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ruiz\Google Drive\Maven\MO-201 Excel Expert\Excel Expert Course Files\Completed Workbooks\"/>
    </mc:Choice>
  </mc:AlternateContent>
  <xr:revisionPtr revIDLastSave="0" documentId="8_{92BAC1F8-646C-4505-B427-88F599421977}" xr6:coauthVersionLast="45" xr6:coauthVersionMax="45" xr10:uidLastSave="{00000000-0000-0000-0000-000000000000}"/>
  <bookViews>
    <workbookView xWindow="-23148" yWindow="5748" windowWidth="23256" windowHeight="13176" tabRatio="835" xr2:uid="{00000000-000D-0000-FFFF-FFFF00000000}"/>
  </bookViews>
  <sheets>
    <sheet name="Places" sheetId="1" r:id="rId1"/>
    <sheet name="Hosts" sheetId="2" r:id="rId2"/>
    <sheet name="Neighborhoods" sheetId="4" r:id="rId3"/>
    <sheet name="Mortgage Calculator" sheetId="17" r:id="rId4"/>
    <sheet name="2019 Occupation" sheetId="18" r:id="rId5"/>
    <sheet name="Amortization Schedule" sheetId="16" r:id="rId6"/>
    <sheet name="Visualizations" sheetId="19" r:id="rId7"/>
  </sheets>
  <definedNames>
    <definedName name="_xlnm._FilterDatabase" localSheetId="5" hidden="1">'Amortization Schedule'!$B$1:$B$362</definedName>
    <definedName name="_xlnm._FilterDatabase" localSheetId="1" hidden="1">Hosts!$A$1:$O$4150</definedName>
    <definedName name="_xlnm._FilterDatabase" localSheetId="2" hidden="1">Neighborhoods!$A$1:$C$32</definedName>
    <definedName name="_xlnm._FilterDatabase" localSheetId="0" hidden="1">Places!$A$1:$Y$6001</definedName>
    <definedName name="_xlnm._FilterDatabase" localSheetId="6" hidden="1">Visualizations!$AO$24:$AQ$37</definedName>
    <definedName name="Down_Payment">'Mortgage Calculator'!$H$13</definedName>
    <definedName name="Expenses">'Mortgage Calculator'!$J$7</definedName>
    <definedName name="Interest_Rate">'Mortgage Calculator'!$H$14</definedName>
    <definedName name="Price">'Mortgage Calculator'!$S$11</definedName>
    <definedName name="Profit">'Mortgage Calculator'!$U$11</definedName>
    <definedName name="Term_Length">'Mortgage Calculator'!$K$3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2" i="19" l="1"/>
  <c r="C83" i="19"/>
  <c r="N3" i="16"/>
  <c r="O3" i="16"/>
  <c r="P3" i="16"/>
  <c r="N4" i="16"/>
  <c r="O4" i="16"/>
  <c r="P4" i="16"/>
  <c r="N5" i="16"/>
  <c r="O5" i="16"/>
  <c r="P5" i="16"/>
  <c r="N6" i="16"/>
  <c r="O6" i="16"/>
  <c r="P6" i="16"/>
  <c r="N7" i="16"/>
  <c r="O7" i="16"/>
  <c r="P7" i="16"/>
  <c r="N8" i="16"/>
  <c r="O8" i="16"/>
  <c r="P8" i="16"/>
  <c r="N9" i="16"/>
  <c r="O9" i="16"/>
  <c r="P9" i="16"/>
  <c r="N10" i="16"/>
  <c r="O10" i="16"/>
  <c r="P10" i="16"/>
  <c r="N11" i="16"/>
  <c r="O11" i="16"/>
  <c r="P11" i="16"/>
  <c r="N12" i="16"/>
  <c r="O12" i="16"/>
  <c r="P12" i="16"/>
  <c r="N13" i="16"/>
  <c r="O13" i="16"/>
  <c r="P13" i="16"/>
  <c r="N14" i="16"/>
  <c r="O14" i="16"/>
  <c r="P14" i="16"/>
  <c r="N15" i="16"/>
  <c r="O15" i="16"/>
  <c r="P15" i="16"/>
  <c r="N16" i="16"/>
  <c r="O16" i="16"/>
  <c r="P16" i="16"/>
  <c r="N17" i="16"/>
  <c r="O17" i="16"/>
  <c r="P17" i="16"/>
  <c r="N18" i="16"/>
  <c r="O18" i="16"/>
  <c r="P18" i="16"/>
  <c r="N19" i="16"/>
  <c r="O19" i="16"/>
  <c r="P19" i="16"/>
  <c r="N20" i="16"/>
  <c r="O20" i="16"/>
  <c r="P20" i="16"/>
  <c r="N21" i="16"/>
  <c r="O21" i="16"/>
  <c r="P21" i="16"/>
  <c r="N22" i="16"/>
  <c r="O22" i="16"/>
  <c r="P22" i="16"/>
  <c r="N23" i="16"/>
  <c r="O23" i="16"/>
  <c r="P23" i="16"/>
  <c r="N24" i="16"/>
  <c r="O24" i="16"/>
  <c r="P24" i="16"/>
  <c r="N25" i="16"/>
  <c r="O25" i="16"/>
  <c r="P25" i="16"/>
  <c r="N26" i="16"/>
  <c r="O26" i="16"/>
  <c r="P26" i="16"/>
  <c r="N27" i="16"/>
  <c r="O27" i="16"/>
  <c r="P27" i="16"/>
  <c r="N28" i="16"/>
  <c r="O28" i="16"/>
  <c r="P28" i="16"/>
  <c r="N29" i="16"/>
  <c r="O29" i="16"/>
  <c r="P29" i="16"/>
  <c r="N30" i="16"/>
  <c r="O30" i="16"/>
  <c r="P30" i="16"/>
  <c r="N31" i="16"/>
  <c r="O31" i="16"/>
  <c r="P31" i="16"/>
  <c r="N32" i="16"/>
  <c r="O32" i="16"/>
  <c r="P32" i="16"/>
  <c r="P2" i="16"/>
  <c r="O2" i="16"/>
  <c r="N2" i="16"/>
  <c r="C87" i="19" l="1"/>
  <c r="S12" i="17"/>
  <c r="S10" i="17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J2" i="1"/>
  <c r="I2" i="1"/>
  <c r="D3" i="1"/>
  <c r="E3" i="1"/>
  <c r="F3" i="1"/>
  <c r="G3" i="1"/>
  <c r="D4" i="1"/>
  <c r="E4" i="1"/>
  <c r="F4" i="1"/>
  <c r="G4" i="1"/>
  <c r="D5" i="1"/>
  <c r="E5" i="1"/>
  <c r="F5" i="1"/>
  <c r="G5" i="1"/>
  <c r="D6" i="1"/>
  <c r="E6" i="1"/>
  <c r="F6" i="1"/>
  <c r="G6" i="1"/>
  <c r="D7" i="1"/>
  <c r="E7" i="1"/>
  <c r="F7" i="1"/>
  <c r="G7" i="1"/>
  <c r="D8" i="1"/>
  <c r="E8" i="1"/>
  <c r="F8" i="1"/>
  <c r="G8" i="1"/>
  <c r="D9" i="1"/>
  <c r="E9" i="1"/>
  <c r="F9" i="1"/>
  <c r="G9" i="1"/>
  <c r="D10" i="1"/>
  <c r="E10" i="1"/>
  <c r="F10" i="1"/>
  <c r="G10" i="1"/>
  <c r="D11" i="1"/>
  <c r="E11" i="1"/>
  <c r="F11" i="1"/>
  <c r="G11" i="1"/>
  <c r="D12" i="1"/>
  <c r="E12" i="1"/>
  <c r="F12" i="1"/>
  <c r="G12" i="1"/>
  <c r="D13" i="1"/>
  <c r="E13" i="1"/>
  <c r="F13" i="1"/>
  <c r="G13" i="1"/>
  <c r="D14" i="1"/>
  <c r="E14" i="1"/>
  <c r="F14" i="1"/>
  <c r="G14" i="1"/>
  <c r="D15" i="1"/>
  <c r="E15" i="1"/>
  <c r="F15" i="1"/>
  <c r="G15" i="1"/>
  <c r="D16" i="1"/>
  <c r="E16" i="1"/>
  <c r="F16" i="1"/>
  <c r="G16" i="1"/>
  <c r="D17" i="1"/>
  <c r="E17" i="1"/>
  <c r="F17" i="1"/>
  <c r="G17" i="1"/>
  <c r="D18" i="1"/>
  <c r="E18" i="1"/>
  <c r="F18" i="1"/>
  <c r="G18" i="1"/>
  <c r="D19" i="1"/>
  <c r="E19" i="1"/>
  <c r="F19" i="1"/>
  <c r="G19" i="1"/>
  <c r="D20" i="1"/>
  <c r="E20" i="1"/>
  <c r="F20" i="1"/>
  <c r="G20" i="1"/>
  <c r="D21" i="1"/>
  <c r="E21" i="1"/>
  <c r="F21" i="1"/>
  <c r="G21" i="1"/>
  <c r="D22" i="1"/>
  <c r="E22" i="1"/>
  <c r="F22" i="1"/>
  <c r="G22" i="1"/>
  <c r="D23" i="1"/>
  <c r="E23" i="1"/>
  <c r="F23" i="1"/>
  <c r="G23" i="1"/>
  <c r="D24" i="1"/>
  <c r="E24" i="1"/>
  <c r="F24" i="1"/>
  <c r="G24" i="1"/>
  <c r="D25" i="1"/>
  <c r="E25" i="1"/>
  <c r="F25" i="1"/>
  <c r="G25" i="1"/>
  <c r="D26" i="1"/>
  <c r="E26" i="1"/>
  <c r="F26" i="1"/>
  <c r="G26" i="1"/>
  <c r="D27" i="1"/>
  <c r="E27" i="1"/>
  <c r="F27" i="1"/>
  <c r="G27" i="1"/>
  <c r="D28" i="1"/>
  <c r="E28" i="1"/>
  <c r="F28" i="1"/>
  <c r="G28" i="1"/>
  <c r="D29" i="1"/>
  <c r="E29" i="1"/>
  <c r="F29" i="1"/>
  <c r="G29" i="1"/>
  <c r="D30" i="1"/>
  <c r="E30" i="1"/>
  <c r="F30" i="1"/>
  <c r="G30" i="1"/>
  <c r="D31" i="1"/>
  <c r="E31" i="1"/>
  <c r="F31" i="1"/>
  <c r="G31" i="1"/>
  <c r="D32" i="1"/>
  <c r="E32" i="1"/>
  <c r="F32" i="1"/>
  <c r="G32" i="1"/>
  <c r="D33" i="1"/>
  <c r="E33" i="1"/>
  <c r="F33" i="1"/>
  <c r="G33" i="1"/>
  <c r="D34" i="1"/>
  <c r="E34" i="1"/>
  <c r="F34" i="1"/>
  <c r="G34" i="1"/>
  <c r="D35" i="1"/>
  <c r="E35" i="1"/>
  <c r="F35" i="1"/>
  <c r="G35" i="1"/>
  <c r="D36" i="1"/>
  <c r="E36" i="1"/>
  <c r="F36" i="1"/>
  <c r="G36" i="1"/>
  <c r="D37" i="1"/>
  <c r="E37" i="1"/>
  <c r="F37" i="1"/>
  <c r="G37" i="1"/>
  <c r="D38" i="1"/>
  <c r="E38" i="1"/>
  <c r="F38" i="1"/>
  <c r="G38" i="1"/>
  <c r="D39" i="1"/>
  <c r="E39" i="1"/>
  <c r="F39" i="1"/>
  <c r="G39" i="1"/>
  <c r="D40" i="1"/>
  <c r="E40" i="1"/>
  <c r="F40" i="1"/>
  <c r="G40" i="1"/>
  <c r="D41" i="1"/>
  <c r="E41" i="1"/>
  <c r="F41" i="1"/>
  <c r="G41" i="1"/>
  <c r="D42" i="1"/>
  <c r="E42" i="1"/>
  <c r="F42" i="1"/>
  <c r="G42" i="1"/>
  <c r="D43" i="1"/>
  <c r="E43" i="1"/>
  <c r="F43" i="1"/>
  <c r="G43" i="1"/>
  <c r="D44" i="1"/>
  <c r="E44" i="1"/>
  <c r="F44" i="1"/>
  <c r="G44" i="1"/>
  <c r="D45" i="1"/>
  <c r="E45" i="1"/>
  <c r="F45" i="1"/>
  <c r="G45" i="1"/>
  <c r="D46" i="1"/>
  <c r="E46" i="1"/>
  <c r="F46" i="1"/>
  <c r="G46" i="1"/>
  <c r="D47" i="1"/>
  <c r="E47" i="1"/>
  <c r="F47" i="1"/>
  <c r="G47" i="1"/>
  <c r="D48" i="1"/>
  <c r="E48" i="1"/>
  <c r="F48" i="1"/>
  <c r="G48" i="1"/>
  <c r="D49" i="1"/>
  <c r="E49" i="1"/>
  <c r="F49" i="1"/>
  <c r="G49" i="1"/>
  <c r="D50" i="1"/>
  <c r="E50" i="1"/>
  <c r="F50" i="1"/>
  <c r="G50" i="1"/>
  <c r="D51" i="1"/>
  <c r="E51" i="1"/>
  <c r="F51" i="1"/>
  <c r="G51" i="1"/>
  <c r="D52" i="1"/>
  <c r="E52" i="1"/>
  <c r="F52" i="1"/>
  <c r="G52" i="1"/>
  <c r="D53" i="1"/>
  <c r="E53" i="1"/>
  <c r="F53" i="1"/>
  <c r="G53" i="1"/>
  <c r="D54" i="1"/>
  <c r="E54" i="1"/>
  <c r="F54" i="1"/>
  <c r="G54" i="1"/>
  <c r="D55" i="1"/>
  <c r="E55" i="1"/>
  <c r="F55" i="1"/>
  <c r="G55" i="1"/>
  <c r="D56" i="1"/>
  <c r="E56" i="1"/>
  <c r="F56" i="1"/>
  <c r="G56" i="1"/>
  <c r="D57" i="1"/>
  <c r="E57" i="1"/>
  <c r="F57" i="1"/>
  <c r="G57" i="1"/>
  <c r="D58" i="1"/>
  <c r="E58" i="1"/>
  <c r="F58" i="1"/>
  <c r="G58" i="1"/>
  <c r="D59" i="1"/>
  <c r="E59" i="1"/>
  <c r="F59" i="1"/>
  <c r="G59" i="1"/>
  <c r="D60" i="1"/>
  <c r="E60" i="1"/>
  <c r="F60" i="1"/>
  <c r="G60" i="1"/>
  <c r="D61" i="1"/>
  <c r="E61" i="1"/>
  <c r="F61" i="1"/>
  <c r="G61" i="1"/>
  <c r="D62" i="1"/>
  <c r="E62" i="1"/>
  <c r="F62" i="1"/>
  <c r="G62" i="1"/>
  <c r="D63" i="1"/>
  <c r="E63" i="1"/>
  <c r="F63" i="1"/>
  <c r="G63" i="1"/>
  <c r="D64" i="1"/>
  <c r="E64" i="1"/>
  <c r="F64" i="1"/>
  <c r="G64" i="1"/>
  <c r="D65" i="1"/>
  <c r="E65" i="1"/>
  <c r="F65" i="1"/>
  <c r="G65" i="1"/>
  <c r="D66" i="1"/>
  <c r="E66" i="1"/>
  <c r="F66" i="1"/>
  <c r="G66" i="1"/>
  <c r="D67" i="1"/>
  <c r="E67" i="1"/>
  <c r="F67" i="1"/>
  <c r="G67" i="1"/>
  <c r="D68" i="1"/>
  <c r="E68" i="1"/>
  <c r="F68" i="1"/>
  <c r="G68" i="1"/>
  <c r="D69" i="1"/>
  <c r="E69" i="1"/>
  <c r="F69" i="1"/>
  <c r="G69" i="1"/>
  <c r="D70" i="1"/>
  <c r="E70" i="1"/>
  <c r="F70" i="1"/>
  <c r="G70" i="1"/>
  <c r="D71" i="1"/>
  <c r="E71" i="1"/>
  <c r="F71" i="1"/>
  <c r="G71" i="1"/>
  <c r="D72" i="1"/>
  <c r="E72" i="1"/>
  <c r="F72" i="1"/>
  <c r="G72" i="1"/>
  <c r="D73" i="1"/>
  <c r="E73" i="1"/>
  <c r="F73" i="1"/>
  <c r="G73" i="1"/>
  <c r="D74" i="1"/>
  <c r="E74" i="1"/>
  <c r="F74" i="1"/>
  <c r="G74" i="1"/>
  <c r="D75" i="1"/>
  <c r="E75" i="1"/>
  <c r="F75" i="1"/>
  <c r="G75" i="1"/>
  <c r="D76" i="1"/>
  <c r="E76" i="1"/>
  <c r="F76" i="1"/>
  <c r="G76" i="1"/>
  <c r="D77" i="1"/>
  <c r="E77" i="1"/>
  <c r="F77" i="1"/>
  <c r="G77" i="1"/>
  <c r="D78" i="1"/>
  <c r="E78" i="1"/>
  <c r="F78" i="1"/>
  <c r="G78" i="1"/>
  <c r="D79" i="1"/>
  <c r="E79" i="1"/>
  <c r="F79" i="1"/>
  <c r="G79" i="1"/>
  <c r="D80" i="1"/>
  <c r="E80" i="1"/>
  <c r="F80" i="1"/>
  <c r="G80" i="1"/>
  <c r="D81" i="1"/>
  <c r="E81" i="1"/>
  <c r="F81" i="1"/>
  <c r="G81" i="1"/>
  <c r="D82" i="1"/>
  <c r="E82" i="1"/>
  <c r="F82" i="1"/>
  <c r="G82" i="1"/>
  <c r="D83" i="1"/>
  <c r="E83" i="1"/>
  <c r="F83" i="1"/>
  <c r="G83" i="1"/>
  <c r="D84" i="1"/>
  <c r="E84" i="1"/>
  <c r="F84" i="1"/>
  <c r="G84" i="1"/>
  <c r="D85" i="1"/>
  <c r="E85" i="1"/>
  <c r="F85" i="1"/>
  <c r="G85" i="1"/>
  <c r="D86" i="1"/>
  <c r="E86" i="1"/>
  <c r="F86" i="1"/>
  <c r="G86" i="1"/>
  <c r="D87" i="1"/>
  <c r="E87" i="1"/>
  <c r="F87" i="1"/>
  <c r="G87" i="1"/>
  <c r="D88" i="1"/>
  <c r="E88" i="1"/>
  <c r="F88" i="1"/>
  <c r="G88" i="1"/>
  <c r="D89" i="1"/>
  <c r="E89" i="1"/>
  <c r="F89" i="1"/>
  <c r="G89" i="1"/>
  <c r="D90" i="1"/>
  <c r="E90" i="1"/>
  <c r="F90" i="1"/>
  <c r="G90" i="1"/>
  <c r="D91" i="1"/>
  <c r="E91" i="1"/>
  <c r="F91" i="1"/>
  <c r="G91" i="1"/>
  <c r="D92" i="1"/>
  <c r="E92" i="1"/>
  <c r="F92" i="1"/>
  <c r="G92" i="1"/>
  <c r="D93" i="1"/>
  <c r="E93" i="1"/>
  <c r="F93" i="1"/>
  <c r="G93" i="1"/>
  <c r="D94" i="1"/>
  <c r="E94" i="1"/>
  <c r="F94" i="1"/>
  <c r="G94" i="1"/>
  <c r="D95" i="1"/>
  <c r="E95" i="1"/>
  <c r="F95" i="1"/>
  <c r="G95" i="1"/>
  <c r="D96" i="1"/>
  <c r="E96" i="1"/>
  <c r="F96" i="1"/>
  <c r="G96" i="1"/>
  <c r="D97" i="1"/>
  <c r="E97" i="1"/>
  <c r="F97" i="1"/>
  <c r="G97" i="1"/>
  <c r="D98" i="1"/>
  <c r="E98" i="1"/>
  <c r="F98" i="1"/>
  <c r="G98" i="1"/>
  <c r="D99" i="1"/>
  <c r="E99" i="1"/>
  <c r="F99" i="1"/>
  <c r="G99" i="1"/>
  <c r="D100" i="1"/>
  <c r="E100" i="1"/>
  <c r="F100" i="1"/>
  <c r="G100" i="1"/>
  <c r="D101" i="1"/>
  <c r="E101" i="1"/>
  <c r="F101" i="1"/>
  <c r="G101" i="1"/>
  <c r="D102" i="1"/>
  <c r="E102" i="1"/>
  <c r="F102" i="1"/>
  <c r="G102" i="1"/>
  <c r="D103" i="1"/>
  <c r="E103" i="1"/>
  <c r="F103" i="1"/>
  <c r="G103" i="1"/>
  <c r="D104" i="1"/>
  <c r="E104" i="1"/>
  <c r="F104" i="1"/>
  <c r="G104" i="1"/>
  <c r="D105" i="1"/>
  <c r="E105" i="1"/>
  <c r="F105" i="1"/>
  <c r="G105" i="1"/>
  <c r="D106" i="1"/>
  <c r="E106" i="1"/>
  <c r="F106" i="1"/>
  <c r="G106" i="1"/>
  <c r="D107" i="1"/>
  <c r="E107" i="1"/>
  <c r="F107" i="1"/>
  <c r="G107" i="1"/>
  <c r="D108" i="1"/>
  <c r="E108" i="1"/>
  <c r="F108" i="1"/>
  <c r="G108" i="1"/>
  <c r="D109" i="1"/>
  <c r="E109" i="1"/>
  <c r="F109" i="1"/>
  <c r="G109" i="1"/>
  <c r="D110" i="1"/>
  <c r="E110" i="1"/>
  <c r="F110" i="1"/>
  <c r="G110" i="1"/>
  <c r="D111" i="1"/>
  <c r="E111" i="1"/>
  <c r="F111" i="1"/>
  <c r="G111" i="1"/>
  <c r="D112" i="1"/>
  <c r="E112" i="1"/>
  <c r="F112" i="1"/>
  <c r="G112" i="1"/>
  <c r="D113" i="1"/>
  <c r="E113" i="1"/>
  <c r="F113" i="1"/>
  <c r="G113" i="1"/>
  <c r="D114" i="1"/>
  <c r="E114" i="1"/>
  <c r="F114" i="1"/>
  <c r="G114" i="1"/>
  <c r="D115" i="1"/>
  <c r="E115" i="1"/>
  <c r="F115" i="1"/>
  <c r="G115" i="1"/>
  <c r="D116" i="1"/>
  <c r="E116" i="1"/>
  <c r="F116" i="1"/>
  <c r="G116" i="1"/>
  <c r="D117" i="1"/>
  <c r="E117" i="1"/>
  <c r="F117" i="1"/>
  <c r="G117" i="1"/>
  <c r="D118" i="1"/>
  <c r="E118" i="1"/>
  <c r="F118" i="1"/>
  <c r="G118" i="1"/>
  <c r="D119" i="1"/>
  <c r="E119" i="1"/>
  <c r="F119" i="1"/>
  <c r="G119" i="1"/>
  <c r="D120" i="1"/>
  <c r="E120" i="1"/>
  <c r="F120" i="1"/>
  <c r="G120" i="1"/>
  <c r="D121" i="1"/>
  <c r="E121" i="1"/>
  <c r="F121" i="1"/>
  <c r="G121" i="1"/>
  <c r="D122" i="1"/>
  <c r="E122" i="1"/>
  <c r="F122" i="1"/>
  <c r="G122" i="1"/>
  <c r="D123" i="1"/>
  <c r="E123" i="1"/>
  <c r="F123" i="1"/>
  <c r="G123" i="1"/>
  <c r="D124" i="1"/>
  <c r="E124" i="1"/>
  <c r="F124" i="1"/>
  <c r="G124" i="1"/>
  <c r="D125" i="1"/>
  <c r="E125" i="1"/>
  <c r="F125" i="1"/>
  <c r="G125" i="1"/>
  <c r="D126" i="1"/>
  <c r="E126" i="1"/>
  <c r="F126" i="1"/>
  <c r="G126" i="1"/>
  <c r="D127" i="1"/>
  <c r="E127" i="1"/>
  <c r="F127" i="1"/>
  <c r="G127" i="1"/>
  <c r="D128" i="1"/>
  <c r="E128" i="1"/>
  <c r="F128" i="1"/>
  <c r="G128" i="1"/>
  <c r="D129" i="1"/>
  <c r="E129" i="1"/>
  <c r="F129" i="1"/>
  <c r="G129" i="1"/>
  <c r="D130" i="1"/>
  <c r="E130" i="1"/>
  <c r="F130" i="1"/>
  <c r="G130" i="1"/>
  <c r="D131" i="1"/>
  <c r="E131" i="1"/>
  <c r="F131" i="1"/>
  <c r="G131" i="1"/>
  <c r="D132" i="1"/>
  <c r="E132" i="1"/>
  <c r="F132" i="1"/>
  <c r="G132" i="1"/>
  <c r="D133" i="1"/>
  <c r="E133" i="1"/>
  <c r="F133" i="1"/>
  <c r="G133" i="1"/>
  <c r="D134" i="1"/>
  <c r="E134" i="1"/>
  <c r="F134" i="1"/>
  <c r="G134" i="1"/>
  <c r="D135" i="1"/>
  <c r="E135" i="1"/>
  <c r="F135" i="1"/>
  <c r="G135" i="1"/>
  <c r="D136" i="1"/>
  <c r="E136" i="1"/>
  <c r="F136" i="1"/>
  <c r="G136" i="1"/>
  <c r="D137" i="1"/>
  <c r="E137" i="1"/>
  <c r="F137" i="1"/>
  <c r="G137" i="1"/>
  <c r="D138" i="1"/>
  <c r="E138" i="1"/>
  <c r="F138" i="1"/>
  <c r="G138" i="1"/>
  <c r="D139" i="1"/>
  <c r="E139" i="1"/>
  <c r="F139" i="1"/>
  <c r="G139" i="1"/>
  <c r="D140" i="1"/>
  <c r="E140" i="1"/>
  <c r="F140" i="1"/>
  <c r="G140" i="1"/>
  <c r="D141" i="1"/>
  <c r="E141" i="1"/>
  <c r="F141" i="1"/>
  <c r="G141" i="1"/>
  <c r="D142" i="1"/>
  <c r="E142" i="1"/>
  <c r="F142" i="1"/>
  <c r="G142" i="1"/>
  <c r="D143" i="1"/>
  <c r="E143" i="1"/>
  <c r="F143" i="1"/>
  <c r="G143" i="1"/>
  <c r="D144" i="1"/>
  <c r="E144" i="1"/>
  <c r="F144" i="1"/>
  <c r="G144" i="1"/>
  <c r="D145" i="1"/>
  <c r="E145" i="1"/>
  <c r="F145" i="1"/>
  <c r="G145" i="1"/>
  <c r="D146" i="1"/>
  <c r="E146" i="1"/>
  <c r="F146" i="1"/>
  <c r="G146" i="1"/>
  <c r="D147" i="1"/>
  <c r="E147" i="1"/>
  <c r="F147" i="1"/>
  <c r="G147" i="1"/>
  <c r="D148" i="1"/>
  <c r="E148" i="1"/>
  <c r="F148" i="1"/>
  <c r="G148" i="1"/>
  <c r="D149" i="1"/>
  <c r="E149" i="1"/>
  <c r="F149" i="1"/>
  <c r="G149" i="1"/>
  <c r="D150" i="1"/>
  <c r="E150" i="1"/>
  <c r="F150" i="1"/>
  <c r="G150" i="1"/>
  <c r="D151" i="1"/>
  <c r="E151" i="1"/>
  <c r="F151" i="1"/>
  <c r="G151" i="1"/>
  <c r="D152" i="1"/>
  <c r="E152" i="1"/>
  <c r="F152" i="1"/>
  <c r="G152" i="1"/>
  <c r="D153" i="1"/>
  <c r="E153" i="1"/>
  <c r="F153" i="1"/>
  <c r="G153" i="1"/>
  <c r="D154" i="1"/>
  <c r="E154" i="1"/>
  <c r="F154" i="1"/>
  <c r="G154" i="1"/>
  <c r="D155" i="1"/>
  <c r="E155" i="1"/>
  <c r="F155" i="1"/>
  <c r="G155" i="1"/>
  <c r="D156" i="1"/>
  <c r="E156" i="1"/>
  <c r="F156" i="1"/>
  <c r="G156" i="1"/>
  <c r="D157" i="1"/>
  <c r="E157" i="1"/>
  <c r="F157" i="1"/>
  <c r="G157" i="1"/>
  <c r="D158" i="1"/>
  <c r="E158" i="1"/>
  <c r="F158" i="1"/>
  <c r="G158" i="1"/>
  <c r="D159" i="1"/>
  <c r="E159" i="1"/>
  <c r="F159" i="1"/>
  <c r="G159" i="1"/>
  <c r="D160" i="1"/>
  <c r="E160" i="1"/>
  <c r="F160" i="1"/>
  <c r="G160" i="1"/>
  <c r="D161" i="1"/>
  <c r="E161" i="1"/>
  <c r="F161" i="1"/>
  <c r="G161" i="1"/>
  <c r="D162" i="1"/>
  <c r="E162" i="1"/>
  <c r="F162" i="1"/>
  <c r="G162" i="1"/>
  <c r="D163" i="1"/>
  <c r="E163" i="1"/>
  <c r="F163" i="1"/>
  <c r="G163" i="1"/>
  <c r="D164" i="1"/>
  <c r="E164" i="1"/>
  <c r="F164" i="1"/>
  <c r="G164" i="1"/>
  <c r="D165" i="1"/>
  <c r="E165" i="1"/>
  <c r="F165" i="1"/>
  <c r="G165" i="1"/>
  <c r="D166" i="1"/>
  <c r="E166" i="1"/>
  <c r="F166" i="1"/>
  <c r="G166" i="1"/>
  <c r="D167" i="1"/>
  <c r="E167" i="1"/>
  <c r="F167" i="1"/>
  <c r="G167" i="1"/>
  <c r="D168" i="1"/>
  <c r="E168" i="1"/>
  <c r="F168" i="1"/>
  <c r="G168" i="1"/>
  <c r="D169" i="1"/>
  <c r="E169" i="1"/>
  <c r="F169" i="1"/>
  <c r="G169" i="1"/>
  <c r="D170" i="1"/>
  <c r="E170" i="1"/>
  <c r="F170" i="1"/>
  <c r="G170" i="1"/>
  <c r="D171" i="1"/>
  <c r="E171" i="1"/>
  <c r="F171" i="1"/>
  <c r="G171" i="1"/>
  <c r="D172" i="1"/>
  <c r="E172" i="1"/>
  <c r="F172" i="1"/>
  <c r="G172" i="1"/>
  <c r="D173" i="1"/>
  <c r="E173" i="1"/>
  <c r="F173" i="1"/>
  <c r="G173" i="1"/>
  <c r="D174" i="1"/>
  <c r="E174" i="1"/>
  <c r="F174" i="1"/>
  <c r="G174" i="1"/>
  <c r="D175" i="1"/>
  <c r="E175" i="1"/>
  <c r="F175" i="1"/>
  <c r="G175" i="1"/>
  <c r="D176" i="1"/>
  <c r="E176" i="1"/>
  <c r="F176" i="1"/>
  <c r="G176" i="1"/>
  <c r="D177" i="1"/>
  <c r="E177" i="1"/>
  <c r="F177" i="1"/>
  <c r="G177" i="1"/>
  <c r="D178" i="1"/>
  <c r="E178" i="1"/>
  <c r="F178" i="1"/>
  <c r="G178" i="1"/>
  <c r="D179" i="1"/>
  <c r="E179" i="1"/>
  <c r="F179" i="1"/>
  <c r="G179" i="1"/>
  <c r="D180" i="1"/>
  <c r="E180" i="1"/>
  <c r="F180" i="1"/>
  <c r="G180" i="1"/>
  <c r="D181" i="1"/>
  <c r="E181" i="1"/>
  <c r="F181" i="1"/>
  <c r="G181" i="1"/>
  <c r="D182" i="1"/>
  <c r="E182" i="1"/>
  <c r="F182" i="1"/>
  <c r="G182" i="1"/>
  <c r="D183" i="1"/>
  <c r="E183" i="1"/>
  <c r="F183" i="1"/>
  <c r="G183" i="1"/>
  <c r="D184" i="1"/>
  <c r="E184" i="1"/>
  <c r="F184" i="1"/>
  <c r="G184" i="1"/>
  <c r="D185" i="1"/>
  <c r="E185" i="1"/>
  <c r="F185" i="1"/>
  <c r="G185" i="1"/>
  <c r="D186" i="1"/>
  <c r="E186" i="1"/>
  <c r="F186" i="1"/>
  <c r="G186" i="1"/>
  <c r="D187" i="1"/>
  <c r="E187" i="1"/>
  <c r="F187" i="1"/>
  <c r="G187" i="1"/>
  <c r="D188" i="1"/>
  <c r="E188" i="1"/>
  <c r="F188" i="1"/>
  <c r="G188" i="1"/>
  <c r="D189" i="1"/>
  <c r="E189" i="1"/>
  <c r="F189" i="1"/>
  <c r="G189" i="1"/>
  <c r="D190" i="1"/>
  <c r="E190" i="1"/>
  <c r="F190" i="1"/>
  <c r="G190" i="1"/>
  <c r="D191" i="1"/>
  <c r="E191" i="1"/>
  <c r="F191" i="1"/>
  <c r="G191" i="1"/>
  <c r="D192" i="1"/>
  <c r="E192" i="1"/>
  <c r="F192" i="1"/>
  <c r="G192" i="1"/>
  <c r="D193" i="1"/>
  <c r="E193" i="1"/>
  <c r="F193" i="1"/>
  <c r="G193" i="1"/>
  <c r="D194" i="1"/>
  <c r="E194" i="1"/>
  <c r="F194" i="1"/>
  <c r="G194" i="1"/>
  <c r="D195" i="1"/>
  <c r="E195" i="1"/>
  <c r="F195" i="1"/>
  <c r="G195" i="1"/>
  <c r="D196" i="1"/>
  <c r="E196" i="1"/>
  <c r="F196" i="1"/>
  <c r="G196" i="1"/>
  <c r="D197" i="1"/>
  <c r="E197" i="1"/>
  <c r="F197" i="1"/>
  <c r="G197" i="1"/>
  <c r="D198" i="1"/>
  <c r="E198" i="1"/>
  <c r="F198" i="1"/>
  <c r="G198" i="1"/>
  <c r="D199" i="1"/>
  <c r="E199" i="1"/>
  <c r="F199" i="1"/>
  <c r="G199" i="1"/>
  <c r="D200" i="1"/>
  <c r="E200" i="1"/>
  <c r="F200" i="1"/>
  <c r="G200" i="1"/>
  <c r="D201" i="1"/>
  <c r="E201" i="1"/>
  <c r="F201" i="1"/>
  <c r="G201" i="1"/>
  <c r="D202" i="1"/>
  <c r="E202" i="1"/>
  <c r="F202" i="1"/>
  <c r="G202" i="1"/>
  <c r="D203" i="1"/>
  <c r="E203" i="1"/>
  <c r="F203" i="1"/>
  <c r="G203" i="1"/>
  <c r="D204" i="1"/>
  <c r="E204" i="1"/>
  <c r="F204" i="1"/>
  <c r="G204" i="1"/>
  <c r="D205" i="1"/>
  <c r="E205" i="1"/>
  <c r="F205" i="1"/>
  <c r="G205" i="1"/>
  <c r="D206" i="1"/>
  <c r="E206" i="1"/>
  <c r="F206" i="1"/>
  <c r="G206" i="1"/>
  <c r="D207" i="1"/>
  <c r="E207" i="1"/>
  <c r="F207" i="1"/>
  <c r="G207" i="1"/>
  <c r="D208" i="1"/>
  <c r="E208" i="1"/>
  <c r="F208" i="1"/>
  <c r="G208" i="1"/>
  <c r="D209" i="1"/>
  <c r="E209" i="1"/>
  <c r="F209" i="1"/>
  <c r="G209" i="1"/>
  <c r="D210" i="1"/>
  <c r="E210" i="1"/>
  <c r="F210" i="1"/>
  <c r="G210" i="1"/>
  <c r="D211" i="1"/>
  <c r="E211" i="1"/>
  <c r="F211" i="1"/>
  <c r="G211" i="1"/>
  <c r="D212" i="1"/>
  <c r="E212" i="1"/>
  <c r="F212" i="1"/>
  <c r="G212" i="1"/>
  <c r="D213" i="1"/>
  <c r="E213" i="1"/>
  <c r="F213" i="1"/>
  <c r="G213" i="1"/>
  <c r="D214" i="1"/>
  <c r="E214" i="1"/>
  <c r="F214" i="1"/>
  <c r="G214" i="1"/>
  <c r="D215" i="1"/>
  <c r="E215" i="1"/>
  <c r="F215" i="1"/>
  <c r="G215" i="1"/>
  <c r="D216" i="1"/>
  <c r="E216" i="1"/>
  <c r="F216" i="1"/>
  <c r="G216" i="1"/>
  <c r="D217" i="1"/>
  <c r="E217" i="1"/>
  <c r="F217" i="1"/>
  <c r="G217" i="1"/>
  <c r="D218" i="1"/>
  <c r="E218" i="1"/>
  <c r="F218" i="1"/>
  <c r="G218" i="1"/>
  <c r="D219" i="1"/>
  <c r="E219" i="1"/>
  <c r="F219" i="1"/>
  <c r="G219" i="1"/>
  <c r="D220" i="1"/>
  <c r="E220" i="1"/>
  <c r="F220" i="1"/>
  <c r="G220" i="1"/>
  <c r="D221" i="1"/>
  <c r="E221" i="1"/>
  <c r="F221" i="1"/>
  <c r="G221" i="1"/>
  <c r="D222" i="1"/>
  <c r="E222" i="1"/>
  <c r="F222" i="1"/>
  <c r="G222" i="1"/>
  <c r="D223" i="1"/>
  <c r="E223" i="1"/>
  <c r="F223" i="1"/>
  <c r="G223" i="1"/>
  <c r="D224" i="1"/>
  <c r="E224" i="1"/>
  <c r="F224" i="1"/>
  <c r="G224" i="1"/>
  <c r="D225" i="1"/>
  <c r="E225" i="1"/>
  <c r="F225" i="1"/>
  <c r="G225" i="1"/>
  <c r="D226" i="1"/>
  <c r="E226" i="1"/>
  <c r="F226" i="1"/>
  <c r="G226" i="1"/>
  <c r="D227" i="1"/>
  <c r="E227" i="1"/>
  <c r="F227" i="1"/>
  <c r="G227" i="1"/>
  <c r="D228" i="1"/>
  <c r="E228" i="1"/>
  <c r="F228" i="1"/>
  <c r="G228" i="1"/>
  <c r="D229" i="1"/>
  <c r="E229" i="1"/>
  <c r="F229" i="1"/>
  <c r="G229" i="1"/>
  <c r="D230" i="1"/>
  <c r="E230" i="1"/>
  <c r="F230" i="1"/>
  <c r="G230" i="1"/>
  <c r="D231" i="1"/>
  <c r="E231" i="1"/>
  <c r="F231" i="1"/>
  <c r="G231" i="1"/>
  <c r="D232" i="1"/>
  <c r="E232" i="1"/>
  <c r="F232" i="1"/>
  <c r="G232" i="1"/>
  <c r="D233" i="1"/>
  <c r="E233" i="1"/>
  <c r="F233" i="1"/>
  <c r="G233" i="1"/>
  <c r="D234" i="1"/>
  <c r="E234" i="1"/>
  <c r="F234" i="1"/>
  <c r="G234" i="1"/>
  <c r="D235" i="1"/>
  <c r="E235" i="1"/>
  <c r="F235" i="1"/>
  <c r="G235" i="1"/>
  <c r="D236" i="1"/>
  <c r="E236" i="1"/>
  <c r="F236" i="1"/>
  <c r="G236" i="1"/>
  <c r="D237" i="1"/>
  <c r="E237" i="1"/>
  <c r="F237" i="1"/>
  <c r="G237" i="1"/>
  <c r="D238" i="1"/>
  <c r="E238" i="1"/>
  <c r="F238" i="1"/>
  <c r="G238" i="1"/>
  <c r="D239" i="1"/>
  <c r="E239" i="1"/>
  <c r="F239" i="1"/>
  <c r="G239" i="1"/>
  <c r="D240" i="1"/>
  <c r="E240" i="1"/>
  <c r="F240" i="1"/>
  <c r="G240" i="1"/>
  <c r="D241" i="1"/>
  <c r="E241" i="1"/>
  <c r="F241" i="1"/>
  <c r="G241" i="1"/>
  <c r="D242" i="1"/>
  <c r="E242" i="1"/>
  <c r="F242" i="1"/>
  <c r="G242" i="1"/>
  <c r="D243" i="1"/>
  <c r="E243" i="1"/>
  <c r="F243" i="1"/>
  <c r="G243" i="1"/>
  <c r="D244" i="1"/>
  <c r="E244" i="1"/>
  <c r="F244" i="1"/>
  <c r="G244" i="1"/>
  <c r="D245" i="1"/>
  <c r="E245" i="1"/>
  <c r="F245" i="1"/>
  <c r="G245" i="1"/>
  <c r="D246" i="1"/>
  <c r="E246" i="1"/>
  <c r="F246" i="1"/>
  <c r="G246" i="1"/>
  <c r="D247" i="1"/>
  <c r="E247" i="1"/>
  <c r="F247" i="1"/>
  <c r="G247" i="1"/>
  <c r="D248" i="1"/>
  <c r="E248" i="1"/>
  <c r="F248" i="1"/>
  <c r="G248" i="1"/>
  <c r="D249" i="1"/>
  <c r="E249" i="1"/>
  <c r="F249" i="1"/>
  <c r="G249" i="1"/>
  <c r="D250" i="1"/>
  <c r="E250" i="1"/>
  <c r="F250" i="1"/>
  <c r="G250" i="1"/>
  <c r="D251" i="1"/>
  <c r="E251" i="1"/>
  <c r="F251" i="1"/>
  <c r="G251" i="1"/>
  <c r="D252" i="1"/>
  <c r="E252" i="1"/>
  <c r="F252" i="1"/>
  <c r="G252" i="1"/>
  <c r="D253" i="1"/>
  <c r="E253" i="1"/>
  <c r="F253" i="1"/>
  <c r="G253" i="1"/>
  <c r="D254" i="1"/>
  <c r="E254" i="1"/>
  <c r="F254" i="1"/>
  <c r="G254" i="1"/>
  <c r="D255" i="1"/>
  <c r="E255" i="1"/>
  <c r="F255" i="1"/>
  <c r="G255" i="1"/>
  <c r="D256" i="1"/>
  <c r="E256" i="1"/>
  <c r="F256" i="1"/>
  <c r="G256" i="1"/>
  <c r="D257" i="1"/>
  <c r="E257" i="1"/>
  <c r="F257" i="1"/>
  <c r="G257" i="1"/>
  <c r="D258" i="1"/>
  <c r="E258" i="1"/>
  <c r="F258" i="1"/>
  <c r="G258" i="1"/>
  <c r="D259" i="1"/>
  <c r="E259" i="1"/>
  <c r="F259" i="1"/>
  <c r="G259" i="1"/>
  <c r="D260" i="1"/>
  <c r="E260" i="1"/>
  <c r="F260" i="1"/>
  <c r="G260" i="1"/>
  <c r="D261" i="1"/>
  <c r="E261" i="1"/>
  <c r="F261" i="1"/>
  <c r="G261" i="1"/>
  <c r="D262" i="1"/>
  <c r="E262" i="1"/>
  <c r="F262" i="1"/>
  <c r="G262" i="1"/>
  <c r="D263" i="1"/>
  <c r="E263" i="1"/>
  <c r="F263" i="1"/>
  <c r="G263" i="1"/>
  <c r="D264" i="1"/>
  <c r="E264" i="1"/>
  <c r="F264" i="1"/>
  <c r="G264" i="1"/>
  <c r="D265" i="1"/>
  <c r="E265" i="1"/>
  <c r="F265" i="1"/>
  <c r="G265" i="1"/>
  <c r="D266" i="1"/>
  <c r="E266" i="1"/>
  <c r="F266" i="1"/>
  <c r="G266" i="1"/>
  <c r="D267" i="1"/>
  <c r="E267" i="1"/>
  <c r="F267" i="1"/>
  <c r="G267" i="1"/>
  <c r="D268" i="1"/>
  <c r="E268" i="1"/>
  <c r="F268" i="1"/>
  <c r="G268" i="1"/>
  <c r="D269" i="1"/>
  <c r="E269" i="1"/>
  <c r="F269" i="1"/>
  <c r="G269" i="1"/>
  <c r="D270" i="1"/>
  <c r="E270" i="1"/>
  <c r="F270" i="1"/>
  <c r="G270" i="1"/>
  <c r="D271" i="1"/>
  <c r="E271" i="1"/>
  <c r="F271" i="1"/>
  <c r="G271" i="1"/>
  <c r="D272" i="1"/>
  <c r="E272" i="1"/>
  <c r="F272" i="1"/>
  <c r="G272" i="1"/>
  <c r="D273" i="1"/>
  <c r="E273" i="1"/>
  <c r="F273" i="1"/>
  <c r="G273" i="1"/>
  <c r="D274" i="1"/>
  <c r="E274" i="1"/>
  <c r="F274" i="1"/>
  <c r="G274" i="1"/>
  <c r="D275" i="1"/>
  <c r="E275" i="1"/>
  <c r="F275" i="1"/>
  <c r="G275" i="1"/>
  <c r="D276" i="1"/>
  <c r="E276" i="1"/>
  <c r="F276" i="1"/>
  <c r="G276" i="1"/>
  <c r="D277" i="1"/>
  <c r="E277" i="1"/>
  <c r="F277" i="1"/>
  <c r="G277" i="1"/>
  <c r="D278" i="1"/>
  <c r="E278" i="1"/>
  <c r="F278" i="1"/>
  <c r="G278" i="1"/>
  <c r="D279" i="1"/>
  <c r="E279" i="1"/>
  <c r="F279" i="1"/>
  <c r="G279" i="1"/>
  <c r="D280" i="1"/>
  <c r="E280" i="1"/>
  <c r="F280" i="1"/>
  <c r="G280" i="1"/>
  <c r="D281" i="1"/>
  <c r="E281" i="1"/>
  <c r="F281" i="1"/>
  <c r="G281" i="1"/>
  <c r="D282" i="1"/>
  <c r="E282" i="1"/>
  <c r="F282" i="1"/>
  <c r="G282" i="1"/>
  <c r="D283" i="1"/>
  <c r="E283" i="1"/>
  <c r="F283" i="1"/>
  <c r="G283" i="1"/>
  <c r="D284" i="1"/>
  <c r="E284" i="1"/>
  <c r="F284" i="1"/>
  <c r="G284" i="1"/>
  <c r="D285" i="1"/>
  <c r="E285" i="1"/>
  <c r="F285" i="1"/>
  <c r="G285" i="1"/>
  <c r="D286" i="1"/>
  <c r="E286" i="1"/>
  <c r="F286" i="1"/>
  <c r="G286" i="1"/>
  <c r="D287" i="1"/>
  <c r="E287" i="1"/>
  <c r="F287" i="1"/>
  <c r="G287" i="1"/>
  <c r="D288" i="1"/>
  <c r="E288" i="1"/>
  <c r="F288" i="1"/>
  <c r="G288" i="1"/>
  <c r="D289" i="1"/>
  <c r="E289" i="1"/>
  <c r="F289" i="1"/>
  <c r="G289" i="1"/>
  <c r="D290" i="1"/>
  <c r="E290" i="1"/>
  <c r="F290" i="1"/>
  <c r="G290" i="1"/>
  <c r="D291" i="1"/>
  <c r="E291" i="1"/>
  <c r="F291" i="1"/>
  <c r="G291" i="1"/>
  <c r="D292" i="1"/>
  <c r="E292" i="1"/>
  <c r="F292" i="1"/>
  <c r="G292" i="1"/>
  <c r="D293" i="1"/>
  <c r="E293" i="1"/>
  <c r="F293" i="1"/>
  <c r="G293" i="1"/>
  <c r="D294" i="1"/>
  <c r="E294" i="1"/>
  <c r="F294" i="1"/>
  <c r="G294" i="1"/>
  <c r="D295" i="1"/>
  <c r="E295" i="1"/>
  <c r="F295" i="1"/>
  <c r="G295" i="1"/>
  <c r="D296" i="1"/>
  <c r="E296" i="1"/>
  <c r="F296" i="1"/>
  <c r="G296" i="1"/>
  <c r="D297" i="1"/>
  <c r="E297" i="1"/>
  <c r="F297" i="1"/>
  <c r="G297" i="1"/>
  <c r="D298" i="1"/>
  <c r="E298" i="1"/>
  <c r="F298" i="1"/>
  <c r="G298" i="1"/>
  <c r="D299" i="1"/>
  <c r="E299" i="1"/>
  <c r="F299" i="1"/>
  <c r="G299" i="1"/>
  <c r="D300" i="1"/>
  <c r="E300" i="1"/>
  <c r="F300" i="1"/>
  <c r="G300" i="1"/>
  <c r="D301" i="1"/>
  <c r="E301" i="1"/>
  <c r="F301" i="1"/>
  <c r="G301" i="1"/>
  <c r="D302" i="1"/>
  <c r="E302" i="1"/>
  <c r="F302" i="1"/>
  <c r="G302" i="1"/>
  <c r="D303" i="1"/>
  <c r="E303" i="1"/>
  <c r="F303" i="1"/>
  <c r="G303" i="1"/>
  <c r="D304" i="1"/>
  <c r="E304" i="1"/>
  <c r="F304" i="1"/>
  <c r="G304" i="1"/>
  <c r="D305" i="1"/>
  <c r="E305" i="1"/>
  <c r="F305" i="1"/>
  <c r="G305" i="1"/>
  <c r="D306" i="1"/>
  <c r="E306" i="1"/>
  <c r="F306" i="1"/>
  <c r="G306" i="1"/>
  <c r="D307" i="1"/>
  <c r="E307" i="1"/>
  <c r="F307" i="1"/>
  <c r="G307" i="1"/>
  <c r="D308" i="1"/>
  <c r="E308" i="1"/>
  <c r="F308" i="1"/>
  <c r="G308" i="1"/>
  <c r="D309" i="1"/>
  <c r="E309" i="1"/>
  <c r="F309" i="1"/>
  <c r="G309" i="1"/>
  <c r="D310" i="1"/>
  <c r="E310" i="1"/>
  <c r="F310" i="1"/>
  <c r="G310" i="1"/>
  <c r="D311" i="1"/>
  <c r="E311" i="1"/>
  <c r="F311" i="1"/>
  <c r="G311" i="1"/>
  <c r="D312" i="1"/>
  <c r="E312" i="1"/>
  <c r="F312" i="1"/>
  <c r="G312" i="1"/>
  <c r="D313" i="1"/>
  <c r="E313" i="1"/>
  <c r="F313" i="1"/>
  <c r="G313" i="1"/>
  <c r="D314" i="1"/>
  <c r="E314" i="1"/>
  <c r="F314" i="1"/>
  <c r="G314" i="1"/>
  <c r="D315" i="1"/>
  <c r="E315" i="1"/>
  <c r="F315" i="1"/>
  <c r="G315" i="1"/>
  <c r="D316" i="1"/>
  <c r="E316" i="1"/>
  <c r="F316" i="1"/>
  <c r="G316" i="1"/>
  <c r="D317" i="1"/>
  <c r="E317" i="1"/>
  <c r="F317" i="1"/>
  <c r="G317" i="1"/>
  <c r="D318" i="1"/>
  <c r="E318" i="1"/>
  <c r="F318" i="1"/>
  <c r="G318" i="1"/>
  <c r="D319" i="1"/>
  <c r="E319" i="1"/>
  <c r="F319" i="1"/>
  <c r="G319" i="1"/>
  <c r="D320" i="1"/>
  <c r="E320" i="1"/>
  <c r="F320" i="1"/>
  <c r="G320" i="1"/>
  <c r="D321" i="1"/>
  <c r="E321" i="1"/>
  <c r="F321" i="1"/>
  <c r="G321" i="1"/>
  <c r="D322" i="1"/>
  <c r="E322" i="1"/>
  <c r="F322" i="1"/>
  <c r="G322" i="1"/>
  <c r="D323" i="1"/>
  <c r="E323" i="1"/>
  <c r="F323" i="1"/>
  <c r="G323" i="1"/>
  <c r="D324" i="1"/>
  <c r="E324" i="1"/>
  <c r="F324" i="1"/>
  <c r="G324" i="1"/>
  <c r="D325" i="1"/>
  <c r="E325" i="1"/>
  <c r="F325" i="1"/>
  <c r="G325" i="1"/>
  <c r="D326" i="1"/>
  <c r="E326" i="1"/>
  <c r="F326" i="1"/>
  <c r="G326" i="1"/>
  <c r="D327" i="1"/>
  <c r="E327" i="1"/>
  <c r="F327" i="1"/>
  <c r="G327" i="1"/>
  <c r="D328" i="1"/>
  <c r="E328" i="1"/>
  <c r="F328" i="1"/>
  <c r="G328" i="1"/>
  <c r="D329" i="1"/>
  <c r="E329" i="1"/>
  <c r="F329" i="1"/>
  <c r="G329" i="1"/>
  <c r="D330" i="1"/>
  <c r="E330" i="1"/>
  <c r="F330" i="1"/>
  <c r="G330" i="1"/>
  <c r="D331" i="1"/>
  <c r="E331" i="1"/>
  <c r="F331" i="1"/>
  <c r="G331" i="1"/>
  <c r="D332" i="1"/>
  <c r="E332" i="1"/>
  <c r="F332" i="1"/>
  <c r="G332" i="1"/>
  <c r="D333" i="1"/>
  <c r="E333" i="1"/>
  <c r="F333" i="1"/>
  <c r="G333" i="1"/>
  <c r="D334" i="1"/>
  <c r="E334" i="1"/>
  <c r="F334" i="1"/>
  <c r="G334" i="1"/>
  <c r="D335" i="1"/>
  <c r="E335" i="1"/>
  <c r="F335" i="1"/>
  <c r="G335" i="1"/>
  <c r="D336" i="1"/>
  <c r="E336" i="1"/>
  <c r="F336" i="1"/>
  <c r="G336" i="1"/>
  <c r="D337" i="1"/>
  <c r="E337" i="1"/>
  <c r="F337" i="1"/>
  <c r="G337" i="1"/>
  <c r="D338" i="1"/>
  <c r="E338" i="1"/>
  <c r="F338" i="1"/>
  <c r="G338" i="1"/>
  <c r="D339" i="1"/>
  <c r="E339" i="1"/>
  <c r="F339" i="1"/>
  <c r="G339" i="1"/>
  <c r="D340" i="1"/>
  <c r="E340" i="1"/>
  <c r="F340" i="1"/>
  <c r="G340" i="1"/>
  <c r="D341" i="1"/>
  <c r="E341" i="1"/>
  <c r="F341" i="1"/>
  <c r="G341" i="1"/>
  <c r="D342" i="1"/>
  <c r="E342" i="1"/>
  <c r="F342" i="1"/>
  <c r="G342" i="1"/>
  <c r="D343" i="1"/>
  <c r="E343" i="1"/>
  <c r="F343" i="1"/>
  <c r="G343" i="1"/>
  <c r="D344" i="1"/>
  <c r="E344" i="1"/>
  <c r="F344" i="1"/>
  <c r="G344" i="1"/>
  <c r="D345" i="1"/>
  <c r="E345" i="1"/>
  <c r="F345" i="1"/>
  <c r="G345" i="1"/>
  <c r="D346" i="1"/>
  <c r="E346" i="1"/>
  <c r="F346" i="1"/>
  <c r="G346" i="1"/>
  <c r="D347" i="1"/>
  <c r="E347" i="1"/>
  <c r="F347" i="1"/>
  <c r="G347" i="1"/>
  <c r="D348" i="1"/>
  <c r="E348" i="1"/>
  <c r="F348" i="1"/>
  <c r="G348" i="1"/>
  <c r="D349" i="1"/>
  <c r="E349" i="1"/>
  <c r="F349" i="1"/>
  <c r="G349" i="1"/>
  <c r="D350" i="1"/>
  <c r="E350" i="1"/>
  <c r="F350" i="1"/>
  <c r="G350" i="1"/>
  <c r="D351" i="1"/>
  <c r="E351" i="1"/>
  <c r="F351" i="1"/>
  <c r="G351" i="1"/>
  <c r="D352" i="1"/>
  <c r="E352" i="1"/>
  <c r="F352" i="1"/>
  <c r="G352" i="1"/>
  <c r="D353" i="1"/>
  <c r="E353" i="1"/>
  <c r="F353" i="1"/>
  <c r="G353" i="1"/>
  <c r="D354" i="1"/>
  <c r="E354" i="1"/>
  <c r="F354" i="1"/>
  <c r="G354" i="1"/>
  <c r="D355" i="1"/>
  <c r="E355" i="1"/>
  <c r="F355" i="1"/>
  <c r="G355" i="1"/>
  <c r="D356" i="1"/>
  <c r="E356" i="1"/>
  <c r="F356" i="1"/>
  <c r="G356" i="1"/>
  <c r="D357" i="1"/>
  <c r="E357" i="1"/>
  <c r="F357" i="1"/>
  <c r="G357" i="1"/>
  <c r="D358" i="1"/>
  <c r="E358" i="1"/>
  <c r="F358" i="1"/>
  <c r="G358" i="1"/>
  <c r="D359" i="1"/>
  <c r="E359" i="1"/>
  <c r="F359" i="1"/>
  <c r="G359" i="1"/>
  <c r="D360" i="1"/>
  <c r="E360" i="1"/>
  <c r="F360" i="1"/>
  <c r="G360" i="1"/>
  <c r="D361" i="1"/>
  <c r="E361" i="1"/>
  <c r="F361" i="1"/>
  <c r="G361" i="1"/>
  <c r="D362" i="1"/>
  <c r="E362" i="1"/>
  <c r="F362" i="1"/>
  <c r="G362" i="1"/>
  <c r="D363" i="1"/>
  <c r="E363" i="1"/>
  <c r="F363" i="1"/>
  <c r="G363" i="1"/>
  <c r="D364" i="1"/>
  <c r="E364" i="1"/>
  <c r="F364" i="1"/>
  <c r="G364" i="1"/>
  <c r="D365" i="1"/>
  <c r="E365" i="1"/>
  <c r="F365" i="1"/>
  <c r="G365" i="1"/>
  <c r="D366" i="1"/>
  <c r="E366" i="1"/>
  <c r="F366" i="1"/>
  <c r="G366" i="1"/>
  <c r="D367" i="1"/>
  <c r="E367" i="1"/>
  <c r="F367" i="1"/>
  <c r="G367" i="1"/>
  <c r="D368" i="1"/>
  <c r="E368" i="1"/>
  <c r="F368" i="1"/>
  <c r="G368" i="1"/>
  <c r="D369" i="1"/>
  <c r="E369" i="1"/>
  <c r="F369" i="1"/>
  <c r="G369" i="1"/>
  <c r="D370" i="1"/>
  <c r="E370" i="1"/>
  <c r="F370" i="1"/>
  <c r="G370" i="1"/>
  <c r="D371" i="1"/>
  <c r="E371" i="1"/>
  <c r="F371" i="1"/>
  <c r="G371" i="1"/>
  <c r="D372" i="1"/>
  <c r="E372" i="1"/>
  <c r="F372" i="1"/>
  <c r="G372" i="1"/>
  <c r="D373" i="1"/>
  <c r="E373" i="1"/>
  <c r="F373" i="1"/>
  <c r="G373" i="1"/>
  <c r="D374" i="1"/>
  <c r="E374" i="1"/>
  <c r="F374" i="1"/>
  <c r="G374" i="1"/>
  <c r="D375" i="1"/>
  <c r="E375" i="1"/>
  <c r="F375" i="1"/>
  <c r="G375" i="1"/>
  <c r="D376" i="1"/>
  <c r="E376" i="1"/>
  <c r="F376" i="1"/>
  <c r="G376" i="1"/>
  <c r="D377" i="1"/>
  <c r="E377" i="1"/>
  <c r="F377" i="1"/>
  <c r="G377" i="1"/>
  <c r="D378" i="1"/>
  <c r="E378" i="1"/>
  <c r="F378" i="1"/>
  <c r="G378" i="1"/>
  <c r="D379" i="1"/>
  <c r="E379" i="1"/>
  <c r="F379" i="1"/>
  <c r="G379" i="1"/>
  <c r="D380" i="1"/>
  <c r="E380" i="1"/>
  <c r="F380" i="1"/>
  <c r="G380" i="1"/>
  <c r="D381" i="1"/>
  <c r="E381" i="1"/>
  <c r="F381" i="1"/>
  <c r="G381" i="1"/>
  <c r="D382" i="1"/>
  <c r="E382" i="1"/>
  <c r="F382" i="1"/>
  <c r="G382" i="1"/>
  <c r="D383" i="1"/>
  <c r="E383" i="1"/>
  <c r="F383" i="1"/>
  <c r="G383" i="1"/>
  <c r="D384" i="1"/>
  <c r="E384" i="1"/>
  <c r="F384" i="1"/>
  <c r="G384" i="1"/>
  <c r="D385" i="1"/>
  <c r="E385" i="1"/>
  <c r="F385" i="1"/>
  <c r="G385" i="1"/>
  <c r="D386" i="1"/>
  <c r="E386" i="1"/>
  <c r="F386" i="1"/>
  <c r="G386" i="1"/>
  <c r="D387" i="1"/>
  <c r="E387" i="1"/>
  <c r="F387" i="1"/>
  <c r="G387" i="1"/>
  <c r="D388" i="1"/>
  <c r="E388" i="1"/>
  <c r="F388" i="1"/>
  <c r="G388" i="1"/>
  <c r="D389" i="1"/>
  <c r="E389" i="1"/>
  <c r="F389" i="1"/>
  <c r="G389" i="1"/>
  <c r="D390" i="1"/>
  <c r="E390" i="1"/>
  <c r="F390" i="1"/>
  <c r="G390" i="1"/>
  <c r="D391" i="1"/>
  <c r="E391" i="1"/>
  <c r="F391" i="1"/>
  <c r="G391" i="1"/>
  <c r="D392" i="1"/>
  <c r="E392" i="1"/>
  <c r="F392" i="1"/>
  <c r="G392" i="1"/>
  <c r="D393" i="1"/>
  <c r="E393" i="1"/>
  <c r="F393" i="1"/>
  <c r="G393" i="1"/>
  <c r="D394" i="1"/>
  <c r="E394" i="1"/>
  <c r="F394" i="1"/>
  <c r="G394" i="1"/>
  <c r="D395" i="1"/>
  <c r="E395" i="1"/>
  <c r="F395" i="1"/>
  <c r="G395" i="1"/>
  <c r="D396" i="1"/>
  <c r="E396" i="1"/>
  <c r="F396" i="1"/>
  <c r="G396" i="1"/>
  <c r="D397" i="1"/>
  <c r="E397" i="1"/>
  <c r="F397" i="1"/>
  <c r="G397" i="1"/>
  <c r="D398" i="1"/>
  <c r="E398" i="1"/>
  <c r="F398" i="1"/>
  <c r="G398" i="1"/>
  <c r="D399" i="1"/>
  <c r="E399" i="1"/>
  <c r="F399" i="1"/>
  <c r="G399" i="1"/>
  <c r="D400" i="1"/>
  <c r="E400" i="1"/>
  <c r="F400" i="1"/>
  <c r="G400" i="1"/>
  <c r="D401" i="1"/>
  <c r="E401" i="1"/>
  <c r="F401" i="1"/>
  <c r="G401" i="1"/>
  <c r="D402" i="1"/>
  <c r="E402" i="1"/>
  <c r="F402" i="1"/>
  <c r="G402" i="1"/>
  <c r="D403" i="1"/>
  <c r="E403" i="1"/>
  <c r="F403" i="1"/>
  <c r="G403" i="1"/>
  <c r="D404" i="1"/>
  <c r="E404" i="1"/>
  <c r="F404" i="1"/>
  <c r="G404" i="1"/>
  <c r="D405" i="1"/>
  <c r="E405" i="1"/>
  <c r="F405" i="1"/>
  <c r="G405" i="1"/>
  <c r="D406" i="1"/>
  <c r="E406" i="1"/>
  <c r="F406" i="1"/>
  <c r="G406" i="1"/>
  <c r="D407" i="1"/>
  <c r="E407" i="1"/>
  <c r="F407" i="1"/>
  <c r="G407" i="1"/>
  <c r="D408" i="1"/>
  <c r="E408" i="1"/>
  <c r="F408" i="1"/>
  <c r="G408" i="1"/>
  <c r="D409" i="1"/>
  <c r="E409" i="1"/>
  <c r="F409" i="1"/>
  <c r="G409" i="1"/>
  <c r="D410" i="1"/>
  <c r="E410" i="1"/>
  <c r="F410" i="1"/>
  <c r="G410" i="1"/>
  <c r="D411" i="1"/>
  <c r="E411" i="1"/>
  <c r="F411" i="1"/>
  <c r="G411" i="1"/>
  <c r="D412" i="1"/>
  <c r="E412" i="1"/>
  <c r="F412" i="1"/>
  <c r="G412" i="1"/>
  <c r="D413" i="1"/>
  <c r="E413" i="1"/>
  <c r="F413" i="1"/>
  <c r="G413" i="1"/>
  <c r="D414" i="1"/>
  <c r="E414" i="1"/>
  <c r="F414" i="1"/>
  <c r="G414" i="1"/>
  <c r="D415" i="1"/>
  <c r="E415" i="1"/>
  <c r="F415" i="1"/>
  <c r="G415" i="1"/>
  <c r="D416" i="1"/>
  <c r="E416" i="1"/>
  <c r="F416" i="1"/>
  <c r="G416" i="1"/>
  <c r="D417" i="1"/>
  <c r="E417" i="1"/>
  <c r="F417" i="1"/>
  <c r="G417" i="1"/>
  <c r="D418" i="1"/>
  <c r="E418" i="1"/>
  <c r="F418" i="1"/>
  <c r="G418" i="1"/>
  <c r="D419" i="1"/>
  <c r="E419" i="1"/>
  <c r="F419" i="1"/>
  <c r="G419" i="1"/>
  <c r="D420" i="1"/>
  <c r="E420" i="1"/>
  <c r="F420" i="1"/>
  <c r="G420" i="1"/>
  <c r="D421" i="1"/>
  <c r="E421" i="1"/>
  <c r="F421" i="1"/>
  <c r="G421" i="1"/>
  <c r="D422" i="1"/>
  <c r="E422" i="1"/>
  <c r="F422" i="1"/>
  <c r="G422" i="1"/>
  <c r="D423" i="1"/>
  <c r="E423" i="1"/>
  <c r="F423" i="1"/>
  <c r="G423" i="1"/>
  <c r="D424" i="1"/>
  <c r="E424" i="1"/>
  <c r="F424" i="1"/>
  <c r="G424" i="1"/>
  <c r="D425" i="1"/>
  <c r="E425" i="1"/>
  <c r="F425" i="1"/>
  <c r="G425" i="1"/>
  <c r="D426" i="1"/>
  <c r="E426" i="1"/>
  <c r="F426" i="1"/>
  <c r="G426" i="1"/>
  <c r="D427" i="1"/>
  <c r="E427" i="1"/>
  <c r="F427" i="1"/>
  <c r="G427" i="1"/>
  <c r="D428" i="1"/>
  <c r="E428" i="1"/>
  <c r="F428" i="1"/>
  <c r="G428" i="1"/>
  <c r="D429" i="1"/>
  <c r="E429" i="1"/>
  <c r="F429" i="1"/>
  <c r="G429" i="1"/>
  <c r="D430" i="1"/>
  <c r="E430" i="1"/>
  <c r="F430" i="1"/>
  <c r="G430" i="1"/>
  <c r="D431" i="1"/>
  <c r="E431" i="1"/>
  <c r="F431" i="1"/>
  <c r="G431" i="1"/>
  <c r="D432" i="1"/>
  <c r="E432" i="1"/>
  <c r="F432" i="1"/>
  <c r="G432" i="1"/>
  <c r="D433" i="1"/>
  <c r="E433" i="1"/>
  <c r="F433" i="1"/>
  <c r="G433" i="1"/>
  <c r="D434" i="1"/>
  <c r="E434" i="1"/>
  <c r="F434" i="1"/>
  <c r="G434" i="1"/>
  <c r="D435" i="1"/>
  <c r="E435" i="1"/>
  <c r="F435" i="1"/>
  <c r="G435" i="1"/>
  <c r="D436" i="1"/>
  <c r="E436" i="1"/>
  <c r="F436" i="1"/>
  <c r="G436" i="1"/>
  <c r="D437" i="1"/>
  <c r="E437" i="1"/>
  <c r="F437" i="1"/>
  <c r="G437" i="1"/>
  <c r="D438" i="1"/>
  <c r="E438" i="1"/>
  <c r="F438" i="1"/>
  <c r="G438" i="1"/>
  <c r="D439" i="1"/>
  <c r="E439" i="1"/>
  <c r="F439" i="1"/>
  <c r="G439" i="1"/>
  <c r="D440" i="1"/>
  <c r="E440" i="1"/>
  <c r="F440" i="1"/>
  <c r="G440" i="1"/>
  <c r="D441" i="1"/>
  <c r="E441" i="1"/>
  <c r="F441" i="1"/>
  <c r="G441" i="1"/>
  <c r="D442" i="1"/>
  <c r="E442" i="1"/>
  <c r="F442" i="1"/>
  <c r="G442" i="1"/>
  <c r="D443" i="1"/>
  <c r="E443" i="1"/>
  <c r="F443" i="1"/>
  <c r="G443" i="1"/>
  <c r="D444" i="1"/>
  <c r="E444" i="1"/>
  <c r="F444" i="1"/>
  <c r="G444" i="1"/>
  <c r="D445" i="1"/>
  <c r="E445" i="1"/>
  <c r="F445" i="1"/>
  <c r="G445" i="1"/>
  <c r="D446" i="1"/>
  <c r="E446" i="1"/>
  <c r="F446" i="1"/>
  <c r="G446" i="1"/>
  <c r="D447" i="1"/>
  <c r="E447" i="1"/>
  <c r="F447" i="1"/>
  <c r="G447" i="1"/>
  <c r="D448" i="1"/>
  <c r="E448" i="1"/>
  <c r="F448" i="1"/>
  <c r="G448" i="1"/>
  <c r="D449" i="1"/>
  <c r="E449" i="1"/>
  <c r="F449" i="1"/>
  <c r="G449" i="1"/>
  <c r="D450" i="1"/>
  <c r="E450" i="1"/>
  <c r="F450" i="1"/>
  <c r="G450" i="1"/>
  <c r="D451" i="1"/>
  <c r="E451" i="1"/>
  <c r="F451" i="1"/>
  <c r="G451" i="1"/>
  <c r="D452" i="1"/>
  <c r="E452" i="1"/>
  <c r="F452" i="1"/>
  <c r="G452" i="1"/>
  <c r="D453" i="1"/>
  <c r="E453" i="1"/>
  <c r="F453" i="1"/>
  <c r="G453" i="1"/>
  <c r="D454" i="1"/>
  <c r="E454" i="1"/>
  <c r="F454" i="1"/>
  <c r="G454" i="1"/>
  <c r="D455" i="1"/>
  <c r="E455" i="1"/>
  <c r="F455" i="1"/>
  <c r="G455" i="1"/>
  <c r="D456" i="1"/>
  <c r="E456" i="1"/>
  <c r="F456" i="1"/>
  <c r="G456" i="1"/>
  <c r="D457" i="1"/>
  <c r="E457" i="1"/>
  <c r="F457" i="1"/>
  <c r="G457" i="1"/>
  <c r="D458" i="1"/>
  <c r="E458" i="1"/>
  <c r="F458" i="1"/>
  <c r="G458" i="1"/>
  <c r="D459" i="1"/>
  <c r="E459" i="1"/>
  <c r="F459" i="1"/>
  <c r="G459" i="1"/>
  <c r="D460" i="1"/>
  <c r="E460" i="1"/>
  <c r="F460" i="1"/>
  <c r="G460" i="1"/>
  <c r="D461" i="1"/>
  <c r="E461" i="1"/>
  <c r="F461" i="1"/>
  <c r="G461" i="1"/>
  <c r="D462" i="1"/>
  <c r="E462" i="1"/>
  <c r="F462" i="1"/>
  <c r="G462" i="1"/>
  <c r="D463" i="1"/>
  <c r="E463" i="1"/>
  <c r="F463" i="1"/>
  <c r="G463" i="1"/>
  <c r="D464" i="1"/>
  <c r="E464" i="1"/>
  <c r="F464" i="1"/>
  <c r="G464" i="1"/>
  <c r="D465" i="1"/>
  <c r="E465" i="1"/>
  <c r="F465" i="1"/>
  <c r="G465" i="1"/>
  <c r="D466" i="1"/>
  <c r="E466" i="1"/>
  <c r="F466" i="1"/>
  <c r="G466" i="1"/>
  <c r="D467" i="1"/>
  <c r="E467" i="1"/>
  <c r="F467" i="1"/>
  <c r="G467" i="1"/>
  <c r="D468" i="1"/>
  <c r="E468" i="1"/>
  <c r="F468" i="1"/>
  <c r="G468" i="1"/>
  <c r="D469" i="1"/>
  <c r="E469" i="1"/>
  <c r="F469" i="1"/>
  <c r="G469" i="1"/>
  <c r="D470" i="1"/>
  <c r="E470" i="1"/>
  <c r="F470" i="1"/>
  <c r="G470" i="1"/>
  <c r="D471" i="1"/>
  <c r="E471" i="1"/>
  <c r="F471" i="1"/>
  <c r="G471" i="1"/>
  <c r="D472" i="1"/>
  <c r="E472" i="1"/>
  <c r="F472" i="1"/>
  <c r="G472" i="1"/>
  <c r="D473" i="1"/>
  <c r="E473" i="1"/>
  <c r="F473" i="1"/>
  <c r="G473" i="1"/>
  <c r="D474" i="1"/>
  <c r="E474" i="1"/>
  <c r="F474" i="1"/>
  <c r="G474" i="1"/>
  <c r="D475" i="1"/>
  <c r="E475" i="1"/>
  <c r="F475" i="1"/>
  <c r="G475" i="1"/>
  <c r="D476" i="1"/>
  <c r="E476" i="1"/>
  <c r="F476" i="1"/>
  <c r="G476" i="1"/>
  <c r="D477" i="1"/>
  <c r="E477" i="1"/>
  <c r="F477" i="1"/>
  <c r="G477" i="1"/>
  <c r="D478" i="1"/>
  <c r="E478" i="1"/>
  <c r="F478" i="1"/>
  <c r="G478" i="1"/>
  <c r="D479" i="1"/>
  <c r="E479" i="1"/>
  <c r="F479" i="1"/>
  <c r="G479" i="1"/>
  <c r="D480" i="1"/>
  <c r="E480" i="1"/>
  <c r="F480" i="1"/>
  <c r="G480" i="1"/>
  <c r="D481" i="1"/>
  <c r="E481" i="1"/>
  <c r="F481" i="1"/>
  <c r="G481" i="1"/>
  <c r="D482" i="1"/>
  <c r="E482" i="1"/>
  <c r="F482" i="1"/>
  <c r="G482" i="1"/>
  <c r="D483" i="1"/>
  <c r="E483" i="1"/>
  <c r="F483" i="1"/>
  <c r="G483" i="1"/>
  <c r="D484" i="1"/>
  <c r="E484" i="1"/>
  <c r="F484" i="1"/>
  <c r="G484" i="1"/>
  <c r="D485" i="1"/>
  <c r="E485" i="1"/>
  <c r="F485" i="1"/>
  <c r="G485" i="1"/>
  <c r="D486" i="1"/>
  <c r="E486" i="1"/>
  <c r="F486" i="1"/>
  <c r="G486" i="1"/>
  <c r="D487" i="1"/>
  <c r="E487" i="1"/>
  <c r="F487" i="1"/>
  <c r="G487" i="1"/>
  <c r="D488" i="1"/>
  <c r="E488" i="1"/>
  <c r="F488" i="1"/>
  <c r="G488" i="1"/>
  <c r="D489" i="1"/>
  <c r="E489" i="1"/>
  <c r="F489" i="1"/>
  <c r="G489" i="1"/>
  <c r="D490" i="1"/>
  <c r="E490" i="1"/>
  <c r="F490" i="1"/>
  <c r="G490" i="1"/>
  <c r="D491" i="1"/>
  <c r="E491" i="1"/>
  <c r="F491" i="1"/>
  <c r="G491" i="1"/>
  <c r="D492" i="1"/>
  <c r="E492" i="1"/>
  <c r="F492" i="1"/>
  <c r="G492" i="1"/>
  <c r="D493" i="1"/>
  <c r="E493" i="1"/>
  <c r="F493" i="1"/>
  <c r="G493" i="1"/>
  <c r="D494" i="1"/>
  <c r="E494" i="1"/>
  <c r="F494" i="1"/>
  <c r="G494" i="1"/>
  <c r="D495" i="1"/>
  <c r="E495" i="1"/>
  <c r="F495" i="1"/>
  <c r="G495" i="1"/>
  <c r="D496" i="1"/>
  <c r="E496" i="1"/>
  <c r="F496" i="1"/>
  <c r="G496" i="1"/>
  <c r="D497" i="1"/>
  <c r="E497" i="1"/>
  <c r="F497" i="1"/>
  <c r="G497" i="1"/>
  <c r="D498" i="1"/>
  <c r="E498" i="1"/>
  <c r="F498" i="1"/>
  <c r="G498" i="1"/>
  <c r="D499" i="1"/>
  <c r="E499" i="1"/>
  <c r="F499" i="1"/>
  <c r="G499" i="1"/>
  <c r="D500" i="1"/>
  <c r="E500" i="1"/>
  <c r="F500" i="1"/>
  <c r="G500" i="1"/>
  <c r="D501" i="1"/>
  <c r="E501" i="1"/>
  <c r="F501" i="1"/>
  <c r="G501" i="1"/>
  <c r="D502" i="1"/>
  <c r="E502" i="1"/>
  <c r="F502" i="1"/>
  <c r="G502" i="1"/>
  <c r="D503" i="1"/>
  <c r="E503" i="1"/>
  <c r="F503" i="1"/>
  <c r="G503" i="1"/>
  <c r="D504" i="1"/>
  <c r="E504" i="1"/>
  <c r="F504" i="1"/>
  <c r="G504" i="1"/>
  <c r="D505" i="1"/>
  <c r="E505" i="1"/>
  <c r="F505" i="1"/>
  <c r="G505" i="1"/>
  <c r="D506" i="1"/>
  <c r="E506" i="1"/>
  <c r="F506" i="1"/>
  <c r="G506" i="1"/>
  <c r="D507" i="1"/>
  <c r="E507" i="1"/>
  <c r="F507" i="1"/>
  <c r="G507" i="1"/>
  <c r="D508" i="1"/>
  <c r="E508" i="1"/>
  <c r="F508" i="1"/>
  <c r="G508" i="1"/>
  <c r="D509" i="1"/>
  <c r="E509" i="1"/>
  <c r="F509" i="1"/>
  <c r="G509" i="1"/>
  <c r="D510" i="1"/>
  <c r="E510" i="1"/>
  <c r="F510" i="1"/>
  <c r="G510" i="1"/>
  <c r="D511" i="1"/>
  <c r="E511" i="1"/>
  <c r="F511" i="1"/>
  <c r="G511" i="1"/>
  <c r="D512" i="1"/>
  <c r="E512" i="1"/>
  <c r="F512" i="1"/>
  <c r="G512" i="1"/>
  <c r="D513" i="1"/>
  <c r="E513" i="1"/>
  <c r="F513" i="1"/>
  <c r="G513" i="1"/>
  <c r="D514" i="1"/>
  <c r="E514" i="1"/>
  <c r="F514" i="1"/>
  <c r="G514" i="1"/>
  <c r="D515" i="1"/>
  <c r="E515" i="1"/>
  <c r="F515" i="1"/>
  <c r="G515" i="1"/>
  <c r="D516" i="1"/>
  <c r="E516" i="1"/>
  <c r="F516" i="1"/>
  <c r="G516" i="1"/>
  <c r="D517" i="1"/>
  <c r="E517" i="1"/>
  <c r="F517" i="1"/>
  <c r="G517" i="1"/>
  <c r="D518" i="1"/>
  <c r="E518" i="1"/>
  <c r="F518" i="1"/>
  <c r="G518" i="1"/>
  <c r="D519" i="1"/>
  <c r="E519" i="1"/>
  <c r="F519" i="1"/>
  <c r="G519" i="1"/>
  <c r="D520" i="1"/>
  <c r="E520" i="1"/>
  <c r="F520" i="1"/>
  <c r="G520" i="1"/>
  <c r="D521" i="1"/>
  <c r="E521" i="1"/>
  <c r="F521" i="1"/>
  <c r="G521" i="1"/>
  <c r="D522" i="1"/>
  <c r="E522" i="1"/>
  <c r="F522" i="1"/>
  <c r="G522" i="1"/>
  <c r="D523" i="1"/>
  <c r="E523" i="1"/>
  <c r="F523" i="1"/>
  <c r="G523" i="1"/>
  <c r="D524" i="1"/>
  <c r="E524" i="1"/>
  <c r="F524" i="1"/>
  <c r="G524" i="1"/>
  <c r="D525" i="1"/>
  <c r="E525" i="1"/>
  <c r="F525" i="1"/>
  <c r="G525" i="1"/>
  <c r="D526" i="1"/>
  <c r="E526" i="1"/>
  <c r="F526" i="1"/>
  <c r="G526" i="1"/>
  <c r="D527" i="1"/>
  <c r="E527" i="1"/>
  <c r="F527" i="1"/>
  <c r="G527" i="1"/>
  <c r="D528" i="1"/>
  <c r="E528" i="1"/>
  <c r="F528" i="1"/>
  <c r="G528" i="1"/>
  <c r="D529" i="1"/>
  <c r="E529" i="1"/>
  <c r="F529" i="1"/>
  <c r="G529" i="1"/>
  <c r="D530" i="1"/>
  <c r="E530" i="1"/>
  <c r="F530" i="1"/>
  <c r="G530" i="1"/>
  <c r="D531" i="1"/>
  <c r="E531" i="1"/>
  <c r="F531" i="1"/>
  <c r="G531" i="1"/>
  <c r="D532" i="1"/>
  <c r="E532" i="1"/>
  <c r="F532" i="1"/>
  <c r="G532" i="1"/>
  <c r="D533" i="1"/>
  <c r="E533" i="1"/>
  <c r="F533" i="1"/>
  <c r="G533" i="1"/>
  <c r="D534" i="1"/>
  <c r="E534" i="1"/>
  <c r="F534" i="1"/>
  <c r="G534" i="1"/>
  <c r="D535" i="1"/>
  <c r="E535" i="1"/>
  <c r="F535" i="1"/>
  <c r="G535" i="1"/>
  <c r="D536" i="1"/>
  <c r="E536" i="1"/>
  <c r="F536" i="1"/>
  <c r="G536" i="1"/>
  <c r="D537" i="1"/>
  <c r="E537" i="1"/>
  <c r="F537" i="1"/>
  <c r="G537" i="1"/>
  <c r="D538" i="1"/>
  <c r="E538" i="1"/>
  <c r="F538" i="1"/>
  <c r="G538" i="1"/>
  <c r="D539" i="1"/>
  <c r="E539" i="1"/>
  <c r="F539" i="1"/>
  <c r="G539" i="1"/>
  <c r="D540" i="1"/>
  <c r="E540" i="1"/>
  <c r="F540" i="1"/>
  <c r="G540" i="1"/>
  <c r="D541" i="1"/>
  <c r="E541" i="1"/>
  <c r="F541" i="1"/>
  <c r="G541" i="1"/>
  <c r="D542" i="1"/>
  <c r="E542" i="1"/>
  <c r="F542" i="1"/>
  <c r="G542" i="1"/>
  <c r="D543" i="1"/>
  <c r="E543" i="1"/>
  <c r="F543" i="1"/>
  <c r="G543" i="1"/>
  <c r="D544" i="1"/>
  <c r="E544" i="1"/>
  <c r="F544" i="1"/>
  <c r="G544" i="1"/>
  <c r="D545" i="1"/>
  <c r="E545" i="1"/>
  <c r="F545" i="1"/>
  <c r="G545" i="1"/>
  <c r="D546" i="1"/>
  <c r="E546" i="1"/>
  <c r="F546" i="1"/>
  <c r="G546" i="1"/>
  <c r="D547" i="1"/>
  <c r="E547" i="1"/>
  <c r="F547" i="1"/>
  <c r="G547" i="1"/>
  <c r="D548" i="1"/>
  <c r="E548" i="1"/>
  <c r="F548" i="1"/>
  <c r="G548" i="1"/>
  <c r="D549" i="1"/>
  <c r="E549" i="1"/>
  <c r="F549" i="1"/>
  <c r="G549" i="1"/>
  <c r="D550" i="1"/>
  <c r="E550" i="1"/>
  <c r="F550" i="1"/>
  <c r="G550" i="1"/>
  <c r="D551" i="1"/>
  <c r="E551" i="1"/>
  <c r="F551" i="1"/>
  <c r="G551" i="1"/>
  <c r="D552" i="1"/>
  <c r="E552" i="1"/>
  <c r="F552" i="1"/>
  <c r="G552" i="1"/>
  <c r="D553" i="1"/>
  <c r="E553" i="1"/>
  <c r="F553" i="1"/>
  <c r="G553" i="1"/>
  <c r="D554" i="1"/>
  <c r="E554" i="1"/>
  <c r="F554" i="1"/>
  <c r="G554" i="1"/>
  <c r="D555" i="1"/>
  <c r="E555" i="1"/>
  <c r="F555" i="1"/>
  <c r="G555" i="1"/>
  <c r="D556" i="1"/>
  <c r="E556" i="1"/>
  <c r="F556" i="1"/>
  <c r="G556" i="1"/>
  <c r="D557" i="1"/>
  <c r="E557" i="1"/>
  <c r="F557" i="1"/>
  <c r="G557" i="1"/>
  <c r="D558" i="1"/>
  <c r="E558" i="1"/>
  <c r="F558" i="1"/>
  <c r="G558" i="1"/>
  <c r="D559" i="1"/>
  <c r="E559" i="1"/>
  <c r="F559" i="1"/>
  <c r="G559" i="1"/>
  <c r="D560" i="1"/>
  <c r="E560" i="1"/>
  <c r="F560" i="1"/>
  <c r="G560" i="1"/>
  <c r="D561" i="1"/>
  <c r="E561" i="1"/>
  <c r="F561" i="1"/>
  <c r="G561" i="1"/>
  <c r="D562" i="1"/>
  <c r="E562" i="1"/>
  <c r="F562" i="1"/>
  <c r="G562" i="1"/>
  <c r="D563" i="1"/>
  <c r="E563" i="1"/>
  <c r="F563" i="1"/>
  <c r="G563" i="1"/>
  <c r="D564" i="1"/>
  <c r="E564" i="1"/>
  <c r="F564" i="1"/>
  <c r="G564" i="1"/>
  <c r="D565" i="1"/>
  <c r="E565" i="1"/>
  <c r="F565" i="1"/>
  <c r="G565" i="1"/>
  <c r="D566" i="1"/>
  <c r="E566" i="1"/>
  <c r="F566" i="1"/>
  <c r="G566" i="1"/>
  <c r="D567" i="1"/>
  <c r="E567" i="1"/>
  <c r="F567" i="1"/>
  <c r="G567" i="1"/>
  <c r="D568" i="1"/>
  <c r="E568" i="1"/>
  <c r="F568" i="1"/>
  <c r="G568" i="1"/>
  <c r="D569" i="1"/>
  <c r="E569" i="1"/>
  <c r="F569" i="1"/>
  <c r="G569" i="1"/>
  <c r="D570" i="1"/>
  <c r="E570" i="1"/>
  <c r="F570" i="1"/>
  <c r="G570" i="1"/>
  <c r="D571" i="1"/>
  <c r="E571" i="1"/>
  <c r="F571" i="1"/>
  <c r="G571" i="1"/>
  <c r="D572" i="1"/>
  <c r="E572" i="1"/>
  <c r="F572" i="1"/>
  <c r="G572" i="1"/>
  <c r="D573" i="1"/>
  <c r="E573" i="1"/>
  <c r="F573" i="1"/>
  <c r="G573" i="1"/>
  <c r="D574" i="1"/>
  <c r="E574" i="1"/>
  <c r="F574" i="1"/>
  <c r="G574" i="1"/>
  <c r="D575" i="1"/>
  <c r="E575" i="1"/>
  <c r="F575" i="1"/>
  <c r="G575" i="1"/>
  <c r="D576" i="1"/>
  <c r="E576" i="1"/>
  <c r="F576" i="1"/>
  <c r="G576" i="1"/>
  <c r="D577" i="1"/>
  <c r="E577" i="1"/>
  <c r="F577" i="1"/>
  <c r="G577" i="1"/>
  <c r="D578" i="1"/>
  <c r="E578" i="1"/>
  <c r="F578" i="1"/>
  <c r="G578" i="1"/>
  <c r="D579" i="1"/>
  <c r="E579" i="1"/>
  <c r="F579" i="1"/>
  <c r="G579" i="1"/>
  <c r="D580" i="1"/>
  <c r="E580" i="1"/>
  <c r="F580" i="1"/>
  <c r="G580" i="1"/>
  <c r="D581" i="1"/>
  <c r="E581" i="1"/>
  <c r="F581" i="1"/>
  <c r="G581" i="1"/>
  <c r="D582" i="1"/>
  <c r="E582" i="1"/>
  <c r="F582" i="1"/>
  <c r="G582" i="1"/>
  <c r="D583" i="1"/>
  <c r="E583" i="1"/>
  <c r="F583" i="1"/>
  <c r="G583" i="1"/>
  <c r="D584" i="1"/>
  <c r="E584" i="1"/>
  <c r="F584" i="1"/>
  <c r="G584" i="1"/>
  <c r="D585" i="1"/>
  <c r="E585" i="1"/>
  <c r="F585" i="1"/>
  <c r="G585" i="1"/>
  <c r="D586" i="1"/>
  <c r="E586" i="1"/>
  <c r="F586" i="1"/>
  <c r="G586" i="1"/>
  <c r="D587" i="1"/>
  <c r="E587" i="1"/>
  <c r="F587" i="1"/>
  <c r="G587" i="1"/>
  <c r="D588" i="1"/>
  <c r="E588" i="1"/>
  <c r="F588" i="1"/>
  <c r="G588" i="1"/>
  <c r="D589" i="1"/>
  <c r="E589" i="1"/>
  <c r="F589" i="1"/>
  <c r="G589" i="1"/>
  <c r="D590" i="1"/>
  <c r="E590" i="1"/>
  <c r="F590" i="1"/>
  <c r="G590" i="1"/>
  <c r="D591" i="1"/>
  <c r="E591" i="1"/>
  <c r="F591" i="1"/>
  <c r="G591" i="1"/>
  <c r="D592" i="1"/>
  <c r="E592" i="1"/>
  <c r="F592" i="1"/>
  <c r="G592" i="1"/>
  <c r="D593" i="1"/>
  <c r="E593" i="1"/>
  <c r="F593" i="1"/>
  <c r="G593" i="1"/>
  <c r="D594" i="1"/>
  <c r="E594" i="1"/>
  <c r="F594" i="1"/>
  <c r="G594" i="1"/>
  <c r="D595" i="1"/>
  <c r="E595" i="1"/>
  <c r="F595" i="1"/>
  <c r="G595" i="1"/>
  <c r="D596" i="1"/>
  <c r="E596" i="1"/>
  <c r="F596" i="1"/>
  <c r="G596" i="1"/>
  <c r="D597" i="1"/>
  <c r="E597" i="1"/>
  <c r="F597" i="1"/>
  <c r="G597" i="1"/>
  <c r="D598" i="1"/>
  <c r="E598" i="1"/>
  <c r="F598" i="1"/>
  <c r="G598" i="1"/>
  <c r="D599" i="1"/>
  <c r="E599" i="1"/>
  <c r="F599" i="1"/>
  <c r="G599" i="1"/>
  <c r="D600" i="1"/>
  <c r="E600" i="1"/>
  <c r="F600" i="1"/>
  <c r="G600" i="1"/>
  <c r="D601" i="1"/>
  <c r="E601" i="1"/>
  <c r="F601" i="1"/>
  <c r="G601" i="1"/>
  <c r="D602" i="1"/>
  <c r="E602" i="1"/>
  <c r="F602" i="1"/>
  <c r="G602" i="1"/>
  <c r="D603" i="1"/>
  <c r="E603" i="1"/>
  <c r="F603" i="1"/>
  <c r="G603" i="1"/>
  <c r="D604" i="1"/>
  <c r="E604" i="1"/>
  <c r="F604" i="1"/>
  <c r="G604" i="1"/>
  <c r="D605" i="1"/>
  <c r="E605" i="1"/>
  <c r="F605" i="1"/>
  <c r="G605" i="1"/>
  <c r="D606" i="1"/>
  <c r="E606" i="1"/>
  <c r="F606" i="1"/>
  <c r="G606" i="1"/>
  <c r="D607" i="1"/>
  <c r="E607" i="1"/>
  <c r="F607" i="1"/>
  <c r="G607" i="1"/>
  <c r="D608" i="1"/>
  <c r="E608" i="1"/>
  <c r="F608" i="1"/>
  <c r="G608" i="1"/>
  <c r="D609" i="1"/>
  <c r="E609" i="1"/>
  <c r="F609" i="1"/>
  <c r="G609" i="1"/>
  <c r="D610" i="1"/>
  <c r="E610" i="1"/>
  <c r="F610" i="1"/>
  <c r="G610" i="1"/>
  <c r="D611" i="1"/>
  <c r="E611" i="1"/>
  <c r="F611" i="1"/>
  <c r="G611" i="1"/>
  <c r="D612" i="1"/>
  <c r="E612" i="1"/>
  <c r="F612" i="1"/>
  <c r="G612" i="1"/>
  <c r="D613" i="1"/>
  <c r="E613" i="1"/>
  <c r="F613" i="1"/>
  <c r="G613" i="1"/>
  <c r="D614" i="1"/>
  <c r="E614" i="1"/>
  <c r="F614" i="1"/>
  <c r="G614" i="1"/>
  <c r="D615" i="1"/>
  <c r="E615" i="1"/>
  <c r="F615" i="1"/>
  <c r="G615" i="1"/>
  <c r="D616" i="1"/>
  <c r="E616" i="1"/>
  <c r="F616" i="1"/>
  <c r="G616" i="1"/>
  <c r="D617" i="1"/>
  <c r="E617" i="1"/>
  <c r="F617" i="1"/>
  <c r="G617" i="1"/>
  <c r="D618" i="1"/>
  <c r="E618" i="1"/>
  <c r="F618" i="1"/>
  <c r="G618" i="1"/>
  <c r="D619" i="1"/>
  <c r="E619" i="1"/>
  <c r="F619" i="1"/>
  <c r="G619" i="1"/>
  <c r="D620" i="1"/>
  <c r="E620" i="1"/>
  <c r="F620" i="1"/>
  <c r="G620" i="1"/>
  <c r="D621" i="1"/>
  <c r="E621" i="1"/>
  <c r="F621" i="1"/>
  <c r="G621" i="1"/>
  <c r="D622" i="1"/>
  <c r="E622" i="1"/>
  <c r="F622" i="1"/>
  <c r="G622" i="1"/>
  <c r="D623" i="1"/>
  <c r="E623" i="1"/>
  <c r="F623" i="1"/>
  <c r="G623" i="1"/>
  <c r="D624" i="1"/>
  <c r="E624" i="1"/>
  <c r="F624" i="1"/>
  <c r="G624" i="1"/>
  <c r="D625" i="1"/>
  <c r="E625" i="1"/>
  <c r="F625" i="1"/>
  <c r="G625" i="1"/>
  <c r="D626" i="1"/>
  <c r="E626" i="1"/>
  <c r="F626" i="1"/>
  <c r="G626" i="1"/>
  <c r="D627" i="1"/>
  <c r="E627" i="1"/>
  <c r="F627" i="1"/>
  <c r="G627" i="1"/>
  <c r="D628" i="1"/>
  <c r="E628" i="1"/>
  <c r="F628" i="1"/>
  <c r="G628" i="1"/>
  <c r="D629" i="1"/>
  <c r="E629" i="1"/>
  <c r="F629" i="1"/>
  <c r="G629" i="1"/>
  <c r="D630" i="1"/>
  <c r="E630" i="1"/>
  <c r="F630" i="1"/>
  <c r="G630" i="1"/>
  <c r="D631" i="1"/>
  <c r="E631" i="1"/>
  <c r="F631" i="1"/>
  <c r="G631" i="1"/>
  <c r="D632" i="1"/>
  <c r="E632" i="1"/>
  <c r="F632" i="1"/>
  <c r="G632" i="1"/>
  <c r="D633" i="1"/>
  <c r="E633" i="1"/>
  <c r="F633" i="1"/>
  <c r="G633" i="1"/>
  <c r="D634" i="1"/>
  <c r="E634" i="1"/>
  <c r="F634" i="1"/>
  <c r="G634" i="1"/>
  <c r="D635" i="1"/>
  <c r="E635" i="1"/>
  <c r="F635" i="1"/>
  <c r="G635" i="1"/>
  <c r="D636" i="1"/>
  <c r="E636" i="1"/>
  <c r="F636" i="1"/>
  <c r="G636" i="1"/>
  <c r="D637" i="1"/>
  <c r="E637" i="1"/>
  <c r="F637" i="1"/>
  <c r="G637" i="1"/>
  <c r="D638" i="1"/>
  <c r="E638" i="1"/>
  <c r="F638" i="1"/>
  <c r="G638" i="1"/>
  <c r="D639" i="1"/>
  <c r="E639" i="1"/>
  <c r="F639" i="1"/>
  <c r="G639" i="1"/>
  <c r="D640" i="1"/>
  <c r="E640" i="1"/>
  <c r="F640" i="1"/>
  <c r="G640" i="1"/>
  <c r="D641" i="1"/>
  <c r="E641" i="1"/>
  <c r="F641" i="1"/>
  <c r="G641" i="1"/>
  <c r="D642" i="1"/>
  <c r="E642" i="1"/>
  <c r="F642" i="1"/>
  <c r="G642" i="1"/>
  <c r="D643" i="1"/>
  <c r="E643" i="1"/>
  <c r="F643" i="1"/>
  <c r="G643" i="1"/>
  <c r="D644" i="1"/>
  <c r="E644" i="1"/>
  <c r="F644" i="1"/>
  <c r="G644" i="1"/>
  <c r="D645" i="1"/>
  <c r="E645" i="1"/>
  <c r="F645" i="1"/>
  <c r="G645" i="1"/>
  <c r="D646" i="1"/>
  <c r="E646" i="1"/>
  <c r="F646" i="1"/>
  <c r="G646" i="1"/>
  <c r="D647" i="1"/>
  <c r="E647" i="1"/>
  <c r="F647" i="1"/>
  <c r="G647" i="1"/>
  <c r="D648" i="1"/>
  <c r="E648" i="1"/>
  <c r="F648" i="1"/>
  <c r="G648" i="1"/>
  <c r="D649" i="1"/>
  <c r="E649" i="1"/>
  <c r="F649" i="1"/>
  <c r="G649" i="1"/>
  <c r="D650" i="1"/>
  <c r="E650" i="1"/>
  <c r="F650" i="1"/>
  <c r="G650" i="1"/>
  <c r="D651" i="1"/>
  <c r="E651" i="1"/>
  <c r="F651" i="1"/>
  <c r="G651" i="1"/>
  <c r="D652" i="1"/>
  <c r="E652" i="1"/>
  <c r="F652" i="1"/>
  <c r="G652" i="1"/>
  <c r="D653" i="1"/>
  <c r="E653" i="1"/>
  <c r="F653" i="1"/>
  <c r="G653" i="1"/>
  <c r="D654" i="1"/>
  <c r="E654" i="1"/>
  <c r="F654" i="1"/>
  <c r="G654" i="1"/>
  <c r="D655" i="1"/>
  <c r="E655" i="1"/>
  <c r="F655" i="1"/>
  <c r="G655" i="1"/>
  <c r="D656" i="1"/>
  <c r="E656" i="1"/>
  <c r="F656" i="1"/>
  <c r="G656" i="1"/>
  <c r="D657" i="1"/>
  <c r="E657" i="1"/>
  <c r="F657" i="1"/>
  <c r="G657" i="1"/>
  <c r="D658" i="1"/>
  <c r="E658" i="1"/>
  <c r="F658" i="1"/>
  <c r="G658" i="1"/>
  <c r="D659" i="1"/>
  <c r="E659" i="1"/>
  <c r="F659" i="1"/>
  <c r="G659" i="1"/>
  <c r="D660" i="1"/>
  <c r="E660" i="1"/>
  <c r="F660" i="1"/>
  <c r="G660" i="1"/>
  <c r="D661" i="1"/>
  <c r="E661" i="1"/>
  <c r="F661" i="1"/>
  <c r="G661" i="1"/>
  <c r="D662" i="1"/>
  <c r="E662" i="1"/>
  <c r="F662" i="1"/>
  <c r="G662" i="1"/>
  <c r="D663" i="1"/>
  <c r="E663" i="1"/>
  <c r="F663" i="1"/>
  <c r="G663" i="1"/>
  <c r="D664" i="1"/>
  <c r="E664" i="1"/>
  <c r="F664" i="1"/>
  <c r="G664" i="1"/>
  <c r="D665" i="1"/>
  <c r="E665" i="1"/>
  <c r="F665" i="1"/>
  <c r="G665" i="1"/>
  <c r="D666" i="1"/>
  <c r="E666" i="1"/>
  <c r="F666" i="1"/>
  <c r="G666" i="1"/>
  <c r="D667" i="1"/>
  <c r="E667" i="1"/>
  <c r="F667" i="1"/>
  <c r="G667" i="1"/>
  <c r="D668" i="1"/>
  <c r="E668" i="1"/>
  <c r="F668" i="1"/>
  <c r="G668" i="1"/>
  <c r="D669" i="1"/>
  <c r="E669" i="1"/>
  <c r="F669" i="1"/>
  <c r="G669" i="1"/>
  <c r="D670" i="1"/>
  <c r="E670" i="1"/>
  <c r="F670" i="1"/>
  <c r="G670" i="1"/>
  <c r="D671" i="1"/>
  <c r="E671" i="1"/>
  <c r="F671" i="1"/>
  <c r="G671" i="1"/>
  <c r="D672" i="1"/>
  <c r="E672" i="1"/>
  <c r="F672" i="1"/>
  <c r="G672" i="1"/>
  <c r="D673" i="1"/>
  <c r="E673" i="1"/>
  <c r="F673" i="1"/>
  <c r="G673" i="1"/>
  <c r="D674" i="1"/>
  <c r="E674" i="1"/>
  <c r="F674" i="1"/>
  <c r="G674" i="1"/>
  <c r="D675" i="1"/>
  <c r="E675" i="1"/>
  <c r="F675" i="1"/>
  <c r="G675" i="1"/>
  <c r="D676" i="1"/>
  <c r="E676" i="1"/>
  <c r="F676" i="1"/>
  <c r="G676" i="1"/>
  <c r="D677" i="1"/>
  <c r="E677" i="1"/>
  <c r="F677" i="1"/>
  <c r="G677" i="1"/>
  <c r="D678" i="1"/>
  <c r="E678" i="1"/>
  <c r="F678" i="1"/>
  <c r="G678" i="1"/>
  <c r="D679" i="1"/>
  <c r="E679" i="1"/>
  <c r="F679" i="1"/>
  <c r="G679" i="1"/>
  <c r="D680" i="1"/>
  <c r="E680" i="1"/>
  <c r="F680" i="1"/>
  <c r="G680" i="1"/>
  <c r="D681" i="1"/>
  <c r="E681" i="1"/>
  <c r="F681" i="1"/>
  <c r="G681" i="1"/>
  <c r="D682" i="1"/>
  <c r="E682" i="1"/>
  <c r="F682" i="1"/>
  <c r="G682" i="1"/>
  <c r="D683" i="1"/>
  <c r="E683" i="1"/>
  <c r="F683" i="1"/>
  <c r="G683" i="1"/>
  <c r="D684" i="1"/>
  <c r="E684" i="1"/>
  <c r="F684" i="1"/>
  <c r="G684" i="1"/>
  <c r="D685" i="1"/>
  <c r="E685" i="1"/>
  <c r="F685" i="1"/>
  <c r="G685" i="1"/>
  <c r="D686" i="1"/>
  <c r="E686" i="1"/>
  <c r="F686" i="1"/>
  <c r="G686" i="1"/>
  <c r="D687" i="1"/>
  <c r="E687" i="1"/>
  <c r="F687" i="1"/>
  <c r="G687" i="1"/>
  <c r="D688" i="1"/>
  <c r="E688" i="1"/>
  <c r="F688" i="1"/>
  <c r="G688" i="1"/>
  <c r="D689" i="1"/>
  <c r="E689" i="1"/>
  <c r="F689" i="1"/>
  <c r="G689" i="1"/>
  <c r="D690" i="1"/>
  <c r="E690" i="1"/>
  <c r="F690" i="1"/>
  <c r="G690" i="1"/>
  <c r="D691" i="1"/>
  <c r="E691" i="1"/>
  <c r="F691" i="1"/>
  <c r="G691" i="1"/>
  <c r="D692" i="1"/>
  <c r="E692" i="1"/>
  <c r="F692" i="1"/>
  <c r="G692" i="1"/>
  <c r="D693" i="1"/>
  <c r="E693" i="1"/>
  <c r="F693" i="1"/>
  <c r="G693" i="1"/>
  <c r="D694" i="1"/>
  <c r="E694" i="1"/>
  <c r="F694" i="1"/>
  <c r="G694" i="1"/>
  <c r="D695" i="1"/>
  <c r="E695" i="1"/>
  <c r="F695" i="1"/>
  <c r="G695" i="1"/>
  <c r="D696" i="1"/>
  <c r="E696" i="1"/>
  <c r="F696" i="1"/>
  <c r="G696" i="1"/>
  <c r="D697" i="1"/>
  <c r="E697" i="1"/>
  <c r="F697" i="1"/>
  <c r="G697" i="1"/>
  <c r="D698" i="1"/>
  <c r="E698" i="1"/>
  <c r="F698" i="1"/>
  <c r="G698" i="1"/>
  <c r="D699" i="1"/>
  <c r="E699" i="1"/>
  <c r="F699" i="1"/>
  <c r="G699" i="1"/>
  <c r="D700" i="1"/>
  <c r="E700" i="1"/>
  <c r="F700" i="1"/>
  <c r="G700" i="1"/>
  <c r="D701" i="1"/>
  <c r="E701" i="1"/>
  <c r="F701" i="1"/>
  <c r="G701" i="1"/>
  <c r="D702" i="1"/>
  <c r="E702" i="1"/>
  <c r="F702" i="1"/>
  <c r="G702" i="1"/>
  <c r="D703" i="1"/>
  <c r="E703" i="1"/>
  <c r="F703" i="1"/>
  <c r="G703" i="1"/>
  <c r="D704" i="1"/>
  <c r="E704" i="1"/>
  <c r="F704" i="1"/>
  <c r="G704" i="1"/>
  <c r="D705" i="1"/>
  <c r="E705" i="1"/>
  <c r="F705" i="1"/>
  <c r="G705" i="1"/>
  <c r="D706" i="1"/>
  <c r="E706" i="1"/>
  <c r="F706" i="1"/>
  <c r="G706" i="1"/>
  <c r="D707" i="1"/>
  <c r="E707" i="1"/>
  <c r="F707" i="1"/>
  <c r="G707" i="1"/>
  <c r="D708" i="1"/>
  <c r="E708" i="1"/>
  <c r="F708" i="1"/>
  <c r="G708" i="1"/>
  <c r="D709" i="1"/>
  <c r="E709" i="1"/>
  <c r="F709" i="1"/>
  <c r="G709" i="1"/>
  <c r="D710" i="1"/>
  <c r="E710" i="1"/>
  <c r="F710" i="1"/>
  <c r="G710" i="1"/>
  <c r="D711" i="1"/>
  <c r="E711" i="1"/>
  <c r="F711" i="1"/>
  <c r="G711" i="1"/>
  <c r="D712" i="1"/>
  <c r="E712" i="1"/>
  <c r="F712" i="1"/>
  <c r="G712" i="1"/>
  <c r="D713" i="1"/>
  <c r="E713" i="1"/>
  <c r="F713" i="1"/>
  <c r="G713" i="1"/>
  <c r="D714" i="1"/>
  <c r="E714" i="1"/>
  <c r="F714" i="1"/>
  <c r="G714" i="1"/>
  <c r="D715" i="1"/>
  <c r="E715" i="1"/>
  <c r="F715" i="1"/>
  <c r="G715" i="1"/>
  <c r="D716" i="1"/>
  <c r="E716" i="1"/>
  <c r="F716" i="1"/>
  <c r="G716" i="1"/>
  <c r="D717" i="1"/>
  <c r="E717" i="1"/>
  <c r="F717" i="1"/>
  <c r="G717" i="1"/>
  <c r="D718" i="1"/>
  <c r="E718" i="1"/>
  <c r="F718" i="1"/>
  <c r="G718" i="1"/>
  <c r="D719" i="1"/>
  <c r="E719" i="1"/>
  <c r="F719" i="1"/>
  <c r="G719" i="1"/>
  <c r="D720" i="1"/>
  <c r="E720" i="1"/>
  <c r="F720" i="1"/>
  <c r="G720" i="1"/>
  <c r="D721" i="1"/>
  <c r="E721" i="1"/>
  <c r="F721" i="1"/>
  <c r="G721" i="1"/>
  <c r="D722" i="1"/>
  <c r="E722" i="1"/>
  <c r="F722" i="1"/>
  <c r="G722" i="1"/>
  <c r="D723" i="1"/>
  <c r="E723" i="1"/>
  <c r="F723" i="1"/>
  <c r="G723" i="1"/>
  <c r="D724" i="1"/>
  <c r="E724" i="1"/>
  <c r="F724" i="1"/>
  <c r="G724" i="1"/>
  <c r="D725" i="1"/>
  <c r="E725" i="1"/>
  <c r="F725" i="1"/>
  <c r="G725" i="1"/>
  <c r="D726" i="1"/>
  <c r="E726" i="1"/>
  <c r="F726" i="1"/>
  <c r="G726" i="1"/>
  <c r="D727" i="1"/>
  <c r="E727" i="1"/>
  <c r="F727" i="1"/>
  <c r="G727" i="1"/>
  <c r="D728" i="1"/>
  <c r="E728" i="1"/>
  <c r="F728" i="1"/>
  <c r="G728" i="1"/>
  <c r="D729" i="1"/>
  <c r="E729" i="1"/>
  <c r="F729" i="1"/>
  <c r="G729" i="1"/>
  <c r="D730" i="1"/>
  <c r="E730" i="1"/>
  <c r="F730" i="1"/>
  <c r="G730" i="1"/>
  <c r="D731" i="1"/>
  <c r="E731" i="1"/>
  <c r="F731" i="1"/>
  <c r="G731" i="1"/>
  <c r="D732" i="1"/>
  <c r="E732" i="1"/>
  <c r="F732" i="1"/>
  <c r="G732" i="1"/>
  <c r="D733" i="1"/>
  <c r="E733" i="1"/>
  <c r="F733" i="1"/>
  <c r="G733" i="1"/>
  <c r="D734" i="1"/>
  <c r="E734" i="1"/>
  <c r="F734" i="1"/>
  <c r="G734" i="1"/>
  <c r="D735" i="1"/>
  <c r="E735" i="1"/>
  <c r="F735" i="1"/>
  <c r="G735" i="1"/>
  <c r="D736" i="1"/>
  <c r="E736" i="1"/>
  <c r="F736" i="1"/>
  <c r="G736" i="1"/>
  <c r="D737" i="1"/>
  <c r="E737" i="1"/>
  <c r="F737" i="1"/>
  <c r="G737" i="1"/>
  <c r="D738" i="1"/>
  <c r="E738" i="1"/>
  <c r="F738" i="1"/>
  <c r="G738" i="1"/>
  <c r="D739" i="1"/>
  <c r="E739" i="1"/>
  <c r="F739" i="1"/>
  <c r="G739" i="1"/>
  <c r="D740" i="1"/>
  <c r="E740" i="1"/>
  <c r="F740" i="1"/>
  <c r="G740" i="1"/>
  <c r="D741" i="1"/>
  <c r="E741" i="1"/>
  <c r="F741" i="1"/>
  <c r="G741" i="1"/>
  <c r="D742" i="1"/>
  <c r="E742" i="1"/>
  <c r="F742" i="1"/>
  <c r="G742" i="1"/>
  <c r="D743" i="1"/>
  <c r="E743" i="1"/>
  <c r="F743" i="1"/>
  <c r="G743" i="1"/>
  <c r="D744" i="1"/>
  <c r="E744" i="1"/>
  <c r="F744" i="1"/>
  <c r="G744" i="1"/>
  <c r="D745" i="1"/>
  <c r="E745" i="1"/>
  <c r="F745" i="1"/>
  <c r="G745" i="1"/>
  <c r="D746" i="1"/>
  <c r="E746" i="1"/>
  <c r="F746" i="1"/>
  <c r="G746" i="1"/>
  <c r="D747" i="1"/>
  <c r="E747" i="1"/>
  <c r="F747" i="1"/>
  <c r="G747" i="1"/>
  <c r="D748" i="1"/>
  <c r="E748" i="1"/>
  <c r="F748" i="1"/>
  <c r="G748" i="1"/>
  <c r="D749" i="1"/>
  <c r="E749" i="1"/>
  <c r="F749" i="1"/>
  <c r="G749" i="1"/>
  <c r="D750" i="1"/>
  <c r="E750" i="1"/>
  <c r="F750" i="1"/>
  <c r="G750" i="1"/>
  <c r="D751" i="1"/>
  <c r="E751" i="1"/>
  <c r="F751" i="1"/>
  <c r="G751" i="1"/>
  <c r="D752" i="1"/>
  <c r="E752" i="1"/>
  <c r="F752" i="1"/>
  <c r="G752" i="1"/>
  <c r="D753" i="1"/>
  <c r="E753" i="1"/>
  <c r="F753" i="1"/>
  <c r="G753" i="1"/>
  <c r="D754" i="1"/>
  <c r="E754" i="1"/>
  <c r="F754" i="1"/>
  <c r="G754" i="1"/>
  <c r="D755" i="1"/>
  <c r="E755" i="1"/>
  <c r="F755" i="1"/>
  <c r="G755" i="1"/>
  <c r="D756" i="1"/>
  <c r="E756" i="1"/>
  <c r="F756" i="1"/>
  <c r="G756" i="1"/>
  <c r="D757" i="1"/>
  <c r="E757" i="1"/>
  <c r="F757" i="1"/>
  <c r="G757" i="1"/>
  <c r="D758" i="1"/>
  <c r="E758" i="1"/>
  <c r="F758" i="1"/>
  <c r="G758" i="1"/>
  <c r="D759" i="1"/>
  <c r="E759" i="1"/>
  <c r="F759" i="1"/>
  <c r="G759" i="1"/>
  <c r="D760" i="1"/>
  <c r="E760" i="1"/>
  <c r="F760" i="1"/>
  <c r="G760" i="1"/>
  <c r="D761" i="1"/>
  <c r="E761" i="1"/>
  <c r="F761" i="1"/>
  <c r="G761" i="1"/>
  <c r="D762" i="1"/>
  <c r="E762" i="1"/>
  <c r="F762" i="1"/>
  <c r="G762" i="1"/>
  <c r="D763" i="1"/>
  <c r="E763" i="1"/>
  <c r="F763" i="1"/>
  <c r="G763" i="1"/>
  <c r="D764" i="1"/>
  <c r="E764" i="1"/>
  <c r="F764" i="1"/>
  <c r="G764" i="1"/>
  <c r="D765" i="1"/>
  <c r="E765" i="1"/>
  <c r="F765" i="1"/>
  <c r="G765" i="1"/>
  <c r="D766" i="1"/>
  <c r="E766" i="1"/>
  <c r="F766" i="1"/>
  <c r="G766" i="1"/>
  <c r="D767" i="1"/>
  <c r="E767" i="1"/>
  <c r="F767" i="1"/>
  <c r="G767" i="1"/>
  <c r="D768" i="1"/>
  <c r="E768" i="1"/>
  <c r="F768" i="1"/>
  <c r="G768" i="1"/>
  <c r="D769" i="1"/>
  <c r="E769" i="1"/>
  <c r="F769" i="1"/>
  <c r="G769" i="1"/>
  <c r="D770" i="1"/>
  <c r="E770" i="1"/>
  <c r="F770" i="1"/>
  <c r="G770" i="1"/>
  <c r="D771" i="1"/>
  <c r="E771" i="1"/>
  <c r="F771" i="1"/>
  <c r="G771" i="1"/>
  <c r="D772" i="1"/>
  <c r="E772" i="1"/>
  <c r="F772" i="1"/>
  <c r="G772" i="1"/>
  <c r="D773" i="1"/>
  <c r="E773" i="1"/>
  <c r="F773" i="1"/>
  <c r="G773" i="1"/>
  <c r="D774" i="1"/>
  <c r="E774" i="1"/>
  <c r="F774" i="1"/>
  <c r="G774" i="1"/>
  <c r="D775" i="1"/>
  <c r="E775" i="1"/>
  <c r="F775" i="1"/>
  <c r="G775" i="1"/>
  <c r="D776" i="1"/>
  <c r="E776" i="1"/>
  <c r="F776" i="1"/>
  <c r="G776" i="1"/>
  <c r="D777" i="1"/>
  <c r="E777" i="1"/>
  <c r="F777" i="1"/>
  <c r="G777" i="1"/>
  <c r="D778" i="1"/>
  <c r="E778" i="1"/>
  <c r="F778" i="1"/>
  <c r="G778" i="1"/>
  <c r="D779" i="1"/>
  <c r="E779" i="1"/>
  <c r="F779" i="1"/>
  <c r="G779" i="1"/>
  <c r="D780" i="1"/>
  <c r="E780" i="1"/>
  <c r="F780" i="1"/>
  <c r="G780" i="1"/>
  <c r="D781" i="1"/>
  <c r="E781" i="1"/>
  <c r="F781" i="1"/>
  <c r="G781" i="1"/>
  <c r="D782" i="1"/>
  <c r="E782" i="1"/>
  <c r="F782" i="1"/>
  <c r="G782" i="1"/>
  <c r="D783" i="1"/>
  <c r="E783" i="1"/>
  <c r="F783" i="1"/>
  <c r="G783" i="1"/>
  <c r="D784" i="1"/>
  <c r="E784" i="1"/>
  <c r="F784" i="1"/>
  <c r="G784" i="1"/>
  <c r="D785" i="1"/>
  <c r="E785" i="1"/>
  <c r="F785" i="1"/>
  <c r="G785" i="1"/>
  <c r="D786" i="1"/>
  <c r="E786" i="1"/>
  <c r="F786" i="1"/>
  <c r="G786" i="1"/>
  <c r="D787" i="1"/>
  <c r="E787" i="1"/>
  <c r="F787" i="1"/>
  <c r="G787" i="1"/>
  <c r="D788" i="1"/>
  <c r="E788" i="1"/>
  <c r="F788" i="1"/>
  <c r="G788" i="1"/>
  <c r="D789" i="1"/>
  <c r="E789" i="1"/>
  <c r="F789" i="1"/>
  <c r="G789" i="1"/>
  <c r="D790" i="1"/>
  <c r="E790" i="1"/>
  <c r="F790" i="1"/>
  <c r="G790" i="1"/>
  <c r="D791" i="1"/>
  <c r="E791" i="1"/>
  <c r="F791" i="1"/>
  <c r="G791" i="1"/>
  <c r="D792" i="1"/>
  <c r="E792" i="1"/>
  <c r="F792" i="1"/>
  <c r="G792" i="1"/>
  <c r="D793" i="1"/>
  <c r="E793" i="1"/>
  <c r="F793" i="1"/>
  <c r="G793" i="1"/>
  <c r="D794" i="1"/>
  <c r="E794" i="1"/>
  <c r="F794" i="1"/>
  <c r="G794" i="1"/>
  <c r="D795" i="1"/>
  <c r="E795" i="1"/>
  <c r="F795" i="1"/>
  <c r="G795" i="1"/>
  <c r="D796" i="1"/>
  <c r="E796" i="1"/>
  <c r="F796" i="1"/>
  <c r="G796" i="1"/>
  <c r="D797" i="1"/>
  <c r="E797" i="1"/>
  <c r="F797" i="1"/>
  <c r="G797" i="1"/>
  <c r="D798" i="1"/>
  <c r="E798" i="1"/>
  <c r="F798" i="1"/>
  <c r="G798" i="1"/>
  <c r="D799" i="1"/>
  <c r="E799" i="1"/>
  <c r="F799" i="1"/>
  <c r="G799" i="1"/>
  <c r="D800" i="1"/>
  <c r="E800" i="1"/>
  <c r="F800" i="1"/>
  <c r="G800" i="1"/>
  <c r="D801" i="1"/>
  <c r="E801" i="1"/>
  <c r="F801" i="1"/>
  <c r="G801" i="1"/>
  <c r="D802" i="1"/>
  <c r="E802" i="1"/>
  <c r="F802" i="1"/>
  <c r="G802" i="1"/>
  <c r="D803" i="1"/>
  <c r="E803" i="1"/>
  <c r="F803" i="1"/>
  <c r="G803" i="1"/>
  <c r="D804" i="1"/>
  <c r="E804" i="1"/>
  <c r="F804" i="1"/>
  <c r="G804" i="1"/>
  <c r="D805" i="1"/>
  <c r="E805" i="1"/>
  <c r="F805" i="1"/>
  <c r="G805" i="1"/>
  <c r="D806" i="1"/>
  <c r="E806" i="1"/>
  <c r="F806" i="1"/>
  <c r="G806" i="1"/>
  <c r="D807" i="1"/>
  <c r="E807" i="1"/>
  <c r="F807" i="1"/>
  <c r="G807" i="1"/>
  <c r="D808" i="1"/>
  <c r="E808" i="1"/>
  <c r="F808" i="1"/>
  <c r="G808" i="1"/>
  <c r="D809" i="1"/>
  <c r="E809" i="1"/>
  <c r="F809" i="1"/>
  <c r="G809" i="1"/>
  <c r="D810" i="1"/>
  <c r="E810" i="1"/>
  <c r="F810" i="1"/>
  <c r="G810" i="1"/>
  <c r="D811" i="1"/>
  <c r="E811" i="1"/>
  <c r="F811" i="1"/>
  <c r="G811" i="1"/>
  <c r="D812" i="1"/>
  <c r="E812" i="1"/>
  <c r="F812" i="1"/>
  <c r="G812" i="1"/>
  <c r="D813" i="1"/>
  <c r="E813" i="1"/>
  <c r="F813" i="1"/>
  <c r="G813" i="1"/>
  <c r="D814" i="1"/>
  <c r="E814" i="1"/>
  <c r="F814" i="1"/>
  <c r="G814" i="1"/>
  <c r="D815" i="1"/>
  <c r="E815" i="1"/>
  <c r="F815" i="1"/>
  <c r="G815" i="1"/>
  <c r="D816" i="1"/>
  <c r="E816" i="1"/>
  <c r="F816" i="1"/>
  <c r="G816" i="1"/>
  <c r="D817" i="1"/>
  <c r="E817" i="1"/>
  <c r="F817" i="1"/>
  <c r="G817" i="1"/>
  <c r="D818" i="1"/>
  <c r="E818" i="1"/>
  <c r="F818" i="1"/>
  <c r="G818" i="1"/>
  <c r="D819" i="1"/>
  <c r="E819" i="1"/>
  <c r="F819" i="1"/>
  <c r="G819" i="1"/>
  <c r="D820" i="1"/>
  <c r="E820" i="1"/>
  <c r="F820" i="1"/>
  <c r="G820" i="1"/>
  <c r="D821" i="1"/>
  <c r="E821" i="1"/>
  <c r="F821" i="1"/>
  <c r="G821" i="1"/>
  <c r="D822" i="1"/>
  <c r="E822" i="1"/>
  <c r="F822" i="1"/>
  <c r="G822" i="1"/>
  <c r="D823" i="1"/>
  <c r="E823" i="1"/>
  <c r="F823" i="1"/>
  <c r="G823" i="1"/>
  <c r="D824" i="1"/>
  <c r="E824" i="1"/>
  <c r="F824" i="1"/>
  <c r="G824" i="1"/>
  <c r="D825" i="1"/>
  <c r="E825" i="1"/>
  <c r="F825" i="1"/>
  <c r="G825" i="1"/>
  <c r="D826" i="1"/>
  <c r="E826" i="1"/>
  <c r="F826" i="1"/>
  <c r="G826" i="1"/>
  <c r="D827" i="1"/>
  <c r="E827" i="1"/>
  <c r="F827" i="1"/>
  <c r="G827" i="1"/>
  <c r="D828" i="1"/>
  <c r="E828" i="1"/>
  <c r="F828" i="1"/>
  <c r="G828" i="1"/>
  <c r="D829" i="1"/>
  <c r="E829" i="1"/>
  <c r="F829" i="1"/>
  <c r="G829" i="1"/>
  <c r="D830" i="1"/>
  <c r="E830" i="1"/>
  <c r="F830" i="1"/>
  <c r="G830" i="1"/>
  <c r="D831" i="1"/>
  <c r="E831" i="1"/>
  <c r="F831" i="1"/>
  <c r="G831" i="1"/>
  <c r="D832" i="1"/>
  <c r="E832" i="1"/>
  <c r="F832" i="1"/>
  <c r="G832" i="1"/>
  <c r="D833" i="1"/>
  <c r="E833" i="1"/>
  <c r="F833" i="1"/>
  <c r="G833" i="1"/>
  <c r="D834" i="1"/>
  <c r="E834" i="1"/>
  <c r="F834" i="1"/>
  <c r="G834" i="1"/>
  <c r="D835" i="1"/>
  <c r="E835" i="1"/>
  <c r="F835" i="1"/>
  <c r="G835" i="1"/>
  <c r="D836" i="1"/>
  <c r="E836" i="1"/>
  <c r="F836" i="1"/>
  <c r="G836" i="1"/>
  <c r="D837" i="1"/>
  <c r="E837" i="1"/>
  <c r="F837" i="1"/>
  <c r="G837" i="1"/>
  <c r="D838" i="1"/>
  <c r="E838" i="1"/>
  <c r="F838" i="1"/>
  <c r="G838" i="1"/>
  <c r="D839" i="1"/>
  <c r="E839" i="1"/>
  <c r="F839" i="1"/>
  <c r="G839" i="1"/>
  <c r="D840" i="1"/>
  <c r="E840" i="1"/>
  <c r="F840" i="1"/>
  <c r="G840" i="1"/>
  <c r="D841" i="1"/>
  <c r="E841" i="1"/>
  <c r="F841" i="1"/>
  <c r="G841" i="1"/>
  <c r="D842" i="1"/>
  <c r="E842" i="1"/>
  <c r="F842" i="1"/>
  <c r="G842" i="1"/>
  <c r="D843" i="1"/>
  <c r="E843" i="1"/>
  <c r="F843" i="1"/>
  <c r="G843" i="1"/>
  <c r="D844" i="1"/>
  <c r="E844" i="1"/>
  <c r="F844" i="1"/>
  <c r="G844" i="1"/>
  <c r="D845" i="1"/>
  <c r="E845" i="1"/>
  <c r="F845" i="1"/>
  <c r="G845" i="1"/>
  <c r="D846" i="1"/>
  <c r="E846" i="1"/>
  <c r="F846" i="1"/>
  <c r="G846" i="1"/>
  <c r="D847" i="1"/>
  <c r="E847" i="1"/>
  <c r="F847" i="1"/>
  <c r="G847" i="1"/>
  <c r="D848" i="1"/>
  <c r="E848" i="1"/>
  <c r="F848" i="1"/>
  <c r="G848" i="1"/>
  <c r="D849" i="1"/>
  <c r="E849" i="1"/>
  <c r="F849" i="1"/>
  <c r="G849" i="1"/>
  <c r="D850" i="1"/>
  <c r="E850" i="1"/>
  <c r="F850" i="1"/>
  <c r="G850" i="1"/>
  <c r="D851" i="1"/>
  <c r="E851" i="1"/>
  <c r="F851" i="1"/>
  <c r="G851" i="1"/>
  <c r="D852" i="1"/>
  <c r="E852" i="1"/>
  <c r="F852" i="1"/>
  <c r="G852" i="1"/>
  <c r="D853" i="1"/>
  <c r="E853" i="1"/>
  <c r="F853" i="1"/>
  <c r="G853" i="1"/>
  <c r="D854" i="1"/>
  <c r="E854" i="1"/>
  <c r="F854" i="1"/>
  <c r="G854" i="1"/>
  <c r="D855" i="1"/>
  <c r="E855" i="1"/>
  <c r="F855" i="1"/>
  <c r="G855" i="1"/>
  <c r="D856" i="1"/>
  <c r="E856" i="1"/>
  <c r="F856" i="1"/>
  <c r="G856" i="1"/>
  <c r="D857" i="1"/>
  <c r="E857" i="1"/>
  <c r="F857" i="1"/>
  <c r="G857" i="1"/>
  <c r="D858" i="1"/>
  <c r="E858" i="1"/>
  <c r="F858" i="1"/>
  <c r="G858" i="1"/>
  <c r="D859" i="1"/>
  <c r="E859" i="1"/>
  <c r="F859" i="1"/>
  <c r="G859" i="1"/>
  <c r="D860" i="1"/>
  <c r="E860" i="1"/>
  <c r="F860" i="1"/>
  <c r="G860" i="1"/>
  <c r="D861" i="1"/>
  <c r="E861" i="1"/>
  <c r="F861" i="1"/>
  <c r="G861" i="1"/>
  <c r="D862" i="1"/>
  <c r="E862" i="1"/>
  <c r="F862" i="1"/>
  <c r="G862" i="1"/>
  <c r="D863" i="1"/>
  <c r="E863" i="1"/>
  <c r="F863" i="1"/>
  <c r="G863" i="1"/>
  <c r="D864" i="1"/>
  <c r="E864" i="1"/>
  <c r="F864" i="1"/>
  <c r="G864" i="1"/>
  <c r="D865" i="1"/>
  <c r="E865" i="1"/>
  <c r="F865" i="1"/>
  <c r="G865" i="1"/>
  <c r="D866" i="1"/>
  <c r="E866" i="1"/>
  <c r="F866" i="1"/>
  <c r="G866" i="1"/>
  <c r="D867" i="1"/>
  <c r="E867" i="1"/>
  <c r="F867" i="1"/>
  <c r="G867" i="1"/>
  <c r="D868" i="1"/>
  <c r="E868" i="1"/>
  <c r="F868" i="1"/>
  <c r="G868" i="1"/>
  <c r="D869" i="1"/>
  <c r="E869" i="1"/>
  <c r="F869" i="1"/>
  <c r="G869" i="1"/>
  <c r="D870" i="1"/>
  <c r="E870" i="1"/>
  <c r="F870" i="1"/>
  <c r="G870" i="1"/>
  <c r="D871" i="1"/>
  <c r="E871" i="1"/>
  <c r="F871" i="1"/>
  <c r="G871" i="1"/>
  <c r="D872" i="1"/>
  <c r="E872" i="1"/>
  <c r="F872" i="1"/>
  <c r="G872" i="1"/>
  <c r="D873" i="1"/>
  <c r="E873" i="1"/>
  <c r="F873" i="1"/>
  <c r="G873" i="1"/>
  <c r="D874" i="1"/>
  <c r="E874" i="1"/>
  <c r="F874" i="1"/>
  <c r="G874" i="1"/>
  <c r="D875" i="1"/>
  <c r="E875" i="1"/>
  <c r="F875" i="1"/>
  <c r="G875" i="1"/>
  <c r="D876" i="1"/>
  <c r="E876" i="1"/>
  <c r="F876" i="1"/>
  <c r="G876" i="1"/>
  <c r="D877" i="1"/>
  <c r="E877" i="1"/>
  <c r="F877" i="1"/>
  <c r="G877" i="1"/>
  <c r="D878" i="1"/>
  <c r="E878" i="1"/>
  <c r="F878" i="1"/>
  <c r="G878" i="1"/>
  <c r="D879" i="1"/>
  <c r="E879" i="1"/>
  <c r="F879" i="1"/>
  <c r="G879" i="1"/>
  <c r="D880" i="1"/>
  <c r="E880" i="1"/>
  <c r="F880" i="1"/>
  <c r="G880" i="1"/>
  <c r="D881" i="1"/>
  <c r="E881" i="1"/>
  <c r="F881" i="1"/>
  <c r="G881" i="1"/>
  <c r="D882" i="1"/>
  <c r="E882" i="1"/>
  <c r="F882" i="1"/>
  <c r="G882" i="1"/>
  <c r="D883" i="1"/>
  <c r="E883" i="1"/>
  <c r="F883" i="1"/>
  <c r="G883" i="1"/>
  <c r="D884" i="1"/>
  <c r="E884" i="1"/>
  <c r="F884" i="1"/>
  <c r="G884" i="1"/>
  <c r="D885" i="1"/>
  <c r="E885" i="1"/>
  <c r="F885" i="1"/>
  <c r="G885" i="1"/>
  <c r="D886" i="1"/>
  <c r="E886" i="1"/>
  <c r="F886" i="1"/>
  <c r="G886" i="1"/>
  <c r="D887" i="1"/>
  <c r="E887" i="1"/>
  <c r="F887" i="1"/>
  <c r="G887" i="1"/>
  <c r="D888" i="1"/>
  <c r="E888" i="1"/>
  <c r="F888" i="1"/>
  <c r="G888" i="1"/>
  <c r="D889" i="1"/>
  <c r="E889" i="1"/>
  <c r="F889" i="1"/>
  <c r="G889" i="1"/>
  <c r="D890" i="1"/>
  <c r="E890" i="1"/>
  <c r="F890" i="1"/>
  <c r="G890" i="1"/>
  <c r="D891" i="1"/>
  <c r="E891" i="1"/>
  <c r="F891" i="1"/>
  <c r="G891" i="1"/>
  <c r="D892" i="1"/>
  <c r="E892" i="1"/>
  <c r="F892" i="1"/>
  <c r="G892" i="1"/>
  <c r="D893" i="1"/>
  <c r="E893" i="1"/>
  <c r="F893" i="1"/>
  <c r="G893" i="1"/>
  <c r="D894" i="1"/>
  <c r="E894" i="1"/>
  <c r="F894" i="1"/>
  <c r="G894" i="1"/>
  <c r="D895" i="1"/>
  <c r="E895" i="1"/>
  <c r="F895" i="1"/>
  <c r="G895" i="1"/>
  <c r="D896" i="1"/>
  <c r="E896" i="1"/>
  <c r="F896" i="1"/>
  <c r="G896" i="1"/>
  <c r="D897" i="1"/>
  <c r="E897" i="1"/>
  <c r="F897" i="1"/>
  <c r="G897" i="1"/>
  <c r="D898" i="1"/>
  <c r="E898" i="1"/>
  <c r="F898" i="1"/>
  <c r="G898" i="1"/>
  <c r="D899" i="1"/>
  <c r="E899" i="1"/>
  <c r="F899" i="1"/>
  <c r="G899" i="1"/>
  <c r="D900" i="1"/>
  <c r="E900" i="1"/>
  <c r="F900" i="1"/>
  <c r="G900" i="1"/>
  <c r="D901" i="1"/>
  <c r="E901" i="1"/>
  <c r="F901" i="1"/>
  <c r="G901" i="1"/>
  <c r="D902" i="1"/>
  <c r="E902" i="1"/>
  <c r="F902" i="1"/>
  <c r="G902" i="1"/>
  <c r="D903" i="1"/>
  <c r="E903" i="1"/>
  <c r="F903" i="1"/>
  <c r="G903" i="1"/>
  <c r="D904" i="1"/>
  <c r="E904" i="1"/>
  <c r="F904" i="1"/>
  <c r="G904" i="1"/>
  <c r="D905" i="1"/>
  <c r="E905" i="1"/>
  <c r="F905" i="1"/>
  <c r="G905" i="1"/>
  <c r="D906" i="1"/>
  <c r="E906" i="1"/>
  <c r="F906" i="1"/>
  <c r="G906" i="1"/>
  <c r="D907" i="1"/>
  <c r="E907" i="1"/>
  <c r="F907" i="1"/>
  <c r="G907" i="1"/>
  <c r="D908" i="1"/>
  <c r="E908" i="1"/>
  <c r="F908" i="1"/>
  <c r="G908" i="1"/>
  <c r="D909" i="1"/>
  <c r="E909" i="1"/>
  <c r="F909" i="1"/>
  <c r="G909" i="1"/>
  <c r="D910" i="1"/>
  <c r="E910" i="1"/>
  <c r="F910" i="1"/>
  <c r="G910" i="1"/>
  <c r="D911" i="1"/>
  <c r="E911" i="1"/>
  <c r="F911" i="1"/>
  <c r="G911" i="1"/>
  <c r="D912" i="1"/>
  <c r="E912" i="1"/>
  <c r="F912" i="1"/>
  <c r="G912" i="1"/>
  <c r="D913" i="1"/>
  <c r="E913" i="1"/>
  <c r="F913" i="1"/>
  <c r="G913" i="1"/>
  <c r="D914" i="1"/>
  <c r="E914" i="1"/>
  <c r="F914" i="1"/>
  <c r="G914" i="1"/>
  <c r="D915" i="1"/>
  <c r="E915" i="1"/>
  <c r="F915" i="1"/>
  <c r="G915" i="1"/>
  <c r="D916" i="1"/>
  <c r="E916" i="1"/>
  <c r="F916" i="1"/>
  <c r="G916" i="1"/>
  <c r="D917" i="1"/>
  <c r="E917" i="1"/>
  <c r="F917" i="1"/>
  <c r="G917" i="1"/>
  <c r="D918" i="1"/>
  <c r="E918" i="1"/>
  <c r="F918" i="1"/>
  <c r="G918" i="1"/>
  <c r="D919" i="1"/>
  <c r="E919" i="1"/>
  <c r="F919" i="1"/>
  <c r="G919" i="1"/>
  <c r="D920" i="1"/>
  <c r="E920" i="1"/>
  <c r="F920" i="1"/>
  <c r="G920" i="1"/>
  <c r="D921" i="1"/>
  <c r="E921" i="1"/>
  <c r="F921" i="1"/>
  <c r="G921" i="1"/>
  <c r="D922" i="1"/>
  <c r="E922" i="1"/>
  <c r="F922" i="1"/>
  <c r="G922" i="1"/>
  <c r="D923" i="1"/>
  <c r="E923" i="1"/>
  <c r="F923" i="1"/>
  <c r="G923" i="1"/>
  <c r="D924" i="1"/>
  <c r="E924" i="1"/>
  <c r="F924" i="1"/>
  <c r="G924" i="1"/>
  <c r="D925" i="1"/>
  <c r="E925" i="1"/>
  <c r="F925" i="1"/>
  <c r="G925" i="1"/>
  <c r="D926" i="1"/>
  <c r="E926" i="1"/>
  <c r="F926" i="1"/>
  <c r="G926" i="1"/>
  <c r="D927" i="1"/>
  <c r="E927" i="1"/>
  <c r="F927" i="1"/>
  <c r="G927" i="1"/>
  <c r="D928" i="1"/>
  <c r="E928" i="1"/>
  <c r="F928" i="1"/>
  <c r="G928" i="1"/>
  <c r="D929" i="1"/>
  <c r="E929" i="1"/>
  <c r="F929" i="1"/>
  <c r="G929" i="1"/>
  <c r="D930" i="1"/>
  <c r="E930" i="1"/>
  <c r="F930" i="1"/>
  <c r="G930" i="1"/>
  <c r="D931" i="1"/>
  <c r="E931" i="1"/>
  <c r="F931" i="1"/>
  <c r="G931" i="1"/>
  <c r="D932" i="1"/>
  <c r="E932" i="1"/>
  <c r="F932" i="1"/>
  <c r="G932" i="1"/>
  <c r="D933" i="1"/>
  <c r="E933" i="1"/>
  <c r="F933" i="1"/>
  <c r="G933" i="1"/>
  <c r="D934" i="1"/>
  <c r="E934" i="1"/>
  <c r="F934" i="1"/>
  <c r="G934" i="1"/>
  <c r="D935" i="1"/>
  <c r="E935" i="1"/>
  <c r="F935" i="1"/>
  <c r="G935" i="1"/>
  <c r="D936" i="1"/>
  <c r="E936" i="1"/>
  <c r="F936" i="1"/>
  <c r="G936" i="1"/>
  <c r="D937" i="1"/>
  <c r="E937" i="1"/>
  <c r="F937" i="1"/>
  <c r="G937" i="1"/>
  <c r="D938" i="1"/>
  <c r="E938" i="1"/>
  <c r="F938" i="1"/>
  <c r="G938" i="1"/>
  <c r="D939" i="1"/>
  <c r="E939" i="1"/>
  <c r="F939" i="1"/>
  <c r="G939" i="1"/>
  <c r="D940" i="1"/>
  <c r="E940" i="1"/>
  <c r="F940" i="1"/>
  <c r="G940" i="1"/>
  <c r="D941" i="1"/>
  <c r="E941" i="1"/>
  <c r="F941" i="1"/>
  <c r="G941" i="1"/>
  <c r="D942" i="1"/>
  <c r="E942" i="1"/>
  <c r="F942" i="1"/>
  <c r="G942" i="1"/>
  <c r="D943" i="1"/>
  <c r="E943" i="1"/>
  <c r="F943" i="1"/>
  <c r="G943" i="1"/>
  <c r="D944" i="1"/>
  <c r="E944" i="1"/>
  <c r="F944" i="1"/>
  <c r="G944" i="1"/>
  <c r="D945" i="1"/>
  <c r="E945" i="1"/>
  <c r="F945" i="1"/>
  <c r="G945" i="1"/>
  <c r="D946" i="1"/>
  <c r="E946" i="1"/>
  <c r="F946" i="1"/>
  <c r="G946" i="1"/>
  <c r="D947" i="1"/>
  <c r="E947" i="1"/>
  <c r="F947" i="1"/>
  <c r="G947" i="1"/>
  <c r="D948" i="1"/>
  <c r="E948" i="1"/>
  <c r="F948" i="1"/>
  <c r="G948" i="1"/>
  <c r="D949" i="1"/>
  <c r="E949" i="1"/>
  <c r="F949" i="1"/>
  <c r="G949" i="1"/>
  <c r="D950" i="1"/>
  <c r="E950" i="1"/>
  <c r="F950" i="1"/>
  <c r="G950" i="1"/>
  <c r="D951" i="1"/>
  <c r="E951" i="1"/>
  <c r="F951" i="1"/>
  <c r="G951" i="1"/>
  <c r="D952" i="1"/>
  <c r="E952" i="1"/>
  <c r="F952" i="1"/>
  <c r="G952" i="1"/>
  <c r="D953" i="1"/>
  <c r="E953" i="1"/>
  <c r="F953" i="1"/>
  <c r="G953" i="1"/>
  <c r="D954" i="1"/>
  <c r="E954" i="1"/>
  <c r="F954" i="1"/>
  <c r="G954" i="1"/>
  <c r="D955" i="1"/>
  <c r="E955" i="1"/>
  <c r="F955" i="1"/>
  <c r="G955" i="1"/>
  <c r="D956" i="1"/>
  <c r="E956" i="1"/>
  <c r="F956" i="1"/>
  <c r="G956" i="1"/>
  <c r="D957" i="1"/>
  <c r="E957" i="1"/>
  <c r="F957" i="1"/>
  <c r="G957" i="1"/>
  <c r="D958" i="1"/>
  <c r="E958" i="1"/>
  <c r="F958" i="1"/>
  <c r="G958" i="1"/>
  <c r="D959" i="1"/>
  <c r="E959" i="1"/>
  <c r="F959" i="1"/>
  <c r="G959" i="1"/>
  <c r="D960" i="1"/>
  <c r="E960" i="1"/>
  <c r="F960" i="1"/>
  <c r="G960" i="1"/>
  <c r="D961" i="1"/>
  <c r="E961" i="1"/>
  <c r="F961" i="1"/>
  <c r="G961" i="1"/>
  <c r="D962" i="1"/>
  <c r="E962" i="1"/>
  <c r="F962" i="1"/>
  <c r="G962" i="1"/>
  <c r="D963" i="1"/>
  <c r="E963" i="1"/>
  <c r="F963" i="1"/>
  <c r="G963" i="1"/>
  <c r="D964" i="1"/>
  <c r="E964" i="1"/>
  <c r="F964" i="1"/>
  <c r="G964" i="1"/>
  <c r="D965" i="1"/>
  <c r="E965" i="1"/>
  <c r="F965" i="1"/>
  <c r="G965" i="1"/>
  <c r="D966" i="1"/>
  <c r="E966" i="1"/>
  <c r="F966" i="1"/>
  <c r="G966" i="1"/>
  <c r="D967" i="1"/>
  <c r="E967" i="1"/>
  <c r="F967" i="1"/>
  <c r="G967" i="1"/>
  <c r="D968" i="1"/>
  <c r="E968" i="1"/>
  <c r="F968" i="1"/>
  <c r="G968" i="1"/>
  <c r="D969" i="1"/>
  <c r="E969" i="1"/>
  <c r="F969" i="1"/>
  <c r="G969" i="1"/>
  <c r="D970" i="1"/>
  <c r="E970" i="1"/>
  <c r="F970" i="1"/>
  <c r="G970" i="1"/>
  <c r="D971" i="1"/>
  <c r="E971" i="1"/>
  <c r="F971" i="1"/>
  <c r="G971" i="1"/>
  <c r="D972" i="1"/>
  <c r="E972" i="1"/>
  <c r="F972" i="1"/>
  <c r="G972" i="1"/>
  <c r="D973" i="1"/>
  <c r="E973" i="1"/>
  <c r="F973" i="1"/>
  <c r="G973" i="1"/>
  <c r="D974" i="1"/>
  <c r="E974" i="1"/>
  <c r="F974" i="1"/>
  <c r="G974" i="1"/>
  <c r="D975" i="1"/>
  <c r="E975" i="1"/>
  <c r="F975" i="1"/>
  <c r="G975" i="1"/>
  <c r="D976" i="1"/>
  <c r="E976" i="1"/>
  <c r="F976" i="1"/>
  <c r="G976" i="1"/>
  <c r="D977" i="1"/>
  <c r="E977" i="1"/>
  <c r="F977" i="1"/>
  <c r="G977" i="1"/>
  <c r="D978" i="1"/>
  <c r="E978" i="1"/>
  <c r="F978" i="1"/>
  <c r="G978" i="1"/>
  <c r="D979" i="1"/>
  <c r="E979" i="1"/>
  <c r="F979" i="1"/>
  <c r="G979" i="1"/>
  <c r="D980" i="1"/>
  <c r="E980" i="1"/>
  <c r="F980" i="1"/>
  <c r="G980" i="1"/>
  <c r="D981" i="1"/>
  <c r="E981" i="1"/>
  <c r="F981" i="1"/>
  <c r="G981" i="1"/>
  <c r="D982" i="1"/>
  <c r="E982" i="1"/>
  <c r="F982" i="1"/>
  <c r="G982" i="1"/>
  <c r="D983" i="1"/>
  <c r="E983" i="1"/>
  <c r="F983" i="1"/>
  <c r="G983" i="1"/>
  <c r="D984" i="1"/>
  <c r="E984" i="1"/>
  <c r="F984" i="1"/>
  <c r="G984" i="1"/>
  <c r="D985" i="1"/>
  <c r="E985" i="1"/>
  <c r="F985" i="1"/>
  <c r="G985" i="1"/>
  <c r="D986" i="1"/>
  <c r="E986" i="1"/>
  <c r="F986" i="1"/>
  <c r="G986" i="1"/>
  <c r="D987" i="1"/>
  <c r="E987" i="1"/>
  <c r="F987" i="1"/>
  <c r="G987" i="1"/>
  <c r="D988" i="1"/>
  <c r="E988" i="1"/>
  <c r="F988" i="1"/>
  <c r="G988" i="1"/>
  <c r="D989" i="1"/>
  <c r="E989" i="1"/>
  <c r="F989" i="1"/>
  <c r="G989" i="1"/>
  <c r="D990" i="1"/>
  <c r="E990" i="1"/>
  <c r="F990" i="1"/>
  <c r="G990" i="1"/>
  <c r="D991" i="1"/>
  <c r="E991" i="1"/>
  <c r="F991" i="1"/>
  <c r="G991" i="1"/>
  <c r="D992" i="1"/>
  <c r="E992" i="1"/>
  <c r="F992" i="1"/>
  <c r="G992" i="1"/>
  <c r="D993" i="1"/>
  <c r="E993" i="1"/>
  <c r="F993" i="1"/>
  <c r="G993" i="1"/>
  <c r="D994" i="1"/>
  <c r="E994" i="1"/>
  <c r="F994" i="1"/>
  <c r="G994" i="1"/>
  <c r="D995" i="1"/>
  <c r="E995" i="1"/>
  <c r="F995" i="1"/>
  <c r="G995" i="1"/>
  <c r="D996" i="1"/>
  <c r="E996" i="1"/>
  <c r="F996" i="1"/>
  <c r="G996" i="1"/>
  <c r="D997" i="1"/>
  <c r="E997" i="1"/>
  <c r="F997" i="1"/>
  <c r="G997" i="1"/>
  <c r="D998" i="1"/>
  <c r="E998" i="1"/>
  <c r="F998" i="1"/>
  <c r="G998" i="1"/>
  <c r="D999" i="1"/>
  <c r="E999" i="1"/>
  <c r="F999" i="1"/>
  <c r="G999" i="1"/>
  <c r="D1000" i="1"/>
  <c r="E1000" i="1"/>
  <c r="F1000" i="1"/>
  <c r="G1000" i="1"/>
  <c r="D1001" i="1"/>
  <c r="E1001" i="1"/>
  <c r="F1001" i="1"/>
  <c r="G1001" i="1"/>
  <c r="D1002" i="1"/>
  <c r="E1002" i="1"/>
  <c r="F1002" i="1"/>
  <c r="G1002" i="1"/>
  <c r="D1003" i="1"/>
  <c r="E1003" i="1"/>
  <c r="F1003" i="1"/>
  <c r="G1003" i="1"/>
  <c r="D1004" i="1"/>
  <c r="E1004" i="1"/>
  <c r="F1004" i="1"/>
  <c r="G1004" i="1"/>
  <c r="D1005" i="1"/>
  <c r="E1005" i="1"/>
  <c r="F1005" i="1"/>
  <c r="G1005" i="1"/>
  <c r="D1006" i="1"/>
  <c r="E1006" i="1"/>
  <c r="F1006" i="1"/>
  <c r="G1006" i="1"/>
  <c r="D1007" i="1"/>
  <c r="E1007" i="1"/>
  <c r="F1007" i="1"/>
  <c r="G1007" i="1"/>
  <c r="D1008" i="1"/>
  <c r="E1008" i="1"/>
  <c r="F1008" i="1"/>
  <c r="G1008" i="1"/>
  <c r="D1009" i="1"/>
  <c r="E1009" i="1"/>
  <c r="F1009" i="1"/>
  <c r="G1009" i="1"/>
  <c r="D1010" i="1"/>
  <c r="E1010" i="1"/>
  <c r="F1010" i="1"/>
  <c r="G1010" i="1"/>
  <c r="D1011" i="1"/>
  <c r="E1011" i="1"/>
  <c r="F1011" i="1"/>
  <c r="G1011" i="1"/>
  <c r="D1012" i="1"/>
  <c r="E1012" i="1"/>
  <c r="F1012" i="1"/>
  <c r="G1012" i="1"/>
  <c r="D1013" i="1"/>
  <c r="E1013" i="1"/>
  <c r="F1013" i="1"/>
  <c r="G1013" i="1"/>
  <c r="D1014" i="1"/>
  <c r="E1014" i="1"/>
  <c r="F1014" i="1"/>
  <c r="G1014" i="1"/>
  <c r="D1015" i="1"/>
  <c r="E1015" i="1"/>
  <c r="F1015" i="1"/>
  <c r="G1015" i="1"/>
  <c r="D1016" i="1"/>
  <c r="E1016" i="1"/>
  <c r="F1016" i="1"/>
  <c r="G1016" i="1"/>
  <c r="D1017" i="1"/>
  <c r="E1017" i="1"/>
  <c r="F1017" i="1"/>
  <c r="G1017" i="1"/>
  <c r="D1018" i="1"/>
  <c r="E1018" i="1"/>
  <c r="F1018" i="1"/>
  <c r="G1018" i="1"/>
  <c r="D1019" i="1"/>
  <c r="E1019" i="1"/>
  <c r="F1019" i="1"/>
  <c r="G1019" i="1"/>
  <c r="D1020" i="1"/>
  <c r="E1020" i="1"/>
  <c r="F1020" i="1"/>
  <c r="G1020" i="1"/>
  <c r="D1021" i="1"/>
  <c r="E1021" i="1"/>
  <c r="F1021" i="1"/>
  <c r="G1021" i="1"/>
  <c r="D1022" i="1"/>
  <c r="E1022" i="1"/>
  <c r="F1022" i="1"/>
  <c r="G1022" i="1"/>
  <c r="D1023" i="1"/>
  <c r="E1023" i="1"/>
  <c r="F1023" i="1"/>
  <c r="G1023" i="1"/>
  <c r="D1024" i="1"/>
  <c r="E1024" i="1"/>
  <c r="F1024" i="1"/>
  <c r="G1024" i="1"/>
  <c r="D1025" i="1"/>
  <c r="E1025" i="1"/>
  <c r="F1025" i="1"/>
  <c r="G1025" i="1"/>
  <c r="D1026" i="1"/>
  <c r="E1026" i="1"/>
  <c r="F1026" i="1"/>
  <c r="G1026" i="1"/>
  <c r="D1027" i="1"/>
  <c r="E1027" i="1"/>
  <c r="F1027" i="1"/>
  <c r="G1027" i="1"/>
  <c r="D1028" i="1"/>
  <c r="E1028" i="1"/>
  <c r="F1028" i="1"/>
  <c r="G1028" i="1"/>
  <c r="D1029" i="1"/>
  <c r="E1029" i="1"/>
  <c r="F1029" i="1"/>
  <c r="G1029" i="1"/>
  <c r="D1030" i="1"/>
  <c r="E1030" i="1"/>
  <c r="F1030" i="1"/>
  <c r="G1030" i="1"/>
  <c r="D1031" i="1"/>
  <c r="E1031" i="1"/>
  <c r="F1031" i="1"/>
  <c r="G1031" i="1"/>
  <c r="D1032" i="1"/>
  <c r="E1032" i="1"/>
  <c r="F1032" i="1"/>
  <c r="G1032" i="1"/>
  <c r="D1033" i="1"/>
  <c r="E1033" i="1"/>
  <c r="F1033" i="1"/>
  <c r="G1033" i="1"/>
  <c r="D1034" i="1"/>
  <c r="E1034" i="1"/>
  <c r="F1034" i="1"/>
  <c r="G1034" i="1"/>
  <c r="D1035" i="1"/>
  <c r="E1035" i="1"/>
  <c r="F1035" i="1"/>
  <c r="G1035" i="1"/>
  <c r="D1036" i="1"/>
  <c r="E1036" i="1"/>
  <c r="F1036" i="1"/>
  <c r="G1036" i="1"/>
  <c r="D1037" i="1"/>
  <c r="E1037" i="1"/>
  <c r="F1037" i="1"/>
  <c r="G1037" i="1"/>
  <c r="D1038" i="1"/>
  <c r="E1038" i="1"/>
  <c r="F1038" i="1"/>
  <c r="G1038" i="1"/>
  <c r="D1039" i="1"/>
  <c r="E1039" i="1"/>
  <c r="F1039" i="1"/>
  <c r="G1039" i="1"/>
  <c r="D1040" i="1"/>
  <c r="E1040" i="1"/>
  <c r="F1040" i="1"/>
  <c r="G1040" i="1"/>
  <c r="D1041" i="1"/>
  <c r="E1041" i="1"/>
  <c r="F1041" i="1"/>
  <c r="G1041" i="1"/>
  <c r="D1042" i="1"/>
  <c r="E1042" i="1"/>
  <c r="F1042" i="1"/>
  <c r="G1042" i="1"/>
  <c r="D1043" i="1"/>
  <c r="E1043" i="1"/>
  <c r="F1043" i="1"/>
  <c r="G1043" i="1"/>
  <c r="D1044" i="1"/>
  <c r="E1044" i="1"/>
  <c r="F1044" i="1"/>
  <c r="G1044" i="1"/>
  <c r="D1045" i="1"/>
  <c r="E1045" i="1"/>
  <c r="F1045" i="1"/>
  <c r="G1045" i="1"/>
  <c r="D1046" i="1"/>
  <c r="E1046" i="1"/>
  <c r="F1046" i="1"/>
  <c r="G1046" i="1"/>
  <c r="D1047" i="1"/>
  <c r="E1047" i="1"/>
  <c r="F1047" i="1"/>
  <c r="G1047" i="1"/>
  <c r="D1048" i="1"/>
  <c r="E1048" i="1"/>
  <c r="F1048" i="1"/>
  <c r="G1048" i="1"/>
  <c r="D1049" i="1"/>
  <c r="E1049" i="1"/>
  <c r="F1049" i="1"/>
  <c r="G1049" i="1"/>
  <c r="D1050" i="1"/>
  <c r="E1050" i="1"/>
  <c r="F1050" i="1"/>
  <c r="G1050" i="1"/>
  <c r="D1051" i="1"/>
  <c r="E1051" i="1"/>
  <c r="F1051" i="1"/>
  <c r="G1051" i="1"/>
  <c r="D1052" i="1"/>
  <c r="E1052" i="1"/>
  <c r="F1052" i="1"/>
  <c r="G1052" i="1"/>
  <c r="D1053" i="1"/>
  <c r="E1053" i="1"/>
  <c r="F1053" i="1"/>
  <c r="G1053" i="1"/>
  <c r="D1054" i="1"/>
  <c r="E1054" i="1"/>
  <c r="F1054" i="1"/>
  <c r="G1054" i="1"/>
  <c r="D1055" i="1"/>
  <c r="E1055" i="1"/>
  <c r="F1055" i="1"/>
  <c r="G1055" i="1"/>
  <c r="D1056" i="1"/>
  <c r="E1056" i="1"/>
  <c r="F1056" i="1"/>
  <c r="G1056" i="1"/>
  <c r="D1057" i="1"/>
  <c r="E1057" i="1"/>
  <c r="F1057" i="1"/>
  <c r="G1057" i="1"/>
  <c r="D1058" i="1"/>
  <c r="E1058" i="1"/>
  <c r="F1058" i="1"/>
  <c r="G1058" i="1"/>
  <c r="D1059" i="1"/>
  <c r="E1059" i="1"/>
  <c r="F1059" i="1"/>
  <c r="G1059" i="1"/>
  <c r="D1060" i="1"/>
  <c r="E1060" i="1"/>
  <c r="F1060" i="1"/>
  <c r="G1060" i="1"/>
  <c r="D1061" i="1"/>
  <c r="E1061" i="1"/>
  <c r="F1061" i="1"/>
  <c r="G1061" i="1"/>
  <c r="D1062" i="1"/>
  <c r="E1062" i="1"/>
  <c r="F1062" i="1"/>
  <c r="G1062" i="1"/>
  <c r="D1063" i="1"/>
  <c r="E1063" i="1"/>
  <c r="F1063" i="1"/>
  <c r="G1063" i="1"/>
  <c r="D1064" i="1"/>
  <c r="E1064" i="1"/>
  <c r="F1064" i="1"/>
  <c r="G1064" i="1"/>
  <c r="D1065" i="1"/>
  <c r="E1065" i="1"/>
  <c r="F1065" i="1"/>
  <c r="G1065" i="1"/>
  <c r="D1066" i="1"/>
  <c r="E1066" i="1"/>
  <c r="F1066" i="1"/>
  <c r="G1066" i="1"/>
  <c r="D1067" i="1"/>
  <c r="E1067" i="1"/>
  <c r="F1067" i="1"/>
  <c r="G1067" i="1"/>
  <c r="D1068" i="1"/>
  <c r="E1068" i="1"/>
  <c r="F1068" i="1"/>
  <c r="G1068" i="1"/>
  <c r="D1069" i="1"/>
  <c r="E1069" i="1"/>
  <c r="F1069" i="1"/>
  <c r="G1069" i="1"/>
  <c r="D1070" i="1"/>
  <c r="E1070" i="1"/>
  <c r="F1070" i="1"/>
  <c r="G1070" i="1"/>
  <c r="D1071" i="1"/>
  <c r="E1071" i="1"/>
  <c r="F1071" i="1"/>
  <c r="G1071" i="1"/>
  <c r="D1072" i="1"/>
  <c r="E1072" i="1"/>
  <c r="F1072" i="1"/>
  <c r="G1072" i="1"/>
  <c r="D1073" i="1"/>
  <c r="E1073" i="1"/>
  <c r="F1073" i="1"/>
  <c r="G1073" i="1"/>
  <c r="D1074" i="1"/>
  <c r="E1074" i="1"/>
  <c r="F1074" i="1"/>
  <c r="G1074" i="1"/>
  <c r="D1075" i="1"/>
  <c r="E1075" i="1"/>
  <c r="F1075" i="1"/>
  <c r="G1075" i="1"/>
  <c r="D1076" i="1"/>
  <c r="E1076" i="1"/>
  <c r="F1076" i="1"/>
  <c r="G1076" i="1"/>
  <c r="D1077" i="1"/>
  <c r="E1077" i="1"/>
  <c r="F1077" i="1"/>
  <c r="G1077" i="1"/>
  <c r="D1078" i="1"/>
  <c r="E1078" i="1"/>
  <c r="F1078" i="1"/>
  <c r="G1078" i="1"/>
  <c r="D1079" i="1"/>
  <c r="E1079" i="1"/>
  <c r="F1079" i="1"/>
  <c r="G1079" i="1"/>
  <c r="D1080" i="1"/>
  <c r="E1080" i="1"/>
  <c r="F1080" i="1"/>
  <c r="G1080" i="1"/>
  <c r="D1081" i="1"/>
  <c r="E1081" i="1"/>
  <c r="F1081" i="1"/>
  <c r="G1081" i="1"/>
  <c r="D1082" i="1"/>
  <c r="E1082" i="1"/>
  <c r="F1082" i="1"/>
  <c r="G1082" i="1"/>
  <c r="D1083" i="1"/>
  <c r="E1083" i="1"/>
  <c r="F1083" i="1"/>
  <c r="G1083" i="1"/>
  <c r="D1084" i="1"/>
  <c r="E1084" i="1"/>
  <c r="F1084" i="1"/>
  <c r="G1084" i="1"/>
  <c r="D1085" i="1"/>
  <c r="E1085" i="1"/>
  <c r="F1085" i="1"/>
  <c r="G1085" i="1"/>
  <c r="D1086" i="1"/>
  <c r="E1086" i="1"/>
  <c r="F1086" i="1"/>
  <c r="G1086" i="1"/>
  <c r="D1087" i="1"/>
  <c r="E1087" i="1"/>
  <c r="F1087" i="1"/>
  <c r="G1087" i="1"/>
  <c r="D1088" i="1"/>
  <c r="E1088" i="1"/>
  <c r="F1088" i="1"/>
  <c r="G1088" i="1"/>
  <c r="D1089" i="1"/>
  <c r="E1089" i="1"/>
  <c r="F1089" i="1"/>
  <c r="G1089" i="1"/>
  <c r="D1090" i="1"/>
  <c r="E1090" i="1"/>
  <c r="F1090" i="1"/>
  <c r="G1090" i="1"/>
  <c r="D1091" i="1"/>
  <c r="E1091" i="1"/>
  <c r="F1091" i="1"/>
  <c r="G1091" i="1"/>
  <c r="D1092" i="1"/>
  <c r="E1092" i="1"/>
  <c r="F1092" i="1"/>
  <c r="G1092" i="1"/>
  <c r="D1093" i="1"/>
  <c r="E1093" i="1"/>
  <c r="F1093" i="1"/>
  <c r="G1093" i="1"/>
  <c r="D1094" i="1"/>
  <c r="E1094" i="1"/>
  <c r="F1094" i="1"/>
  <c r="G1094" i="1"/>
  <c r="D1095" i="1"/>
  <c r="E1095" i="1"/>
  <c r="F1095" i="1"/>
  <c r="G1095" i="1"/>
  <c r="D1096" i="1"/>
  <c r="E1096" i="1"/>
  <c r="F1096" i="1"/>
  <c r="G1096" i="1"/>
  <c r="D1097" i="1"/>
  <c r="E1097" i="1"/>
  <c r="F1097" i="1"/>
  <c r="G1097" i="1"/>
  <c r="D1098" i="1"/>
  <c r="E1098" i="1"/>
  <c r="F1098" i="1"/>
  <c r="G1098" i="1"/>
  <c r="D1099" i="1"/>
  <c r="E1099" i="1"/>
  <c r="F1099" i="1"/>
  <c r="G1099" i="1"/>
  <c r="D1100" i="1"/>
  <c r="E1100" i="1"/>
  <c r="F1100" i="1"/>
  <c r="G1100" i="1"/>
  <c r="D1101" i="1"/>
  <c r="E1101" i="1"/>
  <c r="F1101" i="1"/>
  <c r="G1101" i="1"/>
  <c r="D1102" i="1"/>
  <c r="E1102" i="1"/>
  <c r="F1102" i="1"/>
  <c r="G1102" i="1"/>
  <c r="D1103" i="1"/>
  <c r="E1103" i="1"/>
  <c r="F1103" i="1"/>
  <c r="G1103" i="1"/>
  <c r="D1104" i="1"/>
  <c r="E1104" i="1"/>
  <c r="F1104" i="1"/>
  <c r="G1104" i="1"/>
  <c r="D1105" i="1"/>
  <c r="E1105" i="1"/>
  <c r="F1105" i="1"/>
  <c r="G1105" i="1"/>
  <c r="D1106" i="1"/>
  <c r="E1106" i="1"/>
  <c r="F1106" i="1"/>
  <c r="G1106" i="1"/>
  <c r="D1107" i="1"/>
  <c r="E1107" i="1"/>
  <c r="F1107" i="1"/>
  <c r="G1107" i="1"/>
  <c r="D1108" i="1"/>
  <c r="E1108" i="1"/>
  <c r="F1108" i="1"/>
  <c r="G1108" i="1"/>
  <c r="D1109" i="1"/>
  <c r="E1109" i="1"/>
  <c r="F1109" i="1"/>
  <c r="G1109" i="1"/>
  <c r="D1110" i="1"/>
  <c r="E1110" i="1"/>
  <c r="F1110" i="1"/>
  <c r="G1110" i="1"/>
  <c r="D1111" i="1"/>
  <c r="E1111" i="1"/>
  <c r="F1111" i="1"/>
  <c r="G1111" i="1"/>
  <c r="D1112" i="1"/>
  <c r="E1112" i="1"/>
  <c r="F1112" i="1"/>
  <c r="G1112" i="1"/>
  <c r="D1113" i="1"/>
  <c r="E1113" i="1"/>
  <c r="F1113" i="1"/>
  <c r="G1113" i="1"/>
  <c r="D1114" i="1"/>
  <c r="E1114" i="1"/>
  <c r="F1114" i="1"/>
  <c r="G1114" i="1"/>
  <c r="D1115" i="1"/>
  <c r="E1115" i="1"/>
  <c r="F1115" i="1"/>
  <c r="G1115" i="1"/>
  <c r="D1116" i="1"/>
  <c r="E1116" i="1"/>
  <c r="F1116" i="1"/>
  <c r="G1116" i="1"/>
  <c r="D1117" i="1"/>
  <c r="E1117" i="1"/>
  <c r="F1117" i="1"/>
  <c r="G1117" i="1"/>
  <c r="D1118" i="1"/>
  <c r="E1118" i="1"/>
  <c r="F1118" i="1"/>
  <c r="G1118" i="1"/>
  <c r="D1119" i="1"/>
  <c r="E1119" i="1"/>
  <c r="F1119" i="1"/>
  <c r="G1119" i="1"/>
  <c r="D1120" i="1"/>
  <c r="E1120" i="1"/>
  <c r="F1120" i="1"/>
  <c r="G1120" i="1"/>
  <c r="D1121" i="1"/>
  <c r="E1121" i="1"/>
  <c r="F1121" i="1"/>
  <c r="G1121" i="1"/>
  <c r="D1122" i="1"/>
  <c r="E1122" i="1"/>
  <c r="F1122" i="1"/>
  <c r="G1122" i="1"/>
  <c r="D1123" i="1"/>
  <c r="E1123" i="1"/>
  <c r="F1123" i="1"/>
  <c r="G1123" i="1"/>
  <c r="D1124" i="1"/>
  <c r="E1124" i="1"/>
  <c r="F1124" i="1"/>
  <c r="G1124" i="1"/>
  <c r="D1125" i="1"/>
  <c r="E1125" i="1"/>
  <c r="F1125" i="1"/>
  <c r="G1125" i="1"/>
  <c r="D1126" i="1"/>
  <c r="E1126" i="1"/>
  <c r="F1126" i="1"/>
  <c r="G1126" i="1"/>
  <c r="D1127" i="1"/>
  <c r="E1127" i="1"/>
  <c r="F1127" i="1"/>
  <c r="G1127" i="1"/>
  <c r="D1128" i="1"/>
  <c r="E1128" i="1"/>
  <c r="F1128" i="1"/>
  <c r="G1128" i="1"/>
  <c r="D1129" i="1"/>
  <c r="E1129" i="1"/>
  <c r="F1129" i="1"/>
  <c r="G1129" i="1"/>
  <c r="D1130" i="1"/>
  <c r="E1130" i="1"/>
  <c r="F1130" i="1"/>
  <c r="G1130" i="1"/>
  <c r="D1131" i="1"/>
  <c r="E1131" i="1"/>
  <c r="F1131" i="1"/>
  <c r="G1131" i="1"/>
  <c r="D1132" i="1"/>
  <c r="E1132" i="1"/>
  <c r="F1132" i="1"/>
  <c r="G1132" i="1"/>
  <c r="D1133" i="1"/>
  <c r="E1133" i="1"/>
  <c r="F1133" i="1"/>
  <c r="G1133" i="1"/>
  <c r="D1134" i="1"/>
  <c r="E1134" i="1"/>
  <c r="F1134" i="1"/>
  <c r="G1134" i="1"/>
  <c r="D1135" i="1"/>
  <c r="E1135" i="1"/>
  <c r="F1135" i="1"/>
  <c r="G1135" i="1"/>
  <c r="D1136" i="1"/>
  <c r="E1136" i="1"/>
  <c r="F1136" i="1"/>
  <c r="G1136" i="1"/>
  <c r="D1137" i="1"/>
  <c r="E1137" i="1"/>
  <c r="F1137" i="1"/>
  <c r="G1137" i="1"/>
  <c r="D1138" i="1"/>
  <c r="E1138" i="1"/>
  <c r="F1138" i="1"/>
  <c r="G1138" i="1"/>
  <c r="D1139" i="1"/>
  <c r="E1139" i="1"/>
  <c r="F1139" i="1"/>
  <c r="G1139" i="1"/>
  <c r="D1140" i="1"/>
  <c r="E1140" i="1"/>
  <c r="F1140" i="1"/>
  <c r="G1140" i="1"/>
  <c r="D1141" i="1"/>
  <c r="E1141" i="1"/>
  <c r="F1141" i="1"/>
  <c r="G1141" i="1"/>
  <c r="D1142" i="1"/>
  <c r="E1142" i="1"/>
  <c r="F1142" i="1"/>
  <c r="G1142" i="1"/>
  <c r="D1143" i="1"/>
  <c r="E1143" i="1"/>
  <c r="F1143" i="1"/>
  <c r="G1143" i="1"/>
  <c r="D1144" i="1"/>
  <c r="E1144" i="1"/>
  <c r="F1144" i="1"/>
  <c r="G1144" i="1"/>
  <c r="D1145" i="1"/>
  <c r="E1145" i="1"/>
  <c r="F1145" i="1"/>
  <c r="G1145" i="1"/>
  <c r="D1146" i="1"/>
  <c r="E1146" i="1"/>
  <c r="F1146" i="1"/>
  <c r="G1146" i="1"/>
  <c r="D1147" i="1"/>
  <c r="E1147" i="1"/>
  <c r="F1147" i="1"/>
  <c r="G1147" i="1"/>
  <c r="D1148" i="1"/>
  <c r="E1148" i="1"/>
  <c r="F1148" i="1"/>
  <c r="G1148" i="1"/>
  <c r="D1149" i="1"/>
  <c r="E1149" i="1"/>
  <c r="F1149" i="1"/>
  <c r="G1149" i="1"/>
  <c r="D1150" i="1"/>
  <c r="E1150" i="1"/>
  <c r="F1150" i="1"/>
  <c r="G1150" i="1"/>
  <c r="D1151" i="1"/>
  <c r="E1151" i="1"/>
  <c r="F1151" i="1"/>
  <c r="G1151" i="1"/>
  <c r="D1152" i="1"/>
  <c r="E1152" i="1"/>
  <c r="F1152" i="1"/>
  <c r="G1152" i="1"/>
  <c r="D1153" i="1"/>
  <c r="E1153" i="1"/>
  <c r="F1153" i="1"/>
  <c r="G1153" i="1"/>
  <c r="D1154" i="1"/>
  <c r="E1154" i="1"/>
  <c r="F1154" i="1"/>
  <c r="G1154" i="1"/>
  <c r="D1155" i="1"/>
  <c r="E1155" i="1"/>
  <c r="F1155" i="1"/>
  <c r="G1155" i="1"/>
  <c r="D1156" i="1"/>
  <c r="E1156" i="1"/>
  <c r="F1156" i="1"/>
  <c r="G1156" i="1"/>
  <c r="D1157" i="1"/>
  <c r="E1157" i="1"/>
  <c r="F1157" i="1"/>
  <c r="G1157" i="1"/>
  <c r="D1158" i="1"/>
  <c r="E1158" i="1"/>
  <c r="F1158" i="1"/>
  <c r="G1158" i="1"/>
  <c r="D1159" i="1"/>
  <c r="E1159" i="1"/>
  <c r="F1159" i="1"/>
  <c r="G1159" i="1"/>
  <c r="D1160" i="1"/>
  <c r="E1160" i="1"/>
  <c r="F1160" i="1"/>
  <c r="G1160" i="1"/>
  <c r="D1161" i="1"/>
  <c r="E1161" i="1"/>
  <c r="F1161" i="1"/>
  <c r="G1161" i="1"/>
  <c r="D1162" i="1"/>
  <c r="E1162" i="1"/>
  <c r="F1162" i="1"/>
  <c r="G1162" i="1"/>
  <c r="D1163" i="1"/>
  <c r="E1163" i="1"/>
  <c r="F1163" i="1"/>
  <c r="G1163" i="1"/>
  <c r="D1164" i="1"/>
  <c r="E1164" i="1"/>
  <c r="F1164" i="1"/>
  <c r="G1164" i="1"/>
  <c r="D1165" i="1"/>
  <c r="E1165" i="1"/>
  <c r="F1165" i="1"/>
  <c r="G1165" i="1"/>
  <c r="D1166" i="1"/>
  <c r="E1166" i="1"/>
  <c r="F1166" i="1"/>
  <c r="G1166" i="1"/>
  <c r="D1167" i="1"/>
  <c r="E1167" i="1"/>
  <c r="F1167" i="1"/>
  <c r="G1167" i="1"/>
  <c r="D1168" i="1"/>
  <c r="E1168" i="1"/>
  <c r="F1168" i="1"/>
  <c r="G1168" i="1"/>
  <c r="D1169" i="1"/>
  <c r="E1169" i="1"/>
  <c r="F1169" i="1"/>
  <c r="G1169" i="1"/>
  <c r="D1170" i="1"/>
  <c r="E1170" i="1"/>
  <c r="F1170" i="1"/>
  <c r="G1170" i="1"/>
  <c r="D1171" i="1"/>
  <c r="E1171" i="1"/>
  <c r="F1171" i="1"/>
  <c r="G1171" i="1"/>
  <c r="D1172" i="1"/>
  <c r="E1172" i="1"/>
  <c r="F1172" i="1"/>
  <c r="G1172" i="1"/>
  <c r="D1173" i="1"/>
  <c r="E1173" i="1"/>
  <c r="F1173" i="1"/>
  <c r="G1173" i="1"/>
  <c r="D1174" i="1"/>
  <c r="E1174" i="1"/>
  <c r="F1174" i="1"/>
  <c r="G1174" i="1"/>
  <c r="D1175" i="1"/>
  <c r="E1175" i="1"/>
  <c r="F1175" i="1"/>
  <c r="G1175" i="1"/>
  <c r="D1176" i="1"/>
  <c r="E1176" i="1"/>
  <c r="F1176" i="1"/>
  <c r="G1176" i="1"/>
  <c r="D1177" i="1"/>
  <c r="E1177" i="1"/>
  <c r="F1177" i="1"/>
  <c r="G1177" i="1"/>
  <c r="D1178" i="1"/>
  <c r="E1178" i="1"/>
  <c r="F1178" i="1"/>
  <c r="G1178" i="1"/>
  <c r="D1179" i="1"/>
  <c r="E1179" i="1"/>
  <c r="F1179" i="1"/>
  <c r="G1179" i="1"/>
  <c r="D1180" i="1"/>
  <c r="E1180" i="1"/>
  <c r="F1180" i="1"/>
  <c r="G1180" i="1"/>
  <c r="D1181" i="1"/>
  <c r="E1181" i="1"/>
  <c r="F1181" i="1"/>
  <c r="G1181" i="1"/>
  <c r="D1182" i="1"/>
  <c r="E1182" i="1"/>
  <c r="F1182" i="1"/>
  <c r="G1182" i="1"/>
  <c r="D1183" i="1"/>
  <c r="E1183" i="1"/>
  <c r="F1183" i="1"/>
  <c r="G1183" i="1"/>
  <c r="D1184" i="1"/>
  <c r="E1184" i="1"/>
  <c r="F1184" i="1"/>
  <c r="G1184" i="1"/>
  <c r="D1185" i="1"/>
  <c r="E1185" i="1"/>
  <c r="F1185" i="1"/>
  <c r="G1185" i="1"/>
  <c r="D1186" i="1"/>
  <c r="E1186" i="1"/>
  <c r="F1186" i="1"/>
  <c r="G1186" i="1"/>
  <c r="D1187" i="1"/>
  <c r="E1187" i="1"/>
  <c r="F1187" i="1"/>
  <c r="G1187" i="1"/>
  <c r="D1188" i="1"/>
  <c r="E1188" i="1"/>
  <c r="F1188" i="1"/>
  <c r="G1188" i="1"/>
  <c r="D1189" i="1"/>
  <c r="E1189" i="1"/>
  <c r="F1189" i="1"/>
  <c r="G1189" i="1"/>
  <c r="D1190" i="1"/>
  <c r="E1190" i="1"/>
  <c r="F1190" i="1"/>
  <c r="G1190" i="1"/>
  <c r="D1191" i="1"/>
  <c r="E1191" i="1"/>
  <c r="F1191" i="1"/>
  <c r="G1191" i="1"/>
  <c r="D1192" i="1"/>
  <c r="E1192" i="1"/>
  <c r="F1192" i="1"/>
  <c r="G1192" i="1"/>
  <c r="D1193" i="1"/>
  <c r="E1193" i="1"/>
  <c r="F1193" i="1"/>
  <c r="G1193" i="1"/>
  <c r="D1194" i="1"/>
  <c r="E1194" i="1"/>
  <c r="F1194" i="1"/>
  <c r="G1194" i="1"/>
  <c r="D1195" i="1"/>
  <c r="E1195" i="1"/>
  <c r="F1195" i="1"/>
  <c r="G1195" i="1"/>
  <c r="D1196" i="1"/>
  <c r="E1196" i="1"/>
  <c r="F1196" i="1"/>
  <c r="G1196" i="1"/>
  <c r="D1197" i="1"/>
  <c r="E1197" i="1"/>
  <c r="F1197" i="1"/>
  <c r="G1197" i="1"/>
  <c r="D1198" i="1"/>
  <c r="E1198" i="1"/>
  <c r="F1198" i="1"/>
  <c r="G1198" i="1"/>
  <c r="D1199" i="1"/>
  <c r="E1199" i="1"/>
  <c r="F1199" i="1"/>
  <c r="G1199" i="1"/>
  <c r="D1200" i="1"/>
  <c r="E1200" i="1"/>
  <c r="F1200" i="1"/>
  <c r="G1200" i="1"/>
  <c r="D1201" i="1"/>
  <c r="E1201" i="1"/>
  <c r="F1201" i="1"/>
  <c r="G1201" i="1"/>
  <c r="D1202" i="1"/>
  <c r="E1202" i="1"/>
  <c r="F1202" i="1"/>
  <c r="G1202" i="1"/>
  <c r="D1203" i="1"/>
  <c r="E1203" i="1"/>
  <c r="F1203" i="1"/>
  <c r="G1203" i="1"/>
  <c r="D1204" i="1"/>
  <c r="E1204" i="1"/>
  <c r="F1204" i="1"/>
  <c r="G1204" i="1"/>
  <c r="D1205" i="1"/>
  <c r="E1205" i="1"/>
  <c r="F1205" i="1"/>
  <c r="G1205" i="1"/>
  <c r="D1206" i="1"/>
  <c r="E1206" i="1"/>
  <c r="F1206" i="1"/>
  <c r="G1206" i="1"/>
  <c r="D1207" i="1"/>
  <c r="E1207" i="1"/>
  <c r="F1207" i="1"/>
  <c r="G1207" i="1"/>
  <c r="D1208" i="1"/>
  <c r="E1208" i="1"/>
  <c r="F1208" i="1"/>
  <c r="G1208" i="1"/>
  <c r="D1209" i="1"/>
  <c r="E1209" i="1"/>
  <c r="F1209" i="1"/>
  <c r="G1209" i="1"/>
  <c r="D1210" i="1"/>
  <c r="E1210" i="1"/>
  <c r="F1210" i="1"/>
  <c r="G1210" i="1"/>
  <c r="D1211" i="1"/>
  <c r="E1211" i="1"/>
  <c r="F1211" i="1"/>
  <c r="G1211" i="1"/>
  <c r="D1212" i="1"/>
  <c r="E1212" i="1"/>
  <c r="F1212" i="1"/>
  <c r="G1212" i="1"/>
  <c r="D1213" i="1"/>
  <c r="E1213" i="1"/>
  <c r="F1213" i="1"/>
  <c r="G1213" i="1"/>
  <c r="D1214" i="1"/>
  <c r="E1214" i="1"/>
  <c r="F1214" i="1"/>
  <c r="G1214" i="1"/>
  <c r="D1215" i="1"/>
  <c r="E1215" i="1"/>
  <c r="F1215" i="1"/>
  <c r="G1215" i="1"/>
  <c r="D1216" i="1"/>
  <c r="E1216" i="1"/>
  <c r="F1216" i="1"/>
  <c r="G1216" i="1"/>
  <c r="D1217" i="1"/>
  <c r="E1217" i="1"/>
  <c r="F1217" i="1"/>
  <c r="G1217" i="1"/>
  <c r="D1218" i="1"/>
  <c r="E1218" i="1"/>
  <c r="F1218" i="1"/>
  <c r="G1218" i="1"/>
  <c r="D1219" i="1"/>
  <c r="E1219" i="1"/>
  <c r="F1219" i="1"/>
  <c r="G1219" i="1"/>
  <c r="D1220" i="1"/>
  <c r="E1220" i="1"/>
  <c r="F1220" i="1"/>
  <c r="G1220" i="1"/>
  <c r="D1221" i="1"/>
  <c r="E1221" i="1"/>
  <c r="F1221" i="1"/>
  <c r="G1221" i="1"/>
  <c r="D1222" i="1"/>
  <c r="E1222" i="1"/>
  <c r="F1222" i="1"/>
  <c r="G1222" i="1"/>
  <c r="D1223" i="1"/>
  <c r="E1223" i="1"/>
  <c r="F1223" i="1"/>
  <c r="G1223" i="1"/>
  <c r="D1224" i="1"/>
  <c r="E1224" i="1"/>
  <c r="F1224" i="1"/>
  <c r="G1224" i="1"/>
  <c r="D1225" i="1"/>
  <c r="E1225" i="1"/>
  <c r="F1225" i="1"/>
  <c r="G1225" i="1"/>
  <c r="D1226" i="1"/>
  <c r="E1226" i="1"/>
  <c r="F1226" i="1"/>
  <c r="G1226" i="1"/>
  <c r="D1227" i="1"/>
  <c r="E1227" i="1"/>
  <c r="F1227" i="1"/>
  <c r="G1227" i="1"/>
  <c r="D1228" i="1"/>
  <c r="E1228" i="1"/>
  <c r="F1228" i="1"/>
  <c r="G1228" i="1"/>
  <c r="D1229" i="1"/>
  <c r="E1229" i="1"/>
  <c r="F1229" i="1"/>
  <c r="G1229" i="1"/>
  <c r="D1230" i="1"/>
  <c r="E1230" i="1"/>
  <c r="F1230" i="1"/>
  <c r="G1230" i="1"/>
  <c r="D1231" i="1"/>
  <c r="E1231" i="1"/>
  <c r="F1231" i="1"/>
  <c r="G1231" i="1"/>
  <c r="D1232" i="1"/>
  <c r="E1232" i="1"/>
  <c r="F1232" i="1"/>
  <c r="G1232" i="1"/>
  <c r="D1233" i="1"/>
  <c r="E1233" i="1"/>
  <c r="F1233" i="1"/>
  <c r="G1233" i="1"/>
  <c r="D1234" i="1"/>
  <c r="E1234" i="1"/>
  <c r="F1234" i="1"/>
  <c r="G1234" i="1"/>
  <c r="D1235" i="1"/>
  <c r="E1235" i="1"/>
  <c r="F1235" i="1"/>
  <c r="G1235" i="1"/>
  <c r="D1236" i="1"/>
  <c r="E1236" i="1"/>
  <c r="F1236" i="1"/>
  <c r="G1236" i="1"/>
  <c r="D1237" i="1"/>
  <c r="E1237" i="1"/>
  <c r="F1237" i="1"/>
  <c r="G1237" i="1"/>
  <c r="D1238" i="1"/>
  <c r="E1238" i="1"/>
  <c r="F1238" i="1"/>
  <c r="G1238" i="1"/>
  <c r="D1239" i="1"/>
  <c r="E1239" i="1"/>
  <c r="F1239" i="1"/>
  <c r="G1239" i="1"/>
  <c r="D1240" i="1"/>
  <c r="E1240" i="1"/>
  <c r="F1240" i="1"/>
  <c r="G1240" i="1"/>
  <c r="D1241" i="1"/>
  <c r="E1241" i="1"/>
  <c r="F1241" i="1"/>
  <c r="G1241" i="1"/>
  <c r="D1242" i="1"/>
  <c r="E1242" i="1"/>
  <c r="F1242" i="1"/>
  <c r="G1242" i="1"/>
  <c r="D1243" i="1"/>
  <c r="E1243" i="1"/>
  <c r="F1243" i="1"/>
  <c r="G1243" i="1"/>
  <c r="D1244" i="1"/>
  <c r="E1244" i="1"/>
  <c r="F1244" i="1"/>
  <c r="G1244" i="1"/>
  <c r="D1245" i="1"/>
  <c r="E1245" i="1"/>
  <c r="F1245" i="1"/>
  <c r="G1245" i="1"/>
  <c r="D1246" i="1"/>
  <c r="E1246" i="1"/>
  <c r="F1246" i="1"/>
  <c r="G1246" i="1"/>
  <c r="D1247" i="1"/>
  <c r="E1247" i="1"/>
  <c r="F1247" i="1"/>
  <c r="G1247" i="1"/>
  <c r="D1248" i="1"/>
  <c r="E1248" i="1"/>
  <c r="F1248" i="1"/>
  <c r="G1248" i="1"/>
  <c r="D1249" i="1"/>
  <c r="E1249" i="1"/>
  <c r="F1249" i="1"/>
  <c r="G1249" i="1"/>
  <c r="D1250" i="1"/>
  <c r="E1250" i="1"/>
  <c r="F1250" i="1"/>
  <c r="G1250" i="1"/>
  <c r="D1251" i="1"/>
  <c r="E1251" i="1"/>
  <c r="F1251" i="1"/>
  <c r="G1251" i="1"/>
  <c r="D1252" i="1"/>
  <c r="E1252" i="1"/>
  <c r="F1252" i="1"/>
  <c r="G1252" i="1"/>
  <c r="D1253" i="1"/>
  <c r="E1253" i="1"/>
  <c r="F1253" i="1"/>
  <c r="G1253" i="1"/>
  <c r="D1254" i="1"/>
  <c r="E1254" i="1"/>
  <c r="F1254" i="1"/>
  <c r="G1254" i="1"/>
  <c r="D1255" i="1"/>
  <c r="E1255" i="1"/>
  <c r="F1255" i="1"/>
  <c r="G1255" i="1"/>
  <c r="D1256" i="1"/>
  <c r="E1256" i="1"/>
  <c r="F1256" i="1"/>
  <c r="G1256" i="1"/>
  <c r="D1257" i="1"/>
  <c r="E1257" i="1"/>
  <c r="F1257" i="1"/>
  <c r="G1257" i="1"/>
  <c r="D1258" i="1"/>
  <c r="E1258" i="1"/>
  <c r="F1258" i="1"/>
  <c r="G1258" i="1"/>
  <c r="D1259" i="1"/>
  <c r="E1259" i="1"/>
  <c r="F1259" i="1"/>
  <c r="G1259" i="1"/>
  <c r="D1260" i="1"/>
  <c r="E1260" i="1"/>
  <c r="F1260" i="1"/>
  <c r="G1260" i="1"/>
  <c r="D1261" i="1"/>
  <c r="E1261" i="1"/>
  <c r="F1261" i="1"/>
  <c r="G1261" i="1"/>
  <c r="D1262" i="1"/>
  <c r="E1262" i="1"/>
  <c r="F1262" i="1"/>
  <c r="G1262" i="1"/>
  <c r="D1263" i="1"/>
  <c r="E1263" i="1"/>
  <c r="F1263" i="1"/>
  <c r="G1263" i="1"/>
  <c r="D1264" i="1"/>
  <c r="E1264" i="1"/>
  <c r="F1264" i="1"/>
  <c r="G1264" i="1"/>
  <c r="D1265" i="1"/>
  <c r="E1265" i="1"/>
  <c r="F1265" i="1"/>
  <c r="G1265" i="1"/>
  <c r="D1266" i="1"/>
  <c r="E1266" i="1"/>
  <c r="F1266" i="1"/>
  <c r="G1266" i="1"/>
  <c r="D1267" i="1"/>
  <c r="E1267" i="1"/>
  <c r="F1267" i="1"/>
  <c r="G1267" i="1"/>
  <c r="D1268" i="1"/>
  <c r="E1268" i="1"/>
  <c r="F1268" i="1"/>
  <c r="G1268" i="1"/>
  <c r="D1269" i="1"/>
  <c r="E1269" i="1"/>
  <c r="F1269" i="1"/>
  <c r="G1269" i="1"/>
  <c r="D1270" i="1"/>
  <c r="E1270" i="1"/>
  <c r="F1270" i="1"/>
  <c r="G1270" i="1"/>
  <c r="D1271" i="1"/>
  <c r="E1271" i="1"/>
  <c r="F1271" i="1"/>
  <c r="G1271" i="1"/>
  <c r="D1272" i="1"/>
  <c r="E1272" i="1"/>
  <c r="F1272" i="1"/>
  <c r="G1272" i="1"/>
  <c r="D1273" i="1"/>
  <c r="E1273" i="1"/>
  <c r="F1273" i="1"/>
  <c r="G1273" i="1"/>
  <c r="D1274" i="1"/>
  <c r="E1274" i="1"/>
  <c r="F1274" i="1"/>
  <c r="G1274" i="1"/>
  <c r="D1275" i="1"/>
  <c r="E1275" i="1"/>
  <c r="F1275" i="1"/>
  <c r="G1275" i="1"/>
  <c r="D1276" i="1"/>
  <c r="E1276" i="1"/>
  <c r="F1276" i="1"/>
  <c r="G1276" i="1"/>
  <c r="D1277" i="1"/>
  <c r="E1277" i="1"/>
  <c r="F1277" i="1"/>
  <c r="G1277" i="1"/>
  <c r="D1278" i="1"/>
  <c r="E1278" i="1"/>
  <c r="F1278" i="1"/>
  <c r="G1278" i="1"/>
  <c r="D1279" i="1"/>
  <c r="E1279" i="1"/>
  <c r="F1279" i="1"/>
  <c r="G1279" i="1"/>
  <c r="D1280" i="1"/>
  <c r="E1280" i="1"/>
  <c r="F1280" i="1"/>
  <c r="G1280" i="1"/>
  <c r="D1281" i="1"/>
  <c r="E1281" i="1"/>
  <c r="F1281" i="1"/>
  <c r="G1281" i="1"/>
  <c r="D1282" i="1"/>
  <c r="E1282" i="1"/>
  <c r="F1282" i="1"/>
  <c r="G1282" i="1"/>
  <c r="D1283" i="1"/>
  <c r="E1283" i="1"/>
  <c r="F1283" i="1"/>
  <c r="G1283" i="1"/>
  <c r="D1284" i="1"/>
  <c r="E1284" i="1"/>
  <c r="F1284" i="1"/>
  <c r="G1284" i="1"/>
  <c r="D1285" i="1"/>
  <c r="E1285" i="1"/>
  <c r="F1285" i="1"/>
  <c r="G1285" i="1"/>
  <c r="D1286" i="1"/>
  <c r="E1286" i="1"/>
  <c r="F1286" i="1"/>
  <c r="G1286" i="1"/>
  <c r="D1287" i="1"/>
  <c r="E1287" i="1"/>
  <c r="F1287" i="1"/>
  <c r="G1287" i="1"/>
  <c r="D1288" i="1"/>
  <c r="E1288" i="1"/>
  <c r="F1288" i="1"/>
  <c r="G1288" i="1"/>
  <c r="D1289" i="1"/>
  <c r="E1289" i="1"/>
  <c r="F1289" i="1"/>
  <c r="G1289" i="1"/>
  <c r="D1290" i="1"/>
  <c r="E1290" i="1"/>
  <c r="F1290" i="1"/>
  <c r="G1290" i="1"/>
  <c r="D1291" i="1"/>
  <c r="E1291" i="1"/>
  <c r="F1291" i="1"/>
  <c r="G1291" i="1"/>
  <c r="D1292" i="1"/>
  <c r="E1292" i="1"/>
  <c r="F1292" i="1"/>
  <c r="G1292" i="1"/>
  <c r="D1293" i="1"/>
  <c r="E1293" i="1"/>
  <c r="F1293" i="1"/>
  <c r="G1293" i="1"/>
  <c r="D1294" i="1"/>
  <c r="E1294" i="1"/>
  <c r="F1294" i="1"/>
  <c r="G1294" i="1"/>
  <c r="D1295" i="1"/>
  <c r="E1295" i="1"/>
  <c r="F1295" i="1"/>
  <c r="G1295" i="1"/>
  <c r="D1296" i="1"/>
  <c r="E1296" i="1"/>
  <c r="F1296" i="1"/>
  <c r="G1296" i="1"/>
  <c r="D1297" i="1"/>
  <c r="E1297" i="1"/>
  <c r="F1297" i="1"/>
  <c r="G1297" i="1"/>
  <c r="D1298" i="1"/>
  <c r="E1298" i="1"/>
  <c r="F1298" i="1"/>
  <c r="G1298" i="1"/>
  <c r="D1299" i="1"/>
  <c r="E1299" i="1"/>
  <c r="F1299" i="1"/>
  <c r="G1299" i="1"/>
  <c r="D1300" i="1"/>
  <c r="E1300" i="1"/>
  <c r="F1300" i="1"/>
  <c r="G1300" i="1"/>
  <c r="D1301" i="1"/>
  <c r="E1301" i="1"/>
  <c r="F1301" i="1"/>
  <c r="G1301" i="1"/>
  <c r="D1302" i="1"/>
  <c r="E1302" i="1"/>
  <c r="F1302" i="1"/>
  <c r="G1302" i="1"/>
  <c r="D1303" i="1"/>
  <c r="E1303" i="1"/>
  <c r="F1303" i="1"/>
  <c r="G1303" i="1"/>
  <c r="D1304" i="1"/>
  <c r="E1304" i="1"/>
  <c r="F1304" i="1"/>
  <c r="G1304" i="1"/>
  <c r="D1305" i="1"/>
  <c r="E1305" i="1"/>
  <c r="F1305" i="1"/>
  <c r="G1305" i="1"/>
  <c r="D1306" i="1"/>
  <c r="E1306" i="1"/>
  <c r="F1306" i="1"/>
  <c r="G1306" i="1"/>
  <c r="D1307" i="1"/>
  <c r="E1307" i="1"/>
  <c r="F1307" i="1"/>
  <c r="G1307" i="1"/>
  <c r="D1308" i="1"/>
  <c r="E1308" i="1"/>
  <c r="F1308" i="1"/>
  <c r="G1308" i="1"/>
  <c r="D1309" i="1"/>
  <c r="E1309" i="1"/>
  <c r="F1309" i="1"/>
  <c r="G1309" i="1"/>
  <c r="D1310" i="1"/>
  <c r="E1310" i="1"/>
  <c r="F1310" i="1"/>
  <c r="G1310" i="1"/>
  <c r="D1311" i="1"/>
  <c r="E1311" i="1"/>
  <c r="F1311" i="1"/>
  <c r="G1311" i="1"/>
  <c r="D1312" i="1"/>
  <c r="E1312" i="1"/>
  <c r="F1312" i="1"/>
  <c r="G1312" i="1"/>
  <c r="D1313" i="1"/>
  <c r="E1313" i="1"/>
  <c r="F1313" i="1"/>
  <c r="G1313" i="1"/>
  <c r="D1314" i="1"/>
  <c r="E1314" i="1"/>
  <c r="F1314" i="1"/>
  <c r="G1314" i="1"/>
  <c r="D1315" i="1"/>
  <c r="E1315" i="1"/>
  <c r="F1315" i="1"/>
  <c r="G1315" i="1"/>
  <c r="D1316" i="1"/>
  <c r="E1316" i="1"/>
  <c r="F1316" i="1"/>
  <c r="G1316" i="1"/>
  <c r="D1317" i="1"/>
  <c r="E1317" i="1"/>
  <c r="F1317" i="1"/>
  <c r="G1317" i="1"/>
  <c r="D1318" i="1"/>
  <c r="E1318" i="1"/>
  <c r="F1318" i="1"/>
  <c r="G1318" i="1"/>
  <c r="D1319" i="1"/>
  <c r="E1319" i="1"/>
  <c r="F1319" i="1"/>
  <c r="G1319" i="1"/>
  <c r="D1320" i="1"/>
  <c r="E1320" i="1"/>
  <c r="F1320" i="1"/>
  <c r="G1320" i="1"/>
  <c r="D1321" i="1"/>
  <c r="E1321" i="1"/>
  <c r="F1321" i="1"/>
  <c r="G1321" i="1"/>
  <c r="D1322" i="1"/>
  <c r="E1322" i="1"/>
  <c r="F1322" i="1"/>
  <c r="G1322" i="1"/>
  <c r="D1323" i="1"/>
  <c r="E1323" i="1"/>
  <c r="F1323" i="1"/>
  <c r="G1323" i="1"/>
  <c r="D1324" i="1"/>
  <c r="E1324" i="1"/>
  <c r="F1324" i="1"/>
  <c r="G1324" i="1"/>
  <c r="D1325" i="1"/>
  <c r="E1325" i="1"/>
  <c r="F1325" i="1"/>
  <c r="G1325" i="1"/>
  <c r="D1326" i="1"/>
  <c r="E1326" i="1"/>
  <c r="F1326" i="1"/>
  <c r="G1326" i="1"/>
  <c r="D1327" i="1"/>
  <c r="E1327" i="1"/>
  <c r="F1327" i="1"/>
  <c r="G1327" i="1"/>
  <c r="D1328" i="1"/>
  <c r="E1328" i="1"/>
  <c r="F1328" i="1"/>
  <c r="G1328" i="1"/>
  <c r="D1329" i="1"/>
  <c r="E1329" i="1"/>
  <c r="F1329" i="1"/>
  <c r="G1329" i="1"/>
  <c r="D1330" i="1"/>
  <c r="E1330" i="1"/>
  <c r="F1330" i="1"/>
  <c r="G1330" i="1"/>
  <c r="D1331" i="1"/>
  <c r="E1331" i="1"/>
  <c r="F1331" i="1"/>
  <c r="G1331" i="1"/>
  <c r="D1332" i="1"/>
  <c r="E1332" i="1"/>
  <c r="F1332" i="1"/>
  <c r="G1332" i="1"/>
  <c r="D1333" i="1"/>
  <c r="E1333" i="1"/>
  <c r="F1333" i="1"/>
  <c r="G1333" i="1"/>
  <c r="D1334" i="1"/>
  <c r="E1334" i="1"/>
  <c r="F1334" i="1"/>
  <c r="G1334" i="1"/>
  <c r="D1335" i="1"/>
  <c r="E1335" i="1"/>
  <c r="F1335" i="1"/>
  <c r="G1335" i="1"/>
  <c r="D1336" i="1"/>
  <c r="E1336" i="1"/>
  <c r="F1336" i="1"/>
  <c r="G1336" i="1"/>
  <c r="D1337" i="1"/>
  <c r="E1337" i="1"/>
  <c r="F1337" i="1"/>
  <c r="G1337" i="1"/>
  <c r="D1338" i="1"/>
  <c r="E1338" i="1"/>
  <c r="F1338" i="1"/>
  <c r="G1338" i="1"/>
  <c r="D1339" i="1"/>
  <c r="E1339" i="1"/>
  <c r="F1339" i="1"/>
  <c r="G1339" i="1"/>
  <c r="D1340" i="1"/>
  <c r="E1340" i="1"/>
  <c r="F1340" i="1"/>
  <c r="G1340" i="1"/>
  <c r="D1341" i="1"/>
  <c r="E1341" i="1"/>
  <c r="F1341" i="1"/>
  <c r="G1341" i="1"/>
  <c r="D1342" i="1"/>
  <c r="E1342" i="1"/>
  <c r="F1342" i="1"/>
  <c r="G1342" i="1"/>
  <c r="D1343" i="1"/>
  <c r="E1343" i="1"/>
  <c r="F1343" i="1"/>
  <c r="G1343" i="1"/>
  <c r="D1344" i="1"/>
  <c r="E1344" i="1"/>
  <c r="F1344" i="1"/>
  <c r="G1344" i="1"/>
  <c r="D1345" i="1"/>
  <c r="E1345" i="1"/>
  <c r="F1345" i="1"/>
  <c r="G1345" i="1"/>
  <c r="D1346" i="1"/>
  <c r="E1346" i="1"/>
  <c r="F1346" i="1"/>
  <c r="G1346" i="1"/>
  <c r="D1347" i="1"/>
  <c r="E1347" i="1"/>
  <c r="F1347" i="1"/>
  <c r="G1347" i="1"/>
  <c r="D1348" i="1"/>
  <c r="E1348" i="1"/>
  <c r="F1348" i="1"/>
  <c r="G1348" i="1"/>
  <c r="D1349" i="1"/>
  <c r="E1349" i="1"/>
  <c r="F1349" i="1"/>
  <c r="G1349" i="1"/>
  <c r="D1350" i="1"/>
  <c r="E1350" i="1"/>
  <c r="F1350" i="1"/>
  <c r="G1350" i="1"/>
  <c r="D1351" i="1"/>
  <c r="E1351" i="1"/>
  <c r="F1351" i="1"/>
  <c r="G1351" i="1"/>
  <c r="D1352" i="1"/>
  <c r="E1352" i="1"/>
  <c r="F1352" i="1"/>
  <c r="G1352" i="1"/>
  <c r="D1353" i="1"/>
  <c r="E1353" i="1"/>
  <c r="F1353" i="1"/>
  <c r="G1353" i="1"/>
  <c r="D1354" i="1"/>
  <c r="E1354" i="1"/>
  <c r="F1354" i="1"/>
  <c r="G1354" i="1"/>
  <c r="D1355" i="1"/>
  <c r="E1355" i="1"/>
  <c r="F1355" i="1"/>
  <c r="G1355" i="1"/>
  <c r="D1356" i="1"/>
  <c r="E1356" i="1"/>
  <c r="F1356" i="1"/>
  <c r="G1356" i="1"/>
  <c r="D1357" i="1"/>
  <c r="E1357" i="1"/>
  <c r="F1357" i="1"/>
  <c r="G1357" i="1"/>
  <c r="D1358" i="1"/>
  <c r="E1358" i="1"/>
  <c r="F1358" i="1"/>
  <c r="G1358" i="1"/>
  <c r="D1359" i="1"/>
  <c r="E1359" i="1"/>
  <c r="F1359" i="1"/>
  <c r="G1359" i="1"/>
  <c r="D1360" i="1"/>
  <c r="E1360" i="1"/>
  <c r="F1360" i="1"/>
  <c r="G1360" i="1"/>
  <c r="D1361" i="1"/>
  <c r="E1361" i="1"/>
  <c r="F1361" i="1"/>
  <c r="G1361" i="1"/>
  <c r="D1362" i="1"/>
  <c r="E1362" i="1"/>
  <c r="F1362" i="1"/>
  <c r="G1362" i="1"/>
  <c r="D1363" i="1"/>
  <c r="E1363" i="1"/>
  <c r="F1363" i="1"/>
  <c r="G1363" i="1"/>
  <c r="D1364" i="1"/>
  <c r="E1364" i="1"/>
  <c r="F1364" i="1"/>
  <c r="G1364" i="1"/>
  <c r="D1365" i="1"/>
  <c r="E1365" i="1"/>
  <c r="F1365" i="1"/>
  <c r="G1365" i="1"/>
  <c r="D1366" i="1"/>
  <c r="E1366" i="1"/>
  <c r="F1366" i="1"/>
  <c r="G1366" i="1"/>
  <c r="D1367" i="1"/>
  <c r="E1367" i="1"/>
  <c r="F1367" i="1"/>
  <c r="G1367" i="1"/>
  <c r="D1368" i="1"/>
  <c r="E1368" i="1"/>
  <c r="F1368" i="1"/>
  <c r="G1368" i="1"/>
  <c r="D1369" i="1"/>
  <c r="E1369" i="1"/>
  <c r="F1369" i="1"/>
  <c r="G1369" i="1"/>
  <c r="D1370" i="1"/>
  <c r="E1370" i="1"/>
  <c r="F1370" i="1"/>
  <c r="G1370" i="1"/>
  <c r="D1371" i="1"/>
  <c r="E1371" i="1"/>
  <c r="F1371" i="1"/>
  <c r="G1371" i="1"/>
  <c r="D1372" i="1"/>
  <c r="E1372" i="1"/>
  <c r="F1372" i="1"/>
  <c r="G1372" i="1"/>
  <c r="D1373" i="1"/>
  <c r="E1373" i="1"/>
  <c r="F1373" i="1"/>
  <c r="G1373" i="1"/>
  <c r="D1374" i="1"/>
  <c r="E1374" i="1"/>
  <c r="F1374" i="1"/>
  <c r="G1374" i="1"/>
  <c r="D1375" i="1"/>
  <c r="E1375" i="1"/>
  <c r="F1375" i="1"/>
  <c r="G1375" i="1"/>
  <c r="D1376" i="1"/>
  <c r="E1376" i="1"/>
  <c r="F1376" i="1"/>
  <c r="G1376" i="1"/>
  <c r="D1377" i="1"/>
  <c r="E1377" i="1"/>
  <c r="F1377" i="1"/>
  <c r="G1377" i="1"/>
  <c r="D1378" i="1"/>
  <c r="E1378" i="1"/>
  <c r="F1378" i="1"/>
  <c r="G1378" i="1"/>
  <c r="D1379" i="1"/>
  <c r="E1379" i="1"/>
  <c r="F1379" i="1"/>
  <c r="G1379" i="1"/>
  <c r="D1380" i="1"/>
  <c r="E1380" i="1"/>
  <c r="F1380" i="1"/>
  <c r="G1380" i="1"/>
  <c r="D1381" i="1"/>
  <c r="E1381" i="1"/>
  <c r="F1381" i="1"/>
  <c r="G1381" i="1"/>
  <c r="D1382" i="1"/>
  <c r="E1382" i="1"/>
  <c r="F1382" i="1"/>
  <c r="G1382" i="1"/>
  <c r="D1383" i="1"/>
  <c r="E1383" i="1"/>
  <c r="F1383" i="1"/>
  <c r="G1383" i="1"/>
  <c r="D1384" i="1"/>
  <c r="E1384" i="1"/>
  <c r="F1384" i="1"/>
  <c r="G1384" i="1"/>
  <c r="D1385" i="1"/>
  <c r="E1385" i="1"/>
  <c r="F1385" i="1"/>
  <c r="G1385" i="1"/>
  <c r="D1386" i="1"/>
  <c r="E1386" i="1"/>
  <c r="F1386" i="1"/>
  <c r="G1386" i="1"/>
  <c r="D1387" i="1"/>
  <c r="E1387" i="1"/>
  <c r="F1387" i="1"/>
  <c r="G1387" i="1"/>
  <c r="D1388" i="1"/>
  <c r="E1388" i="1"/>
  <c r="F1388" i="1"/>
  <c r="G1388" i="1"/>
  <c r="D1389" i="1"/>
  <c r="E1389" i="1"/>
  <c r="F1389" i="1"/>
  <c r="G1389" i="1"/>
  <c r="D1390" i="1"/>
  <c r="E1390" i="1"/>
  <c r="F1390" i="1"/>
  <c r="G1390" i="1"/>
  <c r="D1391" i="1"/>
  <c r="E1391" i="1"/>
  <c r="F1391" i="1"/>
  <c r="G1391" i="1"/>
  <c r="D1392" i="1"/>
  <c r="E1392" i="1"/>
  <c r="F1392" i="1"/>
  <c r="G1392" i="1"/>
  <c r="D1393" i="1"/>
  <c r="E1393" i="1"/>
  <c r="F1393" i="1"/>
  <c r="G1393" i="1"/>
  <c r="D1394" i="1"/>
  <c r="E1394" i="1"/>
  <c r="F1394" i="1"/>
  <c r="G1394" i="1"/>
  <c r="D1395" i="1"/>
  <c r="E1395" i="1"/>
  <c r="F1395" i="1"/>
  <c r="G1395" i="1"/>
  <c r="D1396" i="1"/>
  <c r="E1396" i="1"/>
  <c r="F1396" i="1"/>
  <c r="G1396" i="1"/>
  <c r="D1397" i="1"/>
  <c r="E1397" i="1"/>
  <c r="F1397" i="1"/>
  <c r="G1397" i="1"/>
  <c r="D1398" i="1"/>
  <c r="E1398" i="1"/>
  <c r="F1398" i="1"/>
  <c r="G1398" i="1"/>
  <c r="D1399" i="1"/>
  <c r="E1399" i="1"/>
  <c r="F1399" i="1"/>
  <c r="G1399" i="1"/>
  <c r="D1400" i="1"/>
  <c r="E1400" i="1"/>
  <c r="F1400" i="1"/>
  <c r="G1400" i="1"/>
  <c r="D1401" i="1"/>
  <c r="E1401" i="1"/>
  <c r="F1401" i="1"/>
  <c r="G1401" i="1"/>
  <c r="D1402" i="1"/>
  <c r="E1402" i="1"/>
  <c r="F1402" i="1"/>
  <c r="G1402" i="1"/>
  <c r="D1403" i="1"/>
  <c r="E1403" i="1"/>
  <c r="F1403" i="1"/>
  <c r="G1403" i="1"/>
  <c r="D1404" i="1"/>
  <c r="E1404" i="1"/>
  <c r="F1404" i="1"/>
  <c r="G1404" i="1"/>
  <c r="D1405" i="1"/>
  <c r="E1405" i="1"/>
  <c r="F1405" i="1"/>
  <c r="G1405" i="1"/>
  <c r="D1406" i="1"/>
  <c r="E1406" i="1"/>
  <c r="F1406" i="1"/>
  <c r="G1406" i="1"/>
  <c r="D1407" i="1"/>
  <c r="E1407" i="1"/>
  <c r="F1407" i="1"/>
  <c r="G1407" i="1"/>
  <c r="D1408" i="1"/>
  <c r="E1408" i="1"/>
  <c r="F1408" i="1"/>
  <c r="G1408" i="1"/>
  <c r="D1409" i="1"/>
  <c r="E1409" i="1"/>
  <c r="F1409" i="1"/>
  <c r="G1409" i="1"/>
  <c r="D1410" i="1"/>
  <c r="E1410" i="1"/>
  <c r="F1410" i="1"/>
  <c r="G1410" i="1"/>
  <c r="D1411" i="1"/>
  <c r="E1411" i="1"/>
  <c r="F1411" i="1"/>
  <c r="G1411" i="1"/>
  <c r="D1412" i="1"/>
  <c r="E1412" i="1"/>
  <c r="F1412" i="1"/>
  <c r="G1412" i="1"/>
  <c r="D1413" i="1"/>
  <c r="E1413" i="1"/>
  <c r="F1413" i="1"/>
  <c r="G1413" i="1"/>
  <c r="D1414" i="1"/>
  <c r="E1414" i="1"/>
  <c r="F1414" i="1"/>
  <c r="G1414" i="1"/>
  <c r="D1415" i="1"/>
  <c r="E1415" i="1"/>
  <c r="F1415" i="1"/>
  <c r="G1415" i="1"/>
  <c r="D1416" i="1"/>
  <c r="E1416" i="1"/>
  <c r="F1416" i="1"/>
  <c r="G1416" i="1"/>
  <c r="D1417" i="1"/>
  <c r="E1417" i="1"/>
  <c r="F1417" i="1"/>
  <c r="G1417" i="1"/>
  <c r="D1418" i="1"/>
  <c r="E1418" i="1"/>
  <c r="F1418" i="1"/>
  <c r="G1418" i="1"/>
  <c r="D1419" i="1"/>
  <c r="E1419" i="1"/>
  <c r="F1419" i="1"/>
  <c r="G1419" i="1"/>
  <c r="D1420" i="1"/>
  <c r="E1420" i="1"/>
  <c r="F1420" i="1"/>
  <c r="G1420" i="1"/>
  <c r="D1421" i="1"/>
  <c r="E1421" i="1"/>
  <c r="F1421" i="1"/>
  <c r="G1421" i="1"/>
  <c r="D1422" i="1"/>
  <c r="E1422" i="1"/>
  <c r="F1422" i="1"/>
  <c r="G1422" i="1"/>
  <c r="D1423" i="1"/>
  <c r="E1423" i="1"/>
  <c r="F1423" i="1"/>
  <c r="G1423" i="1"/>
  <c r="D1424" i="1"/>
  <c r="E1424" i="1"/>
  <c r="F1424" i="1"/>
  <c r="G1424" i="1"/>
  <c r="D1425" i="1"/>
  <c r="E1425" i="1"/>
  <c r="F1425" i="1"/>
  <c r="G1425" i="1"/>
  <c r="D1426" i="1"/>
  <c r="E1426" i="1"/>
  <c r="F1426" i="1"/>
  <c r="G1426" i="1"/>
  <c r="D1427" i="1"/>
  <c r="E1427" i="1"/>
  <c r="F1427" i="1"/>
  <c r="G1427" i="1"/>
  <c r="D1428" i="1"/>
  <c r="E1428" i="1"/>
  <c r="F1428" i="1"/>
  <c r="G1428" i="1"/>
  <c r="D1429" i="1"/>
  <c r="E1429" i="1"/>
  <c r="F1429" i="1"/>
  <c r="G1429" i="1"/>
  <c r="D1430" i="1"/>
  <c r="E1430" i="1"/>
  <c r="F1430" i="1"/>
  <c r="G1430" i="1"/>
  <c r="D1431" i="1"/>
  <c r="E1431" i="1"/>
  <c r="F1431" i="1"/>
  <c r="G1431" i="1"/>
  <c r="D1432" i="1"/>
  <c r="E1432" i="1"/>
  <c r="F1432" i="1"/>
  <c r="G1432" i="1"/>
  <c r="D1433" i="1"/>
  <c r="E1433" i="1"/>
  <c r="F1433" i="1"/>
  <c r="G1433" i="1"/>
  <c r="D1434" i="1"/>
  <c r="E1434" i="1"/>
  <c r="F1434" i="1"/>
  <c r="G1434" i="1"/>
  <c r="D1435" i="1"/>
  <c r="E1435" i="1"/>
  <c r="F1435" i="1"/>
  <c r="G1435" i="1"/>
  <c r="D1436" i="1"/>
  <c r="E1436" i="1"/>
  <c r="F1436" i="1"/>
  <c r="G1436" i="1"/>
  <c r="D1437" i="1"/>
  <c r="E1437" i="1"/>
  <c r="F1437" i="1"/>
  <c r="G1437" i="1"/>
  <c r="D1438" i="1"/>
  <c r="E1438" i="1"/>
  <c r="F1438" i="1"/>
  <c r="G1438" i="1"/>
  <c r="D1439" i="1"/>
  <c r="E1439" i="1"/>
  <c r="F1439" i="1"/>
  <c r="G1439" i="1"/>
  <c r="D1440" i="1"/>
  <c r="E1440" i="1"/>
  <c r="F1440" i="1"/>
  <c r="G1440" i="1"/>
  <c r="D1441" i="1"/>
  <c r="E1441" i="1"/>
  <c r="F1441" i="1"/>
  <c r="G1441" i="1"/>
  <c r="D1442" i="1"/>
  <c r="E1442" i="1"/>
  <c r="F1442" i="1"/>
  <c r="G1442" i="1"/>
  <c r="D1443" i="1"/>
  <c r="E1443" i="1"/>
  <c r="F1443" i="1"/>
  <c r="G1443" i="1"/>
  <c r="D1444" i="1"/>
  <c r="E1444" i="1"/>
  <c r="F1444" i="1"/>
  <c r="G1444" i="1"/>
  <c r="D1445" i="1"/>
  <c r="E1445" i="1"/>
  <c r="F1445" i="1"/>
  <c r="G1445" i="1"/>
  <c r="D1446" i="1"/>
  <c r="E1446" i="1"/>
  <c r="F1446" i="1"/>
  <c r="G1446" i="1"/>
  <c r="D1447" i="1"/>
  <c r="E1447" i="1"/>
  <c r="F1447" i="1"/>
  <c r="G1447" i="1"/>
  <c r="D1448" i="1"/>
  <c r="E1448" i="1"/>
  <c r="F1448" i="1"/>
  <c r="G1448" i="1"/>
  <c r="D1449" i="1"/>
  <c r="E1449" i="1"/>
  <c r="F1449" i="1"/>
  <c r="G1449" i="1"/>
  <c r="D1450" i="1"/>
  <c r="E1450" i="1"/>
  <c r="F1450" i="1"/>
  <c r="G1450" i="1"/>
  <c r="D1451" i="1"/>
  <c r="E1451" i="1"/>
  <c r="F1451" i="1"/>
  <c r="G1451" i="1"/>
  <c r="D1452" i="1"/>
  <c r="E1452" i="1"/>
  <c r="F1452" i="1"/>
  <c r="G1452" i="1"/>
  <c r="D1453" i="1"/>
  <c r="E1453" i="1"/>
  <c r="F1453" i="1"/>
  <c r="G1453" i="1"/>
  <c r="D1454" i="1"/>
  <c r="E1454" i="1"/>
  <c r="F1454" i="1"/>
  <c r="G1454" i="1"/>
  <c r="D1455" i="1"/>
  <c r="E1455" i="1"/>
  <c r="F1455" i="1"/>
  <c r="G1455" i="1"/>
  <c r="D1456" i="1"/>
  <c r="E1456" i="1"/>
  <c r="F1456" i="1"/>
  <c r="G1456" i="1"/>
  <c r="D1457" i="1"/>
  <c r="E1457" i="1"/>
  <c r="F1457" i="1"/>
  <c r="G1457" i="1"/>
  <c r="D1458" i="1"/>
  <c r="E1458" i="1"/>
  <c r="F1458" i="1"/>
  <c r="G1458" i="1"/>
  <c r="D1459" i="1"/>
  <c r="E1459" i="1"/>
  <c r="F1459" i="1"/>
  <c r="G1459" i="1"/>
  <c r="D1460" i="1"/>
  <c r="E1460" i="1"/>
  <c r="F1460" i="1"/>
  <c r="G1460" i="1"/>
  <c r="D1461" i="1"/>
  <c r="E1461" i="1"/>
  <c r="F1461" i="1"/>
  <c r="G1461" i="1"/>
  <c r="D1462" i="1"/>
  <c r="E1462" i="1"/>
  <c r="F1462" i="1"/>
  <c r="G1462" i="1"/>
  <c r="D1463" i="1"/>
  <c r="E1463" i="1"/>
  <c r="F1463" i="1"/>
  <c r="G1463" i="1"/>
  <c r="D1464" i="1"/>
  <c r="E1464" i="1"/>
  <c r="F1464" i="1"/>
  <c r="G1464" i="1"/>
  <c r="D1465" i="1"/>
  <c r="E1465" i="1"/>
  <c r="F1465" i="1"/>
  <c r="G1465" i="1"/>
  <c r="D1466" i="1"/>
  <c r="E1466" i="1"/>
  <c r="F1466" i="1"/>
  <c r="G1466" i="1"/>
  <c r="D1467" i="1"/>
  <c r="E1467" i="1"/>
  <c r="F1467" i="1"/>
  <c r="G1467" i="1"/>
  <c r="D1468" i="1"/>
  <c r="E1468" i="1"/>
  <c r="F1468" i="1"/>
  <c r="G1468" i="1"/>
  <c r="D1469" i="1"/>
  <c r="E1469" i="1"/>
  <c r="F1469" i="1"/>
  <c r="G1469" i="1"/>
  <c r="D1470" i="1"/>
  <c r="E1470" i="1"/>
  <c r="F1470" i="1"/>
  <c r="G1470" i="1"/>
  <c r="D1471" i="1"/>
  <c r="E1471" i="1"/>
  <c r="F1471" i="1"/>
  <c r="G1471" i="1"/>
  <c r="D1472" i="1"/>
  <c r="E1472" i="1"/>
  <c r="F1472" i="1"/>
  <c r="G1472" i="1"/>
  <c r="D1473" i="1"/>
  <c r="E1473" i="1"/>
  <c r="F1473" i="1"/>
  <c r="G1473" i="1"/>
  <c r="D1474" i="1"/>
  <c r="E1474" i="1"/>
  <c r="F1474" i="1"/>
  <c r="G1474" i="1"/>
  <c r="D1475" i="1"/>
  <c r="E1475" i="1"/>
  <c r="F1475" i="1"/>
  <c r="G1475" i="1"/>
  <c r="D1476" i="1"/>
  <c r="E1476" i="1"/>
  <c r="F1476" i="1"/>
  <c r="G1476" i="1"/>
  <c r="D1477" i="1"/>
  <c r="E1477" i="1"/>
  <c r="F1477" i="1"/>
  <c r="G1477" i="1"/>
  <c r="D1478" i="1"/>
  <c r="E1478" i="1"/>
  <c r="F1478" i="1"/>
  <c r="G1478" i="1"/>
  <c r="D1479" i="1"/>
  <c r="E1479" i="1"/>
  <c r="F1479" i="1"/>
  <c r="G1479" i="1"/>
  <c r="D1480" i="1"/>
  <c r="E1480" i="1"/>
  <c r="F1480" i="1"/>
  <c r="G1480" i="1"/>
  <c r="D1481" i="1"/>
  <c r="E1481" i="1"/>
  <c r="F1481" i="1"/>
  <c r="G1481" i="1"/>
  <c r="D1482" i="1"/>
  <c r="E1482" i="1"/>
  <c r="F1482" i="1"/>
  <c r="G1482" i="1"/>
  <c r="D1483" i="1"/>
  <c r="E1483" i="1"/>
  <c r="F1483" i="1"/>
  <c r="G1483" i="1"/>
  <c r="D1484" i="1"/>
  <c r="E1484" i="1"/>
  <c r="F1484" i="1"/>
  <c r="G1484" i="1"/>
  <c r="D1485" i="1"/>
  <c r="E1485" i="1"/>
  <c r="F1485" i="1"/>
  <c r="G1485" i="1"/>
  <c r="D1486" i="1"/>
  <c r="E1486" i="1"/>
  <c r="F1486" i="1"/>
  <c r="G1486" i="1"/>
  <c r="D1487" i="1"/>
  <c r="E1487" i="1"/>
  <c r="F1487" i="1"/>
  <c r="G1487" i="1"/>
  <c r="D1488" i="1"/>
  <c r="E1488" i="1"/>
  <c r="F1488" i="1"/>
  <c r="G1488" i="1"/>
  <c r="D1489" i="1"/>
  <c r="E1489" i="1"/>
  <c r="F1489" i="1"/>
  <c r="G1489" i="1"/>
  <c r="D1490" i="1"/>
  <c r="E1490" i="1"/>
  <c r="F1490" i="1"/>
  <c r="G1490" i="1"/>
  <c r="D1491" i="1"/>
  <c r="E1491" i="1"/>
  <c r="F1491" i="1"/>
  <c r="G1491" i="1"/>
  <c r="D1492" i="1"/>
  <c r="E1492" i="1"/>
  <c r="F1492" i="1"/>
  <c r="G1492" i="1"/>
  <c r="D1493" i="1"/>
  <c r="E1493" i="1"/>
  <c r="F1493" i="1"/>
  <c r="G1493" i="1"/>
  <c r="D1494" i="1"/>
  <c r="E1494" i="1"/>
  <c r="F1494" i="1"/>
  <c r="G1494" i="1"/>
  <c r="D1495" i="1"/>
  <c r="E1495" i="1"/>
  <c r="F1495" i="1"/>
  <c r="G1495" i="1"/>
  <c r="D1496" i="1"/>
  <c r="E1496" i="1"/>
  <c r="F1496" i="1"/>
  <c r="G1496" i="1"/>
  <c r="D1497" i="1"/>
  <c r="E1497" i="1"/>
  <c r="F1497" i="1"/>
  <c r="G1497" i="1"/>
  <c r="D1498" i="1"/>
  <c r="E1498" i="1"/>
  <c r="F1498" i="1"/>
  <c r="G1498" i="1"/>
  <c r="D1499" i="1"/>
  <c r="E1499" i="1"/>
  <c r="F1499" i="1"/>
  <c r="G1499" i="1"/>
  <c r="D1500" i="1"/>
  <c r="E1500" i="1"/>
  <c r="F1500" i="1"/>
  <c r="G1500" i="1"/>
  <c r="D1501" i="1"/>
  <c r="E1501" i="1"/>
  <c r="F1501" i="1"/>
  <c r="G1501" i="1"/>
  <c r="D1502" i="1"/>
  <c r="E1502" i="1"/>
  <c r="F1502" i="1"/>
  <c r="G1502" i="1"/>
  <c r="D1503" i="1"/>
  <c r="E1503" i="1"/>
  <c r="F1503" i="1"/>
  <c r="G1503" i="1"/>
  <c r="D1504" i="1"/>
  <c r="E1504" i="1"/>
  <c r="F1504" i="1"/>
  <c r="G1504" i="1"/>
  <c r="D1505" i="1"/>
  <c r="E1505" i="1"/>
  <c r="F1505" i="1"/>
  <c r="G1505" i="1"/>
  <c r="D1506" i="1"/>
  <c r="E1506" i="1"/>
  <c r="F1506" i="1"/>
  <c r="G1506" i="1"/>
  <c r="D1507" i="1"/>
  <c r="E1507" i="1"/>
  <c r="F1507" i="1"/>
  <c r="G1507" i="1"/>
  <c r="D1508" i="1"/>
  <c r="E1508" i="1"/>
  <c r="F1508" i="1"/>
  <c r="G1508" i="1"/>
  <c r="D1509" i="1"/>
  <c r="E1509" i="1"/>
  <c r="F1509" i="1"/>
  <c r="G1509" i="1"/>
  <c r="D1510" i="1"/>
  <c r="E1510" i="1"/>
  <c r="F1510" i="1"/>
  <c r="G1510" i="1"/>
  <c r="D1511" i="1"/>
  <c r="E1511" i="1"/>
  <c r="F1511" i="1"/>
  <c r="G1511" i="1"/>
  <c r="D1512" i="1"/>
  <c r="E1512" i="1"/>
  <c r="F1512" i="1"/>
  <c r="G1512" i="1"/>
  <c r="D1513" i="1"/>
  <c r="E1513" i="1"/>
  <c r="F1513" i="1"/>
  <c r="G1513" i="1"/>
  <c r="D1514" i="1"/>
  <c r="E1514" i="1"/>
  <c r="F1514" i="1"/>
  <c r="G1514" i="1"/>
  <c r="D1515" i="1"/>
  <c r="E1515" i="1"/>
  <c r="F1515" i="1"/>
  <c r="G1515" i="1"/>
  <c r="D1516" i="1"/>
  <c r="E1516" i="1"/>
  <c r="F1516" i="1"/>
  <c r="G1516" i="1"/>
  <c r="D1517" i="1"/>
  <c r="E1517" i="1"/>
  <c r="F1517" i="1"/>
  <c r="G1517" i="1"/>
  <c r="D1518" i="1"/>
  <c r="E1518" i="1"/>
  <c r="F1518" i="1"/>
  <c r="G1518" i="1"/>
  <c r="D1519" i="1"/>
  <c r="E1519" i="1"/>
  <c r="F1519" i="1"/>
  <c r="G1519" i="1"/>
  <c r="D1520" i="1"/>
  <c r="E1520" i="1"/>
  <c r="F1520" i="1"/>
  <c r="G1520" i="1"/>
  <c r="D1521" i="1"/>
  <c r="E1521" i="1"/>
  <c r="F1521" i="1"/>
  <c r="G1521" i="1"/>
  <c r="D1522" i="1"/>
  <c r="E1522" i="1"/>
  <c r="F1522" i="1"/>
  <c r="G1522" i="1"/>
  <c r="D1523" i="1"/>
  <c r="E1523" i="1"/>
  <c r="F1523" i="1"/>
  <c r="G1523" i="1"/>
  <c r="D1524" i="1"/>
  <c r="E1524" i="1"/>
  <c r="F1524" i="1"/>
  <c r="G1524" i="1"/>
  <c r="D1525" i="1"/>
  <c r="E1525" i="1"/>
  <c r="F1525" i="1"/>
  <c r="G1525" i="1"/>
  <c r="D1526" i="1"/>
  <c r="E1526" i="1"/>
  <c r="F1526" i="1"/>
  <c r="G1526" i="1"/>
  <c r="D1527" i="1"/>
  <c r="E1527" i="1"/>
  <c r="F1527" i="1"/>
  <c r="G1527" i="1"/>
  <c r="D1528" i="1"/>
  <c r="E1528" i="1"/>
  <c r="F1528" i="1"/>
  <c r="G1528" i="1"/>
  <c r="D1529" i="1"/>
  <c r="E1529" i="1"/>
  <c r="F1529" i="1"/>
  <c r="G1529" i="1"/>
  <c r="D1530" i="1"/>
  <c r="E1530" i="1"/>
  <c r="F1530" i="1"/>
  <c r="G1530" i="1"/>
  <c r="D1531" i="1"/>
  <c r="E1531" i="1"/>
  <c r="F1531" i="1"/>
  <c r="G1531" i="1"/>
  <c r="D1532" i="1"/>
  <c r="E1532" i="1"/>
  <c r="F1532" i="1"/>
  <c r="G1532" i="1"/>
  <c r="D1533" i="1"/>
  <c r="E1533" i="1"/>
  <c r="F1533" i="1"/>
  <c r="G1533" i="1"/>
  <c r="D1534" i="1"/>
  <c r="E1534" i="1"/>
  <c r="F1534" i="1"/>
  <c r="G1534" i="1"/>
  <c r="D1535" i="1"/>
  <c r="E1535" i="1"/>
  <c r="F1535" i="1"/>
  <c r="G1535" i="1"/>
  <c r="D1536" i="1"/>
  <c r="E1536" i="1"/>
  <c r="F1536" i="1"/>
  <c r="G1536" i="1"/>
  <c r="D1537" i="1"/>
  <c r="E1537" i="1"/>
  <c r="F1537" i="1"/>
  <c r="G1537" i="1"/>
  <c r="D1538" i="1"/>
  <c r="E1538" i="1"/>
  <c r="F1538" i="1"/>
  <c r="G1538" i="1"/>
  <c r="D1539" i="1"/>
  <c r="E1539" i="1"/>
  <c r="F1539" i="1"/>
  <c r="G1539" i="1"/>
  <c r="D1540" i="1"/>
  <c r="E1540" i="1"/>
  <c r="F1540" i="1"/>
  <c r="G1540" i="1"/>
  <c r="D1541" i="1"/>
  <c r="E1541" i="1"/>
  <c r="F1541" i="1"/>
  <c r="G1541" i="1"/>
  <c r="D1542" i="1"/>
  <c r="E1542" i="1"/>
  <c r="F1542" i="1"/>
  <c r="G1542" i="1"/>
  <c r="D1543" i="1"/>
  <c r="E1543" i="1"/>
  <c r="F1543" i="1"/>
  <c r="G1543" i="1"/>
  <c r="D1544" i="1"/>
  <c r="E1544" i="1"/>
  <c r="F1544" i="1"/>
  <c r="G1544" i="1"/>
  <c r="D1545" i="1"/>
  <c r="E1545" i="1"/>
  <c r="F1545" i="1"/>
  <c r="G1545" i="1"/>
  <c r="D1546" i="1"/>
  <c r="E1546" i="1"/>
  <c r="F1546" i="1"/>
  <c r="G1546" i="1"/>
  <c r="D1547" i="1"/>
  <c r="E1547" i="1"/>
  <c r="F1547" i="1"/>
  <c r="G1547" i="1"/>
  <c r="D1548" i="1"/>
  <c r="E1548" i="1"/>
  <c r="F1548" i="1"/>
  <c r="G1548" i="1"/>
  <c r="D1549" i="1"/>
  <c r="E1549" i="1"/>
  <c r="F1549" i="1"/>
  <c r="G1549" i="1"/>
  <c r="D1550" i="1"/>
  <c r="E1550" i="1"/>
  <c r="F1550" i="1"/>
  <c r="G1550" i="1"/>
  <c r="D1551" i="1"/>
  <c r="E1551" i="1"/>
  <c r="F1551" i="1"/>
  <c r="G1551" i="1"/>
  <c r="D1552" i="1"/>
  <c r="E1552" i="1"/>
  <c r="F1552" i="1"/>
  <c r="G1552" i="1"/>
  <c r="D1553" i="1"/>
  <c r="E1553" i="1"/>
  <c r="F1553" i="1"/>
  <c r="G1553" i="1"/>
  <c r="D1554" i="1"/>
  <c r="E1554" i="1"/>
  <c r="F1554" i="1"/>
  <c r="G1554" i="1"/>
  <c r="D1555" i="1"/>
  <c r="E1555" i="1"/>
  <c r="F1555" i="1"/>
  <c r="G1555" i="1"/>
  <c r="D1556" i="1"/>
  <c r="E1556" i="1"/>
  <c r="F1556" i="1"/>
  <c r="G1556" i="1"/>
  <c r="D1557" i="1"/>
  <c r="E1557" i="1"/>
  <c r="F1557" i="1"/>
  <c r="G1557" i="1"/>
  <c r="D1558" i="1"/>
  <c r="E1558" i="1"/>
  <c r="F1558" i="1"/>
  <c r="G1558" i="1"/>
  <c r="D1559" i="1"/>
  <c r="E1559" i="1"/>
  <c r="F1559" i="1"/>
  <c r="G1559" i="1"/>
  <c r="D1560" i="1"/>
  <c r="E1560" i="1"/>
  <c r="F1560" i="1"/>
  <c r="G1560" i="1"/>
  <c r="D1561" i="1"/>
  <c r="E1561" i="1"/>
  <c r="F1561" i="1"/>
  <c r="G1561" i="1"/>
  <c r="D1562" i="1"/>
  <c r="E1562" i="1"/>
  <c r="F1562" i="1"/>
  <c r="G1562" i="1"/>
  <c r="D1563" i="1"/>
  <c r="E1563" i="1"/>
  <c r="F1563" i="1"/>
  <c r="G1563" i="1"/>
  <c r="D1564" i="1"/>
  <c r="E1564" i="1"/>
  <c r="F1564" i="1"/>
  <c r="G1564" i="1"/>
  <c r="D1565" i="1"/>
  <c r="E1565" i="1"/>
  <c r="F1565" i="1"/>
  <c r="G1565" i="1"/>
  <c r="D1566" i="1"/>
  <c r="E1566" i="1"/>
  <c r="F1566" i="1"/>
  <c r="G1566" i="1"/>
  <c r="D1567" i="1"/>
  <c r="E1567" i="1"/>
  <c r="F1567" i="1"/>
  <c r="G1567" i="1"/>
  <c r="D1568" i="1"/>
  <c r="E1568" i="1"/>
  <c r="F1568" i="1"/>
  <c r="G1568" i="1"/>
  <c r="D1569" i="1"/>
  <c r="E1569" i="1"/>
  <c r="F1569" i="1"/>
  <c r="G1569" i="1"/>
  <c r="D1570" i="1"/>
  <c r="E1570" i="1"/>
  <c r="F1570" i="1"/>
  <c r="G1570" i="1"/>
  <c r="D1571" i="1"/>
  <c r="E1571" i="1"/>
  <c r="F1571" i="1"/>
  <c r="G1571" i="1"/>
  <c r="D1572" i="1"/>
  <c r="E1572" i="1"/>
  <c r="F1572" i="1"/>
  <c r="G1572" i="1"/>
  <c r="D1573" i="1"/>
  <c r="E1573" i="1"/>
  <c r="F1573" i="1"/>
  <c r="G1573" i="1"/>
  <c r="D1574" i="1"/>
  <c r="E1574" i="1"/>
  <c r="F1574" i="1"/>
  <c r="G1574" i="1"/>
  <c r="D1575" i="1"/>
  <c r="E1575" i="1"/>
  <c r="F1575" i="1"/>
  <c r="G1575" i="1"/>
  <c r="D1576" i="1"/>
  <c r="E1576" i="1"/>
  <c r="F1576" i="1"/>
  <c r="G1576" i="1"/>
  <c r="D1577" i="1"/>
  <c r="E1577" i="1"/>
  <c r="F1577" i="1"/>
  <c r="G1577" i="1"/>
  <c r="D1578" i="1"/>
  <c r="E1578" i="1"/>
  <c r="F1578" i="1"/>
  <c r="G1578" i="1"/>
  <c r="D1579" i="1"/>
  <c r="E1579" i="1"/>
  <c r="F1579" i="1"/>
  <c r="G1579" i="1"/>
  <c r="D1580" i="1"/>
  <c r="E1580" i="1"/>
  <c r="F1580" i="1"/>
  <c r="G1580" i="1"/>
  <c r="D1581" i="1"/>
  <c r="E1581" i="1"/>
  <c r="F1581" i="1"/>
  <c r="G1581" i="1"/>
  <c r="D1582" i="1"/>
  <c r="E1582" i="1"/>
  <c r="F1582" i="1"/>
  <c r="G1582" i="1"/>
  <c r="D1583" i="1"/>
  <c r="E1583" i="1"/>
  <c r="F1583" i="1"/>
  <c r="G1583" i="1"/>
  <c r="D1584" i="1"/>
  <c r="E1584" i="1"/>
  <c r="F1584" i="1"/>
  <c r="G1584" i="1"/>
  <c r="D1585" i="1"/>
  <c r="E1585" i="1"/>
  <c r="F1585" i="1"/>
  <c r="G1585" i="1"/>
  <c r="D1586" i="1"/>
  <c r="E1586" i="1"/>
  <c r="F1586" i="1"/>
  <c r="G1586" i="1"/>
  <c r="D1587" i="1"/>
  <c r="E1587" i="1"/>
  <c r="F1587" i="1"/>
  <c r="G1587" i="1"/>
  <c r="D1588" i="1"/>
  <c r="E1588" i="1"/>
  <c r="F1588" i="1"/>
  <c r="G1588" i="1"/>
  <c r="D1589" i="1"/>
  <c r="E1589" i="1"/>
  <c r="F1589" i="1"/>
  <c r="G1589" i="1"/>
  <c r="D1590" i="1"/>
  <c r="E1590" i="1"/>
  <c r="F1590" i="1"/>
  <c r="G1590" i="1"/>
  <c r="D1591" i="1"/>
  <c r="E1591" i="1"/>
  <c r="F1591" i="1"/>
  <c r="G1591" i="1"/>
  <c r="D1592" i="1"/>
  <c r="E1592" i="1"/>
  <c r="F1592" i="1"/>
  <c r="G1592" i="1"/>
  <c r="D1593" i="1"/>
  <c r="E1593" i="1"/>
  <c r="F1593" i="1"/>
  <c r="G1593" i="1"/>
  <c r="D1594" i="1"/>
  <c r="E1594" i="1"/>
  <c r="F1594" i="1"/>
  <c r="G1594" i="1"/>
  <c r="D1595" i="1"/>
  <c r="E1595" i="1"/>
  <c r="F1595" i="1"/>
  <c r="G1595" i="1"/>
  <c r="D1596" i="1"/>
  <c r="E1596" i="1"/>
  <c r="F1596" i="1"/>
  <c r="G1596" i="1"/>
  <c r="D1597" i="1"/>
  <c r="E1597" i="1"/>
  <c r="F1597" i="1"/>
  <c r="G1597" i="1"/>
  <c r="D1598" i="1"/>
  <c r="E1598" i="1"/>
  <c r="F1598" i="1"/>
  <c r="G1598" i="1"/>
  <c r="D1599" i="1"/>
  <c r="E1599" i="1"/>
  <c r="F1599" i="1"/>
  <c r="G1599" i="1"/>
  <c r="D1600" i="1"/>
  <c r="E1600" i="1"/>
  <c r="F1600" i="1"/>
  <c r="G1600" i="1"/>
  <c r="D1601" i="1"/>
  <c r="E1601" i="1"/>
  <c r="F1601" i="1"/>
  <c r="G1601" i="1"/>
  <c r="D1602" i="1"/>
  <c r="E1602" i="1"/>
  <c r="F1602" i="1"/>
  <c r="G1602" i="1"/>
  <c r="D1603" i="1"/>
  <c r="E1603" i="1"/>
  <c r="F1603" i="1"/>
  <c r="G1603" i="1"/>
  <c r="D1604" i="1"/>
  <c r="E1604" i="1"/>
  <c r="F1604" i="1"/>
  <c r="G1604" i="1"/>
  <c r="D1605" i="1"/>
  <c r="E1605" i="1"/>
  <c r="F1605" i="1"/>
  <c r="G1605" i="1"/>
  <c r="D1606" i="1"/>
  <c r="E1606" i="1"/>
  <c r="F1606" i="1"/>
  <c r="G1606" i="1"/>
  <c r="D1607" i="1"/>
  <c r="E1607" i="1"/>
  <c r="F1607" i="1"/>
  <c r="G1607" i="1"/>
  <c r="D1608" i="1"/>
  <c r="E1608" i="1"/>
  <c r="F1608" i="1"/>
  <c r="G1608" i="1"/>
  <c r="D1609" i="1"/>
  <c r="E1609" i="1"/>
  <c r="F1609" i="1"/>
  <c r="G1609" i="1"/>
  <c r="D1610" i="1"/>
  <c r="E1610" i="1"/>
  <c r="F1610" i="1"/>
  <c r="G1610" i="1"/>
  <c r="D1611" i="1"/>
  <c r="E1611" i="1"/>
  <c r="F1611" i="1"/>
  <c r="G1611" i="1"/>
  <c r="D1612" i="1"/>
  <c r="E1612" i="1"/>
  <c r="F1612" i="1"/>
  <c r="G1612" i="1"/>
  <c r="D1613" i="1"/>
  <c r="E1613" i="1"/>
  <c r="F1613" i="1"/>
  <c r="G1613" i="1"/>
  <c r="D1614" i="1"/>
  <c r="E1614" i="1"/>
  <c r="F1614" i="1"/>
  <c r="G1614" i="1"/>
  <c r="D1615" i="1"/>
  <c r="E1615" i="1"/>
  <c r="F1615" i="1"/>
  <c r="G1615" i="1"/>
  <c r="D1616" i="1"/>
  <c r="E1616" i="1"/>
  <c r="F1616" i="1"/>
  <c r="G1616" i="1"/>
  <c r="D1617" i="1"/>
  <c r="E1617" i="1"/>
  <c r="F1617" i="1"/>
  <c r="G1617" i="1"/>
  <c r="D1618" i="1"/>
  <c r="E1618" i="1"/>
  <c r="F1618" i="1"/>
  <c r="G1618" i="1"/>
  <c r="D1619" i="1"/>
  <c r="E1619" i="1"/>
  <c r="F1619" i="1"/>
  <c r="G1619" i="1"/>
  <c r="D1620" i="1"/>
  <c r="E1620" i="1"/>
  <c r="F1620" i="1"/>
  <c r="G1620" i="1"/>
  <c r="D1621" i="1"/>
  <c r="E1621" i="1"/>
  <c r="F1621" i="1"/>
  <c r="G1621" i="1"/>
  <c r="D1622" i="1"/>
  <c r="E1622" i="1"/>
  <c r="F1622" i="1"/>
  <c r="G1622" i="1"/>
  <c r="D1623" i="1"/>
  <c r="E1623" i="1"/>
  <c r="F1623" i="1"/>
  <c r="G1623" i="1"/>
  <c r="D1624" i="1"/>
  <c r="E1624" i="1"/>
  <c r="F1624" i="1"/>
  <c r="G1624" i="1"/>
  <c r="D1625" i="1"/>
  <c r="E1625" i="1"/>
  <c r="F1625" i="1"/>
  <c r="G1625" i="1"/>
  <c r="D1626" i="1"/>
  <c r="E1626" i="1"/>
  <c r="F1626" i="1"/>
  <c r="G1626" i="1"/>
  <c r="D1627" i="1"/>
  <c r="E1627" i="1"/>
  <c r="F1627" i="1"/>
  <c r="G1627" i="1"/>
  <c r="D1628" i="1"/>
  <c r="E1628" i="1"/>
  <c r="F1628" i="1"/>
  <c r="G1628" i="1"/>
  <c r="D1629" i="1"/>
  <c r="E1629" i="1"/>
  <c r="F1629" i="1"/>
  <c r="G1629" i="1"/>
  <c r="D1630" i="1"/>
  <c r="E1630" i="1"/>
  <c r="F1630" i="1"/>
  <c r="G1630" i="1"/>
  <c r="D1631" i="1"/>
  <c r="E1631" i="1"/>
  <c r="F1631" i="1"/>
  <c r="G1631" i="1"/>
  <c r="D1632" i="1"/>
  <c r="E1632" i="1"/>
  <c r="F1632" i="1"/>
  <c r="G1632" i="1"/>
  <c r="D1633" i="1"/>
  <c r="E1633" i="1"/>
  <c r="F1633" i="1"/>
  <c r="G1633" i="1"/>
  <c r="D1634" i="1"/>
  <c r="E1634" i="1"/>
  <c r="F1634" i="1"/>
  <c r="G1634" i="1"/>
  <c r="D1635" i="1"/>
  <c r="E1635" i="1"/>
  <c r="F1635" i="1"/>
  <c r="G1635" i="1"/>
  <c r="D1636" i="1"/>
  <c r="E1636" i="1"/>
  <c r="F1636" i="1"/>
  <c r="G1636" i="1"/>
  <c r="D1637" i="1"/>
  <c r="E1637" i="1"/>
  <c r="F1637" i="1"/>
  <c r="G1637" i="1"/>
  <c r="D1638" i="1"/>
  <c r="E1638" i="1"/>
  <c r="F1638" i="1"/>
  <c r="G1638" i="1"/>
  <c r="D1639" i="1"/>
  <c r="E1639" i="1"/>
  <c r="F1639" i="1"/>
  <c r="G1639" i="1"/>
  <c r="D1640" i="1"/>
  <c r="E1640" i="1"/>
  <c r="F1640" i="1"/>
  <c r="G1640" i="1"/>
  <c r="D1641" i="1"/>
  <c r="E1641" i="1"/>
  <c r="F1641" i="1"/>
  <c r="G1641" i="1"/>
  <c r="D1642" i="1"/>
  <c r="E1642" i="1"/>
  <c r="F1642" i="1"/>
  <c r="G1642" i="1"/>
  <c r="D1643" i="1"/>
  <c r="E1643" i="1"/>
  <c r="F1643" i="1"/>
  <c r="G1643" i="1"/>
  <c r="D1644" i="1"/>
  <c r="E1644" i="1"/>
  <c r="F1644" i="1"/>
  <c r="G1644" i="1"/>
  <c r="D1645" i="1"/>
  <c r="E1645" i="1"/>
  <c r="F1645" i="1"/>
  <c r="G1645" i="1"/>
  <c r="D1646" i="1"/>
  <c r="E1646" i="1"/>
  <c r="F1646" i="1"/>
  <c r="G1646" i="1"/>
  <c r="D1647" i="1"/>
  <c r="E1647" i="1"/>
  <c r="F1647" i="1"/>
  <c r="G1647" i="1"/>
  <c r="D1648" i="1"/>
  <c r="E1648" i="1"/>
  <c r="F1648" i="1"/>
  <c r="G1648" i="1"/>
  <c r="D1649" i="1"/>
  <c r="E1649" i="1"/>
  <c r="F1649" i="1"/>
  <c r="G1649" i="1"/>
  <c r="D1650" i="1"/>
  <c r="E1650" i="1"/>
  <c r="F1650" i="1"/>
  <c r="G1650" i="1"/>
  <c r="D1651" i="1"/>
  <c r="E1651" i="1"/>
  <c r="F1651" i="1"/>
  <c r="G1651" i="1"/>
  <c r="D1652" i="1"/>
  <c r="E1652" i="1"/>
  <c r="F1652" i="1"/>
  <c r="G1652" i="1"/>
  <c r="D1653" i="1"/>
  <c r="E1653" i="1"/>
  <c r="F1653" i="1"/>
  <c r="G1653" i="1"/>
  <c r="D1654" i="1"/>
  <c r="E1654" i="1"/>
  <c r="F1654" i="1"/>
  <c r="G1654" i="1"/>
  <c r="D1655" i="1"/>
  <c r="E1655" i="1"/>
  <c r="F1655" i="1"/>
  <c r="G1655" i="1"/>
  <c r="D1656" i="1"/>
  <c r="E1656" i="1"/>
  <c r="F1656" i="1"/>
  <c r="G1656" i="1"/>
  <c r="D1657" i="1"/>
  <c r="E1657" i="1"/>
  <c r="F1657" i="1"/>
  <c r="G1657" i="1"/>
  <c r="D1658" i="1"/>
  <c r="E1658" i="1"/>
  <c r="F1658" i="1"/>
  <c r="G1658" i="1"/>
  <c r="D1659" i="1"/>
  <c r="E1659" i="1"/>
  <c r="F1659" i="1"/>
  <c r="G1659" i="1"/>
  <c r="D1660" i="1"/>
  <c r="E1660" i="1"/>
  <c r="F1660" i="1"/>
  <c r="G1660" i="1"/>
  <c r="D1661" i="1"/>
  <c r="E1661" i="1"/>
  <c r="F1661" i="1"/>
  <c r="G1661" i="1"/>
  <c r="D1662" i="1"/>
  <c r="E1662" i="1"/>
  <c r="F1662" i="1"/>
  <c r="G1662" i="1"/>
  <c r="D1663" i="1"/>
  <c r="E1663" i="1"/>
  <c r="F1663" i="1"/>
  <c r="G1663" i="1"/>
  <c r="D1664" i="1"/>
  <c r="E1664" i="1"/>
  <c r="F1664" i="1"/>
  <c r="G1664" i="1"/>
  <c r="D1665" i="1"/>
  <c r="E1665" i="1"/>
  <c r="F1665" i="1"/>
  <c r="G1665" i="1"/>
  <c r="D1666" i="1"/>
  <c r="E1666" i="1"/>
  <c r="F1666" i="1"/>
  <c r="G1666" i="1"/>
  <c r="D1667" i="1"/>
  <c r="E1667" i="1"/>
  <c r="F1667" i="1"/>
  <c r="G1667" i="1"/>
  <c r="D1668" i="1"/>
  <c r="E1668" i="1"/>
  <c r="F1668" i="1"/>
  <c r="G1668" i="1"/>
  <c r="D1669" i="1"/>
  <c r="E1669" i="1"/>
  <c r="F1669" i="1"/>
  <c r="G1669" i="1"/>
  <c r="D1670" i="1"/>
  <c r="E1670" i="1"/>
  <c r="F1670" i="1"/>
  <c r="G1670" i="1"/>
  <c r="D1671" i="1"/>
  <c r="E1671" i="1"/>
  <c r="F1671" i="1"/>
  <c r="G1671" i="1"/>
  <c r="D1672" i="1"/>
  <c r="E1672" i="1"/>
  <c r="F1672" i="1"/>
  <c r="G1672" i="1"/>
  <c r="D1673" i="1"/>
  <c r="E1673" i="1"/>
  <c r="F1673" i="1"/>
  <c r="G1673" i="1"/>
  <c r="D1674" i="1"/>
  <c r="E1674" i="1"/>
  <c r="F1674" i="1"/>
  <c r="G1674" i="1"/>
  <c r="D1675" i="1"/>
  <c r="E1675" i="1"/>
  <c r="F1675" i="1"/>
  <c r="G1675" i="1"/>
  <c r="D1676" i="1"/>
  <c r="E1676" i="1"/>
  <c r="F1676" i="1"/>
  <c r="G1676" i="1"/>
  <c r="D1677" i="1"/>
  <c r="E1677" i="1"/>
  <c r="F1677" i="1"/>
  <c r="G1677" i="1"/>
  <c r="D1678" i="1"/>
  <c r="E1678" i="1"/>
  <c r="F1678" i="1"/>
  <c r="G1678" i="1"/>
  <c r="D1679" i="1"/>
  <c r="E1679" i="1"/>
  <c r="F1679" i="1"/>
  <c r="G1679" i="1"/>
  <c r="D1680" i="1"/>
  <c r="E1680" i="1"/>
  <c r="F1680" i="1"/>
  <c r="G1680" i="1"/>
  <c r="D1681" i="1"/>
  <c r="E1681" i="1"/>
  <c r="F1681" i="1"/>
  <c r="G1681" i="1"/>
  <c r="D1682" i="1"/>
  <c r="E1682" i="1"/>
  <c r="F1682" i="1"/>
  <c r="G1682" i="1"/>
  <c r="D1683" i="1"/>
  <c r="E1683" i="1"/>
  <c r="F1683" i="1"/>
  <c r="G1683" i="1"/>
  <c r="D1684" i="1"/>
  <c r="E1684" i="1"/>
  <c r="F1684" i="1"/>
  <c r="G1684" i="1"/>
  <c r="D1685" i="1"/>
  <c r="E1685" i="1"/>
  <c r="F1685" i="1"/>
  <c r="G1685" i="1"/>
  <c r="D1686" i="1"/>
  <c r="E1686" i="1"/>
  <c r="F1686" i="1"/>
  <c r="G1686" i="1"/>
  <c r="D1687" i="1"/>
  <c r="E1687" i="1"/>
  <c r="F1687" i="1"/>
  <c r="G1687" i="1"/>
  <c r="D1688" i="1"/>
  <c r="E1688" i="1"/>
  <c r="F1688" i="1"/>
  <c r="G1688" i="1"/>
  <c r="D1689" i="1"/>
  <c r="E1689" i="1"/>
  <c r="F1689" i="1"/>
  <c r="G1689" i="1"/>
  <c r="D1690" i="1"/>
  <c r="E1690" i="1"/>
  <c r="F1690" i="1"/>
  <c r="G1690" i="1"/>
  <c r="D1691" i="1"/>
  <c r="E1691" i="1"/>
  <c r="F1691" i="1"/>
  <c r="G1691" i="1"/>
  <c r="D1692" i="1"/>
  <c r="E1692" i="1"/>
  <c r="F1692" i="1"/>
  <c r="G1692" i="1"/>
  <c r="D1693" i="1"/>
  <c r="E1693" i="1"/>
  <c r="F1693" i="1"/>
  <c r="G1693" i="1"/>
  <c r="D1694" i="1"/>
  <c r="E1694" i="1"/>
  <c r="F1694" i="1"/>
  <c r="G1694" i="1"/>
  <c r="D1695" i="1"/>
  <c r="E1695" i="1"/>
  <c r="F1695" i="1"/>
  <c r="G1695" i="1"/>
  <c r="D1696" i="1"/>
  <c r="E1696" i="1"/>
  <c r="F1696" i="1"/>
  <c r="G1696" i="1"/>
  <c r="D1697" i="1"/>
  <c r="E1697" i="1"/>
  <c r="F1697" i="1"/>
  <c r="G1697" i="1"/>
  <c r="D1698" i="1"/>
  <c r="E1698" i="1"/>
  <c r="F1698" i="1"/>
  <c r="G1698" i="1"/>
  <c r="D1699" i="1"/>
  <c r="E1699" i="1"/>
  <c r="F1699" i="1"/>
  <c r="G1699" i="1"/>
  <c r="D1700" i="1"/>
  <c r="E1700" i="1"/>
  <c r="F1700" i="1"/>
  <c r="G1700" i="1"/>
  <c r="D1701" i="1"/>
  <c r="E1701" i="1"/>
  <c r="F1701" i="1"/>
  <c r="G1701" i="1"/>
  <c r="D1702" i="1"/>
  <c r="E1702" i="1"/>
  <c r="F1702" i="1"/>
  <c r="G1702" i="1"/>
  <c r="D1703" i="1"/>
  <c r="E1703" i="1"/>
  <c r="F1703" i="1"/>
  <c r="G1703" i="1"/>
  <c r="D1704" i="1"/>
  <c r="E1704" i="1"/>
  <c r="F1704" i="1"/>
  <c r="G1704" i="1"/>
  <c r="D1705" i="1"/>
  <c r="E1705" i="1"/>
  <c r="F1705" i="1"/>
  <c r="G1705" i="1"/>
  <c r="D1706" i="1"/>
  <c r="E1706" i="1"/>
  <c r="F1706" i="1"/>
  <c r="G1706" i="1"/>
  <c r="D1707" i="1"/>
  <c r="E1707" i="1"/>
  <c r="F1707" i="1"/>
  <c r="G1707" i="1"/>
  <c r="D1708" i="1"/>
  <c r="E1708" i="1"/>
  <c r="F1708" i="1"/>
  <c r="G1708" i="1"/>
  <c r="D1709" i="1"/>
  <c r="E1709" i="1"/>
  <c r="F1709" i="1"/>
  <c r="G1709" i="1"/>
  <c r="D1710" i="1"/>
  <c r="E1710" i="1"/>
  <c r="F1710" i="1"/>
  <c r="G1710" i="1"/>
  <c r="D1711" i="1"/>
  <c r="E1711" i="1"/>
  <c r="F1711" i="1"/>
  <c r="G1711" i="1"/>
  <c r="D1712" i="1"/>
  <c r="E1712" i="1"/>
  <c r="F1712" i="1"/>
  <c r="G1712" i="1"/>
  <c r="D1713" i="1"/>
  <c r="E1713" i="1"/>
  <c r="F1713" i="1"/>
  <c r="G1713" i="1"/>
  <c r="D1714" i="1"/>
  <c r="E1714" i="1"/>
  <c r="F1714" i="1"/>
  <c r="G1714" i="1"/>
  <c r="D1715" i="1"/>
  <c r="E1715" i="1"/>
  <c r="F1715" i="1"/>
  <c r="G1715" i="1"/>
  <c r="D1716" i="1"/>
  <c r="E1716" i="1"/>
  <c r="F1716" i="1"/>
  <c r="G1716" i="1"/>
  <c r="D1717" i="1"/>
  <c r="E1717" i="1"/>
  <c r="F1717" i="1"/>
  <c r="G1717" i="1"/>
  <c r="D1718" i="1"/>
  <c r="E1718" i="1"/>
  <c r="F1718" i="1"/>
  <c r="G1718" i="1"/>
  <c r="D1719" i="1"/>
  <c r="E1719" i="1"/>
  <c r="F1719" i="1"/>
  <c r="G1719" i="1"/>
  <c r="D1720" i="1"/>
  <c r="E1720" i="1"/>
  <c r="F1720" i="1"/>
  <c r="G1720" i="1"/>
  <c r="D1721" i="1"/>
  <c r="E1721" i="1"/>
  <c r="F1721" i="1"/>
  <c r="G1721" i="1"/>
  <c r="D1722" i="1"/>
  <c r="E1722" i="1"/>
  <c r="F1722" i="1"/>
  <c r="G1722" i="1"/>
  <c r="D1723" i="1"/>
  <c r="E1723" i="1"/>
  <c r="F1723" i="1"/>
  <c r="G1723" i="1"/>
  <c r="D1724" i="1"/>
  <c r="E1724" i="1"/>
  <c r="F1724" i="1"/>
  <c r="G1724" i="1"/>
  <c r="D1725" i="1"/>
  <c r="E1725" i="1"/>
  <c r="F1725" i="1"/>
  <c r="G1725" i="1"/>
  <c r="D1726" i="1"/>
  <c r="E1726" i="1"/>
  <c r="F1726" i="1"/>
  <c r="G1726" i="1"/>
  <c r="D1727" i="1"/>
  <c r="E1727" i="1"/>
  <c r="F1727" i="1"/>
  <c r="G1727" i="1"/>
  <c r="D1728" i="1"/>
  <c r="E1728" i="1"/>
  <c r="F1728" i="1"/>
  <c r="G1728" i="1"/>
  <c r="D1729" i="1"/>
  <c r="E1729" i="1"/>
  <c r="F1729" i="1"/>
  <c r="G1729" i="1"/>
  <c r="D1730" i="1"/>
  <c r="E1730" i="1"/>
  <c r="F1730" i="1"/>
  <c r="G1730" i="1"/>
  <c r="D1731" i="1"/>
  <c r="E1731" i="1"/>
  <c r="F1731" i="1"/>
  <c r="G1731" i="1"/>
  <c r="D1732" i="1"/>
  <c r="E1732" i="1"/>
  <c r="F1732" i="1"/>
  <c r="G1732" i="1"/>
  <c r="D1733" i="1"/>
  <c r="E1733" i="1"/>
  <c r="F1733" i="1"/>
  <c r="G1733" i="1"/>
  <c r="D1734" i="1"/>
  <c r="E1734" i="1"/>
  <c r="F1734" i="1"/>
  <c r="G1734" i="1"/>
  <c r="D1735" i="1"/>
  <c r="E1735" i="1"/>
  <c r="F1735" i="1"/>
  <c r="G1735" i="1"/>
  <c r="D1736" i="1"/>
  <c r="E1736" i="1"/>
  <c r="F1736" i="1"/>
  <c r="G1736" i="1"/>
  <c r="D1737" i="1"/>
  <c r="E1737" i="1"/>
  <c r="F1737" i="1"/>
  <c r="G1737" i="1"/>
  <c r="D1738" i="1"/>
  <c r="E1738" i="1"/>
  <c r="F1738" i="1"/>
  <c r="G1738" i="1"/>
  <c r="D1739" i="1"/>
  <c r="E1739" i="1"/>
  <c r="F1739" i="1"/>
  <c r="G1739" i="1"/>
  <c r="D1740" i="1"/>
  <c r="E1740" i="1"/>
  <c r="F1740" i="1"/>
  <c r="G1740" i="1"/>
  <c r="D1741" i="1"/>
  <c r="E1741" i="1"/>
  <c r="F1741" i="1"/>
  <c r="G1741" i="1"/>
  <c r="D1742" i="1"/>
  <c r="E1742" i="1"/>
  <c r="F1742" i="1"/>
  <c r="G1742" i="1"/>
  <c r="D1743" i="1"/>
  <c r="E1743" i="1"/>
  <c r="F1743" i="1"/>
  <c r="G1743" i="1"/>
  <c r="D1744" i="1"/>
  <c r="E1744" i="1"/>
  <c r="F1744" i="1"/>
  <c r="G1744" i="1"/>
  <c r="D1745" i="1"/>
  <c r="E1745" i="1"/>
  <c r="F1745" i="1"/>
  <c r="G1745" i="1"/>
  <c r="D1746" i="1"/>
  <c r="E1746" i="1"/>
  <c r="F1746" i="1"/>
  <c r="G1746" i="1"/>
  <c r="D1747" i="1"/>
  <c r="E1747" i="1"/>
  <c r="F1747" i="1"/>
  <c r="G1747" i="1"/>
  <c r="D1748" i="1"/>
  <c r="E1748" i="1"/>
  <c r="F1748" i="1"/>
  <c r="G1748" i="1"/>
  <c r="D1749" i="1"/>
  <c r="E1749" i="1"/>
  <c r="F1749" i="1"/>
  <c r="G1749" i="1"/>
  <c r="D1750" i="1"/>
  <c r="E1750" i="1"/>
  <c r="F1750" i="1"/>
  <c r="G1750" i="1"/>
  <c r="D1751" i="1"/>
  <c r="E1751" i="1"/>
  <c r="F1751" i="1"/>
  <c r="G1751" i="1"/>
  <c r="D1752" i="1"/>
  <c r="E1752" i="1"/>
  <c r="F1752" i="1"/>
  <c r="G1752" i="1"/>
  <c r="D1753" i="1"/>
  <c r="E1753" i="1"/>
  <c r="F1753" i="1"/>
  <c r="G1753" i="1"/>
  <c r="D1754" i="1"/>
  <c r="E1754" i="1"/>
  <c r="F1754" i="1"/>
  <c r="G1754" i="1"/>
  <c r="D1755" i="1"/>
  <c r="E1755" i="1"/>
  <c r="F1755" i="1"/>
  <c r="G1755" i="1"/>
  <c r="D1756" i="1"/>
  <c r="E1756" i="1"/>
  <c r="F1756" i="1"/>
  <c r="G1756" i="1"/>
  <c r="D1757" i="1"/>
  <c r="E1757" i="1"/>
  <c r="F1757" i="1"/>
  <c r="G1757" i="1"/>
  <c r="D1758" i="1"/>
  <c r="E1758" i="1"/>
  <c r="F1758" i="1"/>
  <c r="G1758" i="1"/>
  <c r="D1759" i="1"/>
  <c r="E1759" i="1"/>
  <c r="F1759" i="1"/>
  <c r="G1759" i="1"/>
  <c r="D1760" i="1"/>
  <c r="E1760" i="1"/>
  <c r="F1760" i="1"/>
  <c r="G1760" i="1"/>
  <c r="D1761" i="1"/>
  <c r="E1761" i="1"/>
  <c r="F1761" i="1"/>
  <c r="G1761" i="1"/>
  <c r="D1762" i="1"/>
  <c r="E1762" i="1"/>
  <c r="F1762" i="1"/>
  <c r="G1762" i="1"/>
  <c r="D1763" i="1"/>
  <c r="E1763" i="1"/>
  <c r="F1763" i="1"/>
  <c r="G1763" i="1"/>
  <c r="D1764" i="1"/>
  <c r="E1764" i="1"/>
  <c r="F1764" i="1"/>
  <c r="G1764" i="1"/>
  <c r="D1765" i="1"/>
  <c r="E1765" i="1"/>
  <c r="F1765" i="1"/>
  <c r="G1765" i="1"/>
  <c r="D1766" i="1"/>
  <c r="E1766" i="1"/>
  <c r="F1766" i="1"/>
  <c r="G1766" i="1"/>
  <c r="D1767" i="1"/>
  <c r="E1767" i="1"/>
  <c r="F1767" i="1"/>
  <c r="G1767" i="1"/>
  <c r="D1768" i="1"/>
  <c r="E1768" i="1"/>
  <c r="F1768" i="1"/>
  <c r="G1768" i="1"/>
  <c r="D1769" i="1"/>
  <c r="E1769" i="1"/>
  <c r="F1769" i="1"/>
  <c r="G1769" i="1"/>
  <c r="D1770" i="1"/>
  <c r="E1770" i="1"/>
  <c r="F1770" i="1"/>
  <c r="G1770" i="1"/>
  <c r="D1771" i="1"/>
  <c r="E1771" i="1"/>
  <c r="F1771" i="1"/>
  <c r="G1771" i="1"/>
  <c r="D1772" i="1"/>
  <c r="E1772" i="1"/>
  <c r="F1772" i="1"/>
  <c r="G1772" i="1"/>
  <c r="D1773" i="1"/>
  <c r="E1773" i="1"/>
  <c r="F1773" i="1"/>
  <c r="G1773" i="1"/>
  <c r="D1774" i="1"/>
  <c r="E1774" i="1"/>
  <c r="F1774" i="1"/>
  <c r="G1774" i="1"/>
  <c r="D1775" i="1"/>
  <c r="E1775" i="1"/>
  <c r="F1775" i="1"/>
  <c r="G1775" i="1"/>
  <c r="D1776" i="1"/>
  <c r="E1776" i="1"/>
  <c r="F1776" i="1"/>
  <c r="G1776" i="1"/>
  <c r="D1777" i="1"/>
  <c r="E1777" i="1"/>
  <c r="F1777" i="1"/>
  <c r="G1777" i="1"/>
  <c r="D1778" i="1"/>
  <c r="E1778" i="1"/>
  <c r="F1778" i="1"/>
  <c r="G1778" i="1"/>
  <c r="D1779" i="1"/>
  <c r="E1779" i="1"/>
  <c r="F1779" i="1"/>
  <c r="G1779" i="1"/>
  <c r="D1780" i="1"/>
  <c r="E1780" i="1"/>
  <c r="F1780" i="1"/>
  <c r="G1780" i="1"/>
  <c r="D1781" i="1"/>
  <c r="E1781" i="1"/>
  <c r="F1781" i="1"/>
  <c r="G1781" i="1"/>
  <c r="D1782" i="1"/>
  <c r="E1782" i="1"/>
  <c r="F1782" i="1"/>
  <c r="G1782" i="1"/>
  <c r="D1783" i="1"/>
  <c r="E1783" i="1"/>
  <c r="F1783" i="1"/>
  <c r="G1783" i="1"/>
  <c r="D1784" i="1"/>
  <c r="E1784" i="1"/>
  <c r="F1784" i="1"/>
  <c r="G1784" i="1"/>
  <c r="D1785" i="1"/>
  <c r="E1785" i="1"/>
  <c r="F1785" i="1"/>
  <c r="G1785" i="1"/>
  <c r="D1786" i="1"/>
  <c r="E1786" i="1"/>
  <c r="F1786" i="1"/>
  <c r="G1786" i="1"/>
  <c r="D1787" i="1"/>
  <c r="E1787" i="1"/>
  <c r="F1787" i="1"/>
  <c r="G1787" i="1"/>
  <c r="D1788" i="1"/>
  <c r="E1788" i="1"/>
  <c r="F1788" i="1"/>
  <c r="G1788" i="1"/>
  <c r="D1789" i="1"/>
  <c r="E1789" i="1"/>
  <c r="F1789" i="1"/>
  <c r="G1789" i="1"/>
  <c r="D1790" i="1"/>
  <c r="E1790" i="1"/>
  <c r="F1790" i="1"/>
  <c r="G1790" i="1"/>
  <c r="D1791" i="1"/>
  <c r="E1791" i="1"/>
  <c r="F1791" i="1"/>
  <c r="G1791" i="1"/>
  <c r="D1792" i="1"/>
  <c r="E1792" i="1"/>
  <c r="F1792" i="1"/>
  <c r="G1792" i="1"/>
  <c r="D1793" i="1"/>
  <c r="E1793" i="1"/>
  <c r="F1793" i="1"/>
  <c r="G1793" i="1"/>
  <c r="D1794" i="1"/>
  <c r="E1794" i="1"/>
  <c r="F1794" i="1"/>
  <c r="G1794" i="1"/>
  <c r="D1795" i="1"/>
  <c r="E1795" i="1"/>
  <c r="F1795" i="1"/>
  <c r="G1795" i="1"/>
  <c r="D1796" i="1"/>
  <c r="E1796" i="1"/>
  <c r="F1796" i="1"/>
  <c r="G1796" i="1"/>
  <c r="D1797" i="1"/>
  <c r="E1797" i="1"/>
  <c r="F1797" i="1"/>
  <c r="G1797" i="1"/>
  <c r="D1798" i="1"/>
  <c r="E1798" i="1"/>
  <c r="F1798" i="1"/>
  <c r="G1798" i="1"/>
  <c r="D1799" i="1"/>
  <c r="E1799" i="1"/>
  <c r="F1799" i="1"/>
  <c r="G1799" i="1"/>
  <c r="D1800" i="1"/>
  <c r="E1800" i="1"/>
  <c r="F1800" i="1"/>
  <c r="G1800" i="1"/>
  <c r="D1801" i="1"/>
  <c r="E1801" i="1"/>
  <c r="F1801" i="1"/>
  <c r="G1801" i="1"/>
  <c r="D1802" i="1"/>
  <c r="E1802" i="1"/>
  <c r="F1802" i="1"/>
  <c r="G1802" i="1"/>
  <c r="D1803" i="1"/>
  <c r="E1803" i="1"/>
  <c r="F1803" i="1"/>
  <c r="G1803" i="1"/>
  <c r="D1804" i="1"/>
  <c r="E1804" i="1"/>
  <c r="F1804" i="1"/>
  <c r="G1804" i="1"/>
  <c r="D1805" i="1"/>
  <c r="E1805" i="1"/>
  <c r="F1805" i="1"/>
  <c r="G1805" i="1"/>
  <c r="D1806" i="1"/>
  <c r="E1806" i="1"/>
  <c r="F1806" i="1"/>
  <c r="G1806" i="1"/>
  <c r="D1807" i="1"/>
  <c r="E1807" i="1"/>
  <c r="F1807" i="1"/>
  <c r="G1807" i="1"/>
  <c r="D1808" i="1"/>
  <c r="E1808" i="1"/>
  <c r="F1808" i="1"/>
  <c r="G1808" i="1"/>
  <c r="D1809" i="1"/>
  <c r="E1809" i="1"/>
  <c r="F1809" i="1"/>
  <c r="G1809" i="1"/>
  <c r="D1810" i="1"/>
  <c r="E1810" i="1"/>
  <c r="F1810" i="1"/>
  <c r="G1810" i="1"/>
  <c r="D1811" i="1"/>
  <c r="E1811" i="1"/>
  <c r="F1811" i="1"/>
  <c r="G1811" i="1"/>
  <c r="D1812" i="1"/>
  <c r="E1812" i="1"/>
  <c r="F1812" i="1"/>
  <c r="G1812" i="1"/>
  <c r="D1813" i="1"/>
  <c r="E1813" i="1"/>
  <c r="F1813" i="1"/>
  <c r="G1813" i="1"/>
  <c r="D1814" i="1"/>
  <c r="E1814" i="1"/>
  <c r="F1814" i="1"/>
  <c r="G1814" i="1"/>
  <c r="D1815" i="1"/>
  <c r="E1815" i="1"/>
  <c r="F1815" i="1"/>
  <c r="G1815" i="1"/>
  <c r="D1816" i="1"/>
  <c r="E1816" i="1"/>
  <c r="F1816" i="1"/>
  <c r="G1816" i="1"/>
  <c r="D1817" i="1"/>
  <c r="E1817" i="1"/>
  <c r="F1817" i="1"/>
  <c r="G1817" i="1"/>
  <c r="D1818" i="1"/>
  <c r="E1818" i="1"/>
  <c r="F1818" i="1"/>
  <c r="G1818" i="1"/>
  <c r="D1819" i="1"/>
  <c r="E1819" i="1"/>
  <c r="F1819" i="1"/>
  <c r="G1819" i="1"/>
  <c r="D1820" i="1"/>
  <c r="E1820" i="1"/>
  <c r="F1820" i="1"/>
  <c r="G1820" i="1"/>
  <c r="D1821" i="1"/>
  <c r="E1821" i="1"/>
  <c r="F1821" i="1"/>
  <c r="G1821" i="1"/>
  <c r="D1822" i="1"/>
  <c r="E1822" i="1"/>
  <c r="F1822" i="1"/>
  <c r="G1822" i="1"/>
  <c r="D1823" i="1"/>
  <c r="E1823" i="1"/>
  <c r="F1823" i="1"/>
  <c r="G1823" i="1"/>
  <c r="D1824" i="1"/>
  <c r="E1824" i="1"/>
  <c r="F1824" i="1"/>
  <c r="G1824" i="1"/>
  <c r="D1825" i="1"/>
  <c r="E1825" i="1"/>
  <c r="F1825" i="1"/>
  <c r="G1825" i="1"/>
  <c r="D1826" i="1"/>
  <c r="E1826" i="1"/>
  <c r="F1826" i="1"/>
  <c r="G1826" i="1"/>
  <c r="D1827" i="1"/>
  <c r="E1827" i="1"/>
  <c r="F1827" i="1"/>
  <c r="G1827" i="1"/>
  <c r="D1828" i="1"/>
  <c r="E1828" i="1"/>
  <c r="F1828" i="1"/>
  <c r="G1828" i="1"/>
  <c r="D1829" i="1"/>
  <c r="E1829" i="1"/>
  <c r="F1829" i="1"/>
  <c r="G1829" i="1"/>
  <c r="D1830" i="1"/>
  <c r="E1830" i="1"/>
  <c r="F1830" i="1"/>
  <c r="G1830" i="1"/>
  <c r="D1831" i="1"/>
  <c r="E1831" i="1"/>
  <c r="F1831" i="1"/>
  <c r="G1831" i="1"/>
  <c r="D1832" i="1"/>
  <c r="E1832" i="1"/>
  <c r="F1832" i="1"/>
  <c r="G1832" i="1"/>
  <c r="D1833" i="1"/>
  <c r="E1833" i="1"/>
  <c r="F1833" i="1"/>
  <c r="G1833" i="1"/>
  <c r="D1834" i="1"/>
  <c r="E1834" i="1"/>
  <c r="F1834" i="1"/>
  <c r="G1834" i="1"/>
  <c r="D1835" i="1"/>
  <c r="E1835" i="1"/>
  <c r="F1835" i="1"/>
  <c r="G1835" i="1"/>
  <c r="D1836" i="1"/>
  <c r="E1836" i="1"/>
  <c r="F1836" i="1"/>
  <c r="G1836" i="1"/>
  <c r="D1837" i="1"/>
  <c r="E1837" i="1"/>
  <c r="F1837" i="1"/>
  <c r="G1837" i="1"/>
  <c r="D1838" i="1"/>
  <c r="E1838" i="1"/>
  <c r="F1838" i="1"/>
  <c r="G1838" i="1"/>
  <c r="D1839" i="1"/>
  <c r="E1839" i="1"/>
  <c r="F1839" i="1"/>
  <c r="G1839" i="1"/>
  <c r="D1840" i="1"/>
  <c r="E1840" i="1"/>
  <c r="F1840" i="1"/>
  <c r="G1840" i="1"/>
  <c r="D1841" i="1"/>
  <c r="E1841" i="1"/>
  <c r="F1841" i="1"/>
  <c r="G1841" i="1"/>
  <c r="D1842" i="1"/>
  <c r="E1842" i="1"/>
  <c r="F1842" i="1"/>
  <c r="G1842" i="1"/>
  <c r="D1843" i="1"/>
  <c r="E1843" i="1"/>
  <c r="F1843" i="1"/>
  <c r="G1843" i="1"/>
  <c r="D1844" i="1"/>
  <c r="E1844" i="1"/>
  <c r="F1844" i="1"/>
  <c r="G1844" i="1"/>
  <c r="D1845" i="1"/>
  <c r="E1845" i="1"/>
  <c r="F1845" i="1"/>
  <c r="G1845" i="1"/>
  <c r="D1846" i="1"/>
  <c r="E1846" i="1"/>
  <c r="F1846" i="1"/>
  <c r="G1846" i="1"/>
  <c r="D1847" i="1"/>
  <c r="E1847" i="1"/>
  <c r="F1847" i="1"/>
  <c r="G1847" i="1"/>
  <c r="D1848" i="1"/>
  <c r="E1848" i="1"/>
  <c r="F1848" i="1"/>
  <c r="G1848" i="1"/>
  <c r="D1849" i="1"/>
  <c r="E1849" i="1"/>
  <c r="F1849" i="1"/>
  <c r="G1849" i="1"/>
  <c r="D1850" i="1"/>
  <c r="E1850" i="1"/>
  <c r="F1850" i="1"/>
  <c r="G1850" i="1"/>
  <c r="D1851" i="1"/>
  <c r="E1851" i="1"/>
  <c r="F1851" i="1"/>
  <c r="G1851" i="1"/>
  <c r="D1852" i="1"/>
  <c r="E1852" i="1"/>
  <c r="F1852" i="1"/>
  <c r="G1852" i="1"/>
  <c r="D1853" i="1"/>
  <c r="E1853" i="1"/>
  <c r="F1853" i="1"/>
  <c r="G1853" i="1"/>
  <c r="D1854" i="1"/>
  <c r="E1854" i="1"/>
  <c r="F1854" i="1"/>
  <c r="G1854" i="1"/>
  <c r="D1855" i="1"/>
  <c r="E1855" i="1"/>
  <c r="F1855" i="1"/>
  <c r="G1855" i="1"/>
  <c r="D1856" i="1"/>
  <c r="E1856" i="1"/>
  <c r="F1856" i="1"/>
  <c r="G1856" i="1"/>
  <c r="D1857" i="1"/>
  <c r="E1857" i="1"/>
  <c r="F1857" i="1"/>
  <c r="G1857" i="1"/>
  <c r="D1858" i="1"/>
  <c r="E1858" i="1"/>
  <c r="F1858" i="1"/>
  <c r="G1858" i="1"/>
  <c r="D1859" i="1"/>
  <c r="E1859" i="1"/>
  <c r="F1859" i="1"/>
  <c r="G1859" i="1"/>
  <c r="D1860" i="1"/>
  <c r="E1860" i="1"/>
  <c r="F1860" i="1"/>
  <c r="G1860" i="1"/>
  <c r="D1861" i="1"/>
  <c r="E1861" i="1"/>
  <c r="F1861" i="1"/>
  <c r="G1861" i="1"/>
  <c r="D1862" i="1"/>
  <c r="E1862" i="1"/>
  <c r="F1862" i="1"/>
  <c r="G1862" i="1"/>
  <c r="D1863" i="1"/>
  <c r="E1863" i="1"/>
  <c r="F1863" i="1"/>
  <c r="G1863" i="1"/>
  <c r="D1864" i="1"/>
  <c r="E1864" i="1"/>
  <c r="F1864" i="1"/>
  <c r="G1864" i="1"/>
  <c r="D1865" i="1"/>
  <c r="E1865" i="1"/>
  <c r="F1865" i="1"/>
  <c r="G1865" i="1"/>
  <c r="D1866" i="1"/>
  <c r="E1866" i="1"/>
  <c r="F1866" i="1"/>
  <c r="G1866" i="1"/>
  <c r="D1867" i="1"/>
  <c r="E1867" i="1"/>
  <c r="F1867" i="1"/>
  <c r="G1867" i="1"/>
  <c r="D1868" i="1"/>
  <c r="E1868" i="1"/>
  <c r="F1868" i="1"/>
  <c r="G1868" i="1"/>
  <c r="D1869" i="1"/>
  <c r="E1869" i="1"/>
  <c r="F1869" i="1"/>
  <c r="G1869" i="1"/>
  <c r="D1870" i="1"/>
  <c r="E1870" i="1"/>
  <c r="F1870" i="1"/>
  <c r="G1870" i="1"/>
  <c r="D1871" i="1"/>
  <c r="E1871" i="1"/>
  <c r="F1871" i="1"/>
  <c r="G1871" i="1"/>
  <c r="D1872" i="1"/>
  <c r="E1872" i="1"/>
  <c r="F1872" i="1"/>
  <c r="G1872" i="1"/>
  <c r="D1873" i="1"/>
  <c r="E1873" i="1"/>
  <c r="F1873" i="1"/>
  <c r="G1873" i="1"/>
  <c r="D1874" i="1"/>
  <c r="E1874" i="1"/>
  <c r="F1874" i="1"/>
  <c r="G1874" i="1"/>
  <c r="D1875" i="1"/>
  <c r="E1875" i="1"/>
  <c r="F1875" i="1"/>
  <c r="G1875" i="1"/>
  <c r="D1876" i="1"/>
  <c r="E1876" i="1"/>
  <c r="F1876" i="1"/>
  <c r="G1876" i="1"/>
  <c r="D1877" i="1"/>
  <c r="E1877" i="1"/>
  <c r="F1877" i="1"/>
  <c r="G1877" i="1"/>
  <c r="D1878" i="1"/>
  <c r="E1878" i="1"/>
  <c r="F1878" i="1"/>
  <c r="G1878" i="1"/>
  <c r="D1879" i="1"/>
  <c r="E1879" i="1"/>
  <c r="F1879" i="1"/>
  <c r="G1879" i="1"/>
  <c r="D1880" i="1"/>
  <c r="E1880" i="1"/>
  <c r="F1880" i="1"/>
  <c r="G1880" i="1"/>
  <c r="D1881" i="1"/>
  <c r="E1881" i="1"/>
  <c r="F1881" i="1"/>
  <c r="G1881" i="1"/>
  <c r="D1882" i="1"/>
  <c r="E1882" i="1"/>
  <c r="F1882" i="1"/>
  <c r="G1882" i="1"/>
  <c r="D1883" i="1"/>
  <c r="E1883" i="1"/>
  <c r="F1883" i="1"/>
  <c r="G1883" i="1"/>
  <c r="D1884" i="1"/>
  <c r="E1884" i="1"/>
  <c r="F1884" i="1"/>
  <c r="G1884" i="1"/>
  <c r="D1885" i="1"/>
  <c r="E1885" i="1"/>
  <c r="F1885" i="1"/>
  <c r="G1885" i="1"/>
  <c r="D1886" i="1"/>
  <c r="E1886" i="1"/>
  <c r="F1886" i="1"/>
  <c r="G1886" i="1"/>
  <c r="D1887" i="1"/>
  <c r="E1887" i="1"/>
  <c r="F1887" i="1"/>
  <c r="G1887" i="1"/>
  <c r="D1888" i="1"/>
  <c r="E1888" i="1"/>
  <c r="F1888" i="1"/>
  <c r="G1888" i="1"/>
  <c r="D1889" i="1"/>
  <c r="E1889" i="1"/>
  <c r="F1889" i="1"/>
  <c r="G1889" i="1"/>
  <c r="D1890" i="1"/>
  <c r="E1890" i="1"/>
  <c r="F1890" i="1"/>
  <c r="G1890" i="1"/>
  <c r="D1891" i="1"/>
  <c r="E1891" i="1"/>
  <c r="F1891" i="1"/>
  <c r="G1891" i="1"/>
  <c r="D1892" i="1"/>
  <c r="E1892" i="1"/>
  <c r="F1892" i="1"/>
  <c r="G1892" i="1"/>
  <c r="D1893" i="1"/>
  <c r="E1893" i="1"/>
  <c r="F1893" i="1"/>
  <c r="G1893" i="1"/>
  <c r="D1894" i="1"/>
  <c r="E1894" i="1"/>
  <c r="F1894" i="1"/>
  <c r="G1894" i="1"/>
  <c r="D1895" i="1"/>
  <c r="E1895" i="1"/>
  <c r="F1895" i="1"/>
  <c r="G1895" i="1"/>
  <c r="D1896" i="1"/>
  <c r="E1896" i="1"/>
  <c r="F1896" i="1"/>
  <c r="G1896" i="1"/>
  <c r="D1897" i="1"/>
  <c r="E1897" i="1"/>
  <c r="F1897" i="1"/>
  <c r="G1897" i="1"/>
  <c r="D1898" i="1"/>
  <c r="E1898" i="1"/>
  <c r="F1898" i="1"/>
  <c r="G1898" i="1"/>
  <c r="D1899" i="1"/>
  <c r="E1899" i="1"/>
  <c r="F1899" i="1"/>
  <c r="G1899" i="1"/>
  <c r="D1900" i="1"/>
  <c r="E1900" i="1"/>
  <c r="F1900" i="1"/>
  <c r="G1900" i="1"/>
  <c r="D1901" i="1"/>
  <c r="E1901" i="1"/>
  <c r="F1901" i="1"/>
  <c r="G1901" i="1"/>
  <c r="D1902" i="1"/>
  <c r="E1902" i="1"/>
  <c r="F1902" i="1"/>
  <c r="G1902" i="1"/>
  <c r="D1903" i="1"/>
  <c r="E1903" i="1"/>
  <c r="F1903" i="1"/>
  <c r="G1903" i="1"/>
  <c r="D1904" i="1"/>
  <c r="E1904" i="1"/>
  <c r="F1904" i="1"/>
  <c r="G1904" i="1"/>
  <c r="D1905" i="1"/>
  <c r="E1905" i="1"/>
  <c r="F1905" i="1"/>
  <c r="G1905" i="1"/>
  <c r="D1906" i="1"/>
  <c r="E1906" i="1"/>
  <c r="F1906" i="1"/>
  <c r="G1906" i="1"/>
  <c r="D1907" i="1"/>
  <c r="E1907" i="1"/>
  <c r="F1907" i="1"/>
  <c r="G1907" i="1"/>
  <c r="D1908" i="1"/>
  <c r="E1908" i="1"/>
  <c r="F1908" i="1"/>
  <c r="G1908" i="1"/>
  <c r="D1909" i="1"/>
  <c r="E1909" i="1"/>
  <c r="F1909" i="1"/>
  <c r="G1909" i="1"/>
  <c r="D1910" i="1"/>
  <c r="E1910" i="1"/>
  <c r="F1910" i="1"/>
  <c r="G1910" i="1"/>
  <c r="D1911" i="1"/>
  <c r="E1911" i="1"/>
  <c r="F1911" i="1"/>
  <c r="G1911" i="1"/>
  <c r="D1912" i="1"/>
  <c r="E1912" i="1"/>
  <c r="F1912" i="1"/>
  <c r="G1912" i="1"/>
  <c r="D1913" i="1"/>
  <c r="E1913" i="1"/>
  <c r="F1913" i="1"/>
  <c r="G1913" i="1"/>
  <c r="D1914" i="1"/>
  <c r="E1914" i="1"/>
  <c r="F1914" i="1"/>
  <c r="G1914" i="1"/>
  <c r="D1915" i="1"/>
  <c r="E1915" i="1"/>
  <c r="F1915" i="1"/>
  <c r="G1915" i="1"/>
  <c r="D1916" i="1"/>
  <c r="E1916" i="1"/>
  <c r="F1916" i="1"/>
  <c r="G1916" i="1"/>
  <c r="D1917" i="1"/>
  <c r="E1917" i="1"/>
  <c r="F1917" i="1"/>
  <c r="G1917" i="1"/>
  <c r="D1918" i="1"/>
  <c r="E1918" i="1"/>
  <c r="F1918" i="1"/>
  <c r="G1918" i="1"/>
  <c r="D1919" i="1"/>
  <c r="E1919" i="1"/>
  <c r="F1919" i="1"/>
  <c r="G1919" i="1"/>
  <c r="D1920" i="1"/>
  <c r="E1920" i="1"/>
  <c r="F1920" i="1"/>
  <c r="G1920" i="1"/>
  <c r="D1921" i="1"/>
  <c r="E1921" i="1"/>
  <c r="F1921" i="1"/>
  <c r="G1921" i="1"/>
  <c r="D1922" i="1"/>
  <c r="E1922" i="1"/>
  <c r="F1922" i="1"/>
  <c r="G1922" i="1"/>
  <c r="D1923" i="1"/>
  <c r="E1923" i="1"/>
  <c r="F1923" i="1"/>
  <c r="G1923" i="1"/>
  <c r="D1924" i="1"/>
  <c r="E1924" i="1"/>
  <c r="F1924" i="1"/>
  <c r="G1924" i="1"/>
  <c r="D1925" i="1"/>
  <c r="E1925" i="1"/>
  <c r="F1925" i="1"/>
  <c r="G1925" i="1"/>
  <c r="D1926" i="1"/>
  <c r="E1926" i="1"/>
  <c r="F1926" i="1"/>
  <c r="G1926" i="1"/>
  <c r="D1927" i="1"/>
  <c r="E1927" i="1"/>
  <c r="F1927" i="1"/>
  <c r="G1927" i="1"/>
  <c r="D1928" i="1"/>
  <c r="E1928" i="1"/>
  <c r="F1928" i="1"/>
  <c r="G1928" i="1"/>
  <c r="D1929" i="1"/>
  <c r="E1929" i="1"/>
  <c r="F1929" i="1"/>
  <c r="G1929" i="1"/>
  <c r="D1930" i="1"/>
  <c r="E1930" i="1"/>
  <c r="F1930" i="1"/>
  <c r="G1930" i="1"/>
  <c r="D1931" i="1"/>
  <c r="E1931" i="1"/>
  <c r="F1931" i="1"/>
  <c r="G1931" i="1"/>
  <c r="D1932" i="1"/>
  <c r="E1932" i="1"/>
  <c r="F1932" i="1"/>
  <c r="G1932" i="1"/>
  <c r="D1933" i="1"/>
  <c r="E1933" i="1"/>
  <c r="F1933" i="1"/>
  <c r="G1933" i="1"/>
  <c r="D1934" i="1"/>
  <c r="E1934" i="1"/>
  <c r="F1934" i="1"/>
  <c r="G1934" i="1"/>
  <c r="D1935" i="1"/>
  <c r="E1935" i="1"/>
  <c r="F1935" i="1"/>
  <c r="G1935" i="1"/>
  <c r="D1936" i="1"/>
  <c r="E1936" i="1"/>
  <c r="F1936" i="1"/>
  <c r="G1936" i="1"/>
  <c r="D1937" i="1"/>
  <c r="E1937" i="1"/>
  <c r="F1937" i="1"/>
  <c r="G1937" i="1"/>
  <c r="D1938" i="1"/>
  <c r="E1938" i="1"/>
  <c r="F1938" i="1"/>
  <c r="G1938" i="1"/>
  <c r="D1939" i="1"/>
  <c r="E1939" i="1"/>
  <c r="F1939" i="1"/>
  <c r="G1939" i="1"/>
  <c r="D1940" i="1"/>
  <c r="E1940" i="1"/>
  <c r="F1940" i="1"/>
  <c r="G1940" i="1"/>
  <c r="D1941" i="1"/>
  <c r="E1941" i="1"/>
  <c r="F1941" i="1"/>
  <c r="G1941" i="1"/>
  <c r="D1942" i="1"/>
  <c r="E1942" i="1"/>
  <c r="F1942" i="1"/>
  <c r="G1942" i="1"/>
  <c r="D1943" i="1"/>
  <c r="E1943" i="1"/>
  <c r="F1943" i="1"/>
  <c r="G1943" i="1"/>
  <c r="D1944" i="1"/>
  <c r="E1944" i="1"/>
  <c r="F1944" i="1"/>
  <c r="G1944" i="1"/>
  <c r="D1945" i="1"/>
  <c r="E1945" i="1"/>
  <c r="F1945" i="1"/>
  <c r="G1945" i="1"/>
  <c r="D1946" i="1"/>
  <c r="E1946" i="1"/>
  <c r="F1946" i="1"/>
  <c r="G1946" i="1"/>
  <c r="D1947" i="1"/>
  <c r="E1947" i="1"/>
  <c r="F1947" i="1"/>
  <c r="G1947" i="1"/>
  <c r="D1948" i="1"/>
  <c r="E1948" i="1"/>
  <c r="F1948" i="1"/>
  <c r="G1948" i="1"/>
  <c r="D1949" i="1"/>
  <c r="E1949" i="1"/>
  <c r="F1949" i="1"/>
  <c r="G1949" i="1"/>
  <c r="D1950" i="1"/>
  <c r="E1950" i="1"/>
  <c r="F1950" i="1"/>
  <c r="G1950" i="1"/>
  <c r="D1951" i="1"/>
  <c r="E1951" i="1"/>
  <c r="F1951" i="1"/>
  <c r="G1951" i="1"/>
  <c r="D1952" i="1"/>
  <c r="E1952" i="1"/>
  <c r="F1952" i="1"/>
  <c r="G1952" i="1"/>
  <c r="D1953" i="1"/>
  <c r="E1953" i="1"/>
  <c r="F1953" i="1"/>
  <c r="G1953" i="1"/>
  <c r="D1954" i="1"/>
  <c r="E1954" i="1"/>
  <c r="F1954" i="1"/>
  <c r="G1954" i="1"/>
  <c r="D1955" i="1"/>
  <c r="E1955" i="1"/>
  <c r="F1955" i="1"/>
  <c r="G1955" i="1"/>
  <c r="D1956" i="1"/>
  <c r="E1956" i="1"/>
  <c r="F1956" i="1"/>
  <c r="G1956" i="1"/>
  <c r="D1957" i="1"/>
  <c r="E1957" i="1"/>
  <c r="F1957" i="1"/>
  <c r="G1957" i="1"/>
  <c r="D1958" i="1"/>
  <c r="E1958" i="1"/>
  <c r="F1958" i="1"/>
  <c r="G1958" i="1"/>
  <c r="D1959" i="1"/>
  <c r="E1959" i="1"/>
  <c r="F1959" i="1"/>
  <c r="G1959" i="1"/>
  <c r="D1960" i="1"/>
  <c r="E1960" i="1"/>
  <c r="F1960" i="1"/>
  <c r="G1960" i="1"/>
  <c r="D1961" i="1"/>
  <c r="E1961" i="1"/>
  <c r="F1961" i="1"/>
  <c r="G1961" i="1"/>
  <c r="D1962" i="1"/>
  <c r="E1962" i="1"/>
  <c r="F1962" i="1"/>
  <c r="G1962" i="1"/>
  <c r="D1963" i="1"/>
  <c r="E1963" i="1"/>
  <c r="F1963" i="1"/>
  <c r="G1963" i="1"/>
  <c r="D1964" i="1"/>
  <c r="E1964" i="1"/>
  <c r="F1964" i="1"/>
  <c r="G1964" i="1"/>
  <c r="D1965" i="1"/>
  <c r="E1965" i="1"/>
  <c r="F1965" i="1"/>
  <c r="G1965" i="1"/>
  <c r="D1966" i="1"/>
  <c r="E1966" i="1"/>
  <c r="F1966" i="1"/>
  <c r="G1966" i="1"/>
  <c r="D1967" i="1"/>
  <c r="E1967" i="1"/>
  <c r="F1967" i="1"/>
  <c r="G1967" i="1"/>
  <c r="D1968" i="1"/>
  <c r="E1968" i="1"/>
  <c r="F1968" i="1"/>
  <c r="G1968" i="1"/>
  <c r="D1969" i="1"/>
  <c r="E1969" i="1"/>
  <c r="F1969" i="1"/>
  <c r="G1969" i="1"/>
  <c r="D1970" i="1"/>
  <c r="E1970" i="1"/>
  <c r="F1970" i="1"/>
  <c r="G1970" i="1"/>
  <c r="D1971" i="1"/>
  <c r="E1971" i="1"/>
  <c r="F1971" i="1"/>
  <c r="G1971" i="1"/>
  <c r="D1972" i="1"/>
  <c r="E1972" i="1"/>
  <c r="F1972" i="1"/>
  <c r="G1972" i="1"/>
  <c r="D1973" i="1"/>
  <c r="E1973" i="1"/>
  <c r="F1973" i="1"/>
  <c r="G1973" i="1"/>
  <c r="D1974" i="1"/>
  <c r="E1974" i="1"/>
  <c r="F1974" i="1"/>
  <c r="G1974" i="1"/>
  <c r="D1975" i="1"/>
  <c r="E1975" i="1"/>
  <c r="F1975" i="1"/>
  <c r="G1975" i="1"/>
  <c r="D1976" i="1"/>
  <c r="E1976" i="1"/>
  <c r="F1976" i="1"/>
  <c r="G1976" i="1"/>
  <c r="D1977" i="1"/>
  <c r="E1977" i="1"/>
  <c r="F1977" i="1"/>
  <c r="G1977" i="1"/>
  <c r="D1978" i="1"/>
  <c r="E1978" i="1"/>
  <c r="F1978" i="1"/>
  <c r="G1978" i="1"/>
  <c r="D1979" i="1"/>
  <c r="E1979" i="1"/>
  <c r="F1979" i="1"/>
  <c r="G1979" i="1"/>
  <c r="D1980" i="1"/>
  <c r="E1980" i="1"/>
  <c r="F1980" i="1"/>
  <c r="G1980" i="1"/>
  <c r="D1981" i="1"/>
  <c r="E1981" i="1"/>
  <c r="F1981" i="1"/>
  <c r="G1981" i="1"/>
  <c r="D1982" i="1"/>
  <c r="E1982" i="1"/>
  <c r="F1982" i="1"/>
  <c r="G1982" i="1"/>
  <c r="D1983" i="1"/>
  <c r="E1983" i="1"/>
  <c r="F1983" i="1"/>
  <c r="G1983" i="1"/>
  <c r="D1984" i="1"/>
  <c r="E1984" i="1"/>
  <c r="F1984" i="1"/>
  <c r="G1984" i="1"/>
  <c r="D1985" i="1"/>
  <c r="E1985" i="1"/>
  <c r="F1985" i="1"/>
  <c r="G1985" i="1"/>
  <c r="D1986" i="1"/>
  <c r="E1986" i="1"/>
  <c r="F1986" i="1"/>
  <c r="G1986" i="1"/>
  <c r="D1987" i="1"/>
  <c r="E1987" i="1"/>
  <c r="F1987" i="1"/>
  <c r="G1987" i="1"/>
  <c r="D1988" i="1"/>
  <c r="E1988" i="1"/>
  <c r="F1988" i="1"/>
  <c r="G1988" i="1"/>
  <c r="D1989" i="1"/>
  <c r="E1989" i="1"/>
  <c r="F1989" i="1"/>
  <c r="G1989" i="1"/>
  <c r="D1990" i="1"/>
  <c r="E1990" i="1"/>
  <c r="F1990" i="1"/>
  <c r="G1990" i="1"/>
  <c r="D1991" i="1"/>
  <c r="E1991" i="1"/>
  <c r="F1991" i="1"/>
  <c r="G1991" i="1"/>
  <c r="D1992" i="1"/>
  <c r="E1992" i="1"/>
  <c r="F1992" i="1"/>
  <c r="G1992" i="1"/>
  <c r="D1993" i="1"/>
  <c r="E1993" i="1"/>
  <c r="F1993" i="1"/>
  <c r="G1993" i="1"/>
  <c r="D1994" i="1"/>
  <c r="E1994" i="1"/>
  <c r="F1994" i="1"/>
  <c r="G1994" i="1"/>
  <c r="D1995" i="1"/>
  <c r="E1995" i="1"/>
  <c r="F1995" i="1"/>
  <c r="G1995" i="1"/>
  <c r="D1996" i="1"/>
  <c r="E1996" i="1"/>
  <c r="F1996" i="1"/>
  <c r="G1996" i="1"/>
  <c r="D1997" i="1"/>
  <c r="E1997" i="1"/>
  <c r="F1997" i="1"/>
  <c r="G1997" i="1"/>
  <c r="D1998" i="1"/>
  <c r="E1998" i="1"/>
  <c r="F1998" i="1"/>
  <c r="G1998" i="1"/>
  <c r="D1999" i="1"/>
  <c r="E1999" i="1"/>
  <c r="F1999" i="1"/>
  <c r="G1999" i="1"/>
  <c r="D2000" i="1"/>
  <c r="E2000" i="1"/>
  <c r="F2000" i="1"/>
  <c r="G2000" i="1"/>
  <c r="D2001" i="1"/>
  <c r="E2001" i="1"/>
  <c r="F2001" i="1"/>
  <c r="G2001" i="1"/>
  <c r="D2002" i="1"/>
  <c r="E2002" i="1"/>
  <c r="F2002" i="1"/>
  <c r="G2002" i="1"/>
  <c r="D2003" i="1"/>
  <c r="E2003" i="1"/>
  <c r="F2003" i="1"/>
  <c r="G2003" i="1"/>
  <c r="D2004" i="1"/>
  <c r="E2004" i="1"/>
  <c r="F2004" i="1"/>
  <c r="G2004" i="1"/>
  <c r="D2005" i="1"/>
  <c r="E2005" i="1"/>
  <c r="F2005" i="1"/>
  <c r="G2005" i="1"/>
  <c r="D2006" i="1"/>
  <c r="E2006" i="1"/>
  <c r="F2006" i="1"/>
  <c r="G2006" i="1"/>
  <c r="D2007" i="1"/>
  <c r="E2007" i="1"/>
  <c r="F2007" i="1"/>
  <c r="G2007" i="1"/>
  <c r="D2008" i="1"/>
  <c r="E2008" i="1"/>
  <c r="F2008" i="1"/>
  <c r="G2008" i="1"/>
  <c r="D2009" i="1"/>
  <c r="E2009" i="1"/>
  <c r="F2009" i="1"/>
  <c r="G2009" i="1"/>
  <c r="D2010" i="1"/>
  <c r="E2010" i="1"/>
  <c r="F2010" i="1"/>
  <c r="G2010" i="1"/>
  <c r="D2011" i="1"/>
  <c r="E2011" i="1"/>
  <c r="F2011" i="1"/>
  <c r="G2011" i="1"/>
  <c r="D2012" i="1"/>
  <c r="E2012" i="1"/>
  <c r="F2012" i="1"/>
  <c r="G2012" i="1"/>
  <c r="D2013" i="1"/>
  <c r="E2013" i="1"/>
  <c r="F2013" i="1"/>
  <c r="G2013" i="1"/>
  <c r="D2014" i="1"/>
  <c r="E2014" i="1"/>
  <c r="F2014" i="1"/>
  <c r="G2014" i="1"/>
  <c r="D2015" i="1"/>
  <c r="E2015" i="1"/>
  <c r="F2015" i="1"/>
  <c r="G2015" i="1"/>
  <c r="D2016" i="1"/>
  <c r="E2016" i="1"/>
  <c r="F2016" i="1"/>
  <c r="G2016" i="1"/>
  <c r="D2017" i="1"/>
  <c r="E2017" i="1"/>
  <c r="F2017" i="1"/>
  <c r="G2017" i="1"/>
  <c r="D2018" i="1"/>
  <c r="E2018" i="1"/>
  <c r="F2018" i="1"/>
  <c r="G2018" i="1"/>
  <c r="D2019" i="1"/>
  <c r="E2019" i="1"/>
  <c r="F2019" i="1"/>
  <c r="G2019" i="1"/>
  <c r="D2020" i="1"/>
  <c r="E2020" i="1"/>
  <c r="F2020" i="1"/>
  <c r="G2020" i="1"/>
  <c r="D2021" i="1"/>
  <c r="E2021" i="1"/>
  <c r="F2021" i="1"/>
  <c r="G2021" i="1"/>
  <c r="D2022" i="1"/>
  <c r="E2022" i="1"/>
  <c r="F2022" i="1"/>
  <c r="G2022" i="1"/>
  <c r="D2023" i="1"/>
  <c r="E2023" i="1"/>
  <c r="F2023" i="1"/>
  <c r="G2023" i="1"/>
  <c r="D2024" i="1"/>
  <c r="E2024" i="1"/>
  <c r="F2024" i="1"/>
  <c r="G2024" i="1"/>
  <c r="D2025" i="1"/>
  <c r="E2025" i="1"/>
  <c r="F2025" i="1"/>
  <c r="G2025" i="1"/>
  <c r="D2026" i="1"/>
  <c r="E2026" i="1"/>
  <c r="F2026" i="1"/>
  <c r="G2026" i="1"/>
  <c r="D2027" i="1"/>
  <c r="E2027" i="1"/>
  <c r="F2027" i="1"/>
  <c r="G2027" i="1"/>
  <c r="D2028" i="1"/>
  <c r="E2028" i="1"/>
  <c r="F2028" i="1"/>
  <c r="G2028" i="1"/>
  <c r="D2029" i="1"/>
  <c r="E2029" i="1"/>
  <c r="F2029" i="1"/>
  <c r="G2029" i="1"/>
  <c r="D2030" i="1"/>
  <c r="E2030" i="1"/>
  <c r="F2030" i="1"/>
  <c r="G2030" i="1"/>
  <c r="D2031" i="1"/>
  <c r="E2031" i="1"/>
  <c r="F2031" i="1"/>
  <c r="G2031" i="1"/>
  <c r="D2032" i="1"/>
  <c r="E2032" i="1"/>
  <c r="F2032" i="1"/>
  <c r="G2032" i="1"/>
  <c r="D2033" i="1"/>
  <c r="E2033" i="1"/>
  <c r="F2033" i="1"/>
  <c r="G2033" i="1"/>
  <c r="D2034" i="1"/>
  <c r="E2034" i="1"/>
  <c r="F2034" i="1"/>
  <c r="G2034" i="1"/>
  <c r="D2035" i="1"/>
  <c r="E2035" i="1"/>
  <c r="F2035" i="1"/>
  <c r="G2035" i="1"/>
  <c r="D2036" i="1"/>
  <c r="E2036" i="1"/>
  <c r="F2036" i="1"/>
  <c r="G2036" i="1"/>
  <c r="D2037" i="1"/>
  <c r="E2037" i="1"/>
  <c r="F2037" i="1"/>
  <c r="G2037" i="1"/>
  <c r="D2038" i="1"/>
  <c r="E2038" i="1"/>
  <c r="F2038" i="1"/>
  <c r="G2038" i="1"/>
  <c r="D2039" i="1"/>
  <c r="E2039" i="1"/>
  <c r="F2039" i="1"/>
  <c r="G2039" i="1"/>
  <c r="D2040" i="1"/>
  <c r="E2040" i="1"/>
  <c r="F2040" i="1"/>
  <c r="G2040" i="1"/>
  <c r="D2041" i="1"/>
  <c r="E2041" i="1"/>
  <c r="F2041" i="1"/>
  <c r="G2041" i="1"/>
  <c r="D2042" i="1"/>
  <c r="E2042" i="1"/>
  <c r="F2042" i="1"/>
  <c r="G2042" i="1"/>
  <c r="D2043" i="1"/>
  <c r="E2043" i="1"/>
  <c r="F2043" i="1"/>
  <c r="G2043" i="1"/>
  <c r="D2044" i="1"/>
  <c r="E2044" i="1"/>
  <c r="F2044" i="1"/>
  <c r="G2044" i="1"/>
  <c r="D2045" i="1"/>
  <c r="E2045" i="1"/>
  <c r="F2045" i="1"/>
  <c r="G2045" i="1"/>
  <c r="D2046" i="1"/>
  <c r="E2046" i="1"/>
  <c r="F2046" i="1"/>
  <c r="G2046" i="1"/>
  <c r="D2047" i="1"/>
  <c r="E2047" i="1"/>
  <c r="F2047" i="1"/>
  <c r="G2047" i="1"/>
  <c r="D2048" i="1"/>
  <c r="E2048" i="1"/>
  <c r="F2048" i="1"/>
  <c r="G2048" i="1"/>
  <c r="D2049" i="1"/>
  <c r="E2049" i="1"/>
  <c r="F2049" i="1"/>
  <c r="G2049" i="1"/>
  <c r="D2050" i="1"/>
  <c r="E2050" i="1"/>
  <c r="F2050" i="1"/>
  <c r="G2050" i="1"/>
  <c r="D2051" i="1"/>
  <c r="E2051" i="1"/>
  <c r="F2051" i="1"/>
  <c r="G2051" i="1"/>
  <c r="D2052" i="1"/>
  <c r="E2052" i="1"/>
  <c r="F2052" i="1"/>
  <c r="G2052" i="1"/>
  <c r="D2053" i="1"/>
  <c r="E2053" i="1"/>
  <c r="F2053" i="1"/>
  <c r="G2053" i="1"/>
  <c r="D2054" i="1"/>
  <c r="E2054" i="1"/>
  <c r="F2054" i="1"/>
  <c r="G2054" i="1"/>
  <c r="D2055" i="1"/>
  <c r="E2055" i="1"/>
  <c r="F2055" i="1"/>
  <c r="G2055" i="1"/>
  <c r="D2056" i="1"/>
  <c r="E2056" i="1"/>
  <c r="F2056" i="1"/>
  <c r="G2056" i="1"/>
  <c r="D2057" i="1"/>
  <c r="E2057" i="1"/>
  <c r="F2057" i="1"/>
  <c r="G2057" i="1"/>
  <c r="D2058" i="1"/>
  <c r="E2058" i="1"/>
  <c r="F2058" i="1"/>
  <c r="G2058" i="1"/>
  <c r="D2059" i="1"/>
  <c r="E2059" i="1"/>
  <c r="F2059" i="1"/>
  <c r="G2059" i="1"/>
  <c r="D2060" i="1"/>
  <c r="E2060" i="1"/>
  <c r="F2060" i="1"/>
  <c r="G2060" i="1"/>
  <c r="D2061" i="1"/>
  <c r="E2061" i="1"/>
  <c r="F2061" i="1"/>
  <c r="G2061" i="1"/>
  <c r="D2062" i="1"/>
  <c r="E2062" i="1"/>
  <c r="F2062" i="1"/>
  <c r="G2062" i="1"/>
  <c r="D2063" i="1"/>
  <c r="E2063" i="1"/>
  <c r="F2063" i="1"/>
  <c r="G2063" i="1"/>
  <c r="D2064" i="1"/>
  <c r="E2064" i="1"/>
  <c r="F2064" i="1"/>
  <c r="G2064" i="1"/>
  <c r="D2065" i="1"/>
  <c r="E2065" i="1"/>
  <c r="F2065" i="1"/>
  <c r="G2065" i="1"/>
  <c r="D2066" i="1"/>
  <c r="E2066" i="1"/>
  <c r="F2066" i="1"/>
  <c r="G2066" i="1"/>
  <c r="D2067" i="1"/>
  <c r="E2067" i="1"/>
  <c r="F2067" i="1"/>
  <c r="G2067" i="1"/>
  <c r="D2068" i="1"/>
  <c r="E2068" i="1"/>
  <c r="F2068" i="1"/>
  <c r="G2068" i="1"/>
  <c r="D2069" i="1"/>
  <c r="E2069" i="1"/>
  <c r="F2069" i="1"/>
  <c r="G2069" i="1"/>
  <c r="D2070" i="1"/>
  <c r="E2070" i="1"/>
  <c r="F2070" i="1"/>
  <c r="G2070" i="1"/>
  <c r="D2071" i="1"/>
  <c r="E2071" i="1"/>
  <c r="F2071" i="1"/>
  <c r="G2071" i="1"/>
  <c r="D2072" i="1"/>
  <c r="E2072" i="1"/>
  <c r="F2072" i="1"/>
  <c r="G2072" i="1"/>
  <c r="D2073" i="1"/>
  <c r="E2073" i="1"/>
  <c r="F2073" i="1"/>
  <c r="G2073" i="1"/>
  <c r="D2074" i="1"/>
  <c r="E2074" i="1"/>
  <c r="F2074" i="1"/>
  <c r="G2074" i="1"/>
  <c r="D2075" i="1"/>
  <c r="E2075" i="1"/>
  <c r="F2075" i="1"/>
  <c r="G2075" i="1"/>
  <c r="D2076" i="1"/>
  <c r="E2076" i="1"/>
  <c r="F2076" i="1"/>
  <c r="G2076" i="1"/>
  <c r="D2077" i="1"/>
  <c r="E2077" i="1"/>
  <c r="F2077" i="1"/>
  <c r="G2077" i="1"/>
  <c r="D2078" i="1"/>
  <c r="E2078" i="1"/>
  <c r="F2078" i="1"/>
  <c r="G2078" i="1"/>
  <c r="D2079" i="1"/>
  <c r="E2079" i="1"/>
  <c r="F2079" i="1"/>
  <c r="G2079" i="1"/>
  <c r="D2080" i="1"/>
  <c r="E2080" i="1"/>
  <c r="F2080" i="1"/>
  <c r="G2080" i="1"/>
  <c r="D2081" i="1"/>
  <c r="E2081" i="1"/>
  <c r="F2081" i="1"/>
  <c r="G2081" i="1"/>
  <c r="D2082" i="1"/>
  <c r="E2082" i="1"/>
  <c r="F2082" i="1"/>
  <c r="G2082" i="1"/>
  <c r="D2083" i="1"/>
  <c r="E2083" i="1"/>
  <c r="F2083" i="1"/>
  <c r="G2083" i="1"/>
  <c r="D2084" i="1"/>
  <c r="E2084" i="1"/>
  <c r="F2084" i="1"/>
  <c r="G2084" i="1"/>
  <c r="D2085" i="1"/>
  <c r="E2085" i="1"/>
  <c r="F2085" i="1"/>
  <c r="G2085" i="1"/>
  <c r="D2086" i="1"/>
  <c r="E2086" i="1"/>
  <c r="F2086" i="1"/>
  <c r="G2086" i="1"/>
  <c r="D2087" i="1"/>
  <c r="E2087" i="1"/>
  <c r="F2087" i="1"/>
  <c r="G2087" i="1"/>
  <c r="D2088" i="1"/>
  <c r="E2088" i="1"/>
  <c r="F2088" i="1"/>
  <c r="G2088" i="1"/>
  <c r="D2089" i="1"/>
  <c r="E2089" i="1"/>
  <c r="F2089" i="1"/>
  <c r="G2089" i="1"/>
  <c r="D2090" i="1"/>
  <c r="E2090" i="1"/>
  <c r="F2090" i="1"/>
  <c r="G2090" i="1"/>
  <c r="D2091" i="1"/>
  <c r="E2091" i="1"/>
  <c r="F2091" i="1"/>
  <c r="G2091" i="1"/>
  <c r="D2092" i="1"/>
  <c r="E2092" i="1"/>
  <c r="F2092" i="1"/>
  <c r="G2092" i="1"/>
  <c r="D2093" i="1"/>
  <c r="E2093" i="1"/>
  <c r="F2093" i="1"/>
  <c r="G2093" i="1"/>
  <c r="D2094" i="1"/>
  <c r="E2094" i="1"/>
  <c r="F2094" i="1"/>
  <c r="G2094" i="1"/>
  <c r="D2095" i="1"/>
  <c r="E2095" i="1"/>
  <c r="F2095" i="1"/>
  <c r="G2095" i="1"/>
  <c r="D2096" i="1"/>
  <c r="E2096" i="1"/>
  <c r="F2096" i="1"/>
  <c r="G2096" i="1"/>
  <c r="D2097" i="1"/>
  <c r="E2097" i="1"/>
  <c r="F2097" i="1"/>
  <c r="G2097" i="1"/>
  <c r="D2098" i="1"/>
  <c r="E2098" i="1"/>
  <c r="F2098" i="1"/>
  <c r="G2098" i="1"/>
  <c r="D2099" i="1"/>
  <c r="E2099" i="1"/>
  <c r="F2099" i="1"/>
  <c r="G2099" i="1"/>
  <c r="D2100" i="1"/>
  <c r="E2100" i="1"/>
  <c r="F2100" i="1"/>
  <c r="G2100" i="1"/>
  <c r="D2101" i="1"/>
  <c r="E2101" i="1"/>
  <c r="F2101" i="1"/>
  <c r="G2101" i="1"/>
  <c r="D2102" i="1"/>
  <c r="E2102" i="1"/>
  <c r="F2102" i="1"/>
  <c r="G2102" i="1"/>
  <c r="D2103" i="1"/>
  <c r="E2103" i="1"/>
  <c r="F2103" i="1"/>
  <c r="G2103" i="1"/>
  <c r="D2104" i="1"/>
  <c r="E2104" i="1"/>
  <c r="F2104" i="1"/>
  <c r="G2104" i="1"/>
  <c r="D2105" i="1"/>
  <c r="E2105" i="1"/>
  <c r="F2105" i="1"/>
  <c r="G2105" i="1"/>
  <c r="D2106" i="1"/>
  <c r="E2106" i="1"/>
  <c r="F2106" i="1"/>
  <c r="G2106" i="1"/>
  <c r="D2107" i="1"/>
  <c r="E2107" i="1"/>
  <c r="F2107" i="1"/>
  <c r="G2107" i="1"/>
  <c r="D2108" i="1"/>
  <c r="E2108" i="1"/>
  <c r="F2108" i="1"/>
  <c r="G2108" i="1"/>
  <c r="D2109" i="1"/>
  <c r="E2109" i="1"/>
  <c r="F2109" i="1"/>
  <c r="G2109" i="1"/>
  <c r="D2110" i="1"/>
  <c r="E2110" i="1"/>
  <c r="F2110" i="1"/>
  <c r="G2110" i="1"/>
  <c r="D2111" i="1"/>
  <c r="E2111" i="1"/>
  <c r="F2111" i="1"/>
  <c r="G2111" i="1"/>
  <c r="D2112" i="1"/>
  <c r="E2112" i="1"/>
  <c r="F2112" i="1"/>
  <c r="G2112" i="1"/>
  <c r="D2113" i="1"/>
  <c r="E2113" i="1"/>
  <c r="F2113" i="1"/>
  <c r="G2113" i="1"/>
  <c r="D2114" i="1"/>
  <c r="E2114" i="1"/>
  <c r="F2114" i="1"/>
  <c r="G2114" i="1"/>
  <c r="D2115" i="1"/>
  <c r="E2115" i="1"/>
  <c r="F2115" i="1"/>
  <c r="G2115" i="1"/>
  <c r="D2116" i="1"/>
  <c r="E2116" i="1"/>
  <c r="F2116" i="1"/>
  <c r="G2116" i="1"/>
  <c r="D2117" i="1"/>
  <c r="E2117" i="1"/>
  <c r="F2117" i="1"/>
  <c r="G2117" i="1"/>
  <c r="D2118" i="1"/>
  <c r="E2118" i="1"/>
  <c r="F2118" i="1"/>
  <c r="G2118" i="1"/>
  <c r="D2119" i="1"/>
  <c r="E2119" i="1"/>
  <c r="F2119" i="1"/>
  <c r="G2119" i="1"/>
  <c r="D2120" i="1"/>
  <c r="E2120" i="1"/>
  <c r="F2120" i="1"/>
  <c r="G2120" i="1"/>
  <c r="D2121" i="1"/>
  <c r="E2121" i="1"/>
  <c r="F2121" i="1"/>
  <c r="G2121" i="1"/>
  <c r="D2122" i="1"/>
  <c r="E2122" i="1"/>
  <c r="F2122" i="1"/>
  <c r="G2122" i="1"/>
  <c r="D2123" i="1"/>
  <c r="E2123" i="1"/>
  <c r="F2123" i="1"/>
  <c r="G2123" i="1"/>
  <c r="D2124" i="1"/>
  <c r="E2124" i="1"/>
  <c r="F2124" i="1"/>
  <c r="G2124" i="1"/>
  <c r="D2125" i="1"/>
  <c r="E2125" i="1"/>
  <c r="F2125" i="1"/>
  <c r="G2125" i="1"/>
  <c r="D2126" i="1"/>
  <c r="E2126" i="1"/>
  <c r="F2126" i="1"/>
  <c r="G2126" i="1"/>
  <c r="D2127" i="1"/>
  <c r="E2127" i="1"/>
  <c r="F2127" i="1"/>
  <c r="G2127" i="1"/>
  <c r="D2128" i="1"/>
  <c r="E2128" i="1"/>
  <c r="F2128" i="1"/>
  <c r="G2128" i="1"/>
  <c r="D2129" i="1"/>
  <c r="E2129" i="1"/>
  <c r="F2129" i="1"/>
  <c r="G2129" i="1"/>
  <c r="D2130" i="1"/>
  <c r="E2130" i="1"/>
  <c r="F2130" i="1"/>
  <c r="G2130" i="1"/>
  <c r="D2131" i="1"/>
  <c r="E2131" i="1"/>
  <c r="F2131" i="1"/>
  <c r="G2131" i="1"/>
  <c r="D2132" i="1"/>
  <c r="E2132" i="1"/>
  <c r="F2132" i="1"/>
  <c r="G2132" i="1"/>
  <c r="D2133" i="1"/>
  <c r="E2133" i="1"/>
  <c r="F2133" i="1"/>
  <c r="G2133" i="1"/>
  <c r="D2134" i="1"/>
  <c r="E2134" i="1"/>
  <c r="F2134" i="1"/>
  <c r="G2134" i="1"/>
  <c r="D2135" i="1"/>
  <c r="E2135" i="1"/>
  <c r="F2135" i="1"/>
  <c r="G2135" i="1"/>
  <c r="D2136" i="1"/>
  <c r="E2136" i="1"/>
  <c r="F2136" i="1"/>
  <c r="G2136" i="1"/>
  <c r="D2137" i="1"/>
  <c r="E2137" i="1"/>
  <c r="F2137" i="1"/>
  <c r="G2137" i="1"/>
  <c r="D2138" i="1"/>
  <c r="E2138" i="1"/>
  <c r="F2138" i="1"/>
  <c r="G2138" i="1"/>
  <c r="D2139" i="1"/>
  <c r="E2139" i="1"/>
  <c r="F2139" i="1"/>
  <c r="G2139" i="1"/>
  <c r="D2140" i="1"/>
  <c r="E2140" i="1"/>
  <c r="F2140" i="1"/>
  <c r="G2140" i="1"/>
  <c r="D2141" i="1"/>
  <c r="E2141" i="1"/>
  <c r="F2141" i="1"/>
  <c r="G2141" i="1"/>
  <c r="D2142" i="1"/>
  <c r="E2142" i="1"/>
  <c r="F2142" i="1"/>
  <c r="G2142" i="1"/>
  <c r="D2143" i="1"/>
  <c r="E2143" i="1"/>
  <c r="F2143" i="1"/>
  <c r="G2143" i="1"/>
  <c r="D2144" i="1"/>
  <c r="E2144" i="1"/>
  <c r="F2144" i="1"/>
  <c r="G2144" i="1"/>
  <c r="D2145" i="1"/>
  <c r="E2145" i="1"/>
  <c r="F2145" i="1"/>
  <c r="G2145" i="1"/>
  <c r="D2146" i="1"/>
  <c r="E2146" i="1"/>
  <c r="F2146" i="1"/>
  <c r="G2146" i="1"/>
  <c r="D2147" i="1"/>
  <c r="E2147" i="1"/>
  <c r="F2147" i="1"/>
  <c r="G2147" i="1"/>
  <c r="D2148" i="1"/>
  <c r="E2148" i="1"/>
  <c r="F2148" i="1"/>
  <c r="G2148" i="1"/>
  <c r="D2149" i="1"/>
  <c r="E2149" i="1"/>
  <c r="F2149" i="1"/>
  <c r="G2149" i="1"/>
  <c r="D2150" i="1"/>
  <c r="E2150" i="1"/>
  <c r="F2150" i="1"/>
  <c r="G2150" i="1"/>
  <c r="D2151" i="1"/>
  <c r="E2151" i="1"/>
  <c r="F2151" i="1"/>
  <c r="G2151" i="1"/>
  <c r="D2152" i="1"/>
  <c r="E2152" i="1"/>
  <c r="F2152" i="1"/>
  <c r="G2152" i="1"/>
  <c r="D2153" i="1"/>
  <c r="E2153" i="1"/>
  <c r="F2153" i="1"/>
  <c r="G2153" i="1"/>
  <c r="D2154" i="1"/>
  <c r="E2154" i="1"/>
  <c r="F2154" i="1"/>
  <c r="G2154" i="1"/>
  <c r="D2155" i="1"/>
  <c r="E2155" i="1"/>
  <c r="F2155" i="1"/>
  <c r="G2155" i="1"/>
  <c r="D2156" i="1"/>
  <c r="E2156" i="1"/>
  <c r="F2156" i="1"/>
  <c r="G2156" i="1"/>
  <c r="D2157" i="1"/>
  <c r="E2157" i="1"/>
  <c r="F2157" i="1"/>
  <c r="G2157" i="1"/>
  <c r="D2158" i="1"/>
  <c r="E2158" i="1"/>
  <c r="F2158" i="1"/>
  <c r="G2158" i="1"/>
  <c r="D2159" i="1"/>
  <c r="E2159" i="1"/>
  <c r="F2159" i="1"/>
  <c r="G2159" i="1"/>
  <c r="D2160" i="1"/>
  <c r="E2160" i="1"/>
  <c r="F2160" i="1"/>
  <c r="G2160" i="1"/>
  <c r="D2161" i="1"/>
  <c r="E2161" i="1"/>
  <c r="F2161" i="1"/>
  <c r="G2161" i="1"/>
  <c r="D2162" i="1"/>
  <c r="E2162" i="1"/>
  <c r="F2162" i="1"/>
  <c r="G2162" i="1"/>
  <c r="D2163" i="1"/>
  <c r="E2163" i="1"/>
  <c r="F2163" i="1"/>
  <c r="G2163" i="1"/>
  <c r="D2164" i="1"/>
  <c r="E2164" i="1"/>
  <c r="F2164" i="1"/>
  <c r="G2164" i="1"/>
  <c r="D2165" i="1"/>
  <c r="E2165" i="1"/>
  <c r="F2165" i="1"/>
  <c r="G2165" i="1"/>
  <c r="D2166" i="1"/>
  <c r="E2166" i="1"/>
  <c r="F2166" i="1"/>
  <c r="G2166" i="1"/>
  <c r="D2167" i="1"/>
  <c r="E2167" i="1"/>
  <c r="F2167" i="1"/>
  <c r="G2167" i="1"/>
  <c r="D2168" i="1"/>
  <c r="E2168" i="1"/>
  <c r="F2168" i="1"/>
  <c r="G2168" i="1"/>
  <c r="D2169" i="1"/>
  <c r="E2169" i="1"/>
  <c r="F2169" i="1"/>
  <c r="G2169" i="1"/>
  <c r="D2170" i="1"/>
  <c r="E2170" i="1"/>
  <c r="F2170" i="1"/>
  <c r="G2170" i="1"/>
  <c r="D2171" i="1"/>
  <c r="E2171" i="1"/>
  <c r="F2171" i="1"/>
  <c r="G2171" i="1"/>
  <c r="D2172" i="1"/>
  <c r="E2172" i="1"/>
  <c r="F2172" i="1"/>
  <c r="G2172" i="1"/>
  <c r="D2173" i="1"/>
  <c r="E2173" i="1"/>
  <c r="F2173" i="1"/>
  <c r="G2173" i="1"/>
  <c r="D2174" i="1"/>
  <c r="E2174" i="1"/>
  <c r="F2174" i="1"/>
  <c r="G2174" i="1"/>
  <c r="D2175" i="1"/>
  <c r="E2175" i="1"/>
  <c r="F2175" i="1"/>
  <c r="G2175" i="1"/>
  <c r="D2176" i="1"/>
  <c r="E2176" i="1"/>
  <c r="F2176" i="1"/>
  <c r="G2176" i="1"/>
  <c r="D2177" i="1"/>
  <c r="E2177" i="1"/>
  <c r="F2177" i="1"/>
  <c r="G2177" i="1"/>
  <c r="D2178" i="1"/>
  <c r="E2178" i="1"/>
  <c r="F2178" i="1"/>
  <c r="G2178" i="1"/>
  <c r="D2179" i="1"/>
  <c r="E2179" i="1"/>
  <c r="F2179" i="1"/>
  <c r="G2179" i="1"/>
  <c r="D2180" i="1"/>
  <c r="E2180" i="1"/>
  <c r="F2180" i="1"/>
  <c r="G2180" i="1"/>
  <c r="D2181" i="1"/>
  <c r="E2181" i="1"/>
  <c r="F2181" i="1"/>
  <c r="G2181" i="1"/>
  <c r="D2182" i="1"/>
  <c r="E2182" i="1"/>
  <c r="F2182" i="1"/>
  <c r="G2182" i="1"/>
  <c r="D2183" i="1"/>
  <c r="E2183" i="1"/>
  <c r="F2183" i="1"/>
  <c r="G2183" i="1"/>
  <c r="D2184" i="1"/>
  <c r="E2184" i="1"/>
  <c r="F2184" i="1"/>
  <c r="G2184" i="1"/>
  <c r="D2185" i="1"/>
  <c r="E2185" i="1"/>
  <c r="F2185" i="1"/>
  <c r="G2185" i="1"/>
  <c r="D2186" i="1"/>
  <c r="E2186" i="1"/>
  <c r="F2186" i="1"/>
  <c r="G2186" i="1"/>
  <c r="D2187" i="1"/>
  <c r="E2187" i="1"/>
  <c r="F2187" i="1"/>
  <c r="G2187" i="1"/>
  <c r="D2188" i="1"/>
  <c r="E2188" i="1"/>
  <c r="F2188" i="1"/>
  <c r="G2188" i="1"/>
  <c r="D2189" i="1"/>
  <c r="E2189" i="1"/>
  <c r="F2189" i="1"/>
  <c r="G2189" i="1"/>
  <c r="D2190" i="1"/>
  <c r="E2190" i="1"/>
  <c r="F2190" i="1"/>
  <c r="G2190" i="1"/>
  <c r="D2191" i="1"/>
  <c r="E2191" i="1"/>
  <c r="F2191" i="1"/>
  <c r="G2191" i="1"/>
  <c r="D2192" i="1"/>
  <c r="E2192" i="1"/>
  <c r="F2192" i="1"/>
  <c r="G2192" i="1"/>
  <c r="D2193" i="1"/>
  <c r="E2193" i="1"/>
  <c r="F2193" i="1"/>
  <c r="G2193" i="1"/>
  <c r="D2194" i="1"/>
  <c r="E2194" i="1"/>
  <c r="F2194" i="1"/>
  <c r="G2194" i="1"/>
  <c r="D2195" i="1"/>
  <c r="E2195" i="1"/>
  <c r="F2195" i="1"/>
  <c r="G2195" i="1"/>
  <c r="D2196" i="1"/>
  <c r="E2196" i="1"/>
  <c r="F2196" i="1"/>
  <c r="G2196" i="1"/>
  <c r="D2197" i="1"/>
  <c r="E2197" i="1"/>
  <c r="F2197" i="1"/>
  <c r="G2197" i="1"/>
  <c r="D2198" i="1"/>
  <c r="E2198" i="1"/>
  <c r="F2198" i="1"/>
  <c r="G2198" i="1"/>
  <c r="D2199" i="1"/>
  <c r="E2199" i="1"/>
  <c r="F2199" i="1"/>
  <c r="G2199" i="1"/>
  <c r="D2200" i="1"/>
  <c r="E2200" i="1"/>
  <c r="F2200" i="1"/>
  <c r="G2200" i="1"/>
  <c r="D2201" i="1"/>
  <c r="E2201" i="1"/>
  <c r="F2201" i="1"/>
  <c r="G2201" i="1"/>
  <c r="D2202" i="1"/>
  <c r="E2202" i="1"/>
  <c r="F2202" i="1"/>
  <c r="G2202" i="1"/>
  <c r="D2203" i="1"/>
  <c r="E2203" i="1"/>
  <c r="F2203" i="1"/>
  <c r="G2203" i="1"/>
  <c r="D2204" i="1"/>
  <c r="E2204" i="1"/>
  <c r="F2204" i="1"/>
  <c r="G2204" i="1"/>
  <c r="D2205" i="1"/>
  <c r="E2205" i="1"/>
  <c r="F2205" i="1"/>
  <c r="G2205" i="1"/>
  <c r="D2206" i="1"/>
  <c r="E2206" i="1"/>
  <c r="F2206" i="1"/>
  <c r="G2206" i="1"/>
  <c r="D2207" i="1"/>
  <c r="E2207" i="1"/>
  <c r="F2207" i="1"/>
  <c r="G2207" i="1"/>
  <c r="D2208" i="1"/>
  <c r="E2208" i="1"/>
  <c r="F2208" i="1"/>
  <c r="G2208" i="1"/>
  <c r="D2209" i="1"/>
  <c r="E2209" i="1"/>
  <c r="F2209" i="1"/>
  <c r="G2209" i="1"/>
  <c r="D2210" i="1"/>
  <c r="E2210" i="1"/>
  <c r="F2210" i="1"/>
  <c r="G2210" i="1"/>
  <c r="D2211" i="1"/>
  <c r="E2211" i="1"/>
  <c r="F2211" i="1"/>
  <c r="G2211" i="1"/>
  <c r="D2212" i="1"/>
  <c r="E2212" i="1"/>
  <c r="F2212" i="1"/>
  <c r="G2212" i="1"/>
  <c r="D2213" i="1"/>
  <c r="E2213" i="1"/>
  <c r="F2213" i="1"/>
  <c r="G2213" i="1"/>
  <c r="D2214" i="1"/>
  <c r="E2214" i="1"/>
  <c r="F2214" i="1"/>
  <c r="G2214" i="1"/>
  <c r="D2215" i="1"/>
  <c r="E2215" i="1"/>
  <c r="F2215" i="1"/>
  <c r="G2215" i="1"/>
  <c r="D2216" i="1"/>
  <c r="E2216" i="1"/>
  <c r="F2216" i="1"/>
  <c r="G2216" i="1"/>
  <c r="D2217" i="1"/>
  <c r="E2217" i="1"/>
  <c r="F2217" i="1"/>
  <c r="G2217" i="1"/>
  <c r="D2218" i="1"/>
  <c r="E2218" i="1"/>
  <c r="F2218" i="1"/>
  <c r="G2218" i="1"/>
  <c r="D2219" i="1"/>
  <c r="E2219" i="1"/>
  <c r="F2219" i="1"/>
  <c r="G2219" i="1"/>
  <c r="D2220" i="1"/>
  <c r="E2220" i="1"/>
  <c r="F2220" i="1"/>
  <c r="G2220" i="1"/>
  <c r="D2221" i="1"/>
  <c r="E2221" i="1"/>
  <c r="F2221" i="1"/>
  <c r="G2221" i="1"/>
  <c r="D2222" i="1"/>
  <c r="E2222" i="1"/>
  <c r="F2222" i="1"/>
  <c r="G2222" i="1"/>
  <c r="D2223" i="1"/>
  <c r="E2223" i="1"/>
  <c r="F2223" i="1"/>
  <c r="G2223" i="1"/>
  <c r="D2224" i="1"/>
  <c r="E2224" i="1"/>
  <c r="F2224" i="1"/>
  <c r="G2224" i="1"/>
  <c r="D2225" i="1"/>
  <c r="E2225" i="1"/>
  <c r="F2225" i="1"/>
  <c r="G2225" i="1"/>
  <c r="D2226" i="1"/>
  <c r="E2226" i="1"/>
  <c r="F2226" i="1"/>
  <c r="G2226" i="1"/>
  <c r="D2227" i="1"/>
  <c r="E2227" i="1"/>
  <c r="F2227" i="1"/>
  <c r="G2227" i="1"/>
  <c r="D2228" i="1"/>
  <c r="E2228" i="1"/>
  <c r="F2228" i="1"/>
  <c r="G2228" i="1"/>
  <c r="D2229" i="1"/>
  <c r="E2229" i="1"/>
  <c r="F2229" i="1"/>
  <c r="G2229" i="1"/>
  <c r="D2230" i="1"/>
  <c r="E2230" i="1"/>
  <c r="F2230" i="1"/>
  <c r="G2230" i="1"/>
  <c r="D2231" i="1"/>
  <c r="E2231" i="1"/>
  <c r="F2231" i="1"/>
  <c r="G2231" i="1"/>
  <c r="D2232" i="1"/>
  <c r="E2232" i="1"/>
  <c r="F2232" i="1"/>
  <c r="G2232" i="1"/>
  <c r="D2233" i="1"/>
  <c r="E2233" i="1"/>
  <c r="F2233" i="1"/>
  <c r="G2233" i="1"/>
  <c r="D2234" i="1"/>
  <c r="E2234" i="1"/>
  <c r="F2234" i="1"/>
  <c r="G2234" i="1"/>
  <c r="D2235" i="1"/>
  <c r="E2235" i="1"/>
  <c r="F2235" i="1"/>
  <c r="G2235" i="1"/>
  <c r="D2236" i="1"/>
  <c r="E2236" i="1"/>
  <c r="F2236" i="1"/>
  <c r="G2236" i="1"/>
  <c r="D2237" i="1"/>
  <c r="E2237" i="1"/>
  <c r="F2237" i="1"/>
  <c r="G2237" i="1"/>
  <c r="D2238" i="1"/>
  <c r="E2238" i="1"/>
  <c r="F2238" i="1"/>
  <c r="G2238" i="1"/>
  <c r="D2239" i="1"/>
  <c r="E2239" i="1"/>
  <c r="F2239" i="1"/>
  <c r="G2239" i="1"/>
  <c r="D2240" i="1"/>
  <c r="E2240" i="1"/>
  <c r="F2240" i="1"/>
  <c r="G2240" i="1"/>
  <c r="D2241" i="1"/>
  <c r="E2241" i="1"/>
  <c r="F2241" i="1"/>
  <c r="G2241" i="1"/>
  <c r="D2242" i="1"/>
  <c r="E2242" i="1"/>
  <c r="F2242" i="1"/>
  <c r="G2242" i="1"/>
  <c r="D2243" i="1"/>
  <c r="E2243" i="1"/>
  <c r="F2243" i="1"/>
  <c r="G2243" i="1"/>
  <c r="D2244" i="1"/>
  <c r="E2244" i="1"/>
  <c r="F2244" i="1"/>
  <c r="G2244" i="1"/>
  <c r="D2245" i="1"/>
  <c r="E2245" i="1"/>
  <c r="F2245" i="1"/>
  <c r="G2245" i="1"/>
  <c r="D2246" i="1"/>
  <c r="E2246" i="1"/>
  <c r="F2246" i="1"/>
  <c r="G2246" i="1"/>
  <c r="D2247" i="1"/>
  <c r="E2247" i="1"/>
  <c r="F2247" i="1"/>
  <c r="G2247" i="1"/>
  <c r="D2248" i="1"/>
  <c r="E2248" i="1"/>
  <c r="F2248" i="1"/>
  <c r="G2248" i="1"/>
  <c r="D2249" i="1"/>
  <c r="E2249" i="1"/>
  <c r="F2249" i="1"/>
  <c r="G2249" i="1"/>
  <c r="D2250" i="1"/>
  <c r="E2250" i="1"/>
  <c r="F2250" i="1"/>
  <c r="G2250" i="1"/>
  <c r="D2251" i="1"/>
  <c r="E2251" i="1"/>
  <c r="F2251" i="1"/>
  <c r="G2251" i="1"/>
  <c r="D2252" i="1"/>
  <c r="E2252" i="1"/>
  <c r="F2252" i="1"/>
  <c r="G2252" i="1"/>
  <c r="D2253" i="1"/>
  <c r="E2253" i="1"/>
  <c r="F2253" i="1"/>
  <c r="G2253" i="1"/>
  <c r="D2254" i="1"/>
  <c r="E2254" i="1"/>
  <c r="F2254" i="1"/>
  <c r="G2254" i="1"/>
  <c r="D2255" i="1"/>
  <c r="E2255" i="1"/>
  <c r="F2255" i="1"/>
  <c r="G2255" i="1"/>
  <c r="D2256" i="1"/>
  <c r="E2256" i="1"/>
  <c r="F2256" i="1"/>
  <c r="G2256" i="1"/>
  <c r="D2257" i="1"/>
  <c r="E2257" i="1"/>
  <c r="F2257" i="1"/>
  <c r="G2257" i="1"/>
  <c r="D2258" i="1"/>
  <c r="E2258" i="1"/>
  <c r="F2258" i="1"/>
  <c r="G2258" i="1"/>
  <c r="D2259" i="1"/>
  <c r="E2259" i="1"/>
  <c r="F2259" i="1"/>
  <c r="G2259" i="1"/>
  <c r="D2260" i="1"/>
  <c r="E2260" i="1"/>
  <c r="F2260" i="1"/>
  <c r="G2260" i="1"/>
  <c r="D2261" i="1"/>
  <c r="E2261" i="1"/>
  <c r="F2261" i="1"/>
  <c r="G2261" i="1"/>
  <c r="D2262" i="1"/>
  <c r="E2262" i="1"/>
  <c r="F2262" i="1"/>
  <c r="G2262" i="1"/>
  <c r="D2263" i="1"/>
  <c r="E2263" i="1"/>
  <c r="F2263" i="1"/>
  <c r="G2263" i="1"/>
  <c r="D2264" i="1"/>
  <c r="E2264" i="1"/>
  <c r="F2264" i="1"/>
  <c r="G2264" i="1"/>
  <c r="D2265" i="1"/>
  <c r="E2265" i="1"/>
  <c r="F2265" i="1"/>
  <c r="G2265" i="1"/>
  <c r="D2266" i="1"/>
  <c r="E2266" i="1"/>
  <c r="F2266" i="1"/>
  <c r="G2266" i="1"/>
  <c r="D2267" i="1"/>
  <c r="E2267" i="1"/>
  <c r="F2267" i="1"/>
  <c r="G2267" i="1"/>
  <c r="D2268" i="1"/>
  <c r="E2268" i="1"/>
  <c r="F2268" i="1"/>
  <c r="G2268" i="1"/>
  <c r="D2269" i="1"/>
  <c r="E2269" i="1"/>
  <c r="F2269" i="1"/>
  <c r="G2269" i="1"/>
  <c r="D2270" i="1"/>
  <c r="E2270" i="1"/>
  <c r="F2270" i="1"/>
  <c r="G2270" i="1"/>
  <c r="D2271" i="1"/>
  <c r="E2271" i="1"/>
  <c r="F2271" i="1"/>
  <c r="G2271" i="1"/>
  <c r="D2272" i="1"/>
  <c r="E2272" i="1"/>
  <c r="F2272" i="1"/>
  <c r="G2272" i="1"/>
  <c r="D2273" i="1"/>
  <c r="E2273" i="1"/>
  <c r="F2273" i="1"/>
  <c r="G2273" i="1"/>
  <c r="D2274" i="1"/>
  <c r="E2274" i="1"/>
  <c r="F2274" i="1"/>
  <c r="G2274" i="1"/>
  <c r="D2275" i="1"/>
  <c r="E2275" i="1"/>
  <c r="F2275" i="1"/>
  <c r="G2275" i="1"/>
  <c r="D2276" i="1"/>
  <c r="E2276" i="1"/>
  <c r="F2276" i="1"/>
  <c r="G2276" i="1"/>
  <c r="D2277" i="1"/>
  <c r="E2277" i="1"/>
  <c r="F2277" i="1"/>
  <c r="G2277" i="1"/>
  <c r="D2278" i="1"/>
  <c r="E2278" i="1"/>
  <c r="F2278" i="1"/>
  <c r="G2278" i="1"/>
  <c r="D2279" i="1"/>
  <c r="E2279" i="1"/>
  <c r="F2279" i="1"/>
  <c r="G2279" i="1"/>
  <c r="D2280" i="1"/>
  <c r="E2280" i="1"/>
  <c r="F2280" i="1"/>
  <c r="G2280" i="1"/>
  <c r="D2281" i="1"/>
  <c r="E2281" i="1"/>
  <c r="F2281" i="1"/>
  <c r="G2281" i="1"/>
  <c r="D2282" i="1"/>
  <c r="E2282" i="1"/>
  <c r="F2282" i="1"/>
  <c r="G2282" i="1"/>
  <c r="D2283" i="1"/>
  <c r="E2283" i="1"/>
  <c r="F2283" i="1"/>
  <c r="G2283" i="1"/>
  <c r="D2284" i="1"/>
  <c r="E2284" i="1"/>
  <c r="F2284" i="1"/>
  <c r="G2284" i="1"/>
  <c r="D2285" i="1"/>
  <c r="E2285" i="1"/>
  <c r="F2285" i="1"/>
  <c r="G2285" i="1"/>
  <c r="D2286" i="1"/>
  <c r="E2286" i="1"/>
  <c r="F2286" i="1"/>
  <c r="G2286" i="1"/>
  <c r="D2287" i="1"/>
  <c r="E2287" i="1"/>
  <c r="F2287" i="1"/>
  <c r="G2287" i="1"/>
  <c r="D2288" i="1"/>
  <c r="E2288" i="1"/>
  <c r="F2288" i="1"/>
  <c r="G2288" i="1"/>
  <c r="D2289" i="1"/>
  <c r="E2289" i="1"/>
  <c r="F2289" i="1"/>
  <c r="G2289" i="1"/>
  <c r="D2290" i="1"/>
  <c r="E2290" i="1"/>
  <c r="F2290" i="1"/>
  <c r="G2290" i="1"/>
  <c r="D2291" i="1"/>
  <c r="E2291" i="1"/>
  <c r="F2291" i="1"/>
  <c r="G2291" i="1"/>
  <c r="D2292" i="1"/>
  <c r="E2292" i="1"/>
  <c r="F2292" i="1"/>
  <c r="G2292" i="1"/>
  <c r="D2293" i="1"/>
  <c r="E2293" i="1"/>
  <c r="F2293" i="1"/>
  <c r="G2293" i="1"/>
  <c r="D2294" i="1"/>
  <c r="E2294" i="1"/>
  <c r="F2294" i="1"/>
  <c r="G2294" i="1"/>
  <c r="D2295" i="1"/>
  <c r="E2295" i="1"/>
  <c r="F2295" i="1"/>
  <c r="G2295" i="1"/>
  <c r="D2296" i="1"/>
  <c r="E2296" i="1"/>
  <c r="F2296" i="1"/>
  <c r="G2296" i="1"/>
  <c r="D2297" i="1"/>
  <c r="E2297" i="1"/>
  <c r="F2297" i="1"/>
  <c r="G2297" i="1"/>
  <c r="D2298" i="1"/>
  <c r="E2298" i="1"/>
  <c r="F2298" i="1"/>
  <c r="G2298" i="1"/>
  <c r="D2299" i="1"/>
  <c r="E2299" i="1"/>
  <c r="F2299" i="1"/>
  <c r="G2299" i="1"/>
  <c r="D2300" i="1"/>
  <c r="E2300" i="1"/>
  <c r="F2300" i="1"/>
  <c r="G2300" i="1"/>
  <c r="D2301" i="1"/>
  <c r="E2301" i="1"/>
  <c r="F2301" i="1"/>
  <c r="G2301" i="1"/>
  <c r="D2302" i="1"/>
  <c r="E2302" i="1"/>
  <c r="F2302" i="1"/>
  <c r="G2302" i="1"/>
  <c r="D2303" i="1"/>
  <c r="E2303" i="1"/>
  <c r="F2303" i="1"/>
  <c r="G2303" i="1"/>
  <c r="D2304" i="1"/>
  <c r="E2304" i="1"/>
  <c r="F2304" i="1"/>
  <c r="G2304" i="1"/>
  <c r="D2305" i="1"/>
  <c r="E2305" i="1"/>
  <c r="F2305" i="1"/>
  <c r="G2305" i="1"/>
  <c r="D2306" i="1"/>
  <c r="E2306" i="1"/>
  <c r="F2306" i="1"/>
  <c r="G2306" i="1"/>
  <c r="D2307" i="1"/>
  <c r="E2307" i="1"/>
  <c r="F2307" i="1"/>
  <c r="G2307" i="1"/>
  <c r="D2308" i="1"/>
  <c r="E2308" i="1"/>
  <c r="F2308" i="1"/>
  <c r="G2308" i="1"/>
  <c r="D2309" i="1"/>
  <c r="E2309" i="1"/>
  <c r="F2309" i="1"/>
  <c r="G2309" i="1"/>
  <c r="D2310" i="1"/>
  <c r="E2310" i="1"/>
  <c r="F2310" i="1"/>
  <c r="G2310" i="1"/>
  <c r="D2311" i="1"/>
  <c r="E2311" i="1"/>
  <c r="F2311" i="1"/>
  <c r="G2311" i="1"/>
  <c r="D2312" i="1"/>
  <c r="E2312" i="1"/>
  <c r="F2312" i="1"/>
  <c r="G2312" i="1"/>
  <c r="D2313" i="1"/>
  <c r="E2313" i="1"/>
  <c r="F2313" i="1"/>
  <c r="G2313" i="1"/>
  <c r="D2314" i="1"/>
  <c r="E2314" i="1"/>
  <c r="F2314" i="1"/>
  <c r="G2314" i="1"/>
  <c r="D2315" i="1"/>
  <c r="E2315" i="1"/>
  <c r="F2315" i="1"/>
  <c r="G2315" i="1"/>
  <c r="D2316" i="1"/>
  <c r="E2316" i="1"/>
  <c r="F2316" i="1"/>
  <c r="G2316" i="1"/>
  <c r="D2317" i="1"/>
  <c r="E2317" i="1"/>
  <c r="F2317" i="1"/>
  <c r="G2317" i="1"/>
  <c r="D2318" i="1"/>
  <c r="E2318" i="1"/>
  <c r="F2318" i="1"/>
  <c r="G2318" i="1"/>
  <c r="D2319" i="1"/>
  <c r="E2319" i="1"/>
  <c r="F2319" i="1"/>
  <c r="G2319" i="1"/>
  <c r="D2320" i="1"/>
  <c r="E2320" i="1"/>
  <c r="F2320" i="1"/>
  <c r="G2320" i="1"/>
  <c r="D2321" i="1"/>
  <c r="E2321" i="1"/>
  <c r="F2321" i="1"/>
  <c r="G2321" i="1"/>
  <c r="D2322" i="1"/>
  <c r="E2322" i="1"/>
  <c r="F2322" i="1"/>
  <c r="G2322" i="1"/>
  <c r="D2323" i="1"/>
  <c r="E2323" i="1"/>
  <c r="F2323" i="1"/>
  <c r="G2323" i="1"/>
  <c r="D2324" i="1"/>
  <c r="E2324" i="1"/>
  <c r="F2324" i="1"/>
  <c r="G2324" i="1"/>
  <c r="D2325" i="1"/>
  <c r="E2325" i="1"/>
  <c r="F2325" i="1"/>
  <c r="G2325" i="1"/>
  <c r="D2326" i="1"/>
  <c r="E2326" i="1"/>
  <c r="F2326" i="1"/>
  <c r="G2326" i="1"/>
  <c r="D2327" i="1"/>
  <c r="E2327" i="1"/>
  <c r="F2327" i="1"/>
  <c r="G2327" i="1"/>
  <c r="D2328" i="1"/>
  <c r="E2328" i="1"/>
  <c r="F2328" i="1"/>
  <c r="G2328" i="1"/>
  <c r="D2329" i="1"/>
  <c r="E2329" i="1"/>
  <c r="F2329" i="1"/>
  <c r="G2329" i="1"/>
  <c r="D2330" i="1"/>
  <c r="E2330" i="1"/>
  <c r="F2330" i="1"/>
  <c r="G2330" i="1"/>
  <c r="D2331" i="1"/>
  <c r="E2331" i="1"/>
  <c r="F2331" i="1"/>
  <c r="G2331" i="1"/>
  <c r="D2332" i="1"/>
  <c r="E2332" i="1"/>
  <c r="F2332" i="1"/>
  <c r="G2332" i="1"/>
  <c r="D2333" i="1"/>
  <c r="E2333" i="1"/>
  <c r="F2333" i="1"/>
  <c r="G2333" i="1"/>
  <c r="D2334" i="1"/>
  <c r="E2334" i="1"/>
  <c r="F2334" i="1"/>
  <c r="G2334" i="1"/>
  <c r="D2335" i="1"/>
  <c r="E2335" i="1"/>
  <c r="F2335" i="1"/>
  <c r="G2335" i="1"/>
  <c r="D2336" i="1"/>
  <c r="E2336" i="1"/>
  <c r="F2336" i="1"/>
  <c r="G2336" i="1"/>
  <c r="D2337" i="1"/>
  <c r="E2337" i="1"/>
  <c r="F2337" i="1"/>
  <c r="G2337" i="1"/>
  <c r="D2338" i="1"/>
  <c r="E2338" i="1"/>
  <c r="F2338" i="1"/>
  <c r="G2338" i="1"/>
  <c r="D2339" i="1"/>
  <c r="E2339" i="1"/>
  <c r="F2339" i="1"/>
  <c r="G2339" i="1"/>
  <c r="D2340" i="1"/>
  <c r="E2340" i="1"/>
  <c r="F2340" i="1"/>
  <c r="G2340" i="1"/>
  <c r="D2341" i="1"/>
  <c r="E2341" i="1"/>
  <c r="F2341" i="1"/>
  <c r="G2341" i="1"/>
  <c r="D2342" i="1"/>
  <c r="E2342" i="1"/>
  <c r="F2342" i="1"/>
  <c r="G2342" i="1"/>
  <c r="D2343" i="1"/>
  <c r="E2343" i="1"/>
  <c r="F2343" i="1"/>
  <c r="G2343" i="1"/>
  <c r="D2344" i="1"/>
  <c r="E2344" i="1"/>
  <c r="F2344" i="1"/>
  <c r="G2344" i="1"/>
  <c r="D2345" i="1"/>
  <c r="E2345" i="1"/>
  <c r="F2345" i="1"/>
  <c r="G2345" i="1"/>
  <c r="D2346" i="1"/>
  <c r="E2346" i="1"/>
  <c r="F2346" i="1"/>
  <c r="G2346" i="1"/>
  <c r="D2347" i="1"/>
  <c r="E2347" i="1"/>
  <c r="F2347" i="1"/>
  <c r="G2347" i="1"/>
  <c r="D2348" i="1"/>
  <c r="E2348" i="1"/>
  <c r="F2348" i="1"/>
  <c r="G2348" i="1"/>
  <c r="D2349" i="1"/>
  <c r="E2349" i="1"/>
  <c r="F2349" i="1"/>
  <c r="G2349" i="1"/>
  <c r="D2350" i="1"/>
  <c r="E2350" i="1"/>
  <c r="F2350" i="1"/>
  <c r="G2350" i="1"/>
  <c r="D2351" i="1"/>
  <c r="E2351" i="1"/>
  <c r="F2351" i="1"/>
  <c r="G2351" i="1"/>
  <c r="D2352" i="1"/>
  <c r="E2352" i="1"/>
  <c r="F2352" i="1"/>
  <c r="G2352" i="1"/>
  <c r="D2353" i="1"/>
  <c r="E2353" i="1"/>
  <c r="F2353" i="1"/>
  <c r="G2353" i="1"/>
  <c r="D2354" i="1"/>
  <c r="E2354" i="1"/>
  <c r="F2354" i="1"/>
  <c r="G2354" i="1"/>
  <c r="D2355" i="1"/>
  <c r="E2355" i="1"/>
  <c r="F2355" i="1"/>
  <c r="G2355" i="1"/>
  <c r="D2356" i="1"/>
  <c r="E2356" i="1"/>
  <c r="F2356" i="1"/>
  <c r="G2356" i="1"/>
  <c r="D2357" i="1"/>
  <c r="E2357" i="1"/>
  <c r="F2357" i="1"/>
  <c r="G2357" i="1"/>
  <c r="D2358" i="1"/>
  <c r="E2358" i="1"/>
  <c r="F2358" i="1"/>
  <c r="G2358" i="1"/>
  <c r="D2359" i="1"/>
  <c r="E2359" i="1"/>
  <c r="F2359" i="1"/>
  <c r="G2359" i="1"/>
  <c r="D2360" i="1"/>
  <c r="E2360" i="1"/>
  <c r="F2360" i="1"/>
  <c r="G2360" i="1"/>
  <c r="D2361" i="1"/>
  <c r="E2361" i="1"/>
  <c r="F2361" i="1"/>
  <c r="G2361" i="1"/>
  <c r="D2362" i="1"/>
  <c r="E2362" i="1"/>
  <c r="F2362" i="1"/>
  <c r="G2362" i="1"/>
  <c r="D2363" i="1"/>
  <c r="E2363" i="1"/>
  <c r="F2363" i="1"/>
  <c r="G2363" i="1"/>
  <c r="D2364" i="1"/>
  <c r="E2364" i="1"/>
  <c r="F2364" i="1"/>
  <c r="G2364" i="1"/>
  <c r="D2365" i="1"/>
  <c r="E2365" i="1"/>
  <c r="F2365" i="1"/>
  <c r="G2365" i="1"/>
  <c r="D2366" i="1"/>
  <c r="E2366" i="1"/>
  <c r="F2366" i="1"/>
  <c r="G2366" i="1"/>
  <c r="D2367" i="1"/>
  <c r="E2367" i="1"/>
  <c r="F2367" i="1"/>
  <c r="G2367" i="1"/>
  <c r="D2368" i="1"/>
  <c r="E2368" i="1"/>
  <c r="F2368" i="1"/>
  <c r="G2368" i="1"/>
  <c r="D2369" i="1"/>
  <c r="E2369" i="1"/>
  <c r="F2369" i="1"/>
  <c r="G2369" i="1"/>
  <c r="D2370" i="1"/>
  <c r="E2370" i="1"/>
  <c r="F2370" i="1"/>
  <c r="G2370" i="1"/>
  <c r="D2371" i="1"/>
  <c r="E2371" i="1"/>
  <c r="F2371" i="1"/>
  <c r="G2371" i="1"/>
  <c r="D2372" i="1"/>
  <c r="E2372" i="1"/>
  <c r="F2372" i="1"/>
  <c r="G2372" i="1"/>
  <c r="D2373" i="1"/>
  <c r="E2373" i="1"/>
  <c r="F2373" i="1"/>
  <c r="G2373" i="1"/>
  <c r="D2374" i="1"/>
  <c r="E2374" i="1"/>
  <c r="F2374" i="1"/>
  <c r="G2374" i="1"/>
  <c r="D2375" i="1"/>
  <c r="E2375" i="1"/>
  <c r="F2375" i="1"/>
  <c r="G2375" i="1"/>
  <c r="D2376" i="1"/>
  <c r="E2376" i="1"/>
  <c r="F2376" i="1"/>
  <c r="G2376" i="1"/>
  <c r="D2377" i="1"/>
  <c r="E2377" i="1"/>
  <c r="F2377" i="1"/>
  <c r="G2377" i="1"/>
  <c r="D2378" i="1"/>
  <c r="E2378" i="1"/>
  <c r="F2378" i="1"/>
  <c r="G2378" i="1"/>
  <c r="D2379" i="1"/>
  <c r="E2379" i="1"/>
  <c r="F2379" i="1"/>
  <c r="G2379" i="1"/>
  <c r="D2380" i="1"/>
  <c r="E2380" i="1"/>
  <c r="F2380" i="1"/>
  <c r="G2380" i="1"/>
  <c r="D2381" i="1"/>
  <c r="E2381" i="1"/>
  <c r="F2381" i="1"/>
  <c r="G2381" i="1"/>
  <c r="D2382" i="1"/>
  <c r="E2382" i="1"/>
  <c r="F2382" i="1"/>
  <c r="G2382" i="1"/>
  <c r="D2383" i="1"/>
  <c r="E2383" i="1"/>
  <c r="F2383" i="1"/>
  <c r="G2383" i="1"/>
  <c r="D2384" i="1"/>
  <c r="E2384" i="1"/>
  <c r="F2384" i="1"/>
  <c r="G2384" i="1"/>
  <c r="D2385" i="1"/>
  <c r="E2385" i="1"/>
  <c r="F2385" i="1"/>
  <c r="G2385" i="1"/>
  <c r="D2386" i="1"/>
  <c r="E2386" i="1"/>
  <c r="F2386" i="1"/>
  <c r="G2386" i="1"/>
  <c r="D2387" i="1"/>
  <c r="E2387" i="1"/>
  <c r="F2387" i="1"/>
  <c r="G2387" i="1"/>
  <c r="D2388" i="1"/>
  <c r="E2388" i="1"/>
  <c r="F2388" i="1"/>
  <c r="G2388" i="1"/>
  <c r="D2389" i="1"/>
  <c r="E2389" i="1"/>
  <c r="F2389" i="1"/>
  <c r="G2389" i="1"/>
  <c r="D2390" i="1"/>
  <c r="E2390" i="1"/>
  <c r="F2390" i="1"/>
  <c r="G2390" i="1"/>
  <c r="D2391" i="1"/>
  <c r="E2391" i="1"/>
  <c r="F2391" i="1"/>
  <c r="G2391" i="1"/>
  <c r="D2392" i="1"/>
  <c r="E2392" i="1"/>
  <c r="F2392" i="1"/>
  <c r="G2392" i="1"/>
  <c r="D2393" i="1"/>
  <c r="E2393" i="1"/>
  <c r="F2393" i="1"/>
  <c r="G2393" i="1"/>
  <c r="D2394" i="1"/>
  <c r="E2394" i="1"/>
  <c r="F2394" i="1"/>
  <c r="G2394" i="1"/>
  <c r="D2395" i="1"/>
  <c r="E2395" i="1"/>
  <c r="F2395" i="1"/>
  <c r="G2395" i="1"/>
  <c r="D2396" i="1"/>
  <c r="E2396" i="1"/>
  <c r="F2396" i="1"/>
  <c r="G2396" i="1"/>
  <c r="D2397" i="1"/>
  <c r="E2397" i="1"/>
  <c r="F2397" i="1"/>
  <c r="G2397" i="1"/>
  <c r="D2398" i="1"/>
  <c r="E2398" i="1"/>
  <c r="F2398" i="1"/>
  <c r="G2398" i="1"/>
  <c r="D2399" i="1"/>
  <c r="E2399" i="1"/>
  <c r="F2399" i="1"/>
  <c r="G2399" i="1"/>
  <c r="D2400" i="1"/>
  <c r="E2400" i="1"/>
  <c r="F2400" i="1"/>
  <c r="G2400" i="1"/>
  <c r="D2401" i="1"/>
  <c r="E2401" i="1"/>
  <c r="F2401" i="1"/>
  <c r="G2401" i="1"/>
  <c r="D2402" i="1"/>
  <c r="E2402" i="1"/>
  <c r="F2402" i="1"/>
  <c r="G2402" i="1"/>
  <c r="D2403" i="1"/>
  <c r="E2403" i="1"/>
  <c r="F2403" i="1"/>
  <c r="G2403" i="1"/>
  <c r="D2404" i="1"/>
  <c r="E2404" i="1"/>
  <c r="F2404" i="1"/>
  <c r="G2404" i="1"/>
  <c r="D2405" i="1"/>
  <c r="E2405" i="1"/>
  <c r="F2405" i="1"/>
  <c r="G2405" i="1"/>
  <c r="D2406" i="1"/>
  <c r="E2406" i="1"/>
  <c r="F2406" i="1"/>
  <c r="G2406" i="1"/>
  <c r="D2407" i="1"/>
  <c r="E2407" i="1"/>
  <c r="F2407" i="1"/>
  <c r="G2407" i="1"/>
  <c r="D2408" i="1"/>
  <c r="E2408" i="1"/>
  <c r="F2408" i="1"/>
  <c r="G2408" i="1"/>
  <c r="D2409" i="1"/>
  <c r="E2409" i="1"/>
  <c r="F2409" i="1"/>
  <c r="G2409" i="1"/>
  <c r="D2410" i="1"/>
  <c r="E2410" i="1"/>
  <c r="F2410" i="1"/>
  <c r="G2410" i="1"/>
  <c r="D2411" i="1"/>
  <c r="E2411" i="1"/>
  <c r="F2411" i="1"/>
  <c r="G2411" i="1"/>
  <c r="D2412" i="1"/>
  <c r="E2412" i="1"/>
  <c r="F2412" i="1"/>
  <c r="G2412" i="1"/>
  <c r="D2413" i="1"/>
  <c r="E2413" i="1"/>
  <c r="F2413" i="1"/>
  <c r="G2413" i="1"/>
  <c r="D2414" i="1"/>
  <c r="E2414" i="1"/>
  <c r="F2414" i="1"/>
  <c r="G2414" i="1"/>
  <c r="D2415" i="1"/>
  <c r="E2415" i="1"/>
  <c r="F2415" i="1"/>
  <c r="G2415" i="1"/>
  <c r="D2416" i="1"/>
  <c r="E2416" i="1"/>
  <c r="F2416" i="1"/>
  <c r="G2416" i="1"/>
  <c r="D2417" i="1"/>
  <c r="E2417" i="1"/>
  <c r="F2417" i="1"/>
  <c r="G2417" i="1"/>
  <c r="D2418" i="1"/>
  <c r="E2418" i="1"/>
  <c r="F2418" i="1"/>
  <c r="G2418" i="1"/>
  <c r="D2419" i="1"/>
  <c r="E2419" i="1"/>
  <c r="F2419" i="1"/>
  <c r="G2419" i="1"/>
  <c r="D2420" i="1"/>
  <c r="E2420" i="1"/>
  <c r="F2420" i="1"/>
  <c r="G2420" i="1"/>
  <c r="D2421" i="1"/>
  <c r="E2421" i="1"/>
  <c r="F2421" i="1"/>
  <c r="G2421" i="1"/>
  <c r="D2422" i="1"/>
  <c r="E2422" i="1"/>
  <c r="F2422" i="1"/>
  <c r="G2422" i="1"/>
  <c r="D2423" i="1"/>
  <c r="E2423" i="1"/>
  <c r="F2423" i="1"/>
  <c r="G2423" i="1"/>
  <c r="D2424" i="1"/>
  <c r="E2424" i="1"/>
  <c r="F2424" i="1"/>
  <c r="G2424" i="1"/>
  <c r="D2425" i="1"/>
  <c r="E2425" i="1"/>
  <c r="F2425" i="1"/>
  <c r="G2425" i="1"/>
  <c r="D2426" i="1"/>
  <c r="E2426" i="1"/>
  <c r="F2426" i="1"/>
  <c r="G2426" i="1"/>
  <c r="D2427" i="1"/>
  <c r="E2427" i="1"/>
  <c r="F2427" i="1"/>
  <c r="G2427" i="1"/>
  <c r="D2428" i="1"/>
  <c r="E2428" i="1"/>
  <c r="F2428" i="1"/>
  <c r="G2428" i="1"/>
  <c r="D2429" i="1"/>
  <c r="E2429" i="1"/>
  <c r="F2429" i="1"/>
  <c r="G2429" i="1"/>
  <c r="D2430" i="1"/>
  <c r="E2430" i="1"/>
  <c r="F2430" i="1"/>
  <c r="G2430" i="1"/>
  <c r="D2431" i="1"/>
  <c r="E2431" i="1"/>
  <c r="F2431" i="1"/>
  <c r="G2431" i="1"/>
  <c r="D2432" i="1"/>
  <c r="E2432" i="1"/>
  <c r="F2432" i="1"/>
  <c r="G2432" i="1"/>
  <c r="D2433" i="1"/>
  <c r="E2433" i="1"/>
  <c r="F2433" i="1"/>
  <c r="G2433" i="1"/>
  <c r="D2434" i="1"/>
  <c r="E2434" i="1"/>
  <c r="F2434" i="1"/>
  <c r="G2434" i="1"/>
  <c r="D2435" i="1"/>
  <c r="E2435" i="1"/>
  <c r="F2435" i="1"/>
  <c r="G2435" i="1"/>
  <c r="D2436" i="1"/>
  <c r="E2436" i="1"/>
  <c r="F2436" i="1"/>
  <c r="G2436" i="1"/>
  <c r="D2437" i="1"/>
  <c r="E2437" i="1"/>
  <c r="F2437" i="1"/>
  <c r="G2437" i="1"/>
  <c r="D2438" i="1"/>
  <c r="E2438" i="1"/>
  <c r="F2438" i="1"/>
  <c r="G2438" i="1"/>
  <c r="D2439" i="1"/>
  <c r="E2439" i="1"/>
  <c r="F2439" i="1"/>
  <c r="G2439" i="1"/>
  <c r="D2440" i="1"/>
  <c r="E2440" i="1"/>
  <c r="F2440" i="1"/>
  <c r="G2440" i="1"/>
  <c r="D2441" i="1"/>
  <c r="E2441" i="1"/>
  <c r="F2441" i="1"/>
  <c r="G2441" i="1"/>
  <c r="D2442" i="1"/>
  <c r="E2442" i="1"/>
  <c r="F2442" i="1"/>
  <c r="G2442" i="1"/>
  <c r="D2443" i="1"/>
  <c r="E2443" i="1"/>
  <c r="F2443" i="1"/>
  <c r="G2443" i="1"/>
  <c r="D2444" i="1"/>
  <c r="E2444" i="1"/>
  <c r="F2444" i="1"/>
  <c r="G2444" i="1"/>
  <c r="D2445" i="1"/>
  <c r="E2445" i="1"/>
  <c r="F2445" i="1"/>
  <c r="G2445" i="1"/>
  <c r="D2446" i="1"/>
  <c r="E2446" i="1"/>
  <c r="F2446" i="1"/>
  <c r="G2446" i="1"/>
  <c r="D2447" i="1"/>
  <c r="E2447" i="1"/>
  <c r="F2447" i="1"/>
  <c r="G2447" i="1"/>
  <c r="D2448" i="1"/>
  <c r="E2448" i="1"/>
  <c r="F2448" i="1"/>
  <c r="G2448" i="1"/>
  <c r="D2449" i="1"/>
  <c r="E2449" i="1"/>
  <c r="F2449" i="1"/>
  <c r="G2449" i="1"/>
  <c r="D2450" i="1"/>
  <c r="E2450" i="1"/>
  <c r="F2450" i="1"/>
  <c r="G2450" i="1"/>
  <c r="D2451" i="1"/>
  <c r="E2451" i="1"/>
  <c r="F2451" i="1"/>
  <c r="G2451" i="1"/>
  <c r="D2452" i="1"/>
  <c r="E2452" i="1"/>
  <c r="F2452" i="1"/>
  <c r="G2452" i="1"/>
  <c r="D2453" i="1"/>
  <c r="E2453" i="1"/>
  <c r="F2453" i="1"/>
  <c r="G2453" i="1"/>
  <c r="D2454" i="1"/>
  <c r="E2454" i="1"/>
  <c r="F2454" i="1"/>
  <c r="G2454" i="1"/>
  <c r="D2455" i="1"/>
  <c r="E2455" i="1"/>
  <c r="F2455" i="1"/>
  <c r="G2455" i="1"/>
  <c r="D2456" i="1"/>
  <c r="E2456" i="1"/>
  <c r="F2456" i="1"/>
  <c r="G2456" i="1"/>
  <c r="D2457" i="1"/>
  <c r="E2457" i="1"/>
  <c r="F2457" i="1"/>
  <c r="G2457" i="1"/>
  <c r="D2458" i="1"/>
  <c r="E2458" i="1"/>
  <c r="F2458" i="1"/>
  <c r="G2458" i="1"/>
  <c r="D2459" i="1"/>
  <c r="E2459" i="1"/>
  <c r="F2459" i="1"/>
  <c r="G2459" i="1"/>
  <c r="D2460" i="1"/>
  <c r="E2460" i="1"/>
  <c r="F2460" i="1"/>
  <c r="G2460" i="1"/>
  <c r="D2461" i="1"/>
  <c r="E2461" i="1"/>
  <c r="F2461" i="1"/>
  <c r="G2461" i="1"/>
  <c r="D2462" i="1"/>
  <c r="E2462" i="1"/>
  <c r="F2462" i="1"/>
  <c r="G2462" i="1"/>
  <c r="D2463" i="1"/>
  <c r="E2463" i="1"/>
  <c r="F2463" i="1"/>
  <c r="G2463" i="1"/>
  <c r="D2464" i="1"/>
  <c r="E2464" i="1"/>
  <c r="F2464" i="1"/>
  <c r="G2464" i="1"/>
  <c r="D2465" i="1"/>
  <c r="E2465" i="1"/>
  <c r="F2465" i="1"/>
  <c r="G2465" i="1"/>
  <c r="D2466" i="1"/>
  <c r="E2466" i="1"/>
  <c r="F2466" i="1"/>
  <c r="G2466" i="1"/>
  <c r="D2467" i="1"/>
  <c r="E2467" i="1"/>
  <c r="F2467" i="1"/>
  <c r="G2467" i="1"/>
  <c r="D2468" i="1"/>
  <c r="E2468" i="1"/>
  <c r="F2468" i="1"/>
  <c r="G2468" i="1"/>
  <c r="D2469" i="1"/>
  <c r="E2469" i="1"/>
  <c r="F2469" i="1"/>
  <c r="G2469" i="1"/>
  <c r="D2470" i="1"/>
  <c r="E2470" i="1"/>
  <c r="F2470" i="1"/>
  <c r="G2470" i="1"/>
  <c r="D2471" i="1"/>
  <c r="E2471" i="1"/>
  <c r="F2471" i="1"/>
  <c r="G2471" i="1"/>
  <c r="D2472" i="1"/>
  <c r="E2472" i="1"/>
  <c r="F2472" i="1"/>
  <c r="G2472" i="1"/>
  <c r="D2473" i="1"/>
  <c r="E2473" i="1"/>
  <c r="F2473" i="1"/>
  <c r="G2473" i="1"/>
  <c r="D2474" i="1"/>
  <c r="E2474" i="1"/>
  <c r="F2474" i="1"/>
  <c r="G2474" i="1"/>
  <c r="D2475" i="1"/>
  <c r="E2475" i="1"/>
  <c r="F2475" i="1"/>
  <c r="G2475" i="1"/>
  <c r="D2476" i="1"/>
  <c r="E2476" i="1"/>
  <c r="F2476" i="1"/>
  <c r="G2476" i="1"/>
  <c r="D2477" i="1"/>
  <c r="E2477" i="1"/>
  <c r="F2477" i="1"/>
  <c r="G2477" i="1"/>
  <c r="D2478" i="1"/>
  <c r="E2478" i="1"/>
  <c r="F2478" i="1"/>
  <c r="G2478" i="1"/>
  <c r="D2479" i="1"/>
  <c r="E2479" i="1"/>
  <c r="F2479" i="1"/>
  <c r="G2479" i="1"/>
  <c r="D2480" i="1"/>
  <c r="E2480" i="1"/>
  <c r="F2480" i="1"/>
  <c r="G2480" i="1"/>
  <c r="D2481" i="1"/>
  <c r="E2481" i="1"/>
  <c r="F2481" i="1"/>
  <c r="G2481" i="1"/>
  <c r="D2482" i="1"/>
  <c r="E2482" i="1"/>
  <c r="F2482" i="1"/>
  <c r="G2482" i="1"/>
  <c r="D2483" i="1"/>
  <c r="E2483" i="1"/>
  <c r="F2483" i="1"/>
  <c r="G2483" i="1"/>
  <c r="D2484" i="1"/>
  <c r="E2484" i="1"/>
  <c r="F2484" i="1"/>
  <c r="G2484" i="1"/>
  <c r="D2485" i="1"/>
  <c r="E2485" i="1"/>
  <c r="F2485" i="1"/>
  <c r="G2485" i="1"/>
  <c r="D2486" i="1"/>
  <c r="E2486" i="1"/>
  <c r="F2486" i="1"/>
  <c r="G2486" i="1"/>
  <c r="D2487" i="1"/>
  <c r="E2487" i="1"/>
  <c r="F2487" i="1"/>
  <c r="G2487" i="1"/>
  <c r="D2488" i="1"/>
  <c r="E2488" i="1"/>
  <c r="F2488" i="1"/>
  <c r="G2488" i="1"/>
  <c r="D2489" i="1"/>
  <c r="E2489" i="1"/>
  <c r="F2489" i="1"/>
  <c r="G2489" i="1"/>
  <c r="D2490" i="1"/>
  <c r="E2490" i="1"/>
  <c r="F2490" i="1"/>
  <c r="G2490" i="1"/>
  <c r="D2491" i="1"/>
  <c r="E2491" i="1"/>
  <c r="F2491" i="1"/>
  <c r="G2491" i="1"/>
  <c r="D2492" i="1"/>
  <c r="E2492" i="1"/>
  <c r="F2492" i="1"/>
  <c r="G2492" i="1"/>
  <c r="D2493" i="1"/>
  <c r="E2493" i="1"/>
  <c r="F2493" i="1"/>
  <c r="G2493" i="1"/>
  <c r="D2494" i="1"/>
  <c r="E2494" i="1"/>
  <c r="F2494" i="1"/>
  <c r="G2494" i="1"/>
  <c r="D2495" i="1"/>
  <c r="E2495" i="1"/>
  <c r="F2495" i="1"/>
  <c r="G2495" i="1"/>
  <c r="D2496" i="1"/>
  <c r="E2496" i="1"/>
  <c r="F2496" i="1"/>
  <c r="G2496" i="1"/>
  <c r="D2497" i="1"/>
  <c r="E2497" i="1"/>
  <c r="F2497" i="1"/>
  <c r="G2497" i="1"/>
  <c r="D2498" i="1"/>
  <c r="E2498" i="1"/>
  <c r="F2498" i="1"/>
  <c r="G2498" i="1"/>
  <c r="D2499" i="1"/>
  <c r="E2499" i="1"/>
  <c r="F2499" i="1"/>
  <c r="G2499" i="1"/>
  <c r="D2500" i="1"/>
  <c r="E2500" i="1"/>
  <c r="F2500" i="1"/>
  <c r="G2500" i="1"/>
  <c r="D2501" i="1"/>
  <c r="E2501" i="1"/>
  <c r="F2501" i="1"/>
  <c r="G2501" i="1"/>
  <c r="D2502" i="1"/>
  <c r="E2502" i="1"/>
  <c r="F2502" i="1"/>
  <c r="G2502" i="1"/>
  <c r="D2503" i="1"/>
  <c r="E2503" i="1"/>
  <c r="F2503" i="1"/>
  <c r="G2503" i="1"/>
  <c r="D2504" i="1"/>
  <c r="E2504" i="1"/>
  <c r="F2504" i="1"/>
  <c r="G2504" i="1"/>
  <c r="D2505" i="1"/>
  <c r="E2505" i="1"/>
  <c r="F2505" i="1"/>
  <c r="G2505" i="1"/>
  <c r="D2506" i="1"/>
  <c r="E2506" i="1"/>
  <c r="F2506" i="1"/>
  <c r="G2506" i="1"/>
  <c r="D2507" i="1"/>
  <c r="E2507" i="1"/>
  <c r="F2507" i="1"/>
  <c r="G2507" i="1"/>
  <c r="D2508" i="1"/>
  <c r="E2508" i="1"/>
  <c r="F2508" i="1"/>
  <c r="G2508" i="1"/>
  <c r="D2509" i="1"/>
  <c r="E2509" i="1"/>
  <c r="F2509" i="1"/>
  <c r="G2509" i="1"/>
  <c r="D2510" i="1"/>
  <c r="E2510" i="1"/>
  <c r="F2510" i="1"/>
  <c r="G2510" i="1"/>
  <c r="D2511" i="1"/>
  <c r="E2511" i="1"/>
  <c r="F2511" i="1"/>
  <c r="G2511" i="1"/>
  <c r="D2512" i="1"/>
  <c r="E2512" i="1"/>
  <c r="F2512" i="1"/>
  <c r="G2512" i="1"/>
  <c r="D2513" i="1"/>
  <c r="E2513" i="1"/>
  <c r="F2513" i="1"/>
  <c r="G2513" i="1"/>
  <c r="D2514" i="1"/>
  <c r="E2514" i="1"/>
  <c r="F2514" i="1"/>
  <c r="G2514" i="1"/>
  <c r="D2515" i="1"/>
  <c r="E2515" i="1"/>
  <c r="F2515" i="1"/>
  <c r="G2515" i="1"/>
  <c r="D2516" i="1"/>
  <c r="E2516" i="1"/>
  <c r="F2516" i="1"/>
  <c r="G2516" i="1"/>
  <c r="D2517" i="1"/>
  <c r="E2517" i="1"/>
  <c r="F2517" i="1"/>
  <c r="G2517" i="1"/>
  <c r="D2518" i="1"/>
  <c r="E2518" i="1"/>
  <c r="F2518" i="1"/>
  <c r="G2518" i="1"/>
  <c r="D2519" i="1"/>
  <c r="E2519" i="1"/>
  <c r="F2519" i="1"/>
  <c r="G2519" i="1"/>
  <c r="D2520" i="1"/>
  <c r="E2520" i="1"/>
  <c r="F2520" i="1"/>
  <c r="G2520" i="1"/>
  <c r="D2521" i="1"/>
  <c r="E2521" i="1"/>
  <c r="F2521" i="1"/>
  <c r="G2521" i="1"/>
  <c r="D2522" i="1"/>
  <c r="E2522" i="1"/>
  <c r="F2522" i="1"/>
  <c r="G2522" i="1"/>
  <c r="D2523" i="1"/>
  <c r="E2523" i="1"/>
  <c r="F2523" i="1"/>
  <c r="G2523" i="1"/>
  <c r="D2524" i="1"/>
  <c r="E2524" i="1"/>
  <c r="F2524" i="1"/>
  <c r="G2524" i="1"/>
  <c r="D2525" i="1"/>
  <c r="E2525" i="1"/>
  <c r="F2525" i="1"/>
  <c r="G2525" i="1"/>
  <c r="D2526" i="1"/>
  <c r="E2526" i="1"/>
  <c r="F2526" i="1"/>
  <c r="G2526" i="1"/>
  <c r="D2527" i="1"/>
  <c r="E2527" i="1"/>
  <c r="F2527" i="1"/>
  <c r="G2527" i="1"/>
  <c r="D2528" i="1"/>
  <c r="E2528" i="1"/>
  <c r="F2528" i="1"/>
  <c r="G2528" i="1"/>
  <c r="D2529" i="1"/>
  <c r="E2529" i="1"/>
  <c r="F2529" i="1"/>
  <c r="G2529" i="1"/>
  <c r="D2530" i="1"/>
  <c r="E2530" i="1"/>
  <c r="F2530" i="1"/>
  <c r="G2530" i="1"/>
  <c r="D2531" i="1"/>
  <c r="E2531" i="1"/>
  <c r="F2531" i="1"/>
  <c r="G2531" i="1"/>
  <c r="D2532" i="1"/>
  <c r="E2532" i="1"/>
  <c r="F2532" i="1"/>
  <c r="G2532" i="1"/>
  <c r="D2533" i="1"/>
  <c r="E2533" i="1"/>
  <c r="F2533" i="1"/>
  <c r="G2533" i="1"/>
  <c r="D2534" i="1"/>
  <c r="E2534" i="1"/>
  <c r="F2534" i="1"/>
  <c r="G2534" i="1"/>
  <c r="D2535" i="1"/>
  <c r="E2535" i="1"/>
  <c r="F2535" i="1"/>
  <c r="G2535" i="1"/>
  <c r="D2536" i="1"/>
  <c r="E2536" i="1"/>
  <c r="F2536" i="1"/>
  <c r="G2536" i="1"/>
  <c r="D2537" i="1"/>
  <c r="E2537" i="1"/>
  <c r="F2537" i="1"/>
  <c r="G2537" i="1"/>
  <c r="D2538" i="1"/>
  <c r="E2538" i="1"/>
  <c r="F2538" i="1"/>
  <c r="G2538" i="1"/>
  <c r="D2539" i="1"/>
  <c r="E2539" i="1"/>
  <c r="F2539" i="1"/>
  <c r="G2539" i="1"/>
  <c r="D2540" i="1"/>
  <c r="E2540" i="1"/>
  <c r="F2540" i="1"/>
  <c r="G2540" i="1"/>
  <c r="D2541" i="1"/>
  <c r="E2541" i="1"/>
  <c r="F2541" i="1"/>
  <c r="G2541" i="1"/>
  <c r="D2542" i="1"/>
  <c r="E2542" i="1"/>
  <c r="F2542" i="1"/>
  <c r="G2542" i="1"/>
  <c r="D2543" i="1"/>
  <c r="E2543" i="1"/>
  <c r="F2543" i="1"/>
  <c r="G2543" i="1"/>
  <c r="D2544" i="1"/>
  <c r="E2544" i="1"/>
  <c r="F2544" i="1"/>
  <c r="G2544" i="1"/>
  <c r="D2545" i="1"/>
  <c r="E2545" i="1"/>
  <c r="F2545" i="1"/>
  <c r="G2545" i="1"/>
  <c r="D2546" i="1"/>
  <c r="E2546" i="1"/>
  <c r="F2546" i="1"/>
  <c r="G2546" i="1"/>
  <c r="D2547" i="1"/>
  <c r="E2547" i="1"/>
  <c r="F2547" i="1"/>
  <c r="G2547" i="1"/>
  <c r="D2548" i="1"/>
  <c r="E2548" i="1"/>
  <c r="F2548" i="1"/>
  <c r="G2548" i="1"/>
  <c r="D2549" i="1"/>
  <c r="E2549" i="1"/>
  <c r="F2549" i="1"/>
  <c r="G2549" i="1"/>
  <c r="D2550" i="1"/>
  <c r="E2550" i="1"/>
  <c r="F2550" i="1"/>
  <c r="G2550" i="1"/>
  <c r="D2551" i="1"/>
  <c r="E2551" i="1"/>
  <c r="F2551" i="1"/>
  <c r="G2551" i="1"/>
  <c r="D2552" i="1"/>
  <c r="E2552" i="1"/>
  <c r="F2552" i="1"/>
  <c r="G2552" i="1"/>
  <c r="D2553" i="1"/>
  <c r="E2553" i="1"/>
  <c r="F2553" i="1"/>
  <c r="G2553" i="1"/>
  <c r="D2554" i="1"/>
  <c r="E2554" i="1"/>
  <c r="F2554" i="1"/>
  <c r="G2554" i="1"/>
  <c r="D2555" i="1"/>
  <c r="E2555" i="1"/>
  <c r="F2555" i="1"/>
  <c r="G2555" i="1"/>
  <c r="D2556" i="1"/>
  <c r="E2556" i="1"/>
  <c r="F2556" i="1"/>
  <c r="G2556" i="1"/>
  <c r="D2557" i="1"/>
  <c r="E2557" i="1"/>
  <c r="F2557" i="1"/>
  <c r="G2557" i="1"/>
  <c r="D2558" i="1"/>
  <c r="E2558" i="1"/>
  <c r="F2558" i="1"/>
  <c r="G2558" i="1"/>
  <c r="D2559" i="1"/>
  <c r="E2559" i="1"/>
  <c r="F2559" i="1"/>
  <c r="G2559" i="1"/>
  <c r="D2560" i="1"/>
  <c r="E2560" i="1"/>
  <c r="F2560" i="1"/>
  <c r="G2560" i="1"/>
  <c r="D2561" i="1"/>
  <c r="E2561" i="1"/>
  <c r="F2561" i="1"/>
  <c r="G2561" i="1"/>
  <c r="D2562" i="1"/>
  <c r="E2562" i="1"/>
  <c r="F2562" i="1"/>
  <c r="G2562" i="1"/>
  <c r="D2563" i="1"/>
  <c r="E2563" i="1"/>
  <c r="F2563" i="1"/>
  <c r="G2563" i="1"/>
  <c r="D2564" i="1"/>
  <c r="E2564" i="1"/>
  <c r="F2564" i="1"/>
  <c r="G2564" i="1"/>
  <c r="D2565" i="1"/>
  <c r="E2565" i="1"/>
  <c r="F2565" i="1"/>
  <c r="G2565" i="1"/>
  <c r="D2566" i="1"/>
  <c r="E2566" i="1"/>
  <c r="F2566" i="1"/>
  <c r="G2566" i="1"/>
  <c r="D2567" i="1"/>
  <c r="E2567" i="1"/>
  <c r="F2567" i="1"/>
  <c r="G2567" i="1"/>
  <c r="D2568" i="1"/>
  <c r="E2568" i="1"/>
  <c r="F2568" i="1"/>
  <c r="G2568" i="1"/>
  <c r="D2569" i="1"/>
  <c r="E2569" i="1"/>
  <c r="F2569" i="1"/>
  <c r="G2569" i="1"/>
  <c r="D2570" i="1"/>
  <c r="E2570" i="1"/>
  <c r="F2570" i="1"/>
  <c r="G2570" i="1"/>
  <c r="D2571" i="1"/>
  <c r="E2571" i="1"/>
  <c r="F2571" i="1"/>
  <c r="G2571" i="1"/>
  <c r="D2572" i="1"/>
  <c r="E2572" i="1"/>
  <c r="F2572" i="1"/>
  <c r="G2572" i="1"/>
  <c r="D2573" i="1"/>
  <c r="E2573" i="1"/>
  <c r="F2573" i="1"/>
  <c r="G2573" i="1"/>
  <c r="D2574" i="1"/>
  <c r="E2574" i="1"/>
  <c r="F2574" i="1"/>
  <c r="G2574" i="1"/>
  <c r="D2575" i="1"/>
  <c r="E2575" i="1"/>
  <c r="F2575" i="1"/>
  <c r="G2575" i="1"/>
  <c r="D2576" i="1"/>
  <c r="E2576" i="1"/>
  <c r="F2576" i="1"/>
  <c r="G2576" i="1"/>
  <c r="D2577" i="1"/>
  <c r="E2577" i="1"/>
  <c r="F2577" i="1"/>
  <c r="G2577" i="1"/>
  <c r="D2578" i="1"/>
  <c r="E2578" i="1"/>
  <c r="F2578" i="1"/>
  <c r="G2578" i="1"/>
  <c r="D2579" i="1"/>
  <c r="E2579" i="1"/>
  <c r="F2579" i="1"/>
  <c r="G2579" i="1"/>
  <c r="D2580" i="1"/>
  <c r="E2580" i="1"/>
  <c r="F2580" i="1"/>
  <c r="G2580" i="1"/>
  <c r="D2581" i="1"/>
  <c r="E2581" i="1"/>
  <c r="F2581" i="1"/>
  <c r="G2581" i="1"/>
  <c r="D2582" i="1"/>
  <c r="E2582" i="1"/>
  <c r="F2582" i="1"/>
  <c r="G2582" i="1"/>
  <c r="D2583" i="1"/>
  <c r="E2583" i="1"/>
  <c r="F2583" i="1"/>
  <c r="G2583" i="1"/>
  <c r="D2584" i="1"/>
  <c r="E2584" i="1"/>
  <c r="F2584" i="1"/>
  <c r="G2584" i="1"/>
  <c r="D2585" i="1"/>
  <c r="E2585" i="1"/>
  <c r="F2585" i="1"/>
  <c r="G2585" i="1"/>
  <c r="D2586" i="1"/>
  <c r="E2586" i="1"/>
  <c r="F2586" i="1"/>
  <c r="G2586" i="1"/>
  <c r="D2587" i="1"/>
  <c r="E2587" i="1"/>
  <c r="F2587" i="1"/>
  <c r="G2587" i="1"/>
  <c r="D2588" i="1"/>
  <c r="E2588" i="1"/>
  <c r="F2588" i="1"/>
  <c r="G2588" i="1"/>
  <c r="D2589" i="1"/>
  <c r="E2589" i="1"/>
  <c r="F2589" i="1"/>
  <c r="G2589" i="1"/>
  <c r="D2590" i="1"/>
  <c r="E2590" i="1"/>
  <c r="F2590" i="1"/>
  <c r="G2590" i="1"/>
  <c r="D2591" i="1"/>
  <c r="E2591" i="1"/>
  <c r="F2591" i="1"/>
  <c r="G2591" i="1"/>
  <c r="D2592" i="1"/>
  <c r="E2592" i="1"/>
  <c r="F2592" i="1"/>
  <c r="G2592" i="1"/>
  <c r="D2593" i="1"/>
  <c r="E2593" i="1"/>
  <c r="F2593" i="1"/>
  <c r="G2593" i="1"/>
  <c r="D2594" i="1"/>
  <c r="E2594" i="1"/>
  <c r="F2594" i="1"/>
  <c r="G2594" i="1"/>
  <c r="D2595" i="1"/>
  <c r="E2595" i="1"/>
  <c r="F2595" i="1"/>
  <c r="G2595" i="1"/>
  <c r="D2596" i="1"/>
  <c r="E2596" i="1"/>
  <c r="F2596" i="1"/>
  <c r="G2596" i="1"/>
  <c r="D2597" i="1"/>
  <c r="E2597" i="1"/>
  <c r="F2597" i="1"/>
  <c r="G2597" i="1"/>
  <c r="D2598" i="1"/>
  <c r="E2598" i="1"/>
  <c r="F2598" i="1"/>
  <c r="G2598" i="1"/>
  <c r="D2599" i="1"/>
  <c r="E2599" i="1"/>
  <c r="F2599" i="1"/>
  <c r="G2599" i="1"/>
  <c r="D2600" i="1"/>
  <c r="E2600" i="1"/>
  <c r="F2600" i="1"/>
  <c r="G2600" i="1"/>
  <c r="D2601" i="1"/>
  <c r="E2601" i="1"/>
  <c r="F2601" i="1"/>
  <c r="G2601" i="1"/>
  <c r="D2602" i="1"/>
  <c r="E2602" i="1"/>
  <c r="F2602" i="1"/>
  <c r="G2602" i="1"/>
  <c r="D2603" i="1"/>
  <c r="E2603" i="1"/>
  <c r="F2603" i="1"/>
  <c r="G2603" i="1"/>
  <c r="D2604" i="1"/>
  <c r="E2604" i="1"/>
  <c r="F2604" i="1"/>
  <c r="G2604" i="1"/>
  <c r="D2605" i="1"/>
  <c r="E2605" i="1"/>
  <c r="F2605" i="1"/>
  <c r="G2605" i="1"/>
  <c r="D2606" i="1"/>
  <c r="E2606" i="1"/>
  <c r="F2606" i="1"/>
  <c r="G2606" i="1"/>
  <c r="D2607" i="1"/>
  <c r="E2607" i="1"/>
  <c r="F2607" i="1"/>
  <c r="G2607" i="1"/>
  <c r="D2608" i="1"/>
  <c r="E2608" i="1"/>
  <c r="F2608" i="1"/>
  <c r="G2608" i="1"/>
  <c r="D2609" i="1"/>
  <c r="E2609" i="1"/>
  <c r="F2609" i="1"/>
  <c r="G2609" i="1"/>
  <c r="D2610" i="1"/>
  <c r="E2610" i="1"/>
  <c r="F2610" i="1"/>
  <c r="G2610" i="1"/>
  <c r="D2611" i="1"/>
  <c r="E2611" i="1"/>
  <c r="F2611" i="1"/>
  <c r="G2611" i="1"/>
  <c r="D2612" i="1"/>
  <c r="E2612" i="1"/>
  <c r="F2612" i="1"/>
  <c r="G2612" i="1"/>
  <c r="D2613" i="1"/>
  <c r="E2613" i="1"/>
  <c r="F2613" i="1"/>
  <c r="G2613" i="1"/>
  <c r="D2614" i="1"/>
  <c r="E2614" i="1"/>
  <c r="F2614" i="1"/>
  <c r="G2614" i="1"/>
  <c r="D2615" i="1"/>
  <c r="E2615" i="1"/>
  <c r="F2615" i="1"/>
  <c r="G2615" i="1"/>
  <c r="D2616" i="1"/>
  <c r="E2616" i="1"/>
  <c r="F2616" i="1"/>
  <c r="G2616" i="1"/>
  <c r="D2617" i="1"/>
  <c r="E2617" i="1"/>
  <c r="F2617" i="1"/>
  <c r="G2617" i="1"/>
  <c r="D2618" i="1"/>
  <c r="E2618" i="1"/>
  <c r="F2618" i="1"/>
  <c r="G2618" i="1"/>
  <c r="D2619" i="1"/>
  <c r="E2619" i="1"/>
  <c r="F2619" i="1"/>
  <c r="G2619" i="1"/>
  <c r="D2620" i="1"/>
  <c r="E2620" i="1"/>
  <c r="F2620" i="1"/>
  <c r="G2620" i="1"/>
  <c r="D2621" i="1"/>
  <c r="E2621" i="1"/>
  <c r="F2621" i="1"/>
  <c r="G2621" i="1"/>
  <c r="D2622" i="1"/>
  <c r="E2622" i="1"/>
  <c r="F2622" i="1"/>
  <c r="G2622" i="1"/>
  <c r="D2623" i="1"/>
  <c r="E2623" i="1"/>
  <c r="F2623" i="1"/>
  <c r="G2623" i="1"/>
  <c r="D2624" i="1"/>
  <c r="E2624" i="1"/>
  <c r="F2624" i="1"/>
  <c r="G2624" i="1"/>
  <c r="D2625" i="1"/>
  <c r="E2625" i="1"/>
  <c r="F2625" i="1"/>
  <c r="G2625" i="1"/>
  <c r="D2626" i="1"/>
  <c r="E2626" i="1"/>
  <c r="F2626" i="1"/>
  <c r="G2626" i="1"/>
  <c r="D2627" i="1"/>
  <c r="E2627" i="1"/>
  <c r="F2627" i="1"/>
  <c r="G2627" i="1"/>
  <c r="D2628" i="1"/>
  <c r="E2628" i="1"/>
  <c r="F2628" i="1"/>
  <c r="G2628" i="1"/>
  <c r="D2629" i="1"/>
  <c r="E2629" i="1"/>
  <c r="F2629" i="1"/>
  <c r="G2629" i="1"/>
  <c r="D2630" i="1"/>
  <c r="E2630" i="1"/>
  <c r="F2630" i="1"/>
  <c r="G2630" i="1"/>
  <c r="D2631" i="1"/>
  <c r="E2631" i="1"/>
  <c r="F2631" i="1"/>
  <c r="G2631" i="1"/>
  <c r="D2632" i="1"/>
  <c r="E2632" i="1"/>
  <c r="F2632" i="1"/>
  <c r="G2632" i="1"/>
  <c r="D2633" i="1"/>
  <c r="E2633" i="1"/>
  <c r="F2633" i="1"/>
  <c r="G2633" i="1"/>
  <c r="D2634" i="1"/>
  <c r="E2634" i="1"/>
  <c r="F2634" i="1"/>
  <c r="G2634" i="1"/>
  <c r="D2635" i="1"/>
  <c r="E2635" i="1"/>
  <c r="F2635" i="1"/>
  <c r="G2635" i="1"/>
  <c r="D2636" i="1"/>
  <c r="E2636" i="1"/>
  <c r="F2636" i="1"/>
  <c r="G2636" i="1"/>
  <c r="D2637" i="1"/>
  <c r="E2637" i="1"/>
  <c r="F2637" i="1"/>
  <c r="G2637" i="1"/>
  <c r="D2638" i="1"/>
  <c r="E2638" i="1"/>
  <c r="F2638" i="1"/>
  <c r="G2638" i="1"/>
  <c r="D2639" i="1"/>
  <c r="E2639" i="1"/>
  <c r="F2639" i="1"/>
  <c r="G2639" i="1"/>
  <c r="D2640" i="1"/>
  <c r="E2640" i="1"/>
  <c r="F2640" i="1"/>
  <c r="G2640" i="1"/>
  <c r="D2641" i="1"/>
  <c r="E2641" i="1"/>
  <c r="F2641" i="1"/>
  <c r="G2641" i="1"/>
  <c r="D2642" i="1"/>
  <c r="E2642" i="1"/>
  <c r="F2642" i="1"/>
  <c r="G2642" i="1"/>
  <c r="D2643" i="1"/>
  <c r="E2643" i="1"/>
  <c r="F2643" i="1"/>
  <c r="G2643" i="1"/>
  <c r="D2644" i="1"/>
  <c r="E2644" i="1"/>
  <c r="F2644" i="1"/>
  <c r="G2644" i="1"/>
  <c r="D2645" i="1"/>
  <c r="E2645" i="1"/>
  <c r="F2645" i="1"/>
  <c r="G2645" i="1"/>
  <c r="D2646" i="1"/>
  <c r="E2646" i="1"/>
  <c r="F2646" i="1"/>
  <c r="G2646" i="1"/>
  <c r="D2647" i="1"/>
  <c r="E2647" i="1"/>
  <c r="F2647" i="1"/>
  <c r="G2647" i="1"/>
  <c r="D2648" i="1"/>
  <c r="E2648" i="1"/>
  <c r="F2648" i="1"/>
  <c r="G2648" i="1"/>
  <c r="D2649" i="1"/>
  <c r="E2649" i="1"/>
  <c r="F2649" i="1"/>
  <c r="G2649" i="1"/>
  <c r="D2650" i="1"/>
  <c r="E2650" i="1"/>
  <c r="F2650" i="1"/>
  <c r="G2650" i="1"/>
  <c r="D2651" i="1"/>
  <c r="E2651" i="1"/>
  <c r="F2651" i="1"/>
  <c r="G2651" i="1"/>
  <c r="D2652" i="1"/>
  <c r="E2652" i="1"/>
  <c r="F2652" i="1"/>
  <c r="G2652" i="1"/>
  <c r="D2653" i="1"/>
  <c r="E2653" i="1"/>
  <c r="F2653" i="1"/>
  <c r="G2653" i="1"/>
  <c r="D2654" i="1"/>
  <c r="E2654" i="1"/>
  <c r="F2654" i="1"/>
  <c r="G2654" i="1"/>
  <c r="D2655" i="1"/>
  <c r="E2655" i="1"/>
  <c r="F2655" i="1"/>
  <c r="G2655" i="1"/>
  <c r="D2656" i="1"/>
  <c r="E2656" i="1"/>
  <c r="F2656" i="1"/>
  <c r="G2656" i="1"/>
  <c r="D2657" i="1"/>
  <c r="E2657" i="1"/>
  <c r="F2657" i="1"/>
  <c r="G2657" i="1"/>
  <c r="D2658" i="1"/>
  <c r="E2658" i="1"/>
  <c r="F2658" i="1"/>
  <c r="G2658" i="1"/>
  <c r="D2659" i="1"/>
  <c r="E2659" i="1"/>
  <c r="F2659" i="1"/>
  <c r="G2659" i="1"/>
  <c r="D2660" i="1"/>
  <c r="E2660" i="1"/>
  <c r="F2660" i="1"/>
  <c r="G2660" i="1"/>
  <c r="D2661" i="1"/>
  <c r="E2661" i="1"/>
  <c r="F2661" i="1"/>
  <c r="G2661" i="1"/>
  <c r="D2662" i="1"/>
  <c r="E2662" i="1"/>
  <c r="F2662" i="1"/>
  <c r="G2662" i="1"/>
  <c r="D2663" i="1"/>
  <c r="E2663" i="1"/>
  <c r="F2663" i="1"/>
  <c r="G2663" i="1"/>
  <c r="D2664" i="1"/>
  <c r="E2664" i="1"/>
  <c r="F2664" i="1"/>
  <c r="G2664" i="1"/>
  <c r="D2665" i="1"/>
  <c r="E2665" i="1"/>
  <c r="F2665" i="1"/>
  <c r="G2665" i="1"/>
  <c r="D2666" i="1"/>
  <c r="E2666" i="1"/>
  <c r="F2666" i="1"/>
  <c r="G2666" i="1"/>
  <c r="D2667" i="1"/>
  <c r="E2667" i="1"/>
  <c r="F2667" i="1"/>
  <c r="G2667" i="1"/>
  <c r="D2668" i="1"/>
  <c r="E2668" i="1"/>
  <c r="F2668" i="1"/>
  <c r="G2668" i="1"/>
  <c r="D2669" i="1"/>
  <c r="E2669" i="1"/>
  <c r="F2669" i="1"/>
  <c r="G2669" i="1"/>
  <c r="D2670" i="1"/>
  <c r="E2670" i="1"/>
  <c r="F2670" i="1"/>
  <c r="G2670" i="1"/>
  <c r="D2671" i="1"/>
  <c r="E2671" i="1"/>
  <c r="F2671" i="1"/>
  <c r="G2671" i="1"/>
  <c r="D2672" i="1"/>
  <c r="E2672" i="1"/>
  <c r="F2672" i="1"/>
  <c r="G2672" i="1"/>
  <c r="D2673" i="1"/>
  <c r="E2673" i="1"/>
  <c r="F2673" i="1"/>
  <c r="G2673" i="1"/>
  <c r="D2674" i="1"/>
  <c r="E2674" i="1"/>
  <c r="F2674" i="1"/>
  <c r="G2674" i="1"/>
  <c r="D2675" i="1"/>
  <c r="E2675" i="1"/>
  <c r="F2675" i="1"/>
  <c r="G2675" i="1"/>
  <c r="D2676" i="1"/>
  <c r="E2676" i="1"/>
  <c r="F2676" i="1"/>
  <c r="G2676" i="1"/>
  <c r="D2677" i="1"/>
  <c r="E2677" i="1"/>
  <c r="F2677" i="1"/>
  <c r="G2677" i="1"/>
  <c r="D2678" i="1"/>
  <c r="E2678" i="1"/>
  <c r="F2678" i="1"/>
  <c r="G2678" i="1"/>
  <c r="D2679" i="1"/>
  <c r="E2679" i="1"/>
  <c r="F2679" i="1"/>
  <c r="G2679" i="1"/>
  <c r="D2680" i="1"/>
  <c r="E2680" i="1"/>
  <c r="F2680" i="1"/>
  <c r="G2680" i="1"/>
  <c r="D2681" i="1"/>
  <c r="E2681" i="1"/>
  <c r="F2681" i="1"/>
  <c r="G2681" i="1"/>
  <c r="D2682" i="1"/>
  <c r="E2682" i="1"/>
  <c r="F2682" i="1"/>
  <c r="G2682" i="1"/>
  <c r="D2683" i="1"/>
  <c r="E2683" i="1"/>
  <c r="F2683" i="1"/>
  <c r="G2683" i="1"/>
  <c r="D2684" i="1"/>
  <c r="E2684" i="1"/>
  <c r="F2684" i="1"/>
  <c r="G2684" i="1"/>
  <c r="D2685" i="1"/>
  <c r="E2685" i="1"/>
  <c r="F2685" i="1"/>
  <c r="G2685" i="1"/>
  <c r="D2686" i="1"/>
  <c r="E2686" i="1"/>
  <c r="F2686" i="1"/>
  <c r="G2686" i="1"/>
  <c r="D2687" i="1"/>
  <c r="E2687" i="1"/>
  <c r="F2687" i="1"/>
  <c r="G2687" i="1"/>
  <c r="D2688" i="1"/>
  <c r="E2688" i="1"/>
  <c r="F2688" i="1"/>
  <c r="G2688" i="1"/>
  <c r="D2689" i="1"/>
  <c r="E2689" i="1"/>
  <c r="F2689" i="1"/>
  <c r="G2689" i="1"/>
  <c r="D2690" i="1"/>
  <c r="E2690" i="1"/>
  <c r="F2690" i="1"/>
  <c r="G2690" i="1"/>
  <c r="D2691" i="1"/>
  <c r="E2691" i="1"/>
  <c r="F2691" i="1"/>
  <c r="G2691" i="1"/>
  <c r="D2692" i="1"/>
  <c r="E2692" i="1"/>
  <c r="F2692" i="1"/>
  <c r="G2692" i="1"/>
  <c r="D2693" i="1"/>
  <c r="E2693" i="1"/>
  <c r="F2693" i="1"/>
  <c r="G2693" i="1"/>
  <c r="D2694" i="1"/>
  <c r="E2694" i="1"/>
  <c r="F2694" i="1"/>
  <c r="G2694" i="1"/>
  <c r="D2695" i="1"/>
  <c r="E2695" i="1"/>
  <c r="F2695" i="1"/>
  <c r="G2695" i="1"/>
  <c r="D2696" i="1"/>
  <c r="E2696" i="1"/>
  <c r="F2696" i="1"/>
  <c r="G2696" i="1"/>
  <c r="D2697" i="1"/>
  <c r="E2697" i="1"/>
  <c r="F2697" i="1"/>
  <c r="G2697" i="1"/>
  <c r="D2698" i="1"/>
  <c r="E2698" i="1"/>
  <c r="F2698" i="1"/>
  <c r="G2698" i="1"/>
  <c r="D2699" i="1"/>
  <c r="E2699" i="1"/>
  <c r="F2699" i="1"/>
  <c r="G2699" i="1"/>
  <c r="D2700" i="1"/>
  <c r="E2700" i="1"/>
  <c r="F2700" i="1"/>
  <c r="G2700" i="1"/>
  <c r="D2701" i="1"/>
  <c r="E2701" i="1"/>
  <c r="F2701" i="1"/>
  <c r="G2701" i="1"/>
  <c r="D2702" i="1"/>
  <c r="E2702" i="1"/>
  <c r="F2702" i="1"/>
  <c r="G2702" i="1"/>
  <c r="D2703" i="1"/>
  <c r="E2703" i="1"/>
  <c r="F2703" i="1"/>
  <c r="G2703" i="1"/>
  <c r="D2704" i="1"/>
  <c r="E2704" i="1"/>
  <c r="F2704" i="1"/>
  <c r="G2704" i="1"/>
  <c r="D2705" i="1"/>
  <c r="E2705" i="1"/>
  <c r="F2705" i="1"/>
  <c r="G2705" i="1"/>
  <c r="D2706" i="1"/>
  <c r="E2706" i="1"/>
  <c r="F2706" i="1"/>
  <c r="G2706" i="1"/>
  <c r="D2707" i="1"/>
  <c r="E2707" i="1"/>
  <c r="F2707" i="1"/>
  <c r="G2707" i="1"/>
  <c r="D2708" i="1"/>
  <c r="E2708" i="1"/>
  <c r="F2708" i="1"/>
  <c r="G2708" i="1"/>
  <c r="D2709" i="1"/>
  <c r="E2709" i="1"/>
  <c r="F2709" i="1"/>
  <c r="G2709" i="1"/>
  <c r="D2710" i="1"/>
  <c r="E2710" i="1"/>
  <c r="F2710" i="1"/>
  <c r="G2710" i="1"/>
  <c r="D2711" i="1"/>
  <c r="E2711" i="1"/>
  <c r="F2711" i="1"/>
  <c r="G2711" i="1"/>
  <c r="D2712" i="1"/>
  <c r="E2712" i="1"/>
  <c r="F2712" i="1"/>
  <c r="G2712" i="1"/>
  <c r="D2713" i="1"/>
  <c r="E2713" i="1"/>
  <c r="F2713" i="1"/>
  <c r="G2713" i="1"/>
  <c r="D2714" i="1"/>
  <c r="E2714" i="1"/>
  <c r="F2714" i="1"/>
  <c r="G2714" i="1"/>
  <c r="D2715" i="1"/>
  <c r="E2715" i="1"/>
  <c r="F2715" i="1"/>
  <c r="G2715" i="1"/>
  <c r="D2716" i="1"/>
  <c r="E2716" i="1"/>
  <c r="F2716" i="1"/>
  <c r="G2716" i="1"/>
  <c r="D2717" i="1"/>
  <c r="E2717" i="1"/>
  <c r="F2717" i="1"/>
  <c r="G2717" i="1"/>
  <c r="D2718" i="1"/>
  <c r="E2718" i="1"/>
  <c r="F2718" i="1"/>
  <c r="G2718" i="1"/>
  <c r="D2719" i="1"/>
  <c r="E2719" i="1"/>
  <c r="F2719" i="1"/>
  <c r="G2719" i="1"/>
  <c r="D2720" i="1"/>
  <c r="E2720" i="1"/>
  <c r="F2720" i="1"/>
  <c r="G2720" i="1"/>
  <c r="D2721" i="1"/>
  <c r="E2721" i="1"/>
  <c r="F2721" i="1"/>
  <c r="G2721" i="1"/>
  <c r="D2722" i="1"/>
  <c r="E2722" i="1"/>
  <c r="F2722" i="1"/>
  <c r="G2722" i="1"/>
  <c r="D2723" i="1"/>
  <c r="E2723" i="1"/>
  <c r="F2723" i="1"/>
  <c r="G2723" i="1"/>
  <c r="D2724" i="1"/>
  <c r="E2724" i="1"/>
  <c r="F2724" i="1"/>
  <c r="G2724" i="1"/>
  <c r="D2725" i="1"/>
  <c r="E2725" i="1"/>
  <c r="F2725" i="1"/>
  <c r="G2725" i="1"/>
  <c r="D2726" i="1"/>
  <c r="E2726" i="1"/>
  <c r="F2726" i="1"/>
  <c r="G2726" i="1"/>
  <c r="D2727" i="1"/>
  <c r="E2727" i="1"/>
  <c r="F2727" i="1"/>
  <c r="G2727" i="1"/>
  <c r="D2728" i="1"/>
  <c r="E2728" i="1"/>
  <c r="F2728" i="1"/>
  <c r="G2728" i="1"/>
  <c r="D2729" i="1"/>
  <c r="E2729" i="1"/>
  <c r="F2729" i="1"/>
  <c r="G2729" i="1"/>
  <c r="D2730" i="1"/>
  <c r="E2730" i="1"/>
  <c r="F2730" i="1"/>
  <c r="G2730" i="1"/>
  <c r="D2731" i="1"/>
  <c r="E2731" i="1"/>
  <c r="F2731" i="1"/>
  <c r="G2731" i="1"/>
  <c r="D2732" i="1"/>
  <c r="E2732" i="1"/>
  <c r="F2732" i="1"/>
  <c r="G2732" i="1"/>
  <c r="D2733" i="1"/>
  <c r="E2733" i="1"/>
  <c r="F2733" i="1"/>
  <c r="G2733" i="1"/>
  <c r="D2734" i="1"/>
  <c r="E2734" i="1"/>
  <c r="F2734" i="1"/>
  <c r="G2734" i="1"/>
  <c r="D2735" i="1"/>
  <c r="E2735" i="1"/>
  <c r="F2735" i="1"/>
  <c r="G2735" i="1"/>
  <c r="D2736" i="1"/>
  <c r="E2736" i="1"/>
  <c r="F2736" i="1"/>
  <c r="G2736" i="1"/>
  <c r="D2737" i="1"/>
  <c r="E2737" i="1"/>
  <c r="F2737" i="1"/>
  <c r="G2737" i="1"/>
  <c r="D2738" i="1"/>
  <c r="E2738" i="1"/>
  <c r="F2738" i="1"/>
  <c r="G2738" i="1"/>
  <c r="D2739" i="1"/>
  <c r="E2739" i="1"/>
  <c r="F2739" i="1"/>
  <c r="G2739" i="1"/>
  <c r="D2740" i="1"/>
  <c r="E2740" i="1"/>
  <c r="F2740" i="1"/>
  <c r="G2740" i="1"/>
  <c r="D2741" i="1"/>
  <c r="E2741" i="1"/>
  <c r="F2741" i="1"/>
  <c r="G2741" i="1"/>
  <c r="D2742" i="1"/>
  <c r="E2742" i="1"/>
  <c r="F2742" i="1"/>
  <c r="G2742" i="1"/>
  <c r="D2743" i="1"/>
  <c r="E2743" i="1"/>
  <c r="F2743" i="1"/>
  <c r="G2743" i="1"/>
  <c r="D2744" i="1"/>
  <c r="E2744" i="1"/>
  <c r="F2744" i="1"/>
  <c r="G2744" i="1"/>
  <c r="D2745" i="1"/>
  <c r="E2745" i="1"/>
  <c r="F2745" i="1"/>
  <c r="G2745" i="1"/>
  <c r="D2746" i="1"/>
  <c r="E2746" i="1"/>
  <c r="F2746" i="1"/>
  <c r="G2746" i="1"/>
  <c r="D2747" i="1"/>
  <c r="E2747" i="1"/>
  <c r="F2747" i="1"/>
  <c r="G2747" i="1"/>
  <c r="D2748" i="1"/>
  <c r="E2748" i="1"/>
  <c r="F2748" i="1"/>
  <c r="G2748" i="1"/>
  <c r="D2749" i="1"/>
  <c r="E2749" i="1"/>
  <c r="F2749" i="1"/>
  <c r="G2749" i="1"/>
  <c r="D2750" i="1"/>
  <c r="E2750" i="1"/>
  <c r="F2750" i="1"/>
  <c r="G2750" i="1"/>
  <c r="D2751" i="1"/>
  <c r="E2751" i="1"/>
  <c r="F2751" i="1"/>
  <c r="G2751" i="1"/>
  <c r="D2752" i="1"/>
  <c r="E2752" i="1"/>
  <c r="F2752" i="1"/>
  <c r="G2752" i="1"/>
  <c r="D2753" i="1"/>
  <c r="E2753" i="1"/>
  <c r="F2753" i="1"/>
  <c r="G2753" i="1"/>
  <c r="D2754" i="1"/>
  <c r="E2754" i="1"/>
  <c r="F2754" i="1"/>
  <c r="G2754" i="1"/>
  <c r="D2755" i="1"/>
  <c r="E2755" i="1"/>
  <c r="F2755" i="1"/>
  <c r="G2755" i="1"/>
  <c r="D2756" i="1"/>
  <c r="E2756" i="1"/>
  <c r="F2756" i="1"/>
  <c r="G2756" i="1"/>
  <c r="D2757" i="1"/>
  <c r="E2757" i="1"/>
  <c r="F2757" i="1"/>
  <c r="G2757" i="1"/>
  <c r="D2758" i="1"/>
  <c r="E2758" i="1"/>
  <c r="F2758" i="1"/>
  <c r="G2758" i="1"/>
  <c r="D2759" i="1"/>
  <c r="E2759" i="1"/>
  <c r="F2759" i="1"/>
  <c r="G2759" i="1"/>
  <c r="D2760" i="1"/>
  <c r="E2760" i="1"/>
  <c r="F2760" i="1"/>
  <c r="G2760" i="1"/>
  <c r="D2761" i="1"/>
  <c r="E2761" i="1"/>
  <c r="F2761" i="1"/>
  <c r="G2761" i="1"/>
  <c r="D2762" i="1"/>
  <c r="E2762" i="1"/>
  <c r="F2762" i="1"/>
  <c r="G2762" i="1"/>
  <c r="D2763" i="1"/>
  <c r="E2763" i="1"/>
  <c r="F2763" i="1"/>
  <c r="G2763" i="1"/>
  <c r="D2764" i="1"/>
  <c r="E2764" i="1"/>
  <c r="F2764" i="1"/>
  <c r="G2764" i="1"/>
  <c r="D2765" i="1"/>
  <c r="E2765" i="1"/>
  <c r="F2765" i="1"/>
  <c r="G2765" i="1"/>
  <c r="D2766" i="1"/>
  <c r="E2766" i="1"/>
  <c r="F2766" i="1"/>
  <c r="G2766" i="1"/>
  <c r="D2767" i="1"/>
  <c r="E2767" i="1"/>
  <c r="F2767" i="1"/>
  <c r="G2767" i="1"/>
  <c r="D2768" i="1"/>
  <c r="E2768" i="1"/>
  <c r="F2768" i="1"/>
  <c r="G2768" i="1"/>
  <c r="D2769" i="1"/>
  <c r="E2769" i="1"/>
  <c r="F2769" i="1"/>
  <c r="G2769" i="1"/>
  <c r="D2770" i="1"/>
  <c r="E2770" i="1"/>
  <c r="F2770" i="1"/>
  <c r="G2770" i="1"/>
  <c r="D2771" i="1"/>
  <c r="E2771" i="1"/>
  <c r="F2771" i="1"/>
  <c r="G2771" i="1"/>
  <c r="D2772" i="1"/>
  <c r="E2772" i="1"/>
  <c r="F2772" i="1"/>
  <c r="G2772" i="1"/>
  <c r="D2773" i="1"/>
  <c r="E2773" i="1"/>
  <c r="F2773" i="1"/>
  <c r="G2773" i="1"/>
  <c r="D2774" i="1"/>
  <c r="E2774" i="1"/>
  <c r="F2774" i="1"/>
  <c r="G2774" i="1"/>
  <c r="D2775" i="1"/>
  <c r="E2775" i="1"/>
  <c r="F2775" i="1"/>
  <c r="G2775" i="1"/>
  <c r="D2776" i="1"/>
  <c r="E2776" i="1"/>
  <c r="F2776" i="1"/>
  <c r="G2776" i="1"/>
  <c r="D2777" i="1"/>
  <c r="E2777" i="1"/>
  <c r="F2777" i="1"/>
  <c r="G2777" i="1"/>
  <c r="D2778" i="1"/>
  <c r="E2778" i="1"/>
  <c r="F2778" i="1"/>
  <c r="G2778" i="1"/>
  <c r="D2779" i="1"/>
  <c r="E2779" i="1"/>
  <c r="F2779" i="1"/>
  <c r="G2779" i="1"/>
  <c r="D2780" i="1"/>
  <c r="E2780" i="1"/>
  <c r="F2780" i="1"/>
  <c r="G2780" i="1"/>
  <c r="D2781" i="1"/>
  <c r="E2781" i="1"/>
  <c r="F2781" i="1"/>
  <c r="G2781" i="1"/>
  <c r="D2782" i="1"/>
  <c r="E2782" i="1"/>
  <c r="F2782" i="1"/>
  <c r="G2782" i="1"/>
  <c r="D2783" i="1"/>
  <c r="E2783" i="1"/>
  <c r="F2783" i="1"/>
  <c r="G2783" i="1"/>
  <c r="D2784" i="1"/>
  <c r="E2784" i="1"/>
  <c r="F2784" i="1"/>
  <c r="G2784" i="1"/>
  <c r="D2785" i="1"/>
  <c r="E2785" i="1"/>
  <c r="F2785" i="1"/>
  <c r="G2785" i="1"/>
  <c r="D2786" i="1"/>
  <c r="E2786" i="1"/>
  <c r="F2786" i="1"/>
  <c r="G2786" i="1"/>
  <c r="D2787" i="1"/>
  <c r="E2787" i="1"/>
  <c r="F2787" i="1"/>
  <c r="G2787" i="1"/>
  <c r="D2788" i="1"/>
  <c r="E2788" i="1"/>
  <c r="F2788" i="1"/>
  <c r="G2788" i="1"/>
  <c r="D2789" i="1"/>
  <c r="E2789" i="1"/>
  <c r="F2789" i="1"/>
  <c r="G2789" i="1"/>
  <c r="D2790" i="1"/>
  <c r="E2790" i="1"/>
  <c r="F2790" i="1"/>
  <c r="G2790" i="1"/>
  <c r="D2791" i="1"/>
  <c r="E2791" i="1"/>
  <c r="F2791" i="1"/>
  <c r="G2791" i="1"/>
  <c r="D2792" i="1"/>
  <c r="E2792" i="1"/>
  <c r="F2792" i="1"/>
  <c r="G2792" i="1"/>
  <c r="D2793" i="1"/>
  <c r="E2793" i="1"/>
  <c r="F2793" i="1"/>
  <c r="G2793" i="1"/>
  <c r="D2794" i="1"/>
  <c r="E2794" i="1"/>
  <c r="F2794" i="1"/>
  <c r="G2794" i="1"/>
  <c r="D2795" i="1"/>
  <c r="E2795" i="1"/>
  <c r="F2795" i="1"/>
  <c r="G2795" i="1"/>
  <c r="D2796" i="1"/>
  <c r="E2796" i="1"/>
  <c r="F2796" i="1"/>
  <c r="G2796" i="1"/>
  <c r="D2797" i="1"/>
  <c r="E2797" i="1"/>
  <c r="F2797" i="1"/>
  <c r="G2797" i="1"/>
  <c r="D2798" i="1"/>
  <c r="E2798" i="1"/>
  <c r="F2798" i="1"/>
  <c r="G2798" i="1"/>
  <c r="D2799" i="1"/>
  <c r="E2799" i="1"/>
  <c r="F2799" i="1"/>
  <c r="G2799" i="1"/>
  <c r="D2800" i="1"/>
  <c r="E2800" i="1"/>
  <c r="F2800" i="1"/>
  <c r="G2800" i="1"/>
  <c r="D2801" i="1"/>
  <c r="E2801" i="1"/>
  <c r="F2801" i="1"/>
  <c r="G2801" i="1"/>
  <c r="D2802" i="1"/>
  <c r="E2802" i="1"/>
  <c r="F2802" i="1"/>
  <c r="G2802" i="1"/>
  <c r="D2803" i="1"/>
  <c r="E2803" i="1"/>
  <c r="F2803" i="1"/>
  <c r="G2803" i="1"/>
  <c r="D2804" i="1"/>
  <c r="E2804" i="1"/>
  <c r="F2804" i="1"/>
  <c r="G2804" i="1"/>
  <c r="D2805" i="1"/>
  <c r="E2805" i="1"/>
  <c r="F2805" i="1"/>
  <c r="G2805" i="1"/>
  <c r="D2806" i="1"/>
  <c r="E2806" i="1"/>
  <c r="F2806" i="1"/>
  <c r="G2806" i="1"/>
  <c r="D2807" i="1"/>
  <c r="E2807" i="1"/>
  <c r="F2807" i="1"/>
  <c r="G2807" i="1"/>
  <c r="D2808" i="1"/>
  <c r="E2808" i="1"/>
  <c r="F2808" i="1"/>
  <c r="G2808" i="1"/>
  <c r="D2809" i="1"/>
  <c r="E2809" i="1"/>
  <c r="F2809" i="1"/>
  <c r="G2809" i="1"/>
  <c r="D2810" i="1"/>
  <c r="E2810" i="1"/>
  <c r="F2810" i="1"/>
  <c r="G2810" i="1"/>
  <c r="D2811" i="1"/>
  <c r="E2811" i="1"/>
  <c r="F2811" i="1"/>
  <c r="G2811" i="1"/>
  <c r="D2812" i="1"/>
  <c r="E2812" i="1"/>
  <c r="F2812" i="1"/>
  <c r="G2812" i="1"/>
  <c r="D2813" i="1"/>
  <c r="E2813" i="1"/>
  <c r="F2813" i="1"/>
  <c r="G2813" i="1"/>
  <c r="D2814" i="1"/>
  <c r="E2814" i="1"/>
  <c r="F2814" i="1"/>
  <c r="G2814" i="1"/>
  <c r="D2815" i="1"/>
  <c r="E2815" i="1"/>
  <c r="F2815" i="1"/>
  <c r="G2815" i="1"/>
  <c r="D2816" i="1"/>
  <c r="E2816" i="1"/>
  <c r="F2816" i="1"/>
  <c r="G2816" i="1"/>
  <c r="D2817" i="1"/>
  <c r="E2817" i="1"/>
  <c r="F2817" i="1"/>
  <c r="G2817" i="1"/>
  <c r="D2818" i="1"/>
  <c r="E2818" i="1"/>
  <c r="F2818" i="1"/>
  <c r="G2818" i="1"/>
  <c r="D2819" i="1"/>
  <c r="E2819" i="1"/>
  <c r="F2819" i="1"/>
  <c r="G2819" i="1"/>
  <c r="D2820" i="1"/>
  <c r="E2820" i="1"/>
  <c r="F2820" i="1"/>
  <c r="G2820" i="1"/>
  <c r="D2821" i="1"/>
  <c r="E2821" i="1"/>
  <c r="F2821" i="1"/>
  <c r="G2821" i="1"/>
  <c r="D2822" i="1"/>
  <c r="E2822" i="1"/>
  <c r="F2822" i="1"/>
  <c r="G2822" i="1"/>
  <c r="D2823" i="1"/>
  <c r="E2823" i="1"/>
  <c r="F2823" i="1"/>
  <c r="G2823" i="1"/>
  <c r="D2824" i="1"/>
  <c r="E2824" i="1"/>
  <c r="F2824" i="1"/>
  <c r="G2824" i="1"/>
  <c r="D2825" i="1"/>
  <c r="E2825" i="1"/>
  <c r="F2825" i="1"/>
  <c r="G2825" i="1"/>
  <c r="D2826" i="1"/>
  <c r="E2826" i="1"/>
  <c r="F2826" i="1"/>
  <c r="G2826" i="1"/>
  <c r="D2827" i="1"/>
  <c r="E2827" i="1"/>
  <c r="F2827" i="1"/>
  <c r="G2827" i="1"/>
  <c r="D2828" i="1"/>
  <c r="E2828" i="1"/>
  <c r="F2828" i="1"/>
  <c r="G2828" i="1"/>
  <c r="D2829" i="1"/>
  <c r="E2829" i="1"/>
  <c r="F2829" i="1"/>
  <c r="G2829" i="1"/>
  <c r="D2830" i="1"/>
  <c r="E2830" i="1"/>
  <c r="F2830" i="1"/>
  <c r="G2830" i="1"/>
  <c r="D2831" i="1"/>
  <c r="E2831" i="1"/>
  <c r="F2831" i="1"/>
  <c r="G2831" i="1"/>
  <c r="D2832" i="1"/>
  <c r="E2832" i="1"/>
  <c r="F2832" i="1"/>
  <c r="G2832" i="1"/>
  <c r="D2833" i="1"/>
  <c r="E2833" i="1"/>
  <c r="F2833" i="1"/>
  <c r="G2833" i="1"/>
  <c r="D2834" i="1"/>
  <c r="E2834" i="1"/>
  <c r="F2834" i="1"/>
  <c r="G2834" i="1"/>
  <c r="D2835" i="1"/>
  <c r="E2835" i="1"/>
  <c r="F2835" i="1"/>
  <c r="G2835" i="1"/>
  <c r="D2836" i="1"/>
  <c r="E2836" i="1"/>
  <c r="F2836" i="1"/>
  <c r="G2836" i="1"/>
  <c r="D2837" i="1"/>
  <c r="E2837" i="1"/>
  <c r="F2837" i="1"/>
  <c r="G2837" i="1"/>
  <c r="D2838" i="1"/>
  <c r="E2838" i="1"/>
  <c r="F2838" i="1"/>
  <c r="G2838" i="1"/>
  <c r="D2839" i="1"/>
  <c r="E2839" i="1"/>
  <c r="F2839" i="1"/>
  <c r="G2839" i="1"/>
  <c r="D2840" i="1"/>
  <c r="E2840" i="1"/>
  <c r="F2840" i="1"/>
  <c r="G2840" i="1"/>
  <c r="D2841" i="1"/>
  <c r="E2841" i="1"/>
  <c r="F2841" i="1"/>
  <c r="G2841" i="1"/>
  <c r="D2842" i="1"/>
  <c r="E2842" i="1"/>
  <c r="F2842" i="1"/>
  <c r="G2842" i="1"/>
  <c r="D2843" i="1"/>
  <c r="E2843" i="1"/>
  <c r="F2843" i="1"/>
  <c r="G2843" i="1"/>
  <c r="D2844" i="1"/>
  <c r="E2844" i="1"/>
  <c r="F2844" i="1"/>
  <c r="G2844" i="1"/>
  <c r="D2845" i="1"/>
  <c r="E2845" i="1"/>
  <c r="F2845" i="1"/>
  <c r="G2845" i="1"/>
  <c r="D2846" i="1"/>
  <c r="E2846" i="1"/>
  <c r="F2846" i="1"/>
  <c r="G2846" i="1"/>
  <c r="D2847" i="1"/>
  <c r="E2847" i="1"/>
  <c r="F2847" i="1"/>
  <c r="G2847" i="1"/>
  <c r="D2848" i="1"/>
  <c r="E2848" i="1"/>
  <c r="F2848" i="1"/>
  <c r="G2848" i="1"/>
  <c r="D2849" i="1"/>
  <c r="E2849" i="1"/>
  <c r="F2849" i="1"/>
  <c r="G2849" i="1"/>
  <c r="D2850" i="1"/>
  <c r="E2850" i="1"/>
  <c r="F2850" i="1"/>
  <c r="G2850" i="1"/>
  <c r="D2851" i="1"/>
  <c r="E2851" i="1"/>
  <c r="F2851" i="1"/>
  <c r="G2851" i="1"/>
  <c r="D2852" i="1"/>
  <c r="E2852" i="1"/>
  <c r="F2852" i="1"/>
  <c r="G2852" i="1"/>
  <c r="D2853" i="1"/>
  <c r="E2853" i="1"/>
  <c r="F2853" i="1"/>
  <c r="G2853" i="1"/>
  <c r="D2854" i="1"/>
  <c r="E2854" i="1"/>
  <c r="F2854" i="1"/>
  <c r="G2854" i="1"/>
  <c r="D2855" i="1"/>
  <c r="E2855" i="1"/>
  <c r="F2855" i="1"/>
  <c r="G2855" i="1"/>
  <c r="D2856" i="1"/>
  <c r="E2856" i="1"/>
  <c r="F2856" i="1"/>
  <c r="G2856" i="1"/>
  <c r="D2857" i="1"/>
  <c r="E2857" i="1"/>
  <c r="F2857" i="1"/>
  <c r="G2857" i="1"/>
  <c r="D2858" i="1"/>
  <c r="E2858" i="1"/>
  <c r="F2858" i="1"/>
  <c r="G2858" i="1"/>
  <c r="D2859" i="1"/>
  <c r="E2859" i="1"/>
  <c r="F2859" i="1"/>
  <c r="G2859" i="1"/>
  <c r="D2860" i="1"/>
  <c r="E2860" i="1"/>
  <c r="F2860" i="1"/>
  <c r="G2860" i="1"/>
  <c r="D2861" i="1"/>
  <c r="E2861" i="1"/>
  <c r="F2861" i="1"/>
  <c r="G2861" i="1"/>
  <c r="D2862" i="1"/>
  <c r="E2862" i="1"/>
  <c r="F2862" i="1"/>
  <c r="G2862" i="1"/>
  <c r="D2863" i="1"/>
  <c r="E2863" i="1"/>
  <c r="F2863" i="1"/>
  <c r="G2863" i="1"/>
  <c r="D2864" i="1"/>
  <c r="E2864" i="1"/>
  <c r="F2864" i="1"/>
  <c r="G2864" i="1"/>
  <c r="D2865" i="1"/>
  <c r="E2865" i="1"/>
  <c r="F2865" i="1"/>
  <c r="G2865" i="1"/>
  <c r="D2866" i="1"/>
  <c r="E2866" i="1"/>
  <c r="F2866" i="1"/>
  <c r="G2866" i="1"/>
  <c r="D2867" i="1"/>
  <c r="E2867" i="1"/>
  <c r="F2867" i="1"/>
  <c r="G2867" i="1"/>
  <c r="D2868" i="1"/>
  <c r="E2868" i="1"/>
  <c r="F2868" i="1"/>
  <c r="G2868" i="1"/>
  <c r="D2869" i="1"/>
  <c r="E2869" i="1"/>
  <c r="F2869" i="1"/>
  <c r="G2869" i="1"/>
  <c r="D2870" i="1"/>
  <c r="E2870" i="1"/>
  <c r="F2870" i="1"/>
  <c r="G2870" i="1"/>
  <c r="D2871" i="1"/>
  <c r="E2871" i="1"/>
  <c r="F2871" i="1"/>
  <c r="G2871" i="1"/>
  <c r="D2872" i="1"/>
  <c r="E2872" i="1"/>
  <c r="F2872" i="1"/>
  <c r="G2872" i="1"/>
  <c r="D2873" i="1"/>
  <c r="E2873" i="1"/>
  <c r="F2873" i="1"/>
  <c r="G2873" i="1"/>
  <c r="D2874" i="1"/>
  <c r="E2874" i="1"/>
  <c r="F2874" i="1"/>
  <c r="G2874" i="1"/>
  <c r="D2875" i="1"/>
  <c r="E2875" i="1"/>
  <c r="F2875" i="1"/>
  <c r="G2875" i="1"/>
  <c r="D2876" i="1"/>
  <c r="E2876" i="1"/>
  <c r="F2876" i="1"/>
  <c r="G2876" i="1"/>
  <c r="D2877" i="1"/>
  <c r="E2877" i="1"/>
  <c r="F2877" i="1"/>
  <c r="G2877" i="1"/>
  <c r="D2878" i="1"/>
  <c r="E2878" i="1"/>
  <c r="F2878" i="1"/>
  <c r="G2878" i="1"/>
  <c r="D2879" i="1"/>
  <c r="E2879" i="1"/>
  <c r="F2879" i="1"/>
  <c r="G2879" i="1"/>
  <c r="D2880" i="1"/>
  <c r="E2880" i="1"/>
  <c r="F2880" i="1"/>
  <c r="G2880" i="1"/>
  <c r="D2881" i="1"/>
  <c r="E2881" i="1"/>
  <c r="F2881" i="1"/>
  <c r="G2881" i="1"/>
  <c r="D2882" i="1"/>
  <c r="E2882" i="1"/>
  <c r="F2882" i="1"/>
  <c r="G2882" i="1"/>
  <c r="D2883" i="1"/>
  <c r="E2883" i="1"/>
  <c r="F2883" i="1"/>
  <c r="G2883" i="1"/>
  <c r="D2884" i="1"/>
  <c r="E2884" i="1"/>
  <c r="F2884" i="1"/>
  <c r="G2884" i="1"/>
  <c r="D2885" i="1"/>
  <c r="E2885" i="1"/>
  <c r="F2885" i="1"/>
  <c r="G2885" i="1"/>
  <c r="D2886" i="1"/>
  <c r="E2886" i="1"/>
  <c r="F2886" i="1"/>
  <c r="G2886" i="1"/>
  <c r="D2887" i="1"/>
  <c r="E2887" i="1"/>
  <c r="F2887" i="1"/>
  <c r="G2887" i="1"/>
  <c r="D2888" i="1"/>
  <c r="E2888" i="1"/>
  <c r="F2888" i="1"/>
  <c r="G2888" i="1"/>
  <c r="D2889" i="1"/>
  <c r="E2889" i="1"/>
  <c r="F2889" i="1"/>
  <c r="G2889" i="1"/>
  <c r="D2890" i="1"/>
  <c r="E2890" i="1"/>
  <c r="F2890" i="1"/>
  <c r="G2890" i="1"/>
  <c r="D2891" i="1"/>
  <c r="E2891" i="1"/>
  <c r="F2891" i="1"/>
  <c r="G2891" i="1"/>
  <c r="D2892" i="1"/>
  <c r="E2892" i="1"/>
  <c r="F2892" i="1"/>
  <c r="G2892" i="1"/>
  <c r="D2893" i="1"/>
  <c r="E2893" i="1"/>
  <c r="F2893" i="1"/>
  <c r="G2893" i="1"/>
  <c r="D2894" i="1"/>
  <c r="E2894" i="1"/>
  <c r="F2894" i="1"/>
  <c r="G2894" i="1"/>
  <c r="D2895" i="1"/>
  <c r="E2895" i="1"/>
  <c r="F2895" i="1"/>
  <c r="G2895" i="1"/>
  <c r="D2896" i="1"/>
  <c r="E2896" i="1"/>
  <c r="F2896" i="1"/>
  <c r="G2896" i="1"/>
  <c r="D2897" i="1"/>
  <c r="E2897" i="1"/>
  <c r="F2897" i="1"/>
  <c r="G2897" i="1"/>
  <c r="D2898" i="1"/>
  <c r="E2898" i="1"/>
  <c r="F2898" i="1"/>
  <c r="G2898" i="1"/>
  <c r="D2899" i="1"/>
  <c r="E2899" i="1"/>
  <c r="F2899" i="1"/>
  <c r="G2899" i="1"/>
  <c r="D2900" i="1"/>
  <c r="E2900" i="1"/>
  <c r="F2900" i="1"/>
  <c r="G2900" i="1"/>
  <c r="D2901" i="1"/>
  <c r="E2901" i="1"/>
  <c r="F2901" i="1"/>
  <c r="G2901" i="1"/>
  <c r="D2902" i="1"/>
  <c r="E2902" i="1"/>
  <c r="F2902" i="1"/>
  <c r="G2902" i="1"/>
  <c r="D2903" i="1"/>
  <c r="E2903" i="1"/>
  <c r="F2903" i="1"/>
  <c r="G2903" i="1"/>
  <c r="D2904" i="1"/>
  <c r="E2904" i="1"/>
  <c r="F2904" i="1"/>
  <c r="G2904" i="1"/>
  <c r="D2905" i="1"/>
  <c r="E2905" i="1"/>
  <c r="F2905" i="1"/>
  <c r="G2905" i="1"/>
  <c r="D2906" i="1"/>
  <c r="E2906" i="1"/>
  <c r="F2906" i="1"/>
  <c r="G2906" i="1"/>
  <c r="D2907" i="1"/>
  <c r="E2907" i="1"/>
  <c r="F2907" i="1"/>
  <c r="G2907" i="1"/>
  <c r="D2908" i="1"/>
  <c r="E2908" i="1"/>
  <c r="F2908" i="1"/>
  <c r="G2908" i="1"/>
  <c r="D2909" i="1"/>
  <c r="E2909" i="1"/>
  <c r="F2909" i="1"/>
  <c r="G2909" i="1"/>
  <c r="D2910" i="1"/>
  <c r="E2910" i="1"/>
  <c r="F2910" i="1"/>
  <c r="G2910" i="1"/>
  <c r="D2911" i="1"/>
  <c r="E2911" i="1"/>
  <c r="F2911" i="1"/>
  <c r="G2911" i="1"/>
  <c r="D2912" i="1"/>
  <c r="E2912" i="1"/>
  <c r="F2912" i="1"/>
  <c r="G2912" i="1"/>
  <c r="D2913" i="1"/>
  <c r="E2913" i="1"/>
  <c r="F2913" i="1"/>
  <c r="G2913" i="1"/>
  <c r="D2914" i="1"/>
  <c r="E2914" i="1"/>
  <c r="F2914" i="1"/>
  <c r="G2914" i="1"/>
  <c r="D2915" i="1"/>
  <c r="E2915" i="1"/>
  <c r="F2915" i="1"/>
  <c r="G2915" i="1"/>
  <c r="D2916" i="1"/>
  <c r="E2916" i="1"/>
  <c r="F2916" i="1"/>
  <c r="G2916" i="1"/>
  <c r="D2917" i="1"/>
  <c r="E2917" i="1"/>
  <c r="F2917" i="1"/>
  <c r="G2917" i="1"/>
  <c r="D2918" i="1"/>
  <c r="E2918" i="1"/>
  <c r="F2918" i="1"/>
  <c r="G2918" i="1"/>
  <c r="D2919" i="1"/>
  <c r="E2919" i="1"/>
  <c r="F2919" i="1"/>
  <c r="G2919" i="1"/>
  <c r="D2920" i="1"/>
  <c r="E2920" i="1"/>
  <c r="F2920" i="1"/>
  <c r="G2920" i="1"/>
  <c r="D2921" i="1"/>
  <c r="E2921" i="1"/>
  <c r="F2921" i="1"/>
  <c r="G2921" i="1"/>
  <c r="D2922" i="1"/>
  <c r="E2922" i="1"/>
  <c r="F2922" i="1"/>
  <c r="G2922" i="1"/>
  <c r="D2923" i="1"/>
  <c r="E2923" i="1"/>
  <c r="F2923" i="1"/>
  <c r="G2923" i="1"/>
  <c r="D2924" i="1"/>
  <c r="E2924" i="1"/>
  <c r="F2924" i="1"/>
  <c r="G2924" i="1"/>
  <c r="D2925" i="1"/>
  <c r="E2925" i="1"/>
  <c r="F2925" i="1"/>
  <c r="G2925" i="1"/>
  <c r="D2926" i="1"/>
  <c r="E2926" i="1"/>
  <c r="F2926" i="1"/>
  <c r="G2926" i="1"/>
  <c r="D2927" i="1"/>
  <c r="E2927" i="1"/>
  <c r="F2927" i="1"/>
  <c r="G2927" i="1"/>
  <c r="D2928" i="1"/>
  <c r="E2928" i="1"/>
  <c r="F2928" i="1"/>
  <c r="G2928" i="1"/>
  <c r="D2929" i="1"/>
  <c r="E2929" i="1"/>
  <c r="F2929" i="1"/>
  <c r="G2929" i="1"/>
  <c r="D2930" i="1"/>
  <c r="E2930" i="1"/>
  <c r="F2930" i="1"/>
  <c r="G2930" i="1"/>
  <c r="D2931" i="1"/>
  <c r="E2931" i="1"/>
  <c r="F2931" i="1"/>
  <c r="G2931" i="1"/>
  <c r="D2932" i="1"/>
  <c r="E2932" i="1"/>
  <c r="F2932" i="1"/>
  <c r="G2932" i="1"/>
  <c r="D2933" i="1"/>
  <c r="E2933" i="1"/>
  <c r="F2933" i="1"/>
  <c r="G2933" i="1"/>
  <c r="D2934" i="1"/>
  <c r="E2934" i="1"/>
  <c r="F2934" i="1"/>
  <c r="G2934" i="1"/>
  <c r="D2935" i="1"/>
  <c r="E2935" i="1"/>
  <c r="F2935" i="1"/>
  <c r="G2935" i="1"/>
  <c r="D2936" i="1"/>
  <c r="E2936" i="1"/>
  <c r="F2936" i="1"/>
  <c r="G2936" i="1"/>
  <c r="D2937" i="1"/>
  <c r="E2937" i="1"/>
  <c r="F2937" i="1"/>
  <c r="G2937" i="1"/>
  <c r="D2938" i="1"/>
  <c r="E2938" i="1"/>
  <c r="F2938" i="1"/>
  <c r="G2938" i="1"/>
  <c r="D2939" i="1"/>
  <c r="E2939" i="1"/>
  <c r="F2939" i="1"/>
  <c r="G2939" i="1"/>
  <c r="D2940" i="1"/>
  <c r="E2940" i="1"/>
  <c r="F2940" i="1"/>
  <c r="G2940" i="1"/>
  <c r="D2941" i="1"/>
  <c r="E2941" i="1"/>
  <c r="F2941" i="1"/>
  <c r="G2941" i="1"/>
  <c r="D2942" i="1"/>
  <c r="E2942" i="1"/>
  <c r="F2942" i="1"/>
  <c r="G2942" i="1"/>
  <c r="D2943" i="1"/>
  <c r="E2943" i="1"/>
  <c r="F2943" i="1"/>
  <c r="G2943" i="1"/>
  <c r="D2944" i="1"/>
  <c r="E2944" i="1"/>
  <c r="F2944" i="1"/>
  <c r="G2944" i="1"/>
  <c r="D2945" i="1"/>
  <c r="E2945" i="1"/>
  <c r="F2945" i="1"/>
  <c r="G2945" i="1"/>
  <c r="D2946" i="1"/>
  <c r="E2946" i="1"/>
  <c r="F2946" i="1"/>
  <c r="G2946" i="1"/>
  <c r="D2947" i="1"/>
  <c r="E2947" i="1"/>
  <c r="F2947" i="1"/>
  <c r="G2947" i="1"/>
  <c r="D2948" i="1"/>
  <c r="E2948" i="1"/>
  <c r="F2948" i="1"/>
  <c r="G2948" i="1"/>
  <c r="D2949" i="1"/>
  <c r="E2949" i="1"/>
  <c r="F2949" i="1"/>
  <c r="G2949" i="1"/>
  <c r="D2950" i="1"/>
  <c r="E2950" i="1"/>
  <c r="F2950" i="1"/>
  <c r="G2950" i="1"/>
  <c r="D2951" i="1"/>
  <c r="E2951" i="1"/>
  <c r="F2951" i="1"/>
  <c r="G2951" i="1"/>
  <c r="D2952" i="1"/>
  <c r="E2952" i="1"/>
  <c r="F2952" i="1"/>
  <c r="G2952" i="1"/>
  <c r="D2953" i="1"/>
  <c r="E2953" i="1"/>
  <c r="F2953" i="1"/>
  <c r="G2953" i="1"/>
  <c r="D2954" i="1"/>
  <c r="E2954" i="1"/>
  <c r="F2954" i="1"/>
  <c r="G2954" i="1"/>
  <c r="D2955" i="1"/>
  <c r="E2955" i="1"/>
  <c r="F2955" i="1"/>
  <c r="G2955" i="1"/>
  <c r="D2956" i="1"/>
  <c r="E2956" i="1"/>
  <c r="F2956" i="1"/>
  <c r="G2956" i="1"/>
  <c r="D2957" i="1"/>
  <c r="E2957" i="1"/>
  <c r="F2957" i="1"/>
  <c r="G2957" i="1"/>
  <c r="D2958" i="1"/>
  <c r="E2958" i="1"/>
  <c r="F2958" i="1"/>
  <c r="G2958" i="1"/>
  <c r="D2959" i="1"/>
  <c r="E2959" i="1"/>
  <c r="F2959" i="1"/>
  <c r="G2959" i="1"/>
  <c r="D2960" i="1"/>
  <c r="E2960" i="1"/>
  <c r="F2960" i="1"/>
  <c r="G2960" i="1"/>
  <c r="D2961" i="1"/>
  <c r="E2961" i="1"/>
  <c r="F2961" i="1"/>
  <c r="G2961" i="1"/>
  <c r="D2962" i="1"/>
  <c r="E2962" i="1"/>
  <c r="F2962" i="1"/>
  <c r="G2962" i="1"/>
  <c r="D2963" i="1"/>
  <c r="E2963" i="1"/>
  <c r="F2963" i="1"/>
  <c r="G2963" i="1"/>
  <c r="D2964" i="1"/>
  <c r="E2964" i="1"/>
  <c r="F2964" i="1"/>
  <c r="G2964" i="1"/>
  <c r="D2965" i="1"/>
  <c r="E2965" i="1"/>
  <c r="F2965" i="1"/>
  <c r="G2965" i="1"/>
  <c r="D2966" i="1"/>
  <c r="E2966" i="1"/>
  <c r="F2966" i="1"/>
  <c r="G2966" i="1"/>
  <c r="D2967" i="1"/>
  <c r="E2967" i="1"/>
  <c r="F2967" i="1"/>
  <c r="G2967" i="1"/>
  <c r="D2968" i="1"/>
  <c r="E2968" i="1"/>
  <c r="F2968" i="1"/>
  <c r="G2968" i="1"/>
  <c r="D2969" i="1"/>
  <c r="E2969" i="1"/>
  <c r="F2969" i="1"/>
  <c r="G2969" i="1"/>
  <c r="D2970" i="1"/>
  <c r="E2970" i="1"/>
  <c r="F2970" i="1"/>
  <c r="G2970" i="1"/>
  <c r="D2971" i="1"/>
  <c r="E2971" i="1"/>
  <c r="F2971" i="1"/>
  <c r="G2971" i="1"/>
  <c r="D2972" i="1"/>
  <c r="E2972" i="1"/>
  <c r="F2972" i="1"/>
  <c r="G2972" i="1"/>
  <c r="D2973" i="1"/>
  <c r="E2973" i="1"/>
  <c r="F2973" i="1"/>
  <c r="G2973" i="1"/>
  <c r="D2974" i="1"/>
  <c r="E2974" i="1"/>
  <c r="F2974" i="1"/>
  <c r="G2974" i="1"/>
  <c r="D2975" i="1"/>
  <c r="E2975" i="1"/>
  <c r="F2975" i="1"/>
  <c r="G2975" i="1"/>
  <c r="D2976" i="1"/>
  <c r="E2976" i="1"/>
  <c r="F2976" i="1"/>
  <c r="G2976" i="1"/>
  <c r="D2977" i="1"/>
  <c r="E2977" i="1"/>
  <c r="F2977" i="1"/>
  <c r="G2977" i="1"/>
  <c r="D2978" i="1"/>
  <c r="E2978" i="1"/>
  <c r="F2978" i="1"/>
  <c r="G2978" i="1"/>
  <c r="D2979" i="1"/>
  <c r="E2979" i="1"/>
  <c r="F2979" i="1"/>
  <c r="G2979" i="1"/>
  <c r="D2980" i="1"/>
  <c r="E2980" i="1"/>
  <c r="F2980" i="1"/>
  <c r="G2980" i="1"/>
  <c r="D2981" i="1"/>
  <c r="E2981" i="1"/>
  <c r="F2981" i="1"/>
  <c r="G2981" i="1"/>
  <c r="D2982" i="1"/>
  <c r="E2982" i="1"/>
  <c r="F2982" i="1"/>
  <c r="G2982" i="1"/>
  <c r="D2983" i="1"/>
  <c r="E2983" i="1"/>
  <c r="F2983" i="1"/>
  <c r="G2983" i="1"/>
  <c r="D2984" i="1"/>
  <c r="E2984" i="1"/>
  <c r="F2984" i="1"/>
  <c r="G2984" i="1"/>
  <c r="D2985" i="1"/>
  <c r="E2985" i="1"/>
  <c r="F2985" i="1"/>
  <c r="G2985" i="1"/>
  <c r="D2986" i="1"/>
  <c r="E2986" i="1"/>
  <c r="F2986" i="1"/>
  <c r="G2986" i="1"/>
  <c r="D2987" i="1"/>
  <c r="E2987" i="1"/>
  <c r="F2987" i="1"/>
  <c r="G2987" i="1"/>
  <c r="D2988" i="1"/>
  <c r="E2988" i="1"/>
  <c r="F2988" i="1"/>
  <c r="G2988" i="1"/>
  <c r="D2989" i="1"/>
  <c r="E2989" i="1"/>
  <c r="F2989" i="1"/>
  <c r="G2989" i="1"/>
  <c r="D2990" i="1"/>
  <c r="E2990" i="1"/>
  <c r="F2990" i="1"/>
  <c r="G2990" i="1"/>
  <c r="D2991" i="1"/>
  <c r="E2991" i="1"/>
  <c r="F2991" i="1"/>
  <c r="G2991" i="1"/>
  <c r="D2992" i="1"/>
  <c r="E2992" i="1"/>
  <c r="F2992" i="1"/>
  <c r="G2992" i="1"/>
  <c r="D2993" i="1"/>
  <c r="E2993" i="1"/>
  <c r="F2993" i="1"/>
  <c r="G2993" i="1"/>
  <c r="D2994" i="1"/>
  <c r="E2994" i="1"/>
  <c r="F2994" i="1"/>
  <c r="G2994" i="1"/>
  <c r="D2995" i="1"/>
  <c r="E2995" i="1"/>
  <c r="F2995" i="1"/>
  <c r="G2995" i="1"/>
  <c r="D2996" i="1"/>
  <c r="E2996" i="1"/>
  <c r="F2996" i="1"/>
  <c r="G2996" i="1"/>
  <c r="D2997" i="1"/>
  <c r="E2997" i="1"/>
  <c r="F2997" i="1"/>
  <c r="G2997" i="1"/>
  <c r="D2998" i="1"/>
  <c r="E2998" i="1"/>
  <c r="F2998" i="1"/>
  <c r="G2998" i="1"/>
  <c r="D2999" i="1"/>
  <c r="E2999" i="1"/>
  <c r="F2999" i="1"/>
  <c r="G2999" i="1"/>
  <c r="D3000" i="1"/>
  <c r="E3000" i="1"/>
  <c r="F3000" i="1"/>
  <c r="G3000" i="1"/>
  <c r="D3001" i="1"/>
  <c r="E3001" i="1"/>
  <c r="F3001" i="1"/>
  <c r="G3001" i="1"/>
  <c r="D3002" i="1"/>
  <c r="E3002" i="1"/>
  <c r="F3002" i="1"/>
  <c r="G3002" i="1"/>
  <c r="D3003" i="1"/>
  <c r="E3003" i="1"/>
  <c r="F3003" i="1"/>
  <c r="G3003" i="1"/>
  <c r="D3004" i="1"/>
  <c r="E3004" i="1"/>
  <c r="F3004" i="1"/>
  <c r="G3004" i="1"/>
  <c r="D3005" i="1"/>
  <c r="E3005" i="1"/>
  <c r="F3005" i="1"/>
  <c r="G3005" i="1"/>
  <c r="D3006" i="1"/>
  <c r="E3006" i="1"/>
  <c r="F3006" i="1"/>
  <c r="G3006" i="1"/>
  <c r="D3007" i="1"/>
  <c r="E3007" i="1"/>
  <c r="F3007" i="1"/>
  <c r="G3007" i="1"/>
  <c r="D3008" i="1"/>
  <c r="E3008" i="1"/>
  <c r="F3008" i="1"/>
  <c r="G3008" i="1"/>
  <c r="D3009" i="1"/>
  <c r="E3009" i="1"/>
  <c r="F3009" i="1"/>
  <c r="G3009" i="1"/>
  <c r="D3010" i="1"/>
  <c r="E3010" i="1"/>
  <c r="F3010" i="1"/>
  <c r="G3010" i="1"/>
  <c r="D3011" i="1"/>
  <c r="E3011" i="1"/>
  <c r="F3011" i="1"/>
  <c r="G3011" i="1"/>
  <c r="D3012" i="1"/>
  <c r="E3012" i="1"/>
  <c r="F3012" i="1"/>
  <c r="G3012" i="1"/>
  <c r="D3013" i="1"/>
  <c r="E3013" i="1"/>
  <c r="F3013" i="1"/>
  <c r="G3013" i="1"/>
  <c r="D3014" i="1"/>
  <c r="E3014" i="1"/>
  <c r="F3014" i="1"/>
  <c r="G3014" i="1"/>
  <c r="D3015" i="1"/>
  <c r="E3015" i="1"/>
  <c r="F3015" i="1"/>
  <c r="G3015" i="1"/>
  <c r="D3016" i="1"/>
  <c r="E3016" i="1"/>
  <c r="F3016" i="1"/>
  <c r="G3016" i="1"/>
  <c r="D3017" i="1"/>
  <c r="E3017" i="1"/>
  <c r="F3017" i="1"/>
  <c r="G3017" i="1"/>
  <c r="D3018" i="1"/>
  <c r="E3018" i="1"/>
  <c r="F3018" i="1"/>
  <c r="G3018" i="1"/>
  <c r="D3019" i="1"/>
  <c r="E3019" i="1"/>
  <c r="F3019" i="1"/>
  <c r="G3019" i="1"/>
  <c r="D3020" i="1"/>
  <c r="E3020" i="1"/>
  <c r="F3020" i="1"/>
  <c r="G3020" i="1"/>
  <c r="D3021" i="1"/>
  <c r="E3021" i="1"/>
  <c r="F3021" i="1"/>
  <c r="G3021" i="1"/>
  <c r="D3022" i="1"/>
  <c r="E3022" i="1"/>
  <c r="F3022" i="1"/>
  <c r="G3022" i="1"/>
  <c r="D3023" i="1"/>
  <c r="E3023" i="1"/>
  <c r="F3023" i="1"/>
  <c r="G3023" i="1"/>
  <c r="D3024" i="1"/>
  <c r="E3024" i="1"/>
  <c r="F3024" i="1"/>
  <c r="G3024" i="1"/>
  <c r="D3025" i="1"/>
  <c r="E3025" i="1"/>
  <c r="F3025" i="1"/>
  <c r="G3025" i="1"/>
  <c r="D3026" i="1"/>
  <c r="E3026" i="1"/>
  <c r="F3026" i="1"/>
  <c r="G3026" i="1"/>
  <c r="D3027" i="1"/>
  <c r="E3027" i="1"/>
  <c r="F3027" i="1"/>
  <c r="G3027" i="1"/>
  <c r="D3028" i="1"/>
  <c r="E3028" i="1"/>
  <c r="F3028" i="1"/>
  <c r="G3028" i="1"/>
  <c r="D3029" i="1"/>
  <c r="E3029" i="1"/>
  <c r="F3029" i="1"/>
  <c r="G3029" i="1"/>
  <c r="D3030" i="1"/>
  <c r="E3030" i="1"/>
  <c r="F3030" i="1"/>
  <c r="G3030" i="1"/>
  <c r="D3031" i="1"/>
  <c r="E3031" i="1"/>
  <c r="F3031" i="1"/>
  <c r="G3031" i="1"/>
  <c r="D3032" i="1"/>
  <c r="E3032" i="1"/>
  <c r="F3032" i="1"/>
  <c r="G3032" i="1"/>
  <c r="D3033" i="1"/>
  <c r="E3033" i="1"/>
  <c r="F3033" i="1"/>
  <c r="G3033" i="1"/>
  <c r="D3034" i="1"/>
  <c r="E3034" i="1"/>
  <c r="F3034" i="1"/>
  <c r="G3034" i="1"/>
  <c r="D3035" i="1"/>
  <c r="E3035" i="1"/>
  <c r="F3035" i="1"/>
  <c r="G3035" i="1"/>
  <c r="D3036" i="1"/>
  <c r="E3036" i="1"/>
  <c r="F3036" i="1"/>
  <c r="G3036" i="1"/>
  <c r="D3037" i="1"/>
  <c r="E3037" i="1"/>
  <c r="F3037" i="1"/>
  <c r="G3037" i="1"/>
  <c r="D3038" i="1"/>
  <c r="E3038" i="1"/>
  <c r="F3038" i="1"/>
  <c r="G3038" i="1"/>
  <c r="D3039" i="1"/>
  <c r="E3039" i="1"/>
  <c r="F3039" i="1"/>
  <c r="G3039" i="1"/>
  <c r="D3040" i="1"/>
  <c r="E3040" i="1"/>
  <c r="F3040" i="1"/>
  <c r="G3040" i="1"/>
  <c r="D3041" i="1"/>
  <c r="E3041" i="1"/>
  <c r="F3041" i="1"/>
  <c r="G3041" i="1"/>
  <c r="D3042" i="1"/>
  <c r="E3042" i="1"/>
  <c r="F3042" i="1"/>
  <c r="G3042" i="1"/>
  <c r="D3043" i="1"/>
  <c r="E3043" i="1"/>
  <c r="F3043" i="1"/>
  <c r="G3043" i="1"/>
  <c r="D3044" i="1"/>
  <c r="E3044" i="1"/>
  <c r="F3044" i="1"/>
  <c r="G3044" i="1"/>
  <c r="D3045" i="1"/>
  <c r="E3045" i="1"/>
  <c r="F3045" i="1"/>
  <c r="G3045" i="1"/>
  <c r="D3046" i="1"/>
  <c r="E3046" i="1"/>
  <c r="F3046" i="1"/>
  <c r="G3046" i="1"/>
  <c r="D3047" i="1"/>
  <c r="E3047" i="1"/>
  <c r="F3047" i="1"/>
  <c r="G3047" i="1"/>
  <c r="D3048" i="1"/>
  <c r="E3048" i="1"/>
  <c r="F3048" i="1"/>
  <c r="G3048" i="1"/>
  <c r="D3049" i="1"/>
  <c r="E3049" i="1"/>
  <c r="F3049" i="1"/>
  <c r="G3049" i="1"/>
  <c r="D3050" i="1"/>
  <c r="E3050" i="1"/>
  <c r="F3050" i="1"/>
  <c r="G3050" i="1"/>
  <c r="D3051" i="1"/>
  <c r="E3051" i="1"/>
  <c r="F3051" i="1"/>
  <c r="G3051" i="1"/>
  <c r="D3052" i="1"/>
  <c r="E3052" i="1"/>
  <c r="F3052" i="1"/>
  <c r="G3052" i="1"/>
  <c r="D3053" i="1"/>
  <c r="E3053" i="1"/>
  <c r="F3053" i="1"/>
  <c r="G3053" i="1"/>
  <c r="D3054" i="1"/>
  <c r="E3054" i="1"/>
  <c r="F3054" i="1"/>
  <c r="G3054" i="1"/>
  <c r="D3055" i="1"/>
  <c r="E3055" i="1"/>
  <c r="F3055" i="1"/>
  <c r="G3055" i="1"/>
  <c r="D3056" i="1"/>
  <c r="E3056" i="1"/>
  <c r="F3056" i="1"/>
  <c r="G3056" i="1"/>
  <c r="D3057" i="1"/>
  <c r="E3057" i="1"/>
  <c r="F3057" i="1"/>
  <c r="G3057" i="1"/>
  <c r="D3058" i="1"/>
  <c r="E3058" i="1"/>
  <c r="F3058" i="1"/>
  <c r="G3058" i="1"/>
  <c r="D3059" i="1"/>
  <c r="E3059" i="1"/>
  <c r="F3059" i="1"/>
  <c r="G3059" i="1"/>
  <c r="D3060" i="1"/>
  <c r="E3060" i="1"/>
  <c r="F3060" i="1"/>
  <c r="G3060" i="1"/>
  <c r="D3061" i="1"/>
  <c r="E3061" i="1"/>
  <c r="F3061" i="1"/>
  <c r="G3061" i="1"/>
  <c r="D3062" i="1"/>
  <c r="E3062" i="1"/>
  <c r="F3062" i="1"/>
  <c r="G3062" i="1"/>
  <c r="D3063" i="1"/>
  <c r="E3063" i="1"/>
  <c r="F3063" i="1"/>
  <c r="G3063" i="1"/>
  <c r="D3064" i="1"/>
  <c r="E3064" i="1"/>
  <c r="F3064" i="1"/>
  <c r="G3064" i="1"/>
  <c r="D3065" i="1"/>
  <c r="E3065" i="1"/>
  <c r="F3065" i="1"/>
  <c r="G3065" i="1"/>
  <c r="D3066" i="1"/>
  <c r="E3066" i="1"/>
  <c r="F3066" i="1"/>
  <c r="G3066" i="1"/>
  <c r="D3067" i="1"/>
  <c r="E3067" i="1"/>
  <c r="F3067" i="1"/>
  <c r="G3067" i="1"/>
  <c r="D3068" i="1"/>
  <c r="E3068" i="1"/>
  <c r="F3068" i="1"/>
  <c r="G3068" i="1"/>
  <c r="D3069" i="1"/>
  <c r="E3069" i="1"/>
  <c r="F3069" i="1"/>
  <c r="G3069" i="1"/>
  <c r="D3070" i="1"/>
  <c r="E3070" i="1"/>
  <c r="F3070" i="1"/>
  <c r="G3070" i="1"/>
  <c r="D3071" i="1"/>
  <c r="E3071" i="1"/>
  <c r="F3071" i="1"/>
  <c r="G3071" i="1"/>
  <c r="D3072" i="1"/>
  <c r="E3072" i="1"/>
  <c r="F3072" i="1"/>
  <c r="G3072" i="1"/>
  <c r="D3073" i="1"/>
  <c r="E3073" i="1"/>
  <c r="F3073" i="1"/>
  <c r="G3073" i="1"/>
  <c r="D3074" i="1"/>
  <c r="E3074" i="1"/>
  <c r="F3074" i="1"/>
  <c r="G3074" i="1"/>
  <c r="D3075" i="1"/>
  <c r="E3075" i="1"/>
  <c r="F3075" i="1"/>
  <c r="G3075" i="1"/>
  <c r="D3076" i="1"/>
  <c r="E3076" i="1"/>
  <c r="F3076" i="1"/>
  <c r="G3076" i="1"/>
  <c r="D3077" i="1"/>
  <c r="E3077" i="1"/>
  <c r="F3077" i="1"/>
  <c r="G3077" i="1"/>
  <c r="D3078" i="1"/>
  <c r="E3078" i="1"/>
  <c r="F3078" i="1"/>
  <c r="G3078" i="1"/>
  <c r="D3079" i="1"/>
  <c r="E3079" i="1"/>
  <c r="F3079" i="1"/>
  <c r="G3079" i="1"/>
  <c r="D3080" i="1"/>
  <c r="E3080" i="1"/>
  <c r="F3080" i="1"/>
  <c r="G3080" i="1"/>
  <c r="D3081" i="1"/>
  <c r="E3081" i="1"/>
  <c r="F3081" i="1"/>
  <c r="G3081" i="1"/>
  <c r="D3082" i="1"/>
  <c r="E3082" i="1"/>
  <c r="F3082" i="1"/>
  <c r="G3082" i="1"/>
  <c r="D3083" i="1"/>
  <c r="E3083" i="1"/>
  <c r="F3083" i="1"/>
  <c r="G3083" i="1"/>
  <c r="D3084" i="1"/>
  <c r="E3084" i="1"/>
  <c r="F3084" i="1"/>
  <c r="G3084" i="1"/>
  <c r="D3085" i="1"/>
  <c r="E3085" i="1"/>
  <c r="F3085" i="1"/>
  <c r="G3085" i="1"/>
  <c r="D3086" i="1"/>
  <c r="E3086" i="1"/>
  <c r="F3086" i="1"/>
  <c r="G3086" i="1"/>
  <c r="D3087" i="1"/>
  <c r="E3087" i="1"/>
  <c r="F3087" i="1"/>
  <c r="G3087" i="1"/>
  <c r="D3088" i="1"/>
  <c r="E3088" i="1"/>
  <c r="F3088" i="1"/>
  <c r="G3088" i="1"/>
  <c r="D3089" i="1"/>
  <c r="E3089" i="1"/>
  <c r="F3089" i="1"/>
  <c r="G3089" i="1"/>
  <c r="D3090" i="1"/>
  <c r="E3090" i="1"/>
  <c r="F3090" i="1"/>
  <c r="G3090" i="1"/>
  <c r="D3091" i="1"/>
  <c r="E3091" i="1"/>
  <c r="F3091" i="1"/>
  <c r="G3091" i="1"/>
  <c r="D3092" i="1"/>
  <c r="E3092" i="1"/>
  <c r="F3092" i="1"/>
  <c r="G3092" i="1"/>
  <c r="D3093" i="1"/>
  <c r="E3093" i="1"/>
  <c r="F3093" i="1"/>
  <c r="G3093" i="1"/>
  <c r="D3094" i="1"/>
  <c r="E3094" i="1"/>
  <c r="F3094" i="1"/>
  <c r="G3094" i="1"/>
  <c r="D3095" i="1"/>
  <c r="E3095" i="1"/>
  <c r="F3095" i="1"/>
  <c r="G3095" i="1"/>
  <c r="D3096" i="1"/>
  <c r="E3096" i="1"/>
  <c r="F3096" i="1"/>
  <c r="G3096" i="1"/>
  <c r="D3097" i="1"/>
  <c r="E3097" i="1"/>
  <c r="F3097" i="1"/>
  <c r="G3097" i="1"/>
  <c r="D3098" i="1"/>
  <c r="E3098" i="1"/>
  <c r="F3098" i="1"/>
  <c r="G3098" i="1"/>
  <c r="D3099" i="1"/>
  <c r="E3099" i="1"/>
  <c r="F3099" i="1"/>
  <c r="G3099" i="1"/>
  <c r="D3100" i="1"/>
  <c r="E3100" i="1"/>
  <c r="F3100" i="1"/>
  <c r="G3100" i="1"/>
  <c r="D3101" i="1"/>
  <c r="E3101" i="1"/>
  <c r="F3101" i="1"/>
  <c r="G3101" i="1"/>
  <c r="D3102" i="1"/>
  <c r="E3102" i="1"/>
  <c r="F3102" i="1"/>
  <c r="G3102" i="1"/>
  <c r="D3103" i="1"/>
  <c r="E3103" i="1"/>
  <c r="F3103" i="1"/>
  <c r="G3103" i="1"/>
  <c r="D3104" i="1"/>
  <c r="E3104" i="1"/>
  <c r="F3104" i="1"/>
  <c r="G3104" i="1"/>
  <c r="D3105" i="1"/>
  <c r="E3105" i="1"/>
  <c r="F3105" i="1"/>
  <c r="G3105" i="1"/>
  <c r="D3106" i="1"/>
  <c r="E3106" i="1"/>
  <c r="F3106" i="1"/>
  <c r="G3106" i="1"/>
  <c r="D3107" i="1"/>
  <c r="E3107" i="1"/>
  <c r="F3107" i="1"/>
  <c r="G3107" i="1"/>
  <c r="D3108" i="1"/>
  <c r="E3108" i="1"/>
  <c r="F3108" i="1"/>
  <c r="G3108" i="1"/>
  <c r="D3109" i="1"/>
  <c r="E3109" i="1"/>
  <c r="F3109" i="1"/>
  <c r="G3109" i="1"/>
  <c r="D3110" i="1"/>
  <c r="E3110" i="1"/>
  <c r="F3110" i="1"/>
  <c r="G3110" i="1"/>
  <c r="D3111" i="1"/>
  <c r="E3111" i="1"/>
  <c r="F3111" i="1"/>
  <c r="G3111" i="1"/>
  <c r="D3112" i="1"/>
  <c r="E3112" i="1"/>
  <c r="F3112" i="1"/>
  <c r="G3112" i="1"/>
  <c r="D3113" i="1"/>
  <c r="E3113" i="1"/>
  <c r="F3113" i="1"/>
  <c r="G3113" i="1"/>
  <c r="D3114" i="1"/>
  <c r="E3114" i="1"/>
  <c r="F3114" i="1"/>
  <c r="G3114" i="1"/>
  <c r="D3115" i="1"/>
  <c r="E3115" i="1"/>
  <c r="F3115" i="1"/>
  <c r="G3115" i="1"/>
  <c r="D3116" i="1"/>
  <c r="E3116" i="1"/>
  <c r="F3116" i="1"/>
  <c r="G3116" i="1"/>
  <c r="D3117" i="1"/>
  <c r="E3117" i="1"/>
  <c r="F3117" i="1"/>
  <c r="G3117" i="1"/>
  <c r="D3118" i="1"/>
  <c r="E3118" i="1"/>
  <c r="F3118" i="1"/>
  <c r="G3118" i="1"/>
  <c r="D3119" i="1"/>
  <c r="E3119" i="1"/>
  <c r="F3119" i="1"/>
  <c r="G3119" i="1"/>
  <c r="D3120" i="1"/>
  <c r="E3120" i="1"/>
  <c r="F3120" i="1"/>
  <c r="G3120" i="1"/>
  <c r="D3121" i="1"/>
  <c r="E3121" i="1"/>
  <c r="F3121" i="1"/>
  <c r="G3121" i="1"/>
  <c r="D3122" i="1"/>
  <c r="E3122" i="1"/>
  <c r="F3122" i="1"/>
  <c r="G3122" i="1"/>
  <c r="D3123" i="1"/>
  <c r="E3123" i="1"/>
  <c r="F3123" i="1"/>
  <c r="G3123" i="1"/>
  <c r="D3124" i="1"/>
  <c r="E3124" i="1"/>
  <c r="F3124" i="1"/>
  <c r="G3124" i="1"/>
  <c r="D3125" i="1"/>
  <c r="E3125" i="1"/>
  <c r="F3125" i="1"/>
  <c r="G3125" i="1"/>
  <c r="D3126" i="1"/>
  <c r="E3126" i="1"/>
  <c r="F3126" i="1"/>
  <c r="G3126" i="1"/>
  <c r="D3127" i="1"/>
  <c r="E3127" i="1"/>
  <c r="F3127" i="1"/>
  <c r="G3127" i="1"/>
  <c r="D3128" i="1"/>
  <c r="E3128" i="1"/>
  <c r="F3128" i="1"/>
  <c r="G3128" i="1"/>
  <c r="D3129" i="1"/>
  <c r="E3129" i="1"/>
  <c r="F3129" i="1"/>
  <c r="G3129" i="1"/>
  <c r="D3130" i="1"/>
  <c r="E3130" i="1"/>
  <c r="F3130" i="1"/>
  <c r="G3130" i="1"/>
  <c r="D3131" i="1"/>
  <c r="E3131" i="1"/>
  <c r="F3131" i="1"/>
  <c r="G3131" i="1"/>
  <c r="D3132" i="1"/>
  <c r="E3132" i="1"/>
  <c r="F3132" i="1"/>
  <c r="G3132" i="1"/>
  <c r="D3133" i="1"/>
  <c r="E3133" i="1"/>
  <c r="F3133" i="1"/>
  <c r="G3133" i="1"/>
  <c r="D3134" i="1"/>
  <c r="E3134" i="1"/>
  <c r="F3134" i="1"/>
  <c r="G3134" i="1"/>
  <c r="D3135" i="1"/>
  <c r="E3135" i="1"/>
  <c r="F3135" i="1"/>
  <c r="G3135" i="1"/>
  <c r="D3136" i="1"/>
  <c r="E3136" i="1"/>
  <c r="F3136" i="1"/>
  <c r="G3136" i="1"/>
  <c r="D3137" i="1"/>
  <c r="E3137" i="1"/>
  <c r="F3137" i="1"/>
  <c r="G3137" i="1"/>
  <c r="D3138" i="1"/>
  <c r="E3138" i="1"/>
  <c r="F3138" i="1"/>
  <c r="G3138" i="1"/>
  <c r="D3139" i="1"/>
  <c r="E3139" i="1"/>
  <c r="F3139" i="1"/>
  <c r="G3139" i="1"/>
  <c r="D3140" i="1"/>
  <c r="E3140" i="1"/>
  <c r="F3140" i="1"/>
  <c r="G3140" i="1"/>
  <c r="D3141" i="1"/>
  <c r="E3141" i="1"/>
  <c r="F3141" i="1"/>
  <c r="G3141" i="1"/>
  <c r="D3142" i="1"/>
  <c r="E3142" i="1"/>
  <c r="F3142" i="1"/>
  <c r="G3142" i="1"/>
  <c r="D3143" i="1"/>
  <c r="E3143" i="1"/>
  <c r="F3143" i="1"/>
  <c r="G3143" i="1"/>
  <c r="D3144" i="1"/>
  <c r="E3144" i="1"/>
  <c r="F3144" i="1"/>
  <c r="G3144" i="1"/>
  <c r="D3145" i="1"/>
  <c r="E3145" i="1"/>
  <c r="F3145" i="1"/>
  <c r="G3145" i="1"/>
  <c r="D3146" i="1"/>
  <c r="E3146" i="1"/>
  <c r="F3146" i="1"/>
  <c r="G3146" i="1"/>
  <c r="D3147" i="1"/>
  <c r="E3147" i="1"/>
  <c r="F3147" i="1"/>
  <c r="G3147" i="1"/>
  <c r="D3148" i="1"/>
  <c r="E3148" i="1"/>
  <c r="F3148" i="1"/>
  <c r="G3148" i="1"/>
  <c r="D3149" i="1"/>
  <c r="E3149" i="1"/>
  <c r="F3149" i="1"/>
  <c r="G3149" i="1"/>
  <c r="D3150" i="1"/>
  <c r="E3150" i="1"/>
  <c r="F3150" i="1"/>
  <c r="G3150" i="1"/>
  <c r="D3151" i="1"/>
  <c r="E3151" i="1"/>
  <c r="F3151" i="1"/>
  <c r="G3151" i="1"/>
  <c r="D3152" i="1"/>
  <c r="E3152" i="1"/>
  <c r="F3152" i="1"/>
  <c r="G3152" i="1"/>
  <c r="D3153" i="1"/>
  <c r="E3153" i="1"/>
  <c r="F3153" i="1"/>
  <c r="G3153" i="1"/>
  <c r="D3154" i="1"/>
  <c r="E3154" i="1"/>
  <c r="F3154" i="1"/>
  <c r="G3154" i="1"/>
  <c r="D3155" i="1"/>
  <c r="E3155" i="1"/>
  <c r="F3155" i="1"/>
  <c r="G3155" i="1"/>
  <c r="D3156" i="1"/>
  <c r="E3156" i="1"/>
  <c r="F3156" i="1"/>
  <c r="G3156" i="1"/>
  <c r="D3157" i="1"/>
  <c r="E3157" i="1"/>
  <c r="F3157" i="1"/>
  <c r="G3157" i="1"/>
  <c r="D3158" i="1"/>
  <c r="E3158" i="1"/>
  <c r="F3158" i="1"/>
  <c r="G3158" i="1"/>
  <c r="D3159" i="1"/>
  <c r="E3159" i="1"/>
  <c r="F3159" i="1"/>
  <c r="G3159" i="1"/>
  <c r="D3160" i="1"/>
  <c r="E3160" i="1"/>
  <c r="F3160" i="1"/>
  <c r="G3160" i="1"/>
  <c r="D3161" i="1"/>
  <c r="E3161" i="1"/>
  <c r="F3161" i="1"/>
  <c r="G3161" i="1"/>
  <c r="D3162" i="1"/>
  <c r="E3162" i="1"/>
  <c r="F3162" i="1"/>
  <c r="G3162" i="1"/>
  <c r="D3163" i="1"/>
  <c r="E3163" i="1"/>
  <c r="F3163" i="1"/>
  <c r="G3163" i="1"/>
  <c r="D3164" i="1"/>
  <c r="E3164" i="1"/>
  <c r="F3164" i="1"/>
  <c r="G3164" i="1"/>
  <c r="D3165" i="1"/>
  <c r="E3165" i="1"/>
  <c r="F3165" i="1"/>
  <c r="G3165" i="1"/>
  <c r="D3166" i="1"/>
  <c r="E3166" i="1"/>
  <c r="F3166" i="1"/>
  <c r="G3166" i="1"/>
  <c r="D3167" i="1"/>
  <c r="E3167" i="1"/>
  <c r="F3167" i="1"/>
  <c r="G3167" i="1"/>
  <c r="D3168" i="1"/>
  <c r="E3168" i="1"/>
  <c r="F3168" i="1"/>
  <c r="G3168" i="1"/>
  <c r="D3169" i="1"/>
  <c r="E3169" i="1"/>
  <c r="F3169" i="1"/>
  <c r="G3169" i="1"/>
  <c r="D3170" i="1"/>
  <c r="E3170" i="1"/>
  <c r="F3170" i="1"/>
  <c r="G3170" i="1"/>
  <c r="D3171" i="1"/>
  <c r="E3171" i="1"/>
  <c r="F3171" i="1"/>
  <c r="G3171" i="1"/>
  <c r="D3172" i="1"/>
  <c r="E3172" i="1"/>
  <c r="F3172" i="1"/>
  <c r="G3172" i="1"/>
  <c r="D3173" i="1"/>
  <c r="E3173" i="1"/>
  <c r="F3173" i="1"/>
  <c r="G3173" i="1"/>
  <c r="D3174" i="1"/>
  <c r="E3174" i="1"/>
  <c r="F3174" i="1"/>
  <c r="G3174" i="1"/>
  <c r="D3175" i="1"/>
  <c r="E3175" i="1"/>
  <c r="F3175" i="1"/>
  <c r="G3175" i="1"/>
  <c r="D3176" i="1"/>
  <c r="E3176" i="1"/>
  <c r="F3176" i="1"/>
  <c r="G3176" i="1"/>
  <c r="D3177" i="1"/>
  <c r="E3177" i="1"/>
  <c r="F3177" i="1"/>
  <c r="G3177" i="1"/>
  <c r="D3178" i="1"/>
  <c r="E3178" i="1"/>
  <c r="F3178" i="1"/>
  <c r="G3178" i="1"/>
  <c r="D3179" i="1"/>
  <c r="E3179" i="1"/>
  <c r="F3179" i="1"/>
  <c r="G3179" i="1"/>
  <c r="D3180" i="1"/>
  <c r="E3180" i="1"/>
  <c r="F3180" i="1"/>
  <c r="G3180" i="1"/>
  <c r="D3181" i="1"/>
  <c r="E3181" i="1"/>
  <c r="F3181" i="1"/>
  <c r="G3181" i="1"/>
  <c r="D3182" i="1"/>
  <c r="E3182" i="1"/>
  <c r="F3182" i="1"/>
  <c r="G3182" i="1"/>
  <c r="D3183" i="1"/>
  <c r="E3183" i="1"/>
  <c r="F3183" i="1"/>
  <c r="G3183" i="1"/>
  <c r="D3184" i="1"/>
  <c r="E3184" i="1"/>
  <c r="F3184" i="1"/>
  <c r="G3184" i="1"/>
  <c r="D3185" i="1"/>
  <c r="E3185" i="1"/>
  <c r="F3185" i="1"/>
  <c r="G3185" i="1"/>
  <c r="D3186" i="1"/>
  <c r="E3186" i="1"/>
  <c r="F3186" i="1"/>
  <c r="G3186" i="1"/>
  <c r="D3187" i="1"/>
  <c r="E3187" i="1"/>
  <c r="F3187" i="1"/>
  <c r="G3187" i="1"/>
  <c r="D3188" i="1"/>
  <c r="E3188" i="1"/>
  <c r="F3188" i="1"/>
  <c r="G3188" i="1"/>
  <c r="D3189" i="1"/>
  <c r="E3189" i="1"/>
  <c r="F3189" i="1"/>
  <c r="G3189" i="1"/>
  <c r="D3190" i="1"/>
  <c r="E3190" i="1"/>
  <c r="F3190" i="1"/>
  <c r="G3190" i="1"/>
  <c r="D3191" i="1"/>
  <c r="E3191" i="1"/>
  <c r="F3191" i="1"/>
  <c r="G3191" i="1"/>
  <c r="D3192" i="1"/>
  <c r="E3192" i="1"/>
  <c r="F3192" i="1"/>
  <c r="G3192" i="1"/>
  <c r="D3193" i="1"/>
  <c r="E3193" i="1"/>
  <c r="F3193" i="1"/>
  <c r="G3193" i="1"/>
  <c r="D3194" i="1"/>
  <c r="E3194" i="1"/>
  <c r="F3194" i="1"/>
  <c r="G3194" i="1"/>
  <c r="D3195" i="1"/>
  <c r="E3195" i="1"/>
  <c r="F3195" i="1"/>
  <c r="G3195" i="1"/>
  <c r="D3196" i="1"/>
  <c r="E3196" i="1"/>
  <c r="F3196" i="1"/>
  <c r="G3196" i="1"/>
  <c r="D3197" i="1"/>
  <c r="E3197" i="1"/>
  <c r="F3197" i="1"/>
  <c r="G3197" i="1"/>
  <c r="D3198" i="1"/>
  <c r="E3198" i="1"/>
  <c r="F3198" i="1"/>
  <c r="G3198" i="1"/>
  <c r="D3199" i="1"/>
  <c r="E3199" i="1"/>
  <c r="F3199" i="1"/>
  <c r="G3199" i="1"/>
  <c r="D3200" i="1"/>
  <c r="E3200" i="1"/>
  <c r="F3200" i="1"/>
  <c r="G3200" i="1"/>
  <c r="D3201" i="1"/>
  <c r="E3201" i="1"/>
  <c r="F3201" i="1"/>
  <c r="G3201" i="1"/>
  <c r="D3202" i="1"/>
  <c r="E3202" i="1"/>
  <c r="F3202" i="1"/>
  <c r="G3202" i="1"/>
  <c r="D3203" i="1"/>
  <c r="E3203" i="1"/>
  <c r="F3203" i="1"/>
  <c r="G3203" i="1"/>
  <c r="D3204" i="1"/>
  <c r="E3204" i="1"/>
  <c r="F3204" i="1"/>
  <c r="G3204" i="1"/>
  <c r="D3205" i="1"/>
  <c r="E3205" i="1"/>
  <c r="F3205" i="1"/>
  <c r="G3205" i="1"/>
  <c r="D3206" i="1"/>
  <c r="E3206" i="1"/>
  <c r="F3206" i="1"/>
  <c r="G3206" i="1"/>
  <c r="D3207" i="1"/>
  <c r="E3207" i="1"/>
  <c r="F3207" i="1"/>
  <c r="G3207" i="1"/>
  <c r="D3208" i="1"/>
  <c r="E3208" i="1"/>
  <c r="F3208" i="1"/>
  <c r="G3208" i="1"/>
  <c r="D3209" i="1"/>
  <c r="E3209" i="1"/>
  <c r="F3209" i="1"/>
  <c r="G3209" i="1"/>
  <c r="D3210" i="1"/>
  <c r="E3210" i="1"/>
  <c r="F3210" i="1"/>
  <c r="G3210" i="1"/>
  <c r="D3211" i="1"/>
  <c r="E3211" i="1"/>
  <c r="F3211" i="1"/>
  <c r="G3211" i="1"/>
  <c r="D3212" i="1"/>
  <c r="E3212" i="1"/>
  <c r="F3212" i="1"/>
  <c r="G3212" i="1"/>
  <c r="D3213" i="1"/>
  <c r="E3213" i="1"/>
  <c r="F3213" i="1"/>
  <c r="G3213" i="1"/>
  <c r="D3214" i="1"/>
  <c r="E3214" i="1"/>
  <c r="F3214" i="1"/>
  <c r="G3214" i="1"/>
  <c r="D3215" i="1"/>
  <c r="E3215" i="1"/>
  <c r="F3215" i="1"/>
  <c r="G3215" i="1"/>
  <c r="D3216" i="1"/>
  <c r="E3216" i="1"/>
  <c r="F3216" i="1"/>
  <c r="G3216" i="1"/>
  <c r="D3217" i="1"/>
  <c r="E3217" i="1"/>
  <c r="F3217" i="1"/>
  <c r="G3217" i="1"/>
  <c r="D3218" i="1"/>
  <c r="E3218" i="1"/>
  <c r="F3218" i="1"/>
  <c r="G3218" i="1"/>
  <c r="D3219" i="1"/>
  <c r="E3219" i="1"/>
  <c r="F3219" i="1"/>
  <c r="G3219" i="1"/>
  <c r="D3220" i="1"/>
  <c r="E3220" i="1"/>
  <c r="F3220" i="1"/>
  <c r="G3220" i="1"/>
  <c r="D3221" i="1"/>
  <c r="E3221" i="1"/>
  <c r="F3221" i="1"/>
  <c r="G3221" i="1"/>
  <c r="D3222" i="1"/>
  <c r="E3222" i="1"/>
  <c r="F3222" i="1"/>
  <c r="G3222" i="1"/>
  <c r="D3223" i="1"/>
  <c r="E3223" i="1"/>
  <c r="F3223" i="1"/>
  <c r="G3223" i="1"/>
  <c r="D3224" i="1"/>
  <c r="E3224" i="1"/>
  <c r="F3224" i="1"/>
  <c r="G3224" i="1"/>
  <c r="D3225" i="1"/>
  <c r="E3225" i="1"/>
  <c r="F3225" i="1"/>
  <c r="G3225" i="1"/>
  <c r="D3226" i="1"/>
  <c r="E3226" i="1"/>
  <c r="F3226" i="1"/>
  <c r="G3226" i="1"/>
  <c r="D3227" i="1"/>
  <c r="E3227" i="1"/>
  <c r="F3227" i="1"/>
  <c r="G3227" i="1"/>
  <c r="D3228" i="1"/>
  <c r="E3228" i="1"/>
  <c r="F3228" i="1"/>
  <c r="G3228" i="1"/>
  <c r="D3229" i="1"/>
  <c r="E3229" i="1"/>
  <c r="F3229" i="1"/>
  <c r="G3229" i="1"/>
  <c r="D3230" i="1"/>
  <c r="E3230" i="1"/>
  <c r="F3230" i="1"/>
  <c r="G3230" i="1"/>
  <c r="D3231" i="1"/>
  <c r="E3231" i="1"/>
  <c r="F3231" i="1"/>
  <c r="G3231" i="1"/>
  <c r="D3232" i="1"/>
  <c r="E3232" i="1"/>
  <c r="F3232" i="1"/>
  <c r="G3232" i="1"/>
  <c r="D3233" i="1"/>
  <c r="E3233" i="1"/>
  <c r="F3233" i="1"/>
  <c r="G3233" i="1"/>
  <c r="D3234" i="1"/>
  <c r="E3234" i="1"/>
  <c r="F3234" i="1"/>
  <c r="G3234" i="1"/>
  <c r="D3235" i="1"/>
  <c r="E3235" i="1"/>
  <c r="F3235" i="1"/>
  <c r="G3235" i="1"/>
  <c r="D3236" i="1"/>
  <c r="E3236" i="1"/>
  <c r="F3236" i="1"/>
  <c r="G3236" i="1"/>
  <c r="D3237" i="1"/>
  <c r="E3237" i="1"/>
  <c r="F3237" i="1"/>
  <c r="G3237" i="1"/>
  <c r="D3238" i="1"/>
  <c r="E3238" i="1"/>
  <c r="F3238" i="1"/>
  <c r="G3238" i="1"/>
  <c r="D3239" i="1"/>
  <c r="E3239" i="1"/>
  <c r="F3239" i="1"/>
  <c r="G3239" i="1"/>
  <c r="D3240" i="1"/>
  <c r="E3240" i="1"/>
  <c r="F3240" i="1"/>
  <c r="G3240" i="1"/>
  <c r="D3241" i="1"/>
  <c r="E3241" i="1"/>
  <c r="F3241" i="1"/>
  <c r="G3241" i="1"/>
  <c r="D3242" i="1"/>
  <c r="E3242" i="1"/>
  <c r="F3242" i="1"/>
  <c r="G3242" i="1"/>
  <c r="D3243" i="1"/>
  <c r="E3243" i="1"/>
  <c r="F3243" i="1"/>
  <c r="G3243" i="1"/>
  <c r="D3244" i="1"/>
  <c r="E3244" i="1"/>
  <c r="F3244" i="1"/>
  <c r="G3244" i="1"/>
  <c r="D3245" i="1"/>
  <c r="E3245" i="1"/>
  <c r="F3245" i="1"/>
  <c r="G3245" i="1"/>
  <c r="D3246" i="1"/>
  <c r="E3246" i="1"/>
  <c r="F3246" i="1"/>
  <c r="G3246" i="1"/>
  <c r="D3247" i="1"/>
  <c r="E3247" i="1"/>
  <c r="F3247" i="1"/>
  <c r="G3247" i="1"/>
  <c r="D3248" i="1"/>
  <c r="E3248" i="1"/>
  <c r="F3248" i="1"/>
  <c r="G3248" i="1"/>
  <c r="D3249" i="1"/>
  <c r="E3249" i="1"/>
  <c r="F3249" i="1"/>
  <c r="G3249" i="1"/>
  <c r="D3250" i="1"/>
  <c r="E3250" i="1"/>
  <c r="F3250" i="1"/>
  <c r="G3250" i="1"/>
  <c r="D3251" i="1"/>
  <c r="E3251" i="1"/>
  <c r="F3251" i="1"/>
  <c r="G3251" i="1"/>
  <c r="D3252" i="1"/>
  <c r="E3252" i="1"/>
  <c r="F3252" i="1"/>
  <c r="G3252" i="1"/>
  <c r="D3253" i="1"/>
  <c r="E3253" i="1"/>
  <c r="F3253" i="1"/>
  <c r="G3253" i="1"/>
  <c r="D3254" i="1"/>
  <c r="E3254" i="1"/>
  <c r="F3254" i="1"/>
  <c r="G3254" i="1"/>
  <c r="D3255" i="1"/>
  <c r="E3255" i="1"/>
  <c r="F3255" i="1"/>
  <c r="G3255" i="1"/>
  <c r="D3256" i="1"/>
  <c r="E3256" i="1"/>
  <c r="F3256" i="1"/>
  <c r="G3256" i="1"/>
  <c r="D3257" i="1"/>
  <c r="E3257" i="1"/>
  <c r="F3257" i="1"/>
  <c r="G3257" i="1"/>
  <c r="D3258" i="1"/>
  <c r="E3258" i="1"/>
  <c r="F3258" i="1"/>
  <c r="G3258" i="1"/>
  <c r="D3259" i="1"/>
  <c r="E3259" i="1"/>
  <c r="F3259" i="1"/>
  <c r="G3259" i="1"/>
  <c r="D3260" i="1"/>
  <c r="E3260" i="1"/>
  <c r="F3260" i="1"/>
  <c r="G3260" i="1"/>
  <c r="D3261" i="1"/>
  <c r="E3261" i="1"/>
  <c r="F3261" i="1"/>
  <c r="G3261" i="1"/>
  <c r="D3262" i="1"/>
  <c r="E3262" i="1"/>
  <c r="F3262" i="1"/>
  <c r="G3262" i="1"/>
  <c r="D3263" i="1"/>
  <c r="E3263" i="1"/>
  <c r="F3263" i="1"/>
  <c r="G3263" i="1"/>
  <c r="D3264" i="1"/>
  <c r="E3264" i="1"/>
  <c r="F3264" i="1"/>
  <c r="G3264" i="1"/>
  <c r="D3265" i="1"/>
  <c r="E3265" i="1"/>
  <c r="F3265" i="1"/>
  <c r="G3265" i="1"/>
  <c r="D3266" i="1"/>
  <c r="E3266" i="1"/>
  <c r="F3266" i="1"/>
  <c r="G3266" i="1"/>
  <c r="D3267" i="1"/>
  <c r="E3267" i="1"/>
  <c r="F3267" i="1"/>
  <c r="G3267" i="1"/>
  <c r="D3268" i="1"/>
  <c r="E3268" i="1"/>
  <c r="F3268" i="1"/>
  <c r="G3268" i="1"/>
  <c r="D3269" i="1"/>
  <c r="E3269" i="1"/>
  <c r="F3269" i="1"/>
  <c r="G3269" i="1"/>
  <c r="D3270" i="1"/>
  <c r="E3270" i="1"/>
  <c r="F3270" i="1"/>
  <c r="G3270" i="1"/>
  <c r="D3271" i="1"/>
  <c r="E3271" i="1"/>
  <c r="F3271" i="1"/>
  <c r="G3271" i="1"/>
  <c r="D3272" i="1"/>
  <c r="E3272" i="1"/>
  <c r="F3272" i="1"/>
  <c r="G3272" i="1"/>
  <c r="D3273" i="1"/>
  <c r="E3273" i="1"/>
  <c r="F3273" i="1"/>
  <c r="G3273" i="1"/>
  <c r="D3274" i="1"/>
  <c r="E3274" i="1"/>
  <c r="F3274" i="1"/>
  <c r="G3274" i="1"/>
  <c r="D3275" i="1"/>
  <c r="E3275" i="1"/>
  <c r="F3275" i="1"/>
  <c r="G3275" i="1"/>
  <c r="D3276" i="1"/>
  <c r="E3276" i="1"/>
  <c r="F3276" i="1"/>
  <c r="G3276" i="1"/>
  <c r="D3277" i="1"/>
  <c r="E3277" i="1"/>
  <c r="F3277" i="1"/>
  <c r="G3277" i="1"/>
  <c r="D3278" i="1"/>
  <c r="E3278" i="1"/>
  <c r="F3278" i="1"/>
  <c r="G3278" i="1"/>
  <c r="D3279" i="1"/>
  <c r="E3279" i="1"/>
  <c r="F3279" i="1"/>
  <c r="G3279" i="1"/>
  <c r="D3280" i="1"/>
  <c r="E3280" i="1"/>
  <c r="F3280" i="1"/>
  <c r="G3280" i="1"/>
  <c r="D3281" i="1"/>
  <c r="E3281" i="1"/>
  <c r="F3281" i="1"/>
  <c r="G3281" i="1"/>
  <c r="D3282" i="1"/>
  <c r="E3282" i="1"/>
  <c r="F3282" i="1"/>
  <c r="G3282" i="1"/>
  <c r="D3283" i="1"/>
  <c r="E3283" i="1"/>
  <c r="F3283" i="1"/>
  <c r="G3283" i="1"/>
  <c r="D3284" i="1"/>
  <c r="E3284" i="1"/>
  <c r="F3284" i="1"/>
  <c r="G3284" i="1"/>
  <c r="D3285" i="1"/>
  <c r="E3285" i="1"/>
  <c r="F3285" i="1"/>
  <c r="G3285" i="1"/>
  <c r="D3286" i="1"/>
  <c r="E3286" i="1"/>
  <c r="F3286" i="1"/>
  <c r="G3286" i="1"/>
  <c r="D3287" i="1"/>
  <c r="E3287" i="1"/>
  <c r="F3287" i="1"/>
  <c r="G3287" i="1"/>
  <c r="D3288" i="1"/>
  <c r="E3288" i="1"/>
  <c r="F3288" i="1"/>
  <c r="G3288" i="1"/>
  <c r="D3289" i="1"/>
  <c r="E3289" i="1"/>
  <c r="F3289" i="1"/>
  <c r="G3289" i="1"/>
  <c r="D3290" i="1"/>
  <c r="E3290" i="1"/>
  <c r="F3290" i="1"/>
  <c r="G3290" i="1"/>
  <c r="D3291" i="1"/>
  <c r="E3291" i="1"/>
  <c r="F3291" i="1"/>
  <c r="G3291" i="1"/>
  <c r="D3292" i="1"/>
  <c r="E3292" i="1"/>
  <c r="F3292" i="1"/>
  <c r="G3292" i="1"/>
  <c r="D3293" i="1"/>
  <c r="E3293" i="1"/>
  <c r="F3293" i="1"/>
  <c r="G3293" i="1"/>
  <c r="D3294" i="1"/>
  <c r="E3294" i="1"/>
  <c r="F3294" i="1"/>
  <c r="G3294" i="1"/>
  <c r="D3295" i="1"/>
  <c r="E3295" i="1"/>
  <c r="F3295" i="1"/>
  <c r="G3295" i="1"/>
  <c r="D3296" i="1"/>
  <c r="E3296" i="1"/>
  <c r="F3296" i="1"/>
  <c r="G3296" i="1"/>
  <c r="D3297" i="1"/>
  <c r="E3297" i="1"/>
  <c r="F3297" i="1"/>
  <c r="G3297" i="1"/>
  <c r="D3298" i="1"/>
  <c r="E3298" i="1"/>
  <c r="F3298" i="1"/>
  <c r="G3298" i="1"/>
  <c r="D3299" i="1"/>
  <c r="E3299" i="1"/>
  <c r="F3299" i="1"/>
  <c r="G3299" i="1"/>
  <c r="D3300" i="1"/>
  <c r="E3300" i="1"/>
  <c r="F3300" i="1"/>
  <c r="G3300" i="1"/>
  <c r="D3301" i="1"/>
  <c r="E3301" i="1"/>
  <c r="F3301" i="1"/>
  <c r="G3301" i="1"/>
  <c r="D3302" i="1"/>
  <c r="E3302" i="1"/>
  <c r="F3302" i="1"/>
  <c r="G3302" i="1"/>
  <c r="D3303" i="1"/>
  <c r="E3303" i="1"/>
  <c r="F3303" i="1"/>
  <c r="G3303" i="1"/>
  <c r="D3304" i="1"/>
  <c r="E3304" i="1"/>
  <c r="F3304" i="1"/>
  <c r="G3304" i="1"/>
  <c r="D3305" i="1"/>
  <c r="E3305" i="1"/>
  <c r="F3305" i="1"/>
  <c r="G3305" i="1"/>
  <c r="D3306" i="1"/>
  <c r="E3306" i="1"/>
  <c r="F3306" i="1"/>
  <c r="G3306" i="1"/>
  <c r="D3307" i="1"/>
  <c r="E3307" i="1"/>
  <c r="F3307" i="1"/>
  <c r="G3307" i="1"/>
  <c r="D3308" i="1"/>
  <c r="E3308" i="1"/>
  <c r="F3308" i="1"/>
  <c r="G3308" i="1"/>
  <c r="D3309" i="1"/>
  <c r="E3309" i="1"/>
  <c r="F3309" i="1"/>
  <c r="G3309" i="1"/>
  <c r="D3310" i="1"/>
  <c r="E3310" i="1"/>
  <c r="F3310" i="1"/>
  <c r="G3310" i="1"/>
  <c r="D3311" i="1"/>
  <c r="E3311" i="1"/>
  <c r="F3311" i="1"/>
  <c r="G3311" i="1"/>
  <c r="D3312" i="1"/>
  <c r="E3312" i="1"/>
  <c r="F3312" i="1"/>
  <c r="G3312" i="1"/>
  <c r="D3313" i="1"/>
  <c r="E3313" i="1"/>
  <c r="F3313" i="1"/>
  <c r="G3313" i="1"/>
  <c r="D3314" i="1"/>
  <c r="E3314" i="1"/>
  <c r="F3314" i="1"/>
  <c r="G3314" i="1"/>
  <c r="D3315" i="1"/>
  <c r="E3315" i="1"/>
  <c r="F3315" i="1"/>
  <c r="G3315" i="1"/>
  <c r="D3316" i="1"/>
  <c r="E3316" i="1"/>
  <c r="F3316" i="1"/>
  <c r="G3316" i="1"/>
  <c r="D3317" i="1"/>
  <c r="E3317" i="1"/>
  <c r="F3317" i="1"/>
  <c r="G3317" i="1"/>
  <c r="D3318" i="1"/>
  <c r="E3318" i="1"/>
  <c r="F3318" i="1"/>
  <c r="G3318" i="1"/>
  <c r="D3319" i="1"/>
  <c r="E3319" i="1"/>
  <c r="F3319" i="1"/>
  <c r="G3319" i="1"/>
  <c r="D3320" i="1"/>
  <c r="E3320" i="1"/>
  <c r="F3320" i="1"/>
  <c r="G3320" i="1"/>
  <c r="D3321" i="1"/>
  <c r="E3321" i="1"/>
  <c r="F3321" i="1"/>
  <c r="G3321" i="1"/>
  <c r="D3322" i="1"/>
  <c r="E3322" i="1"/>
  <c r="F3322" i="1"/>
  <c r="G3322" i="1"/>
  <c r="D3323" i="1"/>
  <c r="E3323" i="1"/>
  <c r="F3323" i="1"/>
  <c r="G3323" i="1"/>
  <c r="D3324" i="1"/>
  <c r="E3324" i="1"/>
  <c r="F3324" i="1"/>
  <c r="G3324" i="1"/>
  <c r="D3325" i="1"/>
  <c r="E3325" i="1"/>
  <c r="F3325" i="1"/>
  <c r="G3325" i="1"/>
  <c r="D3326" i="1"/>
  <c r="E3326" i="1"/>
  <c r="F3326" i="1"/>
  <c r="G3326" i="1"/>
  <c r="D3327" i="1"/>
  <c r="E3327" i="1"/>
  <c r="F3327" i="1"/>
  <c r="G3327" i="1"/>
  <c r="D3328" i="1"/>
  <c r="E3328" i="1"/>
  <c r="F3328" i="1"/>
  <c r="G3328" i="1"/>
  <c r="D3329" i="1"/>
  <c r="E3329" i="1"/>
  <c r="F3329" i="1"/>
  <c r="G3329" i="1"/>
  <c r="D3330" i="1"/>
  <c r="E3330" i="1"/>
  <c r="F3330" i="1"/>
  <c r="G3330" i="1"/>
  <c r="D3331" i="1"/>
  <c r="E3331" i="1"/>
  <c r="F3331" i="1"/>
  <c r="G3331" i="1"/>
  <c r="D3332" i="1"/>
  <c r="E3332" i="1"/>
  <c r="F3332" i="1"/>
  <c r="G3332" i="1"/>
  <c r="D3333" i="1"/>
  <c r="E3333" i="1"/>
  <c r="F3333" i="1"/>
  <c r="G3333" i="1"/>
  <c r="D3334" i="1"/>
  <c r="E3334" i="1"/>
  <c r="F3334" i="1"/>
  <c r="G3334" i="1"/>
  <c r="D3335" i="1"/>
  <c r="E3335" i="1"/>
  <c r="F3335" i="1"/>
  <c r="G3335" i="1"/>
  <c r="D3336" i="1"/>
  <c r="E3336" i="1"/>
  <c r="F3336" i="1"/>
  <c r="G3336" i="1"/>
  <c r="D3337" i="1"/>
  <c r="E3337" i="1"/>
  <c r="F3337" i="1"/>
  <c r="G3337" i="1"/>
  <c r="D3338" i="1"/>
  <c r="E3338" i="1"/>
  <c r="F3338" i="1"/>
  <c r="G3338" i="1"/>
  <c r="D3339" i="1"/>
  <c r="E3339" i="1"/>
  <c r="F3339" i="1"/>
  <c r="G3339" i="1"/>
  <c r="D3340" i="1"/>
  <c r="E3340" i="1"/>
  <c r="F3340" i="1"/>
  <c r="G3340" i="1"/>
  <c r="D3341" i="1"/>
  <c r="E3341" i="1"/>
  <c r="F3341" i="1"/>
  <c r="G3341" i="1"/>
  <c r="D3342" i="1"/>
  <c r="E3342" i="1"/>
  <c r="F3342" i="1"/>
  <c r="G3342" i="1"/>
  <c r="D3343" i="1"/>
  <c r="E3343" i="1"/>
  <c r="F3343" i="1"/>
  <c r="G3343" i="1"/>
  <c r="D3344" i="1"/>
  <c r="E3344" i="1"/>
  <c r="F3344" i="1"/>
  <c r="G3344" i="1"/>
  <c r="D3345" i="1"/>
  <c r="E3345" i="1"/>
  <c r="F3345" i="1"/>
  <c r="G3345" i="1"/>
  <c r="D3346" i="1"/>
  <c r="E3346" i="1"/>
  <c r="F3346" i="1"/>
  <c r="G3346" i="1"/>
  <c r="D3347" i="1"/>
  <c r="E3347" i="1"/>
  <c r="F3347" i="1"/>
  <c r="G3347" i="1"/>
  <c r="D3348" i="1"/>
  <c r="E3348" i="1"/>
  <c r="F3348" i="1"/>
  <c r="G3348" i="1"/>
  <c r="D3349" i="1"/>
  <c r="E3349" i="1"/>
  <c r="F3349" i="1"/>
  <c r="G3349" i="1"/>
  <c r="D3350" i="1"/>
  <c r="E3350" i="1"/>
  <c r="F3350" i="1"/>
  <c r="G3350" i="1"/>
  <c r="D3351" i="1"/>
  <c r="E3351" i="1"/>
  <c r="F3351" i="1"/>
  <c r="G3351" i="1"/>
  <c r="D3352" i="1"/>
  <c r="E3352" i="1"/>
  <c r="F3352" i="1"/>
  <c r="G3352" i="1"/>
  <c r="D3353" i="1"/>
  <c r="E3353" i="1"/>
  <c r="F3353" i="1"/>
  <c r="G3353" i="1"/>
  <c r="D3354" i="1"/>
  <c r="E3354" i="1"/>
  <c r="F3354" i="1"/>
  <c r="G3354" i="1"/>
  <c r="D3355" i="1"/>
  <c r="E3355" i="1"/>
  <c r="F3355" i="1"/>
  <c r="G3355" i="1"/>
  <c r="D3356" i="1"/>
  <c r="E3356" i="1"/>
  <c r="F3356" i="1"/>
  <c r="G3356" i="1"/>
  <c r="D3357" i="1"/>
  <c r="E3357" i="1"/>
  <c r="F3357" i="1"/>
  <c r="G3357" i="1"/>
  <c r="D3358" i="1"/>
  <c r="E3358" i="1"/>
  <c r="F3358" i="1"/>
  <c r="G3358" i="1"/>
  <c r="D3359" i="1"/>
  <c r="E3359" i="1"/>
  <c r="F3359" i="1"/>
  <c r="G3359" i="1"/>
  <c r="D3360" i="1"/>
  <c r="E3360" i="1"/>
  <c r="F3360" i="1"/>
  <c r="G3360" i="1"/>
  <c r="D3361" i="1"/>
  <c r="E3361" i="1"/>
  <c r="F3361" i="1"/>
  <c r="G3361" i="1"/>
  <c r="D3362" i="1"/>
  <c r="E3362" i="1"/>
  <c r="F3362" i="1"/>
  <c r="G3362" i="1"/>
  <c r="D3363" i="1"/>
  <c r="E3363" i="1"/>
  <c r="F3363" i="1"/>
  <c r="G3363" i="1"/>
  <c r="D3364" i="1"/>
  <c r="E3364" i="1"/>
  <c r="F3364" i="1"/>
  <c r="G3364" i="1"/>
  <c r="D3365" i="1"/>
  <c r="E3365" i="1"/>
  <c r="F3365" i="1"/>
  <c r="G3365" i="1"/>
  <c r="D3366" i="1"/>
  <c r="E3366" i="1"/>
  <c r="F3366" i="1"/>
  <c r="G3366" i="1"/>
  <c r="D3367" i="1"/>
  <c r="E3367" i="1"/>
  <c r="F3367" i="1"/>
  <c r="G3367" i="1"/>
  <c r="D3368" i="1"/>
  <c r="E3368" i="1"/>
  <c r="F3368" i="1"/>
  <c r="G3368" i="1"/>
  <c r="D3369" i="1"/>
  <c r="E3369" i="1"/>
  <c r="F3369" i="1"/>
  <c r="G3369" i="1"/>
  <c r="D3370" i="1"/>
  <c r="E3370" i="1"/>
  <c r="F3370" i="1"/>
  <c r="G3370" i="1"/>
  <c r="D3371" i="1"/>
  <c r="E3371" i="1"/>
  <c r="F3371" i="1"/>
  <c r="G3371" i="1"/>
  <c r="D3372" i="1"/>
  <c r="E3372" i="1"/>
  <c r="F3372" i="1"/>
  <c r="G3372" i="1"/>
  <c r="D3373" i="1"/>
  <c r="E3373" i="1"/>
  <c r="F3373" i="1"/>
  <c r="G3373" i="1"/>
  <c r="D3374" i="1"/>
  <c r="E3374" i="1"/>
  <c r="F3374" i="1"/>
  <c r="G3374" i="1"/>
  <c r="D3375" i="1"/>
  <c r="E3375" i="1"/>
  <c r="F3375" i="1"/>
  <c r="G3375" i="1"/>
  <c r="D3376" i="1"/>
  <c r="E3376" i="1"/>
  <c r="F3376" i="1"/>
  <c r="G3376" i="1"/>
  <c r="D3377" i="1"/>
  <c r="E3377" i="1"/>
  <c r="F3377" i="1"/>
  <c r="G3377" i="1"/>
  <c r="D3378" i="1"/>
  <c r="E3378" i="1"/>
  <c r="F3378" i="1"/>
  <c r="G3378" i="1"/>
  <c r="D3379" i="1"/>
  <c r="E3379" i="1"/>
  <c r="F3379" i="1"/>
  <c r="G3379" i="1"/>
  <c r="D3380" i="1"/>
  <c r="E3380" i="1"/>
  <c r="F3380" i="1"/>
  <c r="G3380" i="1"/>
  <c r="D3381" i="1"/>
  <c r="E3381" i="1"/>
  <c r="F3381" i="1"/>
  <c r="G3381" i="1"/>
  <c r="D3382" i="1"/>
  <c r="E3382" i="1"/>
  <c r="F3382" i="1"/>
  <c r="G3382" i="1"/>
  <c r="D3383" i="1"/>
  <c r="E3383" i="1"/>
  <c r="F3383" i="1"/>
  <c r="G3383" i="1"/>
  <c r="D3384" i="1"/>
  <c r="E3384" i="1"/>
  <c r="F3384" i="1"/>
  <c r="G3384" i="1"/>
  <c r="D3385" i="1"/>
  <c r="E3385" i="1"/>
  <c r="F3385" i="1"/>
  <c r="G3385" i="1"/>
  <c r="D3386" i="1"/>
  <c r="E3386" i="1"/>
  <c r="F3386" i="1"/>
  <c r="G3386" i="1"/>
  <c r="D3387" i="1"/>
  <c r="E3387" i="1"/>
  <c r="F3387" i="1"/>
  <c r="G3387" i="1"/>
  <c r="D3388" i="1"/>
  <c r="E3388" i="1"/>
  <c r="F3388" i="1"/>
  <c r="G3388" i="1"/>
  <c r="D3389" i="1"/>
  <c r="E3389" i="1"/>
  <c r="F3389" i="1"/>
  <c r="G3389" i="1"/>
  <c r="D3390" i="1"/>
  <c r="E3390" i="1"/>
  <c r="F3390" i="1"/>
  <c r="G3390" i="1"/>
  <c r="D3391" i="1"/>
  <c r="E3391" i="1"/>
  <c r="F3391" i="1"/>
  <c r="G3391" i="1"/>
  <c r="D3392" i="1"/>
  <c r="E3392" i="1"/>
  <c r="F3392" i="1"/>
  <c r="G3392" i="1"/>
  <c r="D3393" i="1"/>
  <c r="E3393" i="1"/>
  <c r="F3393" i="1"/>
  <c r="G3393" i="1"/>
  <c r="D3394" i="1"/>
  <c r="E3394" i="1"/>
  <c r="F3394" i="1"/>
  <c r="G3394" i="1"/>
  <c r="D3395" i="1"/>
  <c r="E3395" i="1"/>
  <c r="F3395" i="1"/>
  <c r="G3395" i="1"/>
  <c r="D3396" i="1"/>
  <c r="E3396" i="1"/>
  <c r="F3396" i="1"/>
  <c r="G3396" i="1"/>
  <c r="D3397" i="1"/>
  <c r="E3397" i="1"/>
  <c r="F3397" i="1"/>
  <c r="G3397" i="1"/>
  <c r="D3398" i="1"/>
  <c r="E3398" i="1"/>
  <c r="F3398" i="1"/>
  <c r="G3398" i="1"/>
  <c r="D3399" i="1"/>
  <c r="E3399" i="1"/>
  <c r="F3399" i="1"/>
  <c r="G3399" i="1"/>
  <c r="D3400" i="1"/>
  <c r="E3400" i="1"/>
  <c r="F3400" i="1"/>
  <c r="G3400" i="1"/>
  <c r="D3401" i="1"/>
  <c r="E3401" i="1"/>
  <c r="F3401" i="1"/>
  <c r="G3401" i="1"/>
  <c r="D3402" i="1"/>
  <c r="E3402" i="1"/>
  <c r="F3402" i="1"/>
  <c r="G3402" i="1"/>
  <c r="D3403" i="1"/>
  <c r="E3403" i="1"/>
  <c r="F3403" i="1"/>
  <c r="G3403" i="1"/>
  <c r="D3404" i="1"/>
  <c r="E3404" i="1"/>
  <c r="F3404" i="1"/>
  <c r="G3404" i="1"/>
  <c r="D3405" i="1"/>
  <c r="E3405" i="1"/>
  <c r="F3405" i="1"/>
  <c r="G3405" i="1"/>
  <c r="D3406" i="1"/>
  <c r="E3406" i="1"/>
  <c r="F3406" i="1"/>
  <c r="G3406" i="1"/>
  <c r="D3407" i="1"/>
  <c r="E3407" i="1"/>
  <c r="F3407" i="1"/>
  <c r="G3407" i="1"/>
  <c r="D3408" i="1"/>
  <c r="E3408" i="1"/>
  <c r="F3408" i="1"/>
  <c r="G3408" i="1"/>
  <c r="D3409" i="1"/>
  <c r="E3409" i="1"/>
  <c r="F3409" i="1"/>
  <c r="G3409" i="1"/>
  <c r="D3410" i="1"/>
  <c r="E3410" i="1"/>
  <c r="F3410" i="1"/>
  <c r="G3410" i="1"/>
  <c r="D3411" i="1"/>
  <c r="E3411" i="1"/>
  <c r="F3411" i="1"/>
  <c r="G3411" i="1"/>
  <c r="D3412" i="1"/>
  <c r="E3412" i="1"/>
  <c r="F3412" i="1"/>
  <c r="G3412" i="1"/>
  <c r="D3413" i="1"/>
  <c r="E3413" i="1"/>
  <c r="F3413" i="1"/>
  <c r="G3413" i="1"/>
  <c r="D3414" i="1"/>
  <c r="E3414" i="1"/>
  <c r="F3414" i="1"/>
  <c r="G3414" i="1"/>
  <c r="D3415" i="1"/>
  <c r="E3415" i="1"/>
  <c r="F3415" i="1"/>
  <c r="G3415" i="1"/>
  <c r="D3416" i="1"/>
  <c r="E3416" i="1"/>
  <c r="F3416" i="1"/>
  <c r="G3416" i="1"/>
  <c r="D3417" i="1"/>
  <c r="E3417" i="1"/>
  <c r="F3417" i="1"/>
  <c r="G3417" i="1"/>
  <c r="D3418" i="1"/>
  <c r="E3418" i="1"/>
  <c r="F3418" i="1"/>
  <c r="G3418" i="1"/>
  <c r="D3419" i="1"/>
  <c r="E3419" i="1"/>
  <c r="F3419" i="1"/>
  <c r="G3419" i="1"/>
  <c r="D3420" i="1"/>
  <c r="E3420" i="1"/>
  <c r="F3420" i="1"/>
  <c r="G3420" i="1"/>
  <c r="D3421" i="1"/>
  <c r="E3421" i="1"/>
  <c r="F3421" i="1"/>
  <c r="G3421" i="1"/>
  <c r="D3422" i="1"/>
  <c r="E3422" i="1"/>
  <c r="F3422" i="1"/>
  <c r="G3422" i="1"/>
  <c r="D3423" i="1"/>
  <c r="E3423" i="1"/>
  <c r="F3423" i="1"/>
  <c r="G3423" i="1"/>
  <c r="D3424" i="1"/>
  <c r="E3424" i="1"/>
  <c r="F3424" i="1"/>
  <c r="G3424" i="1"/>
  <c r="D3425" i="1"/>
  <c r="E3425" i="1"/>
  <c r="F3425" i="1"/>
  <c r="G3425" i="1"/>
  <c r="D3426" i="1"/>
  <c r="E3426" i="1"/>
  <c r="F3426" i="1"/>
  <c r="G3426" i="1"/>
  <c r="D3427" i="1"/>
  <c r="E3427" i="1"/>
  <c r="F3427" i="1"/>
  <c r="G3427" i="1"/>
  <c r="D3428" i="1"/>
  <c r="E3428" i="1"/>
  <c r="F3428" i="1"/>
  <c r="G3428" i="1"/>
  <c r="D3429" i="1"/>
  <c r="E3429" i="1"/>
  <c r="F3429" i="1"/>
  <c r="G3429" i="1"/>
  <c r="D3430" i="1"/>
  <c r="E3430" i="1"/>
  <c r="F3430" i="1"/>
  <c r="G3430" i="1"/>
  <c r="D3431" i="1"/>
  <c r="E3431" i="1"/>
  <c r="F3431" i="1"/>
  <c r="G3431" i="1"/>
  <c r="D3432" i="1"/>
  <c r="E3432" i="1"/>
  <c r="F3432" i="1"/>
  <c r="G3432" i="1"/>
  <c r="D3433" i="1"/>
  <c r="E3433" i="1"/>
  <c r="F3433" i="1"/>
  <c r="G3433" i="1"/>
  <c r="D3434" i="1"/>
  <c r="E3434" i="1"/>
  <c r="F3434" i="1"/>
  <c r="G3434" i="1"/>
  <c r="D3435" i="1"/>
  <c r="E3435" i="1"/>
  <c r="F3435" i="1"/>
  <c r="G3435" i="1"/>
  <c r="D3436" i="1"/>
  <c r="E3436" i="1"/>
  <c r="F3436" i="1"/>
  <c r="G3436" i="1"/>
  <c r="D3437" i="1"/>
  <c r="E3437" i="1"/>
  <c r="F3437" i="1"/>
  <c r="G3437" i="1"/>
  <c r="D3438" i="1"/>
  <c r="E3438" i="1"/>
  <c r="F3438" i="1"/>
  <c r="G3438" i="1"/>
  <c r="D3439" i="1"/>
  <c r="E3439" i="1"/>
  <c r="F3439" i="1"/>
  <c r="G3439" i="1"/>
  <c r="D3440" i="1"/>
  <c r="E3440" i="1"/>
  <c r="F3440" i="1"/>
  <c r="G3440" i="1"/>
  <c r="D3441" i="1"/>
  <c r="E3441" i="1"/>
  <c r="F3441" i="1"/>
  <c r="G3441" i="1"/>
  <c r="D3442" i="1"/>
  <c r="E3442" i="1"/>
  <c r="F3442" i="1"/>
  <c r="G3442" i="1"/>
  <c r="D3443" i="1"/>
  <c r="E3443" i="1"/>
  <c r="F3443" i="1"/>
  <c r="G3443" i="1"/>
  <c r="D3444" i="1"/>
  <c r="E3444" i="1"/>
  <c r="F3444" i="1"/>
  <c r="G3444" i="1"/>
  <c r="D3445" i="1"/>
  <c r="E3445" i="1"/>
  <c r="F3445" i="1"/>
  <c r="G3445" i="1"/>
  <c r="D3446" i="1"/>
  <c r="E3446" i="1"/>
  <c r="F3446" i="1"/>
  <c r="G3446" i="1"/>
  <c r="D3447" i="1"/>
  <c r="E3447" i="1"/>
  <c r="F3447" i="1"/>
  <c r="G3447" i="1"/>
  <c r="D3448" i="1"/>
  <c r="E3448" i="1"/>
  <c r="F3448" i="1"/>
  <c r="G3448" i="1"/>
  <c r="D3449" i="1"/>
  <c r="E3449" i="1"/>
  <c r="F3449" i="1"/>
  <c r="G3449" i="1"/>
  <c r="D3450" i="1"/>
  <c r="E3450" i="1"/>
  <c r="F3450" i="1"/>
  <c r="G3450" i="1"/>
  <c r="D3451" i="1"/>
  <c r="E3451" i="1"/>
  <c r="F3451" i="1"/>
  <c r="G3451" i="1"/>
  <c r="D3452" i="1"/>
  <c r="E3452" i="1"/>
  <c r="F3452" i="1"/>
  <c r="G3452" i="1"/>
  <c r="D3453" i="1"/>
  <c r="E3453" i="1"/>
  <c r="F3453" i="1"/>
  <c r="G3453" i="1"/>
  <c r="D3454" i="1"/>
  <c r="E3454" i="1"/>
  <c r="F3454" i="1"/>
  <c r="G3454" i="1"/>
  <c r="D3455" i="1"/>
  <c r="E3455" i="1"/>
  <c r="F3455" i="1"/>
  <c r="G3455" i="1"/>
  <c r="D3456" i="1"/>
  <c r="E3456" i="1"/>
  <c r="F3456" i="1"/>
  <c r="G3456" i="1"/>
  <c r="D3457" i="1"/>
  <c r="E3457" i="1"/>
  <c r="F3457" i="1"/>
  <c r="G3457" i="1"/>
  <c r="D3458" i="1"/>
  <c r="E3458" i="1"/>
  <c r="F3458" i="1"/>
  <c r="G3458" i="1"/>
  <c r="D3459" i="1"/>
  <c r="E3459" i="1"/>
  <c r="F3459" i="1"/>
  <c r="G3459" i="1"/>
  <c r="D3460" i="1"/>
  <c r="E3460" i="1"/>
  <c r="F3460" i="1"/>
  <c r="G3460" i="1"/>
  <c r="D3461" i="1"/>
  <c r="E3461" i="1"/>
  <c r="F3461" i="1"/>
  <c r="G3461" i="1"/>
  <c r="D3462" i="1"/>
  <c r="E3462" i="1"/>
  <c r="F3462" i="1"/>
  <c r="G3462" i="1"/>
  <c r="D3463" i="1"/>
  <c r="E3463" i="1"/>
  <c r="F3463" i="1"/>
  <c r="G3463" i="1"/>
  <c r="D3464" i="1"/>
  <c r="E3464" i="1"/>
  <c r="F3464" i="1"/>
  <c r="G3464" i="1"/>
  <c r="D3465" i="1"/>
  <c r="E3465" i="1"/>
  <c r="F3465" i="1"/>
  <c r="G3465" i="1"/>
  <c r="D3466" i="1"/>
  <c r="E3466" i="1"/>
  <c r="F3466" i="1"/>
  <c r="G3466" i="1"/>
  <c r="D3467" i="1"/>
  <c r="E3467" i="1"/>
  <c r="F3467" i="1"/>
  <c r="G3467" i="1"/>
  <c r="D3468" i="1"/>
  <c r="E3468" i="1"/>
  <c r="F3468" i="1"/>
  <c r="G3468" i="1"/>
  <c r="D3469" i="1"/>
  <c r="E3469" i="1"/>
  <c r="F3469" i="1"/>
  <c r="G3469" i="1"/>
  <c r="D3470" i="1"/>
  <c r="E3470" i="1"/>
  <c r="F3470" i="1"/>
  <c r="G3470" i="1"/>
  <c r="D3471" i="1"/>
  <c r="E3471" i="1"/>
  <c r="F3471" i="1"/>
  <c r="G3471" i="1"/>
  <c r="D3472" i="1"/>
  <c r="E3472" i="1"/>
  <c r="F3472" i="1"/>
  <c r="G3472" i="1"/>
  <c r="D3473" i="1"/>
  <c r="E3473" i="1"/>
  <c r="F3473" i="1"/>
  <c r="G3473" i="1"/>
  <c r="D3474" i="1"/>
  <c r="E3474" i="1"/>
  <c r="F3474" i="1"/>
  <c r="G3474" i="1"/>
  <c r="D3475" i="1"/>
  <c r="E3475" i="1"/>
  <c r="F3475" i="1"/>
  <c r="G3475" i="1"/>
  <c r="D3476" i="1"/>
  <c r="E3476" i="1"/>
  <c r="F3476" i="1"/>
  <c r="G3476" i="1"/>
  <c r="D3477" i="1"/>
  <c r="E3477" i="1"/>
  <c r="F3477" i="1"/>
  <c r="G3477" i="1"/>
  <c r="D3478" i="1"/>
  <c r="E3478" i="1"/>
  <c r="F3478" i="1"/>
  <c r="G3478" i="1"/>
  <c r="D3479" i="1"/>
  <c r="E3479" i="1"/>
  <c r="F3479" i="1"/>
  <c r="G3479" i="1"/>
  <c r="D3480" i="1"/>
  <c r="E3480" i="1"/>
  <c r="F3480" i="1"/>
  <c r="G3480" i="1"/>
  <c r="D3481" i="1"/>
  <c r="E3481" i="1"/>
  <c r="F3481" i="1"/>
  <c r="G3481" i="1"/>
  <c r="D3482" i="1"/>
  <c r="E3482" i="1"/>
  <c r="F3482" i="1"/>
  <c r="G3482" i="1"/>
  <c r="D3483" i="1"/>
  <c r="E3483" i="1"/>
  <c r="F3483" i="1"/>
  <c r="G3483" i="1"/>
  <c r="D3484" i="1"/>
  <c r="E3484" i="1"/>
  <c r="F3484" i="1"/>
  <c r="G3484" i="1"/>
  <c r="D3485" i="1"/>
  <c r="E3485" i="1"/>
  <c r="F3485" i="1"/>
  <c r="G3485" i="1"/>
  <c r="D3486" i="1"/>
  <c r="E3486" i="1"/>
  <c r="F3486" i="1"/>
  <c r="G3486" i="1"/>
  <c r="D3487" i="1"/>
  <c r="E3487" i="1"/>
  <c r="F3487" i="1"/>
  <c r="G3487" i="1"/>
  <c r="D3488" i="1"/>
  <c r="E3488" i="1"/>
  <c r="F3488" i="1"/>
  <c r="G3488" i="1"/>
  <c r="D3489" i="1"/>
  <c r="E3489" i="1"/>
  <c r="F3489" i="1"/>
  <c r="G3489" i="1"/>
  <c r="D3490" i="1"/>
  <c r="E3490" i="1"/>
  <c r="F3490" i="1"/>
  <c r="G3490" i="1"/>
  <c r="D3491" i="1"/>
  <c r="E3491" i="1"/>
  <c r="F3491" i="1"/>
  <c r="G3491" i="1"/>
  <c r="D3492" i="1"/>
  <c r="E3492" i="1"/>
  <c r="F3492" i="1"/>
  <c r="G3492" i="1"/>
  <c r="D3493" i="1"/>
  <c r="E3493" i="1"/>
  <c r="F3493" i="1"/>
  <c r="G3493" i="1"/>
  <c r="D3494" i="1"/>
  <c r="E3494" i="1"/>
  <c r="F3494" i="1"/>
  <c r="G3494" i="1"/>
  <c r="D3495" i="1"/>
  <c r="E3495" i="1"/>
  <c r="F3495" i="1"/>
  <c r="G3495" i="1"/>
  <c r="D3496" i="1"/>
  <c r="E3496" i="1"/>
  <c r="F3496" i="1"/>
  <c r="G3496" i="1"/>
  <c r="D3497" i="1"/>
  <c r="E3497" i="1"/>
  <c r="F3497" i="1"/>
  <c r="G3497" i="1"/>
  <c r="D3498" i="1"/>
  <c r="E3498" i="1"/>
  <c r="F3498" i="1"/>
  <c r="G3498" i="1"/>
  <c r="D3499" i="1"/>
  <c r="E3499" i="1"/>
  <c r="F3499" i="1"/>
  <c r="G3499" i="1"/>
  <c r="D3500" i="1"/>
  <c r="E3500" i="1"/>
  <c r="F3500" i="1"/>
  <c r="G3500" i="1"/>
  <c r="D3501" i="1"/>
  <c r="E3501" i="1"/>
  <c r="F3501" i="1"/>
  <c r="G3501" i="1"/>
  <c r="D3502" i="1"/>
  <c r="E3502" i="1"/>
  <c r="F3502" i="1"/>
  <c r="G3502" i="1"/>
  <c r="D3503" i="1"/>
  <c r="E3503" i="1"/>
  <c r="F3503" i="1"/>
  <c r="G3503" i="1"/>
  <c r="D3504" i="1"/>
  <c r="E3504" i="1"/>
  <c r="F3504" i="1"/>
  <c r="G3504" i="1"/>
  <c r="D3505" i="1"/>
  <c r="E3505" i="1"/>
  <c r="F3505" i="1"/>
  <c r="G3505" i="1"/>
  <c r="D3506" i="1"/>
  <c r="E3506" i="1"/>
  <c r="F3506" i="1"/>
  <c r="G3506" i="1"/>
  <c r="D3507" i="1"/>
  <c r="E3507" i="1"/>
  <c r="F3507" i="1"/>
  <c r="G3507" i="1"/>
  <c r="D3508" i="1"/>
  <c r="E3508" i="1"/>
  <c r="F3508" i="1"/>
  <c r="G3508" i="1"/>
  <c r="D3509" i="1"/>
  <c r="E3509" i="1"/>
  <c r="F3509" i="1"/>
  <c r="G3509" i="1"/>
  <c r="D3510" i="1"/>
  <c r="E3510" i="1"/>
  <c r="F3510" i="1"/>
  <c r="G3510" i="1"/>
  <c r="D3511" i="1"/>
  <c r="E3511" i="1"/>
  <c r="F3511" i="1"/>
  <c r="G3511" i="1"/>
  <c r="D3512" i="1"/>
  <c r="E3512" i="1"/>
  <c r="F3512" i="1"/>
  <c r="G3512" i="1"/>
  <c r="D3513" i="1"/>
  <c r="E3513" i="1"/>
  <c r="F3513" i="1"/>
  <c r="G3513" i="1"/>
  <c r="D3514" i="1"/>
  <c r="E3514" i="1"/>
  <c r="F3514" i="1"/>
  <c r="G3514" i="1"/>
  <c r="D3515" i="1"/>
  <c r="E3515" i="1"/>
  <c r="F3515" i="1"/>
  <c r="G3515" i="1"/>
  <c r="D3516" i="1"/>
  <c r="E3516" i="1"/>
  <c r="F3516" i="1"/>
  <c r="G3516" i="1"/>
  <c r="D3517" i="1"/>
  <c r="E3517" i="1"/>
  <c r="F3517" i="1"/>
  <c r="G3517" i="1"/>
  <c r="D3518" i="1"/>
  <c r="E3518" i="1"/>
  <c r="F3518" i="1"/>
  <c r="G3518" i="1"/>
  <c r="D3519" i="1"/>
  <c r="E3519" i="1"/>
  <c r="F3519" i="1"/>
  <c r="G3519" i="1"/>
  <c r="D3520" i="1"/>
  <c r="E3520" i="1"/>
  <c r="F3520" i="1"/>
  <c r="G3520" i="1"/>
  <c r="D3521" i="1"/>
  <c r="E3521" i="1"/>
  <c r="F3521" i="1"/>
  <c r="G3521" i="1"/>
  <c r="D3522" i="1"/>
  <c r="E3522" i="1"/>
  <c r="F3522" i="1"/>
  <c r="G3522" i="1"/>
  <c r="D3523" i="1"/>
  <c r="E3523" i="1"/>
  <c r="F3523" i="1"/>
  <c r="G3523" i="1"/>
  <c r="D3524" i="1"/>
  <c r="E3524" i="1"/>
  <c r="F3524" i="1"/>
  <c r="G3524" i="1"/>
  <c r="D3525" i="1"/>
  <c r="E3525" i="1"/>
  <c r="F3525" i="1"/>
  <c r="G3525" i="1"/>
  <c r="D3526" i="1"/>
  <c r="E3526" i="1"/>
  <c r="F3526" i="1"/>
  <c r="G3526" i="1"/>
  <c r="D3527" i="1"/>
  <c r="E3527" i="1"/>
  <c r="F3527" i="1"/>
  <c r="G3527" i="1"/>
  <c r="D3528" i="1"/>
  <c r="E3528" i="1"/>
  <c r="F3528" i="1"/>
  <c r="G3528" i="1"/>
  <c r="D3529" i="1"/>
  <c r="E3529" i="1"/>
  <c r="F3529" i="1"/>
  <c r="G3529" i="1"/>
  <c r="D3530" i="1"/>
  <c r="E3530" i="1"/>
  <c r="F3530" i="1"/>
  <c r="G3530" i="1"/>
  <c r="D3531" i="1"/>
  <c r="E3531" i="1"/>
  <c r="F3531" i="1"/>
  <c r="G3531" i="1"/>
  <c r="D3532" i="1"/>
  <c r="E3532" i="1"/>
  <c r="F3532" i="1"/>
  <c r="G3532" i="1"/>
  <c r="D3533" i="1"/>
  <c r="E3533" i="1"/>
  <c r="F3533" i="1"/>
  <c r="G3533" i="1"/>
  <c r="D3534" i="1"/>
  <c r="E3534" i="1"/>
  <c r="F3534" i="1"/>
  <c r="G3534" i="1"/>
  <c r="D3535" i="1"/>
  <c r="E3535" i="1"/>
  <c r="F3535" i="1"/>
  <c r="G3535" i="1"/>
  <c r="D3536" i="1"/>
  <c r="E3536" i="1"/>
  <c r="F3536" i="1"/>
  <c r="G3536" i="1"/>
  <c r="D3537" i="1"/>
  <c r="E3537" i="1"/>
  <c r="F3537" i="1"/>
  <c r="G3537" i="1"/>
  <c r="D3538" i="1"/>
  <c r="E3538" i="1"/>
  <c r="F3538" i="1"/>
  <c r="G3538" i="1"/>
  <c r="D3539" i="1"/>
  <c r="E3539" i="1"/>
  <c r="F3539" i="1"/>
  <c r="G3539" i="1"/>
  <c r="D3540" i="1"/>
  <c r="E3540" i="1"/>
  <c r="F3540" i="1"/>
  <c r="G3540" i="1"/>
  <c r="D3541" i="1"/>
  <c r="E3541" i="1"/>
  <c r="F3541" i="1"/>
  <c r="G3541" i="1"/>
  <c r="D3542" i="1"/>
  <c r="E3542" i="1"/>
  <c r="F3542" i="1"/>
  <c r="G3542" i="1"/>
  <c r="D3543" i="1"/>
  <c r="E3543" i="1"/>
  <c r="F3543" i="1"/>
  <c r="G3543" i="1"/>
  <c r="D3544" i="1"/>
  <c r="E3544" i="1"/>
  <c r="F3544" i="1"/>
  <c r="G3544" i="1"/>
  <c r="D3545" i="1"/>
  <c r="E3545" i="1"/>
  <c r="F3545" i="1"/>
  <c r="G3545" i="1"/>
  <c r="D3546" i="1"/>
  <c r="E3546" i="1"/>
  <c r="F3546" i="1"/>
  <c r="G3546" i="1"/>
  <c r="D3547" i="1"/>
  <c r="E3547" i="1"/>
  <c r="F3547" i="1"/>
  <c r="G3547" i="1"/>
  <c r="D3548" i="1"/>
  <c r="E3548" i="1"/>
  <c r="F3548" i="1"/>
  <c r="G3548" i="1"/>
  <c r="D3549" i="1"/>
  <c r="E3549" i="1"/>
  <c r="F3549" i="1"/>
  <c r="G3549" i="1"/>
  <c r="D3550" i="1"/>
  <c r="E3550" i="1"/>
  <c r="F3550" i="1"/>
  <c r="G3550" i="1"/>
  <c r="D3551" i="1"/>
  <c r="E3551" i="1"/>
  <c r="F3551" i="1"/>
  <c r="G3551" i="1"/>
  <c r="D3552" i="1"/>
  <c r="E3552" i="1"/>
  <c r="F3552" i="1"/>
  <c r="G3552" i="1"/>
  <c r="D3553" i="1"/>
  <c r="E3553" i="1"/>
  <c r="F3553" i="1"/>
  <c r="G3553" i="1"/>
  <c r="D3554" i="1"/>
  <c r="E3554" i="1"/>
  <c r="F3554" i="1"/>
  <c r="G3554" i="1"/>
  <c r="D3555" i="1"/>
  <c r="E3555" i="1"/>
  <c r="F3555" i="1"/>
  <c r="G3555" i="1"/>
  <c r="D3556" i="1"/>
  <c r="E3556" i="1"/>
  <c r="F3556" i="1"/>
  <c r="G3556" i="1"/>
  <c r="D3557" i="1"/>
  <c r="E3557" i="1"/>
  <c r="F3557" i="1"/>
  <c r="G3557" i="1"/>
  <c r="D3558" i="1"/>
  <c r="E3558" i="1"/>
  <c r="F3558" i="1"/>
  <c r="G3558" i="1"/>
  <c r="D3559" i="1"/>
  <c r="E3559" i="1"/>
  <c r="F3559" i="1"/>
  <c r="G3559" i="1"/>
  <c r="D3560" i="1"/>
  <c r="E3560" i="1"/>
  <c r="F3560" i="1"/>
  <c r="G3560" i="1"/>
  <c r="D3561" i="1"/>
  <c r="E3561" i="1"/>
  <c r="F3561" i="1"/>
  <c r="G3561" i="1"/>
  <c r="D3562" i="1"/>
  <c r="E3562" i="1"/>
  <c r="F3562" i="1"/>
  <c r="G3562" i="1"/>
  <c r="D3563" i="1"/>
  <c r="E3563" i="1"/>
  <c r="F3563" i="1"/>
  <c r="G3563" i="1"/>
  <c r="D3564" i="1"/>
  <c r="E3564" i="1"/>
  <c r="F3564" i="1"/>
  <c r="G3564" i="1"/>
  <c r="D3565" i="1"/>
  <c r="E3565" i="1"/>
  <c r="F3565" i="1"/>
  <c r="G3565" i="1"/>
  <c r="D3566" i="1"/>
  <c r="E3566" i="1"/>
  <c r="F3566" i="1"/>
  <c r="G3566" i="1"/>
  <c r="D3567" i="1"/>
  <c r="E3567" i="1"/>
  <c r="F3567" i="1"/>
  <c r="G3567" i="1"/>
  <c r="D3568" i="1"/>
  <c r="E3568" i="1"/>
  <c r="F3568" i="1"/>
  <c r="G3568" i="1"/>
  <c r="D3569" i="1"/>
  <c r="E3569" i="1"/>
  <c r="F3569" i="1"/>
  <c r="G3569" i="1"/>
  <c r="D3570" i="1"/>
  <c r="E3570" i="1"/>
  <c r="F3570" i="1"/>
  <c r="G3570" i="1"/>
  <c r="D3571" i="1"/>
  <c r="E3571" i="1"/>
  <c r="F3571" i="1"/>
  <c r="G3571" i="1"/>
  <c r="D3572" i="1"/>
  <c r="E3572" i="1"/>
  <c r="F3572" i="1"/>
  <c r="G3572" i="1"/>
  <c r="D3573" i="1"/>
  <c r="E3573" i="1"/>
  <c r="F3573" i="1"/>
  <c r="G3573" i="1"/>
  <c r="D3574" i="1"/>
  <c r="E3574" i="1"/>
  <c r="F3574" i="1"/>
  <c r="G3574" i="1"/>
  <c r="D3575" i="1"/>
  <c r="E3575" i="1"/>
  <c r="F3575" i="1"/>
  <c r="G3575" i="1"/>
  <c r="D3576" i="1"/>
  <c r="E3576" i="1"/>
  <c r="F3576" i="1"/>
  <c r="G3576" i="1"/>
  <c r="D3577" i="1"/>
  <c r="E3577" i="1"/>
  <c r="F3577" i="1"/>
  <c r="G3577" i="1"/>
  <c r="D3578" i="1"/>
  <c r="E3578" i="1"/>
  <c r="F3578" i="1"/>
  <c r="G3578" i="1"/>
  <c r="D3579" i="1"/>
  <c r="E3579" i="1"/>
  <c r="F3579" i="1"/>
  <c r="G3579" i="1"/>
  <c r="D3580" i="1"/>
  <c r="E3580" i="1"/>
  <c r="F3580" i="1"/>
  <c r="G3580" i="1"/>
  <c r="D3581" i="1"/>
  <c r="E3581" i="1"/>
  <c r="F3581" i="1"/>
  <c r="G3581" i="1"/>
  <c r="D3582" i="1"/>
  <c r="E3582" i="1"/>
  <c r="F3582" i="1"/>
  <c r="G3582" i="1"/>
  <c r="D3583" i="1"/>
  <c r="E3583" i="1"/>
  <c r="F3583" i="1"/>
  <c r="G3583" i="1"/>
  <c r="D3584" i="1"/>
  <c r="E3584" i="1"/>
  <c r="F3584" i="1"/>
  <c r="G3584" i="1"/>
  <c r="D3585" i="1"/>
  <c r="E3585" i="1"/>
  <c r="F3585" i="1"/>
  <c r="G3585" i="1"/>
  <c r="D3586" i="1"/>
  <c r="E3586" i="1"/>
  <c r="F3586" i="1"/>
  <c r="G3586" i="1"/>
  <c r="D3587" i="1"/>
  <c r="E3587" i="1"/>
  <c r="F3587" i="1"/>
  <c r="G3587" i="1"/>
  <c r="D3588" i="1"/>
  <c r="E3588" i="1"/>
  <c r="F3588" i="1"/>
  <c r="G3588" i="1"/>
  <c r="D3589" i="1"/>
  <c r="E3589" i="1"/>
  <c r="F3589" i="1"/>
  <c r="G3589" i="1"/>
  <c r="D3590" i="1"/>
  <c r="E3590" i="1"/>
  <c r="F3590" i="1"/>
  <c r="G3590" i="1"/>
  <c r="D3591" i="1"/>
  <c r="E3591" i="1"/>
  <c r="F3591" i="1"/>
  <c r="G3591" i="1"/>
  <c r="D3592" i="1"/>
  <c r="E3592" i="1"/>
  <c r="F3592" i="1"/>
  <c r="G3592" i="1"/>
  <c r="D3593" i="1"/>
  <c r="E3593" i="1"/>
  <c r="F3593" i="1"/>
  <c r="G3593" i="1"/>
  <c r="D3594" i="1"/>
  <c r="E3594" i="1"/>
  <c r="F3594" i="1"/>
  <c r="G3594" i="1"/>
  <c r="D3595" i="1"/>
  <c r="E3595" i="1"/>
  <c r="F3595" i="1"/>
  <c r="G3595" i="1"/>
  <c r="D3596" i="1"/>
  <c r="E3596" i="1"/>
  <c r="F3596" i="1"/>
  <c r="G3596" i="1"/>
  <c r="D3597" i="1"/>
  <c r="E3597" i="1"/>
  <c r="F3597" i="1"/>
  <c r="G3597" i="1"/>
  <c r="D3598" i="1"/>
  <c r="E3598" i="1"/>
  <c r="F3598" i="1"/>
  <c r="G3598" i="1"/>
  <c r="D3599" i="1"/>
  <c r="E3599" i="1"/>
  <c r="F3599" i="1"/>
  <c r="G3599" i="1"/>
  <c r="D3600" i="1"/>
  <c r="E3600" i="1"/>
  <c r="F3600" i="1"/>
  <c r="G3600" i="1"/>
  <c r="D3601" i="1"/>
  <c r="E3601" i="1"/>
  <c r="F3601" i="1"/>
  <c r="G3601" i="1"/>
  <c r="D3602" i="1"/>
  <c r="E3602" i="1"/>
  <c r="F3602" i="1"/>
  <c r="G3602" i="1"/>
  <c r="D3603" i="1"/>
  <c r="E3603" i="1"/>
  <c r="F3603" i="1"/>
  <c r="G3603" i="1"/>
  <c r="D3604" i="1"/>
  <c r="E3604" i="1"/>
  <c r="F3604" i="1"/>
  <c r="G3604" i="1"/>
  <c r="D3605" i="1"/>
  <c r="E3605" i="1"/>
  <c r="F3605" i="1"/>
  <c r="G3605" i="1"/>
  <c r="D3606" i="1"/>
  <c r="E3606" i="1"/>
  <c r="F3606" i="1"/>
  <c r="G3606" i="1"/>
  <c r="D3607" i="1"/>
  <c r="E3607" i="1"/>
  <c r="F3607" i="1"/>
  <c r="G3607" i="1"/>
  <c r="D3608" i="1"/>
  <c r="E3608" i="1"/>
  <c r="F3608" i="1"/>
  <c r="G3608" i="1"/>
  <c r="D3609" i="1"/>
  <c r="E3609" i="1"/>
  <c r="F3609" i="1"/>
  <c r="G3609" i="1"/>
  <c r="D3610" i="1"/>
  <c r="E3610" i="1"/>
  <c r="F3610" i="1"/>
  <c r="G3610" i="1"/>
  <c r="D3611" i="1"/>
  <c r="E3611" i="1"/>
  <c r="F3611" i="1"/>
  <c r="G3611" i="1"/>
  <c r="D3612" i="1"/>
  <c r="E3612" i="1"/>
  <c r="F3612" i="1"/>
  <c r="G3612" i="1"/>
  <c r="D3613" i="1"/>
  <c r="E3613" i="1"/>
  <c r="F3613" i="1"/>
  <c r="G3613" i="1"/>
  <c r="D3614" i="1"/>
  <c r="E3614" i="1"/>
  <c r="F3614" i="1"/>
  <c r="G3614" i="1"/>
  <c r="D3615" i="1"/>
  <c r="E3615" i="1"/>
  <c r="F3615" i="1"/>
  <c r="G3615" i="1"/>
  <c r="D3616" i="1"/>
  <c r="E3616" i="1"/>
  <c r="F3616" i="1"/>
  <c r="G3616" i="1"/>
  <c r="D3617" i="1"/>
  <c r="E3617" i="1"/>
  <c r="F3617" i="1"/>
  <c r="G3617" i="1"/>
  <c r="D3618" i="1"/>
  <c r="E3618" i="1"/>
  <c r="F3618" i="1"/>
  <c r="G3618" i="1"/>
  <c r="D3619" i="1"/>
  <c r="E3619" i="1"/>
  <c r="F3619" i="1"/>
  <c r="G3619" i="1"/>
  <c r="D3620" i="1"/>
  <c r="E3620" i="1"/>
  <c r="F3620" i="1"/>
  <c r="G3620" i="1"/>
  <c r="D3621" i="1"/>
  <c r="E3621" i="1"/>
  <c r="F3621" i="1"/>
  <c r="G3621" i="1"/>
  <c r="D3622" i="1"/>
  <c r="E3622" i="1"/>
  <c r="F3622" i="1"/>
  <c r="G3622" i="1"/>
  <c r="D3623" i="1"/>
  <c r="E3623" i="1"/>
  <c r="F3623" i="1"/>
  <c r="G3623" i="1"/>
  <c r="D3624" i="1"/>
  <c r="E3624" i="1"/>
  <c r="F3624" i="1"/>
  <c r="G3624" i="1"/>
  <c r="D3625" i="1"/>
  <c r="E3625" i="1"/>
  <c r="F3625" i="1"/>
  <c r="G3625" i="1"/>
  <c r="D3626" i="1"/>
  <c r="E3626" i="1"/>
  <c r="F3626" i="1"/>
  <c r="G3626" i="1"/>
  <c r="D3627" i="1"/>
  <c r="E3627" i="1"/>
  <c r="F3627" i="1"/>
  <c r="G3627" i="1"/>
  <c r="D3628" i="1"/>
  <c r="E3628" i="1"/>
  <c r="F3628" i="1"/>
  <c r="G3628" i="1"/>
  <c r="D3629" i="1"/>
  <c r="E3629" i="1"/>
  <c r="F3629" i="1"/>
  <c r="G3629" i="1"/>
  <c r="D3630" i="1"/>
  <c r="E3630" i="1"/>
  <c r="F3630" i="1"/>
  <c r="G3630" i="1"/>
  <c r="D3631" i="1"/>
  <c r="E3631" i="1"/>
  <c r="F3631" i="1"/>
  <c r="G3631" i="1"/>
  <c r="D3632" i="1"/>
  <c r="E3632" i="1"/>
  <c r="F3632" i="1"/>
  <c r="G3632" i="1"/>
  <c r="D3633" i="1"/>
  <c r="E3633" i="1"/>
  <c r="F3633" i="1"/>
  <c r="G3633" i="1"/>
  <c r="D3634" i="1"/>
  <c r="E3634" i="1"/>
  <c r="F3634" i="1"/>
  <c r="G3634" i="1"/>
  <c r="D3635" i="1"/>
  <c r="E3635" i="1"/>
  <c r="F3635" i="1"/>
  <c r="G3635" i="1"/>
  <c r="D3636" i="1"/>
  <c r="E3636" i="1"/>
  <c r="F3636" i="1"/>
  <c r="G3636" i="1"/>
  <c r="D3637" i="1"/>
  <c r="E3637" i="1"/>
  <c r="F3637" i="1"/>
  <c r="G3637" i="1"/>
  <c r="D3638" i="1"/>
  <c r="E3638" i="1"/>
  <c r="F3638" i="1"/>
  <c r="G3638" i="1"/>
  <c r="D3639" i="1"/>
  <c r="E3639" i="1"/>
  <c r="F3639" i="1"/>
  <c r="G3639" i="1"/>
  <c r="D3640" i="1"/>
  <c r="E3640" i="1"/>
  <c r="F3640" i="1"/>
  <c r="G3640" i="1"/>
  <c r="D3641" i="1"/>
  <c r="E3641" i="1"/>
  <c r="F3641" i="1"/>
  <c r="G3641" i="1"/>
  <c r="D3642" i="1"/>
  <c r="E3642" i="1"/>
  <c r="F3642" i="1"/>
  <c r="G3642" i="1"/>
  <c r="D3643" i="1"/>
  <c r="E3643" i="1"/>
  <c r="F3643" i="1"/>
  <c r="G3643" i="1"/>
  <c r="D3644" i="1"/>
  <c r="E3644" i="1"/>
  <c r="F3644" i="1"/>
  <c r="G3644" i="1"/>
  <c r="D3645" i="1"/>
  <c r="E3645" i="1"/>
  <c r="F3645" i="1"/>
  <c r="G3645" i="1"/>
  <c r="D3646" i="1"/>
  <c r="E3646" i="1"/>
  <c r="F3646" i="1"/>
  <c r="G3646" i="1"/>
  <c r="D3647" i="1"/>
  <c r="E3647" i="1"/>
  <c r="F3647" i="1"/>
  <c r="G3647" i="1"/>
  <c r="D3648" i="1"/>
  <c r="E3648" i="1"/>
  <c r="F3648" i="1"/>
  <c r="G3648" i="1"/>
  <c r="D3649" i="1"/>
  <c r="E3649" i="1"/>
  <c r="F3649" i="1"/>
  <c r="G3649" i="1"/>
  <c r="D3650" i="1"/>
  <c r="E3650" i="1"/>
  <c r="F3650" i="1"/>
  <c r="G3650" i="1"/>
  <c r="D3651" i="1"/>
  <c r="E3651" i="1"/>
  <c r="F3651" i="1"/>
  <c r="G3651" i="1"/>
  <c r="D3652" i="1"/>
  <c r="E3652" i="1"/>
  <c r="F3652" i="1"/>
  <c r="G3652" i="1"/>
  <c r="D3653" i="1"/>
  <c r="E3653" i="1"/>
  <c r="F3653" i="1"/>
  <c r="G3653" i="1"/>
  <c r="D3654" i="1"/>
  <c r="E3654" i="1"/>
  <c r="F3654" i="1"/>
  <c r="G3654" i="1"/>
  <c r="D3655" i="1"/>
  <c r="E3655" i="1"/>
  <c r="F3655" i="1"/>
  <c r="G3655" i="1"/>
  <c r="D3656" i="1"/>
  <c r="E3656" i="1"/>
  <c r="F3656" i="1"/>
  <c r="G3656" i="1"/>
  <c r="D3657" i="1"/>
  <c r="E3657" i="1"/>
  <c r="F3657" i="1"/>
  <c r="G3657" i="1"/>
  <c r="D3658" i="1"/>
  <c r="E3658" i="1"/>
  <c r="F3658" i="1"/>
  <c r="G3658" i="1"/>
  <c r="D3659" i="1"/>
  <c r="E3659" i="1"/>
  <c r="F3659" i="1"/>
  <c r="G3659" i="1"/>
  <c r="D3660" i="1"/>
  <c r="E3660" i="1"/>
  <c r="F3660" i="1"/>
  <c r="G3660" i="1"/>
  <c r="D3661" i="1"/>
  <c r="E3661" i="1"/>
  <c r="F3661" i="1"/>
  <c r="G3661" i="1"/>
  <c r="D3662" i="1"/>
  <c r="E3662" i="1"/>
  <c r="F3662" i="1"/>
  <c r="G3662" i="1"/>
  <c r="D3663" i="1"/>
  <c r="E3663" i="1"/>
  <c r="F3663" i="1"/>
  <c r="G3663" i="1"/>
  <c r="D3664" i="1"/>
  <c r="E3664" i="1"/>
  <c r="F3664" i="1"/>
  <c r="G3664" i="1"/>
  <c r="D3665" i="1"/>
  <c r="E3665" i="1"/>
  <c r="F3665" i="1"/>
  <c r="G3665" i="1"/>
  <c r="D3666" i="1"/>
  <c r="E3666" i="1"/>
  <c r="F3666" i="1"/>
  <c r="G3666" i="1"/>
  <c r="D3667" i="1"/>
  <c r="E3667" i="1"/>
  <c r="F3667" i="1"/>
  <c r="G3667" i="1"/>
  <c r="D3668" i="1"/>
  <c r="E3668" i="1"/>
  <c r="F3668" i="1"/>
  <c r="G3668" i="1"/>
  <c r="D3669" i="1"/>
  <c r="E3669" i="1"/>
  <c r="F3669" i="1"/>
  <c r="G3669" i="1"/>
  <c r="D3670" i="1"/>
  <c r="E3670" i="1"/>
  <c r="F3670" i="1"/>
  <c r="G3670" i="1"/>
  <c r="D3671" i="1"/>
  <c r="E3671" i="1"/>
  <c r="F3671" i="1"/>
  <c r="G3671" i="1"/>
  <c r="D3672" i="1"/>
  <c r="E3672" i="1"/>
  <c r="F3672" i="1"/>
  <c r="G3672" i="1"/>
  <c r="D3673" i="1"/>
  <c r="E3673" i="1"/>
  <c r="F3673" i="1"/>
  <c r="G3673" i="1"/>
  <c r="D3674" i="1"/>
  <c r="E3674" i="1"/>
  <c r="F3674" i="1"/>
  <c r="G3674" i="1"/>
  <c r="D3675" i="1"/>
  <c r="E3675" i="1"/>
  <c r="F3675" i="1"/>
  <c r="G3675" i="1"/>
  <c r="D3676" i="1"/>
  <c r="E3676" i="1"/>
  <c r="F3676" i="1"/>
  <c r="G3676" i="1"/>
  <c r="D3677" i="1"/>
  <c r="E3677" i="1"/>
  <c r="F3677" i="1"/>
  <c r="G3677" i="1"/>
  <c r="D3678" i="1"/>
  <c r="E3678" i="1"/>
  <c r="F3678" i="1"/>
  <c r="G3678" i="1"/>
  <c r="D3679" i="1"/>
  <c r="E3679" i="1"/>
  <c r="F3679" i="1"/>
  <c r="G3679" i="1"/>
  <c r="D3680" i="1"/>
  <c r="E3680" i="1"/>
  <c r="F3680" i="1"/>
  <c r="G3680" i="1"/>
  <c r="D3681" i="1"/>
  <c r="E3681" i="1"/>
  <c r="F3681" i="1"/>
  <c r="G3681" i="1"/>
  <c r="D3682" i="1"/>
  <c r="E3682" i="1"/>
  <c r="F3682" i="1"/>
  <c r="G3682" i="1"/>
  <c r="D3683" i="1"/>
  <c r="E3683" i="1"/>
  <c r="F3683" i="1"/>
  <c r="G3683" i="1"/>
  <c r="D3684" i="1"/>
  <c r="E3684" i="1"/>
  <c r="F3684" i="1"/>
  <c r="G3684" i="1"/>
  <c r="D3685" i="1"/>
  <c r="E3685" i="1"/>
  <c r="F3685" i="1"/>
  <c r="G3685" i="1"/>
  <c r="D3686" i="1"/>
  <c r="E3686" i="1"/>
  <c r="F3686" i="1"/>
  <c r="G3686" i="1"/>
  <c r="D3687" i="1"/>
  <c r="E3687" i="1"/>
  <c r="F3687" i="1"/>
  <c r="G3687" i="1"/>
  <c r="D3688" i="1"/>
  <c r="E3688" i="1"/>
  <c r="F3688" i="1"/>
  <c r="G3688" i="1"/>
  <c r="D3689" i="1"/>
  <c r="E3689" i="1"/>
  <c r="F3689" i="1"/>
  <c r="G3689" i="1"/>
  <c r="D3690" i="1"/>
  <c r="E3690" i="1"/>
  <c r="F3690" i="1"/>
  <c r="G3690" i="1"/>
  <c r="D3691" i="1"/>
  <c r="E3691" i="1"/>
  <c r="F3691" i="1"/>
  <c r="G3691" i="1"/>
  <c r="D3692" i="1"/>
  <c r="E3692" i="1"/>
  <c r="F3692" i="1"/>
  <c r="G3692" i="1"/>
  <c r="D3693" i="1"/>
  <c r="E3693" i="1"/>
  <c r="F3693" i="1"/>
  <c r="G3693" i="1"/>
  <c r="D3694" i="1"/>
  <c r="E3694" i="1"/>
  <c r="F3694" i="1"/>
  <c r="G3694" i="1"/>
  <c r="D3695" i="1"/>
  <c r="E3695" i="1"/>
  <c r="F3695" i="1"/>
  <c r="G3695" i="1"/>
  <c r="D3696" i="1"/>
  <c r="E3696" i="1"/>
  <c r="F3696" i="1"/>
  <c r="G3696" i="1"/>
  <c r="D3697" i="1"/>
  <c r="E3697" i="1"/>
  <c r="F3697" i="1"/>
  <c r="G3697" i="1"/>
  <c r="D3698" i="1"/>
  <c r="E3698" i="1"/>
  <c r="F3698" i="1"/>
  <c r="G3698" i="1"/>
  <c r="D3699" i="1"/>
  <c r="E3699" i="1"/>
  <c r="F3699" i="1"/>
  <c r="G3699" i="1"/>
  <c r="D3700" i="1"/>
  <c r="E3700" i="1"/>
  <c r="F3700" i="1"/>
  <c r="G3700" i="1"/>
  <c r="D3701" i="1"/>
  <c r="E3701" i="1"/>
  <c r="F3701" i="1"/>
  <c r="G3701" i="1"/>
  <c r="D3702" i="1"/>
  <c r="E3702" i="1"/>
  <c r="F3702" i="1"/>
  <c r="G3702" i="1"/>
  <c r="D3703" i="1"/>
  <c r="E3703" i="1"/>
  <c r="F3703" i="1"/>
  <c r="G3703" i="1"/>
  <c r="D3704" i="1"/>
  <c r="E3704" i="1"/>
  <c r="F3704" i="1"/>
  <c r="G3704" i="1"/>
  <c r="D3705" i="1"/>
  <c r="E3705" i="1"/>
  <c r="F3705" i="1"/>
  <c r="G3705" i="1"/>
  <c r="D3706" i="1"/>
  <c r="E3706" i="1"/>
  <c r="F3706" i="1"/>
  <c r="G3706" i="1"/>
  <c r="D3707" i="1"/>
  <c r="E3707" i="1"/>
  <c r="F3707" i="1"/>
  <c r="G3707" i="1"/>
  <c r="D3708" i="1"/>
  <c r="E3708" i="1"/>
  <c r="F3708" i="1"/>
  <c r="G3708" i="1"/>
  <c r="D3709" i="1"/>
  <c r="E3709" i="1"/>
  <c r="F3709" i="1"/>
  <c r="G3709" i="1"/>
  <c r="D3710" i="1"/>
  <c r="E3710" i="1"/>
  <c r="F3710" i="1"/>
  <c r="G3710" i="1"/>
  <c r="D3711" i="1"/>
  <c r="E3711" i="1"/>
  <c r="F3711" i="1"/>
  <c r="G3711" i="1"/>
  <c r="D3712" i="1"/>
  <c r="E3712" i="1"/>
  <c r="F3712" i="1"/>
  <c r="G3712" i="1"/>
  <c r="D3713" i="1"/>
  <c r="E3713" i="1"/>
  <c r="F3713" i="1"/>
  <c r="G3713" i="1"/>
  <c r="D3714" i="1"/>
  <c r="E3714" i="1"/>
  <c r="F3714" i="1"/>
  <c r="G3714" i="1"/>
  <c r="D3715" i="1"/>
  <c r="E3715" i="1"/>
  <c r="F3715" i="1"/>
  <c r="G3715" i="1"/>
  <c r="D3716" i="1"/>
  <c r="E3716" i="1"/>
  <c r="F3716" i="1"/>
  <c r="G3716" i="1"/>
  <c r="D3717" i="1"/>
  <c r="E3717" i="1"/>
  <c r="F3717" i="1"/>
  <c r="G3717" i="1"/>
  <c r="D3718" i="1"/>
  <c r="E3718" i="1"/>
  <c r="F3718" i="1"/>
  <c r="G3718" i="1"/>
  <c r="D3719" i="1"/>
  <c r="E3719" i="1"/>
  <c r="F3719" i="1"/>
  <c r="G3719" i="1"/>
  <c r="D3720" i="1"/>
  <c r="E3720" i="1"/>
  <c r="F3720" i="1"/>
  <c r="G3720" i="1"/>
  <c r="D3721" i="1"/>
  <c r="E3721" i="1"/>
  <c r="F3721" i="1"/>
  <c r="G3721" i="1"/>
  <c r="D3722" i="1"/>
  <c r="E3722" i="1"/>
  <c r="F3722" i="1"/>
  <c r="G3722" i="1"/>
  <c r="D3723" i="1"/>
  <c r="E3723" i="1"/>
  <c r="F3723" i="1"/>
  <c r="G3723" i="1"/>
  <c r="D3724" i="1"/>
  <c r="E3724" i="1"/>
  <c r="F3724" i="1"/>
  <c r="G3724" i="1"/>
  <c r="D3725" i="1"/>
  <c r="E3725" i="1"/>
  <c r="F3725" i="1"/>
  <c r="G3725" i="1"/>
  <c r="D3726" i="1"/>
  <c r="E3726" i="1"/>
  <c r="F3726" i="1"/>
  <c r="G3726" i="1"/>
  <c r="D3727" i="1"/>
  <c r="E3727" i="1"/>
  <c r="F3727" i="1"/>
  <c r="G3727" i="1"/>
  <c r="D3728" i="1"/>
  <c r="E3728" i="1"/>
  <c r="F3728" i="1"/>
  <c r="G3728" i="1"/>
  <c r="D3729" i="1"/>
  <c r="E3729" i="1"/>
  <c r="F3729" i="1"/>
  <c r="G3729" i="1"/>
  <c r="D3730" i="1"/>
  <c r="E3730" i="1"/>
  <c r="F3730" i="1"/>
  <c r="G3730" i="1"/>
  <c r="D3731" i="1"/>
  <c r="E3731" i="1"/>
  <c r="F3731" i="1"/>
  <c r="G3731" i="1"/>
  <c r="D3732" i="1"/>
  <c r="E3732" i="1"/>
  <c r="F3732" i="1"/>
  <c r="G3732" i="1"/>
  <c r="D3733" i="1"/>
  <c r="E3733" i="1"/>
  <c r="F3733" i="1"/>
  <c r="G3733" i="1"/>
  <c r="D3734" i="1"/>
  <c r="E3734" i="1"/>
  <c r="F3734" i="1"/>
  <c r="G3734" i="1"/>
  <c r="D3735" i="1"/>
  <c r="E3735" i="1"/>
  <c r="F3735" i="1"/>
  <c r="G3735" i="1"/>
  <c r="D3736" i="1"/>
  <c r="E3736" i="1"/>
  <c r="F3736" i="1"/>
  <c r="G3736" i="1"/>
  <c r="D3737" i="1"/>
  <c r="E3737" i="1"/>
  <c r="F3737" i="1"/>
  <c r="G3737" i="1"/>
  <c r="D3738" i="1"/>
  <c r="E3738" i="1"/>
  <c r="F3738" i="1"/>
  <c r="G3738" i="1"/>
  <c r="D3739" i="1"/>
  <c r="E3739" i="1"/>
  <c r="F3739" i="1"/>
  <c r="G3739" i="1"/>
  <c r="D3740" i="1"/>
  <c r="E3740" i="1"/>
  <c r="F3740" i="1"/>
  <c r="G3740" i="1"/>
  <c r="D3741" i="1"/>
  <c r="E3741" i="1"/>
  <c r="F3741" i="1"/>
  <c r="G3741" i="1"/>
  <c r="D3742" i="1"/>
  <c r="E3742" i="1"/>
  <c r="F3742" i="1"/>
  <c r="G3742" i="1"/>
  <c r="D3743" i="1"/>
  <c r="E3743" i="1"/>
  <c r="F3743" i="1"/>
  <c r="G3743" i="1"/>
  <c r="D3744" i="1"/>
  <c r="E3744" i="1"/>
  <c r="F3744" i="1"/>
  <c r="G3744" i="1"/>
  <c r="D3745" i="1"/>
  <c r="E3745" i="1"/>
  <c r="F3745" i="1"/>
  <c r="G3745" i="1"/>
  <c r="D3746" i="1"/>
  <c r="E3746" i="1"/>
  <c r="F3746" i="1"/>
  <c r="G3746" i="1"/>
  <c r="D3747" i="1"/>
  <c r="E3747" i="1"/>
  <c r="F3747" i="1"/>
  <c r="G3747" i="1"/>
  <c r="D3748" i="1"/>
  <c r="E3748" i="1"/>
  <c r="F3748" i="1"/>
  <c r="G3748" i="1"/>
  <c r="D3749" i="1"/>
  <c r="E3749" i="1"/>
  <c r="F3749" i="1"/>
  <c r="G3749" i="1"/>
  <c r="D3750" i="1"/>
  <c r="E3750" i="1"/>
  <c r="F3750" i="1"/>
  <c r="G3750" i="1"/>
  <c r="D3751" i="1"/>
  <c r="E3751" i="1"/>
  <c r="F3751" i="1"/>
  <c r="G3751" i="1"/>
  <c r="D3752" i="1"/>
  <c r="E3752" i="1"/>
  <c r="F3752" i="1"/>
  <c r="G3752" i="1"/>
  <c r="D3753" i="1"/>
  <c r="E3753" i="1"/>
  <c r="F3753" i="1"/>
  <c r="G3753" i="1"/>
  <c r="D3754" i="1"/>
  <c r="E3754" i="1"/>
  <c r="F3754" i="1"/>
  <c r="G3754" i="1"/>
  <c r="D3755" i="1"/>
  <c r="E3755" i="1"/>
  <c r="F3755" i="1"/>
  <c r="G3755" i="1"/>
  <c r="D3756" i="1"/>
  <c r="E3756" i="1"/>
  <c r="F3756" i="1"/>
  <c r="G3756" i="1"/>
  <c r="D3757" i="1"/>
  <c r="E3757" i="1"/>
  <c r="F3757" i="1"/>
  <c r="G3757" i="1"/>
  <c r="D3758" i="1"/>
  <c r="E3758" i="1"/>
  <c r="F3758" i="1"/>
  <c r="G3758" i="1"/>
  <c r="D3759" i="1"/>
  <c r="E3759" i="1"/>
  <c r="F3759" i="1"/>
  <c r="G3759" i="1"/>
  <c r="D3760" i="1"/>
  <c r="E3760" i="1"/>
  <c r="F3760" i="1"/>
  <c r="G3760" i="1"/>
  <c r="D3761" i="1"/>
  <c r="E3761" i="1"/>
  <c r="F3761" i="1"/>
  <c r="G3761" i="1"/>
  <c r="D3762" i="1"/>
  <c r="E3762" i="1"/>
  <c r="F3762" i="1"/>
  <c r="G3762" i="1"/>
  <c r="D3763" i="1"/>
  <c r="E3763" i="1"/>
  <c r="F3763" i="1"/>
  <c r="G3763" i="1"/>
  <c r="D3764" i="1"/>
  <c r="E3764" i="1"/>
  <c r="F3764" i="1"/>
  <c r="G3764" i="1"/>
  <c r="D3765" i="1"/>
  <c r="E3765" i="1"/>
  <c r="F3765" i="1"/>
  <c r="G3765" i="1"/>
  <c r="D3766" i="1"/>
  <c r="E3766" i="1"/>
  <c r="F3766" i="1"/>
  <c r="G3766" i="1"/>
  <c r="D3767" i="1"/>
  <c r="E3767" i="1"/>
  <c r="F3767" i="1"/>
  <c r="G3767" i="1"/>
  <c r="D3768" i="1"/>
  <c r="E3768" i="1"/>
  <c r="F3768" i="1"/>
  <c r="G3768" i="1"/>
  <c r="D3769" i="1"/>
  <c r="E3769" i="1"/>
  <c r="F3769" i="1"/>
  <c r="G3769" i="1"/>
  <c r="D3770" i="1"/>
  <c r="E3770" i="1"/>
  <c r="F3770" i="1"/>
  <c r="G3770" i="1"/>
  <c r="D3771" i="1"/>
  <c r="E3771" i="1"/>
  <c r="F3771" i="1"/>
  <c r="G3771" i="1"/>
  <c r="D3772" i="1"/>
  <c r="E3772" i="1"/>
  <c r="F3772" i="1"/>
  <c r="G3772" i="1"/>
  <c r="D3773" i="1"/>
  <c r="E3773" i="1"/>
  <c r="F3773" i="1"/>
  <c r="G3773" i="1"/>
  <c r="D3774" i="1"/>
  <c r="E3774" i="1"/>
  <c r="F3774" i="1"/>
  <c r="G3774" i="1"/>
  <c r="D3775" i="1"/>
  <c r="E3775" i="1"/>
  <c r="F3775" i="1"/>
  <c r="G3775" i="1"/>
  <c r="D3776" i="1"/>
  <c r="E3776" i="1"/>
  <c r="F3776" i="1"/>
  <c r="G3776" i="1"/>
  <c r="D3777" i="1"/>
  <c r="E3777" i="1"/>
  <c r="F3777" i="1"/>
  <c r="G3777" i="1"/>
  <c r="D3778" i="1"/>
  <c r="E3778" i="1"/>
  <c r="F3778" i="1"/>
  <c r="G3778" i="1"/>
  <c r="D3779" i="1"/>
  <c r="E3779" i="1"/>
  <c r="F3779" i="1"/>
  <c r="G3779" i="1"/>
  <c r="D3780" i="1"/>
  <c r="E3780" i="1"/>
  <c r="F3780" i="1"/>
  <c r="G3780" i="1"/>
  <c r="D3781" i="1"/>
  <c r="E3781" i="1"/>
  <c r="F3781" i="1"/>
  <c r="G3781" i="1"/>
  <c r="D3782" i="1"/>
  <c r="E3782" i="1"/>
  <c r="F3782" i="1"/>
  <c r="G3782" i="1"/>
  <c r="D3783" i="1"/>
  <c r="E3783" i="1"/>
  <c r="F3783" i="1"/>
  <c r="G3783" i="1"/>
  <c r="D3784" i="1"/>
  <c r="E3784" i="1"/>
  <c r="F3784" i="1"/>
  <c r="G3784" i="1"/>
  <c r="D3785" i="1"/>
  <c r="E3785" i="1"/>
  <c r="F3785" i="1"/>
  <c r="G3785" i="1"/>
  <c r="D3786" i="1"/>
  <c r="E3786" i="1"/>
  <c r="F3786" i="1"/>
  <c r="G3786" i="1"/>
  <c r="D3787" i="1"/>
  <c r="E3787" i="1"/>
  <c r="F3787" i="1"/>
  <c r="G3787" i="1"/>
  <c r="D3788" i="1"/>
  <c r="E3788" i="1"/>
  <c r="F3788" i="1"/>
  <c r="G3788" i="1"/>
  <c r="D3789" i="1"/>
  <c r="E3789" i="1"/>
  <c r="F3789" i="1"/>
  <c r="G3789" i="1"/>
  <c r="D3790" i="1"/>
  <c r="E3790" i="1"/>
  <c r="F3790" i="1"/>
  <c r="G3790" i="1"/>
  <c r="D3791" i="1"/>
  <c r="E3791" i="1"/>
  <c r="F3791" i="1"/>
  <c r="G3791" i="1"/>
  <c r="D3792" i="1"/>
  <c r="E3792" i="1"/>
  <c r="F3792" i="1"/>
  <c r="G3792" i="1"/>
  <c r="D3793" i="1"/>
  <c r="E3793" i="1"/>
  <c r="F3793" i="1"/>
  <c r="G3793" i="1"/>
  <c r="D3794" i="1"/>
  <c r="E3794" i="1"/>
  <c r="F3794" i="1"/>
  <c r="G3794" i="1"/>
  <c r="D3795" i="1"/>
  <c r="E3795" i="1"/>
  <c r="F3795" i="1"/>
  <c r="G3795" i="1"/>
  <c r="D3796" i="1"/>
  <c r="E3796" i="1"/>
  <c r="F3796" i="1"/>
  <c r="G3796" i="1"/>
  <c r="D3797" i="1"/>
  <c r="E3797" i="1"/>
  <c r="F3797" i="1"/>
  <c r="G3797" i="1"/>
  <c r="D3798" i="1"/>
  <c r="E3798" i="1"/>
  <c r="F3798" i="1"/>
  <c r="G3798" i="1"/>
  <c r="D3799" i="1"/>
  <c r="E3799" i="1"/>
  <c r="F3799" i="1"/>
  <c r="G3799" i="1"/>
  <c r="D3800" i="1"/>
  <c r="E3800" i="1"/>
  <c r="F3800" i="1"/>
  <c r="G3800" i="1"/>
  <c r="D3801" i="1"/>
  <c r="E3801" i="1"/>
  <c r="F3801" i="1"/>
  <c r="G3801" i="1"/>
  <c r="D3802" i="1"/>
  <c r="E3802" i="1"/>
  <c r="F3802" i="1"/>
  <c r="G3802" i="1"/>
  <c r="D3803" i="1"/>
  <c r="E3803" i="1"/>
  <c r="F3803" i="1"/>
  <c r="G3803" i="1"/>
  <c r="D3804" i="1"/>
  <c r="E3804" i="1"/>
  <c r="F3804" i="1"/>
  <c r="G3804" i="1"/>
  <c r="D3805" i="1"/>
  <c r="E3805" i="1"/>
  <c r="F3805" i="1"/>
  <c r="G3805" i="1"/>
  <c r="D3806" i="1"/>
  <c r="E3806" i="1"/>
  <c r="F3806" i="1"/>
  <c r="G3806" i="1"/>
  <c r="D3807" i="1"/>
  <c r="E3807" i="1"/>
  <c r="F3807" i="1"/>
  <c r="G3807" i="1"/>
  <c r="D3808" i="1"/>
  <c r="E3808" i="1"/>
  <c r="F3808" i="1"/>
  <c r="G3808" i="1"/>
  <c r="D3809" i="1"/>
  <c r="E3809" i="1"/>
  <c r="F3809" i="1"/>
  <c r="G3809" i="1"/>
  <c r="D3810" i="1"/>
  <c r="E3810" i="1"/>
  <c r="F3810" i="1"/>
  <c r="G3810" i="1"/>
  <c r="D3811" i="1"/>
  <c r="E3811" i="1"/>
  <c r="F3811" i="1"/>
  <c r="G3811" i="1"/>
  <c r="D3812" i="1"/>
  <c r="E3812" i="1"/>
  <c r="F3812" i="1"/>
  <c r="G3812" i="1"/>
  <c r="D3813" i="1"/>
  <c r="E3813" i="1"/>
  <c r="F3813" i="1"/>
  <c r="G3813" i="1"/>
  <c r="D3814" i="1"/>
  <c r="E3814" i="1"/>
  <c r="F3814" i="1"/>
  <c r="G3814" i="1"/>
  <c r="D3815" i="1"/>
  <c r="E3815" i="1"/>
  <c r="F3815" i="1"/>
  <c r="G3815" i="1"/>
  <c r="D3816" i="1"/>
  <c r="E3816" i="1"/>
  <c r="F3816" i="1"/>
  <c r="G3816" i="1"/>
  <c r="D3817" i="1"/>
  <c r="E3817" i="1"/>
  <c r="F3817" i="1"/>
  <c r="G3817" i="1"/>
  <c r="D3818" i="1"/>
  <c r="E3818" i="1"/>
  <c r="F3818" i="1"/>
  <c r="G3818" i="1"/>
  <c r="D3819" i="1"/>
  <c r="E3819" i="1"/>
  <c r="F3819" i="1"/>
  <c r="G3819" i="1"/>
  <c r="D3820" i="1"/>
  <c r="E3820" i="1"/>
  <c r="F3820" i="1"/>
  <c r="G3820" i="1"/>
  <c r="D3821" i="1"/>
  <c r="E3821" i="1"/>
  <c r="F3821" i="1"/>
  <c r="G3821" i="1"/>
  <c r="D3822" i="1"/>
  <c r="E3822" i="1"/>
  <c r="F3822" i="1"/>
  <c r="G3822" i="1"/>
  <c r="D3823" i="1"/>
  <c r="E3823" i="1"/>
  <c r="F3823" i="1"/>
  <c r="G3823" i="1"/>
  <c r="D3824" i="1"/>
  <c r="E3824" i="1"/>
  <c r="F3824" i="1"/>
  <c r="G3824" i="1"/>
  <c r="D3825" i="1"/>
  <c r="E3825" i="1"/>
  <c r="F3825" i="1"/>
  <c r="G3825" i="1"/>
  <c r="D3826" i="1"/>
  <c r="E3826" i="1"/>
  <c r="F3826" i="1"/>
  <c r="G3826" i="1"/>
  <c r="D3827" i="1"/>
  <c r="E3827" i="1"/>
  <c r="F3827" i="1"/>
  <c r="G3827" i="1"/>
  <c r="D3828" i="1"/>
  <c r="E3828" i="1"/>
  <c r="F3828" i="1"/>
  <c r="G3828" i="1"/>
  <c r="D3829" i="1"/>
  <c r="E3829" i="1"/>
  <c r="F3829" i="1"/>
  <c r="G3829" i="1"/>
  <c r="D3830" i="1"/>
  <c r="E3830" i="1"/>
  <c r="F3830" i="1"/>
  <c r="G3830" i="1"/>
  <c r="D3831" i="1"/>
  <c r="E3831" i="1"/>
  <c r="F3831" i="1"/>
  <c r="G3831" i="1"/>
  <c r="D3832" i="1"/>
  <c r="E3832" i="1"/>
  <c r="F3832" i="1"/>
  <c r="G3832" i="1"/>
  <c r="D3833" i="1"/>
  <c r="E3833" i="1"/>
  <c r="F3833" i="1"/>
  <c r="G3833" i="1"/>
  <c r="D3834" i="1"/>
  <c r="E3834" i="1"/>
  <c r="F3834" i="1"/>
  <c r="G3834" i="1"/>
  <c r="D3835" i="1"/>
  <c r="E3835" i="1"/>
  <c r="F3835" i="1"/>
  <c r="G3835" i="1"/>
  <c r="D3836" i="1"/>
  <c r="E3836" i="1"/>
  <c r="F3836" i="1"/>
  <c r="G3836" i="1"/>
  <c r="D3837" i="1"/>
  <c r="E3837" i="1"/>
  <c r="F3837" i="1"/>
  <c r="G3837" i="1"/>
  <c r="D3838" i="1"/>
  <c r="E3838" i="1"/>
  <c r="F3838" i="1"/>
  <c r="G3838" i="1"/>
  <c r="D3839" i="1"/>
  <c r="E3839" i="1"/>
  <c r="F3839" i="1"/>
  <c r="G3839" i="1"/>
  <c r="D3840" i="1"/>
  <c r="E3840" i="1"/>
  <c r="F3840" i="1"/>
  <c r="G3840" i="1"/>
  <c r="D3841" i="1"/>
  <c r="E3841" i="1"/>
  <c r="F3841" i="1"/>
  <c r="G3841" i="1"/>
  <c r="D3842" i="1"/>
  <c r="E3842" i="1"/>
  <c r="F3842" i="1"/>
  <c r="G3842" i="1"/>
  <c r="D3843" i="1"/>
  <c r="E3843" i="1"/>
  <c r="F3843" i="1"/>
  <c r="G3843" i="1"/>
  <c r="D3844" i="1"/>
  <c r="E3844" i="1"/>
  <c r="F3844" i="1"/>
  <c r="G3844" i="1"/>
  <c r="D3845" i="1"/>
  <c r="E3845" i="1"/>
  <c r="F3845" i="1"/>
  <c r="G3845" i="1"/>
  <c r="D3846" i="1"/>
  <c r="E3846" i="1"/>
  <c r="F3846" i="1"/>
  <c r="G3846" i="1"/>
  <c r="D3847" i="1"/>
  <c r="E3847" i="1"/>
  <c r="F3847" i="1"/>
  <c r="G3847" i="1"/>
  <c r="D3848" i="1"/>
  <c r="E3848" i="1"/>
  <c r="F3848" i="1"/>
  <c r="G3848" i="1"/>
  <c r="D3849" i="1"/>
  <c r="E3849" i="1"/>
  <c r="F3849" i="1"/>
  <c r="G3849" i="1"/>
  <c r="D3850" i="1"/>
  <c r="E3850" i="1"/>
  <c r="F3850" i="1"/>
  <c r="G3850" i="1"/>
  <c r="D3851" i="1"/>
  <c r="E3851" i="1"/>
  <c r="F3851" i="1"/>
  <c r="G3851" i="1"/>
  <c r="D3852" i="1"/>
  <c r="E3852" i="1"/>
  <c r="F3852" i="1"/>
  <c r="G3852" i="1"/>
  <c r="D3853" i="1"/>
  <c r="E3853" i="1"/>
  <c r="F3853" i="1"/>
  <c r="G3853" i="1"/>
  <c r="D3854" i="1"/>
  <c r="E3854" i="1"/>
  <c r="F3854" i="1"/>
  <c r="G3854" i="1"/>
  <c r="D3855" i="1"/>
  <c r="E3855" i="1"/>
  <c r="F3855" i="1"/>
  <c r="G3855" i="1"/>
  <c r="D3856" i="1"/>
  <c r="E3856" i="1"/>
  <c r="F3856" i="1"/>
  <c r="G3856" i="1"/>
  <c r="D3857" i="1"/>
  <c r="E3857" i="1"/>
  <c r="F3857" i="1"/>
  <c r="G3857" i="1"/>
  <c r="D3858" i="1"/>
  <c r="E3858" i="1"/>
  <c r="F3858" i="1"/>
  <c r="G3858" i="1"/>
  <c r="D3859" i="1"/>
  <c r="E3859" i="1"/>
  <c r="F3859" i="1"/>
  <c r="G3859" i="1"/>
  <c r="D3860" i="1"/>
  <c r="E3860" i="1"/>
  <c r="F3860" i="1"/>
  <c r="G3860" i="1"/>
  <c r="D3861" i="1"/>
  <c r="E3861" i="1"/>
  <c r="F3861" i="1"/>
  <c r="G3861" i="1"/>
  <c r="D3862" i="1"/>
  <c r="E3862" i="1"/>
  <c r="F3862" i="1"/>
  <c r="G3862" i="1"/>
  <c r="D3863" i="1"/>
  <c r="E3863" i="1"/>
  <c r="F3863" i="1"/>
  <c r="G3863" i="1"/>
  <c r="D3864" i="1"/>
  <c r="E3864" i="1"/>
  <c r="F3864" i="1"/>
  <c r="G3864" i="1"/>
  <c r="D3865" i="1"/>
  <c r="E3865" i="1"/>
  <c r="F3865" i="1"/>
  <c r="G3865" i="1"/>
  <c r="D3866" i="1"/>
  <c r="E3866" i="1"/>
  <c r="F3866" i="1"/>
  <c r="G3866" i="1"/>
  <c r="D3867" i="1"/>
  <c r="E3867" i="1"/>
  <c r="F3867" i="1"/>
  <c r="G3867" i="1"/>
  <c r="D3868" i="1"/>
  <c r="E3868" i="1"/>
  <c r="F3868" i="1"/>
  <c r="G3868" i="1"/>
  <c r="D3869" i="1"/>
  <c r="E3869" i="1"/>
  <c r="F3869" i="1"/>
  <c r="G3869" i="1"/>
  <c r="D3870" i="1"/>
  <c r="E3870" i="1"/>
  <c r="F3870" i="1"/>
  <c r="G3870" i="1"/>
  <c r="D3871" i="1"/>
  <c r="E3871" i="1"/>
  <c r="F3871" i="1"/>
  <c r="G3871" i="1"/>
  <c r="D3872" i="1"/>
  <c r="E3872" i="1"/>
  <c r="F3872" i="1"/>
  <c r="G3872" i="1"/>
  <c r="D3873" i="1"/>
  <c r="E3873" i="1"/>
  <c r="F3873" i="1"/>
  <c r="G3873" i="1"/>
  <c r="D3874" i="1"/>
  <c r="E3874" i="1"/>
  <c r="F3874" i="1"/>
  <c r="G3874" i="1"/>
  <c r="D3875" i="1"/>
  <c r="E3875" i="1"/>
  <c r="F3875" i="1"/>
  <c r="G3875" i="1"/>
  <c r="D3876" i="1"/>
  <c r="E3876" i="1"/>
  <c r="F3876" i="1"/>
  <c r="G3876" i="1"/>
  <c r="D3877" i="1"/>
  <c r="E3877" i="1"/>
  <c r="F3877" i="1"/>
  <c r="G3877" i="1"/>
  <c r="D3878" i="1"/>
  <c r="E3878" i="1"/>
  <c r="F3878" i="1"/>
  <c r="G3878" i="1"/>
  <c r="D3879" i="1"/>
  <c r="E3879" i="1"/>
  <c r="F3879" i="1"/>
  <c r="G3879" i="1"/>
  <c r="D3880" i="1"/>
  <c r="E3880" i="1"/>
  <c r="F3880" i="1"/>
  <c r="G3880" i="1"/>
  <c r="D3881" i="1"/>
  <c r="E3881" i="1"/>
  <c r="F3881" i="1"/>
  <c r="G3881" i="1"/>
  <c r="D3882" i="1"/>
  <c r="E3882" i="1"/>
  <c r="F3882" i="1"/>
  <c r="G3882" i="1"/>
  <c r="D3883" i="1"/>
  <c r="E3883" i="1"/>
  <c r="F3883" i="1"/>
  <c r="G3883" i="1"/>
  <c r="D3884" i="1"/>
  <c r="E3884" i="1"/>
  <c r="F3884" i="1"/>
  <c r="G3884" i="1"/>
  <c r="D3885" i="1"/>
  <c r="E3885" i="1"/>
  <c r="F3885" i="1"/>
  <c r="G3885" i="1"/>
  <c r="D3886" i="1"/>
  <c r="E3886" i="1"/>
  <c r="F3886" i="1"/>
  <c r="G3886" i="1"/>
  <c r="D3887" i="1"/>
  <c r="E3887" i="1"/>
  <c r="F3887" i="1"/>
  <c r="G3887" i="1"/>
  <c r="D3888" i="1"/>
  <c r="E3888" i="1"/>
  <c r="F3888" i="1"/>
  <c r="G3888" i="1"/>
  <c r="D3889" i="1"/>
  <c r="E3889" i="1"/>
  <c r="F3889" i="1"/>
  <c r="G3889" i="1"/>
  <c r="D3890" i="1"/>
  <c r="E3890" i="1"/>
  <c r="F3890" i="1"/>
  <c r="G3890" i="1"/>
  <c r="D3891" i="1"/>
  <c r="E3891" i="1"/>
  <c r="F3891" i="1"/>
  <c r="G3891" i="1"/>
  <c r="D3892" i="1"/>
  <c r="E3892" i="1"/>
  <c r="F3892" i="1"/>
  <c r="G3892" i="1"/>
  <c r="D3893" i="1"/>
  <c r="E3893" i="1"/>
  <c r="F3893" i="1"/>
  <c r="G3893" i="1"/>
  <c r="D3894" i="1"/>
  <c r="E3894" i="1"/>
  <c r="F3894" i="1"/>
  <c r="G3894" i="1"/>
  <c r="D3895" i="1"/>
  <c r="E3895" i="1"/>
  <c r="F3895" i="1"/>
  <c r="G3895" i="1"/>
  <c r="D3896" i="1"/>
  <c r="E3896" i="1"/>
  <c r="F3896" i="1"/>
  <c r="G3896" i="1"/>
  <c r="D3897" i="1"/>
  <c r="E3897" i="1"/>
  <c r="F3897" i="1"/>
  <c r="G3897" i="1"/>
  <c r="D3898" i="1"/>
  <c r="E3898" i="1"/>
  <c r="F3898" i="1"/>
  <c r="G3898" i="1"/>
  <c r="D3899" i="1"/>
  <c r="E3899" i="1"/>
  <c r="F3899" i="1"/>
  <c r="G3899" i="1"/>
  <c r="D3900" i="1"/>
  <c r="E3900" i="1"/>
  <c r="F3900" i="1"/>
  <c r="G3900" i="1"/>
  <c r="D3901" i="1"/>
  <c r="E3901" i="1"/>
  <c r="F3901" i="1"/>
  <c r="G3901" i="1"/>
  <c r="D3902" i="1"/>
  <c r="E3902" i="1"/>
  <c r="F3902" i="1"/>
  <c r="G3902" i="1"/>
  <c r="D3903" i="1"/>
  <c r="E3903" i="1"/>
  <c r="F3903" i="1"/>
  <c r="G3903" i="1"/>
  <c r="D3904" i="1"/>
  <c r="E3904" i="1"/>
  <c r="F3904" i="1"/>
  <c r="G3904" i="1"/>
  <c r="D3905" i="1"/>
  <c r="E3905" i="1"/>
  <c r="F3905" i="1"/>
  <c r="G3905" i="1"/>
  <c r="D3906" i="1"/>
  <c r="E3906" i="1"/>
  <c r="F3906" i="1"/>
  <c r="G3906" i="1"/>
  <c r="D3907" i="1"/>
  <c r="E3907" i="1"/>
  <c r="F3907" i="1"/>
  <c r="G3907" i="1"/>
  <c r="D3908" i="1"/>
  <c r="E3908" i="1"/>
  <c r="F3908" i="1"/>
  <c r="G3908" i="1"/>
  <c r="D3909" i="1"/>
  <c r="E3909" i="1"/>
  <c r="F3909" i="1"/>
  <c r="G3909" i="1"/>
  <c r="D3910" i="1"/>
  <c r="E3910" i="1"/>
  <c r="F3910" i="1"/>
  <c r="G3910" i="1"/>
  <c r="D3911" i="1"/>
  <c r="E3911" i="1"/>
  <c r="F3911" i="1"/>
  <c r="G3911" i="1"/>
  <c r="D3912" i="1"/>
  <c r="E3912" i="1"/>
  <c r="F3912" i="1"/>
  <c r="G3912" i="1"/>
  <c r="D3913" i="1"/>
  <c r="E3913" i="1"/>
  <c r="F3913" i="1"/>
  <c r="G3913" i="1"/>
  <c r="D3914" i="1"/>
  <c r="E3914" i="1"/>
  <c r="F3914" i="1"/>
  <c r="G3914" i="1"/>
  <c r="D3915" i="1"/>
  <c r="E3915" i="1"/>
  <c r="F3915" i="1"/>
  <c r="G3915" i="1"/>
  <c r="D3916" i="1"/>
  <c r="E3916" i="1"/>
  <c r="F3916" i="1"/>
  <c r="G3916" i="1"/>
  <c r="D3917" i="1"/>
  <c r="E3917" i="1"/>
  <c r="F3917" i="1"/>
  <c r="G3917" i="1"/>
  <c r="D3918" i="1"/>
  <c r="E3918" i="1"/>
  <c r="F3918" i="1"/>
  <c r="G3918" i="1"/>
  <c r="D3919" i="1"/>
  <c r="E3919" i="1"/>
  <c r="F3919" i="1"/>
  <c r="G3919" i="1"/>
  <c r="D3920" i="1"/>
  <c r="E3920" i="1"/>
  <c r="F3920" i="1"/>
  <c r="G3920" i="1"/>
  <c r="D3921" i="1"/>
  <c r="E3921" i="1"/>
  <c r="F3921" i="1"/>
  <c r="G3921" i="1"/>
  <c r="D3922" i="1"/>
  <c r="E3922" i="1"/>
  <c r="F3922" i="1"/>
  <c r="G3922" i="1"/>
  <c r="D3923" i="1"/>
  <c r="E3923" i="1"/>
  <c r="F3923" i="1"/>
  <c r="G3923" i="1"/>
  <c r="D3924" i="1"/>
  <c r="E3924" i="1"/>
  <c r="F3924" i="1"/>
  <c r="G3924" i="1"/>
  <c r="D3925" i="1"/>
  <c r="E3925" i="1"/>
  <c r="F3925" i="1"/>
  <c r="G3925" i="1"/>
  <c r="D3926" i="1"/>
  <c r="E3926" i="1"/>
  <c r="F3926" i="1"/>
  <c r="G3926" i="1"/>
  <c r="D3927" i="1"/>
  <c r="E3927" i="1"/>
  <c r="F3927" i="1"/>
  <c r="G3927" i="1"/>
  <c r="D3928" i="1"/>
  <c r="E3928" i="1"/>
  <c r="F3928" i="1"/>
  <c r="G3928" i="1"/>
  <c r="D3929" i="1"/>
  <c r="E3929" i="1"/>
  <c r="F3929" i="1"/>
  <c r="G3929" i="1"/>
  <c r="D3930" i="1"/>
  <c r="E3930" i="1"/>
  <c r="F3930" i="1"/>
  <c r="G3930" i="1"/>
  <c r="D3931" i="1"/>
  <c r="E3931" i="1"/>
  <c r="F3931" i="1"/>
  <c r="G3931" i="1"/>
  <c r="D3932" i="1"/>
  <c r="E3932" i="1"/>
  <c r="F3932" i="1"/>
  <c r="G3932" i="1"/>
  <c r="D3933" i="1"/>
  <c r="E3933" i="1"/>
  <c r="F3933" i="1"/>
  <c r="G3933" i="1"/>
  <c r="D3934" i="1"/>
  <c r="E3934" i="1"/>
  <c r="F3934" i="1"/>
  <c r="G3934" i="1"/>
  <c r="D3935" i="1"/>
  <c r="E3935" i="1"/>
  <c r="F3935" i="1"/>
  <c r="G3935" i="1"/>
  <c r="D3936" i="1"/>
  <c r="E3936" i="1"/>
  <c r="F3936" i="1"/>
  <c r="G3936" i="1"/>
  <c r="D3937" i="1"/>
  <c r="E3937" i="1"/>
  <c r="F3937" i="1"/>
  <c r="G3937" i="1"/>
  <c r="D3938" i="1"/>
  <c r="E3938" i="1"/>
  <c r="F3938" i="1"/>
  <c r="G3938" i="1"/>
  <c r="D3939" i="1"/>
  <c r="E3939" i="1"/>
  <c r="F3939" i="1"/>
  <c r="G3939" i="1"/>
  <c r="D3940" i="1"/>
  <c r="E3940" i="1"/>
  <c r="F3940" i="1"/>
  <c r="G3940" i="1"/>
  <c r="D3941" i="1"/>
  <c r="E3941" i="1"/>
  <c r="F3941" i="1"/>
  <c r="G3941" i="1"/>
  <c r="D3942" i="1"/>
  <c r="E3942" i="1"/>
  <c r="F3942" i="1"/>
  <c r="G3942" i="1"/>
  <c r="D3943" i="1"/>
  <c r="E3943" i="1"/>
  <c r="F3943" i="1"/>
  <c r="G3943" i="1"/>
  <c r="D3944" i="1"/>
  <c r="E3944" i="1"/>
  <c r="F3944" i="1"/>
  <c r="G3944" i="1"/>
  <c r="D3945" i="1"/>
  <c r="E3945" i="1"/>
  <c r="F3945" i="1"/>
  <c r="G3945" i="1"/>
  <c r="D3946" i="1"/>
  <c r="E3946" i="1"/>
  <c r="F3946" i="1"/>
  <c r="G3946" i="1"/>
  <c r="D3947" i="1"/>
  <c r="E3947" i="1"/>
  <c r="F3947" i="1"/>
  <c r="G3947" i="1"/>
  <c r="D3948" i="1"/>
  <c r="E3948" i="1"/>
  <c r="F3948" i="1"/>
  <c r="G3948" i="1"/>
  <c r="D3949" i="1"/>
  <c r="E3949" i="1"/>
  <c r="F3949" i="1"/>
  <c r="G3949" i="1"/>
  <c r="D3950" i="1"/>
  <c r="E3950" i="1"/>
  <c r="F3950" i="1"/>
  <c r="G3950" i="1"/>
  <c r="D3951" i="1"/>
  <c r="E3951" i="1"/>
  <c r="F3951" i="1"/>
  <c r="G3951" i="1"/>
  <c r="D3952" i="1"/>
  <c r="E3952" i="1"/>
  <c r="F3952" i="1"/>
  <c r="G3952" i="1"/>
  <c r="D3953" i="1"/>
  <c r="E3953" i="1"/>
  <c r="F3953" i="1"/>
  <c r="G3953" i="1"/>
  <c r="D3954" i="1"/>
  <c r="E3954" i="1"/>
  <c r="F3954" i="1"/>
  <c r="G3954" i="1"/>
  <c r="D3955" i="1"/>
  <c r="E3955" i="1"/>
  <c r="F3955" i="1"/>
  <c r="G3955" i="1"/>
  <c r="D3956" i="1"/>
  <c r="E3956" i="1"/>
  <c r="F3956" i="1"/>
  <c r="G3956" i="1"/>
  <c r="D3957" i="1"/>
  <c r="E3957" i="1"/>
  <c r="F3957" i="1"/>
  <c r="G3957" i="1"/>
  <c r="D3958" i="1"/>
  <c r="E3958" i="1"/>
  <c r="F3958" i="1"/>
  <c r="G3958" i="1"/>
  <c r="D3959" i="1"/>
  <c r="E3959" i="1"/>
  <c r="F3959" i="1"/>
  <c r="G3959" i="1"/>
  <c r="D3960" i="1"/>
  <c r="E3960" i="1"/>
  <c r="F3960" i="1"/>
  <c r="G3960" i="1"/>
  <c r="D3961" i="1"/>
  <c r="E3961" i="1"/>
  <c r="F3961" i="1"/>
  <c r="G3961" i="1"/>
  <c r="D3962" i="1"/>
  <c r="E3962" i="1"/>
  <c r="F3962" i="1"/>
  <c r="G3962" i="1"/>
  <c r="D3963" i="1"/>
  <c r="E3963" i="1"/>
  <c r="F3963" i="1"/>
  <c r="G3963" i="1"/>
  <c r="D3964" i="1"/>
  <c r="E3964" i="1"/>
  <c r="F3964" i="1"/>
  <c r="G3964" i="1"/>
  <c r="D3965" i="1"/>
  <c r="E3965" i="1"/>
  <c r="F3965" i="1"/>
  <c r="G3965" i="1"/>
  <c r="D3966" i="1"/>
  <c r="E3966" i="1"/>
  <c r="F3966" i="1"/>
  <c r="G3966" i="1"/>
  <c r="D3967" i="1"/>
  <c r="E3967" i="1"/>
  <c r="F3967" i="1"/>
  <c r="G3967" i="1"/>
  <c r="D3968" i="1"/>
  <c r="E3968" i="1"/>
  <c r="F3968" i="1"/>
  <c r="G3968" i="1"/>
  <c r="D3969" i="1"/>
  <c r="E3969" i="1"/>
  <c r="F3969" i="1"/>
  <c r="G3969" i="1"/>
  <c r="D3970" i="1"/>
  <c r="E3970" i="1"/>
  <c r="F3970" i="1"/>
  <c r="G3970" i="1"/>
  <c r="D3971" i="1"/>
  <c r="E3971" i="1"/>
  <c r="F3971" i="1"/>
  <c r="G3971" i="1"/>
  <c r="D3972" i="1"/>
  <c r="E3972" i="1"/>
  <c r="F3972" i="1"/>
  <c r="G3972" i="1"/>
  <c r="D3973" i="1"/>
  <c r="E3973" i="1"/>
  <c r="F3973" i="1"/>
  <c r="G3973" i="1"/>
  <c r="D3974" i="1"/>
  <c r="E3974" i="1"/>
  <c r="F3974" i="1"/>
  <c r="G3974" i="1"/>
  <c r="D3975" i="1"/>
  <c r="E3975" i="1"/>
  <c r="F3975" i="1"/>
  <c r="G3975" i="1"/>
  <c r="D3976" i="1"/>
  <c r="E3976" i="1"/>
  <c r="F3976" i="1"/>
  <c r="G3976" i="1"/>
  <c r="D3977" i="1"/>
  <c r="E3977" i="1"/>
  <c r="F3977" i="1"/>
  <c r="G3977" i="1"/>
  <c r="D3978" i="1"/>
  <c r="E3978" i="1"/>
  <c r="F3978" i="1"/>
  <c r="G3978" i="1"/>
  <c r="D3979" i="1"/>
  <c r="E3979" i="1"/>
  <c r="F3979" i="1"/>
  <c r="G3979" i="1"/>
  <c r="D3980" i="1"/>
  <c r="E3980" i="1"/>
  <c r="F3980" i="1"/>
  <c r="G3980" i="1"/>
  <c r="D3981" i="1"/>
  <c r="E3981" i="1"/>
  <c r="F3981" i="1"/>
  <c r="G3981" i="1"/>
  <c r="D3982" i="1"/>
  <c r="E3982" i="1"/>
  <c r="F3982" i="1"/>
  <c r="G3982" i="1"/>
  <c r="D3983" i="1"/>
  <c r="E3983" i="1"/>
  <c r="F3983" i="1"/>
  <c r="G3983" i="1"/>
  <c r="D3984" i="1"/>
  <c r="E3984" i="1"/>
  <c r="F3984" i="1"/>
  <c r="G3984" i="1"/>
  <c r="D3985" i="1"/>
  <c r="E3985" i="1"/>
  <c r="F3985" i="1"/>
  <c r="G3985" i="1"/>
  <c r="D3986" i="1"/>
  <c r="E3986" i="1"/>
  <c r="F3986" i="1"/>
  <c r="G3986" i="1"/>
  <c r="D3987" i="1"/>
  <c r="E3987" i="1"/>
  <c r="F3987" i="1"/>
  <c r="G3987" i="1"/>
  <c r="D3988" i="1"/>
  <c r="E3988" i="1"/>
  <c r="F3988" i="1"/>
  <c r="G3988" i="1"/>
  <c r="D3989" i="1"/>
  <c r="E3989" i="1"/>
  <c r="F3989" i="1"/>
  <c r="G3989" i="1"/>
  <c r="D3990" i="1"/>
  <c r="E3990" i="1"/>
  <c r="F3990" i="1"/>
  <c r="G3990" i="1"/>
  <c r="D3991" i="1"/>
  <c r="E3991" i="1"/>
  <c r="F3991" i="1"/>
  <c r="G3991" i="1"/>
  <c r="D3992" i="1"/>
  <c r="E3992" i="1"/>
  <c r="F3992" i="1"/>
  <c r="G3992" i="1"/>
  <c r="D3993" i="1"/>
  <c r="E3993" i="1"/>
  <c r="F3993" i="1"/>
  <c r="G3993" i="1"/>
  <c r="D3994" i="1"/>
  <c r="E3994" i="1"/>
  <c r="F3994" i="1"/>
  <c r="G3994" i="1"/>
  <c r="D3995" i="1"/>
  <c r="E3995" i="1"/>
  <c r="F3995" i="1"/>
  <c r="G3995" i="1"/>
  <c r="D3996" i="1"/>
  <c r="E3996" i="1"/>
  <c r="F3996" i="1"/>
  <c r="G3996" i="1"/>
  <c r="D3997" i="1"/>
  <c r="E3997" i="1"/>
  <c r="F3997" i="1"/>
  <c r="G3997" i="1"/>
  <c r="D3998" i="1"/>
  <c r="E3998" i="1"/>
  <c r="F3998" i="1"/>
  <c r="G3998" i="1"/>
  <c r="D3999" i="1"/>
  <c r="E3999" i="1"/>
  <c r="F3999" i="1"/>
  <c r="G3999" i="1"/>
  <c r="D4000" i="1"/>
  <c r="E4000" i="1"/>
  <c r="F4000" i="1"/>
  <c r="G4000" i="1"/>
  <c r="D4001" i="1"/>
  <c r="E4001" i="1"/>
  <c r="F4001" i="1"/>
  <c r="G4001" i="1"/>
  <c r="D4002" i="1"/>
  <c r="E4002" i="1"/>
  <c r="F4002" i="1"/>
  <c r="G4002" i="1"/>
  <c r="D4003" i="1"/>
  <c r="E4003" i="1"/>
  <c r="F4003" i="1"/>
  <c r="G4003" i="1"/>
  <c r="D4004" i="1"/>
  <c r="E4004" i="1"/>
  <c r="F4004" i="1"/>
  <c r="G4004" i="1"/>
  <c r="D4005" i="1"/>
  <c r="E4005" i="1"/>
  <c r="F4005" i="1"/>
  <c r="G4005" i="1"/>
  <c r="D4006" i="1"/>
  <c r="E4006" i="1"/>
  <c r="F4006" i="1"/>
  <c r="G4006" i="1"/>
  <c r="D4007" i="1"/>
  <c r="E4007" i="1"/>
  <c r="F4007" i="1"/>
  <c r="G4007" i="1"/>
  <c r="D4008" i="1"/>
  <c r="E4008" i="1"/>
  <c r="F4008" i="1"/>
  <c r="G4008" i="1"/>
  <c r="D4009" i="1"/>
  <c r="E4009" i="1"/>
  <c r="F4009" i="1"/>
  <c r="G4009" i="1"/>
  <c r="D4010" i="1"/>
  <c r="E4010" i="1"/>
  <c r="F4010" i="1"/>
  <c r="G4010" i="1"/>
  <c r="D4011" i="1"/>
  <c r="E4011" i="1"/>
  <c r="F4011" i="1"/>
  <c r="G4011" i="1"/>
  <c r="D4012" i="1"/>
  <c r="E4012" i="1"/>
  <c r="F4012" i="1"/>
  <c r="G4012" i="1"/>
  <c r="D4013" i="1"/>
  <c r="E4013" i="1"/>
  <c r="F4013" i="1"/>
  <c r="G4013" i="1"/>
  <c r="D4014" i="1"/>
  <c r="E4014" i="1"/>
  <c r="F4014" i="1"/>
  <c r="G4014" i="1"/>
  <c r="D4015" i="1"/>
  <c r="E4015" i="1"/>
  <c r="F4015" i="1"/>
  <c r="G4015" i="1"/>
  <c r="D4016" i="1"/>
  <c r="E4016" i="1"/>
  <c r="F4016" i="1"/>
  <c r="G4016" i="1"/>
  <c r="D4017" i="1"/>
  <c r="E4017" i="1"/>
  <c r="F4017" i="1"/>
  <c r="G4017" i="1"/>
  <c r="D4018" i="1"/>
  <c r="E4018" i="1"/>
  <c r="F4018" i="1"/>
  <c r="G4018" i="1"/>
  <c r="D4019" i="1"/>
  <c r="E4019" i="1"/>
  <c r="F4019" i="1"/>
  <c r="G4019" i="1"/>
  <c r="D4020" i="1"/>
  <c r="E4020" i="1"/>
  <c r="F4020" i="1"/>
  <c r="G4020" i="1"/>
  <c r="D4021" i="1"/>
  <c r="E4021" i="1"/>
  <c r="F4021" i="1"/>
  <c r="G4021" i="1"/>
  <c r="D4022" i="1"/>
  <c r="E4022" i="1"/>
  <c r="F4022" i="1"/>
  <c r="G4022" i="1"/>
  <c r="D4023" i="1"/>
  <c r="E4023" i="1"/>
  <c r="F4023" i="1"/>
  <c r="G4023" i="1"/>
  <c r="D4024" i="1"/>
  <c r="E4024" i="1"/>
  <c r="F4024" i="1"/>
  <c r="G4024" i="1"/>
  <c r="D4025" i="1"/>
  <c r="E4025" i="1"/>
  <c r="F4025" i="1"/>
  <c r="G4025" i="1"/>
  <c r="D4026" i="1"/>
  <c r="E4026" i="1"/>
  <c r="F4026" i="1"/>
  <c r="G4026" i="1"/>
  <c r="D4027" i="1"/>
  <c r="E4027" i="1"/>
  <c r="F4027" i="1"/>
  <c r="G4027" i="1"/>
  <c r="D4028" i="1"/>
  <c r="E4028" i="1"/>
  <c r="F4028" i="1"/>
  <c r="G4028" i="1"/>
  <c r="D4029" i="1"/>
  <c r="E4029" i="1"/>
  <c r="F4029" i="1"/>
  <c r="G4029" i="1"/>
  <c r="D4030" i="1"/>
  <c r="E4030" i="1"/>
  <c r="F4030" i="1"/>
  <c r="G4030" i="1"/>
  <c r="D4031" i="1"/>
  <c r="E4031" i="1"/>
  <c r="F4031" i="1"/>
  <c r="G4031" i="1"/>
  <c r="D4032" i="1"/>
  <c r="E4032" i="1"/>
  <c r="F4032" i="1"/>
  <c r="G4032" i="1"/>
  <c r="D4033" i="1"/>
  <c r="E4033" i="1"/>
  <c r="F4033" i="1"/>
  <c r="G4033" i="1"/>
  <c r="D4034" i="1"/>
  <c r="E4034" i="1"/>
  <c r="F4034" i="1"/>
  <c r="G4034" i="1"/>
  <c r="D4035" i="1"/>
  <c r="E4035" i="1"/>
  <c r="F4035" i="1"/>
  <c r="G4035" i="1"/>
  <c r="D4036" i="1"/>
  <c r="E4036" i="1"/>
  <c r="F4036" i="1"/>
  <c r="G4036" i="1"/>
  <c r="D4037" i="1"/>
  <c r="E4037" i="1"/>
  <c r="F4037" i="1"/>
  <c r="G4037" i="1"/>
  <c r="D4038" i="1"/>
  <c r="E4038" i="1"/>
  <c r="F4038" i="1"/>
  <c r="G4038" i="1"/>
  <c r="D4039" i="1"/>
  <c r="E4039" i="1"/>
  <c r="F4039" i="1"/>
  <c r="G4039" i="1"/>
  <c r="D4040" i="1"/>
  <c r="E4040" i="1"/>
  <c r="F4040" i="1"/>
  <c r="G4040" i="1"/>
  <c r="D4041" i="1"/>
  <c r="E4041" i="1"/>
  <c r="F4041" i="1"/>
  <c r="G4041" i="1"/>
  <c r="D4042" i="1"/>
  <c r="E4042" i="1"/>
  <c r="F4042" i="1"/>
  <c r="G4042" i="1"/>
  <c r="D4043" i="1"/>
  <c r="E4043" i="1"/>
  <c r="F4043" i="1"/>
  <c r="G4043" i="1"/>
  <c r="D4044" i="1"/>
  <c r="E4044" i="1"/>
  <c r="F4044" i="1"/>
  <c r="G4044" i="1"/>
  <c r="D4045" i="1"/>
  <c r="E4045" i="1"/>
  <c r="F4045" i="1"/>
  <c r="G4045" i="1"/>
  <c r="D4046" i="1"/>
  <c r="E4046" i="1"/>
  <c r="F4046" i="1"/>
  <c r="G4046" i="1"/>
  <c r="D4047" i="1"/>
  <c r="E4047" i="1"/>
  <c r="F4047" i="1"/>
  <c r="G4047" i="1"/>
  <c r="D4048" i="1"/>
  <c r="E4048" i="1"/>
  <c r="F4048" i="1"/>
  <c r="G4048" i="1"/>
  <c r="D4049" i="1"/>
  <c r="E4049" i="1"/>
  <c r="F4049" i="1"/>
  <c r="G4049" i="1"/>
  <c r="D4050" i="1"/>
  <c r="E4050" i="1"/>
  <c r="F4050" i="1"/>
  <c r="G4050" i="1"/>
  <c r="D4051" i="1"/>
  <c r="E4051" i="1"/>
  <c r="F4051" i="1"/>
  <c r="G4051" i="1"/>
  <c r="D4052" i="1"/>
  <c r="E4052" i="1"/>
  <c r="F4052" i="1"/>
  <c r="G4052" i="1"/>
  <c r="D4053" i="1"/>
  <c r="E4053" i="1"/>
  <c r="F4053" i="1"/>
  <c r="G4053" i="1"/>
  <c r="D4054" i="1"/>
  <c r="E4054" i="1"/>
  <c r="F4054" i="1"/>
  <c r="G4054" i="1"/>
  <c r="D4055" i="1"/>
  <c r="E4055" i="1"/>
  <c r="F4055" i="1"/>
  <c r="G4055" i="1"/>
  <c r="D4056" i="1"/>
  <c r="E4056" i="1"/>
  <c r="F4056" i="1"/>
  <c r="G4056" i="1"/>
  <c r="D4057" i="1"/>
  <c r="E4057" i="1"/>
  <c r="F4057" i="1"/>
  <c r="G4057" i="1"/>
  <c r="D4058" i="1"/>
  <c r="E4058" i="1"/>
  <c r="F4058" i="1"/>
  <c r="G4058" i="1"/>
  <c r="D4059" i="1"/>
  <c r="E4059" i="1"/>
  <c r="F4059" i="1"/>
  <c r="G4059" i="1"/>
  <c r="D4060" i="1"/>
  <c r="E4060" i="1"/>
  <c r="F4060" i="1"/>
  <c r="G4060" i="1"/>
  <c r="D4061" i="1"/>
  <c r="E4061" i="1"/>
  <c r="F4061" i="1"/>
  <c r="G4061" i="1"/>
  <c r="D4062" i="1"/>
  <c r="E4062" i="1"/>
  <c r="F4062" i="1"/>
  <c r="G4062" i="1"/>
  <c r="D4063" i="1"/>
  <c r="E4063" i="1"/>
  <c r="F4063" i="1"/>
  <c r="G4063" i="1"/>
  <c r="D4064" i="1"/>
  <c r="E4064" i="1"/>
  <c r="F4064" i="1"/>
  <c r="G4064" i="1"/>
  <c r="D4065" i="1"/>
  <c r="E4065" i="1"/>
  <c r="F4065" i="1"/>
  <c r="G4065" i="1"/>
  <c r="D4066" i="1"/>
  <c r="E4066" i="1"/>
  <c r="F4066" i="1"/>
  <c r="G4066" i="1"/>
  <c r="D4067" i="1"/>
  <c r="E4067" i="1"/>
  <c r="F4067" i="1"/>
  <c r="G4067" i="1"/>
  <c r="D4068" i="1"/>
  <c r="E4068" i="1"/>
  <c r="F4068" i="1"/>
  <c r="G4068" i="1"/>
  <c r="D4069" i="1"/>
  <c r="E4069" i="1"/>
  <c r="F4069" i="1"/>
  <c r="G4069" i="1"/>
  <c r="D4070" i="1"/>
  <c r="E4070" i="1"/>
  <c r="F4070" i="1"/>
  <c r="G4070" i="1"/>
  <c r="D4071" i="1"/>
  <c r="E4071" i="1"/>
  <c r="F4071" i="1"/>
  <c r="G4071" i="1"/>
  <c r="D4072" i="1"/>
  <c r="E4072" i="1"/>
  <c r="F4072" i="1"/>
  <c r="G4072" i="1"/>
  <c r="D4073" i="1"/>
  <c r="E4073" i="1"/>
  <c r="F4073" i="1"/>
  <c r="G4073" i="1"/>
  <c r="D4074" i="1"/>
  <c r="E4074" i="1"/>
  <c r="F4074" i="1"/>
  <c r="G4074" i="1"/>
  <c r="D4075" i="1"/>
  <c r="E4075" i="1"/>
  <c r="F4075" i="1"/>
  <c r="G4075" i="1"/>
  <c r="D4076" i="1"/>
  <c r="E4076" i="1"/>
  <c r="F4076" i="1"/>
  <c r="G4076" i="1"/>
  <c r="D4077" i="1"/>
  <c r="E4077" i="1"/>
  <c r="F4077" i="1"/>
  <c r="G4077" i="1"/>
  <c r="D4078" i="1"/>
  <c r="E4078" i="1"/>
  <c r="F4078" i="1"/>
  <c r="G4078" i="1"/>
  <c r="D4079" i="1"/>
  <c r="E4079" i="1"/>
  <c r="F4079" i="1"/>
  <c r="G4079" i="1"/>
  <c r="D4080" i="1"/>
  <c r="E4080" i="1"/>
  <c r="F4080" i="1"/>
  <c r="G4080" i="1"/>
  <c r="D4081" i="1"/>
  <c r="E4081" i="1"/>
  <c r="F4081" i="1"/>
  <c r="G4081" i="1"/>
  <c r="D4082" i="1"/>
  <c r="E4082" i="1"/>
  <c r="F4082" i="1"/>
  <c r="G4082" i="1"/>
  <c r="D4083" i="1"/>
  <c r="E4083" i="1"/>
  <c r="F4083" i="1"/>
  <c r="G4083" i="1"/>
  <c r="D4084" i="1"/>
  <c r="E4084" i="1"/>
  <c r="F4084" i="1"/>
  <c r="G4084" i="1"/>
  <c r="D4085" i="1"/>
  <c r="E4085" i="1"/>
  <c r="F4085" i="1"/>
  <c r="G4085" i="1"/>
  <c r="D4086" i="1"/>
  <c r="E4086" i="1"/>
  <c r="F4086" i="1"/>
  <c r="G4086" i="1"/>
  <c r="D4087" i="1"/>
  <c r="E4087" i="1"/>
  <c r="F4087" i="1"/>
  <c r="G4087" i="1"/>
  <c r="D4088" i="1"/>
  <c r="E4088" i="1"/>
  <c r="F4088" i="1"/>
  <c r="G4088" i="1"/>
  <c r="D4089" i="1"/>
  <c r="E4089" i="1"/>
  <c r="F4089" i="1"/>
  <c r="G4089" i="1"/>
  <c r="D4090" i="1"/>
  <c r="E4090" i="1"/>
  <c r="F4090" i="1"/>
  <c r="G4090" i="1"/>
  <c r="D4091" i="1"/>
  <c r="E4091" i="1"/>
  <c r="F4091" i="1"/>
  <c r="G4091" i="1"/>
  <c r="D4092" i="1"/>
  <c r="E4092" i="1"/>
  <c r="F4092" i="1"/>
  <c r="G4092" i="1"/>
  <c r="D4093" i="1"/>
  <c r="E4093" i="1"/>
  <c r="F4093" i="1"/>
  <c r="G4093" i="1"/>
  <c r="D4094" i="1"/>
  <c r="E4094" i="1"/>
  <c r="F4094" i="1"/>
  <c r="G4094" i="1"/>
  <c r="D4095" i="1"/>
  <c r="E4095" i="1"/>
  <c r="F4095" i="1"/>
  <c r="G4095" i="1"/>
  <c r="D4096" i="1"/>
  <c r="E4096" i="1"/>
  <c r="F4096" i="1"/>
  <c r="G4096" i="1"/>
  <c r="D4097" i="1"/>
  <c r="E4097" i="1"/>
  <c r="F4097" i="1"/>
  <c r="G4097" i="1"/>
  <c r="D4098" i="1"/>
  <c r="E4098" i="1"/>
  <c r="F4098" i="1"/>
  <c r="G4098" i="1"/>
  <c r="D4099" i="1"/>
  <c r="E4099" i="1"/>
  <c r="F4099" i="1"/>
  <c r="G4099" i="1"/>
  <c r="D4100" i="1"/>
  <c r="E4100" i="1"/>
  <c r="F4100" i="1"/>
  <c r="G4100" i="1"/>
  <c r="D4101" i="1"/>
  <c r="E4101" i="1"/>
  <c r="F4101" i="1"/>
  <c r="G4101" i="1"/>
  <c r="D4102" i="1"/>
  <c r="E4102" i="1"/>
  <c r="F4102" i="1"/>
  <c r="G4102" i="1"/>
  <c r="D4103" i="1"/>
  <c r="E4103" i="1"/>
  <c r="F4103" i="1"/>
  <c r="G4103" i="1"/>
  <c r="D4104" i="1"/>
  <c r="E4104" i="1"/>
  <c r="F4104" i="1"/>
  <c r="G4104" i="1"/>
  <c r="D4105" i="1"/>
  <c r="E4105" i="1"/>
  <c r="F4105" i="1"/>
  <c r="G4105" i="1"/>
  <c r="D4106" i="1"/>
  <c r="E4106" i="1"/>
  <c r="F4106" i="1"/>
  <c r="G4106" i="1"/>
  <c r="D4107" i="1"/>
  <c r="E4107" i="1"/>
  <c r="F4107" i="1"/>
  <c r="G4107" i="1"/>
  <c r="D4108" i="1"/>
  <c r="E4108" i="1"/>
  <c r="F4108" i="1"/>
  <c r="G4108" i="1"/>
  <c r="D4109" i="1"/>
  <c r="E4109" i="1"/>
  <c r="F4109" i="1"/>
  <c r="G4109" i="1"/>
  <c r="D4110" i="1"/>
  <c r="E4110" i="1"/>
  <c r="F4110" i="1"/>
  <c r="G4110" i="1"/>
  <c r="D4111" i="1"/>
  <c r="E4111" i="1"/>
  <c r="F4111" i="1"/>
  <c r="G4111" i="1"/>
  <c r="D4112" i="1"/>
  <c r="E4112" i="1"/>
  <c r="F4112" i="1"/>
  <c r="G4112" i="1"/>
  <c r="D4113" i="1"/>
  <c r="E4113" i="1"/>
  <c r="F4113" i="1"/>
  <c r="G4113" i="1"/>
  <c r="D4114" i="1"/>
  <c r="E4114" i="1"/>
  <c r="F4114" i="1"/>
  <c r="G4114" i="1"/>
  <c r="D4115" i="1"/>
  <c r="E4115" i="1"/>
  <c r="F4115" i="1"/>
  <c r="G4115" i="1"/>
  <c r="D4116" i="1"/>
  <c r="E4116" i="1"/>
  <c r="F4116" i="1"/>
  <c r="G4116" i="1"/>
  <c r="D4117" i="1"/>
  <c r="E4117" i="1"/>
  <c r="F4117" i="1"/>
  <c r="G4117" i="1"/>
  <c r="D4118" i="1"/>
  <c r="E4118" i="1"/>
  <c r="F4118" i="1"/>
  <c r="G4118" i="1"/>
  <c r="D4119" i="1"/>
  <c r="E4119" i="1"/>
  <c r="F4119" i="1"/>
  <c r="G4119" i="1"/>
  <c r="D4120" i="1"/>
  <c r="E4120" i="1"/>
  <c r="F4120" i="1"/>
  <c r="G4120" i="1"/>
  <c r="D4121" i="1"/>
  <c r="E4121" i="1"/>
  <c r="F4121" i="1"/>
  <c r="G4121" i="1"/>
  <c r="D4122" i="1"/>
  <c r="E4122" i="1"/>
  <c r="F4122" i="1"/>
  <c r="G4122" i="1"/>
  <c r="D4123" i="1"/>
  <c r="E4123" i="1"/>
  <c r="F4123" i="1"/>
  <c r="G4123" i="1"/>
  <c r="D4124" i="1"/>
  <c r="E4124" i="1"/>
  <c r="F4124" i="1"/>
  <c r="G4124" i="1"/>
  <c r="D4125" i="1"/>
  <c r="E4125" i="1"/>
  <c r="F4125" i="1"/>
  <c r="G4125" i="1"/>
  <c r="D4126" i="1"/>
  <c r="E4126" i="1"/>
  <c r="F4126" i="1"/>
  <c r="G4126" i="1"/>
  <c r="D4127" i="1"/>
  <c r="E4127" i="1"/>
  <c r="F4127" i="1"/>
  <c r="G4127" i="1"/>
  <c r="D4128" i="1"/>
  <c r="E4128" i="1"/>
  <c r="F4128" i="1"/>
  <c r="G4128" i="1"/>
  <c r="D4129" i="1"/>
  <c r="E4129" i="1"/>
  <c r="F4129" i="1"/>
  <c r="G4129" i="1"/>
  <c r="D4130" i="1"/>
  <c r="E4130" i="1"/>
  <c r="F4130" i="1"/>
  <c r="G4130" i="1"/>
  <c r="D4131" i="1"/>
  <c r="E4131" i="1"/>
  <c r="F4131" i="1"/>
  <c r="G4131" i="1"/>
  <c r="D4132" i="1"/>
  <c r="E4132" i="1"/>
  <c r="F4132" i="1"/>
  <c r="G4132" i="1"/>
  <c r="D4133" i="1"/>
  <c r="E4133" i="1"/>
  <c r="F4133" i="1"/>
  <c r="G4133" i="1"/>
  <c r="D4134" i="1"/>
  <c r="E4134" i="1"/>
  <c r="F4134" i="1"/>
  <c r="G4134" i="1"/>
  <c r="D4135" i="1"/>
  <c r="E4135" i="1"/>
  <c r="F4135" i="1"/>
  <c r="G4135" i="1"/>
  <c r="D4136" i="1"/>
  <c r="E4136" i="1"/>
  <c r="F4136" i="1"/>
  <c r="G4136" i="1"/>
  <c r="D4137" i="1"/>
  <c r="E4137" i="1"/>
  <c r="F4137" i="1"/>
  <c r="G4137" i="1"/>
  <c r="D4138" i="1"/>
  <c r="E4138" i="1"/>
  <c r="F4138" i="1"/>
  <c r="G4138" i="1"/>
  <c r="D4139" i="1"/>
  <c r="E4139" i="1"/>
  <c r="F4139" i="1"/>
  <c r="G4139" i="1"/>
  <c r="D4140" i="1"/>
  <c r="E4140" i="1"/>
  <c r="F4140" i="1"/>
  <c r="G4140" i="1"/>
  <c r="D4141" i="1"/>
  <c r="E4141" i="1"/>
  <c r="F4141" i="1"/>
  <c r="G4141" i="1"/>
  <c r="D4142" i="1"/>
  <c r="E4142" i="1"/>
  <c r="F4142" i="1"/>
  <c r="G4142" i="1"/>
  <c r="D4143" i="1"/>
  <c r="E4143" i="1"/>
  <c r="F4143" i="1"/>
  <c r="G4143" i="1"/>
  <c r="D4144" i="1"/>
  <c r="E4144" i="1"/>
  <c r="F4144" i="1"/>
  <c r="G4144" i="1"/>
  <c r="D4145" i="1"/>
  <c r="E4145" i="1"/>
  <c r="F4145" i="1"/>
  <c r="G4145" i="1"/>
  <c r="D4146" i="1"/>
  <c r="E4146" i="1"/>
  <c r="F4146" i="1"/>
  <c r="G4146" i="1"/>
  <c r="D4147" i="1"/>
  <c r="E4147" i="1"/>
  <c r="F4147" i="1"/>
  <c r="G4147" i="1"/>
  <c r="D4148" i="1"/>
  <c r="E4148" i="1"/>
  <c r="F4148" i="1"/>
  <c r="G4148" i="1"/>
  <c r="D4149" i="1"/>
  <c r="E4149" i="1"/>
  <c r="F4149" i="1"/>
  <c r="G4149" i="1"/>
  <c r="D4150" i="1"/>
  <c r="E4150" i="1"/>
  <c r="F4150" i="1"/>
  <c r="G4150" i="1"/>
  <c r="D4151" i="1"/>
  <c r="E4151" i="1"/>
  <c r="F4151" i="1"/>
  <c r="G4151" i="1"/>
  <c r="D4152" i="1"/>
  <c r="E4152" i="1"/>
  <c r="F4152" i="1"/>
  <c r="G4152" i="1"/>
  <c r="D4153" i="1"/>
  <c r="E4153" i="1"/>
  <c r="F4153" i="1"/>
  <c r="G4153" i="1"/>
  <c r="D4154" i="1"/>
  <c r="E4154" i="1"/>
  <c r="F4154" i="1"/>
  <c r="G4154" i="1"/>
  <c r="D4155" i="1"/>
  <c r="E4155" i="1"/>
  <c r="F4155" i="1"/>
  <c r="G4155" i="1"/>
  <c r="D4156" i="1"/>
  <c r="E4156" i="1"/>
  <c r="F4156" i="1"/>
  <c r="G4156" i="1"/>
  <c r="D4157" i="1"/>
  <c r="E4157" i="1"/>
  <c r="F4157" i="1"/>
  <c r="G4157" i="1"/>
  <c r="D4158" i="1"/>
  <c r="E4158" i="1"/>
  <c r="F4158" i="1"/>
  <c r="G4158" i="1"/>
  <c r="D4159" i="1"/>
  <c r="E4159" i="1"/>
  <c r="F4159" i="1"/>
  <c r="G4159" i="1"/>
  <c r="D4160" i="1"/>
  <c r="E4160" i="1"/>
  <c r="F4160" i="1"/>
  <c r="G4160" i="1"/>
  <c r="D4161" i="1"/>
  <c r="E4161" i="1"/>
  <c r="F4161" i="1"/>
  <c r="G4161" i="1"/>
  <c r="D4162" i="1"/>
  <c r="E4162" i="1"/>
  <c r="F4162" i="1"/>
  <c r="G4162" i="1"/>
  <c r="D4163" i="1"/>
  <c r="E4163" i="1"/>
  <c r="F4163" i="1"/>
  <c r="G4163" i="1"/>
  <c r="D4164" i="1"/>
  <c r="E4164" i="1"/>
  <c r="F4164" i="1"/>
  <c r="G4164" i="1"/>
  <c r="D4165" i="1"/>
  <c r="E4165" i="1"/>
  <c r="F4165" i="1"/>
  <c r="G4165" i="1"/>
  <c r="D4166" i="1"/>
  <c r="E4166" i="1"/>
  <c r="F4166" i="1"/>
  <c r="G4166" i="1"/>
  <c r="D4167" i="1"/>
  <c r="E4167" i="1"/>
  <c r="F4167" i="1"/>
  <c r="G4167" i="1"/>
  <c r="D4168" i="1"/>
  <c r="E4168" i="1"/>
  <c r="F4168" i="1"/>
  <c r="G4168" i="1"/>
  <c r="D4169" i="1"/>
  <c r="E4169" i="1"/>
  <c r="F4169" i="1"/>
  <c r="G4169" i="1"/>
  <c r="D4170" i="1"/>
  <c r="E4170" i="1"/>
  <c r="F4170" i="1"/>
  <c r="G4170" i="1"/>
  <c r="D4171" i="1"/>
  <c r="E4171" i="1"/>
  <c r="F4171" i="1"/>
  <c r="G4171" i="1"/>
  <c r="D4172" i="1"/>
  <c r="E4172" i="1"/>
  <c r="F4172" i="1"/>
  <c r="G4172" i="1"/>
  <c r="D4173" i="1"/>
  <c r="E4173" i="1"/>
  <c r="F4173" i="1"/>
  <c r="G4173" i="1"/>
  <c r="D4174" i="1"/>
  <c r="E4174" i="1"/>
  <c r="F4174" i="1"/>
  <c r="G4174" i="1"/>
  <c r="D4175" i="1"/>
  <c r="E4175" i="1"/>
  <c r="F4175" i="1"/>
  <c r="G4175" i="1"/>
  <c r="D4176" i="1"/>
  <c r="E4176" i="1"/>
  <c r="F4176" i="1"/>
  <c r="G4176" i="1"/>
  <c r="D4177" i="1"/>
  <c r="E4177" i="1"/>
  <c r="F4177" i="1"/>
  <c r="G4177" i="1"/>
  <c r="D4178" i="1"/>
  <c r="E4178" i="1"/>
  <c r="F4178" i="1"/>
  <c r="G4178" i="1"/>
  <c r="D4179" i="1"/>
  <c r="E4179" i="1"/>
  <c r="F4179" i="1"/>
  <c r="G4179" i="1"/>
  <c r="D4180" i="1"/>
  <c r="E4180" i="1"/>
  <c r="F4180" i="1"/>
  <c r="G4180" i="1"/>
  <c r="D4181" i="1"/>
  <c r="E4181" i="1"/>
  <c r="F4181" i="1"/>
  <c r="G4181" i="1"/>
  <c r="D4182" i="1"/>
  <c r="E4182" i="1"/>
  <c r="F4182" i="1"/>
  <c r="G4182" i="1"/>
  <c r="D4183" i="1"/>
  <c r="E4183" i="1"/>
  <c r="F4183" i="1"/>
  <c r="G4183" i="1"/>
  <c r="D4184" i="1"/>
  <c r="E4184" i="1"/>
  <c r="F4184" i="1"/>
  <c r="G4184" i="1"/>
  <c r="D4185" i="1"/>
  <c r="E4185" i="1"/>
  <c r="F4185" i="1"/>
  <c r="G4185" i="1"/>
  <c r="D4186" i="1"/>
  <c r="E4186" i="1"/>
  <c r="F4186" i="1"/>
  <c r="G4186" i="1"/>
  <c r="D4187" i="1"/>
  <c r="E4187" i="1"/>
  <c r="F4187" i="1"/>
  <c r="G4187" i="1"/>
  <c r="D4188" i="1"/>
  <c r="E4188" i="1"/>
  <c r="F4188" i="1"/>
  <c r="G4188" i="1"/>
  <c r="D4189" i="1"/>
  <c r="E4189" i="1"/>
  <c r="F4189" i="1"/>
  <c r="G4189" i="1"/>
  <c r="D4190" i="1"/>
  <c r="E4190" i="1"/>
  <c r="F4190" i="1"/>
  <c r="G4190" i="1"/>
  <c r="D4191" i="1"/>
  <c r="E4191" i="1"/>
  <c r="F4191" i="1"/>
  <c r="G4191" i="1"/>
  <c r="D4192" i="1"/>
  <c r="E4192" i="1"/>
  <c r="F4192" i="1"/>
  <c r="G4192" i="1"/>
  <c r="D4193" i="1"/>
  <c r="E4193" i="1"/>
  <c r="F4193" i="1"/>
  <c r="G4193" i="1"/>
  <c r="D4194" i="1"/>
  <c r="E4194" i="1"/>
  <c r="F4194" i="1"/>
  <c r="G4194" i="1"/>
  <c r="D4195" i="1"/>
  <c r="E4195" i="1"/>
  <c r="F4195" i="1"/>
  <c r="G4195" i="1"/>
  <c r="D4196" i="1"/>
  <c r="E4196" i="1"/>
  <c r="F4196" i="1"/>
  <c r="G4196" i="1"/>
  <c r="D4197" i="1"/>
  <c r="E4197" i="1"/>
  <c r="F4197" i="1"/>
  <c r="G4197" i="1"/>
  <c r="D4198" i="1"/>
  <c r="E4198" i="1"/>
  <c r="F4198" i="1"/>
  <c r="G4198" i="1"/>
  <c r="D4199" i="1"/>
  <c r="E4199" i="1"/>
  <c r="F4199" i="1"/>
  <c r="G4199" i="1"/>
  <c r="D4200" i="1"/>
  <c r="E4200" i="1"/>
  <c r="F4200" i="1"/>
  <c r="G4200" i="1"/>
  <c r="D4201" i="1"/>
  <c r="E4201" i="1"/>
  <c r="F4201" i="1"/>
  <c r="G4201" i="1"/>
  <c r="D4202" i="1"/>
  <c r="E4202" i="1"/>
  <c r="F4202" i="1"/>
  <c r="G4202" i="1"/>
  <c r="D4203" i="1"/>
  <c r="E4203" i="1"/>
  <c r="F4203" i="1"/>
  <c r="G4203" i="1"/>
  <c r="D4204" i="1"/>
  <c r="E4204" i="1"/>
  <c r="F4204" i="1"/>
  <c r="G4204" i="1"/>
  <c r="D4205" i="1"/>
  <c r="E4205" i="1"/>
  <c r="F4205" i="1"/>
  <c r="G4205" i="1"/>
  <c r="D4206" i="1"/>
  <c r="E4206" i="1"/>
  <c r="F4206" i="1"/>
  <c r="G4206" i="1"/>
  <c r="D4207" i="1"/>
  <c r="E4207" i="1"/>
  <c r="F4207" i="1"/>
  <c r="G4207" i="1"/>
  <c r="D4208" i="1"/>
  <c r="E4208" i="1"/>
  <c r="F4208" i="1"/>
  <c r="G4208" i="1"/>
  <c r="D4209" i="1"/>
  <c r="E4209" i="1"/>
  <c r="F4209" i="1"/>
  <c r="G4209" i="1"/>
  <c r="D4210" i="1"/>
  <c r="E4210" i="1"/>
  <c r="F4210" i="1"/>
  <c r="G4210" i="1"/>
  <c r="D4211" i="1"/>
  <c r="E4211" i="1"/>
  <c r="F4211" i="1"/>
  <c r="G4211" i="1"/>
  <c r="D4212" i="1"/>
  <c r="E4212" i="1"/>
  <c r="F4212" i="1"/>
  <c r="G4212" i="1"/>
  <c r="D4213" i="1"/>
  <c r="E4213" i="1"/>
  <c r="F4213" i="1"/>
  <c r="G4213" i="1"/>
  <c r="D4214" i="1"/>
  <c r="E4214" i="1"/>
  <c r="F4214" i="1"/>
  <c r="G4214" i="1"/>
  <c r="D4215" i="1"/>
  <c r="E4215" i="1"/>
  <c r="F4215" i="1"/>
  <c r="G4215" i="1"/>
  <c r="D4216" i="1"/>
  <c r="E4216" i="1"/>
  <c r="F4216" i="1"/>
  <c r="G4216" i="1"/>
  <c r="D4217" i="1"/>
  <c r="E4217" i="1"/>
  <c r="F4217" i="1"/>
  <c r="G4217" i="1"/>
  <c r="D4218" i="1"/>
  <c r="E4218" i="1"/>
  <c r="F4218" i="1"/>
  <c r="G4218" i="1"/>
  <c r="D4219" i="1"/>
  <c r="E4219" i="1"/>
  <c r="F4219" i="1"/>
  <c r="G4219" i="1"/>
  <c r="D4220" i="1"/>
  <c r="E4220" i="1"/>
  <c r="F4220" i="1"/>
  <c r="G4220" i="1"/>
  <c r="D4221" i="1"/>
  <c r="E4221" i="1"/>
  <c r="F4221" i="1"/>
  <c r="G4221" i="1"/>
  <c r="D4222" i="1"/>
  <c r="E4222" i="1"/>
  <c r="F4222" i="1"/>
  <c r="G4222" i="1"/>
  <c r="D4223" i="1"/>
  <c r="E4223" i="1"/>
  <c r="F4223" i="1"/>
  <c r="G4223" i="1"/>
  <c r="D4224" i="1"/>
  <c r="E4224" i="1"/>
  <c r="F4224" i="1"/>
  <c r="G4224" i="1"/>
  <c r="D4225" i="1"/>
  <c r="E4225" i="1"/>
  <c r="F4225" i="1"/>
  <c r="G4225" i="1"/>
  <c r="D4226" i="1"/>
  <c r="E4226" i="1"/>
  <c r="F4226" i="1"/>
  <c r="G4226" i="1"/>
  <c r="D4227" i="1"/>
  <c r="E4227" i="1"/>
  <c r="F4227" i="1"/>
  <c r="G4227" i="1"/>
  <c r="D4228" i="1"/>
  <c r="E4228" i="1"/>
  <c r="F4228" i="1"/>
  <c r="G4228" i="1"/>
  <c r="D4229" i="1"/>
  <c r="E4229" i="1"/>
  <c r="F4229" i="1"/>
  <c r="G4229" i="1"/>
  <c r="D4230" i="1"/>
  <c r="E4230" i="1"/>
  <c r="F4230" i="1"/>
  <c r="G4230" i="1"/>
  <c r="D4231" i="1"/>
  <c r="E4231" i="1"/>
  <c r="F4231" i="1"/>
  <c r="G4231" i="1"/>
  <c r="D4232" i="1"/>
  <c r="E4232" i="1"/>
  <c r="F4232" i="1"/>
  <c r="G4232" i="1"/>
  <c r="D4233" i="1"/>
  <c r="E4233" i="1"/>
  <c r="F4233" i="1"/>
  <c r="G4233" i="1"/>
  <c r="D4234" i="1"/>
  <c r="E4234" i="1"/>
  <c r="F4234" i="1"/>
  <c r="G4234" i="1"/>
  <c r="D4235" i="1"/>
  <c r="E4235" i="1"/>
  <c r="F4235" i="1"/>
  <c r="G4235" i="1"/>
  <c r="D4236" i="1"/>
  <c r="E4236" i="1"/>
  <c r="F4236" i="1"/>
  <c r="G4236" i="1"/>
  <c r="D4237" i="1"/>
  <c r="E4237" i="1"/>
  <c r="F4237" i="1"/>
  <c r="G4237" i="1"/>
  <c r="D4238" i="1"/>
  <c r="E4238" i="1"/>
  <c r="F4238" i="1"/>
  <c r="G4238" i="1"/>
  <c r="D4239" i="1"/>
  <c r="E4239" i="1"/>
  <c r="F4239" i="1"/>
  <c r="G4239" i="1"/>
  <c r="D4240" i="1"/>
  <c r="E4240" i="1"/>
  <c r="F4240" i="1"/>
  <c r="G4240" i="1"/>
  <c r="D4241" i="1"/>
  <c r="E4241" i="1"/>
  <c r="F4241" i="1"/>
  <c r="G4241" i="1"/>
  <c r="D4242" i="1"/>
  <c r="E4242" i="1"/>
  <c r="F4242" i="1"/>
  <c r="G4242" i="1"/>
  <c r="D4243" i="1"/>
  <c r="E4243" i="1"/>
  <c r="F4243" i="1"/>
  <c r="G4243" i="1"/>
  <c r="D4244" i="1"/>
  <c r="E4244" i="1"/>
  <c r="F4244" i="1"/>
  <c r="G4244" i="1"/>
  <c r="D4245" i="1"/>
  <c r="E4245" i="1"/>
  <c r="F4245" i="1"/>
  <c r="G4245" i="1"/>
  <c r="D4246" i="1"/>
  <c r="E4246" i="1"/>
  <c r="F4246" i="1"/>
  <c r="G4246" i="1"/>
  <c r="D4247" i="1"/>
  <c r="E4247" i="1"/>
  <c r="F4247" i="1"/>
  <c r="G4247" i="1"/>
  <c r="D4248" i="1"/>
  <c r="E4248" i="1"/>
  <c r="F4248" i="1"/>
  <c r="G4248" i="1"/>
  <c r="D4249" i="1"/>
  <c r="E4249" i="1"/>
  <c r="F4249" i="1"/>
  <c r="G4249" i="1"/>
  <c r="D4250" i="1"/>
  <c r="E4250" i="1"/>
  <c r="F4250" i="1"/>
  <c r="G4250" i="1"/>
  <c r="D4251" i="1"/>
  <c r="E4251" i="1"/>
  <c r="F4251" i="1"/>
  <c r="G4251" i="1"/>
  <c r="D4252" i="1"/>
  <c r="E4252" i="1"/>
  <c r="F4252" i="1"/>
  <c r="G4252" i="1"/>
  <c r="D4253" i="1"/>
  <c r="E4253" i="1"/>
  <c r="F4253" i="1"/>
  <c r="G4253" i="1"/>
  <c r="D4254" i="1"/>
  <c r="E4254" i="1"/>
  <c r="F4254" i="1"/>
  <c r="G4254" i="1"/>
  <c r="D4255" i="1"/>
  <c r="E4255" i="1"/>
  <c r="F4255" i="1"/>
  <c r="G4255" i="1"/>
  <c r="D4256" i="1"/>
  <c r="E4256" i="1"/>
  <c r="F4256" i="1"/>
  <c r="G4256" i="1"/>
  <c r="D4257" i="1"/>
  <c r="E4257" i="1"/>
  <c r="F4257" i="1"/>
  <c r="G4257" i="1"/>
  <c r="D4258" i="1"/>
  <c r="E4258" i="1"/>
  <c r="F4258" i="1"/>
  <c r="G4258" i="1"/>
  <c r="D4259" i="1"/>
  <c r="E4259" i="1"/>
  <c r="F4259" i="1"/>
  <c r="G4259" i="1"/>
  <c r="D4260" i="1"/>
  <c r="E4260" i="1"/>
  <c r="F4260" i="1"/>
  <c r="G4260" i="1"/>
  <c r="D4261" i="1"/>
  <c r="E4261" i="1"/>
  <c r="F4261" i="1"/>
  <c r="G4261" i="1"/>
  <c r="D4262" i="1"/>
  <c r="E4262" i="1"/>
  <c r="F4262" i="1"/>
  <c r="G4262" i="1"/>
  <c r="D4263" i="1"/>
  <c r="E4263" i="1"/>
  <c r="F4263" i="1"/>
  <c r="G4263" i="1"/>
  <c r="D4264" i="1"/>
  <c r="E4264" i="1"/>
  <c r="F4264" i="1"/>
  <c r="G4264" i="1"/>
  <c r="D4265" i="1"/>
  <c r="E4265" i="1"/>
  <c r="F4265" i="1"/>
  <c r="G4265" i="1"/>
  <c r="D4266" i="1"/>
  <c r="E4266" i="1"/>
  <c r="F4266" i="1"/>
  <c r="G4266" i="1"/>
  <c r="D4267" i="1"/>
  <c r="E4267" i="1"/>
  <c r="F4267" i="1"/>
  <c r="G4267" i="1"/>
  <c r="D4268" i="1"/>
  <c r="E4268" i="1"/>
  <c r="F4268" i="1"/>
  <c r="G4268" i="1"/>
  <c r="D4269" i="1"/>
  <c r="E4269" i="1"/>
  <c r="F4269" i="1"/>
  <c r="G4269" i="1"/>
  <c r="D4270" i="1"/>
  <c r="E4270" i="1"/>
  <c r="F4270" i="1"/>
  <c r="G4270" i="1"/>
  <c r="D4271" i="1"/>
  <c r="E4271" i="1"/>
  <c r="F4271" i="1"/>
  <c r="G4271" i="1"/>
  <c r="D4272" i="1"/>
  <c r="E4272" i="1"/>
  <c r="F4272" i="1"/>
  <c r="G4272" i="1"/>
  <c r="D4273" i="1"/>
  <c r="E4273" i="1"/>
  <c r="F4273" i="1"/>
  <c r="G4273" i="1"/>
  <c r="D4274" i="1"/>
  <c r="E4274" i="1"/>
  <c r="F4274" i="1"/>
  <c r="G4274" i="1"/>
  <c r="D4275" i="1"/>
  <c r="E4275" i="1"/>
  <c r="F4275" i="1"/>
  <c r="G4275" i="1"/>
  <c r="D4276" i="1"/>
  <c r="E4276" i="1"/>
  <c r="F4276" i="1"/>
  <c r="G4276" i="1"/>
  <c r="D4277" i="1"/>
  <c r="E4277" i="1"/>
  <c r="F4277" i="1"/>
  <c r="G4277" i="1"/>
  <c r="D4278" i="1"/>
  <c r="E4278" i="1"/>
  <c r="F4278" i="1"/>
  <c r="G4278" i="1"/>
  <c r="D4279" i="1"/>
  <c r="E4279" i="1"/>
  <c r="F4279" i="1"/>
  <c r="G4279" i="1"/>
  <c r="D4280" i="1"/>
  <c r="E4280" i="1"/>
  <c r="F4280" i="1"/>
  <c r="G4280" i="1"/>
  <c r="D4281" i="1"/>
  <c r="E4281" i="1"/>
  <c r="F4281" i="1"/>
  <c r="G4281" i="1"/>
  <c r="D4282" i="1"/>
  <c r="E4282" i="1"/>
  <c r="F4282" i="1"/>
  <c r="G4282" i="1"/>
  <c r="D4283" i="1"/>
  <c r="E4283" i="1"/>
  <c r="F4283" i="1"/>
  <c r="G4283" i="1"/>
  <c r="D4284" i="1"/>
  <c r="E4284" i="1"/>
  <c r="F4284" i="1"/>
  <c r="G4284" i="1"/>
  <c r="D4285" i="1"/>
  <c r="E4285" i="1"/>
  <c r="F4285" i="1"/>
  <c r="G4285" i="1"/>
  <c r="D4286" i="1"/>
  <c r="E4286" i="1"/>
  <c r="F4286" i="1"/>
  <c r="G4286" i="1"/>
  <c r="D4287" i="1"/>
  <c r="E4287" i="1"/>
  <c r="F4287" i="1"/>
  <c r="G4287" i="1"/>
  <c r="D4288" i="1"/>
  <c r="E4288" i="1"/>
  <c r="F4288" i="1"/>
  <c r="G4288" i="1"/>
  <c r="D4289" i="1"/>
  <c r="E4289" i="1"/>
  <c r="F4289" i="1"/>
  <c r="G4289" i="1"/>
  <c r="D4290" i="1"/>
  <c r="E4290" i="1"/>
  <c r="F4290" i="1"/>
  <c r="G4290" i="1"/>
  <c r="D4291" i="1"/>
  <c r="E4291" i="1"/>
  <c r="F4291" i="1"/>
  <c r="G4291" i="1"/>
  <c r="D4292" i="1"/>
  <c r="E4292" i="1"/>
  <c r="F4292" i="1"/>
  <c r="G4292" i="1"/>
  <c r="D4293" i="1"/>
  <c r="E4293" i="1"/>
  <c r="F4293" i="1"/>
  <c r="G4293" i="1"/>
  <c r="D4294" i="1"/>
  <c r="E4294" i="1"/>
  <c r="F4294" i="1"/>
  <c r="G4294" i="1"/>
  <c r="D4295" i="1"/>
  <c r="E4295" i="1"/>
  <c r="F4295" i="1"/>
  <c r="G4295" i="1"/>
  <c r="D4296" i="1"/>
  <c r="E4296" i="1"/>
  <c r="F4296" i="1"/>
  <c r="G4296" i="1"/>
  <c r="D4297" i="1"/>
  <c r="E4297" i="1"/>
  <c r="F4297" i="1"/>
  <c r="G4297" i="1"/>
  <c r="D4298" i="1"/>
  <c r="E4298" i="1"/>
  <c r="F4298" i="1"/>
  <c r="G4298" i="1"/>
  <c r="D4299" i="1"/>
  <c r="E4299" i="1"/>
  <c r="F4299" i="1"/>
  <c r="G4299" i="1"/>
  <c r="D4300" i="1"/>
  <c r="E4300" i="1"/>
  <c r="F4300" i="1"/>
  <c r="G4300" i="1"/>
  <c r="D4301" i="1"/>
  <c r="E4301" i="1"/>
  <c r="F4301" i="1"/>
  <c r="G4301" i="1"/>
  <c r="D4302" i="1"/>
  <c r="E4302" i="1"/>
  <c r="F4302" i="1"/>
  <c r="G4302" i="1"/>
  <c r="D4303" i="1"/>
  <c r="E4303" i="1"/>
  <c r="F4303" i="1"/>
  <c r="G4303" i="1"/>
  <c r="D4304" i="1"/>
  <c r="E4304" i="1"/>
  <c r="F4304" i="1"/>
  <c r="G4304" i="1"/>
  <c r="D4305" i="1"/>
  <c r="E4305" i="1"/>
  <c r="F4305" i="1"/>
  <c r="G4305" i="1"/>
  <c r="D4306" i="1"/>
  <c r="E4306" i="1"/>
  <c r="F4306" i="1"/>
  <c r="G4306" i="1"/>
  <c r="D4307" i="1"/>
  <c r="E4307" i="1"/>
  <c r="F4307" i="1"/>
  <c r="G4307" i="1"/>
  <c r="D4308" i="1"/>
  <c r="E4308" i="1"/>
  <c r="F4308" i="1"/>
  <c r="G4308" i="1"/>
  <c r="D4309" i="1"/>
  <c r="E4309" i="1"/>
  <c r="F4309" i="1"/>
  <c r="G4309" i="1"/>
  <c r="D4310" i="1"/>
  <c r="E4310" i="1"/>
  <c r="F4310" i="1"/>
  <c r="G4310" i="1"/>
  <c r="D4311" i="1"/>
  <c r="E4311" i="1"/>
  <c r="F4311" i="1"/>
  <c r="G4311" i="1"/>
  <c r="D4312" i="1"/>
  <c r="E4312" i="1"/>
  <c r="F4312" i="1"/>
  <c r="G4312" i="1"/>
  <c r="D4313" i="1"/>
  <c r="E4313" i="1"/>
  <c r="F4313" i="1"/>
  <c r="G4313" i="1"/>
  <c r="D4314" i="1"/>
  <c r="E4314" i="1"/>
  <c r="F4314" i="1"/>
  <c r="G4314" i="1"/>
  <c r="D4315" i="1"/>
  <c r="E4315" i="1"/>
  <c r="F4315" i="1"/>
  <c r="G4315" i="1"/>
  <c r="D4316" i="1"/>
  <c r="E4316" i="1"/>
  <c r="F4316" i="1"/>
  <c r="G4316" i="1"/>
  <c r="D4317" i="1"/>
  <c r="E4317" i="1"/>
  <c r="F4317" i="1"/>
  <c r="G4317" i="1"/>
  <c r="D4318" i="1"/>
  <c r="E4318" i="1"/>
  <c r="F4318" i="1"/>
  <c r="G4318" i="1"/>
  <c r="D4319" i="1"/>
  <c r="E4319" i="1"/>
  <c r="F4319" i="1"/>
  <c r="G4319" i="1"/>
  <c r="D4320" i="1"/>
  <c r="E4320" i="1"/>
  <c r="F4320" i="1"/>
  <c r="G4320" i="1"/>
  <c r="D4321" i="1"/>
  <c r="E4321" i="1"/>
  <c r="F4321" i="1"/>
  <c r="G4321" i="1"/>
  <c r="D4322" i="1"/>
  <c r="E4322" i="1"/>
  <c r="F4322" i="1"/>
  <c r="G4322" i="1"/>
  <c r="D4323" i="1"/>
  <c r="E4323" i="1"/>
  <c r="F4323" i="1"/>
  <c r="G4323" i="1"/>
  <c r="D4324" i="1"/>
  <c r="E4324" i="1"/>
  <c r="F4324" i="1"/>
  <c r="G4324" i="1"/>
  <c r="D4325" i="1"/>
  <c r="E4325" i="1"/>
  <c r="F4325" i="1"/>
  <c r="G4325" i="1"/>
  <c r="D4326" i="1"/>
  <c r="E4326" i="1"/>
  <c r="F4326" i="1"/>
  <c r="G4326" i="1"/>
  <c r="D4327" i="1"/>
  <c r="E4327" i="1"/>
  <c r="F4327" i="1"/>
  <c r="G4327" i="1"/>
  <c r="D4328" i="1"/>
  <c r="E4328" i="1"/>
  <c r="F4328" i="1"/>
  <c r="G4328" i="1"/>
  <c r="D4329" i="1"/>
  <c r="E4329" i="1"/>
  <c r="F4329" i="1"/>
  <c r="G4329" i="1"/>
  <c r="D4330" i="1"/>
  <c r="E4330" i="1"/>
  <c r="F4330" i="1"/>
  <c r="G4330" i="1"/>
  <c r="D4331" i="1"/>
  <c r="E4331" i="1"/>
  <c r="F4331" i="1"/>
  <c r="G4331" i="1"/>
  <c r="D4332" i="1"/>
  <c r="E4332" i="1"/>
  <c r="F4332" i="1"/>
  <c r="G4332" i="1"/>
  <c r="D4333" i="1"/>
  <c r="E4333" i="1"/>
  <c r="F4333" i="1"/>
  <c r="G4333" i="1"/>
  <c r="D4334" i="1"/>
  <c r="E4334" i="1"/>
  <c r="F4334" i="1"/>
  <c r="G4334" i="1"/>
  <c r="D4335" i="1"/>
  <c r="E4335" i="1"/>
  <c r="F4335" i="1"/>
  <c r="G4335" i="1"/>
  <c r="D4336" i="1"/>
  <c r="E4336" i="1"/>
  <c r="F4336" i="1"/>
  <c r="G4336" i="1"/>
  <c r="D4337" i="1"/>
  <c r="E4337" i="1"/>
  <c r="F4337" i="1"/>
  <c r="G4337" i="1"/>
  <c r="D4338" i="1"/>
  <c r="E4338" i="1"/>
  <c r="F4338" i="1"/>
  <c r="G4338" i="1"/>
  <c r="D4339" i="1"/>
  <c r="E4339" i="1"/>
  <c r="F4339" i="1"/>
  <c r="G4339" i="1"/>
  <c r="D4340" i="1"/>
  <c r="E4340" i="1"/>
  <c r="F4340" i="1"/>
  <c r="G4340" i="1"/>
  <c r="D4341" i="1"/>
  <c r="E4341" i="1"/>
  <c r="F4341" i="1"/>
  <c r="G4341" i="1"/>
  <c r="D4342" i="1"/>
  <c r="E4342" i="1"/>
  <c r="F4342" i="1"/>
  <c r="G4342" i="1"/>
  <c r="D4343" i="1"/>
  <c r="E4343" i="1"/>
  <c r="F4343" i="1"/>
  <c r="G4343" i="1"/>
  <c r="D4344" i="1"/>
  <c r="E4344" i="1"/>
  <c r="F4344" i="1"/>
  <c r="G4344" i="1"/>
  <c r="D4345" i="1"/>
  <c r="E4345" i="1"/>
  <c r="F4345" i="1"/>
  <c r="G4345" i="1"/>
  <c r="D4346" i="1"/>
  <c r="E4346" i="1"/>
  <c r="F4346" i="1"/>
  <c r="G4346" i="1"/>
  <c r="D4347" i="1"/>
  <c r="E4347" i="1"/>
  <c r="F4347" i="1"/>
  <c r="G4347" i="1"/>
  <c r="D4348" i="1"/>
  <c r="E4348" i="1"/>
  <c r="F4348" i="1"/>
  <c r="G4348" i="1"/>
  <c r="D4349" i="1"/>
  <c r="E4349" i="1"/>
  <c r="F4349" i="1"/>
  <c r="G4349" i="1"/>
  <c r="D4350" i="1"/>
  <c r="E4350" i="1"/>
  <c r="F4350" i="1"/>
  <c r="G4350" i="1"/>
  <c r="D4351" i="1"/>
  <c r="E4351" i="1"/>
  <c r="F4351" i="1"/>
  <c r="G4351" i="1"/>
  <c r="D4352" i="1"/>
  <c r="E4352" i="1"/>
  <c r="F4352" i="1"/>
  <c r="G4352" i="1"/>
  <c r="D4353" i="1"/>
  <c r="E4353" i="1"/>
  <c r="F4353" i="1"/>
  <c r="G4353" i="1"/>
  <c r="D4354" i="1"/>
  <c r="E4354" i="1"/>
  <c r="F4354" i="1"/>
  <c r="G4354" i="1"/>
  <c r="D4355" i="1"/>
  <c r="E4355" i="1"/>
  <c r="F4355" i="1"/>
  <c r="G4355" i="1"/>
  <c r="D4356" i="1"/>
  <c r="E4356" i="1"/>
  <c r="F4356" i="1"/>
  <c r="G4356" i="1"/>
  <c r="D4357" i="1"/>
  <c r="E4357" i="1"/>
  <c r="F4357" i="1"/>
  <c r="G4357" i="1"/>
  <c r="D4358" i="1"/>
  <c r="E4358" i="1"/>
  <c r="F4358" i="1"/>
  <c r="G4358" i="1"/>
  <c r="D4359" i="1"/>
  <c r="E4359" i="1"/>
  <c r="F4359" i="1"/>
  <c r="G4359" i="1"/>
  <c r="D4360" i="1"/>
  <c r="E4360" i="1"/>
  <c r="F4360" i="1"/>
  <c r="G4360" i="1"/>
  <c r="D4361" i="1"/>
  <c r="E4361" i="1"/>
  <c r="F4361" i="1"/>
  <c r="G4361" i="1"/>
  <c r="D4362" i="1"/>
  <c r="E4362" i="1"/>
  <c r="F4362" i="1"/>
  <c r="G4362" i="1"/>
  <c r="D4363" i="1"/>
  <c r="E4363" i="1"/>
  <c r="F4363" i="1"/>
  <c r="G4363" i="1"/>
  <c r="D4364" i="1"/>
  <c r="E4364" i="1"/>
  <c r="F4364" i="1"/>
  <c r="G4364" i="1"/>
  <c r="D4365" i="1"/>
  <c r="E4365" i="1"/>
  <c r="F4365" i="1"/>
  <c r="G4365" i="1"/>
  <c r="D4366" i="1"/>
  <c r="E4366" i="1"/>
  <c r="F4366" i="1"/>
  <c r="G4366" i="1"/>
  <c r="D4367" i="1"/>
  <c r="E4367" i="1"/>
  <c r="F4367" i="1"/>
  <c r="G4367" i="1"/>
  <c r="D4368" i="1"/>
  <c r="E4368" i="1"/>
  <c r="F4368" i="1"/>
  <c r="G4368" i="1"/>
  <c r="D4369" i="1"/>
  <c r="E4369" i="1"/>
  <c r="F4369" i="1"/>
  <c r="G4369" i="1"/>
  <c r="D4370" i="1"/>
  <c r="E4370" i="1"/>
  <c r="F4370" i="1"/>
  <c r="G4370" i="1"/>
  <c r="D4371" i="1"/>
  <c r="E4371" i="1"/>
  <c r="F4371" i="1"/>
  <c r="G4371" i="1"/>
  <c r="D4372" i="1"/>
  <c r="E4372" i="1"/>
  <c r="F4372" i="1"/>
  <c r="G4372" i="1"/>
  <c r="D4373" i="1"/>
  <c r="E4373" i="1"/>
  <c r="F4373" i="1"/>
  <c r="G4373" i="1"/>
  <c r="D4374" i="1"/>
  <c r="E4374" i="1"/>
  <c r="F4374" i="1"/>
  <c r="G4374" i="1"/>
  <c r="D4375" i="1"/>
  <c r="E4375" i="1"/>
  <c r="F4375" i="1"/>
  <c r="G4375" i="1"/>
  <c r="D4376" i="1"/>
  <c r="E4376" i="1"/>
  <c r="F4376" i="1"/>
  <c r="G4376" i="1"/>
  <c r="D4377" i="1"/>
  <c r="E4377" i="1"/>
  <c r="F4377" i="1"/>
  <c r="G4377" i="1"/>
  <c r="D4378" i="1"/>
  <c r="E4378" i="1"/>
  <c r="F4378" i="1"/>
  <c r="G4378" i="1"/>
  <c r="D4379" i="1"/>
  <c r="E4379" i="1"/>
  <c r="F4379" i="1"/>
  <c r="G4379" i="1"/>
  <c r="D4380" i="1"/>
  <c r="E4380" i="1"/>
  <c r="F4380" i="1"/>
  <c r="G4380" i="1"/>
  <c r="D4381" i="1"/>
  <c r="E4381" i="1"/>
  <c r="F4381" i="1"/>
  <c r="G4381" i="1"/>
  <c r="D4382" i="1"/>
  <c r="E4382" i="1"/>
  <c r="F4382" i="1"/>
  <c r="G4382" i="1"/>
  <c r="D4383" i="1"/>
  <c r="E4383" i="1"/>
  <c r="F4383" i="1"/>
  <c r="G4383" i="1"/>
  <c r="D4384" i="1"/>
  <c r="E4384" i="1"/>
  <c r="F4384" i="1"/>
  <c r="G4384" i="1"/>
  <c r="D4385" i="1"/>
  <c r="E4385" i="1"/>
  <c r="F4385" i="1"/>
  <c r="G4385" i="1"/>
  <c r="D4386" i="1"/>
  <c r="E4386" i="1"/>
  <c r="F4386" i="1"/>
  <c r="G4386" i="1"/>
  <c r="D4387" i="1"/>
  <c r="E4387" i="1"/>
  <c r="F4387" i="1"/>
  <c r="G4387" i="1"/>
  <c r="D4388" i="1"/>
  <c r="E4388" i="1"/>
  <c r="F4388" i="1"/>
  <c r="G4388" i="1"/>
  <c r="D4389" i="1"/>
  <c r="E4389" i="1"/>
  <c r="F4389" i="1"/>
  <c r="G4389" i="1"/>
  <c r="D4390" i="1"/>
  <c r="E4390" i="1"/>
  <c r="F4390" i="1"/>
  <c r="G4390" i="1"/>
  <c r="D4391" i="1"/>
  <c r="E4391" i="1"/>
  <c r="F4391" i="1"/>
  <c r="G4391" i="1"/>
  <c r="D4392" i="1"/>
  <c r="E4392" i="1"/>
  <c r="F4392" i="1"/>
  <c r="G4392" i="1"/>
  <c r="D4393" i="1"/>
  <c r="E4393" i="1"/>
  <c r="F4393" i="1"/>
  <c r="G4393" i="1"/>
  <c r="D4394" i="1"/>
  <c r="E4394" i="1"/>
  <c r="F4394" i="1"/>
  <c r="G4394" i="1"/>
  <c r="D4395" i="1"/>
  <c r="E4395" i="1"/>
  <c r="F4395" i="1"/>
  <c r="G4395" i="1"/>
  <c r="D4396" i="1"/>
  <c r="E4396" i="1"/>
  <c r="F4396" i="1"/>
  <c r="G4396" i="1"/>
  <c r="D4397" i="1"/>
  <c r="E4397" i="1"/>
  <c r="F4397" i="1"/>
  <c r="G4397" i="1"/>
  <c r="D4398" i="1"/>
  <c r="E4398" i="1"/>
  <c r="F4398" i="1"/>
  <c r="G4398" i="1"/>
  <c r="D4399" i="1"/>
  <c r="E4399" i="1"/>
  <c r="F4399" i="1"/>
  <c r="G4399" i="1"/>
  <c r="D4400" i="1"/>
  <c r="E4400" i="1"/>
  <c r="F4400" i="1"/>
  <c r="G4400" i="1"/>
  <c r="D4401" i="1"/>
  <c r="E4401" i="1"/>
  <c r="F4401" i="1"/>
  <c r="G4401" i="1"/>
  <c r="D4402" i="1"/>
  <c r="E4402" i="1"/>
  <c r="F4402" i="1"/>
  <c r="G4402" i="1"/>
  <c r="D4403" i="1"/>
  <c r="E4403" i="1"/>
  <c r="F4403" i="1"/>
  <c r="G4403" i="1"/>
  <c r="D4404" i="1"/>
  <c r="E4404" i="1"/>
  <c r="F4404" i="1"/>
  <c r="G4404" i="1"/>
  <c r="D4405" i="1"/>
  <c r="E4405" i="1"/>
  <c r="F4405" i="1"/>
  <c r="G4405" i="1"/>
  <c r="D4406" i="1"/>
  <c r="E4406" i="1"/>
  <c r="F4406" i="1"/>
  <c r="G4406" i="1"/>
  <c r="D4407" i="1"/>
  <c r="E4407" i="1"/>
  <c r="F4407" i="1"/>
  <c r="G4407" i="1"/>
  <c r="D4408" i="1"/>
  <c r="E4408" i="1"/>
  <c r="F4408" i="1"/>
  <c r="G4408" i="1"/>
  <c r="D4409" i="1"/>
  <c r="E4409" i="1"/>
  <c r="F4409" i="1"/>
  <c r="G4409" i="1"/>
  <c r="D4410" i="1"/>
  <c r="E4410" i="1"/>
  <c r="F4410" i="1"/>
  <c r="G4410" i="1"/>
  <c r="D4411" i="1"/>
  <c r="E4411" i="1"/>
  <c r="F4411" i="1"/>
  <c r="G4411" i="1"/>
  <c r="D4412" i="1"/>
  <c r="E4412" i="1"/>
  <c r="F4412" i="1"/>
  <c r="G4412" i="1"/>
  <c r="D4413" i="1"/>
  <c r="E4413" i="1"/>
  <c r="F4413" i="1"/>
  <c r="G4413" i="1"/>
  <c r="D4414" i="1"/>
  <c r="E4414" i="1"/>
  <c r="F4414" i="1"/>
  <c r="G4414" i="1"/>
  <c r="D4415" i="1"/>
  <c r="E4415" i="1"/>
  <c r="F4415" i="1"/>
  <c r="G4415" i="1"/>
  <c r="D4416" i="1"/>
  <c r="E4416" i="1"/>
  <c r="F4416" i="1"/>
  <c r="G4416" i="1"/>
  <c r="D4417" i="1"/>
  <c r="E4417" i="1"/>
  <c r="F4417" i="1"/>
  <c r="G4417" i="1"/>
  <c r="D4418" i="1"/>
  <c r="E4418" i="1"/>
  <c r="F4418" i="1"/>
  <c r="G4418" i="1"/>
  <c r="D4419" i="1"/>
  <c r="E4419" i="1"/>
  <c r="F4419" i="1"/>
  <c r="G4419" i="1"/>
  <c r="D4420" i="1"/>
  <c r="E4420" i="1"/>
  <c r="F4420" i="1"/>
  <c r="G4420" i="1"/>
  <c r="D4421" i="1"/>
  <c r="E4421" i="1"/>
  <c r="F4421" i="1"/>
  <c r="G4421" i="1"/>
  <c r="D4422" i="1"/>
  <c r="E4422" i="1"/>
  <c r="F4422" i="1"/>
  <c r="G4422" i="1"/>
  <c r="D4423" i="1"/>
  <c r="E4423" i="1"/>
  <c r="F4423" i="1"/>
  <c r="G4423" i="1"/>
  <c r="D4424" i="1"/>
  <c r="E4424" i="1"/>
  <c r="F4424" i="1"/>
  <c r="G4424" i="1"/>
  <c r="D4425" i="1"/>
  <c r="E4425" i="1"/>
  <c r="F4425" i="1"/>
  <c r="G4425" i="1"/>
  <c r="D4426" i="1"/>
  <c r="E4426" i="1"/>
  <c r="F4426" i="1"/>
  <c r="G4426" i="1"/>
  <c r="D4427" i="1"/>
  <c r="E4427" i="1"/>
  <c r="F4427" i="1"/>
  <c r="G4427" i="1"/>
  <c r="D4428" i="1"/>
  <c r="E4428" i="1"/>
  <c r="F4428" i="1"/>
  <c r="G4428" i="1"/>
  <c r="D4429" i="1"/>
  <c r="E4429" i="1"/>
  <c r="F4429" i="1"/>
  <c r="G4429" i="1"/>
  <c r="D4430" i="1"/>
  <c r="E4430" i="1"/>
  <c r="F4430" i="1"/>
  <c r="G4430" i="1"/>
  <c r="D4431" i="1"/>
  <c r="E4431" i="1"/>
  <c r="F4431" i="1"/>
  <c r="G4431" i="1"/>
  <c r="D4432" i="1"/>
  <c r="E4432" i="1"/>
  <c r="F4432" i="1"/>
  <c r="G4432" i="1"/>
  <c r="D4433" i="1"/>
  <c r="E4433" i="1"/>
  <c r="F4433" i="1"/>
  <c r="G4433" i="1"/>
  <c r="D4434" i="1"/>
  <c r="E4434" i="1"/>
  <c r="F4434" i="1"/>
  <c r="G4434" i="1"/>
  <c r="D4435" i="1"/>
  <c r="E4435" i="1"/>
  <c r="F4435" i="1"/>
  <c r="G4435" i="1"/>
  <c r="D4436" i="1"/>
  <c r="E4436" i="1"/>
  <c r="F4436" i="1"/>
  <c r="G4436" i="1"/>
  <c r="D4437" i="1"/>
  <c r="E4437" i="1"/>
  <c r="F4437" i="1"/>
  <c r="G4437" i="1"/>
  <c r="D4438" i="1"/>
  <c r="E4438" i="1"/>
  <c r="F4438" i="1"/>
  <c r="G4438" i="1"/>
  <c r="D4439" i="1"/>
  <c r="E4439" i="1"/>
  <c r="F4439" i="1"/>
  <c r="G4439" i="1"/>
  <c r="D4440" i="1"/>
  <c r="E4440" i="1"/>
  <c r="F4440" i="1"/>
  <c r="G4440" i="1"/>
  <c r="D4441" i="1"/>
  <c r="E4441" i="1"/>
  <c r="F4441" i="1"/>
  <c r="G4441" i="1"/>
  <c r="D4442" i="1"/>
  <c r="E4442" i="1"/>
  <c r="F4442" i="1"/>
  <c r="G4442" i="1"/>
  <c r="D4443" i="1"/>
  <c r="E4443" i="1"/>
  <c r="F4443" i="1"/>
  <c r="G4443" i="1"/>
  <c r="D4444" i="1"/>
  <c r="E4444" i="1"/>
  <c r="F4444" i="1"/>
  <c r="G4444" i="1"/>
  <c r="D4445" i="1"/>
  <c r="E4445" i="1"/>
  <c r="F4445" i="1"/>
  <c r="G4445" i="1"/>
  <c r="D4446" i="1"/>
  <c r="E4446" i="1"/>
  <c r="F4446" i="1"/>
  <c r="G4446" i="1"/>
  <c r="D4447" i="1"/>
  <c r="E4447" i="1"/>
  <c r="F4447" i="1"/>
  <c r="G4447" i="1"/>
  <c r="D4448" i="1"/>
  <c r="E4448" i="1"/>
  <c r="F4448" i="1"/>
  <c r="G4448" i="1"/>
  <c r="D4449" i="1"/>
  <c r="E4449" i="1"/>
  <c r="F4449" i="1"/>
  <c r="G4449" i="1"/>
  <c r="D4450" i="1"/>
  <c r="E4450" i="1"/>
  <c r="F4450" i="1"/>
  <c r="G4450" i="1"/>
  <c r="D4451" i="1"/>
  <c r="E4451" i="1"/>
  <c r="F4451" i="1"/>
  <c r="G4451" i="1"/>
  <c r="D4452" i="1"/>
  <c r="E4452" i="1"/>
  <c r="F4452" i="1"/>
  <c r="G4452" i="1"/>
  <c r="D4453" i="1"/>
  <c r="E4453" i="1"/>
  <c r="F4453" i="1"/>
  <c r="G4453" i="1"/>
  <c r="D4454" i="1"/>
  <c r="E4454" i="1"/>
  <c r="F4454" i="1"/>
  <c r="G4454" i="1"/>
  <c r="D4455" i="1"/>
  <c r="E4455" i="1"/>
  <c r="F4455" i="1"/>
  <c r="G4455" i="1"/>
  <c r="D4456" i="1"/>
  <c r="E4456" i="1"/>
  <c r="F4456" i="1"/>
  <c r="G4456" i="1"/>
  <c r="D4457" i="1"/>
  <c r="E4457" i="1"/>
  <c r="F4457" i="1"/>
  <c r="G4457" i="1"/>
  <c r="D4458" i="1"/>
  <c r="E4458" i="1"/>
  <c r="F4458" i="1"/>
  <c r="G4458" i="1"/>
  <c r="D4459" i="1"/>
  <c r="E4459" i="1"/>
  <c r="F4459" i="1"/>
  <c r="G4459" i="1"/>
  <c r="D4460" i="1"/>
  <c r="E4460" i="1"/>
  <c r="F4460" i="1"/>
  <c r="G4460" i="1"/>
  <c r="D4461" i="1"/>
  <c r="E4461" i="1"/>
  <c r="F4461" i="1"/>
  <c r="G4461" i="1"/>
  <c r="D4462" i="1"/>
  <c r="E4462" i="1"/>
  <c r="F4462" i="1"/>
  <c r="G4462" i="1"/>
  <c r="D4463" i="1"/>
  <c r="E4463" i="1"/>
  <c r="F4463" i="1"/>
  <c r="G4463" i="1"/>
  <c r="D4464" i="1"/>
  <c r="E4464" i="1"/>
  <c r="F4464" i="1"/>
  <c r="G4464" i="1"/>
  <c r="D4465" i="1"/>
  <c r="E4465" i="1"/>
  <c r="F4465" i="1"/>
  <c r="G4465" i="1"/>
  <c r="D4466" i="1"/>
  <c r="E4466" i="1"/>
  <c r="F4466" i="1"/>
  <c r="G4466" i="1"/>
  <c r="D4467" i="1"/>
  <c r="E4467" i="1"/>
  <c r="F4467" i="1"/>
  <c r="G4467" i="1"/>
  <c r="D4468" i="1"/>
  <c r="E4468" i="1"/>
  <c r="F4468" i="1"/>
  <c r="G4468" i="1"/>
  <c r="D4469" i="1"/>
  <c r="E4469" i="1"/>
  <c r="F4469" i="1"/>
  <c r="G4469" i="1"/>
  <c r="D4470" i="1"/>
  <c r="E4470" i="1"/>
  <c r="F4470" i="1"/>
  <c r="G4470" i="1"/>
  <c r="D4471" i="1"/>
  <c r="E4471" i="1"/>
  <c r="F4471" i="1"/>
  <c r="G4471" i="1"/>
  <c r="D4472" i="1"/>
  <c r="E4472" i="1"/>
  <c r="F4472" i="1"/>
  <c r="G4472" i="1"/>
  <c r="D4473" i="1"/>
  <c r="E4473" i="1"/>
  <c r="F4473" i="1"/>
  <c r="G4473" i="1"/>
  <c r="D4474" i="1"/>
  <c r="E4474" i="1"/>
  <c r="F4474" i="1"/>
  <c r="G4474" i="1"/>
  <c r="D4475" i="1"/>
  <c r="E4475" i="1"/>
  <c r="F4475" i="1"/>
  <c r="G4475" i="1"/>
  <c r="D4476" i="1"/>
  <c r="E4476" i="1"/>
  <c r="F4476" i="1"/>
  <c r="G4476" i="1"/>
  <c r="D4477" i="1"/>
  <c r="E4477" i="1"/>
  <c r="F4477" i="1"/>
  <c r="G4477" i="1"/>
  <c r="D4478" i="1"/>
  <c r="E4478" i="1"/>
  <c r="F4478" i="1"/>
  <c r="G4478" i="1"/>
  <c r="D4479" i="1"/>
  <c r="E4479" i="1"/>
  <c r="F4479" i="1"/>
  <c r="G4479" i="1"/>
  <c r="D4480" i="1"/>
  <c r="E4480" i="1"/>
  <c r="F4480" i="1"/>
  <c r="G4480" i="1"/>
  <c r="D4481" i="1"/>
  <c r="E4481" i="1"/>
  <c r="F4481" i="1"/>
  <c r="G4481" i="1"/>
  <c r="D4482" i="1"/>
  <c r="E4482" i="1"/>
  <c r="F4482" i="1"/>
  <c r="G4482" i="1"/>
  <c r="D4483" i="1"/>
  <c r="E4483" i="1"/>
  <c r="F4483" i="1"/>
  <c r="G4483" i="1"/>
  <c r="D4484" i="1"/>
  <c r="E4484" i="1"/>
  <c r="F4484" i="1"/>
  <c r="G4484" i="1"/>
  <c r="D4485" i="1"/>
  <c r="E4485" i="1"/>
  <c r="F4485" i="1"/>
  <c r="G4485" i="1"/>
  <c r="D4486" i="1"/>
  <c r="E4486" i="1"/>
  <c r="F4486" i="1"/>
  <c r="G4486" i="1"/>
  <c r="D4487" i="1"/>
  <c r="E4487" i="1"/>
  <c r="F4487" i="1"/>
  <c r="G4487" i="1"/>
  <c r="D4488" i="1"/>
  <c r="E4488" i="1"/>
  <c r="F4488" i="1"/>
  <c r="G4488" i="1"/>
  <c r="D4489" i="1"/>
  <c r="E4489" i="1"/>
  <c r="F4489" i="1"/>
  <c r="G4489" i="1"/>
  <c r="D4490" i="1"/>
  <c r="E4490" i="1"/>
  <c r="F4490" i="1"/>
  <c r="G4490" i="1"/>
  <c r="D4491" i="1"/>
  <c r="E4491" i="1"/>
  <c r="F4491" i="1"/>
  <c r="G4491" i="1"/>
  <c r="D4492" i="1"/>
  <c r="E4492" i="1"/>
  <c r="F4492" i="1"/>
  <c r="G4492" i="1"/>
  <c r="D4493" i="1"/>
  <c r="E4493" i="1"/>
  <c r="F4493" i="1"/>
  <c r="G4493" i="1"/>
  <c r="D4494" i="1"/>
  <c r="E4494" i="1"/>
  <c r="F4494" i="1"/>
  <c r="G4494" i="1"/>
  <c r="D4495" i="1"/>
  <c r="E4495" i="1"/>
  <c r="F4495" i="1"/>
  <c r="G4495" i="1"/>
  <c r="D4496" i="1"/>
  <c r="E4496" i="1"/>
  <c r="F4496" i="1"/>
  <c r="G4496" i="1"/>
  <c r="D4497" i="1"/>
  <c r="E4497" i="1"/>
  <c r="F4497" i="1"/>
  <c r="G4497" i="1"/>
  <c r="D4498" i="1"/>
  <c r="E4498" i="1"/>
  <c r="F4498" i="1"/>
  <c r="G4498" i="1"/>
  <c r="D4499" i="1"/>
  <c r="E4499" i="1"/>
  <c r="F4499" i="1"/>
  <c r="G4499" i="1"/>
  <c r="D4500" i="1"/>
  <c r="E4500" i="1"/>
  <c r="F4500" i="1"/>
  <c r="G4500" i="1"/>
  <c r="D4501" i="1"/>
  <c r="E4501" i="1"/>
  <c r="F4501" i="1"/>
  <c r="G4501" i="1"/>
  <c r="D4502" i="1"/>
  <c r="E4502" i="1"/>
  <c r="F4502" i="1"/>
  <c r="G4502" i="1"/>
  <c r="D4503" i="1"/>
  <c r="E4503" i="1"/>
  <c r="F4503" i="1"/>
  <c r="G4503" i="1"/>
  <c r="D4504" i="1"/>
  <c r="E4504" i="1"/>
  <c r="F4504" i="1"/>
  <c r="G4504" i="1"/>
  <c r="D4505" i="1"/>
  <c r="E4505" i="1"/>
  <c r="F4505" i="1"/>
  <c r="G4505" i="1"/>
  <c r="D4506" i="1"/>
  <c r="E4506" i="1"/>
  <c r="F4506" i="1"/>
  <c r="G4506" i="1"/>
  <c r="D4507" i="1"/>
  <c r="E4507" i="1"/>
  <c r="F4507" i="1"/>
  <c r="G4507" i="1"/>
  <c r="D4508" i="1"/>
  <c r="E4508" i="1"/>
  <c r="F4508" i="1"/>
  <c r="G4508" i="1"/>
  <c r="D4509" i="1"/>
  <c r="E4509" i="1"/>
  <c r="F4509" i="1"/>
  <c r="G4509" i="1"/>
  <c r="D4510" i="1"/>
  <c r="E4510" i="1"/>
  <c r="F4510" i="1"/>
  <c r="G4510" i="1"/>
  <c r="D4511" i="1"/>
  <c r="E4511" i="1"/>
  <c r="F4511" i="1"/>
  <c r="G4511" i="1"/>
  <c r="D4512" i="1"/>
  <c r="E4512" i="1"/>
  <c r="F4512" i="1"/>
  <c r="G4512" i="1"/>
  <c r="D4513" i="1"/>
  <c r="E4513" i="1"/>
  <c r="F4513" i="1"/>
  <c r="G4513" i="1"/>
  <c r="D4514" i="1"/>
  <c r="E4514" i="1"/>
  <c r="F4514" i="1"/>
  <c r="G4514" i="1"/>
  <c r="D4515" i="1"/>
  <c r="E4515" i="1"/>
  <c r="F4515" i="1"/>
  <c r="G4515" i="1"/>
  <c r="D4516" i="1"/>
  <c r="E4516" i="1"/>
  <c r="F4516" i="1"/>
  <c r="G4516" i="1"/>
  <c r="D4517" i="1"/>
  <c r="E4517" i="1"/>
  <c r="F4517" i="1"/>
  <c r="G4517" i="1"/>
  <c r="D4518" i="1"/>
  <c r="E4518" i="1"/>
  <c r="F4518" i="1"/>
  <c r="G4518" i="1"/>
  <c r="D4519" i="1"/>
  <c r="E4519" i="1"/>
  <c r="F4519" i="1"/>
  <c r="G4519" i="1"/>
  <c r="D4520" i="1"/>
  <c r="E4520" i="1"/>
  <c r="F4520" i="1"/>
  <c r="G4520" i="1"/>
  <c r="D4521" i="1"/>
  <c r="E4521" i="1"/>
  <c r="F4521" i="1"/>
  <c r="G4521" i="1"/>
  <c r="D4522" i="1"/>
  <c r="E4522" i="1"/>
  <c r="F4522" i="1"/>
  <c r="G4522" i="1"/>
  <c r="D4523" i="1"/>
  <c r="E4523" i="1"/>
  <c r="F4523" i="1"/>
  <c r="G4523" i="1"/>
  <c r="D4524" i="1"/>
  <c r="E4524" i="1"/>
  <c r="F4524" i="1"/>
  <c r="G4524" i="1"/>
  <c r="D4525" i="1"/>
  <c r="E4525" i="1"/>
  <c r="F4525" i="1"/>
  <c r="G4525" i="1"/>
  <c r="D4526" i="1"/>
  <c r="E4526" i="1"/>
  <c r="F4526" i="1"/>
  <c r="G4526" i="1"/>
  <c r="D4527" i="1"/>
  <c r="E4527" i="1"/>
  <c r="F4527" i="1"/>
  <c r="G4527" i="1"/>
  <c r="D4528" i="1"/>
  <c r="E4528" i="1"/>
  <c r="F4528" i="1"/>
  <c r="G4528" i="1"/>
  <c r="D4529" i="1"/>
  <c r="E4529" i="1"/>
  <c r="F4529" i="1"/>
  <c r="G4529" i="1"/>
  <c r="D4530" i="1"/>
  <c r="E4530" i="1"/>
  <c r="F4530" i="1"/>
  <c r="G4530" i="1"/>
  <c r="D4531" i="1"/>
  <c r="E4531" i="1"/>
  <c r="F4531" i="1"/>
  <c r="G4531" i="1"/>
  <c r="D4532" i="1"/>
  <c r="E4532" i="1"/>
  <c r="F4532" i="1"/>
  <c r="G4532" i="1"/>
  <c r="D4533" i="1"/>
  <c r="E4533" i="1"/>
  <c r="F4533" i="1"/>
  <c r="G4533" i="1"/>
  <c r="D4534" i="1"/>
  <c r="E4534" i="1"/>
  <c r="F4534" i="1"/>
  <c r="G4534" i="1"/>
  <c r="D4535" i="1"/>
  <c r="E4535" i="1"/>
  <c r="F4535" i="1"/>
  <c r="G4535" i="1"/>
  <c r="D4536" i="1"/>
  <c r="E4536" i="1"/>
  <c r="F4536" i="1"/>
  <c r="G4536" i="1"/>
  <c r="D4537" i="1"/>
  <c r="E4537" i="1"/>
  <c r="F4537" i="1"/>
  <c r="G4537" i="1"/>
  <c r="D4538" i="1"/>
  <c r="E4538" i="1"/>
  <c r="F4538" i="1"/>
  <c r="G4538" i="1"/>
  <c r="D4539" i="1"/>
  <c r="E4539" i="1"/>
  <c r="F4539" i="1"/>
  <c r="G4539" i="1"/>
  <c r="D4540" i="1"/>
  <c r="E4540" i="1"/>
  <c r="F4540" i="1"/>
  <c r="G4540" i="1"/>
  <c r="D4541" i="1"/>
  <c r="E4541" i="1"/>
  <c r="F4541" i="1"/>
  <c r="G4541" i="1"/>
  <c r="D4542" i="1"/>
  <c r="E4542" i="1"/>
  <c r="F4542" i="1"/>
  <c r="G4542" i="1"/>
  <c r="D4543" i="1"/>
  <c r="E4543" i="1"/>
  <c r="F4543" i="1"/>
  <c r="G4543" i="1"/>
  <c r="D4544" i="1"/>
  <c r="E4544" i="1"/>
  <c r="F4544" i="1"/>
  <c r="G4544" i="1"/>
  <c r="D4545" i="1"/>
  <c r="E4545" i="1"/>
  <c r="F4545" i="1"/>
  <c r="G4545" i="1"/>
  <c r="D4546" i="1"/>
  <c r="E4546" i="1"/>
  <c r="F4546" i="1"/>
  <c r="G4546" i="1"/>
  <c r="D4547" i="1"/>
  <c r="E4547" i="1"/>
  <c r="F4547" i="1"/>
  <c r="G4547" i="1"/>
  <c r="D4548" i="1"/>
  <c r="E4548" i="1"/>
  <c r="F4548" i="1"/>
  <c r="G4548" i="1"/>
  <c r="D4549" i="1"/>
  <c r="E4549" i="1"/>
  <c r="F4549" i="1"/>
  <c r="G4549" i="1"/>
  <c r="D4550" i="1"/>
  <c r="E4550" i="1"/>
  <c r="F4550" i="1"/>
  <c r="G4550" i="1"/>
  <c r="D4551" i="1"/>
  <c r="E4551" i="1"/>
  <c r="F4551" i="1"/>
  <c r="G4551" i="1"/>
  <c r="D4552" i="1"/>
  <c r="E4552" i="1"/>
  <c r="F4552" i="1"/>
  <c r="G4552" i="1"/>
  <c r="D4553" i="1"/>
  <c r="E4553" i="1"/>
  <c r="F4553" i="1"/>
  <c r="G4553" i="1"/>
  <c r="D4554" i="1"/>
  <c r="E4554" i="1"/>
  <c r="F4554" i="1"/>
  <c r="G4554" i="1"/>
  <c r="D4555" i="1"/>
  <c r="E4555" i="1"/>
  <c r="F4555" i="1"/>
  <c r="G4555" i="1"/>
  <c r="D4556" i="1"/>
  <c r="E4556" i="1"/>
  <c r="F4556" i="1"/>
  <c r="G4556" i="1"/>
  <c r="D4557" i="1"/>
  <c r="E4557" i="1"/>
  <c r="F4557" i="1"/>
  <c r="G4557" i="1"/>
  <c r="D4558" i="1"/>
  <c r="E4558" i="1"/>
  <c r="F4558" i="1"/>
  <c r="G4558" i="1"/>
  <c r="D4559" i="1"/>
  <c r="E4559" i="1"/>
  <c r="F4559" i="1"/>
  <c r="G4559" i="1"/>
  <c r="D4560" i="1"/>
  <c r="E4560" i="1"/>
  <c r="F4560" i="1"/>
  <c r="G4560" i="1"/>
  <c r="D4561" i="1"/>
  <c r="E4561" i="1"/>
  <c r="F4561" i="1"/>
  <c r="G4561" i="1"/>
  <c r="D4562" i="1"/>
  <c r="E4562" i="1"/>
  <c r="F4562" i="1"/>
  <c r="G4562" i="1"/>
  <c r="D4563" i="1"/>
  <c r="E4563" i="1"/>
  <c r="F4563" i="1"/>
  <c r="G4563" i="1"/>
  <c r="D4564" i="1"/>
  <c r="E4564" i="1"/>
  <c r="F4564" i="1"/>
  <c r="G4564" i="1"/>
  <c r="D4565" i="1"/>
  <c r="E4565" i="1"/>
  <c r="F4565" i="1"/>
  <c r="G4565" i="1"/>
  <c r="D4566" i="1"/>
  <c r="E4566" i="1"/>
  <c r="F4566" i="1"/>
  <c r="G4566" i="1"/>
  <c r="D4567" i="1"/>
  <c r="E4567" i="1"/>
  <c r="F4567" i="1"/>
  <c r="G4567" i="1"/>
  <c r="D4568" i="1"/>
  <c r="E4568" i="1"/>
  <c r="F4568" i="1"/>
  <c r="G4568" i="1"/>
  <c r="D4569" i="1"/>
  <c r="E4569" i="1"/>
  <c r="F4569" i="1"/>
  <c r="G4569" i="1"/>
  <c r="D4570" i="1"/>
  <c r="E4570" i="1"/>
  <c r="F4570" i="1"/>
  <c r="G4570" i="1"/>
  <c r="D4571" i="1"/>
  <c r="E4571" i="1"/>
  <c r="F4571" i="1"/>
  <c r="G4571" i="1"/>
  <c r="D4572" i="1"/>
  <c r="E4572" i="1"/>
  <c r="F4572" i="1"/>
  <c r="G4572" i="1"/>
  <c r="D4573" i="1"/>
  <c r="E4573" i="1"/>
  <c r="F4573" i="1"/>
  <c r="G4573" i="1"/>
  <c r="D4574" i="1"/>
  <c r="E4574" i="1"/>
  <c r="F4574" i="1"/>
  <c r="G4574" i="1"/>
  <c r="D4575" i="1"/>
  <c r="E4575" i="1"/>
  <c r="F4575" i="1"/>
  <c r="G4575" i="1"/>
  <c r="D4576" i="1"/>
  <c r="E4576" i="1"/>
  <c r="F4576" i="1"/>
  <c r="G4576" i="1"/>
  <c r="D4577" i="1"/>
  <c r="E4577" i="1"/>
  <c r="F4577" i="1"/>
  <c r="G4577" i="1"/>
  <c r="D4578" i="1"/>
  <c r="E4578" i="1"/>
  <c r="F4578" i="1"/>
  <c r="G4578" i="1"/>
  <c r="D4579" i="1"/>
  <c r="E4579" i="1"/>
  <c r="F4579" i="1"/>
  <c r="G4579" i="1"/>
  <c r="D4580" i="1"/>
  <c r="E4580" i="1"/>
  <c r="F4580" i="1"/>
  <c r="G4580" i="1"/>
  <c r="D4581" i="1"/>
  <c r="E4581" i="1"/>
  <c r="F4581" i="1"/>
  <c r="G4581" i="1"/>
  <c r="D4582" i="1"/>
  <c r="E4582" i="1"/>
  <c r="F4582" i="1"/>
  <c r="G4582" i="1"/>
  <c r="D4583" i="1"/>
  <c r="E4583" i="1"/>
  <c r="F4583" i="1"/>
  <c r="G4583" i="1"/>
  <c r="D4584" i="1"/>
  <c r="E4584" i="1"/>
  <c r="F4584" i="1"/>
  <c r="G4584" i="1"/>
  <c r="D4585" i="1"/>
  <c r="E4585" i="1"/>
  <c r="F4585" i="1"/>
  <c r="G4585" i="1"/>
  <c r="D4586" i="1"/>
  <c r="E4586" i="1"/>
  <c r="F4586" i="1"/>
  <c r="G4586" i="1"/>
  <c r="D4587" i="1"/>
  <c r="E4587" i="1"/>
  <c r="F4587" i="1"/>
  <c r="G4587" i="1"/>
  <c r="D4588" i="1"/>
  <c r="E4588" i="1"/>
  <c r="F4588" i="1"/>
  <c r="G4588" i="1"/>
  <c r="D4589" i="1"/>
  <c r="E4589" i="1"/>
  <c r="F4589" i="1"/>
  <c r="G4589" i="1"/>
  <c r="D4590" i="1"/>
  <c r="E4590" i="1"/>
  <c r="F4590" i="1"/>
  <c r="G4590" i="1"/>
  <c r="D4591" i="1"/>
  <c r="E4591" i="1"/>
  <c r="F4591" i="1"/>
  <c r="G4591" i="1"/>
  <c r="D4592" i="1"/>
  <c r="E4592" i="1"/>
  <c r="F4592" i="1"/>
  <c r="G4592" i="1"/>
  <c r="D4593" i="1"/>
  <c r="E4593" i="1"/>
  <c r="F4593" i="1"/>
  <c r="G4593" i="1"/>
  <c r="D4594" i="1"/>
  <c r="E4594" i="1"/>
  <c r="F4594" i="1"/>
  <c r="G4594" i="1"/>
  <c r="D4595" i="1"/>
  <c r="E4595" i="1"/>
  <c r="F4595" i="1"/>
  <c r="G4595" i="1"/>
  <c r="D4596" i="1"/>
  <c r="E4596" i="1"/>
  <c r="F4596" i="1"/>
  <c r="G4596" i="1"/>
  <c r="D4597" i="1"/>
  <c r="E4597" i="1"/>
  <c r="F4597" i="1"/>
  <c r="G4597" i="1"/>
  <c r="D4598" i="1"/>
  <c r="E4598" i="1"/>
  <c r="F4598" i="1"/>
  <c r="G4598" i="1"/>
  <c r="D4599" i="1"/>
  <c r="E4599" i="1"/>
  <c r="F4599" i="1"/>
  <c r="G4599" i="1"/>
  <c r="D4600" i="1"/>
  <c r="E4600" i="1"/>
  <c r="F4600" i="1"/>
  <c r="G4600" i="1"/>
  <c r="D4601" i="1"/>
  <c r="E4601" i="1"/>
  <c r="F4601" i="1"/>
  <c r="G4601" i="1"/>
  <c r="D4602" i="1"/>
  <c r="E4602" i="1"/>
  <c r="F4602" i="1"/>
  <c r="G4602" i="1"/>
  <c r="D4603" i="1"/>
  <c r="E4603" i="1"/>
  <c r="F4603" i="1"/>
  <c r="G4603" i="1"/>
  <c r="D4604" i="1"/>
  <c r="E4604" i="1"/>
  <c r="F4604" i="1"/>
  <c r="G4604" i="1"/>
  <c r="D4605" i="1"/>
  <c r="E4605" i="1"/>
  <c r="F4605" i="1"/>
  <c r="G4605" i="1"/>
  <c r="D4606" i="1"/>
  <c r="E4606" i="1"/>
  <c r="F4606" i="1"/>
  <c r="G4606" i="1"/>
  <c r="D4607" i="1"/>
  <c r="E4607" i="1"/>
  <c r="F4607" i="1"/>
  <c r="G4607" i="1"/>
  <c r="D4608" i="1"/>
  <c r="E4608" i="1"/>
  <c r="F4608" i="1"/>
  <c r="G4608" i="1"/>
  <c r="D4609" i="1"/>
  <c r="E4609" i="1"/>
  <c r="F4609" i="1"/>
  <c r="G4609" i="1"/>
  <c r="D4610" i="1"/>
  <c r="E4610" i="1"/>
  <c r="F4610" i="1"/>
  <c r="G4610" i="1"/>
  <c r="D4611" i="1"/>
  <c r="E4611" i="1"/>
  <c r="F4611" i="1"/>
  <c r="G4611" i="1"/>
  <c r="D4612" i="1"/>
  <c r="E4612" i="1"/>
  <c r="F4612" i="1"/>
  <c r="G4612" i="1"/>
  <c r="D4613" i="1"/>
  <c r="E4613" i="1"/>
  <c r="F4613" i="1"/>
  <c r="G4613" i="1"/>
  <c r="D4614" i="1"/>
  <c r="E4614" i="1"/>
  <c r="F4614" i="1"/>
  <c r="G4614" i="1"/>
  <c r="D4615" i="1"/>
  <c r="E4615" i="1"/>
  <c r="F4615" i="1"/>
  <c r="G4615" i="1"/>
  <c r="D4616" i="1"/>
  <c r="E4616" i="1"/>
  <c r="F4616" i="1"/>
  <c r="G4616" i="1"/>
  <c r="D4617" i="1"/>
  <c r="E4617" i="1"/>
  <c r="F4617" i="1"/>
  <c r="G4617" i="1"/>
  <c r="D4618" i="1"/>
  <c r="E4618" i="1"/>
  <c r="F4618" i="1"/>
  <c r="G4618" i="1"/>
  <c r="D4619" i="1"/>
  <c r="E4619" i="1"/>
  <c r="F4619" i="1"/>
  <c r="G4619" i="1"/>
  <c r="D4620" i="1"/>
  <c r="E4620" i="1"/>
  <c r="F4620" i="1"/>
  <c r="G4620" i="1"/>
  <c r="D4621" i="1"/>
  <c r="E4621" i="1"/>
  <c r="F4621" i="1"/>
  <c r="G4621" i="1"/>
  <c r="D4622" i="1"/>
  <c r="E4622" i="1"/>
  <c r="F4622" i="1"/>
  <c r="G4622" i="1"/>
  <c r="D4623" i="1"/>
  <c r="E4623" i="1"/>
  <c r="F4623" i="1"/>
  <c r="G4623" i="1"/>
  <c r="D4624" i="1"/>
  <c r="E4624" i="1"/>
  <c r="F4624" i="1"/>
  <c r="G4624" i="1"/>
  <c r="D4625" i="1"/>
  <c r="E4625" i="1"/>
  <c r="F4625" i="1"/>
  <c r="G4625" i="1"/>
  <c r="D4626" i="1"/>
  <c r="E4626" i="1"/>
  <c r="F4626" i="1"/>
  <c r="G4626" i="1"/>
  <c r="D4627" i="1"/>
  <c r="E4627" i="1"/>
  <c r="F4627" i="1"/>
  <c r="G4627" i="1"/>
  <c r="D4628" i="1"/>
  <c r="E4628" i="1"/>
  <c r="F4628" i="1"/>
  <c r="G4628" i="1"/>
  <c r="D4629" i="1"/>
  <c r="E4629" i="1"/>
  <c r="F4629" i="1"/>
  <c r="G4629" i="1"/>
  <c r="D4630" i="1"/>
  <c r="E4630" i="1"/>
  <c r="F4630" i="1"/>
  <c r="G4630" i="1"/>
  <c r="D4631" i="1"/>
  <c r="E4631" i="1"/>
  <c r="F4631" i="1"/>
  <c r="G4631" i="1"/>
  <c r="D4632" i="1"/>
  <c r="E4632" i="1"/>
  <c r="F4632" i="1"/>
  <c r="G4632" i="1"/>
  <c r="D4633" i="1"/>
  <c r="E4633" i="1"/>
  <c r="F4633" i="1"/>
  <c r="G4633" i="1"/>
  <c r="D4634" i="1"/>
  <c r="E4634" i="1"/>
  <c r="F4634" i="1"/>
  <c r="G4634" i="1"/>
  <c r="D4635" i="1"/>
  <c r="E4635" i="1"/>
  <c r="F4635" i="1"/>
  <c r="G4635" i="1"/>
  <c r="D4636" i="1"/>
  <c r="E4636" i="1"/>
  <c r="F4636" i="1"/>
  <c r="G4636" i="1"/>
  <c r="D4637" i="1"/>
  <c r="E4637" i="1"/>
  <c r="F4637" i="1"/>
  <c r="G4637" i="1"/>
  <c r="D4638" i="1"/>
  <c r="E4638" i="1"/>
  <c r="F4638" i="1"/>
  <c r="G4638" i="1"/>
  <c r="D4639" i="1"/>
  <c r="E4639" i="1"/>
  <c r="F4639" i="1"/>
  <c r="G4639" i="1"/>
  <c r="D4640" i="1"/>
  <c r="E4640" i="1"/>
  <c r="F4640" i="1"/>
  <c r="G4640" i="1"/>
  <c r="D4641" i="1"/>
  <c r="E4641" i="1"/>
  <c r="F4641" i="1"/>
  <c r="G4641" i="1"/>
  <c r="D4642" i="1"/>
  <c r="E4642" i="1"/>
  <c r="F4642" i="1"/>
  <c r="G4642" i="1"/>
  <c r="D4643" i="1"/>
  <c r="E4643" i="1"/>
  <c r="F4643" i="1"/>
  <c r="G4643" i="1"/>
  <c r="D4644" i="1"/>
  <c r="E4644" i="1"/>
  <c r="F4644" i="1"/>
  <c r="G4644" i="1"/>
  <c r="D4645" i="1"/>
  <c r="E4645" i="1"/>
  <c r="F4645" i="1"/>
  <c r="G4645" i="1"/>
  <c r="D4646" i="1"/>
  <c r="E4646" i="1"/>
  <c r="F4646" i="1"/>
  <c r="G4646" i="1"/>
  <c r="D4647" i="1"/>
  <c r="E4647" i="1"/>
  <c r="F4647" i="1"/>
  <c r="G4647" i="1"/>
  <c r="D4648" i="1"/>
  <c r="E4648" i="1"/>
  <c r="F4648" i="1"/>
  <c r="G4648" i="1"/>
  <c r="D4649" i="1"/>
  <c r="E4649" i="1"/>
  <c r="F4649" i="1"/>
  <c r="G4649" i="1"/>
  <c r="D4650" i="1"/>
  <c r="E4650" i="1"/>
  <c r="F4650" i="1"/>
  <c r="G4650" i="1"/>
  <c r="D4651" i="1"/>
  <c r="E4651" i="1"/>
  <c r="F4651" i="1"/>
  <c r="G4651" i="1"/>
  <c r="D4652" i="1"/>
  <c r="E4652" i="1"/>
  <c r="F4652" i="1"/>
  <c r="G4652" i="1"/>
  <c r="D4653" i="1"/>
  <c r="E4653" i="1"/>
  <c r="F4653" i="1"/>
  <c r="G4653" i="1"/>
  <c r="D4654" i="1"/>
  <c r="E4654" i="1"/>
  <c r="F4654" i="1"/>
  <c r="G4654" i="1"/>
  <c r="D4655" i="1"/>
  <c r="E4655" i="1"/>
  <c r="F4655" i="1"/>
  <c r="G4655" i="1"/>
  <c r="D4656" i="1"/>
  <c r="E4656" i="1"/>
  <c r="F4656" i="1"/>
  <c r="G4656" i="1"/>
  <c r="D4657" i="1"/>
  <c r="E4657" i="1"/>
  <c r="F4657" i="1"/>
  <c r="G4657" i="1"/>
  <c r="D4658" i="1"/>
  <c r="E4658" i="1"/>
  <c r="F4658" i="1"/>
  <c r="G4658" i="1"/>
  <c r="D4659" i="1"/>
  <c r="E4659" i="1"/>
  <c r="F4659" i="1"/>
  <c r="G4659" i="1"/>
  <c r="D4660" i="1"/>
  <c r="E4660" i="1"/>
  <c r="F4660" i="1"/>
  <c r="G4660" i="1"/>
  <c r="D4661" i="1"/>
  <c r="E4661" i="1"/>
  <c r="F4661" i="1"/>
  <c r="G4661" i="1"/>
  <c r="D4662" i="1"/>
  <c r="E4662" i="1"/>
  <c r="F4662" i="1"/>
  <c r="G4662" i="1"/>
  <c r="D4663" i="1"/>
  <c r="E4663" i="1"/>
  <c r="F4663" i="1"/>
  <c r="G4663" i="1"/>
  <c r="D4664" i="1"/>
  <c r="E4664" i="1"/>
  <c r="F4664" i="1"/>
  <c r="G4664" i="1"/>
  <c r="D4665" i="1"/>
  <c r="E4665" i="1"/>
  <c r="F4665" i="1"/>
  <c r="G4665" i="1"/>
  <c r="D4666" i="1"/>
  <c r="E4666" i="1"/>
  <c r="F4666" i="1"/>
  <c r="G4666" i="1"/>
  <c r="D4667" i="1"/>
  <c r="E4667" i="1"/>
  <c r="F4667" i="1"/>
  <c r="G4667" i="1"/>
  <c r="D4668" i="1"/>
  <c r="E4668" i="1"/>
  <c r="F4668" i="1"/>
  <c r="G4668" i="1"/>
  <c r="D4669" i="1"/>
  <c r="E4669" i="1"/>
  <c r="F4669" i="1"/>
  <c r="G4669" i="1"/>
  <c r="D4670" i="1"/>
  <c r="E4670" i="1"/>
  <c r="F4670" i="1"/>
  <c r="G4670" i="1"/>
  <c r="D4671" i="1"/>
  <c r="E4671" i="1"/>
  <c r="F4671" i="1"/>
  <c r="G4671" i="1"/>
  <c r="D4672" i="1"/>
  <c r="E4672" i="1"/>
  <c r="F4672" i="1"/>
  <c r="G4672" i="1"/>
  <c r="D4673" i="1"/>
  <c r="E4673" i="1"/>
  <c r="F4673" i="1"/>
  <c r="G4673" i="1"/>
  <c r="D4674" i="1"/>
  <c r="E4674" i="1"/>
  <c r="F4674" i="1"/>
  <c r="G4674" i="1"/>
  <c r="D4675" i="1"/>
  <c r="E4675" i="1"/>
  <c r="F4675" i="1"/>
  <c r="G4675" i="1"/>
  <c r="D4676" i="1"/>
  <c r="E4676" i="1"/>
  <c r="F4676" i="1"/>
  <c r="G4676" i="1"/>
  <c r="D4677" i="1"/>
  <c r="E4677" i="1"/>
  <c r="F4677" i="1"/>
  <c r="G4677" i="1"/>
  <c r="D4678" i="1"/>
  <c r="E4678" i="1"/>
  <c r="F4678" i="1"/>
  <c r="G4678" i="1"/>
  <c r="D4679" i="1"/>
  <c r="E4679" i="1"/>
  <c r="F4679" i="1"/>
  <c r="G4679" i="1"/>
  <c r="D4680" i="1"/>
  <c r="E4680" i="1"/>
  <c r="F4680" i="1"/>
  <c r="G4680" i="1"/>
  <c r="D4681" i="1"/>
  <c r="E4681" i="1"/>
  <c r="F4681" i="1"/>
  <c r="G4681" i="1"/>
  <c r="D4682" i="1"/>
  <c r="E4682" i="1"/>
  <c r="F4682" i="1"/>
  <c r="G4682" i="1"/>
  <c r="D4683" i="1"/>
  <c r="E4683" i="1"/>
  <c r="F4683" i="1"/>
  <c r="G4683" i="1"/>
  <c r="D4684" i="1"/>
  <c r="E4684" i="1"/>
  <c r="F4684" i="1"/>
  <c r="G4684" i="1"/>
  <c r="D4685" i="1"/>
  <c r="E4685" i="1"/>
  <c r="F4685" i="1"/>
  <c r="G4685" i="1"/>
  <c r="D4686" i="1"/>
  <c r="E4686" i="1"/>
  <c r="F4686" i="1"/>
  <c r="G4686" i="1"/>
  <c r="D4687" i="1"/>
  <c r="E4687" i="1"/>
  <c r="F4687" i="1"/>
  <c r="G4687" i="1"/>
  <c r="D4688" i="1"/>
  <c r="E4688" i="1"/>
  <c r="F4688" i="1"/>
  <c r="G4688" i="1"/>
  <c r="D4689" i="1"/>
  <c r="E4689" i="1"/>
  <c r="F4689" i="1"/>
  <c r="G4689" i="1"/>
  <c r="D4690" i="1"/>
  <c r="E4690" i="1"/>
  <c r="F4690" i="1"/>
  <c r="G4690" i="1"/>
  <c r="D4691" i="1"/>
  <c r="E4691" i="1"/>
  <c r="F4691" i="1"/>
  <c r="G4691" i="1"/>
  <c r="D4692" i="1"/>
  <c r="E4692" i="1"/>
  <c r="F4692" i="1"/>
  <c r="G4692" i="1"/>
  <c r="D4693" i="1"/>
  <c r="E4693" i="1"/>
  <c r="F4693" i="1"/>
  <c r="G4693" i="1"/>
  <c r="D4694" i="1"/>
  <c r="E4694" i="1"/>
  <c r="F4694" i="1"/>
  <c r="G4694" i="1"/>
  <c r="D4695" i="1"/>
  <c r="E4695" i="1"/>
  <c r="F4695" i="1"/>
  <c r="G4695" i="1"/>
  <c r="D4696" i="1"/>
  <c r="E4696" i="1"/>
  <c r="F4696" i="1"/>
  <c r="G4696" i="1"/>
  <c r="D4697" i="1"/>
  <c r="E4697" i="1"/>
  <c r="F4697" i="1"/>
  <c r="G4697" i="1"/>
  <c r="D4698" i="1"/>
  <c r="E4698" i="1"/>
  <c r="F4698" i="1"/>
  <c r="G4698" i="1"/>
  <c r="D4699" i="1"/>
  <c r="E4699" i="1"/>
  <c r="F4699" i="1"/>
  <c r="G4699" i="1"/>
  <c r="D4700" i="1"/>
  <c r="E4700" i="1"/>
  <c r="F4700" i="1"/>
  <c r="G4700" i="1"/>
  <c r="D4701" i="1"/>
  <c r="E4701" i="1"/>
  <c r="F4701" i="1"/>
  <c r="G4701" i="1"/>
  <c r="D4702" i="1"/>
  <c r="E4702" i="1"/>
  <c r="F4702" i="1"/>
  <c r="G4702" i="1"/>
  <c r="D4703" i="1"/>
  <c r="E4703" i="1"/>
  <c r="F4703" i="1"/>
  <c r="G4703" i="1"/>
  <c r="D4704" i="1"/>
  <c r="E4704" i="1"/>
  <c r="F4704" i="1"/>
  <c r="G4704" i="1"/>
  <c r="D4705" i="1"/>
  <c r="E4705" i="1"/>
  <c r="F4705" i="1"/>
  <c r="G4705" i="1"/>
  <c r="D4706" i="1"/>
  <c r="E4706" i="1"/>
  <c r="F4706" i="1"/>
  <c r="G4706" i="1"/>
  <c r="D4707" i="1"/>
  <c r="E4707" i="1"/>
  <c r="F4707" i="1"/>
  <c r="G4707" i="1"/>
  <c r="D4708" i="1"/>
  <c r="E4708" i="1"/>
  <c r="F4708" i="1"/>
  <c r="G4708" i="1"/>
  <c r="D4709" i="1"/>
  <c r="E4709" i="1"/>
  <c r="F4709" i="1"/>
  <c r="G4709" i="1"/>
  <c r="D4710" i="1"/>
  <c r="E4710" i="1"/>
  <c r="F4710" i="1"/>
  <c r="G4710" i="1"/>
  <c r="D4711" i="1"/>
  <c r="E4711" i="1"/>
  <c r="F4711" i="1"/>
  <c r="G4711" i="1"/>
  <c r="D4712" i="1"/>
  <c r="E4712" i="1"/>
  <c r="F4712" i="1"/>
  <c r="G4712" i="1"/>
  <c r="D4713" i="1"/>
  <c r="E4713" i="1"/>
  <c r="F4713" i="1"/>
  <c r="G4713" i="1"/>
  <c r="D4714" i="1"/>
  <c r="E4714" i="1"/>
  <c r="F4714" i="1"/>
  <c r="G4714" i="1"/>
  <c r="D4715" i="1"/>
  <c r="E4715" i="1"/>
  <c r="F4715" i="1"/>
  <c r="G4715" i="1"/>
  <c r="D4716" i="1"/>
  <c r="E4716" i="1"/>
  <c r="F4716" i="1"/>
  <c r="G4716" i="1"/>
  <c r="D4717" i="1"/>
  <c r="E4717" i="1"/>
  <c r="F4717" i="1"/>
  <c r="G4717" i="1"/>
  <c r="D4718" i="1"/>
  <c r="E4718" i="1"/>
  <c r="F4718" i="1"/>
  <c r="G4718" i="1"/>
  <c r="D4719" i="1"/>
  <c r="E4719" i="1"/>
  <c r="F4719" i="1"/>
  <c r="G4719" i="1"/>
  <c r="D4720" i="1"/>
  <c r="E4720" i="1"/>
  <c r="F4720" i="1"/>
  <c r="G4720" i="1"/>
  <c r="D4721" i="1"/>
  <c r="E4721" i="1"/>
  <c r="F4721" i="1"/>
  <c r="G4721" i="1"/>
  <c r="D4722" i="1"/>
  <c r="E4722" i="1"/>
  <c r="F4722" i="1"/>
  <c r="G4722" i="1"/>
  <c r="D4723" i="1"/>
  <c r="E4723" i="1"/>
  <c r="F4723" i="1"/>
  <c r="G4723" i="1"/>
  <c r="D4724" i="1"/>
  <c r="E4724" i="1"/>
  <c r="F4724" i="1"/>
  <c r="G4724" i="1"/>
  <c r="D4725" i="1"/>
  <c r="E4725" i="1"/>
  <c r="F4725" i="1"/>
  <c r="G4725" i="1"/>
  <c r="D4726" i="1"/>
  <c r="E4726" i="1"/>
  <c r="F4726" i="1"/>
  <c r="G4726" i="1"/>
  <c r="D4727" i="1"/>
  <c r="E4727" i="1"/>
  <c r="F4727" i="1"/>
  <c r="G4727" i="1"/>
  <c r="D4728" i="1"/>
  <c r="E4728" i="1"/>
  <c r="F4728" i="1"/>
  <c r="G4728" i="1"/>
  <c r="D4729" i="1"/>
  <c r="E4729" i="1"/>
  <c r="F4729" i="1"/>
  <c r="G4729" i="1"/>
  <c r="D4730" i="1"/>
  <c r="E4730" i="1"/>
  <c r="F4730" i="1"/>
  <c r="G4730" i="1"/>
  <c r="D4731" i="1"/>
  <c r="E4731" i="1"/>
  <c r="F4731" i="1"/>
  <c r="G4731" i="1"/>
  <c r="D4732" i="1"/>
  <c r="E4732" i="1"/>
  <c r="F4732" i="1"/>
  <c r="G4732" i="1"/>
  <c r="D4733" i="1"/>
  <c r="E4733" i="1"/>
  <c r="F4733" i="1"/>
  <c r="G4733" i="1"/>
  <c r="D4734" i="1"/>
  <c r="E4734" i="1"/>
  <c r="F4734" i="1"/>
  <c r="G4734" i="1"/>
  <c r="D4735" i="1"/>
  <c r="E4735" i="1"/>
  <c r="F4735" i="1"/>
  <c r="G4735" i="1"/>
  <c r="D4736" i="1"/>
  <c r="E4736" i="1"/>
  <c r="F4736" i="1"/>
  <c r="G4736" i="1"/>
  <c r="D4737" i="1"/>
  <c r="E4737" i="1"/>
  <c r="F4737" i="1"/>
  <c r="G4737" i="1"/>
  <c r="D4738" i="1"/>
  <c r="E4738" i="1"/>
  <c r="F4738" i="1"/>
  <c r="G4738" i="1"/>
  <c r="D4739" i="1"/>
  <c r="E4739" i="1"/>
  <c r="F4739" i="1"/>
  <c r="G4739" i="1"/>
  <c r="D4740" i="1"/>
  <c r="E4740" i="1"/>
  <c r="F4740" i="1"/>
  <c r="G4740" i="1"/>
  <c r="D4741" i="1"/>
  <c r="E4741" i="1"/>
  <c r="F4741" i="1"/>
  <c r="G4741" i="1"/>
  <c r="D4742" i="1"/>
  <c r="E4742" i="1"/>
  <c r="F4742" i="1"/>
  <c r="G4742" i="1"/>
  <c r="D4743" i="1"/>
  <c r="E4743" i="1"/>
  <c r="F4743" i="1"/>
  <c r="G4743" i="1"/>
  <c r="D4744" i="1"/>
  <c r="E4744" i="1"/>
  <c r="F4744" i="1"/>
  <c r="G4744" i="1"/>
  <c r="D4745" i="1"/>
  <c r="E4745" i="1"/>
  <c r="F4745" i="1"/>
  <c r="G4745" i="1"/>
  <c r="D4746" i="1"/>
  <c r="E4746" i="1"/>
  <c r="F4746" i="1"/>
  <c r="G4746" i="1"/>
  <c r="D4747" i="1"/>
  <c r="E4747" i="1"/>
  <c r="F4747" i="1"/>
  <c r="G4747" i="1"/>
  <c r="D4748" i="1"/>
  <c r="E4748" i="1"/>
  <c r="F4748" i="1"/>
  <c r="G4748" i="1"/>
  <c r="D4749" i="1"/>
  <c r="E4749" i="1"/>
  <c r="F4749" i="1"/>
  <c r="G4749" i="1"/>
  <c r="D4750" i="1"/>
  <c r="E4750" i="1"/>
  <c r="F4750" i="1"/>
  <c r="G4750" i="1"/>
  <c r="D4751" i="1"/>
  <c r="E4751" i="1"/>
  <c r="F4751" i="1"/>
  <c r="G4751" i="1"/>
  <c r="D4752" i="1"/>
  <c r="E4752" i="1"/>
  <c r="F4752" i="1"/>
  <c r="G4752" i="1"/>
  <c r="D4753" i="1"/>
  <c r="E4753" i="1"/>
  <c r="F4753" i="1"/>
  <c r="G4753" i="1"/>
  <c r="D4754" i="1"/>
  <c r="E4754" i="1"/>
  <c r="F4754" i="1"/>
  <c r="G4754" i="1"/>
  <c r="D4755" i="1"/>
  <c r="E4755" i="1"/>
  <c r="F4755" i="1"/>
  <c r="G4755" i="1"/>
  <c r="D4756" i="1"/>
  <c r="E4756" i="1"/>
  <c r="F4756" i="1"/>
  <c r="G4756" i="1"/>
  <c r="D4757" i="1"/>
  <c r="E4757" i="1"/>
  <c r="F4757" i="1"/>
  <c r="G4757" i="1"/>
  <c r="D4758" i="1"/>
  <c r="E4758" i="1"/>
  <c r="F4758" i="1"/>
  <c r="G4758" i="1"/>
  <c r="D4759" i="1"/>
  <c r="E4759" i="1"/>
  <c r="F4759" i="1"/>
  <c r="G4759" i="1"/>
  <c r="D4760" i="1"/>
  <c r="E4760" i="1"/>
  <c r="F4760" i="1"/>
  <c r="G4760" i="1"/>
  <c r="D4761" i="1"/>
  <c r="E4761" i="1"/>
  <c r="F4761" i="1"/>
  <c r="G4761" i="1"/>
  <c r="D4762" i="1"/>
  <c r="E4762" i="1"/>
  <c r="F4762" i="1"/>
  <c r="G4762" i="1"/>
  <c r="D4763" i="1"/>
  <c r="E4763" i="1"/>
  <c r="F4763" i="1"/>
  <c r="G4763" i="1"/>
  <c r="D4764" i="1"/>
  <c r="E4764" i="1"/>
  <c r="F4764" i="1"/>
  <c r="G4764" i="1"/>
  <c r="D4765" i="1"/>
  <c r="E4765" i="1"/>
  <c r="F4765" i="1"/>
  <c r="G4765" i="1"/>
  <c r="D4766" i="1"/>
  <c r="E4766" i="1"/>
  <c r="F4766" i="1"/>
  <c r="G4766" i="1"/>
  <c r="D4767" i="1"/>
  <c r="E4767" i="1"/>
  <c r="F4767" i="1"/>
  <c r="G4767" i="1"/>
  <c r="D4768" i="1"/>
  <c r="E4768" i="1"/>
  <c r="F4768" i="1"/>
  <c r="G4768" i="1"/>
  <c r="D4769" i="1"/>
  <c r="E4769" i="1"/>
  <c r="F4769" i="1"/>
  <c r="G4769" i="1"/>
  <c r="D4770" i="1"/>
  <c r="E4770" i="1"/>
  <c r="F4770" i="1"/>
  <c r="G4770" i="1"/>
  <c r="D4771" i="1"/>
  <c r="E4771" i="1"/>
  <c r="F4771" i="1"/>
  <c r="G4771" i="1"/>
  <c r="D4772" i="1"/>
  <c r="E4772" i="1"/>
  <c r="F4772" i="1"/>
  <c r="G4772" i="1"/>
  <c r="D4773" i="1"/>
  <c r="E4773" i="1"/>
  <c r="F4773" i="1"/>
  <c r="G4773" i="1"/>
  <c r="D4774" i="1"/>
  <c r="E4774" i="1"/>
  <c r="F4774" i="1"/>
  <c r="G4774" i="1"/>
  <c r="D4775" i="1"/>
  <c r="E4775" i="1"/>
  <c r="F4775" i="1"/>
  <c r="G4775" i="1"/>
  <c r="D4776" i="1"/>
  <c r="E4776" i="1"/>
  <c r="F4776" i="1"/>
  <c r="G4776" i="1"/>
  <c r="D4777" i="1"/>
  <c r="E4777" i="1"/>
  <c r="F4777" i="1"/>
  <c r="G4777" i="1"/>
  <c r="D4778" i="1"/>
  <c r="E4778" i="1"/>
  <c r="F4778" i="1"/>
  <c r="G4778" i="1"/>
  <c r="D4779" i="1"/>
  <c r="E4779" i="1"/>
  <c r="F4779" i="1"/>
  <c r="G4779" i="1"/>
  <c r="D4780" i="1"/>
  <c r="E4780" i="1"/>
  <c r="F4780" i="1"/>
  <c r="G4780" i="1"/>
  <c r="D4781" i="1"/>
  <c r="E4781" i="1"/>
  <c r="F4781" i="1"/>
  <c r="G4781" i="1"/>
  <c r="D4782" i="1"/>
  <c r="E4782" i="1"/>
  <c r="F4782" i="1"/>
  <c r="G4782" i="1"/>
  <c r="D4783" i="1"/>
  <c r="E4783" i="1"/>
  <c r="F4783" i="1"/>
  <c r="G4783" i="1"/>
  <c r="D4784" i="1"/>
  <c r="E4784" i="1"/>
  <c r="F4784" i="1"/>
  <c r="G4784" i="1"/>
  <c r="D4785" i="1"/>
  <c r="E4785" i="1"/>
  <c r="F4785" i="1"/>
  <c r="G4785" i="1"/>
  <c r="D4786" i="1"/>
  <c r="E4786" i="1"/>
  <c r="F4786" i="1"/>
  <c r="G4786" i="1"/>
  <c r="D4787" i="1"/>
  <c r="E4787" i="1"/>
  <c r="F4787" i="1"/>
  <c r="G4787" i="1"/>
  <c r="D4788" i="1"/>
  <c r="E4788" i="1"/>
  <c r="F4788" i="1"/>
  <c r="G4788" i="1"/>
  <c r="D4789" i="1"/>
  <c r="E4789" i="1"/>
  <c r="F4789" i="1"/>
  <c r="G4789" i="1"/>
  <c r="D4790" i="1"/>
  <c r="E4790" i="1"/>
  <c r="F4790" i="1"/>
  <c r="G4790" i="1"/>
  <c r="D4791" i="1"/>
  <c r="E4791" i="1"/>
  <c r="F4791" i="1"/>
  <c r="G4791" i="1"/>
  <c r="D4792" i="1"/>
  <c r="E4792" i="1"/>
  <c r="F4792" i="1"/>
  <c r="G4792" i="1"/>
  <c r="D4793" i="1"/>
  <c r="E4793" i="1"/>
  <c r="F4793" i="1"/>
  <c r="G4793" i="1"/>
  <c r="D4794" i="1"/>
  <c r="E4794" i="1"/>
  <c r="F4794" i="1"/>
  <c r="G4794" i="1"/>
  <c r="D4795" i="1"/>
  <c r="E4795" i="1"/>
  <c r="F4795" i="1"/>
  <c r="G4795" i="1"/>
  <c r="D4796" i="1"/>
  <c r="E4796" i="1"/>
  <c r="F4796" i="1"/>
  <c r="G4796" i="1"/>
  <c r="D4797" i="1"/>
  <c r="E4797" i="1"/>
  <c r="F4797" i="1"/>
  <c r="G4797" i="1"/>
  <c r="D4798" i="1"/>
  <c r="E4798" i="1"/>
  <c r="F4798" i="1"/>
  <c r="G4798" i="1"/>
  <c r="D4799" i="1"/>
  <c r="E4799" i="1"/>
  <c r="F4799" i="1"/>
  <c r="G4799" i="1"/>
  <c r="D4800" i="1"/>
  <c r="E4800" i="1"/>
  <c r="F4800" i="1"/>
  <c r="G4800" i="1"/>
  <c r="D4801" i="1"/>
  <c r="E4801" i="1"/>
  <c r="F4801" i="1"/>
  <c r="G4801" i="1"/>
  <c r="D4802" i="1"/>
  <c r="E4802" i="1"/>
  <c r="F4802" i="1"/>
  <c r="G4802" i="1"/>
  <c r="D4803" i="1"/>
  <c r="E4803" i="1"/>
  <c r="F4803" i="1"/>
  <c r="G4803" i="1"/>
  <c r="D4804" i="1"/>
  <c r="E4804" i="1"/>
  <c r="F4804" i="1"/>
  <c r="G4804" i="1"/>
  <c r="D4805" i="1"/>
  <c r="E4805" i="1"/>
  <c r="F4805" i="1"/>
  <c r="G4805" i="1"/>
  <c r="D4806" i="1"/>
  <c r="E4806" i="1"/>
  <c r="F4806" i="1"/>
  <c r="G4806" i="1"/>
  <c r="D4807" i="1"/>
  <c r="E4807" i="1"/>
  <c r="F4807" i="1"/>
  <c r="G4807" i="1"/>
  <c r="D4808" i="1"/>
  <c r="E4808" i="1"/>
  <c r="F4808" i="1"/>
  <c r="G4808" i="1"/>
  <c r="D4809" i="1"/>
  <c r="E4809" i="1"/>
  <c r="F4809" i="1"/>
  <c r="G4809" i="1"/>
  <c r="D4810" i="1"/>
  <c r="E4810" i="1"/>
  <c r="F4810" i="1"/>
  <c r="G4810" i="1"/>
  <c r="D4811" i="1"/>
  <c r="E4811" i="1"/>
  <c r="F4811" i="1"/>
  <c r="G4811" i="1"/>
  <c r="D4812" i="1"/>
  <c r="E4812" i="1"/>
  <c r="F4812" i="1"/>
  <c r="G4812" i="1"/>
  <c r="D4813" i="1"/>
  <c r="E4813" i="1"/>
  <c r="F4813" i="1"/>
  <c r="G4813" i="1"/>
  <c r="D4814" i="1"/>
  <c r="E4814" i="1"/>
  <c r="F4814" i="1"/>
  <c r="G4814" i="1"/>
  <c r="D4815" i="1"/>
  <c r="E4815" i="1"/>
  <c r="F4815" i="1"/>
  <c r="G4815" i="1"/>
  <c r="D4816" i="1"/>
  <c r="E4816" i="1"/>
  <c r="F4816" i="1"/>
  <c r="G4816" i="1"/>
  <c r="D4817" i="1"/>
  <c r="E4817" i="1"/>
  <c r="F4817" i="1"/>
  <c r="G4817" i="1"/>
  <c r="D4818" i="1"/>
  <c r="E4818" i="1"/>
  <c r="F4818" i="1"/>
  <c r="G4818" i="1"/>
  <c r="D4819" i="1"/>
  <c r="E4819" i="1"/>
  <c r="F4819" i="1"/>
  <c r="G4819" i="1"/>
  <c r="D4820" i="1"/>
  <c r="E4820" i="1"/>
  <c r="F4820" i="1"/>
  <c r="G4820" i="1"/>
  <c r="D4821" i="1"/>
  <c r="E4821" i="1"/>
  <c r="F4821" i="1"/>
  <c r="G4821" i="1"/>
  <c r="D4822" i="1"/>
  <c r="E4822" i="1"/>
  <c r="F4822" i="1"/>
  <c r="G4822" i="1"/>
  <c r="D4823" i="1"/>
  <c r="E4823" i="1"/>
  <c r="F4823" i="1"/>
  <c r="G4823" i="1"/>
  <c r="D4824" i="1"/>
  <c r="E4824" i="1"/>
  <c r="F4824" i="1"/>
  <c r="G4824" i="1"/>
  <c r="D4825" i="1"/>
  <c r="E4825" i="1"/>
  <c r="F4825" i="1"/>
  <c r="G4825" i="1"/>
  <c r="D4826" i="1"/>
  <c r="E4826" i="1"/>
  <c r="F4826" i="1"/>
  <c r="G4826" i="1"/>
  <c r="D4827" i="1"/>
  <c r="E4827" i="1"/>
  <c r="F4827" i="1"/>
  <c r="G4827" i="1"/>
  <c r="D4828" i="1"/>
  <c r="E4828" i="1"/>
  <c r="F4828" i="1"/>
  <c r="G4828" i="1"/>
  <c r="D4829" i="1"/>
  <c r="E4829" i="1"/>
  <c r="F4829" i="1"/>
  <c r="G4829" i="1"/>
  <c r="D4830" i="1"/>
  <c r="E4830" i="1"/>
  <c r="F4830" i="1"/>
  <c r="G4830" i="1"/>
  <c r="D4831" i="1"/>
  <c r="E4831" i="1"/>
  <c r="F4831" i="1"/>
  <c r="G4831" i="1"/>
  <c r="D4832" i="1"/>
  <c r="E4832" i="1"/>
  <c r="F4832" i="1"/>
  <c r="G4832" i="1"/>
  <c r="D4833" i="1"/>
  <c r="E4833" i="1"/>
  <c r="F4833" i="1"/>
  <c r="G4833" i="1"/>
  <c r="D4834" i="1"/>
  <c r="E4834" i="1"/>
  <c r="F4834" i="1"/>
  <c r="G4834" i="1"/>
  <c r="D4835" i="1"/>
  <c r="E4835" i="1"/>
  <c r="F4835" i="1"/>
  <c r="G4835" i="1"/>
  <c r="D4836" i="1"/>
  <c r="E4836" i="1"/>
  <c r="F4836" i="1"/>
  <c r="G4836" i="1"/>
  <c r="D4837" i="1"/>
  <c r="E4837" i="1"/>
  <c r="F4837" i="1"/>
  <c r="G4837" i="1"/>
  <c r="D4838" i="1"/>
  <c r="E4838" i="1"/>
  <c r="F4838" i="1"/>
  <c r="G4838" i="1"/>
  <c r="D4839" i="1"/>
  <c r="E4839" i="1"/>
  <c r="F4839" i="1"/>
  <c r="G4839" i="1"/>
  <c r="D4840" i="1"/>
  <c r="E4840" i="1"/>
  <c r="F4840" i="1"/>
  <c r="G4840" i="1"/>
  <c r="D4841" i="1"/>
  <c r="E4841" i="1"/>
  <c r="F4841" i="1"/>
  <c r="G4841" i="1"/>
  <c r="D4842" i="1"/>
  <c r="E4842" i="1"/>
  <c r="F4842" i="1"/>
  <c r="G4842" i="1"/>
  <c r="D4843" i="1"/>
  <c r="E4843" i="1"/>
  <c r="F4843" i="1"/>
  <c r="G4843" i="1"/>
  <c r="D4844" i="1"/>
  <c r="E4844" i="1"/>
  <c r="F4844" i="1"/>
  <c r="G4844" i="1"/>
  <c r="D4845" i="1"/>
  <c r="E4845" i="1"/>
  <c r="F4845" i="1"/>
  <c r="G4845" i="1"/>
  <c r="D4846" i="1"/>
  <c r="E4846" i="1"/>
  <c r="F4846" i="1"/>
  <c r="G4846" i="1"/>
  <c r="D4847" i="1"/>
  <c r="E4847" i="1"/>
  <c r="F4847" i="1"/>
  <c r="G4847" i="1"/>
  <c r="D4848" i="1"/>
  <c r="E4848" i="1"/>
  <c r="F4848" i="1"/>
  <c r="G4848" i="1"/>
  <c r="D4849" i="1"/>
  <c r="E4849" i="1"/>
  <c r="F4849" i="1"/>
  <c r="G4849" i="1"/>
  <c r="D4850" i="1"/>
  <c r="E4850" i="1"/>
  <c r="F4850" i="1"/>
  <c r="G4850" i="1"/>
  <c r="D4851" i="1"/>
  <c r="E4851" i="1"/>
  <c r="F4851" i="1"/>
  <c r="G4851" i="1"/>
  <c r="D4852" i="1"/>
  <c r="E4852" i="1"/>
  <c r="F4852" i="1"/>
  <c r="G4852" i="1"/>
  <c r="D4853" i="1"/>
  <c r="E4853" i="1"/>
  <c r="F4853" i="1"/>
  <c r="G4853" i="1"/>
  <c r="D4854" i="1"/>
  <c r="E4854" i="1"/>
  <c r="F4854" i="1"/>
  <c r="G4854" i="1"/>
  <c r="D4855" i="1"/>
  <c r="E4855" i="1"/>
  <c r="F4855" i="1"/>
  <c r="G4855" i="1"/>
  <c r="D4856" i="1"/>
  <c r="E4856" i="1"/>
  <c r="F4856" i="1"/>
  <c r="G4856" i="1"/>
  <c r="D4857" i="1"/>
  <c r="E4857" i="1"/>
  <c r="F4857" i="1"/>
  <c r="G4857" i="1"/>
  <c r="D4858" i="1"/>
  <c r="E4858" i="1"/>
  <c r="F4858" i="1"/>
  <c r="G4858" i="1"/>
  <c r="D4859" i="1"/>
  <c r="E4859" i="1"/>
  <c r="F4859" i="1"/>
  <c r="G4859" i="1"/>
  <c r="D4860" i="1"/>
  <c r="E4860" i="1"/>
  <c r="F4860" i="1"/>
  <c r="G4860" i="1"/>
  <c r="D4861" i="1"/>
  <c r="E4861" i="1"/>
  <c r="F4861" i="1"/>
  <c r="G4861" i="1"/>
  <c r="D4862" i="1"/>
  <c r="E4862" i="1"/>
  <c r="F4862" i="1"/>
  <c r="G4862" i="1"/>
  <c r="D4863" i="1"/>
  <c r="E4863" i="1"/>
  <c r="F4863" i="1"/>
  <c r="G4863" i="1"/>
  <c r="D4864" i="1"/>
  <c r="E4864" i="1"/>
  <c r="F4864" i="1"/>
  <c r="G4864" i="1"/>
  <c r="D4865" i="1"/>
  <c r="E4865" i="1"/>
  <c r="F4865" i="1"/>
  <c r="G4865" i="1"/>
  <c r="D4866" i="1"/>
  <c r="E4866" i="1"/>
  <c r="F4866" i="1"/>
  <c r="G4866" i="1"/>
  <c r="D4867" i="1"/>
  <c r="E4867" i="1"/>
  <c r="F4867" i="1"/>
  <c r="G4867" i="1"/>
  <c r="D4868" i="1"/>
  <c r="E4868" i="1"/>
  <c r="F4868" i="1"/>
  <c r="G4868" i="1"/>
  <c r="D4869" i="1"/>
  <c r="E4869" i="1"/>
  <c r="F4869" i="1"/>
  <c r="G4869" i="1"/>
  <c r="D4870" i="1"/>
  <c r="E4870" i="1"/>
  <c r="F4870" i="1"/>
  <c r="G4870" i="1"/>
  <c r="D4871" i="1"/>
  <c r="E4871" i="1"/>
  <c r="F4871" i="1"/>
  <c r="G4871" i="1"/>
  <c r="D4872" i="1"/>
  <c r="E4872" i="1"/>
  <c r="F4872" i="1"/>
  <c r="G4872" i="1"/>
  <c r="D4873" i="1"/>
  <c r="E4873" i="1"/>
  <c r="F4873" i="1"/>
  <c r="G4873" i="1"/>
  <c r="D4874" i="1"/>
  <c r="E4874" i="1"/>
  <c r="F4874" i="1"/>
  <c r="G4874" i="1"/>
  <c r="D4875" i="1"/>
  <c r="E4875" i="1"/>
  <c r="F4875" i="1"/>
  <c r="G4875" i="1"/>
  <c r="D4876" i="1"/>
  <c r="E4876" i="1"/>
  <c r="F4876" i="1"/>
  <c r="G4876" i="1"/>
  <c r="D4877" i="1"/>
  <c r="E4877" i="1"/>
  <c r="F4877" i="1"/>
  <c r="G4877" i="1"/>
  <c r="D4878" i="1"/>
  <c r="E4878" i="1"/>
  <c r="F4878" i="1"/>
  <c r="G4878" i="1"/>
  <c r="D4879" i="1"/>
  <c r="E4879" i="1"/>
  <c r="F4879" i="1"/>
  <c r="G4879" i="1"/>
  <c r="D4880" i="1"/>
  <c r="E4880" i="1"/>
  <c r="F4880" i="1"/>
  <c r="G4880" i="1"/>
  <c r="D4881" i="1"/>
  <c r="E4881" i="1"/>
  <c r="F4881" i="1"/>
  <c r="G4881" i="1"/>
  <c r="D4882" i="1"/>
  <c r="E4882" i="1"/>
  <c r="F4882" i="1"/>
  <c r="G4882" i="1"/>
  <c r="D4883" i="1"/>
  <c r="E4883" i="1"/>
  <c r="F4883" i="1"/>
  <c r="G4883" i="1"/>
  <c r="D4884" i="1"/>
  <c r="E4884" i="1"/>
  <c r="F4884" i="1"/>
  <c r="G4884" i="1"/>
  <c r="D4885" i="1"/>
  <c r="E4885" i="1"/>
  <c r="F4885" i="1"/>
  <c r="G4885" i="1"/>
  <c r="D4886" i="1"/>
  <c r="E4886" i="1"/>
  <c r="F4886" i="1"/>
  <c r="G4886" i="1"/>
  <c r="D4887" i="1"/>
  <c r="E4887" i="1"/>
  <c r="F4887" i="1"/>
  <c r="G4887" i="1"/>
  <c r="D4888" i="1"/>
  <c r="E4888" i="1"/>
  <c r="F4888" i="1"/>
  <c r="G4888" i="1"/>
  <c r="D4889" i="1"/>
  <c r="E4889" i="1"/>
  <c r="F4889" i="1"/>
  <c r="G4889" i="1"/>
  <c r="D4890" i="1"/>
  <c r="E4890" i="1"/>
  <c r="F4890" i="1"/>
  <c r="G4890" i="1"/>
  <c r="D4891" i="1"/>
  <c r="E4891" i="1"/>
  <c r="F4891" i="1"/>
  <c r="G4891" i="1"/>
  <c r="D4892" i="1"/>
  <c r="E4892" i="1"/>
  <c r="F4892" i="1"/>
  <c r="G4892" i="1"/>
  <c r="D4893" i="1"/>
  <c r="E4893" i="1"/>
  <c r="F4893" i="1"/>
  <c r="G4893" i="1"/>
  <c r="D4894" i="1"/>
  <c r="E4894" i="1"/>
  <c r="F4894" i="1"/>
  <c r="G4894" i="1"/>
  <c r="D4895" i="1"/>
  <c r="E4895" i="1"/>
  <c r="F4895" i="1"/>
  <c r="G4895" i="1"/>
  <c r="D4896" i="1"/>
  <c r="E4896" i="1"/>
  <c r="F4896" i="1"/>
  <c r="G4896" i="1"/>
  <c r="D4897" i="1"/>
  <c r="E4897" i="1"/>
  <c r="F4897" i="1"/>
  <c r="G4897" i="1"/>
  <c r="D4898" i="1"/>
  <c r="E4898" i="1"/>
  <c r="F4898" i="1"/>
  <c r="G4898" i="1"/>
  <c r="D4899" i="1"/>
  <c r="E4899" i="1"/>
  <c r="F4899" i="1"/>
  <c r="G4899" i="1"/>
  <c r="D4900" i="1"/>
  <c r="E4900" i="1"/>
  <c r="F4900" i="1"/>
  <c r="G4900" i="1"/>
  <c r="D4901" i="1"/>
  <c r="E4901" i="1"/>
  <c r="F4901" i="1"/>
  <c r="G4901" i="1"/>
  <c r="D4902" i="1"/>
  <c r="E4902" i="1"/>
  <c r="F4902" i="1"/>
  <c r="G4902" i="1"/>
  <c r="D4903" i="1"/>
  <c r="E4903" i="1"/>
  <c r="F4903" i="1"/>
  <c r="G4903" i="1"/>
  <c r="D4904" i="1"/>
  <c r="E4904" i="1"/>
  <c r="F4904" i="1"/>
  <c r="G4904" i="1"/>
  <c r="D4905" i="1"/>
  <c r="E4905" i="1"/>
  <c r="F4905" i="1"/>
  <c r="G4905" i="1"/>
  <c r="D4906" i="1"/>
  <c r="E4906" i="1"/>
  <c r="F4906" i="1"/>
  <c r="G4906" i="1"/>
  <c r="D4907" i="1"/>
  <c r="E4907" i="1"/>
  <c r="F4907" i="1"/>
  <c r="G4907" i="1"/>
  <c r="D4908" i="1"/>
  <c r="E4908" i="1"/>
  <c r="F4908" i="1"/>
  <c r="G4908" i="1"/>
  <c r="D4909" i="1"/>
  <c r="E4909" i="1"/>
  <c r="F4909" i="1"/>
  <c r="G4909" i="1"/>
  <c r="D4910" i="1"/>
  <c r="E4910" i="1"/>
  <c r="F4910" i="1"/>
  <c r="G4910" i="1"/>
  <c r="D4911" i="1"/>
  <c r="E4911" i="1"/>
  <c r="F4911" i="1"/>
  <c r="G4911" i="1"/>
  <c r="D4912" i="1"/>
  <c r="E4912" i="1"/>
  <c r="F4912" i="1"/>
  <c r="G4912" i="1"/>
  <c r="D4913" i="1"/>
  <c r="E4913" i="1"/>
  <c r="F4913" i="1"/>
  <c r="G4913" i="1"/>
  <c r="D4914" i="1"/>
  <c r="E4914" i="1"/>
  <c r="F4914" i="1"/>
  <c r="G4914" i="1"/>
  <c r="D4915" i="1"/>
  <c r="E4915" i="1"/>
  <c r="F4915" i="1"/>
  <c r="G4915" i="1"/>
  <c r="D4916" i="1"/>
  <c r="E4916" i="1"/>
  <c r="F4916" i="1"/>
  <c r="G4916" i="1"/>
  <c r="D4917" i="1"/>
  <c r="E4917" i="1"/>
  <c r="F4917" i="1"/>
  <c r="G4917" i="1"/>
  <c r="D4918" i="1"/>
  <c r="E4918" i="1"/>
  <c r="F4918" i="1"/>
  <c r="G4918" i="1"/>
  <c r="D4919" i="1"/>
  <c r="E4919" i="1"/>
  <c r="F4919" i="1"/>
  <c r="G4919" i="1"/>
  <c r="D4920" i="1"/>
  <c r="E4920" i="1"/>
  <c r="F4920" i="1"/>
  <c r="G4920" i="1"/>
  <c r="D4921" i="1"/>
  <c r="E4921" i="1"/>
  <c r="F4921" i="1"/>
  <c r="G4921" i="1"/>
  <c r="D4922" i="1"/>
  <c r="E4922" i="1"/>
  <c r="F4922" i="1"/>
  <c r="G4922" i="1"/>
  <c r="D4923" i="1"/>
  <c r="E4923" i="1"/>
  <c r="F4923" i="1"/>
  <c r="G4923" i="1"/>
  <c r="D4924" i="1"/>
  <c r="E4924" i="1"/>
  <c r="F4924" i="1"/>
  <c r="G4924" i="1"/>
  <c r="D4925" i="1"/>
  <c r="E4925" i="1"/>
  <c r="F4925" i="1"/>
  <c r="G4925" i="1"/>
  <c r="D4926" i="1"/>
  <c r="E4926" i="1"/>
  <c r="F4926" i="1"/>
  <c r="G4926" i="1"/>
  <c r="D4927" i="1"/>
  <c r="E4927" i="1"/>
  <c r="F4927" i="1"/>
  <c r="G4927" i="1"/>
  <c r="D4928" i="1"/>
  <c r="E4928" i="1"/>
  <c r="F4928" i="1"/>
  <c r="G4928" i="1"/>
  <c r="D4929" i="1"/>
  <c r="E4929" i="1"/>
  <c r="F4929" i="1"/>
  <c r="G4929" i="1"/>
  <c r="D4930" i="1"/>
  <c r="E4930" i="1"/>
  <c r="F4930" i="1"/>
  <c r="G4930" i="1"/>
  <c r="D4931" i="1"/>
  <c r="E4931" i="1"/>
  <c r="F4931" i="1"/>
  <c r="G4931" i="1"/>
  <c r="D4932" i="1"/>
  <c r="E4932" i="1"/>
  <c r="F4932" i="1"/>
  <c r="G4932" i="1"/>
  <c r="D4933" i="1"/>
  <c r="E4933" i="1"/>
  <c r="F4933" i="1"/>
  <c r="G4933" i="1"/>
  <c r="D4934" i="1"/>
  <c r="E4934" i="1"/>
  <c r="F4934" i="1"/>
  <c r="G4934" i="1"/>
  <c r="D4935" i="1"/>
  <c r="E4935" i="1"/>
  <c r="F4935" i="1"/>
  <c r="G4935" i="1"/>
  <c r="D4936" i="1"/>
  <c r="E4936" i="1"/>
  <c r="F4936" i="1"/>
  <c r="G4936" i="1"/>
  <c r="D4937" i="1"/>
  <c r="E4937" i="1"/>
  <c r="F4937" i="1"/>
  <c r="G4937" i="1"/>
  <c r="D4938" i="1"/>
  <c r="E4938" i="1"/>
  <c r="F4938" i="1"/>
  <c r="G4938" i="1"/>
  <c r="D4939" i="1"/>
  <c r="E4939" i="1"/>
  <c r="F4939" i="1"/>
  <c r="G4939" i="1"/>
  <c r="D4940" i="1"/>
  <c r="E4940" i="1"/>
  <c r="F4940" i="1"/>
  <c r="G4940" i="1"/>
  <c r="D4941" i="1"/>
  <c r="E4941" i="1"/>
  <c r="F4941" i="1"/>
  <c r="G4941" i="1"/>
  <c r="D4942" i="1"/>
  <c r="E4942" i="1"/>
  <c r="F4942" i="1"/>
  <c r="G4942" i="1"/>
  <c r="D4943" i="1"/>
  <c r="E4943" i="1"/>
  <c r="F4943" i="1"/>
  <c r="G4943" i="1"/>
  <c r="D4944" i="1"/>
  <c r="E4944" i="1"/>
  <c r="F4944" i="1"/>
  <c r="G4944" i="1"/>
  <c r="D4945" i="1"/>
  <c r="E4945" i="1"/>
  <c r="F4945" i="1"/>
  <c r="G4945" i="1"/>
  <c r="D4946" i="1"/>
  <c r="E4946" i="1"/>
  <c r="F4946" i="1"/>
  <c r="G4946" i="1"/>
  <c r="D4947" i="1"/>
  <c r="E4947" i="1"/>
  <c r="F4947" i="1"/>
  <c r="G4947" i="1"/>
  <c r="D4948" i="1"/>
  <c r="E4948" i="1"/>
  <c r="F4948" i="1"/>
  <c r="G4948" i="1"/>
  <c r="D4949" i="1"/>
  <c r="E4949" i="1"/>
  <c r="F4949" i="1"/>
  <c r="G4949" i="1"/>
  <c r="D4950" i="1"/>
  <c r="E4950" i="1"/>
  <c r="F4950" i="1"/>
  <c r="G4950" i="1"/>
  <c r="D4951" i="1"/>
  <c r="E4951" i="1"/>
  <c r="F4951" i="1"/>
  <c r="G4951" i="1"/>
  <c r="D4952" i="1"/>
  <c r="E4952" i="1"/>
  <c r="F4952" i="1"/>
  <c r="G4952" i="1"/>
  <c r="D4953" i="1"/>
  <c r="E4953" i="1"/>
  <c r="F4953" i="1"/>
  <c r="G4953" i="1"/>
  <c r="D4954" i="1"/>
  <c r="E4954" i="1"/>
  <c r="F4954" i="1"/>
  <c r="G4954" i="1"/>
  <c r="D4955" i="1"/>
  <c r="E4955" i="1"/>
  <c r="F4955" i="1"/>
  <c r="G4955" i="1"/>
  <c r="D4956" i="1"/>
  <c r="E4956" i="1"/>
  <c r="F4956" i="1"/>
  <c r="G4956" i="1"/>
  <c r="D4957" i="1"/>
  <c r="E4957" i="1"/>
  <c r="F4957" i="1"/>
  <c r="G4957" i="1"/>
  <c r="D4958" i="1"/>
  <c r="E4958" i="1"/>
  <c r="F4958" i="1"/>
  <c r="G4958" i="1"/>
  <c r="D4959" i="1"/>
  <c r="E4959" i="1"/>
  <c r="F4959" i="1"/>
  <c r="G4959" i="1"/>
  <c r="D4960" i="1"/>
  <c r="E4960" i="1"/>
  <c r="F4960" i="1"/>
  <c r="G4960" i="1"/>
  <c r="D4961" i="1"/>
  <c r="E4961" i="1"/>
  <c r="F4961" i="1"/>
  <c r="G4961" i="1"/>
  <c r="D4962" i="1"/>
  <c r="E4962" i="1"/>
  <c r="F4962" i="1"/>
  <c r="G4962" i="1"/>
  <c r="D4963" i="1"/>
  <c r="E4963" i="1"/>
  <c r="F4963" i="1"/>
  <c r="G4963" i="1"/>
  <c r="D4964" i="1"/>
  <c r="E4964" i="1"/>
  <c r="F4964" i="1"/>
  <c r="G4964" i="1"/>
  <c r="D4965" i="1"/>
  <c r="E4965" i="1"/>
  <c r="F4965" i="1"/>
  <c r="G4965" i="1"/>
  <c r="D4966" i="1"/>
  <c r="E4966" i="1"/>
  <c r="F4966" i="1"/>
  <c r="G4966" i="1"/>
  <c r="D4967" i="1"/>
  <c r="E4967" i="1"/>
  <c r="F4967" i="1"/>
  <c r="G4967" i="1"/>
  <c r="D4968" i="1"/>
  <c r="E4968" i="1"/>
  <c r="F4968" i="1"/>
  <c r="G4968" i="1"/>
  <c r="D4969" i="1"/>
  <c r="E4969" i="1"/>
  <c r="F4969" i="1"/>
  <c r="G4969" i="1"/>
  <c r="D4970" i="1"/>
  <c r="E4970" i="1"/>
  <c r="F4970" i="1"/>
  <c r="G4970" i="1"/>
  <c r="D4971" i="1"/>
  <c r="E4971" i="1"/>
  <c r="F4971" i="1"/>
  <c r="G4971" i="1"/>
  <c r="D4972" i="1"/>
  <c r="E4972" i="1"/>
  <c r="F4972" i="1"/>
  <c r="G4972" i="1"/>
  <c r="D4973" i="1"/>
  <c r="E4973" i="1"/>
  <c r="F4973" i="1"/>
  <c r="G4973" i="1"/>
  <c r="D4974" i="1"/>
  <c r="E4974" i="1"/>
  <c r="F4974" i="1"/>
  <c r="G4974" i="1"/>
  <c r="D4975" i="1"/>
  <c r="E4975" i="1"/>
  <c r="F4975" i="1"/>
  <c r="G4975" i="1"/>
  <c r="D4976" i="1"/>
  <c r="E4976" i="1"/>
  <c r="F4976" i="1"/>
  <c r="G4976" i="1"/>
  <c r="D4977" i="1"/>
  <c r="E4977" i="1"/>
  <c r="F4977" i="1"/>
  <c r="G4977" i="1"/>
  <c r="D4978" i="1"/>
  <c r="E4978" i="1"/>
  <c r="F4978" i="1"/>
  <c r="G4978" i="1"/>
  <c r="D4979" i="1"/>
  <c r="E4979" i="1"/>
  <c r="F4979" i="1"/>
  <c r="G4979" i="1"/>
  <c r="D4980" i="1"/>
  <c r="E4980" i="1"/>
  <c r="F4980" i="1"/>
  <c r="G4980" i="1"/>
  <c r="D4981" i="1"/>
  <c r="E4981" i="1"/>
  <c r="F4981" i="1"/>
  <c r="G4981" i="1"/>
  <c r="D4982" i="1"/>
  <c r="E4982" i="1"/>
  <c r="F4982" i="1"/>
  <c r="G4982" i="1"/>
  <c r="D4983" i="1"/>
  <c r="E4983" i="1"/>
  <c r="F4983" i="1"/>
  <c r="G4983" i="1"/>
  <c r="D4984" i="1"/>
  <c r="E4984" i="1"/>
  <c r="F4984" i="1"/>
  <c r="G4984" i="1"/>
  <c r="D4985" i="1"/>
  <c r="E4985" i="1"/>
  <c r="F4985" i="1"/>
  <c r="G4985" i="1"/>
  <c r="D4986" i="1"/>
  <c r="E4986" i="1"/>
  <c r="F4986" i="1"/>
  <c r="G4986" i="1"/>
  <c r="D4987" i="1"/>
  <c r="E4987" i="1"/>
  <c r="F4987" i="1"/>
  <c r="G4987" i="1"/>
  <c r="D4988" i="1"/>
  <c r="E4988" i="1"/>
  <c r="F4988" i="1"/>
  <c r="G4988" i="1"/>
  <c r="D4989" i="1"/>
  <c r="E4989" i="1"/>
  <c r="F4989" i="1"/>
  <c r="G4989" i="1"/>
  <c r="D4990" i="1"/>
  <c r="E4990" i="1"/>
  <c r="F4990" i="1"/>
  <c r="G4990" i="1"/>
  <c r="D4991" i="1"/>
  <c r="E4991" i="1"/>
  <c r="F4991" i="1"/>
  <c r="G4991" i="1"/>
  <c r="D4992" i="1"/>
  <c r="E4992" i="1"/>
  <c r="F4992" i="1"/>
  <c r="G4992" i="1"/>
  <c r="D4993" i="1"/>
  <c r="E4993" i="1"/>
  <c r="F4993" i="1"/>
  <c r="G4993" i="1"/>
  <c r="D4994" i="1"/>
  <c r="E4994" i="1"/>
  <c r="F4994" i="1"/>
  <c r="G4994" i="1"/>
  <c r="D4995" i="1"/>
  <c r="E4995" i="1"/>
  <c r="F4995" i="1"/>
  <c r="G4995" i="1"/>
  <c r="D4996" i="1"/>
  <c r="E4996" i="1"/>
  <c r="F4996" i="1"/>
  <c r="G4996" i="1"/>
  <c r="D4997" i="1"/>
  <c r="E4997" i="1"/>
  <c r="F4997" i="1"/>
  <c r="G4997" i="1"/>
  <c r="D4998" i="1"/>
  <c r="E4998" i="1"/>
  <c r="F4998" i="1"/>
  <c r="G4998" i="1"/>
  <c r="D4999" i="1"/>
  <c r="E4999" i="1"/>
  <c r="F4999" i="1"/>
  <c r="G4999" i="1"/>
  <c r="D5000" i="1"/>
  <c r="E5000" i="1"/>
  <c r="F5000" i="1"/>
  <c r="G5000" i="1"/>
  <c r="D5001" i="1"/>
  <c r="E5001" i="1"/>
  <c r="F5001" i="1"/>
  <c r="G5001" i="1"/>
  <c r="D5002" i="1"/>
  <c r="E5002" i="1"/>
  <c r="F5002" i="1"/>
  <c r="G5002" i="1"/>
  <c r="D5003" i="1"/>
  <c r="E5003" i="1"/>
  <c r="F5003" i="1"/>
  <c r="G5003" i="1"/>
  <c r="D5004" i="1"/>
  <c r="E5004" i="1"/>
  <c r="F5004" i="1"/>
  <c r="G5004" i="1"/>
  <c r="D5005" i="1"/>
  <c r="E5005" i="1"/>
  <c r="F5005" i="1"/>
  <c r="G5005" i="1"/>
  <c r="D5006" i="1"/>
  <c r="E5006" i="1"/>
  <c r="F5006" i="1"/>
  <c r="G5006" i="1"/>
  <c r="D5007" i="1"/>
  <c r="E5007" i="1"/>
  <c r="F5007" i="1"/>
  <c r="G5007" i="1"/>
  <c r="D5008" i="1"/>
  <c r="E5008" i="1"/>
  <c r="F5008" i="1"/>
  <c r="G5008" i="1"/>
  <c r="D5009" i="1"/>
  <c r="E5009" i="1"/>
  <c r="F5009" i="1"/>
  <c r="G5009" i="1"/>
  <c r="D5010" i="1"/>
  <c r="E5010" i="1"/>
  <c r="F5010" i="1"/>
  <c r="G5010" i="1"/>
  <c r="D5011" i="1"/>
  <c r="E5011" i="1"/>
  <c r="F5011" i="1"/>
  <c r="G5011" i="1"/>
  <c r="D5012" i="1"/>
  <c r="E5012" i="1"/>
  <c r="F5012" i="1"/>
  <c r="G5012" i="1"/>
  <c r="D5013" i="1"/>
  <c r="E5013" i="1"/>
  <c r="F5013" i="1"/>
  <c r="G5013" i="1"/>
  <c r="D5014" i="1"/>
  <c r="E5014" i="1"/>
  <c r="F5014" i="1"/>
  <c r="G5014" i="1"/>
  <c r="D5015" i="1"/>
  <c r="E5015" i="1"/>
  <c r="F5015" i="1"/>
  <c r="G5015" i="1"/>
  <c r="D5016" i="1"/>
  <c r="E5016" i="1"/>
  <c r="F5016" i="1"/>
  <c r="G5016" i="1"/>
  <c r="D5017" i="1"/>
  <c r="E5017" i="1"/>
  <c r="F5017" i="1"/>
  <c r="G5017" i="1"/>
  <c r="D5018" i="1"/>
  <c r="E5018" i="1"/>
  <c r="F5018" i="1"/>
  <c r="G5018" i="1"/>
  <c r="D5019" i="1"/>
  <c r="E5019" i="1"/>
  <c r="F5019" i="1"/>
  <c r="G5019" i="1"/>
  <c r="D5020" i="1"/>
  <c r="E5020" i="1"/>
  <c r="F5020" i="1"/>
  <c r="G5020" i="1"/>
  <c r="D5021" i="1"/>
  <c r="E5021" i="1"/>
  <c r="F5021" i="1"/>
  <c r="G5021" i="1"/>
  <c r="D5022" i="1"/>
  <c r="E5022" i="1"/>
  <c r="F5022" i="1"/>
  <c r="G5022" i="1"/>
  <c r="D5023" i="1"/>
  <c r="E5023" i="1"/>
  <c r="F5023" i="1"/>
  <c r="G5023" i="1"/>
  <c r="D5024" i="1"/>
  <c r="E5024" i="1"/>
  <c r="F5024" i="1"/>
  <c r="G5024" i="1"/>
  <c r="D5025" i="1"/>
  <c r="E5025" i="1"/>
  <c r="F5025" i="1"/>
  <c r="G5025" i="1"/>
  <c r="D5026" i="1"/>
  <c r="E5026" i="1"/>
  <c r="F5026" i="1"/>
  <c r="G5026" i="1"/>
  <c r="D5027" i="1"/>
  <c r="E5027" i="1"/>
  <c r="F5027" i="1"/>
  <c r="G5027" i="1"/>
  <c r="D5028" i="1"/>
  <c r="E5028" i="1"/>
  <c r="F5028" i="1"/>
  <c r="G5028" i="1"/>
  <c r="D5029" i="1"/>
  <c r="E5029" i="1"/>
  <c r="F5029" i="1"/>
  <c r="G5029" i="1"/>
  <c r="D5030" i="1"/>
  <c r="E5030" i="1"/>
  <c r="F5030" i="1"/>
  <c r="G5030" i="1"/>
  <c r="D5031" i="1"/>
  <c r="E5031" i="1"/>
  <c r="F5031" i="1"/>
  <c r="G5031" i="1"/>
  <c r="D5032" i="1"/>
  <c r="E5032" i="1"/>
  <c r="F5032" i="1"/>
  <c r="G5032" i="1"/>
  <c r="D5033" i="1"/>
  <c r="E5033" i="1"/>
  <c r="F5033" i="1"/>
  <c r="G5033" i="1"/>
  <c r="D5034" i="1"/>
  <c r="E5034" i="1"/>
  <c r="F5034" i="1"/>
  <c r="G5034" i="1"/>
  <c r="D5035" i="1"/>
  <c r="E5035" i="1"/>
  <c r="F5035" i="1"/>
  <c r="G5035" i="1"/>
  <c r="D5036" i="1"/>
  <c r="E5036" i="1"/>
  <c r="F5036" i="1"/>
  <c r="G5036" i="1"/>
  <c r="D5037" i="1"/>
  <c r="E5037" i="1"/>
  <c r="F5037" i="1"/>
  <c r="G5037" i="1"/>
  <c r="D5038" i="1"/>
  <c r="E5038" i="1"/>
  <c r="F5038" i="1"/>
  <c r="G5038" i="1"/>
  <c r="D5039" i="1"/>
  <c r="E5039" i="1"/>
  <c r="F5039" i="1"/>
  <c r="G5039" i="1"/>
  <c r="D5040" i="1"/>
  <c r="E5040" i="1"/>
  <c r="F5040" i="1"/>
  <c r="G5040" i="1"/>
  <c r="D5041" i="1"/>
  <c r="E5041" i="1"/>
  <c r="F5041" i="1"/>
  <c r="G5041" i="1"/>
  <c r="D5042" i="1"/>
  <c r="E5042" i="1"/>
  <c r="F5042" i="1"/>
  <c r="G5042" i="1"/>
  <c r="D5043" i="1"/>
  <c r="E5043" i="1"/>
  <c r="F5043" i="1"/>
  <c r="G5043" i="1"/>
  <c r="D5044" i="1"/>
  <c r="E5044" i="1"/>
  <c r="F5044" i="1"/>
  <c r="G5044" i="1"/>
  <c r="D5045" i="1"/>
  <c r="E5045" i="1"/>
  <c r="F5045" i="1"/>
  <c r="G5045" i="1"/>
  <c r="D5046" i="1"/>
  <c r="E5046" i="1"/>
  <c r="F5046" i="1"/>
  <c r="G5046" i="1"/>
  <c r="D5047" i="1"/>
  <c r="E5047" i="1"/>
  <c r="F5047" i="1"/>
  <c r="G5047" i="1"/>
  <c r="D5048" i="1"/>
  <c r="E5048" i="1"/>
  <c r="F5048" i="1"/>
  <c r="G5048" i="1"/>
  <c r="D5049" i="1"/>
  <c r="E5049" i="1"/>
  <c r="F5049" i="1"/>
  <c r="G5049" i="1"/>
  <c r="D5050" i="1"/>
  <c r="E5050" i="1"/>
  <c r="F5050" i="1"/>
  <c r="G5050" i="1"/>
  <c r="D5051" i="1"/>
  <c r="E5051" i="1"/>
  <c r="F5051" i="1"/>
  <c r="G5051" i="1"/>
  <c r="D5052" i="1"/>
  <c r="E5052" i="1"/>
  <c r="F5052" i="1"/>
  <c r="G5052" i="1"/>
  <c r="D5053" i="1"/>
  <c r="E5053" i="1"/>
  <c r="F5053" i="1"/>
  <c r="G5053" i="1"/>
  <c r="D5054" i="1"/>
  <c r="E5054" i="1"/>
  <c r="F5054" i="1"/>
  <c r="G5054" i="1"/>
  <c r="D5055" i="1"/>
  <c r="E5055" i="1"/>
  <c r="F5055" i="1"/>
  <c r="G5055" i="1"/>
  <c r="D5056" i="1"/>
  <c r="E5056" i="1"/>
  <c r="F5056" i="1"/>
  <c r="G5056" i="1"/>
  <c r="D5057" i="1"/>
  <c r="E5057" i="1"/>
  <c r="F5057" i="1"/>
  <c r="G5057" i="1"/>
  <c r="D5058" i="1"/>
  <c r="E5058" i="1"/>
  <c r="F5058" i="1"/>
  <c r="G5058" i="1"/>
  <c r="D5059" i="1"/>
  <c r="E5059" i="1"/>
  <c r="F5059" i="1"/>
  <c r="G5059" i="1"/>
  <c r="D5060" i="1"/>
  <c r="E5060" i="1"/>
  <c r="F5060" i="1"/>
  <c r="G5060" i="1"/>
  <c r="D5061" i="1"/>
  <c r="E5061" i="1"/>
  <c r="F5061" i="1"/>
  <c r="G5061" i="1"/>
  <c r="D5062" i="1"/>
  <c r="E5062" i="1"/>
  <c r="F5062" i="1"/>
  <c r="G5062" i="1"/>
  <c r="D5063" i="1"/>
  <c r="E5063" i="1"/>
  <c r="F5063" i="1"/>
  <c r="G5063" i="1"/>
  <c r="D5064" i="1"/>
  <c r="E5064" i="1"/>
  <c r="F5064" i="1"/>
  <c r="G5064" i="1"/>
  <c r="D5065" i="1"/>
  <c r="E5065" i="1"/>
  <c r="F5065" i="1"/>
  <c r="G5065" i="1"/>
  <c r="D5066" i="1"/>
  <c r="E5066" i="1"/>
  <c r="F5066" i="1"/>
  <c r="G5066" i="1"/>
  <c r="D5067" i="1"/>
  <c r="E5067" i="1"/>
  <c r="F5067" i="1"/>
  <c r="G5067" i="1"/>
  <c r="D5068" i="1"/>
  <c r="E5068" i="1"/>
  <c r="F5068" i="1"/>
  <c r="G5068" i="1"/>
  <c r="D5069" i="1"/>
  <c r="E5069" i="1"/>
  <c r="F5069" i="1"/>
  <c r="G5069" i="1"/>
  <c r="D5070" i="1"/>
  <c r="E5070" i="1"/>
  <c r="F5070" i="1"/>
  <c r="G5070" i="1"/>
  <c r="D5071" i="1"/>
  <c r="E5071" i="1"/>
  <c r="F5071" i="1"/>
  <c r="G5071" i="1"/>
  <c r="D5072" i="1"/>
  <c r="E5072" i="1"/>
  <c r="F5072" i="1"/>
  <c r="G5072" i="1"/>
  <c r="D5073" i="1"/>
  <c r="E5073" i="1"/>
  <c r="F5073" i="1"/>
  <c r="G5073" i="1"/>
  <c r="D5074" i="1"/>
  <c r="E5074" i="1"/>
  <c r="F5074" i="1"/>
  <c r="G5074" i="1"/>
  <c r="D5075" i="1"/>
  <c r="E5075" i="1"/>
  <c r="F5075" i="1"/>
  <c r="G5075" i="1"/>
  <c r="D5076" i="1"/>
  <c r="E5076" i="1"/>
  <c r="F5076" i="1"/>
  <c r="G5076" i="1"/>
  <c r="D5077" i="1"/>
  <c r="E5077" i="1"/>
  <c r="F5077" i="1"/>
  <c r="G5077" i="1"/>
  <c r="D5078" i="1"/>
  <c r="E5078" i="1"/>
  <c r="F5078" i="1"/>
  <c r="G5078" i="1"/>
  <c r="D5079" i="1"/>
  <c r="E5079" i="1"/>
  <c r="F5079" i="1"/>
  <c r="G5079" i="1"/>
  <c r="D5080" i="1"/>
  <c r="E5080" i="1"/>
  <c r="F5080" i="1"/>
  <c r="G5080" i="1"/>
  <c r="D5081" i="1"/>
  <c r="E5081" i="1"/>
  <c r="F5081" i="1"/>
  <c r="G5081" i="1"/>
  <c r="D5082" i="1"/>
  <c r="E5082" i="1"/>
  <c r="F5082" i="1"/>
  <c r="G5082" i="1"/>
  <c r="D5083" i="1"/>
  <c r="E5083" i="1"/>
  <c r="F5083" i="1"/>
  <c r="G5083" i="1"/>
  <c r="D5084" i="1"/>
  <c r="E5084" i="1"/>
  <c r="F5084" i="1"/>
  <c r="G5084" i="1"/>
  <c r="D5085" i="1"/>
  <c r="E5085" i="1"/>
  <c r="F5085" i="1"/>
  <c r="G5085" i="1"/>
  <c r="D5086" i="1"/>
  <c r="E5086" i="1"/>
  <c r="F5086" i="1"/>
  <c r="G5086" i="1"/>
  <c r="D5087" i="1"/>
  <c r="E5087" i="1"/>
  <c r="F5087" i="1"/>
  <c r="G5087" i="1"/>
  <c r="D5088" i="1"/>
  <c r="E5088" i="1"/>
  <c r="F5088" i="1"/>
  <c r="G5088" i="1"/>
  <c r="D5089" i="1"/>
  <c r="E5089" i="1"/>
  <c r="F5089" i="1"/>
  <c r="G5089" i="1"/>
  <c r="D5090" i="1"/>
  <c r="E5090" i="1"/>
  <c r="F5090" i="1"/>
  <c r="G5090" i="1"/>
  <c r="D5091" i="1"/>
  <c r="E5091" i="1"/>
  <c r="F5091" i="1"/>
  <c r="G5091" i="1"/>
  <c r="D5092" i="1"/>
  <c r="E5092" i="1"/>
  <c r="F5092" i="1"/>
  <c r="G5092" i="1"/>
  <c r="D5093" i="1"/>
  <c r="E5093" i="1"/>
  <c r="F5093" i="1"/>
  <c r="G5093" i="1"/>
  <c r="D5094" i="1"/>
  <c r="E5094" i="1"/>
  <c r="F5094" i="1"/>
  <c r="G5094" i="1"/>
  <c r="D5095" i="1"/>
  <c r="E5095" i="1"/>
  <c r="F5095" i="1"/>
  <c r="G5095" i="1"/>
  <c r="D5096" i="1"/>
  <c r="E5096" i="1"/>
  <c r="F5096" i="1"/>
  <c r="G5096" i="1"/>
  <c r="D5097" i="1"/>
  <c r="E5097" i="1"/>
  <c r="F5097" i="1"/>
  <c r="G5097" i="1"/>
  <c r="D5098" i="1"/>
  <c r="E5098" i="1"/>
  <c r="F5098" i="1"/>
  <c r="G5098" i="1"/>
  <c r="D5099" i="1"/>
  <c r="E5099" i="1"/>
  <c r="F5099" i="1"/>
  <c r="G5099" i="1"/>
  <c r="D5100" i="1"/>
  <c r="E5100" i="1"/>
  <c r="F5100" i="1"/>
  <c r="G5100" i="1"/>
  <c r="D5101" i="1"/>
  <c r="E5101" i="1"/>
  <c r="F5101" i="1"/>
  <c r="G5101" i="1"/>
  <c r="D5102" i="1"/>
  <c r="E5102" i="1"/>
  <c r="F5102" i="1"/>
  <c r="G5102" i="1"/>
  <c r="D5103" i="1"/>
  <c r="E5103" i="1"/>
  <c r="F5103" i="1"/>
  <c r="G5103" i="1"/>
  <c r="D5104" i="1"/>
  <c r="E5104" i="1"/>
  <c r="F5104" i="1"/>
  <c r="G5104" i="1"/>
  <c r="D5105" i="1"/>
  <c r="E5105" i="1"/>
  <c r="F5105" i="1"/>
  <c r="G5105" i="1"/>
  <c r="D5106" i="1"/>
  <c r="E5106" i="1"/>
  <c r="F5106" i="1"/>
  <c r="G5106" i="1"/>
  <c r="D5107" i="1"/>
  <c r="E5107" i="1"/>
  <c r="F5107" i="1"/>
  <c r="G5107" i="1"/>
  <c r="D5108" i="1"/>
  <c r="E5108" i="1"/>
  <c r="F5108" i="1"/>
  <c r="G5108" i="1"/>
  <c r="D5109" i="1"/>
  <c r="E5109" i="1"/>
  <c r="F5109" i="1"/>
  <c r="G5109" i="1"/>
  <c r="D5110" i="1"/>
  <c r="E5110" i="1"/>
  <c r="F5110" i="1"/>
  <c r="G5110" i="1"/>
  <c r="D5111" i="1"/>
  <c r="E5111" i="1"/>
  <c r="F5111" i="1"/>
  <c r="G5111" i="1"/>
  <c r="D5112" i="1"/>
  <c r="E5112" i="1"/>
  <c r="F5112" i="1"/>
  <c r="G5112" i="1"/>
  <c r="D5113" i="1"/>
  <c r="E5113" i="1"/>
  <c r="F5113" i="1"/>
  <c r="G5113" i="1"/>
  <c r="D5114" i="1"/>
  <c r="E5114" i="1"/>
  <c r="F5114" i="1"/>
  <c r="G5114" i="1"/>
  <c r="D5115" i="1"/>
  <c r="E5115" i="1"/>
  <c r="F5115" i="1"/>
  <c r="G5115" i="1"/>
  <c r="D5116" i="1"/>
  <c r="E5116" i="1"/>
  <c r="F5116" i="1"/>
  <c r="G5116" i="1"/>
  <c r="D5117" i="1"/>
  <c r="E5117" i="1"/>
  <c r="F5117" i="1"/>
  <c r="G5117" i="1"/>
  <c r="D5118" i="1"/>
  <c r="E5118" i="1"/>
  <c r="F5118" i="1"/>
  <c r="G5118" i="1"/>
  <c r="D5119" i="1"/>
  <c r="E5119" i="1"/>
  <c r="F5119" i="1"/>
  <c r="G5119" i="1"/>
  <c r="D5120" i="1"/>
  <c r="E5120" i="1"/>
  <c r="F5120" i="1"/>
  <c r="G5120" i="1"/>
  <c r="D5121" i="1"/>
  <c r="E5121" i="1"/>
  <c r="F5121" i="1"/>
  <c r="G5121" i="1"/>
  <c r="D5122" i="1"/>
  <c r="E5122" i="1"/>
  <c r="F5122" i="1"/>
  <c r="G5122" i="1"/>
  <c r="D5123" i="1"/>
  <c r="E5123" i="1"/>
  <c r="F5123" i="1"/>
  <c r="G5123" i="1"/>
  <c r="D5124" i="1"/>
  <c r="E5124" i="1"/>
  <c r="F5124" i="1"/>
  <c r="G5124" i="1"/>
  <c r="D5125" i="1"/>
  <c r="E5125" i="1"/>
  <c r="F5125" i="1"/>
  <c r="G5125" i="1"/>
  <c r="D5126" i="1"/>
  <c r="E5126" i="1"/>
  <c r="F5126" i="1"/>
  <c r="G5126" i="1"/>
  <c r="D5127" i="1"/>
  <c r="E5127" i="1"/>
  <c r="F5127" i="1"/>
  <c r="G5127" i="1"/>
  <c r="D5128" i="1"/>
  <c r="E5128" i="1"/>
  <c r="F5128" i="1"/>
  <c r="G5128" i="1"/>
  <c r="D5129" i="1"/>
  <c r="E5129" i="1"/>
  <c r="F5129" i="1"/>
  <c r="G5129" i="1"/>
  <c r="D5130" i="1"/>
  <c r="E5130" i="1"/>
  <c r="F5130" i="1"/>
  <c r="G5130" i="1"/>
  <c r="D5131" i="1"/>
  <c r="E5131" i="1"/>
  <c r="F5131" i="1"/>
  <c r="G5131" i="1"/>
  <c r="D5132" i="1"/>
  <c r="E5132" i="1"/>
  <c r="F5132" i="1"/>
  <c r="G5132" i="1"/>
  <c r="D5133" i="1"/>
  <c r="E5133" i="1"/>
  <c r="F5133" i="1"/>
  <c r="G5133" i="1"/>
  <c r="D5134" i="1"/>
  <c r="E5134" i="1"/>
  <c r="F5134" i="1"/>
  <c r="G5134" i="1"/>
  <c r="D5135" i="1"/>
  <c r="E5135" i="1"/>
  <c r="F5135" i="1"/>
  <c r="G5135" i="1"/>
  <c r="D5136" i="1"/>
  <c r="E5136" i="1"/>
  <c r="F5136" i="1"/>
  <c r="G5136" i="1"/>
  <c r="D5137" i="1"/>
  <c r="E5137" i="1"/>
  <c r="F5137" i="1"/>
  <c r="G5137" i="1"/>
  <c r="D5138" i="1"/>
  <c r="E5138" i="1"/>
  <c r="F5138" i="1"/>
  <c r="G5138" i="1"/>
  <c r="D5139" i="1"/>
  <c r="E5139" i="1"/>
  <c r="F5139" i="1"/>
  <c r="G5139" i="1"/>
  <c r="D5140" i="1"/>
  <c r="E5140" i="1"/>
  <c r="F5140" i="1"/>
  <c r="G5140" i="1"/>
  <c r="D5141" i="1"/>
  <c r="E5141" i="1"/>
  <c r="F5141" i="1"/>
  <c r="G5141" i="1"/>
  <c r="D5142" i="1"/>
  <c r="E5142" i="1"/>
  <c r="F5142" i="1"/>
  <c r="G5142" i="1"/>
  <c r="D5143" i="1"/>
  <c r="E5143" i="1"/>
  <c r="F5143" i="1"/>
  <c r="G5143" i="1"/>
  <c r="D5144" i="1"/>
  <c r="E5144" i="1"/>
  <c r="F5144" i="1"/>
  <c r="G5144" i="1"/>
  <c r="D5145" i="1"/>
  <c r="E5145" i="1"/>
  <c r="F5145" i="1"/>
  <c r="G5145" i="1"/>
  <c r="D5146" i="1"/>
  <c r="E5146" i="1"/>
  <c r="F5146" i="1"/>
  <c r="G5146" i="1"/>
  <c r="D5147" i="1"/>
  <c r="E5147" i="1"/>
  <c r="F5147" i="1"/>
  <c r="G5147" i="1"/>
  <c r="D5148" i="1"/>
  <c r="E5148" i="1"/>
  <c r="F5148" i="1"/>
  <c r="G5148" i="1"/>
  <c r="D5149" i="1"/>
  <c r="E5149" i="1"/>
  <c r="F5149" i="1"/>
  <c r="G5149" i="1"/>
  <c r="D5150" i="1"/>
  <c r="E5150" i="1"/>
  <c r="F5150" i="1"/>
  <c r="G5150" i="1"/>
  <c r="D5151" i="1"/>
  <c r="E5151" i="1"/>
  <c r="F5151" i="1"/>
  <c r="G5151" i="1"/>
  <c r="D5152" i="1"/>
  <c r="E5152" i="1"/>
  <c r="F5152" i="1"/>
  <c r="G5152" i="1"/>
  <c r="D5153" i="1"/>
  <c r="E5153" i="1"/>
  <c r="F5153" i="1"/>
  <c r="G5153" i="1"/>
  <c r="D5154" i="1"/>
  <c r="E5154" i="1"/>
  <c r="F5154" i="1"/>
  <c r="G5154" i="1"/>
  <c r="D5155" i="1"/>
  <c r="E5155" i="1"/>
  <c r="F5155" i="1"/>
  <c r="G5155" i="1"/>
  <c r="D5156" i="1"/>
  <c r="E5156" i="1"/>
  <c r="F5156" i="1"/>
  <c r="G5156" i="1"/>
  <c r="D5157" i="1"/>
  <c r="E5157" i="1"/>
  <c r="F5157" i="1"/>
  <c r="G5157" i="1"/>
  <c r="D5158" i="1"/>
  <c r="E5158" i="1"/>
  <c r="F5158" i="1"/>
  <c r="G5158" i="1"/>
  <c r="D5159" i="1"/>
  <c r="E5159" i="1"/>
  <c r="F5159" i="1"/>
  <c r="G5159" i="1"/>
  <c r="D5160" i="1"/>
  <c r="E5160" i="1"/>
  <c r="F5160" i="1"/>
  <c r="G5160" i="1"/>
  <c r="D5161" i="1"/>
  <c r="E5161" i="1"/>
  <c r="F5161" i="1"/>
  <c r="G5161" i="1"/>
  <c r="D5162" i="1"/>
  <c r="E5162" i="1"/>
  <c r="F5162" i="1"/>
  <c r="G5162" i="1"/>
  <c r="D5163" i="1"/>
  <c r="E5163" i="1"/>
  <c r="F5163" i="1"/>
  <c r="G5163" i="1"/>
  <c r="D5164" i="1"/>
  <c r="E5164" i="1"/>
  <c r="F5164" i="1"/>
  <c r="G5164" i="1"/>
  <c r="D5165" i="1"/>
  <c r="E5165" i="1"/>
  <c r="F5165" i="1"/>
  <c r="G5165" i="1"/>
  <c r="D5166" i="1"/>
  <c r="E5166" i="1"/>
  <c r="F5166" i="1"/>
  <c r="G5166" i="1"/>
  <c r="D5167" i="1"/>
  <c r="E5167" i="1"/>
  <c r="F5167" i="1"/>
  <c r="G5167" i="1"/>
  <c r="D5168" i="1"/>
  <c r="E5168" i="1"/>
  <c r="F5168" i="1"/>
  <c r="G5168" i="1"/>
  <c r="D5169" i="1"/>
  <c r="E5169" i="1"/>
  <c r="F5169" i="1"/>
  <c r="G5169" i="1"/>
  <c r="D5170" i="1"/>
  <c r="E5170" i="1"/>
  <c r="F5170" i="1"/>
  <c r="G5170" i="1"/>
  <c r="D5171" i="1"/>
  <c r="E5171" i="1"/>
  <c r="F5171" i="1"/>
  <c r="G5171" i="1"/>
  <c r="D5172" i="1"/>
  <c r="E5172" i="1"/>
  <c r="F5172" i="1"/>
  <c r="G5172" i="1"/>
  <c r="D5173" i="1"/>
  <c r="E5173" i="1"/>
  <c r="F5173" i="1"/>
  <c r="G5173" i="1"/>
  <c r="D5174" i="1"/>
  <c r="E5174" i="1"/>
  <c r="F5174" i="1"/>
  <c r="G5174" i="1"/>
  <c r="D5175" i="1"/>
  <c r="E5175" i="1"/>
  <c r="F5175" i="1"/>
  <c r="G5175" i="1"/>
  <c r="D5176" i="1"/>
  <c r="E5176" i="1"/>
  <c r="F5176" i="1"/>
  <c r="G5176" i="1"/>
  <c r="D5177" i="1"/>
  <c r="E5177" i="1"/>
  <c r="F5177" i="1"/>
  <c r="G5177" i="1"/>
  <c r="D5178" i="1"/>
  <c r="E5178" i="1"/>
  <c r="F5178" i="1"/>
  <c r="G5178" i="1"/>
  <c r="D5179" i="1"/>
  <c r="E5179" i="1"/>
  <c r="F5179" i="1"/>
  <c r="G5179" i="1"/>
  <c r="D5180" i="1"/>
  <c r="E5180" i="1"/>
  <c r="F5180" i="1"/>
  <c r="G5180" i="1"/>
  <c r="D5181" i="1"/>
  <c r="E5181" i="1"/>
  <c r="F5181" i="1"/>
  <c r="G5181" i="1"/>
  <c r="D5182" i="1"/>
  <c r="E5182" i="1"/>
  <c r="F5182" i="1"/>
  <c r="G5182" i="1"/>
  <c r="D5183" i="1"/>
  <c r="E5183" i="1"/>
  <c r="F5183" i="1"/>
  <c r="G5183" i="1"/>
  <c r="D5184" i="1"/>
  <c r="E5184" i="1"/>
  <c r="F5184" i="1"/>
  <c r="G5184" i="1"/>
  <c r="D5185" i="1"/>
  <c r="E5185" i="1"/>
  <c r="F5185" i="1"/>
  <c r="G5185" i="1"/>
  <c r="D5186" i="1"/>
  <c r="E5186" i="1"/>
  <c r="F5186" i="1"/>
  <c r="G5186" i="1"/>
  <c r="D5187" i="1"/>
  <c r="E5187" i="1"/>
  <c r="F5187" i="1"/>
  <c r="G5187" i="1"/>
  <c r="D5188" i="1"/>
  <c r="E5188" i="1"/>
  <c r="F5188" i="1"/>
  <c r="G5188" i="1"/>
  <c r="D5189" i="1"/>
  <c r="E5189" i="1"/>
  <c r="F5189" i="1"/>
  <c r="G5189" i="1"/>
  <c r="D5190" i="1"/>
  <c r="E5190" i="1"/>
  <c r="F5190" i="1"/>
  <c r="G5190" i="1"/>
  <c r="D5191" i="1"/>
  <c r="E5191" i="1"/>
  <c r="F5191" i="1"/>
  <c r="G5191" i="1"/>
  <c r="D5192" i="1"/>
  <c r="E5192" i="1"/>
  <c r="F5192" i="1"/>
  <c r="G5192" i="1"/>
  <c r="D5193" i="1"/>
  <c r="E5193" i="1"/>
  <c r="F5193" i="1"/>
  <c r="G5193" i="1"/>
  <c r="D5194" i="1"/>
  <c r="E5194" i="1"/>
  <c r="F5194" i="1"/>
  <c r="G5194" i="1"/>
  <c r="D5195" i="1"/>
  <c r="E5195" i="1"/>
  <c r="F5195" i="1"/>
  <c r="G5195" i="1"/>
  <c r="D5196" i="1"/>
  <c r="E5196" i="1"/>
  <c r="F5196" i="1"/>
  <c r="G5196" i="1"/>
  <c r="D5197" i="1"/>
  <c r="E5197" i="1"/>
  <c r="F5197" i="1"/>
  <c r="G5197" i="1"/>
  <c r="D5198" i="1"/>
  <c r="E5198" i="1"/>
  <c r="F5198" i="1"/>
  <c r="G5198" i="1"/>
  <c r="D5199" i="1"/>
  <c r="E5199" i="1"/>
  <c r="F5199" i="1"/>
  <c r="G5199" i="1"/>
  <c r="D5200" i="1"/>
  <c r="E5200" i="1"/>
  <c r="F5200" i="1"/>
  <c r="G5200" i="1"/>
  <c r="D5201" i="1"/>
  <c r="E5201" i="1"/>
  <c r="F5201" i="1"/>
  <c r="G5201" i="1"/>
  <c r="D5202" i="1"/>
  <c r="E5202" i="1"/>
  <c r="F5202" i="1"/>
  <c r="G5202" i="1"/>
  <c r="D5203" i="1"/>
  <c r="E5203" i="1"/>
  <c r="F5203" i="1"/>
  <c r="G5203" i="1"/>
  <c r="D5204" i="1"/>
  <c r="E5204" i="1"/>
  <c r="F5204" i="1"/>
  <c r="G5204" i="1"/>
  <c r="D5205" i="1"/>
  <c r="E5205" i="1"/>
  <c r="F5205" i="1"/>
  <c r="G5205" i="1"/>
  <c r="D5206" i="1"/>
  <c r="E5206" i="1"/>
  <c r="F5206" i="1"/>
  <c r="G5206" i="1"/>
  <c r="D5207" i="1"/>
  <c r="E5207" i="1"/>
  <c r="F5207" i="1"/>
  <c r="G5207" i="1"/>
  <c r="D5208" i="1"/>
  <c r="E5208" i="1"/>
  <c r="F5208" i="1"/>
  <c r="G5208" i="1"/>
  <c r="D5209" i="1"/>
  <c r="E5209" i="1"/>
  <c r="F5209" i="1"/>
  <c r="G5209" i="1"/>
  <c r="D5210" i="1"/>
  <c r="E5210" i="1"/>
  <c r="F5210" i="1"/>
  <c r="G5210" i="1"/>
  <c r="D5211" i="1"/>
  <c r="E5211" i="1"/>
  <c r="F5211" i="1"/>
  <c r="G5211" i="1"/>
  <c r="D5212" i="1"/>
  <c r="E5212" i="1"/>
  <c r="F5212" i="1"/>
  <c r="G5212" i="1"/>
  <c r="D5213" i="1"/>
  <c r="E5213" i="1"/>
  <c r="F5213" i="1"/>
  <c r="G5213" i="1"/>
  <c r="D5214" i="1"/>
  <c r="E5214" i="1"/>
  <c r="F5214" i="1"/>
  <c r="G5214" i="1"/>
  <c r="D5215" i="1"/>
  <c r="E5215" i="1"/>
  <c r="F5215" i="1"/>
  <c r="G5215" i="1"/>
  <c r="D5216" i="1"/>
  <c r="E5216" i="1"/>
  <c r="F5216" i="1"/>
  <c r="G5216" i="1"/>
  <c r="D5217" i="1"/>
  <c r="E5217" i="1"/>
  <c r="F5217" i="1"/>
  <c r="G5217" i="1"/>
  <c r="D5218" i="1"/>
  <c r="E5218" i="1"/>
  <c r="F5218" i="1"/>
  <c r="G5218" i="1"/>
  <c r="D5219" i="1"/>
  <c r="E5219" i="1"/>
  <c r="F5219" i="1"/>
  <c r="G5219" i="1"/>
  <c r="D5220" i="1"/>
  <c r="E5220" i="1"/>
  <c r="F5220" i="1"/>
  <c r="G5220" i="1"/>
  <c r="D5221" i="1"/>
  <c r="E5221" i="1"/>
  <c r="F5221" i="1"/>
  <c r="G5221" i="1"/>
  <c r="D5222" i="1"/>
  <c r="E5222" i="1"/>
  <c r="F5222" i="1"/>
  <c r="G5222" i="1"/>
  <c r="D5223" i="1"/>
  <c r="E5223" i="1"/>
  <c r="F5223" i="1"/>
  <c r="G5223" i="1"/>
  <c r="D5224" i="1"/>
  <c r="E5224" i="1"/>
  <c r="F5224" i="1"/>
  <c r="G5224" i="1"/>
  <c r="D5225" i="1"/>
  <c r="E5225" i="1"/>
  <c r="F5225" i="1"/>
  <c r="G5225" i="1"/>
  <c r="D5226" i="1"/>
  <c r="E5226" i="1"/>
  <c r="F5226" i="1"/>
  <c r="G5226" i="1"/>
  <c r="D5227" i="1"/>
  <c r="E5227" i="1"/>
  <c r="F5227" i="1"/>
  <c r="G5227" i="1"/>
  <c r="D5228" i="1"/>
  <c r="E5228" i="1"/>
  <c r="F5228" i="1"/>
  <c r="G5228" i="1"/>
  <c r="D5229" i="1"/>
  <c r="E5229" i="1"/>
  <c r="F5229" i="1"/>
  <c r="G5229" i="1"/>
  <c r="D5230" i="1"/>
  <c r="E5230" i="1"/>
  <c r="F5230" i="1"/>
  <c r="G5230" i="1"/>
  <c r="D5231" i="1"/>
  <c r="E5231" i="1"/>
  <c r="F5231" i="1"/>
  <c r="G5231" i="1"/>
  <c r="D5232" i="1"/>
  <c r="E5232" i="1"/>
  <c r="F5232" i="1"/>
  <c r="G5232" i="1"/>
  <c r="D5233" i="1"/>
  <c r="E5233" i="1"/>
  <c r="F5233" i="1"/>
  <c r="G5233" i="1"/>
  <c r="D5234" i="1"/>
  <c r="E5234" i="1"/>
  <c r="F5234" i="1"/>
  <c r="G5234" i="1"/>
  <c r="D5235" i="1"/>
  <c r="E5235" i="1"/>
  <c r="F5235" i="1"/>
  <c r="G5235" i="1"/>
  <c r="D5236" i="1"/>
  <c r="E5236" i="1"/>
  <c r="F5236" i="1"/>
  <c r="G5236" i="1"/>
  <c r="D5237" i="1"/>
  <c r="E5237" i="1"/>
  <c r="F5237" i="1"/>
  <c r="G5237" i="1"/>
  <c r="D5238" i="1"/>
  <c r="E5238" i="1"/>
  <c r="F5238" i="1"/>
  <c r="G5238" i="1"/>
  <c r="D5239" i="1"/>
  <c r="E5239" i="1"/>
  <c r="F5239" i="1"/>
  <c r="G5239" i="1"/>
  <c r="D5240" i="1"/>
  <c r="E5240" i="1"/>
  <c r="F5240" i="1"/>
  <c r="G5240" i="1"/>
  <c r="D5241" i="1"/>
  <c r="E5241" i="1"/>
  <c r="F5241" i="1"/>
  <c r="G5241" i="1"/>
  <c r="D5242" i="1"/>
  <c r="E5242" i="1"/>
  <c r="F5242" i="1"/>
  <c r="G5242" i="1"/>
  <c r="D5243" i="1"/>
  <c r="E5243" i="1"/>
  <c r="F5243" i="1"/>
  <c r="G5243" i="1"/>
  <c r="D5244" i="1"/>
  <c r="E5244" i="1"/>
  <c r="F5244" i="1"/>
  <c r="G5244" i="1"/>
  <c r="D5245" i="1"/>
  <c r="E5245" i="1"/>
  <c r="F5245" i="1"/>
  <c r="G5245" i="1"/>
  <c r="D5246" i="1"/>
  <c r="E5246" i="1"/>
  <c r="F5246" i="1"/>
  <c r="G5246" i="1"/>
  <c r="D5247" i="1"/>
  <c r="E5247" i="1"/>
  <c r="F5247" i="1"/>
  <c r="G5247" i="1"/>
  <c r="D5248" i="1"/>
  <c r="E5248" i="1"/>
  <c r="F5248" i="1"/>
  <c r="G5248" i="1"/>
  <c r="D5249" i="1"/>
  <c r="E5249" i="1"/>
  <c r="F5249" i="1"/>
  <c r="G5249" i="1"/>
  <c r="D5250" i="1"/>
  <c r="E5250" i="1"/>
  <c r="F5250" i="1"/>
  <c r="G5250" i="1"/>
  <c r="D5251" i="1"/>
  <c r="E5251" i="1"/>
  <c r="F5251" i="1"/>
  <c r="G5251" i="1"/>
  <c r="D5252" i="1"/>
  <c r="E5252" i="1"/>
  <c r="F5252" i="1"/>
  <c r="G5252" i="1"/>
  <c r="D5253" i="1"/>
  <c r="E5253" i="1"/>
  <c r="F5253" i="1"/>
  <c r="G5253" i="1"/>
  <c r="D5254" i="1"/>
  <c r="E5254" i="1"/>
  <c r="F5254" i="1"/>
  <c r="G5254" i="1"/>
  <c r="D5255" i="1"/>
  <c r="E5255" i="1"/>
  <c r="F5255" i="1"/>
  <c r="G5255" i="1"/>
  <c r="D5256" i="1"/>
  <c r="E5256" i="1"/>
  <c r="F5256" i="1"/>
  <c r="G5256" i="1"/>
  <c r="D5257" i="1"/>
  <c r="E5257" i="1"/>
  <c r="F5257" i="1"/>
  <c r="G5257" i="1"/>
  <c r="D5258" i="1"/>
  <c r="E5258" i="1"/>
  <c r="F5258" i="1"/>
  <c r="G5258" i="1"/>
  <c r="D5259" i="1"/>
  <c r="E5259" i="1"/>
  <c r="F5259" i="1"/>
  <c r="G5259" i="1"/>
  <c r="D5260" i="1"/>
  <c r="E5260" i="1"/>
  <c r="F5260" i="1"/>
  <c r="G5260" i="1"/>
  <c r="D5261" i="1"/>
  <c r="E5261" i="1"/>
  <c r="F5261" i="1"/>
  <c r="G5261" i="1"/>
  <c r="D5262" i="1"/>
  <c r="E5262" i="1"/>
  <c r="F5262" i="1"/>
  <c r="G5262" i="1"/>
  <c r="D5263" i="1"/>
  <c r="E5263" i="1"/>
  <c r="F5263" i="1"/>
  <c r="G5263" i="1"/>
  <c r="D5264" i="1"/>
  <c r="E5264" i="1"/>
  <c r="F5264" i="1"/>
  <c r="G5264" i="1"/>
  <c r="D5265" i="1"/>
  <c r="E5265" i="1"/>
  <c r="F5265" i="1"/>
  <c r="G5265" i="1"/>
  <c r="D5266" i="1"/>
  <c r="E5266" i="1"/>
  <c r="F5266" i="1"/>
  <c r="G5266" i="1"/>
  <c r="D5267" i="1"/>
  <c r="E5267" i="1"/>
  <c r="F5267" i="1"/>
  <c r="G5267" i="1"/>
  <c r="D5268" i="1"/>
  <c r="E5268" i="1"/>
  <c r="F5268" i="1"/>
  <c r="G5268" i="1"/>
  <c r="D5269" i="1"/>
  <c r="E5269" i="1"/>
  <c r="F5269" i="1"/>
  <c r="G5269" i="1"/>
  <c r="D5270" i="1"/>
  <c r="E5270" i="1"/>
  <c r="F5270" i="1"/>
  <c r="G5270" i="1"/>
  <c r="D5271" i="1"/>
  <c r="E5271" i="1"/>
  <c r="F5271" i="1"/>
  <c r="G5271" i="1"/>
  <c r="D5272" i="1"/>
  <c r="E5272" i="1"/>
  <c r="F5272" i="1"/>
  <c r="G5272" i="1"/>
  <c r="D5273" i="1"/>
  <c r="E5273" i="1"/>
  <c r="F5273" i="1"/>
  <c r="G5273" i="1"/>
  <c r="D5274" i="1"/>
  <c r="E5274" i="1"/>
  <c r="F5274" i="1"/>
  <c r="G5274" i="1"/>
  <c r="D5275" i="1"/>
  <c r="E5275" i="1"/>
  <c r="F5275" i="1"/>
  <c r="G5275" i="1"/>
  <c r="D5276" i="1"/>
  <c r="E5276" i="1"/>
  <c r="F5276" i="1"/>
  <c r="G5276" i="1"/>
  <c r="D5277" i="1"/>
  <c r="E5277" i="1"/>
  <c r="F5277" i="1"/>
  <c r="G5277" i="1"/>
  <c r="D5278" i="1"/>
  <c r="E5278" i="1"/>
  <c r="F5278" i="1"/>
  <c r="G5278" i="1"/>
  <c r="D5279" i="1"/>
  <c r="E5279" i="1"/>
  <c r="F5279" i="1"/>
  <c r="G5279" i="1"/>
  <c r="D5280" i="1"/>
  <c r="E5280" i="1"/>
  <c r="F5280" i="1"/>
  <c r="G5280" i="1"/>
  <c r="D5281" i="1"/>
  <c r="E5281" i="1"/>
  <c r="F5281" i="1"/>
  <c r="G5281" i="1"/>
  <c r="D5282" i="1"/>
  <c r="E5282" i="1"/>
  <c r="F5282" i="1"/>
  <c r="G5282" i="1"/>
  <c r="D5283" i="1"/>
  <c r="E5283" i="1"/>
  <c r="F5283" i="1"/>
  <c r="G5283" i="1"/>
  <c r="D5284" i="1"/>
  <c r="E5284" i="1"/>
  <c r="F5284" i="1"/>
  <c r="G5284" i="1"/>
  <c r="D5285" i="1"/>
  <c r="E5285" i="1"/>
  <c r="F5285" i="1"/>
  <c r="G5285" i="1"/>
  <c r="D5286" i="1"/>
  <c r="E5286" i="1"/>
  <c r="F5286" i="1"/>
  <c r="G5286" i="1"/>
  <c r="D5287" i="1"/>
  <c r="E5287" i="1"/>
  <c r="F5287" i="1"/>
  <c r="G5287" i="1"/>
  <c r="D5288" i="1"/>
  <c r="E5288" i="1"/>
  <c r="F5288" i="1"/>
  <c r="G5288" i="1"/>
  <c r="D5289" i="1"/>
  <c r="E5289" i="1"/>
  <c r="F5289" i="1"/>
  <c r="G5289" i="1"/>
  <c r="D5290" i="1"/>
  <c r="E5290" i="1"/>
  <c r="F5290" i="1"/>
  <c r="G5290" i="1"/>
  <c r="D5291" i="1"/>
  <c r="E5291" i="1"/>
  <c r="F5291" i="1"/>
  <c r="G5291" i="1"/>
  <c r="D5292" i="1"/>
  <c r="E5292" i="1"/>
  <c r="F5292" i="1"/>
  <c r="G5292" i="1"/>
  <c r="D5293" i="1"/>
  <c r="E5293" i="1"/>
  <c r="F5293" i="1"/>
  <c r="G5293" i="1"/>
  <c r="D5294" i="1"/>
  <c r="E5294" i="1"/>
  <c r="F5294" i="1"/>
  <c r="G5294" i="1"/>
  <c r="D5295" i="1"/>
  <c r="E5295" i="1"/>
  <c r="F5295" i="1"/>
  <c r="G5295" i="1"/>
  <c r="D5296" i="1"/>
  <c r="E5296" i="1"/>
  <c r="F5296" i="1"/>
  <c r="G5296" i="1"/>
  <c r="D5297" i="1"/>
  <c r="E5297" i="1"/>
  <c r="F5297" i="1"/>
  <c r="G5297" i="1"/>
  <c r="D5298" i="1"/>
  <c r="E5298" i="1"/>
  <c r="F5298" i="1"/>
  <c r="G5298" i="1"/>
  <c r="D5299" i="1"/>
  <c r="E5299" i="1"/>
  <c r="F5299" i="1"/>
  <c r="G5299" i="1"/>
  <c r="D5300" i="1"/>
  <c r="E5300" i="1"/>
  <c r="F5300" i="1"/>
  <c r="G5300" i="1"/>
  <c r="D5301" i="1"/>
  <c r="E5301" i="1"/>
  <c r="F5301" i="1"/>
  <c r="G5301" i="1"/>
  <c r="D5302" i="1"/>
  <c r="E5302" i="1"/>
  <c r="F5302" i="1"/>
  <c r="G5302" i="1"/>
  <c r="D5303" i="1"/>
  <c r="E5303" i="1"/>
  <c r="F5303" i="1"/>
  <c r="G5303" i="1"/>
  <c r="D5304" i="1"/>
  <c r="E5304" i="1"/>
  <c r="F5304" i="1"/>
  <c r="G5304" i="1"/>
  <c r="D5305" i="1"/>
  <c r="E5305" i="1"/>
  <c r="F5305" i="1"/>
  <c r="G5305" i="1"/>
  <c r="D5306" i="1"/>
  <c r="E5306" i="1"/>
  <c r="F5306" i="1"/>
  <c r="G5306" i="1"/>
  <c r="D5307" i="1"/>
  <c r="E5307" i="1"/>
  <c r="F5307" i="1"/>
  <c r="G5307" i="1"/>
  <c r="D5308" i="1"/>
  <c r="E5308" i="1"/>
  <c r="F5308" i="1"/>
  <c r="G5308" i="1"/>
  <c r="D5309" i="1"/>
  <c r="E5309" i="1"/>
  <c r="F5309" i="1"/>
  <c r="G5309" i="1"/>
  <c r="D5310" i="1"/>
  <c r="E5310" i="1"/>
  <c r="F5310" i="1"/>
  <c r="G5310" i="1"/>
  <c r="D5311" i="1"/>
  <c r="E5311" i="1"/>
  <c r="F5311" i="1"/>
  <c r="G5311" i="1"/>
  <c r="D5312" i="1"/>
  <c r="E5312" i="1"/>
  <c r="F5312" i="1"/>
  <c r="G5312" i="1"/>
  <c r="D5313" i="1"/>
  <c r="E5313" i="1"/>
  <c r="F5313" i="1"/>
  <c r="G5313" i="1"/>
  <c r="D5314" i="1"/>
  <c r="E5314" i="1"/>
  <c r="F5314" i="1"/>
  <c r="G5314" i="1"/>
  <c r="D5315" i="1"/>
  <c r="E5315" i="1"/>
  <c r="F5315" i="1"/>
  <c r="G5315" i="1"/>
  <c r="D5316" i="1"/>
  <c r="E5316" i="1"/>
  <c r="F5316" i="1"/>
  <c r="G5316" i="1"/>
  <c r="D5317" i="1"/>
  <c r="E5317" i="1"/>
  <c r="F5317" i="1"/>
  <c r="G5317" i="1"/>
  <c r="D5318" i="1"/>
  <c r="E5318" i="1"/>
  <c r="F5318" i="1"/>
  <c r="G5318" i="1"/>
  <c r="D5319" i="1"/>
  <c r="E5319" i="1"/>
  <c r="F5319" i="1"/>
  <c r="G5319" i="1"/>
  <c r="D5320" i="1"/>
  <c r="E5320" i="1"/>
  <c r="F5320" i="1"/>
  <c r="G5320" i="1"/>
  <c r="D5321" i="1"/>
  <c r="E5321" i="1"/>
  <c r="F5321" i="1"/>
  <c r="G5321" i="1"/>
  <c r="D5322" i="1"/>
  <c r="E5322" i="1"/>
  <c r="F5322" i="1"/>
  <c r="G5322" i="1"/>
  <c r="D5323" i="1"/>
  <c r="E5323" i="1"/>
  <c r="F5323" i="1"/>
  <c r="G5323" i="1"/>
  <c r="D5324" i="1"/>
  <c r="E5324" i="1"/>
  <c r="F5324" i="1"/>
  <c r="G5324" i="1"/>
  <c r="D5325" i="1"/>
  <c r="E5325" i="1"/>
  <c r="F5325" i="1"/>
  <c r="G5325" i="1"/>
  <c r="D5326" i="1"/>
  <c r="E5326" i="1"/>
  <c r="F5326" i="1"/>
  <c r="G5326" i="1"/>
  <c r="D5327" i="1"/>
  <c r="E5327" i="1"/>
  <c r="F5327" i="1"/>
  <c r="G5327" i="1"/>
  <c r="D5328" i="1"/>
  <c r="E5328" i="1"/>
  <c r="F5328" i="1"/>
  <c r="G5328" i="1"/>
  <c r="D5329" i="1"/>
  <c r="E5329" i="1"/>
  <c r="F5329" i="1"/>
  <c r="G5329" i="1"/>
  <c r="D5330" i="1"/>
  <c r="E5330" i="1"/>
  <c r="F5330" i="1"/>
  <c r="G5330" i="1"/>
  <c r="D5331" i="1"/>
  <c r="E5331" i="1"/>
  <c r="F5331" i="1"/>
  <c r="G5331" i="1"/>
  <c r="D5332" i="1"/>
  <c r="E5332" i="1"/>
  <c r="F5332" i="1"/>
  <c r="G5332" i="1"/>
  <c r="D5333" i="1"/>
  <c r="E5333" i="1"/>
  <c r="F5333" i="1"/>
  <c r="G5333" i="1"/>
  <c r="D5334" i="1"/>
  <c r="E5334" i="1"/>
  <c r="F5334" i="1"/>
  <c r="G5334" i="1"/>
  <c r="D5335" i="1"/>
  <c r="E5335" i="1"/>
  <c r="F5335" i="1"/>
  <c r="G5335" i="1"/>
  <c r="D5336" i="1"/>
  <c r="E5336" i="1"/>
  <c r="F5336" i="1"/>
  <c r="G5336" i="1"/>
  <c r="D5337" i="1"/>
  <c r="E5337" i="1"/>
  <c r="F5337" i="1"/>
  <c r="G5337" i="1"/>
  <c r="D5338" i="1"/>
  <c r="E5338" i="1"/>
  <c r="F5338" i="1"/>
  <c r="G5338" i="1"/>
  <c r="D5339" i="1"/>
  <c r="E5339" i="1"/>
  <c r="F5339" i="1"/>
  <c r="G5339" i="1"/>
  <c r="D5340" i="1"/>
  <c r="E5340" i="1"/>
  <c r="F5340" i="1"/>
  <c r="G5340" i="1"/>
  <c r="D5341" i="1"/>
  <c r="E5341" i="1"/>
  <c r="F5341" i="1"/>
  <c r="G5341" i="1"/>
  <c r="D5342" i="1"/>
  <c r="E5342" i="1"/>
  <c r="F5342" i="1"/>
  <c r="G5342" i="1"/>
  <c r="D5343" i="1"/>
  <c r="E5343" i="1"/>
  <c r="F5343" i="1"/>
  <c r="G5343" i="1"/>
  <c r="D5344" i="1"/>
  <c r="E5344" i="1"/>
  <c r="F5344" i="1"/>
  <c r="G5344" i="1"/>
  <c r="D5345" i="1"/>
  <c r="E5345" i="1"/>
  <c r="F5345" i="1"/>
  <c r="G5345" i="1"/>
  <c r="D5346" i="1"/>
  <c r="E5346" i="1"/>
  <c r="F5346" i="1"/>
  <c r="G5346" i="1"/>
  <c r="D5347" i="1"/>
  <c r="E5347" i="1"/>
  <c r="F5347" i="1"/>
  <c r="G5347" i="1"/>
  <c r="D5348" i="1"/>
  <c r="E5348" i="1"/>
  <c r="F5348" i="1"/>
  <c r="G5348" i="1"/>
  <c r="D5349" i="1"/>
  <c r="E5349" i="1"/>
  <c r="F5349" i="1"/>
  <c r="G5349" i="1"/>
  <c r="D5350" i="1"/>
  <c r="E5350" i="1"/>
  <c r="F5350" i="1"/>
  <c r="G5350" i="1"/>
  <c r="D5351" i="1"/>
  <c r="E5351" i="1"/>
  <c r="F5351" i="1"/>
  <c r="G5351" i="1"/>
  <c r="D5352" i="1"/>
  <c r="E5352" i="1"/>
  <c r="F5352" i="1"/>
  <c r="G5352" i="1"/>
  <c r="D5353" i="1"/>
  <c r="E5353" i="1"/>
  <c r="F5353" i="1"/>
  <c r="G5353" i="1"/>
  <c r="D5354" i="1"/>
  <c r="E5354" i="1"/>
  <c r="F5354" i="1"/>
  <c r="G5354" i="1"/>
  <c r="D5355" i="1"/>
  <c r="E5355" i="1"/>
  <c r="F5355" i="1"/>
  <c r="G5355" i="1"/>
  <c r="D5356" i="1"/>
  <c r="E5356" i="1"/>
  <c r="F5356" i="1"/>
  <c r="G5356" i="1"/>
  <c r="D5357" i="1"/>
  <c r="E5357" i="1"/>
  <c r="F5357" i="1"/>
  <c r="G5357" i="1"/>
  <c r="D5358" i="1"/>
  <c r="E5358" i="1"/>
  <c r="F5358" i="1"/>
  <c r="G5358" i="1"/>
  <c r="D5359" i="1"/>
  <c r="E5359" i="1"/>
  <c r="F5359" i="1"/>
  <c r="G5359" i="1"/>
  <c r="D5360" i="1"/>
  <c r="E5360" i="1"/>
  <c r="F5360" i="1"/>
  <c r="G5360" i="1"/>
  <c r="D5361" i="1"/>
  <c r="E5361" i="1"/>
  <c r="F5361" i="1"/>
  <c r="G5361" i="1"/>
  <c r="D5362" i="1"/>
  <c r="E5362" i="1"/>
  <c r="F5362" i="1"/>
  <c r="G5362" i="1"/>
  <c r="D5363" i="1"/>
  <c r="E5363" i="1"/>
  <c r="F5363" i="1"/>
  <c r="G5363" i="1"/>
  <c r="D5364" i="1"/>
  <c r="E5364" i="1"/>
  <c r="F5364" i="1"/>
  <c r="G5364" i="1"/>
  <c r="D5365" i="1"/>
  <c r="E5365" i="1"/>
  <c r="F5365" i="1"/>
  <c r="G5365" i="1"/>
  <c r="D5366" i="1"/>
  <c r="E5366" i="1"/>
  <c r="F5366" i="1"/>
  <c r="G5366" i="1"/>
  <c r="D5367" i="1"/>
  <c r="E5367" i="1"/>
  <c r="F5367" i="1"/>
  <c r="G5367" i="1"/>
  <c r="D5368" i="1"/>
  <c r="E5368" i="1"/>
  <c r="F5368" i="1"/>
  <c r="G5368" i="1"/>
  <c r="D5369" i="1"/>
  <c r="E5369" i="1"/>
  <c r="F5369" i="1"/>
  <c r="G5369" i="1"/>
  <c r="D5370" i="1"/>
  <c r="E5370" i="1"/>
  <c r="F5370" i="1"/>
  <c r="G5370" i="1"/>
  <c r="D5371" i="1"/>
  <c r="E5371" i="1"/>
  <c r="F5371" i="1"/>
  <c r="G5371" i="1"/>
  <c r="D5372" i="1"/>
  <c r="E5372" i="1"/>
  <c r="F5372" i="1"/>
  <c r="G5372" i="1"/>
  <c r="D5373" i="1"/>
  <c r="E5373" i="1"/>
  <c r="F5373" i="1"/>
  <c r="G5373" i="1"/>
  <c r="D5374" i="1"/>
  <c r="E5374" i="1"/>
  <c r="F5374" i="1"/>
  <c r="G5374" i="1"/>
  <c r="D5375" i="1"/>
  <c r="E5375" i="1"/>
  <c r="F5375" i="1"/>
  <c r="G5375" i="1"/>
  <c r="D5376" i="1"/>
  <c r="E5376" i="1"/>
  <c r="F5376" i="1"/>
  <c r="G5376" i="1"/>
  <c r="D5377" i="1"/>
  <c r="E5377" i="1"/>
  <c r="F5377" i="1"/>
  <c r="G5377" i="1"/>
  <c r="D5378" i="1"/>
  <c r="E5378" i="1"/>
  <c r="F5378" i="1"/>
  <c r="G5378" i="1"/>
  <c r="D5379" i="1"/>
  <c r="E5379" i="1"/>
  <c r="F5379" i="1"/>
  <c r="G5379" i="1"/>
  <c r="D5380" i="1"/>
  <c r="E5380" i="1"/>
  <c r="F5380" i="1"/>
  <c r="G5380" i="1"/>
  <c r="D5381" i="1"/>
  <c r="E5381" i="1"/>
  <c r="F5381" i="1"/>
  <c r="G5381" i="1"/>
  <c r="D5382" i="1"/>
  <c r="E5382" i="1"/>
  <c r="F5382" i="1"/>
  <c r="G5382" i="1"/>
  <c r="D5383" i="1"/>
  <c r="E5383" i="1"/>
  <c r="F5383" i="1"/>
  <c r="G5383" i="1"/>
  <c r="D5384" i="1"/>
  <c r="E5384" i="1"/>
  <c r="F5384" i="1"/>
  <c r="G5384" i="1"/>
  <c r="D5385" i="1"/>
  <c r="E5385" i="1"/>
  <c r="F5385" i="1"/>
  <c r="G5385" i="1"/>
  <c r="D5386" i="1"/>
  <c r="E5386" i="1"/>
  <c r="F5386" i="1"/>
  <c r="G5386" i="1"/>
  <c r="D5387" i="1"/>
  <c r="E5387" i="1"/>
  <c r="F5387" i="1"/>
  <c r="G5387" i="1"/>
  <c r="D5388" i="1"/>
  <c r="E5388" i="1"/>
  <c r="F5388" i="1"/>
  <c r="G5388" i="1"/>
  <c r="D5389" i="1"/>
  <c r="E5389" i="1"/>
  <c r="F5389" i="1"/>
  <c r="G5389" i="1"/>
  <c r="D5390" i="1"/>
  <c r="E5390" i="1"/>
  <c r="F5390" i="1"/>
  <c r="G5390" i="1"/>
  <c r="D5391" i="1"/>
  <c r="E5391" i="1"/>
  <c r="F5391" i="1"/>
  <c r="G5391" i="1"/>
  <c r="D5392" i="1"/>
  <c r="E5392" i="1"/>
  <c r="F5392" i="1"/>
  <c r="G5392" i="1"/>
  <c r="D5393" i="1"/>
  <c r="E5393" i="1"/>
  <c r="F5393" i="1"/>
  <c r="G5393" i="1"/>
  <c r="D5394" i="1"/>
  <c r="E5394" i="1"/>
  <c r="F5394" i="1"/>
  <c r="G5394" i="1"/>
  <c r="D5395" i="1"/>
  <c r="E5395" i="1"/>
  <c r="F5395" i="1"/>
  <c r="G5395" i="1"/>
  <c r="D5396" i="1"/>
  <c r="E5396" i="1"/>
  <c r="F5396" i="1"/>
  <c r="G5396" i="1"/>
  <c r="D5397" i="1"/>
  <c r="E5397" i="1"/>
  <c r="F5397" i="1"/>
  <c r="G5397" i="1"/>
  <c r="D5398" i="1"/>
  <c r="E5398" i="1"/>
  <c r="F5398" i="1"/>
  <c r="G5398" i="1"/>
  <c r="D5399" i="1"/>
  <c r="E5399" i="1"/>
  <c r="F5399" i="1"/>
  <c r="G5399" i="1"/>
  <c r="D5400" i="1"/>
  <c r="E5400" i="1"/>
  <c r="F5400" i="1"/>
  <c r="G5400" i="1"/>
  <c r="D5401" i="1"/>
  <c r="E5401" i="1"/>
  <c r="F5401" i="1"/>
  <c r="G5401" i="1"/>
  <c r="D5402" i="1"/>
  <c r="E5402" i="1"/>
  <c r="F5402" i="1"/>
  <c r="G5402" i="1"/>
  <c r="D5403" i="1"/>
  <c r="E5403" i="1"/>
  <c r="F5403" i="1"/>
  <c r="G5403" i="1"/>
  <c r="D5404" i="1"/>
  <c r="E5404" i="1"/>
  <c r="F5404" i="1"/>
  <c r="G5404" i="1"/>
  <c r="D5405" i="1"/>
  <c r="E5405" i="1"/>
  <c r="F5405" i="1"/>
  <c r="G5405" i="1"/>
  <c r="D5406" i="1"/>
  <c r="E5406" i="1"/>
  <c r="F5406" i="1"/>
  <c r="G5406" i="1"/>
  <c r="D5407" i="1"/>
  <c r="E5407" i="1"/>
  <c r="F5407" i="1"/>
  <c r="G5407" i="1"/>
  <c r="D5408" i="1"/>
  <c r="E5408" i="1"/>
  <c r="F5408" i="1"/>
  <c r="G5408" i="1"/>
  <c r="D5409" i="1"/>
  <c r="E5409" i="1"/>
  <c r="F5409" i="1"/>
  <c r="G5409" i="1"/>
  <c r="D5410" i="1"/>
  <c r="E5410" i="1"/>
  <c r="F5410" i="1"/>
  <c r="G5410" i="1"/>
  <c r="D5411" i="1"/>
  <c r="E5411" i="1"/>
  <c r="F5411" i="1"/>
  <c r="G5411" i="1"/>
  <c r="D5412" i="1"/>
  <c r="E5412" i="1"/>
  <c r="F5412" i="1"/>
  <c r="G5412" i="1"/>
  <c r="D5413" i="1"/>
  <c r="E5413" i="1"/>
  <c r="F5413" i="1"/>
  <c r="G5413" i="1"/>
  <c r="D5414" i="1"/>
  <c r="E5414" i="1"/>
  <c r="F5414" i="1"/>
  <c r="G5414" i="1"/>
  <c r="D5415" i="1"/>
  <c r="E5415" i="1"/>
  <c r="F5415" i="1"/>
  <c r="G5415" i="1"/>
  <c r="D5416" i="1"/>
  <c r="E5416" i="1"/>
  <c r="F5416" i="1"/>
  <c r="G5416" i="1"/>
  <c r="D5417" i="1"/>
  <c r="E5417" i="1"/>
  <c r="F5417" i="1"/>
  <c r="G5417" i="1"/>
  <c r="D5418" i="1"/>
  <c r="E5418" i="1"/>
  <c r="F5418" i="1"/>
  <c r="G5418" i="1"/>
  <c r="D5419" i="1"/>
  <c r="E5419" i="1"/>
  <c r="F5419" i="1"/>
  <c r="G5419" i="1"/>
  <c r="D5420" i="1"/>
  <c r="E5420" i="1"/>
  <c r="F5420" i="1"/>
  <c r="G5420" i="1"/>
  <c r="D5421" i="1"/>
  <c r="E5421" i="1"/>
  <c r="F5421" i="1"/>
  <c r="G5421" i="1"/>
  <c r="D5422" i="1"/>
  <c r="E5422" i="1"/>
  <c r="F5422" i="1"/>
  <c r="G5422" i="1"/>
  <c r="D5423" i="1"/>
  <c r="E5423" i="1"/>
  <c r="F5423" i="1"/>
  <c r="G5423" i="1"/>
  <c r="D5424" i="1"/>
  <c r="E5424" i="1"/>
  <c r="F5424" i="1"/>
  <c r="G5424" i="1"/>
  <c r="D5425" i="1"/>
  <c r="E5425" i="1"/>
  <c r="F5425" i="1"/>
  <c r="G5425" i="1"/>
  <c r="D5426" i="1"/>
  <c r="E5426" i="1"/>
  <c r="F5426" i="1"/>
  <c r="G5426" i="1"/>
  <c r="D5427" i="1"/>
  <c r="E5427" i="1"/>
  <c r="F5427" i="1"/>
  <c r="G5427" i="1"/>
  <c r="D5428" i="1"/>
  <c r="E5428" i="1"/>
  <c r="F5428" i="1"/>
  <c r="G5428" i="1"/>
  <c r="D5429" i="1"/>
  <c r="E5429" i="1"/>
  <c r="F5429" i="1"/>
  <c r="G5429" i="1"/>
  <c r="D5430" i="1"/>
  <c r="E5430" i="1"/>
  <c r="F5430" i="1"/>
  <c r="G5430" i="1"/>
  <c r="D5431" i="1"/>
  <c r="E5431" i="1"/>
  <c r="F5431" i="1"/>
  <c r="G5431" i="1"/>
  <c r="D5432" i="1"/>
  <c r="E5432" i="1"/>
  <c r="F5432" i="1"/>
  <c r="G5432" i="1"/>
  <c r="D5433" i="1"/>
  <c r="E5433" i="1"/>
  <c r="F5433" i="1"/>
  <c r="G5433" i="1"/>
  <c r="D5434" i="1"/>
  <c r="E5434" i="1"/>
  <c r="F5434" i="1"/>
  <c r="G5434" i="1"/>
  <c r="D5435" i="1"/>
  <c r="E5435" i="1"/>
  <c r="F5435" i="1"/>
  <c r="G5435" i="1"/>
  <c r="D5436" i="1"/>
  <c r="E5436" i="1"/>
  <c r="F5436" i="1"/>
  <c r="G5436" i="1"/>
  <c r="D5437" i="1"/>
  <c r="E5437" i="1"/>
  <c r="F5437" i="1"/>
  <c r="G5437" i="1"/>
  <c r="D5438" i="1"/>
  <c r="E5438" i="1"/>
  <c r="F5438" i="1"/>
  <c r="G5438" i="1"/>
  <c r="D5439" i="1"/>
  <c r="E5439" i="1"/>
  <c r="F5439" i="1"/>
  <c r="G5439" i="1"/>
  <c r="D5440" i="1"/>
  <c r="E5440" i="1"/>
  <c r="F5440" i="1"/>
  <c r="G5440" i="1"/>
  <c r="D5441" i="1"/>
  <c r="E5441" i="1"/>
  <c r="F5441" i="1"/>
  <c r="G5441" i="1"/>
  <c r="D5442" i="1"/>
  <c r="E5442" i="1"/>
  <c r="F5442" i="1"/>
  <c r="G5442" i="1"/>
  <c r="D5443" i="1"/>
  <c r="E5443" i="1"/>
  <c r="F5443" i="1"/>
  <c r="G5443" i="1"/>
  <c r="D5444" i="1"/>
  <c r="E5444" i="1"/>
  <c r="F5444" i="1"/>
  <c r="G5444" i="1"/>
  <c r="D5445" i="1"/>
  <c r="E5445" i="1"/>
  <c r="F5445" i="1"/>
  <c r="G5445" i="1"/>
  <c r="D5446" i="1"/>
  <c r="E5446" i="1"/>
  <c r="F5446" i="1"/>
  <c r="G5446" i="1"/>
  <c r="D5447" i="1"/>
  <c r="E5447" i="1"/>
  <c r="F5447" i="1"/>
  <c r="G5447" i="1"/>
  <c r="D5448" i="1"/>
  <c r="E5448" i="1"/>
  <c r="F5448" i="1"/>
  <c r="G5448" i="1"/>
  <c r="D5449" i="1"/>
  <c r="E5449" i="1"/>
  <c r="F5449" i="1"/>
  <c r="G5449" i="1"/>
  <c r="D5450" i="1"/>
  <c r="E5450" i="1"/>
  <c r="F5450" i="1"/>
  <c r="G5450" i="1"/>
  <c r="D5451" i="1"/>
  <c r="E5451" i="1"/>
  <c r="F5451" i="1"/>
  <c r="G5451" i="1"/>
  <c r="D5452" i="1"/>
  <c r="E5452" i="1"/>
  <c r="F5452" i="1"/>
  <c r="G5452" i="1"/>
  <c r="D5453" i="1"/>
  <c r="E5453" i="1"/>
  <c r="F5453" i="1"/>
  <c r="G5453" i="1"/>
  <c r="D5454" i="1"/>
  <c r="E5454" i="1"/>
  <c r="F5454" i="1"/>
  <c r="G5454" i="1"/>
  <c r="D5455" i="1"/>
  <c r="E5455" i="1"/>
  <c r="F5455" i="1"/>
  <c r="G5455" i="1"/>
  <c r="D5456" i="1"/>
  <c r="E5456" i="1"/>
  <c r="F5456" i="1"/>
  <c r="G5456" i="1"/>
  <c r="D5457" i="1"/>
  <c r="E5457" i="1"/>
  <c r="F5457" i="1"/>
  <c r="G5457" i="1"/>
  <c r="D5458" i="1"/>
  <c r="E5458" i="1"/>
  <c r="F5458" i="1"/>
  <c r="G5458" i="1"/>
  <c r="D5459" i="1"/>
  <c r="E5459" i="1"/>
  <c r="F5459" i="1"/>
  <c r="G5459" i="1"/>
  <c r="D5460" i="1"/>
  <c r="E5460" i="1"/>
  <c r="F5460" i="1"/>
  <c r="G5460" i="1"/>
  <c r="D5461" i="1"/>
  <c r="E5461" i="1"/>
  <c r="F5461" i="1"/>
  <c r="G5461" i="1"/>
  <c r="D5462" i="1"/>
  <c r="E5462" i="1"/>
  <c r="F5462" i="1"/>
  <c r="G5462" i="1"/>
  <c r="D5463" i="1"/>
  <c r="E5463" i="1"/>
  <c r="F5463" i="1"/>
  <c r="G5463" i="1"/>
  <c r="D5464" i="1"/>
  <c r="E5464" i="1"/>
  <c r="F5464" i="1"/>
  <c r="G5464" i="1"/>
  <c r="D5465" i="1"/>
  <c r="E5465" i="1"/>
  <c r="F5465" i="1"/>
  <c r="G5465" i="1"/>
  <c r="D5466" i="1"/>
  <c r="E5466" i="1"/>
  <c r="F5466" i="1"/>
  <c r="G5466" i="1"/>
  <c r="D5467" i="1"/>
  <c r="E5467" i="1"/>
  <c r="F5467" i="1"/>
  <c r="G5467" i="1"/>
  <c r="D5468" i="1"/>
  <c r="E5468" i="1"/>
  <c r="F5468" i="1"/>
  <c r="G5468" i="1"/>
  <c r="D5469" i="1"/>
  <c r="E5469" i="1"/>
  <c r="F5469" i="1"/>
  <c r="G5469" i="1"/>
  <c r="D5470" i="1"/>
  <c r="E5470" i="1"/>
  <c r="F5470" i="1"/>
  <c r="G5470" i="1"/>
  <c r="D5471" i="1"/>
  <c r="E5471" i="1"/>
  <c r="F5471" i="1"/>
  <c r="G5471" i="1"/>
  <c r="D5472" i="1"/>
  <c r="E5472" i="1"/>
  <c r="F5472" i="1"/>
  <c r="G5472" i="1"/>
  <c r="D5473" i="1"/>
  <c r="E5473" i="1"/>
  <c r="F5473" i="1"/>
  <c r="G5473" i="1"/>
  <c r="D5474" i="1"/>
  <c r="E5474" i="1"/>
  <c r="F5474" i="1"/>
  <c r="G5474" i="1"/>
  <c r="D5475" i="1"/>
  <c r="E5475" i="1"/>
  <c r="F5475" i="1"/>
  <c r="G5475" i="1"/>
  <c r="D5476" i="1"/>
  <c r="E5476" i="1"/>
  <c r="F5476" i="1"/>
  <c r="G5476" i="1"/>
  <c r="D5477" i="1"/>
  <c r="E5477" i="1"/>
  <c r="F5477" i="1"/>
  <c r="G5477" i="1"/>
  <c r="D5478" i="1"/>
  <c r="E5478" i="1"/>
  <c r="F5478" i="1"/>
  <c r="G5478" i="1"/>
  <c r="D5479" i="1"/>
  <c r="E5479" i="1"/>
  <c r="F5479" i="1"/>
  <c r="G5479" i="1"/>
  <c r="D5480" i="1"/>
  <c r="E5480" i="1"/>
  <c r="F5480" i="1"/>
  <c r="G5480" i="1"/>
  <c r="D5481" i="1"/>
  <c r="E5481" i="1"/>
  <c r="F5481" i="1"/>
  <c r="G5481" i="1"/>
  <c r="D5482" i="1"/>
  <c r="E5482" i="1"/>
  <c r="F5482" i="1"/>
  <c r="G5482" i="1"/>
  <c r="D5483" i="1"/>
  <c r="E5483" i="1"/>
  <c r="F5483" i="1"/>
  <c r="G5483" i="1"/>
  <c r="D5484" i="1"/>
  <c r="E5484" i="1"/>
  <c r="F5484" i="1"/>
  <c r="G5484" i="1"/>
  <c r="D5485" i="1"/>
  <c r="E5485" i="1"/>
  <c r="F5485" i="1"/>
  <c r="G5485" i="1"/>
  <c r="D5486" i="1"/>
  <c r="E5486" i="1"/>
  <c r="F5486" i="1"/>
  <c r="G5486" i="1"/>
  <c r="D5487" i="1"/>
  <c r="E5487" i="1"/>
  <c r="F5487" i="1"/>
  <c r="G5487" i="1"/>
  <c r="D5488" i="1"/>
  <c r="E5488" i="1"/>
  <c r="F5488" i="1"/>
  <c r="G5488" i="1"/>
  <c r="D5489" i="1"/>
  <c r="E5489" i="1"/>
  <c r="F5489" i="1"/>
  <c r="G5489" i="1"/>
  <c r="D5490" i="1"/>
  <c r="E5490" i="1"/>
  <c r="F5490" i="1"/>
  <c r="G5490" i="1"/>
  <c r="D5491" i="1"/>
  <c r="E5491" i="1"/>
  <c r="F5491" i="1"/>
  <c r="G5491" i="1"/>
  <c r="D5492" i="1"/>
  <c r="E5492" i="1"/>
  <c r="F5492" i="1"/>
  <c r="G5492" i="1"/>
  <c r="D5493" i="1"/>
  <c r="E5493" i="1"/>
  <c r="F5493" i="1"/>
  <c r="G5493" i="1"/>
  <c r="D5494" i="1"/>
  <c r="E5494" i="1"/>
  <c r="F5494" i="1"/>
  <c r="G5494" i="1"/>
  <c r="D5495" i="1"/>
  <c r="E5495" i="1"/>
  <c r="F5495" i="1"/>
  <c r="G5495" i="1"/>
  <c r="D5496" i="1"/>
  <c r="E5496" i="1"/>
  <c r="F5496" i="1"/>
  <c r="G5496" i="1"/>
  <c r="D5497" i="1"/>
  <c r="E5497" i="1"/>
  <c r="F5497" i="1"/>
  <c r="G5497" i="1"/>
  <c r="D5498" i="1"/>
  <c r="E5498" i="1"/>
  <c r="F5498" i="1"/>
  <c r="G5498" i="1"/>
  <c r="D5499" i="1"/>
  <c r="E5499" i="1"/>
  <c r="F5499" i="1"/>
  <c r="G5499" i="1"/>
  <c r="D5500" i="1"/>
  <c r="E5500" i="1"/>
  <c r="F5500" i="1"/>
  <c r="G5500" i="1"/>
  <c r="D5501" i="1"/>
  <c r="E5501" i="1"/>
  <c r="F5501" i="1"/>
  <c r="G5501" i="1"/>
  <c r="D5502" i="1"/>
  <c r="E5502" i="1"/>
  <c r="F5502" i="1"/>
  <c r="G5502" i="1"/>
  <c r="D5503" i="1"/>
  <c r="E5503" i="1"/>
  <c r="F5503" i="1"/>
  <c r="G5503" i="1"/>
  <c r="D5504" i="1"/>
  <c r="E5504" i="1"/>
  <c r="F5504" i="1"/>
  <c r="G5504" i="1"/>
  <c r="D5505" i="1"/>
  <c r="E5505" i="1"/>
  <c r="F5505" i="1"/>
  <c r="G5505" i="1"/>
  <c r="D5506" i="1"/>
  <c r="E5506" i="1"/>
  <c r="F5506" i="1"/>
  <c r="G5506" i="1"/>
  <c r="D5507" i="1"/>
  <c r="E5507" i="1"/>
  <c r="F5507" i="1"/>
  <c r="G5507" i="1"/>
  <c r="D5508" i="1"/>
  <c r="E5508" i="1"/>
  <c r="F5508" i="1"/>
  <c r="G5508" i="1"/>
  <c r="D5509" i="1"/>
  <c r="E5509" i="1"/>
  <c r="F5509" i="1"/>
  <c r="G5509" i="1"/>
  <c r="D5510" i="1"/>
  <c r="E5510" i="1"/>
  <c r="F5510" i="1"/>
  <c r="G5510" i="1"/>
  <c r="D5511" i="1"/>
  <c r="E5511" i="1"/>
  <c r="F5511" i="1"/>
  <c r="G5511" i="1"/>
  <c r="D5512" i="1"/>
  <c r="E5512" i="1"/>
  <c r="F5512" i="1"/>
  <c r="G5512" i="1"/>
  <c r="D5513" i="1"/>
  <c r="E5513" i="1"/>
  <c r="F5513" i="1"/>
  <c r="G5513" i="1"/>
  <c r="D5514" i="1"/>
  <c r="E5514" i="1"/>
  <c r="F5514" i="1"/>
  <c r="G5514" i="1"/>
  <c r="D5515" i="1"/>
  <c r="E5515" i="1"/>
  <c r="F5515" i="1"/>
  <c r="G5515" i="1"/>
  <c r="D5516" i="1"/>
  <c r="E5516" i="1"/>
  <c r="F5516" i="1"/>
  <c r="G5516" i="1"/>
  <c r="D5517" i="1"/>
  <c r="E5517" i="1"/>
  <c r="F5517" i="1"/>
  <c r="G5517" i="1"/>
  <c r="D5518" i="1"/>
  <c r="E5518" i="1"/>
  <c r="F5518" i="1"/>
  <c r="G5518" i="1"/>
  <c r="D5519" i="1"/>
  <c r="E5519" i="1"/>
  <c r="F5519" i="1"/>
  <c r="G5519" i="1"/>
  <c r="D5520" i="1"/>
  <c r="E5520" i="1"/>
  <c r="F5520" i="1"/>
  <c r="G5520" i="1"/>
  <c r="D5521" i="1"/>
  <c r="E5521" i="1"/>
  <c r="F5521" i="1"/>
  <c r="G5521" i="1"/>
  <c r="D5522" i="1"/>
  <c r="E5522" i="1"/>
  <c r="F5522" i="1"/>
  <c r="G5522" i="1"/>
  <c r="D5523" i="1"/>
  <c r="E5523" i="1"/>
  <c r="F5523" i="1"/>
  <c r="G5523" i="1"/>
  <c r="D5524" i="1"/>
  <c r="E5524" i="1"/>
  <c r="F5524" i="1"/>
  <c r="G5524" i="1"/>
  <c r="D5525" i="1"/>
  <c r="E5525" i="1"/>
  <c r="F5525" i="1"/>
  <c r="G5525" i="1"/>
  <c r="D5526" i="1"/>
  <c r="E5526" i="1"/>
  <c r="F5526" i="1"/>
  <c r="G5526" i="1"/>
  <c r="D5527" i="1"/>
  <c r="E5527" i="1"/>
  <c r="F5527" i="1"/>
  <c r="G5527" i="1"/>
  <c r="D5528" i="1"/>
  <c r="E5528" i="1"/>
  <c r="F5528" i="1"/>
  <c r="G5528" i="1"/>
  <c r="D5529" i="1"/>
  <c r="E5529" i="1"/>
  <c r="F5529" i="1"/>
  <c r="G5529" i="1"/>
  <c r="D5530" i="1"/>
  <c r="E5530" i="1"/>
  <c r="F5530" i="1"/>
  <c r="G5530" i="1"/>
  <c r="D5531" i="1"/>
  <c r="E5531" i="1"/>
  <c r="F5531" i="1"/>
  <c r="G5531" i="1"/>
  <c r="D5532" i="1"/>
  <c r="E5532" i="1"/>
  <c r="F5532" i="1"/>
  <c r="G5532" i="1"/>
  <c r="D5533" i="1"/>
  <c r="E5533" i="1"/>
  <c r="F5533" i="1"/>
  <c r="G5533" i="1"/>
  <c r="D5534" i="1"/>
  <c r="E5534" i="1"/>
  <c r="F5534" i="1"/>
  <c r="G5534" i="1"/>
  <c r="D5535" i="1"/>
  <c r="E5535" i="1"/>
  <c r="F5535" i="1"/>
  <c r="G5535" i="1"/>
  <c r="D5536" i="1"/>
  <c r="E5536" i="1"/>
  <c r="F5536" i="1"/>
  <c r="G5536" i="1"/>
  <c r="D5537" i="1"/>
  <c r="E5537" i="1"/>
  <c r="F5537" i="1"/>
  <c r="G5537" i="1"/>
  <c r="D5538" i="1"/>
  <c r="E5538" i="1"/>
  <c r="F5538" i="1"/>
  <c r="G5538" i="1"/>
  <c r="D5539" i="1"/>
  <c r="E5539" i="1"/>
  <c r="F5539" i="1"/>
  <c r="G5539" i="1"/>
  <c r="D5540" i="1"/>
  <c r="E5540" i="1"/>
  <c r="F5540" i="1"/>
  <c r="G5540" i="1"/>
  <c r="D5541" i="1"/>
  <c r="E5541" i="1"/>
  <c r="F5541" i="1"/>
  <c r="G5541" i="1"/>
  <c r="D5542" i="1"/>
  <c r="E5542" i="1"/>
  <c r="F5542" i="1"/>
  <c r="G5542" i="1"/>
  <c r="D5543" i="1"/>
  <c r="E5543" i="1"/>
  <c r="F5543" i="1"/>
  <c r="G5543" i="1"/>
  <c r="D5544" i="1"/>
  <c r="E5544" i="1"/>
  <c r="F5544" i="1"/>
  <c r="G5544" i="1"/>
  <c r="D5545" i="1"/>
  <c r="E5545" i="1"/>
  <c r="F5545" i="1"/>
  <c r="G5545" i="1"/>
  <c r="D5546" i="1"/>
  <c r="E5546" i="1"/>
  <c r="F5546" i="1"/>
  <c r="G5546" i="1"/>
  <c r="D5547" i="1"/>
  <c r="E5547" i="1"/>
  <c r="F5547" i="1"/>
  <c r="G5547" i="1"/>
  <c r="D5548" i="1"/>
  <c r="E5548" i="1"/>
  <c r="F5548" i="1"/>
  <c r="G5548" i="1"/>
  <c r="D5549" i="1"/>
  <c r="E5549" i="1"/>
  <c r="F5549" i="1"/>
  <c r="G5549" i="1"/>
  <c r="D5550" i="1"/>
  <c r="E5550" i="1"/>
  <c r="F5550" i="1"/>
  <c r="G5550" i="1"/>
  <c r="D5551" i="1"/>
  <c r="E5551" i="1"/>
  <c r="F5551" i="1"/>
  <c r="G5551" i="1"/>
  <c r="D5552" i="1"/>
  <c r="E5552" i="1"/>
  <c r="F5552" i="1"/>
  <c r="G5552" i="1"/>
  <c r="D5553" i="1"/>
  <c r="E5553" i="1"/>
  <c r="F5553" i="1"/>
  <c r="G5553" i="1"/>
  <c r="D5554" i="1"/>
  <c r="E5554" i="1"/>
  <c r="F5554" i="1"/>
  <c r="G5554" i="1"/>
  <c r="D5555" i="1"/>
  <c r="E5555" i="1"/>
  <c r="F5555" i="1"/>
  <c r="G5555" i="1"/>
  <c r="D5556" i="1"/>
  <c r="E5556" i="1"/>
  <c r="F5556" i="1"/>
  <c r="G5556" i="1"/>
  <c r="D5557" i="1"/>
  <c r="E5557" i="1"/>
  <c r="F5557" i="1"/>
  <c r="G5557" i="1"/>
  <c r="D5558" i="1"/>
  <c r="E5558" i="1"/>
  <c r="F5558" i="1"/>
  <c r="G5558" i="1"/>
  <c r="D5559" i="1"/>
  <c r="E5559" i="1"/>
  <c r="F5559" i="1"/>
  <c r="G5559" i="1"/>
  <c r="D5560" i="1"/>
  <c r="E5560" i="1"/>
  <c r="F5560" i="1"/>
  <c r="G5560" i="1"/>
  <c r="D5561" i="1"/>
  <c r="E5561" i="1"/>
  <c r="F5561" i="1"/>
  <c r="G5561" i="1"/>
  <c r="D5562" i="1"/>
  <c r="E5562" i="1"/>
  <c r="F5562" i="1"/>
  <c r="G5562" i="1"/>
  <c r="D5563" i="1"/>
  <c r="E5563" i="1"/>
  <c r="F5563" i="1"/>
  <c r="G5563" i="1"/>
  <c r="D5564" i="1"/>
  <c r="E5564" i="1"/>
  <c r="F5564" i="1"/>
  <c r="G5564" i="1"/>
  <c r="D5565" i="1"/>
  <c r="E5565" i="1"/>
  <c r="F5565" i="1"/>
  <c r="G5565" i="1"/>
  <c r="D5566" i="1"/>
  <c r="E5566" i="1"/>
  <c r="F5566" i="1"/>
  <c r="G5566" i="1"/>
  <c r="D5567" i="1"/>
  <c r="E5567" i="1"/>
  <c r="F5567" i="1"/>
  <c r="G5567" i="1"/>
  <c r="D5568" i="1"/>
  <c r="E5568" i="1"/>
  <c r="F5568" i="1"/>
  <c r="G5568" i="1"/>
  <c r="D5569" i="1"/>
  <c r="E5569" i="1"/>
  <c r="F5569" i="1"/>
  <c r="G5569" i="1"/>
  <c r="D5570" i="1"/>
  <c r="E5570" i="1"/>
  <c r="F5570" i="1"/>
  <c r="G5570" i="1"/>
  <c r="D5571" i="1"/>
  <c r="E5571" i="1"/>
  <c r="F5571" i="1"/>
  <c r="G5571" i="1"/>
  <c r="D5572" i="1"/>
  <c r="E5572" i="1"/>
  <c r="F5572" i="1"/>
  <c r="G5572" i="1"/>
  <c r="D5573" i="1"/>
  <c r="E5573" i="1"/>
  <c r="F5573" i="1"/>
  <c r="G5573" i="1"/>
  <c r="D5574" i="1"/>
  <c r="E5574" i="1"/>
  <c r="F5574" i="1"/>
  <c r="G5574" i="1"/>
  <c r="D5575" i="1"/>
  <c r="E5575" i="1"/>
  <c r="F5575" i="1"/>
  <c r="G5575" i="1"/>
  <c r="D5576" i="1"/>
  <c r="E5576" i="1"/>
  <c r="F5576" i="1"/>
  <c r="G5576" i="1"/>
  <c r="D5577" i="1"/>
  <c r="E5577" i="1"/>
  <c r="F5577" i="1"/>
  <c r="G5577" i="1"/>
  <c r="D5578" i="1"/>
  <c r="E5578" i="1"/>
  <c r="F5578" i="1"/>
  <c r="G5578" i="1"/>
  <c r="D5579" i="1"/>
  <c r="E5579" i="1"/>
  <c r="F5579" i="1"/>
  <c r="G5579" i="1"/>
  <c r="D5580" i="1"/>
  <c r="E5580" i="1"/>
  <c r="F5580" i="1"/>
  <c r="G5580" i="1"/>
  <c r="D5581" i="1"/>
  <c r="E5581" i="1"/>
  <c r="F5581" i="1"/>
  <c r="G5581" i="1"/>
  <c r="D5582" i="1"/>
  <c r="E5582" i="1"/>
  <c r="F5582" i="1"/>
  <c r="G5582" i="1"/>
  <c r="D5583" i="1"/>
  <c r="E5583" i="1"/>
  <c r="F5583" i="1"/>
  <c r="G5583" i="1"/>
  <c r="D5584" i="1"/>
  <c r="E5584" i="1"/>
  <c r="F5584" i="1"/>
  <c r="G5584" i="1"/>
  <c r="D5585" i="1"/>
  <c r="E5585" i="1"/>
  <c r="F5585" i="1"/>
  <c r="G5585" i="1"/>
  <c r="D5586" i="1"/>
  <c r="E5586" i="1"/>
  <c r="F5586" i="1"/>
  <c r="G5586" i="1"/>
  <c r="D5587" i="1"/>
  <c r="E5587" i="1"/>
  <c r="F5587" i="1"/>
  <c r="G5587" i="1"/>
  <c r="D5588" i="1"/>
  <c r="E5588" i="1"/>
  <c r="F5588" i="1"/>
  <c r="G5588" i="1"/>
  <c r="D5589" i="1"/>
  <c r="E5589" i="1"/>
  <c r="F5589" i="1"/>
  <c r="G5589" i="1"/>
  <c r="D5590" i="1"/>
  <c r="E5590" i="1"/>
  <c r="F5590" i="1"/>
  <c r="G5590" i="1"/>
  <c r="D5591" i="1"/>
  <c r="E5591" i="1"/>
  <c r="F5591" i="1"/>
  <c r="G5591" i="1"/>
  <c r="D5592" i="1"/>
  <c r="E5592" i="1"/>
  <c r="F5592" i="1"/>
  <c r="G5592" i="1"/>
  <c r="D5593" i="1"/>
  <c r="E5593" i="1"/>
  <c r="F5593" i="1"/>
  <c r="G5593" i="1"/>
  <c r="D5594" i="1"/>
  <c r="E5594" i="1"/>
  <c r="F5594" i="1"/>
  <c r="G5594" i="1"/>
  <c r="D5595" i="1"/>
  <c r="E5595" i="1"/>
  <c r="F5595" i="1"/>
  <c r="G5595" i="1"/>
  <c r="D5596" i="1"/>
  <c r="E5596" i="1"/>
  <c r="F5596" i="1"/>
  <c r="G5596" i="1"/>
  <c r="D5597" i="1"/>
  <c r="E5597" i="1"/>
  <c r="F5597" i="1"/>
  <c r="G5597" i="1"/>
  <c r="D5598" i="1"/>
  <c r="E5598" i="1"/>
  <c r="F5598" i="1"/>
  <c r="G5598" i="1"/>
  <c r="D5599" i="1"/>
  <c r="E5599" i="1"/>
  <c r="F5599" i="1"/>
  <c r="G5599" i="1"/>
  <c r="D5600" i="1"/>
  <c r="E5600" i="1"/>
  <c r="F5600" i="1"/>
  <c r="G5600" i="1"/>
  <c r="D5601" i="1"/>
  <c r="E5601" i="1"/>
  <c r="F5601" i="1"/>
  <c r="G5601" i="1"/>
  <c r="D5602" i="1"/>
  <c r="E5602" i="1"/>
  <c r="F5602" i="1"/>
  <c r="G5602" i="1"/>
  <c r="D5603" i="1"/>
  <c r="E5603" i="1"/>
  <c r="F5603" i="1"/>
  <c r="G5603" i="1"/>
  <c r="D5604" i="1"/>
  <c r="E5604" i="1"/>
  <c r="F5604" i="1"/>
  <c r="G5604" i="1"/>
  <c r="D5605" i="1"/>
  <c r="E5605" i="1"/>
  <c r="F5605" i="1"/>
  <c r="G5605" i="1"/>
  <c r="D5606" i="1"/>
  <c r="E5606" i="1"/>
  <c r="F5606" i="1"/>
  <c r="G5606" i="1"/>
  <c r="D5607" i="1"/>
  <c r="E5607" i="1"/>
  <c r="F5607" i="1"/>
  <c r="G5607" i="1"/>
  <c r="D5608" i="1"/>
  <c r="E5608" i="1"/>
  <c r="F5608" i="1"/>
  <c r="G5608" i="1"/>
  <c r="D5609" i="1"/>
  <c r="E5609" i="1"/>
  <c r="F5609" i="1"/>
  <c r="G5609" i="1"/>
  <c r="D5610" i="1"/>
  <c r="E5610" i="1"/>
  <c r="F5610" i="1"/>
  <c r="G5610" i="1"/>
  <c r="D5611" i="1"/>
  <c r="E5611" i="1"/>
  <c r="F5611" i="1"/>
  <c r="G5611" i="1"/>
  <c r="D5612" i="1"/>
  <c r="E5612" i="1"/>
  <c r="F5612" i="1"/>
  <c r="G5612" i="1"/>
  <c r="D5613" i="1"/>
  <c r="E5613" i="1"/>
  <c r="F5613" i="1"/>
  <c r="G5613" i="1"/>
  <c r="D5614" i="1"/>
  <c r="E5614" i="1"/>
  <c r="F5614" i="1"/>
  <c r="G5614" i="1"/>
  <c r="D5615" i="1"/>
  <c r="E5615" i="1"/>
  <c r="F5615" i="1"/>
  <c r="G5615" i="1"/>
  <c r="D5616" i="1"/>
  <c r="E5616" i="1"/>
  <c r="F5616" i="1"/>
  <c r="G5616" i="1"/>
  <c r="D5617" i="1"/>
  <c r="E5617" i="1"/>
  <c r="F5617" i="1"/>
  <c r="G5617" i="1"/>
  <c r="D5618" i="1"/>
  <c r="E5618" i="1"/>
  <c r="F5618" i="1"/>
  <c r="G5618" i="1"/>
  <c r="D5619" i="1"/>
  <c r="E5619" i="1"/>
  <c r="F5619" i="1"/>
  <c r="G5619" i="1"/>
  <c r="D5620" i="1"/>
  <c r="E5620" i="1"/>
  <c r="F5620" i="1"/>
  <c r="G5620" i="1"/>
  <c r="D5621" i="1"/>
  <c r="E5621" i="1"/>
  <c r="F5621" i="1"/>
  <c r="G5621" i="1"/>
  <c r="D5622" i="1"/>
  <c r="E5622" i="1"/>
  <c r="F5622" i="1"/>
  <c r="G5622" i="1"/>
  <c r="D5623" i="1"/>
  <c r="E5623" i="1"/>
  <c r="F5623" i="1"/>
  <c r="G5623" i="1"/>
  <c r="D5624" i="1"/>
  <c r="E5624" i="1"/>
  <c r="F5624" i="1"/>
  <c r="G5624" i="1"/>
  <c r="D5625" i="1"/>
  <c r="E5625" i="1"/>
  <c r="F5625" i="1"/>
  <c r="G5625" i="1"/>
  <c r="D5626" i="1"/>
  <c r="E5626" i="1"/>
  <c r="F5626" i="1"/>
  <c r="G5626" i="1"/>
  <c r="D5627" i="1"/>
  <c r="E5627" i="1"/>
  <c r="F5627" i="1"/>
  <c r="G5627" i="1"/>
  <c r="D5628" i="1"/>
  <c r="E5628" i="1"/>
  <c r="F5628" i="1"/>
  <c r="G5628" i="1"/>
  <c r="D5629" i="1"/>
  <c r="E5629" i="1"/>
  <c r="F5629" i="1"/>
  <c r="G5629" i="1"/>
  <c r="D5630" i="1"/>
  <c r="E5630" i="1"/>
  <c r="F5630" i="1"/>
  <c r="G5630" i="1"/>
  <c r="D5631" i="1"/>
  <c r="E5631" i="1"/>
  <c r="F5631" i="1"/>
  <c r="G5631" i="1"/>
  <c r="D5632" i="1"/>
  <c r="E5632" i="1"/>
  <c r="F5632" i="1"/>
  <c r="G5632" i="1"/>
  <c r="D5633" i="1"/>
  <c r="E5633" i="1"/>
  <c r="F5633" i="1"/>
  <c r="G5633" i="1"/>
  <c r="D5634" i="1"/>
  <c r="E5634" i="1"/>
  <c r="F5634" i="1"/>
  <c r="G5634" i="1"/>
  <c r="D5635" i="1"/>
  <c r="E5635" i="1"/>
  <c r="F5635" i="1"/>
  <c r="G5635" i="1"/>
  <c r="D5636" i="1"/>
  <c r="E5636" i="1"/>
  <c r="F5636" i="1"/>
  <c r="G5636" i="1"/>
  <c r="D5637" i="1"/>
  <c r="E5637" i="1"/>
  <c r="F5637" i="1"/>
  <c r="G5637" i="1"/>
  <c r="D5638" i="1"/>
  <c r="E5638" i="1"/>
  <c r="F5638" i="1"/>
  <c r="G5638" i="1"/>
  <c r="D5639" i="1"/>
  <c r="E5639" i="1"/>
  <c r="F5639" i="1"/>
  <c r="G5639" i="1"/>
  <c r="D5640" i="1"/>
  <c r="E5640" i="1"/>
  <c r="F5640" i="1"/>
  <c r="G5640" i="1"/>
  <c r="D5641" i="1"/>
  <c r="E5641" i="1"/>
  <c r="F5641" i="1"/>
  <c r="G5641" i="1"/>
  <c r="D5642" i="1"/>
  <c r="E5642" i="1"/>
  <c r="F5642" i="1"/>
  <c r="G5642" i="1"/>
  <c r="D5643" i="1"/>
  <c r="E5643" i="1"/>
  <c r="F5643" i="1"/>
  <c r="G5643" i="1"/>
  <c r="D5644" i="1"/>
  <c r="E5644" i="1"/>
  <c r="F5644" i="1"/>
  <c r="G5644" i="1"/>
  <c r="D5645" i="1"/>
  <c r="E5645" i="1"/>
  <c r="F5645" i="1"/>
  <c r="G5645" i="1"/>
  <c r="D5646" i="1"/>
  <c r="E5646" i="1"/>
  <c r="F5646" i="1"/>
  <c r="G5646" i="1"/>
  <c r="D5647" i="1"/>
  <c r="E5647" i="1"/>
  <c r="F5647" i="1"/>
  <c r="G5647" i="1"/>
  <c r="D5648" i="1"/>
  <c r="E5648" i="1"/>
  <c r="F5648" i="1"/>
  <c r="G5648" i="1"/>
  <c r="D5649" i="1"/>
  <c r="E5649" i="1"/>
  <c r="F5649" i="1"/>
  <c r="G5649" i="1"/>
  <c r="D5650" i="1"/>
  <c r="E5650" i="1"/>
  <c r="F5650" i="1"/>
  <c r="G5650" i="1"/>
  <c r="D5651" i="1"/>
  <c r="E5651" i="1"/>
  <c r="F5651" i="1"/>
  <c r="G5651" i="1"/>
  <c r="D5652" i="1"/>
  <c r="E5652" i="1"/>
  <c r="F5652" i="1"/>
  <c r="G5652" i="1"/>
  <c r="D5653" i="1"/>
  <c r="E5653" i="1"/>
  <c r="F5653" i="1"/>
  <c r="G5653" i="1"/>
  <c r="D5654" i="1"/>
  <c r="E5654" i="1"/>
  <c r="F5654" i="1"/>
  <c r="G5654" i="1"/>
  <c r="D5655" i="1"/>
  <c r="E5655" i="1"/>
  <c r="F5655" i="1"/>
  <c r="G5655" i="1"/>
  <c r="D5656" i="1"/>
  <c r="E5656" i="1"/>
  <c r="F5656" i="1"/>
  <c r="G5656" i="1"/>
  <c r="D5657" i="1"/>
  <c r="E5657" i="1"/>
  <c r="F5657" i="1"/>
  <c r="G5657" i="1"/>
  <c r="D5658" i="1"/>
  <c r="E5658" i="1"/>
  <c r="F5658" i="1"/>
  <c r="G5658" i="1"/>
  <c r="D5659" i="1"/>
  <c r="E5659" i="1"/>
  <c r="F5659" i="1"/>
  <c r="G5659" i="1"/>
  <c r="D5660" i="1"/>
  <c r="E5660" i="1"/>
  <c r="F5660" i="1"/>
  <c r="G5660" i="1"/>
  <c r="D5661" i="1"/>
  <c r="E5661" i="1"/>
  <c r="F5661" i="1"/>
  <c r="G5661" i="1"/>
  <c r="D5662" i="1"/>
  <c r="E5662" i="1"/>
  <c r="F5662" i="1"/>
  <c r="G5662" i="1"/>
  <c r="D5663" i="1"/>
  <c r="E5663" i="1"/>
  <c r="F5663" i="1"/>
  <c r="G5663" i="1"/>
  <c r="D5664" i="1"/>
  <c r="E5664" i="1"/>
  <c r="F5664" i="1"/>
  <c r="G5664" i="1"/>
  <c r="D5665" i="1"/>
  <c r="E5665" i="1"/>
  <c r="F5665" i="1"/>
  <c r="G5665" i="1"/>
  <c r="D5666" i="1"/>
  <c r="E5666" i="1"/>
  <c r="F5666" i="1"/>
  <c r="G5666" i="1"/>
  <c r="D5667" i="1"/>
  <c r="E5667" i="1"/>
  <c r="F5667" i="1"/>
  <c r="G5667" i="1"/>
  <c r="D5668" i="1"/>
  <c r="E5668" i="1"/>
  <c r="F5668" i="1"/>
  <c r="G5668" i="1"/>
  <c r="D5669" i="1"/>
  <c r="E5669" i="1"/>
  <c r="F5669" i="1"/>
  <c r="G5669" i="1"/>
  <c r="D5670" i="1"/>
  <c r="E5670" i="1"/>
  <c r="F5670" i="1"/>
  <c r="G5670" i="1"/>
  <c r="D5671" i="1"/>
  <c r="E5671" i="1"/>
  <c r="F5671" i="1"/>
  <c r="G5671" i="1"/>
  <c r="D5672" i="1"/>
  <c r="E5672" i="1"/>
  <c r="F5672" i="1"/>
  <c r="G5672" i="1"/>
  <c r="D5673" i="1"/>
  <c r="E5673" i="1"/>
  <c r="F5673" i="1"/>
  <c r="G5673" i="1"/>
  <c r="D5674" i="1"/>
  <c r="E5674" i="1"/>
  <c r="F5674" i="1"/>
  <c r="G5674" i="1"/>
  <c r="D5675" i="1"/>
  <c r="E5675" i="1"/>
  <c r="F5675" i="1"/>
  <c r="G5675" i="1"/>
  <c r="D5676" i="1"/>
  <c r="E5676" i="1"/>
  <c r="F5676" i="1"/>
  <c r="G5676" i="1"/>
  <c r="D5677" i="1"/>
  <c r="E5677" i="1"/>
  <c r="F5677" i="1"/>
  <c r="G5677" i="1"/>
  <c r="D5678" i="1"/>
  <c r="E5678" i="1"/>
  <c r="F5678" i="1"/>
  <c r="G5678" i="1"/>
  <c r="D5679" i="1"/>
  <c r="E5679" i="1"/>
  <c r="F5679" i="1"/>
  <c r="G5679" i="1"/>
  <c r="D5680" i="1"/>
  <c r="E5680" i="1"/>
  <c r="F5680" i="1"/>
  <c r="G5680" i="1"/>
  <c r="D5681" i="1"/>
  <c r="E5681" i="1"/>
  <c r="F5681" i="1"/>
  <c r="G5681" i="1"/>
  <c r="D5682" i="1"/>
  <c r="E5682" i="1"/>
  <c r="F5682" i="1"/>
  <c r="G5682" i="1"/>
  <c r="D5683" i="1"/>
  <c r="E5683" i="1"/>
  <c r="F5683" i="1"/>
  <c r="G5683" i="1"/>
  <c r="D5684" i="1"/>
  <c r="E5684" i="1"/>
  <c r="F5684" i="1"/>
  <c r="G5684" i="1"/>
  <c r="D5685" i="1"/>
  <c r="E5685" i="1"/>
  <c r="F5685" i="1"/>
  <c r="G5685" i="1"/>
  <c r="D5686" i="1"/>
  <c r="E5686" i="1"/>
  <c r="F5686" i="1"/>
  <c r="G5686" i="1"/>
  <c r="D5687" i="1"/>
  <c r="E5687" i="1"/>
  <c r="F5687" i="1"/>
  <c r="G5687" i="1"/>
  <c r="D5688" i="1"/>
  <c r="E5688" i="1"/>
  <c r="F5688" i="1"/>
  <c r="G5688" i="1"/>
  <c r="D5689" i="1"/>
  <c r="E5689" i="1"/>
  <c r="F5689" i="1"/>
  <c r="G5689" i="1"/>
  <c r="D5690" i="1"/>
  <c r="E5690" i="1"/>
  <c r="F5690" i="1"/>
  <c r="G5690" i="1"/>
  <c r="D5691" i="1"/>
  <c r="E5691" i="1"/>
  <c r="F5691" i="1"/>
  <c r="G5691" i="1"/>
  <c r="D5692" i="1"/>
  <c r="E5692" i="1"/>
  <c r="F5692" i="1"/>
  <c r="G5692" i="1"/>
  <c r="D5693" i="1"/>
  <c r="E5693" i="1"/>
  <c r="F5693" i="1"/>
  <c r="G5693" i="1"/>
  <c r="D5694" i="1"/>
  <c r="E5694" i="1"/>
  <c r="F5694" i="1"/>
  <c r="G5694" i="1"/>
  <c r="D5695" i="1"/>
  <c r="E5695" i="1"/>
  <c r="F5695" i="1"/>
  <c r="G5695" i="1"/>
  <c r="D5696" i="1"/>
  <c r="E5696" i="1"/>
  <c r="F5696" i="1"/>
  <c r="G5696" i="1"/>
  <c r="D5697" i="1"/>
  <c r="E5697" i="1"/>
  <c r="F5697" i="1"/>
  <c r="G5697" i="1"/>
  <c r="D5698" i="1"/>
  <c r="E5698" i="1"/>
  <c r="F5698" i="1"/>
  <c r="G5698" i="1"/>
  <c r="D5699" i="1"/>
  <c r="E5699" i="1"/>
  <c r="F5699" i="1"/>
  <c r="G5699" i="1"/>
  <c r="D5700" i="1"/>
  <c r="E5700" i="1"/>
  <c r="F5700" i="1"/>
  <c r="G5700" i="1"/>
  <c r="D5701" i="1"/>
  <c r="E5701" i="1"/>
  <c r="F5701" i="1"/>
  <c r="G5701" i="1"/>
  <c r="D5702" i="1"/>
  <c r="E5702" i="1"/>
  <c r="F5702" i="1"/>
  <c r="G5702" i="1"/>
  <c r="D5703" i="1"/>
  <c r="E5703" i="1"/>
  <c r="F5703" i="1"/>
  <c r="G5703" i="1"/>
  <c r="D5704" i="1"/>
  <c r="E5704" i="1"/>
  <c r="F5704" i="1"/>
  <c r="G5704" i="1"/>
  <c r="D5705" i="1"/>
  <c r="E5705" i="1"/>
  <c r="F5705" i="1"/>
  <c r="G5705" i="1"/>
  <c r="D5706" i="1"/>
  <c r="E5706" i="1"/>
  <c r="F5706" i="1"/>
  <c r="G5706" i="1"/>
  <c r="D5707" i="1"/>
  <c r="E5707" i="1"/>
  <c r="F5707" i="1"/>
  <c r="G5707" i="1"/>
  <c r="D5708" i="1"/>
  <c r="E5708" i="1"/>
  <c r="F5708" i="1"/>
  <c r="G5708" i="1"/>
  <c r="D5709" i="1"/>
  <c r="E5709" i="1"/>
  <c r="F5709" i="1"/>
  <c r="G5709" i="1"/>
  <c r="D5710" i="1"/>
  <c r="E5710" i="1"/>
  <c r="F5710" i="1"/>
  <c r="G5710" i="1"/>
  <c r="D5711" i="1"/>
  <c r="E5711" i="1"/>
  <c r="F5711" i="1"/>
  <c r="G5711" i="1"/>
  <c r="D5712" i="1"/>
  <c r="E5712" i="1"/>
  <c r="F5712" i="1"/>
  <c r="G5712" i="1"/>
  <c r="D5713" i="1"/>
  <c r="E5713" i="1"/>
  <c r="F5713" i="1"/>
  <c r="G5713" i="1"/>
  <c r="D5714" i="1"/>
  <c r="E5714" i="1"/>
  <c r="F5714" i="1"/>
  <c r="G5714" i="1"/>
  <c r="D5715" i="1"/>
  <c r="E5715" i="1"/>
  <c r="F5715" i="1"/>
  <c r="G5715" i="1"/>
  <c r="D5716" i="1"/>
  <c r="E5716" i="1"/>
  <c r="F5716" i="1"/>
  <c r="G5716" i="1"/>
  <c r="D5717" i="1"/>
  <c r="E5717" i="1"/>
  <c r="F5717" i="1"/>
  <c r="G5717" i="1"/>
  <c r="D5718" i="1"/>
  <c r="E5718" i="1"/>
  <c r="F5718" i="1"/>
  <c r="G5718" i="1"/>
  <c r="D5719" i="1"/>
  <c r="E5719" i="1"/>
  <c r="F5719" i="1"/>
  <c r="G5719" i="1"/>
  <c r="D5720" i="1"/>
  <c r="E5720" i="1"/>
  <c r="F5720" i="1"/>
  <c r="G5720" i="1"/>
  <c r="D5721" i="1"/>
  <c r="E5721" i="1"/>
  <c r="F5721" i="1"/>
  <c r="G5721" i="1"/>
  <c r="D5722" i="1"/>
  <c r="E5722" i="1"/>
  <c r="F5722" i="1"/>
  <c r="G5722" i="1"/>
  <c r="D5723" i="1"/>
  <c r="E5723" i="1"/>
  <c r="F5723" i="1"/>
  <c r="G5723" i="1"/>
  <c r="D5724" i="1"/>
  <c r="E5724" i="1"/>
  <c r="F5724" i="1"/>
  <c r="G5724" i="1"/>
  <c r="D5725" i="1"/>
  <c r="E5725" i="1"/>
  <c r="F5725" i="1"/>
  <c r="G5725" i="1"/>
  <c r="D5726" i="1"/>
  <c r="E5726" i="1"/>
  <c r="F5726" i="1"/>
  <c r="G5726" i="1"/>
  <c r="D5727" i="1"/>
  <c r="E5727" i="1"/>
  <c r="F5727" i="1"/>
  <c r="G5727" i="1"/>
  <c r="D5728" i="1"/>
  <c r="E5728" i="1"/>
  <c r="F5728" i="1"/>
  <c r="G5728" i="1"/>
  <c r="D5729" i="1"/>
  <c r="E5729" i="1"/>
  <c r="F5729" i="1"/>
  <c r="G5729" i="1"/>
  <c r="D5730" i="1"/>
  <c r="E5730" i="1"/>
  <c r="F5730" i="1"/>
  <c r="G5730" i="1"/>
  <c r="D5731" i="1"/>
  <c r="E5731" i="1"/>
  <c r="F5731" i="1"/>
  <c r="G5731" i="1"/>
  <c r="D5732" i="1"/>
  <c r="E5732" i="1"/>
  <c r="F5732" i="1"/>
  <c r="G5732" i="1"/>
  <c r="D5733" i="1"/>
  <c r="E5733" i="1"/>
  <c r="F5733" i="1"/>
  <c r="G5733" i="1"/>
  <c r="D5734" i="1"/>
  <c r="E5734" i="1"/>
  <c r="F5734" i="1"/>
  <c r="G5734" i="1"/>
  <c r="D5735" i="1"/>
  <c r="E5735" i="1"/>
  <c r="F5735" i="1"/>
  <c r="G5735" i="1"/>
  <c r="D5736" i="1"/>
  <c r="E5736" i="1"/>
  <c r="F5736" i="1"/>
  <c r="G5736" i="1"/>
  <c r="D5737" i="1"/>
  <c r="E5737" i="1"/>
  <c r="F5737" i="1"/>
  <c r="G5737" i="1"/>
  <c r="D5738" i="1"/>
  <c r="E5738" i="1"/>
  <c r="F5738" i="1"/>
  <c r="G5738" i="1"/>
  <c r="D5739" i="1"/>
  <c r="E5739" i="1"/>
  <c r="F5739" i="1"/>
  <c r="G5739" i="1"/>
  <c r="D5740" i="1"/>
  <c r="E5740" i="1"/>
  <c r="F5740" i="1"/>
  <c r="G5740" i="1"/>
  <c r="D5741" i="1"/>
  <c r="E5741" i="1"/>
  <c r="F5741" i="1"/>
  <c r="G5741" i="1"/>
  <c r="D5742" i="1"/>
  <c r="E5742" i="1"/>
  <c r="F5742" i="1"/>
  <c r="G5742" i="1"/>
  <c r="D5743" i="1"/>
  <c r="E5743" i="1"/>
  <c r="F5743" i="1"/>
  <c r="G5743" i="1"/>
  <c r="D5744" i="1"/>
  <c r="E5744" i="1"/>
  <c r="F5744" i="1"/>
  <c r="G5744" i="1"/>
  <c r="D5745" i="1"/>
  <c r="E5745" i="1"/>
  <c r="F5745" i="1"/>
  <c r="G5745" i="1"/>
  <c r="D5746" i="1"/>
  <c r="E5746" i="1"/>
  <c r="F5746" i="1"/>
  <c r="G5746" i="1"/>
  <c r="D5747" i="1"/>
  <c r="E5747" i="1"/>
  <c r="F5747" i="1"/>
  <c r="G5747" i="1"/>
  <c r="D5748" i="1"/>
  <c r="E5748" i="1"/>
  <c r="F5748" i="1"/>
  <c r="G5748" i="1"/>
  <c r="D5749" i="1"/>
  <c r="E5749" i="1"/>
  <c r="F5749" i="1"/>
  <c r="G5749" i="1"/>
  <c r="D5750" i="1"/>
  <c r="E5750" i="1"/>
  <c r="F5750" i="1"/>
  <c r="G5750" i="1"/>
  <c r="D5751" i="1"/>
  <c r="E5751" i="1"/>
  <c r="F5751" i="1"/>
  <c r="G5751" i="1"/>
  <c r="D5752" i="1"/>
  <c r="E5752" i="1"/>
  <c r="F5752" i="1"/>
  <c r="G5752" i="1"/>
  <c r="D5753" i="1"/>
  <c r="E5753" i="1"/>
  <c r="F5753" i="1"/>
  <c r="G5753" i="1"/>
  <c r="D5754" i="1"/>
  <c r="E5754" i="1"/>
  <c r="F5754" i="1"/>
  <c r="G5754" i="1"/>
  <c r="D5755" i="1"/>
  <c r="E5755" i="1"/>
  <c r="F5755" i="1"/>
  <c r="G5755" i="1"/>
  <c r="D5756" i="1"/>
  <c r="E5756" i="1"/>
  <c r="F5756" i="1"/>
  <c r="G5756" i="1"/>
  <c r="D5757" i="1"/>
  <c r="E5757" i="1"/>
  <c r="F5757" i="1"/>
  <c r="G5757" i="1"/>
  <c r="D5758" i="1"/>
  <c r="E5758" i="1"/>
  <c r="F5758" i="1"/>
  <c r="G5758" i="1"/>
  <c r="D5759" i="1"/>
  <c r="E5759" i="1"/>
  <c r="F5759" i="1"/>
  <c r="G5759" i="1"/>
  <c r="D5760" i="1"/>
  <c r="E5760" i="1"/>
  <c r="F5760" i="1"/>
  <c r="G5760" i="1"/>
  <c r="D5761" i="1"/>
  <c r="E5761" i="1"/>
  <c r="F5761" i="1"/>
  <c r="G5761" i="1"/>
  <c r="D5762" i="1"/>
  <c r="E5762" i="1"/>
  <c r="F5762" i="1"/>
  <c r="G5762" i="1"/>
  <c r="D5763" i="1"/>
  <c r="E5763" i="1"/>
  <c r="F5763" i="1"/>
  <c r="G5763" i="1"/>
  <c r="D5764" i="1"/>
  <c r="E5764" i="1"/>
  <c r="F5764" i="1"/>
  <c r="G5764" i="1"/>
  <c r="D5765" i="1"/>
  <c r="E5765" i="1"/>
  <c r="F5765" i="1"/>
  <c r="G5765" i="1"/>
  <c r="D5766" i="1"/>
  <c r="E5766" i="1"/>
  <c r="F5766" i="1"/>
  <c r="G5766" i="1"/>
  <c r="D5767" i="1"/>
  <c r="E5767" i="1"/>
  <c r="F5767" i="1"/>
  <c r="G5767" i="1"/>
  <c r="D5768" i="1"/>
  <c r="E5768" i="1"/>
  <c r="F5768" i="1"/>
  <c r="G5768" i="1"/>
  <c r="D5769" i="1"/>
  <c r="E5769" i="1"/>
  <c r="F5769" i="1"/>
  <c r="G5769" i="1"/>
  <c r="D5770" i="1"/>
  <c r="E5770" i="1"/>
  <c r="F5770" i="1"/>
  <c r="G5770" i="1"/>
  <c r="D5771" i="1"/>
  <c r="E5771" i="1"/>
  <c r="F5771" i="1"/>
  <c r="G5771" i="1"/>
  <c r="D5772" i="1"/>
  <c r="E5772" i="1"/>
  <c r="F5772" i="1"/>
  <c r="G5772" i="1"/>
  <c r="D5773" i="1"/>
  <c r="E5773" i="1"/>
  <c r="F5773" i="1"/>
  <c r="G5773" i="1"/>
  <c r="D5774" i="1"/>
  <c r="E5774" i="1"/>
  <c r="F5774" i="1"/>
  <c r="G5774" i="1"/>
  <c r="D5775" i="1"/>
  <c r="E5775" i="1"/>
  <c r="F5775" i="1"/>
  <c r="G5775" i="1"/>
  <c r="D5776" i="1"/>
  <c r="E5776" i="1"/>
  <c r="F5776" i="1"/>
  <c r="G5776" i="1"/>
  <c r="D5777" i="1"/>
  <c r="E5777" i="1"/>
  <c r="F5777" i="1"/>
  <c r="G5777" i="1"/>
  <c r="D5778" i="1"/>
  <c r="E5778" i="1"/>
  <c r="F5778" i="1"/>
  <c r="G5778" i="1"/>
  <c r="D5779" i="1"/>
  <c r="E5779" i="1"/>
  <c r="F5779" i="1"/>
  <c r="G5779" i="1"/>
  <c r="D5780" i="1"/>
  <c r="E5780" i="1"/>
  <c r="F5780" i="1"/>
  <c r="G5780" i="1"/>
  <c r="D5781" i="1"/>
  <c r="E5781" i="1"/>
  <c r="F5781" i="1"/>
  <c r="G5781" i="1"/>
  <c r="D5782" i="1"/>
  <c r="E5782" i="1"/>
  <c r="F5782" i="1"/>
  <c r="G5782" i="1"/>
  <c r="D5783" i="1"/>
  <c r="E5783" i="1"/>
  <c r="F5783" i="1"/>
  <c r="G5783" i="1"/>
  <c r="D5784" i="1"/>
  <c r="E5784" i="1"/>
  <c r="F5784" i="1"/>
  <c r="G5784" i="1"/>
  <c r="D5785" i="1"/>
  <c r="E5785" i="1"/>
  <c r="F5785" i="1"/>
  <c r="G5785" i="1"/>
  <c r="D5786" i="1"/>
  <c r="E5786" i="1"/>
  <c r="F5786" i="1"/>
  <c r="G5786" i="1"/>
  <c r="D5787" i="1"/>
  <c r="E5787" i="1"/>
  <c r="F5787" i="1"/>
  <c r="G5787" i="1"/>
  <c r="D5788" i="1"/>
  <c r="E5788" i="1"/>
  <c r="F5788" i="1"/>
  <c r="G5788" i="1"/>
  <c r="D5789" i="1"/>
  <c r="E5789" i="1"/>
  <c r="F5789" i="1"/>
  <c r="G5789" i="1"/>
  <c r="D5790" i="1"/>
  <c r="E5790" i="1"/>
  <c r="F5790" i="1"/>
  <c r="G5790" i="1"/>
  <c r="D5791" i="1"/>
  <c r="E5791" i="1"/>
  <c r="F5791" i="1"/>
  <c r="G5791" i="1"/>
  <c r="D5792" i="1"/>
  <c r="E5792" i="1"/>
  <c r="F5792" i="1"/>
  <c r="G5792" i="1"/>
  <c r="D5793" i="1"/>
  <c r="E5793" i="1"/>
  <c r="F5793" i="1"/>
  <c r="G5793" i="1"/>
  <c r="D5794" i="1"/>
  <c r="E5794" i="1"/>
  <c r="F5794" i="1"/>
  <c r="G5794" i="1"/>
  <c r="D5795" i="1"/>
  <c r="E5795" i="1"/>
  <c r="F5795" i="1"/>
  <c r="G5795" i="1"/>
  <c r="D5796" i="1"/>
  <c r="E5796" i="1"/>
  <c r="F5796" i="1"/>
  <c r="G5796" i="1"/>
  <c r="D5797" i="1"/>
  <c r="E5797" i="1"/>
  <c r="F5797" i="1"/>
  <c r="G5797" i="1"/>
  <c r="D5798" i="1"/>
  <c r="E5798" i="1"/>
  <c r="F5798" i="1"/>
  <c r="G5798" i="1"/>
  <c r="D5799" i="1"/>
  <c r="E5799" i="1"/>
  <c r="F5799" i="1"/>
  <c r="G5799" i="1"/>
  <c r="D5800" i="1"/>
  <c r="E5800" i="1"/>
  <c r="F5800" i="1"/>
  <c r="G5800" i="1"/>
  <c r="D5801" i="1"/>
  <c r="E5801" i="1"/>
  <c r="F5801" i="1"/>
  <c r="G5801" i="1"/>
  <c r="D5802" i="1"/>
  <c r="E5802" i="1"/>
  <c r="F5802" i="1"/>
  <c r="G5802" i="1"/>
  <c r="D5803" i="1"/>
  <c r="E5803" i="1"/>
  <c r="F5803" i="1"/>
  <c r="G5803" i="1"/>
  <c r="D5804" i="1"/>
  <c r="E5804" i="1"/>
  <c r="F5804" i="1"/>
  <c r="G5804" i="1"/>
  <c r="D5805" i="1"/>
  <c r="E5805" i="1"/>
  <c r="F5805" i="1"/>
  <c r="G5805" i="1"/>
  <c r="D5806" i="1"/>
  <c r="E5806" i="1"/>
  <c r="F5806" i="1"/>
  <c r="G5806" i="1"/>
  <c r="D5807" i="1"/>
  <c r="E5807" i="1"/>
  <c r="F5807" i="1"/>
  <c r="G5807" i="1"/>
  <c r="D5808" i="1"/>
  <c r="E5808" i="1"/>
  <c r="F5808" i="1"/>
  <c r="G5808" i="1"/>
  <c r="D5809" i="1"/>
  <c r="E5809" i="1"/>
  <c r="F5809" i="1"/>
  <c r="G5809" i="1"/>
  <c r="D5810" i="1"/>
  <c r="E5810" i="1"/>
  <c r="F5810" i="1"/>
  <c r="G5810" i="1"/>
  <c r="D5811" i="1"/>
  <c r="E5811" i="1"/>
  <c r="F5811" i="1"/>
  <c r="G5811" i="1"/>
  <c r="D5812" i="1"/>
  <c r="E5812" i="1"/>
  <c r="F5812" i="1"/>
  <c r="G5812" i="1"/>
  <c r="D5813" i="1"/>
  <c r="E5813" i="1"/>
  <c r="F5813" i="1"/>
  <c r="G5813" i="1"/>
  <c r="D5814" i="1"/>
  <c r="E5814" i="1"/>
  <c r="F5814" i="1"/>
  <c r="G5814" i="1"/>
  <c r="D5815" i="1"/>
  <c r="E5815" i="1"/>
  <c r="F5815" i="1"/>
  <c r="G5815" i="1"/>
  <c r="D5816" i="1"/>
  <c r="E5816" i="1"/>
  <c r="F5816" i="1"/>
  <c r="G5816" i="1"/>
  <c r="D5817" i="1"/>
  <c r="E5817" i="1"/>
  <c r="F5817" i="1"/>
  <c r="G5817" i="1"/>
  <c r="D5818" i="1"/>
  <c r="E5818" i="1"/>
  <c r="F5818" i="1"/>
  <c r="G5818" i="1"/>
  <c r="D5819" i="1"/>
  <c r="E5819" i="1"/>
  <c r="F5819" i="1"/>
  <c r="G5819" i="1"/>
  <c r="D5820" i="1"/>
  <c r="E5820" i="1"/>
  <c r="F5820" i="1"/>
  <c r="G5820" i="1"/>
  <c r="D5821" i="1"/>
  <c r="E5821" i="1"/>
  <c r="F5821" i="1"/>
  <c r="G5821" i="1"/>
  <c r="D5822" i="1"/>
  <c r="E5822" i="1"/>
  <c r="F5822" i="1"/>
  <c r="G5822" i="1"/>
  <c r="D5823" i="1"/>
  <c r="E5823" i="1"/>
  <c r="F5823" i="1"/>
  <c r="G5823" i="1"/>
  <c r="D5824" i="1"/>
  <c r="E5824" i="1"/>
  <c r="F5824" i="1"/>
  <c r="G5824" i="1"/>
  <c r="D5825" i="1"/>
  <c r="E5825" i="1"/>
  <c r="F5825" i="1"/>
  <c r="G5825" i="1"/>
  <c r="D5826" i="1"/>
  <c r="E5826" i="1"/>
  <c r="F5826" i="1"/>
  <c r="G5826" i="1"/>
  <c r="D5827" i="1"/>
  <c r="E5827" i="1"/>
  <c r="F5827" i="1"/>
  <c r="G5827" i="1"/>
  <c r="D5828" i="1"/>
  <c r="E5828" i="1"/>
  <c r="F5828" i="1"/>
  <c r="G5828" i="1"/>
  <c r="D5829" i="1"/>
  <c r="E5829" i="1"/>
  <c r="F5829" i="1"/>
  <c r="G5829" i="1"/>
  <c r="D5830" i="1"/>
  <c r="E5830" i="1"/>
  <c r="F5830" i="1"/>
  <c r="G5830" i="1"/>
  <c r="D5831" i="1"/>
  <c r="E5831" i="1"/>
  <c r="F5831" i="1"/>
  <c r="G5831" i="1"/>
  <c r="D5832" i="1"/>
  <c r="E5832" i="1"/>
  <c r="F5832" i="1"/>
  <c r="G5832" i="1"/>
  <c r="D5833" i="1"/>
  <c r="E5833" i="1"/>
  <c r="F5833" i="1"/>
  <c r="G5833" i="1"/>
  <c r="D5834" i="1"/>
  <c r="E5834" i="1"/>
  <c r="F5834" i="1"/>
  <c r="G5834" i="1"/>
  <c r="D5835" i="1"/>
  <c r="E5835" i="1"/>
  <c r="F5835" i="1"/>
  <c r="G5835" i="1"/>
  <c r="D5836" i="1"/>
  <c r="E5836" i="1"/>
  <c r="F5836" i="1"/>
  <c r="G5836" i="1"/>
  <c r="D5837" i="1"/>
  <c r="E5837" i="1"/>
  <c r="F5837" i="1"/>
  <c r="G5837" i="1"/>
  <c r="D5838" i="1"/>
  <c r="E5838" i="1"/>
  <c r="F5838" i="1"/>
  <c r="G5838" i="1"/>
  <c r="D5839" i="1"/>
  <c r="E5839" i="1"/>
  <c r="F5839" i="1"/>
  <c r="G5839" i="1"/>
  <c r="D5840" i="1"/>
  <c r="E5840" i="1"/>
  <c r="F5840" i="1"/>
  <c r="G5840" i="1"/>
  <c r="D5841" i="1"/>
  <c r="E5841" i="1"/>
  <c r="F5841" i="1"/>
  <c r="G5841" i="1"/>
  <c r="D5842" i="1"/>
  <c r="E5842" i="1"/>
  <c r="F5842" i="1"/>
  <c r="G5842" i="1"/>
  <c r="D5843" i="1"/>
  <c r="E5843" i="1"/>
  <c r="F5843" i="1"/>
  <c r="G5843" i="1"/>
  <c r="D5844" i="1"/>
  <c r="E5844" i="1"/>
  <c r="F5844" i="1"/>
  <c r="G5844" i="1"/>
  <c r="D5845" i="1"/>
  <c r="E5845" i="1"/>
  <c r="F5845" i="1"/>
  <c r="G5845" i="1"/>
  <c r="D5846" i="1"/>
  <c r="E5846" i="1"/>
  <c r="F5846" i="1"/>
  <c r="G5846" i="1"/>
  <c r="D5847" i="1"/>
  <c r="E5847" i="1"/>
  <c r="F5847" i="1"/>
  <c r="G5847" i="1"/>
  <c r="D5848" i="1"/>
  <c r="E5848" i="1"/>
  <c r="F5848" i="1"/>
  <c r="G5848" i="1"/>
  <c r="D5849" i="1"/>
  <c r="E5849" i="1"/>
  <c r="F5849" i="1"/>
  <c r="G5849" i="1"/>
  <c r="D5850" i="1"/>
  <c r="E5850" i="1"/>
  <c r="F5850" i="1"/>
  <c r="G5850" i="1"/>
  <c r="D5851" i="1"/>
  <c r="E5851" i="1"/>
  <c r="F5851" i="1"/>
  <c r="G5851" i="1"/>
  <c r="D5852" i="1"/>
  <c r="E5852" i="1"/>
  <c r="F5852" i="1"/>
  <c r="G5852" i="1"/>
  <c r="D5853" i="1"/>
  <c r="E5853" i="1"/>
  <c r="F5853" i="1"/>
  <c r="G5853" i="1"/>
  <c r="D5854" i="1"/>
  <c r="E5854" i="1"/>
  <c r="F5854" i="1"/>
  <c r="G5854" i="1"/>
  <c r="D5855" i="1"/>
  <c r="E5855" i="1"/>
  <c r="F5855" i="1"/>
  <c r="G5855" i="1"/>
  <c r="D5856" i="1"/>
  <c r="E5856" i="1"/>
  <c r="F5856" i="1"/>
  <c r="G5856" i="1"/>
  <c r="D5857" i="1"/>
  <c r="E5857" i="1"/>
  <c r="F5857" i="1"/>
  <c r="G5857" i="1"/>
  <c r="D5858" i="1"/>
  <c r="E5858" i="1"/>
  <c r="F5858" i="1"/>
  <c r="G5858" i="1"/>
  <c r="D5859" i="1"/>
  <c r="E5859" i="1"/>
  <c r="F5859" i="1"/>
  <c r="G5859" i="1"/>
  <c r="D5860" i="1"/>
  <c r="E5860" i="1"/>
  <c r="F5860" i="1"/>
  <c r="G5860" i="1"/>
  <c r="D5861" i="1"/>
  <c r="E5861" i="1"/>
  <c r="F5861" i="1"/>
  <c r="G5861" i="1"/>
  <c r="D5862" i="1"/>
  <c r="E5862" i="1"/>
  <c r="F5862" i="1"/>
  <c r="G5862" i="1"/>
  <c r="D5863" i="1"/>
  <c r="E5863" i="1"/>
  <c r="F5863" i="1"/>
  <c r="G5863" i="1"/>
  <c r="D5864" i="1"/>
  <c r="E5864" i="1"/>
  <c r="F5864" i="1"/>
  <c r="G5864" i="1"/>
  <c r="D5865" i="1"/>
  <c r="E5865" i="1"/>
  <c r="F5865" i="1"/>
  <c r="G5865" i="1"/>
  <c r="D5866" i="1"/>
  <c r="E5866" i="1"/>
  <c r="F5866" i="1"/>
  <c r="G5866" i="1"/>
  <c r="D5867" i="1"/>
  <c r="E5867" i="1"/>
  <c r="F5867" i="1"/>
  <c r="G5867" i="1"/>
  <c r="D5868" i="1"/>
  <c r="E5868" i="1"/>
  <c r="F5868" i="1"/>
  <c r="G5868" i="1"/>
  <c r="D5869" i="1"/>
  <c r="E5869" i="1"/>
  <c r="F5869" i="1"/>
  <c r="G5869" i="1"/>
  <c r="D5870" i="1"/>
  <c r="E5870" i="1"/>
  <c r="F5870" i="1"/>
  <c r="G5870" i="1"/>
  <c r="D5871" i="1"/>
  <c r="E5871" i="1"/>
  <c r="F5871" i="1"/>
  <c r="G5871" i="1"/>
  <c r="D5872" i="1"/>
  <c r="E5872" i="1"/>
  <c r="F5872" i="1"/>
  <c r="G5872" i="1"/>
  <c r="D5873" i="1"/>
  <c r="E5873" i="1"/>
  <c r="F5873" i="1"/>
  <c r="G5873" i="1"/>
  <c r="D5874" i="1"/>
  <c r="E5874" i="1"/>
  <c r="F5874" i="1"/>
  <c r="G5874" i="1"/>
  <c r="D5875" i="1"/>
  <c r="E5875" i="1"/>
  <c r="F5875" i="1"/>
  <c r="G5875" i="1"/>
  <c r="D5876" i="1"/>
  <c r="E5876" i="1"/>
  <c r="F5876" i="1"/>
  <c r="G5876" i="1"/>
  <c r="D5877" i="1"/>
  <c r="E5877" i="1"/>
  <c r="F5877" i="1"/>
  <c r="G5877" i="1"/>
  <c r="D5878" i="1"/>
  <c r="E5878" i="1"/>
  <c r="F5878" i="1"/>
  <c r="G5878" i="1"/>
  <c r="D5879" i="1"/>
  <c r="E5879" i="1"/>
  <c r="F5879" i="1"/>
  <c r="G5879" i="1"/>
  <c r="D5880" i="1"/>
  <c r="E5880" i="1"/>
  <c r="F5880" i="1"/>
  <c r="G5880" i="1"/>
  <c r="D5881" i="1"/>
  <c r="E5881" i="1"/>
  <c r="F5881" i="1"/>
  <c r="G5881" i="1"/>
  <c r="D5882" i="1"/>
  <c r="E5882" i="1"/>
  <c r="F5882" i="1"/>
  <c r="G5882" i="1"/>
  <c r="D5883" i="1"/>
  <c r="E5883" i="1"/>
  <c r="F5883" i="1"/>
  <c r="G5883" i="1"/>
  <c r="D5884" i="1"/>
  <c r="E5884" i="1"/>
  <c r="F5884" i="1"/>
  <c r="G5884" i="1"/>
  <c r="D5885" i="1"/>
  <c r="E5885" i="1"/>
  <c r="F5885" i="1"/>
  <c r="G5885" i="1"/>
  <c r="D5886" i="1"/>
  <c r="E5886" i="1"/>
  <c r="F5886" i="1"/>
  <c r="G5886" i="1"/>
  <c r="D5887" i="1"/>
  <c r="E5887" i="1"/>
  <c r="F5887" i="1"/>
  <c r="G5887" i="1"/>
  <c r="D5888" i="1"/>
  <c r="E5888" i="1"/>
  <c r="F5888" i="1"/>
  <c r="G5888" i="1"/>
  <c r="D5889" i="1"/>
  <c r="E5889" i="1"/>
  <c r="F5889" i="1"/>
  <c r="G5889" i="1"/>
  <c r="D5890" i="1"/>
  <c r="E5890" i="1"/>
  <c r="F5890" i="1"/>
  <c r="G5890" i="1"/>
  <c r="D5891" i="1"/>
  <c r="E5891" i="1"/>
  <c r="F5891" i="1"/>
  <c r="G5891" i="1"/>
  <c r="D5892" i="1"/>
  <c r="E5892" i="1"/>
  <c r="F5892" i="1"/>
  <c r="G5892" i="1"/>
  <c r="D5893" i="1"/>
  <c r="E5893" i="1"/>
  <c r="F5893" i="1"/>
  <c r="G5893" i="1"/>
  <c r="D5894" i="1"/>
  <c r="E5894" i="1"/>
  <c r="F5894" i="1"/>
  <c r="G5894" i="1"/>
  <c r="D5895" i="1"/>
  <c r="E5895" i="1"/>
  <c r="F5895" i="1"/>
  <c r="G5895" i="1"/>
  <c r="D5896" i="1"/>
  <c r="E5896" i="1"/>
  <c r="F5896" i="1"/>
  <c r="G5896" i="1"/>
  <c r="D5897" i="1"/>
  <c r="E5897" i="1"/>
  <c r="F5897" i="1"/>
  <c r="G5897" i="1"/>
  <c r="D5898" i="1"/>
  <c r="E5898" i="1"/>
  <c r="F5898" i="1"/>
  <c r="G5898" i="1"/>
  <c r="D5899" i="1"/>
  <c r="E5899" i="1"/>
  <c r="F5899" i="1"/>
  <c r="G5899" i="1"/>
  <c r="D5900" i="1"/>
  <c r="E5900" i="1"/>
  <c r="F5900" i="1"/>
  <c r="G5900" i="1"/>
  <c r="D5901" i="1"/>
  <c r="E5901" i="1"/>
  <c r="F5901" i="1"/>
  <c r="G5901" i="1"/>
  <c r="D5902" i="1"/>
  <c r="E5902" i="1"/>
  <c r="F5902" i="1"/>
  <c r="G5902" i="1"/>
  <c r="D5903" i="1"/>
  <c r="E5903" i="1"/>
  <c r="F5903" i="1"/>
  <c r="G5903" i="1"/>
  <c r="D5904" i="1"/>
  <c r="E5904" i="1"/>
  <c r="F5904" i="1"/>
  <c r="G5904" i="1"/>
  <c r="D5905" i="1"/>
  <c r="E5905" i="1"/>
  <c r="F5905" i="1"/>
  <c r="G5905" i="1"/>
  <c r="D5906" i="1"/>
  <c r="E5906" i="1"/>
  <c r="F5906" i="1"/>
  <c r="G5906" i="1"/>
  <c r="D5907" i="1"/>
  <c r="E5907" i="1"/>
  <c r="F5907" i="1"/>
  <c r="G5907" i="1"/>
  <c r="D5908" i="1"/>
  <c r="E5908" i="1"/>
  <c r="F5908" i="1"/>
  <c r="G5908" i="1"/>
  <c r="D5909" i="1"/>
  <c r="E5909" i="1"/>
  <c r="F5909" i="1"/>
  <c r="G5909" i="1"/>
  <c r="D5910" i="1"/>
  <c r="E5910" i="1"/>
  <c r="F5910" i="1"/>
  <c r="G5910" i="1"/>
  <c r="D5911" i="1"/>
  <c r="E5911" i="1"/>
  <c r="F5911" i="1"/>
  <c r="G5911" i="1"/>
  <c r="D5912" i="1"/>
  <c r="E5912" i="1"/>
  <c r="F5912" i="1"/>
  <c r="G5912" i="1"/>
  <c r="D5913" i="1"/>
  <c r="E5913" i="1"/>
  <c r="F5913" i="1"/>
  <c r="G5913" i="1"/>
  <c r="D5914" i="1"/>
  <c r="E5914" i="1"/>
  <c r="F5914" i="1"/>
  <c r="G5914" i="1"/>
  <c r="D5915" i="1"/>
  <c r="E5915" i="1"/>
  <c r="F5915" i="1"/>
  <c r="G5915" i="1"/>
  <c r="D5916" i="1"/>
  <c r="E5916" i="1"/>
  <c r="F5916" i="1"/>
  <c r="G5916" i="1"/>
  <c r="D5917" i="1"/>
  <c r="E5917" i="1"/>
  <c r="F5917" i="1"/>
  <c r="G5917" i="1"/>
  <c r="D5918" i="1"/>
  <c r="E5918" i="1"/>
  <c r="F5918" i="1"/>
  <c r="G5918" i="1"/>
  <c r="D5919" i="1"/>
  <c r="E5919" i="1"/>
  <c r="F5919" i="1"/>
  <c r="G5919" i="1"/>
  <c r="D5920" i="1"/>
  <c r="E5920" i="1"/>
  <c r="F5920" i="1"/>
  <c r="G5920" i="1"/>
  <c r="D5921" i="1"/>
  <c r="E5921" i="1"/>
  <c r="F5921" i="1"/>
  <c r="G5921" i="1"/>
  <c r="D5922" i="1"/>
  <c r="E5922" i="1"/>
  <c r="F5922" i="1"/>
  <c r="G5922" i="1"/>
  <c r="D5923" i="1"/>
  <c r="E5923" i="1"/>
  <c r="F5923" i="1"/>
  <c r="G5923" i="1"/>
  <c r="D5924" i="1"/>
  <c r="E5924" i="1"/>
  <c r="F5924" i="1"/>
  <c r="G5924" i="1"/>
  <c r="D5925" i="1"/>
  <c r="E5925" i="1"/>
  <c r="F5925" i="1"/>
  <c r="G5925" i="1"/>
  <c r="D5926" i="1"/>
  <c r="E5926" i="1"/>
  <c r="F5926" i="1"/>
  <c r="G5926" i="1"/>
  <c r="D5927" i="1"/>
  <c r="E5927" i="1"/>
  <c r="F5927" i="1"/>
  <c r="G5927" i="1"/>
  <c r="D5928" i="1"/>
  <c r="E5928" i="1"/>
  <c r="F5928" i="1"/>
  <c r="G5928" i="1"/>
  <c r="D5929" i="1"/>
  <c r="E5929" i="1"/>
  <c r="F5929" i="1"/>
  <c r="G5929" i="1"/>
  <c r="D5930" i="1"/>
  <c r="E5930" i="1"/>
  <c r="F5930" i="1"/>
  <c r="G5930" i="1"/>
  <c r="D5931" i="1"/>
  <c r="E5931" i="1"/>
  <c r="F5931" i="1"/>
  <c r="G5931" i="1"/>
  <c r="D5932" i="1"/>
  <c r="E5932" i="1"/>
  <c r="F5932" i="1"/>
  <c r="G5932" i="1"/>
  <c r="D5933" i="1"/>
  <c r="E5933" i="1"/>
  <c r="F5933" i="1"/>
  <c r="G5933" i="1"/>
  <c r="D5934" i="1"/>
  <c r="E5934" i="1"/>
  <c r="F5934" i="1"/>
  <c r="G5934" i="1"/>
  <c r="D5935" i="1"/>
  <c r="E5935" i="1"/>
  <c r="F5935" i="1"/>
  <c r="G5935" i="1"/>
  <c r="D5936" i="1"/>
  <c r="E5936" i="1"/>
  <c r="F5936" i="1"/>
  <c r="G5936" i="1"/>
  <c r="D5937" i="1"/>
  <c r="E5937" i="1"/>
  <c r="F5937" i="1"/>
  <c r="G5937" i="1"/>
  <c r="D5938" i="1"/>
  <c r="E5938" i="1"/>
  <c r="F5938" i="1"/>
  <c r="G5938" i="1"/>
  <c r="D5939" i="1"/>
  <c r="E5939" i="1"/>
  <c r="F5939" i="1"/>
  <c r="G5939" i="1"/>
  <c r="D5940" i="1"/>
  <c r="E5940" i="1"/>
  <c r="F5940" i="1"/>
  <c r="G5940" i="1"/>
  <c r="D5941" i="1"/>
  <c r="E5941" i="1"/>
  <c r="F5941" i="1"/>
  <c r="G5941" i="1"/>
  <c r="D5942" i="1"/>
  <c r="E5942" i="1"/>
  <c r="F5942" i="1"/>
  <c r="G5942" i="1"/>
  <c r="D5943" i="1"/>
  <c r="E5943" i="1"/>
  <c r="F5943" i="1"/>
  <c r="G5943" i="1"/>
  <c r="D5944" i="1"/>
  <c r="E5944" i="1"/>
  <c r="F5944" i="1"/>
  <c r="G5944" i="1"/>
  <c r="D5945" i="1"/>
  <c r="E5945" i="1"/>
  <c r="F5945" i="1"/>
  <c r="G5945" i="1"/>
  <c r="D5946" i="1"/>
  <c r="E5946" i="1"/>
  <c r="F5946" i="1"/>
  <c r="G5946" i="1"/>
  <c r="D5947" i="1"/>
  <c r="E5947" i="1"/>
  <c r="F5947" i="1"/>
  <c r="G5947" i="1"/>
  <c r="D5948" i="1"/>
  <c r="E5948" i="1"/>
  <c r="F5948" i="1"/>
  <c r="G5948" i="1"/>
  <c r="D5949" i="1"/>
  <c r="E5949" i="1"/>
  <c r="F5949" i="1"/>
  <c r="G5949" i="1"/>
  <c r="D5950" i="1"/>
  <c r="E5950" i="1"/>
  <c r="F5950" i="1"/>
  <c r="G5950" i="1"/>
  <c r="D5951" i="1"/>
  <c r="E5951" i="1"/>
  <c r="F5951" i="1"/>
  <c r="G5951" i="1"/>
  <c r="D5952" i="1"/>
  <c r="E5952" i="1"/>
  <c r="F5952" i="1"/>
  <c r="G5952" i="1"/>
  <c r="D5953" i="1"/>
  <c r="E5953" i="1"/>
  <c r="F5953" i="1"/>
  <c r="G5953" i="1"/>
  <c r="D5954" i="1"/>
  <c r="E5954" i="1"/>
  <c r="F5954" i="1"/>
  <c r="G5954" i="1"/>
  <c r="D5955" i="1"/>
  <c r="E5955" i="1"/>
  <c r="F5955" i="1"/>
  <c r="G5955" i="1"/>
  <c r="D5956" i="1"/>
  <c r="E5956" i="1"/>
  <c r="F5956" i="1"/>
  <c r="G5956" i="1"/>
  <c r="D5957" i="1"/>
  <c r="E5957" i="1"/>
  <c r="F5957" i="1"/>
  <c r="G5957" i="1"/>
  <c r="D5958" i="1"/>
  <c r="E5958" i="1"/>
  <c r="F5958" i="1"/>
  <c r="G5958" i="1"/>
  <c r="D5959" i="1"/>
  <c r="E5959" i="1"/>
  <c r="F5959" i="1"/>
  <c r="G5959" i="1"/>
  <c r="D5960" i="1"/>
  <c r="E5960" i="1"/>
  <c r="F5960" i="1"/>
  <c r="G5960" i="1"/>
  <c r="D5961" i="1"/>
  <c r="E5961" i="1"/>
  <c r="F5961" i="1"/>
  <c r="G5961" i="1"/>
  <c r="D5962" i="1"/>
  <c r="E5962" i="1"/>
  <c r="F5962" i="1"/>
  <c r="G5962" i="1"/>
  <c r="D5963" i="1"/>
  <c r="E5963" i="1"/>
  <c r="F5963" i="1"/>
  <c r="G5963" i="1"/>
  <c r="D5964" i="1"/>
  <c r="E5964" i="1"/>
  <c r="F5964" i="1"/>
  <c r="G5964" i="1"/>
  <c r="D5965" i="1"/>
  <c r="E5965" i="1"/>
  <c r="F5965" i="1"/>
  <c r="G5965" i="1"/>
  <c r="D5966" i="1"/>
  <c r="E5966" i="1"/>
  <c r="F5966" i="1"/>
  <c r="G5966" i="1"/>
  <c r="D5967" i="1"/>
  <c r="E5967" i="1"/>
  <c r="F5967" i="1"/>
  <c r="G5967" i="1"/>
  <c r="D5968" i="1"/>
  <c r="E5968" i="1"/>
  <c r="F5968" i="1"/>
  <c r="G5968" i="1"/>
  <c r="D5969" i="1"/>
  <c r="E5969" i="1"/>
  <c r="F5969" i="1"/>
  <c r="G5969" i="1"/>
  <c r="D5970" i="1"/>
  <c r="E5970" i="1"/>
  <c r="F5970" i="1"/>
  <c r="G5970" i="1"/>
  <c r="D5971" i="1"/>
  <c r="E5971" i="1"/>
  <c r="F5971" i="1"/>
  <c r="G5971" i="1"/>
  <c r="D5972" i="1"/>
  <c r="E5972" i="1"/>
  <c r="F5972" i="1"/>
  <c r="G5972" i="1"/>
  <c r="D5973" i="1"/>
  <c r="E5973" i="1"/>
  <c r="F5973" i="1"/>
  <c r="G5973" i="1"/>
  <c r="D5974" i="1"/>
  <c r="E5974" i="1"/>
  <c r="F5974" i="1"/>
  <c r="G5974" i="1"/>
  <c r="D5975" i="1"/>
  <c r="E5975" i="1"/>
  <c r="F5975" i="1"/>
  <c r="G5975" i="1"/>
  <c r="D5976" i="1"/>
  <c r="E5976" i="1"/>
  <c r="F5976" i="1"/>
  <c r="G5976" i="1"/>
  <c r="D5977" i="1"/>
  <c r="E5977" i="1"/>
  <c r="F5977" i="1"/>
  <c r="G5977" i="1"/>
  <c r="D5978" i="1"/>
  <c r="E5978" i="1"/>
  <c r="F5978" i="1"/>
  <c r="G5978" i="1"/>
  <c r="D5979" i="1"/>
  <c r="E5979" i="1"/>
  <c r="F5979" i="1"/>
  <c r="G5979" i="1"/>
  <c r="D5980" i="1"/>
  <c r="E5980" i="1"/>
  <c r="F5980" i="1"/>
  <c r="G5980" i="1"/>
  <c r="D5981" i="1"/>
  <c r="E5981" i="1"/>
  <c r="F5981" i="1"/>
  <c r="G5981" i="1"/>
  <c r="D5982" i="1"/>
  <c r="E5982" i="1"/>
  <c r="F5982" i="1"/>
  <c r="G5982" i="1"/>
  <c r="D5983" i="1"/>
  <c r="E5983" i="1"/>
  <c r="F5983" i="1"/>
  <c r="G5983" i="1"/>
  <c r="D5984" i="1"/>
  <c r="E5984" i="1"/>
  <c r="F5984" i="1"/>
  <c r="G5984" i="1"/>
  <c r="D5985" i="1"/>
  <c r="E5985" i="1"/>
  <c r="F5985" i="1"/>
  <c r="G5985" i="1"/>
  <c r="D5986" i="1"/>
  <c r="E5986" i="1"/>
  <c r="F5986" i="1"/>
  <c r="G5986" i="1"/>
  <c r="D5987" i="1"/>
  <c r="E5987" i="1"/>
  <c r="F5987" i="1"/>
  <c r="G5987" i="1"/>
  <c r="D5988" i="1"/>
  <c r="E5988" i="1"/>
  <c r="F5988" i="1"/>
  <c r="G5988" i="1"/>
  <c r="D5989" i="1"/>
  <c r="E5989" i="1"/>
  <c r="F5989" i="1"/>
  <c r="G5989" i="1"/>
  <c r="D5990" i="1"/>
  <c r="E5990" i="1"/>
  <c r="F5990" i="1"/>
  <c r="G5990" i="1"/>
  <c r="D5991" i="1"/>
  <c r="E5991" i="1"/>
  <c r="F5991" i="1"/>
  <c r="G5991" i="1"/>
  <c r="D5992" i="1"/>
  <c r="E5992" i="1"/>
  <c r="F5992" i="1"/>
  <c r="G5992" i="1"/>
  <c r="D5993" i="1"/>
  <c r="E5993" i="1"/>
  <c r="F5993" i="1"/>
  <c r="G5993" i="1"/>
  <c r="D5994" i="1"/>
  <c r="E5994" i="1"/>
  <c r="F5994" i="1"/>
  <c r="G5994" i="1"/>
  <c r="D5995" i="1"/>
  <c r="E5995" i="1"/>
  <c r="F5995" i="1"/>
  <c r="G5995" i="1"/>
  <c r="D5996" i="1"/>
  <c r="E5996" i="1"/>
  <c r="F5996" i="1"/>
  <c r="G5996" i="1"/>
  <c r="D5997" i="1"/>
  <c r="E5997" i="1"/>
  <c r="F5997" i="1"/>
  <c r="G5997" i="1"/>
  <c r="D5998" i="1"/>
  <c r="E5998" i="1"/>
  <c r="F5998" i="1"/>
  <c r="G5998" i="1"/>
  <c r="D5999" i="1"/>
  <c r="E5999" i="1"/>
  <c r="F5999" i="1"/>
  <c r="G5999" i="1"/>
  <c r="D6000" i="1"/>
  <c r="E6000" i="1"/>
  <c r="F6000" i="1"/>
  <c r="G6000" i="1"/>
  <c r="D6001" i="1"/>
  <c r="E6001" i="1"/>
  <c r="F6001" i="1"/>
  <c r="G6001" i="1"/>
  <c r="E2" i="1"/>
  <c r="F2" i="1"/>
  <c r="G2" i="1"/>
  <c r="D2" i="1"/>
  <c r="R10" i="2" l="1"/>
  <c r="U2" i="2"/>
  <c r="R13" i="2" l="1"/>
  <c r="E3" i="2"/>
  <c r="H3" i="2" s="1"/>
  <c r="E4" i="2"/>
  <c r="H4" i="2" s="1"/>
  <c r="E5" i="2"/>
  <c r="H5" i="2" s="1"/>
  <c r="E6" i="2"/>
  <c r="H6" i="2" s="1"/>
  <c r="E7" i="2"/>
  <c r="H7" i="2" s="1"/>
  <c r="E8" i="2"/>
  <c r="H8" i="2" s="1"/>
  <c r="E9" i="2"/>
  <c r="H9" i="2" s="1"/>
  <c r="E10" i="2"/>
  <c r="H10" i="2" s="1"/>
  <c r="E11" i="2"/>
  <c r="H11" i="2" s="1"/>
  <c r="E12" i="2"/>
  <c r="H12" i="2" s="1"/>
  <c r="E13" i="2"/>
  <c r="H13" i="2" s="1"/>
  <c r="E14" i="2"/>
  <c r="H14" i="2" s="1"/>
  <c r="E15" i="2"/>
  <c r="H15" i="2" s="1"/>
  <c r="E16" i="2"/>
  <c r="H16" i="2" s="1"/>
  <c r="E17" i="2"/>
  <c r="H17" i="2" s="1"/>
  <c r="E18" i="2"/>
  <c r="H18" i="2" s="1"/>
  <c r="E19" i="2"/>
  <c r="H19" i="2" s="1"/>
  <c r="E20" i="2"/>
  <c r="H20" i="2" s="1"/>
  <c r="E21" i="2"/>
  <c r="H21" i="2" s="1"/>
  <c r="E22" i="2"/>
  <c r="H22" i="2" s="1"/>
  <c r="E23" i="2"/>
  <c r="H23" i="2" s="1"/>
  <c r="E24" i="2"/>
  <c r="H24" i="2" s="1"/>
  <c r="E25" i="2"/>
  <c r="H25" i="2" s="1"/>
  <c r="E26" i="2"/>
  <c r="H26" i="2" s="1"/>
  <c r="E27" i="2"/>
  <c r="H27" i="2" s="1"/>
  <c r="E28" i="2"/>
  <c r="H28" i="2" s="1"/>
  <c r="E29" i="2"/>
  <c r="H29" i="2" s="1"/>
  <c r="E30" i="2"/>
  <c r="H30" i="2" s="1"/>
  <c r="E31" i="2"/>
  <c r="H31" i="2" s="1"/>
  <c r="E32" i="2"/>
  <c r="H32" i="2" s="1"/>
  <c r="E33" i="2"/>
  <c r="H33" i="2" s="1"/>
  <c r="E34" i="2"/>
  <c r="H34" i="2" s="1"/>
  <c r="E35" i="2"/>
  <c r="H35" i="2" s="1"/>
  <c r="E36" i="2"/>
  <c r="H36" i="2" s="1"/>
  <c r="E37" i="2"/>
  <c r="H37" i="2" s="1"/>
  <c r="E38" i="2"/>
  <c r="H38" i="2" s="1"/>
  <c r="E39" i="2"/>
  <c r="H39" i="2" s="1"/>
  <c r="E40" i="2"/>
  <c r="H40" i="2" s="1"/>
  <c r="E41" i="2"/>
  <c r="H41" i="2" s="1"/>
  <c r="E42" i="2"/>
  <c r="H42" i="2" s="1"/>
  <c r="E43" i="2"/>
  <c r="H43" i="2" s="1"/>
  <c r="E44" i="2"/>
  <c r="H44" i="2" s="1"/>
  <c r="E45" i="2"/>
  <c r="H45" i="2" s="1"/>
  <c r="E46" i="2"/>
  <c r="H46" i="2" s="1"/>
  <c r="E47" i="2"/>
  <c r="H47" i="2" s="1"/>
  <c r="E48" i="2"/>
  <c r="H48" i="2" s="1"/>
  <c r="E49" i="2"/>
  <c r="H49" i="2" s="1"/>
  <c r="E50" i="2"/>
  <c r="H50" i="2" s="1"/>
  <c r="E51" i="2"/>
  <c r="H51" i="2" s="1"/>
  <c r="E52" i="2"/>
  <c r="H52" i="2" s="1"/>
  <c r="E53" i="2"/>
  <c r="H53" i="2" s="1"/>
  <c r="E54" i="2"/>
  <c r="H54" i="2" s="1"/>
  <c r="E55" i="2"/>
  <c r="H55" i="2" s="1"/>
  <c r="E56" i="2"/>
  <c r="H56" i="2" s="1"/>
  <c r="E57" i="2"/>
  <c r="H57" i="2" s="1"/>
  <c r="E58" i="2"/>
  <c r="H58" i="2" s="1"/>
  <c r="E59" i="2"/>
  <c r="H59" i="2" s="1"/>
  <c r="E60" i="2"/>
  <c r="H60" i="2" s="1"/>
  <c r="E61" i="2"/>
  <c r="H61" i="2" s="1"/>
  <c r="E62" i="2"/>
  <c r="H62" i="2" s="1"/>
  <c r="E63" i="2"/>
  <c r="H63" i="2" s="1"/>
  <c r="E64" i="2"/>
  <c r="H64" i="2" s="1"/>
  <c r="E65" i="2"/>
  <c r="H65" i="2" s="1"/>
  <c r="E66" i="2"/>
  <c r="H66" i="2" s="1"/>
  <c r="E67" i="2"/>
  <c r="H67" i="2" s="1"/>
  <c r="E68" i="2"/>
  <c r="H68" i="2" s="1"/>
  <c r="E69" i="2"/>
  <c r="H69" i="2" s="1"/>
  <c r="E70" i="2"/>
  <c r="H70" i="2" s="1"/>
  <c r="E71" i="2"/>
  <c r="H71" i="2" s="1"/>
  <c r="E72" i="2"/>
  <c r="H72" i="2" s="1"/>
  <c r="E73" i="2"/>
  <c r="H73" i="2" s="1"/>
  <c r="E74" i="2"/>
  <c r="H74" i="2" s="1"/>
  <c r="E75" i="2"/>
  <c r="H75" i="2" s="1"/>
  <c r="E76" i="2"/>
  <c r="H76" i="2" s="1"/>
  <c r="E77" i="2"/>
  <c r="H77" i="2" s="1"/>
  <c r="E78" i="2"/>
  <c r="H78" i="2" s="1"/>
  <c r="E79" i="2"/>
  <c r="H79" i="2" s="1"/>
  <c r="E80" i="2"/>
  <c r="H80" i="2" s="1"/>
  <c r="E81" i="2"/>
  <c r="H81" i="2" s="1"/>
  <c r="E82" i="2"/>
  <c r="H82" i="2" s="1"/>
  <c r="E83" i="2"/>
  <c r="H83" i="2" s="1"/>
  <c r="E84" i="2"/>
  <c r="H84" i="2" s="1"/>
  <c r="E85" i="2"/>
  <c r="H85" i="2" s="1"/>
  <c r="E86" i="2"/>
  <c r="H86" i="2" s="1"/>
  <c r="E87" i="2"/>
  <c r="H87" i="2" s="1"/>
  <c r="E88" i="2"/>
  <c r="H88" i="2" s="1"/>
  <c r="E89" i="2"/>
  <c r="H89" i="2" s="1"/>
  <c r="E90" i="2"/>
  <c r="H90" i="2" s="1"/>
  <c r="E91" i="2"/>
  <c r="H91" i="2" s="1"/>
  <c r="E92" i="2"/>
  <c r="H92" i="2" s="1"/>
  <c r="E93" i="2"/>
  <c r="H93" i="2" s="1"/>
  <c r="E94" i="2"/>
  <c r="H94" i="2" s="1"/>
  <c r="E95" i="2"/>
  <c r="H95" i="2" s="1"/>
  <c r="E96" i="2"/>
  <c r="H96" i="2" s="1"/>
  <c r="E97" i="2"/>
  <c r="H97" i="2" s="1"/>
  <c r="E98" i="2"/>
  <c r="H98" i="2" s="1"/>
  <c r="E99" i="2"/>
  <c r="H99" i="2" s="1"/>
  <c r="E100" i="2"/>
  <c r="H100" i="2" s="1"/>
  <c r="E101" i="2"/>
  <c r="H101" i="2" s="1"/>
  <c r="E102" i="2"/>
  <c r="H102" i="2" s="1"/>
  <c r="E103" i="2"/>
  <c r="H103" i="2" s="1"/>
  <c r="E104" i="2"/>
  <c r="H104" i="2" s="1"/>
  <c r="E105" i="2"/>
  <c r="H105" i="2" s="1"/>
  <c r="E106" i="2"/>
  <c r="H106" i="2" s="1"/>
  <c r="E107" i="2"/>
  <c r="H107" i="2" s="1"/>
  <c r="E108" i="2"/>
  <c r="H108" i="2" s="1"/>
  <c r="E109" i="2"/>
  <c r="H109" i="2" s="1"/>
  <c r="E110" i="2"/>
  <c r="H110" i="2" s="1"/>
  <c r="E111" i="2"/>
  <c r="H111" i="2" s="1"/>
  <c r="E112" i="2"/>
  <c r="H112" i="2" s="1"/>
  <c r="E113" i="2"/>
  <c r="H113" i="2" s="1"/>
  <c r="E114" i="2"/>
  <c r="H114" i="2" s="1"/>
  <c r="E115" i="2"/>
  <c r="H115" i="2" s="1"/>
  <c r="E116" i="2"/>
  <c r="H116" i="2" s="1"/>
  <c r="E117" i="2"/>
  <c r="H117" i="2" s="1"/>
  <c r="E118" i="2"/>
  <c r="H118" i="2" s="1"/>
  <c r="E119" i="2"/>
  <c r="H119" i="2" s="1"/>
  <c r="E120" i="2"/>
  <c r="H120" i="2" s="1"/>
  <c r="E121" i="2"/>
  <c r="H121" i="2" s="1"/>
  <c r="E122" i="2"/>
  <c r="H122" i="2" s="1"/>
  <c r="E123" i="2"/>
  <c r="H123" i="2" s="1"/>
  <c r="E124" i="2"/>
  <c r="H124" i="2" s="1"/>
  <c r="E125" i="2"/>
  <c r="H125" i="2" s="1"/>
  <c r="E126" i="2"/>
  <c r="H126" i="2" s="1"/>
  <c r="E127" i="2"/>
  <c r="H127" i="2" s="1"/>
  <c r="E128" i="2"/>
  <c r="H128" i="2" s="1"/>
  <c r="E129" i="2"/>
  <c r="H129" i="2" s="1"/>
  <c r="E130" i="2"/>
  <c r="H130" i="2" s="1"/>
  <c r="E131" i="2"/>
  <c r="H131" i="2" s="1"/>
  <c r="E132" i="2"/>
  <c r="H132" i="2" s="1"/>
  <c r="E133" i="2"/>
  <c r="H133" i="2" s="1"/>
  <c r="E134" i="2"/>
  <c r="H134" i="2" s="1"/>
  <c r="E135" i="2"/>
  <c r="H135" i="2" s="1"/>
  <c r="E136" i="2"/>
  <c r="H136" i="2" s="1"/>
  <c r="E137" i="2"/>
  <c r="H137" i="2" s="1"/>
  <c r="E138" i="2"/>
  <c r="H138" i="2" s="1"/>
  <c r="E139" i="2"/>
  <c r="H139" i="2" s="1"/>
  <c r="E140" i="2"/>
  <c r="H140" i="2" s="1"/>
  <c r="E141" i="2"/>
  <c r="H141" i="2" s="1"/>
  <c r="E142" i="2"/>
  <c r="H142" i="2" s="1"/>
  <c r="E143" i="2"/>
  <c r="H143" i="2" s="1"/>
  <c r="E144" i="2"/>
  <c r="H144" i="2" s="1"/>
  <c r="E145" i="2"/>
  <c r="H145" i="2" s="1"/>
  <c r="E146" i="2"/>
  <c r="H146" i="2" s="1"/>
  <c r="E147" i="2"/>
  <c r="H147" i="2" s="1"/>
  <c r="E148" i="2"/>
  <c r="H148" i="2" s="1"/>
  <c r="E149" i="2"/>
  <c r="H149" i="2" s="1"/>
  <c r="E150" i="2"/>
  <c r="H150" i="2" s="1"/>
  <c r="E151" i="2"/>
  <c r="H151" i="2" s="1"/>
  <c r="E152" i="2"/>
  <c r="H152" i="2" s="1"/>
  <c r="E153" i="2"/>
  <c r="H153" i="2" s="1"/>
  <c r="E154" i="2"/>
  <c r="H154" i="2" s="1"/>
  <c r="E155" i="2"/>
  <c r="H155" i="2" s="1"/>
  <c r="E156" i="2"/>
  <c r="H156" i="2" s="1"/>
  <c r="E157" i="2"/>
  <c r="H157" i="2" s="1"/>
  <c r="E158" i="2"/>
  <c r="H158" i="2" s="1"/>
  <c r="E159" i="2"/>
  <c r="H159" i="2" s="1"/>
  <c r="E160" i="2"/>
  <c r="H160" i="2" s="1"/>
  <c r="E161" i="2"/>
  <c r="H161" i="2" s="1"/>
  <c r="E162" i="2"/>
  <c r="H162" i="2" s="1"/>
  <c r="E163" i="2"/>
  <c r="H163" i="2" s="1"/>
  <c r="E164" i="2"/>
  <c r="H164" i="2" s="1"/>
  <c r="E165" i="2"/>
  <c r="H165" i="2" s="1"/>
  <c r="E166" i="2"/>
  <c r="H166" i="2" s="1"/>
  <c r="E167" i="2"/>
  <c r="H167" i="2" s="1"/>
  <c r="E168" i="2"/>
  <c r="H168" i="2" s="1"/>
  <c r="E169" i="2"/>
  <c r="H169" i="2" s="1"/>
  <c r="E170" i="2"/>
  <c r="H170" i="2" s="1"/>
  <c r="E171" i="2"/>
  <c r="H171" i="2" s="1"/>
  <c r="E172" i="2"/>
  <c r="H172" i="2" s="1"/>
  <c r="E173" i="2"/>
  <c r="H173" i="2" s="1"/>
  <c r="E174" i="2"/>
  <c r="H174" i="2" s="1"/>
  <c r="E175" i="2"/>
  <c r="H175" i="2" s="1"/>
  <c r="E176" i="2"/>
  <c r="H176" i="2" s="1"/>
  <c r="E177" i="2"/>
  <c r="H177" i="2" s="1"/>
  <c r="E178" i="2"/>
  <c r="H178" i="2" s="1"/>
  <c r="E179" i="2"/>
  <c r="H179" i="2" s="1"/>
  <c r="E180" i="2"/>
  <c r="H180" i="2" s="1"/>
  <c r="E181" i="2"/>
  <c r="H181" i="2" s="1"/>
  <c r="E182" i="2"/>
  <c r="H182" i="2" s="1"/>
  <c r="E183" i="2"/>
  <c r="H183" i="2" s="1"/>
  <c r="E184" i="2"/>
  <c r="H184" i="2" s="1"/>
  <c r="E185" i="2"/>
  <c r="H185" i="2" s="1"/>
  <c r="E186" i="2"/>
  <c r="H186" i="2" s="1"/>
  <c r="E187" i="2"/>
  <c r="H187" i="2" s="1"/>
  <c r="E188" i="2"/>
  <c r="H188" i="2" s="1"/>
  <c r="E189" i="2"/>
  <c r="H189" i="2" s="1"/>
  <c r="E190" i="2"/>
  <c r="H190" i="2" s="1"/>
  <c r="E191" i="2"/>
  <c r="H191" i="2" s="1"/>
  <c r="E192" i="2"/>
  <c r="H192" i="2" s="1"/>
  <c r="E193" i="2"/>
  <c r="H193" i="2" s="1"/>
  <c r="E194" i="2"/>
  <c r="H194" i="2" s="1"/>
  <c r="E195" i="2"/>
  <c r="H195" i="2" s="1"/>
  <c r="E196" i="2"/>
  <c r="H196" i="2" s="1"/>
  <c r="E197" i="2"/>
  <c r="H197" i="2" s="1"/>
  <c r="E198" i="2"/>
  <c r="H198" i="2" s="1"/>
  <c r="E199" i="2"/>
  <c r="H199" i="2" s="1"/>
  <c r="E200" i="2"/>
  <c r="H200" i="2" s="1"/>
  <c r="E201" i="2"/>
  <c r="H201" i="2" s="1"/>
  <c r="E202" i="2"/>
  <c r="H202" i="2" s="1"/>
  <c r="E203" i="2"/>
  <c r="H203" i="2" s="1"/>
  <c r="E204" i="2"/>
  <c r="H204" i="2" s="1"/>
  <c r="E205" i="2"/>
  <c r="H205" i="2" s="1"/>
  <c r="E206" i="2"/>
  <c r="H206" i="2" s="1"/>
  <c r="E207" i="2"/>
  <c r="H207" i="2" s="1"/>
  <c r="E208" i="2"/>
  <c r="H208" i="2" s="1"/>
  <c r="E209" i="2"/>
  <c r="H209" i="2" s="1"/>
  <c r="E210" i="2"/>
  <c r="H210" i="2" s="1"/>
  <c r="E211" i="2"/>
  <c r="H211" i="2" s="1"/>
  <c r="E212" i="2"/>
  <c r="H212" i="2" s="1"/>
  <c r="E213" i="2"/>
  <c r="H213" i="2" s="1"/>
  <c r="E214" i="2"/>
  <c r="H214" i="2" s="1"/>
  <c r="E215" i="2"/>
  <c r="H215" i="2" s="1"/>
  <c r="E216" i="2"/>
  <c r="H216" i="2" s="1"/>
  <c r="E217" i="2"/>
  <c r="H217" i="2" s="1"/>
  <c r="E218" i="2"/>
  <c r="H218" i="2" s="1"/>
  <c r="E219" i="2"/>
  <c r="H219" i="2" s="1"/>
  <c r="E220" i="2"/>
  <c r="H220" i="2" s="1"/>
  <c r="E221" i="2"/>
  <c r="H221" i="2" s="1"/>
  <c r="E222" i="2"/>
  <c r="H222" i="2" s="1"/>
  <c r="E223" i="2"/>
  <c r="H223" i="2" s="1"/>
  <c r="E224" i="2"/>
  <c r="H224" i="2" s="1"/>
  <c r="E225" i="2"/>
  <c r="H225" i="2" s="1"/>
  <c r="E226" i="2"/>
  <c r="H226" i="2" s="1"/>
  <c r="E227" i="2"/>
  <c r="H227" i="2" s="1"/>
  <c r="E228" i="2"/>
  <c r="H228" i="2" s="1"/>
  <c r="E229" i="2"/>
  <c r="H229" i="2" s="1"/>
  <c r="E230" i="2"/>
  <c r="H230" i="2" s="1"/>
  <c r="E231" i="2"/>
  <c r="H231" i="2" s="1"/>
  <c r="E232" i="2"/>
  <c r="H232" i="2" s="1"/>
  <c r="E233" i="2"/>
  <c r="H233" i="2" s="1"/>
  <c r="E234" i="2"/>
  <c r="H234" i="2" s="1"/>
  <c r="E235" i="2"/>
  <c r="H235" i="2" s="1"/>
  <c r="E236" i="2"/>
  <c r="H236" i="2" s="1"/>
  <c r="E237" i="2"/>
  <c r="H237" i="2" s="1"/>
  <c r="E238" i="2"/>
  <c r="H238" i="2" s="1"/>
  <c r="E239" i="2"/>
  <c r="H239" i="2" s="1"/>
  <c r="E240" i="2"/>
  <c r="H240" i="2" s="1"/>
  <c r="E241" i="2"/>
  <c r="H241" i="2" s="1"/>
  <c r="E242" i="2"/>
  <c r="H242" i="2" s="1"/>
  <c r="E243" i="2"/>
  <c r="H243" i="2" s="1"/>
  <c r="E244" i="2"/>
  <c r="H244" i="2" s="1"/>
  <c r="E245" i="2"/>
  <c r="H245" i="2" s="1"/>
  <c r="E246" i="2"/>
  <c r="H246" i="2" s="1"/>
  <c r="E247" i="2"/>
  <c r="H247" i="2" s="1"/>
  <c r="E248" i="2"/>
  <c r="H248" i="2" s="1"/>
  <c r="E249" i="2"/>
  <c r="H249" i="2" s="1"/>
  <c r="E250" i="2"/>
  <c r="H250" i="2" s="1"/>
  <c r="E251" i="2"/>
  <c r="E252" i="2"/>
  <c r="H252" i="2" s="1"/>
  <c r="E253" i="2"/>
  <c r="H253" i="2" s="1"/>
  <c r="E254" i="2"/>
  <c r="H254" i="2" s="1"/>
  <c r="E255" i="2"/>
  <c r="H255" i="2" s="1"/>
  <c r="E256" i="2"/>
  <c r="H256" i="2" s="1"/>
  <c r="E257" i="2"/>
  <c r="H257" i="2" s="1"/>
  <c r="E258" i="2"/>
  <c r="H258" i="2" s="1"/>
  <c r="E259" i="2"/>
  <c r="H259" i="2" s="1"/>
  <c r="E260" i="2"/>
  <c r="H260" i="2" s="1"/>
  <c r="E261" i="2"/>
  <c r="H261" i="2" s="1"/>
  <c r="E262" i="2"/>
  <c r="H262" i="2" s="1"/>
  <c r="E263" i="2"/>
  <c r="H263" i="2" s="1"/>
  <c r="E264" i="2"/>
  <c r="H264" i="2" s="1"/>
  <c r="E265" i="2"/>
  <c r="H265" i="2" s="1"/>
  <c r="E266" i="2"/>
  <c r="H266" i="2" s="1"/>
  <c r="E267" i="2"/>
  <c r="H267" i="2" s="1"/>
  <c r="E268" i="2"/>
  <c r="H268" i="2" s="1"/>
  <c r="E269" i="2"/>
  <c r="H269" i="2" s="1"/>
  <c r="E270" i="2"/>
  <c r="H270" i="2" s="1"/>
  <c r="E271" i="2"/>
  <c r="H271" i="2" s="1"/>
  <c r="E272" i="2"/>
  <c r="H272" i="2" s="1"/>
  <c r="E273" i="2"/>
  <c r="H273" i="2" s="1"/>
  <c r="E274" i="2"/>
  <c r="H274" i="2" s="1"/>
  <c r="E275" i="2"/>
  <c r="H275" i="2" s="1"/>
  <c r="E276" i="2"/>
  <c r="H276" i="2" s="1"/>
  <c r="E277" i="2"/>
  <c r="H277" i="2" s="1"/>
  <c r="E278" i="2"/>
  <c r="H278" i="2" s="1"/>
  <c r="E279" i="2"/>
  <c r="H279" i="2" s="1"/>
  <c r="E280" i="2"/>
  <c r="H280" i="2" s="1"/>
  <c r="E281" i="2"/>
  <c r="H281" i="2" s="1"/>
  <c r="E282" i="2"/>
  <c r="H282" i="2" s="1"/>
  <c r="E283" i="2"/>
  <c r="H283" i="2" s="1"/>
  <c r="E284" i="2"/>
  <c r="H284" i="2" s="1"/>
  <c r="E285" i="2"/>
  <c r="H285" i="2" s="1"/>
  <c r="E286" i="2"/>
  <c r="H286" i="2" s="1"/>
  <c r="E287" i="2"/>
  <c r="H287" i="2" s="1"/>
  <c r="E288" i="2"/>
  <c r="H288" i="2" s="1"/>
  <c r="E289" i="2"/>
  <c r="H289" i="2" s="1"/>
  <c r="E290" i="2"/>
  <c r="H290" i="2" s="1"/>
  <c r="E291" i="2"/>
  <c r="H291" i="2" s="1"/>
  <c r="E292" i="2"/>
  <c r="H292" i="2" s="1"/>
  <c r="E293" i="2"/>
  <c r="H293" i="2" s="1"/>
  <c r="E294" i="2"/>
  <c r="H294" i="2" s="1"/>
  <c r="E295" i="2"/>
  <c r="H295" i="2" s="1"/>
  <c r="E296" i="2"/>
  <c r="H296" i="2" s="1"/>
  <c r="E297" i="2"/>
  <c r="H297" i="2" s="1"/>
  <c r="E298" i="2"/>
  <c r="H298" i="2" s="1"/>
  <c r="E299" i="2"/>
  <c r="H299" i="2" s="1"/>
  <c r="E300" i="2"/>
  <c r="H300" i="2" s="1"/>
  <c r="E301" i="2"/>
  <c r="H301" i="2" s="1"/>
  <c r="E302" i="2"/>
  <c r="H302" i="2" s="1"/>
  <c r="E303" i="2"/>
  <c r="H303" i="2" s="1"/>
  <c r="E304" i="2"/>
  <c r="H304" i="2" s="1"/>
  <c r="E305" i="2"/>
  <c r="H305" i="2" s="1"/>
  <c r="E306" i="2"/>
  <c r="H306" i="2" s="1"/>
  <c r="E307" i="2"/>
  <c r="H307" i="2" s="1"/>
  <c r="E308" i="2"/>
  <c r="H308" i="2" s="1"/>
  <c r="E309" i="2"/>
  <c r="H309" i="2" s="1"/>
  <c r="E310" i="2"/>
  <c r="H310" i="2" s="1"/>
  <c r="E311" i="2"/>
  <c r="H311" i="2" s="1"/>
  <c r="E312" i="2"/>
  <c r="H312" i="2" s="1"/>
  <c r="E313" i="2"/>
  <c r="H313" i="2" s="1"/>
  <c r="E314" i="2"/>
  <c r="H314" i="2" s="1"/>
  <c r="E315" i="2"/>
  <c r="H315" i="2" s="1"/>
  <c r="E316" i="2"/>
  <c r="H316" i="2" s="1"/>
  <c r="E317" i="2"/>
  <c r="H317" i="2" s="1"/>
  <c r="E318" i="2"/>
  <c r="H318" i="2" s="1"/>
  <c r="E319" i="2"/>
  <c r="H319" i="2" s="1"/>
  <c r="E320" i="2"/>
  <c r="H320" i="2" s="1"/>
  <c r="E321" i="2"/>
  <c r="H321" i="2" s="1"/>
  <c r="E322" i="2"/>
  <c r="H322" i="2" s="1"/>
  <c r="E323" i="2"/>
  <c r="H323" i="2" s="1"/>
  <c r="E324" i="2"/>
  <c r="H324" i="2" s="1"/>
  <c r="E325" i="2"/>
  <c r="H325" i="2" s="1"/>
  <c r="E326" i="2"/>
  <c r="H326" i="2" s="1"/>
  <c r="E327" i="2"/>
  <c r="H327" i="2" s="1"/>
  <c r="E328" i="2"/>
  <c r="H328" i="2" s="1"/>
  <c r="E329" i="2"/>
  <c r="H329" i="2" s="1"/>
  <c r="E330" i="2"/>
  <c r="H330" i="2" s="1"/>
  <c r="E331" i="2"/>
  <c r="H331" i="2" s="1"/>
  <c r="E332" i="2"/>
  <c r="H332" i="2" s="1"/>
  <c r="E333" i="2"/>
  <c r="H333" i="2" s="1"/>
  <c r="E334" i="2"/>
  <c r="H334" i="2" s="1"/>
  <c r="E335" i="2"/>
  <c r="H335" i="2" s="1"/>
  <c r="E336" i="2"/>
  <c r="H336" i="2" s="1"/>
  <c r="E337" i="2"/>
  <c r="H337" i="2" s="1"/>
  <c r="E338" i="2"/>
  <c r="H338" i="2" s="1"/>
  <c r="E339" i="2"/>
  <c r="H339" i="2" s="1"/>
  <c r="E340" i="2"/>
  <c r="H340" i="2" s="1"/>
  <c r="E341" i="2"/>
  <c r="H341" i="2" s="1"/>
  <c r="E342" i="2"/>
  <c r="H342" i="2" s="1"/>
  <c r="E343" i="2"/>
  <c r="H343" i="2" s="1"/>
  <c r="E344" i="2"/>
  <c r="H344" i="2" s="1"/>
  <c r="E345" i="2"/>
  <c r="H345" i="2" s="1"/>
  <c r="E346" i="2"/>
  <c r="H346" i="2" s="1"/>
  <c r="E347" i="2"/>
  <c r="H347" i="2" s="1"/>
  <c r="E348" i="2"/>
  <c r="H348" i="2" s="1"/>
  <c r="E349" i="2"/>
  <c r="H349" i="2" s="1"/>
  <c r="E350" i="2"/>
  <c r="H350" i="2" s="1"/>
  <c r="E351" i="2"/>
  <c r="H351" i="2" s="1"/>
  <c r="E352" i="2"/>
  <c r="H352" i="2" s="1"/>
  <c r="E353" i="2"/>
  <c r="H353" i="2" s="1"/>
  <c r="E354" i="2"/>
  <c r="H354" i="2" s="1"/>
  <c r="E355" i="2"/>
  <c r="H355" i="2" s="1"/>
  <c r="E356" i="2"/>
  <c r="H356" i="2" s="1"/>
  <c r="E357" i="2"/>
  <c r="H357" i="2" s="1"/>
  <c r="E358" i="2"/>
  <c r="H358" i="2" s="1"/>
  <c r="E359" i="2"/>
  <c r="H359" i="2" s="1"/>
  <c r="E360" i="2"/>
  <c r="H360" i="2" s="1"/>
  <c r="E361" i="2"/>
  <c r="H361" i="2" s="1"/>
  <c r="E362" i="2"/>
  <c r="H362" i="2" s="1"/>
  <c r="E363" i="2"/>
  <c r="H363" i="2" s="1"/>
  <c r="E364" i="2"/>
  <c r="H364" i="2" s="1"/>
  <c r="E365" i="2"/>
  <c r="H365" i="2" s="1"/>
  <c r="E366" i="2"/>
  <c r="H366" i="2" s="1"/>
  <c r="E367" i="2"/>
  <c r="H367" i="2" s="1"/>
  <c r="E368" i="2"/>
  <c r="H368" i="2" s="1"/>
  <c r="E369" i="2"/>
  <c r="H369" i="2" s="1"/>
  <c r="E370" i="2"/>
  <c r="H370" i="2" s="1"/>
  <c r="E371" i="2"/>
  <c r="H371" i="2" s="1"/>
  <c r="E372" i="2"/>
  <c r="H372" i="2" s="1"/>
  <c r="E373" i="2"/>
  <c r="H373" i="2" s="1"/>
  <c r="E374" i="2"/>
  <c r="H374" i="2" s="1"/>
  <c r="E375" i="2"/>
  <c r="H375" i="2" s="1"/>
  <c r="E376" i="2"/>
  <c r="H376" i="2" s="1"/>
  <c r="E377" i="2"/>
  <c r="H377" i="2" s="1"/>
  <c r="E378" i="2"/>
  <c r="H378" i="2" s="1"/>
  <c r="E379" i="2"/>
  <c r="H379" i="2" s="1"/>
  <c r="E380" i="2"/>
  <c r="H380" i="2" s="1"/>
  <c r="E381" i="2"/>
  <c r="H381" i="2" s="1"/>
  <c r="E382" i="2"/>
  <c r="H382" i="2" s="1"/>
  <c r="E383" i="2"/>
  <c r="H383" i="2" s="1"/>
  <c r="E384" i="2"/>
  <c r="H384" i="2" s="1"/>
  <c r="E385" i="2"/>
  <c r="H385" i="2" s="1"/>
  <c r="E386" i="2"/>
  <c r="H386" i="2" s="1"/>
  <c r="E387" i="2"/>
  <c r="H387" i="2" s="1"/>
  <c r="E388" i="2"/>
  <c r="H388" i="2" s="1"/>
  <c r="E389" i="2"/>
  <c r="H389" i="2" s="1"/>
  <c r="E390" i="2"/>
  <c r="H390" i="2" s="1"/>
  <c r="E391" i="2"/>
  <c r="H391" i="2" s="1"/>
  <c r="E392" i="2"/>
  <c r="H392" i="2" s="1"/>
  <c r="E393" i="2"/>
  <c r="H393" i="2" s="1"/>
  <c r="E394" i="2"/>
  <c r="H394" i="2" s="1"/>
  <c r="E395" i="2"/>
  <c r="H395" i="2" s="1"/>
  <c r="E396" i="2"/>
  <c r="H396" i="2" s="1"/>
  <c r="E397" i="2"/>
  <c r="H397" i="2" s="1"/>
  <c r="E398" i="2"/>
  <c r="H398" i="2" s="1"/>
  <c r="E399" i="2"/>
  <c r="H399" i="2" s="1"/>
  <c r="E400" i="2"/>
  <c r="H400" i="2" s="1"/>
  <c r="E401" i="2"/>
  <c r="H401" i="2" s="1"/>
  <c r="E402" i="2"/>
  <c r="H402" i="2" s="1"/>
  <c r="E403" i="2"/>
  <c r="H403" i="2" s="1"/>
  <c r="E404" i="2"/>
  <c r="H404" i="2" s="1"/>
  <c r="E405" i="2"/>
  <c r="H405" i="2" s="1"/>
  <c r="E406" i="2"/>
  <c r="H406" i="2" s="1"/>
  <c r="E407" i="2"/>
  <c r="H407" i="2" s="1"/>
  <c r="E408" i="2"/>
  <c r="H408" i="2" s="1"/>
  <c r="E409" i="2"/>
  <c r="H409" i="2" s="1"/>
  <c r="E410" i="2"/>
  <c r="H410" i="2" s="1"/>
  <c r="E411" i="2"/>
  <c r="H411" i="2" s="1"/>
  <c r="E412" i="2"/>
  <c r="H412" i="2" s="1"/>
  <c r="E413" i="2"/>
  <c r="H413" i="2" s="1"/>
  <c r="E414" i="2"/>
  <c r="H414" i="2" s="1"/>
  <c r="E415" i="2"/>
  <c r="H415" i="2" s="1"/>
  <c r="E416" i="2"/>
  <c r="H416" i="2" s="1"/>
  <c r="E417" i="2"/>
  <c r="H417" i="2" s="1"/>
  <c r="E418" i="2"/>
  <c r="H418" i="2" s="1"/>
  <c r="E419" i="2"/>
  <c r="H419" i="2" s="1"/>
  <c r="E420" i="2"/>
  <c r="H420" i="2" s="1"/>
  <c r="E421" i="2"/>
  <c r="E422" i="2"/>
  <c r="H422" i="2" s="1"/>
  <c r="E423" i="2"/>
  <c r="H423" i="2" s="1"/>
  <c r="E424" i="2"/>
  <c r="H424" i="2" s="1"/>
  <c r="E425" i="2"/>
  <c r="E426" i="2"/>
  <c r="H426" i="2" s="1"/>
  <c r="E427" i="2"/>
  <c r="H427" i="2" s="1"/>
  <c r="E428" i="2"/>
  <c r="H428" i="2" s="1"/>
  <c r="E429" i="2"/>
  <c r="H429" i="2" s="1"/>
  <c r="E430" i="2"/>
  <c r="H430" i="2" s="1"/>
  <c r="E431" i="2"/>
  <c r="H431" i="2" s="1"/>
  <c r="E432" i="2"/>
  <c r="H432" i="2" s="1"/>
  <c r="E433" i="2"/>
  <c r="H433" i="2" s="1"/>
  <c r="E434" i="2"/>
  <c r="H434" i="2" s="1"/>
  <c r="E435" i="2"/>
  <c r="H435" i="2" s="1"/>
  <c r="E436" i="2"/>
  <c r="H436" i="2" s="1"/>
  <c r="E437" i="2"/>
  <c r="H437" i="2" s="1"/>
  <c r="E438" i="2"/>
  <c r="H438" i="2" s="1"/>
  <c r="E439" i="2"/>
  <c r="H439" i="2" s="1"/>
  <c r="E440" i="2"/>
  <c r="H440" i="2" s="1"/>
  <c r="E441" i="2"/>
  <c r="H441" i="2" s="1"/>
  <c r="E442" i="2"/>
  <c r="H442" i="2" s="1"/>
  <c r="E443" i="2"/>
  <c r="H443" i="2" s="1"/>
  <c r="E444" i="2"/>
  <c r="H444" i="2" s="1"/>
  <c r="E445" i="2"/>
  <c r="H445" i="2" s="1"/>
  <c r="E446" i="2"/>
  <c r="H446" i="2" s="1"/>
  <c r="E447" i="2"/>
  <c r="H447" i="2" s="1"/>
  <c r="E448" i="2"/>
  <c r="H448" i="2" s="1"/>
  <c r="E449" i="2"/>
  <c r="H449" i="2" s="1"/>
  <c r="E450" i="2"/>
  <c r="H450" i="2" s="1"/>
  <c r="E451" i="2"/>
  <c r="H451" i="2" s="1"/>
  <c r="E452" i="2"/>
  <c r="H452" i="2" s="1"/>
  <c r="E453" i="2"/>
  <c r="H453" i="2" s="1"/>
  <c r="E454" i="2"/>
  <c r="H454" i="2" s="1"/>
  <c r="E455" i="2"/>
  <c r="H455" i="2" s="1"/>
  <c r="E456" i="2"/>
  <c r="H456" i="2" s="1"/>
  <c r="E457" i="2"/>
  <c r="H457" i="2" s="1"/>
  <c r="E458" i="2"/>
  <c r="H458" i="2" s="1"/>
  <c r="E459" i="2"/>
  <c r="H459" i="2" s="1"/>
  <c r="E460" i="2"/>
  <c r="H460" i="2" s="1"/>
  <c r="E461" i="2"/>
  <c r="H461" i="2" s="1"/>
  <c r="E462" i="2"/>
  <c r="H462" i="2" s="1"/>
  <c r="E463" i="2"/>
  <c r="H463" i="2" s="1"/>
  <c r="E464" i="2"/>
  <c r="H464" i="2" s="1"/>
  <c r="E465" i="2"/>
  <c r="H465" i="2" s="1"/>
  <c r="E466" i="2"/>
  <c r="H466" i="2" s="1"/>
  <c r="E467" i="2"/>
  <c r="H467" i="2" s="1"/>
  <c r="E468" i="2"/>
  <c r="H468" i="2" s="1"/>
  <c r="E469" i="2"/>
  <c r="H469" i="2" s="1"/>
  <c r="E470" i="2"/>
  <c r="H470" i="2" s="1"/>
  <c r="E471" i="2"/>
  <c r="H471" i="2" s="1"/>
  <c r="E472" i="2"/>
  <c r="H472" i="2" s="1"/>
  <c r="E473" i="2"/>
  <c r="H473" i="2" s="1"/>
  <c r="E474" i="2"/>
  <c r="H474" i="2" s="1"/>
  <c r="E475" i="2"/>
  <c r="H475" i="2" s="1"/>
  <c r="E476" i="2"/>
  <c r="H476" i="2" s="1"/>
  <c r="E477" i="2"/>
  <c r="H477" i="2" s="1"/>
  <c r="E478" i="2"/>
  <c r="H478" i="2" s="1"/>
  <c r="E479" i="2"/>
  <c r="H479" i="2" s="1"/>
  <c r="E480" i="2"/>
  <c r="H480" i="2" s="1"/>
  <c r="E481" i="2"/>
  <c r="H481" i="2" s="1"/>
  <c r="E482" i="2"/>
  <c r="H482" i="2" s="1"/>
  <c r="E483" i="2"/>
  <c r="H483" i="2" s="1"/>
  <c r="E484" i="2"/>
  <c r="H484" i="2" s="1"/>
  <c r="E485" i="2"/>
  <c r="H485" i="2" s="1"/>
  <c r="E486" i="2"/>
  <c r="H486" i="2" s="1"/>
  <c r="E487" i="2"/>
  <c r="H487" i="2" s="1"/>
  <c r="E488" i="2"/>
  <c r="H488" i="2" s="1"/>
  <c r="E489" i="2"/>
  <c r="H489" i="2" s="1"/>
  <c r="E490" i="2"/>
  <c r="H490" i="2" s="1"/>
  <c r="E491" i="2"/>
  <c r="H491" i="2" s="1"/>
  <c r="E492" i="2"/>
  <c r="H492" i="2" s="1"/>
  <c r="E493" i="2"/>
  <c r="H493" i="2" s="1"/>
  <c r="E494" i="2"/>
  <c r="H494" i="2" s="1"/>
  <c r="E495" i="2"/>
  <c r="H495" i="2" s="1"/>
  <c r="E496" i="2"/>
  <c r="H496" i="2" s="1"/>
  <c r="E497" i="2"/>
  <c r="H497" i="2" s="1"/>
  <c r="E498" i="2"/>
  <c r="H498" i="2" s="1"/>
  <c r="E499" i="2"/>
  <c r="H499" i="2" s="1"/>
  <c r="E500" i="2"/>
  <c r="H500" i="2" s="1"/>
  <c r="E501" i="2"/>
  <c r="H501" i="2" s="1"/>
  <c r="E502" i="2"/>
  <c r="H502" i="2" s="1"/>
  <c r="E503" i="2"/>
  <c r="H503" i="2" s="1"/>
  <c r="E504" i="2"/>
  <c r="H504" i="2" s="1"/>
  <c r="E505" i="2"/>
  <c r="H505" i="2" s="1"/>
  <c r="E506" i="2"/>
  <c r="H506" i="2" s="1"/>
  <c r="E507" i="2"/>
  <c r="H507" i="2" s="1"/>
  <c r="E508" i="2"/>
  <c r="H508" i="2" s="1"/>
  <c r="E509" i="2"/>
  <c r="H509" i="2" s="1"/>
  <c r="E510" i="2"/>
  <c r="H510" i="2" s="1"/>
  <c r="E511" i="2"/>
  <c r="H511" i="2" s="1"/>
  <c r="E512" i="2"/>
  <c r="H512" i="2" s="1"/>
  <c r="E513" i="2"/>
  <c r="H513" i="2" s="1"/>
  <c r="E514" i="2"/>
  <c r="H514" i="2" s="1"/>
  <c r="E515" i="2"/>
  <c r="H515" i="2" s="1"/>
  <c r="E516" i="2"/>
  <c r="H516" i="2" s="1"/>
  <c r="E517" i="2"/>
  <c r="H517" i="2" s="1"/>
  <c r="E518" i="2"/>
  <c r="H518" i="2" s="1"/>
  <c r="E519" i="2"/>
  <c r="H519" i="2" s="1"/>
  <c r="E520" i="2"/>
  <c r="H520" i="2" s="1"/>
  <c r="E521" i="2"/>
  <c r="H521" i="2" s="1"/>
  <c r="E522" i="2"/>
  <c r="H522" i="2" s="1"/>
  <c r="E523" i="2"/>
  <c r="H523" i="2" s="1"/>
  <c r="E524" i="2"/>
  <c r="H524" i="2" s="1"/>
  <c r="E525" i="2"/>
  <c r="H525" i="2" s="1"/>
  <c r="E526" i="2"/>
  <c r="H526" i="2" s="1"/>
  <c r="E527" i="2"/>
  <c r="H527" i="2" s="1"/>
  <c r="E528" i="2"/>
  <c r="H528" i="2" s="1"/>
  <c r="E529" i="2"/>
  <c r="H529" i="2" s="1"/>
  <c r="E530" i="2"/>
  <c r="H530" i="2" s="1"/>
  <c r="E531" i="2"/>
  <c r="H531" i="2" s="1"/>
  <c r="E532" i="2"/>
  <c r="H532" i="2" s="1"/>
  <c r="E533" i="2"/>
  <c r="H533" i="2" s="1"/>
  <c r="E534" i="2"/>
  <c r="H534" i="2" s="1"/>
  <c r="E535" i="2"/>
  <c r="H535" i="2" s="1"/>
  <c r="E536" i="2"/>
  <c r="H536" i="2" s="1"/>
  <c r="E537" i="2"/>
  <c r="H537" i="2" s="1"/>
  <c r="E538" i="2"/>
  <c r="H538" i="2" s="1"/>
  <c r="E539" i="2"/>
  <c r="H539" i="2" s="1"/>
  <c r="E540" i="2"/>
  <c r="H540" i="2" s="1"/>
  <c r="E541" i="2"/>
  <c r="H541" i="2" s="1"/>
  <c r="E542" i="2"/>
  <c r="H542" i="2" s="1"/>
  <c r="E543" i="2"/>
  <c r="H543" i="2" s="1"/>
  <c r="E544" i="2"/>
  <c r="H544" i="2" s="1"/>
  <c r="E545" i="2"/>
  <c r="H545" i="2" s="1"/>
  <c r="E546" i="2"/>
  <c r="H546" i="2" s="1"/>
  <c r="E547" i="2"/>
  <c r="H547" i="2" s="1"/>
  <c r="E548" i="2"/>
  <c r="H548" i="2" s="1"/>
  <c r="E549" i="2"/>
  <c r="H549" i="2" s="1"/>
  <c r="E550" i="2"/>
  <c r="H550" i="2" s="1"/>
  <c r="E551" i="2"/>
  <c r="H551" i="2" s="1"/>
  <c r="E552" i="2"/>
  <c r="H552" i="2" s="1"/>
  <c r="E553" i="2"/>
  <c r="H553" i="2" s="1"/>
  <c r="E554" i="2"/>
  <c r="H554" i="2" s="1"/>
  <c r="E555" i="2"/>
  <c r="H555" i="2" s="1"/>
  <c r="E556" i="2"/>
  <c r="H556" i="2" s="1"/>
  <c r="E557" i="2"/>
  <c r="H557" i="2" s="1"/>
  <c r="E558" i="2"/>
  <c r="H558" i="2" s="1"/>
  <c r="E559" i="2"/>
  <c r="H559" i="2" s="1"/>
  <c r="E560" i="2"/>
  <c r="H560" i="2" s="1"/>
  <c r="E561" i="2"/>
  <c r="H561" i="2" s="1"/>
  <c r="E562" i="2"/>
  <c r="H562" i="2" s="1"/>
  <c r="E563" i="2"/>
  <c r="H563" i="2" s="1"/>
  <c r="E564" i="2"/>
  <c r="H564" i="2" s="1"/>
  <c r="E565" i="2"/>
  <c r="H565" i="2" s="1"/>
  <c r="E566" i="2"/>
  <c r="H566" i="2" s="1"/>
  <c r="E567" i="2"/>
  <c r="H567" i="2" s="1"/>
  <c r="E568" i="2"/>
  <c r="H568" i="2" s="1"/>
  <c r="E569" i="2"/>
  <c r="H569" i="2" s="1"/>
  <c r="E570" i="2"/>
  <c r="H570" i="2" s="1"/>
  <c r="E571" i="2"/>
  <c r="H571" i="2" s="1"/>
  <c r="E572" i="2"/>
  <c r="H572" i="2" s="1"/>
  <c r="E573" i="2"/>
  <c r="H573" i="2" s="1"/>
  <c r="E574" i="2"/>
  <c r="H574" i="2" s="1"/>
  <c r="E575" i="2"/>
  <c r="H575" i="2" s="1"/>
  <c r="E576" i="2"/>
  <c r="H576" i="2" s="1"/>
  <c r="E577" i="2"/>
  <c r="H577" i="2" s="1"/>
  <c r="E578" i="2"/>
  <c r="H578" i="2" s="1"/>
  <c r="E579" i="2"/>
  <c r="H579" i="2" s="1"/>
  <c r="E580" i="2"/>
  <c r="H580" i="2" s="1"/>
  <c r="E581" i="2"/>
  <c r="H581" i="2" s="1"/>
  <c r="E582" i="2"/>
  <c r="H582" i="2" s="1"/>
  <c r="E583" i="2"/>
  <c r="H583" i="2" s="1"/>
  <c r="E584" i="2"/>
  <c r="H584" i="2" s="1"/>
  <c r="E585" i="2"/>
  <c r="H585" i="2" s="1"/>
  <c r="E586" i="2"/>
  <c r="H586" i="2" s="1"/>
  <c r="E587" i="2"/>
  <c r="H587" i="2" s="1"/>
  <c r="E588" i="2"/>
  <c r="H588" i="2" s="1"/>
  <c r="E589" i="2"/>
  <c r="H589" i="2" s="1"/>
  <c r="E590" i="2"/>
  <c r="H590" i="2" s="1"/>
  <c r="E591" i="2"/>
  <c r="H591" i="2" s="1"/>
  <c r="E592" i="2"/>
  <c r="E593" i="2"/>
  <c r="H593" i="2" s="1"/>
  <c r="E594" i="2"/>
  <c r="H594" i="2" s="1"/>
  <c r="E595" i="2"/>
  <c r="H595" i="2" s="1"/>
  <c r="E596" i="2"/>
  <c r="H596" i="2" s="1"/>
  <c r="E597" i="2"/>
  <c r="H597" i="2" s="1"/>
  <c r="E598" i="2"/>
  <c r="H598" i="2" s="1"/>
  <c r="E599" i="2"/>
  <c r="H599" i="2" s="1"/>
  <c r="E600" i="2"/>
  <c r="H600" i="2" s="1"/>
  <c r="E601" i="2"/>
  <c r="H601" i="2" s="1"/>
  <c r="E602" i="2"/>
  <c r="H602" i="2" s="1"/>
  <c r="E603" i="2"/>
  <c r="H603" i="2" s="1"/>
  <c r="E604" i="2"/>
  <c r="H604" i="2" s="1"/>
  <c r="E605" i="2"/>
  <c r="H605" i="2" s="1"/>
  <c r="E606" i="2"/>
  <c r="H606" i="2" s="1"/>
  <c r="E607" i="2"/>
  <c r="H607" i="2" s="1"/>
  <c r="E608" i="2"/>
  <c r="H608" i="2" s="1"/>
  <c r="E609" i="2"/>
  <c r="H609" i="2" s="1"/>
  <c r="E610" i="2"/>
  <c r="H610" i="2" s="1"/>
  <c r="E611" i="2"/>
  <c r="H611" i="2" s="1"/>
  <c r="E612" i="2"/>
  <c r="H612" i="2" s="1"/>
  <c r="E613" i="2"/>
  <c r="H613" i="2" s="1"/>
  <c r="E614" i="2"/>
  <c r="H614" i="2" s="1"/>
  <c r="E615" i="2"/>
  <c r="H615" i="2" s="1"/>
  <c r="E616" i="2"/>
  <c r="H616" i="2" s="1"/>
  <c r="E617" i="2"/>
  <c r="H617" i="2" s="1"/>
  <c r="E618" i="2"/>
  <c r="H618" i="2" s="1"/>
  <c r="E619" i="2"/>
  <c r="H619" i="2" s="1"/>
  <c r="E620" i="2"/>
  <c r="H620" i="2" s="1"/>
  <c r="E621" i="2"/>
  <c r="H621" i="2" s="1"/>
  <c r="E622" i="2"/>
  <c r="H622" i="2" s="1"/>
  <c r="E623" i="2"/>
  <c r="H623" i="2" s="1"/>
  <c r="E624" i="2"/>
  <c r="H624" i="2" s="1"/>
  <c r="E625" i="2"/>
  <c r="H625" i="2" s="1"/>
  <c r="E626" i="2"/>
  <c r="H626" i="2" s="1"/>
  <c r="E627" i="2"/>
  <c r="H627" i="2" s="1"/>
  <c r="E628" i="2"/>
  <c r="H628" i="2" s="1"/>
  <c r="E629" i="2"/>
  <c r="H629" i="2" s="1"/>
  <c r="E630" i="2"/>
  <c r="H630" i="2" s="1"/>
  <c r="E631" i="2"/>
  <c r="H631" i="2" s="1"/>
  <c r="E632" i="2"/>
  <c r="H632" i="2" s="1"/>
  <c r="E633" i="2"/>
  <c r="H633" i="2" s="1"/>
  <c r="E634" i="2"/>
  <c r="H634" i="2" s="1"/>
  <c r="E635" i="2"/>
  <c r="H635" i="2" s="1"/>
  <c r="E636" i="2"/>
  <c r="H636" i="2" s="1"/>
  <c r="E637" i="2"/>
  <c r="H637" i="2" s="1"/>
  <c r="E638" i="2"/>
  <c r="H638" i="2" s="1"/>
  <c r="E639" i="2"/>
  <c r="H639" i="2" s="1"/>
  <c r="E640" i="2"/>
  <c r="H640" i="2" s="1"/>
  <c r="E641" i="2"/>
  <c r="H641" i="2" s="1"/>
  <c r="E642" i="2"/>
  <c r="H642" i="2" s="1"/>
  <c r="E643" i="2"/>
  <c r="H643" i="2" s="1"/>
  <c r="E644" i="2"/>
  <c r="H644" i="2" s="1"/>
  <c r="E645" i="2"/>
  <c r="H645" i="2" s="1"/>
  <c r="E646" i="2"/>
  <c r="H646" i="2" s="1"/>
  <c r="E647" i="2"/>
  <c r="H647" i="2" s="1"/>
  <c r="E648" i="2"/>
  <c r="H648" i="2" s="1"/>
  <c r="E649" i="2"/>
  <c r="H649" i="2" s="1"/>
  <c r="E650" i="2"/>
  <c r="H650" i="2" s="1"/>
  <c r="E651" i="2"/>
  <c r="H651" i="2" s="1"/>
  <c r="E652" i="2"/>
  <c r="H652" i="2" s="1"/>
  <c r="E653" i="2"/>
  <c r="H653" i="2" s="1"/>
  <c r="E654" i="2"/>
  <c r="H654" i="2" s="1"/>
  <c r="E655" i="2"/>
  <c r="H655" i="2" s="1"/>
  <c r="E656" i="2"/>
  <c r="H656" i="2" s="1"/>
  <c r="E657" i="2"/>
  <c r="H657" i="2" s="1"/>
  <c r="E658" i="2"/>
  <c r="H658" i="2" s="1"/>
  <c r="E659" i="2"/>
  <c r="H659" i="2" s="1"/>
  <c r="E660" i="2"/>
  <c r="H660" i="2" s="1"/>
  <c r="E661" i="2"/>
  <c r="H661" i="2" s="1"/>
  <c r="E662" i="2"/>
  <c r="H662" i="2" s="1"/>
  <c r="E663" i="2"/>
  <c r="H663" i="2" s="1"/>
  <c r="E664" i="2"/>
  <c r="H664" i="2" s="1"/>
  <c r="E665" i="2"/>
  <c r="H665" i="2" s="1"/>
  <c r="E666" i="2"/>
  <c r="H666" i="2" s="1"/>
  <c r="E667" i="2"/>
  <c r="H667" i="2" s="1"/>
  <c r="E668" i="2"/>
  <c r="H668" i="2" s="1"/>
  <c r="E669" i="2"/>
  <c r="H669" i="2" s="1"/>
  <c r="E670" i="2"/>
  <c r="H670" i="2" s="1"/>
  <c r="E671" i="2"/>
  <c r="H671" i="2" s="1"/>
  <c r="E672" i="2"/>
  <c r="H672" i="2" s="1"/>
  <c r="E673" i="2"/>
  <c r="H673" i="2" s="1"/>
  <c r="E674" i="2"/>
  <c r="H674" i="2" s="1"/>
  <c r="E675" i="2"/>
  <c r="H675" i="2" s="1"/>
  <c r="E676" i="2"/>
  <c r="H676" i="2" s="1"/>
  <c r="E677" i="2"/>
  <c r="H677" i="2" s="1"/>
  <c r="E678" i="2"/>
  <c r="H678" i="2" s="1"/>
  <c r="E679" i="2"/>
  <c r="H679" i="2" s="1"/>
  <c r="E680" i="2"/>
  <c r="H680" i="2" s="1"/>
  <c r="E681" i="2"/>
  <c r="H681" i="2" s="1"/>
  <c r="E682" i="2"/>
  <c r="H682" i="2" s="1"/>
  <c r="E683" i="2"/>
  <c r="H683" i="2" s="1"/>
  <c r="E684" i="2"/>
  <c r="H684" i="2" s="1"/>
  <c r="E685" i="2"/>
  <c r="H685" i="2" s="1"/>
  <c r="E686" i="2"/>
  <c r="H686" i="2" s="1"/>
  <c r="E687" i="2"/>
  <c r="H687" i="2" s="1"/>
  <c r="E688" i="2"/>
  <c r="H688" i="2" s="1"/>
  <c r="E689" i="2"/>
  <c r="H689" i="2" s="1"/>
  <c r="E690" i="2"/>
  <c r="H690" i="2" s="1"/>
  <c r="E691" i="2"/>
  <c r="H691" i="2" s="1"/>
  <c r="E692" i="2"/>
  <c r="H692" i="2" s="1"/>
  <c r="E693" i="2"/>
  <c r="E694" i="2"/>
  <c r="H694" i="2" s="1"/>
  <c r="E695" i="2"/>
  <c r="H695" i="2" s="1"/>
  <c r="E696" i="2"/>
  <c r="H696" i="2" s="1"/>
  <c r="E697" i="2"/>
  <c r="H697" i="2" s="1"/>
  <c r="E698" i="2"/>
  <c r="H698" i="2" s="1"/>
  <c r="E699" i="2"/>
  <c r="H699" i="2" s="1"/>
  <c r="E700" i="2"/>
  <c r="H700" i="2" s="1"/>
  <c r="E701" i="2"/>
  <c r="H701" i="2" s="1"/>
  <c r="E702" i="2"/>
  <c r="H702" i="2" s="1"/>
  <c r="E703" i="2"/>
  <c r="H703" i="2" s="1"/>
  <c r="E704" i="2"/>
  <c r="H704" i="2" s="1"/>
  <c r="E705" i="2"/>
  <c r="H705" i="2" s="1"/>
  <c r="E706" i="2"/>
  <c r="H706" i="2" s="1"/>
  <c r="E707" i="2"/>
  <c r="H707" i="2" s="1"/>
  <c r="E708" i="2"/>
  <c r="H708" i="2" s="1"/>
  <c r="E709" i="2"/>
  <c r="H709" i="2" s="1"/>
  <c r="E710" i="2"/>
  <c r="H710" i="2" s="1"/>
  <c r="E711" i="2"/>
  <c r="H711" i="2" s="1"/>
  <c r="E712" i="2"/>
  <c r="H712" i="2" s="1"/>
  <c r="E713" i="2"/>
  <c r="H713" i="2" s="1"/>
  <c r="E714" i="2"/>
  <c r="H714" i="2" s="1"/>
  <c r="E715" i="2"/>
  <c r="E716" i="2"/>
  <c r="H716" i="2" s="1"/>
  <c r="E717" i="2"/>
  <c r="H717" i="2" s="1"/>
  <c r="E718" i="2"/>
  <c r="H718" i="2" s="1"/>
  <c r="E719" i="2"/>
  <c r="H719" i="2" s="1"/>
  <c r="E720" i="2"/>
  <c r="H720" i="2" s="1"/>
  <c r="E721" i="2"/>
  <c r="H721" i="2" s="1"/>
  <c r="E722" i="2"/>
  <c r="H722" i="2" s="1"/>
  <c r="E723" i="2"/>
  <c r="H723" i="2" s="1"/>
  <c r="E724" i="2"/>
  <c r="H724" i="2" s="1"/>
  <c r="E725" i="2"/>
  <c r="H725" i="2" s="1"/>
  <c r="E726" i="2"/>
  <c r="H726" i="2" s="1"/>
  <c r="E727" i="2"/>
  <c r="H727" i="2" s="1"/>
  <c r="E728" i="2"/>
  <c r="H728" i="2" s="1"/>
  <c r="E729" i="2"/>
  <c r="H729" i="2" s="1"/>
  <c r="E730" i="2"/>
  <c r="H730" i="2" s="1"/>
  <c r="E731" i="2"/>
  <c r="H731" i="2" s="1"/>
  <c r="E732" i="2"/>
  <c r="H732" i="2" s="1"/>
  <c r="E733" i="2"/>
  <c r="H733" i="2" s="1"/>
  <c r="E734" i="2"/>
  <c r="H734" i="2" s="1"/>
  <c r="E735" i="2"/>
  <c r="H735" i="2" s="1"/>
  <c r="E736" i="2"/>
  <c r="H736" i="2" s="1"/>
  <c r="E737" i="2"/>
  <c r="E738" i="2"/>
  <c r="H738" i="2" s="1"/>
  <c r="E739" i="2"/>
  <c r="H739" i="2" s="1"/>
  <c r="E740" i="2"/>
  <c r="H740" i="2" s="1"/>
  <c r="E741" i="2"/>
  <c r="H741" i="2" s="1"/>
  <c r="E742" i="2"/>
  <c r="H742" i="2" s="1"/>
  <c r="E743" i="2"/>
  <c r="H743" i="2" s="1"/>
  <c r="E744" i="2"/>
  <c r="H744" i="2" s="1"/>
  <c r="E745" i="2"/>
  <c r="H745" i="2" s="1"/>
  <c r="E746" i="2"/>
  <c r="H746" i="2" s="1"/>
  <c r="E747" i="2"/>
  <c r="H747" i="2" s="1"/>
  <c r="E748" i="2"/>
  <c r="H748" i="2" s="1"/>
  <c r="E749" i="2"/>
  <c r="H749" i="2" s="1"/>
  <c r="E750" i="2"/>
  <c r="H750" i="2" s="1"/>
  <c r="E751" i="2"/>
  <c r="H751" i="2" s="1"/>
  <c r="E752" i="2"/>
  <c r="H752" i="2" s="1"/>
  <c r="E753" i="2"/>
  <c r="H753" i="2" s="1"/>
  <c r="E754" i="2"/>
  <c r="H754" i="2" s="1"/>
  <c r="E755" i="2"/>
  <c r="H755" i="2" s="1"/>
  <c r="E756" i="2"/>
  <c r="H756" i="2" s="1"/>
  <c r="E757" i="2"/>
  <c r="H757" i="2" s="1"/>
  <c r="E758" i="2"/>
  <c r="H758" i="2" s="1"/>
  <c r="E759" i="2"/>
  <c r="H759" i="2" s="1"/>
  <c r="E760" i="2"/>
  <c r="H760" i="2" s="1"/>
  <c r="E761" i="2"/>
  <c r="H761" i="2" s="1"/>
  <c r="E762" i="2"/>
  <c r="E763" i="2"/>
  <c r="H763" i="2" s="1"/>
  <c r="E764" i="2"/>
  <c r="H764" i="2" s="1"/>
  <c r="E765" i="2"/>
  <c r="H765" i="2" s="1"/>
  <c r="E766" i="2"/>
  <c r="H766" i="2" s="1"/>
  <c r="E767" i="2"/>
  <c r="H767" i="2" s="1"/>
  <c r="E768" i="2"/>
  <c r="H768" i="2" s="1"/>
  <c r="E769" i="2"/>
  <c r="H769" i="2" s="1"/>
  <c r="E770" i="2"/>
  <c r="H770" i="2" s="1"/>
  <c r="E771" i="2"/>
  <c r="H771" i="2" s="1"/>
  <c r="E772" i="2"/>
  <c r="H772" i="2" s="1"/>
  <c r="E773" i="2"/>
  <c r="H773" i="2" s="1"/>
  <c r="E774" i="2"/>
  <c r="H774" i="2" s="1"/>
  <c r="E775" i="2"/>
  <c r="H775" i="2" s="1"/>
  <c r="E776" i="2"/>
  <c r="H776" i="2" s="1"/>
  <c r="E777" i="2"/>
  <c r="H777" i="2" s="1"/>
  <c r="E778" i="2"/>
  <c r="H778" i="2" s="1"/>
  <c r="E779" i="2"/>
  <c r="H779" i="2" s="1"/>
  <c r="E780" i="2"/>
  <c r="H780" i="2" s="1"/>
  <c r="E781" i="2"/>
  <c r="H781" i="2" s="1"/>
  <c r="E782" i="2"/>
  <c r="H782" i="2" s="1"/>
  <c r="E783" i="2"/>
  <c r="H783" i="2" s="1"/>
  <c r="E784" i="2"/>
  <c r="H784" i="2" s="1"/>
  <c r="E785" i="2"/>
  <c r="H785" i="2" s="1"/>
  <c r="E786" i="2"/>
  <c r="H786" i="2" s="1"/>
  <c r="E787" i="2"/>
  <c r="H787" i="2" s="1"/>
  <c r="E788" i="2"/>
  <c r="H788" i="2" s="1"/>
  <c r="E789" i="2"/>
  <c r="H789" i="2" s="1"/>
  <c r="E790" i="2"/>
  <c r="H790" i="2" s="1"/>
  <c r="E791" i="2"/>
  <c r="H791" i="2" s="1"/>
  <c r="E792" i="2"/>
  <c r="H792" i="2" s="1"/>
  <c r="E793" i="2"/>
  <c r="H793" i="2" s="1"/>
  <c r="E794" i="2"/>
  <c r="H794" i="2" s="1"/>
  <c r="E795" i="2"/>
  <c r="H795" i="2" s="1"/>
  <c r="E796" i="2"/>
  <c r="H796" i="2" s="1"/>
  <c r="E797" i="2"/>
  <c r="H797" i="2" s="1"/>
  <c r="E798" i="2"/>
  <c r="H798" i="2" s="1"/>
  <c r="E799" i="2"/>
  <c r="H799" i="2" s="1"/>
  <c r="E800" i="2"/>
  <c r="H800" i="2" s="1"/>
  <c r="E801" i="2"/>
  <c r="E802" i="2"/>
  <c r="H802" i="2" s="1"/>
  <c r="E803" i="2"/>
  <c r="H803" i="2" s="1"/>
  <c r="E804" i="2"/>
  <c r="H804" i="2" s="1"/>
  <c r="E805" i="2"/>
  <c r="H805" i="2" s="1"/>
  <c r="E806" i="2"/>
  <c r="H806" i="2" s="1"/>
  <c r="E807" i="2"/>
  <c r="H807" i="2" s="1"/>
  <c r="E808" i="2"/>
  <c r="H808" i="2" s="1"/>
  <c r="E809" i="2"/>
  <c r="H809" i="2" s="1"/>
  <c r="E810" i="2"/>
  <c r="H810" i="2" s="1"/>
  <c r="E811" i="2"/>
  <c r="H811" i="2" s="1"/>
  <c r="E812" i="2"/>
  <c r="H812" i="2" s="1"/>
  <c r="E813" i="2"/>
  <c r="H813" i="2" s="1"/>
  <c r="E814" i="2"/>
  <c r="H814" i="2" s="1"/>
  <c r="E815" i="2"/>
  <c r="H815" i="2" s="1"/>
  <c r="E816" i="2"/>
  <c r="H816" i="2" s="1"/>
  <c r="E817" i="2"/>
  <c r="H817" i="2" s="1"/>
  <c r="E818" i="2"/>
  <c r="H818" i="2" s="1"/>
  <c r="E819" i="2"/>
  <c r="H819" i="2" s="1"/>
  <c r="E820" i="2"/>
  <c r="H820" i="2" s="1"/>
  <c r="E821" i="2"/>
  <c r="H821" i="2" s="1"/>
  <c r="E822" i="2"/>
  <c r="H822" i="2" s="1"/>
  <c r="E823" i="2"/>
  <c r="H823" i="2" s="1"/>
  <c r="E824" i="2"/>
  <c r="H824" i="2" s="1"/>
  <c r="E825" i="2"/>
  <c r="H825" i="2" s="1"/>
  <c r="E826" i="2"/>
  <c r="H826" i="2" s="1"/>
  <c r="E827" i="2"/>
  <c r="H827" i="2" s="1"/>
  <c r="E828" i="2"/>
  <c r="H828" i="2" s="1"/>
  <c r="E829" i="2"/>
  <c r="H829" i="2" s="1"/>
  <c r="E830" i="2"/>
  <c r="H830" i="2" s="1"/>
  <c r="E831" i="2"/>
  <c r="H831" i="2" s="1"/>
  <c r="E832" i="2"/>
  <c r="H832" i="2" s="1"/>
  <c r="E833" i="2"/>
  <c r="H833" i="2" s="1"/>
  <c r="E834" i="2"/>
  <c r="H834" i="2" s="1"/>
  <c r="E835" i="2"/>
  <c r="H835" i="2" s="1"/>
  <c r="E836" i="2"/>
  <c r="H836" i="2" s="1"/>
  <c r="E837" i="2"/>
  <c r="H837" i="2" s="1"/>
  <c r="E838" i="2"/>
  <c r="H838" i="2" s="1"/>
  <c r="E839" i="2"/>
  <c r="H839" i="2" s="1"/>
  <c r="E840" i="2"/>
  <c r="H840" i="2" s="1"/>
  <c r="E841" i="2"/>
  <c r="H841" i="2" s="1"/>
  <c r="E842" i="2"/>
  <c r="H842" i="2" s="1"/>
  <c r="E843" i="2"/>
  <c r="E844" i="2"/>
  <c r="H844" i="2" s="1"/>
  <c r="E845" i="2"/>
  <c r="H845" i="2" s="1"/>
  <c r="E846" i="2"/>
  <c r="H846" i="2" s="1"/>
  <c r="E847" i="2"/>
  <c r="H847" i="2" s="1"/>
  <c r="E848" i="2"/>
  <c r="E849" i="2"/>
  <c r="H849" i="2" s="1"/>
  <c r="E850" i="2"/>
  <c r="H850" i="2" s="1"/>
  <c r="E851" i="2"/>
  <c r="H851" i="2" s="1"/>
  <c r="E852" i="2"/>
  <c r="H852" i="2" s="1"/>
  <c r="E853" i="2"/>
  <c r="H853" i="2" s="1"/>
  <c r="E854" i="2"/>
  <c r="H854" i="2" s="1"/>
  <c r="E855" i="2"/>
  <c r="H855" i="2" s="1"/>
  <c r="E856" i="2"/>
  <c r="H856" i="2" s="1"/>
  <c r="E857" i="2"/>
  <c r="H857" i="2" s="1"/>
  <c r="E858" i="2"/>
  <c r="H858" i="2" s="1"/>
  <c r="E859" i="2"/>
  <c r="H859" i="2" s="1"/>
  <c r="E860" i="2"/>
  <c r="H860" i="2" s="1"/>
  <c r="E861" i="2"/>
  <c r="H861" i="2" s="1"/>
  <c r="E862" i="2"/>
  <c r="H862" i="2" s="1"/>
  <c r="E863" i="2"/>
  <c r="H863" i="2" s="1"/>
  <c r="E864" i="2"/>
  <c r="H864" i="2" s="1"/>
  <c r="E865" i="2"/>
  <c r="H865" i="2" s="1"/>
  <c r="E866" i="2"/>
  <c r="H866" i="2" s="1"/>
  <c r="E867" i="2"/>
  <c r="H867" i="2" s="1"/>
  <c r="E868" i="2"/>
  <c r="E869" i="2"/>
  <c r="H869" i="2" s="1"/>
  <c r="E870" i="2"/>
  <c r="H870" i="2" s="1"/>
  <c r="E871" i="2"/>
  <c r="H871" i="2" s="1"/>
  <c r="E872" i="2"/>
  <c r="H872" i="2" s="1"/>
  <c r="E873" i="2"/>
  <c r="H873" i="2" s="1"/>
  <c r="E874" i="2"/>
  <c r="H874" i="2" s="1"/>
  <c r="E875" i="2"/>
  <c r="H875" i="2" s="1"/>
  <c r="E876" i="2"/>
  <c r="H876" i="2" s="1"/>
  <c r="E877" i="2"/>
  <c r="H877" i="2" s="1"/>
  <c r="E878" i="2"/>
  <c r="H878" i="2" s="1"/>
  <c r="E879" i="2"/>
  <c r="H879" i="2" s="1"/>
  <c r="E880" i="2"/>
  <c r="H880" i="2" s="1"/>
  <c r="E881" i="2"/>
  <c r="H881" i="2" s="1"/>
  <c r="E882" i="2"/>
  <c r="H882" i="2" s="1"/>
  <c r="E883" i="2"/>
  <c r="H883" i="2" s="1"/>
  <c r="E884" i="2"/>
  <c r="H884" i="2" s="1"/>
  <c r="E885" i="2"/>
  <c r="H885" i="2" s="1"/>
  <c r="E886" i="2"/>
  <c r="H886" i="2" s="1"/>
  <c r="E887" i="2"/>
  <c r="H887" i="2" s="1"/>
  <c r="E888" i="2"/>
  <c r="H888" i="2" s="1"/>
  <c r="E889" i="2"/>
  <c r="H889" i="2" s="1"/>
  <c r="E890" i="2"/>
  <c r="H890" i="2" s="1"/>
  <c r="E891" i="2"/>
  <c r="H891" i="2" s="1"/>
  <c r="E892" i="2"/>
  <c r="H892" i="2" s="1"/>
  <c r="E893" i="2"/>
  <c r="H893" i="2" s="1"/>
  <c r="E894" i="2"/>
  <c r="H894" i="2" s="1"/>
  <c r="E895" i="2"/>
  <c r="H895" i="2" s="1"/>
  <c r="E896" i="2"/>
  <c r="H896" i="2" s="1"/>
  <c r="E897" i="2"/>
  <c r="H897" i="2" s="1"/>
  <c r="E898" i="2"/>
  <c r="H898" i="2" s="1"/>
  <c r="E899" i="2"/>
  <c r="H899" i="2" s="1"/>
  <c r="E900" i="2"/>
  <c r="H900" i="2" s="1"/>
  <c r="E901" i="2"/>
  <c r="H901" i="2" s="1"/>
  <c r="E902" i="2"/>
  <c r="H902" i="2" s="1"/>
  <c r="E903" i="2"/>
  <c r="H903" i="2" s="1"/>
  <c r="E904" i="2"/>
  <c r="H904" i="2" s="1"/>
  <c r="E905" i="2"/>
  <c r="H905" i="2" s="1"/>
  <c r="E906" i="2"/>
  <c r="H906" i="2" s="1"/>
  <c r="E907" i="2"/>
  <c r="H907" i="2" s="1"/>
  <c r="E908" i="2"/>
  <c r="H908" i="2" s="1"/>
  <c r="E909" i="2"/>
  <c r="H909" i="2" s="1"/>
  <c r="E910" i="2"/>
  <c r="H910" i="2" s="1"/>
  <c r="E911" i="2"/>
  <c r="H911" i="2" s="1"/>
  <c r="E912" i="2"/>
  <c r="H912" i="2" s="1"/>
  <c r="E913" i="2"/>
  <c r="H913" i="2" s="1"/>
  <c r="E914" i="2"/>
  <c r="H914" i="2" s="1"/>
  <c r="E915" i="2"/>
  <c r="H915" i="2" s="1"/>
  <c r="E916" i="2"/>
  <c r="H916" i="2" s="1"/>
  <c r="E917" i="2"/>
  <c r="H917" i="2" s="1"/>
  <c r="E918" i="2"/>
  <c r="H918" i="2" s="1"/>
  <c r="E919" i="2"/>
  <c r="H919" i="2" s="1"/>
  <c r="E920" i="2"/>
  <c r="H920" i="2" s="1"/>
  <c r="E921" i="2"/>
  <c r="H921" i="2" s="1"/>
  <c r="E922" i="2"/>
  <c r="H922" i="2" s="1"/>
  <c r="E923" i="2"/>
  <c r="H923" i="2" s="1"/>
  <c r="E924" i="2"/>
  <c r="H924" i="2" s="1"/>
  <c r="E925" i="2"/>
  <c r="H925" i="2" s="1"/>
  <c r="E926" i="2"/>
  <c r="H926" i="2" s="1"/>
  <c r="E927" i="2"/>
  <c r="H927" i="2" s="1"/>
  <c r="E928" i="2"/>
  <c r="H928" i="2" s="1"/>
  <c r="E929" i="2"/>
  <c r="E930" i="2"/>
  <c r="H930" i="2" s="1"/>
  <c r="E931" i="2"/>
  <c r="H931" i="2" s="1"/>
  <c r="E932" i="2"/>
  <c r="H932" i="2" s="1"/>
  <c r="E933" i="2"/>
  <c r="H933" i="2" s="1"/>
  <c r="E934" i="2"/>
  <c r="H934" i="2" s="1"/>
  <c r="E935" i="2"/>
  <c r="H935" i="2" s="1"/>
  <c r="E936" i="2"/>
  <c r="H936" i="2" s="1"/>
  <c r="E937" i="2"/>
  <c r="H937" i="2" s="1"/>
  <c r="E938" i="2"/>
  <c r="H938" i="2" s="1"/>
  <c r="E939" i="2"/>
  <c r="H939" i="2" s="1"/>
  <c r="E940" i="2"/>
  <c r="H940" i="2" s="1"/>
  <c r="E941" i="2"/>
  <c r="H941" i="2" s="1"/>
  <c r="E942" i="2"/>
  <c r="H942" i="2" s="1"/>
  <c r="E943" i="2"/>
  <c r="H943" i="2" s="1"/>
  <c r="E944" i="2"/>
  <c r="H944" i="2" s="1"/>
  <c r="E945" i="2"/>
  <c r="H945" i="2" s="1"/>
  <c r="E946" i="2"/>
  <c r="H946" i="2" s="1"/>
  <c r="E947" i="2"/>
  <c r="H947" i="2" s="1"/>
  <c r="E948" i="2"/>
  <c r="H948" i="2" s="1"/>
  <c r="E949" i="2"/>
  <c r="E950" i="2"/>
  <c r="H950" i="2" s="1"/>
  <c r="E951" i="2"/>
  <c r="H951" i="2" s="1"/>
  <c r="E952" i="2"/>
  <c r="H952" i="2" s="1"/>
  <c r="E953" i="2"/>
  <c r="H953" i="2" s="1"/>
  <c r="E954" i="2"/>
  <c r="E955" i="2"/>
  <c r="H955" i="2" s="1"/>
  <c r="E956" i="2"/>
  <c r="H956" i="2" s="1"/>
  <c r="E957" i="2"/>
  <c r="H957" i="2" s="1"/>
  <c r="E958" i="2"/>
  <c r="H958" i="2" s="1"/>
  <c r="E959" i="2"/>
  <c r="H959" i="2" s="1"/>
  <c r="E960" i="2"/>
  <c r="H960" i="2" s="1"/>
  <c r="E961" i="2"/>
  <c r="H961" i="2" s="1"/>
  <c r="E962" i="2"/>
  <c r="H962" i="2" s="1"/>
  <c r="E963" i="2"/>
  <c r="H963" i="2" s="1"/>
  <c r="E964" i="2"/>
  <c r="H964" i="2" s="1"/>
  <c r="E965" i="2"/>
  <c r="H965" i="2" s="1"/>
  <c r="E966" i="2"/>
  <c r="H966" i="2" s="1"/>
  <c r="E967" i="2"/>
  <c r="H967" i="2" s="1"/>
  <c r="E968" i="2"/>
  <c r="H968" i="2" s="1"/>
  <c r="E969" i="2"/>
  <c r="H969" i="2" s="1"/>
  <c r="E970" i="2"/>
  <c r="H970" i="2" s="1"/>
  <c r="E971" i="2"/>
  <c r="H971" i="2" s="1"/>
  <c r="E972" i="2"/>
  <c r="H972" i="2" s="1"/>
  <c r="E973" i="2"/>
  <c r="H973" i="2" s="1"/>
  <c r="E974" i="2"/>
  <c r="H974" i="2" s="1"/>
  <c r="E975" i="2"/>
  <c r="H975" i="2" s="1"/>
  <c r="E976" i="2"/>
  <c r="H976" i="2" s="1"/>
  <c r="E977" i="2"/>
  <c r="H977" i="2" s="1"/>
  <c r="E978" i="2"/>
  <c r="H978" i="2" s="1"/>
  <c r="E979" i="2"/>
  <c r="H979" i="2" s="1"/>
  <c r="E980" i="2"/>
  <c r="H980" i="2" s="1"/>
  <c r="E981" i="2"/>
  <c r="H981" i="2" s="1"/>
  <c r="E982" i="2"/>
  <c r="H982" i="2" s="1"/>
  <c r="E983" i="2"/>
  <c r="H983" i="2" s="1"/>
  <c r="E984" i="2"/>
  <c r="E985" i="2"/>
  <c r="H985" i="2" s="1"/>
  <c r="E986" i="2"/>
  <c r="H986" i="2" s="1"/>
  <c r="E987" i="2"/>
  <c r="H987" i="2" s="1"/>
  <c r="E988" i="2"/>
  <c r="H988" i="2" s="1"/>
  <c r="E989" i="2"/>
  <c r="H989" i="2" s="1"/>
  <c r="E990" i="2"/>
  <c r="H990" i="2" s="1"/>
  <c r="E991" i="2"/>
  <c r="H991" i="2" s="1"/>
  <c r="E992" i="2"/>
  <c r="H992" i="2" s="1"/>
  <c r="E993" i="2"/>
  <c r="H993" i="2" s="1"/>
  <c r="E994" i="2"/>
  <c r="H994" i="2" s="1"/>
  <c r="E995" i="2"/>
  <c r="H995" i="2" s="1"/>
  <c r="E996" i="2"/>
  <c r="H996" i="2" s="1"/>
  <c r="E997" i="2"/>
  <c r="H997" i="2" s="1"/>
  <c r="E998" i="2"/>
  <c r="H998" i="2" s="1"/>
  <c r="E999" i="2"/>
  <c r="H999" i="2" s="1"/>
  <c r="E1000" i="2"/>
  <c r="H1000" i="2" s="1"/>
  <c r="E1001" i="2"/>
  <c r="H1001" i="2" s="1"/>
  <c r="E1002" i="2"/>
  <c r="H1002" i="2" s="1"/>
  <c r="E1003" i="2"/>
  <c r="H1003" i="2" s="1"/>
  <c r="E1004" i="2"/>
  <c r="H1004" i="2" s="1"/>
  <c r="E1005" i="2"/>
  <c r="H1005" i="2" s="1"/>
  <c r="E1006" i="2"/>
  <c r="H1006" i="2" s="1"/>
  <c r="E1007" i="2"/>
  <c r="H1007" i="2" s="1"/>
  <c r="E1008" i="2"/>
  <c r="H1008" i="2" s="1"/>
  <c r="E1009" i="2"/>
  <c r="H1009" i="2" s="1"/>
  <c r="E1010" i="2"/>
  <c r="H1010" i="2" s="1"/>
  <c r="E1011" i="2"/>
  <c r="H1011" i="2" s="1"/>
  <c r="E1012" i="2"/>
  <c r="H1012" i="2" s="1"/>
  <c r="E1013" i="2"/>
  <c r="H1013" i="2" s="1"/>
  <c r="E1014" i="2"/>
  <c r="H1014" i="2" s="1"/>
  <c r="E1015" i="2"/>
  <c r="H1015" i="2" s="1"/>
  <c r="E1016" i="2"/>
  <c r="E1017" i="2"/>
  <c r="H1017" i="2" s="1"/>
  <c r="E1018" i="2"/>
  <c r="H1018" i="2" s="1"/>
  <c r="E1019" i="2"/>
  <c r="H1019" i="2" s="1"/>
  <c r="E1020" i="2"/>
  <c r="H1020" i="2" s="1"/>
  <c r="E1021" i="2"/>
  <c r="H1021" i="2" s="1"/>
  <c r="E1022" i="2"/>
  <c r="H1022" i="2" s="1"/>
  <c r="E1023" i="2"/>
  <c r="H1023" i="2" s="1"/>
  <c r="E1024" i="2"/>
  <c r="H1024" i="2" s="1"/>
  <c r="E1025" i="2"/>
  <c r="H1025" i="2" s="1"/>
  <c r="E1026" i="2"/>
  <c r="H1026" i="2" s="1"/>
  <c r="E1027" i="2"/>
  <c r="H1027" i="2" s="1"/>
  <c r="E1028" i="2"/>
  <c r="H1028" i="2" s="1"/>
  <c r="E1029" i="2"/>
  <c r="H1029" i="2" s="1"/>
  <c r="E1030" i="2"/>
  <c r="H1030" i="2" s="1"/>
  <c r="E1031" i="2"/>
  <c r="H1031" i="2" s="1"/>
  <c r="E1032" i="2"/>
  <c r="E1033" i="2"/>
  <c r="H1033" i="2" s="1"/>
  <c r="E1034" i="2"/>
  <c r="H1034" i="2" s="1"/>
  <c r="E1035" i="2"/>
  <c r="H1035" i="2" s="1"/>
  <c r="E1036" i="2"/>
  <c r="H1036" i="2" s="1"/>
  <c r="E1037" i="2"/>
  <c r="H1037" i="2" s="1"/>
  <c r="E1038" i="2"/>
  <c r="H1038" i="2" s="1"/>
  <c r="E1039" i="2"/>
  <c r="H1039" i="2" s="1"/>
  <c r="E1040" i="2"/>
  <c r="H1040" i="2" s="1"/>
  <c r="E1041" i="2"/>
  <c r="H1041" i="2" s="1"/>
  <c r="E1042" i="2"/>
  <c r="H1042" i="2" s="1"/>
  <c r="E1043" i="2"/>
  <c r="H1043" i="2" s="1"/>
  <c r="E1044" i="2"/>
  <c r="H1044" i="2" s="1"/>
  <c r="E1045" i="2"/>
  <c r="H1045" i="2" s="1"/>
  <c r="E1046" i="2"/>
  <c r="H1046" i="2" s="1"/>
  <c r="E1047" i="2"/>
  <c r="H1047" i="2" s="1"/>
  <c r="E1048" i="2"/>
  <c r="E1049" i="2"/>
  <c r="H1049" i="2" s="1"/>
  <c r="E1050" i="2"/>
  <c r="H1050" i="2" s="1"/>
  <c r="E1051" i="2"/>
  <c r="H1051" i="2" s="1"/>
  <c r="E1052" i="2"/>
  <c r="H1052" i="2" s="1"/>
  <c r="E1053" i="2"/>
  <c r="H1053" i="2" s="1"/>
  <c r="E1054" i="2"/>
  <c r="H1054" i="2" s="1"/>
  <c r="E1055" i="2"/>
  <c r="H1055" i="2" s="1"/>
  <c r="E1056" i="2"/>
  <c r="H1056" i="2" s="1"/>
  <c r="E1057" i="2"/>
  <c r="H1057" i="2" s="1"/>
  <c r="E1058" i="2"/>
  <c r="H1058" i="2" s="1"/>
  <c r="E1059" i="2"/>
  <c r="H1059" i="2" s="1"/>
  <c r="E1060" i="2"/>
  <c r="H1060" i="2" s="1"/>
  <c r="E1061" i="2"/>
  <c r="H1061" i="2" s="1"/>
  <c r="E1062" i="2"/>
  <c r="H1062" i="2" s="1"/>
  <c r="E1063" i="2"/>
  <c r="H1063" i="2" s="1"/>
  <c r="E1064" i="2"/>
  <c r="H1064" i="2" s="1"/>
  <c r="E1065" i="2"/>
  <c r="H1065" i="2" s="1"/>
  <c r="E1066" i="2"/>
  <c r="H1066" i="2" s="1"/>
  <c r="E1067" i="2"/>
  <c r="E1068" i="2"/>
  <c r="H1068" i="2" s="1"/>
  <c r="E1069" i="2"/>
  <c r="H1069" i="2" s="1"/>
  <c r="E1070" i="2"/>
  <c r="H1070" i="2" s="1"/>
  <c r="E1071" i="2"/>
  <c r="H1071" i="2" s="1"/>
  <c r="E1072" i="2"/>
  <c r="H1072" i="2" s="1"/>
  <c r="E1073" i="2"/>
  <c r="H1073" i="2" s="1"/>
  <c r="E1074" i="2"/>
  <c r="H1074" i="2" s="1"/>
  <c r="E1075" i="2"/>
  <c r="H1075" i="2" s="1"/>
  <c r="E1076" i="2"/>
  <c r="H1076" i="2" s="1"/>
  <c r="E1077" i="2"/>
  <c r="H1077" i="2" s="1"/>
  <c r="E1078" i="2"/>
  <c r="H1078" i="2" s="1"/>
  <c r="E1079" i="2"/>
  <c r="H1079" i="2" s="1"/>
  <c r="E1080" i="2"/>
  <c r="H1080" i="2" s="1"/>
  <c r="E1081" i="2"/>
  <c r="H1081" i="2" s="1"/>
  <c r="E1082" i="2"/>
  <c r="H1082" i="2" s="1"/>
  <c r="E1083" i="2"/>
  <c r="H1083" i="2" s="1"/>
  <c r="E1084" i="2"/>
  <c r="H1084" i="2" s="1"/>
  <c r="E1085" i="2"/>
  <c r="H1085" i="2" s="1"/>
  <c r="E1086" i="2"/>
  <c r="H1086" i="2" s="1"/>
  <c r="E1087" i="2"/>
  <c r="H1087" i="2" s="1"/>
  <c r="E1088" i="2"/>
  <c r="H1088" i="2" s="1"/>
  <c r="E1089" i="2"/>
  <c r="H1089" i="2" s="1"/>
  <c r="E1090" i="2"/>
  <c r="H1090" i="2" s="1"/>
  <c r="E1091" i="2"/>
  <c r="H1091" i="2" s="1"/>
  <c r="E1092" i="2"/>
  <c r="H1092" i="2" s="1"/>
  <c r="E1093" i="2"/>
  <c r="H1093" i="2" s="1"/>
  <c r="E1094" i="2"/>
  <c r="H1094" i="2" s="1"/>
  <c r="E1095" i="2"/>
  <c r="H1095" i="2" s="1"/>
  <c r="E1096" i="2"/>
  <c r="E1097" i="2"/>
  <c r="H1097" i="2" s="1"/>
  <c r="E1098" i="2"/>
  <c r="H1098" i="2" s="1"/>
  <c r="E1099" i="2"/>
  <c r="H1099" i="2" s="1"/>
  <c r="E1100" i="2"/>
  <c r="H1100" i="2" s="1"/>
  <c r="E1101" i="2"/>
  <c r="H1101" i="2" s="1"/>
  <c r="E1102" i="2"/>
  <c r="H1102" i="2" s="1"/>
  <c r="E1103" i="2"/>
  <c r="H1103" i="2" s="1"/>
  <c r="E1104" i="2"/>
  <c r="H1104" i="2" s="1"/>
  <c r="E1105" i="2"/>
  <c r="H1105" i="2" s="1"/>
  <c r="E1106" i="2"/>
  <c r="H1106" i="2" s="1"/>
  <c r="E1107" i="2"/>
  <c r="H1107" i="2" s="1"/>
  <c r="E1108" i="2"/>
  <c r="H1108" i="2" s="1"/>
  <c r="E1109" i="2"/>
  <c r="H1109" i="2" s="1"/>
  <c r="E1110" i="2"/>
  <c r="H1110" i="2" s="1"/>
  <c r="E1111" i="2"/>
  <c r="H1111" i="2" s="1"/>
  <c r="E1112" i="2"/>
  <c r="H1112" i="2" s="1"/>
  <c r="E1113" i="2"/>
  <c r="H1113" i="2" s="1"/>
  <c r="E1114" i="2"/>
  <c r="H1114" i="2" s="1"/>
  <c r="E1115" i="2"/>
  <c r="H1115" i="2" s="1"/>
  <c r="E1116" i="2"/>
  <c r="H1116" i="2" s="1"/>
  <c r="E1117" i="2"/>
  <c r="H1117" i="2" s="1"/>
  <c r="E1118" i="2"/>
  <c r="H1118" i="2" s="1"/>
  <c r="E1119" i="2"/>
  <c r="H1119" i="2" s="1"/>
  <c r="E1120" i="2"/>
  <c r="H1120" i="2" s="1"/>
  <c r="E1121" i="2"/>
  <c r="H1121" i="2" s="1"/>
  <c r="E1122" i="2"/>
  <c r="H1122" i="2" s="1"/>
  <c r="E1123" i="2"/>
  <c r="H1123" i="2" s="1"/>
  <c r="E1124" i="2"/>
  <c r="H1124" i="2" s="1"/>
  <c r="E1125" i="2"/>
  <c r="H1125" i="2" s="1"/>
  <c r="E1126" i="2"/>
  <c r="H1126" i="2" s="1"/>
  <c r="E1127" i="2"/>
  <c r="H1127" i="2" s="1"/>
  <c r="E1128" i="2"/>
  <c r="E1129" i="2"/>
  <c r="H1129" i="2" s="1"/>
  <c r="E1130" i="2"/>
  <c r="H1130" i="2" s="1"/>
  <c r="E1131" i="2"/>
  <c r="E1132" i="2"/>
  <c r="H1132" i="2" s="1"/>
  <c r="E1133" i="2"/>
  <c r="H1133" i="2" s="1"/>
  <c r="E1134" i="2"/>
  <c r="H1134" i="2" s="1"/>
  <c r="E1135" i="2"/>
  <c r="H1135" i="2" s="1"/>
  <c r="E1136" i="2"/>
  <c r="H1136" i="2" s="1"/>
  <c r="E1137" i="2"/>
  <c r="H1137" i="2" s="1"/>
  <c r="E1138" i="2"/>
  <c r="H1138" i="2" s="1"/>
  <c r="E1139" i="2"/>
  <c r="H1139" i="2" s="1"/>
  <c r="E1140" i="2"/>
  <c r="H1140" i="2" s="1"/>
  <c r="E1141" i="2"/>
  <c r="H1141" i="2" s="1"/>
  <c r="E1142" i="2"/>
  <c r="H1142" i="2" s="1"/>
  <c r="E1143" i="2"/>
  <c r="H1143" i="2" s="1"/>
  <c r="E1144" i="2"/>
  <c r="H1144" i="2" s="1"/>
  <c r="E1145" i="2"/>
  <c r="H1145" i="2" s="1"/>
  <c r="E1146" i="2"/>
  <c r="H1146" i="2" s="1"/>
  <c r="E1147" i="2"/>
  <c r="E1148" i="2"/>
  <c r="H1148" i="2" s="1"/>
  <c r="E1149" i="2"/>
  <c r="H1149" i="2" s="1"/>
  <c r="E1150" i="2"/>
  <c r="H1150" i="2" s="1"/>
  <c r="E1151" i="2"/>
  <c r="H1151" i="2" s="1"/>
  <c r="E1152" i="2"/>
  <c r="H1152" i="2" s="1"/>
  <c r="E1153" i="2"/>
  <c r="H1153" i="2" s="1"/>
  <c r="E1154" i="2"/>
  <c r="H1154" i="2" s="1"/>
  <c r="E1155" i="2"/>
  <c r="H1155" i="2" s="1"/>
  <c r="E1156" i="2"/>
  <c r="H1156" i="2" s="1"/>
  <c r="E1157" i="2"/>
  <c r="H1157" i="2" s="1"/>
  <c r="E1158" i="2"/>
  <c r="H1158" i="2" s="1"/>
  <c r="E1159" i="2"/>
  <c r="H1159" i="2" s="1"/>
  <c r="E1160" i="2"/>
  <c r="H1160" i="2" s="1"/>
  <c r="E1161" i="2"/>
  <c r="H1161" i="2" s="1"/>
  <c r="E1162" i="2"/>
  <c r="H1162" i="2" s="1"/>
  <c r="E1163" i="2"/>
  <c r="H1163" i="2" s="1"/>
  <c r="E1164" i="2"/>
  <c r="H1164" i="2" s="1"/>
  <c r="E1165" i="2"/>
  <c r="H1165" i="2" s="1"/>
  <c r="E1166" i="2"/>
  <c r="H1166" i="2" s="1"/>
  <c r="E1167" i="2"/>
  <c r="H1167" i="2" s="1"/>
  <c r="E1168" i="2"/>
  <c r="H1168" i="2" s="1"/>
  <c r="E1169" i="2"/>
  <c r="H1169" i="2" s="1"/>
  <c r="E1170" i="2"/>
  <c r="H1170" i="2" s="1"/>
  <c r="E1171" i="2"/>
  <c r="H1171" i="2" s="1"/>
  <c r="E1172" i="2"/>
  <c r="H1172" i="2" s="1"/>
  <c r="E1173" i="2"/>
  <c r="H1173" i="2" s="1"/>
  <c r="E1174" i="2"/>
  <c r="H1174" i="2" s="1"/>
  <c r="E1175" i="2"/>
  <c r="H1175" i="2" s="1"/>
  <c r="E1176" i="2"/>
  <c r="H1176" i="2" s="1"/>
  <c r="E1177" i="2"/>
  <c r="H1177" i="2" s="1"/>
  <c r="E1178" i="2"/>
  <c r="H1178" i="2" s="1"/>
  <c r="E1179" i="2"/>
  <c r="H1179" i="2" s="1"/>
  <c r="E1180" i="2"/>
  <c r="H1180" i="2" s="1"/>
  <c r="E1181" i="2"/>
  <c r="H1181" i="2" s="1"/>
  <c r="E1182" i="2"/>
  <c r="H1182" i="2" s="1"/>
  <c r="E1183" i="2"/>
  <c r="H1183" i="2" s="1"/>
  <c r="E1184" i="2"/>
  <c r="H1184" i="2" s="1"/>
  <c r="E1185" i="2"/>
  <c r="H1185" i="2" s="1"/>
  <c r="E1186" i="2"/>
  <c r="H1186" i="2" s="1"/>
  <c r="E1187" i="2"/>
  <c r="H1187" i="2" s="1"/>
  <c r="E1188" i="2"/>
  <c r="H1188" i="2" s="1"/>
  <c r="E1189" i="2"/>
  <c r="H1189" i="2" s="1"/>
  <c r="E1190" i="2"/>
  <c r="H1190" i="2" s="1"/>
  <c r="E1191" i="2"/>
  <c r="H1191" i="2" s="1"/>
  <c r="E1192" i="2"/>
  <c r="E1193" i="2"/>
  <c r="H1193" i="2" s="1"/>
  <c r="E1194" i="2"/>
  <c r="H1194" i="2" s="1"/>
  <c r="E1195" i="2"/>
  <c r="H1195" i="2" s="1"/>
  <c r="E1196" i="2"/>
  <c r="H1196" i="2" s="1"/>
  <c r="E1197" i="2"/>
  <c r="H1197" i="2" s="1"/>
  <c r="E1198" i="2"/>
  <c r="H1198" i="2" s="1"/>
  <c r="E1199" i="2"/>
  <c r="H1199" i="2" s="1"/>
  <c r="E1200" i="2"/>
  <c r="H1200" i="2" s="1"/>
  <c r="E1201" i="2"/>
  <c r="H1201" i="2" s="1"/>
  <c r="E1202" i="2"/>
  <c r="H1202" i="2" s="1"/>
  <c r="E1203" i="2"/>
  <c r="H1203" i="2" s="1"/>
  <c r="E1204" i="2"/>
  <c r="H1204" i="2" s="1"/>
  <c r="E1205" i="2"/>
  <c r="H1205" i="2" s="1"/>
  <c r="E1206" i="2"/>
  <c r="H1206" i="2" s="1"/>
  <c r="E1207" i="2"/>
  <c r="H1207" i="2" s="1"/>
  <c r="E1208" i="2"/>
  <c r="E1209" i="2"/>
  <c r="H1209" i="2" s="1"/>
  <c r="E1210" i="2"/>
  <c r="H1210" i="2" s="1"/>
  <c r="E1211" i="2"/>
  <c r="E1212" i="2"/>
  <c r="H1212" i="2" s="1"/>
  <c r="E1213" i="2"/>
  <c r="H1213" i="2" s="1"/>
  <c r="E1214" i="2"/>
  <c r="H1214" i="2" s="1"/>
  <c r="E1215" i="2"/>
  <c r="H1215" i="2" s="1"/>
  <c r="E1216" i="2"/>
  <c r="H1216" i="2" s="1"/>
  <c r="E1217" i="2"/>
  <c r="H1217" i="2" s="1"/>
  <c r="E1218" i="2"/>
  <c r="H1218" i="2" s="1"/>
  <c r="E1219" i="2"/>
  <c r="H1219" i="2" s="1"/>
  <c r="E1220" i="2"/>
  <c r="H1220" i="2" s="1"/>
  <c r="E1221" i="2"/>
  <c r="H1221" i="2" s="1"/>
  <c r="E1222" i="2"/>
  <c r="H1222" i="2" s="1"/>
  <c r="E1223" i="2"/>
  <c r="H1223" i="2" s="1"/>
  <c r="E1224" i="2"/>
  <c r="H1224" i="2" s="1"/>
  <c r="E1225" i="2"/>
  <c r="H1225" i="2" s="1"/>
  <c r="E1226" i="2"/>
  <c r="H1226" i="2" s="1"/>
  <c r="E1227" i="2"/>
  <c r="H1227" i="2" s="1"/>
  <c r="E1228" i="2"/>
  <c r="H1228" i="2" s="1"/>
  <c r="E1229" i="2"/>
  <c r="H1229" i="2" s="1"/>
  <c r="E1230" i="2"/>
  <c r="H1230" i="2" s="1"/>
  <c r="E1231" i="2"/>
  <c r="H1231" i="2" s="1"/>
  <c r="E1232" i="2"/>
  <c r="H1232" i="2" s="1"/>
  <c r="E1233" i="2"/>
  <c r="H1233" i="2" s="1"/>
  <c r="E1234" i="2"/>
  <c r="H1234" i="2" s="1"/>
  <c r="E1235" i="2"/>
  <c r="H1235" i="2" s="1"/>
  <c r="E1236" i="2"/>
  <c r="H1236" i="2" s="1"/>
  <c r="E1237" i="2"/>
  <c r="H1237" i="2" s="1"/>
  <c r="E1238" i="2"/>
  <c r="H1238" i="2" s="1"/>
  <c r="E1239" i="2"/>
  <c r="H1239" i="2" s="1"/>
  <c r="E1240" i="2"/>
  <c r="E1241" i="2"/>
  <c r="H1241" i="2" s="1"/>
  <c r="E1242" i="2"/>
  <c r="H1242" i="2" s="1"/>
  <c r="E1243" i="2"/>
  <c r="H1243" i="2" s="1"/>
  <c r="E1244" i="2"/>
  <c r="H1244" i="2" s="1"/>
  <c r="E1245" i="2"/>
  <c r="H1245" i="2" s="1"/>
  <c r="E1246" i="2"/>
  <c r="H1246" i="2" s="1"/>
  <c r="E1247" i="2"/>
  <c r="H1247" i="2" s="1"/>
  <c r="E1248" i="2"/>
  <c r="H1248" i="2" s="1"/>
  <c r="E1249" i="2"/>
  <c r="H1249" i="2" s="1"/>
  <c r="E1250" i="2"/>
  <c r="H1250" i="2" s="1"/>
  <c r="E1251" i="2"/>
  <c r="H1251" i="2" s="1"/>
  <c r="E1252" i="2"/>
  <c r="H1252" i="2" s="1"/>
  <c r="E1253" i="2"/>
  <c r="H1253" i="2" s="1"/>
  <c r="E1254" i="2"/>
  <c r="H1254" i="2" s="1"/>
  <c r="E1255" i="2"/>
  <c r="H1255" i="2" s="1"/>
  <c r="E1256" i="2"/>
  <c r="H1256" i="2" s="1"/>
  <c r="E1257" i="2"/>
  <c r="H1257" i="2" s="1"/>
  <c r="E1258" i="2"/>
  <c r="H1258" i="2" s="1"/>
  <c r="E1259" i="2"/>
  <c r="H1259" i="2" s="1"/>
  <c r="E1260" i="2"/>
  <c r="H1260" i="2" s="1"/>
  <c r="E1261" i="2"/>
  <c r="H1261" i="2" s="1"/>
  <c r="E1262" i="2"/>
  <c r="H1262" i="2" s="1"/>
  <c r="E1263" i="2"/>
  <c r="H1263" i="2" s="1"/>
  <c r="E1264" i="2"/>
  <c r="H1264" i="2" s="1"/>
  <c r="E1265" i="2"/>
  <c r="H1265" i="2" s="1"/>
  <c r="E1266" i="2"/>
  <c r="H1266" i="2" s="1"/>
  <c r="E1267" i="2"/>
  <c r="H1267" i="2" s="1"/>
  <c r="E1268" i="2"/>
  <c r="H1268" i="2" s="1"/>
  <c r="E1269" i="2"/>
  <c r="H1269" i="2" s="1"/>
  <c r="E1270" i="2"/>
  <c r="H1270" i="2" s="1"/>
  <c r="E1271" i="2"/>
  <c r="H1271" i="2" s="1"/>
  <c r="E1272" i="2"/>
  <c r="E1273" i="2"/>
  <c r="H1273" i="2" s="1"/>
  <c r="E1274" i="2"/>
  <c r="H1274" i="2" s="1"/>
  <c r="E1275" i="2"/>
  <c r="H1275" i="2" s="1"/>
  <c r="E1276" i="2"/>
  <c r="H1276" i="2" s="1"/>
  <c r="E1277" i="2"/>
  <c r="H1277" i="2" s="1"/>
  <c r="E1278" i="2"/>
  <c r="H1278" i="2" s="1"/>
  <c r="E1279" i="2"/>
  <c r="H1279" i="2" s="1"/>
  <c r="E1280" i="2"/>
  <c r="H1280" i="2" s="1"/>
  <c r="E1281" i="2"/>
  <c r="H1281" i="2" s="1"/>
  <c r="E1282" i="2"/>
  <c r="H1282" i="2" s="1"/>
  <c r="E1283" i="2"/>
  <c r="H1283" i="2" s="1"/>
  <c r="E1284" i="2"/>
  <c r="H1284" i="2" s="1"/>
  <c r="E1285" i="2"/>
  <c r="H1285" i="2" s="1"/>
  <c r="E1286" i="2"/>
  <c r="H1286" i="2" s="1"/>
  <c r="E1287" i="2"/>
  <c r="H1287" i="2" s="1"/>
  <c r="E1288" i="2"/>
  <c r="E1289" i="2"/>
  <c r="H1289" i="2" s="1"/>
  <c r="E1290" i="2"/>
  <c r="H1290" i="2" s="1"/>
  <c r="E1291" i="2"/>
  <c r="H1291" i="2" s="1"/>
  <c r="E1292" i="2"/>
  <c r="H1292" i="2" s="1"/>
  <c r="E1293" i="2"/>
  <c r="H1293" i="2" s="1"/>
  <c r="E1294" i="2"/>
  <c r="H1294" i="2" s="1"/>
  <c r="E1295" i="2"/>
  <c r="H1295" i="2" s="1"/>
  <c r="E1296" i="2"/>
  <c r="H1296" i="2" s="1"/>
  <c r="E1297" i="2"/>
  <c r="H1297" i="2" s="1"/>
  <c r="E1298" i="2"/>
  <c r="H1298" i="2" s="1"/>
  <c r="E1299" i="2"/>
  <c r="H1299" i="2" s="1"/>
  <c r="E1300" i="2"/>
  <c r="H1300" i="2" s="1"/>
  <c r="E1301" i="2"/>
  <c r="H1301" i="2" s="1"/>
  <c r="E1302" i="2"/>
  <c r="H1302" i="2" s="1"/>
  <c r="E1303" i="2"/>
  <c r="H1303" i="2" s="1"/>
  <c r="E1304" i="2"/>
  <c r="E1305" i="2"/>
  <c r="H1305" i="2" s="1"/>
  <c r="E1306" i="2"/>
  <c r="H1306" i="2" s="1"/>
  <c r="E1307" i="2"/>
  <c r="H1307" i="2" s="1"/>
  <c r="E1308" i="2"/>
  <c r="H1308" i="2" s="1"/>
  <c r="E1309" i="2"/>
  <c r="H1309" i="2" s="1"/>
  <c r="E1310" i="2"/>
  <c r="H1310" i="2" s="1"/>
  <c r="E1311" i="2"/>
  <c r="H1311" i="2" s="1"/>
  <c r="E1312" i="2"/>
  <c r="H1312" i="2" s="1"/>
  <c r="E1313" i="2"/>
  <c r="H1313" i="2" s="1"/>
  <c r="E1314" i="2"/>
  <c r="H1314" i="2" s="1"/>
  <c r="E1315" i="2"/>
  <c r="H1315" i="2" s="1"/>
  <c r="E1316" i="2"/>
  <c r="H1316" i="2" s="1"/>
  <c r="E1317" i="2"/>
  <c r="H1317" i="2" s="1"/>
  <c r="E1318" i="2"/>
  <c r="H1318" i="2" s="1"/>
  <c r="E1319" i="2"/>
  <c r="H1319" i="2" s="1"/>
  <c r="E1320" i="2"/>
  <c r="H1320" i="2" s="1"/>
  <c r="E1321" i="2"/>
  <c r="H1321" i="2" s="1"/>
  <c r="E1322" i="2"/>
  <c r="H1322" i="2" s="1"/>
  <c r="E1323" i="2"/>
  <c r="E1324" i="2"/>
  <c r="H1324" i="2" s="1"/>
  <c r="E1325" i="2"/>
  <c r="H1325" i="2" s="1"/>
  <c r="E1326" i="2"/>
  <c r="H1326" i="2" s="1"/>
  <c r="E1327" i="2"/>
  <c r="H1327" i="2" s="1"/>
  <c r="E1328" i="2"/>
  <c r="H1328" i="2" s="1"/>
  <c r="E1329" i="2"/>
  <c r="H1329" i="2" s="1"/>
  <c r="E1330" i="2"/>
  <c r="H1330" i="2" s="1"/>
  <c r="E1331" i="2"/>
  <c r="H1331" i="2" s="1"/>
  <c r="E1332" i="2"/>
  <c r="H1332" i="2" s="1"/>
  <c r="E1333" i="2"/>
  <c r="H1333" i="2" s="1"/>
  <c r="E1334" i="2"/>
  <c r="H1334" i="2" s="1"/>
  <c r="E1335" i="2"/>
  <c r="H1335" i="2" s="1"/>
  <c r="E1336" i="2"/>
  <c r="H1336" i="2" s="1"/>
  <c r="E1337" i="2"/>
  <c r="H1337" i="2" s="1"/>
  <c r="E1338" i="2"/>
  <c r="H1338" i="2" s="1"/>
  <c r="E1339" i="2"/>
  <c r="H1339" i="2" s="1"/>
  <c r="E1340" i="2"/>
  <c r="H1340" i="2" s="1"/>
  <c r="E1341" i="2"/>
  <c r="H1341" i="2" s="1"/>
  <c r="E1342" i="2"/>
  <c r="H1342" i="2" s="1"/>
  <c r="E1343" i="2"/>
  <c r="H1343" i="2" s="1"/>
  <c r="E1344" i="2"/>
  <c r="H1344" i="2" s="1"/>
  <c r="E1345" i="2"/>
  <c r="H1345" i="2" s="1"/>
  <c r="E1346" i="2"/>
  <c r="E1347" i="2"/>
  <c r="H1347" i="2" s="1"/>
  <c r="E1348" i="2"/>
  <c r="H1348" i="2" s="1"/>
  <c r="E1349" i="2"/>
  <c r="H1349" i="2" s="1"/>
  <c r="E1350" i="2"/>
  <c r="H1350" i="2" s="1"/>
  <c r="E1351" i="2"/>
  <c r="H1351" i="2" s="1"/>
  <c r="E1352" i="2"/>
  <c r="H1352" i="2" s="1"/>
  <c r="E1353" i="2"/>
  <c r="H1353" i="2" s="1"/>
  <c r="E1354" i="2"/>
  <c r="H1354" i="2" s="1"/>
  <c r="E1355" i="2"/>
  <c r="H1355" i="2" s="1"/>
  <c r="E1356" i="2"/>
  <c r="H1356" i="2" s="1"/>
  <c r="E1357" i="2"/>
  <c r="H1357" i="2" s="1"/>
  <c r="E1358" i="2"/>
  <c r="H1358" i="2" s="1"/>
  <c r="E1359" i="2"/>
  <c r="H1359" i="2" s="1"/>
  <c r="E1360" i="2"/>
  <c r="H1360" i="2" s="1"/>
  <c r="E1361" i="2"/>
  <c r="H1361" i="2" s="1"/>
  <c r="E1362" i="2"/>
  <c r="H1362" i="2" s="1"/>
  <c r="E1363" i="2"/>
  <c r="H1363" i="2" s="1"/>
  <c r="E1364" i="2"/>
  <c r="E1365" i="2"/>
  <c r="E1366" i="2"/>
  <c r="H1366" i="2" s="1"/>
  <c r="E1367" i="2"/>
  <c r="H1367" i="2" s="1"/>
  <c r="E1368" i="2"/>
  <c r="H1368" i="2" s="1"/>
  <c r="E1369" i="2"/>
  <c r="H1369" i="2" s="1"/>
  <c r="E1370" i="2"/>
  <c r="H1370" i="2" s="1"/>
  <c r="E1371" i="2"/>
  <c r="H1371" i="2" s="1"/>
  <c r="E1372" i="2"/>
  <c r="H1372" i="2" s="1"/>
  <c r="E1373" i="2"/>
  <c r="H1373" i="2" s="1"/>
  <c r="E1374" i="2"/>
  <c r="E1375" i="2"/>
  <c r="H1375" i="2" s="1"/>
  <c r="E1376" i="2"/>
  <c r="H1376" i="2" s="1"/>
  <c r="E1377" i="2"/>
  <c r="H1377" i="2" s="1"/>
  <c r="E1378" i="2"/>
  <c r="H1378" i="2" s="1"/>
  <c r="E1379" i="2"/>
  <c r="H1379" i="2" s="1"/>
  <c r="E1380" i="2"/>
  <c r="H1380" i="2" s="1"/>
  <c r="E1381" i="2"/>
  <c r="H1381" i="2" s="1"/>
  <c r="E1382" i="2"/>
  <c r="H1382" i="2" s="1"/>
  <c r="E1383" i="2"/>
  <c r="H1383" i="2" s="1"/>
  <c r="E1384" i="2"/>
  <c r="H1384" i="2" s="1"/>
  <c r="E1385" i="2"/>
  <c r="H1385" i="2" s="1"/>
  <c r="E1386" i="2"/>
  <c r="H1386" i="2" s="1"/>
  <c r="E1387" i="2"/>
  <c r="H1387" i="2" s="1"/>
  <c r="E1388" i="2"/>
  <c r="H1388" i="2" s="1"/>
  <c r="E1389" i="2"/>
  <c r="H1389" i="2" s="1"/>
  <c r="E1390" i="2"/>
  <c r="H1390" i="2" s="1"/>
  <c r="E1391" i="2"/>
  <c r="H1391" i="2" s="1"/>
  <c r="E1392" i="2"/>
  <c r="H1392" i="2" s="1"/>
  <c r="E1393" i="2"/>
  <c r="H1393" i="2" s="1"/>
  <c r="E1394" i="2"/>
  <c r="H1394" i="2" s="1"/>
  <c r="E1395" i="2"/>
  <c r="H1395" i="2" s="1"/>
  <c r="E1396" i="2"/>
  <c r="H1396" i="2" s="1"/>
  <c r="E1397" i="2"/>
  <c r="H1397" i="2" s="1"/>
  <c r="E1398" i="2"/>
  <c r="H1398" i="2" s="1"/>
  <c r="E1399" i="2"/>
  <c r="H1399" i="2" s="1"/>
  <c r="E1400" i="2"/>
  <c r="H1400" i="2" s="1"/>
  <c r="E1401" i="2"/>
  <c r="E1402" i="2"/>
  <c r="H1402" i="2" s="1"/>
  <c r="E1403" i="2"/>
  <c r="H1403" i="2" s="1"/>
  <c r="E1404" i="2"/>
  <c r="H1404" i="2" s="1"/>
  <c r="E1405" i="2"/>
  <c r="H1405" i="2" s="1"/>
  <c r="E1406" i="2"/>
  <c r="H1406" i="2" s="1"/>
  <c r="E1407" i="2"/>
  <c r="H1407" i="2" s="1"/>
  <c r="E1408" i="2"/>
  <c r="H1408" i="2" s="1"/>
  <c r="E1409" i="2"/>
  <c r="E1410" i="2"/>
  <c r="E1411" i="2"/>
  <c r="H1411" i="2" s="1"/>
  <c r="E1412" i="2"/>
  <c r="H1412" i="2" s="1"/>
  <c r="E1413" i="2"/>
  <c r="H1413" i="2" s="1"/>
  <c r="E1414" i="2"/>
  <c r="H1414" i="2" s="1"/>
  <c r="E1415" i="2"/>
  <c r="H1415" i="2" s="1"/>
  <c r="E1416" i="2"/>
  <c r="H1416" i="2" s="1"/>
  <c r="E1417" i="2"/>
  <c r="H1417" i="2" s="1"/>
  <c r="E1418" i="2"/>
  <c r="H1418" i="2" s="1"/>
  <c r="E1419" i="2"/>
  <c r="H1419" i="2" s="1"/>
  <c r="E1420" i="2"/>
  <c r="H1420" i="2" s="1"/>
  <c r="E1421" i="2"/>
  <c r="H1421" i="2" s="1"/>
  <c r="E1422" i="2"/>
  <c r="H1422" i="2" s="1"/>
  <c r="E1423" i="2"/>
  <c r="H1423" i="2" s="1"/>
  <c r="E1424" i="2"/>
  <c r="H1424" i="2" s="1"/>
  <c r="E1425" i="2"/>
  <c r="E1426" i="2"/>
  <c r="H1426" i="2" s="1"/>
  <c r="E1427" i="2"/>
  <c r="H1427" i="2" s="1"/>
  <c r="E1428" i="2"/>
  <c r="H1428" i="2" s="1"/>
  <c r="E1429" i="2"/>
  <c r="H1429" i="2" s="1"/>
  <c r="E1430" i="2"/>
  <c r="H1430" i="2" s="1"/>
  <c r="E1431" i="2"/>
  <c r="H1431" i="2" s="1"/>
  <c r="E1432" i="2"/>
  <c r="H1432" i="2" s="1"/>
  <c r="E1433" i="2"/>
  <c r="H1433" i="2" s="1"/>
  <c r="E1434" i="2"/>
  <c r="H1434" i="2" s="1"/>
  <c r="E1435" i="2"/>
  <c r="H1435" i="2" s="1"/>
  <c r="E1436" i="2"/>
  <c r="H1436" i="2" s="1"/>
  <c r="E1437" i="2"/>
  <c r="H1437" i="2" s="1"/>
  <c r="E1438" i="2"/>
  <c r="H1438" i="2" s="1"/>
  <c r="E1439" i="2"/>
  <c r="H1439" i="2" s="1"/>
  <c r="E1440" i="2"/>
  <c r="H1440" i="2" s="1"/>
  <c r="E1441" i="2"/>
  <c r="E1442" i="2"/>
  <c r="H1442" i="2" s="1"/>
  <c r="E1443" i="2"/>
  <c r="H1443" i="2" s="1"/>
  <c r="E1444" i="2"/>
  <c r="H1444" i="2" s="1"/>
  <c r="E1445" i="2"/>
  <c r="H1445" i="2" s="1"/>
  <c r="E1446" i="2"/>
  <c r="H1446" i="2" s="1"/>
  <c r="E1447" i="2"/>
  <c r="H1447" i="2" s="1"/>
  <c r="E1448" i="2"/>
  <c r="H1448" i="2" s="1"/>
  <c r="E1449" i="2"/>
  <c r="E1450" i="2"/>
  <c r="H1450" i="2" s="1"/>
  <c r="E1451" i="2"/>
  <c r="H1451" i="2" s="1"/>
  <c r="E1452" i="2"/>
  <c r="H1452" i="2" s="1"/>
  <c r="E1453" i="2"/>
  <c r="H1453" i="2" s="1"/>
  <c r="E1454" i="2"/>
  <c r="H1454" i="2" s="1"/>
  <c r="E1455" i="2"/>
  <c r="H1455" i="2" s="1"/>
  <c r="E1456" i="2"/>
  <c r="H1456" i="2" s="1"/>
  <c r="E1457" i="2"/>
  <c r="E1458" i="2"/>
  <c r="H1458" i="2" s="1"/>
  <c r="E1459" i="2"/>
  <c r="H1459" i="2" s="1"/>
  <c r="E1460" i="2"/>
  <c r="H1460" i="2" s="1"/>
  <c r="E1461" i="2"/>
  <c r="H1461" i="2" s="1"/>
  <c r="E1462" i="2"/>
  <c r="H1462" i="2" s="1"/>
  <c r="E1463" i="2"/>
  <c r="H1463" i="2" s="1"/>
  <c r="E1464" i="2"/>
  <c r="H1464" i="2" s="1"/>
  <c r="E1465" i="2"/>
  <c r="H1465" i="2" s="1"/>
  <c r="E1466" i="2"/>
  <c r="E1467" i="2"/>
  <c r="H1467" i="2" s="1"/>
  <c r="E1468" i="2"/>
  <c r="H1468" i="2" s="1"/>
  <c r="E1469" i="2"/>
  <c r="H1469" i="2" s="1"/>
  <c r="E1470" i="2"/>
  <c r="H1470" i="2" s="1"/>
  <c r="E1471" i="2"/>
  <c r="H1471" i="2" s="1"/>
  <c r="E1472" i="2"/>
  <c r="H1472" i="2" s="1"/>
  <c r="E1473" i="2"/>
  <c r="H1473" i="2" s="1"/>
  <c r="E1474" i="2"/>
  <c r="H1474" i="2" s="1"/>
  <c r="E1475" i="2"/>
  <c r="H1475" i="2" s="1"/>
  <c r="E1476" i="2"/>
  <c r="H1476" i="2" s="1"/>
  <c r="E1477" i="2"/>
  <c r="H1477" i="2" s="1"/>
  <c r="E1478" i="2"/>
  <c r="H1478" i="2" s="1"/>
  <c r="E1479" i="2"/>
  <c r="H1479" i="2" s="1"/>
  <c r="E1480" i="2"/>
  <c r="H1480" i="2" s="1"/>
  <c r="E1481" i="2"/>
  <c r="E1482" i="2"/>
  <c r="H1482" i="2" s="1"/>
  <c r="E1483" i="2"/>
  <c r="H1483" i="2" s="1"/>
  <c r="E1484" i="2"/>
  <c r="H1484" i="2" s="1"/>
  <c r="E1485" i="2"/>
  <c r="H1485" i="2" s="1"/>
  <c r="E1486" i="2"/>
  <c r="H1486" i="2" s="1"/>
  <c r="E1487" i="2"/>
  <c r="H1487" i="2" s="1"/>
  <c r="E1488" i="2"/>
  <c r="H1488" i="2" s="1"/>
  <c r="E1489" i="2"/>
  <c r="H1489" i="2" s="1"/>
  <c r="E1490" i="2"/>
  <c r="H1490" i="2" s="1"/>
  <c r="E1491" i="2"/>
  <c r="H1491" i="2" s="1"/>
  <c r="E1492" i="2"/>
  <c r="H1492" i="2" s="1"/>
  <c r="E1493" i="2"/>
  <c r="H1493" i="2" s="1"/>
  <c r="E1494" i="2"/>
  <c r="H1494" i="2" s="1"/>
  <c r="E1495" i="2"/>
  <c r="H1495" i="2" s="1"/>
  <c r="E1496" i="2"/>
  <c r="H1496" i="2" s="1"/>
  <c r="E1497" i="2"/>
  <c r="E1498" i="2"/>
  <c r="E1499" i="2"/>
  <c r="H1499" i="2" s="1"/>
  <c r="E1500" i="2"/>
  <c r="H1500" i="2" s="1"/>
  <c r="E1501" i="2"/>
  <c r="H1501" i="2" s="1"/>
  <c r="E1502" i="2"/>
  <c r="H1502" i="2" s="1"/>
  <c r="E1503" i="2"/>
  <c r="H1503" i="2" s="1"/>
  <c r="E1504" i="2"/>
  <c r="H1504" i="2" s="1"/>
  <c r="E1505" i="2"/>
  <c r="H1505" i="2" s="1"/>
  <c r="E1506" i="2"/>
  <c r="E1507" i="2"/>
  <c r="H1507" i="2" s="1"/>
  <c r="E1508" i="2"/>
  <c r="H1508" i="2" s="1"/>
  <c r="E1509" i="2"/>
  <c r="H1509" i="2" s="1"/>
  <c r="E1510" i="2"/>
  <c r="H1510" i="2" s="1"/>
  <c r="E1511" i="2"/>
  <c r="H1511" i="2" s="1"/>
  <c r="E1512" i="2"/>
  <c r="H1512" i="2" s="1"/>
  <c r="E1513" i="2"/>
  <c r="H1513" i="2" s="1"/>
  <c r="E1514" i="2"/>
  <c r="H1514" i="2" s="1"/>
  <c r="E1515" i="2"/>
  <c r="H1515" i="2" s="1"/>
  <c r="E1516" i="2"/>
  <c r="H1516" i="2" s="1"/>
  <c r="E1517" i="2"/>
  <c r="H1517" i="2" s="1"/>
  <c r="E1518" i="2"/>
  <c r="H1518" i="2" s="1"/>
  <c r="E1519" i="2"/>
  <c r="H1519" i="2" s="1"/>
  <c r="E1520" i="2"/>
  <c r="H1520" i="2" s="1"/>
  <c r="E1521" i="2"/>
  <c r="H1521" i="2" s="1"/>
  <c r="E1522" i="2"/>
  <c r="H1522" i="2" s="1"/>
  <c r="E1523" i="2"/>
  <c r="H1523" i="2" s="1"/>
  <c r="E1524" i="2"/>
  <c r="H1524" i="2" s="1"/>
  <c r="E1525" i="2"/>
  <c r="H1525" i="2" s="1"/>
  <c r="E1526" i="2"/>
  <c r="H1526" i="2" s="1"/>
  <c r="E1527" i="2"/>
  <c r="H1527" i="2" s="1"/>
  <c r="E1528" i="2"/>
  <c r="H1528" i="2" s="1"/>
  <c r="E1529" i="2"/>
  <c r="E1530" i="2"/>
  <c r="H1530" i="2" s="1"/>
  <c r="E1531" i="2"/>
  <c r="H1531" i="2" s="1"/>
  <c r="E1532" i="2"/>
  <c r="H1532" i="2" s="1"/>
  <c r="E1533" i="2"/>
  <c r="H1533" i="2" s="1"/>
  <c r="E1534" i="2"/>
  <c r="H1534" i="2" s="1"/>
  <c r="E1535" i="2"/>
  <c r="H1535" i="2" s="1"/>
  <c r="E1536" i="2"/>
  <c r="H1536" i="2" s="1"/>
  <c r="E1537" i="2"/>
  <c r="E1538" i="2"/>
  <c r="E1539" i="2"/>
  <c r="H1539" i="2" s="1"/>
  <c r="E1540" i="2"/>
  <c r="H1540" i="2" s="1"/>
  <c r="E1541" i="2"/>
  <c r="H1541" i="2" s="1"/>
  <c r="E1542" i="2"/>
  <c r="H1542" i="2" s="1"/>
  <c r="E1543" i="2"/>
  <c r="H1543" i="2" s="1"/>
  <c r="E1544" i="2"/>
  <c r="H1544" i="2" s="1"/>
  <c r="E1545" i="2"/>
  <c r="H1545" i="2" s="1"/>
  <c r="E1546" i="2"/>
  <c r="H1546" i="2" s="1"/>
  <c r="E1547" i="2"/>
  <c r="H1547" i="2" s="1"/>
  <c r="E1548" i="2"/>
  <c r="H1548" i="2" s="1"/>
  <c r="E1549" i="2"/>
  <c r="H1549" i="2" s="1"/>
  <c r="E1550" i="2"/>
  <c r="H1550" i="2" s="1"/>
  <c r="E1551" i="2"/>
  <c r="H1551" i="2" s="1"/>
  <c r="E1552" i="2"/>
  <c r="H1552" i="2" s="1"/>
  <c r="E1553" i="2"/>
  <c r="E1554" i="2"/>
  <c r="H1554" i="2" s="1"/>
  <c r="E1555" i="2"/>
  <c r="H1555" i="2" s="1"/>
  <c r="E1556" i="2"/>
  <c r="H1556" i="2" s="1"/>
  <c r="E1557" i="2"/>
  <c r="H1557" i="2" s="1"/>
  <c r="E1558" i="2"/>
  <c r="H1558" i="2" s="1"/>
  <c r="E1559" i="2"/>
  <c r="H1559" i="2" s="1"/>
  <c r="E1560" i="2"/>
  <c r="H1560" i="2" s="1"/>
  <c r="E1561" i="2"/>
  <c r="H1561" i="2" s="1"/>
  <c r="E1562" i="2"/>
  <c r="H1562" i="2" s="1"/>
  <c r="E1563" i="2"/>
  <c r="H1563" i="2" s="1"/>
  <c r="E1564" i="2"/>
  <c r="H1564" i="2" s="1"/>
  <c r="E1565" i="2"/>
  <c r="H1565" i="2" s="1"/>
  <c r="E1566" i="2"/>
  <c r="H1566" i="2" s="1"/>
  <c r="E1567" i="2"/>
  <c r="H1567" i="2" s="1"/>
  <c r="E1568" i="2"/>
  <c r="H1568" i="2" s="1"/>
  <c r="E1569" i="2"/>
  <c r="E1570" i="2"/>
  <c r="H1570" i="2" s="1"/>
  <c r="E1571" i="2"/>
  <c r="H1571" i="2" s="1"/>
  <c r="E1572" i="2"/>
  <c r="H1572" i="2" s="1"/>
  <c r="E1573" i="2"/>
  <c r="H1573" i="2" s="1"/>
  <c r="E1574" i="2"/>
  <c r="H1574" i="2" s="1"/>
  <c r="E1575" i="2"/>
  <c r="H1575" i="2" s="1"/>
  <c r="E1576" i="2"/>
  <c r="H1576" i="2" s="1"/>
  <c r="E1577" i="2"/>
  <c r="E1578" i="2"/>
  <c r="H1578" i="2" s="1"/>
  <c r="E1579" i="2"/>
  <c r="H1579" i="2" s="1"/>
  <c r="E1580" i="2"/>
  <c r="H1580" i="2" s="1"/>
  <c r="E1581" i="2"/>
  <c r="H1581" i="2" s="1"/>
  <c r="E1582" i="2"/>
  <c r="H1582" i="2" s="1"/>
  <c r="E1583" i="2"/>
  <c r="H1583" i="2" s="1"/>
  <c r="E1584" i="2"/>
  <c r="H1584" i="2" s="1"/>
  <c r="E1585" i="2"/>
  <c r="E1586" i="2"/>
  <c r="H1586" i="2" s="1"/>
  <c r="E1587" i="2"/>
  <c r="H1587" i="2" s="1"/>
  <c r="E1588" i="2"/>
  <c r="H1588" i="2" s="1"/>
  <c r="E1589" i="2"/>
  <c r="H1589" i="2" s="1"/>
  <c r="E1590" i="2"/>
  <c r="H1590" i="2" s="1"/>
  <c r="E1591" i="2"/>
  <c r="H1591" i="2" s="1"/>
  <c r="E1592" i="2"/>
  <c r="H1592" i="2" s="1"/>
  <c r="E1593" i="2"/>
  <c r="H1593" i="2" s="1"/>
  <c r="E1594" i="2"/>
  <c r="E1595" i="2"/>
  <c r="H1595" i="2" s="1"/>
  <c r="E1596" i="2"/>
  <c r="H1596" i="2" s="1"/>
  <c r="E1597" i="2"/>
  <c r="H1597" i="2" s="1"/>
  <c r="E1598" i="2"/>
  <c r="H1598" i="2" s="1"/>
  <c r="E1599" i="2"/>
  <c r="H1599" i="2" s="1"/>
  <c r="E1600" i="2"/>
  <c r="H1600" i="2" s="1"/>
  <c r="E1601" i="2"/>
  <c r="H1601" i="2" s="1"/>
  <c r="E1602" i="2"/>
  <c r="H1602" i="2" s="1"/>
  <c r="E1603" i="2"/>
  <c r="H1603" i="2" s="1"/>
  <c r="E1604" i="2"/>
  <c r="H1604" i="2" s="1"/>
  <c r="E1605" i="2"/>
  <c r="H1605" i="2" s="1"/>
  <c r="E1606" i="2"/>
  <c r="H1606" i="2" s="1"/>
  <c r="E1607" i="2"/>
  <c r="H1607" i="2" s="1"/>
  <c r="E1608" i="2"/>
  <c r="H1608" i="2" s="1"/>
  <c r="E1609" i="2"/>
  <c r="E1610" i="2"/>
  <c r="H1610" i="2" s="1"/>
  <c r="E1611" i="2"/>
  <c r="H1611" i="2" s="1"/>
  <c r="E1612" i="2"/>
  <c r="H1612" i="2" s="1"/>
  <c r="E1613" i="2"/>
  <c r="H1613" i="2" s="1"/>
  <c r="E1614" i="2"/>
  <c r="H1614" i="2" s="1"/>
  <c r="E1615" i="2"/>
  <c r="H1615" i="2" s="1"/>
  <c r="E1616" i="2"/>
  <c r="H1616" i="2" s="1"/>
  <c r="E1617" i="2"/>
  <c r="H1617" i="2" s="1"/>
  <c r="E1618" i="2"/>
  <c r="H1618" i="2" s="1"/>
  <c r="E1619" i="2"/>
  <c r="H1619" i="2" s="1"/>
  <c r="E1620" i="2"/>
  <c r="H1620" i="2" s="1"/>
  <c r="E1621" i="2"/>
  <c r="H1621" i="2" s="1"/>
  <c r="E1622" i="2"/>
  <c r="H1622" i="2" s="1"/>
  <c r="E1623" i="2"/>
  <c r="H1623" i="2" s="1"/>
  <c r="E1624" i="2"/>
  <c r="H1624" i="2" s="1"/>
  <c r="E1625" i="2"/>
  <c r="E1626" i="2"/>
  <c r="E1627" i="2"/>
  <c r="H1627" i="2" s="1"/>
  <c r="E1628" i="2"/>
  <c r="H1628" i="2" s="1"/>
  <c r="E1629" i="2"/>
  <c r="H1629" i="2" s="1"/>
  <c r="E1630" i="2"/>
  <c r="H1630" i="2" s="1"/>
  <c r="E1631" i="2"/>
  <c r="H1631" i="2" s="1"/>
  <c r="E1632" i="2"/>
  <c r="H1632" i="2" s="1"/>
  <c r="E1633" i="2"/>
  <c r="H1633" i="2" s="1"/>
  <c r="E1634" i="2"/>
  <c r="E1635" i="2"/>
  <c r="H1635" i="2" s="1"/>
  <c r="E1636" i="2"/>
  <c r="H1636" i="2" s="1"/>
  <c r="E1637" i="2"/>
  <c r="H1637" i="2" s="1"/>
  <c r="E1638" i="2"/>
  <c r="H1638" i="2" s="1"/>
  <c r="E1639" i="2"/>
  <c r="H1639" i="2" s="1"/>
  <c r="E1640" i="2"/>
  <c r="H1640" i="2" s="1"/>
  <c r="E1641" i="2"/>
  <c r="H1641" i="2" s="1"/>
  <c r="E1642" i="2"/>
  <c r="H1642" i="2" s="1"/>
  <c r="E1643" i="2"/>
  <c r="H1643" i="2" s="1"/>
  <c r="E1644" i="2"/>
  <c r="H1644" i="2" s="1"/>
  <c r="E1645" i="2"/>
  <c r="H1645" i="2" s="1"/>
  <c r="E1646" i="2"/>
  <c r="H1646" i="2" s="1"/>
  <c r="E1647" i="2"/>
  <c r="H1647" i="2" s="1"/>
  <c r="E1648" i="2"/>
  <c r="H1648" i="2" s="1"/>
  <c r="E1649" i="2"/>
  <c r="H1649" i="2" s="1"/>
  <c r="E1650" i="2"/>
  <c r="H1650" i="2" s="1"/>
  <c r="E1651" i="2"/>
  <c r="H1651" i="2" s="1"/>
  <c r="E1652" i="2"/>
  <c r="H1652" i="2" s="1"/>
  <c r="E1653" i="2"/>
  <c r="H1653" i="2" s="1"/>
  <c r="E1654" i="2"/>
  <c r="H1654" i="2" s="1"/>
  <c r="E1655" i="2"/>
  <c r="H1655" i="2" s="1"/>
  <c r="E1656" i="2"/>
  <c r="H1656" i="2" s="1"/>
  <c r="E1657" i="2"/>
  <c r="E1658" i="2"/>
  <c r="H1658" i="2" s="1"/>
  <c r="E1659" i="2"/>
  <c r="H1659" i="2" s="1"/>
  <c r="E1660" i="2"/>
  <c r="H1660" i="2" s="1"/>
  <c r="E1661" i="2"/>
  <c r="H1661" i="2" s="1"/>
  <c r="E1662" i="2"/>
  <c r="H1662" i="2" s="1"/>
  <c r="E1663" i="2"/>
  <c r="H1663" i="2" s="1"/>
  <c r="E1664" i="2"/>
  <c r="H1664" i="2" s="1"/>
  <c r="E1665" i="2"/>
  <c r="E1666" i="2"/>
  <c r="E1667" i="2"/>
  <c r="H1667" i="2" s="1"/>
  <c r="E1668" i="2"/>
  <c r="H1668" i="2" s="1"/>
  <c r="E1669" i="2"/>
  <c r="H1669" i="2" s="1"/>
  <c r="E1670" i="2"/>
  <c r="H1670" i="2" s="1"/>
  <c r="E1671" i="2"/>
  <c r="H1671" i="2" s="1"/>
  <c r="E1672" i="2"/>
  <c r="H1672" i="2" s="1"/>
  <c r="E1673" i="2"/>
  <c r="H1673" i="2" s="1"/>
  <c r="E1674" i="2"/>
  <c r="H1674" i="2" s="1"/>
  <c r="E1675" i="2"/>
  <c r="H1675" i="2" s="1"/>
  <c r="E1676" i="2"/>
  <c r="H1676" i="2" s="1"/>
  <c r="E1677" i="2"/>
  <c r="H1677" i="2" s="1"/>
  <c r="E1678" i="2"/>
  <c r="H1678" i="2" s="1"/>
  <c r="E1679" i="2"/>
  <c r="H1679" i="2" s="1"/>
  <c r="E1680" i="2"/>
  <c r="H1680" i="2" s="1"/>
  <c r="E1681" i="2"/>
  <c r="E1682" i="2"/>
  <c r="H1682" i="2" s="1"/>
  <c r="E1683" i="2"/>
  <c r="H1683" i="2" s="1"/>
  <c r="E1684" i="2"/>
  <c r="H1684" i="2" s="1"/>
  <c r="E1685" i="2"/>
  <c r="H1685" i="2" s="1"/>
  <c r="E1686" i="2"/>
  <c r="H1686" i="2" s="1"/>
  <c r="E1687" i="2"/>
  <c r="H1687" i="2" s="1"/>
  <c r="E1688" i="2"/>
  <c r="H1688" i="2" s="1"/>
  <c r="E1689" i="2"/>
  <c r="H1689" i="2" s="1"/>
  <c r="E1690" i="2"/>
  <c r="H1690" i="2" s="1"/>
  <c r="E1691" i="2"/>
  <c r="H1691" i="2" s="1"/>
  <c r="E1692" i="2"/>
  <c r="H1692" i="2" s="1"/>
  <c r="E1693" i="2"/>
  <c r="H1693" i="2" s="1"/>
  <c r="E1694" i="2"/>
  <c r="H1694" i="2" s="1"/>
  <c r="E1695" i="2"/>
  <c r="H1695" i="2" s="1"/>
  <c r="E1696" i="2"/>
  <c r="H1696" i="2" s="1"/>
  <c r="E1697" i="2"/>
  <c r="E1698" i="2"/>
  <c r="H1698" i="2" s="1"/>
  <c r="E1699" i="2"/>
  <c r="H1699" i="2" s="1"/>
  <c r="E1700" i="2"/>
  <c r="H1700" i="2" s="1"/>
  <c r="E1701" i="2"/>
  <c r="H1701" i="2" s="1"/>
  <c r="E1702" i="2"/>
  <c r="H1702" i="2" s="1"/>
  <c r="E1703" i="2"/>
  <c r="H1703" i="2" s="1"/>
  <c r="E1704" i="2"/>
  <c r="H1704" i="2" s="1"/>
  <c r="E1705" i="2"/>
  <c r="E1706" i="2"/>
  <c r="H1706" i="2" s="1"/>
  <c r="E1707" i="2"/>
  <c r="H1707" i="2" s="1"/>
  <c r="E1708" i="2"/>
  <c r="H1708" i="2" s="1"/>
  <c r="E1709" i="2"/>
  <c r="H1709" i="2" s="1"/>
  <c r="E1710" i="2"/>
  <c r="H1710" i="2" s="1"/>
  <c r="E1711" i="2"/>
  <c r="H1711" i="2" s="1"/>
  <c r="E1712" i="2"/>
  <c r="H1712" i="2" s="1"/>
  <c r="E1713" i="2"/>
  <c r="E1714" i="2"/>
  <c r="H1714" i="2" s="1"/>
  <c r="E1715" i="2"/>
  <c r="H1715" i="2" s="1"/>
  <c r="E1716" i="2"/>
  <c r="H1716" i="2" s="1"/>
  <c r="E1717" i="2"/>
  <c r="H1717" i="2" s="1"/>
  <c r="E1718" i="2"/>
  <c r="H1718" i="2" s="1"/>
  <c r="E1719" i="2"/>
  <c r="H1719" i="2" s="1"/>
  <c r="E1720" i="2"/>
  <c r="H1720" i="2" s="1"/>
  <c r="E1721" i="2"/>
  <c r="H1721" i="2" s="1"/>
  <c r="E1722" i="2"/>
  <c r="E1723" i="2"/>
  <c r="H1723" i="2" s="1"/>
  <c r="E1724" i="2"/>
  <c r="H1724" i="2" s="1"/>
  <c r="E1725" i="2"/>
  <c r="H1725" i="2" s="1"/>
  <c r="E1726" i="2"/>
  <c r="H1726" i="2" s="1"/>
  <c r="E1727" i="2"/>
  <c r="H1727" i="2" s="1"/>
  <c r="E1728" i="2"/>
  <c r="H1728" i="2" s="1"/>
  <c r="E1729" i="2"/>
  <c r="H1729" i="2" s="1"/>
  <c r="E1730" i="2"/>
  <c r="H1730" i="2" s="1"/>
  <c r="E1731" i="2"/>
  <c r="H1731" i="2" s="1"/>
  <c r="E1732" i="2"/>
  <c r="H1732" i="2" s="1"/>
  <c r="E1733" i="2"/>
  <c r="H1733" i="2" s="1"/>
  <c r="E1734" i="2"/>
  <c r="H1734" i="2" s="1"/>
  <c r="E1735" i="2"/>
  <c r="H1735" i="2" s="1"/>
  <c r="E1736" i="2"/>
  <c r="H1736" i="2" s="1"/>
  <c r="E1737" i="2"/>
  <c r="E1738" i="2"/>
  <c r="H1738" i="2" s="1"/>
  <c r="E1739" i="2"/>
  <c r="H1739" i="2" s="1"/>
  <c r="E1740" i="2"/>
  <c r="H1740" i="2" s="1"/>
  <c r="E1741" i="2"/>
  <c r="H1741" i="2" s="1"/>
  <c r="E1742" i="2"/>
  <c r="H1742" i="2" s="1"/>
  <c r="E1743" i="2"/>
  <c r="H1743" i="2" s="1"/>
  <c r="E1744" i="2"/>
  <c r="H1744" i="2" s="1"/>
  <c r="E1745" i="2"/>
  <c r="H1745" i="2" s="1"/>
  <c r="E1746" i="2"/>
  <c r="H1746" i="2" s="1"/>
  <c r="E1747" i="2"/>
  <c r="H1747" i="2" s="1"/>
  <c r="E1748" i="2"/>
  <c r="H1748" i="2" s="1"/>
  <c r="E1749" i="2"/>
  <c r="H1749" i="2" s="1"/>
  <c r="E1750" i="2"/>
  <c r="H1750" i="2" s="1"/>
  <c r="E1751" i="2"/>
  <c r="H1751" i="2" s="1"/>
  <c r="E1752" i="2"/>
  <c r="H1752" i="2" s="1"/>
  <c r="E1753" i="2"/>
  <c r="E1754" i="2"/>
  <c r="E1755" i="2"/>
  <c r="H1755" i="2" s="1"/>
  <c r="E1756" i="2"/>
  <c r="H1756" i="2" s="1"/>
  <c r="E1757" i="2"/>
  <c r="H1757" i="2" s="1"/>
  <c r="E1758" i="2"/>
  <c r="H1758" i="2" s="1"/>
  <c r="E1759" i="2"/>
  <c r="H1759" i="2" s="1"/>
  <c r="E1760" i="2"/>
  <c r="H1760" i="2" s="1"/>
  <c r="E1761" i="2"/>
  <c r="H1761" i="2" s="1"/>
  <c r="E1762" i="2"/>
  <c r="E1763" i="2"/>
  <c r="H1763" i="2" s="1"/>
  <c r="E1764" i="2"/>
  <c r="H1764" i="2" s="1"/>
  <c r="E1765" i="2"/>
  <c r="H1765" i="2" s="1"/>
  <c r="E1766" i="2"/>
  <c r="H1766" i="2" s="1"/>
  <c r="E1767" i="2"/>
  <c r="H1767" i="2" s="1"/>
  <c r="E1768" i="2"/>
  <c r="H1768" i="2" s="1"/>
  <c r="E1769" i="2"/>
  <c r="H1769" i="2" s="1"/>
  <c r="E1770" i="2"/>
  <c r="H1770" i="2" s="1"/>
  <c r="E1771" i="2"/>
  <c r="H1771" i="2" s="1"/>
  <c r="E1772" i="2"/>
  <c r="H1772" i="2" s="1"/>
  <c r="E1773" i="2"/>
  <c r="H1773" i="2" s="1"/>
  <c r="E1774" i="2"/>
  <c r="H1774" i="2" s="1"/>
  <c r="E1775" i="2"/>
  <c r="H1775" i="2" s="1"/>
  <c r="E1776" i="2"/>
  <c r="H1776" i="2" s="1"/>
  <c r="E1777" i="2"/>
  <c r="H1777" i="2" s="1"/>
  <c r="E1778" i="2"/>
  <c r="H1778" i="2" s="1"/>
  <c r="E1779" i="2"/>
  <c r="H1779" i="2" s="1"/>
  <c r="E1780" i="2"/>
  <c r="H1780" i="2" s="1"/>
  <c r="E1781" i="2"/>
  <c r="H1781" i="2" s="1"/>
  <c r="E1782" i="2"/>
  <c r="H1782" i="2" s="1"/>
  <c r="E1783" i="2"/>
  <c r="H1783" i="2" s="1"/>
  <c r="E1784" i="2"/>
  <c r="H1784" i="2" s="1"/>
  <c r="E1785" i="2"/>
  <c r="E1786" i="2"/>
  <c r="H1786" i="2" s="1"/>
  <c r="E1787" i="2"/>
  <c r="H1787" i="2" s="1"/>
  <c r="E1788" i="2"/>
  <c r="H1788" i="2" s="1"/>
  <c r="E1789" i="2"/>
  <c r="H1789" i="2" s="1"/>
  <c r="E1790" i="2"/>
  <c r="H1790" i="2" s="1"/>
  <c r="E1791" i="2"/>
  <c r="H1791" i="2" s="1"/>
  <c r="E1792" i="2"/>
  <c r="H1792" i="2" s="1"/>
  <c r="E1793" i="2"/>
  <c r="E1794" i="2"/>
  <c r="E1795" i="2"/>
  <c r="H1795" i="2" s="1"/>
  <c r="E1796" i="2"/>
  <c r="H1796" i="2" s="1"/>
  <c r="E1797" i="2"/>
  <c r="H1797" i="2" s="1"/>
  <c r="E1798" i="2"/>
  <c r="H1798" i="2" s="1"/>
  <c r="E1799" i="2"/>
  <c r="H1799" i="2" s="1"/>
  <c r="E1800" i="2"/>
  <c r="H1800" i="2" s="1"/>
  <c r="E1801" i="2"/>
  <c r="H1801" i="2" s="1"/>
  <c r="E1802" i="2"/>
  <c r="H1802" i="2" s="1"/>
  <c r="E1803" i="2"/>
  <c r="H1803" i="2" s="1"/>
  <c r="E1804" i="2"/>
  <c r="H1804" i="2" s="1"/>
  <c r="E1805" i="2"/>
  <c r="H1805" i="2" s="1"/>
  <c r="E1806" i="2"/>
  <c r="H1806" i="2" s="1"/>
  <c r="E1807" i="2"/>
  <c r="H1807" i="2" s="1"/>
  <c r="E1808" i="2"/>
  <c r="H1808" i="2" s="1"/>
  <c r="E1809" i="2"/>
  <c r="E1810" i="2"/>
  <c r="H1810" i="2" s="1"/>
  <c r="E1811" i="2"/>
  <c r="H1811" i="2" s="1"/>
  <c r="E1812" i="2"/>
  <c r="H1812" i="2" s="1"/>
  <c r="E1813" i="2"/>
  <c r="H1813" i="2" s="1"/>
  <c r="E1814" i="2"/>
  <c r="H1814" i="2" s="1"/>
  <c r="E1815" i="2"/>
  <c r="H1815" i="2" s="1"/>
  <c r="E1816" i="2"/>
  <c r="H1816" i="2" s="1"/>
  <c r="E1817" i="2"/>
  <c r="H1817" i="2" s="1"/>
  <c r="E1818" i="2"/>
  <c r="H1818" i="2" s="1"/>
  <c r="E1819" i="2"/>
  <c r="H1819" i="2" s="1"/>
  <c r="E1820" i="2"/>
  <c r="H1820" i="2" s="1"/>
  <c r="E1821" i="2"/>
  <c r="H1821" i="2" s="1"/>
  <c r="E1822" i="2"/>
  <c r="H1822" i="2" s="1"/>
  <c r="E1823" i="2"/>
  <c r="H1823" i="2" s="1"/>
  <c r="E1824" i="2"/>
  <c r="H1824" i="2" s="1"/>
  <c r="E1825" i="2"/>
  <c r="E1826" i="2"/>
  <c r="H1826" i="2" s="1"/>
  <c r="E1827" i="2"/>
  <c r="H1827" i="2" s="1"/>
  <c r="E1828" i="2"/>
  <c r="H1828" i="2" s="1"/>
  <c r="E1829" i="2"/>
  <c r="H1829" i="2" s="1"/>
  <c r="E1830" i="2"/>
  <c r="H1830" i="2" s="1"/>
  <c r="E1831" i="2"/>
  <c r="H1831" i="2" s="1"/>
  <c r="E1832" i="2"/>
  <c r="H1832" i="2" s="1"/>
  <c r="E1833" i="2"/>
  <c r="E1834" i="2"/>
  <c r="H1834" i="2" s="1"/>
  <c r="E1835" i="2"/>
  <c r="H1835" i="2" s="1"/>
  <c r="E1836" i="2"/>
  <c r="H1836" i="2" s="1"/>
  <c r="E1837" i="2"/>
  <c r="H1837" i="2" s="1"/>
  <c r="E1838" i="2"/>
  <c r="H1838" i="2" s="1"/>
  <c r="E1839" i="2"/>
  <c r="H1839" i="2" s="1"/>
  <c r="E1840" i="2"/>
  <c r="H1840" i="2" s="1"/>
  <c r="E1841" i="2"/>
  <c r="E1842" i="2"/>
  <c r="H1842" i="2" s="1"/>
  <c r="E1843" i="2"/>
  <c r="H1843" i="2" s="1"/>
  <c r="E1844" i="2"/>
  <c r="H1844" i="2" s="1"/>
  <c r="E1845" i="2"/>
  <c r="H1845" i="2" s="1"/>
  <c r="E1846" i="2"/>
  <c r="H1846" i="2" s="1"/>
  <c r="E1847" i="2"/>
  <c r="H1847" i="2" s="1"/>
  <c r="E1848" i="2"/>
  <c r="H1848" i="2" s="1"/>
  <c r="E1849" i="2"/>
  <c r="H1849" i="2" s="1"/>
  <c r="E1850" i="2"/>
  <c r="E1851" i="2"/>
  <c r="H1851" i="2" s="1"/>
  <c r="E1852" i="2"/>
  <c r="H1852" i="2" s="1"/>
  <c r="E1853" i="2"/>
  <c r="H1853" i="2" s="1"/>
  <c r="E1854" i="2"/>
  <c r="H1854" i="2" s="1"/>
  <c r="E1855" i="2"/>
  <c r="H1855" i="2" s="1"/>
  <c r="E1856" i="2"/>
  <c r="H1856" i="2" s="1"/>
  <c r="E1857" i="2"/>
  <c r="H1857" i="2" s="1"/>
  <c r="E1858" i="2"/>
  <c r="H1858" i="2" s="1"/>
  <c r="E1859" i="2"/>
  <c r="H1859" i="2" s="1"/>
  <c r="E1860" i="2"/>
  <c r="H1860" i="2" s="1"/>
  <c r="E1861" i="2"/>
  <c r="H1861" i="2" s="1"/>
  <c r="E1862" i="2"/>
  <c r="H1862" i="2" s="1"/>
  <c r="E1863" i="2"/>
  <c r="H1863" i="2" s="1"/>
  <c r="E1864" i="2"/>
  <c r="H1864" i="2" s="1"/>
  <c r="E1865" i="2"/>
  <c r="E1866" i="2"/>
  <c r="H1866" i="2" s="1"/>
  <c r="E1867" i="2"/>
  <c r="H1867" i="2" s="1"/>
  <c r="E1868" i="2"/>
  <c r="H1868" i="2" s="1"/>
  <c r="E1869" i="2"/>
  <c r="H1869" i="2" s="1"/>
  <c r="E1870" i="2"/>
  <c r="H1870" i="2" s="1"/>
  <c r="E1871" i="2"/>
  <c r="H1871" i="2" s="1"/>
  <c r="E1872" i="2"/>
  <c r="H1872" i="2" s="1"/>
  <c r="E1873" i="2"/>
  <c r="H1873" i="2" s="1"/>
  <c r="E1874" i="2"/>
  <c r="H1874" i="2" s="1"/>
  <c r="E1875" i="2"/>
  <c r="H1875" i="2" s="1"/>
  <c r="E1876" i="2"/>
  <c r="H1876" i="2" s="1"/>
  <c r="E1877" i="2"/>
  <c r="H1877" i="2" s="1"/>
  <c r="E1878" i="2"/>
  <c r="H1878" i="2" s="1"/>
  <c r="E1879" i="2"/>
  <c r="H1879" i="2" s="1"/>
  <c r="E1880" i="2"/>
  <c r="H1880" i="2" s="1"/>
  <c r="E1881" i="2"/>
  <c r="E1882" i="2"/>
  <c r="E1883" i="2"/>
  <c r="H1883" i="2" s="1"/>
  <c r="E1884" i="2"/>
  <c r="H1884" i="2" s="1"/>
  <c r="E1885" i="2"/>
  <c r="H1885" i="2" s="1"/>
  <c r="E1886" i="2"/>
  <c r="H1886" i="2" s="1"/>
  <c r="E1887" i="2"/>
  <c r="H1887" i="2" s="1"/>
  <c r="E1888" i="2"/>
  <c r="H1888" i="2" s="1"/>
  <c r="E1889" i="2"/>
  <c r="E1890" i="2"/>
  <c r="H1890" i="2" s="1"/>
  <c r="E1891" i="2"/>
  <c r="H1891" i="2" s="1"/>
  <c r="E1892" i="2"/>
  <c r="H1892" i="2" s="1"/>
  <c r="E1893" i="2"/>
  <c r="H1893" i="2" s="1"/>
  <c r="E1894" i="2"/>
  <c r="H1894" i="2" s="1"/>
  <c r="E1895" i="2"/>
  <c r="H1895" i="2" s="1"/>
  <c r="E1896" i="2"/>
  <c r="H1896" i="2" s="1"/>
  <c r="E1897" i="2"/>
  <c r="H1897" i="2" s="1"/>
  <c r="E1898" i="2"/>
  <c r="H1898" i="2" s="1"/>
  <c r="E1899" i="2"/>
  <c r="E1900" i="2"/>
  <c r="H1900" i="2" s="1"/>
  <c r="E1901" i="2"/>
  <c r="H1901" i="2" s="1"/>
  <c r="E1902" i="2"/>
  <c r="H1902" i="2" s="1"/>
  <c r="E1903" i="2"/>
  <c r="H1903" i="2" s="1"/>
  <c r="E1904" i="2"/>
  <c r="H1904" i="2" s="1"/>
  <c r="E1905" i="2"/>
  <c r="H1905" i="2" s="1"/>
  <c r="E1906" i="2"/>
  <c r="E1907" i="2"/>
  <c r="E1908" i="2"/>
  <c r="H1908" i="2" s="1"/>
  <c r="E1909" i="2"/>
  <c r="H1909" i="2" s="1"/>
  <c r="E1910" i="2"/>
  <c r="H1910" i="2" s="1"/>
  <c r="E1911" i="2"/>
  <c r="E1912" i="2"/>
  <c r="H1912" i="2" s="1"/>
  <c r="E1913" i="2"/>
  <c r="H1913" i="2" s="1"/>
  <c r="E1914" i="2"/>
  <c r="H1914" i="2" s="1"/>
  <c r="E1915" i="2"/>
  <c r="H1915" i="2" s="1"/>
  <c r="E1916" i="2"/>
  <c r="H1916" i="2" s="1"/>
  <c r="E1917" i="2"/>
  <c r="H1917" i="2" s="1"/>
  <c r="E1918" i="2"/>
  <c r="H1918" i="2" s="1"/>
  <c r="E1919" i="2"/>
  <c r="E1920" i="2"/>
  <c r="H1920" i="2" s="1"/>
  <c r="E1921" i="2"/>
  <c r="H1921" i="2" s="1"/>
  <c r="E1922" i="2"/>
  <c r="E1923" i="2"/>
  <c r="H1923" i="2" s="1"/>
  <c r="E1924" i="2"/>
  <c r="H1924" i="2" s="1"/>
  <c r="E1925" i="2"/>
  <c r="H1925" i="2" s="1"/>
  <c r="E1926" i="2"/>
  <c r="E1927" i="2"/>
  <c r="H1927" i="2" s="1"/>
  <c r="E1928" i="2"/>
  <c r="H1928" i="2" s="1"/>
  <c r="E1929" i="2"/>
  <c r="H1929" i="2" s="1"/>
  <c r="E1930" i="2"/>
  <c r="E1931" i="2"/>
  <c r="H1931" i="2" s="1"/>
  <c r="E1932" i="2"/>
  <c r="H1932" i="2" s="1"/>
  <c r="E1933" i="2"/>
  <c r="H1933" i="2" s="1"/>
  <c r="E1934" i="2"/>
  <c r="H1934" i="2" s="1"/>
  <c r="E1935" i="2"/>
  <c r="E1936" i="2"/>
  <c r="H1936" i="2" s="1"/>
  <c r="E1937" i="2"/>
  <c r="E1938" i="2"/>
  <c r="H1938" i="2" s="1"/>
  <c r="E1939" i="2"/>
  <c r="E1940" i="2"/>
  <c r="H1940" i="2" s="1"/>
  <c r="E1941" i="2"/>
  <c r="H1941" i="2" s="1"/>
  <c r="E1942" i="2"/>
  <c r="H1942" i="2" s="1"/>
  <c r="E1943" i="2"/>
  <c r="H1943" i="2" s="1"/>
  <c r="E1944" i="2"/>
  <c r="H1944" i="2" s="1"/>
  <c r="E1945" i="2"/>
  <c r="H1945" i="2" s="1"/>
  <c r="E1946" i="2"/>
  <c r="E1947" i="2"/>
  <c r="H1947" i="2" s="1"/>
  <c r="E1948" i="2"/>
  <c r="H1948" i="2" s="1"/>
  <c r="E1949" i="2"/>
  <c r="H1949" i="2" s="1"/>
  <c r="E1950" i="2"/>
  <c r="E1951" i="2"/>
  <c r="H1951" i="2" s="1"/>
  <c r="E1952" i="2"/>
  <c r="H1952" i="2" s="1"/>
  <c r="E1953" i="2"/>
  <c r="H1953" i="2" s="1"/>
  <c r="E1954" i="2"/>
  <c r="E1955" i="2"/>
  <c r="H1955" i="2" s="1"/>
  <c r="E1956" i="2"/>
  <c r="H1956" i="2" s="1"/>
  <c r="E1957" i="2"/>
  <c r="H1957" i="2" s="1"/>
  <c r="E1958" i="2"/>
  <c r="H1958" i="2" s="1"/>
  <c r="E1959" i="2"/>
  <c r="E1960" i="2"/>
  <c r="H1960" i="2" s="1"/>
  <c r="E1961" i="2"/>
  <c r="H1961" i="2" s="1"/>
  <c r="E1962" i="2"/>
  <c r="E1963" i="2"/>
  <c r="H1963" i="2" s="1"/>
  <c r="E1964" i="2"/>
  <c r="H1964" i="2" s="1"/>
  <c r="E1965" i="2"/>
  <c r="H1965" i="2" s="1"/>
  <c r="E1966" i="2"/>
  <c r="H1966" i="2" s="1"/>
  <c r="E1967" i="2"/>
  <c r="H1967" i="2" s="1"/>
  <c r="E1968" i="2"/>
  <c r="H1968" i="2" s="1"/>
  <c r="E1969" i="2"/>
  <c r="E1970" i="2"/>
  <c r="H1970" i="2" s="1"/>
  <c r="E1971" i="2"/>
  <c r="H1971" i="2" s="1"/>
  <c r="E1972" i="2"/>
  <c r="H1972" i="2" s="1"/>
  <c r="E1973" i="2"/>
  <c r="H1973" i="2" s="1"/>
  <c r="E1974" i="2"/>
  <c r="H1974" i="2" s="1"/>
  <c r="E1975" i="2"/>
  <c r="H1975" i="2" s="1"/>
  <c r="E1976" i="2"/>
  <c r="H1976" i="2" s="1"/>
  <c r="E1977" i="2"/>
  <c r="H1977" i="2" s="1"/>
  <c r="E1978" i="2"/>
  <c r="E1979" i="2"/>
  <c r="E1980" i="2"/>
  <c r="H1980" i="2" s="1"/>
  <c r="E1981" i="2"/>
  <c r="H1981" i="2" s="1"/>
  <c r="E1982" i="2"/>
  <c r="E1983" i="2"/>
  <c r="H1983" i="2" s="1"/>
  <c r="E1984" i="2"/>
  <c r="H1984" i="2" s="1"/>
  <c r="E1985" i="2"/>
  <c r="H1985" i="2" s="1"/>
  <c r="E1986" i="2"/>
  <c r="H1986" i="2" s="1"/>
  <c r="E1987" i="2"/>
  <c r="H1987" i="2" s="1"/>
  <c r="E1988" i="2"/>
  <c r="H1988" i="2" s="1"/>
  <c r="E1989" i="2"/>
  <c r="H1989" i="2" s="1"/>
  <c r="E1990" i="2"/>
  <c r="H1990" i="2" s="1"/>
  <c r="E1991" i="2"/>
  <c r="E1992" i="2"/>
  <c r="H1992" i="2" s="1"/>
  <c r="E1993" i="2"/>
  <c r="E1994" i="2"/>
  <c r="H1994" i="2" s="1"/>
  <c r="E1995" i="2"/>
  <c r="H1995" i="2" s="1"/>
  <c r="E1996" i="2"/>
  <c r="H1996" i="2" s="1"/>
  <c r="E1997" i="2"/>
  <c r="H1997" i="2" s="1"/>
  <c r="E1998" i="2"/>
  <c r="H1998" i="2" s="1"/>
  <c r="E1999" i="2"/>
  <c r="H1999" i="2" s="1"/>
  <c r="E2000" i="2"/>
  <c r="H2000" i="2" s="1"/>
  <c r="E2001" i="2"/>
  <c r="E2002" i="2"/>
  <c r="E2003" i="2"/>
  <c r="H2003" i="2" s="1"/>
  <c r="E2004" i="2"/>
  <c r="H2004" i="2" s="1"/>
  <c r="E2005" i="2"/>
  <c r="H2005" i="2" s="1"/>
  <c r="E2006" i="2"/>
  <c r="H2006" i="2" s="1"/>
  <c r="E2007" i="2"/>
  <c r="E2008" i="2"/>
  <c r="H2008" i="2" s="1"/>
  <c r="E2009" i="2"/>
  <c r="H2009" i="2" s="1"/>
  <c r="E2010" i="2"/>
  <c r="H2010" i="2" s="1"/>
  <c r="E2011" i="2"/>
  <c r="E2012" i="2"/>
  <c r="H2012" i="2" s="1"/>
  <c r="E2013" i="2"/>
  <c r="H2013" i="2" s="1"/>
  <c r="E2014" i="2"/>
  <c r="E2015" i="2"/>
  <c r="E2016" i="2"/>
  <c r="H2016" i="2" s="1"/>
  <c r="E2017" i="2"/>
  <c r="H2017" i="2" s="1"/>
  <c r="E2018" i="2"/>
  <c r="H2018" i="2" s="1"/>
  <c r="E2019" i="2"/>
  <c r="H2019" i="2" s="1"/>
  <c r="E2020" i="2"/>
  <c r="H2020" i="2" s="1"/>
  <c r="E2021" i="2"/>
  <c r="H2021" i="2" s="1"/>
  <c r="E2022" i="2"/>
  <c r="E2023" i="2"/>
  <c r="H2023" i="2" s="1"/>
  <c r="E2024" i="2"/>
  <c r="H2024" i="2" s="1"/>
  <c r="E2025" i="2"/>
  <c r="E2026" i="2"/>
  <c r="H2026" i="2" s="1"/>
  <c r="E2027" i="2"/>
  <c r="H2027" i="2" s="1"/>
  <c r="E2028" i="2"/>
  <c r="H2028" i="2" s="1"/>
  <c r="E2029" i="2"/>
  <c r="H2029" i="2" s="1"/>
  <c r="E2030" i="2"/>
  <c r="H2030" i="2" s="1"/>
  <c r="E2031" i="2"/>
  <c r="E2032" i="2"/>
  <c r="H2032" i="2" s="1"/>
  <c r="E2033" i="2"/>
  <c r="H2033" i="2" s="1"/>
  <c r="E2034" i="2"/>
  <c r="E2035" i="2"/>
  <c r="E2036" i="2"/>
  <c r="H2036" i="2" s="1"/>
  <c r="E2037" i="2"/>
  <c r="H2037" i="2" s="1"/>
  <c r="E2038" i="2"/>
  <c r="H2038" i="2" s="1"/>
  <c r="E2039" i="2"/>
  <c r="E2040" i="2"/>
  <c r="H2040" i="2" s="1"/>
  <c r="E2041" i="2"/>
  <c r="H2041" i="2" s="1"/>
  <c r="E2042" i="2"/>
  <c r="H2042" i="2" s="1"/>
  <c r="E2043" i="2"/>
  <c r="E2044" i="2"/>
  <c r="H2044" i="2" s="1"/>
  <c r="E2045" i="2"/>
  <c r="H2045" i="2" s="1"/>
  <c r="E2046" i="2"/>
  <c r="H2046" i="2" s="1"/>
  <c r="E2047" i="2"/>
  <c r="E2048" i="2"/>
  <c r="H2048" i="2" s="1"/>
  <c r="E2049" i="2"/>
  <c r="H2049" i="2" s="1"/>
  <c r="E2050" i="2"/>
  <c r="E2051" i="2"/>
  <c r="H2051" i="2" s="1"/>
  <c r="E2052" i="2"/>
  <c r="H2052" i="2" s="1"/>
  <c r="E2053" i="2"/>
  <c r="H2053" i="2" s="1"/>
  <c r="E2054" i="2"/>
  <c r="E2055" i="2"/>
  <c r="H2055" i="2" s="1"/>
  <c r="E2056" i="2"/>
  <c r="H2056" i="2" s="1"/>
  <c r="E2057" i="2"/>
  <c r="E2058" i="2"/>
  <c r="E2059" i="2"/>
  <c r="H2059" i="2" s="1"/>
  <c r="E2060" i="2"/>
  <c r="H2060" i="2" s="1"/>
  <c r="E2061" i="2"/>
  <c r="H2061" i="2" s="1"/>
  <c r="E2062" i="2"/>
  <c r="H2062" i="2" s="1"/>
  <c r="E2063" i="2"/>
  <c r="E2064" i="2"/>
  <c r="H2064" i="2" s="1"/>
  <c r="E2065" i="2"/>
  <c r="E2066" i="2"/>
  <c r="H2066" i="2" s="1"/>
  <c r="E2067" i="2"/>
  <c r="E2068" i="2"/>
  <c r="H2068" i="2" s="1"/>
  <c r="E2069" i="2"/>
  <c r="H2069" i="2" s="1"/>
  <c r="E2070" i="2"/>
  <c r="H2070" i="2" s="1"/>
  <c r="E2071" i="2"/>
  <c r="E2072" i="2"/>
  <c r="H2072" i="2" s="1"/>
  <c r="E2073" i="2"/>
  <c r="H2073" i="2" s="1"/>
  <c r="E2074" i="2"/>
  <c r="E2075" i="2"/>
  <c r="H2075" i="2" s="1"/>
  <c r="E2076" i="2"/>
  <c r="H2076" i="2" s="1"/>
  <c r="E2077" i="2"/>
  <c r="H2077" i="2" s="1"/>
  <c r="E2078" i="2"/>
  <c r="E2079" i="2"/>
  <c r="E2080" i="2"/>
  <c r="H2080" i="2" s="1"/>
  <c r="E2081" i="2"/>
  <c r="H2081" i="2" s="1"/>
  <c r="E2082" i="2"/>
  <c r="E2083" i="2"/>
  <c r="H2083" i="2" s="1"/>
  <c r="E2084" i="2"/>
  <c r="H2084" i="2" s="1"/>
  <c r="E2085" i="2"/>
  <c r="H2085" i="2" s="1"/>
  <c r="E2086" i="2"/>
  <c r="E2087" i="2"/>
  <c r="E2088" i="2"/>
  <c r="H2088" i="2" s="1"/>
  <c r="E2089" i="2"/>
  <c r="H2089" i="2" s="1"/>
  <c r="E2090" i="2"/>
  <c r="E2091" i="2"/>
  <c r="H2091" i="2" s="1"/>
  <c r="E2092" i="2"/>
  <c r="H2092" i="2" s="1"/>
  <c r="E2093" i="2"/>
  <c r="H2093" i="2" s="1"/>
  <c r="E2094" i="2"/>
  <c r="H2094" i="2" s="1"/>
  <c r="E2095" i="2"/>
  <c r="E2096" i="2"/>
  <c r="H2096" i="2" s="1"/>
  <c r="E2097" i="2"/>
  <c r="E2098" i="2"/>
  <c r="H2098" i="2" s="1"/>
  <c r="E2099" i="2"/>
  <c r="E2100" i="2"/>
  <c r="H2100" i="2" s="1"/>
  <c r="E2101" i="2"/>
  <c r="H2101" i="2" s="1"/>
  <c r="E2102" i="2"/>
  <c r="H2102" i="2" s="1"/>
  <c r="E2103" i="2"/>
  <c r="H2103" i="2" s="1"/>
  <c r="E2104" i="2"/>
  <c r="H2104" i="2" s="1"/>
  <c r="E2105" i="2"/>
  <c r="H2105" i="2" s="1"/>
  <c r="E2106" i="2"/>
  <c r="E2107" i="2"/>
  <c r="E2108" i="2"/>
  <c r="H2108" i="2" s="1"/>
  <c r="E2109" i="2"/>
  <c r="H2109" i="2" s="1"/>
  <c r="E2110" i="2"/>
  <c r="E2111" i="2"/>
  <c r="H2111" i="2" s="1"/>
  <c r="E2112" i="2"/>
  <c r="H2112" i="2" s="1"/>
  <c r="E2113" i="2"/>
  <c r="H2113" i="2" s="1"/>
  <c r="E2114" i="2"/>
  <c r="E2115" i="2"/>
  <c r="H2115" i="2" s="1"/>
  <c r="E2116" i="2"/>
  <c r="H2116" i="2" s="1"/>
  <c r="E2117" i="2"/>
  <c r="H2117" i="2" s="1"/>
  <c r="E2118" i="2"/>
  <c r="H2118" i="2" s="1"/>
  <c r="E2119" i="2"/>
  <c r="E2120" i="2"/>
  <c r="H2120" i="2" s="1"/>
  <c r="E2121" i="2"/>
  <c r="E2122" i="2"/>
  <c r="E2123" i="2"/>
  <c r="H2123" i="2" s="1"/>
  <c r="E2124" i="2"/>
  <c r="H2124" i="2" s="1"/>
  <c r="E2125" i="2"/>
  <c r="H2125" i="2" s="1"/>
  <c r="E2126" i="2"/>
  <c r="H2126" i="2" s="1"/>
  <c r="E2127" i="2"/>
  <c r="H2127" i="2" s="1"/>
  <c r="E2128" i="2"/>
  <c r="H2128" i="2" s="1"/>
  <c r="E2129" i="2"/>
  <c r="E2130" i="2"/>
  <c r="E2131" i="2"/>
  <c r="H2131" i="2" s="1"/>
  <c r="E2132" i="2"/>
  <c r="H2132" i="2" s="1"/>
  <c r="E2133" i="2"/>
  <c r="H2133" i="2" s="1"/>
  <c r="E2134" i="2"/>
  <c r="H2134" i="2" s="1"/>
  <c r="E2135" i="2"/>
  <c r="E2136" i="2"/>
  <c r="H2136" i="2" s="1"/>
  <c r="E2137" i="2"/>
  <c r="E2138" i="2"/>
  <c r="E2139" i="2"/>
  <c r="H2139" i="2" s="1"/>
  <c r="E2140" i="2"/>
  <c r="H2140" i="2" s="1"/>
  <c r="E2141" i="2"/>
  <c r="H2141" i="2" s="1"/>
  <c r="E2142" i="2"/>
  <c r="E2143" i="2"/>
  <c r="H2143" i="2" s="1"/>
  <c r="E2144" i="2"/>
  <c r="H2144" i="2" s="1"/>
  <c r="E2145" i="2"/>
  <c r="H2145" i="2" s="1"/>
  <c r="E2146" i="2"/>
  <c r="E2147" i="2"/>
  <c r="E2148" i="2"/>
  <c r="H2148" i="2" s="1"/>
  <c r="E2149" i="2"/>
  <c r="H2149" i="2" s="1"/>
  <c r="E2150" i="2"/>
  <c r="E2151" i="2"/>
  <c r="H2151" i="2" s="1"/>
  <c r="E2152" i="2"/>
  <c r="H2152" i="2" s="1"/>
  <c r="E2153" i="2"/>
  <c r="E2154" i="2"/>
  <c r="H2154" i="2" s="1"/>
  <c r="E2155" i="2"/>
  <c r="E2156" i="2"/>
  <c r="H2156" i="2" s="1"/>
  <c r="E2157" i="2"/>
  <c r="H2157" i="2" s="1"/>
  <c r="E2158" i="2"/>
  <c r="E2159" i="2"/>
  <c r="E2160" i="2"/>
  <c r="E2161" i="2"/>
  <c r="H2161" i="2" s="1"/>
  <c r="E2162" i="2"/>
  <c r="E2163" i="2"/>
  <c r="H2163" i="2" s="1"/>
  <c r="E2164" i="2"/>
  <c r="H2164" i="2" s="1"/>
  <c r="E2165" i="2"/>
  <c r="H2165" i="2" s="1"/>
  <c r="E2166" i="2"/>
  <c r="E2167" i="2"/>
  <c r="E2168" i="2"/>
  <c r="H2168" i="2" s="1"/>
  <c r="E2169" i="2"/>
  <c r="E2170" i="2"/>
  <c r="H2170" i="2" s="1"/>
  <c r="E2171" i="2"/>
  <c r="E2172" i="2"/>
  <c r="H2172" i="2" s="1"/>
  <c r="E2173" i="2"/>
  <c r="H2173" i="2" s="1"/>
  <c r="E2174" i="2"/>
  <c r="E2175" i="2"/>
  <c r="E2176" i="2"/>
  <c r="H2176" i="2" s="1"/>
  <c r="E2177" i="2"/>
  <c r="E2178" i="2"/>
  <c r="E2179" i="2"/>
  <c r="H2179" i="2" s="1"/>
  <c r="E2180" i="2"/>
  <c r="H2180" i="2" s="1"/>
  <c r="E2181" i="2"/>
  <c r="H2181" i="2" s="1"/>
  <c r="E2182" i="2"/>
  <c r="H2182" i="2" s="1"/>
  <c r="E2183" i="2"/>
  <c r="E2184" i="2"/>
  <c r="E2185" i="2"/>
  <c r="E2186" i="2"/>
  <c r="E2187" i="2"/>
  <c r="H2187" i="2" s="1"/>
  <c r="E2188" i="2"/>
  <c r="H2188" i="2" s="1"/>
  <c r="E2189" i="2"/>
  <c r="H2189" i="2" s="1"/>
  <c r="E2190" i="2"/>
  <c r="E2191" i="2"/>
  <c r="H2191" i="2" s="1"/>
  <c r="E2192" i="2"/>
  <c r="E2193" i="2"/>
  <c r="H2193" i="2" s="1"/>
  <c r="E2194" i="2"/>
  <c r="E2195" i="2"/>
  <c r="E2196" i="2"/>
  <c r="H2196" i="2" s="1"/>
  <c r="E2197" i="2"/>
  <c r="H2197" i="2" s="1"/>
  <c r="E2198" i="2"/>
  <c r="H2198" i="2" s="1"/>
  <c r="E2199" i="2"/>
  <c r="E2200" i="2"/>
  <c r="H2200" i="2" s="1"/>
  <c r="E2201" i="2"/>
  <c r="H2201" i="2" s="1"/>
  <c r="E2202" i="2"/>
  <c r="E2203" i="2"/>
  <c r="E2204" i="2"/>
  <c r="H2204" i="2" s="1"/>
  <c r="E2205" i="2"/>
  <c r="H2205" i="2" s="1"/>
  <c r="E2206" i="2"/>
  <c r="E2207" i="2"/>
  <c r="H2207" i="2" s="1"/>
  <c r="E2208" i="2"/>
  <c r="E2209" i="2"/>
  <c r="H2209" i="2" s="1"/>
  <c r="E2210" i="2"/>
  <c r="E2211" i="2"/>
  <c r="E2212" i="2"/>
  <c r="H2212" i="2" s="1"/>
  <c r="E2213" i="2"/>
  <c r="H2213" i="2" s="1"/>
  <c r="E2214" i="2"/>
  <c r="E2215" i="2"/>
  <c r="E2216" i="2"/>
  <c r="H2216" i="2" s="1"/>
  <c r="E2217" i="2"/>
  <c r="H2217" i="2" s="1"/>
  <c r="E2218" i="2"/>
  <c r="H2218" i="2" s="1"/>
  <c r="E2219" i="2"/>
  <c r="E2220" i="2"/>
  <c r="E2221" i="2"/>
  <c r="H2221" i="2" s="1"/>
  <c r="E2222" i="2"/>
  <c r="E2223" i="2"/>
  <c r="H2223" i="2" s="1"/>
  <c r="E2224" i="2"/>
  <c r="H2224" i="2" s="1"/>
  <c r="E2225" i="2"/>
  <c r="E2226" i="2"/>
  <c r="H2226" i="2" s="1"/>
  <c r="E2227" i="2"/>
  <c r="E2228" i="2"/>
  <c r="H2228" i="2" s="1"/>
  <c r="E2229" i="2"/>
  <c r="H2229" i="2" s="1"/>
  <c r="E2230" i="2"/>
  <c r="E2231" i="2"/>
  <c r="E2232" i="2"/>
  <c r="H2232" i="2" s="1"/>
  <c r="E2233" i="2"/>
  <c r="E2234" i="2"/>
  <c r="H2234" i="2" s="1"/>
  <c r="E2235" i="2"/>
  <c r="H2235" i="2" s="1"/>
  <c r="E2236" i="2"/>
  <c r="E2237" i="2"/>
  <c r="H2237" i="2" s="1"/>
  <c r="E2238" i="2"/>
  <c r="H2238" i="2" s="1"/>
  <c r="E2239" i="2"/>
  <c r="E2240" i="2"/>
  <c r="H2240" i="2" s="1"/>
  <c r="E2241" i="2"/>
  <c r="E2242" i="2"/>
  <c r="H2242" i="2" s="1"/>
  <c r="E2243" i="2"/>
  <c r="E2244" i="2"/>
  <c r="E2245" i="2"/>
  <c r="H2245" i="2" s="1"/>
  <c r="E2246" i="2"/>
  <c r="E2247" i="2"/>
  <c r="E2248" i="2"/>
  <c r="H2248" i="2" s="1"/>
  <c r="E2249" i="2"/>
  <c r="H2249" i="2" s="1"/>
  <c r="E2250" i="2"/>
  <c r="H2250" i="2" s="1"/>
  <c r="E2251" i="2"/>
  <c r="E2252" i="2"/>
  <c r="E2253" i="2"/>
  <c r="H2253" i="2" s="1"/>
  <c r="E2254" i="2"/>
  <c r="E2255" i="2"/>
  <c r="H2255" i="2" s="1"/>
  <c r="E2256" i="2"/>
  <c r="H2256" i="2" s="1"/>
  <c r="E2257" i="2"/>
  <c r="E2258" i="2"/>
  <c r="H2258" i="2" s="1"/>
  <c r="E2259" i="2"/>
  <c r="E2260" i="2"/>
  <c r="H2260" i="2" s="1"/>
  <c r="E2261" i="2"/>
  <c r="H2261" i="2" s="1"/>
  <c r="E2262" i="2"/>
  <c r="E2263" i="2"/>
  <c r="E2264" i="2"/>
  <c r="H2264" i="2" s="1"/>
  <c r="E2265" i="2"/>
  <c r="E2266" i="2"/>
  <c r="H2266" i="2" s="1"/>
  <c r="E2267" i="2"/>
  <c r="H2267" i="2" s="1"/>
  <c r="E2268" i="2"/>
  <c r="E2269" i="2"/>
  <c r="H2269" i="2" s="1"/>
  <c r="E2270" i="2"/>
  <c r="H2270" i="2" s="1"/>
  <c r="E2271" i="2"/>
  <c r="E2272" i="2"/>
  <c r="H2272" i="2" s="1"/>
  <c r="E2273" i="2"/>
  <c r="E2274" i="2"/>
  <c r="H2274" i="2" s="1"/>
  <c r="E2275" i="2"/>
  <c r="E2276" i="2"/>
  <c r="E2277" i="2"/>
  <c r="H2277" i="2" s="1"/>
  <c r="E2278" i="2"/>
  <c r="E2279" i="2"/>
  <c r="E2280" i="2"/>
  <c r="H2280" i="2" s="1"/>
  <c r="E2281" i="2"/>
  <c r="H2281" i="2" s="1"/>
  <c r="E2282" i="2"/>
  <c r="H2282" i="2" s="1"/>
  <c r="E2283" i="2"/>
  <c r="E2284" i="2"/>
  <c r="E2285" i="2"/>
  <c r="H2285" i="2" s="1"/>
  <c r="E2286" i="2"/>
  <c r="E2287" i="2"/>
  <c r="H2287" i="2" s="1"/>
  <c r="E2288" i="2"/>
  <c r="H2288" i="2" s="1"/>
  <c r="E2289" i="2"/>
  <c r="E2290" i="2"/>
  <c r="H2290" i="2" s="1"/>
  <c r="E2291" i="2"/>
  <c r="E2292" i="2"/>
  <c r="H2292" i="2" s="1"/>
  <c r="E2293" i="2"/>
  <c r="H2293" i="2" s="1"/>
  <c r="E2294" i="2"/>
  <c r="E2295" i="2"/>
  <c r="E2296" i="2"/>
  <c r="H2296" i="2" s="1"/>
  <c r="E2297" i="2"/>
  <c r="E2298" i="2"/>
  <c r="H2298" i="2" s="1"/>
  <c r="E2299" i="2"/>
  <c r="H2299" i="2" s="1"/>
  <c r="E2300" i="2"/>
  <c r="E2301" i="2"/>
  <c r="H2301" i="2" s="1"/>
  <c r="E2302" i="2"/>
  <c r="H2302" i="2" s="1"/>
  <c r="E2303" i="2"/>
  <c r="E2304" i="2"/>
  <c r="H2304" i="2" s="1"/>
  <c r="E2305" i="2"/>
  <c r="E2306" i="2"/>
  <c r="H2306" i="2" s="1"/>
  <c r="E2307" i="2"/>
  <c r="E2308" i="2"/>
  <c r="E2309" i="2"/>
  <c r="H2309" i="2" s="1"/>
  <c r="E2310" i="2"/>
  <c r="E2311" i="2"/>
  <c r="E2312" i="2"/>
  <c r="H2312" i="2" s="1"/>
  <c r="E2313" i="2"/>
  <c r="H2313" i="2" s="1"/>
  <c r="E2314" i="2"/>
  <c r="H2314" i="2" s="1"/>
  <c r="E2315" i="2"/>
  <c r="E2316" i="2"/>
  <c r="E2317" i="2"/>
  <c r="H2317" i="2" s="1"/>
  <c r="E2318" i="2"/>
  <c r="E2319" i="2"/>
  <c r="H2319" i="2" s="1"/>
  <c r="E2320" i="2"/>
  <c r="H2320" i="2" s="1"/>
  <c r="E2321" i="2"/>
  <c r="E2322" i="2"/>
  <c r="H2322" i="2" s="1"/>
  <c r="E2323" i="2"/>
  <c r="E2324" i="2"/>
  <c r="H2324" i="2" s="1"/>
  <c r="E2325" i="2"/>
  <c r="H2325" i="2" s="1"/>
  <c r="E2326" i="2"/>
  <c r="E2327" i="2"/>
  <c r="E2328" i="2"/>
  <c r="H2328" i="2" s="1"/>
  <c r="E2329" i="2"/>
  <c r="E2330" i="2"/>
  <c r="H2330" i="2" s="1"/>
  <c r="E2331" i="2"/>
  <c r="H2331" i="2" s="1"/>
  <c r="E2332" i="2"/>
  <c r="E2333" i="2"/>
  <c r="H2333" i="2" s="1"/>
  <c r="E2334" i="2"/>
  <c r="H2334" i="2" s="1"/>
  <c r="E2335" i="2"/>
  <c r="E2336" i="2"/>
  <c r="H2336" i="2" s="1"/>
  <c r="E2337" i="2"/>
  <c r="E2338" i="2"/>
  <c r="H2338" i="2" s="1"/>
  <c r="E2339" i="2"/>
  <c r="E2340" i="2"/>
  <c r="E2341" i="2"/>
  <c r="H2341" i="2" s="1"/>
  <c r="E2342" i="2"/>
  <c r="E2343" i="2"/>
  <c r="E2344" i="2"/>
  <c r="H2344" i="2" s="1"/>
  <c r="E2345" i="2"/>
  <c r="H2345" i="2" s="1"/>
  <c r="E2346" i="2"/>
  <c r="H2346" i="2" s="1"/>
  <c r="E2347" i="2"/>
  <c r="E2348" i="2"/>
  <c r="E2349" i="2"/>
  <c r="H2349" i="2" s="1"/>
  <c r="E2350" i="2"/>
  <c r="E2351" i="2"/>
  <c r="H2351" i="2" s="1"/>
  <c r="E2352" i="2"/>
  <c r="H2352" i="2" s="1"/>
  <c r="E2353" i="2"/>
  <c r="E2354" i="2"/>
  <c r="H2354" i="2" s="1"/>
  <c r="E2355" i="2"/>
  <c r="E2356" i="2"/>
  <c r="H2356" i="2" s="1"/>
  <c r="E2357" i="2"/>
  <c r="H2357" i="2" s="1"/>
  <c r="E2358" i="2"/>
  <c r="E2359" i="2"/>
  <c r="E2360" i="2"/>
  <c r="H2360" i="2" s="1"/>
  <c r="E2361" i="2"/>
  <c r="E2362" i="2"/>
  <c r="H2362" i="2" s="1"/>
  <c r="E2363" i="2"/>
  <c r="H2363" i="2" s="1"/>
  <c r="E2364" i="2"/>
  <c r="E2365" i="2"/>
  <c r="H2365" i="2" s="1"/>
  <c r="E2366" i="2"/>
  <c r="H2366" i="2" s="1"/>
  <c r="E2367" i="2"/>
  <c r="E2368" i="2"/>
  <c r="H2368" i="2" s="1"/>
  <c r="E2369" i="2"/>
  <c r="E2370" i="2"/>
  <c r="H2370" i="2" s="1"/>
  <c r="E2371" i="2"/>
  <c r="E2372" i="2"/>
  <c r="E2373" i="2"/>
  <c r="H2373" i="2" s="1"/>
  <c r="E2374" i="2"/>
  <c r="E2375" i="2"/>
  <c r="E2376" i="2"/>
  <c r="H2376" i="2" s="1"/>
  <c r="E2377" i="2"/>
  <c r="H2377" i="2" s="1"/>
  <c r="E2378" i="2"/>
  <c r="H2378" i="2" s="1"/>
  <c r="E2379" i="2"/>
  <c r="E2380" i="2"/>
  <c r="E2381" i="2"/>
  <c r="H2381" i="2" s="1"/>
  <c r="E2382" i="2"/>
  <c r="E2383" i="2"/>
  <c r="H2383" i="2" s="1"/>
  <c r="E2384" i="2"/>
  <c r="H2384" i="2" s="1"/>
  <c r="E2385" i="2"/>
  <c r="E2386" i="2"/>
  <c r="H2386" i="2" s="1"/>
  <c r="E2387" i="2"/>
  <c r="E2388" i="2"/>
  <c r="H2388" i="2" s="1"/>
  <c r="E2389" i="2"/>
  <c r="H2389" i="2" s="1"/>
  <c r="E2390" i="2"/>
  <c r="E2391" i="2"/>
  <c r="E2392" i="2"/>
  <c r="H2392" i="2" s="1"/>
  <c r="E2393" i="2"/>
  <c r="E2394" i="2"/>
  <c r="H2394" i="2" s="1"/>
  <c r="E2395" i="2"/>
  <c r="H2395" i="2" s="1"/>
  <c r="E2396" i="2"/>
  <c r="E2397" i="2"/>
  <c r="H2397" i="2" s="1"/>
  <c r="E2398" i="2"/>
  <c r="H2398" i="2" s="1"/>
  <c r="E2399" i="2"/>
  <c r="E2400" i="2"/>
  <c r="H2400" i="2" s="1"/>
  <c r="E2401" i="2"/>
  <c r="E2402" i="2"/>
  <c r="H2402" i="2" s="1"/>
  <c r="E2403" i="2"/>
  <c r="E2404" i="2"/>
  <c r="E2405" i="2"/>
  <c r="H2405" i="2" s="1"/>
  <c r="E2406" i="2"/>
  <c r="E2407" i="2"/>
  <c r="E2408" i="2"/>
  <c r="H2408" i="2" s="1"/>
  <c r="E2409" i="2"/>
  <c r="H2409" i="2" s="1"/>
  <c r="E2410" i="2"/>
  <c r="H2410" i="2" s="1"/>
  <c r="E2411" i="2"/>
  <c r="E2412" i="2"/>
  <c r="E2413" i="2"/>
  <c r="H2413" i="2" s="1"/>
  <c r="E2414" i="2"/>
  <c r="E2415" i="2"/>
  <c r="H2415" i="2" s="1"/>
  <c r="E2416" i="2"/>
  <c r="H2416" i="2" s="1"/>
  <c r="E2417" i="2"/>
  <c r="E2418" i="2"/>
  <c r="H2418" i="2" s="1"/>
  <c r="E2419" i="2"/>
  <c r="E2420" i="2"/>
  <c r="H2420" i="2" s="1"/>
  <c r="E2421" i="2"/>
  <c r="H2421" i="2" s="1"/>
  <c r="E2422" i="2"/>
  <c r="E2423" i="2"/>
  <c r="E2424" i="2"/>
  <c r="H2424" i="2" s="1"/>
  <c r="E2425" i="2"/>
  <c r="E2426" i="2"/>
  <c r="H2426" i="2" s="1"/>
  <c r="E2427" i="2"/>
  <c r="H2427" i="2" s="1"/>
  <c r="E2428" i="2"/>
  <c r="E2429" i="2"/>
  <c r="H2429" i="2" s="1"/>
  <c r="E2430" i="2"/>
  <c r="H2430" i="2" s="1"/>
  <c r="E2431" i="2"/>
  <c r="E2432" i="2"/>
  <c r="H2432" i="2" s="1"/>
  <c r="E2433" i="2"/>
  <c r="E2434" i="2"/>
  <c r="H2434" i="2" s="1"/>
  <c r="E2435" i="2"/>
  <c r="E2436" i="2"/>
  <c r="E2437" i="2"/>
  <c r="H2437" i="2" s="1"/>
  <c r="E2438" i="2"/>
  <c r="E2439" i="2"/>
  <c r="E2440" i="2"/>
  <c r="H2440" i="2" s="1"/>
  <c r="E2441" i="2"/>
  <c r="H2441" i="2" s="1"/>
  <c r="E2442" i="2"/>
  <c r="H2442" i="2" s="1"/>
  <c r="E2443" i="2"/>
  <c r="E2444" i="2"/>
  <c r="E2445" i="2"/>
  <c r="H2445" i="2" s="1"/>
  <c r="E2446" i="2"/>
  <c r="E2447" i="2"/>
  <c r="H2447" i="2" s="1"/>
  <c r="E2448" i="2"/>
  <c r="H2448" i="2" s="1"/>
  <c r="E2449" i="2"/>
  <c r="E2450" i="2"/>
  <c r="H2450" i="2" s="1"/>
  <c r="E2451" i="2"/>
  <c r="E2452" i="2"/>
  <c r="H2452" i="2" s="1"/>
  <c r="E2453" i="2"/>
  <c r="H2453" i="2" s="1"/>
  <c r="E2454" i="2"/>
  <c r="E2455" i="2"/>
  <c r="E2456" i="2"/>
  <c r="H2456" i="2" s="1"/>
  <c r="E2457" i="2"/>
  <c r="E2458" i="2"/>
  <c r="H2458" i="2" s="1"/>
  <c r="E2459" i="2"/>
  <c r="H2459" i="2" s="1"/>
  <c r="E2460" i="2"/>
  <c r="E2461" i="2"/>
  <c r="H2461" i="2" s="1"/>
  <c r="E2462" i="2"/>
  <c r="H2462" i="2" s="1"/>
  <c r="E2463" i="2"/>
  <c r="E2464" i="2"/>
  <c r="H2464" i="2" s="1"/>
  <c r="E2465" i="2"/>
  <c r="E2466" i="2"/>
  <c r="H2466" i="2" s="1"/>
  <c r="E2467" i="2"/>
  <c r="E2468" i="2"/>
  <c r="E2469" i="2"/>
  <c r="H2469" i="2" s="1"/>
  <c r="E2470" i="2"/>
  <c r="E2471" i="2"/>
  <c r="E2472" i="2"/>
  <c r="H2472" i="2" s="1"/>
  <c r="E2473" i="2"/>
  <c r="H2473" i="2" s="1"/>
  <c r="E2474" i="2"/>
  <c r="H2474" i="2" s="1"/>
  <c r="E2475" i="2"/>
  <c r="E2476" i="2"/>
  <c r="E2477" i="2"/>
  <c r="H2477" i="2" s="1"/>
  <c r="E2478" i="2"/>
  <c r="E2479" i="2"/>
  <c r="H2479" i="2" s="1"/>
  <c r="E2480" i="2"/>
  <c r="H2480" i="2" s="1"/>
  <c r="E2481" i="2"/>
  <c r="E2482" i="2"/>
  <c r="H2482" i="2" s="1"/>
  <c r="E2483" i="2"/>
  <c r="E2484" i="2"/>
  <c r="H2484" i="2" s="1"/>
  <c r="E2485" i="2"/>
  <c r="H2485" i="2" s="1"/>
  <c r="E2486" i="2"/>
  <c r="E2487" i="2"/>
  <c r="E2488" i="2"/>
  <c r="H2488" i="2" s="1"/>
  <c r="E2489" i="2"/>
  <c r="E2490" i="2"/>
  <c r="H2490" i="2" s="1"/>
  <c r="E2491" i="2"/>
  <c r="H2491" i="2" s="1"/>
  <c r="E2492" i="2"/>
  <c r="E2493" i="2"/>
  <c r="H2493" i="2" s="1"/>
  <c r="E2494" i="2"/>
  <c r="H2494" i="2" s="1"/>
  <c r="E2495" i="2"/>
  <c r="E2496" i="2"/>
  <c r="H2496" i="2" s="1"/>
  <c r="E2497" i="2"/>
  <c r="E2498" i="2"/>
  <c r="H2498" i="2" s="1"/>
  <c r="E2499" i="2"/>
  <c r="E2500" i="2"/>
  <c r="E2501" i="2"/>
  <c r="H2501" i="2" s="1"/>
  <c r="E2502" i="2"/>
  <c r="E2503" i="2"/>
  <c r="E2504" i="2"/>
  <c r="H2504" i="2" s="1"/>
  <c r="E2505" i="2"/>
  <c r="H2505" i="2" s="1"/>
  <c r="E2506" i="2"/>
  <c r="H2506" i="2" s="1"/>
  <c r="E2507" i="2"/>
  <c r="E2508" i="2"/>
  <c r="E2509" i="2"/>
  <c r="H2509" i="2" s="1"/>
  <c r="E2510" i="2"/>
  <c r="E2511" i="2"/>
  <c r="H2511" i="2" s="1"/>
  <c r="E2512" i="2"/>
  <c r="H2512" i="2" s="1"/>
  <c r="E2513" i="2"/>
  <c r="E2514" i="2"/>
  <c r="H2514" i="2" s="1"/>
  <c r="E2515" i="2"/>
  <c r="E2516" i="2"/>
  <c r="H2516" i="2" s="1"/>
  <c r="E2517" i="2"/>
  <c r="H2517" i="2" s="1"/>
  <c r="E2518" i="2"/>
  <c r="E2519" i="2"/>
  <c r="E2520" i="2"/>
  <c r="H2520" i="2" s="1"/>
  <c r="E2521" i="2"/>
  <c r="E2522" i="2"/>
  <c r="H2522" i="2" s="1"/>
  <c r="E2523" i="2"/>
  <c r="H2523" i="2" s="1"/>
  <c r="E2524" i="2"/>
  <c r="E2525" i="2"/>
  <c r="H2525" i="2" s="1"/>
  <c r="E2526" i="2"/>
  <c r="H2526" i="2" s="1"/>
  <c r="E2527" i="2"/>
  <c r="E2528" i="2"/>
  <c r="H2528" i="2" s="1"/>
  <c r="E2529" i="2"/>
  <c r="E2530" i="2"/>
  <c r="H2530" i="2" s="1"/>
  <c r="E2531" i="2"/>
  <c r="E2532" i="2"/>
  <c r="E2533" i="2"/>
  <c r="H2533" i="2" s="1"/>
  <c r="E2534" i="2"/>
  <c r="E2535" i="2"/>
  <c r="E2536" i="2"/>
  <c r="H2536" i="2" s="1"/>
  <c r="E2537" i="2"/>
  <c r="H2537" i="2" s="1"/>
  <c r="E2538" i="2"/>
  <c r="H2538" i="2" s="1"/>
  <c r="E2539" i="2"/>
  <c r="E2540" i="2"/>
  <c r="E2541" i="2"/>
  <c r="H2541" i="2" s="1"/>
  <c r="E2542" i="2"/>
  <c r="E2543" i="2"/>
  <c r="H2543" i="2" s="1"/>
  <c r="E2544" i="2"/>
  <c r="H2544" i="2" s="1"/>
  <c r="E2545" i="2"/>
  <c r="E2546" i="2"/>
  <c r="H2546" i="2" s="1"/>
  <c r="E2547" i="2"/>
  <c r="E2548" i="2"/>
  <c r="H2548" i="2" s="1"/>
  <c r="E2549" i="2"/>
  <c r="H2549" i="2" s="1"/>
  <c r="E2550" i="2"/>
  <c r="E2551" i="2"/>
  <c r="E2552" i="2"/>
  <c r="H2552" i="2" s="1"/>
  <c r="E2553" i="2"/>
  <c r="E2554" i="2"/>
  <c r="H2554" i="2" s="1"/>
  <c r="E2555" i="2"/>
  <c r="H2555" i="2" s="1"/>
  <c r="E2556" i="2"/>
  <c r="E2557" i="2"/>
  <c r="H2557" i="2" s="1"/>
  <c r="E2558" i="2"/>
  <c r="H2558" i="2" s="1"/>
  <c r="E2559" i="2"/>
  <c r="E2560" i="2"/>
  <c r="H2560" i="2" s="1"/>
  <c r="E2561" i="2"/>
  <c r="E2562" i="2"/>
  <c r="H2562" i="2" s="1"/>
  <c r="E2563" i="2"/>
  <c r="E2564" i="2"/>
  <c r="E2565" i="2"/>
  <c r="H2565" i="2" s="1"/>
  <c r="E2566" i="2"/>
  <c r="E2567" i="2"/>
  <c r="E2568" i="2"/>
  <c r="H2568" i="2" s="1"/>
  <c r="E2569" i="2"/>
  <c r="H2569" i="2" s="1"/>
  <c r="E2570" i="2"/>
  <c r="H2570" i="2" s="1"/>
  <c r="E2571" i="2"/>
  <c r="E2572" i="2"/>
  <c r="E2573" i="2"/>
  <c r="H2573" i="2" s="1"/>
  <c r="E2574" i="2"/>
  <c r="E2575" i="2"/>
  <c r="H2575" i="2" s="1"/>
  <c r="E2576" i="2"/>
  <c r="H2576" i="2" s="1"/>
  <c r="E2577" i="2"/>
  <c r="E2578" i="2"/>
  <c r="H2578" i="2" s="1"/>
  <c r="E2579" i="2"/>
  <c r="E2580" i="2"/>
  <c r="H2580" i="2" s="1"/>
  <c r="E2581" i="2"/>
  <c r="H2581" i="2" s="1"/>
  <c r="E2582" i="2"/>
  <c r="E2583" i="2"/>
  <c r="E2584" i="2"/>
  <c r="H2584" i="2" s="1"/>
  <c r="E2585" i="2"/>
  <c r="E2586" i="2"/>
  <c r="H2586" i="2" s="1"/>
  <c r="E2587" i="2"/>
  <c r="H2587" i="2" s="1"/>
  <c r="E2588" i="2"/>
  <c r="E2589" i="2"/>
  <c r="H2589" i="2" s="1"/>
  <c r="E2590" i="2"/>
  <c r="H2590" i="2" s="1"/>
  <c r="E2591" i="2"/>
  <c r="E2592" i="2"/>
  <c r="H2592" i="2" s="1"/>
  <c r="E2593" i="2"/>
  <c r="E2594" i="2"/>
  <c r="H2594" i="2" s="1"/>
  <c r="E2595" i="2"/>
  <c r="E2596" i="2"/>
  <c r="E2597" i="2"/>
  <c r="H2597" i="2" s="1"/>
  <c r="E2598" i="2"/>
  <c r="E2599" i="2"/>
  <c r="E2600" i="2"/>
  <c r="H2600" i="2" s="1"/>
  <c r="E2601" i="2"/>
  <c r="H2601" i="2" s="1"/>
  <c r="E2602" i="2"/>
  <c r="H2602" i="2" s="1"/>
  <c r="E2603" i="2"/>
  <c r="E2604" i="2"/>
  <c r="E2605" i="2"/>
  <c r="H2605" i="2" s="1"/>
  <c r="E2606" i="2"/>
  <c r="E2607" i="2"/>
  <c r="H2607" i="2" s="1"/>
  <c r="E2608" i="2"/>
  <c r="H2608" i="2" s="1"/>
  <c r="E2609" i="2"/>
  <c r="E2610" i="2"/>
  <c r="H2610" i="2" s="1"/>
  <c r="E2611" i="2"/>
  <c r="E2612" i="2"/>
  <c r="H2612" i="2" s="1"/>
  <c r="E2613" i="2"/>
  <c r="H2613" i="2" s="1"/>
  <c r="E2614" i="2"/>
  <c r="E2615" i="2"/>
  <c r="E2616" i="2"/>
  <c r="H2616" i="2" s="1"/>
  <c r="E2617" i="2"/>
  <c r="E2618" i="2"/>
  <c r="H2618" i="2" s="1"/>
  <c r="E2619" i="2"/>
  <c r="H2619" i="2" s="1"/>
  <c r="E2620" i="2"/>
  <c r="E2621" i="2"/>
  <c r="H2621" i="2" s="1"/>
  <c r="E2622" i="2"/>
  <c r="H2622" i="2" s="1"/>
  <c r="E2623" i="2"/>
  <c r="E2624" i="2"/>
  <c r="H2624" i="2" s="1"/>
  <c r="E2625" i="2"/>
  <c r="E2626" i="2"/>
  <c r="H2626" i="2" s="1"/>
  <c r="E2627" i="2"/>
  <c r="E2628" i="2"/>
  <c r="E2629" i="2"/>
  <c r="H2629" i="2" s="1"/>
  <c r="E2630" i="2"/>
  <c r="E2631" i="2"/>
  <c r="E2632" i="2"/>
  <c r="H2632" i="2" s="1"/>
  <c r="E2633" i="2"/>
  <c r="H2633" i="2" s="1"/>
  <c r="E2634" i="2"/>
  <c r="H2634" i="2" s="1"/>
  <c r="E2635" i="2"/>
  <c r="E2636" i="2"/>
  <c r="E2637" i="2"/>
  <c r="H2637" i="2" s="1"/>
  <c r="E2638" i="2"/>
  <c r="E2639" i="2"/>
  <c r="H2639" i="2" s="1"/>
  <c r="E2640" i="2"/>
  <c r="H2640" i="2" s="1"/>
  <c r="E2641" i="2"/>
  <c r="E2642" i="2"/>
  <c r="H2642" i="2" s="1"/>
  <c r="E2643" i="2"/>
  <c r="E2644" i="2"/>
  <c r="H2644" i="2" s="1"/>
  <c r="E2645" i="2"/>
  <c r="H2645" i="2" s="1"/>
  <c r="E2646" i="2"/>
  <c r="E2647" i="2"/>
  <c r="E2648" i="2"/>
  <c r="H2648" i="2" s="1"/>
  <c r="E2649" i="2"/>
  <c r="E2650" i="2"/>
  <c r="H2650" i="2" s="1"/>
  <c r="E2651" i="2"/>
  <c r="H2651" i="2" s="1"/>
  <c r="E2652" i="2"/>
  <c r="E2653" i="2"/>
  <c r="H2653" i="2" s="1"/>
  <c r="E2654" i="2"/>
  <c r="H2654" i="2" s="1"/>
  <c r="E2655" i="2"/>
  <c r="E2656" i="2"/>
  <c r="H2656" i="2" s="1"/>
  <c r="E2657" i="2"/>
  <c r="E2658" i="2"/>
  <c r="H2658" i="2" s="1"/>
  <c r="E2659" i="2"/>
  <c r="E2660" i="2"/>
  <c r="E2661" i="2"/>
  <c r="H2661" i="2" s="1"/>
  <c r="E2662" i="2"/>
  <c r="E2663" i="2"/>
  <c r="E2664" i="2"/>
  <c r="H2664" i="2" s="1"/>
  <c r="E2665" i="2"/>
  <c r="H2665" i="2" s="1"/>
  <c r="E2666" i="2"/>
  <c r="H2666" i="2" s="1"/>
  <c r="E2667" i="2"/>
  <c r="E2668" i="2"/>
  <c r="E2669" i="2"/>
  <c r="H2669" i="2" s="1"/>
  <c r="E2670" i="2"/>
  <c r="E2671" i="2"/>
  <c r="H2671" i="2" s="1"/>
  <c r="E2672" i="2"/>
  <c r="H2672" i="2" s="1"/>
  <c r="E2673" i="2"/>
  <c r="E2674" i="2"/>
  <c r="H2674" i="2" s="1"/>
  <c r="E2675" i="2"/>
  <c r="E2676" i="2"/>
  <c r="H2676" i="2" s="1"/>
  <c r="E2677" i="2"/>
  <c r="H2677" i="2" s="1"/>
  <c r="E2678" i="2"/>
  <c r="E2679" i="2"/>
  <c r="E2680" i="2"/>
  <c r="H2680" i="2" s="1"/>
  <c r="E2681" i="2"/>
  <c r="E2682" i="2"/>
  <c r="H2682" i="2" s="1"/>
  <c r="E2683" i="2"/>
  <c r="H2683" i="2" s="1"/>
  <c r="E2684" i="2"/>
  <c r="E2685" i="2"/>
  <c r="H2685" i="2" s="1"/>
  <c r="E2686" i="2"/>
  <c r="H2686" i="2" s="1"/>
  <c r="E2687" i="2"/>
  <c r="E2688" i="2"/>
  <c r="H2688" i="2" s="1"/>
  <c r="E2689" i="2"/>
  <c r="E2690" i="2"/>
  <c r="H2690" i="2" s="1"/>
  <c r="E2691" i="2"/>
  <c r="E2692" i="2"/>
  <c r="E2693" i="2"/>
  <c r="H2693" i="2" s="1"/>
  <c r="E2694" i="2"/>
  <c r="E2695" i="2"/>
  <c r="E2696" i="2"/>
  <c r="H2696" i="2" s="1"/>
  <c r="E2697" i="2"/>
  <c r="H2697" i="2" s="1"/>
  <c r="E2698" i="2"/>
  <c r="H2698" i="2" s="1"/>
  <c r="E2699" i="2"/>
  <c r="E2700" i="2"/>
  <c r="E2701" i="2"/>
  <c r="H2701" i="2" s="1"/>
  <c r="E2702" i="2"/>
  <c r="E2703" i="2"/>
  <c r="H2703" i="2" s="1"/>
  <c r="E2704" i="2"/>
  <c r="H2704" i="2" s="1"/>
  <c r="E2705" i="2"/>
  <c r="E2706" i="2"/>
  <c r="H2706" i="2" s="1"/>
  <c r="E2707" i="2"/>
  <c r="E2708" i="2"/>
  <c r="H2708" i="2" s="1"/>
  <c r="E2709" i="2"/>
  <c r="H2709" i="2" s="1"/>
  <c r="E2710" i="2"/>
  <c r="E2711" i="2"/>
  <c r="E2712" i="2"/>
  <c r="H2712" i="2" s="1"/>
  <c r="E2713" i="2"/>
  <c r="E2714" i="2"/>
  <c r="H2714" i="2" s="1"/>
  <c r="E2715" i="2"/>
  <c r="H2715" i="2" s="1"/>
  <c r="E2716" i="2"/>
  <c r="E2717" i="2"/>
  <c r="H2717" i="2" s="1"/>
  <c r="E2718" i="2"/>
  <c r="H2718" i="2" s="1"/>
  <c r="E2719" i="2"/>
  <c r="E2720" i="2"/>
  <c r="H2720" i="2" s="1"/>
  <c r="E2721" i="2"/>
  <c r="E2722" i="2"/>
  <c r="H2722" i="2" s="1"/>
  <c r="E2723" i="2"/>
  <c r="E2724" i="2"/>
  <c r="E2725" i="2"/>
  <c r="H2725" i="2" s="1"/>
  <c r="E2726" i="2"/>
  <c r="E2727" i="2"/>
  <c r="E2728" i="2"/>
  <c r="H2728" i="2" s="1"/>
  <c r="E2729" i="2"/>
  <c r="H2729" i="2" s="1"/>
  <c r="E2730" i="2"/>
  <c r="H2730" i="2" s="1"/>
  <c r="E2731" i="2"/>
  <c r="E2732" i="2"/>
  <c r="E2733" i="2"/>
  <c r="H2733" i="2" s="1"/>
  <c r="E2734" i="2"/>
  <c r="E2735" i="2"/>
  <c r="H2735" i="2" s="1"/>
  <c r="E2736" i="2"/>
  <c r="H2736" i="2" s="1"/>
  <c r="E2737" i="2"/>
  <c r="E2738" i="2"/>
  <c r="H2738" i="2" s="1"/>
  <c r="E2739" i="2"/>
  <c r="E2740" i="2"/>
  <c r="H2740" i="2" s="1"/>
  <c r="E2741" i="2"/>
  <c r="H2741" i="2" s="1"/>
  <c r="E2742" i="2"/>
  <c r="E2743" i="2"/>
  <c r="E2744" i="2"/>
  <c r="H2744" i="2" s="1"/>
  <c r="E2745" i="2"/>
  <c r="E2746" i="2"/>
  <c r="H2746" i="2" s="1"/>
  <c r="E2747" i="2"/>
  <c r="H2747" i="2" s="1"/>
  <c r="E2748" i="2"/>
  <c r="E2749" i="2"/>
  <c r="H2749" i="2" s="1"/>
  <c r="E2750" i="2"/>
  <c r="H2750" i="2" s="1"/>
  <c r="E2751" i="2"/>
  <c r="E2752" i="2"/>
  <c r="H2752" i="2" s="1"/>
  <c r="E2753" i="2"/>
  <c r="E2754" i="2"/>
  <c r="H2754" i="2" s="1"/>
  <c r="E2755" i="2"/>
  <c r="E2756" i="2"/>
  <c r="E2757" i="2"/>
  <c r="H2757" i="2" s="1"/>
  <c r="E2758" i="2"/>
  <c r="E2759" i="2"/>
  <c r="E2760" i="2"/>
  <c r="H2760" i="2" s="1"/>
  <c r="E2761" i="2"/>
  <c r="H2761" i="2" s="1"/>
  <c r="E2762" i="2"/>
  <c r="H2762" i="2" s="1"/>
  <c r="E2763" i="2"/>
  <c r="E2764" i="2"/>
  <c r="E2765" i="2"/>
  <c r="H2765" i="2" s="1"/>
  <c r="E2766" i="2"/>
  <c r="E2767" i="2"/>
  <c r="H2767" i="2" s="1"/>
  <c r="E2768" i="2"/>
  <c r="H2768" i="2" s="1"/>
  <c r="E2769" i="2"/>
  <c r="E2770" i="2"/>
  <c r="H2770" i="2" s="1"/>
  <c r="E2771" i="2"/>
  <c r="E2772" i="2"/>
  <c r="H2772" i="2" s="1"/>
  <c r="E2773" i="2"/>
  <c r="H2773" i="2" s="1"/>
  <c r="E2774" i="2"/>
  <c r="E2775" i="2"/>
  <c r="E2776" i="2"/>
  <c r="H2776" i="2" s="1"/>
  <c r="E2777" i="2"/>
  <c r="E2778" i="2"/>
  <c r="H2778" i="2" s="1"/>
  <c r="E2779" i="2"/>
  <c r="H2779" i="2" s="1"/>
  <c r="E2780" i="2"/>
  <c r="E2781" i="2"/>
  <c r="H2781" i="2" s="1"/>
  <c r="E2782" i="2"/>
  <c r="H2782" i="2" s="1"/>
  <c r="E2783" i="2"/>
  <c r="E2784" i="2"/>
  <c r="H2784" i="2" s="1"/>
  <c r="E2785" i="2"/>
  <c r="E2786" i="2"/>
  <c r="H2786" i="2" s="1"/>
  <c r="E2787" i="2"/>
  <c r="E2788" i="2"/>
  <c r="E2789" i="2"/>
  <c r="H2789" i="2" s="1"/>
  <c r="E2790" i="2"/>
  <c r="E2791" i="2"/>
  <c r="E2792" i="2"/>
  <c r="H2792" i="2" s="1"/>
  <c r="E2793" i="2"/>
  <c r="H2793" i="2" s="1"/>
  <c r="E2794" i="2"/>
  <c r="H2794" i="2" s="1"/>
  <c r="E2795" i="2"/>
  <c r="E2796" i="2"/>
  <c r="E2797" i="2"/>
  <c r="H2797" i="2" s="1"/>
  <c r="E2798" i="2"/>
  <c r="E2799" i="2"/>
  <c r="H2799" i="2" s="1"/>
  <c r="E2800" i="2"/>
  <c r="H2800" i="2" s="1"/>
  <c r="E2801" i="2"/>
  <c r="E2802" i="2"/>
  <c r="H2802" i="2" s="1"/>
  <c r="E2803" i="2"/>
  <c r="E2804" i="2"/>
  <c r="H2804" i="2" s="1"/>
  <c r="E2805" i="2"/>
  <c r="H2805" i="2" s="1"/>
  <c r="E2806" i="2"/>
  <c r="E2807" i="2"/>
  <c r="E2808" i="2"/>
  <c r="H2808" i="2" s="1"/>
  <c r="E2809" i="2"/>
  <c r="E2810" i="2"/>
  <c r="H2810" i="2" s="1"/>
  <c r="E2811" i="2"/>
  <c r="H2811" i="2" s="1"/>
  <c r="E2812" i="2"/>
  <c r="E2813" i="2"/>
  <c r="H2813" i="2" s="1"/>
  <c r="E2814" i="2"/>
  <c r="H2814" i="2" s="1"/>
  <c r="E2815" i="2"/>
  <c r="E2816" i="2"/>
  <c r="H2816" i="2" s="1"/>
  <c r="E2817" i="2"/>
  <c r="E2818" i="2"/>
  <c r="H2818" i="2" s="1"/>
  <c r="E2819" i="2"/>
  <c r="E2820" i="2"/>
  <c r="E2821" i="2"/>
  <c r="H2821" i="2" s="1"/>
  <c r="E2822" i="2"/>
  <c r="E2823" i="2"/>
  <c r="E2824" i="2"/>
  <c r="H2824" i="2" s="1"/>
  <c r="E2825" i="2"/>
  <c r="H2825" i="2" s="1"/>
  <c r="E2826" i="2"/>
  <c r="H2826" i="2" s="1"/>
  <c r="E2827" i="2"/>
  <c r="E2828" i="2"/>
  <c r="E2829" i="2"/>
  <c r="H2829" i="2" s="1"/>
  <c r="E2830" i="2"/>
  <c r="E2831" i="2"/>
  <c r="H2831" i="2" s="1"/>
  <c r="E2832" i="2"/>
  <c r="H2832" i="2" s="1"/>
  <c r="E2833" i="2"/>
  <c r="E2834" i="2"/>
  <c r="H2834" i="2" s="1"/>
  <c r="E2835" i="2"/>
  <c r="E2836" i="2"/>
  <c r="H2836" i="2" s="1"/>
  <c r="E2837" i="2"/>
  <c r="H2837" i="2" s="1"/>
  <c r="E2838" i="2"/>
  <c r="E2839" i="2"/>
  <c r="E2840" i="2"/>
  <c r="H2840" i="2" s="1"/>
  <c r="E2841" i="2"/>
  <c r="E2842" i="2"/>
  <c r="H2842" i="2" s="1"/>
  <c r="E2843" i="2"/>
  <c r="H2843" i="2" s="1"/>
  <c r="E2844" i="2"/>
  <c r="E2845" i="2"/>
  <c r="H2845" i="2" s="1"/>
  <c r="E2846" i="2"/>
  <c r="H2846" i="2" s="1"/>
  <c r="E2847" i="2"/>
  <c r="E2848" i="2"/>
  <c r="H2848" i="2" s="1"/>
  <c r="E2849" i="2"/>
  <c r="E2850" i="2"/>
  <c r="H2850" i="2" s="1"/>
  <c r="E2851" i="2"/>
  <c r="E2852" i="2"/>
  <c r="E2853" i="2"/>
  <c r="H2853" i="2" s="1"/>
  <c r="E2854" i="2"/>
  <c r="E2855" i="2"/>
  <c r="E2856" i="2"/>
  <c r="H2856" i="2" s="1"/>
  <c r="E2857" i="2"/>
  <c r="H2857" i="2" s="1"/>
  <c r="E2858" i="2"/>
  <c r="H2858" i="2" s="1"/>
  <c r="E2859" i="2"/>
  <c r="E2860" i="2"/>
  <c r="E2861" i="2"/>
  <c r="H2861" i="2" s="1"/>
  <c r="E2862" i="2"/>
  <c r="E2863" i="2"/>
  <c r="H2863" i="2" s="1"/>
  <c r="E2864" i="2"/>
  <c r="H2864" i="2" s="1"/>
  <c r="E2865" i="2"/>
  <c r="E2866" i="2"/>
  <c r="H2866" i="2" s="1"/>
  <c r="E2867" i="2"/>
  <c r="E2868" i="2"/>
  <c r="H2868" i="2" s="1"/>
  <c r="E2869" i="2"/>
  <c r="H2869" i="2" s="1"/>
  <c r="E2870" i="2"/>
  <c r="E2871" i="2"/>
  <c r="E2872" i="2"/>
  <c r="H2872" i="2" s="1"/>
  <c r="E2873" i="2"/>
  <c r="E2874" i="2"/>
  <c r="H2874" i="2" s="1"/>
  <c r="E2875" i="2"/>
  <c r="H2875" i="2" s="1"/>
  <c r="E2876" i="2"/>
  <c r="E2877" i="2"/>
  <c r="H2877" i="2" s="1"/>
  <c r="E2878" i="2"/>
  <c r="H2878" i="2" s="1"/>
  <c r="E2879" i="2"/>
  <c r="E2880" i="2"/>
  <c r="H2880" i="2" s="1"/>
  <c r="E2881" i="2"/>
  <c r="E2882" i="2"/>
  <c r="H2882" i="2" s="1"/>
  <c r="E2883" i="2"/>
  <c r="E2884" i="2"/>
  <c r="E2885" i="2"/>
  <c r="H2885" i="2" s="1"/>
  <c r="E2886" i="2"/>
  <c r="E2887" i="2"/>
  <c r="E2888" i="2"/>
  <c r="H2888" i="2" s="1"/>
  <c r="E2889" i="2"/>
  <c r="H2889" i="2" s="1"/>
  <c r="E2890" i="2"/>
  <c r="H2890" i="2" s="1"/>
  <c r="E2891" i="2"/>
  <c r="E2892" i="2"/>
  <c r="E2893" i="2"/>
  <c r="H2893" i="2" s="1"/>
  <c r="E2894" i="2"/>
  <c r="E2895" i="2"/>
  <c r="H2895" i="2" s="1"/>
  <c r="E2896" i="2"/>
  <c r="H2896" i="2" s="1"/>
  <c r="E2897" i="2"/>
  <c r="E2898" i="2"/>
  <c r="H2898" i="2" s="1"/>
  <c r="E2899" i="2"/>
  <c r="E2900" i="2"/>
  <c r="H2900" i="2" s="1"/>
  <c r="E2901" i="2"/>
  <c r="H2901" i="2" s="1"/>
  <c r="E2902" i="2"/>
  <c r="E2903" i="2"/>
  <c r="E2904" i="2"/>
  <c r="H2904" i="2" s="1"/>
  <c r="E2905" i="2"/>
  <c r="E2906" i="2"/>
  <c r="H2906" i="2" s="1"/>
  <c r="E2907" i="2"/>
  <c r="H2907" i="2" s="1"/>
  <c r="E2908" i="2"/>
  <c r="E2909" i="2"/>
  <c r="H2909" i="2" s="1"/>
  <c r="E2910" i="2"/>
  <c r="H2910" i="2" s="1"/>
  <c r="E2911" i="2"/>
  <c r="E2912" i="2"/>
  <c r="H2912" i="2" s="1"/>
  <c r="E2913" i="2"/>
  <c r="E2914" i="2"/>
  <c r="H2914" i="2" s="1"/>
  <c r="E2915" i="2"/>
  <c r="E2916" i="2"/>
  <c r="E2917" i="2"/>
  <c r="H2917" i="2" s="1"/>
  <c r="E2918" i="2"/>
  <c r="E2919" i="2"/>
  <c r="E2920" i="2"/>
  <c r="H2920" i="2" s="1"/>
  <c r="E2921" i="2"/>
  <c r="H2921" i="2" s="1"/>
  <c r="E2922" i="2"/>
  <c r="H2922" i="2" s="1"/>
  <c r="E2923" i="2"/>
  <c r="E2924" i="2"/>
  <c r="E2925" i="2"/>
  <c r="H2925" i="2" s="1"/>
  <c r="E2926" i="2"/>
  <c r="E2927" i="2"/>
  <c r="H2927" i="2" s="1"/>
  <c r="E2928" i="2"/>
  <c r="H2928" i="2" s="1"/>
  <c r="E2929" i="2"/>
  <c r="E2930" i="2"/>
  <c r="H2930" i="2" s="1"/>
  <c r="E2931" i="2"/>
  <c r="E2932" i="2"/>
  <c r="H2932" i="2" s="1"/>
  <c r="E2933" i="2"/>
  <c r="H2933" i="2" s="1"/>
  <c r="E2934" i="2"/>
  <c r="E2935" i="2"/>
  <c r="E2936" i="2"/>
  <c r="H2936" i="2" s="1"/>
  <c r="E2937" i="2"/>
  <c r="E2938" i="2"/>
  <c r="H2938" i="2" s="1"/>
  <c r="E2939" i="2"/>
  <c r="H2939" i="2" s="1"/>
  <c r="E2940" i="2"/>
  <c r="E2941" i="2"/>
  <c r="H2941" i="2" s="1"/>
  <c r="E2942" i="2"/>
  <c r="H2942" i="2" s="1"/>
  <c r="E2943" i="2"/>
  <c r="E2944" i="2"/>
  <c r="H2944" i="2" s="1"/>
  <c r="E2945" i="2"/>
  <c r="E2946" i="2"/>
  <c r="H2946" i="2" s="1"/>
  <c r="E2947" i="2"/>
  <c r="E2948" i="2"/>
  <c r="E2949" i="2"/>
  <c r="H2949" i="2" s="1"/>
  <c r="E2950" i="2"/>
  <c r="E2951" i="2"/>
  <c r="E2952" i="2"/>
  <c r="H2952" i="2" s="1"/>
  <c r="E2953" i="2"/>
  <c r="H2953" i="2" s="1"/>
  <c r="E2954" i="2"/>
  <c r="H2954" i="2" s="1"/>
  <c r="E2955" i="2"/>
  <c r="E2956" i="2"/>
  <c r="E2957" i="2"/>
  <c r="H2957" i="2" s="1"/>
  <c r="E2958" i="2"/>
  <c r="E2959" i="2"/>
  <c r="H2959" i="2" s="1"/>
  <c r="E2960" i="2"/>
  <c r="H2960" i="2" s="1"/>
  <c r="E2961" i="2"/>
  <c r="E2962" i="2"/>
  <c r="H2962" i="2" s="1"/>
  <c r="E2963" i="2"/>
  <c r="E2964" i="2"/>
  <c r="H2964" i="2" s="1"/>
  <c r="E2965" i="2"/>
  <c r="H2965" i="2" s="1"/>
  <c r="E2966" i="2"/>
  <c r="E2967" i="2"/>
  <c r="E2968" i="2"/>
  <c r="H2968" i="2" s="1"/>
  <c r="E2969" i="2"/>
  <c r="E2970" i="2"/>
  <c r="H2970" i="2" s="1"/>
  <c r="E2971" i="2"/>
  <c r="H2971" i="2" s="1"/>
  <c r="E2972" i="2"/>
  <c r="E2973" i="2"/>
  <c r="H2973" i="2" s="1"/>
  <c r="E2974" i="2"/>
  <c r="H2974" i="2" s="1"/>
  <c r="E2975" i="2"/>
  <c r="E2976" i="2"/>
  <c r="H2976" i="2" s="1"/>
  <c r="E2977" i="2"/>
  <c r="E2978" i="2"/>
  <c r="H2978" i="2" s="1"/>
  <c r="E2979" i="2"/>
  <c r="E2980" i="2"/>
  <c r="E2981" i="2"/>
  <c r="H2981" i="2" s="1"/>
  <c r="E2982" i="2"/>
  <c r="E2983" i="2"/>
  <c r="E2984" i="2"/>
  <c r="H2984" i="2" s="1"/>
  <c r="E2985" i="2"/>
  <c r="H2985" i="2" s="1"/>
  <c r="E2986" i="2"/>
  <c r="H2986" i="2" s="1"/>
  <c r="E2987" i="2"/>
  <c r="E2988" i="2"/>
  <c r="E2989" i="2"/>
  <c r="H2989" i="2" s="1"/>
  <c r="E2990" i="2"/>
  <c r="E2991" i="2"/>
  <c r="H2991" i="2" s="1"/>
  <c r="E2992" i="2"/>
  <c r="H2992" i="2" s="1"/>
  <c r="E2993" i="2"/>
  <c r="E2994" i="2"/>
  <c r="H2994" i="2" s="1"/>
  <c r="E2995" i="2"/>
  <c r="E2996" i="2"/>
  <c r="H2996" i="2" s="1"/>
  <c r="E2997" i="2"/>
  <c r="H2997" i="2" s="1"/>
  <c r="E2998" i="2"/>
  <c r="E2999" i="2"/>
  <c r="E3000" i="2"/>
  <c r="H3000" i="2" s="1"/>
  <c r="E3001" i="2"/>
  <c r="E3002" i="2"/>
  <c r="H3002" i="2" s="1"/>
  <c r="E3003" i="2"/>
  <c r="H3003" i="2" s="1"/>
  <c r="E3004" i="2"/>
  <c r="E3005" i="2"/>
  <c r="H3005" i="2" s="1"/>
  <c r="E3006" i="2"/>
  <c r="H3006" i="2" s="1"/>
  <c r="E3007" i="2"/>
  <c r="E3008" i="2"/>
  <c r="H3008" i="2" s="1"/>
  <c r="E3009" i="2"/>
  <c r="E3010" i="2"/>
  <c r="H3010" i="2" s="1"/>
  <c r="E3011" i="2"/>
  <c r="E3012" i="2"/>
  <c r="E3013" i="2"/>
  <c r="H3013" i="2" s="1"/>
  <c r="E3014" i="2"/>
  <c r="E3015" i="2"/>
  <c r="E3016" i="2"/>
  <c r="H3016" i="2" s="1"/>
  <c r="E3017" i="2"/>
  <c r="H3017" i="2" s="1"/>
  <c r="E3018" i="2"/>
  <c r="H3018" i="2" s="1"/>
  <c r="E3019" i="2"/>
  <c r="E3020" i="2"/>
  <c r="E3021" i="2"/>
  <c r="H3021" i="2" s="1"/>
  <c r="E3022" i="2"/>
  <c r="E3023" i="2"/>
  <c r="H3023" i="2" s="1"/>
  <c r="E3024" i="2"/>
  <c r="H3024" i="2" s="1"/>
  <c r="E3025" i="2"/>
  <c r="E3026" i="2"/>
  <c r="H3026" i="2" s="1"/>
  <c r="E3027" i="2"/>
  <c r="E3028" i="2"/>
  <c r="H3028" i="2" s="1"/>
  <c r="E3029" i="2"/>
  <c r="H3029" i="2" s="1"/>
  <c r="E3030" i="2"/>
  <c r="E3031" i="2"/>
  <c r="E3032" i="2"/>
  <c r="H3032" i="2" s="1"/>
  <c r="E3033" i="2"/>
  <c r="E3034" i="2"/>
  <c r="H3034" i="2" s="1"/>
  <c r="E3035" i="2"/>
  <c r="H3035" i="2" s="1"/>
  <c r="E3036" i="2"/>
  <c r="E3037" i="2"/>
  <c r="H3037" i="2" s="1"/>
  <c r="E3038" i="2"/>
  <c r="H3038" i="2" s="1"/>
  <c r="E3039" i="2"/>
  <c r="E3040" i="2"/>
  <c r="H3040" i="2" s="1"/>
  <c r="E3041" i="2"/>
  <c r="E3042" i="2"/>
  <c r="H3042" i="2" s="1"/>
  <c r="E3043" i="2"/>
  <c r="E3044" i="2"/>
  <c r="E3045" i="2"/>
  <c r="H3045" i="2" s="1"/>
  <c r="E3046" i="2"/>
  <c r="E3047" i="2"/>
  <c r="E3048" i="2"/>
  <c r="H3048" i="2" s="1"/>
  <c r="E3049" i="2"/>
  <c r="H3049" i="2" s="1"/>
  <c r="E3050" i="2"/>
  <c r="H3050" i="2" s="1"/>
  <c r="E3051" i="2"/>
  <c r="E3052" i="2"/>
  <c r="E3053" i="2"/>
  <c r="H3053" i="2" s="1"/>
  <c r="E3054" i="2"/>
  <c r="E3055" i="2"/>
  <c r="H3055" i="2" s="1"/>
  <c r="E3056" i="2"/>
  <c r="H3056" i="2" s="1"/>
  <c r="E3057" i="2"/>
  <c r="E3058" i="2"/>
  <c r="H3058" i="2" s="1"/>
  <c r="E3059" i="2"/>
  <c r="E3060" i="2"/>
  <c r="H3060" i="2" s="1"/>
  <c r="E3061" i="2"/>
  <c r="H3061" i="2" s="1"/>
  <c r="E3062" i="2"/>
  <c r="E3063" i="2"/>
  <c r="E3064" i="2"/>
  <c r="H3064" i="2" s="1"/>
  <c r="E3065" i="2"/>
  <c r="E3066" i="2"/>
  <c r="H3066" i="2" s="1"/>
  <c r="E3067" i="2"/>
  <c r="H3067" i="2" s="1"/>
  <c r="E3068" i="2"/>
  <c r="E3069" i="2"/>
  <c r="H3069" i="2" s="1"/>
  <c r="E3070" i="2"/>
  <c r="H3070" i="2" s="1"/>
  <c r="E3071" i="2"/>
  <c r="E3072" i="2"/>
  <c r="E3073" i="2"/>
  <c r="E3074" i="2"/>
  <c r="H3074" i="2" s="1"/>
  <c r="E3075" i="2"/>
  <c r="E3076" i="2"/>
  <c r="H3076" i="2" s="1"/>
  <c r="E3077" i="2"/>
  <c r="H3077" i="2" s="1"/>
  <c r="E3078" i="2"/>
  <c r="E3079" i="2"/>
  <c r="H3079" i="2" s="1"/>
  <c r="E3080" i="2"/>
  <c r="E3081" i="2"/>
  <c r="E3082" i="2"/>
  <c r="E3083" i="2"/>
  <c r="E3084" i="2"/>
  <c r="H3084" i="2" s="1"/>
  <c r="E3085" i="2"/>
  <c r="H3085" i="2" s="1"/>
  <c r="E3086" i="2"/>
  <c r="E3087" i="2"/>
  <c r="H3087" i="2" s="1"/>
  <c r="E3088" i="2"/>
  <c r="E3089" i="2"/>
  <c r="E3090" i="2"/>
  <c r="E3091" i="2"/>
  <c r="E3092" i="2"/>
  <c r="H3092" i="2" s="1"/>
  <c r="E3093" i="2"/>
  <c r="H3093" i="2" s="1"/>
  <c r="E3094" i="2"/>
  <c r="E3095" i="2"/>
  <c r="H3095" i="2" s="1"/>
  <c r="E3096" i="2"/>
  <c r="E3097" i="2"/>
  <c r="E3098" i="2"/>
  <c r="E3099" i="2"/>
  <c r="E3100" i="2"/>
  <c r="H3100" i="2" s="1"/>
  <c r="E3101" i="2"/>
  <c r="H3101" i="2" s="1"/>
  <c r="E3102" i="2"/>
  <c r="E3103" i="2"/>
  <c r="H3103" i="2" s="1"/>
  <c r="E3104" i="2"/>
  <c r="E3105" i="2"/>
  <c r="E3106" i="2"/>
  <c r="E3107" i="2"/>
  <c r="E3108" i="2"/>
  <c r="H3108" i="2" s="1"/>
  <c r="E3109" i="2"/>
  <c r="H3109" i="2" s="1"/>
  <c r="E3110" i="2"/>
  <c r="E3111" i="2"/>
  <c r="H3111" i="2" s="1"/>
  <c r="E3112" i="2"/>
  <c r="E3113" i="2"/>
  <c r="E3114" i="2"/>
  <c r="E3115" i="2"/>
  <c r="E3116" i="2"/>
  <c r="H3116" i="2" s="1"/>
  <c r="E3117" i="2"/>
  <c r="H3117" i="2" s="1"/>
  <c r="E3118" i="2"/>
  <c r="E3119" i="2"/>
  <c r="H3119" i="2" s="1"/>
  <c r="E3120" i="2"/>
  <c r="E3121" i="2"/>
  <c r="E3122" i="2"/>
  <c r="E3123" i="2"/>
  <c r="E3124" i="2"/>
  <c r="H3124" i="2" s="1"/>
  <c r="E3125" i="2"/>
  <c r="H3125" i="2" s="1"/>
  <c r="E3126" i="2"/>
  <c r="E3127" i="2"/>
  <c r="H3127" i="2" s="1"/>
  <c r="E3128" i="2"/>
  <c r="E3129" i="2"/>
  <c r="E3130" i="2"/>
  <c r="E3131" i="2"/>
  <c r="E3132" i="2"/>
  <c r="H3132" i="2" s="1"/>
  <c r="E3133" i="2"/>
  <c r="H3133" i="2" s="1"/>
  <c r="E3134" i="2"/>
  <c r="E3135" i="2"/>
  <c r="H3135" i="2" s="1"/>
  <c r="E3136" i="2"/>
  <c r="E3137" i="2"/>
  <c r="E3138" i="2"/>
  <c r="E3139" i="2"/>
  <c r="E3140" i="2"/>
  <c r="H3140" i="2" s="1"/>
  <c r="E3141" i="2"/>
  <c r="H3141" i="2" s="1"/>
  <c r="E3142" i="2"/>
  <c r="E3143" i="2"/>
  <c r="H3143" i="2" s="1"/>
  <c r="E3144" i="2"/>
  <c r="E3145" i="2"/>
  <c r="E3146" i="2"/>
  <c r="E3147" i="2"/>
  <c r="E3148" i="2"/>
  <c r="H3148" i="2" s="1"/>
  <c r="E3149" i="2"/>
  <c r="H3149" i="2" s="1"/>
  <c r="E3150" i="2"/>
  <c r="E3151" i="2"/>
  <c r="H3151" i="2" s="1"/>
  <c r="E3152" i="2"/>
  <c r="E3153" i="2"/>
  <c r="E3154" i="2"/>
  <c r="E3155" i="2"/>
  <c r="E3156" i="2"/>
  <c r="H3156" i="2" s="1"/>
  <c r="E3157" i="2"/>
  <c r="H3157" i="2" s="1"/>
  <c r="E3158" i="2"/>
  <c r="E3159" i="2"/>
  <c r="H3159" i="2" s="1"/>
  <c r="E3160" i="2"/>
  <c r="E3161" i="2"/>
  <c r="E3162" i="2"/>
  <c r="E3163" i="2"/>
  <c r="E3164" i="2"/>
  <c r="H3164" i="2" s="1"/>
  <c r="E3165" i="2"/>
  <c r="H3165" i="2" s="1"/>
  <c r="E3166" i="2"/>
  <c r="E3167" i="2"/>
  <c r="H3167" i="2" s="1"/>
  <c r="E3168" i="2"/>
  <c r="E3169" i="2"/>
  <c r="E3170" i="2"/>
  <c r="E3171" i="2"/>
  <c r="E3172" i="2"/>
  <c r="H3172" i="2" s="1"/>
  <c r="E3173" i="2"/>
  <c r="H3173" i="2" s="1"/>
  <c r="E3174" i="2"/>
  <c r="E3175" i="2"/>
  <c r="H3175" i="2" s="1"/>
  <c r="E3176" i="2"/>
  <c r="E3177" i="2"/>
  <c r="E3178" i="2"/>
  <c r="E3179" i="2"/>
  <c r="E3180" i="2"/>
  <c r="H3180" i="2" s="1"/>
  <c r="E3181" i="2"/>
  <c r="H3181" i="2" s="1"/>
  <c r="E3182" i="2"/>
  <c r="E3183" i="2"/>
  <c r="H3183" i="2" s="1"/>
  <c r="E3184" i="2"/>
  <c r="E3185" i="2"/>
  <c r="E3186" i="2"/>
  <c r="E3187" i="2"/>
  <c r="E3188" i="2"/>
  <c r="H3188" i="2" s="1"/>
  <c r="E3189" i="2"/>
  <c r="H3189" i="2" s="1"/>
  <c r="E3190" i="2"/>
  <c r="E3191" i="2"/>
  <c r="H3191" i="2" s="1"/>
  <c r="E3192" i="2"/>
  <c r="E3193" i="2"/>
  <c r="E3194" i="2"/>
  <c r="E3195" i="2"/>
  <c r="E3196" i="2"/>
  <c r="H3196" i="2" s="1"/>
  <c r="E3197" i="2"/>
  <c r="H3197" i="2" s="1"/>
  <c r="E3198" i="2"/>
  <c r="E3199" i="2"/>
  <c r="H3199" i="2" s="1"/>
  <c r="E3200" i="2"/>
  <c r="E3201" i="2"/>
  <c r="E3202" i="2"/>
  <c r="E3203" i="2"/>
  <c r="E3204" i="2"/>
  <c r="H3204" i="2" s="1"/>
  <c r="E3205" i="2"/>
  <c r="H3205" i="2" s="1"/>
  <c r="E3206" i="2"/>
  <c r="E3207" i="2"/>
  <c r="H3207" i="2" s="1"/>
  <c r="E3208" i="2"/>
  <c r="E3209" i="2"/>
  <c r="E3210" i="2"/>
  <c r="E3211" i="2"/>
  <c r="E3212" i="2"/>
  <c r="H3212" i="2" s="1"/>
  <c r="E3213" i="2"/>
  <c r="H3213" i="2" s="1"/>
  <c r="E3214" i="2"/>
  <c r="E3215" i="2"/>
  <c r="H3215" i="2" s="1"/>
  <c r="E3216" i="2"/>
  <c r="E3217" i="2"/>
  <c r="E3218" i="2"/>
  <c r="E3219" i="2"/>
  <c r="E3220" i="2"/>
  <c r="H3220" i="2" s="1"/>
  <c r="E3221" i="2"/>
  <c r="H3221" i="2" s="1"/>
  <c r="E3222" i="2"/>
  <c r="E3223" i="2"/>
  <c r="H3223" i="2" s="1"/>
  <c r="E3224" i="2"/>
  <c r="E3225" i="2"/>
  <c r="E3226" i="2"/>
  <c r="E3227" i="2"/>
  <c r="E3228" i="2"/>
  <c r="H3228" i="2" s="1"/>
  <c r="E3229" i="2"/>
  <c r="H3229" i="2" s="1"/>
  <c r="E3230" i="2"/>
  <c r="E3231" i="2"/>
  <c r="H3231" i="2" s="1"/>
  <c r="E3232" i="2"/>
  <c r="E3233" i="2"/>
  <c r="E3234" i="2"/>
  <c r="E3235" i="2"/>
  <c r="E3236" i="2"/>
  <c r="H3236" i="2" s="1"/>
  <c r="E3237" i="2"/>
  <c r="H3237" i="2" s="1"/>
  <c r="E3238" i="2"/>
  <c r="E3239" i="2"/>
  <c r="H3239" i="2" s="1"/>
  <c r="E3240" i="2"/>
  <c r="E3241" i="2"/>
  <c r="E3242" i="2"/>
  <c r="E3243" i="2"/>
  <c r="E3244" i="2"/>
  <c r="H3244" i="2" s="1"/>
  <c r="E3245" i="2"/>
  <c r="H3245" i="2" s="1"/>
  <c r="E3246" i="2"/>
  <c r="E3247" i="2"/>
  <c r="H3247" i="2" s="1"/>
  <c r="E3248" i="2"/>
  <c r="E3249" i="2"/>
  <c r="E3250" i="2"/>
  <c r="E3251" i="2"/>
  <c r="E3252" i="2"/>
  <c r="H3252" i="2" s="1"/>
  <c r="E3253" i="2"/>
  <c r="H3253" i="2" s="1"/>
  <c r="E3254" i="2"/>
  <c r="E3255" i="2"/>
  <c r="H3255" i="2" s="1"/>
  <c r="E3256" i="2"/>
  <c r="E3257" i="2"/>
  <c r="E3258" i="2"/>
  <c r="E3259" i="2"/>
  <c r="E3260" i="2"/>
  <c r="H3260" i="2" s="1"/>
  <c r="E3261" i="2"/>
  <c r="H3261" i="2" s="1"/>
  <c r="E3262" i="2"/>
  <c r="E3263" i="2"/>
  <c r="H3263" i="2" s="1"/>
  <c r="E3264" i="2"/>
  <c r="E3265" i="2"/>
  <c r="E3266" i="2"/>
  <c r="E3267" i="2"/>
  <c r="E3268" i="2"/>
  <c r="H3268" i="2" s="1"/>
  <c r="E3269" i="2"/>
  <c r="H3269" i="2" s="1"/>
  <c r="E3270" i="2"/>
  <c r="E3271" i="2"/>
  <c r="H3271" i="2" s="1"/>
  <c r="E3272" i="2"/>
  <c r="E3273" i="2"/>
  <c r="E3274" i="2"/>
  <c r="E3275" i="2"/>
  <c r="E3276" i="2"/>
  <c r="H3276" i="2" s="1"/>
  <c r="E3277" i="2"/>
  <c r="H3277" i="2" s="1"/>
  <c r="E3278" i="2"/>
  <c r="E3279" i="2"/>
  <c r="H3279" i="2" s="1"/>
  <c r="E3280" i="2"/>
  <c r="E3281" i="2"/>
  <c r="E3282" i="2"/>
  <c r="E3283" i="2"/>
  <c r="E3284" i="2"/>
  <c r="H3284" i="2" s="1"/>
  <c r="E3285" i="2"/>
  <c r="H3285" i="2" s="1"/>
  <c r="E3286" i="2"/>
  <c r="E3287" i="2"/>
  <c r="H3287" i="2" s="1"/>
  <c r="E3288" i="2"/>
  <c r="E3289" i="2"/>
  <c r="E3290" i="2"/>
  <c r="E3291" i="2"/>
  <c r="E3292" i="2"/>
  <c r="H3292" i="2" s="1"/>
  <c r="E3293" i="2"/>
  <c r="H3293" i="2" s="1"/>
  <c r="E3294" i="2"/>
  <c r="E3295" i="2"/>
  <c r="H3295" i="2" s="1"/>
  <c r="E3296" i="2"/>
  <c r="E3297" i="2"/>
  <c r="E3298" i="2"/>
  <c r="E3299" i="2"/>
  <c r="E3300" i="2"/>
  <c r="H3300" i="2" s="1"/>
  <c r="E3301" i="2"/>
  <c r="H3301" i="2" s="1"/>
  <c r="E3302" i="2"/>
  <c r="E3303" i="2"/>
  <c r="H3303" i="2" s="1"/>
  <c r="E3304" i="2"/>
  <c r="E3305" i="2"/>
  <c r="E3306" i="2"/>
  <c r="E3307" i="2"/>
  <c r="E3308" i="2"/>
  <c r="H3308" i="2" s="1"/>
  <c r="E3309" i="2"/>
  <c r="H3309" i="2" s="1"/>
  <c r="E3310" i="2"/>
  <c r="E3311" i="2"/>
  <c r="H3311" i="2" s="1"/>
  <c r="E3312" i="2"/>
  <c r="E3313" i="2"/>
  <c r="E3314" i="2"/>
  <c r="E3315" i="2"/>
  <c r="E3316" i="2"/>
  <c r="H3316" i="2" s="1"/>
  <c r="E3317" i="2"/>
  <c r="H3317" i="2" s="1"/>
  <c r="E3318" i="2"/>
  <c r="E3319" i="2"/>
  <c r="H3319" i="2" s="1"/>
  <c r="E3320" i="2"/>
  <c r="E3321" i="2"/>
  <c r="E3322" i="2"/>
  <c r="E3323" i="2"/>
  <c r="E3324" i="2"/>
  <c r="H3324" i="2" s="1"/>
  <c r="E3325" i="2"/>
  <c r="H3325" i="2" s="1"/>
  <c r="E3326" i="2"/>
  <c r="E3327" i="2"/>
  <c r="H3327" i="2" s="1"/>
  <c r="E3328" i="2"/>
  <c r="E3329" i="2"/>
  <c r="E3330" i="2"/>
  <c r="E3331" i="2"/>
  <c r="E3332" i="2"/>
  <c r="H3332" i="2" s="1"/>
  <c r="E3333" i="2"/>
  <c r="H3333" i="2" s="1"/>
  <c r="E3334" i="2"/>
  <c r="E3335" i="2"/>
  <c r="H3335" i="2" s="1"/>
  <c r="E3336" i="2"/>
  <c r="E3337" i="2"/>
  <c r="E3338" i="2"/>
  <c r="E3339" i="2"/>
  <c r="E3340" i="2"/>
  <c r="H3340" i="2" s="1"/>
  <c r="E3341" i="2"/>
  <c r="H3341" i="2" s="1"/>
  <c r="E3342" i="2"/>
  <c r="E3343" i="2"/>
  <c r="H3343" i="2" s="1"/>
  <c r="E3344" i="2"/>
  <c r="E3345" i="2"/>
  <c r="E3346" i="2"/>
  <c r="E3347" i="2"/>
  <c r="E3348" i="2"/>
  <c r="H3348" i="2" s="1"/>
  <c r="E3349" i="2"/>
  <c r="H3349" i="2" s="1"/>
  <c r="E3350" i="2"/>
  <c r="E3351" i="2"/>
  <c r="H3351" i="2" s="1"/>
  <c r="E3352" i="2"/>
  <c r="E3353" i="2"/>
  <c r="E3354" i="2"/>
  <c r="E3355" i="2"/>
  <c r="E3356" i="2"/>
  <c r="H3356" i="2" s="1"/>
  <c r="E3357" i="2"/>
  <c r="H3357" i="2" s="1"/>
  <c r="E3358" i="2"/>
  <c r="E3359" i="2"/>
  <c r="H3359" i="2" s="1"/>
  <c r="E3360" i="2"/>
  <c r="E3361" i="2"/>
  <c r="E3362" i="2"/>
  <c r="E3363" i="2"/>
  <c r="E3364" i="2"/>
  <c r="H3364" i="2" s="1"/>
  <c r="E3365" i="2"/>
  <c r="H3365" i="2" s="1"/>
  <c r="E3366" i="2"/>
  <c r="E3367" i="2"/>
  <c r="H3367" i="2" s="1"/>
  <c r="E3368" i="2"/>
  <c r="E3369" i="2"/>
  <c r="E3370" i="2"/>
  <c r="E3371" i="2"/>
  <c r="E3372" i="2"/>
  <c r="H3372" i="2" s="1"/>
  <c r="E3373" i="2"/>
  <c r="H3373" i="2" s="1"/>
  <c r="E3374" i="2"/>
  <c r="E3375" i="2"/>
  <c r="H3375" i="2" s="1"/>
  <c r="E3376" i="2"/>
  <c r="E3377" i="2"/>
  <c r="E3378" i="2"/>
  <c r="E3379" i="2"/>
  <c r="E3380" i="2"/>
  <c r="H3380" i="2" s="1"/>
  <c r="E3381" i="2"/>
  <c r="H3381" i="2" s="1"/>
  <c r="E3382" i="2"/>
  <c r="E3383" i="2"/>
  <c r="H3383" i="2" s="1"/>
  <c r="E3384" i="2"/>
  <c r="E3385" i="2"/>
  <c r="E3386" i="2"/>
  <c r="E3387" i="2"/>
  <c r="E3388" i="2"/>
  <c r="H3388" i="2" s="1"/>
  <c r="E3389" i="2"/>
  <c r="H3389" i="2" s="1"/>
  <c r="E3390" i="2"/>
  <c r="E3391" i="2"/>
  <c r="H3391" i="2" s="1"/>
  <c r="E3392" i="2"/>
  <c r="E3393" i="2"/>
  <c r="E3394" i="2"/>
  <c r="E3395" i="2"/>
  <c r="E3396" i="2"/>
  <c r="H3396" i="2" s="1"/>
  <c r="E3397" i="2"/>
  <c r="H3397" i="2" s="1"/>
  <c r="E3398" i="2"/>
  <c r="E3399" i="2"/>
  <c r="H3399" i="2" s="1"/>
  <c r="E3400" i="2"/>
  <c r="E3401" i="2"/>
  <c r="E3402" i="2"/>
  <c r="E3403" i="2"/>
  <c r="E3404" i="2"/>
  <c r="H3404" i="2" s="1"/>
  <c r="E3405" i="2"/>
  <c r="H3405" i="2" s="1"/>
  <c r="E3406" i="2"/>
  <c r="E3407" i="2"/>
  <c r="H3407" i="2" s="1"/>
  <c r="E3408" i="2"/>
  <c r="E3409" i="2"/>
  <c r="E3410" i="2"/>
  <c r="E3411" i="2"/>
  <c r="E3412" i="2"/>
  <c r="H3412" i="2" s="1"/>
  <c r="E3413" i="2"/>
  <c r="H3413" i="2" s="1"/>
  <c r="E3414" i="2"/>
  <c r="E3415" i="2"/>
  <c r="H3415" i="2" s="1"/>
  <c r="E3416" i="2"/>
  <c r="E3417" i="2"/>
  <c r="E3418" i="2"/>
  <c r="E3419" i="2"/>
  <c r="E3420" i="2"/>
  <c r="H3420" i="2" s="1"/>
  <c r="E3421" i="2"/>
  <c r="H3421" i="2" s="1"/>
  <c r="E3422" i="2"/>
  <c r="E3423" i="2"/>
  <c r="H3423" i="2" s="1"/>
  <c r="E3424" i="2"/>
  <c r="E3425" i="2"/>
  <c r="E3426" i="2"/>
  <c r="E3427" i="2"/>
  <c r="E3428" i="2"/>
  <c r="H3428" i="2" s="1"/>
  <c r="E3429" i="2"/>
  <c r="H3429" i="2" s="1"/>
  <c r="E3430" i="2"/>
  <c r="E3431" i="2"/>
  <c r="H3431" i="2" s="1"/>
  <c r="E3432" i="2"/>
  <c r="E3433" i="2"/>
  <c r="E3434" i="2"/>
  <c r="E3435" i="2"/>
  <c r="E3436" i="2"/>
  <c r="E3437" i="2"/>
  <c r="H3437" i="2" s="1"/>
  <c r="E3438" i="2"/>
  <c r="E3439" i="2"/>
  <c r="E3440" i="2"/>
  <c r="E3441" i="2"/>
  <c r="E3442" i="2"/>
  <c r="E3443" i="2"/>
  <c r="E3444" i="2"/>
  <c r="E3445" i="2"/>
  <c r="H3445" i="2" s="1"/>
  <c r="E3446" i="2"/>
  <c r="E3447" i="2"/>
  <c r="E3448" i="2"/>
  <c r="E3449" i="2"/>
  <c r="E3450" i="2"/>
  <c r="E3451" i="2"/>
  <c r="E3452" i="2"/>
  <c r="E3453" i="2"/>
  <c r="H3453" i="2" s="1"/>
  <c r="E3454" i="2"/>
  <c r="E3455" i="2"/>
  <c r="E3456" i="2"/>
  <c r="E3457" i="2"/>
  <c r="E3458" i="2"/>
  <c r="E3459" i="2"/>
  <c r="E3460" i="2"/>
  <c r="E3461" i="2"/>
  <c r="H3461" i="2" s="1"/>
  <c r="E3462" i="2"/>
  <c r="E3463" i="2"/>
  <c r="E3464" i="2"/>
  <c r="E3465" i="2"/>
  <c r="E3466" i="2"/>
  <c r="E3467" i="2"/>
  <c r="E3468" i="2"/>
  <c r="E3469" i="2"/>
  <c r="H3469" i="2" s="1"/>
  <c r="E3470" i="2"/>
  <c r="E3471" i="2"/>
  <c r="E3472" i="2"/>
  <c r="E3473" i="2"/>
  <c r="E3474" i="2"/>
  <c r="E3475" i="2"/>
  <c r="E3476" i="2"/>
  <c r="E3477" i="2"/>
  <c r="H3477" i="2" s="1"/>
  <c r="E3478" i="2"/>
  <c r="E3479" i="2"/>
  <c r="E3480" i="2"/>
  <c r="E3481" i="2"/>
  <c r="E3482" i="2"/>
  <c r="E3483" i="2"/>
  <c r="E3484" i="2"/>
  <c r="E3485" i="2"/>
  <c r="H3485" i="2" s="1"/>
  <c r="E3486" i="2"/>
  <c r="E3487" i="2"/>
  <c r="E3488" i="2"/>
  <c r="E3489" i="2"/>
  <c r="E3490" i="2"/>
  <c r="E3491" i="2"/>
  <c r="E3492" i="2"/>
  <c r="E3493" i="2"/>
  <c r="H3493" i="2" s="1"/>
  <c r="E3494" i="2"/>
  <c r="E3495" i="2"/>
  <c r="E3496" i="2"/>
  <c r="E3497" i="2"/>
  <c r="E3498" i="2"/>
  <c r="E3499" i="2"/>
  <c r="E3500" i="2"/>
  <c r="E3501" i="2"/>
  <c r="H3501" i="2" s="1"/>
  <c r="E3502" i="2"/>
  <c r="E3503" i="2"/>
  <c r="E3504" i="2"/>
  <c r="E3505" i="2"/>
  <c r="E3506" i="2"/>
  <c r="E3507" i="2"/>
  <c r="E3508" i="2"/>
  <c r="E3509" i="2"/>
  <c r="H3509" i="2" s="1"/>
  <c r="E3510" i="2"/>
  <c r="E3511" i="2"/>
  <c r="E3512" i="2"/>
  <c r="E3513" i="2"/>
  <c r="E3514" i="2"/>
  <c r="E3515" i="2"/>
  <c r="E3516" i="2"/>
  <c r="E3517" i="2"/>
  <c r="H3517" i="2" s="1"/>
  <c r="E3518" i="2"/>
  <c r="E3519" i="2"/>
  <c r="E3520" i="2"/>
  <c r="E3521" i="2"/>
  <c r="E3522" i="2"/>
  <c r="E3523" i="2"/>
  <c r="E3524" i="2"/>
  <c r="E3525" i="2"/>
  <c r="H3525" i="2" s="1"/>
  <c r="E3526" i="2"/>
  <c r="E3527" i="2"/>
  <c r="E3528" i="2"/>
  <c r="E3529" i="2"/>
  <c r="E3530" i="2"/>
  <c r="E3531" i="2"/>
  <c r="E3532" i="2"/>
  <c r="E3533" i="2"/>
  <c r="H3533" i="2" s="1"/>
  <c r="E3534" i="2"/>
  <c r="E3535" i="2"/>
  <c r="E3536" i="2"/>
  <c r="E3537" i="2"/>
  <c r="E3538" i="2"/>
  <c r="E3539" i="2"/>
  <c r="E3540" i="2"/>
  <c r="E3541" i="2"/>
  <c r="H3541" i="2" s="1"/>
  <c r="E3542" i="2"/>
  <c r="E3543" i="2"/>
  <c r="E3544" i="2"/>
  <c r="E3545" i="2"/>
  <c r="E3546" i="2"/>
  <c r="E3547" i="2"/>
  <c r="E3548" i="2"/>
  <c r="E3549" i="2"/>
  <c r="H3549" i="2" s="1"/>
  <c r="E3550" i="2"/>
  <c r="E3551" i="2"/>
  <c r="E3552" i="2"/>
  <c r="E3553" i="2"/>
  <c r="E3554" i="2"/>
  <c r="E3555" i="2"/>
  <c r="E3556" i="2"/>
  <c r="E3557" i="2"/>
  <c r="H3557" i="2" s="1"/>
  <c r="E3558" i="2"/>
  <c r="E3559" i="2"/>
  <c r="E3560" i="2"/>
  <c r="E3561" i="2"/>
  <c r="E3562" i="2"/>
  <c r="E3563" i="2"/>
  <c r="E3564" i="2"/>
  <c r="E3565" i="2"/>
  <c r="H3565" i="2" s="1"/>
  <c r="E3566" i="2"/>
  <c r="E3567" i="2"/>
  <c r="E3568" i="2"/>
  <c r="E3569" i="2"/>
  <c r="E3570" i="2"/>
  <c r="E3571" i="2"/>
  <c r="E3572" i="2"/>
  <c r="E3573" i="2"/>
  <c r="H3573" i="2" s="1"/>
  <c r="E3574" i="2"/>
  <c r="E3575" i="2"/>
  <c r="E3576" i="2"/>
  <c r="E3577" i="2"/>
  <c r="E3578" i="2"/>
  <c r="E3579" i="2"/>
  <c r="E3580" i="2"/>
  <c r="E3581" i="2"/>
  <c r="H3581" i="2" s="1"/>
  <c r="E3582" i="2"/>
  <c r="E3583" i="2"/>
  <c r="E3584" i="2"/>
  <c r="E3585" i="2"/>
  <c r="E3586" i="2"/>
  <c r="E3587" i="2"/>
  <c r="E3588" i="2"/>
  <c r="E3589" i="2"/>
  <c r="H3589" i="2" s="1"/>
  <c r="E3590" i="2"/>
  <c r="E3591" i="2"/>
  <c r="E3592" i="2"/>
  <c r="E3593" i="2"/>
  <c r="E3594" i="2"/>
  <c r="E3595" i="2"/>
  <c r="E3596" i="2"/>
  <c r="E3597" i="2"/>
  <c r="H3597" i="2" s="1"/>
  <c r="E3598" i="2"/>
  <c r="E3599" i="2"/>
  <c r="E3600" i="2"/>
  <c r="E3601" i="2"/>
  <c r="E3602" i="2"/>
  <c r="E3603" i="2"/>
  <c r="E3604" i="2"/>
  <c r="E3605" i="2"/>
  <c r="H3605" i="2" s="1"/>
  <c r="E3606" i="2"/>
  <c r="E3607" i="2"/>
  <c r="E3608" i="2"/>
  <c r="E3609" i="2"/>
  <c r="E3610" i="2"/>
  <c r="E3611" i="2"/>
  <c r="E3612" i="2"/>
  <c r="E3613" i="2"/>
  <c r="H3613" i="2" s="1"/>
  <c r="E3614" i="2"/>
  <c r="E3615" i="2"/>
  <c r="E3616" i="2"/>
  <c r="E3617" i="2"/>
  <c r="E3618" i="2"/>
  <c r="E3619" i="2"/>
  <c r="E3620" i="2"/>
  <c r="E3621" i="2"/>
  <c r="H3621" i="2" s="1"/>
  <c r="E3622" i="2"/>
  <c r="E3623" i="2"/>
  <c r="E3624" i="2"/>
  <c r="E3625" i="2"/>
  <c r="E3626" i="2"/>
  <c r="E3627" i="2"/>
  <c r="E3628" i="2"/>
  <c r="E3629" i="2"/>
  <c r="H3629" i="2" s="1"/>
  <c r="E3630" i="2"/>
  <c r="E3631" i="2"/>
  <c r="E3632" i="2"/>
  <c r="E3633" i="2"/>
  <c r="E3634" i="2"/>
  <c r="E3635" i="2"/>
  <c r="E3636" i="2"/>
  <c r="E3637" i="2"/>
  <c r="H3637" i="2" s="1"/>
  <c r="E3638" i="2"/>
  <c r="E3639" i="2"/>
  <c r="E3640" i="2"/>
  <c r="E3641" i="2"/>
  <c r="E3642" i="2"/>
  <c r="E3643" i="2"/>
  <c r="E3644" i="2"/>
  <c r="E3645" i="2"/>
  <c r="H3645" i="2" s="1"/>
  <c r="E3646" i="2"/>
  <c r="E3647" i="2"/>
  <c r="E3648" i="2"/>
  <c r="E3649" i="2"/>
  <c r="E3650" i="2"/>
  <c r="E3651" i="2"/>
  <c r="E3652" i="2"/>
  <c r="E3653" i="2"/>
  <c r="H3653" i="2" s="1"/>
  <c r="E3654" i="2"/>
  <c r="E3655" i="2"/>
  <c r="E3656" i="2"/>
  <c r="E3657" i="2"/>
  <c r="E3658" i="2"/>
  <c r="E3659" i="2"/>
  <c r="E3660" i="2"/>
  <c r="E3661" i="2"/>
  <c r="H3661" i="2" s="1"/>
  <c r="E3662" i="2"/>
  <c r="E3663" i="2"/>
  <c r="E3664" i="2"/>
  <c r="E3665" i="2"/>
  <c r="E3666" i="2"/>
  <c r="E3667" i="2"/>
  <c r="E3668" i="2"/>
  <c r="E3669" i="2"/>
  <c r="H3669" i="2" s="1"/>
  <c r="E3670" i="2"/>
  <c r="E3671" i="2"/>
  <c r="E3672" i="2"/>
  <c r="E3673" i="2"/>
  <c r="E3674" i="2"/>
  <c r="E3675" i="2"/>
  <c r="E3676" i="2"/>
  <c r="E3677" i="2"/>
  <c r="H3677" i="2" s="1"/>
  <c r="E3678" i="2"/>
  <c r="E3679" i="2"/>
  <c r="E3680" i="2"/>
  <c r="E3681" i="2"/>
  <c r="E3682" i="2"/>
  <c r="E3683" i="2"/>
  <c r="E3684" i="2"/>
  <c r="E3685" i="2"/>
  <c r="H3685" i="2" s="1"/>
  <c r="E3686" i="2"/>
  <c r="E3687" i="2"/>
  <c r="E3688" i="2"/>
  <c r="E3689" i="2"/>
  <c r="E3690" i="2"/>
  <c r="E3691" i="2"/>
  <c r="E3692" i="2"/>
  <c r="E3693" i="2"/>
  <c r="H3693" i="2" s="1"/>
  <c r="E3694" i="2"/>
  <c r="E3695" i="2"/>
  <c r="E3696" i="2"/>
  <c r="E3697" i="2"/>
  <c r="E3698" i="2"/>
  <c r="E3699" i="2"/>
  <c r="E3700" i="2"/>
  <c r="E3701" i="2"/>
  <c r="H3701" i="2" s="1"/>
  <c r="E3702" i="2"/>
  <c r="E3703" i="2"/>
  <c r="E3704" i="2"/>
  <c r="E3705" i="2"/>
  <c r="E3706" i="2"/>
  <c r="E3707" i="2"/>
  <c r="E3708" i="2"/>
  <c r="E3709" i="2"/>
  <c r="H3709" i="2" s="1"/>
  <c r="E3710" i="2"/>
  <c r="E3711" i="2"/>
  <c r="E3712" i="2"/>
  <c r="E3713" i="2"/>
  <c r="E3714" i="2"/>
  <c r="E3715" i="2"/>
  <c r="E3716" i="2"/>
  <c r="E3717" i="2"/>
  <c r="H3717" i="2" s="1"/>
  <c r="E3718" i="2"/>
  <c r="E3719" i="2"/>
  <c r="E3720" i="2"/>
  <c r="E3721" i="2"/>
  <c r="E3722" i="2"/>
  <c r="E3723" i="2"/>
  <c r="E3724" i="2"/>
  <c r="E3725" i="2"/>
  <c r="H3725" i="2" s="1"/>
  <c r="E3726" i="2"/>
  <c r="E3727" i="2"/>
  <c r="E3728" i="2"/>
  <c r="E3729" i="2"/>
  <c r="E3730" i="2"/>
  <c r="E3731" i="2"/>
  <c r="E3732" i="2"/>
  <c r="E3733" i="2"/>
  <c r="H3733" i="2" s="1"/>
  <c r="E3734" i="2"/>
  <c r="E3735" i="2"/>
  <c r="E3736" i="2"/>
  <c r="E3737" i="2"/>
  <c r="E3738" i="2"/>
  <c r="E3739" i="2"/>
  <c r="E3740" i="2"/>
  <c r="E3741" i="2"/>
  <c r="H3741" i="2" s="1"/>
  <c r="E3742" i="2"/>
  <c r="E3743" i="2"/>
  <c r="E3744" i="2"/>
  <c r="E3745" i="2"/>
  <c r="E3746" i="2"/>
  <c r="E3747" i="2"/>
  <c r="E3748" i="2"/>
  <c r="E3749" i="2"/>
  <c r="H3749" i="2" s="1"/>
  <c r="E3750" i="2"/>
  <c r="E3751" i="2"/>
  <c r="E3752" i="2"/>
  <c r="E3753" i="2"/>
  <c r="E3754" i="2"/>
  <c r="E3755" i="2"/>
  <c r="E3756" i="2"/>
  <c r="E3757" i="2"/>
  <c r="H3757" i="2" s="1"/>
  <c r="E3758" i="2"/>
  <c r="E3759" i="2"/>
  <c r="E3760" i="2"/>
  <c r="E3761" i="2"/>
  <c r="E3762" i="2"/>
  <c r="E3763" i="2"/>
  <c r="E3764" i="2"/>
  <c r="E3765" i="2"/>
  <c r="H3765" i="2" s="1"/>
  <c r="E3766" i="2"/>
  <c r="E3767" i="2"/>
  <c r="E3768" i="2"/>
  <c r="E3769" i="2"/>
  <c r="E3770" i="2"/>
  <c r="E3771" i="2"/>
  <c r="E3772" i="2"/>
  <c r="E3773" i="2"/>
  <c r="H3773" i="2" s="1"/>
  <c r="E3774" i="2"/>
  <c r="E3775" i="2"/>
  <c r="E3776" i="2"/>
  <c r="E3777" i="2"/>
  <c r="E3778" i="2"/>
  <c r="E3779" i="2"/>
  <c r="E3780" i="2"/>
  <c r="E3781" i="2"/>
  <c r="H3781" i="2" s="1"/>
  <c r="E3782" i="2"/>
  <c r="E3783" i="2"/>
  <c r="E3784" i="2"/>
  <c r="E3785" i="2"/>
  <c r="E3786" i="2"/>
  <c r="E3787" i="2"/>
  <c r="E3788" i="2"/>
  <c r="E3789" i="2"/>
  <c r="H3789" i="2" s="1"/>
  <c r="E3790" i="2"/>
  <c r="E3791" i="2"/>
  <c r="E3792" i="2"/>
  <c r="E3793" i="2"/>
  <c r="E3794" i="2"/>
  <c r="E3795" i="2"/>
  <c r="E3796" i="2"/>
  <c r="E3797" i="2"/>
  <c r="H3797" i="2" s="1"/>
  <c r="E3798" i="2"/>
  <c r="E3799" i="2"/>
  <c r="E3800" i="2"/>
  <c r="E3801" i="2"/>
  <c r="E3802" i="2"/>
  <c r="E3803" i="2"/>
  <c r="E3804" i="2"/>
  <c r="E3805" i="2"/>
  <c r="H3805" i="2" s="1"/>
  <c r="E3806" i="2"/>
  <c r="E3807" i="2"/>
  <c r="E3808" i="2"/>
  <c r="E3809" i="2"/>
  <c r="E3810" i="2"/>
  <c r="E3811" i="2"/>
  <c r="E3812" i="2"/>
  <c r="E3813" i="2"/>
  <c r="H3813" i="2" s="1"/>
  <c r="E3814" i="2"/>
  <c r="E3815" i="2"/>
  <c r="E3816" i="2"/>
  <c r="E3817" i="2"/>
  <c r="E3818" i="2"/>
  <c r="E3819" i="2"/>
  <c r="E3820" i="2"/>
  <c r="E3821" i="2"/>
  <c r="H3821" i="2" s="1"/>
  <c r="E3822" i="2"/>
  <c r="E3823" i="2"/>
  <c r="E3824" i="2"/>
  <c r="E3825" i="2"/>
  <c r="E3826" i="2"/>
  <c r="E3827" i="2"/>
  <c r="E3828" i="2"/>
  <c r="E3829" i="2"/>
  <c r="H3829" i="2" s="1"/>
  <c r="E3830" i="2"/>
  <c r="E3831" i="2"/>
  <c r="E3832" i="2"/>
  <c r="E3833" i="2"/>
  <c r="E3834" i="2"/>
  <c r="E3835" i="2"/>
  <c r="E3836" i="2"/>
  <c r="E3837" i="2"/>
  <c r="H3837" i="2" s="1"/>
  <c r="E3838" i="2"/>
  <c r="E3839" i="2"/>
  <c r="E3840" i="2"/>
  <c r="E3841" i="2"/>
  <c r="E3842" i="2"/>
  <c r="E3843" i="2"/>
  <c r="E3844" i="2"/>
  <c r="E3845" i="2"/>
  <c r="H3845" i="2" s="1"/>
  <c r="E3846" i="2"/>
  <c r="E3847" i="2"/>
  <c r="E3848" i="2"/>
  <c r="E3849" i="2"/>
  <c r="E3850" i="2"/>
  <c r="E3851" i="2"/>
  <c r="E3852" i="2"/>
  <c r="E3853" i="2"/>
  <c r="H3853" i="2" s="1"/>
  <c r="E3854" i="2"/>
  <c r="E3855" i="2"/>
  <c r="E3856" i="2"/>
  <c r="E3857" i="2"/>
  <c r="E3858" i="2"/>
  <c r="E3859" i="2"/>
  <c r="E3860" i="2"/>
  <c r="E3861" i="2"/>
  <c r="H3861" i="2" s="1"/>
  <c r="E3862" i="2"/>
  <c r="E3863" i="2"/>
  <c r="E3864" i="2"/>
  <c r="E3865" i="2"/>
  <c r="E3866" i="2"/>
  <c r="E3867" i="2"/>
  <c r="E3868" i="2"/>
  <c r="E3869" i="2"/>
  <c r="H3869" i="2" s="1"/>
  <c r="E3870" i="2"/>
  <c r="E3871" i="2"/>
  <c r="E3872" i="2"/>
  <c r="E3873" i="2"/>
  <c r="E3874" i="2"/>
  <c r="E3875" i="2"/>
  <c r="E3876" i="2"/>
  <c r="E3877" i="2"/>
  <c r="H3877" i="2" s="1"/>
  <c r="E3878" i="2"/>
  <c r="E3879" i="2"/>
  <c r="E3880" i="2"/>
  <c r="E3881" i="2"/>
  <c r="E3882" i="2"/>
  <c r="E3883" i="2"/>
  <c r="E3884" i="2"/>
  <c r="E3885" i="2"/>
  <c r="H3885" i="2" s="1"/>
  <c r="E3886" i="2"/>
  <c r="E3887" i="2"/>
  <c r="E3888" i="2"/>
  <c r="E3889" i="2"/>
  <c r="E3890" i="2"/>
  <c r="E3891" i="2"/>
  <c r="E3892" i="2"/>
  <c r="E3893" i="2"/>
  <c r="H3893" i="2" s="1"/>
  <c r="E3894" i="2"/>
  <c r="E3895" i="2"/>
  <c r="E3896" i="2"/>
  <c r="E3897" i="2"/>
  <c r="E3898" i="2"/>
  <c r="E3899" i="2"/>
  <c r="E3900" i="2"/>
  <c r="E3901" i="2"/>
  <c r="H3901" i="2" s="1"/>
  <c r="E3902" i="2"/>
  <c r="E3903" i="2"/>
  <c r="E3904" i="2"/>
  <c r="E3905" i="2"/>
  <c r="E3906" i="2"/>
  <c r="E3907" i="2"/>
  <c r="E3908" i="2"/>
  <c r="E3909" i="2"/>
  <c r="H3909" i="2" s="1"/>
  <c r="E3910" i="2"/>
  <c r="E3911" i="2"/>
  <c r="E3912" i="2"/>
  <c r="E3913" i="2"/>
  <c r="E3914" i="2"/>
  <c r="E3915" i="2"/>
  <c r="E3916" i="2"/>
  <c r="E3917" i="2"/>
  <c r="H3917" i="2" s="1"/>
  <c r="E3918" i="2"/>
  <c r="E3919" i="2"/>
  <c r="E3920" i="2"/>
  <c r="E3921" i="2"/>
  <c r="E3922" i="2"/>
  <c r="E3923" i="2"/>
  <c r="E3924" i="2"/>
  <c r="E3925" i="2"/>
  <c r="H3925" i="2" s="1"/>
  <c r="E3926" i="2"/>
  <c r="E3927" i="2"/>
  <c r="E3928" i="2"/>
  <c r="E3929" i="2"/>
  <c r="E3930" i="2"/>
  <c r="E3931" i="2"/>
  <c r="E3932" i="2"/>
  <c r="E3933" i="2"/>
  <c r="H3933" i="2" s="1"/>
  <c r="E3934" i="2"/>
  <c r="E3935" i="2"/>
  <c r="E3936" i="2"/>
  <c r="E3937" i="2"/>
  <c r="E3938" i="2"/>
  <c r="E3939" i="2"/>
  <c r="E3940" i="2"/>
  <c r="E3941" i="2"/>
  <c r="H3941" i="2" s="1"/>
  <c r="E3942" i="2"/>
  <c r="E3943" i="2"/>
  <c r="E3944" i="2"/>
  <c r="E3945" i="2"/>
  <c r="E3946" i="2"/>
  <c r="E3947" i="2"/>
  <c r="E3948" i="2"/>
  <c r="E3949" i="2"/>
  <c r="H3949" i="2" s="1"/>
  <c r="E3950" i="2"/>
  <c r="E3951" i="2"/>
  <c r="E3952" i="2"/>
  <c r="E3953" i="2"/>
  <c r="E3954" i="2"/>
  <c r="E3955" i="2"/>
  <c r="E3956" i="2"/>
  <c r="E3957" i="2"/>
  <c r="H3957" i="2" s="1"/>
  <c r="E3958" i="2"/>
  <c r="E3959" i="2"/>
  <c r="E3960" i="2"/>
  <c r="E3961" i="2"/>
  <c r="E3962" i="2"/>
  <c r="E3963" i="2"/>
  <c r="E3964" i="2"/>
  <c r="E3965" i="2"/>
  <c r="H3965" i="2" s="1"/>
  <c r="E3966" i="2"/>
  <c r="E3967" i="2"/>
  <c r="E3968" i="2"/>
  <c r="E3969" i="2"/>
  <c r="E3970" i="2"/>
  <c r="E3971" i="2"/>
  <c r="E3972" i="2"/>
  <c r="E3973" i="2"/>
  <c r="H3973" i="2" s="1"/>
  <c r="E3974" i="2"/>
  <c r="E3975" i="2"/>
  <c r="E3976" i="2"/>
  <c r="E3977" i="2"/>
  <c r="E3978" i="2"/>
  <c r="E3979" i="2"/>
  <c r="E3980" i="2"/>
  <c r="E3981" i="2"/>
  <c r="H3981" i="2" s="1"/>
  <c r="E3982" i="2"/>
  <c r="E3983" i="2"/>
  <c r="E3984" i="2"/>
  <c r="E3985" i="2"/>
  <c r="E3986" i="2"/>
  <c r="E3987" i="2"/>
  <c r="E3988" i="2"/>
  <c r="E3989" i="2"/>
  <c r="H3989" i="2" s="1"/>
  <c r="E3990" i="2"/>
  <c r="E3991" i="2"/>
  <c r="E3992" i="2"/>
  <c r="E3993" i="2"/>
  <c r="E3994" i="2"/>
  <c r="E3995" i="2"/>
  <c r="E3996" i="2"/>
  <c r="E3997" i="2"/>
  <c r="H3997" i="2" s="1"/>
  <c r="E3998" i="2"/>
  <c r="E3999" i="2"/>
  <c r="E4000" i="2"/>
  <c r="E4001" i="2"/>
  <c r="E4002" i="2"/>
  <c r="E4003" i="2"/>
  <c r="E4004" i="2"/>
  <c r="E4005" i="2"/>
  <c r="H4005" i="2" s="1"/>
  <c r="E4006" i="2"/>
  <c r="E4007" i="2"/>
  <c r="E4008" i="2"/>
  <c r="E4009" i="2"/>
  <c r="E4010" i="2"/>
  <c r="E4011" i="2"/>
  <c r="E4012" i="2"/>
  <c r="E4013" i="2"/>
  <c r="H4013" i="2" s="1"/>
  <c r="E4014" i="2"/>
  <c r="E4015" i="2"/>
  <c r="E4016" i="2"/>
  <c r="E4017" i="2"/>
  <c r="E4018" i="2"/>
  <c r="E4019" i="2"/>
  <c r="E4020" i="2"/>
  <c r="E4021" i="2"/>
  <c r="H4021" i="2" s="1"/>
  <c r="E4022" i="2"/>
  <c r="E4023" i="2"/>
  <c r="E4024" i="2"/>
  <c r="E4025" i="2"/>
  <c r="E4026" i="2"/>
  <c r="E4027" i="2"/>
  <c r="E4028" i="2"/>
  <c r="E4029" i="2"/>
  <c r="H4029" i="2" s="1"/>
  <c r="E4030" i="2"/>
  <c r="E4031" i="2"/>
  <c r="E4032" i="2"/>
  <c r="E4033" i="2"/>
  <c r="E4034" i="2"/>
  <c r="E4035" i="2"/>
  <c r="E4036" i="2"/>
  <c r="E4037" i="2"/>
  <c r="H4037" i="2" s="1"/>
  <c r="E4038" i="2"/>
  <c r="E4039" i="2"/>
  <c r="E4040" i="2"/>
  <c r="E4041" i="2"/>
  <c r="E4042" i="2"/>
  <c r="E4043" i="2"/>
  <c r="E4044" i="2"/>
  <c r="E4045" i="2"/>
  <c r="H4045" i="2" s="1"/>
  <c r="E4046" i="2"/>
  <c r="E4047" i="2"/>
  <c r="E4048" i="2"/>
  <c r="E4049" i="2"/>
  <c r="E4050" i="2"/>
  <c r="E4051" i="2"/>
  <c r="E4052" i="2"/>
  <c r="E4053" i="2"/>
  <c r="H4053" i="2" s="1"/>
  <c r="E4054" i="2"/>
  <c r="E4055" i="2"/>
  <c r="E4056" i="2"/>
  <c r="E4057" i="2"/>
  <c r="E4058" i="2"/>
  <c r="E4059" i="2"/>
  <c r="E4060" i="2"/>
  <c r="E4061" i="2"/>
  <c r="H4061" i="2" s="1"/>
  <c r="E4062" i="2"/>
  <c r="E4063" i="2"/>
  <c r="E4064" i="2"/>
  <c r="E4065" i="2"/>
  <c r="E4066" i="2"/>
  <c r="E4067" i="2"/>
  <c r="E4068" i="2"/>
  <c r="E4069" i="2"/>
  <c r="H4069" i="2" s="1"/>
  <c r="E4070" i="2"/>
  <c r="E4071" i="2"/>
  <c r="E4072" i="2"/>
  <c r="E4073" i="2"/>
  <c r="E4074" i="2"/>
  <c r="E4075" i="2"/>
  <c r="E4076" i="2"/>
  <c r="E4077" i="2"/>
  <c r="H4077" i="2" s="1"/>
  <c r="E4078" i="2"/>
  <c r="E4079" i="2"/>
  <c r="E4080" i="2"/>
  <c r="E4081" i="2"/>
  <c r="E4082" i="2"/>
  <c r="E4083" i="2"/>
  <c r="E4084" i="2"/>
  <c r="E4085" i="2"/>
  <c r="H4085" i="2" s="1"/>
  <c r="E4086" i="2"/>
  <c r="E4087" i="2"/>
  <c r="E4088" i="2"/>
  <c r="E4089" i="2"/>
  <c r="E4090" i="2"/>
  <c r="E4091" i="2"/>
  <c r="E4092" i="2"/>
  <c r="E4093" i="2"/>
  <c r="H4093" i="2" s="1"/>
  <c r="E4094" i="2"/>
  <c r="E4095" i="2"/>
  <c r="E4096" i="2"/>
  <c r="E4097" i="2"/>
  <c r="E4098" i="2"/>
  <c r="E4099" i="2"/>
  <c r="E4100" i="2"/>
  <c r="E4101" i="2"/>
  <c r="H4101" i="2" s="1"/>
  <c r="E4102" i="2"/>
  <c r="E4103" i="2"/>
  <c r="E4104" i="2"/>
  <c r="E4105" i="2"/>
  <c r="E4106" i="2"/>
  <c r="E4107" i="2"/>
  <c r="E4108" i="2"/>
  <c r="E4109" i="2"/>
  <c r="H4109" i="2" s="1"/>
  <c r="E4110" i="2"/>
  <c r="E4111" i="2"/>
  <c r="E4112" i="2"/>
  <c r="E4113" i="2"/>
  <c r="E4114" i="2"/>
  <c r="E4115" i="2"/>
  <c r="E4116" i="2"/>
  <c r="E4117" i="2"/>
  <c r="H4117" i="2" s="1"/>
  <c r="E4118" i="2"/>
  <c r="E4119" i="2"/>
  <c r="E4120" i="2"/>
  <c r="E4121" i="2"/>
  <c r="E4122" i="2"/>
  <c r="E4123" i="2"/>
  <c r="E4124" i="2"/>
  <c r="E4125" i="2"/>
  <c r="H4125" i="2" s="1"/>
  <c r="E4126" i="2"/>
  <c r="E4127" i="2"/>
  <c r="E4128" i="2"/>
  <c r="E4129" i="2"/>
  <c r="E4130" i="2"/>
  <c r="E4131" i="2"/>
  <c r="E4132" i="2"/>
  <c r="E4133" i="2"/>
  <c r="H4133" i="2" s="1"/>
  <c r="E4134" i="2"/>
  <c r="E4135" i="2"/>
  <c r="E4136" i="2"/>
  <c r="E4137" i="2"/>
  <c r="E4138" i="2"/>
  <c r="E4139" i="2"/>
  <c r="E4140" i="2"/>
  <c r="E4141" i="2"/>
  <c r="H4141" i="2" s="1"/>
  <c r="E4142" i="2"/>
  <c r="E4143" i="2"/>
  <c r="E4144" i="2"/>
  <c r="E4145" i="2"/>
  <c r="E4146" i="2"/>
  <c r="E4147" i="2"/>
  <c r="E4148" i="2"/>
  <c r="E4149" i="2"/>
  <c r="H4149" i="2" s="1"/>
  <c r="E4150" i="2"/>
  <c r="E2" i="2"/>
  <c r="G4142" i="2" l="1"/>
  <c r="H4142" i="2"/>
  <c r="G4078" i="2"/>
  <c r="H4078" i="2"/>
  <c r="G4014" i="2"/>
  <c r="H4014" i="2"/>
  <c r="G3950" i="2"/>
  <c r="H3950" i="2"/>
  <c r="G3878" i="2"/>
  <c r="H3878" i="2"/>
  <c r="G3830" i="2"/>
  <c r="H3830" i="2"/>
  <c r="G4108" i="2"/>
  <c r="H4108" i="2"/>
  <c r="G4060" i="2"/>
  <c r="H4060" i="2"/>
  <c r="G4012" i="2"/>
  <c r="H4012" i="2"/>
  <c r="G3972" i="2"/>
  <c r="H3972" i="2"/>
  <c r="G3924" i="2"/>
  <c r="H3924" i="2"/>
  <c r="G3884" i="2"/>
  <c r="H3884" i="2"/>
  <c r="G3844" i="2"/>
  <c r="H3844" i="2"/>
  <c r="G3780" i="2"/>
  <c r="H3780" i="2"/>
  <c r="G4123" i="2"/>
  <c r="H4123" i="2"/>
  <c r="G4130" i="2"/>
  <c r="H4130" i="2"/>
  <c r="G4106" i="2"/>
  <c r="H4106" i="2"/>
  <c r="G4082" i="2"/>
  <c r="H4082" i="2"/>
  <c r="G4050" i="2"/>
  <c r="H4050" i="2"/>
  <c r="G4145" i="2"/>
  <c r="H4145" i="2"/>
  <c r="G4137" i="2"/>
  <c r="H4137" i="2"/>
  <c r="G4129" i="2"/>
  <c r="H4129" i="2"/>
  <c r="G4121" i="2"/>
  <c r="H4121" i="2"/>
  <c r="G4113" i="2"/>
  <c r="H4113" i="2"/>
  <c r="G4105" i="2"/>
  <c r="H4105" i="2"/>
  <c r="G4097" i="2"/>
  <c r="H4097" i="2"/>
  <c r="G4089" i="2"/>
  <c r="H4089" i="2"/>
  <c r="G4081" i="2"/>
  <c r="H4081" i="2"/>
  <c r="G4073" i="2"/>
  <c r="H4073" i="2"/>
  <c r="G4065" i="2"/>
  <c r="H4065" i="2"/>
  <c r="G4057" i="2"/>
  <c r="H4057" i="2"/>
  <c r="G4049" i="2"/>
  <c r="H4049" i="2"/>
  <c r="G4041" i="2"/>
  <c r="H4041" i="2"/>
  <c r="G4033" i="2"/>
  <c r="H4033" i="2"/>
  <c r="G4025" i="2"/>
  <c r="H4025" i="2"/>
  <c r="G4017" i="2"/>
  <c r="H4017" i="2"/>
  <c r="G4009" i="2"/>
  <c r="H4009" i="2"/>
  <c r="G4001" i="2"/>
  <c r="H4001" i="2"/>
  <c r="G3993" i="2"/>
  <c r="H3993" i="2"/>
  <c r="G3985" i="2"/>
  <c r="H3985" i="2"/>
  <c r="G3977" i="2"/>
  <c r="H3977" i="2"/>
  <c r="G3969" i="2"/>
  <c r="H3969" i="2"/>
  <c r="G3961" i="2"/>
  <c r="H3961" i="2"/>
  <c r="G3953" i="2"/>
  <c r="H3953" i="2"/>
  <c r="G3945" i="2"/>
  <c r="H3945" i="2"/>
  <c r="G3937" i="2"/>
  <c r="H3937" i="2"/>
  <c r="G3929" i="2"/>
  <c r="H3929" i="2"/>
  <c r="G3921" i="2"/>
  <c r="H3921" i="2"/>
  <c r="G3913" i="2"/>
  <c r="H3913" i="2"/>
  <c r="G3905" i="2"/>
  <c r="H3905" i="2"/>
  <c r="G3897" i="2"/>
  <c r="H3897" i="2"/>
  <c r="G3889" i="2"/>
  <c r="H3889" i="2"/>
  <c r="G3881" i="2"/>
  <c r="H3881" i="2"/>
  <c r="G3873" i="2"/>
  <c r="H3873" i="2"/>
  <c r="G3865" i="2"/>
  <c r="H3865" i="2"/>
  <c r="G3857" i="2"/>
  <c r="H3857" i="2"/>
  <c r="G3849" i="2"/>
  <c r="H3849" i="2"/>
  <c r="G3841" i="2"/>
  <c r="H3841" i="2"/>
  <c r="G3833" i="2"/>
  <c r="H3833" i="2"/>
  <c r="G3825" i="2"/>
  <c r="H3825" i="2"/>
  <c r="G3817" i="2"/>
  <c r="H3817" i="2"/>
  <c r="G3809" i="2"/>
  <c r="H3809" i="2"/>
  <c r="G3801" i="2"/>
  <c r="H3801" i="2"/>
  <c r="G3793" i="2"/>
  <c r="H3793" i="2"/>
  <c r="G3785" i="2"/>
  <c r="H3785" i="2"/>
  <c r="G3777" i="2"/>
  <c r="H3777" i="2"/>
  <c r="G3769" i="2"/>
  <c r="H3769" i="2"/>
  <c r="G3761" i="2"/>
  <c r="H3761" i="2"/>
  <c r="G3753" i="2"/>
  <c r="H3753" i="2"/>
  <c r="G3745" i="2"/>
  <c r="H3745" i="2"/>
  <c r="G3737" i="2"/>
  <c r="H3737" i="2"/>
  <c r="G3729" i="2"/>
  <c r="H3729" i="2"/>
  <c r="G3721" i="2"/>
  <c r="H3721" i="2"/>
  <c r="G3713" i="2"/>
  <c r="H3713" i="2"/>
  <c r="G3705" i="2"/>
  <c r="H3705" i="2"/>
  <c r="G3697" i="2"/>
  <c r="H3697" i="2"/>
  <c r="G3689" i="2"/>
  <c r="H3689" i="2"/>
  <c r="G3681" i="2"/>
  <c r="H3681" i="2"/>
  <c r="G3673" i="2"/>
  <c r="H3673" i="2"/>
  <c r="G3665" i="2"/>
  <c r="H3665" i="2"/>
  <c r="G3657" i="2"/>
  <c r="H3657" i="2"/>
  <c r="G3649" i="2"/>
  <c r="H3649" i="2"/>
  <c r="G3641" i="2"/>
  <c r="H3641" i="2"/>
  <c r="G3633" i="2"/>
  <c r="H3633" i="2"/>
  <c r="G3625" i="2"/>
  <c r="H3625" i="2"/>
  <c r="G3617" i="2"/>
  <c r="H3617" i="2"/>
  <c r="G3609" i="2"/>
  <c r="H3609" i="2"/>
  <c r="G3601" i="2"/>
  <c r="H3601" i="2"/>
  <c r="G3593" i="2"/>
  <c r="H3593" i="2"/>
  <c r="G3585" i="2"/>
  <c r="H3585" i="2"/>
  <c r="G3577" i="2"/>
  <c r="H3577" i="2"/>
  <c r="G3569" i="2"/>
  <c r="H3569" i="2"/>
  <c r="G3561" i="2"/>
  <c r="H3561" i="2"/>
  <c r="G3553" i="2"/>
  <c r="H3553" i="2"/>
  <c r="G3545" i="2"/>
  <c r="H3545" i="2"/>
  <c r="G3537" i="2"/>
  <c r="H3537" i="2"/>
  <c r="G3529" i="2"/>
  <c r="H3529" i="2"/>
  <c r="G3521" i="2"/>
  <c r="H3521" i="2"/>
  <c r="G3513" i="2"/>
  <c r="H3513" i="2"/>
  <c r="G3505" i="2"/>
  <c r="H3505" i="2"/>
  <c r="G3497" i="2"/>
  <c r="H3497" i="2"/>
  <c r="G3489" i="2"/>
  <c r="H3489" i="2"/>
  <c r="G3481" i="2"/>
  <c r="H3481" i="2"/>
  <c r="G3473" i="2"/>
  <c r="H3473" i="2"/>
  <c r="G3465" i="2"/>
  <c r="H3465" i="2"/>
  <c r="G3457" i="2"/>
  <c r="H3457" i="2"/>
  <c r="G3449" i="2"/>
  <c r="H3449" i="2"/>
  <c r="G3441" i="2"/>
  <c r="H3441" i="2"/>
  <c r="G3433" i="2"/>
  <c r="H3433" i="2"/>
  <c r="G3425" i="2"/>
  <c r="H3425" i="2"/>
  <c r="G3417" i="2"/>
  <c r="H3417" i="2"/>
  <c r="G3409" i="2"/>
  <c r="H3409" i="2"/>
  <c r="G3401" i="2"/>
  <c r="H3401" i="2"/>
  <c r="G3393" i="2"/>
  <c r="H3393" i="2"/>
  <c r="G3385" i="2"/>
  <c r="H3385" i="2"/>
  <c r="G3377" i="2"/>
  <c r="H3377" i="2"/>
  <c r="G3369" i="2"/>
  <c r="H3369" i="2"/>
  <c r="G3361" i="2"/>
  <c r="H3361" i="2"/>
  <c r="G3353" i="2"/>
  <c r="H3353" i="2"/>
  <c r="G3345" i="2"/>
  <c r="H3345" i="2"/>
  <c r="G3337" i="2"/>
  <c r="H3337" i="2"/>
  <c r="G3329" i="2"/>
  <c r="H3329" i="2"/>
  <c r="G3321" i="2"/>
  <c r="H3321" i="2"/>
  <c r="G3313" i="2"/>
  <c r="H3313" i="2"/>
  <c r="G3305" i="2"/>
  <c r="H3305" i="2"/>
  <c r="G3297" i="2"/>
  <c r="H3297" i="2"/>
  <c r="G3289" i="2"/>
  <c r="H3289" i="2"/>
  <c r="G3281" i="2"/>
  <c r="H3281" i="2"/>
  <c r="G3273" i="2"/>
  <c r="H3273" i="2"/>
  <c r="G3265" i="2"/>
  <c r="H3265" i="2"/>
  <c r="G3257" i="2"/>
  <c r="H3257" i="2"/>
  <c r="G3249" i="2"/>
  <c r="H3249" i="2"/>
  <c r="G3241" i="2"/>
  <c r="H3241" i="2"/>
  <c r="G3233" i="2"/>
  <c r="H3233" i="2"/>
  <c r="G3225" i="2"/>
  <c r="H3225" i="2"/>
  <c r="G3217" i="2"/>
  <c r="H3217" i="2"/>
  <c r="G3209" i="2"/>
  <c r="H3209" i="2"/>
  <c r="G3201" i="2"/>
  <c r="H3201" i="2"/>
  <c r="G3193" i="2"/>
  <c r="H3193" i="2"/>
  <c r="G3185" i="2"/>
  <c r="H3185" i="2"/>
  <c r="G3177" i="2"/>
  <c r="H3177" i="2"/>
  <c r="G3169" i="2"/>
  <c r="H3169" i="2"/>
  <c r="G3161" i="2"/>
  <c r="H3161" i="2"/>
  <c r="G3153" i="2"/>
  <c r="H3153" i="2"/>
  <c r="G3145" i="2"/>
  <c r="H3145" i="2"/>
  <c r="G3137" i="2"/>
  <c r="H3137" i="2"/>
  <c r="G3129" i="2"/>
  <c r="H3129" i="2"/>
  <c r="G3121" i="2"/>
  <c r="H3121" i="2"/>
  <c r="G3113" i="2"/>
  <c r="H3113" i="2"/>
  <c r="G3105" i="2"/>
  <c r="H3105" i="2"/>
  <c r="G3097" i="2"/>
  <c r="H3097" i="2"/>
  <c r="G3089" i="2"/>
  <c r="H3089" i="2"/>
  <c r="G3081" i="2"/>
  <c r="H3081" i="2"/>
  <c r="G3073" i="2"/>
  <c r="H3073" i="2"/>
  <c r="G3065" i="2"/>
  <c r="H3065" i="2"/>
  <c r="G3057" i="2"/>
  <c r="H3057" i="2"/>
  <c r="G3041" i="2"/>
  <c r="H3041" i="2"/>
  <c r="G3033" i="2"/>
  <c r="H3033" i="2"/>
  <c r="G3025" i="2"/>
  <c r="H3025" i="2"/>
  <c r="G3009" i="2"/>
  <c r="H3009" i="2"/>
  <c r="G3001" i="2"/>
  <c r="H3001" i="2"/>
  <c r="G2993" i="2"/>
  <c r="H2993" i="2"/>
  <c r="G2977" i="2"/>
  <c r="H2977" i="2"/>
  <c r="G2969" i="2"/>
  <c r="H2969" i="2"/>
  <c r="G2961" i="2"/>
  <c r="H2961" i="2"/>
  <c r="G2945" i="2"/>
  <c r="H2945" i="2"/>
  <c r="G2937" i="2"/>
  <c r="H2937" i="2"/>
  <c r="G2929" i="2"/>
  <c r="H2929" i="2"/>
  <c r="G2913" i="2"/>
  <c r="H2913" i="2"/>
  <c r="G2905" i="2"/>
  <c r="H2905" i="2"/>
  <c r="G2897" i="2"/>
  <c r="H2897" i="2"/>
  <c r="G2881" i="2"/>
  <c r="H2881" i="2"/>
  <c r="G2873" i="2"/>
  <c r="H2873" i="2"/>
  <c r="G2865" i="2"/>
  <c r="H2865" i="2"/>
  <c r="G2849" i="2"/>
  <c r="H2849" i="2"/>
  <c r="G2841" i="2"/>
  <c r="H2841" i="2"/>
  <c r="G2833" i="2"/>
  <c r="H2833" i="2"/>
  <c r="G2817" i="2"/>
  <c r="H2817" i="2"/>
  <c r="G2809" i="2"/>
  <c r="H2809" i="2"/>
  <c r="G2801" i="2"/>
  <c r="H2801" i="2"/>
  <c r="G2785" i="2"/>
  <c r="H2785" i="2"/>
  <c r="G2777" i="2"/>
  <c r="H2777" i="2"/>
  <c r="G2769" i="2"/>
  <c r="H2769" i="2"/>
  <c r="G2753" i="2"/>
  <c r="H2753" i="2"/>
  <c r="G2745" i="2"/>
  <c r="H2745" i="2"/>
  <c r="G2737" i="2"/>
  <c r="H2737" i="2"/>
  <c r="G2721" i="2"/>
  <c r="H2721" i="2"/>
  <c r="G2713" i="2"/>
  <c r="H2713" i="2"/>
  <c r="G2705" i="2"/>
  <c r="H2705" i="2"/>
  <c r="G2689" i="2"/>
  <c r="H2689" i="2"/>
  <c r="G2681" i="2"/>
  <c r="H2681" i="2"/>
  <c r="G2673" i="2"/>
  <c r="H2673" i="2"/>
  <c r="G2657" i="2"/>
  <c r="H2657" i="2"/>
  <c r="G2649" i="2"/>
  <c r="H2649" i="2"/>
  <c r="G2641" i="2"/>
  <c r="H2641" i="2"/>
  <c r="G2625" i="2"/>
  <c r="H2625" i="2"/>
  <c r="G2617" i="2"/>
  <c r="H2617" i="2"/>
  <c r="G2609" i="2"/>
  <c r="H2609" i="2"/>
  <c r="G2593" i="2"/>
  <c r="H2593" i="2"/>
  <c r="G2585" i="2"/>
  <c r="H2585" i="2"/>
  <c r="G2577" i="2"/>
  <c r="H2577" i="2"/>
  <c r="G2561" i="2"/>
  <c r="H2561" i="2"/>
  <c r="G2553" i="2"/>
  <c r="H2553" i="2"/>
  <c r="G2545" i="2"/>
  <c r="H2545" i="2"/>
  <c r="G2529" i="2"/>
  <c r="H2529" i="2"/>
  <c r="G2521" i="2"/>
  <c r="H2521" i="2"/>
  <c r="G2513" i="2"/>
  <c r="H2513" i="2"/>
  <c r="G2497" i="2"/>
  <c r="H2497" i="2"/>
  <c r="G2489" i="2"/>
  <c r="H2489" i="2"/>
  <c r="G2481" i="2"/>
  <c r="H2481" i="2"/>
  <c r="G2465" i="2"/>
  <c r="H2465" i="2"/>
  <c r="G2457" i="2"/>
  <c r="H2457" i="2"/>
  <c r="G2449" i="2"/>
  <c r="H2449" i="2"/>
  <c r="G2433" i="2"/>
  <c r="H2433" i="2"/>
  <c r="G2425" i="2"/>
  <c r="H2425" i="2"/>
  <c r="G2417" i="2"/>
  <c r="H2417" i="2"/>
  <c r="G2401" i="2"/>
  <c r="H2401" i="2"/>
  <c r="G2393" i="2"/>
  <c r="H2393" i="2"/>
  <c r="G2385" i="2"/>
  <c r="H2385" i="2"/>
  <c r="G2369" i="2"/>
  <c r="H2369" i="2"/>
  <c r="G2361" i="2"/>
  <c r="H2361" i="2"/>
  <c r="G2353" i="2"/>
  <c r="H2353" i="2"/>
  <c r="G2337" i="2"/>
  <c r="H2337" i="2"/>
  <c r="G2329" i="2"/>
  <c r="H2329" i="2"/>
  <c r="G2321" i="2"/>
  <c r="H2321" i="2"/>
  <c r="G2305" i="2"/>
  <c r="H2305" i="2"/>
  <c r="G2297" i="2"/>
  <c r="H2297" i="2"/>
  <c r="G2289" i="2"/>
  <c r="H2289" i="2"/>
  <c r="G2273" i="2"/>
  <c r="H2273" i="2"/>
  <c r="G2265" i="2"/>
  <c r="H2265" i="2"/>
  <c r="G2257" i="2"/>
  <c r="H2257" i="2"/>
  <c r="G2241" i="2"/>
  <c r="H2241" i="2"/>
  <c r="G2233" i="2"/>
  <c r="H2233" i="2"/>
  <c r="G2225" i="2"/>
  <c r="H2225" i="2"/>
  <c r="G2185" i="2"/>
  <c r="H2185" i="2"/>
  <c r="G2177" i="2"/>
  <c r="H2177" i="2"/>
  <c r="G2169" i="2"/>
  <c r="H2169" i="2"/>
  <c r="G2153" i="2"/>
  <c r="H2153" i="2"/>
  <c r="G2137" i="2"/>
  <c r="H2137" i="2"/>
  <c r="G2129" i="2"/>
  <c r="H2129" i="2"/>
  <c r="G2121" i="2"/>
  <c r="H2121" i="2"/>
  <c r="G2097" i="2"/>
  <c r="H2097" i="2"/>
  <c r="G2065" i="2"/>
  <c r="H2065" i="2"/>
  <c r="G2057" i="2"/>
  <c r="H2057" i="2"/>
  <c r="G2025" i="2"/>
  <c r="H2025" i="2"/>
  <c r="G2001" i="2"/>
  <c r="H2001" i="2"/>
  <c r="G1993" i="2"/>
  <c r="H1993" i="2"/>
  <c r="G1969" i="2"/>
  <c r="H1969" i="2"/>
  <c r="G1937" i="2"/>
  <c r="H1937" i="2"/>
  <c r="G1889" i="2"/>
  <c r="H1889" i="2"/>
  <c r="G1881" i="2"/>
  <c r="H1881" i="2"/>
  <c r="G1865" i="2"/>
  <c r="H1865" i="2"/>
  <c r="G1841" i="2"/>
  <c r="H1841" i="2"/>
  <c r="G1833" i="2"/>
  <c r="H1833" i="2"/>
  <c r="G1825" i="2"/>
  <c r="H1825" i="2"/>
  <c r="G1809" i="2"/>
  <c r="H1809" i="2"/>
  <c r="G1793" i="2"/>
  <c r="H1793" i="2"/>
  <c r="G1785" i="2"/>
  <c r="H1785" i="2"/>
  <c r="G1753" i="2"/>
  <c r="H1753" i="2"/>
  <c r="G1737" i="2"/>
  <c r="H1737" i="2"/>
  <c r="G1713" i="2"/>
  <c r="H1713" i="2"/>
  <c r="G1705" i="2"/>
  <c r="H1705" i="2"/>
  <c r="G1697" i="2"/>
  <c r="H1697" i="2"/>
  <c r="G1681" i="2"/>
  <c r="H1681" i="2"/>
  <c r="G1665" i="2"/>
  <c r="H1665" i="2"/>
  <c r="G1657" i="2"/>
  <c r="H1657" i="2"/>
  <c r="G1625" i="2"/>
  <c r="H1625" i="2"/>
  <c r="G1609" i="2"/>
  <c r="H1609" i="2"/>
  <c r="G1585" i="2"/>
  <c r="H1585" i="2"/>
  <c r="G1577" i="2"/>
  <c r="H1577" i="2"/>
  <c r="G1569" i="2"/>
  <c r="H1569" i="2"/>
  <c r="G1553" i="2"/>
  <c r="H1553" i="2"/>
  <c r="G1537" i="2"/>
  <c r="H1537" i="2"/>
  <c r="G1529" i="2"/>
  <c r="H1529" i="2"/>
  <c r="G1497" i="2"/>
  <c r="H1497" i="2"/>
  <c r="G1481" i="2"/>
  <c r="H1481" i="2"/>
  <c r="G1457" i="2"/>
  <c r="H1457" i="2"/>
  <c r="G1449" i="2"/>
  <c r="H1449" i="2"/>
  <c r="G1441" i="2"/>
  <c r="H1441" i="2"/>
  <c r="G1425" i="2"/>
  <c r="H1425" i="2"/>
  <c r="G1409" i="2"/>
  <c r="H1409" i="2"/>
  <c r="G4150" i="2"/>
  <c r="H4150" i="2"/>
  <c r="G4086" i="2"/>
  <c r="H4086" i="2"/>
  <c r="G4022" i="2"/>
  <c r="H4022" i="2"/>
  <c r="G3958" i="2"/>
  <c r="H3958" i="2"/>
  <c r="G3894" i="2"/>
  <c r="H3894" i="2"/>
  <c r="G3814" i="2"/>
  <c r="H3814" i="2"/>
  <c r="G4148" i="2"/>
  <c r="H4148" i="2"/>
  <c r="G4100" i="2"/>
  <c r="H4100" i="2"/>
  <c r="G4052" i="2"/>
  <c r="H4052" i="2"/>
  <c r="G4004" i="2"/>
  <c r="H4004" i="2"/>
  <c r="G3956" i="2"/>
  <c r="H3956" i="2"/>
  <c r="G3916" i="2"/>
  <c r="H3916" i="2"/>
  <c r="G3868" i="2"/>
  <c r="H3868" i="2"/>
  <c r="G3828" i="2"/>
  <c r="H3828" i="2"/>
  <c r="G3804" i="2"/>
  <c r="H3804" i="2"/>
  <c r="G4147" i="2"/>
  <c r="H4147" i="2"/>
  <c r="G4146" i="2"/>
  <c r="H4146" i="2"/>
  <c r="G4122" i="2"/>
  <c r="H4122" i="2"/>
  <c r="G4098" i="2"/>
  <c r="H4098" i="2"/>
  <c r="G4074" i="2"/>
  <c r="H4074" i="2"/>
  <c r="G4058" i="2"/>
  <c r="H4058" i="2"/>
  <c r="G4144" i="2"/>
  <c r="H4144" i="2"/>
  <c r="G4136" i="2"/>
  <c r="H4136" i="2"/>
  <c r="G4128" i="2"/>
  <c r="H4128" i="2"/>
  <c r="G4120" i="2"/>
  <c r="H4120" i="2"/>
  <c r="G4112" i="2"/>
  <c r="H4112" i="2"/>
  <c r="G4104" i="2"/>
  <c r="H4104" i="2"/>
  <c r="G4096" i="2"/>
  <c r="H4096" i="2"/>
  <c r="G4088" i="2"/>
  <c r="H4088" i="2"/>
  <c r="G4080" i="2"/>
  <c r="H4080" i="2"/>
  <c r="G4072" i="2"/>
  <c r="H4072" i="2"/>
  <c r="G4064" i="2"/>
  <c r="H4064" i="2"/>
  <c r="G4056" i="2"/>
  <c r="H4056" i="2"/>
  <c r="G4048" i="2"/>
  <c r="H4048" i="2"/>
  <c r="G4040" i="2"/>
  <c r="H4040" i="2"/>
  <c r="G4032" i="2"/>
  <c r="H4032" i="2"/>
  <c r="G4024" i="2"/>
  <c r="H4024" i="2"/>
  <c r="G4016" i="2"/>
  <c r="H4016" i="2"/>
  <c r="G4008" i="2"/>
  <c r="H4008" i="2"/>
  <c r="G4000" i="2"/>
  <c r="H4000" i="2"/>
  <c r="G3992" i="2"/>
  <c r="H3992" i="2"/>
  <c r="G3984" i="2"/>
  <c r="H3984" i="2"/>
  <c r="G3976" i="2"/>
  <c r="H3976" i="2"/>
  <c r="G3968" i="2"/>
  <c r="H3968" i="2"/>
  <c r="G3960" i="2"/>
  <c r="H3960" i="2"/>
  <c r="G3952" i="2"/>
  <c r="H3952" i="2"/>
  <c r="G3944" i="2"/>
  <c r="H3944" i="2"/>
  <c r="G3936" i="2"/>
  <c r="H3936" i="2"/>
  <c r="G3928" i="2"/>
  <c r="H3928" i="2"/>
  <c r="G3920" i="2"/>
  <c r="H3920" i="2"/>
  <c r="G3912" i="2"/>
  <c r="H3912" i="2"/>
  <c r="G3904" i="2"/>
  <c r="H3904" i="2"/>
  <c r="G3896" i="2"/>
  <c r="H3896" i="2"/>
  <c r="G3888" i="2"/>
  <c r="H3888" i="2"/>
  <c r="G3880" i="2"/>
  <c r="H3880" i="2"/>
  <c r="G3872" i="2"/>
  <c r="H3872" i="2"/>
  <c r="G3864" i="2"/>
  <c r="H3864" i="2"/>
  <c r="G3856" i="2"/>
  <c r="H3856" i="2"/>
  <c r="G3848" i="2"/>
  <c r="H3848" i="2"/>
  <c r="G3840" i="2"/>
  <c r="H3840" i="2"/>
  <c r="G3832" i="2"/>
  <c r="H3832" i="2"/>
  <c r="G3824" i="2"/>
  <c r="H3824" i="2"/>
  <c r="G3816" i="2"/>
  <c r="H3816" i="2"/>
  <c r="G3808" i="2"/>
  <c r="H3808" i="2"/>
  <c r="G3800" i="2"/>
  <c r="H3800" i="2"/>
  <c r="G3792" i="2"/>
  <c r="H3792" i="2"/>
  <c r="G3784" i="2"/>
  <c r="H3784" i="2"/>
  <c r="G3776" i="2"/>
  <c r="H3776" i="2"/>
  <c r="G3768" i="2"/>
  <c r="H3768" i="2"/>
  <c r="G3760" i="2"/>
  <c r="H3760" i="2"/>
  <c r="G3752" i="2"/>
  <c r="H3752" i="2"/>
  <c r="G3744" i="2"/>
  <c r="H3744" i="2"/>
  <c r="G3736" i="2"/>
  <c r="H3736" i="2"/>
  <c r="G3728" i="2"/>
  <c r="H3728" i="2"/>
  <c r="G3720" i="2"/>
  <c r="H3720" i="2"/>
  <c r="G3712" i="2"/>
  <c r="H3712" i="2"/>
  <c r="G3704" i="2"/>
  <c r="H3704" i="2"/>
  <c r="G3696" i="2"/>
  <c r="H3696" i="2"/>
  <c r="G3688" i="2"/>
  <c r="H3688" i="2"/>
  <c r="G3680" i="2"/>
  <c r="H3680" i="2"/>
  <c r="G3672" i="2"/>
  <c r="H3672" i="2"/>
  <c r="G3664" i="2"/>
  <c r="H3664" i="2"/>
  <c r="G3656" i="2"/>
  <c r="H3656" i="2"/>
  <c r="G3648" i="2"/>
  <c r="H3648" i="2"/>
  <c r="G3640" i="2"/>
  <c r="H3640" i="2"/>
  <c r="G3632" i="2"/>
  <c r="H3632" i="2"/>
  <c r="G3624" i="2"/>
  <c r="H3624" i="2"/>
  <c r="G3616" i="2"/>
  <c r="H3616" i="2"/>
  <c r="G3608" i="2"/>
  <c r="H3608" i="2"/>
  <c r="G3600" i="2"/>
  <c r="H3600" i="2"/>
  <c r="G3592" i="2"/>
  <c r="H3592" i="2"/>
  <c r="G3584" i="2"/>
  <c r="H3584" i="2"/>
  <c r="G3576" i="2"/>
  <c r="H3576" i="2"/>
  <c r="G3568" i="2"/>
  <c r="H3568" i="2"/>
  <c r="G3560" i="2"/>
  <c r="H3560" i="2"/>
  <c r="G3552" i="2"/>
  <c r="H3552" i="2"/>
  <c r="G3544" i="2"/>
  <c r="H3544" i="2"/>
  <c r="G3536" i="2"/>
  <c r="H3536" i="2"/>
  <c r="G3528" i="2"/>
  <c r="H3528" i="2"/>
  <c r="G3520" i="2"/>
  <c r="H3520" i="2"/>
  <c r="G3512" i="2"/>
  <c r="H3512" i="2"/>
  <c r="G3504" i="2"/>
  <c r="H3504" i="2"/>
  <c r="G3496" i="2"/>
  <c r="H3496" i="2"/>
  <c r="G3488" i="2"/>
  <c r="H3488" i="2"/>
  <c r="G3480" i="2"/>
  <c r="H3480" i="2"/>
  <c r="G3472" i="2"/>
  <c r="H3472" i="2"/>
  <c r="G3464" i="2"/>
  <c r="H3464" i="2"/>
  <c r="G3456" i="2"/>
  <c r="H3456" i="2"/>
  <c r="G3448" i="2"/>
  <c r="H3448" i="2"/>
  <c r="G3440" i="2"/>
  <c r="H3440" i="2"/>
  <c r="G3432" i="2"/>
  <c r="H3432" i="2"/>
  <c r="G3424" i="2"/>
  <c r="H3424" i="2"/>
  <c r="G3416" i="2"/>
  <c r="H3416" i="2"/>
  <c r="G3408" i="2"/>
  <c r="H3408" i="2"/>
  <c r="G3400" i="2"/>
  <c r="H3400" i="2"/>
  <c r="G3392" i="2"/>
  <c r="H3392" i="2"/>
  <c r="G3384" i="2"/>
  <c r="H3384" i="2"/>
  <c r="G3376" i="2"/>
  <c r="H3376" i="2"/>
  <c r="G3368" i="2"/>
  <c r="H3368" i="2"/>
  <c r="G3360" i="2"/>
  <c r="H3360" i="2"/>
  <c r="G3352" i="2"/>
  <c r="H3352" i="2"/>
  <c r="G3344" i="2"/>
  <c r="H3344" i="2"/>
  <c r="G3336" i="2"/>
  <c r="H3336" i="2"/>
  <c r="G3328" i="2"/>
  <c r="H3328" i="2"/>
  <c r="G3320" i="2"/>
  <c r="H3320" i="2"/>
  <c r="G3312" i="2"/>
  <c r="H3312" i="2"/>
  <c r="G3304" i="2"/>
  <c r="H3304" i="2"/>
  <c r="G3296" i="2"/>
  <c r="H3296" i="2"/>
  <c r="G3288" i="2"/>
  <c r="H3288" i="2"/>
  <c r="G3280" i="2"/>
  <c r="H3280" i="2"/>
  <c r="G3272" i="2"/>
  <c r="H3272" i="2"/>
  <c r="G3264" i="2"/>
  <c r="H3264" i="2"/>
  <c r="G3256" i="2"/>
  <c r="H3256" i="2"/>
  <c r="G3248" i="2"/>
  <c r="H3248" i="2"/>
  <c r="G3240" i="2"/>
  <c r="H3240" i="2"/>
  <c r="G3232" i="2"/>
  <c r="H3232" i="2"/>
  <c r="G3224" i="2"/>
  <c r="H3224" i="2"/>
  <c r="G3216" i="2"/>
  <c r="H3216" i="2"/>
  <c r="G3208" i="2"/>
  <c r="H3208" i="2"/>
  <c r="G3200" i="2"/>
  <c r="H3200" i="2"/>
  <c r="G3192" i="2"/>
  <c r="H3192" i="2"/>
  <c r="G3184" i="2"/>
  <c r="H3184" i="2"/>
  <c r="G3176" i="2"/>
  <c r="H3176" i="2"/>
  <c r="G3168" i="2"/>
  <c r="H3168" i="2"/>
  <c r="G3160" i="2"/>
  <c r="H3160" i="2"/>
  <c r="G3152" i="2"/>
  <c r="H3152" i="2"/>
  <c r="G3144" i="2"/>
  <c r="H3144" i="2"/>
  <c r="G3136" i="2"/>
  <c r="H3136" i="2"/>
  <c r="G3128" i="2"/>
  <c r="H3128" i="2"/>
  <c r="G3120" i="2"/>
  <c r="H3120" i="2"/>
  <c r="G3112" i="2"/>
  <c r="H3112" i="2"/>
  <c r="G3104" i="2"/>
  <c r="H3104" i="2"/>
  <c r="G3096" i="2"/>
  <c r="H3096" i="2"/>
  <c r="G3088" i="2"/>
  <c r="H3088" i="2"/>
  <c r="G3080" i="2"/>
  <c r="H3080" i="2"/>
  <c r="G3072" i="2"/>
  <c r="H3072" i="2"/>
  <c r="G2208" i="2"/>
  <c r="H2208" i="2"/>
  <c r="G2192" i="2"/>
  <c r="H2192" i="2"/>
  <c r="G2184" i="2"/>
  <c r="H2184" i="2"/>
  <c r="G2160" i="2"/>
  <c r="H2160" i="2"/>
  <c r="G4102" i="2"/>
  <c r="H4102" i="2"/>
  <c r="G4030" i="2"/>
  <c r="H4030" i="2"/>
  <c r="G3974" i="2"/>
  <c r="H3974" i="2"/>
  <c r="G3910" i="2"/>
  <c r="H3910" i="2"/>
  <c r="G3846" i="2"/>
  <c r="H3846" i="2"/>
  <c r="G4140" i="2"/>
  <c r="H4140" i="2"/>
  <c r="G4084" i="2"/>
  <c r="H4084" i="2"/>
  <c r="G4036" i="2"/>
  <c r="H4036" i="2"/>
  <c r="G3964" i="2"/>
  <c r="H3964" i="2"/>
  <c r="G2" i="2"/>
  <c r="H2" i="2"/>
  <c r="G4143" i="2"/>
  <c r="H4143" i="2"/>
  <c r="G4135" i="2"/>
  <c r="H4135" i="2"/>
  <c r="G4127" i="2"/>
  <c r="H4127" i="2"/>
  <c r="G4119" i="2"/>
  <c r="H4119" i="2"/>
  <c r="G4111" i="2"/>
  <c r="H4111" i="2"/>
  <c r="G4103" i="2"/>
  <c r="H4103" i="2"/>
  <c r="G4095" i="2"/>
  <c r="H4095" i="2"/>
  <c r="G4087" i="2"/>
  <c r="H4087" i="2"/>
  <c r="G4079" i="2"/>
  <c r="H4079" i="2"/>
  <c r="G4071" i="2"/>
  <c r="H4071" i="2"/>
  <c r="G4063" i="2"/>
  <c r="H4063" i="2"/>
  <c r="G4055" i="2"/>
  <c r="H4055" i="2"/>
  <c r="G4047" i="2"/>
  <c r="H4047" i="2"/>
  <c r="G4039" i="2"/>
  <c r="H4039" i="2"/>
  <c r="G4031" i="2"/>
  <c r="H4031" i="2"/>
  <c r="G4023" i="2"/>
  <c r="H4023" i="2"/>
  <c r="G4015" i="2"/>
  <c r="H4015" i="2"/>
  <c r="G4007" i="2"/>
  <c r="H4007" i="2"/>
  <c r="G3999" i="2"/>
  <c r="H3999" i="2"/>
  <c r="G3991" i="2"/>
  <c r="H3991" i="2"/>
  <c r="G3983" i="2"/>
  <c r="H3983" i="2"/>
  <c r="G3975" i="2"/>
  <c r="H3975" i="2"/>
  <c r="G3967" i="2"/>
  <c r="H3967" i="2"/>
  <c r="G3959" i="2"/>
  <c r="H3959" i="2"/>
  <c r="G3951" i="2"/>
  <c r="H3951" i="2"/>
  <c r="G3943" i="2"/>
  <c r="H3943" i="2"/>
  <c r="G3935" i="2"/>
  <c r="H3935" i="2"/>
  <c r="G3927" i="2"/>
  <c r="H3927" i="2"/>
  <c r="G3919" i="2"/>
  <c r="H3919" i="2"/>
  <c r="G3911" i="2"/>
  <c r="H3911" i="2"/>
  <c r="G3903" i="2"/>
  <c r="H3903" i="2"/>
  <c r="G3895" i="2"/>
  <c r="H3895" i="2"/>
  <c r="G3887" i="2"/>
  <c r="H3887" i="2"/>
  <c r="G3879" i="2"/>
  <c r="H3879" i="2"/>
  <c r="G3871" i="2"/>
  <c r="H3871" i="2"/>
  <c r="G3863" i="2"/>
  <c r="H3863" i="2"/>
  <c r="G3855" i="2"/>
  <c r="H3855" i="2"/>
  <c r="G3847" i="2"/>
  <c r="H3847" i="2"/>
  <c r="G3839" i="2"/>
  <c r="H3839" i="2"/>
  <c r="G3831" i="2"/>
  <c r="H3831" i="2"/>
  <c r="G3823" i="2"/>
  <c r="H3823" i="2"/>
  <c r="G3815" i="2"/>
  <c r="H3815" i="2"/>
  <c r="G3807" i="2"/>
  <c r="H3807" i="2"/>
  <c r="G3799" i="2"/>
  <c r="H3799" i="2"/>
  <c r="G3791" i="2"/>
  <c r="H3791" i="2"/>
  <c r="G3783" i="2"/>
  <c r="H3783" i="2"/>
  <c r="G3775" i="2"/>
  <c r="H3775" i="2"/>
  <c r="G3767" i="2"/>
  <c r="H3767" i="2"/>
  <c r="G3759" i="2"/>
  <c r="H3759" i="2"/>
  <c r="G3751" i="2"/>
  <c r="H3751" i="2"/>
  <c r="G3743" i="2"/>
  <c r="H3743" i="2"/>
  <c r="G3735" i="2"/>
  <c r="H3735" i="2"/>
  <c r="G3727" i="2"/>
  <c r="H3727" i="2"/>
  <c r="G3719" i="2"/>
  <c r="H3719" i="2"/>
  <c r="G3711" i="2"/>
  <c r="H3711" i="2"/>
  <c r="G3703" i="2"/>
  <c r="H3703" i="2"/>
  <c r="G3695" i="2"/>
  <c r="H3695" i="2"/>
  <c r="G3687" i="2"/>
  <c r="H3687" i="2"/>
  <c r="G3679" i="2"/>
  <c r="H3679" i="2"/>
  <c r="G3671" i="2"/>
  <c r="H3671" i="2"/>
  <c r="G3663" i="2"/>
  <c r="H3663" i="2"/>
  <c r="G3655" i="2"/>
  <c r="H3655" i="2"/>
  <c r="G3647" i="2"/>
  <c r="H3647" i="2"/>
  <c r="G3639" i="2"/>
  <c r="H3639" i="2"/>
  <c r="G3631" i="2"/>
  <c r="H3631" i="2"/>
  <c r="G3623" i="2"/>
  <c r="H3623" i="2"/>
  <c r="G3615" i="2"/>
  <c r="H3615" i="2"/>
  <c r="G3607" i="2"/>
  <c r="H3607" i="2"/>
  <c r="G3599" i="2"/>
  <c r="H3599" i="2"/>
  <c r="G3591" i="2"/>
  <c r="H3591" i="2"/>
  <c r="G3583" i="2"/>
  <c r="H3583" i="2"/>
  <c r="G3575" i="2"/>
  <c r="H3575" i="2"/>
  <c r="G3567" i="2"/>
  <c r="H3567" i="2"/>
  <c r="G3559" i="2"/>
  <c r="H3559" i="2"/>
  <c r="G3551" i="2"/>
  <c r="H3551" i="2"/>
  <c r="G3543" i="2"/>
  <c r="H3543" i="2"/>
  <c r="G3535" i="2"/>
  <c r="H3535" i="2"/>
  <c r="G3527" i="2"/>
  <c r="H3527" i="2"/>
  <c r="G3519" i="2"/>
  <c r="H3519" i="2"/>
  <c r="G3511" i="2"/>
  <c r="H3511" i="2"/>
  <c r="G3503" i="2"/>
  <c r="H3503" i="2"/>
  <c r="G3495" i="2"/>
  <c r="H3495" i="2"/>
  <c r="G3487" i="2"/>
  <c r="H3487" i="2"/>
  <c r="G3479" i="2"/>
  <c r="H3479" i="2"/>
  <c r="G3471" i="2"/>
  <c r="H3471" i="2"/>
  <c r="G3463" i="2"/>
  <c r="H3463" i="2"/>
  <c r="G3455" i="2"/>
  <c r="H3455" i="2"/>
  <c r="G3447" i="2"/>
  <c r="H3447" i="2"/>
  <c r="G3439" i="2"/>
  <c r="H3439" i="2"/>
  <c r="G3071" i="2"/>
  <c r="H3071" i="2"/>
  <c r="G3063" i="2"/>
  <c r="H3063" i="2"/>
  <c r="G3047" i="2"/>
  <c r="H3047" i="2"/>
  <c r="G3039" i="2"/>
  <c r="H3039" i="2"/>
  <c r="G3031" i="2"/>
  <c r="H3031" i="2"/>
  <c r="G3015" i="2"/>
  <c r="H3015" i="2"/>
  <c r="G3007" i="2"/>
  <c r="H3007" i="2"/>
  <c r="G2999" i="2"/>
  <c r="H2999" i="2"/>
  <c r="G2983" i="2"/>
  <c r="H2983" i="2"/>
  <c r="G2975" i="2"/>
  <c r="H2975" i="2"/>
  <c r="G2967" i="2"/>
  <c r="H2967" i="2"/>
  <c r="G2951" i="2"/>
  <c r="H2951" i="2"/>
  <c r="G2943" i="2"/>
  <c r="H2943" i="2"/>
  <c r="G2935" i="2"/>
  <c r="H2935" i="2"/>
  <c r="G2919" i="2"/>
  <c r="H2919" i="2"/>
  <c r="G2911" i="2"/>
  <c r="H2911" i="2"/>
  <c r="G2903" i="2"/>
  <c r="H2903" i="2"/>
  <c r="G2887" i="2"/>
  <c r="H2887" i="2"/>
  <c r="G2879" i="2"/>
  <c r="H2879" i="2"/>
  <c r="G2871" i="2"/>
  <c r="H2871" i="2"/>
  <c r="G2855" i="2"/>
  <c r="H2855" i="2"/>
  <c r="G2847" i="2"/>
  <c r="H2847" i="2"/>
  <c r="G2839" i="2"/>
  <c r="H2839" i="2"/>
  <c r="G2823" i="2"/>
  <c r="H2823" i="2"/>
  <c r="G2815" i="2"/>
  <c r="H2815" i="2"/>
  <c r="G2807" i="2"/>
  <c r="H2807" i="2"/>
  <c r="G2791" i="2"/>
  <c r="H2791" i="2"/>
  <c r="G2783" i="2"/>
  <c r="H2783" i="2"/>
  <c r="G2775" i="2"/>
  <c r="H2775" i="2"/>
  <c r="G2759" i="2"/>
  <c r="H2759" i="2"/>
  <c r="G2751" i="2"/>
  <c r="H2751" i="2"/>
  <c r="G2743" i="2"/>
  <c r="H2743" i="2"/>
  <c r="G2727" i="2"/>
  <c r="H2727" i="2"/>
  <c r="G2719" i="2"/>
  <c r="H2719" i="2"/>
  <c r="G2711" i="2"/>
  <c r="H2711" i="2"/>
  <c r="G2695" i="2"/>
  <c r="H2695" i="2"/>
  <c r="G2687" i="2"/>
  <c r="H2687" i="2"/>
  <c r="G2679" i="2"/>
  <c r="H2679" i="2"/>
  <c r="G2663" i="2"/>
  <c r="H2663" i="2"/>
  <c r="G2655" i="2"/>
  <c r="H2655" i="2"/>
  <c r="G2647" i="2"/>
  <c r="H2647" i="2"/>
  <c r="G2631" i="2"/>
  <c r="H2631" i="2"/>
  <c r="G2623" i="2"/>
  <c r="H2623" i="2"/>
  <c r="G2615" i="2"/>
  <c r="H2615" i="2"/>
  <c r="G2599" i="2"/>
  <c r="H2599" i="2"/>
  <c r="G2591" i="2"/>
  <c r="H2591" i="2"/>
  <c r="G2583" i="2"/>
  <c r="H2583" i="2"/>
  <c r="G2567" i="2"/>
  <c r="H2567" i="2"/>
  <c r="G2559" i="2"/>
  <c r="H2559" i="2"/>
  <c r="G2551" i="2"/>
  <c r="H2551" i="2"/>
  <c r="G2535" i="2"/>
  <c r="H2535" i="2"/>
  <c r="G2527" i="2"/>
  <c r="H2527" i="2"/>
  <c r="G2519" i="2"/>
  <c r="H2519" i="2"/>
  <c r="G2503" i="2"/>
  <c r="H2503" i="2"/>
  <c r="G2495" i="2"/>
  <c r="H2495" i="2"/>
  <c r="G2487" i="2"/>
  <c r="H2487" i="2"/>
  <c r="G2471" i="2"/>
  <c r="H2471" i="2"/>
  <c r="G2463" i="2"/>
  <c r="H2463" i="2"/>
  <c r="G2455" i="2"/>
  <c r="H2455" i="2"/>
  <c r="G2439" i="2"/>
  <c r="H2439" i="2"/>
  <c r="G2431" i="2"/>
  <c r="H2431" i="2"/>
  <c r="G2423" i="2"/>
  <c r="H2423" i="2"/>
  <c r="G2407" i="2"/>
  <c r="H2407" i="2"/>
  <c r="G2399" i="2"/>
  <c r="H2399" i="2"/>
  <c r="G2391" i="2"/>
  <c r="H2391" i="2"/>
  <c r="G2375" i="2"/>
  <c r="H2375" i="2"/>
  <c r="G2367" i="2"/>
  <c r="H2367" i="2"/>
  <c r="G2359" i="2"/>
  <c r="H2359" i="2"/>
  <c r="G2343" i="2"/>
  <c r="H2343" i="2"/>
  <c r="G2335" i="2"/>
  <c r="H2335" i="2"/>
  <c r="G2327" i="2"/>
  <c r="H2327" i="2"/>
  <c r="G2311" i="2"/>
  <c r="H2311" i="2"/>
  <c r="G2303" i="2"/>
  <c r="H2303" i="2"/>
  <c r="G2295" i="2"/>
  <c r="H2295" i="2"/>
  <c r="G2279" i="2"/>
  <c r="H2279" i="2"/>
  <c r="G2271" i="2"/>
  <c r="H2271" i="2"/>
  <c r="G2263" i="2"/>
  <c r="H2263" i="2"/>
  <c r="G2247" i="2"/>
  <c r="H2247" i="2"/>
  <c r="G2239" i="2"/>
  <c r="H2239" i="2"/>
  <c r="G2231" i="2"/>
  <c r="H2231" i="2"/>
  <c r="G2215" i="2"/>
  <c r="H2215" i="2"/>
  <c r="G2199" i="2"/>
  <c r="H2199" i="2"/>
  <c r="G2183" i="2"/>
  <c r="H2183" i="2"/>
  <c r="G2175" i="2"/>
  <c r="H2175" i="2"/>
  <c r="G2167" i="2"/>
  <c r="H2167" i="2"/>
  <c r="G2159" i="2"/>
  <c r="H2159" i="2"/>
  <c r="G2135" i="2"/>
  <c r="H2135" i="2"/>
  <c r="G2119" i="2"/>
  <c r="H2119" i="2"/>
  <c r="G2095" i="2"/>
  <c r="H2095" i="2"/>
  <c r="G2087" i="2"/>
  <c r="H2087" i="2"/>
  <c r="G2079" i="2"/>
  <c r="H2079" i="2"/>
  <c r="G2071" i="2"/>
  <c r="H2071" i="2"/>
  <c r="G2063" i="2"/>
  <c r="H2063" i="2"/>
  <c r="G2047" i="2"/>
  <c r="H2047" i="2"/>
  <c r="G2039" i="2"/>
  <c r="H2039" i="2"/>
  <c r="G2031" i="2"/>
  <c r="H2031" i="2"/>
  <c r="G2015" i="2"/>
  <c r="H2015" i="2"/>
  <c r="G2007" i="2"/>
  <c r="H2007" i="2"/>
  <c r="G1991" i="2"/>
  <c r="H1991" i="2"/>
  <c r="G1959" i="2"/>
  <c r="H1959" i="2"/>
  <c r="G1935" i="2"/>
  <c r="H1935" i="2"/>
  <c r="G1919" i="2"/>
  <c r="H1919" i="2"/>
  <c r="G1911" i="2"/>
  <c r="H1911" i="2"/>
  <c r="G4126" i="2"/>
  <c r="H4126" i="2"/>
  <c r="G4062" i="2"/>
  <c r="H4062" i="2"/>
  <c r="G3998" i="2"/>
  <c r="H3998" i="2"/>
  <c r="G3934" i="2"/>
  <c r="H3934" i="2"/>
  <c r="G3870" i="2"/>
  <c r="H3870" i="2"/>
  <c r="G3838" i="2"/>
  <c r="H3838" i="2"/>
  <c r="G3798" i="2"/>
  <c r="H3798" i="2"/>
  <c r="G3790" i="2"/>
  <c r="H3790" i="2"/>
  <c r="G3782" i="2"/>
  <c r="H3782" i="2"/>
  <c r="G3774" i="2"/>
  <c r="H3774" i="2"/>
  <c r="G3766" i="2"/>
  <c r="H3766" i="2"/>
  <c r="G3758" i="2"/>
  <c r="H3758" i="2"/>
  <c r="G3750" i="2"/>
  <c r="H3750" i="2"/>
  <c r="G3742" i="2"/>
  <c r="H3742" i="2"/>
  <c r="G3734" i="2"/>
  <c r="H3734" i="2"/>
  <c r="G3726" i="2"/>
  <c r="H3726" i="2"/>
  <c r="G3718" i="2"/>
  <c r="H3718" i="2"/>
  <c r="G3710" i="2"/>
  <c r="H3710" i="2"/>
  <c r="G3702" i="2"/>
  <c r="H3702" i="2"/>
  <c r="G3694" i="2"/>
  <c r="H3694" i="2"/>
  <c r="G3686" i="2"/>
  <c r="H3686" i="2"/>
  <c r="G3678" i="2"/>
  <c r="H3678" i="2"/>
  <c r="G3670" i="2"/>
  <c r="H3670" i="2"/>
  <c r="G3662" i="2"/>
  <c r="H3662" i="2"/>
  <c r="G3654" i="2"/>
  <c r="H3654" i="2"/>
  <c r="G3646" i="2"/>
  <c r="H3646" i="2"/>
  <c r="G3638" i="2"/>
  <c r="H3638" i="2"/>
  <c r="G3630" i="2"/>
  <c r="H3630" i="2"/>
  <c r="G3622" i="2"/>
  <c r="H3622" i="2"/>
  <c r="G3614" i="2"/>
  <c r="H3614" i="2"/>
  <c r="G3606" i="2"/>
  <c r="H3606" i="2"/>
  <c r="G3598" i="2"/>
  <c r="H3598" i="2"/>
  <c r="G3590" i="2"/>
  <c r="H3590" i="2"/>
  <c r="G3582" i="2"/>
  <c r="H3582" i="2"/>
  <c r="G3574" i="2"/>
  <c r="H3574" i="2"/>
  <c r="G3566" i="2"/>
  <c r="H3566" i="2"/>
  <c r="G3558" i="2"/>
  <c r="H3558" i="2"/>
  <c r="G3550" i="2"/>
  <c r="H3550" i="2"/>
  <c r="G3542" i="2"/>
  <c r="H3542" i="2"/>
  <c r="G3534" i="2"/>
  <c r="H3534" i="2"/>
  <c r="G3526" i="2"/>
  <c r="H3526" i="2"/>
  <c r="G3518" i="2"/>
  <c r="H3518" i="2"/>
  <c r="G3510" i="2"/>
  <c r="H3510" i="2"/>
  <c r="G3502" i="2"/>
  <c r="H3502" i="2"/>
  <c r="G3494" i="2"/>
  <c r="H3494" i="2"/>
  <c r="G3486" i="2"/>
  <c r="H3486" i="2"/>
  <c r="G3478" i="2"/>
  <c r="H3478" i="2"/>
  <c r="G3470" i="2"/>
  <c r="H3470" i="2"/>
  <c r="G3462" i="2"/>
  <c r="H3462" i="2"/>
  <c r="G3454" i="2"/>
  <c r="H3454" i="2"/>
  <c r="G3446" i="2"/>
  <c r="H3446" i="2"/>
  <c r="G3438" i="2"/>
  <c r="H3438" i="2"/>
  <c r="G3430" i="2"/>
  <c r="H3430" i="2"/>
  <c r="G3422" i="2"/>
  <c r="H3422" i="2"/>
  <c r="G3414" i="2"/>
  <c r="H3414" i="2"/>
  <c r="G3406" i="2"/>
  <c r="H3406" i="2"/>
  <c r="G3398" i="2"/>
  <c r="H3398" i="2"/>
  <c r="G3390" i="2"/>
  <c r="H3390" i="2"/>
  <c r="G3382" i="2"/>
  <c r="H3382" i="2"/>
  <c r="G3374" i="2"/>
  <c r="H3374" i="2"/>
  <c r="G3366" i="2"/>
  <c r="H3366" i="2"/>
  <c r="G3358" i="2"/>
  <c r="H3358" i="2"/>
  <c r="G3350" i="2"/>
  <c r="H3350" i="2"/>
  <c r="G3342" i="2"/>
  <c r="H3342" i="2"/>
  <c r="G3334" i="2"/>
  <c r="H3334" i="2"/>
  <c r="G3326" i="2"/>
  <c r="H3326" i="2"/>
  <c r="G3318" i="2"/>
  <c r="H3318" i="2"/>
  <c r="G3310" i="2"/>
  <c r="H3310" i="2"/>
  <c r="G3302" i="2"/>
  <c r="H3302" i="2"/>
  <c r="G3294" i="2"/>
  <c r="H3294" i="2"/>
  <c r="G3286" i="2"/>
  <c r="H3286" i="2"/>
  <c r="G3278" i="2"/>
  <c r="H3278" i="2"/>
  <c r="G3270" i="2"/>
  <c r="H3270" i="2"/>
  <c r="G3262" i="2"/>
  <c r="H3262" i="2"/>
  <c r="G3254" i="2"/>
  <c r="H3254" i="2"/>
  <c r="G3246" i="2"/>
  <c r="H3246" i="2"/>
  <c r="G3238" i="2"/>
  <c r="H3238" i="2"/>
  <c r="G3230" i="2"/>
  <c r="H3230" i="2"/>
  <c r="G3222" i="2"/>
  <c r="H3222" i="2"/>
  <c r="G3214" i="2"/>
  <c r="H3214" i="2"/>
  <c r="G3206" i="2"/>
  <c r="H3206" i="2"/>
  <c r="G3198" i="2"/>
  <c r="H3198" i="2"/>
  <c r="G3190" i="2"/>
  <c r="H3190" i="2"/>
  <c r="G3182" i="2"/>
  <c r="H3182" i="2"/>
  <c r="G3174" i="2"/>
  <c r="H3174" i="2"/>
  <c r="G3166" i="2"/>
  <c r="H3166" i="2"/>
  <c r="G3158" i="2"/>
  <c r="H3158" i="2"/>
  <c r="G3150" i="2"/>
  <c r="H3150" i="2"/>
  <c r="G3142" i="2"/>
  <c r="H3142" i="2"/>
  <c r="G3134" i="2"/>
  <c r="H3134" i="2"/>
  <c r="G3126" i="2"/>
  <c r="H3126" i="2"/>
  <c r="G3118" i="2"/>
  <c r="H3118" i="2"/>
  <c r="G3110" i="2"/>
  <c r="H3110" i="2"/>
  <c r="G3102" i="2"/>
  <c r="H3102" i="2"/>
  <c r="G3094" i="2"/>
  <c r="H3094" i="2"/>
  <c r="G3086" i="2"/>
  <c r="H3086" i="2"/>
  <c r="G3078" i="2"/>
  <c r="H3078" i="2"/>
  <c r="G3062" i="2"/>
  <c r="H3062" i="2"/>
  <c r="G3054" i="2"/>
  <c r="H3054" i="2"/>
  <c r="G3046" i="2"/>
  <c r="H3046" i="2"/>
  <c r="G3030" i="2"/>
  <c r="H3030" i="2"/>
  <c r="G3022" i="2"/>
  <c r="H3022" i="2"/>
  <c r="G3014" i="2"/>
  <c r="H3014" i="2"/>
  <c r="G2998" i="2"/>
  <c r="H2998" i="2"/>
  <c r="G2990" i="2"/>
  <c r="H2990" i="2"/>
  <c r="G2982" i="2"/>
  <c r="H2982" i="2"/>
  <c r="G2966" i="2"/>
  <c r="H2966" i="2"/>
  <c r="G2958" i="2"/>
  <c r="H2958" i="2"/>
  <c r="G2950" i="2"/>
  <c r="H2950" i="2"/>
  <c r="G2934" i="2"/>
  <c r="H2934" i="2"/>
  <c r="G2926" i="2"/>
  <c r="H2926" i="2"/>
  <c r="G2918" i="2"/>
  <c r="H2918" i="2"/>
  <c r="G2902" i="2"/>
  <c r="H2902" i="2"/>
  <c r="G2894" i="2"/>
  <c r="H2894" i="2"/>
  <c r="G2886" i="2"/>
  <c r="H2886" i="2"/>
  <c r="G2870" i="2"/>
  <c r="H2870" i="2"/>
  <c r="G2862" i="2"/>
  <c r="H2862" i="2"/>
  <c r="G2854" i="2"/>
  <c r="H2854" i="2"/>
  <c r="G2838" i="2"/>
  <c r="H2838" i="2"/>
  <c r="G2830" i="2"/>
  <c r="H2830" i="2"/>
  <c r="G2822" i="2"/>
  <c r="H2822" i="2"/>
  <c r="G2806" i="2"/>
  <c r="H2806" i="2"/>
  <c r="G2798" i="2"/>
  <c r="H2798" i="2"/>
  <c r="G2790" i="2"/>
  <c r="H2790" i="2"/>
  <c r="G2774" i="2"/>
  <c r="H2774" i="2"/>
  <c r="G2766" i="2"/>
  <c r="H2766" i="2"/>
  <c r="G2758" i="2"/>
  <c r="H2758" i="2"/>
  <c r="G2742" i="2"/>
  <c r="H2742" i="2"/>
  <c r="G2734" i="2"/>
  <c r="H2734" i="2"/>
  <c r="G2726" i="2"/>
  <c r="H2726" i="2"/>
  <c r="G2710" i="2"/>
  <c r="H2710" i="2"/>
  <c r="G2702" i="2"/>
  <c r="H2702" i="2"/>
  <c r="G2694" i="2"/>
  <c r="H2694" i="2"/>
  <c r="G2678" i="2"/>
  <c r="H2678" i="2"/>
  <c r="G2670" i="2"/>
  <c r="H2670" i="2"/>
  <c r="G2662" i="2"/>
  <c r="H2662" i="2"/>
  <c r="G2646" i="2"/>
  <c r="H2646" i="2"/>
  <c r="G2638" i="2"/>
  <c r="H2638" i="2"/>
  <c r="G2630" i="2"/>
  <c r="H2630" i="2"/>
  <c r="G2614" i="2"/>
  <c r="H2614" i="2"/>
  <c r="G2606" i="2"/>
  <c r="H2606" i="2"/>
  <c r="G2598" i="2"/>
  <c r="H2598" i="2"/>
  <c r="G2582" i="2"/>
  <c r="H2582" i="2"/>
  <c r="G2574" i="2"/>
  <c r="H2574" i="2"/>
  <c r="G2566" i="2"/>
  <c r="H2566" i="2"/>
  <c r="G2550" i="2"/>
  <c r="H2550" i="2"/>
  <c r="G2542" i="2"/>
  <c r="H2542" i="2"/>
  <c r="G2534" i="2"/>
  <c r="H2534" i="2"/>
  <c r="G2518" i="2"/>
  <c r="H2518" i="2"/>
  <c r="G2510" i="2"/>
  <c r="H2510" i="2"/>
  <c r="G2502" i="2"/>
  <c r="H2502" i="2"/>
  <c r="G2486" i="2"/>
  <c r="H2486" i="2"/>
  <c r="G2478" i="2"/>
  <c r="H2478" i="2"/>
  <c r="G2470" i="2"/>
  <c r="H2470" i="2"/>
  <c r="G2454" i="2"/>
  <c r="H2454" i="2"/>
  <c r="G2446" i="2"/>
  <c r="H2446" i="2"/>
  <c r="G2438" i="2"/>
  <c r="H2438" i="2"/>
  <c r="G2422" i="2"/>
  <c r="H2422" i="2"/>
  <c r="G2414" i="2"/>
  <c r="H2414" i="2"/>
  <c r="G2406" i="2"/>
  <c r="H2406" i="2"/>
  <c r="G2390" i="2"/>
  <c r="H2390" i="2"/>
  <c r="G2382" i="2"/>
  <c r="H2382" i="2"/>
  <c r="G2374" i="2"/>
  <c r="H2374" i="2"/>
  <c r="G2358" i="2"/>
  <c r="H2358" i="2"/>
  <c r="G2350" i="2"/>
  <c r="H2350" i="2"/>
  <c r="G2342" i="2"/>
  <c r="H2342" i="2"/>
  <c r="G2326" i="2"/>
  <c r="H2326" i="2"/>
  <c r="G2318" i="2"/>
  <c r="H2318" i="2"/>
  <c r="G2310" i="2"/>
  <c r="H2310" i="2"/>
  <c r="G2294" i="2"/>
  <c r="H2294" i="2"/>
  <c r="G2286" i="2"/>
  <c r="H2286" i="2"/>
  <c r="G2278" i="2"/>
  <c r="H2278" i="2"/>
  <c r="G2262" i="2"/>
  <c r="H2262" i="2"/>
  <c r="G2254" i="2"/>
  <c r="H2254" i="2"/>
  <c r="G2246" i="2"/>
  <c r="H2246" i="2"/>
  <c r="G2230" i="2"/>
  <c r="H2230" i="2"/>
  <c r="G2222" i="2"/>
  <c r="H2222" i="2"/>
  <c r="G2214" i="2"/>
  <c r="H2214" i="2"/>
  <c r="G2206" i="2"/>
  <c r="H2206" i="2"/>
  <c r="G2190" i="2"/>
  <c r="H2190" i="2"/>
  <c r="G2174" i="2"/>
  <c r="H2174" i="2"/>
  <c r="G2166" i="2"/>
  <c r="H2166" i="2"/>
  <c r="G2158" i="2"/>
  <c r="H2158" i="2"/>
  <c r="G2150" i="2"/>
  <c r="H2150" i="2"/>
  <c r="G2142" i="2"/>
  <c r="H2142" i="2"/>
  <c r="G2110" i="2"/>
  <c r="H2110" i="2"/>
  <c r="G2086" i="2"/>
  <c r="H2086" i="2"/>
  <c r="G2078" i="2"/>
  <c r="H2078" i="2"/>
  <c r="G2054" i="2"/>
  <c r="H2054" i="2"/>
  <c r="G2022" i="2"/>
  <c r="H2022" i="2"/>
  <c r="G2014" i="2"/>
  <c r="H2014" i="2"/>
  <c r="G1982" i="2"/>
  <c r="H1982" i="2"/>
  <c r="G1950" i="2"/>
  <c r="H1950" i="2"/>
  <c r="G1926" i="2"/>
  <c r="H1926" i="2"/>
  <c r="G1374" i="2"/>
  <c r="H1374" i="2"/>
  <c r="G4094" i="2"/>
  <c r="H4094" i="2"/>
  <c r="G4038" i="2"/>
  <c r="H4038" i="2"/>
  <c r="G3966" i="2"/>
  <c r="H3966" i="2"/>
  <c r="G3902" i="2"/>
  <c r="H3902" i="2"/>
  <c r="G3822" i="2"/>
  <c r="H3822" i="2"/>
  <c r="G4110" i="2"/>
  <c r="H4110" i="2"/>
  <c r="G4046" i="2"/>
  <c r="H4046" i="2"/>
  <c r="G3982" i="2"/>
  <c r="H3982" i="2"/>
  <c r="G3918" i="2"/>
  <c r="H3918" i="2"/>
  <c r="G3854" i="2"/>
  <c r="H3854" i="2"/>
  <c r="G4116" i="2"/>
  <c r="H4116" i="2"/>
  <c r="G4068" i="2"/>
  <c r="H4068" i="2"/>
  <c r="G4028" i="2"/>
  <c r="H4028" i="2"/>
  <c r="G3988" i="2"/>
  <c r="H3988" i="2"/>
  <c r="G3940" i="2"/>
  <c r="H3940" i="2"/>
  <c r="G3900" i="2"/>
  <c r="H3900" i="2"/>
  <c r="G3860" i="2"/>
  <c r="H3860" i="2"/>
  <c r="G3820" i="2"/>
  <c r="H3820" i="2"/>
  <c r="G3812" i="2"/>
  <c r="H3812" i="2"/>
  <c r="G3772" i="2"/>
  <c r="H3772" i="2"/>
  <c r="G3764" i="2"/>
  <c r="H3764" i="2"/>
  <c r="G3756" i="2"/>
  <c r="H3756" i="2"/>
  <c r="G3748" i="2"/>
  <c r="H3748" i="2"/>
  <c r="G3740" i="2"/>
  <c r="H3740" i="2"/>
  <c r="G3732" i="2"/>
  <c r="H3732" i="2"/>
  <c r="G3724" i="2"/>
  <c r="H3724" i="2"/>
  <c r="G3716" i="2"/>
  <c r="H3716" i="2"/>
  <c r="G3708" i="2"/>
  <c r="H3708" i="2"/>
  <c r="G3700" i="2"/>
  <c r="H3700" i="2"/>
  <c r="G3692" i="2"/>
  <c r="H3692" i="2"/>
  <c r="G3684" i="2"/>
  <c r="H3684" i="2"/>
  <c r="G3676" i="2"/>
  <c r="H3676" i="2"/>
  <c r="G3668" i="2"/>
  <c r="H3668" i="2"/>
  <c r="G3660" i="2"/>
  <c r="H3660" i="2"/>
  <c r="G3652" i="2"/>
  <c r="H3652" i="2"/>
  <c r="G3644" i="2"/>
  <c r="H3644" i="2"/>
  <c r="G3636" i="2"/>
  <c r="H3636" i="2"/>
  <c r="G3628" i="2"/>
  <c r="H3628" i="2"/>
  <c r="G3620" i="2"/>
  <c r="H3620" i="2"/>
  <c r="G3612" i="2"/>
  <c r="H3612" i="2"/>
  <c r="G3604" i="2"/>
  <c r="H3604" i="2"/>
  <c r="G3596" i="2"/>
  <c r="H3596" i="2"/>
  <c r="G3588" i="2"/>
  <c r="H3588" i="2"/>
  <c r="G3580" i="2"/>
  <c r="H3580" i="2"/>
  <c r="G3572" i="2"/>
  <c r="H3572" i="2"/>
  <c r="G3564" i="2"/>
  <c r="H3564" i="2"/>
  <c r="G3556" i="2"/>
  <c r="H3556" i="2"/>
  <c r="G3548" i="2"/>
  <c r="H3548" i="2"/>
  <c r="G3540" i="2"/>
  <c r="H3540" i="2"/>
  <c r="G3532" i="2"/>
  <c r="H3532" i="2"/>
  <c r="G3524" i="2"/>
  <c r="H3524" i="2"/>
  <c r="G3516" i="2"/>
  <c r="H3516" i="2"/>
  <c r="G3508" i="2"/>
  <c r="H3508" i="2"/>
  <c r="G3500" i="2"/>
  <c r="H3500" i="2"/>
  <c r="G3492" i="2"/>
  <c r="H3492" i="2"/>
  <c r="G3484" i="2"/>
  <c r="H3484" i="2"/>
  <c r="G3476" i="2"/>
  <c r="H3476" i="2"/>
  <c r="G3468" i="2"/>
  <c r="H3468" i="2"/>
  <c r="G3460" i="2"/>
  <c r="H3460" i="2"/>
  <c r="G3452" i="2"/>
  <c r="H3452" i="2"/>
  <c r="G3444" i="2"/>
  <c r="H3444" i="2"/>
  <c r="G3436" i="2"/>
  <c r="H3436" i="2"/>
  <c r="G3068" i="2"/>
  <c r="H3068" i="2"/>
  <c r="G3052" i="2"/>
  <c r="H3052" i="2"/>
  <c r="G3044" i="2"/>
  <c r="H3044" i="2"/>
  <c r="G3036" i="2"/>
  <c r="H3036" i="2"/>
  <c r="G3020" i="2"/>
  <c r="H3020" i="2"/>
  <c r="G3012" i="2"/>
  <c r="H3012" i="2"/>
  <c r="G3004" i="2"/>
  <c r="H3004" i="2"/>
  <c r="G2988" i="2"/>
  <c r="H2988" i="2"/>
  <c r="G2980" i="2"/>
  <c r="H2980" i="2"/>
  <c r="G2972" i="2"/>
  <c r="H2972" i="2"/>
  <c r="G2956" i="2"/>
  <c r="H2956" i="2"/>
  <c r="G2948" i="2"/>
  <c r="H2948" i="2"/>
  <c r="G2940" i="2"/>
  <c r="H2940" i="2"/>
  <c r="G2924" i="2"/>
  <c r="H2924" i="2"/>
  <c r="G2916" i="2"/>
  <c r="H2916" i="2"/>
  <c r="G2908" i="2"/>
  <c r="H2908" i="2"/>
  <c r="G2892" i="2"/>
  <c r="H2892" i="2"/>
  <c r="G2884" i="2"/>
  <c r="H2884" i="2"/>
  <c r="G2876" i="2"/>
  <c r="H2876" i="2"/>
  <c r="G2860" i="2"/>
  <c r="H2860" i="2"/>
  <c r="G2852" i="2"/>
  <c r="H2852" i="2"/>
  <c r="G2844" i="2"/>
  <c r="H2844" i="2"/>
  <c r="G2828" i="2"/>
  <c r="H2828" i="2"/>
  <c r="G2820" i="2"/>
  <c r="H2820" i="2"/>
  <c r="G2812" i="2"/>
  <c r="H2812" i="2"/>
  <c r="G2796" i="2"/>
  <c r="H2796" i="2"/>
  <c r="G2788" i="2"/>
  <c r="H2788" i="2"/>
  <c r="G2780" i="2"/>
  <c r="H2780" i="2"/>
  <c r="G2764" i="2"/>
  <c r="H2764" i="2"/>
  <c r="G2756" i="2"/>
  <c r="H2756" i="2"/>
  <c r="G2748" i="2"/>
  <c r="H2748" i="2"/>
  <c r="G2732" i="2"/>
  <c r="H2732" i="2"/>
  <c r="G2724" i="2"/>
  <c r="H2724" i="2"/>
  <c r="G2716" i="2"/>
  <c r="H2716" i="2"/>
  <c r="G2700" i="2"/>
  <c r="H2700" i="2"/>
  <c r="G2692" i="2"/>
  <c r="H2692" i="2"/>
  <c r="G2684" i="2"/>
  <c r="H2684" i="2"/>
  <c r="G2668" i="2"/>
  <c r="H2668" i="2"/>
  <c r="G2660" i="2"/>
  <c r="H2660" i="2"/>
  <c r="G2652" i="2"/>
  <c r="H2652" i="2"/>
  <c r="G2636" i="2"/>
  <c r="H2636" i="2"/>
  <c r="G2628" i="2"/>
  <c r="H2628" i="2"/>
  <c r="G2620" i="2"/>
  <c r="H2620" i="2"/>
  <c r="G2604" i="2"/>
  <c r="H2604" i="2"/>
  <c r="G2596" i="2"/>
  <c r="H2596" i="2"/>
  <c r="G2588" i="2"/>
  <c r="H2588" i="2"/>
  <c r="G2572" i="2"/>
  <c r="H2572" i="2"/>
  <c r="G2564" i="2"/>
  <c r="H2564" i="2"/>
  <c r="G2556" i="2"/>
  <c r="H2556" i="2"/>
  <c r="G2540" i="2"/>
  <c r="H2540" i="2"/>
  <c r="G2532" i="2"/>
  <c r="H2532" i="2"/>
  <c r="G2524" i="2"/>
  <c r="H2524" i="2"/>
  <c r="G2508" i="2"/>
  <c r="H2508" i="2"/>
  <c r="G2500" i="2"/>
  <c r="H2500" i="2"/>
  <c r="G2492" i="2"/>
  <c r="H2492" i="2"/>
  <c r="G2476" i="2"/>
  <c r="H2476" i="2"/>
  <c r="G2468" i="2"/>
  <c r="H2468" i="2"/>
  <c r="G2460" i="2"/>
  <c r="H2460" i="2"/>
  <c r="G2444" i="2"/>
  <c r="H2444" i="2"/>
  <c r="G2436" i="2"/>
  <c r="H2436" i="2"/>
  <c r="G2428" i="2"/>
  <c r="H2428" i="2"/>
  <c r="G2412" i="2"/>
  <c r="H2412" i="2"/>
  <c r="G2404" i="2"/>
  <c r="H2404" i="2"/>
  <c r="G2396" i="2"/>
  <c r="H2396" i="2"/>
  <c r="G2380" i="2"/>
  <c r="H2380" i="2"/>
  <c r="G2372" i="2"/>
  <c r="H2372" i="2"/>
  <c r="G2364" i="2"/>
  <c r="H2364" i="2"/>
  <c r="G2348" i="2"/>
  <c r="H2348" i="2"/>
  <c r="G2340" i="2"/>
  <c r="H2340" i="2"/>
  <c r="G2332" i="2"/>
  <c r="H2332" i="2"/>
  <c r="G2316" i="2"/>
  <c r="H2316" i="2"/>
  <c r="G2308" i="2"/>
  <c r="H2308" i="2"/>
  <c r="G2300" i="2"/>
  <c r="H2300" i="2"/>
  <c r="G2284" i="2"/>
  <c r="H2284" i="2"/>
  <c r="G2276" i="2"/>
  <c r="H2276" i="2"/>
  <c r="G2268" i="2"/>
  <c r="H2268" i="2"/>
  <c r="G2252" i="2"/>
  <c r="H2252" i="2"/>
  <c r="G2244" i="2"/>
  <c r="H2244" i="2"/>
  <c r="G2236" i="2"/>
  <c r="H2236" i="2"/>
  <c r="G2220" i="2"/>
  <c r="H2220" i="2"/>
  <c r="G1364" i="2"/>
  <c r="H1364" i="2"/>
  <c r="G4118" i="2"/>
  <c r="H4118" i="2"/>
  <c r="G4054" i="2"/>
  <c r="H4054" i="2"/>
  <c r="G3990" i="2"/>
  <c r="H3990" i="2"/>
  <c r="G3926" i="2"/>
  <c r="H3926" i="2"/>
  <c r="G3862" i="2"/>
  <c r="H3862" i="2"/>
  <c r="G4124" i="2"/>
  <c r="H4124" i="2"/>
  <c r="G4076" i="2"/>
  <c r="H4076" i="2"/>
  <c r="G4020" i="2"/>
  <c r="H4020" i="2"/>
  <c r="G3980" i="2"/>
  <c r="H3980" i="2"/>
  <c r="G3932" i="2"/>
  <c r="H3932" i="2"/>
  <c r="G3892" i="2"/>
  <c r="H3892" i="2"/>
  <c r="G3852" i="2"/>
  <c r="H3852" i="2"/>
  <c r="G3788" i="2"/>
  <c r="H3788" i="2"/>
  <c r="G4131" i="2"/>
  <c r="H4131" i="2"/>
  <c r="G4115" i="2"/>
  <c r="H4115" i="2"/>
  <c r="G4107" i="2"/>
  <c r="H4107" i="2"/>
  <c r="G4099" i="2"/>
  <c r="H4099" i="2"/>
  <c r="G4091" i="2"/>
  <c r="H4091" i="2"/>
  <c r="G4083" i="2"/>
  <c r="H4083" i="2"/>
  <c r="G4075" i="2"/>
  <c r="H4075" i="2"/>
  <c r="G4067" i="2"/>
  <c r="H4067" i="2"/>
  <c r="G4059" i="2"/>
  <c r="H4059" i="2"/>
  <c r="G4051" i="2"/>
  <c r="H4051" i="2"/>
  <c r="G4043" i="2"/>
  <c r="H4043" i="2"/>
  <c r="G4035" i="2"/>
  <c r="H4035" i="2"/>
  <c r="G4027" i="2"/>
  <c r="H4027" i="2"/>
  <c r="G4019" i="2"/>
  <c r="H4019" i="2"/>
  <c r="G4011" i="2"/>
  <c r="H4011" i="2"/>
  <c r="G4003" i="2"/>
  <c r="H4003" i="2"/>
  <c r="G3995" i="2"/>
  <c r="H3995" i="2"/>
  <c r="G3987" i="2"/>
  <c r="H3987" i="2"/>
  <c r="G3979" i="2"/>
  <c r="H3979" i="2"/>
  <c r="G3971" i="2"/>
  <c r="H3971" i="2"/>
  <c r="G3963" i="2"/>
  <c r="H3963" i="2"/>
  <c r="G3955" i="2"/>
  <c r="H3955" i="2"/>
  <c r="G3947" i="2"/>
  <c r="H3947" i="2"/>
  <c r="G3939" i="2"/>
  <c r="H3939" i="2"/>
  <c r="G3931" i="2"/>
  <c r="H3931" i="2"/>
  <c r="G3923" i="2"/>
  <c r="H3923" i="2"/>
  <c r="G3915" i="2"/>
  <c r="H3915" i="2"/>
  <c r="G3907" i="2"/>
  <c r="H3907" i="2"/>
  <c r="G3899" i="2"/>
  <c r="H3899" i="2"/>
  <c r="G3891" i="2"/>
  <c r="H3891" i="2"/>
  <c r="G3883" i="2"/>
  <c r="H3883" i="2"/>
  <c r="G3875" i="2"/>
  <c r="H3875" i="2"/>
  <c r="G3867" i="2"/>
  <c r="H3867" i="2"/>
  <c r="G3859" i="2"/>
  <c r="H3859" i="2"/>
  <c r="G3851" i="2"/>
  <c r="H3851" i="2"/>
  <c r="G3843" i="2"/>
  <c r="H3843" i="2"/>
  <c r="G3835" i="2"/>
  <c r="H3835" i="2"/>
  <c r="G3827" i="2"/>
  <c r="H3827" i="2"/>
  <c r="G3819" i="2"/>
  <c r="H3819" i="2"/>
  <c r="G3811" i="2"/>
  <c r="H3811" i="2"/>
  <c r="G3803" i="2"/>
  <c r="H3803" i="2"/>
  <c r="G3795" i="2"/>
  <c r="H3795" i="2"/>
  <c r="G3787" i="2"/>
  <c r="H3787" i="2"/>
  <c r="G3779" i="2"/>
  <c r="H3779" i="2"/>
  <c r="G3771" i="2"/>
  <c r="H3771" i="2"/>
  <c r="G3763" i="2"/>
  <c r="H3763" i="2"/>
  <c r="G3755" i="2"/>
  <c r="H3755" i="2"/>
  <c r="G3747" i="2"/>
  <c r="H3747" i="2"/>
  <c r="G3739" i="2"/>
  <c r="H3739" i="2"/>
  <c r="G3731" i="2"/>
  <c r="H3731" i="2"/>
  <c r="G3723" i="2"/>
  <c r="H3723" i="2"/>
  <c r="G3715" i="2"/>
  <c r="H3715" i="2"/>
  <c r="G3707" i="2"/>
  <c r="H3707" i="2"/>
  <c r="G3699" i="2"/>
  <c r="H3699" i="2"/>
  <c r="G3691" i="2"/>
  <c r="H3691" i="2"/>
  <c r="G3683" i="2"/>
  <c r="H3683" i="2"/>
  <c r="G3675" i="2"/>
  <c r="H3675" i="2"/>
  <c r="G3667" i="2"/>
  <c r="H3667" i="2"/>
  <c r="G3659" i="2"/>
  <c r="H3659" i="2"/>
  <c r="G3651" i="2"/>
  <c r="H3651" i="2"/>
  <c r="G3643" i="2"/>
  <c r="H3643" i="2"/>
  <c r="G3635" i="2"/>
  <c r="H3635" i="2"/>
  <c r="G3627" i="2"/>
  <c r="H3627" i="2"/>
  <c r="G3619" i="2"/>
  <c r="H3619" i="2"/>
  <c r="G3611" i="2"/>
  <c r="H3611" i="2"/>
  <c r="G3603" i="2"/>
  <c r="H3603" i="2"/>
  <c r="G3595" i="2"/>
  <c r="H3595" i="2"/>
  <c r="G3587" i="2"/>
  <c r="H3587" i="2"/>
  <c r="G3579" i="2"/>
  <c r="H3579" i="2"/>
  <c r="G3571" i="2"/>
  <c r="H3571" i="2"/>
  <c r="G3563" i="2"/>
  <c r="H3563" i="2"/>
  <c r="G3555" i="2"/>
  <c r="H3555" i="2"/>
  <c r="G3547" i="2"/>
  <c r="H3547" i="2"/>
  <c r="G3539" i="2"/>
  <c r="H3539" i="2"/>
  <c r="G3531" i="2"/>
  <c r="H3531" i="2"/>
  <c r="G3523" i="2"/>
  <c r="H3523" i="2"/>
  <c r="G3515" i="2"/>
  <c r="H3515" i="2"/>
  <c r="G3507" i="2"/>
  <c r="H3507" i="2"/>
  <c r="G3499" i="2"/>
  <c r="H3499" i="2"/>
  <c r="G3491" i="2"/>
  <c r="H3491" i="2"/>
  <c r="G3483" i="2"/>
  <c r="H3483" i="2"/>
  <c r="G3475" i="2"/>
  <c r="H3475" i="2"/>
  <c r="G3467" i="2"/>
  <c r="H3467" i="2"/>
  <c r="G3459" i="2"/>
  <c r="H3459" i="2"/>
  <c r="G3451" i="2"/>
  <c r="H3451" i="2"/>
  <c r="G3443" i="2"/>
  <c r="H3443" i="2"/>
  <c r="G3435" i="2"/>
  <c r="H3435" i="2"/>
  <c r="G3427" i="2"/>
  <c r="H3427" i="2"/>
  <c r="G3419" i="2"/>
  <c r="H3419" i="2"/>
  <c r="G3411" i="2"/>
  <c r="H3411" i="2"/>
  <c r="G3403" i="2"/>
  <c r="H3403" i="2"/>
  <c r="G3395" i="2"/>
  <c r="H3395" i="2"/>
  <c r="G3387" i="2"/>
  <c r="H3387" i="2"/>
  <c r="G3379" i="2"/>
  <c r="H3379" i="2"/>
  <c r="G3371" i="2"/>
  <c r="H3371" i="2"/>
  <c r="G3363" i="2"/>
  <c r="H3363" i="2"/>
  <c r="G3355" i="2"/>
  <c r="H3355" i="2"/>
  <c r="G3347" i="2"/>
  <c r="H3347" i="2"/>
  <c r="G3339" i="2"/>
  <c r="H3339" i="2"/>
  <c r="G3331" i="2"/>
  <c r="H3331" i="2"/>
  <c r="G3323" i="2"/>
  <c r="H3323" i="2"/>
  <c r="G3315" i="2"/>
  <c r="H3315" i="2"/>
  <c r="G3307" i="2"/>
  <c r="H3307" i="2"/>
  <c r="G3299" i="2"/>
  <c r="H3299" i="2"/>
  <c r="G3291" i="2"/>
  <c r="H3291" i="2"/>
  <c r="G3283" i="2"/>
  <c r="H3283" i="2"/>
  <c r="G3275" i="2"/>
  <c r="H3275" i="2"/>
  <c r="G3267" i="2"/>
  <c r="H3267" i="2"/>
  <c r="G3259" i="2"/>
  <c r="H3259" i="2"/>
  <c r="G3251" i="2"/>
  <c r="H3251" i="2"/>
  <c r="G3243" i="2"/>
  <c r="H3243" i="2"/>
  <c r="G3235" i="2"/>
  <c r="H3235" i="2"/>
  <c r="G3227" i="2"/>
  <c r="H3227" i="2"/>
  <c r="G3219" i="2"/>
  <c r="H3219" i="2"/>
  <c r="G3211" i="2"/>
  <c r="H3211" i="2"/>
  <c r="G3203" i="2"/>
  <c r="H3203" i="2"/>
  <c r="G3195" i="2"/>
  <c r="H3195" i="2"/>
  <c r="G3187" i="2"/>
  <c r="H3187" i="2"/>
  <c r="G3179" i="2"/>
  <c r="H3179" i="2"/>
  <c r="G3171" i="2"/>
  <c r="H3171" i="2"/>
  <c r="G3163" i="2"/>
  <c r="H3163" i="2"/>
  <c r="G3155" i="2"/>
  <c r="H3155" i="2"/>
  <c r="G3147" i="2"/>
  <c r="H3147" i="2"/>
  <c r="G3139" i="2"/>
  <c r="H3139" i="2"/>
  <c r="G3131" i="2"/>
  <c r="H3131" i="2"/>
  <c r="G3123" i="2"/>
  <c r="H3123" i="2"/>
  <c r="G3115" i="2"/>
  <c r="H3115" i="2"/>
  <c r="G3107" i="2"/>
  <c r="H3107" i="2"/>
  <c r="G3099" i="2"/>
  <c r="H3099" i="2"/>
  <c r="G3091" i="2"/>
  <c r="H3091" i="2"/>
  <c r="G3083" i="2"/>
  <c r="H3083" i="2"/>
  <c r="G3075" i="2"/>
  <c r="H3075" i="2"/>
  <c r="G3059" i="2"/>
  <c r="H3059" i="2"/>
  <c r="G3051" i="2"/>
  <c r="H3051" i="2"/>
  <c r="G3043" i="2"/>
  <c r="H3043" i="2"/>
  <c r="G3027" i="2"/>
  <c r="H3027" i="2"/>
  <c r="G3019" i="2"/>
  <c r="H3019" i="2"/>
  <c r="G3011" i="2"/>
  <c r="H3011" i="2"/>
  <c r="G2995" i="2"/>
  <c r="H2995" i="2"/>
  <c r="G2987" i="2"/>
  <c r="H2987" i="2"/>
  <c r="G2979" i="2"/>
  <c r="H2979" i="2"/>
  <c r="G2963" i="2"/>
  <c r="H2963" i="2"/>
  <c r="G2955" i="2"/>
  <c r="H2955" i="2"/>
  <c r="G2947" i="2"/>
  <c r="H2947" i="2"/>
  <c r="G2931" i="2"/>
  <c r="H2931" i="2"/>
  <c r="G2923" i="2"/>
  <c r="H2923" i="2"/>
  <c r="G2915" i="2"/>
  <c r="H2915" i="2"/>
  <c r="G2899" i="2"/>
  <c r="H2899" i="2"/>
  <c r="G2891" i="2"/>
  <c r="H2891" i="2"/>
  <c r="G2883" i="2"/>
  <c r="H2883" i="2"/>
  <c r="G2867" i="2"/>
  <c r="H2867" i="2"/>
  <c r="G2859" i="2"/>
  <c r="H2859" i="2"/>
  <c r="G2851" i="2"/>
  <c r="H2851" i="2"/>
  <c r="G2835" i="2"/>
  <c r="H2835" i="2"/>
  <c r="G2827" i="2"/>
  <c r="H2827" i="2"/>
  <c r="G2819" i="2"/>
  <c r="H2819" i="2"/>
  <c r="G2803" i="2"/>
  <c r="H2803" i="2"/>
  <c r="G2795" i="2"/>
  <c r="H2795" i="2"/>
  <c r="G2787" i="2"/>
  <c r="H2787" i="2"/>
  <c r="G2771" i="2"/>
  <c r="H2771" i="2"/>
  <c r="G2763" i="2"/>
  <c r="H2763" i="2"/>
  <c r="G2755" i="2"/>
  <c r="H2755" i="2"/>
  <c r="G2739" i="2"/>
  <c r="H2739" i="2"/>
  <c r="G2731" i="2"/>
  <c r="H2731" i="2"/>
  <c r="G2723" i="2"/>
  <c r="H2723" i="2"/>
  <c r="G2707" i="2"/>
  <c r="H2707" i="2"/>
  <c r="G2699" i="2"/>
  <c r="H2699" i="2"/>
  <c r="G2691" i="2"/>
  <c r="H2691" i="2"/>
  <c r="G2675" i="2"/>
  <c r="H2675" i="2"/>
  <c r="G2667" i="2"/>
  <c r="H2667" i="2"/>
  <c r="G2659" i="2"/>
  <c r="H2659" i="2"/>
  <c r="G2643" i="2"/>
  <c r="H2643" i="2"/>
  <c r="G2635" i="2"/>
  <c r="H2635" i="2"/>
  <c r="G2627" i="2"/>
  <c r="H2627" i="2"/>
  <c r="G2611" i="2"/>
  <c r="H2611" i="2"/>
  <c r="G2603" i="2"/>
  <c r="H2603" i="2"/>
  <c r="G2595" i="2"/>
  <c r="H2595" i="2"/>
  <c r="G2579" i="2"/>
  <c r="H2579" i="2"/>
  <c r="G2571" i="2"/>
  <c r="H2571" i="2"/>
  <c r="G2563" i="2"/>
  <c r="H2563" i="2"/>
  <c r="G2547" i="2"/>
  <c r="H2547" i="2"/>
  <c r="G2539" i="2"/>
  <c r="H2539" i="2"/>
  <c r="G2531" i="2"/>
  <c r="H2531" i="2"/>
  <c r="G2515" i="2"/>
  <c r="H2515" i="2"/>
  <c r="G2507" i="2"/>
  <c r="H2507" i="2"/>
  <c r="G2499" i="2"/>
  <c r="H2499" i="2"/>
  <c r="G2483" i="2"/>
  <c r="H2483" i="2"/>
  <c r="G2475" i="2"/>
  <c r="H2475" i="2"/>
  <c r="G2467" i="2"/>
  <c r="H2467" i="2"/>
  <c r="G2451" i="2"/>
  <c r="H2451" i="2"/>
  <c r="G2443" i="2"/>
  <c r="H2443" i="2"/>
  <c r="G2435" i="2"/>
  <c r="H2435" i="2"/>
  <c r="G2419" i="2"/>
  <c r="H2419" i="2"/>
  <c r="G2411" i="2"/>
  <c r="H2411" i="2"/>
  <c r="G2403" i="2"/>
  <c r="H2403" i="2"/>
  <c r="G2387" i="2"/>
  <c r="H2387" i="2"/>
  <c r="G2379" i="2"/>
  <c r="H2379" i="2"/>
  <c r="G2371" i="2"/>
  <c r="H2371" i="2"/>
  <c r="G2355" i="2"/>
  <c r="H2355" i="2"/>
  <c r="G2347" i="2"/>
  <c r="H2347" i="2"/>
  <c r="G2339" i="2"/>
  <c r="H2339" i="2"/>
  <c r="G2323" i="2"/>
  <c r="H2323" i="2"/>
  <c r="G2315" i="2"/>
  <c r="H2315" i="2"/>
  <c r="G2307" i="2"/>
  <c r="H2307" i="2"/>
  <c r="G2291" i="2"/>
  <c r="H2291" i="2"/>
  <c r="G2283" i="2"/>
  <c r="H2283" i="2"/>
  <c r="G2275" i="2"/>
  <c r="H2275" i="2"/>
  <c r="G2259" i="2"/>
  <c r="H2259" i="2"/>
  <c r="G2251" i="2"/>
  <c r="H2251" i="2"/>
  <c r="G2243" i="2"/>
  <c r="H2243" i="2"/>
  <c r="G2227" i="2"/>
  <c r="H2227" i="2"/>
  <c r="G2219" i="2"/>
  <c r="H2219" i="2"/>
  <c r="G2211" i="2"/>
  <c r="H2211" i="2"/>
  <c r="G2203" i="2"/>
  <c r="H2203" i="2"/>
  <c r="G2195" i="2"/>
  <c r="H2195" i="2"/>
  <c r="G2171" i="2"/>
  <c r="H2171" i="2"/>
  <c r="G2155" i="2"/>
  <c r="H2155" i="2"/>
  <c r="G2147" i="2"/>
  <c r="H2147" i="2"/>
  <c r="G2107" i="2"/>
  <c r="H2107" i="2"/>
  <c r="G2099" i="2"/>
  <c r="H2099" i="2"/>
  <c r="G2067" i="2"/>
  <c r="H2067" i="2"/>
  <c r="G2043" i="2"/>
  <c r="H2043" i="2"/>
  <c r="G2035" i="2"/>
  <c r="H2035" i="2"/>
  <c r="G2011" i="2"/>
  <c r="H2011" i="2"/>
  <c r="G1979" i="2"/>
  <c r="H1979" i="2"/>
  <c r="G1939" i="2"/>
  <c r="H1939" i="2"/>
  <c r="G1907" i="2"/>
  <c r="H1907" i="2"/>
  <c r="G1899" i="2"/>
  <c r="H1899" i="2"/>
  <c r="G4134" i="2"/>
  <c r="H4134" i="2"/>
  <c r="G4070" i="2"/>
  <c r="H4070" i="2"/>
  <c r="G4006" i="2"/>
  <c r="H4006" i="2"/>
  <c r="G3942" i="2"/>
  <c r="H3942" i="2"/>
  <c r="G3886" i="2"/>
  <c r="H3886" i="2"/>
  <c r="G3806" i="2"/>
  <c r="H3806" i="2"/>
  <c r="G4132" i="2"/>
  <c r="H4132" i="2"/>
  <c r="G4092" i="2"/>
  <c r="H4092" i="2"/>
  <c r="G4044" i="2"/>
  <c r="H4044" i="2"/>
  <c r="G3996" i="2"/>
  <c r="H3996" i="2"/>
  <c r="G3948" i="2"/>
  <c r="H3948" i="2"/>
  <c r="G3908" i="2"/>
  <c r="H3908" i="2"/>
  <c r="G3876" i="2"/>
  <c r="H3876" i="2"/>
  <c r="G3836" i="2"/>
  <c r="H3836" i="2"/>
  <c r="G3796" i="2"/>
  <c r="H3796" i="2"/>
  <c r="G4139" i="2"/>
  <c r="H4139" i="2"/>
  <c r="G4138" i="2"/>
  <c r="H4138" i="2"/>
  <c r="G4114" i="2"/>
  <c r="H4114" i="2"/>
  <c r="G4090" i="2"/>
  <c r="H4090" i="2"/>
  <c r="G4066" i="2"/>
  <c r="H4066" i="2"/>
  <c r="G4042" i="2"/>
  <c r="H4042" i="2"/>
  <c r="G4034" i="2"/>
  <c r="H4034" i="2"/>
  <c r="G4026" i="2"/>
  <c r="H4026" i="2"/>
  <c r="G4018" i="2"/>
  <c r="H4018" i="2"/>
  <c r="G4010" i="2"/>
  <c r="H4010" i="2"/>
  <c r="G4002" i="2"/>
  <c r="H4002" i="2"/>
  <c r="G3994" i="2"/>
  <c r="H3994" i="2"/>
  <c r="G3986" i="2"/>
  <c r="H3986" i="2"/>
  <c r="G3978" i="2"/>
  <c r="H3978" i="2"/>
  <c r="G3970" i="2"/>
  <c r="H3970" i="2"/>
  <c r="G3962" i="2"/>
  <c r="H3962" i="2"/>
  <c r="G3954" i="2"/>
  <c r="H3954" i="2"/>
  <c r="G3946" i="2"/>
  <c r="H3946" i="2"/>
  <c r="G3938" i="2"/>
  <c r="H3938" i="2"/>
  <c r="G3930" i="2"/>
  <c r="H3930" i="2"/>
  <c r="G3922" i="2"/>
  <c r="H3922" i="2"/>
  <c r="G3914" i="2"/>
  <c r="H3914" i="2"/>
  <c r="G3906" i="2"/>
  <c r="H3906" i="2"/>
  <c r="G3898" i="2"/>
  <c r="H3898" i="2"/>
  <c r="G3890" i="2"/>
  <c r="H3890" i="2"/>
  <c r="G3882" i="2"/>
  <c r="H3882" i="2"/>
  <c r="G3874" i="2"/>
  <c r="H3874" i="2"/>
  <c r="G3866" i="2"/>
  <c r="H3866" i="2"/>
  <c r="G3858" i="2"/>
  <c r="H3858" i="2"/>
  <c r="G3850" i="2"/>
  <c r="H3850" i="2"/>
  <c r="G3842" i="2"/>
  <c r="H3842" i="2"/>
  <c r="G3834" i="2"/>
  <c r="H3834" i="2"/>
  <c r="G3826" i="2"/>
  <c r="H3826" i="2"/>
  <c r="G3818" i="2"/>
  <c r="H3818" i="2"/>
  <c r="G3810" i="2"/>
  <c r="H3810" i="2"/>
  <c r="G3802" i="2"/>
  <c r="H3802" i="2"/>
  <c r="G3794" i="2"/>
  <c r="H3794" i="2"/>
  <c r="G3786" i="2"/>
  <c r="H3786" i="2"/>
  <c r="G3778" i="2"/>
  <c r="H3778" i="2"/>
  <c r="G3770" i="2"/>
  <c r="H3770" i="2"/>
  <c r="G3762" i="2"/>
  <c r="H3762" i="2"/>
  <c r="G3754" i="2"/>
  <c r="H3754" i="2"/>
  <c r="G3746" i="2"/>
  <c r="H3746" i="2"/>
  <c r="G3738" i="2"/>
  <c r="H3738" i="2"/>
  <c r="G3730" i="2"/>
  <c r="H3730" i="2"/>
  <c r="G3722" i="2"/>
  <c r="H3722" i="2"/>
  <c r="G3714" i="2"/>
  <c r="H3714" i="2"/>
  <c r="G3706" i="2"/>
  <c r="H3706" i="2"/>
  <c r="G3698" i="2"/>
  <c r="H3698" i="2"/>
  <c r="G3690" i="2"/>
  <c r="H3690" i="2"/>
  <c r="G3682" i="2"/>
  <c r="H3682" i="2"/>
  <c r="G3674" i="2"/>
  <c r="H3674" i="2"/>
  <c r="G3666" i="2"/>
  <c r="H3666" i="2"/>
  <c r="G3658" i="2"/>
  <c r="H3658" i="2"/>
  <c r="G3650" i="2"/>
  <c r="H3650" i="2"/>
  <c r="G3642" i="2"/>
  <c r="H3642" i="2"/>
  <c r="G3634" i="2"/>
  <c r="H3634" i="2"/>
  <c r="G3626" i="2"/>
  <c r="H3626" i="2"/>
  <c r="G3618" i="2"/>
  <c r="H3618" i="2"/>
  <c r="G3610" i="2"/>
  <c r="H3610" i="2"/>
  <c r="G3602" i="2"/>
  <c r="H3602" i="2"/>
  <c r="G3594" i="2"/>
  <c r="H3594" i="2"/>
  <c r="G3586" i="2"/>
  <c r="H3586" i="2"/>
  <c r="G3578" i="2"/>
  <c r="H3578" i="2"/>
  <c r="G3570" i="2"/>
  <c r="H3570" i="2"/>
  <c r="G3562" i="2"/>
  <c r="H3562" i="2"/>
  <c r="G3554" i="2"/>
  <c r="H3554" i="2"/>
  <c r="G3546" i="2"/>
  <c r="H3546" i="2"/>
  <c r="G3538" i="2"/>
  <c r="H3538" i="2"/>
  <c r="G3530" i="2"/>
  <c r="H3530" i="2"/>
  <c r="G3522" i="2"/>
  <c r="H3522" i="2"/>
  <c r="G3514" i="2"/>
  <c r="H3514" i="2"/>
  <c r="G3506" i="2"/>
  <c r="H3506" i="2"/>
  <c r="G3498" i="2"/>
  <c r="H3498" i="2"/>
  <c r="G3490" i="2"/>
  <c r="H3490" i="2"/>
  <c r="G3482" i="2"/>
  <c r="H3482" i="2"/>
  <c r="G3474" i="2"/>
  <c r="H3474" i="2"/>
  <c r="G3466" i="2"/>
  <c r="H3466" i="2"/>
  <c r="G3458" i="2"/>
  <c r="H3458" i="2"/>
  <c r="G3450" i="2"/>
  <c r="H3450" i="2"/>
  <c r="G3442" i="2"/>
  <c r="H3442" i="2"/>
  <c r="G3434" i="2"/>
  <c r="H3434" i="2"/>
  <c r="G3426" i="2"/>
  <c r="H3426" i="2"/>
  <c r="G3418" i="2"/>
  <c r="H3418" i="2"/>
  <c r="G3410" i="2"/>
  <c r="H3410" i="2"/>
  <c r="G3402" i="2"/>
  <c r="H3402" i="2"/>
  <c r="G3394" i="2"/>
  <c r="H3394" i="2"/>
  <c r="G3386" i="2"/>
  <c r="H3386" i="2"/>
  <c r="G3378" i="2"/>
  <c r="H3378" i="2"/>
  <c r="G3370" i="2"/>
  <c r="H3370" i="2"/>
  <c r="G3362" i="2"/>
  <c r="H3362" i="2"/>
  <c r="G3354" i="2"/>
  <c r="H3354" i="2"/>
  <c r="G3346" i="2"/>
  <c r="H3346" i="2"/>
  <c r="G3338" i="2"/>
  <c r="H3338" i="2"/>
  <c r="G3330" i="2"/>
  <c r="H3330" i="2"/>
  <c r="G3322" i="2"/>
  <c r="H3322" i="2"/>
  <c r="G3314" i="2"/>
  <c r="H3314" i="2"/>
  <c r="G3306" i="2"/>
  <c r="H3306" i="2"/>
  <c r="G3298" i="2"/>
  <c r="H3298" i="2"/>
  <c r="G3290" i="2"/>
  <c r="H3290" i="2"/>
  <c r="G3282" i="2"/>
  <c r="H3282" i="2"/>
  <c r="G3274" i="2"/>
  <c r="H3274" i="2"/>
  <c r="G3266" i="2"/>
  <c r="H3266" i="2"/>
  <c r="G3258" i="2"/>
  <c r="H3258" i="2"/>
  <c r="G3250" i="2"/>
  <c r="H3250" i="2"/>
  <c r="G3242" i="2"/>
  <c r="H3242" i="2"/>
  <c r="G3234" i="2"/>
  <c r="H3234" i="2"/>
  <c r="G3226" i="2"/>
  <c r="H3226" i="2"/>
  <c r="G3218" i="2"/>
  <c r="H3218" i="2"/>
  <c r="G3210" i="2"/>
  <c r="H3210" i="2"/>
  <c r="G3202" i="2"/>
  <c r="H3202" i="2"/>
  <c r="G3194" i="2"/>
  <c r="H3194" i="2"/>
  <c r="G3186" i="2"/>
  <c r="H3186" i="2"/>
  <c r="G3178" i="2"/>
  <c r="H3178" i="2"/>
  <c r="G3170" i="2"/>
  <c r="H3170" i="2"/>
  <c r="G3162" i="2"/>
  <c r="H3162" i="2"/>
  <c r="G3154" i="2"/>
  <c r="H3154" i="2"/>
  <c r="G3146" i="2"/>
  <c r="H3146" i="2"/>
  <c r="G3138" i="2"/>
  <c r="H3138" i="2"/>
  <c r="G3130" i="2"/>
  <c r="H3130" i="2"/>
  <c r="G3122" i="2"/>
  <c r="H3122" i="2"/>
  <c r="G3114" i="2"/>
  <c r="H3114" i="2"/>
  <c r="G3106" i="2"/>
  <c r="H3106" i="2"/>
  <c r="G3098" i="2"/>
  <c r="H3098" i="2"/>
  <c r="G3090" i="2"/>
  <c r="H3090" i="2"/>
  <c r="G3082" i="2"/>
  <c r="H3082" i="2"/>
  <c r="G2210" i="2"/>
  <c r="H2210" i="2"/>
  <c r="G2202" i="2"/>
  <c r="H2202" i="2"/>
  <c r="G2194" i="2"/>
  <c r="H2194" i="2"/>
  <c r="G2186" i="2"/>
  <c r="H2186" i="2"/>
  <c r="G2178" i="2"/>
  <c r="H2178" i="2"/>
  <c r="G2162" i="2"/>
  <c r="H2162" i="2"/>
  <c r="G2146" i="2"/>
  <c r="H2146" i="2"/>
  <c r="G2138" i="2"/>
  <c r="H2138" i="2"/>
  <c r="G2130" i="2"/>
  <c r="H2130" i="2"/>
  <c r="G2122" i="2"/>
  <c r="H2122" i="2"/>
  <c r="G2114" i="2"/>
  <c r="H2114" i="2"/>
  <c r="G2106" i="2"/>
  <c r="H2106" i="2"/>
  <c r="G2090" i="2"/>
  <c r="H2090" i="2"/>
  <c r="G2082" i="2"/>
  <c r="H2082" i="2"/>
  <c r="G2074" i="2"/>
  <c r="H2074" i="2"/>
  <c r="G2058" i="2"/>
  <c r="H2058" i="2"/>
  <c r="G2050" i="2"/>
  <c r="H2050" i="2"/>
  <c r="G2034" i="2"/>
  <c r="H2034" i="2"/>
  <c r="G2002" i="2"/>
  <c r="H2002" i="2"/>
  <c r="G1978" i="2"/>
  <c r="H1978" i="2"/>
  <c r="G1962" i="2"/>
  <c r="H1962" i="2"/>
  <c r="G1954" i="2"/>
  <c r="H1954" i="2"/>
  <c r="G1946" i="2"/>
  <c r="H1946" i="2"/>
  <c r="G1930" i="2"/>
  <c r="H1930" i="2"/>
  <c r="G1922" i="2"/>
  <c r="H1922" i="2"/>
  <c r="G1906" i="2"/>
  <c r="H1906" i="2"/>
  <c r="G1882" i="2"/>
  <c r="H1882" i="2"/>
  <c r="G1850" i="2"/>
  <c r="H1850" i="2"/>
  <c r="G1794" i="2"/>
  <c r="H1794" i="2"/>
  <c r="G1762" i="2"/>
  <c r="H1762" i="2"/>
  <c r="G1754" i="2"/>
  <c r="H1754" i="2"/>
  <c r="G1722" i="2"/>
  <c r="H1722" i="2"/>
  <c r="G1666" i="2"/>
  <c r="H1666" i="2"/>
  <c r="G1634" i="2"/>
  <c r="H1634" i="2"/>
  <c r="G1626" i="2"/>
  <c r="H1626" i="2"/>
  <c r="G1594" i="2"/>
  <c r="H1594" i="2"/>
  <c r="G1538" i="2"/>
  <c r="H1538" i="2"/>
  <c r="G1506" i="2"/>
  <c r="H1506" i="2"/>
  <c r="G1498" i="2"/>
  <c r="H1498" i="2"/>
  <c r="G1466" i="2"/>
  <c r="H1466" i="2"/>
  <c r="G1401" i="2"/>
  <c r="H1401" i="2"/>
  <c r="G929" i="2"/>
  <c r="H929" i="2"/>
  <c r="G801" i="2"/>
  <c r="H801" i="2"/>
  <c r="G737" i="2"/>
  <c r="H737" i="2"/>
  <c r="G425" i="2"/>
  <c r="H425" i="2"/>
  <c r="G1304" i="2"/>
  <c r="H1304" i="2"/>
  <c r="G1288" i="2"/>
  <c r="H1288" i="2"/>
  <c r="G1272" i="2"/>
  <c r="H1272" i="2"/>
  <c r="G1240" i="2"/>
  <c r="H1240" i="2"/>
  <c r="G1208" i="2"/>
  <c r="H1208" i="2"/>
  <c r="G1192" i="2"/>
  <c r="H1192" i="2"/>
  <c r="G1128" i="2"/>
  <c r="H1128" i="2"/>
  <c r="G1096" i="2"/>
  <c r="H1096" i="2"/>
  <c r="G1048" i="2"/>
  <c r="H1048" i="2"/>
  <c r="G1032" i="2"/>
  <c r="H1032" i="2"/>
  <c r="G1016" i="2"/>
  <c r="H1016" i="2"/>
  <c r="G984" i="2"/>
  <c r="H984" i="2"/>
  <c r="G848" i="2"/>
  <c r="H848" i="2"/>
  <c r="G592" i="2"/>
  <c r="H592" i="2"/>
  <c r="G1365" i="2"/>
  <c r="H1365" i="2"/>
  <c r="G949" i="2"/>
  <c r="H949" i="2"/>
  <c r="G693" i="2"/>
  <c r="H693" i="2"/>
  <c r="G421" i="2"/>
  <c r="H421" i="2"/>
  <c r="G868" i="2"/>
  <c r="H868" i="2"/>
  <c r="G1323" i="2"/>
  <c r="H1323" i="2"/>
  <c r="G1211" i="2"/>
  <c r="H1211" i="2"/>
  <c r="G1147" i="2"/>
  <c r="H1147" i="2"/>
  <c r="G1131" i="2"/>
  <c r="H1131" i="2"/>
  <c r="G1067" i="2"/>
  <c r="H1067" i="2"/>
  <c r="G843" i="2"/>
  <c r="H843" i="2"/>
  <c r="G715" i="2"/>
  <c r="H715" i="2"/>
  <c r="G251" i="2"/>
  <c r="H251" i="2"/>
  <c r="G1410" i="2"/>
  <c r="H1410" i="2"/>
  <c r="G1346" i="2"/>
  <c r="H1346" i="2"/>
  <c r="G954" i="2"/>
  <c r="H954" i="2"/>
  <c r="G762" i="2"/>
  <c r="H762" i="2"/>
  <c r="F2203" i="2"/>
  <c r="F1585" i="2"/>
  <c r="F1498" i="2"/>
  <c r="F4131" i="2"/>
  <c r="F4067" i="2"/>
  <c r="F4003" i="2"/>
  <c r="F3939" i="2"/>
  <c r="F3875" i="2"/>
  <c r="F3811" i="2"/>
  <c r="F3747" i="2"/>
  <c r="F3683" i="2"/>
  <c r="F3619" i="2"/>
  <c r="F3555" i="2"/>
  <c r="F3491" i="2"/>
  <c r="F3425" i="2"/>
  <c r="F3339" i="2"/>
  <c r="F3254" i="2"/>
  <c r="F3169" i="2"/>
  <c r="F3083" i="2"/>
  <c r="F2958" i="2"/>
  <c r="F2830" i="2"/>
  <c r="F2702" i="2"/>
  <c r="F2574" i="2"/>
  <c r="F2446" i="2"/>
  <c r="F2318" i="2"/>
  <c r="F2039" i="2"/>
  <c r="F4123" i="2"/>
  <c r="F4059" i="2"/>
  <c r="F3995" i="2"/>
  <c r="F3931" i="2"/>
  <c r="F3867" i="2"/>
  <c r="F3803" i="2"/>
  <c r="F3739" i="2"/>
  <c r="F3675" i="2"/>
  <c r="F3611" i="2"/>
  <c r="F3547" i="2"/>
  <c r="F3483" i="2"/>
  <c r="F3414" i="2"/>
  <c r="F3329" i="2"/>
  <c r="F3243" i="2"/>
  <c r="F3158" i="2"/>
  <c r="F3072" i="2"/>
  <c r="F2945" i="2"/>
  <c r="F2817" i="2"/>
  <c r="F2689" i="2"/>
  <c r="F2561" i="2"/>
  <c r="F2433" i="2"/>
  <c r="F2305" i="2"/>
  <c r="F2186" i="2"/>
  <c r="F2015" i="2"/>
  <c r="F4115" i="2"/>
  <c r="F4051" i="2"/>
  <c r="F3987" i="2"/>
  <c r="F3923" i="2"/>
  <c r="F3859" i="2"/>
  <c r="F3795" i="2"/>
  <c r="F3731" i="2"/>
  <c r="F3667" i="2"/>
  <c r="F3603" i="2"/>
  <c r="F3539" i="2"/>
  <c r="F3475" i="2"/>
  <c r="F3403" i="2"/>
  <c r="F3318" i="2"/>
  <c r="F3233" i="2"/>
  <c r="F3147" i="2"/>
  <c r="F3059" i="2"/>
  <c r="F2931" i="2"/>
  <c r="F2803" i="2"/>
  <c r="F2675" i="2"/>
  <c r="F2547" i="2"/>
  <c r="F2419" i="2"/>
  <c r="F2291" i="2"/>
  <c r="F2171" i="2"/>
  <c r="F1993" i="2"/>
  <c r="F1410" i="2"/>
  <c r="F4107" i="2"/>
  <c r="F4043" i="2"/>
  <c r="F3979" i="2"/>
  <c r="F3915" i="2"/>
  <c r="F3851" i="2"/>
  <c r="F3787" i="2"/>
  <c r="F3723" i="2"/>
  <c r="F3659" i="2"/>
  <c r="F3595" i="2"/>
  <c r="F3531" i="2"/>
  <c r="F3467" i="2"/>
  <c r="F3393" i="2"/>
  <c r="F3307" i="2"/>
  <c r="F3222" i="2"/>
  <c r="F3137" i="2"/>
  <c r="F3044" i="2"/>
  <c r="F2916" i="2"/>
  <c r="F2788" i="2"/>
  <c r="F2660" i="2"/>
  <c r="F2532" i="2"/>
  <c r="F2404" i="2"/>
  <c r="F2276" i="2"/>
  <c r="F2155" i="2"/>
  <c r="F1937" i="2"/>
  <c r="F1304" i="2"/>
  <c r="F4099" i="2"/>
  <c r="F4035" i="2"/>
  <c r="F3971" i="2"/>
  <c r="F3907" i="2"/>
  <c r="F3843" i="2"/>
  <c r="F3779" i="2"/>
  <c r="F3715" i="2"/>
  <c r="F3651" i="2"/>
  <c r="F3587" i="2"/>
  <c r="F3523" i="2"/>
  <c r="F3459" i="2"/>
  <c r="F3382" i="2"/>
  <c r="F3297" i="2"/>
  <c r="F3211" i="2"/>
  <c r="F3126" i="2"/>
  <c r="F3030" i="2"/>
  <c r="F2902" i="2"/>
  <c r="F2774" i="2"/>
  <c r="F2646" i="2"/>
  <c r="F2518" i="2"/>
  <c r="F2390" i="2"/>
  <c r="F2262" i="2"/>
  <c r="F2138" i="2"/>
  <c r="F1907" i="2"/>
  <c r="F1131" i="2"/>
  <c r="F4091" i="2"/>
  <c r="F4027" i="2"/>
  <c r="F3963" i="2"/>
  <c r="F3899" i="2"/>
  <c r="F3835" i="2"/>
  <c r="F3771" i="2"/>
  <c r="F3707" i="2"/>
  <c r="F3643" i="2"/>
  <c r="F3579" i="2"/>
  <c r="F3515" i="2"/>
  <c r="F3451" i="2"/>
  <c r="F3371" i="2"/>
  <c r="F3286" i="2"/>
  <c r="F3201" i="2"/>
  <c r="F3115" i="2"/>
  <c r="F3015" i="2"/>
  <c r="F2887" i="2"/>
  <c r="F2759" i="2"/>
  <c r="F2631" i="2"/>
  <c r="F2503" i="2"/>
  <c r="F2375" i="2"/>
  <c r="F2247" i="2"/>
  <c r="F2121" i="2"/>
  <c r="F1841" i="2"/>
  <c r="F954" i="2"/>
  <c r="F4147" i="2"/>
  <c r="F4083" i="2"/>
  <c r="F4019" i="2"/>
  <c r="F3955" i="2"/>
  <c r="F3891" i="2"/>
  <c r="F3827" i="2"/>
  <c r="F3763" i="2"/>
  <c r="F3699" i="2"/>
  <c r="F3635" i="2"/>
  <c r="F3571" i="2"/>
  <c r="F3507" i="2"/>
  <c r="F3443" i="2"/>
  <c r="F3361" i="2"/>
  <c r="F3275" i="2"/>
  <c r="F3190" i="2"/>
  <c r="F3105" i="2"/>
  <c r="F3001" i="2"/>
  <c r="F2873" i="2"/>
  <c r="F2745" i="2"/>
  <c r="F2617" i="2"/>
  <c r="F2489" i="2"/>
  <c r="F2361" i="2"/>
  <c r="F2233" i="2"/>
  <c r="F2082" i="2"/>
  <c r="F1754" i="2"/>
  <c r="F737" i="2"/>
  <c r="F4139" i="2"/>
  <c r="F4075" i="2"/>
  <c r="F4011" i="2"/>
  <c r="F3947" i="2"/>
  <c r="F3883" i="2"/>
  <c r="F3819" i="2"/>
  <c r="F3755" i="2"/>
  <c r="F3691" i="2"/>
  <c r="F3627" i="2"/>
  <c r="F3563" i="2"/>
  <c r="F3499" i="2"/>
  <c r="F3435" i="2"/>
  <c r="F3350" i="2"/>
  <c r="F3265" i="2"/>
  <c r="F3179" i="2"/>
  <c r="F3094" i="2"/>
  <c r="F2988" i="2"/>
  <c r="F2860" i="2"/>
  <c r="F2732" i="2"/>
  <c r="F2604" i="2"/>
  <c r="F2476" i="2"/>
  <c r="F2348" i="2"/>
  <c r="F2220" i="2"/>
  <c r="F2063" i="2"/>
  <c r="F1666" i="2"/>
  <c r="F715" i="2"/>
  <c r="G4133" i="2"/>
  <c r="F4133" i="2"/>
  <c r="G4077" i="2"/>
  <c r="F4077" i="2"/>
  <c r="G4021" i="2"/>
  <c r="F4021" i="2"/>
  <c r="G3965" i="2"/>
  <c r="F3965" i="2"/>
  <c r="G3925" i="2"/>
  <c r="F3925" i="2"/>
  <c r="G3877" i="2"/>
  <c r="F3877" i="2"/>
  <c r="G3829" i="2"/>
  <c r="F3829" i="2"/>
  <c r="G3789" i="2"/>
  <c r="F3789" i="2"/>
  <c r="G3749" i="2"/>
  <c r="F3749" i="2"/>
  <c r="G3709" i="2"/>
  <c r="F3709" i="2"/>
  <c r="G3677" i="2"/>
  <c r="F3677" i="2"/>
  <c r="G3637" i="2"/>
  <c r="F3637" i="2"/>
  <c r="G3597" i="2"/>
  <c r="F3597" i="2"/>
  <c r="G3557" i="2"/>
  <c r="F3557" i="2"/>
  <c r="G3525" i="2"/>
  <c r="F3525" i="2"/>
  <c r="G3493" i="2"/>
  <c r="F3493" i="2"/>
  <c r="G3453" i="2"/>
  <c r="F3453" i="2"/>
  <c r="G3405" i="2"/>
  <c r="F3405" i="2"/>
  <c r="G3357" i="2"/>
  <c r="F3357" i="2"/>
  <c r="G3309" i="2"/>
  <c r="F3309" i="2"/>
  <c r="G3261" i="2"/>
  <c r="F3261" i="2"/>
  <c r="G3205" i="2"/>
  <c r="F3205" i="2"/>
  <c r="G3157" i="2"/>
  <c r="F3157" i="2"/>
  <c r="G3109" i="2"/>
  <c r="F3109" i="2"/>
  <c r="G3061" i="2"/>
  <c r="F3061" i="2"/>
  <c r="G3013" i="2"/>
  <c r="F3013" i="2"/>
  <c r="G2965" i="2"/>
  <c r="F2965" i="2"/>
  <c r="G2917" i="2"/>
  <c r="F2917" i="2"/>
  <c r="G2861" i="2"/>
  <c r="F2861" i="2"/>
  <c r="G2813" i="2"/>
  <c r="F2813" i="2"/>
  <c r="G2765" i="2"/>
  <c r="F2765" i="2"/>
  <c r="G2733" i="2"/>
  <c r="F2733" i="2"/>
  <c r="G2693" i="2"/>
  <c r="F2693" i="2"/>
  <c r="G2653" i="2"/>
  <c r="F2653" i="2"/>
  <c r="G2621" i="2"/>
  <c r="F2621" i="2"/>
  <c r="G2589" i="2"/>
  <c r="F2589" i="2"/>
  <c r="G2557" i="2"/>
  <c r="F2557" i="2"/>
  <c r="G2525" i="2"/>
  <c r="F2525" i="2"/>
  <c r="G2477" i="2"/>
  <c r="F2477" i="2"/>
  <c r="G2429" i="2"/>
  <c r="F2429" i="2"/>
  <c r="G2373" i="2"/>
  <c r="F2373" i="2"/>
  <c r="G2125" i="2"/>
  <c r="F2125" i="2"/>
  <c r="G4109" i="2"/>
  <c r="F4109" i="2"/>
  <c r="G4053" i="2"/>
  <c r="F4053" i="2"/>
  <c r="G4005" i="2"/>
  <c r="F4005" i="2"/>
  <c r="G3949" i="2"/>
  <c r="F3949" i="2"/>
  <c r="G3901" i="2"/>
  <c r="F3901" i="2"/>
  <c r="G3845" i="2"/>
  <c r="F3845" i="2"/>
  <c r="G3797" i="2"/>
  <c r="F3797" i="2"/>
  <c r="G3757" i="2"/>
  <c r="F3757" i="2"/>
  <c r="G3725" i="2"/>
  <c r="F3725" i="2"/>
  <c r="G3685" i="2"/>
  <c r="F3685" i="2"/>
  <c r="G3653" i="2"/>
  <c r="F3653" i="2"/>
  <c r="G3613" i="2"/>
  <c r="F3613" i="2"/>
  <c r="G3565" i="2"/>
  <c r="F3565" i="2"/>
  <c r="G3533" i="2"/>
  <c r="F3533" i="2"/>
  <c r="G3501" i="2"/>
  <c r="F3501" i="2"/>
  <c r="G3461" i="2"/>
  <c r="F3461" i="2"/>
  <c r="G3413" i="2"/>
  <c r="F3413" i="2"/>
  <c r="G3365" i="2"/>
  <c r="F3365" i="2"/>
  <c r="G3317" i="2"/>
  <c r="F3317" i="2"/>
  <c r="G3269" i="2"/>
  <c r="F3269" i="2"/>
  <c r="G3213" i="2"/>
  <c r="F3213" i="2"/>
  <c r="G3165" i="2"/>
  <c r="F3165" i="2"/>
  <c r="G3117" i="2"/>
  <c r="F3117" i="2"/>
  <c r="G3069" i="2"/>
  <c r="F3069" i="2"/>
  <c r="G3021" i="2"/>
  <c r="F3021" i="2"/>
  <c r="G2973" i="2"/>
  <c r="F2973" i="2"/>
  <c r="G2933" i="2"/>
  <c r="F2933" i="2"/>
  <c r="G2869" i="2"/>
  <c r="F2869" i="2"/>
  <c r="G2821" i="2"/>
  <c r="F2821" i="2"/>
  <c r="G2773" i="2"/>
  <c r="F2773" i="2"/>
  <c r="G2741" i="2"/>
  <c r="F2741" i="2"/>
  <c r="G2701" i="2"/>
  <c r="F2701" i="2"/>
  <c r="G2661" i="2"/>
  <c r="F2661" i="2"/>
  <c r="G2629" i="2"/>
  <c r="F2629" i="2"/>
  <c r="G2597" i="2"/>
  <c r="F2597" i="2"/>
  <c r="G2565" i="2"/>
  <c r="F2565" i="2"/>
  <c r="G2533" i="2"/>
  <c r="F2533" i="2"/>
  <c r="G2485" i="2"/>
  <c r="F2485" i="2"/>
  <c r="G2437" i="2"/>
  <c r="F2437" i="2"/>
  <c r="G2381" i="2"/>
  <c r="F2381" i="2"/>
  <c r="G2333" i="2"/>
  <c r="F2333" i="2"/>
  <c r="G2293" i="2"/>
  <c r="F2293" i="2"/>
  <c r="G2253" i="2"/>
  <c r="F2253" i="2"/>
  <c r="G2213" i="2"/>
  <c r="F2213" i="2"/>
  <c r="G2173" i="2"/>
  <c r="F2173" i="2"/>
  <c r="G2133" i="2"/>
  <c r="F2133" i="2"/>
  <c r="G2101" i="2"/>
  <c r="F2101" i="2"/>
  <c r="G2069" i="2"/>
  <c r="F2069" i="2"/>
  <c r="G2053" i="2"/>
  <c r="F2053" i="2"/>
  <c r="G2037" i="2"/>
  <c r="F2037" i="2"/>
  <c r="G2021" i="2"/>
  <c r="F2021" i="2"/>
  <c r="G2005" i="2"/>
  <c r="F2005" i="2"/>
  <c r="G1989" i="2"/>
  <c r="F1989" i="2"/>
  <c r="G1973" i="2"/>
  <c r="F1973" i="2"/>
  <c r="G1957" i="2"/>
  <c r="F1957" i="2"/>
  <c r="G1933" i="2"/>
  <c r="F1933" i="2"/>
  <c r="G1925" i="2"/>
  <c r="F1925" i="2"/>
  <c r="G1917" i="2"/>
  <c r="F1917" i="2"/>
  <c r="G1909" i="2"/>
  <c r="F1909" i="2"/>
  <c r="G1901" i="2"/>
  <c r="F1901" i="2"/>
  <c r="G1885" i="2"/>
  <c r="F1885" i="2"/>
  <c r="G1869" i="2"/>
  <c r="F1869" i="2"/>
  <c r="G1861" i="2"/>
  <c r="F1861" i="2"/>
  <c r="G1853" i="2"/>
  <c r="F1853" i="2"/>
  <c r="G1845" i="2"/>
  <c r="F1845" i="2"/>
  <c r="G1837" i="2"/>
  <c r="F1837" i="2"/>
  <c r="G1829" i="2"/>
  <c r="F1829" i="2"/>
  <c r="G1821" i="2"/>
  <c r="F1821" i="2"/>
  <c r="G1813" i="2"/>
  <c r="F1813" i="2"/>
  <c r="G1805" i="2"/>
  <c r="F1805" i="2"/>
  <c r="G1797" i="2"/>
  <c r="F1797" i="2"/>
  <c r="G1789" i="2"/>
  <c r="F1789" i="2"/>
  <c r="G1781" i="2"/>
  <c r="F1781" i="2"/>
  <c r="G1773" i="2"/>
  <c r="F1773" i="2"/>
  <c r="G1765" i="2"/>
  <c r="F1765" i="2"/>
  <c r="G1757" i="2"/>
  <c r="F1757" i="2"/>
  <c r="G4149" i="2"/>
  <c r="F4149" i="2"/>
  <c r="G4093" i="2"/>
  <c r="F4093" i="2"/>
  <c r="G4037" i="2"/>
  <c r="F4037" i="2"/>
  <c r="G3981" i="2"/>
  <c r="F3981" i="2"/>
  <c r="G3933" i="2"/>
  <c r="F3933" i="2"/>
  <c r="G3893" i="2"/>
  <c r="F3893" i="2"/>
  <c r="G3837" i="2"/>
  <c r="F3837" i="2"/>
  <c r="G3765" i="2"/>
  <c r="F3765" i="2"/>
  <c r="G3589" i="2"/>
  <c r="F3589" i="2"/>
  <c r="G1877" i="2"/>
  <c r="F1877" i="2"/>
  <c r="G4125" i="2"/>
  <c r="F4125" i="2"/>
  <c r="G4069" i="2"/>
  <c r="F4069" i="2"/>
  <c r="G4013" i="2"/>
  <c r="F4013" i="2"/>
  <c r="G3957" i="2"/>
  <c r="F3957" i="2"/>
  <c r="G3909" i="2"/>
  <c r="F3909" i="2"/>
  <c r="G3853" i="2"/>
  <c r="F3853" i="2"/>
  <c r="G3805" i="2"/>
  <c r="F3805" i="2"/>
  <c r="G3773" i="2"/>
  <c r="F3773" i="2"/>
  <c r="G3733" i="2"/>
  <c r="F3733" i="2"/>
  <c r="G3701" i="2"/>
  <c r="F3701" i="2"/>
  <c r="G3669" i="2"/>
  <c r="F3669" i="2"/>
  <c r="G3645" i="2"/>
  <c r="F3645" i="2"/>
  <c r="G3621" i="2"/>
  <c r="F3621" i="2"/>
  <c r="G3573" i="2"/>
  <c r="F3573" i="2"/>
  <c r="G3541" i="2"/>
  <c r="F3541" i="2"/>
  <c r="G3509" i="2"/>
  <c r="F3509" i="2"/>
  <c r="G3477" i="2"/>
  <c r="F3477" i="2"/>
  <c r="G3437" i="2"/>
  <c r="F3437" i="2"/>
  <c r="G3389" i="2"/>
  <c r="F3389" i="2"/>
  <c r="G3341" i="2"/>
  <c r="F3341" i="2"/>
  <c r="G3293" i="2"/>
  <c r="F3293" i="2"/>
  <c r="G3245" i="2"/>
  <c r="F3245" i="2"/>
  <c r="G3197" i="2"/>
  <c r="F3197" i="2"/>
  <c r="G3149" i="2"/>
  <c r="F3149" i="2"/>
  <c r="G3101" i="2"/>
  <c r="F3101" i="2"/>
  <c r="G3053" i="2"/>
  <c r="F3053" i="2"/>
  <c r="G3005" i="2"/>
  <c r="F3005" i="2"/>
  <c r="G2957" i="2"/>
  <c r="F2957" i="2"/>
  <c r="G2901" i="2"/>
  <c r="F2901" i="2"/>
  <c r="G2877" i="2"/>
  <c r="F2877" i="2"/>
  <c r="G2829" i="2"/>
  <c r="F2829" i="2"/>
  <c r="G2781" i="2"/>
  <c r="F2781" i="2"/>
  <c r="G2749" i="2"/>
  <c r="F2749" i="2"/>
  <c r="G2709" i="2"/>
  <c r="F2709" i="2"/>
  <c r="G2677" i="2"/>
  <c r="F2677" i="2"/>
  <c r="G2645" i="2"/>
  <c r="F2645" i="2"/>
  <c r="G2613" i="2"/>
  <c r="F2613" i="2"/>
  <c r="G2581" i="2"/>
  <c r="F2581" i="2"/>
  <c r="G2549" i="2"/>
  <c r="F2549" i="2"/>
  <c r="G2517" i="2"/>
  <c r="F2517" i="2"/>
  <c r="G2493" i="2"/>
  <c r="F2493" i="2"/>
  <c r="G2445" i="2"/>
  <c r="F2445" i="2"/>
  <c r="G2405" i="2"/>
  <c r="F2405" i="2"/>
  <c r="G2365" i="2"/>
  <c r="F2365" i="2"/>
  <c r="G2325" i="2"/>
  <c r="F2325" i="2"/>
  <c r="G2277" i="2"/>
  <c r="F2277" i="2"/>
  <c r="G2229" i="2"/>
  <c r="F2229" i="2"/>
  <c r="G2181" i="2"/>
  <c r="F2181" i="2"/>
  <c r="G2157" i="2"/>
  <c r="F2157" i="2"/>
  <c r="G2109" i="2"/>
  <c r="F2109" i="2"/>
  <c r="G2077" i="2"/>
  <c r="F2077" i="2"/>
  <c r="G2061" i="2"/>
  <c r="F2061" i="2"/>
  <c r="G2045" i="2"/>
  <c r="F2045" i="2"/>
  <c r="G2029" i="2"/>
  <c r="F2029" i="2"/>
  <c r="G2013" i="2"/>
  <c r="F2013" i="2"/>
  <c r="G1997" i="2"/>
  <c r="F1997" i="2"/>
  <c r="G1981" i="2"/>
  <c r="F1981" i="2"/>
  <c r="G1893" i="2"/>
  <c r="F1893" i="2"/>
  <c r="G4117" i="2"/>
  <c r="F4117" i="2"/>
  <c r="G4061" i="2"/>
  <c r="F4061" i="2"/>
  <c r="G3989" i="2"/>
  <c r="F3989" i="2"/>
  <c r="G3861" i="2"/>
  <c r="F3861" i="2"/>
  <c r="G3421" i="2"/>
  <c r="F3421" i="2"/>
  <c r="G3373" i="2"/>
  <c r="F3373" i="2"/>
  <c r="G3325" i="2"/>
  <c r="F3325" i="2"/>
  <c r="G3277" i="2"/>
  <c r="F3277" i="2"/>
  <c r="G3229" i="2"/>
  <c r="F3229" i="2"/>
  <c r="G3181" i="2"/>
  <c r="F3181" i="2"/>
  <c r="G3125" i="2"/>
  <c r="F3125" i="2"/>
  <c r="G3077" i="2"/>
  <c r="F3077" i="2"/>
  <c r="G3029" i="2"/>
  <c r="F3029" i="2"/>
  <c r="G2989" i="2"/>
  <c r="F2989" i="2"/>
  <c r="G2941" i="2"/>
  <c r="F2941" i="2"/>
  <c r="G2893" i="2"/>
  <c r="F2893" i="2"/>
  <c r="G2845" i="2"/>
  <c r="F2845" i="2"/>
  <c r="G2789" i="2"/>
  <c r="F2789" i="2"/>
  <c r="G2717" i="2"/>
  <c r="F2717" i="2"/>
  <c r="G2501" i="2"/>
  <c r="F2501" i="2"/>
  <c r="G2461" i="2"/>
  <c r="F2461" i="2"/>
  <c r="G2413" i="2"/>
  <c r="F2413" i="2"/>
  <c r="G2357" i="2"/>
  <c r="F2357" i="2"/>
  <c r="G2317" i="2"/>
  <c r="F2317" i="2"/>
  <c r="G2269" i="2"/>
  <c r="F2269" i="2"/>
  <c r="G2237" i="2"/>
  <c r="F2237" i="2"/>
  <c r="G2197" i="2"/>
  <c r="F2197" i="2"/>
  <c r="G2149" i="2"/>
  <c r="F2149" i="2"/>
  <c r="G2093" i="2"/>
  <c r="F2093" i="2"/>
  <c r="G1949" i="2"/>
  <c r="F1949" i="2"/>
  <c r="G4141" i="2"/>
  <c r="F4141" i="2"/>
  <c r="G4101" i="2"/>
  <c r="F4101" i="2"/>
  <c r="G4045" i="2"/>
  <c r="F4045" i="2"/>
  <c r="G3997" i="2"/>
  <c r="F3997" i="2"/>
  <c r="G3941" i="2"/>
  <c r="F3941" i="2"/>
  <c r="G3885" i="2"/>
  <c r="F3885" i="2"/>
  <c r="G3813" i="2"/>
  <c r="F3813" i="2"/>
  <c r="G3717" i="2"/>
  <c r="F3717" i="2"/>
  <c r="G3469" i="2"/>
  <c r="F3469" i="2"/>
  <c r="G3429" i="2"/>
  <c r="F3429" i="2"/>
  <c r="G3381" i="2"/>
  <c r="F3381" i="2"/>
  <c r="G3333" i="2"/>
  <c r="F3333" i="2"/>
  <c r="G3285" i="2"/>
  <c r="F3285" i="2"/>
  <c r="G3237" i="2"/>
  <c r="F3237" i="2"/>
  <c r="G3189" i="2"/>
  <c r="F3189" i="2"/>
  <c r="G3141" i="2"/>
  <c r="F3141" i="2"/>
  <c r="G3085" i="2"/>
  <c r="F3085" i="2"/>
  <c r="G3037" i="2"/>
  <c r="F3037" i="2"/>
  <c r="G2981" i="2"/>
  <c r="F2981" i="2"/>
  <c r="G2925" i="2"/>
  <c r="F2925" i="2"/>
  <c r="G2853" i="2"/>
  <c r="F2853" i="2"/>
  <c r="G2797" i="2"/>
  <c r="F2797" i="2"/>
  <c r="G2453" i="2"/>
  <c r="F2453" i="2"/>
  <c r="G2397" i="2"/>
  <c r="F2397" i="2"/>
  <c r="G2349" i="2"/>
  <c r="F2349" i="2"/>
  <c r="G2301" i="2"/>
  <c r="F2301" i="2"/>
  <c r="G2261" i="2"/>
  <c r="F2261" i="2"/>
  <c r="G2221" i="2"/>
  <c r="F2221" i="2"/>
  <c r="G2189" i="2"/>
  <c r="F2189" i="2"/>
  <c r="G2141" i="2"/>
  <c r="F2141" i="2"/>
  <c r="G2085" i="2"/>
  <c r="F2085" i="2"/>
  <c r="G1941" i="2"/>
  <c r="F1941" i="2"/>
  <c r="G4085" i="2"/>
  <c r="F4085" i="2"/>
  <c r="G4029" i="2"/>
  <c r="F4029" i="2"/>
  <c r="G3973" i="2"/>
  <c r="F3973" i="2"/>
  <c r="G3917" i="2"/>
  <c r="F3917" i="2"/>
  <c r="G3869" i="2"/>
  <c r="F3869" i="2"/>
  <c r="G3821" i="2"/>
  <c r="F3821" i="2"/>
  <c r="G3781" i="2"/>
  <c r="F3781" i="2"/>
  <c r="G3741" i="2"/>
  <c r="F3741" i="2"/>
  <c r="G3693" i="2"/>
  <c r="F3693" i="2"/>
  <c r="G3661" i="2"/>
  <c r="F3661" i="2"/>
  <c r="G3629" i="2"/>
  <c r="F3629" i="2"/>
  <c r="G3605" i="2"/>
  <c r="F3605" i="2"/>
  <c r="G3581" i="2"/>
  <c r="F3581" i="2"/>
  <c r="G3549" i="2"/>
  <c r="F3549" i="2"/>
  <c r="G3517" i="2"/>
  <c r="F3517" i="2"/>
  <c r="G3485" i="2"/>
  <c r="F3485" i="2"/>
  <c r="G3445" i="2"/>
  <c r="F3445" i="2"/>
  <c r="G3397" i="2"/>
  <c r="F3397" i="2"/>
  <c r="G3349" i="2"/>
  <c r="F3349" i="2"/>
  <c r="G3301" i="2"/>
  <c r="F3301" i="2"/>
  <c r="G3253" i="2"/>
  <c r="F3253" i="2"/>
  <c r="G3221" i="2"/>
  <c r="F3221" i="2"/>
  <c r="G3173" i="2"/>
  <c r="F3173" i="2"/>
  <c r="G3133" i="2"/>
  <c r="F3133" i="2"/>
  <c r="G3093" i="2"/>
  <c r="F3093" i="2"/>
  <c r="G3045" i="2"/>
  <c r="F3045" i="2"/>
  <c r="G2997" i="2"/>
  <c r="F2997" i="2"/>
  <c r="G2949" i="2"/>
  <c r="F2949" i="2"/>
  <c r="G2909" i="2"/>
  <c r="F2909" i="2"/>
  <c r="G2885" i="2"/>
  <c r="F2885" i="2"/>
  <c r="G2837" i="2"/>
  <c r="F2837" i="2"/>
  <c r="G2805" i="2"/>
  <c r="F2805" i="2"/>
  <c r="G2757" i="2"/>
  <c r="F2757" i="2"/>
  <c r="G2725" i="2"/>
  <c r="F2725" i="2"/>
  <c r="G2685" i="2"/>
  <c r="F2685" i="2"/>
  <c r="G2669" i="2"/>
  <c r="F2669" i="2"/>
  <c r="G2637" i="2"/>
  <c r="F2637" i="2"/>
  <c r="G2605" i="2"/>
  <c r="F2605" i="2"/>
  <c r="G2573" i="2"/>
  <c r="F2573" i="2"/>
  <c r="G2541" i="2"/>
  <c r="F2541" i="2"/>
  <c r="G2509" i="2"/>
  <c r="F2509" i="2"/>
  <c r="G2469" i="2"/>
  <c r="F2469" i="2"/>
  <c r="G2421" i="2"/>
  <c r="F2421" i="2"/>
  <c r="G2389" i="2"/>
  <c r="F2389" i="2"/>
  <c r="G2341" i="2"/>
  <c r="F2341" i="2"/>
  <c r="G2309" i="2"/>
  <c r="F2309" i="2"/>
  <c r="G2285" i="2"/>
  <c r="F2285" i="2"/>
  <c r="G2245" i="2"/>
  <c r="F2245" i="2"/>
  <c r="G2205" i="2"/>
  <c r="F2205" i="2"/>
  <c r="G2165" i="2"/>
  <c r="F2165" i="2"/>
  <c r="G2117" i="2"/>
  <c r="F2117" i="2"/>
  <c r="G1965" i="2"/>
  <c r="F1965" i="2"/>
  <c r="G1749" i="2"/>
  <c r="F1749" i="2"/>
  <c r="G1717" i="2"/>
  <c r="F1717" i="2"/>
  <c r="G1661" i="2"/>
  <c r="F1661" i="2"/>
  <c r="G1605" i="2"/>
  <c r="F1605" i="2"/>
  <c r="G1565" i="2"/>
  <c r="F1565" i="2"/>
  <c r="G1517" i="2"/>
  <c r="F1517" i="2"/>
  <c r="G1477" i="2"/>
  <c r="F1477" i="2"/>
  <c r="G1421" i="2"/>
  <c r="F1421" i="2"/>
  <c r="G1373" i="2"/>
  <c r="F1373" i="2"/>
  <c r="G1341" i="2"/>
  <c r="F1341" i="2"/>
  <c r="G1285" i="2"/>
  <c r="F1285" i="2"/>
  <c r="G1245" i="2"/>
  <c r="F1245" i="2"/>
  <c r="G1189" i="2"/>
  <c r="F1189" i="2"/>
  <c r="G1149" i="2"/>
  <c r="F1149" i="2"/>
  <c r="G1093" i="2"/>
  <c r="F1093" i="2"/>
  <c r="G1053" i="2"/>
  <c r="F1053" i="2"/>
  <c r="G1005" i="2"/>
  <c r="F1005" i="2"/>
  <c r="G957" i="2"/>
  <c r="F957" i="2"/>
  <c r="G901" i="2"/>
  <c r="F901" i="2"/>
  <c r="G861" i="2"/>
  <c r="F861" i="2"/>
  <c r="G821" i="2"/>
  <c r="F821" i="2"/>
  <c r="G781" i="2"/>
  <c r="F781" i="2"/>
  <c r="G725" i="2"/>
  <c r="F725" i="2"/>
  <c r="G669" i="2"/>
  <c r="F669" i="2"/>
  <c r="G629" i="2"/>
  <c r="F629" i="2"/>
  <c r="G573" i="2"/>
  <c r="F573" i="2"/>
  <c r="G525" i="2"/>
  <c r="F525" i="2"/>
  <c r="G477" i="2"/>
  <c r="F477" i="2"/>
  <c r="G381" i="2"/>
  <c r="F381" i="2"/>
  <c r="G325" i="2"/>
  <c r="F325" i="2"/>
  <c r="G277" i="2"/>
  <c r="F277" i="2"/>
  <c r="G229" i="2"/>
  <c r="F229" i="2"/>
  <c r="G213" i="2"/>
  <c r="F213" i="2"/>
  <c r="G173" i="2"/>
  <c r="F173" i="2"/>
  <c r="G125" i="2"/>
  <c r="F125" i="2"/>
  <c r="G93" i="2"/>
  <c r="F93" i="2"/>
  <c r="G37" i="2"/>
  <c r="F37" i="2"/>
  <c r="G13" i="2"/>
  <c r="F13" i="2"/>
  <c r="G3428" i="2"/>
  <c r="F3428" i="2"/>
  <c r="G3420" i="2"/>
  <c r="F3420" i="2"/>
  <c r="G3412" i="2"/>
  <c r="F3412" i="2"/>
  <c r="G3404" i="2"/>
  <c r="F3404" i="2"/>
  <c r="G3396" i="2"/>
  <c r="F3396" i="2"/>
  <c r="G3388" i="2"/>
  <c r="F3388" i="2"/>
  <c r="G3380" i="2"/>
  <c r="F3380" i="2"/>
  <c r="G3372" i="2"/>
  <c r="F3372" i="2"/>
  <c r="G3364" i="2"/>
  <c r="F3364" i="2"/>
  <c r="G3356" i="2"/>
  <c r="F3356" i="2"/>
  <c r="G3348" i="2"/>
  <c r="F3348" i="2"/>
  <c r="G3340" i="2"/>
  <c r="F3340" i="2"/>
  <c r="G3332" i="2"/>
  <c r="F3332" i="2"/>
  <c r="G3324" i="2"/>
  <c r="F3324" i="2"/>
  <c r="G3316" i="2"/>
  <c r="F3316" i="2"/>
  <c r="G3308" i="2"/>
  <c r="F3308" i="2"/>
  <c r="G3300" i="2"/>
  <c r="F3300" i="2"/>
  <c r="G3292" i="2"/>
  <c r="F3292" i="2"/>
  <c r="G3284" i="2"/>
  <c r="F3284" i="2"/>
  <c r="G3276" i="2"/>
  <c r="F3276" i="2"/>
  <c r="G3268" i="2"/>
  <c r="F3268" i="2"/>
  <c r="G3260" i="2"/>
  <c r="F3260" i="2"/>
  <c r="G3252" i="2"/>
  <c r="F3252" i="2"/>
  <c r="G3244" i="2"/>
  <c r="F3244" i="2"/>
  <c r="G3236" i="2"/>
  <c r="F3236" i="2"/>
  <c r="G3228" i="2"/>
  <c r="F3228" i="2"/>
  <c r="G3220" i="2"/>
  <c r="F3220" i="2"/>
  <c r="G3212" i="2"/>
  <c r="F3212" i="2"/>
  <c r="G3204" i="2"/>
  <c r="F3204" i="2"/>
  <c r="G3196" i="2"/>
  <c r="F3196" i="2"/>
  <c r="G3188" i="2"/>
  <c r="F3188" i="2"/>
  <c r="G3180" i="2"/>
  <c r="F3180" i="2"/>
  <c r="G3172" i="2"/>
  <c r="F3172" i="2"/>
  <c r="G3164" i="2"/>
  <c r="F3164" i="2"/>
  <c r="G3156" i="2"/>
  <c r="F3156" i="2"/>
  <c r="G3148" i="2"/>
  <c r="F3148" i="2"/>
  <c r="G3140" i="2"/>
  <c r="F3140" i="2"/>
  <c r="G3132" i="2"/>
  <c r="F3132" i="2"/>
  <c r="G3124" i="2"/>
  <c r="F3124" i="2"/>
  <c r="G3116" i="2"/>
  <c r="F3116" i="2"/>
  <c r="G3108" i="2"/>
  <c r="F3108" i="2"/>
  <c r="G3100" i="2"/>
  <c r="F3100" i="2"/>
  <c r="G3092" i="2"/>
  <c r="F3092" i="2"/>
  <c r="G3084" i="2"/>
  <c r="F3084" i="2"/>
  <c r="G3076" i="2"/>
  <c r="F3076" i="2"/>
  <c r="G3060" i="2"/>
  <c r="F3060" i="2"/>
  <c r="G3028" i="2"/>
  <c r="F3028" i="2"/>
  <c r="G2996" i="2"/>
  <c r="F2996" i="2"/>
  <c r="G2964" i="2"/>
  <c r="F2964" i="2"/>
  <c r="G2932" i="2"/>
  <c r="F2932" i="2"/>
  <c r="G2900" i="2"/>
  <c r="F2900" i="2"/>
  <c r="G2868" i="2"/>
  <c r="F2868" i="2"/>
  <c r="G2836" i="2"/>
  <c r="F2836" i="2"/>
  <c r="G2804" i="2"/>
  <c r="F2804" i="2"/>
  <c r="G2772" i="2"/>
  <c r="F2772" i="2"/>
  <c r="G2740" i="2"/>
  <c r="F2740" i="2"/>
  <c r="G2708" i="2"/>
  <c r="F2708" i="2"/>
  <c r="G2676" i="2"/>
  <c r="F2676" i="2"/>
  <c r="G2644" i="2"/>
  <c r="F2644" i="2"/>
  <c r="G2612" i="2"/>
  <c r="F2612" i="2"/>
  <c r="G2580" i="2"/>
  <c r="F2580" i="2"/>
  <c r="G2548" i="2"/>
  <c r="F2548" i="2"/>
  <c r="G2516" i="2"/>
  <c r="F2516" i="2"/>
  <c r="G2484" i="2"/>
  <c r="F2484" i="2"/>
  <c r="G2452" i="2"/>
  <c r="F2452" i="2"/>
  <c r="G2420" i="2"/>
  <c r="F2420" i="2"/>
  <c r="G2388" i="2"/>
  <c r="F2388" i="2"/>
  <c r="G2356" i="2"/>
  <c r="F2356" i="2"/>
  <c r="G2324" i="2"/>
  <c r="F2324" i="2"/>
  <c r="G2292" i="2"/>
  <c r="F2292" i="2"/>
  <c r="G2260" i="2"/>
  <c r="F2260" i="2"/>
  <c r="G2228" i="2"/>
  <c r="F2228" i="2"/>
  <c r="G2212" i="2"/>
  <c r="F2212" i="2"/>
  <c r="G2204" i="2"/>
  <c r="F2204" i="2"/>
  <c r="G2196" i="2"/>
  <c r="F2196" i="2"/>
  <c r="G2188" i="2"/>
  <c r="F2188" i="2"/>
  <c r="G2180" i="2"/>
  <c r="F2180" i="2"/>
  <c r="G2172" i="2"/>
  <c r="F2172" i="2"/>
  <c r="G2164" i="2"/>
  <c r="F2164" i="2"/>
  <c r="G2156" i="2"/>
  <c r="F2156" i="2"/>
  <c r="G2148" i="2"/>
  <c r="F2148" i="2"/>
  <c r="G2140" i="2"/>
  <c r="F2140" i="2"/>
  <c r="G2132" i="2"/>
  <c r="F2132" i="2"/>
  <c r="G2124" i="2"/>
  <c r="F2124" i="2"/>
  <c r="G2116" i="2"/>
  <c r="F2116" i="2"/>
  <c r="G2108" i="2"/>
  <c r="F2108" i="2"/>
  <c r="G2100" i="2"/>
  <c r="F2100" i="2"/>
  <c r="G2092" i="2"/>
  <c r="F2092" i="2"/>
  <c r="G2084" i="2"/>
  <c r="F2084" i="2"/>
  <c r="G2076" i="2"/>
  <c r="F2076" i="2"/>
  <c r="G2068" i="2"/>
  <c r="F2068" i="2"/>
  <c r="G2060" i="2"/>
  <c r="F2060" i="2"/>
  <c r="G2052" i="2"/>
  <c r="F2052" i="2"/>
  <c r="G2044" i="2"/>
  <c r="F2044" i="2"/>
  <c r="G2036" i="2"/>
  <c r="F2036" i="2"/>
  <c r="G2028" i="2"/>
  <c r="F2028" i="2"/>
  <c r="G2020" i="2"/>
  <c r="F2020" i="2"/>
  <c r="G2012" i="2"/>
  <c r="F2012" i="2"/>
  <c r="G2004" i="2"/>
  <c r="F2004" i="2"/>
  <c r="G1996" i="2"/>
  <c r="F1996" i="2"/>
  <c r="G1988" i="2"/>
  <c r="F1988" i="2"/>
  <c r="G1980" i="2"/>
  <c r="F1980" i="2"/>
  <c r="G1972" i="2"/>
  <c r="F1972" i="2"/>
  <c r="G1964" i="2"/>
  <c r="F1964" i="2"/>
  <c r="G1956" i="2"/>
  <c r="F1956" i="2"/>
  <c r="G1948" i="2"/>
  <c r="F1948" i="2"/>
  <c r="G1940" i="2"/>
  <c r="F1940" i="2"/>
  <c r="G1932" i="2"/>
  <c r="F1932" i="2"/>
  <c r="G1924" i="2"/>
  <c r="F1924" i="2"/>
  <c r="G1916" i="2"/>
  <c r="F1916" i="2"/>
  <c r="G1908" i="2"/>
  <c r="F1908" i="2"/>
  <c r="G1900" i="2"/>
  <c r="F1900" i="2"/>
  <c r="G1892" i="2"/>
  <c r="F1892" i="2"/>
  <c r="G1884" i="2"/>
  <c r="F1884" i="2"/>
  <c r="G1876" i="2"/>
  <c r="F1876" i="2"/>
  <c r="G1868" i="2"/>
  <c r="F1868" i="2"/>
  <c r="G1860" i="2"/>
  <c r="F1860" i="2"/>
  <c r="G1852" i="2"/>
  <c r="F1852" i="2"/>
  <c r="G1844" i="2"/>
  <c r="F1844" i="2"/>
  <c r="G1836" i="2"/>
  <c r="F1836" i="2"/>
  <c r="G1828" i="2"/>
  <c r="F1828" i="2"/>
  <c r="G1820" i="2"/>
  <c r="F1820" i="2"/>
  <c r="G1812" i="2"/>
  <c r="F1812" i="2"/>
  <c r="G1804" i="2"/>
  <c r="F1804" i="2"/>
  <c r="G1796" i="2"/>
  <c r="F1796" i="2"/>
  <c r="G1788" i="2"/>
  <c r="F1788" i="2"/>
  <c r="G1780" i="2"/>
  <c r="F1780" i="2"/>
  <c r="G1772" i="2"/>
  <c r="F1772" i="2"/>
  <c r="G1764" i="2"/>
  <c r="F1764" i="2"/>
  <c r="G1756" i="2"/>
  <c r="F1756" i="2"/>
  <c r="G1748" i="2"/>
  <c r="F1748" i="2"/>
  <c r="G1740" i="2"/>
  <c r="F1740" i="2"/>
  <c r="G1732" i="2"/>
  <c r="F1732" i="2"/>
  <c r="G1724" i="2"/>
  <c r="F1724" i="2"/>
  <c r="G1716" i="2"/>
  <c r="F1716" i="2"/>
  <c r="G1708" i="2"/>
  <c r="F1708" i="2"/>
  <c r="G1700" i="2"/>
  <c r="F1700" i="2"/>
  <c r="G1692" i="2"/>
  <c r="F1692" i="2"/>
  <c r="G1684" i="2"/>
  <c r="F1684" i="2"/>
  <c r="G1676" i="2"/>
  <c r="F1676" i="2"/>
  <c r="G1668" i="2"/>
  <c r="F1668" i="2"/>
  <c r="G1660" i="2"/>
  <c r="F1660" i="2"/>
  <c r="G1652" i="2"/>
  <c r="F1652" i="2"/>
  <c r="G1644" i="2"/>
  <c r="F1644" i="2"/>
  <c r="G1636" i="2"/>
  <c r="F1636" i="2"/>
  <c r="G1628" i="2"/>
  <c r="F1628" i="2"/>
  <c r="G1620" i="2"/>
  <c r="F1620" i="2"/>
  <c r="G1612" i="2"/>
  <c r="F1612" i="2"/>
  <c r="G1604" i="2"/>
  <c r="F1604" i="2"/>
  <c r="G1596" i="2"/>
  <c r="F1596" i="2"/>
  <c r="G1588" i="2"/>
  <c r="F1588" i="2"/>
  <c r="G1580" i="2"/>
  <c r="F1580" i="2"/>
  <c r="G1572" i="2"/>
  <c r="F1572" i="2"/>
  <c r="G1564" i="2"/>
  <c r="F1564" i="2"/>
  <c r="G1556" i="2"/>
  <c r="F1556" i="2"/>
  <c r="G1548" i="2"/>
  <c r="F1548" i="2"/>
  <c r="G1540" i="2"/>
  <c r="F1540" i="2"/>
  <c r="G1532" i="2"/>
  <c r="F1532" i="2"/>
  <c r="G1524" i="2"/>
  <c r="F1524" i="2"/>
  <c r="G1516" i="2"/>
  <c r="F1516" i="2"/>
  <c r="G1508" i="2"/>
  <c r="F1508" i="2"/>
  <c r="G1500" i="2"/>
  <c r="F1500" i="2"/>
  <c r="G1492" i="2"/>
  <c r="F1492" i="2"/>
  <c r="G1484" i="2"/>
  <c r="F1484" i="2"/>
  <c r="G1476" i="2"/>
  <c r="F1476" i="2"/>
  <c r="G1468" i="2"/>
  <c r="F1468" i="2"/>
  <c r="G1460" i="2"/>
  <c r="F1460" i="2"/>
  <c r="G1452" i="2"/>
  <c r="F1452" i="2"/>
  <c r="G1444" i="2"/>
  <c r="F1444" i="2"/>
  <c r="G1436" i="2"/>
  <c r="F1436" i="2"/>
  <c r="G1428" i="2"/>
  <c r="F1428" i="2"/>
  <c r="G1420" i="2"/>
  <c r="F1420" i="2"/>
  <c r="G1412" i="2"/>
  <c r="F1412" i="2"/>
  <c r="G1404" i="2"/>
  <c r="F1404" i="2"/>
  <c r="G1396" i="2"/>
  <c r="F1396" i="2"/>
  <c r="G1388" i="2"/>
  <c r="F1388" i="2"/>
  <c r="G1380" i="2"/>
  <c r="F1380" i="2"/>
  <c r="G1372" i="2"/>
  <c r="F1372" i="2"/>
  <c r="G1356" i="2"/>
  <c r="F1356" i="2"/>
  <c r="G1348" i="2"/>
  <c r="F1348" i="2"/>
  <c r="G1340" i="2"/>
  <c r="F1340" i="2"/>
  <c r="G1332" i="2"/>
  <c r="F1332" i="2"/>
  <c r="G1324" i="2"/>
  <c r="F1324" i="2"/>
  <c r="G1316" i="2"/>
  <c r="F1316" i="2"/>
  <c r="G1308" i="2"/>
  <c r="F1308" i="2"/>
  <c r="G1300" i="2"/>
  <c r="F1300" i="2"/>
  <c r="G1292" i="2"/>
  <c r="F1292" i="2"/>
  <c r="G1284" i="2"/>
  <c r="F1284" i="2"/>
  <c r="G1276" i="2"/>
  <c r="F1276" i="2"/>
  <c r="G1268" i="2"/>
  <c r="F1268" i="2"/>
  <c r="G1260" i="2"/>
  <c r="F1260" i="2"/>
  <c r="G1252" i="2"/>
  <c r="F1252" i="2"/>
  <c r="G1244" i="2"/>
  <c r="F1244" i="2"/>
  <c r="G1236" i="2"/>
  <c r="F1236" i="2"/>
  <c r="G1228" i="2"/>
  <c r="F1228" i="2"/>
  <c r="G1220" i="2"/>
  <c r="F1220" i="2"/>
  <c r="G1212" i="2"/>
  <c r="F1212" i="2"/>
  <c r="G1204" i="2"/>
  <c r="F1204" i="2"/>
  <c r="G1196" i="2"/>
  <c r="F1196" i="2"/>
  <c r="G1188" i="2"/>
  <c r="F1188" i="2"/>
  <c r="G1180" i="2"/>
  <c r="F1180" i="2"/>
  <c r="G1172" i="2"/>
  <c r="F1172" i="2"/>
  <c r="G1164" i="2"/>
  <c r="F1164" i="2"/>
  <c r="G1156" i="2"/>
  <c r="F1156" i="2"/>
  <c r="G1148" i="2"/>
  <c r="F1148" i="2"/>
  <c r="G1140" i="2"/>
  <c r="F1140" i="2"/>
  <c r="G1132" i="2"/>
  <c r="F1132" i="2"/>
  <c r="G1124" i="2"/>
  <c r="F1124" i="2"/>
  <c r="G1116" i="2"/>
  <c r="F1116" i="2"/>
  <c r="G1108" i="2"/>
  <c r="F1108" i="2"/>
  <c r="G1100" i="2"/>
  <c r="F1100" i="2"/>
  <c r="G1092" i="2"/>
  <c r="F1092" i="2"/>
  <c r="G1084" i="2"/>
  <c r="F1084" i="2"/>
  <c r="G1076" i="2"/>
  <c r="F1076" i="2"/>
  <c r="G1068" i="2"/>
  <c r="F1068" i="2"/>
  <c r="G1060" i="2"/>
  <c r="F1060" i="2"/>
  <c r="G1052" i="2"/>
  <c r="F1052" i="2"/>
  <c r="G1044" i="2"/>
  <c r="F1044" i="2"/>
  <c r="G1036" i="2"/>
  <c r="F1036" i="2"/>
  <c r="G1028" i="2"/>
  <c r="F1028" i="2"/>
  <c r="G1020" i="2"/>
  <c r="F1020" i="2"/>
  <c r="G1012" i="2"/>
  <c r="F1012" i="2"/>
  <c r="G1004" i="2"/>
  <c r="F1004" i="2"/>
  <c r="G996" i="2"/>
  <c r="F996" i="2"/>
  <c r="G988" i="2"/>
  <c r="F988" i="2"/>
  <c r="G980" i="2"/>
  <c r="F980" i="2"/>
  <c r="G972" i="2"/>
  <c r="F972" i="2"/>
  <c r="G964" i="2"/>
  <c r="F964" i="2"/>
  <c r="G956" i="2"/>
  <c r="F956" i="2"/>
  <c r="G948" i="2"/>
  <c r="F948" i="2"/>
  <c r="G940" i="2"/>
  <c r="F940" i="2"/>
  <c r="G932" i="2"/>
  <c r="F932" i="2"/>
  <c r="G924" i="2"/>
  <c r="F924" i="2"/>
  <c r="G916" i="2"/>
  <c r="F916" i="2"/>
  <c r="G908" i="2"/>
  <c r="F908" i="2"/>
  <c r="G900" i="2"/>
  <c r="F900" i="2"/>
  <c r="G892" i="2"/>
  <c r="F892" i="2"/>
  <c r="G884" i="2"/>
  <c r="F884" i="2"/>
  <c r="G876" i="2"/>
  <c r="F876" i="2"/>
  <c r="G860" i="2"/>
  <c r="F860" i="2"/>
  <c r="G852" i="2"/>
  <c r="F852" i="2"/>
  <c r="G844" i="2"/>
  <c r="F844" i="2"/>
  <c r="G836" i="2"/>
  <c r="F836" i="2"/>
  <c r="G828" i="2"/>
  <c r="F828" i="2"/>
  <c r="G820" i="2"/>
  <c r="F820" i="2"/>
  <c r="G812" i="2"/>
  <c r="F812" i="2"/>
  <c r="G804" i="2"/>
  <c r="F804" i="2"/>
  <c r="G796" i="2"/>
  <c r="F796" i="2"/>
  <c r="G788" i="2"/>
  <c r="F788" i="2"/>
  <c r="G780" i="2"/>
  <c r="F780" i="2"/>
  <c r="G772" i="2"/>
  <c r="F772" i="2"/>
  <c r="G764" i="2"/>
  <c r="F764" i="2"/>
  <c r="G756" i="2"/>
  <c r="F756" i="2"/>
  <c r="G748" i="2"/>
  <c r="F748" i="2"/>
  <c r="G740" i="2"/>
  <c r="F740" i="2"/>
  <c r="G732" i="2"/>
  <c r="F732" i="2"/>
  <c r="G724" i="2"/>
  <c r="F724" i="2"/>
  <c r="G716" i="2"/>
  <c r="F716" i="2"/>
  <c r="G708" i="2"/>
  <c r="F708" i="2"/>
  <c r="G700" i="2"/>
  <c r="F700" i="2"/>
  <c r="G692" i="2"/>
  <c r="F692" i="2"/>
  <c r="G684" i="2"/>
  <c r="F684" i="2"/>
  <c r="G676" i="2"/>
  <c r="F676" i="2"/>
  <c r="G668" i="2"/>
  <c r="F668" i="2"/>
  <c r="G660" i="2"/>
  <c r="F660" i="2"/>
  <c r="G652" i="2"/>
  <c r="F652" i="2"/>
  <c r="G644" i="2"/>
  <c r="F644" i="2"/>
  <c r="G636" i="2"/>
  <c r="F636" i="2"/>
  <c r="G628" i="2"/>
  <c r="F628" i="2"/>
  <c r="G620" i="2"/>
  <c r="F620" i="2"/>
  <c r="G612" i="2"/>
  <c r="F612" i="2"/>
  <c r="G604" i="2"/>
  <c r="F604" i="2"/>
  <c r="G596" i="2"/>
  <c r="F596" i="2"/>
  <c r="G588" i="2"/>
  <c r="F588" i="2"/>
  <c r="G580" i="2"/>
  <c r="F580" i="2"/>
  <c r="G572" i="2"/>
  <c r="F572" i="2"/>
  <c r="G564" i="2"/>
  <c r="F564" i="2"/>
  <c r="G556" i="2"/>
  <c r="F556" i="2"/>
  <c r="G548" i="2"/>
  <c r="F548" i="2"/>
  <c r="G540" i="2"/>
  <c r="F540" i="2"/>
  <c r="G532" i="2"/>
  <c r="F532" i="2"/>
  <c r="G524" i="2"/>
  <c r="F524" i="2"/>
  <c r="G516" i="2"/>
  <c r="F516" i="2"/>
  <c r="G508" i="2"/>
  <c r="F508" i="2"/>
  <c r="G500" i="2"/>
  <c r="F500" i="2"/>
  <c r="G492" i="2"/>
  <c r="F492" i="2"/>
  <c r="G484" i="2"/>
  <c r="F484" i="2"/>
  <c r="G476" i="2"/>
  <c r="F476" i="2"/>
  <c r="G468" i="2"/>
  <c r="F468" i="2"/>
  <c r="G460" i="2"/>
  <c r="F460" i="2"/>
  <c r="G452" i="2"/>
  <c r="F452" i="2"/>
  <c r="G444" i="2"/>
  <c r="F444" i="2"/>
  <c r="G436" i="2"/>
  <c r="F436" i="2"/>
  <c r="G428" i="2"/>
  <c r="F428" i="2"/>
  <c r="G420" i="2"/>
  <c r="F420" i="2"/>
  <c r="G412" i="2"/>
  <c r="F412" i="2"/>
  <c r="G404" i="2"/>
  <c r="F404" i="2"/>
  <c r="G396" i="2"/>
  <c r="F396" i="2"/>
  <c r="G388" i="2"/>
  <c r="F388" i="2"/>
  <c r="G380" i="2"/>
  <c r="F380" i="2"/>
  <c r="G372" i="2"/>
  <c r="F372" i="2"/>
  <c r="G364" i="2"/>
  <c r="F364" i="2"/>
  <c r="G356" i="2"/>
  <c r="F356" i="2"/>
  <c r="G348" i="2"/>
  <c r="F348" i="2"/>
  <c r="G340" i="2"/>
  <c r="F340" i="2"/>
  <c r="G332" i="2"/>
  <c r="F332" i="2"/>
  <c r="G324" i="2"/>
  <c r="F324" i="2"/>
  <c r="G316" i="2"/>
  <c r="F316" i="2"/>
  <c r="G308" i="2"/>
  <c r="F308" i="2"/>
  <c r="G300" i="2"/>
  <c r="F300" i="2"/>
  <c r="G292" i="2"/>
  <c r="F292" i="2"/>
  <c r="G284" i="2"/>
  <c r="F284" i="2"/>
  <c r="G276" i="2"/>
  <c r="F276" i="2"/>
  <c r="G268" i="2"/>
  <c r="F268" i="2"/>
  <c r="G260" i="2"/>
  <c r="F260" i="2"/>
  <c r="G252" i="2"/>
  <c r="F252" i="2"/>
  <c r="G244" i="2"/>
  <c r="F244" i="2"/>
  <c r="G236" i="2"/>
  <c r="F236" i="2"/>
  <c r="G228" i="2"/>
  <c r="F228" i="2"/>
  <c r="G220" i="2"/>
  <c r="F220" i="2"/>
  <c r="G212" i="2"/>
  <c r="F212" i="2"/>
  <c r="G204" i="2"/>
  <c r="F204" i="2"/>
  <c r="G196" i="2"/>
  <c r="F196" i="2"/>
  <c r="G188" i="2"/>
  <c r="F188" i="2"/>
  <c r="G180" i="2"/>
  <c r="F180" i="2"/>
  <c r="G172" i="2"/>
  <c r="F172" i="2"/>
  <c r="G164" i="2"/>
  <c r="F164" i="2"/>
  <c r="G156" i="2"/>
  <c r="F156" i="2"/>
  <c r="G148" i="2"/>
  <c r="F148" i="2"/>
  <c r="G140" i="2"/>
  <c r="F140" i="2"/>
  <c r="G132" i="2"/>
  <c r="F132" i="2"/>
  <c r="G124" i="2"/>
  <c r="F124" i="2"/>
  <c r="G116" i="2"/>
  <c r="F116" i="2"/>
  <c r="G108" i="2"/>
  <c r="F108" i="2"/>
  <c r="G100" i="2"/>
  <c r="F100" i="2"/>
  <c r="G92" i="2"/>
  <c r="F92" i="2"/>
  <c r="G84" i="2"/>
  <c r="F84" i="2"/>
  <c r="G76" i="2"/>
  <c r="F76" i="2"/>
  <c r="G68" i="2"/>
  <c r="F68" i="2"/>
  <c r="G60" i="2"/>
  <c r="F60" i="2"/>
  <c r="G52" i="2"/>
  <c r="F52" i="2"/>
  <c r="G44" i="2"/>
  <c r="F44" i="2"/>
  <c r="G36" i="2"/>
  <c r="F36" i="2"/>
  <c r="G28" i="2"/>
  <c r="F28" i="2"/>
  <c r="G20" i="2"/>
  <c r="F20" i="2"/>
  <c r="G12" i="2"/>
  <c r="F12" i="2"/>
  <c r="G4" i="2"/>
  <c r="F4" i="2"/>
  <c r="F4146" i="2"/>
  <c r="F4138" i="2"/>
  <c r="F4130" i="2"/>
  <c r="F4122" i="2"/>
  <c r="F4114" i="2"/>
  <c r="F4106" i="2"/>
  <c r="F4098" i="2"/>
  <c r="F4090" i="2"/>
  <c r="F4082" i="2"/>
  <c r="F4074" i="2"/>
  <c r="F4066" i="2"/>
  <c r="F4058" i="2"/>
  <c r="F4050" i="2"/>
  <c r="F4042" i="2"/>
  <c r="F4034" i="2"/>
  <c r="F4026" i="2"/>
  <c r="F4018" i="2"/>
  <c r="F4010" i="2"/>
  <c r="F4002" i="2"/>
  <c r="F3994" i="2"/>
  <c r="F3986" i="2"/>
  <c r="F3978" i="2"/>
  <c r="F3970" i="2"/>
  <c r="F3962" i="2"/>
  <c r="F3954" i="2"/>
  <c r="F3946" i="2"/>
  <c r="F3938" i="2"/>
  <c r="F3930" i="2"/>
  <c r="F3922" i="2"/>
  <c r="F3914" i="2"/>
  <c r="F3906" i="2"/>
  <c r="F3898" i="2"/>
  <c r="F3890" i="2"/>
  <c r="F3882" i="2"/>
  <c r="F3874" i="2"/>
  <c r="F3866" i="2"/>
  <c r="F3858" i="2"/>
  <c r="F3850" i="2"/>
  <c r="F3842" i="2"/>
  <c r="F3834" i="2"/>
  <c r="F3826" i="2"/>
  <c r="F3818" i="2"/>
  <c r="F3810" i="2"/>
  <c r="F3802" i="2"/>
  <c r="F3794" i="2"/>
  <c r="F3786" i="2"/>
  <c r="F3778" i="2"/>
  <c r="F3770" i="2"/>
  <c r="F3762" i="2"/>
  <c r="F3754" i="2"/>
  <c r="F3746" i="2"/>
  <c r="F3738" i="2"/>
  <c r="F3730" i="2"/>
  <c r="F3722" i="2"/>
  <c r="F3714" i="2"/>
  <c r="F3706" i="2"/>
  <c r="F3698" i="2"/>
  <c r="F3690" i="2"/>
  <c r="F3682" i="2"/>
  <c r="F3674" i="2"/>
  <c r="F3666" i="2"/>
  <c r="F3658" i="2"/>
  <c r="F3650" i="2"/>
  <c r="F3642" i="2"/>
  <c r="F3634" i="2"/>
  <c r="F3626" i="2"/>
  <c r="F3618" i="2"/>
  <c r="F3610" i="2"/>
  <c r="F3602" i="2"/>
  <c r="F3594" i="2"/>
  <c r="F3586" i="2"/>
  <c r="F3578" i="2"/>
  <c r="F3570" i="2"/>
  <c r="F3562" i="2"/>
  <c r="F3554" i="2"/>
  <c r="F3546" i="2"/>
  <c r="F3538" i="2"/>
  <c r="F3530" i="2"/>
  <c r="F3522" i="2"/>
  <c r="F3514" i="2"/>
  <c r="F3506" i="2"/>
  <c r="F3498" i="2"/>
  <c r="F3490" i="2"/>
  <c r="F3482" i="2"/>
  <c r="F3474" i="2"/>
  <c r="F3466" i="2"/>
  <c r="F3458" i="2"/>
  <c r="F3450" i="2"/>
  <c r="F3442" i="2"/>
  <c r="F3434" i="2"/>
  <c r="F3424" i="2"/>
  <c r="F3402" i="2"/>
  <c r="F3392" i="2"/>
  <c r="F3370" i="2"/>
  <c r="F3360" i="2"/>
  <c r="F3338" i="2"/>
  <c r="F3328" i="2"/>
  <c r="F3306" i="2"/>
  <c r="F3296" i="2"/>
  <c r="F3274" i="2"/>
  <c r="F3264" i="2"/>
  <c r="F3242" i="2"/>
  <c r="F3232" i="2"/>
  <c r="F3210" i="2"/>
  <c r="F3200" i="2"/>
  <c r="F3178" i="2"/>
  <c r="F3168" i="2"/>
  <c r="F3146" i="2"/>
  <c r="F3136" i="2"/>
  <c r="F3114" i="2"/>
  <c r="F3104" i="2"/>
  <c r="F3082" i="2"/>
  <c r="F3071" i="2"/>
  <c r="F3057" i="2"/>
  <c r="F3043" i="2"/>
  <c r="F3014" i="2"/>
  <c r="F2999" i="2"/>
  <c r="F2987" i="2"/>
  <c r="F2972" i="2"/>
  <c r="F2943" i="2"/>
  <c r="F2929" i="2"/>
  <c r="F2915" i="2"/>
  <c r="F2886" i="2"/>
  <c r="F2871" i="2"/>
  <c r="F2859" i="2"/>
  <c r="F2844" i="2"/>
  <c r="F2815" i="2"/>
  <c r="F2801" i="2"/>
  <c r="F2787" i="2"/>
  <c r="F2758" i="2"/>
  <c r="F2743" i="2"/>
  <c r="F2731" i="2"/>
  <c r="F2716" i="2"/>
  <c r="F2687" i="2"/>
  <c r="F2673" i="2"/>
  <c r="F2659" i="2"/>
  <c r="F2630" i="2"/>
  <c r="F2615" i="2"/>
  <c r="F2603" i="2"/>
  <c r="F2588" i="2"/>
  <c r="F2559" i="2"/>
  <c r="F2545" i="2"/>
  <c r="F2531" i="2"/>
  <c r="F2502" i="2"/>
  <c r="F2487" i="2"/>
  <c r="F2475" i="2"/>
  <c r="F2460" i="2"/>
  <c r="F2431" i="2"/>
  <c r="F2417" i="2"/>
  <c r="F2403" i="2"/>
  <c r="F2374" i="2"/>
  <c r="F2359" i="2"/>
  <c r="F2347" i="2"/>
  <c r="F2332" i="2"/>
  <c r="F2303" i="2"/>
  <c r="F2289" i="2"/>
  <c r="F2275" i="2"/>
  <c r="F2246" i="2"/>
  <c r="F2231" i="2"/>
  <c r="F2219" i="2"/>
  <c r="F2202" i="2"/>
  <c r="F2185" i="2"/>
  <c r="F2169" i="2"/>
  <c r="F2153" i="2"/>
  <c r="F2137" i="2"/>
  <c r="F2119" i="2"/>
  <c r="F2099" i="2"/>
  <c r="F2079" i="2"/>
  <c r="F2058" i="2"/>
  <c r="F2035" i="2"/>
  <c r="F2014" i="2"/>
  <c r="F1991" i="2"/>
  <c r="F1962" i="2"/>
  <c r="F1935" i="2"/>
  <c r="F1906" i="2"/>
  <c r="F1833" i="2"/>
  <c r="F1753" i="2"/>
  <c r="F1665" i="2"/>
  <c r="F1577" i="2"/>
  <c r="F1497" i="2"/>
  <c r="F1409" i="2"/>
  <c r="F1288" i="2"/>
  <c r="F1128" i="2"/>
  <c r="F949" i="2"/>
  <c r="G1733" i="2"/>
  <c r="F1733" i="2"/>
  <c r="G1677" i="2"/>
  <c r="F1677" i="2"/>
  <c r="G1621" i="2"/>
  <c r="F1621" i="2"/>
  <c r="G1549" i="2"/>
  <c r="F1549" i="2"/>
  <c r="G1493" i="2"/>
  <c r="F1493" i="2"/>
  <c r="G1437" i="2"/>
  <c r="F1437" i="2"/>
  <c r="G1389" i="2"/>
  <c r="F1389" i="2"/>
  <c r="G1325" i="2"/>
  <c r="F1325" i="2"/>
  <c r="G1269" i="2"/>
  <c r="F1269" i="2"/>
  <c r="G1213" i="2"/>
  <c r="F1213" i="2"/>
  <c r="G1157" i="2"/>
  <c r="F1157" i="2"/>
  <c r="G1101" i="2"/>
  <c r="F1101" i="2"/>
  <c r="G1037" i="2"/>
  <c r="F1037" i="2"/>
  <c r="G981" i="2"/>
  <c r="F981" i="2"/>
  <c r="G925" i="2"/>
  <c r="F925" i="2"/>
  <c r="G869" i="2"/>
  <c r="F869" i="2"/>
  <c r="G813" i="2"/>
  <c r="F813" i="2"/>
  <c r="G757" i="2"/>
  <c r="F757" i="2"/>
  <c r="G637" i="2"/>
  <c r="F637" i="2"/>
  <c r="G581" i="2"/>
  <c r="F581" i="2"/>
  <c r="G517" i="2"/>
  <c r="F517" i="2"/>
  <c r="G461" i="2"/>
  <c r="F461" i="2"/>
  <c r="G405" i="2"/>
  <c r="F405" i="2"/>
  <c r="G349" i="2"/>
  <c r="F349" i="2"/>
  <c r="G301" i="2"/>
  <c r="F301" i="2"/>
  <c r="G261" i="2"/>
  <c r="F261" i="2"/>
  <c r="G205" i="2"/>
  <c r="F205" i="2"/>
  <c r="G165" i="2"/>
  <c r="F165" i="2"/>
  <c r="G117" i="2"/>
  <c r="F117" i="2"/>
  <c r="G85" i="2"/>
  <c r="F85" i="2"/>
  <c r="G45" i="2"/>
  <c r="F45" i="2"/>
  <c r="G5" i="2"/>
  <c r="F5" i="2"/>
  <c r="G3067" i="2"/>
  <c r="F3067" i="2"/>
  <c r="G3035" i="2"/>
  <c r="F3035" i="2"/>
  <c r="G3003" i="2"/>
  <c r="F3003" i="2"/>
  <c r="G2971" i="2"/>
  <c r="F2971" i="2"/>
  <c r="G2939" i="2"/>
  <c r="F2939" i="2"/>
  <c r="G2907" i="2"/>
  <c r="F2907" i="2"/>
  <c r="G2875" i="2"/>
  <c r="F2875" i="2"/>
  <c r="G2843" i="2"/>
  <c r="F2843" i="2"/>
  <c r="G2811" i="2"/>
  <c r="F2811" i="2"/>
  <c r="G2779" i="2"/>
  <c r="F2779" i="2"/>
  <c r="G2747" i="2"/>
  <c r="F2747" i="2"/>
  <c r="G2715" i="2"/>
  <c r="F2715" i="2"/>
  <c r="G2683" i="2"/>
  <c r="F2683" i="2"/>
  <c r="G2651" i="2"/>
  <c r="F2651" i="2"/>
  <c r="G2619" i="2"/>
  <c r="F2619" i="2"/>
  <c r="G2587" i="2"/>
  <c r="F2587" i="2"/>
  <c r="G2555" i="2"/>
  <c r="F2555" i="2"/>
  <c r="G2523" i="2"/>
  <c r="F2523" i="2"/>
  <c r="G2491" i="2"/>
  <c r="F2491" i="2"/>
  <c r="G2459" i="2"/>
  <c r="F2459" i="2"/>
  <c r="G2427" i="2"/>
  <c r="F2427" i="2"/>
  <c r="G2395" i="2"/>
  <c r="F2395" i="2"/>
  <c r="G2363" i="2"/>
  <c r="F2363" i="2"/>
  <c r="G2331" i="2"/>
  <c r="F2331" i="2"/>
  <c r="G2299" i="2"/>
  <c r="F2299" i="2"/>
  <c r="G2267" i="2"/>
  <c r="F2267" i="2"/>
  <c r="G2235" i="2"/>
  <c r="F2235" i="2"/>
  <c r="G2187" i="2"/>
  <c r="F2187" i="2"/>
  <c r="G2179" i="2"/>
  <c r="F2179" i="2"/>
  <c r="G2163" i="2"/>
  <c r="F2163" i="2"/>
  <c r="G2139" i="2"/>
  <c r="F2139" i="2"/>
  <c r="G2131" i="2"/>
  <c r="F2131" i="2"/>
  <c r="G2123" i="2"/>
  <c r="F2123" i="2"/>
  <c r="G2115" i="2"/>
  <c r="F2115" i="2"/>
  <c r="G2091" i="2"/>
  <c r="F2091" i="2"/>
  <c r="G2083" i="2"/>
  <c r="F2083" i="2"/>
  <c r="G2075" i="2"/>
  <c r="F2075" i="2"/>
  <c r="G2059" i="2"/>
  <c r="F2059" i="2"/>
  <c r="G2051" i="2"/>
  <c r="F2051" i="2"/>
  <c r="G2027" i="2"/>
  <c r="F2027" i="2"/>
  <c r="G2019" i="2"/>
  <c r="F2019" i="2"/>
  <c r="G2003" i="2"/>
  <c r="F2003" i="2"/>
  <c r="G1995" i="2"/>
  <c r="F1995" i="2"/>
  <c r="G1987" i="2"/>
  <c r="F1987" i="2"/>
  <c r="G1971" i="2"/>
  <c r="F1971" i="2"/>
  <c r="G1963" i="2"/>
  <c r="F1963" i="2"/>
  <c r="G1955" i="2"/>
  <c r="F1955" i="2"/>
  <c r="G1947" i="2"/>
  <c r="F1947" i="2"/>
  <c r="G1931" i="2"/>
  <c r="F1931" i="2"/>
  <c r="G1923" i="2"/>
  <c r="F1923" i="2"/>
  <c r="G1915" i="2"/>
  <c r="F1915" i="2"/>
  <c r="G1891" i="2"/>
  <c r="F1891" i="2"/>
  <c r="G1883" i="2"/>
  <c r="F1883" i="2"/>
  <c r="G1875" i="2"/>
  <c r="F1875" i="2"/>
  <c r="G1867" i="2"/>
  <c r="F1867" i="2"/>
  <c r="G1859" i="2"/>
  <c r="F1859" i="2"/>
  <c r="G1851" i="2"/>
  <c r="F1851" i="2"/>
  <c r="G1843" i="2"/>
  <c r="F1843" i="2"/>
  <c r="G1835" i="2"/>
  <c r="F1835" i="2"/>
  <c r="G1827" i="2"/>
  <c r="F1827" i="2"/>
  <c r="G1819" i="2"/>
  <c r="F1819" i="2"/>
  <c r="G1811" i="2"/>
  <c r="F1811" i="2"/>
  <c r="G1803" i="2"/>
  <c r="F1803" i="2"/>
  <c r="G1795" i="2"/>
  <c r="F1795" i="2"/>
  <c r="G1787" i="2"/>
  <c r="F1787" i="2"/>
  <c r="G1779" i="2"/>
  <c r="F1779" i="2"/>
  <c r="G1771" i="2"/>
  <c r="F1771" i="2"/>
  <c r="G1763" i="2"/>
  <c r="F1763" i="2"/>
  <c r="G1755" i="2"/>
  <c r="F1755" i="2"/>
  <c r="G1747" i="2"/>
  <c r="F1747" i="2"/>
  <c r="G1739" i="2"/>
  <c r="F1739" i="2"/>
  <c r="G1731" i="2"/>
  <c r="F1731" i="2"/>
  <c r="G1723" i="2"/>
  <c r="F1723" i="2"/>
  <c r="G1715" i="2"/>
  <c r="F1715" i="2"/>
  <c r="G1707" i="2"/>
  <c r="F1707" i="2"/>
  <c r="G1699" i="2"/>
  <c r="F1699" i="2"/>
  <c r="G1691" i="2"/>
  <c r="F1691" i="2"/>
  <c r="G1683" i="2"/>
  <c r="F1683" i="2"/>
  <c r="G1675" i="2"/>
  <c r="F1675" i="2"/>
  <c r="G1667" i="2"/>
  <c r="F1667" i="2"/>
  <c r="G1659" i="2"/>
  <c r="F1659" i="2"/>
  <c r="G1651" i="2"/>
  <c r="F1651" i="2"/>
  <c r="G1643" i="2"/>
  <c r="F1643" i="2"/>
  <c r="G1635" i="2"/>
  <c r="F1635" i="2"/>
  <c r="G1627" i="2"/>
  <c r="F1627" i="2"/>
  <c r="G1619" i="2"/>
  <c r="F1619" i="2"/>
  <c r="G1611" i="2"/>
  <c r="F1611" i="2"/>
  <c r="G1603" i="2"/>
  <c r="F1603" i="2"/>
  <c r="G1595" i="2"/>
  <c r="F1595" i="2"/>
  <c r="G1587" i="2"/>
  <c r="F1587" i="2"/>
  <c r="G1579" i="2"/>
  <c r="F1579" i="2"/>
  <c r="G1571" i="2"/>
  <c r="F1571" i="2"/>
  <c r="G1563" i="2"/>
  <c r="F1563" i="2"/>
  <c r="G1555" i="2"/>
  <c r="F1555" i="2"/>
  <c r="G1547" i="2"/>
  <c r="F1547" i="2"/>
  <c r="G1539" i="2"/>
  <c r="F1539" i="2"/>
  <c r="G1531" i="2"/>
  <c r="F1531" i="2"/>
  <c r="G1523" i="2"/>
  <c r="F1523" i="2"/>
  <c r="G1515" i="2"/>
  <c r="F1515" i="2"/>
  <c r="G1507" i="2"/>
  <c r="F1507" i="2"/>
  <c r="G1499" i="2"/>
  <c r="F1499" i="2"/>
  <c r="G1491" i="2"/>
  <c r="F1491" i="2"/>
  <c r="G1483" i="2"/>
  <c r="F1483" i="2"/>
  <c r="G1475" i="2"/>
  <c r="F1475" i="2"/>
  <c r="G1467" i="2"/>
  <c r="F1467" i="2"/>
  <c r="G1459" i="2"/>
  <c r="F1459" i="2"/>
  <c r="G1451" i="2"/>
  <c r="F1451" i="2"/>
  <c r="G1443" i="2"/>
  <c r="F1443" i="2"/>
  <c r="G1435" i="2"/>
  <c r="F1435" i="2"/>
  <c r="G1427" i="2"/>
  <c r="F1427" i="2"/>
  <c r="G1419" i="2"/>
  <c r="F1419" i="2"/>
  <c r="G1411" i="2"/>
  <c r="F1411" i="2"/>
  <c r="G1403" i="2"/>
  <c r="F1403" i="2"/>
  <c r="G1395" i="2"/>
  <c r="F1395" i="2"/>
  <c r="G1387" i="2"/>
  <c r="F1387" i="2"/>
  <c r="G1379" i="2"/>
  <c r="F1379" i="2"/>
  <c r="G1371" i="2"/>
  <c r="F1371" i="2"/>
  <c r="G1363" i="2"/>
  <c r="F1363" i="2"/>
  <c r="G1355" i="2"/>
  <c r="F1355" i="2"/>
  <c r="G1347" i="2"/>
  <c r="F1347" i="2"/>
  <c r="G1339" i="2"/>
  <c r="F1339" i="2"/>
  <c r="G1331" i="2"/>
  <c r="F1331" i="2"/>
  <c r="G1315" i="2"/>
  <c r="F1315" i="2"/>
  <c r="G1307" i="2"/>
  <c r="F1307" i="2"/>
  <c r="G1299" i="2"/>
  <c r="F1299" i="2"/>
  <c r="G1291" i="2"/>
  <c r="F1291" i="2"/>
  <c r="G1283" i="2"/>
  <c r="F1283" i="2"/>
  <c r="G1275" i="2"/>
  <c r="F1275" i="2"/>
  <c r="G1267" i="2"/>
  <c r="F1267" i="2"/>
  <c r="G1259" i="2"/>
  <c r="F1259" i="2"/>
  <c r="G1251" i="2"/>
  <c r="F1251" i="2"/>
  <c r="G1243" i="2"/>
  <c r="F1243" i="2"/>
  <c r="G1235" i="2"/>
  <c r="F1235" i="2"/>
  <c r="G1227" i="2"/>
  <c r="F1227" i="2"/>
  <c r="G1219" i="2"/>
  <c r="F1219" i="2"/>
  <c r="G1203" i="2"/>
  <c r="F1203" i="2"/>
  <c r="G1195" i="2"/>
  <c r="F1195" i="2"/>
  <c r="G1187" i="2"/>
  <c r="F1187" i="2"/>
  <c r="G1179" i="2"/>
  <c r="F1179" i="2"/>
  <c r="G1171" i="2"/>
  <c r="F1171" i="2"/>
  <c r="G1163" i="2"/>
  <c r="F1163" i="2"/>
  <c r="G1155" i="2"/>
  <c r="F1155" i="2"/>
  <c r="G1139" i="2"/>
  <c r="F1139" i="2"/>
  <c r="G1123" i="2"/>
  <c r="F1123" i="2"/>
  <c r="G1115" i="2"/>
  <c r="F1115" i="2"/>
  <c r="G1107" i="2"/>
  <c r="F1107" i="2"/>
  <c r="G1099" i="2"/>
  <c r="F1099" i="2"/>
  <c r="G1091" i="2"/>
  <c r="F1091" i="2"/>
  <c r="G1083" i="2"/>
  <c r="F1083" i="2"/>
  <c r="G1075" i="2"/>
  <c r="F1075" i="2"/>
  <c r="G1059" i="2"/>
  <c r="F1059" i="2"/>
  <c r="G1051" i="2"/>
  <c r="F1051" i="2"/>
  <c r="G1043" i="2"/>
  <c r="F1043" i="2"/>
  <c r="G1035" i="2"/>
  <c r="F1035" i="2"/>
  <c r="G1027" i="2"/>
  <c r="F1027" i="2"/>
  <c r="G1019" i="2"/>
  <c r="F1019" i="2"/>
  <c r="G1011" i="2"/>
  <c r="F1011" i="2"/>
  <c r="G1003" i="2"/>
  <c r="F1003" i="2"/>
  <c r="G995" i="2"/>
  <c r="F995" i="2"/>
  <c r="G987" i="2"/>
  <c r="F987" i="2"/>
  <c r="G979" i="2"/>
  <c r="F979" i="2"/>
  <c r="G971" i="2"/>
  <c r="F971" i="2"/>
  <c r="G963" i="2"/>
  <c r="F963" i="2"/>
  <c r="G955" i="2"/>
  <c r="F955" i="2"/>
  <c r="G947" i="2"/>
  <c r="F947" i="2"/>
  <c r="G939" i="2"/>
  <c r="F939" i="2"/>
  <c r="G931" i="2"/>
  <c r="F931" i="2"/>
  <c r="G923" i="2"/>
  <c r="F923" i="2"/>
  <c r="G915" i="2"/>
  <c r="F915" i="2"/>
  <c r="G907" i="2"/>
  <c r="F907" i="2"/>
  <c r="G899" i="2"/>
  <c r="F899" i="2"/>
  <c r="G891" i="2"/>
  <c r="F891" i="2"/>
  <c r="G883" i="2"/>
  <c r="F883" i="2"/>
  <c r="G875" i="2"/>
  <c r="F875" i="2"/>
  <c r="G867" i="2"/>
  <c r="F867" i="2"/>
  <c r="G859" i="2"/>
  <c r="F859" i="2"/>
  <c r="G851" i="2"/>
  <c r="F851" i="2"/>
  <c r="G835" i="2"/>
  <c r="F835" i="2"/>
  <c r="G827" i="2"/>
  <c r="F827" i="2"/>
  <c r="G819" i="2"/>
  <c r="F819" i="2"/>
  <c r="G811" i="2"/>
  <c r="F811" i="2"/>
  <c r="G803" i="2"/>
  <c r="F803" i="2"/>
  <c r="G795" i="2"/>
  <c r="F795" i="2"/>
  <c r="G787" i="2"/>
  <c r="F787" i="2"/>
  <c r="G779" i="2"/>
  <c r="F779" i="2"/>
  <c r="G771" i="2"/>
  <c r="F771" i="2"/>
  <c r="G763" i="2"/>
  <c r="F763" i="2"/>
  <c r="G755" i="2"/>
  <c r="F755" i="2"/>
  <c r="G747" i="2"/>
  <c r="F747" i="2"/>
  <c r="G739" i="2"/>
  <c r="F739" i="2"/>
  <c r="G731" i="2"/>
  <c r="F731" i="2"/>
  <c r="G723" i="2"/>
  <c r="F723" i="2"/>
  <c r="G707" i="2"/>
  <c r="F707" i="2"/>
  <c r="G699" i="2"/>
  <c r="F699" i="2"/>
  <c r="G691" i="2"/>
  <c r="F691" i="2"/>
  <c r="G683" i="2"/>
  <c r="F683" i="2"/>
  <c r="G675" i="2"/>
  <c r="F675" i="2"/>
  <c r="G667" i="2"/>
  <c r="F667" i="2"/>
  <c r="G659" i="2"/>
  <c r="F659" i="2"/>
  <c r="G651" i="2"/>
  <c r="F651" i="2"/>
  <c r="G643" i="2"/>
  <c r="F643" i="2"/>
  <c r="G635" i="2"/>
  <c r="F635" i="2"/>
  <c r="G627" i="2"/>
  <c r="F627" i="2"/>
  <c r="G619" i="2"/>
  <c r="F619" i="2"/>
  <c r="G611" i="2"/>
  <c r="F611" i="2"/>
  <c r="G603" i="2"/>
  <c r="F603" i="2"/>
  <c r="G595" i="2"/>
  <c r="F595" i="2"/>
  <c r="G587" i="2"/>
  <c r="F587" i="2"/>
  <c r="G579" i="2"/>
  <c r="F579" i="2"/>
  <c r="G571" i="2"/>
  <c r="F571" i="2"/>
  <c r="G563" i="2"/>
  <c r="F563" i="2"/>
  <c r="G555" i="2"/>
  <c r="F555" i="2"/>
  <c r="G547" i="2"/>
  <c r="F547" i="2"/>
  <c r="G539" i="2"/>
  <c r="F539" i="2"/>
  <c r="G531" i="2"/>
  <c r="F531" i="2"/>
  <c r="G523" i="2"/>
  <c r="F523" i="2"/>
  <c r="G515" i="2"/>
  <c r="F515" i="2"/>
  <c r="G507" i="2"/>
  <c r="F507" i="2"/>
  <c r="G499" i="2"/>
  <c r="F499" i="2"/>
  <c r="G491" i="2"/>
  <c r="F491" i="2"/>
  <c r="G483" i="2"/>
  <c r="F483" i="2"/>
  <c r="G475" i="2"/>
  <c r="F475" i="2"/>
  <c r="G467" i="2"/>
  <c r="F467" i="2"/>
  <c r="G459" i="2"/>
  <c r="F459" i="2"/>
  <c r="G451" i="2"/>
  <c r="F451" i="2"/>
  <c r="G443" i="2"/>
  <c r="F443" i="2"/>
  <c r="G435" i="2"/>
  <c r="F435" i="2"/>
  <c r="G427" i="2"/>
  <c r="F427" i="2"/>
  <c r="G419" i="2"/>
  <c r="F419" i="2"/>
  <c r="G411" i="2"/>
  <c r="F411" i="2"/>
  <c r="G403" i="2"/>
  <c r="F403" i="2"/>
  <c r="G395" i="2"/>
  <c r="F395" i="2"/>
  <c r="G387" i="2"/>
  <c r="F387" i="2"/>
  <c r="G379" i="2"/>
  <c r="F379" i="2"/>
  <c r="G371" i="2"/>
  <c r="F371" i="2"/>
  <c r="G363" i="2"/>
  <c r="F363" i="2"/>
  <c r="G355" i="2"/>
  <c r="F355" i="2"/>
  <c r="G347" i="2"/>
  <c r="F347" i="2"/>
  <c r="G339" i="2"/>
  <c r="F339" i="2"/>
  <c r="G331" i="2"/>
  <c r="F331" i="2"/>
  <c r="G323" i="2"/>
  <c r="F323" i="2"/>
  <c r="G315" i="2"/>
  <c r="F315" i="2"/>
  <c r="G307" i="2"/>
  <c r="F307" i="2"/>
  <c r="G299" i="2"/>
  <c r="F299" i="2"/>
  <c r="G291" i="2"/>
  <c r="F291" i="2"/>
  <c r="G283" i="2"/>
  <c r="F283" i="2"/>
  <c r="G275" i="2"/>
  <c r="F275" i="2"/>
  <c r="G267" i="2"/>
  <c r="F267" i="2"/>
  <c r="G259" i="2"/>
  <c r="F259" i="2"/>
  <c r="G243" i="2"/>
  <c r="F243" i="2"/>
  <c r="G235" i="2"/>
  <c r="F235" i="2"/>
  <c r="G227" i="2"/>
  <c r="F227" i="2"/>
  <c r="G219" i="2"/>
  <c r="F219" i="2"/>
  <c r="G211" i="2"/>
  <c r="F211" i="2"/>
  <c r="G203" i="2"/>
  <c r="F203" i="2"/>
  <c r="G195" i="2"/>
  <c r="F195" i="2"/>
  <c r="G187" i="2"/>
  <c r="F187" i="2"/>
  <c r="G179" i="2"/>
  <c r="F179" i="2"/>
  <c r="G171" i="2"/>
  <c r="F171" i="2"/>
  <c r="G163" i="2"/>
  <c r="F163" i="2"/>
  <c r="G155" i="2"/>
  <c r="F155" i="2"/>
  <c r="G147" i="2"/>
  <c r="F147" i="2"/>
  <c r="G139" i="2"/>
  <c r="F139" i="2"/>
  <c r="G131" i="2"/>
  <c r="F131" i="2"/>
  <c r="G123" i="2"/>
  <c r="F123" i="2"/>
  <c r="G115" i="2"/>
  <c r="F115" i="2"/>
  <c r="G107" i="2"/>
  <c r="F107" i="2"/>
  <c r="G99" i="2"/>
  <c r="F99" i="2"/>
  <c r="G91" i="2"/>
  <c r="F91" i="2"/>
  <c r="G83" i="2"/>
  <c r="F83" i="2"/>
  <c r="G75" i="2"/>
  <c r="F75" i="2"/>
  <c r="G67" i="2"/>
  <c r="F67" i="2"/>
  <c r="G59" i="2"/>
  <c r="F59" i="2"/>
  <c r="G51" i="2"/>
  <c r="F51" i="2"/>
  <c r="G43" i="2"/>
  <c r="F43" i="2"/>
  <c r="G35" i="2"/>
  <c r="F35" i="2"/>
  <c r="G27" i="2"/>
  <c r="F27" i="2"/>
  <c r="G19" i="2"/>
  <c r="F19" i="2"/>
  <c r="G11" i="2"/>
  <c r="F11" i="2"/>
  <c r="G3" i="2"/>
  <c r="F3" i="2"/>
  <c r="F4145" i="2"/>
  <c r="F4137" i="2"/>
  <c r="F4129" i="2"/>
  <c r="F4121" i="2"/>
  <c r="F4113" i="2"/>
  <c r="F4105" i="2"/>
  <c r="F4097" i="2"/>
  <c r="F4089" i="2"/>
  <c r="F4081" i="2"/>
  <c r="F4073" i="2"/>
  <c r="F4065" i="2"/>
  <c r="F4057" i="2"/>
  <c r="F4049" i="2"/>
  <c r="F4041" i="2"/>
  <c r="F4033" i="2"/>
  <c r="F4025" i="2"/>
  <c r="F4017" i="2"/>
  <c r="F4009" i="2"/>
  <c r="F4001" i="2"/>
  <c r="F3993" i="2"/>
  <c r="F3985" i="2"/>
  <c r="F3977" i="2"/>
  <c r="F3969" i="2"/>
  <c r="F3961" i="2"/>
  <c r="F3953" i="2"/>
  <c r="F3945" i="2"/>
  <c r="F3937" i="2"/>
  <c r="F3929" i="2"/>
  <c r="F3921" i="2"/>
  <c r="F3913" i="2"/>
  <c r="F3905" i="2"/>
  <c r="F3897" i="2"/>
  <c r="F3889" i="2"/>
  <c r="F3881" i="2"/>
  <c r="F3873" i="2"/>
  <c r="F3865" i="2"/>
  <c r="F3857" i="2"/>
  <c r="F3849" i="2"/>
  <c r="F3841" i="2"/>
  <c r="F3833" i="2"/>
  <c r="F3825" i="2"/>
  <c r="F3817" i="2"/>
  <c r="F3809" i="2"/>
  <c r="F3801" i="2"/>
  <c r="F3793" i="2"/>
  <c r="F3785" i="2"/>
  <c r="F3777" i="2"/>
  <c r="F3769" i="2"/>
  <c r="F3761" i="2"/>
  <c r="F3753" i="2"/>
  <c r="F3745" i="2"/>
  <c r="F3737" i="2"/>
  <c r="F3729" i="2"/>
  <c r="F3721" i="2"/>
  <c r="F3713" i="2"/>
  <c r="F3705" i="2"/>
  <c r="F3697" i="2"/>
  <c r="F3689" i="2"/>
  <c r="F3681" i="2"/>
  <c r="F3673" i="2"/>
  <c r="F3665" i="2"/>
  <c r="F3657" i="2"/>
  <c r="F3649" i="2"/>
  <c r="F3641" i="2"/>
  <c r="F3633" i="2"/>
  <c r="F3625" i="2"/>
  <c r="F3617" i="2"/>
  <c r="F3609" i="2"/>
  <c r="F3601" i="2"/>
  <c r="F3593" i="2"/>
  <c r="F3585" i="2"/>
  <c r="F3577" i="2"/>
  <c r="F3569" i="2"/>
  <c r="F3561" i="2"/>
  <c r="F3553" i="2"/>
  <c r="F3545" i="2"/>
  <c r="F3537" i="2"/>
  <c r="F3529" i="2"/>
  <c r="F3521" i="2"/>
  <c r="F3513" i="2"/>
  <c r="F3505" i="2"/>
  <c r="F3497" i="2"/>
  <c r="F3489" i="2"/>
  <c r="F3481" i="2"/>
  <c r="F3473" i="2"/>
  <c r="F3465" i="2"/>
  <c r="F3457" i="2"/>
  <c r="F3449" i="2"/>
  <c r="F3441" i="2"/>
  <c r="F3433" i="2"/>
  <c r="F3422" i="2"/>
  <c r="F3411" i="2"/>
  <c r="F3401" i="2"/>
  <c r="F3390" i="2"/>
  <c r="F3379" i="2"/>
  <c r="F3369" i="2"/>
  <c r="F3358" i="2"/>
  <c r="F3347" i="2"/>
  <c r="F3337" i="2"/>
  <c r="F3326" i="2"/>
  <c r="F3315" i="2"/>
  <c r="F3305" i="2"/>
  <c r="F3294" i="2"/>
  <c r="F3283" i="2"/>
  <c r="F3273" i="2"/>
  <c r="F3262" i="2"/>
  <c r="F3251" i="2"/>
  <c r="F3241" i="2"/>
  <c r="F3230" i="2"/>
  <c r="F3219" i="2"/>
  <c r="F3209" i="2"/>
  <c r="F3198" i="2"/>
  <c r="F3187" i="2"/>
  <c r="F3177" i="2"/>
  <c r="F3166" i="2"/>
  <c r="F3155" i="2"/>
  <c r="F3145" i="2"/>
  <c r="F3134" i="2"/>
  <c r="F3123" i="2"/>
  <c r="F3113" i="2"/>
  <c r="F3102" i="2"/>
  <c r="F3091" i="2"/>
  <c r="F3081" i="2"/>
  <c r="F3054" i="2"/>
  <c r="F3041" i="2"/>
  <c r="F3027" i="2"/>
  <c r="F3012" i="2"/>
  <c r="F2998" i="2"/>
  <c r="F2983" i="2"/>
  <c r="F2969" i="2"/>
  <c r="F2956" i="2"/>
  <c r="F2926" i="2"/>
  <c r="F2913" i="2"/>
  <c r="F2899" i="2"/>
  <c r="F2884" i="2"/>
  <c r="F2870" i="2"/>
  <c r="F2855" i="2"/>
  <c r="F2841" i="2"/>
  <c r="F2828" i="2"/>
  <c r="F2798" i="2"/>
  <c r="F2785" i="2"/>
  <c r="F2771" i="2"/>
  <c r="F2756" i="2"/>
  <c r="F2742" i="2"/>
  <c r="F2727" i="2"/>
  <c r="F2713" i="2"/>
  <c r="F2700" i="2"/>
  <c r="F2670" i="2"/>
  <c r="F2657" i="2"/>
  <c r="F2643" i="2"/>
  <c r="F2628" i="2"/>
  <c r="F2614" i="2"/>
  <c r="F2599" i="2"/>
  <c r="F2585" i="2"/>
  <c r="F2572" i="2"/>
  <c r="F2542" i="2"/>
  <c r="F2529" i="2"/>
  <c r="F2515" i="2"/>
  <c r="F2500" i="2"/>
  <c r="F2486" i="2"/>
  <c r="F2471" i="2"/>
  <c r="F2457" i="2"/>
  <c r="F2444" i="2"/>
  <c r="F2414" i="2"/>
  <c r="F2401" i="2"/>
  <c r="F2387" i="2"/>
  <c r="F2372" i="2"/>
  <c r="F2358" i="2"/>
  <c r="F2343" i="2"/>
  <c r="F2329" i="2"/>
  <c r="F2316" i="2"/>
  <c r="F2286" i="2"/>
  <c r="F2273" i="2"/>
  <c r="F2259" i="2"/>
  <c r="F2244" i="2"/>
  <c r="F2230" i="2"/>
  <c r="F2215" i="2"/>
  <c r="F2199" i="2"/>
  <c r="F2184" i="2"/>
  <c r="F2167" i="2"/>
  <c r="F2150" i="2"/>
  <c r="F2135" i="2"/>
  <c r="F2097" i="2"/>
  <c r="F2078" i="2"/>
  <c r="F2057" i="2"/>
  <c r="F2034" i="2"/>
  <c r="F2011" i="2"/>
  <c r="F1959" i="2"/>
  <c r="F1930" i="2"/>
  <c r="F1899" i="2"/>
  <c r="F1825" i="2"/>
  <c r="F1737" i="2"/>
  <c r="F1657" i="2"/>
  <c r="F1569" i="2"/>
  <c r="F1481" i="2"/>
  <c r="F1401" i="2"/>
  <c r="F1272" i="2"/>
  <c r="F1096" i="2"/>
  <c r="F929" i="2"/>
  <c r="F693" i="2"/>
  <c r="G1725" i="2"/>
  <c r="F1725" i="2"/>
  <c r="G1669" i="2"/>
  <c r="F1669" i="2"/>
  <c r="G1613" i="2"/>
  <c r="F1613" i="2"/>
  <c r="G1557" i="2"/>
  <c r="F1557" i="2"/>
  <c r="G1501" i="2"/>
  <c r="F1501" i="2"/>
  <c r="G1453" i="2"/>
  <c r="F1453" i="2"/>
  <c r="G1309" i="2"/>
  <c r="F1309" i="2"/>
  <c r="G1253" i="2"/>
  <c r="F1253" i="2"/>
  <c r="G1205" i="2"/>
  <c r="F1205" i="2"/>
  <c r="G1141" i="2"/>
  <c r="F1141" i="2"/>
  <c r="G1085" i="2"/>
  <c r="F1085" i="2"/>
  <c r="G1021" i="2"/>
  <c r="F1021" i="2"/>
  <c r="G965" i="2"/>
  <c r="F965" i="2"/>
  <c r="G909" i="2"/>
  <c r="F909" i="2"/>
  <c r="G845" i="2"/>
  <c r="F845" i="2"/>
  <c r="G789" i="2"/>
  <c r="F789" i="2"/>
  <c r="G733" i="2"/>
  <c r="F733" i="2"/>
  <c r="G677" i="2"/>
  <c r="F677" i="2"/>
  <c r="G613" i="2"/>
  <c r="F613" i="2"/>
  <c r="G557" i="2"/>
  <c r="F557" i="2"/>
  <c r="G501" i="2"/>
  <c r="F501" i="2"/>
  <c r="G445" i="2"/>
  <c r="F445" i="2"/>
  <c r="G389" i="2"/>
  <c r="F389" i="2"/>
  <c r="G333" i="2"/>
  <c r="F333" i="2"/>
  <c r="G269" i="2"/>
  <c r="F269" i="2"/>
  <c r="G221" i="2"/>
  <c r="F221" i="2"/>
  <c r="G189" i="2"/>
  <c r="F189" i="2"/>
  <c r="G149" i="2"/>
  <c r="F149" i="2"/>
  <c r="G101" i="2"/>
  <c r="F101" i="2"/>
  <c r="G69" i="2"/>
  <c r="F69" i="2"/>
  <c r="G61" i="2"/>
  <c r="F61" i="2"/>
  <c r="G21" i="2"/>
  <c r="F21" i="2"/>
  <c r="G3074" i="2"/>
  <c r="F3074" i="2"/>
  <c r="G3066" i="2"/>
  <c r="F3066" i="2"/>
  <c r="G3058" i="2"/>
  <c r="F3058" i="2"/>
  <c r="G3050" i="2"/>
  <c r="F3050" i="2"/>
  <c r="G3042" i="2"/>
  <c r="F3042" i="2"/>
  <c r="G3034" i="2"/>
  <c r="F3034" i="2"/>
  <c r="G3026" i="2"/>
  <c r="F3026" i="2"/>
  <c r="G3018" i="2"/>
  <c r="F3018" i="2"/>
  <c r="G3010" i="2"/>
  <c r="F3010" i="2"/>
  <c r="G3002" i="2"/>
  <c r="F3002" i="2"/>
  <c r="G2994" i="2"/>
  <c r="F2994" i="2"/>
  <c r="G2986" i="2"/>
  <c r="F2986" i="2"/>
  <c r="G2978" i="2"/>
  <c r="F2978" i="2"/>
  <c r="G2970" i="2"/>
  <c r="F2970" i="2"/>
  <c r="G2962" i="2"/>
  <c r="F2962" i="2"/>
  <c r="G2954" i="2"/>
  <c r="F2954" i="2"/>
  <c r="G2946" i="2"/>
  <c r="F2946" i="2"/>
  <c r="G2938" i="2"/>
  <c r="F2938" i="2"/>
  <c r="G2930" i="2"/>
  <c r="F2930" i="2"/>
  <c r="G2922" i="2"/>
  <c r="F2922" i="2"/>
  <c r="G2914" i="2"/>
  <c r="F2914" i="2"/>
  <c r="G2906" i="2"/>
  <c r="F2906" i="2"/>
  <c r="G2898" i="2"/>
  <c r="F2898" i="2"/>
  <c r="G2890" i="2"/>
  <c r="F2890" i="2"/>
  <c r="G2882" i="2"/>
  <c r="F2882" i="2"/>
  <c r="G2874" i="2"/>
  <c r="F2874" i="2"/>
  <c r="G2866" i="2"/>
  <c r="F2866" i="2"/>
  <c r="G2858" i="2"/>
  <c r="F2858" i="2"/>
  <c r="G2850" i="2"/>
  <c r="F2850" i="2"/>
  <c r="G2842" i="2"/>
  <c r="F2842" i="2"/>
  <c r="G2834" i="2"/>
  <c r="F2834" i="2"/>
  <c r="G2826" i="2"/>
  <c r="F2826" i="2"/>
  <c r="G2818" i="2"/>
  <c r="F2818" i="2"/>
  <c r="G2810" i="2"/>
  <c r="F2810" i="2"/>
  <c r="G2802" i="2"/>
  <c r="F2802" i="2"/>
  <c r="G2794" i="2"/>
  <c r="F2794" i="2"/>
  <c r="G2786" i="2"/>
  <c r="F2786" i="2"/>
  <c r="G2778" i="2"/>
  <c r="F2778" i="2"/>
  <c r="G2770" i="2"/>
  <c r="F2770" i="2"/>
  <c r="G2762" i="2"/>
  <c r="F2762" i="2"/>
  <c r="G2754" i="2"/>
  <c r="F2754" i="2"/>
  <c r="G2746" i="2"/>
  <c r="F2746" i="2"/>
  <c r="G2738" i="2"/>
  <c r="F2738" i="2"/>
  <c r="G2730" i="2"/>
  <c r="F2730" i="2"/>
  <c r="G2722" i="2"/>
  <c r="F2722" i="2"/>
  <c r="G2714" i="2"/>
  <c r="F2714" i="2"/>
  <c r="G2706" i="2"/>
  <c r="F2706" i="2"/>
  <c r="G2698" i="2"/>
  <c r="F2698" i="2"/>
  <c r="G2690" i="2"/>
  <c r="F2690" i="2"/>
  <c r="G2682" i="2"/>
  <c r="F2682" i="2"/>
  <c r="G2674" i="2"/>
  <c r="F2674" i="2"/>
  <c r="G2666" i="2"/>
  <c r="F2666" i="2"/>
  <c r="G2658" i="2"/>
  <c r="F2658" i="2"/>
  <c r="G2650" i="2"/>
  <c r="F2650" i="2"/>
  <c r="G2642" i="2"/>
  <c r="F2642" i="2"/>
  <c r="G2634" i="2"/>
  <c r="F2634" i="2"/>
  <c r="G2626" i="2"/>
  <c r="F2626" i="2"/>
  <c r="G2618" i="2"/>
  <c r="F2618" i="2"/>
  <c r="G2610" i="2"/>
  <c r="F2610" i="2"/>
  <c r="G2602" i="2"/>
  <c r="F2602" i="2"/>
  <c r="G2594" i="2"/>
  <c r="F2594" i="2"/>
  <c r="G2586" i="2"/>
  <c r="F2586" i="2"/>
  <c r="G2578" i="2"/>
  <c r="F2578" i="2"/>
  <c r="G2570" i="2"/>
  <c r="F2570" i="2"/>
  <c r="G2562" i="2"/>
  <c r="F2562" i="2"/>
  <c r="G2554" i="2"/>
  <c r="F2554" i="2"/>
  <c r="G2546" i="2"/>
  <c r="F2546" i="2"/>
  <c r="G2538" i="2"/>
  <c r="F2538" i="2"/>
  <c r="G2530" i="2"/>
  <c r="F2530" i="2"/>
  <c r="G2522" i="2"/>
  <c r="F2522" i="2"/>
  <c r="G2514" i="2"/>
  <c r="F2514" i="2"/>
  <c r="G2506" i="2"/>
  <c r="F2506" i="2"/>
  <c r="G2498" i="2"/>
  <c r="F2498" i="2"/>
  <c r="G2490" i="2"/>
  <c r="F2490" i="2"/>
  <c r="G2482" i="2"/>
  <c r="F2482" i="2"/>
  <c r="G2474" i="2"/>
  <c r="F2474" i="2"/>
  <c r="G2466" i="2"/>
  <c r="F2466" i="2"/>
  <c r="G2458" i="2"/>
  <c r="F2458" i="2"/>
  <c r="G2450" i="2"/>
  <c r="F2450" i="2"/>
  <c r="G2442" i="2"/>
  <c r="F2442" i="2"/>
  <c r="G2434" i="2"/>
  <c r="F2434" i="2"/>
  <c r="G2426" i="2"/>
  <c r="F2426" i="2"/>
  <c r="G2418" i="2"/>
  <c r="F2418" i="2"/>
  <c r="G2410" i="2"/>
  <c r="F2410" i="2"/>
  <c r="G2402" i="2"/>
  <c r="F2402" i="2"/>
  <c r="G2394" i="2"/>
  <c r="F2394" i="2"/>
  <c r="G2386" i="2"/>
  <c r="F2386" i="2"/>
  <c r="G2378" i="2"/>
  <c r="F2378" i="2"/>
  <c r="G2370" i="2"/>
  <c r="F2370" i="2"/>
  <c r="G2362" i="2"/>
  <c r="F2362" i="2"/>
  <c r="G2354" i="2"/>
  <c r="F2354" i="2"/>
  <c r="G2346" i="2"/>
  <c r="F2346" i="2"/>
  <c r="G2338" i="2"/>
  <c r="F2338" i="2"/>
  <c r="G2330" i="2"/>
  <c r="F2330" i="2"/>
  <c r="G2322" i="2"/>
  <c r="F2322" i="2"/>
  <c r="G2314" i="2"/>
  <c r="F2314" i="2"/>
  <c r="G2306" i="2"/>
  <c r="F2306" i="2"/>
  <c r="G2298" i="2"/>
  <c r="F2298" i="2"/>
  <c r="G2290" i="2"/>
  <c r="F2290" i="2"/>
  <c r="G2282" i="2"/>
  <c r="F2282" i="2"/>
  <c r="G2274" i="2"/>
  <c r="F2274" i="2"/>
  <c r="G2266" i="2"/>
  <c r="F2266" i="2"/>
  <c r="G2258" i="2"/>
  <c r="F2258" i="2"/>
  <c r="G2250" i="2"/>
  <c r="F2250" i="2"/>
  <c r="G2242" i="2"/>
  <c r="F2242" i="2"/>
  <c r="G2234" i="2"/>
  <c r="F2234" i="2"/>
  <c r="G2226" i="2"/>
  <c r="F2226" i="2"/>
  <c r="G2218" i="2"/>
  <c r="F2218" i="2"/>
  <c r="G2170" i="2"/>
  <c r="F2170" i="2"/>
  <c r="G2154" i="2"/>
  <c r="F2154" i="2"/>
  <c r="G2098" i="2"/>
  <c r="F2098" i="2"/>
  <c r="G2066" i="2"/>
  <c r="F2066" i="2"/>
  <c r="G2042" i="2"/>
  <c r="F2042" i="2"/>
  <c r="G2026" i="2"/>
  <c r="F2026" i="2"/>
  <c r="G2018" i="2"/>
  <c r="F2018" i="2"/>
  <c r="G2010" i="2"/>
  <c r="F2010" i="2"/>
  <c r="G1994" i="2"/>
  <c r="F1994" i="2"/>
  <c r="G1986" i="2"/>
  <c r="F1986" i="2"/>
  <c r="G1970" i="2"/>
  <c r="F1970" i="2"/>
  <c r="G1938" i="2"/>
  <c r="F1938" i="2"/>
  <c r="G1914" i="2"/>
  <c r="F1914" i="2"/>
  <c r="G1898" i="2"/>
  <c r="F1898" i="2"/>
  <c r="G1890" i="2"/>
  <c r="F1890" i="2"/>
  <c r="G1874" i="2"/>
  <c r="F1874" i="2"/>
  <c r="G1866" i="2"/>
  <c r="F1866" i="2"/>
  <c r="G1858" i="2"/>
  <c r="F1858" i="2"/>
  <c r="G1842" i="2"/>
  <c r="F1842" i="2"/>
  <c r="G1834" i="2"/>
  <c r="F1834" i="2"/>
  <c r="G1826" i="2"/>
  <c r="F1826" i="2"/>
  <c r="G1818" i="2"/>
  <c r="F1818" i="2"/>
  <c r="G1810" i="2"/>
  <c r="F1810" i="2"/>
  <c r="G1802" i="2"/>
  <c r="F1802" i="2"/>
  <c r="G1786" i="2"/>
  <c r="F1786" i="2"/>
  <c r="G1778" i="2"/>
  <c r="F1778" i="2"/>
  <c r="G1770" i="2"/>
  <c r="F1770" i="2"/>
  <c r="G1746" i="2"/>
  <c r="F1746" i="2"/>
  <c r="G1738" i="2"/>
  <c r="F1738" i="2"/>
  <c r="G1730" i="2"/>
  <c r="F1730" i="2"/>
  <c r="G1714" i="2"/>
  <c r="F1714" i="2"/>
  <c r="G1706" i="2"/>
  <c r="F1706" i="2"/>
  <c r="G1698" i="2"/>
  <c r="F1698" i="2"/>
  <c r="G1690" i="2"/>
  <c r="F1690" i="2"/>
  <c r="G1682" i="2"/>
  <c r="F1682" i="2"/>
  <c r="G1674" i="2"/>
  <c r="F1674" i="2"/>
  <c r="G1658" i="2"/>
  <c r="F1658" i="2"/>
  <c r="G1650" i="2"/>
  <c r="F1650" i="2"/>
  <c r="G1642" i="2"/>
  <c r="F1642" i="2"/>
  <c r="G1618" i="2"/>
  <c r="F1618" i="2"/>
  <c r="G1610" i="2"/>
  <c r="F1610" i="2"/>
  <c r="G1602" i="2"/>
  <c r="F1602" i="2"/>
  <c r="G1586" i="2"/>
  <c r="F1586" i="2"/>
  <c r="G1578" i="2"/>
  <c r="F1578" i="2"/>
  <c r="G1570" i="2"/>
  <c r="F1570" i="2"/>
  <c r="G1562" i="2"/>
  <c r="F1562" i="2"/>
  <c r="G1554" i="2"/>
  <c r="F1554" i="2"/>
  <c r="G1546" i="2"/>
  <c r="F1546" i="2"/>
  <c r="G1530" i="2"/>
  <c r="F1530" i="2"/>
  <c r="G1522" i="2"/>
  <c r="F1522" i="2"/>
  <c r="G1514" i="2"/>
  <c r="F1514" i="2"/>
  <c r="G1490" i="2"/>
  <c r="F1490" i="2"/>
  <c r="G1482" i="2"/>
  <c r="F1482" i="2"/>
  <c r="G1474" i="2"/>
  <c r="F1474" i="2"/>
  <c r="G1458" i="2"/>
  <c r="F1458" i="2"/>
  <c r="G1450" i="2"/>
  <c r="F1450" i="2"/>
  <c r="G1442" i="2"/>
  <c r="F1442" i="2"/>
  <c r="G1434" i="2"/>
  <c r="F1434" i="2"/>
  <c r="G1426" i="2"/>
  <c r="F1426" i="2"/>
  <c r="G1418" i="2"/>
  <c r="F1418" i="2"/>
  <c r="G1402" i="2"/>
  <c r="F1402" i="2"/>
  <c r="G1394" i="2"/>
  <c r="F1394" i="2"/>
  <c r="G1386" i="2"/>
  <c r="F1386" i="2"/>
  <c r="G1378" i="2"/>
  <c r="F1378" i="2"/>
  <c r="G1370" i="2"/>
  <c r="F1370" i="2"/>
  <c r="G1362" i="2"/>
  <c r="F1362" i="2"/>
  <c r="G1354" i="2"/>
  <c r="F1354" i="2"/>
  <c r="G1338" i="2"/>
  <c r="F1338" i="2"/>
  <c r="G1330" i="2"/>
  <c r="F1330" i="2"/>
  <c r="G1322" i="2"/>
  <c r="F1322" i="2"/>
  <c r="G1314" i="2"/>
  <c r="F1314" i="2"/>
  <c r="G1306" i="2"/>
  <c r="F1306" i="2"/>
  <c r="G1298" i="2"/>
  <c r="F1298" i="2"/>
  <c r="G1290" i="2"/>
  <c r="F1290" i="2"/>
  <c r="G1282" i="2"/>
  <c r="F1282" i="2"/>
  <c r="G1274" i="2"/>
  <c r="F1274" i="2"/>
  <c r="G1266" i="2"/>
  <c r="F1266" i="2"/>
  <c r="G1258" i="2"/>
  <c r="F1258" i="2"/>
  <c r="G1250" i="2"/>
  <c r="F1250" i="2"/>
  <c r="G1242" i="2"/>
  <c r="F1242" i="2"/>
  <c r="G1234" i="2"/>
  <c r="F1234" i="2"/>
  <c r="G1226" i="2"/>
  <c r="F1226" i="2"/>
  <c r="G1218" i="2"/>
  <c r="F1218" i="2"/>
  <c r="G1210" i="2"/>
  <c r="F1210" i="2"/>
  <c r="G1202" i="2"/>
  <c r="F1202" i="2"/>
  <c r="G1194" i="2"/>
  <c r="F1194" i="2"/>
  <c r="G1186" i="2"/>
  <c r="F1186" i="2"/>
  <c r="G1178" i="2"/>
  <c r="F1178" i="2"/>
  <c r="G1170" i="2"/>
  <c r="F1170" i="2"/>
  <c r="G1162" i="2"/>
  <c r="F1162" i="2"/>
  <c r="G1154" i="2"/>
  <c r="F1154" i="2"/>
  <c r="G1146" i="2"/>
  <c r="F1146" i="2"/>
  <c r="G1138" i="2"/>
  <c r="F1138" i="2"/>
  <c r="G1130" i="2"/>
  <c r="F1130" i="2"/>
  <c r="G1122" i="2"/>
  <c r="F1122" i="2"/>
  <c r="G1114" i="2"/>
  <c r="F1114" i="2"/>
  <c r="G1106" i="2"/>
  <c r="F1106" i="2"/>
  <c r="G1098" i="2"/>
  <c r="F1098" i="2"/>
  <c r="G1090" i="2"/>
  <c r="F1090" i="2"/>
  <c r="G1082" i="2"/>
  <c r="F1082" i="2"/>
  <c r="G1074" i="2"/>
  <c r="F1074" i="2"/>
  <c r="G1066" i="2"/>
  <c r="F1066" i="2"/>
  <c r="G1058" i="2"/>
  <c r="F1058" i="2"/>
  <c r="G1050" i="2"/>
  <c r="F1050" i="2"/>
  <c r="G1042" i="2"/>
  <c r="F1042" i="2"/>
  <c r="G1034" i="2"/>
  <c r="F1034" i="2"/>
  <c r="G1026" i="2"/>
  <c r="F1026" i="2"/>
  <c r="G1018" i="2"/>
  <c r="F1018" i="2"/>
  <c r="G1010" i="2"/>
  <c r="F1010" i="2"/>
  <c r="G1002" i="2"/>
  <c r="F1002" i="2"/>
  <c r="G994" i="2"/>
  <c r="F994" i="2"/>
  <c r="G986" i="2"/>
  <c r="F986" i="2"/>
  <c r="G978" i="2"/>
  <c r="F978" i="2"/>
  <c r="G970" i="2"/>
  <c r="F970" i="2"/>
  <c r="G962" i="2"/>
  <c r="F962" i="2"/>
  <c r="G946" i="2"/>
  <c r="F946" i="2"/>
  <c r="G938" i="2"/>
  <c r="F938" i="2"/>
  <c r="G930" i="2"/>
  <c r="F930" i="2"/>
  <c r="G922" i="2"/>
  <c r="F922" i="2"/>
  <c r="G914" i="2"/>
  <c r="F914" i="2"/>
  <c r="G906" i="2"/>
  <c r="F906" i="2"/>
  <c r="G898" i="2"/>
  <c r="F898" i="2"/>
  <c r="G890" i="2"/>
  <c r="F890" i="2"/>
  <c r="G882" i="2"/>
  <c r="F882" i="2"/>
  <c r="G874" i="2"/>
  <c r="F874" i="2"/>
  <c r="G866" i="2"/>
  <c r="F866" i="2"/>
  <c r="G858" i="2"/>
  <c r="F858" i="2"/>
  <c r="G850" i="2"/>
  <c r="F850" i="2"/>
  <c r="G842" i="2"/>
  <c r="F842" i="2"/>
  <c r="G834" i="2"/>
  <c r="F834" i="2"/>
  <c r="G826" i="2"/>
  <c r="F826" i="2"/>
  <c r="G818" i="2"/>
  <c r="F818" i="2"/>
  <c r="G810" i="2"/>
  <c r="F810" i="2"/>
  <c r="G802" i="2"/>
  <c r="F802" i="2"/>
  <c r="G794" i="2"/>
  <c r="F794" i="2"/>
  <c r="G786" i="2"/>
  <c r="F786" i="2"/>
  <c r="G778" i="2"/>
  <c r="F778" i="2"/>
  <c r="G770" i="2"/>
  <c r="F770" i="2"/>
  <c r="G754" i="2"/>
  <c r="F754" i="2"/>
  <c r="G746" i="2"/>
  <c r="F746" i="2"/>
  <c r="G738" i="2"/>
  <c r="F738" i="2"/>
  <c r="G730" i="2"/>
  <c r="F730" i="2"/>
  <c r="G722" i="2"/>
  <c r="F722" i="2"/>
  <c r="G714" i="2"/>
  <c r="F714" i="2"/>
  <c r="G706" i="2"/>
  <c r="F706" i="2"/>
  <c r="G698" i="2"/>
  <c r="F698" i="2"/>
  <c r="G690" i="2"/>
  <c r="F690" i="2"/>
  <c r="G682" i="2"/>
  <c r="F682" i="2"/>
  <c r="G674" i="2"/>
  <c r="F674" i="2"/>
  <c r="G666" i="2"/>
  <c r="F666" i="2"/>
  <c r="G658" i="2"/>
  <c r="F658" i="2"/>
  <c r="G650" i="2"/>
  <c r="F650" i="2"/>
  <c r="G642" i="2"/>
  <c r="F642" i="2"/>
  <c r="G634" i="2"/>
  <c r="F634" i="2"/>
  <c r="G626" i="2"/>
  <c r="F626" i="2"/>
  <c r="G618" i="2"/>
  <c r="F618" i="2"/>
  <c r="G610" i="2"/>
  <c r="F610" i="2"/>
  <c r="G602" i="2"/>
  <c r="F602" i="2"/>
  <c r="G594" i="2"/>
  <c r="F594" i="2"/>
  <c r="G586" i="2"/>
  <c r="F586" i="2"/>
  <c r="G578" i="2"/>
  <c r="F578" i="2"/>
  <c r="G570" i="2"/>
  <c r="F570" i="2"/>
  <c r="G562" i="2"/>
  <c r="F562" i="2"/>
  <c r="G554" i="2"/>
  <c r="F554" i="2"/>
  <c r="G546" i="2"/>
  <c r="F546" i="2"/>
  <c r="G538" i="2"/>
  <c r="F538" i="2"/>
  <c r="G530" i="2"/>
  <c r="F530" i="2"/>
  <c r="G522" i="2"/>
  <c r="F522" i="2"/>
  <c r="G514" i="2"/>
  <c r="F514" i="2"/>
  <c r="G506" i="2"/>
  <c r="F506" i="2"/>
  <c r="G498" i="2"/>
  <c r="F498" i="2"/>
  <c r="G490" i="2"/>
  <c r="F490" i="2"/>
  <c r="G482" i="2"/>
  <c r="F482" i="2"/>
  <c r="G474" i="2"/>
  <c r="F474" i="2"/>
  <c r="G466" i="2"/>
  <c r="F466" i="2"/>
  <c r="G458" i="2"/>
  <c r="F458" i="2"/>
  <c r="G450" i="2"/>
  <c r="F450" i="2"/>
  <c r="G442" i="2"/>
  <c r="F442" i="2"/>
  <c r="G434" i="2"/>
  <c r="F434" i="2"/>
  <c r="G426" i="2"/>
  <c r="F426" i="2"/>
  <c r="G418" i="2"/>
  <c r="F418" i="2"/>
  <c r="G410" i="2"/>
  <c r="F410" i="2"/>
  <c r="G402" i="2"/>
  <c r="F402" i="2"/>
  <c r="G394" i="2"/>
  <c r="F394" i="2"/>
  <c r="G386" i="2"/>
  <c r="F386" i="2"/>
  <c r="G378" i="2"/>
  <c r="F378" i="2"/>
  <c r="G370" i="2"/>
  <c r="F370" i="2"/>
  <c r="G362" i="2"/>
  <c r="F362" i="2"/>
  <c r="G354" i="2"/>
  <c r="F354" i="2"/>
  <c r="G346" i="2"/>
  <c r="F346" i="2"/>
  <c r="G338" i="2"/>
  <c r="F338" i="2"/>
  <c r="G330" i="2"/>
  <c r="F330" i="2"/>
  <c r="G322" i="2"/>
  <c r="F322" i="2"/>
  <c r="G314" i="2"/>
  <c r="F314" i="2"/>
  <c r="G306" i="2"/>
  <c r="F306" i="2"/>
  <c r="G298" i="2"/>
  <c r="F298" i="2"/>
  <c r="G290" i="2"/>
  <c r="F290" i="2"/>
  <c r="G282" i="2"/>
  <c r="F282" i="2"/>
  <c r="G274" i="2"/>
  <c r="F274" i="2"/>
  <c r="G266" i="2"/>
  <c r="F266" i="2"/>
  <c r="G258" i="2"/>
  <c r="F258" i="2"/>
  <c r="G250" i="2"/>
  <c r="F250" i="2"/>
  <c r="G242" i="2"/>
  <c r="F242" i="2"/>
  <c r="G234" i="2"/>
  <c r="F234" i="2"/>
  <c r="G226" i="2"/>
  <c r="F226" i="2"/>
  <c r="G218" i="2"/>
  <c r="F218" i="2"/>
  <c r="G210" i="2"/>
  <c r="F210" i="2"/>
  <c r="G202" i="2"/>
  <c r="F202" i="2"/>
  <c r="G194" i="2"/>
  <c r="F194" i="2"/>
  <c r="G186" i="2"/>
  <c r="F186" i="2"/>
  <c r="G178" i="2"/>
  <c r="F178" i="2"/>
  <c r="G170" i="2"/>
  <c r="F170" i="2"/>
  <c r="G162" i="2"/>
  <c r="F162" i="2"/>
  <c r="G154" i="2"/>
  <c r="F154" i="2"/>
  <c r="G146" i="2"/>
  <c r="F146" i="2"/>
  <c r="G138" i="2"/>
  <c r="F138" i="2"/>
  <c r="G130" i="2"/>
  <c r="F130" i="2"/>
  <c r="G122" i="2"/>
  <c r="F122" i="2"/>
  <c r="G114" i="2"/>
  <c r="F114" i="2"/>
  <c r="G106" i="2"/>
  <c r="F106" i="2"/>
  <c r="G98" i="2"/>
  <c r="F98" i="2"/>
  <c r="G90" i="2"/>
  <c r="F90" i="2"/>
  <c r="G82" i="2"/>
  <c r="F82" i="2"/>
  <c r="G74" i="2"/>
  <c r="F74" i="2"/>
  <c r="G66" i="2"/>
  <c r="F66" i="2"/>
  <c r="G58" i="2"/>
  <c r="F58" i="2"/>
  <c r="G50" i="2"/>
  <c r="F50" i="2"/>
  <c r="G42" i="2"/>
  <c r="F42" i="2"/>
  <c r="G34" i="2"/>
  <c r="F34" i="2"/>
  <c r="G26" i="2"/>
  <c r="F26" i="2"/>
  <c r="G18" i="2"/>
  <c r="F18" i="2"/>
  <c r="G10" i="2"/>
  <c r="F10" i="2"/>
  <c r="F4144" i="2"/>
  <c r="F4136" i="2"/>
  <c r="F4128" i="2"/>
  <c r="F4120" i="2"/>
  <c r="F4112" i="2"/>
  <c r="F4104" i="2"/>
  <c r="F4096" i="2"/>
  <c r="F4088" i="2"/>
  <c r="F4080" i="2"/>
  <c r="F4072" i="2"/>
  <c r="F4064" i="2"/>
  <c r="F4056" i="2"/>
  <c r="F4048" i="2"/>
  <c r="F4040" i="2"/>
  <c r="F4032" i="2"/>
  <c r="F4024" i="2"/>
  <c r="F4016" i="2"/>
  <c r="F4008" i="2"/>
  <c r="F4000" i="2"/>
  <c r="F3992" i="2"/>
  <c r="F3984" i="2"/>
  <c r="F3976" i="2"/>
  <c r="F3968" i="2"/>
  <c r="F3960" i="2"/>
  <c r="F3952" i="2"/>
  <c r="F3944" i="2"/>
  <c r="F3936" i="2"/>
  <c r="F3928" i="2"/>
  <c r="F3920" i="2"/>
  <c r="F3912" i="2"/>
  <c r="F3904" i="2"/>
  <c r="F3896" i="2"/>
  <c r="F3888" i="2"/>
  <c r="F3880" i="2"/>
  <c r="F3872" i="2"/>
  <c r="F3864" i="2"/>
  <c r="F3856" i="2"/>
  <c r="F3848" i="2"/>
  <c r="F3840" i="2"/>
  <c r="F3832" i="2"/>
  <c r="F3824" i="2"/>
  <c r="F3816" i="2"/>
  <c r="F3808" i="2"/>
  <c r="F3800" i="2"/>
  <c r="F3792" i="2"/>
  <c r="F3784" i="2"/>
  <c r="F3776" i="2"/>
  <c r="F3768" i="2"/>
  <c r="F3760" i="2"/>
  <c r="F3752" i="2"/>
  <c r="F3744" i="2"/>
  <c r="F3736" i="2"/>
  <c r="F3728" i="2"/>
  <c r="F3720" i="2"/>
  <c r="F3712" i="2"/>
  <c r="F3704" i="2"/>
  <c r="F3696" i="2"/>
  <c r="F3688" i="2"/>
  <c r="F3680" i="2"/>
  <c r="F3672" i="2"/>
  <c r="F3664" i="2"/>
  <c r="F3656" i="2"/>
  <c r="F3648" i="2"/>
  <c r="F3640" i="2"/>
  <c r="F3632" i="2"/>
  <c r="F3624" i="2"/>
  <c r="F3616" i="2"/>
  <c r="F3608" i="2"/>
  <c r="F3600" i="2"/>
  <c r="F3592" i="2"/>
  <c r="F3584" i="2"/>
  <c r="F3576" i="2"/>
  <c r="F3568" i="2"/>
  <c r="F3560" i="2"/>
  <c r="F3552" i="2"/>
  <c r="F3544" i="2"/>
  <c r="F3536" i="2"/>
  <c r="F3528" i="2"/>
  <c r="F3520" i="2"/>
  <c r="F3512" i="2"/>
  <c r="F3504" i="2"/>
  <c r="F3496" i="2"/>
  <c r="F3488" i="2"/>
  <c r="F3480" i="2"/>
  <c r="F3472" i="2"/>
  <c r="F3464" i="2"/>
  <c r="F3456" i="2"/>
  <c r="F3448" i="2"/>
  <c r="F3440" i="2"/>
  <c r="F3432" i="2"/>
  <c r="F3410" i="2"/>
  <c r="F3400" i="2"/>
  <c r="F3378" i="2"/>
  <c r="F3368" i="2"/>
  <c r="F3346" i="2"/>
  <c r="F3336" i="2"/>
  <c r="F3314" i="2"/>
  <c r="F3304" i="2"/>
  <c r="F3282" i="2"/>
  <c r="F3272" i="2"/>
  <c r="F3250" i="2"/>
  <c r="F3240" i="2"/>
  <c r="F3218" i="2"/>
  <c r="F3208" i="2"/>
  <c r="F3186" i="2"/>
  <c r="F3176" i="2"/>
  <c r="F3154" i="2"/>
  <c r="F3144" i="2"/>
  <c r="F3122" i="2"/>
  <c r="F3112" i="2"/>
  <c r="F3090" i="2"/>
  <c r="F3080" i="2"/>
  <c r="F3068" i="2"/>
  <c r="F3039" i="2"/>
  <c r="F3025" i="2"/>
  <c r="F3011" i="2"/>
  <c r="F2982" i="2"/>
  <c r="F2967" i="2"/>
  <c r="F2955" i="2"/>
  <c r="F2940" i="2"/>
  <c r="F2911" i="2"/>
  <c r="F2897" i="2"/>
  <c r="F2883" i="2"/>
  <c r="F2854" i="2"/>
  <c r="F2839" i="2"/>
  <c r="F2827" i="2"/>
  <c r="F2812" i="2"/>
  <c r="F2783" i="2"/>
  <c r="F2769" i="2"/>
  <c r="F2755" i="2"/>
  <c r="F2726" i="2"/>
  <c r="F2711" i="2"/>
  <c r="F2699" i="2"/>
  <c r="F2684" i="2"/>
  <c r="F2655" i="2"/>
  <c r="F2641" i="2"/>
  <c r="F2627" i="2"/>
  <c r="F2598" i="2"/>
  <c r="F2583" i="2"/>
  <c r="F2571" i="2"/>
  <c r="F2556" i="2"/>
  <c r="F2527" i="2"/>
  <c r="F2513" i="2"/>
  <c r="F2499" i="2"/>
  <c r="F2470" i="2"/>
  <c r="F2455" i="2"/>
  <c r="F2443" i="2"/>
  <c r="F2428" i="2"/>
  <c r="F2399" i="2"/>
  <c r="F2385" i="2"/>
  <c r="F2371" i="2"/>
  <c r="F2342" i="2"/>
  <c r="F2327" i="2"/>
  <c r="F2315" i="2"/>
  <c r="F2300" i="2"/>
  <c r="F2271" i="2"/>
  <c r="F2257" i="2"/>
  <c r="F2243" i="2"/>
  <c r="F2214" i="2"/>
  <c r="F2183" i="2"/>
  <c r="F2166" i="2"/>
  <c r="F2114" i="2"/>
  <c r="F2095" i="2"/>
  <c r="F2054" i="2"/>
  <c r="F2031" i="2"/>
  <c r="F2007" i="2"/>
  <c r="F1982" i="2"/>
  <c r="F1954" i="2"/>
  <c r="F1926" i="2"/>
  <c r="F1889" i="2"/>
  <c r="F1809" i="2"/>
  <c r="F1722" i="2"/>
  <c r="F1634" i="2"/>
  <c r="F1553" i="2"/>
  <c r="F1466" i="2"/>
  <c r="F1374" i="2"/>
  <c r="F1240" i="2"/>
  <c r="F1067" i="2"/>
  <c r="F868" i="2"/>
  <c r="F592" i="2"/>
  <c r="G1741" i="2"/>
  <c r="F1741" i="2"/>
  <c r="G1685" i="2"/>
  <c r="F1685" i="2"/>
  <c r="G1629" i="2"/>
  <c r="F1629" i="2"/>
  <c r="G1573" i="2"/>
  <c r="F1573" i="2"/>
  <c r="G1509" i="2"/>
  <c r="F1509" i="2"/>
  <c r="G1445" i="2"/>
  <c r="F1445" i="2"/>
  <c r="G1397" i="2"/>
  <c r="F1397" i="2"/>
  <c r="G1333" i="2"/>
  <c r="F1333" i="2"/>
  <c r="G1277" i="2"/>
  <c r="F1277" i="2"/>
  <c r="G1221" i="2"/>
  <c r="F1221" i="2"/>
  <c r="G1165" i="2"/>
  <c r="F1165" i="2"/>
  <c r="G1109" i="2"/>
  <c r="F1109" i="2"/>
  <c r="G1045" i="2"/>
  <c r="F1045" i="2"/>
  <c r="G989" i="2"/>
  <c r="F989" i="2"/>
  <c r="G933" i="2"/>
  <c r="F933" i="2"/>
  <c r="G877" i="2"/>
  <c r="F877" i="2"/>
  <c r="G805" i="2"/>
  <c r="F805" i="2"/>
  <c r="G749" i="2"/>
  <c r="F749" i="2"/>
  <c r="G701" i="2"/>
  <c r="F701" i="2"/>
  <c r="G645" i="2"/>
  <c r="F645" i="2"/>
  <c r="G589" i="2"/>
  <c r="F589" i="2"/>
  <c r="G533" i="2"/>
  <c r="F533" i="2"/>
  <c r="G469" i="2"/>
  <c r="F469" i="2"/>
  <c r="G413" i="2"/>
  <c r="F413" i="2"/>
  <c r="G357" i="2"/>
  <c r="F357" i="2"/>
  <c r="G293" i="2"/>
  <c r="F293" i="2"/>
  <c r="G253" i="2"/>
  <c r="F253" i="2"/>
  <c r="G197" i="2"/>
  <c r="F197" i="2"/>
  <c r="G157" i="2"/>
  <c r="F157" i="2"/>
  <c r="G109" i="2"/>
  <c r="F109" i="2"/>
  <c r="G77" i="2"/>
  <c r="F77" i="2"/>
  <c r="G53" i="2"/>
  <c r="F53" i="2"/>
  <c r="G29" i="2"/>
  <c r="F29" i="2"/>
  <c r="G3049" i="2"/>
  <c r="F3049" i="2"/>
  <c r="G3017" i="2"/>
  <c r="F3017" i="2"/>
  <c r="G2985" i="2"/>
  <c r="F2985" i="2"/>
  <c r="G2953" i="2"/>
  <c r="F2953" i="2"/>
  <c r="G2921" i="2"/>
  <c r="F2921" i="2"/>
  <c r="G2889" i="2"/>
  <c r="F2889" i="2"/>
  <c r="G2857" i="2"/>
  <c r="F2857" i="2"/>
  <c r="G2825" i="2"/>
  <c r="F2825" i="2"/>
  <c r="G2793" i="2"/>
  <c r="F2793" i="2"/>
  <c r="G2761" i="2"/>
  <c r="F2761" i="2"/>
  <c r="G2729" i="2"/>
  <c r="F2729" i="2"/>
  <c r="G2697" i="2"/>
  <c r="F2697" i="2"/>
  <c r="G2665" i="2"/>
  <c r="F2665" i="2"/>
  <c r="G2633" i="2"/>
  <c r="F2633" i="2"/>
  <c r="G2601" i="2"/>
  <c r="F2601" i="2"/>
  <c r="G2569" i="2"/>
  <c r="F2569" i="2"/>
  <c r="G2537" i="2"/>
  <c r="F2537" i="2"/>
  <c r="G2505" i="2"/>
  <c r="F2505" i="2"/>
  <c r="G2473" i="2"/>
  <c r="F2473" i="2"/>
  <c r="G2441" i="2"/>
  <c r="F2441" i="2"/>
  <c r="G2409" i="2"/>
  <c r="F2409" i="2"/>
  <c r="G2377" i="2"/>
  <c r="F2377" i="2"/>
  <c r="G2345" i="2"/>
  <c r="F2345" i="2"/>
  <c r="G2313" i="2"/>
  <c r="F2313" i="2"/>
  <c r="G2281" i="2"/>
  <c r="F2281" i="2"/>
  <c r="G2249" i="2"/>
  <c r="F2249" i="2"/>
  <c r="G2217" i="2"/>
  <c r="F2217" i="2"/>
  <c r="G2209" i="2"/>
  <c r="F2209" i="2"/>
  <c r="G2201" i="2"/>
  <c r="F2201" i="2"/>
  <c r="G2193" i="2"/>
  <c r="F2193" i="2"/>
  <c r="G2161" i="2"/>
  <c r="F2161" i="2"/>
  <c r="G2145" i="2"/>
  <c r="F2145" i="2"/>
  <c r="G2113" i="2"/>
  <c r="F2113" i="2"/>
  <c r="G2105" i="2"/>
  <c r="F2105" i="2"/>
  <c r="G2089" i="2"/>
  <c r="F2089" i="2"/>
  <c r="G2081" i="2"/>
  <c r="F2081" i="2"/>
  <c r="G2073" i="2"/>
  <c r="F2073" i="2"/>
  <c r="G2049" i="2"/>
  <c r="F2049" i="2"/>
  <c r="G2041" i="2"/>
  <c r="F2041" i="2"/>
  <c r="G2033" i="2"/>
  <c r="F2033" i="2"/>
  <c r="G2017" i="2"/>
  <c r="F2017" i="2"/>
  <c r="G2009" i="2"/>
  <c r="F2009" i="2"/>
  <c r="G1985" i="2"/>
  <c r="F1985" i="2"/>
  <c r="G1977" i="2"/>
  <c r="F1977" i="2"/>
  <c r="G1961" i="2"/>
  <c r="F1961" i="2"/>
  <c r="G1953" i="2"/>
  <c r="F1953" i="2"/>
  <c r="G1945" i="2"/>
  <c r="F1945" i="2"/>
  <c r="G1929" i="2"/>
  <c r="F1929" i="2"/>
  <c r="G1921" i="2"/>
  <c r="F1921" i="2"/>
  <c r="G1913" i="2"/>
  <c r="F1913" i="2"/>
  <c r="G1905" i="2"/>
  <c r="F1905" i="2"/>
  <c r="G1897" i="2"/>
  <c r="F1897" i="2"/>
  <c r="G1873" i="2"/>
  <c r="F1873" i="2"/>
  <c r="G1857" i="2"/>
  <c r="F1857" i="2"/>
  <c r="G1849" i="2"/>
  <c r="F1849" i="2"/>
  <c r="G1817" i="2"/>
  <c r="F1817" i="2"/>
  <c r="G1801" i="2"/>
  <c r="F1801" i="2"/>
  <c r="G1777" i="2"/>
  <c r="F1777" i="2"/>
  <c r="G1769" i="2"/>
  <c r="F1769" i="2"/>
  <c r="G1761" i="2"/>
  <c r="F1761" i="2"/>
  <c r="G1745" i="2"/>
  <c r="F1745" i="2"/>
  <c r="G1729" i="2"/>
  <c r="F1729" i="2"/>
  <c r="G1721" i="2"/>
  <c r="F1721" i="2"/>
  <c r="G1689" i="2"/>
  <c r="F1689" i="2"/>
  <c r="G1673" i="2"/>
  <c r="F1673" i="2"/>
  <c r="G1649" i="2"/>
  <c r="F1649" i="2"/>
  <c r="G1641" i="2"/>
  <c r="F1641" i="2"/>
  <c r="G1633" i="2"/>
  <c r="F1633" i="2"/>
  <c r="G1617" i="2"/>
  <c r="F1617" i="2"/>
  <c r="G1601" i="2"/>
  <c r="F1601" i="2"/>
  <c r="G1593" i="2"/>
  <c r="F1593" i="2"/>
  <c r="G1561" i="2"/>
  <c r="F1561" i="2"/>
  <c r="G1545" i="2"/>
  <c r="F1545" i="2"/>
  <c r="G1521" i="2"/>
  <c r="F1521" i="2"/>
  <c r="G1513" i="2"/>
  <c r="F1513" i="2"/>
  <c r="G1505" i="2"/>
  <c r="F1505" i="2"/>
  <c r="G1489" i="2"/>
  <c r="F1489" i="2"/>
  <c r="G1473" i="2"/>
  <c r="F1473" i="2"/>
  <c r="G1465" i="2"/>
  <c r="F1465" i="2"/>
  <c r="G1433" i="2"/>
  <c r="F1433" i="2"/>
  <c r="G1417" i="2"/>
  <c r="F1417" i="2"/>
  <c r="G1393" i="2"/>
  <c r="F1393" i="2"/>
  <c r="G1385" i="2"/>
  <c r="F1385" i="2"/>
  <c r="G1377" i="2"/>
  <c r="F1377" i="2"/>
  <c r="G1369" i="2"/>
  <c r="F1369" i="2"/>
  <c r="G1361" i="2"/>
  <c r="F1361" i="2"/>
  <c r="G1353" i="2"/>
  <c r="F1353" i="2"/>
  <c r="G1345" i="2"/>
  <c r="F1345" i="2"/>
  <c r="G1337" i="2"/>
  <c r="F1337" i="2"/>
  <c r="G1329" i="2"/>
  <c r="F1329" i="2"/>
  <c r="G1321" i="2"/>
  <c r="F1321" i="2"/>
  <c r="G1313" i="2"/>
  <c r="F1313" i="2"/>
  <c r="G1305" i="2"/>
  <c r="F1305" i="2"/>
  <c r="G1297" i="2"/>
  <c r="F1297" i="2"/>
  <c r="G1289" i="2"/>
  <c r="F1289" i="2"/>
  <c r="G1281" i="2"/>
  <c r="F1281" i="2"/>
  <c r="G1273" i="2"/>
  <c r="F1273" i="2"/>
  <c r="G1265" i="2"/>
  <c r="F1265" i="2"/>
  <c r="G1257" i="2"/>
  <c r="F1257" i="2"/>
  <c r="G1249" i="2"/>
  <c r="F1249" i="2"/>
  <c r="G1241" i="2"/>
  <c r="F1241" i="2"/>
  <c r="G1233" i="2"/>
  <c r="F1233" i="2"/>
  <c r="G1225" i="2"/>
  <c r="F1225" i="2"/>
  <c r="G1217" i="2"/>
  <c r="F1217" i="2"/>
  <c r="G1209" i="2"/>
  <c r="F1209" i="2"/>
  <c r="G1201" i="2"/>
  <c r="F1201" i="2"/>
  <c r="G1193" i="2"/>
  <c r="F1193" i="2"/>
  <c r="G1185" i="2"/>
  <c r="F1185" i="2"/>
  <c r="G1177" i="2"/>
  <c r="F1177" i="2"/>
  <c r="G1169" i="2"/>
  <c r="F1169" i="2"/>
  <c r="G1161" i="2"/>
  <c r="F1161" i="2"/>
  <c r="G1153" i="2"/>
  <c r="F1153" i="2"/>
  <c r="G1145" i="2"/>
  <c r="F1145" i="2"/>
  <c r="G1137" i="2"/>
  <c r="F1137" i="2"/>
  <c r="G1129" i="2"/>
  <c r="F1129" i="2"/>
  <c r="G1121" i="2"/>
  <c r="F1121" i="2"/>
  <c r="G1113" i="2"/>
  <c r="F1113" i="2"/>
  <c r="G1105" i="2"/>
  <c r="F1105" i="2"/>
  <c r="G1097" i="2"/>
  <c r="F1097" i="2"/>
  <c r="G1089" i="2"/>
  <c r="F1089" i="2"/>
  <c r="G1081" i="2"/>
  <c r="F1081" i="2"/>
  <c r="G1073" i="2"/>
  <c r="F1073" i="2"/>
  <c r="G1065" i="2"/>
  <c r="F1065" i="2"/>
  <c r="G1057" i="2"/>
  <c r="F1057" i="2"/>
  <c r="G1049" i="2"/>
  <c r="F1049" i="2"/>
  <c r="G1041" i="2"/>
  <c r="F1041" i="2"/>
  <c r="G1033" i="2"/>
  <c r="F1033" i="2"/>
  <c r="G1025" i="2"/>
  <c r="F1025" i="2"/>
  <c r="G1017" i="2"/>
  <c r="F1017" i="2"/>
  <c r="G1009" i="2"/>
  <c r="F1009" i="2"/>
  <c r="G1001" i="2"/>
  <c r="F1001" i="2"/>
  <c r="G993" i="2"/>
  <c r="F993" i="2"/>
  <c r="G985" i="2"/>
  <c r="F985" i="2"/>
  <c r="G977" i="2"/>
  <c r="F977" i="2"/>
  <c r="G969" i="2"/>
  <c r="F969" i="2"/>
  <c r="G961" i="2"/>
  <c r="F961" i="2"/>
  <c r="G953" i="2"/>
  <c r="F953" i="2"/>
  <c r="G945" i="2"/>
  <c r="F945" i="2"/>
  <c r="G937" i="2"/>
  <c r="F937" i="2"/>
  <c r="G921" i="2"/>
  <c r="F921" i="2"/>
  <c r="G913" i="2"/>
  <c r="F913" i="2"/>
  <c r="G905" i="2"/>
  <c r="F905" i="2"/>
  <c r="G897" i="2"/>
  <c r="F897" i="2"/>
  <c r="G889" i="2"/>
  <c r="F889" i="2"/>
  <c r="G881" i="2"/>
  <c r="F881" i="2"/>
  <c r="G873" i="2"/>
  <c r="F873" i="2"/>
  <c r="G865" i="2"/>
  <c r="F865" i="2"/>
  <c r="G857" i="2"/>
  <c r="F857" i="2"/>
  <c r="G849" i="2"/>
  <c r="F849" i="2"/>
  <c r="G841" i="2"/>
  <c r="F841" i="2"/>
  <c r="G833" i="2"/>
  <c r="F833" i="2"/>
  <c r="G825" i="2"/>
  <c r="F825" i="2"/>
  <c r="G817" i="2"/>
  <c r="F817" i="2"/>
  <c r="G809" i="2"/>
  <c r="F809" i="2"/>
  <c r="G793" i="2"/>
  <c r="F793" i="2"/>
  <c r="G785" i="2"/>
  <c r="F785" i="2"/>
  <c r="G777" i="2"/>
  <c r="F777" i="2"/>
  <c r="G769" i="2"/>
  <c r="F769" i="2"/>
  <c r="G761" i="2"/>
  <c r="F761" i="2"/>
  <c r="G753" i="2"/>
  <c r="F753" i="2"/>
  <c r="G745" i="2"/>
  <c r="F745" i="2"/>
  <c r="G729" i="2"/>
  <c r="F729" i="2"/>
  <c r="G721" i="2"/>
  <c r="F721" i="2"/>
  <c r="G713" i="2"/>
  <c r="F713" i="2"/>
  <c r="G705" i="2"/>
  <c r="F705" i="2"/>
  <c r="G697" i="2"/>
  <c r="F697" i="2"/>
  <c r="G689" i="2"/>
  <c r="F689" i="2"/>
  <c r="G681" i="2"/>
  <c r="F681" i="2"/>
  <c r="G673" i="2"/>
  <c r="F673" i="2"/>
  <c r="G665" i="2"/>
  <c r="F665" i="2"/>
  <c r="G657" i="2"/>
  <c r="F657" i="2"/>
  <c r="G649" i="2"/>
  <c r="F649" i="2"/>
  <c r="G641" i="2"/>
  <c r="F641" i="2"/>
  <c r="G633" i="2"/>
  <c r="F633" i="2"/>
  <c r="G625" i="2"/>
  <c r="F625" i="2"/>
  <c r="G617" i="2"/>
  <c r="F617" i="2"/>
  <c r="G609" i="2"/>
  <c r="F609" i="2"/>
  <c r="G601" i="2"/>
  <c r="F601" i="2"/>
  <c r="G593" i="2"/>
  <c r="F593" i="2"/>
  <c r="G585" i="2"/>
  <c r="F585" i="2"/>
  <c r="G577" i="2"/>
  <c r="F577" i="2"/>
  <c r="G569" i="2"/>
  <c r="F569" i="2"/>
  <c r="G561" i="2"/>
  <c r="F561" i="2"/>
  <c r="G553" i="2"/>
  <c r="F553" i="2"/>
  <c r="G545" i="2"/>
  <c r="F545" i="2"/>
  <c r="G537" i="2"/>
  <c r="F537" i="2"/>
  <c r="G529" i="2"/>
  <c r="F529" i="2"/>
  <c r="G521" i="2"/>
  <c r="F521" i="2"/>
  <c r="G513" i="2"/>
  <c r="F513" i="2"/>
  <c r="G505" i="2"/>
  <c r="F505" i="2"/>
  <c r="G497" i="2"/>
  <c r="F497" i="2"/>
  <c r="G489" i="2"/>
  <c r="F489" i="2"/>
  <c r="G481" i="2"/>
  <c r="F481" i="2"/>
  <c r="G473" i="2"/>
  <c r="F473" i="2"/>
  <c r="G465" i="2"/>
  <c r="F465" i="2"/>
  <c r="G457" i="2"/>
  <c r="F457" i="2"/>
  <c r="G449" i="2"/>
  <c r="F449" i="2"/>
  <c r="G441" i="2"/>
  <c r="F441" i="2"/>
  <c r="G433" i="2"/>
  <c r="F433" i="2"/>
  <c r="G417" i="2"/>
  <c r="F417" i="2"/>
  <c r="G409" i="2"/>
  <c r="F409" i="2"/>
  <c r="G401" i="2"/>
  <c r="F401" i="2"/>
  <c r="G393" i="2"/>
  <c r="F393" i="2"/>
  <c r="G385" i="2"/>
  <c r="F385" i="2"/>
  <c r="G377" i="2"/>
  <c r="F377" i="2"/>
  <c r="G369" i="2"/>
  <c r="F369" i="2"/>
  <c r="G361" i="2"/>
  <c r="F361" i="2"/>
  <c r="G353" i="2"/>
  <c r="F353" i="2"/>
  <c r="G345" i="2"/>
  <c r="F345" i="2"/>
  <c r="G337" i="2"/>
  <c r="F337" i="2"/>
  <c r="G329" i="2"/>
  <c r="F329" i="2"/>
  <c r="G321" i="2"/>
  <c r="F321" i="2"/>
  <c r="G313" i="2"/>
  <c r="F313" i="2"/>
  <c r="G305" i="2"/>
  <c r="F305" i="2"/>
  <c r="G297" i="2"/>
  <c r="F297" i="2"/>
  <c r="G289" i="2"/>
  <c r="F289" i="2"/>
  <c r="G281" i="2"/>
  <c r="F281" i="2"/>
  <c r="G273" i="2"/>
  <c r="F273" i="2"/>
  <c r="G265" i="2"/>
  <c r="F265" i="2"/>
  <c r="G257" i="2"/>
  <c r="F257" i="2"/>
  <c r="G249" i="2"/>
  <c r="F249" i="2"/>
  <c r="G241" i="2"/>
  <c r="F241" i="2"/>
  <c r="G233" i="2"/>
  <c r="F233" i="2"/>
  <c r="G225" i="2"/>
  <c r="F225" i="2"/>
  <c r="G217" i="2"/>
  <c r="F217" i="2"/>
  <c r="G209" i="2"/>
  <c r="F209" i="2"/>
  <c r="G201" i="2"/>
  <c r="F201" i="2"/>
  <c r="G193" i="2"/>
  <c r="F193" i="2"/>
  <c r="G185" i="2"/>
  <c r="F185" i="2"/>
  <c r="G177" i="2"/>
  <c r="F177" i="2"/>
  <c r="G169" i="2"/>
  <c r="F169" i="2"/>
  <c r="G161" i="2"/>
  <c r="F161" i="2"/>
  <c r="G153" i="2"/>
  <c r="F153" i="2"/>
  <c r="G145" i="2"/>
  <c r="F145" i="2"/>
  <c r="G137" i="2"/>
  <c r="F137" i="2"/>
  <c r="G129" i="2"/>
  <c r="F129" i="2"/>
  <c r="G121" i="2"/>
  <c r="F121" i="2"/>
  <c r="G113" i="2"/>
  <c r="F113" i="2"/>
  <c r="G105" i="2"/>
  <c r="F105" i="2"/>
  <c r="G97" i="2"/>
  <c r="F97" i="2"/>
  <c r="G89" i="2"/>
  <c r="F89" i="2"/>
  <c r="G81" i="2"/>
  <c r="F81" i="2"/>
  <c r="G73" i="2"/>
  <c r="F73" i="2"/>
  <c r="G65" i="2"/>
  <c r="F65" i="2"/>
  <c r="G57" i="2"/>
  <c r="F57" i="2"/>
  <c r="G49" i="2"/>
  <c r="F49" i="2"/>
  <c r="G41" i="2"/>
  <c r="F41" i="2"/>
  <c r="G33" i="2"/>
  <c r="F33" i="2"/>
  <c r="G25" i="2"/>
  <c r="F25" i="2"/>
  <c r="G17" i="2"/>
  <c r="F17" i="2"/>
  <c r="G9" i="2"/>
  <c r="F9" i="2"/>
  <c r="F2" i="2"/>
  <c r="F4143" i="2"/>
  <c r="F4135" i="2"/>
  <c r="F4127" i="2"/>
  <c r="F4119" i="2"/>
  <c r="F4111" i="2"/>
  <c r="F4103" i="2"/>
  <c r="F4095" i="2"/>
  <c r="F4087" i="2"/>
  <c r="F4079" i="2"/>
  <c r="F4071" i="2"/>
  <c r="F4063" i="2"/>
  <c r="F4055" i="2"/>
  <c r="F4047" i="2"/>
  <c r="F4039" i="2"/>
  <c r="F4031" i="2"/>
  <c r="F4023" i="2"/>
  <c r="F4015" i="2"/>
  <c r="F4007" i="2"/>
  <c r="F3999" i="2"/>
  <c r="F3991" i="2"/>
  <c r="F3983" i="2"/>
  <c r="F3975" i="2"/>
  <c r="F3967" i="2"/>
  <c r="F3959" i="2"/>
  <c r="F3951" i="2"/>
  <c r="F3943" i="2"/>
  <c r="F3935" i="2"/>
  <c r="F3927" i="2"/>
  <c r="F3919" i="2"/>
  <c r="F3911" i="2"/>
  <c r="F3903" i="2"/>
  <c r="F3895" i="2"/>
  <c r="F3887" i="2"/>
  <c r="F3879" i="2"/>
  <c r="F3871" i="2"/>
  <c r="F3863" i="2"/>
  <c r="F3855" i="2"/>
  <c r="F3847" i="2"/>
  <c r="F3839" i="2"/>
  <c r="F3831" i="2"/>
  <c r="F3823" i="2"/>
  <c r="F3815" i="2"/>
  <c r="F3807" i="2"/>
  <c r="F3799" i="2"/>
  <c r="F3791" i="2"/>
  <c r="F3783" i="2"/>
  <c r="F3775" i="2"/>
  <c r="F3767" i="2"/>
  <c r="F3759" i="2"/>
  <c r="F3751" i="2"/>
  <c r="F3743" i="2"/>
  <c r="F3735" i="2"/>
  <c r="F3727" i="2"/>
  <c r="F3719" i="2"/>
  <c r="F3711" i="2"/>
  <c r="F3703" i="2"/>
  <c r="F3695" i="2"/>
  <c r="F3687" i="2"/>
  <c r="F3679" i="2"/>
  <c r="F3671" i="2"/>
  <c r="F3663" i="2"/>
  <c r="F3655" i="2"/>
  <c r="F3647" i="2"/>
  <c r="F3639" i="2"/>
  <c r="F3631" i="2"/>
  <c r="F3623" i="2"/>
  <c r="F3615" i="2"/>
  <c r="F3607" i="2"/>
  <c r="F3599" i="2"/>
  <c r="F3591" i="2"/>
  <c r="F3583" i="2"/>
  <c r="F3575" i="2"/>
  <c r="F3567" i="2"/>
  <c r="F3559" i="2"/>
  <c r="F3551" i="2"/>
  <c r="F3543" i="2"/>
  <c r="F3535" i="2"/>
  <c r="F3527" i="2"/>
  <c r="F3519" i="2"/>
  <c r="F3511" i="2"/>
  <c r="F3503" i="2"/>
  <c r="F3495" i="2"/>
  <c r="F3487" i="2"/>
  <c r="F3479" i="2"/>
  <c r="F3471" i="2"/>
  <c r="F3463" i="2"/>
  <c r="F3455" i="2"/>
  <c r="F3447" i="2"/>
  <c r="F3439" i="2"/>
  <c r="F3430" i="2"/>
  <c r="F3419" i="2"/>
  <c r="F3409" i="2"/>
  <c r="F3398" i="2"/>
  <c r="F3387" i="2"/>
  <c r="F3377" i="2"/>
  <c r="F3366" i="2"/>
  <c r="F3355" i="2"/>
  <c r="F3345" i="2"/>
  <c r="F3334" i="2"/>
  <c r="F3323" i="2"/>
  <c r="F3313" i="2"/>
  <c r="F3302" i="2"/>
  <c r="F3291" i="2"/>
  <c r="F3281" i="2"/>
  <c r="F3270" i="2"/>
  <c r="F3259" i="2"/>
  <c r="F3249" i="2"/>
  <c r="F3238" i="2"/>
  <c r="F3227" i="2"/>
  <c r="F3217" i="2"/>
  <c r="F3206" i="2"/>
  <c r="F3195" i="2"/>
  <c r="F3185" i="2"/>
  <c r="F3174" i="2"/>
  <c r="F3163" i="2"/>
  <c r="F3153" i="2"/>
  <c r="F3142" i="2"/>
  <c r="F3131" i="2"/>
  <c r="F3121" i="2"/>
  <c r="F3110" i="2"/>
  <c r="F3099" i="2"/>
  <c r="F3089" i="2"/>
  <c r="F3078" i="2"/>
  <c r="F3065" i="2"/>
  <c r="F3052" i="2"/>
  <c r="F3022" i="2"/>
  <c r="F3009" i="2"/>
  <c r="F2995" i="2"/>
  <c r="F2980" i="2"/>
  <c r="F2966" i="2"/>
  <c r="F2951" i="2"/>
  <c r="F2937" i="2"/>
  <c r="F2924" i="2"/>
  <c r="F2894" i="2"/>
  <c r="F2881" i="2"/>
  <c r="F2867" i="2"/>
  <c r="F2852" i="2"/>
  <c r="F2838" i="2"/>
  <c r="F2823" i="2"/>
  <c r="F2809" i="2"/>
  <c r="F2796" i="2"/>
  <c r="F2766" i="2"/>
  <c r="F2753" i="2"/>
  <c r="F2739" i="2"/>
  <c r="F2724" i="2"/>
  <c r="F2710" i="2"/>
  <c r="F2695" i="2"/>
  <c r="F2681" i="2"/>
  <c r="F2668" i="2"/>
  <c r="F2638" i="2"/>
  <c r="F2625" i="2"/>
  <c r="F2611" i="2"/>
  <c r="F2596" i="2"/>
  <c r="F2582" i="2"/>
  <c r="F2567" i="2"/>
  <c r="F2553" i="2"/>
  <c r="F2540" i="2"/>
  <c r="F2510" i="2"/>
  <c r="F2497" i="2"/>
  <c r="F2483" i="2"/>
  <c r="F2468" i="2"/>
  <c r="F2454" i="2"/>
  <c r="F2439" i="2"/>
  <c r="F2425" i="2"/>
  <c r="F2412" i="2"/>
  <c r="F2382" i="2"/>
  <c r="F2369" i="2"/>
  <c r="F2355" i="2"/>
  <c r="F2340" i="2"/>
  <c r="F2326" i="2"/>
  <c r="F2311" i="2"/>
  <c r="F2297" i="2"/>
  <c r="F2284" i="2"/>
  <c r="F2254" i="2"/>
  <c r="F2241" i="2"/>
  <c r="F2227" i="2"/>
  <c r="F2211" i="2"/>
  <c r="F2195" i="2"/>
  <c r="F2178" i="2"/>
  <c r="F2162" i="2"/>
  <c r="F2147" i="2"/>
  <c r="F2130" i="2"/>
  <c r="F2110" i="2"/>
  <c r="F2074" i="2"/>
  <c r="F2050" i="2"/>
  <c r="F1979" i="2"/>
  <c r="F1950" i="2"/>
  <c r="F1922" i="2"/>
  <c r="F1882" i="2"/>
  <c r="F1794" i="2"/>
  <c r="F1713" i="2"/>
  <c r="F1626" i="2"/>
  <c r="F1538" i="2"/>
  <c r="F1457" i="2"/>
  <c r="F1365" i="2"/>
  <c r="F1211" i="2"/>
  <c r="F1048" i="2"/>
  <c r="F848" i="2"/>
  <c r="F425" i="2"/>
  <c r="G1693" i="2"/>
  <c r="F1693" i="2"/>
  <c r="G1637" i="2"/>
  <c r="F1637" i="2"/>
  <c r="G1581" i="2"/>
  <c r="F1581" i="2"/>
  <c r="G1525" i="2"/>
  <c r="F1525" i="2"/>
  <c r="G1461" i="2"/>
  <c r="F1461" i="2"/>
  <c r="G1405" i="2"/>
  <c r="F1405" i="2"/>
  <c r="G1349" i="2"/>
  <c r="F1349" i="2"/>
  <c r="G1293" i="2"/>
  <c r="F1293" i="2"/>
  <c r="G1229" i="2"/>
  <c r="F1229" i="2"/>
  <c r="G1173" i="2"/>
  <c r="F1173" i="2"/>
  <c r="G1117" i="2"/>
  <c r="F1117" i="2"/>
  <c r="G1061" i="2"/>
  <c r="F1061" i="2"/>
  <c r="G997" i="2"/>
  <c r="F997" i="2"/>
  <c r="G941" i="2"/>
  <c r="F941" i="2"/>
  <c r="G885" i="2"/>
  <c r="F885" i="2"/>
  <c r="G829" i="2"/>
  <c r="F829" i="2"/>
  <c r="G765" i="2"/>
  <c r="F765" i="2"/>
  <c r="G709" i="2"/>
  <c r="F709" i="2"/>
  <c r="G653" i="2"/>
  <c r="F653" i="2"/>
  <c r="G597" i="2"/>
  <c r="F597" i="2"/>
  <c r="G541" i="2"/>
  <c r="F541" i="2"/>
  <c r="G493" i="2"/>
  <c r="F493" i="2"/>
  <c r="G437" i="2"/>
  <c r="F437" i="2"/>
  <c r="G365" i="2"/>
  <c r="F365" i="2"/>
  <c r="G309" i="2"/>
  <c r="F309" i="2"/>
  <c r="G237" i="2"/>
  <c r="F237" i="2"/>
  <c r="G141" i="2"/>
  <c r="F141" i="2"/>
  <c r="G3064" i="2"/>
  <c r="F3064" i="2"/>
  <c r="G3056" i="2"/>
  <c r="F3056" i="2"/>
  <c r="G3048" i="2"/>
  <c r="F3048" i="2"/>
  <c r="G3040" i="2"/>
  <c r="F3040" i="2"/>
  <c r="G3032" i="2"/>
  <c r="F3032" i="2"/>
  <c r="G3024" i="2"/>
  <c r="F3024" i="2"/>
  <c r="G3016" i="2"/>
  <c r="F3016" i="2"/>
  <c r="G3008" i="2"/>
  <c r="F3008" i="2"/>
  <c r="G3000" i="2"/>
  <c r="F3000" i="2"/>
  <c r="G2992" i="2"/>
  <c r="F2992" i="2"/>
  <c r="G2984" i="2"/>
  <c r="F2984" i="2"/>
  <c r="G2976" i="2"/>
  <c r="F2976" i="2"/>
  <c r="G2968" i="2"/>
  <c r="F2968" i="2"/>
  <c r="G2960" i="2"/>
  <c r="F2960" i="2"/>
  <c r="G2952" i="2"/>
  <c r="F2952" i="2"/>
  <c r="G2944" i="2"/>
  <c r="F2944" i="2"/>
  <c r="G2936" i="2"/>
  <c r="F2936" i="2"/>
  <c r="G2928" i="2"/>
  <c r="F2928" i="2"/>
  <c r="G2920" i="2"/>
  <c r="F2920" i="2"/>
  <c r="G2912" i="2"/>
  <c r="F2912" i="2"/>
  <c r="G2904" i="2"/>
  <c r="F2904" i="2"/>
  <c r="G2896" i="2"/>
  <c r="F2896" i="2"/>
  <c r="G2888" i="2"/>
  <c r="F2888" i="2"/>
  <c r="G2880" i="2"/>
  <c r="F2880" i="2"/>
  <c r="G2872" i="2"/>
  <c r="F2872" i="2"/>
  <c r="G2864" i="2"/>
  <c r="F2864" i="2"/>
  <c r="G2856" i="2"/>
  <c r="F2856" i="2"/>
  <c r="G2848" i="2"/>
  <c r="F2848" i="2"/>
  <c r="G2840" i="2"/>
  <c r="F2840" i="2"/>
  <c r="G2832" i="2"/>
  <c r="F2832" i="2"/>
  <c r="G2824" i="2"/>
  <c r="F2824" i="2"/>
  <c r="G2816" i="2"/>
  <c r="F2816" i="2"/>
  <c r="G2808" i="2"/>
  <c r="F2808" i="2"/>
  <c r="G2800" i="2"/>
  <c r="F2800" i="2"/>
  <c r="G2792" i="2"/>
  <c r="F2792" i="2"/>
  <c r="G2784" i="2"/>
  <c r="F2784" i="2"/>
  <c r="G2776" i="2"/>
  <c r="F2776" i="2"/>
  <c r="G2768" i="2"/>
  <c r="F2768" i="2"/>
  <c r="G2760" i="2"/>
  <c r="F2760" i="2"/>
  <c r="G2752" i="2"/>
  <c r="F2752" i="2"/>
  <c r="G2744" i="2"/>
  <c r="F2744" i="2"/>
  <c r="G2736" i="2"/>
  <c r="F2736" i="2"/>
  <c r="G2728" i="2"/>
  <c r="F2728" i="2"/>
  <c r="G2720" i="2"/>
  <c r="F2720" i="2"/>
  <c r="G2712" i="2"/>
  <c r="F2712" i="2"/>
  <c r="G2704" i="2"/>
  <c r="F2704" i="2"/>
  <c r="G2696" i="2"/>
  <c r="F2696" i="2"/>
  <c r="G2688" i="2"/>
  <c r="F2688" i="2"/>
  <c r="G2680" i="2"/>
  <c r="F2680" i="2"/>
  <c r="G2672" i="2"/>
  <c r="F2672" i="2"/>
  <c r="G2664" i="2"/>
  <c r="F2664" i="2"/>
  <c r="G2656" i="2"/>
  <c r="F2656" i="2"/>
  <c r="G2648" i="2"/>
  <c r="F2648" i="2"/>
  <c r="G2640" i="2"/>
  <c r="F2640" i="2"/>
  <c r="G2632" i="2"/>
  <c r="F2632" i="2"/>
  <c r="G2624" i="2"/>
  <c r="F2624" i="2"/>
  <c r="G2616" i="2"/>
  <c r="F2616" i="2"/>
  <c r="G2608" i="2"/>
  <c r="F2608" i="2"/>
  <c r="G2600" i="2"/>
  <c r="F2600" i="2"/>
  <c r="G2592" i="2"/>
  <c r="F2592" i="2"/>
  <c r="G2584" i="2"/>
  <c r="F2584" i="2"/>
  <c r="G2576" i="2"/>
  <c r="F2576" i="2"/>
  <c r="G2568" i="2"/>
  <c r="F2568" i="2"/>
  <c r="G2560" i="2"/>
  <c r="F2560" i="2"/>
  <c r="G2552" i="2"/>
  <c r="F2552" i="2"/>
  <c r="G2544" i="2"/>
  <c r="F2544" i="2"/>
  <c r="G2536" i="2"/>
  <c r="F2536" i="2"/>
  <c r="G2528" i="2"/>
  <c r="F2528" i="2"/>
  <c r="G2520" i="2"/>
  <c r="F2520" i="2"/>
  <c r="G2512" i="2"/>
  <c r="F2512" i="2"/>
  <c r="G2504" i="2"/>
  <c r="F2504" i="2"/>
  <c r="G2496" i="2"/>
  <c r="F2496" i="2"/>
  <c r="G2488" i="2"/>
  <c r="F2488" i="2"/>
  <c r="G2480" i="2"/>
  <c r="F2480" i="2"/>
  <c r="G2472" i="2"/>
  <c r="F2472" i="2"/>
  <c r="G2464" i="2"/>
  <c r="F2464" i="2"/>
  <c r="G2456" i="2"/>
  <c r="F2456" i="2"/>
  <c r="G2448" i="2"/>
  <c r="F2448" i="2"/>
  <c r="G2440" i="2"/>
  <c r="F2440" i="2"/>
  <c r="G2432" i="2"/>
  <c r="F2432" i="2"/>
  <c r="G2424" i="2"/>
  <c r="F2424" i="2"/>
  <c r="G2416" i="2"/>
  <c r="F2416" i="2"/>
  <c r="G2408" i="2"/>
  <c r="F2408" i="2"/>
  <c r="G2400" i="2"/>
  <c r="F2400" i="2"/>
  <c r="G2392" i="2"/>
  <c r="F2392" i="2"/>
  <c r="G2384" i="2"/>
  <c r="F2384" i="2"/>
  <c r="G2376" i="2"/>
  <c r="F2376" i="2"/>
  <c r="G2368" i="2"/>
  <c r="F2368" i="2"/>
  <c r="G2360" i="2"/>
  <c r="F2360" i="2"/>
  <c r="G2352" i="2"/>
  <c r="F2352" i="2"/>
  <c r="G2344" i="2"/>
  <c r="F2344" i="2"/>
  <c r="G2336" i="2"/>
  <c r="F2336" i="2"/>
  <c r="G2328" i="2"/>
  <c r="F2328" i="2"/>
  <c r="G2320" i="2"/>
  <c r="F2320" i="2"/>
  <c r="G2312" i="2"/>
  <c r="F2312" i="2"/>
  <c r="G2304" i="2"/>
  <c r="F2304" i="2"/>
  <c r="G2296" i="2"/>
  <c r="F2296" i="2"/>
  <c r="G2288" i="2"/>
  <c r="F2288" i="2"/>
  <c r="G2280" i="2"/>
  <c r="F2280" i="2"/>
  <c r="G2272" i="2"/>
  <c r="F2272" i="2"/>
  <c r="G2264" i="2"/>
  <c r="F2264" i="2"/>
  <c r="G2256" i="2"/>
  <c r="F2256" i="2"/>
  <c r="G2248" i="2"/>
  <c r="F2248" i="2"/>
  <c r="G2240" i="2"/>
  <c r="F2240" i="2"/>
  <c r="G2232" i="2"/>
  <c r="F2232" i="2"/>
  <c r="G2224" i="2"/>
  <c r="F2224" i="2"/>
  <c r="G2216" i="2"/>
  <c r="F2216" i="2"/>
  <c r="G2200" i="2"/>
  <c r="F2200" i="2"/>
  <c r="G2176" i="2"/>
  <c r="F2176" i="2"/>
  <c r="G2168" i="2"/>
  <c r="F2168" i="2"/>
  <c r="G2152" i="2"/>
  <c r="F2152" i="2"/>
  <c r="G2144" i="2"/>
  <c r="F2144" i="2"/>
  <c r="G2136" i="2"/>
  <c r="F2136" i="2"/>
  <c r="G2128" i="2"/>
  <c r="F2128" i="2"/>
  <c r="G2120" i="2"/>
  <c r="F2120" i="2"/>
  <c r="G2112" i="2"/>
  <c r="F2112" i="2"/>
  <c r="G2104" i="2"/>
  <c r="F2104" i="2"/>
  <c r="G2096" i="2"/>
  <c r="F2096" i="2"/>
  <c r="G2088" i="2"/>
  <c r="F2088" i="2"/>
  <c r="G2080" i="2"/>
  <c r="F2080" i="2"/>
  <c r="G2072" i="2"/>
  <c r="F2072" i="2"/>
  <c r="G2064" i="2"/>
  <c r="F2064" i="2"/>
  <c r="G2056" i="2"/>
  <c r="F2056" i="2"/>
  <c r="G2048" i="2"/>
  <c r="F2048" i="2"/>
  <c r="G2040" i="2"/>
  <c r="F2040" i="2"/>
  <c r="G2032" i="2"/>
  <c r="F2032" i="2"/>
  <c r="G2024" i="2"/>
  <c r="F2024" i="2"/>
  <c r="G2016" i="2"/>
  <c r="F2016" i="2"/>
  <c r="G2008" i="2"/>
  <c r="F2008" i="2"/>
  <c r="G2000" i="2"/>
  <c r="F2000" i="2"/>
  <c r="G1992" i="2"/>
  <c r="F1992" i="2"/>
  <c r="G1984" i="2"/>
  <c r="F1984" i="2"/>
  <c r="G1976" i="2"/>
  <c r="F1976" i="2"/>
  <c r="G1968" i="2"/>
  <c r="F1968" i="2"/>
  <c r="G1960" i="2"/>
  <c r="F1960" i="2"/>
  <c r="G1952" i="2"/>
  <c r="F1952" i="2"/>
  <c r="G1944" i="2"/>
  <c r="F1944" i="2"/>
  <c r="G1936" i="2"/>
  <c r="F1936" i="2"/>
  <c r="G1928" i="2"/>
  <c r="F1928" i="2"/>
  <c r="G1920" i="2"/>
  <c r="F1920" i="2"/>
  <c r="G1912" i="2"/>
  <c r="F1912" i="2"/>
  <c r="G1904" i="2"/>
  <c r="F1904" i="2"/>
  <c r="G1896" i="2"/>
  <c r="F1896" i="2"/>
  <c r="G1888" i="2"/>
  <c r="F1888" i="2"/>
  <c r="G1880" i="2"/>
  <c r="F1880" i="2"/>
  <c r="G1872" i="2"/>
  <c r="F1872" i="2"/>
  <c r="G1864" i="2"/>
  <c r="F1864" i="2"/>
  <c r="G1856" i="2"/>
  <c r="F1856" i="2"/>
  <c r="G1848" i="2"/>
  <c r="F1848" i="2"/>
  <c r="G1840" i="2"/>
  <c r="F1840" i="2"/>
  <c r="G1832" i="2"/>
  <c r="F1832" i="2"/>
  <c r="G1824" i="2"/>
  <c r="F1824" i="2"/>
  <c r="G1816" i="2"/>
  <c r="F1816" i="2"/>
  <c r="G1808" i="2"/>
  <c r="F1808" i="2"/>
  <c r="G1800" i="2"/>
  <c r="F1800" i="2"/>
  <c r="G1792" i="2"/>
  <c r="F1792" i="2"/>
  <c r="G1784" i="2"/>
  <c r="F1784" i="2"/>
  <c r="G1776" i="2"/>
  <c r="F1776" i="2"/>
  <c r="G1768" i="2"/>
  <c r="F1768" i="2"/>
  <c r="G1760" i="2"/>
  <c r="F1760" i="2"/>
  <c r="G1752" i="2"/>
  <c r="F1752" i="2"/>
  <c r="G1744" i="2"/>
  <c r="F1744" i="2"/>
  <c r="G1736" i="2"/>
  <c r="F1736" i="2"/>
  <c r="G1728" i="2"/>
  <c r="F1728" i="2"/>
  <c r="G1720" i="2"/>
  <c r="F1720" i="2"/>
  <c r="G1712" i="2"/>
  <c r="F1712" i="2"/>
  <c r="G1704" i="2"/>
  <c r="F1704" i="2"/>
  <c r="G1696" i="2"/>
  <c r="F1696" i="2"/>
  <c r="G1688" i="2"/>
  <c r="F1688" i="2"/>
  <c r="G1680" i="2"/>
  <c r="F1680" i="2"/>
  <c r="G1672" i="2"/>
  <c r="F1672" i="2"/>
  <c r="G1664" i="2"/>
  <c r="F1664" i="2"/>
  <c r="G1656" i="2"/>
  <c r="F1656" i="2"/>
  <c r="G1648" i="2"/>
  <c r="F1648" i="2"/>
  <c r="G1640" i="2"/>
  <c r="F1640" i="2"/>
  <c r="G1632" i="2"/>
  <c r="F1632" i="2"/>
  <c r="G1624" i="2"/>
  <c r="F1624" i="2"/>
  <c r="G1616" i="2"/>
  <c r="F1616" i="2"/>
  <c r="G1608" i="2"/>
  <c r="F1608" i="2"/>
  <c r="G1600" i="2"/>
  <c r="F1600" i="2"/>
  <c r="G1592" i="2"/>
  <c r="F1592" i="2"/>
  <c r="G1584" i="2"/>
  <c r="F1584" i="2"/>
  <c r="G1576" i="2"/>
  <c r="F1576" i="2"/>
  <c r="G1568" i="2"/>
  <c r="F1568" i="2"/>
  <c r="G1560" i="2"/>
  <c r="F1560" i="2"/>
  <c r="G1552" i="2"/>
  <c r="F1552" i="2"/>
  <c r="G1544" i="2"/>
  <c r="F1544" i="2"/>
  <c r="G1536" i="2"/>
  <c r="F1536" i="2"/>
  <c r="G1528" i="2"/>
  <c r="F1528" i="2"/>
  <c r="G1520" i="2"/>
  <c r="F1520" i="2"/>
  <c r="G1512" i="2"/>
  <c r="F1512" i="2"/>
  <c r="G1504" i="2"/>
  <c r="F1504" i="2"/>
  <c r="G1496" i="2"/>
  <c r="F1496" i="2"/>
  <c r="G1488" i="2"/>
  <c r="F1488" i="2"/>
  <c r="G1480" i="2"/>
  <c r="F1480" i="2"/>
  <c r="G1472" i="2"/>
  <c r="F1472" i="2"/>
  <c r="G1464" i="2"/>
  <c r="F1464" i="2"/>
  <c r="G1456" i="2"/>
  <c r="F1456" i="2"/>
  <c r="G1448" i="2"/>
  <c r="F1448" i="2"/>
  <c r="G1440" i="2"/>
  <c r="F1440" i="2"/>
  <c r="G1432" i="2"/>
  <c r="F1432" i="2"/>
  <c r="G1424" i="2"/>
  <c r="F1424" i="2"/>
  <c r="G1416" i="2"/>
  <c r="F1416" i="2"/>
  <c r="G1408" i="2"/>
  <c r="F1408" i="2"/>
  <c r="G1400" i="2"/>
  <c r="F1400" i="2"/>
  <c r="G1392" i="2"/>
  <c r="F1392" i="2"/>
  <c r="G1384" i="2"/>
  <c r="F1384" i="2"/>
  <c r="G1376" i="2"/>
  <c r="F1376" i="2"/>
  <c r="G1368" i="2"/>
  <c r="F1368" i="2"/>
  <c r="G1360" i="2"/>
  <c r="F1360" i="2"/>
  <c r="G1352" i="2"/>
  <c r="F1352" i="2"/>
  <c r="G1344" i="2"/>
  <c r="F1344" i="2"/>
  <c r="G1336" i="2"/>
  <c r="F1336" i="2"/>
  <c r="G1328" i="2"/>
  <c r="F1328" i="2"/>
  <c r="G1320" i="2"/>
  <c r="F1320" i="2"/>
  <c r="G1312" i="2"/>
  <c r="F1312" i="2"/>
  <c r="G1296" i="2"/>
  <c r="F1296" i="2"/>
  <c r="G1280" i="2"/>
  <c r="F1280" i="2"/>
  <c r="G1264" i="2"/>
  <c r="F1264" i="2"/>
  <c r="G1256" i="2"/>
  <c r="F1256" i="2"/>
  <c r="G1248" i="2"/>
  <c r="F1248" i="2"/>
  <c r="G1232" i="2"/>
  <c r="F1232" i="2"/>
  <c r="G1224" i="2"/>
  <c r="F1224" i="2"/>
  <c r="G1216" i="2"/>
  <c r="F1216" i="2"/>
  <c r="G1200" i="2"/>
  <c r="F1200" i="2"/>
  <c r="G1184" i="2"/>
  <c r="F1184" i="2"/>
  <c r="G1176" i="2"/>
  <c r="F1176" i="2"/>
  <c r="G1168" i="2"/>
  <c r="F1168" i="2"/>
  <c r="G1160" i="2"/>
  <c r="F1160" i="2"/>
  <c r="G1152" i="2"/>
  <c r="F1152" i="2"/>
  <c r="G1144" i="2"/>
  <c r="F1144" i="2"/>
  <c r="G1136" i="2"/>
  <c r="F1136" i="2"/>
  <c r="G1120" i="2"/>
  <c r="F1120" i="2"/>
  <c r="G1112" i="2"/>
  <c r="F1112" i="2"/>
  <c r="G1104" i="2"/>
  <c r="F1104" i="2"/>
  <c r="G1088" i="2"/>
  <c r="F1088" i="2"/>
  <c r="G1080" i="2"/>
  <c r="F1080" i="2"/>
  <c r="G1072" i="2"/>
  <c r="F1072" i="2"/>
  <c r="G1064" i="2"/>
  <c r="F1064" i="2"/>
  <c r="G1056" i="2"/>
  <c r="F1056" i="2"/>
  <c r="G1040" i="2"/>
  <c r="F1040" i="2"/>
  <c r="G1024" i="2"/>
  <c r="F1024" i="2"/>
  <c r="G1008" i="2"/>
  <c r="F1008" i="2"/>
  <c r="G1000" i="2"/>
  <c r="F1000" i="2"/>
  <c r="G992" i="2"/>
  <c r="F992" i="2"/>
  <c r="G976" i="2"/>
  <c r="F976" i="2"/>
  <c r="G968" i="2"/>
  <c r="F968" i="2"/>
  <c r="G960" i="2"/>
  <c r="F960" i="2"/>
  <c r="G952" i="2"/>
  <c r="F952" i="2"/>
  <c r="G944" i="2"/>
  <c r="F944" i="2"/>
  <c r="G936" i="2"/>
  <c r="F936" i="2"/>
  <c r="G928" i="2"/>
  <c r="F928" i="2"/>
  <c r="G920" i="2"/>
  <c r="F920" i="2"/>
  <c r="G912" i="2"/>
  <c r="F912" i="2"/>
  <c r="G904" i="2"/>
  <c r="F904" i="2"/>
  <c r="G896" i="2"/>
  <c r="F896" i="2"/>
  <c r="G888" i="2"/>
  <c r="F888" i="2"/>
  <c r="G880" i="2"/>
  <c r="F880" i="2"/>
  <c r="G872" i="2"/>
  <c r="F872" i="2"/>
  <c r="G864" i="2"/>
  <c r="F864" i="2"/>
  <c r="G856" i="2"/>
  <c r="F856" i="2"/>
  <c r="G840" i="2"/>
  <c r="F840" i="2"/>
  <c r="G832" i="2"/>
  <c r="F832" i="2"/>
  <c r="G824" i="2"/>
  <c r="F824" i="2"/>
  <c r="G816" i="2"/>
  <c r="F816" i="2"/>
  <c r="G808" i="2"/>
  <c r="F808" i="2"/>
  <c r="G800" i="2"/>
  <c r="F800" i="2"/>
  <c r="G792" i="2"/>
  <c r="F792" i="2"/>
  <c r="G784" i="2"/>
  <c r="F784" i="2"/>
  <c r="G776" i="2"/>
  <c r="F776" i="2"/>
  <c r="G768" i="2"/>
  <c r="F768" i="2"/>
  <c r="G760" i="2"/>
  <c r="F760" i="2"/>
  <c r="G752" i="2"/>
  <c r="F752" i="2"/>
  <c r="G744" i="2"/>
  <c r="F744" i="2"/>
  <c r="G736" i="2"/>
  <c r="F736" i="2"/>
  <c r="G728" i="2"/>
  <c r="F728" i="2"/>
  <c r="G720" i="2"/>
  <c r="F720" i="2"/>
  <c r="G712" i="2"/>
  <c r="F712" i="2"/>
  <c r="G704" i="2"/>
  <c r="F704" i="2"/>
  <c r="G696" i="2"/>
  <c r="F696" i="2"/>
  <c r="G688" i="2"/>
  <c r="F688" i="2"/>
  <c r="G680" i="2"/>
  <c r="F680" i="2"/>
  <c r="G672" i="2"/>
  <c r="F672" i="2"/>
  <c r="G664" i="2"/>
  <c r="F664" i="2"/>
  <c r="G656" i="2"/>
  <c r="F656" i="2"/>
  <c r="G648" i="2"/>
  <c r="F648" i="2"/>
  <c r="G640" i="2"/>
  <c r="F640" i="2"/>
  <c r="G632" i="2"/>
  <c r="F632" i="2"/>
  <c r="G624" i="2"/>
  <c r="F624" i="2"/>
  <c r="G616" i="2"/>
  <c r="F616" i="2"/>
  <c r="G608" i="2"/>
  <c r="F608" i="2"/>
  <c r="G600" i="2"/>
  <c r="F600" i="2"/>
  <c r="G584" i="2"/>
  <c r="F584" i="2"/>
  <c r="G576" i="2"/>
  <c r="F576" i="2"/>
  <c r="G568" i="2"/>
  <c r="F568" i="2"/>
  <c r="G560" i="2"/>
  <c r="F560" i="2"/>
  <c r="G552" i="2"/>
  <c r="F552" i="2"/>
  <c r="G544" i="2"/>
  <c r="F544" i="2"/>
  <c r="G536" i="2"/>
  <c r="F536" i="2"/>
  <c r="G528" i="2"/>
  <c r="F528" i="2"/>
  <c r="G520" i="2"/>
  <c r="F520" i="2"/>
  <c r="G512" i="2"/>
  <c r="F512" i="2"/>
  <c r="G504" i="2"/>
  <c r="F504" i="2"/>
  <c r="G496" i="2"/>
  <c r="F496" i="2"/>
  <c r="G488" i="2"/>
  <c r="F488" i="2"/>
  <c r="G480" i="2"/>
  <c r="F480" i="2"/>
  <c r="G472" i="2"/>
  <c r="F472" i="2"/>
  <c r="G464" i="2"/>
  <c r="F464" i="2"/>
  <c r="G456" i="2"/>
  <c r="F456" i="2"/>
  <c r="G448" i="2"/>
  <c r="F448" i="2"/>
  <c r="G440" i="2"/>
  <c r="F440" i="2"/>
  <c r="G432" i="2"/>
  <c r="F432" i="2"/>
  <c r="G424" i="2"/>
  <c r="F424" i="2"/>
  <c r="G416" i="2"/>
  <c r="F416" i="2"/>
  <c r="G408" i="2"/>
  <c r="F408" i="2"/>
  <c r="G400" i="2"/>
  <c r="F400" i="2"/>
  <c r="G392" i="2"/>
  <c r="F392" i="2"/>
  <c r="G384" i="2"/>
  <c r="F384" i="2"/>
  <c r="G376" i="2"/>
  <c r="F376" i="2"/>
  <c r="G368" i="2"/>
  <c r="F368" i="2"/>
  <c r="G360" i="2"/>
  <c r="F360" i="2"/>
  <c r="G352" i="2"/>
  <c r="F352" i="2"/>
  <c r="G344" i="2"/>
  <c r="F344" i="2"/>
  <c r="G336" i="2"/>
  <c r="F336" i="2"/>
  <c r="G328" i="2"/>
  <c r="F328" i="2"/>
  <c r="G320" i="2"/>
  <c r="F320" i="2"/>
  <c r="G312" i="2"/>
  <c r="F312" i="2"/>
  <c r="G304" i="2"/>
  <c r="F304" i="2"/>
  <c r="G296" i="2"/>
  <c r="F296" i="2"/>
  <c r="G288" i="2"/>
  <c r="F288" i="2"/>
  <c r="G280" i="2"/>
  <c r="F280" i="2"/>
  <c r="G272" i="2"/>
  <c r="F272" i="2"/>
  <c r="G264" i="2"/>
  <c r="F264" i="2"/>
  <c r="G256" i="2"/>
  <c r="F256" i="2"/>
  <c r="G248" i="2"/>
  <c r="F248" i="2"/>
  <c r="G240" i="2"/>
  <c r="F240" i="2"/>
  <c r="G232" i="2"/>
  <c r="F232" i="2"/>
  <c r="G224" i="2"/>
  <c r="F224" i="2"/>
  <c r="G216" i="2"/>
  <c r="F216" i="2"/>
  <c r="G208" i="2"/>
  <c r="F208" i="2"/>
  <c r="G200" i="2"/>
  <c r="F200" i="2"/>
  <c r="G192" i="2"/>
  <c r="F192" i="2"/>
  <c r="G184" i="2"/>
  <c r="F184" i="2"/>
  <c r="G176" i="2"/>
  <c r="F176" i="2"/>
  <c r="G168" i="2"/>
  <c r="F168" i="2"/>
  <c r="G160" i="2"/>
  <c r="F160" i="2"/>
  <c r="G152" i="2"/>
  <c r="F152" i="2"/>
  <c r="G144" i="2"/>
  <c r="F144" i="2"/>
  <c r="G136" i="2"/>
  <c r="F136" i="2"/>
  <c r="G128" i="2"/>
  <c r="F128" i="2"/>
  <c r="G120" i="2"/>
  <c r="F120" i="2"/>
  <c r="G112" i="2"/>
  <c r="F112" i="2"/>
  <c r="G104" i="2"/>
  <c r="F104" i="2"/>
  <c r="G96" i="2"/>
  <c r="F96" i="2"/>
  <c r="G88" i="2"/>
  <c r="F88" i="2"/>
  <c r="G80" i="2"/>
  <c r="F80" i="2"/>
  <c r="G72" i="2"/>
  <c r="F72" i="2"/>
  <c r="G64" i="2"/>
  <c r="F64" i="2"/>
  <c r="G56" i="2"/>
  <c r="F56" i="2"/>
  <c r="G48" i="2"/>
  <c r="F48" i="2"/>
  <c r="G40" i="2"/>
  <c r="F40" i="2"/>
  <c r="G32" i="2"/>
  <c r="F32" i="2"/>
  <c r="G24" i="2"/>
  <c r="F24" i="2"/>
  <c r="G16" i="2"/>
  <c r="F16" i="2"/>
  <c r="G8" i="2"/>
  <c r="F8" i="2"/>
  <c r="F4150" i="2"/>
  <c r="F4142" i="2"/>
  <c r="F4134" i="2"/>
  <c r="F4126" i="2"/>
  <c r="F4118" i="2"/>
  <c r="F4110" i="2"/>
  <c r="F4102" i="2"/>
  <c r="F4094" i="2"/>
  <c r="F4086" i="2"/>
  <c r="F4078" i="2"/>
  <c r="F4070" i="2"/>
  <c r="F4062" i="2"/>
  <c r="F4054" i="2"/>
  <c r="F4046" i="2"/>
  <c r="F4038" i="2"/>
  <c r="F4030" i="2"/>
  <c r="F4022" i="2"/>
  <c r="F4014" i="2"/>
  <c r="F4006" i="2"/>
  <c r="F3998" i="2"/>
  <c r="F3990" i="2"/>
  <c r="F3982" i="2"/>
  <c r="F3974" i="2"/>
  <c r="F3966" i="2"/>
  <c r="F3958" i="2"/>
  <c r="F3950" i="2"/>
  <c r="F3942" i="2"/>
  <c r="F3934" i="2"/>
  <c r="F3926" i="2"/>
  <c r="F3918" i="2"/>
  <c r="F3910" i="2"/>
  <c r="F3902" i="2"/>
  <c r="F3894" i="2"/>
  <c r="F3886" i="2"/>
  <c r="F3878" i="2"/>
  <c r="F3870" i="2"/>
  <c r="F3862" i="2"/>
  <c r="F3854" i="2"/>
  <c r="F3846" i="2"/>
  <c r="F3838" i="2"/>
  <c r="F3830" i="2"/>
  <c r="F3822" i="2"/>
  <c r="F3814" i="2"/>
  <c r="F3806" i="2"/>
  <c r="F3798" i="2"/>
  <c r="F3790" i="2"/>
  <c r="F3782" i="2"/>
  <c r="F3774" i="2"/>
  <c r="F3766" i="2"/>
  <c r="F3758" i="2"/>
  <c r="F3750" i="2"/>
  <c r="F3742" i="2"/>
  <c r="F3734" i="2"/>
  <c r="F3726" i="2"/>
  <c r="F3718" i="2"/>
  <c r="F3710" i="2"/>
  <c r="F3702" i="2"/>
  <c r="F3694" i="2"/>
  <c r="F3686" i="2"/>
  <c r="F3678" i="2"/>
  <c r="F3670" i="2"/>
  <c r="F3662" i="2"/>
  <c r="F3654" i="2"/>
  <c r="F3646" i="2"/>
  <c r="F3638" i="2"/>
  <c r="F3630" i="2"/>
  <c r="F3622" i="2"/>
  <c r="F3614" i="2"/>
  <c r="F3606" i="2"/>
  <c r="F3598" i="2"/>
  <c r="F3590" i="2"/>
  <c r="F3582" i="2"/>
  <c r="F3574" i="2"/>
  <c r="F3566" i="2"/>
  <c r="F3558" i="2"/>
  <c r="F3550" i="2"/>
  <c r="F3542" i="2"/>
  <c r="F3534" i="2"/>
  <c r="F3526" i="2"/>
  <c r="F3518" i="2"/>
  <c r="F3510" i="2"/>
  <c r="F3502" i="2"/>
  <c r="F3494" i="2"/>
  <c r="F3486" i="2"/>
  <c r="F3478" i="2"/>
  <c r="F3470" i="2"/>
  <c r="F3462" i="2"/>
  <c r="F3454" i="2"/>
  <c r="F3446" i="2"/>
  <c r="F3438" i="2"/>
  <c r="F3418" i="2"/>
  <c r="F3408" i="2"/>
  <c r="F3386" i="2"/>
  <c r="F3376" i="2"/>
  <c r="F3354" i="2"/>
  <c r="F3344" i="2"/>
  <c r="F3322" i="2"/>
  <c r="F3312" i="2"/>
  <c r="F3290" i="2"/>
  <c r="F3280" i="2"/>
  <c r="F3258" i="2"/>
  <c r="F3248" i="2"/>
  <c r="F3226" i="2"/>
  <c r="F3216" i="2"/>
  <c r="F3194" i="2"/>
  <c r="F3184" i="2"/>
  <c r="F3162" i="2"/>
  <c r="F3152" i="2"/>
  <c r="F3130" i="2"/>
  <c r="F3120" i="2"/>
  <c r="F3098" i="2"/>
  <c r="F3088" i="2"/>
  <c r="F3063" i="2"/>
  <c r="F3051" i="2"/>
  <c r="F3036" i="2"/>
  <c r="F3007" i="2"/>
  <c r="F2993" i="2"/>
  <c r="F2979" i="2"/>
  <c r="F2950" i="2"/>
  <c r="F2935" i="2"/>
  <c r="F2923" i="2"/>
  <c r="F2908" i="2"/>
  <c r="F2879" i="2"/>
  <c r="F2865" i="2"/>
  <c r="F2851" i="2"/>
  <c r="F2822" i="2"/>
  <c r="F2807" i="2"/>
  <c r="F2795" i="2"/>
  <c r="F2780" i="2"/>
  <c r="F2751" i="2"/>
  <c r="F2737" i="2"/>
  <c r="F2723" i="2"/>
  <c r="F2694" i="2"/>
  <c r="F2679" i="2"/>
  <c r="F2667" i="2"/>
  <c r="F2652" i="2"/>
  <c r="F2623" i="2"/>
  <c r="F2609" i="2"/>
  <c r="F2595" i="2"/>
  <c r="F2566" i="2"/>
  <c r="F2551" i="2"/>
  <c r="F2539" i="2"/>
  <c r="F2524" i="2"/>
  <c r="F2495" i="2"/>
  <c r="F2481" i="2"/>
  <c r="F2467" i="2"/>
  <c r="F2438" i="2"/>
  <c r="F2423" i="2"/>
  <c r="F2411" i="2"/>
  <c r="F2396" i="2"/>
  <c r="F2367" i="2"/>
  <c r="F2353" i="2"/>
  <c r="F2339" i="2"/>
  <c r="F2310" i="2"/>
  <c r="F2295" i="2"/>
  <c r="F2283" i="2"/>
  <c r="F2268" i="2"/>
  <c r="F2239" i="2"/>
  <c r="F2225" i="2"/>
  <c r="F2210" i="2"/>
  <c r="F2194" i="2"/>
  <c r="F2177" i="2"/>
  <c r="F2160" i="2"/>
  <c r="F2146" i="2"/>
  <c r="F2129" i="2"/>
  <c r="F2090" i="2"/>
  <c r="F2071" i="2"/>
  <c r="F2047" i="2"/>
  <c r="F2025" i="2"/>
  <c r="F2002" i="2"/>
  <c r="F1978" i="2"/>
  <c r="F1919" i="2"/>
  <c r="F1881" i="2"/>
  <c r="F1793" i="2"/>
  <c r="F1705" i="2"/>
  <c r="F1625" i="2"/>
  <c r="F1537" i="2"/>
  <c r="F1449" i="2"/>
  <c r="F1364" i="2"/>
  <c r="F1208" i="2"/>
  <c r="F1032" i="2"/>
  <c r="F843" i="2"/>
  <c r="F421" i="2"/>
  <c r="G1709" i="2"/>
  <c r="F1709" i="2"/>
  <c r="G1653" i="2"/>
  <c r="F1653" i="2"/>
  <c r="G1597" i="2"/>
  <c r="F1597" i="2"/>
  <c r="G1541" i="2"/>
  <c r="F1541" i="2"/>
  <c r="G1485" i="2"/>
  <c r="F1485" i="2"/>
  <c r="G1429" i="2"/>
  <c r="F1429" i="2"/>
  <c r="G1381" i="2"/>
  <c r="F1381" i="2"/>
  <c r="G1317" i="2"/>
  <c r="F1317" i="2"/>
  <c r="G1261" i="2"/>
  <c r="F1261" i="2"/>
  <c r="G1197" i="2"/>
  <c r="F1197" i="2"/>
  <c r="G1133" i="2"/>
  <c r="F1133" i="2"/>
  <c r="G1077" i="2"/>
  <c r="F1077" i="2"/>
  <c r="G1029" i="2"/>
  <c r="F1029" i="2"/>
  <c r="G973" i="2"/>
  <c r="F973" i="2"/>
  <c r="G917" i="2"/>
  <c r="F917" i="2"/>
  <c r="G853" i="2"/>
  <c r="F853" i="2"/>
  <c r="G797" i="2"/>
  <c r="F797" i="2"/>
  <c r="G741" i="2"/>
  <c r="F741" i="2"/>
  <c r="G685" i="2"/>
  <c r="F685" i="2"/>
  <c r="G621" i="2"/>
  <c r="F621" i="2"/>
  <c r="G565" i="2"/>
  <c r="F565" i="2"/>
  <c r="G509" i="2"/>
  <c r="F509" i="2"/>
  <c r="G453" i="2"/>
  <c r="F453" i="2"/>
  <c r="G397" i="2"/>
  <c r="F397" i="2"/>
  <c r="G341" i="2"/>
  <c r="F341" i="2"/>
  <c r="G285" i="2"/>
  <c r="F285" i="2"/>
  <c r="G181" i="2"/>
  <c r="F181" i="2"/>
  <c r="G3431" i="2"/>
  <c r="F3431" i="2"/>
  <c r="G3423" i="2"/>
  <c r="F3423" i="2"/>
  <c r="G3415" i="2"/>
  <c r="F3415" i="2"/>
  <c r="G3407" i="2"/>
  <c r="F3407" i="2"/>
  <c r="G3399" i="2"/>
  <c r="F3399" i="2"/>
  <c r="G3391" i="2"/>
  <c r="F3391" i="2"/>
  <c r="G3383" i="2"/>
  <c r="F3383" i="2"/>
  <c r="G3375" i="2"/>
  <c r="F3375" i="2"/>
  <c r="G3367" i="2"/>
  <c r="F3367" i="2"/>
  <c r="G3359" i="2"/>
  <c r="F3359" i="2"/>
  <c r="G3351" i="2"/>
  <c r="F3351" i="2"/>
  <c r="G3343" i="2"/>
  <c r="F3343" i="2"/>
  <c r="G3335" i="2"/>
  <c r="F3335" i="2"/>
  <c r="G3327" i="2"/>
  <c r="F3327" i="2"/>
  <c r="G3319" i="2"/>
  <c r="F3319" i="2"/>
  <c r="G3311" i="2"/>
  <c r="F3311" i="2"/>
  <c r="G3303" i="2"/>
  <c r="F3303" i="2"/>
  <c r="G3295" i="2"/>
  <c r="F3295" i="2"/>
  <c r="G3287" i="2"/>
  <c r="F3287" i="2"/>
  <c r="G3279" i="2"/>
  <c r="F3279" i="2"/>
  <c r="G3271" i="2"/>
  <c r="F3271" i="2"/>
  <c r="G3263" i="2"/>
  <c r="F3263" i="2"/>
  <c r="G3255" i="2"/>
  <c r="F3255" i="2"/>
  <c r="G3247" i="2"/>
  <c r="F3247" i="2"/>
  <c r="G3239" i="2"/>
  <c r="F3239" i="2"/>
  <c r="G3231" i="2"/>
  <c r="F3231" i="2"/>
  <c r="G3223" i="2"/>
  <c r="F3223" i="2"/>
  <c r="G3215" i="2"/>
  <c r="F3215" i="2"/>
  <c r="G3207" i="2"/>
  <c r="F3207" i="2"/>
  <c r="G3199" i="2"/>
  <c r="F3199" i="2"/>
  <c r="G3191" i="2"/>
  <c r="F3191" i="2"/>
  <c r="G3183" i="2"/>
  <c r="F3183" i="2"/>
  <c r="G3175" i="2"/>
  <c r="F3175" i="2"/>
  <c r="G3167" i="2"/>
  <c r="F3167" i="2"/>
  <c r="G3159" i="2"/>
  <c r="F3159" i="2"/>
  <c r="G3151" i="2"/>
  <c r="F3151" i="2"/>
  <c r="G3143" i="2"/>
  <c r="F3143" i="2"/>
  <c r="G3135" i="2"/>
  <c r="F3135" i="2"/>
  <c r="G3127" i="2"/>
  <c r="F3127" i="2"/>
  <c r="G3119" i="2"/>
  <c r="F3119" i="2"/>
  <c r="G3111" i="2"/>
  <c r="F3111" i="2"/>
  <c r="G3103" i="2"/>
  <c r="F3103" i="2"/>
  <c r="G3095" i="2"/>
  <c r="F3095" i="2"/>
  <c r="G3087" i="2"/>
  <c r="F3087" i="2"/>
  <c r="G3079" i="2"/>
  <c r="F3079" i="2"/>
  <c r="G3055" i="2"/>
  <c r="F3055" i="2"/>
  <c r="G3023" i="2"/>
  <c r="F3023" i="2"/>
  <c r="G2991" i="2"/>
  <c r="F2991" i="2"/>
  <c r="G2959" i="2"/>
  <c r="F2959" i="2"/>
  <c r="G2927" i="2"/>
  <c r="F2927" i="2"/>
  <c r="G2895" i="2"/>
  <c r="F2895" i="2"/>
  <c r="G2863" i="2"/>
  <c r="F2863" i="2"/>
  <c r="G2831" i="2"/>
  <c r="F2831" i="2"/>
  <c r="G2799" i="2"/>
  <c r="F2799" i="2"/>
  <c r="G2767" i="2"/>
  <c r="F2767" i="2"/>
  <c r="G2735" i="2"/>
  <c r="F2735" i="2"/>
  <c r="G2703" i="2"/>
  <c r="F2703" i="2"/>
  <c r="G2671" i="2"/>
  <c r="F2671" i="2"/>
  <c r="G2639" i="2"/>
  <c r="F2639" i="2"/>
  <c r="G2607" i="2"/>
  <c r="F2607" i="2"/>
  <c r="G2575" i="2"/>
  <c r="F2575" i="2"/>
  <c r="G2543" i="2"/>
  <c r="F2543" i="2"/>
  <c r="G2511" i="2"/>
  <c r="F2511" i="2"/>
  <c r="G2479" i="2"/>
  <c r="F2479" i="2"/>
  <c r="G2447" i="2"/>
  <c r="F2447" i="2"/>
  <c r="G2415" i="2"/>
  <c r="F2415" i="2"/>
  <c r="G2383" i="2"/>
  <c r="F2383" i="2"/>
  <c r="G2351" i="2"/>
  <c r="F2351" i="2"/>
  <c r="G2319" i="2"/>
  <c r="F2319" i="2"/>
  <c r="G2287" i="2"/>
  <c r="F2287" i="2"/>
  <c r="G2255" i="2"/>
  <c r="F2255" i="2"/>
  <c r="G2223" i="2"/>
  <c r="F2223" i="2"/>
  <c r="G2207" i="2"/>
  <c r="F2207" i="2"/>
  <c r="G2191" i="2"/>
  <c r="F2191" i="2"/>
  <c r="G2151" i="2"/>
  <c r="F2151" i="2"/>
  <c r="G2143" i="2"/>
  <c r="F2143" i="2"/>
  <c r="G2127" i="2"/>
  <c r="F2127" i="2"/>
  <c r="G2111" i="2"/>
  <c r="F2111" i="2"/>
  <c r="G2103" i="2"/>
  <c r="F2103" i="2"/>
  <c r="G2055" i="2"/>
  <c r="F2055" i="2"/>
  <c r="G2023" i="2"/>
  <c r="F2023" i="2"/>
  <c r="G1999" i="2"/>
  <c r="F1999" i="2"/>
  <c r="G1983" i="2"/>
  <c r="F1983" i="2"/>
  <c r="G1975" i="2"/>
  <c r="F1975" i="2"/>
  <c r="G1967" i="2"/>
  <c r="F1967" i="2"/>
  <c r="G1951" i="2"/>
  <c r="F1951" i="2"/>
  <c r="G1943" i="2"/>
  <c r="F1943" i="2"/>
  <c r="G1927" i="2"/>
  <c r="F1927" i="2"/>
  <c r="G1903" i="2"/>
  <c r="F1903" i="2"/>
  <c r="G1895" i="2"/>
  <c r="F1895" i="2"/>
  <c r="G1887" i="2"/>
  <c r="F1887" i="2"/>
  <c r="G1879" i="2"/>
  <c r="F1879" i="2"/>
  <c r="G1871" i="2"/>
  <c r="F1871" i="2"/>
  <c r="G1863" i="2"/>
  <c r="F1863" i="2"/>
  <c r="G1855" i="2"/>
  <c r="F1855" i="2"/>
  <c r="G1847" i="2"/>
  <c r="F1847" i="2"/>
  <c r="G1839" i="2"/>
  <c r="F1839" i="2"/>
  <c r="G1831" i="2"/>
  <c r="F1831" i="2"/>
  <c r="G1823" i="2"/>
  <c r="F1823" i="2"/>
  <c r="G1815" i="2"/>
  <c r="F1815" i="2"/>
  <c r="G1807" i="2"/>
  <c r="F1807" i="2"/>
  <c r="G1799" i="2"/>
  <c r="F1799" i="2"/>
  <c r="G1791" i="2"/>
  <c r="F1791" i="2"/>
  <c r="G1783" i="2"/>
  <c r="F1783" i="2"/>
  <c r="G1775" i="2"/>
  <c r="F1775" i="2"/>
  <c r="G1767" i="2"/>
  <c r="F1767" i="2"/>
  <c r="G1759" i="2"/>
  <c r="F1759" i="2"/>
  <c r="G1751" i="2"/>
  <c r="F1751" i="2"/>
  <c r="G1743" i="2"/>
  <c r="F1743" i="2"/>
  <c r="G1735" i="2"/>
  <c r="F1735" i="2"/>
  <c r="G1727" i="2"/>
  <c r="F1727" i="2"/>
  <c r="G1719" i="2"/>
  <c r="F1719" i="2"/>
  <c r="G1711" i="2"/>
  <c r="F1711" i="2"/>
  <c r="G1703" i="2"/>
  <c r="F1703" i="2"/>
  <c r="G1695" i="2"/>
  <c r="F1695" i="2"/>
  <c r="G1687" i="2"/>
  <c r="F1687" i="2"/>
  <c r="G1679" i="2"/>
  <c r="F1679" i="2"/>
  <c r="G1671" i="2"/>
  <c r="F1671" i="2"/>
  <c r="G1663" i="2"/>
  <c r="F1663" i="2"/>
  <c r="G1655" i="2"/>
  <c r="F1655" i="2"/>
  <c r="G1647" i="2"/>
  <c r="F1647" i="2"/>
  <c r="G1639" i="2"/>
  <c r="F1639" i="2"/>
  <c r="G1631" i="2"/>
  <c r="F1631" i="2"/>
  <c r="G1623" i="2"/>
  <c r="F1623" i="2"/>
  <c r="G1615" i="2"/>
  <c r="F1615" i="2"/>
  <c r="G1607" i="2"/>
  <c r="F1607" i="2"/>
  <c r="G1599" i="2"/>
  <c r="F1599" i="2"/>
  <c r="G1591" i="2"/>
  <c r="F1591" i="2"/>
  <c r="G1583" i="2"/>
  <c r="F1583" i="2"/>
  <c r="G1575" i="2"/>
  <c r="F1575" i="2"/>
  <c r="G1567" i="2"/>
  <c r="F1567" i="2"/>
  <c r="G1559" i="2"/>
  <c r="F1559" i="2"/>
  <c r="G1551" i="2"/>
  <c r="F1551" i="2"/>
  <c r="G1543" i="2"/>
  <c r="F1543" i="2"/>
  <c r="G1535" i="2"/>
  <c r="F1535" i="2"/>
  <c r="G1527" i="2"/>
  <c r="F1527" i="2"/>
  <c r="G1519" i="2"/>
  <c r="F1519" i="2"/>
  <c r="G1511" i="2"/>
  <c r="F1511" i="2"/>
  <c r="G1503" i="2"/>
  <c r="F1503" i="2"/>
  <c r="G1495" i="2"/>
  <c r="F1495" i="2"/>
  <c r="G1487" i="2"/>
  <c r="F1487" i="2"/>
  <c r="G1479" i="2"/>
  <c r="F1479" i="2"/>
  <c r="G1471" i="2"/>
  <c r="F1471" i="2"/>
  <c r="G1463" i="2"/>
  <c r="F1463" i="2"/>
  <c r="G1455" i="2"/>
  <c r="F1455" i="2"/>
  <c r="G1447" i="2"/>
  <c r="F1447" i="2"/>
  <c r="G1439" i="2"/>
  <c r="F1439" i="2"/>
  <c r="G1431" i="2"/>
  <c r="F1431" i="2"/>
  <c r="G1423" i="2"/>
  <c r="F1423" i="2"/>
  <c r="G1415" i="2"/>
  <c r="F1415" i="2"/>
  <c r="G1407" i="2"/>
  <c r="F1407" i="2"/>
  <c r="G1399" i="2"/>
  <c r="F1399" i="2"/>
  <c r="G1391" i="2"/>
  <c r="F1391" i="2"/>
  <c r="G1383" i="2"/>
  <c r="F1383" i="2"/>
  <c r="G1375" i="2"/>
  <c r="F1375" i="2"/>
  <c r="G1367" i="2"/>
  <c r="F1367" i="2"/>
  <c r="G1359" i="2"/>
  <c r="F1359" i="2"/>
  <c r="G1351" i="2"/>
  <c r="F1351" i="2"/>
  <c r="G1343" i="2"/>
  <c r="F1343" i="2"/>
  <c r="G1335" i="2"/>
  <c r="F1335" i="2"/>
  <c r="G1327" i="2"/>
  <c r="F1327" i="2"/>
  <c r="G1319" i="2"/>
  <c r="F1319" i="2"/>
  <c r="G1311" i="2"/>
  <c r="F1311" i="2"/>
  <c r="G1303" i="2"/>
  <c r="F1303" i="2"/>
  <c r="G1295" i="2"/>
  <c r="F1295" i="2"/>
  <c r="G1287" i="2"/>
  <c r="F1287" i="2"/>
  <c r="G1279" i="2"/>
  <c r="F1279" i="2"/>
  <c r="G1271" i="2"/>
  <c r="F1271" i="2"/>
  <c r="G1263" i="2"/>
  <c r="F1263" i="2"/>
  <c r="G1255" i="2"/>
  <c r="F1255" i="2"/>
  <c r="G1247" i="2"/>
  <c r="F1247" i="2"/>
  <c r="G1239" i="2"/>
  <c r="F1239" i="2"/>
  <c r="G1231" i="2"/>
  <c r="F1231" i="2"/>
  <c r="G1223" i="2"/>
  <c r="F1223" i="2"/>
  <c r="G1215" i="2"/>
  <c r="F1215" i="2"/>
  <c r="G1207" i="2"/>
  <c r="F1207" i="2"/>
  <c r="G1199" i="2"/>
  <c r="F1199" i="2"/>
  <c r="G1191" i="2"/>
  <c r="F1191" i="2"/>
  <c r="G1183" i="2"/>
  <c r="F1183" i="2"/>
  <c r="G1175" i="2"/>
  <c r="F1175" i="2"/>
  <c r="G1167" i="2"/>
  <c r="F1167" i="2"/>
  <c r="G1159" i="2"/>
  <c r="F1159" i="2"/>
  <c r="G1151" i="2"/>
  <c r="F1151" i="2"/>
  <c r="G1143" i="2"/>
  <c r="F1143" i="2"/>
  <c r="G1135" i="2"/>
  <c r="F1135" i="2"/>
  <c r="G1127" i="2"/>
  <c r="F1127" i="2"/>
  <c r="G1119" i="2"/>
  <c r="F1119" i="2"/>
  <c r="G1111" i="2"/>
  <c r="F1111" i="2"/>
  <c r="G1103" i="2"/>
  <c r="F1103" i="2"/>
  <c r="G1095" i="2"/>
  <c r="F1095" i="2"/>
  <c r="G1087" i="2"/>
  <c r="F1087" i="2"/>
  <c r="G1079" i="2"/>
  <c r="F1079" i="2"/>
  <c r="G1071" i="2"/>
  <c r="F1071" i="2"/>
  <c r="G1063" i="2"/>
  <c r="F1063" i="2"/>
  <c r="G1055" i="2"/>
  <c r="F1055" i="2"/>
  <c r="G1047" i="2"/>
  <c r="F1047" i="2"/>
  <c r="G1039" i="2"/>
  <c r="F1039" i="2"/>
  <c r="G1031" i="2"/>
  <c r="F1031" i="2"/>
  <c r="G1023" i="2"/>
  <c r="F1023" i="2"/>
  <c r="G1015" i="2"/>
  <c r="F1015" i="2"/>
  <c r="G1007" i="2"/>
  <c r="F1007" i="2"/>
  <c r="G999" i="2"/>
  <c r="F999" i="2"/>
  <c r="G991" i="2"/>
  <c r="F991" i="2"/>
  <c r="G983" i="2"/>
  <c r="F983" i="2"/>
  <c r="G975" i="2"/>
  <c r="F975" i="2"/>
  <c r="G967" i="2"/>
  <c r="F967" i="2"/>
  <c r="G959" i="2"/>
  <c r="F959" i="2"/>
  <c r="G951" i="2"/>
  <c r="F951" i="2"/>
  <c r="G943" i="2"/>
  <c r="F943" i="2"/>
  <c r="G935" i="2"/>
  <c r="F935" i="2"/>
  <c r="G927" i="2"/>
  <c r="F927" i="2"/>
  <c r="G919" i="2"/>
  <c r="F919" i="2"/>
  <c r="G911" i="2"/>
  <c r="F911" i="2"/>
  <c r="G903" i="2"/>
  <c r="F903" i="2"/>
  <c r="G895" i="2"/>
  <c r="F895" i="2"/>
  <c r="G887" i="2"/>
  <c r="F887" i="2"/>
  <c r="G879" i="2"/>
  <c r="F879" i="2"/>
  <c r="G871" i="2"/>
  <c r="F871" i="2"/>
  <c r="G863" i="2"/>
  <c r="F863" i="2"/>
  <c r="G855" i="2"/>
  <c r="F855" i="2"/>
  <c r="G847" i="2"/>
  <c r="F847" i="2"/>
  <c r="G839" i="2"/>
  <c r="F839" i="2"/>
  <c r="G831" i="2"/>
  <c r="F831" i="2"/>
  <c r="G823" i="2"/>
  <c r="F823" i="2"/>
  <c r="G815" i="2"/>
  <c r="F815" i="2"/>
  <c r="G807" i="2"/>
  <c r="F807" i="2"/>
  <c r="G799" i="2"/>
  <c r="F799" i="2"/>
  <c r="G791" i="2"/>
  <c r="F791" i="2"/>
  <c r="G783" i="2"/>
  <c r="F783" i="2"/>
  <c r="G775" i="2"/>
  <c r="F775" i="2"/>
  <c r="G767" i="2"/>
  <c r="F767" i="2"/>
  <c r="G759" i="2"/>
  <c r="F759" i="2"/>
  <c r="G751" i="2"/>
  <c r="F751" i="2"/>
  <c r="G743" i="2"/>
  <c r="F743" i="2"/>
  <c r="G735" i="2"/>
  <c r="F735" i="2"/>
  <c r="G727" i="2"/>
  <c r="F727" i="2"/>
  <c r="G719" i="2"/>
  <c r="F719" i="2"/>
  <c r="G711" i="2"/>
  <c r="F711" i="2"/>
  <c r="G703" i="2"/>
  <c r="F703" i="2"/>
  <c r="G695" i="2"/>
  <c r="F695" i="2"/>
  <c r="G687" i="2"/>
  <c r="F687" i="2"/>
  <c r="G679" i="2"/>
  <c r="F679" i="2"/>
  <c r="G671" i="2"/>
  <c r="F671" i="2"/>
  <c r="G663" i="2"/>
  <c r="F663" i="2"/>
  <c r="G655" i="2"/>
  <c r="F655" i="2"/>
  <c r="G647" i="2"/>
  <c r="F647" i="2"/>
  <c r="G639" i="2"/>
  <c r="F639" i="2"/>
  <c r="G631" i="2"/>
  <c r="F631" i="2"/>
  <c r="G623" i="2"/>
  <c r="F623" i="2"/>
  <c r="G615" i="2"/>
  <c r="F615" i="2"/>
  <c r="G607" i="2"/>
  <c r="F607" i="2"/>
  <c r="G599" i="2"/>
  <c r="F599" i="2"/>
  <c r="G591" i="2"/>
  <c r="F591" i="2"/>
  <c r="G583" i="2"/>
  <c r="F583" i="2"/>
  <c r="G575" i="2"/>
  <c r="F575" i="2"/>
  <c r="G567" i="2"/>
  <c r="F567" i="2"/>
  <c r="G559" i="2"/>
  <c r="F559" i="2"/>
  <c r="G551" i="2"/>
  <c r="F551" i="2"/>
  <c r="G543" i="2"/>
  <c r="F543" i="2"/>
  <c r="G535" i="2"/>
  <c r="F535" i="2"/>
  <c r="G527" i="2"/>
  <c r="F527" i="2"/>
  <c r="G519" i="2"/>
  <c r="F519" i="2"/>
  <c r="G511" i="2"/>
  <c r="F511" i="2"/>
  <c r="G503" i="2"/>
  <c r="F503" i="2"/>
  <c r="G495" i="2"/>
  <c r="F495" i="2"/>
  <c r="G487" i="2"/>
  <c r="F487" i="2"/>
  <c r="G479" i="2"/>
  <c r="F479" i="2"/>
  <c r="G471" i="2"/>
  <c r="F471" i="2"/>
  <c r="G463" i="2"/>
  <c r="F463" i="2"/>
  <c r="G455" i="2"/>
  <c r="F455" i="2"/>
  <c r="G447" i="2"/>
  <c r="F447" i="2"/>
  <c r="G439" i="2"/>
  <c r="F439" i="2"/>
  <c r="G431" i="2"/>
  <c r="F431" i="2"/>
  <c r="G423" i="2"/>
  <c r="F423" i="2"/>
  <c r="G415" i="2"/>
  <c r="F415" i="2"/>
  <c r="G407" i="2"/>
  <c r="F407" i="2"/>
  <c r="G399" i="2"/>
  <c r="F399" i="2"/>
  <c r="G391" i="2"/>
  <c r="F391" i="2"/>
  <c r="G383" i="2"/>
  <c r="F383" i="2"/>
  <c r="G375" i="2"/>
  <c r="F375" i="2"/>
  <c r="G367" i="2"/>
  <c r="F367" i="2"/>
  <c r="G359" i="2"/>
  <c r="F359" i="2"/>
  <c r="G351" i="2"/>
  <c r="F351" i="2"/>
  <c r="G343" i="2"/>
  <c r="F343" i="2"/>
  <c r="G335" i="2"/>
  <c r="F335" i="2"/>
  <c r="G327" i="2"/>
  <c r="F327" i="2"/>
  <c r="G319" i="2"/>
  <c r="F319" i="2"/>
  <c r="G311" i="2"/>
  <c r="F311" i="2"/>
  <c r="G303" i="2"/>
  <c r="F303" i="2"/>
  <c r="G295" i="2"/>
  <c r="F295" i="2"/>
  <c r="G287" i="2"/>
  <c r="F287" i="2"/>
  <c r="G279" i="2"/>
  <c r="F279" i="2"/>
  <c r="G271" i="2"/>
  <c r="F271" i="2"/>
  <c r="G263" i="2"/>
  <c r="F263" i="2"/>
  <c r="G255" i="2"/>
  <c r="F255" i="2"/>
  <c r="G247" i="2"/>
  <c r="F247" i="2"/>
  <c r="G239" i="2"/>
  <c r="F239" i="2"/>
  <c r="G231" i="2"/>
  <c r="F231" i="2"/>
  <c r="G223" i="2"/>
  <c r="F223" i="2"/>
  <c r="G215" i="2"/>
  <c r="F215" i="2"/>
  <c r="G207" i="2"/>
  <c r="F207" i="2"/>
  <c r="G199" i="2"/>
  <c r="F199" i="2"/>
  <c r="G191" i="2"/>
  <c r="F191" i="2"/>
  <c r="G183" i="2"/>
  <c r="F183" i="2"/>
  <c r="G175" i="2"/>
  <c r="F175" i="2"/>
  <c r="G167" i="2"/>
  <c r="F167" i="2"/>
  <c r="G159" i="2"/>
  <c r="F159" i="2"/>
  <c r="G151" i="2"/>
  <c r="F151" i="2"/>
  <c r="G143" i="2"/>
  <c r="F143" i="2"/>
  <c r="G135" i="2"/>
  <c r="F135" i="2"/>
  <c r="G127" i="2"/>
  <c r="F127" i="2"/>
  <c r="G119" i="2"/>
  <c r="F119" i="2"/>
  <c r="G111" i="2"/>
  <c r="F111" i="2"/>
  <c r="G103" i="2"/>
  <c r="F103" i="2"/>
  <c r="G95" i="2"/>
  <c r="F95" i="2"/>
  <c r="G87" i="2"/>
  <c r="F87" i="2"/>
  <c r="G79" i="2"/>
  <c r="F79" i="2"/>
  <c r="G71" i="2"/>
  <c r="F71" i="2"/>
  <c r="G63" i="2"/>
  <c r="F63" i="2"/>
  <c r="G55" i="2"/>
  <c r="F55" i="2"/>
  <c r="G47" i="2"/>
  <c r="F47" i="2"/>
  <c r="G39" i="2"/>
  <c r="F39" i="2"/>
  <c r="G31" i="2"/>
  <c r="F31" i="2"/>
  <c r="G23" i="2"/>
  <c r="F23" i="2"/>
  <c r="G15" i="2"/>
  <c r="F15" i="2"/>
  <c r="G7" i="2"/>
  <c r="F7" i="2"/>
  <c r="F3427" i="2"/>
  <c r="F3417" i="2"/>
  <c r="F3406" i="2"/>
  <c r="F3395" i="2"/>
  <c r="F3385" i="2"/>
  <c r="F3374" i="2"/>
  <c r="F3363" i="2"/>
  <c r="F3353" i="2"/>
  <c r="F3342" i="2"/>
  <c r="F3331" i="2"/>
  <c r="F3321" i="2"/>
  <c r="F3310" i="2"/>
  <c r="F3299" i="2"/>
  <c r="F3289" i="2"/>
  <c r="F3278" i="2"/>
  <c r="F3267" i="2"/>
  <c r="F3257" i="2"/>
  <c r="F3246" i="2"/>
  <c r="F3235" i="2"/>
  <c r="F3225" i="2"/>
  <c r="F3214" i="2"/>
  <c r="F3203" i="2"/>
  <c r="F3193" i="2"/>
  <c r="F3182" i="2"/>
  <c r="F3171" i="2"/>
  <c r="F3161" i="2"/>
  <c r="F3150" i="2"/>
  <c r="F3139" i="2"/>
  <c r="F3129" i="2"/>
  <c r="F3118" i="2"/>
  <c r="F3107" i="2"/>
  <c r="F3097" i="2"/>
  <c r="F3086" i="2"/>
  <c r="F3075" i="2"/>
  <c r="F3062" i="2"/>
  <c r="F3047" i="2"/>
  <c r="F3033" i="2"/>
  <c r="F3020" i="2"/>
  <c r="F2990" i="2"/>
  <c r="F2977" i="2"/>
  <c r="F2963" i="2"/>
  <c r="F2948" i="2"/>
  <c r="F2934" i="2"/>
  <c r="F2919" i="2"/>
  <c r="F2905" i="2"/>
  <c r="F2892" i="2"/>
  <c r="F2862" i="2"/>
  <c r="F2849" i="2"/>
  <c r="F2835" i="2"/>
  <c r="F2820" i="2"/>
  <c r="F2806" i="2"/>
  <c r="F2791" i="2"/>
  <c r="F2777" i="2"/>
  <c r="F2764" i="2"/>
  <c r="F2734" i="2"/>
  <c r="F2721" i="2"/>
  <c r="F2707" i="2"/>
  <c r="F2692" i="2"/>
  <c r="F2678" i="2"/>
  <c r="F2663" i="2"/>
  <c r="F2649" i="2"/>
  <c r="F2636" i="2"/>
  <c r="F2606" i="2"/>
  <c r="F2593" i="2"/>
  <c r="F2579" i="2"/>
  <c r="F2564" i="2"/>
  <c r="F2550" i="2"/>
  <c r="F2535" i="2"/>
  <c r="F2521" i="2"/>
  <c r="F2508" i="2"/>
  <c r="F2478" i="2"/>
  <c r="F2465" i="2"/>
  <c r="F2451" i="2"/>
  <c r="F2436" i="2"/>
  <c r="F2422" i="2"/>
  <c r="F2407" i="2"/>
  <c r="F2393" i="2"/>
  <c r="F2380" i="2"/>
  <c r="F2350" i="2"/>
  <c r="F2337" i="2"/>
  <c r="F2323" i="2"/>
  <c r="F2308" i="2"/>
  <c r="F2294" i="2"/>
  <c r="F2279" i="2"/>
  <c r="F2265" i="2"/>
  <c r="F2252" i="2"/>
  <c r="F2222" i="2"/>
  <c r="F2208" i="2"/>
  <c r="F2192" i="2"/>
  <c r="F2175" i="2"/>
  <c r="F2159" i="2"/>
  <c r="F2142" i="2"/>
  <c r="F2107" i="2"/>
  <c r="F2087" i="2"/>
  <c r="F2067" i="2"/>
  <c r="F2022" i="2"/>
  <c r="F2001" i="2"/>
  <c r="F1946" i="2"/>
  <c r="F1865" i="2"/>
  <c r="F1785" i="2"/>
  <c r="F1697" i="2"/>
  <c r="F1609" i="2"/>
  <c r="F1529" i="2"/>
  <c r="F1441" i="2"/>
  <c r="F1346" i="2"/>
  <c r="F1192" i="2"/>
  <c r="F1016" i="2"/>
  <c r="F801" i="2"/>
  <c r="F251" i="2"/>
  <c r="G1701" i="2"/>
  <c r="F1701" i="2"/>
  <c r="G1645" i="2"/>
  <c r="F1645" i="2"/>
  <c r="G1589" i="2"/>
  <c r="F1589" i="2"/>
  <c r="G1533" i="2"/>
  <c r="F1533" i="2"/>
  <c r="G1469" i="2"/>
  <c r="F1469" i="2"/>
  <c r="G1413" i="2"/>
  <c r="F1413" i="2"/>
  <c r="G1357" i="2"/>
  <c r="F1357" i="2"/>
  <c r="G1301" i="2"/>
  <c r="F1301" i="2"/>
  <c r="G1237" i="2"/>
  <c r="F1237" i="2"/>
  <c r="G1181" i="2"/>
  <c r="F1181" i="2"/>
  <c r="G1125" i="2"/>
  <c r="F1125" i="2"/>
  <c r="G1069" i="2"/>
  <c r="F1069" i="2"/>
  <c r="G1013" i="2"/>
  <c r="F1013" i="2"/>
  <c r="G893" i="2"/>
  <c r="F893" i="2"/>
  <c r="G837" i="2"/>
  <c r="F837" i="2"/>
  <c r="G773" i="2"/>
  <c r="F773" i="2"/>
  <c r="G717" i="2"/>
  <c r="F717" i="2"/>
  <c r="G661" i="2"/>
  <c r="F661" i="2"/>
  <c r="G605" i="2"/>
  <c r="F605" i="2"/>
  <c r="G549" i="2"/>
  <c r="F549" i="2"/>
  <c r="G485" i="2"/>
  <c r="F485" i="2"/>
  <c r="G429" i="2"/>
  <c r="F429" i="2"/>
  <c r="G373" i="2"/>
  <c r="F373" i="2"/>
  <c r="G317" i="2"/>
  <c r="F317" i="2"/>
  <c r="G245" i="2"/>
  <c r="F245" i="2"/>
  <c r="G133" i="2"/>
  <c r="F133" i="2"/>
  <c r="G3070" i="2"/>
  <c r="F3070" i="2"/>
  <c r="G3038" i="2"/>
  <c r="F3038" i="2"/>
  <c r="G3006" i="2"/>
  <c r="F3006" i="2"/>
  <c r="G2974" i="2"/>
  <c r="F2974" i="2"/>
  <c r="G2942" i="2"/>
  <c r="F2942" i="2"/>
  <c r="G2910" i="2"/>
  <c r="F2910" i="2"/>
  <c r="G2878" i="2"/>
  <c r="F2878" i="2"/>
  <c r="G2846" i="2"/>
  <c r="F2846" i="2"/>
  <c r="G2814" i="2"/>
  <c r="F2814" i="2"/>
  <c r="G2782" i="2"/>
  <c r="F2782" i="2"/>
  <c r="G2750" i="2"/>
  <c r="F2750" i="2"/>
  <c r="G2718" i="2"/>
  <c r="F2718" i="2"/>
  <c r="G2686" i="2"/>
  <c r="F2686" i="2"/>
  <c r="G2654" i="2"/>
  <c r="F2654" i="2"/>
  <c r="G2622" i="2"/>
  <c r="F2622" i="2"/>
  <c r="G2590" i="2"/>
  <c r="F2590" i="2"/>
  <c r="G2558" i="2"/>
  <c r="F2558" i="2"/>
  <c r="G2526" i="2"/>
  <c r="F2526" i="2"/>
  <c r="G2494" i="2"/>
  <c r="F2494" i="2"/>
  <c r="G2462" i="2"/>
  <c r="F2462" i="2"/>
  <c r="G2430" i="2"/>
  <c r="F2430" i="2"/>
  <c r="G2398" i="2"/>
  <c r="F2398" i="2"/>
  <c r="G2366" i="2"/>
  <c r="F2366" i="2"/>
  <c r="G2334" i="2"/>
  <c r="F2334" i="2"/>
  <c r="G2302" i="2"/>
  <c r="F2302" i="2"/>
  <c r="G2270" i="2"/>
  <c r="F2270" i="2"/>
  <c r="G2238" i="2"/>
  <c r="F2238" i="2"/>
  <c r="G2198" i="2"/>
  <c r="F2198" i="2"/>
  <c r="G2182" i="2"/>
  <c r="F2182" i="2"/>
  <c r="G2134" i="2"/>
  <c r="F2134" i="2"/>
  <c r="G2126" i="2"/>
  <c r="F2126" i="2"/>
  <c r="G2118" i="2"/>
  <c r="F2118" i="2"/>
  <c r="G2102" i="2"/>
  <c r="F2102" i="2"/>
  <c r="G2094" i="2"/>
  <c r="F2094" i="2"/>
  <c r="G2070" i="2"/>
  <c r="F2070" i="2"/>
  <c r="G2062" i="2"/>
  <c r="F2062" i="2"/>
  <c r="G2046" i="2"/>
  <c r="F2046" i="2"/>
  <c r="G2038" i="2"/>
  <c r="F2038" i="2"/>
  <c r="G2030" i="2"/>
  <c r="F2030" i="2"/>
  <c r="G2006" i="2"/>
  <c r="F2006" i="2"/>
  <c r="G1998" i="2"/>
  <c r="F1998" i="2"/>
  <c r="G1990" i="2"/>
  <c r="F1990" i="2"/>
  <c r="G1974" i="2"/>
  <c r="F1974" i="2"/>
  <c r="G1966" i="2"/>
  <c r="F1966" i="2"/>
  <c r="G1958" i="2"/>
  <c r="F1958" i="2"/>
  <c r="G1942" i="2"/>
  <c r="F1942" i="2"/>
  <c r="G1934" i="2"/>
  <c r="F1934" i="2"/>
  <c r="G1918" i="2"/>
  <c r="F1918" i="2"/>
  <c r="G1910" i="2"/>
  <c r="F1910" i="2"/>
  <c r="G1902" i="2"/>
  <c r="F1902" i="2"/>
  <c r="G1894" i="2"/>
  <c r="F1894" i="2"/>
  <c r="G1886" i="2"/>
  <c r="F1886" i="2"/>
  <c r="G1878" i="2"/>
  <c r="F1878" i="2"/>
  <c r="G1870" i="2"/>
  <c r="F1870" i="2"/>
  <c r="G1862" i="2"/>
  <c r="F1862" i="2"/>
  <c r="G1854" i="2"/>
  <c r="F1854" i="2"/>
  <c r="G1846" i="2"/>
  <c r="F1846" i="2"/>
  <c r="G1838" i="2"/>
  <c r="F1838" i="2"/>
  <c r="G1830" i="2"/>
  <c r="F1830" i="2"/>
  <c r="G1822" i="2"/>
  <c r="F1822" i="2"/>
  <c r="G1814" i="2"/>
  <c r="F1814" i="2"/>
  <c r="G1806" i="2"/>
  <c r="F1806" i="2"/>
  <c r="G1798" i="2"/>
  <c r="F1798" i="2"/>
  <c r="G1790" i="2"/>
  <c r="F1790" i="2"/>
  <c r="G1782" i="2"/>
  <c r="F1782" i="2"/>
  <c r="G1774" i="2"/>
  <c r="F1774" i="2"/>
  <c r="G1766" i="2"/>
  <c r="F1766" i="2"/>
  <c r="G1758" i="2"/>
  <c r="F1758" i="2"/>
  <c r="G1750" i="2"/>
  <c r="F1750" i="2"/>
  <c r="G1742" i="2"/>
  <c r="F1742" i="2"/>
  <c r="G1734" i="2"/>
  <c r="F1734" i="2"/>
  <c r="G1726" i="2"/>
  <c r="F1726" i="2"/>
  <c r="G1718" i="2"/>
  <c r="F1718" i="2"/>
  <c r="G1710" i="2"/>
  <c r="F1710" i="2"/>
  <c r="G1702" i="2"/>
  <c r="F1702" i="2"/>
  <c r="G1694" i="2"/>
  <c r="F1694" i="2"/>
  <c r="G1686" i="2"/>
  <c r="F1686" i="2"/>
  <c r="G1678" i="2"/>
  <c r="F1678" i="2"/>
  <c r="G1670" i="2"/>
  <c r="F1670" i="2"/>
  <c r="G1662" i="2"/>
  <c r="F1662" i="2"/>
  <c r="G1654" i="2"/>
  <c r="F1654" i="2"/>
  <c r="G1646" i="2"/>
  <c r="F1646" i="2"/>
  <c r="G1638" i="2"/>
  <c r="F1638" i="2"/>
  <c r="G1630" i="2"/>
  <c r="F1630" i="2"/>
  <c r="G1622" i="2"/>
  <c r="F1622" i="2"/>
  <c r="G1614" i="2"/>
  <c r="F1614" i="2"/>
  <c r="G1606" i="2"/>
  <c r="F1606" i="2"/>
  <c r="G1598" i="2"/>
  <c r="F1598" i="2"/>
  <c r="G1590" i="2"/>
  <c r="F1590" i="2"/>
  <c r="G1582" i="2"/>
  <c r="F1582" i="2"/>
  <c r="G1574" i="2"/>
  <c r="F1574" i="2"/>
  <c r="G1566" i="2"/>
  <c r="F1566" i="2"/>
  <c r="G1558" i="2"/>
  <c r="F1558" i="2"/>
  <c r="G1550" i="2"/>
  <c r="F1550" i="2"/>
  <c r="G1542" i="2"/>
  <c r="F1542" i="2"/>
  <c r="G1534" i="2"/>
  <c r="F1534" i="2"/>
  <c r="G1526" i="2"/>
  <c r="F1526" i="2"/>
  <c r="G1518" i="2"/>
  <c r="F1518" i="2"/>
  <c r="G1510" i="2"/>
  <c r="F1510" i="2"/>
  <c r="G1502" i="2"/>
  <c r="F1502" i="2"/>
  <c r="G1494" i="2"/>
  <c r="F1494" i="2"/>
  <c r="G1486" i="2"/>
  <c r="F1486" i="2"/>
  <c r="G1478" i="2"/>
  <c r="F1478" i="2"/>
  <c r="G1470" i="2"/>
  <c r="F1470" i="2"/>
  <c r="G1462" i="2"/>
  <c r="F1462" i="2"/>
  <c r="G1454" i="2"/>
  <c r="F1454" i="2"/>
  <c r="G1446" i="2"/>
  <c r="F1446" i="2"/>
  <c r="G1438" i="2"/>
  <c r="F1438" i="2"/>
  <c r="G1430" i="2"/>
  <c r="F1430" i="2"/>
  <c r="G1422" i="2"/>
  <c r="F1422" i="2"/>
  <c r="G1414" i="2"/>
  <c r="F1414" i="2"/>
  <c r="G1406" i="2"/>
  <c r="F1406" i="2"/>
  <c r="G1398" i="2"/>
  <c r="F1398" i="2"/>
  <c r="G1390" i="2"/>
  <c r="F1390" i="2"/>
  <c r="G1382" i="2"/>
  <c r="F1382" i="2"/>
  <c r="G1366" i="2"/>
  <c r="F1366" i="2"/>
  <c r="G1358" i="2"/>
  <c r="F1358" i="2"/>
  <c r="G1350" i="2"/>
  <c r="F1350" i="2"/>
  <c r="G1342" i="2"/>
  <c r="F1342" i="2"/>
  <c r="G1334" i="2"/>
  <c r="F1334" i="2"/>
  <c r="G1326" i="2"/>
  <c r="F1326" i="2"/>
  <c r="G1318" i="2"/>
  <c r="F1318" i="2"/>
  <c r="G1310" i="2"/>
  <c r="F1310" i="2"/>
  <c r="G1302" i="2"/>
  <c r="F1302" i="2"/>
  <c r="G1294" i="2"/>
  <c r="F1294" i="2"/>
  <c r="G1286" i="2"/>
  <c r="F1286" i="2"/>
  <c r="G1278" i="2"/>
  <c r="F1278" i="2"/>
  <c r="G1270" i="2"/>
  <c r="F1270" i="2"/>
  <c r="G1262" i="2"/>
  <c r="F1262" i="2"/>
  <c r="G1254" i="2"/>
  <c r="F1254" i="2"/>
  <c r="G1246" i="2"/>
  <c r="F1246" i="2"/>
  <c r="G1238" i="2"/>
  <c r="F1238" i="2"/>
  <c r="G1230" i="2"/>
  <c r="F1230" i="2"/>
  <c r="G1222" i="2"/>
  <c r="F1222" i="2"/>
  <c r="G1214" i="2"/>
  <c r="F1214" i="2"/>
  <c r="G1206" i="2"/>
  <c r="F1206" i="2"/>
  <c r="G1198" i="2"/>
  <c r="F1198" i="2"/>
  <c r="G1190" i="2"/>
  <c r="F1190" i="2"/>
  <c r="G1182" i="2"/>
  <c r="F1182" i="2"/>
  <c r="G1174" i="2"/>
  <c r="F1174" i="2"/>
  <c r="G1166" i="2"/>
  <c r="F1166" i="2"/>
  <c r="G1158" i="2"/>
  <c r="F1158" i="2"/>
  <c r="G1150" i="2"/>
  <c r="F1150" i="2"/>
  <c r="G1142" i="2"/>
  <c r="F1142" i="2"/>
  <c r="G1134" i="2"/>
  <c r="F1134" i="2"/>
  <c r="G1126" i="2"/>
  <c r="F1126" i="2"/>
  <c r="G1118" i="2"/>
  <c r="F1118" i="2"/>
  <c r="G1110" i="2"/>
  <c r="F1110" i="2"/>
  <c r="G1102" i="2"/>
  <c r="F1102" i="2"/>
  <c r="G1094" i="2"/>
  <c r="F1094" i="2"/>
  <c r="G1086" i="2"/>
  <c r="F1086" i="2"/>
  <c r="G1078" i="2"/>
  <c r="F1078" i="2"/>
  <c r="G1070" i="2"/>
  <c r="F1070" i="2"/>
  <c r="G1062" i="2"/>
  <c r="F1062" i="2"/>
  <c r="G1054" i="2"/>
  <c r="F1054" i="2"/>
  <c r="G1046" i="2"/>
  <c r="F1046" i="2"/>
  <c r="G1038" i="2"/>
  <c r="F1038" i="2"/>
  <c r="G1030" i="2"/>
  <c r="F1030" i="2"/>
  <c r="G1022" i="2"/>
  <c r="F1022" i="2"/>
  <c r="G1014" i="2"/>
  <c r="F1014" i="2"/>
  <c r="G1006" i="2"/>
  <c r="F1006" i="2"/>
  <c r="G998" i="2"/>
  <c r="F998" i="2"/>
  <c r="G990" i="2"/>
  <c r="F990" i="2"/>
  <c r="G982" i="2"/>
  <c r="F982" i="2"/>
  <c r="G974" i="2"/>
  <c r="F974" i="2"/>
  <c r="G966" i="2"/>
  <c r="F966" i="2"/>
  <c r="G958" i="2"/>
  <c r="F958" i="2"/>
  <c r="G950" i="2"/>
  <c r="F950" i="2"/>
  <c r="G942" i="2"/>
  <c r="F942" i="2"/>
  <c r="G934" i="2"/>
  <c r="F934" i="2"/>
  <c r="G926" i="2"/>
  <c r="F926" i="2"/>
  <c r="G918" i="2"/>
  <c r="F918" i="2"/>
  <c r="G910" i="2"/>
  <c r="F910" i="2"/>
  <c r="G902" i="2"/>
  <c r="F902" i="2"/>
  <c r="G894" i="2"/>
  <c r="F894" i="2"/>
  <c r="G886" i="2"/>
  <c r="F886" i="2"/>
  <c r="G878" i="2"/>
  <c r="F878" i="2"/>
  <c r="G870" i="2"/>
  <c r="F870" i="2"/>
  <c r="G862" i="2"/>
  <c r="F862" i="2"/>
  <c r="G854" i="2"/>
  <c r="F854" i="2"/>
  <c r="G846" i="2"/>
  <c r="F846" i="2"/>
  <c r="G838" i="2"/>
  <c r="F838" i="2"/>
  <c r="G830" i="2"/>
  <c r="F830" i="2"/>
  <c r="G822" i="2"/>
  <c r="F822" i="2"/>
  <c r="G814" i="2"/>
  <c r="F814" i="2"/>
  <c r="G806" i="2"/>
  <c r="F806" i="2"/>
  <c r="G798" i="2"/>
  <c r="F798" i="2"/>
  <c r="G790" i="2"/>
  <c r="F790" i="2"/>
  <c r="G782" i="2"/>
  <c r="F782" i="2"/>
  <c r="G774" i="2"/>
  <c r="F774" i="2"/>
  <c r="G766" i="2"/>
  <c r="F766" i="2"/>
  <c r="G758" i="2"/>
  <c r="F758" i="2"/>
  <c r="G750" i="2"/>
  <c r="F750" i="2"/>
  <c r="G742" i="2"/>
  <c r="F742" i="2"/>
  <c r="G734" i="2"/>
  <c r="F734" i="2"/>
  <c r="G726" i="2"/>
  <c r="F726" i="2"/>
  <c r="G718" i="2"/>
  <c r="F718" i="2"/>
  <c r="G710" i="2"/>
  <c r="F710" i="2"/>
  <c r="G702" i="2"/>
  <c r="F702" i="2"/>
  <c r="G694" i="2"/>
  <c r="F694" i="2"/>
  <c r="G686" i="2"/>
  <c r="F686" i="2"/>
  <c r="G678" i="2"/>
  <c r="F678" i="2"/>
  <c r="G670" i="2"/>
  <c r="F670" i="2"/>
  <c r="G662" i="2"/>
  <c r="F662" i="2"/>
  <c r="G654" i="2"/>
  <c r="F654" i="2"/>
  <c r="G646" i="2"/>
  <c r="F646" i="2"/>
  <c r="G638" i="2"/>
  <c r="F638" i="2"/>
  <c r="G630" i="2"/>
  <c r="F630" i="2"/>
  <c r="G622" i="2"/>
  <c r="F622" i="2"/>
  <c r="G614" i="2"/>
  <c r="F614" i="2"/>
  <c r="G606" i="2"/>
  <c r="F606" i="2"/>
  <c r="G598" i="2"/>
  <c r="F598" i="2"/>
  <c r="G590" i="2"/>
  <c r="F590" i="2"/>
  <c r="G582" i="2"/>
  <c r="F582" i="2"/>
  <c r="G574" i="2"/>
  <c r="F574" i="2"/>
  <c r="G566" i="2"/>
  <c r="F566" i="2"/>
  <c r="G558" i="2"/>
  <c r="F558" i="2"/>
  <c r="G550" i="2"/>
  <c r="F550" i="2"/>
  <c r="G542" i="2"/>
  <c r="F542" i="2"/>
  <c r="G534" i="2"/>
  <c r="F534" i="2"/>
  <c r="G526" i="2"/>
  <c r="F526" i="2"/>
  <c r="G518" i="2"/>
  <c r="F518" i="2"/>
  <c r="G510" i="2"/>
  <c r="F510" i="2"/>
  <c r="G502" i="2"/>
  <c r="F502" i="2"/>
  <c r="G494" i="2"/>
  <c r="F494" i="2"/>
  <c r="G486" i="2"/>
  <c r="F486" i="2"/>
  <c r="G478" i="2"/>
  <c r="F478" i="2"/>
  <c r="G470" i="2"/>
  <c r="F470" i="2"/>
  <c r="G462" i="2"/>
  <c r="F462" i="2"/>
  <c r="G454" i="2"/>
  <c r="F454" i="2"/>
  <c r="G446" i="2"/>
  <c r="F446" i="2"/>
  <c r="G438" i="2"/>
  <c r="F438" i="2"/>
  <c r="G430" i="2"/>
  <c r="F430" i="2"/>
  <c r="G422" i="2"/>
  <c r="F422" i="2"/>
  <c r="G414" i="2"/>
  <c r="F414" i="2"/>
  <c r="G406" i="2"/>
  <c r="F406" i="2"/>
  <c r="G398" i="2"/>
  <c r="F398" i="2"/>
  <c r="G390" i="2"/>
  <c r="F390" i="2"/>
  <c r="G382" i="2"/>
  <c r="F382" i="2"/>
  <c r="G374" i="2"/>
  <c r="F374" i="2"/>
  <c r="G366" i="2"/>
  <c r="F366" i="2"/>
  <c r="G358" i="2"/>
  <c r="F358" i="2"/>
  <c r="G350" i="2"/>
  <c r="F350" i="2"/>
  <c r="G342" i="2"/>
  <c r="F342" i="2"/>
  <c r="G334" i="2"/>
  <c r="F334" i="2"/>
  <c r="G326" i="2"/>
  <c r="F326" i="2"/>
  <c r="G318" i="2"/>
  <c r="F318" i="2"/>
  <c r="G310" i="2"/>
  <c r="F310" i="2"/>
  <c r="G302" i="2"/>
  <c r="F302" i="2"/>
  <c r="G294" i="2"/>
  <c r="F294" i="2"/>
  <c r="G286" i="2"/>
  <c r="F286" i="2"/>
  <c r="G278" i="2"/>
  <c r="F278" i="2"/>
  <c r="G270" i="2"/>
  <c r="F270" i="2"/>
  <c r="G262" i="2"/>
  <c r="F262" i="2"/>
  <c r="G254" i="2"/>
  <c r="F254" i="2"/>
  <c r="G246" i="2"/>
  <c r="F246" i="2"/>
  <c r="G238" i="2"/>
  <c r="F238" i="2"/>
  <c r="G230" i="2"/>
  <c r="F230" i="2"/>
  <c r="G222" i="2"/>
  <c r="F222" i="2"/>
  <c r="G214" i="2"/>
  <c r="F214" i="2"/>
  <c r="G206" i="2"/>
  <c r="F206" i="2"/>
  <c r="G198" i="2"/>
  <c r="F198" i="2"/>
  <c r="G190" i="2"/>
  <c r="F190" i="2"/>
  <c r="G182" i="2"/>
  <c r="F182" i="2"/>
  <c r="G174" i="2"/>
  <c r="F174" i="2"/>
  <c r="G166" i="2"/>
  <c r="F166" i="2"/>
  <c r="G158" i="2"/>
  <c r="F158" i="2"/>
  <c r="G150" i="2"/>
  <c r="F150" i="2"/>
  <c r="G142" i="2"/>
  <c r="F142" i="2"/>
  <c r="G134" i="2"/>
  <c r="F134" i="2"/>
  <c r="G126" i="2"/>
  <c r="F126" i="2"/>
  <c r="G118" i="2"/>
  <c r="F118" i="2"/>
  <c r="G110" i="2"/>
  <c r="F110" i="2"/>
  <c r="G102" i="2"/>
  <c r="F102" i="2"/>
  <c r="G94" i="2"/>
  <c r="F94" i="2"/>
  <c r="G86" i="2"/>
  <c r="F86" i="2"/>
  <c r="G78" i="2"/>
  <c r="F78" i="2"/>
  <c r="G70" i="2"/>
  <c r="F70" i="2"/>
  <c r="G62" i="2"/>
  <c r="F62" i="2"/>
  <c r="G54" i="2"/>
  <c r="F54" i="2"/>
  <c r="G46" i="2"/>
  <c r="F46" i="2"/>
  <c r="G38" i="2"/>
  <c r="F38" i="2"/>
  <c r="G30" i="2"/>
  <c r="F30" i="2"/>
  <c r="G22" i="2"/>
  <c r="F22" i="2"/>
  <c r="G14" i="2"/>
  <c r="F14" i="2"/>
  <c r="G6" i="2"/>
  <c r="F6" i="2"/>
  <c r="F4148" i="2"/>
  <c r="F4140" i="2"/>
  <c r="F4132" i="2"/>
  <c r="F4124" i="2"/>
  <c r="F4116" i="2"/>
  <c r="F4108" i="2"/>
  <c r="F4100" i="2"/>
  <c r="F4092" i="2"/>
  <c r="F4084" i="2"/>
  <c r="F4076" i="2"/>
  <c r="F4068" i="2"/>
  <c r="F4060" i="2"/>
  <c r="F4052" i="2"/>
  <c r="F4044" i="2"/>
  <c r="F4036" i="2"/>
  <c r="F4028" i="2"/>
  <c r="F4020" i="2"/>
  <c r="F4012" i="2"/>
  <c r="F4004" i="2"/>
  <c r="F3996" i="2"/>
  <c r="F3988" i="2"/>
  <c r="F3980" i="2"/>
  <c r="F3972" i="2"/>
  <c r="F3964" i="2"/>
  <c r="F3956" i="2"/>
  <c r="F3948" i="2"/>
  <c r="F3940" i="2"/>
  <c r="F3932" i="2"/>
  <c r="F3924" i="2"/>
  <c r="F3916" i="2"/>
  <c r="F3908" i="2"/>
  <c r="F3900" i="2"/>
  <c r="F3892" i="2"/>
  <c r="F3884" i="2"/>
  <c r="F3876" i="2"/>
  <c r="F3868" i="2"/>
  <c r="F3860" i="2"/>
  <c r="F3852" i="2"/>
  <c r="F3844" i="2"/>
  <c r="F3836" i="2"/>
  <c r="F3828" i="2"/>
  <c r="F3820" i="2"/>
  <c r="F3812" i="2"/>
  <c r="F3804" i="2"/>
  <c r="F3796" i="2"/>
  <c r="F3788" i="2"/>
  <c r="F3780" i="2"/>
  <c r="F3772" i="2"/>
  <c r="F3764" i="2"/>
  <c r="F3756" i="2"/>
  <c r="F3748" i="2"/>
  <c r="F3740" i="2"/>
  <c r="F3732" i="2"/>
  <c r="F3724" i="2"/>
  <c r="F3716" i="2"/>
  <c r="F3708" i="2"/>
  <c r="F3700" i="2"/>
  <c r="F3692" i="2"/>
  <c r="F3684" i="2"/>
  <c r="F3676" i="2"/>
  <c r="F3668" i="2"/>
  <c r="F3660" i="2"/>
  <c r="F3652" i="2"/>
  <c r="F3644" i="2"/>
  <c r="F3636" i="2"/>
  <c r="F3628" i="2"/>
  <c r="F3620" i="2"/>
  <c r="F3612" i="2"/>
  <c r="F3604" i="2"/>
  <c r="F3596" i="2"/>
  <c r="F3588" i="2"/>
  <c r="F3580" i="2"/>
  <c r="F3572" i="2"/>
  <c r="F3564" i="2"/>
  <c r="F3556" i="2"/>
  <c r="F3548" i="2"/>
  <c r="F3540" i="2"/>
  <c r="F3532" i="2"/>
  <c r="F3524" i="2"/>
  <c r="F3516" i="2"/>
  <c r="F3508" i="2"/>
  <c r="F3500" i="2"/>
  <c r="F3492" i="2"/>
  <c r="F3484" i="2"/>
  <c r="F3476" i="2"/>
  <c r="F3468" i="2"/>
  <c r="F3460" i="2"/>
  <c r="F3452" i="2"/>
  <c r="F3444" i="2"/>
  <c r="F3436" i="2"/>
  <c r="F3426" i="2"/>
  <c r="F3416" i="2"/>
  <c r="F3394" i="2"/>
  <c r="F3384" i="2"/>
  <c r="F3362" i="2"/>
  <c r="F3352" i="2"/>
  <c r="F3330" i="2"/>
  <c r="F3320" i="2"/>
  <c r="F3298" i="2"/>
  <c r="F3288" i="2"/>
  <c r="F3266" i="2"/>
  <c r="F3256" i="2"/>
  <c r="F3234" i="2"/>
  <c r="F3224" i="2"/>
  <c r="F3202" i="2"/>
  <c r="F3192" i="2"/>
  <c r="F3170" i="2"/>
  <c r="F3160" i="2"/>
  <c r="F3138" i="2"/>
  <c r="F3128" i="2"/>
  <c r="F3106" i="2"/>
  <c r="F3096" i="2"/>
  <c r="F3073" i="2"/>
  <c r="F3046" i="2"/>
  <c r="F3031" i="2"/>
  <c r="F3019" i="2"/>
  <c r="F3004" i="2"/>
  <c r="F2975" i="2"/>
  <c r="F2961" i="2"/>
  <c r="F2947" i="2"/>
  <c r="F2918" i="2"/>
  <c r="F2903" i="2"/>
  <c r="F2891" i="2"/>
  <c r="F2876" i="2"/>
  <c r="F2847" i="2"/>
  <c r="F2833" i="2"/>
  <c r="F2819" i="2"/>
  <c r="F2790" i="2"/>
  <c r="F2775" i="2"/>
  <c r="F2763" i="2"/>
  <c r="F2748" i="2"/>
  <c r="F2719" i="2"/>
  <c r="F2705" i="2"/>
  <c r="F2691" i="2"/>
  <c r="F2662" i="2"/>
  <c r="F2647" i="2"/>
  <c r="F2635" i="2"/>
  <c r="F2620" i="2"/>
  <c r="F2591" i="2"/>
  <c r="F2577" i="2"/>
  <c r="F2563" i="2"/>
  <c r="F2534" i="2"/>
  <c r="F2519" i="2"/>
  <c r="F2507" i="2"/>
  <c r="F2492" i="2"/>
  <c r="F2463" i="2"/>
  <c r="F2449" i="2"/>
  <c r="F2435" i="2"/>
  <c r="F2406" i="2"/>
  <c r="F2391" i="2"/>
  <c r="F2379" i="2"/>
  <c r="F2364" i="2"/>
  <c r="F2335" i="2"/>
  <c r="F2321" i="2"/>
  <c r="F2307" i="2"/>
  <c r="F2278" i="2"/>
  <c r="F2263" i="2"/>
  <c r="F2251" i="2"/>
  <c r="F2236" i="2"/>
  <c r="F2206" i="2"/>
  <c r="F2190" i="2"/>
  <c r="F2174" i="2"/>
  <c r="F2158" i="2"/>
  <c r="F2122" i="2"/>
  <c r="F2106" i="2"/>
  <c r="F2086" i="2"/>
  <c r="F2065" i="2"/>
  <c r="F2043" i="2"/>
  <c r="F1969" i="2"/>
  <c r="F1939" i="2"/>
  <c r="F1911" i="2"/>
  <c r="F1850" i="2"/>
  <c r="F1762" i="2"/>
  <c r="F1681" i="2"/>
  <c r="F1594" i="2"/>
  <c r="F1506" i="2"/>
  <c r="F1425" i="2"/>
  <c r="F1323" i="2"/>
  <c r="F1147" i="2"/>
  <c r="F984" i="2"/>
  <c r="F762" i="2"/>
  <c r="V10" i="2"/>
  <c r="V9" i="2"/>
  <c r="U7" i="2"/>
  <c r="V7" i="2"/>
  <c r="T7" i="2"/>
  <c r="U6" i="2"/>
  <c r="V6" i="2"/>
  <c r="T6" i="2"/>
  <c r="U5" i="2"/>
  <c r="V5" i="2"/>
  <c r="T5" i="2"/>
  <c r="R7" i="2"/>
  <c r="R6" i="2"/>
  <c r="R5" i="2"/>
  <c r="V11" i="2" l="1"/>
  <c r="V12" i="2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520" i="1" a="1"/>
  <c r="R1520" i="1" s="1"/>
  <c r="R1521" i="1" a="1"/>
  <c r="R1521" i="1" s="1"/>
  <c r="R1522" i="1" a="1"/>
  <c r="R1522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543" i="1" a="1"/>
  <c r="R1543" i="1" s="1"/>
  <c r="R1544" i="1" a="1"/>
  <c r="R1544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563" i="1" a="1"/>
  <c r="R1563" i="1" s="1"/>
  <c r="R1564" i="1" a="1"/>
  <c r="R1564" i="1" s="1"/>
  <c r="R1565" i="1" a="1"/>
  <c r="R1565" i="1" s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 s="1"/>
  <c r="R1627" i="1" a="1"/>
  <c r="R1627" i="1" s="1"/>
  <c r="R1628" i="1" a="1"/>
  <c r="R1628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638" i="1" a="1"/>
  <c r="R1638" i="1" s="1"/>
  <c r="R1639" i="1" a="1"/>
  <c r="R1639" i="1" s="1"/>
  <c r="R1640" i="1" a="1"/>
  <c r="R1640" i="1" s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649" i="1" a="1"/>
  <c r="R1649" i="1" s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 s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2036" i="1" a="1"/>
  <c r="R2036" i="1" s="1"/>
  <c r="R2037" i="1" a="1"/>
  <c r="R2037" i="1" s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152" i="1" a="1"/>
  <c r="R2152" i="1" s="1"/>
  <c r="R2153" i="1" a="1"/>
  <c r="R2153" i="1" s="1"/>
  <c r="R2154" i="1" a="1"/>
  <c r="R215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 s="1"/>
  <c r="R2319" i="1" a="1"/>
  <c r="R2319" i="1" s="1"/>
  <c r="R2320" i="1" a="1"/>
  <c r="R2320" i="1" s="1"/>
  <c r="R2321" i="1" a="1"/>
  <c r="R2321" i="1" s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2678" i="1" a="1"/>
  <c r="R2678" i="1" s="1"/>
  <c r="R2679" i="1" a="1"/>
  <c r="R2679" i="1" s="1"/>
  <c r="R2680" i="1" a="1"/>
  <c r="R2680" i="1" s="1"/>
  <c r="R2681" i="1" a="1"/>
  <c r="R2681" i="1" s="1"/>
  <c r="R2682" i="1" a="1"/>
  <c r="R2682" i="1" s="1"/>
  <c r="R2683" i="1" a="1"/>
  <c r="R2683" i="1" s="1"/>
  <c r="R2684" i="1" a="1"/>
  <c r="R2684" i="1" s="1"/>
  <c r="R2685" i="1" a="1"/>
  <c r="R2685" i="1" s="1"/>
  <c r="R2686" i="1" a="1"/>
  <c r="R2686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696" i="1" a="1"/>
  <c r="R2696" i="1" s="1"/>
  <c r="R2697" i="1" a="1"/>
  <c r="R2697" i="1" s="1"/>
  <c r="R2698" i="1" a="1"/>
  <c r="R2698" i="1" s="1"/>
  <c r="R2699" i="1" a="1"/>
  <c r="R2699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715" i="1" a="1"/>
  <c r="R2715" i="1" s="1"/>
  <c r="R2716" i="1" a="1"/>
  <c r="R2716" i="1" s="1"/>
  <c r="R2717" i="1" a="1"/>
  <c r="R2717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2792" i="1" a="1"/>
  <c r="R2792" i="1" s="1"/>
  <c r="R2793" i="1" a="1"/>
  <c r="R2793" i="1" s="1"/>
  <c r="R2794" i="1" a="1"/>
  <c r="R2794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800" i="1" a="1"/>
  <c r="R2800" i="1" s="1"/>
  <c r="R2801" i="1" a="1"/>
  <c r="R2801" i="1" s="1"/>
  <c r="R2802" i="1" a="1"/>
  <c r="R2802" i="1" s="1"/>
  <c r="R2803" i="1" a="1"/>
  <c r="R2803" i="1" s="1"/>
  <c r="R2804" i="1" a="1"/>
  <c r="R2804" i="1" s="1"/>
  <c r="R2805" i="1" a="1"/>
  <c r="R2805" i="1" s="1"/>
  <c r="R2806" i="1" a="1"/>
  <c r="R2806" i="1" s="1"/>
  <c r="R2807" i="1" a="1"/>
  <c r="R2807" i="1" s="1"/>
  <c r="R2808" i="1" a="1"/>
  <c r="R2808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 s="1"/>
  <c r="R2855" i="1" a="1"/>
  <c r="R2855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 s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 s="1"/>
  <c r="R2887" i="1" a="1"/>
  <c r="R2887" i="1" s="1"/>
  <c r="R2888" i="1" a="1"/>
  <c r="R2888" i="1" s="1"/>
  <c r="R2889" i="1" a="1"/>
  <c r="R2889" i="1" s="1"/>
  <c r="R2890" i="1" a="1"/>
  <c r="R2890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2968" i="1" a="1"/>
  <c r="R2968" i="1" s="1"/>
  <c r="R2969" i="1" a="1"/>
  <c r="R2969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3130" i="1" a="1"/>
  <c r="R3130" i="1" s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 s="1"/>
  <c r="R3143" i="1" a="1"/>
  <c r="R3143" i="1" s="1"/>
  <c r="R3144" i="1" a="1"/>
  <c r="R3144" i="1" s="1"/>
  <c r="R3145" i="1" a="1"/>
  <c r="R3145" i="1" s="1"/>
  <c r="R3146" i="1" a="1"/>
  <c r="R3146" i="1" s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 s="1"/>
  <c r="R3159" i="1" a="1"/>
  <c r="R3159" i="1" s="1"/>
  <c r="R3160" i="1" a="1"/>
  <c r="R3160" i="1" s="1"/>
  <c r="R3161" i="1" a="1"/>
  <c r="R3161" i="1" s="1"/>
  <c r="R3162" i="1" a="1"/>
  <c r="R3162" i="1" s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 s="1"/>
  <c r="R3175" i="1" a="1"/>
  <c r="R3175" i="1" s="1"/>
  <c r="R3176" i="1" a="1"/>
  <c r="R3176" i="1" s="1"/>
  <c r="R3177" i="1" a="1"/>
  <c r="R3177" i="1" s="1"/>
  <c r="R3178" i="1" a="1"/>
  <c r="R3178" i="1" s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210" i="1" a="1"/>
  <c r="R3210" i="1" s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 s="1"/>
  <c r="R3223" i="1" a="1"/>
  <c r="R3223" i="1" s="1"/>
  <c r="R3224" i="1" a="1"/>
  <c r="R3224" i="1" s="1"/>
  <c r="R3225" i="1" a="1"/>
  <c r="R3225" i="1" s="1"/>
  <c r="R3226" i="1" a="1"/>
  <c r="R3226" i="1" s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 s="1"/>
  <c r="R3239" i="1" a="1"/>
  <c r="R3239" i="1" s="1"/>
  <c r="R3240" i="1" a="1"/>
  <c r="R3240" i="1" s="1"/>
  <c r="R3241" i="1" a="1"/>
  <c r="R3241" i="1" s="1"/>
  <c r="R3242" i="1" a="1"/>
  <c r="R3242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 s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 s="1"/>
  <c r="R3255" i="1" a="1"/>
  <c r="R3255" i="1" s="1"/>
  <c r="R3256" i="1" a="1"/>
  <c r="R3256" i="1" s="1"/>
  <c r="R3257" i="1" a="1"/>
  <c r="R3257" i="1" s="1"/>
  <c r="R3258" i="1" a="1"/>
  <c r="R3258" i="1" s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 s="1"/>
  <c r="R3271" i="1" a="1"/>
  <c r="R3271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87" i="1" a="1"/>
  <c r="R3287" i="1" s="1"/>
  <c r="R3288" i="1" a="1"/>
  <c r="R3288" i="1" s="1"/>
  <c r="R3289" i="1" a="1"/>
  <c r="R3289" i="1" s="1"/>
  <c r="R3290" i="1" a="1"/>
  <c r="R3290" i="1" s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 s="1"/>
  <c r="R3303" i="1" a="1"/>
  <c r="R3303" i="1" s="1"/>
  <c r="R3304" i="1" a="1"/>
  <c r="R3304" i="1" s="1"/>
  <c r="R3305" i="1" a="1"/>
  <c r="R3305" i="1" s="1"/>
  <c r="R3306" i="1" a="1"/>
  <c r="R3306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 s="1"/>
  <c r="R3331" i="1" a="1"/>
  <c r="R3331" i="1" s="1"/>
  <c r="R3332" i="1" a="1"/>
  <c r="R3332" i="1" s="1"/>
  <c r="R3333" i="1" a="1"/>
  <c r="R3333" i="1" s="1"/>
  <c r="R3334" i="1" a="1"/>
  <c r="R3334" i="1" s="1"/>
  <c r="R3335" i="1" a="1"/>
  <c r="R3335" i="1" s="1"/>
  <c r="R3336" i="1" a="1"/>
  <c r="R3336" i="1" s="1"/>
  <c r="R3337" i="1" a="1"/>
  <c r="R3337" i="1" s="1"/>
  <c r="R3338" i="1" a="1"/>
  <c r="R3338" i="1" s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 s="1"/>
  <c r="R3347" i="1" a="1"/>
  <c r="R3347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 s="1"/>
  <c r="R3363" i="1" a="1"/>
  <c r="R3363" i="1" s="1"/>
  <c r="R3364" i="1" a="1"/>
  <c r="R3364" i="1" s="1"/>
  <c r="R3365" i="1" a="1"/>
  <c r="R3365" i="1" s="1"/>
  <c r="R3366" i="1" a="1"/>
  <c r="R3366" i="1" s="1"/>
  <c r="R3367" i="1" a="1"/>
  <c r="R3367" i="1" s="1"/>
  <c r="R3368" i="1" a="1"/>
  <c r="R3368" i="1" s="1"/>
  <c r="R3369" i="1" a="1"/>
  <c r="R3369" i="1" s="1"/>
  <c r="R3370" i="1" a="1"/>
  <c r="R3370" i="1" s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 s="1"/>
  <c r="R3377" i="1" a="1"/>
  <c r="R3377" i="1" s="1"/>
  <c r="R3378" i="1" a="1"/>
  <c r="R3378" i="1" s="1"/>
  <c r="R3379" i="1" a="1"/>
  <c r="R3379" i="1" s="1"/>
  <c r="R3380" i="1" a="1"/>
  <c r="R3380" i="1" s="1"/>
  <c r="R3381" i="1" a="1"/>
  <c r="R3381" i="1" s="1"/>
  <c r="R3382" i="1" a="1"/>
  <c r="R3382" i="1" s="1"/>
  <c r="R3383" i="1" a="1"/>
  <c r="R3383" i="1" s="1"/>
  <c r="R3384" i="1" a="1"/>
  <c r="R3384" i="1" s="1"/>
  <c r="R3385" i="1" a="1"/>
  <c r="R3385" i="1" s="1"/>
  <c r="R3386" i="1" a="1"/>
  <c r="R3386" i="1" s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 s="1"/>
  <c r="R3395" i="1" a="1"/>
  <c r="R3395" i="1" s="1"/>
  <c r="R3396" i="1" a="1"/>
  <c r="R3396" i="1" s="1"/>
  <c r="R3397" i="1" a="1"/>
  <c r="R3397" i="1" s="1"/>
  <c r="R3398" i="1" a="1"/>
  <c r="R3398" i="1" s="1"/>
  <c r="R3399" i="1" a="1"/>
  <c r="R3399" i="1" s="1"/>
  <c r="R3400" i="1" a="1"/>
  <c r="R3400" i="1" s="1"/>
  <c r="R3401" i="1" a="1"/>
  <c r="R3401" i="1" s="1"/>
  <c r="R3402" i="1" a="1"/>
  <c r="R3402" i="1" s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 s="1"/>
  <c r="R3411" i="1" a="1"/>
  <c r="R3411" i="1" s="1"/>
  <c r="R3412" i="1" a="1"/>
  <c r="R3412" i="1" s="1"/>
  <c r="R3413" i="1" a="1"/>
  <c r="R3413" i="1" s="1"/>
  <c r="R3414" i="1" a="1"/>
  <c r="R3414" i="1" s="1"/>
  <c r="R3415" i="1" a="1"/>
  <c r="R3415" i="1" s="1"/>
  <c r="R3416" i="1" a="1"/>
  <c r="R3416" i="1" s="1"/>
  <c r="R3417" i="1" a="1"/>
  <c r="R3417" i="1" s="1"/>
  <c r="R3418" i="1" a="1"/>
  <c r="R3418" i="1" s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 s="1"/>
  <c r="R3427" i="1" a="1"/>
  <c r="R3427" i="1" s="1"/>
  <c r="R3428" i="1" a="1"/>
  <c r="R3428" i="1" s="1"/>
  <c r="R3429" i="1" a="1"/>
  <c r="R3429" i="1" s="1"/>
  <c r="R3430" i="1" a="1"/>
  <c r="R3430" i="1" s="1"/>
  <c r="R3431" i="1" a="1"/>
  <c r="R3431" i="1" s="1"/>
  <c r="R3432" i="1" a="1"/>
  <c r="R3432" i="1" s="1"/>
  <c r="R3433" i="1" a="1"/>
  <c r="R3433" i="1" s="1"/>
  <c r="R3434" i="1" a="1"/>
  <c r="R3434" i="1" s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 s="1"/>
  <c r="R3443" i="1" a="1"/>
  <c r="R3443" i="1" s="1"/>
  <c r="R3444" i="1" a="1"/>
  <c r="R3444" i="1" s="1"/>
  <c r="R3445" i="1" a="1"/>
  <c r="R3445" i="1" s="1"/>
  <c r="R3446" i="1" a="1"/>
  <c r="R3446" i="1" s="1"/>
  <c r="R3447" i="1" a="1"/>
  <c r="R3447" i="1" s="1"/>
  <c r="R3448" i="1" a="1"/>
  <c r="R3448" i="1" s="1"/>
  <c r="R3449" i="1" a="1"/>
  <c r="R3449" i="1" s="1"/>
  <c r="R3450" i="1" a="1"/>
  <c r="R3450" i="1" s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 s="1"/>
  <c r="R3459" i="1" a="1"/>
  <c r="R3459" i="1" s="1"/>
  <c r="R3460" i="1" a="1"/>
  <c r="R3460" i="1" s="1"/>
  <c r="R3461" i="1" a="1"/>
  <c r="R3461" i="1" s="1"/>
  <c r="R3462" i="1" a="1"/>
  <c r="R3462" i="1" s="1"/>
  <c r="R3463" i="1" a="1"/>
  <c r="R3463" i="1" s="1"/>
  <c r="R3464" i="1" a="1"/>
  <c r="R3464" i="1" s="1"/>
  <c r="R3465" i="1" a="1"/>
  <c r="R3465" i="1" s="1"/>
  <c r="R3466" i="1" a="1"/>
  <c r="R3466" i="1" s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 s="1"/>
  <c r="R3475" i="1" a="1"/>
  <c r="R3475" i="1" s="1"/>
  <c r="R3476" i="1" a="1"/>
  <c r="R3476" i="1" s="1"/>
  <c r="R3477" i="1" a="1"/>
  <c r="R3477" i="1" s="1"/>
  <c r="R3478" i="1" a="1"/>
  <c r="R3478" i="1" s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 s="1"/>
  <c r="R3486" i="1" a="1"/>
  <c r="R3486" i="1" s="1"/>
  <c r="R3487" i="1" a="1"/>
  <c r="R3487" i="1" s="1"/>
  <c r="R3488" i="1" a="1"/>
  <c r="R3488" i="1" s="1"/>
  <c r="R3489" i="1" a="1"/>
  <c r="R3489" i="1" s="1"/>
  <c r="R3490" i="1" a="1"/>
  <c r="R3490" i="1" s="1"/>
  <c r="R3491" i="1" a="1"/>
  <c r="R3491" i="1" s="1"/>
  <c r="R3492" i="1" a="1"/>
  <c r="R3492" i="1" s="1"/>
  <c r="R3493" i="1" a="1"/>
  <c r="R3493" i="1" s="1"/>
  <c r="R3494" i="1" a="1"/>
  <c r="R3494" i="1" s="1"/>
  <c r="R3495" i="1" a="1"/>
  <c r="R3495" i="1" s="1"/>
  <c r="R3496" i="1" a="1"/>
  <c r="R3496" i="1" s="1"/>
  <c r="R3497" i="1" a="1"/>
  <c r="R3497" i="1" s="1"/>
  <c r="R3498" i="1" a="1"/>
  <c r="R3498" i="1" s="1"/>
  <c r="R3499" i="1" a="1"/>
  <c r="R3499" i="1" s="1"/>
  <c r="R3500" i="1" a="1"/>
  <c r="R3500" i="1" s="1"/>
  <c r="R3501" i="1" a="1"/>
  <c r="R3501" i="1" s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 s="1"/>
  <c r="R3507" i="1" a="1"/>
  <c r="R3507" i="1" s="1"/>
  <c r="R3508" i="1" a="1"/>
  <c r="R3508" i="1" s="1"/>
  <c r="R3509" i="1" a="1"/>
  <c r="R3509" i="1" s="1"/>
  <c r="R3510" i="1" a="1"/>
  <c r="R3510" i="1" s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 s="1"/>
  <c r="R3518" i="1" a="1"/>
  <c r="R3518" i="1" s="1"/>
  <c r="R3519" i="1" a="1"/>
  <c r="R3519" i="1" s="1"/>
  <c r="R3520" i="1" a="1"/>
  <c r="R3520" i="1" s="1"/>
  <c r="R3521" i="1" a="1"/>
  <c r="R3521" i="1" s="1"/>
  <c r="R3522" i="1" a="1"/>
  <c r="R3522" i="1" s="1"/>
  <c r="R3523" i="1" a="1"/>
  <c r="R3523" i="1" s="1"/>
  <c r="R3524" i="1" a="1"/>
  <c r="R3524" i="1" s="1"/>
  <c r="R3525" i="1" a="1"/>
  <c r="R3525" i="1" s="1"/>
  <c r="R3526" i="1" a="1"/>
  <c r="R3526" i="1" s="1"/>
  <c r="R3527" i="1" a="1"/>
  <c r="R3527" i="1" s="1"/>
  <c r="R3528" i="1" a="1"/>
  <c r="R3528" i="1" s="1"/>
  <c r="R3529" i="1" a="1"/>
  <c r="R3529" i="1" s="1"/>
  <c r="R3530" i="1" a="1"/>
  <c r="R3530" i="1" s="1"/>
  <c r="R3531" i="1" a="1"/>
  <c r="R3531" i="1" s="1"/>
  <c r="R3532" i="1" a="1"/>
  <c r="R3532" i="1" s="1"/>
  <c r="R3533" i="1" a="1"/>
  <c r="R3533" i="1" s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 s="1"/>
  <c r="R3539" i="1" a="1"/>
  <c r="R3539" i="1" s="1"/>
  <c r="R3540" i="1" a="1"/>
  <c r="R3540" i="1" s="1"/>
  <c r="R3541" i="1" a="1"/>
  <c r="R3541" i="1" s="1"/>
  <c r="R3542" i="1" a="1"/>
  <c r="R3542" i="1" s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 s="1"/>
  <c r="R3550" i="1" a="1"/>
  <c r="R3550" i="1" s="1"/>
  <c r="R3551" i="1" a="1"/>
  <c r="R3551" i="1" s="1"/>
  <c r="R3552" i="1" a="1"/>
  <c r="R3552" i="1" s="1"/>
  <c r="R3553" i="1" a="1"/>
  <c r="R3553" i="1" s="1"/>
  <c r="R3554" i="1" a="1"/>
  <c r="R3554" i="1" s="1"/>
  <c r="R3555" i="1" a="1"/>
  <c r="R3555" i="1" s="1"/>
  <c r="R3556" i="1" a="1"/>
  <c r="R3556" i="1" s="1"/>
  <c r="R3557" i="1" a="1"/>
  <c r="R3557" i="1" s="1"/>
  <c r="R3558" i="1" a="1"/>
  <c r="R3558" i="1" s="1"/>
  <c r="R3559" i="1" a="1"/>
  <c r="R3559" i="1" s="1"/>
  <c r="R3560" i="1" a="1"/>
  <c r="R3560" i="1" s="1"/>
  <c r="R3561" i="1" a="1"/>
  <c r="R3561" i="1" s="1"/>
  <c r="R3562" i="1" a="1"/>
  <c r="R3562" i="1" s="1"/>
  <c r="R3563" i="1" a="1"/>
  <c r="R3563" i="1" s="1"/>
  <c r="R3564" i="1" a="1"/>
  <c r="R3564" i="1" s="1"/>
  <c r="R3565" i="1" a="1"/>
  <c r="R3565" i="1" s="1"/>
  <c r="R3566" i="1" a="1"/>
  <c r="R3566" i="1" s="1"/>
  <c r="R3567" i="1" a="1"/>
  <c r="R3567" i="1" s="1"/>
  <c r="R3568" i="1" a="1"/>
  <c r="R3568" i="1" s="1"/>
  <c r="R3569" i="1" a="1"/>
  <c r="R3569" i="1" s="1"/>
  <c r="R3570" i="1" a="1"/>
  <c r="R3570" i="1" s="1"/>
  <c r="R3571" i="1" a="1"/>
  <c r="R3571" i="1" s="1"/>
  <c r="R3572" i="1" a="1"/>
  <c r="R3572" i="1" s="1"/>
  <c r="R3573" i="1" a="1"/>
  <c r="R3573" i="1" s="1"/>
  <c r="R3574" i="1" a="1"/>
  <c r="R3574" i="1" s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 s="1"/>
  <c r="R3582" i="1" a="1"/>
  <c r="R3582" i="1" s="1"/>
  <c r="R3583" i="1" a="1"/>
  <c r="R3583" i="1" s="1"/>
  <c r="R3584" i="1" a="1"/>
  <c r="R3584" i="1" s="1"/>
  <c r="R3585" i="1" a="1"/>
  <c r="R3585" i="1" s="1"/>
  <c r="R3586" i="1" a="1"/>
  <c r="R3586" i="1" s="1"/>
  <c r="R3587" i="1" a="1"/>
  <c r="R3587" i="1" s="1"/>
  <c r="R3588" i="1" a="1"/>
  <c r="R3588" i="1" s="1"/>
  <c r="R3589" i="1" a="1"/>
  <c r="R3589" i="1" s="1"/>
  <c r="R3590" i="1" a="1"/>
  <c r="R3590" i="1" s="1"/>
  <c r="R3591" i="1" a="1"/>
  <c r="R3591" i="1" s="1"/>
  <c r="R3592" i="1" a="1"/>
  <c r="R3592" i="1" s="1"/>
  <c r="R3593" i="1" a="1"/>
  <c r="R3593" i="1" s="1"/>
  <c r="R3594" i="1" a="1"/>
  <c r="R3594" i="1" s="1"/>
  <c r="R3595" i="1" a="1"/>
  <c r="R3595" i="1" s="1"/>
  <c r="R3596" i="1" a="1"/>
  <c r="R3596" i="1" s="1"/>
  <c r="R3597" i="1" a="1"/>
  <c r="R3597" i="1" s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 s="1"/>
  <c r="R3603" i="1" a="1"/>
  <c r="R3603" i="1" s="1"/>
  <c r="R3604" i="1" a="1"/>
  <c r="R3604" i="1" s="1"/>
  <c r="R3605" i="1" a="1"/>
  <c r="R3605" i="1" s="1"/>
  <c r="R3606" i="1" a="1"/>
  <c r="R3606" i="1" s="1"/>
  <c r="R3607" i="1" a="1"/>
  <c r="R3607" i="1" s="1"/>
  <c r="R3608" i="1" a="1"/>
  <c r="R3608" i="1" s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 s="1"/>
  <c r="R3614" i="1" a="1"/>
  <c r="R3614" i="1" s="1"/>
  <c r="R3615" i="1" a="1"/>
  <c r="R3615" i="1" s="1"/>
  <c r="R3616" i="1" a="1"/>
  <c r="R3616" i="1" s="1"/>
  <c r="R3617" i="1" a="1"/>
  <c r="R3617" i="1" s="1"/>
  <c r="R3618" i="1" a="1"/>
  <c r="R3618" i="1" s="1"/>
  <c r="R3619" i="1" a="1"/>
  <c r="R3619" i="1" s="1"/>
  <c r="R3620" i="1" a="1"/>
  <c r="R3620" i="1" s="1"/>
  <c r="R3621" i="1" a="1"/>
  <c r="R3621" i="1" s="1"/>
  <c r="R3622" i="1" a="1"/>
  <c r="R3622" i="1" s="1"/>
  <c r="R3623" i="1" a="1"/>
  <c r="R3623" i="1" s="1"/>
  <c r="R3624" i="1" a="1"/>
  <c r="R3624" i="1" s="1"/>
  <c r="R3625" i="1" a="1"/>
  <c r="R3625" i="1" s="1"/>
  <c r="R3626" i="1" a="1"/>
  <c r="R3626" i="1" s="1"/>
  <c r="R3627" i="1" a="1"/>
  <c r="R3627" i="1" s="1"/>
  <c r="R3628" i="1" a="1"/>
  <c r="R3628" i="1" s="1"/>
  <c r="R3629" i="1" a="1"/>
  <c r="R3629" i="1" s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3650" i="1" a="1"/>
  <c r="R3650" i="1" s="1"/>
  <c r="R3651" i="1" a="1"/>
  <c r="R3651" i="1" s="1"/>
  <c r="R3652" i="1" a="1"/>
  <c r="R3652" i="1" s="1"/>
  <c r="R3653" i="1" a="1"/>
  <c r="R3653" i="1" s="1"/>
  <c r="R3654" i="1" a="1"/>
  <c r="R3654" i="1" s="1"/>
  <c r="R3655" i="1" a="1"/>
  <c r="R3655" i="1" s="1"/>
  <c r="R3656" i="1" a="1"/>
  <c r="R3656" i="1" s="1"/>
  <c r="R3657" i="1" a="1"/>
  <c r="R3657" i="1" s="1"/>
  <c r="R3658" i="1" a="1"/>
  <c r="R3658" i="1" s="1"/>
  <c r="R3659" i="1" a="1"/>
  <c r="R3659" i="1" s="1"/>
  <c r="R3660" i="1" a="1"/>
  <c r="R3660" i="1" s="1"/>
  <c r="R3661" i="1" a="1"/>
  <c r="R3661" i="1" s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 s="1"/>
  <c r="R3667" i="1" a="1"/>
  <c r="R3667" i="1" s="1"/>
  <c r="R3668" i="1" a="1"/>
  <c r="R3668" i="1" s="1"/>
  <c r="R3669" i="1" a="1"/>
  <c r="R3669" i="1" s="1"/>
  <c r="R3670" i="1" a="1"/>
  <c r="R3670" i="1" s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 s="1"/>
  <c r="R3678" i="1" a="1"/>
  <c r="R3678" i="1" s="1"/>
  <c r="R3679" i="1" a="1"/>
  <c r="R3679" i="1" s="1"/>
  <c r="R3680" i="1" a="1"/>
  <c r="R3680" i="1" s="1"/>
  <c r="R3681" i="1" a="1"/>
  <c r="R3681" i="1" s="1"/>
  <c r="R3682" i="1" a="1"/>
  <c r="R3682" i="1" s="1"/>
  <c r="R3683" i="1" a="1"/>
  <c r="R3683" i="1" s="1"/>
  <c r="R3684" i="1" a="1"/>
  <c r="R3684" i="1" s="1"/>
  <c r="R3685" i="1" a="1"/>
  <c r="R3685" i="1" s="1"/>
  <c r="R3686" i="1" a="1"/>
  <c r="R3686" i="1" s="1"/>
  <c r="R3687" i="1" a="1"/>
  <c r="R3687" i="1" s="1"/>
  <c r="R3688" i="1" a="1"/>
  <c r="R3688" i="1" s="1"/>
  <c r="R3689" i="1" a="1"/>
  <c r="R3689" i="1" s="1"/>
  <c r="R3690" i="1" a="1"/>
  <c r="R3690" i="1" s="1"/>
  <c r="R3691" i="1" a="1"/>
  <c r="R3691" i="1" s="1"/>
  <c r="R3692" i="1" a="1"/>
  <c r="R3692" i="1" s="1"/>
  <c r="R3693" i="1" a="1"/>
  <c r="R3693" i="1" s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 s="1"/>
  <c r="R3699" i="1" a="1"/>
  <c r="R3699" i="1" s="1"/>
  <c r="R3700" i="1" a="1"/>
  <c r="R3700" i="1" s="1"/>
  <c r="R3701" i="1" a="1"/>
  <c r="R3701" i="1" s="1"/>
  <c r="R3702" i="1" a="1"/>
  <c r="R3702" i="1" s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 s="1"/>
  <c r="R3710" i="1" a="1"/>
  <c r="R3710" i="1" s="1"/>
  <c r="R3711" i="1" a="1"/>
  <c r="R3711" i="1" s="1"/>
  <c r="R3712" i="1" a="1"/>
  <c r="R3712" i="1" s="1"/>
  <c r="R3713" i="1" a="1"/>
  <c r="R3713" i="1" s="1"/>
  <c r="R3714" i="1" a="1"/>
  <c r="R3714" i="1" s="1"/>
  <c r="R3715" i="1" a="1"/>
  <c r="R3715" i="1" s="1"/>
  <c r="R3716" i="1" a="1"/>
  <c r="R3716" i="1" s="1"/>
  <c r="R3717" i="1" a="1"/>
  <c r="R3717" i="1" s="1"/>
  <c r="R3718" i="1" a="1"/>
  <c r="R3718" i="1" s="1"/>
  <c r="R3719" i="1" a="1"/>
  <c r="R3719" i="1" s="1"/>
  <c r="R3720" i="1" a="1"/>
  <c r="R3720" i="1" s="1"/>
  <c r="R3721" i="1" a="1"/>
  <c r="R3721" i="1" s="1"/>
  <c r="R3722" i="1" a="1"/>
  <c r="R3722" i="1" s="1"/>
  <c r="R3723" i="1" a="1"/>
  <c r="R3723" i="1" s="1"/>
  <c r="R3724" i="1" a="1"/>
  <c r="R3724" i="1" s="1"/>
  <c r="R3725" i="1" a="1"/>
  <c r="R3725" i="1" s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 s="1"/>
  <c r="R3731" i="1" a="1"/>
  <c r="R3731" i="1" s="1"/>
  <c r="R3732" i="1" a="1"/>
  <c r="R3732" i="1" s="1"/>
  <c r="R3733" i="1" a="1"/>
  <c r="R3733" i="1" s="1"/>
  <c r="R3734" i="1" a="1"/>
  <c r="R3734" i="1" s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 s="1"/>
  <c r="R3742" i="1" a="1"/>
  <c r="R3742" i="1" s="1"/>
  <c r="R3743" i="1" a="1"/>
  <c r="R3743" i="1" s="1"/>
  <c r="R3744" i="1" a="1"/>
  <c r="R3744" i="1" s="1"/>
  <c r="R3745" i="1" a="1"/>
  <c r="R3745" i="1" s="1"/>
  <c r="R3746" i="1" a="1"/>
  <c r="R3746" i="1" s="1"/>
  <c r="R3747" i="1" a="1"/>
  <c r="R3747" i="1" s="1"/>
  <c r="R3748" i="1" a="1"/>
  <c r="R3748" i="1" s="1"/>
  <c r="R3749" i="1" a="1"/>
  <c r="R3749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 s="1"/>
  <c r="R3813" i="1" a="1"/>
  <c r="R3813" i="1" s="1"/>
  <c r="R3814" i="1" a="1"/>
  <c r="R3814" i="1" s="1"/>
  <c r="R3815" i="1" a="1"/>
  <c r="R3815" i="1" s="1"/>
  <c r="R3816" i="1" a="1"/>
  <c r="R3816" i="1" s="1"/>
  <c r="R3817" i="1" a="1"/>
  <c r="R3817" i="1" s="1"/>
  <c r="R3818" i="1" a="1"/>
  <c r="R3818" i="1" s="1"/>
  <c r="R3819" i="1" a="1"/>
  <c r="R3819" i="1" s="1"/>
  <c r="R3820" i="1" a="1"/>
  <c r="R3820" i="1" s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 s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 s="1"/>
  <c r="R3835" i="1" a="1"/>
  <c r="R3835" i="1" s="1"/>
  <c r="R3836" i="1" a="1"/>
  <c r="R3836" i="1" s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 s="1"/>
  <c r="R3842" i="1" a="1"/>
  <c r="R3842" i="1" s="1"/>
  <c r="R3843" i="1" a="1"/>
  <c r="R3843" i="1" s="1"/>
  <c r="R3844" i="1" a="1"/>
  <c r="R3844" i="1" s="1"/>
  <c r="R3845" i="1" a="1"/>
  <c r="R3845" i="1" s="1"/>
  <c r="R3846" i="1" a="1"/>
  <c r="R3846" i="1" s="1"/>
  <c r="R3847" i="1" a="1"/>
  <c r="R3847" i="1" s="1"/>
  <c r="R3848" i="1" a="1"/>
  <c r="R3848" i="1" s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 s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 s="1"/>
  <c r="R3904" i="1" a="1"/>
  <c r="R3904" i="1" s="1"/>
  <c r="R3905" i="1" a="1"/>
  <c r="R3905" i="1" s="1"/>
  <c r="R3906" i="1" a="1"/>
  <c r="R3906" i="1" s="1"/>
  <c r="R3907" i="1" a="1"/>
  <c r="R3907" i="1" s="1"/>
  <c r="R3908" i="1" a="1"/>
  <c r="R3908" i="1" s="1"/>
  <c r="R3909" i="1" a="1"/>
  <c r="R3909" i="1" s="1"/>
  <c r="R3910" i="1" a="1"/>
  <c r="R3910" i="1" s="1"/>
  <c r="R3911" i="1" a="1"/>
  <c r="R3911" i="1" s="1"/>
  <c r="R3912" i="1" a="1"/>
  <c r="R3912" i="1" s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 s="1"/>
  <c r="R3929" i="1" a="1"/>
  <c r="R3929" i="1" s="1"/>
  <c r="R3930" i="1" a="1"/>
  <c r="R3930" i="1" s="1"/>
  <c r="R3931" i="1" a="1"/>
  <c r="R3931" i="1" s="1"/>
  <c r="R3932" i="1" a="1"/>
  <c r="R3932" i="1" s="1"/>
  <c r="R3933" i="1" a="1"/>
  <c r="R3933" i="1" s="1"/>
  <c r="R3934" i="1" a="1"/>
  <c r="R3934" i="1" s="1"/>
  <c r="R3935" i="1" a="1"/>
  <c r="R3935" i="1" s="1"/>
  <c r="R3936" i="1" a="1"/>
  <c r="R3936" i="1" s="1"/>
  <c r="R3937" i="1" a="1"/>
  <c r="R3937" i="1" s="1"/>
  <c r="R3938" i="1" a="1"/>
  <c r="R3938" i="1" s="1"/>
  <c r="R3939" i="1" a="1"/>
  <c r="R3939" i="1" s="1"/>
  <c r="R3940" i="1" a="1"/>
  <c r="R3940" i="1" s="1"/>
  <c r="R3941" i="1" a="1"/>
  <c r="R3941" i="1" s="1"/>
  <c r="R3942" i="1" a="1"/>
  <c r="R3942" i="1" s="1"/>
  <c r="R3943" i="1" a="1"/>
  <c r="R3943" i="1" s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 s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 s="1"/>
  <c r="R3964" i="1" a="1"/>
  <c r="R3964" i="1" s="1"/>
  <c r="R3965" i="1" a="1"/>
  <c r="R3965" i="1" s="1"/>
  <c r="R3966" i="1" a="1"/>
  <c r="R3966" i="1" s="1"/>
  <c r="R3967" i="1" a="1"/>
  <c r="R3967" i="1" s="1"/>
  <c r="R3968" i="1" a="1"/>
  <c r="R3968" i="1" s="1"/>
  <c r="R3969" i="1" a="1"/>
  <c r="R3969" i="1" s="1"/>
  <c r="R3970" i="1" a="1"/>
  <c r="R3970" i="1" s="1"/>
  <c r="R3971" i="1" a="1"/>
  <c r="R3971" i="1" s="1"/>
  <c r="R3972" i="1" a="1"/>
  <c r="R3972" i="1" s="1"/>
  <c r="R3973" i="1" a="1"/>
  <c r="R3973" i="1" s="1"/>
  <c r="R3974" i="1" a="1"/>
  <c r="R3974" i="1" s="1"/>
  <c r="R3975" i="1" a="1"/>
  <c r="R3975" i="1" s="1"/>
  <c r="R3976" i="1" a="1"/>
  <c r="R3976" i="1" s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 s="1"/>
  <c r="R3993" i="1" a="1"/>
  <c r="R3993" i="1" s="1"/>
  <c r="R3994" i="1" a="1"/>
  <c r="R3994" i="1" s="1"/>
  <c r="R3995" i="1" a="1"/>
  <c r="R3995" i="1" s="1"/>
  <c r="R3996" i="1" a="1"/>
  <c r="R3996" i="1" s="1"/>
  <c r="R3997" i="1" a="1"/>
  <c r="R3997" i="1" s="1"/>
  <c r="R3998" i="1" a="1"/>
  <c r="R3998" i="1" s="1"/>
  <c r="R3999" i="1" a="1"/>
  <c r="R3999" i="1" s="1"/>
  <c r="R4000" i="1" a="1"/>
  <c r="R4000" i="1" s="1"/>
  <c r="R4001" i="1" a="1"/>
  <c r="R4001" i="1" s="1"/>
  <c r="R4002" i="1" a="1"/>
  <c r="R4002" i="1" s="1"/>
  <c r="R4003" i="1" a="1"/>
  <c r="R4003" i="1" s="1"/>
  <c r="R4004" i="1" a="1"/>
  <c r="R4004" i="1" s="1"/>
  <c r="R4005" i="1" a="1"/>
  <c r="R4005" i="1" s="1"/>
  <c r="R4006" i="1" a="1"/>
  <c r="R4006" i="1" s="1"/>
  <c r="R4007" i="1" a="1"/>
  <c r="R4007" i="1" s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 s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 s="1"/>
  <c r="R4028" i="1" a="1"/>
  <c r="R4028" i="1" s="1"/>
  <c r="R4029" i="1" a="1"/>
  <c r="R4029" i="1" s="1"/>
  <c r="R4030" i="1" a="1"/>
  <c r="R4030" i="1" s="1"/>
  <c r="R4031" i="1" a="1"/>
  <c r="R4031" i="1" s="1"/>
  <c r="R4032" i="1" a="1"/>
  <c r="R4032" i="1" s="1"/>
  <c r="R4033" i="1" a="1"/>
  <c r="R4033" i="1" s="1"/>
  <c r="R4034" i="1" a="1"/>
  <c r="R4034" i="1" s="1"/>
  <c r="R4035" i="1" a="1"/>
  <c r="R4035" i="1" s="1"/>
  <c r="R4036" i="1" a="1"/>
  <c r="R4036" i="1" s="1"/>
  <c r="R4037" i="1" a="1"/>
  <c r="R4037" i="1" s="1"/>
  <c r="R4038" i="1" a="1"/>
  <c r="R4038" i="1" s="1"/>
  <c r="R4039" i="1" a="1"/>
  <c r="R4039" i="1" s="1"/>
  <c r="R4040" i="1" a="1"/>
  <c r="R4040" i="1" s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 s="1"/>
  <c r="R4057" i="1" a="1"/>
  <c r="R4057" i="1" s="1"/>
  <c r="R4058" i="1" a="1"/>
  <c r="R4058" i="1" s="1"/>
  <c r="R4059" i="1" a="1"/>
  <c r="R4059" i="1" s="1"/>
  <c r="R4060" i="1" a="1"/>
  <c r="R4060" i="1" s="1"/>
  <c r="R4061" i="1" a="1"/>
  <c r="R4061" i="1" s="1"/>
  <c r="R4062" i="1" a="1"/>
  <c r="R4062" i="1" s="1"/>
  <c r="R4063" i="1" a="1"/>
  <c r="R4063" i="1" s="1"/>
  <c r="R4064" i="1" a="1"/>
  <c r="R4064" i="1" s="1"/>
  <c r="R4065" i="1" a="1"/>
  <c r="R4065" i="1" s="1"/>
  <c r="R4066" i="1" a="1"/>
  <c r="R4066" i="1" s="1"/>
  <c r="R4067" i="1" a="1"/>
  <c r="R4067" i="1" s="1"/>
  <c r="R4068" i="1" a="1"/>
  <c r="R4068" i="1" s="1"/>
  <c r="R4069" i="1" a="1"/>
  <c r="R4069" i="1" s="1"/>
  <c r="R4070" i="1" a="1"/>
  <c r="R4070" i="1" s="1"/>
  <c r="R4071" i="1" a="1"/>
  <c r="R4071" i="1" s="1"/>
  <c r="R4072" i="1" a="1"/>
  <c r="R4072" i="1" s="1"/>
  <c r="R4073" i="1" a="1"/>
  <c r="R4073" i="1" s="1"/>
  <c r="R4074" i="1" a="1"/>
  <c r="R4074" i="1" s="1"/>
  <c r="R4075" i="1" a="1"/>
  <c r="R4075" i="1" s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 s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 s="1"/>
  <c r="R4092" i="1" a="1"/>
  <c r="R4092" i="1" s="1"/>
  <c r="R4093" i="1" a="1"/>
  <c r="R4093" i="1" s="1"/>
  <c r="R4094" i="1" a="1"/>
  <c r="R4094" i="1" s="1"/>
  <c r="R4095" i="1" a="1"/>
  <c r="R4095" i="1" s="1"/>
  <c r="R4096" i="1" a="1"/>
  <c r="R4096" i="1" s="1"/>
  <c r="R4097" i="1" a="1"/>
  <c r="R4097" i="1" s="1"/>
  <c r="R4098" i="1" a="1"/>
  <c r="R4098" i="1" s="1"/>
  <c r="R4099" i="1" a="1"/>
  <c r="R4099" i="1" s="1"/>
  <c r="R4100" i="1" a="1"/>
  <c r="R4100" i="1" s="1"/>
  <c r="R4101" i="1" a="1"/>
  <c r="R4101" i="1" s="1"/>
  <c r="R4102" i="1" a="1"/>
  <c r="R4102" i="1" s="1"/>
  <c r="R4103" i="1" a="1"/>
  <c r="R4103" i="1" s="1"/>
  <c r="R4104" i="1" a="1"/>
  <c r="R4104" i="1" s="1"/>
  <c r="R4105" i="1" a="1"/>
  <c r="R4105" i="1" s="1"/>
  <c r="R4106" i="1" a="1"/>
  <c r="R4106" i="1" s="1"/>
  <c r="R4107" i="1" a="1"/>
  <c r="R4107" i="1" s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4116" i="1" a="1"/>
  <c r="R4116" i="1" s="1"/>
  <c r="R4117" i="1" a="1"/>
  <c r="R4117" i="1" s="1"/>
  <c r="R4118" i="1" a="1"/>
  <c r="R4118" i="1" s="1"/>
  <c r="R4119" i="1" a="1"/>
  <c r="R4119" i="1" s="1"/>
  <c r="R4120" i="1" a="1"/>
  <c r="R4120" i="1" s="1"/>
  <c r="R4121" i="1" a="1"/>
  <c r="R4121" i="1" s="1"/>
  <c r="R4122" i="1" a="1"/>
  <c r="R4122" i="1" s="1"/>
  <c r="R4123" i="1" a="1"/>
  <c r="R4123" i="1" s="1"/>
  <c r="R4124" i="1" a="1"/>
  <c r="R4124" i="1" s="1"/>
  <c r="R4125" i="1" a="1"/>
  <c r="R4125" i="1" s="1"/>
  <c r="R4126" i="1" a="1"/>
  <c r="R4126" i="1" s="1"/>
  <c r="R4127" i="1" a="1"/>
  <c r="R4127" i="1" s="1"/>
  <c r="R4128" i="1" a="1"/>
  <c r="R4128" i="1" s="1"/>
  <c r="R4129" i="1" a="1"/>
  <c r="R4129" i="1" s="1"/>
  <c r="R4130" i="1" a="1"/>
  <c r="R4130" i="1" s="1"/>
  <c r="R4131" i="1" a="1"/>
  <c r="R4131" i="1" s="1"/>
  <c r="R4132" i="1" a="1"/>
  <c r="R4132" i="1" s="1"/>
  <c r="R4133" i="1" a="1"/>
  <c r="R4133" i="1" s="1"/>
  <c r="R4134" i="1" a="1"/>
  <c r="R4134" i="1" s="1"/>
  <c r="R4135" i="1" a="1"/>
  <c r="R4135" i="1" s="1"/>
  <c r="R4136" i="1" a="1"/>
  <c r="R4136" i="1" s="1"/>
  <c r="R4137" i="1" a="1"/>
  <c r="R4137" i="1" s="1"/>
  <c r="R4138" i="1" a="1"/>
  <c r="R4138" i="1" s="1"/>
  <c r="R4139" i="1" a="1"/>
  <c r="R4139" i="1" s="1"/>
  <c r="R4140" i="1" a="1"/>
  <c r="R4140" i="1" s="1"/>
  <c r="R4141" i="1" a="1"/>
  <c r="R4141" i="1" s="1"/>
  <c r="R4142" i="1" a="1"/>
  <c r="R4142" i="1" s="1"/>
  <c r="R4143" i="1" a="1"/>
  <c r="R4143" i="1" s="1"/>
  <c r="R4144" i="1" a="1"/>
  <c r="R4144" i="1" s="1"/>
  <c r="R4145" i="1" a="1"/>
  <c r="R4145" i="1" s="1"/>
  <c r="R4146" i="1" a="1"/>
  <c r="R4146" i="1" s="1"/>
  <c r="R4147" i="1" a="1"/>
  <c r="R4147" i="1" s="1"/>
  <c r="R4148" i="1" a="1"/>
  <c r="R4148" i="1" s="1"/>
  <c r="R4149" i="1" a="1"/>
  <c r="R4149" i="1" s="1"/>
  <c r="R4150" i="1" a="1"/>
  <c r="R4150" i="1" s="1"/>
  <c r="R4151" i="1" a="1"/>
  <c r="R4151" i="1" s="1"/>
  <c r="R4152" i="1" a="1"/>
  <c r="R4152" i="1" s="1"/>
  <c r="R4153" i="1" a="1"/>
  <c r="R4153" i="1" s="1"/>
  <c r="R4154" i="1" a="1"/>
  <c r="R4154" i="1" s="1"/>
  <c r="R4155" i="1" a="1"/>
  <c r="R4155" i="1" s="1"/>
  <c r="R4156" i="1" a="1"/>
  <c r="R4156" i="1" s="1"/>
  <c r="R4157" i="1" a="1"/>
  <c r="R4157" i="1" s="1"/>
  <c r="R4158" i="1" a="1"/>
  <c r="R4158" i="1" s="1"/>
  <c r="R4159" i="1" a="1"/>
  <c r="R4159" i="1" s="1"/>
  <c r="R4160" i="1" a="1"/>
  <c r="R4160" i="1" s="1"/>
  <c r="R4161" i="1" a="1"/>
  <c r="R4161" i="1" s="1"/>
  <c r="R4162" i="1" a="1"/>
  <c r="R4162" i="1" s="1"/>
  <c r="R4163" i="1" a="1"/>
  <c r="R4163" i="1" s="1"/>
  <c r="R4164" i="1" a="1"/>
  <c r="R4164" i="1" s="1"/>
  <c r="R4165" i="1" a="1"/>
  <c r="R4165" i="1" s="1"/>
  <c r="R4166" i="1" a="1"/>
  <c r="R4166" i="1" s="1"/>
  <c r="R4167" i="1" a="1"/>
  <c r="R4167" i="1" s="1"/>
  <c r="R4168" i="1" a="1"/>
  <c r="R4168" i="1" s="1"/>
  <c r="R4169" i="1" a="1"/>
  <c r="R4169" i="1" s="1"/>
  <c r="R4170" i="1" a="1"/>
  <c r="R4170" i="1" s="1"/>
  <c r="R4171" i="1" a="1"/>
  <c r="R4171" i="1" s="1"/>
  <c r="R4172" i="1" a="1"/>
  <c r="R4172" i="1" s="1"/>
  <c r="R4173" i="1" a="1"/>
  <c r="R4173" i="1" s="1"/>
  <c r="R4174" i="1" a="1"/>
  <c r="R4174" i="1" s="1"/>
  <c r="R4175" i="1" a="1"/>
  <c r="R4175" i="1" s="1"/>
  <c r="R4176" i="1" a="1"/>
  <c r="R4176" i="1" s="1"/>
  <c r="R4177" i="1" a="1"/>
  <c r="R4177" i="1" s="1"/>
  <c r="R4178" i="1" a="1"/>
  <c r="R4178" i="1" s="1"/>
  <c r="R4179" i="1" a="1"/>
  <c r="R4179" i="1" s="1"/>
  <c r="R4180" i="1" a="1"/>
  <c r="R4180" i="1" s="1"/>
  <c r="R4181" i="1" a="1"/>
  <c r="R4181" i="1" s="1"/>
  <c r="R4182" i="1" a="1"/>
  <c r="R4182" i="1" s="1"/>
  <c r="R4183" i="1" a="1"/>
  <c r="R4183" i="1" s="1"/>
  <c r="R4184" i="1" a="1"/>
  <c r="R4184" i="1" s="1"/>
  <c r="R4185" i="1" a="1"/>
  <c r="R4185" i="1" s="1"/>
  <c r="R4186" i="1" a="1"/>
  <c r="R4186" i="1" s="1"/>
  <c r="R4187" i="1" a="1"/>
  <c r="R4187" i="1" s="1"/>
  <c r="R4188" i="1" a="1"/>
  <c r="R4188" i="1" s="1"/>
  <c r="R4189" i="1" a="1"/>
  <c r="R4189" i="1" s="1"/>
  <c r="R4190" i="1" a="1"/>
  <c r="R4190" i="1" s="1"/>
  <c r="R4191" i="1" a="1"/>
  <c r="R4191" i="1" s="1"/>
  <c r="R4192" i="1" a="1"/>
  <c r="R4192" i="1" s="1"/>
  <c r="R4193" i="1" a="1"/>
  <c r="R4193" i="1" s="1"/>
  <c r="R4194" i="1" a="1"/>
  <c r="R4194" i="1" s="1"/>
  <c r="R4195" i="1" a="1"/>
  <c r="R4195" i="1" s="1"/>
  <c r="R4196" i="1" a="1"/>
  <c r="R4196" i="1" s="1"/>
  <c r="R4197" i="1" a="1"/>
  <c r="R4197" i="1" s="1"/>
  <c r="R4198" i="1" a="1"/>
  <c r="R4198" i="1" s="1"/>
  <c r="R4199" i="1" a="1"/>
  <c r="R4199" i="1" s="1"/>
  <c r="R4200" i="1" a="1"/>
  <c r="R4200" i="1" s="1"/>
  <c r="R4201" i="1" a="1"/>
  <c r="R4201" i="1" s="1"/>
  <c r="R4202" i="1" a="1"/>
  <c r="R4202" i="1" s="1"/>
  <c r="R4203" i="1" a="1"/>
  <c r="R4203" i="1" s="1"/>
  <c r="R4204" i="1" a="1"/>
  <c r="R4204" i="1" s="1"/>
  <c r="R4205" i="1" a="1"/>
  <c r="R4205" i="1" s="1"/>
  <c r="R4206" i="1" a="1"/>
  <c r="R4206" i="1" s="1"/>
  <c r="R4207" i="1" a="1"/>
  <c r="R4207" i="1" s="1"/>
  <c r="R4208" i="1" a="1"/>
  <c r="R4208" i="1" s="1"/>
  <c r="R4209" i="1" a="1"/>
  <c r="R4209" i="1" s="1"/>
  <c r="R4210" i="1" a="1"/>
  <c r="R4210" i="1" s="1"/>
  <c r="R4211" i="1" a="1"/>
  <c r="R4211" i="1" s="1"/>
  <c r="R4212" i="1" a="1"/>
  <c r="R4212" i="1" s="1"/>
  <c r="R4213" i="1" a="1"/>
  <c r="R4213" i="1" s="1"/>
  <c r="R4214" i="1" a="1"/>
  <c r="R4214" i="1" s="1"/>
  <c r="R4215" i="1" a="1"/>
  <c r="R4215" i="1" s="1"/>
  <c r="R4216" i="1" a="1"/>
  <c r="R4216" i="1" s="1"/>
  <c r="R4217" i="1" a="1"/>
  <c r="R4217" i="1" s="1"/>
  <c r="R4218" i="1" a="1"/>
  <c r="R4218" i="1" s="1"/>
  <c r="R4219" i="1" a="1"/>
  <c r="R4219" i="1" s="1"/>
  <c r="R4220" i="1" a="1"/>
  <c r="R4220" i="1" s="1"/>
  <c r="R4221" i="1" a="1"/>
  <c r="R4221" i="1" s="1"/>
  <c r="R4222" i="1" a="1"/>
  <c r="R4222" i="1" s="1"/>
  <c r="R4223" i="1" a="1"/>
  <c r="R4223" i="1" s="1"/>
  <c r="R4224" i="1" a="1"/>
  <c r="R4224" i="1" s="1"/>
  <c r="R4225" i="1" a="1"/>
  <c r="R4225" i="1" s="1"/>
  <c r="R4226" i="1" a="1"/>
  <c r="R4226" i="1" s="1"/>
  <c r="R4227" i="1" a="1"/>
  <c r="R4227" i="1" s="1"/>
  <c r="R4228" i="1" a="1"/>
  <c r="R4228" i="1" s="1"/>
  <c r="R4229" i="1" a="1"/>
  <c r="R4229" i="1" s="1"/>
  <c r="R4230" i="1" a="1"/>
  <c r="R4230" i="1" s="1"/>
  <c r="R4231" i="1" a="1"/>
  <c r="R4231" i="1" s="1"/>
  <c r="R4232" i="1" a="1"/>
  <c r="R4232" i="1" s="1"/>
  <c r="R4233" i="1" a="1"/>
  <c r="R4233" i="1" s="1"/>
  <c r="R4234" i="1" a="1"/>
  <c r="R4234" i="1" s="1"/>
  <c r="R4235" i="1" a="1"/>
  <c r="R4235" i="1" s="1"/>
  <c r="R4236" i="1" a="1"/>
  <c r="R4236" i="1" s="1"/>
  <c r="R4237" i="1" a="1"/>
  <c r="R4237" i="1" s="1"/>
  <c r="R4238" i="1" a="1"/>
  <c r="R4238" i="1" s="1"/>
  <c r="R4239" i="1" a="1"/>
  <c r="R4239" i="1" s="1"/>
  <c r="R4240" i="1" a="1"/>
  <c r="R4240" i="1" s="1"/>
  <c r="R4241" i="1" a="1"/>
  <c r="R4241" i="1" s="1"/>
  <c r="R4242" i="1" a="1"/>
  <c r="R4242" i="1" s="1"/>
  <c r="R4243" i="1" a="1"/>
  <c r="R4243" i="1" s="1"/>
  <c r="R4244" i="1" a="1"/>
  <c r="R4244" i="1" s="1"/>
  <c r="R4245" i="1" a="1"/>
  <c r="R4245" i="1" s="1"/>
  <c r="R4246" i="1" a="1"/>
  <c r="R4246" i="1" s="1"/>
  <c r="R4247" i="1" a="1"/>
  <c r="R4247" i="1" s="1"/>
  <c r="R4248" i="1" a="1"/>
  <c r="R4248" i="1" s="1"/>
  <c r="R4249" i="1" a="1"/>
  <c r="R4249" i="1" s="1"/>
  <c r="R4250" i="1" a="1"/>
  <c r="R4250" i="1" s="1"/>
  <c r="R4251" i="1" a="1"/>
  <c r="R4251" i="1" s="1"/>
  <c r="R4252" i="1" a="1"/>
  <c r="R4252" i="1" s="1"/>
  <c r="R4253" i="1" a="1"/>
  <c r="R4253" i="1" s="1"/>
  <c r="R4254" i="1" a="1"/>
  <c r="R4254" i="1" s="1"/>
  <c r="R4255" i="1" a="1"/>
  <c r="R4255" i="1" s="1"/>
  <c r="R4256" i="1" a="1"/>
  <c r="R4256" i="1" s="1"/>
  <c r="R4257" i="1" a="1"/>
  <c r="R4257" i="1" s="1"/>
  <c r="R4258" i="1" a="1"/>
  <c r="R4258" i="1" s="1"/>
  <c r="R4259" i="1" a="1"/>
  <c r="R4259" i="1" s="1"/>
  <c r="R4260" i="1" a="1"/>
  <c r="R4260" i="1" s="1"/>
  <c r="R4261" i="1" a="1"/>
  <c r="R4261" i="1" s="1"/>
  <c r="R4262" i="1" a="1"/>
  <c r="R4262" i="1" s="1"/>
  <c r="R4263" i="1" a="1"/>
  <c r="R4263" i="1" s="1"/>
  <c r="R4264" i="1" a="1"/>
  <c r="R4264" i="1" s="1"/>
  <c r="R4265" i="1" a="1"/>
  <c r="R4265" i="1" s="1"/>
  <c r="R4266" i="1" a="1"/>
  <c r="R4266" i="1" s="1"/>
  <c r="R4267" i="1" a="1"/>
  <c r="R4267" i="1" s="1"/>
  <c r="R4268" i="1" a="1"/>
  <c r="R4268" i="1" s="1"/>
  <c r="R4269" i="1" a="1"/>
  <c r="R4269" i="1" s="1"/>
  <c r="R4270" i="1" a="1"/>
  <c r="R4270" i="1" s="1"/>
  <c r="R4271" i="1" a="1"/>
  <c r="R4271" i="1" s="1"/>
  <c r="R4272" i="1" a="1"/>
  <c r="R4272" i="1" s="1"/>
  <c r="R4273" i="1" a="1"/>
  <c r="R4273" i="1" s="1"/>
  <c r="R4274" i="1" a="1"/>
  <c r="R4274" i="1" s="1"/>
  <c r="R4275" i="1" a="1"/>
  <c r="R4275" i="1" s="1"/>
  <c r="R4276" i="1" a="1"/>
  <c r="R4276" i="1" s="1"/>
  <c r="R4277" i="1" a="1"/>
  <c r="R4277" i="1" s="1"/>
  <c r="R4278" i="1" a="1"/>
  <c r="R4278" i="1" s="1"/>
  <c r="R4279" i="1" a="1"/>
  <c r="R4279" i="1" s="1"/>
  <c r="R4280" i="1" a="1"/>
  <c r="R4280" i="1" s="1"/>
  <c r="R4281" i="1" a="1"/>
  <c r="R4281" i="1" s="1"/>
  <c r="R4282" i="1" a="1"/>
  <c r="R4282" i="1" s="1"/>
  <c r="R4283" i="1" a="1"/>
  <c r="R4283" i="1" s="1"/>
  <c r="R4284" i="1" a="1"/>
  <c r="R4284" i="1" s="1"/>
  <c r="R4285" i="1" a="1"/>
  <c r="R4285" i="1" s="1"/>
  <c r="R4286" i="1" a="1"/>
  <c r="R4286" i="1" s="1"/>
  <c r="R4287" i="1" a="1"/>
  <c r="R4287" i="1" s="1"/>
  <c r="R4288" i="1" a="1"/>
  <c r="R4288" i="1" s="1"/>
  <c r="R4289" i="1" a="1"/>
  <c r="R4289" i="1" s="1"/>
  <c r="R4290" i="1" a="1"/>
  <c r="R4290" i="1" s="1"/>
  <c r="R4291" i="1" a="1"/>
  <c r="R4291" i="1" s="1"/>
  <c r="R4292" i="1" a="1"/>
  <c r="R4292" i="1" s="1"/>
  <c r="R4293" i="1" a="1"/>
  <c r="R4293" i="1" s="1"/>
  <c r="R4294" i="1" a="1"/>
  <c r="R4294" i="1" s="1"/>
  <c r="R4295" i="1" a="1"/>
  <c r="R4295" i="1" s="1"/>
  <c r="R4296" i="1" a="1"/>
  <c r="R4296" i="1" s="1"/>
  <c r="R4297" i="1" a="1"/>
  <c r="R4297" i="1" s="1"/>
  <c r="R4298" i="1" a="1"/>
  <c r="R4298" i="1" s="1"/>
  <c r="R4299" i="1" a="1"/>
  <c r="R4299" i="1" s="1"/>
  <c r="R4300" i="1" a="1"/>
  <c r="R4300" i="1" s="1"/>
  <c r="R4301" i="1" a="1"/>
  <c r="R4301" i="1" s="1"/>
  <c r="R4302" i="1" a="1"/>
  <c r="R4302" i="1" s="1"/>
  <c r="R4303" i="1" a="1"/>
  <c r="R4303" i="1" s="1"/>
  <c r="R4304" i="1" a="1"/>
  <c r="R4304" i="1" s="1"/>
  <c r="R4305" i="1" a="1"/>
  <c r="R4305" i="1" s="1"/>
  <c r="R4306" i="1" a="1"/>
  <c r="R4306" i="1" s="1"/>
  <c r="R4307" i="1" a="1"/>
  <c r="R4307" i="1" s="1"/>
  <c r="R4308" i="1" a="1"/>
  <c r="R4308" i="1" s="1"/>
  <c r="R4309" i="1" a="1"/>
  <c r="R4309" i="1" s="1"/>
  <c r="R4310" i="1" a="1"/>
  <c r="R4310" i="1" s="1"/>
  <c r="R4311" i="1" a="1"/>
  <c r="R4311" i="1" s="1"/>
  <c r="R4312" i="1" a="1"/>
  <c r="R4312" i="1" s="1"/>
  <c r="R4313" i="1" a="1"/>
  <c r="R4313" i="1" s="1"/>
  <c r="R4314" i="1" a="1"/>
  <c r="R4314" i="1" s="1"/>
  <c r="R4315" i="1" a="1"/>
  <c r="R4315" i="1" s="1"/>
  <c r="R4316" i="1" a="1"/>
  <c r="R4316" i="1" s="1"/>
  <c r="R4317" i="1" a="1"/>
  <c r="R4317" i="1" s="1"/>
  <c r="R4318" i="1" a="1"/>
  <c r="R4318" i="1" s="1"/>
  <c r="R4319" i="1" a="1"/>
  <c r="R4319" i="1" s="1"/>
  <c r="R4320" i="1" a="1"/>
  <c r="R4320" i="1" s="1"/>
  <c r="R4321" i="1" a="1"/>
  <c r="R4321" i="1" s="1"/>
  <c r="R4322" i="1" a="1"/>
  <c r="R4322" i="1" s="1"/>
  <c r="R4323" i="1" a="1"/>
  <c r="R4323" i="1" s="1"/>
  <c r="R4324" i="1" a="1"/>
  <c r="R4324" i="1" s="1"/>
  <c r="R4325" i="1" a="1"/>
  <c r="R4325" i="1" s="1"/>
  <c r="R4326" i="1" a="1"/>
  <c r="R4326" i="1" s="1"/>
  <c r="R4327" i="1" a="1"/>
  <c r="R4327" i="1" s="1"/>
  <c r="R4328" i="1" a="1"/>
  <c r="R4328" i="1" s="1"/>
  <c r="R4329" i="1" a="1"/>
  <c r="R4329" i="1" s="1"/>
  <c r="R4330" i="1" a="1"/>
  <c r="R4330" i="1" s="1"/>
  <c r="R4331" i="1" a="1"/>
  <c r="R4331" i="1" s="1"/>
  <c r="R4332" i="1" a="1"/>
  <c r="R4332" i="1" s="1"/>
  <c r="R4333" i="1" a="1"/>
  <c r="R4333" i="1" s="1"/>
  <c r="R4334" i="1" a="1"/>
  <c r="R4334" i="1" s="1"/>
  <c r="R4335" i="1" a="1"/>
  <c r="R4335" i="1" s="1"/>
  <c r="R4336" i="1" a="1"/>
  <c r="R4336" i="1" s="1"/>
  <c r="R4337" i="1" a="1"/>
  <c r="R4337" i="1" s="1"/>
  <c r="R4338" i="1" a="1"/>
  <c r="R4338" i="1" s="1"/>
  <c r="R4339" i="1" a="1"/>
  <c r="R4339" i="1" s="1"/>
  <c r="R4340" i="1" a="1"/>
  <c r="R4340" i="1" s="1"/>
  <c r="R4341" i="1" a="1"/>
  <c r="R4341" i="1" s="1"/>
  <c r="R4342" i="1" a="1"/>
  <c r="R4342" i="1" s="1"/>
  <c r="R4343" i="1" a="1"/>
  <c r="R4343" i="1" s="1"/>
  <c r="R4344" i="1" a="1"/>
  <c r="R4344" i="1" s="1"/>
  <c r="R4345" i="1" a="1"/>
  <c r="R4345" i="1" s="1"/>
  <c r="R4346" i="1" a="1"/>
  <c r="R4346" i="1" s="1"/>
  <c r="R4347" i="1" a="1"/>
  <c r="R4347" i="1" s="1"/>
  <c r="R4348" i="1" a="1"/>
  <c r="R4348" i="1" s="1"/>
  <c r="R4349" i="1" a="1"/>
  <c r="R4349" i="1" s="1"/>
  <c r="R4350" i="1" a="1"/>
  <c r="R4350" i="1" s="1"/>
  <c r="R4351" i="1" a="1"/>
  <c r="R4351" i="1" s="1"/>
  <c r="R4352" i="1" a="1"/>
  <c r="R4352" i="1" s="1"/>
  <c r="R4353" i="1" a="1"/>
  <c r="R4353" i="1" s="1"/>
  <c r="R4354" i="1" a="1"/>
  <c r="R4354" i="1" s="1"/>
  <c r="R4355" i="1" a="1"/>
  <c r="R4355" i="1" s="1"/>
  <c r="R4356" i="1" a="1"/>
  <c r="R4356" i="1" s="1"/>
  <c r="R4357" i="1" a="1"/>
  <c r="R4357" i="1" s="1"/>
  <c r="R4358" i="1" a="1"/>
  <c r="R4358" i="1" s="1"/>
  <c r="R4359" i="1" a="1"/>
  <c r="R4359" i="1" s="1"/>
  <c r="R4360" i="1" a="1"/>
  <c r="R4360" i="1" s="1"/>
  <c r="R4361" i="1" a="1"/>
  <c r="R4361" i="1" s="1"/>
  <c r="R4362" i="1" a="1"/>
  <c r="R4362" i="1" s="1"/>
  <c r="R4363" i="1" a="1"/>
  <c r="R4363" i="1" s="1"/>
  <c r="R4364" i="1" a="1"/>
  <c r="R4364" i="1" s="1"/>
  <c r="R4365" i="1" a="1"/>
  <c r="R4365" i="1" s="1"/>
  <c r="R4366" i="1" a="1"/>
  <c r="R4366" i="1" s="1"/>
  <c r="R4367" i="1" a="1"/>
  <c r="R4367" i="1" s="1"/>
  <c r="R4368" i="1" a="1"/>
  <c r="R4368" i="1" s="1"/>
  <c r="R4369" i="1" a="1"/>
  <c r="R4369" i="1" s="1"/>
  <c r="R4370" i="1" a="1"/>
  <c r="R4370" i="1" s="1"/>
  <c r="R4371" i="1" a="1"/>
  <c r="R4371" i="1" s="1"/>
  <c r="R4372" i="1" a="1"/>
  <c r="R4372" i="1" s="1"/>
  <c r="R4373" i="1" a="1"/>
  <c r="R4373" i="1" s="1"/>
  <c r="R4374" i="1" a="1"/>
  <c r="R4374" i="1" s="1"/>
  <c r="R4375" i="1" a="1"/>
  <c r="R4375" i="1" s="1"/>
  <c r="R4376" i="1" a="1"/>
  <c r="R4376" i="1" s="1"/>
  <c r="R4377" i="1" a="1"/>
  <c r="R4377" i="1" s="1"/>
  <c r="R4378" i="1" a="1"/>
  <c r="R4378" i="1" s="1"/>
  <c r="R4379" i="1" a="1"/>
  <c r="R4379" i="1" s="1"/>
  <c r="R4380" i="1" a="1"/>
  <c r="R4380" i="1" s="1"/>
  <c r="R4381" i="1" a="1"/>
  <c r="R4381" i="1" s="1"/>
  <c r="R4382" i="1" a="1"/>
  <c r="R4382" i="1" s="1"/>
  <c r="R4383" i="1" a="1"/>
  <c r="R4383" i="1" s="1"/>
  <c r="R4384" i="1" a="1"/>
  <c r="R4384" i="1" s="1"/>
  <c r="R4385" i="1" a="1"/>
  <c r="R4385" i="1" s="1"/>
  <c r="R4386" i="1" a="1"/>
  <c r="R4386" i="1" s="1"/>
  <c r="R4387" i="1" a="1"/>
  <c r="R4387" i="1" s="1"/>
  <c r="R4388" i="1" a="1"/>
  <c r="R4388" i="1" s="1"/>
  <c r="R4389" i="1" a="1"/>
  <c r="R4389" i="1" s="1"/>
  <c r="R4390" i="1" a="1"/>
  <c r="R4390" i="1" s="1"/>
  <c r="R4391" i="1" a="1"/>
  <c r="R4391" i="1" s="1"/>
  <c r="R4392" i="1" a="1"/>
  <c r="R4392" i="1" s="1"/>
  <c r="R4393" i="1" a="1"/>
  <c r="R4393" i="1" s="1"/>
  <c r="R4394" i="1" a="1"/>
  <c r="R4394" i="1" s="1"/>
  <c r="R4395" i="1" a="1"/>
  <c r="R4395" i="1" s="1"/>
  <c r="R4396" i="1" a="1"/>
  <c r="R4396" i="1" s="1"/>
  <c r="R4397" i="1" a="1"/>
  <c r="R4397" i="1" s="1"/>
  <c r="R4398" i="1" a="1"/>
  <c r="R4398" i="1" s="1"/>
  <c r="R4399" i="1" a="1"/>
  <c r="R4399" i="1" s="1"/>
  <c r="R4400" i="1" a="1"/>
  <c r="R4400" i="1" s="1"/>
  <c r="R4401" i="1" a="1"/>
  <c r="R4401" i="1" s="1"/>
  <c r="R4402" i="1" a="1"/>
  <c r="R4402" i="1" s="1"/>
  <c r="R4403" i="1" a="1"/>
  <c r="R4403" i="1" s="1"/>
  <c r="R4404" i="1" a="1"/>
  <c r="R4404" i="1" s="1"/>
  <c r="R4405" i="1" a="1"/>
  <c r="R4405" i="1" s="1"/>
  <c r="R4406" i="1" a="1"/>
  <c r="R4406" i="1" s="1"/>
  <c r="R4407" i="1" a="1"/>
  <c r="R4407" i="1" s="1"/>
  <c r="R4408" i="1" a="1"/>
  <c r="R4408" i="1" s="1"/>
  <c r="R4409" i="1" a="1"/>
  <c r="R4409" i="1" s="1"/>
  <c r="R4410" i="1" a="1"/>
  <c r="R4410" i="1" s="1"/>
  <c r="R4411" i="1" a="1"/>
  <c r="R4411" i="1" s="1"/>
  <c r="R4412" i="1" a="1"/>
  <c r="R4412" i="1" s="1"/>
  <c r="R4413" i="1" a="1"/>
  <c r="R4413" i="1" s="1"/>
  <c r="R4414" i="1" a="1"/>
  <c r="R4414" i="1" s="1"/>
  <c r="R4415" i="1" a="1"/>
  <c r="R4415" i="1" s="1"/>
  <c r="R4416" i="1" a="1"/>
  <c r="R4416" i="1" s="1"/>
  <c r="R4417" i="1" a="1"/>
  <c r="R4417" i="1" s="1"/>
  <c r="R4418" i="1" a="1"/>
  <c r="R4418" i="1" s="1"/>
  <c r="R4419" i="1" a="1"/>
  <c r="R4419" i="1" s="1"/>
  <c r="R4420" i="1" a="1"/>
  <c r="R4420" i="1" s="1"/>
  <c r="R4421" i="1" a="1"/>
  <c r="R4421" i="1" s="1"/>
  <c r="R4422" i="1" a="1"/>
  <c r="R4422" i="1" s="1"/>
  <c r="R4423" i="1" a="1"/>
  <c r="R4423" i="1" s="1"/>
  <c r="R4424" i="1" a="1"/>
  <c r="R4424" i="1" s="1"/>
  <c r="R4425" i="1" a="1"/>
  <c r="R4425" i="1" s="1"/>
  <c r="R4426" i="1" a="1"/>
  <c r="R4426" i="1" s="1"/>
  <c r="R4427" i="1" a="1"/>
  <c r="R4427" i="1" s="1"/>
  <c r="R4428" i="1" a="1"/>
  <c r="R4428" i="1" s="1"/>
  <c r="R4429" i="1" a="1"/>
  <c r="R4429" i="1" s="1"/>
  <c r="R4430" i="1" a="1"/>
  <c r="R4430" i="1" s="1"/>
  <c r="R4431" i="1" a="1"/>
  <c r="R4431" i="1" s="1"/>
  <c r="R4432" i="1" a="1"/>
  <c r="R4432" i="1" s="1"/>
  <c r="R4433" i="1" a="1"/>
  <c r="R4433" i="1" s="1"/>
  <c r="R4434" i="1" a="1"/>
  <c r="R4434" i="1" s="1"/>
  <c r="R4435" i="1" a="1"/>
  <c r="R4435" i="1" s="1"/>
  <c r="R4436" i="1" a="1"/>
  <c r="R4436" i="1" s="1"/>
  <c r="R4437" i="1" a="1"/>
  <c r="R4437" i="1" s="1"/>
  <c r="R4438" i="1" a="1"/>
  <c r="R4438" i="1" s="1"/>
  <c r="R4439" i="1" a="1"/>
  <c r="R4439" i="1" s="1"/>
  <c r="R4440" i="1" a="1"/>
  <c r="R4440" i="1" s="1"/>
  <c r="R4441" i="1" a="1"/>
  <c r="R4441" i="1" s="1"/>
  <c r="R4442" i="1" a="1"/>
  <c r="R4442" i="1" s="1"/>
  <c r="R4443" i="1" a="1"/>
  <c r="R4443" i="1" s="1"/>
  <c r="R4444" i="1" a="1"/>
  <c r="R4444" i="1" s="1"/>
  <c r="R4445" i="1" a="1"/>
  <c r="R4445" i="1" s="1"/>
  <c r="R4446" i="1" a="1"/>
  <c r="R4446" i="1" s="1"/>
  <c r="R4447" i="1" a="1"/>
  <c r="R4447" i="1" s="1"/>
  <c r="R4448" i="1" a="1"/>
  <c r="R4448" i="1" s="1"/>
  <c r="R4449" i="1" a="1"/>
  <c r="R4449" i="1" s="1"/>
  <c r="R4450" i="1" a="1"/>
  <c r="R4450" i="1" s="1"/>
  <c r="R4451" i="1" a="1"/>
  <c r="R4451" i="1" s="1"/>
  <c r="R4452" i="1" a="1"/>
  <c r="R4452" i="1" s="1"/>
  <c r="R4453" i="1" a="1"/>
  <c r="R4453" i="1" s="1"/>
  <c r="R4454" i="1" a="1"/>
  <c r="R4454" i="1" s="1"/>
  <c r="R4455" i="1" a="1"/>
  <c r="R4455" i="1" s="1"/>
  <c r="R4456" i="1" a="1"/>
  <c r="R4456" i="1" s="1"/>
  <c r="R4457" i="1" a="1"/>
  <c r="R4457" i="1" s="1"/>
  <c r="R4458" i="1" a="1"/>
  <c r="R4458" i="1" s="1"/>
  <c r="R4459" i="1" a="1"/>
  <c r="R4459" i="1" s="1"/>
  <c r="R4460" i="1" a="1"/>
  <c r="R4460" i="1" s="1"/>
  <c r="R4461" i="1" a="1"/>
  <c r="R4461" i="1" s="1"/>
  <c r="R4462" i="1" a="1"/>
  <c r="R4462" i="1" s="1"/>
  <c r="R4463" i="1" a="1"/>
  <c r="R4463" i="1" s="1"/>
  <c r="R4464" i="1" a="1"/>
  <c r="R4464" i="1" s="1"/>
  <c r="R4465" i="1" a="1"/>
  <c r="R4465" i="1" s="1"/>
  <c r="R4466" i="1" a="1"/>
  <c r="R4466" i="1" s="1"/>
  <c r="R4467" i="1" a="1"/>
  <c r="R4467" i="1" s="1"/>
  <c r="R4468" i="1" a="1"/>
  <c r="R4468" i="1" s="1"/>
  <c r="R4469" i="1" a="1"/>
  <c r="R4469" i="1" s="1"/>
  <c r="R4470" i="1" a="1"/>
  <c r="R4470" i="1" s="1"/>
  <c r="R4471" i="1" a="1"/>
  <c r="R4471" i="1" s="1"/>
  <c r="R4472" i="1" a="1"/>
  <c r="R4472" i="1" s="1"/>
  <c r="R4473" i="1" a="1"/>
  <c r="R4473" i="1" s="1"/>
  <c r="R4474" i="1" a="1"/>
  <c r="R4474" i="1" s="1"/>
  <c r="R4475" i="1" a="1"/>
  <c r="R4475" i="1" s="1"/>
  <c r="R4476" i="1" a="1"/>
  <c r="R4476" i="1" s="1"/>
  <c r="R4477" i="1" a="1"/>
  <c r="R4477" i="1" s="1"/>
  <c r="R4478" i="1" a="1"/>
  <c r="R4478" i="1" s="1"/>
  <c r="R4479" i="1" a="1"/>
  <c r="R4479" i="1" s="1"/>
  <c r="R4480" i="1" a="1"/>
  <c r="R4480" i="1" s="1"/>
  <c r="R4481" i="1" a="1"/>
  <c r="R4481" i="1" s="1"/>
  <c r="R4482" i="1" a="1"/>
  <c r="R4482" i="1" s="1"/>
  <c r="R4483" i="1" a="1"/>
  <c r="R4483" i="1" s="1"/>
  <c r="R4484" i="1" a="1"/>
  <c r="R4484" i="1" s="1"/>
  <c r="R4485" i="1" a="1"/>
  <c r="R4485" i="1" s="1"/>
  <c r="R4486" i="1" a="1"/>
  <c r="R4486" i="1" s="1"/>
  <c r="R4487" i="1" a="1"/>
  <c r="R4487" i="1" s="1"/>
  <c r="R4488" i="1" a="1"/>
  <c r="R4488" i="1" s="1"/>
  <c r="R4489" i="1" a="1"/>
  <c r="R4489" i="1" s="1"/>
  <c r="R4490" i="1" a="1"/>
  <c r="R4490" i="1" s="1"/>
  <c r="R4491" i="1" a="1"/>
  <c r="R4491" i="1" s="1"/>
  <c r="R4492" i="1" a="1"/>
  <c r="R4492" i="1" s="1"/>
  <c r="R4493" i="1" a="1"/>
  <c r="R4493" i="1" s="1"/>
  <c r="R4494" i="1" a="1"/>
  <c r="R4494" i="1" s="1"/>
  <c r="R4495" i="1" a="1"/>
  <c r="R4495" i="1" s="1"/>
  <c r="R4496" i="1" a="1"/>
  <c r="R4496" i="1" s="1"/>
  <c r="R4497" i="1" a="1"/>
  <c r="R4497" i="1" s="1"/>
  <c r="R4498" i="1" a="1"/>
  <c r="R4498" i="1" s="1"/>
  <c r="R4499" i="1" a="1"/>
  <c r="R4499" i="1" s="1"/>
  <c r="R4500" i="1" a="1"/>
  <c r="R4500" i="1" s="1"/>
  <c r="R4501" i="1" a="1"/>
  <c r="R4501" i="1" s="1"/>
  <c r="R4502" i="1" a="1"/>
  <c r="R4502" i="1" s="1"/>
  <c r="R4503" i="1" a="1"/>
  <c r="R4503" i="1" s="1"/>
  <c r="R4504" i="1" a="1"/>
  <c r="R4504" i="1" s="1"/>
  <c r="R4505" i="1" a="1"/>
  <c r="R4505" i="1" s="1"/>
  <c r="R4506" i="1" a="1"/>
  <c r="R4506" i="1" s="1"/>
  <c r="R4507" i="1" a="1"/>
  <c r="R4507" i="1" s="1"/>
  <c r="R4508" i="1" a="1"/>
  <c r="R4508" i="1" s="1"/>
  <c r="R4509" i="1" a="1"/>
  <c r="R4509" i="1" s="1"/>
  <c r="R4510" i="1" a="1"/>
  <c r="R4510" i="1" s="1"/>
  <c r="R4511" i="1" a="1"/>
  <c r="R4511" i="1" s="1"/>
  <c r="R4512" i="1" a="1"/>
  <c r="R4512" i="1" s="1"/>
  <c r="R4513" i="1" a="1"/>
  <c r="R4513" i="1" s="1"/>
  <c r="R4514" i="1" a="1"/>
  <c r="R4514" i="1" s="1"/>
  <c r="R4515" i="1" a="1"/>
  <c r="R4515" i="1" s="1"/>
  <c r="R4516" i="1" a="1"/>
  <c r="R4516" i="1" s="1"/>
  <c r="R4517" i="1" a="1"/>
  <c r="R4517" i="1" s="1"/>
  <c r="R4518" i="1" a="1"/>
  <c r="R4518" i="1" s="1"/>
  <c r="R4519" i="1" a="1"/>
  <c r="R4519" i="1" s="1"/>
  <c r="R4520" i="1" a="1"/>
  <c r="R4520" i="1" s="1"/>
  <c r="R4521" i="1" a="1"/>
  <c r="R4521" i="1" s="1"/>
  <c r="R4522" i="1" a="1"/>
  <c r="R4522" i="1" s="1"/>
  <c r="R4523" i="1" a="1"/>
  <c r="R4523" i="1" s="1"/>
  <c r="R4524" i="1" a="1"/>
  <c r="R4524" i="1" s="1"/>
  <c r="R4525" i="1" a="1"/>
  <c r="R4525" i="1" s="1"/>
  <c r="R4526" i="1" a="1"/>
  <c r="R4526" i="1" s="1"/>
  <c r="R4527" i="1" a="1"/>
  <c r="R4527" i="1" s="1"/>
  <c r="R4528" i="1" a="1"/>
  <c r="R4528" i="1" s="1"/>
  <c r="R4529" i="1" a="1"/>
  <c r="R4529" i="1" s="1"/>
  <c r="R4530" i="1" a="1"/>
  <c r="R4530" i="1" s="1"/>
  <c r="R4531" i="1" a="1"/>
  <c r="R4531" i="1" s="1"/>
  <c r="R4532" i="1" a="1"/>
  <c r="R4532" i="1" s="1"/>
  <c r="R4533" i="1" a="1"/>
  <c r="R4533" i="1" s="1"/>
  <c r="R4534" i="1" a="1"/>
  <c r="R4534" i="1" s="1"/>
  <c r="R4535" i="1" a="1"/>
  <c r="R4535" i="1" s="1"/>
  <c r="R4536" i="1" a="1"/>
  <c r="R4536" i="1" s="1"/>
  <c r="R4537" i="1" a="1"/>
  <c r="R4537" i="1" s="1"/>
  <c r="R4538" i="1" a="1"/>
  <c r="R4538" i="1" s="1"/>
  <c r="R4539" i="1" a="1"/>
  <c r="R4539" i="1" s="1"/>
  <c r="R4540" i="1" a="1"/>
  <c r="R4540" i="1" s="1"/>
  <c r="R4541" i="1" a="1"/>
  <c r="R4541" i="1" s="1"/>
  <c r="R4542" i="1" a="1"/>
  <c r="R4542" i="1" s="1"/>
  <c r="R4543" i="1" a="1"/>
  <c r="R4543" i="1" s="1"/>
  <c r="R4544" i="1" a="1"/>
  <c r="R4544" i="1" s="1"/>
  <c r="R4545" i="1" a="1"/>
  <c r="R4545" i="1" s="1"/>
  <c r="R4546" i="1" a="1"/>
  <c r="R4546" i="1" s="1"/>
  <c r="R4547" i="1" a="1"/>
  <c r="R4547" i="1" s="1"/>
  <c r="R4548" i="1" a="1"/>
  <c r="R4548" i="1" s="1"/>
  <c r="R4549" i="1" a="1"/>
  <c r="R4549" i="1" s="1"/>
  <c r="R4550" i="1" a="1"/>
  <c r="R4550" i="1" s="1"/>
  <c r="R4551" i="1" a="1"/>
  <c r="R4551" i="1" s="1"/>
  <c r="R4552" i="1" a="1"/>
  <c r="R4552" i="1" s="1"/>
  <c r="R4553" i="1" a="1"/>
  <c r="R4553" i="1" s="1"/>
  <c r="R4554" i="1" a="1"/>
  <c r="R4554" i="1" s="1"/>
  <c r="R4555" i="1" a="1"/>
  <c r="R4555" i="1" s="1"/>
  <c r="R4556" i="1" a="1"/>
  <c r="R4556" i="1" s="1"/>
  <c r="R4557" i="1" a="1"/>
  <c r="R4557" i="1" s="1"/>
  <c r="R4558" i="1" a="1"/>
  <c r="R4558" i="1" s="1"/>
  <c r="R4559" i="1" a="1"/>
  <c r="R4559" i="1" s="1"/>
  <c r="R4560" i="1" a="1"/>
  <c r="R4560" i="1" s="1"/>
  <c r="R4561" i="1" a="1"/>
  <c r="R4561" i="1" s="1"/>
  <c r="R4562" i="1" a="1"/>
  <c r="R4562" i="1" s="1"/>
  <c r="R4563" i="1" a="1"/>
  <c r="R4563" i="1" s="1"/>
  <c r="R4564" i="1" a="1"/>
  <c r="R4564" i="1" s="1"/>
  <c r="R4565" i="1" a="1"/>
  <c r="R4565" i="1" s="1"/>
  <c r="R4566" i="1" a="1"/>
  <c r="R4566" i="1" s="1"/>
  <c r="R4567" i="1" a="1"/>
  <c r="R4567" i="1" s="1"/>
  <c r="R4568" i="1" a="1"/>
  <c r="R4568" i="1" s="1"/>
  <c r="R4569" i="1" a="1"/>
  <c r="R4569" i="1" s="1"/>
  <c r="R4570" i="1" a="1"/>
  <c r="R4570" i="1" s="1"/>
  <c r="R4571" i="1" a="1"/>
  <c r="R4571" i="1" s="1"/>
  <c r="R4572" i="1" a="1"/>
  <c r="R4572" i="1" s="1"/>
  <c r="R4573" i="1" a="1"/>
  <c r="R4573" i="1" s="1"/>
  <c r="R4574" i="1" a="1"/>
  <c r="R4574" i="1" s="1"/>
  <c r="R4575" i="1" a="1"/>
  <c r="R4575" i="1" s="1"/>
  <c r="R4576" i="1" a="1"/>
  <c r="R4576" i="1" s="1"/>
  <c r="R4577" i="1" a="1"/>
  <c r="R4577" i="1" s="1"/>
  <c r="R4578" i="1" a="1"/>
  <c r="R4578" i="1" s="1"/>
  <c r="R4579" i="1" a="1"/>
  <c r="R4579" i="1" s="1"/>
  <c r="R4580" i="1" a="1"/>
  <c r="R4580" i="1" s="1"/>
  <c r="R4581" i="1" a="1"/>
  <c r="R4581" i="1" s="1"/>
  <c r="R4582" i="1" a="1"/>
  <c r="R4582" i="1" s="1"/>
  <c r="R4583" i="1" a="1"/>
  <c r="R4583" i="1" s="1"/>
  <c r="R4584" i="1" a="1"/>
  <c r="R4584" i="1" s="1"/>
  <c r="R4585" i="1" a="1"/>
  <c r="R4585" i="1" s="1"/>
  <c r="R4586" i="1" a="1"/>
  <c r="R4586" i="1" s="1"/>
  <c r="R4587" i="1" a="1"/>
  <c r="R4587" i="1" s="1"/>
  <c r="R4588" i="1" a="1"/>
  <c r="R4588" i="1" s="1"/>
  <c r="R4589" i="1" a="1"/>
  <c r="R4589" i="1" s="1"/>
  <c r="R4590" i="1" a="1"/>
  <c r="R4590" i="1" s="1"/>
  <c r="R4591" i="1" a="1"/>
  <c r="R4591" i="1" s="1"/>
  <c r="R4592" i="1" a="1"/>
  <c r="R4592" i="1" s="1"/>
  <c r="R4593" i="1" a="1"/>
  <c r="R4593" i="1" s="1"/>
  <c r="R4594" i="1" a="1"/>
  <c r="R4594" i="1" s="1"/>
  <c r="R4595" i="1" a="1"/>
  <c r="R4595" i="1" s="1"/>
  <c r="R4596" i="1" a="1"/>
  <c r="R4596" i="1" s="1"/>
  <c r="R4597" i="1" a="1"/>
  <c r="R4597" i="1" s="1"/>
  <c r="R4598" i="1" a="1"/>
  <c r="R4598" i="1" s="1"/>
  <c r="R4599" i="1" a="1"/>
  <c r="R4599" i="1" s="1"/>
  <c r="R4600" i="1" a="1"/>
  <c r="R4600" i="1" s="1"/>
  <c r="R4601" i="1" a="1"/>
  <c r="R4601" i="1" s="1"/>
  <c r="R4602" i="1" a="1"/>
  <c r="R4602" i="1" s="1"/>
  <c r="R4603" i="1" a="1"/>
  <c r="R4603" i="1" s="1"/>
  <c r="R4604" i="1" a="1"/>
  <c r="R4604" i="1" s="1"/>
  <c r="R4605" i="1" a="1"/>
  <c r="R4605" i="1" s="1"/>
  <c r="R4606" i="1" a="1"/>
  <c r="R4606" i="1" s="1"/>
  <c r="R4607" i="1" a="1"/>
  <c r="R4607" i="1" s="1"/>
  <c r="R4608" i="1" a="1"/>
  <c r="R4608" i="1" s="1"/>
  <c r="R4609" i="1" a="1"/>
  <c r="R4609" i="1" s="1"/>
  <c r="R4610" i="1" a="1"/>
  <c r="R4610" i="1" s="1"/>
  <c r="R4611" i="1" a="1"/>
  <c r="R4611" i="1" s="1"/>
  <c r="R4612" i="1" a="1"/>
  <c r="R4612" i="1" s="1"/>
  <c r="R4613" i="1" a="1"/>
  <c r="R4613" i="1" s="1"/>
  <c r="R4614" i="1" a="1"/>
  <c r="R4614" i="1" s="1"/>
  <c r="R4615" i="1" a="1"/>
  <c r="R4615" i="1" s="1"/>
  <c r="R4616" i="1" a="1"/>
  <c r="R4616" i="1" s="1"/>
  <c r="R4617" i="1" a="1"/>
  <c r="R4617" i="1" s="1"/>
  <c r="R4618" i="1" a="1"/>
  <c r="R4618" i="1" s="1"/>
  <c r="R4619" i="1" a="1"/>
  <c r="R4619" i="1" s="1"/>
  <c r="R4620" i="1" a="1"/>
  <c r="R4620" i="1" s="1"/>
  <c r="R4621" i="1" a="1"/>
  <c r="R4621" i="1" s="1"/>
  <c r="R4622" i="1" a="1"/>
  <c r="R4622" i="1" s="1"/>
  <c r="R4623" i="1" a="1"/>
  <c r="R4623" i="1" s="1"/>
  <c r="R4624" i="1" a="1"/>
  <c r="R4624" i="1" s="1"/>
  <c r="R4625" i="1" a="1"/>
  <c r="R4625" i="1" s="1"/>
  <c r="R4626" i="1" a="1"/>
  <c r="R4626" i="1" s="1"/>
  <c r="R4627" i="1" a="1"/>
  <c r="R4627" i="1" s="1"/>
  <c r="R4628" i="1" a="1"/>
  <c r="R4628" i="1" s="1"/>
  <c r="R4629" i="1" a="1"/>
  <c r="R4629" i="1" s="1"/>
  <c r="R4630" i="1" a="1"/>
  <c r="R4630" i="1" s="1"/>
  <c r="R4631" i="1" a="1"/>
  <c r="R4631" i="1" s="1"/>
  <c r="R4632" i="1" a="1"/>
  <c r="R4632" i="1" s="1"/>
  <c r="R4633" i="1" a="1"/>
  <c r="R4633" i="1" s="1"/>
  <c r="R4634" i="1" a="1"/>
  <c r="R4634" i="1" s="1"/>
  <c r="R4635" i="1" a="1"/>
  <c r="R4635" i="1" s="1"/>
  <c r="R4636" i="1" a="1"/>
  <c r="R4636" i="1" s="1"/>
  <c r="R4637" i="1" a="1"/>
  <c r="R4637" i="1" s="1"/>
  <c r="R4638" i="1" a="1"/>
  <c r="R4638" i="1" s="1"/>
  <c r="R4639" i="1" a="1"/>
  <c r="R4639" i="1" s="1"/>
  <c r="R4640" i="1" a="1"/>
  <c r="R4640" i="1" s="1"/>
  <c r="R4641" i="1" a="1"/>
  <c r="R4641" i="1" s="1"/>
  <c r="R4642" i="1" a="1"/>
  <c r="R4642" i="1" s="1"/>
  <c r="R4643" i="1" a="1"/>
  <c r="R4643" i="1" s="1"/>
  <c r="R4644" i="1" a="1"/>
  <c r="R4644" i="1" s="1"/>
  <c r="R4645" i="1" a="1"/>
  <c r="R4645" i="1" s="1"/>
  <c r="R4646" i="1" a="1"/>
  <c r="R4646" i="1" s="1"/>
  <c r="R4647" i="1" a="1"/>
  <c r="R4647" i="1" s="1"/>
  <c r="R4648" i="1" a="1"/>
  <c r="R4648" i="1" s="1"/>
  <c r="R4649" i="1" a="1"/>
  <c r="R4649" i="1" s="1"/>
  <c r="R4650" i="1" a="1"/>
  <c r="R4650" i="1" s="1"/>
  <c r="R4651" i="1" a="1"/>
  <c r="R4651" i="1" s="1"/>
  <c r="R4652" i="1" a="1"/>
  <c r="R4652" i="1" s="1"/>
  <c r="R4653" i="1" a="1"/>
  <c r="R4653" i="1" s="1"/>
  <c r="R4654" i="1" a="1"/>
  <c r="R4654" i="1" s="1"/>
  <c r="R4655" i="1" a="1"/>
  <c r="R4655" i="1" s="1"/>
  <c r="R4656" i="1" a="1"/>
  <c r="R4656" i="1" s="1"/>
  <c r="R4657" i="1" a="1"/>
  <c r="R4657" i="1" s="1"/>
  <c r="R4658" i="1" a="1"/>
  <c r="R4658" i="1" s="1"/>
  <c r="R4659" i="1" a="1"/>
  <c r="R4659" i="1" s="1"/>
  <c r="R4660" i="1" a="1"/>
  <c r="R4660" i="1" s="1"/>
  <c r="R4661" i="1" a="1"/>
  <c r="R4661" i="1" s="1"/>
  <c r="R4662" i="1" a="1"/>
  <c r="R4662" i="1" s="1"/>
  <c r="R4663" i="1" a="1"/>
  <c r="R4663" i="1" s="1"/>
  <c r="R4664" i="1" a="1"/>
  <c r="R4664" i="1" s="1"/>
  <c r="R4665" i="1" a="1"/>
  <c r="R4665" i="1" s="1"/>
  <c r="R4666" i="1" a="1"/>
  <c r="R4666" i="1" s="1"/>
  <c r="R4667" i="1" a="1"/>
  <c r="R4667" i="1" s="1"/>
  <c r="R4668" i="1" a="1"/>
  <c r="R4668" i="1" s="1"/>
  <c r="R4669" i="1" a="1"/>
  <c r="R4669" i="1" s="1"/>
  <c r="R4670" i="1" a="1"/>
  <c r="R4670" i="1" s="1"/>
  <c r="R4671" i="1" a="1"/>
  <c r="R4671" i="1" s="1"/>
  <c r="R4672" i="1" a="1"/>
  <c r="R4672" i="1" s="1"/>
  <c r="R4673" i="1" a="1"/>
  <c r="R4673" i="1" s="1"/>
  <c r="R4674" i="1" a="1"/>
  <c r="R4674" i="1" s="1"/>
  <c r="R4675" i="1" a="1"/>
  <c r="R4675" i="1" s="1"/>
  <c r="R4676" i="1" a="1"/>
  <c r="R4676" i="1" s="1"/>
  <c r="R4677" i="1" a="1"/>
  <c r="R4677" i="1" s="1"/>
  <c r="R4678" i="1" a="1"/>
  <c r="R4678" i="1" s="1"/>
  <c r="R4679" i="1" a="1"/>
  <c r="R4679" i="1" s="1"/>
  <c r="R4680" i="1" a="1"/>
  <c r="R4680" i="1" s="1"/>
  <c r="R4681" i="1" a="1"/>
  <c r="R4681" i="1" s="1"/>
  <c r="R4682" i="1" a="1"/>
  <c r="R4682" i="1" s="1"/>
  <c r="R4683" i="1" a="1"/>
  <c r="R4683" i="1" s="1"/>
  <c r="R4684" i="1" a="1"/>
  <c r="R4684" i="1" s="1"/>
  <c r="R4685" i="1" a="1"/>
  <c r="R4685" i="1" s="1"/>
  <c r="R4686" i="1" a="1"/>
  <c r="R4686" i="1" s="1"/>
  <c r="R4687" i="1" a="1"/>
  <c r="R4687" i="1" s="1"/>
  <c r="R4688" i="1" a="1"/>
  <c r="R4688" i="1" s="1"/>
  <c r="R4689" i="1" a="1"/>
  <c r="R4689" i="1" s="1"/>
  <c r="R4690" i="1" a="1"/>
  <c r="R4690" i="1" s="1"/>
  <c r="R4691" i="1" a="1"/>
  <c r="R4691" i="1" s="1"/>
  <c r="R4692" i="1" a="1"/>
  <c r="R4692" i="1" s="1"/>
  <c r="R4693" i="1" a="1"/>
  <c r="R4693" i="1" s="1"/>
  <c r="R4694" i="1" a="1"/>
  <c r="R4694" i="1" s="1"/>
  <c r="R4695" i="1" a="1"/>
  <c r="R4695" i="1" s="1"/>
  <c r="R4696" i="1" a="1"/>
  <c r="R4696" i="1" s="1"/>
  <c r="R4697" i="1" a="1"/>
  <c r="R4697" i="1" s="1"/>
  <c r="R4698" i="1" a="1"/>
  <c r="R4698" i="1" s="1"/>
  <c r="R4699" i="1" a="1"/>
  <c r="R4699" i="1" s="1"/>
  <c r="R4700" i="1" a="1"/>
  <c r="R4700" i="1" s="1"/>
  <c r="R4701" i="1" a="1"/>
  <c r="R4701" i="1" s="1"/>
  <c r="R4702" i="1" a="1"/>
  <c r="R4702" i="1" s="1"/>
  <c r="R4703" i="1" a="1"/>
  <c r="R4703" i="1" s="1"/>
  <c r="R4704" i="1" a="1"/>
  <c r="R4704" i="1" s="1"/>
  <c r="R4705" i="1" a="1"/>
  <c r="R4705" i="1" s="1"/>
  <c r="R4706" i="1" a="1"/>
  <c r="R4706" i="1" s="1"/>
  <c r="R4707" i="1" a="1"/>
  <c r="R4707" i="1" s="1"/>
  <c r="R4708" i="1" a="1"/>
  <c r="R4708" i="1" s="1"/>
  <c r="R4709" i="1" a="1"/>
  <c r="R4709" i="1" s="1"/>
  <c r="R4710" i="1" a="1"/>
  <c r="R4710" i="1" s="1"/>
  <c r="R4711" i="1" a="1"/>
  <c r="R4711" i="1" s="1"/>
  <c r="R4712" i="1" a="1"/>
  <c r="R4712" i="1" s="1"/>
  <c r="R4713" i="1" a="1"/>
  <c r="R4713" i="1" s="1"/>
  <c r="R4714" i="1" a="1"/>
  <c r="R4714" i="1" s="1"/>
  <c r="R4715" i="1" a="1"/>
  <c r="R4715" i="1" s="1"/>
  <c r="R4716" i="1" a="1"/>
  <c r="R4716" i="1" s="1"/>
  <c r="R4717" i="1" a="1"/>
  <c r="R4717" i="1" s="1"/>
  <c r="R4718" i="1" a="1"/>
  <c r="R4718" i="1" s="1"/>
  <c r="R4719" i="1" a="1"/>
  <c r="R4719" i="1" s="1"/>
  <c r="R4720" i="1" a="1"/>
  <c r="R4720" i="1" s="1"/>
  <c r="R4721" i="1" a="1"/>
  <c r="R4721" i="1" s="1"/>
  <c r="R4722" i="1" a="1"/>
  <c r="R4722" i="1" s="1"/>
  <c r="R4723" i="1" a="1"/>
  <c r="R4723" i="1" s="1"/>
  <c r="R4724" i="1" a="1"/>
  <c r="R4724" i="1" s="1"/>
  <c r="R4725" i="1" a="1"/>
  <c r="R4725" i="1" s="1"/>
  <c r="R4726" i="1" a="1"/>
  <c r="R4726" i="1" s="1"/>
  <c r="R4727" i="1" a="1"/>
  <c r="R4727" i="1" s="1"/>
  <c r="R4728" i="1" a="1"/>
  <c r="R4728" i="1" s="1"/>
  <c r="R4729" i="1" a="1"/>
  <c r="R4729" i="1" s="1"/>
  <c r="R4730" i="1" a="1"/>
  <c r="R4730" i="1" s="1"/>
  <c r="R4731" i="1" a="1"/>
  <c r="R4731" i="1" s="1"/>
  <c r="R4732" i="1" a="1"/>
  <c r="R4732" i="1" s="1"/>
  <c r="R4733" i="1" a="1"/>
  <c r="R4733" i="1" s="1"/>
  <c r="R4734" i="1" a="1"/>
  <c r="R4734" i="1" s="1"/>
  <c r="R4735" i="1" a="1"/>
  <c r="R4735" i="1" s="1"/>
  <c r="R4736" i="1" a="1"/>
  <c r="R4736" i="1" s="1"/>
  <c r="R4737" i="1" a="1"/>
  <c r="R4737" i="1" s="1"/>
  <c r="R4738" i="1" a="1"/>
  <c r="R4738" i="1" s="1"/>
  <c r="R4739" i="1" a="1"/>
  <c r="R4739" i="1" s="1"/>
  <c r="R4740" i="1" a="1"/>
  <c r="R4740" i="1" s="1"/>
  <c r="R4741" i="1" a="1"/>
  <c r="R4741" i="1" s="1"/>
  <c r="R4742" i="1" a="1"/>
  <c r="R4742" i="1" s="1"/>
  <c r="R4743" i="1" a="1"/>
  <c r="R4743" i="1" s="1"/>
  <c r="R4744" i="1" a="1"/>
  <c r="R4744" i="1" s="1"/>
  <c r="R4745" i="1" a="1"/>
  <c r="R4745" i="1" s="1"/>
  <c r="R4746" i="1" a="1"/>
  <c r="R4746" i="1" s="1"/>
  <c r="R4747" i="1" a="1"/>
  <c r="R4747" i="1" s="1"/>
  <c r="R4748" i="1" a="1"/>
  <c r="R4748" i="1" s="1"/>
  <c r="R4749" i="1" a="1"/>
  <c r="R4749" i="1" s="1"/>
  <c r="R4750" i="1" a="1"/>
  <c r="R4750" i="1" s="1"/>
  <c r="R4751" i="1" a="1"/>
  <c r="R4751" i="1" s="1"/>
  <c r="R4752" i="1" a="1"/>
  <c r="R4752" i="1" s="1"/>
  <c r="R4753" i="1" a="1"/>
  <c r="R4753" i="1" s="1"/>
  <c r="R4754" i="1" a="1"/>
  <c r="R4754" i="1" s="1"/>
  <c r="R4755" i="1" a="1"/>
  <c r="R4755" i="1" s="1"/>
  <c r="R4756" i="1" a="1"/>
  <c r="R4756" i="1" s="1"/>
  <c r="R4757" i="1" a="1"/>
  <c r="R4757" i="1" s="1"/>
  <c r="R4758" i="1" a="1"/>
  <c r="R4758" i="1" s="1"/>
  <c r="R4759" i="1" a="1"/>
  <c r="R4759" i="1" s="1"/>
  <c r="R4760" i="1" a="1"/>
  <c r="R4760" i="1" s="1"/>
  <c r="R4761" i="1" a="1"/>
  <c r="R4761" i="1" s="1"/>
  <c r="R4762" i="1" a="1"/>
  <c r="R4762" i="1" s="1"/>
  <c r="R4763" i="1" a="1"/>
  <c r="R4763" i="1" s="1"/>
  <c r="R4764" i="1" a="1"/>
  <c r="R4764" i="1" s="1"/>
  <c r="R4765" i="1" a="1"/>
  <c r="R4765" i="1" s="1"/>
  <c r="R4766" i="1" a="1"/>
  <c r="R4766" i="1" s="1"/>
  <c r="R4767" i="1" a="1"/>
  <c r="R4767" i="1" s="1"/>
  <c r="R4768" i="1" a="1"/>
  <c r="R4768" i="1" s="1"/>
  <c r="R4769" i="1" a="1"/>
  <c r="R4769" i="1" s="1"/>
  <c r="R4770" i="1" a="1"/>
  <c r="R4770" i="1" s="1"/>
  <c r="R4771" i="1" a="1"/>
  <c r="R4771" i="1" s="1"/>
  <c r="R4772" i="1" a="1"/>
  <c r="R4772" i="1" s="1"/>
  <c r="R4773" i="1" a="1"/>
  <c r="R4773" i="1" s="1"/>
  <c r="R4774" i="1" a="1"/>
  <c r="R4774" i="1" s="1"/>
  <c r="R4775" i="1" a="1"/>
  <c r="R4775" i="1" s="1"/>
  <c r="R4776" i="1" a="1"/>
  <c r="R4776" i="1" s="1"/>
  <c r="R4777" i="1" a="1"/>
  <c r="R4777" i="1" s="1"/>
  <c r="R4778" i="1" a="1"/>
  <c r="R4778" i="1" s="1"/>
  <c r="R4779" i="1" a="1"/>
  <c r="R4779" i="1" s="1"/>
  <c r="R4780" i="1" a="1"/>
  <c r="R4780" i="1" s="1"/>
  <c r="R4781" i="1" a="1"/>
  <c r="R4781" i="1" s="1"/>
  <c r="R4782" i="1" a="1"/>
  <c r="R4782" i="1" s="1"/>
  <c r="R4783" i="1" a="1"/>
  <c r="R4783" i="1" s="1"/>
  <c r="R4784" i="1" a="1"/>
  <c r="R4784" i="1" s="1"/>
  <c r="R4785" i="1" a="1"/>
  <c r="R4785" i="1" s="1"/>
  <c r="R4786" i="1" a="1"/>
  <c r="R4786" i="1" s="1"/>
  <c r="R4787" i="1" a="1"/>
  <c r="R4787" i="1" s="1"/>
  <c r="R4788" i="1" a="1"/>
  <c r="R4788" i="1" s="1"/>
  <c r="R4789" i="1" a="1"/>
  <c r="R4789" i="1" s="1"/>
  <c r="R4790" i="1" a="1"/>
  <c r="R4790" i="1" s="1"/>
  <c r="R4791" i="1" a="1"/>
  <c r="R4791" i="1" s="1"/>
  <c r="R4792" i="1" a="1"/>
  <c r="R4792" i="1" s="1"/>
  <c r="R4793" i="1" a="1"/>
  <c r="R4793" i="1" s="1"/>
  <c r="R4794" i="1" a="1"/>
  <c r="R4794" i="1" s="1"/>
  <c r="R4795" i="1" a="1"/>
  <c r="R4795" i="1" s="1"/>
  <c r="R4796" i="1" a="1"/>
  <c r="R4796" i="1" s="1"/>
  <c r="R4797" i="1" a="1"/>
  <c r="R4797" i="1" s="1"/>
  <c r="R4798" i="1" a="1"/>
  <c r="R4798" i="1" s="1"/>
  <c r="R4799" i="1" a="1"/>
  <c r="R4799" i="1" s="1"/>
  <c r="R4800" i="1" a="1"/>
  <c r="R4800" i="1" s="1"/>
  <c r="R4801" i="1" a="1"/>
  <c r="R4801" i="1" s="1"/>
  <c r="R4802" i="1" a="1"/>
  <c r="R4802" i="1" s="1"/>
  <c r="R4803" i="1" a="1"/>
  <c r="R4803" i="1" s="1"/>
  <c r="R4804" i="1" a="1"/>
  <c r="R4804" i="1" s="1"/>
  <c r="R4805" i="1" a="1"/>
  <c r="R4805" i="1" s="1"/>
  <c r="R4806" i="1" a="1"/>
  <c r="R4806" i="1" s="1"/>
  <c r="R4807" i="1" a="1"/>
  <c r="R4807" i="1" s="1"/>
  <c r="R4808" i="1" a="1"/>
  <c r="R4808" i="1" s="1"/>
  <c r="R4809" i="1" a="1"/>
  <c r="R4809" i="1" s="1"/>
  <c r="R4810" i="1" a="1"/>
  <c r="R4810" i="1" s="1"/>
  <c r="R4811" i="1" a="1"/>
  <c r="R4811" i="1" s="1"/>
  <c r="R4812" i="1" a="1"/>
  <c r="R4812" i="1" s="1"/>
  <c r="R4813" i="1" a="1"/>
  <c r="R4813" i="1" s="1"/>
  <c r="R4814" i="1" a="1"/>
  <c r="R4814" i="1" s="1"/>
  <c r="R4815" i="1" a="1"/>
  <c r="R4815" i="1" s="1"/>
  <c r="R4816" i="1" a="1"/>
  <c r="R4816" i="1" s="1"/>
  <c r="R4817" i="1" a="1"/>
  <c r="R4817" i="1" s="1"/>
  <c r="R4818" i="1" a="1"/>
  <c r="R4818" i="1" s="1"/>
  <c r="R4819" i="1" a="1"/>
  <c r="R4819" i="1" s="1"/>
  <c r="R4820" i="1" a="1"/>
  <c r="R4820" i="1" s="1"/>
  <c r="R4821" i="1" a="1"/>
  <c r="R4821" i="1" s="1"/>
  <c r="R4822" i="1" a="1"/>
  <c r="R4822" i="1" s="1"/>
  <c r="R4823" i="1" a="1"/>
  <c r="R4823" i="1" s="1"/>
  <c r="R4824" i="1" a="1"/>
  <c r="R4824" i="1" s="1"/>
  <c r="R4825" i="1" a="1"/>
  <c r="R4825" i="1" s="1"/>
  <c r="R4826" i="1" a="1"/>
  <c r="R4826" i="1" s="1"/>
  <c r="R4827" i="1" a="1"/>
  <c r="R4827" i="1" s="1"/>
  <c r="R4828" i="1" a="1"/>
  <c r="R4828" i="1" s="1"/>
  <c r="R4829" i="1" a="1"/>
  <c r="R4829" i="1" s="1"/>
  <c r="R4830" i="1" a="1"/>
  <c r="R4830" i="1" s="1"/>
  <c r="R4831" i="1" a="1"/>
  <c r="R4831" i="1" s="1"/>
  <c r="R4832" i="1" a="1"/>
  <c r="R4832" i="1" s="1"/>
  <c r="R4833" i="1" a="1"/>
  <c r="R4833" i="1" s="1"/>
  <c r="R4834" i="1" a="1"/>
  <c r="R4834" i="1" s="1"/>
  <c r="R4835" i="1" a="1"/>
  <c r="R4835" i="1" s="1"/>
  <c r="R4836" i="1" a="1"/>
  <c r="R4836" i="1" s="1"/>
  <c r="R4837" i="1" a="1"/>
  <c r="R4837" i="1" s="1"/>
  <c r="R4838" i="1" a="1"/>
  <c r="R4838" i="1" s="1"/>
  <c r="R4839" i="1" a="1"/>
  <c r="R4839" i="1" s="1"/>
  <c r="R4840" i="1" a="1"/>
  <c r="R4840" i="1" s="1"/>
  <c r="R4841" i="1" a="1"/>
  <c r="R4841" i="1" s="1"/>
  <c r="R4842" i="1" a="1"/>
  <c r="R4842" i="1" s="1"/>
  <c r="R4843" i="1" a="1"/>
  <c r="R4843" i="1" s="1"/>
  <c r="R4844" i="1" a="1"/>
  <c r="R4844" i="1" s="1"/>
  <c r="R4845" i="1" a="1"/>
  <c r="R4845" i="1" s="1"/>
  <c r="R4846" i="1" a="1"/>
  <c r="R4846" i="1" s="1"/>
  <c r="R4847" i="1" a="1"/>
  <c r="R4847" i="1" s="1"/>
  <c r="R4848" i="1" a="1"/>
  <c r="R4848" i="1" s="1"/>
  <c r="R4849" i="1" a="1"/>
  <c r="R4849" i="1" s="1"/>
  <c r="R4850" i="1" a="1"/>
  <c r="R4850" i="1" s="1"/>
  <c r="R4851" i="1" a="1"/>
  <c r="R4851" i="1" s="1"/>
  <c r="R4852" i="1" a="1"/>
  <c r="R4852" i="1" s="1"/>
  <c r="R4853" i="1" a="1"/>
  <c r="R4853" i="1" s="1"/>
  <c r="R4854" i="1" a="1"/>
  <c r="R4854" i="1" s="1"/>
  <c r="R4855" i="1" a="1"/>
  <c r="R4855" i="1" s="1"/>
  <c r="R4856" i="1" a="1"/>
  <c r="R4856" i="1" s="1"/>
  <c r="R4857" i="1" a="1"/>
  <c r="R4857" i="1" s="1"/>
  <c r="R4858" i="1" a="1"/>
  <c r="R4858" i="1" s="1"/>
  <c r="R4859" i="1" a="1"/>
  <c r="R4859" i="1" s="1"/>
  <c r="R4860" i="1" a="1"/>
  <c r="R4860" i="1" s="1"/>
  <c r="R4861" i="1" a="1"/>
  <c r="R4861" i="1" s="1"/>
  <c r="R4862" i="1" a="1"/>
  <c r="R4862" i="1" s="1"/>
  <c r="R4863" i="1" a="1"/>
  <c r="R4863" i="1" s="1"/>
  <c r="R4864" i="1" a="1"/>
  <c r="R4864" i="1" s="1"/>
  <c r="R4865" i="1" a="1"/>
  <c r="R4865" i="1" s="1"/>
  <c r="R4866" i="1" a="1"/>
  <c r="R4866" i="1" s="1"/>
  <c r="R4867" i="1" a="1"/>
  <c r="R4867" i="1" s="1"/>
  <c r="R4868" i="1" a="1"/>
  <c r="R4868" i="1" s="1"/>
  <c r="R4869" i="1" a="1"/>
  <c r="R4869" i="1" s="1"/>
  <c r="R4870" i="1" a="1"/>
  <c r="R4870" i="1" s="1"/>
  <c r="R4871" i="1" a="1"/>
  <c r="R4871" i="1" s="1"/>
  <c r="R4872" i="1" a="1"/>
  <c r="R4872" i="1" s="1"/>
  <c r="R4873" i="1" a="1"/>
  <c r="R4873" i="1" s="1"/>
  <c r="R4874" i="1" a="1"/>
  <c r="R4874" i="1" s="1"/>
  <c r="R4875" i="1" a="1"/>
  <c r="R4875" i="1" s="1"/>
  <c r="R4876" i="1" a="1"/>
  <c r="R4876" i="1" s="1"/>
  <c r="R4877" i="1" a="1"/>
  <c r="R4877" i="1" s="1"/>
  <c r="R4878" i="1" a="1"/>
  <c r="R4878" i="1" s="1"/>
  <c r="R4879" i="1" a="1"/>
  <c r="R4879" i="1" s="1"/>
  <c r="R4880" i="1" a="1"/>
  <c r="R4880" i="1" s="1"/>
  <c r="R4881" i="1" a="1"/>
  <c r="R4881" i="1" s="1"/>
  <c r="R4882" i="1" a="1"/>
  <c r="R4882" i="1" s="1"/>
  <c r="R4883" i="1" a="1"/>
  <c r="R4883" i="1" s="1"/>
  <c r="R4884" i="1" a="1"/>
  <c r="R4884" i="1" s="1"/>
  <c r="R4885" i="1" a="1"/>
  <c r="R4885" i="1" s="1"/>
  <c r="R4886" i="1" a="1"/>
  <c r="R4886" i="1" s="1"/>
  <c r="R4887" i="1" a="1"/>
  <c r="R4887" i="1" s="1"/>
  <c r="R4888" i="1" a="1"/>
  <c r="R4888" i="1" s="1"/>
  <c r="R4889" i="1" a="1"/>
  <c r="R4889" i="1" s="1"/>
  <c r="R4890" i="1" a="1"/>
  <c r="R4890" i="1" s="1"/>
  <c r="R4891" i="1" a="1"/>
  <c r="R4891" i="1" s="1"/>
  <c r="R4892" i="1" a="1"/>
  <c r="R4892" i="1" s="1"/>
  <c r="R4893" i="1" a="1"/>
  <c r="R4893" i="1" s="1"/>
  <c r="R4894" i="1" a="1"/>
  <c r="R4894" i="1" s="1"/>
  <c r="R4895" i="1" a="1"/>
  <c r="R4895" i="1" s="1"/>
  <c r="R4896" i="1" a="1"/>
  <c r="R4896" i="1" s="1"/>
  <c r="R4897" i="1" a="1"/>
  <c r="R4897" i="1" s="1"/>
  <c r="R4898" i="1" a="1"/>
  <c r="R4898" i="1" s="1"/>
  <c r="R4899" i="1" a="1"/>
  <c r="R4899" i="1" s="1"/>
  <c r="R4900" i="1" a="1"/>
  <c r="R4900" i="1" s="1"/>
  <c r="R4901" i="1" a="1"/>
  <c r="R4901" i="1" s="1"/>
  <c r="R4902" i="1" a="1"/>
  <c r="R4902" i="1" s="1"/>
  <c r="R4903" i="1" a="1"/>
  <c r="R4903" i="1" s="1"/>
  <c r="R4904" i="1" a="1"/>
  <c r="R4904" i="1" s="1"/>
  <c r="R4905" i="1" a="1"/>
  <c r="R4905" i="1" s="1"/>
  <c r="R4906" i="1" a="1"/>
  <c r="R4906" i="1" s="1"/>
  <c r="R4907" i="1" a="1"/>
  <c r="R4907" i="1" s="1"/>
  <c r="R4908" i="1" a="1"/>
  <c r="R4908" i="1" s="1"/>
  <c r="R4909" i="1" a="1"/>
  <c r="R4909" i="1" s="1"/>
  <c r="R4910" i="1" a="1"/>
  <c r="R4910" i="1" s="1"/>
  <c r="R4911" i="1" a="1"/>
  <c r="R4911" i="1" s="1"/>
  <c r="R4912" i="1" a="1"/>
  <c r="R4912" i="1" s="1"/>
  <c r="R4913" i="1" a="1"/>
  <c r="R4913" i="1" s="1"/>
  <c r="R4914" i="1" a="1"/>
  <c r="R4914" i="1" s="1"/>
  <c r="R4915" i="1" a="1"/>
  <c r="R4915" i="1" s="1"/>
  <c r="R4916" i="1" a="1"/>
  <c r="R4916" i="1" s="1"/>
  <c r="R4917" i="1" a="1"/>
  <c r="R4917" i="1" s="1"/>
  <c r="R4918" i="1" a="1"/>
  <c r="R4918" i="1" s="1"/>
  <c r="R4919" i="1" a="1"/>
  <c r="R4919" i="1" s="1"/>
  <c r="R4920" i="1" a="1"/>
  <c r="R4920" i="1" s="1"/>
  <c r="R4921" i="1" a="1"/>
  <c r="R4921" i="1" s="1"/>
  <c r="R4922" i="1" a="1"/>
  <c r="R4922" i="1" s="1"/>
  <c r="R4923" i="1" a="1"/>
  <c r="R4923" i="1" s="1"/>
  <c r="R4924" i="1" a="1"/>
  <c r="R4924" i="1" s="1"/>
  <c r="R4925" i="1" a="1"/>
  <c r="R4925" i="1" s="1"/>
  <c r="R4926" i="1" a="1"/>
  <c r="R4926" i="1" s="1"/>
  <c r="R4927" i="1" a="1"/>
  <c r="R4927" i="1" s="1"/>
  <c r="R4928" i="1" a="1"/>
  <c r="R4928" i="1" s="1"/>
  <c r="R4929" i="1" a="1"/>
  <c r="R4929" i="1" s="1"/>
  <c r="R4930" i="1" a="1"/>
  <c r="R4930" i="1" s="1"/>
  <c r="R4931" i="1" a="1"/>
  <c r="R4931" i="1" s="1"/>
  <c r="R4932" i="1" a="1"/>
  <c r="R4932" i="1" s="1"/>
  <c r="R4933" i="1" a="1"/>
  <c r="R4933" i="1" s="1"/>
  <c r="R4934" i="1" a="1"/>
  <c r="R4934" i="1" s="1"/>
  <c r="R4935" i="1" a="1"/>
  <c r="R4935" i="1" s="1"/>
  <c r="R4936" i="1" a="1"/>
  <c r="R4936" i="1" s="1"/>
  <c r="R4937" i="1" a="1"/>
  <c r="R4937" i="1" s="1"/>
  <c r="R4938" i="1" a="1"/>
  <c r="R4938" i="1" s="1"/>
  <c r="R4939" i="1" a="1"/>
  <c r="R4939" i="1" s="1"/>
  <c r="R4940" i="1" a="1"/>
  <c r="R4940" i="1" s="1"/>
  <c r="R4941" i="1" a="1"/>
  <c r="R4941" i="1" s="1"/>
  <c r="R4942" i="1" a="1"/>
  <c r="R4942" i="1" s="1"/>
  <c r="R4943" i="1" a="1"/>
  <c r="R4943" i="1" s="1"/>
  <c r="R4944" i="1" a="1"/>
  <c r="R4944" i="1" s="1"/>
  <c r="R4945" i="1" a="1"/>
  <c r="R4945" i="1" s="1"/>
  <c r="R4946" i="1" a="1"/>
  <c r="R4946" i="1" s="1"/>
  <c r="R4947" i="1" a="1"/>
  <c r="R4947" i="1" s="1"/>
  <c r="R4948" i="1" a="1"/>
  <c r="R4948" i="1" s="1"/>
  <c r="R4949" i="1" a="1"/>
  <c r="R4949" i="1" s="1"/>
  <c r="R4950" i="1" a="1"/>
  <c r="R4950" i="1" s="1"/>
  <c r="R4951" i="1" a="1"/>
  <c r="R4951" i="1" s="1"/>
  <c r="R4952" i="1" a="1"/>
  <c r="R4952" i="1" s="1"/>
  <c r="R4953" i="1" a="1"/>
  <c r="R4953" i="1" s="1"/>
  <c r="R4954" i="1" a="1"/>
  <c r="R4954" i="1" s="1"/>
  <c r="R4955" i="1" a="1"/>
  <c r="R4955" i="1" s="1"/>
  <c r="R4956" i="1" a="1"/>
  <c r="R4956" i="1" s="1"/>
  <c r="R4957" i="1" a="1"/>
  <c r="R4957" i="1" s="1"/>
  <c r="R4958" i="1" a="1"/>
  <c r="R4958" i="1" s="1"/>
  <c r="R4959" i="1" a="1"/>
  <c r="R4959" i="1" s="1"/>
  <c r="R4960" i="1" a="1"/>
  <c r="R4960" i="1" s="1"/>
  <c r="R4961" i="1" a="1"/>
  <c r="R4961" i="1" s="1"/>
  <c r="R4962" i="1" a="1"/>
  <c r="R4962" i="1" s="1"/>
  <c r="R4963" i="1" a="1"/>
  <c r="R4963" i="1" s="1"/>
  <c r="R4964" i="1" a="1"/>
  <c r="R4964" i="1" s="1"/>
  <c r="R4965" i="1" a="1"/>
  <c r="R4965" i="1" s="1"/>
  <c r="R4966" i="1" a="1"/>
  <c r="R4966" i="1" s="1"/>
  <c r="R4967" i="1" a="1"/>
  <c r="R4967" i="1" s="1"/>
  <c r="R4968" i="1" a="1"/>
  <c r="R4968" i="1" s="1"/>
  <c r="R4969" i="1" a="1"/>
  <c r="R4969" i="1" s="1"/>
  <c r="R4970" i="1" a="1"/>
  <c r="R4970" i="1" s="1"/>
  <c r="R4971" i="1" a="1"/>
  <c r="R4971" i="1" s="1"/>
  <c r="R4972" i="1" a="1"/>
  <c r="R4972" i="1" s="1"/>
  <c r="R4973" i="1" a="1"/>
  <c r="R4973" i="1" s="1"/>
  <c r="R4974" i="1" a="1"/>
  <c r="R4974" i="1" s="1"/>
  <c r="R4975" i="1" a="1"/>
  <c r="R4975" i="1" s="1"/>
  <c r="R4976" i="1" a="1"/>
  <c r="R4976" i="1" s="1"/>
  <c r="R4977" i="1" a="1"/>
  <c r="R4977" i="1" s="1"/>
  <c r="R4978" i="1" a="1"/>
  <c r="R4978" i="1" s="1"/>
  <c r="R4979" i="1" a="1"/>
  <c r="R4979" i="1" s="1"/>
  <c r="R4980" i="1" a="1"/>
  <c r="R4980" i="1" s="1"/>
  <c r="R4981" i="1" a="1"/>
  <c r="R4981" i="1" s="1"/>
  <c r="R4982" i="1" a="1"/>
  <c r="R4982" i="1" s="1"/>
  <c r="R4983" i="1" a="1"/>
  <c r="R4983" i="1" s="1"/>
  <c r="R4984" i="1" a="1"/>
  <c r="R4984" i="1" s="1"/>
  <c r="R4985" i="1" a="1"/>
  <c r="R4985" i="1" s="1"/>
  <c r="R4986" i="1" a="1"/>
  <c r="R4986" i="1" s="1"/>
  <c r="R4987" i="1" a="1"/>
  <c r="R4987" i="1" s="1"/>
  <c r="R4988" i="1" a="1"/>
  <c r="R4988" i="1" s="1"/>
  <c r="R4989" i="1" a="1"/>
  <c r="R4989" i="1" s="1"/>
  <c r="R4990" i="1" a="1"/>
  <c r="R4990" i="1" s="1"/>
  <c r="R4991" i="1" a="1"/>
  <c r="R4991" i="1" s="1"/>
  <c r="R4992" i="1" a="1"/>
  <c r="R4992" i="1" s="1"/>
  <c r="R4993" i="1" a="1"/>
  <c r="R4993" i="1" s="1"/>
  <c r="R4994" i="1" a="1"/>
  <c r="R4994" i="1" s="1"/>
  <c r="R4995" i="1" a="1"/>
  <c r="R4995" i="1" s="1"/>
  <c r="R4996" i="1" a="1"/>
  <c r="R4996" i="1" s="1"/>
  <c r="R4997" i="1" a="1"/>
  <c r="R4997" i="1" s="1"/>
  <c r="R4998" i="1" a="1"/>
  <c r="R4998" i="1" s="1"/>
  <c r="R4999" i="1" a="1"/>
  <c r="R4999" i="1" s="1"/>
  <c r="R5000" i="1" a="1"/>
  <c r="R5000" i="1" s="1"/>
  <c r="R5001" i="1" a="1"/>
  <c r="R5001" i="1" s="1"/>
  <c r="R5002" i="1" a="1"/>
  <c r="R5002" i="1" s="1"/>
  <c r="R5003" i="1" a="1"/>
  <c r="R5003" i="1" s="1"/>
  <c r="R5004" i="1" a="1"/>
  <c r="R5004" i="1" s="1"/>
  <c r="R5005" i="1" a="1"/>
  <c r="R5005" i="1" s="1"/>
  <c r="R5006" i="1" a="1"/>
  <c r="R5006" i="1" s="1"/>
  <c r="R5007" i="1" a="1"/>
  <c r="R5007" i="1" s="1"/>
  <c r="R5008" i="1" a="1"/>
  <c r="R5008" i="1" s="1"/>
  <c r="R5009" i="1" a="1"/>
  <c r="R5009" i="1" s="1"/>
  <c r="R5010" i="1" a="1"/>
  <c r="R5010" i="1" s="1"/>
  <c r="R5011" i="1" a="1"/>
  <c r="R5011" i="1" s="1"/>
  <c r="R5012" i="1" a="1"/>
  <c r="R5012" i="1" s="1"/>
  <c r="R5013" i="1" a="1"/>
  <c r="R5013" i="1" s="1"/>
  <c r="R5014" i="1" a="1"/>
  <c r="R5014" i="1" s="1"/>
  <c r="R5015" i="1" a="1"/>
  <c r="R5015" i="1" s="1"/>
  <c r="R5016" i="1" a="1"/>
  <c r="R5016" i="1" s="1"/>
  <c r="R5017" i="1" a="1"/>
  <c r="R5017" i="1" s="1"/>
  <c r="R5018" i="1" a="1"/>
  <c r="R5018" i="1" s="1"/>
  <c r="R5019" i="1" a="1"/>
  <c r="R5019" i="1" s="1"/>
  <c r="R5020" i="1" a="1"/>
  <c r="R5020" i="1" s="1"/>
  <c r="R5021" i="1" a="1"/>
  <c r="R5021" i="1" s="1"/>
  <c r="R5022" i="1" a="1"/>
  <c r="R5022" i="1" s="1"/>
  <c r="R5023" i="1" a="1"/>
  <c r="R5023" i="1" s="1"/>
  <c r="R5024" i="1" a="1"/>
  <c r="R5024" i="1" s="1"/>
  <c r="R5025" i="1" a="1"/>
  <c r="R5025" i="1" s="1"/>
  <c r="R5026" i="1" a="1"/>
  <c r="R5026" i="1" s="1"/>
  <c r="R5027" i="1" a="1"/>
  <c r="R5027" i="1" s="1"/>
  <c r="R5028" i="1" a="1"/>
  <c r="R5028" i="1" s="1"/>
  <c r="R5029" i="1" a="1"/>
  <c r="R5029" i="1" s="1"/>
  <c r="R5030" i="1" a="1"/>
  <c r="R5030" i="1" s="1"/>
  <c r="R5031" i="1" a="1"/>
  <c r="R5031" i="1" s="1"/>
  <c r="R5032" i="1" a="1"/>
  <c r="R5032" i="1" s="1"/>
  <c r="R5033" i="1" a="1"/>
  <c r="R5033" i="1" s="1"/>
  <c r="R5034" i="1" a="1"/>
  <c r="R5034" i="1" s="1"/>
  <c r="R5035" i="1" a="1"/>
  <c r="R5035" i="1" s="1"/>
  <c r="R5036" i="1" a="1"/>
  <c r="R5036" i="1" s="1"/>
  <c r="R5037" i="1" a="1"/>
  <c r="R5037" i="1" s="1"/>
  <c r="R5038" i="1" a="1"/>
  <c r="R5038" i="1" s="1"/>
  <c r="R5039" i="1" a="1"/>
  <c r="R5039" i="1" s="1"/>
  <c r="R5040" i="1" a="1"/>
  <c r="R5040" i="1" s="1"/>
  <c r="R5041" i="1" a="1"/>
  <c r="R5041" i="1" s="1"/>
  <c r="R5042" i="1" a="1"/>
  <c r="R5042" i="1" s="1"/>
  <c r="R5043" i="1" a="1"/>
  <c r="R5043" i="1" s="1"/>
  <c r="R5044" i="1" a="1"/>
  <c r="R5044" i="1" s="1"/>
  <c r="R5045" i="1" a="1"/>
  <c r="R5045" i="1" s="1"/>
  <c r="R5046" i="1" a="1"/>
  <c r="R5046" i="1" s="1"/>
  <c r="R5047" i="1" a="1"/>
  <c r="R5047" i="1" s="1"/>
  <c r="R5048" i="1" a="1"/>
  <c r="R5048" i="1" s="1"/>
  <c r="R5049" i="1" a="1"/>
  <c r="R5049" i="1" s="1"/>
  <c r="R5050" i="1" a="1"/>
  <c r="R5050" i="1" s="1"/>
  <c r="R5051" i="1" a="1"/>
  <c r="R5051" i="1" s="1"/>
  <c r="R5052" i="1" a="1"/>
  <c r="R5052" i="1" s="1"/>
  <c r="R5053" i="1" a="1"/>
  <c r="R5053" i="1" s="1"/>
  <c r="R5054" i="1" a="1"/>
  <c r="R5054" i="1" s="1"/>
  <c r="R5055" i="1" a="1"/>
  <c r="R5055" i="1" s="1"/>
  <c r="R5056" i="1" a="1"/>
  <c r="R5056" i="1" s="1"/>
  <c r="R5057" i="1" a="1"/>
  <c r="R5057" i="1" s="1"/>
  <c r="R5058" i="1" a="1"/>
  <c r="R5058" i="1" s="1"/>
  <c r="R5059" i="1" a="1"/>
  <c r="R5059" i="1" s="1"/>
  <c r="R5060" i="1" a="1"/>
  <c r="R5060" i="1" s="1"/>
  <c r="R5061" i="1" a="1"/>
  <c r="R5061" i="1" s="1"/>
  <c r="R5062" i="1" a="1"/>
  <c r="R5062" i="1" s="1"/>
  <c r="R5063" i="1" a="1"/>
  <c r="R5063" i="1" s="1"/>
  <c r="R5064" i="1" a="1"/>
  <c r="R5064" i="1" s="1"/>
  <c r="R5065" i="1" a="1"/>
  <c r="R5065" i="1" s="1"/>
  <c r="R5066" i="1" a="1"/>
  <c r="R5066" i="1" s="1"/>
  <c r="R5067" i="1" a="1"/>
  <c r="R5067" i="1" s="1"/>
  <c r="R5068" i="1" a="1"/>
  <c r="R5068" i="1" s="1"/>
  <c r="R5069" i="1" a="1"/>
  <c r="R5069" i="1" s="1"/>
  <c r="R5070" i="1" a="1"/>
  <c r="R5070" i="1" s="1"/>
  <c r="R5071" i="1" a="1"/>
  <c r="R5071" i="1" s="1"/>
  <c r="R5072" i="1" a="1"/>
  <c r="R5072" i="1" s="1"/>
  <c r="R5073" i="1" a="1"/>
  <c r="R5073" i="1" s="1"/>
  <c r="R5074" i="1" a="1"/>
  <c r="R5074" i="1" s="1"/>
  <c r="R5075" i="1" a="1"/>
  <c r="R5075" i="1" s="1"/>
  <c r="R5076" i="1" a="1"/>
  <c r="R5076" i="1" s="1"/>
  <c r="R5077" i="1" a="1"/>
  <c r="R5077" i="1" s="1"/>
  <c r="R5078" i="1" a="1"/>
  <c r="R5078" i="1" s="1"/>
  <c r="R5079" i="1" a="1"/>
  <c r="R5079" i="1" s="1"/>
  <c r="R5080" i="1" a="1"/>
  <c r="R5080" i="1" s="1"/>
  <c r="R5081" i="1" a="1"/>
  <c r="R5081" i="1" s="1"/>
  <c r="R5082" i="1" a="1"/>
  <c r="R5082" i="1" s="1"/>
  <c r="R5083" i="1" a="1"/>
  <c r="R5083" i="1" s="1"/>
  <c r="R5084" i="1" a="1"/>
  <c r="R5084" i="1" s="1"/>
  <c r="R5085" i="1" a="1"/>
  <c r="R5085" i="1" s="1"/>
  <c r="R5086" i="1" a="1"/>
  <c r="R5086" i="1" s="1"/>
  <c r="R5087" i="1" a="1"/>
  <c r="R5087" i="1" s="1"/>
  <c r="R5088" i="1" a="1"/>
  <c r="R5088" i="1" s="1"/>
  <c r="R5089" i="1" a="1"/>
  <c r="R5089" i="1" s="1"/>
  <c r="R5090" i="1" a="1"/>
  <c r="R5090" i="1" s="1"/>
  <c r="R5091" i="1" a="1"/>
  <c r="R5091" i="1" s="1"/>
  <c r="R5092" i="1" a="1"/>
  <c r="R5092" i="1" s="1"/>
  <c r="R5093" i="1" a="1"/>
  <c r="R5093" i="1" s="1"/>
  <c r="R5094" i="1" a="1"/>
  <c r="R5094" i="1" s="1"/>
  <c r="R5095" i="1" a="1"/>
  <c r="R5095" i="1" s="1"/>
  <c r="R5096" i="1" a="1"/>
  <c r="R5096" i="1" s="1"/>
  <c r="R5097" i="1" a="1"/>
  <c r="R5097" i="1" s="1"/>
  <c r="R5098" i="1" a="1"/>
  <c r="R5098" i="1" s="1"/>
  <c r="R5099" i="1" a="1"/>
  <c r="R5099" i="1" s="1"/>
  <c r="R5100" i="1" a="1"/>
  <c r="R5100" i="1" s="1"/>
  <c r="R5101" i="1" a="1"/>
  <c r="R5101" i="1" s="1"/>
  <c r="R5102" i="1" a="1"/>
  <c r="R5102" i="1" s="1"/>
  <c r="R5103" i="1" a="1"/>
  <c r="R5103" i="1" s="1"/>
  <c r="R5104" i="1" a="1"/>
  <c r="R5104" i="1" s="1"/>
  <c r="R5105" i="1" a="1"/>
  <c r="R5105" i="1" s="1"/>
  <c r="R5106" i="1" a="1"/>
  <c r="R5106" i="1" s="1"/>
  <c r="R5107" i="1" a="1"/>
  <c r="R5107" i="1" s="1"/>
  <c r="R5108" i="1" a="1"/>
  <c r="R5108" i="1" s="1"/>
  <c r="R5109" i="1" a="1"/>
  <c r="R5109" i="1" s="1"/>
  <c r="R5110" i="1" a="1"/>
  <c r="R5110" i="1" s="1"/>
  <c r="R5111" i="1" a="1"/>
  <c r="R5111" i="1" s="1"/>
  <c r="R5112" i="1" a="1"/>
  <c r="R5112" i="1" s="1"/>
  <c r="R5113" i="1" a="1"/>
  <c r="R5113" i="1" s="1"/>
  <c r="R5114" i="1" a="1"/>
  <c r="R5114" i="1" s="1"/>
  <c r="R5115" i="1" a="1"/>
  <c r="R5115" i="1" s="1"/>
  <c r="R5116" i="1" a="1"/>
  <c r="R5116" i="1" s="1"/>
  <c r="R5117" i="1" a="1"/>
  <c r="R5117" i="1" s="1"/>
  <c r="R5118" i="1" a="1"/>
  <c r="R5118" i="1" s="1"/>
  <c r="R5119" i="1" a="1"/>
  <c r="R5119" i="1" s="1"/>
  <c r="R5120" i="1" a="1"/>
  <c r="R5120" i="1" s="1"/>
  <c r="R5121" i="1" a="1"/>
  <c r="R5121" i="1" s="1"/>
  <c r="R5122" i="1" a="1"/>
  <c r="R5122" i="1" s="1"/>
  <c r="R5123" i="1" a="1"/>
  <c r="R5123" i="1" s="1"/>
  <c r="R5124" i="1" a="1"/>
  <c r="R5124" i="1" s="1"/>
  <c r="R5125" i="1" a="1"/>
  <c r="R5125" i="1" s="1"/>
  <c r="R5126" i="1" a="1"/>
  <c r="R5126" i="1" s="1"/>
  <c r="R5127" i="1" a="1"/>
  <c r="R5127" i="1" s="1"/>
  <c r="R5128" i="1" a="1"/>
  <c r="R5128" i="1" s="1"/>
  <c r="R5129" i="1" a="1"/>
  <c r="R5129" i="1" s="1"/>
  <c r="R5130" i="1" a="1"/>
  <c r="R5130" i="1" s="1"/>
  <c r="R5131" i="1" a="1"/>
  <c r="R5131" i="1" s="1"/>
  <c r="R5132" i="1" a="1"/>
  <c r="R5132" i="1" s="1"/>
  <c r="R5133" i="1" a="1"/>
  <c r="R5133" i="1" s="1"/>
  <c r="R5134" i="1" a="1"/>
  <c r="R5134" i="1" s="1"/>
  <c r="R5135" i="1" a="1"/>
  <c r="R5135" i="1" s="1"/>
  <c r="R5136" i="1" a="1"/>
  <c r="R5136" i="1" s="1"/>
  <c r="R5137" i="1" a="1"/>
  <c r="R5137" i="1" s="1"/>
  <c r="R5138" i="1" a="1"/>
  <c r="R5138" i="1" s="1"/>
  <c r="R5139" i="1" a="1"/>
  <c r="R5139" i="1" s="1"/>
  <c r="R5140" i="1" a="1"/>
  <c r="R5140" i="1" s="1"/>
  <c r="R5141" i="1" a="1"/>
  <c r="R5141" i="1" s="1"/>
  <c r="R5142" i="1" a="1"/>
  <c r="R5142" i="1" s="1"/>
  <c r="R5143" i="1" a="1"/>
  <c r="R5143" i="1" s="1"/>
  <c r="R5144" i="1" a="1"/>
  <c r="R5144" i="1" s="1"/>
  <c r="R5145" i="1" a="1"/>
  <c r="R5145" i="1" s="1"/>
  <c r="R5146" i="1" a="1"/>
  <c r="R5146" i="1" s="1"/>
  <c r="R5147" i="1" a="1"/>
  <c r="R5147" i="1" s="1"/>
  <c r="R5148" i="1" a="1"/>
  <c r="R5148" i="1" s="1"/>
  <c r="R5149" i="1" a="1"/>
  <c r="R5149" i="1" s="1"/>
  <c r="R5150" i="1" a="1"/>
  <c r="R5150" i="1" s="1"/>
  <c r="R5151" i="1" a="1"/>
  <c r="R5151" i="1" s="1"/>
  <c r="R5152" i="1" a="1"/>
  <c r="R5152" i="1" s="1"/>
  <c r="R5153" i="1" a="1"/>
  <c r="R5153" i="1" s="1"/>
  <c r="R5154" i="1" a="1"/>
  <c r="R5154" i="1" s="1"/>
  <c r="R5155" i="1" a="1"/>
  <c r="R5155" i="1" s="1"/>
  <c r="R5156" i="1" a="1"/>
  <c r="R5156" i="1" s="1"/>
  <c r="R5157" i="1" a="1"/>
  <c r="R5157" i="1" s="1"/>
  <c r="R5158" i="1" a="1"/>
  <c r="R5158" i="1" s="1"/>
  <c r="R5159" i="1" a="1"/>
  <c r="R5159" i="1" s="1"/>
  <c r="R5160" i="1" a="1"/>
  <c r="R5160" i="1" s="1"/>
  <c r="R5161" i="1" a="1"/>
  <c r="R5161" i="1" s="1"/>
  <c r="R5162" i="1" a="1"/>
  <c r="R5162" i="1" s="1"/>
  <c r="R5163" i="1" a="1"/>
  <c r="R5163" i="1" s="1"/>
  <c r="R5164" i="1" a="1"/>
  <c r="R5164" i="1" s="1"/>
  <c r="R5165" i="1" a="1"/>
  <c r="R5165" i="1" s="1"/>
  <c r="R5166" i="1" a="1"/>
  <c r="R5166" i="1" s="1"/>
  <c r="R5167" i="1" a="1"/>
  <c r="R5167" i="1" s="1"/>
  <c r="R5168" i="1" a="1"/>
  <c r="R5168" i="1" s="1"/>
  <c r="R5169" i="1" a="1"/>
  <c r="R5169" i="1" s="1"/>
  <c r="R5170" i="1" a="1"/>
  <c r="R5170" i="1" s="1"/>
  <c r="R5171" i="1" a="1"/>
  <c r="R5171" i="1" s="1"/>
  <c r="R5172" i="1" a="1"/>
  <c r="R5172" i="1" s="1"/>
  <c r="R5173" i="1" a="1"/>
  <c r="R5173" i="1" s="1"/>
  <c r="R5174" i="1" a="1"/>
  <c r="R5174" i="1" s="1"/>
  <c r="R5175" i="1" a="1"/>
  <c r="R5175" i="1" s="1"/>
  <c r="R5176" i="1" a="1"/>
  <c r="R5176" i="1" s="1"/>
  <c r="R5177" i="1" a="1"/>
  <c r="R5177" i="1" s="1"/>
  <c r="R5178" i="1" a="1"/>
  <c r="R5178" i="1" s="1"/>
  <c r="R5179" i="1" a="1"/>
  <c r="R5179" i="1" s="1"/>
  <c r="R5180" i="1" a="1"/>
  <c r="R5180" i="1" s="1"/>
  <c r="R5181" i="1" a="1"/>
  <c r="R5181" i="1" s="1"/>
  <c r="R5182" i="1" a="1"/>
  <c r="R5182" i="1" s="1"/>
  <c r="R5183" i="1" a="1"/>
  <c r="R5183" i="1" s="1"/>
  <c r="R5184" i="1" a="1"/>
  <c r="R5184" i="1" s="1"/>
  <c r="R5185" i="1" a="1"/>
  <c r="R5185" i="1" s="1"/>
  <c r="R5186" i="1" a="1"/>
  <c r="R5186" i="1" s="1"/>
  <c r="R5187" i="1" a="1"/>
  <c r="R5187" i="1" s="1"/>
  <c r="R5188" i="1" a="1"/>
  <c r="R5188" i="1" s="1"/>
  <c r="R5189" i="1" a="1"/>
  <c r="R5189" i="1" s="1"/>
  <c r="R5190" i="1" a="1"/>
  <c r="R5190" i="1" s="1"/>
  <c r="R5191" i="1" a="1"/>
  <c r="R5191" i="1" s="1"/>
  <c r="R5192" i="1" a="1"/>
  <c r="R5192" i="1" s="1"/>
  <c r="R5193" i="1" a="1"/>
  <c r="R5193" i="1" s="1"/>
  <c r="R5194" i="1" a="1"/>
  <c r="R5194" i="1" s="1"/>
  <c r="R5195" i="1" a="1"/>
  <c r="R5195" i="1" s="1"/>
  <c r="R5196" i="1" a="1"/>
  <c r="R5196" i="1" s="1"/>
  <c r="R5197" i="1" a="1"/>
  <c r="R5197" i="1" s="1"/>
  <c r="R5198" i="1" a="1"/>
  <c r="R5198" i="1" s="1"/>
  <c r="R5199" i="1" a="1"/>
  <c r="R5199" i="1" s="1"/>
  <c r="R5200" i="1" a="1"/>
  <c r="R5200" i="1" s="1"/>
  <c r="R5201" i="1" a="1"/>
  <c r="R5201" i="1" s="1"/>
  <c r="R5202" i="1" a="1"/>
  <c r="R5202" i="1" s="1"/>
  <c r="R5203" i="1" a="1"/>
  <c r="R5203" i="1" s="1"/>
  <c r="R5204" i="1" a="1"/>
  <c r="R5204" i="1" s="1"/>
  <c r="R5205" i="1" a="1"/>
  <c r="R5205" i="1" s="1"/>
  <c r="R5206" i="1" a="1"/>
  <c r="R5206" i="1" s="1"/>
  <c r="R5207" i="1" a="1"/>
  <c r="R5207" i="1" s="1"/>
  <c r="R5208" i="1" a="1"/>
  <c r="R5208" i="1" s="1"/>
  <c r="R5209" i="1" a="1"/>
  <c r="R5209" i="1" s="1"/>
  <c r="R5210" i="1" a="1"/>
  <c r="R5210" i="1" s="1"/>
  <c r="R5211" i="1" a="1"/>
  <c r="R5211" i="1" s="1"/>
  <c r="R5212" i="1" a="1"/>
  <c r="R5212" i="1" s="1"/>
  <c r="R5213" i="1" a="1"/>
  <c r="R5213" i="1" s="1"/>
  <c r="R5214" i="1" a="1"/>
  <c r="R5214" i="1" s="1"/>
  <c r="R5215" i="1" a="1"/>
  <c r="R5215" i="1" s="1"/>
  <c r="R5216" i="1" a="1"/>
  <c r="R5216" i="1" s="1"/>
  <c r="R5217" i="1" a="1"/>
  <c r="R5217" i="1" s="1"/>
  <c r="R5218" i="1" a="1"/>
  <c r="R5218" i="1" s="1"/>
  <c r="R5219" i="1" a="1"/>
  <c r="R5219" i="1" s="1"/>
  <c r="R5220" i="1" a="1"/>
  <c r="R5220" i="1" s="1"/>
  <c r="R5221" i="1" a="1"/>
  <c r="R5221" i="1" s="1"/>
  <c r="R5222" i="1" a="1"/>
  <c r="R5222" i="1" s="1"/>
  <c r="R5223" i="1" a="1"/>
  <c r="R5223" i="1" s="1"/>
  <c r="R5224" i="1" a="1"/>
  <c r="R5224" i="1" s="1"/>
  <c r="R5225" i="1" a="1"/>
  <c r="R5225" i="1" s="1"/>
  <c r="R5226" i="1" a="1"/>
  <c r="R5226" i="1" s="1"/>
  <c r="R5227" i="1" a="1"/>
  <c r="R5227" i="1" s="1"/>
  <c r="R5228" i="1" a="1"/>
  <c r="R5228" i="1" s="1"/>
  <c r="R5229" i="1" a="1"/>
  <c r="R5229" i="1" s="1"/>
  <c r="R5230" i="1" a="1"/>
  <c r="R5230" i="1" s="1"/>
  <c r="R5231" i="1" a="1"/>
  <c r="R5231" i="1" s="1"/>
  <c r="R5232" i="1" a="1"/>
  <c r="R5232" i="1" s="1"/>
  <c r="R5233" i="1" a="1"/>
  <c r="R5233" i="1" s="1"/>
  <c r="R5234" i="1" a="1"/>
  <c r="R5234" i="1" s="1"/>
  <c r="R5235" i="1" a="1"/>
  <c r="R5235" i="1" s="1"/>
  <c r="R5236" i="1" a="1"/>
  <c r="R5236" i="1" s="1"/>
  <c r="R5237" i="1" a="1"/>
  <c r="R5237" i="1" s="1"/>
  <c r="R5238" i="1" a="1"/>
  <c r="R5238" i="1" s="1"/>
  <c r="R5239" i="1" a="1"/>
  <c r="R5239" i="1" s="1"/>
  <c r="R5240" i="1" a="1"/>
  <c r="R5240" i="1" s="1"/>
  <c r="R5241" i="1" a="1"/>
  <c r="R5241" i="1" s="1"/>
  <c r="R5242" i="1" a="1"/>
  <c r="R5242" i="1" s="1"/>
  <c r="R5243" i="1" a="1"/>
  <c r="R5243" i="1" s="1"/>
  <c r="R5244" i="1" a="1"/>
  <c r="R5244" i="1" s="1"/>
  <c r="R5245" i="1" a="1"/>
  <c r="R5245" i="1" s="1"/>
  <c r="R5246" i="1" a="1"/>
  <c r="R5246" i="1" s="1"/>
  <c r="R5247" i="1" a="1"/>
  <c r="R5247" i="1" s="1"/>
  <c r="R5248" i="1" a="1"/>
  <c r="R5248" i="1" s="1"/>
  <c r="R5249" i="1" a="1"/>
  <c r="R5249" i="1" s="1"/>
  <c r="R5250" i="1" a="1"/>
  <c r="R5250" i="1" s="1"/>
  <c r="R5251" i="1" a="1"/>
  <c r="R5251" i="1" s="1"/>
  <c r="R5252" i="1" a="1"/>
  <c r="R5252" i="1" s="1"/>
  <c r="R5253" i="1" a="1"/>
  <c r="R5253" i="1" s="1"/>
  <c r="R5254" i="1" a="1"/>
  <c r="R5254" i="1" s="1"/>
  <c r="R5255" i="1" a="1"/>
  <c r="R5255" i="1" s="1"/>
  <c r="R5256" i="1" a="1"/>
  <c r="R5256" i="1" s="1"/>
  <c r="R5257" i="1" a="1"/>
  <c r="R5257" i="1" s="1"/>
  <c r="R5258" i="1" a="1"/>
  <c r="R5258" i="1" s="1"/>
  <c r="R5259" i="1" a="1"/>
  <c r="R5259" i="1" s="1"/>
  <c r="R5260" i="1" a="1"/>
  <c r="R5260" i="1" s="1"/>
  <c r="R5261" i="1" a="1"/>
  <c r="R5261" i="1" s="1"/>
  <c r="R5262" i="1" a="1"/>
  <c r="R5262" i="1" s="1"/>
  <c r="R5263" i="1" a="1"/>
  <c r="R5263" i="1" s="1"/>
  <c r="R5264" i="1" a="1"/>
  <c r="R5264" i="1" s="1"/>
  <c r="R5265" i="1" a="1"/>
  <c r="R5265" i="1" s="1"/>
  <c r="R5266" i="1" a="1"/>
  <c r="R5266" i="1" s="1"/>
  <c r="R5267" i="1" a="1"/>
  <c r="R5267" i="1" s="1"/>
  <c r="R5268" i="1" a="1"/>
  <c r="R5268" i="1" s="1"/>
  <c r="R5269" i="1" a="1"/>
  <c r="R5269" i="1" s="1"/>
  <c r="R5270" i="1" a="1"/>
  <c r="R5270" i="1" s="1"/>
  <c r="R5271" i="1" a="1"/>
  <c r="R5271" i="1" s="1"/>
  <c r="R5272" i="1" a="1"/>
  <c r="R5272" i="1" s="1"/>
  <c r="R5273" i="1" a="1"/>
  <c r="R5273" i="1" s="1"/>
  <c r="R5274" i="1" a="1"/>
  <c r="R5274" i="1" s="1"/>
  <c r="R5275" i="1" a="1"/>
  <c r="R5275" i="1" s="1"/>
  <c r="R5276" i="1" a="1"/>
  <c r="R5276" i="1" s="1"/>
  <c r="R5277" i="1" a="1"/>
  <c r="R5277" i="1" s="1"/>
  <c r="R5278" i="1" a="1"/>
  <c r="R5278" i="1" s="1"/>
  <c r="R5279" i="1" a="1"/>
  <c r="R5279" i="1" s="1"/>
  <c r="R5280" i="1" a="1"/>
  <c r="R5280" i="1" s="1"/>
  <c r="R5281" i="1" a="1"/>
  <c r="R5281" i="1" s="1"/>
  <c r="R5282" i="1" a="1"/>
  <c r="R5282" i="1" s="1"/>
  <c r="R5283" i="1" a="1"/>
  <c r="R5283" i="1" s="1"/>
  <c r="R5284" i="1" a="1"/>
  <c r="R5284" i="1" s="1"/>
  <c r="R5285" i="1" a="1"/>
  <c r="R5285" i="1" s="1"/>
  <c r="R5286" i="1" a="1"/>
  <c r="R5286" i="1" s="1"/>
  <c r="R5287" i="1" a="1"/>
  <c r="R5287" i="1" s="1"/>
  <c r="R5288" i="1" a="1"/>
  <c r="R5288" i="1" s="1"/>
  <c r="R5289" i="1" a="1"/>
  <c r="R5289" i="1" s="1"/>
  <c r="R5290" i="1" a="1"/>
  <c r="R5290" i="1" s="1"/>
  <c r="R5291" i="1" a="1"/>
  <c r="R5291" i="1" s="1"/>
  <c r="R5292" i="1" a="1"/>
  <c r="R5292" i="1" s="1"/>
  <c r="R5293" i="1" a="1"/>
  <c r="R5293" i="1" s="1"/>
  <c r="R5294" i="1" a="1"/>
  <c r="R5294" i="1" s="1"/>
  <c r="R5295" i="1" a="1"/>
  <c r="R5295" i="1" s="1"/>
  <c r="R5296" i="1" a="1"/>
  <c r="R5296" i="1" s="1"/>
  <c r="R5297" i="1" a="1"/>
  <c r="R5297" i="1" s="1"/>
  <c r="R5298" i="1" a="1"/>
  <c r="R5298" i="1" s="1"/>
  <c r="R5299" i="1" a="1"/>
  <c r="R5299" i="1" s="1"/>
  <c r="R5300" i="1" a="1"/>
  <c r="R5300" i="1" s="1"/>
  <c r="R5301" i="1" a="1"/>
  <c r="R5301" i="1" s="1"/>
  <c r="R5302" i="1" a="1"/>
  <c r="R5302" i="1" s="1"/>
  <c r="R5303" i="1" a="1"/>
  <c r="R5303" i="1" s="1"/>
  <c r="R5304" i="1" a="1"/>
  <c r="R5304" i="1" s="1"/>
  <c r="R5305" i="1" a="1"/>
  <c r="R5305" i="1" s="1"/>
  <c r="R5306" i="1" a="1"/>
  <c r="R5306" i="1" s="1"/>
  <c r="R5307" i="1" a="1"/>
  <c r="R5307" i="1" s="1"/>
  <c r="R5308" i="1" a="1"/>
  <c r="R5308" i="1" s="1"/>
  <c r="R5309" i="1" a="1"/>
  <c r="R5309" i="1" s="1"/>
  <c r="R5310" i="1" a="1"/>
  <c r="R5310" i="1" s="1"/>
  <c r="R5311" i="1" a="1"/>
  <c r="R5311" i="1" s="1"/>
  <c r="R5312" i="1" a="1"/>
  <c r="R5312" i="1" s="1"/>
  <c r="R5313" i="1" a="1"/>
  <c r="R5313" i="1" s="1"/>
  <c r="R5314" i="1" a="1"/>
  <c r="R5314" i="1" s="1"/>
  <c r="R5315" i="1" a="1"/>
  <c r="R5315" i="1" s="1"/>
  <c r="R5316" i="1" a="1"/>
  <c r="R5316" i="1" s="1"/>
  <c r="R5317" i="1" a="1"/>
  <c r="R5317" i="1" s="1"/>
  <c r="R5318" i="1" a="1"/>
  <c r="R5318" i="1" s="1"/>
  <c r="R5319" i="1" a="1"/>
  <c r="R5319" i="1" s="1"/>
  <c r="R5320" i="1" a="1"/>
  <c r="R5320" i="1" s="1"/>
  <c r="R5321" i="1" a="1"/>
  <c r="R5321" i="1" s="1"/>
  <c r="R5322" i="1" a="1"/>
  <c r="R5322" i="1" s="1"/>
  <c r="R5323" i="1" a="1"/>
  <c r="R5323" i="1" s="1"/>
  <c r="R5324" i="1" a="1"/>
  <c r="R5324" i="1" s="1"/>
  <c r="R5325" i="1" a="1"/>
  <c r="R5325" i="1" s="1"/>
  <c r="R5326" i="1" a="1"/>
  <c r="R5326" i="1" s="1"/>
  <c r="R5327" i="1" a="1"/>
  <c r="R5327" i="1" s="1"/>
  <c r="R5328" i="1" a="1"/>
  <c r="R5328" i="1" s="1"/>
  <c r="R5329" i="1" a="1"/>
  <c r="R5329" i="1" s="1"/>
  <c r="R5330" i="1" a="1"/>
  <c r="R5330" i="1" s="1"/>
  <c r="R5331" i="1" a="1"/>
  <c r="R5331" i="1" s="1"/>
  <c r="R5332" i="1" a="1"/>
  <c r="R5332" i="1" s="1"/>
  <c r="R5333" i="1" a="1"/>
  <c r="R5333" i="1" s="1"/>
  <c r="R5334" i="1" a="1"/>
  <c r="R5334" i="1" s="1"/>
  <c r="R5335" i="1" a="1"/>
  <c r="R5335" i="1" s="1"/>
  <c r="R5336" i="1" a="1"/>
  <c r="R5336" i="1" s="1"/>
  <c r="R5337" i="1" a="1"/>
  <c r="R5337" i="1" s="1"/>
  <c r="R5338" i="1" a="1"/>
  <c r="R5338" i="1" s="1"/>
  <c r="R5339" i="1" a="1"/>
  <c r="R5339" i="1" s="1"/>
  <c r="R5340" i="1" a="1"/>
  <c r="R5340" i="1" s="1"/>
  <c r="R5341" i="1" a="1"/>
  <c r="R5341" i="1" s="1"/>
  <c r="R5342" i="1" a="1"/>
  <c r="R5342" i="1" s="1"/>
  <c r="R5343" i="1" a="1"/>
  <c r="R5343" i="1" s="1"/>
  <c r="R5344" i="1" a="1"/>
  <c r="R5344" i="1" s="1"/>
  <c r="R5345" i="1" a="1"/>
  <c r="R5345" i="1" s="1"/>
  <c r="R5346" i="1" a="1"/>
  <c r="R5346" i="1" s="1"/>
  <c r="R5347" i="1" a="1"/>
  <c r="R5347" i="1" s="1"/>
  <c r="R5348" i="1" a="1"/>
  <c r="R5348" i="1" s="1"/>
  <c r="R5349" i="1" a="1"/>
  <c r="R5349" i="1" s="1"/>
  <c r="R5350" i="1" a="1"/>
  <c r="R5350" i="1" s="1"/>
  <c r="R5351" i="1" a="1"/>
  <c r="R5351" i="1" s="1"/>
  <c r="R5352" i="1" a="1"/>
  <c r="R5352" i="1" s="1"/>
  <c r="R5353" i="1" a="1"/>
  <c r="R5353" i="1" s="1"/>
  <c r="R5354" i="1" a="1"/>
  <c r="R5354" i="1" s="1"/>
  <c r="R5355" i="1" a="1"/>
  <c r="R5355" i="1" s="1"/>
  <c r="R5356" i="1" a="1"/>
  <c r="R5356" i="1" s="1"/>
  <c r="R5357" i="1" a="1"/>
  <c r="R5357" i="1" s="1"/>
  <c r="R5358" i="1" a="1"/>
  <c r="R5358" i="1" s="1"/>
  <c r="R5359" i="1" a="1"/>
  <c r="R5359" i="1" s="1"/>
  <c r="R5360" i="1" a="1"/>
  <c r="R5360" i="1" s="1"/>
  <c r="R5361" i="1" a="1"/>
  <c r="R5361" i="1" s="1"/>
  <c r="R5362" i="1" a="1"/>
  <c r="R5362" i="1" s="1"/>
  <c r="R5363" i="1" a="1"/>
  <c r="R5363" i="1" s="1"/>
  <c r="R5364" i="1" a="1"/>
  <c r="R5364" i="1" s="1"/>
  <c r="R5365" i="1" a="1"/>
  <c r="R5365" i="1" s="1"/>
  <c r="R5366" i="1" a="1"/>
  <c r="R5366" i="1" s="1"/>
  <c r="R5367" i="1" a="1"/>
  <c r="R5367" i="1" s="1"/>
  <c r="R5368" i="1" a="1"/>
  <c r="R5368" i="1" s="1"/>
  <c r="R5369" i="1" a="1"/>
  <c r="R5369" i="1" s="1"/>
  <c r="R5370" i="1" a="1"/>
  <c r="R5370" i="1" s="1"/>
  <c r="R5371" i="1" a="1"/>
  <c r="R5371" i="1" s="1"/>
  <c r="R5372" i="1" a="1"/>
  <c r="R5372" i="1" s="1"/>
  <c r="R5373" i="1" a="1"/>
  <c r="R5373" i="1" s="1"/>
  <c r="R5374" i="1" a="1"/>
  <c r="R5374" i="1" s="1"/>
  <c r="R5375" i="1" a="1"/>
  <c r="R5375" i="1" s="1"/>
  <c r="R5376" i="1" a="1"/>
  <c r="R5376" i="1" s="1"/>
  <c r="R5377" i="1" a="1"/>
  <c r="R5377" i="1" s="1"/>
  <c r="R5378" i="1" a="1"/>
  <c r="R5378" i="1" s="1"/>
  <c r="R5379" i="1" a="1"/>
  <c r="R5379" i="1" s="1"/>
  <c r="R5380" i="1" a="1"/>
  <c r="R5380" i="1" s="1"/>
  <c r="R5381" i="1" a="1"/>
  <c r="R5381" i="1" s="1"/>
  <c r="R5382" i="1" a="1"/>
  <c r="R5382" i="1" s="1"/>
  <c r="R5383" i="1" a="1"/>
  <c r="R5383" i="1" s="1"/>
  <c r="R5384" i="1" a="1"/>
  <c r="R5384" i="1" s="1"/>
  <c r="R5385" i="1" a="1"/>
  <c r="R5385" i="1" s="1"/>
  <c r="R5386" i="1" a="1"/>
  <c r="R5386" i="1" s="1"/>
  <c r="R5387" i="1" a="1"/>
  <c r="R5387" i="1" s="1"/>
  <c r="R5388" i="1" a="1"/>
  <c r="R5388" i="1" s="1"/>
  <c r="R5389" i="1" a="1"/>
  <c r="R5389" i="1" s="1"/>
  <c r="R5390" i="1" a="1"/>
  <c r="R5390" i="1" s="1"/>
  <c r="R5391" i="1" a="1"/>
  <c r="R5391" i="1" s="1"/>
  <c r="R5392" i="1" a="1"/>
  <c r="R5392" i="1" s="1"/>
  <c r="R5393" i="1" a="1"/>
  <c r="R5393" i="1" s="1"/>
  <c r="R5394" i="1" a="1"/>
  <c r="R5394" i="1" s="1"/>
  <c r="R5395" i="1" a="1"/>
  <c r="R5395" i="1" s="1"/>
  <c r="R5396" i="1" a="1"/>
  <c r="R5396" i="1" s="1"/>
  <c r="R5397" i="1" a="1"/>
  <c r="R5397" i="1" s="1"/>
  <c r="R5398" i="1" a="1"/>
  <c r="R5398" i="1" s="1"/>
  <c r="R5399" i="1" a="1"/>
  <c r="R5399" i="1" s="1"/>
  <c r="R5400" i="1" a="1"/>
  <c r="R5400" i="1" s="1"/>
  <c r="R5401" i="1" a="1"/>
  <c r="R5401" i="1" s="1"/>
  <c r="R5402" i="1" a="1"/>
  <c r="R5402" i="1" s="1"/>
  <c r="R5403" i="1" a="1"/>
  <c r="R5403" i="1" s="1"/>
  <c r="R5404" i="1" a="1"/>
  <c r="R5404" i="1" s="1"/>
  <c r="R5405" i="1" a="1"/>
  <c r="R5405" i="1" s="1"/>
  <c r="R5406" i="1" a="1"/>
  <c r="R5406" i="1" s="1"/>
  <c r="R5407" i="1" a="1"/>
  <c r="R5407" i="1" s="1"/>
  <c r="R5408" i="1" a="1"/>
  <c r="R5408" i="1" s="1"/>
  <c r="R5409" i="1" a="1"/>
  <c r="R5409" i="1" s="1"/>
  <c r="R5410" i="1" a="1"/>
  <c r="R5410" i="1" s="1"/>
  <c r="R5411" i="1" a="1"/>
  <c r="R5411" i="1" s="1"/>
  <c r="R5412" i="1" a="1"/>
  <c r="R5412" i="1" s="1"/>
  <c r="R5413" i="1" a="1"/>
  <c r="R5413" i="1" s="1"/>
  <c r="R5414" i="1" a="1"/>
  <c r="R5414" i="1" s="1"/>
  <c r="R5415" i="1" a="1"/>
  <c r="R5415" i="1" s="1"/>
  <c r="R5416" i="1" a="1"/>
  <c r="R5416" i="1" s="1"/>
  <c r="R5417" i="1" a="1"/>
  <c r="R5417" i="1" s="1"/>
  <c r="R5418" i="1" a="1"/>
  <c r="R5418" i="1" s="1"/>
  <c r="R5419" i="1" a="1"/>
  <c r="R5419" i="1" s="1"/>
  <c r="R5420" i="1" a="1"/>
  <c r="R5420" i="1" s="1"/>
  <c r="R5421" i="1" a="1"/>
  <c r="R5421" i="1" s="1"/>
  <c r="R5422" i="1" a="1"/>
  <c r="R5422" i="1" s="1"/>
  <c r="R5423" i="1" a="1"/>
  <c r="R5423" i="1" s="1"/>
  <c r="R5424" i="1" a="1"/>
  <c r="R5424" i="1" s="1"/>
  <c r="R5425" i="1" a="1"/>
  <c r="R5425" i="1" s="1"/>
  <c r="R5426" i="1" a="1"/>
  <c r="R5426" i="1" s="1"/>
  <c r="R5427" i="1" a="1"/>
  <c r="R5427" i="1" s="1"/>
  <c r="R5428" i="1" a="1"/>
  <c r="R5428" i="1" s="1"/>
  <c r="R5429" i="1" a="1"/>
  <c r="R5429" i="1" s="1"/>
  <c r="R5430" i="1" a="1"/>
  <c r="R5430" i="1" s="1"/>
  <c r="R5431" i="1" a="1"/>
  <c r="R5431" i="1" s="1"/>
  <c r="R5432" i="1" a="1"/>
  <c r="R5432" i="1" s="1"/>
  <c r="R5433" i="1" a="1"/>
  <c r="R5433" i="1" s="1"/>
  <c r="R5434" i="1" a="1"/>
  <c r="R5434" i="1" s="1"/>
  <c r="R5435" i="1" a="1"/>
  <c r="R5435" i="1" s="1"/>
  <c r="R5436" i="1" a="1"/>
  <c r="R5436" i="1" s="1"/>
  <c r="R5437" i="1" a="1"/>
  <c r="R5437" i="1" s="1"/>
  <c r="R5438" i="1" a="1"/>
  <c r="R5438" i="1" s="1"/>
  <c r="R5439" i="1" a="1"/>
  <c r="R5439" i="1" s="1"/>
  <c r="R5440" i="1" a="1"/>
  <c r="R5440" i="1" s="1"/>
  <c r="R5441" i="1" a="1"/>
  <c r="R5441" i="1" s="1"/>
  <c r="R5442" i="1" a="1"/>
  <c r="R5442" i="1" s="1"/>
  <c r="R5443" i="1" a="1"/>
  <c r="R5443" i="1" s="1"/>
  <c r="R5444" i="1" a="1"/>
  <c r="R5444" i="1" s="1"/>
  <c r="R5445" i="1" a="1"/>
  <c r="R5445" i="1" s="1"/>
  <c r="R5446" i="1" a="1"/>
  <c r="R5446" i="1" s="1"/>
  <c r="R5447" i="1" a="1"/>
  <c r="R5447" i="1" s="1"/>
  <c r="R5448" i="1" a="1"/>
  <c r="R5448" i="1" s="1"/>
  <c r="R5449" i="1" a="1"/>
  <c r="R5449" i="1" s="1"/>
  <c r="R5450" i="1" a="1"/>
  <c r="R5450" i="1" s="1"/>
  <c r="R5451" i="1" a="1"/>
  <c r="R5451" i="1" s="1"/>
  <c r="R5452" i="1" a="1"/>
  <c r="R5452" i="1" s="1"/>
  <c r="R5453" i="1" a="1"/>
  <c r="R5453" i="1" s="1"/>
  <c r="R5454" i="1" a="1"/>
  <c r="R5454" i="1" s="1"/>
  <c r="R5455" i="1" a="1"/>
  <c r="R5455" i="1" s="1"/>
  <c r="R5456" i="1" a="1"/>
  <c r="R5456" i="1" s="1"/>
  <c r="R5457" i="1" a="1"/>
  <c r="R5457" i="1" s="1"/>
  <c r="R5458" i="1" a="1"/>
  <c r="R5458" i="1" s="1"/>
  <c r="R5459" i="1" a="1"/>
  <c r="R5459" i="1" s="1"/>
  <c r="R5460" i="1" a="1"/>
  <c r="R5460" i="1" s="1"/>
  <c r="R5461" i="1" a="1"/>
  <c r="R5461" i="1" s="1"/>
  <c r="R5462" i="1" a="1"/>
  <c r="R5462" i="1" s="1"/>
  <c r="R5463" i="1" a="1"/>
  <c r="R5463" i="1" s="1"/>
  <c r="R5464" i="1" a="1"/>
  <c r="R5464" i="1" s="1"/>
  <c r="R5465" i="1" a="1"/>
  <c r="R5465" i="1" s="1"/>
  <c r="R5466" i="1" a="1"/>
  <c r="R5466" i="1" s="1"/>
  <c r="R5467" i="1" a="1"/>
  <c r="R5467" i="1" s="1"/>
  <c r="R5468" i="1" a="1"/>
  <c r="R5468" i="1" s="1"/>
  <c r="R5469" i="1" a="1"/>
  <c r="R5469" i="1" s="1"/>
  <c r="R5470" i="1" a="1"/>
  <c r="R5470" i="1" s="1"/>
  <c r="R5471" i="1" a="1"/>
  <c r="R5471" i="1" s="1"/>
  <c r="R5472" i="1" a="1"/>
  <c r="R5472" i="1" s="1"/>
  <c r="R5473" i="1" a="1"/>
  <c r="R5473" i="1" s="1"/>
  <c r="R5474" i="1" a="1"/>
  <c r="R5474" i="1" s="1"/>
  <c r="R5475" i="1" a="1"/>
  <c r="R5475" i="1" s="1"/>
  <c r="R5476" i="1" a="1"/>
  <c r="R5476" i="1" s="1"/>
  <c r="R5477" i="1" a="1"/>
  <c r="R5477" i="1" s="1"/>
  <c r="R5478" i="1" a="1"/>
  <c r="R5478" i="1" s="1"/>
  <c r="R5479" i="1" a="1"/>
  <c r="R5479" i="1" s="1"/>
  <c r="R5480" i="1" a="1"/>
  <c r="R5480" i="1" s="1"/>
  <c r="R5481" i="1" a="1"/>
  <c r="R5481" i="1" s="1"/>
  <c r="R5482" i="1" a="1"/>
  <c r="R5482" i="1" s="1"/>
  <c r="R5483" i="1" a="1"/>
  <c r="R5483" i="1" s="1"/>
  <c r="R5484" i="1" a="1"/>
  <c r="R5484" i="1" s="1"/>
  <c r="R5485" i="1" a="1"/>
  <c r="R5485" i="1" s="1"/>
  <c r="R5486" i="1" a="1"/>
  <c r="R5486" i="1" s="1"/>
  <c r="R5487" i="1" a="1"/>
  <c r="R5487" i="1" s="1"/>
  <c r="R5488" i="1" a="1"/>
  <c r="R5488" i="1" s="1"/>
  <c r="R5489" i="1" a="1"/>
  <c r="R5489" i="1" s="1"/>
  <c r="R5490" i="1" a="1"/>
  <c r="R5490" i="1" s="1"/>
  <c r="R5491" i="1" a="1"/>
  <c r="R5491" i="1" s="1"/>
  <c r="R5492" i="1" a="1"/>
  <c r="R5492" i="1" s="1"/>
  <c r="R5493" i="1" a="1"/>
  <c r="R5493" i="1" s="1"/>
  <c r="R5494" i="1" a="1"/>
  <c r="R5494" i="1" s="1"/>
  <c r="R5495" i="1" a="1"/>
  <c r="R5495" i="1" s="1"/>
  <c r="R5496" i="1" a="1"/>
  <c r="R5496" i="1" s="1"/>
  <c r="R5497" i="1" a="1"/>
  <c r="R5497" i="1" s="1"/>
  <c r="R5498" i="1" a="1"/>
  <c r="R5498" i="1" s="1"/>
  <c r="R5499" i="1" a="1"/>
  <c r="R5499" i="1" s="1"/>
  <c r="R5500" i="1" a="1"/>
  <c r="R5500" i="1" s="1"/>
  <c r="R5501" i="1" a="1"/>
  <c r="R5501" i="1" s="1"/>
  <c r="R5502" i="1" a="1"/>
  <c r="R5502" i="1" s="1"/>
  <c r="R5503" i="1" a="1"/>
  <c r="R5503" i="1" s="1"/>
  <c r="R5504" i="1" a="1"/>
  <c r="R5504" i="1" s="1"/>
  <c r="R5505" i="1" a="1"/>
  <c r="R5505" i="1" s="1"/>
  <c r="R5506" i="1" a="1"/>
  <c r="R5506" i="1" s="1"/>
  <c r="R5507" i="1" a="1"/>
  <c r="R5507" i="1" s="1"/>
  <c r="R5508" i="1" a="1"/>
  <c r="R5508" i="1" s="1"/>
  <c r="R5509" i="1" a="1"/>
  <c r="R5509" i="1" s="1"/>
  <c r="R5510" i="1" a="1"/>
  <c r="R5510" i="1" s="1"/>
  <c r="R5511" i="1" a="1"/>
  <c r="R5511" i="1" s="1"/>
  <c r="R5512" i="1" a="1"/>
  <c r="R5512" i="1" s="1"/>
  <c r="R5513" i="1" a="1"/>
  <c r="R5513" i="1" s="1"/>
  <c r="R5514" i="1" a="1"/>
  <c r="R5514" i="1" s="1"/>
  <c r="R5515" i="1" a="1"/>
  <c r="R5515" i="1" s="1"/>
  <c r="R5516" i="1" a="1"/>
  <c r="R5516" i="1" s="1"/>
  <c r="R5517" i="1" a="1"/>
  <c r="R5517" i="1" s="1"/>
  <c r="R5518" i="1" a="1"/>
  <c r="R5518" i="1" s="1"/>
  <c r="R5519" i="1" a="1"/>
  <c r="R5519" i="1" s="1"/>
  <c r="R5520" i="1" a="1"/>
  <c r="R5520" i="1" s="1"/>
  <c r="R5521" i="1" a="1"/>
  <c r="R5521" i="1" s="1"/>
  <c r="R5522" i="1" a="1"/>
  <c r="R5522" i="1" s="1"/>
  <c r="R5523" i="1" a="1"/>
  <c r="R5523" i="1" s="1"/>
  <c r="R5524" i="1" a="1"/>
  <c r="R5524" i="1" s="1"/>
  <c r="R5525" i="1" a="1"/>
  <c r="R5525" i="1" s="1"/>
  <c r="R5526" i="1" a="1"/>
  <c r="R5526" i="1" s="1"/>
  <c r="R5527" i="1" a="1"/>
  <c r="R5527" i="1" s="1"/>
  <c r="R5528" i="1" a="1"/>
  <c r="R5528" i="1" s="1"/>
  <c r="R5529" i="1" a="1"/>
  <c r="R5529" i="1" s="1"/>
  <c r="R5530" i="1" a="1"/>
  <c r="R5530" i="1" s="1"/>
  <c r="R5531" i="1" a="1"/>
  <c r="R5531" i="1" s="1"/>
  <c r="R5532" i="1" a="1"/>
  <c r="R5532" i="1" s="1"/>
  <c r="R5533" i="1" a="1"/>
  <c r="R5533" i="1" s="1"/>
  <c r="R5534" i="1" a="1"/>
  <c r="R5534" i="1" s="1"/>
  <c r="R5535" i="1" a="1"/>
  <c r="R5535" i="1" s="1"/>
  <c r="R5536" i="1" a="1"/>
  <c r="R5536" i="1" s="1"/>
  <c r="R5537" i="1" a="1"/>
  <c r="R5537" i="1" s="1"/>
  <c r="R5538" i="1" a="1"/>
  <c r="R5538" i="1" s="1"/>
  <c r="R5539" i="1" a="1"/>
  <c r="R5539" i="1" s="1"/>
  <c r="R5540" i="1" a="1"/>
  <c r="R5540" i="1" s="1"/>
  <c r="R5541" i="1" a="1"/>
  <c r="R5541" i="1" s="1"/>
  <c r="R5542" i="1" a="1"/>
  <c r="R5542" i="1" s="1"/>
  <c r="R5543" i="1" a="1"/>
  <c r="R5543" i="1" s="1"/>
  <c r="R5544" i="1" a="1"/>
  <c r="R5544" i="1" s="1"/>
  <c r="R5545" i="1" a="1"/>
  <c r="R5545" i="1" s="1"/>
  <c r="R5546" i="1" a="1"/>
  <c r="R5546" i="1" s="1"/>
  <c r="R5547" i="1" a="1"/>
  <c r="R5547" i="1" s="1"/>
  <c r="R5548" i="1" a="1"/>
  <c r="R5548" i="1" s="1"/>
  <c r="R5549" i="1" a="1"/>
  <c r="R5549" i="1" s="1"/>
  <c r="R5550" i="1" a="1"/>
  <c r="R5550" i="1" s="1"/>
  <c r="R5551" i="1" a="1"/>
  <c r="R5551" i="1" s="1"/>
  <c r="R5552" i="1" a="1"/>
  <c r="R5552" i="1" s="1"/>
  <c r="R5553" i="1" a="1"/>
  <c r="R5553" i="1" s="1"/>
  <c r="R5554" i="1" a="1"/>
  <c r="R5554" i="1" s="1"/>
  <c r="R5555" i="1" a="1"/>
  <c r="R5555" i="1" s="1"/>
  <c r="R5556" i="1" a="1"/>
  <c r="R5556" i="1" s="1"/>
  <c r="R5557" i="1" a="1"/>
  <c r="R5557" i="1" s="1"/>
  <c r="R5558" i="1" a="1"/>
  <c r="R5558" i="1" s="1"/>
  <c r="R5559" i="1" a="1"/>
  <c r="R5559" i="1" s="1"/>
  <c r="R5560" i="1" a="1"/>
  <c r="R5560" i="1" s="1"/>
  <c r="R5561" i="1" a="1"/>
  <c r="R5561" i="1" s="1"/>
  <c r="R5562" i="1" a="1"/>
  <c r="R5562" i="1" s="1"/>
  <c r="R5563" i="1" a="1"/>
  <c r="R5563" i="1" s="1"/>
  <c r="R5564" i="1" a="1"/>
  <c r="R5564" i="1" s="1"/>
  <c r="R5565" i="1" a="1"/>
  <c r="R5565" i="1" s="1"/>
  <c r="R5566" i="1" a="1"/>
  <c r="R5566" i="1" s="1"/>
  <c r="R5567" i="1" a="1"/>
  <c r="R5567" i="1" s="1"/>
  <c r="R5568" i="1" a="1"/>
  <c r="R5568" i="1" s="1"/>
  <c r="R5569" i="1" a="1"/>
  <c r="R5569" i="1" s="1"/>
  <c r="R5570" i="1" a="1"/>
  <c r="R5570" i="1" s="1"/>
  <c r="R5571" i="1" a="1"/>
  <c r="R5571" i="1" s="1"/>
  <c r="R5572" i="1" a="1"/>
  <c r="R5572" i="1" s="1"/>
  <c r="R5573" i="1" a="1"/>
  <c r="R5573" i="1" s="1"/>
  <c r="R5574" i="1" a="1"/>
  <c r="R5574" i="1" s="1"/>
  <c r="R5575" i="1" a="1"/>
  <c r="R5575" i="1" s="1"/>
  <c r="R5576" i="1" a="1"/>
  <c r="R5576" i="1" s="1"/>
  <c r="R5577" i="1" a="1"/>
  <c r="R5577" i="1" s="1"/>
  <c r="R5578" i="1" a="1"/>
  <c r="R5578" i="1" s="1"/>
  <c r="R5579" i="1" a="1"/>
  <c r="R5579" i="1" s="1"/>
  <c r="R5580" i="1" a="1"/>
  <c r="R5580" i="1" s="1"/>
  <c r="R5581" i="1" a="1"/>
  <c r="R5581" i="1" s="1"/>
  <c r="R5582" i="1" a="1"/>
  <c r="R5582" i="1" s="1"/>
  <c r="R5583" i="1" a="1"/>
  <c r="R5583" i="1" s="1"/>
  <c r="R5584" i="1" a="1"/>
  <c r="R5584" i="1" s="1"/>
  <c r="R5585" i="1" a="1"/>
  <c r="R5585" i="1" s="1"/>
  <c r="R5586" i="1" a="1"/>
  <c r="R5586" i="1" s="1"/>
  <c r="R5587" i="1" a="1"/>
  <c r="R5587" i="1" s="1"/>
  <c r="R5588" i="1" a="1"/>
  <c r="R5588" i="1" s="1"/>
  <c r="R5589" i="1" a="1"/>
  <c r="R5589" i="1" s="1"/>
  <c r="R5590" i="1" a="1"/>
  <c r="R5590" i="1" s="1"/>
  <c r="R5591" i="1" a="1"/>
  <c r="R5591" i="1" s="1"/>
  <c r="R5592" i="1" a="1"/>
  <c r="R5592" i="1" s="1"/>
  <c r="R5593" i="1" a="1"/>
  <c r="R5593" i="1" s="1"/>
  <c r="R5594" i="1" a="1"/>
  <c r="R5594" i="1" s="1"/>
  <c r="R5595" i="1" a="1"/>
  <c r="R5595" i="1" s="1"/>
  <c r="R5596" i="1" a="1"/>
  <c r="R5596" i="1" s="1"/>
  <c r="R5597" i="1" a="1"/>
  <c r="R5597" i="1" s="1"/>
  <c r="R5598" i="1" a="1"/>
  <c r="R5598" i="1" s="1"/>
  <c r="R5599" i="1" a="1"/>
  <c r="R5599" i="1" s="1"/>
  <c r="R5600" i="1" a="1"/>
  <c r="R5600" i="1" s="1"/>
  <c r="R5601" i="1" a="1"/>
  <c r="R5601" i="1" s="1"/>
  <c r="R5602" i="1" a="1"/>
  <c r="R5602" i="1" s="1"/>
  <c r="R5603" i="1" a="1"/>
  <c r="R5603" i="1" s="1"/>
  <c r="R5604" i="1" a="1"/>
  <c r="R5604" i="1" s="1"/>
  <c r="R5605" i="1" a="1"/>
  <c r="R5605" i="1" s="1"/>
  <c r="R5606" i="1" a="1"/>
  <c r="R5606" i="1" s="1"/>
  <c r="R5607" i="1" a="1"/>
  <c r="R5607" i="1" s="1"/>
  <c r="R5608" i="1" a="1"/>
  <c r="R5608" i="1" s="1"/>
  <c r="R5609" i="1" a="1"/>
  <c r="R5609" i="1" s="1"/>
  <c r="R5610" i="1" a="1"/>
  <c r="R5610" i="1" s="1"/>
  <c r="R5611" i="1" a="1"/>
  <c r="R5611" i="1" s="1"/>
  <c r="R5612" i="1" a="1"/>
  <c r="R5612" i="1" s="1"/>
  <c r="R5613" i="1" a="1"/>
  <c r="R5613" i="1" s="1"/>
  <c r="R5614" i="1" a="1"/>
  <c r="R5614" i="1" s="1"/>
  <c r="R5615" i="1" a="1"/>
  <c r="R5615" i="1" s="1"/>
  <c r="R5616" i="1" a="1"/>
  <c r="R5616" i="1" s="1"/>
  <c r="R5617" i="1" a="1"/>
  <c r="R5617" i="1" s="1"/>
  <c r="R5618" i="1" a="1"/>
  <c r="R5618" i="1" s="1"/>
  <c r="R5619" i="1" a="1"/>
  <c r="R5619" i="1" s="1"/>
  <c r="R5620" i="1" a="1"/>
  <c r="R5620" i="1" s="1"/>
  <c r="R5621" i="1" a="1"/>
  <c r="R5621" i="1" s="1"/>
  <c r="R5622" i="1" a="1"/>
  <c r="R5622" i="1" s="1"/>
  <c r="R5623" i="1" a="1"/>
  <c r="R5623" i="1" s="1"/>
  <c r="R5624" i="1" a="1"/>
  <c r="R5624" i="1" s="1"/>
  <c r="R5625" i="1" a="1"/>
  <c r="R5625" i="1" s="1"/>
  <c r="R5626" i="1" a="1"/>
  <c r="R5626" i="1" s="1"/>
  <c r="R5627" i="1" a="1"/>
  <c r="R5627" i="1" s="1"/>
  <c r="R5628" i="1" a="1"/>
  <c r="R5628" i="1" s="1"/>
  <c r="R5629" i="1" a="1"/>
  <c r="R5629" i="1" s="1"/>
  <c r="R5630" i="1" a="1"/>
  <c r="R5630" i="1" s="1"/>
  <c r="R5631" i="1" a="1"/>
  <c r="R5631" i="1" s="1"/>
  <c r="R5632" i="1" a="1"/>
  <c r="R5632" i="1" s="1"/>
  <c r="R5633" i="1" a="1"/>
  <c r="R5633" i="1" s="1"/>
  <c r="R5634" i="1" a="1"/>
  <c r="R5634" i="1" s="1"/>
  <c r="R5635" i="1" a="1"/>
  <c r="R5635" i="1" s="1"/>
  <c r="R5636" i="1" a="1"/>
  <c r="R5636" i="1" s="1"/>
  <c r="R5637" i="1" a="1"/>
  <c r="R5637" i="1" s="1"/>
  <c r="R5638" i="1" a="1"/>
  <c r="R5638" i="1" s="1"/>
  <c r="R5639" i="1" a="1"/>
  <c r="R5639" i="1" s="1"/>
  <c r="R5640" i="1" a="1"/>
  <c r="R5640" i="1" s="1"/>
  <c r="R5641" i="1" a="1"/>
  <c r="R5641" i="1" s="1"/>
  <c r="R5642" i="1" a="1"/>
  <c r="R5642" i="1" s="1"/>
  <c r="R5643" i="1" a="1"/>
  <c r="R5643" i="1" s="1"/>
  <c r="R5644" i="1" a="1"/>
  <c r="R5644" i="1" s="1"/>
  <c r="R5645" i="1" a="1"/>
  <c r="R5645" i="1" s="1"/>
  <c r="R5646" i="1" a="1"/>
  <c r="R5646" i="1" s="1"/>
  <c r="R5647" i="1" a="1"/>
  <c r="R5647" i="1" s="1"/>
  <c r="R5648" i="1" a="1"/>
  <c r="R5648" i="1" s="1"/>
  <c r="R5649" i="1" a="1"/>
  <c r="R5649" i="1" s="1"/>
  <c r="R5650" i="1" a="1"/>
  <c r="R5650" i="1" s="1"/>
  <c r="R5651" i="1" a="1"/>
  <c r="R5651" i="1" s="1"/>
  <c r="R5652" i="1" a="1"/>
  <c r="R5652" i="1" s="1"/>
  <c r="R5653" i="1" a="1"/>
  <c r="R5653" i="1" s="1"/>
  <c r="R5654" i="1" a="1"/>
  <c r="R5654" i="1" s="1"/>
  <c r="R5655" i="1" a="1"/>
  <c r="R5655" i="1" s="1"/>
  <c r="R5656" i="1" a="1"/>
  <c r="R5656" i="1" s="1"/>
  <c r="R5657" i="1" a="1"/>
  <c r="R5657" i="1" s="1"/>
  <c r="R5658" i="1" a="1"/>
  <c r="R5658" i="1" s="1"/>
  <c r="R5659" i="1" a="1"/>
  <c r="R5659" i="1" s="1"/>
  <c r="R5660" i="1" a="1"/>
  <c r="R5660" i="1" s="1"/>
  <c r="R5661" i="1" a="1"/>
  <c r="R5661" i="1" s="1"/>
  <c r="R5662" i="1" a="1"/>
  <c r="R5662" i="1" s="1"/>
  <c r="R5663" i="1" a="1"/>
  <c r="R5663" i="1" s="1"/>
  <c r="R5664" i="1" a="1"/>
  <c r="R5664" i="1" s="1"/>
  <c r="R5665" i="1" a="1"/>
  <c r="R5665" i="1" s="1"/>
  <c r="R5666" i="1" a="1"/>
  <c r="R5666" i="1" s="1"/>
  <c r="R5667" i="1" a="1"/>
  <c r="R5667" i="1" s="1"/>
  <c r="R5668" i="1" a="1"/>
  <c r="R5668" i="1" s="1"/>
  <c r="R5669" i="1" a="1"/>
  <c r="R5669" i="1" s="1"/>
  <c r="R5670" i="1" a="1"/>
  <c r="R5670" i="1" s="1"/>
  <c r="R5671" i="1" a="1"/>
  <c r="R5671" i="1" s="1"/>
  <c r="R5672" i="1" a="1"/>
  <c r="R5672" i="1" s="1"/>
  <c r="R5673" i="1" a="1"/>
  <c r="R5673" i="1" s="1"/>
  <c r="R5674" i="1" a="1"/>
  <c r="R5674" i="1" s="1"/>
  <c r="R5675" i="1" a="1"/>
  <c r="R5675" i="1" s="1"/>
  <c r="R5676" i="1" a="1"/>
  <c r="R5676" i="1" s="1"/>
  <c r="R5677" i="1" a="1"/>
  <c r="R5677" i="1" s="1"/>
  <c r="R5678" i="1" a="1"/>
  <c r="R5678" i="1" s="1"/>
  <c r="R5679" i="1" a="1"/>
  <c r="R5679" i="1" s="1"/>
  <c r="R5680" i="1" a="1"/>
  <c r="R5680" i="1" s="1"/>
  <c r="R5681" i="1" a="1"/>
  <c r="R5681" i="1" s="1"/>
  <c r="R5682" i="1" a="1"/>
  <c r="R5682" i="1" s="1"/>
  <c r="R5683" i="1" a="1"/>
  <c r="R5683" i="1" s="1"/>
  <c r="R5684" i="1" a="1"/>
  <c r="R5684" i="1" s="1"/>
  <c r="R5685" i="1" a="1"/>
  <c r="R5685" i="1" s="1"/>
  <c r="R5686" i="1" a="1"/>
  <c r="R5686" i="1" s="1"/>
  <c r="R5687" i="1" a="1"/>
  <c r="R5687" i="1" s="1"/>
  <c r="R5688" i="1" a="1"/>
  <c r="R5688" i="1" s="1"/>
  <c r="R5689" i="1" a="1"/>
  <c r="R5689" i="1" s="1"/>
  <c r="R5690" i="1" a="1"/>
  <c r="R5690" i="1" s="1"/>
  <c r="R5691" i="1" a="1"/>
  <c r="R5691" i="1" s="1"/>
  <c r="R5692" i="1" a="1"/>
  <c r="R5692" i="1" s="1"/>
  <c r="R5693" i="1" a="1"/>
  <c r="R5693" i="1" s="1"/>
  <c r="R5694" i="1" a="1"/>
  <c r="R5694" i="1" s="1"/>
  <c r="R5695" i="1" a="1"/>
  <c r="R5695" i="1" s="1"/>
  <c r="R5696" i="1" a="1"/>
  <c r="R5696" i="1" s="1"/>
  <c r="R5697" i="1" a="1"/>
  <c r="R5697" i="1" s="1"/>
  <c r="R5698" i="1" a="1"/>
  <c r="R5698" i="1" s="1"/>
  <c r="R5699" i="1" a="1"/>
  <c r="R5699" i="1" s="1"/>
  <c r="R5700" i="1" a="1"/>
  <c r="R5700" i="1" s="1"/>
  <c r="R5701" i="1" a="1"/>
  <c r="R5701" i="1" s="1"/>
  <c r="R5702" i="1" a="1"/>
  <c r="R5702" i="1" s="1"/>
  <c r="R5703" i="1" a="1"/>
  <c r="R5703" i="1" s="1"/>
  <c r="R5704" i="1" a="1"/>
  <c r="R5704" i="1" s="1"/>
  <c r="R5705" i="1" a="1"/>
  <c r="R5705" i="1" s="1"/>
  <c r="R5706" i="1" a="1"/>
  <c r="R5706" i="1" s="1"/>
  <c r="R5707" i="1" a="1"/>
  <c r="R5707" i="1" s="1"/>
  <c r="R5708" i="1" a="1"/>
  <c r="R5708" i="1" s="1"/>
  <c r="R5709" i="1" a="1"/>
  <c r="R5709" i="1" s="1"/>
  <c r="R5710" i="1" a="1"/>
  <c r="R5710" i="1" s="1"/>
  <c r="R5711" i="1" a="1"/>
  <c r="R5711" i="1" s="1"/>
  <c r="R5712" i="1" a="1"/>
  <c r="R5712" i="1" s="1"/>
  <c r="R5713" i="1" a="1"/>
  <c r="R5713" i="1" s="1"/>
  <c r="R5714" i="1" a="1"/>
  <c r="R5714" i="1" s="1"/>
  <c r="R5715" i="1" a="1"/>
  <c r="R5715" i="1" s="1"/>
  <c r="R5716" i="1" a="1"/>
  <c r="R5716" i="1" s="1"/>
  <c r="R5717" i="1" a="1"/>
  <c r="R5717" i="1" s="1"/>
  <c r="R5718" i="1" a="1"/>
  <c r="R5718" i="1" s="1"/>
  <c r="R5719" i="1" a="1"/>
  <c r="R5719" i="1" s="1"/>
  <c r="R5720" i="1" a="1"/>
  <c r="R5720" i="1" s="1"/>
  <c r="R5721" i="1" a="1"/>
  <c r="R5721" i="1" s="1"/>
  <c r="R5722" i="1" a="1"/>
  <c r="R5722" i="1" s="1"/>
  <c r="R5723" i="1" a="1"/>
  <c r="R5723" i="1" s="1"/>
  <c r="R5724" i="1" a="1"/>
  <c r="R5724" i="1" s="1"/>
  <c r="R5725" i="1" a="1"/>
  <c r="R5725" i="1" s="1"/>
  <c r="R5726" i="1" a="1"/>
  <c r="R5726" i="1" s="1"/>
  <c r="R5727" i="1" a="1"/>
  <c r="R5727" i="1" s="1"/>
  <c r="R5728" i="1" a="1"/>
  <c r="R5728" i="1" s="1"/>
  <c r="R5729" i="1" a="1"/>
  <c r="R5729" i="1" s="1"/>
  <c r="R5730" i="1" a="1"/>
  <c r="R5730" i="1" s="1"/>
  <c r="R5731" i="1" a="1"/>
  <c r="R5731" i="1" s="1"/>
  <c r="R5732" i="1" a="1"/>
  <c r="R5732" i="1" s="1"/>
  <c r="R5733" i="1" a="1"/>
  <c r="R5733" i="1" s="1"/>
  <c r="R5734" i="1" a="1"/>
  <c r="R5734" i="1" s="1"/>
  <c r="R5735" i="1" a="1"/>
  <c r="R5735" i="1" s="1"/>
  <c r="R5736" i="1" a="1"/>
  <c r="R5736" i="1" s="1"/>
  <c r="R5737" i="1" a="1"/>
  <c r="R5737" i="1" s="1"/>
  <c r="R5738" i="1" a="1"/>
  <c r="R5738" i="1" s="1"/>
  <c r="R5739" i="1" a="1"/>
  <c r="R5739" i="1" s="1"/>
  <c r="R5740" i="1" a="1"/>
  <c r="R5740" i="1" s="1"/>
  <c r="R5741" i="1" a="1"/>
  <c r="R5741" i="1" s="1"/>
  <c r="R5742" i="1" a="1"/>
  <c r="R5742" i="1" s="1"/>
  <c r="R5743" i="1" a="1"/>
  <c r="R5743" i="1" s="1"/>
  <c r="R5744" i="1" a="1"/>
  <c r="R5744" i="1" s="1"/>
  <c r="R5745" i="1" a="1"/>
  <c r="R5745" i="1" s="1"/>
  <c r="R5746" i="1" a="1"/>
  <c r="R5746" i="1" s="1"/>
  <c r="R5747" i="1" a="1"/>
  <c r="R5747" i="1" s="1"/>
  <c r="R5748" i="1" a="1"/>
  <c r="R5748" i="1" s="1"/>
  <c r="R5749" i="1" a="1"/>
  <c r="R5749" i="1" s="1"/>
  <c r="R5750" i="1" a="1"/>
  <c r="R5750" i="1" s="1"/>
  <c r="R5751" i="1" a="1"/>
  <c r="R5751" i="1" s="1"/>
  <c r="R5752" i="1" a="1"/>
  <c r="R5752" i="1" s="1"/>
  <c r="R5753" i="1" a="1"/>
  <c r="R5753" i="1" s="1"/>
  <c r="R5754" i="1" a="1"/>
  <c r="R5754" i="1" s="1"/>
  <c r="R5755" i="1" a="1"/>
  <c r="R5755" i="1" s="1"/>
  <c r="R5756" i="1" a="1"/>
  <c r="R5756" i="1" s="1"/>
  <c r="R5757" i="1" a="1"/>
  <c r="R5757" i="1" s="1"/>
  <c r="R5758" i="1" a="1"/>
  <c r="R5758" i="1" s="1"/>
  <c r="R5759" i="1" a="1"/>
  <c r="R5759" i="1" s="1"/>
  <c r="R5760" i="1" a="1"/>
  <c r="R5760" i="1" s="1"/>
  <c r="R5761" i="1" a="1"/>
  <c r="R5761" i="1" s="1"/>
  <c r="R5762" i="1" a="1"/>
  <c r="R5762" i="1" s="1"/>
  <c r="R5763" i="1" a="1"/>
  <c r="R5763" i="1" s="1"/>
  <c r="R5764" i="1" a="1"/>
  <c r="R5764" i="1" s="1"/>
  <c r="R5765" i="1" a="1"/>
  <c r="R5765" i="1" s="1"/>
  <c r="R5766" i="1" a="1"/>
  <c r="R5766" i="1" s="1"/>
  <c r="R5767" i="1" a="1"/>
  <c r="R5767" i="1" s="1"/>
  <c r="R5768" i="1" a="1"/>
  <c r="R5768" i="1" s="1"/>
  <c r="R5769" i="1" a="1"/>
  <c r="R5769" i="1" s="1"/>
  <c r="R5770" i="1" a="1"/>
  <c r="R5770" i="1" s="1"/>
  <c r="R5771" i="1" a="1"/>
  <c r="R5771" i="1" s="1"/>
  <c r="R5772" i="1" a="1"/>
  <c r="R5772" i="1" s="1"/>
  <c r="R5773" i="1" a="1"/>
  <c r="R5773" i="1" s="1"/>
  <c r="R5774" i="1" a="1"/>
  <c r="R5774" i="1" s="1"/>
  <c r="R5775" i="1" a="1"/>
  <c r="R5775" i="1" s="1"/>
  <c r="R5776" i="1" a="1"/>
  <c r="R5776" i="1" s="1"/>
  <c r="R5777" i="1" a="1"/>
  <c r="R5777" i="1" s="1"/>
  <c r="R5778" i="1" a="1"/>
  <c r="R5778" i="1" s="1"/>
  <c r="R5779" i="1" a="1"/>
  <c r="R5779" i="1" s="1"/>
  <c r="R5780" i="1" a="1"/>
  <c r="R5780" i="1" s="1"/>
  <c r="R5781" i="1" a="1"/>
  <c r="R5781" i="1" s="1"/>
  <c r="R5782" i="1" a="1"/>
  <c r="R5782" i="1" s="1"/>
  <c r="R5783" i="1" a="1"/>
  <c r="R5783" i="1" s="1"/>
  <c r="R5784" i="1" a="1"/>
  <c r="R5784" i="1" s="1"/>
  <c r="R5785" i="1" a="1"/>
  <c r="R5785" i="1" s="1"/>
  <c r="R5786" i="1" a="1"/>
  <c r="R5786" i="1" s="1"/>
  <c r="R5787" i="1" a="1"/>
  <c r="R5787" i="1" s="1"/>
  <c r="R5788" i="1" a="1"/>
  <c r="R5788" i="1" s="1"/>
  <c r="R5789" i="1" a="1"/>
  <c r="R5789" i="1" s="1"/>
  <c r="R5790" i="1" a="1"/>
  <c r="R5790" i="1" s="1"/>
  <c r="R5791" i="1" a="1"/>
  <c r="R5791" i="1" s="1"/>
  <c r="R5792" i="1" a="1"/>
  <c r="R5792" i="1" s="1"/>
  <c r="R5793" i="1" a="1"/>
  <c r="R5793" i="1" s="1"/>
  <c r="R5794" i="1" a="1"/>
  <c r="R5794" i="1" s="1"/>
  <c r="R5795" i="1" a="1"/>
  <c r="R5795" i="1" s="1"/>
  <c r="R5796" i="1" a="1"/>
  <c r="R5796" i="1" s="1"/>
  <c r="R5797" i="1" a="1"/>
  <c r="R5797" i="1" s="1"/>
  <c r="R5798" i="1" a="1"/>
  <c r="R5798" i="1" s="1"/>
  <c r="R5799" i="1" a="1"/>
  <c r="R5799" i="1" s="1"/>
  <c r="R5800" i="1" a="1"/>
  <c r="R5800" i="1" s="1"/>
  <c r="R5801" i="1" a="1"/>
  <c r="R5801" i="1" s="1"/>
  <c r="R5802" i="1" a="1"/>
  <c r="R5802" i="1" s="1"/>
  <c r="R5803" i="1" a="1"/>
  <c r="R5803" i="1" s="1"/>
  <c r="R5804" i="1" a="1"/>
  <c r="R5804" i="1" s="1"/>
  <c r="R5805" i="1" a="1"/>
  <c r="R5805" i="1" s="1"/>
  <c r="R5806" i="1" a="1"/>
  <c r="R5806" i="1" s="1"/>
  <c r="R5807" i="1" a="1"/>
  <c r="R5807" i="1" s="1"/>
  <c r="R5808" i="1" a="1"/>
  <c r="R5808" i="1" s="1"/>
  <c r="R5809" i="1" a="1"/>
  <c r="R5809" i="1" s="1"/>
  <c r="R5810" i="1" a="1"/>
  <c r="R5810" i="1" s="1"/>
  <c r="R5811" i="1" a="1"/>
  <c r="R5811" i="1" s="1"/>
  <c r="R5812" i="1" a="1"/>
  <c r="R5812" i="1" s="1"/>
  <c r="R5813" i="1" a="1"/>
  <c r="R5813" i="1" s="1"/>
  <c r="R5814" i="1" a="1"/>
  <c r="R5814" i="1" s="1"/>
  <c r="R5815" i="1" a="1"/>
  <c r="R5815" i="1" s="1"/>
  <c r="R5816" i="1" a="1"/>
  <c r="R5816" i="1" s="1"/>
  <c r="R5817" i="1" a="1"/>
  <c r="R5817" i="1" s="1"/>
  <c r="R5818" i="1" a="1"/>
  <c r="R5818" i="1" s="1"/>
  <c r="R5819" i="1" a="1"/>
  <c r="R5819" i="1" s="1"/>
  <c r="R5820" i="1" a="1"/>
  <c r="R5820" i="1" s="1"/>
  <c r="R5821" i="1" a="1"/>
  <c r="R5821" i="1" s="1"/>
  <c r="R5822" i="1" a="1"/>
  <c r="R5822" i="1" s="1"/>
  <c r="R5823" i="1" a="1"/>
  <c r="R5823" i="1" s="1"/>
  <c r="R5824" i="1" a="1"/>
  <c r="R5824" i="1" s="1"/>
  <c r="R5825" i="1" a="1"/>
  <c r="R5825" i="1" s="1"/>
  <c r="R5826" i="1" a="1"/>
  <c r="R5826" i="1" s="1"/>
  <c r="R5827" i="1" a="1"/>
  <c r="R5827" i="1" s="1"/>
  <c r="R5828" i="1" a="1"/>
  <c r="R5828" i="1" s="1"/>
  <c r="R5829" i="1" a="1"/>
  <c r="R5829" i="1" s="1"/>
  <c r="R5830" i="1" a="1"/>
  <c r="R5830" i="1" s="1"/>
  <c r="R5831" i="1" a="1"/>
  <c r="R5831" i="1" s="1"/>
  <c r="R5832" i="1" a="1"/>
  <c r="R5832" i="1" s="1"/>
  <c r="R5833" i="1" a="1"/>
  <c r="R5833" i="1" s="1"/>
  <c r="R5834" i="1" a="1"/>
  <c r="R5834" i="1" s="1"/>
  <c r="R5835" i="1" a="1"/>
  <c r="R5835" i="1" s="1"/>
  <c r="R5836" i="1" a="1"/>
  <c r="R5836" i="1" s="1"/>
  <c r="R5837" i="1" a="1"/>
  <c r="R5837" i="1" s="1"/>
  <c r="R5838" i="1" a="1"/>
  <c r="R5838" i="1" s="1"/>
  <c r="R5839" i="1" a="1"/>
  <c r="R5839" i="1" s="1"/>
  <c r="R5840" i="1" a="1"/>
  <c r="R5840" i="1" s="1"/>
  <c r="R5841" i="1" a="1"/>
  <c r="R5841" i="1" s="1"/>
  <c r="R5842" i="1" a="1"/>
  <c r="R5842" i="1" s="1"/>
  <c r="R5843" i="1" a="1"/>
  <c r="R5843" i="1" s="1"/>
  <c r="R5844" i="1" a="1"/>
  <c r="R5844" i="1" s="1"/>
  <c r="R5845" i="1" a="1"/>
  <c r="R5845" i="1" s="1"/>
  <c r="R5846" i="1" a="1"/>
  <c r="R5846" i="1" s="1"/>
  <c r="R5847" i="1" a="1"/>
  <c r="R5847" i="1" s="1"/>
  <c r="R5848" i="1" a="1"/>
  <c r="R5848" i="1" s="1"/>
  <c r="R5849" i="1" a="1"/>
  <c r="R5849" i="1" s="1"/>
  <c r="R5850" i="1" a="1"/>
  <c r="R5850" i="1" s="1"/>
  <c r="R5851" i="1" a="1"/>
  <c r="R5851" i="1" s="1"/>
  <c r="R5852" i="1" a="1"/>
  <c r="R5852" i="1" s="1"/>
  <c r="R5853" i="1" a="1"/>
  <c r="R5853" i="1" s="1"/>
  <c r="R5854" i="1" a="1"/>
  <c r="R5854" i="1" s="1"/>
  <c r="R5855" i="1" a="1"/>
  <c r="R5855" i="1" s="1"/>
  <c r="R5856" i="1" a="1"/>
  <c r="R5856" i="1" s="1"/>
  <c r="R5857" i="1" a="1"/>
  <c r="R5857" i="1" s="1"/>
  <c r="R5858" i="1" a="1"/>
  <c r="R5858" i="1" s="1"/>
  <c r="R5859" i="1" a="1"/>
  <c r="R5859" i="1" s="1"/>
  <c r="R5860" i="1" a="1"/>
  <c r="R5860" i="1" s="1"/>
  <c r="R5861" i="1" a="1"/>
  <c r="R5861" i="1" s="1"/>
  <c r="R5862" i="1" a="1"/>
  <c r="R5862" i="1" s="1"/>
  <c r="R5863" i="1" a="1"/>
  <c r="R5863" i="1" s="1"/>
  <c r="R5864" i="1" a="1"/>
  <c r="R5864" i="1" s="1"/>
  <c r="R5865" i="1" a="1"/>
  <c r="R5865" i="1" s="1"/>
  <c r="R5866" i="1" a="1"/>
  <c r="R5866" i="1" s="1"/>
  <c r="R5867" i="1" a="1"/>
  <c r="R5867" i="1" s="1"/>
  <c r="R5868" i="1" a="1"/>
  <c r="R5868" i="1" s="1"/>
  <c r="R5869" i="1" a="1"/>
  <c r="R5869" i="1" s="1"/>
  <c r="R5870" i="1" a="1"/>
  <c r="R5870" i="1" s="1"/>
  <c r="R5871" i="1" a="1"/>
  <c r="R5871" i="1" s="1"/>
  <c r="R5872" i="1" a="1"/>
  <c r="R5872" i="1" s="1"/>
  <c r="R5873" i="1" a="1"/>
  <c r="R5873" i="1" s="1"/>
  <c r="R5874" i="1" a="1"/>
  <c r="R5874" i="1" s="1"/>
  <c r="R5875" i="1" a="1"/>
  <c r="R5875" i="1" s="1"/>
  <c r="R5876" i="1" a="1"/>
  <c r="R5876" i="1" s="1"/>
  <c r="R5877" i="1" a="1"/>
  <c r="R5877" i="1" s="1"/>
  <c r="R5878" i="1" a="1"/>
  <c r="R5878" i="1" s="1"/>
  <c r="R5879" i="1" a="1"/>
  <c r="R5879" i="1" s="1"/>
  <c r="R5880" i="1" a="1"/>
  <c r="R5880" i="1" s="1"/>
  <c r="R5881" i="1" a="1"/>
  <c r="R5881" i="1" s="1"/>
  <c r="R5882" i="1" a="1"/>
  <c r="R5882" i="1" s="1"/>
  <c r="R5883" i="1" a="1"/>
  <c r="R5883" i="1" s="1"/>
  <c r="R5884" i="1" a="1"/>
  <c r="R5884" i="1" s="1"/>
  <c r="R5885" i="1" a="1"/>
  <c r="R5885" i="1" s="1"/>
  <c r="R5886" i="1" a="1"/>
  <c r="R5886" i="1" s="1"/>
  <c r="R5887" i="1" a="1"/>
  <c r="R5887" i="1" s="1"/>
  <c r="R5888" i="1" a="1"/>
  <c r="R5888" i="1" s="1"/>
  <c r="R5889" i="1" a="1"/>
  <c r="R5889" i="1" s="1"/>
  <c r="R5890" i="1" a="1"/>
  <c r="R5890" i="1" s="1"/>
  <c r="R5891" i="1" a="1"/>
  <c r="R5891" i="1" s="1"/>
  <c r="R5892" i="1" a="1"/>
  <c r="R5892" i="1" s="1"/>
  <c r="R5893" i="1" a="1"/>
  <c r="R5893" i="1" s="1"/>
  <c r="R5894" i="1" a="1"/>
  <c r="R5894" i="1" s="1"/>
  <c r="R5895" i="1" a="1"/>
  <c r="R5895" i="1" s="1"/>
  <c r="R5896" i="1" a="1"/>
  <c r="R5896" i="1" s="1"/>
  <c r="R5897" i="1" a="1"/>
  <c r="R5897" i="1" s="1"/>
  <c r="R5898" i="1" a="1"/>
  <c r="R5898" i="1" s="1"/>
  <c r="R5899" i="1" a="1"/>
  <c r="R5899" i="1" s="1"/>
  <c r="R5900" i="1" a="1"/>
  <c r="R5900" i="1" s="1"/>
  <c r="R5901" i="1" a="1"/>
  <c r="R5901" i="1" s="1"/>
  <c r="R5902" i="1" a="1"/>
  <c r="R5902" i="1" s="1"/>
  <c r="R5903" i="1" a="1"/>
  <c r="R5903" i="1" s="1"/>
  <c r="R5904" i="1" a="1"/>
  <c r="R5904" i="1" s="1"/>
  <c r="R5905" i="1" a="1"/>
  <c r="R5905" i="1" s="1"/>
  <c r="R5906" i="1" a="1"/>
  <c r="R5906" i="1" s="1"/>
  <c r="R5907" i="1" a="1"/>
  <c r="R5907" i="1" s="1"/>
  <c r="R5908" i="1" a="1"/>
  <c r="R5908" i="1" s="1"/>
  <c r="R5909" i="1" a="1"/>
  <c r="R5909" i="1" s="1"/>
  <c r="R5910" i="1" a="1"/>
  <c r="R5910" i="1" s="1"/>
  <c r="R5911" i="1" a="1"/>
  <c r="R5911" i="1" s="1"/>
  <c r="R5912" i="1" a="1"/>
  <c r="R5912" i="1" s="1"/>
  <c r="R5913" i="1" a="1"/>
  <c r="R5913" i="1" s="1"/>
  <c r="R5914" i="1" a="1"/>
  <c r="R5914" i="1" s="1"/>
  <c r="R5915" i="1" a="1"/>
  <c r="R5915" i="1" s="1"/>
  <c r="R5916" i="1" a="1"/>
  <c r="R5916" i="1" s="1"/>
  <c r="R5917" i="1" a="1"/>
  <c r="R5917" i="1" s="1"/>
  <c r="R5918" i="1" a="1"/>
  <c r="R5918" i="1" s="1"/>
  <c r="R5919" i="1" a="1"/>
  <c r="R5919" i="1" s="1"/>
  <c r="R5920" i="1" a="1"/>
  <c r="R5920" i="1" s="1"/>
  <c r="R5921" i="1" a="1"/>
  <c r="R5921" i="1" s="1"/>
  <c r="R5922" i="1" a="1"/>
  <c r="R5922" i="1" s="1"/>
  <c r="R5923" i="1" a="1"/>
  <c r="R5923" i="1" s="1"/>
  <c r="R5924" i="1" a="1"/>
  <c r="R5924" i="1" s="1"/>
  <c r="R5925" i="1" a="1"/>
  <c r="R5925" i="1" s="1"/>
  <c r="R5926" i="1" a="1"/>
  <c r="R5926" i="1" s="1"/>
  <c r="R5927" i="1" a="1"/>
  <c r="R5927" i="1" s="1"/>
  <c r="R5928" i="1" a="1"/>
  <c r="R5928" i="1" s="1"/>
  <c r="R5929" i="1" a="1"/>
  <c r="R5929" i="1" s="1"/>
  <c r="R5930" i="1" a="1"/>
  <c r="R5930" i="1" s="1"/>
  <c r="R5931" i="1" a="1"/>
  <c r="R5931" i="1" s="1"/>
  <c r="R5932" i="1" a="1"/>
  <c r="R5932" i="1" s="1"/>
  <c r="R5933" i="1" a="1"/>
  <c r="R5933" i="1" s="1"/>
  <c r="R5934" i="1" a="1"/>
  <c r="R5934" i="1" s="1"/>
  <c r="R5935" i="1" a="1"/>
  <c r="R5935" i="1" s="1"/>
  <c r="R5936" i="1" a="1"/>
  <c r="R5936" i="1" s="1"/>
  <c r="R5937" i="1" a="1"/>
  <c r="R5937" i="1" s="1"/>
  <c r="R5938" i="1" a="1"/>
  <c r="R5938" i="1" s="1"/>
  <c r="R5939" i="1" a="1"/>
  <c r="R5939" i="1" s="1"/>
  <c r="R5940" i="1" a="1"/>
  <c r="R5940" i="1" s="1"/>
  <c r="R5941" i="1" a="1"/>
  <c r="R5941" i="1" s="1"/>
  <c r="R5942" i="1" a="1"/>
  <c r="R5942" i="1" s="1"/>
  <c r="R5943" i="1" a="1"/>
  <c r="R5943" i="1" s="1"/>
  <c r="R5944" i="1" a="1"/>
  <c r="R5944" i="1" s="1"/>
  <c r="R5945" i="1" a="1"/>
  <c r="R5945" i="1" s="1"/>
  <c r="R5946" i="1" a="1"/>
  <c r="R5946" i="1" s="1"/>
  <c r="R5947" i="1" a="1"/>
  <c r="R5947" i="1" s="1"/>
  <c r="R5948" i="1" a="1"/>
  <c r="R5948" i="1" s="1"/>
  <c r="R5949" i="1" a="1"/>
  <c r="R5949" i="1" s="1"/>
  <c r="R5950" i="1" a="1"/>
  <c r="R5950" i="1" s="1"/>
  <c r="R5951" i="1" a="1"/>
  <c r="R5951" i="1" s="1"/>
  <c r="R5952" i="1" a="1"/>
  <c r="R5952" i="1" s="1"/>
  <c r="R5953" i="1" a="1"/>
  <c r="R5953" i="1" s="1"/>
  <c r="R5954" i="1" a="1"/>
  <c r="R5954" i="1" s="1"/>
  <c r="R5955" i="1" a="1"/>
  <c r="R5955" i="1" s="1"/>
  <c r="R5956" i="1" a="1"/>
  <c r="R5956" i="1" s="1"/>
  <c r="R5957" i="1" a="1"/>
  <c r="R5957" i="1" s="1"/>
  <c r="R5958" i="1" a="1"/>
  <c r="R5958" i="1" s="1"/>
  <c r="R5959" i="1" a="1"/>
  <c r="R5959" i="1" s="1"/>
  <c r="R5960" i="1" a="1"/>
  <c r="R5960" i="1" s="1"/>
  <c r="R5961" i="1" a="1"/>
  <c r="R5961" i="1" s="1"/>
  <c r="R5962" i="1" a="1"/>
  <c r="R5962" i="1" s="1"/>
  <c r="R5963" i="1" a="1"/>
  <c r="R5963" i="1" s="1"/>
  <c r="R5964" i="1" a="1"/>
  <c r="R5964" i="1" s="1"/>
  <c r="R5965" i="1" a="1"/>
  <c r="R5965" i="1" s="1"/>
  <c r="R5966" i="1" a="1"/>
  <c r="R5966" i="1" s="1"/>
  <c r="R5967" i="1" a="1"/>
  <c r="R5967" i="1" s="1"/>
  <c r="R5968" i="1" a="1"/>
  <c r="R5968" i="1" s="1"/>
  <c r="R5969" i="1" a="1"/>
  <c r="R5969" i="1" s="1"/>
  <c r="R5970" i="1" a="1"/>
  <c r="R5970" i="1" s="1"/>
  <c r="R5971" i="1" a="1"/>
  <c r="R5971" i="1" s="1"/>
  <c r="R5972" i="1" a="1"/>
  <c r="R5972" i="1" s="1"/>
  <c r="R5973" i="1" a="1"/>
  <c r="R5973" i="1" s="1"/>
  <c r="R5974" i="1" a="1"/>
  <c r="R5974" i="1" s="1"/>
  <c r="R5975" i="1" a="1"/>
  <c r="R5975" i="1" s="1"/>
  <c r="R5976" i="1" a="1"/>
  <c r="R5976" i="1" s="1"/>
  <c r="R5977" i="1" a="1"/>
  <c r="R5977" i="1" s="1"/>
  <c r="R5978" i="1" a="1"/>
  <c r="R5978" i="1" s="1"/>
  <c r="R5979" i="1" a="1"/>
  <c r="R5979" i="1" s="1"/>
  <c r="R5980" i="1" a="1"/>
  <c r="R5980" i="1" s="1"/>
  <c r="R5981" i="1" a="1"/>
  <c r="R5981" i="1" s="1"/>
  <c r="R5982" i="1" a="1"/>
  <c r="R5982" i="1" s="1"/>
  <c r="R5983" i="1" a="1"/>
  <c r="R5983" i="1" s="1"/>
  <c r="R5984" i="1" a="1"/>
  <c r="R5984" i="1" s="1"/>
  <c r="R5985" i="1" a="1"/>
  <c r="R5985" i="1" s="1"/>
  <c r="R5986" i="1" a="1"/>
  <c r="R5986" i="1" s="1"/>
  <c r="R5987" i="1" a="1"/>
  <c r="R5987" i="1" s="1"/>
  <c r="R5988" i="1" a="1"/>
  <c r="R5988" i="1" s="1"/>
  <c r="R5989" i="1" a="1"/>
  <c r="R5989" i="1" s="1"/>
  <c r="R5990" i="1" a="1"/>
  <c r="R5990" i="1" s="1"/>
  <c r="R5991" i="1" a="1"/>
  <c r="R5991" i="1" s="1"/>
  <c r="R5992" i="1" a="1"/>
  <c r="R5992" i="1" s="1"/>
  <c r="R5993" i="1" a="1"/>
  <c r="R5993" i="1" s="1"/>
  <c r="R5994" i="1" a="1"/>
  <c r="R5994" i="1" s="1"/>
  <c r="R5995" i="1" a="1"/>
  <c r="R5995" i="1" s="1"/>
  <c r="R5996" i="1" a="1"/>
  <c r="R5996" i="1" s="1"/>
  <c r="R5997" i="1" a="1"/>
  <c r="R5997" i="1" s="1"/>
  <c r="R5998" i="1" a="1"/>
  <c r="R5998" i="1" s="1"/>
  <c r="R5999" i="1" a="1"/>
  <c r="R5999" i="1" s="1"/>
  <c r="R6000" i="1" a="1"/>
  <c r="R6000" i="1" s="1"/>
  <c r="R6001" i="1" a="1"/>
  <c r="R6001" i="1" s="1"/>
  <c r="R2" i="1" a="1"/>
  <c r="R2" i="1" s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2" i="1"/>
  <c r="N3" i="1" a="1"/>
  <c r="N3" i="1" s="1"/>
  <c r="N4" i="1" a="1"/>
  <c r="N4" i="1" s="1"/>
  <c r="N5" i="1" a="1"/>
  <c r="N5" i="1" s="1"/>
  <c r="N6" i="1" a="1"/>
  <c r="N6" i="1" s="1"/>
  <c r="N7" i="1" a="1"/>
  <c r="N7" i="1" s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 s="1"/>
  <c r="N18" i="1" a="1"/>
  <c r="N18" i="1" s="1"/>
  <c r="N19" i="1" a="1"/>
  <c r="N19" i="1" s="1"/>
  <c r="N20" i="1" a="1"/>
  <c r="N20" i="1" s="1"/>
  <c r="N21" i="1" a="1"/>
  <c r="N21" i="1" s="1"/>
  <c r="N22" i="1" a="1"/>
  <c r="N22" i="1" s="1"/>
  <c r="N23" i="1" a="1"/>
  <c r="N23" i="1" s="1"/>
  <c r="N24" i="1" a="1"/>
  <c r="N24" i="1" s="1"/>
  <c r="N25" i="1" a="1"/>
  <c r="N25" i="1" s="1"/>
  <c r="N26" i="1" a="1"/>
  <c r="N26" i="1" s="1"/>
  <c r="N27" i="1" a="1"/>
  <c r="N27" i="1" s="1"/>
  <c r="N28" i="1" a="1"/>
  <c r="N28" i="1" s="1"/>
  <c r="N29" i="1" a="1"/>
  <c r="N29" i="1" s="1"/>
  <c r="N30" i="1" a="1"/>
  <c r="N30" i="1" s="1"/>
  <c r="N31" i="1" a="1"/>
  <c r="N31" i="1" s="1"/>
  <c r="N32" i="1" a="1"/>
  <c r="N32" i="1" s="1"/>
  <c r="N33" i="1" a="1"/>
  <c r="N33" i="1" s="1"/>
  <c r="N34" i="1" a="1"/>
  <c r="N34" i="1" s="1"/>
  <c r="N35" i="1" a="1"/>
  <c r="N35" i="1" s="1"/>
  <c r="N36" i="1" a="1"/>
  <c r="N36" i="1" s="1"/>
  <c r="N37" i="1" a="1"/>
  <c r="N37" i="1" s="1"/>
  <c r="N38" i="1" a="1"/>
  <c r="N38" i="1" s="1"/>
  <c r="N39" i="1" a="1"/>
  <c r="N39" i="1" s="1"/>
  <c r="N40" i="1" a="1"/>
  <c r="N40" i="1" s="1"/>
  <c r="N41" i="1" a="1"/>
  <c r="N41" i="1" s="1"/>
  <c r="N42" i="1" a="1"/>
  <c r="N42" i="1" s="1"/>
  <c r="N43" i="1" a="1"/>
  <c r="N43" i="1" s="1"/>
  <c r="N44" i="1" a="1"/>
  <c r="N44" i="1" s="1"/>
  <c r="N45" i="1" a="1"/>
  <c r="N45" i="1" s="1"/>
  <c r="N46" i="1" a="1"/>
  <c r="N46" i="1" s="1"/>
  <c r="N47" i="1" a="1"/>
  <c r="N47" i="1" s="1"/>
  <c r="N48" i="1" a="1"/>
  <c r="N48" i="1" s="1"/>
  <c r="N49" i="1" a="1"/>
  <c r="N49" i="1" s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55" i="1" a="1"/>
  <c r="N55" i="1" s="1"/>
  <c r="N56" i="1" a="1"/>
  <c r="N56" i="1" s="1"/>
  <c r="N57" i="1" a="1"/>
  <c r="N57" i="1" s="1"/>
  <c r="N58" i="1" a="1"/>
  <c r="N58" i="1" s="1"/>
  <c r="N59" i="1" a="1"/>
  <c r="N59" i="1" s="1"/>
  <c r="N60" i="1" a="1"/>
  <c r="N60" i="1" s="1"/>
  <c r="N61" i="1" a="1"/>
  <c r="N61" i="1" s="1"/>
  <c r="N62" i="1" a="1"/>
  <c r="N62" i="1" s="1"/>
  <c r="N63" i="1" a="1"/>
  <c r="N63" i="1" s="1"/>
  <c r="N64" i="1" a="1"/>
  <c r="N64" i="1" s="1"/>
  <c r="N65" i="1" a="1"/>
  <c r="N65" i="1" s="1"/>
  <c r="N66" i="1" a="1"/>
  <c r="N66" i="1" s="1"/>
  <c r="N67" i="1" a="1"/>
  <c r="N67" i="1" s="1"/>
  <c r="N68" i="1" a="1"/>
  <c r="N68" i="1" s="1"/>
  <c r="N69" i="1" a="1"/>
  <c r="N69" i="1" s="1"/>
  <c r="N70" i="1" a="1"/>
  <c r="N70" i="1" s="1"/>
  <c r="N71" i="1" a="1"/>
  <c r="N71" i="1" s="1"/>
  <c r="N72" i="1" a="1"/>
  <c r="N72" i="1" s="1"/>
  <c r="N73" i="1" a="1"/>
  <c r="N73" i="1" s="1"/>
  <c r="N74" i="1" a="1"/>
  <c r="N74" i="1" s="1"/>
  <c r="N75" i="1" a="1"/>
  <c r="N75" i="1" s="1"/>
  <c r="N76" i="1" a="1"/>
  <c r="N76" i="1" s="1"/>
  <c r="N77" i="1" a="1"/>
  <c r="N77" i="1" s="1"/>
  <c r="N78" i="1" a="1"/>
  <c r="N78" i="1" s="1"/>
  <c r="N79" i="1" a="1"/>
  <c r="N79" i="1" s="1"/>
  <c r="N80" i="1" a="1"/>
  <c r="N80" i="1" s="1"/>
  <c r="N81" i="1" a="1"/>
  <c r="N81" i="1" s="1"/>
  <c r="N82" i="1" a="1"/>
  <c r="N82" i="1" s="1"/>
  <c r="N83" i="1" a="1"/>
  <c r="N83" i="1" s="1"/>
  <c r="N84" i="1" a="1"/>
  <c r="N84" i="1" s="1"/>
  <c r="N85" i="1" a="1"/>
  <c r="N85" i="1" s="1"/>
  <c r="N86" i="1" a="1"/>
  <c r="N86" i="1" s="1"/>
  <c r="N87" i="1" a="1"/>
  <c r="N87" i="1" s="1"/>
  <c r="N88" i="1" a="1"/>
  <c r="N88" i="1" s="1"/>
  <c r="N89" i="1" a="1"/>
  <c r="N89" i="1" s="1"/>
  <c r="N90" i="1" a="1"/>
  <c r="N90" i="1" s="1"/>
  <c r="N91" i="1" a="1"/>
  <c r="N91" i="1" s="1"/>
  <c r="N92" i="1" a="1"/>
  <c r="N92" i="1" s="1"/>
  <c r="N93" i="1" a="1"/>
  <c r="N93" i="1" s="1"/>
  <c r="N94" i="1" a="1"/>
  <c r="N94" i="1" s="1"/>
  <c r="N95" i="1" a="1"/>
  <c r="N95" i="1" s="1"/>
  <c r="N96" i="1" a="1"/>
  <c r="N96" i="1" s="1"/>
  <c r="N97" i="1" a="1"/>
  <c r="N97" i="1" s="1"/>
  <c r="N98" i="1" a="1"/>
  <c r="N98" i="1" s="1"/>
  <c r="N99" i="1" a="1"/>
  <c r="N99" i="1" s="1"/>
  <c r="N100" i="1" a="1"/>
  <c r="N100" i="1" s="1"/>
  <c r="N101" i="1" a="1"/>
  <c r="N101" i="1" s="1"/>
  <c r="N102" i="1" a="1"/>
  <c r="N102" i="1" s="1"/>
  <c r="N103" i="1" a="1"/>
  <c r="N103" i="1" s="1"/>
  <c r="N104" i="1" a="1"/>
  <c r="N104" i="1" s="1"/>
  <c r="N105" i="1" a="1"/>
  <c r="N105" i="1" s="1"/>
  <c r="N106" i="1" a="1"/>
  <c r="N106" i="1" s="1"/>
  <c r="N107" i="1" a="1"/>
  <c r="N107" i="1" s="1"/>
  <c r="N108" i="1" a="1"/>
  <c r="N108" i="1" s="1"/>
  <c r="N109" i="1" a="1"/>
  <c r="N109" i="1" s="1"/>
  <c r="N110" i="1" a="1"/>
  <c r="N110" i="1" s="1"/>
  <c r="N111" i="1" a="1"/>
  <c r="N111" i="1" s="1"/>
  <c r="N112" i="1" a="1"/>
  <c r="N112" i="1" s="1"/>
  <c r="N113" i="1" a="1"/>
  <c r="N113" i="1" s="1"/>
  <c r="N114" i="1" a="1"/>
  <c r="N114" i="1" s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121" i="1" a="1"/>
  <c r="N121" i="1" s="1"/>
  <c r="N122" i="1" a="1"/>
  <c r="N122" i="1" s="1"/>
  <c r="N123" i="1" a="1"/>
  <c r="N123" i="1" s="1"/>
  <c r="N124" i="1" a="1"/>
  <c r="N124" i="1" s="1"/>
  <c r="N125" i="1" a="1"/>
  <c r="N125" i="1" s="1"/>
  <c r="N126" i="1" a="1"/>
  <c r="N126" i="1" s="1"/>
  <c r="N127" i="1" a="1"/>
  <c r="N127" i="1" s="1"/>
  <c r="N128" i="1" a="1"/>
  <c r="N128" i="1" s="1"/>
  <c r="N129" i="1" a="1"/>
  <c r="N129" i="1" s="1"/>
  <c r="N130" i="1" a="1"/>
  <c r="N130" i="1" s="1"/>
  <c r="N131" i="1" a="1"/>
  <c r="N131" i="1" s="1"/>
  <c r="N132" i="1" a="1"/>
  <c r="N132" i="1" s="1"/>
  <c r="N133" i="1" a="1"/>
  <c r="N133" i="1" s="1"/>
  <c r="N134" i="1" a="1"/>
  <c r="N134" i="1" s="1"/>
  <c r="N135" i="1" a="1"/>
  <c r="N135" i="1" s="1"/>
  <c r="N136" i="1" a="1"/>
  <c r="N136" i="1" s="1"/>
  <c r="N137" i="1" a="1"/>
  <c r="N137" i="1" s="1"/>
  <c r="N138" i="1" a="1"/>
  <c r="N138" i="1" s="1"/>
  <c r="N139" i="1" a="1"/>
  <c r="N139" i="1" s="1"/>
  <c r="N140" i="1" a="1"/>
  <c r="N140" i="1" s="1"/>
  <c r="N141" i="1" a="1"/>
  <c r="N141" i="1" s="1"/>
  <c r="N142" i="1" a="1"/>
  <c r="N142" i="1" s="1"/>
  <c r="N143" i="1" a="1"/>
  <c r="N143" i="1" s="1"/>
  <c r="N144" i="1" a="1"/>
  <c r="N144" i="1" s="1"/>
  <c r="N145" i="1" a="1"/>
  <c r="N145" i="1" s="1"/>
  <c r="N146" i="1" a="1"/>
  <c r="N146" i="1" s="1"/>
  <c r="N147" i="1" a="1"/>
  <c r="N147" i="1" s="1"/>
  <c r="N148" i="1" a="1"/>
  <c r="N148" i="1" s="1"/>
  <c r="N149" i="1" a="1"/>
  <c r="N149" i="1" s="1"/>
  <c r="N150" i="1" a="1"/>
  <c r="N150" i="1" s="1"/>
  <c r="N151" i="1" a="1"/>
  <c r="N151" i="1" s="1"/>
  <c r="N152" i="1" a="1"/>
  <c r="N152" i="1" s="1"/>
  <c r="N153" i="1" a="1"/>
  <c r="N153" i="1" s="1"/>
  <c r="N154" i="1" a="1"/>
  <c r="N154" i="1" s="1"/>
  <c r="N155" i="1" a="1"/>
  <c r="N155" i="1" s="1"/>
  <c r="N156" i="1" a="1"/>
  <c r="N156" i="1" s="1"/>
  <c r="N157" i="1" a="1"/>
  <c r="N157" i="1" s="1"/>
  <c r="N158" i="1" a="1"/>
  <c r="N158" i="1" s="1"/>
  <c r="N159" i="1" a="1"/>
  <c r="N159" i="1" s="1"/>
  <c r="N160" i="1" a="1"/>
  <c r="N160" i="1" s="1"/>
  <c r="N161" i="1" a="1"/>
  <c r="N161" i="1" s="1"/>
  <c r="N162" i="1" a="1"/>
  <c r="N162" i="1" s="1"/>
  <c r="N163" i="1" a="1"/>
  <c r="N163" i="1" s="1"/>
  <c r="N164" i="1" a="1"/>
  <c r="N164" i="1" s="1"/>
  <c r="N165" i="1" a="1"/>
  <c r="N165" i="1" s="1"/>
  <c r="N166" i="1" a="1"/>
  <c r="N166" i="1" s="1"/>
  <c r="N167" i="1" a="1"/>
  <c r="N167" i="1" s="1"/>
  <c r="N168" i="1" a="1"/>
  <c r="N168" i="1" s="1"/>
  <c r="N169" i="1" a="1"/>
  <c r="N169" i="1" s="1"/>
  <c r="N170" i="1" a="1"/>
  <c r="N170" i="1" s="1"/>
  <c r="N171" i="1" a="1"/>
  <c r="N171" i="1" s="1"/>
  <c r="N172" i="1" a="1"/>
  <c r="N172" i="1" s="1"/>
  <c r="N173" i="1" a="1"/>
  <c r="N173" i="1" s="1"/>
  <c r="N174" i="1" a="1"/>
  <c r="N174" i="1" s="1"/>
  <c r="N175" i="1" a="1"/>
  <c r="N175" i="1" s="1"/>
  <c r="N176" i="1" a="1"/>
  <c r="N176" i="1" s="1"/>
  <c r="N177" i="1" a="1"/>
  <c r="N177" i="1" s="1"/>
  <c r="N178" i="1" a="1"/>
  <c r="N178" i="1" s="1"/>
  <c r="N179" i="1" a="1"/>
  <c r="N179" i="1" s="1"/>
  <c r="N180" i="1" a="1"/>
  <c r="N180" i="1" s="1"/>
  <c r="N181" i="1" a="1"/>
  <c r="N181" i="1" s="1"/>
  <c r="N182" i="1" a="1"/>
  <c r="N182" i="1" s="1"/>
  <c r="N183" i="1" a="1"/>
  <c r="N183" i="1" s="1"/>
  <c r="N184" i="1" a="1"/>
  <c r="N184" i="1" s="1"/>
  <c r="N185" i="1" a="1"/>
  <c r="N185" i="1" s="1"/>
  <c r="N186" i="1" a="1"/>
  <c r="N186" i="1" s="1"/>
  <c r="N187" i="1" a="1"/>
  <c r="N187" i="1" s="1"/>
  <c r="N188" i="1" a="1"/>
  <c r="N188" i="1" s="1"/>
  <c r="N189" i="1" a="1"/>
  <c r="N189" i="1" s="1"/>
  <c r="N190" i="1" a="1"/>
  <c r="N190" i="1" s="1"/>
  <c r="N191" i="1" a="1"/>
  <c r="N191" i="1" s="1"/>
  <c r="N192" i="1" a="1"/>
  <c r="N192" i="1" s="1"/>
  <c r="N193" i="1" a="1"/>
  <c r="N193" i="1" s="1"/>
  <c r="N194" i="1" a="1"/>
  <c r="N194" i="1" s="1"/>
  <c r="N195" i="1" a="1"/>
  <c r="N195" i="1" s="1"/>
  <c r="N196" i="1" a="1"/>
  <c r="N196" i="1" s="1"/>
  <c r="N197" i="1" a="1"/>
  <c r="N197" i="1" s="1"/>
  <c r="N198" i="1" a="1"/>
  <c r="N198" i="1" s="1"/>
  <c r="N199" i="1" a="1"/>
  <c r="N199" i="1" s="1"/>
  <c r="N200" i="1" a="1"/>
  <c r="N200" i="1" s="1"/>
  <c r="N201" i="1" a="1"/>
  <c r="N201" i="1" s="1"/>
  <c r="N202" i="1" a="1"/>
  <c r="N202" i="1" s="1"/>
  <c r="N203" i="1" a="1"/>
  <c r="N203" i="1" s="1"/>
  <c r="N204" i="1" a="1"/>
  <c r="N204" i="1" s="1"/>
  <c r="N205" i="1" a="1"/>
  <c r="N205" i="1" s="1"/>
  <c r="N206" i="1" a="1"/>
  <c r="N206" i="1" s="1"/>
  <c r="N207" i="1" a="1"/>
  <c r="N207" i="1" s="1"/>
  <c r="N208" i="1" a="1"/>
  <c r="N208" i="1" s="1"/>
  <c r="N209" i="1" a="1"/>
  <c r="N209" i="1" s="1"/>
  <c r="N210" i="1" a="1"/>
  <c r="N210" i="1" s="1"/>
  <c r="N211" i="1" a="1"/>
  <c r="N211" i="1" s="1"/>
  <c r="N212" i="1" a="1"/>
  <c r="N212" i="1" s="1"/>
  <c r="N213" i="1" a="1"/>
  <c r="N213" i="1" s="1"/>
  <c r="N214" i="1" a="1"/>
  <c r="N214" i="1" s="1"/>
  <c r="N215" i="1" a="1"/>
  <c r="N215" i="1" s="1"/>
  <c r="N216" i="1" a="1"/>
  <c r="N216" i="1" s="1"/>
  <c r="N217" i="1" a="1"/>
  <c r="N217" i="1" s="1"/>
  <c r="N218" i="1" a="1"/>
  <c r="N218" i="1" s="1"/>
  <c r="N219" i="1" a="1"/>
  <c r="N219" i="1" s="1"/>
  <c r="N220" i="1" a="1"/>
  <c r="N220" i="1" s="1"/>
  <c r="N221" i="1" a="1"/>
  <c r="N221" i="1" s="1"/>
  <c r="N222" i="1" a="1"/>
  <c r="N222" i="1" s="1"/>
  <c r="N223" i="1" a="1"/>
  <c r="N223" i="1" s="1"/>
  <c r="N224" i="1" a="1"/>
  <c r="N224" i="1" s="1"/>
  <c r="N225" i="1" a="1"/>
  <c r="N225" i="1" s="1"/>
  <c r="N226" i="1" a="1"/>
  <c r="N226" i="1" s="1"/>
  <c r="N227" i="1" a="1"/>
  <c r="N227" i="1" s="1"/>
  <c r="N228" i="1" a="1"/>
  <c r="N228" i="1" s="1"/>
  <c r="N229" i="1" a="1"/>
  <c r="N229" i="1" s="1"/>
  <c r="N230" i="1" a="1"/>
  <c r="N230" i="1" s="1"/>
  <c r="N231" i="1" a="1"/>
  <c r="N231" i="1" s="1"/>
  <c r="N232" i="1" a="1"/>
  <c r="N232" i="1" s="1"/>
  <c r="N233" i="1" a="1"/>
  <c r="N233" i="1" s="1"/>
  <c r="N234" i="1" a="1"/>
  <c r="N234" i="1" s="1"/>
  <c r="N235" i="1" a="1"/>
  <c r="N235" i="1" s="1"/>
  <c r="N236" i="1" a="1"/>
  <c r="N236" i="1" s="1"/>
  <c r="N237" i="1" a="1"/>
  <c r="N237" i="1" s="1"/>
  <c r="N238" i="1" a="1"/>
  <c r="N238" i="1" s="1"/>
  <c r="N239" i="1" a="1"/>
  <c r="N239" i="1" s="1"/>
  <c r="N240" i="1" a="1"/>
  <c r="N240" i="1" s="1"/>
  <c r="N241" i="1" a="1"/>
  <c r="N241" i="1" s="1"/>
  <c r="N242" i="1" a="1"/>
  <c r="N242" i="1" s="1"/>
  <c r="N243" i="1" a="1"/>
  <c r="N243" i="1" s="1"/>
  <c r="N244" i="1" a="1"/>
  <c r="N244" i="1" s="1"/>
  <c r="N245" i="1" a="1"/>
  <c r="N245" i="1" s="1"/>
  <c r="N246" i="1" a="1"/>
  <c r="N246" i="1" s="1"/>
  <c r="N247" i="1" a="1"/>
  <c r="N247" i="1" s="1"/>
  <c r="N248" i="1" a="1"/>
  <c r="N248" i="1" s="1"/>
  <c r="N249" i="1" a="1"/>
  <c r="N249" i="1" s="1"/>
  <c r="N250" i="1" a="1"/>
  <c r="N250" i="1" s="1"/>
  <c r="N251" i="1" a="1"/>
  <c r="N251" i="1" s="1"/>
  <c r="N252" i="1" a="1"/>
  <c r="N252" i="1" s="1"/>
  <c r="N253" i="1" a="1"/>
  <c r="N253" i="1" s="1"/>
  <c r="N254" i="1" a="1"/>
  <c r="N254" i="1" s="1"/>
  <c r="N255" i="1" a="1"/>
  <c r="N255" i="1" s="1"/>
  <c r="N256" i="1" a="1"/>
  <c r="N256" i="1" s="1"/>
  <c r="N257" i="1" a="1"/>
  <c r="N257" i="1" s="1"/>
  <c r="N258" i="1" a="1"/>
  <c r="N258" i="1" s="1"/>
  <c r="N259" i="1" a="1"/>
  <c r="N259" i="1" s="1"/>
  <c r="N260" i="1" a="1"/>
  <c r="N260" i="1" s="1"/>
  <c r="N261" i="1" a="1"/>
  <c r="N261" i="1" s="1"/>
  <c r="N262" i="1" a="1"/>
  <c r="N262" i="1" s="1"/>
  <c r="N263" i="1" a="1"/>
  <c r="N263" i="1" s="1"/>
  <c r="N264" i="1" a="1"/>
  <c r="N264" i="1" s="1"/>
  <c r="N265" i="1" a="1"/>
  <c r="N265" i="1" s="1"/>
  <c r="N266" i="1" a="1"/>
  <c r="N266" i="1" s="1"/>
  <c r="N267" i="1" a="1"/>
  <c r="N267" i="1" s="1"/>
  <c r="N268" i="1" a="1"/>
  <c r="N268" i="1" s="1"/>
  <c r="N269" i="1" a="1"/>
  <c r="N269" i="1" s="1"/>
  <c r="N270" i="1" a="1"/>
  <c r="N270" i="1" s="1"/>
  <c r="N271" i="1" a="1"/>
  <c r="N271" i="1" s="1"/>
  <c r="N272" i="1" a="1"/>
  <c r="N272" i="1" s="1"/>
  <c r="N273" i="1" a="1"/>
  <c r="N273" i="1" s="1"/>
  <c r="N274" i="1" a="1"/>
  <c r="N274" i="1" s="1"/>
  <c r="N275" i="1" a="1"/>
  <c r="N275" i="1" s="1"/>
  <c r="N276" i="1" a="1"/>
  <c r="N276" i="1" s="1"/>
  <c r="N277" i="1" a="1"/>
  <c r="N277" i="1" s="1"/>
  <c r="N278" i="1" a="1"/>
  <c r="N278" i="1" s="1"/>
  <c r="N279" i="1" a="1"/>
  <c r="N279" i="1" s="1"/>
  <c r="N280" i="1" a="1"/>
  <c r="N280" i="1" s="1"/>
  <c r="N281" i="1" a="1"/>
  <c r="N281" i="1" s="1"/>
  <c r="N282" i="1" a="1"/>
  <c r="N282" i="1" s="1"/>
  <c r="N283" i="1" a="1"/>
  <c r="N283" i="1" s="1"/>
  <c r="N284" i="1" a="1"/>
  <c r="N284" i="1" s="1"/>
  <c r="N285" i="1" a="1"/>
  <c r="N285" i="1" s="1"/>
  <c r="N286" i="1" a="1"/>
  <c r="N286" i="1" s="1"/>
  <c r="N287" i="1" a="1"/>
  <c r="N287" i="1" s="1"/>
  <c r="N288" i="1" a="1"/>
  <c r="N288" i="1" s="1"/>
  <c r="N289" i="1" a="1"/>
  <c r="N289" i="1" s="1"/>
  <c r="N290" i="1" a="1"/>
  <c r="N290" i="1" s="1"/>
  <c r="N291" i="1" a="1"/>
  <c r="N291" i="1" s="1"/>
  <c r="N292" i="1" a="1"/>
  <c r="N292" i="1" s="1"/>
  <c r="N293" i="1" a="1"/>
  <c r="N293" i="1" s="1"/>
  <c r="N294" i="1" a="1"/>
  <c r="N294" i="1" s="1"/>
  <c r="N295" i="1" a="1"/>
  <c r="N295" i="1" s="1"/>
  <c r="N296" i="1" a="1"/>
  <c r="N296" i="1" s="1"/>
  <c r="N297" i="1" a="1"/>
  <c r="N297" i="1" s="1"/>
  <c r="N298" i="1" a="1"/>
  <c r="N298" i="1" s="1"/>
  <c r="N299" i="1" a="1"/>
  <c r="N299" i="1" s="1"/>
  <c r="N300" i="1" a="1"/>
  <c r="N300" i="1" s="1"/>
  <c r="N301" i="1" a="1"/>
  <c r="N301" i="1" s="1"/>
  <c r="N302" i="1" a="1"/>
  <c r="N302" i="1" s="1"/>
  <c r="N303" i="1" a="1"/>
  <c r="N303" i="1" s="1"/>
  <c r="N304" i="1" a="1"/>
  <c r="N304" i="1" s="1"/>
  <c r="N305" i="1" a="1"/>
  <c r="N305" i="1" s="1"/>
  <c r="N306" i="1" a="1"/>
  <c r="N306" i="1" s="1"/>
  <c r="N307" i="1" a="1"/>
  <c r="N307" i="1" s="1"/>
  <c r="N308" i="1" a="1"/>
  <c r="N308" i="1" s="1"/>
  <c r="N309" i="1" a="1"/>
  <c r="N309" i="1" s="1"/>
  <c r="N310" i="1" a="1"/>
  <c r="N310" i="1" s="1"/>
  <c r="N311" i="1" a="1"/>
  <c r="N311" i="1" s="1"/>
  <c r="N312" i="1" a="1"/>
  <c r="N312" i="1" s="1"/>
  <c r="N313" i="1" a="1"/>
  <c r="N313" i="1" s="1"/>
  <c r="N314" i="1" a="1"/>
  <c r="N314" i="1" s="1"/>
  <c r="N315" i="1" a="1"/>
  <c r="N315" i="1" s="1"/>
  <c r="N316" i="1" a="1"/>
  <c r="N316" i="1" s="1"/>
  <c r="N317" i="1" a="1"/>
  <c r="N317" i="1" s="1"/>
  <c r="N318" i="1" a="1"/>
  <c r="N318" i="1" s="1"/>
  <c r="N319" i="1" a="1"/>
  <c r="N319" i="1" s="1"/>
  <c r="N320" i="1" a="1"/>
  <c r="N320" i="1" s="1"/>
  <c r="N321" i="1" a="1"/>
  <c r="N321" i="1" s="1"/>
  <c r="N322" i="1" a="1"/>
  <c r="N322" i="1" s="1"/>
  <c r="N323" i="1" a="1"/>
  <c r="N323" i="1" s="1"/>
  <c r="N324" i="1" a="1"/>
  <c r="N324" i="1" s="1"/>
  <c r="N325" i="1" a="1"/>
  <c r="N325" i="1" s="1"/>
  <c r="N326" i="1" a="1"/>
  <c r="N326" i="1" s="1"/>
  <c r="N327" i="1" a="1"/>
  <c r="N327" i="1" s="1"/>
  <c r="N328" i="1" a="1"/>
  <c r="N328" i="1" s="1"/>
  <c r="N329" i="1" a="1"/>
  <c r="N329" i="1" s="1"/>
  <c r="N330" i="1" a="1"/>
  <c r="N330" i="1" s="1"/>
  <c r="N331" i="1" a="1"/>
  <c r="N331" i="1" s="1"/>
  <c r="N332" i="1" a="1"/>
  <c r="N332" i="1" s="1"/>
  <c r="N333" i="1" a="1"/>
  <c r="N333" i="1" s="1"/>
  <c r="N334" i="1" a="1"/>
  <c r="N334" i="1" s="1"/>
  <c r="N335" i="1" a="1"/>
  <c r="N335" i="1" s="1"/>
  <c r="N336" i="1" a="1"/>
  <c r="N336" i="1" s="1"/>
  <c r="N337" i="1" a="1"/>
  <c r="N337" i="1" s="1"/>
  <c r="N338" i="1" a="1"/>
  <c r="N338" i="1" s="1"/>
  <c r="N339" i="1" a="1"/>
  <c r="N339" i="1" s="1"/>
  <c r="N340" i="1" a="1"/>
  <c r="N340" i="1" s="1"/>
  <c r="N341" i="1" a="1"/>
  <c r="N341" i="1" s="1"/>
  <c r="N342" i="1" a="1"/>
  <c r="N342" i="1" s="1"/>
  <c r="N343" i="1" a="1"/>
  <c r="N343" i="1" s="1"/>
  <c r="N344" i="1" a="1"/>
  <c r="N344" i="1" s="1"/>
  <c r="N345" i="1" a="1"/>
  <c r="N345" i="1" s="1"/>
  <c r="N346" i="1" a="1"/>
  <c r="N346" i="1" s="1"/>
  <c r="N347" i="1" a="1"/>
  <c r="N347" i="1" s="1"/>
  <c r="N348" i="1" a="1"/>
  <c r="N348" i="1" s="1"/>
  <c r="N349" i="1" a="1"/>
  <c r="N349" i="1" s="1"/>
  <c r="N350" i="1" a="1"/>
  <c r="N350" i="1" s="1"/>
  <c r="N351" i="1" a="1"/>
  <c r="N351" i="1" s="1"/>
  <c r="N352" i="1" a="1"/>
  <c r="N352" i="1" s="1"/>
  <c r="N353" i="1" a="1"/>
  <c r="N353" i="1" s="1"/>
  <c r="N354" i="1" a="1"/>
  <c r="N354" i="1" s="1"/>
  <c r="N355" i="1" a="1"/>
  <c r="N355" i="1" s="1"/>
  <c r="N356" i="1" a="1"/>
  <c r="N356" i="1" s="1"/>
  <c r="N357" i="1" a="1"/>
  <c r="N357" i="1" s="1"/>
  <c r="N358" i="1" a="1"/>
  <c r="N358" i="1" s="1"/>
  <c r="N359" i="1" a="1"/>
  <c r="N359" i="1" s="1"/>
  <c r="N360" i="1" a="1"/>
  <c r="N360" i="1" s="1"/>
  <c r="N361" i="1" a="1"/>
  <c r="N361" i="1" s="1"/>
  <c r="N362" i="1" a="1"/>
  <c r="N362" i="1" s="1"/>
  <c r="N363" i="1" a="1"/>
  <c r="N363" i="1" s="1"/>
  <c r="N364" i="1" a="1"/>
  <c r="N364" i="1" s="1"/>
  <c r="N365" i="1" a="1"/>
  <c r="N365" i="1" s="1"/>
  <c r="N366" i="1" a="1"/>
  <c r="N366" i="1" s="1"/>
  <c r="N367" i="1" a="1"/>
  <c r="N367" i="1" s="1"/>
  <c r="N368" i="1" a="1"/>
  <c r="N368" i="1" s="1"/>
  <c r="N369" i="1" a="1"/>
  <c r="N369" i="1" s="1"/>
  <c r="N370" i="1" a="1"/>
  <c r="N370" i="1" s="1"/>
  <c r="N371" i="1" a="1"/>
  <c r="N371" i="1" s="1"/>
  <c r="N372" i="1" a="1"/>
  <c r="N372" i="1" s="1"/>
  <c r="N373" i="1" a="1"/>
  <c r="N373" i="1" s="1"/>
  <c r="N374" i="1" a="1"/>
  <c r="N374" i="1" s="1"/>
  <c r="N375" i="1" a="1"/>
  <c r="N375" i="1" s="1"/>
  <c r="N376" i="1" a="1"/>
  <c r="N376" i="1" s="1"/>
  <c r="N377" i="1" a="1"/>
  <c r="N377" i="1" s="1"/>
  <c r="N378" i="1" a="1"/>
  <c r="N378" i="1" s="1"/>
  <c r="N379" i="1" a="1"/>
  <c r="N379" i="1" s="1"/>
  <c r="N380" i="1" a="1"/>
  <c r="N380" i="1" s="1"/>
  <c r="N381" i="1" a="1"/>
  <c r="N381" i="1" s="1"/>
  <c r="N382" i="1" a="1"/>
  <c r="N382" i="1" s="1"/>
  <c r="N383" i="1" a="1"/>
  <c r="N383" i="1" s="1"/>
  <c r="N384" i="1" a="1"/>
  <c r="N384" i="1" s="1"/>
  <c r="N385" i="1" a="1"/>
  <c r="N385" i="1" s="1"/>
  <c r="N386" i="1" a="1"/>
  <c r="N386" i="1" s="1"/>
  <c r="N387" i="1" a="1"/>
  <c r="N387" i="1" s="1"/>
  <c r="N388" i="1" a="1"/>
  <c r="N388" i="1" s="1"/>
  <c r="N389" i="1" a="1"/>
  <c r="N389" i="1" s="1"/>
  <c r="N390" i="1" a="1"/>
  <c r="N390" i="1" s="1"/>
  <c r="N391" i="1" a="1"/>
  <c r="N391" i="1" s="1"/>
  <c r="N392" i="1" a="1"/>
  <c r="N392" i="1" s="1"/>
  <c r="N393" i="1" a="1"/>
  <c r="N393" i="1" s="1"/>
  <c r="N394" i="1" a="1"/>
  <c r="N394" i="1" s="1"/>
  <c r="N395" i="1" a="1"/>
  <c r="N395" i="1" s="1"/>
  <c r="N396" i="1" a="1"/>
  <c r="N396" i="1" s="1"/>
  <c r="N397" i="1" a="1"/>
  <c r="N397" i="1" s="1"/>
  <c r="N398" i="1" a="1"/>
  <c r="N398" i="1" s="1"/>
  <c r="N399" i="1" a="1"/>
  <c r="N399" i="1" s="1"/>
  <c r="N400" i="1" a="1"/>
  <c r="N400" i="1" s="1"/>
  <c r="N401" i="1" a="1"/>
  <c r="N401" i="1" s="1"/>
  <c r="N402" i="1" a="1"/>
  <c r="N402" i="1" s="1"/>
  <c r="N403" i="1" a="1"/>
  <c r="N403" i="1" s="1"/>
  <c r="N404" i="1" a="1"/>
  <c r="N404" i="1" s="1"/>
  <c r="N405" i="1" a="1"/>
  <c r="N405" i="1" s="1"/>
  <c r="N406" i="1" a="1"/>
  <c r="N406" i="1" s="1"/>
  <c r="N407" i="1" a="1"/>
  <c r="N407" i="1" s="1"/>
  <c r="N408" i="1" a="1"/>
  <c r="N408" i="1" s="1"/>
  <c r="N409" i="1" a="1"/>
  <c r="N409" i="1" s="1"/>
  <c r="N410" i="1" a="1"/>
  <c r="N410" i="1" s="1"/>
  <c r="N411" i="1" a="1"/>
  <c r="N411" i="1" s="1"/>
  <c r="N412" i="1" a="1"/>
  <c r="N412" i="1" s="1"/>
  <c r="N413" i="1" a="1"/>
  <c r="N413" i="1" s="1"/>
  <c r="N414" i="1" a="1"/>
  <c r="N414" i="1" s="1"/>
  <c r="N415" i="1" a="1"/>
  <c r="N415" i="1" s="1"/>
  <c r="N416" i="1" a="1"/>
  <c r="N416" i="1" s="1"/>
  <c r="N417" i="1" a="1"/>
  <c r="N417" i="1" s="1"/>
  <c r="N418" i="1" a="1"/>
  <c r="N418" i="1" s="1"/>
  <c r="N419" i="1" a="1"/>
  <c r="N419" i="1" s="1"/>
  <c r="N420" i="1" a="1"/>
  <c r="N420" i="1" s="1"/>
  <c r="N421" i="1" a="1"/>
  <c r="N421" i="1" s="1"/>
  <c r="N422" i="1" a="1"/>
  <c r="N422" i="1" s="1"/>
  <c r="N423" i="1" a="1"/>
  <c r="N423" i="1" s="1"/>
  <c r="N424" i="1" a="1"/>
  <c r="N424" i="1" s="1"/>
  <c r="N425" i="1" a="1"/>
  <c r="N425" i="1" s="1"/>
  <c r="N426" i="1" a="1"/>
  <c r="N426" i="1" s="1"/>
  <c r="N427" i="1" a="1"/>
  <c r="N427" i="1" s="1"/>
  <c r="N428" i="1" a="1"/>
  <c r="N428" i="1" s="1"/>
  <c r="N429" i="1" a="1"/>
  <c r="N429" i="1" s="1"/>
  <c r="N430" i="1" a="1"/>
  <c r="N430" i="1" s="1"/>
  <c r="N431" i="1" a="1"/>
  <c r="N431" i="1" s="1"/>
  <c r="N432" i="1" a="1"/>
  <c r="N432" i="1" s="1"/>
  <c r="N433" i="1" a="1"/>
  <c r="N433" i="1" s="1"/>
  <c r="N434" i="1" a="1"/>
  <c r="N434" i="1" s="1"/>
  <c r="N435" i="1" a="1"/>
  <c r="N435" i="1" s="1"/>
  <c r="N436" i="1" a="1"/>
  <c r="N436" i="1" s="1"/>
  <c r="N437" i="1" a="1"/>
  <c r="N437" i="1" s="1"/>
  <c r="N438" i="1" a="1"/>
  <c r="N438" i="1" s="1"/>
  <c r="N439" i="1" a="1"/>
  <c r="N439" i="1" s="1"/>
  <c r="N440" i="1" a="1"/>
  <c r="N440" i="1" s="1"/>
  <c r="N441" i="1" a="1"/>
  <c r="N441" i="1" s="1"/>
  <c r="N442" i="1" a="1"/>
  <c r="N442" i="1" s="1"/>
  <c r="N443" i="1" a="1"/>
  <c r="N443" i="1" s="1"/>
  <c r="N444" i="1" a="1"/>
  <c r="N444" i="1" s="1"/>
  <c r="N445" i="1" a="1"/>
  <c r="N445" i="1" s="1"/>
  <c r="N446" i="1" a="1"/>
  <c r="N446" i="1" s="1"/>
  <c r="N447" i="1" a="1"/>
  <c r="N447" i="1" s="1"/>
  <c r="N448" i="1" a="1"/>
  <c r="N448" i="1" s="1"/>
  <c r="N449" i="1" a="1"/>
  <c r="N449" i="1" s="1"/>
  <c r="N450" i="1" a="1"/>
  <c r="N450" i="1" s="1"/>
  <c r="N451" i="1" a="1"/>
  <c r="N451" i="1" s="1"/>
  <c r="N452" i="1" a="1"/>
  <c r="N452" i="1" s="1"/>
  <c r="N453" i="1" a="1"/>
  <c r="N453" i="1" s="1"/>
  <c r="N454" i="1" a="1"/>
  <c r="N454" i="1" s="1"/>
  <c r="N455" i="1" a="1"/>
  <c r="N455" i="1" s="1"/>
  <c r="N456" i="1" a="1"/>
  <c r="N456" i="1" s="1"/>
  <c r="N457" i="1" a="1"/>
  <c r="N457" i="1" s="1"/>
  <c r="N458" i="1" a="1"/>
  <c r="N458" i="1" s="1"/>
  <c r="N459" i="1" a="1"/>
  <c r="N459" i="1" s="1"/>
  <c r="N460" i="1" a="1"/>
  <c r="N460" i="1" s="1"/>
  <c r="N461" i="1" a="1"/>
  <c r="N461" i="1" s="1"/>
  <c r="N462" i="1" a="1"/>
  <c r="N462" i="1" s="1"/>
  <c r="N463" i="1" a="1"/>
  <c r="N463" i="1" s="1"/>
  <c r="N464" i="1" a="1"/>
  <c r="N464" i="1" s="1"/>
  <c r="N465" i="1" a="1"/>
  <c r="N465" i="1" s="1"/>
  <c r="N466" i="1" a="1"/>
  <c r="N466" i="1" s="1"/>
  <c r="N467" i="1" a="1"/>
  <c r="N467" i="1" s="1"/>
  <c r="N468" i="1" a="1"/>
  <c r="N468" i="1" s="1"/>
  <c r="N469" i="1" a="1"/>
  <c r="N469" i="1" s="1"/>
  <c r="N470" i="1" a="1"/>
  <c r="N470" i="1" s="1"/>
  <c r="N471" i="1" a="1"/>
  <c r="N471" i="1" s="1"/>
  <c r="N472" i="1" a="1"/>
  <c r="N472" i="1" s="1"/>
  <c r="N473" i="1" a="1"/>
  <c r="N473" i="1" s="1"/>
  <c r="N474" i="1" a="1"/>
  <c r="N474" i="1" s="1"/>
  <c r="N475" i="1" a="1"/>
  <c r="N475" i="1" s="1"/>
  <c r="N476" i="1" a="1"/>
  <c r="N476" i="1" s="1"/>
  <c r="N477" i="1" a="1"/>
  <c r="N477" i="1" s="1"/>
  <c r="N478" i="1" a="1"/>
  <c r="N478" i="1" s="1"/>
  <c r="N479" i="1" a="1"/>
  <c r="N479" i="1" s="1"/>
  <c r="N480" i="1" a="1"/>
  <c r="N480" i="1" s="1"/>
  <c r="N481" i="1" a="1"/>
  <c r="N481" i="1" s="1"/>
  <c r="N482" i="1" a="1"/>
  <c r="N482" i="1" s="1"/>
  <c r="N483" i="1" a="1"/>
  <c r="N483" i="1" s="1"/>
  <c r="N484" i="1" a="1"/>
  <c r="N484" i="1" s="1"/>
  <c r="N485" i="1" a="1"/>
  <c r="N485" i="1" s="1"/>
  <c r="N486" i="1" a="1"/>
  <c r="N486" i="1" s="1"/>
  <c r="N487" i="1" a="1"/>
  <c r="N487" i="1" s="1"/>
  <c r="N488" i="1" a="1"/>
  <c r="N488" i="1" s="1"/>
  <c r="N489" i="1" a="1"/>
  <c r="N489" i="1" s="1"/>
  <c r="N490" i="1" a="1"/>
  <c r="N490" i="1" s="1"/>
  <c r="N491" i="1" a="1"/>
  <c r="N491" i="1" s="1"/>
  <c r="N492" i="1" a="1"/>
  <c r="N492" i="1" s="1"/>
  <c r="N493" i="1" a="1"/>
  <c r="N493" i="1" s="1"/>
  <c r="N494" i="1" a="1"/>
  <c r="N494" i="1" s="1"/>
  <c r="N495" i="1" a="1"/>
  <c r="N495" i="1" s="1"/>
  <c r="N496" i="1" a="1"/>
  <c r="N496" i="1" s="1"/>
  <c r="N497" i="1" a="1"/>
  <c r="N497" i="1" s="1"/>
  <c r="N498" i="1" a="1"/>
  <c r="N498" i="1" s="1"/>
  <c r="N499" i="1" a="1"/>
  <c r="N499" i="1" s="1"/>
  <c r="N500" i="1" a="1"/>
  <c r="N500" i="1" s="1"/>
  <c r="N501" i="1" a="1"/>
  <c r="N501" i="1" s="1"/>
  <c r="N502" i="1" a="1"/>
  <c r="N502" i="1" s="1"/>
  <c r="N503" i="1" a="1"/>
  <c r="N503" i="1" s="1"/>
  <c r="N504" i="1" a="1"/>
  <c r="N504" i="1" s="1"/>
  <c r="N505" i="1" a="1"/>
  <c r="N505" i="1" s="1"/>
  <c r="N506" i="1" a="1"/>
  <c r="N506" i="1" s="1"/>
  <c r="N507" i="1" a="1"/>
  <c r="N507" i="1" s="1"/>
  <c r="N508" i="1" a="1"/>
  <c r="N508" i="1" s="1"/>
  <c r="N509" i="1" a="1"/>
  <c r="N509" i="1" s="1"/>
  <c r="N510" i="1" a="1"/>
  <c r="N510" i="1" s="1"/>
  <c r="N511" i="1" a="1"/>
  <c r="N511" i="1" s="1"/>
  <c r="N512" i="1" a="1"/>
  <c r="N512" i="1" s="1"/>
  <c r="N513" i="1" a="1"/>
  <c r="N513" i="1" s="1"/>
  <c r="N514" i="1" a="1"/>
  <c r="N514" i="1" s="1"/>
  <c r="N515" i="1" a="1"/>
  <c r="N515" i="1" s="1"/>
  <c r="N516" i="1" a="1"/>
  <c r="N516" i="1" s="1"/>
  <c r="N517" i="1" a="1"/>
  <c r="N517" i="1" s="1"/>
  <c r="N518" i="1" a="1"/>
  <c r="N518" i="1" s="1"/>
  <c r="N519" i="1" a="1"/>
  <c r="N519" i="1" s="1"/>
  <c r="N520" i="1" a="1"/>
  <c r="N520" i="1" s="1"/>
  <c r="N521" i="1" a="1"/>
  <c r="N521" i="1" s="1"/>
  <c r="N522" i="1" a="1"/>
  <c r="N522" i="1" s="1"/>
  <c r="N523" i="1" a="1"/>
  <c r="N523" i="1" s="1"/>
  <c r="N524" i="1" a="1"/>
  <c r="N524" i="1" s="1"/>
  <c r="N525" i="1" a="1"/>
  <c r="N525" i="1" s="1"/>
  <c r="N526" i="1" a="1"/>
  <c r="N526" i="1" s="1"/>
  <c r="N527" i="1" a="1"/>
  <c r="N527" i="1" s="1"/>
  <c r="N528" i="1" a="1"/>
  <c r="N528" i="1" s="1"/>
  <c r="N529" i="1" a="1"/>
  <c r="N529" i="1" s="1"/>
  <c r="N530" i="1" a="1"/>
  <c r="N530" i="1" s="1"/>
  <c r="N531" i="1" a="1"/>
  <c r="N531" i="1" s="1"/>
  <c r="N532" i="1" a="1"/>
  <c r="N532" i="1" s="1"/>
  <c r="N533" i="1" a="1"/>
  <c r="N533" i="1" s="1"/>
  <c r="N534" i="1" a="1"/>
  <c r="N534" i="1" s="1"/>
  <c r="N535" i="1" a="1"/>
  <c r="N535" i="1" s="1"/>
  <c r="N536" i="1" a="1"/>
  <c r="N536" i="1" s="1"/>
  <c r="N537" i="1" a="1"/>
  <c r="N537" i="1" s="1"/>
  <c r="N538" i="1" a="1"/>
  <c r="N538" i="1" s="1"/>
  <c r="N539" i="1" a="1"/>
  <c r="N539" i="1" s="1"/>
  <c r="N540" i="1" a="1"/>
  <c r="N540" i="1" s="1"/>
  <c r="N541" i="1" a="1"/>
  <c r="N541" i="1" s="1"/>
  <c r="N542" i="1" a="1"/>
  <c r="N542" i="1" s="1"/>
  <c r="N543" i="1" a="1"/>
  <c r="N543" i="1" s="1"/>
  <c r="N544" i="1" a="1"/>
  <c r="N544" i="1" s="1"/>
  <c r="N545" i="1" a="1"/>
  <c r="N545" i="1" s="1"/>
  <c r="N546" i="1" a="1"/>
  <c r="N546" i="1" s="1"/>
  <c r="N547" i="1" a="1"/>
  <c r="N547" i="1" s="1"/>
  <c r="N548" i="1" a="1"/>
  <c r="N548" i="1" s="1"/>
  <c r="N549" i="1" a="1"/>
  <c r="N549" i="1" s="1"/>
  <c r="N550" i="1" a="1"/>
  <c r="N550" i="1" s="1"/>
  <c r="N551" i="1" a="1"/>
  <c r="N551" i="1" s="1"/>
  <c r="N552" i="1" a="1"/>
  <c r="N552" i="1" s="1"/>
  <c r="N553" i="1" a="1"/>
  <c r="N553" i="1" s="1"/>
  <c r="N554" i="1" a="1"/>
  <c r="N554" i="1" s="1"/>
  <c r="N555" i="1" a="1"/>
  <c r="N555" i="1" s="1"/>
  <c r="N556" i="1" a="1"/>
  <c r="N556" i="1" s="1"/>
  <c r="N557" i="1" a="1"/>
  <c r="N557" i="1" s="1"/>
  <c r="N558" i="1" a="1"/>
  <c r="N558" i="1" s="1"/>
  <c r="N559" i="1" a="1"/>
  <c r="N559" i="1" s="1"/>
  <c r="N560" i="1" a="1"/>
  <c r="N560" i="1" s="1"/>
  <c r="N561" i="1" a="1"/>
  <c r="N561" i="1" s="1"/>
  <c r="N562" i="1" a="1"/>
  <c r="N562" i="1" s="1"/>
  <c r="N563" i="1" a="1"/>
  <c r="N563" i="1" s="1"/>
  <c r="N564" i="1" a="1"/>
  <c r="N564" i="1" s="1"/>
  <c r="N565" i="1" a="1"/>
  <c r="N565" i="1" s="1"/>
  <c r="N566" i="1" a="1"/>
  <c r="N566" i="1" s="1"/>
  <c r="N567" i="1" a="1"/>
  <c r="N567" i="1" s="1"/>
  <c r="N568" i="1" a="1"/>
  <c r="N568" i="1" s="1"/>
  <c r="N569" i="1" a="1"/>
  <c r="N569" i="1" s="1"/>
  <c r="N570" i="1" a="1"/>
  <c r="N570" i="1" s="1"/>
  <c r="N571" i="1" a="1"/>
  <c r="N571" i="1" s="1"/>
  <c r="N572" i="1" a="1"/>
  <c r="N572" i="1" s="1"/>
  <c r="N573" i="1" a="1"/>
  <c r="N573" i="1" s="1"/>
  <c r="N574" i="1" a="1"/>
  <c r="N574" i="1" s="1"/>
  <c r="N575" i="1" a="1"/>
  <c r="N575" i="1" s="1"/>
  <c r="N576" i="1" a="1"/>
  <c r="N576" i="1" s="1"/>
  <c r="N577" i="1" a="1"/>
  <c r="N577" i="1" s="1"/>
  <c r="N578" i="1" a="1"/>
  <c r="N578" i="1" s="1"/>
  <c r="N579" i="1" a="1"/>
  <c r="N579" i="1" s="1"/>
  <c r="N580" i="1" a="1"/>
  <c r="N580" i="1" s="1"/>
  <c r="N581" i="1" a="1"/>
  <c r="N581" i="1" s="1"/>
  <c r="N582" i="1" a="1"/>
  <c r="N582" i="1" s="1"/>
  <c r="N583" i="1" a="1"/>
  <c r="N583" i="1" s="1"/>
  <c r="N584" i="1" a="1"/>
  <c r="N584" i="1" s="1"/>
  <c r="N585" i="1" a="1"/>
  <c r="N585" i="1" s="1"/>
  <c r="N586" i="1" a="1"/>
  <c r="N586" i="1" s="1"/>
  <c r="N587" i="1" a="1"/>
  <c r="N587" i="1" s="1"/>
  <c r="N588" i="1" a="1"/>
  <c r="N588" i="1" s="1"/>
  <c r="N589" i="1" a="1"/>
  <c r="N589" i="1" s="1"/>
  <c r="N590" i="1" a="1"/>
  <c r="N590" i="1" s="1"/>
  <c r="N591" i="1" a="1"/>
  <c r="N591" i="1" s="1"/>
  <c r="N592" i="1" a="1"/>
  <c r="N592" i="1" s="1"/>
  <c r="N593" i="1" a="1"/>
  <c r="N593" i="1" s="1"/>
  <c r="N594" i="1" a="1"/>
  <c r="N594" i="1" s="1"/>
  <c r="N595" i="1" a="1"/>
  <c r="N595" i="1" s="1"/>
  <c r="N596" i="1" a="1"/>
  <c r="N596" i="1" s="1"/>
  <c r="N597" i="1" a="1"/>
  <c r="N597" i="1" s="1"/>
  <c r="N598" i="1" a="1"/>
  <c r="N598" i="1" s="1"/>
  <c r="N599" i="1" a="1"/>
  <c r="N599" i="1" s="1"/>
  <c r="N600" i="1" a="1"/>
  <c r="N600" i="1" s="1"/>
  <c r="N601" i="1" a="1"/>
  <c r="N601" i="1" s="1"/>
  <c r="N602" i="1" a="1"/>
  <c r="N602" i="1" s="1"/>
  <c r="N603" i="1" a="1"/>
  <c r="N603" i="1" s="1"/>
  <c r="N604" i="1" a="1"/>
  <c r="N604" i="1" s="1"/>
  <c r="N605" i="1" a="1"/>
  <c r="N605" i="1" s="1"/>
  <c r="N606" i="1" a="1"/>
  <c r="N606" i="1" s="1"/>
  <c r="N607" i="1" a="1"/>
  <c r="N607" i="1" s="1"/>
  <c r="N608" i="1" a="1"/>
  <c r="N608" i="1" s="1"/>
  <c r="N609" i="1" a="1"/>
  <c r="N609" i="1" s="1"/>
  <c r="N610" i="1" a="1"/>
  <c r="N610" i="1" s="1"/>
  <c r="N611" i="1" a="1"/>
  <c r="N611" i="1" s="1"/>
  <c r="N612" i="1" a="1"/>
  <c r="N612" i="1" s="1"/>
  <c r="N613" i="1" a="1"/>
  <c r="N613" i="1" s="1"/>
  <c r="N614" i="1" a="1"/>
  <c r="N614" i="1" s="1"/>
  <c r="N615" i="1" a="1"/>
  <c r="N615" i="1" s="1"/>
  <c r="N616" i="1" a="1"/>
  <c r="N616" i="1" s="1"/>
  <c r="N617" i="1" a="1"/>
  <c r="N617" i="1" s="1"/>
  <c r="N618" i="1" a="1"/>
  <c r="N618" i="1" s="1"/>
  <c r="N619" i="1" a="1"/>
  <c r="N619" i="1" s="1"/>
  <c r="N620" i="1" a="1"/>
  <c r="N620" i="1" s="1"/>
  <c r="N621" i="1" a="1"/>
  <c r="N621" i="1" s="1"/>
  <c r="N622" i="1" a="1"/>
  <c r="N622" i="1" s="1"/>
  <c r="N623" i="1" a="1"/>
  <c r="N623" i="1" s="1"/>
  <c r="N624" i="1" a="1"/>
  <c r="N624" i="1" s="1"/>
  <c r="N625" i="1" a="1"/>
  <c r="N625" i="1" s="1"/>
  <c r="N626" i="1" a="1"/>
  <c r="N626" i="1" s="1"/>
  <c r="N627" i="1" a="1"/>
  <c r="N627" i="1" s="1"/>
  <c r="N628" i="1" a="1"/>
  <c r="N628" i="1" s="1"/>
  <c r="N629" i="1" a="1"/>
  <c r="N629" i="1" s="1"/>
  <c r="N630" i="1" a="1"/>
  <c r="N630" i="1" s="1"/>
  <c r="N631" i="1" a="1"/>
  <c r="N631" i="1" s="1"/>
  <c r="N632" i="1" a="1"/>
  <c r="N632" i="1" s="1"/>
  <c r="N633" i="1" a="1"/>
  <c r="N633" i="1" s="1"/>
  <c r="N634" i="1" a="1"/>
  <c r="N634" i="1" s="1"/>
  <c r="N635" i="1" a="1"/>
  <c r="N635" i="1" s="1"/>
  <c r="N636" i="1" a="1"/>
  <c r="N636" i="1" s="1"/>
  <c r="N637" i="1" a="1"/>
  <c r="N637" i="1" s="1"/>
  <c r="N638" i="1" a="1"/>
  <c r="N638" i="1" s="1"/>
  <c r="N639" i="1" a="1"/>
  <c r="N639" i="1" s="1"/>
  <c r="N640" i="1" a="1"/>
  <c r="N640" i="1" s="1"/>
  <c r="N641" i="1" a="1"/>
  <c r="N641" i="1" s="1"/>
  <c r="N642" i="1" a="1"/>
  <c r="N642" i="1" s="1"/>
  <c r="N643" i="1" a="1"/>
  <c r="N643" i="1" s="1"/>
  <c r="N644" i="1" a="1"/>
  <c r="N644" i="1" s="1"/>
  <c r="N645" i="1" a="1"/>
  <c r="N645" i="1" s="1"/>
  <c r="N646" i="1" a="1"/>
  <c r="N646" i="1" s="1"/>
  <c r="N647" i="1" a="1"/>
  <c r="N647" i="1" s="1"/>
  <c r="N648" i="1" a="1"/>
  <c r="N648" i="1" s="1"/>
  <c r="N649" i="1" a="1"/>
  <c r="N649" i="1" s="1"/>
  <c r="N650" i="1" a="1"/>
  <c r="N650" i="1" s="1"/>
  <c r="N651" i="1" a="1"/>
  <c r="N651" i="1" s="1"/>
  <c r="N652" i="1" a="1"/>
  <c r="N652" i="1" s="1"/>
  <c r="N653" i="1" a="1"/>
  <c r="N653" i="1" s="1"/>
  <c r="N654" i="1" a="1"/>
  <c r="N654" i="1" s="1"/>
  <c r="N655" i="1" a="1"/>
  <c r="N655" i="1" s="1"/>
  <c r="N656" i="1" a="1"/>
  <c r="N656" i="1" s="1"/>
  <c r="N657" i="1" a="1"/>
  <c r="N657" i="1" s="1"/>
  <c r="N658" i="1" a="1"/>
  <c r="N658" i="1" s="1"/>
  <c r="N659" i="1" a="1"/>
  <c r="N659" i="1" s="1"/>
  <c r="N660" i="1" a="1"/>
  <c r="N660" i="1" s="1"/>
  <c r="N661" i="1" a="1"/>
  <c r="N661" i="1" s="1"/>
  <c r="N662" i="1" a="1"/>
  <c r="N662" i="1" s="1"/>
  <c r="N663" i="1" a="1"/>
  <c r="N663" i="1" s="1"/>
  <c r="N664" i="1" a="1"/>
  <c r="N664" i="1" s="1"/>
  <c r="N665" i="1" a="1"/>
  <c r="N665" i="1" s="1"/>
  <c r="N666" i="1" a="1"/>
  <c r="N666" i="1" s="1"/>
  <c r="N667" i="1" a="1"/>
  <c r="N667" i="1" s="1"/>
  <c r="N668" i="1" a="1"/>
  <c r="N668" i="1" s="1"/>
  <c r="N669" i="1" a="1"/>
  <c r="N669" i="1" s="1"/>
  <c r="N670" i="1" a="1"/>
  <c r="N670" i="1" s="1"/>
  <c r="N671" i="1" a="1"/>
  <c r="N671" i="1" s="1"/>
  <c r="N672" i="1" a="1"/>
  <c r="N672" i="1" s="1"/>
  <c r="N673" i="1" a="1"/>
  <c r="N673" i="1" s="1"/>
  <c r="N674" i="1" a="1"/>
  <c r="N674" i="1" s="1"/>
  <c r="N675" i="1" a="1"/>
  <c r="N675" i="1" s="1"/>
  <c r="N676" i="1" a="1"/>
  <c r="N676" i="1" s="1"/>
  <c r="N677" i="1" a="1"/>
  <c r="N677" i="1" s="1"/>
  <c r="N678" i="1" a="1"/>
  <c r="N678" i="1" s="1"/>
  <c r="N679" i="1" a="1"/>
  <c r="N679" i="1" s="1"/>
  <c r="N680" i="1" a="1"/>
  <c r="N680" i="1" s="1"/>
  <c r="N681" i="1" a="1"/>
  <c r="N681" i="1" s="1"/>
  <c r="N682" i="1" a="1"/>
  <c r="N682" i="1" s="1"/>
  <c r="N683" i="1" a="1"/>
  <c r="N683" i="1" s="1"/>
  <c r="N684" i="1" a="1"/>
  <c r="N684" i="1" s="1"/>
  <c r="N685" i="1" a="1"/>
  <c r="N685" i="1" s="1"/>
  <c r="N686" i="1" a="1"/>
  <c r="N686" i="1" s="1"/>
  <c r="N687" i="1" a="1"/>
  <c r="N687" i="1" s="1"/>
  <c r="N688" i="1" a="1"/>
  <c r="N688" i="1" s="1"/>
  <c r="N689" i="1" a="1"/>
  <c r="N689" i="1" s="1"/>
  <c r="N690" i="1" a="1"/>
  <c r="N690" i="1" s="1"/>
  <c r="N691" i="1" a="1"/>
  <c r="N691" i="1" s="1"/>
  <c r="N692" i="1" a="1"/>
  <c r="N692" i="1" s="1"/>
  <c r="N693" i="1" a="1"/>
  <c r="N693" i="1" s="1"/>
  <c r="N694" i="1" a="1"/>
  <c r="N694" i="1" s="1"/>
  <c r="N695" i="1" a="1"/>
  <c r="N695" i="1" s="1"/>
  <c r="N696" i="1" a="1"/>
  <c r="N696" i="1" s="1"/>
  <c r="N697" i="1" a="1"/>
  <c r="N697" i="1" s="1"/>
  <c r="N698" i="1" a="1"/>
  <c r="N698" i="1" s="1"/>
  <c r="N699" i="1" a="1"/>
  <c r="N699" i="1" s="1"/>
  <c r="N700" i="1" a="1"/>
  <c r="N700" i="1" s="1"/>
  <c r="N701" i="1" a="1"/>
  <c r="N701" i="1" s="1"/>
  <c r="N702" i="1" a="1"/>
  <c r="N702" i="1" s="1"/>
  <c r="N703" i="1" a="1"/>
  <c r="N703" i="1" s="1"/>
  <c r="N704" i="1" a="1"/>
  <c r="N704" i="1" s="1"/>
  <c r="N705" i="1" a="1"/>
  <c r="N705" i="1" s="1"/>
  <c r="N706" i="1" a="1"/>
  <c r="N706" i="1" s="1"/>
  <c r="N707" i="1" a="1"/>
  <c r="N707" i="1" s="1"/>
  <c r="N708" i="1" a="1"/>
  <c r="N708" i="1" s="1"/>
  <c r="N709" i="1" a="1"/>
  <c r="N709" i="1" s="1"/>
  <c r="N710" i="1" a="1"/>
  <c r="N710" i="1" s="1"/>
  <c r="N711" i="1" a="1"/>
  <c r="N711" i="1" s="1"/>
  <c r="N712" i="1" a="1"/>
  <c r="N712" i="1" s="1"/>
  <c r="N713" i="1" a="1"/>
  <c r="N713" i="1" s="1"/>
  <c r="N714" i="1" a="1"/>
  <c r="N714" i="1" s="1"/>
  <c r="N715" i="1" a="1"/>
  <c r="N715" i="1" s="1"/>
  <c r="N716" i="1" a="1"/>
  <c r="N716" i="1" s="1"/>
  <c r="N717" i="1" a="1"/>
  <c r="N717" i="1" s="1"/>
  <c r="N718" i="1" a="1"/>
  <c r="N718" i="1" s="1"/>
  <c r="N719" i="1" a="1"/>
  <c r="N719" i="1" s="1"/>
  <c r="N720" i="1" a="1"/>
  <c r="N720" i="1" s="1"/>
  <c r="N721" i="1" a="1"/>
  <c r="N721" i="1" s="1"/>
  <c r="N722" i="1" a="1"/>
  <c r="N722" i="1" s="1"/>
  <c r="N723" i="1" a="1"/>
  <c r="N723" i="1" s="1"/>
  <c r="N724" i="1" a="1"/>
  <c r="N724" i="1" s="1"/>
  <c r="N725" i="1" a="1"/>
  <c r="N725" i="1" s="1"/>
  <c r="N726" i="1" a="1"/>
  <c r="N726" i="1" s="1"/>
  <c r="N727" i="1" a="1"/>
  <c r="N727" i="1" s="1"/>
  <c r="N728" i="1" a="1"/>
  <c r="N728" i="1" s="1"/>
  <c r="N729" i="1" a="1"/>
  <c r="N729" i="1" s="1"/>
  <c r="N730" i="1" a="1"/>
  <c r="N730" i="1" s="1"/>
  <c r="N731" i="1" a="1"/>
  <c r="N731" i="1" s="1"/>
  <c r="N732" i="1" a="1"/>
  <c r="N732" i="1" s="1"/>
  <c r="N733" i="1" a="1"/>
  <c r="N733" i="1" s="1"/>
  <c r="N734" i="1" a="1"/>
  <c r="N734" i="1" s="1"/>
  <c r="N735" i="1" a="1"/>
  <c r="N735" i="1" s="1"/>
  <c r="N736" i="1" a="1"/>
  <c r="N736" i="1" s="1"/>
  <c r="N737" i="1" a="1"/>
  <c r="N737" i="1" s="1"/>
  <c r="N738" i="1" a="1"/>
  <c r="N738" i="1" s="1"/>
  <c r="N739" i="1" a="1"/>
  <c r="N739" i="1" s="1"/>
  <c r="N740" i="1" a="1"/>
  <c r="N740" i="1" s="1"/>
  <c r="N741" i="1" a="1"/>
  <c r="N741" i="1" s="1"/>
  <c r="N742" i="1" a="1"/>
  <c r="N742" i="1" s="1"/>
  <c r="N743" i="1" a="1"/>
  <c r="N743" i="1" s="1"/>
  <c r="N744" i="1" a="1"/>
  <c r="N744" i="1" s="1"/>
  <c r="N745" i="1" a="1"/>
  <c r="N745" i="1" s="1"/>
  <c r="N746" i="1" a="1"/>
  <c r="N746" i="1" s="1"/>
  <c r="N747" i="1" a="1"/>
  <c r="N747" i="1" s="1"/>
  <c r="N748" i="1" a="1"/>
  <c r="N748" i="1" s="1"/>
  <c r="N749" i="1" a="1"/>
  <c r="N749" i="1" s="1"/>
  <c r="N750" i="1" a="1"/>
  <c r="N750" i="1" s="1"/>
  <c r="N751" i="1" a="1"/>
  <c r="N751" i="1" s="1"/>
  <c r="N752" i="1" a="1"/>
  <c r="N752" i="1" s="1"/>
  <c r="N753" i="1" a="1"/>
  <c r="N753" i="1" s="1"/>
  <c r="N754" i="1" a="1"/>
  <c r="N754" i="1" s="1"/>
  <c r="N755" i="1" a="1"/>
  <c r="N755" i="1" s="1"/>
  <c r="N756" i="1" a="1"/>
  <c r="N756" i="1" s="1"/>
  <c r="N757" i="1" a="1"/>
  <c r="N757" i="1" s="1"/>
  <c r="N758" i="1" a="1"/>
  <c r="N758" i="1" s="1"/>
  <c r="N759" i="1" a="1"/>
  <c r="N759" i="1" s="1"/>
  <c r="N760" i="1" a="1"/>
  <c r="N760" i="1" s="1"/>
  <c r="N761" i="1" a="1"/>
  <c r="N761" i="1" s="1"/>
  <c r="N762" i="1" a="1"/>
  <c r="N762" i="1" s="1"/>
  <c r="N763" i="1" a="1"/>
  <c r="N763" i="1" s="1"/>
  <c r="N764" i="1" a="1"/>
  <c r="N764" i="1" s="1"/>
  <c r="N765" i="1" a="1"/>
  <c r="N765" i="1" s="1"/>
  <c r="N766" i="1" a="1"/>
  <c r="N766" i="1" s="1"/>
  <c r="N767" i="1" a="1"/>
  <c r="N767" i="1" s="1"/>
  <c r="N768" i="1" a="1"/>
  <c r="N768" i="1" s="1"/>
  <c r="N769" i="1" a="1"/>
  <c r="N769" i="1" s="1"/>
  <c r="N770" i="1" a="1"/>
  <c r="N770" i="1" s="1"/>
  <c r="N771" i="1" a="1"/>
  <c r="N771" i="1" s="1"/>
  <c r="N772" i="1" a="1"/>
  <c r="N772" i="1" s="1"/>
  <c r="N773" i="1" a="1"/>
  <c r="N773" i="1" s="1"/>
  <c r="N774" i="1" a="1"/>
  <c r="N774" i="1" s="1"/>
  <c r="N775" i="1" a="1"/>
  <c r="N775" i="1" s="1"/>
  <c r="N776" i="1" a="1"/>
  <c r="N776" i="1" s="1"/>
  <c r="N777" i="1" a="1"/>
  <c r="N777" i="1" s="1"/>
  <c r="N778" i="1" a="1"/>
  <c r="N778" i="1" s="1"/>
  <c r="N779" i="1" a="1"/>
  <c r="N779" i="1" s="1"/>
  <c r="N780" i="1" a="1"/>
  <c r="N780" i="1" s="1"/>
  <c r="N781" i="1" a="1"/>
  <c r="N781" i="1" s="1"/>
  <c r="N782" i="1" a="1"/>
  <c r="N782" i="1" s="1"/>
  <c r="N783" i="1" a="1"/>
  <c r="N783" i="1" s="1"/>
  <c r="N784" i="1" a="1"/>
  <c r="N784" i="1" s="1"/>
  <c r="N785" i="1" a="1"/>
  <c r="N785" i="1" s="1"/>
  <c r="N786" i="1" a="1"/>
  <c r="N786" i="1" s="1"/>
  <c r="N787" i="1" a="1"/>
  <c r="N787" i="1" s="1"/>
  <c r="N788" i="1" a="1"/>
  <c r="N788" i="1" s="1"/>
  <c r="N789" i="1" a="1"/>
  <c r="N789" i="1" s="1"/>
  <c r="N790" i="1" a="1"/>
  <c r="N790" i="1" s="1"/>
  <c r="N791" i="1" a="1"/>
  <c r="N791" i="1" s="1"/>
  <c r="N792" i="1" a="1"/>
  <c r="N792" i="1" s="1"/>
  <c r="N793" i="1" a="1"/>
  <c r="N793" i="1" s="1"/>
  <c r="N794" i="1" a="1"/>
  <c r="N794" i="1" s="1"/>
  <c r="N795" i="1" a="1"/>
  <c r="N795" i="1" s="1"/>
  <c r="N796" i="1" a="1"/>
  <c r="N796" i="1" s="1"/>
  <c r="N797" i="1" a="1"/>
  <c r="N797" i="1" s="1"/>
  <c r="N798" i="1" a="1"/>
  <c r="N798" i="1" s="1"/>
  <c r="N799" i="1" a="1"/>
  <c r="N799" i="1" s="1"/>
  <c r="N800" i="1" a="1"/>
  <c r="N800" i="1" s="1"/>
  <c r="N801" i="1" a="1"/>
  <c r="N801" i="1" s="1"/>
  <c r="N802" i="1" a="1"/>
  <c r="N802" i="1" s="1"/>
  <c r="N803" i="1" a="1"/>
  <c r="N803" i="1" s="1"/>
  <c r="N804" i="1" a="1"/>
  <c r="N804" i="1" s="1"/>
  <c r="N805" i="1" a="1"/>
  <c r="N805" i="1" s="1"/>
  <c r="N806" i="1" a="1"/>
  <c r="N806" i="1" s="1"/>
  <c r="N807" i="1" a="1"/>
  <c r="N807" i="1" s="1"/>
  <c r="N808" i="1" a="1"/>
  <c r="N808" i="1" s="1"/>
  <c r="N809" i="1" a="1"/>
  <c r="N809" i="1" s="1"/>
  <c r="N810" i="1" a="1"/>
  <c r="N810" i="1" s="1"/>
  <c r="N811" i="1" a="1"/>
  <c r="N811" i="1" s="1"/>
  <c r="N812" i="1" a="1"/>
  <c r="N812" i="1" s="1"/>
  <c r="N813" i="1" a="1"/>
  <c r="N813" i="1" s="1"/>
  <c r="N814" i="1" a="1"/>
  <c r="N814" i="1" s="1"/>
  <c r="N815" i="1" a="1"/>
  <c r="N815" i="1" s="1"/>
  <c r="N816" i="1" a="1"/>
  <c r="N816" i="1" s="1"/>
  <c r="N817" i="1" a="1"/>
  <c r="N817" i="1" s="1"/>
  <c r="N818" i="1" a="1"/>
  <c r="N818" i="1" s="1"/>
  <c r="N819" i="1" a="1"/>
  <c r="N819" i="1" s="1"/>
  <c r="N820" i="1" a="1"/>
  <c r="N820" i="1" s="1"/>
  <c r="N821" i="1" a="1"/>
  <c r="N821" i="1" s="1"/>
  <c r="N822" i="1" a="1"/>
  <c r="N822" i="1" s="1"/>
  <c r="N823" i="1" a="1"/>
  <c r="N823" i="1" s="1"/>
  <c r="N824" i="1" a="1"/>
  <c r="N824" i="1" s="1"/>
  <c r="N825" i="1" a="1"/>
  <c r="N825" i="1" s="1"/>
  <c r="N826" i="1" a="1"/>
  <c r="N826" i="1" s="1"/>
  <c r="N827" i="1" a="1"/>
  <c r="N827" i="1" s="1"/>
  <c r="N828" i="1" a="1"/>
  <c r="N828" i="1" s="1"/>
  <c r="N829" i="1" a="1"/>
  <c r="N829" i="1" s="1"/>
  <c r="N830" i="1" a="1"/>
  <c r="N830" i="1" s="1"/>
  <c r="N831" i="1" a="1"/>
  <c r="N831" i="1" s="1"/>
  <c r="N832" i="1" a="1"/>
  <c r="N832" i="1" s="1"/>
  <c r="N833" i="1" a="1"/>
  <c r="N833" i="1" s="1"/>
  <c r="N834" i="1" a="1"/>
  <c r="N834" i="1" s="1"/>
  <c r="N835" i="1" a="1"/>
  <c r="N835" i="1" s="1"/>
  <c r="N836" i="1" a="1"/>
  <c r="N836" i="1" s="1"/>
  <c r="N837" i="1" a="1"/>
  <c r="N837" i="1" s="1"/>
  <c r="N838" i="1" a="1"/>
  <c r="N838" i="1" s="1"/>
  <c r="N839" i="1" a="1"/>
  <c r="N839" i="1" s="1"/>
  <c r="N840" i="1" a="1"/>
  <c r="N840" i="1" s="1"/>
  <c r="N841" i="1" a="1"/>
  <c r="N841" i="1" s="1"/>
  <c r="N842" i="1" a="1"/>
  <c r="N842" i="1" s="1"/>
  <c r="N843" i="1" a="1"/>
  <c r="N843" i="1" s="1"/>
  <c r="N844" i="1" a="1"/>
  <c r="N844" i="1" s="1"/>
  <c r="N845" i="1" a="1"/>
  <c r="N845" i="1" s="1"/>
  <c r="N846" i="1" a="1"/>
  <c r="N846" i="1" s="1"/>
  <c r="N847" i="1" a="1"/>
  <c r="N847" i="1" s="1"/>
  <c r="N848" i="1" a="1"/>
  <c r="N848" i="1" s="1"/>
  <c r="N849" i="1" a="1"/>
  <c r="N849" i="1" s="1"/>
  <c r="N850" i="1" a="1"/>
  <c r="N850" i="1" s="1"/>
  <c r="N851" i="1" a="1"/>
  <c r="N851" i="1" s="1"/>
  <c r="N852" i="1" a="1"/>
  <c r="N852" i="1" s="1"/>
  <c r="N853" i="1" a="1"/>
  <c r="N853" i="1" s="1"/>
  <c r="N854" i="1" a="1"/>
  <c r="N854" i="1" s="1"/>
  <c r="N855" i="1" a="1"/>
  <c r="N855" i="1" s="1"/>
  <c r="N856" i="1" a="1"/>
  <c r="N856" i="1" s="1"/>
  <c r="N857" i="1" a="1"/>
  <c r="N857" i="1" s="1"/>
  <c r="N858" i="1" a="1"/>
  <c r="N858" i="1" s="1"/>
  <c r="N859" i="1" a="1"/>
  <c r="N859" i="1" s="1"/>
  <c r="N860" i="1" a="1"/>
  <c r="N860" i="1" s="1"/>
  <c r="N861" i="1" a="1"/>
  <c r="N861" i="1" s="1"/>
  <c r="N862" i="1" a="1"/>
  <c r="N862" i="1" s="1"/>
  <c r="N863" i="1" a="1"/>
  <c r="N863" i="1" s="1"/>
  <c r="N864" i="1" a="1"/>
  <c r="N864" i="1" s="1"/>
  <c r="N865" i="1" a="1"/>
  <c r="N865" i="1" s="1"/>
  <c r="N866" i="1" a="1"/>
  <c r="N866" i="1" s="1"/>
  <c r="N867" i="1" a="1"/>
  <c r="N867" i="1" s="1"/>
  <c r="N868" i="1" a="1"/>
  <c r="N868" i="1" s="1"/>
  <c r="N869" i="1" a="1"/>
  <c r="N869" i="1" s="1"/>
  <c r="N870" i="1" a="1"/>
  <c r="N870" i="1" s="1"/>
  <c r="N871" i="1" a="1"/>
  <c r="N871" i="1" s="1"/>
  <c r="N872" i="1" a="1"/>
  <c r="N872" i="1" s="1"/>
  <c r="N873" i="1" a="1"/>
  <c r="N873" i="1" s="1"/>
  <c r="N874" i="1" a="1"/>
  <c r="N874" i="1" s="1"/>
  <c r="N875" i="1" a="1"/>
  <c r="N875" i="1" s="1"/>
  <c r="N876" i="1" a="1"/>
  <c r="N876" i="1" s="1"/>
  <c r="N877" i="1" a="1"/>
  <c r="N877" i="1" s="1"/>
  <c r="N878" i="1" a="1"/>
  <c r="N878" i="1" s="1"/>
  <c r="N879" i="1" a="1"/>
  <c r="N879" i="1" s="1"/>
  <c r="N880" i="1" a="1"/>
  <c r="N880" i="1" s="1"/>
  <c r="N881" i="1" a="1"/>
  <c r="N881" i="1" s="1"/>
  <c r="N882" i="1" a="1"/>
  <c r="N882" i="1" s="1"/>
  <c r="N883" i="1" a="1"/>
  <c r="N883" i="1" s="1"/>
  <c r="N884" i="1" a="1"/>
  <c r="N884" i="1" s="1"/>
  <c r="N885" i="1" a="1"/>
  <c r="N885" i="1" s="1"/>
  <c r="N886" i="1" a="1"/>
  <c r="N886" i="1" s="1"/>
  <c r="N887" i="1" a="1"/>
  <c r="N887" i="1" s="1"/>
  <c r="N888" i="1" a="1"/>
  <c r="N888" i="1" s="1"/>
  <c r="N889" i="1" a="1"/>
  <c r="N889" i="1" s="1"/>
  <c r="N890" i="1" a="1"/>
  <c r="N890" i="1" s="1"/>
  <c r="N891" i="1" a="1"/>
  <c r="N891" i="1" s="1"/>
  <c r="N892" i="1" a="1"/>
  <c r="N892" i="1" s="1"/>
  <c r="N893" i="1" a="1"/>
  <c r="N893" i="1" s="1"/>
  <c r="N894" i="1" a="1"/>
  <c r="N894" i="1" s="1"/>
  <c r="N895" i="1" a="1"/>
  <c r="N895" i="1" s="1"/>
  <c r="N896" i="1" a="1"/>
  <c r="N896" i="1" s="1"/>
  <c r="N897" i="1" a="1"/>
  <c r="N897" i="1" s="1"/>
  <c r="N898" i="1" a="1"/>
  <c r="N898" i="1" s="1"/>
  <c r="N899" i="1" a="1"/>
  <c r="N899" i="1" s="1"/>
  <c r="N900" i="1" a="1"/>
  <c r="N900" i="1" s="1"/>
  <c r="N901" i="1" a="1"/>
  <c r="N901" i="1" s="1"/>
  <c r="N902" i="1" a="1"/>
  <c r="N902" i="1" s="1"/>
  <c r="N903" i="1" a="1"/>
  <c r="N903" i="1" s="1"/>
  <c r="N904" i="1" a="1"/>
  <c r="N904" i="1" s="1"/>
  <c r="N905" i="1" a="1"/>
  <c r="N905" i="1" s="1"/>
  <c r="N906" i="1" a="1"/>
  <c r="N906" i="1" s="1"/>
  <c r="N907" i="1" a="1"/>
  <c r="N907" i="1" s="1"/>
  <c r="N908" i="1" a="1"/>
  <c r="N908" i="1" s="1"/>
  <c r="N909" i="1" a="1"/>
  <c r="N909" i="1" s="1"/>
  <c r="N910" i="1" a="1"/>
  <c r="N910" i="1" s="1"/>
  <c r="N911" i="1" a="1"/>
  <c r="N911" i="1" s="1"/>
  <c r="N912" i="1" a="1"/>
  <c r="N912" i="1" s="1"/>
  <c r="N913" i="1" a="1"/>
  <c r="N913" i="1" s="1"/>
  <c r="N914" i="1" a="1"/>
  <c r="N914" i="1" s="1"/>
  <c r="N915" i="1" a="1"/>
  <c r="N915" i="1" s="1"/>
  <c r="N916" i="1" a="1"/>
  <c r="N916" i="1" s="1"/>
  <c r="N917" i="1" a="1"/>
  <c r="N917" i="1" s="1"/>
  <c r="N918" i="1" a="1"/>
  <c r="N918" i="1" s="1"/>
  <c r="N919" i="1" a="1"/>
  <c r="N919" i="1" s="1"/>
  <c r="N920" i="1" a="1"/>
  <c r="N920" i="1" s="1"/>
  <c r="N921" i="1" a="1"/>
  <c r="N921" i="1" s="1"/>
  <c r="N922" i="1" a="1"/>
  <c r="N922" i="1" s="1"/>
  <c r="N923" i="1" a="1"/>
  <c r="N923" i="1" s="1"/>
  <c r="N924" i="1" a="1"/>
  <c r="N924" i="1" s="1"/>
  <c r="N925" i="1" a="1"/>
  <c r="N925" i="1" s="1"/>
  <c r="N926" i="1" a="1"/>
  <c r="N926" i="1" s="1"/>
  <c r="N927" i="1" a="1"/>
  <c r="N927" i="1" s="1"/>
  <c r="N928" i="1" a="1"/>
  <c r="N928" i="1" s="1"/>
  <c r="N929" i="1" a="1"/>
  <c r="N929" i="1" s="1"/>
  <c r="N930" i="1" a="1"/>
  <c r="N930" i="1" s="1"/>
  <c r="N931" i="1" a="1"/>
  <c r="N931" i="1" s="1"/>
  <c r="N932" i="1" a="1"/>
  <c r="N932" i="1" s="1"/>
  <c r="N933" i="1" a="1"/>
  <c r="N933" i="1" s="1"/>
  <c r="N934" i="1" a="1"/>
  <c r="N934" i="1" s="1"/>
  <c r="N935" i="1" a="1"/>
  <c r="N935" i="1" s="1"/>
  <c r="N936" i="1" a="1"/>
  <c r="N936" i="1" s="1"/>
  <c r="N937" i="1" a="1"/>
  <c r="N937" i="1" s="1"/>
  <c r="N938" i="1" a="1"/>
  <c r="N938" i="1" s="1"/>
  <c r="N939" i="1" a="1"/>
  <c r="N939" i="1" s="1"/>
  <c r="N940" i="1" a="1"/>
  <c r="N940" i="1" s="1"/>
  <c r="N941" i="1" a="1"/>
  <c r="N941" i="1" s="1"/>
  <c r="N942" i="1" a="1"/>
  <c r="N942" i="1" s="1"/>
  <c r="N943" i="1" a="1"/>
  <c r="N943" i="1" s="1"/>
  <c r="N944" i="1" a="1"/>
  <c r="N944" i="1" s="1"/>
  <c r="N945" i="1" a="1"/>
  <c r="N945" i="1" s="1"/>
  <c r="N946" i="1" a="1"/>
  <c r="N946" i="1" s="1"/>
  <c r="N947" i="1" a="1"/>
  <c r="N947" i="1" s="1"/>
  <c r="N948" i="1" a="1"/>
  <c r="N948" i="1" s="1"/>
  <c r="N949" i="1" a="1"/>
  <c r="N949" i="1" s="1"/>
  <c r="N950" i="1" a="1"/>
  <c r="N950" i="1" s="1"/>
  <c r="N951" i="1" a="1"/>
  <c r="N951" i="1" s="1"/>
  <c r="N952" i="1" a="1"/>
  <c r="N952" i="1" s="1"/>
  <c r="N953" i="1" a="1"/>
  <c r="N953" i="1" s="1"/>
  <c r="N954" i="1" a="1"/>
  <c r="N954" i="1" s="1"/>
  <c r="N955" i="1" a="1"/>
  <c r="N955" i="1" s="1"/>
  <c r="N956" i="1" a="1"/>
  <c r="N956" i="1" s="1"/>
  <c r="N957" i="1" a="1"/>
  <c r="N957" i="1" s="1"/>
  <c r="N958" i="1" a="1"/>
  <c r="N958" i="1" s="1"/>
  <c r="N959" i="1" a="1"/>
  <c r="N959" i="1" s="1"/>
  <c r="N960" i="1" a="1"/>
  <c r="N960" i="1" s="1"/>
  <c r="N961" i="1" a="1"/>
  <c r="N961" i="1" s="1"/>
  <c r="N962" i="1" a="1"/>
  <c r="N962" i="1" s="1"/>
  <c r="N963" i="1" a="1"/>
  <c r="N963" i="1" s="1"/>
  <c r="N964" i="1" a="1"/>
  <c r="N964" i="1" s="1"/>
  <c r="N965" i="1" a="1"/>
  <c r="N965" i="1" s="1"/>
  <c r="N966" i="1" a="1"/>
  <c r="N966" i="1" s="1"/>
  <c r="N967" i="1" a="1"/>
  <c r="N967" i="1" s="1"/>
  <c r="N968" i="1" a="1"/>
  <c r="N968" i="1" s="1"/>
  <c r="N969" i="1" a="1"/>
  <c r="N969" i="1" s="1"/>
  <c r="N970" i="1" a="1"/>
  <c r="N970" i="1" s="1"/>
  <c r="N971" i="1" a="1"/>
  <c r="N971" i="1" s="1"/>
  <c r="N972" i="1" a="1"/>
  <c r="N972" i="1" s="1"/>
  <c r="N973" i="1" a="1"/>
  <c r="N973" i="1" s="1"/>
  <c r="N974" i="1" a="1"/>
  <c r="N974" i="1" s="1"/>
  <c r="N975" i="1" a="1"/>
  <c r="N975" i="1" s="1"/>
  <c r="N976" i="1" a="1"/>
  <c r="N976" i="1" s="1"/>
  <c r="N977" i="1" a="1"/>
  <c r="N977" i="1" s="1"/>
  <c r="N978" i="1" a="1"/>
  <c r="N978" i="1" s="1"/>
  <c r="N979" i="1" a="1"/>
  <c r="N979" i="1" s="1"/>
  <c r="N980" i="1" a="1"/>
  <c r="N980" i="1" s="1"/>
  <c r="N981" i="1" a="1"/>
  <c r="N981" i="1" s="1"/>
  <c r="N982" i="1" a="1"/>
  <c r="N982" i="1" s="1"/>
  <c r="N983" i="1" a="1"/>
  <c r="N983" i="1" s="1"/>
  <c r="N984" i="1" a="1"/>
  <c r="N984" i="1" s="1"/>
  <c r="N985" i="1" a="1"/>
  <c r="N985" i="1" s="1"/>
  <c r="N986" i="1" a="1"/>
  <c r="N986" i="1" s="1"/>
  <c r="N987" i="1" a="1"/>
  <c r="N987" i="1" s="1"/>
  <c r="N988" i="1" a="1"/>
  <c r="N988" i="1" s="1"/>
  <c r="N989" i="1" a="1"/>
  <c r="N989" i="1" s="1"/>
  <c r="N990" i="1" a="1"/>
  <c r="N990" i="1" s="1"/>
  <c r="N991" i="1" a="1"/>
  <c r="N991" i="1" s="1"/>
  <c r="N992" i="1" a="1"/>
  <c r="N992" i="1" s="1"/>
  <c r="N993" i="1" a="1"/>
  <c r="N993" i="1" s="1"/>
  <c r="N994" i="1" a="1"/>
  <c r="N994" i="1" s="1"/>
  <c r="N995" i="1" a="1"/>
  <c r="N995" i="1" s="1"/>
  <c r="N996" i="1" a="1"/>
  <c r="N996" i="1" s="1"/>
  <c r="N997" i="1" a="1"/>
  <c r="N997" i="1" s="1"/>
  <c r="N998" i="1" a="1"/>
  <c r="N998" i="1" s="1"/>
  <c r="N999" i="1" a="1"/>
  <c r="N999" i="1" s="1"/>
  <c r="N1000" i="1" a="1"/>
  <c r="N1000" i="1" s="1"/>
  <c r="N1001" i="1" a="1"/>
  <c r="N1001" i="1" s="1"/>
  <c r="N1002" i="1" a="1"/>
  <c r="N1002" i="1" s="1"/>
  <c r="N1003" i="1" a="1"/>
  <c r="N1003" i="1" s="1"/>
  <c r="N1004" i="1" a="1"/>
  <c r="N1004" i="1" s="1"/>
  <c r="N1005" i="1" a="1"/>
  <c r="N1005" i="1" s="1"/>
  <c r="N1006" i="1" a="1"/>
  <c r="N1006" i="1" s="1"/>
  <c r="N1007" i="1" a="1"/>
  <c r="N1007" i="1" s="1"/>
  <c r="N1008" i="1" a="1"/>
  <c r="N1008" i="1" s="1"/>
  <c r="N1009" i="1" a="1"/>
  <c r="N1009" i="1" s="1"/>
  <c r="N1010" i="1" a="1"/>
  <c r="N1010" i="1" s="1"/>
  <c r="N1011" i="1" a="1"/>
  <c r="N1011" i="1" s="1"/>
  <c r="N1012" i="1" a="1"/>
  <c r="N1012" i="1" s="1"/>
  <c r="N1013" i="1" a="1"/>
  <c r="N1013" i="1" s="1"/>
  <c r="N1014" i="1" a="1"/>
  <c r="N1014" i="1" s="1"/>
  <c r="N1015" i="1" a="1"/>
  <c r="N1015" i="1" s="1"/>
  <c r="N1016" i="1" a="1"/>
  <c r="N1016" i="1" s="1"/>
  <c r="N1017" i="1" a="1"/>
  <c r="N1017" i="1" s="1"/>
  <c r="N1018" i="1" a="1"/>
  <c r="N1018" i="1" s="1"/>
  <c r="N1019" i="1" a="1"/>
  <c r="N1019" i="1" s="1"/>
  <c r="N1020" i="1" a="1"/>
  <c r="N1020" i="1" s="1"/>
  <c r="N1021" i="1" a="1"/>
  <c r="N1021" i="1" s="1"/>
  <c r="N1022" i="1" a="1"/>
  <c r="N1022" i="1" s="1"/>
  <c r="N1023" i="1" a="1"/>
  <c r="N1023" i="1" s="1"/>
  <c r="N1024" i="1" a="1"/>
  <c r="N1024" i="1" s="1"/>
  <c r="N1025" i="1" a="1"/>
  <c r="N1025" i="1" s="1"/>
  <c r="N1026" i="1" a="1"/>
  <c r="N1026" i="1" s="1"/>
  <c r="N1027" i="1" a="1"/>
  <c r="N1027" i="1" s="1"/>
  <c r="N1028" i="1" a="1"/>
  <c r="N1028" i="1" s="1"/>
  <c r="N1029" i="1" a="1"/>
  <c r="N1029" i="1" s="1"/>
  <c r="N1030" i="1" a="1"/>
  <c r="N1030" i="1" s="1"/>
  <c r="N1031" i="1" a="1"/>
  <c r="N1031" i="1" s="1"/>
  <c r="N1032" i="1" a="1"/>
  <c r="N1032" i="1" s="1"/>
  <c r="N1033" i="1" a="1"/>
  <c r="N1033" i="1" s="1"/>
  <c r="N1034" i="1" a="1"/>
  <c r="N1034" i="1" s="1"/>
  <c r="N1035" i="1" a="1"/>
  <c r="N1035" i="1" s="1"/>
  <c r="N1036" i="1" a="1"/>
  <c r="N1036" i="1" s="1"/>
  <c r="N1037" i="1" a="1"/>
  <c r="N1037" i="1" s="1"/>
  <c r="N1038" i="1" a="1"/>
  <c r="N1038" i="1" s="1"/>
  <c r="N1039" i="1" a="1"/>
  <c r="N1039" i="1" s="1"/>
  <c r="N1040" i="1" a="1"/>
  <c r="N1040" i="1" s="1"/>
  <c r="N1041" i="1" a="1"/>
  <c r="N1041" i="1" s="1"/>
  <c r="N1042" i="1" a="1"/>
  <c r="N1042" i="1" s="1"/>
  <c r="N1043" i="1" a="1"/>
  <c r="N1043" i="1" s="1"/>
  <c r="N1044" i="1" a="1"/>
  <c r="N1044" i="1" s="1"/>
  <c r="N1045" i="1" a="1"/>
  <c r="N1045" i="1" s="1"/>
  <c r="N1046" i="1" a="1"/>
  <c r="N1046" i="1" s="1"/>
  <c r="N1047" i="1" a="1"/>
  <c r="N1047" i="1" s="1"/>
  <c r="N1048" i="1" a="1"/>
  <c r="N1048" i="1" s="1"/>
  <c r="N1049" i="1" a="1"/>
  <c r="N1049" i="1" s="1"/>
  <c r="N1050" i="1" a="1"/>
  <c r="N1050" i="1" s="1"/>
  <c r="N1051" i="1" a="1"/>
  <c r="N1051" i="1" s="1"/>
  <c r="N1052" i="1" a="1"/>
  <c r="N1052" i="1" s="1"/>
  <c r="N1053" i="1" a="1"/>
  <c r="N1053" i="1" s="1"/>
  <c r="N1054" i="1" a="1"/>
  <c r="N1054" i="1" s="1"/>
  <c r="N1055" i="1" a="1"/>
  <c r="N1055" i="1" s="1"/>
  <c r="N1056" i="1" a="1"/>
  <c r="N1056" i="1" s="1"/>
  <c r="N1057" i="1" a="1"/>
  <c r="N1057" i="1" s="1"/>
  <c r="N1058" i="1" a="1"/>
  <c r="N1058" i="1" s="1"/>
  <c r="N1059" i="1" a="1"/>
  <c r="N1059" i="1" s="1"/>
  <c r="N1060" i="1" a="1"/>
  <c r="N1060" i="1" s="1"/>
  <c r="N1061" i="1" a="1"/>
  <c r="N1061" i="1" s="1"/>
  <c r="N1062" i="1" a="1"/>
  <c r="N1062" i="1" s="1"/>
  <c r="N1063" i="1" a="1"/>
  <c r="N1063" i="1" s="1"/>
  <c r="N1064" i="1" a="1"/>
  <c r="N1064" i="1" s="1"/>
  <c r="N1065" i="1" a="1"/>
  <c r="N1065" i="1" s="1"/>
  <c r="N1066" i="1" a="1"/>
  <c r="N1066" i="1" s="1"/>
  <c r="N1067" i="1" a="1"/>
  <c r="N1067" i="1" s="1"/>
  <c r="N1068" i="1" a="1"/>
  <c r="N1068" i="1" s="1"/>
  <c r="N1069" i="1" a="1"/>
  <c r="N1069" i="1" s="1"/>
  <c r="N1070" i="1" a="1"/>
  <c r="N1070" i="1" s="1"/>
  <c r="N1071" i="1" a="1"/>
  <c r="N1071" i="1" s="1"/>
  <c r="N1072" i="1" a="1"/>
  <c r="N1072" i="1" s="1"/>
  <c r="N1073" i="1" a="1"/>
  <c r="N1073" i="1" s="1"/>
  <c r="N1074" i="1" a="1"/>
  <c r="N1074" i="1" s="1"/>
  <c r="N1075" i="1" a="1"/>
  <c r="N1075" i="1" s="1"/>
  <c r="N1076" i="1" a="1"/>
  <c r="N1076" i="1" s="1"/>
  <c r="N1077" i="1" a="1"/>
  <c r="N1077" i="1" s="1"/>
  <c r="N1078" i="1" a="1"/>
  <c r="N1078" i="1" s="1"/>
  <c r="N1079" i="1" a="1"/>
  <c r="N1079" i="1" s="1"/>
  <c r="N1080" i="1" a="1"/>
  <c r="N1080" i="1" s="1"/>
  <c r="N1081" i="1" a="1"/>
  <c r="N1081" i="1" s="1"/>
  <c r="N1082" i="1" a="1"/>
  <c r="N1082" i="1" s="1"/>
  <c r="N1083" i="1" a="1"/>
  <c r="N1083" i="1" s="1"/>
  <c r="N1084" i="1" a="1"/>
  <c r="N1084" i="1" s="1"/>
  <c r="N1085" i="1" a="1"/>
  <c r="N1085" i="1" s="1"/>
  <c r="N1086" i="1" a="1"/>
  <c r="N1086" i="1" s="1"/>
  <c r="N1087" i="1" a="1"/>
  <c r="N1087" i="1" s="1"/>
  <c r="N1088" i="1" a="1"/>
  <c r="N1088" i="1" s="1"/>
  <c r="N1089" i="1" a="1"/>
  <c r="N1089" i="1" s="1"/>
  <c r="N1090" i="1" a="1"/>
  <c r="N1090" i="1" s="1"/>
  <c r="N1091" i="1" a="1"/>
  <c r="N1091" i="1" s="1"/>
  <c r="N1092" i="1" a="1"/>
  <c r="N1092" i="1" s="1"/>
  <c r="N1093" i="1" a="1"/>
  <c r="N1093" i="1" s="1"/>
  <c r="N1094" i="1" a="1"/>
  <c r="N1094" i="1" s="1"/>
  <c r="N1095" i="1" a="1"/>
  <c r="N1095" i="1" s="1"/>
  <c r="N1096" i="1" a="1"/>
  <c r="N1096" i="1" s="1"/>
  <c r="N1097" i="1" a="1"/>
  <c r="N1097" i="1" s="1"/>
  <c r="N1098" i="1" a="1"/>
  <c r="N1098" i="1" s="1"/>
  <c r="N1099" i="1" a="1"/>
  <c r="N1099" i="1" s="1"/>
  <c r="N1100" i="1" a="1"/>
  <c r="N1100" i="1" s="1"/>
  <c r="N1101" i="1" a="1"/>
  <c r="N1101" i="1" s="1"/>
  <c r="N1102" i="1" a="1"/>
  <c r="N1102" i="1" s="1"/>
  <c r="N1103" i="1" a="1"/>
  <c r="N1103" i="1" s="1"/>
  <c r="N1104" i="1" a="1"/>
  <c r="N1104" i="1" s="1"/>
  <c r="N1105" i="1" a="1"/>
  <c r="N1105" i="1" s="1"/>
  <c r="N1106" i="1" a="1"/>
  <c r="N1106" i="1" s="1"/>
  <c r="N1107" i="1" a="1"/>
  <c r="N1107" i="1" s="1"/>
  <c r="N1108" i="1" a="1"/>
  <c r="N1108" i="1" s="1"/>
  <c r="N1109" i="1" a="1"/>
  <c r="N1109" i="1" s="1"/>
  <c r="N1110" i="1" a="1"/>
  <c r="N1110" i="1" s="1"/>
  <c r="N1111" i="1" a="1"/>
  <c r="N1111" i="1" s="1"/>
  <c r="N1112" i="1" a="1"/>
  <c r="N1112" i="1" s="1"/>
  <c r="N1113" i="1" a="1"/>
  <c r="N1113" i="1" s="1"/>
  <c r="N1114" i="1" a="1"/>
  <c r="N1114" i="1" s="1"/>
  <c r="N1115" i="1" a="1"/>
  <c r="N1115" i="1" s="1"/>
  <c r="N1116" i="1" a="1"/>
  <c r="N1116" i="1" s="1"/>
  <c r="N1117" i="1" a="1"/>
  <c r="N1117" i="1" s="1"/>
  <c r="N1118" i="1" a="1"/>
  <c r="N1118" i="1" s="1"/>
  <c r="N1119" i="1" a="1"/>
  <c r="N1119" i="1" s="1"/>
  <c r="N1120" i="1" a="1"/>
  <c r="N1120" i="1" s="1"/>
  <c r="N1121" i="1" a="1"/>
  <c r="N1121" i="1" s="1"/>
  <c r="N1122" i="1" a="1"/>
  <c r="N1122" i="1" s="1"/>
  <c r="N1123" i="1" a="1"/>
  <c r="N1123" i="1" s="1"/>
  <c r="N1124" i="1" a="1"/>
  <c r="N1124" i="1" s="1"/>
  <c r="N1125" i="1" a="1"/>
  <c r="N1125" i="1" s="1"/>
  <c r="N1126" i="1" a="1"/>
  <c r="N1126" i="1" s="1"/>
  <c r="N1127" i="1" a="1"/>
  <c r="N1127" i="1" s="1"/>
  <c r="N1128" i="1" a="1"/>
  <c r="N1128" i="1" s="1"/>
  <c r="N1129" i="1" a="1"/>
  <c r="N1129" i="1" s="1"/>
  <c r="N1130" i="1" a="1"/>
  <c r="N1130" i="1" s="1"/>
  <c r="N1131" i="1" a="1"/>
  <c r="N1131" i="1" s="1"/>
  <c r="N1132" i="1" a="1"/>
  <c r="N1132" i="1" s="1"/>
  <c r="N1133" i="1" a="1"/>
  <c r="N1133" i="1" s="1"/>
  <c r="N1134" i="1" a="1"/>
  <c r="N1134" i="1" s="1"/>
  <c r="N1135" i="1" a="1"/>
  <c r="N1135" i="1" s="1"/>
  <c r="N1136" i="1" a="1"/>
  <c r="N1136" i="1" s="1"/>
  <c r="N1137" i="1" a="1"/>
  <c r="N1137" i="1" s="1"/>
  <c r="N1138" i="1" a="1"/>
  <c r="N1138" i="1" s="1"/>
  <c r="N1139" i="1" a="1"/>
  <c r="N1139" i="1" s="1"/>
  <c r="N1140" i="1" a="1"/>
  <c r="N1140" i="1" s="1"/>
  <c r="N1141" i="1" a="1"/>
  <c r="N1141" i="1" s="1"/>
  <c r="N1142" i="1" a="1"/>
  <c r="N1142" i="1" s="1"/>
  <c r="N1143" i="1" a="1"/>
  <c r="N1143" i="1" s="1"/>
  <c r="N1144" i="1" a="1"/>
  <c r="N1144" i="1" s="1"/>
  <c r="N1145" i="1" a="1"/>
  <c r="N1145" i="1" s="1"/>
  <c r="N1146" i="1" a="1"/>
  <c r="N1146" i="1" s="1"/>
  <c r="N1147" i="1" a="1"/>
  <c r="N1147" i="1" s="1"/>
  <c r="N1148" i="1" a="1"/>
  <c r="N1148" i="1" s="1"/>
  <c r="N1149" i="1" a="1"/>
  <c r="N1149" i="1" s="1"/>
  <c r="N1150" i="1" a="1"/>
  <c r="N1150" i="1" s="1"/>
  <c r="N1151" i="1" a="1"/>
  <c r="N1151" i="1" s="1"/>
  <c r="N1152" i="1" a="1"/>
  <c r="N1152" i="1" s="1"/>
  <c r="N1153" i="1" a="1"/>
  <c r="N1153" i="1" s="1"/>
  <c r="N1154" i="1" a="1"/>
  <c r="N1154" i="1" s="1"/>
  <c r="N1155" i="1" a="1"/>
  <c r="N1155" i="1" s="1"/>
  <c r="N1156" i="1" a="1"/>
  <c r="N1156" i="1" s="1"/>
  <c r="N1157" i="1" a="1"/>
  <c r="N1157" i="1" s="1"/>
  <c r="N1158" i="1" a="1"/>
  <c r="N1158" i="1" s="1"/>
  <c r="N1159" i="1" a="1"/>
  <c r="N1159" i="1" s="1"/>
  <c r="N1160" i="1" a="1"/>
  <c r="N1160" i="1" s="1"/>
  <c r="N1161" i="1" a="1"/>
  <c r="N1161" i="1" s="1"/>
  <c r="N1162" i="1" a="1"/>
  <c r="N1162" i="1" s="1"/>
  <c r="N1163" i="1" a="1"/>
  <c r="N1163" i="1" s="1"/>
  <c r="N1164" i="1" a="1"/>
  <c r="N1164" i="1" s="1"/>
  <c r="N1165" i="1" a="1"/>
  <c r="N1165" i="1" s="1"/>
  <c r="N1166" i="1" a="1"/>
  <c r="N1166" i="1" s="1"/>
  <c r="N1167" i="1" a="1"/>
  <c r="N1167" i="1" s="1"/>
  <c r="N1168" i="1" a="1"/>
  <c r="N1168" i="1" s="1"/>
  <c r="N1169" i="1" a="1"/>
  <c r="N1169" i="1" s="1"/>
  <c r="N1170" i="1" a="1"/>
  <c r="N1170" i="1" s="1"/>
  <c r="N1171" i="1" a="1"/>
  <c r="N1171" i="1" s="1"/>
  <c r="N1172" i="1" a="1"/>
  <c r="N1172" i="1" s="1"/>
  <c r="N1173" i="1" a="1"/>
  <c r="N1173" i="1" s="1"/>
  <c r="N1174" i="1" a="1"/>
  <c r="N1174" i="1" s="1"/>
  <c r="N1175" i="1" a="1"/>
  <c r="N1175" i="1" s="1"/>
  <c r="N1176" i="1" a="1"/>
  <c r="N1176" i="1" s="1"/>
  <c r="N1177" i="1" a="1"/>
  <c r="N1177" i="1" s="1"/>
  <c r="N1178" i="1" a="1"/>
  <c r="N1178" i="1" s="1"/>
  <c r="N1179" i="1" a="1"/>
  <c r="N1179" i="1" s="1"/>
  <c r="N1180" i="1" a="1"/>
  <c r="N1180" i="1" s="1"/>
  <c r="N1181" i="1" a="1"/>
  <c r="N1181" i="1" s="1"/>
  <c r="N1182" i="1" a="1"/>
  <c r="N1182" i="1" s="1"/>
  <c r="N1183" i="1" a="1"/>
  <c r="N1183" i="1" s="1"/>
  <c r="N1184" i="1" a="1"/>
  <c r="N1184" i="1" s="1"/>
  <c r="N1185" i="1" a="1"/>
  <c r="N1185" i="1" s="1"/>
  <c r="N1186" i="1" a="1"/>
  <c r="N1186" i="1" s="1"/>
  <c r="N1187" i="1" a="1"/>
  <c r="N1187" i="1" s="1"/>
  <c r="N1188" i="1" a="1"/>
  <c r="N1188" i="1" s="1"/>
  <c r="N1189" i="1" a="1"/>
  <c r="N1189" i="1" s="1"/>
  <c r="N1190" i="1" a="1"/>
  <c r="N1190" i="1" s="1"/>
  <c r="N1191" i="1" a="1"/>
  <c r="N1191" i="1" s="1"/>
  <c r="N1192" i="1" a="1"/>
  <c r="N1192" i="1" s="1"/>
  <c r="N1193" i="1" a="1"/>
  <c r="N1193" i="1" s="1"/>
  <c r="N1194" i="1" a="1"/>
  <c r="N1194" i="1" s="1"/>
  <c r="N1195" i="1" a="1"/>
  <c r="N1195" i="1" s="1"/>
  <c r="N1196" i="1" a="1"/>
  <c r="N1196" i="1" s="1"/>
  <c r="N1197" i="1" a="1"/>
  <c r="N1197" i="1" s="1"/>
  <c r="N1198" i="1" a="1"/>
  <c r="N1198" i="1" s="1"/>
  <c r="N1199" i="1" a="1"/>
  <c r="N1199" i="1" s="1"/>
  <c r="N1200" i="1" a="1"/>
  <c r="N1200" i="1" s="1"/>
  <c r="N1201" i="1" a="1"/>
  <c r="N1201" i="1" s="1"/>
  <c r="N1202" i="1" a="1"/>
  <c r="N1202" i="1" s="1"/>
  <c r="N1203" i="1" a="1"/>
  <c r="N1203" i="1" s="1"/>
  <c r="N1204" i="1" a="1"/>
  <c r="N1204" i="1" s="1"/>
  <c r="N1205" i="1" a="1"/>
  <c r="N1205" i="1" s="1"/>
  <c r="N1206" i="1" a="1"/>
  <c r="N1206" i="1" s="1"/>
  <c r="N1207" i="1" a="1"/>
  <c r="N1207" i="1" s="1"/>
  <c r="N1208" i="1" a="1"/>
  <c r="N1208" i="1" s="1"/>
  <c r="N1209" i="1" a="1"/>
  <c r="N1209" i="1" s="1"/>
  <c r="N1210" i="1" a="1"/>
  <c r="N1210" i="1" s="1"/>
  <c r="N1211" i="1" a="1"/>
  <c r="N1211" i="1" s="1"/>
  <c r="N1212" i="1" a="1"/>
  <c r="N1212" i="1" s="1"/>
  <c r="N1213" i="1" a="1"/>
  <c r="N1213" i="1" s="1"/>
  <c r="N1214" i="1" a="1"/>
  <c r="N1214" i="1" s="1"/>
  <c r="N1215" i="1" a="1"/>
  <c r="N1215" i="1" s="1"/>
  <c r="N1216" i="1" a="1"/>
  <c r="N1216" i="1" s="1"/>
  <c r="N1217" i="1" a="1"/>
  <c r="N1217" i="1" s="1"/>
  <c r="N1218" i="1" a="1"/>
  <c r="N1218" i="1" s="1"/>
  <c r="N1219" i="1" a="1"/>
  <c r="N1219" i="1" s="1"/>
  <c r="N1220" i="1" a="1"/>
  <c r="N1220" i="1" s="1"/>
  <c r="N1221" i="1" a="1"/>
  <c r="N1221" i="1" s="1"/>
  <c r="N1222" i="1" a="1"/>
  <c r="N1222" i="1" s="1"/>
  <c r="N1223" i="1" a="1"/>
  <c r="N1223" i="1" s="1"/>
  <c r="N1224" i="1" a="1"/>
  <c r="N1224" i="1" s="1"/>
  <c r="N1225" i="1" a="1"/>
  <c r="N1225" i="1" s="1"/>
  <c r="N1226" i="1" a="1"/>
  <c r="N1226" i="1" s="1"/>
  <c r="N1227" i="1" a="1"/>
  <c r="N1227" i="1" s="1"/>
  <c r="N1228" i="1" a="1"/>
  <c r="N1228" i="1" s="1"/>
  <c r="N1229" i="1" a="1"/>
  <c r="N1229" i="1" s="1"/>
  <c r="N1230" i="1" a="1"/>
  <c r="N1230" i="1" s="1"/>
  <c r="N1231" i="1" a="1"/>
  <c r="N1231" i="1" s="1"/>
  <c r="N1232" i="1" a="1"/>
  <c r="N1232" i="1" s="1"/>
  <c r="N1233" i="1" a="1"/>
  <c r="N1233" i="1" s="1"/>
  <c r="N1234" i="1" a="1"/>
  <c r="N1234" i="1" s="1"/>
  <c r="N1235" i="1" a="1"/>
  <c r="N1235" i="1" s="1"/>
  <c r="N1236" i="1" a="1"/>
  <c r="N1236" i="1" s="1"/>
  <c r="N1237" i="1" a="1"/>
  <c r="N1237" i="1" s="1"/>
  <c r="N1238" i="1" a="1"/>
  <c r="N1238" i="1" s="1"/>
  <c r="N1239" i="1" a="1"/>
  <c r="N1239" i="1" s="1"/>
  <c r="N1240" i="1" a="1"/>
  <c r="N1240" i="1" s="1"/>
  <c r="N1241" i="1" a="1"/>
  <c r="N1241" i="1" s="1"/>
  <c r="N1242" i="1" a="1"/>
  <c r="N1242" i="1" s="1"/>
  <c r="N1243" i="1" a="1"/>
  <c r="N1243" i="1" s="1"/>
  <c r="N1244" i="1" a="1"/>
  <c r="N1244" i="1" s="1"/>
  <c r="N1245" i="1" a="1"/>
  <c r="N1245" i="1" s="1"/>
  <c r="N1246" i="1" a="1"/>
  <c r="N1246" i="1" s="1"/>
  <c r="N1247" i="1" a="1"/>
  <c r="N1247" i="1" s="1"/>
  <c r="N1248" i="1" a="1"/>
  <c r="N1248" i="1" s="1"/>
  <c r="N1249" i="1" a="1"/>
  <c r="N1249" i="1" s="1"/>
  <c r="N1250" i="1" a="1"/>
  <c r="N1250" i="1" s="1"/>
  <c r="N1251" i="1" a="1"/>
  <c r="N1251" i="1" s="1"/>
  <c r="N1252" i="1" a="1"/>
  <c r="N1252" i="1" s="1"/>
  <c r="N1253" i="1" a="1"/>
  <c r="N1253" i="1" s="1"/>
  <c r="N1254" i="1" a="1"/>
  <c r="N1254" i="1" s="1"/>
  <c r="N1255" i="1" a="1"/>
  <c r="N1255" i="1" s="1"/>
  <c r="N1256" i="1" a="1"/>
  <c r="N1256" i="1" s="1"/>
  <c r="N1257" i="1" a="1"/>
  <c r="N1257" i="1" s="1"/>
  <c r="N1258" i="1" a="1"/>
  <c r="N1258" i="1" s="1"/>
  <c r="N1259" i="1" a="1"/>
  <c r="N1259" i="1" s="1"/>
  <c r="N1260" i="1" a="1"/>
  <c r="N1260" i="1" s="1"/>
  <c r="N1261" i="1" a="1"/>
  <c r="N1261" i="1" s="1"/>
  <c r="N1262" i="1" a="1"/>
  <c r="N1262" i="1" s="1"/>
  <c r="N1263" i="1" a="1"/>
  <c r="N1263" i="1" s="1"/>
  <c r="N1264" i="1" a="1"/>
  <c r="N1264" i="1" s="1"/>
  <c r="N1265" i="1" a="1"/>
  <c r="N1265" i="1" s="1"/>
  <c r="N1266" i="1" a="1"/>
  <c r="N1266" i="1" s="1"/>
  <c r="N1267" i="1" a="1"/>
  <c r="N1267" i="1" s="1"/>
  <c r="N1268" i="1" a="1"/>
  <c r="N1268" i="1" s="1"/>
  <c r="N1269" i="1" a="1"/>
  <c r="N1269" i="1" s="1"/>
  <c r="N1270" i="1" a="1"/>
  <c r="N1270" i="1" s="1"/>
  <c r="N1271" i="1" a="1"/>
  <c r="N1271" i="1" s="1"/>
  <c r="N1272" i="1" a="1"/>
  <c r="N1272" i="1" s="1"/>
  <c r="N1273" i="1" a="1"/>
  <c r="N1273" i="1" s="1"/>
  <c r="N1274" i="1" a="1"/>
  <c r="N1274" i="1" s="1"/>
  <c r="N1275" i="1" a="1"/>
  <c r="N1275" i="1" s="1"/>
  <c r="N1276" i="1" a="1"/>
  <c r="N1276" i="1" s="1"/>
  <c r="N1277" i="1" a="1"/>
  <c r="N1277" i="1" s="1"/>
  <c r="N1278" i="1" a="1"/>
  <c r="N1278" i="1" s="1"/>
  <c r="N1279" i="1" a="1"/>
  <c r="N1279" i="1" s="1"/>
  <c r="N1280" i="1" a="1"/>
  <c r="N1280" i="1" s="1"/>
  <c r="N1281" i="1" a="1"/>
  <c r="N1281" i="1" s="1"/>
  <c r="N1282" i="1" a="1"/>
  <c r="N1282" i="1" s="1"/>
  <c r="N1283" i="1" a="1"/>
  <c r="N1283" i="1" s="1"/>
  <c r="N1284" i="1" a="1"/>
  <c r="N1284" i="1" s="1"/>
  <c r="N1285" i="1" a="1"/>
  <c r="N1285" i="1" s="1"/>
  <c r="N1286" i="1" a="1"/>
  <c r="N1286" i="1" s="1"/>
  <c r="N1287" i="1" a="1"/>
  <c r="N1287" i="1" s="1"/>
  <c r="N1288" i="1" a="1"/>
  <c r="N1288" i="1" s="1"/>
  <c r="N1289" i="1" a="1"/>
  <c r="N1289" i="1" s="1"/>
  <c r="N1290" i="1" a="1"/>
  <c r="N1290" i="1" s="1"/>
  <c r="N1291" i="1" a="1"/>
  <c r="N1291" i="1" s="1"/>
  <c r="N1292" i="1" a="1"/>
  <c r="N1292" i="1" s="1"/>
  <c r="N1293" i="1" a="1"/>
  <c r="N1293" i="1" s="1"/>
  <c r="N1294" i="1" a="1"/>
  <c r="N1294" i="1" s="1"/>
  <c r="N1295" i="1" a="1"/>
  <c r="N1295" i="1" s="1"/>
  <c r="N1296" i="1" a="1"/>
  <c r="N1296" i="1" s="1"/>
  <c r="N1297" i="1" a="1"/>
  <c r="N1297" i="1" s="1"/>
  <c r="N1298" i="1" a="1"/>
  <c r="N1298" i="1" s="1"/>
  <c r="N1299" i="1" a="1"/>
  <c r="N1299" i="1" s="1"/>
  <c r="N1300" i="1" a="1"/>
  <c r="N1300" i="1" s="1"/>
  <c r="N1301" i="1" a="1"/>
  <c r="N1301" i="1" s="1"/>
  <c r="N1302" i="1" a="1"/>
  <c r="N1302" i="1" s="1"/>
  <c r="N1303" i="1" a="1"/>
  <c r="N1303" i="1" s="1"/>
  <c r="N1304" i="1" a="1"/>
  <c r="N1304" i="1" s="1"/>
  <c r="N1305" i="1" a="1"/>
  <c r="N1305" i="1" s="1"/>
  <c r="N1306" i="1" a="1"/>
  <c r="N1306" i="1" s="1"/>
  <c r="N1307" i="1" a="1"/>
  <c r="N1307" i="1" s="1"/>
  <c r="N1308" i="1" a="1"/>
  <c r="N1308" i="1" s="1"/>
  <c r="N1309" i="1" a="1"/>
  <c r="N1309" i="1" s="1"/>
  <c r="N1310" i="1" a="1"/>
  <c r="N1310" i="1" s="1"/>
  <c r="N1311" i="1" a="1"/>
  <c r="N1311" i="1" s="1"/>
  <c r="N1312" i="1" a="1"/>
  <c r="N1312" i="1" s="1"/>
  <c r="N1313" i="1" a="1"/>
  <c r="N1313" i="1" s="1"/>
  <c r="N1314" i="1" a="1"/>
  <c r="N1314" i="1" s="1"/>
  <c r="N1315" i="1" a="1"/>
  <c r="N1315" i="1" s="1"/>
  <c r="N1316" i="1" a="1"/>
  <c r="N1316" i="1" s="1"/>
  <c r="N1317" i="1" a="1"/>
  <c r="N1317" i="1" s="1"/>
  <c r="N1318" i="1" a="1"/>
  <c r="N1318" i="1" s="1"/>
  <c r="N1319" i="1" a="1"/>
  <c r="N1319" i="1" s="1"/>
  <c r="N1320" i="1" a="1"/>
  <c r="N1320" i="1" s="1"/>
  <c r="N1321" i="1" a="1"/>
  <c r="N1321" i="1" s="1"/>
  <c r="N1322" i="1" a="1"/>
  <c r="N1322" i="1" s="1"/>
  <c r="N1323" i="1" a="1"/>
  <c r="N1323" i="1" s="1"/>
  <c r="N1324" i="1" a="1"/>
  <c r="N1324" i="1" s="1"/>
  <c r="N1325" i="1" a="1"/>
  <c r="N1325" i="1" s="1"/>
  <c r="N1326" i="1" a="1"/>
  <c r="N1326" i="1" s="1"/>
  <c r="N1327" i="1" a="1"/>
  <c r="N1327" i="1" s="1"/>
  <c r="N1328" i="1" a="1"/>
  <c r="N1328" i="1" s="1"/>
  <c r="N1329" i="1" a="1"/>
  <c r="N1329" i="1" s="1"/>
  <c r="N1330" i="1" a="1"/>
  <c r="N1330" i="1" s="1"/>
  <c r="N1331" i="1" a="1"/>
  <c r="N1331" i="1" s="1"/>
  <c r="N1332" i="1" a="1"/>
  <c r="N1332" i="1" s="1"/>
  <c r="N1333" i="1" a="1"/>
  <c r="N1333" i="1" s="1"/>
  <c r="N1334" i="1" a="1"/>
  <c r="N1334" i="1" s="1"/>
  <c r="N1335" i="1" a="1"/>
  <c r="N1335" i="1" s="1"/>
  <c r="N1336" i="1" a="1"/>
  <c r="N1336" i="1" s="1"/>
  <c r="N1337" i="1" a="1"/>
  <c r="N1337" i="1" s="1"/>
  <c r="N1338" i="1" a="1"/>
  <c r="N1338" i="1" s="1"/>
  <c r="N1339" i="1" a="1"/>
  <c r="N1339" i="1" s="1"/>
  <c r="N1340" i="1" a="1"/>
  <c r="N1340" i="1" s="1"/>
  <c r="N1341" i="1" a="1"/>
  <c r="N1341" i="1" s="1"/>
  <c r="N1342" i="1" a="1"/>
  <c r="N1342" i="1" s="1"/>
  <c r="N1343" i="1" a="1"/>
  <c r="N1343" i="1" s="1"/>
  <c r="N1344" i="1" a="1"/>
  <c r="N1344" i="1" s="1"/>
  <c r="N1345" i="1" a="1"/>
  <c r="N1345" i="1" s="1"/>
  <c r="N1346" i="1" a="1"/>
  <c r="N1346" i="1" s="1"/>
  <c r="N1347" i="1" a="1"/>
  <c r="N1347" i="1" s="1"/>
  <c r="N1348" i="1" a="1"/>
  <c r="N1348" i="1" s="1"/>
  <c r="N1349" i="1" a="1"/>
  <c r="N1349" i="1" s="1"/>
  <c r="N1350" i="1" a="1"/>
  <c r="N1350" i="1" s="1"/>
  <c r="N1351" i="1" a="1"/>
  <c r="N1351" i="1" s="1"/>
  <c r="N1352" i="1" a="1"/>
  <c r="N1352" i="1" s="1"/>
  <c r="N1353" i="1" a="1"/>
  <c r="N1353" i="1" s="1"/>
  <c r="N1354" i="1" a="1"/>
  <c r="N1354" i="1" s="1"/>
  <c r="N1355" i="1" a="1"/>
  <c r="N1355" i="1" s="1"/>
  <c r="N1356" i="1" a="1"/>
  <c r="N1356" i="1" s="1"/>
  <c r="N1357" i="1" a="1"/>
  <c r="N1357" i="1" s="1"/>
  <c r="N1358" i="1" a="1"/>
  <c r="N1358" i="1" s="1"/>
  <c r="N1359" i="1" a="1"/>
  <c r="N1359" i="1" s="1"/>
  <c r="N1360" i="1" a="1"/>
  <c r="N1360" i="1" s="1"/>
  <c r="N1361" i="1" a="1"/>
  <c r="N1361" i="1" s="1"/>
  <c r="N1362" i="1" a="1"/>
  <c r="N1362" i="1" s="1"/>
  <c r="N1363" i="1" a="1"/>
  <c r="N1363" i="1" s="1"/>
  <c r="N1364" i="1" a="1"/>
  <c r="N1364" i="1" s="1"/>
  <c r="N1365" i="1" a="1"/>
  <c r="N1365" i="1" s="1"/>
  <c r="N1366" i="1" a="1"/>
  <c r="N1366" i="1" s="1"/>
  <c r="N1367" i="1" a="1"/>
  <c r="N1367" i="1" s="1"/>
  <c r="N1368" i="1" a="1"/>
  <c r="N1368" i="1" s="1"/>
  <c r="N1369" i="1" a="1"/>
  <c r="N1369" i="1" s="1"/>
  <c r="N1370" i="1" a="1"/>
  <c r="N1370" i="1" s="1"/>
  <c r="N1371" i="1" a="1"/>
  <c r="N1371" i="1" s="1"/>
  <c r="N1372" i="1" a="1"/>
  <c r="N1372" i="1" s="1"/>
  <c r="N1373" i="1" a="1"/>
  <c r="N1373" i="1" s="1"/>
  <c r="N1374" i="1" a="1"/>
  <c r="N1374" i="1" s="1"/>
  <c r="N1375" i="1" a="1"/>
  <c r="N1375" i="1" s="1"/>
  <c r="N1376" i="1" a="1"/>
  <c r="N1376" i="1" s="1"/>
  <c r="N1377" i="1" a="1"/>
  <c r="N1377" i="1" s="1"/>
  <c r="N1378" i="1" a="1"/>
  <c r="N1378" i="1" s="1"/>
  <c r="N1379" i="1" a="1"/>
  <c r="N1379" i="1" s="1"/>
  <c r="N1380" i="1" a="1"/>
  <c r="N1380" i="1" s="1"/>
  <c r="N1381" i="1" a="1"/>
  <c r="N1381" i="1" s="1"/>
  <c r="N1382" i="1" a="1"/>
  <c r="N1382" i="1" s="1"/>
  <c r="N1383" i="1" a="1"/>
  <c r="N1383" i="1" s="1"/>
  <c r="N1384" i="1" a="1"/>
  <c r="N1384" i="1" s="1"/>
  <c r="N1385" i="1" a="1"/>
  <c r="N1385" i="1" s="1"/>
  <c r="N1386" i="1" a="1"/>
  <c r="N1386" i="1" s="1"/>
  <c r="N1387" i="1" a="1"/>
  <c r="N1387" i="1" s="1"/>
  <c r="N1388" i="1" a="1"/>
  <c r="N1388" i="1" s="1"/>
  <c r="N1389" i="1" a="1"/>
  <c r="N1389" i="1" s="1"/>
  <c r="N1390" i="1" a="1"/>
  <c r="N1390" i="1" s="1"/>
  <c r="N1391" i="1" a="1"/>
  <c r="N1391" i="1" s="1"/>
  <c r="N1392" i="1" a="1"/>
  <c r="N1392" i="1" s="1"/>
  <c r="N1393" i="1" a="1"/>
  <c r="N1393" i="1" s="1"/>
  <c r="N1394" i="1" a="1"/>
  <c r="N1394" i="1" s="1"/>
  <c r="N1395" i="1" a="1"/>
  <c r="N1395" i="1" s="1"/>
  <c r="N1396" i="1" a="1"/>
  <c r="N1396" i="1" s="1"/>
  <c r="N1397" i="1" a="1"/>
  <c r="N1397" i="1" s="1"/>
  <c r="N1398" i="1" a="1"/>
  <c r="N1398" i="1" s="1"/>
  <c r="N1399" i="1" a="1"/>
  <c r="N1399" i="1" s="1"/>
  <c r="N1400" i="1" a="1"/>
  <c r="N1400" i="1" s="1"/>
  <c r="N1401" i="1" a="1"/>
  <c r="N1401" i="1" s="1"/>
  <c r="N1402" i="1" a="1"/>
  <c r="N1402" i="1" s="1"/>
  <c r="N1403" i="1" a="1"/>
  <c r="N1403" i="1" s="1"/>
  <c r="N1404" i="1" a="1"/>
  <c r="N1404" i="1" s="1"/>
  <c r="N1405" i="1" a="1"/>
  <c r="N1405" i="1" s="1"/>
  <c r="N1406" i="1" a="1"/>
  <c r="N1406" i="1" s="1"/>
  <c r="N1407" i="1" a="1"/>
  <c r="N1407" i="1" s="1"/>
  <c r="N1408" i="1" a="1"/>
  <c r="N1408" i="1" s="1"/>
  <c r="N1409" i="1" a="1"/>
  <c r="N1409" i="1" s="1"/>
  <c r="N1410" i="1" a="1"/>
  <c r="N1410" i="1" s="1"/>
  <c r="N1411" i="1" a="1"/>
  <c r="N1411" i="1" s="1"/>
  <c r="N1412" i="1" a="1"/>
  <c r="N1412" i="1" s="1"/>
  <c r="N1413" i="1" a="1"/>
  <c r="N1413" i="1" s="1"/>
  <c r="N1414" i="1" a="1"/>
  <c r="N1414" i="1" s="1"/>
  <c r="N1415" i="1" a="1"/>
  <c r="N1415" i="1" s="1"/>
  <c r="N1416" i="1" a="1"/>
  <c r="N1416" i="1" s="1"/>
  <c r="N1417" i="1" a="1"/>
  <c r="N1417" i="1" s="1"/>
  <c r="N1418" i="1" a="1"/>
  <c r="N1418" i="1" s="1"/>
  <c r="N1419" i="1" a="1"/>
  <c r="N1419" i="1" s="1"/>
  <c r="N1420" i="1" a="1"/>
  <c r="N1420" i="1" s="1"/>
  <c r="N1421" i="1" a="1"/>
  <c r="N1421" i="1" s="1"/>
  <c r="N1422" i="1" a="1"/>
  <c r="N1422" i="1" s="1"/>
  <c r="N1423" i="1" a="1"/>
  <c r="N1423" i="1" s="1"/>
  <c r="N1424" i="1" a="1"/>
  <c r="N1424" i="1" s="1"/>
  <c r="N1425" i="1" a="1"/>
  <c r="N1425" i="1" s="1"/>
  <c r="N1426" i="1" a="1"/>
  <c r="N1426" i="1" s="1"/>
  <c r="N1427" i="1" a="1"/>
  <c r="N1427" i="1" s="1"/>
  <c r="N1428" i="1" a="1"/>
  <c r="N1428" i="1" s="1"/>
  <c r="N1429" i="1" a="1"/>
  <c r="N1429" i="1" s="1"/>
  <c r="N1430" i="1" a="1"/>
  <c r="N1430" i="1" s="1"/>
  <c r="N1431" i="1" a="1"/>
  <c r="N1431" i="1" s="1"/>
  <c r="N1432" i="1" a="1"/>
  <c r="N1432" i="1" s="1"/>
  <c r="N1433" i="1" a="1"/>
  <c r="N1433" i="1" s="1"/>
  <c r="N1434" i="1" a="1"/>
  <c r="N1434" i="1" s="1"/>
  <c r="N1435" i="1" a="1"/>
  <c r="N1435" i="1" s="1"/>
  <c r="N1436" i="1" a="1"/>
  <c r="N1436" i="1" s="1"/>
  <c r="N1437" i="1" a="1"/>
  <c r="N1437" i="1" s="1"/>
  <c r="N1438" i="1" a="1"/>
  <c r="N1438" i="1" s="1"/>
  <c r="N1439" i="1" a="1"/>
  <c r="N1439" i="1" s="1"/>
  <c r="N1440" i="1" a="1"/>
  <c r="N1440" i="1" s="1"/>
  <c r="N1441" i="1" a="1"/>
  <c r="N1441" i="1" s="1"/>
  <c r="N1442" i="1" a="1"/>
  <c r="N1442" i="1" s="1"/>
  <c r="N1443" i="1" a="1"/>
  <c r="N1443" i="1" s="1"/>
  <c r="N1444" i="1" a="1"/>
  <c r="N1444" i="1" s="1"/>
  <c r="N1445" i="1" a="1"/>
  <c r="N1445" i="1" s="1"/>
  <c r="N1446" i="1" a="1"/>
  <c r="N1446" i="1" s="1"/>
  <c r="N1447" i="1" a="1"/>
  <c r="N1447" i="1" s="1"/>
  <c r="N1448" i="1" a="1"/>
  <c r="N1448" i="1" s="1"/>
  <c r="N1449" i="1" a="1"/>
  <c r="N1449" i="1" s="1"/>
  <c r="N1450" i="1" a="1"/>
  <c r="N1450" i="1" s="1"/>
  <c r="N1451" i="1" a="1"/>
  <c r="N1451" i="1" s="1"/>
  <c r="N1452" i="1" a="1"/>
  <c r="N1452" i="1" s="1"/>
  <c r="N1453" i="1" a="1"/>
  <c r="N1453" i="1" s="1"/>
  <c r="N1454" i="1" a="1"/>
  <c r="N1454" i="1" s="1"/>
  <c r="N1455" i="1" a="1"/>
  <c r="N1455" i="1" s="1"/>
  <c r="N1456" i="1" a="1"/>
  <c r="N1456" i="1" s="1"/>
  <c r="N1457" i="1" a="1"/>
  <c r="N1457" i="1" s="1"/>
  <c r="N1458" i="1" a="1"/>
  <c r="N1458" i="1" s="1"/>
  <c r="N1459" i="1" a="1"/>
  <c r="N1459" i="1" s="1"/>
  <c r="N1460" i="1" a="1"/>
  <c r="N1460" i="1" s="1"/>
  <c r="N1461" i="1" a="1"/>
  <c r="N1461" i="1" s="1"/>
  <c r="N1462" i="1" a="1"/>
  <c r="N1462" i="1" s="1"/>
  <c r="N1463" i="1" a="1"/>
  <c r="N1463" i="1" s="1"/>
  <c r="N1464" i="1" a="1"/>
  <c r="N1464" i="1" s="1"/>
  <c r="N1465" i="1" a="1"/>
  <c r="N1465" i="1" s="1"/>
  <c r="N1466" i="1" a="1"/>
  <c r="N1466" i="1" s="1"/>
  <c r="N1467" i="1" a="1"/>
  <c r="N1467" i="1" s="1"/>
  <c r="N1468" i="1" a="1"/>
  <c r="N1468" i="1" s="1"/>
  <c r="N1469" i="1" a="1"/>
  <c r="N1469" i="1" s="1"/>
  <c r="N1470" i="1" a="1"/>
  <c r="N1470" i="1" s="1"/>
  <c r="N1471" i="1" a="1"/>
  <c r="N1471" i="1" s="1"/>
  <c r="N1472" i="1" a="1"/>
  <c r="N1472" i="1" s="1"/>
  <c r="N1473" i="1" a="1"/>
  <c r="N1473" i="1" s="1"/>
  <c r="N1474" i="1" a="1"/>
  <c r="N1474" i="1" s="1"/>
  <c r="N1475" i="1" a="1"/>
  <c r="N1475" i="1" s="1"/>
  <c r="N1476" i="1" a="1"/>
  <c r="N1476" i="1" s="1"/>
  <c r="N1477" i="1" a="1"/>
  <c r="N1477" i="1" s="1"/>
  <c r="N1478" i="1" a="1"/>
  <c r="N1478" i="1" s="1"/>
  <c r="N1479" i="1" a="1"/>
  <c r="N1479" i="1" s="1"/>
  <c r="N1480" i="1" a="1"/>
  <c r="N1480" i="1" s="1"/>
  <c r="N1481" i="1" a="1"/>
  <c r="N1481" i="1" s="1"/>
  <c r="N1482" i="1" a="1"/>
  <c r="N1482" i="1" s="1"/>
  <c r="N1483" i="1" a="1"/>
  <c r="N1483" i="1" s="1"/>
  <c r="N1484" i="1" a="1"/>
  <c r="N1484" i="1" s="1"/>
  <c r="N1485" i="1" a="1"/>
  <c r="N1485" i="1" s="1"/>
  <c r="N1486" i="1" a="1"/>
  <c r="N1486" i="1" s="1"/>
  <c r="N1487" i="1" a="1"/>
  <c r="N1487" i="1" s="1"/>
  <c r="N1488" i="1" a="1"/>
  <c r="N1488" i="1" s="1"/>
  <c r="N1489" i="1" a="1"/>
  <c r="N1489" i="1" s="1"/>
  <c r="N1490" i="1" a="1"/>
  <c r="N1490" i="1" s="1"/>
  <c r="N1491" i="1" a="1"/>
  <c r="N1491" i="1" s="1"/>
  <c r="N1492" i="1" a="1"/>
  <c r="N1492" i="1" s="1"/>
  <c r="N1493" i="1" a="1"/>
  <c r="N1493" i="1" s="1"/>
  <c r="N1494" i="1" a="1"/>
  <c r="N1494" i="1" s="1"/>
  <c r="N1495" i="1" a="1"/>
  <c r="N1495" i="1" s="1"/>
  <c r="N1496" i="1" a="1"/>
  <c r="N1496" i="1" s="1"/>
  <c r="N1497" i="1" a="1"/>
  <c r="N1497" i="1" s="1"/>
  <c r="N1498" i="1" a="1"/>
  <c r="N1498" i="1" s="1"/>
  <c r="N1499" i="1" a="1"/>
  <c r="N1499" i="1" s="1"/>
  <c r="N1500" i="1" a="1"/>
  <c r="N1500" i="1" s="1"/>
  <c r="N1501" i="1" a="1"/>
  <c r="N1501" i="1" s="1"/>
  <c r="N1502" i="1" a="1"/>
  <c r="N1502" i="1" s="1"/>
  <c r="N1503" i="1" a="1"/>
  <c r="N1503" i="1" s="1"/>
  <c r="N1504" i="1" a="1"/>
  <c r="N1504" i="1" s="1"/>
  <c r="N1505" i="1" a="1"/>
  <c r="N1505" i="1" s="1"/>
  <c r="N1506" i="1" a="1"/>
  <c r="N1506" i="1" s="1"/>
  <c r="N1507" i="1" a="1"/>
  <c r="N1507" i="1" s="1"/>
  <c r="N1508" i="1" a="1"/>
  <c r="N1508" i="1" s="1"/>
  <c r="N1509" i="1" a="1"/>
  <c r="N1509" i="1" s="1"/>
  <c r="N1510" i="1" a="1"/>
  <c r="N1510" i="1" s="1"/>
  <c r="N1511" i="1" a="1"/>
  <c r="N1511" i="1" s="1"/>
  <c r="N1512" i="1" a="1"/>
  <c r="N1512" i="1" s="1"/>
  <c r="N1513" i="1" a="1"/>
  <c r="N1513" i="1" s="1"/>
  <c r="N1514" i="1" a="1"/>
  <c r="N1514" i="1" s="1"/>
  <c r="N1515" i="1" a="1"/>
  <c r="N1515" i="1" s="1"/>
  <c r="N1516" i="1" a="1"/>
  <c r="N1516" i="1" s="1"/>
  <c r="N1517" i="1" a="1"/>
  <c r="N1517" i="1" s="1"/>
  <c r="N1518" i="1" a="1"/>
  <c r="N1518" i="1" s="1"/>
  <c r="N1519" i="1" a="1"/>
  <c r="N1519" i="1" s="1"/>
  <c r="N1520" i="1" a="1"/>
  <c r="N1520" i="1" s="1"/>
  <c r="N1521" i="1" a="1"/>
  <c r="N1521" i="1" s="1"/>
  <c r="N1522" i="1" a="1"/>
  <c r="N1522" i="1" s="1"/>
  <c r="N1523" i="1" a="1"/>
  <c r="N1523" i="1" s="1"/>
  <c r="N1524" i="1" a="1"/>
  <c r="N1524" i="1" s="1"/>
  <c r="N1525" i="1" a="1"/>
  <c r="N1525" i="1" s="1"/>
  <c r="N1526" i="1" a="1"/>
  <c r="N1526" i="1" s="1"/>
  <c r="N1527" i="1" a="1"/>
  <c r="N1527" i="1" s="1"/>
  <c r="N1528" i="1" a="1"/>
  <c r="N1528" i="1" s="1"/>
  <c r="N1529" i="1" a="1"/>
  <c r="N1529" i="1" s="1"/>
  <c r="N1530" i="1" a="1"/>
  <c r="N1530" i="1" s="1"/>
  <c r="N1531" i="1" a="1"/>
  <c r="N1531" i="1" s="1"/>
  <c r="N1532" i="1" a="1"/>
  <c r="N1532" i="1" s="1"/>
  <c r="N1533" i="1" a="1"/>
  <c r="N1533" i="1" s="1"/>
  <c r="N1534" i="1" a="1"/>
  <c r="N1534" i="1" s="1"/>
  <c r="N1535" i="1" a="1"/>
  <c r="N1535" i="1" s="1"/>
  <c r="N1536" i="1" a="1"/>
  <c r="N1536" i="1" s="1"/>
  <c r="N1537" i="1" a="1"/>
  <c r="N1537" i="1" s="1"/>
  <c r="N1538" i="1" a="1"/>
  <c r="N1538" i="1" s="1"/>
  <c r="N1539" i="1" a="1"/>
  <c r="N1539" i="1" s="1"/>
  <c r="N1540" i="1" a="1"/>
  <c r="N1540" i="1" s="1"/>
  <c r="N1541" i="1" a="1"/>
  <c r="N1541" i="1" s="1"/>
  <c r="N1542" i="1" a="1"/>
  <c r="N1542" i="1" s="1"/>
  <c r="N1543" i="1" a="1"/>
  <c r="N1543" i="1" s="1"/>
  <c r="N1544" i="1" a="1"/>
  <c r="N1544" i="1" s="1"/>
  <c r="N1545" i="1" a="1"/>
  <c r="N1545" i="1" s="1"/>
  <c r="N1546" i="1" a="1"/>
  <c r="N1546" i="1" s="1"/>
  <c r="N1547" i="1" a="1"/>
  <c r="N1547" i="1" s="1"/>
  <c r="N1548" i="1" a="1"/>
  <c r="N1548" i="1" s="1"/>
  <c r="N1549" i="1" a="1"/>
  <c r="N1549" i="1" s="1"/>
  <c r="N1550" i="1" a="1"/>
  <c r="N1550" i="1" s="1"/>
  <c r="N1551" i="1" a="1"/>
  <c r="N1551" i="1" s="1"/>
  <c r="N1552" i="1" a="1"/>
  <c r="N1552" i="1" s="1"/>
  <c r="N1553" i="1" a="1"/>
  <c r="N1553" i="1" s="1"/>
  <c r="N1554" i="1" a="1"/>
  <c r="N1554" i="1" s="1"/>
  <c r="N1555" i="1" a="1"/>
  <c r="N1555" i="1" s="1"/>
  <c r="N1556" i="1" a="1"/>
  <c r="N1556" i="1" s="1"/>
  <c r="N1557" i="1" a="1"/>
  <c r="N1557" i="1" s="1"/>
  <c r="N1558" i="1" a="1"/>
  <c r="N1558" i="1" s="1"/>
  <c r="N1559" i="1" a="1"/>
  <c r="N1559" i="1" s="1"/>
  <c r="N1560" i="1" a="1"/>
  <c r="N1560" i="1" s="1"/>
  <c r="N1561" i="1" a="1"/>
  <c r="N1561" i="1" s="1"/>
  <c r="N1562" i="1" a="1"/>
  <c r="N1562" i="1" s="1"/>
  <c r="N1563" i="1" a="1"/>
  <c r="N1563" i="1" s="1"/>
  <c r="N1564" i="1" a="1"/>
  <c r="N1564" i="1" s="1"/>
  <c r="N1565" i="1" a="1"/>
  <c r="N1565" i="1" s="1"/>
  <c r="N1566" i="1" a="1"/>
  <c r="N1566" i="1" s="1"/>
  <c r="N1567" i="1" a="1"/>
  <c r="N1567" i="1" s="1"/>
  <c r="N1568" i="1" a="1"/>
  <c r="N1568" i="1" s="1"/>
  <c r="N1569" i="1" a="1"/>
  <c r="N1569" i="1" s="1"/>
  <c r="N1570" i="1" a="1"/>
  <c r="N1570" i="1" s="1"/>
  <c r="N1571" i="1" a="1"/>
  <c r="N1571" i="1" s="1"/>
  <c r="N1572" i="1" a="1"/>
  <c r="N1572" i="1" s="1"/>
  <c r="N1573" i="1" a="1"/>
  <c r="N1573" i="1" s="1"/>
  <c r="N1574" i="1" a="1"/>
  <c r="N1574" i="1" s="1"/>
  <c r="N1575" i="1" a="1"/>
  <c r="N1575" i="1" s="1"/>
  <c r="N1576" i="1" a="1"/>
  <c r="N1576" i="1" s="1"/>
  <c r="N1577" i="1" a="1"/>
  <c r="N1577" i="1" s="1"/>
  <c r="N1578" i="1" a="1"/>
  <c r="N1578" i="1" s="1"/>
  <c r="N1579" i="1" a="1"/>
  <c r="N1579" i="1" s="1"/>
  <c r="N1580" i="1" a="1"/>
  <c r="N1580" i="1" s="1"/>
  <c r="N1581" i="1" a="1"/>
  <c r="N1581" i="1" s="1"/>
  <c r="N1582" i="1" a="1"/>
  <c r="N1582" i="1" s="1"/>
  <c r="N1583" i="1" a="1"/>
  <c r="N1583" i="1" s="1"/>
  <c r="N1584" i="1" a="1"/>
  <c r="N1584" i="1" s="1"/>
  <c r="N1585" i="1" a="1"/>
  <c r="N1585" i="1" s="1"/>
  <c r="N1586" i="1" a="1"/>
  <c r="N1586" i="1" s="1"/>
  <c r="N1587" i="1" a="1"/>
  <c r="N1587" i="1" s="1"/>
  <c r="N1588" i="1" a="1"/>
  <c r="N1588" i="1" s="1"/>
  <c r="N1589" i="1" a="1"/>
  <c r="N1589" i="1" s="1"/>
  <c r="N1590" i="1" a="1"/>
  <c r="N1590" i="1" s="1"/>
  <c r="N1591" i="1" a="1"/>
  <c r="N1591" i="1" s="1"/>
  <c r="N1592" i="1" a="1"/>
  <c r="N1592" i="1" s="1"/>
  <c r="N1593" i="1" a="1"/>
  <c r="N1593" i="1" s="1"/>
  <c r="N1594" i="1" a="1"/>
  <c r="N1594" i="1" s="1"/>
  <c r="N1595" i="1" a="1"/>
  <c r="N1595" i="1" s="1"/>
  <c r="N1596" i="1" a="1"/>
  <c r="N1596" i="1" s="1"/>
  <c r="N1597" i="1" a="1"/>
  <c r="N1597" i="1" s="1"/>
  <c r="N1598" i="1" a="1"/>
  <c r="N1598" i="1" s="1"/>
  <c r="N1599" i="1" a="1"/>
  <c r="N1599" i="1" s="1"/>
  <c r="N1600" i="1" a="1"/>
  <c r="N1600" i="1" s="1"/>
  <c r="N1601" i="1" a="1"/>
  <c r="N1601" i="1" s="1"/>
  <c r="N1602" i="1" a="1"/>
  <c r="N1602" i="1" s="1"/>
  <c r="N1603" i="1" a="1"/>
  <c r="N1603" i="1" s="1"/>
  <c r="N1604" i="1" a="1"/>
  <c r="N1604" i="1" s="1"/>
  <c r="N1605" i="1" a="1"/>
  <c r="N1605" i="1" s="1"/>
  <c r="N1606" i="1" a="1"/>
  <c r="N1606" i="1" s="1"/>
  <c r="N1607" i="1" a="1"/>
  <c r="N1607" i="1" s="1"/>
  <c r="N1608" i="1" a="1"/>
  <c r="N1608" i="1" s="1"/>
  <c r="N1609" i="1" a="1"/>
  <c r="N1609" i="1" s="1"/>
  <c r="N1610" i="1" a="1"/>
  <c r="N1610" i="1" s="1"/>
  <c r="N1611" i="1" a="1"/>
  <c r="N1611" i="1" s="1"/>
  <c r="N1612" i="1" a="1"/>
  <c r="N1612" i="1" s="1"/>
  <c r="N1613" i="1" a="1"/>
  <c r="N1613" i="1" s="1"/>
  <c r="N1614" i="1" a="1"/>
  <c r="N1614" i="1" s="1"/>
  <c r="N1615" i="1" a="1"/>
  <c r="N1615" i="1" s="1"/>
  <c r="N1616" i="1" a="1"/>
  <c r="N1616" i="1" s="1"/>
  <c r="N1617" i="1" a="1"/>
  <c r="N1617" i="1" s="1"/>
  <c r="N1618" i="1" a="1"/>
  <c r="N1618" i="1" s="1"/>
  <c r="N1619" i="1" a="1"/>
  <c r="N1619" i="1" s="1"/>
  <c r="N1620" i="1" a="1"/>
  <c r="N1620" i="1" s="1"/>
  <c r="N1621" i="1" a="1"/>
  <c r="N1621" i="1" s="1"/>
  <c r="N1622" i="1" a="1"/>
  <c r="N1622" i="1" s="1"/>
  <c r="N1623" i="1" a="1"/>
  <c r="N1623" i="1" s="1"/>
  <c r="N1624" i="1" a="1"/>
  <c r="N1624" i="1" s="1"/>
  <c r="N1625" i="1" a="1"/>
  <c r="N1625" i="1" s="1"/>
  <c r="N1626" i="1" a="1"/>
  <c r="N1626" i="1" s="1"/>
  <c r="N1627" i="1" a="1"/>
  <c r="N1627" i="1" s="1"/>
  <c r="N1628" i="1" a="1"/>
  <c r="N1628" i="1" s="1"/>
  <c r="N1629" i="1" a="1"/>
  <c r="N1629" i="1" s="1"/>
  <c r="N1630" i="1" a="1"/>
  <c r="N1630" i="1" s="1"/>
  <c r="N1631" i="1" a="1"/>
  <c r="N1631" i="1" s="1"/>
  <c r="N1632" i="1" a="1"/>
  <c r="N1632" i="1" s="1"/>
  <c r="N1633" i="1" a="1"/>
  <c r="N1633" i="1" s="1"/>
  <c r="N1634" i="1" a="1"/>
  <c r="N1634" i="1" s="1"/>
  <c r="N1635" i="1" a="1"/>
  <c r="N1635" i="1" s="1"/>
  <c r="N1636" i="1" a="1"/>
  <c r="N1636" i="1" s="1"/>
  <c r="N1637" i="1" a="1"/>
  <c r="N1637" i="1" s="1"/>
  <c r="N1638" i="1" a="1"/>
  <c r="N1638" i="1" s="1"/>
  <c r="N1639" i="1" a="1"/>
  <c r="N1639" i="1" s="1"/>
  <c r="N1640" i="1" a="1"/>
  <c r="N1640" i="1" s="1"/>
  <c r="N1641" i="1" a="1"/>
  <c r="N1641" i="1" s="1"/>
  <c r="N1642" i="1" a="1"/>
  <c r="N1642" i="1" s="1"/>
  <c r="N1643" i="1" a="1"/>
  <c r="N1643" i="1" s="1"/>
  <c r="N1644" i="1" a="1"/>
  <c r="N1644" i="1" s="1"/>
  <c r="N1645" i="1" a="1"/>
  <c r="N1645" i="1" s="1"/>
  <c r="N1646" i="1" a="1"/>
  <c r="N1646" i="1" s="1"/>
  <c r="N1647" i="1" a="1"/>
  <c r="N1647" i="1" s="1"/>
  <c r="N1648" i="1" a="1"/>
  <c r="N1648" i="1" s="1"/>
  <c r="N1649" i="1" a="1"/>
  <c r="N1649" i="1" s="1"/>
  <c r="N1650" i="1" a="1"/>
  <c r="N1650" i="1" s="1"/>
  <c r="N1651" i="1" a="1"/>
  <c r="N1651" i="1" s="1"/>
  <c r="N1652" i="1" a="1"/>
  <c r="N1652" i="1" s="1"/>
  <c r="N1653" i="1" a="1"/>
  <c r="N1653" i="1" s="1"/>
  <c r="N1654" i="1" a="1"/>
  <c r="N1654" i="1" s="1"/>
  <c r="N1655" i="1" a="1"/>
  <c r="N1655" i="1" s="1"/>
  <c r="N1656" i="1" a="1"/>
  <c r="N1656" i="1" s="1"/>
  <c r="N1657" i="1" a="1"/>
  <c r="N1657" i="1" s="1"/>
  <c r="N1658" i="1" a="1"/>
  <c r="N1658" i="1" s="1"/>
  <c r="N1659" i="1" a="1"/>
  <c r="N1659" i="1" s="1"/>
  <c r="N1660" i="1" a="1"/>
  <c r="N1660" i="1" s="1"/>
  <c r="N1661" i="1" a="1"/>
  <c r="N1661" i="1" s="1"/>
  <c r="N1662" i="1" a="1"/>
  <c r="N1662" i="1" s="1"/>
  <c r="N1663" i="1" a="1"/>
  <c r="N1663" i="1" s="1"/>
  <c r="N1664" i="1" a="1"/>
  <c r="N1664" i="1" s="1"/>
  <c r="N1665" i="1" a="1"/>
  <c r="N1665" i="1" s="1"/>
  <c r="N1666" i="1" a="1"/>
  <c r="N1666" i="1" s="1"/>
  <c r="N1667" i="1" a="1"/>
  <c r="N1667" i="1" s="1"/>
  <c r="N1668" i="1" a="1"/>
  <c r="N1668" i="1" s="1"/>
  <c r="N1669" i="1" a="1"/>
  <c r="N1669" i="1" s="1"/>
  <c r="N1670" i="1" a="1"/>
  <c r="N1670" i="1" s="1"/>
  <c r="N1671" i="1" a="1"/>
  <c r="N1671" i="1" s="1"/>
  <c r="N1672" i="1" a="1"/>
  <c r="N1672" i="1" s="1"/>
  <c r="N1673" i="1" a="1"/>
  <c r="N1673" i="1" s="1"/>
  <c r="N1674" i="1" a="1"/>
  <c r="N1674" i="1" s="1"/>
  <c r="N1675" i="1" a="1"/>
  <c r="N1675" i="1" s="1"/>
  <c r="N1676" i="1" a="1"/>
  <c r="N1676" i="1" s="1"/>
  <c r="N1677" i="1" a="1"/>
  <c r="N1677" i="1" s="1"/>
  <c r="N1678" i="1" a="1"/>
  <c r="N1678" i="1" s="1"/>
  <c r="N1679" i="1" a="1"/>
  <c r="N1679" i="1" s="1"/>
  <c r="N1680" i="1" a="1"/>
  <c r="N1680" i="1" s="1"/>
  <c r="N1681" i="1" a="1"/>
  <c r="N1681" i="1" s="1"/>
  <c r="N1682" i="1" a="1"/>
  <c r="N1682" i="1" s="1"/>
  <c r="N1683" i="1" a="1"/>
  <c r="N1683" i="1" s="1"/>
  <c r="N1684" i="1" a="1"/>
  <c r="N1684" i="1" s="1"/>
  <c r="N1685" i="1" a="1"/>
  <c r="N1685" i="1" s="1"/>
  <c r="N1686" i="1" a="1"/>
  <c r="N1686" i="1" s="1"/>
  <c r="N1687" i="1" a="1"/>
  <c r="N1687" i="1" s="1"/>
  <c r="N1688" i="1" a="1"/>
  <c r="N1688" i="1" s="1"/>
  <c r="N1689" i="1" a="1"/>
  <c r="N1689" i="1" s="1"/>
  <c r="N1690" i="1" a="1"/>
  <c r="N1690" i="1" s="1"/>
  <c r="N1691" i="1" a="1"/>
  <c r="N1691" i="1" s="1"/>
  <c r="N1692" i="1" a="1"/>
  <c r="N1692" i="1" s="1"/>
  <c r="N1693" i="1" a="1"/>
  <c r="N1693" i="1" s="1"/>
  <c r="N1694" i="1" a="1"/>
  <c r="N1694" i="1" s="1"/>
  <c r="N1695" i="1" a="1"/>
  <c r="N1695" i="1" s="1"/>
  <c r="N1696" i="1" a="1"/>
  <c r="N1696" i="1" s="1"/>
  <c r="N1697" i="1" a="1"/>
  <c r="N1697" i="1" s="1"/>
  <c r="N1698" i="1" a="1"/>
  <c r="N1698" i="1" s="1"/>
  <c r="N1699" i="1" a="1"/>
  <c r="N1699" i="1" s="1"/>
  <c r="N1700" i="1" a="1"/>
  <c r="N1700" i="1" s="1"/>
  <c r="N1701" i="1" a="1"/>
  <c r="N1701" i="1" s="1"/>
  <c r="N1702" i="1" a="1"/>
  <c r="N1702" i="1" s="1"/>
  <c r="N1703" i="1" a="1"/>
  <c r="N1703" i="1" s="1"/>
  <c r="N1704" i="1" a="1"/>
  <c r="N1704" i="1" s="1"/>
  <c r="N1705" i="1" a="1"/>
  <c r="N1705" i="1" s="1"/>
  <c r="N1706" i="1" a="1"/>
  <c r="N1706" i="1" s="1"/>
  <c r="N1707" i="1" a="1"/>
  <c r="N1707" i="1" s="1"/>
  <c r="N1708" i="1" a="1"/>
  <c r="N1708" i="1" s="1"/>
  <c r="N1709" i="1" a="1"/>
  <c r="N1709" i="1" s="1"/>
  <c r="N1710" i="1" a="1"/>
  <c r="N1710" i="1" s="1"/>
  <c r="N1711" i="1" a="1"/>
  <c r="N1711" i="1" s="1"/>
  <c r="N1712" i="1" a="1"/>
  <c r="N1712" i="1" s="1"/>
  <c r="N1713" i="1" a="1"/>
  <c r="N1713" i="1" s="1"/>
  <c r="N1714" i="1" a="1"/>
  <c r="N1714" i="1" s="1"/>
  <c r="N1715" i="1" a="1"/>
  <c r="N1715" i="1" s="1"/>
  <c r="N1716" i="1" a="1"/>
  <c r="N1716" i="1" s="1"/>
  <c r="N1717" i="1" a="1"/>
  <c r="N1717" i="1" s="1"/>
  <c r="N1718" i="1" a="1"/>
  <c r="N1718" i="1" s="1"/>
  <c r="N1719" i="1" a="1"/>
  <c r="N1719" i="1" s="1"/>
  <c r="N1720" i="1" a="1"/>
  <c r="N1720" i="1" s="1"/>
  <c r="N1721" i="1" a="1"/>
  <c r="N1721" i="1" s="1"/>
  <c r="N1722" i="1" a="1"/>
  <c r="N1722" i="1" s="1"/>
  <c r="N1723" i="1" a="1"/>
  <c r="N1723" i="1" s="1"/>
  <c r="N1724" i="1" a="1"/>
  <c r="N1724" i="1" s="1"/>
  <c r="N1725" i="1" a="1"/>
  <c r="N1725" i="1" s="1"/>
  <c r="N1726" i="1" a="1"/>
  <c r="N1726" i="1" s="1"/>
  <c r="N1727" i="1" a="1"/>
  <c r="N1727" i="1" s="1"/>
  <c r="N1728" i="1" a="1"/>
  <c r="N1728" i="1" s="1"/>
  <c r="N1729" i="1" a="1"/>
  <c r="N1729" i="1" s="1"/>
  <c r="N1730" i="1" a="1"/>
  <c r="N1730" i="1" s="1"/>
  <c r="N1731" i="1" a="1"/>
  <c r="N1731" i="1" s="1"/>
  <c r="N1732" i="1" a="1"/>
  <c r="N1732" i="1" s="1"/>
  <c r="N1733" i="1" a="1"/>
  <c r="N1733" i="1" s="1"/>
  <c r="N1734" i="1" a="1"/>
  <c r="N1734" i="1" s="1"/>
  <c r="N1735" i="1" a="1"/>
  <c r="N1735" i="1" s="1"/>
  <c r="N1736" i="1" a="1"/>
  <c r="N1736" i="1" s="1"/>
  <c r="N1737" i="1" a="1"/>
  <c r="N1737" i="1" s="1"/>
  <c r="N1738" i="1" a="1"/>
  <c r="N1738" i="1" s="1"/>
  <c r="N1739" i="1" a="1"/>
  <c r="N1739" i="1" s="1"/>
  <c r="N1740" i="1" a="1"/>
  <c r="N1740" i="1" s="1"/>
  <c r="N1741" i="1" a="1"/>
  <c r="N1741" i="1" s="1"/>
  <c r="N1742" i="1" a="1"/>
  <c r="N1742" i="1" s="1"/>
  <c r="N1743" i="1" a="1"/>
  <c r="N1743" i="1" s="1"/>
  <c r="N1744" i="1" a="1"/>
  <c r="N1744" i="1" s="1"/>
  <c r="N1745" i="1" a="1"/>
  <c r="N1745" i="1" s="1"/>
  <c r="N1746" i="1" a="1"/>
  <c r="N1746" i="1" s="1"/>
  <c r="N1747" i="1" a="1"/>
  <c r="N1747" i="1" s="1"/>
  <c r="N1748" i="1" a="1"/>
  <c r="N1748" i="1" s="1"/>
  <c r="N1749" i="1" a="1"/>
  <c r="N1749" i="1" s="1"/>
  <c r="N1750" i="1" a="1"/>
  <c r="N1750" i="1" s="1"/>
  <c r="N1751" i="1" a="1"/>
  <c r="N1751" i="1" s="1"/>
  <c r="N1752" i="1" a="1"/>
  <c r="N1752" i="1" s="1"/>
  <c r="N1753" i="1" a="1"/>
  <c r="N1753" i="1" s="1"/>
  <c r="N1754" i="1" a="1"/>
  <c r="N1754" i="1" s="1"/>
  <c r="N1755" i="1" a="1"/>
  <c r="N1755" i="1" s="1"/>
  <c r="N1756" i="1" a="1"/>
  <c r="N1756" i="1" s="1"/>
  <c r="N1757" i="1" a="1"/>
  <c r="N1757" i="1" s="1"/>
  <c r="N1758" i="1" a="1"/>
  <c r="N1758" i="1" s="1"/>
  <c r="N1759" i="1" a="1"/>
  <c r="N1759" i="1" s="1"/>
  <c r="N1760" i="1" a="1"/>
  <c r="N1760" i="1" s="1"/>
  <c r="N1761" i="1" a="1"/>
  <c r="N1761" i="1" s="1"/>
  <c r="N1762" i="1" a="1"/>
  <c r="N1762" i="1" s="1"/>
  <c r="N1763" i="1" a="1"/>
  <c r="N1763" i="1" s="1"/>
  <c r="N1764" i="1" a="1"/>
  <c r="N1764" i="1" s="1"/>
  <c r="N1765" i="1" a="1"/>
  <c r="N1765" i="1" s="1"/>
  <c r="N1766" i="1" a="1"/>
  <c r="N1766" i="1" s="1"/>
  <c r="N1767" i="1" a="1"/>
  <c r="N1767" i="1" s="1"/>
  <c r="N1768" i="1" a="1"/>
  <c r="N1768" i="1" s="1"/>
  <c r="N1769" i="1" a="1"/>
  <c r="N1769" i="1" s="1"/>
  <c r="N1770" i="1" a="1"/>
  <c r="N1770" i="1" s="1"/>
  <c r="N1771" i="1" a="1"/>
  <c r="N1771" i="1" s="1"/>
  <c r="N1772" i="1" a="1"/>
  <c r="N1772" i="1" s="1"/>
  <c r="N1773" i="1" a="1"/>
  <c r="N1773" i="1" s="1"/>
  <c r="N1774" i="1" a="1"/>
  <c r="N1774" i="1" s="1"/>
  <c r="N1775" i="1" a="1"/>
  <c r="N1775" i="1" s="1"/>
  <c r="N1776" i="1" a="1"/>
  <c r="N1776" i="1" s="1"/>
  <c r="N1777" i="1" a="1"/>
  <c r="N1777" i="1" s="1"/>
  <c r="N1778" i="1" a="1"/>
  <c r="N1778" i="1" s="1"/>
  <c r="N1779" i="1" a="1"/>
  <c r="N1779" i="1" s="1"/>
  <c r="N1780" i="1" a="1"/>
  <c r="N1780" i="1" s="1"/>
  <c r="N1781" i="1" a="1"/>
  <c r="N1781" i="1" s="1"/>
  <c r="N1782" i="1" a="1"/>
  <c r="N1782" i="1" s="1"/>
  <c r="N1783" i="1" a="1"/>
  <c r="N1783" i="1" s="1"/>
  <c r="N1784" i="1" a="1"/>
  <c r="N1784" i="1" s="1"/>
  <c r="N1785" i="1" a="1"/>
  <c r="N1785" i="1" s="1"/>
  <c r="N1786" i="1" a="1"/>
  <c r="N1786" i="1" s="1"/>
  <c r="N1787" i="1" a="1"/>
  <c r="N1787" i="1" s="1"/>
  <c r="N1788" i="1" a="1"/>
  <c r="N1788" i="1" s="1"/>
  <c r="N1789" i="1" a="1"/>
  <c r="N1789" i="1" s="1"/>
  <c r="N1790" i="1" a="1"/>
  <c r="N1790" i="1" s="1"/>
  <c r="N1791" i="1" a="1"/>
  <c r="N1791" i="1" s="1"/>
  <c r="N1792" i="1" a="1"/>
  <c r="N1792" i="1" s="1"/>
  <c r="N1793" i="1" a="1"/>
  <c r="N1793" i="1" s="1"/>
  <c r="N1794" i="1" a="1"/>
  <c r="N1794" i="1" s="1"/>
  <c r="N1795" i="1" a="1"/>
  <c r="N1795" i="1" s="1"/>
  <c r="N1796" i="1" a="1"/>
  <c r="N1796" i="1" s="1"/>
  <c r="N1797" i="1" a="1"/>
  <c r="N1797" i="1" s="1"/>
  <c r="N1798" i="1" a="1"/>
  <c r="N1798" i="1" s="1"/>
  <c r="N1799" i="1" a="1"/>
  <c r="N1799" i="1" s="1"/>
  <c r="N1800" i="1" a="1"/>
  <c r="N1800" i="1" s="1"/>
  <c r="N1801" i="1" a="1"/>
  <c r="N1801" i="1" s="1"/>
  <c r="N1802" i="1" a="1"/>
  <c r="N1802" i="1" s="1"/>
  <c r="N1803" i="1" a="1"/>
  <c r="N1803" i="1" s="1"/>
  <c r="N1804" i="1" a="1"/>
  <c r="N1804" i="1" s="1"/>
  <c r="N1805" i="1" a="1"/>
  <c r="N1805" i="1" s="1"/>
  <c r="N1806" i="1" a="1"/>
  <c r="N1806" i="1" s="1"/>
  <c r="N1807" i="1" a="1"/>
  <c r="N1807" i="1" s="1"/>
  <c r="N1808" i="1" a="1"/>
  <c r="N1808" i="1" s="1"/>
  <c r="N1809" i="1" a="1"/>
  <c r="N1809" i="1" s="1"/>
  <c r="N1810" i="1" a="1"/>
  <c r="N1810" i="1" s="1"/>
  <c r="N1811" i="1" a="1"/>
  <c r="N1811" i="1" s="1"/>
  <c r="N1812" i="1" a="1"/>
  <c r="N1812" i="1" s="1"/>
  <c r="N1813" i="1" a="1"/>
  <c r="N1813" i="1" s="1"/>
  <c r="N1814" i="1" a="1"/>
  <c r="N1814" i="1" s="1"/>
  <c r="N1815" i="1" a="1"/>
  <c r="N1815" i="1" s="1"/>
  <c r="N1816" i="1" a="1"/>
  <c r="N1816" i="1" s="1"/>
  <c r="N1817" i="1" a="1"/>
  <c r="N1817" i="1" s="1"/>
  <c r="N1818" i="1" a="1"/>
  <c r="N1818" i="1" s="1"/>
  <c r="N1819" i="1" a="1"/>
  <c r="N1819" i="1" s="1"/>
  <c r="N1820" i="1" a="1"/>
  <c r="N1820" i="1" s="1"/>
  <c r="N1821" i="1" a="1"/>
  <c r="N1821" i="1" s="1"/>
  <c r="N1822" i="1" a="1"/>
  <c r="N1822" i="1" s="1"/>
  <c r="N1823" i="1" a="1"/>
  <c r="N1823" i="1" s="1"/>
  <c r="N1824" i="1" a="1"/>
  <c r="N1824" i="1" s="1"/>
  <c r="N1825" i="1" a="1"/>
  <c r="N1825" i="1" s="1"/>
  <c r="N1826" i="1" a="1"/>
  <c r="N1826" i="1" s="1"/>
  <c r="N1827" i="1" a="1"/>
  <c r="N1827" i="1" s="1"/>
  <c r="N1828" i="1" a="1"/>
  <c r="N1828" i="1" s="1"/>
  <c r="N1829" i="1" a="1"/>
  <c r="N1829" i="1" s="1"/>
  <c r="N1830" i="1" a="1"/>
  <c r="N1830" i="1" s="1"/>
  <c r="N1831" i="1" a="1"/>
  <c r="N1831" i="1" s="1"/>
  <c r="N1832" i="1" a="1"/>
  <c r="N1832" i="1" s="1"/>
  <c r="N1833" i="1" a="1"/>
  <c r="N1833" i="1" s="1"/>
  <c r="N1834" i="1" a="1"/>
  <c r="N1834" i="1" s="1"/>
  <c r="N1835" i="1" a="1"/>
  <c r="N1835" i="1" s="1"/>
  <c r="N1836" i="1" a="1"/>
  <c r="N1836" i="1" s="1"/>
  <c r="N1837" i="1" a="1"/>
  <c r="N1837" i="1" s="1"/>
  <c r="N1838" i="1" a="1"/>
  <c r="N1838" i="1" s="1"/>
  <c r="N1839" i="1" a="1"/>
  <c r="N1839" i="1" s="1"/>
  <c r="N1840" i="1" a="1"/>
  <c r="N1840" i="1" s="1"/>
  <c r="N1841" i="1" a="1"/>
  <c r="N1841" i="1" s="1"/>
  <c r="N1842" i="1" a="1"/>
  <c r="N1842" i="1" s="1"/>
  <c r="N1843" i="1" a="1"/>
  <c r="N1843" i="1" s="1"/>
  <c r="N1844" i="1" a="1"/>
  <c r="N1844" i="1" s="1"/>
  <c r="N1845" i="1" a="1"/>
  <c r="N1845" i="1" s="1"/>
  <c r="N1846" i="1" a="1"/>
  <c r="N1846" i="1" s="1"/>
  <c r="N1847" i="1" a="1"/>
  <c r="N1847" i="1" s="1"/>
  <c r="N1848" i="1" a="1"/>
  <c r="N1848" i="1" s="1"/>
  <c r="N1849" i="1" a="1"/>
  <c r="N1849" i="1" s="1"/>
  <c r="N1850" i="1" a="1"/>
  <c r="N1850" i="1" s="1"/>
  <c r="N1851" i="1" a="1"/>
  <c r="N1851" i="1" s="1"/>
  <c r="N1852" i="1" a="1"/>
  <c r="N1852" i="1" s="1"/>
  <c r="N1853" i="1" a="1"/>
  <c r="N1853" i="1" s="1"/>
  <c r="N1854" i="1" a="1"/>
  <c r="N1854" i="1" s="1"/>
  <c r="N1855" i="1" a="1"/>
  <c r="N1855" i="1" s="1"/>
  <c r="N1856" i="1" a="1"/>
  <c r="N1856" i="1" s="1"/>
  <c r="N1857" i="1" a="1"/>
  <c r="N1857" i="1" s="1"/>
  <c r="N1858" i="1" a="1"/>
  <c r="N1858" i="1" s="1"/>
  <c r="N1859" i="1" a="1"/>
  <c r="N1859" i="1" s="1"/>
  <c r="N1860" i="1" a="1"/>
  <c r="N1860" i="1" s="1"/>
  <c r="N1861" i="1" a="1"/>
  <c r="N1861" i="1" s="1"/>
  <c r="N1862" i="1" a="1"/>
  <c r="N1862" i="1" s="1"/>
  <c r="N1863" i="1" a="1"/>
  <c r="N1863" i="1" s="1"/>
  <c r="N1864" i="1" a="1"/>
  <c r="N1864" i="1" s="1"/>
  <c r="N1865" i="1" a="1"/>
  <c r="N1865" i="1" s="1"/>
  <c r="N1866" i="1" a="1"/>
  <c r="N1866" i="1" s="1"/>
  <c r="N1867" i="1" a="1"/>
  <c r="N1867" i="1" s="1"/>
  <c r="N1868" i="1" a="1"/>
  <c r="N1868" i="1" s="1"/>
  <c r="N1869" i="1" a="1"/>
  <c r="N1869" i="1" s="1"/>
  <c r="N1870" i="1" a="1"/>
  <c r="N1870" i="1" s="1"/>
  <c r="N1871" i="1" a="1"/>
  <c r="N1871" i="1" s="1"/>
  <c r="N1872" i="1" a="1"/>
  <c r="N1872" i="1" s="1"/>
  <c r="N1873" i="1" a="1"/>
  <c r="N1873" i="1" s="1"/>
  <c r="N1874" i="1" a="1"/>
  <c r="N1874" i="1" s="1"/>
  <c r="N1875" i="1" a="1"/>
  <c r="N1875" i="1" s="1"/>
  <c r="N1876" i="1" a="1"/>
  <c r="N1876" i="1" s="1"/>
  <c r="N1877" i="1" a="1"/>
  <c r="N1877" i="1" s="1"/>
  <c r="N1878" i="1" a="1"/>
  <c r="N1878" i="1" s="1"/>
  <c r="N1879" i="1" a="1"/>
  <c r="N1879" i="1" s="1"/>
  <c r="N1880" i="1" a="1"/>
  <c r="N1880" i="1" s="1"/>
  <c r="N1881" i="1" a="1"/>
  <c r="N1881" i="1" s="1"/>
  <c r="N1882" i="1" a="1"/>
  <c r="N1882" i="1" s="1"/>
  <c r="N1883" i="1" a="1"/>
  <c r="N1883" i="1" s="1"/>
  <c r="N1884" i="1" a="1"/>
  <c r="N1884" i="1" s="1"/>
  <c r="N1885" i="1" a="1"/>
  <c r="N1885" i="1" s="1"/>
  <c r="N1886" i="1" a="1"/>
  <c r="N1886" i="1" s="1"/>
  <c r="N1887" i="1" a="1"/>
  <c r="N1887" i="1" s="1"/>
  <c r="N1888" i="1" a="1"/>
  <c r="N1888" i="1" s="1"/>
  <c r="N1889" i="1" a="1"/>
  <c r="N1889" i="1" s="1"/>
  <c r="N1890" i="1" a="1"/>
  <c r="N1890" i="1" s="1"/>
  <c r="N1891" i="1" a="1"/>
  <c r="N1891" i="1" s="1"/>
  <c r="N1892" i="1" a="1"/>
  <c r="N1892" i="1" s="1"/>
  <c r="N1893" i="1" a="1"/>
  <c r="N1893" i="1" s="1"/>
  <c r="N1894" i="1" a="1"/>
  <c r="N1894" i="1" s="1"/>
  <c r="N1895" i="1" a="1"/>
  <c r="N1895" i="1" s="1"/>
  <c r="N1896" i="1" a="1"/>
  <c r="N1896" i="1" s="1"/>
  <c r="N1897" i="1" a="1"/>
  <c r="N1897" i="1" s="1"/>
  <c r="N1898" i="1" a="1"/>
  <c r="N1898" i="1" s="1"/>
  <c r="N1899" i="1" a="1"/>
  <c r="N1899" i="1" s="1"/>
  <c r="N1900" i="1" a="1"/>
  <c r="N1900" i="1" s="1"/>
  <c r="N1901" i="1" a="1"/>
  <c r="N1901" i="1" s="1"/>
  <c r="N1902" i="1" a="1"/>
  <c r="N1902" i="1" s="1"/>
  <c r="N1903" i="1" a="1"/>
  <c r="N1903" i="1" s="1"/>
  <c r="N1904" i="1" a="1"/>
  <c r="N1904" i="1" s="1"/>
  <c r="N1905" i="1" a="1"/>
  <c r="N1905" i="1" s="1"/>
  <c r="N1906" i="1" a="1"/>
  <c r="N1906" i="1" s="1"/>
  <c r="N1907" i="1" a="1"/>
  <c r="N1907" i="1" s="1"/>
  <c r="N1908" i="1" a="1"/>
  <c r="N1908" i="1" s="1"/>
  <c r="N1909" i="1" a="1"/>
  <c r="N1909" i="1" s="1"/>
  <c r="N1910" i="1" a="1"/>
  <c r="N1910" i="1" s="1"/>
  <c r="N1911" i="1" a="1"/>
  <c r="N1911" i="1" s="1"/>
  <c r="N1912" i="1" a="1"/>
  <c r="N1912" i="1" s="1"/>
  <c r="N1913" i="1" a="1"/>
  <c r="N1913" i="1" s="1"/>
  <c r="N1914" i="1" a="1"/>
  <c r="N1914" i="1" s="1"/>
  <c r="N1915" i="1" a="1"/>
  <c r="N1915" i="1" s="1"/>
  <c r="N1916" i="1" a="1"/>
  <c r="N1916" i="1" s="1"/>
  <c r="N1917" i="1" a="1"/>
  <c r="N1917" i="1" s="1"/>
  <c r="N1918" i="1" a="1"/>
  <c r="N1918" i="1" s="1"/>
  <c r="N1919" i="1" a="1"/>
  <c r="N1919" i="1" s="1"/>
  <c r="N1920" i="1" a="1"/>
  <c r="N1920" i="1" s="1"/>
  <c r="N1921" i="1" a="1"/>
  <c r="N1921" i="1" s="1"/>
  <c r="N1922" i="1" a="1"/>
  <c r="N1922" i="1" s="1"/>
  <c r="N1923" i="1" a="1"/>
  <c r="N1923" i="1" s="1"/>
  <c r="N1924" i="1" a="1"/>
  <c r="N1924" i="1" s="1"/>
  <c r="N1925" i="1" a="1"/>
  <c r="N1925" i="1" s="1"/>
  <c r="N1926" i="1" a="1"/>
  <c r="N1926" i="1" s="1"/>
  <c r="N1927" i="1" a="1"/>
  <c r="N1927" i="1" s="1"/>
  <c r="N1928" i="1" a="1"/>
  <c r="N1928" i="1" s="1"/>
  <c r="N1929" i="1" a="1"/>
  <c r="N1929" i="1" s="1"/>
  <c r="N1930" i="1" a="1"/>
  <c r="N1930" i="1" s="1"/>
  <c r="N1931" i="1" a="1"/>
  <c r="N1931" i="1" s="1"/>
  <c r="N1932" i="1" a="1"/>
  <c r="N1932" i="1" s="1"/>
  <c r="N1933" i="1" a="1"/>
  <c r="N1933" i="1" s="1"/>
  <c r="N1934" i="1" a="1"/>
  <c r="N1934" i="1" s="1"/>
  <c r="N1935" i="1" a="1"/>
  <c r="N1935" i="1" s="1"/>
  <c r="N1936" i="1" a="1"/>
  <c r="N1936" i="1" s="1"/>
  <c r="N1937" i="1" a="1"/>
  <c r="N1937" i="1" s="1"/>
  <c r="N1938" i="1" a="1"/>
  <c r="N1938" i="1" s="1"/>
  <c r="N1939" i="1" a="1"/>
  <c r="N1939" i="1" s="1"/>
  <c r="N1940" i="1" a="1"/>
  <c r="N1940" i="1" s="1"/>
  <c r="N1941" i="1" a="1"/>
  <c r="N1941" i="1" s="1"/>
  <c r="N1942" i="1" a="1"/>
  <c r="N1942" i="1" s="1"/>
  <c r="N1943" i="1" a="1"/>
  <c r="N1943" i="1" s="1"/>
  <c r="N1944" i="1" a="1"/>
  <c r="N1944" i="1" s="1"/>
  <c r="N1945" i="1" a="1"/>
  <c r="N1945" i="1" s="1"/>
  <c r="N1946" i="1" a="1"/>
  <c r="N1946" i="1" s="1"/>
  <c r="N1947" i="1" a="1"/>
  <c r="N1947" i="1" s="1"/>
  <c r="N1948" i="1" a="1"/>
  <c r="N1948" i="1" s="1"/>
  <c r="N1949" i="1" a="1"/>
  <c r="N1949" i="1" s="1"/>
  <c r="N1950" i="1" a="1"/>
  <c r="N1950" i="1" s="1"/>
  <c r="N1951" i="1" a="1"/>
  <c r="N1951" i="1" s="1"/>
  <c r="N1952" i="1" a="1"/>
  <c r="N1952" i="1" s="1"/>
  <c r="N1953" i="1" a="1"/>
  <c r="N1953" i="1" s="1"/>
  <c r="N1954" i="1" a="1"/>
  <c r="N1954" i="1" s="1"/>
  <c r="N1955" i="1" a="1"/>
  <c r="N1955" i="1" s="1"/>
  <c r="N1956" i="1" a="1"/>
  <c r="N1956" i="1" s="1"/>
  <c r="N1957" i="1" a="1"/>
  <c r="N1957" i="1" s="1"/>
  <c r="N1958" i="1" a="1"/>
  <c r="N1958" i="1" s="1"/>
  <c r="N1959" i="1" a="1"/>
  <c r="N1959" i="1" s="1"/>
  <c r="N1960" i="1" a="1"/>
  <c r="N1960" i="1" s="1"/>
  <c r="N1961" i="1" a="1"/>
  <c r="N1961" i="1" s="1"/>
  <c r="N1962" i="1" a="1"/>
  <c r="N1962" i="1" s="1"/>
  <c r="N1963" i="1" a="1"/>
  <c r="N1963" i="1" s="1"/>
  <c r="N1964" i="1" a="1"/>
  <c r="N1964" i="1" s="1"/>
  <c r="N1965" i="1" a="1"/>
  <c r="N1965" i="1" s="1"/>
  <c r="N1966" i="1" a="1"/>
  <c r="N1966" i="1" s="1"/>
  <c r="N1967" i="1" a="1"/>
  <c r="N1967" i="1" s="1"/>
  <c r="N1968" i="1" a="1"/>
  <c r="N1968" i="1" s="1"/>
  <c r="N1969" i="1" a="1"/>
  <c r="N1969" i="1" s="1"/>
  <c r="N1970" i="1" a="1"/>
  <c r="N1970" i="1" s="1"/>
  <c r="N1971" i="1" a="1"/>
  <c r="N1971" i="1" s="1"/>
  <c r="N1972" i="1" a="1"/>
  <c r="N1972" i="1" s="1"/>
  <c r="N1973" i="1" a="1"/>
  <c r="N1973" i="1" s="1"/>
  <c r="N1974" i="1" a="1"/>
  <c r="N1974" i="1" s="1"/>
  <c r="N1975" i="1" a="1"/>
  <c r="N1975" i="1" s="1"/>
  <c r="N1976" i="1" a="1"/>
  <c r="N1976" i="1" s="1"/>
  <c r="N1977" i="1" a="1"/>
  <c r="N1977" i="1" s="1"/>
  <c r="N1978" i="1" a="1"/>
  <c r="N1978" i="1" s="1"/>
  <c r="N1979" i="1" a="1"/>
  <c r="N1979" i="1" s="1"/>
  <c r="N1980" i="1" a="1"/>
  <c r="N1980" i="1" s="1"/>
  <c r="N1981" i="1" a="1"/>
  <c r="N1981" i="1" s="1"/>
  <c r="N1982" i="1" a="1"/>
  <c r="N1982" i="1" s="1"/>
  <c r="N1983" i="1" a="1"/>
  <c r="N1983" i="1" s="1"/>
  <c r="N1984" i="1" a="1"/>
  <c r="N1984" i="1" s="1"/>
  <c r="N1985" i="1" a="1"/>
  <c r="N1985" i="1" s="1"/>
  <c r="N1986" i="1" a="1"/>
  <c r="N1986" i="1" s="1"/>
  <c r="N1987" i="1" a="1"/>
  <c r="N1987" i="1" s="1"/>
  <c r="N1988" i="1" a="1"/>
  <c r="N1988" i="1" s="1"/>
  <c r="N1989" i="1" a="1"/>
  <c r="N1989" i="1" s="1"/>
  <c r="N1990" i="1" a="1"/>
  <c r="N1990" i="1" s="1"/>
  <c r="N1991" i="1" a="1"/>
  <c r="N1991" i="1" s="1"/>
  <c r="N1992" i="1" a="1"/>
  <c r="N1992" i="1" s="1"/>
  <c r="N1993" i="1" a="1"/>
  <c r="N1993" i="1" s="1"/>
  <c r="N1994" i="1" a="1"/>
  <c r="N1994" i="1" s="1"/>
  <c r="N1995" i="1" a="1"/>
  <c r="N1995" i="1" s="1"/>
  <c r="N1996" i="1" a="1"/>
  <c r="N1996" i="1" s="1"/>
  <c r="N1997" i="1" a="1"/>
  <c r="N1997" i="1" s="1"/>
  <c r="N1998" i="1" a="1"/>
  <c r="N1998" i="1" s="1"/>
  <c r="N1999" i="1" a="1"/>
  <c r="N1999" i="1" s="1"/>
  <c r="N2000" i="1" a="1"/>
  <c r="N2000" i="1" s="1"/>
  <c r="N2001" i="1" a="1"/>
  <c r="N2001" i="1" s="1"/>
  <c r="N2002" i="1" a="1"/>
  <c r="N2002" i="1" s="1"/>
  <c r="N2003" i="1" a="1"/>
  <c r="N2003" i="1" s="1"/>
  <c r="N2004" i="1" a="1"/>
  <c r="N2004" i="1" s="1"/>
  <c r="N2005" i="1" a="1"/>
  <c r="N2005" i="1" s="1"/>
  <c r="N2006" i="1" a="1"/>
  <c r="N2006" i="1" s="1"/>
  <c r="N2007" i="1" a="1"/>
  <c r="N2007" i="1" s="1"/>
  <c r="N2008" i="1" a="1"/>
  <c r="N2008" i="1" s="1"/>
  <c r="N2009" i="1" a="1"/>
  <c r="N2009" i="1" s="1"/>
  <c r="N2010" i="1" a="1"/>
  <c r="N2010" i="1" s="1"/>
  <c r="N2011" i="1" a="1"/>
  <c r="N2011" i="1" s="1"/>
  <c r="N2012" i="1" a="1"/>
  <c r="N2012" i="1" s="1"/>
  <c r="N2013" i="1" a="1"/>
  <c r="N2013" i="1" s="1"/>
  <c r="N2014" i="1" a="1"/>
  <c r="N2014" i="1" s="1"/>
  <c r="N2015" i="1" a="1"/>
  <c r="N2015" i="1" s="1"/>
  <c r="N2016" i="1" a="1"/>
  <c r="N2016" i="1" s="1"/>
  <c r="N2017" i="1" a="1"/>
  <c r="N2017" i="1" s="1"/>
  <c r="N2018" i="1" a="1"/>
  <c r="N2018" i="1" s="1"/>
  <c r="N2019" i="1" a="1"/>
  <c r="N2019" i="1" s="1"/>
  <c r="N2020" i="1" a="1"/>
  <c r="N2020" i="1" s="1"/>
  <c r="N2021" i="1" a="1"/>
  <c r="N2021" i="1" s="1"/>
  <c r="N2022" i="1" a="1"/>
  <c r="N2022" i="1" s="1"/>
  <c r="N2023" i="1" a="1"/>
  <c r="N2023" i="1" s="1"/>
  <c r="N2024" i="1" a="1"/>
  <c r="N2024" i="1" s="1"/>
  <c r="N2025" i="1" a="1"/>
  <c r="N2025" i="1" s="1"/>
  <c r="N2026" i="1" a="1"/>
  <c r="N2026" i="1" s="1"/>
  <c r="N2027" i="1" a="1"/>
  <c r="N2027" i="1" s="1"/>
  <c r="N2028" i="1" a="1"/>
  <c r="N2028" i="1" s="1"/>
  <c r="N2029" i="1" a="1"/>
  <c r="N2029" i="1" s="1"/>
  <c r="N2030" i="1" a="1"/>
  <c r="N2030" i="1" s="1"/>
  <c r="N2031" i="1" a="1"/>
  <c r="N2031" i="1" s="1"/>
  <c r="N2032" i="1" a="1"/>
  <c r="N2032" i="1" s="1"/>
  <c r="N2033" i="1" a="1"/>
  <c r="N2033" i="1" s="1"/>
  <c r="N2034" i="1" a="1"/>
  <c r="N2034" i="1" s="1"/>
  <c r="N2035" i="1" a="1"/>
  <c r="N2035" i="1" s="1"/>
  <c r="N2036" i="1" a="1"/>
  <c r="N2036" i="1" s="1"/>
  <c r="N2037" i="1" a="1"/>
  <c r="N2037" i="1" s="1"/>
  <c r="N2038" i="1" a="1"/>
  <c r="N2038" i="1" s="1"/>
  <c r="N2039" i="1" a="1"/>
  <c r="N2039" i="1" s="1"/>
  <c r="N2040" i="1" a="1"/>
  <c r="N2040" i="1" s="1"/>
  <c r="N2041" i="1" a="1"/>
  <c r="N2041" i="1" s="1"/>
  <c r="N2042" i="1" a="1"/>
  <c r="N2042" i="1" s="1"/>
  <c r="N2043" i="1" a="1"/>
  <c r="N2043" i="1" s="1"/>
  <c r="N2044" i="1" a="1"/>
  <c r="N2044" i="1" s="1"/>
  <c r="N2045" i="1" a="1"/>
  <c r="N2045" i="1" s="1"/>
  <c r="N2046" i="1" a="1"/>
  <c r="N2046" i="1" s="1"/>
  <c r="N2047" i="1" a="1"/>
  <c r="N2047" i="1" s="1"/>
  <c r="N2048" i="1" a="1"/>
  <c r="N2048" i="1" s="1"/>
  <c r="N2049" i="1" a="1"/>
  <c r="N2049" i="1" s="1"/>
  <c r="N2050" i="1" a="1"/>
  <c r="N2050" i="1" s="1"/>
  <c r="N2051" i="1" a="1"/>
  <c r="N2051" i="1" s="1"/>
  <c r="N2052" i="1" a="1"/>
  <c r="N2052" i="1" s="1"/>
  <c r="N2053" i="1" a="1"/>
  <c r="N2053" i="1" s="1"/>
  <c r="N2054" i="1" a="1"/>
  <c r="N2054" i="1" s="1"/>
  <c r="N2055" i="1" a="1"/>
  <c r="N2055" i="1" s="1"/>
  <c r="N2056" i="1" a="1"/>
  <c r="N2056" i="1" s="1"/>
  <c r="N2057" i="1" a="1"/>
  <c r="N2057" i="1" s="1"/>
  <c r="N2058" i="1" a="1"/>
  <c r="N2058" i="1" s="1"/>
  <c r="N2059" i="1" a="1"/>
  <c r="N2059" i="1" s="1"/>
  <c r="N2060" i="1" a="1"/>
  <c r="N2060" i="1" s="1"/>
  <c r="N2061" i="1" a="1"/>
  <c r="N2061" i="1" s="1"/>
  <c r="N2062" i="1" a="1"/>
  <c r="N2062" i="1" s="1"/>
  <c r="N2063" i="1" a="1"/>
  <c r="N2063" i="1" s="1"/>
  <c r="N2064" i="1" a="1"/>
  <c r="N2064" i="1" s="1"/>
  <c r="N2065" i="1" a="1"/>
  <c r="N2065" i="1" s="1"/>
  <c r="N2066" i="1" a="1"/>
  <c r="N2066" i="1" s="1"/>
  <c r="N2067" i="1" a="1"/>
  <c r="N2067" i="1" s="1"/>
  <c r="N2068" i="1" a="1"/>
  <c r="N2068" i="1" s="1"/>
  <c r="N2069" i="1" a="1"/>
  <c r="N2069" i="1" s="1"/>
  <c r="N2070" i="1" a="1"/>
  <c r="N2070" i="1" s="1"/>
  <c r="N2071" i="1" a="1"/>
  <c r="N2071" i="1" s="1"/>
  <c r="N2072" i="1" a="1"/>
  <c r="N2072" i="1" s="1"/>
  <c r="N2073" i="1" a="1"/>
  <c r="N2073" i="1" s="1"/>
  <c r="N2074" i="1" a="1"/>
  <c r="N2074" i="1" s="1"/>
  <c r="N2075" i="1" a="1"/>
  <c r="N2075" i="1" s="1"/>
  <c r="N2076" i="1" a="1"/>
  <c r="N2076" i="1" s="1"/>
  <c r="N2077" i="1" a="1"/>
  <c r="N2077" i="1" s="1"/>
  <c r="N2078" i="1" a="1"/>
  <c r="N2078" i="1" s="1"/>
  <c r="N2079" i="1" a="1"/>
  <c r="N2079" i="1" s="1"/>
  <c r="N2080" i="1" a="1"/>
  <c r="N2080" i="1" s="1"/>
  <c r="N2081" i="1" a="1"/>
  <c r="N2081" i="1" s="1"/>
  <c r="N2082" i="1" a="1"/>
  <c r="N2082" i="1" s="1"/>
  <c r="N2083" i="1" a="1"/>
  <c r="N2083" i="1" s="1"/>
  <c r="N2084" i="1" a="1"/>
  <c r="N2084" i="1" s="1"/>
  <c r="N2085" i="1" a="1"/>
  <c r="N2085" i="1" s="1"/>
  <c r="N2086" i="1" a="1"/>
  <c r="N2086" i="1" s="1"/>
  <c r="N2087" i="1" a="1"/>
  <c r="N2087" i="1" s="1"/>
  <c r="N2088" i="1" a="1"/>
  <c r="N2088" i="1" s="1"/>
  <c r="N2089" i="1" a="1"/>
  <c r="N2089" i="1" s="1"/>
  <c r="N2090" i="1" a="1"/>
  <c r="N2090" i="1" s="1"/>
  <c r="N2091" i="1" a="1"/>
  <c r="N2091" i="1" s="1"/>
  <c r="N2092" i="1" a="1"/>
  <c r="N2092" i="1" s="1"/>
  <c r="N2093" i="1" a="1"/>
  <c r="N2093" i="1" s="1"/>
  <c r="N2094" i="1" a="1"/>
  <c r="N2094" i="1" s="1"/>
  <c r="N2095" i="1" a="1"/>
  <c r="N2095" i="1" s="1"/>
  <c r="N2096" i="1" a="1"/>
  <c r="N2096" i="1" s="1"/>
  <c r="N2097" i="1" a="1"/>
  <c r="N2097" i="1" s="1"/>
  <c r="N2098" i="1" a="1"/>
  <c r="N2098" i="1" s="1"/>
  <c r="N2099" i="1" a="1"/>
  <c r="N2099" i="1" s="1"/>
  <c r="N2100" i="1" a="1"/>
  <c r="N2100" i="1" s="1"/>
  <c r="N2101" i="1" a="1"/>
  <c r="N2101" i="1" s="1"/>
  <c r="N2102" i="1" a="1"/>
  <c r="N2102" i="1" s="1"/>
  <c r="N2103" i="1" a="1"/>
  <c r="N2103" i="1" s="1"/>
  <c r="N2104" i="1" a="1"/>
  <c r="N2104" i="1" s="1"/>
  <c r="N2105" i="1" a="1"/>
  <c r="N2105" i="1" s="1"/>
  <c r="N2106" i="1" a="1"/>
  <c r="N2106" i="1" s="1"/>
  <c r="N2107" i="1" a="1"/>
  <c r="N2107" i="1" s="1"/>
  <c r="N2108" i="1" a="1"/>
  <c r="N2108" i="1" s="1"/>
  <c r="N2109" i="1" a="1"/>
  <c r="N2109" i="1" s="1"/>
  <c r="N2110" i="1" a="1"/>
  <c r="N2110" i="1" s="1"/>
  <c r="N2111" i="1" a="1"/>
  <c r="N2111" i="1" s="1"/>
  <c r="N2112" i="1" a="1"/>
  <c r="N2112" i="1" s="1"/>
  <c r="N2113" i="1" a="1"/>
  <c r="N2113" i="1" s="1"/>
  <c r="N2114" i="1" a="1"/>
  <c r="N2114" i="1" s="1"/>
  <c r="N2115" i="1" a="1"/>
  <c r="N2115" i="1" s="1"/>
  <c r="N2116" i="1" a="1"/>
  <c r="N2116" i="1" s="1"/>
  <c r="N2117" i="1" a="1"/>
  <c r="N2117" i="1" s="1"/>
  <c r="N2118" i="1" a="1"/>
  <c r="N2118" i="1" s="1"/>
  <c r="N2119" i="1" a="1"/>
  <c r="N2119" i="1" s="1"/>
  <c r="N2120" i="1" a="1"/>
  <c r="N2120" i="1" s="1"/>
  <c r="N2121" i="1" a="1"/>
  <c r="N2121" i="1" s="1"/>
  <c r="N2122" i="1" a="1"/>
  <c r="N2122" i="1" s="1"/>
  <c r="N2123" i="1" a="1"/>
  <c r="N2123" i="1" s="1"/>
  <c r="N2124" i="1" a="1"/>
  <c r="N2124" i="1" s="1"/>
  <c r="N2125" i="1" a="1"/>
  <c r="N2125" i="1" s="1"/>
  <c r="N2126" i="1" a="1"/>
  <c r="N2126" i="1" s="1"/>
  <c r="N2127" i="1" a="1"/>
  <c r="N2127" i="1" s="1"/>
  <c r="N2128" i="1" a="1"/>
  <c r="N2128" i="1" s="1"/>
  <c r="N2129" i="1" a="1"/>
  <c r="N2129" i="1" s="1"/>
  <c r="N2130" i="1" a="1"/>
  <c r="N2130" i="1" s="1"/>
  <c r="N2131" i="1" a="1"/>
  <c r="N2131" i="1" s="1"/>
  <c r="N2132" i="1" a="1"/>
  <c r="N2132" i="1" s="1"/>
  <c r="N2133" i="1" a="1"/>
  <c r="N2133" i="1" s="1"/>
  <c r="N2134" i="1" a="1"/>
  <c r="N2134" i="1" s="1"/>
  <c r="N2135" i="1" a="1"/>
  <c r="N2135" i="1" s="1"/>
  <c r="N2136" i="1" a="1"/>
  <c r="N2136" i="1" s="1"/>
  <c r="N2137" i="1" a="1"/>
  <c r="N2137" i="1" s="1"/>
  <c r="N2138" i="1" a="1"/>
  <c r="N2138" i="1" s="1"/>
  <c r="N2139" i="1" a="1"/>
  <c r="N2139" i="1" s="1"/>
  <c r="N2140" i="1" a="1"/>
  <c r="N2140" i="1" s="1"/>
  <c r="N2141" i="1" a="1"/>
  <c r="N2141" i="1" s="1"/>
  <c r="N2142" i="1" a="1"/>
  <c r="N2142" i="1" s="1"/>
  <c r="N2143" i="1" a="1"/>
  <c r="N2143" i="1" s="1"/>
  <c r="N2144" i="1" a="1"/>
  <c r="N2144" i="1" s="1"/>
  <c r="N2145" i="1" a="1"/>
  <c r="N2145" i="1" s="1"/>
  <c r="N2146" i="1" a="1"/>
  <c r="N2146" i="1" s="1"/>
  <c r="N2147" i="1" a="1"/>
  <c r="N2147" i="1" s="1"/>
  <c r="N2148" i="1" a="1"/>
  <c r="N2148" i="1" s="1"/>
  <c r="N2149" i="1" a="1"/>
  <c r="N2149" i="1" s="1"/>
  <c r="N2150" i="1" a="1"/>
  <c r="N2150" i="1" s="1"/>
  <c r="N2151" i="1" a="1"/>
  <c r="N2151" i="1" s="1"/>
  <c r="N2152" i="1" a="1"/>
  <c r="N2152" i="1" s="1"/>
  <c r="N2153" i="1" a="1"/>
  <c r="N2153" i="1" s="1"/>
  <c r="N2154" i="1" a="1"/>
  <c r="N2154" i="1" s="1"/>
  <c r="N2155" i="1" a="1"/>
  <c r="N2155" i="1" s="1"/>
  <c r="N2156" i="1" a="1"/>
  <c r="N2156" i="1" s="1"/>
  <c r="N2157" i="1" a="1"/>
  <c r="N2157" i="1" s="1"/>
  <c r="N2158" i="1" a="1"/>
  <c r="N2158" i="1" s="1"/>
  <c r="N2159" i="1" a="1"/>
  <c r="N2159" i="1" s="1"/>
  <c r="N2160" i="1" a="1"/>
  <c r="N2160" i="1" s="1"/>
  <c r="N2161" i="1" a="1"/>
  <c r="N2161" i="1" s="1"/>
  <c r="N2162" i="1" a="1"/>
  <c r="N2162" i="1" s="1"/>
  <c r="N2163" i="1" a="1"/>
  <c r="N2163" i="1" s="1"/>
  <c r="N2164" i="1" a="1"/>
  <c r="N2164" i="1" s="1"/>
  <c r="N2165" i="1" a="1"/>
  <c r="N2165" i="1" s="1"/>
  <c r="N2166" i="1" a="1"/>
  <c r="N2166" i="1" s="1"/>
  <c r="N2167" i="1" a="1"/>
  <c r="N2167" i="1" s="1"/>
  <c r="N2168" i="1" a="1"/>
  <c r="N2168" i="1" s="1"/>
  <c r="N2169" i="1" a="1"/>
  <c r="N2169" i="1" s="1"/>
  <c r="N2170" i="1" a="1"/>
  <c r="N2170" i="1" s="1"/>
  <c r="N2171" i="1" a="1"/>
  <c r="N2171" i="1" s="1"/>
  <c r="N2172" i="1" a="1"/>
  <c r="N2172" i="1" s="1"/>
  <c r="N2173" i="1" a="1"/>
  <c r="N2173" i="1" s="1"/>
  <c r="N2174" i="1" a="1"/>
  <c r="N2174" i="1" s="1"/>
  <c r="N2175" i="1" a="1"/>
  <c r="N2175" i="1" s="1"/>
  <c r="N2176" i="1" a="1"/>
  <c r="N2176" i="1" s="1"/>
  <c r="N2177" i="1" a="1"/>
  <c r="N2177" i="1" s="1"/>
  <c r="N2178" i="1" a="1"/>
  <c r="N2178" i="1" s="1"/>
  <c r="N2179" i="1" a="1"/>
  <c r="N2179" i="1" s="1"/>
  <c r="N2180" i="1" a="1"/>
  <c r="N2180" i="1" s="1"/>
  <c r="N2181" i="1" a="1"/>
  <c r="N2181" i="1" s="1"/>
  <c r="N2182" i="1" a="1"/>
  <c r="N2182" i="1" s="1"/>
  <c r="N2183" i="1" a="1"/>
  <c r="N2183" i="1" s="1"/>
  <c r="N2184" i="1" a="1"/>
  <c r="N2184" i="1" s="1"/>
  <c r="N2185" i="1" a="1"/>
  <c r="N2185" i="1" s="1"/>
  <c r="N2186" i="1" a="1"/>
  <c r="N2186" i="1" s="1"/>
  <c r="N2187" i="1" a="1"/>
  <c r="N2187" i="1" s="1"/>
  <c r="N2188" i="1" a="1"/>
  <c r="N2188" i="1" s="1"/>
  <c r="N2189" i="1" a="1"/>
  <c r="N2189" i="1" s="1"/>
  <c r="N2190" i="1" a="1"/>
  <c r="N2190" i="1" s="1"/>
  <c r="N2191" i="1" a="1"/>
  <c r="N2191" i="1" s="1"/>
  <c r="N2192" i="1" a="1"/>
  <c r="N2192" i="1" s="1"/>
  <c r="N2193" i="1" a="1"/>
  <c r="N2193" i="1" s="1"/>
  <c r="N2194" i="1" a="1"/>
  <c r="N2194" i="1" s="1"/>
  <c r="N2195" i="1" a="1"/>
  <c r="N2195" i="1" s="1"/>
  <c r="N2196" i="1" a="1"/>
  <c r="N2196" i="1" s="1"/>
  <c r="N2197" i="1" a="1"/>
  <c r="N2197" i="1" s="1"/>
  <c r="N2198" i="1" a="1"/>
  <c r="N2198" i="1" s="1"/>
  <c r="N2199" i="1" a="1"/>
  <c r="N2199" i="1" s="1"/>
  <c r="N2200" i="1" a="1"/>
  <c r="N2200" i="1" s="1"/>
  <c r="N2201" i="1" a="1"/>
  <c r="N2201" i="1" s="1"/>
  <c r="N2202" i="1" a="1"/>
  <c r="N2202" i="1" s="1"/>
  <c r="N2203" i="1" a="1"/>
  <c r="N2203" i="1" s="1"/>
  <c r="N2204" i="1" a="1"/>
  <c r="N2204" i="1" s="1"/>
  <c r="N2205" i="1" a="1"/>
  <c r="N2205" i="1" s="1"/>
  <c r="N2206" i="1" a="1"/>
  <c r="N2206" i="1" s="1"/>
  <c r="N2207" i="1" a="1"/>
  <c r="N2207" i="1" s="1"/>
  <c r="N2208" i="1" a="1"/>
  <c r="N2208" i="1" s="1"/>
  <c r="N2209" i="1" a="1"/>
  <c r="N2209" i="1" s="1"/>
  <c r="N2210" i="1" a="1"/>
  <c r="N2210" i="1" s="1"/>
  <c r="N2211" i="1" a="1"/>
  <c r="N2211" i="1" s="1"/>
  <c r="N2212" i="1" a="1"/>
  <c r="N2212" i="1" s="1"/>
  <c r="N2213" i="1" a="1"/>
  <c r="N2213" i="1" s="1"/>
  <c r="N2214" i="1" a="1"/>
  <c r="N2214" i="1" s="1"/>
  <c r="N2215" i="1" a="1"/>
  <c r="N2215" i="1" s="1"/>
  <c r="N2216" i="1" a="1"/>
  <c r="N2216" i="1" s="1"/>
  <c r="N2217" i="1" a="1"/>
  <c r="N2217" i="1" s="1"/>
  <c r="N2218" i="1" a="1"/>
  <c r="N2218" i="1" s="1"/>
  <c r="N2219" i="1" a="1"/>
  <c r="N2219" i="1" s="1"/>
  <c r="N2220" i="1" a="1"/>
  <c r="N2220" i="1" s="1"/>
  <c r="N2221" i="1" a="1"/>
  <c r="N2221" i="1" s="1"/>
  <c r="N2222" i="1" a="1"/>
  <c r="N2222" i="1" s="1"/>
  <c r="N2223" i="1" a="1"/>
  <c r="N2223" i="1" s="1"/>
  <c r="N2224" i="1" a="1"/>
  <c r="N2224" i="1" s="1"/>
  <c r="N2225" i="1" a="1"/>
  <c r="N2225" i="1" s="1"/>
  <c r="N2226" i="1" a="1"/>
  <c r="N2226" i="1" s="1"/>
  <c r="N2227" i="1" a="1"/>
  <c r="N2227" i="1" s="1"/>
  <c r="N2228" i="1" a="1"/>
  <c r="N2228" i="1" s="1"/>
  <c r="N2229" i="1" a="1"/>
  <c r="N2229" i="1" s="1"/>
  <c r="N2230" i="1" a="1"/>
  <c r="N2230" i="1" s="1"/>
  <c r="N2231" i="1" a="1"/>
  <c r="N2231" i="1" s="1"/>
  <c r="N2232" i="1" a="1"/>
  <c r="N2232" i="1" s="1"/>
  <c r="N2233" i="1" a="1"/>
  <c r="N2233" i="1" s="1"/>
  <c r="N2234" i="1" a="1"/>
  <c r="N2234" i="1" s="1"/>
  <c r="N2235" i="1" a="1"/>
  <c r="N2235" i="1" s="1"/>
  <c r="N2236" i="1" a="1"/>
  <c r="N2236" i="1" s="1"/>
  <c r="N2237" i="1" a="1"/>
  <c r="N2237" i="1" s="1"/>
  <c r="N2238" i="1" a="1"/>
  <c r="N2238" i="1" s="1"/>
  <c r="N2239" i="1" a="1"/>
  <c r="N2239" i="1" s="1"/>
  <c r="N2240" i="1" a="1"/>
  <c r="N2240" i="1" s="1"/>
  <c r="N2241" i="1" a="1"/>
  <c r="N2241" i="1" s="1"/>
  <c r="N2242" i="1" a="1"/>
  <c r="N2242" i="1" s="1"/>
  <c r="N2243" i="1" a="1"/>
  <c r="N2243" i="1" s="1"/>
  <c r="N2244" i="1" a="1"/>
  <c r="N2244" i="1" s="1"/>
  <c r="N2245" i="1" a="1"/>
  <c r="N2245" i="1" s="1"/>
  <c r="N2246" i="1" a="1"/>
  <c r="N2246" i="1" s="1"/>
  <c r="N2247" i="1" a="1"/>
  <c r="N2247" i="1" s="1"/>
  <c r="N2248" i="1" a="1"/>
  <c r="N2248" i="1" s="1"/>
  <c r="N2249" i="1" a="1"/>
  <c r="N2249" i="1" s="1"/>
  <c r="N2250" i="1" a="1"/>
  <c r="N2250" i="1" s="1"/>
  <c r="N2251" i="1" a="1"/>
  <c r="N2251" i="1" s="1"/>
  <c r="N2252" i="1" a="1"/>
  <c r="N2252" i="1" s="1"/>
  <c r="N2253" i="1" a="1"/>
  <c r="N2253" i="1" s="1"/>
  <c r="N2254" i="1" a="1"/>
  <c r="N2254" i="1" s="1"/>
  <c r="N2255" i="1" a="1"/>
  <c r="N2255" i="1" s="1"/>
  <c r="N2256" i="1" a="1"/>
  <c r="N2256" i="1" s="1"/>
  <c r="N2257" i="1" a="1"/>
  <c r="N2257" i="1" s="1"/>
  <c r="N2258" i="1" a="1"/>
  <c r="N2258" i="1" s="1"/>
  <c r="N2259" i="1" a="1"/>
  <c r="N2259" i="1" s="1"/>
  <c r="N2260" i="1" a="1"/>
  <c r="N2260" i="1" s="1"/>
  <c r="N2261" i="1" a="1"/>
  <c r="N2261" i="1" s="1"/>
  <c r="N2262" i="1" a="1"/>
  <c r="N2262" i="1" s="1"/>
  <c r="N2263" i="1" a="1"/>
  <c r="N2263" i="1" s="1"/>
  <c r="N2264" i="1" a="1"/>
  <c r="N2264" i="1" s="1"/>
  <c r="N2265" i="1" a="1"/>
  <c r="N2265" i="1" s="1"/>
  <c r="N2266" i="1" a="1"/>
  <c r="N2266" i="1" s="1"/>
  <c r="N2267" i="1" a="1"/>
  <c r="N2267" i="1" s="1"/>
  <c r="N2268" i="1" a="1"/>
  <c r="N2268" i="1" s="1"/>
  <c r="N2269" i="1" a="1"/>
  <c r="N2269" i="1" s="1"/>
  <c r="N2270" i="1" a="1"/>
  <c r="N2270" i="1" s="1"/>
  <c r="N2271" i="1" a="1"/>
  <c r="N2271" i="1" s="1"/>
  <c r="N2272" i="1" a="1"/>
  <c r="N2272" i="1" s="1"/>
  <c r="N2273" i="1" a="1"/>
  <c r="N2273" i="1" s="1"/>
  <c r="N2274" i="1" a="1"/>
  <c r="N2274" i="1" s="1"/>
  <c r="N2275" i="1" a="1"/>
  <c r="N2275" i="1" s="1"/>
  <c r="N2276" i="1" a="1"/>
  <c r="N2276" i="1" s="1"/>
  <c r="N2277" i="1" a="1"/>
  <c r="N2277" i="1" s="1"/>
  <c r="N2278" i="1" a="1"/>
  <c r="N2278" i="1" s="1"/>
  <c r="N2279" i="1" a="1"/>
  <c r="N2279" i="1" s="1"/>
  <c r="N2280" i="1" a="1"/>
  <c r="N2280" i="1" s="1"/>
  <c r="N2281" i="1" a="1"/>
  <c r="N2281" i="1" s="1"/>
  <c r="N2282" i="1" a="1"/>
  <c r="N2282" i="1" s="1"/>
  <c r="N2283" i="1" a="1"/>
  <c r="N2283" i="1" s="1"/>
  <c r="N2284" i="1" a="1"/>
  <c r="N2284" i="1" s="1"/>
  <c r="N2285" i="1" a="1"/>
  <c r="N2285" i="1" s="1"/>
  <c r="N2286" i="1" a="1"/>
  <c r="N2286" i="1" s="1"/>
  <c r="N2287" i="1" a="1"/>
  <c r="N2287" i="1" s="1"/>
  <c r="N2288" i="1" a="1"/>
  <c r="N2288" i="1" s="1"/>
  <c r="N2289" i="1" a="1"/>
  <c r="N2289" i="1" s="1"/>
  <c r="N2290" i="1" a="1"/>
  <c r="N2290" i="1" s="1"/>
  <c r="N2291" i="1" a="1"/>
  <c r="N2291" i="1" s="1"/>
  <c r="N2292" i="1" a="1"/>
  <c r="N2292" i="1" s="1"/>
  <c r="N2293" i="1" a="1"/>
  <c r="N2293" i="1" s="1"/>
  <c r="N2294" i="1" a="1"/>
  <c r="N2294" i="1" s="1"/>
  <c r="N2295" i="1" a="1"/>
  <c r="N2295" i="1" s="1"/>
  <c r="N2296" i="1" a="1"/>
  <c r="N2296" i="1" s="1"/>
  <c r="N2297" i="1" a="1"/>
  <c r="N2297" i="1" s="1"/>
  <c r="N2298" i="1" a="1"/>
  <c r="N2298" i="1" s="1"/>
  <c r="N2299" i="1" a="1"/>
  <c r="N2299" i="1" s="1"/>
  <c r="N2300" i="1" a="1"/>
  <c r="N2300" i="1" s="1"/>
  <c r="N2301" i="1" a="1"/>
  <c r="N2301" i="1" s="1"/>
  <c r="N2302" i="1" a="1"/>
  <c r="N2302" i="1" s="1"/>
  <c r="N2303" i="1" a="1"/>
  <c r="N2303" i="1" s="1"/>
  <c r="N2304" i="1" a="1"/>
  <c r="N2304" i="1" s="1"/>
  <c r="N2305" i="1" a="1"/>
  <c r="N2305" i="1" s="1"/>
  <c r="N2306" i="1" a="1"/>
  <c r="N2306" i="1" s="1"/>
  <c r="N2307" i="1" a="1"/>
  <c r="N2307" i="1" s="1"/>
  <c r="N2308" i="1" a="1"/>
  <c r="N2308" i="1" s="1"/>
  <c r="N2309" i="1" a="1"/>
  <c r="N2309" i="1" s="1"/>
  <c r="N2310" i="1" a="1"/>
  <c r="N2310" i="1" s="1"/>
  <c r="N2311" i="1" a="1"/>
  <c r="N2311" i="1" s="1"/>
  <c r="N2312" i="1" a="1"/>
  <c r="N2312" i="1" s="1"/>
  <c r="N2313" i="1" a="1"/>
  <c r="N2313" i="1" s="1"/>
  <c r="N2314" i="1" a="1"/>
  <c r="N2314" i="1" s="1"/>
  <c r="N2315" i="1" a="1"/>
  <c r="N2315" i="1" s="1"/>
  <c r="N2316" i="1" a="1"/>
  <c r="N2316" i="1" s="1"/>
  <c r="N2317" i="1" a="1"/>
  <c r="N2317" i="1" s="1"/>
  <c r="N2318" i="1" a="1"/>
  <c r="N2318" i="1" s="1"/>
  <c r="N2319" i="1" a="1"/>
  <c r="N2319" i="1" s="1"/>
  <c r="N2320" i="1" a="1"/>
  <c r="N2320" i="1" s="1"/>
  <c r="N2321" i="1" a="1"/>
  <c r="N2321" i="1" s="1"/>
  <c r="N2322" i="1" a="1"/>
  <c r="N2322" i="1" s="1"/>
  <c r="N2323" i="1" a="1"/>
  <c r="N2323" i="1" s="1"/>
  <c r="N2324" i="1" a="1"/>
  <c r="N2324" i="1" s="1"/>
  <c r="N2325" i="1" a="1"/>
  <c r="N2325" i="1" s="1"/>
  <c r="N2326" i="1" a="1"/>
  <c r="N2326" i="1" s="1"/>
  <c r="N2327" i="1" a="1"/>
  <c r="N2327" i="1" s="1"/>
  <c r="N2328" i="1" a="1"/>
  <c r="N2328" i="1" s="1"/>
  <c r="N2329" i="1" a="1"/>
  <c r="N2329" i="1" s="1"/>
  <c r="N2330" i="1" a="1"/>
  <c r="N2330" i="1" s="1"/>
  <c r="N2331" i="1" a="1"/>
  <c r="N2331" i="1" s="1"/>
  <c r="N2332" i="1" a="1"/>
  <c r="N2332" i="1" s="1"/>
  <c r="N2333" i="1" a="1"/>
  <c r="N2333" i="1" s="1"/>
  <c r="N2334" i="1" a="1"/>
  <c r="N2334" i="1" s="1"/>
  <c r="N2335" i="1" a="1"/>
  <c r="N2335" i="1" s="1"/>
  <c r="N2336" i="1" a="1"/>
  <c r="N2336" i="1" s="1"/>
  <c r="N2337" i="1" a="1"/>
  <c r="N2337" i="1" s="1"/>
  <c r="N2338" i="1" a="1"/>
  <c r="N2338" i="1" s="1"/>
  <c r="N2339" i="1" a="1"/>
  <c r="N2339" i="1" s="1"/>
  <c r="N2340" i="1" a="1"/>
  <c r="N2340" i="1" s="1"/>
  <c r="N2341" i="1" a="1"/>
  <c r="N2341" i="1" s="1"/>
  <c r="N2342" i="1" a="1"/>
  <c r="N2342" i="1" s="1"/>
  <c r="N2343" i="1" a="1"/>
  <c r="N2343" i="1" s="1"/>
  <c r="N2344" i="1" a="1"/>
  <c r="N2344" i="1" s="1"/>
  <c r="N2345" i="1" a="1"/>
  <c r="N2345" i="1" s="1"/>
  <c r="N2346" i="1" a="1"/>
  <c r="N2346" i="1" s="1"/>
  <c r="N2347" i="1" a="1"/>
  <c r="N2347" i="1" s="1"/>
  <c r="N2348" i="1" a="1"/>
  <c r="N2348" i="1" s="1"/>
  <c r="N2349" i="1" a="1"/>
  <c r="N2349" i="1" s="1"/>
  <c r="N2350" i="1" a="1"/>
  <c r="N2350" i="1" s="1"/>
  <c r="N2351" i="1" a="1"/>
  <c r="N2351" i="1" s="1"/>
  <c r="N2352" i="1" a="1"/>
  <c r="N2352" i="1" s="1"/>
  <c r="N2353" i="1" a="1"/>
  <c r="N2353" i="1" s="1"/>
  <c r="N2354" i="1" a="1"/>
  <c r="N2354" i="1" s="1"/>
  <c r="N2355" i="1" a="1"/>
  <c r="N2355" i="1" s="1"/>
  <c r="N2356" i="1" a="1"/>
  <c r="N2356" i="1" s="1"/>
  <c r="N2357" i="1" a="1"/>
  <c r="N2357" i="1" s="1"/>
  <c r="N2358" i="1" a="1"/>
  <c r="N2358" i="1" s="1"/>
  <c r="N2359" i="1" a="1"/>
  <c r="N2359" i="1" s="1"/>
  <c r="N2360" i="1" a="1"/>
  <c r="N2360" i="1" s="1"/>
  <c r="N2361" i="1" a="1"/>
  <c r="N2361" i="1" s="1"/>
  <c r="N2362" i="1" a="1"/>
  <c r="N2362" i="1" s="1"/>
  <c r="N2363" i="1" a="1"/>
  <c r="N2363" i="1" s="1"/>
  <c r="N2364" i="1" a="1"/>
  <c r="N2364" i="1" s="1"/>
  <c r="N2365" i="1" a="1"/>
  <c r="N2365" i="1" s="1"/>
  <c r="N2366" i="1" a="1"/>
  <c r="N2366" i="1" s="1"/>
  <c r="N2367" i="1" a="1"/>
  <c r="N2367" i="1" s="1"/>
  <c r="N2368" i="1" a="1"/>
  <c r="N2368" i="1" s="1"/>
  <c r="N2369" i="1" a="1"/>
  <c r="N2369" i="1" s="1"/>
  <c r="N2370" i="1" a="1"/>
  <c r="N2370" i="1" s="1"/>
  <c r="N2371" i="1" a="1"/>
  <c r="N2371" i="1" s="1"/>
  <c r="N2372" i="1" a="1"/>
  <c r="N2372" i="1" s="1"/>
  <c r="N2373" i="1" a="1"/>
  <c r="N2373" i="1" s="1"/>
  <c r="N2374" i="1" a="1"/>
  <c r="N2374" i="1" s="1"/>
  <c r="N2375" i="1" a="1"/>
  <c r="N2375" i="1" s="1"/>
  <c r="N2376" i="1" a="1"/>
  <c r="N2376" i="1" s="1"/>
  <c r="N2377" i="1" a="1"/>
  <c r="N2377" i="1" s="1"/>
  <c r="N2378" i="1" a="1"/>
  <c r="N2378" i="1" s="1"/>
  <c r="N2379" i="1" a="1"/>
  <c r="N2379" i="1" s="1"/>
  <c r="N2380" i="1" a="1"/>
  <c r="N2380" i="1" s="1"/>
  <c r="N2381" i="1" a="1"/>
  <c r="N2381" i="1" s="1"/>
  <c r="N2382" i="1" a="1"/>
  <c r="N2382" i="1" s="1"/>
  <c r="N2383" i="1" a="1"/>
  <c r="N2383" i="1" s="1"/>
  <c r="N2384" i="1" a="1"/>
  <c r="N2384" i="1" s="1"/>
  <c r="N2385" i="1" a="1"/>
  <c r="N2385" i="1" s="1"/>
  <c r="N2386" i="1" a="1"/>
  <c r="N2386" i="1" s="1"/>
  <c r="N2387" i="1" a="1"/>
  <c r="N2387" i="1" s="1"/>
  <c r="N2388" i="1" a="1"/>
  <c r="N2388" i="1" s="1"/>
  <c r="N2389" i="1" a="1"/>
  <c r="N2389" i="1" s="1"/>
  <c r="N2390" i="1" a="1"/>
  <c r="N2390" i="1" s="1"/>
  <c r="N2391" i="1" a="1"/>
  <c r="N2391" i="1" s="1"/>
  <c r="N2392" i="1" a="1"/>
  <c r="N2392" i="1" s="1"/>
  <c r="N2393" i="1" a="1"/>
  <c r="N2393" i="1" s="1"/>
  <c r="N2394" i="1" a="1"/>
  <c r="N2394" i="1" s="1"/>
  <c r="N2395" i="1" a="1"/>
  <c r="N2395" i="1" s="1"/>
  <c r="N2396" i="1" a="1"/>
  <c r="N2396" i="1" s="1"/>
  <c r="N2397" i="1" a="1"/>
  <c r="N2397" i="1" s="1"/>
  <c r="N2398" i="1" a="1"/>
  <c r="N2398" i="1" s="1"/>
  <c r="N2399" i="1" a="1"/>
  <c r="N2399" i="1" s="1"/>
  <c r="N2400" i="1" a="1"/>
  <c r="N2400" i="1" s="1"/>
  <c r="N2401" i="1" a="1"/>
  <c r="N2401" i="1" s="1"/>
  <c r="N2402" i="1" a="1"/>
  <c r="N2402" i="1" s="1"/>
  <c r="N2403" i="1" a="1"/>
  <c r="N2403" i="1" s="1"/>
  <c r="N2404" i="1" a="1"/>
  <c r="N2404" i="1" s="1"/>
  <c r="N2405" i="1" a="1"/>
  <c r="N2405" i="1" s="1"/>
  <c r="N2406" i="1" a="1"/>
  <c r="N2406" i="1" s="1"/>
  <c r="N2407" i="1" a="1"/>
  <c r="N2407" i="1" s="1"/>
  <c r="N2408" i="1" a="1"/>
  <c r="N2408" i="1" s="1"/>
  <c r="N2409" i="1" a="1"/>
  <c r="N2409" i="1" s="1"/>
  <c r="N2410" i="1" a="1"/>
  <c r="N2410" i="1" s="1"/>
  <c r="N2411" i="1" a="1"/>
  <c r="N2411" i="1" s="1"/>
  <c r="N2412" i="1" a="1"/>
  <c r="N2412" i="1" s="1"/>
  <c r="N2413" i="1" a="1"/>
  <c r="N2413" i="1" s="1"/>
  <c r="N2414" i="1" a="1"/>
  <c r="N2414" i="1" s="1"/>
  <c r="N2415" i="1" a="1"/>
  <c r="N2415" i="1" s="1"/>
  <c r="N2416" i="1" a="1"/>
  <c r="N2416" i="1" s="1"/>
  <c r="N2417" i="1" a="1"/>
  <c r="N2417" i="1" s="1"/>
  <c r="N2418" i="1" a="1"/>
  <c r="N2418" i="1" s="1"/>
  <c r="N2419" i="1" a="1"/>
  <c r="N2419" i="1" s="1"/>
  <c r="N2420" i="1" a="1"/>
  <c r="N2420" i="1" s="1"/>
  <c r="N2421" i="1" a="1"/>
  <c r="N2421" i="1" s="1"/>
  <c r="N2422" i="1" a="1"/>
  <c r="N2422" i="1" s="1"/>
  <c r="N2423" i="1" a="1"/>
  <c r="N2423" i="1" s="1"/>
  <c r="N2424" i="1" a="1"/>
  <c r="N2424" i="1" s="1"/>
  <c r="N2425" i="1" a="1"/>
  <c r="N2425" i="1" s="1"/>
  <c r="N2426" i="1" a="1"/>
  <c r="N2426" i="1" s="1"/>
  <c r="N2427" i="1" a="1"/>
  <c r="N2427" i="1" s="1"/>
  <c r="N2428" i="1" a="1"/>
  <c r="N2428" i="1" s="1"/>
  <c r="N2429" i="1" a="1"/>
  <c r="N2429" i="1" s="1"/>
  <c r="N2430" i="1" a="1"/>
  <c r="N2430" i="1" s="1"/>
  <c r="N2431" i="1" a="1"/>
  <c r="N2431" i="1" s="1"/>
  <c r="N2432" i="1" a="1"/>
  <c r="N2432" i="1" s="1"/>
  <c r="N2433" i="1" a="1"/>
  <c r="N2433" i="1" s="1"/>
  <c r="N2434" i="1" a="1"/>
  <c r="N2434" i="1" s="1"/>
  <c r="N2435" i="1" a="1"/>
  <c r="N2435" i="1" s="1"/>
  <c r="N2436" i="1" a="1"/>
  <c r="N2436" i="1" s="1"/>
  <c r="N2437" i="1" a="1"/>
  <c r="N2437" i="1" s="1"/>
  <c r="N2438" i="1" a="1"/>
  <c r="N2438" i="1" s="1"/>
  <c r="N2439" i="1" a="1"/>
  <c r="N2439" i="1" s="1"/>
  <c r="N2440" i="1" a="1"/>
  <c r="N2440" i="1" s="1"/>
  <c r="N2441" i="1" a="1"/>
  <c r="N2441" i="1" s="1"/>
  <c r="N2442" i="1" a="1"/>
  <c r="N2442" i="1" s="1"/>
  <c r="N2443" i="1" a="1"/>
  <c r="N2443" i="1" s="1"/>
  <c r="N2444" i="1" a="1"/>
  <c r="N2444" i="1" s="1"/>
  <c r="N2445" i="1" a="1"/>
  <c r="N2445" i="1" s="1"/>
  <c r="N2446" i="1" a="1"/>
  <c r="N2446" i="1" s="1"/>
  <c r="N2447" i="1" a="1"/>
  <c r="N2447" i="1" s="1"/>
  <c r="N2448" i="1" a="1"/>
  <c r="N2448" i="1" s="1"/>
  <c r="N2449" i="1" a="1"/>
  <c r="N2449" i="1" s="1"/>
  <c r="N2450" i="1" a="1"/>
  <c r="N2450" i="1" s="1"/>
  <c r="N2451" i="1" a="1"/>
  <c r="N2451" i="1" s="1"/>
  <c r="N2452" i="1" a="1"/>
  <c r="N2452" i="1" s="1"/>
  <c r="N2453" i="1" a="1"/>
  <c r="N2453" i="1" s="1"/>
  <c r="N2454" i="1" a="1"/>
  <c r="N2454" i="1" s="1"/>
  <c r="N2455" i="1" a="1"/>
  <c r="N2455" i="1" s="1"/>
  <c r="N2456" i="1" a="1"/>
  <c r="N2456" i="1" s="1"/>
  <c r="N2457" i="1" a="1"/>
  <c r="N2457" i="1" s="1"/>
  <c r="N2458" i="1" a="1"/>
  <c r="N2458" i="1" s="1"/>
  <c r="N2459" i="1" a="1"/>
  <c r="N2459" i="1" s="1"/>
  <c r="N2460" i="1" a="1"/>
  <c r="N2460" i="1" s="1"/>
  <c r="N2461" i="1" a="1"/>
  <c r="N2461" i="1" s="1"/>
  <c r="N2462" i="1" a="1"/>
  <c r="N2462" i="1" s="1"/>
  <c r="N2463" i="1" a="1"/>
  <c r="N2463" i="1" s="1"/>
  <c r="N2464" i="1" a="1"/>
  <c r="N2464" i="1" s="1"/>
  <c r="N2465" i="1" a="1"/>
  <c r="N2465" i="1" s="1"/>
  <c r="N2466" i="1" a="1"/>
  <c r="N2466" i="1" s="1"/>
  <c r="N2467" i="1" a="1"/>
  <c r="N2467" i="1" s="1"/>
  <c r="N2468" i="1" a="1"/>
  <c r="N2468" i="1" s="1"/>
  <c r="N2469" i="1" a="1"/>
  <c r="N2469" i="1" s="1"/>
  <c r="N2470" i="1" a="1"/>
  <c r="N2470" i="1" s="1"/>
  <c r="N2471" i="1" a="1"/>
  <c r="N2471" i="1" s="1"/>
  <c r="N2472" i="1" a="1"/>
  <c r="N2472" i="1" s="1"/>
  <c r="N2473" i="1" a="1"/>
  <c r="N2473" i="1" s="1"/>
  <c r="N2474" i="1" a="1"/>
  <c r="N2474" i="1" s="1"/>
  <c r="N2475" i="1" a="1"/>
  <c r="N2475" i="1" s="1"/>
  <c r="N2476" i="1" a="1"/>
  <c r="N2476" i="1" s="1"/>
  <c r="N2477" i="1" a="1"/>
  <c r="N2477" i="1" s="1"/>
  <c r="N2478" i="1" a="1"/>
  <c r="N2478" i="1" s="1"/>
  <c r="N2479" i="1" a="1"/>
  <c r="N2479" i="1" s="1"/>
  <c r="N2480" i="1" a="1"/>
  <c r="N2480" i="1" s="1"/>
  <c r="N2481" i="1" a="1"/>
  <c r="N2481" i="1" s="1"/>
  <c r="N2482" i="1" a="1"/>
  <c r="N2482" i="1" s="1"/>
  <c r="N2483" i="1" a="1"/>
  <c r="N2483" i="1" s="1"/>
  <c r="N2484" i="1" a="1"/>
  <c r="N2484" i="1" s="1"/>
  <c r="N2485" i="1" a="1"/>
  <c r="N2485" i="1" s="1"/>
  <c r="N2486" i="1" a="1"/>
  <c r="N2486" i="1" s="1"/>
  <c r="N2487" i="1" a="1"/>
  <c r="N2487" i="1" s="1"/>
  <c r="N2488" i="1" a="1"/>
  <c r="N2488" i="1" s="1"/>
  <c r="N2489" i="1" a="1"/>
  <c r="N2489" i="1" s="1"/>
  <c r="N2490" i="1" a="1"/>
  <c r="N2490" i="1" s="1"/>
  <c r="N2491" i="1" a="1"/>
  <c r="N2491" i="1" s="1"/>
  <c r="N2492" i="1" a="1"/>
  <c r="N2492" i="1" s="1"/>
  <c r="N2493" i="1" a="1"/>
  <c r="N2493" i="1" s="1"/>
  <c r="N2494" i="1" a="1"/>
  <c r="N2494" i="1" s="1"/>
  <c r="N2495" i="1" a="1"/>
  <c r="N2495" i="1" s="1"/>
  <c r="N2496" i="1" a="1"/>
  <c r="N2496" i="1" s="1"/>
  <c r="N2497" i="1" a="1"/>
  <c r="N2497" i="1" s="1"/>
  <c r="N2498" i="1" a="1"/>
  <c r="N2498" i="1" s="1"/>
  <c r="N2499" i="1" a="1"/>
  <c r="N2499" i="1" s="1"/>
  <c r="N2500" i="1" a="1"/>
  <c r="N2500" i="1" s="1"/>
  <c r="N2501" i="1" a="1"/>
  <c r="N2501" i="1" s="1"/>
  <c r="N2502" i="1" a="1"/>
  <c r="N2502" i="1" s="1"/>
  <c r="N2503" i="1" a="1"/>
  <c r="N2503" i="1" s="1"/>
  <c r="N2504" i="1" a="1"/>
  <c r="N2504" i="1" s="1"/>
  <c r="N2505" i="1" a="1"/>
  <c r="N2505" i="1" s="1"/>
  <c r="N2506" i="1" a="1"/>
  <c r="N2506" i="1" s="1"/>
  <c r="N2507" i="1" a="1"/>
  <c r="N2507" i="1" s="1"/>
  <c r="N2508" i="1" a="1"/>
  <c r="N2508" i="1" s="1"/>
  <c r="N2509" i="1" a="1"/>
  <c r="N2509" i="1" s="1"/>
  <c r="N2510" i="1" a="1"/>
  <c r="N2510" i="1" s="1"/>
  <c r="N2511" i="1" a="1"/>
  <c r="N2511" i="1" s="1"/>
  <c r="N2512" i="1" a="1"/>
  <c r="N2512" i="1" s="1"/>
  <c r="N2513" i="1" a="1"/>
  <c r="N2513" i="1" s="1"/>
  <c r="N2514" i="1" a="1"/>
  <c r="N2514" i="1" s="1"/>
  <c r="N2515" i="1" a="1"/>
  <c r="N2515" i="1" s="1"/>
  <c r="N2516" i="1" a="1"/>
  <c r="N2516" i="1" s="1"/>
  <c r="N2517" i="1" a="1"/>
  <c r="N2517" i="1" s="1"/>
  <c r="N2518" i="1" a="1"/>
  <c r="N2518" i="1" s="1"/>
  <c r="N2519" i="1" a="1"/>
  <c r="N2519" i="1" s="1"/>
  <c r="N2520" i="1" a="1"/>
  <c r="N2520" i="1" s="1"/>
  <c r="N2521" i="1" a="1"/>
  <c r="N2521" i="1" s="1"/>
  <c r="N2522" i="1" a="1"/>
  <c r="N2522" i="1" s="1"/>
  <c r="N2523" i="1" a="1"/>
  <c r="N2523" i="1" s="1"/>
  <c r="N2524" i="1" a="1"/>
  <c r="N2524" i="1" s="1"/>
  <c r="N2525" i="1" a="1"/>
  <c r="N2525" i="1" s="1"/>
  <c r="N2526" i="1" a="1"/>
  <c r="N2526" i="1" s="1"/>
  <c r="N2527" i="1" a="1"/>
  <c r="N2527" i="1" s="1"/>
  <c r="N2528" i="1" a="1"/>
  <c r="N2528" i="1" s="1"/>
  <c r="N2529" i="1" a="1"/>
  <c r="N2529" i="1" s="1"/>
  <c r="N2530" i="1" a="1"/>
  <c r="N2530" i="1" s="1"/>
  <c r="N2531" i="1" a="1"/>
  <c r="N2531" i="1" s="1"/>
  <c r="N2532" i="1" a="1"/>
  <c r="N2532" i="1" s="1"/>
  <c r="N2533" i="1" a="1"/>
  <c r="N2533" i="1" s="1"/>
  <c r="N2534" i="1" a="1"/>
  <c r="N2534" i="1" s="1"/>
  <c r="N2535" i="1" a="1"/>
  <c r="N2535" i="1" s="1"/>
  <c r="N2536" i="1" a="1"/>
  <c r="N2536" i="1" s="1"/>
  <c r="N2537" i="1" a="1"/>
  <c r="N2537" i="1" s="1"/>
  <c r="N2538" i="1" a="1"/>
  <c r="N2538" i="1" s="1"/>
  <c r="N2539" i="1" a="1"/>
  <c r="N2539" i="1" s="1"/>
  <c r="N2540" i="1" a="1"/>
  <c r="N2540" i="1" s="1"/>
  <c r="N2541" i="1" a="1"/>
  <c r="N2541" i="1" s="1"/>
  <c r="N2542" i="1" a="1"/>
  <c r="N2542" i="1" s="1"/>
  <c r="N2543" i="1" a="1"/>
  <c r="N2543" i="1" s="1"/>
  <c r="N2544" i="1" a="1"/>
  <c r="N2544" i="1" s="1"/>
  <c r="N2545" i="1" a="1"/>
  <c r="N2545" i="1" s="1"/>
  <c r="N2546" i="1" a="1"/>
  <c r="N2546" i="1" s="1"/>
  <c r="N2547" i="1" a="1"/>
  <c r="N2547" i="1" s="1"/>
  <c r="N2548" i="1" a="1"/>
  <c r="N2548" i="1" s="1"/>
  <c r="N2549" i="1" a="1"/>
  <c r="N2549" i="1" s="1"/>
  <c r="N2550" i="1" a="1"/>
  <c r="N2550" i="1" s="1"/>
  <c r="N2551" i="1" a="1"/>
  <c r="N2551" i="1" s="1"/>
  <c r="N2552" i="1" a="1"/>
  <c r="N2552" i="1" s="1"/>
  <c r="N2553" i="1" a="1"/>
  <c r="N2553" i="1" s="1"/>
  <c r="N2554" i="1" a="1"/>
  <c r="N2554" i="1" s="1"/>
  <c r="N2555" i="1" a="1"/>
  <c r="N2555" i="1" s="1"/>
  <c r="N2556" i="1" a="1"/>
  <c r="N2556" i="1" s="1"/>
  <c r="N2557" i="1" a="1"/>
  <c r="N2557" i="1" s="1"/>
  <c r="N2558" i="1" a="1"/>
  <c r="N2558" i="1" s="1"/>
  <c r="N2559" i="1" a="1"/>
  <c r="N2559" i="1" s="1"/>
  <c r="N2560" i="1" a="1"/>
  <c r="N2560" i="1" s="1"/>
  <c r="N2561" i="1" a="1"/>
  <c r="N2561" i="1" s="1"/>
  <c r="N2562" i="1" a="1"/>
  <c r="N2562" i="1" s="1"/>
  <c r="N2563" i="1" a="1"/>
  <c r="N2563" i="1" s="1"/>
  <c r="N2564" i="1" a="1"/>
  <c r="N2564" i="1" s="1"/>
  <c r="N2565" i="1" a="1"/>
  <c r="N2565" i="1" s="1"/>
  <c r="N2566" i="1" a="1"/>
  <c r="N2566" i="1" s="1"/>
  <c r="N2567" i="1" a="1"/>
  <c r="N2567" i="1" s="1"/>
  <c r="N2568" i="1" a="1"/>
  <c r="N2568" i="1" s="1"/>
  <c r="N2569" i="1" a="1"/>
  <c r="N2569" i="1" s="1"/>
  <c r="N2570" i="1" a="1"/>
  <c r="N2570" i="1" s="1"/>
  <c r="N2571" i="1" a="1"/>
  <c r="N2571" i="1" s="1"/>
  <c r="N2572" i="1" a="1"/>
  <c r="N2572" i="1" s="1"/>
  <c r="N2573" i="1" a="1"/>
  <c r="N2573" i="1" s="1"/>
  <c r="N2574" i="1" a="1"/>
  <c r="N2574" i="1" s="1"/>
  <c r="N2575" i="1" a="1"/>
  <c r="N2575" i="1" s="1"/>
  <c r="N2576" i="1" a="1"/>
  <c r="N2576" i="1" s="1"/>
  <c r="N2577" i="1" a="1"/>
  <c r="N2577" i="1" s="1"/>
  <c r="N2578" i="1" a="1"/>
  <c r="N2578" i="1" s="1"/>
  <c r="N2579" i="1" a="1"/>
  <c r="N2579" i="1" s="1"/>
  <c r="N2580" i="1" a="1"/>
  <c r="N2580" i="1" s="1"/>
  <c r="N2581" i="1" a="1"/>
  <c r="N2581" i="1" s="1"/>
  <c r="N2582" i="1" a="1"/>
  <c r="N2582" i="1" s="1"/>
  <c r="N2583" i="1" a="1"/>
  <c r="N2583" i="1" s="1"/>
  <c r="N2584" i="1" a="1"/>
  <c r="N2584" i="1" s="1"/>
  <c r="N2585" i="1" a="1"/>
  <c r="N2585" i="1" s="1"/>
  <c r="N2586" i="1" a="1"/>
  <c r="N2586" i="1" s="1"/>
  <c r="N2587" i="1" a="1"/>
  <c r="N2587" i="1" s="1"/>
  <c r="N2588" i="1" a="1"/>
  <c r="N2588" i="1" s="1"/>
  <c r="N2589" i="1" a="1"/>
  <c r="N2589" i="1" s="1"/>
  <c r="N2590" i="1" a="1"/>
  <c r="N2590" i="1" s="1"/>
  <c r="N2591" i="1" a="1"/>
  <c r="N2591" i="1" s="1"/>
  <c r="N2592" i="1" a="1"/>
  <c r="N2592" i="1" s="1"/>
  <c r="N2593" i="1" a="1"/>
  <c r="N2593" i="1" s="1"/>
  <c r="N2594" i="1" a="1"/>
  <c r="N2594" i="1" s="1"/>
  <c r="N2595" i="1" a="1"/>
  <c r="N2595" i="1" s="1"/>
  <c r="N2596" i="1" a="1"/>
  <c r="N2596" i="1" s="1"/>
  <c r="N2597" i="1" a="1"/>
  <c r="N2597" i="1" s="1"/>
  <c r="N2598" i="1" a="1"/>
  <c r="N2598" i="1" s="1"/>
  <c r="N2599" i="1" a="1"/>
  <c r="N2599" i="1" s="1"/>
  <c r="N2600" i="1" a="1"/>
  <c r="N2600" i="1" s="1"/>
  <c r="N2601" i="1" a="1"/>
  <c r="N2601" i="1" s="1"/>
  <c r="N2602" i="1" a="1"/>
  <c r="N2602" i="1" s="1"/>
  <c r="N2603" i="1" a="1"/>
  <c r="N2603" i="1" s="1"/>
  <c r="N2604" i="1" a="1"/>
  <c r="N2604" i="1" s="1"/>
  <c r="N2605" i="1" a="1"/>
  <c r="N2605" i="1" s="1"/>
  <c r="N2606" i="1" a="1"/>
  <c r="N2606" i="1" s="1"/>
  <c r="N2607" i="1" a="1"/>
  <c r="N2607" i="1" s="1"/>
  <c r="N2608" i="1" a="1"/>
  <c r="N2608" i="1" s="1"/>
  <c r="N2609" i="1" a="1"/>
  <c r="N2609" i="1" s="1"/>
  <c r="N2610" i="1" a="1"/>
  <c r="N2610" i="1" s="1"/>
  <c r="N2611" i="1" a="1"/>
  <c r="N2611" i="1" s="1"/>
  <c r="N2612" i="1" a="1"/>
  <c r="N2612" i="1" s="1"/>
  <c r="N2613" i="1" a="1"/>
  <c r="N2613" i="1" s="1"/>
  <c r="N2614" i="1" a="1"/>
  <c r="N2614" i="1" s="1"/>
  <c r="N2615" i="1" a="1"/>
  <c r="N2615" i="1" s="1"/>
  <c r="N2616" i="1" a="1"/>
  <c r="N2616" i="1" s="1"/>
  <c r="N2617" i="1" a="1"/>
  <c r="N2617" i="1" s="1"/>
  <c r="N2618" i="1" a="1"/>
  <c r="N2618" i="1" s="1"/>
  <c r="N2619" i="1" a="1"/>
  <c r="N2619" i="1" s="1"/>
  <c r="N2620" i="1" a="1"/>
  <c r="N2620" i="1" s="1"/>
  <c r="N2621" i="1" a="1"/>
  <c r="N2621" i="1" s="1"/>
  <c r="N2622" i="1" a="1"/>
  <c r="N2622" i="1" s="1"/>
  <c r="N2623" i="1" a="1"/>
  <c r="N2623" i="1" s="1"/>
  <c r="N2624" i="1" a="1"/>
  <c r="N2624" i="1" s="1"/>
  <c r="N2625" i="1" a="1"/>
  <c r="N2625" i="1" s="1"/>
  <c r="N2626" i="1" a="1"/>
  <c r="N2626" i="1" s="1"/>
  <c r="N2627" i="1" a="1"/>
  <c r="N2627" i="1" s="1"/>
  <c r="N2628" i="1" a="1"/>
  <c r="N2628" i="1" s="1"/>
  <c r="N2629" i="1" a="1"/>
  <c r="N2629" i="1" s="1"/>
  <c r="N2630" i="1" a="1"/>
  <c r="N2630" i="1" s="1"/>
  <c r="N2631" i="1" a="1"/>
  <c r="N2631" i="1" s="1"/>
  <c r="N2632" i="1" a="1"/>
  <c r="N2632" i="1" s="1"/>
  <c r="N2633" i="1" a="1"/>
  <c r="N2633" i="1" s="1"/>
  <c r="N2634" i="1" a="1"/>
  <c r="N2634" i="1" s="1"/>
  <c r="N2635" i="1" a="1"/>
  <c r="N2635" i="1" s="1"/>
  <c r="N2636" i="1" a="1"/>
  <c r="N2636" i="1" s="1"/>
  <c r="N2637" i="1" a="1"/>
  <c r="N2637" i="1" s="1"/>
  <c r="N2638" i="1" a="1"/>
  <c r="N2638" i="1" s="1"/>
  <c r="N2639" i="1" a="1"/>
  <c r="N2639" i="1" s="1"/>
  <c r="N2640" i="1" a="1"/>
  <c r="N2640" i="1" s="1"/>
  <c r="N2641" i="1" a="1"/>
  <c r="N2641" i="1" s="1"/>
  <c r="N2642" i="1" a="1"/>
  <c r="N2642" i="1" s="1"/>
  <c r="N2643" i="1" a="1"/>
  <c r="N2643" i="1" s="1"/>
  <c r="N2644" i="1" a="1"/>
  <c r="N2644" i="1" s="1"/>
  <c r="N2645" i="1" a="1"/>
  <c r="N2645" i="1" s="1"/>
  <c r="N2646" i="1" a="1"/>
  <c r="N2646" i="1" s="1"/>
  <c r="N2647" i="1" a="1"/>
  <c r="N2647" i="1" s="1"/>
  <c r="N2648" i="1" a="1"/>
  <c r="N2648" i="1" s="1"/>
  <c r="N2649" i="1" a="1"/>
  <c r="N2649" i="1" s="1"/>
  <c r="N2650" i="1" a="1"/>
  <c r="N2650" i="1" s="1"/>
  <c r="N2651" i="1" a="1"/>
  <c r="N2651" i="1" s="1"/>
  <c r="N2652" i="1" a="1"/>
  <c r="N2652" i="1" s="1"/>
  <c r="N2653" i="1" a="1"/>
  <c r="N2653" i="1" s="1"/>
  <c r="N2654" i="1" a="1"/>
  <c r="N2654" i="1" s="1"/>
  <c r="N2655" i="1" a="1"/>
  <c r="N2655" i="1" s="1"/>
  <c r="N2656" i="1" a="1"/>
  <c r="N2656" i="1" s="1"/>
  <c r="N2657" i="1" a="1"/>
  <c r="N2657" i="1" s="1"/>
  <c r="N2658" i="1" a="1"/>
  <c r="N2658" i="1" s="1"/>
  <c r="N2659" i="1" a="1"/>
  <c r="N2659" i="1" s="1"/>
  <c r="N2660" i="1" a="1"/>
  <c r="N2660" i="1" s="1"/>
  <c r="N2661" i="1" a="1"/>
  <c r="N2661" i="1" s="1"/>
  <c r="N2662" i="1" a="1"/>
  <c r="N2662" i="1" s="1"/>
  <c r="N2663" i="1" a="1"/>
  <c r="N2663" i="1" s="1"/>
  <c r="N2664" i="1" a="1"/>
  <c r="N2664" i="1" s="1"/>
  <c r="N2665" i="1" a="1"/>
  <c r="N2665" i="1" s="1"/>
  <c r="N2666" i="1" a="1"/>
  <c r="N2666" i="1" s="1"/>
  <c r="N2667" i="1" a="1"/>
  <c r="N2667" i="1" s="1"/>
  <c r="N2668" i="1" a="1"/>
  <c r="N2668" i="1" s="1"/>
  <c r="N2669" i="1" a="1"/>
  <c r="N2669" i="1" s="1"/>
  <c r="N2670" i="1" a="1"/>
  <c r="N2670" i="1" s="1"/>
  <c r="N2671" i="1" a="1"/>
  <c r="N2671" i="1" s="1"/>
  <c r="N2672" i="1" a="1"/>
  <c r="N2672" i="1" s="1"/>
  <c r="N2673" i="1" a="1"/>
  <c r="N2673" i="1" s="1"/>
  <c r="N2674" i="1" a="1"/>
  <c r="N2674" i="1" s="1"/>
  <c r="N2675" i="1" a="1"/>
  <c r="N2675" i="1" s="1"/>
  <c r="N2676" i="1" a="1"/>
  <c r="N2676" i="1" s="1"/>
  <c r="N2677" i="1" a="1"/>
  <c r="N2677" i="1" s="1"/>
  <c r="N2678" i="1" a="1"/>
  <c r="N2678" i="1" s="1"/>
  <c r="N2679" i="1" a="1"/>
  <c r="N2679" i="1" s="1"/>
  <c r="N2680" i="1" a="1"/>
  <c r="N2680" i="1" s="1"/>
  <c r="N2681" i="1" a="1"/>
  <c r="N2681" i="1" s="1"/>
  <c r="N2682" i="1" a="1"/>
  <c r="N2682" i="1" s="1"/>
  <c r="N2683" i="1" a="1"/>
  <c r="N2683" i="1" s="1"/>
  <c r="N2684" i="1" a="1"/>
  <c r="N2684" i="1" s="1"/>
  <c r="N2685" i="1" a="1"/>
  <c r="N2685" i="1" s="1"/>
  <c r="N2686" i="1" a="1"/>
  <c r="N2686" i="1" s="1"/>
  <c r="N2687" i="1" a="1"/>
  <c r="N2687" i="1" s="1"/>
  <c r="N2688" i="1" a="1"/>
  <c r="N2688" i="1" s="1"/>
  <c r="N2689" i="1" a="1"/>
  <c r="N2689" i="1" s="1"/>
  <c r="N2690" i="1" a="1"/>
  <c r="N2690" i="1" s="1"/>
  <c r="N2691" i="1" a="1"/>
  <c r="N2691" i="1" s="1"/>
  <c r="N2692" i="1" a="1"/>
  <c r="N2692" i="1" s="1"/>
  <c r="N2693" i="1" a="1"/>
  <c r="N2693" i="1" s="1"/>
  <c r="N2694" i="1" a="1"/>
  <c r="N2694" i="1" s="1"/>
  <c r="N2695" i="1" a="1"/>
  <c r="N2695" i="1" s="1"/>
  <c r="N2696" i="1" a="1"/>
  <c r="N2696" i="1" s="1"/>
  <c r="N2697" i="1" a="1"/>
  <c r="N2697" i="1" s="1"/>
  <c r="N2698" i="1" a="1"/>
  <c r="N2698" i="1" s="1"/>
  <c r="N2699" i="1" a="1"/>
  <c r="N2699" i="1" s="1"/>
  <c r="N2700" i="1" a="1"/>
  <c r="N2700" i="1" s="1"/>
  <c r="N2701" i="1" a="1"/>
  <c r="N2701" i="1" s="1"/>
  <c r="N2702" i="1" a="1"/>
  <c r="N2702" i="1" s="1"/>
  <c r="N2703" i="1" a="1"/>
  <c r="N2703" i="1" s="1"/>
  <c r="N2704" i="1" a="1"/>
  <c r="N2704" i="1" s="1"/>
  <c r="N2705" i="1" a="1"/>
  <c r="N2705" i="1" s="1"/>
  <c r="N2706" i="1" a="1"/>
  <c r="N2706" i="1" s="1"/>
  <c r="N2707" i="1" a="1"/>
  <c r="N2707" i="1" s="1"/>
  <c r="N2708" i="1" a="1"/>
  <c r="N2708" i="1" s="1"/>
  <c r="N2709" i="1" a="1"/>
  <c r="N2709" i="1" s="1"/>
  <c r="N2710" i="1" a="1"/>
  <c r="N2710" i="1" s="1"/>
  <c r="N2711" i="1" a="1"/>
  <c r="N2711" i="1" s="1"/>
  <c r="N2712" i="1" a="1"/>
  <c r="N2712" i="1" s="1"/>
  <c r="N2713" i="1" a="1"/>
  <c r="N2713" i="1" s="1"/>
  <c r="N2714" i="1" a="1"/>
  <c r="N2714" i="1" s="1"/>
  <c r="N2715" i="1" a="1"/>
  <c r="N2715" i="1" s="1"/>
  <c r="N2716" i="1" a="1"/>
  <c r="N2716" i="1" s="1"/>
  <c r="N2717" i="1" a="1"/>
  <c r="N2717" i="1" s="1"/>
  <c r="N2718" i="1" a="1"/>
  <c r="N2718" i="1" s="1"/>
  <c r="N2719" i="1" a="1"/>
  <c r="N2719" i="1" s="1"/>
  <c r="N2720" i="1" a="1"/>
  <c r="N2720" i="1" s="1"/>
  <c r="N2721" i="1" a="1"/>
  <c r="N2721" i="1" s="1"/>
  <c r="N2722" i="1" a="1"/>
  <c r="N2722" i="1" s="1"/>
  <c r="N2723" i="1" a="1"/>
  <c r="N2723" i="1" s="1"/>
  <c r="N2724" i="1" a="1"/>
  <c r="N2724" i="1" s="1"/>
  <c r="N2725" i="1" a="1"/>
  <c r="N2725" i="1" s="1"/>
  <c r="N2726" i="1" a="1"/>
  <c r="N2726" i="1" s="1"/>
  <c r="N2727" i="1" a="1"/>
  <c r="N2727" i="1" s="1"/>
  <c r="N2728" i="1" a="1"/>
  <c r="N2728" i="1" s="1"/>
  <c r="N2729" i="1" a="1"/>
  <c r="N2729" i="1" s="1"/>
  <c r="N2730" i="1" a="1"/>
  <c r="N2730" i="1" s="1"/>
  <c r="N2731" i="1" a="1"/>
  <c r="N2731" i="1" s="1"/>
  <c r="N2732" i="1" a="1"/>
  <c r="N2732" i="1" s="1"/>
  <c r="N2733" i="1" a="1"/>
  <c r="N2733" i="1" s="1"/>
  <c r="N2734" i="1" a="1"/>
  <c r="N2734" i="1" s="1"/>
  <c r="N2735" i="1" a="1"/>
  <c r="N2735" i="1" s="1"/>
  <c r="N2736" i="1" a="1"/>
  <c r="N2736" i="1" s="1"/>
  <c r="N2737" i="1" a="1"/>
  <c r="N2737" i="1" s="1"/>
  <c r="N2738" i="1" a="1"/>
  <c r="N2738" i="1" s="1"/>
  <c r="N2739" i="1" a="1"/>
  <c r="N2739" i="1" s="1"/>
  <c r="N2740" i="1" a="1"/>
  <c r="N2740" i="1" s="1"/>
  <c r="N2741" i="1" a="1"/>
  <c r="N2741" i="1" s="1"/>
  <c r="N2742" i="1" a="1"/>
  <c r="N2742" i="1" s="1"/>
  <c r="N2743" i="1" a="1"/>
  <c r="N2743" i="1" s="1"/>
  <c r="N2744" i="1" a="1"/>
  <c r="N2744" i="1" s="1"/>
  <c r="N2745" i="1" a="1"/>
  <c r="N2745" i="1" s="1"/>
  <c r="N2746" i="1" a="1"/>
  <c r="N2746" i="1" s="1"/>
  <c r="N2747" i="1" a="1"/>
  <c r="N2747" i="1" s="1"/>
  <c r="N2748" i="1" a="1"/>
  <c r="N2748" i="1" s="1"/>
  <c r="N2749" i="1" a="1"/>
  <c r="N2749" i="1" s="1"/>
  <c r="N2750" i="1" a="1"/>
  <c r="N2750" i="1" s="1"/>
  <c r="N2751" i="1" a="1"/>
  <c r="N2751" i="1" s="1"/>
  <c r="N2752" i="1" a="1"/>
  <c r="N2752" i="1" s="1"/>
  <c r="N2753" i="1" a="1"/>
  <c r="N2753" i="1" s="1"/>
  <c r="N2754" i="1" a="1"/>
  <c r="N2754" i="1" s="1"/>
  <c r="N2755" i="1" a="1"/>
  <c r="N2755" i="1" s="1"/>
  <c r="N2756" i="1" a="1"/>
  <c r="N2756" i="1" s="1"/>
  <c r="N2757" i="1" a="1"/>
  <c r="N2757" i="1" s="1"/>
  <c r="N2758" i="1" a="1"/>
  <c r="N2758" i="1" s="1"/>
  <c r="N2759" i="1" a="1"/>
  <c r="N2759" i="1" s="1"/>
  <c r="N2760" i="1" a="1"/>
  <c r="N2760" i="1" s="1"/>
  <c r="N2761" i="1" a="1"/>
  <c r="N2761" i="1" s="1"/>
  <c r="N2762" i="1" a="1"/>
  <c r="N2762" i="1" s="1"/>
  <c r="N2763" i="1" a="1"/>
  <c r="N2763" i="1" s="1"/>
  <c r="N2764" i="1" a="1"/>
  <c r="N2764" i="1" s="1"/>
  <c r="N2765" i="1" a="1"/>
  <c r="N2765" i="1" s="1"/>
  <c r="N2766" i="1" a="1"/>
  <c r="N2766" i="1" s="1"/>
  <c r="N2767" i="1" a="1"/>
  <c r="N2767" i="1" s="1"/>
  <c r="N2768" i="1" a="1"/>
  <c r="N2768" i="1" s="1"/>
  <c r="N2769" i="1" a="1"/>
  <c r="N2769" i="1" s="1"/>
  <c r="N2770" i="1" a="1"/>
  <c r="N2770" i="1" s="1"/>
  <c r="N2771" i="1" a="1"/>
  <c r="N2771" i="1" s="1"/>
  <c r="N2772" i="1" a="1"/>
  <c r="N2772" i="1" s="1"/>
  <c r="N2773" i="1" a="1"/>
  <c r="N2773" i="1" s="1"/>
  <c r="N2774" i="1" a="1"/>
  <c r="N2774" i="1" s="1"/>
  <c r="N2775" i="1" a="1"/>
  <c r="N2775" i="1" s="1"/>
  <c r="N2776" i="1" a="1"/>
  <c r="N2776" i="1" s="1"/>
  <c r="N2777" i="1" a="1"/>
  <c r="N2777" i="1" s="1"/>
  <c r="N2778" i="1" a="1"/>
  <c r="N2778" i="1" s="1"/>
  <c r="N2779" i="1" a="1"/>
  <c r="N2779" i="1" s="1"/>
  <c r="N2780" i="1" a="1"/>
  <c r="N2780" i="1" s="1"/>
  <c r="N2781" i="1" a="1"/>
  <c r="N2781" i="1" s="1"/>
  <c r="N2782" i="1" a="1"/>
  <c r="N2782" i="1" s="1"/>
  <c r="N2783" i="1" a="1"/>
  <c r="N2783" i="1" s="1"/>
  <c r="N2784" i="1" a="1"/>
  <c r="N2784" i="1" s="1"/>
  <c r="N2785" i="1" a="1"/>
  <c r="N2785" i="1" s="1"/>
  <c r="N2786" i="1" a="1"/>
  <c r="N2786" i="1" s="1"/>
  <c r="N2787" i="1" a="1"/>
  <c r="N2787" i="1" s="1"/>
  <c r="N2788" i="1" a="1"/>
  <c r="N2788" i="1" s="1"/>
  <c r="N2789" i="1" a="1"/>
  <c r="N2789" i="1" s="1"/>
  <c r="N2790" i="1" a="1"/>
  <c r="N2790" i="1" s="1"/>
  <c r="N2791" i="1" a="1"/>
  <c r="N2791" i="1" s="1"/>
  <c r="N2792" i="1" a="1"/>
  <c r="N2792" i="1" s="1"/>
  <c r="N2793" i="1" a="1"/>
  <c r="N2793" i="1" s="1"/>
  <c r="N2794" i="1" a="1"/>
  <c r="N2794" i="1" s="1"/>
  <c r="N2795" i="1" a="1"/>
  <c r="N2795" i="1" s="1"/>
  <c r="N2796" i="1" a="1"/>
  <c r="N2796" i="1" s="1"/>
  <c r="N2797" i="1" a="1"/>
  <c r="N2797" i="1" s="1"/>
  <c r="N2798" i="1" a="1"/>
  <c r="N2798" i="1" s="1"/>
  <c r="N2799" i="1" a="1"/>
  <c r="N2799" i="1" s="1"/>
  <c r="N2800" i="1" a="1"/>
  <c r="N2800" i="1" s="1"/>
  <c r="N2801" i="1" a="1"/>
  <c r="N2801" i="1" s="1"/>
  <c r="N2802" i="1" a="1"/>
  <c r="N2802" i="1" s="1"/>
  <c r="N2803" i="1" a="1"/>
  <c r="N2803" i="1" s="1"/>
  <c r="N2804" i="1" a="1"/>
  <c r="N2804" i="1" s="1"/>
  <c r="N2805" i="1" a="1"/>
  <c r="N2805" i="1" s="1"/>
  <c r="N2806" i="1" a="1"/>
  <c r="N2806" i="1" s="1"/>
  <c r="N2807" i="1" a="1"/>
  <c r="N2807" i="1" s="1"/>
  <c r="N2808" i="1" a="1"/>
  <c r="N2808" i="1" s="1"/>
  <c r="N2809" i="1" a="1"/>
  <c r="N2809" i="1" s="1"/>
  <c r="N2810" i="1" a="1"/>
  <c r="N2810" i="1" s="1"/>
  <c r="N2811" i="1" a="1"/>
  <c r="N2811" i="1" s="1"/>
  <c r="N2812" i="1" a="1"/>
  <c r="N2812" i="1" s="1"/>
  <c r="N2813" i="1" a="1"/>
  <c r="N2813" i="1" s="1"/>
  <c r="N2814" i="1" a="1"/>
  <c r="N2814" i="1" s="1"/>
  <c r="N2815" i="1" a="1"/>
  <c r="N2815" i="1" s="1"/>
  <c r="N2816" i="1" a="1"/>
  <c r="N2816" i="1" s="1"/>
  <c r="N2817" i="1" a="1"/>
  <c r="N2817" i="1" s="1"/>
  <c r="N2818" i="1" a="1"/>
  <c r="N2818" i="1" s="1"/>
  <c r="N2819" i="1" a="1"/>
  <c r="N2819" i="1" s="1"/>
  <c r="N2820" i="1" a="1"/>
  <c r="N2820" i="1" s="1"/>
  <c r="N2821" i="1" a="1"/>
  <c r="N2821" i="1" s="1"/>
  <c r="N2822" i="1" a="1"/>
  <c r="N2822" i="1" s="1"/>
  <c r="N2823" i="1" a="1"/>
  <c r="N2823" i="1" s="1"/>
  <c r="N2824" i="1" a="1"/>
  <c r="N2824" i="1" s="1"/>
  <c r="N2825" i="1" a="1"/>
  <c r="N2825" i="1" s="1"/>
  <c r="N2826" i="1" a="1"/>
  <c r="N2826" i="1" s="1"/>
  <c r="N2827" i="1" a="1"/>
  <c r="N2827" i="1" s="1"/>
  <c r="N2828" i="1" a="1"/>
  <c r="N2828" i="1" s="1"/>
  <c r="N2829" i="1" a="1"/>
  <c r="N2829" i="1" s="1"/>
  <c r="N2830" i="1" a="1"/>
  <c r="N2830" i="1" s="1"/>
  <c r="N2831" i="1" a="1"/>
  <c r="N2831" i="1" s="1"/>
  <c r="N2832" i="1" a="1"/>
  <c r="N2832" i="1" s="1"/>
  <c r="N2833" i="1" a="1"/>
  <c r="N2833" i="1" s="1"/>
  <c r="N2834" i="1" a="1"/>
  <c r="N2834" i="1" s="1"/>
  <c r="N2835" i="1" a="1"/>
  <c r="N2835" i="1" s="1"/>
  <c r="N2836" i="1" a="1"/>
  <c r="N2836" i="1" s="1"/>
  <c r="N2837" i="1" a="1"/>
  <c r="N2837" i="1" s="1"/>
  <c r="N2838" i="1" a="1"/>
  <c r="N2838" i="1" s="1"/>
  <c r="N2839" i="1" a="1"/>
  <c r="N2839" i="1" s="1"/>
  <c r="N2840" i="1" a="1"/>
  <c r="N2840" i="1" s="1"/>
  <c r="N2841" i="1" a="1"/>
  <c r="N2841" i="1" s="1"/>
  <c r="N2842" i="1" a="1"/>
  <c r="N2842" i="1" s="1"/>
  <c r="N2843" i="1" a="1"/>
  <c r="N2843" i="1" s="1"/>
  <c r="N2844" i="1" a="1"/>
  <c r="N2844" i="1" s="1"/>
  <c r="N2845" i="1" a="1"/>
  <c r="N2845" i="1" s="1"/>
  <c r="N2846" i="1" a="1"/>
  <c r="N2846" i="1" s="1"/>
  <c r="N2847" i="1" a="1"/>
  <c r="N2847" i="1" s="1"/>
  <c r="N2848" i="1" a="1"/>
  <c r="N2848" i="1" s="1"/>
  <c r="N2849" i="1" a="1"/>
  <c r="N2849" i="1" s="1"/>
  <c r="N2850" i="1" a="1"/>
  <c r="N2850" i="1" s="1"/>
  <c r="N2851" i="1" a="1"/>
  <c r="N2851" i="1" s="1"/>
  <c r="N2852" i="1" a="1"/>
  <c r="N2852" i="1" s="1"/>
  <c r="N2853" i="1" a="1"/>
  <c r="N2853" i="1" s="1"/>
  <c r="N2854" i="1" a="1"/>
  <c r="N2854" i="1" s="1"/>
  <c r="N2855" i="1" a="1"/>
  <c r="N2855" i="1" s="1"/>
  <c r="N2856" i="1" a="1"/>
  <c r="N2856" i="1" s="1"/>
  <c r="N2857" i="1" a="1"/>
  <c r="N2857" i="1" s="1"/>
  <c r="N2858" i="1" a="1"/>
  <c r="N2858" i="1" s="1"/>
  <c r="N2859" i="1" a="1"/>
  <c r="N2859" i="1" s="1"/>
  <c r="N2860" i="1" a="1"/>
  <c r="N2860" i="1" s="1"/>
  <c r="N2861" i="1" a="1"/>
  <c r="N2861" i="1" s="1"/>
  <c r="N2862" i="1" a="1"/>
  <c r="N2862" i="1" s="1"/>
  <c r="N2863" i="1" a="1"/>
  <c r="N2863" i="1" s="1"/>
  <c r="N2864" i="1" a="1"/>
  <c r="N2864" i="1" s="1"/>
  <c r="N2865" i="1" a="1"/>
  <c r="N2865" i="1" s="1"/>
  <c r="N2866" i="1" a="1"/>
  <c r="N2866" i="1" s="1"/>
  <c r="N2867" i="1" a="1"/>
  <c r="N2867" i="1" s="1"/>
  <c r="N2868" i="1" a="1"/>
  <c r="N2868" i="1" s="1"/>
  <c r="N2869" i="1" a="1"/>
  <c r="N2869" i="1" s="1"/>
  <c r="N2870" i="1" a="1"/>
  <c r="N2870" i="1" s="1"/>
  <c r="N2871" i="1" a="1"/>
  <c r="N2871" i="1" s="1"/>
  <c r="N2872" i="1" a="1"/>
  <c r="N2872" i="1" s="1"/>
  <c r="N2873" i="1" a="1"/>
  <c r="N2873" i="1" s="1"/>
  <c r="N2874" i="1" a="1"/>
  <c r="N2874" i="1" s="1"/>
  <c r="N2875" i="1" a="1"/>
  <c r="N2875" i="1" s="1"/>
  <c r="N2876" i="1" a="1"/>
  <c r="N2876" i="1" s="1"/>
  <c r="N2877" i="1" a="1"/>
  <c r="N2877" i="1" s="1"/>
  <c r="N2878" i="1" a="1"/>
  <c r="N2878" i="1" s="1"/>
  <c r="N2879" i="1" a="1"/>
  <c r="N2879" i="1" s="1"/>
  <c r="N2880" i="1" a="1"/>
  <c r="N2880" i="1" s="1"/>
  <c r="N2881" i="1" a="1"/>
  <c r="N2881" i="1" s="1"/>
  <c r="N2882" i="1" a="1"/>
  <c r="N2882" i="1" s="1"/>
  <c r="N2883" i="1" a="1"/>
  <c r="N2883" i="1" s="1"/>
  <c r="N2884" i="1" a="1"/>
  <c r="N2884" i="1" s="1"/>
  <c r="N2885" i="1" a="1"/>
  <c r="N2885" i="1" s="1"/>
  <c r="N2886" i="1" a="1"/>
  <c r="N2886" i="1" s="1"/>
  <c r="N2887" i="1" a="1"/>
  <c r="N2887" i="1" s="1"/>
  <c r="N2888" i="1" a="1"/>
  <c r="N2888" i="1" s="1"/>
  <c r="N2889" i="1" a="1"/>
  <c r="N2889" i="1" s="1"/>
  <c r="N2890" i="1" a="1"/>
  <c r="N2890" i="1" s="1"/>
  <c r="N2891" i="1" a="1"/>
  <c r="N2891" i="1" s="1"/>
  <c r="N2892" i="1" a="1"/>
  <c r="N2892" i="1" s="1"/>
  <c r="N2893" i="1" a="1"/>
  <c r="N2893" i="1" s="1"/>
  <c r="N2894" i="1" a="1"/>
  <c r="N2894" i="1" s="1"/>
  <c r="N2895" i="1" a="1"/>
  <c r="N2895" i="1" s="1"/>
  <c r="N2896" i="1" a="1"/>
  <c r="N2896" i="1" s="1"/>
  <c r="N2897" i="1" a="1"/>
  <c r="N2897" i="1" s="1"/>
  <c r="N2898" i="1" a="1"/>
  <c r="N2898" i="1" s="1"/>
  <c r="N2899" i="1" a="1"/>
  <c r="N2899" i="1" s="1"/>
  <c r="N2900" i="1" a="1"/>
  <c r="N2900" i="1" s="1"/>
  <c r="N2901" i="1" a="1"/>
  <c r="N2901" i="1" s="1"/>
  <c r="N2902" i="1" a="1"/>
  <c r="N2902" i="1" s="1"/>
  <c r="N2903" i="1" a="1"/>
  <c r="N2903" i="1" s="1"/>
  <c r="N2904" i="1" a="1"/>
  <c r="N2904" i="1" s="1"/>
  <c r="N2905" i="1" a="1"/>
  <c r="N2905" i="1" s="1"/>
  <c r="N2906" i="1" a="1"/>
  <c r="N2906" i="1" s="1"/>
  <c r="N2907" i="1" a="1"/>
  <c r="N2907" i="1" s="1"/>
  <c r="N2908" i="1" a="1"/>
  <c r="N2908" i="1" s="1"/>
  <c r="N2909" i="1" a="1"/>
  <c r="N2909" i="1" s="1"/>
  <c r="N2910" i="1" a="1"/>
  <c r="N2910" i="1" s="1"/>
  <c r="N2911" i="1" a="1"/>
  <c r="N2911" i="1" s="1"/>
  <c r="N2912" i="1" a="1"/>
  <c r="N2912" i="1" s="1"/>
  <c r="N2913" i="1" a="1"/>
  <c r="N2913" i="1" s="1"/>
  <c r="N2914" i="1" a="1"/>
  <c r="N2914" i="1" s="1"/>
  <c r="N2915" i="1" a="1"/>
  <c r="N2915" i="1" s="1"/>
  <c r="N2916" i="1" a="1"/>
  <c r="N2916" i="1" s="1"/>
  <c r="N2917" i="1" a="1"/>
  <c r="N2917" i="1" s="1"/>
  <c r="N2918" i="1" a="1"/>
  <c r="N2918" i="1" s="1"/>
  <c r="N2919" i="1" a="1"/>
  <c r="N2919" i="1" s="1"/>
  <c r="N2920" i="1" a="1"/>
  <c r="N2920" i="1" s="1"/>
  <c r="N2921" i="1" a="1"/>
  <c r="N2921" i="1" s="1"/>
  <c r="N2922" i="1" a="1"/>
  <c r="N2922" i="1" s="1"/>
  <c r="N2923" i="1" a="1"/>
  <c r="N2923" i="1" s="1"/>
  <c r="N2924" i="1" a="1"/>
  <c r="N2924" i="1" s="1"/>
  <c r="N2925" i="1" a="1"/>
  <c r="N2925" i="1" s="1"/>
  <c r="N2926" i="1" a="1"/>
  <c r="N2926" i="1" s="1"/>
  <c r="N2927" i="1" a="1"/>
  <c r="N2927" i="1" s="1"/>
  <c r="N2928" i="1" a="1"/>
  <c r="N2928" i="1" s="1"/>
  <c r="N2929" i="1" a="1"/>
  <c r="N2929" i="1" s="1"/>
  <c r="N2930" i="1" a="1"/>
  <c r="N2930" i="1" s="1"/>
  <c r="N2931" i="1" a="1"/>
  <c r="N2931" i="1" s="1"/>
  <c r="N2932" i="1" a="1"/>
  <c r="N2932" i="1" s="1"/>
  <c r="N2933" i="1" a="1"/>
  <c r="N2933" i="1" s="1"/>
  <c r="N2934" i="1" a="1"/>
  <c r="N2934" i="1" s="1"/>
  <c r="N2935" i="1" a="1"/>
  <c r="N2935" i="1" s="1"/>
  <c r="N2936" i="1" a="1"/>
  <c r="N2936" i="1" s="1"/>
  <c r="N2937" i="1" a="1"/>
  <c r="N2937" i="1" s="1"/>
  <c r="N2938" i="1" a="1"/>
  <c r="N2938" i="1" s="1"/>
  <c r="N2939" i="1" a="1"/>
  <c r="N2939" i="1" s="1"/>
  <c r="N2940" i="1" a="1"/>
  <c r="N2940" i="1" s="1"/>
  <c r="N2941" i="1" a="1"/>
  <c r="N2941" i="1" s="1"/>
  <c r="N2942" i="1" a="1"/>
  <c r="N2942" i="1" s="1"/>
  <c r="N2943" i="1" a="1"/>
  <c r="N2943" i="1" s="1"/>
  <c r="N2944" i="1" a="1"/>
  <c r="N2944" i="1" s="1"/>
  <c r="N2945" i="1" a="1"/>
  <c r="N2945" i="1" s="1"/>
  <c r="N2946" i="1" a="1"/>
  <c r="N2946" i="1" s="1"/>
  <c r="N2947" i="1" a="1"/>
  <c r="N2947" i="1" s="1"/>
  <c r="N2948" i="1" a="1"/>
  <c r="N2948" i="1" s="1"/>
  <c r="N2949" i="1" a="1"/>
  <c r="N2949" i="1" s="1"/>
  <c r="N2950" i="1" a="1"/>
  <c r="N2950" i="1" s="1"/>
  <c r="N2951" i="1" a="1"/>
  <c r="N2951" i="1" s="1"/>
  <c r="N2952" i="1" a="1"/>
  <c r="N2952" i="1" s="1"/>
  <c r="N2953" i="1" a="1"/>
  <c r="N2953" i="1" s="1"/>
  <c r="N2954" i="1" a="1"/>
  <c r="N2954" i="1" s="1"/>
  <c r="N2955" i="1" a="1"/>
  <c r="N2955" i="1" s="1"/>
  <c r="N2956" i="1" a="1"/>
  <c r="N2956" i="1" s="1"/>
  <c r="N2957" i="1" a="1"/>
  <c r="N2957" i="1" s="1"/>
  <c r="N2958" i="1" a="1"/>
  <c r="N2958" i="1" s="1"/>
  <c r="N2959" i="1" a="1"/>
  <c r="N2959" i="1" s="1"/>
  <c r="N2960" i="1" a="1"/>
  <c r="N2960" i="1" s="1"/>
  <c r="N2961" i="1" a="1"/>
  <c r="N2961" i="1" s="1"/>
  <c r="N2962" i="1" a="1"/>
  <c r="N2962" i="1" s="1"/>
  <c r="N2963" i="1" a="1"/>
  <c r="N2963" i="1" s="1"/>
  <c r="N2964" i="1" a="1"/>
  <c r="N2964" i="1" s="1"/>
  <c r="N2965" i="1" a="1"/>
  <c r="N2965" i="1" s="1"/>
  <c r="N2966" i="1" a="1"/>
  <c r="N2966" i="1" s="1"/>
  <c r="N2967" i="1" a="1"/>
  <c r="N2967" i="1" s="1"/>
  <c r="N2968" i="1" a="1"/>
  <c r="N2968" i="1" s="1"/>
  <c r="N2969" i="1" a="1"/>
  <c r="N2969" i="1" s="1"/>
  <c r="N2970" i="1" a="1"/>
  <c r="N2970" i="1" s="1"/>
  <c r="N2971" i="1" a="1"/>
  <c r="N2971" i="1" s="1"/>
  <c r="N2972" i="1" a="1"/>
  <c r="N2972" i="1" s="1"/>
  <c r="N2973" i="1" a="1"/>
  <c r="N2973" i="1" s="1"/>
  <c r="N2974" i="1" a="1"/>
  <c r="N2974" i="1" s="1"/>
  <c r="N2975" i="1" a="1"/>
  <c r="N2975" i="1" s="1"/>
  <c r="N2976" i="1" a="1"/>
  <c r="N2976" i="1" s="1"/>
  <c r="N2977" i="1" a="1"/>
  <c r="N2977" i="1" s="1"/>
  <c r="N2978" i="1" a="1"/>
  <c r="N2978" i="1" s="1"/>
  <c r="N2979" i="1" a="1"/>
  <c r="N2979" i="1" s="1"/>
  <c r="N2980" i="1" a="1"/>
  <c r="N2980" i="1" s="1"/>
  <c r="N2981" i="1" a="1"/>
  <c r="N2981" i="1" s="1"/>
  <c r="N2982" i="1" a="1"/>
  <c r="N2982" i="1" s="1"/>
  <c r="N2983" i="1" a="1"/>
  <c r="N2983" i="1" s="1"/>
  <c r="N2984" i="1" a="1"/>
  <c r="N2984" i="1" s="1"/>
  <c r="N2985" i="1" a="1"/>
  <c r="N2985" i="1" s="1"/>
  <c r="N2986" i="1" a="1"/>
  <c r="N2986" i="1" s="1"/>
  <c r="N2987" i="1" a="1"/>
  <c r="N2987" i="1" s="1"/>
  <c r="N2988" i="1" a="1"/>
  <c r="N2988" i="1" s="1"/>
  <c r="N2989" i="1" a="1"/>
  <c r="N2989" i="1" s="1"/>
  <c r="N2990" i="1" a="1"/>
  <c r="N2990" i="1" s="1"/>
  <c r="N2991" i="1" a="1"/>
  <c r="N2991" i="1" s="1"/>
  <c r="N2992" i="1" a="1"/>
  <c r="N2992" i="1" s="1"/>
  <c r="N2993" i="1" a="1"/>
  <c r="N2993" i="1" s="1"/>
  <c r="N2994" i="1" a="1"/>
  <c r="N2994" i="1" s="1"/>
  <c r="N2995" i="1" a="1"/>
  <c r="N2995" i="1" s="1"/>
  <c r="N2996" i="1" a="1"/>
  <c r="N2996" i="1" s="1"/>
  <c r="N2997" i="1" a="1"/>
  <c r="N2997" i="1" s="1"/>
  <c r="N2998" i="1" a="1"/>
  <c r="N2998" i="1" s="1"/>
  <c r="N2999" i="1" a="1"/>
  <c r="N2999" i="1" s="1"/>
  <c r="N3000" i="1" a="1"/>
  <c r="N3000" i="1" s="1"/>
  <c r="N3001" i="1" a="1"/>
  <c r="N3001" i="1" s="1"/>
  <c r="N3002" i="1" a="1"/>
  <c r="N3002" i="1" s="1"/>
  <c r="N3003" i="1" a="1"/>
  <c r="N3003" i="1" s="1"/>
  <c r="N3004" i="1" a="1"/>
  <c r="N3004" i="1" s="1"/>
  <c r="N3005" i="1" a="1"/>
  <c r="N3005" i="1" s="1"/>
  <c r="N3006" i="1" a="1"/>
  <c r="N3006" i="1" s="1"/>
  <c r="N3007" i="1" a="1"/>
  <c r="N3007" i="1" s="1"/>
  <c r="N3008" i="1" a="1"/>
  <c r="N3008" i="1" s="1"/>
  <c r="N3009" i="1" a="1"/>
  <c r="N3009" i="1" s="1"/>
  <c r="N3010" i="1" a="1"/>
  <c r="N3010" i="1" s="1"/>
  <c r="N3011" i="1" a="1"/>
  <c r="N3011" i="1" s="1"/>
  <c r="N3012" i="1" a="1"/>
  <c r="N3012" i="1" s="1"/>
  <c r="N3013" i="1" a="1"/>
  <c r="N3013" i="1" s="1"/>
  <c r="N3014" i="1" a="1"/>
  <c r="N3014" i="1" s="1"/>
  <c r="N3015" i="1" a="1"/>
  <c r="N3015" i="1" s="1"/>
  <c r="N3016" i="1" a="1"/>
  <c r="N3016" i="1" s="1"/>
  <c r="N3017" i="1" a="1"/>
  <c r="N3017" i="1" s="1"/>
  <c r="N3018" i="1" a="1"/>
  <c r="N3018" i="1" s="1"/>
  <c r="N3019" i="1" a="1"/>
  <c r="N3019" i="1" s="1"/>
  <c r="N3020" i="1" a="1"/>
  <c r="N3020" i="1" s="1"/>
  <c r="N3021" i="1" a="1"/>
  <c r="N3021" i="1" s="1"/>
  <c r="N3022" i="1" a="1"/>
  <c r="N3022" i="1" s="1"/>
  <c r="N3023" i="1" a="1"/>
  <c r="N3023" i="1" s="1"/>
  <c r="N3024" i="1" a="1"/>
  <c r="N3024" i="1" s="1"/>
  <c r="N3025" i="1" a="1"/>
  <c r="N3025" i="1" s="1"/>
  <c r="N3026" i="1" a="1"/>
  <c r="N3026" i="1" s="1"/>
  <c r="N3027" i="1" a="1"/>
  <c r="N3027" i="1" s="1"/>
  <c r="N3028" i="1" a="1"/>
  <c r="N3028" i="1" s="1"/>
  <c r="N3029" i="1" a="1"/>
  <c r="N3029" i="1" s="1"/>
  <c r="N3030" i="1" a="1"/>
  <c r="N3030" i="1" s="1"/>
  <c r="N3031" i="1" a="1"/>
  <c r="N3031" i="1" s="1"/>
  <c r="N3032" i="1" a="1"/>
  <c r="N3032" i="1" s="1"/>
  <c r="N3033" i="1" a="1"/>
  <c r="N3033" i="1" s="1"/>
  <c r="N3034" i="1" a="1"/>
  <c r="N3034" i="1" s="1"/>
  <c r="N3035" i="1" a="1"/>
  <c r="N3035" i="1" s="1"/>
  <c r="N3036" i="1" a="1"/>
  <c r="N3036" i="1" s="1"/>
  <c r="N3037" i="1" a="1"/>
  <c r="N3037" i="1" s="1"/>
  <c r="N3038" i="1" a="1"/>
  <c r="N3038" i="1" s="1"/>
  <c r="N3039" i="1" a="1"/>
  <c r="N3039" i="1" s="1"/>
  <c r="N3040" i="1" a="1"/>
  <c r="N3040" i="1" s="1"/>
  <c r="N3041" i="1" a="1"/>
  <c r="N3041" i="1" s="1"/>
  <c r="N3042" i="1" a="1"/>
  <c r="N3042" i="1" s="1"/>
  <c r="N3043" i="1" a="1"/>
  <c r="N3043" i="1" s="1"/>
  <c r="N3044" i="1" a="1"/>
  <c r="N3044" i="1" s="1"/>
  <c r="N3045" i="1" a="1"/>
  <c r="N3045" i="1" s="1"/>
  <c r="N3046" i="1" a="1"/>
  <c r="N3046" i="1" s="1"/>
  <c r="N3047" i="1" a="1"/>
  <c r="N3047" i="1" s="1"/>
  <c r="N3048" i="1" a="1"/>
  <c r="N3048" i="1" s="1"/>
  <c r="N3049" i="1" a="1"/>
  <c r="N3049" i="1" s="1"/>
  <c r="N3050" i="1" a="1"/>
  <c r="N3050" i="1" s="1"/>
  <c r="N3051" i="1" a="1"/>
  <c r="N3051" i="1" s="1"/>
  <c r="N3052" i="1" a="1"/>
  <c r="N3052" i="1" s="1"/>
  <c r="N3053" i="1" a="1"/>
  <c r="N3053" i="1" s="1"/>
  <c r="N3054" i="1" a="1"/>
  <c r="N3054" i="1" s="1"/>
  <c r="N3055" i="1" a="1"/>
  <c r="N3055" i="1" s="1"/>
  <c r="N3056" i="1" a="1"/>
  <c r="N3056" i="1" s="1"/>
  <c r="N3057" i="1" a="1"/>
  <c r="N3057" i="1" s="1"/>
  <c r="N3058" i="1" a="1"/>
  <c r="N3058" i="1" s="1"/>
  <c r="N3059" i="1" a="1"/>
  <c r="N3059" i="1" s="1"/>
  <c r="N3060" i="1" a="1"/>
  <c r="N3060" i="1" s="1"/>
  <c r="N3061" i="1" a="1"/>
  <c r="N3061" i="1" s="1"/>
  <c r="N3062" i="1" a="1"/>
  <c r="N3062" i="1" s="1"/>
  <c r="N3063" i="1" a="1"/>
  <c r="N3063" i="1" s="1"/>
  <c r="N3064" i="1" a="1"/>
  <c r="N3064" i="1" s="1"/>
  <c r="N3065" i="1" a="1"/>
  <c r="N3065" i="1" s="1"/>
  <c r="N3066" i="1" a="1"/>
  <c r="N3066" i="1" s="1"/>
  <c r="N3067" i="1" a="1"/>
  <c r="N3067" i="1" s="1"/>
  <c r="N3068" i="1" a="1"/>
  <c r="N3068" i="1" s="1"/>
  <c r="N3069" i="1" a="1"/>
  <c r="N3069" i="1" s="1"/>
  <c r="N3070" i="1" a="1"/>
  <c r="N3070" i="1" s="1"/>
  <c r="N3071" i="1" a="1"/>
  <c r="N3071" i="1" s="1"/>
  <c r="N3072" i="1" a="1"/>
  <c r="N3072" i="1" s="1"/>
  <c r="N3073" i="1" a="1"/>
  <c r="N3073" i="1" s="1"/>
  <c r="N3074" i="1" a="1"/>
  <c r="N3074" i="1" s="1"/>
  <c r="N3075" i="1" a="1"/>
  <c r="N3075" i="1" s="1"/>
  <c r="N3076" i="1" a="1"/>
  <c r="N3076" i="1" s="1"/>
  <c r="N3077" i="1" a="1"/>
  <c r="N3077" i="1" s="1"/>
  <c r="N3078" i="1" a="1"/>
  <c r="N3078" i="1" s="1"/>
  <c r="N3079" i="1" a="1"/>
  <c r="N3079" i="1" s="1"/>
  <c r="N3080" i="1" a="1"/>
  <c r="N3080" i="1" s="1"/>
  <c r="N3081" i="1" a="1"/>
  <c r="N3081" i="1" s="1"/>
  <c r="N3082" i="1" a="1"/>
  <c r="N3082" i="1" s="1"/>
  <c r="N3083" i="1" a="1"/>
  <c r="N3083" i="1" s="1"/>
  <c r="N3084" i="1" a="1"/>
  <c r="N3084" i="1" s="1"/>
  <c r="N3085" i="1" a="1"/>
  <c r="N3085" i="1" s="1"/>
  <c r="N3086" i="1" a="1"/>
  <c r="N3086" i="1" s="1"/>
  <c r="N3087" i="1" a="1"/>
  <c r="N3087" i="1" s="1"/>
  <c r="N3088" i="1" a="1"/>
  <c r="N3088" i="1" s="1"/>
  <c r="N3089" i="1" a="1"/>
  <c r="N3089" i="1" s="1"/>
  <c r="N3090" i="1" a="1"/>
  <c r="N3090" i="1" s="1"/>
  <c r="N3091" i="1" a="1"/>
  <c r="N3091" i="1" s="1"/>
  <c r="N3092" i="1" a="1"/>
  <c r="N3092" i="1" s="1"/>
  <c r="N3093" i="1" a="1"/>
  <c r="N3093" i="1" s="1"/>
  <c r="N3094" i="1" a="1"/>
  <c r="N3094" i="1" s="1"/>
  <c r="N3095" i="1" a="1"/>
  <c r="N3095" i="1" s="1"/>
  <c r="N3096" i="1" a="1"/>
  <c r="N3096" i="1" s="1"/>
  <c r="N3097" i="1" a="1"/>
  <c r="N3097" i="1" s="1"/>
  <c r="N3098" i="1" a="1"/>
  <c r="N3098" i="1" s="1"/>
  <c r="N3099" i="1" a="1"/>
  <c r="N3099" i="1" s="1"/>
  <c r="N3100" i="1" a="1"/>
  <c r="N3100" i="1" s="1"/>
  <c r="N3101" i="1" a="1"/>
  <c r="N3101" i="1" s="1"/>
  <c r="N3102" i="1" a="1"/>
  <c r="N3102" i="1" s="1"/>
  <c r="N3103" i="1" a="1"/>
  <c r="N3103" i="1" s="1"/>
  <c r="N3104" i="1" a="1"/>
  <c r="N3104" i="1" s="1"/>
  <c r="N3105" i="1" a="1"/>
  <c r="N3105" i="1" s="1"/>
  <c r="N3106" i="1" a="1"/>
  <c r="N3106" i="1" s="1"/>
  <c r="N3107" i="1" a="1"/>
  <c r="N3107" i="1" s="1"/>
  <c r="N3108" i="1" a="1"/>
  <c r="N3108" i="1" s="1"/>
  <c r="N3109" i="1" a="1"/>
  <c r="N3109" i="1" s="1"/>
  <c r="N3110" i="1" a="1"/>
  <c r="N3110" i="1" s="1"/>
  <c r="N3111" i="1" a="1"/>
  <c r="N3111" i="1" s="1"/>
  <c r="N3112" i="1" a="1"/>
  <c r="N3112" i="1" s="1"/>
  <c r="N3113" i="1" a="1"/>
  <c r="N3113" i="1" s="1"/>
  <c r="N3114" i="1" a="1"/>
  <c r="N3114" i="1" s="1"/>
  <c r="N3115" i="1" a="1"/>
  <c r="N3115" i="1" s="1"/>
  <c r="N3116" i="1" a="1"/>
  <c r="N3116" i="1" s="1"/>
  <c r="N3117" i="1" a="1"/>
  <c r="N3117" i="1" s="1"/>
  <c r="N3118" i="1" a="1"/>
  <c r="N3118" i="1" s="1"/>
  <c r="N3119" i="1" a="1"/>
  <c r="N3119" i="1" s="1"/>
  <c r="N3120" i="1" a="1"/>
  <c r="N3120" i="1" s="1"/>
  <c r="N3121" i="1" a="1"/>
  <c r="N3121" i="1" s="1"/>
  <c r="N3122" i="1" a="1"/>
  <c r="N3122" i="1" s="1"/>
  <c r="N3123" i="1" a="1"/>
  <c r="N3123" i="1" s="1"/>
  <c r="N3124" i="1" a="1"/>
  <c r="N3124" i="1" s="1"/>
  <c r="N3125" i="1" a="1"/>
  <c r="N3125" i="1" s="1"/>
  <c r="N3126" i="1" a="1"/>
  <c r="N3126" i="1" s="1"/>
  <c r="N3127" i="1" a="1"/>
  <c r="N3127" i="1" s="1"/>
  <c r="N3128" i="1" a="1"/>
  <c r="N3128" i="1" s="1"/>
  <c r="N3129" i="1" a="1"/>
  <c r="N3129" i="1" s="1"/>
  <c r="N3130" i="1" a="1"/>
  <c r="N3130" i="1" s="1"/>
  <c r="N3131" i="1" a="1"/>
  <c r="N3131" i="1" s="1"/>
  <c r="N3132" i="1" a="1"/>
  <c r="N3132" i="1" s="1"/>
  <c r="N3133" i="1" a="1"/>
  <c r="N3133" i="1" s="1"/>
  <c r="N3134" i="1" a="1"/>
  <c r="N3134" i="1" s="1"/>
  <c r="N3135" i="1" a="1"/>
  <c r="N3135" i="1" s="1"/>
  <c r="N3136" i="1" a="1"/>
  <c r="N3136" i="1" s="1"/>
  <c r="N3137" i="1" a="1"/>
  <c r="N3137" i="1" s="1"/>
  <c r="N3138" i="1" a="1"/>
  <c r="N3138" i="1" s="1"/>
  <c r="N3139" i="1" a="1"/>
  <c r="N3139" i="1" s="1"/>
  <c r="N3140" i="1" a="1"/>
  <c r="N3140" i="1" s="1"/>
  <c r="N3141" i="1" a="1"/>
  <c r="N3141" i="1" s="1"/>
  <c r="N3142" i="1" a="1"/>
  <c r="N3142" i="1" s="1"/>
  <c r="N3143" i="1" a="1"/>
  <c r="N3143" i="1" s="1"/>
  <c r="N3144" i="1" a="1"/>
  <c r="N3144" i="1" s="1"/>
  <c r="N3145" i="1" a="1"/>
  <c r="N3145" i="1" s="1"/>
  <c r="N3146" i="1" a="1"/>
  <c r="N3146" i="1" s="1"/>
  <c r="N3147" i="1" a="1"/>
  <c r="N3147" i="1" s="1"/>
  <c r="N3148" i="1" a="1"/>
  <c r="N3148" i="1" s="1"/>
  <c r="N3149" i="1" a="1"/>
  <c r="N3149" i="1" s="1"/>
  <c r="N3150" i="1" a="1"/>
  <c r="N3150" i="1" s="1"/>
  <c r="N3151" i="1" a="1"/>
  <c r="N3151" i="1" s="1"/>
  <c r="N3152" i="1" a="1"/>
  <c r="N3152" i="1" s="1"/>
  <c r="N3153" i="1" a="1"/>
  <c r="N3153" i="1" s="1"/>
  <c r="N3154" i="1" a="1"/>
  <c r="N3154" i="1" s="1"/>
  <c r="N3155" i="1" a="1"/>
  <c r="N3155" i="1" s="1"/>
  <c r="N3156" i="1" a="1"/>
  <c r="N3156" i="1" s="1"/>
  <c r="N3157" i="1" a="1"/>
  <c r="N3157" i="1" s="1"/>
  <c r="N3158" i="1" a="1"/>
  <c r="N3158" i="1" s="1"/>
  <c r="N3159" i="1" a="1"/>
  <c r="N3159" i="1" s="1"/>
  <c r="N3160" i="1" a="1"/>
  <c r="N3160" i="1" s="1"/>
  <c r="N3161" i="1" a="1"/>
  <c r="N3161" i="1" s="1"/>
  <c r="N3162" i="1" a="1"/>
  <c r="N3162" i="1" s="1"/>
  <c r="N3163" i="1" a="1"/>
  <c r="N3163" i="1" s="1"/>
  <c r="N3164" i="1" a="1"/>
  <c r="N3164" i="1" s="1"/>
  <c r="N3165" i="1" a="1"/>
  <c r="N3165" i="1" s="1"/>
  <c r="N3166" i="1" a="1"/>
  <c r="N3166" i="1" s="1"/>
  <c r="N3167" i="1" a="1"/>
  <c r="N3167" i="1" s="1"/>
  <c r="N3168" i="1" a="1"/>
  <c r="N3168" i="1" s="1"/>
  <c r="N3169" i="1" a="1"/>
  <c r="N3169" i="1" s="1"/>
  <c r="N3170" i="1" a="1"/>
  <c r="N3170" i="1" s="1"/>
  <c r="N3171" i="1" a="1"/>
  <c r="N3171" i="1" s="1"/>
  <c r="N3172" i="1" a="1"/>
  <c r="N3172" i="1" s="1"/>
  <c r="N3173" i="1" a="1"/>
  <c r="N3173" i="1" s="1"/>
  <c r="N3174" i="1" a="1"/>
  <c r="N3174" i="1" s="1"/>
  <c r="N3175" i="1" a="1"/>
  <c r="N3175" i="1" s="1"/>
  <c r="N3176" i="1" a="1"/>
  <c r="N3176" i="1" s="1"/>
  <c r="N3177" i="1" a="1"/>
  <c r="N3177" i="1" s="1"/>
  <c r="N3178" i="1" a="1"/>
  <c r="N3178" i="1" s="1"/>
  <c r="N3179" i="1" a="1"/>
  <c r="N3179" i="1" s="1"/>
  <c r="N3180" i="1" a="1"/>
  <c r="N3180" i="1" s="1"/>
  <c r="N3181" i="1" a="1"/>
  <c r="N3181" i="1" s="1"/>
  <c r="N3182" i="1" a="1"/>
  <c r="N3182" i="1" s="1"/>
  <c r="N3183" i="1" a="1"/>
  <c r="N3183" i="1" s="1"/>
  <c r="N3184" i="1" a="1"/>
  <c r="N3184" i="1" s="1"/>
  <c r="N3185" i="1" a="1"/>
  <c r="N3185" i="1" s="1"/>
  <c r="N3186" i="1" a="1"/>
  <c r="N3186" i="1" s="1"/>
  <c r="N3187" i="1" a="1"/>
  <c r="N3187" i="1" s="1"/>
  <c r="N3188" i="1" a="1"/>
  <c r="N3188" i="1" s="1"/>
  <c r="N3189" i="1" a="1"/>
  <c r="N3189" i="1" s="1"/>
  <c r="N3190" i="1" a="1"/>
  <c r="N3190" i="1" s="1"/>
  <c r="N3191" i="1" a="1"/>
  <c r="N3191" i="1" s="1"/>
  <c r="N3192" i="1" a="1"/>
  <c r="N3192" i="1" s="1"/>
  <c r="N3193" i="1" a="1"/>
  <c r="N3193" i="1" s="1"/>
  <c r="N3194" i="1" a="1"/>
  <c r="N3194" i="1" s="1"/>
  <c r="N3195" i="1" a="1"/>
  <c r="N3195" i="1" s="1"/>
  <c r="N3196" i="1" a="1"/>
  <c r="N3196" i="1" s="1"/>
  <c r="N3197" i="1" a="1"/>
  <c r="N3197" i="1" s="1"/>
  <c r="N3198" i="1" a="1"/>
  <c r="N3198" i="1" s="1"/>
  <c r="N3199" i="1" a="1"/>
  <c r="N3199" i="1" s="1"/>
  <c r="N3200" i="1" a="1"/>
  <c r="N3200" i="1" s="1"/>
  <c r="N3201" i="1" a="1"/>
  <c r="N3201" i="1" s="1"/>
  <c r="N3202" i="1" a="1"/>
  <c r="N3202" i="1" s="1"/>
  <c r="N3203" i="1" a="1"/>
  <c r="N3203" i="1" s="1"/>
  <c r="N3204" i="1" a="1"/>
  <c r="N3204" i="1" s="1"/>
  <c r="N3205" i="1" a="1"/>
  <c r="N3205" i="1" s="1"/>
  <c r="N3206" i="1" a="1"/>
  <c r="N3206" i="1" s="1"/>
  <c r="N3207" i="1" a="1"/>
  <c r="N3207" i="1" s="1"/>
  <c r="N3208" i="1" a="1"/>
  <c r="N3208" i="1" s="1"/>
  <c r="N3209" i="1" a="1"/>
  <c r="N3209" i="1" s="1"/>
  <c r="N3210" i="1" a="1"/>
  <c r="N3210" i="1" s="1"/>
  <c r="N3211" i="1" a="1"/>
  <c r="N3211" i="1" s="1"/>
  <c r="N3212" i="1" a="1"/>
  <c r="N3212" i="1" s="1"/>
  <c r="N3213" i="1" a="1"/>
  <c r="N3213" i="1" s="1"/>
  <c r="N3214" i="1" a="1"/>
  <c r="N3214" i="1" s="1"/>
  <c r="N3215" i="1" a="1"/>
  <c r="N3215" i="1" s="1"/>
  <c r="N3216" i="1" a="1"/>
  <c r="N3216" i="1" s="1"/>
  <c r="N3217" i="1" a="1"/>
  <c r="N3217" i="1" s="1"/>
  <c r="N3218" i="1" a="1"/>
  <c r="N3218" i="1" s="1"/>
  <c r="N3219" i="1" a="1"/>
  <c r="N3219" i="1" s="1"/>
  <c r="N3220" i="1" a="1"/>
  <c r="N3220" i="1" s="1"/>
  <c r="N3221" i="1" a="1"/>
  <c r="N3221" i="1" s="1"/>
  <c r="N3222" i="1" a="1"/>
  <c r="N3222" i="1" s="1"/>
  <c r="N3223" i="1" a="1"/>
  <c r="N3223" i="1" s="1"/>
  <c r="N3224" i="1" a="1"/>
  <c r="N3224" i="1" s="1"/>
  <c r="N3225" i="1" a="1"/>
  <c r="N3225" i="1" s="1"/>
  <c r="N3226" i="1" a="1"/>
  <c r="N3226" i="1" s="1"/>
  <c r="N3227" i="1" a="1"/>
  <c r="N3227" i="1" s="1"/>
  <c r="N3228" i="1" a="1"/>
  <c r="N3228" i="1" s="1"/>
  <c r="N3229" i="1" a="1"/>
  <c r="N3229" i="1" s="1"/>
  <c r="N3230" i="1" a="1"/>
  <c r="N3230" i="1" s="1"/>
  <c r="N3231" i="1" a="1"/>
  <c r="N3231" i="1" s="1"/>
  <c r="N3232" i="1" a="1"/>
  <c r="N3232" i="1" s="1"/>
  <c r="N3233" i="1" a="1"/>
  <c r="N3233" i="1" s="1"/>
  <c r="N3234" i="1" a="1"/>
  <c r="N3234" i="1" s="1"/>
  <c r="N3235" i="1" a="1"/>
  <c r="N3235" i="1" s="1"/>
  <c r="N3236" i="1" a="1"/>
  <c r="N3236" i="1" s="1"/>
  <c r="N3237" i="1" a="1"/>
  <c r="N3237" i="1" s="1"/>
  <c r="N3238" i="1" a="1"/>
  <c r="N3238" i="1" s="1"/>
  <c r="N3239" i="1" a="1"/>
  <c r="N3239" i="1" s="1"/>
  <c r="N3240" i="1" a="1"/>
  <c r="N3240" i="1" s="1"/>
  <c r="N3241" i="1" a="1"/>
  <c r="N3241" i="1" s="1"/>
  <c r="N3242" i="1" a="1"/>
  <c r="N3242" i="1" s="1"/>
  <c r="N3243" i="1" a="1"/>
  <c r="N3243" i="1" s="1"/>
  <c r="N3244" i="1" a="1"/>
  <c r="N3244" i="1" s="1"/>
  <c r="N3245" i="1" a="1"/>
  <c r="N3245" i="1" s="1"/>
  <c r="N3246" i="1" a="1"/>
  <c r="N3246" i="1" s="1"/>
  <c r="N3247" i="1" a="1"/>
  <c r="N3247" i="1" s="1"/>
  <c r="N3248" i="1" a="1"/>
  <c r="N3248" i="1" s="1"/>
  <c r="N3249" i="1" a="1"/>
  <c r="N3249" i="1" s="1"/>
  <c r="N3250" i="1" a="1"/>
  <c r="N3250" i="1" s="1"/>
  <c r="N3251" i="1" a="1"/>
  <c r="N3251" i="1" s="1"/>
  <c r="N3252" i="1" a="1"/>
  <c r="N3252" i="1" s="1"/>
  <c r="N3253" i="1" a="1"/>
  <c r="N3253" i="1" s="1"/>
  <c r="N3254" i="1" a="1"/>
  <c r="N3254" i="1" s="1"/>
  <c r="N3255" i="1" a="1"/>
  <c r="N3255" i="1" s="1"/>
  <c r="N3256" i="1" a="1"/>
  <c r="N3256" i="1" s="1"/>
  <c r="N3257" i="1" a="1"/>
  <c r="N3257" i="1" s="1"/>
  <c r="N3258" i="1" a="1"/>
  <c r="N3258" i="1" s="1"/>
  <c r="N3259" i="1" a="1"/>
  <c r="N3259" i="1" s="1"/>
  <c r="N3260" i="1" a="1"/>
  <c r="N3260" i="1" s="1"/>
  <c r="N3261" i="1" a="1"/>
  <c r="N3261" i="1" s="1"/>
  <c r="N3262" i="1" a="1"/>
  <c r="N3262" i="1" s="1"/>
  <c r="N3263" i="1" a="1"/>
  <c r="N3263" i="1" s="1"/>
  <c r="N3264" i="1" a="1"/>
  <c r="N3264" i="1" s="1"/>
  <c r="N3265" i="1" a="1"/>
  <c r="N3265" i="1" s="1"/>
  <c r="N3266" i="1" a="1"/>
  <c r="N3266" i="1" s="1"/>
  <c r="N3267" i="1" a="1"/>
  <c r="N3267" i="1" s="1"/>
  <c r="N3268" i="1" a="1"/>
  <c r="N3268" i="1" s="1"/>
  <c r="N3269" i="1" a="1"/>
  <c r="N3269" i="1" s="1"/>
  <c r="N3270" i="1" a="1"/>
  <c r="N3270" i="1" s="1"/>
  <c r="N3271" i="1" a="1"/>
  <c r="N3271" i="1" s="1"/>
  <c r="N3272" i="1" a="1"/>
  <c r="N3272" i="1" s="1"/>
  <c r="N3273" i="1" a="1"/>
  <c r="N3273" i="1" s="1"/>
  <c r="N3274" i="1" a="1"/>
  <c r="N3274" i="1" s="1"/>
  <c r="N3275" i="1" a="1"/>
  <c r="N3275" i="1" s="1"/>
  <c r="N3276" i="1" a="1"/>
  <c r="N3276" i="1" s="1"/>
  <c r="N3277" i="1" a="1"/>
  <c r="N3277" i="1" s="1"/>
  <c r="N3278" i="1" a="1"/>
  <c r="N3278" i="1" s="1"/>
  <c r="N3279" i="1" a="1"/>
  <c r="N3279" i="1" s="1"/>
  <c r="N3280" i="1" a="1"/>
  <c r="N3280" i="1" s="1"/>
  <c r="N3281" i="1" a="1"/>
  <c r="N3281" i="1" s="1"/>
  <c r="N3282" i="1" a="1"/>
  <c r="N3282" i="1" s="1"/>
  <c r="N3283" i="1" a="1"/>
  <c r="N3283" i="1" s="1"/>
  <c r="N3284" i="1" a="1"/>
  <c r="N3284" i="1" s="1"/>
  <c r="N3285" i="1" a="1"/>
  <c r="N3285" i="1" s="1"/>
  <c r="N3286" i="1" a="1"/>
  <c r="N3286" i="1" s="1"/>
  <c r="N3287" i="1" a="1"/>
  <c r="N3287" i="1" s="1"/>
  <c r="N3288" i="1" a="1"/>
  <c r="N3288" i="1" s="1"/>
  <c r="N3289" i="1" a="1"/>
  <c r="N3289" i="1" s="1"/>
  <c r="N3290" i="1" a="1"/>
  <c r="N3290" i="1" s="1"/>
  <c r="N3291" i="1" a="1"/>
  <c r="N3291" i="1" s="1"/>
  <c r="N3292" i="1" a="1"/>
  <c r="N3292" i="1" s="1"/>
  <c r="N3293" i="1" a="1"/>
  <c r="N3293" i="1" s="1"/>
  <c r="N3294" i="1" a="1"/>
  <c r="N3294" i="1" s="1"/>
  <c r="N3295" i="1" a="1"/>
  <c r="N3295" i="1" s="1"/>
  <c r="N3296" i="1" a="1"/>
  <c r="N3296" i="1" s="1"/>
  <c r="N3297" i="1" a="1"/>
  <c r="N3297" i="1" s="1"/>
  <c r="N3298" i="1" a="1"/>
  <c r="N3298" i="1" s="1"/>
  <c r="N3299" i="1" a="1"/>
  <c r="N3299" i="1" s="1"/>
  <c r="N3300" i="1" a="1"/>
  <c r="N3300" i="1" s="1"/>
  <c r="N3301" i="1" a="1"/>
  <c r="N3301" i="1" s="1"/>
  <c r="N3302" i="1" a="1"/>
  <c r="N3302" i="1" s="1"/>
  <c r="N3303" i="1" a="1"/>
  <c r="N3303" i="1" s="1"/>
  <c r="N3304" i="1" a="1"/>
  <c r="N3304" i="1" s="1"/>
  <c r="N3305" i="1" a="1"/>
  <c r="N3305" i="1" s="1"/>
  <c r="N3306" i="1" a="1"/>
  <c r="N3306" i="1" s="1"/>
  <c r="N3307" i="1" a="1"/>
  <c r="N3307" i="1" s="1"/>
  <c r="N3308" i="1" a="1"/>
  <c r="N3308" i="1" s="1"/>
  <c r="N3309" i="1" a="1"/>
  <c r="N3309" i="1" s="1"/>
  <c r="N3310" i="1" a="1"/>
  <c r="N3310" i="1" s="1"/>
  <c r="N3311" i="1" a="1"/>
  <c r="N3311" i="1" s="1"/>
  <c r="N3312" i="1" a="1"/>
  <c r="N3312" i="1" s="1"/>
  <c r="N3313" i="1" a="1"/>
  <c r="N3313" i="1" s="1"/>
  <c r="N3314" i="1" a="1"/>
  <c r="N3314" i="1" s="1"/>
  <c r="N3315" i="1" a="1"/>
  <c r="N3315" i="1" s="1"/>
  <c r="N3316" i="1" a="1"/>
  <c r="N3316" i="1" s="1"/>
  <c r="N3317" i="1" a="1"/>
  <c r="N3317" i="1" s="1"/>
  <c r="N3318" i="1" a="1"/>
  <c r="N3318" i="1" s="1"/>
  <c r="N3319" i="1" a="1"/>
  <c r="N3319" i="1" s="1"/>
  <c r="N3320" i="1" a="1"/>
  <c r="N3320" i="1" s="1"/>
  <c r="N3321" i="1" a="1"/>
  <c r="N3321" i="1" s="1"/>
  <c r="N3322" i="1" a="1"/>
  <c r="N3322" i="1" s="1"/>
  <c r="N3323" i="1" a="1"/>
  <c r="N3323" i="1" s="1"/>
  <c r="N3324" i="1" a="1"/>
  <c r="N3324" i="1" s="1"/>
  <c r="N3325" i="1" a="1"/>
  <c r="N3325" i="1" s="1"/>
  <c r="N3326" i="1" a="1"/>
  <c r="N3326" i="1" s="1"/>
  <c r="N3327" i="1" a="1"/>
  <c r="N3327" i="1" s="1"/>
  <c r="N3328" i="1" a="1"/>
  <c r="N3328" i="1" s="1"/>
  <c r="N3329" i="1" a="1"/>
  <c r="N3329" i="1" s="1"/>
  <c r="N3330" i="1" a="1"/>
  <c r="N3330" i="1" s="1"/>
  <c r="N3331" i="1" a="1"/>
  <c r="N3331" i="1" s="1"/>
  <c r="N3332" i="1" a="1"/>
  <c r="N3332" i="1" s="1"/>
  <c r="N3333" i="1" a="1"/>
  <c r="N3333" i="1" s="1"/>
  <c r="N3334" i="1" a="1"/>
  <c r="N3334" i="1" s="1"/>
  <c r="N3335" i="1" a="1"/>
  <c r="N3335" i="1" s="1"/>
  <c r="N3336" i="1" a="1"/>
  <c r="N3336" i="1" s="1"/>
  <c r="N3337" i="1" a="1"/>
  <c r="N3337" i="1" s="1"/>
  <c r="N3338" i="1" a="1"/>
  <c r="N3338" i="1" s="1"/>
  <c r="N3339" i="1" a="1"/>
  <c r="N3339" i="1" s="1"/>
  <c r="N3340" i="1" a="1"/>
  <c r="N3340" i="1" s="1"/>
  <c r="N3341" i="1" a="1"/>
  <c r="N3341" i="1" s="1"/>
  <c r="N3342" i="1" a="1"/>
  <c r="N3342" i="1" s="1"/>
  <c r="N3343" i="1" a="1"/>
  <c r="N3343" i="1" s="1"/>
  <c r="N3344" i="1" a="1"/>
  <c r="N3344" i="1" s="1"/>
  <c r="N3345" i="1" a="1"/>
  <c r="N3345" i="1" s="1"/>
  <c r="N3346" i="1" a="1"/>
  <c r="N3346" i="1" s="1"/>
  <c r="N3347" i="1" a="1"/>
  <c r="N3347" i="1" s="1"/>
  <c r="N3348" i="1" a="1"/>
  <c r="N3348" i="1" s="1"/>
  <c r="N3349" i="1" a="1"/>
  <c r="N3349" i="1" s="1"/>
  <c r="N3350" i="1" a="1"/>
  <c r="N3350" i="1" s="1"/>
  <c r="N3351" i="1" a="1"/>
  <c r="N3351" i="1" s="1"/>
  <c r="N3352" i="1" a="1"/>
  <c r="N3352" i="1" s="1"/>
  <c r="N3353" i="1" a="1"/>
  <c r="N3353" i="1" s="1"/>
  <c r="N3354" i="1" a="1"/>
  <c r="N3354" i="1" s="1"/>
  <c r="N3355" i="1" a="1"/>
  <c r="N3355" i="1" s="1"/>
  <c r="N3356" i="1" a="1"/>
  <c r="N3356" i="1" s="1"/>
  <c r="N3357" i="1" a="1"/>
  <c r="N3357" i="1" s="1"/>
  <c r="N3358" i="1" a="1"/>
  <c r="N3358" i="1" s="1"/>
  <c r="N3359" i="1" a="1"/>
  <c r="N3359" i="1" s="1"/>
  <c r="N3360" i="1" a="1"/>
  <c r="N3360" i="1" s="1"/>
  <c r="N3361" i="1" a="1"/>
  <c r="N3361" i="1" s="1"/>
  <c r="N3362" i="1" a="1"/>
  <c r="N3362" i="1" s="1"/>
  <c r="N3363" i="1" a="1"/>
  <c r="N3363" i="1" s="1"/>
  <c r="N3364" i="1" a="1"/>
  <c r="N3364" i="1" s="1"/>
  <c r="N3365" i="1" a="1"/>
  <c r="N3365" i="1" s="1"/>
  <c r="N3366" i="1" a="1"/>
  <c r="N3366" i="1" s="1"/>
  <c r="N3367" i="1" a="1"/>
  <c r="N3367" i="1" s="1"/>
  <c r="N3368" i="1" a="1"/>
  <c r="N3368" i="1" s="1"/>
  <c r="N3369" i="1" a="1"/>
  <c r="N3369" i="1" s="1"/>
  <c r="N3370" i="1" a="1"/>
  <c r="N3370" i="1" s="1"/>
  <c r="N3371" i="1" a="1"/>
  <c r="N3371" i="1" s="1"/>
  <c r="N3372" i="1" a="1"/>
  <c r="N3372" i="1" s="1"/>
  <c r="N3373" i="1" a="1"/>
  <c r="N3373" i="1" s="1"/>
  <c r="N3374" i="1" a="1"/>
  <c r="N3374" i="1" s="1"/>
  <c r="N3375" i="1" a="1"/>
  <c r="N3375" i="1" s="1"/>
  <c r="N3376" i="1" a="1"/>
  <c r="N3376" i="1" s="1"/>
  <c r="N3377" i="1" a="1"/>
  <c r="N3377" i="1" s="1"/>
  <c r="N3378" i="1" a="1"/>
  <c r="N3378" i="1" s="1"/>
  <c r="N3379" i="1" a="1"/>
  <c r="N3379" i="1" s="1"/>
  <c r="N3380" i="1" a="1"/>
  <c r="N3380" i="1" s="1"/>
  <c r="N3381" i="1" a="1"/>
  <c r="N3381" i="1" s="1"/>
  <c r="N3382" i="1" a="1"/>
  <c r="N3382" i="1" s="1"/>
  <c r="N3383" i="1" a="1"/>
  <c r="N3383" i="1" s="1"/>
  <c r="N3384" i="1" a="1"/>
  <c r="N3384" i="1" s="1"/>
  <c r="N3385" i="1" a="1"/>
  <c r="N3385" i="1" s="1"/>
  <c r="N3386" i="1" a="1"/>
  <c r="N3386" i="1" s="1"/>
  <c r="N3387" i="1" a="1"/>
  <c r="N3387" i="1" s="1"/>
  <c r="N3388" i="1" a="1"/>
  <c r="N3388" i="1" s="1"/>
  <c r="N3389" i="1" a="1"/>
  <c r="N3389" i="1" s="1"/>
  <c r="N3390" i="1" a="1"/>
  <c r="N3390" i="1" s="1"/>
  <c r="N3391" i="1" a="1"/>
  <c r="N3391" i="1" s="1"/>
  <c r="N3392" i="1" a="1"/>
  <c r="N3392" i="1" s="1"/>
  <c r="N3393" i="1" a="1"/>
  <c r="N3393" i="1" s="1"/>
  <c r="N3394" i="1" a="1"/>
  <c r="N3394" i="1" s="1"/>
  <c r="N3395" i="1" a="1"/>
  <c r="N3395" i="1" s="1"/>
  <c r="N3396" i="1" a="1"/>
  <c r="N3396" i="1" s="1"/>
  <c r="N3397" i="1" a="1"/>
  <c r="N3397" i="1" s="1"/>
  <c r="N3398" i="1" a="1"/>
  <c r="N3398" i="1" s="1"/>
  <c r="N3399" i="1" a="1"/>
  <c r="N3399" i="1" s="1"/>
  <c r="N3400" i="1" a="1"/>
  <c r="N3400" i="1" s="1"/>
  <c r="N3401" i="1" a="1"/>
  <c r="N3401" i="1" s="1"/>
  <c r="N3402" i="1" a="1"/>
  <c r="N3402" i="1" s="1"/>
  <c r="N3403" i="1" a="1"/>
  <c r="N3403" i="1" s="1"/>
  <c r="N3404" i="1" a="1"/>
  <c r="N3404" i="1" s="1"/>
  <c r="N3405" i="1" a="1"/>
  <c r="N3405" i="1" s="1"/>
  <c r="N3406" i="1" a="1"/>
  <c r="N3406" i="1" s="1"/>
  <c r="N3407" i="1" a="1"/>
  <c r="N3407" i="1" s="1"/>
  <c r="N3408" i="1" a="1"/>
  <c r="N3408" i="1" s="1"/>
  <c r="N3409" i="1" a="1"/>
  <c r="N3409" i="1" s="1"/>
  <c r="N3410" i="1" a="1"/>
  <c r="N3410" i="1" s="1"/>
  <c r="N3411" i="1" a="1"/>
  <c r="N3411" i="1" s="1"/>
  <c r="N3412" i="1" a="1"/>
  <c r="N3412" i="1" s="1"/>
  <c r="N3413" i="1" a="1"/>
  <c r="N3413" i="1" s="1"/>
  <c r="N3414" i="1" a="1"/>
  <c r="N3414" i="1" s="1"/>
  <c r="N3415" i="1" a="1"/>
  <c r="N3415" i="1" s="1"/>
  <c r="N3416" i="1" a="1"/>
  <c r="N3416" i="1" s="1"/>
  <c r="N3417" i="1" a="1"/>
  <c r="N3417" i="1" s="1"/>
  <c r="N3418" i="1" a="1"/>
  <c r="N3418" i="1" s="1"/>
  <c r="N3419" i="1" a="1"/>
  <c r="N3419" i="1" s="1"/>
  <c r="N3420" i="1" a="1"/>
  <c r="N3420" i="1" s="1"/>
  <c r="N3421" i="1" a="1"/>
  <c r="N3421" i="1" s="1"/>
  <c r="N3422" i="1" a="1"/>
  <c r="N3422" i="1" s="1"/>
  <c r="N3423" i="1" a="1"/>
  <c r="N3423" i="1" s="1"/>
  <c r="N3424" i="1" a="1"/>
  <c r="N3424" i="1" s="1"/>
  <c r="N3425" i="1" a="1"/>
  <c r="N3425" i="1" s="1"/>
  <c r="N3426" i="1" a="1"/>
  <c r="N3426" i="1" s="1"/>
  <c r="N3427" i="1" a="1"/>
  <c r="N3427" i="1" s="1"/>
  <c r="N3428" i="1" a="1"/>
  <c r="N3428" i="1" s="1"/>
  <c r="N3429" i="1" a="1"/>
  <c r="N3429" i="1" s="1"/>
  <c r="N3430" i="1" a="1"/>
  <c r="N3430" i="1" s="1"/>
  <c r="N3431" i="1" a="1"/>
  <c r="N3431" i="1" s="1"/>
  <c r="N3432" i="1" a="1"/>
  <c r="N3432" i="1" s="1"/>
  <c r="N3433" i="1" a="1"/>
  <c r="N3433" i="1" s="1"/>
  <c r="N3434" i="1" a="1"/>
  <c r="N3434" i="1" s="1"/>
  <c r="N3435" i="1" a="1"/>
  <c r="N3435" i="1" s="1"/>
  <c r="N3436" i="1" a="1"/>
  <c r="N3436" i="1" s="1"/>
  <c r="N3437" i="1" a="1"/>
  <c r="N3437" i="1" s="1"/>
  <c r="N3438" i="1" a="1"/>
  <c r="N3438" i="1" s="1"/>
  <c r="N3439" i="1" a="1"/>
  <c r="N3439" i="1" s="1"/>
  <c r="N3440" i="1" a="1"/>
  <c r="N3440" i="1" s="1"/>
  <c r="N3441" i="1" a="1"/>
  <c r="N3441" i="1" s="1"/>
  <c r="N3442" i="1" a="1"/>
  <c r="N3442" i="1" s="1"/>
  <c r="N3443" i="1" a="1"/>
  <c r="N3443" i="1" s="1"/>
  <c r="N3444" i="1" a="1"/>
  <c r="N3444" i="1" s="1"/>
  <c r="N3445" i="1" a="1"/>
  <c r="N3445" i="1" s="1"/>
  <c r="N3446" i="1" a="1"/>
  <c r="N3446" i="1" s="1"/>
  <c r="N3447" i="1" a="1"/>
  <c r="N3447" i="1" s="1"/>
  <c r="N3448" i="1" a="1"/>
  <c r="N3448" i="1" s="1"/>
  <c r="N3449" i="1" a="1"/>
  <c r="N3449" i="1" s="1"/>
  <c r="N3450" i="1" a="1"/>
  <c r="N3450" i="1" s="1"/>
  <c r="N3451" i="1" a="1"/>
  <c r="N3451" i="1" s="1"/>
  <c r="N3452" i="1" a="1"/>
  <c r="N3452" i="1" s="1"/>
  <c r="N3453" i="1" a="1"/>
  <c r="N3453" i="1" s="1"/>
  <c r="N3454" i="1" a="1"/>
  <c r="N3454" i="1" s="1"/>
  <c r="N3455" i="1" a="1"/>
  <c r="N3455" i="1" s="1"/>
  <c r="N3456" i="1" a="1"/>
  <c r="N3456" i="1" s="1"/>
  <c r="N3457" i="1" a="1"/>
  <c r="N3457" i="1" s="1"/>
  <c r="N3458" i="1" a="1"/>
  <c r="N3458" i="1" s="1"/>
  <c r="N3459" i="1" a="1"/>
  <c r="N3459" i="1" s="1"/>
  <c r="N3460" i="1" a="1"/>
  <c r="N3460" i="1" s="1"/>
  <c r="N3461" i="1" a="1"/>
  <c r="N3461" i="1" s="1"/>
  <c r="N3462" i="1" a="1"/>
  <c r="N3462" i="1" s="1"/>
  <c r="N3463" i="1" a="1"/>
  <c r="N3463" i="1" s="1"/>
  <c r="N3464" i="1" a="1"/>
  <c r="N3464" i="1" s="1"/>
  <c r="N3465" i="1" a="1"/>
  <c r="N3465" i="1" s="1"/>
  <c r="N3466" i="1" a="1"/>
  <c r="N3466" i="1" s="1"/>
  <c r="N3467" i="1" a="1"/>
  <c r="N3467" i="1" s="1"/>
  <c r="N3468" i="1" a="1"/>
  <c r="N3468" i="1" s="1"/>
  <c r="N3469" i="1" a="1"/>
  <c r="N3469" i="1" s="1"/>
  <c r="N3470" i="1" a="1"/>
  <c r="N3470" i="1" s="1"/>
  <c r="N3471" i="1" a="1"/>
  <c r="N3471" i="1" s="1"/>
  <c r="N3472" i="1" a="1"/>
  <c r="N3472" i="1" s="1"/>
  <c r="N3473" i="1" a="1"/>
  <c r="N3473" i="1" s="1"/>
  <c r="N3474" i="1" a="1"/>
  <c r="N3474" i="1" s="1"/>
  <c r="N3475" i="1" a="1"/>
  <c r="N3475" i="1" s="1"/>
  <c r="N3476" i="1" a="1"/>
  <c r="N3476" i="1" s="1"/>
  <c r="N3477" i="1" a="1"/>
  <c r="N3477" i="1" s="1"/>
  <c r="N3478" i="1" a="1"/>
  <c r="N3478" i="1" s="1"/>
  <c r="N3479" i="1" a="1"/>
  <c r="N3479" i="1" s="1"/>
  <c r="N3480" i="1" a="1"/>
  <c r="N3480" i="1" s="1"/>
  <c r="N3481" i="1" a="1"/>
  <c r="N3481" i="1" s="1"/>
  <c r="N3482" i="1" a="1"/>
  <c r="N3482" i="1" s="1"/>
  <c r="N3483" i="1" a="1"/>
  <c r="N3483" i="1" s="1"/>
  <c r="N3484" i="1" a="1"/>
  <c r="N3484" i="1" s="1"/>
  <c r="N3485" i="1" a="1"/>
  <c r="N3485" i="1" s="1"/>
  <c r="N3486" i="1" a="1"/>
  <c r="N3486" i="1" s="1"/>
  <c r="N3487" i="1" a="1"/>
  <c r="N3487" i="1" s="1"/>
  <c r="N3488" i="1" a="1"/>
  <c r="N3488" i="1" s="1"/>
  <c r="N3489" i="1" a="1"/>
  <c r="N3489" i="1" s="1"/>
  <c r="N3490" i="1" a="1"/>
  <c r="N3490" i="1" s="1"/>
  <c r="N3491" i="1" a="1"/>
  <c r="N3491" i="1" s="1"/>
  <c r="N3492" i="1" a="1"/>
  <c r="N3492" i="1" s="1"/>
  <c r="N3493" i="1" a="1"/>
  <c r="N3493" i="1" s="1"/>
  <c r="N3494" i="1" a="1"/>
  <c r="N3494" i="1" s="1"/>
  <c r="N3495" i="1" a="1"/>
  <c r="N3495" i="1" s="1"/>
  <c r="N3496" i="1" a="1"/>
  <c r="N3496" i="1" s="1"/>
  <c r="N3497" i="1" a="1"/>
  <c r="N3497" i="1" s="1"/>
  <c r="N3498" i="1" a="1"/>
  <c r="N3498" i="1" s="1"/>
  <c r="N3499" i="1" a="1"/>
  <c r="N3499" i="1" s="1"/>
  <c r="N3500" i="1" a="1"/>
  <c r="N3500" i="1" s="1"/>
  <c r="N3501" i="1" a="1"/>
  <c r="N3501" i="1" s="1"/>
  <c r="N3502" i="1" a="1"/>
  <c r="N3502" i="1" s="1"/>
  <c r="N3503" i="1" a="1"/>
  <c r="N3503" i="1" s="1"/>
  <c r="N3504" i="1" a="1"/>
  <c r="N3504" i="1" s="1"/>
  <c r="N3505" i="1" a="1"/>
  <c r="N3505" i="1" s="1"/>
  <c r="N3506" i="1" a="1"/>
  <c r="N3506" i="1" s="1"/>
  <c r="N3507" i="1" a="1"/>
  <c r="N3507" i="1" s="1"/>
  <c r="N3508" i="1" a="1"/>
  <c r="N3508" i="1" s="1"/>
  <c r="N3509" i="1" a="1"/>
  <c r="N3509" i="1" s="1"/>
  <c r="N3510" i="1" a="1"/>
  <c r="N3510" i="1" s="1"/>
  <c r="N3511" i="1" a="1"/>
  <c r="N3511" i="1" s="1"/>
  <c r="N3512" i="1" a="1"/>
  <c r="N3512" i="1" s="1"/>
  <c r="N3513" i="1" a="1"/>
  <c r="N3513" i="1" s="1"/>
  <c r="N3514" i="1" a="1"/>
  <c r="N3514" i="1" s="1"/>
  <c r="N3515" i="1" a="1"/>
  <c r="N3515" i="1" s="1"/>
  <c r="N3516" i="1" a="1"/>
  <c r="N3516" i="1" s="1"/>
  <c r="N3517" i="1" a="1"/>
  <c r="N3517" i="1" s="1"/>
  <c r="N3518" i="1" a="1"/>
  <c r="N3518" i="1" s="1"/>
  <c r="N3519" i="1" a="1"/>
  <c r="N3519" i="1" s="1"/>
  <c r="N3520" i="1" a="1"/>
  <c r="N3520" i="1" s="1"/>
  <c r="N3521" i="1" a="1"/>
  <c r="N3521" i="1" s="1"/>
  <c r="N3522" i="1" a="1"/>
  <c r="N3522" i="1" s="1"/>
  <c r="N3523" i="1" a="1"/>
  <c r="N3523" i="1" s="1"/>
  <c r="N3524" i="1" a="1"/>
  <c r="N3524" i="1" s="1"/>
  <c r="N3525" i="1" a="1"/>
  <c r="N3525" i="1" s="1"/>
  <c r="N3526" i="1" a="1"/>
  <c r="N3526" i="1" s="1"/>
  <c r="N3527" i="1" a="1"/>
  <c r="N3527" i="1" s="1"/>
  <c r="N3528" i="1" a="1"/>
  <c r="N3528" i="1" s="1"/>
  <c r="N3529" i="1" a="1"/>
  <c r="N3529" i="1" s="1"/>
  <c r="N3530" i="1" a="1"/>
  <c r="N3530" i="1" s="1"/>
  <c r="N3531" i="1" a="1"/>
  <c r="N3531" i="1" s="1"/>
  <c r="N3532" i="1" a="1"/>
  <c r="N3532" i="1" s="1"/>
  <c r="N3533" i="1" a="1"/>
  <c r="N3533" i="1" s="1"/>
  <c r="N3534" i="1" a="1"/>
  <c r="N3534" i="1" s="1"/>
  <c r="N3535" i="1" a="1"/>
  <c r="N3535" i="1" s="1"/>
  <c r="N3536" i="1" a="1"/>
  <c r="N3536" i="1" s="1"/>
  <c r="N3537" i="1" a="1"/>
  <c r="N3537" i="1" s="1"/>
  <c r="N3538" i="1" a="1"/>
  <c r="N3538" i="1" s="1"/>
  <c r="N3539" i="1" a="1"/>
  <c r="N3539" i="1" s="1"/>
  <c r="N3540" i="1" a="1"/>
  <c r="N3540" i="1" s="1"/>
  <c r="N3541" i="1" a="1"/>
  <c r="N3541" i="1" s="1"/>
  <c r="N3542" i="1" a="1"/>
  <c r="N3542" i="1" s="1"/>
  <c r="N3543" i="1" a="1"/>
  <c r="N3543" i="1" s="1"/>
  <c r="N3544" i="1" a="1"/>
  <c r="N3544" i="1" s="1"/>
  <c r="N3545" i="1" a="1"/>
  <c r="N3545" i="1" s="1"/>
  <c r="N3546" i="1" a="1"/>
  <c r="N3546" i="1" s="1"/>
  <c r="N3547" i="1" a="1"/>
  <c r="N3547" i="1" s="1"/>
  <c r="N3548" i="1" a="1"/>
  <c r="N3548" i="1" s="1"/>
  <c r="N3549" i="1" a="1"/>
  <c r="N3549" i="1" s="1"/>
  <c r="N3550" i="1" a="1"/>
  <c r="N3550" i="1" s="1"/>
  <c r="N3551" i="1" a="1"/>
  <c r="N3551" i="1" s="1"/>
  <c r="N3552" i="1" a="1"/>
  <c r="N3552" i="1" s="1"/>
  <c r="N3553" i="1" a="1"/>
  <c r="N3553" i="1" s="1"/>
  <c r="N3554" i="1" a="1"/>
  <c r="N3554" i="1" s="1"/>
  <c r="N3555" i="1" a="1"/>
  <c r="N3555" i="1" s="1"/>
  <c r="N3556" i="1" a="1"/>
  <c r="N3556" i="1" s="1"/>
  <c r="N3557" i="1" a="1"/>
  <c r="N3557" i="1" s="1"/>
  <c r="N3558" i="1" a="1"/>
  <c r="N3558" i="1" s="1"/>
  <c r="N3559" i="1" a="1"/>
  <c r="N3559" i="1" s="1"/>
  <c r="N3560" i="1" a="1"/>
  <c r="N3560" i="1" s="1"/>
  <c r="N3561" i="1" a="1"/>
  <c r="N3561" i="1" s="1"/>
  <c r="N3562" i="1" a="1"/>
  <c r="N3562" i="1" s="1"/>
  <c r="N3563" i="1" a="1"/>
  <c r="N3563" i="1" s="1"/>
  <c r="N3564" i="1" a="1"/>
  <c r="N3564" i="1" s="1"/>
  <c r="N3565" i="1" a="1"/>
  <c r="N3565" i="1" s="1"/>
  <c r="N3566" i="1" a="1"/>
  <c r="N3566" i="1" s="1"/>
  <c r="N3567" i="1" a="1"/>
  <c r="N3567" i="1" s="1"/>
  <c r="N3568" i="1" a="1"/>
  <c r="N3568" i="1" s="1"/>
  <c r="N3569" i="1" a="1"/>
  <c r="N3569" i="1" s="1"/>
  <c r="N3570" i="1" a="1"/>
  <c r="N3570" i="1" s="1"/>
  <c r="N3571" i="1" a="1"/>
  <c r="N3571" i="1" s="1"/>
  <c r="N3572" i="1" a="1"/>
  <c r="N3572" i="1" s="1"/>
  <c r="N3573" i="1" a="1"/>
  <c r="N3573" i="1" s="1"/>
  <c r="N3574" i="1" a="1"/>
  <c r="N3574" i="1" s="1"/>
  <c r="N3575" i="1" a="1"/>
  <c r="N3575" i="1" s="1"/>
  <c r="N3576" i="1" a="1"/>
  <c r="N3576" i="1" s="1"/>
  <c r="N3577" i="1" a="1"/>
  <c r="N3577" i="1" s="1"/>
  <c r="N3578" i="1" a="1"/>
  <c r="N3578" i="1" s="1"/>
  <c r="N3579" i="1" a="1"/>
  <c r="N3579" i="1" s="1"/>
  <c r="N3580" i="1" a="1"/>
  <c r="N3580" i="1" s="1"/>
  <c r="N3581" i="1" a="1"/>
  <c r="N3581" i="1" s="1"/>
  <c r="N3582" i="1" a="1"/>
  <c r="N3582" i="1" s="1"/>
  <c r="N3583" i="1" a="1"/>
  <c r="N3583" i="1" s="1"/>
  <c r="N3584" i="1" a="1"/>
  <c r="N3584" i="1" s="1"/>
  <c r="N3585" i="1" a="1"/>
  <c r="N3585" i="1" s="1"/>
  <c r="N3586" i="1" a="1"/>
  <c r="N3586" i="1" s="1"/>
  <c r="N3587" i="1" a="1"/>
  <c r="N3587" i="1" s="1"/>
  <c r="N3588" i="1" a="1"/>
  <c r="N3588" i="1" s="1"/>
  <c r="N3589" i="1" a="1"/>
  <c r="N3589" i="1" s="1"/>
  <c r="N3590" i="1" a="1"/>
  <c r="N3590" i="1" s="1"/>
  <c r="N3591" i="1" a="1"/>
  <c r="N3591" i="1" s="1"/>
  <c r="N3592" i="1" a="1"/>
  <c r="N3592" i="1" s="1"/>
  <c r="N3593" i="1" a="1"/>
  <c r="N3593" i="1" s="1"/>
  <c r="N3594" i="1" a="1"/>
  <c r="N3594" i="1" s="1"/>
  <c r="N3595" i="1" a="1"/>
  <c r="N3595" i="1" s="1"/>
  <c r="N3596" i="1" a="1"/>
  <c r="N3596" i="1" s="1"/>
  <c r="N3597" i="1" a="1"/>
  <c r="N3597" i="1" s="1"/>
  <c r="N3598" i="1" a="1"/>
  <c r="N3598" i="1" s="1"/>
  <c r="N3599" i="1" a="1"/>
  <c r="N3599" i="1" s="1"/>
  <c r="N3600" i="1" a="1"/>
  <c r="N3600" i="1" s="1"/>
  <c r="N3601" i="1" a="1"/>
  <c r="N3601" i="1" s="1"/>
  <c r="N3602" i="1" a="1"/>
  <c r="N3602" i="1" s="1"/>
  <c r="N3603" i="1" a="1"/>
  <c r="N3603" i="1" s="1"/>
  <c r="N3604" i="1" a="1"/>
  <c r="N3604" i="1" s="1"/>
  <c r="N3605" i="1" a="1"/>
  <c r="N3605" i="1" s="1"/>
  <c r="N3606" i="1" a="1"/>
  <c r="N3606" i="1" s="1"/>
  <c r="N3607" i="1" a="1"/>
  <c r="N3607" i="1" s="1"/>
  <c r="N3608" i="1" a="1"/>
  <c r="N3608" i="1" s="1"/>
  <c r="N3609" i="1" a="1"/>
  <c r="N3609" i="1" s="1"/>
  <c r="N3610" i="1" a="1"/>
  <c r="N3610" i="1" s="1"/>
  <c r="N3611" i="1" a="1"/>
  <c r="N3611" i="1" s="1"/>
  <c r="N3612" i="1" a="1"/>
  <c r="N3612" i="1" s="1"/>
  <c r="N3613" i="1" a="1"/>
  <c r="N3613" i="1" s="1"/>
  <c r="N3614" i="1" a="1"/>
  <c r="N3614" i="1" s="1"/>
  <c r="N3615" i="1" a="1"/>
  <c r="N3615" i="1" s="1"/>
  <c r="N3616" i="1" a="1"/>
  <c r="N3616" i="1" s="1"/>
  <c r="N3617" i="1" a="1"/>
  <c r="N3617" i="1" s="1"/>
  <c r="N3618" i="1" a="1"/>
  <c r="N3618" i="1" s="1"/>
  <c r="N3619" i="1" a="1"/>
  <c r="N3619" i="1" s="1"/>
  <c r="N3620" i="1" a="1"/>
  <c r="N3620" i="1" s="1"/>
  <c r="N3621" i="1" a="1"/>
  <c r="N3621" i="1" s="1"/>
  <c r="N3622" i="1" a="1"/>
  <c r="N3622" i="1" s="1"/>
  <c r="N3623" i="1" a="1"/>
  <c r="N3623" i="1" s="1"/>
  <c r="N3624" i="1" a="1"/>
  <c r="N3624" i="1" s="1"/>
  <c r="N3625" i="1" a="1"/>
  <c r="N3625" i="1" s="1"/>
  <c r="N3626" i="1" a="1"/>
  <c r="N3626" i="1" s="1"/>
  <c r="N3627" i="1" a="1"/>
  <c r="N3627" i="1" s="1"/>
  <c r="N3628" i="1" a="1"/>
  <c r="N3628" i="1" s="1"/>
  <c r="N3629" i="1" a="1"/>
  <c r="N3629" i="1" s="1"/>
  <c r="N3630" i="1" a="1"/>
  <c r="N3630" i="1" s="1"/>
  <c r="N3631" i="1" a="1"/>
  <c r="N3631" i="1" s="1"/>
  <c r="N3632" i="1" a="1"/>
  <c r="N3632" i="1" s="1"/>
  <c r="N3633" i="1" a="1"/>
  <c r="N3633" i="1" s="1"/>
  <c r="N3634" i="1" a="1"/>
  <c r="N3634" i="1" s="1"/>
  <c r="N3635" i="1" a="1"/>
  <c r="N3635" i="1" s="1"/>
  <c r="N3636" i="1" a="1"/>
  <c r="N3636" i="1" s="1"/>
  <c r="N3637" i="1" a="1"/>
  <c r="N3637" i="1" s="1"/>
  <c r="N3638" i="1" a="1"/>
  <c r="N3638" i="1" s="1"/>
  <c r="N3639" i="1" a="1"/>
  <c r="N3639" i="1" s="1"/>
  <c r="N3640" i="1" a="1"/>
  <c r="N3640" i="1" s="1"/>
  <c r="N3641" i="1" a="1"/>
  <c r="N3641" i="1" s="1"/>
  <c r="N3642" i="1" a="1"/>
  <c r="N3642" i="1" s="1"/>
  <c r="N3643" i="1" a="1"/>
  <c r="N3643" i="1" s="1"/>
  <c r="N3644" i="1" a="1"/>
  <c r="N3644" i="1" s="1"/>
  <c r="N3645" i="1" a="1"/>
  <c r="N3645" i="1" s="1"/>
  <c r="N3646" i="1" a="1"/>
  <c r="N3646" i="1" s="1"/>
  <c r="N3647" i="1" a="1"/>
  <c r="N3647" i="1" s="1"/>
  <c r="N3648" i="1" a="1"/>
  <c r="N3648" i="1" s="1"/>
  <c r="N3649" i="1" a="1"/>
  <c r="N3649" i="1" s="1"/>
  <c r="N3650" i="1" a="1"/>
  <c r="N3650" i="1" s="1"/>
  <c r="N3651" i="1" a="1"/>
  <c r="N3651" i="1" s="1"/>
  <c r="N3652" i="1" a="1"/>
  <c r="N3652" i="1" s="1"/>
  <c r="N3653" i="1" a="1"/>
  <c r="N3653" i="1" s="1"/>
  <c r="N3654" i="1" a="1"/>
  <c r="N3654" i="1" s="1"/>
  <c r="N3655" i="1" a="1"/>
  <c r="N3655" i="1" s="1"/>
  <c r="N3656" i="1" a="1"/>
  <c r="N3656" i="1" s="1"/>
  <c r="N3657" i="1" a="1"/>
  <c r="N3657" i="1" s="1"/>
  <c r="N3658" i="1" a="1"/>
  <c r="N3658" i="1" s="1"/>
  <c r="N3659" i="1" a="1"/>
  <c r="N3659" i="1" s="1"/>
  <c r="N3660" i="1" a="1"/>
  <c r="N3660" i="1" s="1"/>
  <c r="N3661" i="1" a="1"/>
  <c r="N3661" i="1" s="1"/>
  <c r="N3662" i="1" a="1"/>
  <c r="N3662" i="1" s="1"/>
  <c r="N3663" i="1" a="1"/>
  <c r="N3663" i="1" s="1"/>
  <c r="N3664" i="1" a="1"/>
  <c r="N3664" i="1" s="1"/>
  <c r="N3665" i="1" a="1"/>
  <c r="N3665" i="1" s="1"/>
  <c r="N3666" i="1" a="1"/>
  <c r="N3666" i="1" s="1"/>
  <c r="N3667" i="1" a="1"/>
  <c r="N3667" i="1" s="1"/>
  <c r="N3668" i="1" a="1"/>
  <c r="N3668" i="1" s="1"/>
  <c r="N3669" i="1" a="1"/>
  <c r="N3669" i="1" s="1"/>
  <c r="N3670" i="1" a="1"/>
  <c r="N3670" i="1" s="1"/>
  <c r="N3671" i="1" a="1"/>
  <c r="N3671" i="1" s="1"/>
  <c r="N3672" i="1" a="1"/>
  <c r="N3672" i="1" s="1"/>
  <c r="N3673" i="1" a="1"/>
  <c r="N3673" i="1" s="1"/>
  <c r="N3674" i="1" a="1"/>
  <c r="N3674" i="1" s="1"/>
  <c r="N3675" i="1" a="1"/>
  <c r="N3675" i="1" s="1"/>
  <c r="N3676" i="1" a="1"/>
  <c r="N3676" i="1" s="1"/>
  <c r="N3677" i="1" a="1"/>
  <c r="N3677" i="1" s="1"/>
  <c r="N3678" i="1" a="1"/>
  <c r="N3678" i="1" s="1"/>
  <c r="N3679" i="1" a="1"/>
  <c r="N3679" i="1" s="1"/>
  <c r="N3680" i="1" a="1"/>
  <c r="N3680" i="1" s="1"/>
  <c r="N3681" i="1" a="1"/>
  <c r="N3681" i="1" s="1"/>
  <c r="N3682" i="1" a="1"/>
  <c r="N3682" i="1" s="1"/>
  <c r="N3683" i="1" a="1"/>
  <c r="N3683" i="1" s="1"/>
  <c r="N3684" i="1" a="1"/>
  <c r="N3684" i="1" s="1"/>
  <c r="N3685" i="1" a="1"/>
  <c r="N3685" i="1" s="1"/>
  <c r="N3686" i="1" a="1"/>
  <c r="N3686" i="1" s="1"/>
  <c r="N3687" i="1" a="1"/>
  <c r="N3687" i="1" s="1"/>
  <c r="N3688" i="1" a="1"/>
  <c r="N3688" i="1" s="1"/>
  <c r="N3689" i="1" a="1"/>
  <c r="N3689" i="1" s="1"/>
  <c r="N3690" i="1" a="1"/>
  <c r="N3690" i="1" s="1"/>
  <c r="N3691" i="1" a="1"/>
  <c r="N3691" i="1" s="1"/>
  <c r="N3692" i="1" a="1"/>
  <c r="N3692" i="1" s="1"/>
  <c r="N3693" i="1" a="1"/>
  <c r="N3693" i="1" s="1"/>
  <c r="N3694" i="1" a="1"/>
  <c r="N3694" i="1" s="1"/>
  <c r="N3695" i="1" a="1"/>
  <c r="N3695" i="1" s="1"/>
  <c r="N3696" i="1" a="1"/>
  <c r="N3696" i="1" s="1"/>
  <c r="N3697" i="1" a="1"/>
  <c r="N3697" i="1" s="1"/>
  <c r="N3698" i="1" a="1"/>
  <c r="N3698" i="1" s="1"/>
  <c r="N3699" i="1" a="1"/>
  <c r="N3699" i="1" s="1"/>
  <c r="N3700" i="1" a="1"/>
  <c r="N3700" i="1" s="1"/>
  <c r="N3701" i="1" a="1"/>
  <c r="N3701" i="1" s="1"/>
  <c r="N3702" i="1" a="1"/>
  <c r="N3702" i="1" s="1"/>
  <c r="N3703" i="1" a="1"/>
  <c r="N3703" i="1" s="1"/>
  <c r="N3704" i="1" a="1"/>
  <c r="N3704" i="1" s="1"/>
  <c r="N3705" i="1" a="1"/>
  <c r="N3705" i="1" s="1"/>
  <c r="N3706" i="1" a="1"/>
  <c r="N3706" i="1" s="1"/>
  <c r="N3707" i="1" a="1"/>
  <c r="N3707" i="1" s="1"/>
  <c r="N3708" i="1" a="1"/>
  <c r="N3708" i="1" s="1"/>
  <c r="N3709" i="1" a="1"/>
  <c r="N3709" i="1" s="1"/>
  <c r="N3710" i="1" a="1"/>
  <c r="N3710" i="1" s="1"/>
  <c r="N3711" i="1" a="1"/>
  <c r="N3711" i="1" s="1"/>
  <c r="N3712" i="1" a="1"/>
  <c r="N3712" i="1" s="1"/>
  <c r="N3713" i="1" a="1"/>
  <c r="N3713" i="1" s="1"/>
  <c r="N3714" i="1" a="1"/>
  <c r="N3714" i="1" s="1"/>
  <c r="N3715" i="1" a="1"/>
  <c r="N3715" i="1" s="1"/>
  <c r="N3716" i="1" a="1"/>
  <c r="N3716" i="1" s="1"/>
  <c r="N3717" i="1" a="1"/>
  <c r="N3717" i="1" s="1"/>
  <c r="N3718" i="1" a="1"/>
  <c r="N3718" i="1" s="1"/>
  <c r="N3719" i="1" a="1"/>
  <c r="N3719" i="1" s="1"/>
  <c r="N3720" i="1" a="1"/>
  <c r="N3720" i="1" s="1"/>
  <c r="N3721" i="1" a="1"/>
  <c r="N3721" i="1" s="1"/>
  <c r="N3722" i="1" a="1"/>
  <c r="N3722" i="1" s="1"/>
  <c r="N3723" i="1" a="1"/>
  <c r="N3723" i="1" s="1"/>
  <c r="N3724" i="1" a="1"/>
  <c r="N3724" i="1" s="1"/>
  <c r="N3725" i="1" a="1"/>
  <c r="N3725" i="1" s="1"/>
  <c r="N3726" i="1" a="1"/>
  <c r="N3726" i="1" s="1"/>
  <c r="N3727" i="1" a="1"/>
  <c r="N3727" i="1" s="1"/>
  <c r="N3728" i="1" a="1"/>
  <c r="N3728" i="1" s="1"/>
  <c r="N3729" i="1" a="1"/>
  <c r="N3729" i="1" s="1"/>
  <c r="N3730" i="1" a="1"/>
  <c r="N3730" i="1" s="1"/>
  <c r="N3731" i="1" a="1"/>
  <c r="N3731" i="1" s="1"/>
  <c r="N3732" i="1" a="1"/>
  <c r="N3732" i="1" s="1"/>
  <c r="N3733" i="1" a="1"/>
  <c r="N3733" i="1" s="1"/>
  <c r="N3734" i="1" a="1"/>
  <c r="N3734" i="1" s="1"/>
  <c r="N3735" i="1" a="1"/>
  <c r="N3735" i="1" s="1"/>
  <c r="N3736" i="1" a="1"/>
  <c r="N3736" i="1" s="1"/>
  <c r="N3737" i="1" a="1"/>
  <c r="N3737" i="1" s="1"/>
  <c r="N3738" i="1" a="1"/>
  <c r="N3738" i="1" s="1"/>
  <c r="N3739" i="1" a="1"/>
  <c r="N3739" i="1" s="1"/>
  <c r="N3740" i="1" a="1"/>
  <c r="N3740" i="1" s="1"/>
  <c r="N3741" i="1" a="1"/>
  <c r="N3741" i="1" s="1"/>
  <c r="N3742" i="1" a="1"/>
  <c r="N3742" i="1" s="1"/>
  <c r="N3743" i="1" a="1"/>
  <c r="N3743" i="1" s="1"/>
  <c r="N3744" i="1" a="1"/>
  <c r="N3744" i="1" s="1"/>
  <c r="N3745" i="1" a="1"/>
  <c r="N3745" i="1" s="1"/>
  <c r="N3746" i="1" a="1"/>
  <c r="N3746" i="1" s="1"/>
  <c r="N3747" i="1" a="1"/>
  <c r="N3747" i="1" s="1"/>
  <c r="N3748" i="1" a="1"/>
  <c r="N3748" i="1" s="1"/>
  <c r="N3749" i="1" a="1"/>
  <c r="N3749" i="1" s="1"/>
  <c r="N3750" i="1" a="1"/>
  <c r="N3750" i="1" s="1"/>
  <c r="N3751" i="1" a="1"/>
  <c r="N3751" i="1" s="1"/>
  <c r="N3752" i="1" a="1"/>
  <c r="N3752" i="1" s="1"/>
  <c r="N3753" i="1" a="1"/>
  <c r="N3753" i="1" s="1"/>
  <c r="N3754" i="1" a="1"/>
  <c r="N3754" i="1" s="1"/>
  <c r="N3755" i="1" a="1"/>
  <c r="N3755" i="1" s="1"/>
  <c r="N3756" i="1" a="1"/>
  <c r="N3756" i="1" s="1"/>
  <c r="N3757" i="1" a="1"/>
  <c r="N3757" i="1" s="1"/>
  <c r="N3758" i="1" a="1"/>
  <c r="N3758" i="1" s="1"/>
  <c r="N3759" i="1" a="1"/>
  <c r="N3759" i="1" s="1"/>
  <c r="N3760" i="1" a="1"/>
  <c r="N3760" i="1" s="1"/>
  <c r="N3761" i="1" a="1"/>
  <c r="N3761" i="1" s="1"/>
  <c r="N3762" i="1" a="1"/>
  <c r="N3762" i="1" s="1"/>
  <c r="N3763" i="1" a="1"/>
  <c r="N3763" i="1" s="1"/>
  <c r="N3764" i="1" a="1"/>
  <c r="N3764" i="1" s="1"/>
  <c r="N3765" i="1" a="1"/>
  <c r="N3765" i="1" s="1"/>
  <c r="N3766" i="1" a="1"/>
  <c r="N3766" i="1" s="1"/>
  <c r="N3767" i="1" a="1"/>
  <c r="N3767" i="1" s="1"/>
  <c r="N3768" i="1" a="1"/>
  <c r="N3768" i="1" s="1"/>
  <c r="N3769" i="1" a="1"/>
  <c r="N3769" i="1" s="1"/>
  <c r="N3770" i="1" a="1"/>
  <c r="N3770" i="1" s="1"/>
  <c r="N3771" i="1" a="1"/>
  <c r="N3771" i="1" s="1"/>
  <c r="N3772" i="1" a="1"/>
  <c r="N3772" i="1" s="1"/>
  <c r="N3773" i="1" a="1"/>
  <c r="N3773" i="1" s="1"/>
  <c r="N3774" i="1" a="1"/>
  <c r="N3774" i="1" s="1"/>
  <c r="N3775" i="1" a="1"/>
  <c r="N3775" i="1" s="1"/>
  <c r="N3776" i="1" a="1"/>
  <c r="N3776" i="1" s="1"/>
  <c r="N3777" i="1" a="1"/>
  <c r="N3777" i="1" s="1"/>
  <c r="N3778" i="1" a="1"/>
  <c r="N3778" i="1" s="1"/>
  <c r="N3779" i="1" a="1"/>
  <c r="N3779" i="1" s="1"/>
  <c r="N3780" i="1" a="1"/>
  <c r="N3780" i="1" s="1"/>
  <c r="N3781" i="1" a="1"/>
  <c r="N3781" i="1" s="1"/>
  <c r="N3782" i="1" a="1"/>
  <c r="N3782" i="1" s="1"/>
  <c r="N3783" i="1" a="1"/>
  <c r="N3783" i="1" s="1"/>
  <c r="N3784" i="1" a="1"/>
  <c r="N3784" i="1" s="1"/>
  <c r="N3785" i="1" a="1"/>
  <c r="N3785" i="1" s="1"/>
  <c r="N3786" i="1" a="1"/>
  <c r="N3786" i="1" s="1"/>
  <c r="N3787" i="1" a="1"/>
  <c r="N3787" i="1" s="1"/>
  <c r="N3788" i="1" a="1"/>
  <c r="N3788" i="1" s="1"/>
  <c r="N3789" i="1" a="1"/>
  <c r="N3789" i="1" s="1"/>
  <c r="N3790" i="1" a="1"/>
  <c r="N3790" i="1" s="1"/>
  <c r="N3791" i="1" a="1"/>
  <c r="N3791" i="1" s="1"/>
  <c r="N3792" i="1" a="1"/>
  <c r="N3792" i="1" s="1"/>
  <c r="N3793" i="1" a="1"/>
  <c r="N3793" i="1" s="1"/>
  <c r="N3794" i="1" a="1"/>
  <c r="N3794" i="1" s="1"/>
  <c r="N3795" i="1" a="1"/>
  <c r="N3795" i="1" s="1"/>
  <c r="N3796" i="1" a="1"/>
  <c r="N3796" i="1" s="1"/>
  <c r="N3797" i="1" a="1"/>
  <c r="N3797" i="1" s="1"/>
  <c r="N3798" i="1" a="1"/>
  <c r="N3798" i="1" s="1"/>
  <c r="N3799" i="1" a="1"/>
  <c r="N3799" i="1" s="1"/>
  <c r="N3800" i="1" a="1"/>
  <c r="N3800" i="1" s="1"/>
  <c r="N3801" i="1" a="1"/>
  <c r="N3801" i="1" s="1"/>
  <c r="N3802" i="1" a="1"/>
  <c r="N3802" i="1" s="1"/>
  <c r="N3803" i="1" a="1"/>
  <c r="N3803" i="1" s="1"/>
  <c r="N3804" i="1" a="1"/>
  <c r="N3804" i="1" s="1"/>
  <c r="N3805" i="1" a="1"/>
  <c r="N3805" i="1" s="1"/>
  <c r="N3806" i="1" a="1"/>
  <c r="N3806" i="1" s="1"/>
  <c r="N3807" i="1" a="1"/>
  <c r="N3807" i="1" s="1"/>
  <c r="N3808" i="1" a="1"/>
  <c r="N3808" i="1" s="1"/>
  <c r="N3809" i="1" a="1"/>
  <c r="N3809" i="1" s="1"/>
  <c r="N3810" i="1" a="1"/>
  <c r="N3810" i="1" s="1"/>
  <c r="N3811" i="1" a="1"/>
  <c r="N3811" i="1" s="1"/>
  <c r="N3812" i="1" a="1"/>
  <c r="N3812" i="1" s="1"/>
  <c r="N3813" i="1" a="1"/>
  <c r="N3813" i="1" s="1"/>
  <c r="N3814" i="1" a="1"/>
  <c r="N3814" i="1" s="1"/>
  <c r="N3815" i="1" a="1"/>
  <c r="N3815" i="1" s="1"/>
  <c r="N3816" i="1" a="1"/>
  <c r="N3816" i="1" s="1"/>
  <c r="N3817" i="1" a="1"/>
  <c r="N3817" i="1" s="1"/>
  <c r="N3818" i="1" a="1"/>
  <c r="N3818" i="1" s="1"/>
  <c r="N3819" i="1" a="1"/>
  <c r="N3819" i="1" s="1"/>
  <c r="N3820" i="1" a="1"/>
  <c r="N3820" i="1" s="1"/>
  <c r="N3821" i="1" a="1"/>
  <c r="N3821" i="1" s="1"/>
  <c r="N3822" i="1" a="1"/>
  <c r="N3822" i="1" s="1"/>
  <c r="N3823" i="1" a="1"/>
  <c r="N3823" i="1" s="1"/>
  <c r="N3824" i="1" a="1"/>
  <c r="N3824" i="1" s="1"/>
  <c r="N3825" i="1" a="1"/>
  <c r="N3825" i="1" s="1"/>
  <c r="N3826" i="1" a="1"/>
  <c r="N3826" i="1" s="1"/>
  <c r="N3827" i="1" a="1"/>
  <c r="N3827" i="1" s="1"/>
  <c r="N3828" i="1" a="1"/>
  <c r="N3828" i="1" s="1"/>
  <c r="N3829" i="1" a="1"/>
  <c r="N3829" i="1" s="1"/>
  <c r="N3830" i="1" a="1"/>
  <c r="N3830" i="1" s="1"/>
  <c r="N3831" i="1" a="1"/>
  <c r="N3831" i="1" s="1"/>
  <c r="N3832" i="1" a="1"/>
  <c r="N3832" i="1" s="1"/>
  <c r="N3833" i="1" a="1"/>
  <c r="N3833" i="1" s="1"/>
  <c r="N3834" i="1" a="1"/>
  <c r="N3834" i="1" s="1"/>
  <c r="N3835" i="1" a="1"/>
  <c r="N3835" i="1" s="1"/>
  <c r="N3836" i="1" a="1"/>
  <c r="N3836" i="1" s="1"/>
  <c r="N3837" i="1" a="1"/>
  <c r="N3837" i="1" s="1"/>
  <c r="N3838" i="1" a="1"/>
  <c r="N3838" i="1" s="1"/>
  <c r="N3839" i="1" a="1"/>
  <c r="N3839" i="1" s="1"/>
  <c r="N3840" i="1" a="1"/>
  <c r="N3840" i="1" s="1"/>
  <c r="N3841" i="1" a="1"/>
  <c r="N3841" i="1" s="1"/>
  <c r="N3842" i="1" a="1"/>
  <c r="N3842" i="1" s="1"/>
  <c r="N3843" i="1" a="1"/>
  <c r="N3843" i="1" s="1"/>
  <c r="N3844" i="1" a="1"/>
  <c r="N3844" i="1" s="1"/>
  <c r="N3845" i="1" a="1"/>
  <c r="N3845" i="1" s="1"/>
  <c r="N3846" i="1" a="1"/>
  <c r="N3846" i="1" s="1"/>
  <c r="N3847" i="1" a="1"/>
  <c r="N3847" i="1" s="1"/>
  <c r="N3848" i="1" a="1"/>
  <c r="N3848" i="1" s="1"/>
  <c r="N3849" i="1" a="1"/>
  <c r="N3849" i="1" s="1"/>
  <c r="N3850" i="1" a="1"/>
  <c r="N3850" i="1" s="1"/>
  <c r="N3851" i="1" a="1"/>
  <c r="N3851" i="1" s="1"/>
  <c r="N3852" i="1" a="1"/>
  <c r="N3852" i="1" s="1"/>
  <c r="N3853" i="1" a="1"/>
  <c r="N3853" i="1" s="1"/>
  <c r="N3854" i="1" a="1"/>
  <c r="N3854" i="1" s="1"/>
  <c r="N3855" i="1" a="1"/>
  <c r="N3855" i="1" s="1"/>
  <c r="N3856" i="1" a="1"/>
  <c r="N3856" i="1" s="1"/>
  <c r="N3857" i="1" a="1"/>
  <c r="N3857" i="1" s="1"/>
  <c r="N3858" i="1" a="1"/>
  <c r="N3858" i="1" s="1"/>
  <c r="N3859" i="1" a="1"/>
  <c r="N3859" i="1" s="1"/>
  <c r="N3860" i="1" a="1"/>
  <c r="N3860" i="1" s="1"/>
  <c r="N3861" i="1" a="1"/>
  <c r="N3861" i="1" s="1"/>
  <c r="N3862" i="1" a="1"/>
  <c r="N3862" i="1" s="1"/>
  <c r="N3863" i="1" a="1"/>
  <c r="N3863" i="1" s="1"/>
  <c r="N3864" i="1" a="1"/>
  <c r="N3864" i="1" s="1"/>
  <c r="N3865" i="1" a="1"/>
  <c r="N3865" i="1" s="1"/>
  <c r="N3866" i="1" a="1"/>
  <c r="N3866" i="1" s="1"/>
  <c r="N3867" i="1" a="1"/>
  <c r="N3867" i="1" s="1"/>
  <c r="N3868" i="1" a="1"/>
  <c r="N3868" i="1" s="1"/>
  <c r="N3869" i="1" a="1"/>
  <c r="N3869" i="1" s="1"/>
  <c r="N3870" i="1" a="1"/>
  <c r="N3870" i="1" s="1"/>
  <c r="N3871" i="1" a="1"/>
  <c r="N3871" i="1" s="1"/>
  <c r="N3872" i="1" a="1"/>
  <c r="N3872" i="1" s="1"/>
  <c r="N3873" i="1" a="1"/>
  <c r="N3873" i="1" s="1"/>
  <c r="N3874" i="1" a="1"/>
  <c r="N3874" i="1" s="1"/>
  <c r="N3875" i="1" a="1"/>
  <c r="N3875" i="1" s="1"/>
  <c r="N3876" i="1" a="1"/>
  <c r="N3876" i="1" s="1"/>
  <c r="N3877" i="1" a="1"/>
  <c r="N3877" i="1" s="1"/>
  <c r="N3878" i="1" a="1"/>
  <c r="N3878" i="1" s="1"/>
  <c r="N3879" i="1" a="1"/>
  <c r="N3879" i="1" s="1"/>
  <c r="N3880" i="1" a="1"/>
  <c r="N3880" i="1" s="1"/>
  <c r="N3881" i="1" a="1"/>
  <c r="N3881" i="1" s="1"/>
  <c r="N3882" i="1" a="1"/>
  <c r="N3882" i="1" s="1"/>
  <c r="N3883" i="1" a="1"/>
  <c r="N3883" i="1" s="1"/>
  <c r="N3884" i="1" a="1"/>
  <c r="N3884" i="1" s="1"/>
  <c r="N3885" i="1" a="1"/>
  <c r="N3885" i="1" s="1"/>
  <c r="N3886" i="1" a="1"/>
  <c r="N3886" i="1" s="1"/>
  <c r="N3887" i="1" a="1"/>
  <c r="N3887" i="1" s="1"/>
  <c r="N3888" i="1" a="1"/>
  <c r="N3888" i="1" s="1"/>
  <c r="N3889" i="1" a="1"/>
  <c r="N3889" i="1" s="1"/>
  <c r="N3890" i="1" a="1"/>
  <c r="N3890" i="1" s="1"/>
  <c r="N3891" i="1" a="1"/>
  <c r="N3891" i="1" s="1"/>
  <c r="N3892" i="1" a="1"/>
  <c r="N3892" i="1" s="1"/>
  <c r="N3893" i="1" a="1"/>
  <c r="N3893" i="1" s="1"/>
  <c r="N3894" i="1" a="1"/>
  <c r="N3894" i="1" s="1"/>
  <c r="N3895" i="1" a="1"/>
  <c r="N3895" i="1" s="1"/>
  <c r="N3896" i="1" a="1"/>
  <c r="N3896" i="1" s="1"/>
  <c r="N3897" i="1" a="1"/>
  <c r="N3897" i="1" s="1"/>
  <c r="N3898" i="1" a="1"/>
  <c r="N3898" i="1" s="1"/>
  <c r="N3899" i="1" a="1"/>
  <c r="N3899" i="1" s="1"/>
  <c r="N3900" i="1" a="1"/>
  <c r="N3900" i="1" s="1"/>
  <c r="N3901" i="1" a="1"/>
  <c r="N3901" i="1" s="1"/>
  <c r="N3902" i="1" a="1"/>
  <c r="N3902" i="1" s="1"/>
  <c r="N3903" i="1" a="1"/>
  <c r="N3903" i="1" s="1"/>
  <c r="N3904" i="1" a="1"/>
  <c r="N3904" i="1" s="1"/>
  <c r="N3905" i="1" a="1"/>
  <c r="N3905" i="1" s="1"/>
  <c r="N3906" i="1" a="1"/>
  <c r="N3906" i="1" s="1"/>
  <c r="N3907" i="1" a="1"/>
  <c r="N3907" i="1" s="1"/>
  <c r="N3908" i="1" a="1"/>
  <c r="N3908" i="1" s="1"/>
  <c r="N3909" i="1" a="1"/>
  <c r="N3909" i="1" s="1"/>
  <c r="N3910" i="1" a="1"/>
  <c r="N3910" i="1" s="1"/>
  <c r="N3911" i="1" a="1"/>
  <c r="N3911" i="1" s="1"/>
  <c r="N3912" i="1" a="1"/>
  <c r="N3912" i="1" s="1"/>
  <c r="N3913" i="1" a="1"/>
  <c r="N3913" i="1" s="1"/>
  <c r="N3914" i="1" a="1"/>
  <c r="N3914" i="1" s="1"/>
  <c r="N3915" i="1" a="1"/>
  <c r="N3915" i="1" s="1"/>
  <c r="N3916" i="1" a="1"/>
  <c r="N3916" i="1" s="1"/>
  <c r="N3917" i="1" a="1"/>
  <c r="N3917" i="1" s="1"/>
  <c r="N3918" i="1" a="1"/>
  <c r="N3918" i="1" s="1"/>
  <c r="N3919" i="1" a="1"/>
  <c r="N3919" i="1" s="1"/>
  <c r="N3920" i="1" a="1"/>
  <c r="N3920" i="1" s="1"/>
  <c r="N3921" i="1" a="1"/>
  <c r="N3921" i="1" s="1"/>
  <c r="N3922" i="1" a="1"/>
  <c r="N3922" i="1" s="1"/>
  <c r="N3923" i="1" a="1"/>
  <c r="N3923" i="1" s="1"/>
  <c r="N3924" i="1" a="1"/>
  <c r="N3924" i="1" s="1"/>
  <c r="N3925" i="1" a="1"/>
  <c r="N3925" i="1" s="1"/>
  <c r="N3926" i="1" a="1"/>
  <c r="N3926" i="1" s="1"/>
  <c r="N3927" i="1" a="1"/>
  <c r="N3927" i="1" s="1"/>
  <c r="N3928" i="1" a="1"/>
  <c r="N3928" i="1" s="1"/>
  <c r="N3929" i="1" a="1"/>
  <c r="N3929" i="1" s="1"/>
  <c r="N3930" i="1" a="1"/>
  <c r="N3930" i="1" s="1"/>
  <c r="N3931" i="1" a="1"/>
  <c r="N3931" i="1" s="1"/>
  <c r="N3932" i="1" a="1"/>
  <c r="N3932" i="1" s="1"/>
  <c r="N3933" i="1" a="1"/>
  <c r="N3933" i="1" s="1"/>
  <c r="N3934" i="1" a="1"/>
  <c r="N3934" i="1" s="1"/>
  <c r="N3935" i="1" a="1"/>
  <c r="N3935" i="1" s="1"/>
  <c r="N3936" i="1" a="1"/>
  <c r="N3936" i="1" s="1"/>
  <c r="N3937" i="1" a="1"/>
  <c r="N3937" i="1" s="1"/>
  <c r="N3938" i="1" a="1"/>
  <c r="N3938" i="1" s="1"/>
  <c r="N3939" i="1" a="1"/>
  <c r="N3939" i="1" s="1"/>
  <c r="N3940" i="1" a="1"/>
  <c r="N3940" i="1" s="1"/>
  <c r="N3941" i="1" a="1"/>
  <c r="N3941" i="1" s="1"/>
  <c r="N3942" i="1" a="1"/>
  <c r="N3942" i="1" s="1"/>
  <c r="N3943" i="1" a="1"/>
  <c r="N3943" i="1" s="1"/>
  <c r="N3944" i="1" a="1"/>
  <c r="N3944" i="1" s="1"/>
  <c r="N3945" i="1" a="1"/>
  <c r="N3945" i="1" s="1"/>
  <c r="N3946" i="1" a="1"/>
  <c r="N3946" i="1" s="1"/>
  <c r="N3947" i="1" a="1"/>
  <c r="N3947" i="1" s="1"/>
  <c r="N3948" i="1" a="1"/>
  <c r="N3948" i="1" s="1"/>
  <c r="N3949" i="1" a="1"/>
  <c r="N3949" i="1" s="1"/>
  <c r="N3950" i="1" a="1"/>
  <c r="N3950" i="1" s="1"/>
  <c r="N3951" i="1" a="1"/>
  <c r="N3951" i="1" s="1"/>
  <c r="N3952" i="1" a="1"/>
  <c r="N3952" i="1" s="1"/>
  <c r="N3953" i="1" a="1"/>
  <c r="N3953" i="1" s="1"/>
  <c r="N3954" i="1" a="1"/>
  <c r="N3954" i="1" s="1"/>
  <c r="N3955" i="1" a="1"/>
  <c r="N3955" i="1" s="1"/>
  <c r="N3956" i="1" a="1"/>
  <c r="N3956" i="1" s="1"/>
  <c r="N3957" i="1" a="1"/>
  <c r="N3957" i="1" s="1"/>
  <c r="N3958" i="1" a="1"/>
  <c r="N3958" i="1" s="1"/>
  <c r="N3959" i="1" a="1"/>
  <c r="N3959" i="1" s="1"/>
  <c r="N3960" i="1" a="1"/>
  <c r="N3960" i="1" s="1"/>
  <c r="N3961" i="1" a="1"/>
  <c r="N3961" i="1" s="1"/>
  <c r="N3962" i="1" a="1"/>
  <c r="N3962" i="1" s="1"/>
  <c r="N3963" i="1" a="1"/>
  <c r="N3963" i="1" s="1"/>
  <c r="N3964" i="1" a="1"/>
  <c r="N3964" i="1" s="1"/>
  <c r="N3965" i="1" a="1"/>
  <c r="N3965" i="1" s="1"/>
  <c r="N3966" i="1" a="1"/>
  <c r="N3966" i="1" s="1"/>
  <c r="N3967" i="1" a="1"/>
  <c r="N3967" i="1" s="1"/>
  <c r="N3968" i="1" a="1"/>
  <c r="N3968" i="1" s="1"/>
  <c r="N3969" i="1" a="1"/>
  <c r="N3969" i="1" s="1"/>
  <c r="N3970" i="1" a="1"/>
  <c r="N3970" i="1" s="1"/>
  <c r="N3971" i="1" a="1"/>
  <c r="N3971" i="1" s="1"/>
  <c r="N3972" i="1" a="1"/>
  <c r="N3972" i="1" s="1"/>
  <c r="N3973" i="1" a="1"/>
  <c r="N3973" i="1" s="1"/>
  <c r="N3974" i="1" a="1"/>
  <c r="N3974" i="1" s="1"/>
  <c r="N3975" i="1" a="1"/>
  <c r="N3975" i="1" s="1"/>
  <c r="N3976" i="1" a="1"/>
  <c r="N3976" i="1" s="1"/>
  <c r="N3977" i="1" a="1"/>
  <c r="N3977" i="1" s="1"/>
  <c r="N3978" i="1" a="1"/>
  <c r="N3978" i="1" s="1"/>
  <c r="N3979" i="1" a="1"/>
  <c r="N3979" i="1" s="1"/>
  <c r="N3980" i="1" a="1"/>
  <c r="N3980" i="1" s="1"/>
  <c r="N3981" i="1" a="1"/>
  <c r="N3981" i="1" s="1"/>
  <c r="N3982" i="1" a="1"/>
  <c r="N3982" i="1" s="1"/>
  <c r="N3983" i="1" a="1"/>
  <c r="N3983" i="1" s="1"/>
  <c r="N3984" i="1" a="1"/>
  <c r="N3984" i="1" s="1"/>
  <c r="N3985" i="1" a="1"/>
  <c r="N3985" i="1" s="1"/>
  <c r="N3986" i="1" a="1"/>
  <c r="N3986" i="1" s="1"/>
  <c r="N3987" i="1" a="1"/>
  <c r="N3987" i="1" s="1"/>
  <c r="N3988" i="1" a="1"/>
  <c r="N3988" i="1" s="1"/>
  <c r="N3989" i="1" a="1"/>
  <c r="N3989" i="1" s="1"/>
  <c r="N3990" i="1" a="1"/>
  <c r="N3990" i="1" s="1"/>
  <c r="N3991" i="1" a="1"/>
  <c r="N3991" i="1" s="1"/>
  <c r="N3992" i="1" a="1"/>
  <c r="N3992" i="1" s="1"/>
  <c r="N3993" i="1" a="1"/>
  <c r="N3993" i="1" s="1"/>
  <c r="N3994" i="1" a="1"/>
  <c r="N3994" i="1" s="1"/>
  <c r="N3995" i="1" a="1"/>
  <c r="N3995" i="1" s="1"/>
  <c r="N3996" i="1" a="1"/>
  <c r="N3996" i="1" s="1"/>
  <c r="N3997" i="1" a="1"/>
  <c r="N3997" i="1" s="1"/>
  <c r="N3998" i="1" a="1"/>
  <c r="N3998" i="1" s="1"/>
  <c r="N3999" i="1" a="1"/>
  <c r="N3999" i="1" s="1"/>
  <c r="N4000" i="1" a="1"/>
  <c r="N4000" i="1" s="1"/>
  <c r="N4001" i="1" a="1"/>
  <c r="N4001" i="1" s="1"/>
  <c r="N4002" i="1" a="1"/>
  <c r="N4002" i="1" s="1"/>
  <c r="N4003" i="1" a="1"/>
  <c r="N4003" i="1" s="1"/>
  <c r="N4004" i="1" a="1"/>
  <c r="N4004" i="1" s="1"/>
  <c r="N4005" i="1" a="1"/>
  <c r="N4005" i="1" s="1"/>
  <c r="N4006" i="1" a="1"/>
  <c r="N4006" i="1" s="1"/>
  <c r="N4007" i="1" a="1"/>
  <c r="N4007" i="1" s="1"/>
  <c r="N4008" i="1" a="1"/>
  <c r="N4008" i="1" s="1"/>
  <c r="N4009" i="1" a="1"/>
  <c r="N4009" i="1" s="1"/>
  <c r="N4010" i="1" a="1"/>
  <c r="N4010" i="1" s="1"/>
  <c r="N4011" i="1" a="1"/>
  <c r="N4011" i="1" s="1"/>
  <c r="N4012" i="1" a="1"/>
  <c r="N4012" i="1" s="1"/>
  <c r="N4013" i="1" a="1"/>
  <c r="N4013" i="1" s="1"/>
  <c r="N4014" i="1" a="1"/>
  <c r="N4014" i="1" s="1"/>
  <c r="N4015" i="1" a="1"/>
  <c r="N4015" i="1" s="1"/>
  <c r="N4016" i="1" a="1"/>
  <c r="N4016" i="1" s="1"/>
  <c r="N4017" i="1" a="1"/>
  <c r="N4017" i="1" s="1"/>
  <c r="N4018" i="1" a="1"/>
  <c r="N4018" i="1" s="1"/>
  <c r="N4019" i="1" a="1"/>
  <c r="N4019" i="1" s="1"/>
  <c r="N4020" i="1" a="1"/>
  <c r="N4020" i="1" s="1"/>
  <c r="N4021" i="1" a="1"/>
  <c r="N4021" i="1" s="1"/>
  <c r="N4022" i="1" a="1"/>
  <c r="N4022" i="1" s="1"/>
  <c r="N4023" i="1" a="1"/>
  <c r="N4023" i="1" s="1"/>
  <c r="N4024" i="1" a="1"/>
  <c r="N4024" i="1" s="1"/>
  <c r="N4025" i="1" a="1"/>
  <c r="N4025" i="1" s="1"/>
  <c r="N4026" i="1" a="1"/>
  <c r="N4026" i="1" s="1"/>
  <c r="N4027" i="1" a="1"/>
  <c r="N4027" i="1" s="1"/>
  <c r="N4028" i="1" a="1"/>
  <c r="N4028" i="1" s="1"/>
  <c r="N4029" i="1" a="1"/>
  <c r="N4029" i="1" s="1"/>
  <c r="N4030" i="1" a="1"/>
  <c r="N4030" i="1" s="1"/>
  <c r="N4031" i="1" a="1"/>
  <c r="N4031" i="1" s="1"/>
  <c r="N4032" i="1" a="1"/>
  <c r="N4032" i="1" s="1"/>
  <c r="N4033" i="1" a="1"/>
  <c r="N4033" i="1" s="1"/>
  <c r="N4034" i="1" a="1"/>
  <c r="N4034" i="1" s="1"/>
  <c r="N4035" i="1" a="1"/>
  <c r="N4035" i="1" s="1"/>
  <c r="N4036" i="1" a="1"/>
  <c r="N4036" i="1" s="1"/>
  <c r="N4037" i="1" a="1"/>
  <c r="N4037" i="1" s="1"/>
  <c r="N4038" i="1" a="1"/>
  <c r="N4038" i="1" s="1"/>
  <c r="N4039" i="1" a="1"/>
  <c r="N4039" i="1" s="1"/>
  <c r="N4040" i="1" a="1"/>
  <c r="N4040" i="1" s="1"/>
  <c r="N4041" i="1" a="1"/>
  <c r="N4041" i="1" s="1"/>
  <c r="N4042" i="1" a="1"/>
  <c r="N4042" i="1" s="1"/>
  <c r="N4043" i="1" a="1"/>
  <c r="N4043" i="1" s="1"/>
  <c r="N4044" i="1" a="1"/>
  <c r="N4044" i="1" s="1"/>
  <c r="N4045" i="1" a="1"/>
  <c r="N4045" i="1" s="1"/>
  <c r="N4046" i="1" a="1"/>
  <c r="N4046" i="1" s="1"/>
  <c r="N4047" i="1" a="1"/>
  <c r="N4047" i="1" s="1"/>
  <c r="N4048" i="1" a="1"/>
  <c r="N4048" i="1" s="1"/>
  <c r="N4049" i="1" a="1"/>
  <c r="N4049" i="1" s="1"/>
  <c r="N4050" i="1" a="1"/>
  <c r="N4050" i="1" s="1"/>
  <c r="N4051" i="1" a="1"/>
  <c r="N4051" i="1" s="1"/>
  <c r="N4052" i="1" a="1"/>
  <c r="N4052" i="1" s="1"/>
  <c r="N4053" i="1" a="1"/>
  <c r="N4053" i="1" s="1"/>
  <c r="N4054" i="1" a="1"/>
  <c r="N4054" i="1" s="1"/>
  <c r="N4055" i="1" a="1"/>
  <c r="N4055" i="1" s="1"/>
  <c r="N4056" i="1" a="1"/>
  <c r="N4056" i="1" s="1"/>
  <c r="N4057" i="1" a="1"/>
  <c r="N4057" i="1" s="1"/>
  <c r="N4058" i="1" a="1"/>
  <c r="N4058" i="1" s="1"/>
  <c r="N4059" i="1" a="1"/>
  <c r="N4059" i="1" s="1"/>
  <c r="N4060" i="1" a="1"/>
  <c r="N4060" i="1" s="1"/>
  <c r="N4061" i="1" a="1"/>
  <c r="N4061" i="1" s="1"/>
  <c r="N4062" i="1" a="1"/>
  <c r="N4062" i="1" s="1"/>
  <c r="N4063" i="1" a="1"/>
  <c r="N4063" i="1" s="1"/>
  <c r="N4064" i="1" a="1"/>
  <c r="N4064" i="1" s="1"/>
  <c r="N4065" i="1" a="1"/>
  <c r="N4065" i="1" s="1"/>
  <c r="N4066" i="1" a="1"/>
  <c r="N4066" i="1" s="1"/>
  <c r="N4067" i="1" a="1"/>
  <c r="N4067" i="1" s="1"/>
  <c r="N4068" i="1" a="1"/>
  <c r="N4068" i="1" s="1"/>
  <c r="N4069" i="1" a="1"/>
  <c r="N4069" i="1" s="1"/>
  <c r="N4070" i="1" a="1"/>
  <c r="N4070" i="1" s="1"/>
  <c r="N4071" i="1" a="1"/>
  <c r="N4071" i="1" s="1"/>
  <c r="N4072" i="1" a="1"/>
  <c r="N4072" i="1" s="1"/>
  <c r="N4073" i="1" a="1"/>
  <c r="N4073" i="1" s="1"/>
  <c r="N4074" i="1" a="1"/>
  <c r="N4074" i="1" s="1"/>
  <c r="N4075" i="1" a="1"/>
  <c r="N4075" i="1" s="1"/>
  <c r="N4076" i="1" a="1"/>
  <c r="N4076" i="1" s="1"/>
  <c r="N4077" i="1" a="1"/>
  <c r="N4077" i="1" s="1"/>
  <c r="N4078" i="1" a="1"/>
  <c r="N4078" i="1" s="1"/>
  <c r="N4079" i="1" a="1"/>
  <c r="N4079" i="1" s="1"/>
  <c r="N4080" i="1" a="1"/>
  <c r="N4080" i="1" s="1"/>
  <c r="N4081" i="1" a="1"/>
  <c r="N4081" i="1" s="1"/>
  <c r="N4082" i="1" a="1"/>
  <c r="N4082" i="1" s="1"/>
  <c r="N4083" i="1" a="1"/>
  <c r="N4083" i="1" s="1"/>
  <c r="N4084" i="1" a="1"/>
  <c r="N4084" i="1" s="1"/>
  <c r="N4085" i="1" a="1"/>
  <c r="N4085" i="1" s="1"/>
  <c r="N4086" i="1" a="1"/>
  <c r="N4086" i="1" s="1"/>
  <c r="N4087" i="1" a="1"/>
  <c r="N4087" i="1" s="1"/>
  <c r="N4088" i="1" a="1"/>
  <c r="N4088" i="1" s="1"/>
  <c r="N4089" i="1" a="1"/>
  <c r="N4089" i="1" s="1"/>
  <c r="N4090" i="1" a="1"/>
  <c r="N4090" i="1" s="1"/>
  <c r="N4091" i="1" a="1"/>
  <c r="N4091" i="1" s="1"/>
  <c r="N4092" i="1" a="1"/>
  <c r="N4092" i="1" s="1"/>
  <c r="N4093" i="1" a="1"/>
  <c r="N4093" i="1" s="1"/>
  <c r="N4094" i="1" a="1"/>
  <c r="N4094" i="1" s="1"/>
  <c r="N4095" i="1" a="1"/>
  <c r="N4095" i="1" s="1"/>
  <c r="N4096" i="1" a="1"/>
  <c r="N4096" i="1" s="1"/>
  <c r="N4097" i="1" a="1"/>
  <c r="N4097" i="1" s="1"/>
  <c r="N4098" i="1" a="1"/>
  <c r="N4098" i="1" s="1"/>
  <c r="N4099" i="1" a="1"/>
  <c r="N4099" i="1" s="1"/>
  <c r="N4100" i="1" a="1"/>
  <c r="N4100" i="1" s="1"/>
  <c r="N4101" i="1" a="1"/>
  <c r="N4101" i="1" s="1"/>
  <c r="N4102" i="1" a="1"/>
  <c r="N4102" i="1" s="1"/>
  <c r="N4103" i="1" a="1"/>
  <c r="N4103" i="1" s="1"/>
  <c r="N4104" i="1" a="1"/>
  <c r="N4104" i="1" s="1"/>
  <c r="N4105" i="1" a="1"/>
  <c r="N4105" i="1" s="1"/>
  <c r="N4106" i="1" a="1"/>
  <c r="N4106" i="1" s="1"/>
  <c r="N4107" i="1" a="1"/>
  <c r="N4107" i="1" s="1"/>
  <c r="N4108" i="1" a="1"/>
  <c r="N4108" i="1" s="1"/>
  <c r="N4109" i="1" a="1"/>
  <c r="N4109" i="1" s="1"/>
  <c r="N4110" i="1" a="1"/>
  <c r="N4110" i="1" s="1"/>
  <c r="N4111" i="1" a="1"/>
  <c r="N4111" i="1" s="1"/>
  <c r="N4112" i="1" a="1"/>
  <c r="N4112" i="1" s="1"/>
  <c r="N4113" i="1" a="1"/>
  <c r="N4113" i="1" s="1"/>
  <c r="N4114" i="1" a="1"/>
  <c r="N4114" i="1" s="1"/>
  <c r="N4115" i="1" a="1"/>
  <c r="N4115" i="1" s="1"/>
  <c r="N4116" i="1" a="1"/>
  <c r="N4116" i="1" s="1"/>
  <c r="N4117" i="1" a="1"/>
  <c r="N4117" i="1" s="1"/>
  <c r="N4118" i="1" a="1"/>
  <c r="N4118" i="1" s="1"/>
  <c r="N4119" i="1" a="1"/>
  <c r="N4119" i="1" s="1"/>
  <c r="N4120" i="1" a="1"/>
  <c r="N4120" i="1" s="1"/>
  <c r="N4121" i="1" a="1"/>
  <c r="N4121" i="1" s="1"/>
  <c r="N4122" i="1" a="1"/>
  <c r="N4122" i="1" s="1"/>
  <c r="N4123" i="1" a="1"/>
  <c r="N4123" i="1" s="1"/>
  <c r="N4124" i="1" a="1"/>
  <c r="N4124" i="1" s="1"/>
  <c r="N4125" i="1" a="1"/>
  <c r="N4125" i="1" s="1"/>
  <c r="N4126" i="1" a="1"/>
  <c r="N4126" i="1" s="1"/>
  <c r="N4127" i="1" a="1"/>
  <c r="N4127" i="1" s="1"/>
  <c r="N4128" i="1" a="1"/>
  <c r="N4128" i="1" s="1"/>
  <c r="N4129" i="1" a="1"/>
  <c r="N4129" i="1" s="1"/>
  <c r="N4130" i="1" a="1"/>
  <c r="N4130" i="1" s="1"/>
  <c r="N4131" i="1" a="1"/>
  <c r="N4131" i="1" s="1"/>
  <c r="N4132" i="1" a="1"/>
  <c r="N4132" i="1" s="1"/>
  <c r="N4133" i="1" a="1"/>
  <c r="N4133" i="1" s="1"/>
  <c r="N4134" i="1" a="1"/>
  <c r="N4134" i="1" s="1"/>
  <c r="N4135" i="1" a="1"/>
  <c r="N4135" i="1" s="1"/>
  <c r="N4136" i="1" a="1"/>
  <c r="N4136" i="1" s="1"/>
  <c r="N4137" i="1" a="1"/>
  <c r="N4137" i="1" s="1"/>
  <c r="N4138" i="1" a="1"/>
  <c r="N4138" i="1" s="1"/>
  <c r="N4139" i="1" a="1"/>
  <c r="N4139" i="1" s="1"/>
  <c r="N4140" i="1" a="1"/>
  <c r="N4140" i="1" s="1"/>
  <c r="N4141" i="1" a="1"/>
  <c r="N4141" i="1" s="1"/>
  <c r="N4142" i="1" a="1"/>
  <c r="N4142" i="1" s="1"/>
  <c r="N4143" i="1" a="1"/>
  <c r="N4143" i="1" s="1"/>
  <c r="N4144" i="1" a="1"/>
  <c r="N4144" i="1" s="1"/>
  <c r="N4145" i="1" a="1"/>
  <c r="N4145" i="1" s="1"/>
  <c r="N4146" i="1" a="1"/>
  <c r="N4146" i="1" s="1"/>
  <c r="N4147" i="1" a="1"/>
  <c r="N4147" i="1" s="1"/>
  <c r="N4148" i="1" a="1"/>
  <c r="N4148" i="1" s="1"/>
  <c r="N4149" i="1" a="1"/>
  <c r="N4149" i="1" s="1"/>
  <c r="N4150" i="1" a="1"/>
  <c r="N4150" i="1" s="1"/>
  <c r="N4151" i="1" a="1"/>
  <c r="N4151" i="1" s="1"/>
  <c r="N4152" i="1" a="1"/>
  <c r="N4152" i="1" s="1"/>
  <c r="N4153" i="1" a="1"/>
  <c r="N4153" i="1" s="1"/>
  <c r="N4154" i="1" a="1"/>
  <c r="N4154" i="1" s="1"/>
  <c r="N4155" i="1" a="1"/>
  <c r="N4155" i="1" s="1"/>
  <c r="N4156" i="1" a="1"/>
  <c r="N4156" i="1" s="1"/>
  <c r="N4157" i="1" a="1"/>
  <c r="N4157" i="1" s="1"/>
  <c r="N4158" i="1" a="1"/>
  <c r="N4158" i="1" s="1"/>
  <c r="N4159" i="1" a="1"/>
  <c r="N4159" i="1" s="1"/>
  <c r="N4160" i="1" a="1"/>
  <c r="N4160" i="1" s="1"/>
  <c r="N4161" i="1" a="1"/>
  <c r="N4161" i="1" s="1"/>
  <c r="N4162" i="1" a="1"/>
  <c r="N4162" i="1" s="1"/>
  <c r="N4163" i="1" a="1"/>
  <c r="N4163" i="1" s="1"/>
  <c r="N4164" i="1" a="1"/>
  <c r="N4164" i="1" s="1"/>
  <c r="N4165" i="1" a="1"/>
  <c r="N4165" i="1" s="1"/>
  <c r="N4166" i="1" a="1"/>
  <c r="N4166" i="1" s="1"/>
  <c r="N4167" i="1" a="1"/>
  <c r="N4167" i="1" s="1"/>
  <c r="N4168" i="1" a="1"/>
  <c r="N4168" i="1" s="1"/>
  <c r="N4169" i="1" a="1"/>
  <c r="N4169" i="1" s="1"/>
  <c r="N4170" i="1" a="1"/>
  <c r="N4170" i="1" s="1"/>
  <c r="N4171" i="1" a="1"/>
  <c r="N4171" i="1" s="1"/>
  <c r="N4172" i="1" a="1"/>
  <c r="N4172" i="1" s="1"/>
  <c r="N4173" i="1" a="1"/>
  <c r="N4173" i="1" s="1"/>
  <c r="N4174" i="1" a="1"/>
  <c r="N4174" i="1" s="1"/>
  <c r="N4175" i="1" a="1"/>
  <c r="N4175" i="1" s="1"/>
  <c r="N4176" i="1" a="1"/>
  <c r="N4176" i="1" s="1"/>
  <c r="N4177" i="1" a="1"/>
  <c r="N4177" i="1" s="1"/>
  <c r="N4178" i="1" a="1"/>
  <c r="N4178" i="1" s="1"/>
  <c r="N4179" i="1" a="1"/>
  <c r="N4179" i="1" s="1"/>
  <c r="N4180" i="1" a="1"/>
  <c r="N4180" i="1" s="1"/>
  <c r="N4181" i="1" a="1"/>
  <c r="N4181" i="1" s="1"/>
  <c r="N4182" i="1" a="1"/>
  <c r="N4182" i="1" s="1"/>
  <c r="N4183" i="1" a="1"/>
  <c r="N4183" i="1" s="1"/>
  <c r="N4184" i="1" a="1"/>
  <c r="N4184" i="1" s="1"/>
  <c r="N4185" i="1" a="1"/>
  <c r="N4185" i="1" s="1"/>
  <c r="N4186" i="1" a="1"/>
  <c r="N4186" i="1" s="1"/>
  <c r="N4187" i="1" a="1"/>
  <c r="N4187" i="1" s="1"/>
  <c r="N4188" i="1" a="1"/>
  <c r="N4188" i="1" s="1"/>
  <c r="N4189" i="1" a="1"/>
  <c r="N4189" i="1" s="1"/>
  <c r="N4190" i="1" a="1"/>
  <c r="N4190" i="1" s="1"/>
  <c r="N4191" i="1" a="1"/>
  <c r="N4191" i="1" s="1"/>
  <c r="N4192" i="1" a="1"/>
  <c r="N4192" i="1" s="1"/>
  <c r="N4193" i="1" a="1"/>
  <c r="N4193" i="1" s="1"/>
  <c r="N4194" i="1" a="1"/>
  <c r="N4194" i="1" s="1"/>
  <c r="N4195" i="1" a="1"/>
  <c r="N4195" i="1" s="1"/>
  <c r="N4196" i="1" a="1"/>
  <c r="N4196" i="1" s="1"/>
  <c r="N4197" i="1" a="1"/>
  <c r="N4197" i="1" s="1"/>
  <c r="N4198" i="1" a="1"/>
  <c r="N4198" i="1" s="1"/>
  <c r="N4199" i="1" a="1"/>
  <c r="N4199" i="1" s="1"/>
  <c r="N4200" i="1" a="1"/>
  <c r="N4200" i="1" s="1"/>
  <c r="N4201" i="1" a="1"/>
  <c r="N4201" i="1" s="1"/>
  <c r="N4202" i="1" a="1"/>
  <c r="N4202" i="1" s="1"/>
  <c r="N4203" i="1" a="1"/>
  <c r="N4203" i="1" s="1"/>
  <c r="N4204" i="1" a="1"/>
  <c r="N4204" i="1" s="1"/>
  <c r="N4205" i="1" a="1"/>
  <c r="N4205" i="1" s="1"/>
  <c r="N4206" i="1" a="1"/>
  <c r="N4206" i="1" s="1"/>
  <c r="N4207" i="1" a="1"/>
  <c r="N4207" i="1" s="1"/>
  <c r="N4208" i="1" a="1"/>
  <c r="N4208" i="1" s="1"/>
  <c r="N4209" i="1" a="1"/>
  <c r="N4209" i="1" s="1"/>
  <c r="N4210" i="1" a="1"/>
  <c r="N4210" i="1" s="1"/>
  <c r="N4211" i="1" a="1"/>
  <c r="N4211" i="1" s="1"/>
  <c r="N4212" i="1" a="1"/>
  <c r="N4212" i="1" s="1"/>
  <c r="N4213" i="1" a="1"/>
  <c r="N4213" i="1" s="1"/>
  <c r="N4214" i="1" a="1"/>
  <c r="N4214" i="1" s="1"/>
  <c r="N4215" i="1" a="1"/>
  <c r="N4215" i="1" s="1"/>
  <c r="N4216" i="1" a="1"/>
  <c r="N4216" i="1" s="1"/>
  <c r="N4217" i="1" a="1"/>
  <c r="N4217" i="1" s="1"/>
  <c r="N4218" i="1" a="1"/>
  <c r="N4218" i="1" s="1"/>
  <c r="N4219" i="1" a="1"/>
  <c r="N4219" i="1" s="1"/>
  <c r="N4220" i="1" a="1"/>
  <c r="N4220" i="1" s="1"/>
  <c r="N4221" i="1" a="1"/>
  <c r="N4221" i="1" s="1"/>
  <c r="N4222" i="1" a="1"/>
  <c r="N4222" i="1" s="1"/>
  <c r="N4223" i="1" a="1"/>
  <c r="N4223" i="1" s="1"/>
  <c r="N4224" i="1" a="1"/>
  <c r="N4224" i="1" s="1"/>
  <c r="N4225" i="1" a="1"/>
  <c r="N4225" i="1" s="1"/>
  <c r="N4226" i="1" a="1"/>
  <c r="N4226" i="1" s="1"/>
  <c r="N4227" i="1" a="1"/>
  <c r="N4227" i="1" s="1"/>
  <c r="N4228" i="1" a="1"/>
  <c r="N4228" i="1" s="1"/>
  <c r="N4229" i="1" a="1"/>
  <c r="N4229" i="1" s="1"/>
  <c r="N4230" i="1" a="1"/>
  <c r="N4230" i="1" s="1"/>
  <c r="N4231" i="1" a="1"/>
  <c r="N4231" i="1" s="1"/>
  <c r="N4232" i="1" a="1"/>
  <c r="N4232" i="1" s="1"/>
  <c r="N4233" i="1" a="1"/>
  <c r="N4233" i="1" s="1"/>
  <c r="N4234" i="1" a="1"/>
  <c r="N4234" i="1" s="1"/>
  <c r="N4235" i="1" a="1"/>
  <c r="N4235" i="1" s="1"/>
  <c r="N4236" i="1" a="1"/>
  <c r="N4236" i="1" s="1"/>
  <c r="N4237" i="1" a="1"/>
  <c r="N4237" i="1" s="1"/>
  <c r="N4238" i="1" a="1"/>
  <c r="N4238" i="1" s="1"/>
  <c r="N4239" i="1" a="1"/>
  <c r="N4239" i="1" s="1"/>
  <c r="N4240" i="1" a="1"/>
  <c r="N4240" i="1" s="1"/>
  <c r="N4241" i="1" a="1"/>
  <c r="N4241" i="1" s="1"/>
  <c r="N4242" i="1" a="1"/>
  <c r="N4242" i="1" s="1"/>
  <c r="N4243" i="1" a="1"/>
  <c r="N4243" i="1" s="1"/>
  <c r="N4244" i="1" a="1"/>
  <c r="N4244" i="1" s="1"/>
  <c r="N4245" i="1" a="1"/>
  <c r="N4245" i="1" s="1"/>
  <c r="N4246" i="1" a="1"/>
  <c r="N4246" i="1" s="1"/>
  <c r="N4247" i="1" a="1"/>
  <c r="N4247" i="1" s="1"/>
  <c r="N4248" i="1" a="1"/>
  <c r="N4248" i="1" s="1"/>
  <c r="N4249" i="1" a="1"/>
  <c r="N4249" i="1" s="1"/>
  <c r="N4250" i="1" a="1"/>
  <c r="N4250" i="1" s="1"/>
  <c r="N4251" i="1" a="1"/>
  <c r="N4251" i="1" s="1"/>
  <c r="N4252" i="1" a="1"/>
  <c r="N4252" i="1" s="1"/>
  <c r="N4253" i="1" a="1"/>
  <c r="N4253" i="1" s="1"/>
  <c r="N4254" i="1" a="1"/>
  <c r="N4254" i="1" s="1"/>
  <c r="N4255" i="1" a="1"/>
  <c r="N4255" i="1" s="1"/>
  <c r="N4256" i="1" a="1"/>
  <c r="N4256" i="1" s="1"/>
  <c r="N4257" i="1" a="1"/>
  <c r="N4257" i="1" s="1"/>
  <c r="N4258" i="1" a="1"/>
  <c r="N4258" i="1" s="1"/>
  <c r="N4259" i="1" a="1"/>
  <c r="N4259" i="1" s="1"/>
  <c r="N4260" i="1" a="1"/>
  <c r="N4260" i="1" s="1"/>
  <c r="N4261" i="1" a="1"/>
  <c r="N4261" i="1" s="1"/>
  <c r="N4262" i="1" a="1"/>
  <c r="N4262" i="1" s="1"/>
  <c r="N4263" i="1" a="1"/>
  <c r="N4263" i="1" s="1"/>
  <c r="N4264" i="1" a="1"/>
  <c r="N4264" i="1" s="1"/>
  <c r="N4265" i="1" a="1"/>
  <c r="N4265" i="1" s="1"/>
  <c r="N4266" i="1" a="1"/>
  <c r="N4266" i="1" s="1"/>
  <c r="N4267" i="1" a="1"/>
  <c r="N4267" i="1" s="1"/>
  <c r="N4268" i="1" a="1"/>
  <c r="N4268" i="1" s="1"/>
  <c r="N4269" i="1" a="1"/>
  <c r="N4269" i="1" s="1"/>
  <c r="N4270" i="1" a="1"/>
  <c r="N4270" i="1" s="1"/>
  <c r="N4271" i="1" a="1"/>
  <c r="N4271" i="1" s="1"/>
  <c r="N4272" i="1" a="1"/>
  <c r="N4272" i="1" s="1"/>
  <c r="N4273" i="1" a="1"/>
  <c r="N4273" i="1" s="1"/>
  <c r="N4274" i="1" a="1"/>
  <c r="N4274" i="1" s="1"/>
  <c r="N4275" i="1" a="1"/>
  <c r="N4275" i="1" s="1"/>
  <c r="N4276" i="1" a="1"/>
  <c r="N4276" i="1" s="1"/>
  <c r="N4277" i="1" a="1"/>
  <c r="N4277" i="1" s="1"/>
  <c r="N4278" i="1" a="1"/>
  <c r="N4278" i="1" s="1"/>
  <c r="N4279" i="1" a="1"/>
  <c r="N4279" i="1" s="1"/>
  <c r="N4280" i="1" a="1"/>
  <c r="N4280" i="1" s="1"/>
  <c r="N4281" i="1" a="1"/>
  <c r="N4281" i="1" s="1"/>
  <c r="N4282" i="1" a="1"/>
  <c r="N4282" i="1" s="1"/>
  <c r="N4283" i="1" a="1"/>
  <c r="N4283" i="1" s="1"/>
  <c r="N4284" i="1" a="1"/>
  <c r="N4284" i="1" s="1"/>
  <c r="N4285" i="1" a="1"/>
  <c r="N4285" i="1" s="1"/>
  <c r="N4286" i="1" a="1"/>
  <c r="N4286" i="1" s="1"/>
  <c r="N4287" i="1" a="1"/>
  <c r="N4287" i="1" s="1"/>
  <c r="N4288" i="1" a="1"/>
  <c r="N4288" i="1" s="1"/>
  <c r="N4289" i="1" a="1"/>
  <c r="N4289" i="1" s="1"/>
  <c r="N4290" i="1" a="1"/>
  <c r="N4290" i="1" s="1"/>
  <c r="N4291" i="1" a="1"/>
  <c r="N4291" i="1" s="1"/>
  <c r="N4292" i="1" a="1"/>
  <c r="N4292" i="1" s="1"/>
  <c r="N4293" i="1" a="1"/>
  <c r="N4293" i="1" s="1"/>
  <c r="N4294" i="1" a="1"/>
  <c r="N4294" i="1" s="1"/>
  <c r="N4295" i="1" a="1"/>
  <c r="N4295" i="1" s="1"/>
  <c r="N4296" i="1" a="1"/>
  <c r="N4296" i="1" s="1"/>
  <c r="N4297" i="1" a="1"/>
  <c r="N4297" i="1" s="1"/>
  <c r="N4298" i="1" a="1"/>
  <c r="N4298" i="1" s="1"/>
  <c r="N4299" i="1" a="1"/>
  <c r="N4299" i="1" s="1"/>
  <c r="N4300" i="1" a="1"/>
  <c r="N4300" i="1" s="1"/>
  <c r="N4301" i="1" a="1"/>
  <c r="N4301" i="1" s="1"/>
  <c r="N4302" i="1" a="1"/>
  <c r="N4302" i="1" s="1"/>
  <c r="N4303" i="1" a="1"/>
  <c r="N4303" i="1" s="1"/>
  <c r="N4304" i="1" a="1"/>
  <c r="N4304" i="1" s="1"/>
  <c r="N4305" i="1" a="1"/>
  <c r="N4305" i="1" s="1"/>
  <c r="N4306" i="1" a="1"/>
  <c r="N4306" i="1" s="1"/>
  <c r="N4307" i="1" a="1"/>
  <c r="N4307" i="1" s="1"/>
  <c r="N4308" i="1" a="1"/>
  <c r="N4308" i="1" s="1"/>
  <c r="N4309" i="1" a="1"/>
  <c r="N4309" i="1" s="1"/>
  <c r="N4310" i="1" a="1"/>
  <c r="N4310" i="1" s="1"/>
  <c r="N4311" i="1" a="1"/>
  <c r="N4311" i="1" s="1"/>
  <c r="N4312" i="1" a="1"/>
  <c r="N4312" i="1" s="1"/>
  <c r="N4313" i="1" a="1"/>
  <c r="N4313" i="1" s="1"/>
  <c r="N4314" i="1" a="1"/>
  <c r="N4314" i="1" s="1"/>
  <c r="N4315" i="1" a="1"/>
  <c r="N4315" i="1" s="1"/>
  <c r="N4316" i="1" a="1"/>
  <c r="N4316" i="1" s="1"/>
  <c r="N4317" i="1" a="1"/>
  <c r="N4317" i="1" s="1"/>
  <c r="N4318" i="1" a="1"/>
  <c r="N4318" i="1" s="1"/>
  <c r="N4319" i="1" a="1"/>
  <c r="N4319" i="1" s="1"/>
  <c r="N4320" i="1" a="1"/>
  <c r="N4320" i="1" s="1"/>
  <c r="N4321" i="1" a="1"/>
  <c r="N4321" i="1" s="1"/>
  <c r="N4322" i="1" a="1"/>
  <c r="N4322" i="1" s="1"/>
  <c r="N4323" i="1" a="1"/>
  <c r="N4323" i="1" s="1"/>
  <c r="N4324" i="1" a="1"/>
  <c r="N4324" i="1" s="1"/>
  <c r="N4325" i="1" a="1"/>
  <c r="N4325" i="1" s="1"/>
  <c r="N4326" i="1" a="1"/>
  <c r="N4326" i="1" s="1"/>
  <c r="N4327" i="1" a="1"/>
  <c r="N4327" i="1" s="1"/>
  <c r="N4328" i="1" a="1"/>
  <c r="N4328" i="1" s="1"/>
  <c r="N4329" i="1" a="1"/>
  <c r="N4329" i="1" s="1"/>
  <c r="N4330" i="1" a="1"/>
  <c r="N4330" i="1" s="1"/>
  <c r="N4331" i="1" a="1"/>
  <c r="N4331" i="1" s="1"/>
  <c r="N4332" i="1" a="1"/>
  <c r="N4332" i="1" s="1"/>
  <c r="N4333" i="1" a="1"/>
  <c r="N4333" i="1" s="1"/>
  <c r="N4334" i="1" a="1"/>
  <c r="N4334" i="1" s="1"/>
  <c r="N4335" i="1" a="1"/>
  <c r="N4335" i="1" s="1"/>
  <c r="N4336" i="1" a="1"/>
  <c r="N4336" i="1" s="1"/>
  <c r="N4337" i="1" a="1"/>
  <c r="N4337" i="1" s="1"/>
  <c r="N4338" i="1" a="1"/>
  <c r="N4338" i="1" s="1"/>
  <c r="N4339" i="1" a="1"/>
  <c r="N4339" i="1" s="1"/>
  <c r="N4340" i="1" a="1"/>
  <c r="N4340" i="1" s="1"/>
  <c r="N4341" i="1" a="1"/>
  <c r="N4341" i="1" s="1"/>
  <c r="N4342" i="1" a="1"/>
  <c r="N4342" i="1" s="1"/>
  <c r="N4343" i="1" a="1"/>
  <c r="N4343" i="1" s="1"/>
  <c r="N4344" i="1" a="1"/>
  <c r="N4344" i="1" s="1"/>
  <c r="N4345" i="1" a="1"/>
  <c r="N4345" i="1" s="1"/>
  <c r="N4346" i="1" a="1"/>
  <c r="N4346" i="1" s="1"/>
  <c r="N4347" i="1" a="1"/>
  <c r="N4347" i="1" s="1"/>
  <c r="N4348" i="1" a="1"/>
  <c r="N4348" i="1" s="1"/>
  <c r="N4349" i="1" a="1"/>
  <c r="N4349" i="1" s="1"/>
  <c r="N4350" i="1" a="1"/>
  <c r="N4350" i="1" s="1"/>
  <c r="N4351" i="1" a="1"/>
  <c r="N4351" i="1" s="1"/>
  <c r="N4352" i="1" a="1"/>
  <c r="N4352" i="1" s="1"/>
  <c r="N4353" i="1" a="1"/>
  <c r="N4353" i="1" s="1"/>
  <c r="N4354" i="1" a="1"/>
  <c r="N4354" i="1" s="1"/>
  <c r="N4355" i="1" a="1"/>
  <c r="N4355" i="1" s="1"/>
  <c r="N4356" i="1" a="1"/>
  <c r="N4356" i="1" s="1"/>
  <c r="N4357" i="1" a="1"/>
  <c r="N4357" i="1" s="1"/>
  <c r="N4358" i="1" a="1"/>
  <c r="N4358" i="1" s="1"/>
  <c r="N4359" i="1" a="1"/>
  <c r="N4359" i="1" s="1"/>
  <c r="N4360" i="1" a="1"/>
  <c r="N4360" i="1" s="1"/>
  <c r="N4361" i="1" a="1"/>
  <c r="N4361" i="1" s="1"/>
  <c r="N4362" i="1" a="1"/>
  <c r="N4362" i="1" s="1"/>
  <c r="N4363" i="1" a="1"/>
  <c r="N4363" i="1" s="1"/>
  <c r="N4364" i="1" a="1"/>
  <c r="N4364" i="1" s="1"/>
  <c r="N4365" i="1" a="1"/>
  <c r="N4365" i="1" s="1"/>
  <c r="N4366" i="1" a="1"/>
  <c r="N4366" i="1" s="1"/>
  <c r="N4367" i="1" a="1"/>
  <c r="N4367" i="1" s="1"/>
  <c r="N4368" i="1" a="1"/>
  <c r="N4368" i="1" s="1"/>
  <c r="N4369" i="1" a="1"/>
  <c r="N4369" i="1" s="1"/>
  <c r="N4370" i="1" a="1"/>
  <c r="N4370" i="1" s="1"/>
  <c r="N4371" i="1" a="1"/>
  <c r="N4371" i="1" s="1"/>
  <c r="N4372" i="1" a="1"/>
  <c r="N4372" i="1" s="1"/>
  <c r="N4373" i="1" a="1"/>
  <c r="N4373" i="1" s="1"/>
  <c r="N4374" i="1" a="1"/>
  <c r="N4374" i="1" s="1"/>
  <c r="N4375" i="1" a="1"/>
  <c r="N4375" i="1" s="1"/>
  <c r="N4376" i="1" a="1"/>
  <c r="N4376" i="1" s="1"/>
  <c r="N4377" i="1" a="1"/>
  <c r="N4377" i="1" s="1"/>
  <c r="N4378" i="1" a="1"/>
  <c r="N4378" i="1" s="1"/>
  <c r="N4379" i="1" a="1"/>
  <c r="N4379" i="1" s="1"/>
  <c r="N4380" i="1" a="1"/>
  <c r="N4380" i="1" s="1"/>
  <c r="N4381" i="1" a="1"/>
  <c r="N4381" i="1" s="1"/>
  <c r="N4382" i="1" a="1"/>
  <c r="N4382" i="1" s="1"/>
  <c r="N4383" i="1" a="1"/>
  <c r="N4383" i="1" s="1"/>
  <c r="N4384" i="1" a="1"/>
  <c r="N4384" i="1" s="1"/>
  <c r="N4385" i="1" a="1"/>
  <c r="N4385" i="1" s="1"/>
  <c r="N4386" i="1" a="1"/>
  <c r="N4386" i="1" s="1"/>
  <c r="N4387" i="1" a="1"/>
  <c r="N4387" i="1" s="1"/>
  <c r="N4388" i="1" a="1"/>
  <c r="N4388" i="1" s="1"/>
  <c r="N4389" i="1" a="1"/>
  <c r="N4389" i="1" s="1"/>
  <c r="N4390" i="1" a="1"/>
  <c r="N4390" i="1" s="1"/>
  <c r="N4391" i="1" a="1"/>
  <c r="N4391" i="1" s="1"/>
  <c r="N4392" i="1" a="1"/>
  <c r="N4392" i="1" s="1"/>
  <c r="N4393" i="1" a="1"/>
  <c r="N4393" i="1" s="1"/>
  <c r="N4394" i="1" a="1"/>
  <c r="N4394" i="1" s="1"/>
  <c r="N4395" i="1" a="1"/>
  <c r="N4395" i="1" s="1"/>
  <c r="N4396" i="1" a="1"/>
  <c r="N4396" i="1" s="1"/>
  <c r="N4397" i="1" a="1"/>
  <c r="N4397" i="1" s="1"/>
  <c r="N4398" i="1" a="1"/>
  <c r="N4398" i="1" s="1"/>
  <c r="N4399" i="1" a="1"/>
  <c r="N4399" i="1" s="1"/>
  <c r="N4400" i="1" a="1"/>
  <c r="N4400" i="1" s="1"/>
  <c r="N4401" i="1" a="1"/>
  <c r="N4401" i="1" s="1"/>
  <c r="N4402" i="1" a="1"/>
  <c r="N4402" i="1" s="1"/>
  <c r="N4403" i="1" a="1"/>
  <c r="N4403" i="1" s="1"/>
  <c r="N4404" i="1" a="1"/>
  <c r="N4404" i="1" s="1"/>
  <c r="N4405" i="1" a="1"/>
  <c r="N4405" i="1" s="1"/>
  <c r="N4406" i="1" a="1"/>
  <c r="N4406" i="1" s="1"/>
  <c r="N4407" i="1" a="1"/>
  <c r="N4407" i="1" s="1"/>
  <c r="N4408" i="1" a="1"/>
  <c r="N4408" i="1" s="1"/>
  <c r="N4409" i="1" a="1"/>
  <c r="N4409" i="1" s="1"/>
  <c r="N4410" i="1" a="1"/>
  <c r="N4410" i="1" s="1"/>
  <c r="N4411" i="1" a="1"/>
  <c r="N4411" i="1" s="1"/>
  <c r="N4412" i="1" a="1"/>
  <c r="N4412" i="1" s="1"/>
  <c r="N4413" i="1" a="1"/>
  <c r="N4413" i="1" s="1"/>
  <c r="N4414" i="1" a="1"/>
  <c r="N4414" i="1" s="1"/>
  <c r="N4415" i="1" a="1"/>
  <c r="N4415" i="1" s="1"/>
  <c r="N4416" i="1" a="1"/>
  <c r="N4416" i="1" s="1"/>
  <c r="N4417" i="1" a="1"/>
  <c r="N4417" i="1" s="1"/>
  <c r="N4418" i="1" a="1"/>
  <c r="N4418" i="1" s="1"/>
  <c r="N4419" i="1" a="1"/>
  <c r="N4419" i="1" s="1"/>
  <c r="N4420" i="1" a="1"/>
  <c r="N4420" i="1" s="1"/>
  <c r="N4421" i="1" a="1"/>
  <c r="N4421" i="1" s="1"/>
  <c r="N4422" i="1" a="1"/>
  <c r="N4422" i="1" s="1"/>
  <c r="N4423" i="1" a="1"/>
  <c r="N4423" i="1" s="1"/>
  <c r="N4424" i="1" a="1"/>
  <c r="N4424" i="1" s="1"/>
  <c r="N4425" i="1" a="1"/>
  <c r="N4425" i="1" s="1"/>
  <c r="N4426" i="1" a="1"/>
  <c r="N4426" i="1" s="1"/>
  <c r="N4427" i="1" a="1"/>
  <c r="N4427" i="1" s="1"/>
  <c r="N4428" i="1" a="1"/>
  <c r="N4428" i="1" s="1"/>
  <c r="N4429" i="1" a="1"/>
  <c r="N4429" i="1" s="1"/>
  <c r="N4430" i="1" a="1"/>
  <c r="N4430" i="1" s="1"/>
  <c r="N4431" i="1" a="1"/>
  <c r="N4431" i="1" s="1"/>
  <c r="N4432" i="1" a="1"/>
  <c r="N4432" i="1" s="1"/>
  <c r="N4433" i="1" a="1"/>
  <c r="N4433" i="1" s="1"/>
  <c r="N4434" i="1" a="1"/>
  <c r="N4434" i="1" s="1"/>
  <c r="N4435" i="1" a="1"/>
  <c r="N4435" i="1" s="1"/>
  <c r="N4436" i="1" a="1"/>
  <c r="N4436" i="1" s="1"/>
  <c r="N4437" i="1" a="1"/>
  <c r="N4437" i="1" s="1"/>
  <c r="N4438" i="1" a="1"/>
  <c r="N4438" i="1" s="1"/>
  <c r="N4439" i="1" a="1"/>
  <c r="N4439" i="1" s="1"/>
  <c r="N4440" i="1" a="1"/>
  <c r="N4440" i="1" s="1"/>
  <c r="N4441" i="1" a="1"/>
  <c r="N4441" i="1" s="1"/>
  <c r="N4442" i="1" a="1"/>
  <c r="N4442" i="1" s="1"/>
  <c r="N4443" i="1" a="1"/>
  <c r="N4443" i="1" s="1"/>
  <c r="N4444" i="1" a="1"/>
  <c r="N4444" i="1" s="1"/>
  <c r="N4445" i="1" a="1"/>
  <c r="N4445" i="1" s="1"/>
  <c r="N4446" i="1" a="1"/>
  <c r="N4446" i="1" s="1"/>
  <c r="N4447" i="1" a="1"/>
  <c r="N4447" i="1" s="1"/>
  <c r="N4448" i="1" a="1"/>
  <c r="N4448" i="1" s="1"/>
  <c r="N4449" i="1" a="1"/>
  <c r="N4449" i="1" s="1"/>
  <c r="N4450" i="1" a="1"/>
  <c r="N4450" i="1" s="1"/>
  <c r="N4451" i="1" a="1"/>
  <c r="N4451" i="1" s="1"/>
  <c r="N4452" i="1" a="1"/>
  <c r="N4452" i="1" s="1"/>
  <c r="N4453" i="1" a="1"/>
  <c r="N4453" i="1" s="1"/>
  <c r="N4454" i="1" a="1"/>
  <c r="N4454" i="1" s="1"/>
  <c r="N4455" i="1" a="1"/>
  <c r="N4455" i="1" s="1"/>
  <c r="N4456" i="1" a="1"/>
  <c r="N4456" i="1" s="1"/>
  <c r="N4457" i="1" a="1"/>
  <c r="N4457" i="1" s="1"/>
  <c r="N4458" i="1" a="1"/>
  <c r="N4458" i="1" s="1"/>
  <c r="N4459" i="1" a="1"/>
  <c r="N4459" i="1" s="1"/>
  <c r="N4460" i="1" a="1"/>
  <c r="N4460" i="1" s="1"/>
  <c r="N4461" i="1" a="1"/>
  <c r="N4461" i="1" s="1"/>
  <c r="N4462" i="1" a="1"/>
  <c r="N4462" i="1" s="1"/>
  <c r="N4463" i="1" a="1"/>
  <c r="N4463" i="1" s="1"/>
  <c r="N4464" i="1" a="1"/>
  <c r="N4464" i="1" s="1"/>
  <c r="N4465" i="1" a="1"/>
  <c r="N4465" i="1" s="1"/>
  <c r="N4466" i="1" a="1"/>
  <c r="N4466" i="1" s="1"/>
  <c r="N4467" i="1" a="1"/>
  <c r="N4467" i="1" s="1"/>
  <c r="N4468" i="1" a="1"/>
  <c r="N4468" i="1" s="1"/>
  <c r="N4469" i="1" a="1"/>
  <c r="N4469" i="1" s="1"/>
  <c r="N4470" i="1" a="1"/>
  <c r="N4470" i="1" s="1"/>
  <c r="N4471" i="1" a="1"/>
  <c r="N4471" i="1" s="1"/>
  <c r="N4472" i="1" a="1"/>
  <c r="N4472" i="1" s="1"/>
  <c r="N4473" i="1" a="1"/>
  <c r="N4473" i="1" s="1"/>
  <c r="N4474" i="1" a="1"/>
  <c r="N4474" i="1" s="1"/>
  <c r="N4475" i="1" a="1"/>
  <c r="N4475" i="1" s="1"/>
  <c r="N4476" i="1" a="1"/>
  <c r="N4476" i="1" s="1"/>
  <c r="N4477" i="1" a="1"/>
  <c r="N4477" i="1" s="1"/>
  <c r="N4478" i="1" a="1"/>
  <c r="N4478" i="1" s="1"/>
  <c r="N4479" i="1" a="1"/>
  <c r="N4479" i="1" s="1"/>
  <c r="N4480" i="1" a="1"/>
  <c r="N4480" i="1" s="1"/>
  <c r="N4481" i="1" a="1"/>
  <c r="N4481" i="1" s="1"/>
  <c r="N4482" i="1" a="1"/>
  <c r="N4482" i="1" s="1"/>
  <c r="N4483" i="1" a="1"/>
  <c r="N4483" i="1" s="1"/>
  <c r="N4484" i="1" a="1"/>
  <c r="N4484" i="1" s="1"/>
  <c r="N4485" i="1" a="1"/>
  <c r="N4485" i="1" s="1"/>
  <c r="N4486" i="1" a="1"/>
  <c r="N4486" i="1" s="1"/>
  <c r="N4487" i="1" a="1"/>
  <c r="N4487" i="1" s="1"/>
  <c r="N4488" i="1" a="1"/>
  <c r="N4488" i="1" s="1"/>
  <c r="N4489" i="1" a="1"/>
  <c r="N4489" i="1" s="1"/>
  <c r="N4490" i="1" a="1"/>
  <c r="N4490" i="1" s="1"/>
  <c r="N4491" i="1" a="1"/>
  <c r="N4491" i="1" s="1"/>
  <c r="N4492" i="1" a="1"/>
  <c r="N4492" i="1" s="1"/>
  <c r="N4493" i="1" a="1"/>
  <c r="N4493" i="1" s="1"/>
  <c r="N4494" i="1" a="1"/>
  <c r="N4494" i="1" s="1"/>
  <c r="N4495" i="1" a="1"/>
  <c r="N4495" i="1" s="1"/>
  <c r="N4496" i="1" a="1"/>
  <c r="N4496" i="1" s="1"/>
  <c r="N4497" i="1" a="1"/>
  <c r="N4497" i="1" s="1"/>
  <c r="N4498" i="1" a="1"/>
  <c r="N4498" i="1" s="1"/>
  <c r="N4499" i="1" a="1"/>
  <c r="N4499" i="1" s="1"/>
  <c r="N4500" i="1" a="1"/>
  <c r="N4500" i="1" s="1"/>
  <c r="N4501" i="1" a="1"/>
  <c r="N4501" i="1" s="1"/>
  <c r="N4502" i="1" a="1"/>
  <c r="N4502" i="1" s="1"/>
  <c r="N4503" i="1" a="1"/>
  <c r="N4503" i="1" s="1"/>
  <c r="N4504" i="1" a="1"/>
  <c r="N4504" i="1" s="1"/>
  <c r="N4505" i="1" a="1"/>
  <c r="N4505" i="1" s="1"/>
  <c r="N4506" i="1" a="1"/>
  <c r="N4506" i="1" s="1"/>
  <c r="N4507" i="1" a="1"/>
  <c r="N4507" i="1" s="1"/>
  <c r="N4508" i="1" a="1"/>
  <c r="N4508" i="1" s="1"/>
  <c r="N4509" i="1" a="1"/>
  <c r="N4509" i="1" s="1"/>
  <c r="N4510" i="1" a="1"/>
  <c r="N4510" i="1" s="1"/>
  <c r="N4511" i="1" a="1"/>
  <c r="N4511" i="1" s="1"/>
  <c r="N4512" i="1" a="1"/>
  <c r="N4512" i="1" s="1"/>
  <c r="N4513" i="1" a="1"/>
  <c r="N4513" i="1" s="1"/>
  <c r="N4514" i="1" a="1"/>
  <c r="N4514" i="1" s="1"/>
  <c r="N4515" i="1" a="1"/>
  <c r="N4515" i="1" s="1"/>
  <c r="N4516" i="1" a="1"/>
  <c r="N4516" i="1" s="1"/>
  <c r="N4517" i="1" a="1"/>
  <c r="N4517" i="1" s="1"/>
  <c r="N4518" i="1" a="1"/>
  <c r="N4518" i="1" s="1"/>
  <c r="N4519" i="1" a="1"/>
  <c r="N4519" i="1" s="1"/>
  <c r="N4520" i="1" a="1"/>
  <c r="N4520" i="1" s="1"/>
  <c r="N4521" i="1" a="1"/>
  <c r="N4521" i="1" s="1"/>
  <c r="N4522" i="1" a="1"/>
  <c r="N4522" i="1" s="1"/>
  <c r="N4523" i="1" a="1"/>
  <c r="N4523" i="1" s="1"/>
  <c r="N4524" i="1" a="1"/>
  <c r="N4524" i="1" s="1"/>
  <c r="N4525" i="1" a="1"/>
  <c r="N4525" i="1" s="1"/>
  <c r="N4526" i="1" a="1"/>
  <c r="N4526" i="1" s="1"/>
  <c r="N4527" i="1" a="1"/>
  <c r="N4527" i="1" s="1"/>
  <c r="N4528" i="1" a="1"/>
  <c r="N4528" i="1" s="1"/>
  <c r="N4529" i="1" a="1"/>
  <c r="N4529" i="1" s="1"/>
  <c r="N4530" i="1" a="1"/>
  <c r="N4530" i="1" s="1"/>
  <c r="N4531" i="1" a="1"/>
  <c r="N4531" i="1" s="1"/>
  <c r="N4532" i="1" a="1"/>
  <c r="N4532" i="1" s="1"/>
  <c r="N4533" i="1" a="1"/>
  <c r="N4533" i="1" s="1"/>
  <c r="N4534" i="1" a="1"/>
  <c r="N4534" i="1" s="1"/>
  <c r="N4535" i="1" a="1"/>
  <c r="N4535" i="1" s="1"/>
  <c r="N4536" i="1" a="1"/>
  <c r="N4536" i="1" s="1"/>
  <c r="N4537" i="1" a="1"/>
  <c r="N4537" i="1" s="1"/>
  <c r="N4538" i="1" a="1"/>
  <c r="N4538" i="1" s="1"/>
  <c r="N4539" i="1" a="1"/>
  <c r="N4539" i="1" s="1"/>
  <c r="N4540" i="1" a="1"/>
  <c r="N4540" i="1" s="1"/>
  <c r="N4541" i="1" a="1"/>
  <c r="N4541" i="1" s="1"/>
  <c r="N4542" i="1" a="1"/>
  <c r="N4542" i="1" s="1"/>
  <c r="N4543" i="1" a="1"/>
  <c r="N4543" i="1" s="1"/>
  <c r="N4544" i="1" a="1"/>
  <c r="N4544" i="1" s="1"/>
  <c r="N4545" i="1" a="1"/>
  <c r="N4545" i="1" s="1"/>
  <c r="N4546" i="1" a="1"/>
  <c r="N4546" i="1" s="1"/>
  <c r="N4547" i="1" a="1"/>
  <c r="N4547" i="1" s="1"/>
  <c r="N4548" i="1" a="1"/>
  <c r="N4548" i="1" s="1"/>
  <c r="N4549" i="1" a="1"/>
  <c r="N4549" i="1" s="1"/>
  <c r="N4550" i="1" a="1"/>
  <c r="N4550" i="1" s="1"/>
  <c r="N4551" i="1" a="1"/>
  <c r="N4551" i="1" s="1"/>
  <c r="N4552" i="1" a="1"/>
  <c r="N4552" i="1" s="1"/>
  <c r="N4553" i="1" a="1"/>
  <c r="N4553" i="1" s="1"/>
  <c r="N4554" i="1" a="1"/>
  <c r="N4554" i="1" s="1"/>
  <c r="N4555" i="1" a="1"/>
  <c r="N4555" i="1" s="1"/>
  <c r="N4556" i="1" a="1"/>
  <c r="N4556" i="1" s="1"/>
  <c r="N4557" i="1" a="1"/>
  <c r="N4557" i="1" s="1"/>
  <c r="N4558" i="1" a="1"/>
  <c r="N4558" i="1" s="1"/>
  <c r="N4559" i="1" a="1"/>
  <c r="N4559" i="1" s="1"/>
  <c r="N4560" i="1" a="1"/>
  <c r="N4560" i="1" s="1"/>
  <c r="N4561" i="1" a="1"/>
  <c r="N4561" i="1" s="1"/>
  <c r="N4562" i="1" a="1"/>
  <c r="N4562" i="1" s="1"/>
  <c r="N4563" i="1" a="1"/>
  <c r="N4563" i="1" s="1"/>
  <c r="N4564" i="1" a="1"/>
  <c r="N4564" i="1" s="1"/>
  <c r="N4565" i="1" a="1"/>
  <c r="N4565" i="1" s="1"/>
  <c r="N4566" i="1" a="1"/>
  <c r="N4566" i="1" s="1"/>
  <c r="N4567" i="1" a="1"/>
  <c r="N4567" i="1" s="1"/>
  <c r="N4568" i="1" a="1"/>
  <c r="N4568" i="1" s="1"/>
  <c r="N4569" i="1" a="1"/>
  <c r="N4569" i="1" s="1"/>
  <c r="N4570" i="1" a="1"/>
  <c r="N4570" i="1" s="1"/>
  <c r="N4571" i="1" a="1"/>
  <c r="N4571" i="1" s="1"/>
  <c r="N4572" i="1" a="1"/>
  <c r="N4572" i="1" s="1"/>
  <c r="N4573" i="1" a="1"/>
  <c r="N4573" i="1" s="1"/>
  <c r="N4574" i="1" a="1"/>
  <c r="N4574" i="1" s="1"/>
  <c r="N4575" i="1" a="1"/>
  <c r="N4575" i="1" s="1"/>
  <c r="N4576" i="1" a="1"/>
  <c r="N4576" i="1" s="1"/>
  <c r="N4577" i="1" a="1"/>
  <c r="N4577" i="1" s="1"/>
  <c r="N4578" i="1" a="1"/>
  <c r="N4578" i="1" s="1"/>
  <c r="N4579" i="1" a="1"/>
  <c r="N4579" i="1" s="1"/>
  <c r="N4580" i="1" a="1"/>
  <c r="N4580" i="1" s="1"/>
  <c r="N4581" i="1" a="1"/>
  <c r="N4581" i="1" s="1"/>
  <c r="N4582" i="1" a="1"/>
  <c r="N4582" i="1" s="1"/>
  <c r="N4583" i="1" a="1"/>
  <c r="N4583" i="1" s="1"/>
  <c r="N4584" i="1" a="1"/>
  <c r="N4584" i="1" s="1"/>
  <c r="N4585" i="1" a="1"/>
  <c r="N4585" i="1" s="1"/>
  <c r="N4586" i="1" a="1"/>
  <c r="N4586" i="1" s="1"/>
  <c r="N4587" i="1" a="1"/>
  <c r="N4587" i="1" s="1"/>
  <c r="N4588" i="1" a="1"/>
  <c r="N4588" i="1" s="1"/>
  <c r="N4589" i="1" a="1"/>
  <c r="N4589" i="1" s="1"/>
  <c r="N4590" i="1" a="1"/>
  <c r="N4590" i="1" s="1"/>
  <c r="N4591" i="1" a="1"/>
  <c r="N4591" i="1" s="1"/>
  <c r="N4592" i="1" a="1"/>
  <c r="N4592" i="1" s="1"/>
  <c r="N4593" i="1" a="1"/>
  <c r="N4593" i="1" s="1"/>
  <c r="N4594" i="1" a="1"/>
  <c r="N4594" i="1" s="1"/>
  <c r="N4595" i="1" a="1"/>
  <c r="N4595" i="1" s="1"/>
  <c r="N4596" i="1" a="1"/>
  <c r="N4596" i="1" s="1"/>
  <c r="N4597" i="1" a="1"/>
  <c r="N4597" i="1" s="1"/>
  <c r="N4598" i="1" a="1"/>
  <c r="N4598" i="1" s="1"/>
  <c r="N4599" i="1" a="1"/>
  <c r="N4599" i="1" s="1"/>
  <c r="N4600" i="1" a="1"/>
  <c r="N4600" i="1" s="1"/>
  <c r="N4601" i="1" a="1"/>
  <c r="N4601" i="1" s="1"/>
  <c r="N4602" i="1" a="1"/>
  <c r="N4602" i="1" s="1"/>
  <c r="N4603" i="1" a="1"/>
  <c r="N4603" i="1" s="1"/>
  <c r="N4604" i="1" a="1"/>
  <c r="N4604" i="1" s="1"/>
  <c r="N4605" i="1" a="1"/>
  <c r="N4605" i="1" s="1"/>
  <c r="N4606" i="1" a="1"/>
  <c r="N4606" i="1" s="1"/>
  <c r="N4607" i="1" a="1"/>
  <c r="N4607" i="1" s="1"/>
  <c r="N4608" i="1" a="1"/>
  <c r="N4608" i="1" s="1"/>
  <c r="N4609" i="1" a="1"/>
  <c r="N4609" i="1" s="1"/>
  <c r="N4610" i="1" a="1"/>
  <c r="N4610" i="1" s="1"/>
  <c r="N4611" i="1" a="1"/>
  <c r="N4611" i="1" s="1"/>
  <c r="N4612" i="1" a="1"/>
  <c r="N4612" i="1" s="1"/>
  <c r="N4613" i="1" a="1"/>
  <c r="N4613" i="1" s="1"/>
  <c r="N4614" i="1" a="1"/>
  <c r="N4614" i="1" s="1"/>
  <c r="N4615" i="1" a="1"/>
  <c r="N4615" i="1" s="1"/>
  <c r="N4616" i="1" a="1"/>
  <c r="N4616" i="1" s="1"/>
  <c r="N4617" i="1" a="1"/>
  <c r="N4617" i="1" s="1"/>
  <c r="N4618" i="1" a="1"/>
  <c r="N4618" i="1" s="1"/>
  <c r="N4619" i="1" a="1"/>
  <c r="N4619" i="1" s="1"/>
  <c r="N4620" i="1" a="1"/>
  <c r="N4620" i="1" s="1"/>
  <c r="N4621" i="1" a="1"/>
  <c r="N4621" i="1" s="1"/>
  <c r="N4622" i="1" a="1"/>
  <c r="N4622" i="1" s="1"/>
  <c r="N4623" i="1" a="1"/>
  <c r="N4623" i="1" s="1"/>
  <c r="N4624" i="1" a="1"/>
  <c r="N4624" i="1" s="1"/>
  <c r="N4625" i="1" a="1"/>
  <c r="N4625" i="1" s="1"/>
  <c r="N4626" i="1" a="1"/>
  <c r="N4626" i="1" s="1"/>
  <c r="N4627" i="1" a="1"/>
  <c r="N4627" i="1" s="1"/>
  <c r="N4628" i="1" a="1"/>
  <c r="N4628" i="1" s="1"/>
  <c r="N4629" i="1" a="1"/>
  <c r="N4629" i="1" s="1"/>
  <c r="N4630" i="1" a="1"/>
  <c r="N4630" i="1" s="1"/>
  <c r="N4631" i="1" a="1"/>
  <c r="N4631" i="1" s="1"/>
  <c r="N4632" i="1" a="1"/>
  <c r="N4632" i="1" s="1"/>
  <c r="N4633" i="1" a="1"/>
  <c r="N4633" i="1" s="1"/>
  <c r="N4634" i="1" a="1"/>
  <c r="N4634" i="1" s="1"/>
  <c r="N4635" i="1" a="1"/>
  <c r="N4635" i="1" s="1"/>
  <c r="N4636" i="1" a="1"/>
  <c r="N4636" i="1" s="1"/>
  <c r="N4637" i="1" a="1"/>
  <c r="N4637" i="1" s="1"/>
  <c r="N4638" i="1" a="1"/>
  <c r="N4638" i="1" s="1"/>
  <c r="N4639" i="1" a="1"/>
  <c r="N4639" i="1" s="1"/>
  <c r="N4640" i="1" a="1"/>
  <c r="N4640" i="1" s="1"/>
  <c r="N4641" i="1" a="1"/>
  <c r="N4641" i="1" s="1"/>
  <c r="N4642" i="1" a="1"/>
  <c r="N4642" i="1" s="1"/>
  <c r="N4643" i="1" a="1"/>
  <c r="N4643" i="1" s="1"/>
  <c r="N4644" i="1" a="1"/>
  <c r="N4644" i="1" s="1"/>
  <c r="N4645" i="1" a="1"/>
  <c r="N4645" i="1" s="1"/>
  <c r="N4646" i="1" a="1"/>
  <c r="N4646" i="1" s="1"/>
  <c r="N4647" i="1" a="1"/>
  <c r="N4647" i="1" s="1"/>
  <c r="N4648" i="1" a="1"/>
  <c r="N4648" i="1" s="1"/>
  <c r="N4649" i="1" a="1"/>
  <c r="N4649" i="1" s="1"/>
  <c r="N4650" i="1" a="1"/>
  <c r="N4650" i="1" s="1"/>
  <c r="N4651" i="1" a="1"/>
  <c r="N4651" i="1" s="1"/>
  <c r="N4652" i="1" a="1"/>
  <c r="N4652" i="1" s="1"/>
  <c r="N4653" i="1" a="1"/>
  <c r="N4653" i="1" s="1"/>
  <c r="N4654" i="1" a="1"/>
  <c r="N4654" i="1" s="1"/>
  <c r="N4655" i="1" a="1"/>
  <c r="N4655" i="1" s="1"/>
  <c r="N4656" i="1" a="1"/>
  <c r="N4656" i="1" s="1"/>
  <c r="N4657" i="1" a="1"/>
  <c r="N4657" i="1" s="1"/>
  <c r="N4658" i="1" a="1"/>
  <c r="N4658" i="1" s="1"/>
  <c r="N4659" i="1" a="1"/>
  <c r="N4659" i="1" s="1"/>
  <c r="N4660" i="1" a="1"/>
  <c r="N4660" i="1" s="1"/>
  <c r="N4661" i="1" a="1"/>
  <c r="N4661" i="1" s="1"/>
  <c r="N4662" i="1" a="1"/>
  <c r="N4662" i="1" s="1"/>
  <c r="N4663" i="1" a="1"/>
  <c r="N4663" i="1" s="1"/>
  <c r="N4664" i="1" a="1"/>
  <c r="N4664" i="1" s="1"/>
  <c r="N4665" i="1" a="1"/>
  <c r="N4665" i="1" s="1"/>
  <c r="N4666" i="1" a="1"/>
  <c r="N4666" i="1" s="1"/>
  <c r="N4667" i="1" a="1"/>
  <c r="N4667" i="1" s="1"/>
  <c r="N4668" i="1" a="1"/>
  <c r="N4668" i="1" s="1"/>
  <c r="N4669" i="1" a="1"/>
  <c r="N4669" i="1" s="1"/>
  <c r="N4670" i="1" a="1"/>
  <c r="N4670" i="1" s="1"/>
  <c r="N4671" i="1" a="1"/>
  <c r="N4671" i="1" s="1"/>
  <c r="N4672" i="1" a="1"/>
  <c r="N4672" i="1" s="1"/>
  <c r="N4673" i="1" a="1"/>
  <c r="N4673" i="1" s="1"/>
  <c r="N4674" i="1" a="1"/>
  <c r="N4674" i="1" s="1"/>
  <c r="N4675" i="1" a="1"/>
  <c r="N4675" i="1" s="1"/>
  <c r="N4676" i="1" a="1"/>
  <c r="N4676" i="1" s="1"/>
  <c r="N4677" i="1" a="1"/>
  <c r="N4677" i="1" s="1"/>
  <c r="N4678" i="1" a="1"/>
  <c r="N4678" i="1" s="1"/>
  <c r="N4679" i="1" a="1"/>
  <c r="N4679" i="1" s="1"/>
  <c r="N4680" i="1" a="1"/>
  <c r="N4680" i="1" s="1"/>
  <c r="N4681" i="1" a="1"/>
  <c r="N4681" i="1" s="1"/>
  <c r="N4682" i="1" a="1"/>
  <c r="N4682" i="1" s="1"/>
  <c r="N4683" i="1" a="1"/>
  <c r="N4683" i="1" s="1"/>
  <c r="N4684" i="1" a="1"/>
  <c r="N4684" i="1" s="1"/>
  <c r="N4685" i="1" a="1"/>
  <c r="N4685" i="1" s="1"/>
  <c r="N4686" i="1" a="1"/>
  <c r="N4686" i="1" s="1"/>
  <c r="N4687" i="1" a="1"/>
  <c r="N4687" i="1" s="1"/>
  <c r="N4688" i="1" a="1"/>
  <c r="N4688" i="1" s="1"/>
  <c r="N4689" i="1" a="1"/>
  <c r="N4689" i="1" s="1"/>
  <c r="N4690" i="1" a="1"/>
  <c r="N4690" i="1" s="1"/>
  <c r="N4691" i="1" a="1"/>
  <c r="N4691" i="1" s="1"/>
  <c r="N4692" i="1" a="1"/>
  <c r="N4692" i="1" s="1"/>
  <c r="N4693" i="1" a="1"/>
  <c r="N4693" i="1" s="1"/>
  <c r="N4694" i="1" a="1"/>
  <c r="N4694" i="1" s="1"/>
  <c r="N4695" i="1" a="1"/>
  <c r="N4695" i="1" s="1"/>
  <c r="N4696" i="1" a="1"/>
  <c r="N4696" i="1" s="1"/>
  <c r="N4697" i="1" a="1"/>
  <c r="N4697" i="1" s="1"/>
  <c r="N4698" i="1" a="1"/>
  <c r="N4698" i="1" s="1"/>
  <c r="N4699" i="1" a="1"/>
  <c r="N4699" i="1" s="1"/>
  <c r="N4700" i="1" a="1"/>
  <c r="N4700" i="1" s="1"/>
  <c r="N4701" i="1" a="1"/>
  <c r="N4701" i="1" s="1"/>
  <c r="N4702" i="1" a="1"/>
  <c r="N4702" i="1" s="1"/>
  <c r="N4703" i="1" a="1"/>
  <c r="N4703" i="1" s="1"/>
  <c r="N4704" i="1" a="1"/>
  <c r="N4704" i="1" s="1"/>
  <c r="N4705" i="1" a="1"/>
  <c r="N4705" i="1" s="1"/>
  <c r="N4706" i="1" a="1"/>
  <c r="N4706" i="1" s="1"/>
  <c r="N4707" i="1" a="1"/>
  <c r="N4707" i="1" s="1"/>
  <c r="N4708" i="1" a="1"/>
  <c r="N4708" i="1" s="1"/>
  <c r="N4709" i="1" a="1"/>
  <c r="N4709" i="1" s="1"/>
  <c r="N4710" i="1" a="1"/>
  <c r="N4710" i="1" s="1"/>
  <c r="N4711" i="1" a="1"/>
  <c r="N4711" i="1" s="1"/>
  <c r="N4712" i="1" a="1"/>
  <c r="N4712" i="1" s="1"/>
  <c r="N4713" i="1" a="1"/>
  <c r="N4713" i="1" s="1"/>
  <c r="N4714" i="1" a="1"/>
  <c r="N4714" i="1" s="1"/>
  <c r="N4715" i="1" a="1"/>
  <c r="N4715" i="1" s="1"/>
  <c r="N4716" i="1" a="1"/>
  <c r="N4716" i="1" s="1"/>
  <c r="N4717" i="1" a="1"/>
  <c r="N4717" i="1" s="1"/>
  <c r="N4718" i="1" a="1"/>
  <c r="N4718" i="1" s="1"/>
  <c r="N4719" i="1" a="1"/>
  <c r="N4719" i="1" s="1"/>
  <c r="N4720" i="1" a="1"/>
  <c r="N4720" i="1" s="1"/>
  <c r="N4721" i="1" a="1"/>
  <c r="N4721" i="1" s="1"/>
  <c r="N4722" i="1" a="1"/>
  <c r="N4722" i="1" s="1"/>
  <c r="N4723" i="1" a="1"/>
  <c r="N4723" i="1" s="1"/>
  <c r="N4724" i="1" a="1"/>
  <c r="N4724" i="1" s="1"/>
  <c r="N4725" i="1" a="1"/>
  <c r="N4725" i="1" s="1"/>
  <c r="N4726" i="1" a="1"/>
  <c r="N4726" i="1" s="1"/>
  <c r="N4727" i="1" a="1"/>
  <c r="N4727" i="1" s="1"/>
  <c r="N4728" i="1" a="1"/>
  <c r="N4728" i="1" s="1"/>
  <c r="N4729" i="1" a="1"/>
  <c r="N4729" i="1" s="1"/>
  <c r="N4730" i="1" a="1"/>
  <c r="N4730" i="1" s="1"/>
  <c r="N4731" i="1" a="1"/>
  <c r="N4731" i="1" s="1"/>
  <c r="N4732" i="1" a="1"/>
  <c r="N4732" i="1" s="1"/>
  <c r="N4733" i="1" a="1"/>
  <c r="N4733" i="1" s="1"/>
  <c r="N4734" i="1" a="1"/>
  <c r="N4734" i="1" s="1"/>
  <c r="N4735" i="1" a="1"/>
  <c r="N4735" i="1" s="1"/>
  <c r="N4736" i="1" a="1"/>
  <c r="N4736" i="1" s="1"/>
  <c r="N4737" i="1" a="1"/>
  <c r="N4737" i="1" s="1"/>
  <c r="N4738" i="1" a="1"/>
  <c r="N4738" i="1" s="1"/>
  <c r="N4739" i="1" a="1"/>
  <c r="N4739" i="1" s="1"/>
  <c r="N4740" i="1" a="1"/>
  <c r="N4740" i="1" s="1"/>
  <c r="N4741" i="1" a="1"/>
  <c r="N4741" i="1" s="1"/>
  <c r="N4742" i="1" a="1"/>
  <c r="N4742" i="1" s="1"/>
  <c r="N4743" i="1" a="1"/>
  <c r="N4743" i="1" s="1"/>
  <c r="N4744" i="1" a="1"/>
  <c r="N4744" i="1" s="1"/>
  <c r="N4745" i="1" a="1"/>
  <c r="N4745" i="1" s="1"/>
  <c r="N4746" i="1" a="1"/>
  <c r="N4746" i="1" s="1"/>
  <c r="N4747" i="1" a="1"/>
  <c r="N4747" i="1" s="1"/>
  <c r="N4748" i="1" a="1"/>
  <c r="N4748" i="1" s="1"/>
  <c r="N4749" i="1" a="1"/>
  <c r="N4749" i="1" s="1"/>
  <c r="N4750" i="1" a="1"/>
  <c r="N4750" i="1" s="1"/>
  <c r="N4751" i="1" a="1"/>
  <c r="N4751" i="1" s="1"/>
  <c r="N4752" i="1" a="1"/>
  <c r="N4752" i="1" s="1"/>
  <c r="N4753" i="1" a="1"/>
  <c r="N4753" i="1" s="1"/>
  <c r="N4754" i="1" a="1"/>
  <c r="N4754" i="1" s="1"/>
  <c r="N4755" i="1" a="1"/>
  <c r="N4755" i="1" s="1"/>
  <c r="N4756" i="1" a="1"/>
  <c r="N4756" i="1" s="1"/>
  <c r="N4757" i="1" a="1"/>
  <c r="N4757" i="1" s="1"/>
  <c r="N4758" i="1" a="1"/>
  <c r="N4758" i="1" s="1"/>
  <c r="N4759" i="1" a="1"/>
  <c r="N4759" i="1" s="1"/>
  <c r="N4760" i="1" a="1"/>
  <c r="N4760" i="1" s="1"/>
  <c r="N4761" i="1" a="1"/>
  <c r="N4761" i="1" s="1"/>
  <c r="N4762" i="1" a="1"/>
  <c r="N4762" i="1" s="1"/>
  <c r="N4763" i="1" a="1"/>
  <c r="N4763" i="1" s="1"/>
  <c r="N4764" i="1" a="1"/>
  <c r="N4764" i="1" s="1"/>
  <c r="N4765" i="1" a="1"/>
  <c r="N4765" i="1" s="1"/>
  <c r="N4766" i="1" a="1"/>
  <c r="N4766" i="1" s="1"/>
  <c r="N4767" i="1" a="1"/>
  <c r="N4767" i="1" s="1"/>
  <c r="N4768" i="1" a="1"/>
  <c r="N4768" i="1" s="1"/>
  <c r="N4769" i="1" a="1"/>
  <c r="N4769" i="1" s="1"/>
  <c r="N4770" i="1" a="1"/>
  <c r="N4770" i="1" s="1"/>
  <c r="N4771" i="1" a="1"/>
  <c r="N4771" i="1" s="1"/>
  <c r="N4772" i="1" a="1"/>
  <c r="N4772" i="1" s="1"/>
  <c r="N4773" i="1" a="1"/>
  <c r="N4773" i="1" s="1"/>
  <c r="N4774" i="1" a="1"/>
  <c r="N4774" i="1" s="1"/>
  <c r="N4775" i="1" a="1"/>
  <c r="N4775" i="1" s="1"/>
  <c r="N4776" i="1" a="1"/>
  <c r="N4776" i="1" s="1"/>
  <c r="N4777" i="1" a="1"/>
  <c r="N4777" i="1" s="1"/>
  <c r="N4778" i="1" a="1"/>
  <c r="N4778" i="1" s="1"/>
  <c r="N4779" i="1" a="1"/>
  <c r="N4779" i="1" s="1"/>
  <c r="N4780" i="1" a="1"/>
  <c r="N4780" i="1" s="1"/>
  <c r="N4781" i="1" a="1"/>
  <c r="N4781" i="1" s="1"/>
  <c r="N4782" i="1" a="1"/>
  <c r="N4782" i="1" s="1"/>
  <c r="N4783" i="1" a="1"/>
  <c r="N4783" i="1" s="1"/>
  <c r="N4784" i="1" a="1"/>
  <c r="N4784" i="1" s="1"/>
  <c r="N4785" i="1" a="1"/>
  <c r="N4785" i="1" s="1"/>
  <c r="N4786" i="1" a="1"/>
  <c r="N4786" i="1" s="1"/>
  <c r="N4787" i="1" a="1"/>
  <c r="N4787" i="1" s="1"/>
  <c r="N4788" i="1" a="1"/>
  <c r="N4788" i="1" s="1"/>
  <c r="N4789" i="1" a="1"/>
  <c r="N4789" i="1" s="1"/>
  <c r="N4790" i="1" a="1"/>
  <c r="N4790" i="1" s="1"/>
  <c r="N4791" i="1" a="1"/>
  <c r="N4791" i="1" s="1"/>
  <c r="N4792" i="1" a="1"/>
  <c r="N4792" i="1" s="1"/>
  <c r="N4793" i="1" a="1"/>
  <c r="N4793" i="1" s="1"/>
  <c r="N4794" i="1" a="1"/>
  <c r="N4794" i="1" s="1"/>
  <c r="N4795" i="1" a="1"/>
  <c r="N4795" i="1" s="1"/>
  <c r="N4796" i="1" a="1"/>
  <c r="N4796" i="1" s="1"/>
  <c r="N4797" i="1" a="1"/>
  <c r="N4797" i="1" s="1"/>
  <c r="N4798" i="1" a="1"/>
  <c r="N4798" i="1" s="1"/>
  <c r="N4799" i="1" a="1"/>
  <c r="N4799" i="1" s="1"/>
  <c r="N4800" i="1" a="1"/>
  <c r="N4800" i="1" s="1"/>
  <c r="N4801" i="1" a="1"/>
  <c r="N4801" i="1" s="1"/>
  <c r="N4802" i="1" a="1"/>
  <c r="N4802" i="1" s="1"/>
  <c r="N4803" i="1" a="1"/>
  <c r="N4803" i="1" s="1"/>
  <c r="N4804" i="1" a="1"/>
  <c r="N4804" i="1" s="1"/>
  <c r="N4805" i="1" a="1"/>
  <c r="N4805" i="1" s="1"/>
  <c r="N4806" i="1" a="1"/>
  <c r="N4806" i="1" s="1"/>
  <c r="N4807" i="1" a="1"/>
  <c r="N4807" i="1" s="1"/>
  <c r="N4808" i="1" a="1"/>
  <c r="N4808" i="1" s="1"/>
  <c r="N4809" i="1" a="1"/>
  <c r="N4809" i="1" s="1"/>
  <c r="N4810" i="1" a="1"/>
  <c r="N4810" i="1" s="1"/>
  <c r="N4811" i="1" a="1"/>
  <c r="N4811" i="1" s="1"/>
  <c r="N4812" i="1" a="1"/>
  <c r="N4812" i="1" s="1"/>
  <c r="N4813" i="1" a="1"/>
  <c r="N4813" i="1" s="1"/>
  <c r="N4814" i="1" a="1"/>
  <c r="N4814" i="1" s="1"/>
  <c r="N4815" i="1" a="1"/>
  <c r="N4815" i="1" s="1"/>
  <c r="N4816" i="1" a="1"/>
  <c r="N4816" i="1" s="1"/>
  <c r="N4817" i="1" a="1"/>
  <c r="N4817" i="1" s="1"/>
  <c r="N4818" i="1" a="1"/>
  <c r="N4818" i="1" s="1"/>
  <c r="N4819" i="1" a="1"/>
  <c r="N4819" i="1" s="1"/>
  <c r="N4820" i="1" a="1"/>
  <c r="N4820" i="1" s="1"/>
  <c r="N4821" i="1" a="1"/>
  <c r="N4821" i="1" s="1"/>
  <c r="N4822" i="1" a="1"/>
  <c r="N4822" i="1" s="1"/>
  <c r="N4823" i="1" a="1"/>
  <c r="N4823" i="1" s="1"/>
  <c r="N4824" i="1" a="1"/>
  <c r="N4824" i="1" s="1"/>
  <c r="N4825" i="1" a="1"/>
  <c r="N4825" i="1" s="1"/>
  <c r="N4826" i="1" a="1"/>
  <c r="N4826" i="1" s="1"/>
  <c r="N4827" i="1" a="1"/>
  <c r="N4827" i="1" s="1"/>
  <c r="N4828" i="1" a="1"/>
  <c r="N4828" i="1" s="1"/>
  <c r="N4829" i="1" a="1"/>
  <c r="N4829" i="1" s="1"/>
  <c r="N4830" i="1" a="1"/>
  <c r="N4830" i="1" s="1"/>
  <c r="N4831" i="1" a="1"/>
  <c r="N4831" i="1" s="1"/>
  <c r="N4832" i="1" a="1"/>
  <c r="N4832" i="1" s="1"/>
  <c r="N4833" i="1" a="1"/>
  <c r="N4833" i="1" s="1"/>
  <c r="N4834" i="1" a="1"/>
  <c r="N4834" i="1" s="1"/>
  <c r="N4835" i="1" a="1"/>
  <c r="N4835" i="1" s="1"/>
  <c r="N4836" i="1" a="1"/>
  <c r="N4836" i="1" s="1"/>
  <c r="N4837" i="1" a="1"/>
  <c r="N4837" i="1" s="1"/>
  <c r="N4838" i="1" a="1"/>
  <c r="N4838" i="1" s="1"/>
  <c r="N4839" i="1" a="1"/>
  <c r="N4839" i="1" s="1"/>
  <c r="N4840" i="1" a="1"/>
  <c r="N4840" i="1" s="1"/>
  <c r="N4841" i="1" a="1"/>
  <c r="N4841" i="1" s="1"/>
  <c r="N4842" i="1" a="1"/>
  <c r="N4842" i="1" s="1"/>
  <c r="N4843" i="1" a="1"/>
  <c r="N4843" i="1" s="1"/>
  <c r="N4844" i="1" a="1"/>
  <c r="N4844" i="1" s="1"/>
  <c r="N4845" i="1" a="1"/>
  <c r="N4845" i="1" s="1"/>
  <c r="N4846" i="1" a="1"/>
  <c r="N4846" i="1" s="1"/>
  <c r="N4847" i="1" a="1"/>
  <c r="N4847" i="1" s="1"/>
  <c r="N4848" i="1" a="1"/>
  <c r="N4848" i="1" s="1"/>
  <c r="N4849" i="1" a="1"/>
  <c r="N4849" i="1" s="1"/>
  <c r="N4850" i="1" a="1"/>
  <c r="N4850" i="1" s="1"/>
  <c r="N4851" i="1" a="1"/>
  <c r="N4851" i="1" s="1"/>
  <c r="N4852" i="1" a="1"/>
  <c r="N4852" i="1" s="1"/>
  <c r="N4853" i="1" a="1"/>
  <c r="N4853" i="1" s="1"/>
  <c r="N4854" i="1" a="1"/>
  <c r="N4854" i="1" s="1"/>
  <c r="N4855" i="1" a="1"/>
  <c r="N4855" i="1" s="1"/>
  <c r="N4856" i="1" a="1"/>
  <c r="N4856" i="1" s="1"/>
  <c r="N4857" i="1" a="1"/>
  <c r="N4857" i="1" s="1"/>
  <c r="N4858" i="1" a="1"/>
  <c r="N4858" i="1" s="1"/>
  <c r="N4859" i="1" a="1"/>
  <c r="N4859" i="1" s="1"/>
  <c r="N4860" i="1" a="1"/>
  <c r="N4860" i="1" s="1"/>
  <c r="N4861" i="1" a="1"/>
  <c r="N4861" i="1" s="1"/>
  <c r="N4862" i="1" a="1"/>
  <c r="N4862" i="1" s="1"/>
  <c r="N4863" i="1" a="1"/>
  <c r="N4863" i="1" s="1"/>
  <c r="N4864" i="1" a="1"/>
  <c r="N4864" i="1" s="1"/>
  <c r="N4865" i="1" a="1"/>
  <c r="N4865" i="1" s="1"/>
  <c r="N4866" i="1" a="1"/>
  <c r="N4866" i="1" s="1"/>
  <c r="N4867" i="1" a="1"/>
  <c r="N4867" i="1" s="1"/>
  <c r="N4868" i="1" a="1"/>
  <c r="N4868" i="1" s="1"/>
  <c r="N4869" i="1" a="1"/>
  <c r="N4869" i="1" s="1"/>
  <c r="N4870" i="1" a="1"/>
  <c r="N4870" i="1" s="1"/>
  <c r="N4871" i="1" a="1"/>
  <c r="N4871" i="1" s="1"/>
  <c r="N4872" i="1" a="1"/>
  <c r="N4872" i="1" s="1"/>
  <c r="N4873" i="1" a="1"/>
  <c r="N4873" i="1" s="1"/>
  <c r="N4874" i="1" a="1"/>
  <c r="N4874" i="1" s="1"/>
  <c r="N4875" i="1" a="1"/>
  <c r="N4875" i="1" s="1"/>
  <c r="N4876" i="1" a="1"/>
  <c r="N4876" i="1" s="1"/>
  <c r="N4877" i="1" a="1"/>
  <c r="N4877" i="1" s="1"/>
  <c r="N4878" i="1" a="1"/>
  <c r="N4878" i="1" s="1"/>
  <c r="N4879" i="1" a="1"/>
  <c r="N4879" i="1" s="1"/>
  <c r="N4880" i="1" a="1"/>
  <c r="N4880" i="1" s="1"/>
  <c r="N4881" i="1" a="1"/>
  <c r="N4881" i="1" s="1"/>
  <c r="N4882" i="1" a="1"/>
  <c r="N4882" i="1" s="1"/>
  <c r="N4883" i="1" a="1"/>
  <c r="N4883" i="1" s="1"/>
  <c r="N4884" i="1" a="1"/>
  <c r="N4884" i="1" s="1"/>
  <c r="N4885" i="1" a="1"/>
  <c r="N4885" i="1" s="1"/>
  <c r="N4886" i="1" a="1"/>
  <c r="N4886" i="1" s="1"/>
  <c r="N4887" i="1" a="1"/>
  <c r="N4887" i="1" s="1"/>
  <c r="N4888" i="1" a="1"/>
  <c r="N4888" i="1" s="1"/>
  <c r="N4889" i="1" a="1"/>
  <c r="N4889" i="1" s="1"/>
  <c r="N4890" i="1" a="1"/>
  <c r="N4890" i="1" s="1"/>
  <c r="N4891" i="1" a="1"/>
  <c r="N4891" i="1" s="1"/>
  <c r="N4892" i="1" a="1"/>
  <c r="N4892" i="1" s="1"/>
  <c r="N4893" i="1" a="1"/>
  <c r="N4893" i="1" s="1"/>
  <c r="N4894" i="1" a="1"/>
  <c r="N4894" i="1" s="1"/>
  <c r="N4895" i="1" a="1"/>
  <c r="N4895" i="1" s="1"/>
  <c r="N4896" i="1" a="1"/>
  <c r="N4896" i="1" s="1"/>
  <c r="N4897" i="1" a="1"/>
  <c r="N4897" i="1" s="1"/>
  <c r="N4898" i="1" a="1"/>
  <c r="N4898" i="1" s="1"/>
  <c r="N4899" i="1" a="1"/>
  <c r="N4899" i="1" s="1"/>
  <c r="N4900" i="1" a="1"/>
  <c r="N4900" i="1" s="1"/>
  <c r="N4901" i="1" a="1"/>
  <c r="N4901" i="1" s="1"/>
  <c r="N4902" i="1" a="1"/>
  <c r="N4902" i="1" s="1"/>
  <c r="N4903" i="1" a="1"/>
  <c r="N4903" i="1" s="1"/>
  <c r="N4904" i="1" a="1"/>
  <c r="N4904" i="1" s="1"/>
  <c r="N4905" i="1" a="1"/>
  <c r="N4905" i="1" s="1"/>
  <c r="N4906" i="1" a="1"/>
  <c r="N4906" i="1" s="1"/>
  <c r="N4907" i="1" a="1"/>
  <c r="N4907" i="1" s="1"/>
  <c r="N4908" i="1" a="1"/>
  <c r="N4908" i="1" s="1"/>
  <c r="N4909" i="1" a="1"/>
  <c r="N4909" i="1" s="1"/>
  <c r="N4910" i="1" a="1"/>
  <c r="N4910" i="1" s="1"/>
  <c r="N4911" i="1" a="1"/>
  <c r="N4911" i="1" s="1"/>
  <c r="N4912" i="1" a="1"/>
  <c r="N4912" i="1" s="1"/>
  <c r="N4913" i="1" a="1"/>
  <c r="N4913" i="1" s="1"/>
  <c r="N4914" i="1" a="1"/>
  <c r="N4914" i="1" s="1"/>
  <c r="N4915" i="1" a="1"/>
  <c r="N4915" i="1" s="1"/>
  <c r="N4916" i="1" a="1"/>
  <c r="N4916" i="1" s="1"/>
  <c r="N4917" i="1" a="1"/>
  <c r="N4917" i="1" s="1"/>
  <c r="N4918" i="1" a="1"/>
  <c r="N4918" i="1" s="1"/>
  <c r="N4919" i="1" a="1"/>
  <c r="N4919" i="1" s="1"/>
  <c r="N4920" i="1" a="1"/>
  <c r="N4920" i="1" s="1"/>
  <c r="N4921" i="1" a="1"/>
  <c r="N4921" i="1" s="1"/>
  <c r="N4922" i="1" a="1"/>
  <c r="N4922" i="1" s="1"/>
  <c r="N4923" i="1" a="1"/>
  <c r="N4923" i="1" s="1"/>
  <c r="N4924" i="1" a="1"/>
  <c r="N4924" i="1" s="1"/>
  <c r="N4925" i="1" a="1"/>
  <c r="N4925" i="1" s="1"/>
  <c r="N4926" i="1" a="1"/>
  <c r="N4926" i="1" s="1"/>
  <c r="N4927" i="1" a="1"/>
  <c r="N4927" i="1" s="1"/>
  <c r="N4928" i="1" a="1"/>
  <c r="N4928" i="1" s="1"/>
  <c r="N4929" i="1" a="1"/>
  <c r="N4929" i="1" s="1"/>
  <c r="N4930" i="1" a="1"/>
  <c r="N4930" i="1" s="1"/>
  <c r="N4931" i="1" a="1"/>
  <c r="N4931" i="1" s="1"/>
  <c r="N4932" i="1" a="1"/>
  <c r="N4932" i="1" s="1"/>
  <c r="N4933" i="1" a="1"/>
  <c r="N4933" i="1" s="1"/>
  <c r="N4934" i="1" a="1"/>
  <c r="N4934" i="1" s="1"/>
  <c r="N4935" i="1" a="1"/>
  <c r="N4935" i="1" s="1"/>
  <c r="N4936" i="1" a="1"/>
  <c r="N4936" i="1" s="1"/>
  <c r="N4937" i="1" a="1"/>
  <c r="N4937" i="1" s="1"/>
  <c r="N4938" i="1" a="1"/>
  <c r="N4938" i="1" s="1"/>
  <c r="N4939" i="1" a="1"/>
  <c r="N4939" i="1" s="1"/>
  <c r="N4940" i="1" a="1"/>
  <c r="N4940" i="1" s="1"/>
  <c r="N4941" i="1" a="1"/>
  <c r="N4941" i="1" s="1"/>
  <c r="N4942" i="1" a="1"/>
  <c r="N4942" i="1" s="1"/>
  <c r="N4943" i="1" a="1"/>
  <c r="N4943" i="1" s="1"/>
  <c r="N4944" i="1" a="1"/>
  <c r="N4944" i="1" s="1"/>
  <c r="N4945" i="1" a="1"/>
  <c r="N4945" i="1" s="1"/>
  <c r="N4946" i="1" a="1"/>
  <c r="N4946" i="1" s="1"/>
  <c r="N4947" i="1" a="1"/>
  <c r="N4947" i="1" s="1"/>
  <c r="N4948" i="1" a="1"/>
  <c r="N4948" i="1" s="1"/>
  <c r="N4949" i="1" a="1"/>
  <c r="N4949" i="1" s="1"/>
  <c r="N4950" i="1" a="1"/>
  <c r="N4950" i="1" s="1"/>
  <c r="N4951" i="1" a="1"/>
  <c r="N4951" i="1" s="1"/>
  <c r="N4952" i="1" a="1"/>
  <c r="N4952" i="1" s="1"/>
  <c r="N4953" i="1" a="1"/>
  <c r="N4953" i="1" s="1"/>
  <c r="N4954" i="1" a="1"/>
  <c r="N4954" i="1" s="1"/>
  <c r="N4955" i="1" a="1"/>
  <c r="N4955" i="1" s="1"/>
  <c r="N4956" i="1" a="1"/>
  <c r="N4956" i="1" s="1"/>
  <c r="N4957" i="1" a="1"/>
  <c r="N4957" i="1" s="1"/>
  <c r="N4958" i="1" a="1"/>
  <c r="N4958" i="1" s="1"/>
  <c r="N4959" i="1" a="1"/>
  <c r="N4959" i="1" s="1"/>
  <c r="N4960" i="1" a="1"/>
  <c r="N4960" i="1" s="1"/>
  <c r="N4961" i="1" a="1"/>
  <c r="N4961" i="1" s="1"/>
  <c r="N4962" i="1" a="1"/>
  <c r="N4962" i="1" s="1"/>
  <c r="N4963" i="1" a="1"/>
  <c r="N4963" i="1" s="1"/>
  <c r="N4964" i="1" a="1"/>
  <c r="N4964" i="1" s="1"/>
  <c r="N4965" i="1" a="1"/>
  <c r="N4965" i="1" s="1"/>
  <c r="N4966" i="1" a="1"/>
  <c r="N4966" i="1" s="1"/>
  <c r="N4967" i="1" a="1"/>
  <c r="N4967" i="1" s="1"/>
  <c r="N4968" i="1" a="1"/>
  <c r="N4968" i="1" s="1"/>
  <c r="N4969" i="1" a="1"/>
  <c r="N4969" i="1" s="1"/>
  <c r="N4970" i="1" a="1"/>
  <c r="N4970" i="1" s="1"/>
  <c r="N4971" i="1" a="1"/>
  <c r="N4971" i="1" s="1"/>
  <c r="N4972" i="1" a="1"/>
  <c r="N4972" i="1" s="1"/>
  <c r="N4973" i="1" a="1"/>
  <c r="N4973" i="1" s="1"/>
  <c r="N4974" i="1" a="1"/>
  <c r="N4974" i="1" s="1"/>
  <c r="N4975" i="1" a="1"/>
  <c r="N4975" i="1" s="1"/>
  <c r="N4976" i="1" a="1"/>
  <c r="N4976" i="1" s="1"/>
  <c r="N4977" i="1" a="1"/>
  <c r="N4977" i="1" s="1"/>
  <c r="N4978" i="1" a="1"/>
  <c r="N4978" i="1" s="1"/>
  <c r="N4979" i="1" a="1"/>
  <c r="N4979" i="1" s="1"/>
  <c r="N4980" i="1" a="1"/>
  <c r="N4980" i="1" s="1"/>
  <c r="N4981" i="1" a="1"/>
  <c r="N4981" i="1" s="1"/>
  <c r="N4982" i="1" a="1"/>
  <c r="N4982" i="1" s="1"/>
  <c r="N4983" i="1" a="1"/>
  <c r="N4983" i="1" s="1"/>
  <c r="N4984" i="1" a="1"/>
  <c r="N4984" i="1" s="1"/>
  <c r="N4985" i="1" a="1"/>
  <c r="N4985" i="1" s="1"/>
  <c r="N4986" i="1" a="1"/>
  <c r="N4986" i="1" s="1"/>
  <c r="N4987" i="1" a="1"/>
  <c r="N4987" i="1" s="1"/>
  <c r="N4988" i="1" a="1"/>
  <c r="N4988" i="1" s="1"/>
  <c r="N4989" i="1" a="1"/>
  <c r="N4989" i="1" s="1"/>
  <c r="N4990" i="1" a="1"/>
  <c r="N4990" i="1" s="1"/>
  <c r="N4991" i="1" a="1"/>
  <c r="N4991" i="1" s="1"/>
  <c r="N4992" i="1" a="1"/>
  <c r="N4992" i="1" s="1"/>
  <c r="N4993" i="1" a="1"/>
  <c r="N4993" i="1" s="1"/>
  <c r="N4994" i="1" a="1"/>
  <c r="N4994" i="1" s="1"/>
  <c r="N4995" i="1" a="1"/>
  <c r="N4995" i="1" s="1"/>
  <c r="N4996" i="1" a="1"/>
  <c r="N4996" i="1" s="1"/>
  <c r="N4997" i="1" a="1"/>
  <c r="N4997" i="1" s="1"/>
  <c r="N4998" i="1" a="1"/>
  <c r="N4998" i="1" s="1"/>
  <c r="N4999" i="1" a="1"/>
  <c r="N4999" i="1" s="1"/>
  <c r="N5000" i="1" a="1"/>
  <c r="N5000" i="1" s="1"/>
  <c r="N5001" i="1" a="1"/>
  <c r="N5001" i="1" s="1"/>
  <c r="N5002" i="1" a="1"/>
  <c r="N5002" i="1" s="1"/>
  <c r="N5003" i="1" a="1"/>
  <c r="N5003" i="1" s="1"/>
  <c r="N5004" i="1" a="1"/>
  <c r="N5004" i="1" s="1"/>
  <c r="N5005" i="1" a="1"/>
  <c r="N5005" i="1" s="1"/>
  <c r="N5006" i="1" a="1"/>
  <c r="N5006" i="1" s="1"/>
  <c r="N5007" i="1" a="1"/>
  <c r="N5007" i="1" s="1"/>
  <c r="N5008" i="1" a="1"/>
  <c r="N5008" i="1" s="1"/>
  <c r="N5009" i="1" a="1"/>
  <c r="N5009" i="1" s="1"/>
  <c r="N5010" i="1" a="1"/>
  <c r="N5010" i="1" s="1"/>
  <c r="N5011" i="1" a="1"/>
  <c r="N5011" i="1" s="1"/>
  <c r="N5012" i="1" a="1"/>
  <c r="N5012" i="1" s="1"/>
  <c r="N5013" i="1" a="1"/>
  <c r="N5013" i="1" s="1"/>
  <c r="N5014" i="1" a="1"/>
  <c r="N5014" i="1" s="1"/>
  <c r="N5015" i="1" a="1"/>
  <c r="N5015" i="1" s="1"/>
  <c r="N5016" i="1" a="1"/>
  <c r="N5016" i="1" s="1"/>
  <c r="N5017" i="1" a="1"/>
  <c r="N5017" i="1" s="1"/>
  <c r="N5018" i="1" a="1"/>
  <c r="N5018" i="1" s="1"/>
  <c r="N5019" i="1" a="1"/>
  <c r="N5019" i="1" s="1"/>
  <c r="N5020" i="1" a="1"/>
  <c r="N5020" i="1" s="1"/>
  <c r="N5021" i="1" a="1"/>
  <c r="N5021" i="1" s="1"/>
  <c r="N5022" i="1" a="1"/>
  <c r="N5022" i="1" s="1"/>
  <c r="N5023" i="1" a="1"/>
  <c r="N5023" i="1" s="1"/>
  <c r="N5024" i="1" a="1"/>
  <c r="N5024" i="1" s="1"/>
  <c r="N5025" i="1" a="1"/>
  <c r="N5025" i="1" s="1"/>
  <c r="N5026" i="1" a="1"/>
  <c r="N5026" i="1" s="1"/>
  <c r="N5027" i="1" a="1"/>
  <c r="N5027" i="1" s="1"/>
  <c r="N5028" i="1" a="1"/>
  <c r="N5028" i="1" s="1"/>
  <c r="N5029" i="1" a="1"/>
  <c r="N5029" i="1" s="1"/>
  <c r="N5030" i="1" a="1"/>
  <c r="N5030" i="1" s="1"/>
  <c r="N5031" i="1" a="1"/>
  <c r="N5031" i="1" s="1"/>
  <c r="N5032" i="1" a="1"/>
  <c r="N5032" i="1" s="1"/>
  <c r="N5033" i="1" a="1"/>
  <c r="N5033" i="1" s="1"/>
  <c r="N5034" i="1" a="1"/>
  <c r="N5034" i="1" s="1"/>
  <c r="N5035" i="1" a="1"/>
  <c r="N5035" i="1" s="1"/>
  <c r="N5036" i="1" a="1"/>
  <c r="N5036" i="1" s="1"/>
  <c r="N5037" i="1" a="1"/>
  <c r="N5037" i="1" s="1"/>
  <c r="N5038" i="1" a="1"/>
  <c r="N5038" i="1" s="1"/>
  <c r="N5039" i="1" a="1"/>
  <c r="N5039" i="1" s="1"/>
  <c r="N5040" i="1" a="1"/>
  <c r="N5040" i="1" s="1"/>
  <c r="N5041" i="1" a="1"/>
  <c r="N5041" i="1" s="1"/>
  <c r="N5042" i="1" a="1"/>
  <c r="N5042" i="1" s="1"/>
  <c r="N5043" i="1" a="1"/>
  <c r="N5043" i="1" s="1"/>
  <c r="N5044" i="1" a="1"/>
  <c r="N5044" i="1" s="1"/>
  <c r="N5045" i="1" a="1"/>
  <c r="N5045" i="1" s="1"/>
  <c r="N5046" i="1" a="1"/>
  <c r="N5046" i="1" s="1"/>
  <c r="N5047" i="1" a="1"/>
  <c r="N5047" i="1" s="1"/>
  <c r="N5048" i="1" a="1"/>
  <c r="N5048" i="1" s="1"/>
  <c r="N5049" i="1" a="1"/>
  <c r="N5049" i="1" s="1"/>
  <c r="N5050" i="1" a="1"/>
  <c r="N5050" i="1" s="1"/>
  <c r="N5051" i="1" a="1"/>
  <c r="N5051" i="1" s="1"/>
  <c r="N5052" i="1" a="1"/>
  <c r="N5052" i="1" s="1"/>
  <c r="N5053" i="1" a="1"/>
  <c r="N5053" i="1" s="1"/>
  <c r="N5054" i="1" a="1"/>
  <c r="N5054" i="1" s="1"/>
  <c r="N5055" i="1" a="1"/>
  <c r="N5055" i="1" s="1"/>
  <c r="N5056" i="1" a="1"/>
  <c r="N5056" i="1" s="1"/>
  <c r="N5057" i="1" a="1"/>
  <c r="N5057" i="1" s="1"/>
  <c r="N5058" i="1" a="1"/>
  <c r="N5058" i="1" s="1"/>
  <c r="N5059" i="1" a="1"/>
  <c r="N5059" i="1" s="1"/>
  <c r="N5060" i="1" a="1"/>
  <c r="N5060" i="1" s="1"/>
  <c r="N5061" i="1" a="1"/>
  <c r="N5061" i="1" s="1"/>
  <c r="N5062" i="1" a="1"/>
  <c r="N5062" i="1" s="1"/>
  <c r="N5063" i="1" a="1"/>
  <c r="N5063" i="1" s="1"/>
  <c r="N5064" i="1" a="1"/>
  <c r="N5064" i="1" s="1"/>
  <c r="N5065" i="1" a="1"/>
  <c r="N5065" i="1" s="1"/>
  <c r="N5066" i="1" a="1"/>
  <c r="N5066" i="1" s="1"/>
  <c r="N5067" i="1" a="1"/>
  <c r="N5067" i="1" s="1"/>
  <c r="N5068" i="1" a="1"/>
  <c r="N5068" i="1" s="1"/>
  <c r="N5069" i="1" a="1"/>
  <c r="N5069" i="1" s="1"/>
  <c r="N5070" i="1" a="1"/>
  <c r="N5070" i="1" s="1"/>
  <c r="N5071" i="1" a="1"/>
  <c r="N5071" i="1" s="1"/>
  <c r="N5072" i="1" a="1"/>
  <c r="N5072" i="1" s="1"/>
  <c r="N5073" i="1" a="1"/>
  <c r="N5073" i="1" s="1"/>
  <c r="N5074" i="1" a="1"/>
  <c r="N5074" i="1" s="1"/>
  <c r="N5075" i="1" a="1"/>
  <c r="N5075" i="1" s="1"/>
  <c r="N5076" i="1" a="1"/>
  <c r="N5076" i="1" s="1"/>
  <c r="N5077" i="1" a="1"/>
  <c r="N5077" i="1" s="1"/>
  <c r="N5078" i="1" a="1"/>
  <c r="N5078" i="1" s="1"/>
  <c r="N5079" i="1" a="1"/>
  <c r="N5079" i="1" s="1"/>
  <c r="N5080" i="1" a="1"/>
  <c r="N5080" i="1" s="1"/>
  <c r="N5081" i="1" a="1"/>
  <c r="N5081" i="1" s="1"/>
  <c r="N5082" i="1" a="1"/>
  <c r="N5082" i="1" s="1"/>
  <c r="N5083" i="1" a="1"/>
  <c r="N5083" i="1" s="1"/>
  <c r="N5084" i="1" a="1"/>
  <c r="N5084" i="1" s="1"/>
  <c r="N5085" i="1" a="1"/>
  <c r="N5085" i="1" s="1"/>
  <c r="N5086" i="1" a="1"/>
  <c r="N5086" i="1" s="1"/>
  <c r="N5087" i="1" a="1"/>
  <c r="N5087" i="1" s="1"/>
  <c r="N5088" i="1" a="1"/>
  <c r="N5088" i="1" s="1"/>
  <c r="N5089" i="1" a="1"/>
  <c r="N5089" i="1" s="1"/>
  <c r="N5090" i="1" a="1"/>
  <c r="N5090" i="1" s="1"/>
  <c r="N5091" i="1" a="1"/>
  <c r="N5091" i="1" s="1"/>
  <c r="N5092" i="1" a="1"/>
  <c r="N5092" i="1" s="1"/>
  <c r="N5093" i="1" a="1"/>
  <c r="N5093" i="1" s="1"/>
  <c r="N5094" i="1" a="1"/>
  <c r="N5094" i="1" s="1"/>
  <c r="N5095" i="1" a="1"/>
  <c r="N5095" i="1" s="1"/>
  <c r="N5096" i="1" a="1"/>
  <c r="N5096" i="1" s="1"/>
  <c r="N5097" i="1" a="1"/>
  <c r="N5097" i="1" s="1"/>
  <c r="N5098" i="1" a="1"/>
  <c r="N5098" i="1" s="1"/>
  <c r="N5099" i="1" a="1"/>
  <c r="N5099" i="1" s="1"/>
  <c r="N5100" i="1" a="1"/>
  <c r="N5100" i="1" s="1"/>
  <c r="N5101" i="1" a="1"/>
  <c r="N5101" i="1" s="1"/>
  <c r="N5102" i="1" a="1"/>
  <c r="N5102" i="1" s="1"/>
  <c r="N5103" i="1" a="1"/>
  <c r="N5103" i="1" s="1"/>
  <c r="N5104" i="1" a="1"/>
  <c r="N5104" i="1" s="1"/>
  <c r="N5105" i="1" a="1"/>
  <c r="N5105" i="1" s="1"/>
  <c r="N5106" i="1" a="1"/>
  <c r="N5106" i="1" s="1"/>
  <c r="N5107" i="1" a="1"/>
  <c r="N5107" i="1" s="1"/>
  <c r="N5108" i="1" a="1"/>
  <c r="N5108" i="1" s="1"/>
  <c r="N5109" i="1" a="1"/>
  <c r="N5109" i="1" s="1"/>
  <c r="N5110" i="1" a="1"/>
  <c r="N5110" i="1" s="1"/>
  <c r="N5111" i="1" a="1"/>
  <c r="N5111" i="1" s="1"/>
  <c r="N5112" i="1" a="1"/>
  <c r="N5112" i="1" s="1"/>
  <c r="N5113" i="1" a="1"/>
  <c r="N5113" i="1" s="1"/>
  <c r="N5114" i="1" a="1"/>
  <c r="N5114" i="1" s="1"/>
  <c r="N5115" i="1" a="1"/>
  <c r="N5115" i="1" s="1"/>
  <c r="N5116" i="1" a="1"/>
  <c r="N5116" i="1" s="1"/>
  <c r="N5117" i="1" a="1"/>
  <c r="N5117" i="1" s="1"/>
  <c r="N5118" i="1" a="1"/>
  <c r="N5118" i="1" s="1"/>
  <c r="N5119" i="1" a="1"/>
  <c r="N5119" i="1" s="1"/>
  <c r="N5120" i="1" a="1"/>
  <c r="N5120" i="1" s="1"/>
  <c r="N5121" i="1" a="1"/>
  <c r="N5121" i="1" s="1"/>
  <c r="N5122" i="1" a="1"/>
  <c r="N5122" i="1" s="1"/>
  <c r="N5123" i="1" a="1"/>
  <c r="N5123" i="1" s="1"/>
  <c r="N5124" i="1" a="1"/>
  <c r="N5124" i="1" s="1"/>
  <c r="N5125" i="1" a="1"/>
  <c r="N5125" i="1" s="1"/>
  <c r="N5126" i="1" a="1"/>
  <c r="N5126" i="1" s="1"/>
  <c r="N5127" i="1" a="1"/>
  <c r="N5127" i="1" s="1"/>
  <c r="N5128" i="1" a="1"/>
  <c r="N5128" i="1" s="1"/>
  <c r="N5129" i="1" a="1"/>
  <c r="N5129" i="1" s="1"/>
  <c r="N5130" i="1" a="1"/>
  <c r="N5130" i="1" s="1"/>
  <c r="N5131" i="1" a="1"/>
  <c r="N5131" i="1" s="1"/>
  <c r="N5132" i="1" a="1"/>
  <c r="N5132" i="1" s="1"/>
  <c r="N5133" i="1" a="1"/>
  <c r="N5133" i="1" s="1"/>
  <c r="N5134" i="1" a="1"/>
  <c r="N5134" i="1" s="1"/>
  <c r="N5135" i="1" a="1"/>
  <c r="N5135" i="1" s="1"/>
  <c r="N5136" i="1" a="1"/>
  <c r="N5136" i="1" s="1"/>
  <c r="N5137" i="1" a="1"/>
  <c r="N5137" i="1" s="1"/>
  <c r="N5138" i="1" a="1"/>
  <c r="N5138" i="1" s="1"/>
  <c r="N5139" i="1" a="1"/>
  <c r="N5139" i="1" s="1"/>
  <c r="N5140" i="1" a="1"/>
  <c r="N5140" i="1" s="1"/>
  <c r="N5141" i="1" a="1"/>
  <c r="N5141" i="1" s="1"/>
  <c r="N5142" i="1" a="1"/>
  <c r="N5142" i="1" s="1"/>
  <c r="N5143" i="1" a="1"/>
  <c r="N5143" i="1" s="1"/>
  <c r="N5144" i="1" a="1"/>
  <c r="N5144" i="1" s="1"/>
  <c r="N5145" i="1" a="1"/>
  <c r="N5145" i="1" s="1"/>
  <c r="N5146" i="1" a="1"/>
  <c r="N5146" i="1" s="1"/>
  <c r="N5147" i="1" a="1"/>
  <c r="N5147" i="1" s="1"/>
  <c r="N5148" i="1" a="1"/>
  <c r="N5148" i="1" s="1"/>
  <c r="N5149" i="1" a="1"/>
  <c r="N5149" i="1" s="1"/>
  <c r="N5150" i="1" a="1"/>
  <c r="N5150" i="1" s="1"/>
  <c r="N5151" i="1" a="1"/>
  <c r="N5151" i="1" s="1"/>
  <c r="N5152" i="1" a="1"/>
  <c r="N5152" i="1" s="1"/>
  <c r="N5153" i="1" a="1"/>
  <c r="N5153" i="1" s="1"/>
  <c r="N5154" i="1" a="1"/>
  <c r="N5154" i="1" s="1"/>
  <c r="N5155" i="1" a="1"/>
  <c r="N5155" i="1" s="1"/>
  <c r="N5156" i="1" a="1"/>
  <c r="N5156" i="1" s="1"/>
  <c r="N5157" i="1" a="1"/>
  <c r="N5157" i="1" s="1"/>
  <c r="N5158" i="1" a="1"/>
  <c r="N5158" i="1" s="1"/>
  <c r="N5159" i="1" a="1"/>
  <c r="N5159" i="1" s="1"/>
  <c r="N5160" i="1" a="1"/>
  <c r="N5160" i="1" s="1"/>
  <c r="N5161" i="1" a="1"/>
  <c r="N5161" i="1" s="1"/>
  <c r="N5162" i="1" a="1"/>
  <c r="N5162" i="1" s="1"/>
  <c r="N5163" i="1" a="1"/>
  <c r="N5163" i="1" s="1"/>
  <c r="N5164" i="1" a="1"/>
  <c r="N5164" i="1" s="1"/>
  <c r="N5165" i="1" a="1"/>
  <c r="N5165" i="1" s="1"/>
  <c r="N5166" i="1" a="1"/>
  <c r="N5166" i="1" s="1"/>
  <c r="N5167" i="1" a="1"/>
  <c r="N5167" i="1" s="1"/>
  <c r="N5168" i="1" a="1"/>
  <c r="N5168" i="1" s="1"/>
  <c r="N5169" i="1" a="1"/>
  <c r="N5169" i="1" s="1"/>
  <c r="N5170" i="1" a="1"/>
  <c r="N5170" i="1" s="1"/>
  <c r="N5171" i="1" a="1"/>
  <c r="N5171" i="1" s="1"/>
  <c r="N5172" i="1" a="1"/>
  <c r="N5172" i="1" s="1"/>
  <c r="N5173" i="1" a="1"/>
  <c r="N5173" i="1" s="1"/>
  <c r="N5174" i="1" a="1"/>
  <c r="N5174" i="1" s="1"/>
  <c r="N5175" i="1" a="1"/>
  <c r="N5175" i="1" s="1"/>
  <c r="N5176" i="1" a="1"/>
  <c r="N5176" i="1" s="1"/>
  <c r="N5177" i="1" a="1"/>
  <c r="N5177" i="1" s="1"/>
  <c r="N5178" i="1" a="1"/>
  <c r="N5178" i="1" s="1"/>
  <c r="N5179" i="1" a="1"/>
  <c r="N5179" i="1" s="1"/>
  <c r="N5180" i="1" a="1"/>
  <c r="N5180" i="1" s="1"/>
  <c r="N5181" i="1" a="1"/>
  <c r="N5181" i="1" s="1"/>
  <c r="N5182" i="1" a="1"/>
  <c r="N5182" i="1" s="1"/>
  <c r="N5183" i="1" a="1"/>
  <c r="N5183" i="1" s="1"/>
  <c r="N5184" i="1" a="1"/>
  <c r="N5184" i="1" s="1"/>
  <c r="N5185" i="1" a="1"/>
  <c r="N5185" i="1" s="1"/>
  <c r="N5186" i="1" a="1"/>
  <c r="N5186" i="1" s="1"/>
  <c r="N5187" i="1" a="1"/>
  <c r="N5187" i="1" s="1"/>
  <c r="N5188" i="1" a="1"/>
  <c r="N5188" i="1" s="1"/>
  <c r="N5189" i="1" a="1"/>
  <c r="N5189" i="1" s="1"/>
  <c r="N5190" i="1" a="1"/>
  <c r="N5190" i="1" s="1"/>
  <c r="N5191" i="1" a="1"/>
  <c r="N5191" i="1" s="1"/>
  <c r="N5192" i="1" a="1"/>
  <c r="N5192" i="1" s="1"/>
  <c r="N5193" i="1" a="1"/>
  <c r="N5193" i="1" s="1"/>
  <c r="N5194" i="1" a="1"/>
  <c r="N5194" i="1" s="1"/>
  <c r="N5195" i="1" a="1"/>
  <c r="N5195" i="1" s="1"/>
  <c r="N5196" i="1" a="1"/>
  <c r="N5196" i="1" s="1"/>
  <c r="N5197" i="1" a="1"/>
  <c r="N5197" i="1" s="1"/>
  <c r="N5198" i="1" a="1"/>
  <c r="N5198" i="1" s="1"/>
  <c r="N5199" i="1" a="1"/>
  <c r="N5199" i="1" s="1"/>
  <c r="N5200" i="1" a="1"/>
  <c r="N5200" i="1" s="1"/>
  <c r="N5201" i="1" a="1"/>
  <c r="N5201" i="1" s="1"/>
  <c r="N5202" i="1" a="1"/>
  <c r="N5202" i="1" s="1"/>
  <c r="N5203" i="1" a="1"/>
  <c r="N5203" i="1" s="1"/>
  <c r="N5204" i="1" a="1"/>
  <c r="N5204" i="1" s="1"/>
  <c r="N5205" i="1" a="1"/>
  <c r="N5205" i="1" s="1"/>
  <c r="N5206" i="1" a="1"/>
  <c r="N5206" i="1" s="1"/>
  <c r="N5207" i="1" a="1"/>
  <c r="N5207" i="1" s="1"/>
  <c r="N5208" i="1" a="1"/>
  <c r="N5208" i="1" s="1"/>
  <c r="N5209" i="1" a="1"/>
  <c r="N5209" i="1" s="1"/>
  <c r="N5210" i="1" a="1"/>
  <c r="N5210" i="1" s="1"/>
  <c r="N5211" i="1" a="1"/>
  <c r="N5211" i="1" s="1"/>
  <c r="N5212" i="1" a="1"/>
  <c r="N5212" i="1" s="1"/>
  <c r="N5213" i="1" a="1"/>
  <c r="N5213" i="1" s="1"/>
  <c r="N5214" i="1" a="1"/>
  <c r="N5214" i="1" s="1"/>
  <c r="N5215" i="1" a="1"/>
  <c r="N5215" i="1" s="1"/>
  <c r="N5216" i="1" a="1"/>
  <c r="N5216" i="1" s="1"/>
  <c r="N5217" i="1" a="1"/>
  <c r="N5217" i="1" s="1"/>
  <c r="N5218" i="1" a="1"/>
  <c r="N5218" i="1" s="1"/>
  <c r="N5219" i="1" a="1"/>
  <c r="N5219" i="1" s="1"/>
  <c r="N5220" i="1" a="1"/>
  <c r="N5220" i="1" s="1"/>
  <c r="N5221" i="1" a="1"/>
  <c r="N5221" i="1" s="1"/>
  <c r="N5222" i="1" a="1"/>
  <c r="N5222" i="1" s="1"/>
  <c r="N5223" i="1" a="1"/>
  <c r="N5223" i="1" s="1"/>
  <c r="N5224" i="1" a="1"/>
  <c r="N5224" i="1" s="1"/>
  <c r="N5225" i="1" a="1"/>
  <c r="N5225" i="1" s="1"/>
  <c r="N5226" i="1" a="1"/>
  <c r="N5226" i="1" s="1"/>
  <c r="N5227" i="1" a="1"/>
  <c r="N5227" i="1" s="1"/>
  <c r="N5228" i="1" a="1"/>
  <c r="N5228" i="1" s="1"/>
  <c r="N5229" i="1" a="1"/>
  <c r="N5229" i="1" s="1"/>
  <c r="N5230" i="1" a="1"/>
  <c r="N5230" i="1" s="1"/>
  <c r="N5231" i="1" a="1"/>
  <c r="N5231" i="1" s="1"/>
  <c r="N5232" i="1" a="1"/>
  <c r="N5232" i="1" s="1"/>
  <c r="N5233" i="1" a="1"/>
  <c r="N5233" i="1" s="1"/>
  <c r="N5234" i="1" a="1"/>
  <c r="N5234" i="1" s="1"/>
  <c r="N5235" i="1" a="1"/>
  <c r="N5235" i="1" s="1"/>
  <c r="N5236" i="1" a="1"/>
  <c r="N5236" i="1" s="1"/>
  <c r="N5237" i="1" a="1"/>
  <c r="N5237" i="1" s="1"/>
  <c r="N5238" i="1" a="1"/>
  <c r="N5238" i="1" s="1"/>
  <c r="N5239" i="1" a="1"/>
  <c r="N5239" i="1" s="1"/>
  <c r="N5240" i="1" a="1"/>
  <c r="N5240" i="1" s="1"/>
  <c r="N5241" i="1" a="1"/>
  <c r="N5241" i="1" s="1"/>
  <c r="N5242" i="1" a="1"/>
  <c r="N5242" i="1" s="1"/>
  <c r="N5243" i="1" a="1"/>
  <c r="N5243" i="1" s="1"/>
  <c r="N5244" i="1" a="1"/>
  <c r="N5244" i="1" s="1"/>
  <c r="N5245" i="1" a="1"/>
  <c r="N5245" i="1" s="1"/>
  <c r="N5246" i="1" a="1"/>
  <c r="N5246" i="1" s="1"/>
  <c r="N5247" i="1" a="1"/>
  <c r="N5247" i="1" s="1"/>
  <c r="N5248" i="1" a="1"/>
  <c r="N5248" i="1" s="1"/>
  <c r="N5249" i="1" a="1"/>
  <c r="N5249" i="1" s="1"/>
  <c r="N5250" i="1" a="1"/>
  <c r="N5250" i="1" s="1"/>
  <c r="N5251" i="1" a="1"/>
  <c r="N5251" i="1" s="1"/>
  <c r="N5252" i="1" a="1"/>
  <c r="N5252" i="1" s="1"/>
  <c r="N5253" i="1" a="1"/>
  <c r="N5253" i="1" s="1"/>
  <c r="N5254" i="1" a="1"/>
  <c r="N5254" i="1" s="1"/>
  <c r="N5255" i="1" a="1"/>
  <c r="N5255" i="1" s="1"/>
  <c r="N5256" i="1" a="1"/>
  <c r="N5256" i="1" s="1"/>
  <c r="N5257" i="1" a="1"/>
  <c r="N5257" i="1" s="1"/>
  <c r="N5258" i="1" a="1"/>
  <c r="N5258" i="1" s="1"/>
  <c r="N5259" i="1" a="1"/>
  <c r="N5259" i="1" s="1"/>
  <c r="N5260" i="1" a="1"/>
  <c r="N5260" i="1" s="1"/>
  <c r="N5261" i="1" a="1"/>
  <c r="N5261" i="1" s="1"/>
  <c r="N5262" i="1" a="1"/>
  <c r="N5262" i="1" s="1"/>
  <c r="N5263" i="1" a="1"/>
  <c r="N5263" i="1" s="1"/>
  <c r="N5264" i="1" a="1"/>
  <c r="N5264" i="1" s="1"/>
  <c r="N5265" i="1" a="1"/>
  <c r="N5265" i="1" s="1"/>
  <c r="N5266" i="1" a="1"/>
  <c r="N5266" i="1" s="1"/>
  <c r="N5267" i="1" a="1"/>
  <c r="N5267" i="1" s="1"/>
  <c r="N5268" i="1" a="1"/>
  <c r="N5268" i="1" s="1"/>
  <c r="N5269" i="1" a="1"/>
  <c r="N5269" i="1" s="1"/>
  <c r="N5270" i="1" a="1"/>
  <c r="N5270" i="1" s="1"/>
  <c r="N5271" i="1" a="1"/>
  <c r="N5271" i="1" s="1"/>
  <c r="N5272" i="1" a="1"/>
  <c r="N5272" i="1" s="1"/>
  <c r="N5273" i="1" a="1"/>
  <c r="N5273" i="1" s="1"/>
  <c r="N5274" i="1" a="1"/>
  <c r="N5274" i="1" s="1"/>
  <c r="N5275" i="1" a="1"/>
  <c r="N5275" i="1" s="1"/>
  <c r="N5276" i="1" a="1"/>
  <c r="N5276" i="1" s="1"/>
  <c r="N5277" i="1" a="1"/>
  <c r="N5277" i="1" s="1"/>
  <c r="N5278" i="1" a="1"/>
  <c r="N5278" i="1" s="1"/>
  <c r="N5279" i="1" a="1"/>
  <c r="N5279" i="1" s="1"/>
  <c r="N5280" i="1" a="1"/>
  <c r="N5280" i="1" s="1"/>
  <c r="N5281" i="1" a="1"/>
  <c r="N5281" i="1" s="1"/>
  <c r="N5282" i="1" a="1"/>
  <c r="N5282" i="1" s="1"/>
  <c r="N5283" i="1" a="1"/>
  <c r="N5283" i="1" s="1"/>
  <c r="N5284" i="1" a="1"/>
  <c r="N5284" i="1" s="1"/>
  <c r="N5285" i="1" a="1"/>
  <c r="N5285" i="1" s="1"/>
  <c r="N5286" i="1" a="1"/>
  <c r="N5286" i="1" s="1"/>
  <c r="N5287" i="1" a="1"/>
  <c r="N5287" i="1" s="1"/>
  <c r="N5288" i="1" a="1"/>
  <c r="N5288" i="1" s="1"/>
  <c r="N5289" i="1" a="1"/>
  <c r="N5289" i="1" s="1"/>
  <c r="N5290" i="1" a="1"/>
  <c r="N5290" i="1" s="1"/>
  <c r="N5291" i="1" a="1"/>
  <c r="N5291" i="1" s="1"/>
  <c r="N5292" i="1" a="1"/>
  <c r="N5292" i="1" s="1"/>
  <c r="N5293" i="1" a="1"/>
  <c r="N5293" i="1" s="1"/>
  <c r="N5294" i="1" a="1"/>
  <c r="N5294" i="1" s="1"/>
  <c r="N5295" i="1" a="1"/>
  <c r="N5295" i="1" s="1"/>
  <c r="N5296" i="1" a="1"/>
  <c r="N5296" i="1" s="1"/>
  <c r="N5297" i="1" a="1"/>
  <c r="N5297" i="1" s="1"/>
  <c r="N5298" i="1" a="1"/>
  <c r="N5298" i="1" s="1"/>
  <c r="N5299" i="1" a="1"/>
  <c r="N5299" i="1" s="1"/>
  <c r="N5300" i="1" a="1"/>
  <c r="N5300" i="1" s="1"/>
  <c r="N5301" i="1" a="1"/>
  <c r="N5301" i="1" s="1"/>
  <c r="N5302" i="1" a="1"/>
  <c r="N5302" i="1" s="1"/>
  <c r="N5303" i="1" a="1"/>
  <c r="N5303" i="1" s="1"/>
  <c r="N5304" i="1" a="1"/>
  <c r="N5304" i="1" s="1"/>
  <c r="N5305" i="1" a="1"/>
  <c r="N5305" i="1" s="1"/>
  <c r="N5306" i="1" a="1"/>
  <c r="N5306" i="1" s="1"/>
  <c r="N5307" i="1" a="1"/>
  <c r="N5307" i="1" s="1"/>
  <c r="N5308" i="1" a="1"/>
  <c r="N5308" i="1" s="1"/>
  <c r="N5309" i="1" a="1"/>
  <c r="N5309" i="1" s="1"/>
  <c r="N5310" i="1" a="1"/>
  <c r="N5310" i="1" s="1"/>
  <c r="N5311" i="1" a="1"/>
  <c r="N5311" i="1" s="1"/>
  <c r="N5312" i="1" a="1"/>
  <c r="N5312" i="1" s="1"/>
  <c r="N5313" i="1" a="1"/>
  <c r="N5313" i="1" s="1"/>
  <c r="N5314" i="1" a="1"/>
  <c r="N5314" i="1" s="1"/>
  <c r="N5315" i="1" a="1"/>
  <c r="N5315" i="1" s="1"/>
  <c r="N5316" i="1" a="1"/>
  <c r="N5316" i="1" s="1"/>
  <c r="N5317" i="1" a="1"/>
  <c r="N5317" i="1" s="1"/>
  <c r="N5318" i="1" a="1"/>
  <c r="N5318" i="1" s="1"/>
  <c r="N5319" i="1" a="1"/>
  <c r="N5319" i="1" s="1"/>
  <c r="N5320" i="1" a="1"/>
  <c r="N5320" i="1" s="1"/>
  <c r="N5321" i="1" a="1"/>
  <c r="N5321" i="1" s="1"/>
  <c r="N5322" i="1" a="1"/>
  <c r="N5322" i="1" s="1"/>
  <c r="N5323" i="1" a="1"/>
  <c r="N5323" i="1" s="1"/>
  <c r="N5324" i="1" a="1"/>
  <c r="N5324" i="1" s="1"/>
  <c r="N5325" i="1" a="1"/>
  <c r="N5325" i="1" s="1"/>
  <c r="N5326" i="1" a="1"/>
  <c r="N5326" i="1" s="1"/>
  <c r="N5327" i="1" a="1"/>
  <c r="N5327" i="1" s="1"/>
  <c r="N5328" i="1" a="1"/>
  <c r="N5328" i="1" s="1"/>
  <c r="N5329" i="1" a="1"/>
  <c r="N5329" i="1" s="1"/>
  <c r="N5330" i="1" a="1"/>
  <c r="N5330" i="1" s="1"/>
  <c r="N5331" i="1" a="1"/>
  <c r="N5331" i="1" s="1"/>
  <c r="N5332" i="1" a="1"/>
  <c r="N5332" i="1" s="1"/>
  <c r="N5333" i="1" a="1"/>
  <c r="N5333" i="1" s="1"/>
  <c r="N5334" i="1" a="1"/>
  <c r="N5334" i="1" s="1"/>
  <c r="N5335" i="1" a="1"/>
  <c r="N5335" i="1" s="1"/>
  <c r="N5336" i="1" a="1"/>
  <c r="N5336" i="1" s="1"/>
  <c r="N5337" i="1" a="1"/>
  <c r="N5337" i="1" s="1"/>
  <c r="N5338" i="1" a="1"/>
  <c r="N5338" i="1" s="1"/>
  <c r="N5339" i="1" a="1"/>
  <c r="N5339" i="1" s="1"/>
  <c r="N5340" i="1" a="1"/>
  <c r="N5340" i="1" s="1"/>
  <c r="N5341" i="1" a="1"/>
  <c r="N5341" i="1" s="1"/>
  <c r="N5342" i="1" a="1"/>
  <c r="N5342" i="1" s="1"/>
  <c r="N5343" i="1" a="1"/>
  <c r="N5343" i="1" s="1"/>
  <c r="N5344" i="1" a="1"/>
  <c r="N5344" i="1" s="1"/>
  <c r="N5345" i="1" a="1"/>
  <c r="N5345" i="1" s="1"/>
  <c r="N5346" i="1" a="1"/>
  <c r="N5346" i="1" s="1"/>
  <c r="N5347" i="1" a="1"/>
  <c r="N5347" i="1" s="1"/>
  <c r="N5348" i="1" a="1"/>
  <c r="N5348" i="1" s="1"/>
  <c r="N5349" i="1" a="1"/>
  <c r="N5349" i="1" s="1"/>
  <c r="N5350" i="1" a="1"/>
  <c r="N5350" i="1" s="1"/>
  <c r="N5351" i="1" a="1"/>
  <c r="N5351" i="1" s="1"/>
  <c r="N5352" i="1" a="1"/>
  <c r="N5352" i="1" s="1"/>
  <c r="N5353" i="1" a="1"/>
  <c r="N5353" i="1" s="1"/>
  <c r="N5354" i="1" a="1"/>
  <c r="N5354" i="1" s="1"/>
  <c r="N5355" i="1" a="1"/>
  <c r="N5355" i="1" s="1"/>
  <c r="N5356" i="1" a="1"/>
  <c r="N5356" i="1" s="1"/>
  <c r="N5357" i="1" a="1"/>
  <c r="N5357" i="1" s="1"/>
  <c r="N5358" i="1" a="1"/>
  <c r="N5358" i="1" s="1"/>
  <c r="N5359" i="1" a="1"/>
  <c r="N5359" i="1" s="1"/>
  <c r="N5360" i="1" a="1"/>
  <c r="N5360" i="1" s="1"/>
  <c r="N5361" i="1" a="1"/>
  <c r="N5361" i="1" s="1"/>
  <c r="N5362" i="1" a="1"/>
  <c r="N5362" i="1" s="1"/>
  <c r="N5363" i="1" a="1"/>
  <c r="N5363" i="1" s="1"/>
  <c r="N5364" i="1" a="1"/>
  <c r="N5364" i="1" s="1"/>
  <c r="N5365" i="1" a="1"/>
  <c r="N5365" i="1" s="1"/>
  <c r="N5366" i="1" a="1"/>
  <c r="N5366" i="1" s="1"/>
  <c r="N5367" i="1" a="1"/>
  <c r="N5367" i="1" s="1"/>
  <c r="N5368" i="1" a="1"/>
  <c r="N5368" i="1" s="1"/>
  <c r="N5369" i="1" a="1"/>
  <c r="N5369" i="1" s="1"/>
  <c r="N5370" i="1" a="1"/>
  <c r="N5370" i="1" s="1"/>
  <c r="N5371" i="1" a="1"/>
  <c r="N5371" i="1" s="1"/>
  <c r="N5372" i="1" a="1"/>
  <c r="N5372" i="1" s="1"/>
  <c r="N5373" i="1" a="1"/>
  <c r="N5373" i="1" s="1"/>
  <c r="N5374" i="1" a="1"/>
  <c r="N5374" i="1" s="1"/>
  <c r="N5375" i="1" a="1"/>
  <c r="N5375" i="1" s="1"/>
  <c r="N5376" i="1" a="1"/>
  <c r="N5376" i="1" s="1"/>
  <c r="N5377" i="1" a="1"/>
  <c r="N5377" i="1" s="1"/>
  <c r="N5378" i="1" a="1"/>
  <c r="N5378" i="1" s="1"/>
  <c r="N5379" i="1" a="1"/>
  <c r="N5379" i="1" s="1"/>
  <c r="N5380" i="1" a="1"/>
  <c r="N5380" i="1" s="1"/>
  <c r="N5381" i="1" a="1"/>
  <c r="N5381" i="1" s="1"/>
  <c r="N5382" i="1" a="1"/>
  <c r="N5382" i="1" s="1"/>
  <c r="N5383" i="1" a="1"/>
  <c r="N5383" i="1" s="1"/>
  <c r="N5384" i="1" a="1"/>
  <c r="N5384" i="1" s="1"/>
  <c r="N5385" i="1" a="1"/>
  <c r="N5385" i="1" s="1"/>
  <c r="N5386" i="1" a="1"/>
  <c r="N5386" i="1" s="1"/>
  <c r="N5387" i="1" a="1"/>
  <c r="N5387" i="1" s="1"/>
  <c r="N5388" i="1" a="1"/>
  <c r="N5388" i="1" s="1"/>
  <c r="N5389" i="1" a="1"/>
  <c r="N5389" i="1" s="1"/>
  <c r="N5390" i="1" a="1"/>
  <c r="N5390" i="1" s="1"/>
  <c r="N5391" i="1" a="1"/>
  <c r="N5391" i="1" s="1"/>
  <c r="N5392" i="1" a="1"/>
  <c r="N5392" i="1" s="1"/>
  <c r="N5393" i="1" a="1"/>
  <c r="N5393" i="1" s="1"/>
  <c r="N5394" i="1" a="1"/>
  <c r="N5394" i="1" s="1"/>
  <c r="N5395" i="1" a="1"/>
  <c r="N5395" i="1" s="1"/>
  <c r="N5396" i="1" a="1"/>
  <c r="N5396" i="1" s="1"/>
  <c r="N5397" i="1" a="1"/>
  <c r="N5397" i="1" s="1"/>
  <c r="N5398" i="1" a="1"/>
  <c r="N5398" i="1" s="1"/>
  <c r="N5399" i="1" a="1"/>
  <c r="N5399" i="1" s="1"/>
  <c r="N5400" i="1" a="1"/>
  <c r="N5400" i="1" s="1"/>
  <c r="N5401" i="1" a="1"/>
  <c r="N5401" i="1" s="1"/>
  <c r="N5402" i="1" a="1"/>
  <c r="N5402" i="1" s="1"/>
  <c r="N5403" i="1" a="1"/>
  <c r="N5403" i="1" s="1"/>
  <c r="N5404" i="1" a="1"/>
  <c r="N5404" i="1" s="1"/>
  <c r="N5405" i="1" a="1"/>
  <c r="N5405" i="1" s="1"/>
  <c r="N5406" i="1" a="1"/>
  <c r="N5406" i="1" s="1"/>
  <c r="N5407" i="1" a="1"/>
  <c r="N5407" i="1" s="1"/>
  <c r="N5408" i="1" a="1"/>
  <c r="N5408" i="1" s="1"/>
  <c r="N5409" i="1" a="1"/>
  <c r="N5409" i="1" s="1"/>
  <c r="N5410" i="1" a="1"/>
  <c r="N5410" i="1" s="1"/>
  <c r="N5411" i="1" a="1"/>
  <c r="N5411" i="1" s="1"/>
  <c r="N5412" i="1" a="1"/>
  <c r="N5412" i="1" s="1"/>
  <c r="N5413" i="1" a="1"/>
  <c r="N5413" i="1" s="1"/>
  <c r="N5414" i="1" a="1"/>
  <c r="N5414" i="1" s="1"/>
  <c r="N5415" i="1" a="1"/>
  <c r="N5415" i="1" s="1"/>
  <c r="N5416" i="1" a="1"/>
  <c r="N5416" i="1" s="1"/>
  <c r="N5417" i="1" a="1"/>
  <c r="N5417" i="1" s="1"/>
  <c r="N5418" i="1" a="1"/>
  <c r="N5418" i="1" s="1"/>
  <c r="N5419" i="1" a="1"/>
  <c r="N5419" i="1" s="1"/>
  <c r="N5420" i="1" a="1"/>
  <c r="N5420" i="1" s="1"/>
  <c r="N5421" i="1" a="1"/>
  <c r="N5421" i="1" s="1"/>
  <c r="N5422" i="1" a="1"/>
  <c r="N5422" i="1" s="1"/>
  <c r="N5423" i="1" a="1"/>
  <c r="N5423" i="1" s="1"/>
  <c r="N5424" i="1" a="1"/>
  <c r="N5424" i="1" s="1"/>
  <c r="N5425" i="1" a="1"/>
  <c r="N5425" i="1" s="1"/>
  <c r="N5426" i="1" a="1"/>
  <c r="N5426" i="1" s="1"/>
  <c r="N5427" i="1" a="1"/>
  <c r="N5427" i="1" s="1"/>
  <c r="N5428" i="1" a="1"/>
  <c r="N5428" i="1" s="1"/>
  <c r="N5429" i="1" a="1"/>
  <c r="N5429" i="1" s="1"/>
  <c r="N5430" i="1" a="1"/>
  <c r="N5430" i="1" s="1"/>
  <c r="N5431" i="1" a="1"/>
  <c r="N5431" i="1" s="1"/>
  <c r="N5432" i="1" a="1"/>
  <c r="N5432" i="1" s="1"/>
  <c r="N5433" i="1" a="1"/>
  <c r="N5433" i="1" s="1"/>
  <c r="N5434" i="1" a="1"/>
  <c r="N5434" i="1" s="1"/>
  <c r="N5435" i="1" a="1"/>
  <c r="N5435" i="1" s="1"/>
  <c r="N5436" i="1" a="1"/>
  <c r="N5436" i="1" s="1"/>
  <c r="N5437" i="1" a="1"/>
  <c r="N5437" i="1" s="1"/>
  <c r="N5438" i="1" a="1"/>
  <c r="N5438" i="1" s="1"/>
  <c r="N5439" i="1" a="1"/>
  <c r="N5439" i="1" s="1"/>
  <c r="N5440" i="1" a="1"/>
  <c r="N5440" i="1" s="1"/>
  <c r="N5441" i="1" a="1"/>
  <c r="N5441" i="1" s="1"/>
  <c r="N5442" i="1" a="1"/>
  <c r="N5442" i="1" s="1"/>
  <c r="N5443" i="1" a="1"/>
  <c r="N5443" i="1" s="1"/>
  <c r="N5444" i="1" a="1"/>
  <c r="N5444" i="1" s="1"/>
  <c r="N5445" i="1" a="1"/>
  <c r="N5445" i="1" s="1"/>
  <c r="N5446" i="1" a="1"/>
  <c r="N5446" i="1" s="1"/>
  <c r="N5447" i="1" a="1"/>
  <c r="N5447" i="1" s="1"/>
  <c r="N5448" i="1" a="1"/>
  <c r="N5448" i="1" s="1"/>
  <c r="N5449" i="1" a="1"/>
  <c r="N5449" i="1" s="1"/>
  <c r="N5450" i="1" a="1"/>
  <c r="N5450" i="1" s="1"/>
  <c r="N5451" i="1" a="1"/>
  <c r="N5451" i="1" s="1"/>
  <c r="N5452" i="1" a="1"/>
  <c r="N5452" i="1" s="1"/>
  <c r="N5453" i="1" a="1"/>
  <c r="N5453" i="1" s="1"/>
  <c r="N5454" i="1" a="1"/>
  <c r="N5454" i="1" s="1"/>
  <c r="N5455" i="1" a="1"/>
  <c r="N5455" i="1" s="1"/>
  <c r="N5456" i="1" a="1"/>
  <c r="N5456" i="1" s="1"/>
  <c r="N5457" i="1" a="1"/>
  <c r="N5457" i="1" s="1"/>
  <c r="N5458" i="1" a="1"/>
  <c r="N5458" i="1" s="1"/>
  <c r="N5459" i="1" a="1"/>
  <c r="N5459" i="1" s="1"/>
  <c r="N5460" i="1" a="1"/>
  <c r="N5460" i="1" s="1"/>
  <c r="N5461" i="1" a="1"/>
  <c r="N5461" i="1" s="1"/>
  <c r="N5462" i="1" a="1"/>
  <c r="N5462" i="1" s="1"/>
  <c r="N5463" i="1" a="1"/>
  <c r="N5463" i="1" s="1"/>
  <c r="N5464" i="1" a="1"/>
  <c r="N5464" i="1" s="1"/>
  <c r="N5465" i="1" a="1"/>
  <c r="N5465" i="1" s="1"/>
  <c r="N5466" i="1" a="1"/>
  <c r="N5466" i="1" s="1"/>
  <c r="N5467" i="1" a="1"/>
  <c r="N5467" i="1" s="1"/>
  <c r="N5468" i="1" a="1"/>
  <c r="N5468" i="1" s="1"/>
  <c r="N5469" i="1" a="1"/>
  <c r="N5469" i="1" s="1"/>
  <c r="N5470" i="1" a="1"/>
  <c r="N5470" i="1" s="1"/>
  <c r="N5471" i="1" a="1"/>
  <c r="N5471" i="1" s="1"/>
  <c r="N5472" i="1" a="1"/>
  <c r="N5472" i="1" s="1"/>
  <c r="N5473" i="1" a="1"/>
  <c r="N5473" i="1" s="1"/>
  <c r="N5474" i="1" a="1"/>
  <c r="N5474" i="1" s="1"/>
  <c r="N5475" i="1" a="1"/>
  <c r="N5475" i="1" s="1"/>
  <c r="N5476" i="1" a="1"/>
  <c r="N5476" i="1" s="1"/>
  <c r="N5477" i="1" a="1"/>
  <c r="N5477" i="1" s="1"/>
  <c r="N5478" i="1" a="1"/>
  <c r="N5478" i="1" s="1"/>
  <c r="N5479" i="1" a="1"/>
  <c r="N5479" i="1" s="1"/>
  <c r="N5480" i="1" a="1"/>
  <c r="N5480" i="1" s="1"/>
  <c r="N5481" i="1" a="1"/>
  <c r="N5481" i="1" s="1"/>
  <c r="N5482" i="1" a="1"/>
  <c r="N5482" i="1" s="1"/>
  <c r="N5483" i="1" a="1"/>
  <c r="N5483" i="1" s="1"/>
  <c r="N5484" i="1" a="1"/>
  <c r="N5484" i="1" s="1"/>
  <c r="N5485" i="1" a="1"/>
  <c r="N5485" i="1" s="1"/>
  <c r="N5486" i="1" a="1"/>
  <c r="N5486" i="1" s="1"/>
  <c r="N5487" i="1" a="1"/>
  <c r="N5487" i="1" s="1"/>
  <c r="N5488" i="1" a="1"/>
  <c r="N5488" i="1" s="1"/>
  <c r="N5489" i="1" a="1"/>
  <c r="N5489" i="1" s="1"/>
  <c r="N5490" i="1" a="1"/>
  <c r="N5490" i="1" s="1"/>
  <c r="N5491" i="1" a="1"/>
  <c r="N5491" i="1" s="1"/>
  <c r="N5492" i="1" a="1"/>
  <c r="N5492" i="1" s="1"/>
  <c r="N5493" i="1" a="1"/>
  <c r="N5493" i="1" s="1"/>
  <c r="N5494" i="1" a="1"/>
  <c r="N5494" i="1" s="1"/>
  <c r="N5495" i="1" a="1"/>
  <c r="N5495" i="1" s="1"/>
  <c r="N5496" i="1" a="1"/>
  <c r="N5496" i="1" s="1"/>
  <c r="N5497" i="1" a="1"/>
  <c r="N5497" i="1" s="1"/>
  <c r="N5498" i="1" a="1"/>
  <c r="N5498" i="1" s="1"/>
  <c r="N5499" i="1" a="1"/>
  <c r="N5499" i="1" s="1"/>
  <c r="N5500" i="1" a="1"/>
  <c r="N5500" i="1" s="1"/>
  <c r="N5501" i="1" a="1"/>
  <c r="N5501" i="1" s="1"/>
  <c r="N5502" i="1" a="1"/>
  <c r="N5502" i="1" s="1"/>
  <c r="N5503" i="1" a="1"/>
  <c r="N5503" i="1" s="1"/>
  <c r="N5504" i="1" a="1"/>
  <c r="N5504" i="1" s="1"/>
  <c r="N5505" i="1" a="1"/>
  <c r="N5505" i="1" s="1"/>
  <c r="N5506" i="1" a="1"/>
  <c r="N5506" i="1" s="1"/>
  <c r="N5507" i="1" a="1"/>
  <c r="N5507" i="1" s="1"/>
  <c r="N5508" i="1" a="1"/>
  <c r="N5508" i="1" s="1"/>
  <c r="N5509" i="1" a="1"/>
  <c r="N5509" i="1" s="1"/>
  <c r="N5510" i="1" a="1"/>
  <c r="N5510" i="1" s="1"/>
  <c r="N5511" i="1" a="1"/>
  <c r="N5511" i="1" s="1"/>
  <c r="N5512" i="1" a="1"/>
  <c r="N5512" i="1" s="1"/>
  <c r="N5513" i="1" a="1"/>
  <c r="N5513" i="1" s="1"/>
  <c r="N5514" i="1" a="1"/>
  <c r="N5514" i="1" s="1"/>
  <c r="N5515" i="1" a="1"/>
  <c r="N5515" i="1" s="1"/>
  <c r="N5516" i="1" a="1"/>
  <c r="N5516" i="1" s="1"/>
  <c r="N5517" i="1" a="1"/>
  <c r="N5517" i="1" s="1"/>
  <c r="N5518" i="1" a="1"/>
  <c r="N5518" i="1" s="1"/>
  <c r="N5519" i="1" a="1"/>
  <c r="N5519" i="1" s="1"/>
  <c r="N5520" i="1" a="1"/>
  <c r="N5520" i="1" s="1"/>
  <c r="N5521" i="1" a="1"/>
  <c r="N5521" i="1" s="1"/>
  <c r="N5522" i="1" a="1"/>
  <c r="N5522" i="1" s="1"/>
  <c r="N5523" i="1" a="1"/>
  <c r="N5523" i="1" s="1"/>
  <c r="N5524" i="1" a="1"/>
  <c r="N5524" i="1" s="1"/>
  <c r="N5525" i="1" a="1"/>
  <c r="N5525" i="1" s="1"/>
  <c r="N5526" i="1" a="1"/>
  <c r="N5526" i="1" s="1"/>
  <c r="N5527" i="1" a="1"/>
  <c r="N5527" i="1" s="1"/>
  <c r="N5528" i="1" a="1"/>
  <c r="N5528" i="1" s="1"/>
  <c r="N5529" i="1" a="1"/>
  <c r="N5529" i="1" s="1"/>
  <c r="N5530" i="1" a="1"/>
  <c r="N5530" i="1" s="1"/>
  <c r="N5531" i="1" a="1"/>
  <c r="N5531" i="1" s="1"/>
  <c r="N5532" i="1" a="1"/>
  <c r="N5532" i="1" s="1"/>
  <c r="N5533" i="1" a="1"/>
  <c r="N5533" i="1" s="1"/>
  <c r="N5534" i="1" a="1"/>
  <c r="N5534" i="1" s="1"/>
  <c r="N5535" i="1" a="1"/>
  <c r="N5535" i="1" s="1"/>
  <c r="N5536" i="1" a="1"/>
  <c r="N5536" i="1" s="1"/>
  <c r="N5537" i="1" a="1"/>
  <c r="N5537" i="1" s="1"/>
  <c r="N5538" i="1" a="1"/>
  <c r="N5538" i="1" s="1"/>
  <c r="N5539" i="1" a="1"/>
  <c r="N5539" i="1" s="1"/>
  <c r="N5540" i="1" a="1"/>
  <c r="N5540" i="1" s="1"/>
  <c r="N5541" i="1" a="1"/>
  <c r="N5541" i="1" s="1"/>
  <c r="N5542" i="1" a="1"/>
  <c r="N5542" i="1" s="1"/>
  <c r="N5543" i="1" a="1"/>
  <c r="N5543" i="1" s="1"/>
  <c r="N5544" i="1" a="1"/>
  <c r="N5544" i="1" s="1"/>
  <c r="N5545" i="1" a="1"/>
  <c r="N5545" i="1" s="1"/>
  <c r="N5546" i="1" a="1"/>
  <c r="N5546" i="1" s="1"/>
  <c r="N5547" i="1" a="1"/>
  <c r="N5547" i="1" s="1"/>
  <c r="N5548" i="1" a="1"/>
  <c r="N5548" i="1" s="1"/>
  <c r="N5549" i="1" a="1"/>
  <c r="N5549" i="1" s="1"/>
  <c r="N5550" i="1" a="1"/>
  <c r="N5550" i="1" s="1"/>
  <c r="N5551" i="1" a="1"/>
  <c r="N5551" i="1" s="1"/>
  <c r="N5552" i="1" a="1"/>
  <c r="N5552" i="1" s="1"/>
  <c r="N5553" i="1" a="1"/>
  <c r="N5553" i="1" s="1"/>
  <c r="N5554" i="1" a="1"/>
  <c r="N5554" i="1" s="1"/>
  <c r="N5555" i="1" a="1"/>
  <c r="N5555" i="1" s="1"/>
  <c r="N5556" i="1" a="1"/>
  <c r="N5556" i="1" s="1"/>
  <c r="N5557" i="1" a="1"/>
  <c r="N5557" i="1" s="1"/>
  <c r="N5558" i="1" a="1"/>
  <c r="N5558" i="1" s="1"/>
  <c r="N5559" i="1" a="1"/>
  <c r="N5559" i="1" s="1"/>
  <c r="N5560" i="1" a="1"/>
  <c r="N5560" i="1" s="1"/>
  <c r="N5561" i="1" a="1"/>
  <c r="N5561" i="1" s="1"/>
  <c r="N5562" i="1" a="1"/>
  <c r="N5562" i="1" s="1"/>
  <c r="N5563" i="1" a="1"/>
  <c r="N5563" i="1" s="1"/>
  <c r="N5564" i="1" a="1"/>
  <c r="N5564" i="1" s="1"/>
  <c r="N5565" i="1" a="1"/>
  <c r="N5565" i="1" s="1"/>
  <c r="N5566" i="1" a="1"/>
  <c r="N5566" i="1" s="1"/>
  <c r="N5567" i="1" a="1"/>
  <c r="N5567" i="1" s="1"/>
  <c r="N5568" i="1" a="1"/>
  <c r="N5568" i="1" s="1"/>
  <c r="N5569" i="1" a="1"/>
  <c r="N5569" i="1" s="1"/>
  <c r="N5570" i="1" a="1"/>
  <c r="N5570" i="1" s="1"/>
  <c r="N5571" i="1" a="1"/>
  <c r="N5571" i="1" s="1"/>
  <c r="N5572" i="1" a="1"/>
  <c r="N5572" i="1" s="1"/>
  <c r="N5573" i="1" a="1"/>
  <c r="N5573" i="1" s="1"/>
  <c r="N5574" i="1" a="1"/>
  <c r="N5574" i="1" s="1"/>
  <c r="N5575" i="1" a="1"/>
  <c r="N5575" i="1" s="1"/>
  <c r="N5576" i="1" a="1"/>
  <c r="N5576" i="1" s="1"/>
  <c r="N5577" i="1" a="1"/>
  <c r="N5577" i="1" s="1"/>
  <c r="N5578" i="1" a="1"/>
  <c r="N5578" i="1" s="1"/>
  <c r="N5579" i="1" a="1"/>
  <c r="N5579" i="1" s="1"/>
  <c r="N5580" i="1" a="1"/>
  <c r="N5580" i="1" s="1"/>
  <c r="N5581" i="1" a="1"/>
  <c r="N5581" i="1" s="1"/>
  <c r="N5582" i="1" a="1"/>
  <c r="N5582" i="1" s="1"/>
  <c r="N5583" i="1" a="1"/>
  <c r="N5583" i="1" s="1"/>
  <c r="N5584" i="1" a="1"/>
  <c r="N5584" i="1" s="1"/>
  <c r="N5585" i="1" a="1"/>
  <c r="N5585" i="1" s="1"/>
  <c r="N5586" i="1" a="1"/>
  <c r="N5586" i="1" s="1"/>
  <c r="N5587" i="1" a="1"/>
  <c r="N5587" i="1" s="1"/>
  <c r="N5588" i="1" a="1"/>
  <c r="N5588" i="1" s="1"/>
  <c r="N5589" i="1" a="1"/>
  <c r="N5589" i="1" s="1"/>
  <c r="N5590" i="1" a="1"/>
  <c r="N5590" i="1" s="1"/>
  <c r="N5591" i="1" a="1"/>
  <c r="N5591" i="1" s="1"/>
  <c r="N5592" i="1" a="1"/>
  <c r="N5592" i="1" s="1"/>
  <c r="N5593" i="1" a="1"/>
  <c r="N5593" i="1" s="1"/>
  <c r="N5594" i="1" a="1"/>
  <c r="N5594" i="1" s="1"/>
  <c r="N5595" i="1" a="1"/>
  <c r="N5595" i="1" s="1"/>
  <c r="N5596" i="1" a="1"/>
  <c r="N5596" i="1" s="1"/>
  <c r="N5597" i="1" a="1"/>
  <c r="N5597" i="1" s="1"/>
  <c r="N5598" i="1" a="1"/>
  <c r="N5598" i="1" s="1"/>
  <c r="N5599" i="1" a="1"/>
  <c r="N5599" i="1" s="1"/>
  <c r="N5600" i="1" a="1"/>
  <c r="N5600" i="1" s="1"/>
  <c r="N5601" i="1" a="1"/>
  <c r="N5601" i="1" s="1"/>
  <c r="N5602" i="1" a="1"/>
  <c r="N5602" i="1" s="1"/>
  <c r="N5603" i="1" a="1"/>
  <c r="N5603" i="1" s="1"/>
  <c r="N5604" i="1" a="1"/>
  <c r="N5604" i="1" s="1"/>
  <c r="N5605" i="1" a="1"/>
  <c r="N5605" i="1" s="1"/>
  <c r="N5606" i="1" a="1"/>
  <c r="N5606" i="1" s="1"/>
  <c r="N5607" i="1" a="1"/>
  <c r="N5607" i="1" s="1"/>
  <c r="N5608" i="1" a="1"/>
  <c r="N5608" i="1" s="1"/>
  <c r="N5609" i="1" a="1"/>
  <c r="N5609" i="1" s="1"/>
  <c r="N5610" i="1" a="1"/>
  <c r="N5610" i="1" s="1"/>
  <c r="N5611" i="1" a="1"/>
  <c r="N5611" i="1" s="1"/>
  <c r="N5612" i="1" a="1"/>
  <c r="N5612" i="1" s="1"/>
  <c r="N5613" i="1" a="1"/>
  <c r="N5613" i="1" s="1"/>
  <c r="N5614" i="1" a="1"/>
  <c r="N5614" i="1" s="1"/>
  <c r="N5615" i="1" a="1"/>
  <c r="N5615" i="1" s="1"/>
  <c r="N5616" i="1" a="1"/>
  <c r="N5616" i="1" s="1"/>
  <c r="N5617" i="1" a="1"/>
  <c r="N5617" i="1" s="1"/>
  <c r="N5618" i="1" a="1"/>
  <c r="N5618" i="1" s="1"/>
  <c r="N5619" i="1" a="1"/>
  <c r="N5619" i="1" s="1"/>
  <c r="N5620" i="1" a="1"/>
  <c r="N5620" i="1" s="1"/>
  <c r="N5621" i="1" a="1"/>
  <c r="N5621" i="1" s="1"/>
  <c r="N5622" i="1" a="1"/>
  <c r="N5622" i="1" s="1"/>
  <c r="N5623" i="1" a="1"/>
  <c r="N5623" i="1" s="1"/>
  <c r="N5624" i="1" a="1"/>
  <c r="N5624" i="1" s="1"/>
  <c r="N5625" i="1" a="1"/>
  <c r="N5625" i="1" s="1"/>
  <c r="N5626" i="1" a="1"/>
  <c r="N5626" i="1" s="1"/>
  <c r="N5627" i="1" a="1"/>
  <c r="N5627" i="1" s="1"/>
  <c r="N5628" i="1" a="1"/>
  <c r="N5628" i="1" s="1"/>
  <c r="N5629" i="1" a="1"/>
  <c r="N5629" i="1" s="1"/>
  <c r="N5630" i="1" a="1"/>
  <c r="N5630" i="1" s="1"/>
  <c r="N5631" i="1" a="1"/>
  <c r="N5631" i="1" s="1"/>
  <c r="N5632" i="1" a="1"/>
  <c r="N5632" i="1" s="1"/>
  <c r="N5633" i="1" a="1"/>
  <c r="N5633" i="1" s="1"/>
  <c r="N5634" i="1" a="1"/>
  <c r="N5634" i="1" s="1"/>
  <c r="N5635" i="1" a="1"/>
  <c r="N5635" i="1" s="1"/>
  <c r="N5636" i="1" a="1"/>
  <c r="N5636" i="1" s="1"/>
  <c r="N5637" i="1" a="1"/>
  <c r="N5637" i="1" s="1"/>
  <c r="N5638" i="1" a="1"/>
  <c r="N5638" i="1" s="1"/>
  <c r="N5639" i="1" a="1"/>
  <c r="N5639" i="1" s="1"/>
  <c r="N5640" i="1" a="1"/>
  <c r="N5640" i="1" s="1"/>
  <c r="N5641" i="1" a="1"/>
  <c r="N5641" i="1" s="1"/>
  <c r="N5642" i="1" a="1"/>
  <c r="N5642" i="1" s="1"/>
  <c r="N5643" i="1" a="1"/>
  <c r="N5643" i="1" s="1"/>
  <c r="N5644" i="1" a="1"/>
  <c r="N5644" i="1" s="1"/>
  <c r="N5645" i="1" a="1"/>
  <c r="N5645" i="1" s="1"/>
  <c r="N5646" i="1" a="1"/>
  <c r="N5646" i="1" s="1"/>
  <c r="N5647" i="1" a="1"/>
  <c r="N5647" i="1" s="1"/>
  <c r="N5648" i="1" a="1"/>
  <c r="N5648" i="1" s="1"/>
  <c r="N5649" i="1" a="1"/>
  <c r="N5649" i="1" s="1"/>
  <c r="N5650" i="1" a="1"/>
  <c r="N5650" i="1" s="1"/>
  <c r="N5651" i="1" a="1"/>
  <c r="N5651" i="1" s="1"/>
  <c r="N5652" i="1" a="1"/>
  <c r="N5652" i="1" s="1"/>
  <c r="N5653" i="1" a="1"/>
  <c r="N5653" i="1" s="1"/>
  <c r="N5654" i="1" a="1"/>
  <c r="N5654" i="1" s="1"/>
  <c r="N5655" i="1" a="1"/>
  <c r="N5655" i="1" s="1"/>
  <c r="N5656" i="1" a="1"/>
  <c r="N5656" i="1" s="1"/>
  <c r="N5657" i="1" a="1"/>
  <c r="N5657" i="1" s="1"/>
  <c r="N5658" i="1" a="1"/>
  <c r="N5658" i="1" s="1"/>
  <c r="N5659" i="1" a="1"/>
  <c r="N5659" i="1" s="1"/>
  <c r="N5660" i="1" a="1"/>
  <c r="N5660" i="1" s="1"/>
  <c r="N5661" i="1" a="1"/>
  <c r="N5661" i="1" s="1"/>
  <c r="N5662" i="1" a="1"/>
  <c r="N5662" i="1" s="1"/>
  <c r="N5663" i="1" a="1"/>
  <c r="N5663" i="1" s="1"/>
  <c r="N5664" i="1" a="1"/>
  <c r="N5664" i="1" s="1"/>
  <c r="N5665" i="1" a="1"/>
  <c r="N5665" i="1" s="1"/>
  <c r="N5666" i="1" a="1"/>
  <c r="N5666" i="1" s="1"/>
  <c r="N5667" i="1" a="1"/>
  <c r="N5667" i="1" s="1"/>
  <c r="N5668" i="1" a="1"/>
  <c r="N5668" i="1" s="1"/>
  <c r="N5669" i="1" a="1"/>
  <c r="N5669" i="1" s="1"/>
  <c r="N5670" i="1" a="1"/>
  <c r="N5670" i="1" s="1"/>
  <c r="N5671" i="1" a="1"/>
  <c r="N5671" i="1" s="1"/>
  <c r="N5672" i="1" a="1"/>
  <c r="N5672" i="1" s="1"/>
  <c r="N5673" i="1" a="1"/>
  <c r="N5673" i="1" s="1"/>
  <c r="N5674" i="1" a="1"/>
  <c r="N5674" i="1" s="1"/>
  <c r="N5675" i="1" a="1"/>
  <c r="N5675" i="1" s="1"/>
  <c r="N5676" i="1" a="1"/>
  <c r="N5676" i="1" s="1"/>
  <c r="N5677" i="1" a="1"/>
  <c r="N5677" i="1" s="1"/>
  <c r="N5678" i="1" a="1"/>
  <c r="N5678" i="1" s="1"/>
  <c r="N5679" i="1" a="1"/>
  <c r="N5679" i="1" s="1"/>
  <c r="N5680" i="1" a="1"/>
  <c r="N5680" i="1" s="1"/>
  <c r="N5681" i="1" a="1"/>
  <c r="N5681" i="1" s="1"/>
  <c r="N5682" i="1" a="1"/>
  <c r="N5682" i="1" s="1"/>
  <c r="N5683" i="1" a="1"/>
  <c r="N5683" i="1" s="1"/>
  <c r="N5684" i="1" a="1"/>
  <c r="N5684" i="1" s="1"/>
  <c r="N5685" i="1" a="1"/>
  <c r="N5685" i="1" s="1"/>
  <c r="N5686" i="1" a="1"/>
  <c r="N5686" i="1" s="1"/>
  <c r="N5687" i="1" a="1"/>
  <c r="N5687" i="1" s="1"/>
  <c r="N5688" i="1" a="1"/>
  <c r="N5688" i="1" s="1"/>
  <c r="N5689" i="1" a="1"/>
  <c r="N5689" i="1" s="1"/>
  <c r="N5690" i="1" a="1"/>
  <c r="N5690" i="1" s="1"/>
  <c r="N5691" i="1" a="1"/>
  <c r="N5691" i="1" s="1"/>
  <c r="N5692" i="1" a="1"/>
  <c r="N5692" i="1" s="1"/>
  <c r="N5693" i="1" a="1"/>
  <c r="N5693" i="1" s="1"/>
  <c r="N5694" i="1" a="1"/>
  <c r="N5694" i="1" s="1"/>
  <c r="N5695" i="1" a="1"/>
  <c r="N5695" i="1" s="1"/>
  <c r="N5696" i="1" a="1"/>
  <c r="N5696" i="1" s="1"/>
  <c r="N5697" i="1" a="1"/>
  <c r="N5697" i="1" s="1"/>
  <c r="N5698" i="1" a="1"/>
  <c r="N5698" i="1" s="1"/>
  <c r="N5699" i="1" a="1"/>
  <c r="N5699" i="1" s="1"/>
  <c r="N5700" i="1" a="1"/>
  <c r="N5700" i="1" s="1"/>
  <c r="N5701" i="1" a="1"/>
  <c r="N5701" i="1" s="1"/>
  <c r="N5702" i="1" a="1"/>
  <c r="N5702" i="1" s="1"/>
  <c r="N5703" i="1" a="1"/>
  <c r="N5703" i="1" s="1"/>
  <c r="N5704" i="1" a="1"/>
  <c r="N5704" i="1" s="1"/>
  <c r="N5705" i="1" a="1"/>
  <c r="N5705" i="1" s="1"/>
  <c r="N5706" i="1" a="1"/>
  <c r="N5706" i="1" s="1"/>
  <c r="N5707" i="1" a="1"/>
  <c r="N5707" i="1" s="1"/>
  <c r="N5708" i="1" a="1"/>
  <c r="N5708" i="1" s="1"/>
  <c r="N5709" i="1" a="1"/>
  <c r="N5709" i="1" s="1"/>
  <c r="N5710" i="1" a="1"/>
  <c r="N5710" i="1" s="1"/>
  <c r="N5711" i="1" a="1"/>
  <c r="N5711" i="1" s="1"/>
  <c r="N5712" i="1" a="1"/>
  <c r="N5712" i="1" s="1"/>
  <c r="N5713" i="1" a="1"/>
  <c r="N5713" i="1" s="1"/>
  <c r="N5714" i="1" a="1"/>
  <c r="N5714" i="1" s="1"/>
  <c r="N5715" i="1" a="1"/>
  <c r="N5715" i="1" s="1"/>
  <c r="N5716" i="1" a="1"/>
  <c r="N5716" i="1" s="1"/>
  <c r="N5717" i="1" a="1"/>
  <c r="N5717" i="1" s="1"/>
  <c r="N5718" i="1" a="1"/>
  <c r="N5718" i="1" s="1"/>
  <c r="N5719" i="1" a="1"/>
  <c r="N5719" i="1" s="1"/>
  <c r="N5720" i="1" a="1"/>
  <c r="N5720" i="1" s="1"/>
  <c r="N5721" i="1" a="1"/>
  <c r="N5721" i="1" s="1"/>
  <c r="N5722" i="1" a="1"/>
  <c r="N5722" i="1" s="1"/>
  <c r="N5723" i="1" a="1"/>
  <c r="N5723" i="1" s="1"/>
  <c r="N5724" i="1" a="1"/>
  <c r="N5724" i="1" s="1"/>
  <c r="N5725" i="1" a="1"/>
  <c r="N5725" i="1" s="1"/>
  <c r="N5726" i="1" a="1"/>
  <c r="N5726" i="1" s="1"/>
  <c r="N5727" i="1" a="1"/>
  <c r="N5727" i="1" s="1"/>
  <c r="N5728" i="1" a="1"/>
  <c r="N5728" i="1" s="1"/>
  <c r="N5729" i="1" a="1"/>
  <c r="N5729" i="1" s="1"/>
  <c r="N5730" i="1" a="1"/>
  <c r="N5730" i="1" s="1"/>
  <c r="N5731" i="1" a="1"/>
  <c r="N5731" i="1" s="1"/>
  <c r="N5732" i="1" a="1"/>
  <c r="N5732" i="1" s="1"/>
  <c r="N5733" i="1" a="1"/>
  <c r="N5733" i="1" s="1"/>
  <c r="N5734" i="1" a="1"/>
  <c r="N5734" i="1" s="1"/>
  <c r="N5735" i="1" a="1"/>
  <c r="N5735" i="1" s="1"/>
  <c r="N5736" i="1" a="1"/>
  <c r="N5736" i="1" s="1"/>
  <c r="N5737" i="1" a="1"/>
  <c r="N5737" i="1" s="1"/>
  <c r="N5738" i="1" a="1"/>
  <c r="N5738" i="1" s="1"/>
  <c r="N5739" i="1" a="1"/>
  <c r="N5739" i="1" s="1"/>
  <c r="N5740" i="1" a="1"/>
  <c r="N5740" i="1" s="1"/>
  <c r="N5741" i="1" a="1"/>
  <c r="N5741" i="1" s="1"/>
  <c r="N5742" i="1" a="1"/>
  <c r="N5742" i="1" s="1"/>
  <c r="N5743" i="1" a="1"/>
  <c r="N5743" i="1" s="1"/>
  <c r="N5744" i="1" a="1"/>
  <c r="N5744" i="1" s="1"/>
  <c r="N5745" i="1" a="1"/>
  <c r="N5745" i="1" s="1"/>
  <c r="N5746" i="1" a="1"/>
  <c r="N5746" i="1" s="1"/>
  <c r="N5747" i="1" a="1"/>
  <c r="N5747" i="1" s="1"/>
  <c r="N5748" i="1" a="1"/>
  <c r="N5748" i="1" s="1"/>
  <c r="N5749" i="1" a="1"/>
  <c r="N5749" i="1" s="1"/>
  <c r="N5750" i="1" a="1"/>
  <c r="N5750" i="1" s="1"/>
  <c r="N5751" i="1" a="1"/>
  <c r="N5751" i="1" s="1"/>
  <c r="N5752" i="1" a="1"/>
  <c r="N5752" i="1" s="1"/>
  <c r="N5753" i="1" a="1"/>
  <c r="N5753" i="1" s="1"/>
  <c r="N5754" i="1" a="1"/>
  <c r="N5754" i="1" s="1"/>
  <c r="N5755" i="1" a="1"/>
  <c r="N5755" i="1" s="1"/>
  <c r="N5756" i="1" a="1"/>
  <c r="N5756" i="1" s="1"/>
  <c r="N5757" i="1" a="1"/>
  <c r="N5757" i="1" s="1"/>
  <c r="N5758" i="1" a="1"/>
  <c r="N5758" i="1" s="1"/>
  <c r="N5759" i="1" a="1"/>
  <c r="N5759" i="1" s="1"/>
  <c r="N5760" i="1" a="1"/>
  <c r="N5760" i="1" s="1"/>
  <c r="N5761" i="1" a="1"/>
  <c r="N5761" i="1" s="1"/>
  <c r="N5762" i="1" a="1"/>
  <c r="N5762" i="1" s="1"/>
  <c r="N5763" i="1" a="1"/>
  <c r="N5763" i="1" s="1"/>
  <c r="N5764" i="1" a="1"/>
  <c r="N5764" i="1" s="1"/>
  <c r="N5765" i="1" a="1"/>
  <c r="N5765" i="1" s="1"/>
  <c r="N5766" i="1" a="1"/>
  <c r="N5766" i="1" s="1"/>
  <c r="N5767" i="1" a="1"/>
  <c r="N5767" i="1" s="1"/>
  <c r="N5768" i="1" a="1"/>
  <c r="N5768" i="1" s="1"/>
  <c r="N5769" i="1" a="1"/>
  <c r="N5769" i="1" s="1"/>
  <c r="N5770" i="1" a="1"/>
  <c r="N5770" i="1" s="1"/>
  <c r="N5771" i="1" a="1"/>
  <c r="N5771" i="1" s="1"/>
  <c r="N5772" i="1" a="1"/>
  <c r="N5772" i="1" s="1"/>
  <c r="N5773" i="1" a="1"/>
  <c r="N5773" i="1" s="1"/>
  <c r="N5774" i="1" a="1"/>
  <c r="N5774" i="1" s="1"/>
  <c r="N5775" i="1" a="1"/>
  <c r="N5775" i="1" s="1"/>
  <c r="N5776" i="1" a="1"/>
  <c r="N5776" i="1" s="1"/>
  <c r="N5777" i="1" a="1"/>
  <c r="N5777" i="1" s="1"/>
  <c r="N5778" i="1" a="1"/>
  <c r="N5778" i="1" s="1"/>
  <c r="N5779" i="1" a="1"/>
  <c r="N5779" i="1" s="1"/>
  <c r="N5780" i="1" a="1"/>
  <c r="N5780" i="1" s="1"/>
  <c r="N5781" i="1" a="1"/>
  <c r="N5781" i="1" s="1"/>
  <c r="N5782" i="1" a="1"/>
  <c r="N5782" i="1" s="1"/>
  <c r="N5783" i="1" a="1"/>
  <c r="N5783" i="1" s="1"/>
  <c r="N5784" i="1" a="1"/>
  <c r="N5784" i="1" s="1"/>
  <c r="N5785" i="1" a="1"/>
  <c r="N5785" i="1" s="1"/>
  <c r="N5786" i="1" a="1"/>
  <c r="N5786" i="1" s="1"/>
  <c r="N5787" i="1" a="1"/>
  <c r="N5787" i="1" s="1"/>
  <c r="N5788" i="1" a="1"/>
  <c r="N5788" i="1" s="1"/>
  <c r="N5789" i="1" a="1"/>
  <c r="N5789" i="1" s="1"/>
  <c r="N5790" i="1" a="1"/>
  <c r="N5790" i="1" s="1"/>
  <c r="N5791" i="1" a="1"/>
  <c r="N5791" i="1" s="1"/>
  <c r="N5792" i="1" a="1"/>
  <c r="N5792" i="1" s="1"/>
  <c r="N5793" i="1" a="1"/>
  <c r="N5793" i="1" s="1"/>
  <c r="N5794" i="1" a="1"/>
  <c r="N5794" i="1" s="1"/>
  <c r="N5795" i="1" a="1"/>
  <c r="N5795" i="1" s="1"/>
  <c r="N5796" i="1" a="1"/>
  <c r="N5796" i="1" s="1"/>
  <c r="N5797" i="1" a="1"/>
  <c r="N5797" i="1" s="1"/>
  <c r="N5798" i="1" a="1"/>
  <c r="N5798" i="1" s="1"/>
  <c r="N5799" i="1" a="1"/>
  <c r="N5799" i="1" s="1"/>
  <c r="N5800" i="1" a="1"/>
  <c r="N5800" i="1" s="1"/>
  <c r="N5801" i="1" a="1"/>
  <c r="N5801" i="1" s="1"/>
  <c r="N5802" i="1" a="1"/>
  <c r="N5802" i="1" s="1"/>
  <c r="N5803" i="1" a="1"/>
  <c r="N5803" i="1" s="1"/>
  <c r="N5804" i="1" a="1"/>
  <c r="N5804" i="1" s="1"/>
  <c r="N5805" i="1" a="1"/>
  <c r="N5805" i="1" s="1"/>
  <c r="N5806" i="1" a="1"/>
  <c r="N5806" i="1" s="1"/>
  <c r="N5807" i="1" a="1"/>
  <c r="N5807" i="1" s="1"/>
  <c r="N5808" i="1" a="1"/>
  <c r="N5808" i="1" s="1"/>
  <c r="N5809" i="1" a="1"/>
  <c r="N5809" i="1" s="1"/>
  <c r="N5810" i="1" a="1"/>
  <c r="N5810" i="1" s="1"/>
  <c r="N5811" i="1" a="1"/>
  <c r="N5811" i="1" s="1"/>
  <c r="N5812" i="1" a="1"/>
  <c r="N5812" i="1" s="1"/>
  <c r="N5813" i="1" a="1"/>
  <c r="N5813" i="1" s="1"/>
  <c r="N5814" i="1" a="1"/>
  <c r="N5814" i="1" s="1"/>
  <c r="N5815" i="1" a="1"/>
  <c r="N5815" i="1" s="1"/>
  <c r="N5816" i="1" a="1"/>
  <c r="N5816" i="1" s="1"/>
  <c r="N5817" i="1" a="1"/>
  <c r="N5817" i="1" s="1"/>
  <c r="N5818" i="1" a="1"/>
  <c r="N5818" i="1" s="1"/>
  <c r="N5819" i="1" a="1"/>
  <c r="N5819" i="1" s="1"/>
  <c r="N5820" i="1" a="1"/>
  <c r="N5820" i="1" s="1"/>
  <c r="N5821" i="1" a="1"/>
  <c r="N5821" i="1" s="1"/>
  <c r="N5822" i="1" a="1"/>
  <c r="N5822" i="1" s="1"/>
  <c r="N5823" i="1" a="1"/>
  <c r="N5823" i="1" s="1"/>
  <c r="N5824" i="1" a="1"/>
  <c r="N5824" i="1" s="1"/>
  <c r="N5825" i="1" a="1"/>
  <c r="N5825" i="1" s="1"/>
  <c r="N5826" i="1" a="1"/>
  <c r="N5826" i="1" s="1"/>
  <c r="N5827" i="1" a="1"/>
  <c r="N5827" i="1" s="1"/>
  <c r="N5828" i="1" a="1"/>
  <c r="N5828" i="1" s="1"/>
  <c r="N5829" i="1" a="1"/>
  <c r="N5829" i="1" s="1"/>
  <c r="N5830" i="1" a="1"/>
  <c r="N5830" i="1" s="1"/>
  <c r="N5831" i="1" a="1"/>
  <c r="N5831" i="1" s="1"/>
  <c r="N5832" i="1" a="1"/>
  <c r="N5832" i="1" s="1"/>
  <c r="N5833" i="1" a="1"/>
  <c r="N5833" i="1" s="1"/>
  <c r="N5834" i="1" a="1"/>
  <c r="N5834" i="1" s="1"/>
  <c r="N5835" i="1" a="1"/>
  <c r="N5835" i="1" s="1"/>
  <c r="N5836" i="1" a="1"/>
  <c r="N5836" i="1" s="1"/>
  <c r="N5837" i="1" a="1"/>
  <c r="N5837" i="1" s="1"/>
  <c r="N5838" i="1" a="1"/>
  <c r="N5838" i="1" s="1"/>
  <c r="N5839" i="1" a="1"/>
  <c r="N5839" i="1" s="1"/>
  <c r="N5840" i="1" a="1"/>
  <c r="N5840" i="1" s="1"/>
  <c r="N5841" i="1" a="1"/>
  <c r="N5841" i="1" s="1"/>
  <c r="N5842" i="1" a="1"/>
  <c r="N5842" i="1" s="1"/>
  <c r="N5843" i="1" a="1"/>
  <c r="N5843" i="1" s="1"/>
  <c r="N5844" i="1" a="1"/>
  <c r="N5844" i="1" s="1"/>
  <c r="N5845" i="1" a="1"/>
  <c r="N5845" i="1" s="1"/>
  <c r="N5846" i="1" a="1"/>
  <c r="N5846" i="1" s="1"/>
  <c r="N5847" i="1" a="1"/>
  <c r="N5847" i="1" s="1"/>
  <c r="N5848" i="1" a="1"/>
  <c r="N5848" i="1" s="1"/>
  <c r="N5849" i="1" a="1"/>
  <c r="N5849" i="1" s="1"/>
  <c r="N5850" i="1" a="1"/>
  <c r="N5850" i="1" s="1"/>
  <c r="N5851" i="1" a="1"/>
  <c r="N5851" i="1" s="1"/>
  <c r="N5852" i="1" a="1"/>
  <c r="N5852" i="1" s="1"/>
  <c r="N5853" i="1" a="1"/>
  <c r="N5853" i="1" s="1"/>
  <c r="N5854" i="1" a="1"/>
  <c r="N5854" i="1" s="1"/>
  <c r="N5855" i="1" a="1"/>
  <c r="N5855" i="1" s="1"/>
  <c r="N5856" i="1" a="1"/>
  <c r="N5856" i="1" s="1"/>
  <c r="N5857" i="1" a="1"/>
  <c r="N5857" i="1" s="1"/>
  <c r="N5858" i="1" a="1"/>
  <c r="N5858" i="1" s="1"/>
  <c r="N5859" i="1" a="1"/>
  <c r="N5859" i="1" s="1"/>
  <c r="N5860" i="1" a="1"/>
  <c r="N5860" i="1" s="1"/>
  <c r="N5861" i="1" a="1"/>
  <c r="N5861" i="1" s="1"/>
  <c r="N5862" i="1" a="1"/>
  <c r="N5862" i="1" s="1"/>
  <c r="N5863" i="1" a="1"/>
  <c r="N5863" i="1" s="1"/>
  <c r="N5864" i="1" a="1"/>
  <c r="N5864" i="1" s="1"/>
  <c r="N5865" i="1" a="1"/>
  <c r="N5865" i="1" s="1"/>
  <c r="N5866" i="1" a="1"/>
  <c r="N5866" i="1" s="1"/>
  <c r="N5867" i="1" a="1"/>
  <c r="N5867" i="1" s="1"/>
  <c r="N5868" i="1" a="1"/>
  <c r="N5868" i="1" s="1"/>
  <c r="N5869" i="1" a="1"/>
  <c r="N5869" i="1" s="1"/>
  <c r="N5870" i="1" a="1"/>
  <c r="N5870" i="1" s="1"/>
  <c r="N5871" i="1" a="1"/>
  <c r="N5871" i="1" s="1"/>
  <c r="N5872" i="1" a="1"/>
  <c r="N5872" i="1" s="1"/>
  <c r="N5873" i="1" a="1"/>
  <c r="N5873" i="1" s="1"/>
  <c r="N5874" i="1" a="1"/>
  <c r="N5874" i="1" s="1"/>
  <c r="N5875" i="1" a="1"/>
  <c r="N5875" i="1" s="1"/>
  <c r="N5876" i="1" a="1"/>
  <c r="N5876" i="1" s="1"/>
  <c r="N5877" i="1" a="1"/>
  <c r="N5877" i="1" s="1"/>
  <c r="N5878" i="1" a="1"/>
  <c r="N5878" i="1" s="1"/>
  <c r="N5879" i="1" a="1"/>
  <c r="N5879" i="1" s="1"/>
  <c r="N5880" i="1" a="1"/>
  <c r="N5880" i="1" s="1"/>
  <c r="N5881" i="1" a="1"/>
  <c r="N5881" i="1" s="1"/>
  <c r="N5882" i="1" a="1"/>
  <c r="N5882" i="1" s="1"/>
  <c r="N5883" i="1" a="1"/>
  <c r="N5883" i="1" s="1"/>
  <c r="N5884" i="1" a="1"/>
  <c r="N5884" i="1" s="1"/>
  <c r="N5885" i="1" a="1"/>
  <c r="N5885" i="1" s="1"/>
  <c r="N5886" i="1" a="1"/>
  <c r="N5886" i="1" s="1"/>
  <c r="N5887" i="1" a="1"/>
  <c r="N5887" i="1" s="1"/>
  <c r="N5888" i="1" a="1"/>
  <c r="N5888" i="1" s="1"/>
  <c r="N5889" i="1" a="1"/>
  <c r="N5889" i="1" s="1"/>
  <c r="N5890" i="1" a="1"/>
  <c r="N5890" i="1" s="1"/>
  <c r="N5891" i="1" a="1"/>
  <c r="N5891" i="1" s="1"/>
  <c r="N5892" i="1" a="1"/>
  <c r="N5892" i="1" s="1"/>
  <c r="N5893" i="1" a="1"/>
  <c r="N5893" i="1" s="1"/>
  <c r="N5894" i="1" a="1"/>
  <c r="N5894" i="1" s="1"/>
  <c r="N5895" i="1" a="1"/>
  <c r="N5895" i="1" s="1"/>
  <c r="N5896" i="1" a="1"/>
  <c r="N5896" i="1" s="1"/>
  <c r="N5897" i="1" a="1"/>
  <c r="N5897" i="1" s="1"/>
  <c r="N5898" i="1" a="1"/>
  <c r="N5898" i="1" s="1"/>
  <c r="N5899" i="1" a="1"/>
  <c r="N5899" i="1" s="1"/>
  <c r="N5900" i="1" a="1"/>
  <c r="N5900" i="1" s="1"/>
  <c r="N5901" i="1" a="1"/>
  <c r="N5901" i="1" s="1"/>
  <c r="N5902" i="1" a="1"/>
  <c r="N5902" i="1" s="1"/>
  <c r="N5903" i="1" a="1"/>
  <c r="N5903" i="1" s="1"/>
  <c r="N5904" i="1" a="1"/>
  <c r="N5904" i="1" s="1"/>
  <c r="N5905" i="1" a="1"/>
  <c r="N5905" i="1" s="1"/>
  <c r="N5906" i="1" a="1"/>
  <c r="N5906" i="1" s="1"/>
  <c r="N5907" i="1" a="1"/>
  <c r="N5907" i="1" s="1"/>
  <c r="N5908" i="1" a="1"/>
  <c r="N5908" i="1" s="1"/>
  <c r="N5909" i="1" a="1"/>
  <c r="N5909" i="1" s="1"/>
  <c r="N5910" i="1" a="1"/>
  <c r="N5910" i="1" s="1"/>
  <c r="N5911" i="1" a="1"/>
  <c r="N5911" i="1" s="1"/>
  <c r="N5912" i="1" a="1"/>
  <c r="N5912" i="1" s="1"/>
  <c r="N5913" i="1" a="1"/>
  <c r="N5913" i="1" s="1"/>
  <c r="N5914" i="1" a="1"/>
  <c r="N5914" i="1" s="1"/>
  <c r="N5915" i="1" a="1"/>
  <c r="N5915" i="1" s="1"/>
  <c r="N5916" i="1" a="1"/>
  <c r="N5916" i="1" s="1"/>
  <c r="N5917" i="1" a="1"/>
  <c r="N5917" i="1" s="1"/>
  <c r="N5918" i="1" a="1"/>
  <c r="N5918" i="1" s="1"/>
  <c r="N5919" i="1" a="1"/>
  <c r="N5919" i="1" s="1"/>
  <c r="N5920" i="1" a="1"/>
  <c r="N5920" i="1" s="1"/>
  <c r="N5921" i="1" a="1"/>
  <c r="N5921" i="1" s="1"/>
  <c r="N5922" i="1" a="1"/>
  <c r="N5922" i="1" s="1"/>
  <c r="N5923" i="1" a="1"/>
  <c r="N5923" i="1" s="1"/>
  <c r="N5924" i="1" a="1"/>
  <c r="N5924" i="1" s="1"/>
  <c r="N5925" i="1" a="1"/>
  <c r="N5925" i="1" s="1"/>
  <c r="N5926" i="1" a="1"/>
  <c r="N5926" i="1" s="1"/>
  <c r="N5927" i="1" a="1"/>
  <c r="N5927" i="1" s="1"/>
  <c r="N5928" i="1" a="1"/>
  <c r="N5928" i="1" s="1"/>
  <c r="N5929" i="1" a="1"/>
  <c r="N5929" i="1" s="1"/>
  <c r="N5930" i="1" a="1"/>
  <c r="N5930" i="1" s="1"/>
  <c r="N5931" i="1" a="1"/>
  <c r="N5931" i="1" s="1"/>
  <c r="N5932" i="1" a="1"/>
  <c r="N5932" i="1" s="1"/>
  <c r="N5933" i="1" a="1"/>
  <c r="N5933" i="1" s="1"/>
  <c r="N5934" i="1" a="1"/>
  <c r="N5934" i="1" s="1"/>
  <c r="N5935" i="1" a="1"/>
  <c r="N5935" i="1" s="1"/>
  <c r="N5936" i="1" a="1"/>
  <c r="N5936" i="1" s="1"/>
  <c r="N5937" i="1" a="1"/>
  <c r="N5937" i="1" s="1"/>
  <c r="N5938" i="1" a="1"/>
  <c r="N5938" i="1" s="1"/>
  <c r="N5939" i="1" a="1"/>
  <c r="N5939" i="1" s="1"/>
  <c r="N5940" i="1" a="1"/>
  <c r="N5940" i="1" s="1"/>
  <c r="N5941" i="1" a="1"/>
  <c r="N5941" i="1" s="1"/>
  <c r="N5942" i="1" a="1"/>
  <c r="N5942" i="1" s="1"/>
  <c r="N5943" i="1" a="1"/>
  <c r="N5943" i="1" s="1"/>
  <c r="N5944" i="1" a="1"/>
  <c r="N5944" i="1" s="1"/>
  <c r="N5945" i="1" a="1"/>
  <c r="N5945" i="1" s="1"/>
  <c r="N5946" i="1" a="1"/>
  <c r="N5946" i="1" s="1"/>
  <c r="N5947" i="1" a="1"/>
  <c r="N5947" i="1" s="1"/>
  <c r="N5948" i="1" a="1"/>
  <c r="N5948" i="1" s="1"/>
  <c r="N5949" i="1" a="1"/>
  <c r="N5949" i="1" s="1"/>
  <c r="N5950" i="1" a="1"/>
  <c r="N5950" i="1" s="1"/>
  <c r="N5951" i="1" a="1"/>
  <c r="N5951" i="1" s="1"/>
  <c r="N5952" i="1" a="1"/>
  <c r="N5952" i="1" s="1"/>
  <c r="N5953" i="1" a="1"/>
  <c r="N5953" i="1" s="1"/>
  <c r="N5954" i="1" a="1"/>
  <c r="N5954" i="1" s="1"/>
  <c r="N5955" i="1" a="1"/>
  <c r="N5955" i="1" s="1"/>
  <c r="N5956" i="1" a="1"/>
  <c r="N5956" i="1" s="1"/>
  <c r="N5957" i="1" a="1"/>
  <c r="N5957" i="1" s="1"/>
  <c r="N5958" i="1" a="1"/>
  <c r="N5958" i="1" s="1"/>
  <c r="N5959" i="1" a="1"/>
  <c r="N5959" i="1" s="1"/>
  <c r="N5960" i="1" a="1"/>
  <c r="N5960" i="1" s="1"/>
  <c r="N5961" i="1" a="1"/>
  <c r="N5961" i="1" s="1"/>
  <c r="N5962" i="1" a="1"/>
  <c r="N5962" i="1" s="1"/>
  <c r="N5963" i="1" a="1"/>
  <c r="N5963" i="1" s="1"/>
  <c r="N5964" i="1" a="1"/>
  <c r="N5964" i="1" s="1"/>
  <c r="N5965" i="1" a="1"/>
  <c r="N5965" i="1" s="1"/>
  <c r="N5966" i="1" a="1"/>
  <c r="N5966" i="1" s="1"/>
  <c r="N5967" i="1" a="1"/>
  <c r="N5967" i="1" s="1"/>
  <c r="N5968" i="1" a="1"/>
  <c r="N5968" i="1" s="1"/>
  <c r="N5969" i="1" a="1"/>
  <c r="N5969" i="1" s="1"/>
  <c r="N5970" i="1" a="1"/>
  <c r="N5970" i="1" s="1"/>
  <c r="N5971" i="1" a="1"/>
  <c r="N5971" i="1" s="1"/>
  <c r="N5972" i="1" a="1"/>
  <c r="N5972" i="1" s="1"/>
  <c r="N5973" i="1" a="1"/>
  <c r="N5973" i="1" s="1"/>
  <c r="N5974" i="1" a="1"/>
  <c r="N5974" i="1" s="1"/>
  <c r="N5975" i="1" a="1"/>
  <c r="N5975" i="1" s="1"/>
  <c r="N5976" i="1" a="1"/>
  <c r="N5976" i="1" s="1"/>
  <c r="N5977" i="1" a="1"/>
  <c r="N5977" i="1" s="1"/>
  <c r="N5978" i="1" a="1"/>
  <c r="N5978" i="1" s="1"/>
  <c r="N5979" i="1" a="1"/>
  <c r="N5979" i="1" s="1"/>
  <c r="N5980" i="1" a="1"/>
  <c r="N5980" i="1" s="1"/>
  <c r="N5981" i="1" a="1"/>
  <c r="N5981" i="1" s="1"/>
  <c r="N5982" i="1" a="1"/>
  <c r="N5982" i="1" s="1"/>
  <c r="N5983" i="1" a="1"/>
  <c r="N5983" i="1" s="1"/>
  <c r="N5984" i="1" a="1"/>
  <c r="N5984" i="1" s="1"/>
  <c r="N5985" i="1" a="1"/>
  <c r="N5985" i="1" s="1"/>
  <c r="N5986" i="1" a="1"/>
  <c r="N5986" i="1" s="1"/>
  <c r="N5987" i="1" a="1"/>
  <c r="N5987" i="1" s="1"/>
  <c r="N5988" i="1" a="1"/>
  <c r="N5988" i="1" s="1"/>
  <c r="N5989" i="1" a="1"/>
  <c r="N5989" i="1" s="1"/>
  <c r="N5990" i="1" a="1"/>
  <c r="N5990" i="1" s="1"/>
  <c r="N5991" i="1" a="1"/>
  <c r="N5991" i="1" s="1"/>
  <c r="N5992" i="1" a="1"/>
  <c r="N5992" i="1" s="1"/>
  <c r="N5993" i="1" a="1"/>
  <c r="N5993" i="1" s="1"/>
  <c r="N5994" i="1" a="1"/>
  <c r="N5994" i="1" s="1"/>
  <c r="N5995" i="1" a="1"/>
  <c r="N5995" i="1" s="1"/>
  <c r="N5996" i="1" a="1"/>
  <c r="N5996" i="1" s="1"/>
  <c r="N5997" i="1" a="1"/>
  <c r="N5997" i="1" s="1"/>
  <c r="N5998" i="1" a="1"/>
  <c r="N5998" i="1" s="1"/>
  <c r="N5999" i="1" a="1"/>
  <c r="N5999" i="1" s="1"/>
  <c r="N6000" i="1" a="1"/>
  <c r="N6000" i="1" s="1"/>
  <c r="N6001" i="1" a="1"/>
  <c r="N6001" i="1" s="1"/>
  <c r="N2" i="1" a="1"/>
  <c r="N2" i="1" s="1"/>
  <c r="H16" i="17" l="1"/>
  <c r="J13" i="17" s="1"/>
  <c r="H15" i="17" l="1"/>
  <c r="E16" i="17"/>
  <c r="H7" i="17"/>
  <c r="K4" i="17" l="1"/>
  <c r="J7" i="17" s="1"/>
  <c r="U11" i="17" s="1"/>
  <c r="N3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<sst xmlns="http://schemas.openxmlformats.org/spreadsheetml/2006/main" count="51508" uniqueCount="17152">
  <si>
    <t>Brooklyn</t>
  </si>
  <si>
    <t>Private room</t>
  </si>
  <si>
    <t>Manhattan</t>
  </si>
  <si>
    <t>Midtown</t>
  </si>
  <si>
    <t>Harlem</t>
  </si>
  <si>
    <t>East Harlem</t>
  </si>
  <si>
    <t>Bedford-Stuyvesant</t>
  </si>
  <si>
    <t>Hell's Kitchen</t>
  </si>
  <si>
    <t>Upper West Side</t>
  </si>
  <si>
    <t>Williamsburg</t>
  </si>
  <si>
    <t>Chelsea</t>
  </si>
  <si>
    <t>Crown Heights</t>
  </si>
  <si>
    <t>MAISON DES SIRENES1,bohemian apartment</t>
  </si>
  <si>
    <t>East Village</t>
  </si>
  <si>
    <t>Greenpoint</t>
  </si>
  <si>
    <t>Bushwick</t>
  </si>
  <si>
    <t>Shared room</t>
  </si>
  <si>
    <t>ENJOY Downtown NYC!</t>
  </si>
  <si>
    <t>1 Stop fr. Manhattan! Private Suite,Landmark Block</t>
  </si>
  <si>
    <t>Queens</t>
  </si>
  <si>
    <t>Long Island City</t>
  </si>
  <si>
    <t>Charming Brownstone 3 - Near PRATT</t>
  </si>
  <si>
    <t>Blue Room for 2 in Brownstone for $1350 monthly</t>
  </si>
  <si>
    <t>Williamsburg 1 bedroom Apartment</t>
  </si>
  <si>
    <t>Best Location in NYC! TIMES SQUARE!</t>
  </si>
  <si>
    <t>Sunny &amp; Spacious Chelsea Apartment</t>
  </si>
  <si>
    <t>Upper East Side</t>
  </si>
  <si>
    <t>Sunny, Modern room in East Village!</t>
  </si>
  <si>
    <t>Large Room in Amazing East Village Apt</t>
  </si>
  <si>
    <t>SpaHa Loft: Enormous and Bright</t>
  </si>
  <si>
    <t>Spacious luminous apt Upper West NYC</t>
  </si>
  <si>
    <t>Cozy Bedroom in Williamsburg 3 BR</t>
  </si>
  <si>
    <t>Sunny room+Pvte office in huge loft</t>
  </si>
  <si>
    <t>Williamsburgâ€”Steps To Subway, Private Bath&amp;Balcony</t>
  </si>
  <si>
    <t>1,800 sq foot in luxury building</t>
  </si>
  <si>
    <t>Times Square, Safe, Clean and Cozy!</t>
  </si>
  <si>
    <t>2 story family home in Williamsburg</t>
  </si>
  <si>
    <t>apartment next to Central park</t>
  </si>
  <si>
    <t>East Village Sanctuary</t>
  </si>
  <si>
    <t>Garden studio in the Upper East Sid</t>
  </si>
  <si>
    <t>B &amp; B Room 1</t>
  </si>
  <si>
    <t>Stylish &amp; Sleek Apartment Near SoHo!</t>
  </si>
  <si>
    <t>Most Central Location!</t>
  </si>
  <si>
    <t>Flushing</t>
  </si>
  <si>
    <t>FLAT MACDONOUGH GARDEN</t>
  </si>
  <si>
    <t>Retreat in Williamsburg</t>
  </si>
  <si>
    <t>NYC Zen</t>
  </si>
  <si>
    <t>Light and Airy Upper East Side 1 BDR apartment</t>
  </si>
  <si>
    <t>CENTRAL PARK LOFT all for YOU</t>
  </si>
  <si>
    <t>Sunnyside</t>
  </si>
  <si>
    <t>Staten Island</t>
  </si>
  <si>
    <t>St. George</t>
  </si>
  <si>
    <t>Room with a View</t>
  </si>
  <si>
    <t>Bronx</t>
  </si>
  <si>
    <t>Beautiful Queens Brownstone! - 5BR</t>
  </si>
  <si>
    <t>Ridgewood</t>
  </si>
  <si>
    <t>( F) Excellent/Pvt Rm</t>
  </si>
  <si>
    <t>Jamaica</t>
  </si>
  <si>
    <t>Clean and convenient 2BR apartment</t>
  </si>
  <si>
    <t>The Instituteâ€”Heart of Williamsburg</t>
  </si>
  <si>
    <t>City Room - Private Penthouse Apt.</t>
  </si>
  <si>
    <t>City Room - Private &amp; Comfy Bedroom</t>
  </si>
  <si>
    <t>Great new apt, close to everything</t>
  </si>
  <si>
    <t>The Brownstone-Luxury 1 Bd Apt/NYC</t>
  </si>
  <si>
    <t>PRIVATE Room on Historic Sugar Hill</t>
  </si>
  <si>
    <t>SpaHa Studio Monthly Rental</t>
  </si>
  <si>
    <t>City Room - Private Luxury Suite</t>
  </si>
  <si>
    <t>East Flatbush</t>
  </si>
  <si>
    <t>A SpeciaL!! Private Room in NY</t>
  </si>
  <si>
    <t>Tompkinsville</t>
  </si>
  <si>
    <t>B NYC Staten Alternative...</t>
  </si>
  <si>
    <t>C Private Room By The Ferry</t>
  </si>
  <si>
    <t>Beautiful Landmarked Duplex</t>
  </si>
  <si>
    <t>Astoria</t>
  </si>
  <si>
    <t>Cottage in the Village</t>
  </si>
  <si>
    <t>cozy bedroom in lovely garden apt</t>
  </si>
  <si>
    <t>ENJOY Downtown NYC!!</t>
  </si>
  <si>
    <t>Farmhouse Apartment in Williamsburg</t>
  </si>
  <si>
    <t>**Fantastic Williamsburg Apt**</t>
  </si>
  <si>
    <t>West Harlem Home Base - Eco-Apt.</t>
  </si>
  <si>
    <t>Central Park 1BR sunny condo</t>
  </si>
  <si>
    <t>Cozy Garden Apartment  in Williamsburg</t>
  </si>
  <si>
    <t>Cozy room in Upper West Side</t>
  </si>
  <si>
    <t>Prewar Penthouse w Private Terrace</t>
  </si>
  <si>
    <t>Nice renovated apt, prime location!</t>
  </si>
  <si>
    <t>Food &amp; Music Dream Apartment in Williamsburg</t>
  </si>
  <si>
    <t>French Garden cottage off Bedford</t>
  </si>
  <si>
    <t>Alcove Studio w/ outdoor Patio Deck</t>
  </si>
  <si>
    <t>One Bedroom Mini studio - Free WIFI</t>
  </si>
  <si>
    <t>Cozy room in East Village with AC</t>
  </si>
  <si>
    <t>Duplex w/ Terrace @ Box House Hotel</t>
  </si>
  <si>
    <t>Loft w/ Terrace @ Box House Hotel</t>
  </si>
  <si>
    <t>East Village Designer's 1-BR APT</t>
  </si>
  <si>
    <t>The Vernon On Greene</t>
  </si>
  <si>
    <t>Beautiful, Brightâ€™s, Warm &amp; Spacious 1.5BR Apt</t>
  </si>
  <si>
    <t>UWS Brownstone Near Central Park</t>
  </si>
  <si>
    <t>2 BR w/ Terrace @ Box House Hotel</t>
  </si>
  <si>
    <t>Private 1-Bedroom Apt in Townhouse</t>
  </si>
  <si>
    <t>Bright Room With A Great River View</t>
  </si>
  <si>
    <t>Tree lined block modern apartment</t>
  </si>
  <si>
    <t>1 BDRM Apt-Weekend Sublease</t>
  </si>
  <si>
    <t>â˜†Massive DUPLEXâ˜† 2BR &amp; 2BTH East Village 9+ Guests</t>
  </si>
  <si>
    <t>City Room - Street View Apt</t>
  </si>
  <si>
    <t>Private, spacious room in Brooklyn</t>
  </si>
  <si>
    <t>Spacious,Sunny, private one bedroom</t>
  </si>
  <si>
    <t>LUXURY OF THE HORIZON</t>
  </si>
  <si>
    <t>Garage Designer Loft</t>
  </si>
  <si>
    <t>Best City Area Columbia U Upper West Side C Park</t>
  </si>
  <si>
    <t>BIG, COMFY , PRIV. ROOM, BIG APT, YARD, GREAT LOC.</t>
  </si>
  <si>
    <t>CHARMING PRIVATE BEDROOM EAST VILLAGE</t>
  </si>
  <si>
    <t>City Room - Semi Private Bedroom</t>
  </si>
  <si>
    <t>Cozy apartment in a brownstone</t>
  </si>
  <si>
    <t>Private E. Village Townhouse Stay</t>
  </si>
  <si>
    <t>Incredible Prime Williamsburg Loft!</t>
  </si>
  <si>
    <t>Large  Loft Style  Studio  Space</t>
  </si>
  <si>
    <t>Entire Apt in Heart of Williamsburg</t>
  </si>
  <si>
    <t>PRIVATE and SUNNY Williamsburg Apt!</t>
  </si>
  <si>
    <t>Purple Room for 2/3 in brownstone $1450 per month</t>
  </si>
  <si>
    <t>Red Room for two in Brownstone for $1355/mo</t>
  </si>
  <si>
    <t>In the heart of East Village</t>
  </si>
  <si>
    <t>Manhattan Penthouse-Max.12 guests</t>
  </si>
  <si>
    <t>Prime Williamsburg 3 BR with Deck</t>
  </si>
  <si>
    <t>Nice Manhattan Apt Near Central Park and Subway</t>
  </si>
  <si>
    <t>Creative Vintage Loft in S. Williamsburg</t>
  </si>
  <si>
    <t>spacious studio</t>
  </si>
  <si>
    <t>Luxury 2Bed/2.5Bath Central Park View</t>
  </si>
  <si>
    <t>Cosy Sunny 1brm in Prospect Heights</t>
  </si>
  <si>
    <t>East Village bedroom w rooftop</t>
  </si>
  <si>
    <t>Gorgeous Entire Manhattan Townhouse</t>
  </si>
  <si>
    <t>A PRIVATE FLAT / APARTMENT- $SPECIAL$</t>
  </si>
  <si>
    <t>Allerton</t>
  </si>
  <si>
    <t>Sun-drenched East Village Penthouse</t>
  </si>
  <si>
    <t>Large room in elevator drman bldg</t>
  </si>
  <si>
    <t>Ideal Brooklyn Brownstone Apartment</t>
  </si>
  <si>
    <t>Williamsburg Exposed Brick Loft</t>
  </si>
  <si>
    <t>Welcome to Brooklyn! Bed-Stuy</t>
  </si>
  <si>
    <t>Sunnyside NYC/ AC room/ city views/ near Midtown</t>
  </si>
  <si>
    <t>Greenpoint Waterfront Loft</t>
  </si>
  <si>
    <t>East Village House -- Unique!</t>
  </si>
  <si>
    <t>Sunny, calm room in Victorian home</t>
  </si>
  <si>
    <t>Lovely Bdr in Harlem, Manhattan</t>
  </si>
  <si>
    <t>Large Artist Floorthru- Greenpoint</t>
  </si>
  <si>
    <t>Charming room in Victorian home</t>
  </si>
  <si>
    <t>Concourse</t>
  </si>
  <si>
    <t>Monthly Apartment Rental</t>
  </si>
  <si>
    <t>Stylish Studio with exclusive Terrace</t>
  </si>
  <si>
    <t>Williamsburg Garden Home, 5 minutes from Manhattan</t>
  </si>
  <si>
    <t>BIG 1br, SLEEPS 4, dishwashr, TV</t>
  </si>
  <si>
    <t>Brooklyn Brownstone apartment</t>
  </si>
  <si>
    <t>Pre-War Williamsburg Loft</t>
  </si>
  <si>
    <t>Prime Williamsburg Loft off Bedford</t>
  </si>
  <si>
    <t>Loft Suite @ The Box House Hotel</t>
  </si>
  <si>
    <t>2 BR Duplex @ Box House Hotel</t>
  </si>
  <si>
    <t>Cozy 2 Bedroom 20 Min from City</t>
  </si>
  <si>
    <t>Sunny! 2br Steps to train/restaurants - 15 to NYC</t>
  </si>
  <si>
    <t>Heart of Williamsburg. Brand New.</t>
  </si>
  <si>
    <t>Oceanview,close to Manhattan</t>
  </si>
  <si>
    <t>Arrochar</t>
  </si>
  <si>
    <t>Budget stay, near transportation</t>
  </si>
  <si>
    <t>Spacious Townhome Apt in Brooklyn</t>
  </si>
  <si>
    <t>Room in East Village with Private Entrance</t>
  </si>
  <si>
    <t>Contemporary &amp; Classic Sanctuary on the Hudson</t>
  </si>
  <si>
    <t>One bed suite with private garden</t>
  </si>
  <si>
    <t>Wakefield</t>
  </si>
  <si>
    <t>SUNNY 2-bdrm CHILD-friendly Uptwn by Centrl Park!</t>
  </si>
  <si>
    <t>Brooklyn: A Huge Bedroom + Good Vibes</t>
  </si>
  <si>
    <t>Private Room Very Near L train, Bushwick</t>
  </si>
  <si>
    <t>Tranquil in the heart of Brooklyn 2</t>
  </si>
  <si>
    <t>Tranquil in the heart of Brooklyn 1</t>
  </si>
  <si>
    <t>Luxury Designer Downtown Apartment</t>
  </si>
  <si>
    <t>Beautiful lrg 1800's syle apt share</t>
  </si>
  <si>
    <t>Furnished room for rent - Manhattan</t>
  </si>
  <si>
    <t>Beautiful Private Bedroom - Downstairs</t>
  </si>
  <si>
    <t>Stylish Garden House - Trendy area</t>
  </si>
  <si>
    <t>Cozy Corner, Bedford Ave  Brooklyn!</t>
  </si>
  <si>
    <t>HISTORIC WILLIAMSBURG, BKLYN #1</t>
  </si>
  <si>
    <t>Large Double Room  Queenbed Wifi</t>
  </si>
  <si>
    <t>2 rooms; private entrance &amp; bath!</t>
  </si>
  <si>
    <t>Sunny 1 BR, West 80s &amp; Central Park</t>
  </si>
  <si>
    <t>Huge, Sunny, Open Loft in Brooklyn</t>
  </si>
  <si>
    <t>Harlem on the Range</t>
  </si>
  <si>
    <t>Luxury Williamsburg, Brooklyn LOFT</t>
  </si>
  <si>
    <t>Lovely Upper East Yorkville 1 BDRM</t>
  </si>
  <si>
    <t>Awesome views, Central location</t>
  </si>
  <si>
    <t>Charming private room in New-York</t>
  </si>
  <si>
    <t>Cozy bedroom near Times Square</t>
  </si>
  <si>
    <t>Serenity amidst the busy city</t>
  </si>
  <si>
    <t>Unique private room and bathroom in Brownstone</t>
  </si>
  <si>
    <t>A cozy Red Room with private bathroom</t>
  </si>
  <si>
    <t>Cozy room with private bathroom &amp; outside garden</t>
  </si>
  <si>
    <t>A PLACE TO STAY CLOSE TO MANHATTAN</t>
  </si>
  <si>
    <t>Stapleton</t>
  </si>
  <si>
    <t>BROWNSTONE TWO IN BROOKLYN in NYC</t>
  </si>
  <si>
    <t>3 BR apartment Crown Heights, BKLYN</t>
  </si>
  <si>
    <t>Brownstone Sunny &amp; Spacious top fl</t>
  </si>
  <si>
    <t>Cozy, bright 1BR avail. in East Village apartment</t>
  </si>
  <si>
    <t>Mott Haven</t>
  </si>
  <si>
    <t>Spacious Loft 5 min to Union Square</t>
  </si>
  <si>
    <t>Your Own Private Entrance Studio in Stylish Duplex</t>
  </si>
  <si>
    <t>Artfully Decorated 2 Bedroom Apt</t>
  </si>
  <si>
    <t>Longwood</t>
  </si>
  <si>
    <t>Large Room w/ Private Entrance</t>
  </si>
  <si>
    <t>Central Harlem Comfy Bedroom with Private Bath</t>
  </si>
  <si>
    <t>Beautiful apartment in the heart of The Village</t>
  </si>
  <si>
    <t>Historic 3 Bedroom Eastern Parkway</t>
  </si>
  <si>
    <t>Bright, Bedstuy Gem</t>
  </si>
  <si>
    <t>yahmanscrashpads</t>
  </si>
  <si>
    <t>GREAT BRAND NEW 1 BED APT*TIMES SQ</t>
  </si>
  <si>
    <t>Beautiful Brooklyn Brownstone</t>
  </si>
  <si>
    <t>Best double Room all included wifi</t>
  </si>
  <si>
    <t>Lovely Central East Village 2 Person Entire Apt</t>
  </si>
  <si>
    <t>Modern private room in condominium</t>
  </si>
  <si>
    <t>Room w/pvt bathroom on Central Park</t>
  </si>
  <si>
    <t>Cozy Room in Lively East Village</t>
  </si>
  <si>
    <t>Ready private furnished room w/Wifi</t>
  </si>
  <si>
    <t>The Brooklyn Woodworker 3bdrm/2bth</t>
  </si>
  <si>
    <t>Cozy and quiet with secret garden</t>
  </si>
  <si>
    <t>Yankee Nest</t>
  </si>
  <si>
    <t>Greenpoint gypset retreat</t>
  </si>
  <si>
    <t>Beautiful Spacious Brownstone</t>
  </si>
  <si>
    <t>UES Jewel-Private Long Term Rental</t>
  </si>
  <si>
    <t>Bright, Renovated 1BR in Brownstone</t>
  </si>
  <si>
    <t>Very Large, Airy, and Bright Loft -Williamsburg</t>
  </si>
  <si>
    <t>Sunny 2 Bedroom Duplex with Garden</t>
  </si>
  <si>
    <t>East Village Oasis!  1Bd Apt</t>
  </si>
  <si>
    <t>Stylish Uptown Westside Apt.</t>
  </si>
  <si>
    <t>Studio Apartment Bushwick/Ridgewood</t>
  </si>
  <si>
    <t>My Little Guest Room in Flushing</t>
  </si>
  <si>
    <t>Lrg1Bdrm, Terrace w/ Cent.Park View</t>
  </si>
  <si>
    <t>Brooklyn Amazing 2bedrm Luxury Apt</t>
  </si>
  <si>
    <t>Beautiful 2-BDRM Brownstone Apartment</t>
  </si>
  <si>
    <t>Huge &amp; sunny 1BR apt in Greenpoint</t>
  </si>
  <si>
    <t>Gorgeous Unique Garden-Terrace-Apt.</t>
  </si>
  <si>
    <t>large spacious room</t>
  </si>
  <si>
    <t>Sunny Private Bedroom by Express Train, Colleges!</t>
  </si>
  <si>
    <t>Spacious Stylish  2 Bedroom Suite</t>
  </si>
  <si>
    <t>Central Park West/ 80s One bedroom!</t>
  </si>
  <si>
    <t>Your own floor (private) in prime Williamsburg!!</t>
  </si>
  <si>
    <t>Bright and Spacious Manhattan</t>
  </si>
  <si>
    <t>Comfortable 1 Bedroom in Greenpoint</t>
  </si>
  <si>
    <t>Full-Service Studio Apt in Brownstone/Townhouse</t>
  </si>
  <si>
    <t>Historic Brownstone Parlor &amp; Garden</t>
  </si>
  <si>
    <t>1 BR - Garden - Broadway?</t>
  </si>
  <si>
    <t>Luxury 1Bed with Central Park Views</t>
  </si>
  <si>
    <t>Huge factory loft, prime location</t>
  </si>
  <si>
    <t>â˜†â˜†New Discountâ˜†â˜† Beautiful Room / Next to Subway</t>
  </si>
  <si>
    <t>Prime location near Central Park !!</t>
  </si>
  <si>
    <t>Bright, Quiet 2 BR in Awesome Area!</t>
  </si>
  <si>
    <t>Secret Garden</t>
  </si>
  <si>
    <t>Lux 2Bed/2.5Bath Central Park Views</t>
  </si>
  <si>
    <t>BEDFORD AVE STUDIO APT WITH GARDEN</t>
  </si>
  <si>
    <t>Amazing Williamsburg entire Loft. Floor 2B</t>
  </si>
  <si>
    <t>Secret Garden Big and Comfortable</t>
  </si>
  <si>
    <t>(B)  BARGAIN SPACE</t>
  </si>
  <si>
    <t>duplex with backyard upper eastside</t>
  </si>
  <si>
    <t>Brooklyn's top</t>
  </si>
  <si>
    <t>Roomy Updated Studio - East Village</t>
  </si>
  <si>
    <t>Sunny Elegant and Big Room!</t>
  </si>
  <si>
    <t>The heart of the metropolis</t>
  </si>
  <si>
    <t>Lovely, large studio near Central Park</t>
  </si>
  <si>
    <t>NYC 1st Shipping Container Home</t>
  </si>
  <si>
    <t>Airy Bed Sty Restoration</t>
  </si>
  <si>
    <t>private bedroom w/private bathroom on Central Park</t>
  </si>
  <si>
    <t>2 Beds/Queen &amp; Full Beautiful Room 40 minsT.Square</t>
  </si>
  <si>
    <t>2 private BRs, private bath - Like your OWN APT</t>
  </si>
  <si>
    <t>Large pleasant room nr Central Park</t>
  </si>
  <si>
    <t>Large room 2blks from central Park</t>
  </si>
  <si>
    <t>3 BR Apartment in Heart of Brooklyn</t>
  </si>
  <si>
    <t>1 Pvt. Room in Upper West Manhattan</t>
  </si>
  <si>
    <t>Bright Friendly Apt, East Village!</t>
  </si>
  <si>
    <t>Luxury Furnished 1 BR Apartment Near Central Park</t>
  </si>
  <si>
    <t>1 BR Modern Luxury Apart w W/D Steps From Park</t>
  </si>
  <si>
    <t>Luxury Locale Sunny 1BR Suite</t>
  </si>
  <si>
    <t>East Village Studio, Great Location</t>
  </si>
  <si>
    <t>Location Moreno</t>
  </si>
  <si>
    <t>Private Oasis, en suite bathroom</t>
  </si>
  <si>
    <t>Gorgeous Duplex w Riverview Terrace</t>
  </si>
  <si>
    <t>East Harlem Studio</t>
  </si>
  <si>
    <t>Beautiful 3 bedroom apartment!!</t>
  </si>
  <si>
    <t>Designer apt. in Williamsburg, NYC</t>
  </si>
  <si>
    <t>Beautiful communal house Bushwick</t>
  </si>
  <si>
    <t>TIMES SQ/THEATRE DIST STUDIO</t>
  </si>
  <si>
    <t>Very large, clean 1 BR apartment</t>
  </si>
  <si>
    <t>Nice beautiful room In the Bronx</t>
  </si>
  <si>
    <t>Upper East Side Oasis!</t>
  </si>
  <si>
    <t>XL 2 Bedroom LOFT in the Heart of Williamsburg</t>
  </si>
  <si>
    <t>Port Morris</t>
  </si>
  <si>
    <t>Lincoln Center  luxury condo</t>
  </si>
  <si>
    <t>Historic Brownstone Private Garden</t>
  </si>
  <si>
    <t>Beautiful apartment nr Central Park</t>
  </si>
  <si>
    <t>Big City of Dreams, East Village!</t>
  </si>
  <si>
    <t>Rustic Modern Duplex Brownstone</t>
  </si>
  <si>
    <t>Manhattan *SuperHost* Luxury Master Bedrm PRIVATE</t>
  </si>
  <si>
    <t>Duplex with two terraces and a view</t>
  </si>
  <si>
    <t>ONE BED/ LUXURY @ COLUMBUS CIRCLE!</t>
  </si>
  <si>
    <t>large spaciousbrownstone house</t>
  </si>
  <si>
    <t>Large,sunny private room in Harlem</t>
  </si>
  <si>
    <t>Bright, cozy private room in Harlem</t>
  </si>
  <si>
    <t>Dreamy Private Room in  Super Cool Bedstuy Apt.</t>
  </si>
  <si>
    <t>Cute Room in Artist/Designers' Flat</t>
  </si>
  <si>
    <t>Charming Private room in Greenpoint</t>
  </si>
  <si>
    <t>A Little Palace in Brooklyn for Shoots and Events</t>
  </si>
  <si>
    <t>Brooklyn Apartment</t>
  </si>
  <si>
    <t>LUXURY APT w PRIVATE GARDEN NYC UES</t>
  </si>
  <si>
    <t>1 ROOM IN AMAZING ARTIST NYC LOFT</t>
  </si>
  <si>
    <t>Authentic Luxury Designed Loft</t>
  </si>
  <si>
    <t>3 Bedroom Duplex/ 2 Baths and 2 LR</t>
  </si>
  <si>
    <t>ARTIST TRENDY NYC LOFT</t>
  </si>
  <si>
    <t>Spacious 3 Bedroom Prospect Brooklyn near subway</t>
  </si>
  <si>
    <t>Room, Central Location, Priv. Entry</t>
  </si>
  <si>
    <t>Have the 1st floor of a two floor duplex,</t>
  </si>
  <si>
    <t>PRIVATE LARGE-MODERN-CLEAN master bedroom</t>
  </si>
  <si>
    <t>Heart of Williamsubrg 1 Bedroom</t>
  </si>
  <si>
    <t>Entire flat west village</t>
  </si>
  <si>
    <t>Quiet room w/ 2 beds +light near subway+ museums</t>
  </si>
  <si>
    <t>Manhattan Studio Apartment: 2 Adults $125</t>
  </si>
  <si>
    <t>Spacious and Comfortable Room!</t>
  </si>
  <si>
    <t>Budget/diamond in heart of Harlem</t>
  </si>
  <si>
    <t>Nice quiet room on a backyard</t>
  </si>
  <si>
    <t>Chic, quiet 1BR with patio (steps from the subway)</t>
  </si>
  <si>
    <t>Private bedroom&amp;bathroom in the heart of Manhattan</t>
  </si>
  <si>
    <t>Free Metrocard*, Safe &amp; Affordable</t>
  </si>
  <si>
    <t>Architecturally Stunning Former Synagogue!</t>
  </si>
  <si>
    <t>Boldera: Your Home Away From Home</t>
  </si>
  <si>
    <t>Avenue A Apartment</t>
  </si>
  <si>
    <t>Cosmopolitan Brownstone Sanctuary</t>
  </si>
  <si>
    <t>Sunny, private room in Brooklyn!</t>
  </si>
  <si>
    <t>Bright, airy room share in Brooklyn</t>
  </si>
  <si>
    <t>Hell's Kitchen Hideaway - Private Entrance</t>
  </si>
  <si>
    <t>Private Bedroom in Williamsburg</t>
  </si>
  <si>
    <t>Entire 1.5 Br Apt- Crown Heights - Franklin Ave</t>
  </si>
  <si>
    <t>East Village Gay Friendly Dbl Room</t>
  </si>
  <si>
    <t>Sunny WILLIAMSBURG Room near SUBWAY</t>
  </si>
  <si>
    <t>Brooklyn Fashionista 1Bdr Loft</t>
  </si>
  <si>
    <t>BIG, COMFY, PRIV. room, Big apt, yard, Will-B dplx</t>
  </si>
  <si>
    <t>Prime East Village location w/backyard garden!</t>
  </si>
  <si>
    <t>Bushwick Duplex 2</t>
  </si>
  <si>
    <t>Great Room in Lively East Village</t>
  </si>
  <si>
    <t>Cozy East Village Haven</t>
  </si>
  <si>
    <t>NICE ROOM IN ASTORIA NEAR MANHATTAN</t>
  </si>
  <si>
    <t>Beautiful, private, uptown studio</t>
  </si>
  <si>
    <t>Manhattan's Best Deal!</t>
  </si>
  <si>
    <t>ROOM NEAR TIMES SQUARE MANHATTAN</t>
  </si>
  <si>
    <t>Next to Subway, Private bedroom</t>
  </si>
  <si>
    <t>Village Life, 2-Bedroom, East Village</t>
  </si>
  <si>
    <t>Luxury Furnished 1 BR UWS Apt w W/D &amp; Deck</t>
  </si>
  <si>
    <t>1 BR Large Luxury Furnished Apartment UWS</t>
  </si>
  <si>
    <t>Luxury Furnished 1 BR Apartment  UWS</t>
  </si>
  <si>
    <t>Charming Apt. In Brooklyn Townhouse</t>
  </si>
  <si>
    <t>Brooklyn Wildlife Loft Mckibbin st</t>
  </si>
  <si>
    <t>Large 2 BDRM @ McCarren Park!!</t>
  </si>
  <si>
    <t>Large room in Beautiful communal house</t>
  </si>
  <si>
    <t>BIG, COMFY, 4BR DUPLEX, GARDEN APT, Williamsburg</t>
  </si>
  <si>
    <t>â˜†â˜†New Discountâ˜†â˜† 10min to Manhattan</t>
  </si>
  <si>
    <t>Apartment in the heart of Upper East Side</t>
  </si>
  <si>
    <t>Furnished BrownStone Apartment</t>
  </si>
  <si>
    <t>2 floor Luxury Loft in the best location!</t>
  </si>
  <si>
    <t>Small room with private bath in New York</t>
  </si>
  <si>
    <t>My Other Little Guestroom</t>
  </si>
  <si>
    <t>Prime Williamsburg. Brand new</t>
  </si>
  <si>
    <t>HISTORIC WILLIAMSBURG, BKLYN</t>
  </si>
  <si>
    <t>Huge Sunny Loft w Patio + Charm</t>
  </si>
  <si>
    <t>Beautiful duplex in a brownstone</t>
  </si>
  <si>
    <t>Cozy Private Space in Williamsburg Townhome</t>
  </si>
  <si>
    <t>Modern Duplex 1 bdrm , 1.5 Baths + terrace!</t>
  </si>
  <si>
    <t>Private Brownstone</t>
  </si>
  <si>
    <t>Bedroom for two in Chelsea</t>
  </si>
  <si>
    <t>Sunny Clinton Hill Apt w/Patio</t>
  </si>
  <si>
    <t>Verna's Brownstone  (no stove, no gatherings)</t>
  </si>
  <si>
    <t>Stunning Designer Loft in the heart of Chelsea</t>
  </si>
  <si>
    <t>Great Apartment with luxurious bath in NYC/Chelsea</t>
  </si>
  <si>
    <t>Private Cozy Bedroom in Brooklyn</t>
  </si>
  <si>
    <t>Great Bushwick Studio Apartment</t>
  </si>
  <si>
    <t>Manhattan &amp; Time Square in 30 minutes. Back room.</t>
  </si>
  <si>
    <t>Chic Brooklyn Apt.- Private Room</t>
  </si>
  <si>
    <t>Forget NYC, Stay in Williamsburg! Best 1 BR Apt</t>
  </si>
  <si>
    <t>Private Room &amp; Bath in Brooklyn!</t>
  </si>
  <si>
    <t>Beautiful new one bedroom apartment</t>
  </si>
  <si>
    <t>ART HOUSE VAULT</t>
  </si>
  <si>
    <t>Private Rm for 1 in Historic Harlem</t>
  </si>
  <si>
    <t>Unique 1BR in energetic E. Village</t>
  </si>
  <si>
    <t>It's all about Bushwick BROOKLYN</t>
  </si>
  <si>
    <t>ART HOUSE BIGGIE SMALL</t>
  </si>
  <si>
    <t>Triplex Penthouse in New York</t>
  </si>
  <si>
    <t>Private room in Brooklyn</t>
  </si>
  <si>
    <t>Beautiful stylish one bedroom home with balcony.</t>
  </si>
  <si>
    <t>Large Flatiron 2 bedroom</t>
  </si>
  <si>
    <t>5 STARS***MIDTOWN EAST-BRAND NEW!!!</t>
  </si>
  <si>
    <t>Spacious Private Room -East Village</t>
  </si>
  <si>
    <t>Luxury 1 Bedroom Central Park Views</t>
  </si>
  <si>
    <t>Private Room (Long room) in Manhattan NYC</t>
  </si>
  <si>
    <t>Fab 1 Bedroom Apartment!</t>
  </si>
  <si>
    <t>Large Sunny 1BR - Entire 2nd Floor</t>
  </si>
  <si>
    <t>Fresh and modern 1BR in Bed-Stuy</t>
  </si>
  <si>
    <t>COMFORTABLE NYC RETREAT &amp; Breakfast</t>
  </si>
  <si>
    <t>Steps to Subway! Entire apt! 20 min to Manhattan!</t>
  </si>
  <si>
    <t>Sexy Bedroom near Central Park!</t>
  </si>
  <si>
    <t>PRIVATE ROOM IN NYC ARTIST LOFT</t>
  </si>
  <si>
    <t>Large 1 Bedroom in Astoria</t>
  </si>
  <si>
    <t>Cozy 1 Bedroom in Clinton Hill</t>
  </si>
  <si>
    <t>Authentic NYC Living 2</t>
  </si>
  <si>
    <t>Sunny Williamsburg Apt w/ Deck</t>
  </si>
  <si>
    <t>Williamsburg Penthouse Hideaway</t>
  </si>
  <si>
    <t>BK Rest - Williamsburg, Brooklyn</t>
  </si>
  <si>
    <t>Furnished 1 Bedroom in East Harlem</t>
  </si>
  <si>
    <t>Private Room (Cozy &amp; Clean) Manhattan NYC</t>
  </si>
  <si>
    <t>Lovely, Private Home in Greenpoint</t>
  </si>
  <si>
    <t>Private bedroom (15 min Manhattan).</t>
  </si>
  <si>
    <t>Simple Spacious Uptown Bedroom</t>
  </si>
  <si>
    <t>Designer amazing room in NYC!!</t>
  </si>
  <si>
    <t>Private room minutes from midtown!</t>
  </si>
  <si>
    <t>Spacious &amp; Stylish 2br-Prime Williamsburg Hot Spot</t>
  </si>
  <si>
    <t>Sunny Williamsburg Artist's Loft</t>
  </si>
  <si>
    <t>A real home on the UWS.</t>
  </si>
  <si>
    <t>BROWNSTONE BROOKLYN'S FINEST in NYC</t>
  </si>
  <si>
    <t>Spacious Guest Room in Brownstone</t>
  </si>
  <si>
    <t>Large private live/work space; garden &amp; parking</t>
  </si>
  <si>
    <t>ARTSY &amp; CONVENIENT in Williamsburg.</t>
  </si>
  <si>
    <t>Charming, Quiet, &amp; Clean 1BR APT</t>
  </si>
  <si>
    <t>Beautiful Central Harlem sleeps 4</t>
  </si>
  <si>
    <t>Sweet Deal*Harlem2bdrm Apt #1/Sleeps4</t>
  </si>
  <si>
    <t>Great Flat in Historic Brownstone</t>
  </si>
  <si>
    <t>3-Bed Brownstone on Beautiful Block</t>
  </si>
  <si>
    <t>Verna's Brownstone Suite (no stove, no gatherings)</t>
  </si>
  <si>
    <t>â˜…HUGE beautiful E. Villager 2nd Avâ˜…</t>
  </si>
  <si>
    <t>As Seen In NY Magazine! Chic &amp; Stylish!</t>
  </si>
  <si>
    <t>Brooklyn Retreat</t>
  </si>
  <si>
    <t>Great 1BR apartment in a convenient location</t>
  </si>
  <si>
    <t>Spacious very High ceiling place !</t>
  </si>
  <si>
    <t>Large Room In Newly Renovated Hell's Kitchen Apt.</t>
  </si>
  <si>
    <t>Monthly Rental or more than 30 days for 6 people</t>
  </si>
  <si>
    <t>Private Bedroom WITH a Living room!</t>
  </si>
  <si>
    <t>Historic Townhouse with Private Backyard</t>
  </si>
  <si>
    <t>Bedford Stuyvesant Urban Hang Suite</t>
  </si>
  <si>
    <t>Sunny Apartment in Clinton Hill</t>
  </si>
  <si>
    <t>BLYN BROWNSTONE CORZY CORNER in NYC</t>
  </si>
  <si>
    <t>Gorgeous Apt. 20 min to Manhattan!</t>
  </si>
  <si>
    <t>Huge Loft In South Williamsburg</t>
  </si>
  <si>
    <t>Huge 1 Bedroom Loft at Habitat 101!</t>
  </si>
  <si>
    <t>Stuyvesant Heights Townhouse</t>
  </si>
  <si>
    <t>Perfect Temporary Brooklyn Home</t>
  </si>
  <si>
    <t>Comfy Couch in a nice and safe apt!!</t>
  </si>
  <si>
    <t>EV, Hippest East Village</t>
  </si>
  <si>
    <t>Single family home 2 bedrooms  2 bathrooms</t>
  </si>
  <si>
    <t>NYC LARGE 3 BR West Side Manhattan, New York City</t>
  </si>
  <si>
    <t>Sunlit apartment in Williamsburg</t>
  </si>
  <si>
    <t>Rooftop Oasis in Brooklyn for Shoots &amp; Gigs</t>
  </si>
  <si>
    <t>Only 10 mins to CENTRAL PARK! :)</t>
  </si>
  <si>
    <t>One bedroom apartment - UES</t>
  </si>
  <si>
    <t>Lovely Brownstone-- Close to Subway</t>
  </si>
  <si>
    <t>Truly A Sweet Home away from Home.</t>
  </si>
  <si>
    <t>Brooklyn Wildlife Loft rm 2</t>
  </si>
  <si>
    <t>GREAT BRAND NEW 1 BED! TIMES SQ!!!!</t>
  </si>
  <si>
    <t>Gorgeous NewModern_BestLocation!NYC</t>
  </si>
  <si>
    <t>Art House Suite</t>
  </si>
  <si>
    <t>Classic Brownstone private suite</t>
  </si>
  <si>
    <t>Quiet Williamsburg apartment</t>
  </si>
  <si>
    <t>Beautiful Modern Midtown Apartment</t>
  </si>
  <si>
    <t>Large Studio w/ Entertainment Room!</t>
  </si>
  <si>
    <t>NEW_2BR_PrivateRoof&amp;CityView_Beauty</t>
  </si>
  <si>
    <t>NEW_Duplex_BreathtakingViews_Beauty</t>
  </si>
  <si>
    <t>Comfortable Room + Kitty + Food</t>
  </si>
  <si>
    <t>Strivers Row Sanctuary in Harlem - Monthly</t>
  </si>
  <si>
    <t>Spacious Room, Central Location, Historic block.</t>
  </si>
  <si>
    <t>Charming Room Near Central Park</t>
  </si>
  <si>
    <t>PRIVATE. ROOM  -  Midtown/Central Park</t>
  </si>
  <si>
    <t>Cosy Room in Great Location -W'burg</t>
  </si>
  <si>
    <t>Sunny, Large (Queen Bed) Private room in 2Bedroom</t>
  </si>
  <si>
    <t>Duplex apartment with garden</t>
  </si>
  <si>
    <t>Williamsburg Brooklyn, Parkside Penthouse NYC View</t>
  </si>
  <si>
    <t>High Floor apt.near Columbus Circle</t>
  </si>
  <si>
    <t>Spacious Historic Williamsburg 2/1.5 Townhouse</t>
  </si>
  <si>
    <t>Big quiet Sunny room in Upper East Side</t>
  </si>
  <si>
    <t>Nice cozy bedroom with cool views in Hell's kit..!</t>
  </si>
  <si>
    <t>Newly Renovated East Village Private Guest Studio</t>
  </si>
  <si>
    <t>2000 sqf  Duplex in Townhouse</t>
  </si>
  <si>
    <t>Sweet Apartment on Quiet Block</t>
  </si>
  <si>
    <t>Private  Studio Museum Block UWS</t>
  </si>
  <si>
    <t>Charming Spacious 1 Bdrm Apt</t>
  </si>
  <si>
    <t>Industrial Modern 1 Bedroom - Prime Williamsburg</t>
  </si>
  <si>
    <t>Private Room</t>
  </si>
  <si>
    <t>Urban Jungle in Bedford Stuyvesant</t>
  </si>
  <si>
    <t>Urban Cottage in Williamsburg BK</t>
  </si>
  <si>
    <t>Large 2BR apartment East Village</t>
  </si>
  <si>
    <t>Hip, Brick East Village Apartment</t>
  </si>
  <si>
    <t>Nice Bedroom in Central Bushwick!</t>
  </si>
  <si>
    <t>Private, Peaceful Times Square 1BR</t>
  </si>
  <si>
    <t>Apt near Museum Mile</t>
  </si>
  <si>
    <t>GIANT! Perfect for families, in the center of NYC</t>
  </si>
  <si>
    <t>Time Square in 30 minutes. Front room.</t>
  </si>
  <si>
    <t>Zen &amp; Cozy 2Bedroom in Williamsburg</t>
  </si>
  <si>
    <t>One Bedroom in an apartment</t>
  </si>
  <si>
    <t>Perfect Harlem, New York Retreat</t>
  </si>
  <si>
    <t>Adorable 1BD Home with view of NYC</t>
  </si>
  <si>
    <t>Studio Apt. in Williamsburg, Brooklyn, NY</t>
  </si>
  <si>
    <t>Futon 2.0</t>
  </si>
  <si>
    <t>Awesome Harlem House 3 bdr 2 floors</t>
  </si>
  <si>
    <t>Beautiful Luxury Room in Central Harlem/Columbia</t>
  </si>
  <si>
    <t>Spacious Sunny Designer 1 Bedroom in East Village</t>
  </si>
  <si>
    <t>Lovely &amp; Large Private Queen Bedroom</t>
  </si>
  <si>
    <t>Best of the East Village Cozy 2 Bedroom</t>
  </si>
  <si>
    <t>A Cozy Creative Room for Nomads</t>
  </si>
  <si>
    <t>Spacious Bright 1 Bedroom East Village Apartment</t>
  </si>
  <si>
    <t>3BR in a classic 1925 BK Limestone</t>
  </si>
  <si>
    <t>Cozy 2BD APT close to subway</t>
  </si>
  <si>
    <t>Cozy Private room in Brooklyn</t>
  </si>
  <si>
    <t>Charming bedroom on the Upper West</t>
  </si>
  <si>
    <t>Entire studio with backyard, Close to subway!!!</t>
  </si>
  <si>
    <t>Sunny Private Studio With Backyard Close 2 Subway!</t>
  </si>
  <si>
    <t>East Village 2 Bed 2 Floor Luxury Apartment</t>
  </si>
  <si>
    <t>Charming studio upper east side NYC</t>
  </si>
  <si>
    <t>New 1BR + 1BA with Private Entrance</t>
  </si>
  <si>
    <t>Classic Chelsea Brownstone 1 Bedroom</t>
  </si>
  <si>
    <t>Delicious &amp; Airy Apt in Landmark Brownstone</t>
  </si>
  <si>
    <t>Spacious 3BD/2BA - Parking Included</t>
  </si>
  <si>
    <t>Comfy &amp; Spacious Room next to the Subway/Metro</t>
  </si>
  <si>
    <t>Staying in Greenpoint/Williamsburg!</t>
  </si>
  <si>
    <t>Sunny Chelsea 1 B.R. Hi Line, Washer/Dryer, 3 Beds</t>
  </si>
  <si>
    <t>Entire 2 BED APARTMENT - WILLIAMSBURG- Best Price</t>
  </si>
  <si>
    <t>Sunny Private room in Brooklyn</t>
  </si>
  <si>
    <t>No security req,great price,new queen bed!</t>
  </si>
  <si>
    <t>Nice room in Astoria, Queens, NYC</t>
  </si>
  <si>
    <t>Gorgeous New 1BR_Heart of Midtown</t>
  </si>
  <si>
    <t>A Beautiful Brownstone</t>
  </si>
  <si>
    <t>Large Private BR in Hell's Kitchen</t>
  </si>
  <si>
    <t>Newly renovated house</t>
  </si>
  <si>
    <t>COZY ROOM WITH STUNNING VIEW IN AN AUTHENTIC FLAT</t>
  </si>
  <si>
    <t>Cozy Brownstone Suite</t>
  </si>
  <si>
    <t>Room Bedford Heart of Williamsburg</t>
  </si>
  <si>
    <t>Sunny Loft in heart of williamsburg - entire loft!</t>
  </si>
  <si>
    <t>2 Convertible Bdrms Great for 1-6</t>
  </si>
  <si>
    <t>LAVISH 2 BR APT by Central Park!!!</t>
  </si>
  <si>
    <t>Sun-bathed spacious Luxury 2 BR near CENTRALPARK!</t>
  </si>
  <si>
    <t>Landmark Brownstone, Crown Heights</t>
  </si>
  <si>
    <t>Cozy Room in the heart of UWS</t>
  </si>
  <si>
    <t>Paddy Pad</t>
  </si>
  <si>
    <t>Williamsburg Lodge (the best home in Brooklyn)</t>
  </si>
  <si>
    <t>Private Rm - Times Sq/Hell'sKitchen</t>
  </si>
  <si>
    <t>Midtown Gem/ Carnegie Hall/theaters/ Central Park</t>
  </si>
  <si>
    <t>Gorgeous 1400 Sq Ft Artist's Loft</t>
  </si>
  <si>
    <t>Private Rm for 1 in Prime Harlem</t>
  </si>
  <si>
    <t>SPACIOUS BEDROOM AND PRIVATE BATH!!!</t>
  </si>
  <si>
    <t>Lovely private room close to Manhattan</t>
  </si>
  <si>
    <t>Cozy 2-BD w/ Lots of Light</t>
  </si>
  <si>
    <t>ART COLLECTORS APARTMENT - TIMES SQUARE-10TH AV.</t>
  </si>
  <si>
    <t>URBAN CHIC VIDEO/PHOTO SHOOTS ONLY</t>
  </si>
  <si>
    <t>Chez Jazz BnB--Cozy BK/Queens room</t>
  </si>
  <si>
    <t>Times Square Area Quiet + Private Guest Studio</t>
  </si>
  <si>
    <t>Amazing Two Bedroom Apartment</t>
  </si>
  <si>
    <t>The center of NYC, Brooklyn!</t>
  </si>
  <si>
    <t>House of Music and Art, Large Happy Room, full bed</t>
  </si>
  <si>
    <t>Harlem 1 BR, Private Master Bath</t>
  </si>
  <si>
    <t>Heart of Williamsburg, Brooklyn!</t>
  </si>
  <si>
    <t>Bright, Eclectic, Happy Brooklyn Apartment</t>
  </si>
  <si>
    <t>Amazing Roomâ€”Private Bath (100% LEGAL!)</t>
  </si>
  <si>
    <t>Bright, Airy Room Share for 2</t>
  </si>
  <si>
    <t>Guest rm, 2 stops from GrandCentral</t>
  </si>
  <si>
    <t>Private room in Clinton Hill</t>
  </si>
  <si>
    <t>New, spacious 1BD in Williamsburg</t>
  </si>
  <si>
    <t>Royal Harlem TRIPLEX Home 5 Beds</t>
  </si>
  <si>
    <t>Comfy, Roomy Bushwick 1-BR ~ Steps from L/M Train</t>
  </si>
  <si>
    <t>Two real bedrooms near Central Park</t>
  </si>
  <si>
    <t>Union Square - Best NYC location</t>
  </si>
  <si>
    <t>Beautiful Brownstone near Central Park</t>
  </si>
  <si>
    <t>Exquisite Furnished 1-BR Studio</t>
  </si>
  <si>
    <t>Incredible 2-BR w/ Kitchen Island!</t>
  </si>
  <si>
    <t>Cute Apartment with Great Bathroom!</t>
  </si>
  <si>
    <t>GORGEOUS Newly-Renovated 2-BR Flat</t>
  </si>
  <si>
    <t>Apt #2: Beautiful 2BR/1BA Crown Hgt</t>
  </si>
  <si>
    <t>Luxury 5BR Townhouse, Upper East</t>
  </si>
  <si>
    <t>Private Room + Balcony in Bushwick.</t>
  </si>
  <si>
    <t>W50's Sunny Studio in a 24/7 DM BL</t>
  </si>
  <si>
    <t>Apt #1: 2BR/1BA w/ Backyard</t>
  </si>
  <si>
    <t>Cozy Room by Kaufman Studios</t>
  </si>
  <si>
    <t>Modern Sunny 2-Bedroom in Bushwick</t>
  </si>
  <si>
    <t>Fabulous Apt w/ Gorgeous Bathroom!</t>
  </si>
  <si>
    <t>Living Room sofa Bed in Chelsea2</t>
  </si>
  <si>
    <t>Bayview room</t>
  </si>
  <si>
    <t>East Village Manhattan NYC Bedroom!</t>
  </si>
  <si>
    <t>Experience ELEGANT LIFESTYLE</t>
  </si>
  <si>
    <t>Comfortable Strivers Row Hideaway - Monthly Rental</t>
  </si>
  <si>
    <t>cozy room /female guests</t>
  </si>
  <si>
    <t>Beautiful Studio Suite! Upper East</t>
  </si>
  <si>
    <t>Sunny Bedford Stuyvesant Townhouse</t>
  </si>
  <si>
    <t>Family Friendly 3 bedroom 2 bath w. Washer/Dryer</t>
  </si>
  <si>
    <t>Newly Renovated Modern 1-Bed Studio</t>
  </si>
  <si>
    <t>APPARTEMENT 2 CHAMBRES ASTORIA NY</t>
  </si>
  <si>
    <t>Modern 1-Bed Near Central Park</t>
  </si>
  <si>
    <t>Pvt Bedroom in Williamsburg Central</t>
  </si>
  <si>
    <t>2B &amp; Private Garden A Williamsburg Spacious Escape</t>
  </si>
  <si>
    <t>New York City near Staten Is. Ferry</t>
  </si>
  <si>
    <t>Crown heights Brooklyn House NYC</t>
  </si>
  <si>
    <t>Beautiful Garden rowhouse apartment</t>
  </si>
  <si>
    <t>Near Times Square and Hell's Kitchen</t>
  </si>
  <si>
    <t>Priv Room in Artists UES Apt, Central Park &amp; Train</t>
  </si>
  <si>
    <t>Chic, Modern Apt Near Central Park!</t>
  </si>
  <si>
    <t>Bright Brooklyn garden apartment!</t>
  </si>
  <si>
    <t>Sun filled 2BR in BedStuy Townhouse</t>
  </si>
  <si>
    <t>Private Room with Full Amenities</t>
  </si>
  <si>
    <t>Great apt in awesome area</t>
  </si>
  <si>
    <t>Beautiful &amp; Modern | Top Location!</t>
  </si>
  <si>
    <t>Luxurious Brooklyn Getaway!</t>
  </si>
  <si>
    <t>Private Rm in Cozy Wburg Loft, 1 blk fr Bedford L</t>
  </si>
  <si>
    <t>Lovely Guestroom in Brownstone</t>
  </si>
  <si>
    <t>At home in Historic Harlem</t>
  </si>
  <si>
    <t>Large Sunny Room with Huge patio in Wburg</t>
  </si>
  <si>
    <t>Spectacular Townhouse with your own private patio</t>
  </si>
  <si>
    <t>Amazing 1BD! Renovated Col Circle!!</t>
  </si>
  <si>
    <t>Four-Bedroom Victorian Near Ferry</t>
  </si>
  <si>
    <t>Up among the trees in Bed Stuy</t>
  </si>
  <si>
    <t>Brooklyn Flat in Historic Row House</t>
  </si>
  <si>
    <t>Brooklyn 3BR Near Subways</t>
  </si>
  <si>
    <t>The Lincoln</t>
  </si>
  <si>
    <t>Comfortable sofa bed in Manhattan</t>
  </si>
  <si>
    <t>Brooklyn Cozy Garden Apt</t>
  </si>
  <si>
    <t>Right in the center of Manhattan</t>
  </si>
  <si>
    <t>Comfort and Charm in Harlem Brownstone near Subway</t>
  </si>
  <si>
    <t>Quiet 1BR in Chelsea</t>
  </si>
  <si>
    <t>NICE Williamsburg Brooklyn, 2 Bedrooms off L train</t>
  </si>
  <si>
    <t>Great Location</t>
  </si>
  <si>
    <t>Faith</t>
  </si>
  <si>
    <t>Super cute private room +amminities</t>
  </si>
  <si>
    <t>3 Bedroom Brownstone in Historic Crown Heights.</t>
  </si>
  <si>
    <t>Beautiful Clean &amp; Quiet Room! Rm#1</t>
  </si>
  <si>
    <t>Central Park West. Queen Size Room</t>
  </si>
  <si>
    <t>Affordable Room in Artsy Apartment</t>
  </si>
  <si>
    <t>Sunny, spacious, 1BR in Willamsburg</t>
  </si>
  <si>
    <t>Spacious &amp; Cozy NYC Apartment in Brooklyn/Queens</t>
  </si>
  <si>
    <t>Awesome Deal NYC</t>
  </si>
  <si>
    <t>Suite Lounge</t>
  </si>
  <si>
    <t>Modern Manhattan Living Suite 2A</t>
  </si>
  <si>
    <t>Bright &amp; Spacious 15 mins to Midtown Manhattan</t>
  </si>
  <si>
    <t>2 Bd/1 Bath Apartment Upper East Side NYC</t>
  </si>
  <si>
    <t>Spacious Apt in Townhouse near Columbia University</t>
  </si>
  <si>
    <t>Gorgeous room in Manhattan</t>
  </si>
  <si>
    <t>Luxury One Bedroom CentralPark West</t>
  </si>
  <si>
    <t>Location little Elio</t>
  </si>
  <si>
    <t>Lovely sun-lit 3-bedroom apartment</t>
  </si>
  <si>
    <t>Studio loft - Williamsburg/Bushwick</t>
  </si>
  <si>
    <t>Lovely room in doorman building</t>
  </si>
  <si>
    <t>Garden Floor Duplex with patio</t>
  </si>
  <si>
    <t>Gorgeous pre war rowhouse apartment</t>
  </si>
  <si>
    <t>Architect's Oasis</t>
  </si>
  <si>
    <t>Cozy Family Gateaway!!!</t>
  </si>
  <si>
    <t>Sunny Private Williamsburg Space</t>
  </si>
  <si>
    <t>Awesome Loft in Williamsburg</t>
  </si>
  <si>
    <t>One Bedroom in East Harlem</t>
  </si>
  <si>
    <t>Brooklyn's Finest</t>
  </si>
  <si>
    <t>Beautiful Apt x Rent in Astoria, NY</t>
  </si>
  <si>
    <t>Beautiful Clean &amp; Quiet Room! Rm#2</t>
  </si>
  <si>
    <t>Gorgeous! Newly Renovated 2-BR Flat</t>
  </si>
  <si>
    <t>Reno 2BR~Sleeps5~Prime Upper east~</t>
  </si>
  <si>
    <t>BRAND NEW 1BD, Columbus Circle!!</t>
  </si>
  <si>
    <t>Home Away from Home-Room in Midtown</t>
  </si>
  <si>
    <t>Landmark Cottage, Brownstone block</t>
  </si>
  <si>
    <t>Brooklyn Brownstone</t>
  </si>
  <si>
    <t>Bright &amp; New Reno, Quiet Block</t>
  </si>
  <si>
    <t>beautiful brownstone</t>
  </si>
  <si>
    <t>Private Apt. in Brooklyn Brownstone + Garden</t>
  </si>
  <si>
    <t>1 BR Apt steps from Central Park! #10223</t>
  </si>
  <si>
    <t>Reno 2BR~prime union squar~</t>
  </si>
  <si>
    <t>Sunny Private Room at Central Park!</t>
  </si>
  <si>
    <t>Beautiful 2 Bedroom Townhouse</t>
  </si>
  <si>
    <t>Large apartment, 2BR, Midtown NYC! 3D</t>
  </si>
  <si>
    <t>â˜… Convenience &amp; Comfort Awaits!  â™¥ï¸ Your Stay! â˜…</t>
  </si>
  <si>
    <t>Charming studio for rent in Astoria</t>
  </si>
  <si>
    <t>Bushwick Room w/ Private Entrance &amp; Bathroom!</t>
  </si>
  <si>
    <t>Mid-Century Modern Garden Paradise</t>
  </si>
  <si>
    <t>private bedroom in NYC apartment</t>
  </si>
  <si>
    <t>Williamsburg Penthouse Guestroom</t>
  </si>
  <si>
    <t>â˜…Unique two bedroom on 2nd Avenueâ˜…</t>
  </si>
  <si>
    <t>Large Private Rm in Historic Central Harlem Home</t>
  </si>
  <si>
    <t>Great Renovations. Columbus Circle</t>
  </si>
  <si>
    <t>Doorman nice 1bd/ United Nations!!</t>
  </si>
  <si>
    <t>Stay 30 min to Times Sq in quaint Sunnyside, Qns</t>
  </si>
  <si>
    <t>UWS Charmer, Central Park/Lincoln Center</t>
  </si>
  <si>
    <t>Cheerful, Comfortable &amp; Convenient</t>
  </si>
  <si>
    <t>Renovated, Nice 1BD Central Park</t>
  </si>
  <si>
    <t>Midtown NYC 2bdrm with patio! 2D</t>
  </si>
  <si>
    <t>elegant pre war two bedroom flat</t>
  </si>
  <si>
    <t>Huge Apartment! Convenient! Artsy! Comfy!</t>
  </si>
  <si>
    <t>Bright, quiet, cozy 1BR by C Park!</t>
  </si>
  <si>
    <t>Beautiful 2br in Williamsburg</t>
  </si>
  <si>
    <t>Central Park Life! Beautiful 1 Bed.</t>
  </si>
  <si>
    <t>Cozy Artist Space</t>
  </si>
  <si>
    <t>Sunny 1-BR Apt with Soaking Tub</t>
  </si>
  <si>
    <t>Beautiful, Mdrn, Nwly Renovated Rm</t>
  </si>
  <si>
    <t>Central Park-Lincoln Center</t>
  </si>
  <si>
    <t>A 2-story, 2-bedroom house - 20min to Downtown</t>
  </si>
  <si>
    <t>Firehouse Loft with Harbor Views</t>
  </si>
  <si>
    <t>Ground &amp; Rejuvenate PR Williamsburg</t>
  </si>
  <si>
    <t>BR/Private Bath 10Mins to TIME SQ</t>
  </si>
  <si>
    <t>Private room near Columbia University</t>
  </si>
  <si>
    <t>Union Square~Reno 2BR~Great Value</t>
  </si>
  <si>
    <t>NYC Artists Loft in Chelsea</t>
  </si>
  <si>
    <t>Hancock House cozy Garden Level</t>
  </si>
  <si>
    <t>Convenient and Affordable in the Heart of Astoria</t>
  </si>
  <si>
    <t>Big New York City Suite Near Subway</t>
  </si>
  <si>
    <t>Brooklyn 1 BR Near Subway</t>
  </si>
  <si>
    <t>Cozy, Safe &amp; Clean room in Astoria</t>
  </si>
  <si>
    <t>1BR Apartment- Fantastic Location!</t>
  </si>
  <si>
    <t>Harmony House 3 on Madison Street</t>
  </si>
  <si>
    <t>Apartment in Heart of Greenpoint</t>
  </si>
  <si>
    <t>Two-Bedroom Greenpoint Apartment</t>
  </si>
  <si>
    <t>Williamsburg Gem With Private Patio!</t>
  </si>
  <si>
    <t>Modern Brooklyn Brownstone</t>
  </si>
  <si>
    <t>PRIVATE, Airy, 1 Bedroom Apt in Central Bushwick</t>
  </si>
  <si>
    <t>THE THOMPSON SUITE</t>
  </si>
  <si>
    <t>Private Single Room</t>
  </si>
  <si>
    <t>Private room in hip east Williamsburg/Greenpoint</t>
  </si>
  <si>
    <t>The Garden Apartment</t>
  </si>
  <si>
    <t>Great Apt 5min from Time Square NYC</t>
  </si>
  <si>
    <t>Sunny Bedroom in quirky apartment</t>
  </si>
  <si>
    <t>LUXURY entire apt, steps to Central Park</t>
  </si>
  <si>
    <t>Williamsburg/Greenpoint Studio</t>
  </si>
  <si>
    <t>Location is Everything. And Quiet Too!</t>
  </si>
  <si>
    <t>Luxury One Bedroom View on CP</t>
  </si>
  <si>
    <t>Sun Soaked &amp; Cozy PR Williamsburg</t>
  </si>
  <si>
    <t>#1 Superhost Special Offer in NYC!</t>
  </si>
  <si>
    <t>Quiet bedroom in a waste free household</t>
  </si>
  <si>
    <t>Lofty Living: Heart of Williamsburg</t>
  </si>
  <si>
    <t>Private+Cozy Room w/ Superhost ($0 Cleaning Fee)!</t>
  </si>
  <si>
    <t>Clean private room in safe area near Manhattan</t>
  </si>
  <si>
    <t>The White House</t>
  </si>
  <si>
    <t>Private Room in Brooklyn</t>
  </si>
  <si>
    <t>Penthouse w/Terrace Williamsburg</t>
  </si>
  <si>
    <t>Urban Jungle Garden Duplex</t>
  </si>
  <si>
    <t>Special OFFER on Airbnb NYC Room!</t>
  </si>
  <si>
    <t>Lovely Astoria Studio-close to NYC!</t>
  </si>
  <si>
    <t>W. 80's Central Park 3 Blocks Walk</t>
  </si>
  <si>
    <t>New York I Love You 7 Bedrooms</t>
  </si>
  <si>
    <t>Cozy Home w/Private Garden&amp;Hot Tub!</t>
  </si>
  <si>
    <t>Elegant furnished 1BR apartment</t>
  </si>
  <si>
    <t>Newly-Renovated 2BR/1BTH Garden Apt</t>
  </si>
  <si>
    <t>Location Little Marcela</t>
  </si>
  <si>
    <t>Cozy brownstone bed &amp; bath; pvt.ent</t>
  </si>
  <si>
    <t>Cozy One Bedroom Apt - Astoria</t>
  </si>
  <si>
    <t>Huge 2.5 bdrm in North Brooklyn!</t>
  </si>
  <si>
    <t>Spacious and cosy private room.</t>
  </si>
  <si>
    <t>Garden Oasis Apartment - 2 bedroom</t>
  </si>
  <si>
    <t>Harlem Getaway Jazz Mansion</t>
  </si>
  <si>
    <t>Bright, Spacious Wburg APT w/ VIEW!</t>
  </si>
  <si>
    <t>Two bedroom in Prime East Village</t>
  </si>
  <si>
    <t>Beautiful  brownstone room</t>
  </si>
  <si>
    <t>Bright Apt Williamsburg-Greenpoint</t>
  </si>
  <si>
    <t>Awesome Chelsea 1 bedroom</t>
  </si>
  <si>
    <t>Cute apartment with 2 big bedrooms</t>
  </si>
  <si>
    <t>Holiday special! Best location!</t>
  </si>
  <si>
    <t>Modern &amp; Sunny w/ Private Terrace</t>
  </si>
  <si>
    <t>Large, Cozy &amp; Comfortable Apartment</t>
  </si>
  <si>
    <t>Spacious 3-room apt. in prime area of Brooklyn.</t>
  </si>
  <si>
    <t>Charming 2BD flt in Trendy Bushwick</t>
  </si>
  <si>
    <t>Entire 2BR APT (not a railroad)</t>
  </si>
  <si>
    <t>Spacious 1Br in East Village</t>
  </si>
  <si>
    <t>Child-friendly 2BR w/ Yard access and Free Parking</t>
  </si>
  <si>
    <t>Livin' La Vida Brooklyn!!!</t>
  </si>
  <si>
    <t>Entirely private suite in our townhouse!</t>
  </si>
  <si>
    <t>Private Room in Midtown Manhattan</t>
  </si>
  <si>
    <t>Modern Apt Close to Manhattan</t>
  </si>
  <si>
    <t>Beautiful, bright, quiet room w/ private bathroom</t>
  </si>
  <si>
    <t>Retreat Room</t>
  </si>
  <si>
    <t>Charming Furnished Private Room</t>
  </si>
  <si>
    <t>1st Time/Solo/Duo Travelers!Charming Studio Share!</t>
  </si>
  <si>
    <t>Prime Artist Loft &amp;  Exposed Brick</t>
  </si>
  <si>
    <t>Superhost 3 bedroom DISCOUNT</t>
  </si>
  <si>
    <t>Twin  room</t>
  </si>
  <si>
    <t>Beautiful Chelsea 2 Bedroom apt</t>
  </si>
  <si>
    <t>Huge 5BR Townhouse - LEGAL NYC B&amp;B!</t>
  </si>
  <si>
    <t>Large private br in renovated apt/close to subway</t>
  </si>
  <si>
    <t>Bright 1 bdrm apt near Central Park, shops &amp; metro</t>
  </si>
  <si>
    <t>Large Sunny 2 Bedroom + den - UWS</t>
  </si>
  <si>
    <t>Prime Chelsea~XL1Br~Terrace~Sleeps4</t>
  </si>
  <si>
    <t>Bushwick Duplex 1</t>
  </si>
  <si>
    <t>Large, Luxury Bedroom nr JMZ subway</t>
  </si>
  <si>
    <t>Zen Oasis in Bushwick, near JMZ Subways</t>
  </si>
  <si>
    <t>BELLA CASA-Pvt Rm-2 beds-Sleeps 4. Near Columbia!!</t>
  </si>
  <si>
    <t>1 bedroom apt 1 stop from Manhattan</t>
  </si>
  <si>
    <t>Williamsburg private clean cozy RM</t>
  </si>
  <si>
    <t>Bright Harlem Home in New Building!</t>
  </si>
  <si>
    <t>Perfect 2 Bed Bklyn Apt, near SUNY Downstate!</t>
  </si>
  <si>
    <t>Your Brooklyn Nook</t>
  </si>
  <si>
    <t>Studio Space, 10 minutes to Central Park and river</t>
  </si>
  <si>
    <t>Charming apt close to everything!</t>
  </si>
  <si>
    <t>Brownstone Williamsburg room with skylight Create</t>
  </si>
  <si>
    <t>$99 Manhattan/Time Sq.</t>
  </si>
  <si>
    <t>MIDTOWN APARTMENT WITH SPECTACULAR VIEW</t>
  </si>
  <si>
    <t>Woodsy-chic Lofted 1BR, Office, AC</t>
  </si>
  <si>
    <t>Lovely Studio on the edge of the McGolrick Park</t>
  </si>
  <si>
    <t>Funky East Village Garden Apt.</t>
  </si>
  <si>
    <t>Gorgeous bohemian  Apt. in a Brownstone</t>
  </si>
  <si>
    <t>Charming and Convenient Garden Apt</t>
  </si>
  <si>
    <t>Furnished 2BR in UES (30 DAYS MIN)</t>
  </si>
  <si>
    <t>Hamilton Hts Beauty, Manhattan 1 BR</t>
  </si>
  <si>
    <t>2 Bedroom, 1 Bath Hell's Kitchen</t>
  </si>
  <si>
    <t>Cozy 2 bedroom, near Central Park</t>
  </si>
  <si>
    <t>Brooklyn - Funky 1 Bedroom</t>
  </si>
  <si>
    <t>Location Top Manhattan</t>
  </si>
  <si>
    <t>Gorgeous Parlor Floor Suite near Subway</t>
  </si>
  <si>
    <t>NEW! 2-BR Apt with Whirlpool Tub</t>
  </si>
  <si>
    <t>Private Room with Queen size bed</t>
  </si>
  <si>
    <t>Idy Safe Secure mins to Times Square 5*</t>
  </si>
  <si>
    <t>Good, clean quite, and private!</t>
  </si>
  <si>
    <t>Spacious 2BR in UES - 30 DAYS MIN</t>
  </si>
  <si>
    <t>Cozy Garden Apartment in Bushwick!!</t>
  </si>
  <si>
    <t>Cozy 2BR in the UES (MIN 30 DAYS)</t>
  </si>
  <si>
    <t>Luxury Astoria 1BD apt, 20min from Manhattan</t>
  </si>
  <si>
    <t>Harlem Brownstone - It's Historic!</t>
  </si>
  <si>
    <t>Bright Design Loft Perfect for Photoshoots</t>
  </si>
  <si>
    <t>Beautiful Light Filled Apartment in New York City!</t>
  </si>
  <si>
    <t>Williamsburg Carriage House w/ yard</t>
  </si>
  <si>
    <t>Large queen size bedroom in huge loft apt</t>
  </si>
  <si>
    <t>Sunny Bedroom in BK</t>
  </si>
  <si>
    <t>Amazing Private &amp; Cozy Williamsburg Room *rooftop*</t>
  </si>
  <si>
    <t>Elegant Quiet Spacious 2BD Brownstone Brooklyn NYC</t>
  </si>
  <si>
    <t>Private Room in Hell's Kitchen NYC</t>
  </si>
  <si>
    <t>Comfy 4br, 2 full baths, 3 fls, 2 living rooms</t>
  </si>
  <si>
    <t>Loft Studio Near UN Building-30 days min stay</t>
  </si>
  <si>
    <t>Perfectly Located UpperWest Futon</t>
  </si>
  <si>
    <t>Spacious Sunny 2 Bedroom Close to the Subway!</t>
  </si>
  <si>
    <t>Charming &amp; sunny studio apartment</t>
  </si>
  <si>
    <t>Modern fully furnished bedroom</t>
  </si>
  <si>
    <t>STUNNING 1BD BRIGHT UNIT, RENOVATED</t>
  </si>
  <si>
    <t>Bright + Stylish *THREE* Bedroom BK Apt Near Train</t>
  </si>
  <si>
    <t>1 bd apt in Astoria</t>
  </si>
  <si>
    <t>VICTORIAN SUNFILLED APT DREAM VIEW</t>
  </si>
  <si>
    <t>TOWNHOUSE NEAR RSD PARK -  Spacious 2 Bedroom Apt</t>
  </si>
  <si>
    <t>*DYLAN* Exquisite 1 BR &amp; Terrace - Contemporary</t>
  </si>
  <si>
    <t>*OASIS* 2 BEDROOM, 2 BATH &amp; Garden! Great UWS Area</t>
  </si>
  <si>
    <t>Great Room with Good Amenities</t>
  </si>
  <si>
    <t>Panoramic City Views in Lux bldg</t>
  </si>
  <si>
    <t>HUGE 1 BED@TIMES SQUARE@BRAND NEW!!</t>
  </si>
  <si>
    <t>Quiet Room, Near Columbia University &amp; Subway</t>
  </si>
  <si>
    <t>Amazing Central Park view</t>
  </si>
  <si>
    <t>Sun-Filled Apartment 1 Minute From Subway</t>
  </si>
  <si>
    <t>Beautiful Central Park View</t>
  </si>
  <si>
    <t>GREAT ROOM IN  HELL'SKITCHEN!!</t>
  </si>
  <si>
    <t>West Brighton</t>
  </si>
  <si>
    <t>Lower East Side Gem</t>
  </si>
  <si>
    <t>CHARMING GARDEN APT IN TOWNHOUSE</t>
  </si>
  <si>
    <t>æ±¤æ¯å°å±‹</t>
  </si>
  <si>
    <t>Spacious and welcoming 1 bedroom apt</t>
  </si>
  <si>
    <t>Spacious 2 Bedroom, 2 Bath, 5th Avenue Entire Apt</t>
  </si>
  <si>
    <t>Beautiful Bushwick - 3BR Apartment</t>
  </si>
  <si>
    <t>Sunny Room in Historic Williamsburg Loft</t>
  </si>
  <si>
    <t>*SPLENDID* Fantastic 2 BR Apt near many Hospitals</t>
  </si>
  <si>
    <t>Large &amp; Sunny Bedroom - super close to subway</t>
  </si>
  <si>
    <t>Spaceful 1 BR apartment, sleeps 3</t>
  </si>
  <si>
    <t>Private Bedroom in BK Brownstone</t>
  </si>
  <si>
    <t>Study in 1885 Gothic Brownstone.</t>
  </si>
  <si>
    <t>Charming Townhouse Near RSD Park!  2 Bedroom Apt</t>
  </si>
  <si>
    <t>15 mins to Times Square + Sleeps 4</t>
  </si>
  <si>
    <t>Cozy 1BD near midtown Manhattan</t>
  </si>
  <si>
    <t>Cozy one-bedroom in E Village</t>
  </si>
  <si>
    <t>Harlem Style Spacious and Sunny</t>
  </si>
  <si>
    <t>Convenient place to stay in Manhattan!</t>
  </si>
  <si>
    <t>Classic Harlem Brownstone - Manhattan</t>
  </si>
  <si>
    <t>Large Size Room Next to Subway</t>
  </si>
  <si>
    <t>UES LRG 1BR SLEEPS 4~61ST~Gr8 value</t>
  </si>
  <si>
    <t>Remsen Village Rental</t>
  </si>
  <si>
    <t>Master Bedroom available with en suite bathroom.</t>
  </si>
  <si>
    <t>Apt available - Best NYC Location</t>
  </si>
  <si>
    <t>Cozy room on Upper West Side</t>
  </si>
  <si>
    <t>Charming 2BR Brownstone near subway</t>
  </si>
  <si>
    <t>Beautiful 1BD/ NEW RENOVATIONS/ELEV</t>
  </si>
  <si>
    <t>Eclectic Loft Room 20 min-Union Sq!</t>
  </si>
  <si>
    <t>Sun filled room- Manhattan, steps to Express train</t>
  </si>
  <si>
    <t>Beautiful, Sunny, by Park, with Private Entrance</t>
  </si>
  <si>
    <t>çº½çº¦ä¹‹å®¶(Sunnyhome7)</t>
  </si>
  <si>
    <t>Housing for SGU/AUA/SABA/ROSS students</t>
  </si>
  <si>
    <t>New BLDG~Balcony~W/D~Prime location</t>
  </si>
  <si>
    <t>1BR bright studio w/ priv bathroom, own entrance!</t>
  </si>
  <si>
    <t>Columbia U/Harlem Townhouse Duplex</t>
  </si>
  <si>
    <t>Large Private Room in Spacious Apt</t>
  </si>
  <si>
    <t>Private BDR/BATH in Luxury Condo near Times Square</t>
  </si>
  <si>
    <t>Mod 3 BR duplex-East Village</t>
  </si>
  <si>
    <t>Spacious and sunny private room</t>
  </si>
  <si>
    <t>SPACIOUS 2 Bedroom Apt Near Upper East HOSPITALS</t>
  </si>
  <si>
    <t>â€œçº½çº¦ä¹‹å®¶ â€ç‹¬ç«‹æ´—æ‰‹é—´PrivateBathroom</t>
  </si>
  <si>
    <t>4 Bedroom Apt On Kissena Park in NYC</t>
  </si>
  <si>
    <t>European eco-chic in trendy Bklyn</t>
  </si>
  <si>
    <t>A Historic Harlem Abode</t>
  </si>
  <si>
    <t>Prime Columbus C~New BLDG~1BR~W/D</t>
  </si>
  <si>
    <t>Gorgeous 1BR New W/D Modern_BestLocation!NYC</t>
  </si>
  <si>
    <t>Home 4 Medical Professionals-Kngbr5</t>
  </si>
  <si>
    <t>â˜…NEW YORK APTâ˜… 20 Minutes to Manhattan â˜…1ST Floor</t>
  </si>
  <si>
    <t>1BR bottom fl  apt Prospect Heights</t>
  </si>
  <si>
    <t>Chez Jesse Vacation Spot - Garden</t>
  </si>
  <si>
    <t>Modern and spacious with backyard</t>
  </si>
  <si>
    <t>TOWNHOUSE NEAR RSD PARK - 1 Bedroom Apt &amp; Terrace</t>
  </si>
  <si>
    <t>Cozy and Warm 1 bedroom</t>
  </si>
  <si>
    <t>Large/comfy/beautiful BR near ABCD Manhattan..!!!</t>
  </si>
  <si>
    <t>Spacious Chique Brooklyn Gem</t>
  </si>
  <si>
    <t>Sunny 2 bedroom Apt in Brownstone</t>
  </si>
  <si>
    <t>Lux 2Bed/2.5Bath Central Park View!</t>
  </si>
  <si>
    <t>Charming, quiet and comfortable 1BR</t>
  </si>
  <si>
    <t>Home 4 Medical Professionals- The "Zona"</t>
  </si>
  <si>
    <t>4th fl Large Private Room - Central Park &amp; Rooftop</t>
  </si>
  <si>
    <t>Lux 2Bed/2Bath Central Park Views!</t>
  </si>
  <si>
    <t>Modern + Spacious 1 bd w/ the works</t>
  </si>
  <si>
    <t>Elegant Private Studio - Town House</t>
  </si>
  <si>
    <t>Newly Renovated Near Central Park</t>
  </si>
  <si>
    <t>Stay European in Brooklyn</t>
  </si>
  <si>
    <t>New! 2-Bed Apt Near Central Park</t>
  </si>
  <si>
    <t>Great location, close to everything</t>
  </si>
  <si>
    <t>Hand Crafted Williamsburg Sanctuary</t>
  </si>
  <si>
    <t>Sunny &amp; Spacious Apt Near Subway</t>
  </si>
  <si>
    <t>Soaring Bushwick 3 Bedroom</t>
  </si>
  <si>
    <t>Awesome apartment in Williamsburg!</t>
  </si>
  <si>
    <t>Authentic New York Vintage Home</t>
  </si>
  <si>
    <t>Lovely apartment on Upper West Side</t>
  </si>
  <si>
    <t>Brooklyn Soul</t>
  </si>
  <si>
    <t>Manhattan Condo at Midtown 45</t>
  </si>
  <si>
    <t>Cozy Nest 15 Minutes from Manhattan</t>
  </si>
  <si>
    <t>Amazing location!!!!!!!  Upper East Side Manhattan</t>
  </si>
  <si>
    <t>NYC Charming Harlem Brownstone w/ private garden!</t>
  </si>
  <si>
    <t>Beautiful Spacious Uptown Apartment</t>
  </si>
  <si>
    <t>Phenomenal 1br Loft in Brooklyn</t>
  </si>
  <si>
    <t>Modern Williamsburg Treehouse</t>
  </si>
  <si>
    <t>Large Room, Hamilton Heights Section of Manhattan</t>
  </si>
  <si>
    <t>Tall Ceilings &amp; Sunlight Galore</t>
  </si>
  <si>
    <t>Beautiful Private Williamsburg Suite with Terrace</t>
  </si>
  <si>
    <t>SUNNY ROOM A IN CHARMING AREA :)</t>
  </si>
  <si>
    <t>CHARMING ROOM A - PRIVATE BALCONY!!</t>
  </si>
  <si>
    <t>SUNNY ROOM 2 IN CHARMING AREA :)</t>
  </si>
  <si>
    <t>CHARMING ROOM W/ ROOF DECK ACCESS 1 :)</t>
  </si>
  <si>
    <t>Room in 3 bedroom apt.</t>
  </si>
  <si>
    <t>2 Flushing Sunny Garden View èˆ’é€‚é˜³å…‰æˆ¿</t>
  </si>
  <si>
    <t>45 Ave 159 st Flushing private room</t>
  </si>
  <si>
    <t>1-BdRm Entire Apartment St. George</t>
  </si>
  <si>
    <t>European eco-chic in trendy Bklyn 2</t>
  </si>
  <si>
    <t>BROOKLYN BEDSTUY PIED-A-TERRE</t>
  </si>
  <si>
    <t>*** Gorgeous 2BD apt with Terrace ***</t>
  </si>
  <si>
    <t>The Big Room in Flushing</t>
  </si>
  <si>
    <t>views to die for apartment on water</t>
  </si>
  <si>
    <t>Brownstone Duplex Harlem/Columbia U</t>
  </si>
  <si>
    <t>2 Bedroom Appartment with Rooftop-Central Park</t>
  </si>
  <si>
    <t>BRAND NEW HUGE 1 BED@TIMES SQ!!!!!!</t>
  </si>
  <si>
    <t>Chic Loft Like 2 bed-2bath</t>
  </si>
  <si>
    <t>Magnificent Townhouse - Upper East Side - NYC</t>
  </si>
  <si>
    <t>BEST LOCATION 12ST BY UNION SQUARE</t>
  </si>
  <si>
    <t>Sunny, Spacious &amp; Sweet 2BD home!</t>
  </si>
  <si>
    <t>Private Garden View â€” Eco Home â€” 3 Min to Subway!</t>
  </si>
  <si>
    <t>Cozy Brooklyn Apartment</t>
  </si>
  <si>
    <t>Central Park W Pristine Apartment</t>
  </si>
  <si>
    <t>Private Room in 3BD Apt with a queen bed</t>
  </si>
  <si>
    <t>Urban sanctuary near Bedford L!</t>
  </si>
  <si>
    <t>Home On Kissena Park in Flushing NYC</t>
  </si>
  <si>
    <t>Sunny Room 15min from Manhattan</t>
  </si>
  <si>
    <t>Chic 2bed-2bath Manhattan Dream</t>
  </si>
  <si>
    <t>Cute Studio close to subway for monthly rental</t>
  </si>
  <si>
    <t>Ideal Greenpoint Location</t>
  </si>
  <si>
    <t>Harmony House 2 on Madison Street</t>
  </si>
  <si>
    <t>Manhattan Multi-Million $ Luxury Central Park View</t>
  </si>
  <si>
    <t>Loft in Williamsburg</t>
  </si>
  <si>
    <t>Modern Vibrant Large Cozy Bedroom* æ­£é¢èƒ½é‡</t>
  </si>
  <si>
    <t>BRAND NEW 1BD / STEPS CENTRAL PARK!</t>
  </si>
  <si>
    <t>Sunny, Charming Williamsburg 1-BR</t>
  </si>
  <si>
    <t>Big bedroom, heart of Williamsburg</t>
  </si>
  <si>
    <t>Zen urban sanctuary.</t>
  </si>
  <si>
    <t>5 min from midtown, but peaceful.</t>
  </si>
  <si>
    <t>Central Williamsburg Room</t>
  </si>
  <si>
    <t>Amazing 2 Bedroom Bklyn apt, near SUNY Downstate!</t>
  </si>
  <si>
    <t>Ensuite Redroom</t>
  </si>
  <si>
    <t>Orange Room</t>
  </si>
  <si>
    <t>Skyview Private Small Room</t>
  </si>
  <si>
    <t>Strawberry Fields</t>
  </si>
  <si>
    <t>Tailored Studio in Williamsburg BK</t>
  </si>
  <si>
    <t>Large, Bright &amp; Airy 2BR Loft in â¤ï¸of Williamsburg</t>
  </si>
  <si>
    <t>A Gorgeous 1BR in a Luxury Building</t>
  </si>
  <si>
    <t>2BR. Brooklyn Loft</t>
  </si>
  <si>
    <t>Lovely private space! 15min &gt; city!</t>
  </si>
  <si>
    <t>Cozy, quiet and comfortable 1BR</t>
  </si>
  <si>
    <t>Trendy, newly renovated 1 BD Apt.</t>
  </si>
  <si>
    <t>Brooklyn Tranquil Artist Space</t>
  </si>
  <si>
    <t>The city cabin</t>
  </si>
  <si>
    <t>Cozy Artist Bedroom â€” Only a 3 Min Walk to Subway!</t>
  </si>
  <si>
    <t>Your home away from home</t>
  </si>
  <si>
    <t>"Your home away from home #2</t>
  </si>
  <si>
    <t>Brooklyn artist apartment</t>
  </si>
  <si>
    <t>My Little Guest Apartment</t>
  </si>
  <si>
    <t>Luxury Williamsburg Duplex w/ Yard!</t>
  </si>
  <si>
    <t>Sunny Bohemian Tasteful East Harlem</t>
  </si>
  <si>
    <t>The Brownstone 2 / Luxury 1 Bd Apt</t>
  </si>
  <si>
    <t>Prime Williamsburg LOFT next to Bedford L</t>
  </si>
  <si>
    <t>Sunny Private Room, &amp; bath</t>
  </si>
  <si>
    <t>1 bedroom apt in pvt 2 fam house</t>
  </si>
  <si>
    <t>Huge duplex apartment with garden!</t>
  </si>
  <si>
    <t>2 Bdrm apt Near Empire State Building</t>
  </si>
  <si>
    <t>Sunny &amp; Tall 1 BR, Central Pk,Train</t>
  </si>
  <si>
    <t>3BR Williamsburg Duplex w/Backyard</t>
  </si>
  <si>
    <t>Renovated 2BR apartment MIN 30 DAY</t>
  </si>
  <si>
    <t>Beautiful Spacious 1 Bed in Hip Harlem Neighborhd</t>
  </si>
  <si>
    <t>NYC ROOM GORGEOUS LIGHT! RIVER VIEW</t>
  </si>
  <si>
    <t>House of Music and Art, Small Happy ROom</t>
  </si>
  <si>
    <t>Harlem luxury w/ great amenities!</t>
  </si>
  <si>
    <t>Royal Oxford</t>
  </si>
  <si>
    <t>Sunny 1Bdr + 2 Big Sofabed, Clean!</t>
  </si>
  <si>
    <t>Luxury 1-Bedroom King Suite with Central Park View</t>
  </si>
  <si>
    <t>Charming Private Entrance â€” 30 Min to Manhattan!</t>
  </si>
  <si>
    <t>Cozy Private Bdrm/Bthrm in Midtown</t>
  </si>
  <si>
    <t>Upper West Side Manhattan</t>
  </si>
  <si>
    <t>Private Small Grey Room</t>
  </si>
  <si>
    <t>Lively Rm w/Private Entrance &amp; Bath</t>
  </si>
  <si>
    <t>COMFORTABLE NYC RETREAT</t>
  </si>
  <si>
    <t>GC Bushwick First Floor 4 Bedroom</t>
  </si>
  <si>
    <t>Garden Commons Bushwick 5 Bedroom</t>
  </si>
  <si>
    <t>Cozy room in heart of Williamsburg</t>
  </si>
  <si>
    <t>Sunny &amp; Modern 1 Bedroom with Amazing view of NY</t>
  </si>
  <si>
    <t>Room available in BUSHWICK!</t>
  </si>
  <si>
    <t>Very comfortable room</t>
  </si>
  <si>
    <t>Comfortable bed in a great room!</t>
  </si>
  <si>
    <t>Newly renovated amazing 2 bedrooms</t>
  </si>
  <si>
    <t>NYC Crash Pad</t>
  </si>
  <si>
    <t>Astoria Room</t>
  </si>
  <si>
    <t>Your Garden Oasis in Brooklyn!</t>
  </si>
  <si>
    <t>Lovely Studio in Flushing/kew Garde</t>
  </si>
  <si>
    <t>Wildlife Loft Living room adventure</t>
  </si>
  <si>
    <t>Retro Style Living In New York City</t>
  </si>
  <si>
    <t>Sunny 2 Bedroom Brownstone Apt.</t>
  </si>
  <si>
    <t>Next to Empire State building</t>
  </si>
  <si>
    <t>UPPER EAST SIDE 5BR/4BA GARDEN APT</t>
  </si>
  <si>
    <t>Williamsburg Sunlit Sanctuary.</t>
  </si>
  <si>
    <t>Beautiful Williamsburg townhouse on a park.</t>
  </si>
  <si>
    <t>[202] 5 min WALK to Times Square!</t>
  </si>
  <si>
    <t>[205] 5 min WALK to Times Square</t>
  </si>
  <si>
    <t>[203] 5 min WALK to Times Square</t>
  </si>
  <si>
    <t>[206] 5 min WALK to Times Square</t>
  </si>
  <si>
    <t>[306] 5 min WALK to Times Square</t>
  </si>
  <si>
    <t>[301] 5 min WALK to Times Square</t>
  </si>
  <si>
    <t>[302] 5 min WALK to Times Square</t>
  </si>
  <si>
    <t>[303] 5 min WALK to Times Square</t>
  </si>
  <si>
    <t>[305] 5 min WALK to Times Square!</t>
  </si>
  <si>
    <t>[307] 5 min WALK to Times Square</t>
  </si>
  <si>
    <t>Big Room With Piano &amp; Tin Ceilings</t>
  </si>
  <si>
    <t>ROOMY 2BA/3BD - Parking Included</t>
  </si>
  <si>
    <t>Loft style, chill, charming East Village sanctuary</t>
  </si>
  <si>
    <t>Private Cosy Harlem Bedroom</t>
  </si>
  <si>
    <t>Spacious Contemporary Living</t>
  </si>
  <si>
    <t>PrimChelsea~1BR~Sleeps4~hugeOutdoor</t>
  </si>
  <si>
    <t>Home 4 Medical Professionals - The "Delirium"</t>
  </si>
  <si>
    <t>Home 4 Medical Professionals - The "Necrosis"</t>
  </si>
  <si>
    <t>Perfect Location! Large One Bedroom</t>
  </si>
  <si>
    <t>Large 2 Bedrooms Apt. in Greenpoint/Williamsburg</t>
  </si>
  <si>
    <t>CLOSE TO EAST SIDE HOSPITALS- Modern 2 Bedroom Apt</t>
  </si>
  <si>
    <t>STUNNING NYC ROOM RIVER VIEW/LIGHT!</t>
  </si>
  <si>
    <t>Upper WestSide NYC Central Park II</t>
  </si>
  <si>
    <t>BIG Beautiful private bedroom, 5 minutes to subway</t>
  </si>
  <si>
    <t>Upper East Side 2 bedroom- close to Hospitals-</t>
  </si>
  <si>
    <t>Close to East Side Hospitals- Modern 2 Bedroom Apt</t>
  </si>
  <si>
    <t>ACADIA Spacious 2 Bedroom Apt - Close to Hospitals</t>
  </si>
  <si>
    <t>*ENCHANTMENT* Upper East Side 2 bedroom- Sunny!</t>
  </si>
  <si>
    <t>*JAMES* Amazing Spacious 2 Bedroom- Bright!</t>
  </si>
  <si>
    <t>*ODYSSEY* Sunny 1 Bedroom Apt- Bright &amp; Cheery!</t>
  </si>
  <si>
    <t>*WINDSONG* Serene 1 BR in Townhouse near Park</t>
  </si>
  <si>
    <t>Private Room in Very Convenient Location</t>
  </si>
  <si>
    <t>Spanish Harlem with terrace.</t>
  </si>
  <si>
    <t>Beautiful apartment in awesome Clinton Hill!</t>
  </si>
  <si>
    <t>W.B. Spacious Contemporary Living 3</t>
  </si>
  <si>
    <t>â™¡Private Rm/Women's Safe Art Homeâ™¡</t>
  </si>
  <si>
    <t>Near Central Park &amp; Grand Central</t>
  </si>
  <si>
    <t>Sunny - Large Two Bedroom</t>
  </si>
  <si>
    <t>Fabulous Apartment with Soaking Tub</t>
  </si>
  <si>
    <t>Stuyvesant, East Village</t>
  </si>
  <si>
    <t>Modern Apartment in a Historic Home</t>
  </si>
  <si>
    <t>LOVE Central Park Room Private Bath</t>
  </si>
  <si>
    <t>2 BEDROOM APT IN MANHATTAN midtown SLEEPS 5 GUESTS</t>
  </si>
  <si>
    <t>Quaint Room with street view</t>
  </si>
  <si>
    <t>Chic Studio Apartment in Bed Stuy</t>
  </si>
  <si>
    <t>NYC Excitement Meets Quiet and Comfort!</t>
  </si>
  <si>
    <t>Cool room Manhattan - Sleeps up to 3 guests</t>
  </si>
  <si>
    <t>1BR @ East Village - better than a luxury hotel</t>
  </si>
  <si>
    <t>No better location in Williamsburg!</t>
  </si>
  <si>
    <t>Spacious Room in Creative Neighborhood, JMZ line</t>
  </si>
  <si>
    <t>Lovely Room Close to the City</t>
  </si>
  <si>
    <t>Sunny Double Room</t>
  </si>
  <si>
    <t>Artist Renovated Loft + Roof Garden</t>
  </si>
  <si>
    <t>Light-Drenched Private 1 Bedroom</t>
  </si>
  <si>
    <t>Authentic Brownstone New York Living</t>
  </si>
  <si>
    <t>Bushwick Oasis</t>
  </si>
  <si>
    <t>Hip &amp; Trendy Williamsburg 2 BR 2BA Apartment</t>
  </si>
  <si>
    <t>Luxury Modern Brownstone Full Apt</t>
  </si>
  <si>
    <t>Large 1 Bdrm for 5; close to Roberta's / Morgan L</t>
  </si>
  <si>
    <t>Luxury Upper East Side Apartment</t>
  </si>
  <si>
    <t>Large Private Room in Greenpoint/ Williamsburg</t>
  </si>
  <si>
    <t>Extraordinary One Bedroom Apartment</t>
  </si>
  <si>
    <t>Light-filled urban cabin</t>
  </si>
  <si>
    <t>Modern &amp; Renovated | Great Location</t>
  </si>
  <si>
    <t>3Bdr Artist Apt. (L,M,J,Z trains)</t>
  </si>
  <si>
    <t>Gorgeous 1 Bedroom in Bed-Stuy</t>
  </si>
  <si>
    <t>Gorgeous 1BR w huge private terrace</t>
  </si>
  <si>
    <t>Classic 1BR Brownstone w/ Backyard</t>
  </si>
  <si>
    <t>Comfortable cool -  Manhattan - up to 2 guests</t>
  </si>
  <si>
    <t>Cute &amp; Cozy Short or Long Term Stay!</t>
  </si>
  <si>
    <t>Sunny Spotless Manhattan apartment</t>
  </si>
  <si>
    <t>Cozy studio close to seven subway lines</t>
  </si>
  <si>
    <t>Bright Brownstone 2BR BedStuy Apt</t>
  </si>
  <si>
    <t>Private Moonlight Room in Brownstone Near Subway</t>
  </si>
  <si>
    <t>Bright 1 br apt in Greenpoint Brooklyn</t>
  </si>
  <si>
    <t>Prime location and room for 1</t>
  </si>
  <si>
    <t>Midtown West Modern Charming 1BD Apt near Times Sq</t>
  </si>
  <si>
    <t>Privacy in Unique  Shipping Container Home</t>
  </si>
  <si>
    <t>2 BR Brownstone Retreat, 2nd Fl.</t>
  </si>
  <si>
    <t>Beautiful Home Away From Home</t>
  </si>
  <si>
    <t>Cozy Brooklyn Private Home</t>
  </si>
  <si>
    <t>Private Space with Outdoor Patio</t>
  </si>
  <si>
    <t>Sunny Peaceful Harlem Space</t>
  </si>
  <si>
    <t>Dream bedroom with private bathroom.</t>
  </si>
  <si>
    <t>Artsy townhouse in Sugar Hill (Manhattan)</t>
  </si>
  <si>
    <t>Brand new Manhattan Apartment sleeps 7!</t>
  </si>
  <si>
    <t>Cozy 2 Bedrooms Bedstuy,Brooklyn</t>
  </si>
  <si>
    <t>Home 4 Medical Professionals- The "Camphor"</t>
  </si>
  <si>
    <t>Home 4 Medical Professionals - The "Noxious"</t>
  </si>
  <si>
    <t>Fabulous 2 bedroom apartment in Harlem</t>
  </si>
  <si>
    <t>Big 1.5 bedroom on a great block-Private apt</t>
  </si>
  <si>
    <t>Spacious apt in the heart of EV</t>
  </si>
  <si>
    <t>Private Entrance/ Private Bathroom</t>
  </si>
  <si>
    <t>Bright, Cozy room in Brooklyn</t>
  </si>
  <si>
    <t>Midtown great location private Apt</t>
  </si>
  <si>
    <t>The Artist's Experience</t>
  </si>
  <si>
    <t>Brooklyn Room Available (furnished)</t>
  </si>
  <si>
    <t>Private bedroom in the heart of NYC</t>
  </si>
  <si>
    <t>The City Farmhouse APT B **MONTHLY RENTALS**</t>
  </si>
  <si>
    <t>Spacious Sunny Brownstone Room - Great Location!</t>
  </si>
  <si>
    <t>Artist's brownstone apartment in Brooklyn</t>
  </si>
  <si>
    <t>Room in a Beautiful East Village Apt!</t>
  </si>
  <si>
    <t>Serene Brownstone Living Close To It All!</t>
  </si>
  <si>
    <t>Williamsburg Bedford Ave L Train</t>
  </si>
  <si>
    <t>Large room in Bushwick!</t>
  </si>
  <si>
    <t>Great Loft Steps From All Williamsburg Hotels</t>
  </si>
  <si>
    <t>New 3BR~Prime Midtown~Design Loft</t>
  </si>
  <si>
    <t>Bedford-Stuyvesant 3 bedroom 2 bathroom duplex</t>
  </si>
  <si>
    <t>Manhattan Studio with Huge Garden!</t>
  </si>
  <si>
    <t>Private Sunlight Room in Brownstone Near Subway</t>
  </si>
  <si>
    <t>Private Spring Room in Brownstone Near Subway</t>
  </si>
  <si>
    <t>Private Autumn Room in Brownstone Near Subway</t>
  </si>
  <si>
    <t>Private Garden View in Brownstone Near Subway</t>
  </si>
  <si>
    <t>Classic Elegance in Brownstone Near Subway</t>
  </si>
  <si>
    <t>Private Bedroom and Bath in Spacious Duplex</t>
  </si>
  <si>
    <t>The Manhattan Studio</t>
  </si>
  <si>
    <t>2 bedroom Home..2 metro/train stops to NY City</t>
  </si>
  <si>
    <t>[201] 5 min WALK to Times Square</t>
  </si>
  <si>
    <t>Upper east side townhouse apt 2</t>
  </si>
  <si>
    <t>BRIGHT HARLEM FLOOR THRU</t>
  </si>
  <si>
    <t>Luxury Highline living West Chelsea Hudson Yards</t>
  </si>
  <si>
    <t>Private Room In Upper East Side</t>
  </si>
  <si>
    <t>Victorian House near Brooklyn College</t>
  </si>
  <si>
    <t>Light, Bright and Cozy!</t>
  </si>
  <si>
    <t>Luxury, Cozy 1BD, walk to CentrPark</t>
  </si>
  <si>
    <t>Greenpoint Brooklyn Modern Charm</t>
  </si>
  <si>
    <t>179st Hub Room with balcony</t>
  </si>
  <si>
    <t>Cozy Apartment Next To Central Park</t>
  </si>
  <si>
    <t>Cute East Village 2 Bedroom Apt.</t>
  </si>
  <si>
    <t>Chelsea Charm: shared apartment</t>
  </si>
  <si>
    <t>Bed-Stuy Gem with Private Entrance</t>
  </si>
  <si>
    <t>Bright and Cozy Room Williamsburg</t>
  </si>
  <si>
    <t>Large Brooklyn Apt Artsy &amp; Centric</t>
  </si>
  <si>
    <t>Upper Manhattan Luxury Town Home - Mins to Midtown</t>
  </si>
  <si>
    <t>Central Park west. Big Cozy Room</t>
  </si>
  <si>
    <t>Cozy 1 BR Apt- Perfect Location NYC</t>
  </si>
  <si>
    <t>Room in Private House(Queen Bed) by Montefiore-NYC</t>
  </si>
  <si>
    <t>Private top floor</t>
  </si>
  <si>
    <t>Parkway Chic ( 2 Bedrooms)</t>
  </si>
  <si>
    <t>Recently renovated private floor</t>
  </si>
  <si>
    <t>Designers brownstone in Bed-Stuy</t>
  </si>
  <si>
    <t>Caribbean Retreat in the heart of Brooklyn</t>
  </si>
  <si>
    <t>Exquisite Apartment in Hip Hamilton Heights</t>
  </si>
  <si>
    <t>Gorgeous Brooklyn Brownstone Flat, Great Location!</t>
  </si>
  <si>
    <t>Comfy bed in a beautiful apartment!</t>
  </si>
  <si>
    <t>Historic Ridgewood Brick Townhouse</t>
  </si>
  <si>
    <t>Large Brooklyn Apt,Private Backyard</t>
  </si>
  <si>
    <t>Lovely bedroom/private full bath in Brooklyn</t>
  </si>
  <si>
    <t>Lovely 2 bed/2 bath Bed Stuy oasis</t>
  </si>
  <si>
    <t>Rosie's Home away from HomeBrooklyn</t>
  </si>
  <si>
    <t>Bedroom In Midtown East</t>
  </si>
  <si>
    <t>Brownstone DUPLEX - Near Subway</t>
  </si>
  <si>
    <t>Quaint 1 Bedroom in Happenin' E.V</t>
  </si>
  <si>
    <t>Location!  Large 1 bedroom oasis w elevator</t>
  </si>
  <si>
    <t>Harmony House 1 on Madison Street</t>
  </si>
  <si>
    <t>Shared Studio (NO PRIVACY) On The Upper East Side</t>
  </si>
  <si>
    <t>Close to everything, transportation</t>
  </si>
  <si>
    <t>STARTUP SPACE BROOKLYN</t>
  </si>
  <si>
    <t>Sunny Greenpoint Room</t>
  </si>
  <si>
    <t>Cozy 3 BD in the East Village</t>
  </si>
  <si>
    <t>3 Bdrm Family Friendly Suite</t>
  </si>
  <si>
    <t>Magnolia House Saint George</t>
  </si>
  <si>
    <t>Cozy room in the heart of Astoria</t>
  </si>
  <si>
    <t>Spacious Brooklyn Home Close to NYC</t>
  </si>
  <si>
    <t>CHARM &amp; LOCATION! Private Ensuite Bathroom in UES!</t>
  </si>
  <si>
    <t>Astoria Full Basement Apartment</t>
  </si>
  <si>
    <t>Beautiful room in a great location NYC!</t>
  </si>
  <si>
    <t>Times Square Area Neat &amp; clean and exclusive AAA+</t>
  </si>
  <si>
    <t>çº½çº¦ä¹‹å®¶(PrivateBathroom4)</t>
  </si>
  <si>
    <t>Charming Upper East Side apt</t>
  </si>
  <si>
    <t>huge, clean and great loft space</t>
  </si>
  <si>
    <t>Manhattan Private Room with a Garden View (Room 1)</t>
  </si>
  <si>
    <t>Stay here and love Williamsburg!!</t>
  </si>
  <si>
    <t>Cool, cozy urban pad</t>
  </si>
  <si>
    <t>SPACIOUS 2 BEDROOM MANHATTAN DUPLEX!!</t>
  </si>
  <si>
    <t>Charming and Artsy Studio Apartment</t>
  </si>
  <si>
    <t>Cozy room in the Heart of Astoria</t>
  </si>
  <si>
    <t>private bathroom and balcony</t>
  </si>
  <si>
    <t>Harlem Vacation Rental</t>
  </si>
  <si>
    <t>çº½çº¦ä¹‹å®¶(SunnyHome6)</t>
  </si>
  <si>
    <t>Huge Brooklyn Room in Bushwick</t>
  </si>
  <si>
    <t>Large Room in Trendy Bushwick</t>
  </si>
  <si>
    <t>Coliving in Brookln, New York / Private room / Fl</t>
  </si>
  <si>
    <t>Artsy 3-Bdrm, 2 bath, Sleeps 10, 1 min from subway</t>
  </si>
  <si>
    <t>Great room in Upper Manhattan, New York!!!</t>
  </si>
  <si>
    <t>Comfy place to stay in Brooklyn / Flatbush / 4</t>
  </si>
  <si>
    <t>Chill place in Brooklyn / Flatbush</t>
  </si>
  <si>
    <t>Stylish Townhouse, 2 large bedrooms + ensuite bths</t>
  </si>
  <si>
    <t>Large renovated 2 bedroom apt.</t>
  </si>
  <si>
    <t>Beautiful Home 1 Stop from Midtown</t>
  </si>
  <si>
    <t>Bright, spacious and cozy</t>
  </si>
  <si>
    <t>Adorable, Artsy 1BR; Hip Location!</t>
  </si>
  <si>
    <t>1870's 3-story house private bedroom</t>
  </si>
  <si>
    <t>Beautiful shared apartment / Coliving in Brooklyn</t>
  </si>
  <si>
    <t>Sunny East Village Apartment</t>
  </si>
  <si>
    <t>Serenity Space</t>
  </si>
  <si>
    <t>2-bedroom in Landmark building on W116th. Special</t>
  </si>
  <si>
    <t>UWS Lovely NYC Home - Private Entry&amp;Bath</t>
  </si>
  <si>
    <t>!! CLASSIC, LUXURY &amp; CHARM !! By Central Park UWS</t>
  </si>
  <si>
    <t>Large 1 Bedroom apartment in 1897 landmarked house</t>
  </si>
  <si>
    <t>CLASSY BROWNSTONE FOR UP TO 5!! Fee for extra beds</t>
  </si>
  <si>
    <t>Modern and Quaint (long term 3 weeks or more)</t>
  </si>
  <si>
    <t>Room near JFK Queen Bed</t>
  </si>
  <si>
    <t>Sunny Private Room nr 4 Train Lines</t>
  </si>
  <si>
    <t>Studio Bedroom Apt in Williamsburg</t>
  </si>
  <si>
    <t>2 BATHS &amp; 2 BEDROOMS IN  PENTHOUSE!</t>
  </si>
  <si>
    <t>Huge new modern chic reno 2 bed TSQ</t>
  </si>
  <si>
    <t>A Unique studio apartment</t>
  </si>
  <si>
    <t>My Casa Ur Home Away From Home</t>
  </si>
  <si>
    <t>Charming 1-bed apt w/ private deck</t>
  </si>
  <si>
    <t>Cozy studio on the Upper East Side!</t>
  </si>
  <si>
    <t>Bushwick 2 bdrm near JMZ train stop</t>
  </si>
  <si>
    <t>The New Downtown* 1 bdrm</t>
  </si>
  <si>
    <t>Sunny bedroom with backyard (L Jefferson)</t>
  </si>
  <si>
    <t>Cozy Cove in Crown Heights</t>
  </si>
  <si>
    <t>Spacious Sunny room in East Village</t>
  </si>
  <si>
    <t>A Express train Bed Stuy Getaway</t>
  </si>
  <si>
    <t>Semi-Private Space in Prime Midtown East</t>
  </si>
  <si>
    <t>Cozy, 1 bedroom Brownstone Apt</t>
  </si>
  <si>
    <t>Amazing Brownstone</t>
  </si>
  <si>
    <t>Spacious Room in Trendy Brooklyn Area with Yard</t>
  </si>
  <si>
    <t>STARTUP CHEAP PLACE BROOKLYN</t>
  </si>
  <si>
    <t>Relax in your Brooklyn Private Bed with Key</t>
  </si>
  <si>
    <t>Rhonda's bed and breakfast</t>
  </si>
  <si>
    <t>LUXURY SUNLIT place in the EAST VILLAGE!</t>
  </si>
  <si>
    <t>Beautiful Loft - Willimsbrg Bedford</t>
  </si>
  <si>
    <t>Private Light-Filled 2-Room Space</t>
  </si>
  <si>
    <t>Grand Home On Kissena Park in Flushing NYC</t>
  </si>
  <si>
    <t>Relaxing Retreat in Williamsburg</t>
  </si>
  <si>
    <t>Private Room Available</t>
  </si>
  <si>
    <t>beautiful room with balcony</t>
  </si>
  <si>
    <t>Large 1BR Apartment, near Times Sq (2nd Floor)</t>
  </si>
  <si>
    <t>Wonderful 1-BR apt in Chelsea</t>
  </si>
  <si>
    <t>J&amp;D Vacation Home</t>
  </si>
  <si>
    <t>Manhattan  furnished 2 bedrooms #2</t>
  </si>
  <si>
    <t>Mi Casa Es Su Casa NYC</t>
  </si>
  <si>
    <t>Beautiful Condo Prospect Heights</t>
  </si>
  <si>
    <t>Found a tree I like so built a nest</t>
  </si>
  <si>
    <t>Brightly Tucked into Williamsburg</t>
  </si>
  <si>
    <t>Spectacular Designer Loft</t>
  </si>
  <si>
    <t>Beautiful Room - 20 min. to Lower Manhattan</t>
  </si>
  <si>
    <t>Cozy 3 BD in NYC's East Village</t>
  </si>
  <si>
    <t>1 Bedrom Apt(One Block From Subway)</t>
  </si>
  <si>
    <t>Beautiful apt 2 blocks from Central Park</t>
  </si>
  <si>
    <t>One of a Kind Duplex Garden Apt</t>
  </si>
  <si>
    <t>EmpireStateView one bedroom apart</t>
  </si>
  <si>
    <t>Location Eden</t>
  </si>
  <si>
    <t>Owl's Landing - The Twins</t>
  </si>
  <si>
    <t>Carriage House Loft with Fireplace</t>
  </si>
  <si>
    <t>Private room in spacious apartment</t>
  </si>
  <si>
    <t>2 Bedrooms &amp; 2 Bathrooms Apt in Hell's Kitchen</t>
  </si>
  <si>
    <t>Brooklyn's Finest - ML</t>
  </si>
  <si>
    <t>Owl's Landing- The Loft</t>
  </si>
  <si>
    <t>WOW! Luxury East Village 3 Bed | 1 Bath Apt</t>
  </si>
  <si>
    <t>Private room in Bed Stuy brownstone</t>
  </si>
  <si>
    <t>Beautiful Luxury Manhattan 3bed/2bath!</t>
  </si>
  <si>
    <t>Private bdrm in bedstuy brownstone</t>
  </si>
  <si>
    <t>Sunlit Private Rm Btwn Times Sq/Central Park/HK</t>
  </si>
  <si>
    <t>Cozy room in sweet East Village Apt!</t>
  </si>
  <si>
    <t>Elegant, sunny and spacious room in Harlem</t>
  </si>
  <si>
    <t>BK's Finest Courtyard Rm close to transportation</t>
  </si>
  <si>
    <t>Cozy Room, Huge Yard, Trendy Brooklyn</t>
  </si>
  <si>
    <t>Bright &amp; Sunny 2-Bed - Bushwick/Bed-Stuy Border!</t>
  </si>
  <si>
    <t>Private guest studio in the heart of Astoria, NYC</t>
  </si>
  <si>
    <t>Private room in Greenpoint</t>
  </si>
  <si>
    <t>Owl's Landing - Garden Room</t>
  </si>
  <si>
    <t>Entire Huge East Harlem Apt</t>
  </si>
  <si>
    <t>Convenient Ridgewood Brownstone</t>
  </si>
  <si>
    <t>Artsy 2-bdrm apartment Sleeps 6. 1 min from Subway</t>
  </si>
  <si>
    <t>Comfy room in a loft in  Greenpoint/Williamsburg!</t>
  </si>
  <si>
    <t>Spacious/Beautiful Private Room</t>
  </si>
  <si>
    <t>Artist Escape With Private Terrace</t>
  </si>
  <si>
    <t>Room In Williamsburg LOFT</t>
  </si>
  <si>
    <t>Cozy two bedroom apartment</t>
  </si>
  <si>
    <t>Madison Avenue 3 Room Loft</t>
  </si>
  <si>
    <t>NICE 2 BED APT NEAR TIME SQUARE</t>
  </si>
  <si>
    <t>Harlem Hearth - Loft Living on a Grand Scale</t>
  </si>
  <si>
    <t>Cozy Private Entrance &amp; Bathroom</t>
  </si>
  <si>
    <t>Near to Manhattan and large 2BD Apt</t>
  </si>
  <si>
    <t>Beautiful, bright and spacious home</t>
  </si>
  <si>
    <t>OPEN LOFT WITH PRIVATE BACKYARD</t>
  </si>
  <si>
    <t>2 Twin beds, 2 guests - Manhattan, Upper West Side</t>
  </si>
  <si>
    <t>Amazing loft on the Uper East Side</t>
  </si>
  <si>
    <t>St Regis Hotel, NYC Luxury Hotel Rooms by Owners</t>
  </si>
  <si>
    <t>Studio Apt at the Heart of Chelsea</t>
  </si>
  <si>
    <t>Beautiful house in the heart of Williamsburg</t>
  </si>
  <si>
    <t>Room Near JFK Twin Beds</t>
  </si>
  <si>
    <t>Peaceful Artist Bedroomâ€”Just 30 Min to Manhattan!</t>
  </si>
  <si>
    <t>Hip Trendy and Convenient!</t>
  </si>
  <si>
    <t>Beautiful huge Williamsburg room with private bath</t>
  </si>
  <si>
    <t>Your NYC Home!</t>
  </si>
  <si>
    <t>Cozy Private Garden Apartment</t>
  </si>
  <si>
    <t>private modern room (long term 1 month or more)</t>
  </si>
  <si>
    <t>Large Luxury Studio with a view</t>
  </si>
  <si>
    <t>Great Location, 15 mint from Midtown Manhattan.</t>
  </si>
  <si>
    <t>Beautiful restored full floor apt</t>
  </si>
  <si>
    <t>Williamsburg Renovated Vintage 3BR</t>
  </si>
  <si>
    <t>The St. Johns: A 5-Bedroom Townhouse Near the Park</t>
  </si>
  <si>
    <t>The Mahogany Suite(Private Studio Apartment)</t>
  </si>
  <si>
    <t>2 BR Brownstone Retreat, 3rd Fl.</t>
  </si>
  <si>
    <t>Art Inspired One Bedroom Apt in Bedford Stuyvesant</t>
  </si>
  <si>
    <t>Luxurious Private Room in Harlem</t>
  </si>
  <si>
    <t>Authentic 2BR in UES 30 days MIN</t>
  </si>
  <si>
    <t>Charming Brooklyn apartment w/patio</t>
  </si>
  <si>
    <t>çº½çº¦ä¹‹å®¶ (Sunny Home2)</t>
  </si>
  <si>
    <t>Luxury Bushwick Apartment</t>
  </si>
  <si>
    <t>Beautiful 2 bed Artists Loft - Williamsburg</t>
  </si>
  <si>
    <t>Artsy Bushwick NY 2 Beds with laundry &amp; balcony</t>
  </si>
  <si>
    <t>Artist Apartment with Tons of Space</t>
  </si>
  <si>
    <t>Interfaith Retreat Guest Rooms (Ganges)</t>
  </si>
  <si>
    <t>Interfaith Retreat Guest Rooms (Faith)</t>
  </si>
  <si>
    <t>Stylish peaceful oasis</t>
  </si>
  <si>
    <t>Luxury Apt, Near Subway, Perfect for Work or Play!</t>
  </si>
  <si>
    <t>Stylish Bedroom (16 min from TIMES SQUARE)</t>
  </si>
  <si>
    <t>Whole Apt. in East Williamsburg</t>
  </si>
  <si>
    <t>Beautiful 2bed apt near Time Square</t>
  </si>
  <si>
    <t>Apartment share near Lincoln Center</t>
  </si>
  <si>
    <t>Cute Apartment in Hell's Kitchen</t>
  </si>
  <si>
    <t>COZY Brooklyn Apartment 20 minutes to City</t>
  </si>
  <si>
    <t>Newly renovated luxury apartment</t>
  </si>
  <si>
    <t>Cozy NYC apartment shared space female only</t>
  </si>
  <si>
    <t>Brooklyn Bright Room Prospect Park w AirCon.</t>
  </si>
  <si>
    <t>Cozy 1 bedroom bricked wall loft</t>
  </si>
  <si>
    <t>Renovated 1 bdrm apt close to city</t>
  </si>
  <si>
    <t>Romantic Williamsburg Apartment</t>
  </si>
  <si>
    <t>huge sunny 1 bed Times Square!!!!!!</t>
  </si>
  <si>
    <t>3 bedrm beauty in Crown Heights</t>
  </si>
  <si>
    <t>Quaint Room in Upper Manhattan</t>
  </si>
  <si>
    <t>Brooklyn 1 BR Beauty, Great Hood!</t>
  </si>
  <si>
    <t>HUGE 1 BED!TIME SQ!MODERN!</t>
  </si>
  <si>
    <t>BRIGHT &amp; BEAUTIFUL</t>
  </si>
  <si>
    <t>Charming Apartment With View</t>
  </si>
  <si>
    <t>Modern Garden 2BD w/ Backyard, Dishwasher, Laundry</t>
  </si>
  <si>
    <t>A beautiful Cozy 1 BR Apartment.</t>
  </si>
  <si>
    <t>Privacy meets luxury and comfort</t>
  </si>
  <si>
    <t>Top Floor Apartment with Roof Access.</t>
  </si>
  <si>
    <t>Lovely room with private bathroom, near Manhattan</t>
  </si>
  <si>
    <t>Suite1442</t>
  </si>
  <si>
    <t>Amazing Two-Floor Artist Loft!</t>
  </si>
  <si>
    <t>Private Room in Uptown Manhattan</t>
  </si>
  <si>
    <t>Sunny "green" brownstone duplex with deck &amp; garden</t>
  </si>
  <si>
    <t>Sleek Modern Loft w/ Balcony</t>
  </si>
  <si>
    <t>Spacious Flat in HeArt of Bushwick!</t>
  </si>
  <si>
    <t>Fresh East Village 4K Pre-War Remix w Full Bar!</t>
  </si>
  <si>
    <t>Modern 1-bdrm apt near Manhattan and Central Park</t>
  </si>
  <si>
    <t>Everything you need in NYC! 3BR</t>
  </si>
  <si>
    <t>Great Home &amp; Host, Next to 1 train.</t>
  </si>
  <si>
    <t>Harlem Gem</t>
  </si>
  <si>
    <t>Sunny Room, Hamilton Heights Section of Manhattan</t>
  </si>
  <si>
    <t>Central Park / UWS</t>
  </si>
  <si>
    <t>Trendy 1 Bedroom Harlem Brownstone</t>
  </si>
  <si>
    <t>Small Room Double Bed and 25 x 15 ft livingroom</t>
  </si>
  <si>
    <t>Historic Upper West Side Townhouse 1 or 2 Bdrms</t>
  </si>
  <si>
    <t>Manhattan: 80's upper east side - entire apartment</t>
  </si>
  <si>
    <t>Private Room - One of a kind chance in East Harlem</t>
  </si>
  <si>
    <t>Private bedroom located in the heart of Chelsea</t>
  </si>
  <si>
    <t>Bright 2 bedroom aparment, Bushwick</t>
  </si>
  <si>
    <t>True NY Living- Times SQ  1 BR Apt</t>
  </si>
  <si>
    <t>Great! Private Room in Sunnyside</t>
  </si>
  <si>
    <t>Modern Garden View Apartment</t>
  </si>
  <si>
    <t>Designer Williamsburg Apt with Terrace</t>
  </si>
  <si>
    <t>Great location-Newly updated-great new features</t>
  </si>
  <si>
    <t>Bright sunny room in NYC!</t>
  </si>
  <si>
    <t>Spacious Private Room, lots of character &amp; light</t>
  </si>
  <si>
    <t>Private Clean Bright Apt. in Harlem</t>
  </si>
  <si>
    <t>Sunny little Nook in NYC!</t>
  </si>
  <si>
    <t>Times Square Two Bedroom</t>
  </si>
  <si>
    <t>Huge townhouse near Central Park!</t>
  </si>
  <si>
    <t>Cozy 1 Bedroom Apt.. Just like home</t>
  </si>
  <si>
    <t>Spacious loft apt, with plenty of light</t>
  </si>
  <si>
    <t>Bed-Sty Fly</t>
  </si>
  <si>
    <t>Gorgeous large sunny room in NYC!</t>
  </si>
  <si>
    <t>Nice And Clean Room In East Harlem</t>
  </si>
  <si>
    <t>GREAT Bright Manhtattan Apartment!</t>
  </si>
  <si>
    <t>Cozy And Clean Harlem Room</t>
  </si>
  <si>
    <t>Stunning Central Park West Location</t>
  </si>
  <si>
    <t>The Healing Place</t>
  </si>
  <si>
    <t>Big apartment, comfy - calm bedroom</t>
  </si>
  <si>
    <t>Sunny Charming Clinton Hill Apartment</t>
  </si>
  <si>
    <t>Large Quiet Bedroom in South Harlem</t>
  </si>
  <si>
    <t>SoBro Guest House</t>
  </si>
  <si>
    <t>Studio Apt. near Empire State Bldg 4B</t>
  </si>
  <si>
    <t>Iris: STG GoYankees!</t>
  </si>
  <si>
    <t>Jasmine: Lovely Secret Tea Garden!</t>
  </si>
  <si>
    <t>Spacious, sunny room in Greenpoint</t>
  </si>
  <si>
    <t>Upper West Side One Bedroom on Central Park</t>
  </si>
  <si>
    <t>Comfy Brooklyn apt, near train and Manhattan</t>
  </si>
  <si>
    <t>Sunny bohemian room heart of williamsburg</t>
  </si>
  <si>
    <t>Flushing Master Room w/ Private bathroom</t>
  </si>
  <si>
    <t>Cozy &amp; Chic Studio Apartment</t>
  </si>
  <si>
    <t>Bright Harlem Apt. in New Building!</t>
  </si>
  <si>
    <t>Top floor skyline view, Bright in Bushwick!</t>
  </si>
  <si>
    <t>Luxury 1BR Midtown East-Near the UN</t>
  </si>
  <si>
    <t>Midtown Manhattan Two Full Bedrooms - Private</t>
  </si>
  <si>
    <t>Large Backyard Facing Bedroom &amp; Private Backyard</t>
  </si>
  <si>
    <t>IDEAL One bedroom apt by Central Park!</t>
  </si>
  <si>
    <t>Flushing Deluxe Room w/1Full and 1Twin Size Bed</t>
  </si>
  <si>
    <t>One station from Manhattan Bedford</t>
  </si>
  <si>
    <t>Super Sunny Room with Fireplace!</t>
  </si>
  <si>
    <t>Glorious Williamsburg Penthouse</t>
  </si>
  <si>
    <t>Luxury 2BR Midtown East-Near the UN</t>
  </si>
  <si>
    <t>Cherry Blossom Room on East 95th Street</t>
  </si>
  <si>
    <t>Private 1 Bedroom Apartment SLEEPS 4 -Close to All</t>
  </si>
  <si>
    <t>Suite One at Bryant Manor</t>
  </si>
  <si>
    <t>1 bed Apt Near to Time Square</t>
  </si>
  <si>
    <t>Simple Suite with Private Bathroom</t>
  </si>
  <si>
    <t>Lovely Brownstone Garden Apartment</t>
  </si>
  <si>
    <t>Traveller's Flat â€“ Hell's Kitchen</t>
  </si>
  <si>
    <t>Luxury 2BR Midtown East-Near UN!</t>
  </si>
  <si>
    <t>BK'S FINEST CLOSE 2 TRANSPORTATION-</t>
  </si>
  <si>
    <t>Penthouse 2BR w skylight,terrace, and a roof deck.</t>
  </si>
  <si>
    <t>Modern &amp; cosy Bronx apt w/ parking</t>
  </si>
  <si>
    <t>1 Bedroom, Close to 4, 5, 6 trains</t>
  </si>
  <si>
    <t>Lovely apartment as home</t>
  </si>
  <si>
    <t>1BR Avaliable in 3Br Condo</t>
  </si>
  <si>
    <t>UWS Duplex 3bdrm next to Central Pk</t>
  </si>
  <si>
    <t>Spacious 4bdrm next to CentralPk</t>
  </si>
  <si>
    <t>Luminous room</t>
  </si>
  <si>
    <t>Sunny light filled comfy bedroom</t>
  </si>
  <si>
    <t>Sunny light filled bedroom</t>
  </si>
  <si>
    <t>CENTRAL PARK / COLUMBUS CIRCLE /1BR</t>
  </si>
  <si>
    <t>Perfect for couples visiting NYC</t>
  </si>
  <si>
    <t>Large Middle Bedroom &amp; Private Backyard</t>
  </si>
  <si>
    <t>Comfortable Private Room w/ 1 Full Bed</t>
  </si>
  <si>
    <t>Cozy Private Room w/ 1 Queen Bed</t>
  </si>
  <si>
    <t>NYC 2 BDRM Apt. Apt. 3A</t>
  </si>
  <si>
    <t>Beautiful modern home!</t>
  </si>
  <si>
    <t>Bright Williamsburg Loft w Balcony</t>
  </si>
  <si>
    <t>Lovely large 2BR Apartment Close to Subway</t>
  </si>
  <si>
    <t>New York City Brownstone, Hip and Historic Harlem</t>
  </si>
  <si>
    <t>The Golden Hand in Harlem â˜ž Bright + Modern 1BR</t>
  </si>
  <si>
    <t>Newly Renovated Duplex Apartment</t>
  </si>
  <si>
    <t>Remodeled Brand New Brooklyn Apartment</t>
  </si>
  <si>
    <t>Joellen's Place Roomy 1-Queen Bed, Bushwick Apt.</t>
  </si>
  <si>
    <t>Joellen's Place Spacious 2-twin bed, Bushwick Apt.</t>
  </si>
  <si>
    <t>Stylish unique Loft in prime area of Brooklyn</t>
  </si>
  <si>
    <t>Gorgeous- 2 Bedroom Apartment</t>
  </si>
  <si>
    <t>Big Room in Brownstone Apartment!</t>
  </si>
  <si>
    <t>Priv Rm w. Big Loft  Living Room across from FIT</t>
  </si>
  <si>
    <t>King suite with jacuzzi</t>
  </si>
  <si>
    <t>Private, cozy room in the heart of Crown Heights</t>
  </si>
  <si>
    <t>DAZZLING APT  SKYLINE VIEW IN PRIME LOCATION</t>
  </si>
  <si>
    <t>Quiet Two Bedroom with Sunroom</t>
  </si>
  <si>
    <t>Samaria's Brownstone (Crown Heights)</t>
  </si>
  <si>
    <t>Midtown 2 full bedrooms</t>
  </si>
  <si>
    <t>Bk's Finest City life close to Transportation</t>
  </si>
  <si>
    <t>3,500 sqf Spectacular Luxury Downtown Loft</t>
  </si>
  <si>
    <t>Stunning 2BR Apartment in Sunnyside</t>
  </si>
  <si>
    <t>A Brooklyn Experience</t>
  </si>
  <si>
    <t>Cozy Private Bedroom - Williamsburg</t>
  </si>
  <si>
    <t>Beautiful 3 bedroom loft  Greenpoint/Williamsburg!</t>
  </si>
  <si>
    <t>NYC Upper East 3B Home with Private Garden</t>
  </si>
  <si>
    <t>Garden Overlook</t>
  </si>
  <si>
    <t>Spacious 2 bedroom apartment</t>
  </si>
  <si>
    <t>NYC living to it's fullest... in a good way!</t>
  </si>
  <si>
    <t>On Fifth, Across From Central Park</t>
  </si>
  <si>
    <t>Home away from home</t>
  </si>
  <si>
    <t>Beautiful Bushwick Bungalow</t>
  </si>
  <si>
    <t>Unique 2BR Apartment</t>
  </si>
  <si>
    <t>Gorgeous Bedroom in Manhattan Midtown West</t>
  </si>
  <si>
    <t>Lefferts garden gem</t>
  </si>
  <si>
    <t>RARE UES APT W/PRIV STREET ENTRANCE</t>
  </si>
  <si>
    <t>Best Value 1,000SF 2BR Classic Brownstone</t>
  </si>
  <si>
    <t>Brownstone garden 2 bedroom duplex, Central Park</t>
  </si>
  <si>
    <t>Large 1-bedroom apartment with amazing rooftop</t>
  </si>
  <si>
    <t>Large Sunny Bedroom with Empire State Views</t>
  </si>
  <si>
    <t>Sunny, cosmopolitan and modern apartment.</t>
  </si>
  <si>
    <t>Charming Bedroom in E. Williamsburg by Graham L</t>
  </si>
  <si>
    <t>Charming Bedroom in E. Williamsburg by Graham Av L</t>
  </si>
  <si>
    <t>Beautiful 2 Bed/2 Bath Duplex on Upper West Side</t>
  </si>
  <si>
    <t>Sunny, Private Room with Separate Entrance</t>
  </si>
  <si>
    <t>Cozy Room in 4bdrm Apt in Hip Williamsburg</t>
  </si>
  <si>
    <t>Private Bedroom in Brownstone House, Bedstuy</t>
  </si>
  <si>
    <t>Beautiful Bedroom Mid Town Manhattan</t>
  </si>
  <si>
    <t>Cozy 2 bedroom APT in the heart of Bushwick</t>
  </si>
  <si>
    <t>Authentic Industrial Loft with 35ft ceilings.</t>
  </si>
  <si>
    <t>Cozy room with Queen bed in spacious loft.</t>
  </si>
  <si>
    <t>Full size bed in Petite room with exposed brick.</t>
  </si>
  <si>
    <t>NEW RENOVATION 16min from TIMES SQUARE</t>
  </si>
  <si>
    <t>Beautifully Designed Island Style Garden Suite</t>
  </si>
  <si>
    <t>Great location big one bedroom on the UWS</t>
  </si>
  <si>
    <t>Full 1 Bedroom Apartment in heart of UWS</t>
  </si>
  <si>
    <t>Bright Architectural Oasis w/Chefâ€™s Kitchen #10305</t>
  </si>
  <si>
    <t>Sunny Designer Gem for Families &amp; Couples! #10304</t>
  </si>
  <si>
    <t>Huge sunny bedroom with private bathroom</t>
  </si>
  <si>
    <t>Harlem Charmer</t>
  </si>
  <si>
    <t>private oasis in sunnyside, queens</t>
  </si>
  <si>
    <t>Historic Townhouse Apartment with Garden Oasis</t>
  </si>
  <si>
    <t>Your Own Apartment corner of Bedford and Grand!</t>
  </si>
  <si>
    <t>Remsen Village Rental II</t>
  </si>
  <si>
    <t>Sunny 1 bd  apartment - Historic Brownstone Apt #2</t>
  </si>
  <si>
    <t>Fun &amp; Funky 2nd floor of loft.</t>
  </si>
  <si>
    <t>Private Condo Room w/ Patio</t>
  </si>
  <si>
    <t>One Bedroom Apartment  in TownHouse</t>
  </si>
  <si>
    <t>Very central loft-like apartment on UWS</t>
  </si>
  <si>
    <t>3bd apt w/yard in Astoria, 10 mins from Manhattan.</t>
  </si>
  <si>
    <t>Sunnyside Modern Apartment that sleeps 4 people.</t>
  </si>
  <si>
    <t>Modern 1-Bedroom Duplex Apartment in New York City</t>
  </si>
  <si>
    <t>private entrance mini apt! part of my home</t>
  </si>
  <si>
    <t>Historical Sugar Hill, West Harlem</t>
  </si>
  <si>
    <t>Art-filled bright spacious 1 bedrm W'burg + deck</t>
  </si>
  <si>
    <t>Enjoy whole apartment, safe, 25 min ferry to NYC</t>
  </si>
  <si>
    <t>2 Bedroom Apartment in Prime Midtown West</t>
  </si>
  <si>
    <t>Large Room with Private Entrance Easy commute</t>
  </si>
  <si>
    <t>ENTIRE APARTMENT FOR FAMILIES OR GROUPS</t>
  </si>
  <si>
    <t>MY HOME / YOUR HOME /BEAUTIFUL HUGE 1BR</t>
  </si>
  <si>
    <t>Heart of Williamsburg! 10 min from Manhattan</t>
  </si>
  <si>
    <t>Modern Central Park Apartment close to everything</t>
  </si>
  <si>
    <t>Bright &amp; Dramatic 3 bed/2bath Duplex</t>
  </si>
  <si>
    <t>Private Room in the â¤ï¸ of Bushwick.</t>
  </si>
  <si>
    <t>R&amp;R on mount Morris</t>
  </si>
  <si>
    <t>Planta Baja Studio</t>
  </si>
  <si>
    <t>Spacious room in Astoria</t>
  </si>
  <si>
    <t>Modern stay w. 30 Min. to City Downtown on #4 line</t>
  </si>
  <si>
    <t>Spacious and Bright in Hamilton Heights</t>
  </si>
  <si>
    <t>Luxurious, Spacious, Private Bath, Nice Hosts too</t>
  </si>
  <si>
    <t>East Village Cottage</t>
  </si>
  <si>
    <t>Bright, spacious and quiet two-bedroom Chelsea apt</t>
  </si>
  <si>
    <t>Bushwick Music Mansion</t>
  </si>
  <si>
    <t>East Village Manhattan NYC Sofas!</t>
  </si>
  <si>
    <t>Private suite, near Central Park &amp; Columbia U.</t>
  </si>
  <si>
    <t>Williamsburg Oasis</t>
  </si>
  <si>
    <t>Cooper Square Top-Floor Duplex with Terrace</t>
  </si>
  <si>
    <t>2 Bedroom Apartment / Prime Williamsburg Location</t>
  </si>
  <si>
    <t>The Brooklyn RedStone</t>
  </si>
  <si>
    <t>Gloriously Sunny Brooklyn Pad!</t>
  </si>
  <si>
    <t>Private room w/ 2 Beds</t>
  </si>
  <si>
    <t>Elegant Stu Suite in  Midtown East  -21</t>
  </si>
  <si>
    <t>Flushing Private Room W/ bathroom W/2 Quee Bed/1FL</t>
  </si>
  <si>
    <t>Modern bright spacious duplex apartment</t>
  </si>
  <si>
    <t>Classic Exposed Brick Apartment in East Village</t>
  </si>
  <si>
    <t>Flushing Spacious Room w/ 2 Queen Beds (1FL)</t>
  </si>
  <si>
    <t>Flushing Deluxe Room w/ 2 Bed (1FL)</t>
  </si>
  <si>
    <t>Cozy Room w/ Queen Bed (1FL)</t>
  </si>
  <si>
    <t>Comfortable Room w/ 1 Full Bed (1FL)</t>
  </si>
  <si>
    <t>Private Studio Apt+Bath, Luxury King, Kitchenette</t>
  </si>
  <si>
    <t>Sunny, cozy room in Brooklyn.</t>
  </si>
  <si>
    <t>Bright Private Room on L/M in Bushwick, Queen-size</t>
  </si>
  <si>
    <t>Brooklyn - Bushwick - NYC</t>
  </si>
  <si>
    <t>Beautiful, Bright and Modern Space w/ a Fresh Feel</t>
  </si>
  <si>
    <t>Private Room in Charming Bedstuy</t>
  </si>
  <si>
    <t>Twin size bed 2 blocks away L&amp;M train to Manhattan</t>
  </si>
  <si>
    <t>Comfy Room in Amazing East Village Apt</t>
  </si>
  <si>
    <t>Perfect Private Garden Apartment, 2 blox to subway</t>
  </si>
  <si>
    <t>Secret Alley Carriage House</t>
  </si>
  <si>
    <t>LUXE STUDIO SUITE - Midtown East - 22</t>
  </si>
  <si>
    <t>Spacious Sunny Bedroom near JMZ Subways</t>
  </si>
  <si>
    <t>in the heart of williamsburg</t>
  </si>
  <si>
    <t>Room</t>
  </si>
  <si>
    <t>Beautiful 2 bedroom private suite</t>
  </si>
  <si>
    <t>Stylish Private Room 3 subway stops to Manhattan</t>
  </si>
  <si>
    <t>Interfaith Retreat Guest Rooms (Åšakti)</t>
  </si>
  <si>
    <t>Interfaith Retreat Guest Rooms (Seva)</t>
  </si>
  <si>
    <t>Peaceful 1 Bedroom/1 Bathroom on Upper West Side</t>
  </si>
  <si>
    <t>1 Bedroom Apartment in Brooklyn fully renovated</t>
  </si>
  <si>
    <t>Cozy Upper West Side Studio</t>
  </si>
  <si>
    <t>Huge, Quiet Room, Near Columbia &amp; Express Subways!</t>
  </si>
  <si>
    <t>Modern 2 BR Duplex apartment in Sutton Place - 42</t>
  </si>
  <si>
    <t>Massive Beautiful Room!</t>
  </si>
  <si>
    <t>Peaceful bedroom in Crown Heights Duplex</t>
  </si>
  <si>
    <t>Modern 2-bedroom apartment near subway and parks</t>
  </si>
  <si>
    <t>The People's Brownstone</t>
  </si>
  <si>
    <t>Amazing Private Room - Custom Style</t>
  </si>
  <si>
    <t>Private room in 1Br Apartment</t>
  </si>
  <si>
    <t>Cozy Room in Chelsea</t>
  </si>
  <si>
    <t>Prime Location! 3 Rooms! newly furnished Apt!</t>
  </si>
  <si>
    <t>Two bedroom apt in house with private entrance</t>
  </si>
  <si>
    <t>Large Artsy Bedroom in hip &amp; cool E. Village Apt!</t>
  </si>
  <si>
    <t>Cozy+Sunny 2 bedroom apt. close to Central Park</t>
  </si>
  <si>
    <t>Bushwick plays</t>
  </si>
  <si>
    <t>Awesome 2bdr in the heart of the East Village</t>
  </si>
  <si>
    <t>UES Oasis</t>
  </si>
  <si>
    <t>Vibrant Apartment with Backyard Oasis in Bushwick</t>
  </si>
  <si>
    <t>The Mahogany Suite- The Solo Adventurer l</t>
  </si>
  <si>
    <t>Greenpoint/Williamsburg Comfortable New Apartment</t>
  </si>
  <si>
    <t>New Building Spacious 2 bed 2 bath  E. Harlem!</t>
  </si>
  <si>
    <t>Bright 3BR w/ large patio in vibrant Williamsburg</t>
  </si>
  <si>
    <t>Conveniently located room near train.</t>
  </si>
  <si>
    <t>Ladies Dorm Shared Room (Single Twin Bed)</t>
  </si>
  <si>
    <t>Artists townhouse next to Central Park! WOW!</t>
  </si>
  <si>
    <t>Apt 2or3 bedr for 4 or more guests in Williamsburg</t>
  </si>
  <si>
    <t>Private Lux Condo, w/ A Great 7th Story View</t>
  </si>
  <si>
    <t>Penthouse in the sky</t>
  </si>
  <si>
    <t>Top 7th floor sunny 1 bedroom - Sugar Hill, Harlem</t>
  </si>
  <si>
    <t>Art-filled bright spacious loft prime Wburg Brklyn</t>
  </si>
  <si>
    <t>Dwell Inspired Design~ Great Manhattan Location!</t>
  </si>
  <si>
    <t>Penthouse Duplex 2 Bed/2 Bath on Upper West Side</t>
  </si>
  <si>
    <t>(1)Comfy Home Away From Home/Multiple rooms!!</t>
  </si>
  <si>
    <t>Small Room, big bed, close to train brooklyn</t>
  </si>
  <si>
    <t>Comfortable and Cozy Apartment In Williamsburg</t>
  </si>
  <si>
    <t>Sunny Private bedroom in Bushwick!</t>
  </si>
  <si>
    <t>COZY ROOM in a beautiful Bushwick apartment</t>
  </si>
  <si>
    <t>Location near Kissena Blvd. &amp; Holly Ave., Flushing</t>
  </si>
  <si>
    <t>Unparalleled Luxury in Midtown Manhattan</t>
  </si>
  <si>
    <t>Luxurious and Sunny 2 bed/2 bath home (1100 sqft)</t>
  </si>
  <si>
    <t>Cozy room just 15 mins from Central Park</t>
  </si>
  <si>
    <t>Greenpoint Williamsburg Gold in the Heart of BK</t>
  </si>
  <si>
    <t>Cozy One bedroom apartment</t>
  </si>
  <si>
    <t>Luxury 2BR/2BATH TownhousUpper East Side Manhattan</t>
  </si>
  <si>
    <t>Family Friendly 2 Bedrooms 1 Bath w. washer/dryer</t>
  </si>
  <si>
    <t>Heart of Harlem Living - NYC to it's fullest!</t>
  </si>
  <si>
    <t>Large Bright East Village Flat</t>
  </si>
  <si>
    <t>Bright One BR w/ Balcony | Bohemian Brooklyn Apt</t>
  </si>
  <si>
    <t>Gorgeous Modern Penthouse Terrace by Central Park</t>
  </si>
  <si>
    <t>Brooklyn - Bushwick - NYC #2</t>
  </si>
  <si>
    <t>Independent apt in 2 family pvt. home</t>
  </si>
  <si>
    <t>Spacious light drenched 3 bedroom</t>
  </si>
  <si>
    <t>RATED â˜…â˜…â˜…â˜…â˜… IN THIS 2 BEDROOM PRESIDENTIAL SUITE</t>
  </si>
  <si>
    <t>Gorgeous Loft</t>
  </si>
  <si>
    <t>2BR fully furnished in the UES - minimum 30 days</t>
  </si>
  <si>
    <t>Spacious Studio Room in Flushing, Queens</t>
  </si>
  <si>
    <t>Lovely Bijou!! 5MIN.to MANHATTAN</t>
  </si>
  <si>
    <t>20-25 minutes to downtown NYC/30-40 to midtown</t>
  </si>
  <si>
    <t>Brooklyn Duplex in a beautiful brownstone</t>
  </si>
  <si>
    <t>Breathtaking City Views 3 Bed Apt. in Lincoln Sq!</t>
  </si>
  <si>
    <t>Large bedroom in Luxury bldg West Harlem</t>
  </si>
  <si>
    <t>Upper Westside  Room w/ Private Bath &amp; View</t>
  </si>
  <si>
    <t>2A Lovely one bedroom apartment in Williamsburg</t>
  </si>
  <si>
    <t>Renovated brownstone apt w/ private outdoor patio</t>
  </si>
  <si>
    <t>Spacious 2 bedroom penthouse in Williamsburg</t>
  </si>
  <si>
    <t>Modern Spacious Private One bedroom Free Parking.</t>
  </si>
  <si>
    <t>Artist's Townhouse</t>
  </si>
  <si>
    <t>Cozy Quiet/NYC, Brooklyn apt next to subway!!</t>
  </si>
  <si>
    <t>Clean bright comfy 1BR east Harlem</t>
  </si>
  <si>
    <t>West Harlem Cosy and Spacious Room</t>
  </si>
  <si>
    <t>Cozy Bed Stuy Getaway</t>
  </si>
  <si>
    <t>Huge Brownstone! Private Room! Clean! City in 15!</t>
  </si>
  <si>
    <t>Serene &amp; Clean Cuartito with Garden View</t>
  </si>
  <si>
    <t>Brooklyn Gem: Stylish &amp; Family Friendly</t>
  </si>
  <si>
    <t>Duplex apartment in the heart of Brooklyn</t>
  </si>
  <si>
    <t>Gorgeous brand new apartment in Bushwick</t>
  </si>
  <si>
    <t>West Harlem, great location, new building!</t>
  </si>
  <si>
    <t>Nice Private room in quiet 2 level Brownstone!</t>
  </si>
  <si>
    <t>Newly renovated 1-bm apt with a wooden deck.</t>
  </si>
  <si>
    <t>Stylish, Comfortable, and Affordable in Brooklyn</t>
  </si>
  <si>
    <t>Private Cozy, Comfy &amp; Bright Room!</t>
  </si>
  <si>
    <t>Private room in Sunnyside 2 46th St</t>
  </si>
  <si>
    <t>Private Room in Sunnyside 3</t>
  </si>
  <si>
    <t>Private room in Sunnyside 1</t>
  </si>
  <si>
    <t>Art Gallery 1BD - Heart of East Village</t>
  </si>
  <si>
    <t>Eco  private room for 4 best location to Mahanttan</t>
  </si>
  <si>
    <t>Spacious 2 bdrm Apt. in the center of  NYC, Apt 4C</t>
  </si>
  <si>
    <t>Bright, Modern, Clean, Spacious, Brooklyn Home</t>
  </si>
  <si>
    <t>3BR/2 bath/Duplex+YARD/Near Columbia/City College</t>
  </si>
  <si>
    <t>Spacious, Clean and Comfy 2 Bedroom</t>
  </si>
  <si>
    <t>46st Cozy Flat Midtown/Tms Squr/Javits Ctr/Pier 97</t>
  </si>
  <si>
    <t>Large &amp; Nice, Bright 1 Bdrm in East Village, NYC</t>
  </si>
  <si>
    <t>Huge bedroom suite in Greenpoint, Brooklyn</t>
  </si>
  <si>
    <t>Elegant Ground Floor Garden Apartment</t>
  </si>
  <si>
    <t>2 BR Tropical Getaway near Ferry</t>
  </si>
  <si>
    <t>Clean and Cozy East Village Studio</t>
  </si>
  <si>
    <t>Getawayâ¤ï¸Romantic Retreat in a PRESIDENTIAL SUITE</t>
  </si>
  <si>
    <t>Le Petit Palace De Brooklyn - Clean Comfy 4 BR Apt</t>
  </si>
  <si>
    <t>HugeTropical Bedrm near Ferry</t>
  </si>
  <si>
    <t>Room for rent</t>
  </si>
  <si>
    <t>Gorgeous 2 Bedroom apartment /Upper East side</t>
  </si>
  <si>
    <t>Cozy Island Bedroom near Ferry</t>
  </si>
  <si>
    <t>Clean and Sunny room near Midtown Manhattan</t>
  </si>
  <si>
    <t>Cityscape Views at Lux 1 Bed/1 Bath in Lincoln Sq.</t>
  </si>
  <si>
    <t>Modern &amp; Hip in Bedstuy!</t>
  </si>
  <si>
    <t>Large UWS Apt close to Central Park</t>
  </si>
  <si>
    <t>DESIGN, COLOR, MODERN, LIGHT!!! COOK'S KITCHEN!!!</t>
  </si>
  <si>
    <t>Large Loft in Williamsburg</t>
  </si>
  <si>
    <t>La Casa in Brooklyn: Stylish Apt. with Patio</t>
  </si>
  <si>
    <t>Historic and Quiet 2 Bedroom w Backyard</t>
  </si>
  <si>
    <t>Entire Spacious 2 Bed Apt on UWS</t>
  </si>
  <si>
    <t>Sunny Apartment Close to NYC's Major Attractions</t>
  </si>
  <si>
    <t>Charming Apartment in Brooklyn</t>
  </si>
  <si>
    <t>Guest suite in owner-occupied private residence</t>
  </si>
  <si>
    <t>Cozy room in Sunnyside Gardens (near Manhattan)</t>
  </si>
  <si>
    <t>Cute Bedroom for Two in Sunnyside near Manhattan</t>
  </si>
  <si>
    <t>Spacious Room for 2 in Sunnyside, near Manhattan</t>
  </si>
  <si>
    <t>LARGE 2 BEDROOM APT NEAR CENTRAL PARK</t>
  </si>
  <si>
    <t>*Lux Doorman,New &amp; Modern ,Grand Central</t>
  </si>
  <si>
    <t>LARGE 1BR Apt 25 Mins to Manhattan</t>
  </si>
  <si>
    <t>Hip&amp;quiet</t>
  </si>
  <si>
    <t>2 Bedroom in Upper West right next to Central Park</t>
  </si>
  <si>
    <t>Stay on Madison</t>
  </si>
  <si>
    <t>Bright large Williamsburg 1 bed apartment</t>
  </si>
  <si>
    <t>TOP FLOOR TRANQUIL &amp; BEAUTIFUL BROWNSTONE LIVING</t>
  </si>
  <si>
    <t>Large Cozy  Bedroom Apartment, brownstone</t>
  </si>
  <si>
    <t>Sumptuous &amp; Lovely Williamsburg 1 Bedroom</t>
  </si>
  <si>
    <t>Design Hideaway in a Classic Brooklyn Townhouse</t>
  </si>
  <si>
    <t>Only Steps Away from Central Park</t>
  </si>
  <si>
    <t>Furnished Bedroom w/Private Bath in BROOKLYN</t>
  </si>
  <si>
    <t>Sunny studio loft in Brooklyn</t>
  </si>
  <si>
    <t>Super Cute Garden Apartment in Bed-Stuy!</t>
  </si>
  <si>
    <t>Sunlit Jungle Apartment</t>
  </si>
  <si>
    <t>Beautiful Brooklyn bdrm in Prime Williamsburg</t>
  </si>
  <si>
    <t>Luxury meets comfort in the heart of Williamsburg!</t>
  </si>
  <si>
    <t>Private room in Williamsburg. Very close to train!</t>
  </si>
  <si>
    <t>Ground floor,Private garden Patio - sleeps 6 - UES</t>
  </si>
  <si>
    <t>Jefferson Estates</t>
  </si>
  <si>
    <t>One-Bedroom Brooklyn Brownstone</t>
  </si>
  <si>
    <t>Cozy Bedroom in a great location.</t>
  </si>
  <si>
    <t>â¤ï¸ Beautiful/Spacious/Convenient BK Apartment!</t>
  </si>
  <si>
    <t>â˜…Hip â˜…Subway 1 min â˜…Backyard  â˜…3Beds â˜…Huge â˜…Duplex</t>
  </si>
  <si>
    <t>1889 Brooklyn Firehouse Apt. Clinton Hill-BedStuy</t>
  </si>
  <si>
    <t>Spacious 2 BR Clinton Hill Apartment-Brooklyn, NY</t>
  </si>
  <si>
    <t>Cozy 1 Bedroom in Brooklyn, near park and shops</t>
  </si>
  <si>
    <t>Subway, Subway, Subway - AAA+ Location!!!</t>
  </si>
  <si>
    <t>Spacious &amp; Cozy Bushwick Walk-up 3mins from Train</t>
  </si>
  <si>
    <t>Cozy Quiet Room in the Big Apple on Broadway!!!</t>
  </si>
  <si>
    <t>Charming 2BR--20 min to Manhattan</t>
  </si>
  <si>
    <t>Single Bed  room in townhouse, near subway</t>
  </si>
  <si>
    <t>Huge Brooklyn Backyard Studio w/ King size bed</t>
  </si>
  <si>
    <t>Double bed, Modern Skylight Room Near Train</t>
  </si>
  <si>
    <t>Cozy 3BR apartment on Quiet Block</t>
  </si>
  <si>
    <t>5 Star Luxury 2 BR Suite Heart of Manhattan</t>
  </si>
  <si>
    <t>5 Star Luxury Suite Heart of Manhattan</t>
  </si>
  <si>
    <t>Brownstone Sanctuary, a Private Studio Apartment</t>
  </si>
  <si>
    <t>Cozy private room with King sizebed</t>
  </si>
  <si>
    <t>Cozy, spacious room in Williamsburg</t>
  </si>
  <si>
    <t>Clean Apartment in A Warm Home</t>
  </si>
  <si>
    <t>Charming Loft</t>
  </si>
  <si>
    <t>Chill, No Luxury Apt w/ Yard - 1 block to train!</t>
  </si>
  <si>
    <t>2 Room/1 Bath Entire Apt! Next to Colleges/Train!</t>
  </si>
  <si>
    <t>Newly renovated ground floor apt in Williamsburg</t>
  </si>
  <si>
    <t>Sunny, Cozy, Private Room In The Heart of Bushwick</t>
  </si>
  <si>
    <t>Private room to rent - Hip Williamsburg, Brooklyn</t>
  </si>
  <si>
    <t>(2)Comfy Home Away From Home/Multiple Rooms!!!</t>
  </si>
  <si>
    <t>(3)Comfy Home Away From Home/Multiple Rooms</t>
  </si>
  <si>
    <t>Lovely &amp; welcoming apartment in Bed-Stuy</t>
  </si>
  <si>
    <t>High-ceilinged room in artist loft space -Bushwick</t>
  </si>
  <si>
    <t>Brownstone garden floor apt w/ patio mins to NYC</t>
  </si>
  <si>
    <t>Clean, private room in Hamilton Heights</t>
  </si>
  <si>
    <t>Beautiful Greenpoint, Brooklyn apt by the park</t>
  </si>
  <si>
    <t>Cozy Room In Williamsburg Near Trainsâ¤ï¸</t>
  </si>
  <si>
    <t>The Blue Floaty Studio</t>
  </si>
  <si>
    <t>Modern Sleeper Sectional Sofa - Custom Design Apt</t>
  </si>
  <si>
    <t>124 W 60th 1 bedroom</t>
  </si>
  <si>
    <t>Bed-Stuy Style &amp; Comfort 2bed Private Living Space</t>
  </si>
  <si>
    <t>Spacious 1 Bedroom Apt in the heart of Harlem</t>
  </si>
  <si>
    <t>King sized bed in pre war apt</t>
  </si>
  <si>
    <t>Comfortable room and very clean!</t>
  </si>
  <si>
    <t>The Executive Loft Manhattan</t>
  </si>
  <si>
    <t>Cozy Bedroom in Loft Apartment, W'burg Brooklyn</t>
  </si>
  <si>
    <t>Private room in Bushwick, 20 minutes to Manhattan!</t>
  </si>
  <si>
    <t>Gorgeous, sun-drenched private apt in Harlem</t>
  </si>
  <si>
    <t>Cozy and quiet room on Broadway 2!</t>
  </si>
  <si>
    <t>The Gnome House â€œ Oasis in the city â€œ</t>
  </si>
  <si>
    <t>Large luxury private room in Williamsburg!</t>
  </si>
  <si>
    <t>Your point in Chelsea</t>
  </si>
  <si>
    <t>Private Room in Beautiful Brooklyn Private House.</t>
  </si>
  <si>
    <t>Williamsburg, Ground Flr Apt with Private Backyard</t>
  </si>
  <si>
    <t>9B--NETFLIX, HEAT, TV, WI-FI</t>
  </si>
  <si>
    <t>Beautiful townhouse in Brooklyn NY</t>
  </si>
  <si>
    <t>CLEAN, SAFE, PLACE; Bed-Stuy Brooklyn.</t>
  </si>
  <si>
    <t>Comfy private room, great location to Manhattan</t>
  </si>
  <si>
    <t>Economy private room great location to Manhattan</t>
  </si>
  <si>
    <t>CHARMING COZY ROOM FOR 1 :)</t>
  </si>
  <si>
    <t>Bright &amp; cozy 1BR/Balcony next to 3 subways!</t>
  </si>
  <si>
    <t>Sunny room in BK for your NYC stay!</t>
  </si>
  <si>
    <t>Brooklyn Brownstone Serenity</t>
  </si>
  <si>
    <t>UES Beautiful Apartment off Park Av</t>
  </si>
  <si>
    <t>Hamilton Heights Townhouse Apartment</t>
  </si>
  <si>
    <t>Great Room &amp;Host, steps from #1 train</t>
  </si>
  <si>
    <t>Sunny and large bedroom in Williamsburg Apartment</t>
  </si>
  <si>
    <t>Near the City, Classic Brooklyn!</t>
  </si>
  <si>
    <t>Large Basement Bedroom With Kitchen</t>
  </si>
  <si>
    <t>Cozy Harlem Jewel</t>
  </si>
  <si>
    <t>MANHATTAN MODERN NEAR CENTRAL PARK!</t>
  </si>
  <si>
    <t>Sunny Private Studio-Apartment</t>
  </si>
  <si>
    <t>Skyline #1 view ny skyline</t>
  </si>
  <si>
    <t>Williamsburg 2BR. Close to L train</t>
  </si>
  <si>
    <t>*BRAND NEW*4 BED DUPLX W PVT BCKYARD 15 MIN 2 CITY</t>
  </si>
  <si>
    <t>Nice place</t>
  </si>
  <si>
    <t>Private Studio Apartment close to ferry and subway</t>
  </si>
  <si>
    <t>Williamsburg Sun-Filled Home Away From Home!</t>
  </si>
  <si>
    <t>Spacious Room in Large 2 Bedroom Prewar Apartment</t>
  </si>
  <si>
    <t>NYC Style Comfort 1 bd w/Private Living Space</t>
  </si>
  <si>
    <t>Beautiful, cozy 1bedroom in Williamsburg</t>
  </si>
  <si>
    <t>Big Brooklyn Townhouse Sanctuary</t>
  </si>
  <si>
    <t>Beautiful 2 BR Apt. In Most Convenient Spot</t>
  </si>
  <si>
    <t>Huge Modern Ensuite. Convenient. Incredible view!</t>
  </si>
  <si>
    <t>LIC Room w/ Clean &amp; Comfy Amenities + 6 Trains</t>
  </si>
  <si>
    <t>Sunny Space in BK for your NYC stay</t>
  </si>
  <si>
    <t>Sunny room in 2bed apt in East Harlem Fullsize bed</t>
  </si>
  <si>
    <t>Queen bed-Close to Columbia U &amp; Central Park</t>
  </si>
  <si>
    <t>Stylish 1BR w/lounge or 2BR Vintage Artists Apt.</t>
  </si>
  <si>
    <t>Room 202</t>
  </si>
  <si>
    <t>Artstuy</t>
  </si>
  <si>
    <t>Cozy 1Br Apartment, Entire Place.</t>
  </si>
  <si>
    <t>Sunny, Clean, Nice bedroom available in Bushwick</t>
  </si>
  <si>
    <t>Modern Loft Style Apt in trendy Brooklyn</t>
  </si>
  <si>
    <t>Full floor, Newly renovated, Brooklyn brownstone</t>
  </si>
  <si>
    <t>"Oasis on The Park"</t>
  </si>
  <si>
    <t>Private basement bedroom with queen bed</t>
  </si>
  <si>
    <t>Airy, Open South Williamsburg Apartment</t>
  </si>
  <si>
    <t>Sunny Chelsea Oasis</t>
  </si>
  <si>
    <t>Renovated 1BR Penthouse Oasis In Brownstone</t>
  </si>
  <si>
    <t>Spacious and cozy room 25minutes from Manhattan</t>
  </si>
  <si>
    <t>UWS Historic Townhouse:  Renovated Kit. &amp; Bath, 5A</t>
  </si>
  <si>
    <t>Room with the balcony, fits 3!</t>
  </si>
  <si>
    <t>Light up room close to Central Park</t>
  </si>
  <si>
    <t>Underground Palace</t>
  </si>
  <si>
    <t>Twin bed-Close to Columbia U &amp; Central Park</t>
  </si>
  <si>
    <t>Oasis Retreat Bed-Stuy Brooklyn</t>
  </si>
  <si>
    <t>Charming &amp; Modern, Comfortable &amp; Efficient 1-BR</t>
  </si>
  <si>
    <t>Spacious Artist Bedroom â€” 30 Min to Manhattan!</t>
  </si>
  <si>
    <t>Clean &amp; Large room hearth of NYC Midtown!!</t>
  </si>
  <si>
    <t>Small Brooklyn Gem 25 Minutes Away from the City</t>
  </si>
  <si>
    <t>Nice bedroom. Sleeps 2.</t>
  </si>
  <si>
    <t>Private bedroom with queen bed and  single bed.</t>
  </si>
  <si>
    <t>Modern Apt in Townhouse in Williamsburg prime!</t>
  </si>
  <si>
    <t>Queen Sized Bed Townhouse Apartment, Near Subway</t>
  </si>
  <si>
    <t>Hudson River Aerie</t>
  </si>
  <si>
    <t>5* Brand New Luxury Apartment with Backyard Oasis</t>
  </si>
  <si>
    <t>Entire Apartment in Hells Kitchen!</t>
  </si>
  <si>
    <t>Manhattan &amp;Time Square Less than 30min 1st floor.</t>
  </si>
  <si>
    <t>Charming Studio In Historic Home</t>
  </si>
  <si>
    <t>Beautiful Garden Apartment in Bed Stuy Brownstone</t>
  </si>
  <si>
    <t>Bedstuy Brownstone</t>
  </si>
  <si>
    <t>Great 1 BR- Q train, Museum Mile and Central Park!</t>
  </si>
  <si>
    <t>The Cozy Cole room at Harlem Townhouse</t>
  </si>
  <si>
    <t>Spectacular one bedroom Close to Park</t>
  </si>
  <si>
    <t>2 Bed 1 Bath Close to Park</t>
  </si>
  <si>
    <t>Wonderful 1BR in ideal Williamsburg location</t>
  </si>
  <si>
    <t>Cute one bedroom apt. in Greenpoint, Brooklyn.</t>
  </si>
  <si>
    <t>Victorian Sanctuary in a Historic Brownstone</t>
  </si>
  <si>
    <t>South Beach Apartment Express to Manhattan</t>
  </si>
  <si>
    <t>Comfy Bedroom in Bushwick (3mins from Train)</t>
  </si>
  <si>
    <t>The Corky Hale Room at Harlem Townhouse</t>
  </si>
  <si>
    <t>Charming Duplex in Manhattan</t>
  </si>
  <si>
    <t>Sunny room</t>
  </si>
  <si>
    <t>Minimalist Hideaway In The Heart of Bushwick</t>
  </si>
  <si>
    <t>1BR - Prime Williamsburg Location - Outdoor Space</t>
  </si>
  <si>
    <t>Spectacular 2 bed 1 bath Close to Park</t>
  </si>
  <si>
    <t>Private entrance large room BK for your NYC stay!</t>
  </si>
  <si>
    <t>Brooklyn Bushwick</t>
  </si>
  <si>
    <t>Modern Rooftop Loft W/ Private Ensuite &amp; Cityviews</t>
  </si>
  <si>
    <t>Contemporary. Spacious Apartment. Close to Ferry.</t>
  </si>
  <si>
    <t>Thelonious Monk room at The Harlem Townhouse</t>
  </si>
  <si>
    <t>Charming 1 Bedroom in center of East Village</t>
  </si>
  <si>
    <t>A Room with a View at The Funky Loft</t>
  </si>
  <si>
    <t>Your Home Away from Home</t>
  </si>
  <si>
    <t>Backpackers Dream for 1 at The Funky Loft</t>
  </si>
  <si>
    <t>Beautiful Sunlit Retreat in Manhattan</t>
  </si>
  <si>
    <t>Sweet deco room in amazing location</t>
  </si>
  <si>
    <t>Williamsburg Bedfd Stop 1000 sqft 1 Bed + 1.5 Bath</t>
  </si>
  <si>
    <t>Cozy 1 bedroom, Lower East Side</t>
  </si>
  <si>
    <t>Chic Space in Chelsea</t>
  </si>
  <si>
    <t>Prime Williamsburg Location! 10 min from Manhattan</t>
  </si>
  <si>
    <t>â˜… NEW 2 BEDROOM APT NEXT TO CENTRAL PARK WESTâ˜…</t>
  </si>
  <si>
    <t>Royal Suite at Northern Lights Mansion</t>
  </si>
  <si>
    <t>Clean and Comfortable</t>
  </si>
  <si>
    <t>1 BR Contemporary Luxury Apartment w W/D in UWS</t>
  </si>
  <si>
    <t>Huge apt in heart of Williamsburg</t>
  </si>
  <si>
    <t>Great Loft space in the Heart of Bushwick</t>
  </si>
  <si>
    <t>Spacious Three Bedroom Dream in Manhattan</t>
  </si>
  <si>
    <t>Private Room 1 in East Village (Small Window)</t>
  </si>
  <si>
    <t>Brooklyn Nook perfectly located!</t>
  </si>
  <si>
    <t>Upper East Side Apartment</t>
  </si>
  <si>
    <t>4A-</t>
  </si>
  <si>
    <t>2C</t>
  </si>
  <si>
    <t>MAGNIFICENT apartment in Williamsburg with Balcony</t>
  </si>
  <si>
    <t>Your Home Away From Home!</t>
  </si>
  <si>
    <t>2 Level Apartment With Private Terrace</t>
  </si>
  <si>
    <t>Private Room 2 in East Village (Large Window)</t>
  </si>
  <si>
    <t>Adorable one bedroom next to Central Park</t>
  </si>
  <si>
    <t>One BR duplex loft in midtown east townhouse - 43</t>
  </si>
  <si>
    <t>Beautiful home minutes to Manhattan</t>
  </si>
  <si>
    <t>Convenience and Privacy in this shared apartment</t>
  </si>
  <si>
    <t>Artsy Private Room in LIC. 2 min walk to Subway.</t>
  </si>
  <si>
    <t>Astoria close to JFK,Laguardia airport, Manhattan</t>
  </si>
  <si>
    <t>Modern 1 bedroom condo near Pratt in Bed-Stuy</t>
  </si>
  <si>
    <t>Manhattan Large, room by CUNY&amp; Columbia University</t>
  </si>
  <si>
    <t>Huge room in Brooklyn</t>
  </si>
  <si>
    <t>Private Room!</t>
  </si>
  <si>
    <t>30 Minutes from Manhattan Apartment by South Beach</t>
  </si>
  <si>
    <t>Neat En-suite  room attached   PRIVATE full bath</t>
  </si>
  <si>
    <t>Duplex 5 BR apartment in a historic brownstone</t>
  </si>
  <si>
    <t>Eclectic, Comfortable, Quiet &amp; Convenient on UWS</t>
  </si>
  <si>
    <t>HALSEY HAVEN</t>
  </si>
  <si>
    <t>@Ferry,Loft,2Bdrm/4bed.Private,Renovated/Stylish</t>
  </si>
  <si>
    <t>Quiet, Large, &amp; Cozy Bedroom in Cool Bushwick Apt</t>
  </si>
  <si>
    <t>Beautiful Loft Railroad apartment in Bushwick</t>
  </si>
  <si>
    <t>Cozy guest room in Brooklyn</t>
  </si>
  <si>
    <t>Lovely Bedroom in heart of East Village</t>
  </si>
  <si>
    <t>Williamsburg Dream Home</t>
  </si>
  <si>
    <t>Large &amp; Sunny, a Lovely 2-Bed Apt in East Village</t>
  </si>
  <si>
    <t>New 1 Bedroom, Clean, Modern Apartment</t>
  </si>
  <si>
    <t>Spacious Garden Apartment Private Entrance</t>
  </si>
  <si>
    <t>Amazing Space For Your Chelsea Stay</t>
  </si>
  <si>
    <t>Nice  neat  Bedroom  attached by PRIVATE BATHROOM</t>
  </si>
  <si>
    <t>Great location in the heart of Manhattan</t>
  </si>
  <si>
    <t>New bedroom in a 2 bedroom apartment. Super nice.</t>
  </si>
  <si>
    <t>Beautiful spacious one bedroom, upper east side</t>
  </si>
  <si>
    <t>Classic East Village studio, best NYC neighborhood</t>
  </si>
  <si>
    <t>Sundrenched Cozy Studio With a Huge Private Patio</t>
  </si>
  <si>
    <t>Townhouse on Greene</t>
  </si>
  <si>
    <t>#4 Triple Private  room  20 minutes from Manhattan</t>
  </si>
  <si>
    <t>Charming Suite in Historic Home</t>
  </si>
  <si>
    <t>Specious and cozy NYC apartment</t>
  </si>
  <si>
    <t>Beautiful 1 Bedroom apartment in Prime GREENPOINT</t>
  </si>
  <si>
    <t>Amazing Columbus Circle 3 Bedroom</t>
  </si>
  <si>
    <t>Huge room 25 min to manhattan. L,M,J,Z train.</t>
  </si>
  <si>
    <t>Bushwick's Private Modern Space</t>
  </si>
  <si>
    <t>Sun Filled room in New Building</t>
  </si>
  <si>
    <t>#3 Private  Quadruple  Room  20mnts from Manhattan</t>
  </si>
  <si>
    <t>Gorgeous 4 bedroom  Duplex 15 min from Soho</t>
  </si>
  <si>
    <t>Oasis in Harlem</t>
  </si>
  <si>
    <t>Lovely &amp; bright Brooklyn room close to train</t>
  </si>
  <si>
    <t>Cosy Colorful Great Bedstuy location &amp; apt</t>
  </si>
  <si>
    <t>Access to NYC</t>
  </si>
  <si>
    <t>A place to feel like home; cozy room</t>
  </si>
  <si>
    <t>Quiet spacious sunny studio in Greenpoint Brooklyn</t>
  </si>
  <si>
    <t>Bright Zen Bedroom with TV, nr JMZ Subways</t>
  </si>
  <si>
    <t>Clean room  PRIVATE full bath &amp; private entrance</t>
  </si>
  <si>
    <t>Tranquility in a Sunny  Duplex w/Private Bathroom</t>
  </si>
  <si>
    <t>Sunny Modern Duplex w/Balcony &amp; Rooftop Deck</t>
  </si>
  <si>
    <t>Spacious Bright and Modern Studio</t>
  </si>
  <si>
    <t>Charming &amp; Affordable Shared Studio  in WestHarlem</t>
  </si>
  <si>
    <t>ENTIRE, PRIVATE NYC home 3mins from JFK Airport</t>
  </si>
  <si>
    <t>BRIGHT SHABBY CHIC FLOOR THRU</t>
  </si>
  <si>
    <t>Bright uptown apartment in the heart of Harlem</t>
  </si>
  <si>
    <t>Warm, clean room in a historic Harlem brownstone</t>
  </si>
  <si>
    <t>LIVE BROOKLYN! Private 1 BR APT - 5 min to Subway</t>
  </si>
  <si>
    <t>1-bedroom apartment in Williamsburg, Brooklyn</t>
  </si>
  <si>
    <t>Live in New York Near Central Park and Columbia U.</t>
  </si>
  <si>
    <t>Central Park One Bedroom Apartment in Harlem</t>
  </si>
  <si>
    <t>â˜†â˜†â˜†Perfect Couple's Getawayâ˜†â˜†â˜†</t>
  </si>
  <si>
    <t>Luxury Room w/private bathroom in DUPLEX</t>
  </si>
  <si>
    <t>â˜†â˜†â˜†Authentic NYC Experienceâ˜†â˜†â˜†</t>
  </si>
  <si>
    <t>â˜†â˜†â˜†Extravagant Couple's Escapeâ˜†â˜†â˜†</t>
  </si>
  <si>
    <t>â˜†â˜†â˜†Luxurious Couple's Retreatâ˜†â˜†â˜†</t>
  </si>
  <si>
    <t>In the Heart of the East Village</t>
  </si>
  <si>
    <t>New tidy  room attached by PRIVATE FULL BATH</t>
  </si>
  <si>
    <t>Biggest and Brightest in Brooklyn</t>
  </si>
  <si>
    <t>Tidy room  separate entrance plus paid parking</t>
  </si>
  <si>
    <t>Romantic Artist's Townhouse, 1 suite: 2 Bd, 1 Bath</t>
  </si>
  <si>
    <t>LUXURY Times Sq 2bed, with King,Queen &amp; Full</t>
  </si>
  <si>
    <t>Cozy room in the heart of Bushwick</t>
  </si>
  <si>
    <t>Spacious Greenpoint Apt near McGolrick Park!</t>
  </si>
  <si>
    <t>Luxury 2 BR Apartment, Columbus Circle</t>
  </si>
  <si>
    <t>The Albany Residence</t>
  </si>
  <si>
    <t>Wonderful living in 3B/3B Harlem Brownstone Duplex</t>
  </si>
  <si>
    <t>NEW! Luxury studio WITH SPA shower in Flushing!!!</t>
  </si>
  <si>
    <t>Luxury Townhouse</t>
  </si>
  <si>
    <t>Cozy one bed with balcony and pool</t>
  </si>
  <si>
    <t>Casa Estrella</t>
  </si>
  <si>
    <t>Super Spacious 2 bedroom apt in Midtown West</t>
  </si>
  <si>
    <t>Charming 2 bedroom apartment in Brooklyn</t>
  </si>
  <si>
    <t>Neat Cozy  room attached by PRIVATE FULL BATHROOM</t>
  </si>
  <si>
    <t>Cozy Corner</t>
  </si>
  <si>
    <t>Shared flat in Bushwick. Bright &amp; close to train.</t>
  </si>
  <si>
    <t>Beautiful Park-view Home in Flushing NYC</t>
  </si>
  <si>
    <t>Lofty Living: Private Room</t>
  </si>
  <si>
    <t>Oriental Room in Upper Manhattan near Central Park</t>
  </si>
  <si>
    <t>Stunning And Stylishly Furnished Apt In Bushwick</t>
  </si>
  <si>
    <t>Large room in sunny Prime Williamsburg pad.</t>
  </si>
  <si>
    <t>Central Park north spacious residence</t>
  </si>
  <si>
    <t>Cozy bedroom in historical home.</t>
  </si>
  <si>
    <t>2b2b apt in a luxury building</t>
  </si>
  <si>
    <t>Williamsburg Sanctuary</t>
  </si>
  <si>
    <t>PRIVATE, QUIET, Clean NY APT. 3mins to JFK Airport</t>
  </si>
  <si>
    <t>Med. sized bdrm in Historical house on Staten Isl.</t>
  </si>
  <si>
    <t>Beautiful Brooklyn Vacation Rental</t>
  </si>
  <si>
    <t>Bronx Wakefield Large Furnished Room</t>
  </si>
  <si>
    <t>Private Bedroom in Trendy Williamsburg Loft</t>
  </si>
  <si>
    <t>The Omaric</t>
  </si>
  <si>
    <t>Large Industrial Loft In Bushwick</t>
  </si>
  <si>
    <t>Garden Apartment of Eden</t>
  </si>
  <si>
    <t>Lexington Av. Zen Garden Apartment</t>
  </si>
  <si>
    <t>Brooklyn Garden Apartment</t>
  </si>
  <si>
    <t>Cozy East Village Room</t>
  </si>
  <si>
    <t>Beautiful Williamsburg Loft</t>
  </si>
  <si>
    <t>Sun-drenched Apt in 1820's Style Home</t>
  </si>
  <si>
    <t>Peace in Brooklyn</t>
  </si>
  <si>
    <t>Studio apartment close to Central Park</t>
  </si>
  <si>
    <t>Beautiful Bright bedroom with private bathroom</t>
  </si>
  <si>
    <t>Private Bedroom in Lovely Astoria Home</t>
  </si>
  <si>
    <t>One bedroom with private roof deck</t>
  </si>
  <si>
    <t>Private room#3 starting at $67 a night per person.</t>
  </si>
  <si>
    <t>PRIVATE BATHROOM  AND KITCHEN AREA</t>
  </si>
  <si>
    <t>BK's Finest Jack&amp;Jill ShareRoom Close to Train/Bus</t>
  </si>
  <si>
    <t>Beautiful/Cozy 2BR Apartment</t>
  </si>
  <si>
    <t>Private Oasis (A)</t>
  </si>
  <si>
    <t>Private bedroom - Next to Subway &amp; Central Park</t>
  </si>
  <si>
    <t>Sunny 2 bedroom apartment on Upper East Side</t>
  </si>
  <si>
    <t>MODERN GARDEN 1BR IN NEWLY RENOVATED TOWNHOUSE</t>
  </si>
  <si>
    <t>Workspace Room 2</t>
  </si>
  <si>
    <t>Sunny Bedroom Steps to Subway &amp; Central Park</t>
  </si>
  <si>
    <t>Thee Bohemian BNB Astoria</t>
  </si>
  <si>
    <t>Spacious, Quiet, Cozy Art-Filled Chelsea Apartment</t>
  </si>
  <si>
    <t>1 Block from Subway, Central Location, Great Price</t>
  </si>
  <si>
    <t>The Absolute Best Location in NYC â€“ Priv. Bedroom</t>
  </si>
  <si>
    <t>Cozy Brooklyn Oasis</t>
  </si>
  <si>
    <t>Musician's Getaway + Full Analog Recording Studio</t>
  </si>
  <si>
    <t>Quiet garden studio in Bushwick</t>
  </si>
  <si>
    <t>BK's Finest Jack&amp;Jill2 Share NearTransportation</t>
  </si>
  <si>
    <t>Private Room in Modern Loft in Williamsburg</t>
  </si>
  <si>
    <t>Workspace Room 1</t>
  </si>
  <si>
    <t>Large one bedroom apt., very bright, huge balcony.</t>
  </si>
  <si>
    <t>Private Room in Cozy Loft in Williamsburg</t>
  </si>
  <si>
    <t>NYC Home Away from Home (Triplex)</t>
  </si>
  <si>
    <t>Gorgeous Sunny Room Avaliable in 3Br Condo</t>
  </si>
  <si>
    <t>Newly Renovated 1 Bedroom in Hell's Kitchen. 58/10</t>
  </si>
  <si>
    <t>BK's Finest SHARED ROOM 1 BED AVAILABLE</t>
  </si>
  <si>
    <t>Cozy private room Near Central Park</t>
  </si>
  <si>
    <t>Private room in a beautiful apartment</t>
  </si>
  <si>
    <t>HEART OF BROOKLYN, QUEEN BED, 1 BLOCK FROM SUBWAY!</t>
  </si>
  <si>
    <t>Perfect Penthouse Duplex</t>
  </si>
  <si>
    <t>Large loft studio</t>
  </si>
  <si>
    <t>Beautiful Apartment with Manhattan view.</t>
  </si>
  <si>
    <t>Bright &amp; lovely 1BD Apartment</t>
  </si>
  <si>
    <t>Modern quiet and clean room minutes from Manhattan</t>
  </si>
  <si>
    <t>Master bedroom in large apt minutes from Manhattan</t>
  </si>
  <si>
    <t>Private, cozy room near major trains</t>
  </si>
  <si>
    <t>Cozy luxurious &amp; private 1 1/2 bedroom in Brooklyn</t>
  </si>
  <si>
    <t>Private Apt Renovated 2BR by Central Park &amp; CafÃ©s</t>
  </si>
  <si>
    <t>Room in a Beautiful, Spacious Home</t>
  </si>
  <si>
    <t>2A</t>
  </si>
  <si>
    <t>2br/1bth Garden Townhouse Apartment</t>
  </si>
  <si>
    <t>Sunny Chic Crown Heights One Bedroom</t>
  </si>
  <si>
    <t>Madison Ave BR Steps from Central Park, east 60s</t>
  </si>
  <si>
    <t>THE SMALL CHATEAU IN THE TREES</t>
  </si>
  <si>
    <t>1.5 Bedrooms in Greenpoint Williamsburg Apt for 5</t>
  </si>
  <si>
    <t>Home Sweet Home</t>
  </si>
  <si>
    <t>Modern Upper East Side Apartment near Central Park</t>
  </si>
  <si>
    <t>1 bedroom, East Village Apt.</t>
  </si>
  <si>
    <t>Crown Heights Brooklyn residential rental!</t>
  </si>
  <si>
    <t>Joy's Place! Cozy, Comfortable and Quaint home</t>
  </si>
  <si>
    <t>Luxury Central Park Apartment close to everything</t>
  </si>
  <si>
    <t>Duplex   Roof top  in the heart of crown hight</t>
  </si>
  <si>
    <t>Harlem Get Away</t>
  </si>
  <si>
    <t>Modern and Artful Home in Manhattan/NYC</t>
  </si>
  <si>
    <t>BEAUTIFUL LOFTY APT in the HEART of WBURG, BK</t>
  </si>
  <si>
    <t>Master Bedroom in a Beautiful, Spacious Home</t>
  </si>
  <si>
    <t>Manhattan Phenomenal Deal! BEST Chelsea Room</t>
  </si>
  <si>
    <t>Crown Heights Guest House 2R</t>
  </si>
  <si>
    <t>Room on 5th St &amp; 2nd Ave! Prime Location!</t>
  </si>
  <si>
    <t>East Village Penthouse - Master Bedroom (Loft)</t>
  </si>
  <si>
    <t>LUXURIOUS, TOWNHOME WITH PRIVATE ROOF - 2500 SQ FT</t>
  </si>
  <si>
    <t>Cozy Room in Brooklyn Loft Space</t>
  </si>
  <si>
    <t>Modern Apartment in Historic Brownstone</t>
  </si>
  <si>
    <t>Large window Private Room in Flushing Queens</t>
  </si>
  <si>
    <t>Upper West Side One Bedroom Oasis</t>
  </si>
  <si>
    <t>LARGE Luxury Private Room 5 mins from Times Sq</t>
  </si>
  <si>
    <t>Comfy Guest room+private bathroom+ 300ft to Trains</t>
  </si>
  <si>
    <t>Lux Renovated Williamsburg Duplex w/ Private Yard</t>
  </si>
  <si>
    <t>2 Story Penthouse | Private Floor, Bed, &amp; Bath</t>
  </si>
  <si>
    <t>Cozy room in the best area! Affordable stay in NY!</t>
  </si>
  <si>
    <t>Cozy room in Dekalb Ave</t>
  </si>
  <si>
    <t>Artist's X-Large 2 Bedroom Loft w/King Bed.</t>
  </si>
  <si>
    <t>Stylish Brooklyn Studio</t>
  </si>
  <si>
    <t>Bedroom #2 in Queens</t>
  </si>
  <si>
    <t>CRASH COOL TRAVELBLOGGERS COUCH LEARN TRAVEL TIPS!</t>
  </si>
  <si>
    <t>Comfortable,3 bedroom, 2bath home away from home</t>
  </si>
  <si>
    <t>Beautiful and tidy room at Time Square location</t>
  </si>
  <si>
    <t>Brooklyn Garden Retreat</t>
  </si>
  <si>
    <t>Charming Studio in Historic Brooklyn Brownstone</t>
  </si>
  <si>
    <t>Small room in Historical home on Staten Island</t>
  </si>
  <si>
    <t>Cozy Bedstuy Apartment</t>
  </si>
  <si>
    <t>Intimate and Welcoming</t>
  </si>
  <si>
    <t>NYC 1-bedroom apartment on the UES</t>
  </si>
  <si>
    <t>Cozy Ground Floor Apartment-SUBWAY ONE BLOCK AWAY</t>
  </si>
  <si>
    <t>Private basement room in a duplex apartment</t>
  </si>
  <si>
    <t>Furnished private large room at a great location</t>
  </si>
  <si>
    <t>Beautiful Modern Brooklyn Gem</t>
  </si>
  <si>
    <t>SPOTLESS  bedroom separate entrance  paid parking.</t>
  </si>
  <si>
    <t>Two Bedroom Apt in Midtown East</t>
  </si>
  <si>
    <t>Great location-Close to metro in cool neighborhood</t>
  </si>
  <si>
    <t>East Williamsburg Sanctuary at Morgan L train</t>
  </si>
  <si>
    <t>1.5 Bed Condo in heart of Williamsburg</t>
  </si>
  <si>
    <t>Bushwick Landing Pad</t>
  </si>
  <si>
    <t>2nd Street Sanctuary</t>
  </si>
  <si>
    <t>Cozy Retreat on Atlantic Ave</t>
  </si>
  <si>
    <t>The North House:Large NYC home 15 Min to Manhattan</t>
  </si>
  <si>
    <t>Landmark 2bdrm Apt, Near Subway 20min to Manhattan</t>
  </si>
  <si>
    <t>Spacious &amp; Spectacular</t>
  </si>
  <si>
    <t>Chic &amp; Sleek Mid-Century Styled Apt</t>
  </si>
  <si>
    <t>Spacious Loft with Designer Layout</t>
  </si>
  <si>
    <t>East Williamsburg Hideaway House</t>
  </si>
  <si>
    <t>Elegant Private Room in Midtown West</t>
  </si>
  <si>
    <t>Exclusive Modern Private Room in Hells Kitchen</t>
  </si>
  <si>
    <t>Trendy Private Room in Midtown West</t>
  </si>
  <si>
    <t>The City Farmhouse APT A **MONTHLY RENTALS**</t>
  </si>
  <si>
    <t>Cozy room with a bathroom</t>
  </si>
  <si>
    <t>Beautiful two bedroom apt in Crown Heights/Bedsty</t>
  </si>
  <si>
    <t>Luxury Private Bedroom (near JFK)</t>
  </si>
  <si>
    <t>The Bedford</t>
  </si>
  <si>
    <t>Great apartment , Astoria , NYC .</t>
  </si>
  <si>
    <t>Private room in the heart of Williamsburg</t>
  </si>
  <si>
    <t>Private room (bright and clean) Manhattan NYC</t>
  </si>
  <si>
    <t>Private long room in Manhattan NYC</t>
  </si>
  <si>
    <t>Private room (cozy and clean) Manhattan NYC</t>
  </si>
  <si>
    <t>Workspace Room 2 - 2</t>
  </si>
  <si>
    <t>Master Bedroom with Own Bathroom, near subway</t>
  </si>
  <si>
    <t>Huge room at an affordable price</t>
  </si>
  <si>
    <t>Large private room in Manhattan NYC</t>
  </si>
  <si>
    <t>Comfort of home in the center of it all!</t>
  </si>
  <si>
    <t>Bushwick gem with private garden patio.</t>
  </si>
  <si>
    <t>1 Bed garden apt in Classic Brownstone - sleeps4</t>
  </si>
  <si>
    <t>Two rooms in one. A family friendly neighborhood.</t>
  </si>
  <si>
    <t>Entire 1BD Apartment in Crown Heights, BK</t>
  </si>
  <si>
    <t>Large, quiet luxury home in Manhattan</t>
  </si>
  <si>
    <t>CROWN HEIGHTS GUEST HOUSE 2L2R</t>
  </si>
  <si>
    <t>Fabulous and peaceful retreat in Brooklyn</t>
  </si>
  <si>
    <t>2  bedroom 1 bath  in Midtown West</t>
  </si>
  <si>
    <t>Modern 1 Bedroom Near Union Square &amp; East Village</t>
  </si>
  <si>
    <t>Awesome Newly Renovated 2-bdrm. - E,F,J trains.</t>
  </si>
  <si>
    <t>1 BEDROOM / HIGH FLOOR / BALCONY /COLUMBUS CIRCLE</t>
  </si>
  <si>
    <t>Bright, Clean, Modern 1 BR Rooftop &amp; Gym</t>
  </si>
  <si>
    <t>Regina's Dainty One bedroom Apartment close to All</t>
  </si>
  <si>
    <t>Large and in charge: pvt "dungeon" apt. â¤ï¸â¤ï¸â¤ï¸â¤ï¸â¤ï¸</t>
  </si>
  <si>
    <t>Entire PVT 3BR townhouse apt, Brooklyn.â¤ï¸â¤ï¸â¤ï¸â¤ï¸â¤ï¸</t>
  </si>
  <si>
    <t>Light-Filled Top Floor of 4BR Townhouse.â¤ï¸â¤ï¸â¤ï¸â¤ï¸â¤ï¸</t>
  </si>
  <si>
    <t>15 Minutes  to Manhattan and Safe Neighborhood!</t>
  </si>
  <si>
    <t>Haven in the Heights: stylish home away from home</t>
  </si>
  <si>
    <t>ROOM AC WI-FI PARKING CABLE FOR 2</t>
  </si>
  <si>
    <t>Spacious room in beautiful apartment</t>
  </si>
  <si>
    <t>Prospect Heights gorgeous apartment</t>
  </si>
  <si>
    <t>Amazing 1100 Sqft 2 Bd Penthouse in Williamsburg</t>
  </si>
  <si>
    <t>Modern Mid-Century Townhouse in Williamsburg!</t>
  </si>
  <si>
    <t>Spacious 1 bedroom on Hamilton Grange - Entire Apt</t>
  </si>
  <si>
    <t>Newly renovated 2 bedroom with FREE WIFI</t>
  </si>
  <si>
    <t>Cozy&amp;Comfortable room in Manhattan/ East Harlem</t>
  </si>
  <si>
    <t>Your Oasis in The Bronx!</t>
  </si>
  <si>
    <t>Spacious 1 bed/1 bath home, 3A</t>
  </si>
  <si>
    <t>Large Upper West Side Apartment with Rooftop</t>
  </si>
  <si>
    <t>SoHa Jewel</t>
  </si>
  <si>
    <t>Never Stop Exploring</t>
  </si>
  <si>
    <t>Clinton Hill Private Room</t>
  </si>
  <si>
    <t>2 Bedroom + 2 Bathrooms | Excellent Location</t>
  </si>
  <si>
    <t>Simple Room in Heart of Crown Heights (Women Only)</t>
  </si>
  <si>
    <t>East Village / Alphabet City 1BR</t>
  </si>
  <si>
    <t>Awesome Room 15 Minutes from Time Square</t>
  </si>
  <si>
    <t>GREEN  OASIS</t>
  </si>
  <si>
    <t>Quiet haven 15 mimutes to Time square</t>
  </si>
  <si>
    <t>2 BR Presidential for FAMILY Vacation â˜… EPIC VIEWS</t>
  </si>
  <si>
    <t>Enjoy Manhattan without paying Manhattan prices</t>
  </si>
  <si>
    <t>Cozy Entire Apartment near Time Square.</t>
  </si>
  <si>
    <t>Bushwick Renovated Apartment</t>
  </si>
  <si>
    <t>Private Room By Central Park</t>
  </si>
  <si>
    <t>Luxurious 4 Bedroom 2.5 Bath Duplex in Brooklyn</t>
  </si>
  <si>
    <t>1 BR Suite Minutes to Botanic Gardens!</t>
  </si>
  <si>
    <t>Bedroom #1  in Queens</t>
  </si>
  <si>
    <t>VERY SPACIOUS COZY ROOM IN HIP EAST VILLAGE AREA</t>
  </si>
  <si>
    <t>Sunset room</t>
  </si>
  <si>
    <t>1,600sq ft modern duplex in new harlem brownstone</t>
  </si>
  <si>
    <t>Bed Stuy Renovated Gem</t>
  </si>
  <si>
    <t>Private room in quiet West Harlem Upper Manhattan</t>
  </si>
  <si>
    <t>Sunny Williamsburg Loft, minutes to Manhattan</t>
  </si>
  <si>
    <t>Spacious comfortable master bedroom with nice view</t>
  </si>
  <si>
    <t>Contemporary bedroom in brownstone with nice view</t>
  </si>
  <si>
    <t>Cozy yet spacious private brownstone bedroom</t>
  </si>
  <si>
    <t>2 Bedroom Garden Suite (3 Minutes From Train)</t>
  </si>
  <si>
    <t>Flatbush Comfy Room (Rm# 2)</t>
  </si>
  <si>
    <t>Warm Secluded Room in Flatbush (Rm# 1)</t>
  </si>
  <si>
    <t>æ—…å®¢ä¹‹å®¶</t>
  </si>
  <si>
    <t>Luxurious, Spacious, Ensuite Bath, Nice Hosts too</t>
  </si>
  <si>
    <t>Artistic Historical Harlem! PrivateRm Quiet Haven!</t>
  </si>
  <si>
    <t>Short Stay Nook</t>
  </si>
  <si>
    <t>Little room for a place to rest</t>
  </si>
  <si>
    <t>Welcome to YURT -- beautiful room in East Village</t>
  </si>
  <si>
    <t>Lovely Contemporary Home away from Home</t>
  </si>
  <si>
    <t>Whole Apt/Private Entry/Free Parking</t>
  </si>
  <si>
    <t>Super Comfy Double Bed in new 2 story house!</t>
  </si>
  <si>
    <t>Spacious Brooklyn Bedroom Close to Manhattan et al</t>
  </si>
  <si>
    <t>Beautiful Private Bedroom with Balcony</t>
  </si>
  <si>
    <t>Full Top Floor of Brownstone in Historic District</t>
  </si>
  <si>
    <t>Nice Room in the upper west Manhathan</t>
  </si>
  <si>
    <t>Cozy one bedroom aka "The Green room" (near JFK)</t>
  </si>
  <si>
    <t>Our Astoria Apartment - (Long Term Rental)</t>
  </si>
  <si>
    <t>Cozy Studio In Crown Heights</t>
  </si>
  <si>
    <t>Private Room in Trendy Williamsburg Loft</t>
  </si>
  <si>
    <t>Sunny apartment in the heart of trendy Greenpoint</t>
  </si>
  <si>
    <t>Suite Di CLASSE East village-free Str.parking+wifi</t>
  </si>
  <si>
    <t>The ocean view room size 12x14</t>
  </si>
  <si>
    <t>cozy &amp; clean room in the Bronx</t>
  </si>
  <si>
    <t>The Peach Room</t>
  </si>
  <si>
    <t>2017 Renovated Central Flushing, NYCæ³•æ‹‰ç››ä¸­å¿ƒçš„æ–°è£…ä¿®æˆ¿Wifi</t>
  </si>
  <si>
    <t>INVITING BRIGHT &amp; STYLISH STUDIO</t>
  </si>
  <si>
    <t>Brand New Apt In A Beautiful Elevator Building</t>
  </si>
  <si>
    <t>High Line Sun Drenched Home</t>
  </si>
  <si>
    <t>Good Access to Everywhere:)Bushwick, Brooklyn NY</t>
  </si>
  <si>
    <t>Gorgeous single room in Sunnyside near Manhattan</t>
  </si>
  <si>
    <t>Harlem Cozy Studio</t>
  </si>
  <si>
    <t>Luxury Tiny house â€¢ Ohka</t>
  </si>
  <si>
    <t>2 bdrm quiet guest area in Times Square Townhouse</t>
  </si>
  <si>
    <t>2 bedroom Modern Apt. in Prime Williamsburg</t>
  </si>
  <si>
    <t>Room in duplex  w/sep. bathroom, close to J train</t>
  </si>
  <si>
    <t>MOST CENTRAL LOCATION</t>
  </si>
  <si>
    <t>Tastetic</t>
  </si>
  <si>
    <t>æ±¤å§†å…¬å¯“</t>
  </si>
  <si>
    <t>BROOKLYN'S BROWNSTONE SPECIAL BUDGET IN NYC :)</t>
  </si>
  <si>
    <t>Fan&amp;Chill</t>
  </si>
  <si>
    <t>'Fan'tastic</t>
  </si>
  <si>
    <t>Beautiful place in Brooklyn! #2</t>
  </si>
  <si>
    <t>Brooklyn NYC! #3</t>
  </si>
  <si>
    <t>Nice bedroom in Brooklyn</t>
  </si>
  <si>
    <t>Newly Renovated Apartment</t>
  </si>
  <si>
    <t>Spacious Private room 10 minutes to Manhattan</t>
  </si>
  <si>
    <t>Lavish 3 bedroom near Penn Station / MSG</t>
  </si>
  <si>
    <t>Private Large Bedroom in Trendy Williamsburg Loft</t>
  </si>
  <si>
    <t>Nice  spotless room attached PRIVATE FULL BATHROOM</t>
  </si>
  <si>
    <t>Cozy, charming and clean bedroom in Manhattan.</t>
  </si>
  <si>
    <t>Lavish 2 BR minutes from Central Park!</t>
  </si>
  <si>
    <t>Beautiful Manhattan Apt with Private Garden!</t>
  </si>
  <si>
    <t>Tidy Cozy Room  separate entrance  paid parking</t>
  </si>
  <si>
    <t>Spacious charming upper east side apartment</t>
  </si>
  <si>
    <t>Spacious room near Times Square</t>
  </si>
  <si>
    <t>Sunny apartment, great amenties and transporation.</t>
  </si>
  <si>
    <t>Sun-filled Boho Bedroom in the Heart of Astoria!</t>
  </si>
  <si>
    <t>Sunny park view room in Harlem brownstone</t>
  </si>
  <si>
    <t>Sunny church view room in Harlem brownstone</t>
  </si>
  <si>
    <t>Lovely, charming and clean bedroom in Manhattan.</t>
  </si>
  <si>
    <t>Comfy Crown Heights room</t>
  </si>
  <si>
    <t>(ABC) 3 bedrooms-2 bath up to 6 pp</t>
  </si>
  <si>
    <t>Perfect Room in West Harlem</t>
  </si>
  <si>
    <t>Waterfront Zen Oasis</t>
  </si>
  <si>
    <t>Raw Vegan B&amp;B</t>
  </si>
  <si>
    <t>Cozy Contemporary room near JFK (The Blue room)</t>
  </si>
  <si>
    <t>Spacious Apartment + Bushwick Backyard</t>
  </si>
  <si>
    <t>Harlem Hideaway Garden Apartment</t>
  </si>
  <si>
    <t>Awesome place in sunnyside</t>
  </si>
  <si>
    <t>THE SEXY SUITE SPOT</t>
  </si>
  <si>
    <t>(C) room for 2 - sharing bath</t>
  </si>
  <si>
    <t>2 Bedroom Apt in landmarked Harlem Brownstone</t>
  </si>
  <si>
    <t>Cozy room near Times Square</t>
  </si>
  <si>
    <t>Stunning Room, Perfect Location, Premium Bed â¤</t>
  </si>
  <si>
    <t>2 Bedrooms For Groups, GREAT LOCATION</t>
  </si>
  <si>
    <t>Harlem Hideaway Guest Room</t>
  </si>
  <si>
    <t>Prince single room</t>
  </si>
  <si>
    <t>Quiet solo traveler room with a backyard view</t>
  </si>
  <si>
    <t>The Loft</t>
  </si>
  <si>
    <t>Cozy and Quiet.</t>
  </si>
  <si>
    <t>Cozy nook(double room/shared bath)</t>
  </si>
  <si>
    <t>CafÃ© DuChill â€” now supporting ASPCA</t>
  </si>
  <si>
    <t>Great shared room / Best price, high quality!</t>
  </si>
  <si>
    <t>Private 3 Bedroom New Modern Clean Apt-Mins to NYC</t>
  </si>
  <si>
    <t>Cozy private studio TimesSquare Perfect Location</t>
  </si>
  <si>
    <t>Amazing Location! Apartment in South Williamsburg</t>
  </si>
  <si>
    <t>A private room close to the subway</t>
  </si>
  <si>
    <t>Shared Apartment One stop from Manhattan in LIC.</t>
  </si>
  <si>
    <t>Brownstone Duplex with Private Outdoor Patio!</t>
  </si>
  <si>
    <t>Charming bedroom (few blocks from the subway)</t>
  </si>
  <si>
    <t>Sunny Private Room 4 Min from Train</t>
  </si>
  <si>
    <t>(A) Room for 2 w private bathroom</t>
  </si>
  <si>
    <t>Gorgeous renovated Boutique townhouse apartment</t>
  </si>
  <si>
    <t>Nice room, close to everything NY has to offer</t>
  </si>
  <si>
    <t>Beautiful, Cozy apartment in Brooklyn</t>
  </si>
  <si>
    <t>Comfy Bushwick</t>
  </si>
  <si>
    <t>Large private room 7 min to LGA 15min to Manhattan</t>
  </si>
  <si>
    <t>Peaceful 1 Bedroom in the East Village</t>
  </si>
  <si>
    <t>Magical Space w/Incredible Cozy Energy</t>
  </si>
  <si>
    <t>Modern Harlem Hamilton Heights Garden Apartment</t>
  </si>
  <si>
    <t>â˜†â˜†â˜†Cosy Bedroom in The Heart of the Cityâ˜†â˜†â˜†</t>
  </si>
  <si>
    <t>Quiet Brooklyn 1 BR</t>
  </si>
  <si>
    <t>MODERN STYLISH PENTHOUSE SUITE @ CENTRAL PARK</t>
  </si>
  <si>
    <t>Charming Cozy Bedroom in Bushwick art house</t>
  </si>
  <si>
    <t>Charming Bushwick Shared Space</t>
  </si>
  <si>
    <t>Water Front Building - Bright/Luxury 1 BR</t>
  </si>
  <si>
    <t>Quaint Retreat live like a local 2</t>
  </si>
  <si>
    <t>Beautiful apartment direct in Midtown Manhattan</t>
  </si>
  <si>
    <t>Airy Ridgewood Brownstone</t>
  </si>
  <si>
    <t>UES Modern Style 1 Bedroom Near 2 Ave Subway Line</t>
  </si>
  <si>
    <t>GSG Inn - A totally private historic landmark inn</t>
  </si>
  <si>
    <t>Cozy townhouse with an amazing back yard</t>
  </si>
  <si>
    <t>Long Island City Living</t>
  </si>
  <si>
    <t>Cozy Brooklyn Oasis 2</t>
  </si>
  <si>
    <t>Luxury Williamsburg Loft. Two blocks from Subway!</t>
  </si>
  <si>
    <t>Stylish and Spacious with Convenient location</t>
  </si>
  <si>
    <t>Cozy bedroom in Crown Heights Duplex</t>
  </si>
  <si>
    <t>Private bedroom 10 min to LGA, 15 min to Manhattan</t>
  </si>
  <si>
    <t>Shareroom in Midtown Manhattan 1or2 beds Available</t>
  </si>
  <si>
    <t>Beautiful Brooklyn 1 bedroom apartment</t>
  </si>
  <si>
    <t>Modern 3BR/2Bath Home 10 mins From JFK</t>
  </si>
  <si>
    <t>Bright &amp; Inspiring Experience</t>
  </si>
  <si>
    <t>Cozy &amp; Inspiring Experience</t>
  </si>
  <si>
    <t>Sun-filled Boho Apartment in the Heart of Astoria</t>
  </si>
  <si>
    <t>Cozy Room in the heart of Bushwick</t>
  </si>
  <si>
    <t>Great shared house / Bushwick!</t>
  </si>
  <si>
    <t>Luxury Chelsea penthouse w private terrace &amp; view!</t>
  </si>
  <si>
    <t>Comfy Crash Pad - 25 mins to Manhattan</t>
  </si>
  <si>
    <t>Beautiful apartment in great Harlem neighborhood</t>
  </si>
  <si>
    <t>Room located in the heart of Williamsburg</t>
  </si>
  <si>
    <t>Charming 1875 Victorian</t>
  </si>
  <si>
    <t>Private Room In Manhattan!</t>
  </si>
  <si>
    <t>Bright Room with a Private Balcony in Williamsburg</t>
  </si>
  <si>
    <t>Urban Oasis in Sunnyside Gardens</t>
  </si>
  <si>
    <t>Garden 1-Bedroom Apartment in Greenpoint</t>
  </si>
  <si>
    <t>Chill modern garden apartment in Crown Heights</t>
  </si>
  <si>
    <t>Modern Whimsical Room</t>
  </si>
  <si>
    <t>UWS - Cozy, Artsy 1 Bedroom</t>
  </si>
  <si>
    <t>Entire Home for 8 Guests, Fully Equipped</t>
  </si>
  <si>
    <t>Studio Flat in Williamsburg  Ny  2/4 Guest</t>
  </si>
  <si>
    <t>Private cozy room in E. Flatbush</t>
  </si>
  <si>
    <t>Private 1BR w/ Full-sized Bed. Great Location!</t>
  </si>
  <si>
    <t>Convenient Private and Cozy Environment</t>
  </si>
  <si>
    <t>Tranquil Parkside Oasis</t>
  </si>
  <si>
    <t>Bohemian chic Brooklyn floor thru</t>
  </si>
  <si>
    <t>Garden Apartment in the Heart of Greenpoint</t>
  </si>
  <si>
    <t>East Village Penthouse - Private Bedroom</t>
  </si>
  <si>
    <t>Artful loft â˜… NYC â˜… Chelsea</t>
  </si>
  <si>
    <t>Slice of Heaven @ 811</t>
  </si>
  <si>
    <t>Private Bedroom with Private Entrance in Brooklyn.</t>
  </si>
  <si>
    <t>Great Home &amp; Host, next to #1 train</t>
  </si>
  <si>
    <t>LA COURONNE - Sophisticated Spacious 3 BDRM 2 BTHS</t>
  </si>
  <si>
    <t>é˜³å…‰ä¹‹å®¶</t>
  </si>
  <si>
    <t>Quiet &amp; Bright 1 Bedroom in Downtown Flushing</t>
  </si>
  <si>
    <t>Bushwick private 10 foot ceiling dwelling</t>
  </si>
  <si>
    <t>Clean, Comfy and Central Midtown Haven!</t>
  </si>
  <si>
    <t>Suite Too at Bryant Manor</t>
  </si>
  <si>
    <t>Luxurious sunny loft in the heart of Williamsburg</t>
  </si>
  <si>
    <t>Kingsize bedroom in Harlem brownstone</t>
  </si>
  <si>
    <t>Sleep on a Casper in the heart of Greenpoint</t>
  </si>
  <si>
    <t>Spacious 2-bedroom Apt in Heart of Greenpoint</t>
  </si>
  <si>
    <t>A Suite Stay</t>
  </si>
  <si>
    <t>house on the hill with free parking in NYC!</t>
  </si>
  <si>
    <t>Beautiful bedroom + private bathroom in Bed-Stuy</t>
  </si>
  <si>
    <t>Private basement studio in Greenpoint</t>
  </si>
  <si>
    <t>Bed-Stuy modern one bedroom plus private bathroom</t>
  </si>
  <si>
    <t>Sunny and Spacious 3 Bedroom near Central Park</t>
  </si>
  <si>
    <t>Beautiful bed bed room</t>
  </si>
  <si>
    <t>Designer Condo with Lofted Mezzanine</t>
  </si>
  <si>
    <t>East Harlem Pied A Terre</t>
  </si>
  <si>
    <t>Newly private room in best Co-Living</t>
  </si>
  <si>
    <t>Need a Beautiful place to stay?</t>
  </si>
  <si>
    <t>Luxury Williamsburg 2-Story Apartment w/ Patio</t>
  </si>
  <si>
    <t>Quiet and Sunny Williamsburg One Bedroom!</t>
  </si>
  <si>
    <t>Cozy Urban Retreat</t>
  </si>
  <si>
    <t>Huge Room in East Harlem on Madison Avenue</t>
  </si>
  <si>
    <t>Cozy private room, 10 mins away from Central Park!</t>
  </si>
  <si>
    <t>Entire Loft Style 1BR Apartment in Greenpoint</t>
  </si>
  <si>
    <t>Relaxing large middle room</t>
  </si>
  <si>
    <t>Humongous 10 feet ceiling room</t>
  </si>
  <si>
    <t>Cosy 2-Bedroom in Bubbly Part of Manhattan</t>
  </si>
  <si>
    <t>Bright and Sunny Room in Williamsburg</t>
  </si>
  <si>
    <t>Bed-Stuy modern private room near Williamsburg</t>
  </si>
  <si>
    <t>Cozy apartment near Central Park</t>
  </si>
  <si>
    <t>East Harlem Room(#2) on Madison Avenue</t>
  </si>
  <si>
    <t>Williamsburg 3-Bed Townhouse w/ Garden by L Train</t>
  </si>
  <si>
    <t>CLEAN, BRIGHT, and MODERN 3 bedroom  Brooklyn apt.</t>
  </si>
  <si>
    <t>Great apartment in the heart of Manhattan!</t>
  </si>
  <si>
    <t>Designer Tudor Townhouse with Chef's Kitchen!</t>
  </si>
  <si>
    <t>New Luxury Harlem Condo 2 bedrooms with Garden</t>
  </si>
  <si>
    <t>Spacious sunny one bedroom apartment with balcony</t>
  </si>
  <si>
    <t>Sunny Modern newly renovated 1BR apartment</t>
  </si>
  <si>
    <t>Prime Harlem Condo -Bright!- with Outdoor Space</t>
  </si>
  <si>
    <t>Tasteful, spacious and sunny place, gorgeous Manhattan views!</t>
  </si>
  <si>
    <t>Newly Renovated Gem | 1 Block to Subway | 2BD/2BA</t>
  </si>
  <si>
    <t>Harlem Luxury Condo !New! 2 Full Bedrooms Balcony</t>
  </si>
  <si>
    <t>Sunny Urban Jungle</t>
  </si>
  <si>
    <t>Spacious &amp; Private Harlem/Washington Heights Room</t>
  </si>
  <si>
    <t>Newly renovated 3 BEDROOM in Astoria woodside NY</t>
  </si>
  <si>
    <t>Sofa bed/pull out couch in Living Room</t>
  </si>
  <si>
    <t>Cozy room for one JFK, LGA &amp; subway to Manhattan</t>
  </si>
  <si>
    <t>PRIVATE GARDEN APARTMENT IN HISTORIC BROWNSTONE</t>
  </si>
  <si>
    <t>Cinema Studio on Duplex Apt.</t>
  </si>
  <si>
    <t>3-BR duplex in Bed-Stuy Brownstone</t>
  </si>
  <si>
    <t>Hell's Kitchen Apartment</t>
  </si>
  <si>
    <t>Private Room in Nice Apt. Close to Manhattan. WIFI</t>
  </si>
  <si>
    <t>â€¢COZY APARTMENT 5 MINS TO MANHATTANâ€¢</t>
  </si>
  <si>
    <t>Stylish &amp; Spacious 1BD in Central Harlem!</t>
  </si>
  <si>
    <t>Modern Room in Coliving/15min walk to Williamsburg</t>
  </si>
  <si>
    <t>Private Room B In Prime Location</t>
  </si>
  <si>
    <t>Private Room C In Prime Location</t>
  </si>
  <si>
    <t>Gorgeous Queen Luxury Bedroom near J subway</t>
  </si>
  <si>
    <t>Prime Upper East 2BR~Best Value</t>
  </si>
  <si>
    <t>2Br~Prime Upper east~Central park~10 Min</t>
  </si>
  <si>
    <t>Stuyvesant Heights Loft like Apartment.</t>
  </si>
  <si>
    <t>The real New York experience</t>
  </si>
  <si>
    <t>Private Room on Greene</t>
  </si>
  <si>
    <t>Private &amp; Cozy Harlem/Washington Heights Room</t>
  </si>
  <si>
    <t>Charming Garden Apartment in Brooklyn Brownstone</t>
  </si>
  <si>
    <t>Brownstone Garden Apartment</t>
  </si>
  <si>
    <t>Private room in Brooklyn 3 blocks from subway.</t>
  </si>
  <si>
    <t>A Lovely 1 Bedroom Apartment Near Transportation !</t>
  </si>
  <si>
    <t>Newly Furnished 2BR~Prime UES~CPark~subway2 blocks</t>
  </si>
  <si>
    <t>Cozy room 4 one JFK, LGA &amp; subway to Manhattan</t>
  </si>
  <si>
    <t>Private room for 4 JFK, LGA, Subway to Manhattan</t>
  </si>
  <si>
    <t>Upper West Side Garden apartment</t>
  </si>
  <si>
    <t>KING ROOM IN 1500 SQFT WBRG BALLROOM LOFT</t>
  </si>
  <si>
    <t>Time Square cozy room to dream big</t>
  </si>
  <si>
    <t>Brooklyn Chill Space One Bedroom</t>
  </si>
  <si>
    <t>Private Cozy Rustic Escape in Williamsburg</t>
  </si>
  <si>
    <t>Peaceful Garden Apartment in Architect's Townhouse</t>
  </si>
  <si>
    <t>Spacious Bright Top Floor Apt w/ Balcony in LIC 2</t>
  </si>
  <si>
    <t>Huge Clean Room in Trendy Bushwick</t>
  </si>
  <si>
    <t>Premier Garden Suite near Columbia University</t>
  </si>
  <si>
    <t>Harlem Hideaway</t>
  </si>
  <si>
    <t>Splendid on The Park</t>
  </si>
  <si>
    <t>â€¢COZY APARTMENT IN BEDFORD AREA, 5 MINS MANHATTANâ€¢</t>
  </si>
  <si>
    <t>Renovated 1 bedroom in Bedstuy Brooklyn brownstone</t>
  </si>
  <si>
    <t>Beautiful Oasis in Brooklyn</t>
  </si>
  <si>
    <t>Bright 3 Bedroom, Garden, 2 Full Bathrooms</t>
  </si>
  <si>
    <t>*NEW*6 BED BROOKLYN DUPLX,15 MIN TRAIN RIDE 2 CITY</t>
  </si>
  <si>
    <t>61st east room C manhattan private</t>
  </si>
  <si>
    <t>Just Minutes From Manhattan</t>
  </si>
  <si>
    <t>Pleasant &amp; Low-priced place  in Manhattan</t>
  </si>
  <si>
    <t>Historical home N.shore Staten Isl. nr FREE ferry.</t>
  </si>
  <si>
    <t>AMAZING Greenpoint/Williamsburg PRIVATE Room</t>
  </si>
  <si>
    <t>Private Room for 2</t>
  </si>
  <si>
    <t>FULL VIEW NYC Room in Williamsburg &amp; Giant Terrace</t>
  </si>
  <si>
    <t>Cozy 4 bedroom duplex in NYC borough of Brooklyn</t>
  </si>
  <si>
    <t>Victorian Artist Loft</t>
  </si>
  <si>
    <t>Central Park Cozy Home</t>
  </si>
  <si>
    <t>Beautifully Renovated Brownstone Apt! #10264</t>
  </si>
  <si>
    <t>Private Studio</t>
  </si>
  <si>
    <t>Cozy, Humble and private</t>
  </si>
  <si>
    <t>The Explorer's Lounge in Bushwick</t>
  </si>
  <si>
    <t>Chic and spacious 2 bedroom 19 min to Penn Station</t>
  </si>
  <si>
    <t>Great Private &amp; Cozy bedroom in Crown Heights</t>
  </si>
  <si>
    <t>Astoria very close to Manhattan private bedroom</t>
  </si>
  <si>
    <t>Beautiful Private Bedroom for rent  Crown Heights</t>
  </si>
  <si>
    <t>Private Room w/premium  Mattress Near Subway &amp; Gym</t>
  </si>
  <si>
    <t>@Ferry,2Bedroom/4bed.Private,Renovated/Stylish...</t>
  </si>
  <si>
    <t>Stylish home in Queens</t>
  </si>
  <si>
    <t>Peaceful Private Luxe Bushwick Space</t>
  </si>
  <si>
    <t>A Taste of Historic Bedstuy - 20 mins to City!</t>
  </si>
  <si>
    <t>LIC 1 Bedroom 10 min to Times Sq -1 stop to NYC</t>
  </si>
  <si>
    <t>Large 1 bdr apartment. 20 mins to Times square</t>
  </si>
  <si>
    <t>A ROOM DESIGNED JUST FOR YOU</t>
  </si>
  <si>
    <t>HUGE One Bedroom East Village!</t>
  </si>
  <si>
    <t>Huge Bright Spacious apartment to Share</t>
  </si>
  <si>
    <t>Clean, Large 2 Bedroom Duplex Apartment w/ Patio</t>
  </si>
  <si>
    <t>Amazing Private Room @Madison Square Garden</t>
  </si>
  <si>
    <t>Luxury Chelsea apt. walking distance to everything</t>
  </si>
  <si>
    <t>Madinina</t>
  </si>
  <si>
    <t>Cosy, Colorful, Great Bedford Stuyvesant Location</t>
  </si>
  <si>
    <t>Metropolitan Brooklyn Oasis in Heart of Bed Stuy</t>
  </si>
  <si>
    <t>(AC) 4 ppl - 2 Rooms 1 private and 1 sharing bath</t>
  </si>
  <si>
    <t>Private room in colorful Brooklyn neighborhood</t>
  </si>
  <si>
    <t>Bright and Beautiful Artistsâ€™ Haven</t>
  </si>
  <si>
    <t>Sunny park-view room in Harlem brownstone</t>
  </si>
  <si>
    <t>room 3 Manhattan private room</t>
  </si>
  <si>
    <t>room 2 Manhattan private room</t>
  </si>
  <si>
    <t>Crown Heights Hideaway</t>
  </si>
  <si>
    <t>Private Floorâ€”Full Private Bathâ€”3 Min to Subway!</t>
  </si>
  <si>
    <t>Beautiful 2-br Apt in the Heart of Williamsburg</t>
  </si>
  <si>
    <t>Spacious &amp; Quiet 1 Br Upper West Side, close to CP</t>
  </si>
  <si>
    <t>Charming, Spacious Apartment on theUpper East Side</t>
  </si>
  <si>
    <t>MODERN AND BEAUTIFUL  BROOKLYN</t>
  </si>
  <si>
    <t>XL Private Room in a Magnificent Penthouse NYC1</t>
  </si>
  <si>
    <t>Private Room A In Prime Location</t>
  </si>
  <si>
    <t>Three Bedroom Duplex apart. Clean, Modern Apt. 41</t>
  </si>
  <si>
    <t>Centrally Located Comfy 2BR Midtown Apartment</t>
  </si>
  <si>
    <t>Cosy one-bedroom nest in the heart of Williamsburg</t>
  </si>
  <si>
    <t>.Melinda's Place</t>
  </si>
  <si>
    <t>Main st APT w PRIVATE Bath, bedroom, living room.</t>
  </si>
  <si>
    <t>Cozy Midtown Studio</t>
  </si>
  <si>
    <t>Delightful condo</t>
  </si>
  <si>
    <t>Luxury Meets Classic Brownstone w/ Outdoor Space!</t>
  </si>
  <si>
    <t>Newly renovated 3 Bed 2.5 bath Full amenities</t>
  </si>
  <si>
    <t>CHIC &amp; LARGE private bedroom in fancy neighborhood</t>
  </si>
  <si>
    <t>Huge Brooklyn Room in Bushwick - 2</t>
  </si>
  <si>
    <t>Modern sun-filled 1 bed oasis- Graham Ave L train</t>
  </si>
  <si>
    <t>Peaceful Home in Brooklyn Close to Manhattan</t>
  </si>
  <si>
    <t>Brick Brownstone Apartment, Perfect for Families</t>
  </si>
  <si>
    <t>Gem in the East Village</t>
  </si>
  <si>
    <t>Stylish Modern Garden Bedroom w/ensuite bathroom</t>
  </si>
  <si>
    <t>Stylish Modern Master Bedroom w/ensuite bathroom</t>
  </si>
  <si>
    <t>Modern, Sunny 3 Bdrm 2 Ba w/ Huge Backyard</t>
  </si>
  <si>
    <t>1min from the station K size bed 20min toManhattan</t>
  </si>
  <si>
    <t>Bright Room with Qsize bed 20min to dt Manhattan</t>
  </si>
  <si>
    <t>Nice Room for ONE (1) Person</t>
  </si>
  <si>
    <t>Quiet &amp; Convenient in heart of midtown</t>
  </si>
  <si>
    <t>Private bedroom in Astoria</t>
  </si>
  <si>
    <t>Spacious 2 level home for Groups sleeps upto 12</t>
  </si>
  <si>
    <t>Large Sunny Clinton Hill/Bedstuy bedroom</t>
  </si>
  <si>
    <t>Cozy &amp; Comfortable Modern Apartment</t>
  </si>
  <si>
    <t>(B) Room for 2 - sharing bath</t>
  </si>
  <si>
    <t>Contemporary Home Away from Home, Entire house</t>
  </si>
  <si>
    <t>Peaceful room in popular prime Bushwick street art</t>
  </si>
  <si>
    <t>1 BR Flat in Williamsburg (3 blocks from  Bedford)</t>
  </si>
  <si>
    <t>Central Park - Room for 2 to 4</t>
  </si>
  <si>
    <t>Cosy private room in Manhattan!!!</t>
  </si>
  <si>
    <t>2 bedrooms flat near Central Park</t>
  </si>
  <si>
    <t>Sunny Williamsburg Apt (1 month min stay)</t>
  </si>
  <si>
    <t>Trendy Bushwick Place (in Brooklyn)</t>
  </si>
  <si>
    <t>Inspiring &amp; Tranquil Experience</t>
  </si>
  <si>
    <t>Enormous 10 foot ceiling Bushwick room</t>
  </si>
  <si>
    <t>Modern Townhouse Apartment in Brooklyn</t>
  </si>
  <si>
    <t>Two bedroom apartment in Brooklyn/Bed Stuy</t>
  </si>
  <si>
    <t>Gorgeous Brooklyn Brownstone</t>
  </si>
  <si>
    <t>3 Bed + 2 Bath Trendy Upper East Apartment</t>
  </si>
  <si>
    <t>Bushwick Awesome Apartment</t>
  </si>
  <si>
    <t>Brooklyn Designer Home!!!</t>
  </si>
  <si>
    <t>NYC Couch Crashers, Travelers, Tourists &amp; Nomads</t>
  </si>
  <si>
    <t>Family-friendly apartment in Harlem MANHATTAN</t>
  </si>
  <si>
    <t>Cozy room on the UES</t>
  </si>
  <si>
    <t>luxury 2 bedrom, 1 bath, 1 living room top FL view</t>
  </si>
  <si>
    <t>Sunny Bushwick Bedroom</t>
  </si>
  <si>
    <t>Gay friendly in NYC</t>
  </si>
  <si>
    <t>Beautiful 3 bed 2 bath blocks fr subway in Astoria</t>
  </si>
  <si>
    <t>2 bedroom tourist heaven with outdoor space.</t>
  </si>
  <si>
    <t>Great Home&amp;Host, next to 1 train</t>
  </si>
  <si>
    <t>Heart of Astoria 3 bedrooms apt</t>
  </si>
  <si>
    <t>Private Apartment steps from Central Park</t>
  </si>
  <si>
    <t>Shared male room with bunk beds for rent for MALE</t>
  </si>
  <si>
    <t>2-bdrm Luxury Condo in Midtown</t>
  </si>
  <si>
    <t>The Turquoise Room</t>
  </si>
  <si>
    <t>Bright cozy room near Subway (M, J, Z, G trains)</t>
  </si>
  <si>
    <t>Entire Apartment in super convenient location</t>
  </si>
  <si>
    <t>Brooklyn's Best Kept Secret</t>
  </si>
  <si>
    <t>2 Bedroom Apt Newly renovated-10 Min to Times SQ.</t>
  </si>
  <si>
    <t>Luxurious Brooklyn Getaway - Two Bedroom Apartment</t>
  </si>
  <si>
    <t>Spacious,sunny, artistic loft by the L train</t>
  </si>
  <si>
    <t>Charming &amp; inviting Brooklyn Brownstone apartment</t>
  </si>
  <si>
    <t>Astoria Prime</t>
  </si>
  <si>
    <t>First floor #6</t>
  </si>
  <si>
    <t>Zen Private Bedroom ~Hamilton Heights, NY</t>
  </si>
  <si>
    <t>Snug &amp; Cozy 1 Bedroom -Hamilton Heights, NY</t>
  </si>
  <si>
    <t>Suite Dante-15 min Central Park+free street park</t>
  </si>
  <si>
    <t>The Sunset Affair</t>
  </si>
  <si>
    <t>Spacious getaway room in the heart of Bushwick</t>
  </si>
  <si>
    <t>A lovely taste of Brooklyn with this small bedroom</t>
  </si>
  <si>
    <t>Private Sunny Apt In Beautiful Brooklyn Brownstone</t>
  </si>
  <si>
    <t>Clean an comfortable apartment</t>
  </si>
  <si>
    <t>BEST LOCATION IN NY</t>
  </si>
  <si>
    <t>Beautiful room</t>
  </si>
  <si>
    <t>The Most Delicious Airbnb Ever</t>
  </si>
  <si>
    <t>Quiet, Sunny Bedroom in Lefferts Gardens</t>
  </si>
  <si>
    <t>Bushwick Room w Private Bath, 1 Block to Subway</t>
  </si>
  <si>
    <t>Entire apt in Manhattan. 15 mins to Times Square!</t>
  </si>
  <si>
    <t>Bright room in sunny Prime Williamsburg pad.</t>
  </si>
  <si>
    <t>Upper East Side Cozy Room!!!</t>
  </si>
  <si>
    <t>Huge, bright 1 bed w/ priv yard in Crown Heights!</t>
  </si>
  <si>
    <t>BedSTUY SupperCLUB</t>
  </si>
  <si>
    <t>Beautiful sunny BR in fully renovated apartment !!</t>
  </si>
  <si>
    <t>Experience Brownstone Living in Brooklyn!</t>
  </si>
  <si>
    <t>Brooklyn Stay Inn TH</t>
  </si>
  <si>
    <t>Cozy Art Private Bedroom-Hamilton Heights, NY</t>
  </si>
  <si>
    <t>Tranquil private bedroom, Hamilton Heights, NY</t>
  </si>
  <si>
    <t>Woody's Larger Bedroom</t>
  </si>
  <si>
    <t>Cozy Private Room in Flushing æ³•æ‹‰ç››ä¸­å¿ƒå–®äººæˆ¿é—´</t>
  </si>
  <si>
    <t>Huge, Clean Brooklyn Room with lots of light</t>
  </si>
  <si>
    <t>Beautiful East Village Room Open For You!</t>
  </si>
  <si>
    <t>Two room suite 1min from subway 20min to Manhattan</t>
  </si>
  <si>
    <t>Large Gorgeous BR in Artist Loft - BEST Location!!</t>
  </si>
  <si>
    <t>Comfy Private Room</t>
  </si>
  <si>
    <t>Cozy Private Room in Downtown Flushingæ³•æ‹‰ç››ä¸­å¿ƒç§äººæˆ¿é—´</t>
  </si>
  <si>
    <t>Sunny Bedroom with Private Bathroom/æ³•æ‹‰ç››ä¸­å¿ƒç§äººæˆ¿é–“ç¨ç«‹è¡›æµ´</t>
  </si>
  <si>
    <t>Sweet Spot In Manhattan NYC!</t>
  </si>
  <si>
    <t>Spacious home next to JFK airport</t>
  </si>
  <si>
    <t>Astoria Centeral Location</t>
  </si>
  <si>
    <t>Fully renovated Studio.Beautiful  and comfortable.</t>
  </si>
  <si>
    <t>Private Loft Apartment</t>
  </si>
  <si>
    <t>Large and bright room 15 min away from Manhattan</t>
  </si>
  <si>
    <t>Stunning Rare Garden Family Home w/Loft! #10303</t>
  </si>
  <si>
    <t>SUITE- PRIVATE 1/2 BATH, 4 BEDS IN WILLIAMSBURG!!</t>
  </si>
  <si>
    <t>Trendy Williamsburg! 1 block to subway (L).</t>
  </si>
  <si>
    <t>SUNNY ROOM IN WILLIAMSBURG - 1 BLOCK TO METRO!!</t>
  </si>
  <si>
    <t>Relaxing place for recharge energy</t>
  </si>
  <si>
    <t>Quiet and Sunny room in the best part of Brooklyn</t>
  </si>
  <si>
    <t>Modern &amp; Spacious Apartment in Central Harlem</t>
  </si>
  <si>
    <t>Private Bedroom NYC 10 mins to Williamsburg</t>
  </si>
  <si>
    <t>Chic one Bedroom apartment NYC</t>
  </si>
  <si>
    <t>Private basement suite on Striver's Row, Harlem</t>
  </si>
  <si>
    <t>Chic &amp; Cozy Brooklyn Apartment</t>
  </si>
  <si>
    <t>Inexpensive Private Room with NYC / SIUH Access #2</t>
  </si>
  <si>
    <t>Large Private Room in a Magnificent Penthouse NYC2</t>
  </si>
  <si>
    <t>Affordable Modern/Luxury 2 Bedroom Apt</t>
  </si>
  <si>
    <t>Comfy Room with Private Insuite Bathroom</t>
  </si>
  <si>
    <t>Clean and Comfortable Place to Rest in NYC!</t>
  </si>
  <si>
    <t>Private Room with En-Suite in Brooklyn Brownstone</t>
  </si>
  <si>
    <t>Sunny, Modern and Trendy Getaway Spot</t>
  </si>
  <si>
    <t>Inexpensive Private Room with NYC / SIUH Access #1</t>
  </si>
  <si>
    <t>Wild West Retreat in The Heart of Brooklyn</t>
  </si>
  <si>
    <t>Brooklyn, New York</t>
  </si>
  <si>
    <t>3 bedrooms 2 baths Brooklyn Home 15m to Manhattan!</t>
  </si>
  <si>
    <t>STUDIO.STYLE.BEDROOM+PRIVATE.BATHROOM+TOP.LOCATION</t>
  </si>
  <si>
    <t>Bushwick Brownstone Penthouse</t>
  </si>
  <si>
    <t>Cozy Ridgewood Apartment</t>
  </si>
  <si>
    <t>Stylish &amp; Tranquil East Village Three Bedroom</t>
  </si>
  <si>
    <t>NYC HUB HOME: Train @ 900ft; midtown 30min!</t>
  </si>
  <si>
    <t>Cozy two bedroom apartment in the Upper East Side</t>
  </si>
  <si>
    <t>Full apartment in Harlem</t>
  </si>
  <si>
    <t>Dekalb Ave. #1L</t>
  </si>
  <si>
    <t>Sunny apartment</t>
  </si>
  <si>
    <t>HiÃ©roglyphe</t>
  </si>
  <si>
    <t>Large Private Room With Three Windows</t>
  </si>
  <si>
    <t>2 BEDROOM APT-walk to CENTRAL PARK and restaurants</t>
  </si>
  <si>
    <t>Stunning, oversized 2 Bed, 2 Bath in Prime Wburg</t>
  </si>
  <si>
    <t>Great House for Large Groups; Close to Manhattan</t>
  </si>
  <si>
    <t>æ–°ä¸€å¤„å®¢å±…(New place 1)</t>
  </si>
  <si>
    <t>Inexpensive Private Rm w/ NYC/SIUH/RUMC Access 3</t>
  </si>
  <si>
    <t>Large 1 bedroom and private bath in Astoria</t>
  </si>
  <si>
    <t>Charming 2 Bedroom Private Apartment in Greenpoint</t>
  </si>
  <si>
    <t>Thomas's creek</t>
  </si>
  <si>
    <t>Bright renovated apartment, quiet Bushwick block!</t>
  </si>
  <si>
    <t>Private Room in peaceful town</t>
  </si>
  <si>
    <t>Mauriceâ€™s Penthouse</t>
  </si>
  <si>
    <t>Cute &amp; Cozy Studio in Chelsea!</t>
  </si>
  <si>
    <t>**FULL FLOOR - 3 BEDRMS, Times Sq/Restaurant Row**</t>
  </si>
  <si>
    <t>sunshine</t>
  </si>
  <si>
    <t>Paradise Garden, Spa, Steam &amp; Massage Table #10299</t>
  </si>
  <si>
    <t>Cozy Convenient 2-Bed GARDEN APT w/Central Heat/AC</t>
  </si>
  <si>
    <t>5min to Subwayâ˜…20min to Manhattanâ˜…Large Bklyn Apt!</t>
  </si>
  <si>
    <t>Airy, art-filled home in bohemian East Village</t>
  </si>
  <si>
    <t>Mia Suite East Village-free Street Parking+wifi</t>
  </si>
  <si>
    <t>New unit Amazing apartment on 5th  ave 3 bdr #4</t>
  </si>
  <si>
    <t>Sugar Hill Duplex Apartment</t>
  </si>
  <si>
    <t>Amazing Studio in Times Square</t>
  </si>
  <si>
    <t>Comfy one bedroom with backyard</t>
  </si>
  <si>
    <t>Private Bedroom in UES New York shared apartment.</t>
  </si>
  <si>
    <t>Charming Brooklyn apartment with Garden Access</t>
  </si>
  <si>
    <t>Quiet &amp; cozy 1 BR/balcony - Graham L in WBURG</t>
  </si>
  <si>
    <t>Brooklyn Cultural Chateau: Sunny Private Room</t>
  </si>
  <si>
    <t>Beautiful, spacious loft in Clinton Hill</t>
  </si>
  <si>
    <t>Gorgeous, charming upper east side one bedroom</t>
  </si>
  <si>
    <t>Very Quiet 'nd Safe, overlooking backyard gardens</t>
  </si>
  <si>
    <t>UPPER WEST SIDE: Renovated 2 FLOOR - 2 BED &amp; BATH</t>
  </si>
  <si>
    <t>Jades place</t>
  </si>
  <si>
    <t>Luxury One Bdrm Condo @TimeSquare</t>
  </si>
  <si>
    <t>Garden Duplex close to Central Park</t>
  </si>
  <si>
    <t>Private Room near Central Park</t>
  </si>
  <si>
    <t>Townhouse Apartment steps away from Central Park</t>
  </si>
  <si>
    <t>1BR  Breathtaking view w/Private Roof Top Bushwick</t>
  </si>
  <si>
    <t>String lights home 1 min to subway</t>
  </si>
  <si>
    <t>1 1/2 bedroom totally private  exclusive Apt. #4</t>
  </si>
  <si>
    <t>Cozy room 5 to 7 minutes from JFK airport.</t>
  </si>
  <si>
    <t>Beautiful, Spacious &amp; Comfortable Room</t>
  </si>
  <si>
    <t>HEAVENLY  PLACE</t>
  </si>
  <si>
    <t>Quiet Williamsburg Studio, Private Bath &amp; Entrance</t>
  </si>
  <si>
    <t>Great Williamsburg Spot</t>
  </si>
  <si>
    <t>1BRD Greenpoint BK! Nightlife, parks, shops, food</t>
  </si>
  <si>
    <t>Workspace Room 3</t>
  </si>
  <si>
    <t>Tourist spot</t>
  </si>
  <si>
    <t>Beautiful Room for 2 in Manhattan</t>
  </si>
  <si>
    <t>Style, Comfort &amp; Convenience in NYC getaway</t>
  </si>
  <si>
    <t>Spacious room in prime Willyb! Steps 2 Bedford L</t>
  </si>
  <si>
    <t>3 bedroom Tourist's heaven 2nd floor</t>
  </si>
  <si>
    <t>Beautiful room in Ridgewood</t>
  </si>
  <si>
    <t>Private Garden. Trendy Williamsburg location!</t>
  </si>
  <si>
    <t>2000sqf Modern Loft style Townhouse Williamsburg</t>
  </si>
  <si>
    <t>Williamsburg Luxury Artist Loft With All Amenities</t>
  </si>
  <si>
    <t>Comfortable Flatbush Bedroom &amp; Living Room (Rm# 3)</t>
  </si>
  <si>
    <t>Private room right next to Central Park!!</t>
  </si>
  <si>
    <t>Mid Century Modern Williamsburg Condo</t>
  </si>
  <si>
    <t>Upper West Side private room by Central Park</t>
  </si>
  <si>
    <t>Room at walking distance from Central Park!</t>
  </si>
  <si>
    <t>Converted Knitting Factory LOFT in N. Williamsburg</t>
  </si>
  <si>
    <t>Brooklyn Bedstuy Beauty</t>
  </si>
  <si>
    <t>UpperWestSide/2B1BA/SHORT-TERM/FURNISHED</t>
  </si>
  <si>
    <t>Beautifully Renovated 3BD/2BA â˜† 1 Block to Subway</t>
  </si>
  <si>
    <t>Lovely Room in the Heart of Manhattan</t>
  </si>
  <si>
    <t>Simple &amp; Convenient Manhattan Room</t>
  </si>
  <si>
    <t>Big private room in Sunnyside NYC 7 min Subway</t>
  </si>
  <si>
    <t>Great private room in NYC 20 min to Manhattan</t>
  </si>
  <si>
    <t>Spacious Private Room Near A C train in Brooklyn</t>
  </si>
  <si>
    <t>Explorer's Apartment</t>
  </si>
  <si>
    <t>A Contemporary Homelike Stay in the Best of BK</t>
  </si>
  <si>
    <t>Cosy soulful studio in the Upper West Side</t>
  </si>
  <si>
    <t>Cozy Room Great Price in Bushwick Bklyn! (Suite 4)</t>
  </si>
  <si>
    <t>1 bdrm apt / Prime Wburg / steps 2 Bedford L</t>
  </si>
  <si>
    <t>Dreamy room in Avenida Siempre Verde - Bushwick</t>
  </si>
  <si>
    <t>Awesome Central Park Room. Cozy Manhattan Space.</t>
  </si>
  <si>
    <t>Cozy Room Great Price in Bushwick, Bklyn!(Suite 3)</t>
  </si>
  <si>
    <t>BEST DEAL in NYC - Cute and Cozy Room Times Square</t>
  </si>
  <si>
    <t>BEST LOCATION - Lovely room by Times Square!!!</t>
  </si>
  <si>
    <t>NYC HUB Master Bedroom: Train @900ft</t>
  </si>
  <si>
    <t>Deluxe East Village Flat: 2 Bed - 2 Bath</t>
  </si>
  <si>
    <t>Cozy Room Great Price Bushwick Brooklyn (Suite 1)</t>
  </si>
  <si>
    <t>Light &amp; Airy home 1 minute to subway</t>
  </si>
  <si>
    <t>Lovely one bedroom apartment in Wiliamsburg</t>
  </si>
  <si>
    <t>Bright, spacious one bedroom in Brooklyn</t>
  </si>
  <si>
    <t>Your perfect space to all New York has to offer!</t>
  </si>
  <si>
    <t>Private Bedroom in Open Williamsburg Loft</t>
  </si>
  <si>
    <t>Verona TwentyOne - PHOEBE'S PLACE</t>
  </si>
  <si>
    <t>Beautiful Historic Harlem Townhouse</t>
  </si>
  <si>
    <t>Verona TwentyOne - RODFRED COMFORT</t>
  </si>
  <si>
    <t>Sunlit Private Room One Block off Subway (3 &amp; 4)</t>
  </si>
  <si>
    <t>Sunny room in Avenida Siempre Verde - Bushwick</t>
  </si>
  <si>
    <t>Cool Private Room in Dreamy Bedstuy Apartment</t>
  </si>
  <si>
    <t>Jades Place</t>
  </si>
  <si>
    <t>Nice &amp; Spacious Manhattan Room Near the Station</t>
  </si>
  <si>
    <t>NYC HUB GuestRoom: Train @ 900ft; midtown 30min!</t>
  </si>
  <si>
    <t>Great Townhome!! 1 Stop from Manhattan! Sleeps 6</t>
  </si>
  <si>
    <t>Bedstuy Brooklyn home with a view!!!</t>
  </si>
  <si>
    <t>Cozy Garden Suite on Prime Bed-Stuy Block</t>
  </si>
  <si>
    <t>Another comfy Bushwick</t>
  </si>
  <si>
    <t>15 Mins to Rockefeller Center!</t>
  </si>
  <si>
    <t>Luxurious Deluxe King Room St. Regis Manhattan</t>
  </si>
  <si>
    <t>Spacious Private Brooklyn Room w/ Backyard Access</t>
  </si>
  <si>
    <t>Spacious and Bright Williamsburg Loft</t>
  </si>
  <si>
    <t>Suite Monroe</t>
  </si>
  <si>
    <t>Modern light and bright townhouse in Brooklyn.</t>
  </si>
  <si>
    <t>Cozy room/creative space in modern bed stuy home.</t>
  </si>
  <si>
    <t>FURNISHED 2BR 1BA BY CENTRAL PARK!!</t>
  </si>
  <si>
    <t>Perfect Pied-Ã -Terre</t>
  </si>
  <si>
    <t>â™¥â™¥â™¥ Entire House with Backyard &amp; Superfast WiFiâ™¥â™¥â™¥</t>
  </si>
  <si>
    <t>Organic Bohemian Pad in Brooklyn</t>
  </si>
  <si>
    <t>Cozy, sunny oasis in the heart of Crown Heights</t>
  </si>
  <si>
    <t>Comfortable one bedroom apartment</t>
  </si>
  <si>
    <t>Cute Room. Manhattan. 20 min train to Time Square!</t>
  </si>
  <si>
    <t>Master bedroom. 20 min. train to Time Square!</t>
  </si>
  <si>
    <t>Tempting Loft in Lovely Neighborhood</t>
  </si>
  <si>
    <t>Private cozy Room near Central Park &amp; Museum Mile</t>
  </si>
  <si>
    <t>SuperHost 1 block to  Times Square NYC City Center</t>
  </si>
  <si>
    <t>Magic Waters - Brooklyn Refuge</t>
  </si>
  <si>
    <t>Sunny Room in Brooklyn 2</t>
  </si>
  <si>
    <t>Prime Location! The Mid/Upper East side Grey Room</t>
  </si>
  <si>
    <t>Beautiful, Modern &amp; Bright Apt in the East Village</t>
  </si>
  <si>
    <t>179st Hub Master Bedroom w/ balcony</t>
  </si>
  <si>
    <t>2 Stops from Manhattan in Trendy LIC</t>
  </si>
  <si>
    <t>== Modern, A/C, Easy Check-in / Book Instantly ==</t>
  </si>
  <si>
    <t>Luxury East Village Penthouse With Private Deck</t>
  </si>
  <si>
    <t>2 Bedroom in 1897 Landmarked house</t>
  </si>
  <si>
    <t>Prime Bushwick - 10 min to city - Superhost</t>
  </si>
  <si>
    <t>PERFECTLY LOCATED PRIVATE APARTMENT - AFFORDABLE</t>
  </si>
  <si>
    <t>Close to everywhere in NY!! Cerca de todo en NY!!</t>
  </si>
  <si>
    <t>Extra Large appartment in the heart of Manhattan</t>
  </si>
  <si>
    <t>2  PRIVATE  ROOMS IN A  SPACIOUS APPARTEMENT</t>
  </si>
  <si>
    <t>Cozy Room Great Price in Bushwick Bklyn! (Suite 2)</t>
  </si>
  <si>
    <t>Harlem Bliss</t>
  </si>
  <si>
    <t>Modern Bedroom in Townhouse. Close to subway.</t>
  </si>
  <si>
    <t>Private apartment, complimentary parking included.</t>
  </si>
  <si>
    <t>Cozy apartment in Astoria / Long Island City</t>
  </si>
  <si>
    <t>Sunny Top Floor Victorian</t>
  </si>
  <si>
    <t>New Amazing Modern Apartment w/ Backyard</t>
  </si>
  <si>
    <t>The Unique Home in New York City</t>
  </si>
  <si>
    <t>Bushwick Proper - king master bed private bathroom</t>
  </si>
  <si>
    <t>Simplistic &amp; Modern Apartment In Brooklyn</t>
  </si>
  <si>
    <t>Large/Cozy Two Bedroom In Bedford Stuyvesant</t>
  </si>
  <si>
    <t>Clean cozy room in Manhattan. 5 min to 135 St</t>
  </si>
  <si>
    <t>Charming Room with 2 Beds+ Laundry in Williamsburg</t>
  </si>
  <si>
    <t>Dazzling Room with 2 Beds+ Laundry in Williamsburg</t>
  </si>
  <si>
    <t>Staten Island Garden Apartment Near Ferry</t>
  </si>
  <si>
    <t>NYC X/L Bedroom/Private Bathroom. Long term</t>
  </si>
  <si>
    <t>Cozy Williamsburg room</t>
  </si>
  <si>
    <t>Beautiful Bedroom &amp; Bathroom in Brooklyn Oasis</t>
  </si>
  <si>
    <t>Charming room in Chelsea</t>
  </si>
  <si>
    <t>3 BEDS -ROOM IN CONVERTED FACTORY LOFT -NEAR METRO</t>
  </si>
  <si>
    <t>2 BEDS -YOUR ROOM IN CONVERTED FACTORY -NEAR METRO</t>
  </si>
  <si>
    <t>2 BEDS - INCREDIBLE LOCATION - 1 STOP TO MANHATTAN</t>
  </si>
  <si>
    <t>Queen Bed 2 guests UWS Manhattan</t>
  </si>
  <si>
    <t>Multicultural House</t>
  </si>
  <si>
    <t>Modern Renovated Sunny~Near Subways &amp; Central Park</t>
  </si>
  <si>
    <t>Spacious loft-style room in Upper East Side</t>
  </si>
  <si>
    <t>Chez Jesse Vacation Spot - Manhattan Loft</t>
  </si>
  <si>
    <t>Cozy Master bedroom/private bath.</t>
  </si>
  <si>
    <t>Heart of Bushwick 2 minutes to the L train</t>
  </si>
  <si>
    <t>Chelsea Proper</t>
  </si>
  <si>
    <t>Sunny One bedroom in the heart of the East Village</t>
  </si>
  <si>
    <t>**Newly Listed 2-bedroom gem with private entrance</t>
  </si>
  <si>
    <t>Furnished and Finished Basement Entire Place SAFE</t>
  </si>
  <si>
    <t>Cozy bedroom in Harlem</t>
  </si>
  <si>
    <t>Beautiful Crown Heights Studio apartment</t>
  </si>
  <si>
    <t>QUEEN BED 1 NEAR 3 METROS IN WILLIAMSBURG</t>
  </si>
  <si>
    <t>Charming and Spacious BK Loft 15 mins to Manhattan</t>
  </si>
  <si>
    <t>3BR/2.5BTH Modern Brownstone Duplex w Terrace</t>
  </si>
  <si>
    <t>Mid-century modern garden oasis</t>
  </si>
  <si>
    <t>Mint room w/attached bath in center of Flushing</t>
  </si>
  <si>
    <t>The converted one bedroom turned into a suite.</t>
  </si>
  <si>
    <t>Cozy NYC Retreat</t>
  </si>
  <si>
    <t>1BR trendy Bushwick apt &amp; minutes from Manhattan!</t>
  </si>
  <si>
    <t>Cute room,  45min Manhattan,  20 LGA, 20 JFK 2Peop</t>
  </si>
  <si>
    <t>Cozy room w/attached bath in center of Flushing</t>
  </si>
  <si>
    <t>Spacious paradise all by urself DT Flushing Mainst</t>
  </si>
  <si>
    <t>Modern room with great light, privacy nr J train</t>
  </si>
  <si>
    <t>Luxurious Modern Queen Bedroom in Brand New Apt</t>
  </si>
  <si>
    <t>Central Park High Floor Luxury One bedroom</t>
  </si>
  <si>
    <t>*Cozy Room in Manhattan with Private Living Room*</t>
  </si>
  <si>
    <t>Bright and Modern Luxury Master Room</t>
  </si>
  <si>
    <t>Aesthetically Designed Modern Private Room</t>
  </si>
  <si>
    <t>Spacious, Bright Harlem Treetop Duplex</t>
  </si>
  <si>
    <t>Bright &amp; modern one bed in heart of Williamsburg!</t>
  </si>
  <si>
    <t>Private room with king sized bed in Brooklyn.</t>
  </si>
  <si>
    <t>Staten Island Apartment</t>
  </si>
  <si>
    <t>Luxury in classic brownstone. Oversized 1 bedroom.</t>
  </si>
  <si>
    <t>Spectacular East Village Loft</t>
  </si>
  <si>
    <t>New york Lovely Guest Room.</t>
  </si>
  <si>
    <t>Lovely Manhattan Room near GCT / Central Park</t>
  </si>
  <si>
    <t>Great two Bedroom Apartment - 20 mins from NYC.</t>
  </si>
  <si>
    <t>Cozy 1 bedroom apartment in trendy Bushwick.</t>
  </si>
  <si>
    <t>Luxurious Hellâ€™s Kitchen Famous Vibrant NYC!</t>
  </si>
  <si>
    <t>Sweet room w/attached bath in center of Flushing.</t>
  </si>
  <si>
    <t>Grand Suite in Historic Brownstone</t>
  </si>
  <si>
    <t>4Js Home4You</t>
  </si>
  <si>
    <t>1 bedroom apt. in the heart of Upper West Side</t>
  </si>
  <si>
    <t>The St Marks: A large 7 bedroom 15 mins to Manhtan</t>
  </si>
  <si>
    <t>Large sun drenched queen bedroom in Brooklyn Loft</t>
  </si>
  <si>
    <t>Lofted Bedroom in Cool Sundrenched Brooklyn Loft</t>
  </si>
  <si>
    <t>Sunny Master Bedroom In Prime Williamsburg 30 Days</t>
  </si>
  <si>
    <t>Room4You by 4Js</t>
  </si>
  <si>
    <t>Spotless room w/attached bath. Center of Flushing</t>
  </si>
  <si>
    <t>Quiet and modern Williamsburg garden 1BR</t>
  </si>
  <si>
    <t>Cozy BK Home,Near JMZ lines,15-25 min to Manhattan</t>
  </si>
  <si>
    <t>East Village duplex with private roof access!</t>
  </si>
  <si>
    <t>Airy, modern apartment in a Brooklyn Brownstone</t>
  </si>
  <si>
    <t>Greenpoint Williamsburg Jewel for 6</t>
  </si>
  <si>
    <t>One Bedroom in Gramercy</t>
  </si>
  <si>
    <t>Single room w/ attached bath in heart of Flushing</t>
  </si>
  <si>
    <t>Large room w/ attached bath in heart of Flushing</t>
  </si>
  <si>
    <t>Stay comfortably with us. You'll be back again....</t>
  </si>
  <si>
    <t>Brooklyn Chill &amp; Explore</t>
  </si>
  <si>
    <t>Studio in our home Jamaica, Queens 17Min JFK</t>
  </si>
  <si>
    <t>Best Deal in Brooklyn Bedroom with own Bathroom</t>
  </si>
  <si>
    <t>Fam-Friendly Brooklyn Brownstone w. Vintage charm</t>
  </si>
  <si>
    <t>Huge Industrial Chic Williamsburg 1 Bdrm w/rooftop</t>
  </si>
  <si>
    <t>â˜…â˜†Sunnysideâ˜†-Locals' favorite neighbor for living-</t>
  </si>
  <si>
    <t>Williamsburg nest with private bathroom</t>
  </si>
  <si>
    <t>Large Williamsburg room with private deck</t>
  </si>
  <si>
    <t>Living Room sofa Bed in Chelsea</t>
  </si>
  <si>
    <t>Large 1 bed, 1.5 bath on the Upper East Side</t>
  </si>
  <si>
    <t>2 bedroom apartment in Astoria</t>
  </si>
  <si>
    <t>Big Bed Paradise</t>
  </si>
  <si>
    <t>Affordable bedroom in Brooklyn townhouse.</t>
  </si>
  <si>
    <t>Industrial Brooklyn Duplex w/ Rooftops!</t>
  </si>
  <si>
    <t>Beautiful Historic Brooklyn!</t>
  </si>
  <si>
    <t>Beautiful Sun Drenched Williamsburg Apartment</t>
  </si>
  <si>
    <t>Prewar Gem in Middle of Everything!</t>
  </si>
  <si>
    <t>Organic Oasis Duplex (EMF-free)</t>
  </si>
  <si>
    <t>NYC HUB XL @ 900ft from subway; 30 min to Midtown</t>
  </si>
  <si>
    <t>The Ultimate W-Burg Experience-Historic Building!</t>
  </si>
  <si>
    <t>Bushwick Duplex Haven near L train</t>
  </si>
  <si>
    <t>Nice, clean and large room. Peaceful place</t>
  </si>
  <si>
    <t>Lovely Room in Sunnsyide, 15 min ride to Manhattan</t>
  </si>
  <si>
    <t>Times Square Apartment</t>
  </si>
  <si>
    <t>Welcome Home To Ridgewood!</t>
  </si>
  <si>
    <t>Heights</t>
  </si>
  <si>
    <t>Warm &amp; Cozy Room in Sunnyside. Awesome Location!</t>
  </si>
  <si>
    <t>1BR Central park apartment with lots of sunshine!</t>
  </si>
  <si>
    <t>Staten Island Gem,  4 bedroom duplex in St. George</t>
  </si>
  <si>
    <t>Cozy and affordable</t>
  </si>
  <si>
    <t>Private room w/attached bath in hot of Flushing</t>
  </si>
  <si>
    <t>The BEST of SoBro</t>
  </si>
  <si>
    <t>Couple room w/attached bath. In heart of Flushing</t>
  </si>
  <si>
    <t>Large and clean room with a king size bed,</t>
  </si>
  <si>
    <t>Private bed/ bath in classic Upper West Side apt.</t>
  </si>
  <si>
    <t>Manhattan theater district</t>
  </si>
  <si>
    <t>French charm in Manhattan</t>
  </si>
  <si>
    <t>Welcoming place in Upper East Side</t>
  </si>
  <si>
    <t>1 Bedroom Apartment Near ESB</t>
  </si>
  <si>
    <t>Big and lovely apartment in Sunnyside NYC</t>
  </si>
  <si>
    <t>Queen-Sized Private Bedroom in Historic Harlem</t>
  </si>
  <si>
    <t>Heights IV</t>
  </si>
  <si>
    <t>Convenient Apartment in Brooklyn Townhouse</t>
  </si>
  <si>
    <t>Demmy's space</t>
  </si>
  <si>
    <t>Esther Home</t>
  </si>
  <si>
    <t>A Comfortable private room+Near # 2, 4 &amp; 6 trains</t>
  </si>
  <si>
    <t>Elegant 4 Bedroom 2.5 Bath with Contemporary Charm</t>
  </si>
  <si>
    <t>"THE MANHATTAN OASIS" Penthouse &amp; Private Terrace</t>
  </si>
  <si>
    <t>Mott Haven Dorm-Bed A</t>
  </si>
  <si>
    <t>Queens Finest Luxury Place</t>
  </si>
  <si>
    <t>Lovely, sunny &amp; quiet 1br Chelsea apt w/balcony</t>
  </si>
  <si>
    <t>Mott Haven Dorm-Bed B</t>
  </si>
  <si>
    <t>Mott Haven Dorm-Bed D</t>
  </si>
  <si>
    <t>Beautiful Studio Basement-35 minutes from the city</t>
  </si>
  <si>
    <t>Large King Sized Bedroom with Private Bathroom</t>
  </si>
  <si>
    <t>Harlem apartment</t>
  </si>
  <si>
    <t>Brand New Private Room in Heart of Brooklyn</t>
  </si>
  <si>
    <t>Spacious 1 bedroom in Bed Stuy Brooklyn</t>
  </si>
  <si>
    <t>Brooklyn Historical Townhouse</t>
  </si>
  <si>
    <t>Kozy Klean Kwiet</t>
  </si>
  <si>
    <t>3 Bedroom Artsy Apartment. Best Deal in Brooklyn.</t>
  </si>
  <si>
    <t>Great private room in Sunnyside NYC 7 min Subway</t>
  </si>
  <si>
    <t>Sunny cozy 1 bedroom- Designerâ€™s home</t>
  </si>
  <si>
    <t>Bronx Home 5 Minute walk from Yankee Stadium</t>
  </si>
  <si>
    <t>Private Room 2</t>
  </si>
  <si>
    <t>Authentic Brooklyn Brownstone - Garden Unit</t>
  </si>
  <si>
    <t>Heights V</t>
  </si>
  <si>
    <t>Brooklyn Tree House</t>
  </si>
  <si>
    <t>Luxury Apt with perfect location and views</t>
  </si>
  <si>
    <t>Spacious room with huge bay window &amp; natural light</t>
  </si>
  <si>
    <t>Cosy small room 15 mins away from Manhattan</t>
  </si>
  <si>
    <t>Small, Cozy room in Central Harlem neighborhood</t>
  </si>
  <si>
    <t>Stylish, convenient, renovated- 2 min to subway -</t>
  </si>
  <si>
    <t>Fabulous Bed-Stuy Brownstone Garden Apartment</t>
  </si>
  <si>
    <t>Brooklyn Apartment 2</t>
  </si>
  <si>
    <t>Cute &amp; Cozy Studio in the BEST part of BK</t>
  </si>
  <si>
    <t>Home For Medical Professionals - "The Tesla"</t>
  </si>
  <si>
    <t>Warm Duplex Townhouse</t>
  </si>
  <si>
    <t>Large Room in Manhattan Steps to Subway</t>
  </si>
  <si>
    <t>Private Room in Authentic Luxury Loft</t>
  </si>
  <si>
    <t>Cozy Room in the Center of Manhattan!</t>
  </si>
  <si>
    <t>Clinton Hill/Bedstuy Brooklyn stylish and artsy</t>
  </si>
  <si>
    <t>Private room in Bushwick Brooklyn</t>
  </si>
  <si>
    <t>Luxury Affordable comfort in the Bronx-Suite 3!</t>
  </si>
  <si>
    <t>East Village Cottage Life</t>
  </si>
  <si>
    <t>Bright &amp; Peaceful Brooklyn Abode!</t>
  </si>
  <si>
    <t>Comfortable and Bright 1 Bedroom Apartment</t>
  </si>
  <si>
    <t>Modem 2 bedroom in Times sq for 5ppl</t>
  </si>
  <si>
    <t>Queen Sized Bdrm in Historic Harlem (Townhouse)</t>
  </si>
  <si>
    <t>A Sunny Room w/Private Bath. 20 m to Mnhttn</t>
  </si>
  <si>
    <t>Brooklyn House at 443 linden Bedroom 2</t>
  </si>
  <si>
    <t>Brooklyn House at 443 Linden Room 3</t>
  </si>
  <si>
    <t>HUGE SPACE, HEART OF BROOKLYN, 1 BLOCK FROM SUBWAY</t>
  </si>
  <si>
    <t>Luxury Brownstone living in the heart of Brooklyn</t>
  </si>
  <si>
    <t>Modern Luxury Spacious Suite 15min from Manhattan</t>
  </si>
  <si>
    <t>Spacious room in a huge house, East williamsburg</t>
  </si>
  <si>
    <t>Chic Modern Minimalism | Private Luxury Space</t>
  </si>
  <si>
    <t>NEW Lofty 1bedroom UpperEast Side</t>
  </si>
  <si>
    <t>Sunlight, comfort, &amp; Brooklyn charm near the Park</t>
  </si>
  <si>
    <t>Charming Times Square Midtown One Bedroom!</t>
  </si>
  <si>
    <t>Full parlor floor in a Brooklyn brownstone</t>
  </si>
  <si>
    <t>STYLISH OPEN-PLAN LOFT IN BUSHWICK APARTMENT.</t>
  </si>
  <si>
    <t>Victorian Studio Bedroom Suite in Brooklyn</t>
  </si>
  <si>
    <t>Modern, Well-Appointed Room in NYC!</t>
  </si>
  <si>
    <t>Just Like Home!</t>
  </si>
  <si>
    <t>1 BR /stove /fridge / bath/ living rm 20 mins nyc</t>
  </si>
  <si>
    <t>Manhattan-Bronx Large Studio Apt in Mott Haven</t>
  </si>
  <si>
    <t>Sunny, Modern Williamsburg Condo Steps from Train</t>
  </si>
  <si>
    <t>#5 Quadruple private bedroom for 1-4 people</t>
  </si>
  <si>
    <t>Cozy Artists Apartment in Central Harlem</t>
  </si>
  <si>
    <t>Small Cozy Room in Astoria, Queens</t>
  </si>
  <si>
    <t>Modern room in Williamsburg</t>
  </si>
  <si>
    <t>Convenient room in Williamsburg</t>
  </si>
  <si>
    <t>COZY Single Bed @Williamsburg NY Lorimer Ltrain!</t>
  </si>
  <si>
    <t>Stylish bright and newly renovated</t>
  </si>
  <si>
    <t>Cute Private Room in Astoria Duplex</t>
  </si>
  <si>
    <t>Private room in E. Williamsburg!  Budget friendly!</t>
  </si>
  <si>
    <t>Amazing &amp; Cozy Room, Same Street As The Subway!</t>
  </si>
  <si>
    <t>Multicultural House II</t>
  </si>
  <si>
    <t>Newly renovated duplex home in Central Harlem</t>
  </si>
  <si>
    <t>Little Safe Haven</t>
  </si>
  <si>
    <t>Private!  Entire loft near the waterfront!</t>
  </si>
  <si>
    <t>NEW Perfect cozy 1 BDRM near JFK &amp; Casino NYC LGA</t>
  </si>
  <si>
    <t>Sunny Room with Private Bath</t>
  </si>
  <si>
    <t>Garden apartment in historic Brooklyn townhouse.</t>
  </si>
  <si>
    <t>Mellow, Stylish Bedroom close to Pratt #1</t>
  </si>
  <si>
    <t>Charming White Bedroom close to Pratt #2</t>
  </si>
  <si>
    <t>Crown Heights Urban Royal Penthouse</t>
  </si>
  <si>
    <t>Cozy and Convenient</t>
  </si>
  <si>
    <t>Beautiful Bushwick Oasis</t>
  </si>
  <si>
    <t>Private Entrance, Boutique Amenities, Zen Vibes</t>
  </si>
  <si>
    <t>Artful Williamsburg penthouse with rooftop, big TV</t>
  </si>
  <si>
    <t>Lovely brownstone, priv bath, garden, 15 min nyc!</t>
  </si>
  <si>
    <t>2-story Apt in the heart of The Upper West Side!</t>
  </si>
  <si>
    <t>1  bedroom apartment</t>
  </si>
  <si>
    <t>Luxury and convenience in the center of it all!</t>
  </si>
  <si>
    <t>Cozy Room for Rent very close to Manhattan</t>
  </si>
  <si>
    <t>UES private bedroom in shared apartment</t>
  </si>
  <si>
    <t>Large open space in Bushwick</t>
  </si>
  <si>
    <t>Comfortable clean large bedroom</t>
  </si>
  <si>
    <t>Artistic Studio Apt, Private Entrance</t>
  </si>
  <si>
    <t>Beautiful Room with 2 Beds Near Metro.</t>
  </si>
  <si>
    <t>Charming Room with 2 Beds Near Metro</t>
  </si>
  <si>
    <t>Beautiful 1.5 bedroom in Bed Stuy Brownstone.</t>
  </si>
  <si>
    <t>Luxurious Famous Hellâ€™s Kitchen!</t>
  </si>
  <si>
    <t>Sunny room with new Queen bed and large closet</t>
  </si>
  <si>
    <t>Delightful Private Room with 2 Beds Near Metro</t>
  </si>
  <si>
    <t>Spacious &amp; Comfortable Suite w/ Private Entry/Bath</t>
  </si>
  <si>
    <t>One stop away from manhattan</t>
  </si>
  <si>
    <t>LUXURY 3BDRM 2BTH Sleeps 10 PPL 30 min to Midtown</t>
  </si>
  <si>
    <t>The Symphony</t>
  </si>
  <si>
    <t>Sugar Cove</t>
  </si>
  <si>
    <t>Beautiful Upper East Side 1 Bedroom Apt: King Size</t>
  </si>
  <si>
    <t>Bushwick Brooklyn Grand Bedroom</t>
  </si>
  <si>
    <t>Rare gem nestled in the heart of Bushwick</t>
  </si>
  <si>
    <t>Dont Be Shy, Stay in Bedstuy!!!</t>
  </si>
  <si>
    <t>Upper East Chic 1BR Apartment Near Central Park</t>
  </si>
  <si>
    <t>Aidenâ€™s Red Door - Jr. Penthouse Suite</t>
  </si>
  <si>
    <t>THE LOUVRE MEETS THE HEART OF THE EAST VILLAGE</t>
  </si>
  <si>
    <t>Home of Harmony</t>
  </si>
  <si>
    <t>Nice Cozy Room In Brooklyn On A Dead End Block</t>
  </si>
  <si>
    <t>2BR Apartment in Ridgewood, 20min to Manhattan</t>
  </si>
  <si>
    <t>Notorious  -_-  15R</t>
  </si>
  <si>
    <t>Brooklyn Apartment with tons of light</t>
  </si>
  <si>
    <t>Large and bright bedroom 18 min to Grand Central</t>
  </si>
  <si>
    <t>Sunlit Spacious Apartment in Brooklyn</t>
  </si>
  <si>
    <t>The Cozy Corner in BedStuy</t>
  </si>
  <si>
    <t>Spice Island Hotspot</t>
  </si>
  <si>
    <t>Bedstuy Artists Quarter (tower corner room)</t>
  </si>
  <si>
    <t>**  2 Bedrooms in Central NYC! ***</t>
  </si>
  <si>
    <t>Brooklyn Magic Space</t>
  </si>
  <si>
    <t>Private bedroom 3 stops from Grand Central</t>
  </si>
  <si>
    <t>**Harlem, Chic Getaway! 5m to Dining/Trains***</t>
  </si>
  <si>
    <t>Stylish, clean, quiet space in the UES</t>
  </si>
  <si>
    <t>Prime upper east 2BR~Newly furnished!best value</t>
  </si>
  <si>
    <t>Family-friendly Brownstone, 2 blocks to Subway!</t>
  </si>
  <si>
    <t>Landmark Brooklyn Brownstone 35 min from Midtown</t>
  </si>
  <si>
    <t>Spacious room with a double bed in heart of BK</t>
  </si>
  <si>
    <t>Comfy room with a sunroof in the heart of BK!</t>
  </si>
  <si>
    <t>Peaceful Williamsburg Garden Duplex</t>
  </si>
  <si>
    <t>â€œTIME SQUAREâ€ 43rd street SINGLE BED</t>
  </si>
  <si>
    <t>Cozy, lofted room in Bushwick</t>
  </si>
  <si>
    <t>Bright and stylish bedroom 20min from Times Square</t>
  </si>
  <si>
    <t>Sunlit Private 1BR Suite w/Kitchen/Bath @A/C Lines</t>
  </si>
  <si>
    <t>Perfect family retreat for New York City ,Bushwick</t>
  </si>
  <si>
    <t>Beautiful and comfy Private bed/bath in Manhattan!</t>
  </si>
  <si>
    <t>The House on Richardson: Entire Home w/ Rear Yard</t>
  </si>
  <si>
    <t>HUGE 1-Bedroom in Theater District</t>
  </si>
  <si>
    <t>Brooklyn Awesomely Huge Apartment</t>
  </si>
  <si>
    <t>Very Spacious Colorful Room Close to Manhattan</t>
  </si>
  <si>
    <t>Newly renovated apartment in Brooklyn Townhouse</t>
  </si>
  <si>
    <t>Bright Ultimate View with Balcony + Roof Access</t>
  </si>
  <si>
    <t>4-Floor Unique Event Space 50P Cap. - #10299B</t>
  </si>
  <si>
    <t>Room in Williamburg BK</t>
  </si>
  <si>
    <t>Loft with Room in Exclusive Area near Free Ferry</t>
  </si>
  <si>
    <t>Spacious Room In The Heart Of Harlem</t>
  </si>
  <si>
    <t>"Home sweet Home"  Welcome friends</t>
  </si>
  <si>
    <t>Home away from home lodging #1  (1 Bed- 1 guest)</t>
  </si>
  <si>
    <t>Cheery Chelsea Charmer... best location!</t>
  </si>
  <si>
    <t>Amazing Central Park Apartment Close to everything</t>
  </si>
  <si>
    <t>Stay for a day, or two (or +), totally up to you!</t>
  </si>
  <si>
    <t>Quiet apartment. Easy access to L, J/M/Z, G lines.</t>
  </si>
  <si>
    <t>Nicely appointed BIG one bedroom off Central Park</t>
  </si>
  <si>
    <t>Cozy, sunny room in best neighborhood - Chelsea</t>
  </si>
  <si>
    <t>Private Room in the Heart of Harlem</t>
  </si>
  <si>
    <t>Designer Downtown Loft</t>
  </si>
  <si>
    <t>2  BEDROOM EUROPEAN CHIC CENTRAL PARK APARTMENT</t>
  </si>
  <si>
    <t>Lovely private room with private bath in Brooklyn</t>
  </si>
  <si>
    <t>Uptown Cozy Apartment</t>
  </si>
  <si>
    <t>â‹†Brooklyn Brownstone Suiteâ‹†Great Locationâ‹†</t>
  </si>
  <si>
    <t>Quaint 1 bedroom tenement apartment in E.Village</t>
  </si>
  <si>
    <t>Spice Island Hotspot two</t>
  </si>
  <si>
    <t>Decent basement room in Williamsburg</t>
  </si>
  <si>
    <t>Central park cheap sofa bed</t>
  </si>
  <si>
    <t>A cozy one-bedroom in the heart of Harlem</t>
  </si>
  <si>
    <t>The best location in Williamsburg, private room!</t>
  </si>
  <si>
    <t>Private bedroom in a loft apartment (Williamsburg)</t>
  </si>
  <si>
    <t>1BR in Manhattan. Central Park at your doorstep!</t>
  </si>
  <si>
    <t>Luxury Apt - Private Suite  in Theater District</t>
  </si>
  <si>
    <t>Fifth Ave/Central Park Studio Apt</t>
  </si>
  <si>
    <t>BEAUTIFUL PRIVATE ROOM IN EAST VILLAGE</t>
  </si>
  <si>
    <t>"Mi casa es su casa" Welcome home</t>
  </si>
  <si>
    <t>Large Bedroom Next to Central Park</t>
  </si>
  <si>
    <t>Excellent large private room - HK/Columbus Cir</t>
  </si>
  <si>
    <t>Affordable, quiet, tasteful bedspace</t>
  </si>
  <si>
    <t>Cozy bedroom in heart of Manhattan, next to Empire</t>
  </si>
  <si>
    <t>2 Bedroom Williamsburg Oasis w/Private Backyard</t>
  </si>
  <si>
    <t>Lovely one-bedroom in Hamilton Heights</t>
  </si>
  <si>
    <t>1 bedroom in newly renovated apartment</t>
  </si>
  <si>
    <t>Room in Charming Brooklyn Apartment</t>
  </si>
  <si>
    <t>Cozy studio is all you need, 20 mins to Manhattan</t>
  </si>
  <si>
    <t>1 Bedroom in east village</t>
  </si>
  <si>
    <t>Nice &amp; Big 2 Bedroom Apartment in The East Village</t>
  </si>
  <si>
    <t>Luxury Apt, 1 BR, Stainless Steel Appliances</t>
  </si>
  <si>
    <t>Cozy 1Bedroom Loft Style living (The entire Floor)</t>
  </si>
  <si>
    <t>Renovated. Nice &amp; clean 1/F RM in BK. Superhost!</t>
  </si>
  <si>
    <t>YOUR BROOKLYN HOME!  COZY + COMFY + CONVENIENT!B/2</t>
  </si>
  <si>
    <t>THE BEST LOCATION TO EXPERIENCE NYC!  B/3</t>
  </si>
  <si>
    <t>SERENE ESCAPE IN THE BUSY CITY!  L/3</t>
  </si>
  <si>
    <t>ALL YOU COULD WANT FOR YOUR STAY IN BK!  L/4</t>
  </si>
  <si>
    <t>Best Location in Luxury Building near Times Square</t>
  </si>
  <si>
    <t>Comfy Haven</t>
  </si>
  <si>
    <t>Lovely, Convenient &amp; Renovated Bushwick BK Room.</t>
  </si>
  <si>
    <t>Spice island  nook</t>
  </si>
  <si>
    <t>Flushing downtown luxury suite</t>
  </si>
  <si>
    <t>Flushing downtown large single room</t>
  </si>
  <si>
    <t>New York City cozy creative</t>
  </si>
  <si>
    <t>Sunny Spacious New Brooklyn Condo</t>
  </si>
  <si>
    <t>Luxury in Brooklyn</t>
  </si>
  <si>
    <t>Prime Williamsburg water front modern one-bed</t>
  </si>
  <si>
    <t>Pop Fashion Studio</t>
  </si>
  <si>
    <t>Brooklyn Home with a View</t>
  </si>
  <si>
    <t>Central Park Charming Home</t>
  </si>
  <si>
    <t>Best Manhattan location &amp; best room for the price!</t>
  </si>
  <si>
    <t>Bedstuy Private Room Two Blocks from Subway</t>
  </si>
  <si>
    <t>Lovely spacious 1 BR apartment in Williamsburg</t>
  </si>
  <si>
    <t>Artist Retreat in Williamsburg with studio space!</t>
  </si>
  <si>
    <t>Verona TwentyOne - Kendal Garden</t>
  </si>
  <si>
    <t>Piece of mind in Harlem</t>
  </si>
  <si>
    <t>Wonderful Clean 2 Bedroom Apartment in EV</t>
  </si>
  <si>
    <t>Cozy 1 person bedroom in Fancy neighborhood</t>
  </si>
  <si>
    <t>â–²Private Cozy Room at Madison Square Gardenâ–²</t>
  </si>
  <si>
    <t>Stunning apartment heart of Williamsburg 2bd/2ba</t>
  </si>
  <si>
    <t>Gorgeous please! Perfect for couple or two friends</t>
  </si>
  <si>
    <t>BEAUTIFUL 2 BEDROOM</t>
  </si>
  <si>
    <t>Cozy bedroom in Bed-Stuy area!</t>
  </si>
  <si>
    <t>BRIGHT BEAUTIFUL BROWNSTONE IN BROOKLYN</t>
  </si>
  <si>
    <t>Well located studio in the heart of NYC.</t>
  </si>
  <si>
    <t>Large sunny bedroom in Astoria, Queens</t>
  </si>
  <si>
    <t>Overnight Bed by Central Park New York City</t>
  </si>
  <si>
    <t>5 Star Manhattan Luxury St. Regis Hotel King Suite</t>
  </si>
  <si>
    <t>1 Bedroom, Comfortable Large Brownstone apt</t>
  </si>
  <si>
    <t>Beautiful Family Apt close to Broadway Station N/W</t>
  </si>
  <si>
    <t>Spacious sun-filled bedroom near Botanical Garden</t>
  </si>
  <si>
    <t>A GEM IN NOHO</t>
  </si>
  <si>
    <t>Luxury Studio style room in Manhattan Brownstone</t>
  </si>
  <si>
    <t>Bright &amp; Airy East Village Penthouse w/ Terrace</t>
  </si>
  <si>
    <t>Mother &amp; Daughter bnb-Brooklyn</t>
  </si>
  <si>
    <t>Stunning Penthouse 2 bedrooms full city view</t>
  </si>
  <si>
    <t>â€œQuincy Manorâ€ in the heart of Bedford-Stuyvesant.</t>
  </si>
  <si>
    <t>Boutique Brooklyn Loft</t>
  </si>
  <si>
    <t>Dvine Home,  5 Minutes from JFK, FREE parking</t>
  </si>
  <si>
    <t>Brooklyn's Finest - LL</t>
  </si>
  <si>
    <t>Room + movie theater/gym/roof - 1 block to subway!</t>
  </si>
  <si>
    <t>SIMPLEHOME</t>
  </si>
  <si>
    <t>Private 2BR w/washer/dryer/balcony in Bushwick</t>
  </si>
  <si>
    <t>Modern King-Bed Private room and en-suite Bathroom</t>
  </si>
  <si>
    <t>Beautiful, sunlit bedroom in Brooklyn</t>
  </si>
  <si>
    <t>10 min subway to Time Square Sunny 1BR</t>
  </si>
  <si>
    <t>Private Room in 2BR East Village Apartment</t>
  </si>
  <si>
    <t>Private Room With Private En-Suite Bathroom</t>
  </si>
  <si>
    <t>JFK Airport Great place to stay 6 minutes away</t>
  </si>
  <si>
    <t>Botanical Bedstuy</t>
  </si>
  <si>
    <t>Historic District Brownstone 35 min from Midtown</t>
  </si>
  <si>
    <t>Cozy private bedroom close to train and Manhattan</t>
  </si>
  <si>
    <t>East Village Peaceful Perfect One Bedroom</t>
  </si>
  <si>
    <t>Clean Affordable  Room #4</t>
  </si>
  <si>
    <t>Charming garden level apt in Brooklyn Townhouse</t>
  </si>
  <si>
    <t>Private bedroom with back yard</t>
  </si>
  <si>
    <t>Private guest suite on magnificent Brooklyn block</t>
  </si>
  <si>
    <t>Large, Bright Sunny Room in Bushwick near L train</t>
  </si>
  <si>
    <t>Treehouse Brooklyn Loft</t>
  </si>
  <si>
    <t>Flatbush Hideaway - Quiet and close to subway!</t>
  </si>
  <si>
    <t>Perfect for 4!</t>
  </si>
  <si>
    <t>STYLISH 2 BEDROOM APT RIGHT ON CENTRAL PARK WEST</t>
  </si>
  <si>
    <t>Mott Haven Dorm-Bed F</t>
  </si>
  <si>
    <t>Heart of Jamaica Queens</t>
  </si>
  <si>
    <t>NYC Private Bedroom in Spanish Harlem</t>
  </si>
  <si>
    <t>Sunny Hamilton Heights Apartment</t>
  </si>
  <si>
    <t>Bedroom in shared luxury apartment in East Village</t>
  </si>
  <si>
    <t>Great find 2 bedrooms 20minutes from Times Square</t>
  </si>
  <si>
    <t>Big basement apartment, very close to subway!</t>
  </si>
  <si>
    <t>Bright Sunny Manhattan Room in Shared apartment</t>
  </si>
  <si>
    <t>Private Room in HUGE Harlem Apartment!</t>
  </si>
  <si>
    <t>Room can fit 3 people in Manhattan close to subway</t>
  </si>
  <si>
    <t>Comfortable room close to train 30 min to Times Sq</t>
  </si>
  <si>
    <t>Blissful  Boudiors  Your Home Away From Home</t>
  </si>
  <si>
    <t>Private Bedroom / Bushwick</t>
  </si>
  <si>
    <t>PRIVATE ROOM IN ARTSY WILLIAMSBURG LOFT!</t>
  </si>
  <si>
    <t>Comfy &amp; Spacious Room in Williamsburg Loft</t>
  </si>
  <si>
    <t>Spacious, Stylish &amp; Sunny Mid-Century Home</t>
  </si>
  <si>
    <t>Williamsburg Hidden Gem</t>
  </si>
  <si>
    <t>A home away from home.</t>
  </si>
  <si>
    <t>Private Cozy&amp;Quiet Bedroom 1min from central park</t>
  </si>
  <si>
    <t>XL Private Bedroom in the Heart of Brooklyn</t>
  </si>
  <si>
    <t>Great deal! Comfy, brand new, close to subway:)</t>
  </si>
  <si>
    <t>Private BedStuy Wabi-sabi Apart. w/ own backyard.</t>
  </si>
  <si>
    <t>NEW  Luxury 1 Bedroom on UES  Perfect Location!!!</t>
  </si>
  <si>
    <t>Amazing and Lofty 2BD space in Williamsburg</t>
  </si>
  <si>
    <t>Contemporary Duplex with Grand Master Suite</t>
  </si>
  <si>
    <t>Morningside Park, near Columbia U., private room</t>
  </si>
  <si>
    <t>Private exquisite apartment with modern amenities</t>
  </si>
  <si>
    <t>Cozy and Spacious 2 bedroom Apartment</t>
  </si>
  <si>
    <t>New Renovated Studio~Prime Upper East~W/D</t>
  </si>
  <si>
    <t>Big Cozy room in Greenpoint, 5 mins from G train.</t>
  </si>
  <si>
    <t>Bright High Ceiling Bedroom in East Williamsburg</t>
  </si>
  <si>
    <t>LUMINOUS, COZY BR w/ personal BA + entrance in BK</t>
  </si>
  <si>
    <t>Luxury Duplex with large loft space and Terrace</t>
  </si>
  <si>
    <t>An Unbeatable Cozy 3 Bedroom Apartment.</t>
  </si>
  <si>
    <t>Garden Oasis in Brooklyn Brownstone 2mins to Train</t>
  </si>
  <si>
    <t>The Ideal Vacation Home in Brooklyn:</t>
  </si>
  <si>
    <t>Brightly Artsy 1 Bedroom next to Pratt Institute</t>
  </si>
  <si>
    <t>Artsy Brooklyn Apartment -25 Minutes to Manhattan</t>
  </si>
  <si>
    <t>Harlem 3 Bedroom, 1.5 Bathroom Condo - Bright!</t>
  </si>
  <si>
    <t>Calm, Quiet Space in Bedstuy</t>
  </si>
  <si>
    <t>Modern Flatbush Apartment in Townhouse</t>
  </si>
  <si>
    <t>Central Park &amp; Rooftop with 4 large luxury rooms</t>
  </si>
  <si>
    <t>Brooklyn Basement Bungalow BBnB</t>
  </si>
  <si>
    <t>Flushing downtown Single room</t>
  </si>
  <si>
    <t>SPACIOUS BRIGHT &amp; COZY 1BR in CHELSEA MANHATTAN</t>
  </si>
  <si>
    <t>Brand NewXL 1BR~Prime midtown~Laundry~Elev~Sleeps4</t>
  </si>
  <si>
    <t>New Construction 1BR~Prime Midtown~Elevator~Must C</t>
  </si>
  <si>
    <t>1 Bedroom - Fully Furnished - Williamsburg Loft</t>
  </si>
  <si>
    <t>Bright â€˜n Clean private room close to L M train!!</t>
  </si>
  <si>
    <t>Renovated 3 bedroom/2 full bath duplex.</t>
  </si>
  <si>
    <t>Quiet 1bedroom apartment</t>
  </si>
  <si>
    <t>Unique 2 bedroom apt in the center of Williamsburg</t>
  </si>
  <si>
    <t>Bright 1b on quiet Williamsburg street</t>
  </si>
  <si>
    <t>Cozy room with private entrance in Harlem.</t>
  </si>
  <si>
    <t>Glorious Bedstuy: Large room with a work station.</t>
  </si>
  <si>
    <t>Cozy Room in Ridgewood/Bushwick! 25 Mins to NYC</t>
  </si>
  <si>
    <t>Brand New!XL 1 BR!Prime Midtown~Elv bldg~BestValue</t>
  </si>
  <si>
    <t>Hidden 2 Bedrm Gem in SOBRO! Minutes to NYC!</t>
  </si>
  <si>
    <t>Elegant &amp; Luxurious, Clean &amp; Cheerful entire house</t>
  </si>
  <si>
    <t>Home away from home lodging #2 with 2 Bed- 2 guest</t>
  </si>
  <si>
    <t>Home away from home lodging 3 (2 Beds - 2 guests)</t>
  </si>
  <si>
    <t>Sun drenched 1 bedroom furnished</t>
  </si>
  <si>
    <t>Entire apartment in townhouse</t>
  </si>
  <si>
    <t>Garden Apt in fully renovated town house.</t>
  </si>
  <si>
    <t>Modern 2 Bedroom Walk in. 3 min from Subway !</t>
  </si>
  <si>
    <t>Cozy Room in Huge place in Prospect Heights</t>
  </si>
  <si>
    <t>Bright/Cozy 1 Bedroom Condo in Heart of Brooklyn!</t>
  </si>
  <si>
    <t>BETTER SIDE OF BED-STUY</t>
  </si>
  <si>
    <t>Spacious Apartment Near Central Park (Manhattan)</t>
  </si>
  <si>
    <t>Quiet parlour floor apartment on tree-lined street</t>
  </si>
  <si>
    <t>Clean private room near Central Park, NYC</t>
  </si>
  <si>
    <t>Skylight spacious Bedroom</t>
  </si>
  <si>
    <t>Sunny and cozy studio 30 min from Manhattan</t>
  </si>
  <si>
    <t>Lovely Spacious Apt close to Manhattan &amp; Airports</t>
  </si>
  <si>
    <t>Suite Donna Dina - free Street Parking+wifi</t>
  </si>
  <si>
    <t>BK Home Away From Home</t>
  </si>
  <si>
    <t>Bright and Sunny Room in Brand New Apt</t>
  </si>
  <si>
    <t>Large Bedroom with private sunroom Columbus Circle</t>
  </si>
  <si>
    <t>Charming, East Village One Bedroom</t>
  </si>
  <si>
    <t>BB+B  Brooklyn Brick &amp; Brownstone/ Treetop terrace</t>
  </si>
  <si>
    <t>The Heart of BedSty</t>
  </si>
  <si>
    <t>Private Room With Kitchen Across From MSG</t>
  </si>
  <si>
    <t>Large One Bedroom Suite With Kitchen in Midtown</t>
  </si>
  <si>
    <t>Large Private Suite in the Heart of Midtown</t>
  </si>
  <si>
    <t>Accessible Two Bedded Suite With Kitchen near MSG</t>
  </si>
  <si>
    <t>Huge Two Bedroom Suite in the Heart of New York</t>
  </si>
  <si>
    <t>Large One Bedroom Double With Kitchen in Manhattan</t>
  </si>
  <si>
    <t>Two Beds in Private Room near Times Square and MSG</t>
  </si>
  <si>
    <t>Private and Spacious Queen Room Across From MSG</t>
  </si>
  <si>
    <t>Gorgeous Bushwick Townhome</t>
  </si>
  <si>
    <t>Cozy Bronx Home ( 2 nd floor)</t>
  </si>
  <si>
    <t>Lovely Spacious Home Close to Manhattan &amp; Airports</t>
  </si>
  <si>
    <t>Parkside Chateau</t>
  </si>
  <si>
    <t>Stylish &amp; Cozy Room Same Street As The Subway</t>
  </si>
  <si>
    <t>Private Room in a chill home 20 mins to Manhattan</t>
  </si>
  <si>
    <t>beautiful and clean  studio apartmen in Astoria</t>
  </si>
  <si>
    <t>Packaged for one plus group (QUEEN)</t>
  </si>
  <si>
    <t>Packaged for one plus groups (ENSUITE KING)</t>
  </si>
  <si>
    <t>Cozy sofa-bed 2 in apartment!  Near to Manhattan !</t>
  </si>
  <si>
    <t>XL Williamsburg Full Apartment for rent</t>
  </si>
  <si>
    <t>Beckoning â€Bed-Stayâ€ 2 BR Suite in Bed-Stuy</t>
  </si>
  <si>
    <t>BEST SIDE OF BED-STUY</t>
  </si>
  <si>
    <t>Brooklyn Awesomely Huge and Hip Apartment</t>
  </si>
  <si>
    <t>THE STUDIO LODGE BROOKLYN</t>
  </si>
  <si>
    <t>1920's Historic Home near JFK and LGA Airport</t>
  </si>
  <si>
    <t>Two Bedrooms Tonhouse</t>
  </si>
  <si>
    <t>Your own sanctuary! Private Floor, 3min to subway</t>
  </si>
  <si>
    <t>2bd BOUTIQUE  Apartament in the heart of MANHATTAN</t>
  </si>
  <si>
    <t>Sunny Bed-Stuy Apartment Next to Subway</t>
  </si>
  <si>
    <t>XtraLarge Room SuperComfortable Bed 15mntsToTimeSq</t>
  </si>
  <si>
    <t>Cosy private bedroom in UES/Harlem</t>
  </si>
  <si>
    <t>Brand New BK Duplex in the Center of it All!!!</t>
  </si>
  <si>
    <t>Decatur street Limestone an Urban Zen  experience</t>
  </si>
  <si>
    <t>Modern and Spacious Brooklyn Apartment</t>
  </si>
  <si>
    <t>Chic 2 bedroom Brownstone with garden 17m to MHTN.</t>
  </si>
  <si>
    <t>Adorable walk-up on the high lineâ€”with views!</t>
  </si>
  <si>
    <t>UPPER WEST SIDE: Renovated Private Cozy Room &amp; BR</t>
  </si>
  <si>
    <t>Absolutely stunning 3bed 1ba, Thank me later!</t>
  </si>
  <si>
    <t>Bright and Spacious in Bed Stuy, Brooklyn</t>
  </si>
  <si>
    <t>SPACIOUS 4BR/2BA APT W/PRIVATE OUTDOOR SPACE UWS</t>
  </si>
  <si>
    <t>Beautiful Bed-Stuy Brownstone w/ Outdoor Oasis</t>
  </si>
  <si>
    <t>Brand New 1BR prime UES~W/D the unit Best Value</t>
  </si>
  <si>
    <t>Beautiful Cozy room in Hellâ€™s Kitchen,Times Square</t>
  </si>
  <si>
    <t>Royal Court</t>
  </si>
  <si>
    <t>Huge Apartment with Amazing City Views</t>
  </si>
  <si>
    <t>ST MARKS /heart of EAST VILLAGE sleep up to 8</t>
  </si>
  <si>
    <t>Luda and David Nest to share.</t>
  </si>
  <si>
    <t>Bed-Stuy, Brooklyn apt w/ rooftop &amp; skyline view.</t>
  </si>
  <si>
    <t>THIES IN HARLEM .</t>
  </si>
  <si>
    <t>Modern Brand New 3 Bedroom/2 Baths In Hip Brooklyn</t>
  </si>
  <si>
    <t>Brooklyn 1BR Full Apartment Great Location</t>
  </si>
  <si>
    <t>Large private bedroom New York</t>
  </si>
  <si>
    <t>Bronx Beauty</t>
  </si>
  <si>
    <t>Industrial bedroom  1 minute to Subway</t>
  </si>
  <si>
    <t>Beautiful sunny bedroom in central Williamsburg</t>
  </si>
  <si>
    <t>Artists Corner</t>
  </si>
  <si>
    <t>Jungle room in hip Bushwick</t>
  </si>
  <si>
    <t>21min to Manhattan &amp; Safe Neighborhood&amp;PrivateRoom</t>
  </si>
  <si>
    <t>Large private bedroom 15 min from Manhattan</t>
  </si>
  <si>
    <t>Le Chateau Boutique in Le Brooklyn , NY ! Voila !</t>
  </si>
  <si>
    <t>Private, Beautiful Upper Eastside Townhome</t>
  </si>
  <si>
    <t>Mid Century modern room  1 minute to Subway</t>
  </si>
  <si>
    <t>Vintage Brooklyn Room 1 minute to Subway</t>
  </si>
  <si>
    <t>LAVISH 3 Bedroom in Williamsburg!!</t>
  </si>
  <si>
    <t>1 Bedroom open floor garden apartment</t>
  </si>
  <si>
    <t>Astoria Center Location</t>
  </si>
  <si>
    <t>Cozy Guest Quarters in East Village Penthouse!</t>
  </si>
  <si>
    <t>Beautiful Private Home in Bushwick, Brooklyn!</t>
  </si>
  <si>
    <t>Your Next Vacation Should be Here...Walk to TimeSq</t>
  </si>
  <si>
    <t>Spacious yellow room in Brooklyn</t>
  </si>
  <si>
    <t>Hamilton Heights Home Away from Home! (30-Day Min)</t>
  </si>
  <si>
    <t>Pleasant Room on Pleasant Avenue, NYC</t>
  </si>
  <si>
    <t>Cozy private bedroom 15 min from Manhattan</t>
  </si>
  <si>
    <t>Priv room in an immaculate Apt,near Cent Park, UWS</t>
  </si>
  <si>
    <t>Charming 1 bedroom apartment with private patio</t>
  </si>
  <si>
    <t>Cozy apartment by Central Park</t>
  </si>
  <si>
    <t>Shared Room in Manhattan</t>
  </si>
  <si>
    <t>Spacious private room in the heart of Astoria</t>
  </si>
  <si>
    <t>â˜…Warm + Welcoming BEDSTUY - Private2BR on J/M/Zâ˜…</t>
  </si>
  <si>
    <t>Modern, Airy &amp; Sunny Apt in Brownstone Brooklyn!</t>
  </si>
  <si>
    <t>Quiet and comfy Room in the heart of Williamsbourg</t>
  </si>
  <si>
    <t>Shared room y Times Square</t>
  </si>
  <si>
    <t>Modern Astoria Apartment</t>
  </si>
  <si>
    <t>Designer Madison Ave Studio with Brand New Kitchen</t>
  </si>
  <si>
    <t>Packaged for one plus groups (ENSUITE KING ROYAL)</t>
  </si>
  <si>
    <t>3 Bedroom Spacious Apartment</t>
  </si>
  <si>
    <t>Sun-Filled 3 Bedroom Apartment in Bronx</t>
  </si>
  <si>
    <t>Shared Room and Exp Heart of Manhattan</t>
  </si>
  <si>
    <t>Charming and Bright Apt. in Heart of Williamsburg</t>
  </si>
  <si>
    <t>Packaged for one and groups (QUEEN B)</t>
  </si>
  <si>
    <t>Cute, comfy room in beautiful Brooklyn brownstone</t>
  </si>
  <si>
    <t>Gorgeous Apartment on the Upper West Side</t>
  </si>
  <si>
    <t>Location! Room in Bklyn 10 minutes to Manhattan B3</t>
  </si>
  <si>
    <t>Location! Room in Bklyn 10 minutes to Manhattan U1</t>
  </si>
  <si>
    <t>Location! Room in Bklyn 10 minutes to Manhattan U2</t>
  </si>
  <si>
    <t>Location! Room in Bklyn 10 minutes to Manhattan U3</t>
  </si>
  <si>
    <t>Location! Room in Bklyn 10 minutes to Manhattan B1</t>
  </si>
  <si>
    <t>Affordable Luxury 2 Bedroom &amp; 2 Bath In Brooklyn</t>
  </si>
  <si>
    <t>Cozy Modern Townhouse Garden Apt</t>
  </si>
  <si>
    <t>Clinton Hill/Bed Stuy Artist Retreat</t>
  </si>
  <si>
    <t>Bright &amp; Cozy Apartment walking distance to Subway</t>
  </si>
  <si>
    <t>Modern and bright 2Bed 2Bath Bushwick, Brooklyn</t>
  </si>
  <si>
    <t>Manhattan Ave Apartment 2 stops from Times Square</t>
  </si>
  <si>
    <t>Beautiful duplex apartment by Times Square</t>
  </si>
  <si>
    <t>Room with GARDEN</t>
  </si>
  <si>
    <t>Comfortable and Cozy Home</t>
  </si>
  <si>
    <t>SummerWintersGetaway- 8 mins from JFK</t>
  </si>
  <si>
    <t>Cozy apartment In Manhattan</t>
  </si>
  <si>
    <t>LARGE LUXURIOUS BEDROOM CLOSE TO MANHATTAN</t>
  </si>
  <si>
    <t>BEAUTIFUL PRIVATE ROOM CLOSE TO MANHATTAN</t>
  </si>
  <si>
    <t>SUNNY ROOM</t>
  </si>
  <si>
    <t>Private small room in 3 bdr apt - East Village</t>
  </si>
  <si>
    <t>Small Private Room  in 3 bdr apt - East Village</t>
  </si>
  <si>
    <t>CLEAN &amp; SPACIOUS ROOM  CLOSE TO MANHATTAN</t>
  </si>
  <si>
    <t>BRIGHT ROOM CLOSE TO MIDTOWN MANHATTAN</t>
  </si>
  <si>
    <t>Master Room in Harlem Duplex</t>
  </si>
  <si>
    <t>The Power Tower</t>
  </si>
  <si>
    <t>Bedroom in the Heart of Brooklyn</t>
  </si>
  <si>
    <t>Beautiful Clean &amp; Quiet Room! Rm#3</t>
  </si>
  <si>
    <t>Manhattan room near Apollo. 5 mins walk to subway!</t>
  </si>
  <si>
    <t>Quiet &amp; Modern Serene Bedroom near J subway train</t>
  </si>
  <si>
    <t>Cozy home, away from home. 15 mins from downtown.</t>
  </si>
  <si>
    <t>Cool newly renovated 1BR Apt overlooking Park</t>
  </si>
  <si>
    <t>Adorable room 2</t>
  </si>
  <si>
    <t>Private Room in a Brand New Apt / Quiet Building</t>
  </si>
  <si>
    <t>A Little Sumptin' on Sumpter</t>
  </si>
  <si>
    <t>Red Violet</t>
  </si>
  <si>
    <t>Charming One-Bedroom East Village Apartment</t>
  </si>
  <si>
    <t>BedStuy Penthouse Duplex 1BR</t>
  </si>
  <si>
    <t>Yellow  ButterFly</t>
  </si>
  <si>
    <t>Lavidaloca plc</t>
  </si>
  <si>
    <t>Live Brooklyn II - 2 Bedroom Apt  5 Min to Subway!</t>
  </si>
  <si>
    <t>Luxury apt with East River views in Greenpoint, NY</t>
  </si>
  <si>
    <t>Clean and comfortable place</t>
  </si>
  <si>
    <t>Convenient room in Hellâ€™s Kitchen</t>
  </si>
  <si>
    <t>Sumptin' Simple on Sumpter</t>
  </si>
  <si>
    <t>LUXURY Brownstone, 13 ft ceilings, exposed brick</t>
  </si>
  <si>
    <t>Large, Bright &amp; Cozy Retreat-2 in B'klyn</t>
  </si>
  <si>
    <t>Chelsea gem in the middle of Manhattan.</t>
  </si>
  <si>
    <t>Beautiful Room + Private Bath Same St As Subway!</t>
  </si>
  <si>
    <t>THE STUDIO LODGE NYC</t>
  </si>
  <si>
    <t>Mott Haven Dorm-Bed G</t>
  </si>
  <si>
    <t>TIMES SQUARE Cozy private room</t>
  </si>
  <si>
    <t>Large Studio Loft Centrally Located</t>
  </si>
  <si>
    <t>Brooklyn's Finest - UL</t>
  </si>
  <si>
    <t>Enjoy Yourself in Classic East Village 1BR</t>
  </si>
  <si>
    <t>Large 1 Bedroom Apartment in Chelsea</t>
  </si>
  <si>
    <t>Modern and perfectly located 1BD (East Village)</t>
  </si>
  <si>
    <t>( BLUE ROOM ) Private in Beautiful Town House</t>
  </si>
  <si>
    <t>Bright, modern, cozy 1 bed with amazing view</t>
  </si>
  <si>
    <t>West 80's Private Bedroom Walk to  Central Park</t>
  </si>
  <si>
    <t>On Top Of The Ridge (Wood)</t>
  </si>
  <si>
    <t>Iconic West 57 Street/Central park/Junior 1Bedroom</t>
  </si>
  <si>
    <t>Private 1br Apartment for Your Brooklyn Experience</t>
  </si>
  <si>
    <t>The Feel Good in Ridgewood</t>
  </si>
  <si>
    <t>Beautiful Brooklyn Brownstone Production Space</t>
  </si>
  <si>
    <t>Comfortable home for all your needs!!!</t>
  </si>
  <si>
    <t>King's Airbnb</t>
  </si>
  <si>
    <t>Massive One Bedroom with Office /Yoga Room /Yard</t>
  </si>
  <si>
    <t>Amazing big apartment in UWS Manhattan,  2 bdr</t>
  </si>
  <si>
    <t>Sunny and Luxurious Penthouse Loft in West Harlem</t>
  </si>
  <si>
    <t>Cozy 2 Bedroom in the East Village</t>
  </si>
  <si>
    <t>Super private room and bath with private entrance</t>
  </si>
  <si>
    <t>Beautiful private room 20-25 min from Times Square</t>
  </si>
  <si>
    <t>Beautiful Room in Manhattan</t>
  </si>
  <si>
    <t>Clean and comfortable private room</t>
  </si>
  <si>
    <t>Sanctuary Studio in Long Island City</t>
  </si>
  <si>
    <t>Mott Haven Dorm AA</t>
  </si>
  <si>
    <t>Mott Haven Dorm BB</t>
  </si>
  <si>
    <t>Mott Haven Dorm DD</t>
  </si>
  <si>
    <t>Mott Haven Dorm CC</t>
  </si>
  <si>
    <t>Cozy one bedroom apartment with modern touch!</t>
  </si>
  <si>
    <t>Brand new in the heart of Bushwick</t>
  </si>
  <si>
    <t>Comfortable Bushwick bedroom</t>
  </si>
  <si>
    <t>Stylish Room in Swanky Bushwick Apartment</t>
  </si>
  <si>
    <t>Great Private Room with 2 Beds Near Metro</t>
  </si>
  <si>
    <t>Large Two Floor Apartment in Hip Bushwick Area</t>
  </si>
  <si>
    <t>Shared room in Hell's Kitchen near Times Square 1</t>
  </si>
  <si>
    <t>Shared apt by Central Park Near Times Square 2</t>
  </si>
  <si>
    <t>Shared Room By Times Square near Central Park 3</t>
  </si>
  <si>
    <t>Sun-drenched 1 bedroom in Clinton Hill/Bed-Stuy</t>
  </si>
  <si>
    <t>Gay friendly</t>
  </si>
  <si>
    <t>Heights II</t>
  </si>
  <si>
    <t>Gorgeous 2 Bed 1 Bath - Sutton Place</t>
  </si>
  <si>
    <t>Roomy &amp; Spacious Modern  Bedroom near J train</t>
  </si>
  <si>
    <t>Gorgeous Apartment in a Historic Brownstone</t>
  </si>
  <si>
    <t>Cute and Modern Luxury Apartment in Times Square</t>
  </si>
  <si>
    <t>Beautiful Brooklyn Vintage Townhouse Apartment</t>
  </si>
  <si>
    <t>Enjoy Brooklyn... visit Manhattan</t>
  </si>
  <si>
    <t>Cozy &amp; Convenient 1bed/bath in Crown Heights BK</t>
  </si>
  <si>
    <t>clean + cute room in williamsburg</t>
  </si>
  <si>
    <t>Beyond the Valley of the Doll House</t>
  </si>
  <si>
    <t>Spacious Home - 10 minutes from Central Park</t>
  </si>
  <si>
    <t>Brooklyn Escape</t>
  </si>
  <si>
    <t>AMAZING 5 BEDS CHELSEA/MEATPACKING. BEST LOCATION!</t>
  </si>
  <si>
    <t>Luxury studio in Manhattan</t>
  </si>
  <si>
    <t>Nature Sanctuary</t>
  </si>
  <si>
    <t>One bedroom in Williamsburg, Brooklyn</t>
  </si>
  <si>
    <t>3000 sq. ft. Designer Loft in the heart of NYC</t>
  </si>
  <si>
    <t>Charming 1 Bedroom Apartment In The Heart of NYC</t>
  </si>
  <si>
    <t>Bright, loft-style room in prime Williamsburg</t>
  </si>
  <si>
    <t>Designer owned, newly renovated Bed Stuy flat</t>
  </si>
  <si>
    <t>Beautiful and comfortable Upper East Side location</t>
  </si>
  <si>
    <t>New Large home away from home 15 min from midtown</t>
  </si>
  <si>
    <t>Affordable Suite Steps from Central Park</t>
  </si>
  <si>
    <t>Outstanding &amp; Luxury 2BR in Manhattan, next to TS</t>
  </si>
  <si>
    <t>Studio - Steps from Central Park and Times Square</t>
  </si>
  <si>
    <t>Two Bathroom Suite steps from Central Park</t>
  </si>
  <si>
    <t>Spacious and stylish 2BR in NoMad - brand new</t>
  </si>
  <si>
    <t>Sunset Suite in Spectacular E. Village Penthouse!</t>
  </si>
  <si>
    <t>YAYA's COZY One-Bedroom in a Beautiful Brownstone</t>
  </si>
  <si>
    <t>Fantastic Apartment in Manhattan Center</t>
  </si>
  <si>
    <t>Sunny private bedroom in Brooklyn, 20min to Mnhttn</t>
  </si>
  <si>
    <t>Spacious 5 BED, 2 Full BATH (15 mins to Manhattan)</t>
  </si>
  <si>
    <t>Great Astoria Apartment</t>
  </si>
  <si>
    <t>Yellow Room</t>
  </si>
  <si>
    <t>Amanecer espectacular con terraza privada</t>
  </si>
  <si>
    <t>Private Room in Manhattan 15 min. from Midtown!</t>
  </si>
  <si>
    <t>3 Bedroom duplex in 2 Family House Brooklyn</t>
  </si>
  <si>
    <t>Spacious Apartment perfect to relax and enjoy .</t>
  </si>
  <si>
    <t>Baisley Best - 4 minutes from JFK Airport</t>
  </si>
  <si>
    <t>Beautiful &amp; huge apartment in great location</t>
  </si>
  <si>
    <t>Decorator's Apt in Mansion Off 5th Ave</t>
  </si>
  <si>
    <t>Upper East Side Luxury Mansion Off 5th Ave</t>
  </si>
  <si>
    <t>Trendy &amp; Modern Bushwick Brooklyn Apartment</t>
  </si>
  <si>
    <t>BEST LOCATION IN SUNNYSIDE-15 MINUTES TO MANHATTAN</t>
  </si>
  <si>
    <t>Design haven with private backyard &amp; greenhouse</t>
  </si>
  <si>
    <t>Two Bedroom Apartment with Kitchen and Four Beds.</t>
  </si>
  <si>
    <t>EXCLUSIVE Apartment ~ NEW LUXURY boutique building</t>
  </si>
  <si>
    <t>Sunlit LGBTQ+ Cozy Private Queen Room @Bushwick</t>
  </si>
  <si>
    <t>More Comfy Bushwick</t>
  </si>
  <si>
    <t>Modern 2BD in Astoria-10 min to Central Park</t>
  </si>
  <si>
    <t>Two  Bedroom in 2 Family House in Brooklyn</t>
  </si>
  <si>
    <t>Bright, New &amp; Quiet Bushwick Apt close subway L/J</t>
  </si>
  <si>
    <t>Modern 2 BEDROOM PRIME Upper East Side APT.</t>
  </si>
  <si>
    <t>Very close to Subway, Jamaica Hosp, Airtrain, JFK</t>
  </si>
  <si>
    <t>4 Bedroom apartment in  2 family house in Brooklyn</t>
  </si>
  <si>
    <t>Geraldine's  1 BR APT 5 min from JFK</t>
  </si>
  <si>
    <t>Apartment with basement private entrance</t>
  </si>
  <si>
    <t>Cute Apartment steps from Time Square</t>
  </si>
  <si>
    <t>Spacious Bushwick 3BR, 2.5 Bath (Steps to Subway!)</t>
  </si>
  <si>
    <t>Modern Bushwick 2BR (15 Minutes to Manhattan!)</t>
  </si>
  <si>
    <t>Spacious Bushwick 5BR, 3.5 BATH (Steps to Subway!)</t>
  </si>
  <si>
    <t>3 Bedroom house in 2 family house.</t>
  </si>
  <si>
    <t>New Luxury Manhattan Apartment</t>
  </si>
  <si>
    <t>Lofty spacious sun drenched home</t>
  </si>
  <si>
    <t>Unique Furnished Apt in UES Mansion Off 5th</t>
  </si>
  <si>
    <t>Large Crownheights Apartment Sublet</t>
  </si>
  <si>
    <t>Cozy Brooklyn bedroom close to Manhattan et al</t>
  </si>
  <si>
    <t>Beautiful Brownstone Entire Apartment In Manhattan</t>
  </si>
  <si>
    <t>Our slice of the Big Apple - good for large groups</t>
  </si>
  <si>
    <t>The High Rise Apartment</t>
  </si>
  <si>
    <t>Great 1 Bedroom Loft in Cool SoBro Area</t>
  </si>
  <si>
    <t>Beautiful 1 bedroom steps from Central Park!</t>
  </si>
  <si>
    <t>3 bedroom beautiful, cozy apt close to Times Sq.</t>
  </si>
  <si>
    <t>Amazing Luxury on Striverâ€™s Row</t>
  </si>
  <si>
    <t>Heart of Bushwick home</t>
  </si>
  <si>
    <t>LOVELY separate apartment in Bedstuy brownstone</t>
  </si>
  <si>
    <t>NEW ENTIRE HOME BEAUTIFUL 3BED/2.5BATH DUPLEX</t>
  </si>
  <si>
    <t>Trendy East Village apt for 4! Street level apt</t>
  </si>
  <si>
    <t>Sunny, Spacious, Beautiful Apt</t>
  </si>
  <si>
    <t>Cozy bedroom 25 min from Manhattan</t>
  </si>
  <si>
    <t>Sunny and clean bedroom 25 min from Manhattan</t>
  </si>
  <si>
    <t>Bright private bedroom 25 min from Manhattan</t>
  </si>
  <si>
    <t>Urban Oasis Apartment for Fam or Friends</t>
  </si>
  <si>
    <t>Luxury Brooklyn Condo only 30 min to NYC</t>
  </si>
  <si>
    <t>Sutton Place High Rise</t>
  </si>
  <si>
    <t>Cozy 2 bedroom apt in Astoria / Long Island City</t>
  </si>
  <si>
    <t>Luxury 3 Stops to Times Square</t>
  </si>
  <si>
    <t>Backyard in BK, Modern Reno, Sleeps 6, Walk 2train</t>
  </si>
  <si>
    <t>2bdrms lrg prime Williamsburg apt in townhouse</t>
  </si>
  <si>
    <t>Spacious Modern Apt. Near JFK Airport and Trains</t>
  </si>
  <si>
    <t>Harlem Hidden Gem,Clean, Affordable and Convenient</t>
  </si>
  <si>
    <t>Unbeatable &amp; Massive Midtown 3 Bedroom Apt</t>
  </si>
  <si>
    <t>Private Cozy Three Bedroom apartment for 8</t>
  </si>
  <si>
    <t>Great Room  Great Location Williamsburg</t>
  </si>
  <si>
    <t>House of Monkey playful space for kids and family</t>
  </si>
  <si>
    <t>3bedroom First Floor apt in prime Williamsburg</t>
  </si>
  <si>
    <t>Stylish 2 Beds Apartment with Private Parking</t>
  </si>
  <si>
    <t>Bright, airy &amp; cute Single Bedroom in Williamsburg</t>
  </si>
  <si>
    <t>Spacious 2BR Manhattan/NYC  apt. Mins. to time sq.</t>
  </si>
  <si>
    <t>Spectacular 2 Bedroom, 2 1/2 Bath</t>
  </si>
  <si>
    <t>Williamsburg 2nd Fl 2bed Floor thru Apt townhouse</t>
  </si>
  <si>
    <t>Clean, quiet, lux BR in Midtown</t>
  </si>
  <si>
    <t>Flushing Hideout</t>
  </si>
  <si>
    <t>Kosy apt w modern new furniture in the heart of NY</t>
  </si>
  <si>
    <t>Sleeping Easy on the East Side! 1 Bed/1 Bath</t>
  </si>
  <si>
    <t>little Oasis in New York artistic best Bushwick</t>
  </si>
  <si>
    <t>Garden flat in most artistic New York Bushwick</t>
  </si>
  <si>
    <t>Best luxury deal in Manhattan.</t>
  </si>
  <si>
    <t>FUNKY FLATBUSH FLAT</t>
  </si>
  <si>
    <t>Spacious room near subway</t>
  </si>
  <si>
    <t>Fresh &amp; Bright Private Room near J train</t>
  </si>
  <si>
    <t>Sunny Spacious Long Island City Apartment</t>
  </si>
  <si>
    <t>Lg and Lovely 2 bedroom in Astoria. Sleeps up to 8</t>
  </si>
  <si>
    <t>Gorgeous 3 BR with backyard 15 minutes from Soho</t>
  </si>
  <si>
    <t>Piano duplex in New York artistic best Bushwick</t>
  </si>
  <si>
    <t>Nice &amp; Lovely room in LIC.5 stops to Times Square</t>
  </si>
  <si>
    <t>Comfortable bedroom to enjoy your visit in NYC!</t>
  </si>
  <si>
    <t>Entire 3 Bedroom Astoria Apartment</t>
  </si>
  <si>
    <t>Perfectly Located Organic Getaway</t>
  </si>
  <si>
    <t>Large 3 bed, 2 bath , garden , bbq , all you need</t>
  </si>
  <si>
    <t>Charming one bedroom - newly renovated rowhouse</t>
  </si>
  <si>
    <t>rickyh@yahoo.com</t>
  </si>
  <si>
    <t>Price</t>
  </si>
  <si>
    <t>amandac@yahoo.com</t>
  </si>
  <si>
    <t>michaelj@yahoo.com</t>
  </si>
  <si>
    <t>nicholasr@hotmail.com</t>
  </si>
  <si>
    <t>sandras@yahoo.com</t>
  </si>
  <si>
    <t>virginiab@outlook.com</t>
  </si>
  <si>
    <t>matthews@gmail.com</t>
  </si>
  <si>
    <t>brandong@gmail.com</t>
  </si>
  <si>
    <t>kathleend@yahoo.com</t>
  </si>
  <si>
    <t>joshuak@gmail.com</t>
  </si>
  <si>
    <t>anthonym@yahoo.com</t>
  </si>
  <si>
    <t>angelah@gmail.com</t>
  </si>
  <si>
    <t>jenniferr@gmail.com</t>
  </si>
  <si>
    <t>joshuar@hotmail.com</t>
  </si>
  <si>
    <t>caitlind@hotmail.com</t>
  </si>
  <si>
    <t>nicolec@outlook.com</t>
  </si>
  <si>
    <t>kenneths@outlook.com</t>
  </si>
  <si>
    <t>marys@gmail.com</t>
  </si>
  <si>
    <t>jerryr@gmail.com</t>
  </si>
  <si>
    <t>melissas@gmail.com</t>
  </si>
  <si>
    <t>shirleyg@outlook.com</t>
  </si>
  <si>
    <t>susand@yahoo.com</t>
  </si>
  <si>
    <t>williamm@yahoo.com</t>
  </si>
  <si>
    <t>carolc@gmail.com</t>
  </si>
  <si>
    <t>rachels@hotmail.com</t>
  </si>
  <si>
    <t>joans@yahoo.com</t>
  </si>
  <si>
    <t>davidm@outlook.com</t>
  </si>
  <si>
    <t>amandah@hotmail.com</t>
  </si>
  <si>
    <t>debrac@yahoo.com</t>
  </si>
  <si>
    <t>samantham@yahoo.com</t>
  </si>
  <si>
    <t>christopherb@hotmail.com</t>
  </si>
  <si>
    <t>anthonyh@yahoo.com</t>
  </si>
  <si>
    <t>kathleend@gmail.com</t>
  </si>
  <si>
    <t>gregoryf@yahoo.com</t>
  </si>
  <si>
    <t>maries@yahoo.com</t>
  </si>
  <si>
    <t>thomass@outlook.com</t>
  </si>
  <si>
    <t>joshuas@yahoo.com</t>
  </si>
  <si>
    <t>dianel@outlook.com</t>
  </si>
  <si>
    <t>robertm@yahoo.com</t>
  </si>
  <si>
    <t>bettyh@hotmail.com</t>
  </si>
  <si>
    <t>thomass@gmail.com</t>
  </si>
  <si>
    <t>michaels@hotmail.com</t>
  </si>
  <si>
    <t>pamelaa@hotmail.com</t>
  </si>
  <si>
    <t>robertl@outlook.com</t>
  </si>
  <si>
    <t>susanl@hotmail.com</t>
  </si>
  <si>
    <t>robertp@hotmail.com</t>
  </si>
  <si>
    <t>richardp@yahoo.com</t>
  </si>
  <si>
    <t>wendyw@yahoo.com</t>
  </si>
  <si>
    <t>kimm@outlook.com</t>
  </si>
  <si>
    <t>margaretb@hotmail.com</t>
  </si>
  <si>
    <t>robertd@outlook.com</t>
  </si>
  <si>
    <t>andrewr@outlook.com</t>
  </si>
  <si>
    <t>barbarah@yahoo.com</t>
  </si>
  <si>
    <t>alexanders@outlook.com</t>
  </si>
  <si>
    <t>meganm@hotmail.com</t>
  </si>
  <si>
    <t>nathanh@hotmail.com</t>
  </si>
  <si>
    <t>christopherb@outlook.com</t>
  </si>
  <si>
    <t>juditho@yahoo.com</t>
  </si>
  <si>
    <t>maryw@outlook.com</t>
  </si>
  <si>
    <t>sarahh@hotmail.com</t>
  </si>
  <si>
    <t>jessicag@gmail.com</t>
  </si>
  <si>
    <t>julies@yahoo.com</t>
  </si>
  <si>
    <t>georgec@gmail.com</t>
  </si>
  <si>
    <t>cynthiah@gmail.com</t>
  </si>
  <si>
    <t>ruthh@outlook.com</t>
  </si>
  <si>
    <t>dianeb@outlook.com</t>
  </si>
  <si>
    <t>whitneyp@outlook.com</t>
  </si>
  <si>
    <t>joans@outlook.com</t>
  </si>
  <si>
    <t>maryb@gmail.com</t>
  </si>
  <si>
    <t>susanh@yahoo.com</t>
  </si>
  <si>
    <t>davidc@gmail.com</t>
  </si>
  <si>
    <t>michaelstuart@hotmail.com</t>
  </si>
  <si>
    <t>josephh@gmail.com</t>
  </si>
  <si>
    <t>lindag@hotmail.com</t>
  </si>
  <si>
    <t>danielr@yahoo.com</t>
  </si>
  <si>
    <t>nicolej@yahoo.com</t>
  </si>
  <si>
    <t>dennisw@hotmail.com</t>
  </si>
  <si>
    <t>courtneyw@yahoo.com</t>
  </si>
  <si>
    <t>stevens@yahoo.com</t>
  </si>
  <si>
    <t>jamesm@yahoo.com</t>
  </si>
  <si>
    <t>markh@gmail.com</t>
  </si>
  <si>
    <t>zacharyg@hotmail.com</t>
  </si>
  <si>
    <t>maryn@gmail.com</t>
  </si>
  <si>
    <t>geralds@gmail.com</t>
  </si>
  <si>
    <t>christopherd@gmail.com</t>
  </si>
  <si>
    <t>donalds@outlook.com</t>
  </si>
  <si>
    <t>patriciac@hotmail.com</t>
  </si>
  <si>
    <t>nicoles@outlook.com</t>
  </si>
  <si>
    <t>jamesm@gmail.com</t>
  </si>
  <si>
    <t>marym@gmail.com</t>
  </si>
  <si>
    <t>kggrant@yahoo.com</t>
  </si>
  <si>
    <t>jacobf@yahoo.com</t>
  </si>
  <si>
    <t>josephl@outlook.com</t>
  </si>
  <si>
    <t>mattheww@yahoo.com</t>
  </si>
  <si>
    <t>darlenesangel@hotmail.com</t>
  </si>
  <si>
    <t>matthewg22@gmail.com</t>
  </si>
  <si>
    <t>ryanttaylor@hotmail.com</t>
  </si>
  <si>
    <t>bjdavid13@hotmail.com</t>
  </si>
  <si>
    <t>tjgomez@outlook.com</t>
  </si>
  <si>
    <t>hefrancis57@hotmail.com</t>
  </si>
  <si>
    <t>joo28@hotmail.com</t>
  </si>
  <si>
    <t>mjandrews@hotmail.com</t>
  </si>
  <si>
    <t>kathyk@outlook.com</t>
  </si>
  <si>
    <t>jawitt@hotmail.com</t>
  </si>
  <si>
    <t>garym39@yahoo.com</t>
  </si>
  <si>
    <t>crwhitehead51@hotmail.com</t>
  </si>
  <si>
    <t>adamblair@gmail.com</t>
  </si>
  <si>
    <t>rtwood34@yahoo.com</t>
  </si>
  <si>
    <t>brianross@yahoo.com</t>
  </si>
  <si>
    <t>bernicegibson@gmail.com</t>
  </si>
  <si>
    <t>paulaaholland22@outlook.com</t>
  </si>
  <si>
    <t>brianc49@outlook.com</t>
  </si>
  <si>
    <t>seanb59@gmail.com</t>
  </si>
  <si>
    <t>torosales97@hotmail.com</t>
  </si>
  <si>
    <t>jrmichael@yahoo.com</t>
  </si>
  <si>
    <t>kgcampbell@yahoo.com</t>
  </si>
  <si>
    <t>ltkamal52@yahoo.com</t>
  </si>
  <si>
    <t>jbmccarthy@outlook.com</t>
  </si>
  <si>
    <t>judyj28@gmail.com</t>
  </si>
  <si>
    <t>dannyturner@hotmail.com</t>
  </si>
  <si>
    <t>llhubbard43@gmail.com</t>
  </si>
  <si>
    <t>bryantrcollins33@outlook.com</t>
  </si>
  <si>
    <t>mdwebber@gmail.com</t>
  </si>
  <si>
    <t>aimeej@outlook.com</t>
  </si>
  <si>
    <t>sherryperry49@hotmail.com</t>
  </si>
  <si>
    <t>toddkirkland41@outlook.com</t>
  </si>
  <si>
    <t>constancemperry@gmail.com</t>
  </si>
  <si>
    <t>brittneyt@gmail.com</t>
  </si>
  <si>
    <t>donaldgiles@hotmail.com</t>
  </si>
  <si>
    <t>debravazquez@yahoo.com</t>
  </si>
  <si>
    <t>cynthiahicks65@outlook.com</t>
  </si>
  <si>
    <t>justinwashington@outlook.com</t>
  </si>
  <si>
    <t>jcwaters41@hotmail.com</t>
  </si>
  <si>
    <t>amynstone60@outlook.com</t>
  </si>
  <si>
    <t>josephr83@yahoo.com</t>
  </si>
  <si>
    <t>walterh45@yahoo.com</t>
  </si>
  <si>
    <t>caitliniwalsh47@gmail.com</t>
  </si>
  <si>
    <t>charlesrice@hotmail.com</t>
  </si>
  <si>
    <t>bsjamison71@hotmail.com</t>
  </si>
  <si>
    <t>kristenchandra@outlook.com</t>
  </si>
  <si>
    <t>debrac91@gmail.com</t>
  </si>
  <si>
    <t>marilynl78@gmail.com</t>
  </si>
  <si>
    <t>jacquelinew@gmail.com</t>
  </si>
  <si>
    <t>johnnyjmills84@gmail.com</t>
  </si>
  <si>
    <t>mistytjennings33@yahoo.com</t>
  </si>
  <si>
    <t>paulaf99@yahoo.com</t>
  </si>
  <si>
    <t>dennismcclure90@gmail.com</t>
  </si>
  <si>
    <t>beverlyb@gmail.com</t>
  </si>
  <si>
    <t>jamiecassidy14@outlook.com</t>
  </si>
  <si>
    <t>rhondalhamilton31@gmail.com</t>
  </si>
  <si>
    <t>ltaguilar58@gmail.com</t>
  </si>
  <si>
    <t>stcrawford@hotmail.com</t>
  </si>
  <si>
    <t>dianneachin@gmail.com</t>
  </si>
  <si>
    <t>rdmartin1@hotmail.com</t>
  </si>
  <si>
    <t>mgrichard@gmail.com</t>
  </si>
  <si>
    <t>adaquino75@yahoo.com</t>
  </si>
  <si>
    <t>mesantiago@gmail.com</t>
  </si>
  <si>
    <t>aclane@gmail.com</t>
  </si>
  <si>
    <t>carolrleonard38@yahoo.com</t>
  </si>
  <si>
    <t>debratsang4@yahoo.com</t>
  </si>
  <si>
    <t>ashleym@outlook.com</t>
  </si>
  <si>
    <t>juliepreston12@hotmail.com</t>
  </si>
  <si>
    <t>larryj12@hotmail.com</t>
  </si>
  <si>
    <t>beverlylraj14@gmail.com</t>
  </si>
  <si>
    <t>michelleh56@outlook.com</t>
  </si>
  <si>
    <t>briansanders@gmail.com</t>
  </si>
  <si>
    <t>fksaleem@outlook.com</t>
  </si>
  <si>
    <t>msguerrero34@yahoo.com</t>
  </si>
  <si>
    <t>bjhuang1@hotmail.com</t>
  </si>
  <si>
    <t>gailpguerra@gmail.com</t>
  </si>
  <si>
    <t>nstapia44@hotmail.com</t>
  </si>
  <si>
    <t>carolynflores@gmail.com</t>
  </si>
  <si>
    <t>karenn@gmail.com</t>
  </si>
  <si>
    <t>dfjackson@yahoo.com</t>
  </si>
  <si>
    <t>woodrowp64@hotmail.com</t>
  </si>
  <si>
    <t>aaronmahmoud@outlook.com</t>
  </si>
  <si>
    <t>caitlinsims54@gmail.com</t>
  </si>
  <si>
    <t>edithh6@outlook.com</t>
  </si>
  <si>
    <t>dennisjmanning21@yahoo.com</t>
  </si>
  <si>
    <t>johnnyjrobles47@hotmail.com</t>
  </si>
  <si>
    <t>robertodaniels@gmail.com</t>
  </si>
  <si>
    <t>kylemkong22@outlook.com</t>
  </si>
  <si>
    <t>alyssamedina@yahoo.com</t>
  </si>
  <si>
    <t>kpmiller1@outlook.com</t>
  </si>
  <si>
    <t>krystald42@yahoo.com</t>
  </si>
  <si>
    <t>ashleylarson53@outlook.com</t>
  </si>
  <si>
    <t>louisekarim99@outlook.com</t>
  </si>
  <si>
    <t>tammydavid@outlook.com</t>
  </si>
  <si>
    <t>jonathancopeland@outlook.com</t>
  </si>
  <si>
    <t>marilynnmayer@yahoo.com</t>
  </si>
  <si>
    <t>clwright50@gmail.com</t>
  </si>
  <si>
    <t>lindahaynes18@hotmail.com</t>
  </si>
  <si>
    <t>kcsinha39@outlook.com</t>
  </si>
  <si>
    <t>lindapaterson@yahoo.com</t>
  </si>
  <si>
    <t>warrenjwan@yahoo.com</t>
  </si>
  <si>
    <t>jshicks@yahoo.com</t>
  </si>
  <si>
    <t>sandraw75@outlook.com</t>
  </si>
  <si>
    <t>darringray49@yahoo.com</t>
  </si>
  <si>
    <t>andrewbarnett3@yahoo.com</t>
  </si>
  <si>
    <t>tonijcarroll77@outlook.com</t>
  </si>
  <si>
    <t>lindseys4@gmail.com</t>
  </si>
  <si>
    <t>gregorygcastro@gmail.com</t>
  </si>
  <si>
    <t>charlesberger83@yahoo.com</t>
  </si>
  <si>
    <t>edwardb@gmail.com</t>
  </si>
  <si>
    <t>leedhughes@gmail.com</t>
  </si>
  <si>
    <t>lmfischer@yahoo.com</t>
  </si>
  <si>
    <t>williampowell@yahoo.com</t>
  </si>
  <si>
    <t>vivianc25@yahoo.com</t>
  </si>
  <si>
    <t>cindymfreeman5@hotmail.com</t>
  </si>
  <si>
    <t>louisbmanuel37@hotmail.com</t>
  </si>
  <si>
    <t>tonyat60@outlook.com</t>
  </si>
  <si>
    <t>jchunt91@gmail.com</t>
  </si>
  <si>
    <t>helenc@gmail.com</t>
  </si>
  <si>
    <t>christophergbradley@yahoo.com</t>
  </si>
  <si>
    <t>marymmoses@yahoo.com</t>
  </si>
  <si>
    <t>joanc32@yahoo.com</t>
  </si>
  <si>
    <t>gregoryfrench@gmail.com</t>
  </si>
  <si>
    <t>kellybush20@yahoo.com</t>
  </si>
  <si>
    <t>jennifermontgomery@yahoo.com</t>
  </si>
  <si>
    <t>jeremyigomes47@outlook.com</t>
  </si>
  <si>
    <t>brianjcarr@gmail.com</t>
  </si>
  <si>
    <t>jacquelineh@outlook.com</t>
  </si>
  <si>
    <t>waynemgaines55@yahoo.com</t>
  </si>
  <si>
    <t>janicerodrigues71@hotmail.com</t>
  </si>
  <si>
    <t>debrafking71@gmail.com</t>
  </si>
  <si>
    <t>nancydoyle93@hotmail.com</t>
  </si>
  <si>
    <t>seanb18@outlook.com</t>
  </si>
  <si>
    <t>lisameadows34@yahoo.com</t>
  </si>
  <si>
    <t>ritah@yahoo.com</t>
  </si>
  <si>
    <t>warrenvgallagher97@outlook.com</t>
  </si>
  <si>
    <t>mecrawford88@outlook.com</t>
  </si>
  <si>
    <t>rohollingsworth@hotmail.com</t>
  </si>
  <si>
    <t>brandonmyang@outlook.com</t>
  </si>
  <si>
    <t>rovance69@outlook.com</t>
  </si>
  <si>
    <t>stephenmorris@yahoo.com</t>
  </si>
  <si>
    <t>derekm100@outlook.com</t>
  </si>
  <si>
    <t>joanobrien@yahoo.com</t>
  </si>
  <si>
    <t>patriciajjimenez46@yahoo.com</t>
  </si>
  <si>
    <t>carolyntong46@outlook.com</t>
  </si>
  <si>
    <t>elwills27@yahoo.com</t>
  </si>
  <si>
    <t>thelmasrivastava64@gmail.com</t>
  </si>
  <si>
    <t>bjmann@yahoo.com</t>
  </si>
  <si>
    <t>sfvillegas80@outlook.com</t>
  </si>
  <si>
    <t>joanjstevens14@outlook.com</t>
  </si>
  <si>
    <t>jacobosingh75@hotmail.com</t>
  </si>
  <si>
    <t>amandacruz52@yahoo.com</t>
  </si>
  <si>
    <t>corajbutler21@hotmail.com</t>
  </si>
  <si>
    <t>robertiazmi98@gmail.com</t>
  </si>
  <si>
    <t>mildredfernandez@hotmail.com</t>
  </si>
  <si>
    <t>adambkane5@hotmail.com</t>
  </si>
  <si>
    <t>ftevans54@hotmail.com</t>
  </si>
  <si>
    <t>justinm43@hotmail.com</t>
  </si>
  <si>
    <t>jdperry30@hotmail.com</t>
  </si>
  <si>
    <t>nancyguzman@yahoo.com</t>
  </si>
  <si>
    <t>kennethgupta4@hotmail.com</t>
  </si>
  <si>
    <t>deboraht@gmail.com</t>
  </si>
  <si>
    <t>jjyates@hotmail.com</t>
  </si>
  <si>
    <t>mikegoode@outlook.com</t>
  </si>
  <si>
    <t>donaldssutton45@gmail.com</t>
  </si>
  <si>
    <t>debbielpowell@gmail.com</t>
  </si>
  <si>
    <t>angelasyuan@gmail.com</t>
  </si>
  <si>
    <t>tepacheco@gmail.com</t>
  </si>
  <si>
    <t>hdkelly15@hotmail.com</t>
  </si>
  <si>
    <t>pkcole@outlook.com</t>
  </si>
  <si>
    <t>edithmurphy@gmail.com</t>
  </si>
  <si>
    <t>rosestevens35@outlook.com</t>
  </si>
  <si>
    <t>lorip32@yahoo.com</t>
  </si>
  <si>
    <t>annabhancock@outlook.com</t>
  </si>
  <si>
    <t>doloresczhang61@yahoo.com</t>
  </si>
  <si>
    <t>whmelo@gmail.com</t>
  </si>
  <si>
    <t>kimberlykidd@gmail.com</t>
  </si>
  <si>
    <t>cynthial19@yahoo.com</t>
  </si>
  <si>
    <t>karenc23@gmail.com</t>
  </si>
  <si>
    <t>ellenburke41@hotmail.com</t>
  </si>
  <si>
    <t>ktnicholson34@gmail.com</t>
  </si>
  <si>
    <t>jjgreenwood22@hotmail.com</t>
  </si>
  <si>
    <t>dflozano@gmail.com</t>
  </si>
  <si>
    <t>seanspencer70@yahoo.com</t>
  </si>
  <si>
    <t>lfgreen@outlook.com</t>
  </si>
  <si>
    <t>rosecastillo@gmail.com</t>
  </si>
  <si>
    <t>bettyanderson88@yahoo.com</t>
  </si>
  <si>
    <t>jeffreymoody30@yahoo.com</t>
  </si>
  <si>
    <t>doloresalau14@hotmail.com</t>
  </si>
  <si>
    <t>shannondlindsey@outlook.com</t>
  </si>
  <si>
    <t>craigjpatel@outlook.com</t>
  </si>
  <si>
    <t>aaronpfreeman@outlook.com</t>
  </si>
  <si>
    <t>janetthakur@outlook.com</t>
  </si>
  <si>
    <t>marleneb77@hotmail.com</t>
  </si>
  <si>
    <t>richardftomlinson@outlook.com</t>
  </si>
  <si>
    <t>thomask80@hotmail.com</t>
  </si>
  <si>
    <t>theresagnguyen@yahoo.com</t>
  </si>
  <si>
    <t>kpraj85@gmail.com</t>
  </si>
  <si>
    <t>bernicejames@yahoo.com</t>
  </si>
  <si>
    <t>marquitachussain83@hotmail.com</t>
  </si>
  <si>
    <t>justinbenjamin79@gmail.com</t>
  </si>
  <si>
    <t>margaretwflanagan61@gmail.com</t>
  </si>
  <si>
    <t>julieabaez94@yahoo.com</t>
  </si>
  <si>
    <t>daledtang@outlook.com</t>
  </si>
  <si>
    <t>christines18@yahoo.com</t>
  </si>
  <si>
    <t>loish23@yahoo.com</t>
  </si>
  <si>
    <t>shannonfnicole1@gmail.com</t>
  </si>
  <si>
    <t>jeffdonaldson26@outlook.com</t>
  </si>
  <si>
    <t>elroth@hotmail.com</t>
  </si>
  <si>
    <t>mikec78@hotmail.com</t>
  </si>
  <si>
    <t>joeflondon@gmail.com</t>
  </si>
  <si>
    <t>jessicas76@yahoo.com</t>
  </si>
  <si>
    <t>scmurray68@yahoo.com</t>
  </si>
  <si>
    <t>amnewton@hotmail.com</t>
  </si>
  <si>
    <t>melissarivera@hotmail.com</t>
  </si>
  <si>
    <t>danamgregory90@yahoo.com</t>
  </si>
  <si>
    <t>peterf54@gmail.com</t>
  </si>
  <si>
    <t>vmboone1@outlook.com</t>
  </si>
  <si>
    <t>steveng@gmail.com</t>
  </si>
  <si>
    <t>rogerb@gmail.com</t>
  </si>
  <si>
    <t>cynthialchua91@gmail.com</t>
  </si>
  <si>
    <t>rjolsen@hotmail.com</t>
  </si>
  <si>
    <t>rfaziz@hotmail.com</t>
  </si>
  <si>
    <t>bryanjmacleod@hotmail.com</t>
  </si>
  <si>
    <t>samanthan4@hotmail.com</t>
  </si>
  <si>
    <t>jenniferh@outlook.com</t>
  </si>
  <si>
    <t>gccorbett@hotmail.com</t>
  </si>
  <si>
    <t>acgood@yahoo.com</t>
  </si>
  <si>
    <t>nicolecdevi53@outlook.com</t>
  </si>
  <si>
    <t>kgrodriguez4@yahoo.com</t>
  </si>
  <si>
    <t>charlesy@hotmail.com</t>
  </si>
  <si>
    <t>williamh49@gmail.com</t>
  </si>
  <si>
    <t>susanjriley77@yahoo.com</t>
  </si>
  <si>
    <t>ronnieabarrett5@gmail.com</t>
  </si>
  <si>
    <t>samanthab76@gmail.com</t>
  </si>
  <si>
    <t>chsweet@hotmail.com</t>
  </si>
  <si>
    <t>jamesm79@outlook.com</t>
  </si>
  <si>
    <t>joelk61@gmail.com</t>
  </si>
  <si>
    <t>mjcochran91@yahoo.com</t>
  </si>
  <si>
    <t>judycohen20@gmail.com</t>
  </si>
  <si>
    <t>williamsclarke43@outlook.com</t>
  </si>
  <si>
    <t>joesalama@gmail.com</t>
  </si>
  <si>
    <t>jenniepotter@gmail.com</t>
  </si>
  <si>
    <t>stephaniechan46@hotmail.com</t>
  </si>
  <si>
    <t>alexanderbsimons@gmail.com</t>
  </si>
  <si>
    <t>carolc@outlook.com</t>
  </si>
  <si>
    <t>migupta@gmail.com</t>
  </si>
  <si>
    <t>normag88@yahoo.com</t>
  </si>
  <si>
    <t>rjlambert90@yahoo.com</t>
  </si>
  <si>
    <t>kjbush28@gmail.com</t>
  </si>
  <si>
    <t>jjquinn@hotmail.com</t>
  </si>
  <si>
    <t>garymkirk74@hotmail.com</t>
  </si>
  <si>
    <t>melissamorales@hotmail.com</t>
  </si>
  <si>
    <t>gaberger@yahoo.com</t>
  </si>
  <si>
    <t>danieldizon@outlook.com</t>
  </si>
  <si>
    <t>christopherkschneider@hotmail.com</t>
  </si>
  <si>
    <t>mikelamb@yahoo.com</t>
  </si>
  <si>
    <t>vickidwells24@gmail.com</t>
  </si>
  <si>
    <t>deanl@outlook.com</t>
  </si>
  <si>
    <t>timsknight@yahoo.com</t>
  </si>
  <si>
    <t>womehta@hotmail.com</t>
  </si>
  <si>
    <t>erinliu94@outlook.com</t>
  </si>
  <si>
    <t>carolynf25@gmail.com</t>
  </si>
  <si>
    <t>dlfischer@yahoo.com</t>
  </si>
  <si>
    <t>spencerlmurray6@gmail.com</t>
  </si>
  <si>
    <t>bryandark76@gmail.com</t>
  </si>
  <si>
    <t>richardfmeadows89@yahoo.com</t>
  </si>
  <si>
    <t>ronnien63@yahoo.com</t>
  </si>
  <si>
    <t>normafcook@hotmail.com</t>
  </si>
  <si>
    <t>douglasd40@hotmail.com</t>
  </si>
  <si>
    <t>cynthiajhopkins63@hotmail.com</t>
  </si>
  <si>
    <t>jpsims45@yahoo.com</t>
  </si>
  <si>
    <t>tjgray@outlook.com</t>
  </si>
  <si>
    <t>lvhernandez77@gmail.com</t>
  </si>
  <si>
    <t>lucillechristensen53@hotmail.com</t>
  </si>
  <si>
    <t>kennethfrhodes@gmail.com</t>
  </si>
  <si>
    <t>janetm93@outlook.com</t>
  </si>
  <si>
    <t>roberth@yahoo.com</t>
  </si>
  <si>
    <t>dipatton51@yahoo.com</t>
  </si>
  <si>
    <t>brittanyw@outlook.com</t>
  </si>
  <si>
    <t>charlesh44@gmail.com</t>
  </si>
  <si>
    <t>ashleyjgomes@outlook.com</t>
  </si>
  <si>
    <t>jsliang@hotmail.com</t>
  </si>
  <si>
    <t>aphansen@outlook.com</t>
  </si>
  <si>
    <t>emowens89@hotmail.com</t>
  </si>
  <si>
    <t>jennifercmitchell6@gmail.com</t>
  </si>
  <si>
    <t>jamief35@outlook.com</t>
  </si>
  <si>
    <t>lbvasquez82@gmail.com</t>
  </si>
  <si>
    <t>marthaolsson99@outlook.com</t>
  </si>
  <si>
    <t>jjmccarthy51@hotmail.com</t>
  </si>
  <si>
    <t>wftodd@outlook.com</t>
  </si>
  <si>
    <t>ryansingh1@yahoo.com</t>
  </si>
  <si>
    <t>lrruiz@gmail.com</t>
  </si>
  <si>
    <t>cynthiam75@yahoo.com</t>
  </si>
  <si>
    <t>ruthfliu6@outlook.com</t>
  </si>
  <si>
    <t>leonardm45@hotmail.com</t>
  </si>
  <si>
    <t>christinescruz31@gmail.com</t>
  </si>
  <si>
    <t>jacobp27@outlook.com</t>
  </si>
  <si>
    <t>tomcardenas@hotmail.com</t>
  </si>
  <si>
    <t>danielkbradley@outlook.com</t>
  </si>
  <si>
    <t>dennisp@hotmail.com</t>
  </si>
  <si>
    <t>bettyfhays81@outlook.com</t>
  </si>
  <si>
    <t>toddreid@outlook.com</t>
  </si>
  <si>
    <t>tzevans17@gmail.com</t>
  </si>
  <si>
    <t>mjbruce@outlook.com</t>
  </si>
  <si>
    <t>scmoreno19@yahoo.com</t>
  </si>
  <si>
    <t>courtneycturnbull33@gmail.com</t>
  </si>
  <si>
    <t>seangupta@yahoo.com</t>
  </si>
  <si>
    <t>ralpht@outlook.com</t>
  </si>
  <si>
    <t>donnaali78@gmail.com</t>
  </si>
  <si>
    <t>chelseamrichardson13@yahoo.com</t>
  </si>
  <si>
    <t>kscastillo58@yahoo.com</t>
  </si>
  <si>
    <t>kayc@gmail.com</t>
  </si>
  <si>
    <t>susansherman@hotmail.com</t>
  </si>
  <si>
    <t>gracelewis30@hotmail.com</t>
  </si>
  <si>
    <t>eajain66@hotmail.com</t>
  </si>
  <si>
    <t>zacharysmeyer89@yahoo.com</t>
  </si>
  <si>
    <t>jeannejingram@outlook.com</t>
  </si>
  <si>
    <t>margaretmohan65@hotmail.com</t>
  </si>
  <si>
    <t>andreawfleming@outlook.com</t>
  </si>
  <si>
    <t>katherineahogan4@gmail.com</t>
  </si>
  <si>
    <t>robertrterry75@outlook.com</t>
  </si>
  <si>
    <t>kristyjean33@gmail.com</t>
  </si>
  <si>
    <t>stephaniebarnett@yahoo.com</t>
  </si>
  <si>
    <t>sherrir94@gmail.com</t>
  </si>
  <si>
    <t>mikefgillespie@gmail.com</t>
  </si>
  <si>
    <t>jwmckenzie40@hotmail.com</t>
  </si>
  <si>
    <t>leroyspencer@yahoo.com</t>
  </si>
  <si>
    <t>codytgallagher48@gmail.com</t>
  </si>
  <si>
    <t>ckwinter75@outlook.com</t>
  </si>
  <si>
    <t>christinarehman73@gmail.com</t>
  </si>
  <si>
    <t>conniec28@hotmail.com</t>
  </si>
  <si>
    <t>zgsison@yahoo.com</t>
  </si>
  <si>
    <t>johnterry33@hotmail.com</t>
  </si>
  <si>
    <t>amyaali98@outlook.com</t>
  </si>
  <si>
    <t>danieller@hotmail.com</t>
  </si>
  <si>
    <t>charlesspencer46@outlook.com</t>
  </si>
  <si>
    <t>ctflores84@gmail.com</t>
  </si>
  <si>
    <t>haroldjfischer52@outlook.com</t>
  </si>
  <si>
    <t>debbieipark39@hotmail.com</t>
  </si>
  <si>
    <t>junen@yahoo.com</t>
  </si>
  <si>
    <t>debrakulkarni16@gmail.com</t>
  </si>
  <si>
    <t>herbertbrewer@hotmail.com</t>
  </si>
  <si>
    <t>lewisrlowe@hotmail.com</t>
  </si>
  <si>
    <t>johnhayden@hotmail.com</t>
  </si>
  <si>
    <t>alexandraburgess97@yahoo.com</t>
  </si>
  <si>
    <t>christopherjkent53@hotmail.com</t>
  </si>
  <si>
    <t>sherryklein50@hotmail.com</t>
  </si>
  <si>
    <t>ianetran1@outlook.com</t>
  </si>
  <si>
    <t>henrya86@outlook.com</t>
  </si>
  <si>
    <t>debrashan@yahoo.com</t>
  </si>
  <si>
    <t>debrajhawkins3@hotmail.com</t>
  </si>
  <si>
    <t>erincheung@yahoo.com</t>
  </si>
  <si>
    <t>lindseyw13@yahoo.com</t>
  </si>
  <si>
    <t>leroynmcnamara51@yahoo.com</t>
  </si>
  <si>
    <t>catherinea@hotmail.com</t>
  </si>
  <si>
    <t>laurenali8@gmail.com</t>
  </si>
  <si>
    <t>troyfernandes29@gmail.com</t>
  </si>
  <si>
    <t>garygrimes18@hotmail.com</t>
  </si>
  <si>
    <t>marvins@hotmail.com</t>
  </si>
  <si>
    <t>brandilrivas40@yahoo.com</t>
  </si>
  <si>
    <t>davidfhendricks18@hotmail.com</t>
  </si>
  <si>
    <t>wigordon@hotmail.com</t>
  </si>
  <si>
    <t>perryj100@outlook.com</t>
  </si>
  <si>
    <t>lawrencearagon32@gmail.com</t>
  </si>
  <si>
    <t>jlbird@yahoo.com</t>
  </si>
  <si>
    <t>peggydhobson90@outlook.com</t>
  </si>
  <si>
    <t>cnahmad7@outlook.com</t>
  </si>
  <si>
    <t>brendah55@hotmail.com</t>
  </si>
  <si>
    <t>loisfranklin96@gmail.com</t>
  </si>
  <si>
    <t>berthacochran@gmail.com</t>
  </si>
  <si>
    <t>brandontcoleman@yahoo.com</t>
  </si>
  <si>
    <t>ginamshaw@hotmail.com</t>
  </si>
  <si>
    <t>lucyibanks68@hotmail.com</t>
  </si>
  <si>
    <t>lindaphood61@yahoo.com</t>
  </si>
  <si>
    <t>erparker98@hotmail.com</t>
  </si>
  <si>
    <t>susanf70@yahoo.com</t>
  </si>
  <si>
    <t>erinmbullock84@yahoo.com</t>
  </si>
  <si>
    <t>devonjcamacho@outlook.com</t>
  </si>
  <si>
    <t>suem@outlook.com</t>
  </si>
  <si>
    <t>cathyp@yahoo.com</t>
  </si>
  <si>
    <t>kathya@hotmail.com</t>
  </si>
  <si>
    <t>normaggabriel@hotmail.com</t>
  </si>
  <si>
    <t>franks24@yahoo.com</t>
  </si>
  <si>
    <t>royereilly@gmail.com</t>
  </si>
  <si>
    <t>ericarbray@outlook.com</t>
  </si>
  <si>
    <t>russellbateman78@gmail.com</t>
  </si>
  <si>
    <t>kvlawrence81@hotmail.com</t>
  </si>
  <si>
    <t>tjruiz25@hotmail.com</t>
  </si>
  <si>
    <t>jasonmathur@yahoo.com</t>
  </si>
  <si>
    <t>jeremysbuchanan@hotmail.com</t>
  </si>
  <si>
    <t>dianemaria@gmail.com</t>
  </si>
  <si>
    <t>cifinch96@yahoo.com</t>
  </si>
  <si>
    <t>joshuajwarren@outlook.com</t>
  </si>
  <si>
    <t>ljdunn@yahoo.com</t>
  </si>
  <si>
    <t>denniss@outlook.com</t>
  </si>
  <si>
    <t>setong@outlook.com</t>
  </si>
  <si>
    <t>michelleravi30@yahoo.com</t>
  </si>
  <si>
    <t>ralphhaynes6@yahoo.com</t>
  </si>
  <si>
    <t>elizabetht91@yahoo.com</t>
  </si>
  <si>
    <t>shawnsmith@gmail.com</t>
  </si>
  <si>
    <t>stefaniegibson@gmail.com</t>
  </si>
  <si>
    <t>joshuaross@outlook.com</t>
  </si>
  <si>
    <t>gracefitzpatrick19@gmail.com</t>
  </si>
  <si>
    <t>rcduran16@hotmail.com</t>
  </si>
  <si>
    <t>johnmgoswami59@gmail.com</t>
  </si>
  <si>
    <t>pamelaw32@yahoo.com</t>
  </si>
  <si>
    <t>gregoryb93@gmail.com</t>
  </si>
  <si>
    <t>zacheryday@outlook.com</t>
  </si>
  <si>
    <t>jackjwaller22@outlook.com</t>
  </si>
  <si>
    <t>kokaur10@yahoo.com</t>
  </si>
  <si>
    <t>behogan@outlook.com</t>
  </si>
  <si>
    <t>jackiejjordan4@hotmail.com</t>
  </si>
  <si>
    <t>michaelgallagher4@yahoo.com</t>
  </si>
  <si>
    <t>meganmschmidt11@yahoo.com</t>
  </si>
  <si>
    <t>zacharyvharmon@gmail.com</t>
  </si>
  <si>
    <t>edwardbburt@yahoo.com</t>
  </si>
  <si>
    <t>garymiguel@yahoo.com</t>
  </si>
  <si>
    <t>susanmckinney@hotmail.com</t>
  </si>
  <si>
    <t>malamb@outlook.com</t>
  </si>
  <si>
    <t>seanwong74@hotmail.com</t>
  </si>
  <si>
    <t>johnsconner@gmail.com</t>
  </si>
  <si>
    <t>krystaldickerson@outlook.com</t>
  </si>
  <si>
    <t>mikewmcneil54@gmail.com</t>
  </si>
  <si>
    <t>andreaflucas@hotmail.com</t>
  </si>
  <si>
    <t>haroldshannon@hotmail.com</t>
  </si>
  <si>
    <t>kathydixon11@yahoo.com</t>
  </si>
  <si>
    <t>brandyddonahue@yahoo.com</t>
  </si>
  <si>
    <t>bethanygoh@outlook.com</t>
  </si>
  <si>
    <t>jessicap40@outlook.com</t>
  </si>
  <si>
    <t>aarond@gmail.com</t>
  </si>
  <si>
    <t>chelseapsexton@hotmail.com</t>
  </si>
  <si>
    <t>anitas77@hotmail.com</t>
  </si>
  <si>
    <t>theresai6@hotmail.com</t>
  </si>
  <si>
    <t>rebeccac58@hotmail.com</t>
  </si>
  <si>
    <t>garyvelez100@outlook.com</t>
  </si>
  <si>
    <t>dorothytglenn51@hotmail.com</t>
  </si>
  <si>
    <t>llrutherford@yahoo.com</t>
  </si>
  <si>
    <t>annromero3@outlook.com</t>
  </si>
  <si>
    <t>kathym73@gmail.com</t>
  </si>
  <si>
    <t>zacharyh49@hotmail.com</t>
  </si>
  <si>
    <t>drstokes34@hotmail.com</t>
  </si>
  <si>
    <t>jiriley@outlook.com</t>
  </si>
  <si>
    <t>sherris24@gmail.com</t>
  </si>
  <si>
    <t>hdmccoy25@yahoo.com</t>
  </si>
  <si>
    <t>donaldcastaneda@gmail.com</t>
  </si>
  <si>
    <t>brandonb1@outlook.com</t>
  </si>
  <si>
    <t>christinecook78@hotmail.com</t>
  </si>
  <si>
    <t>piadams58@hotmail.com</t>
  </si>
  <si>
    <t>nicolegolden@gmail.com</t>
  </si>
  <si>
    <t>joshuaimueller@yahoo.com</t>
  </si>
  <si>
    <t>jeremyp@hotmail.com</t>
  </si>
  <si>
    <t>joanh@yahoo.com</t>
  </si>
  <si>
    <t>jennifert22@hotmail.com</t>
  </si>
  <si>
    <t>gails73@hotmail.com</t>
  </si>
  <si>
    <t>bettygarcia32@outlook.com</t>
  </si>
  <si>
    <t>pamelag35@outlook.com</t>
  </si>
  <si>
    <t>jenniferjali48@yahoo.com</t>
  </si>
  <si>
    <t>idaf53@gmail.com</t>
  </si>
  <si>
    <t>jessies93@hotmail.com</t>
  </si>
  <si>
    <t>waynez73@gmail.com</t>
  </si>
  <si>
    <t>ryanrchan65@gmail.com</t>
  </si>
  <si>
    <t>cjch35@hotmail.com</t>
  </si>
  <si>
    <t>tjmcleod16@yahoo.com</t>
  </si>
  <si>
    <t>tammyw49@hotmail.com</t>
  </si>
  <si>
    <t>howardmiller89@outlook.com</t>
  </si>
  <si>
    <t>kathrynabbasi16@yahoo.com</t>
  </si>
  <si>
    <t>williamdaquino48@outlook.com</t>
  </si>
  <si>
    <t>kathleenquinn55@hotmail.com</t>
  </si>
  <si>
    <t>aslocke15@hotmail.com</t>
  </si>
  <si>
    <t>williampatel75@outlook.com</t>
  </si>
  <si>
    <t>elstevenson15@gmail.com</t>
  </si>
  <si>
    <t>debraw16@outlook.com</t>
  </si>
  <si>
    <t>michellep@gmail.com</t>
  </si>
  <si>
    <t>zachambers88@gmail.com</t>
  </si>
  <si>
    <t>josecwood@outlook.com</t>
  </si>
  <si>
    <t>calvinr@outlook.com</t>
  </si>
  <si>
    <t>jamesalam59@hotmail.com</t>
  </si>
  <si>
    <t>afyan4@yahoo.com</t>
  </si>
  <si>
    <t>rmlevin@outlook.com</t>
  </si>
  <si>
    <t>deborahmchang@yahoo.com</t>
  </si>
  <si>
    <t>craigs64@hotmail.com</t>
  </si>
  <si>
    <t>jcbowman96@gmail.com</t>
  </si>
  <si>
    <t>garysflores78@gmail.com</t>
  </si>
  <si>
    <t>jefferyepandya25@outlook.com</t>
  </si>
  <si>
    <t>sharonc@outlook.com</t>
  </si>
  <si>
    <t>damoody@outlook.com</t>
  </si>
  <si>
    <t>laurena@yahoo.com</t>
  </si>
  <si>
    <t>helens@outlook.com</t>
  </si>
  <si>
    <t>randalldlloyd@gmail.com</t>
  </si>
  <si>
    <t>lucassherman@yahoo.com</t>
  </si>
  <si>
    <t>danieljacobs71@yahoo.com</t>
  </si>
  <si>
    <t>kathrynm@gmail.com</t>
  </si>
  <si>
    <t>cynthiaghenderson@outlook.com</t>
  </si>
  <si>
    <t>debbies55@outlook.com</t>
  </si>
  <si>
    <t>gwendolynspencer86@yahoo.com</t>
  </si>
  <si>
    <t>bessievlu93@gmail.com</t>
  </si>
  <si>
    <t>jamesdickson@yahoo.com</t>
  </si>
  <si>
    <t>bgomar44@hotmail.com</t>
  </si>
  <si>
    <t>pesullivan@outlook.com</t>
  </si>
  <si>
    <t>cynthiafboyd@hotmail.com</t>
  </si>
  <si>
    <t>raymondjdutta10@outlook.com</t>
  </si>
  <si>
    <t>mgkim98@gmail.com</t>
  </si>
  <si>
    <t>arthurd@outlook.com</t>
  </si>
  <si>
    <t>helenmcallahan74@gmail.com</t>
  </si>
  <si>
    <t>rogerma@outlook.com</t>
  </si>
  <si>
    <t>brandons75@yahoo.com</t>
  </si>
  <si>
    <t>mdwest@gmail.com</t>
  </si>
  <si>
    <t>shirleygarg@gmail.com</t>
  </si>
  <si>
    <t>brandytmartin44@gmail.com</t>
  </si>
  <si>
    <t>mvhaynes50@outlook.com</t>
  </si>
  <si>
    <t>vgrobinson66@hotmail.com</t>
  </si>
  <si>
    <t>roberts32@yahoo.com</t>
  </si>
  <si>
    <t>williamw@hotmail.com</t>
  </si>
  <si>
    <t>mildredkulkarni@outlook.com</t>
  </si>
  <si>
    <t>florenceh@gmail.com</t>
  </si>
  <si>
    <t>brianjamison20@gmail.com</t>
  </si>
  <si>
    <t>cjtamayo@gmail.com</t>
  </si>
  <si>
    <t>teresaaustin@hotmail.com</t>
  </si>
  <si>
    <t>patriciaroy@yahoo.com</t>
  </si>
  <si>
    <t>shirleyawang74@hotmail.com</t>
  </si>
  <si>
    <t>gwgulati7@outlook.com</t>
  </si>
  <si>
    <t>sharontravis@gmail.com</t>
  </si>
  <si>
    <t>clarat98@outlook.com</t>
  </si>
  <si>
    <t>summerlin34@hotmail.com</t>
  </si>
  <si>
    <t>mjwolf@hotmail.com</t>
  </si>
  <si>
    <t>christopherrana97@hotmail.com</t>
  </si>
  <si>
    <t>kellyfeliciano@outlook.com</t>
  </si>
  <si>
    <t>thomasi@yahoo.com</t>
  </si>
  <si>
    <t>gwendolynsgomez@outlook.com</t>
  </si>
  <si>
    <t>juliedavid@outlook.com</t>
  </si>
  <si>
    <t>dolorescheong5@hotmail.com</t>
  </si>
  <si>
    <t>moniqueocoronado@hotmail.com</t>
  </si>
  <si>
    <t>anthonydmann@outlook.com</t>
  </si>
  <si>
    <t>albertkpowers62@hotmail.com</t>
  </si>
  <si>
    <t>rachelb@outlook.com</t>
  </si>
  <si>
    <t>frankling@hotmail.com</t>
  </si>
  <si>
    <t>victoriaalewis@outlook.com</t>
  </si>
  <si>
    <t>jeffreypgalloway62@gmail.com</t>
  </si>
  <si>
    <t>tmstevens85@outlook.com</t>
  </si>
  <si>
    <t>darlenekhan43@yahoo.com</t>
  </si>
  <si>
    <t>aichan25@yahoo.com</t>
  </si>
  <si>
    <t>samanthah@hotmail.com</t>
  </si>
  <si>
    <t>jamesroberts73@outlook.com</t>
  </si>
  <si>
    <t>donaldbryant@gmail.com</t>
  </si>
  <si>
    <t>dorothyd@gmail.com</t>
  </si>
  <si>
    <t>brittanyc@hotmail.com</t>
  </si>
  <si>
    <t>geraldgdee84@yahoo.com</t>
  </si>
  <si>
    <t>robinlstein@outlook.com</t>
  </si>
  <si>
    <t>bonniemsharma55@outlook.com</t>
  </si>
  <si>
    <t>timothyk48@hotmail.com</t>
  </si>
  <si>
    <t>ashleyh@hotmail.com</t>
  </si>
  <si>
    <t>joshuamyers28@hotmail.com</t>
  </si>
  <si>
    <t>joanmatthews@yahoo.com</t>
  </si>
  <si>
    <t>ryanwheeler54@gmail.com</t>
  </si>
  <si>
    <t>michaelmoliva@outlook.com</t>
  </si>
  <si>
    <t>ericb@gmail.com</t>
  </si>
  <si>
    <t>mdgould19@gmail.com</t>
  </si>
  <si>
    <t>dspage@yahoo.com</t>
  </si>
  <si>
    <t>eefarmer@gmail.com</t>
  </si>
  <si>
    <t>daniellepratama@gmail.com</t>
  </si>
  <si>
    <t>juliaivazquez@hotmail.com</t>
  </si>
  <si>
    <t>brittanyo67@yahoo.com</t>
  </si>
  <si>
    <t>doloresjgilmore@outlook.com</t>
  </si>
  <si>
    <t>peggyr94@yahoo.com</t>
  </si>
  <si>
    <t>ceahmad@gmail.com</t>
  </si>
  <si>
    <t>tammyasimmons@yahoo.com</t>
  </si>
  <si>
    <t>josephineb@hotmail.com</t>
  </si>
  <si>
    <t>kjanderson@outlook.com</t>
  </si>
  <si>
    <t>charlesg@hotmail.com</t>
  </si>
  <si>
    <t>davidsvaughn@yahoo.com</t>
  </si>
  <si>
    <t>meganl@outlook.com</t>
  </si>
  <si>
    <t>jeanholland@outlook.com</t>
  </si>
  <si>
    <t>rlballard@gmail.com</t>
  </si>
  <si>
    <t>yolandarwong85@yahoo.com</t>
  </si>
  <si>
    <t>mariofaulkner25@yahoo.com</t>
  </si>
  <si>
    <t>patricksaunders39@gmail.com</t>
  </si>
  <si>
    <t>rmmcdowell91@gmail.com</t>
  </si>
  <si>
    <t>scottfowler49@gmail.com</t>
  </si>
  <si>
    <t>lindar36@outlook.com</t>
  </si>
  <si>
    <t>csshahzad@gmail.com</t>
  </si>
  <si>
    <t>matthewgarcia@outlook.com</t>
  </si>
  <si>
    <t>hjhurst@hotmail.com</t>
  </si>
  <si>
    <t>donaldjohnson@yahoo.com</t>
  </si>
  <si>
    <t>donaldjcastillo75@outlook.com</t>
  </si>
  <si>
    <t>charlestruong28@hotmail.com</t>
  </si>
  <si>
    <t>cjarmstrong47@yahoo.com</t>
  </si>
  <si>
    <t>courtneyramos4@gmail.com</t>
  </si>
  <si>
    <t>virginiadespinoza92@hotmail.com</t>
  </si>
  <si>
    <t>larryasu33@yahoo.com</t>
  </si>
  <si>
    <t>jof@gmail.com</t>
  </si>
  <si>
    <t>dmhossain@hotmail.com</t>
  </si>
  <si>
    <t>jlmarsh23@yahoo.com</t>
  </si>
  <si>
    <t>ritaestes@hotmail.com</t>
  </si>
  <si>
    <t>ronaldfdoyle@outlook.com</t>
  </si>
  <si>
    <t>tammyali92@outlook.com</t>
  </si>
  <si>
    <t>ajdixon4@hotmail.com</t>
  </si>
  <si>
    <t>earlburr42@outlook.com</t>
  </si>
  <si>
    <t>bhmccormick12@outlook.com</t>
  </si>
  <si>
    <t>debrav94@hotmail.com</t>
  </si>
  <si>
    <t>derekprakash@outlook.com</t>
  </si>
  <si>
    <t>darrinraj5@gmail.com</t>
  </si>
  <si>
    <t>carolcgonzalez@hotmail.com</t>
  </si>
  <si>
    <t>wkfield29@yahoo.com</t>
  </si>
  <si>
    <t>jessicag65@outlook.com</t>
  </si>
  <si>
    <t>matthewrsarmiento@gmail.com</t>
  </si>
  <si>
    <t>jamesimran75@gmail.com</t>
  </si>
  <si>
    <t>debbiebowman49@outlook.com</t>
  </si>
  <si>
    <t>jessicad48@outlook.com</t>
  </si>
  <si>
    <t>michellerivera@outlook.com</t>
  </si>
  <si>
    <t>rhondabg@outlook.com</t>
  </si>
  <si>
    <t>rosalietchung@hotmail.com</t>
  </si>
  <si>
    <t>tammylmcdonnell14@hotmail.com</t>
  </si>
  <si>
    <t>djrodgers@yahoo.com</t>
  </si>
  <si>
    <t>anniemercado@gmail.com</t>
  </si>
  <si>
    <t>rkmartin@hotmail.com</t>
  </si>
  <si>
    <t>nicolen8@outlook.com</t>
  </si>
  <si>
    <t>mcwheeler@hotmail.com</t>
  </si>
  <si>
    <t>nwtrejo@outlook.com</t>
  </si>
  <si>
    <t>margaretwoods@yahoo.com</t>
  </si>
  <si>
    <t>jasonjstafford12@outlook.com</t>
  </si>
  <si>
    <t>lanorris89@hotmail.com</t>
  </si>
  <si>
    <t>kevinarose@hotmail.com</t>
  </si>
  <si>
    <t>donnadmathur@outlook.com</t>
  </si>
  <si>
    <t>ridougherty@outlook.com</t>
  </si>
  <si>
    <t>bmgraham@gmail.com</t>
  </si>
  <si>
    <t>nicolerosario@outlook.com</t>
  </si>
  <si>
    <t>animran23@hotmail.com</t>
  </si>
  <si>
    <t>patriciacurry13@hotmail.com</t>
  </si>
  <si>
    <t>kmcook31@gmail.com</t>
  </si>
  <si>
    <t>jacquelineaburgess40@yahoo.com</t>
  </si>
  <si>
    <t>jasminehernandez@hotmail.com</t>
  </si>
  <si>
    <t>charlottee@yahoo.com</t>
  </si>
  <si>
    <t>josilva@outlook.com</t>
  </si>
  <si>
    <t>brandona@yahoo.com</t>
  </si>
  <si>
    <t>rmbrooks88@hotmail.com</t>
  </si>
  <si>
    <t>stevenc95@hotmail.com</t>
  </si>
  <si>
    <t>barbarawright83@yahoo.com</t>
  </si>
  <si>
    <t>ljlewis@outlook.com</t>
  </si>
  <si>
    <t>cjwang70@gmail.com</t>
  </si>
  <si>
    <t>kellythompson@gmail.com</t>
  </si>
  <si>
    <t>lindsayscarroll@outlook.com</t>
  </si>
  <si>
    <t>leonardmhabib16@gmail.com</t>
  </si>
  <si>
    <t>jeffreymcclain@yahoo.com</t>
  </si>
  <si>
    <t>ronaldyork@yahoo.com</t>
  </si>
  <si>
    <t>melindaboyd66@yahoo.com</t>
  </si>
  <si>
    <t>jvbarnes@gmail.com</t>
  </si>
  <si>
    <t>yvettec4@gmail.com</t>
  </si>
  <si>
    <t>rosemarygarg@gmail.com</t>
  </si>
  <si>
    <t>mgmendoza@outlook.com</t>
  </si>
  <si>
    <t>joshual@yahoo.com</t>
  </si>
  <si>
    <t>rwmin88@hotmail.com</t>
  </si>
  <si>
    <t>haroldcrowe4@yahoo.com</t>
  </si>
  <si>
    <t>helenmcnamara@hotmail.com</t>
  </si>
  <si>
    <t>brandonh@outlook.com</t>
  </si>
  <si>
    <t>michaeljortega34@hotmail.com</t>
  </si>
  <si>
    <t>eugeneg12@gmail.com</t>
  </si>
  <si>
    <t>pault73@outlook.com</t>
  </si>
  <si>
    <t>cindyjackson14@gmail.com</t>
  </si>
  <si>
    <t>tylerc3@outlook.com</t>
  </si>
  <si>
    <t>lisambee@outlook.com</t>
  </si>
  <si>
    <t>brandimunoz94@gmail.com</t>
  </si>
  <si>
    <t>ericchakraborty79@outlook.com</t>
  </si>
  <si>
    <t>normastephenson@yahoo.com</t>
  </si>
  <si>
    <t>dccurtis89@outlook.com</t>
  </si>
  <si>
    <t>brandongraham@gmail.com</t>
  </si>
  <si>
    <t>aaronb@gmail.com</t>
  </si>
  <si>
    <t>annettehidalgo79@yahoo.com</t>
  </si>
  <si>
    <t>mscook@yahoo.com</t>
  </si>
  <si>
    <t>bradleyk13@gmail.com</t>
  </si>
  <si>
    <t>whitneyr@outlook.com</t>
  </si>
  <si>
    <t>justinc94@outlook.com</t>
  </si>
  <si>
    <t>lawrencehamilton52@yahoo.com</t>
  </si>
  <si>
    <t>noahr63@outlook.com</t>
  </si>
  <si>
    <t>stephaniev31@outlook.com</t>
  </si>
  <si>
    <t>toddshaffer96@gmail.com</t>
  </si>
  <si>
    <t>dennisjcook@gmail.com</t>
  </si>
  <si>
    <t>kvdickerson57@gmail.com</t>
  </si>
  <si>
    <t>nllynn@yahoo.com</t>
  </si>
  <si>
    <t>dorisskay@outlook.com</t>
  </si>
  <si>
    <t>kpmoore@hotmail.com</t>
  </si>
  <si>
    <t>thomasoneil@gmail.com</t>
  </si>
  <si>
    <t>joycejnovak@yahoo.com</t>
  </si>
  <si>
    <t>lindsayt80@outlook.com</t>
  </si>
  <si>
    <t>nicholasf@gmail.com</t>
  </si>
  <si>
    <t>cjmalone@gmail.com</t>
  </si>
  <si>
    <t>scottfshields@gmail.com</t>
  </si>
  <si>
    <t>gailb16@gmail.com</t>
  </si>
  <si>
    <t>lisafmackey@gmail.com</t>
  </si>
  <si>
    <t>brandysstreet12@yahoo.com</t>
  </si>
  <si>
    <t>roberts39@outlook.com</t>
  </si>
  <si>
    <t>bdholland17@gmail.com</t>
  </si>
  <si>
    <t>timothycastillo5@gmail.com</t>
  </si>
  <si>
    <t>triciahopkins48@gmail.com</t>
  </si>
  <si>
    <t>charlottedrivera73@gmail.com</t>
  </si>
  <si>
    <t>loisc44@gmail.com</t>
  </si>
  <si>
    <t>caitlinj@hotmail.com</t>
  </si>
  <si>
    <t>ajsantos@gmail.com</t>
  </si>
  <si>
    <t>jcdean@yahoo.com</t>
  </si>
  <si>
    <t>donnaalvarez@hotmail.com</t>
  </si>
  <si>
    <t>jasminegomez93@yahoo.com</t>
  </si>
  <si>
    <t>craigjgallagher@hotmail.com</t>
  </si>
  <si>
    <t>williambrobert@yahoo.com</t>
  </si>
  <si>
    <t>judyc@yahoo.com</t>
  </si>
  <si>
    <t>sarahisaac@outlook.com</t>
  </si>
  <si>
    <t>mjfields@gmail.com</t>
  </si>
  <si>
    <t>alyssaj@hotmail.com</t>
  </si>
  <si>
    <t>robertmsomers@gmail.com</t>
  </si>
  <si>
    <t>dorisz57@gmail.com</t>
  </si>
  <si>
    <t>richardc65@yahoo.com</t>
  </si>
  <si>
    <t>paulcbiswas@outlook.com</t>
  </si>
  <si>
    <t>tffox72@yahoo.com</t>
  </si>
  <si>
    <t>douglasjrobertson100@yahoo.com</t>
  </si>
  <si>
    <t>michellejzhang83@gmail.com</t>
  </si>
  <si>
    <t>petercsiddiqui39@hotmail.com</t>
  </si>
  <si>
    <t>hermandangel@yahoo.com</t>
  </si>
  <si>
    <t>brendapillay@yahoo.com</t>
  </si>
  <si>
    <t>nathanjsweet67@gmail.com</t>
  </si>
  <si>
    <t>deborahjennings15@gmail.com</t>
  </si>
  <si>
    <t>aprilf63@hotmail.com</t>
  </si>
  <si>
    <t>lyndab@gmail.com</t>
  </si>
  <si>
    <t>mildreds9@yahoo.com</t>
  </si>
  <si>
    <t>dkkeen@gmail.com</t>
  </si>
  <si>
    <t>sdramirez@outlook.com</t>
  </si>
  <si>
    <t>nhmuhammad6@gmail.com</t>
  </si>
  <si>
    <t>matthewl@gmail.com</t>
  </si>
  <si>
    <t>angelak@gmail.com</t>
  </si>
  <si>
    <t>rjwalsh33@hotmail.com</t>
  </si>
  <si>
    <t>williamkapoor@outlook.com</t>
  </si>
  <si>
    <t>garylane@gmail.com</t>
  </si>
  <si>
    <t>ctlopez21@outlook.com</t>
  </si>
  <si>
    <t>saraj@gmail.com</t>
  </si>
  <si>
    <t>shrichardson54@yahoo.com</t>
  </si>
  <si>
    <t>williamhuang77@hotmail.com</t>
  </si>
  <si>
    <t>donaldwalsh@outlook.com</t>
  </si>
  <si>
    <t>jeannedavidson78@yahoo.com</t>
  </si>
  <si>
    <t>curtistmolina82@gmail.com</t>
  </si>
  <si>
    <t>mariadsouza51@yahoo.com</t>
  </si>
  <si>
    <t>larryt@yahoo.com</t>
  </si>
  <si>
    <t>brittanyl46@gmail.com</t>
  </si>
  <si>
    <t>suzannep26@hotmail.com</t>
  </si>
  <si>
    <t>johnaanderson@outlook.com</t>
  </si>
  <si>
    <t>barbarajbaez26@yahoo.com</t>
  </si>
  <si>
    <t>crjones55@gmail.com</t>
  </si>
  <si>
    <t>laurens@outlook.com</t>
  </si>
  <si>
    <t>bernicekmiranda@hotmail.com</t>
  </si>
  <si>
    <t>edwardrojas11@hotmail.com</t>
  </si>
  <si>
    <t>shawnlsteele24@gmail.com</t>
  </si>
  <si>
    <t>ruthl50@yahoo.com</t>
  </si>
  <si>
    <t>andrewkstevenson@gmail.com</t>
  </si>
  <si>
    <t>rilyons@yahoo.com</t>
  </si>
  <si>
    <t>susanconner93@gmail.com</t>
  </si>
  <si>
    <t>michellefbyrd@hotmail.com</t>
  </si>
  <si>
    <t>doreenb@outlook.com</t>
  </si>
  <si>
    <t>aprilwillis7@gmail.com</t>
  </si>
  <si>
    <t>charlottew85@yahoo.com</t>
  </si>
  <si>
    <t>robinc@outlook.com</t>
  </si>
  <si>
    <t>deniseabdullah29@yahoo.com</t>
  </si>
  <si>
    <t>tinasmith100@gmail.com</t>
  </si>
  <si>
    <t>kfchauhan@yahoo.com</t>
  </si>
  <si>
    <t>robertmgandhi54@yahoo.com</t>
  </si>
  <si>
    <t>micheleporter29@yahoo.com</t>
  </si>
  <si>
    <t>gjsoto40@hotmail.com</t>
  </si>
  <si>
    <t>jeanlbrewer46@yahoo.com</t>
  </si>
  <si>
    <t>rogerwmartin65@outlook.com</t>
  </si>
  <si>
    <t>yvonnedyates@outlook.com</t>
  </si>
  <si>
    <t>theresachua@yahoo.com</t>
  </si>
  <si>
    <t>debrahossain@hotmail.com</t>
  </si>
  <si>
    <t>walterh@outlook.com</t>
  </si>
  <si>
    <t>rachelbeltran@gmail.com</t>
  </si>
  <si>
    <t>cgmiller66@outlook.com</t>
  </si>
  <si>
    <t>lcrasheed@gmail.com</t>
  </si>
  <si>
    <t>tmthorpe@yahoo.com</t>
  </si>
  <si>
    <t>jareyes58@yahoo.com</t>
  </si>
  <si>
    <t>gregoryf@outlook.com</t>
  </si>
  <si>
    <t>donnadavid@hotmail.com</t>
  </si>
  <si>
    <t>valeriefrancisco@hotmail.com</t>
  </si>
  <si>
    <t>erinkalra94@yahoo.com</t>
  </si>
  <si>
    <t>normanftran41@outlook.com</t>
  </si>
  <si>
    <t>dktracy@outlook.com</t>
  </si>
  <si>
    <t>margaretdkurniawan@hotmail.com</t>
  </si>
  <si>
    <t>justinwood@yahoo.com</t>
  </si>
  <si>
    <t>summermaguire@yahoo.com</t>
  </si>
  <si>
    <t>jmali@outlook.com</t>
  </si>
  <si>
    <t>jamesssnyder26@gmail.com</t>
  </si>
  <si>
    <t>shirleyc60@hotmail.com</t>
  </si>
  <si>
    <t>andrewkhadka@outlook.com</t>
  </si>
  <si>
    <t>autumnmreed96@yahoo.com</t>
  </si>
  <si>
    <t>stevenlevine83@hotmail.com</t>
  </si>
  <si>
    <t>stephaniecedwards90@hotmail.com</t>
  </si>
  <si>
    <t>ttrose65@yahoo.com</t>
  </si>
  <si>
    <t>brianfta41@outlook.com</t>
  </si>
  <si>
    <t>tracyshaikh47@outlook.com</t>
  </si>
  <si>
    <t>joejimenez37@hotmail.com</t>
  </si>
  <si>
    <t>markjrudolph55@yahoo.com</t>
  </si>
  <si>
    <t>caitlincfraser80@yahoo.com</t>
  </si>
  <si>
    <t>jenniferf@hotmail.com</t>
  </si>
  <si>
    <t>kjgrimm84@gmail.com</t>
  </si>
  <si>
    <t>davidrhodes@yahoo.com</t>
  </si>
  <si>
    <t>cynthiamishra@yahoo.com</t>
  </si>
  <si>
    <t>stephenh59@yahoo.com</t>
  </si>
  <si>
    <t>kimberlybpathak96@gmail.com</t>
  </si>
  <si>
    <t>hazellpierce51@yahoo.com</t>
  </si>
  <si>
    <t>ecfigueroa45@hotmail.com</t>
  </si>
  <si>
    <t>lauriecjovanovic@hotmail.com</t>
  </si>
  <si>
    <t>virginiashin@yahoo.com</t>
  </si>
  <si>
    <t>katherinee@outlook.com</t>
  </si>
  <si>
    <t>roberth76@gmail.com</t>
  </si>
  <si>
    <t>kelarson@gmail.com</t>
  </si>
  <si>
    <t>deannastarr9@gmail.com</t>
  </si>
  <si>
    <t>stephaniec79@gmail.com</t>
  </si>
  <si>
    <t>jasons38@gmail.com</t>
  </si>
  <si>
    <t>carolynjjordan@gmail.com</t>
  </si>
  <si>
    <t>donnafstone@outlook.com</t>
  </si>
  <si>
    <t>christopherl@yahoo.com</t>
  </si>
  <si>
    <t>kafrank11@hotmail.com</t>
  </si>
  <si>
    <t>tjarnold@outlook.com</t>
  </si>
  <si>
    <t>theresajellis89@gmail.com</t>
  </si>
  <si>
    <t>jsagarwal79@gmail.com</t>
  </si>
  <si>
    <t>jblim32@yahoo.com</t>
  </si>
  <si>
    <t>jameshunter@yahoo.com</t>
  </si>
  <si>
    <t>hjbarrett59@gmail.com</t>
  </si>
  <si>
    <t>stevenfinn@yahoo.com</t>
  </si>
  <si>
    <t>ruthboyd@yahoo.com</t>
  </si>
  <si>
    <t>jamess87@gmail.com</t>
  </si>
  <si>
    <t>shirleychughes91@hotmail.com</t>
  </si>
  <si>
    <t>dorothydickson@yahoo.com</t>
  </si>
  <si>
    <t>timothymustafa@yahoo.com</t>
  </si>
  <si>
    <t>jsbennett83@gmail.com</t>
  </si>
  <si>
    <t>lmhernandez46@gmail.com</t>
  </si>
  <si>
    <t>seanm68@hotmail.com</t>
  </si>
  <si>
    <t>robertdickerson56@yahoo.com</t>
  </si>
  <si>
    <t>deborahjgallagher@outlook.com</t>
  </si>
  <si>
    <t>lindas47@gmail.com</t>
  </si>
  <si>
    <t>cjhardy@gmail.com</t>
  </si>
  <si>
    <t>christopherrichards@outlook.com</t>
  </si>
  <si>
    <t>ajthornton@hotmail.com</t>
  </si>
  <si>
    <t>evelynw88@hotmail.com</t>
  </si>
  <si>
    <t>elizabethjshetty9@yahoo.com</t>
  </si>
  <si>
    <t>janetm8@hotmail.com</t>
  </si>
  <si>
    <t>nicholascarroll@hotmail.com</t>
  </si>
  <si>
    <t>mfvaldez86@gmail.com</t>
  </si>
  <si>
    <t>margaretreilly52@outlook.com</t>
  </si>
  <si>
    <t>jeanmelizabeth@outlook.com</t>
  </si>
  <si>
    <t>esleung38@yahoo.com</t>
  </si>
  <si>
    <t>kathyw56@yahoo.com</t>
  </si>
  <si>
    <t>rodneyhawkins@gmail.com</t>
  </si>
  <si>
    <t>jenniferd65@yahoo.com</t>
  </si>
  <si>
    <t>tiffanym19@hotmail.com</t>
  </si>
  <si>
    <t>jjnorton27@yahoo.com</t>
  </si>
  <si>
    <t>ahdavies5@yahoo.com</t>
  </si>
  <si>
    <t>nancys60@yahoo.com</t>
  </si>
  <si>
    <t>elizabethjrahman33@outlook.com</t>
  </si>
  <si>
    <t>hlrich@outlook.com</t>
  </si>
  <si>
    <t>kellysgibson@outlook.com</t>
  </si>
  <si>
    <t>saraweston87@gmail.com</t>
  </si>
  <si>
    <t>alexwwarner@outlook.com</t>
  </si>
  <si>
    <t>thomasklein35@gmail.com</t>
  </si>
  <si>
    <t>andrewtrujillo74@gmail.com</t>
  </si>
  <si>
    <t>jackfduffy@hotmail.com</t>
  </si>
  <si>
    <t>carolem26@outlook.com</t>
  </si>
  <si>
    <t>btellis@hotmail.com</t>
  </si>
  <si>
    <t>lcthomas54@outlook.com</t>
  </si>
  <si>
    <t>cynthias@yahoo.com</t>
  </si>
  <si>
    <t>matthewfphelps37@yahoo.com</t>
  </si>
  <si>
    <t>billyfhuffman@gmail.com</t>
  </si>
  <si>
    <t>debbieharrington@yahoo.com</t>
  </si>
  <si>
    <t>erickeith58@hotmail.com</t>
  </si>
  <si>
    <t>markoteo@outlook.com</t>
  </si>
  <si>
    <t>danaho71@gmail.com</t>
  </si>
  <si>
    <t>carolejleon@hotmail.com</t>
  </si>
  <si>
    <t>kathleenlhoffman@outlook.com</t>
  </si>
  <si>
    <t>georgejpascual@outlook.com</t>
  </si>
  <si>
    <t>tiffanymishra@outlook.com</t>
  </si>
  <si>
    <t>snprasad4@gmail.com</t>
  </si>
  <si>
    <t>williaml@gmail.com</t>
  </si>
  <si>
    <t>isaiahwu18@outlook.com</t>
  </si>
  <si>
    <t>cherylfigueroa@outlook.com</t>
  </si>
  <si>
    <t>rebeccaw8@gmail.com</t>
  </si>
  <si>
    <t>edtucker92@yahoo.com</t>
  </si>
  <si>
    <t>marydavis24@outlook.com</t>
  </si>
  <si>
    <t>catherinelaguilar@gmail.com</t>
  </si>
  <si>
    <t>ashleyaroman@gmail.com</t>
  </si>
  <si>
    <t>kristinf23@gmail.com</t>
  </si>
  <si>
    <t>marycfletcher@hotmail.com</t>
  </si>
  <si>
    <t>gcsharpe@yahoo.com</t>
  </si>
  <si>
    <t>jaydansari@yahoo.com</t>
  </si>
  <si>
    <t>edsalim@hotmail.com</t>
  </si>
  <si>
    <t>reginag47@hotmail.com</t>
  </si>
  <si>
    <t>rosalienbauer83@hotmail.com</t>
  </si>
  <si>
    <t>pamelay61@outlook.com</t>
  </si>
  <si>
    <t>rdcabrera@hotmail.com</t>
  </si>
  <si>
    <t>virginial@hotmail.com</t>
  </si>
  <si>
    <t>sarahjmathew41@gmail.com</t>
  </si>
  <si>
    <t>philipd78@yahoo.com</t>
  </si>
  <si>
    <t>pssanchez@yahoo.com</t>
  </si>
  <si>
    <t>jamesbear33@hotmail.com</t>
  </si>
  <si>
    <t>shirleykyoung@outlook.com</t>
  </si>
  <si>
    <t>daniellemfields@outlook.com</t>
  </si>
  <si>
    <t>deborahspearce@gmail.com</t>
  </si>
  <si>
    <t>danielbecker@gmail.com</t>
  </si>
  <si>
    <t>ronaldzcarr@outlook.com</t>
  </si>
  <si>
    <t>timothysam99@hotmail.com</t>
  </si>
  <si>
    <t>wjburnett@hotmail.com</t>
  </si>
  <si>
    <t>jamiesprince@gmail.com</t>
  </si>
  <si>
    <t>kathrync@gmail.com</t>
  </si>
  <si>
    <t>haroldjohn30@hotmail.com</t>
  </si>
  <si>
    <t>marilyntkeller16@hotmail.com</t>
  </si>
  <si>
    <t>gladysjrastogi@yahoo.com</t>
  </si>
  <si>
    <t>lisad@yahoo.com</t>
  </si>
  <si>
    <t>janetssharp90@yahoo.com</t>
  </si>
  <si>
    <t>wknadeem55@hotmail.com</t>
  </si>
  <si>
    <t>daniellet@hotmail.com</t>
  </si>
  <si>
    <t>michellet@yahoo.com</t>
  </si>
  <si>
    <t>lindseyc@hotmail.com</t>
  </si>
  <si>
    <t>haroldt25@yahoo.com</t>
  </si>
  <si>
    <t>josephcwright4@outlook.com</t>
  </si>
  <si>
    <t>jeevans@yahoo.com</t>
  </si>
  <si>
    <t>michellepineda@outlook.com</t>
  </si>
  <si>
    <t>pjlang@gmail.com</t>
  </si>
  <si>
    <t>kathryncoates71@hotmail.com</t>
  </si>
  <si>
    <t>mildredrchapman@yahoo.com</t>
  </si>
  <si>
    <t>debbiema@outlook.com</t>
  </si>
  <si>
    <t>danielleiguerra15@hotmail.com</t>
  </si>
  <si>
    <t>ajchen34@hotmail.com</t>
  </si>
  <si>
    <t>sjmahmoud@hotmail.com</t>
  </si>
  <si>
    <t>djfisher38@yahoo.com</t>
  </si>
  <si>
    <t>johnalvarez@yahoo.com</t>
  </si>
  <si>
    <t>matthewm@outlook.com</t>
  </si>
  <si>
    <t>jessicaa3@yahoo.com</t>
  </si>
  <si>
    <t>cjmay@hotmail.com</t>
  </si>
  <si>
    <t>labenson41@gmail.com</t>
  </si>
  <si>
    <t>lesliekane@gmail.com</t>
  </si>
  <si>
    <t>brianf2@outlook.com</t>
  </si>
  <si>
    <t>harrys@outlook.com</t>
  </si>
  <si>
    <t>debbievargas@outlook.com</t>
  </si>
  <si>
    <t>nestewart@hotmail.com</t>
  </si>
  <si>
    <t>sarahfsanderson2@yahoo.com</t>
  </si>
  <si>
    <t>davidhouston47@outlook.com</t>
  </si>
  <si>
    <t>kellyking65@outlook.com</t>
  </si>
  <si>
    <t>lindaroche33@gmail.com</t>
  </si>
  <si>
    <t>kdwatts34@outlook.com</t>
  </si>
  <si>
    <t>jerryhui@hotmail.com</t>
  </si>
  <si>
    <t>sfmclean@gmail.com</t>
  </si>
  <si>
    <t>normabarlow40@outlook.com</t>
  </si>
  <si>
    <t>michellefuller@yahoo.com</t>
  </si>
  <si>
    <t>psluna@gmail.com</t>
  </si>
  <si>
    <t>donnah@yahoo.com</t>
  </si>
  <si>
    <t>basaad97@gmail.com</t>
  </si>
  <si>
    <t>stephanieanwar71@hotmail.com</t>
  </si>
  <si>
    <t>eugenec@hotmail.com</t>
  </si>
  <si>
    <t>aibuchanan64@outlook.com</t>
  </si>
  <si>
    <t>larryyee53@yahoo.com</t>
  </si>
  <si>
    <t>stephendbecker@gmail.com</t>
  </si>
  <si>
    <t>cindyherrera@outlook.com</t>
  </si>
  <si>
    <t>gamcmahon30@outlook.com</t>
  </si>
  <si>
    <t>inezbhale@gmail.com</t>
  </si>
  <si>
    <t>ajraza@outlook.com</t>
  </si>
  <si>
    <t>gpaslam19@gmail.com</t>
  </si>
  <si>
    <t>warrenherman56@gmail.com</t>
  </si>
  <si>
    <t>carolrubio@outlook.com</t>
  </si>
  <si>
    <t>rfpadilla@yahoo.com</t>
  </si>
  <si>
    <t>thomasjlam76@hotmail.com</t>
  </si>
  <si>
    <t>glennc37@hotmail.com</t>
  </si>
  <si>
    <t>jiperalta@yahoo.com</t>
  </si>
  <si>
    <t>bonniemboone30@yahoo.com</t>
  </si>
  <si>
    <t>briannafjames@gmail.com</t>
  </si>
  <si>
    <t>alvinr@hotmail.com</t>
  </si>
  <si>
    <t>bmlawrence87@gmail.com</t>
  </si>
  <si>
    <t>margaretm@yahoo.com</t>
  </si>
  <si>
    <t>jonathanm67@yahoo.com</t>
  </si>
  <si>
    <t>ckdudley@gmail.com</t>
  </si>
  <si>
    <t>keithfleming@outlook.com</t>
  </si>
  <si>
    <t>edwardscarroll@gmail.com</t>
  </si>
  <si>
    <t>francesigilmore@hotmail.com</t>
  </si>
  <si>
    <t>randallgoh96@outlook.com</t>
  </si>
  <si>
    <t>johncruz14@hotmail.com</t>
  </si>
  <si>
    <t>jbchong@outlook.com</t>
  </si>
  <si>
    <t>russellvelasco@yahoo.com</t>
  </si>
  <si>
    <t>djmchugh40@hotmail.com</t>
  </si>
  <si>
    <t>shawnmurphy@yahoo.com</t>
  </si>
  <si>
    <t>debraawells@outlook.com</t>
  </si>
  <si>
    <t>jasonjwinter54@hotmail.com</t>
  </si>
  <si>
    <t>edwardd@yahoo.com</t>
  </si>
  <si>
    <t>kaylahart@gmail.com</t>
  </si>
  <si>
    <t>lloyddavies@hotmail.com</t>
  </si>
  <si>
    <t>gregoryschavez@gmail.com</t>
  </si>
  <si>
    <t>mitchellm@hotmail.com</t>
  </si>
  <si>
    <t>hhwilliams25@gmail.com</t>
  </si>
  <si>
    <t>garylouis@hotmail.com</t>
  </si>
  <si>
    <t>billyk@outlook.com</t>
  </si>
  <si>
    <t>judymeadows@hotmail.com</t>
  </si>
  <si>
    <t>jfwashington64@yahoo.com</t>
  </si>
  <si>
    <t>ekkenny84@yahoo.com</t>
  </si>
  <si>
    <t>nadickerson94@yahoo.com</t>
  </si>
  <si>
    <t>kristing27@yahoo.com</t>
  </si>
  <si>
    <t>brandondaniel@outlook.com</t>
  </si>
  <si>
    <t>ejbean18@gmail.com</t>
  </si>
  <si>
    <t>matthewk@hotmail.com</t>
  </si>
  <si>
    <t>dorisbatkinson75@hotmail.com</t>
  </si>
  <si>
    <t>lisaarmstrong@gmail.com</t>
  </si>
  <si>
    <t>thomass50@hotmail.com</t>
  </si>
  <si>
    <t>dennissimon19@outlook.com</t>
  </si>
  <si>
    <t>keithscoleman84@hotmail.com</t>
  </si>
  <si>
    <t>rickeylu@hotmail.com</t>
  </si>
  <si>
    <t>sandrafrank@gmail.com</t>
  </si>
  <si>
    <t>laurenakoh52@yahoo.com</t>
  </si>
  <si>
    <t>ccha13@yahoo.com</t>
  </si>
  <si>
    <t>larryhussain@yahoo.com</t>
  </si>
  <si>
    <t>larryw84@outlook.com</t>
  </si>
  <si>
    <t>errodriguez@outlook.com</t>
  </si>
  <si>
    <t>maboyd@gmail.com</t>
  </si>
  <si>
    <t>kimm@gmail.com</t>
  </si>
  <si>
    <t>debraali91@outlook.com</t>
  </si>
  <si>
    <t>christinasingleton@gmail.com</t>
  </si>
  <si>
    <t>dtibarra29@gmail.com</t>
  </si>
  <si>
    <t>loispark@gmail.com</t>
  </si>
  <si>
    <t>elainemduncan@gmail.com</t>
  </si>
  <si>
    <t>milewis91@yahoo.com</t>
  </si>
  <si>
    <t>andreajharvey91@yahoo.com</t>
  </si>
  <si>
    <t>shawna6@outlook.com</t>
  </si>
  <si>
    <t>jjrussell72@yahoo.com</t>
  </si>
  <si>
    <t>haroldc47@hotmail.com</t>
  </si>
  <si>
    <t>richardpage@gmail.com</t>
  </si>
  <si>
    <t>thomaspereira76@gmail.com</t>
  </si>
  <si>
    <t>chparks@gmail.com</t>
  </si>
  <si>
    <t>kellymblack32@yahoo.com</t>
  </si>
  <si>
    <t>samanthasnow84@yahoo.com</t>
  </si>
  <si>
    <t>jtmathew26@yahoo.com</t>
  </si>
  <si>
    <t>akarcher@yahoo.com</t>
  </si>
  <si>
    <t>marks36@hotmail.com</t>
  </si>
  <si>
    <t>debrah@yahoo.com</t>
  </si>
  <si>
    <t>esnicholson@outlook.com</t>
  </si>
  <si>
    <t>robertgoodman99@yahoo.com</t>
  </si>
  <si>
    <t>lindachan15@yahoo.com</t>
  </si>
  <si>
    <t>ryann@outlook.com</t>
  </si>
  <si>
    <t>jamiek26@outlook.com</t>
  </si>
  <si>
    <t>patricianoel@outlook.com</t>
  </si>
  <si>
    <t>danielrberry@yahoo.com</t>
  </si>
  <si>
    <t>heatherskumar11@gmail.com</t>
  </si>
  <si>
    <t>jmpierce32@gmail.com</t>
  </si>
  <si>
    <t>drwright@yahoo.com</t>
  </si>
  <si>
    <t>rachelwalker@outlook.com</t>
  </si>
  <si>
    <t>ashleymraj@yahoo.com</t>
  </si>
  <si>
    <t>richardgsandoval@hotmail.com</t>
  </si>
  <si>
    <t>hmkaur@gmail.com</t>
  </si>
  <si>
    <t>davidl81@hotmail.com</t>
  </si>
  <si>
    <t>cdklein32@gmail.com</t>
  </si>
  <si>
    <t>djwalker90@hotmail.com</t>
  </si>
  <si>
    <t>nplin@yahoo.com</t>
  </si>
  <si>
    <t>hlcarson91@outlook.com</t>
  </si>
  <si>
    <t>michelestephen@gmail.com</t>
  </si>
  <si>
    <t>joshuacmolina@hotmail.com</t>
  </si>
  <si>
    <t>jessicakerr92@yahoo.com</t>
  </si>
  <si>
    <t>lawrencemcfadden12@outlook.com</t>
  </si>
  <si>
    <t>cheryli@outlook.com</t>
  </si>
  <si>
    <t>jacknbuck48@outlook.com</t>
  </si>
  <si>
    <t>shannonjohn@outlook.com</t>
  </si>
  <si>
    <t>markr8@hotmail.com</t>
  </si>
  <si>
    <t>toddjadhav33@hotmail.com</t>
  </si>
  <si>
    <t>tdhenley18@outlook.com</t>
  </si>
  <si>
    <t>kevinw19@hotmail.com</t>
  </si>
  <si>
    <t>tfgrace@hotmail.com</t>
  </si>
  <si>
    <t>mlang@yahoo.com</t>
  </si>
  <si>
    <t>gsnorris@hotmail.com</t>
  </si>
  <si>
    <t>jacquelinef@outlook.com</t>
  </si>
  <si>
    <t>ralphcamacho24@yahoo.com</t>
  </si>
  <si>
    <t>ericafigueroa@yahoo.com</t>
  </si>
  <si>
    <t>kevinwilliams30@gmail.com</t>
  </si>
  <si>
    <t>randym@outlook.com</t>
  </si>
  <si>
    <t>williamnath@hotmail.com</t>
  </si>
  <si>
    <t>monicap@hotmail.com</t>
  </si>
  <si>
    <t>stevedcross75@yahoo.com</t>
  </si>
  <si>
    <t>katietspears@yahoo.com</t>
  </si>
  <si>
    <t>courtneylchan10@yahoo.com</t>
  </si>
  <si>
    <t>ndpandey@outlook.com</t>
  </si>
  <si>
    <t>cllara89@hotmail.com</t>
  </si>
  <si>
    <t>lindammoran32@hotmail.com</t>
  </si>
  <si>
    <t>ericdavidson20@gmail.com</t>
  </si>
  <si>
    <t>laceyvaguilar@yahoo.com</t>
  </si>
  <si>
    <t>benjaminrswan48@outlook.com</t>
  </si>
  <si>
    <t>wsbullock@gmail.com</t>
  </si>
  <si>
    <t>michelemmead@yahoo.com</t>
  </si>
  <si>
    <t>alicewdickens89@outlook.com</t>
  </si>
  <si>
    <t>annb@yahoo.com</t>
  </si>
  <si>
    <t>ldtran62@hotmail.com</t>
  </si>
  <si>
    <t>skmosher8@yahoo.com</t>
  </si>
  <si>
    <t>natalieflin@outlook.com</t>
  </si>
  <si>
    <t>katherineburke100@yahoo.com</t>
  </si>
  <si>
    <t>vrlarson@yahoo.com</t>
  </si>
  <si>
    <t>jcfrancisco48@hotmail.com</t>
  </si>
  <si>
    <t>mjadrian42@gmail.com</t>
  </si>
  <si>
    <t>jonathanfhong@yahoo.com</t>
  </si>
  <si>
    <t>sallyr@outlook.com</t>
  </si>
  <si>
    <t>donnieihouse92@hotmail.com</t>
  </si>
  <si>
    <t>edwardw85@outlook.com</t>
  </si>
  <si>
    <t>tylercduke@outlook.com</t>
  </si>
  <si>
    <t>lindsaynorman74@gmail.com</t>
  </si>
  <si>
    <t>daniellebecker46@outlook.com</t>
  </si>
  <si>
    <t>pattim@hotmail.com</t>
  </si>
  <si>
    <t>dldodd11@hotmail.com</t>
  </si>
  <si>
    <t>ryano@hotmail.com</t>
  </si>
  <si>
    <t>bhdavies69@yahoo.com</t>
  </si>
  <si>
    <t>jodig1@hotmail.com</t>
  </si>
  <si>
    <t>albertjwebber@hotmail.com</t>
  </si>
  <si>
    <t>micheleschwartz70@hotmail.com</t>
  </si>
  <si>
    <t>dennisa96@yahoo.com</t>
  </si>
  <si>
    <t>chriszhang@hotmail.com</t>
  </si>
  <si>
    <t>jchickman@outlook.com</t>
  </si>
  <si>
    <t>virginiajvargas@outlook.com</t>
  </si>
  <si>
    <t>brittanyc73@yahoo.com</t>
  </si>
  <si>
    <t>chadmullins10@outlook.com</t>
  </si>
  <si>
    <t>gracestokes@outlook.com</t>
  </si>
  <si>
    <t>kellyrogers@yahoo.com</t>
  </si>
  <si>
    <t>nicholasa90@gmail.com</t>
  </si>
  <si>
    <t>florencenewton@hotmail.com</t>
  </si>
  <si>
    <t>brendacdavenport10@gmail.com</t>
  </si>
  <si>
    <t>tylermunoz@hotmail.com</t>
  </si>
  <si>
    <t>tracyf@outlook.com</t>
  </si>
  <si>
    <t>carolynrobertson22@yahoo.com</t>
  </si>
  <si>
    <t>catherined30@yahoo.com</t>
  </si>
  <si>
    <t>carolyns@hotmail.com</t>
  </si>
  <si>
    <t>brittanyh@yahoo.com</t>
  </si>
  <si>
    <t>brittanyq77@outlook.com</t>
  </si>
  <si>
    <t>hollyakram@hotmail.com</t>
  </si>
  <si>
    <t>denniskgreer95@yahoo.com</t>
  </si>
  <si>
    <t>cynthial@hotmail.com</t>
  </si>
  <si>
    <t>deborahgregory@outlook.com</t>
  </si>
  <si>
    <t>matthewahopkins@hotmail.com</t>
  </si>
  <si>
    <t>sherridnguyen@gmail.com</t>
  </si>
  <si>
    <t>zacharyleal@outlook.com</t>
  </si>
  <si>
    <t>lisatdavidson@gmail.com</t>
  </si>
  <si>
    <t>ruthgblack@hotmail.com</t>
  </si>
  <si>
    <t>williamalam59@hotmail.com</t>
  </si>
  <si>
    <t>ronaldr@yahoo.com</t>
  </si>
  <si>
    <t>rrrusso@hotmail.com</t>
  </si>
  <si>
    <t>shaunr@outlook.com</t>
  </si>
  <si>
    <t>ashleydean@outlook.com</t>
  </si>
  <si>
    <t>christinev@yahoo.com</t>
  </si>
  <si>
    <t>traceyhasan@gmail.com</t>
  </si>
  <si>
    <t>danielb92@gmail.com</t>
  </si>
  <si>
    <t>laurasoto96@yahoo.com</t>
  </si>
  <si>
    <t>cynthiathapa18@gmail.com</t>
  </si>
  <si>
    <t>marilyntdawson67@outlook.com</t>
  </si>
  <si>
    <t>lillianswartz70@hotmail.com</t>
  </si>
  <si>
    <t>randyelarson@hotmail.com</t>
  </si>
  <si>
    <t>jeffgboyd@gmail.com</t>
  </si>
  <si>
    <t>stephanied25@outlook.com</t>
  </si>
  <si>
    <t>brittneyb90@outlook.com</t>
  </si>
  <si>
    <t>lisajarmstrong@yahoo.com</t>
  </si>
  <si>
    <t>heatherjosborne64@gmail.com</t>
  </si>
  <si>
    <t>ashleygurung@outlook.com</t>
  </si>
  <si>
    <t>dannyb8@outlook.com</t>
  </si>
  <si>
    <t>jessicad80@yahoo.com</t>
  </si>
  <si>
    <t>christopherkarif@outlook.com</t>
  </si>
  <si>
    <t>benjamindouglas@outlook.com</t>
  </si>
  <si>
    <t>jacquelinehheath@outlook.com</t>
  </si>
  <si>
    <t>jerryf@gmail.com</t>
  </si>
  <si>
    <t>michelleg48@outlook.com</t>
  </si>
  <si>
    <t>carolyngonzales@hotmail.com</t>
  </si>
  <si>
    <t>tinas72@hotmail.com</t>
  </si>
  <si>
    <t>mjstewart20@hotmail.com</t>
  </si>
  <si>
    <t>kathrynstreet18@gmail.com</t>
  </si>
  <si>
    <t>lisaborja@gmail.com</t>
  </si>
  <si>
    <t>stephendonahue12@yahoo.com</t>
  </si>
  <si>
    <t>nrwills48@yahoo.com</t>
  </si>
  <si>
    <t>joshuamfrey@outlook.com</t>
  </si>
  <si>
    <t>margaretsjamal@hotmail.com</t>
  </si>
  <si>
    <t>joanfrazier@gmail.com</t>
  </si>
  <si>
    <t>ljblack29@hotmail.com</t>
  </si>
  <si>
    <t>richardfyork83@hotmail.com</t>
  </si>
  <si>
    <t>barbarah@gmail.com</t>
  </si>
  <si>
    <t>brandyn@yahoo.com</t>
  </si>
  <si>
    <t>janicej75@gmail.com</t>
  </si>
  <si>
    <t>marcferguson38@hotmail.com</t>
  </si>
  <si>
    <t>debracampos83@gmail.com</t>
  </si>
  <si>
    <t>cynthiamsoriano@outlook.com</t>
  </si>
  <si>
    <t>limack@gmail.com</t>
  </si>
  <si>
    <t>micheletfernandez@outlook.com</t>
  </si>
  <si>
    <t>skrao25@outlook.com</t>
  </si>
  <si>
    <t>danielhunt@hotmail.com</t>
  </si>
  <si>
    <t>wendywright36@gmail.com</t>
  </si>
  <si>
    <t>williaml12@hotmail.com</t>
  </si>
  <si>
    <t>nancytucker@yahoo.com</t>
  </si>
  <si>
    <t>francisbkent57@yahoo.com</t>
  </si>
  <si>
    <t>rknoel@yahoo.com</t>
  </si>
  <si>
    <t>mmwoodward@hotmail.com</t>
  </si>
  <si>
    <t>benjaminc@hotmail.com</t>
  </si>
  <si>
    <t>kimberlyjmittal@hotmail.com</t>
  </si>
  <si>
    <t>ashleygdavis35@outlook.com</t>
  </si>
  <si>
    <t>tammyl@yahoo.com</t>
  </si>
  <si>
    <t>tarah@outlook.com</t>
  </si>
  <si>
    <t>kaylafisher90@gmail.com</t>
  </si>
  <si>
    <t>tylerh@gmail.com</t>
  </si>
  <si>
    <t>robinanwar@yahoo.com</t>
  </si>
  <si>
    <t>nsmoran@yahoo.com</t>
  </si>
  <si>
    <t>dmkim44@gmail.com</t>
  </si>
  <si>
    <t>kathyp@gmail.com</t>
  </si>
  <si>
    <t>cmdevlin@outlook.com</t>
  </si>
  <si>
    <t>ccansari31@yahoo.com</t>
  </si>
  <si>
    <t>cynthiajabad6@hotmail.com</t>
  </si>
  <si>
    <t>markg41@outlook.com</t>
  </si>
  <si>
    <t>avalexander@gmail.com</t>
  </si>
  <si>
    <t>dlmatthews62@gmail.com</t>
  </si>
  <si>
    <t>marthahayala36@hotmail.com</t>
  </si>
  <si>
    <t>williamham48@hotmail.com</t>
  </si>
  <si>
    <t>jvlang35@gmail.com</t>
  </si>
  <si>
    <t>brandylarsen@hotmail.com</t>
  </si>
  <si>
    <t>danielr70@outlook.com</t>
  </si>
  <si>
    <t>donaldepandey83@hotmail.com</t>
  </si>
  <si>
    <t>williamipowell7@hotmail.com</t>
  </si>
  <si>
    <t>dorothyb@outlook.com</t>
  </si>
  <si>
    <t>audreysgardner55@gmail.com</t>
  </si>
  <si>
    <t>joycejmendoza@outlook.com</t>
  </si>
  <si>
    <t>drgodwin34@outlook.com</t>
  </si>
  <si>
    <t>amymwan98@outlook.com</t>
  </si>
  <si>
    <t>marjoriecbenjamin23@outlook.com</t>
  </si>
  <si>
    <t>amberc24@outlook.com</t>
  </si>
  <si>
    <t>rodneywoodward@gmail.com</t>
  </si>
  <si>
    <t>brittanyesutton66@hotmail.com</t>
  </si>
  <si>
    <t>tiffanycharun@hotmail.com</t>
  </si>
  <si>
    <t>eileentaylor67@hotmail.com</t>
  </si>
  <si>
    <t>meghansang5@yahoo.com</t>
  </si>
  <si>
    <t>garybear@outlook.com</t>
  </si>
  <si>
    <t>fbhunter@gmail.com</t>
  </si>
  <si>
    <t>thomasshaw74@outlook.com</t>
  </si>
  <si>
    <t>ddcruz@outlook.com</t>
  </si>
  <si>
    <t>edwards49@outlook.com</t>
  </si>
  <si>
    <t>edithfcobb92@outlook.com</t>
  </si>
  <si>
    <t>darryljdennis34@outlook.com</t>
  </si>
  <si>
    <t>matthewd@yahoo.com</t>
  </si>
  <si>
    <t>rcduffy95@hotmail.com</t>
  </si>
  <si>
    <t>jasonmckinney98@outlook.com</t>
  </si>
  <si>
    <t>ronaldm@hotmail.com</t>
  </si>
  <si>
    <t>ashleychandler@gmail.com</t>
  </si>
  <si>
    <t>laurenmahmoud73@outlook.com</t>
  </si>
  <si>
    <t>pcfoster@hotmail.com</t>
  </si>
  <si>
    <t>erinc@outlook.com</t>
  </si>
  <si>
    <t>danielgonzales96@gmail.com</t>
  </si>
  <si>
    <t>bjrai64@hotmail.com</t>
  </si>
  <si>
    <t>jfleong@gmail.com</t>
  </si>
  <si>
    <t>annettetjacobson@outlook.com</t>
  </si>
  <si>
    <t>terryyau88@yahoo.com</t>
  </si>
  <si>
    <t>affitzgerald@hotmail.com</t>
  </si>
  <si>
    <t>sharonyuan@outlook.com</t>
  </si>
  <si>
    <t>mmwong@yahoo.com</t>
  </si>
  <si>
    <t>allens@hotmail.com</t>
  </si>
  <si>
    <t>jeremym43@hotmail.com</t>
  </si>
  <si>
    <t>shawnvaldez38@outlook.com</t>
  </si>
  <si>
    <t>ekpowers@gmail.com</t>
  </si>
  <si>
    <t>dterickson@yahoo.com</t>
  </si>
  <si>
    <t>tracireynolds62@gmail.com</t>
  </si>
  <si>
    <t>michealdale15@yahoo.com</t>
  </si>
  <si>
    <t>msthompson69@hotmail.com</t>
  </si>
  <si>
    <t>aprilv@outlook.com</t>
  </si>
  <si>
    <t>nicholasd56@gmail.com</t>
  </si>
  <si>
    <t>cliffordbarrett97@yahoo.com</t>
  </si>
  <si>
    <t>traceys@outlook.com</t>
  </si>
  <si>
    <t>kimberlyh@outlook.com</t>
  </si>
  <si>
    <t>kcgordon@yahoo.com</t>
  </si>
  <si>
    <t>denniso70@gmail.com</t>
  </si>
  <si>
    <t>laurenm12@outlook.com</t>
  </si>
  <si>
    <t>lorrainelake13@yahoo.com</t>
  </si>
  <si>
    <t>dkoreilly66@gmail.com</t>
  </si>
  <si>
    <t>haroldbeach@yahoo.com</t>
  </si>
  <si>
    <t>brvelasquez32@outlook.com</t>
  </si>
  <si>
    <t>christinaelevy@outlook.com</t>
  </si>
  <si>
    <t>tmparsons@yahoo.com</t>
  </si>
  <si>
    <t>eugener44@gmail.com</t>
  </si>
  <si>
    <t>nksingleton87@yahoo.com</t>
  </si>
  <si>
    <t>johndhickey@yahoo.com</t>
  </si>
  <si>
    <t>cagomez49@yahoo.com</t>
  </si>
  <si>
    <t>aaronbarrett@gmail.com</t>
  </si>
  <si>
    <t>samanthamgoodman92@gmail.com</t>
  </si>
  <si>
    <t>jsgodfrey@gmail.com</t>
  </si>
  <si>
    <t>elsiepotter@gmail.com</t>
  </si>
  <si>
    <t>denniskraza48@yahoo.com</t>
  </si>
  <si>
    <t>ejperera@hotmail.com</t>
  </si>
  <si>
    <t>debrab@gmail.com</t>
  </si>
  <si>
    <t>nmholland73@yahoo.com</t>
  </si>
  <si>
    <t>angelaestevens57@hotmail.com</t>
  </si>
  <si>
    <t>bbwebb21@gmail.com</t>
  </si>
  <si>
    <t>dorisl27@hotmail.com</t>
  </si>
  <si>
    <t>lfstokes30@yahoo.com</t>
  </si>
  <si>
    <t>donaldaja@yahoo.com</t>
  </si>
  <si>
    <t>brittanyrahman78@gmail.com</t>
  </si>
  <si>
    <t>douglasejones@yahoo.com</t>
  </si>
  <si>
    <t>elizabethtaylor@yahoo.com</t>
  </si>
  <si>
    <t>sheilarose@outlook.com</t>
  </si>
  <si>
    <t>bertham@hotmail.com</t>
  </si>
  <si>
    <t>heatherwood70@gmail.com</t>
  </si>
  <si>
    <t>clteoh@hotmail.com</t>
  </si>
  <si>
    <t>justinjgoodwin48@gmail.com</t>
  </si>
  <si>
    <t>paulalim@hotmail.com</t>
  </si>
  <si>
    <t>juanitac@outlook.com</t>
  </si>
  <si>
    <t>cynthiaolsen@yahoo.com</t>
  </si>
  <si>
    <t>lauragbelcher46@outlook.com</t>
  </si>
  <si>
    <t>ljomar@outlook.com</t>
  </si>
  <si>
    <t>laurafsalah70@hotmail.com</t>
  </si>
  <si>
    <t>marieiyap35@hotmail.com</t>
  </si>
  <si>
    <t>mildredwarren@yahoo.com</t>
  </si>
  <si>
    <t>kylebyrd@hotmail.com</t>
  </si>
  <si>
    <t>cynthiacrussell@hotmail.com</t>
  </si>
  <si>
    <t>denisem14@yahoo.com</t>
  </si>
  <si>
    <t>emsnow@yahoo.com</t>
  </si>
  <si>
    <t>patricianicholson10@yahoo.com</t>
  </si>
  <si>
    <t>janeifoster36@gmail.com</t>
  </si>
  <si>
    <t>bsmichelle42@yahoo.com</t>
  </si>
  <si>
    <t>robertnewman@outlook.com</t>
  </si>
  <si>
    <t>kimamin@gmail.com</t>
  </si>
  <si>
    <t>glennw97@yahoo.com</t>
  </si>
  <si>
    <t>allandgreen2@gmail.com</t>
  </si>
  <si>
    <t>ajromano61@outlook.com</t>
  </si>
  <si>
    <t>clydel53@gmail.com</t>
  </si>
  <si>
    <t>brianphobbs@yahoo.com</t>
  </si>
  <si>
    <t>christopherfandrews@yahoo.com</t>
  </si>
  <si>
    <t>jackjroy81@yahoo.com</t>
  </si>
  <si>
    <t>jpsawyer@outlook.com</t>
  </si>
  <si>
    <t>janicebsilva70@gmail.com</t>
  </si>
  <si>
    <t>ramonaowong@yahoo.com</t>
  </si>
  <si>
    <t>christopherdgregg@gmail.com</t>
  </si>
  <si>
    <t>dwlittle@hotmail.com</t>
  </si>
  <si>
    <t>clhansen49@hotmail.com</t>
  </si>
  <si>
    <t>cmthomas63@yahoo.com</t>
  </si>
  <si>
    <t>peggybenson60@yahoo.com</t>
  </si>
  <si>
    <t>sandraleon@hotmail.com</t>
  </si>
  <si>
    <t>jjpark@outlook.com</t>
  </si>
  <si>
    <t>garyjvasquez86@outlook.com</t>
  </si>
  <si>
    <t>jeffreyrobbins81@outlook.com</t>
  </si>
  <si>
    <t>erinj@outlook.com</t>
  </si>
  <si>
    <t>donnafmahmood14@gmail.com</t>
  </si>
  <si>
    <t>kimgee65@yahoo.com</t>
  </si>
  <si>
    <t>ronalds20@hotmail.com</t>
  </si>
  <si>
    <t>mmdon@yahoo.com</t>
  </si>
  <si>
    <t>cmallen@outlook.com</t>
  </si>
  <si>
    <t>darleneh93@gmail.com</t>
  </si>
  <si>
    <t>justins43@gmail.com</t>
  </si>
  <si>
    <t>carolhawkins20@gmail.com</t>
  </si>
  <si>
    <t>veraa@gmail.com</t>
  </si>
  <si>
    <t>sftracy@outlook.com</t>
  </si>
  <si>
    <t>carolc53@gmail.com</t>
  </si>
  <si>
    <t>irenew30@gmail.com</t>
  </si>
  <si>
    <t>kennethkhay@hotmail.com</t>
  </si>
  <si>
    <t>cjnoel@outlook.com</t>
  </si>
  <si>
    <t>wandar81@gmail.com</t>
  </si>
  <si>
    <t>sccooper71@outlook.com</t>
  </si>
  <si>
    <t>shirleyjlindsey@hotmail.com</t>
  </si>
  <si>
    <t>andrewbob20@gmail.com</t>
  </si>
  <si>
    <t>ericbbrooks71@hotmail.com</t>
  </si>
  <si>
    <t>alfredbarnett72@gmail.com</t>
  </si>
  <si>
    <t>brandonchen42@hotmail.com</t>
  </si>
  <si>
    <t>nicolejsingh@yahoo.com</t>
  </si>
  <si>
    <t>kjhunt18@hotmail.com</t>
  </si>
  <si>
    <t>raymondahmad@gmail.com</t>
  </si>
  <si>
    <t>jnclarke@yahoo.com</t>
  </si>
  <si>
    <t>crystalreyes@hotmail.com</t>
  </si>
  <si>
    <t>dorisk45@yahoo.com</t>
  </si>
  <si>
    <t>gloriamcole@yahoo.com</t>
  </si>
  <si>
    <t>jacobvalenzuela@yahoo.com</t>
  </si>
  <si>
    <t>phyllist@gmail.com</t>
  </si>
  <si>
    <t>debbier61@yahoo.com</t>
  </si>
  <si>
    <t>allenjrodgers@outlook.com</t>
  </si>
  <si>
    <t>epgurung4@yahoo.com</t>
  </si>
  <si>
    <t>djjohn11@yahoo.com</t>
  </si>
  <si>
    <t>angelac@hotmail.com</t>
  </si>
  <si>
    <t>pdkeller@hotmail.com</t>
  </si>
  <si>
    <t>shawncmahmoud@gmail.com</t>
  </si>
  <si>
    <t>patriciam2@hotmail.com</t>
  </si>
  <si>
    <t>brittanykcampos3@yahoo.com</t>
  </si>
  <si>
    <t>snangeles78@hotmail.com</t>
  </si>
  <si>
    <t>davidm59@hotmail.com</t>
  </si>
  <si>
    <t>tsbhatia@outlook.com</t>
  </si>
  <si>
    <t>kimberlyjgoldman64@yahoo.com</t>
  </si>
  <si>
    <t>chelseadward@gmail.com</t>
  </si>
  <si>
    <t>ambercgilbert@outlook.com</t>
  </si>
  <si>
    <t>danieljenkins@outlook.com</t>
  </si>
  <si>
    <t>gregoryocastillo99@gmail.com</t>
  </si>
  <si>
    <t>shawnferrer74@hotmail.com</t>
  </si>
  <si>
    <t>dianeflai@gmail.com</t>
  </si>
  <si>
    <t>eugenetbarry36@yahoo.com</t>
  </si>
  <si>
    <t>rjstevens@outlook.com</t>
  </si>
  <si>
    <t>jjsrivastava@yahoo.com</t>
  </si>
  <si>
    <t>njgonzales33@outlook.com</t>
  </si>
  <si>
    <t>debraj80@outlook.com</t>
  </si>
  <si>
    <t>christinesavage93@outlook.com</t>
  </si>
  <si>
    <t>jfkaushik79@yahoo.com</t>
  </si>
  <si>
    <t>heatheriyee87@hotmail.com</t>
  </si>
  <si>
    <t>joycerivers@hotmail.com</t>
  </si>
  <si>
    <t>matthewp@yahoo.com</t>
  </si>
  <si>
    <t>blfraser95@gmail.com</t>
  </si>
  <si>
    <t>carolynh@outlook.com</t>
  </si>
  <si>
    <t>micheleklow@gmail.com</t>
  </si>
  <si>
    <t>kendratking@hotmail.com</t>
  </si>
  <si>
    <t>jaimes31@hotmail.com</t>
  </si>
  <si>
    <t>jhpandey70@gmail.com</t>
  </si>
  <si>
    <t>hdparsons@hotmail.com</t>
  </si>
  <si>
    <t>tiffanyh71@gmail.com</t>
  </si>
  <si>
    <t>stephenh@gmail.com</t>
  </si>
  <si>
    <t>jtchandler34@gmail.com</t>
  </si>
  <si>
    <t>warrenamin@hotmail.com</t>
  </si>
  <si>
    <t>seanc23@gmail.com</t>
  </si>
  <si>
    <t>cherylp@gmail.com</t>
  </si>
  <si>
    <t>mdmassey96@yahoo.com</t>
  </si>
  <si>
    <t>charlesa@yahoo.com</t>
  </si>
  <si>
    <t>florencecoleman@hotmail.com</t>
  </si>
  <si>
    <t>michaelr64@gmail.com</t>
  </si>
  <si>
    <t>kristenmontgomery57@gmail.com</t>
  </si>
  <si>
    <t>adriannatkins44@hotmail.com</t>
  </si>
  <si>
    <t>andrewh38@gmail.com</t>
  </si>
  <si>
    <t>rsreynolds31@yahoo.com</t>
  </si>
  <si>
    <t>esball73@hotmail.com</t>
  </si>
  <si>
    <t>tracysargent@hotmail.com</t>
  </si>
  <si>
    <t>jlidris@yahoo.com</t>
  </si>
  <si>
    <t>brucewsharif42@gmail.com</t>
  </si>
  <si>
    <t>justingordon@yahoo.com</t>
  </si>
  <si>
    <t>alicesreid@yahoo.com</t>
  </si>
  <si>
    <t>hcsnider@hotmail.com</t>
  </si>
  <si>
    <t>gsmccormick@hotmail.com</t>
  </si>
  <si>
    <t>marycraig46@hotmail.com</t>
  </si>
  <si>
    <t>kwamin@gmail.com</t>
  </si>
  <si>
    <t>sheilagabriel4@gmail.com</t>
  </si>
  <si>
    <t>bobbys@outlook.com</t>
  </si>
  <si>
    <t>jeffreys38@hotmail.com</t>
  </si>
  <si>
    <t>jessicaprehman32@yahoo.com</t>
  </si>
  <si>
    <t>laurarichardson@outlook.com</t>
  </si>
  <si>
    <t>charlesm14@yahoo.com</t>
  </si>
  <si>
    <t>nbday98@outlook.com</t>
  </si>
  <si>
    <t>tsabbas67@outlook.com</t>
  </si>
  <si>
    <t>rikent94@yahoo.com</t>
  </si>
  <si>
    <t>lillianmadrid37@yahoo.com</t>
  </si>
  <si>
    <t>samanthak@outlook.com</t>
  </si>
  <si>
    <t>billyl79@hotmail.com</t>
  </si>
  <si>
    <t>abm@yahoo.com</t>
  </si>
  <si>
    <t>nicoledavies33@yahoo.com</t>
  </si>
  <si>
    <t>deloresl@yahoo.com</t>
  </si>
  <si>
    <t>scottbowers24@gmail.com</t>
  </si>
  <si>
    <t>jessep1@hotmail.com</t>
  </si>
  <si>
    <t>tiffanyt@hotmail.com</t>
  </si>
  <si>
    <t>sbwest@gmail.com</t>
  </si>
  <si>
    <t>mfalmeida15@outlook.com</t>
  </si>
  <si>
    <t>peggys2@outlook.com</t>
  </si>
  <si>
    <t>aokennedy13@gmail.com</t>
  </si>
  <si>
    <t>emmamclean26@hotmail.com</t>
  </si>
  <si>
    <t>susanilindsey@yahoo.com</t>
  </si>
  <si>
    <t>altorres@yahoo.com</t>
  </si>
  <si>
    <t>walterkarki@outlook.com</t>
  </si>
  <si>
    <t>francessharma65@hotmail.com</t>
  </si>
  <si>
    <t>chadtalvarez@outlook.com</t>
  </si>
  <si>
    <t>christopherwfraser60@hotmail.com</t>
  </si>
  <si>
    <t>hjjackson@yahoo.com</t>
  </si>
  <si>
    <t>juliejwallace4@outlook.com</t>
  </si>
  <si>
    <t>kimberlys@outlook.com</t>
  </si>
  <si>
    <t>dawnihernandez80@hotmail.com</t>
  </si>
  <si>
    <t>michellechu@outlook.com</t>
  </si>
  <si>
    <t>cynthiadmoreira@yahoo.com</t>
  </si>
  <si>
    <t>randymfinn96@hotmail.com</t>
  </si>
  <si>
    <t>rickywood@hotmail.com</t>
  </si>
  <si>
    <t>stellae48@yahoo.com</t>
  </si>
  <si>
    <t>cameronr@hotmail.com</t>
  </si>
  <si>
    <t>sjhowell@gmail.com</t>
  </si>
  <si>
    <t>georgeh44@yahoo.com</t>
  </si>
  <si>
    <t>davidcoleman29@gmail.com</t>
  </si>
  <si>
    <t>cblane53@yahoo.com</t>
  </si>
  <si>
    <t>timmanuel@gmail.com</t>
  </si>
  <si>
    <t>woodrowshankar55@outlook.com</t>
  </si>
  <si>
    <t>atmorrison@outlook.com</t>
  </si>
  <si>
    <t>juliakmoore@outlook.com</t>
  </si>
  <si>
    <t>carmenb@outlook.com</t>
  </si>
  <si>
    <t>donaldb17@yahoo.com</t>
  </si>
  <si>
    <t>larryjaustin@outlook.com</t>
  </si>
  <si>
    <t>nicholasshahid38@hotmail.com</t>
  </si>
  <si>
    <t>dustinqcheng12@yahoo.com</t>
  </si>
  <si>
    <t>bethc9@yahoo.com</t>
  </si>
  <si>
    <t>jenniferh@gmail.com</t>
  </si>
  <si>
    <t>bjflowers86@outlook.com</t>
  </si>
  <si>
    <t>amyhmorales@hotmail.com</t>
  </si>
  <si>
    <t>josephmorrison16@outlook.com</t>
  </si>
  <si>
    <t>ericaguevara@hotmail.com</t>
  </si>
  <si>
    <t>jeremysnyder98@gmail.com</t>
  </si>
  <si>
    <t>walterfwilliamson@gmail.com</t>
  </si>
  <si>
    <t>paulaljordan@outlook.com</t>
  </si>
  <si>
    <t>fjlittle@outlook.com</t>
  </si>
  <si>
    <t>deborahh@hotmail.com</t>
  </si>
  <si>
    <t>cmlang63@hotmail.com</t>
  </si>
  <si>
    <t>dianedcooper61@yahoo.com</t>
  </si>
  <si>
    <t>paulaaluna67@outlook.com</t>
  </si>
  <si>
    <t>marjorieb35@hotmail.com</t>
  </si>
  <si>
    <t>stevem70@hotmail.com</t>
  </si>
  <si>
    <t>ajvieira16@outlook.com</t>
  </si>
  <si>
    <t>jhbrooks32@yahoo.com</t>
  </si>
  <si>
    <t>jamessrivastava9@gmail.com</t>
  </si>
  <si>
    <t>brianjacob38@outlook.com</t>
  </si>
  <si>
    <t>kristopherf@gmail.com</t>
  </si>
  <si>
    <t>christinechakraborty@yahoo.com</t>
  </si>
  <si>
    <t>alfredfarley98@outlook.com</t>
  </si>
  <si>
    <t>joyces91@hotmail.com</t>
  </si>
  <si>
    <t>melaniev@yahoo.com</t>
  </si>
  <si>
    <t>kimberlygray66@gmail.com</t>
  </si>
  <si>
    <t>cfjohns55@outlook.com</t>
  </si>
  <si>
    <t>jessicagillespie@yahoo.com</t>
  </si>
  <si>
    <t>michellecooper@outlook.com</t>
  </si>
  <si>
    <t>elsief@outlook.com</t>
  </si>
  <si>
    <t>barbarajay9@outlook.com</t>
  </si>
  <si>
    <t>tylers58@gmail.com</t>
  </si>
  <si>
    <t>jeremyccook31@outlook.com</t>
  </si>
  <si>
    <t>kmlow@gmail.com</t>
  </si>
  <si>
    <t>bccross31@hotmail.com</t>
  </si>
  <si>
    <t>benjamindjoshi@hotmail.com</t>
  </si>
  <si>
    <t>lindseyroy@yahoo.com</t>
  </si>
  <si>
    <t>rmbrown@yahoo.com</t>
  </si>
  <si>
    <t>rosemaryb@hotmail.com</t>
  </si>
  <si>
    <t>dorothycpereira17@gmail.com</t>
  </si>
  <si>
    <t>jjnunez40@gmail.com</t>
  </si>
  <si>
    <t>debral22@yahoo.com</t>
  </si>
  <si>
    <t>mjcross85@outlook.com</t>
  </si>
  <si>
    <t>kmwatts@gmail.com</t>
  </si>
  <si>
    <t>mdhanna@outlook.com</t>
  </si>
  <si>
    <t>eleanorgcurran43@outlook.com</t>
  </si>
  <si>
    <t>fcgibson@outlook.com</t>
  </si>
  <si>
    <t>earlwilliams@yahoo.com</t>
  </si>
  <si>
    <t>bettygriffiths@hotmail.com</t>
  </si>
  <si>
    <t>aliceianthony@gmail.com</t>
  </si>
  <si>
    <t>johnwiseman84@outlook.com</t>
  </si>
  <si>
    <t>jamesrfuller19@yahoo.com</t>
  </si>
  <si>
    <t>dswilson73@gmail.com</t>
  </si>
  <si>
    <t>sarahw@hotmail.com</t>
  </si>
  <si>
    <t>vickiltay@outlook.com</t>
  </si>
  <si>
    <t>virginiajlui11@gmail.com</t>
  </si>
  <si>
    <t>amandajpayne8@gmail.com</t>
  </si>
  <si>
    <t>stevenobrien14@gmail.com</t>
  </si>
  <si>
    <t>angelaw@gmail.com</t>
  </si>
  <si>
    <t>courtneycostello@hotmail.com</t>
  </si>
  <si>
    <t>cynthiaobrown@outlook.com</t>
  </si>
  <si>
    <t>christophera@hotmail.com</t>
  </si>
  <si>
    <t>marilynd70@gmail.com</t>
  </si>
  <si>
    <t>joshuafhansen83@gmail.com</t>
  </si>
  <si>
    <t>fcraj@outlook.com</t>
  </si>
  <si>
    <t>sharonm71@outlook.com</t>
  </si>
  <si>
    <t>chelseajduran53@yahoo.com</t>
  </si>
  <si>
    <t>deboraha48@outlook.com</t>
  </si>
  <si>
    <t>jordanharora@hotmail.com</t>
  </si>
  <si>
    <t>jjglenn@hotmail.com</t>
  </si>
  <si>
    <t>rjowen63@gmail.com</t>
  </si>
  <si>
    <t>dafoster@hotmail.com</t>
  </si>
  <si>
    <t>brianc35@outlook.com</t>
  </si>
  <si>
    <t>paulac@gmail.com</t>
  </si>
  <si>
    <t>kdwilliams@outlook.com</t>
  </si>
  <si>
    <t>amandasteele9@yahoo.com</t>
  </si>
  <si>
    <t>violets18@outlook.com</t>
  </si>
  <si>
    <t>ecrobles@yahoo.com</t>
  </si>
  <si>
    <t>benjaminlherrera10@yahoo.com</t>
  </si>
  <si>
    <t>samanthas81@hotmail.com</t>
  </si>
  <si>
    <t>rachelhanson@gmail.com</t>
  </si>
  <si>
    <t>henryrfong69@yahoo.com</t>
  </si>
  <si>
    <t>ednawhittaker85@outlook.com</t>
  </si>
  <si>
    <t>kathyrojas71@yahoo.com</t>
  </si>
  <si>
    <t>myrtlecarrillo82@gmail.com</t>
  </si>
  <si>
    <t>christinaj@outlook.com</t>
  </si>
  <si>
    <t>markjpaul@hotmail.com</t>
  </si>
  <si>
    <t>philipatanner@yahoo.com</t>
  </si>
  <si>
    <t>doloreshoward@gmail.com</t>
  </si>
  <si>
    <t>christinechandra5@gmail.com</t>
  </si>
  <si>
    <t>michaeln@gmail.com</t>
  </si>
  <si>
    <t>dannyj44@hotmail.com</t>
  </si>
  <si>
    <t>clarencessutton@hotmail.com</t>
  </si>
  <si>
    <t>samuelnabil@yahoo.com</t>
  </si>
  <si>
    <t>davidh92@outlook.com</t>
  </si>
  <si>
    <t>bdloh@yahoo.com</t>
  </si>
  <si>
    <t>donnag23@hotmail.com</t>
  </si>
  <si>
    <t>joseajackson33@outlook.com</t>
  </si>
  <si>
    <t>mjmariano74@gmail.com</t>
  </si>
  <si>
    <t>pirodriguez5@gmail.com</t>
  </si>
  <si>
    <t>walterdixit77@hotmail.com</t>
  </si>
  <si>
    <t>jameehan@gmail.com</t>
  </si>
  <si>
    <t>peterinewman68@hotmail.com</t>
  </si>
  <si>
    <t>djyousef@hotmail.com</t>
  </si>
  <si>
    <t>howardarmstrong27@yahoo.com</t>
  </si>
  <si>
    <t>teresaewu36@outlook.com</t>
  </si>
  <si>
    <t>laurena@hotmail.com</t>
  </si>
  <si>
    <t>phyllisjcardenas@hotmail.com</t>
  </si>
  <si>
    <t>acwade@hotmail.com</t>
  </si>
  <si>
    <t>williamgriffin@outlook.com</t>
  </si>
  <si>
    <t>ruthw@hotmail.com</t>
  </si>
  <si>
    <t>miconnolly99@hotmail.com</t>
  </si>
  <si>
    <t>jamesl92@gmail.com</t>
  </si>
  <si>
    <t>kellyraja43@hotmail.com</t>
  </si>
  <si>
    <t>bettypayne@hotmail.com</t>
  </si>
  <si>
    <t>kennethbarron91@gmail.com</t>
  </si>
  <si>
    <t>carlfchristian84@hotmail.com</t>
  </si>
  <si>
    <t>kimastuart@hotmail.com</t>
  </si>
  <si>
    <t>cindydmeyer69@gmail.com</t>
  </si>
  <si>
    <t>billyjbrewer23@hotmail.com</t>
  </si>
  <si>
    <t>amandaidaniels@outlook.com</t>
  </si>
  <si>
    <t>debraicoleman66@gmail.com</t>
  </si>
  <si>
    <t>jeffreyodell@outlook.com</t>
  </si>
  <si>
    <t>carolcsellers@hotmail.com</t>
  </si>
  <si>
    <t>scottdmcdonald15@hotmail.com</t>
  </si>
  <si>
    <t>jacobfhansen@hotmail.com</t>
  </si>
  <si>
    <t>tracyfjennings@gmail.com</t>
  </si>
  <si>
    <t>normah79@hotmail.com</t>
  </si>
  <si>
    <t>justinshenderson8@gmail.com</t>
  </si>
  <si>
    <t>normafwood66@outlook.com</t>
  </si>
  <si>
    <t>johnm29@hotmail.com</t>
  </si>
  <si>
    <t>wkbeck5@gmail.com</t>
  </si>
  <si>
    <t>belindaperera@outlook.com</t>
  </si>
  <si>
    <t>thomasfmays@hotmail.com</t>
  </si>
  <si>
    <t>phyllisaedwards@outlook.com</t>
  </si>
  <si>
    <t>chado36@yahoo.com</t>
  </si>
  <si>
    <t>lindatbarlow@gmail.com</t>
  </si>
  <si>
    <t>suzannegill@hotmail.com</t>
  </si>
  <si>
    <t>ejjacob45@outlook.com</t>
  </si>
  <si>
    <t>marionm80@outlook.com</t>
  </si>
  <si>
    <t>shawnv@gmail.com</t>
  </si>
  <si>
    <t>alexm@yahoo.com</t>
  </si>
  <si>
    <t>kfgarner62@hotmail.com</t>
  </si>
  <si>
    <t>cynthiaburgess@yahoo.com</t>
  </si>
  <si>
    <t>florencecaswell@outlook.com</t>
  </si>
  <si>
    <t>matthewmorris@hotmail.com</t>
  </si>
  <si>
    <t>christinen25@yahoo.com</t>
  </si>
  <si>
    <t>jochung@hotmail.com</t>
  </si>
  <si>
    <t>jmcooper44@outlook.com</t>
  </si>
  <si>
    <t>nancyyap81@hotmail.com</t>
  </si>
  <si>
    <t>dttran61@gmail.com</t>
  </si>
  <si>
    <t>jamieegallo@outlook.com</t>
  </si>
  <si>
    <t>peggysmendez52@yahoo.com</t>
  </si>
  <si>
    <t>sheilal57@outlook.com</t>
  </si>
  <si>
    <t>bjwelch100@hotmail.com</t>
  </si>
  <si>
    <t>mdday@outlook.com</t>
  </si>
  <si>
    <t>matthewk58@hotmail.com</t>
  </si>
  <si>
    <t>afbansal54@gmail.com</t>
  </si>
  <si>
    <t>thomaschasan@yahoo.com</t>
  </si>
  <si>
    <t>nabender@yahoo.com</t>
  </si>
  <si>
    <t>cjrai46@gmail.com</t>
  </si>
  <si>
    <t>courtneyswanson@outlook.com</t>
  </si>
  <si>
    <t>georgec@outlook.com</t>
  </si>
  <si>
    <t>dcnguyen84@outlook.com</t>
  </si>
  <si>
    <t>judithabauer28@hotmail.com</t>
  </si>
  <si>
    <t>lancemsalinas64@gmail.com</t>
  </si>
  <si>
    <t>rafletcher@hotmail.com</t>
  </si>
  <si>
    <t>marktahmed53@outlook.com</t>
  </si>
  <si>
    <t>kristenbradshaw21@yahoo.com</t>
  </si>
  <si>
    <t>susang27@outlook.com</t>
  </si>
  <si>
    <t>robertnieves@yahoo.com</t>
  </si>
  <si>
    <t>cchuffman@gmail.com</t>
  </si>
  <si>
    <t>stevenwall@yahoo.com</t>
  </si>
  <si>
    <t>krystallwallace51@yahoo.com</t>
  </si>
  <si>
    <t>meganmbennett25@yahoo.com</t>
  </si>
  <si>
    <t>amandafferrer@gmail.com</t>
  </si>
  <si>
    <t>mariew@yahoo.com</t>
  </si>
  <si>
    <t>jasont51@gmail.com</t>
  </si>
  <si>
    <t>barrysgibbs17@hotmail.com</t>
  </si>
  <si>
    <t>jrvaughn@outlook.com</t>
  </si>
  <si>
    <t>ellenroth@gmail.com</t>
  </si>
  <si>
    <t>richardlwoods@yahoo.com</t>
  </si>
  <si>
    <t>jeanw@yahoo.com</t>
  </si>
  <si>
    <t>joshuad@outlook.com</t>
  </si>
  <si>
    <t>teresaetorres@gmail.com</t>
  </si>
  <si>
    <t>caroleflarson@gmail.com</t>
  </si>
  <si>
    <t>jjmartins84@gmail.com</t>
  </si>
  <si>
    <t>jessiefyadav@yahoo.com</t>
  </si>
  <si>
    <t>kimmercado23@yahoo.com</t>
  </si>
  <si>
    <t>brentb@yahoo.com</t>
  </si>
  <si>
    <t>brittanyhampton27@gmail.com</t>
  </si>
  <si>
    <t>ltgonzalez95@yahoo.com</t>
  </si>
  <si>
    <t>donnachowdhury@gmail.com</t>
  </si>
  <si>
    <t>rdhawkins@outlook.com</t>
  </si>
  <si>
    <t>jmjoy@yahoo.com</t>
  </si>
  <si>
    <t>justinmbauer23@yahoo.com</t>
  </si>
  <si>
    <t>mmsanchez35@yahoo.com</t>
  </si>
  <si>
    <t>jodit87@gmail.com</t>
  </si>
  <si>
    <t>juliesantoso20@yahoo.com</t>
  </si>
  <si>
    <t>debbiefbeltran@yahoo.com</t>
  </si>
  <si>
    <t>bfwilliamson@yahoo.com</t>
  </si>
  <si>
    <t>victorbhorton@gmail.com</t>
  </si>
  <si>
    <t>msalcantara36@gmail.com</t>
  </si>
  <si>
    <t>pdchavez43@hotmail.com</t>
  </si>
  <si>
    <t>katherinebansal67@gmail.com</t>
  </si>
  <si>
    <t>mikejoyce7@gmail.com</t>
  </si>
  <si>
    <t>shirleyhiggins@yahoo.com</t>
  </si>
  <si>
    <t>bettyjohnston@outlook.com</t>
  </si>
  <si>
    <t>deborahs32@yahoo.com</t>
  </si>
  <si>
    <t>barbarabcohen@hotmail.com</t>
  </si>
  <si>
    <t>vkcheung@yahoo.com</t>
  </si>
  <si>
    <t>shirleytsampson@hotmail.com</t>
  </si>
  <si>
    <t>elizabethadel5@yahoo.com</t>
  </si>
  <si>
    <t>dbmarino@gmail.com</t>
  </si>
  <si>
    <t>shirleym96@hotmail.com</t>
  </si>
  <si>
    <t>ashleymendez@gmail.com</t>
  </si>
  <si>
    <t>smmorin@gmail.com</t>
  </si>
  <si>
    <t>thelmakang@yahoo.com</t>
  </si>
  <si>
    <t>mjmcpherson@hotmail.com</t>
  </si>
  <si>
    <t>stephenbrowning@hotmail.com</t>
  </si>
  <si>
    <t>martingray@outlook.com</t>
  </si>
  <si>
    <t>bgmccarthy@gmail.com</t>
  </si>
  <si>
    <t>nrlyons@hotmail.com</t>
  </si>
  <si>
    <t>dennisv16@outlook.com</t>
  </si>
  <si>
    <t>ruthconnor@outlook.com</t>
  </si>
  <si>
    <t>charliej45@hotmail.com</t>
  </si>
  <si>
    <t>jachan53@yahoo.com</t>
  </si>
  <si>
    <t>deborahkcosta71@gmail.com</t>
  </si>
  <si>
    <t>jfkline100@yahoo.com</t>
  </si>
  <si>
    <t>geraldbarton@hotmail.com</t>
  </si>
  <si>
    <t>bmsalas81@outlook.com</t>
  </si>
  <si>
    <t>joshuajingram1@yahoo.com</t>
  </si>
  <si>
    <t>jgromero@gmail.com</t>
  </si>
  <si>
    <t>ashleek12@gmail.com</t>
  </si>
  <si>
    <t>samanthammason@gmail.com</t>
  </si>
  <si>
    <t>brchilds69@outlook.com</t>
  </si>
  <si>
    <t>andrewrusso72@gmail.com</t>
  </si>
  <si>
    <t>lalewis34@outlook.com</t>
  </si>
  <si>
    <t>gjleung@outlook.com</t>
  </si>
  <si>
    <t>stacycmcgregor@outlook.com</t>
  </si>
  <si>
    <t>raymondrscott@hotmail.com</t>
  </si>
  <si>
    <t>kathleenahmad96@hotmail.com</t>
  </si>
  <si>
    <t>virgilcaldwell@hotmail.com</t>
  </si>
  <si>
    <t>carrieh12@yahoo.com</t>
  </si>
  <si>
    <t>justinjane37@gmail.com</t>
  </si>
  <si>
    <t>nicorrea21@gmail.com</t>
  </si>
  <si>
    <t>bmshipley100@hotmail.com</t>
  </si>
  <si>
    <t>erind15@hotmail.com</t>
  </si>
  <si>
    <t>mistytvalenzuela13@outlook.com</t>
  </si>
  <si>
    <t>bipham@outlook.com</t>
  </si>
  <si>
    <t>richardmark@hotmail.com</t>
  </si>
  <si>
    <t>jenniferd23@outlook.com</t>
  </si>
  <si>
    <t>roymason15@yahoo.com</t>
  </si>
  <si>
    <t>dorothyw2@outlook.com</t>
  </si>
  <si>
    <t>acwalker88@gmail.com</t>
  </si>
  <si>
    <t>lindad@hotmail.com</t>
  </si>
  <si>
    <t>dssaunders@gmail.com</t>
  </si>
  <si>
    <t>jamielowen73@gmail.com</t>
  </si>
  <si>
    <t>dianejalford29@gmail.com</t>
  </si>
  <si>
    <t>suesatkinson@yahoo.com</t>
  </si>
  <si>
    <t>carols55@hotmail.com</t>
  </si>
  <si>
    <t>kathryndunn2@yahoo.com</t>
  </si>
  <si>
    <t>irenetagrawal75@gmail.com</t>
  </si>
  <si>
    <t>helenq41@gmail.com</t>
  </si>
  <si>
    <t>micheleelozano@hotmail.com</t>
  </si>
  <si>
    <t>elizabethf28@yahoo.com</t>
  </si>
  <si>
    <t>bmdutta@yahoo.com</t>
  </si>
  <si>
    <t>jeremys59@hotmail.com</t>
  </si>
  <si>
    <t>kennethrubio84@outlook.com</t>
  </si>
  <si>
    <t>marthah89@yahoo.com</t>
  </si>
  <si>
    <t>martinbird78@hotmail.com</t>
  </si>
  <si>
    <t>dhmoore80@gmail.com</t>
  </si>
  <si>
    <t>kathleenfharmon@yahoo.com</t>
  </si>
  <si>
    <t>ajfisher18@hotmail.com</t>
  </si>
  <si>
    <t>brkearney@yahoo.com</t>
  </si>
  <si>
    <t>barbarajohnston18@yahoo.com</t>
  </si>
  <si>
    <t>timothyw80@outlook.com</t>
  </si>
  <si>
    <t>stephennvickers39@hotmail.com</t>
  </si>
  <si>
    <t>jmhickman25@hotmail.com</t>
  </si>
  <si>
    <t>shawnj17@hotmail.com</t>
  </si>
  <si>
    <t>mildredgillespie28@yahoo.com</t>
  </si>
  <si>
    <t>rhmcmahon@outlook.com</t>
  </si>
  <si>
    <t>maryrice10@yahoo.com</t>
  </si>
  <si>
    <t>kjschultz@gmail.com</t>
  </si>
  <si>
    <t>scottmscott@outlook.com</t>
  </si>
  <si>
    <t>hlbanks17@yahoo.com</t>
  </si>
  <si>
    <t>jennifermedwards@outlook.com</t>
  </si>
  <si>
    <t>jamesaholland@gmail.com</t>
  </si>
  <si>
    <t>wcshah@yahoo.com</t>
  </si>
  <si>
    <t>jenniferacordova41@yahoo.com</t>
  </si>
  <si>
    <t>richardsingh@gmail.com</t>
  </si>
  <si>
    <t>justintolentino@yahoo.com</t>
  </si>
  <si>
    <t>kelseydluna66@hotmail.com</t>
  </si>
  <si>
    <t>georgejignacio7@yahoo.com</t>
  </si>
  <si>
    <t>karenromero@yahoo.com</t>
  </si>
  <si>
    <t>richardk75@yahoo.com</t>
  </si>
  <si>
    <t>hjmoon94@hotmail.com</t>
  </si>
  <si>
    <t>eugenehnovak@outlook.com</t>
  </si>
  <si>
    <t>francestolentino@gmail.com</t>
  </si>
  <si>
    <t>sjdixon@yahoo.com</t>
  </si>
  <si>
    <t>ccmilner63@yahoo.com</t>
  </si>
  <si>
    <t>sherryw99@outlook.com</t>
  </si>
  <si>
    <t>anthonyfwebster22@yahoo.com</t>
  </si>
  <si>
    <t>dorothytgonzalez@hotmail.com</t>
  </si>
  <si>
    <t>matthewc94@outlook.com</t>
  </si>
  <si>
    <t>njbeard19@hotmail.com</t>
  </si>
  <si>
    <t>lvdavis98@gmail.com</t>
  </si>
  <si>
    <t>jimorris@hotmail.com</t>
  </si>
  <si>
    <t>helenmayer@gmail.com</t>
  </si>
  <si>
    <t>andrewb12@hotmail.com</t>
  </si>
  <si>
    <t>tthollis31@outlook.com</t>
  </si>
  <si>
    <t>elizabethf81@gmail.com</t>
  </si>
  <si>
    <t>darrens@yahoo.com</t>
  </si>
  <si>
    <t>joshualcox17@gmail.com</t>
  </si>
  <si>
    <t>justinpoirier57@gmail.com</t>
  </si>
  <si>
    <t>jasona@outlook.com</t>
  </si>
  <si>
    <t>edwardaprice@gmail.com</t>
  </si>
  <si>
    <t>christinakprasad36@gmail.com</t>
  </si>
  <si>
    <t>eugenermehta@yahoo.com</t>
  </si>
  <si>
    <t>jacquelineb23@yahoo.com</t>
  </si>
  <si>
    <t>stephaniea@yahoo.com</t>
  </si>
  <si>
    <t>peteromcdermott41@outlook.com</t>
  </si>
  <si>
    <t>rachele63@yahoo.com</t>
  </si>
  <si>
    <t>kelseyc@gmail.com</t>
  </si>
  <si>
    <t>nancyr@outlook.com</t>
  </si>
  <si>
    <t>jnjacobs23@hotmail.com</t>
  </si>
  <si>
    <t>ashleyinaik@outlook.com</t>
  </si>
  <si>
    <t>marjoriefismail@yahoo.com</t>
  </si>
  <si>
    <t>patrickg29@yahoo.com</t>
  </si>
  <si>
    <t>ashleyburgess56@hotmail.com</t>
  </si>
  <si>
    <t>jessicasryan70@gmail.com</t>
  </si>
  <si>
    <t>heatherl@yahoo.com</t>
  </si>
  <si>
    <t>stephenmgeorge@gmail.com</t>
  </si>
  <si>
    <t>rickeyventura@outlook.com</t>
  </si>
  <si>
    <t>lisaw38@hotmail.com</t>
  </si>
  <si>
    <t>jacka@yahoo.com</t>
  </si>
  <si>
    <t>jeffreychavez14@hotmail.com</t>
  </si>
  <si>
    <t>debbieschmidt67@gmail.com</t>
  </si>
  <si>
    <t>josephinel@yahoo.com</t>
  </si>
  <si>
    <t>larrygarg@outlook.com</t>
  </si>
  <si>
    <t>alexm@gmail.com</t>
  </si>
  <si>
    <t>gregorywood@outlook.com</t>
  </si>
  <si>
    <t>carolynr@hotmail.com</t>
  </si>
  <si>
    <t>janejlove@yahoo.com</t>
  </si>
  <si>
    <t>judydtay86@outlook.com</t>
  </si>
  <si>
    <t>nancylee@hotmail.com</t>
  </si>
  <si>
    <t>cichristensen18@yahoo.com</t>
  </si>
  <si>
    <t>lyndajwhitney@gmail.com</t>
  </si>
  <si>
    <t>tammynichols86@yahoo.com</t>
  </si>
  <si>
    <t>gjsantos@hotmail.com</t>
  </si>
  <si>
    <t>dwaynemnorris12@yahoo.com</t>
  </si>
  <si>
    <t>stanleynflanagan75@hotmail.com</t>
  </si>
  <si>
    <t>stevenaholt@gmail.com</t>
  </si>
  <si>
    <t>clarencelong70@hotmail.com</t>
  </si>
  <si>
    <t>debramchua@hotmail.com</t>
  </si>
  <si>
    <t>ronniew@outlook.com</t>
  </si>
  <si>
    <t>cmgarcia10@yahoo.com</t>
  </si>
  <si>
    <t>brandoncole39@gmail.com</t>
  </si>
  <si>
    <t>mwtan@gmail.com</t>
  </si>
  <si>
    <t>andrewr58@outlook.com</t>
  </si>
  <si>
    <t>jessicagraves@outlook.com</t>
  </si>
  <si>
    <t>georgevlester47@yahoo.com</t>
  </si>
  <si>
    <t>kevinc68@outlook.com</t>
  </si>
  <si>
    <t>josephnewton59@outlook.com</t>
  </si>
  <si>
    <t>thomascshannon11@gmail.com</t>
  </si>
  <si>
    <t>jjrushing90@yahoo.com</t>
  </si>
  <si>
    <t>lauriedavidson25@yahoo.com</t>
  </si>
  <si>
    <t>dkliu72@gmail.com</t>
  </si>
  <si>
    <t>rabrock@hotmail.com</t>
  </si>
  <si>
    <t>tylersmoore@hotmail.com</t>
  </si>
  <si>
    <t>juliepcampos22@outlook.com</t>
  </si>
  <si>
    <t>lindabyrd23@outlook.com</t>
  </si>
  <si>
    <t>jenniferb@gmail.com</t>
  </si>
  <si>
    <t>nancym@hotmail.com</t>
  </si>
  <si>
    <t>dennish10@outlook.com</t>
  </si>
  <si>
    <t>andrewp@yahoo.com</t>
  </si>
  <si>
    <t>thomasf67@hotmail.com</t>
  </si>
  <si>
    <t>davidvsilva56@hotmail.com</t>
  </si>
  <si>
    <t>ashleyhogan@outlook.com</t>
  </si>
  <si>
    <t>haroldmdouglas@yahoo.com</t>
  </si>
  <si>
    <t>cjhinton41@outlook.com</t>
  </si>
  <si>
    <t>tylergpark@outlook.com</t>
  </si>
  <si>
    <t>bceaton@outlook.com</t>
  </si>
  <si>
    <t>darlenel17@yahoo.com</t>
  </si>
  <si>
    <t>josephdcurry68@yahoo.com</t>
  </si>
  <si>
    <t>gdmahon@yahoo.com</t>
  </si>
  <si>
    <t>jasonjmccann@yahoo.com</t>
  </si>
  <si>
    <t>aliciamccarthy@yahoo.com</t>
  </si>
  <si>
    <t>denisepwise25@yahoo.com</t>
  </si>
  <si>
    <t>milow@yahoo.com</t>
  </si>
  <si>
    <t>matthewjrodriguez@outlook.com</t>
  </si>
  <si>
    <t>graceb@hotmail.com</t>
  </si>
  <si>
    <t>marshawayne39@yahoo.com</t>
  </si>
  <si>
    <t>dawnmbooth@hotmail.com</t>
  </si>
  <si>
    <t>walterknowles19@hotmail.com</t>
  </si>
  <si>
    <t>jordandiana@hotmail.com</t>
  </si>
  <si>
    <t>scottashley@outlook.com</t>
  </si>
  <si>
    <t>rodneyc22@yahoo.com</t>
  </si>
  <si>
    <t>paultejada@hotmail.com</t>
  </si>
  <si>
    <t>joshuar14@hotmail.com</t>
  </si>
  <si>
    <t>rickyvrobinson54@hotmail.com</t>
  </si>
  <si>
    <t>lillianffox@hotmail.com</t>
  </si>
  <si>
    <t>rickymgill12@gmail.com</t>
  </si>
  <si>
    <t>nathantripathi83@gmail.com</t>
  </si>
  <si>
    <t>sarahbradshaw@hotmail.com</t>
  </si>
  <si>
    <t>ppmercer@outlook.com</t>
  </si>
  <si>
    <t>annd98@hotmail.com</t>
  </si>
  <si>
    <t>cynthiascooper@gmail.com</t>
  </si>
  <si>
    <t>williamlpatterson@yahoo.com</t>
  </si>
  <si>
    <t>rickyf87@yahoo.com</t>
  </si>
  <si>
    <t>garyjwarner@yahoo.com</t>
  </si>
  <si>
    <t>josephman@outlook.com</t>
  </si>
  <si>
    <t>bjburrows61@outlook.com</t>
  </si>
  <si>
    <t>aeanderson@outlook.com</t>
  </si>
  <si>
    <t>annpratt93@outlook.com</t>
  </si>
  <si>
    <t>tcgutierrez3@gmail.com</t>
  </si>
  <si>
    <t>tiffanyc78@outlook.com</t>
  </si>
  <si>
    <t>judithali81@hotmail.com</t>
  </si>
  <si>
    <t>monicarobertson@gmail.com</t>
  </si>
  <si>
    <t>darrelltpeters81@gmail.com</t>
  </si>
  <si>
    <t>terryatkins12@outlook.com</t>
  </si>
  <si>
    <t>jbzhang@hotmail.com</t>
  </si>
  <si>
    <t>kristenp@hotmail.com</t>
  </si>
  <si>
    <t>thelmab21@gmail.com</t>
  </si>
  <si>
    <t>samanthafpaul@outlook.com</t>
  </si>
  <si>
    <t>garybaker@outlook.com</t>
  </si>
  <si>
    <t>jennifervgarza95@hotmail.com</t>
  </si>
  <si>
    <t>eddiemperez@outlook.com</t>
  </si>
  <si>
    <t>kelleycameron@outlook.com</t>
  </si>
  <si>
    <t>patrickh43@gmail.com</t>
  </si>
  <si>
    <t>jonibiswas57@outlook.com</t>
  </si>
  <si>
    <t>tamarar88@hotmail.com</t>
  </si>
  <si>
    <t>amygalvan18@hotmail.com</t>
  </si>
  <si>
    <t>ruthgardner@hotmail.com</t>
  </si>
  <si>
    <t>josephjduffy34@hotmail.com</t>
  </si>
  <si>
    <t>peggyaharris@yahoo.com</t>
  </si>
  <si>
    <t>sajohnston@outlook.com</t>
  </si>
  <si>
    <t>mscastro25@gmail.com</t>
  </si>
  <si>
    <t>tghammond89@hotmail.com</t>
  </si>
  <si>
    <t>andrewsmith46@hotmail.com</t>
  </si>
  <si>
    <t>kyleh80@gmail.com</t>
  </si>
  <si>
    <t>wghowe93@yahoo.com</t>
  </si>
  <si>
    <t>gabrielletan69@gmail.com</t>
  </si>
  <si>
    <t>stacywilson@yahoo.com</t>
  </si>
  <si>
    <t>ksmeyer@gmail.com</t>
  </si>
  <si>
    <t>amysnyder@outlook.com</t>
  </si>
  <si>
    <t>sjlamb@yahoo.com</t>
  </si>
  <si>
    <t>rjford17@hotmail.com</t>
  </si>
  <si>
    <t>nicholasd34@gmail.com</t>
  </si>
  <si>
    <t>danielm46@hotmail.com</t>
  </si>
  <si>
    <t>edwardrsuresh@outlook.com</t>
  </si>
  <si>
    <t>jddelgado99@gmail.com</t>
  </si>
  <si>
    <t>juliebgarner82@hotmail.com</t>
  </si>
  <si>
    <t>rwsalazar61@hotmail.com</t>
  </si>
  <si>
    <t>aaronserrano@outlook.com</t>
  </si>
  <si>
    <t>kellybrichard@outlook.com</t>
  </si>
  <si>
    <t>marcusbchandra@gmail.com</t>
  </si>
  <si>
    <t>ljrichards@gmail.com</t>
  </si>
  <si>
    <t>pfburton@outlook.com</t>
  </si>
  <si>
    <t>niwalker70@yahoo.com</t>
  </si>
  <si>
    <t>bettygalvez52@yahoo.com</t>
  </si>
  <si>
    <t>douglasf9@hotmail.com</t>
  </si>
  <si>
    <t>lisahoang66@yahoo.com</t>
  </si>
  <si>
    <t>miwalker@yahoo.com</t>
  </si>
  <si>
    <t>markk@gmail.com</t>
  </si>
  <si>
    <t>stevenchu83@gmail.com</t>
  </si>
  <si>
    <t>amyikirk@outlook.com</t>
  </si>
  <si>
    <t>lisamorris25@gmail.com</t>
  </si>
  <si>
    <t>kyleo13@gmail.com</t>
  </si>
  <si>
    <t>tffox46@outlook.com</t>
  </si>
  <si>
    <t>jfdavis@outlook.com</t>
  </si>
  <si>
    <t>lucasjmatthews85@yahoo.com</t>
  </si>
  <si>
    <t>tcgallegos@hotmail.com</t>
  </si>
  <si>
    <t>laurag85@yahoo.com</t>
  </si>
  <si>
    <t>mjsim59@gmail.com</t>
  </si>
  <si>
    <t>paule63@outlook.com</t>
  </si>
  <si>
    <t>blburgess14@gmail.com</t>
  </si>
  <si>
    <t>rickyp@gmail.com</t>
  </si>
  <si>
    <t>tiffanym@outlook.com</t>
  </si>
  <si>
    <t>gladysicallahan42@hotmail.com</t>
  </si>
  <si>
    <t>dorothyw72@gmail.com</t>
  </si>
  <si>
    <t>brittanymishra65@yahoo.com</t>
  </si>
  <si>
    <t>sprice100@outlook.com</t>
  </si>
  <si>
    <t>thomaspfranco77@outlook.com</t>
  </si>
  <si>
    <t>jasonirahman24@yahoo.com</t>
  </si>
  <si>
    <t>susano50@yahoo.com</t>
  </si>
  <si>
    <t>peggyflores@hotmail.com</t>
  </si>
  <si>
    <t>kfnunez28@yahoo.com</t>
  </si>
  <si>
    <t>jjbarnett@yahoo.com</t>
  </si>
  <si>
    <t>jamesvhowell@outlook.com</t>
  </si>
  <si>
    <t>markpotts@gmail.com</t>
  </si>
  <si>
    <t>tracyb8@hotmail.com</t>
  </si>
  <si>
    <t>sharonwyatt@yahoo.com</t>
  </si>
  <si>
    <t>margaretcrawford@hotmail.com</t>
  </si>
  <si>
    <t>deborahchoffman10@gmail.com</t>
  </si>
  <si>
    <t>etbraun7@gmail.com</t>
  </si>
  <si>
    <t>earlhayes82@yahoo.com</t>
  </si>
  <si>
    <t>pauldroy@outlook.com</t>
  </si>
  <si>
    <t>kathyjackson86@yahoo.com</t>
  </si>
  <si>
    <t>francisk@outlook.com</t>
  </si>
  <si>
    <t>kylec@hotmail.com</t>
  </si>
  <si>
    <t>kjarellano88@yahoo.com</t>
  </si>
  <si>
    <t>ztburns@hotmail.com</t>
  </si>
  <si>
    <t>siwong@yahoo.com</t>
  </si>
  <si>
    <t>nicholasroth98@hotmail.com</t>
  </si>
  <si>
    <t>virginiawillis39@outlook.com</t>
  </si>
  <si>
    <t>margarets@yahoo.com</t>
  </si>
  <si>
    <t>reginarpeters15@outlook.com</t>
  </si>
  <si>
    <t>haroldpratt6@gmail.com</t>
  </si>
  <si>
    <t>robertrojas18@outlook.com</t>
  </si>
  <si>
    <t>acgordon@outlook.com</t>
  </si>
  <si>
    <t>cindydkumar20@yahoo.com</t>
  </si>
  <si>
    <t>kellyb49@hotmail.com</t>
  </si>
  <si>
    <t>lauraadavidson79@hotmail.com</t>
  </si>
  <si>
    <t>jessicajsmart@hotmail.com</t>
  </si>
  <si>
    <t>helenpatel68@gmail.com</t>
  </si>
  <si>
    <t>genevievejherrera@outlook.com</t>
  </si>
  <si>
    <t>kbdoyle47@yahoo.com</t>
  </si>
  <si>
    <t>ashleya@outlook.com</t>
  </si>
  <si>
    <t>ericm73@yahoo.com</t>
  </si>
  <si>
    <t>brucefmajor@gmail.com</t>
  </si>
  <si>
    <t>rjmorris76@gmail.com</t>
  </si>
  <si>
    <t>phillipnorton61@gmail.com</t>
  </si>
  <si>
    <t>cynthiariley75@gmail.com</t>
  </si>
  <si>
    <t>frankkelley@hotmail.com</t>
  </si>
  <si>
    <t>lindammahajan89@gmail.com</t>
  </si>
  <si>
    <t>melissacfong@gmail.com</t>
  </si>
  <si>
    <t>cfcottrell88@outlook.com</t>
  </si>
  <si>
    <t>stevenr@outlook.com</t>
  </si>
  <si>
    <t>georgek@yahoo.com</t>
  </si>
  <si>
    <t>lindacobb@yahoo.com</t>
  </si>
  <si>
    <t>sagarza81@hotmail.com</t>
  </si>
  <si>
    <t>brittanykduncan89@yahoo.com</t>
  </si>
  <si>
    <t>charlesm@outlook.com</t>
  </si>
  <si>
    <t>virginiabarrera@outlook.com</t>
  </si>
  <si>
    <t>shannontoledo@yahoo.com</t>
  </si>
  <si>
    <t>taroberts27@gmail.com</t>
  </si>
  <si>
    <t>lswu@hotmail.com</t>
  </si>
  <si>
    <t>debrapdunn@hotmail.com</t>
  </si>
  <si>
    <t>lucilles@hotmail.com</t>
  </si>
  <si>
    <t>dorothymsalazar@hotmail.com</t>
  </si>
  <si>
    <t>shereellynch@outlook.com</t>
  </si>
  <si>
    <t>catherinesjo62@gmail.com</t>
  </si>
  <si>
    <t>jenniferjali@yahoo.com</t>
  </si>
  <si>
    <t>jicain13@yahoo.com</t>
  </si>
  <si>
    <t>fcdalton40@yahoo.com</t>
  </si>
  <si>
    <t>joshuawmaina@outlook.com</t>
  </si>
  <si>
    <t>dennisy@yahoo.com</t>
  </si>
  <si>
    <t>cabennett74@hotmail.com</t>
  </si>
  <si>
    <t>hollydeleon@hotmail.com</t>
  </si>
  <si>
    <t>michaelmwelch@outlook.com</t>
  </si>
  <si>
    <t>cthan20@hotmail.com</t>
  </si>
  <si>
    <t>ndfisher@gmail.com</t>
  </si>
  <si>
    <t>hazelewu@yahoo.com</t>
  </si>
  <si>
    <t>carolynk@hotmail.com</t>
  </si>
  <si>
    <t>denisehughes88@yahoo.com</t>
  </si>
  <si>
    <t>kennethabraham89@gmail.com</t>
  </si>
  <si>
    <t>jeffreyj40@outlook.com</t>
  </si>
  <si>
    <t>terryk@gmail.com</t>
  </si>
  <si>
    <t>williambob22@gmail.com</t>
  </si>
  <si>
    <t>evelynw92@gmail.com</t>
  </si>
  <si>
    <t>cynthiathornton9@yahoo.com</t>
  </si>
  <si>
    <t>seano15@hotmail.com</t>
  </si>
  <si>
    <t>marybcooper95@gmail.com</t>
  </si>
  <si>
    <t>reginacharlton@hotmail.com</t>
  </si>
  <si>
    <t>judithmanning13@yahoo.com</t>
  </si>
  <si>
    <t>davidstout19@hotmail.com</t>
  </si>
  <si>
    <t>brianiking@gmail.com</t>
  </si>
  <si>
    <t>nicolekrichards2@outlook.com</t>
  </si>
  <si>
    <t>mpferguson@outlook.com</t>
  </si>
  <si>
    <t>theresabhewitt3@outlook.com</t>
  </si>
  <si>
    <t>bettyh@yahoo.com</t>
  </si>
  <si>
    <t>brandymswanson29@gmail.com</t>
  </si>
  <si>
    <t>loishgraves99@hotmail.com</t>
  </si>
  <si>
    <t>rubyf28@hotmail.com</t>
  </si>
  <si>
    <t>gllo94@yahoo.com</t>
  </si>
  <si>
    <t>sheilarichardson@yahoo.com</t>
  </si>
  <si>
    <t>donaldgstewart85@gmail.com</t>
  </si>
  <si>
    <t>erinmyang55@hotmail.com</t>
  </si>
  <si>
    <t>franksshetty67@hotmail.com</t>
  </si>
  <si>
    <t>sarahchuang@outlook.com</t>
  </si>
  <si>
    <t>jacoby3@gmail.com</t>
  </si>
  <si>
    <t>dscarr@hotmail.com</t>
  </si>
  <si>
    <t>johnortega@outlook.com</t>
  </si>
  <si>
    <t>tomgarcia@yahoo.com</t>
  </si>
  <si>
    <t>pjcheng75@gmail.com</t>
  </si>
  <si>
    <t>nancyssnow@yahoo.com</t>
  </si>
  <si>
    <t>bijennings88@gmail.com</t>
  </si>
  <si>
    <t>beckyjcastro@yahoo.com</t>
  </si>
  <si>
    <t>jpphan@outlook.com</t>
  </si>
  <si>
    <t>gregoryjpadilla17@hotmail.com</t>
  </si>
  <si>
    <t>samanthatran@outlook.com</t>
  </si>
  <si>
    <t>lacoleman83@outlook.com</t>
  </si>
  <si>
    <t>joanfrazier@yahoo.com</t>
  </si>
  <si>
    <t>peggym85@yahoo.com</t>
  </si>
  <si>
    <t>gregoryhood80@hotmail.com</t>
  </si>
  <si>
    <t>gbtownsend28@outlook.com</t>
  </si>
  <si>
    <t>katherineayan10@outlook.com</t>
  </si>
  <si>
    <t>svgillespie73@yahoo.com</t>
  </si>
  <si>
    <t>bmkay@yahoo.com</t>
  </si>
  <si>
    <t>jjwall82@hotmail.com</t>
  </si>
  <si>
    <t>mtharding@gmail.com</t>
  </si>
  <si>
    <t>kristympack@yahoo.com</t>
  </si>
  <si>
    <t>normanleigh@yahoo.com</t>
  </si>
  <si>
    <t>lisakchee@yahoo.com</t>
  </si>
  <si>
    <t>josephw34@outlook.com</t>
  </si>
  <si>
    <t>adrienner@gmail.com</t>
  </si>
  <si>
    <t>dorothyokeefe@hotmail.com</t>
  </si>
  <si>
    <t>jonathantorres@outlook.com</t>
  </si>
  <si>
    <t>garyg71@gmail.com</t>
  </si>
  <si>
    <t>margaretrdas56@outlook.com</t>
  </si>
  <si>
    <t>franceswashington53@hotmail.com</t>
  </si>
  <si>
    <t>debbievmartinez52@gmail.com</t>
  </si>
  <si>
    <t>garyrawat92@outlook.com</t>
  </si>
  <si>
    <t>richardnguyen66@outlook.com</t>
  </si>
  <si>
    <t>donaldsantana91@gmail.com</t>
  </si>
  <si>
    <t>brendajmohammad@gmail.com</t>
  </si>
  <si>
    <t>suzannejreddy98@yahoo.com</t>
  </si>
  <si>
    <t>michaelc80@outlook.com</t>
  </si>
  <si>
    <t>normawagner43@outlook.com</t>
  </si>
  <si>
    <t>judypmcdonough@yahoo.com</t>
  </si>
  <si>
    <t>scottschroeder34@gmail.com</t>
  </si>
  <si>
    <t>daniellep62@outlook.com</t>
  </si>
  <si>
    <t>janetcross97@gmail.com</t>
  </si>
  <si>
    <t>aaronl15@yahoo.com</t>
  </si>
  <si>
    <t>lorie@yahoo.com</t>
  </si>
  <si>
    <t>dalel@outlook.com</t>
  </si>
  <si>
    <t>tdblanco@outlook.com</t>
  </si>
  <si>
    <t>denisec85@hotmail.com</t>
  </si>
  <si>
    <t>alexandraa95@outlook.com</t>
  </si>
  <si>
    <t>pitan100@hotmail.com</t>
  </si>
  <si>
    <t>thomaswoodward@yahoo.com</t>
  </si>
  <si>
    <t>samanthad@yahoo.com</t>
  </si>
  <si>
    <t>marym48@gmail.com</t>
  </si>
  <si>
    <t>deanc91@hotmail.com</t>
  </si>
  <si>
    <t>deborahkhouston53@outlook.com</t>
  </si>
  <si>
    <t>roberthughes79@outlook.com</t>
  </si>
  <si>
    <t>donaldestrada18@yahoo.com</t>
  </si>
  <si>
    <t>atdeleon69@outlook.com</t>
  </si>
  <si>
    <t>njmason@hotmail.com</t>
  </si>
  <si>
    <t>warrenkfernandez43@outlook.com</t>
  </si>
  <si>
    <t>randykaufman63@gmail.com</t>
  </si>
  <si>
    <t>tiffanyjbruce@hotmail.com</t>
  </si>
  <si>
    <t>gladysr@gmail.com</t>
  </si>
  <si>
    <t>marytdavidson@hotmail.com</t>
  </si>
  <si>
    <t>katherineherrera@hotmail.com</t>
  </si>
  <si>
    <t>lisad11@gmail.com</t>
  </si>
  <si>
    <t>deborahlawrence@gmail.com</t>
  </si>
  <si>
    <t>dtrahman@gmail.com</t>
  </si>
  <si>
    <t>samanthamparr49@yahoo.com</t>
  </si>
  <si>
    <t>lynna6@yahoo.com</t>
  </si>
  <si>
    <t>juanitadmitchell@gmail.com</t>
  </si>
  <si>
    <t>lisadesai46@yahoo.com</t>
  </si>
  <si>
    <t>bethcguerrero47@gmail.com</t>
  </si>
  <si>
    <t>ronaldma72@gmail.com</t>
  </si>
  <si>
    <t>bryanntanner25@gmail.com</t>
  </si>
  <si>
    <t>rfrowland@outlook.com</t>
  </si>
  <si>
    <t>njhammond@hotmail.com</t>
  </si>
  <si>
    <t>nicholasramos79@outlook.com</t>
  </si>
  <si>
    <t>lindseyr14@outlook.com</t>
  </si>
  <si>
    <t>lindafcoleman@gmail.com</t>
  </si>
  <si>
    <t>crystaljain@outlook.com</t>
  </si>
  <si>
    <t>adkim@gmail.com</t>
  </si>
  <si>
    <t>ashleykim@outlook.com</t>
  </si>
  <si>
    <t>marilynk@hotmail.com</t>
  </si>
  <si>
    <t>jenniferrdoank@outlook.com</t>
  </si>
  <si>
    <t>elainebarker@outlook.com</t>
  </si>
  <si>
    <t>mddoran@yahoo.com</t>
  </si>
  <si>
    <t>jmlyons@hotmail.com</t>
  </si>
  <si>
    <t>ericleo22@yahoo.com</t>
  </si>
  <si>
    <t>melissasampson66@hotmail.com</t>
  </si>
  <si>
    <t>bettyirwin@hotmail.com</t>
  </si>
  <si>
    <t>ceantonio@hotmail.com</t>
  </si>
  <si>
    <t>wimoreno@outlook.com</t>
  </si>
  <si>
    <t>judithcalderon@yahoo.com</t>
  </si>
  <si>
    <t>marykhenry@yahoo.com</t>
  </si>
  <si>
    <t>gladysjrusso7@outlook.com</t>
  </si>
  <si>
    <t>paulinerobertson74@outlook.com</t>
  </si>
  <si>
    <t>jocarpenter@hotmail.com</t>
  </si>
  <si>
    <t>mariefgray95@gmail.com</t>
  </si>
  <si>
    <t>joycee@gmail.com</t>
  </si>
  <si>
    <t>lisaflowers13@hotmail.com</t>
  </si>
  <si>
    <t>zacharym88@outlook.com</t>
  </si>
  <si>
    <t>emilya62@outlook.com</t>
  </si>
  <si>
    <t>fanniejlane42@gmail.com</t>
  </si>
  <si>
    <t>jehiggins@hotmail.com</t>
  </si>
  <si>
    <t>dmpierce66@yahoo.com</t>
  </si>
  <si>
    <t>christopherramos75@gmail.com</t>
  </si>
  <si>
    <t>steveh@outlook.com</t>
  </si>
  <si>
    <t>fjbutt@yahoo.com</t>
  </si>
  <si>
    <t>benjaminlara@outlook.com</t>
  </si>
  <si>
    <t>annlyons@yahoo.com</t>
  </si>
  <si>
    <t>judyn18@yahoo.com</t>
  </si>
  <si>
    <t>mariatnorman5@hotmail.com</t>
  </si>
  <si>
    <t>scotta@gmail.com</t>
  </si>
  <si>
    <t>jamesturner@gmail.com</t>
  </si>
  <si>
    <t>gladysreynolds89@hotmail.com</t>
  </si>
  <si>
    <t>dlolsen83@hotmail.com</t>
  </si>
  <si>
    <t>glriley@outlook.com</t>
  </si>
  <si>
    <t>juanitasadam@gmail.com</t>
  </si>
  <si>
    <t>mikepisrael@gmail.com</t>
  </si>
  <si>
    <t>grfields@outlook.com</t>
  </si>
  <si>
    <t>fernandon@outlook.com</t>
  </si>
  <si>
    <t>ruthgrimm89@hotmail.com</t>
  </si>
  <si>
    <t>rogerfphelps@gmail.com</t>
  </si>
  <si>
    <t>jacobp@yahoo.com</t>
  </si>
  <si>
    <t>deborahjay@outlook.com</t>
  </si>
  <si>
    <t>jamesjcampbell@yahoo.com</t>
  </si>
  <si>
    <t>jenniferm62@gmail.com</t>
  </si>
  <si>
    <t>luisc@hotmail.com</t>
  </si>
  <si>
    <t>kfvargas@hotmail.com</t>
  </si>
  <si>
    <t>ljobrien@gmail.com</t>
  </si>
  <si>
    <t>troymay@yahoo.com</t>
  </si>
  <si>
    <t>debbieralexander32@yahoo.com</t>
  </si>
  <si>
    <t>mgkhaled40@yahoo.com</t>
  </si>
  <si>
    <t>carrieb@gmail.com</t>
  </si>
  <si>
    <t>juanf@gmail.com</t>
  </si>
  <si>
    <t>jerryc50@outlook.com</t>
  </si>
  <si>
    <t>mariar@hotmail.com</t>
  </si>
  <si>
    <t>jcdavidson30@yahoo.com</t>
  </si>
  <si>
    <t>amandah@gmail.com</t>
  </si>
  <si>
    <t>jjgrant75@yahoo.com</t>
  </si>
  <si>
    <t>shannonf58@yahoo.com</t>
  </si>
  <si>
    <t>brianf37@yahoo.com</t>
  </si>
  <si>
    <t>laural@yahoo.com</t>
  </si>
  <si>
    <t>kimr@yahoo.com</t>
  </si>
  <si>
    <t>markc@hotmail.com</t>
  </si>
  <si>
    <t>mjosullivan@outlook.com</t>
  </si>
  <si>
    <t>mdchua@hotmail.com</t>
  </si>
  <si>
    <t>mikey@gmail.com</t>
  </si>
  <si>
    <t>tammykay@yahoo.com</t>
  </si>
  <si>
    <t>virginiakwarner86@outlook.com</t>
  </si>
  <si>
    <t>troyfagustin@yahoo.com</t>
  </si>
  <si>
    <t>travisnorris@gmail.com</t>
  </si>
  <si>
    <t>amyrhenry57@hotmail.com</t>
  </si>
  <si>
    <t>debbief@yahoo.com</t>
  </si>
  <si>
    <t>carladmarin44@yahoo.com</t>
  </si>
  <si>
    <t>natalieg8@gmail.com</t>
  </si>
  <si>
    <t>larrydutton@yahoo.com</t>
  </si>
  <si>
    <t>samanthaccat29@outlook.com</t>
  </si>
  <si>
    <t>cynthiaroth@hotmail.com</t>
  </si>
  <si>
    <t>robertkerr37@gmail.com</t>
  </si>
  <si>
    <t>hjdelgado@gmail.com</t>
  </si>
  <si>
    <t>brittanykdavenport@yahoo.com</t>
  </si>
  <si>
    <t>donaldn1@gmail.com</t>
  </si>
  <si>
    <t>jillkhoury@hotmail.com</t>
  </si>
  <si>
    <t>emilyc@hotmail.com</t>
  </si>
  <si>
    <t>cynthiasalazar29@hotmail.com</t>
  </si>
  <si>
    <t>twwaite90@yahoo.com</t>
  </si>
  <si>
    <t>craiglcoates@outlook.com</t>
  </si>
  <si>
    <t>samuels10@gmail.com</t>
  </si>
  <si>
    <t>bonnieevazquez73@outlook.com</t>
  </si>
  <si>
    <t>anthonylang28@gmail.com</t>
  </si>
  <si>
    <t>williaml16@hotmail.com</t>
  </si>
  <si>
    <t>ericashop@gmail.com</t>
  </si>
  <si>
    <t>sharongcross32@hotmail.com</t>
  </si>
  <si>
    <t>mariondaley@gmail.com</t>
  </si>
  <si>
    <t>alvindwall11@hotmail.com</t>
  </si>
  <si>
    <t>travisg63@hotmail.com</t>
  </si>
  <si>
    <t>scottshaw51@outlook.com</t>
  </si>
  <si>
    <t>annettewu37@hotmail.com</t>
  </si>
  <si>
    <t>georgeg98@gmail.com</t>
  </si>
  <si>
    <t>debrastewart@yahoo.com</t>
  </si>
  <si>
    <t>robertmcole@outlook.com</t>
  </si>
  <si>
    <t>jenniferrhunt68@gmail.com</t>
  </si>
  <si>
    <t>aathakur@outlook.com</t>
  </si>
  <si>
    <t>brianb@outlook.com</t>
  </si>
  <si>
    <t>elizabethb44@yahoo.com</t>
  </si>
  <si>
    <t>samanthawalker96@outlook.com</t>
  </si>
  <si>
    <t>jamesfcontreras@outlook.com</t>
  </si>
  <si>
    <t>cdvalenzuela39@outlook.com</t>
  </si>
  <si>
    <t>gracerortega@gmail.com</t>
  </si>
  <si>
    <t>andrewkjoshi@outlook.com</t>
  </si>
  <si>
    <t>mdjoshi@hotmail.com</t>
  </si>
  <si>
    <t>stephanielong@yahoo.com</t>
  </si>
  <si>
    <t>snmeyers6@outlook.com</t>
  </si>
  <si>
    <t>tkchiu74@hotmail.com</t>
  </si>
  <si>
    <t>louisgunawan@hotmail.com</t>
  </si>
  <si>
    <t>daniellejrahman@yahoo.com</t>
  </si>
  <si>
    <t>kbhall12@yahoo.com</t>
  </si>
  <si>
    <t>rhondar22@gmail.com</t>
  </si>
  <si>
    <t>bettymunoz20@hotmail.com</t>
  </si>
  <si>
    <t>aprilfox@hotmail.com</t>
  </si>
  <si>
    <t>jeffm38@yahoo.com</t>
  </si>
  <si>
    <t>cynthianorton@gmail.com</t>
  </si>
  <si>
    <t>jessicadelgado@outlook.com</t>
  </si>
  <si>
    <t>richardgmercado@outlook.com</t>
  </si>
  <si>
    <t>mfbee2@hotmail.com</t>
  </si>
  <si>
    <t>pamelap@hotmail.com</t>
  </si>
  <si>
    <t>toddm@outlook.com</t>
  </si>
  <si>
    <t>francessflanagan4@yahoo.com</t>
  </si>
  <si>
    <t>lindseya@gmail.com</t>
  </si>
  <si>
    <t>tlsutherland15@yahoo.com</t>
  </si>
  <si>
    <t>sheilasalinas@yahoo.com</t>
  </si>
  <si>
    <t>rjdowning79@yahoo.com</t>
  </si>
  <si>
    <t>kimberlydayala@gmail.com</t>
  </si>
  <si>
    <t>henryh88@hotmail.com</t>
  </si>
  <si>
    <t>pamelah@gmail.com</t>
  </si>
  <si>
    <t>bethicheng@outlook.com</t>
  </si>
  <si>
    <t>kimkhanna96@yahoo.com</t>
  </si>
  <si>
    <t>cynthiakhan43@gmail.com</t>
  </si>
  <si>
    <t>joshuamanning71@outlook.com</t>
  </si>
  <si>
    <t>debramayer@hotmail.com</t>
  </si>
  <si>
    <t>jmmullen@gmail.com</t>
  </si>
  <si>
    <t>dianeclark42@outlook.com</t>
  </si>
  <si>
    <t>sarahjguzman@hotmail.com</t>
  </si>
  <si>
    <t>barbarar@outlook.com</t>
  </si>
  <si>
    <t>nancytucker85@outlook.com</t>
  </si>
  <si>
    <t>justinm26@outlook.com</t>
  </si>
  <si>
    <t>peggyc@hotmail.com</t>
  </si>
  <si>
    <t>judithbhuang86@hotmail.com</t>
  </si>
  <si>
    <t>ericprakash2@outlook.com</t>
  </si>
  <si>
    <t>dorothymarshall@hotmail.com</t>
  </si>
  <si>
    <t>anneal69@outlook.com</t>
  </si>
  <si>
    <t>amandatjorgensen@hotmail.com</t>
  </si>
  <si>
    <t>scyee@outlook.com</t>
  </si>
  <si>
    <t>donnaapandey@yahoo.com</t>
  </si>
  <si>
    <t>jamesis@yahoo.com</t>
  </si>
  <si>
    <t>oscarp27@hotmail.com</t>
  </si>
  <si>
    <t>williamgjohn@outlook.com</t>
  </si>
  <si>
    <t>crystalawoo86@outlook.com</t>
  </si>
  <si>
    <t>nicolebautista@gmail.com</t>
  </si>
  <si>
    <t>mildredrcamacho23@outlook.com</t>
  </si>
  <si>
    <t>paulw@gmail.com</t>
  </si>
  <si>
    <t>mnrivera78@yahoo.com</t>
  </si>
  <si>
    <t>jdwilliamson67@yahoo.com</t>
  </si>
  <si>
    <t>christines@outlook.com</t>
  </si>
  <si>
    <t>rachelm@outlook.com</t>
  </si>
  <si>
    <t>jeffreyrao56@gmail.com</t>
  </si>
  <si>
    <t>jasminestiwari9@hotmail.com</t>
  </si>
  <si>
    <t>terrijsoto15@hotmail.com</t>
  </si>
  <si>
    <t>laurenjcheung7@hotmail.com</t>
  </si>
  <si>
    <t>wesleyjcronin@hotmail.com</t>
  </si>
  <si>
    <t>dorothyb52@gmail.com</t>
  </si>
  <si>
    <t>robertschroeder69@outlook.com</t>
  </si>
  <si>
    <t>brucev@gmail.com</t>
  </si>
  <si>
    <t>brianm@hotmail.com</t>
  </si>
  <si>
    <t>keithtodd@hotmail.com</t>
  </si>
  <si>
    <t>njmansour@yahoo.com</t>
  </si>
  <si>
    <t>sallykpage23@hotmail.com</t>
  </si>
  <si>
    <t>ltroque@outlook.com</t>
  </si>
  <si>
    <t>mtmarsh@yahoo.com</t>
  </si>
  <si>
    <t>georgerutherford92@outlook.com</t>
  </si>
  <si>
    <t>hmroy@hotmail.com</t>
  </si>
  <si>
    <t>rebeccah95@hotmail.com</t>
  </si>
  <si>
    <t>crystalshussain47@yahoo.com</t>
  </si>
  <si>
    <t>andreathunter@gmail.com</t>
  </si>
  <si>
    <t>rhondahsimmons41@hotmail.com</t>
  </si>
  <si>
    <t>suek63@outlook.com</t>
  </si>
  <si>
    <t>racheldshaw4@gmail.com</t>
  </si>
  <si>
    <t>deborahj63@hotmail.com</t>
  </si>
  <si>
    <t>rosew64@outlook.com</t>
  </si>
  <si>
    <t>bettyfernandes@gmail.com</t>
  </si>
  <si>
    <t>idajchung66@gmail.com</t>
  </si>
  <si>
    <t>sherrycdavid@gmail.com</t>
  </si>
  <si>
    <t>jonathanfhead39@yahoo.com</t>
  </si>
  <si>
    <t>pmfernando@hotmail.com</t>
  </si>
  <si>
    <t>adkashyap@gmail.com</t>
  </si>
  <si>
    <t>barbarakhalid41@yahoo.com</t>
  </si>
  <si>
    <t>jamietucker@gmail.com</t>
  </si>
  <si>
    <t>melissaarnold@yahoo.com</t>
  </si>
  <si>
    <t>ashleyazimmerman77@yahoo.com</t>
  </si>
  <si>
    <t>dschong@gmail.com</t>
  </si>
  <si>
    <t>elsieschapman@hotmail.com</t>
  </si>
  <si>
    <t>carlathornton34@gmail.com</t>
  </si>
  <si>
    <t>kristinjfox89@outlook.com</t>
  </si>
  <si>
    <t>nancyjstevenson5@gmail.com</t>
  </si>
  <si>
    <t>vickieckhanna@yahoo.com</t>
  </si>
  <si>
    <t>jmsapkota62@outlook.com</t>
  </si>
  <si>
    <t>flyadav8@outlook.com</t>
  </si>
  <si>
    <t>jtcrawford@hotmail.com</t>
  </si>
  <si>
    <t>briannaa@hotmail.com</t>
  </si>
  <si>
    <t>williammchua@outlook.com</t>
  </si>
  <si>
    <t>patriciaj16@yahoo.com</t>
  </si>
  <si>
    <t>laurachong55@hotmail.com</t>
  </si>
  <si>
    <t>cynthiahernandez23@hotmail.com</t>
  </si>
  <si>
    <t>britneyhunter4@outlook.com</t>
  </si>
  <si>
    <t>judyodell@yahoo.com</t>
  </si>
  <si>
    <t>bethr90@yahoo.com</t>
  </si>
  <si>
    <t>dawnli@yahoo.com</t>
  </si>
  <si>
    <t>charlest@yahoo.com</t>
  </si>
  <si>
    <t>pamelaw@yahoo.com</t>
  </si>
  <si>
    <t>shirleys62@hotmail.com</t>
  </si>
  <si>
    <t>jonathann12@outlook.com</t>
  </si>
  <si>
    <t>chadw@outlook.com</t>
  </si>
  <si>
    <t>markrivera@gmail.com</t>
  </si>
  <si>
    <t>cliffordirivera68@yahoo.com</t>
  </si>
  <si>
    <t>lindaasmith61@hotmail.com</t>
  </si>
  <si>
    <t>knkruger44@hotmail.com</t>
  </si>
  <si>
    <t>briansears@hotmail.com</t>
  </si>
  <si>
    <t>jacktbarker49@outlook.com</t>
  </si>
  <si>
    <t>willardk@outlook.com</t>
  </si>
  <si>
    <t>jimorales@outlook.com</t>
  </si>
  <si>
    <t>barbarar@hotmail.com</t>
  </si>
  <si>
    <t>dsaguilar@yahoo.com</t>
  </si>
  <si>
    <t>ronaldigeorge85@yahoo.com</t>
  </si>
  <si>
    <t>victorm28@gmail.com</t>
  </si>
  <si>
    <t>hvgonzaga@yahoo.com</t>
  </si>
  <si>
    <t>dbleonard@gmail.com</t>
  </si>
  <si>
    <t>stevenfletcher@outlook.com</t>
  </si>
  <si>
    <t>jtbyrne64@yahoo.com</t>
  </si>
  <si>
    <t>glennjnielsen4@hotmail.com</t>
  </si>
  <si>
    <t>markm65@outlook.com</t>
  </si>
  <si>
    <t>shirleyshaw83@outlook.com</t>
  </si>
  <si>
    <t>brendam@hotmail.com</t>
  </si>
  <si>
    <t>nfdutta@gmail.com</t>
  </si>
  <si>
    <t>djayala@yahoo.com</t>
  </si>
  <si>
    <t>kennethtan19@yahoo.com</t>
  </si>
  <si>
    <t>mallorychandler26@hotmail.com</t>
  </si>
  <si>
    <t>wendybradley@yahoo.com</t>
  </si>
  <si>
    <t>brpickering2@outlook.com</t>
  </si>
  <si>
    <t>johnh14@yahoo.com</t>
  </si>
  <si>
    <t>sibrown82@outlook.com</t>
  </si>
  <si>
    <t>jackp@yahoo.com</t>
  </si>
  <si>
    <t>ljpowell@outlook.com</t>
  </si>
  <si>
    <t>maryfsandoval@outlook.com</t>
  </si>
  <si>
    <t>angelamaxwell35@gmail.com</t>
  </si>
  <si>
    <t>joshuaa83@yahoo.com</t>
  </si>
  <si>
    <t>candicec34@outlook.com</t>
  </si>
  <si>
    <t>hhparker23@hotmail.com</t>
  </si>
  <si>
    <t>conniemorris22@hotmail.com</t>
  </si>
  <si>
    <t>alicebritt70@yahoo.com</t>
  </si>
  <si>
    <t>lisat17@yahoo.com</t>
  </si>
  <si>
    <t>feturner76@outlook.com</t>
  </si>
  <si>
    <t>lindaknight@gmail.com</t>
  </si>
  <si>
    <t>rebeccaireland28@outlook.com</t>
  </si>
  <si>
    <t>amyt14@outlook.com</t>
  </si>
  <si>
    <t>nicholasmarshall93@outlook.com</t>
  </si>
  <si>
    <t>jackb@outlook.com</t>
  </si>
  <si>
    <t>elsiec54@gmail.com</t>
  </si>
  <si>
    <t>andrewmccallum@yahoo.com</t>
  </si>
  <si>
    <t>jnblack49@yahoo.com</t>
  </si>
  <si>
    <t>markh4@yahoo.com</t>
  </si>
  <si>
    <t>mikefrench62@hotmail.com</t>
  </si>
  <si>
    <t>anitadfernandez10@hotmail.com</t>
  </si>
  <si>
    <t>glennaguilar16@gmail.com</t>
  </si>
  <si>
    <t>jpknight49@hotmail.com</t>
  </si>
  <si>
    <t>tylerl@gmail.com</t>
  </si>
  <si>
    <t>deboraha@gmail.com</t>
  </si>
  <si>
    <t>charlesg22@hotmail.com</t>
  </si>
  <si>
    <t>victoriaemmanuel@yahoo.com</t>
  </si>
  <si>
    <t>sichu@gmail.com</t>
  </si>
  <si>
    <t>donaldmcrae@yahoo.com</t>
  </si>
  <si>
    <t>mgsweeney@hotmail.com</t>
  </si>
  <si>
    <t>junep@yahoo.com</t>
  </si>
  <si>
    <t>joshuau49@outlook.com</t>
  </si>
  <si>
    <t>jonathank1@hotmail.com</t>
  </si>
  <si>
    <t>timothyfisher@yahoo.com</t>
  </si>
  <si>
    <t>tdpandey58@hotmail.com</t>
  </si>
  <si>
    <t>josephtang@gmail.com</t>
  </si>
  <si>
    <t>sarahdavis63@outlook.com</t>
  </si>
  <si>
    <t>ctjack35@outlook.com</t>
  </si>
  <si>
    <t>dekramer@outlook.com</t>
  </si>
  <si>
    <t>donnag62@outlook.com</t>
  </si>
  <si>
    <t>margaretguerra@hotmail.com</t>
  </si>
  <si>
    <t>meganvargas@hotmail.com</t>
  </si>
  <si>
    <t>charlescflanagan48@hotmail.com</t>
  </si>
  <si>
    <t>terrytmurray17@gmail.com</t>
  </si>
  <si>
    <t>jerryhussain@gmail.com</t>
  </si>
  <si>
    <t>richardb@outlook.com</t>
  </si>
  <si>
    <t>maryposman@gmail.com</t>
  </si>
  <si>
    <t>pdgrace42@gmail.com</t>
  </si>
  <si>
    <t>meghanb@gmail.com</t>
  </si>
  <si>
    <t>saraellis@yahoo.com</t>
  </si>
  <si>
    <t>awhunt42@gmail.com</t>
  </si>
  <si>
    <t>joyceblake66@yahoo.com</t>
  </si>
  <si>
    <t>ddnixon@yahoo.com</t>
  </si>
  <si>
    <t>rawebster@hotmail.com</t>
  </si>
  <si>
    <t>sherrydowney@gmail.com</t>
  </si>
  <si>
    <t>justindshelton@gmail.com</t>
  </si>
  <si>
    <t>rodneygvergara@yahoo.com</t>
  </si>
  <si>
    <t>ceriley@gmail.com</t>
  </si>
  <si>
    <t>rnholden85@yahoo.com</t>
  </si>
  <si>
    <t>peters62@outlook.com</t>
  </si>
  <si>
    <t>stanleyrlama@yahoo.com</t>
  </si>
  <si>
    <t>angelajordan@gmail.com</t>
  </si>
  <si>
    <t>dlvillanueva81@gmail.com</t>
  </si>
  <si>
    <t>jccheng@yahoo.com</t>
  </si>
  <si>
    <t>timothyp98@yahoo.com</t>
  </si>
  <si>
    <t>asterry@yahoo.com</t>
  </si>
  <si>
    <t>bettyn60@yahoo.com</t>
  </si>
  <si>
    <t>donnavatkinson@outlook.com</t>
  </si>
  <si>
    <t>craigdoherty@gmail.com</t>
  </si>
  <si>
    <t>peterng@yahoo.com</t>
  </si>
  <si>
    <t>dgmcdonald27@hotmail.com</t>
  </si>
  <si>
    <t>markcboyle@hotmail.com</t>
  </si>
  <si>
    <t>tiffanyl64@outlook.com</t>
  </si>
  <si>
    <t>gdmendoza@outlook.com</t>
  </si>
  <si>
    <t>jamier@hotmail.com</t>
  </si>
  <si>
    <t>walteremerritt1@hotmail.com</t>
  </si>
  <si>
    <t>karensdooley69@yahoo.com</t>
  </si>
  <si>
    <t>lisab22@gmail.com</t>
  </si>
  <si>
    <t>jeremiahffarmer95@gmail.com</t>
  </si>
  <si>
    <t>shannonesong99@gmail.com</t>
  </si>
  <si>
    <t>sarahplong76@outlook.com</t>
  </si>
  <si>
    <t>patrickn@hotmail.com</t>
  </si>
  <si>
    <t>robina@hotmail.com</t>
  </si>
  <si>
    <t>hslarsen79@hotmail.com</t>
  </si>
  <si>
    <t>tpwong@hotmail.com</t>
  </si>
  <si>
    <t>ldcunningham86@gmail.com</t>
  </si>
  <si>
    <t>emmalynch@outlook.com</t>
  </si>
  <si>
    <t>samuelnolan@yahoo.com</t>
  </si>
  <si>
    <t>rhondaw100@yahoo.com</t>
  </si>
  <si>
    <t>evelynm74@hotmail.com</t>
  </si>
  <si>
    <t>apcarey@outlook.com</t>
  </si>
  <si>
    <t>ruthaguilar@yahoo.com</t>
  </si>
  <si>
    <t>rjgibson14@hotmail.com</t>
  </si>
  <si>
    <t>brucebenson38@outlook.com</t>
  </si>
  <si>
    <t>tktrujillo@hotmail.com</t>
  </si>
  <si>
    <t>ralphthomson@hotmail.com</t>
  </si>
  <si>
    <t>josephineomar@hotmail.com</t>
  </si>
  <si>
    <t>travisehayes62@outlook.com</t>
  </si>
  <si>
    <t>aysierra33@gmail.com</t>
  </si>
  <si>
    <t>jlalexander@hotmail.com</t>
  </si>
  <si>
    <t>poherrera72@yahoo.com</t>
  </si>
  <si>
    <t>troycurry@hotmail.com</t>
  </si>
  <si>
    <t>cfwall@gmail.com</t>
  </si>
  <si>
    <t>cindyjordan@gmail.com</t>
  </si>
  <si>
    <t>sialvarado@hotmail.com</t>
  </si>
  <si>
    <t>jfcastro@outlook.com</t>
  </si>
  <si>
    <t>lisam96@hotmail.com</t>
  </si>
  <si>
    <t>dustinecordova@gmail.com</t>
  </si>
  <si>
    <t>kennethgoyal84@hotmail.com</t>
  </si>
  <si>
    <t>kylecortes@outlook.com</t>
  </si>
  <si>
    <t>edwardbowen90@yahoo.com</t>
  </si>
  <si>
    <t>kjsanders@hotmail.com</t>
  </si>
  <si>
    <t>btholley11@outlook.com</t>
  </si>
  <si>
    <t>alexandermlopez72@hotmail.com</t>
  </si>
  <si>
    <t>wastafford45@yahoo.com</t>
  </si>
  <si>
    <t>marleneshields85@outlook.com</t>
  </si>
  <si>
    <t>sandrab35@outlook.com</t>
  </si>
  <si>
    <t>billyb@outlook.com</t>
  </si>
  <si>
    <t>kevinpatton@outlook.com</t>
  </si>
  <si>
    <t>patriciakwatkins78@yahoo.com</t>
  </si>
  <si>
    <t>ljcarter@outlook.com</t>
  </si>
  <si>
    <t>hvmarks85@yahoo.com</t>
  </si>
  <si>
    <t>pamelajkennedy@yahoo.com</t>
  </si>
  <si>
    <t>kimberlygarcia2@gmail.com</t>
  </si>
  <si>
    <t>brandonjahuja77@hotmail.com</t>
  </si>
  <si>
    <t>mikec@hotmail.com</t>
  </si>
  <si>
    <t>nicoleharrington64@yahoo.com</t>
  </si>
  <si>
    <t>peggyw24@outlook.com</t>
  </si>
  <si>
    <t>marieh16@gmail.com</t>
  </si>
  <si>
    <t>kathleens@gmail.com</t>
  </si>
  <si>
    <t>tepacheco79@gmail.com</t>
  </si>
  <si>
    <t>pgfisher61@hotmail.com</t>
  </si>
  <si>
    <t>patriciapatel@hotmail.com</t>
  </si>
  <si>
    <t>rrphan82@hotmail.com</t>
  </si>
  <si>
    <t>angelab@gmail.com</t>
  </si>
  <si>
    <t>dvduncan@yahoo.com</t>
  </si>
  <si>
    <t>trcook7@hotmail.com</t>
  </si>
  <si>
    <t>josephweeks@yahoo.com</t>
  </si>
  <si>
    <t>paulf30@gmail.com</t>
  </si>
  <si>
    <t>kathyh@hotmail.com</t>
  </si>
  <si>
    <t>zacharyrowe5@yahoo.com</t>
  </si>
  <si>
    <t>estherw@yahoo.com</t>
  </si>
  <si>
    <t>rjpotter@gmail.com</t>
  </si>
  <si>
    <t>jfhu@gmail.com</t>
  </si>
  <si>
    <t>adchaturvedi@outlook.com</t>
  </si>
  <si>
    <t>susanpagrawal53@gmail.com</t>
  </si>
  <si>
    <t>karenjadams76@yahoo.com</t>
  </si>
  <si>
    <t>craigiraj91@yahoo.com</t>
  </si>
  <si>
    <t>cindyh46@yahoo.com</t>
  </si>
  <si>
    <t>tammynwebber@outlook.com</t>
  </si>
  <si>
    <t>jessicapruitt@yahoo.com</t>
  </si>
  <si>
    <t>tkmaxwell@hotmail.com</t>
  </si>
  <si>
    <t>beverlyhuang61@hotmail.com</t>
  </si>
  <si>
    <t>amyfkrishna27@hotmail.com</t>
  </si>
  <si>
    <t>daaja@yahoo.com</t>
  </si>
  <si>
    <t>rkmohamed31@hotmail.com</t>
  </si>
  <si>
    <t>marilyncmerritt@outlook.com</t>
  </si>
  <si>
    <t>carriel@gmail.com</t>
  </si>
  <si>
    <t>keithm@gmail.com</t>
  </si>
  <si>
    <t>brandyhhawkins47@hotmail.com</t>
  </si>
  <si>
    <t>henryjlawrence@outlook.com</t>
  </si>
  <si>
    <t>twcarroll@gmail.com</t>
  </si>
  <si>
    <t>mcmelendez@outlook.com</t>
  </si>
  <si>
    <t>kathleenfcollier@hotmail.com</t>
  </si>
  <si>
    <t>douglasp40@outlook.com</t>
  </si>
  <si>
    <t>jlgonzales76@hotmail.com</t>
  </si>
  <si>
    <t>kimberlybarton76@gmail.com</t>
  </si>
  <si>
    <t>reginaswilliamson78@yahoo.com</t>
  </si>
  <si>
    <t>stefanieconnor37@hotmail.com</t>
  </si>
  <si>
    <t>jjalvarez67@outlook.com</t>
  </si>
  <si>
    <t>dpacevedo@gmail.com</t>
  </si>
  <si>
    <t>dianemoore24@outlook.com</t>
  </si>
  <si>
    <t>katelynbkennedy@yahoo.com</t>
  </si>
  <si>
    <t>michelleimaddox@outlook.com</t>
  </si>
  <si>
    <t>johnmmatthews74@outlook.com</t>
  </si>
  <si>
    <t>dianedwyer16@hotmail.com</t>
  </si>
  <si>
    <t>ralphbpearson69@outlook.com</t>
  </si>
  <si>
    <t>lindseycmason@outlook.com</t>
  </si>
  <si>
    <t>terrygfatima@yahoo.com</t>
  </si>
  <si>
    <t>kylegomes@gmail.com</t>
  </si>
  <si>
    <t>jamiesanchez@outlook.com</t>
  </si>
  <si>
    <t>cynthiaclark@gmail.com</t>
  </si>
  <si>
    <t>donnagonzales@hotmail.com</t>
  </si>
  <si>
    <t>shannonama@hotmail.com</t>
  </si>
  <si>
    <t>hazela85@outlook.com</t>
  </si>
  <si>
    <t>ntmacias@yahoo.com</t>
  </si>
  <si>
    <t>sjparrish@hotmail.com</t>
  </si>
  <si>
    <t>deniseacosta24@outlook.com</t>
  </si>
  <si>
    <t>gfdougherty@gmail.com</t>
  </si>
  <si>
    <t>ddbeard25@hotmail.com</t>
  </si>
  <si>
    <t>donnadcordero7@gmail.com</t>
  </si>
  <si>
    <t>elleung@gmail.com</t>
  </si>
  <si>
    <t>mikecmiller@hotmail.com</t>
  </si>
  <si>
    <t>bobbyd@hotmail.com</t>
  </si>
  <si>
    <t>jayc24@yahoo.com</t>
  </si>
  <si>
    <t>randyjweber@gmail.com</t>
  </si>
  <si>
    <t>kaylajroberts68@outlook.com</t>
  </si>
  <si>
    <t>bonnieruiz@gmail.com</t>
  </si>
  <si>
    <t>waabbas69@yahoo.com</t>
  </si>
  <si>
    <t>rwjoseph62@hotmail.com</t>
  </si>
  <si>
    <t>nancyaparker@gmail.com</t>
  </si>
  <si>
    <t>bethporter@yahoo.com</t>
  </si>
  <si>
    <t>dianenunez95@yahoo.com</t>
  </si>
  <si>
    <t>aechowdhury58@outlook.com</t>
  </si>
  <si>
    <t>jaredcarr29@yahoo.com</t>
  </si>
  <si>
    <t>kaitlinlknight52@outlook.com</t>
  </si>
  <si>
    <t>cptyler@hotmail.com</t>
  </si>
  <si>
    <t>michaelmpark@yahoo.com</t>
  </si>
  <si>
    <t>brittanystuart@yahoo.com</t>
  </si>
  <si>
    <t>jishelton@hotmail.com</t>
  </si>
  <si>
    <t>nicolebenson95@hotmail.com</t>
  </si>
  <si>
    <t>deborahallen34@hotmail.com</t>
  </si>
  <si>
    <t>djbowman@hotmail.com</t>
  </si>
  <si>
    <t>annefsantos@hotmail.com</t>
  </si>
  <si>
    <t>terrynsalinas@gmail.com</t>
  </si>
  <si>
    <t>grdunlap@outlook.com</t>
  </si>
  <si>
    <t>maryvilla@outlook.com</t>
  </si>
  <si>
    <t>gdbrennan@gmail.com</t>
  </si>
  <si>
    <t>emsolomon83@yahoo.com</t>
  </si>
  <si>
    <t>louiscalhoun13@yahoo.com</t>
  </si>
  <si>
    <t>charlesthornton78@yahoo.com</t>
  </si>
  <si>
    <t>thomaschong@hotmail.com</t>
  </si>
  <si>
    <t>kennethabbott@yahoo.com</t>
  </si>
  <si>
    <t>carolcontreras99@outlook.com</t>
  </si>
  <si>
    <t>lisav92@gmail.com</t>
  </si>
  <si>
    <t>elizabethstanley38@yahoo.com</t>
  </si>
  <si>
    <t>melindausman@outlook.com</t>
  </si>
  <si>
    <t>swespinosa@outlook.com</t>
  </si>
  <si>
    <t>marilynhsan@gmail.com</t>
  </si>
  <si>
    <t>karenr37@outlook.com</t>
  </si>
  <si>
    <t>laurieingram47@hotmail.com</t>
  </si>
  <si>
    <t>pamelasingh85@hotmail.com</t>
  </si>
  <si>
    <t>lhdawson27@hotmail.com</t>
  </si>
  <si>
    <t>codyffuentes79@outlook.com</t>
  </si>
  <si>
    <t>cnenriquez21@outlook.com</t>
  </si>
  <si>
    <t>jackryates@yahoo.com</t>
  </si>
  <si>
    <t>dianew@yahoo.com</t>
  </si>
  <si>
    <t>ashleyb@yahoo.com</t>
  </si>
  <si>
    <t>ciwebster35@hotmail.com</t>
  </si>
  <si>
    <t>michellewilliam28@gmail.com</t>
  </si>
  <si>
    <t>irenem@gmail.com</t>
  </si>
  <si>
    <t>mvgraham@gmail.com</t>
  </si>
  <si>
    <t>dddiaz8@gmail.com</t>
  </si>
  <si>
    <t>herbertddick@yahoo.com</t>
  </si>
  <si>
    <t>joyceguevara@hotmail.com</t>
  </si>
  <si>
    <t>llsinclair40@hotmail.com</t>
  </si>
  <si>
    <t>garyhubbard@hotmail.com</t>
  </si>
  <si>
    <t>tylerraza87@outlook.com</t>
  </si>
  <si>
    <t>abrasmussen44@yahoo.com</t>
  </si>
  <si>
    <t>joanblama@yahoo.com</t>
  </si>
  <si>
    <t>joshuarivera85@outlook.com</t>
  </si>
  <si>
    <t>apaustin@yahoo.com</t>
  </si>
  <si>
    <t>billyfelix14@hotmail.com</t>
  </si>
  <si>
    <t>elaineivaldez73@hotmail.com</t>
  </si>
  <si>
    <t>laceym12@hotmail.com</t>
  </si>
  <si>
    <t>juliabparsons87@outlook.com</t>
  </si>
  <si>
    <t>slhawkins5@yahoo.com</t>
  </si>
  <si>
    <t>donaldjroth@gmail.com</t>
  </si>
  <si>
    <t>sharonsanchez1@outlook.com</t>
  </si>
  <si>
    <t>tricialwong@gmail.com</t>
  </si>
  <si>
    <t>daniellemortega@yahoo.com</t>
  </si>
  <si>
    <t>jfdelgado21@outlook.com</t>
  </si>
  <si>
    <t>edithwalter@hotmail.com</t>
  </si>
  <si>
    <t>pamelar@gmail.com</t>
  </si>
  <si>
    <t>johnangel66@hotmail.com</t>
  </si>
  <si>
    <t>debbiefcollier@yahoo.com</t>
  </si>
  <si>
    <t>beverlydtaylor45@yahoo.com</t>
  </si>
  <si>
    <t>stephanieg97@outlook.com</t>
  </si>
  <si>
    <t>kfcat35@hotmail.com</t>
  </si>
  <si>
    <t>swfarley56@gmail.com</t>
  </si>
  <si>
    <t>cherylharrison@outlook.com</t>
  </si>
  <si>
    <t>darlenecastaneda@yahoo.com</t>
  </si>
  <si>
    <t>laurapryan62@outlook.com</t>
  </si>
  <si>
    <t>ttcherry78@outlook.com</t>
  </si>
  <si>
    <t>jordanib@outlook.com</t>
  </si>
  <si>
    <t>stevendmoon@outlook.com</t>
  </si>
  <si>
    <t>ianrodriguez23@gmail.com</t>
  </si>
  <si>
    <t>ccmoon@yahoo.com</t>
  </si>
  <si>
    <t>jonathant@hotmail.com</t>
  </si>
  <si>
    <t>benjaminiburton@hotmail.com</t>
  </si>
  <si>
    <t>cindyfmiller46@outlook.com</t>
  </si>
  <si>
    <t>brianalvarez@yahoo.com</t>
  </si>
  <si>
    <t>mrchi85@hotmail.com</t>
  </si>
  <si>
    <t>keponce96@gmail.com</t>
  </si>
  <si>
    <t>erinvneal47@gmail.com</t>
  </si>
  <si>
    <t>williamn@hotmail.com</t>
  </si>
  <si>
    <t>kwjha20@gmail.com</t>
  </si>
  <si>
    <t>nicholash@hotmail.com</t>
  </si>
  <si>
    <t>dennismasters68@gmail.com</t>
  </si>
  <si>
    <t>emilyaram90@yahoo.com</t>
  </si>
  <si>
    <t>justinjtaylor83@yahoo.com</t>
  </si>
  <si>
    <t>brittanyw@hotmail.com</t>
  </si>
  <si>
    <t>jeremyf50@yahoo.com</t>
  </si>
  <si>
    <t>sthand56@yahoo.com</t>
  </si>
  <si>
    <t>pjnorris@yahoo.com</t>
  </si>
  <si>
    <t>garyljaved@yahoo.com</t>
  </si>
  <si>
    <t>ronaldt24@outlook.com</t>
  </si>
  <si>
    <t>whitneym69@hotmail.com</t>
  </si>
  <si>
    <t>joyceanne@hotmail.com</t>
  </si>
  <si>
    <t>tcbell@outlook.com</t>
  </si>
  <si>
    <t>janetcorrigan18@gmail.com</t>
  </si>
  <si>
    <t>jrspears@gmail.com</t>
  </si>
  <si>
    <t>toddw@yahoo.com</t>
  </si>
  <si>
    <t>marilynp@yahoo.com</t>
  </si>
  <si>
    <t>kennethkhan@hotmail.com</t>
  </si>
  <si>
    <t>jjmyers@gmail.com</t>
  </si>
  <si>
    <t>cameronc@outlook.com</t>
  </si>
  <si>
    <t>craighassan@outlook.com</t>
  </si>
  <si>
    <t>michelleb49@yahoo.com</t>
  </si>
  <si>
    <t>randallahmed@hotmail.com</t>
  </si>
  <si>
    <t>mkashley4@outlook.com</t>
  </si>
  <si>
    <t>angelap@hotmail.com</t>
  </si>
  <si>
    <t>wendyb@gmail.com</t>
  </si>
  <si>
    <t>michaeljain@outlook.com</t>
  </si>
  <si>
    <t>tylers99@hotmail.com</t>
  </si>
  <si>
    <t>kjeaton91@yahoo.com</t>
  </si>
  <si>
    <t>andrewq10@hotmail.com</t>
  </si>
  <si>
    <t>lindah47@yahoo.com</t>
  </si>
  <si>
    <t>florencefrodgers54@hotmail.com</t>
  </si>
  <si>
    <t>ruthdunn28@outlook.com</t>
  </si>
  <si>
    <t>sharonsalvador@outlook.com</t>
  </si>
  <si>
    <t>bfkaur@yahoo.com</t>
  </si>
  <si>
    <t>blrogers@hotmail.com</t>
  </si>
  <si>
    <t>saberg55@yahoo.com</t>
  </si>
  <si>
    <t>peterh6@gmail.com</t>
  </si>
  <si>
    <t>arleneblankenship@hotmail.com</t>
  </si>
  <si>
    <t>denisefranco27@yahoo.com</t>
  </si>
  <si>
    <t>jcwheeler60@yahoo.com</t>
  </si>
  <si>
    <t>rjnicole87@gmail.com</t>
  </si>
  <si>
    <t>danielv@yahoo.com</t>
  </si>
  <si>
    <t>margaretsmith43@outlook.com</t>
  </si>
  <si>
    <t>kevinhudson67@outlook.com</t>
  </si>
  <si>
    <t>emmendoza@outlook.com</t>
  </si>
  <si>
    <t>cynthiaj84@gmail.com</t>
  </si>
  <si>
    <t>cameronerutherford@outlook.com</t>
  </si>
  <si>
    <t>rebeccatorres@yahoo.com</t>
  </si>
  <si>
    <t>jacobjwheeler@hotmail.com</t>
  </si>
  <si>
    <t>christopherp6@gmail.com</t>
  </si>
  <si>
    <t>jirudd51@hotmail.com</t>
  </si>
  <si>
    <t>kathychopra33@gmail.com</t>
  </si>
  <si>
    <t>gabriels@gmail.com</t>
  </si>
  <si>
    <t>atadam13@gmail.com</t>
  </si>
  <si>
    <t>jimmyreynolds@yahoo.com</t>
  </si>
  <si>
    <t>michaelpark@outlook.com</t>
  </si>
  <si>
    <t>nicholasjlivingston12@outlook.com</t>
  </si>
  <si>
    <t>courtneyrose9@outlook.com</t>
  </si>
  <si>
    <t>gregspatel@yahoo.com</t>
  </si>
  <si>
    <t>mildredjsharma27@gmail.com</t>
  </si>
  <si>
    <t>judithu@yahoo.com</t>
  </si>
  <si>
    <t>hcrodrigues@outlook.com</t>
  </si>
  <si>
    <t>johnnyrhurley@yahoo.com</t>
  </si>
  <si>
    <t>gregoryb4@yahoo.com</t>
  </si>
  <si>
    <t>patricklthornton89@gmail.com</t>
  </si>
  <si>
    <t>cherylb@hotmail.com</t>
  </si>
  <si>
    <t>robertjmccormick@yahoo.com</t>
  </si>
  <si>
    <t>brittanymorr@gmail.com</t>
  </si>
  <si>
    <t>csnoble@gmail.com</t>
  </si>
  <si>
    <t>dorothycboyd81@hotmail.com</t>
  </si>
  <si>
    <t>mosimons48@yahoo.com</t>
  </si>
  <si>
    <t>nancybabu@outlook.com</t>
  </si>
  <si>
    <t>rebeccar@outlook.com</t>
  </si>
  <si>
    <t>timothyjpetersen@hotmail.com</t>
  </si>
  <si>
    <t>ajhernandez@outlook.com</t>
  </si>
  <si>
    <t>patriciam76@yahoo.com</t>
  </si>
  <si>
    <t>maryoroth82@outlook.com</t>
  </si>
  <si>
    <t>cindychong77@yahoo.com</t>
  </si>
  <si>
    <t>tkboyd33@yahoo.com</t>
  </si>
  <si>
    <t>scottshin@gmail.com</t>
  </si>
  <si>
    <t>danat@outlook.com</t>
  </si>
  <si>
    <t>peterd@hotmail.com</t>
  </si>
  <si>
    <t>ashleyparks96@hotmail.com</t>
  </si>
  <si>
    <t>jamiebansari@outlook.com</t>
  </si>
  <si>
    <t>leonardjbarlow78@gmail.com</t>
  </si>
  <si>
    <t>dchayden@outlook.com</t>
  </si>
  <si>
    <t>bettydavies@gmail.com</t>
  </si>
  <si>
    <t>brandid@hotmail.com</t>
  </si>
  <si>
    <t>karenbmoss51@gmail.com</t>
  </si>
  <si>
    <t>cjfischer10@yahoo.com</t>
  </si>
  <si>
    <t>nkvaughan50@outlook.com</t>
  </si>
  <si>
    <t>rubyhnabil@gmail.com</t>
  </si>
  <si>
    <t>thomasa@outlook.com</t>
  </si>
  <si>
    <t>shawnantonio62@yahoo.com</t>
  </si>
  <si>
    <t>courtneycobb42@yahoo.com</t>
  </si>
  <si>
    <t>aliceschmidt@gmail.com</t>
  </si>
  <si>
    <t>benjaminr@gmail.com</t>
  </si>
  <si>
    <t>ggmanning46@gmail.com</t>
  </si>
  <si>
    <t>julielong@yahoo.com</t>
  </si>
  <si>
    <t>ndingram63@outlook.com</t>
  </si>
  <si>
    <t>stevensaad@outlook.com</t>
  </si>
  <si>
    <t>jeremys11@hotmail.com</t>
  </si>
  <si>
    <t>marilynwsantos77@hotmail.com</t>
  </si>
  <si>
    <t>kylepmcintyre61@outlook.com</t>
  </si>
  <si>
    <t>williampsweeney@gmail.com</t>
  </si>
  <si>
    <t>rdlong@gmail.com</t>
  </si>
  <si>
    <t>gloriachin@outlook.com</t>
  </si>
  <si>
    <t>tlrichard80@gmail.com</t>
  </si>
  <si>
    <t>keithfsrivastava@hotmail.com</t>
  </si>
  <si>
    <t>amyfhinton33@gmail.com</t>
  </si>
  <si>
    <t>howardg@hotmail.com</t>
  </si>
  <si>
    <t>tammym@gmail.com</t>
  </si>
  <si>
    <t>jacquelinehthompson@gmail.com</t>
  </si>
  <si>
    <t>gdmcdonald@outlook.com</t>
  </si>
  <si>
    <t>pamelaf@yahoo.com</t>
  </si>
  <si>
    <t>jifritz22@outlook.com</t>
  </si>
  <si>
    <t>cmrios83@yahoo.com</t>
  </si>
  <si>
    <t>harryjwoods@gmail.com</t>
  </si>
  <si>
    <t>margueritedlaw13@hotmail.com</t>
  </si>
  <si>
    <t>cdkemp29@outlook.com</t>
  </si>
  <si>
    <t>dsoconnell88@yahoo.com</t>
  </si>
  <si>
    <t>dlboyd87@outlook.com</t>
  </si>
  <si>
    <t>brendagupta@yahoo.com</t>
  </si>
  <si>
    <t>virginiam14@hotmail.com</t>
  </si>
  <si>
    <t>patricias@yahoo.com</t>
  </si>
  <si>
    <t>tvnewman@hotmail.com</t>
  </si>
  <si>
    <t>heleng@hotmail.com</t>
  </si>
  <si>
    <t>anthonyrobertson16@outlook.com</t>
  </si>
  <si>
    <t>christinahill@hotmail.com</t>
  </si>
  <si>
    <t>danielg@gmail.com</t>
  </si>
  <si>
    <t>smowens@gmail.com</t>
  </si>
  <si>
    <t>drdave25@outlook.com</t>
  </si>
  <si>
    <t>frederickk92@yahoo.com</t>
  </si>
  <si>
    <t>ajgordon@hotmail.com</t>
  </si>
  <si>
    <t>jmrana@yahoo.com</t>
  </si>
  <si>
    <t>donaldthapa@hotmail.com</t>
  </si>
  <si>
    <t>helenh96@hotmail.com</t>
  </si>
  <si>
    <t>marionsantiago73@yahoo.com</t>
  </si>
  <si>
    <t>lihart@yahoo.com</t>
  </si>
  <si>
    <t>cathys@gmail.com</t>
  </si>
  <si>
    <t>marya@outlook.com</t>
  </si>
  <si>
    <t>nicoleschroeder39@gmail.com</t>
  </si>
  <si>
    <t>debbiepeters@outlook.com</t>
  </si>
  <si>
    <t>edwardmwoods@gmail.com</t>
  </si>
  <si>
    <t>williamhardy@outlook.com</t>
  </si>
  <si>
    <t>rosemarya@outlook.com</t>
  </si>
  <si>
    <t>gnwagner30@hotmail.com</t>
  </si>
  <si>
    <t>philiplawrence23@hotmail.com</t>
  </si>
  <si>
    <t>efgarrison@outlook.com</t>
  </si>
  <si>
    <t>jackiedvargas23@gmail.com</t>
  </si>
  <si>
    <t>georgemdonaldson18@yahoo.com</t>
  </si>
  <si>
    <t>joanp@outlook.com</t>
  </si>
  <si>
    <t>sjvaughan79@hotmail.com</t>
  </si>
  <si>
    <t>fredb1@outlook.com</t>
  </si>
  <si>
    <t>rrprince@gmail.com</t>
  </si>
  <si>
    <t>paulcooper@gmail.com</t>
  </si>
  <si>
    <t>lgevans51@yahoo.com</t>
  </si>
  <si>
    <t>alanbenson47@outlook.com</t>
  </si>
  <si>
    <t>jgcrawford@hotmail.com</t>
  </si>
  <si>
    <t>wallacebneo@gmail.com</t>
  </si>
  <si>
    <t>msmoody@yahoo.com</t>
  </si>
  <si>
    <t>amberphart16@gmail.com</t>
  </si>
  <si>
    <t>mjkamal@gmail.com</t>
  </si>
  <si>
    <t>aconeill53@yahoo.com</t>
  </si>
  <si>
    <t>kathrynw@gmail.com</t>
  </si>
  <si>
    <t>annahong90@gmail.com</t>
  </si>
  <si>
    <t>annemurphy@hotmail.com</t>
  </si>
  <si>
    <t>cherylspencer@yahoo.com</t>
  </si>
  <si>
    <t>christinebender@yahoo.com</t>
  </si>
  <si>
    <t>donaldyadav@outlook.com</t>
  </si>
  <si>
    <t>shannonhcox17@outlook.com</t>
  </si>
  <si>
    <t>miperkins@gmail.com</t>
  </si>
  <si>
    <t>markfwhite@outlook.com</t>
  </si>
  <si>
    <t>eppark@yahoo.com</t>
  </si>
  <si>
    <t>deanleong34@hotmail.com</t>
  </si>
  <si>
    <t>joycer21@outlook.com</t>
  </si>
  <si>
    <t>ronalddunn34@yahoo.com</t>
  </si>
  <si>
    <t>rfvalencia68@outlook.com</t>
  </si>
  <si>
    <t>dorisreed84@gmail.com</t>
  </si>
  <si>
    <t>dennismarmstrong@gmail.com</t>
  </si>
  <si>
    <t>sandrasam85@hotmail.com</t>
  </si>
  <si>
    <t>phylliscrosa65@yahoo.com</t>
  </si>
  <si>
    <t>carolyndfowler@gmail.com</t>
  </si>
  <si>
    <t>kevinp@outlook.com</t>
  </si>
  <si>
    <t>johnl73@yahoo.com</t>
  </si>
  <si>
    <t>edithholmes@gmail.com</t>
  </si>
  <si>
    <t>mmsyed@outlook.com</t>
  </si>
  <si>
    <t>carlchua12@hotmail.com</t>
  </si>
  <si>
    <t>charlottes92@hotmail.com</t>
  </si>
  <si>
    <t>minniecastro@hotmail.com</t>
  </si>
  <si>
    <t>richardajay@hotmail.com</t>
  </si>
  <si>
    <t>gloriag83@yahoo.com</t>
  </si>
  <si>
    <t>noraandrew@gmail.com</t>
  </si>
  <si>
    <t>bobbymwilder@hotmail.com</t>
  </si>
  <si>
    <t>graceh@outlook.com</t>
  </si>
  <si>
    <t>kimfoliveira@yahoo.com</t>
  </si>
  <si>
    <t>brandifmoore@hotmail.com</t>
  </si>
  <si>
    <t>ashleyb20@hotmail.com</t>
  </si>
  <si>
    <t>patrickr@gmail.com</t>
  </si>
  <si>
    <t>dalebconnors35@gmail.com</t>
  </si>
  <si>
    <t>shdunn@gmail.com</t>
  </si>
  <si>
    <t>meganb3@yahoo.com</t>
  </si>
  <si>
    <t>ktng73@hotmail.com</t>
  </si>
  <si>
    <t>srhenry@gmail.com</t>
  </si>
  <si>
    <t>billj@gmail.com</t>
  </si>
  <si>
    <t>jjgarcia58@outlook.com</t>
  </si>
  <si>
    <t>terriharvey@hotmail.com</t>
  </si>
  <si>
    <t>joshuadeleon35@gmail.com</t>
  </si>
  <si>
    <t>sbacharya84@outlook.com</t>
  </si>
  <si>
    <t>taral81@hotmail.com</t>
  </si>
  <si>
    <t>amyh@yahoo.com</t>
  </si>
  <si>
    <t>melaniefbarrett82@outlook.com</t>
  </si>
  <si>
    <t>evpurcell@hotmail.com</t>
  </si>
  <si>
    <t>mariasorensen@yahoo.com</t>
  </si>
  <si>
    <t>sdbruno46@hotmail.com</t>
  </si>
  <si>
    <t>sjferrer23@outlook.com</t>
  </si>
  <si>
    <t>amyworkman23@yahoo.com</t>
  </si>
  <si>
    <t>ethelrana@outlook.com</t>
  </si>
  <si>
    <t>michellejgarg@hotmail.com</t>
  </si>
  <si>
    <t>susanstokes@hotmail.com</t>
  </si>
  <si>
    <t>sfcurtis69@yahoo.com</t>
  </si>
  <si>
    <t>gjjensen53@yahoo.com</t>
  </si>
  <si>
    <t>jesseman59@gmail.com</t>
  </si>
  <si>
    <t>kyleb76@outlook.com</t>
  </si>
  <si>
    <t>williamjmccoy@gmail.com</t>
  </si>
  <si>
    <t>jpspencer17@outlook.com</t>
  </si>
  <si>
    <t>cmmalik93@yahoo.com</t>
  </si>
  <si>
    <t>danieljstevens@gmail.com</t>
  </si>
  <si>
    <t>melindat28@outlook.com</t>
  </si>
  <si>
    <t>tracybell92@yahoo.com</t>
  </si>
  <si>
    <t>oliviajcunningham@yahoo.com</t>
  </si>
  <si>
    <t>phyllisltorres91@yahoo.com</t>
  </si>
  <si>
    <t>theresaprice46@hotmail.com</t>
  </si>
  <si>
    <t>christinal53@gmail.com</t>
  </si>
  <si>
    <t>djpotter84@hotmail.com</t>
  </si>
  <si>
    <t>shirleyh@yahoo.com</t>
  </si>
  <si>
    <t>cherylsuarez@yahoo.com</t>
  </si>
  <si>
    <t>vswatkins@outlook.com</t>
  </si>
  <si>
    <t>ericaruiz19@hotmail.com</t>
  </si>
  <si>
    <t>garympost@gmail.com</t>
  </si>
  <si>
    <t>cindybeltran@gmail.com</t>
  </si>
  <si>
    <t>affranco92@hotmail.com</t>
  </si>
  <si>
    <t>joshuaf18@outlook.com</t>
  </si>
  <si>
    <t>rogerdgibbons@gmail.com</t>
  </si>
  <si>
    <t>deniselcullen52@outlook.com</t>
  </si>
  <si>
    <t>melaniegeorge82@outlook.com</t>
  </si>
  <si>
    <t>darlenecook54@yahoo.com</t>
  </si>
  <si>
    <t>sherrimcummings78@yahoo.com</t>
  </si>
  <si>
    <t>kelliafarrell48@yahoo.com</t>
  </si>
  <si>
    <t>jthenderson14@hotmail.com</t>
  </si>
  <si>
    <t>laurendaniels@hotmail.com</t>
  </si>
  <si>
    <t>kfrice32@yahoo.com</t>
  </si>
  <si>
    <t>donnay87@hotmail.com</t>
  </si>
  <si>
    <t>peterfwan66@hotmail.com</t>
  </si>
  <si>
    <t>justinc@outlook.com</t>
  </si>
  <si>
    <t>juanbrooks@outlook.com</t>
  </si>
  <si>
    <t>leroypsears@hotmail.com</t>
  </si>
  <si>
    <t>angelap55@gmail.com</t>
  </si>
  <si>
    <t>robertmgreen@gmail.com</t>
  </si>
  <si>
    <t>bradleyjmesa95@yahoo.com</t>
  </si>
  <si>
    <t>scotthoward85@gmail.com</t>
  </si>
  <si>
    <t>stacynissa84@gmail.com</t>
  </si>
  <si>
    <t>beverlyibowers@yahoo.com</t>
  </si>
  <si>
    <t>dorothymiller@yahoo.com</t>
  </si>
  <si>
    <t>jessejoyce@yahoo.com</t>
  </si>
  <si>
    <t>kimberlymarshall@yahoo.com</t>
  </si>
  <si>
    <t>teresabyrd@yahoo.com</t>
  </si>
  <si>
    <t>jackiejensen@yahoo.com</t>
  </si>
  <si>
    <t>jeffreyferris@hotmail.com</t>
  </si>
  <si>
    <t>janecrowley@gmail.com</t>
  </si>
  <si>
    <t>philipraj@hotmail.com</t>
  </si>
  <si>
    <t>richards46@gmail.com</t>
  </si>
  <si>
    <t>davidgrimes@hotmail.com</t>
  </si>
  <si>
    <t>robertt@outlook.com</t>
  </si>
  <si>
    <t>debral@outlook.com</t>
  </si>
  <si>
    <t>kgsutton43@gmail.com</t>
  </si>
  <si>
    <t>loisnegi100@yahoo.com</t>
  </si>
  <si>
    <t>beverlydpeterson@gmail.com</t>
  </si>
  <si>
    <t>trblair@gmail.com</t>
  </si>
  <si>
    <t>bjavery@yahoo.com</t>
  </si>
  <si>
    <t>kristineford@gmail.com</t>
  </si>
  <si>
    <t>jacobs51@outlook.com</t>
  </si>
  <si>
    <t>bettyzhang15@outlook.com</t>
  </si>
  <si>
    <t>dawnemorin@hotmail.com</t>
  </si>
  <si>
    <t>barryweber2@hotmail.com</t>
  </si>
  <si>
    <t>dorothyl35@gmail.com</t>
  </si>
  <si>
    <t>janets@outlook.com</t>
  </si>
  <si>
    <t>ryane69@outlook.com</t>
  </si>
  <si>
    <t>bkch@outlook.com</t>
  </si>
  <si>
    <t>kmbutler@gmail.com</t>
  </si>
  <si>
    <t>jdlim@yahoo.com</t>
  </si>
  <si>
    <t>meganmlee57@gmail.com</t>
  </si>
  <si>
    <t>mdfisher@gmail.com</t>
  </si>
  <si>
    <t>ryanrhull54@yahoo.com</t>
  </si>
  <si>
    <t>brandonbryant@gmail.com</t>
  </si>
  <si>
    <t>brittanympalmer@hotmail.com</t>
  </si>
  <si>
    <t>marknicole59@hotmail.com</t>
  </si>
  <si>
    <t>francesrmoore@outlook.com</t>
  </si>
  <si>
    <t>ericddickson47@gmail.com</t>
  </si>
  <si>
    <t>kevinrogers@gmail.com</t>
  </si>
  <si>
    <t>mariatliu80@gmail.com</t>
  </si>
  <si>
    <t>matthewhowe52@hotmail.com</t>
  </si>
  <si>
    <t>kmmason@hotmail.com</t>
  </si>
  <si>
    <t>kjwilliamson@gmail.com</t>
  </si>
  <si>
    <t>jjtoledo@hotmail.com</t>
  </si>
  <si>
    <t>rvramirez70@gmail.com</t>
  </si>
  <si>
    <t>idajvasquez@gmail.com</t>
  </si>
  <si>
    <t>djfrazier43@hotmail.com</t>
  </si>
  <si>
    <t>annamin@outlook.com</t>
  </si>
  <si>
    <t>kristinjcarter@hotmail.com</t>
  </si>
  <si>
    <t>normaleaton@gmail.com</t>
  </si>
  <si>
    <t>rachelk66@gmail.com</t>
  </si>
  <si>
    <t>larrycoates@hotmail.com</t>
  </si>
  <si>
    <t>chrisc86@yahoo.com</t>
  </si>
  <si>
    <t>dominiqueosman@yahoo.com</t>
  </si>
  <si>
    <t>annac46@yahoo.com</t>
  </si>
  <si>
    <t>skandrews47@gmail.com</t>
  </si>
  <si>
    <t>bddean82@gmail.com</t>
  </si>
  <si>
    <t>barbarapayne@hotmail.com</t>
  </si>
  <si>
    <t>gbschultz1@yahoo.com</t>
  </si>
  <si>
    <t>pjfrank49@hotmail.com</t>
  </si>
  <si>
    <t>davidpalmer@hotmail.com</t>
  </si>
  <si>
    <t>kaylamckinney38@outlook.com</t>
  </si>
  <si>
    <t>tjchang88@gmail.com</t>
  </si>
  <si>
    <t>christopherschong89@gmail.com</t>
  </si>
  <si>
    <t>kylew36@gmail.com</t>
  </si>
  <si>
    <t>rfprince@gmail.com</t>
  </si>
  <si>
    <t>mjreynolds97@hotmail.com</t>
  </si>
  <si>
    <t>christophere@outlook.com</t>
  </si>
  <si>
    <t>jnlo40@outlook.com</t>
  </si>
  <si>
    <t>vjcook23@hotmail.com</t>
  </si>
  <si>
    <t>jamesfberry53@outlook.com</t>
  </si>
  <si>
    <t>patricka33@hotmail.com</t>
  </si>
  <si>
    <t>stevenm@yahoo.com</t>
  </si>
  <si>
    <t>bjmcintosh15@gmail.com</t>
  </si>
  <si>
    <t>carolynfdavis@outlook.com</t>
  </si>
  <si>
    <t>melving96@hotmail.com</t>
  </si>
  <si>
    <t>amberacosta99@hotmail.com</t>
  </si>
  <si>
    <t>garyaraines@outlook.com</t>
  </si>
  <si>
    <t>dianeisharp18@yahoo.com</t>
  </si>
  <si>
    <t>gladysc@gmail.com</t>
  </si>
  <si>
    <t>lawrencemclean24@outlook.com</t>
  </si>
  <si>
    <t>rickym51@outlook.com</t>
  </si>
  <si>
    <t>ronaldrodriguez65@hotmail.com</t>
  </si>
  <si>
    <t>marilynf@gmail.com</t>
  </si>
  <si>
    <t>awfowler80@yahoo.com</t>
  </si>
  <si>
    <t>diglass74@gmail.com</t>
  </si>
  <si>
    <t>cynthiag@gmail.com</t>
  </si>
  <si>
    <t>mildreds@hotmail.com</t>
  </si>
  <si>
    <t>cynthiaroche32@gmail.com</t>
  </si>
  <si>
    <t>kimberlyjgrant@gmail.com</t>
  </si>
  <si>
    <t>michelleg@outlook.com</t>
  </si>
  <si>
    <t>tiffanyrgupta@hotmail.com</t>
  </si>
  <si>
    <t>michellekhumphrey@gmail.com</t>
  </si>
  <si>
    <t>joannekkerr@yahoo.com</t>
  </si>
  <si>
    <t>bjking93@gmail.com</t>
  </si>
  <si>
    <t>denisebarber59@hotmail.com</t>
  </si>
  <si>
    <t>deannat18@outlook.com</t>
  </si>
  <si>
    <t>kristir@outlook.com</t>
  </si>
  <si>
    <t>jacklittle@outlook.com</t>
  </si>
  <si>
    <t>ajryan@hotmail.com</t>
  </si>
  <si>
    <t>cherylh@yahoo.com</t>
  </si>
  <si>
    <t>jamesw@yahoo.com</t>
  </si>
  <si>
    <t>job@hotmail.com</t>
  </si>
  <si>
    <t>jamesdmueller19@outlook.com</t>
  </si>
  <si>
    <t>dmmohammed51@yahoo.com</t>
  </si>
  <si>
    <t>patrickw47@outlook.com</t>
  </si>
  <si>
    <t>klvictor62@outlook.com</t>
  </si>
  <si>
    <t>gibenson88@yahoo.com</t>
  </si>
  <si>
    <t>bjmorris68@yahoo.com</t>
  </si>
  <si>
    <t>jenniferevans67@gmail.com</t>
  </si>
  <si>
    <t>cfhancock68@hotmail.com</t>
  </si>
  <si>
    <t>jonathanhardy70@gmail.com</t>
  </si>
  <si>
    <t>craiga57@outlook.com</t>
  </si>
  <si>
    <t>sdsam@hotmail.com</t>
  </si>
  <si>
    <t>williamsmathis@gmail.com</t>
  </si>
  <si>
    <t>ijwest61@yahoo.com</t>
  </si>
  <si>
    <t>shpearce91@gmail.com</t>
  </si>
  <si>
    <t>rslucas@hotmail.com</t>
  </si>
  <si>
    <t>doreeniduffy@outlook.com</t>
  </si>
  <si>
    <t>pfchaudhary@outlook.com</t>
  </si>
  <si>
    <t>vjjames@outlook.com</t>
  </si>
  <si>
    <t>steveadler@outlook.com</t>
  </si>
  <si>
    <t>albertfhodge98@hotmail.com</t>
  </si>
  <si>
    <t>aprilnnixon33@outlook.com</t>
  </si>
  <si>
    <t>sophiejjoyce@hotmail.com</t>
  </si>
  <si>
    <t>charlesisalah88@hotmail.com</t>
  </si>
  <si>
    <t>cfgupta@yahoo.com</t>
  </si>
  <si>
    <t>kennethf24@yahoo.com</t>
  </si>
  <si>
    <t>vincentp14@outlook.com</t>
  </si>
  <si>
    <t>acgrace@outlook.com</t>
  </si>
  <si>
    <t>susanmartins@outlook.com</t>
  </si>
  <si>
    <t>daniellsingh@yahoo.com</t>
  </si>
  <si>
    <t>samanthaq@outlook.com</t>
  </si>
  <si>
    <t>jjadkins3@gmail.com</t>
  </si>
  <si>
    <t>dmestrada@yahoo.com</t>
  </si>
  <si>
    <t>ddcullen@gmail.com</t>
  </si>
  <si>
    <t>tdkay@outlook.com</t>
  </si>
  <si>
    <t>scottsowen@hotmail.com</t>
  </si>
  <si>
    <t>ronalds58@hotmail.com</t>
  </si>
  <si>
    <t>adamchapman89@hotmail.com</t>
  </si>
  <si>
    <t>marthak@hotmail.com</t>
  </si>
  <si>
    <t>alprice30@outlook.com</t>
  </si>
  <si>
    <t>sfwilson@outlook.com</t>
  </si>
  <si>
    <t>crystall@hotmail.com</t>
  </si>
  <si>
    <t>aprilspencer36@yahoo.com</t>
  </si>
  <si>
    <t>cindyford88@gmail.com</t>
  </si>
  <si>
    <t>gibravo@yahoo.com</t>
  </si>
  <si>
    <t>justinpaz@outlook.com</t>
  </si>
  <si>
    <t>russelljharris44@hotmail.com</t>
  </si>
  <si>
    <t>marilynajensen@hotmail.com</t>
  </si>
  <si>
    <t>michellebentley46@gmail.com</t>
  </si>
  <si>
    <t>markb8@outlook.com</t>
  </si>
  <si>
    <t>dianajlara@outlook.com</t>
  </si>
  <si>
    <t>meganjboo87@outlook.com</t>
  </si>
  <si>
    <t>cdkelly82@yahoo.com</t>
  </si>
  <si>
    <t>jackiejpowell@gmail.com</t>
  </si>
  <si>
    <t>wpbanks33@hotmail.com</t>
  </si>
  <si>
    <t>georgecng@gmail.com</t>
  </si>
  <si>
    <t>fmrios18@gmail.com</t>
  </si>
  <si>
    <t>norman@yahoo.com</t>
  </si>
  <si>
    <t>judyv59@hotmail.com</t>
  </si>
  <si>
    <t>jasoniqbal68@outlook.com</t>
  </si>
  <si>
    <t>randyfelliott99@hotmail.com</t>
  </si>
  <si>
    <t>aksimmons@outlook.com</t>
  </si>
  <si>
    <t>elmerbarnes92@hotmail.com</t>
  </si>
  <si>
    <t>shannonjbarrow54@hotmail.com</t>
  </si>
  <si>
    <t>peggyvillarreal@outlook.com</t>
  </si>
  <si>
    <t>adamm@gmail.com</t>
  </si>
  <si>
    <t>mjbarron61@gmail.com</t>
  </si>
  <si>
    <t>bfwong85@yahoo.com</t>
  </si>
  <si>
    <t>lorijboss@hotmail.com</t>
  </si>
  <si>
    <t>ddmason@hotmail.com</t>
  </si>
  <si>
    <t>georgemgarrett@yahoo.com</t>
  </si>
  <si>
    <t>annamann@hotmail.com</t>
  </si>
  <si>
    <t>allisondoconnell52@gmail.com</t>
  </si>
  <si>
    <t>sjgarg@outlook.com</t>
  </si>
  <si>
    <t>johnc42@hotmail.com</t>
  </si>
  <si>
    <t>kennethvlawrence@outlook.com</t>
  </si>
  <si>
    <t>ccdrummond21@gmail.com</t>
  </si>
  <si>
    <t>doloress4@outlook.com</t>
  </si>
  <si>
    <t>tsdas48@outlook.com</t>
  </si>
  <si>
    <t>dorisj@gmail.com</t>
  </si>
  <si>
    <t>rtcastillo@outlook.com</t>
  </si>
  <si>
    <t>fcwallace36@gmail.com</t>
  </si>
  <si>
    <t>sheilaw58@yahoo.com</t>
  </si>
  <si>
    <t>nancyd81@hotmail.com</t>
  </si>
  <si>
    <t>gsboyd23@outlook.com</t>
  </si>
  <si>
    <t>joycevarma@gmail.com</t>
  </si>
  <si>
    <t>christophergardner16@gmail.com</t>
  </si>
  <si>
    <t>ddwoods@outlook.com</t>
  </si>
  <si>
    <t>toddmercado54@gmail.com</t>
  </si>
  <si>
    <t>taralopez@hotmail.com</t>
  </si>
  <si>
    <t>ronaldjdave36@yahoo.com</t>
  </si>
  <si>
    <t>helenb50@yahoo.com</t>
  </si>
  <si>
    <t>catherinelmiles49@outlook.com</t>
  </si>
  <si>
    <t>nicolefrancisco@outlook.com</t>
  </si>
  <si>
    <t>erikacool@yahoo.com</t>
  </si>
  <si>
    <t>dfreed92@hotmail.com</t>
  </si>
  <si>
    <t>alberty58@outlook.com</t>
  </si>
  <si>
    <t>alvinadam82@yahoo.com</t>
  </si>
  <si>
    <t>mejohnson44@yahoo.com</t>
  </si>
  <si>
    <t>michellemishra@gmail.com</t>
  </si>
  <si>
    <t>jacobmuhammad5@yahoo.com</t>
  </si>
  <si>
    <t>jimgreer@yahoo.com</t>
  </si>
  <si>
    <t>judithcmason94@hotmail.com</t>
  </si>
  <si>
    <t>jaimemaxwell12@gmail.com</t>
  </si>
  <si>
    <t>brandonshaikh64@gmail.com</t>
  </si>
  <si>
    <t>shirleyhalberto76@gmail.com</t>
  </si>
  <si>
    <t>jesseschneider@yahoo.com</t>
  </si>
  <si>
    <t>johnsarmiento96@gmail.com</t>
  </si>
  <si>
    <t>sgscott@gmail.com</t>
  </si>
  <si>
    <t>carriem@gmail.com</t>
  </si>
  <si>
    <t>dianah69@yahoo.com</t>
  </si>
  <si>
    <t>donaldc15@hotmail.com</t>
  </si>
  <si>
    <t>andrewm56@yahoo.com</t>
  </si>
  <si>
    <t>georgep39@outlook.com</t>
  </si>
  <si>
    <t>walterjohnston@hotmail.com</t>
  </si>
  <si>
    <t>gracetkey@yahoo.com</t>
  </si>
  <si>
    <t>pfswift@hotmail.com</t>
  </si>
  <si>
    <t>lindseys27@gmail.com</t>
  </si>
  <si>
    <t>williamjdubois70@gmail.com</t>
  </si>
  <si>
    <t>fjgeorge@hotmail.com</t>
  </si>
  <si>
    <t>tonyh3@outlook.com</t>
  </si>
  <si>
    <t>carolfrancis32@gmail.com</t>
  </si>
  <si>
    <t>alexmmukherjee68@outlook.com</t>
  </si>
  <si>
    <t>violammontes@gmail.com</t>
  </si>
  <si>
    <t>meganwong@gmail.com</t>
  </si>
  <si>
    <t>robinrivera@outlook.com</t>
  </si>
  <si>
    <t>christinebrady@hotmail.com</t>
  </si>
  <si>
    <t>jlgarrett@hotmail.com</t>
  </si>
  <si>
    <t>thelmajmendez32@yahoo.com</t>
  </si>
  <si>
    <t>dgrobertson26@gmail.com</t>
  </si>
  <si>
    <t>marcuscooke99@hotmail.com</t>
  </si>
  <si>
    <t>lspaul@outlook.com</t>
  </si>
  <si>
    <t>ddclark71@yahoo.com</t>
  </si>
  <si>
    <t>joyced44@hotmail.com</t>
  </si>
  <si>
    <t>daniellec@yahoo.com</t>
  </si>
  <si>
    <t>chelseadhenry99@outlook.com</t>
  </si>
  <si>
    <t>matthewbautista57@gmail.com</t>
  </si>
  <si>
    <t>mistypatterson@gmail.com</t>
  </si>
  <si>
    <t>kajennings94@yahoo.com</t>
  </si>
  <si>
    <t>lindseyn@gmail.com</t>
  </si>
  <si>
    <t>amberf71@hotmail.com</t>
  </si>
  <si>
    <t>paulineclemens98@yahoo.com</t>
  </si>
  <si>
    <t>cynthiarmoore@gmail.com</t>
  </si>
  <si>
    <t>jeremycchurch@gmail.com</t>
  </si>
  <si>
    <t>ericjcastillo26@gmail.com</t>
  </si>
  <si>
    <t>jeffreymorgan@gmail.com</t>
  </si>
  <si>
    <t>jevaldez@outlook.com</t>
  </si>
  <si>
    <t>tnbolden@hotmail.com</t>
  </si>
  <si>
    <t>franklarcher@outlook.com</t>
  </si>
  <si>
    <t>bvsmith@hotmail.com</t>
  </si>
  <si>
    <t>brgordon@outlook.com</t>
  </si>
  <si>
    <t>kfperkins@outlook.com</t>
  </si>
  <si>
    <t>sjatkinson@yahoo.com</t>
  </si>
  <si>
    <t>joanj@outlook.com</t>
  </si>
  <si>
    <t>megangee1@yahoo.com</t>
  </si>
  <si>
    <t>crystalschultz@yahoo.com</t>
  </si>
  <si>
    <t>tjschwartz26@outlook.com</t>
  </si>
  <si>
    <t>nbgroves@outlook.com</t>
  </si>
  <si>
    <t>shannongantonio32@outlook.com</t>
  </si>
  <si>
    <t>briannam10@gmail.com</t>
  </si>
  <si>
    <t>joannevillegas@hotmail.com</t>
  </si>
  <si>
    <t>shannonmjensen@yahoo.com</t>
  </si>
  <si>
    <t>chadbennett89@gmail.com</t>
  </si>
  <si>
    <t>geraldg42@hotmail.com</t>
  </si>
  <si>
    <t>sjalbert@yahoo.com</t>
  </si>
  <si>
    <t>kathyr56@hotmail.com</t>
  </si>
  <si>
    <t>cherylk26@outlook.com</t>
  </si>
  <si>
    <t>rosemaryk94@hotmail.com</t>
  </si>
  <si>
    <t>wbhutchinson16@hotmail.com</t>
  </si>
  <si>
    <t>pgcorbett@hotmail.com</t>
  </si>
  <si>
    <t>justinfvalle10@hotmail.com</t>
  </si>
  <si>
    <t>cjmyers33@hotmail.com</t>
  </si>
  <si>
    <t>cfchamberlain28@gmail.com</t>
  </si>
  <si>
    <t>donaldjrussell@yahoo.com</t>
  </si>
  <si>
    <t>blrose89@gmail.com</t>
  </si>
  <si>
    <t>shirleyv@gmail.com</t>
  </si>
  <si>
    <t>deborahj@gmail.com</t>
  </si>
  <si>
    <t>michaelperkins53@hotmail.com</t>
  </si>
  <si>
    <t>djting@outlook.com</t>
  </si>
  <si>
    <t>eugeneeharrison13@yahoo.com</t>
  </si>
  <si>
    <t>janetbhardwaj@yahoo.com</t>
  </si>
  <si>
    <t>emilynvazquez@hotmail.com</t>
  </si>
  <si>
    <t>robertsantana@gmail.com</t>
  </si>
  <si>
    <t>kimberlyb@yahoo.com</t>
  </si>
  <si>
    <t>christinaf85@hotmail.com</t>
  </si>
  <si>
    <t>stepheno@gmail.com</t>
  </si>
  <si>
    <t>dannytownsend41@outlook.com</t>
  </si>
  <si>
    <t>atalvarado1@outlook.com</t>
  </si>
  <si>
    <t>johnberry9@hotmail.com</t>
  </si>
  <si>
    <t>jlcastillo@yahoo.com</t>
  </si>
  <si>
    <t>elainec83@gmail.com</t>
  </si>
  <si>
    <t>jjlin@hotmail.com</t>
  </si>
  <si>
    <t>kfgreenwood36@yahoo.com</t>
  </si>
  <si>
    <t>davidmjay63@hotmail.com</t>
  </si>
  <si>
    <t>ashleyphilip@gmail.com</t>
  </si>
  <si>
    <t>rkrehman@hotmail.com</t>
  </si>
  <si>
    <t>michellejbuchanan@yahoo.com</t>
  </si>
  <si>
    <t>robertjwalters@hotmail.com</t>
  </si>
  <si>
    <t>jennifergoh@hotmail.com</t>
  </si>
  <si>
    <t>kdpena@outlook.com</t>
  </si>
  <si>
    <t>lsboudreau@gmail.com</t>
  </si>
  <si>
    <t>loriv@yahoo.com</t>
  </si>
  <si>
    <t>aprilchristian@hotmail.com</t>
  </si>
  <si>
    <t>lloydc@gmail.com</t>
  </si>
  <si>
    <t>sherrigarrett@gmail.com</t>
  </si>
  <si>
    <t>cynthiadonovan@yahoo.com</t>
  </si>
  <si>
    <t>patriciaeangel@hotmail.com</t>
  </si>
  <si>
    <t>jspuckett66@outlook.com</t>
  </si>
  <si>
    <t>timothygupta95@yahoo.com</t>
  </si>
  <si>
    <t>joycedavis@hotmail.com</t>
  </si>
  <si>
    <t>amwiggins@gmail.com</t>
  </si>
  <si>
    <t>danielleb14@gmail.com</t>
  </si>
  <si>
    <t>latoyajcampbell99@gmail.com</t>
  </si>
  <si>
    <t>rickyiabbas89@gmail.com</t>
  </si>
  <si>
    <t>nicholasgcool@yahoo.com</t>
  </si>
  <si>
    <t>lindseyl@gmail.com</t>
  </si>
  <si>
    <t>rebeccaeng@outlook.com</t>
  </si>
  <si>
    <t>acmack20@hotmail.com</t>
  </si>
  <si>
    <t>ejmostafa@hotmail.com</t>
  </si>
  <si>
    <t>joshuak@outlook.com</t>
  </si>
  <si>
    <t>karenw19@hotmail.com</t>
  </si>
  <si>
    <t>mariay14@yahoo.com</t>
  </si>
  <si>
    <t>ddhaynes@yahoo.com</t>
  </si>
  <si>
    <t>haroldccunningham10@yahoo.com</t>
  </si>
  <si>
    <t>timothys@yahoo.com</t>
  </si>
  <si>
    <t>stevenjnicholls@gmail.com</t>
  </si>
  <si>
    <t>matthewdclarke@yahoo.com</t>
  </si>
  <si>
    <t>sarahchristensen@gmail.com</t>
  </si>
  <si>
    <t>markleon@yahoo.com</t>
  </si>
  <si>
    <t>tfphelps2@hotmail.com</t>
  </si>
  <si>
    <t>timothylin77@yahoo.com</t>
  </si>
  <si>
    <t>kjwhite@yahoo.com</t>
  </si>
  <si>
    <t>rmpandey63@outlook.com</t>
  </si>
  <si>
    <t>devinhollis50@gmail.com</t>
  </si>
  <si>
    <t>carolew@hotmail.com</t>
  </si>
  <si>
    <t>loria@gmail.com</t>
  </si>
  <si>
    <t>jwjohn@hotmail.com</t>
  </si>
  <si>
    <t>gjmendoza@hotmail.com</t>
  </si>
  <si>
    <t>robertcabrera@hotmail.com</t>
  </si>
  <si>
    <t>williams@outlook.com</t>
  </si>
  <si>
    <t>alyssab35@gmail.com</t>
  </si>
  <si>
    <t>pjhouston69@hotmail.com</t>
  </si>
  <si>
    <t>lindseyjstevenson@outlook.com</t>
  </si>
  <si>
    <t>kathleenr@outlook.com</t>
  </si>
  <si>
    <t>larrymjohnson32@outlook.com</t>
  </si>
  <si>
    <t>juliec@outlook.com</t>
  </si>
  <si>
    <t>ethelperry65@outlook.com</t>
  </si>
  <si>
    <t>robertg@yahoo.com</t>
  </si>
  <si>
    <t>melissavalenzuela@yahoo.com</t>
  </si>
  <si>
    <t>brandonrgoodman30@gmail.com</t>
  </si>
  <si>
    <t>gaildhammond@gmail.com</t>
  </si>
  <si>
    <t>lindagreen62@outlook.com</t>
  </si>
  <si>
    <t>anndavis@yahoo.com</t>
  </si>
  <si>
    <t>susaniwillis@outlook.com</t>
  </si>
  <si>
    <t>alanm66@yahoo.com</t>
  </si>
  <si>
    <t>tinamccoy13@hotmail.com</t>
  </si>
  <si>
    <t>loisgriffiths@hotmail.com</t>
  </si>
  <si>
    <t>donaldbenjamin@hotmail.com</t>
  </si>
  <si>
    <t>stevendsoto@outlook.com</t>
  </si>
  <si>
    <t>kklang99@gmail.com</t>
  </si>
  <si>
    <t>mssalinas@hotmail.com</t>
  </si>
  <si>
    <t>carolc59@gmail.com</t>
  </si>
  <si>
    <t>kimberlyjwood@outlook.com</t>
  </si>
  <si>
    <t>edwardfernandes33@gmail.com</t>
  </si>
  <si>
    <t>kennethlugo@gmail.com</t>
  </si>
  <si>
    <t>georgefoconnell@outlook.com</t>
  </si>
  <si>
    <t>jeancarter@gmail.com</t>
  </si>
  <si>
    <t>jessicakbryant@hotmail.com</t>
  </si>
  <si>
    <t>ronaldr39@hotmail.com</t>
  </si>
  <si>
    <t>jeffn6@yahoo.com</t>
  </si>
  <si>
    <t>erindrae@outlook.com</t>
  </si>
  <si>
    <t>terricarroll@gmail.com</t>
  </si>
  <si>
    <t>zacharyc72@outlook.com</t>
  </si>
  <si>
    <t>sarahcmoss@gmail.com</t>
  </si>
  <si>
    <t>shannony@hotmail.com</t>
  </si>
  <si>
    <t>dstucker68@yahoo.com</t>
  </si>
  <si>
    <t>codyashaw93@gmail.com</t>
  </si>
  <si>
    <t>lindachandler95@gmail.com</t>
  </si>
  <si>
    <t>williamc@hotmail.com</t>
  </si>
  <si>
    <t>antonioraymond81@hotmail.com</t>
  </si>
  <si>
    <t>matthewcase@outlook.com</t>
  </si>
  <si>
    <t>marcmanning@outlook.com</t>
  </si>
  <si>
    <t>blakem@gmail.com</t>
  </si>
  <si>
    <t>seancastro22@outlook.com</t>
  </si>
  <si>
    <t>patrickmiller@yahoo.com</t>
  </si>
  <si>
    <t>brookeb87@gmail.com</t>
  </si>
  <si>
    <t>kathleenboyd@outlook.com</t>
  </si>
  <si>
    <t>ljpope98@outlook.com</t>
  </si>
  <si>
    <t>donnap93@yahoo.com</t>
  </si>
  <si>
    <t>pjortiz@yahoo.com</t>
  </si>
  <si>
    <t>ajchow60@hotmail.com</t>
  </si>
  <si>
    <t>marydoe@gmail.com</t>
  </si>
  <si>
    <t>guycirani@outlook.com</t>
  </si>
  <si>
    <t>lwoneill84@gmail.com</t>
  </si>
  <si>
    <t>brianr50@hotmail.com</t>
  </si>
  <si>
    <t>pamelaprado35@gmail.com</t>
  </si>
  <si>
    <t>donnamcampbell94@gmail.com</t>
  </si>
  <si>
    <t>theresatcunningham55@yahoo.com</t>
  </si>
  <si>
    <t>judyk@outlook.com</t>
  </si>
  <si>
    <t>sfdean@hotmail.com</t>
  </si>
  <si>
    <t>aprilg59@gmail.com</t>
  </si>
  <si>
    <t>karenibooker@hotmail.com</t>
  </si>
  <si>
    <t>adamlai@yahoo.com</t>
  </si>
  <si>
    <t>jjahmad81@gmail.com</t>
  </si>
  <si>
    <t>carloskbarnes2@yahoo.com</t>
  </si>
  <si>
    <t>ashleydev@outlook.com</t>
  </si>
  <si>
    <t>jdfrancis@hotmail.com</t>
  </si>
  <si>
    <t>florencet@hotmail.com</t>
  </si>
  <si>
    <t>ethelowens@hotmail.com</t>
  </si>
  <si>
    <t>jenniferjtran33@outlook.com</t>
  </si>
  <si>
    <t>ronaldowens89@outlook.com</t>
  </si>
  <si>
    <t>dbmckenna@gmail.com</t>
  </si>
  <si>
    <t>valeriecdaniel@gmail.com</t>
  </si>
  <si>
    <t>jeanc@hotmail.com</t>
  </si>
  <si>
    <t>kjdrake@yahoo.com</t>
  </si>
  <si>
    <t>jameslau@gmail.com</t>
  </si>
  <si>
    <t>waynemoreno@yahoo.com</t>
  </si>
  <si>
    <t>aomichael18@hotmail.com</t>
  </si>
  <si>
    <t>petay@gmail.com</t>
  </si>
  <si>
    <t>geraldc48@gmail.com</t>
  </si>
  <si>
    <t>ammeyer48@hotmail.com</t>
  </si>
  <si>
    <t>arthurshughes@hotmail.com</t>
  </si>
  <si>
    <t>jennifersmunoz62@outlook.com</t>
  </si>
  <si>
    <t>floydtucker98@gmail.com</t>
  </si>
  <si>
    <t>ericjtownsend46@gmail.com</t>
  </si>
  <si>
    <t>mariefuller23@hotmail.com</t>
  </si>
  <si>
    <t>rachelwatkins@yahoo.com</t>
  </si>
  <si>
    <t>corys@hotmail.com</t>
  </si>
  <si>
    <t>rickyfhartley90@gmail.com</t>
  </si>
  <si>
    <t>tammypkemp@gmail.com</t>
  </si>
  <si>
    <t>annas@outlook.com</t>
  </si>
  <si>
    <t>rogerw33@hotmail.com</t>
  </si>
  <si>
    <t>elizabethbooth4@hotmail.com</t>
  </si>
  <si>
    <t>gicullen@outlook.com</t>
  </si>
  <si>
    <t>abbenjamin@yahoo.com</t>
  </si>
  <si>
    <t>geraldgtaylor97@yahoo.com</t>
  </si>
  <si>
    <t>maryswatkins@hotmail.com</t>
  </si>
  <si>
    <t>alfredsu52@yahoo.com</t>
  </si>
  <si>
    <t>jackmedina@yahoo.com</t>
  </si>
  <si>
    <t>jdobrien25@yahoo.com</t>
  </si>
  <si>
    <t>randyc@outlook.com</t>
  </si>
  <si>
    <t>davidkhoury@hotmail.com</t>
  </si>
  <si>
    <t>ellenc@gmail.com</t>
  </si>
  <si>
    <t>dianejadhav20@hotmail.com</t>
  </si>
  <si>
    <t>williamareed13@gmail.com</t>
  </si>
  <si>
    <t>brittanymuhammed27@gmail.com</t>
  </si>
  <si>
    <t>emilyewoods@outlook.com</t>
  </si>
  <si>
    <t>heatherng87@gmail.com</t>
  </si>
  <si>
    <t>briana@yahoo.com</t>
  </si>
  <si>
    <t>sarahjdaniel16@yahoo.com</t>
  </si>
  <si>
    <t>ryanp39@gmail.com</t>
  </si>
  <si>
    <t>daniellebradley@yahoo.com</t>
  </si>
  <si>
    <t>rogerjverma@hotmail.com</t>
  </si>
  <si>
    <t>heatherhartman65@outlook.com</t>
  </si>
  <si>
    <t>kathylutz13@hotmail.com</t>
  </si>
  <si>
    <t>brianmholmes18@gmail.com</t>
  </si>
  <si>
    <t>bfsheikh41@yahoo.com</t>
  </si>
  <si>
    <t>lmpage88@outlook.com</t>
  </si>
  <si>
    <t>lisamreyes@outlook.com</t>
  </si>
  <si>
    <t>jasoniclarke@gmail.com</t>
  </si>
  <si>
    <t>hchartman24@gmail.com</t>
  </si>
  <si>
    <t>pcchen40@gmail.com</t>
  </si>
  <si>
    <t>heatherladams9@hotmail.com</t>
  </si>
  <si>
    <t>kaylaribrahim@outlook.com</t>
  </si>
  <si>
    <t>richardb@yahoo.com</t>
  </si>
  <si>
    <t>adamjburke@outlook.com</t>
  </si>
  <si>
    <t>ifthakur@yahoo.com</t>
  </si>
  <si>
    <t>anthonydismail43@yahoo.com</t>
  </si>
  <si>
    <t>tshalim60@yahoo.com</t>
  </si>
  <si>
    <t>kylekk@hotmail.com</t>
  </si>
  <si>
    <t>virginiaj22@gmail.com</t>
  </si>
  <si>
    <t>hdalvarez64@yahoo.com</t>
  </si>
  <si>
    <t>matthewbutler@yahoo.com</t>
  </si>
  <si>
    <t>marilynh91@yahoo.com</t>
  </si>
  <si>
    <t>chadbrown34@gmail.com</t>
  </si>
  <si>
    <t>jackkgould@yahoo.com</t>
  </si>
  <si>
    <t>elainec@outlook.com</t>
  </si>
  <si>
    <t>kristinerose@gmail.com</t>
  </si>
  <si>
    <t>karensaad35@outlook.com</t>
  </si>
  <si>
    <t>nancysalazar@outlook.com</t>
  </si>
  <si>
    <t>tlburton@gmail.com</t>
  </si>
  <si>
    <t>ddklein81@hotmail.com</t>
  </si>
  <si>
    <t>patriciab80@gmail.com</t>
  </si>
  <si>
    <t>laurasmall@outlook.com</t>
  </si>
  <si>
    <t>mildredssaeed90@outlook.com</t>
  </si>
  <si>
    <t>bawu30@outlook.com</t>
  </si>
  <si>
    <t>susanbedford@outlook.com</t>
  </si>
  <si>
    <t>jfgilbert@gmail.com</t>
  </si>
  <si>
    <t>stephaniejthomson35@gmail.com</t>
  </si>
  <si>
    <t>ashleygblack@hotmail.com</t>
  </si>
  <si>
    <t>susana10@hotmail.com</t>
  </si>
  <si>
    <t>dannycat21@yahoo.com</t>
  </si>
  <si>
    <t>bettymadsen98@yahoo.com</t>
  </si>
  <si>
    <t>ajhayes@outlook.com</t>
  </si>
  <si>
    <t>arrich@yahoo.com</t>
  </si>
  <si>
    <t>eleanormstephenson85@yahoo.com</t>
  </si>
  <si>
    <t>petermhowell64@gmail.com</t>
  </si>
  <si>
    <t>terrycarey@yahoo.com</t>
  </si>
  <si>
    <t>ralphfvazquez@yahoo.com</t>
  </si>
  <si>
    <t>josephb26@hotmail.com</t>
  </si>
  <si>
    <t>vdcowan@hotmail.com</t>
  </si>
  <si>
    <t>bethcang@outlook.com</t>
  </si>
  <si>
    <t>jjgarza8@outlook.com</t>
  </si>
  <si>
    <t>shawncgonzales@gmail.com</t>
  </si>
  <si>
    <t>carolo@hotmail.com</t>
  </si>
  <si>
    <t>helenfpark59@outlook.com</t>
  </si>
  <si>
    <t>nicholasjohansson64@hotmail.com</t>
  </si>
  <si>
    <t>garym63@yahoo.com</t>
  </si>
  <si>
    <t>krtang@yahoo.com</t>
  </si>
  <si>
    <t>samuelm@outlook.com</t>
  </si>
  <si>
    <t>natashar48@yahoo.com</t>
  </si>
  <si>
    <t>sherrylowery@gmail.com</t>
  </si>
  <si>
    <t>virginiav@outlook.com</t>
  </si>
  <si>
    <t>diannahicks87@yahoo.com</t>
  </si>
  <si>
    <t>ambergurung68@yahoo.com</t>
  </si>
  <si>
    <t>jeanmchapman@yahoo.com</t>
  </si>
  <si>
    <t>allendbateman92@outlook.com</t>
  </si>
  <si>
    <t>cheryljohnston@gmail.com</t>
  </si>
  <si>
    <t>tanyam@hotmail.com</t>
  </si>
  <si>
    <t>pmlee50@gmail.com</t>
  </si>
  <si>
    <t>jefferymobrien66@yahoo.com</t>
  </si>
  <si>
    <t>haroldekhaled17@hotmail.com</t>
  </si>
  <si>
    <t>aflynn81@gmail.com</t>
  </si>
  <si>
    <t>kjrenee28@outlook.com</t>
  </si>
  <si>
    <t>joanskhalid70@yahoo.com</t>
  </si>
  <si>
    <t>kimberlygwalter@outlook.com</t>
  </si>
  <si>
    <t>shirleyc67@outlook.com</t>
  </si>
  <si>
    <t>edjoe23@hotmail.com</t>
  </si>
  <si>
    <t>bdholloway@yahoo.com</t>
  </si>
  <si>
    <t>stevenjadkins26@hotmail.com</t>
  </si>
  <si>
    <t>andrewagrawal@gmail.com</t>
  </si>
  <si>
    <t>debrapaul93@hotmail.com</t>
  </si>
  <si>
    <t>kristinporter@hotmail.com</t>
  </si>
  <si>
    <t>smdeshpande@outlook.com</t>
  </si>
  <si>
    <t>barbarajordan1@yahoo.com</t>
  </si>
  <si>
    <t>aispencer@yahoo.com</t>
  </si>
  <si>
    <t>peterharris@outlook.com</t>
  </si>
  <si>
    <t>jiclarke@yahoo.com</t>
  </si>
  <si>
    <t>jeremyp63@gmail.com</t>
  </si>
  <si>
    <t>hjrich@hotmail.com</t>
  </si>
  <si>
    <t>cjferguson100@outlook.com</t>
  </si>
  <si>
    <t>lindabaldwin45@gmail.com</t>
  </si>
  <si>
    <t>lindackumar@outlook.com</t>
  </si>
  <si>
    <t>ashleyt@outlook.com</t>
  </si>
  <si>
    <t>rjhenley46@yahoo.com</t>
  </si>
  <si>
    <t>djdizon87@outlook.com</t>
  </si>
  <si>
    <t>stevennelson42@outlook.com</t>
  </si>
  <si>
    <t>lindagreen1@outlook.com</t>
  </si>
  <si>
    <t>nbfields95@outlook.com</t>
  </si>
  <si>
    <t>juliefpoole11@yahoo.com</t>
  </si>
  <si>
    <t>ashleyh52@hotmail.com</t>
  </si>
  <si>
    <t>arthurhburgess@gmail.com</t>
  </si>
  <si>
    <t>blsteele31@yahoo.com</t>
  </si>
  <si>
    <t>dorisd18@outlook.com</t>
  </si>
  <si>
    <t>larrylin15@gmail.com</t>
  </si>
  <si>
    <t>rasaunders25@yahoo.com</t>
  </si>
  <si>
    <t>emduong74@gmail.com</t>
  </si>
  <si>
    <t>diannej@yahoo.com</t>
  </si>
  <si>
    <t>cindyktiwari85@hotmail.com</t>
  </si>
  <si>
    <t>ljstewart@hotmail.com</t>
  </si>
  <si>
    <t>jessicarsharma@outlook.com</t>
  </si>
  <si>
    <t>bjcoleman100@outlook.com</t>
  </si>
  <si>
    <t>aaronjgray@gmail.com</t>
  </si>
  <si>
    <t>loripennington67@outlook.com</t>
  </si>
  <si>
    <t>ericaz41@hotmail.com</t>
  </si>
  <si>
    <t>sherryslang@yahoo.com</t>
  </si>
  <si>
    <t>frankmemon94@outlook.com</t>
  </si>
  <si>
    <t>mfhowell32@gmail.com</t>
  </si>
  <si>
    <t>cfhall@yahoo.com</t>
  </si>
  <si>
    <t>dannycrizzo@outlook.com</t>
  </si>
  <si>
    <t>florencek@gmail.com</t>
  </si>
  <si>
    <t>larrychall66@yahoo.com</t>
  </si>
  <si>
    <t>amandag25@yahoo.com</t>
  </si>
  <si>
    <t>francesmohammed1@yahoo.com</t>
  </si>
  <si>
    <t>lauriemoran@yahoo.com</t>
  </si>
  <si>
    <t>richardwilkins45@yahoo.com</t>
  </si>
  <si>
    <t>amyw80@gmail.com</t>
  </si>
  <si>
    <t>mollyd16@yahoo.com</t>
  </si>
  <si>
    <t>cjadams10@yahoo.com</t>
  </si>
  <si>
    <t>danielleburgess@gmail.com</t>
  </si>
  <si>
    <t>jbhansen89@gmail.com</t>
  </si>
  <si>
    <t>cathymusa37@gmail.com</t>
  </si>
  <si>
    <t>helens65@outlook.com</t>
  </si>
  <si>
    <t>bspatel@gmail.com</t>
  </si>
  <si>
    <t>ruthmarsh18@gmail.com</t>
  </si>
  <si>
    <t>charlescarr@gmail.com</t>
  </si>
  <si>
    <t>tonyammckay51@outlook.com</t>
  </si>
  <si>
    <t>nancycgross48@hotmail.com</t>
  </si>
  <si>
    <t>marycampbell@outlook.com</t>
  </si>
  <si>
    <t>jamesjpetersen95@gmail.com</t>
  </si>
  <si>
    <t>davidryadav50@gmail.com</t>
  </si>
  <si>
    <t>dorothyl@outlook.com</t>
  </si>
  <si>
    <t>seantrinidad72@hotmail.com</t>
  </si>
  <si>
    <t>virginiacarter@outlook.com</t>
  </si>
  <si>
    <t>jacquelinemrobles43@hotmail.com</t>
  </si>
  <si>
    <t>lisargent@outlook.com</t>
  </si>
  <si>
    <t>nicolejfoster@gmail.com</t>
  </si>
  <si>
    <t>randallm@gmail.com</t>
  </si>
  <si>
    <t>jeremyw12@hotmail.com</t>
  </si>
  <si>
    <t>ashleywest@gmail.com</t>
  </si>
  <si>
    <t>shawnfahmad82@hotmail.com</t>
  </si>
  <si>
    <t>cynthiastanley@yahoo.com</t>
  </si>
  <si>
    <t>juliesimmons15@yahoo.com</t>
  </si>
  <si>
    <t>patriciacaldwell77@outlook.com</t>
  </si>
  <si>
    <t>justinwalsh14@gmail.com</t>
  </si>
  <si>
    <t>matthewgoodwin@outlook.com</t>
  </si>
  <si>
    <t>annportillo@gmail.com</t>
  </si>
  <si>
    <t>sandrajsinha@outlook.com</t>
  </si>
  <si>
    <t>gladysc@hotmail.com</t>
  </si>
  <si>
    <t>gjtracy@yahoo.com</t>
  </si>
  <si>
    <t>ingonzales35@gmail.com</t>
  </si>
  <si>
    <t>rvkumar99@hotmail.com</t>
  </si>
  <si>
    <t>markdkeller@hotmail.com</t>
  </si>
  <si>
    <t>tammybeatty85@yahoo.com</t>
  </si>
  <si>
    <t>garycaldwell@gmail.com</t>
  </si>
  <si>
    <t>amyf39@outlook.com</t>
  </si>
  <si>
    <t>cassandrasandoval@yahoo.com</t>
  </si>
  <si>
    <t>michelleidawson@outlook.com</t>
  </si>
  <si>
    <t>jamest@hotmail.com</t>
  </si>
  <si>
    <t>jeffgchua@yahoo.com</t>
  </si>
  <si>
    <t>jjplummer@hotmail.com</t>
  </si>
  <si>
    <t>lgchapman73@outlook.com</t>
  </si>
  <si>
    <t>tmstevenson@hotmail.com</t>
  </si>
  <si>
    <t>dianesmahmoud26@outlook.com</t>
  </si>
  <si>
    <t>msolsen@hotmail.com</t>
  </si>
  <si>
    <t>deborahjavier@outlook.com</t>
  </si>
  <si>
    <t>patriciaoliver@hotmail.com</t>
  </si>
  <si>
    <t>haroldward19@yahoo.com</t>
  </si>
  <si>
    <t>judithfnguyen10@gmail.com</t>
  </si>
  <si>
    <t>patrickjean@yahoo.com</t>
  </si>
  <si>
    <t>kathyw@gmail.com</t>
  </si>
  <si>
    <t>georgebernard97@hotmail.com</t>
  </si>
  <si>
    <t>stacied@hotmail.com</t>
  </si>
  <si>
    <t>garyg@yahoo.com</t>
  </si>
  <si>
    <t>gwakhtar89@gmail.com</t>
  </si>
  <si>
    <t>marymrose@outlook.com</t>
  </si>
  <si>
    <t>pamelaheath@gmail.com</t>
  </si>
  <si>
    <t>jjferrari@gmail.com</t>
  </si>
  <si>
    <t>jmqueen@hotmail.com</t>
  </si>
  <si>
    <t>ablarson@yahoo.com</t>
  </si>
  <si>
    <t>lindacastillo49@gmail.com</t>
  </si>
  <si>
    <t>esthern@hotmail.com</t>
  </si>
  <si>
    <t>loissullivan@hotmail.com</t>
  </si>
  <si>
    <t>joanbolton100@hotmail.com</t>
  </si>
  <si>
    <t>pamelabsears66@hotmail.com</t>
  </si>
  <si>
    <t>cdmontgomery12@gmail.com</t>
  </si>
  <si>
    <t>ashleynangel45@hotmail.com</t>
  </si>
  <si>
    <t>emilyjrush58@yahoo.com</t>
  </si>
  <si>
    <t>ppsullivan69@hotmail.com</t>
  </si>
  <si>
    <t>catherinec@gmail.com</t>
  </si>
  <si>
    <t>bcallen@hotmail.com</t>
  </si>
  <si>
    <t>melissad@yahoo.com</t>
  </si>
  <si>
    <t>douglassmayer62@hotmail.com</t>
  </si>
  <si>
    <t>jcahmed13@gmail.com</t>
  </si>
  <si>
    <t>giansari21@yahoo.com</t>
  </si>
  <si>
    <t>rlgraham47@outlook.com</t>
  </si>
  <si>
    <t>awmichael81@hotmail.com</t>
  </si>
  <si>
    <t>markromero43@hotmail.com</t>
  </si>
  <si>
    <t>dennisiyer@hotmail.com</t>
  </si>
  <si>
    <t>katherinekumar@gmail.com</t>
  </si>
  <si>
    <t>kennytcrowder@yahoo.com</t>
  </si>
  <si>
    <t>kpjohnson77@outlook.com</t>
  </si>
  <si>
    <t>kristinaw@gmail.com</t>
  </si>
  <si>
    <t>llallen@outlook.com</t>
  </si>
  <si>
    <t>mjsarkar@yahoo.com</t>
  </si>
  <si>
    <t>michelleg@hotmail.com</t>
  </si>
  <si>
    <t>lmrichardson63@hotmail.com</t>
  </si>
  <si>
    <t>raymondn@hotmail.com</t>
  </si>
  <si>
    <t>marionsweet84@hotmail.com</t>
  </si>
  <si>
    <t>tladams@hotmail.com</t>
  </si>
  <si>
    <t>virginiacastillo@gmail.com</t>
  </si>
  <si>
    <t>ashleewyatt@hotmail.com</t>
  </si>
  <si>
    <t>lrbee77@outlook.com</t>
  </si>
  <si>
    <t>jbwright@gmail.com</t>
  </si>
  <si>
    <t>dbdias87@yahoo.com</t>
  </si>
  <si>
    <t>dvfields97@hotmail.com</t>
  </si>
  <si>
    <t>nancys89@yahoo.com</t>
  </si>
  <si>
    <t>eleanormodonnell83@gmail.com</t>
  </si>
  <si>
    <t>brianjwarren@hotmail.com</t>
  </si>
  <si>
    <t>jmgallant31@yahoo.com</t>
  </si>
  <si>
    <t>kevinmventura55@yahoo.com</t>
  </si>
  <si>
    <t>wandas@hotmail.com</t>
  </si>
  <si>
    <t>mbchua16@yahoo.com</t>
  </si>
  <si>
    <t>erinsweeney@outlook.com</t>
  </si>
  <si>
    <t>stephencruz62@gmail.com</t>
  </si>
  <si>
    <t>angelanewton80@gmail.com</t>
  </si>
  <si>
    <t>karenl22@yahoo.com</t>
  </si>
  <si>
    <t>cynthiaschulz@yahoo.com</t>
  </si>
  <si>
    <t>jordanjwall99@yahoo.com</t>
  </si>
  <si>
    <t>paschmitz@gmail.com</t>
  </si>
  <si>
    <t>bkraj@hotmail.com</t>
  </si>
  <si>
    <t>ralphh63@yahoo.com</t>
  </si>
  <si>
    <t>joannsrock@outlook.com</t>
  </si>
  <si>
    <t>paulescobar44@hotmail.com</t>
  </si>
  <si>
    <t>kathleennicholson25@yahoo.com</t>
  </si>
  <si>
    <t>christinec@gmail.com</t>
  </si>
  <si>
    <t>rogerjay@outlook.com</t>
  </si>
  <si>
    <t>yoburgess@yahoo.com</t>
  </si>
  <si>
    <t>adamjconway71@hotmail.com</t>
  </si>
  <si>
    <t>jasonstone@outlook.com</t>
  </si>
  <si>
    <t>gjbelcher@gmail.com</t>
  </si>
  <si>
    <t>debras@gmail.com</t>
  </si>
  <si>
    <t>kellyy@hotmail.com</t>
  </si>
  <si>
    <t>vanessajefferson63@gmail.com</t>
  </si>
  <si>
    <t>bldyer@gmail.com</t>
  </si>
  <si>
    <t>cfturner@gmail.com</t>
  </si>
  <si>
    <t>billyglass@yahoo.com</t>
  </si>
  <si>
    <t>jjsilva36@outlook.com</t>
  </si>
  <si>
    <t>cheryls34@gmail.com</t>
  </si>
  <si>
    <t>kimberlyhreyes@hotmail.com</t>
  </si>
  <si>
    <t>scfrancisco@gmail.com</t>
  </si>
  <si>
    <t>lindawong36@gmail.com</t>
  </si>
  <si>
    <t>adamgriffin@yahoo.com</t>
  </si>
  <si>
    <t>peggyc@gmail.com</t>
  </si>
  <si>
    <t>pfcooke@yahoo.com</t>
  </si>
  <si>
    <t>edwardrbeard@outlook.com</t>
  </si>
  <si>
    <t>chadromero2@yahoo.com</t>
  </si>
  <si>
    <t>kellyr@yahoo.com</t>
  </si>
  <si>
    <t>susanpeter@gmail.com</t>
  </si>
  <si>
    <t>susanj81@hotmail.com</t>
  </si>
  <si>
    <t>andrewibarnes@outlook.com</t>
  </si>
  <si>
    <t>angelaheath@yahoo.com</t>
  </si>
  <si>
    <t>melissazphillips61@gmail.com</t>
  </si>
  <si>
    <t>crystall@gmail.com</t>
  </si>
  <si>
    <t>kristinag@gmail.com</t>
  </si>
  <si>
    <t>pchassan26@hotmail.com</t>
  </si>
  <si>
    <t>robertc@outlook.com</t>
  </si>
  <si>
    <t>craigs55@gmail.com</t>
  </si>
  <si>
    <t>denisep@outlook.com</t>
  </si>
  <si>
    <t>samanthajchen55@gmail.com</t>
  </si>
  <si>
    <t>leoscole@yahoo.com</t>
  </si>
  <si>
    <t>cynthiaeking@hotmail.com</t>
  </si>
  <si>
    <t>joshual@outlook.com</t>
  </si>
  <si>
    <t>krystala@yahoo.com</t>
  </si>
  <si>
    <t>nicholasbrowne86@gmail.com</t>
  </si>
  <si>
    <t>pamelaa80@yahoo.com</t>
  </si>
  <si>
    <t>angelam3@gmail.com</t>
  </si>
  <si>
    <t>debraalam12@yahoo.com</t>
  </si>
  <si>
    <t>trrichard27@yahoo.com</t>
  </si>
  <si>
    <t>sharoncampos@gmail.com</t>
  </si>
  <si>
    <t>clarencerhopkins20@outlook.com</t>
  </si>
  <si>
    <t>marthalaslam@hotmail.com</t>
  </si>
  <si>
    <t>debrarahim51@hotmail.com</t>
  </si>
  <si>
    <t>alicev34@outlook.com</t>
  </si>
  <si>
    <t>vanessaelizabeth7@yahoo.com</t>
  </si>
  <si>
    <t>jfromano@gmail.com</t>
  </si>
  <si>
    <t>richardlemon60@hotmail.com</t>
  </si>
  <si>
    <t>lindacsantiago78@outlook.com</t>
  </si>
  <si>
    <t>rtboyle98@hotmail.com</t>
  </si>
  <si>
    <t>tssutton46@hotmail.com</t>
  </si>
  <si>
    <t>ryanmoyer@hotmail.com</t>
  </si>
  <si>
    <t>carolh100@outlook.com</t>
  </si>
  <si>
    <t>haleys@gmail.com</t>
  </si>
  <si>
    <t>sylviavburns21@yahoo.com</t>
  </si>
  <si>
    <t>melissag@outlook.com</t>
  </si>
  <si>
    <t>kristenpatil@gmail.com</t>
  </si>
  <si>
    <t>howardn91@outlook.com</t>
  </si>
  <si>
    <t>rjtaylor5@yahoo.com</t>
  </si>
  <si>
    <t>katieahardy57@outlook.com</t>
  </si>
  <si>
    <t>jenniferbird29@hotmail.com</t>
  </si>
  <si>
    <t>kdd39@hotmail.com</t>
  </si>
  <si>
    <t>kjscott35@outlook.com</t>
  </si>
  <si>
    <t>christophera58@hotmail.com</t>
  </si>
  <si>
    <t>cjelizabeth@gmail.com</t>
  </si>
  <si>
    <t>brettnasir91@hotmail.com</t>
  </si>
  <si>
    <t>lindseyboyd@hotmail.com</t>
  </si>
  <si>
    <t>thomasmckenzie61@yahoo.com</t>
  </si>
  <si>
    <t>ebzimmerman@yahoo.com</t>
  </si>
  <si>
    <t>melissap60@outlook.com</t>
  </si>
  <si>
    <t>cfmiller@gmail.com</t>
  </si>
  <si>
    <t>jasonm27@yahoo.com</t>
  </si>
  <si>
    <t>franka97@yahoo.com</t>
  </si>
  <si>
    <t>kennethdosborn@outlook.com</t>
  </si>
  <si>
    <t>williamo@outlook.com</t>
  </si>
  <si>
    <t>haroldg@hotmail.com</t>
  </si>
  <si>
    <t>atkent@yahoo.com</t>
  </si>
  <si>
    <t>ericjmeyer@yahoo.com</t>
  </si>
  <si>
    <t>matthewf9@outlook.com</t>
  </si>
  <si>
    <t>lawrencea9@gmail.com</t>
  </si>
  <si>
    <t>btcarlos@yahoo.com</t>
  </si>
  <si>
    <t>mlsheikh19@outlook.com</t>
  </si>
  <si>
    <t>kaylacook37@hotmail.com</t>
  </si>
  <si>
    <t>aagarcia30@hotmail.com</t>
  </si>
  <si>
    <t>bjjohn@hotmail.com</t>
  </si>
  <si>
    <t>robinsmith@outlook.com</t>
  </si>
  <si>
    <t>marlenewoodward@gmail.com</t>
  </si>
  <si>
    <t>gablack@yahoo.com</t>
  </si>
  <si>
    <t>spsaad@outlook.com</t>
  </si>
  <si>
    <t>deborahalba85@gmail.com</t>
  </si>
  <si>
    <t>tanyab@yahoo.com</t>
  </si>
  <si>
    <t>josec@yahoo.com</t>
  </si>
  <si>
    <t>carrieglara95@hotmail.com</t>
  </si>
  <si>
    <t>heatherkirby@outlook.com</t>
  </si>
  <si>
    <t>derekp6@gmail.com</t>
  </si>
  <si>
    <t>josephhaider91@yahoo.com</t>
  </si>
  <si>
    <t>bmhong@hotmail.com</t>
  </si>
  <si>
    <t>amyicheung@hotmail.com</t>
  </si>
  <si>
    <t>rachellirani78@outlook.com</t>
  </si>
  <si>
    <t>patriciamooney@yahoo.com</t>
  </si>
  <si>
    <t>rogericampbell71@outlook.com</t>
  </si>
  <si>
    <t>jessicap86@hotmail.com</t>
  </si>
  <si>
    <t>howardowen@yahoo.com</t>
  </si>
  <si>
    <t>charlespdugan30@hotmail.com</t>
  </si>
  <si>
    <t>alexandriacalmeida@yahoo.com</t>
  </si>
  <si>
    <t>wskelly@outlook.com</t>
  </si>
  <si>
    <t>chelseam87@hotmail.com</t>
  </si>
  <si>
    <t>lindatbarry@gmail.com</t>
  </si>
  <si>
    <t>kjzimmerman15@yahoo.com</t>
  </si>
  <si>
    <t>ruthgshepherd81@gmail.com</t>
  </si>
  <si>
    <t>courtneyarellano@gmail.com</t>
  </si>
  <si>
    <t>easam@outlook.com</t>
  </si>
  <si>
    <t>dawnt7@outlook.com</t>
  </si>
  <si>
    <t>rscrowley45@outlook.com</t>
  </si>
  <si>
    <t>hsrivas13@gmail.com</t>
  </si>
  <si>
    <t>taraevalenzuela@hotmail.com</t>
  </si>
  <si>
    <t>arlenelcannon@outlook.com</t>
  </si>
  <si>
    <t>jamesgraham@hotmail.com</t>
  </si>
  <si>
    <t>leroyjimenez@gmail.com</t>
  </si>
  <si>
    <t>ddgalvan@outlook.com</t>
  </si>
  <si>
    <t>flmiranda58@hotmail.com</t>
  </si>
  <si>
    <t>snruiz57@hotmail.com</t>
  </si>
  <si>
    <t>jacobmluna@hotmail.com</t>
  </si>
  <si>
    <t>dscross40@hotmail.com</t>
  </si>
  <si>
    <t>cbfoster44@hotmail.com</t>
  </si>
  <si>
    <t>charless@yahoo.com</t>
  </si>
  <si>
    <t>barbararchandra@gmail.com</t>
  </si>
  <si>
    <t>tammygbarker@gmail.com</t>
  </si>
  <si>
    <t>denisem@hotmail.com</t>
  </si>
  <si>
    <t>kimnoel@gmail.com</t>
  </si>
  <si>
    <t>debbieayadav95@hotmail.com</t>
  </si>
  <si>
    <t>andrewcarter12@yahoo.com</t>
  </si>
  <si>
    <t>jonathandsharma@hotmail.com</t>
  </si>
  <si>
    <t>brandonb64@gmail.com</t>
  </si>
  <si>
    <t>donnawilliamson@hotmail.com</t>
  </si>
  <si>
    <t>amandamanuel@hotmail.com</t>
  </si>
  <si>
    <t>theresatran32@gmail.com</t>
  </si>
  <si>
    <t>williamc@gmail.com</t>
  </si>
  <si>
    <t>alexanderasmit69@hotmail.com</t>
  </si>
  <si>
    <t>smcoffey@hotmail.com</t>
  </si>
  <si>
    <t>janetparker@outlook.com</t>
  </si>
  <si>
    <t>ethelh74@hotmail.com</t>
  </si>
  <si>
    <t>ajsimmons57@hotmail.com</t>
  </si>
  <si>
    <t>brianssaini@outlook.com</t>
  </si>
  <si>
    <t>cfkirby@yahoo.com</t>
  </si>
  <si>
    <t>dawnhancock@outlook.com</t>
  </si>
  <si>
    <t>lnvillanueva7@gmail.com</t>
  </si>
  <si>
    <t>kkpatrick@gmail.com</t>
  </si>
  <si>
    <t>ttharding@gmail.com</t>
  </si>
  <si>
    <t>kaylar9@yahoo.com</t>
  </si>
  <si>
    <t>loriandrew53@outlook.com</t>
  </si>
  <si>
    <t>calvinkaur39@hotmail.com</t>
  </si>
  <si>
    <t>hjbauer31@gmail.com</t>
  </si>
  <si>
    <t>vfwei53@gmail.com</t>
  </si>
  <si>
    <t>derekmli@outlook.com</t>
  </si>
  <si>
    <t>jtmills@outlook.com</t>
  </si>
  <si>
    <t>ajbarnes@outlook.com</t>
  </si>
  <si>
    <t>jessicabentley@outlook.com</t>
  </si>
  <si>
    <t>aprilbooth@outlook.com</t>
  </si>
  <si>
    <t>danaharvey78@outlook.com</t>
  </si>
  <si>
    <t>dfross62@gmail.com</t>
  </si>
  <si>
    <t>meganhaque79@gmail.com</t>
  </si>
  <si>
    <t>kathleenb32@gmail.com</t>
  </si>
  <si>
    <t>acbarnes@outlook.com</t>
  </si>
  <si>
    <t>shelleyt13@outlook.com</t>
  </si>
  <si>
    <t>benjaminjduarte58@yahoo.com</t>
  </si>
  <si>
    <t>christophers@hotmail.com</t>
  </si>
  <si>
    <t>cynthiavgriffith@hotmail.com</t>
  </si>
  <si>
    <t>pamelambiggs30@hotmail.com</t>
  </si>
  <si>
    <t>hjmedina@yahoo.com</t>
  </si>
  <si>
    <t>stanleya70@yahoo.com</t>
  </si>
  <si>
    <t>lisal@yahoo.com</t>
  </si>
  <si>
    <t>heatherd@yahoo.com</t>
  </si>
  <si>
    <t>francisporter1@outlook.com</t>
  </si>
  <si>
    <t>jeremyh49@hotmail.com</t>
  </si>
  <si>
    <t>bjwalker@yahoo.com</t>
  </si>
  <si>
    <t>jeremycortez35@gmail.com</t>
  </si>
  <si>
    <t>robincabdullah@gmail.com</t>
  </si>
  <si>
    <t>theresas@yahoo.com</t>
  </si>
  <si>
    <t>adamllawson@gmail.com</t>
  </si>
  <si>
    <t>rbjacobs39@outlook.com</t>
  </si>
  <si>
    <t>lindas@yahoo.com</t>
  </si>
  <si>
    <t>bradleyd@yahoo.com</t>
  </si>
  <si>
    <t>johncross84@outlook.com</t>
  </si>
  <si>
    <t>bpalexander@gmail.com</t>
  </si>
  <si>
    <t>boblbrooks58@yahoo.com</t>
  </si>
  <si>
    <t>georgec27@gmail.com</t>
  </si>
  <si>
    <t>jtlake52@outlook.com</t>
  </si>
  <si>
    <t>tgpearson39@hotmail.com</t>
  </si>
  <si>
    <t>heknox@hotmail.com</t>
  </si>
  <si>
    <t>gjpower@outlook.com</t>
  </si>
  <si>
    <t>saracpena83@yahoo.com</t>
  </si>
  <si>
    <t>kristinv53@hotmail.com</t>
  </si>
  <si>
    <t>gdpeter11@outlook.com</t>
  </si>
  <si>
    <t>briannejimenez99@gmail.com</t>
  </si>
  <si>
    <t>veronicajstephens31@hotmail.com</t>
  </si>
  <si>
    <t>timothyowens59@outlook.com</t>
  </si>
  <si>
    <t>charlessalah78@outlook.com</t>
  </si>
  <si>
    <t>alicehenderson@gmail.com</t>
  </si>
  <si>
    <t>jcpark47@yahoo.com</t>
  </si>
  <si>
    <t>timothyahmad@gmail.com</t>
  </si>
  <si>
    <t>jfwoo11@hotmail.com</t>
  </si>
  <si>
    <t>codyachopra63@yahoo.com</t>
  </si>
  <si>
    <t>marygsimpson39@hotmail.com</t>
  </si>
  <si>
    <t>scottk@yahoo.com</t>
  </si>
  <si>
    <t>laurenmscott52@hotmail.com</t>
  </si>
  <si>
    <t>andrewjfoster@yahoo.com</t>
  </si>
  <si>
    <t>sagupta82@outlook.com</t>
  </si>
  <si>
    <t>carlal96@hotmail.com</t>
  </si>
  <si>
    <t>melaniemmartins89@outlook.com</t>
  </si>
  <si>
    <t>dorisbbutler@yahoo.com</t>
  </si>
  <si>
    <t>allenmohd@outlook.com</t>
  </si>
  <si>
    <t>andrewk@gmail.com</t>
  </si>
  <si>
    <t>tiffanycadams@hotmail.com</t>
  </si>
  <si>
    <t>ednaa82@hotmail.com</t>
  </si>
  <si>
    <t>meganhobson14@outlook.com</t>
  </si>
  <si>
    <t>karenggilbert@outlook.com</t>
  </si>
  <si>
    <t>geraldmrosario@outlook.com</t>
  </si>
  <si>
    <t>zacharythopkins@outlook.com</t>
  </si>
  <si>
    <t>gregoryc33@yahoo.com</t>
  </si>
  <si>
    <t>christineedwards36@hotmail.com</t>
  </si>
  <si>
    <t>rickysingh91@hotmail.com</t>
  </si>
  <si>
    <t>epmehmood@hotmail.com</t>
  </si>
  <si>
    <t>louisc76@gmail.com</t>
  </si>
  <si>
    <t>karenmbutler@yahoo.com</t>
  </si>
  <si>
    <t>chrisbates@outlook.com</t>
  </si>
  <si>
    <t>jessicajfritz@hotmail.com</t>
  </si>
  <si>
    <t>billgabriel@gmail.com</t>
  </si>
  <si>
    <t>karenray@yahoo.com</t>
  </si>
  <si>
    <t>rclloyd10@gmail.com</t>
  </si>
  <si>
    <t>gcrae@yahoo.com</t>
  </si>
  <si>
    <t>jeremydennis1@yahoo.com</t>
  </si>
  <si>
    <t>larrywilliamson@hotmail.com</t>
  </si>
  <si>
    <t>cjsandhu77@hotmail.com</t>
  </si>
  <si>
    <t>susannewman@hotmail.com</t>
  </si>
  <si>
    <t>jmpearson7@outlook.com</t>
  </si>
  <si>
    <t>thelmamorgan@gmail.com</t>
  </si>
  <si>
    <t>russellwilliams73@hotmail.com</t>
  </si>
  <si>
    <t>mrpotter15@gmail.com</t>
  </si>
  <si>
    <t>mariep@hotmail.com</t>
  </si>
  <si>
    <t>tjshin38@outlook.com</t>
  </si>
  <si>
    <t>kathyc87@gmail.com</t>
  </si>
  <si>
    <t>cindya@hotmail.com</t>
  </si>
  <si>
    <t>jennifers@yahoo.com</t>
  </si>
  <si>
    <t>elizabethhorr85@outlook.com</t>
  </si>
  <si>
    <t>thelmajhampton1@yahoo.com</t>
  </si>
  <si>
    <t>jenniferlarsen@hotmail.com</t>
  </si>
  <si>
    <t>margaretdtang@yahoo.com</t>
  </si>
  <si>
    <t>sjbhardwaj99@gmail.com</t>
  </si>
  <si>
    <t>stevenmaria@hotmail.com</t>
  </si>
  <si>
    <t>patrickm20@yahoo.com</t>
  </si>
  <si>
    <t>shawnjmcintosh@yahoo.com</t>
  </si>
  <si>
    <t>carolynhassan3@hotmail.com</t>
  </si>
  <si>
    <t>gwendolyngates65@hotmail.com</t>
  </si>
  <si>
    <t>williampcallahan@yahoo.com</t>
  </si>
  <si>
    <t>lindaimcmahon96@outlook.com</t>
  </si>
  <si>
    <t>nicholasgo@outlook.com</t>
  </si>
  <si>
    <t>amandalchristie37@gmail.com</t>
  </si>
  <si>
    <t>danield3@outlook.com</t>
  </si>
  <si>
    <t>marilynmjo52@outlook.com</t>
  </si>
  <si>
    <t>pauladspencer@outlook.com</t>
  </si>
  <si>
    <t>nancyb49@hotmail.com</t>
  </si>
  <si>
    <t>ejhoward94@gmail.com</t>
  </si>
  <si>
    <t>gladysg@yahoo.com</t>
  </si>
  <si>
    <t>carussell@hotmail.com</t>
  </si>
  <si>
    <t>trharrison72@yahoo.com</t>
  </si>
  <si>
    <t>randallmarshall5@outlook.com</t>
  </si>
  <si>
    <t>jithompson51@yahoo.com</t>
  </si>
  <si>
    <t>anniemae@outlook.com</t>
  </si>
  <si>
    <t>dsreyes@gmail.com</t>
  </si>
  <si>
    <t>djhurst@yahoo.com</t>
  </si>
  <si>
    <t>douglascfuller@gmail.com</t>
  </si>
  <si>
    <t>annetteabraun@hotmail.com</t>
  </si>
  <si>
    <t>kellyjacobs@yahoo.com</t>
  </si>
  <si>
    <t>scotthart48@yahoo.com</t>
  </si>
  <si>
    <t>robertchambers@outlook.com</t>
  </si>
  <si>
    <t>sffields66@yahoo.com</t>
  </si>
  <si>
    <t>markschultz68@hotmail.com</t>
  </si>
  <si>
    <t>jrcrawford@hotmail.com</t>
  </si>
  <si>
    <t>patrickg55@outlook.com</t>
  </si>
  <si>
    <t>toddk@outlook.com</t>
  </si>
  <si>
    <t>colleenggordon@yahoo.com</t>
  </si>
  <si>
    <t>joshualogan@hotmail.com</t>
  </si>
  <si>
    <t>lisacmay91@yahoo.com</t>
  </si>
  <si>
    <t>brittanyh@gmail.com</t>
  </si>
  <si>
    <t>nicholasmeyer@outlook.com</t>
  </si>
  <si>
    <t>stephenl@yahoo.com</t>
  </si>
  <si>
    <t>helenimiddleton21@hotmail.com</t>
  </si>
  <si>
    <t>lisab23@yahoo.com</t>
  </si>
  <si>
    <t>petertucker39@hotmail.com</t>
  </si>
  <si>
    <t>chadr@gmail.com</t>
  </si>
  <si>
    <t>stevenw20@outlook.com</t>
  </si>
  <si>
    <t>danielleh86@outlook.com</t>
  </si>
  <si>
    <t>gmcastillo@hotmail.com</t>
  </si>
  <si>
    <t>wjrobins42@yahoo.com</t>
  </si>
  <si>
    <t>traceymcguire@gmail.com</t>
  </si>
  <si>
    <t>marthasgoel52@gmail.com</t>
  </si>
  <si>
    <t>carolf@outlook.com</t>
  </si>
  <si>
    <t>mrperez6@hotmail.com</t>
  </si>
  <si>
    <t>davidflong15@gmail.com</t>
  </si>
  <si>
    <t>btgarrett@outlook.com</t>
  </si>
  <si>
    <t>shirleycobb40@outlook.com</t>
  </si>
  <si>
    <t>dennism@gmail.com</t>
  </si>
  <si>
    <t>katherinesromero@outlook.com</t>
  </si>
  <si>
    <t>lillianrmcdaniel54@gmail.com</t>
  </si>
  <si>
    <t>janetpatrick70@yahoo.com</t>
  </si>
  <si>
    <t>normacrawford@hotmail.com</t>
  </si>
  <si>
    <t>rlbean@gmail.com</t>
  </si>
  <si>
    <t>sfjackson36@gmail.com</t>
  </si>
  <si>
    <t>lindaquinn@gmail.com</t>
  </si>
  <si>
    <t>keving@outlook.com</t>
  </si>
  <si>
    <t>andrewjvalentine@outlook.com</t>
  </si>
  <si>
    <t>travish@gmail.com</t>
  </si>
  <si>
    <t>chadapeterson@outlook.com</t>
  </si>
  <si>
    <t>heatherp95@hotmail.com</t>
  </si>
  <si>
    <t>ginam48@hotmail.com</t>
  </si>
  <si>
    <t>kcmays32@gmail.com</t>
  </si>
  <si>
    <t>kathyd79@gmail.com</t>
  </si>
  <si>
    <t>peterm63@gmail.com</t>
  </si>
  <si>
    <t>bethjgilbert@gmail.com</t>
  </si>
  <si>
    <t>ddmartin@outlook.com</t>
  </si>
  <si>
    <t>nmhuynh@hotmail.com</t>
  </si>
  <si>
    <t>francesjmiles70@gmail.com</t>
  </si>
  <si>
    <t>sandrah21@hotmail.com</t>
  </si>
  <si>
    <t>crramos@gmail.com</t>
  </si>
  <si>
    <t>dianem@gmail.com</t>
  </si>
  <si>
    <t>frankedwards@hotmail.com</t>
  </si>
  <si>
    <t>craigsguy@yahoo.com</t>
  </si>
  <si>
    <t>stephaniev100@yahoo.com</t>
  </si>
  <si>
    <t>icjones70@outlook.com</t>
  </si>
  <si>
    <t>melvinr@yahoo.com</t>
  </si>
  <si>
    <t>crhall15@outlook.com</t>
  </si>
  <si>
    <t>irenea16@gmail.com</t>
  </si>
  <si>
    <t>charlesjadel10@hotmail.com</t>
  </si>
  <si>
    <t>loganr26@yahoo.com</t>
  </si>
  <si>
    <t>evelynmschmidt37@hotmail.com</t>
  </si>
  <si>
    <t>crandrews42@hotmail.com</t>
  </si>
  <si>
    <t>vjrice81@hotmail.com</t>
  </si>
  <si>
    <t>crystalnarroyo@gmail.com</t>
  </si>
  <si>
    <t>walterzmoore85@yahoo.com</t>
  </si>
  <si>
    <t>clsharp@gmail.com</t>
  </si>
  <si>
    <t>bacoleman@gmail.com</t>
  </si>
  <si>
    <t>sfgarrison@outlook.com</t>
  </si>
  <si>
    <t>aliceb47@gmail.com</t>
  </si>
  <si>
    <t>taylorsantiago@hotmail.com</t>
  </si>
  <si>
    <t>dwightv@outlook.com</t>
  </si>
  <si>
    <t>patrices13@yahoo.com</t>
  </si>
  <si>
    <t>mpboyle81@hotmail.com</t>
  </si>
  <si>
    <t>tiffanymnichols@gmail.com</t>
  </si>
  <si>
    <t>timothyrahman72@yahoo.com</t>
  </si>
  <si>
    <t>sharondavison@gmail.com</t>
  </si>
  <si>
    <t>jaimekcarroll@outlook.com</t>
  </si>
  <si>
    <t>normanb91@outlook.com</t>
  </si>
  <si>
    <t>djliew38@outlook.com</t>
  </si>
  <si>
    <t>janiceg@outlook.com</t>
  </si>
  <si>
    <t>jonathanjweaver@hotmail.com</t>
  </si>
  <si>
    <t>brianjweston@yahoo.com</t>
  </si>
  <si>
    <t>janicekgoodwin80@yahoo.com</t>
  </si>
  <si>
    <t>hazelm@yahoo.com</t>
  </si>
  <si>
    <t>audreymdaley54@outlook.com</t>
  </si>
  <si>
    <t>michellesnelson@hotmail.com</t>
  </si>
  <si>
    <t>amykidd@outlook.com</t>
  </si>
  <si>
    <t>ashleyjhashim6@outlook.com</t>
  </si>
  <si>
    <t>ginahlang74@gmail.com</t>
  </si>
  <si>
    <t>tgthomas95@gmail.com</t>
  </si>
  <si>
    <t>evelynm12@gmail.com</t>
  </si>
  <si>
    <t>hmhansen50@hotmail.com</t>
  </si>
  <si>
    <t>briandmorton85@yahoo.com</t>
  </si>
  <si>
    <t>bernicecortes9@outlook.com</t>
  </si>
  <si>
    <t>ednaa@gmail.com</t>
  </si>
  <si>
    <t>keithvturner26@yahoo.com</t>
  </si>
  <si>
    <t>cfbarlow@outlook.com</t>
  </si>
  <si>
    <t>donnatran20@hotmail.com</t>
  </si>
  <si>
    <t>jonathanc@yahoo.com</t>
  </si>
  <si>
    <t>ambers55@yahoo.com</t>
  </si>
  <si>
    <t>debraherrera67@yahoo.com</t>
  </si>
  <si>
    <t>nicoleafernando@gmail.com</t>
  </si>
  <si>
    <t>kimberlysdickerson48@yahoo.com</t>
  </si>
  <si>
    <t>rosemarylkarlsson@gmail.com</t>
  </si>
  <si>
    <t>acgreen90@yahoo.com</t>
  </si>
  <si>
    <t>jessicam100@gmail.com</t>
  </si>
  <si>
    <t>wdwilson25@yahoo.com</t>
  </si>
  <si>
    <t>williamlgreene@gmail.com</t>
  </si>
  <si>
    <t>kathleenk71@hotmail.com</t>
  </si>
  <si>
    <t>cvvarma@hotmail.com</t>
  </si>
  <si>
    <t>decooper50@hotmail.com</t>
  </si>
  <si>
    <t>sherrywarren@yahoo.com</t>
  </si>
  <si>
    <t>jmwatson@hotmail.com</t>
  </si>
  <si>
    <t>yolandai@outlook.com</t>
  </si>
  <si>
    <t>brandymdennis@hotmail.com</t>
  </si>
  <si>
    <t>garybrown@gmail.com</t>
  </si>
  <si>
    <t>davidneal28@outlook.com</t>
  </si>
  <si>
    <t>danielp49@outlook.com</t>
  </si>
  <si>
    <t>tylerfpeterson84@gmail.com</t>
  </si>
  <si>
    <t>williamhchapman@yahoo.com</t>
  </si>
  <si>
    <t>brittneyh88@gmail.com</t>
  </si>
  <si>
    <t>deborahj35@hotmail.com</t>
  </si>
  <si>
    <t>franklinbob63@outlook.com</t>
  </si>
  <si>
    <t>debbiehamilton@gmail.com</t>
  </si>
  <si>
    <t>dlsmith@outlook.com</t>
  </si>
  <si>
    <t>eleanormcantu@gmail.com</t>
  </si>
  <si>
    <t>judithjaiswal@outlook.com</t>
  </si>
  <si>
    <t>danielholbrook82@gmail.com</t>
  </si>
  <si>
    <t>brandyf@outlook.com</t>
  </si>
  <si>
    <t>jcford63@hotmail.com</t>
  </si>
  <si>
    <t>jkdee@gmail.com</t>
  </si>
  <si>
    <t>rereddy@hotmail.com</t>
  </si>
  <si>
    <t>cindyewashington@yahoo.com</t>
  </si>
  <si>
    <t>racheldlee@yahoo.com</t>
  </si>
  <si>
    <t>bettydramirez56@hotmail.com</t>
  </si>
  <si>
    <t>jaimer79@yahoo.com</t>
  </si>
  <si>
    <t>helenr32@gmail.com</t>
  </si>
  <si>
    <t>dawnpaige@outlook.com</t>
  </si>
  <si>
    <t>lauraprice46@gmail.com</t>
  </si>
  <si>
    <t>Date Joined</t>
  </si>
  <si>
    <t>Email</t>
  </si>
  <si>
    <t>Host ID</t>
  </si>
  <si>
    <t>District</t>
  </si>
  <si>
    <t>Neighborhood</t>
  </si>
  <si>
    <t># of Reviews</t>
  </si>
  <si>
    <t>Last Review</t>
  </si>
  <si>
    <t>Availability</t>
  </si>
  <si>
    <t>Rating</t>
  </si>
  <si>
    <t>Host Name</t>
  </si>
  <si>
    <t>Room Type</t>
  </si>
  <si>
    <t>Neighborhood ID</t>
  </si>
  <si>
    <t>PROPERTY COST</t>
  </si>
  <si>
    <t>Purchase Price</t>
  </si>
  <si>
    <t>Tax Rate</t>
  </si>
  <si>
    <t>Down Payment %</t>
  </si>
  <si>
    <t>Term Length (yrs)</t>
  </si>
  <si>
    <t>PROPERTY DETAILS</t>
  </si>
  <si>
    <t>Loan Amount</t>
  </si>
  <si>
    <t>Zip Code:</t>
  </si>
  <si>
    <t>Sq Ft:</t>
  </si>
  <si>
    <t>$/Sq. Ft:</t>
  </si>
  <si>
    <t>Property Tax</t>
  </si>
  <si>
    <t>Utilities</t>
  </si>
  <si>
    <t>Notes:</t>
  </si>
  <si>
    <t>Home Insurance</t>
  </si>
  <si>
    <t>HOA Fees</t>
  </si>
  <si>
    <t>Gross Profit</t>
  </si>
  <si>
    <t>Commissions</t>
  </si>
  <si>
    <t>Place Name</t>
  </si>
  <si>
    <t>Laura J. Price</t>
  </si>
  <si>
    <t>Dawn D. Paige</t>
  </si>
  <si>
    <t>Helen I. Ryan</t>
  </si>
  <si>
    <t>Jaime J. Rana</t>
  </si>
  <si>
    <t>Betty D. Ramirez</t>
  </si>
  <si>
    <t>Rachel D. Lee</t>
  </si>
  <si>
    <t>Cindy E. Washington</t>
  </si>
  <si>
    <t>Richard E. Reddy</t>
  </si>
  <si>
    <t>Joan K. Dee</t>
  </si>
  <si>
    <t>John C. Ford</t>
  </si>
  <si>
    <t>Brandy J. Farooq</t>
  </si>
  <si>
    <t>Daniel G. Holbrook</t>
  </si>
  <si>
    <t>Judith R. Jaiswal</t>
  </si>
  <si>
    <t>Eleanor M. Cantu</t>
  </si>
  <si>
    <t>Daniel L. Smith</t>
  </si>
  <si>
    <t>Debbie I. Hamilton</t>
  </si>
  <si>
    <t>Franklin C. Bob</t>
  </si>
  <si>
    <t>Deborah L. John</t>
  </si>
  <si>
    <t>Matthew S. Wright</t>
  </si>
  <si>
    <t>Brittney H. Hasan</t>
  </si>
  <si>
    <t>William H. Chapman</t>
  </si>
  <si>
    <t>Tyler F. Peterson</t>
  </si>
  <si>
    <t>Daniel D. Perkins</t>
  </si>
  <si>
    <t>David F. Neal</t>
  </si>
  <si>
    <t>Gary D. Brown</t>
  </si>
  <si>
    <t>Brandy M. Dennis</t>
  </si>
  <si>
    <t>Yolanda B. Islam</t>
  </si>
  <si>
    <t>Jordan M. Watson</t>
  </si>
  <si>
    <t>Sherry K. Warren</t>
  </si>
  <si>
    <t>Dennis E. Cooper</t>
  </si>
  <si>
    <t>Courtney V. Varma</t>
  </si>
  <si>
    <t>Kathleen G. Krishna</t>
  </si>
  <si>
    <t>William L. Greene</t>
  </si>
  <si>
    <t>Alexander Z. Said</t>
  </si>
  <si>
    <t>William D. Wilson</t>
  </si>
  <si>
    <t>Jessica O. Mohamed</t>
  </si>
  <si>
    <t>Adrian C. Green</t>
  </si>
  <si>
    <t>Rosemary L. Karlsson</t>
  </si>
  <si>
    <t>Kimberly S. Dickerson</t>
  </si>
  <si>
    <t>Whitney D. Price</t>
  </si>
  <si>
    <t>Nicole A. Fernando</t>
  </si>
  <si>
    <t>Debra J. Herrera</t>
  </si>
  <si>
    <t>Amber S. Schwartz</t>
  </si>
  <si>
    <t>Jonathan M. Carson</t>
  </si>
  <si>
    <t>Donna P. Tran</t>
  </si>
  <si>
    <t>Carol F. Barlow</t>
  </si>
  <si>
    <t>Keith V. Turner</t>
  </si>
  <si>
    <t>Edna D. Ali</t>
  </si>
  <si>
    <t>Bernice J. Cortes</t>
  </si>
  <si>
    <t>Brian D. Morton</t>
  </si>
  <si>
    <t>Hannah M. Hansen</t>
  </si>
  <si>
    <t>Evelyn D. Malik</t>
  </si>
  <si>
    <t>Terry G. Thomas</t>
  </si>
  <si>
    <t>Gina H. Lang</t>
  </si>
  <si>
    <t>Ashley J. Hashim</t>
  </si>
  <si>
    <t>Amy C. Kidd</t>
  </si>
  <si>
    <t>Michelle S. Nelson</t>
  </si>
  <si>
    <t>Audrey M. Daley</t>
  </si>
  <si>
    <t>Hazel M. Marie</t>
  </si>
  <si>
    <t>Janice K. Goodwin</t>
  </si>
  <si>
    <t>Brian J. Weston</t>
  </si>
  <si>
    <t>Jonathan J. Weaver</t>
  </si>
  <si>
    <t>Jennifer V. Rice</t>
  </si>
  <si>
    <t>Janice V. Graham</t>
  </si>
  <si>
    <t>Deborah J. Liew</t>
  </si>
  <si>
    <t>Norman M. Bradshaw</t>
  </si>
  <si>
    <t>Jaime K. Carroll</t>
  </si>
  <si>
    <t>Sharon D. Davison</t>
  </si>
  <si>
    <t>Timothy S. Rahman</t>
  </si>
  <si>
    <t>Tiffany M. Nichols</t>
  </si>
  <si>
    <t>Megan P. Boyle</t>
  </si>
  <si>
    <t>Patrice M. Singh</t>
  </si>
  <si>
    <t>Dwight B. Vergara</t>
  </si>
  <si>
    <t>Taylor M. Santiago</t>
  </si>
  <si>
    <t>Alice R. Bates</t>
  </si>
  <si>
    <t>Shirley F. Garrison</t>
  </si>
  <si>
    <t>Barbara A. Coleman</t>
  </si>
  <si>
    <t>Cynthia L. Sharp</t>
  </si>
  <si>
    <t>Walter Z. Moore</t>
  </si>
  <si>
    <t>Crystal N. Arroyo</t>
  </si>
  <si>
    <t>Virginia J. Rice</t>
  </si>
  <si>
    <t>Charles R. Andrews</t>
  </si>
  <si>
    <t>Evelyn M. Schmidt</t>
  </si>
  <si>
    <t>Logan J. Ryan</t>
  </si>
  <si>
    <t>Charles J. Adel</t>
  </si>
  <si>
    <t>Irene J. Austin</t>
  </si>
  <si>
    <t>Cindy R. Hall</t>
  </si>
  <si>
    <t>Melvin A. Robles</t>
  </si>
  <si>
    <t>Irene C. Jones</t>
  </si>
  <si>
    <t>Stephanie T. Vazquez</t>
  </si>
  <si>
    <t>Craig S. Guy</t>
  </si>
  <si>
    <t>Frank N. Edwards</t>
  </si>
  <si>
    <t>Diane J. Man</t>
  </si>
  <si>
    <t>Clarence R. Ramos</t>
  </si>
  <si>
    <t>Sandra A. Henry</t>
  </si>
  <si>
    <t>Frances J. Miles</t>
  </si>
  <si>
    <t>David C. Marquez</t>
  </si>
  <si>
    <t>Nicole M. Huynh</t>
  </si>
  <si>
    <t>Doris D. Martin</t>
  </si>
  <si>
    <t>Beth J. Gilbert</t>
  </si>
  <si>
    <t>Peter D. Mathews</t>
  </si>
  <si>
    <t>Kathy I. David</t>
  </si>
  <si>
    <t>Kimberly C. Mays</t>
  </si>
  <si>
    <t>Gina J. Mustafa</t>
  </si>
  <si>
    <t>Heather F. Perera</t>
  </si>
  <si>
    <t>Chad A. Peterson</t>
  </si>
  <si>
    <t>Travis J. Hossain</t>
  </si>
  <si>
    <t>Andrew J. Valentine</t>
  </si>
  <si>
    <t>Kevin L. Gutierrez</t>
  </si>
  <si>
    <t>Linda B. Quinn</t>
  </si>
  <si>
    <t>Susan F. Jackson</t>
  </si>
  <si>
    <t>Randy L. Bean</t>
  </si>
  <si>
    <t>Norma J. Crawford</t>
  </si>
  <si>
    <t>Janet M. Patrick</t>
  </si>
  <si>
    <t>Lillian R. Mcdaniel</t>
  </si>
  <si>
    <t>Katherine S. Romero</t>
  </si>
  <si>
    <t>Dennis G. Moreno</t>
  </si>
  <si>
    <t>Shirley S. Cobb</t>
  </si>
  <si>
    <t>Brandon T. Garrett</t>
  </si>
  <si>
    <t>Samantha O. Mclaughlin</t>
  </si>
  <si>
    <t>David F. Long</t>
  </si>
  <si>
    <t>Mary R. Perez</t>
  </si>
  <si>
    <t>Carol J. Fraser</t>
  </si>
  <si>
    <t>Martha S. Goel</t>
  </si>
  <si>
    <t>Tracey F. Mcguire</t>
  </si>
  <si>
    <t>William J. Robins</t>
  </si>
  <si>
    <t>Gary M. Castillo</t>
  </si>
  <si>
    <t>Danielle J. Hanson</t>
  </si>
  <si>
    <t>Steven D. Williams</t>
  </si>
  <si>
    <t>Chad J. Ramos</t>
  </si>
  <si>
    <t>Peter M. Tucker</t>
  </si>
  <si>
    <t>Lisa E. Bryant</t>
  </si>
  <si>
    <t>Helen I. Middleton</t>
  </si>
  <si>
    <t>Stephen T. Leonard</t>
  </si>
  <si>
    <t>Nicholas H. Meyer</t>
  </si>
  <si>
    <t>Brittany S. Hall</t>
  </si>
  <si>
    <t>Lisa C. May</t>
  </si>
  <si>
    <t>Joshua E. Logan</t>
  </si>
  <si>
    <t>Colleen G. Gordon</t>
  </si>
  <si>
    <t>Todd J. Knight</t>
  </si>
  <si>
    <t>Patrick V. Gill</t>
  </si>
  <si>
    <t>Jeffrey R. Crawford</t>
  </si>
  <si>
    <t>Mark S. Schultz</t>
  </si>
  <si>
    <t>Shannon F. Fields</t>
  </si>
  <si>
    <t>Robert J. Chambers</t>
  </si>
  <si>
    <t>Scott A. Hart</t>
  </si>
  <si>
    <t>Kelly F. Jacobs</t>
  </si>
  <si>
    <t>Annette A. Braun</t>
  </si>
  <si>
    <t>Douglas C. Fuller</t>
  </si>
  <si>
    <t>Doris J. Hurst</t>
  </si>
  <si>
    <t>Dolores S. Reyes</t>
  </si>
  <si>
    <t>Annie T. Mae</t>
  </si>
  <si>
    <t>June I. Thompson</t>
  </si>
  <si>
    <t>Randall C. Marshall</t>
  </si>
  <si>
    <t>Teresa R. Harrison</t>
  </si>
  <si>
    <t>Christopher A. Russell</t>
  </si>
  <si>
    <t>Gladys R. Gupta</t>
  </si>
  <si>
    <t>Eva J. Howard</t>
  </si>
  <si>
    <t>Nancy J. Bradley</t>
  </si>
  <si>
    <t>Paula D. Spencer</t>
  </si>
  <si>
    <t>Marilyn M. Jo</t>
  </si>
  <si>
    <t>Daniel J. Day</t>
  </si>
  <si>
    <t>Amanda L. Christie</t>
  </si>
  <si>
    <t>Nicholas A. Go</t>
  </si>
  <si>
    <t>Linda I. Mcmahon</t>
  </si>
  <si>
    <t>Adam D. Griffin</t>
  </si>
  <si>
    <t>William P. Callahan</t>
  </si>
  <si>
    <t>Gwendolyn B. Gates</t>
  </si>
  <si>
    <t>Carolyn B. Hassan</t>
  </si>
  <si>
    <t>Shawn J. Mcintosh</t>
  </si>
  <si>
    <t>Patrick I. Macleod</t>
  </si>
  <si>
    <t>Steven C. Maria</t>
  </si>
  <si>
    <t>Kim G. Grant</t>
  </si>
  <si>
    <t>Sandra J. Bhardwaj</t>
  </si>
  <si>
    <t>Margaret D. Tang</t>
  </si>
  <si>
    <t>Mary C. Walker</t>
  </si>
  <si>
    <t>Jennifer T. Larsen</t>
  </si>
  <si>
    <t>Thelma J. Hampton</t>
  </si>
  <si>
    <t>Susan V. Hatch</t>
  </si>
  <si>
    <t>Brandon W. Gomez</t>
  </si>
  <si>
    <t>Elizabeth H. Orr</t>
  </si>
  <si>
    <t>Jennifer T. Serrano</t>
  </si>
  <si>
    <t>Cindy R. Alonso</t>
  </si>
  <si>
    <t>Kathy S. Conrad</t>
  </si>
  <si>
    <t>Travis J. Shin</t>
  </si>
  <si>
    <t>Marie F. Patil</t>
  </si>
  <si>
    <t>Mark R. Potter</t>
  </si>
  <si>
    <t>Russell L. Williams</t>
  </si>
  <si>
    <t>Thelma J. Morgan</t>
  </si>
  <si>
    <t>Janice M. Pearson</t>
  </si>
  <si>
    <t>Susan H. Newman</t>
  </si>
  <si>
    <t>Carolyn J. Sandhu</t>
  </si>
  <si>
    <t>Larry K. Williamson</t>
  </si>
  <si>
    <t>Jeremy M. Dennis</t>
  </si>
  <si>
    <t>Gail C. Rae</t>
  </si>
  <si>
    <t>Ricky C. Lloyd</t>
  </si>
  <si>
    <t>Karen C. Ray</t>
  </si>
  <si>
    <t>Bill F. Gabriel</t>
  </si>
  <si>
    <t>Jessica J. Fritz</t>
  </si>
  <si>
    <t>Chris I. Bates</t>
  </si>
  <si>
    <t>Karen M. Butler</t>
  </si>
  <si>
    <t>Louis J. Carroll</t>
  </si>
  <si>
    <t>Evelyn P. Mehmood</t>
  </si>
  <si>
    <t>Ricky D. Singh</t>
  </si>
  <si>
    <t>Christine E. Edwards</t>
  </si>
  <si>
    <t>Gregory H. Cortez</t>
  </si>
  <si>
    <t>Zachary T. Hopkins</t>
  </si>
  <si>
    <t>Gerald M. Rosario</t>
  </si>
  <si>
    <t>Karen G. Gilbert</t>
  </si>
  <si>
    <t>Megan B. Hobson</t>
  </si>
  <si>
    <t>Edna L. Arroyo</t>
  </si>
  <si>
    <t>Tiffany C. Adams</t>
  </si>
  <si>
    <t>Andrew R. Khoury</t>
  </si>
  <si>
    <t>Allen K. Mohd</t>
  </si>
  <si>
    <t>Doris B. Butler</t>
  </si>
  <si>
    <t>Melanie M. Martins</t>
  </si>
  <si>
    <t>Carla D. Lo</t>
  </si>
  <si>
    <t>Sarah A. Gupta</t>
  </si>
  <si>
    <t>Andrew J. Foster</t>
  </si>
  <si>
    <t>Lauren M. Scott</t>
  </si>
  <si>
    <t>Scott S. Kelly</t>
  </si>
  <si>
    <t>Mary G. Simpson</t>
  </si>
  <si>
    <t>Megan L. Mehta</t>
  </si>
  <si>
    <t>Cody A. Chopra</t>
  </si>
  <si>
    <t>Justin F. Woo</t>
  </si>
  <si>
    <t>Timothy J. Ahmad</t>
  </si>
  <si>
    <t>James C. Park</t>
  </si>
  <si>
    <t>Alice L. Henderson</t>
  </si>
  <si>
    <t>Charles J. Salah</t>
  </si>
  <si>
    <t>Timothy S. Owens</t>
  </si>
  <si>
    <t>Veronica J. Stephens</t>
  </si>
  <si>
    <t>Brianne J. Jimenez</t>
  </si>
  <si>
    <t>Gary D. Peter</t>
  </si>
  <si>
    <t>Kristin F. Vaughan</t>
  </si>
  <si>
    <t>Sara C. Pena</t>
  </si>
  <si>
    <t>Geraldine J. Power</t>
  </si>
  <si>
    <t>Herbert E. Knox</t>
  </si>
  <si>
    <t>Tina G. Pearson</t>
  </si>
  <si>
    <t>Courtney J. Wilson</t>
  </si>
  <si>
    <t>Janice T. Lake</t>
  </si>
  <si>
    <t>George J. Cooper</t>
  </si>
  <si>
    <t>Bob L. Brooks</t>
  </si>
  <si>
    <t>Barbara P. Alexander</t>
  </si>
  <si>
    <t>John C. Ross</t>
  </si>
  <si>
    <t>Bradley J. Daley</t>
  </si>
  <si>
    <t>Linda M. Saunders</t>
  </si>
  <si>
    <t>Ruth B. Jacobs</t>
  </si>
  <si>
    <t>Adam L. Lawson</t>
  </si>
  <si>
    <t>Theresa D. Simon</t>
  </si>
  <si>
    <t>Robin C. Abdullah</t>
  </si>
  <si>
    <t>Jeremy G. Cortez</t>
  </si>
  <si>
    <t>Betty J. Walker</t>
  </si>
  <si>
    <t>Jeremy F. Hester</t>
  </si>
  <si>
    <t>Francis D. Porter</t>
  </si>
  <si>
    <t>Heather J. Daniels</t>
  </si>
  <si>
    <t>Lisa M. Lawrence</t>
  </si>
  <si>
    <t>Stanley B. Adkins</t>
  </si>
  <si>
    <t>Helen J. Medina</t>
  </si>
  <si>
    <t>Pamela M. Biggs</t>
  </si>
  <si>
    <t>Cynthia V. Griffith</t>
  </si>
  <si>
    <t>Christopher J. Simpson</t>
  </si>
  <si>
    <t>Benjamin J. Duarte</t>
  </si>
  <si>
    <t>Shelley R. Tran</t>
  </si>
  <si>
    <t>Amanda C. Barnes</t>
  </si>
  <si>
    <t>Kathleen S. Barry</t>
  </si>
  <si>
    <t>Megan N. Haque</t>
  </si>
  <si>
    <t>Douglas F. Ross</t>
  </si>
  <si>
    <t>Dana F. Harvey</t>
  </si>
  <si>
    <t>April J. Booth</t>
  </si>
  <si>
    <t>Jessica D. Bentley</t>
  </si>
  <si>
    <t>Ashley J. Barnes</t>
  </si>
  <si>
    <t>Judy T. Mills</t>
  </si>
  <si>
    <t>Derek M. Li</t>
  </si>
  <si>
    <t>Victor F. Wei</t>
  </si>
  <si>
    <t>Christopher L. Bentley</t>
  </si>
  <si>
    <t>Howard J. Bauer</t>
  </si>
  <si>
    <t>Calvin J. Kaur</t>
  </si>
  <si>
    <t>Lori J. Andrew</t>
  </si>
  <si>
    <t>Kayla F. Richards</t>
  </si>
  <si>
    <t>Travis T. Harding</t>
  </si>
  <si>
    <t>Kelly K. Patrick</t>
  </si>
  <si>
    <t>Leah N. Villanueva</t>
  </si>
  <si>
    <t>Dawn N. Hancock</t>
  </si>
  <si>
    <t>Carrie F. Kirby</t>
  </si>
  <si>
    <t>Brian S. Saini</t>
  </si>
  <si>
    <t>Andrew J. Simmons</t>
  </si>
  <si>
    <t>Ethel M. Haines</t>
  </si>
  <si>
    <t>Janet J. Parker</t>
  </si>
  <si>
    <t>Sheila M. Coffey</t>
  </si>
  <si>
    <t>Alexander A. Smit</t>
  </si>
  <si>
    <t>William P. Chase</t>
  </si>
  <si>
    <t>Theresa G. Tran</t>
  </si>
  <si>
    <t>Amanda L. Manuel</t>
  </si>
  <si>
    <t>Donna M. Williamson</t>
  </si>
  <si>
    <t>Brandon N. Bowers</t>
  </si>
  <si>
    <t>Jonathan D. Sharma</t>
  </si>
  <si>
    <t>Andrew L. Carter</t>
  </si>
  <si>
    <t>Debbie A. Yadav</t>
  </si>
  <si>
    <t>Kim J. Noel</t>
  </si>
  <si>
    <t>Denise C. Mata</t>
  </si>
  <si>
    <t>Tammy G. Barker</t>
  </si>
  <si>
    <t>Barbara R. Chandra</t>
  </si>
  <si>
    <t>Charles B. Subramanian</t>
  </si>
  <si>
    <t>Carla B. Foster</t>
  </si>
  <si>
    <t>Dorothy S. Cross</t>
  </si>
  <si>
    <t>Jacob M. Luna</t>
  </si>
  <si>
    <t>Samantha N. Ruiz</t>
  </si>
  <si>
    <t>Frances L. Miranda</t>
  </si>
  <si>
    <t>Douglas D. Galvan</t>
  </si>
  <si>
    <t>Leroy J. Jimenez</t>
  </si>
  <si>
    <t>James J. Graham</t>
  </si>
  <si>
    <t>Arlene L. Cannon</t>
  </si>
  <si>
    <t>Tara E. Valenzuela</t>
  </si>
  <si>
    <t>Hannah S. Rivas</t>
  </si>
  <si>
    <t>Ruth S. Crowley</t>
  </si>
  <si>
    <t>Dawn W. Tucker</t>
  </si>
  <si>
    <t>Edna A. Sam</t>
  </si>
  <si>
    <t>Courtney A. Arellano</t>
  </si>
  <si>
    <t>Ruth G. Shepherd</t>
  </si>
  <si>
    <t>Kevin J. Zimmerman</t>
  </si>
  <si>
    <t>Linda T. Barry</t>
  </si>
  <si>
    <t>Chelsea M. Montoya</t>
  </si>
  <si>
    <t>Wendy S. Kelly</t>
  </si>
  <si>
    <t>Alexandria C. Almeida</t>
  </si>
  <si>
    <t>Charles P. Dugan</t>
  </si>
  <si>
    <t>Howard J. Owen</t>
  </si>
  <si>
    <t>Jessica A. Porter</t>
  </si>
  <si>
    <t>Roger I. Campbell</t>
  </si>
  <si>
    <t>Patricia I. Mooney</t>
  </si>
  <si>
    <t>Rachel L. Irani</t>
  </si>
  <si>
    <t>Amy I. Cheung</t>
  </si>
  <si>
    <t>Benjamin M. Hong</t>
  </si>
  <si>
    <t>Joseph T. Haider</t>
  </si>
  <si>
    <t>Derek I. Panchal</t>
  </si>
  <si>
    <t>Heather J. Kirby</t>
  </si>
  <si>
    <t>Carrie G. Lara</t>
  </si>
  <si>
    <t>Jose F. Clayton</t>
  </si>
  <si>
    <t>Tanya S. Bender</t>
  </si>
  <si>
    <t>Deborah I. Alba</t>
  </si>
  <si>
    <t>Shirley P. Saad</t>
  </si>
  <si>
    <t>Greg A. Black</t>
  </si>
  <si>
    <t>Marlene T. Woodward</t>
  </si>
  <si>
    <t>Robin K. Smith</t>
  </si>
  <si>
    <t>Brittney J. John</t>
  </si>
  <si>
    <t>Andrew A. Garcia</t>
  </si>
  <si>
    <t>Kayla O. Cook</t>
  </si>
  <si>
    <t>Matthew L. Sheikh</t>
  </si>
  <si>
    <t>Betty T. Carlos</t>
  </si>
  <si>
    <t>Lawrence S. Ahmed</t>
  </si>
  <si>
    <t>Matthew F. Fernandez</t>
  </si>
  <si>
    <t>Eric J. Meyer</t>
  </si>
  <si>
    <t>Andrew T. Kent</t>
  </si>
  <si>
    <t>Harold S. Gupta</t>
  </si>
  <si>
    <t>William E. Oconnor</t>
  </si>
  <si>
    <t>Kenneth D. Osborn</t>
  </si>
  <si>
    <t>Frank J. Aziz</t>
  </si>
  <si>
    <t>Jason E. Manuel</t>
  </si>
  <si>
    <t>Catherine F. Miller</t>
  </si>
  <si>
    <t>Ricky C. Harrison</t>
  </si>
  <si>
    <t>Melissa S. Peterson</t>
  </si>
  <si>
    <t>Elaine B. Zimmerman</t>
  </si>
  <si>
    <t>Thomas R. Mckenzie</t>
  </si>
  <si>
    <t>Lindsey R. Boyd</t>
  </si>
  <si>
    <t>Brett I. Nasir</t>
  </si>
  <si>
    <t>Carrie J. Elizabeth</t>
  </si>
  <si>
    <t>Christopher M. Arnold</t>
  </si>
  <si>
    <t>Katherine J. Scott</t>
  </si>
  <si>
    <t>Kenneth D. D</t>
  </si>
  <si>
    <t>Jennifer C. Bird</t>
  </si>
  <si>
    <t>Katie A. Hardy</t>
  </si>
  <si>
    <t>Rodney J. Taylor</t>
  </si>
  <si>
    <t>Howard J. Nagy</t>
  </si>
  <si>
    <t>Kristen J. Patil</t>
  </si>
  <si>
    <t>Melissa T. Guthrie</t>
  </si>
  <si>
    <t>Sylvia V. Burns</t>
  </si>
  <si>
    <t>Kathleen K. Dixon</t>
  </si>
  <si>
    <t>Haley B. Sarkar</t>
  </si>
  <si>
    <t>Carol E. Hines</t>
  </si>
  <si>
    <t>Ryan B. Moyer</t>
  </si>
  <si>
    <t>Timothy S. Sutton</t>
  </si>
  <si>
    <t>Randall T. Boyle</t>
  </si>
  <si>
    <t>Linda C. Santiago</t>
  </si>
  <si>
    <t>Richard J. Lemon</t>
  </si>
  <si>
    <t>Jamie F. Romano</t>
  </si>
  <si>
    <t>Vanessa C. Elizabeth</t>
  </si>
  <si>
    <t>Alice J. Valenzuela</t>
  </si>
  <si>
    <t>Debra L. Rahim</t>
  </si>
  <si>
    <t>Martha L. Aslam</t>
  </si>
  <si>
    <t>Clarence R. Hopkins</t>
  </si>
  <si>
    <t>Sharon I. Campos</t>
  </si>
  <si>
    <t>Theresa R. Richard</t>
  </si>
  <si>
    <t>Debra J. Alam</t>
  </si>
  <si>
    <t>Angela H. Mueller</t>
  </si>
  <si>
    <t>Pamela K. Alford</t>
  </si>
  <si>
    <t>Nicholas F. Browne</t>
  </si>
  <si>
    <t>Krystal R. Anwar</t>
  </si>
  <si>
    <t>Joshua R. Love</t>
  </si>
  <si>
    <t>Cynthia E. King</t>
  </si>
  <si>
    <t>Leo S. Cole</t>
  </si>
  <si>
    <t>Samantha J. Chen</t>
  </si>
  <si>
    <t>Denise R. Petersen</t>
  </si>
  <si>
    <t>Craig A. Samuels</t>
  </si>
  <si>
    <t>Robert M. Cotton</t>
  </si>
  <si>
    <t>Patricia C. Hassan</t>
  </si>
  <si>
    <t>Kristina J. Gordon</t>
  </si>
  <si>
    <t>Crystal J. Law</t>
  </si>
  <si>
    <t>Melissa Z. Phillips</t>
  </si>
  <si>
    <t>Angela S. Heath</t>
  </si>
  <si>
    <t>Andrew I. Barnes</t>
  </si>
  <si>
    <t>Susan M. Joshi</t>
  </si>
  <si>
    <t>Susan H. Peter</t>
  </si>
  <si>
    <t>Kelly G. Rodrigues</t>
  </si>
  <si>
    <t>Chad J. Romero</t>
  </si>
  <si>
    <t>Edward R. Beard</t>
  </si>
  <si>
    <t>Pauline F. Cooke</t>
  </si>
  <si>
    <t>Peggy S. C</t>
  </si>
  <si>
    <t>Adam K. Griffin</t>
  </si>
  <si>
    <t>Linda C. Wong</t>
  </si>
  <si>
    <t>Steven C. Francisco</t>
  </si>
  <si>
    <t>Diane D. Lucas</t>
  </si>
  <si>
    <t>Kimberly H. Reyes</t>
  </si>
  <si>
    <t>Cheryl L. Shukla</t>
  </si>
  <si>
    <t>James J. Silva</t>
  </si>
  <si>
    <t>Billy D. Glass</t>
  </si>
  <si>
    <t>Crystal F. Turner</t>
  </si>
  <si>
    <t>Brandon L. Dyer</t>
  </si>
  <si>
    <t>Vanessa I. Jefferson</t>
  </si>
  <si>
    <t>Sandra G. Smit</t>
  </si>
  <si>
    <t>Kelly F. Yu</t>
  </si>
  <si>
    <t>Debra A. Savage</t>
  </si>
  <si>
    <t>Gary J. Belcher</t>
  </si>
  <si>
    <t>Jason C. Stone</t>
  </si>
  <si>
    <t>Adam J. Conway</t>
  </si>
  <si>
    <t>Yvonne O. Burgess</t>
  </si>
  <si>
    <t>Roger R. Jay</t>
  </si>
  <si>
    <t>Christine F. Copeland</t>
  </si>
  <si>
    <t>Kathleen R. Nicholson</t>
  </si>
  <si>
    <t>Paul I. Escobar</t>
  </si>
  <si>
    <t>Joann S. Rock</t>
  </si>
  <si>
    <t>Ralph J. Hampton</t>
  </si>
  <si>
    <t>Bradley K. Raj</t>
  </si>
  <si>
    <t>Paul A. Schmitz</t>
  </si>
  <si>
    <t>Jordan J. Wall</t>
  </si>
  <si>
    <t>Cynthia J. Schulz</t>
  </si>
  <si>
    <t>Karen W. Lima</t>
  </si>
  <si>
    <t>Angela L. Newton</t>
  </si>
  <si>
    <t>Stephen W. Cruz</t>
  </si>
  <si>
    <t>Erin L. Sweeney</t>
  </si>
  <si>
    <t>Maureen B. Chua</t>
  </si>
  <si>
    <t>Wanda H. Sims</t>
  </si>
  <si>
    <t>Kevin M. Ventura</t>
  </si>
  <si>
    <t>James M. Gallant</t>
  </si>
  <si>
    <t>Brian J. Warren</t>
  </si>
  <si>
    <t>Eleanor M. Odonnell</t>
  </si>
  <si>
    <t>Nancy J. Soares</t>
  </si>
  <si>
    <t>Dolores V. Fields</t>
  </si>
  <si>
    <t>Douglas B. Dias</t>
  </si>
  <si>
    <t>Joshua B. Wright</t>
  </si>
  <si>
    <t>Lillian R. Bee</t>
  </si>
  <si>
    <t>Ashlee O. Wyatt</t>
  </si>
  <si>
    <t>Virginia G. Castillo</t>
  </si>
  <si>
    <t>Thomas L. Adams</t>
  </si>
  <si>
    <t>Marion C. Sweet</t>
  </si>
  <si>
    <t>Raymond J. Noble</t>
  </si>
  <si>
    <t>Lynn M. Richardson</t>
  </si>
  <si>
    <t>Michelle S. Green</t>
  </si>
  <si>
    <t>Margaret J. Sarkar</t>
  </si>
  <si>
    <t>Lori L. Allen</t>
  </si>
  <si>
    <t>Kristina M. Wagner</t>
  </si>
  <si>
    <t>Kathleen P. Johnson</t>
  </si>
  <si>
    <t>Kenny T. Crowder</t>
  </si>
  <si>
    <t>Katherine P. Kumar</t>
  </si>
  <si>
    <t>Dennis C. Iyer</t>
  </si>
  <si>
    <t>Mark H. Romero</t>
  </si>
  <si>
    <t>Alice W. Michael</t>
  </si>
  <si>
    <t>Ronald L. Graham</t>
  </si>
  <si>
    <t>Grace I. Ansari</t>
  </si>
  <si>
    <t>Judith C. Ahmed</t>
  </si>
  <si>
    <t>Douglas S. Mayer</t>
  </si>
  <si>
    <t>Melissa W. Douglas</t>
  </si>
  <si>
    <t>Brandon C. Allen</t>
  </si>
  <si>
    <t>Catherine A. Connell</t>
  </si>
  <si>
    <t>Paula P. Sullivan</t>
  </si>
  <si>
    <t>Emily J. Rush</t>
  </si>
  <si>
    <t>Ashley N. Angel</t>
  </si>
  <si>
    <t>Christine D. Montgomery</t>
  </si>
  <si>
    <t>Pamela B. Sears</t>
  </si>
  <si>
    <t>Joan R. Bolton</t>
  </si>
  <si>
    <t>Lois T. Sullivan</t>
  </si>
  <si>
    <t>Esther J. Navarro</t>
  </si>
  <si>
    <t>Linda G. Castillo</t>
  </si>
  <si>
    <t>Angela B. Larson</t>
  </si>
  <si>
    <t>Joy M. Queen</t>
  </si>
  <si>
    <t>John J. Ferrari</t>
  </si>
  <si>
    <t>Pamela D. Heath</t>
  </si>
  <si>
    <t>Mary M. Rose</t>
  </si>
  <si>
    <t>Gina W. Akhtar</t>
  </si>
  <si>
    <t>Gary R. Guy</t>
  </si>
  <si>
    <t>Stacie M. Dunn</t>
  </si>
  <si>
    <t>George E. Bernard</t>
  </si>
  <si>
    <t>Kathy C. West</t>
  </si>
  <si>
    <t>Patrick S. Jean</t>
  </si>
  <si>
    <t>Judith F. Nguyen</t>
  </si>
  <si>
    <t>Harold S. Ward</t>
  </si>
  <si>
    <t>Patricia T. Oliver</t>
  </si>
  <si>
    <t>Deborah D. Javier</t>
  </si>
  <si>
    <t>Marjorie S. Olsen</t>
  </si>
  <si>
    <t>Diane S. Mahmoud</t>
  </si>
  <si>
    <t>Teresa M. Stevenson</t>
  </si>
  <si>
    <t>Lindsay G. Chapman</t>
  </si>
  <si>
    <t>Jack J. Plummer</t>
  </si>
  <si>
    <t>Jeff G. Chua</t>
  </si>
  <si>
    <t>James M. Thompson</t>
  </si>
  <si>
    <t>Michelle I. Dawson</t>
  </si>
  <si>
    <t>Cassandra B. Sandoval</t>
  </si>
  <si>
    <t>Amy C. Farrell</t>
  </si>
  <si>
    <t>Gary T. Caldwell</t>
  </si>
  <si>
    <t>Tammy F. Beatty</t>
  </si>
  <si>
    <t>Mark D. Keller</t>
  </si>
  <si>
    <t>Ruth V. Kumar</t>
  </si>
  <si>
    <t>Irene N. Gonzales</t>
  </si>
  <si>
    <t>George J. Tracy</t>
  </si>
  <si>
    <t>Gladys N. Cruz</t>
  </si>
  <si>
    <t>Sandra J. Sinha</t>
  </si>
  <si>
    <t>Ann A. Portillo</t>
  </si>
  <si>
    <t>Matthew M. Goodwin</t>
  </si>
  <si>
    <t>Justin A. Walsh</t>
  </si>
  <si>
    <t>Patricia J. Caldwell</t>
  </si>
  <si>
    <t>Julie B. Simmons</t>
  </si>
  <si>
    <t>Cynthia J. Stanley</t>
  </si>
  <si>
    <t>Shawn F. Ahmad</t>
  </si>
  <si>
    <t>Ashley E. West</t>
  </si>
  <si>
    <t>Jeremy M. Wu</t>
  </si>
  <si>
    <t>Randall B. Mercer</t>
  </si>
  <si>
    <t>Nicole J. Foster</t>
  </si>
  <si>
    <t>Lisa I. Sargent</t>
  </si>
  <si>
    <t>Jacqueline M. Robles</t>
  </si>
  <si>
    <t>Virginia S. Carter</t>
  </si>
  <si>
    <t>Sean T. Trinidad</t>
  </si>
  <si>
    <t>Dorothy R. Larson</t>
  </si>
  <si>
    <t>David R. Yadav</t>
  </si>
  <si>
    <t>James J. Petersen</t>
  </si>
  <si>
    <t>Mary I. Campbell</t>
  </si>
  <si>
    <t>Nancy C. Gross</t>
  </si>
  <si>
    <t>Tonya M. Mckay</t>
  </si>
  <si>
    <t>Charles I. Carr</t>
  </si>
  <si>
    <t>Ruth J. Marsh</t>
  </si>
  <si>
    <t>Becky S. Patel</t>
  </si>
  <si>
    <t>Helen B. Song</t>
  </si>
  <si>
    <t>Cathy D. Musa</t>
  </si>
  <si>
    <t>Jeffrey B. Hansen</t>
  </si>
  <si>
    <t>Danielle H. Burgess</t>
  </si>
  <si>
    <t>Cheryl J. Adams</t>
  </si>
  <si>
    <t>Molly J. Davenport</t>
  </si>
  <si>
    <t>Amy A. Weber</t>
  </si>
  <si>
    <t>Richard M. Wilkins</t>
  </si>
  <si>
    <t>Laurie B. Moran</t>
  </si>
  <si>
    <t>Frances M. Mohammed</t>
  </si>
  <si>
    <t>Amanda J. Gould</t>
  </si>
  <si>
    <t>Larry C. Hall</t>
  </si>
  <si>
    <t>Florence T. Kirk</t>
  </si>
  <si>
    <t>Danny C. Rizzo</t>
  </si>
  <si>
    <t>Cynthia F. Hall</t>
  </si>
  <si>
    <t>Mario F. Howell</t>
  </si>
  <si>
    <t>Frank P. Memon</t>
  </si>
  <si>
    <t>Sherry S. Lang</t>
  </si>
  <si>
    <t>Erica B. Zheng</t>
  </si>
  <si>
    <t>Lori C. Pennington</t>
  </si>
  <si>
    <t>Aaron J. Gray</t>
  </si>
  <si>
    <t>Brian J. Coleman</t>
  </si>
  <si>
    <t>Jessica R. Sharma</t>
  </si>
  <si>
    <t>Leroy J. Stewart</t>
  </si>
  <si>
    <t>Cindy K. Tiwari</t>
  </si>
  <si>
    <t>Dianne J. Jansen</t>
  </si>
  <si>
    <t>Elizabeth M. Duong</t>
  </si>
  <si>
    <t>Robert A. Saunders</t>
  </si>
  <si>
    <t>Larry J. Lin</t>
  </si>
  <si>
    <t>Doris L. Das</t>
  </si>
  <si>
    <t>Bridget L. Steele</t>
  </si>
  <si>
    <t>Arthur H. Burgess</t>
  </si>
  <si>
    <t>Ashley N. Hossain</t>
  </si>
  <si>
    <t>Julie F. Poole</t>
  </si>
  <si>
    <t>Nicholas B. Fields</t>
  </si>
  <si>
    <t>Linda L. Green</t>
  </si>
  <si>
    <t>Steven C. Nelson</t>
  </si>
  <si>
    <t>Debra J. Dizon</t>
  </si>
  <si>
    <t>Roberta J. Henley</t>
  </si>
  <si>
    <t>Ashley S. Tiwari</t>
  </si>
  <si>
    <t>Linda C. Kumar</t>
  </si>
  <si>
    <t>Linda M. Baldwin</t>
  </si>
  <si>
    <t>Clarence J. Ferguson</t>
  </si>
  <si>
    <t>Henry J. Rich</t>
  </si>
  <si>
    <t>Jeremy L. Perera</t>
  </si>
  <si>
    <t>Jacob I. Clarke</t>
  </si>
  <si>
    <t>Peter M. Harris</t>
  </si>
  <si>
    <t>Aaron I. Spencer</t>
  </si>
  <si>
    <t>Barbara L. Jordan</t>
  </si>
  <si>
    <t>Susan M. Deshpande</t>
  </si>
  <si>
    <t>Kristin G. Porter</t>
  </si>
  <si>
    <t>Debra J. Paul</t>
  </si>
  <si>
    <t>Andrew C. Agrawal</t>
  </si>
  <si>
    <t>Steven J. Adkins</t>
  </si>
  <si>
    <t>Brittany D. Holloway</t>
  </si>
  <si>
    <t>Edward D. Joe</t>
  </si>
  <si>
    <t>Shirley R. Chauhan</t>
  </si>
  <si>
    <t>Kimberly G. Walter</t>
  </si>
  <si>
    <t>Joan S. Khalid</t>
  </si>
  <si>
    <t>Kathleen J. Renee</t>
  </si>
  <si>
    <t>Adam F. Lynn</t>
  </si>
  <si>
    <t>Harold E. Khaled</t>
  </si>
  <si>
    <t>Jeffery M. Obrien</t>
  </si>
  <si>
    <t>Philip M. Lee</t>
  </si>
  <si>
    <t>Tanya B. Murray</t>
  </si>
  <si>
    <t>Cheryl S. Johnston</t>
  </si>
  <si>
    <t>Allen D. Bateman</t>
  </si>
  <si>
    <t>Jean M. Chapman</t>
  </si>
  <si>
    <t>Amber M. Gurung</t>
  </si>
  <si>
    <t>Dianna R. Hicks</t>
  </si>
  <si>
    <t>Virginia C. Vega</t>
  </si>
  <si>
    <t>Sherry J. Lowery</t>
  </si>
  <si>
    <t>Natasha S. Rodrigues</t>
  </si>
  <si>
    <t>Samuel L. Mcneil</t>
  </si>
  <si>
    <t>Kelly R. Tang</t>
  </si>
  <si>
    <t>Gary A. Morrison</t>
  </si>
  <si>
    <t>Nicholas F. Johansson</t>
  </si>
  <si>
    <t>Cynthia D. Howard</t>
  </si>
  <si>
    <t>Helen F. Park</t>
  </si>
  <si>
    <t>Carol C. Owens</t>
  </si>
  <si>
    <t>Shawn C. Gonzales</t>
  </si>
  <si>
    <t>John J. Garza</t>
  </si>
  <si>
    <t>Beth C. Ang</t>
  </si>
  <si>
    <t>Virginia D. Cowan</t>
  </si>
  <si>
    <t>Joseph V. Best</t>
  </si>
  <si>
    <t>Ralph F. Vazquez</t>
  </si>
  <si>
    <t>Terry C. Carey</t>
  </si>
  <si>
    <t>Peter M. Howell</t>
  </si>
  <si>
    <t>Patricia M. Charles</t>
  </si>
  <si>
    <t>Eleanor M. Stephenson</t>
  </si>
  <si>
    <t>Amy R. Rich</t>
  </si>
  <si>
    <t>Amy J. Hayes</t>
  </si>
  <si>
    <t>Betty H. Madsen</t>
  </si>
  <si>
    <t>Danny M. Cat</t>
  </si>
  <si>
    <t>Susan I. Ansari</t>
  </si>
  <si>
    <t>Ashley G. Black</t>
  </si>
  <si>
    <t>Stephanie J. Thomson</t>
  </si>
  <si>
    <t>James F. Gilbert</t>
  </si>
  <si>
    <t>Susan J. Bedford</t>
  </si>
  <si>
    <t>Brittany A. Wu</t>
  </si>
  <si>
    <t>Mildred S. Saeed</t>
  </si>
  <si>
    <t>Laura H. Small</t>
  </si>
  <si>
    <t>Patricia J. Boyd</t>
  </si>
  <si>
    <t>Donald D. Klein</t>
  </si>
  <si>
    <t>Teresa L. Burton</t>
  </si>
  <si>
    <t>Nancy P. Salazar</t>
  </si>
  <si>
    <t>Karen A. Saad</t>
  </si>
  <si>
    <t>Kristine F. Rose</t>
  </si>
  <si>
    <t>Elaine J. Chan</t>
  </si>
  <si>
    <t>Jack K. Gould</t>
  </si>
  <si>
    <t>Chad E. Brown</t>
  </si>
  <si>
    <t>Marilyn L. Hossain</t>
  </si>
  <si>
    <t>Matthew L. Butler</t>
  </si>
  <si>
    <t>Heather D. Alvarez</t>
  </si>
  <si>
    <t>Virginia L. Johnston</t>
  </si>
  <si>
    <t>Kyle K. K</t>
  </si>
  <si>
    <t>Tina S. Halim</t>
  </si>
  <si>
    <t>Anthony D. Ismail</t>
  </si>
  <si>
    <t>Irene F. Thakur</t>
  </si>
  <si>
    <t>Adam J. Burke</t>
  </si>
  <si>
    <t>Christopher Z. Barlow</t>
  </si>
  <si>
    <t>Richard H. Barry</t>
  </si>
  <si>
    <t>Kayla R. Ibrahim</t>
  </si>
  <si>
    <t>Heather L. Adams</t>
  </si>
  <si>
    <t>Pamela C. Chen</t>
  </si>
  <si>
    <t>Henry C. Hartman</t>
  </si>
  <si>
    <t>Matthew B. Santos</t>
  </si>
  <si>
    <t>Jason I. Clarke</t>
  </si>
  <si>
    <t>Lisa M. Reyes</t>
  </si>
  <si>
    <t>Lois M. Page</t>
  </si>
  <si>
    <t>Betty F. Sheikh</t>
  </si>
  <si>
    <t>Brian M. Holmes</t>
  </si>
  <si>
    <t>Kathy N. Lutz</t>
  </si>
  <si>
    <t>Joseph S. Ling</t>
  </si>
  <si>
    <t>Heather R. Hartman</t>
  </si>
  <si>
    <t>Roger J. Verma</t>
  </si>
  <si>
    <t>Danielle M. Bradley</t>
  </si>
  <si>
    <t>Ryan M. Pearson</t>
  </si>
  <si>
    <t>Sarah J. Daniel</t>
  </si>
  <si>
    <t>Brian L. Anderson</t>
  </si>
  <si>
    <t>Heather D. Ng</t>
  </si>
  <si>
    <t>Emily E. Woods</t>
  </si>
  <si>
    <t>Brittany J. Muhammed</t>
  </si>
  <si>
    <t>William A. Reed</t>
  </si>
  <si>
    <t>Diane A. Jadhav</t>
  </si>
  <si>
    <t>Ellen C. Compton</t>
  </si>
  <si>
    <t>David H. Khoury</t>
  </si>
  <si>
    <t>Randy J. Cooper</t>
  </si>
  <si>
    <t>Jeremy D. Obrien</t>
  </si>
  <si>
    <t>Jack B. Medina</t>
  </si>
  <si>
    <t>Alfred P. Su</t>
  </si>
  <si>
    <t>Mary S. Watkins</t>
  </si>
  <si>
    <t>Gerald G. Taylor</t>
  </si>
  <si>
    <t>Alexandra B. Benjamin</t>
  </si>
  <si>
    <t>Gary I. Cullen</t>
  </si>
  <si>
    <t>Benjamin F. Rashid</t>
  </si>
  <si>
    <t>Elizabeth L. Booth</t>
  </si>
  <si>
    <t>Roger L. Washington</t>
  </si>
  <si>
    <t>Anna K. Sharma</t>
  </si>
  <si>
    <t>Tammy P. Kemp</t>
  </si>
  <si>
    <t>Ricky F. Hartley</t>
  </si>
  <si>
    <t>Kenneth J. Strickland</t>
  </si>
  <si>
    <t>Cory E. Subramaniam</t>
  </si>
  <si>
    <t>Rachel D. Watkins</t>
  </si>
  <si>
    <t>Marie B. Fuller</t>
  </si>
  <si>
    <t>Eric J. Townsend</t>
  </si>
  <si>
    <t>Floyd D. Tucker</t>
  </si>
  <si>
    <t>Jennifer S. Munoz</t>
  </si>
  <si>
    <t>Arthur S. Hughes</t>
  </si>
  <si>
    <t>Ashley M. Meyer</t>
  </si>
  <si>
    <t>Gerald C. Cartwright</t>
  </si>
  <si>
    <t>Peggy E. Tay</t>
  </si>
  <si>
    <t>Anita O. Michael</t>
  </si>
  <si>
    <t>Wayne I. Moreno</t>
  </si>
  <si>
    <t>James I. Lau</t>
  </si>
  <si>
    <t>Kyle J. Drake</t>
  </si>
  <si>
    <t>Jean M. Christensen</t>
  </si>
  <si>
    <t>Valerie C. Daniel</t>
  </si>
  <si>
    <t>Danielle B. Mckenna</t>
  </si>
  <si>
    <t>Ronald A. Owens</t>
  </si>
  <si>
    <t>Jennifer J. Tran</t>
  </si>
  <si>
    <t>Ethel T. Owens</t>
  </si>
  <si>
    <t>Florence N. Thompson</t>
  </si>
  <si>
    <t>Jack D. Francis</t>
  </si>
  <si>
    <t>Ashley G. Dev</t>
  </si>
  <si>
    <t>Carlos K. Barnes</t>
  </si>
  <si>
    <t>James J. Ahmad</t>
  </si>
  <si>
    <t>Adam C. Lai</t>
  </si>
  <si>
    <t>Karen I. Booker</t>
  </si>
  <si>
    <t>April J. Gillespie</t>
  </si>
  <si>
    <t>Sherri F. Dean</t>
  </si>
  <si>
    <t>Judy K. Kamal</t>
  </si>
  <si>
    <t>Theresa T. Cunningham</t>
  </si>
  <si>
    <t>Donna M. Campbell</t>
  </si>
  <si>
    <t>Pamela N. Prado</t>
  </si>
  <si>
    <t>Brian C. Richards</t>
  </si>
  <si>
    <t>Lauren W. Oneill</t>
  </si>
  <si>
    <t>Guy C. Irani</t>
  </si>
  <si>
    <t>Mary J. Doe</t>
  </si>
  <si>
    <t>Adam J. Chow</t>
  </si>
  <si>
    <t>Patricia J. Ortiz</t>
  </si>
  <si>
    <t>Donna J. Proctor</t>
  </si>
  <si>
    <t>Linda J. Pope</t>
  </si>
  <si>
    <t>Kathleen J. Boyd</t>
  </si>
  <si>
    <t>Brooke T. Britt</t>
  </si>
  <si>
    <t>Patrick G. Miller</t>
  </si>
  <si>
    <t>Sean J. Castro</t>
  </si>
  <si>
    <t>Blake Z. Munoz</t>
  </si>
  <si>
    <t>Marc I. Manning</t>
  </si>
  <si>
    <t>Matthew T. Case</t>
  </si>
  <si>
    <t>Antonio M. Raymond</t>
  </si>
  <si>
    <t>William P. Cunningham</t>
  </si>
  <si>
    <t>Linda A. Chandler</t>
  </si>
  <si>
    <t>Cody A. Shaw</t>
  </si>
  <si>
    <t>Dennis S. Tucker</t>
  </si>
  <si>
    <t>Shannon D. Yadav</t>
  </si>
  <si>
    <t>Sarah C. Moss</t>
  </si>
  <si>
    <t>Zachary M. Cardenas</t>
  </si>
  <si>
    <t>Terri Z. Carroll</t>
  </si>
  <si>
    <t>Erin D. Rae</t>
  </si>
  <si>
    <t>Jeff K. Noble</t>
  </si>
  <si>
    <t>Ronald C. Reyes</t>
  </si>
  <si>
    <t>Jessica K. Bryant</t>
  </si>
  <si>
    <t>Jean S. Carter</t>
  </si>
  <si>
    <t>George F. Oconnell</t>
  </si>
  <si>
    <t>Kenneth J. Lugo</t>
  </si>
  <si>
    <t>Edward J. Fernandes</t>
  </si>
  <si>
    <t>Kimberly J. Wood</t>
  </si>
  <si>
    <t>Carol R. Cannon</t>
  </si>
  <si>
    <t>Richard H. Peters</t>
  </si>
  <si>
    <t>Margaret S. Salinas</t>
  </si>
  <si>
    <t>Kyle K. Lang</t>
  </si>
  <si>
    <t>Steven D. Soto</t>
  </si>
  <si>
    <t>Donald H. Benjamin</t>
  </si>
  <si>
    <t>Lois D. Griffiths</t>
  </si>
  <si>
    <t>Tina O. Mccoy</t>
  </si>
  <si>
    <t>Alan A. Monroe</t>
  </si>
  <si>
    <t>Susan I. Willis</t>
  </si>
  <si>
    <t>Ann G. Davis</t>
  </si>
  <si>
    <t>Linda N. Green</t>
  </si>
  <si>
    <t>Gail D. Hammond</t>
  </si>
  <si>
    <t>Brandon R. Goodman</t>
  </si>
  <si>
    <t>Melissa F. Valenzuela</t>
  </si>
  <si>
    <t>Robert S. Gale</t>
  </si>
  <si>
    <t>Ethel L. Perry</t>
  </si>
  <si>
    <t>Julie F. Callahan</t>
  </si>
  <si>
    <t>Larry M. Johnson</t>
  </si>
  <si>
    <t>Kathleen J. Rice</t>
  </si>
  <si>
    <t>Lindsey J. Stevenson</t>
  </si>
  <si>
    <t>Peter J. Houston</t>
  </si>
  <si>
    <t>Jessica J. Gibson</t>
  </si>
  <si>
    <t>Alyssa D. Barber</t>
  </si>
  <si>
    <t>William S. Stewart</t>
  </si>
  <si>
    <t>Robert J. Cabrera</t>
  </si>
  <si>
    <t>Gloria J. Mendoza</t>
  </si>
  <si>
    <t>Jennifer W. John</t>
  </si>
  <si>
    <t>Lori A. Agarwal</t>
  </si>
  <si>
    <t>Carole D. Wilkes</t>
  </si>
  <si>
    <t>Devin I. Hollis</t>
  </si>
  <si>
    <t>Ryan M. Pandey</t>
  </si>
  <si>
    <t>Kayla J. White</t>
  </si>
  <si>
    <t>Timothy M. Lin</t>
  </si>
  <si>
    <t>Tamara F. Phelps</t>
  </si>
  <si>
    <t>Mark F. Leon</t>
  </si>
  <si>
    <t>Sarah L. Christensen</t>
  </si>
  <si>
    <t>Matthew D. Clarke</t>
  </si>
  <si>
    <t>Steven J. Nicholls</t>
  </si>
  <si>
    <t>Timothy B. Souza</t>
  </si>
  <si>
    <t>Harold C. Cunningham</t>
  </si>
  <si>
    <t>Dorothy D. Haynes</t>
  </si>
  <si>
    <t>Maria S. York</t>
  </si>
  <si>
    <t>Karen R. Wright</t>
  </si>
  <si>
    <t>Joshua J. Kaur</t>
  </si>
  <si>
    <t>Eugene J. Mostafa</t>
  </si>
  <si>
    <t>Ann C. Mack</t>
  </si>
  <si>
    <t>Rebecca I. Eng</t>
  </si>
  <si>
    <t>Lindsey D. Lambert</t>
  </si>
  <si>
    <t>Nicholas G. Cool</t>
  </si>
  <si>
    <t>Ricky I. Abbas</t>
  </si>
  <si>
    <t>Latoya J. Campbell</t>
  </si>
  <si>
    <t>Danielle J. Bowman</t>
  </si>
  <si>
    <t>Amber M. Wiggins</t>
  </si>
  <si>
    <t>Joyce K. Davis</t>
  </si>
  <si>
    <t>Timothy J. Gupta</t>
  </si>
  <si>
    <t>Jared S. Puckett</t>
  </si>
  <si>
    <t>Patricia E. Angel</t>
  </si>
  <si>
    <t>Cynthia K. Donovan</t>
  </si>
  <si>
    <t>Sherri F. Garrett</t>
  </si>
  <si>
    <t>Lloyd S. Carroll</t>
  </si>
  <si>
    <t>April K. Christian</t>
  </si>
  <si>
    <t>Lori F. Vu</t>
  </si>
  <si>
    <t>Louise S. Boudreau</t>
  </si>
  <si>
    <t>Kathleen D. Pena</t>
  </si>
  <si>
    <t>Jennifer V. Goh</t>
  </si>
  <si>
    <t>Robert J. Walters</t>
  </si>
  <si>
    <t>Michelle J. Buchanan</t>
  </si>
  <si>
    <t>Ruth K. Rehman</t>
  </si>
  <si>
    <t>Ashley C. Philip</t>
  </si>
  <si>
    <t>Carol M. Chu</t>
  </si>
  <si>
    <t>David M. Jay</t>
  </si>
  <si>
    <t>Kristen F. Greenwood</t>
  </si>
  <si>
    <t>Joshua J. Lin</t>
  </si>
  <si>
    <t>Elaine G. Crosby</t>
  </si>
  <si>
    <t>Wendy D. Wu</t>
  </si>
  <si>
    <t>John L. Castillo</t>
  </si>
  <si>
    <t>John F. Berry</t>
  </si>
  <si>
    <t>Anthony T. Alvarado</t>
  </si>
  <si>
    <t>Danny J. Townsend</t>
  </si>
  <si>
    <t>Stephen C. Ortiz</t>
  </si>
  <si>
    <t>Christina A. Floyd</t>
  </si>
  <si>
    <t>Kimberly W. Baker</t>
  </si>
  <si>
    <t>Robert V. Santana</t>
  </si>
  <si>
    <t>Emily N. Vazquez</t>
  </si>
  <si>
    <t>Janet L. Bhardwaj</t>
  </si>
  <si>
    <t>Eugene E. Harrison</t>
  </si>
  <si>
    <t>Dorothy J. Ting</t>
  </si>
  <si>
    <t>Michael E. Perkins</t>
  </si>
  <si>
    <t>Deborah M. Julian</t>
  </si>
  <si>
    <t>Shirley I. Vang</t>
  </si>
  <si>
    <t>Barbara L. Rose</t>
  </si>
  <si>
    <t>Donald J. Russell</t>
  </si>
  <si>
    <t>Carol F. Chamberlain</t>
  </si>
  <si>
    <t>Charles J. Myers</t>
  </si>
  <si>
    <t>Justin F. Valle</t>
  </si>
  <si>
    <t>Phillip G. Corbett</t>
  </si>
  <si>
    <t>Wayne B. Hutchinson</t>
  </si>
  <si>
    <t>Rosemary E. Keller</t>
  </si>
  <si>
    <t>Cheryl L. Kelly</t>
  </si>
  <si>
    <t>Kathy J. Rodriguez</t>
  </si>
  <si>
    <t>Sheila J. Albert</t>
  </si>
  <si>
    <t>Gerald L. Gutierrez</t>
  </si>
  <si>
    <t>Chad D. Bennett</t>
  </si>
  <si>
    <t>Shannon M. Jensen</t>
  </si>
  <si>
    <t>Joanne L. Villegas</t>
  </si>
  <si>
    <t>Brianna J. Munoz</t>
  </si>
  <si>
    <t>Shannon G. Antonio</t>
  </si>
  <si>
    <t>Shirley J. Greene</t>
  </si>
  <si>
    <t>Nancy B. Groves</t>
  </si>
  <si>
    <t>Timothy J. Schwartz</t>
  </si>
  <si>
    <t>Crystal H. Schultz</t>
  </si>
  <si>
    <t>Megan V. Gee</t>
  </si>
  <si>
    <t>Joan P. Jimenez</t>
  </si>
  <si>
    <t>Samantha J. Atkinson</t>
  </si>
  <si>
    <t>Kevin F. Perkins</t>
  </si>
  <si>
    <t>Brandon R. Gordon</t>
  </si>
  <si>
    <t>Brittany V. Smith</t>
  </si>
  <si>
    <t>Frank L. Archer</t>
  </si>
  <si>
    <t>Tiffany N. Bolden</t>
  </si>
  <si>
    <t>Jason E. Valdez</t>
  </si>
  <si>
    <t>Jeffrey A. Morgan</t>
  </si>
  <si>
    <t>Eric J. Castillo</t>
  </si>
  <si>
    <t>Jeremy C. Church</t>
  </si>
  <si>
    <t>Cynthia R. Moore</t>
  </si>
  <si>
    <t>Pauline D. Clemens</t>
  </si>
  <si>
    <t>Amber L. Farrell</t>
  </si>
  <si>
    <t>Lindsey D. Ngo</t>
  </si>
  <si>
    <t>Keith A. Jennings</t>
  </si>
  <si>
    <t>Misty N. Patterson</t>
  </si>
  <si>
    <t>Matthew A. Bautista</t>
  </si>
  <si>
    <t>Chelsea D. Henry</t>
  </si>
  <si>
    <t>Danielle F. Collins</t>
  </si>
  <si>
    <t>Joyce L. Davis</t>
  </si>
  <si>
    <t>Denise D. Clark</t>
  </si>
  <si>
    <t>Linda S. Paul</t>
  </si>
  <si>
    <t>Marcus S. Cooke</t>
  </si>
  <si>
    <t>Danielle G. Robertson</t>
  </si>
  <si>
    <t>Thelma J. Mendez</t>
  </si>
  <si>
    <t>Jeff L. Garrett</t>
  </si>
  <si>
    <t>Christine I. Brady</t>
  </si>
  <si>
    <t>Robin F. Rivera</t>
  </si>
  <si>
    <t>Megan P. Wong</t>
  </si>
  <si>
    <t>Viola M. Montes</t>
  </si>
  <si>
    <t>Alex M. Mukherjee</t>
  </si>
  <si>
    <t>Carol N. Francis</t>
  </si>
  <si>
    <t>Tony F. Hines</t>
  </si>
  <si>
    <t>Frank J. George</t>
  </si>
  <si>
    <t>William J. Dubois</t>
  </si>
  <si>
    <t>Lindsey T. Soto</t>
  </si>
  <si>
    <t>Pamela F. Swift</t>
  </si>
  <si>
    <t>Grace T. Key</t>
  </si>
  <si>
    <t>Walter R. Johnston</t>
  </si>
  <si>
    <t>George C. Peralta</t>
  </si>
  <si>
    <t>Andrew R. Maria</t>
  </si>
  <si>
    <t>Donald F. Cullen</t>
  </si>
  <si>
    <t>Diana H. Holloway</t>
  </si>
  <si>
    <t>Carrie S. Michael</t>
  </si>
  <si>
    <t>Sean G. Scott</t>
  </si>
  <si>
    <t>John A. Sarmiento</t>
  </si>
  <si>
    <t>Jesse J. Schneider</t>
  </si>
  <si>
    <t>Shirley H. Alberto</t>
  </si>
  <si>
    <t>Brandon I. Shaikh</t>
  </si>
  <si>
    <t>Jaime M. Maxwell</t>
  </si>
  <si>
    <t>Judith C. Mason</t>
  </si>
  <si>
    <t>Jim J. Greer</t>
  </si>
  <si>
    <t>Jacob M. Muhammad</t>
  </si>
  <si>
    <t>Michelle K. Mishra</t>
  </si>
  <si>
    <t>Margaret E. Johnson</t>
  </si>
  <si>
    <t>Alvin I. Adam</t>
  </si>
  <si>
    <t>Albert L. Yadav</t>
  </si>
  <si>
    <t>Dennis F. Reed</t>
  </si>
  <si>
    <t>Erika D. Cool</t>
  </si>
  <si>
    <t>Nicole S. Francisco</t>
  </si>
  <si>
    <t>Anthony C. Herrera</t>
  </si>
  <si>
    <t>Catherine L. Miles</t>
  </si>
  <si>
    <t>Helen T. Brewer</t>
  </si>
  <si>
    <t>Ronald J. Dave</t>
  </si>
  <si>
    <t>Tara A. Lopez</t>
  </si>
  <si>
    <t>Todd E. Mercado</t>
  </si>
  <si>
    <t>David D. Woods</t>
  </si>
  <si>
    <t>Christopher J. Gardner</t>
  </si>
  <si>
    <t>Joyce K. Varma</t>
  </si>
  <si>
    <t>George S. Boyd</t>
  </si>
  <si>
    <t>Nancy R. Draper</t>
  </si>
  <si>
    <t>Sheila M. Washington</t>
  </si>
  <si>
    <t>Felicia C. Wallace</t>
  </si>
  <si>
    <t>Robert T. Castillo</t>
  </si>
  <si>
    <t>Doris M. Juan</t>
  </si>
  <si>
    <t>Teresa S. Das</t>
  </si>
  <si>
    <t>Dolores C. Saunders</t>
  </si>
  <si>
    <t>Charles C. Drummond</t>
  </si>
  <si>
    <t>Kenneth V. Lawrence</t>
  </si>
  <si>
    <t>John J. Cooper</t>
  </si>
  <si>
    <t>Shawn J. Garg</t>
  </si>
  <si>
    <t>Allison D. Oconnell</t>
  </si>
  <si>
    <t>Anna C. Mann</t>
  </si>
  <si>
    <t>George M. Garrett</t>
  </si>
  <si>
    <t>Doris D. Mason</t>
  </si>
  <si>
    <t>Lori J. Boss</t>
  </si>
  <si>
    <t>Brett F. Wong</t>
  </si>
  <si>
    <t>Michael J. Barron</t>
  </si>
  <si>
    <t>Adam D. Mann</t>
  </si>
  <si>
    <t>Peggy D. Villarreal</t>
  </si>
  <si>
    <t>Shannon J. Barrow</t>
  </si>
  <si>
    <t>Elmer J. Barnes</t>
  </si>
  <si>
    <t>Amanda K. Simmons</t>
  </si>
  <si>
    <t>Randy F. Elliott</t>
  </si>
  <si>
    <t>Jason C. Iqbal</t>
  </si>
  <si>
    <t>Judy J. Vance</t>
  </si>
  <si>
    <t>Norma R. Nix</t>
  </si>
  <si>
    <t>Frances M. Rios</t>
  </si>
  <si>
    <t>George C. Ng</t>
  </si>
  <si>
    <t>Walter P. Banks</t>
  </si>
  <si>
    <t>Jackie J. Powell</t>
  </si>
  <si>
    <t>Cynthia D. Kelly</t>
  </si>
  <si>
    <t>Megan J. Boo</t>
  </si>
  <si>
    <t>Diana J. Lara</t>
  </si>
  <si>
    <t>Mark I. Bergeron</t>
  </si>
  <si>
    <t>Michelle M. Bentley</t>
  </si>
  <si>
    <t>Marilyn A. Jensen</t>
  </si>
  <si>
    <t>Russell J. Harris</t>
  </si>
  <si>
    <t>Justin N. Paz</t>
  </si>
  <si>
    <t>George I. Bravo</t>
  </si>
  <si>
    <t>Cindy J. Ford</t>
  </si>
  <si>
    <t>April A. Spencer</t>
  </si>
  <si>
    <t>Crystal O. Lau</t>
  </si>
  <si>
    <t>Shirley F. Wilson</t>
  </si>
  <si>
    <t>Amber L. Price</t>
  </si>
  <si>
    <t>Martha J. Kane</t>
  </si>
  <si>
    <t>Adam B. Chapman</t>
  </si>
  <si>
    <t>Ronald J. Salazar</t>
  </si>
  <si>
    <t>Scott S. Owen</t>
  </si>
  <si>
    <t>Tyler D. Kay</t>
  </si>
  <si>
    <t>Dorothy D. Cullen</t>
  </si>
  <si>
    <t>Dolores M. Estrada</t>
  </si>
  <si>
    <t>Joshua J. Adkins</t>
  </si>
  <si>
    <t>Samantha J. Quinn</t>
  </si>
  <si>
    <t>Daniel L. Singh</t>
  </si>
  <si>
    <t>Susan K. Martins</t>
  </si>
  <si>
    <t>Albert C. Grace</t>
  </si>
  <si>
    <t>Vincent F. Payne</t>
  </si>
  <si>
    <t>Kenneth G. Fajardo</t>
  </si>
  <si>
    <t>Chad F. Gupta</t>
  </si>
  <si>
    <t>Charles I. Salah</t>
  </si>
  <si>
    <t>Sophie J. Joyce</t>
  </si>
  <si>
    <t>April N. Nixon</t>
  </si>
  <si>
    <t>Albert F. Hodge</t>
  </si>
  <si>
    <t>Steve D. Adler</t>
  </si>
  <si>
    <t>Valerie J. James</t>
  </si>
  <si>
    <t>Pamela F. Chaudhary</t>
  </si>
  <si>
    <t>Doreen I. Duffy</t>
  </si>
  <si>
    <t>Roy S. Lucas</t>
  </si>
  <si>
    <t>Sarah H. Pearce</t>
  </si>
  <si>
    <t>Irene J. West</t>
  </si>
  <si>
    <t>William S. Mathis</t>
  </si>
  <si>
    <t>Scott D. Sam</t>
  </si>
  <si>
    <t>Craig N. Angel</t>
  </si>
  <si>
    <t>Jonathan J. Hardy</t>
  </si>
  <si>
    <t>Colleen F. Hancock</t>
  </si>
  <si>
    <t>Jennifer L. Evans</t>
  </si>
  <si>
    <t>Brandon J. Morris</t>
  </si>
  <si>
    <t>Gary I. Benson</t>
  </si>
  <si>
    <t>Kim L. Victor</t>
  </si>
  <si>
    <t>Patrick R. Ward</t>
  </si>
  <si>
    <t>Denise M. Mohammed</t>
  </si>
  <si>
    <t>James D. Mueller</t>
  </si>
  <si>
    <t>Jo B. Barnett</t>
  </si>
  <si>
    <t>James J. West</t>
  </si>
  <si>
    <t>Cheryl E. Hess</t>
  </si>
  <si>
    <t>Agnes J. Ryan</t>
  </si>
  <si>
    <t>Jack J. Little</t>
  </si>
  <si>
    <t>Kristi J. Raj</t>
  </si>
  <si>
    <t>Deanna D. Tiwari</t>
  </si>
  <si>
    <t>Denise E. Barber</t>
  </si>
  <si>
    <t>Bobby J. King</t>
  </si>
  <si>
    <t>Joanne K. Kerr</t>
  </si>
  <si>
    <t>Michelle K. Humphrey</t>
  </si>
  <si>
    <t>Tiffany R. Gupta</t>
  </si>
  <si>
    <t>Michelle I. Guerrero</t>
  </si>
  <si>
    <t>Kimberly J. Grant</t>
  </si>
  <si>
    <t>Cynthia A. Roche</t>
  </si>
  <si>
    <t>Mildred J. Sharma</t>
  </si>
  <si>
    <t>Cynthia A. Gonzaga</t>
  </si>
  <si>
    <t>Debra I. Glass</t>
  </si>
  <si>
    <t>Alexandra W. Fowler</t>
  </si>
  <si>
    <t>Marilyn M. Fung</t>
  </si>
  <si>
    <t>Ronald J. Rodriguez</t>
  </si>
  <si>
    <t>Ricky B. May</t>
  </si>
  <si>
    <t>Lawrence M. Mclean</t>
  </si>
  <si>
    <t>Gladys R. Carr</t>
  </si>
  <si>
    <t>Diane I. Sharp</t>
  </si>
  <si>
    <t>Gary A. Raines</t>
  </si>
  <si>
    <t>Amber J. Acosta</t>
  </si>
  <si>
    <t>Melvin R. Goodman</t>
  </si>
  <si>
    <t>Carolyn F. Davis</t>
  </si>
  <si>
    <t>Brandon J. Mcintosh</t>
  </si>
  <si>
    <t>Steven D. Miranda</t>
  </si>
  <si>
    <t>Patrick G. Acosta</t>
  </si>
  <si>
    <t>James F. Berry</t>
  </si>
  <si>
    <t>Vivian J. Cook</t>
  </si>
  <si>
    <t>Jacob N. Lo</t>
  </si>
  <si>
    <t>Christopher M. Erickson</t>
  </si>
  <si>
    <t>Marie J. Reynolds</t>
  </si>
  <si>
    <t>Ronald F. Prince</t>
  </si>
  <si>
    <t>Kyle F. Wade</t>
  </si>
  <si>
    <t>Christopher S. Chong</t>
  </si>
  <si>
    <t>Troy J. Chang</t>
  </si>
  <si>
    <t>Kayla D. Mckinney</t>
  </si>
  <si>
    <t>David A. Palmer</t>
  </si>
  <si>
    <t>Phyllis J. Frank</t>
  </si>
  <si>
    <t>Gloria B. Schultz</t>
  </si>
  <si>
    <t>Barbara S. Payne</t>
  </si>
  <si>
    <t>Blake D. Dean</t>
  </si>
  <si>
    <t>Samantha K. Andrews</t>
  </si>
  <si>
    <t>Anna C. Cruz</t>
  </si>
  <si>
    <t>Dominique J. Osman</t>
  </si>
  <si>
    <t>Chris J. Cortez</t>
  </si>
  <si>
    <t>Larry N. Coates</t>
  </si>
  <si>
    <t>Rachel R. Kelly</t>
  </si>
  <si>
    <t>Norma L. Eaton</t>
  </si>
  <si>
    <t>Kristin J. Carter</t>
  </si>
  <si>
    <t>Ann E. Amin</t>
  </si>
  <si>
    <t>Dale J. Frazier</t>
  </si>
  <si>
    <t>Ida J. Vasquez</t>
  </si>
  <si>
    <t>Robert V. Ramirez</t>
  </si>
  <si>
    <t>Judy J. Toledo</t>
  </si>
  <si>
    <t>Kristin J. Williamson</t>
  </si>
  <si>
    <t>Kyle M. Mason</t>
  </si>
  <si>
    <t>Matthew M. Howe</t>
  </si>
  <si>
    <t>Maria T. Liu</t>
  </si>
  <si>
    <t>Kevin A. Rogers</t>
  </si>
  <si>
    <t>Eric D. Dickson</t>
  </si>
  <si>
    <t>Frances R. Moore</t>
  </si>
  <si>
    <t>Mark A. Nicole</t>
  </si>
  <si>
    <t>Brittany M. Palmer</t>
  </si>
  <si>
    <t>Brandon F. Bryant</t>
  </si>
  <si>
    <t>Ryan R. Hull</t>
  </si>
  <si>
    <t>Marsha D. Fisher</t>
  </si>
  <si>
    <t>Megan M. Lee</t>
  </si>
  <si>
    <t>Justin D. Lim</t>
  </si>
  <si>
    <t>Kelsey M. Butler</t>
  </si>
  <si>
    <t>Brandi K. Ch</t>
  </si>
  <si>
    <t>Ryan M. Enriquez</t>
  </si>
  <si>
    <t>Janet E. Santiago</t>
  </si>
  <si>
    <t>Dorothy N. Lee</t>
  </si>
  <si>
    <t>Barry B. Weber</t>
  </si>
  <si>
    <t>Dawn E. Morin</t>
  </si>
  <si>
    <t>Betty B. Zhang</t>
  </si>
  <si>
    <t>Jacob H. Salas</t>
  </si>
  <si>
    <t>Kristin E. Ford</t>
  </si>
  <si>
    <t>Barbara J. Avery</t>
  </si>
  <si>
    <t>Tony R. Blair</t>
  </si>
  <si>
    <t>Beverly D. Peterson</t>
  </si>
  <si>
    <t>Lois C. Negi</t>
  </si>
  <si>
    <t>Karen G. Sutton</t>
  </si>
  <si>
    <t>Debra D. Lin</t>
  </si>
  <si>
    <t>Robert C. Tran</t>
  </si>
  <si>
    <t>David G. Grimes</t>
  </si>
  <si>
    <t>Richard J. Slater</t>
  </si>
  <si>
    <t>Philip R. Raj</t>
  </si>
  <si>
    <t>Jane M. Crowley</t>
  </si>
  <si>
    <t>Jeffrey K. Ferris</t>
  </si>
  <si>
    <t>Jackie F. Jensen</t>
  </si>
  <si>
    <t>Teresa C. Byrd</t>
  </si>
  <si>
    <t>Kimberly C. Marshall</t>
  </si>
  <si>
    <t>Jesse M. Joyce</t>
  </si>
  <si>
    <t>Dorothy J. Miller</t>
  </si>
  <si>
    <t>Beverly I. Bowers</t>
  </si>
  <si>
    <t>Stacy N. Issa</t>
  </si>
  <si>
    <t>Scott T. Howard</t>
  </si>
  <si>
    <t>Bradley J. Mesa</t>
  </si>
  <si>
    <t>Robert M. Green</t>
  </si>
  <si>
    <t>Angela K. Porter</t>
  </si>
  <si>
    <t>Leroy P. Sears</t>
  </si>
  <si>
    <t>Juan A. Brooks</t>
  </si>
  <si>
    <t>Justin F. Curtis</t>
  </si>
  <si>
    <t>Peter F. Wan</t>
  </si>
  <si>
    <t>Donna D. Yee</t>
  </si>
  <si>
    <t>Kyle F. Rice</t>
  </si>
  <si>
    <t>Lauren F. Daniels</t>
  </si>
  <si>
    <t>Joseph T. Henderson</t>
  </si>
  <si>
    <t>Kelli A. Farrell</t>
  </si>
  <si>
    <t>Sherri M. Cummings</t>
  </si>
  <si>
    <t>Darlene M. Cook</t>
  </si>
  <si>
    <t>Julie A. Silver</t>
  </si>
  <si>
    <t>Melanie T. George</t>
  </si>
  <si>
    <t>Denise L. Cullen</t>
  </si>
  <si>
    <t>Roger D. Gibbons</t>
  </si>
  <si>
    <t>Joshua F. Ferrer</t>
  </si>
  <si>
    <t>Amanda F. Franco</t>
  </si>
  <si>
    <t>Cindy F. Beltran</t>
  </si>
  <si>
    <t>Gary M. Post</t>
  </si>
  <si>
    <t>Erica E. Ruiz</t>
  </si>
  <si>
    <t>Victoria S. Watkins</t>
  </si>
  <si>
    <t>Cheryl G. Suarez</t>
  </si>
  <si>
    <t>Shirley M. Harris</t>
  </si>
  <si>
    <t>David J. Potter</t>
  </si>
  <si>
    <t>Christina S. Li</t>
  </si>
  <si>
    <t>Theresa H. Price</t>
  </si>
  <si>
    <t>Phyllis L. Torres</t>
  </si>
  <si>
    <t>Olivia J. Cunningham</t>
  </si>
  <si>
    <t>Thomas I. Steele</t>
  </si>
  <si>
    <t>Tracy J. Bell</t>
  </si>
  <si>
    <t>Melinda E. Tucker</t>
  </si>
  <si>
    <t>Daniel J. Stevens</t>
  </si>
  <si>
    <t>Connie M. Malik</t>
  </si>
  <si>
    <t>Joyce P. Spencer</t>
  </si>
  <si>
    <t>William J. Mccoy</t>
  </si>
  <si>
    <t>Kyle M. Burns</t>
  </si>
  <si>
    <t>Jesse M. Man</t>
  </si>
  <si>
    <t>Grace J. Jensen</t>
  </si>
  <si>
    <t>Susan F. Curtis</t>
  </si>
  <si>
    <t>Susan A. Stokes</t>
  </si>
  <si>
    <t>Michelle J. Garg</t>
  </si>
  <si>
    <t>Ethel D. Rana</t>
  </si>
  <si>
    <t>Amy L. Workman</t>
  </si>
  <si>
    <t>Shannon J. Ferrer</t>
  </si>
  <si>
    <t>Steve D. Bruno</t>
  </si>
  <si>
    <t>Maria T. Sorensen</t>
  </si>
  <si>
    <t>Eric V. Purcell</t>
  </si>
  <si>
    <t>Melanie F. Barrett</t>
  </si>
  <si>
    <t>Amy F. Hood</t>
  </si>
  <si>
    <t>Tara F. Law</t>
  </si>
  <si>
    <t>Stacy B. Acharya</t>
  </si>
  <si>
    <t>Joshua J. Deleon</t>
  </si>
  <si>
    <t>Terri J. Harvey</t>
  </si>
  <si>
    <t>Jonathan J. Garcia</t>
  </si>
  <si>
    <t>Bill J. Jackson</t>
  </si>
  <si>
    <t>Sarah R. Henry</t>
  </si>
  <si>
    <t>Kathy T. Ng</t>
  </si>
  <si>
    <t>Megan H. Bond</t>
  </si>
  <si>
    <t>Joshua L. Ross</t>
  </si>
  <si>
    <t>Susan H. Dunn</t>
  </si>
  <si>
    <t>Dale B. Connors</t>
  </si>
  <si>
    <t>Patrick E. Rashid</t>
  </si>
  <si>
    <t>Ashley E. Branch</t>
  </si>
  <si>
    <t>Brandi F. Moore</t>
  </si>
  <si>
    <t>Kim F. Oliveira</t>
  </si>
  <si>
    <t>Grace H. Hussain</t>
  </si>
  <si>
    <t>Bobby M. Wilder</t>
  </si>
  <si>
    <t>Nora J. Andrew</t>
  </si>
  <si>
    <t>Gloria C. Goldman</t>
  </si>
  <si>
    <t>Marie M. Swain</t>
  </si>
  <si>
    <t>Richard A. Jay</t>
  </si>
  <si>
    <t>Minnie T. Castro</t>
  </si>
  <si>
    <t>Charlotte P. Sargent</t>
  </si>
  <si>
    <t>Carl M. Chua</t>
  </si>
  <si>
    <t>Meghan M. Syed</t>
  </si>
  <si>
    <t>Edith J. Holmes</t>
  </si>
  <si>
    <t>John I. Levy</t>
  </si>
  <si>
    <t>Kevin R. Patel</t>
  </si>
  <si>
    <t>Carolyn D. Fowler</t>
  </si>
  <si>
    <t>Phyllis C. Rosa</t>
  </si>
  <si>
    <t>Sandra D. Sam</t>
  </si>
  <si>
    <t>Dennis M. Armstrong</t>
  </si>
  <si>
    <t>Doris J. Reed</t>
  </si>
  <si>
    <t>Ralph F. Valencia</t>
  </si>
  <si>
    <t>Ronald M. Dunn</t>
  </si>
  <si>
    <t>Joyce P. Roth</t>
  </si>
  <si>
    <t>Dean L. Leong</t>
  </si>
  <si>
    <t>Evelyn P. Park</t>
  </si>
  <si>
    <t>Mark F. White</t>
  </si>
  <si>
    <t>Matthew I. Perkins</t>
  </si>
  <si>
    <t>Shannon H. Cox</t>
  </si>
  <si>
    <t>Donald C. Yadav</t>
  </si>
  <si>
    <t>Christine J. Bender</t>
  </si>
  <si>
    <t>Cheryl J. Spencer</t>
  </si>
  <si>
    <t>Ann E. Murphy</t>
  </si>
  <si>
    <t>Anna C. Hong</t>
  </si>
  <si>
    <t>Kathryn F. Winters</t>
  </si>
  <si>
    <t>Antonio C. Oneill</t>
  </si>
  <si>
    <t>Michelle J. Kamal</t>
  </si>
  <si>
    <t>Amber P. Hart</t>
  </si>
  <si>
    <t>Margaret S. Moody</t>
  </si>
  <si>
    <t>Wallace B. Neo</t>
  </si>
  <si>
    <t>Justin G. Crawford</t>
  </si>
  <si>
    <t>Alan D. Benson</t>
  </si>
  <si>
    <t>Laurie G. Evans</t>
  </si>
  <si>
    <t>Paul G. Cooper</t>
  </si>
  <si>
    <t>Robert R. Prince</t>
  </si>
  <si>
    <t>Fred D. Bautista</t>
  </si>
  <si>
    <t>Stacy J. Vaughan</t>
  </si>
  <si>
    <t>Joan M. Parry</t>
  </si>
  <si>
    <t>Kathleen F. Driver</t>
  </si>
  <si>
    <t>George M. Donaldson</t>
  </si>
  <si>
    <t>Jackie D. Vargas</t>
  </si>
  <si>
    <t>Eugene F. Garrison</t>
  </si>
  <si>
    <t>Philip C. Lawrence</t>
  </si>
  <si>
    <t>Gina N. Wagner</t>
  </si>
  <si>
    <t>Rosemary D. Alvarado</t>
  </si>
  <si>
    <t>William K. Hardy</t>
  </si>
  <si>
    <t>Edward M. Woods</t>
  </si>
  <si>
    <t>Debbie S. Peters</t>
  </si>
  <si>
    <t>Nicole I. Schroeder</t>
  </si>
  <si>
    <t>Mary M. Angel</t>
  </si>
  <si>
    <t>Cathy R. Stephenson</t>
  </si>
  <si>
    <t>Laurie I. Hart</t>
  </si>
  <si>
    <t>Marion H. Santiago</t>
  </si>
  <si>
    <t>Helen C. Harding</t>
  </si>
  <si>
    <t>Donald R. Thapa</t>
  </si>
  <si>
    <t>Jeanne M. Rana</t>
  </si>
  <si>
    <t>Alice J. Gordon</t>
  </si>
  <si>
    <t>Frederick F. Kennedy</t>
  </si>
  <si>
    <t>Diana R. Dave</t>
  </si>
  <si>
    <t>Sean M. Owens</t>
  </si>
  <si>
    <t>Daniel K. Gibbs</t>
  </si>
  <si>
    <t>Christina J. Hill</t>
  </si>
  <si>
    <t>Anthony S. Robertson</t>
  </si>
  <si>
    <t>Helen D. Gilmore</t>
  </si>
  <si>
    <t>Tina V. Newman</t>
  </si>
  <si>
    <t>Patricia T. Santiago</t>
  </si>
  <si>
    <t>Virginia J. Mohd</t>
  </si>
  <si>
    <t>Brenda J. Gupta</t>
  </si>
  <si>
    <t>Douglas L. Boyd</t>
  </si>
  <si>
    <t>Danielle S. Oconnell</t>
  </si>
  <si>
    <t>Charles D. Kemp</t>
  </si>
  <si>
    <t>Marguerite D. Law</t>
  </si>
  <si>
    <t>Harry J. Woods</t>
  </si>
  <si>
    <t>Caitlin M. Rios</t>
  </si>
  <si>
    <t>James I. Fritz</t>
  </si>
  <si>
    <t>Pamela J. Fernandez</t>
  </si>
  <si>
    <t>George D. Mcdonald</t>
  </si>
  <si>
    <t>Jacqueline H. Thompson</t>
  </si>
  <si>
    <t>Tammy J. Miller</t>
  </si>
  <si>
    <t>Howard F. Gupta</t>
  </si>
  <si>
    <t>Amy F. Hinton</t>
  </si>
  <si>
    <t>Keith F. Srivastava</t>
  </si>
  <si>
    <t>Teresa L. Richard</t>
  </si>
  <si>
    <t>Gloria I. Chin</t>
  </si>
  <si>
    <t>Rodney D. Long</t>
  </si>
  <si>
    <t>William P. Sweeney</t>
  </si>
  <si>
    <t>Kyle P. Mcintyre</t>
  </si>
  <si>
    <t>Marilyn W. Santos</t>
  </si>
  <si>
    <t>Jeremy B. Skinner</t>
  </si>
  <si>
    <t>Steven P. Saad</t>
  </si>
  <si>
    <t>Nancy D. Ingram</t>
  </si>
  <si>
    <t>Julie F. Long</t>
  </si>
  <si>
    <t>Gladys G. Manning</t>
  </si>
  <si>
    <t>Benjamin J. Rashid</t>
  </si>
  <si>
    <t>Alice D. Schmidt</t>
  </si>
  <si>
    <t>Courtney F. Cobb</t>
  </si>
  <si>
    <t>Shawn D. Antonio</t>
  </si>
  <si>
    <t>Thomas P. Adams</t>
  </si>
  <si>
    <t>Ruby H. Nabil</t>
  </si>
  <si>
    <t>Nicholas K. Vaughan</t>
  </si>
  <si>
    <t>Cynthia J. Fischer</t>
  </si>
  <si>
    <t>Karen B. Moss</t>
  </si>
  <si>
    <t>Brandi F. Davis</t>
  </si>
  <si>
    <t>Joshua F. King</t>
  </si>
  <si>
    <t>Betty J. Davies</t>
  </si>
  <si>
    <t>Donald C. Hayden</t>
  </si>
  <si>
    <t>Leonard J. Barlow</t>
  </si>
  <si>
    <t>Jamie B. Ansari</t>
  </si>
  <si>
    <t>Ashley J. Parks</t>
  </si>
  <si>
    <t>Peter R. Dave</t>
  </si>
  <si>
    <t>Dana F. Tolentino</t>
  </si>
  <si>
    <t>Scott J. Shin</t>
  </si>
  <si>
    <t>Teri K. Boyd</t>
  </si>
  <si>
    <t>Cindy L. Chong</t>
  </si>
  <si>
    <t>Mary O. Roth</t>
  </si>
  <si>
    <t>Patricia D. Mackey</t>
  </si>
  <si>
    <t>Adam J. Hernandez</t>
  </si>
  <si>
    <t>Timothy J. Petersen</t>
  </si>
  <si>
    <t>Rebecca J. Rojas</t>
  </si>
  <si>
    <t>Nancy C. Babu</t>
  </si>
  <si>
    <t>Megan O. Simons</t>
  </si>
  <si>
    <t>Dorothy C. Boyd</t>
  </si>
  <si>
    <t>Cynthia S. Noble</t>
  </si>
  <si>
    <t>Brittany M. Orr</t>
  </si>
  <si>
    <t>Robert J. Mccormick</t>
  </si>
  <si>
    <t>Cheryl J. Brooks</t>
  </si>
  <si>
    <t>Patrick L. Thornton</t>
  </si>
  <si>
    <t>Gregory D. Baker</t>
  </si>
  <si>
    <t>Johnny R. Hurley</t>
  </si>
  <si>
    <t>Herbert C. Rodrigues</t>
  </si>
  <si>
    <t>Judith J. Underwood</t>
  </si>
  <si>
    <t>Greg S. Patel</t>
  </si>
  <si>
    <t>Courtney F. Rose</t>
  </si>
  <si>
    <t>Nicholas J. Livingston</t>
  </si>
  <si>
    <t>Michael R. Park</t>
  </si>
  <si>
    <t>Jimmy J. Reynolds</t>
  </si>
  <si>
    <t>Andrew T. Adam</t>
  </si>
  <si>
    <t>Gabriel B. Summers</t>
  </si>
  <si>
    <t>Kathy C. Chopra</t>
  </si>
  <si>
    <t>Joseph I. Rudd</t>
  </si>
  <si>
    <t>Christopher M. Perez</t>
  </si>
  <si>
    <t>Jacob J. Wheeler</t>
  </si>
  <si>
    <t>Rebecca L. Torres</t>
  </si>
  <si>
    <t>Cameron E. Rutherford</t>
  </si>
  <si>
    <t>Cynthia I. Joseph</t>
  </si>
  <si>
    <t>Erica M. Mendoza</t>
  </si>
  <si>
    <t>Kevin B. Hudson</t>
  </si>
  <si>
    <t>Margaret M. Smith</t>
  </si>
  <si>
    <t>Daniel D. Vogel</t>
  </si>
  <si>
    <t>Raymond J. Nicole</t>
  </si>
  <si>
    <t>Jason C. Wheeler</t>
  </si>
  <si>
    <t>Denise H. Franco</t>
  </si>
  <si>
    <t>Arlene J. Blankenship</t>
  </si>
  <si>
    <t>Peter J. Hodge</t>
  </si>
  <si>
    <t>Steven A. Berg</t>
  </si>
  <si>
    <t>Bruce L. Rogers</t>
  </si>
  <si>
    <t>Billy F. Kaur</t>
  </si>
  <si>
    <t>Sharon J. Salvador</t>
  </si>
  <si>
    <t>Ruth J. Dunn</t>
  </si>
  <si>
    <t>Florence F. Rodgers</t>
  </si>
  <si>
    <t>Linda I. Hasan</t>
  </si>
  <si>
    <t>Andrew J. Quinn</t>
  </si>
  <si>
    <t>Krystal J. Eaton</t>
  </si>
  <si>
    <t>Tyler C. Sharma</t>
  </si>
  <si>
    <t>Michael M. Jain</t>
  </si>
  <si>
    <t>Wendy V. Barnett</t>
  </si>
  <si>
    <t>Angela A. Purohit</t>
  </si>
  <si>
    <t>Megan K. Ashley</t>
  </si>
  <si>
    <t>Randall K. Ahmed</t>
  </si>
  <si>
    <t>Michelle K. Browne</t>
  </si>
  <si>
    <t>Craig C. Hassan</t>
  </si>
  <si>
    <t>Cameron R. Cole</t>
  </si>
  <si>
    <t>Johnny J. Myers</t>
  </si>
  <si>
    <t>Kenneth D. Khan</t>
  </si>
  <si>
    <t>Marilyn T. Pagan</t>
  </si>
  <si>
    <t>Todd C. Ward</t>
  </si>
  <si>
    <t>Joseph R. Spears</t>
  </si>
  <si>
    <t>Janet N. Corrigan</t>
  </si>
  <si>
    <t>Thomas C. Bell</t>
  </si>
  <si>
    <t>Joyce R. Anne</t>
  </si>
  <si>
    <t>Whitney C. Macdonald</t>
  </si>
  <si>
    <t>Ronald F. Trivedi</t>
  </si>
  <si>
    <t>Gary L. Javed</t>
  </si>
  <si>
    <t>Patricia J. Norris</t>
  </si>
  <si>
    <t>Samuel T. Hand</t>
  </si>
  <si>
    <t>Jeremy J. Fernandez</t>
  </si>
  <si>
    <t>Brittany C. Winter</t>
  </si>
  <si>
    <t>Justin J. Taylor</t>
  </si>
  <si>
    <t>Emily A. Ram</t>
  </si>
  <si>
    <t>Dennis J. Masters</t>
  </si>
  <si>
    <t>Nicholas K. Holloway</t>
  </si>
  <si>
    <t>Kayla W. Jha</t>
  </si>
  <si>
    <t>William J. Norman</t>
  </si>
  <si>
    <t>Erin V. Neal</t>
  </si>
  <si>
    <t>Kimberly E. Ponce</t>
  </si>
  <si>
    <t>Mark R. Chi</t>
  </si>
  <si>
    <t>Brian H. Alvarez</t>
  </si>
  <si>
    <t>Cindy F. Miller</t>
  </si>
  <si>
    <t>Benjamin I. Burton</t>
  </si>
  <si>
    <t>Jonathan A. Thompson</t>
  </si>
  <si>
    <t>Christine C. Moon</t>
  </si>
  <si>
    <t>Ian I. Rodriguez</t>
  </si>
  <si>
    <t>Steven D. Moon</t>
  </si>
  <si>
    <t>Jordan I. B</t>
  </si>
  <si>
    <t>Tammie T. Cherry</t>
  </si>
  <si>
    <t>Laura P. Ryan</t>
  </si>
  <si>
    <t>Darlene F. Castaneda</t>
  </si>
  <si>
    <t>Cheryl W. Harrison</t>
  </si>
  <si>
    <t>Shirley W. Farley</t>
  </si>
  <si>
    <t>Kelsey F. Cat</t>
  </si>
  <si>
    <t>Stephanie J. Gibson</t>
  </si>
  <si>
    <t>Beverly D. Taylor</t>
  </si>
  <si>
    <t>Debbie F. Collier</t>
  </si>
  <si>
    <t>John D. Angel</t>
  </si>
  <si>
    <t>Pamela H. Rosario</t>
  </si>
  <si>
    <t>Edith J. Walter</t>
  </si>
  <si>
    <t>Jeremy F. Delgado</t>
  </si>
  <si>
    <t>Danielle M. Ortega</t>
  </si>
  <si>
    <t>Tricia L. Wong</t>
  </si>
  <si>
    <t>Sharon T. Sanchez</t>
  </si>
  <si>
    <t>Donald J. Roth</t>
  </si>
  <si>
    <t>Sean L. Hawkins</t>
  </si>
  <si>
    <t>Julia B. Parsons</t>
  </si>
  <si>
    <t>Lacey J. Mcleod</t>
  </si>
  <si>
    <t>Elaine I. Valdez</t>
  </si>
  <si>
    <t>Billy L. Felix</t>
  </si>
  <si>
    <t>Alexander P. Austin</t>
  </si>
  <si>
    <t>Joshua D. Rivera</t>
  </si>
  <si>
    <t>Joan B. Lama</t>
  </si>
  <si>
    <t>Aaron B. Rasmussen</t>
  </si>
  <si>
    <t>Tyler M. Raza</t>
  </si>
  <si>
    <t>Gary J. Hubbard</t>
  </si>
  <si>
    <t>Larry L. Sinclair</t>
  </si>
  <si>
    <t>Joyce M. Guevara</t>
  </si>
  <si>
    <t>Herbert D. Dick</t>
  </si>
  <si>
    <t>Donald D. Diaz</t>
  </si>
  <si>
    <t>Melissa V. Graham</t>
  </si>
  <si>
    <t>Irene F. Manalo</t>
  </si>
  <si>
    <t>Michelle M. William</t>
  </si>
  <si>
    <t>Christopher I. Webster</t>
  </si>
  <si>
    <t>Ashley F. Brady</t>
  </si>
  <si>
    <t>Diane J. Wall</t>
  </si>
  <si>
    <t>Jack R. Yates</t>
  </si>
  <si>
    <t>Carole N. Enriquez</t>
  </si>
  <si>
    <t>Cody F. Fuentes</t>
  </si>
  <si>
    <t>Lisa H. Dawson</t>
  </si>
  <si>
    <t>Pamela D. Singh</t>
  </si>
  <si>
    <t>Laurie K. Ingram</t>
  </si>
  <si>
    <t>Karen D. Robinson</t>
  </si>
  <si>
    <t>Marilyn H. San</t>
  </si>
  <si>
    <t>Shawn W. Espinosa</t>
  </si>
  <si>
    <t>Melinda L. Usman</t>
  </si>
  <si>
    <t>Elizabeth J. Stanley</t>
  </si>
  <si>
    <t>Lisa C. Velasquez</t>
  </si>
  <si>
    <t>Carol J. Contreras</t>
  </si>
  <si>
    <t>Kenneth C. Abbott</t>
  </si>
  <si>
    <t>Thomas M. Chong</t>
  </si>
  <si>
    <t>Charles J. Thornton</t>
  </si>
  <si>
    <t>Louis T. Calhoun</t>
  </si>
  <si>
    <t>Edward M. Solomon</t>
  </si>
  <si>
    <t>Gerald D. Brennan</t>
  </si>
  <si>
    <t>Mary G. Villa</t>
  </si>
  <si>
    <t>Genevieve R. Dunlap</t>
  </si>
  <si>
    <t>Terry N. Salinas</t>
  </si>
  <si>
    <t>Anne F. Santos</t>
  </si>
  <si>
    <t>Daniel J. Bowman</t>
  </si>
  <si>
    <t>Deborah E. Allen</t>
  </si>
  <si>
    <t>Nicole J. Benson</t>
  </si>
  <si>
    <t>Jerry I. Shelton</t>
  </si>
  <si>
    <t>Brittany A. Stuart</t>
  </si>
  <si>
    <t>Michael M. Park</t>
  </si>
  <si>
    <t>Christopher P. Tyler</t>
  </si>
  <si>
    <t>Kaitlin L. Knight</t>
  </si>
  <si>
    <t>Jared S. Carr</t>
  </si>
  <si>
    <t>Amanda E. Chowdhury</t>
  </si>
  <si>
    <t>Diane L. Nunez</t>
  </si>
  <si>
    <t>Beth H. Porter</t>
  </si>
  <si>
    <t>Nancy A. Parker</t>
  </si>
  <si>
    <t>Joseph J. Hogan</t>
  </si>
  <si>
    <t>Rose W. Joseph</t>
  </si>
  <si>
    <t>William A. Abbas</t>
  </si>
  <si>
    <t>Bonnie A. Ruiz</t>
  </si>
  <si>
    <t>Kayla J. Roberts</t>
  </si>
  <si>
    <t>Randy J. Weber</t>
  </si>
  <si>
    <t>Jay D. Cohen</t>
  </si>
  <si>
    <t>Bobby B. Dawson</t>
  </si>
  <si>
    <t>Mike C. Miller</t>
  </si>
  <si>
    <t>Erin L. Leung</t>
  </si>
  <si>
    <t>Donna D. Cordero</t>
  </si>
  <si>
    <t>Diana D. Beard</t>
  </si>
  <si>
    <t>Gary F. Dougherty</t>
  </si>
  <si>
    <t>Denise A. Acosta</t>
  </si>
  <si>
    <t>Sandy J. Parrish</t>
  </si>
  <si>
    <t>Norman T. Macias</t>
  </si>
  <si>
    <t>Hazel R. Adams</t>
  </si>
  <si>
    <t>Shannon A. Ma</t>
  </si>
  <si>
    <t>Donna J. Gonzales</t>
  </si>
  <si>
    <t>Cynthia J. Clark</t>
  </si>
  <si>
    <t>Jamie J. Sanchez</t>
  </si>
  <si>
    <t>Kyle C. Gomes</t>
  </si>
  <si>
    <t>Terry G. Fatima</t>
  </si>
  <si>
    <t>Lindsey C. Mason</t>
  </si>
  <si>
    <t>Ralph B. Pearson</t>
  </si>
  <si>
    <t>Diane J. Dwyer</t>
  </si>
  <si>
    <t>John M. Matthews</t>
  </si>
  <si>
    <t>Michelle I. Maddox</t>
  </si>
  <si>
    <t>Katelyn B. Kennedy</t>
  </si>
  <si>
    <t>Diane P. Moore</t>
  </si>
  <si>
    <t>Deborah P. Acevedo</t>
  </si>
  <si>
    <t>Joy J. Alvarez</t>
  </si>
  <si>
    <t>Stefanie J. Connor</t>
  </si>
  <si>
    <t>Regina S. Williamson</t>
  </si>
  <si>
    <t>Kimberly D. Barton</t>
  </si>
  <si>
    <t>Julie L. Gonzales</t>
  </si>
  <si>
    <t>Douglas J. Pearson</t>
  </si>
  <si>
    <t>Kathleen F. Collier</t>
  </si>
  <si>
    <t>Mary C. Melendez</t>
  </si>
  <si>
    <t>Tammy W. Carroll</t>
  </si>
  <si>
    <t>Henry J. Lawrence</t>
  </si>
  <si>
    <t>Brandy H. Hawkins</t>
  </si>
  <si>
    <t>Keith F. Mccabe</t>
  </si>
  <si>
    <t>Carrie J. Light</t>
  </si>
  <si>
    <t>Marilyn C. Merritt</t>
  </si>
  <si>
    <t>Rose K. Mohamed</t>
  </si>
  <si>
    <t>Dorothy A. Aja</t>
  </si>
  <si>
    <t>Amy F. Krishna</t>
  </si>
  <si>
    <t>Beverly L. Huang</t>
  </si>
  <si>
    <t>Troy K. Maxwell</t>
  </si>
  <si>
    <t>Jessica K. Pruitt</t>
  </si>
  <si>
    <t>Tammy N. Webber</t>
  </si>
  <si>
    <t>Cindy J. Henry</t>
  </si>
  <si>
    <t>Craig I. Raj</t>
  </si>
  <si>
    <t>Karen J. Adams</t>
  </si>
  <si>
    <t>Susan P. Agrawal</t>
  </si>
  <si>
    <t>Angela D. Chaturvedi</t>
  </si>
  <si>
    <t>Jeremy F. Hu</t>
  </si>
  <si>
    <t>Randy J. Potter</t>
  </si>
  <si>
    <t>Esther J. Warner</t>
  </si>
  <si>
    <t>Zachary L. Rowe</t>
  </si>
  <si>
    <t>Kathy F. Hampton</t>
  </si>
  <si>
    <t>Paul I. Fuller</t>
  </si>
  <si>
    <t>Joseph V. Weeks</t>
  </si>
  <si>
    <t>Theresa R. Cook</t>
  </si>
  <si>
    <t>Diane V. Duncan</t>
  </si>
  <si>
    <t>Angela S. Bhatia</t>
  </si>
  <si>
    <t>Ronald R. Phan</t>
  </si>
  <si>
    <t>Patricia M. Patel</t>
  </si>
  <si>
    <t>Peter G. Fisher</t>
  </si>
  <si>
    <t>Thomas E. Pacheco</t>
  </si>
  <si>
    <t>Kathleen M. Salas</t>
  </si>
  <si>
    <t>Marie J. Hill</t>
  </si>
  <si>
    <t>Peggy P. Wright</t>
  </si>
  <si>
    <t>Nicole M. Harrington</t>
  </si>
  <si>
    <t>Mike C. Cunningham</t>
  </si>
  <si>
    <t>Brandon J. Ahuja</t>
  </si>
  <si>
    <t>Kimberly M. Garcia</t>
  </si>
  <si>
    <t>Pamela J. Kennedy</t>
  </si>
  <si>
    <t>Howard V. Marks</t>
  </si>
  <si>
    <t>Lori J. Carter</t>
  </si>
  <si>
    <t>Patricia K. Watkins</t>
  </si>
  <si>
    <t>Kevin J. Patton</t>
  </si>
  <si>
    <t>Billy N. Brooks</t>
  </si>
  <si>
    <t>Sandra E. Bishop</t>
  </si>
  <si>
    <t>Marlene D. Shields</t>
  </si>
  <si>
    <t>Willie A. Stafford</t>
  </si>
  <si>
    <t>Alexander M. Lopez</t>
  </si>
  <si>
    <t>Brandon T. Holley</t>
  </si>
  <si>
    <t>Kayla J. Sanders</t>
  </si>
  <si>
    <t>Edward A. Bowen</t>
  </si>
  <si>
    <t>Kyle Y. Cortes</t>
  </si>
  <si>
    <t>Joan K. Stone</t>
  </si>
  <si>
    <t>Kenneth B. Goyal</t>
  </si>
  <si>
    <t>Dustin E. Cordova</t>
  </si>
  <si>
    <t>Lisa G. Mehta</t>
  </si>
  <si>
    <t>Joshua F. Castro</t>
  </si>
  <si>
    <t>Sandra I. Alvarado</t>
  </si>
  <si>
    <t>Cindy J. Jordan</t>
  </si>
  <si>
    <t>Charles F. Wall</t>
  </si>
  <si>
    <t>Troy N. Curry</t>
  </si>
  <si>
    <t>Phyllis O. Herrera</t>
  </si>
  <si>
    <t>Debra N. Cunningham</t>
  </si>
  <si>
    <t>Jeff L. Alexander</t>
  </si>
  <si>
    <t>Amy Y. Sierra</t>
  </si>
  <si>
    <t>Travis E. Hayes</t>
  </si>
  <si>
    <t>Josephine S. Omar</t>
  </si>
  <si>
    <t>Ralph D. Thomson</t>
  </si>
  <si>
    <t>Thomas K. Trujillo</t>
  </si>
  <si>
    <t>Bruce I. Benson</t>
  </si>
  <si>
    <t>Ronald J. Gibson</t>
  </si>
  <si>
    <t>Ruth O. Aguilar</t>
  </si>
  <si>
    <t>Arthur P. Carey</t>
  </si>
  <si>
    <t>Evelyn J. Maria</t>
  </si>
  <si>
    <t>Rhonda J. Welch</t>
  </si>
  <si>
    <t>Samuel R. Nolan</t>
  </si>
  <si>
    <t>Emma F. Lynch</t>
  </si>
  <si>
    <t>Larry D. Cunningham</t>
  </si>
  <si>
    <t>Timothy P. Wong</t>
  </si>
  <si>
    <t>Helen S. Larsen</t>
  </si>
  <si>
    <t>Robin F. Anderson</t>
  </si>
  <si>
    <t>Patrick F. Newell</t>
  </si>
  <si>
    <t>Sarah P. Long</t>
  </si>
  <si>
    <t>Shannon E. Song</t>
  </si>
  <si>
    <t>Jeremiah F. Farmer</t>
  </si>
  <si>
    <t>Lisa C. Barton</t>
  </si>
  <si>
    <t>Karen S. Dooley</t>
  </si>
  <si>
    <t>Walter E. Merritt</t>
  </si>
  <si>
    <t>Jamie O. Roberts</t>
  </si>
  <si>
    <t>George D. Mendoza</t>
  </si>
  <si>
    <t>Tiffany G. Liu</t>
  </si>
  <si>
    <t>Mark C. Boyle</t>
  </si>
  <si>
    <t>Danielle G. Mcdonald</t>
  </si>
  <si>
    <t>Peter J. Ng</t>
  </si>
  <si>
    <t>Craig G. Doherty</t>
  </si>
  <si>
    <t>Donna V. Atkinson</t>
  </si>
  <si>
    <t>Betty T. Nielsen</t>
  </si>
  <si>
    <t>Angela S. Terry</t>
  </si>
  <si>
    <t>Timothy D. Porter</t>
  </si>
  <si>
    <t>Joann C. Cheng</t>
  </si>
  <si>
    <t>Deborah L. Villanueva</t>
  </si>
  <si>
    <t>Angela E. Jordan</t>
  </si>
  <si>
    <t>Stanley R. Lama</t>
  </si>
  <si>
    <t>Peter J. Spears</t>
  </si>
  <si>
    <t>Roy N. Holden</t>
  </si>
  <si>
    <t>Cassandra E. Riley</t>
  </si>
  <si>
    <t>Rodney G. Vergara</t>
  </si>
  <si>
    <t>Justin D. Shelton</t>
  </si>
  <si>
    <t>Sherry B. Downey</t>
  </si>
  <si>
    <t>Robert A. Webster</t>
  </si>
  <si>
    <t>Donna D. Nixon</t>
  </si>
  <si>
    <t>Joyce A. Blake</t>
  </si>
  <si>
    <t>Amanda W. Hunt</t>
  </si>
  <si>
    <t>Sara K. Ellis</t>
  </si>
  <si>
    <t>Meghan A. Bhardwaj</t>
  </si>
  <si>
    <t>Virginia D. Bartlett</t>
  </si>
  <si>
    <t>Pearl D. Grace</t>
  </si>
  <si>
    <t>Mary P. Osman</t>
  </si>
  <si>
    <t>Richard J. Bradley</t>
  </si>
  <si>
    <t>Jerry H. Hussain</t>
  </si>
  <si>
    <t>Terry T. Murray</t>
  </si>
  <si>
    <t>Charles C. Flanagan</t>
  </si>
  <si>
    <t>Megan B. Vargas</t>
  </si>
  <si>
    <t>Margaret M. Guerra</t>
  </si>
  <si>
    <t>Donna H. Gates</t>
  </si>
  <si>
    <t>Dustin E. Kramer</t>
  </si>
  <si>
    <t>Crystal T. Jack</t>
  </si>
  <si>
    <t>Sarah G. Davis</t>
  </si>
  <si>
    <t>Joseph S. Tang</t>
  </si>
  <si>
    <t>Thelma D. Pandey</t>
  </si>
  <si>
    <t>Timothy O. Fisher</t>
  </si>
  <si>
    <t>Jonathan D. Kim</t>
  </si>
  <si>
    <t>Joshua J. Underwood</t>
  </si>
  <si>
    <t>June B. Perera</t>
  </si>
  <si>
    <t>Marian G. Sweeney</t>
  </si>
  <si>
    <t>Donald M. Mcrae</t>
  </si>
  <si>
    <t>Sarah I. Chu</t>
  </si>
  <si>
    <t>Victoria M. Emmanuel</t>
  </si>
  <si>
    <t>Charles F. Gill</t>
  </si>
  <si>
    <t>Deborah B. Ang</t>
  </si>
  <si>
    <t>Tyler A. Lawrence</t>
  </si>
  <si>
    <t>Joseph P. Knight</t>
  </si>
  <si>
    <t>Glenn D. Aguilar</t>
  </si>
  <si>
    <t>Anita D. Fernandez</t>
  </si>
  <si>
    <t>Mike J. French</t>
  </si>
  <si>
    <t>Mark S. Hampton</t>
  </si>
  <si>
    <t>Jasmine N. Black</t>
  </si>
  <si>
    <t>Andrew K. Mccallum</t>
  </si>
  <si>
    <t>Elsie J. Curtis</t>
  </si>
  <si>
    <t>Jack R. Burgess</t>
  </si>
  <si>
    <t>Nicholas F. Marshall</t>
  </si>
  <si>
    <t>Amy S. Townsend</t>
  </si>
  <si>
    <t>Rebecca G. Ireland</t>
  </si>
  <si>
    <t>Linda M. Knight</t>
  </si>
  <si>
    <t>Frances E. Turner</t>
  </si>
  <si>
    <t>Lisa L. Tucker</t>
  </si>
  <si>
    <t>Alice F. Britt</t>
  </si>
  <si>
    <t>Connie F. Morris</t>
  </si>
  <si>
    <t>Hannah H. Parker</t>
  </si>
  <si>
    <t>Candice S. Cleveland</t>
  </si>
  <si>
    <t>Joshua A. Abbott</t>
  </si>
  <si>
    <t>Angela M. Maxwell</t>
  </si>
  <si>
    <t>Mary F. Sandoval</t>
  </si>
  <si>
    <t>Lacey J. Powell</t>
  </si>
  <si>
    <t>Jack C. Park</t>
  </si>
  <si>
    <t>Shelly I. Brown</t>
  </si>
  <si>
    <t>John A. Holt</t>
  </si>
  <si>
    <t>Brenda R. Pickering</t>
  </si>
  <si>
    <t>Wendy J. Bradley</t>
  </si>
  <si>
    <t>Mallory N. Chandler</t>
  </si>
  <si>
    <t>Kenneth I. Tan</t>
  </si>
  <si>
    <t>David J. Ayala</t>
  </si>
  <si>
    <t>Nancy F. Dutta</t>
  </si>
  <si>
    <t>Brenda F. Miranda</t>
  </si>
  <si>
    <t>Shirley J. Shaw</t>
  </si>
  <si>
    <t>Mark E. Myers</t>
  </si>
  <si>
    <t>Glenn J. Nielsen</t>
  </si>
  <si>
    <t>Jeff T. Byrne</t>
  </si>
  <si>
    <t>Steven M. Fletcher</t>
  </si>
  <si>
    <t>Daniel B. Leonard</t>
  </si>
  <si>
    <t>Howard V. Gonzaga</t>
  </si>
  <si>
    <t>Victor D. Morgan</t>
  </si>
  <si>
    <t>Ronald I. George</t>
  </si>
  <si>
    <t>Darin S. Aguilar</t>
  </si>
  <si>
    <t>Barbara L. Raza</t>
  </si>
  <si>
    <t>Justin I. Morales</t>
  </si>
  <si>
    <t>Willard B. Keller</t>
  </si>
  <si>
    <t>Jack T. Barker</t>
  </si>
  <si>
    <t>Brian E. Sears</t>
  </si>
  <si>
    <t>Karen N. Kruger</t>
  </si>
  <si>
    <t>Linda A. Smith</t>
  </si>
  <si>
    <t>Clifford I. Rivera</t>
  </si>
  <si>
    <t>Mark K. Rivera</t>
  </si>
  <si>
    <t>Chad D. Wilson</t>
  </si>
  <si>
    <t>Jonathan J. Nash</t>
  </si>
  <si>
    <t>Shirley J. Steele</t>
  </si>
  <si>
    <t>Pamela J. Ward</t>
  </si>
  <si>
    <t>Charles D. Tang</t>
  </si>
  <si>
    <t>Dawn F. Li</t>
  </si>
  <si>
    <t>Beth M. Rosa</t>
  </si>
  <si>
    <t>Judy L. Odell</t>
  </si>
  <si>
    <t>Britney M. Hunter</t>
  </si>
  <si>
    <t>Cynthia G. Hernandez</t>
  </si>
  <si>
    <t>Laura T. Chong</t>
  </si>
  <si>
    <t>Patricia A. Jones</t>
  </si>
  <si>
    <t>William M. Chua</t>
  </si>
  <si>
    <t>Brianna I. Acharya</t>
  </si>
  <si>
    <t>Justin T. Crawford</t>
  </si>
  <si>
    <t>Frank L. Yadav</t>
  </si>
  <si>
    <t>Jeffrey M. Sapkota</t>
  </si>
  <si>
    <t>Vickie C. Khanna</t>
  </si>
  <si>
    <t>Nancy J. Stevenson</t>
  </si>
  <si>
    <t>Kristin J. Fox</t>
  </si>
  <si>
    <t>Carl A. Thornton</t>
  </si>
  <si>
    <t>Elsie S. Chapman</t>
  </si>
  <si>
    <t>Robert R. Dick</t>
  </si>
  <si>
    <t>Larry F. Torres</t>
  </si>
  <si>
    <t>Danny S. Chong</t>
  </si>
  <si>
    <t>Ashley A. Zimmerman</t>
  </si>
  <si>
    <t>Melissa I. Arnold</t>
  </si>
  <si>
    <t>Jamie K. Tucker</t>
  </si>
  <si>
    <t>Barbara K. Khalid</t>
  </si>
  <si>
    <t>Angela D. Kashyap</t>
  </si>
  <si>
    <t>Pauline M. Fernando</t>
  </si>
  <si>
    <t>Jonathan F. Head</t>
  </si>
  <si>
    <t>Sherry C. David</t>
  </si>
  <si>
    <t>Ida J. Chung</t>
  </si>
  <si>
    <t>Betty R. Fernandes</t>
  </si>
  <si>
    <t>Rose J. Whitehead</t>
  </si>
  <si>
    <t>Deborah F. Jha</t>
  </si>
  <si>
    <t>Rachel D. Shaw</t>
  </si>
  <si>
    <t>Sue J. Kelley</t>
  </si>
  <si>
    <t>Rhonda H. Simmons</t>
  </si>
  <si>
    <t>Andrea T. Hunter</t>
  </si>
  <si>
    <t>Crystal S. Hussain</t>
  </si>
  <si>
    <t>Rebecca F. Hammond</t>
  </si>
  <si>
    <t>Harold M. Roy</t>
  </si>
  <si>
    <t>George M. Rutherford</t>
  </si>
  <si>
    <t>Mike T. Marsh</t>
  </si>
  <si>
    <t>Laura T. Roque</t>
  </si>
  <si>
    <t>Sally K. Page</t>
  </si>
  <si>
    <t>Nancy J. Mansour</t>
  </si>
  <si>
    <t>Keith R. Todd</t>
  </si>
  <si>
    <t>Brian B. Moody</t>
  </si>
  <si>
    <t>Bruce M. Vasquez</t>
  </si>
  <si>
    <t>Robert M. Schroeder</t>
  </si>
  <si>
    <t>Dorothy M. Bhandari</t>
  </si>
  <si>
    <t>Wesley J. Cronin</t>
  </si>
  <si>
    <t>Lauren J. Cheung</t>
  </si>
  <si>
    <t>Terri J. Soto</t>
  </si>
  <si>
    <t>Jasmine S. Tiwari</t>
  </si>
  <si>
    <t>Jeffrey B. Rao</t>
  </si>
  <si>
    <t>Rachel R. Morton</t>
  </si>
  <si>
    <t>Christine S. Slater</t>
  </si>
  <si>
    <t>Jay D. Williamson</t>
  </si>
  <si>
    <t>Mark N. Rivera</t>
  </si>
  <si>
    <t>Paul I. Wall</t>
  </si>
  <si>
    <t>Mildred R. Camacho</t>
  </si>
  <si>
    <t>Nicole N. Bautista</t>
  </si>
  <si>
    <t>Crystal A. Woo</t>
  </si>
  <si>
    <t>William G. John</t>
  </si>
  <si>
    <t>Oscar K. Petersen</t>
  </si>
  <si>
    <t>James I. S</t>
  </si>
  <si>
    <t>Donna A. Pandey</t>
  </si>
  <si>
    <t>Sharon C. Yee</t>
  </si>
  <si>
    <t>Amanda T. Jorgensen</t>
  </si>
  <si>
    <t>Amy N. Neal</t>
  </si>
  <si>
    <t>Dorothy J. Marshall</t>
  </si>
  <si>
    <t>Eric F. Prakash</t>
  </si>
  <si>
    <t>Judith B. Huang</t>
  </si>
  <si>
    <t>Peggy C. Cox</t>
  </si>
  <si>
    <t>Justin V. Moody</t>
  </si>
  <si>
    <t>Nancy T. Tucker</t>
  </si>
  <si>
    <t>Barbara D. Rider</t>
  </si>
  <si>
    <t>Sarah J. Guzman</t>
  </si>
  <si>
    <t>Diane A. Clark</t>
  </si>
  <si>
    <t>Jason M. Mullen</t>
  </si>
  <si>
    <t>Debra C. Mayer</t>
  </si>
  <si>
    <t>Joshua M. Manning</t>
  </si>
  <si>
    <t>Cynthia P. Khan</t>
  </si>
  <si>
    <t>Kim K. Khanna</t>
  </si>
  <si>
    <t>Beth I. Cheng</t>
  </si>
  <si>
    <t>Pamela J. Henry</t>
  </si>
  <si>
    <t>Betty F. Huang</t>
  </si>
  <si>
    <t>Henry J. Hayes</t>
  </si>
  <si>
    <t>Kimberly D. Ayala</t>
  </si>
  <si>
    <t>Rhonda J. Downing</t>
  </si>
  <si>
    <t>Sheila I. Salinas</t>
  </si>
  <si>
    <t>Tammy L. Sutherland</t>
  </si>
  <si>
    <t>Lindsey T. Armstrong</t>
  </si>
  <si>
    <t>Frances S. Flanagan</t>
  </si>
  <si>
    <t>Todd G. Murphy</t>
  </si>
  <si>
    <t>Pamela L. Powers</t>
  </si>
  <si>
    <t>Melissa F. Bee</t>
  </si>
  <si>
    <t>Richard G. Mercado</t>
  </si>
  <si>
    <t>Jessica F. Delgado</t>
  </si>
  <si>
    <t>Cynthia R. Norton</t>
  </si>
  <si>
    <t>Jeff C. Macdonald</t>
  </si>
  <si>
    <t>April B. Fox</t>
  </si>
  <si>
    <t>Betty S. Munoz</t>
  </si>
  <si>
    <t>Rhonda B. Reyes</t>
  </si>
  <si>
    <t>Kathleen B. Hall</t>
  </si>
  <si>
    <t>Danielle J. Rahman</t>
  </si>
  <si>
    <t>Louis G. Gunawan</t>
  </si>
  <si>
    <t>Tracy K. Chiu</t>
  </si>
  <si>
    <t>Scott N. Meyers</t>
  </si>
  <si>
    <t>Stephanie R. Long</t>
  </si>
  <si>
    <t>Mark D. Joshi</t>
  </si>
  <si>
    <t>Andrew K. Joshi</t>
  </si>
  <si>
    <t>Grace R. Ortega</t>
  </si>
  <si>
    <t>Christopher D. Valenzuela</t>
  </si>
  <si>
    <t>James F. Contreras</t>
  </si>
  <si>
    <t>Samantha M. Walker</t>
  </si>
  <si>
    <t>Elizabeth C. Butler</t>
  </si>
  <si>
    <t>Brian J. Barry</t>
  </si>
  <si>
    <t>April A. Thakur</t>
  </si>
  <si>
    <t>Jennifer R. Hunt</t>
  </si>
  <si>
    <t>Robert M. Cole</t>
  </si>
  <si>
    <t>Debra S. Stewart</t>
  </si>
  <si>
    <t>George M. Goodman</t>
  </si>
  <si>
    <t>Annette M. Wu</t>
  </si>
  <si>
    <t>Scott A. Shaw</t>
  </si>
  <si>
    <t>Travis P. Griffith</t>
  </si>
  <si>
    <t>Alvin D. Wall</t>
  </si>
  <si>
    <t>Marion O. Daley</t>
  </si>
  <si>
    <t>Sharon G. Cross</t>
  </si>
  <si>
    <t>Erica F. Shop</t>
  </si>
  <si>
    <t>William D. Larson</t>
  </si>
  <si>
    <t>Anthony L. Ang</t>
  </si>
  <si>
    <t>Bonnie E. Vazquez</t>
  </si>
  <si>
    <t>Samuel J. Santiago</t>
  </si>
  <si>
    <t>Craig L. Coates</t>
  </si>
  <si>
    <t>Terry W. Waite</t>
  </si>
  <si>
    <t>Cynthia J. Salazar</t>
  </si>
  <si>
    <t>Emily J. Chavez</t>
  </si>
  <si>
    <t>Jill P. Khoury</t>
  </si>
  <si>
    <t>Donald M. Nelson</t>
  </si>
  <si>
    <t>Brittany K. Davenport</t>
  </si>
  <si>
    <t>Howard J. Delgado</t>
  </si>
  <si>
    <t>Robert J. Kerr</t>
  </si>
  <si>
    <t>Cynthia A. Roth</t>
  </si>
  <si>
    <t>Samantha C. Cat</t>
  </si>
  <si>
    <t>Larry A. Dutton</t>
  </si>
  <si>
    <t>Natalie I. Griffin</t>
  </si>
  <si>
    <t>Carla D. Marin</t>
  </si>
  <si>
    <t>Debbie T. Francis</t>
  </si>
  <si>
    <t>Amy R. Henry</t>
  </si>
  <si>
    <t>Travis A. Norris</t>
  </si>
  <si>
    <t>Troy F. Agustin</t>
  </si>
  <si>
    <t>Virginia K. Warner</t>
  </si>
  <si>
    <t>Tammy F. Kay</t>
  </si>
  <si>
    <t>Mike F. Yusuf</t>
  </si>
  <si>
    <t>Mary D. Chua</t>
  </si>
  <si>
    <t>Melissa J. Osullivan</t>
  </si>
  <si>
    <t>Mark B. Cummings</t>
  </si>
  <si>
    <t>Daniel L. Rodriguez</t>
  </si>
  <si>
    <t>Kim D. Roberts</t>
  </si>
  <si>
    <t>Laura D. Legaspi</t>
  </si>
  <si>
    <t>Brian B. Farrell</t>
  </si>
  <si>
    <t>Shannon L. Ferguson</t>
  </si>
  <si>
    <t>Janet J. Grant</t>
  </si>
  <si>
    <t>Amanda D. Henry</t>
  </si>
  <si>
    <t>Jeffrey C. Davidson</t>
  </si>
  <si>
    <t>Maria S. Randall</t>
  </si>
  <si>
    <t>Jerry S. Chua</t>
  </si>
  <si>
    <t>Juan K. Fernandes</t>
  </si>
  <si>
    <t>Carrie T. Bennett</t>
  </si>
  <si>
    <t>Michael G. Khaled</t>
  </si>
  <si>
    <t>Debbie R. Alexander</t>
  </si>
  <si>
    <t>Troy S. May</t>
  </si>
  <si>
    <t>Lisa J. Obrien</t>
  </si>
  <si>
    <t>Katie F. Vargas</t>
  </si>
  <si>
    <t>Luis S. Cooper</t>
  </si>
  <si>
    <t>Jennifer D. Macdonald</t>
  </si>
  <si>
    <t>James J. Campbell</t>
  </si>
  <si>
    <t>Deborah T. Jay</t>
  </si>
  <si>
    <t>Jacob R. Parry</t>
  </si>
  <si>
    <t>Roger F. Phelps</t>
  </si>
  <si>
    <t>Ruth S. Grimm</t>
  </si>
  <si>
    <t>Fernando F. Newman</t>
  </si>
  <si>
    <t>Brittany J. Curran</t>
  </si>
  <si>
    <t>George R. Fields</t>
  </si>
  <si>
    <t>Mike P. Israel</t>
  </si>
  <si>
    <t>Juanita S. Adam</t>
  </si>
  <si>
    <t>Gary L. Riley</t>
  </si>
  <si>
    <t>Debra L. Olsen</t>
  </si>
  <si>
    <t>Gladys J. Reynolds</t>
  </si>
  <si>
    <t>James J. Turner</t>
  </si>
  <si>
    <t>Scott J. Ahmed</t>
  </si>
  <si>
    <t>Maria T. Norman</t>
  </si>
  <si>
    <t>Judy L. Noe</t>
  </si>
  <si>
    <t>Ann J. Lyons</t>
  </si>
  <si>
    <t>Benjamin D. Lara</t>
  </si>
  <si>
    <t>Frank J. Butt</t>
  </si>
  <si>
    <t>Anthony J. Michel</t>
  </si>
  <si>
    <t>Steve J. Hui</t>
  </si>
  <si>
    <t>Christopher F. Ramos</t>
  </si>
  <si>
    <t>Debbie M. Pierce</t>
  </si>
  <si>
    <t>Jonathan E. Higgins</t>
  </si>
  <si>
    <t>Fannie J. Lane</t>
  </si>
  <si>
    <t>Emily I. Ang</t>
  </si>
  <si>
    <t>Zachary J. Mcgowan</t>
  </si>
  <si>
    <t>Lisa S. Flowers</t>
  </si>
  <si>
    <t>Joyce F. Evans</t>
  </si>
  <si>
    <t>Marie F. Gray</t>
  </si>
  <si>
    <t>Jo F. Carpenter</t>
  </si>
  <si>
    <t>Pauline M. Robertson</t>
  </si>
  <si>
    <t>Gladys J. Russo</t>
  </si>
  <si>
    <t>Mary K. Henry</t>
  </si>
  <si>
    <t>Judith C. Calderon</t>
  </si>
  <si>
    <t>Wanda I. Moreno</t>
  </si>
  <si>
    <t>Clarence E. Antonio</t>
  </si>
  <si>
    <t>Betty F. Irwin</t>
  </si>
  <si>
    <t>Melissa A. Sampson</t>
  </si>
  <si>
    <t>Eric J. Leo</t>
  </si>
  <si>
    <t>Jennifer M. Lyons</t>
  </si>
  <si>
    <t>Marilyn D. Doran</t>
  </si>
  <si>
    <t>Elaine H. Barker</t>
  </si>
  <si>
    <t>Steven F. Sears</t>
  </si>
  <si>
    <t>Jennifer R. Doank</t>
  </si>
  <si>
    <t>Marilyn J. Kruger</t>
  </si>
  <si>
    <t>Ashley V. Kim</t>
  </si>
  <si>
    <t>Alexandra D. Kim</t>
  </si>
  <si>
    <t>Crystal T. Jain</t>
  </si>
  <si>
    <t>Linda F. Coleman</t>
  </si>
  <si>
    <t>Lindsey F. Ramirez</t>
  </si>
  <si>
    <t>Nicholas J. Ramos</t>
  </si>
  <si>
    <t>Nicole J. Hammond</t>
  </si>
  <si>
    <t>Richard F. Rowland</t>
  </si>
  <si>
    <t>Bryan N. Tanner</t>
  </si>
  <si>
    <t>Ronald G. Ma</t>
  </si>
  <si>
    <t>Beth C. Guerrero</t>
  </si>
  <si>
    <t>Lisa L. Desai</t>
  </si>
  <si>
    <t>Juanita D. Mitchell</t>
  </si>
  <si>
    <t>Lynn P. Alexander</t>
  </si>
  <si>
    <t>Samantha M. Parr</t>
  </si>
  <si>
    <t>Daniel T. Rahman</t>
  </si>
  <si>
    <t>Deborah M. Lawrence</t>
  </si>
  <si>
    <t>Lisa R. Dube</t>
  </si>
  <si>
    <t>Katherine M. Herrera</t>
  </si>
  <si>
    <t>Mary T. Davidson</t>
  </si>
  <si>
    <t>Gladys F. Rodriguez</t>
  </si>
  <si>
    <t>Tiffany J. Bruce</t>
  </si>
  <si>
    <t>Randy J. Kaufman</t>
  </si>
  <si>
    <t>Warren K. Fernandez</t>
  </si>
  <si>
    <t>Nicholas J. Mason</t>
  </si>
  <si>
    <t>Amanda T. Deleon</t>
  </si>
  <si>
    <t>Donald I. Estrada</t>
  </si>
  <si>
    <t>Robert G. Hughes</t>
  </si>
  <si>
    <t>Deborah K. Houston</t>
  </si>
  <si>
    <t>Dean M. Cohen</t>
  </si>
  <si>
    <t>Mary D. Mcdaniel</t>
  </si>
  <si>
    <t>Samantha M. Dupuis</t>
  </si>
  <si>
    <t>Thomas M. Woodward</t>
  </si>
  <si>
    <t>Peggy I. Tan</t>
  </si>
  <si>
    <t>Alexandra M. Alves</t>
  </si>
  <si>
    <t>Denise M. Cullen</t>
  </si>
  <si>
    <t>Tara D. Blanco</t>
  </si>
  <si>
    <t>Dale M. Long</t>
  </si>
  <si>
    <t>Lori M. Elder</t>
  </si>
  <si>
    <t>Aaron M. Lindsey</t>
  </si>
  <si>
    <t>Janet B. Cross</t>
  </si>
  <si>
    <t>Danielle R. Pathak</t>
  </si>
  <si>
    <t>Scott S. Schroeder</t>
  </si>
  <si>
    <t>Judy P. Mcdonough</t>
  </si>
  <si>
    <t>Norma P. Wagner</t>
  </si>
  <si>
    <t>Michael F. Chavez</t>
  </si>
  <si>
    <t>Suzanne J. Reddy</t>
  </si>
  <si>
    <t>Brenda J. Mohammad</t>
  </si>
  <si>
    <t>Donald J. Santana</t>
  </si>
  <si>
    <t>Richard I. Nguyen</t>
  </si>
  <si>
    <t>Gary R. Rawat</t>
  </si>
  <si>
    <t>Debbie V. Martinez</t>
  </si>
  <si>
    <t>Frances A. Washington</t>
  </si>
  <si>
    <t>Margaret R. Das</t>
  </si>
  <si>
    <t>Gary S. Gordon</t>
  </si>
  <si>
    <t>Jonathan E. Torres</t>
  </si>
  <si>
    <t>Dorothy N. Okeefe</t>
  </si>
  <si>
    <t>Adrienne J. Robinson</t>
  </si>
  <si>
    <t>Joseph M. Welch</t>
  </si>
  <si>
    <t>Lisa K. Chee</t>
  </si>
  <si>
    <t>Norman J. Leigh</t>
  </si>
  <si>
    <t>Kristy M. Pack</t>
  </si>
  <si>
    <t>Margaret T. Harding</t>
  </si>
  <si>
    <t>Janice J. Wall</t>
  </si>
  <si>
    <t>Benjamin M. Kay</t>
  </si>
  <si>
    <t>Steven V. Gillespie</t>
  </si>
  <si>
    <t>Katherine A. Yan</t>
  </si>
  <si>
    <t>Gail B. Townsend</t>
  </si>
  <si>
    <t>Gregory S. Hood</t>
  </si>
  <si>
    <t>Peggy C. Montoya</t>
  </si>
  <si>
    <t>Joan P. Frazier</t>
  </si>
  <si>
    <t>Lauren A. Coleman</t>
  </si>
  <si>
    <t>Samantha J. Tran</t>
  </si>
  <si>
    <t>George C. Chandra</t>
  </si>
  <si>
    <t>Gregory J. Padilla</t>
  </si>
  <si>
    <t>John P. Phan</t>
  </si>
  <si>
    <t>Becky J. Castro</t>
  </si>
  <si>
    <t>Barbara I. Jennings</t>
  </si>
  <si>
    <t>Nancy S. Snow</t>
  </si>
  <si>
    <t>Pauline J. Cheng</t>
  </si>
  <si>
    <t>Tom D. Garcia</t>
  </si>
  <si>
    <t>John J. Ortega</t>
  </si>
  <si>
    <t>Dennis S. Carr</t>
  </si>
  <si>
    <t>Jacob F. Youssef</t>
  </si>
  <si>
    <t>Sarah C. Huang</t>
  </si>
  <si>
    <t>Frank S. Shetty</t>
  </si>
  <si>
    <t>Erin M. Yang</t>
  </si>
  <si>
    <t>Donald G. Stewart</t>
  </si>
  <si>
    <t>Sheila V. Richardson</t>
  </si>
  <si>
    <t>Gloria L. Lo</t>
  </si>
  <si>
    <t>Ruby B. Fields</t>
  </si>
  <si>
    <t>Lois H. Graves</t>
  </si>
  <si>
    <t>Brandy M. Swanson</t>
  </si>
  <si>
    <t>Betty D. Hardin</t>
  </si>
  <si>
    <t>Theresa B. Hewitt</t>
  </si>
  <si>
    <t>Mallory P. Ferguson</t>
  </si>
  <si>
    <t>Nicole K. Richards</t>
  </si>
  <si>
    <t>Brian I. King</t>
  </si>
  <si>
    <t>David I. Stout</t>
  </si>
  <si>
    <t>Judith R. Manning</t>
  </si>
  <si>
    <t>Regina D. Charlton</t>
  </si>
  <si>
    <t>Mary B. Cooper</t>
  </si>
  <si>
    <t>Sean E. Obrien</t>
  </si>
  <si>
    <t>Cynthia I. Thornton</t>
  </si>
  <si>
    <t>Evelyn W. Walters</t>
  </si>
  <si>
    <t>William E. Bob</t>
  </si>
  <si>
    <t>Terry A. King</t>
  </si>
  <si>
    <t>Jeffrey E. Jimenez</t>
  </si>
  <si>
    <t>Kenneth G. Abraham</t>
  </si>
  <si>
    <t>Denise I. Hughes</t>
  </si>
  <si>
    <t>Carolyn J. Khalil</t>
  </si>
  <si>
    <t>Amanda T. Case</t>
  </si>
  <si>
    <t>Hazel E. Wu</t>
  </si>
  <si>
    <t>Nicole D. Fisher</t>
  </si>
  <si>
    <t>Mark M. Hughes</t>
  </si>
  <si>
    <t>Carol T. Han</t>
  </si>
  <si>
    <t>Linda A. Ghosh</t>
  </si>
  <si>
    <t>Michael M. Welch</t>
  </si>
  <si>
    <t>Holly T. Deleon</t>
  </si>
  <si>
    <t>Christopher A. Bennett</t>
  </si>
  <si>
    <t>Dennis T. Yu</t>
  </si>
  <si>
    <t>Mary I. Nolan</t>
  </si>
  <si>
    <t>Joshua W. Maina</t>
  </si>
  <si>
    <t>Frank C. Dalton</t>
  </si>
  <si>
    <t>James I. Cain</t>
  </si>
  <si>
    <t>Jennifer J. Ali</t>
  </si>
  <si>
    <t>Catherine S. Jo</t>
  </si>
  <si>
    <t>Sheree L. Lynch</t>
  </si>
  <si>
    <t>Dorothy M. Salazar</t>
  </si>
  <si>
    <t>Lucille J. Singh</t>
  </si>
  <si>
    <t>Debra P. Dunn</t>
  </si>
  <si>
    <t>Lindsey S. Wu</t>
  </si>
  <si>
    <t>Timothy A. Roberts</t>
  </si>
  <si>
    <t>Shannon J. Toledo</t>
  </si>
  <si>
    <t>Virginia C. Barrera</t>
  </si>
  <si>
    <t>Charles D. Mohd</t>
  </si>
  <si>
    <t>Brittany K. Duncan</t>
  </si>
  <si>
    <t>Sharon A. Garza</t>
  </si>
  <si>
    <t>Linda D. Cobb</t>
  </si>
  <si>
    <t>George B. Kline</t>
  </si>
  <si>
    <t>Steven S. Rasheed</t>
  </si>
  <si>
    <t>Carole F. Cottrell</t>
  </si>
  <si>
    <t>Melissa C. Fong</t>
  </si>
  <si>
    <t>Linda M. Mahajan</t>
  </si>
  <si>
    <t>Frank J. Kelley</t>
  </si>
  <si>
    <t>Cynthia D. Riley</t>
  </si>
  <si>
    <t>Phillip I. Norton</t>
  </si>
  <si>
    <t>Robert J. Morris</t>
  </si>
  <si>
    <t>Bruce F. Major</t>
  </si>
  <si>
    <t>Eric J. Malik</t>
  </si>
  <si>
    <t>Ashley C. Anthony</t>
  </si>
  <si>
    <t>Kyle B. Doyle</t>
  </si>
  <si>
    <t>Genevieve J. Herrera</t>
  </si>
  <si>
    <t>Helen P. Patel</t>
  </si>
  <si>
    <t>Jessica J. Smart</t>
  </si>
  <si>
    <t>Laura A. Davidson</t>
  </si>
  <si>
    <t>Kelly B. Bose</t>
  </si>
  <si>
    <t>Cindy D. Kumar</t>
  </si>
  <si>
    <t>Ana C. Gordon</t>
  </si>
  <si>
    <t>Robert K. Rojas</t>
  </si>
  <si>
    <t>Harold M. Pratt</t>
  </si>
  <si>
    <t>Regina R. Peters</t>
  </si>
  <si>
    <t>Margaret I. Sampson</t>
  </si>
  <si>
    <t>Virginia M. Willis</t>
  </si>
  <si>
    <t>Nicholas D. Roth</t>
  </si>
  <si>
    <t>Sandra I. Wong</t>
  </si>
  <si>
    <t>Zachary T. Burns</t>
  </si>
  <si>
    <t>Kayla J. Arellano</t>
  </si>
  <si>
    <t>Kyle A. Chan</t>
  </si>
  <si>
    <t>Francis J. Kim</t>
  </si>
  <si>
    <t>Kathy C. Jackson</t>
  </si>
  <si>
    <t>Paul D. Roy</t>
  </si>
  <si>
    <t>Earl R. Hayes</t>
  </si>
  <si>
    <t>Edward T. Braun</t>
  </si>
  <si>
    <t>Deborah C. Hoffman</t>
  </si>
  <si>
    <t>Margaret C. Crawford</t>
  </si>
  <si>
    <t>Sharon R. Wyatt</t>
  </si>
  <si>
    <t>Tracy K. Black</t>
  </si>
  <si>
    <t>Mark I. Potts</t>
  </si>
  <si>
    <t>James V. Howell</t>
  </si>
  <si>
    <t>Joy J. Barnett</t>
  </si>
  <si>
    <t>Kimberly F. Nunez</t>
  </si>
  <si>
    <t>Peggy J. Flores</t>
  </si>
  <si>
    <t>Susan J. Owen</t>
  </si>
  <si>
    <t>Jason I. Rahman</t>
  </si>
  <si>
    <t>Thomas P. Franco</t>
  </si>
  <si>
    <t>Susan P. Rice</t>
  </si>
  <si>
    <t>Brittany N. Mishra</t>
  </si>
  <si>
    <t>Dorothy J. Webber</t>
  </si>
  <si>
    <t>Gladys I. Callahan</t>
  </si>
  <si>
    <t>Tiffany J. Mitchell</t>
  </si>
  <si>
    <t>Ricky J. Parker</t>
  </si>
  <si>
    <t>Brian L. Burgess</t>
  </si>
  <si>
    <t>Paul K. English</t>
  </si>
  <si>
    <t>Marcus J. Sim</t>
  </si>
  <si>
    <t>Laura J. Gurung</t>
  </si>
  <si>
    <t>Thelma C. Gallegos</t>
  </si>
  <si>
    <t>Lucas J. Matthews</t>
  </si>
  <si>
    <t>Joan F. Davis</t>
  </si>
  <si>
    <t>Teresa F. Fox</t>
  </si>
  <si>
    <t>Kyle R. Owens</t>
  </si>
  <si>
    <t>Lisa S. Morris</t>
  </si>
  <si>
    <t>Amy I. Kirk</t>
  </si>
  <si>
    <t>Steven L. Chu</t>
  </si>
  <si>
    <t>Mark G. Kendall</t>
  </si>
  <si>
    <t>Marie I. Walker</t>
  </si>
  <si>
    <t>Lisa N. Hoang</t>
  </si>
  <si>
    <t>Douglas H. Frank</t>
  </si>
  <si>
    <t>Betty T. Galvez</t>
  </si>
  <si>
    <t>Joshua F. Stanton</t>
  </si>
  <si>
    <t>Gregory J. Francis</t>
  </si>
  <si>
    <t>Norman I. Walker</t>
  </si>
  <si>
    <t>Patrick F. Burton</t>
  </si>
  <si>
    <t>Logan J. Richards</t>
  </si>
  <si>
    <t>Marcus B. Chandra</t>
  </si>
  <si>
    <t>Kelly B. Richard</t>
  </si>
  <si>
    <t>Aaron J. Serrano</t>
  </si>
  <si>
    <t>Rick W. Salazar</t>
  </si>
  <si>
    <t>Julie B. Garner</t>
  </si>
  <si>
    <t>Jeffrey D. Delgado</t>
  </si>
  <si>
    <t>Edward R. Suresh</t>
  </si>
  <si>
    <t>Daniel J. Morgan</t>
  </si>
  <si>
    <t>Nicholas P. Das</t>
  </si>
  <si>
    <t>Robin J. Ford</t>
  </si>
  <si>
    <t>Sara J. Lamb</t>
  </si>
  <si>
    <t>Amy V. Snyder</t>
  </si>
  <si>
    <t>Karen S. Meyer</t>
  </si>
  <si>
    <t>Stacy A. Wilson</t>
  </si>
  <si>
    <t>Gabrielle L. Tan</t>
  </si>
  <si>
    <t>Wayne G. Howe</t>
  </si>
  <si>
    <t>Kyle A. Harris</t>
  </si>
  <si>
    <t>Andrew P. Smith</t>
  </si>
  <si>
    <t>Thomas G. Hammond</t>
  </si>
  <si>
    <t>Micheal S. Castro</t>
  </si>
  <si>
    <t>Stacey A. Johnston</t>
  </si>
  <si>
    <t>Peggy A. Harris</t>
  </si>
  <si>
    <t>Joseph J. Duffy</t>
  </si>
  <si>
    <t>Ruth C. Gardner</t>
  </si>
  <si>
    <t>Amy C. Galvan</t>
  </si>
  <si>
    <t>Tamara K. Raja</t>
  </si>
  <si>
    <t>Jon I. Biswas</t>
  </si>
  <si>
    <t>Patrick E. Hubbard</t>
  </si>
  <si>
    <t>Kelley T. Cameron</t>
  </si>
  <si>
    <t>Eddie M. Perez</t>
  </si>
  <si>
    <t>Jennifer V. Garza</t>
  </si>
  <si>
    <t>Gary T. Baker</t>
  </si>
  <si>
    <t>Samantha F. Paul</t>
  </si>
  <si>
    <t>Thelma J. Bradshaw</t>
  </si>
  <si>
    <t>Kristen C. Pugh</t>
  </si>
  <si>
    <t>Judy B. Zhang</t>
  </si>
  <si>
    <t>Terry M. Atkins</t>
  </si>
  <si>
    <t>Darrell T. Peters</t>
  </si>
  <si>
    <t>Monica D. Robertson</t>
  </si>
  <si>
    <t>Judith I. Ali</t>
  </si>
  <si>
    <t>Tiffany D. Cooper</t>
  </si>
  <si>
    <t>Tyrone C. Gutierrez</t>
  </si>
  <si>
    <t>Ann D. Pratt</t>
  </si>
  <si>
    <t>Amy E. Anderson</t>
  </si>
  <si>
    <t>Billy J. Burrows</t>
  </si>
  <si>
    <t>Joseph D. Man</t>
  </si>
  <si>
    <t>Gary J. Warner</t>
  </si>
  <si>
    <t>Ricky D. Flowers</t>
  </si>
  <si>
    <t>William L. Patterson</t>
  </si>
  <si>
    <t>Cynthia S. Cooper</t>
  </si>
  <si>
    <t>Ann F. Dubey</t>
  </si>
  <si>
    <t>Pamela P. Mercer</t>
  </si>
  <si>
    <t>Sarah J. Bradshaw</t>
  </si>
  <si>
    <t>Nathan P. Tripathi</t>
  </si>
  <si>
    <t>Ricky M. Gill</t>
  </si>
  <si>
    <t>Lillian F. Fox</t>
  </si>
  <si>
    <t>Ricky V. Robinson</t>
  </si>
  <si>
    <t>Joshua J. Roberts</t>
  </si>
  <si>
    <t>Paul D. Tejada</t>
  </si>
  <si>
    <t>Rodney T. Chan</t>
  </si>
  <si>
    <t>Scott N. Ashley</t>
  </si>
  <si>
    <t>Jordan J. Diana</t>
  </si>
  <si>
    <t>Walter A. Knowles</t>
  </si>
  <si>
    <t>Dawn M. Booth</t>
  </si>
  <si>
    <t>Marsha R. Wayne</t>
  </si>
  <si>
    <t>Grace A. Booth</t>
  </si>
  <si>
    <t>Matthew J. Rodriguez</t>
  </si>
  <si>
    <t>Matthew I. Low</t>
  </si>
  <si>
    <t>Denise P. Wise</t>
  </si>
  <si>
    <t>Alicia A. Mccarthy</t>
  </si>
  <si>
    <t>Jason J. Mccann</t>
  </si>
  <si>
    <t>Gail D. Mahon</t>
  </si>
  <si>
    <t>Joseph D. Curry</t>
  </si>
  <si>
    <t>Darlene D. Lima</t>
  </si>
  <si>
    <t>Brian C. Eaton</t>
  </si>
  <si>
    <t>Tyler G. Park</t>
  </si>
  <si>
    <t>Carolyn J. Hinton</t>
  </si>
  <si>
    <t>Harold M. Douglas</t>
  </si>
  <si>
    <t>Ashley T. Hogan</t>
  </si>
  <si>
    <t>David V. Silva</t>
  </si>
  <si>
    <t>Thomas D. Ferguson</t>
  </si>
  <si>
    <t>Andrew M. Pitts</t>
  </si>
  <si>
    <t>Dennis K. Head</t>
  </si>
  <si>
    <t>Nancy K. Mcdonald</t>
  </si>
  <si>
    <t>Jennifer T. Bartlett</t>
  </si>
  <si>
    <t>Linda J. Byrd</t>
  </si>
  <si>
    <t>Julie P. Campos</t>
  </si>
  <si>
    <t>Tyler S. Moore</t>
  </si>
  <si>
    <t>Randy A. Brock</t>
  </si>
  <si>
    <t>David K. Liu</t>
  </si>
  <si>
    <t>Laurie C. Davidson</t>
  </si>
  <si>
    <t>Jill J. Rushing</t>
  </si>
  <si>
    <t>Thomas C. Shannon</t>
  </si>
  <si>
    <t>Joseph B. Newton</t>
  </si>
  <si>
    <t>Kevin K. Clayton</t>
  </si>
  <si>
    <t>George V. Lester</t>
  </si>
  <si>
    <t>Jessica J. Graves</t>
  </si>
  <si>
    <t>Andrew S. Reed</t>
  </si>
  <si>
    <t>Micheal W. Tan</t>
  </si>
  <si>
    <t>Brandon D. Cole</t>
  </si>
  <si>
    <t>Chad M. Garcia</t>
  </si>
  <si>
    <t>Ronnie D. Wilkerson</t>
  </si>
  <si>
    <t>Debra M. Chua</t>
  </si>
  <si>
    <t>Donald M. Schmidt</t>
  </si>
  <si>
    <t>Clarence L. Long</t>
  </si>
  <si>
    <t>Steven A. Holt</t>
  </si>
  <si>
    <t>Stanley N. Flanagan</t>
  </si>
  <si>
    <t>Dwayne M. Norris</t>
  </si>
  <si>
    <t>George J. Santos</t>
  </si>
  <si>
    <t>Tammy J. Nichols</t>
  </si>
  <si>
    <t>Lynda J. Whitney</t>
  </si>
  <si>
    <t>Catherine I. Christensen</t>
  </si>
  <si>
    <t>Nancy V. Lee</t>
  </si>
  <si>
    <t>Judy D. Tay</t>
  </si>
  <si>
    <t>Jane J. Love</t>
  </si>
  <si>
    <t>Carolyn D. Reeves</t>
  </si>
  <si>
    <t>Gregory J. Wood</t>
  </si>
  <si>
    <t>Alex A. Mccoy</t>
  </si>
  <si>
    <t>Larry I. Garg</t>
  </si>
  <si>
    <t>Josephine D. Lynn</t>
  </si>
  <si>
    <t>Debbie J. Schmidt</t>
  </si>
  <si>
    <t>Jeffrey A. Chavez</t>
  </si>
  <si>
    <t>Jack A. Atkinson</t>
  </si>
  <si>
    <t>Lisa T. Warren</t>
  </si>
  <si>
    <t>Rickey S. Ventura</t>
  </si>
  <si>
    <t>Stephen M. George</t>
  </si>
  <si>
    <t>Heather G. Lawson</t>
  </si>
  <si>
    <t>Jessica S. Ryan</t>
  </si>
  <si>
    <t>Ashley M. Burgess</t>
  </si>
  <si>
    <t>Patrick K. Garcia</t>
  </si>
  <si>
    <t>Marjorie F. Ismail</t>
  </si>
  <si>
    <t>Dennis V. West</t>
  </si>
  <si>
    <t>Ashley I. Naik</t>
  </si>
  <si>
    <t>Joan N. Jacobs</t>
  </si>
  <si>
    <t>Nancy M. Ramsey</t>
  </si>
  <si>
    <t>Kelsey J. Carlson</t>
  </si>
  <si>
    <t>Rachel E. Edwards</t>
  </si>
  <si>
    <t>Peter O. Mcdermott</t>
  </si>
  <si>
    <t>Stephanie Y. Allen</t>
  </si>
  <si>
    <t>Jacqueline J. Barnes</t>
  </si>
  <si>
    <t>Eugene R. Mehta</t>
  </si>
  <si>
    <t>Christina K. Prasad</t>
  </si>
  <si>
    <t>Edward A. Price</t>
  </si>
  <si>
    <t>Jason T. Abdi</t>
  </si>
  <si>
    <t>Justin J. Poirier</t>
  </si>
  <si>
    <t>Joshua L. Cox</t>
  </si>
  <si>
    <t>Darren Z. Sam</t>
  </si>
  <si>
    <t>Elizabeth J. Fleming</t>
  </si>
  <si>
    <t>Tammy T. Hollis</t>
  </si>
  <si>
    <t>Andrew D. Banks</t>
  </si>
  <si>
    <t>Helen I. Mayer</t>
  </si>
  <si>
    <t>Jonathan I. Morris</t>
  </si>
  <si>
    <t>Lois V. Davis</t>
  </si>
  <si>
    <t>Nathan J. Beard</t>
  </si>
  <si>
    <t>Matthew J. Colon</t>
  </si>
  <si>
    <t>Dorothy T. Gonzalez</t>
  </si>
  <si>
    <t>Anthony F. Webster</t>
  </si>
  <si>
    <t>Sherry R. Will</t>
  </si>
  <si>
    <t>Carol C. Milner</t>
  </si>
  <si>
    <t>Sarah J. Dixon</t>
  </si>
  <si>
    <t>Frances R. Tolentino</t>
  </si>
  <si>
    <t>Eugene H. Novak</t>
  </si>
  <si>
    <t>Harry J. Moon</t>
  </si>
  <si>
    <t>Richard J. Kent</t>
  </si>
  <si>
    <t>Karen I. Romero</t>
  </si>
  <si>
    <t>George J. Ignacio</t>
  </si>
  <si>
    <t>Kelsey D. Luna</t>
  </si>
  <si>
    <t>Justin R. Tolentino</t>
  </si>
  <si>
    <t>Richard J. Singh</t>
  </si>
  <si>
    <t>Jennifer A. Cordova</t>
  </si>
  <si>
    <t>Willie C. Shah</t>
  </si>
  <si>
    <t>James A. Holland</t>
  </si>
  <si>
    <t>Jennifer M. Edwards</t>
  </si>
  <si>
    <t>Hannah L. Banks</t>
  </si>
  <si>
    <t>Scott M. Scott</t>
  </si>
  <si>
    <t>Kathy J. Schultz</t>
  </si>
  <si>
    <t>Mary W. Rice</t>
  </si>
  <si>
    <t>Robert H. Mcmahon</t>
  </si>
  <si>
    <t>Mildred J. Gillespie</t>
  </si>
  <si>
    <t>Shawn H. Jensen</t>
  </si>
  <si>
    <t>Joshua M. Hickman</t>
  </si>
  <si>
    <t>Stephen N. Vickers</t>
  </si>
  <si>
    <t>Timothy M. Wells</t>
  </si>
  <si>
    <t>Barbara N. Johnston</t>
  </si>
  <si>
    <t>Brenda R. Kearney</t>
  </si>
  <si>
    <t>Anthony J. Fisher</t>
  </si>
  <si>
    <t>Kathleen F. Harmon</t>
  </si>
  <si>
    <t>Dawn H. Moore</t>
  </si>
  <si>
    <t>Nicole C. Javed</t>
  </si>
  <si>
    <t>Martin I. Bird</t>
  </si>
  <si>
    <t>Martha S. Hanson</t>
  </si>
  <si>
    <t>Kenneth K. Rubio</t>
  </si>
  <si>
    <t>Jeremy H. Smith</t>
  </si>
  <si>
    <t>Brian M. Dutta</t>
  </si>
  <si>
    <t>Elizabeth J. Fry</t>
  </si>
  <si>
    <t>Michele E. Lozano</t>
  </si>
  <si>
    <t>Helen H. Qureshi</t>
  </si>
  <si>
    <t>Irene T. Agrawal</t>
  </si>
  <si>
    <t>Kathryn J. Dunn</t>
  </si>
  <si>
    <t>Carol J. Stephens</t>
  </si>
  <si>
    <t>Sue S. Atkinson</t>
  </si>
  <si>
    <t>Diane J. Alford</t>
  </si>
  <si>
    <t>Jamie L. Owen</t>
  </si>
  <si>
    <t>Douglas S. Saunders</t>
  </si>
  <si>
    <t>Linda J. Dalton</t>
  </si>
  <si>
    <t>Anthony C. Walker</t>
  </si>
  <si>
    <t>Dorothy H. Welsh</t>
  </si>
  <si>
    <t>Roy H. Mason</t>
  </si>
  <si>
    <t>Jennifer K. Doyle</t>
  </si>
  <si>
    <t>Richard D. Mark</t>
  </si>
  <si>
    <t>Brooke I. Pham</t>
  </si>
  <si>
    <t>Misty T. Valenzuela</t>
  </si>
  <si>
    <t>Erin J. Decker</t>
  </si>
  <si>
    <t>Bryan M. Shipley</t>
  </si>
  <si>
    <t>Nicholas I. Correa</t>
  </si>
  <si>
    <t>Justin B. Jane</t>
  </si>
  <si>
    <t>Carrie B. Henry</t>
  </si>
  <si>
    <t>Virgil M. Caldwell</t>
  </si>
  <si>
    <t>Kathleen H. Ahmad</t>
  </si>
  <si>
    <t>Raymond R. Scott</t>
  </si>
  <si>
    <t>Stacy C. Mcgregor</t>
  </si>
  <si>
    <t>Gerald J. Leung</t>
  </si>
  <si>
    <t>Lawrence A. Lewis</t>
  </si>
  <si>
    <t>Andrew I. Russo</t>
  </si>
  <si>
    <t>Betty R. Childs</t>
  </si>
  <si>
    <t>Samantha M. Mason</t>
  </si>
  <si>
    <t>Ashlee C. Kamal</t>
  </si>
  <si>
    <t>Jacqueline G. Romero</t>
  </si>
  <si>
    <t>Joshua J. Ingram</t>
  </si>
  <si>
    <t>Bonnie M. Salas</t>
  </si>
  <si>
    <t>Gerald N. Barton</t>
  </si>
  <si>
    <t>Joseph F. Kline</t>
  </si>
  <si>
    <t>Deborah K. Costa</t>
  </si>
  <si>
    <t>Jennifer A. Chan</t>
  </si>
  <si>
    <t>Charlie C. Jane</t>
  </si>
  <si>
    <t>Ruth P. Connor</t>
  </si>
  <si>
    <t>Dennis F. Villegas</t>
  </si>
  <si>
    <t>Nicole R. Lyons</t>
  </si>
  <si>
    <t>Betty G. Mccarthy</t>
  </si>
  <si>
    <t>Martin F. Gray</t>
  </si>
  <si>
    <t>Stephen J. Browning</t>
  </si>
  <si>
    <t>Mark J. Mcpherson</t>
  </si>
  <si>
    <t>Thelma A. Kang</t>
  </si>
  <si>
    <t>Sean M. Morin</t>
  </si>
  <si>
    <t>Ashley C. Mendez</t>
  </si>
  <si>
    <t>Shirley S. Maharaj</t>
  </si>
  <si>
    <t>Diana B. Marino</t>
  </si>
  <si>
    <t>Elizabeth F. Adel</t>
  </si>
  <si>
    <t>Joan G. Salazar</t>
  </si>
  <si>
    <t>Shirley T. Sampson</t>
  </si>
  <si>
    <t>Vicki K. Cheung</t>
  </si>
  <si>
    <t>Barbara B. Cohen</t>
  </si>
  <si>
    <t>Deborah L. Starr</t>
  </si>
  <si>
    <t>Diane V. Bailey</t>
  </si>
  <si>
    <t>Betty M. Johnston</t>
  </si>
  <si>
    <t>Shirley J. Higgins</t>
  </si>
  <si>
    <t>Mike J. Joyce</t>
  </si>
  <si>
    <t>Katherine D. Bansal</t>
  </si>
  <si>
    <t>Paul D. Chavez</t>
  </si>
  <si>
    <t>Michele S. Alcantara</t>
  </si>
  <si>
    <t>Victor B. Horton</t>
  </si>
  <si>
    <t>Brittany F. Williamson</t>
  </si>
  <si>
    <t>Debbie F. Beltran</t>
  </si>
  <si>
    <t>Julie J. Santoso</t>
  </si>
  <si>
    <t>Thomas J. Samy</t>
  </si>
  <si>
    <t>Jodi A. Thapa</t>
  </si>
  <si>
    <t>Martha M. Sanchez</t>
  </si>
  <si>
    <t>Justin M. Bauer</t>
  </si>
  <si>
    <t>Jason M. Joy</t>
  </si>
  <si>
    <t>Ruby D. Hawkins</t>
  </si>
  <si>
    <t>Donna E. Chowdhury</t>
  </si>
  <si>
    <t>Lisa T. Gonzalez</t>
  </si>
  <si>
    <t>Brittany J. Hampton</t>
  </si>
  <si>
    <t>Brent M. Bryant</t>
  </si>
  <si>
    <t>Kim M. Mercado</t>
  </si>
  <si>
    <t>Jessie F. Yadav</t>
  </si>
  <si>
    <t>Jamie J. Martins</t>
  </si>
  <si>
    <t>Carole F. Larson</t>
  </si>
  <si>
    <t>Teresa E. Torres</t>
  </si>
  <si>
    <t>Joshua S. Dean</t>
  </si>
  <si>
    <t>Jean J. Wilson</t>
  </si>
  <si>
    <t>Richard L. Woods</t>
  </si>
  <si>
    <t>Ellen F. Roth</t>
  </si>
  <si>
    <t>Judith R. Vaughn</t>
  </si>
  <si>
    <t>Barry S. Gibbs</t>
  </si>
  <si>
    <t>Jason I. Tucker</t>
  </si>
  <si>
    <t>Marie J. Wilcox</t>
  </si>
  <si>
    <t>Amanda F. Ferrer</t>
  </si>
  <si>
    <t>Megan M. Bennett</t>
  </si>
  <si>
    <t>Margaret H. Beck</t>
  </si>
  <si>
    <t>Krystal L. Wallace</t>
  </si>
  <si>
    <t>Steven K. Wall</t>
  </si>
  <si>
    <t>Cynthia C. Huffman</t>
  </si>
  <si>
    <t>Robert J. Nieves</t>
  </si>
  <si>
    <t>Susan N. Garcia</t>
  </si>
  <si>
    <t>Kristen F. Bradshaw</t>
  </si>
  <si>
    <t>Mark T. Ahmed</t>
  </si>
  <si>
    <t>Roberta A. Fletcher</t>
  </si>
  <si>
    <t>Lance M. Salinas</t>
  </si>
  <si>
    <t>Judith A. Bauer</t>
  </si>
  <si>
    <t>Debbie C. Nguyen</t>
  </si>
  <si>
    <t>George H. Coleman</t>
  </si>
  <si>
    <t>Courtney D. Swanson</t>
  </si>
  <si>
    <t>Courtney J. Rai</t>
  </si>
  <si>
    <t>Nicole A. Bender</t>
  </si>
  <si>
    <t>Thomas C. Hasan</t>
  </si>
  <si>
    <t>Ashley F. Bansal</t>
  </si>
  <si>
    <t>Matthew H. Kay</t>
  </si>
  <si>
    <t>Mark D. Day</t>
  </si>
  <si>
    <t>Brandon J. Welch</t>
  </si>
  <si>
    <t>Sheila L. Ling</t>
  </si>
  <si>
    <t>Peggy S. Mendez</t>
  </si>
  <si>
    <t>Jamie E. Gallo</t>
  </si>
  <si>
    <t>Don T. Tran</t>
  </si>
  <si>
    <t>Nancy R. Yap</t>
  </si>
  <si>
    <t>Jessica M. Cooper</t>
  </si>
  <si>
    <t>John O. Chung</t>
  </si>
  <si>
    <t>Christine M. Norton</t>
  </si>
  <si>
    <t>Matthew J. Morris</t>
  </si>
  <si>
    <t>Florence D. Caswell</t>
  </si>
  <si>
    <t>Cynthia H. Burgess</t>
  </si>
  <si>
    <t>Kenneth F. Garner</t>
  </si>
  <si>
    <t>Alex E. Mathews</t>
  </si>
  <si>
    <t>Shawn C. Valencia</t>
  </si>
  <si>
    <t>Marion J. Moore</t>
  </si>
  <si>
    <t>Edward J. Jacob</t>
  </si>
  <si>
    <t>Suzanne J. Gill</t>
  </si>
  <si>
    <t>Linda T. Barlow</t>
  </si>
  <si>
    <t>Chad J. Oconnor</t>
  </si>
  <si>
    <t>Phyllis A. Edwards</t>
  </si>
  <si>
    <t>Thomas F. Mays</t>
  </si>
  <si>
    <t>Belinda S. Perera</t>
  </si>
  <si>
    <t>William K. Beck</t>
  </si>
  <si>
    <t>John J. Michaels</t>
  </si>
  <si>
    <t>Norma F. Wood</t>
  </si>
  <si>
    <t>Justin S. Henderson</t>
  </si>
  <si>
    <t>Norma S. Hunt</t>
  </si>
  <si>
    <t>Tracy F. Jennings</t>
  </si>
  <si>
    <t>Jacob F. Hansen</t>
  </si>
  <si>
    <t>Scott D. Mcdonald</t>
  </si>
  <si>
    <t>Carol C. Sellers</t>
  </si>
  <si>
    <t>Jeffrey S. Odell</t>
  </si>
  <si>
    <t>Debra I. Coleman</t>
  </si>
  <si>
    <t>Amanda I. Daniels</t>
  </si>
  <si>
    <t>Billy J. Brewer</t>
  </si>
  <si>
    <t>Cindy D. Meyer</t>
  </si>
  <si>
    <t>Kim A. Stuart</t>
  </si>
  <si>
    <t>Carl F. Christian</t>
  </si>
  <si>
    <t>Jerry J. Rizal</t>
  </si>
  <si>
    <t>Kenneth S. Barron</t>
  </si>
  <si>
    <t>Betty C. Payne</t>
  </si>
  <si>
    <t>Kelly I. Raja</t>
  </si>
  <si>
    <t>James R. Liang</t>
  </si>
  <si>
    <t>Maureen I. Connolly</t>
  </si>
  <si>
    <t>Ruth M. Webb</t>
  </si>
  <si>
    <t>William J. Griffin</t>
  </si>
  <si>
    <t>Adam C. Wade</t>
  </si>
  <si>
    <t>Phyllis J. Cardenas</t>
  </si>
  <si>
    <t>Lauren J. Allen</t>
  </si>
  <si>
    <t>Teresa E. Wu</t>
  </si>
  <si>
    <t>Howard F. Armstrong</t>
  </si>
  <si>
    <t>Dennis J. Yousef</t>
  </si>
  <si>
    <t>Peter I. Newman</t>
  </si>
  <si>
    <t>Jeffrey A. Meehan</t>
  </si>
  <si>
    <t>Walter M. Dixit</t>
  </si>
  <si>
    <t>Peter I. Rodriguez</t>
  </si>
  <si>
    <t>Michael J. Mariano</t>
  </si>
  <si>
    <t>Jose A. Jackson</t>
  </si>
  <si>
    <t>Donna I. Giles</t>
  </si>
  <si>
    <t>Brandon D. Loh</t>
  </si>
  <si>
    <t>David N. Hood</t>
  </si>
  <si>
    <t>Samuel J. Nabil</t>
  </si>
  <si>
    <t>Clarence S. Sutton</t>
  </si>
  <si>
    <t>Danny J. Jacobs</t>
  </si>
  <si>
    <t>Michael C. Navarro</t>
  </si>
  <si>
    <t>Christine D. Chandra</t>
  </si>
  <si>
    <t>Dolores D. Howard</t>
  </si>
  <si>
    <t>Philip A. Tanner</t>
  </si>
  <si>
    <t>Mark J. Paul</t>
  </si>
  <si>
    <t>Christina S. Jain</t>
  </si>
  <si>
    <t>Myrtle J. Carrillo</t>
  </si>
  <si>
    <t>Kathy A. Rojas</t>
  </si>
  <si>
    <t>Edna W. Whittaker</t>
  </si>
  <si>
    <t>Henry R. Fong</t>
  </si>
  <si>
    <t>Rachel B. Hanson</t>
  </si>
  <si>
    <t>Samantha A. Saleem</t>
  </si>
  <si>
    <t>Benjamin L. Herrera</t>
  </si>
  <si>
    <t>Esther C. Robles</t>
  </si>
  <si>
    <t>Violet B. Shrivastava</t>
  </si>
  <si>
    <t>Amanda C. Steele</t>
  </si>
  <si>
    <t>Kristen D. Williams</t>
  </si>
  <si>
    <t>Paula D. Connolly</t>
  </si>
  <si>
    <t>Brian J. Camacho</t>
  </si>
  <si>
    <t>Debra A. Foster</t>
  </si>
  <si>
    <t>Robert J. Owen</t>
  </si>
  <si>
    <t>Jennifer J. Glenn</t>
  </si>
  <si>
    <t>Jordan H. Arora</t>
  </si>
  <si>
    <t>Deborah W. Alvarado</t>
  </si>
  <si>
    <t>Chelsea J. Duran</t>
  </si>
  <si>
    <t>Sharon D. Murray</t>
  </si>
  <si>
    <t>Frank C. Raj</t>
  </si>
  <si>
    <t>Joshua F. Hansen</t>
  </si>
  <si>
    <t>Marilyn E. Dempsey</t>
  </si>
  <si>
    <t>Christopher O. Angel</t>
  </si>
  <si>
    <t>Cynthia O. Brown</t>
  </si>
  <si>
    <t>Courtney F. Costello</t>
  </si>
  <si>
    <t>Angela F. Wells</t>
  </si>
  <si>
    <t>Steven C. Obrien</t>
  </si>
  <si>
    <t>Amanda J. Payne</t>
  </si>
  <si>
    <t>Virginia J. Lui</t>
  </si>
  <si>
    <t>Vicki L. Tay</t>
  </si>
  <si>
    <t>Sarah J. Williams</t>
  </si>
  <si>
    <t>Dennis S. Wilson</t>
  </si>
  <si>
    <t>James R. Fuller</t>
  </si>
  <si>
    <t>John I. Wiseman</t>
  </si>
  <si>
    <t>Alice I. Anthony</t>
  </si>
  <si>
    <t>Betty J. Griffiths</t>
  </si>
  <si>
    <t>Earl R. Williams</t>
  </si>
  <si>
    <t>Florence C. Gibson</t>
  </si>
  <si>
    <t>Eleanor G. Curran</t>
  </si>
  <si>
    <t>Melissa D. Hanna</t>
  </si>
  <si>
    <t>Kim M. Watts</t>
  </si>
  <si>
    <t>Mark J. Cross</t>
  </si>
  <si>
    <t>Debra F. Lane</t>
  </si>
  <si>
    <t>Jacob J. Nunez</t>
  </si>
  <si>
    <t>Dorothy C. Pereira</t>
  </si>
  <si>
    <t>Rosemary C. Bose</t>
  </si>
  <si>
    <t>Roberta M. Brown</t>
  </si>
  <si>
    <t>Lindsey T. Roy</t>
  </si>
  <si>
    <t>Benjamin D. Joshi</t>
  </si>
  <si>
    <t>Brandon C. Cross</t>
  </si>
  <si>
    <t>Kenneth M. Low</t>
  </si>
  <si>
    <t>Jeremy C. Cook</t>
  </si>
  <si>
    <t>Tyler F. Smart</t>
  </si>
  <si>
    <t>Barbara J. Jay</t>
  </si>
  <si>
    <t>Elsie T. Fry</t>
  </si>
  <si>
    <t>Michelle L. Cooper</t>
  </si>
  <si>
    <t>Jessica F. Gillespie</t>
  </si>
  <si>
    <t>Carol F. Johns</t>
  </si>
  <si>
    <t>Kimberly R. Gray</t>
  </si>
  <si>
    <t>Melanie W. Vyas</t>
  </si>
  <si>
    <t>Joyce S. S</t>
  </si>
  <si>
    <t>Alfred T. Farley</t>
  </si>
  <si>
    <t>Christine A. Chakraborty</t>
  </si>
  <si>
    <t>Kristopher A. Fitzpatrick</t>
  </si>
  <si>
    <t>Brian I. Jacob</t>
  </si>
  <si>
    <t>James K. Srivastava</t>
  </si>
  <si>
    <t>Jamie H. Brooks</t>
  </si>
  <si>
    <t>Amy J. Vieira</t>
  </si>
  <si>
    <t>Steve C. Mcdonald</t>
  </si>
  <si>
    <t>Marjorie F. Baez</t>
  </si>
  <si>
    <t>Paula A. Luna</t>
  </si>
  <si>
    <t>Diane D. Cooper</t>
  </si>
  <si>
    <t>Charles M. Lang</t>
  </si>
  <si>
    <t>Deborah M. Higgins</t>
  </si>
  <si>
    <t>Fred J. Little</t>
  </si>
  <si>
    <t>Paula L. Jordan</t>
  </si>
  <si>
    <t>Walter F. Williamson</t>
  </si>
  <si>
    <t>Jeremy D. Snyder</t>
  </si>
  <si>
    <t>Erica V. Guevara</t>
  </si>
  <si>
    <t>Joseph A. Morrison</t>
  </si>
  <si>
    <t>Amy H. Morales</t>
  </si>
  <si>
    <t>Barbara J. Flowers</t>
  </si>
  <si>
    <t>Jennifer V. Hu</t>
  </si>
  <si>
    <t>Beth P. Carroll</t>
  </si>
  <si>
    <t>Dustin Q. Cheng</t>
  </si>
  <si>
    <t>Nicholas J. Shahid</t>
  </si>
  <si>
    <t>Larry J. Austin</t>
  </si>
  <si>
    <t>Donald J. Blake</t>
  </si>
  <si>
    <t>Carmen K. Berg</t>
  </si>
  <si>
    <t>Julia K. Moore</t>
  </si>
  <si>
    <t>Angela T. Morrison</t>
  </si>
  <si>
    <t>Woodrow J. Shankar</t>
  </si>
  <si>
    <t>Tim E. Manuel</t>
  </si>
  <si>
    <t>Cheryl B. Lane</t>
  </si>
  <si>
    <t>David C. Coleman</t>
  </si>
  <si>
    <t>George I. Heart</t>
  </si>
  <si>
    <t>Sharon J. Howell</t>
  </si>
  <si>
    <t>Cameron N. Rogers</t>
  </si>
  <si>
    <t>Stella J. Ellis</t>
  </si>
  <si>
    <t>Ricky N. Wood</t>
  </si>
  <si>
    <t>Randy M. Finn</t>
  </si>
  <si>
    <t>Cynthia D. Moreira</t>
  </si>
  <si>
    <t>Michelle S. Chu</t>
  </si>
  <si>
    <t>Dawn I. Hernandez</t>
  </si>
  <si>
    <t>Kimberly I. Sullivan</t>
  </si>
  <si>
    <t>Julie J. Wallace</t>
  </si>
  <si>
    <t>Helen J. Jackson</t>
  </si>
  <si>
    <t>Christopher W. Fraser</t>
  </si>
  <si>
    <t>Chad T. Alvarez</t>
  </si>
  <si>
    <t>Frances M. Sharma</t>
  </si>
  <si>
    <t>Walter J. Karki</t>
  </si>
  <si>
    <t>Amanda L. Torres</t>
  </si>
  <si>
    <t>Susan I. Lindsey</t>
  </si>
  <si>
    <t>Emma F. Mclean</t>
  </si>
  <si>
    <t>Anna O. Kennedy</t>
  </si>
  <si>
    <t>Peggy D. Suresh</t>
  </si>
  <si>
    <t>Michael F. Almeida</t>
  </si>
  <si>
    <t>Sandra B. West</t>
  </si>
  <si>
    <t>Tiffany E. Tucker</t>
  </si>
  <si>
    <t>Jesse S. Prince</t>
  </si>
  <si>
    <t>Scott A. Bowers</t>
  </si>
  <si>
    <t>Delores F. Lucas</t>
  </si>
  <si>
    <t>Nicole W. Davies</t>
  </si>
  <si>
    <t>Anthony B. M</t>
  </si>
  <si>
    <t>Billy J. Li</t>
  </si>
  <si>
    <t>Samantha F. Kearney</t>
  </si>
  <si>
    <t>Lillian N. Madrid</t>
  </si>
  <si>
    <t>Richard I. Kent</t>
  </si>
  <si>
    <t>Tammy S. Abbas</t>
  </si>
  <si>
    <t>Nicholas B. Day</t>
  </si>
  <si>
    <t>Charles L. Morse</t>
  </si>
  <si>
    <t>Laura T. Richardson</t>
  </si>
  <si>
    <t>Jessica P. Rehman</t>
  </si>
  <si>
    <t>Jeffrey T. Shrestha</t>
  </si>
  <si>
    <t>Bobby I. Scott</t>
  </si>
  <si>
    <t>Sheila L. Gabriel</t>
  </si>
  <si>
    <t>Kristin W. Amin</t>
  </si>
  <si>
    <t>Mary G. Craig</t>
  </si>
  <si>
    <t>Gary S. Mccormick</t>
  </si>
  <si>
    <t>Heather C. Snider</t>
  </si>
  <si>
    <t>Alice S. Reid</t>
  </si>
  <si>
    <t>Justin G. Gordon</t>
  </si>
  <si>
    <t>Bruce W. Sharif</t>
  </si>
  <si>
    <t>Jeff L. Idris</t>
  </si>
  <si>
    <t>Tracy I. Sargent</t>
  </si>
  <si>
    <t>Emily S. Ball</t>
  </si>
  <si>
    <t>Ryan S. Reynolds</t>
  </si>
  <si>
    <t>Andrew F. Henderson</t>
  </si>
  <si>
    <t>Adrian N. Atkins</t>
  </si>
  <si>
    <t>Kristen C. Montgomery</t>
  </si>
  <si>
    <t>Michael B. Rosado</t>
  </si>
  <si>
    <t>Florence E. Coleman</t>
  </si>
  <si>
    <t>Charles S. Aziz</t>
  </si>
  <si>
    <t>Marguerite D. Massey</t>
  </si>
  <si>
    <t>Cheryl J. Phillips</t>
  </si>
  <si>
    <t>Sean J. Cardenas</t>
  </si>
  <si>
    <t>Warren J. Amin</t>
  </si>
  <si>
    <t>Joan T. Chandler</t>
  </si>
  <si>
    <t>Stephen J. Han</t>
  </si>
  <si>
    <t>Tiffany F. Howard</t>
  </si>
  <si>
    <t>Hazel D. Parsons</t>
  </si>
  <si>
    <t>John H. Pandey</t>
  </si>
  <si>
    <t>Jaime C. Schmidt</t>
  </si>
  <si>
    <t>Kendra T. King</t>
  </si>
  <si>
    <t>Michele K. Low</t>
  </si>
  <si>
    <t>Carolyn B. Haque</t>
  </si>
  <si>
    <t>Bruce L. Fraser</t>
  </si>
  <si>
    <t>Matthew H. Patel</t>
  </si>
  <si>
    <t>Joyce D. Rivers</t>
  </si>
  <si>
    <t>Heather I. Yee</t>
  </si>
  <si>
    <t>Julie F. Kaushik</t>
  </si>
  <si>
    <t>Christine L. Savage</t>
  </si>
  <si>
    <t>Debra D. Jack</t>
  </si>
  <si>
    <t>Nancy J. Gonzales</t>
  </si>
  <si>
    <t>Jessica J. Srivastava</t>
  </si>
  <si>
    <t>Rebecca J. Stevens</t>
  </si>
  <si>
    <t>Eugene T. Barry</t>
  </si>
  <si>
    <t>Diane F. Lai</t>
  </si>
  <si>
    <t>Shawn E. Ferrer</t>
  </si>
  <si>
    <t>Gregory O. Castillo</t>
  </si>
  <si>
    <t>Daniel J. Jenkins</t>
  </si>
  <si>
    <t>Amber C. Gilbert</t>
  </si>
  <si>
    <t>Chelsea D. Ward</t>
  </si>
  <si>
    <t>Kimberly J. Goldman</t>
  </si>
  <si>
    <t>Terri S. Bhatia</t>
  </si>
  <si>
    <t>David F. Marshall</t>
  </si>
  <si>
    <t>Susan N. Angeles</t>
  </si>
  <si>
    <t>Brittany K. Campos</t>
  </si>
  <si>
    <t>Caitlin F. Dee</t>
  </si>
  <si>
    <t>Patricia T. Martin</t>
  </si>
  <si>
    <t>Shawn C. Mahmoud</t>
  </si>
  <si>
    <t>Patti D. Keller</t>
  </si>
  <si>
    <t>Angela M. Chan</t>
  </si>
  <si>
    <t>Daniel J. John</t>
  </si>
  <si>
    <t>Evelyn P. Gurung</t>
  </si>
  <si>
    <t>Allen J. Rodgers</t>
  </si>
  <si>
    <t>Debbie E. Richard</t>
  </si>
  <si>
    <t>Phyllis R. Tran</t>
  </si>
  <si>
    <t>Jacob D. Valenzuela</t>
  </si>
  <si>
    <t>Gloria M. Cole</t>
  </si>
  <si>
    <t>Doris L. Kaiser</t>
  </si>
  <si>
    <t>Crystal J. Reyes</t>
  </si>
  <si>
    <t>Janice N. Clarke</t>
  </si>
  <si>
    <t>Mary R. Simon</t>
  </si>
  <si>
    <t>Raymond D. Ahmad</t>
  </si>
  <si>
    <t>Karen J. Hunt</t>
  </si>
  <si>
    <t>Nicole J. Singh</t>
  </si>
  <si>
    <t>Brandon G. Chen</t>
  </si>
  <si>
    <t>Alfred R. Barnett</t>
  </si>
  <si>
    <t>Eric B. Brooks</t>
  </si>
  <si>
    <t>Andrew L. Bob</t>
  </si>
  <si>
    <t>Shirley J. Lindsey</t>
  </si>
  <si>
    <t>Steven C. Cooper</t>
  </si>
  <si>
    <t>Wanda A. Robinson</t>
  </si>
  <si>
    <t>Courtney J. Noel</t>
  </si>
  <si>
    <t>Kenneth K. Hay</t>
  </si>
  <si>
    <t>Irene J. White</t>
  </si>
  <si>
    <t>Carol G. Crawford</t>
  </si>
  <si>
    <t>Sandra F. Tracy</t>
  </si>
  <si>
    <t>Vera C. Alexander</t>
  </si>
  <si>
    <t>Carol M. Hawkins</t>
  </si>
  <si>
    <t>Justin C. Soriano</t>
  </si>
  <si>
    <t>Darlene M. Hodges</t>
  </si>
  <si>
    <t>Carole M. Allen</t>
  </si>
  <si>
    <t>Michael M. Don</t>
  </si>
  <si>
    <t>Ronald J. Sinclair</t>
  </si>
  <si>
    <t>Kim T. Gee</t>
  </si>
  <si>
    <t>Donna F. Mahmood</t>
  </si>
  <si>
    <t>Erin F. Jadhav</t>
  </si>
  <si>
    <t>Jeffrey J. Robbins</t>
  </si>
  <si>
    <t>Gary J. Vasquez</t>
  </si>
  <si>
    <t>Joshua J. Park</t>
  </si>
  <si>
    <t>Sandra A. Leon</t>
  </si>
  <si>
    <t>Peggy E. Benson</t>
  </si>
  <si>
    <t>Robert D. Mackenzie</t>
  </si>
  <si>
    <t>Crystal M. Thomas</t>
  </si>
  <si>
    <t>Cynthia L. Hansen</t>
  </si>
  <si>
    <t>Delores W. Little</t>
  </si>
  <si>
    <t>Christopher D. Gregg</t>
  </si>
  <si>
    <t>Ramona O. Wong</t>
  </si>
  <si>
    <t>Janice B. Silva</t>
  </si>
  <si>
    <t>James P. Sawyer</t>
  </si>
  <si>
    <t>Jack J. Roy</t>
  </si>
  <si>
    <t>James M. Mcgrath</t>
  </si>
  <si>
    <t>Christopher F. Andrews</t>
  </si>
  <si>
    <t>Brian P. Hobbs</t>
  </si>
  <si>
    <t>Clyde P. Logan</t>
  </si>
  <si>
    <t>Anthony J. Romano</t>
  </si>
  <si>
    <t>Allan D. Green</t>
  </si>
  <si>
    <t>Glenn J. Washington</t>
  </si>
  <si>
    <t>Kim F. Amin</t>
  </si>
  <si>
    <t>Robert A. Newman</t>
  </si>
  <si>
    <t>Betty S. Michelle</t>
  </si>
  <si>
    <t>Jane I. Foster</t>
  </si>
  <si>
    <t>Patricia A. Nicholson</t>
  </si>
  <si>
    <t>Edith M. Snow</t>
  </si>
  <si>
    <t>Denise J. Mayer</t>
  </si>
  <si>
    <t>Cynthia C. Russell</t>
  </si>
  <si>
    <t>Kyle T. Byrd</t>
  </si>
  <si>
    <t>Mildred D. Warren</t>
  </si>
  <si>
    <t>Marie I. Yap</t>
  </si>
  <si>
    <t>Laura F. Salah</t>
  </si>
  <si>
    <t>Lisa J. Omar</t>
  </si>
  <si>
    <t>Laura G. Belcher</t>
  </si>
  <si>
    <t>Cynthia J. Olsen</t>
  </si>
  <si>
    <t>Juanita B. Cortez</t>
  </si>
  <si>
    <t>Paula E. Lim</t>
  </si>
  <si>
    <t>Justin J. Goodwin</t>
  </si>
  <si>
    <t>Cindy L. Teoh</t>
  </si>
  <si>
    <t>Heather A. Wood</t>
  </si>
  <si>
    <t>Bertha L. Munoz</t>
  </si>
  <si>
    <t>Sheila J. Rose</t>
  </si>
  <si>
    <t>Elizabeth D. Taylor</t>
  </si>
  <si>
    <t>Douglas E. Jones</t>
  </si>
  <si>
    <t>Brittany S. Rahman</t>
  </si>
  <si>
    <t>Donald J. Aja</t>
  </si>
  <si>
    <t>Lindsay F. Stokes</t>
  </si>
  <si>
    <t>Doris D. Lamb</t>
  </si>
  <si>
    <t>Bobby B. Webb</t>
  </si>
  <si>
    <t>Angela E. Stevens</t>
  </si>
  <si>
    <t>Nicole M. Holland</t>
  </si>
  <si>
    <t>Debra T. Barlow</t>
  </si>
  <si>
    <t>Ernest J. Perera</t>
  </si>
  <si>
    <t>Dennis K. Raza</t>
  </si>
  <si>
    <t>Elsie M. Potter</t>
  </si>
  <si>
    <t>Junior S. Godfrey</t>
  </si>
  <si>
    <t>Samantha M. Goodman</t>
  </si>
  <si>
    <t>Aaron D. Barrett</t>
  </si>
  <si>
    <t>Craig A. Gomez</t>
  </si>
  <si>
    <t>John D. Hickey</t>
  </si>
  <si>
    <t>Nancy K. Singleton</t>
  </si>
  <si>
    <t>Eugene H. Rock</t>
  </si>
  <si>
    <t>Thomas M. Parsons</t>
  </si>
  <si>
    <t>Christina E. Levy</t>
  </si>
  <si>
    <t>Benjamin R. Velasquez</t>
  </si>
  <si>
    <t>Harold J. Beach</t>
  </si>
  <si>
    <t>Daniel K. Oreilly</t>
  </si>
  <si>
    <t>Lorraine S. Lake</t>
  </si>
  <si>
    <t>Lauren D. Montoya</t>
  </si>
  <si>
    <t>Dennis E. Ortiz</t>
  </si>
  <si>
    <t>Kim C. Gordon</t>
  </si>
  <si>
    <t>Kimberly K. Hammond</t>
  </si>
  <si>
    <t>Tracey I. Smith</t>
  </si>
  <si>
    <t>Clifford J. Barrett</t>
  </si>
  <si>
    <t>Nicholas A. Dickerson</t>
  </si>
  <si>
    <t>April J. Verma</t>
  </si>
  <si>
    <t>Mark S. Thompson</t>
  </si>
  <si>
    <t>Micheal F. Dale</t>
  </si>
  <si>
    <t>Traci W. Reynolds</t>
  </si>
  <si>
    <t>Debra T. Erickson</t>
  </si>
  <si>
    <t>Eleanor K. Powers</t>
  </si>
  <si>
    <t>Susan F. Huynh</t>
  </si>
  <si>
    <t>Shawn R. Valdez</t>
  </si>
  <si>
    <t>Jeremy J. Morgan</t>
  </si>
  <si>
    <t>Allen B. Stone</t>
  </si>
  <si>
    <t>Maria M. Wong</t>
  </si>
  <si>
    <t>Sharon A. Yuan</t>
  </si>
  <si>
    <t>Angela F. Fitzgerald</t>
  </si>
  <si>
    <t>Terry F. Yau</t>
  </si>
  <si>
    <t>Annette T. Jacobson</t>
  </si>
  <si>
    <t>Joshua F. Leong</t>
  </si>
  <si>
    <t>Bobby J. Rai</t>
  </si>
  <si>
    <t>Daniel K. Gonzales</t>
  </si>
  <si>
    <t>Erin S. Colon</t>
  </si>
  <si>
    <t>Patricia C. Foster</t>
  </si>
  <si>
    <t>Lauren R. Mahmoud</t>
  </si>
  <si>
    <t>Ashley C. Chandler</t>
  </si>
  <si>
    <t>Ronald M. Mitchell</t>
  </si>
  <si>
    <t>Jason S. Mckinney</t>
  </si>
  <si>
    <t>Rhonda C. Duffy</t>
  </si>
  <si>
    <t>Matthew L. Davis</t>
  </si>
  <si>
    <t>Darryl J. Dennis</t>
  </si>
  <si>
    <t>Edith F. Cobb</t>
  </si>
  <si>
    <t>Edward A. Shepherd</t>
  </si>
  <si>
    <t>Debra D. Cruz</t>
  </si>
  <si>
    <t>Thomas E. Shaw</t>
  </si>
  <si>
    <t>Florence B. Hunter</t>
  </si>
  <si>
    <t>Gary L. Bear</t>
  </si>
  <si>
    <t>Meghan S. Ang</t>
  </si>
  <si>
    <t>Eileen S. Taylor</t>
  </si>
  <si>
    <t>Tiffany C. Harun</t>
  </si>
  <si>
    <t>Brittany E. Sutton</t>
  </si>
  <si>
    <t>Rodney L. Woodward</t>
  </si>
  <si>
    <t>Ruth I. Hoang</t>
  </si>
  <si>
    <t>Amber R. Carey</t>
  </si>
  <si>
    <t>Marjorie C. Benjamin</t>
  </si>
  <si>
    <t>Amy M. Wan</t>
  </si>
  <si>
    <t>Dorothy R. Godwin</t>
  </si>
  <si>
    <t>Joyce J. Mendoza</t>
  </si>
  <si>
    <t>Audrey S. Gardner</t>
  </si>
  <si>
    <t>Dorothy J. Brady</t>
  </si>
  <si>
    <t>William I. Powell</t>
  </si>
  <si>
    <t>Donald E. Pandey</t>
  </si>
  <si>
    <t>Daniel F. Ryan</t>
  </si>
  <si>
    <t>Brandy M. Larsen</t>
  </si>
  <si>
    <t>Johnny V. Lang</t>
  </si>
  <si>
    <t>William E. Ham</t>
  </si>
  <si>
    <t>Martha H. Ayala</t>
  </si>
  <si>
    <t>David L. Matthews</t>
  </si>
  <si>
    <t>Andrew V. Alexander</t>
  </si>
  <si>
    <t>Christopher P. Diaz</t>
  </si>
  <si>
    <t>Mark J. Goodwin</t>
  </si>
  <si>
    <t>Cynthia J. Abad</t>
  </si>
  <si>
    <t>Carlos C. Ansari</t>
  </si>
  <si>
    <t>Carol M. Devlin</t>
  </si>
  <si>
    <t>Kathy C. Peters</t>
  </si>
  <si>
    <t>Dawn M. Kim</t>
  </si>
  <si>
    <t>Nichole S. Moran</t>
  </si>
  <si>
    <t>Robin L. Anwar</t>
  </si>
  <si>
    <t>Tyler I. Higgins</t>
  </si>
  <si>
    <t>Kayla I. Fisher</t>
  </si>
  <si>
    <t>Tara J. Hall</t>
  </si>
  <si>
    <t>Tammy F. La</t>
  </si>
  <si>
    <t>Ashley G. Davis</t>
  </si>
  <si>
    <t>Kimberly J. Mittal</t>
  </si>
  <si>
    <t>Benjamin Z. Chen</t>
  </si>
  <si>
    <t>Marilyn M. Woodward</t>
  </si>
  <si>
    <t>Ronald K. Noel</t>
  </si>
  <si>
    <t>Francis B. Kent</t>
  </si>
  <si>
    <t>Nancy L. Tucker</t>
  </si>
  <si>
    <t>William T. Lee</t>
  </si>
  <si>
    <t>Wendy L. Wright</t>
  </si>
  <si>
    <t>Daniel J. Hunt</t>
  </si>
  <si>
    <t>Steven K. Rao</t>
  </si>
  <si>
    <t>Michele T. Fernandez</t>
  </si>
  <si>
    <t>Lori I. Mack</t>
  </si>
  <si>
    <t>Cynthia M. Soriano</t>
  </si>
  <si>
    <t>Debra C. Campos</t>
  </si>
  <si>
    <t>Marc D. Ferguson</t>
  </si>
  <si>
    <t>Janice F. Jenkins</t>
  </si>
  <si>
    <t>Brandy T. Norton</t>
  </si>
  <si>
    <t>Barbara C. Healy</t>
  </si>
  <si>
    <t>Richard F. York</t>
  </si>
  <si>
    <t>Laura J. Black</t>
  </si>
  <si>
    <t>Joan G. Frazier</t>
  </si>
  <si>
    <t>Margaret S. Jamal</t>
  </si>
  <si>
    <t>Joshua M. Frey</t>
  </si>
  <si>
    <t>Nicholas R. Wills</t>
  </si>
  <si>
    <t>Stephen A. Donahue</t>
  </si>
  <si>
    <t>Lisa G. Borja</t>
  </si>
  <si>
    <t>Kathryn F. Street</t>
  </si>
  <si>
    <t>Melanie J. Stewart</t>
  </si>
  <si>
    <t>Tina F. Soni</t>
  </si>
  <si>
    <t>Carolyn J. Gonzales</t>
  </si>
  <si>
    <t>Michelle C. Gray</t>
  </si>
  <si>
    <t>Jerry J. Fong</t>
  </si>
  <si>
    <t>Jacqueline H. Heath</t>
  </si>
  <si>
    <t>Benjamin R. Douglas</t>
  </si>
  <si>
    <t>Christopher K. Arif</t>
  </si>
  <si>
    <t>Jessica J. Denton</t>
  </si>
  <si>
    <t>Danny D. Brooks</t>
  </si>
  <si>
    <t>Ashley R. Gurung</t>
  </si>
  <si>
    <t>Heather J. Osborne</t>
  </si>
  <si>
    <t>Lisa J. Armstrong</t>
  </si>
  <si>
    <t>Brittney C. Barry</t>
  </si>
  <si>
    <t>Stephanie A. Day</t>
  </si>
  <si>
    <t>Jeff G. Boyd</t>
  </si>
  <si>
    <t>Randy E. Larson</t>
  </si>
  <si>
    <t>Lillian L. Swartz</t>
  </si>
  <si>
    <t>Marilyn T. Dawson</t>
  </si>
  <si>
    <t>Cynthia J. Thapa</t>
  </si>
  <si>
    <t>Laura K. Soto</t>
  </si>
  <si>
    <t>Daniel C. Byrne</t>
  </si>
  <si>
    <t>Tracey D. Hasan</t>
  </si>
  <si>
    <t>Christine I. Valencia</t>
  </si>
  <si>
    <t>Ashley A. Dean</t>
  </si>
  <si>
    <t>Shaun I. Robertson</t>
  </si>
  <si>
    <t>Ronnie R. Russo</t>
  </si>
  <si>
    <t>Ronald J. Robert</t>
  </si>
  <si>
    <t>William D. Alam</t>
  </si>
  <si>
    <t>Ruth G. Black</t>
  </si>
  <si>
    <t>Lisa T. Davidson</t>
  </si>
  <si>
    <t>Zachary J. Leal</t>
  </si>
  <si>
    <t>Sherri D. Nguyen</t>
  </si>
  <si>
    <t>Matthew A. Hopkins</t>
  </si>
  <si>
    <t>Deborah D. Gregory</t>
  </si>
  <si>
    <t>Cynthia H. Lau</t>
  </si>
  <si>
    <t>Dennis K. Greer</t>
  </si>
  <si>
    <t>Holly J. Akram</t>
  </si>
  <si>
    <t>Brittany L. Quinn</t>
  </si>
  <si>
    <t>Brittany S. Hensley</t>
  </si>
  <si>
    <t>Carolyn K. Salleh</t>
  </si>
  <si>
    <t>Catherine W. Duffy</t>
  </si>
  <si>
    <t>Carolyn K. Robertson</t>
  </si>
  <si>
    <t>Tracy M. Foster</t>
  </si>
  <si>
    <t>Tyler I. Munoz</t>
  </si>
  <si>
    <t>Brenda C. Davenport</t>
  </si>
  <si>
    <t>Florence R. Newton</t>
  </si>
  <si>
    <t>Nicholas J. Acosta</t>
  </si>
  <si>
    <t>Kelly F. Rogers</t>
  </si>
  <si>
    <t>Grace S. Stokes</t>
  </si>
  <si>
    <t>Chad A. Mullins</t>
  </si>
  <si>
    <t>Brittany J. Curry</t>
  </si>
  <si>
    <t>Virginia J. Vargas</t>
  </si>
  <si>
    <t>Jennifer C. Hickman</t>
  </si>
  <si>
    <t>Chris S. Zhang</t>
  </si>
  <si>
    <t>Dennis P. Arnold</t>
  </si>
  <si>
    <t>Michele C. Schwartz</t>
  </si>
  <si>
    <t>Albert J. Webber</t>
  </si>
  <si>
    <t>Jodi J. Graham</t>
  </si>
  <si>
    <t>Belinda H. Davies</t>
  </si>
  <si>
    <t>Ryan L. Oneil</t>
  </si>
  <si>
    <t>Darlene L. Dodd</t>
  </si>
  <si>
    <t>Patti A. Muller</t>
  </si>
  <si>
    <t>Danielle D. Becker</t>
  </si>
  <si>
    <t>Lindsay C. Norman</t>
  </si>
  <si>
    <t>Tyler C. Duke</t>
  </si>
  <si>
    <t>Edward P. Weaver</t>
  </si>
  <si>
    <t>Donnie I. House</t>
  </si>
  <si>
    <t>Sally R. Rollins</t>
  </si>
  <si>
    <t>Jonathan F. Hong</t>
  </si>
  <si>
    <t>Michael J. Adrian</t>
  </si>
  <si>
    <t>Jason C. Francisco</t>
  </si>
  <si>
    <t>Vicki R. Larson</t>
  </si>
  <si>
    <t>Katherine P. Burke</t>
  </si>
  <si>
    <t>Natalie F. Lin</t>
  </si>
  <si>
    <t>Melissa A. Singleton</t>
  </si>
  <si>
    <t>Sarah K. Mosher</t>
  </si>
  <si>
    <t>Lori D. Tran</t>
  </si>
  <si>
    <t>Ann F. Bruce</t>
  </si>
  <si>
    <t>Alice W. Dickens</t>
  </si>
  <si>
    <t>Michele M. Mead</t>
  </si>
  <si>
    <t>William S. Bullock</t>
  </si>
  <si>
    <t>Benjamin R. Swan</t>
  </si>
  <si>
    <t>Lacey V. Aguilar</t>
  </si>
  <si>
    <t>Eric M. Davidson</t>
  </si>
  <si>
    <t>Andrew F. Reed</t>
  </si>
  <si>
    <t>Linda M. Moran</t>
  </si>
  <si>
    <t>Charles L. Lara</t>
  </si>
  <si>
    <t>Nathan D. Pandey</t>
  </si>
  <si>
    <t>Courtney L. Chan</t>
  </si>
  <si>
    <t>Katie T. Spears</t>
  </si>
  <si>
    <t>Steve D. Cross</t>
  </si>
  <si>
    <t>Monica H. Pereira</t>
  </si>
  <si>
    <t>William F. Nath</t>
  </si>
  <si>
    <t>Randy H. Monroe</t>
  </si>
  <si>
    <t>Kevin D. Williams</t>
  </si>
  <si>
    <t>William I. Main</t>
  </si>
  <si>
    <t>Erica S. Figueroa</t>
  </si>
  <si>
    <t>Ralph A. Camacho</t>
  </si>
  <si>
    <t>Jacqueline F. Francisco</t>
  </si>
  <si>
    <t>George S. Norris</t>
  </si>
  <si>
    <t>Michelle L. Ang</t>
  </si>
  <si>
    <t>Teresa F. Grace</t>
  </si>
  <si>
    <t>Kevin N. Weber</t>
  </si>
  <si>
    <t>Tiffany D. Henley</t>
  </si>
  <si>
    <t>Todd M. Jadhav</t>
  </si>
  <si>
    <t>Mark F. Rai</t>
  </si>
  <si>
    <t>Shannon W. John</t>
  </si>
  <si>
    <t>Jack N. Buck</t>
  </si>
  <si>
    <t>Cheryl J. Ismail</t>
  </si>
  <si>
    <t>Lawrence N. Mcfadden</t>
  </si>
  <si>
    <t>Jessica N. Kerr</t>
  </si>
  <si>
    <t>Joshua C. Molina</t>
  </si>
  <si>
    <t>Michele I. Stephen</t>
  </si>
  <si>
    <t>Herbert L. Carson</t>
  </si>
  <si>
    <t>Nancy P. Lin</t>
  </si>
  <si>
    <t>Donald J. Walker</t>
  </si>
  <si>
    <t>Christina D. Klein</t>
  </si>
  <si>
    <t>David A. Lambert</t>
  </si>
  <si>
    <t>Helen M. Kaur</t>
  </si>
  <si>
    <t>Kim F. Morris</t>
  </si>
  <si>
    <t>Richard G. Sandoval</t>
  </si>
  <si>
    <t>Ashley M. Raj</t>
  </si>
  <si>
    <t>Rachel I. Walker</t>
  </si>
  <si>
    <t>David R. Wright</t>
  </si>
  <si>
    <t>Jason M. Pierce</t>
  </si>
  <si>
    <t>Heather S. Kumar</t>
  </si>
  <si>
    <t>Daniel R. Berry</t>
  </si>
  <si>
    <t>Patricia D. Noel</t>
  </si>
  <si>
    <t>Jamie A. Kemp</t>
  </si>
  <si>
    <t>Ryan L. Newton</t>
  </si>
  <si>
    <t>Linda O. Chan</t>
  </si>
  <si>
    <t>Robert L. Goodman</t>
  </si>
  <si>
    <t>Elizabeth S. Nicholson</t>
  </si>
  <si>
    <t>Debra C. Habib</t>
  </si>
  <si>
    <t>Mark B. Strickland</t>
  </si>
  <si>
    <t>Anna K. Archer</t>
  </si>
  <si>
    <t>Justin T. Mathew</t>
  </si>
  <si>
    <t>Samantha B. Snow</t>
  </si>
  <si>
    <t>Kelly M. Black</t>
  </si>
  <si>
    <t>Clara H. Parks</t>
  </si>
  <si>
    <t>Thomas G. Pereira</t>
  </si>
  <si>
    <t>Richard D. Page</t>
  </si>
  <si>
    <t>Harold S. Carr</t>
  </si>
  <si>
    <t>Jeff J. Russell</t>
  </si>
  <si>
    <t>Shawn J. Ayers</t>
  </si>
  <si>
    <t>Andrea J. Harvey</t>
  </si>
  <si>
    <t>Marie I. Lewis</t>
  </si>
  <si>
    <t>Elaine M. Duncan</t>
  </si>
  <si>
    <t>Lois A. Park</t>
  </si>
  <si>
    <t>Douglas T. Ibarra</t>
  </si>
  <si>
    <t>Susan F. Lawson</t>
  </si>
  <si>
    <t>Christina J. Singleton</t>
  </si>
  <si>
    <t>Debra K. Ali</t>
  </si>
  <si>
    <t>Kim N. Martinez</t>
  </si>
  <si>
    <t>Marie A. Boyd</t>
  </si>
  <si>
    <t>Ethel R. Rodriguez</t>
  </si>
  <si>
    <t>Amanda T. Henson</t>
  </si>
  <si>
    <t>Larry J. Walsh</t>
  </si>
  <si>
    <t>Larry C. Hussain</t>
  </si>
  <si>
    <t>Chris C. Ha</t>
  </si>
  <si>
    <t>Lauren A. Koh</t>
  </si>
  <si>
    <t>Sandra D. Frank</t>
  </si>
  <si>
    <t>Rickey B. Lu</t>
  </si>
  <si>
    <t>Keith S. Coleman</t>
  </si>
  <si>
    <t>Dennis T. Simon</t>
  </si>
  <si>
    <t>Thomas L. Sheppard</t>
  </si>
  <si>
    <t>Lisa I. Armstrong</t>
  </si>
  <si>
    <t>Doris B. Atkinson</t>
  </si>
  <si>
    <t>Matthew L. Kamau</t>
  </si>
  <si>
    <t>Eleanor J. Bean</t>
  </si>
  <si>
    <t>Brandon C. Daniel</t>
  </si>
  <si>
    <t>Kristin T. Graham</t>
  </si>
  <si>
    <t>Nathan I. House</t>
  </si>
  <si>
    <t>Nancy A. Dickerson</t>
  </si>
  <si>
    <t>Eugene K. Kenny</t>
  </si>
  <si>
    <t>Janet F. Washington</t>
  </si>
  <si>
    <t>Judy M. Meadows</t>
  </si>
  <si>
    <t>Billy C. Kadam</t>
  </si>
  <si>
    <t>Gary S. Louis</t>
  </si>
  <si>
    <t>Harry H. Williams</t>
  </si>
  <si>
    <t>Mitchell A. Marshall</t>
  </si>
  <si>
    <t>Gregory S. Chavez</t>
  </si>
  <si>
    <t>Lloyd M. Davies</t>
  </si>
  <si>
    <t>Kayla A. Hart</t>
  </si>
  <si>
    <t>Edward R. Dennis</t>
  </si>
  <si>
    <t>Jason J. Winter</t>
  </si>
  <si>
    <t>Debra A. Wells</t>
  </si>
  <si>
    <t>Shawn G. Murphy</t>
  </si>
  <si>
    <t>Douglas J. Mchugh</t>
  </si>
  <si>
    <t>Russell R. Velasco</t>
  </si>
  <si>
    <t>Jonathan B. Chong</t>
  </si>
  <si>
    <t>John J. Cruz</t>
  </si>
  <si>
    <t>Randall L. Goh</t>
  </si>
  <si>
    <t>Frances I. Gilmore</t>
  </si>
  <si>
    <t>Edward S. Carroll</t>
  </si>
  <si>
    <t>Keith K. Fleming</t>
  </si>
  <si>
    <t>Chad K. Dudley</t>
  </si>
  <si>
    <t>Jonathan B. Mohamed</t>
  </si>
  <si>
    <t>Margaret O. Mays</t>
  </si>
  <si>
    <t>Brittany M. Lawrence</t>
  </si>
  <si>
    <t>Alvin K. Richardson</t>
  </si>
  <si>
    <t>Brianna F. James</t>
  </si>
  <si>
    <t>Bonnie M. Boone</t>
  </si>
  <si>
    <t>Jeffery I. Peralta</t>
  </si>
  <si>
    <t>Glenn F. Cameron</t>
  </si>
  <si>
    <t>Thomas J. Lam</t>
  </si>
  <si>
    <t>Ryan F. Padilla</t>
  </si>
  <si>
    <t>Robert P. Lo</t>
  </si>
  <si>
    <t>Carol M. Rubio</t>
  </si>
  <si>
    <t>Warren F. Herman</t>
  </si>
  <si>
    <t>Gina P. Aslam</t>
  </si>
  <si>
    <t>Amy J. Raza</t>
  </si>
  <si>
    <t>Inez B. Hale</t>
  </si>
  <si>
    <t>Gary A. Mcmahon</t>
  </si>
  <si>
    <t>Cindy D. Herrera</t>
  </si>
  <si>
    <t>Stephen D. Becker</t>
  </si>
  <si>
    <t>Larry J. Yee</t>
  </si>
  <si>
    <t>Ann I. Buchanan</t>
  </si>
  <si>
    <t>Eugene C. Chen</t>
  </si>
  <si>
    <t>Stephanie D. Anwar</t>
  </si>
  <si>
    <t>Betty A. Saad</t>
  </si>
  <si>
    <t>Donna D. Humphries</t>
  </si>
  <si>
    <t>Peter S. Luna</t>
  </si>
  <si>
    <t>Michelle D. Fuller</t>
  </si>
  <si>
    <t>Norma D. Barlow</t>
  </si>
  <si>
    <t>Steven F. Mclean</t>
  </si>
  <si>
    <t>Jerry I. Hui</t>
  </si>
  <si>
    <t>Karen D. Watts</t>
  </si>
  <si>
    <t>Linda N. Roche</t>
  </si>
  <si>
    <t>Kelly D. King</t>
  </si>
  <si>
    <t>David M. Houston</t>
  </si>
  <si>
    <t>Sarah F. Sanderson</t>
  </si>
  <si>
    <t>Nicholas E. Stewart</t>
  </si>
  <si>
    <t>Debbie J. Vargas</t>
  </si>
  <si>
    <t>Harry O. Stewart</t>
  </si>
  <si>
    <t>Brian D. Frank</t>
  </si>
  <si>
    <t>Leslie A. Kane</t>
  </si>
  <si>
    <t>Lisa A. Benson</t>
  </si>
  <si>
    <t>Craig J. May</t>
  </si>
  <si>
    <t>Jessica J. Austin</t>
  </si>
  <si>
    <t>Matthew D. May</t>
  </si>
  <si>
    <t>John A. Alvarez</t>
  </si>
  <si>
    <t>Dolores J. Fisher</t>
  </si>
  <si>
    <t>Sara J. Mahmoud</t>
  </si>
  <si>
    <t>Anthony J. Chen</t>
  </si>
  <si>
    <t>Danielle I. Guerra</t>
  </si>
  <si>
    <t>Debbie D. Ma</t>
  </si>
  <si>
    <t>Mildred R. Chapman</t>
  </si>
  <si>
    <t>Kathryn C. Coates</t>
  </si>
  <si>
    <t>Pamela J. Lang</t>
  </si>
  <si>
    <t>Michelle E. Pineda</t>
  </si>
  <si>
    <t>Johnny E. Evans</t>
  </si>
  <si>
    <t>Joseph C. Wright</t>
  </si>
  <si>
    <t>Harold C. Tyagi</t>
  </si>
  <si>
    <t>Lindsey E. Carr</t>
  </si>
  <si>
    <t>Michelle F. Tong</t>
  </si>
  <si>
    <t>Danielle J. Tucker</t>
  </si>
  <si>
    <t>William K. Nadeem</t>
  </si>
  <si>
    <t>Janet S. Sharp</t>
  </si>
  <si>
    <t>Lisa D. Drake</t>
  </si>
  <si>
    <t>Gladys J. Rastogi</t>
  </si>
  <si>
    <t>Marilyn T. Keller</t>
  </si>
  <si>
    <t>Harold C. John</t>
  </si>
  <si>
    <t>Kathryn T. Cunningham</t>
  </si>
  <si>
    <t>Jamie S. Prince</t>
  </si>
  <si>
    <t>Warren J. Burnett</t>
  </si>
  <si>
    <t>Timothy J. Sam</t>
  </si>
  <si>
    <t>Ronald Z. Carr</t>
  </si>
  <si>
    <t>Daniel M. Becker</t>
  </si>
  <si>
    <t>Deborah S. Pearce</t>
  </si>
  <si>
    <t>Danielle M. Fields</t>
  </si>
  <si>
    <t>Shirley K. Young</t>
  </si>
  <si>
    <t>James J. Bear</t>
  </si>
  <si>
    <t>Patricia S. Sanchez</t>
  </si>
  <si>
    <t>Philip N. Dudley</t>
  </si>
  <si>
    <t>Sarah J. Mathew</t>
  </si>
  <si>
    <t>Virginia G. Lo</t>
  </si>
  <si>
    <t>Randy D. Cabrera</t>
  </si>
  <si>
    <t>Pamela C. Yates</t>
  </si>
  <si>
    <t>Rosalie N. Bauer</t>
  </si>
  <si>
    <t>Regina J. Guzman</t>
  </si>
  <si>
    <t>Elizabeth D. Salim</t>
  </si>
  <si>
    <t>Jay D. Ansari</t>
  </si>
  <si>
    <t>Gayle C. Sharpe</t>
  </si>
  <si>
    <t>Mary C. Fletcher</t>
  </si>
  <si>
    <t>Kristin D. Frank</t>
  </si>
  <si>
    <t>Ashley A. Roman</t>
  </si>
  <si>
    <t>Catherine L. Aguilar</t>
  </si>
  <si>
    <t>Mary J. Davis</t>
  </si>
  <si>
    <t>Edward D. Tucker</t>
  </si>
  <si>
    <t>Rebecca R. Wilkins</t>
  </si>
  <si>
    <t>Cheryl F. Figueroa</t>
  </si>
  <si>
    <t>Isaiah V. Wu</t>
  </si>
  <si>
    <t>William C. Lawal</t>
  </si>
  <si>
    <t>Stacy N. Prasad</t>
  </si>
  <si>
    <t>Tiffany J. Mishra</t>
  </si>
  <si>
    <t>George J. Pascual</t>
  </si>
  <si>
    <t>Kathleen L. Hoffman</t>
  </si>
  <si>
    <t>Carole J. Leon</t>
  </si>
  <si>
    <t>Dana K. Ho</t>
  </si>
  <si>
    <t>Mark O. Teo</t>
  </si>
  <si>
    <t>Eric D. Keith</t>
  </si>
  <si>
    <t>Debbie G. Harrington</t>
  </si>
  <si>
    <t>Billy F. Huffman</t>
  </si>
  <si>
    <t>Matthew F. Phelps</t>
  </si>
  <si>
    <t>Cynthia J. Solis</t>
  </si>
  <si>
    <t>Laura C. Thomas</t>
  </si>
  <si>
    <t>Brittany T. Ellis</t>
  </si>
  <si>
    <t>Carole O. Maldonado</t>
  </si>
  <si>
    <t>Jack F. Duffy</t>
  </si>
  <si>
    <t>Andrew J. Trujillo</t>
  </si>
  <si>
    <t>Thomas I. Klein</t>
  </si>
  <si>
    <t>Alex W. Warner</t>
  </si>
  <si>
    <t>Sara T. Weston</t>
  </si>
  <si>
    <t>Kelly S. Gibson</t>
  </si>
  <si>
    <t>Helen L. Rich</t>
  </si>
  <si>
    <t>Elizabeth J. Rahman</t>
  </si>
  <si>
    <t>Nancy L. Sheikh</t>
  </si>
  <si>
    <t>Ashley H. Davies</t>
  </si>
  <si>
    <t>Jason J. Norton</t>
  </si>
  <si>
    <t>Tiffany A. Madden</t>
  </si>
  <si>
    <t>Jennifer I. Davidson</t>
  </si>
  <si>
    <t>Rodney F. Hawkins</t>
  </si>
  <si>
    <t>Kathy C. Williams</t>
  </si>
  <si>
    <t>Erica S. Leung</t>
  </si>
  <si>
    <t>Jean M. Elizabeth</t>
  </si>
  <si>
    <t>Michael A. Sheridan</t>
  </si>
  <si>
    <t>Margaret J. Reilly</t>
  </si>
  <si>
    <t>Mark F. Valdez</t>
  </si>
  <si>
    <t>Nicholas J. Carroll</t>
  </si>
  <si>
    <t>Janet D. Murphy</t>
  </si>
  <si>
    <t>Elizabeth J. Shetty</t>
  </si>
  <si>
    <t>Evelyn C. Wilcox</t>
  </si>
  <si>
    <t>Austin J. Thornton</t>
  </si>
  <si>
    <t>Christopher J. Richards</t>
  </si>
  <si>
    <t>Catherine J. Hardy</t>
  </si>
  <si>
    <t>Linda K. Sharma</t>
  </si>
  <si>
    <t>Deborah J. Gallagher</t>
  </si>
  <si>
    <t>Robert J. Dickerson</t>
  </si>
  <si>
    <t>Sean F. Morris</t>
  </si>
  <si>
    <t>Barbara C. Hidayat</t>
  </si>
  <si>
    <t>Linda M. Hernandez</t>
  </si>
  <si>
    <t>Jennifer S. Bennett</t>
  </si>
  <si>
    <t>Timothy C. Mustafa</t>
  </si>
  <si>
    <t>Dorothy M. Dickson</t>
  </si>
  <si>
    <t>Shirley C. Hughes</t>
  </si>
  <si>
    <t>James J. Schmidt</t>
  </si>
  <si>
    <t>Ruth I. Boyd</t>
  </si>
  <si>
    <t>Steven D. Finn</t>
  </si>
  <si>
    <t>Heather J. Barrett</t>
  </si>
  <si>
    <t>James G. Hunter</t>
  </si>
  <si>
    <t>Janice B. Lim</t>
  </si>
  <si>
    <t>Jeremy S. Agarwal</t>
  </si>
  <si>
    <t>Theresa J. Ellis</t>
  </si>
  <si>
    <t>Nicole D. Stokes</t>
  </si>
  <si>
    <t>Tracy J. Arnold</t>
  </si>
  <si>
    <t>Kimberly A. Frank</t>
  </si>
  <si>
    <t>Christopher H. Larson</t>
  </si>
  <si>
    <t>Donna F. Stone</t>
  </si>
  <si>
    <t>Carolyn J. Jordan</t>
  </si>
  <si>
    <t>Jason L. Saini</t>
  </si>
  <si>
    <t>Stephanie M. Campbell</t>
  </si>
  <si>
    <t>Deanna J. Starr</t>
  </si>
  <si>
    <t>Katherine E. Larson</t>
  </si>
  <si>
    <t>Robert I. Hayes</t>
  </si>
  <si>
    <t>Katherine D. Elliott</t>
  </si>
  <si>
    <t>Virginia J. Shin</t>
  </si>
  <si>
    <t>Laurie C. Jovanovic</t>
  </si>
  <si>
    <t>Ethel C. Figueroa</t>
  </si>
  <si>
    <t>Hazel L. Pierce</t>
  </si>
  <si>
    <t>Kimberly B. Pathak</t>
  </si>
  <si>
    <t>Stephen B. Henry</t>
  </si>
  <si>
    <t>Cynthia R. Mishra</t>
  </si>
  <si>
    <t>David J. Rhodes</t>
  </si>
  <si>
    <t>Kathleen J. Grimm</t>
  </si>
  <si>
    <t>Jennifer J. Foreman</t>
  </si>
  <si>
    <t>Caitlin C. Fraser</t>
  </si>
  <si>
    <t>Mark J. Rudolph</t>
  </si>
  <si>
    <t>Joe S. Jimenez</t>
  </si>
  <si>
    <t>Tracy P. Shaikh</t>
  </si>
  <si>
    <t>Brian F. Ta</t>
  </si>
  <si>
    <t>Terry T. Rose</t>
  </si>
  <si>
    <t>Stephanie C. Edwards</t>
  </si>
  <si>
    <t>Steven V. Levine</t>
  </si>
  <si>
    <t>Autumn M. Reed</t>
  </si>
  <si>
    <t>Andrew J. Khadka</t>
  </si>
  <si>
    <t>Shirley I. Craft</t>
  </si>
  <si>
    <t>James S. Snyder</t>
  </si>
  <si>
    <t>Joan M. Ali</t>
  </si>
  <si>
    <t>Summer N. Maguire</t>
  </si>
  <si>
    <t>Justin E. Wood</t>
  </si>
  <si>
    <t>Margaret D. Kurniawan</t>
  </si>
  <si>
    <t>Daisy K. Tracy</t>
  </si>
  <si>
    <t>Norman F. Tran</t>
  </si>
  <si>
    <t>Erin I. Kalra</t>
  </si>
  <si>
    <t>Valerie A. Francisco</t>
  </si>
  <si>
    <t>Donna M. David</t>
  </si>
  <si>
    <t>Gregory K. Fisher</t>
  </si>
  <si>
    <t>John A. Reyes</t>
  </si>
  <si>
    <t>Thelma M. Thorpe</t>
  </si>
  <si>
    <t>Lori C. Rasheed</t>
  </si>
  <si>
    <t>Cynthia G. Miller</t>
  </si>
  <si>
    <t>Rachel S. Beltran</t>
  </si>
  <si>
    <t>Walter D. Hartley</t>
  </si>
  <si>
    <t>Debra E. Hossain</t>
  </si>
  <si>
    <t>Theresa W. Chua</t>
  </si>
  <si>
    <t>Yvonne D. Yates</t>
  </si>
  <si>
    <t>Roger W. Martin</t>
  </si>
  <si>
    <t>Jean L. Brewer</t>
  </si>
  <si>
    <t>Grace J. Soto</t>
  </si>
  <si>
    <t>Michele T. Porter</t>
  </si>
  <si>
    <t>Robert M. Gandhi</t>
  </si>
  <si>
    <t>Keith F. Chauhan</t>
  </si>
  <si>
    <t>Tina J. Smith</t>
  </si>
  <si>
    <t>Denise D. Abdullah</t>
  </si>
  <si>
    <t>Robin F. Chong</t>
  </si>
  <si>
    <t>Charlotte F. Wright</t>
  </si>
  <si>
    <t>April S. Willis</t>
  </si>
  <si>
    <t>Doreen V. Becker</t>
  </si>
  <si>
    <t>Michelle F. Byrd</t>
  </si>
  <si>
    <t>Susan C. Conner</t>
  </si>
  <si>
    <t>Richard I. Lyons</t>
  </si>
  <si>
    <t>Andrew K. Stevenson</t>
  </si>
  <si>
    <t>Ruth V. Leach</t>
  </si>
  <si>
    <t>Shawn L. Steele</t>
  </si>
  <si>
    <t>Edward D. Rojas</t>
  </si>
  <si>
    <t>Bernice K. Miranda</t>
  </si>
  <si>
    <t>Lauren N. Sanders</t>
  </si>
  <si>
    <t>Charles R. Jones</t>
  </si>
  <si>
    <t>Barbara J. Baez</t>
  </si>
  <si>
    <t>John A. Anderson</t>
  </si>
  <si>
    <t>Suzanne S. Perkins</t>
  </si>
  <si>
    <t>Brittany C. Lawson</t>
  </si>
  <si>
    <t>Larry M. Thomson</t>
  </si>
  <si>
    <t>Maria J. Dsouza</t>
  </si>
  <si>
    <t>Curtis T. Molina</t>
  </si>
  <si>
    <t>Jeanne M. Davidson</t>
  </si>
  <si>
    <t>Donald I. Walsh</t>
  </si>
  <si>
    <t>William F. Huang</t>
  </si>
  <si>
    <t>Shirley H. Richardson</t>
  </si>
  <si>
    <t>Sara F. Jo</t>
  </si>
  <si>
    <t>Charles T. Lopez</t>
  </si>
  <si>
    <t>Gary C. Lane</t>
  </si>
  <si>
    <t>William K. Kapoor</t>
  </si>
  <si>
    <t>Richard J. Walsh</t>
  </si>
  <si>
    <t>Angela M. Kelly</t>
  </si>
  <si>
    <t>Matthew M. Lai</t>
  </si>
  <si>
    <t>Nathan H. Muhammad</t>
  </si>
  <si>
    <t>Sheryl D. Ramirez</t>
  </si>
  <si>
    <t>Dana K. Keen</t>
  </si>
  <si>
    <t>Mildred L. Saad</t>
  </si>
  <si>
    <t>Lynda M. Bradley</t>
  </si>
  <si>
    <t>April A. Frank</t>
  </si>
  <si>
    <t>Deborah J. Jennings</t>
  </si>
  <si>
    <t>Nathan J. Sweet</t>
  </si>
  <si>
    <t>Brenda G. Pillay</t>
  </si>
  <si>
    <t>Herman D. Angel</t>
  </si>
  <si>
    <t>Peter C. Siddiqui</t>
  </si>
  <si>
    <t>Michelle J. Zhang</t>
  </si>
  <si>
    <t>Douglas J. Robertson</t>
  </si>
  <si>
    <t>Mary N. Miller</t>
  </si>
  <si>
    <t>Tina F. Fox</t>
  </si>
  <si>
    <t>Paul C. Biswas</t>
  </si>
  <si>
    <t>Richard L. Chin</t>
  </si>
  <si>
    <t>Doris B. Zhang</t>
  </si>
  <si>
    <t>Robert M. Somers</t>
  </si>
  <si>
    <t>Alyssa B. Jones</t>
  </si>
  <si>
    <t>Margaret J. Fields</t>
  </si>
  <si>
    <t>Sarah D. Isaac</t>
  </si>
  <si>
    <t>Judy I. Clay</t>
  </si>
  <si>
    <t>William B. Robert</t>
  </si>
  <si>
    <t>Craig J. Gallagher</t>
  </si>
  <si>
    <t>Jasmine R. Gomez</t>
  </si>
  <si>
    <t>Donna J. Alvarez</t>
  </si>
  <si>
    <t>Jonathan C. Dean</t>
  </si>
  <si>
    <t>David C. Campbell</t>
  </si>
  <si>
    <t>Andrea J. Santos</t>
  </si>
  <si>
    <t>Caitlin R. Jordan</t>
  </si>
  <si>
    <t>Lois J. Camacho</t>
  </si>
  <si>
    <t>Charlotte D. Rivera</t>
  </si>
  <si>
    <t>Tricia J. Hopkins</t>
  </si>
  <si>
    <t>Timothy C. Castillo</t>
  </si>
  <si>
    <t>Brittany D. Holland</t>
  </si>
  <si>
    <t>Robert D. Salinas</t>
  </si>
  <si>
    <t>Brandy S. Street</t>
  </si>
  <si>
    <t>Lisa F. Mackey</t>
  </si>
  <si>
    <t>Gail J. Bhatia</t>
  </si>
  <si>
    <t>Scott F. Shields</t>
  </si>
  <si>
    <t>Cheryl J. Malone</t>
  </si>
  <si>
    <t>Jacob M. Francis</t>
  </si>
  <si>
    <t>Nicholas E. Fraser</t>
  </si>
  <si>
    <t>Lindsay V. Tran</t>
  </si>
  <si>
    <t>Joyce J. Novak</t>
  </si>
  <si>
    <t>Thomas J. Oneil</t>
  </si>
  <si>
    <t>Keith P. Moore</t>
  </si>
  <si>
    <t>Doris S. Kay</t>
  </si>
  <si>
    <t>Nicole L. Lynn</t>
  </si>
  <si>
    <t>Katie V. Dickerson</t>
  </si>
  <si>
    <t>Dennis J. Cook</t>
  </si>
  <si>
    <t>Todd R. Shaffer</t>
  </si>
  <si>
    <t>Stephanie J. Valdez</t>
  </si>
  <si>
    <t>Noah F. Riley</t>
  </si>
  <si>
    <t>Lawrence D. Hamilton</t>
  </si>
  <si>
    <t>Justin J. Childs</t>
  </si>
  <si>
    <t>Whitney C. Ryan</t>
  </si>
  <si>
    <t>Bradley J. King</t>
  </si>
  <si>
    <t>Michele S. Cook</t>
  </si>
  <si>
    <t>Annette R. Hidalgo</t>
  </si>
  <si>
    <t>Aaron K. Barton</t>
  </si>
  <si>
    <t>Brandon B. Graham</t>
  </si>
  <si>
    <t>Dorothy C. Curtis</t>
  </si>
  <si>
    <t>Norma B. Stephenson</t>
  </si>
  <si>
    <t>Eric I. Chakraborty</t>
  </si>
  <si>
    <t>Brandi B. Munoz</t>
  </si>
  <si>
    <t>Lisa M. Bee</t>
  </si>
  <si>
    <t>Tyler M. Cummings</t>
  </si>
  <si>
    <t>Cindy J. Jackson</t>
  </si>
  <si>
    <t>Paul F. Thapa</t>
  </si>
  <si>
    <t>Eugene I. Gomez</t>
  </si>
  <si>
    <t>Michael J. Ortega</t>
  </si>
  <si>
    <t>Brandon T. Hensley</t>
  </si>
  <si>
    <t>Helen E. Mcnamara</t>
  </si>
  <si>
    <t>Harold M. Crowe</t>
  </si>
  <si>
    <t>Richard W. Min</t>
  </si>
  <si>
    <t>Joshua S. Lambert</t>
  </si>
  <si>
    <t>Marie G. Mendoza</t>
  </si>
  <si>
    <t>Rosemary D. Garg</t>
  </si>
  <si>
    <t>Yvette M. Chavez</t>
  </si>
  <si>
    <t>Joseph V. Barnes</t>
  </si>
  <si>
    <t>Melinda J. Boyd</t>
  </si>
  <si>
    <t>Ronald C. York</t>
  </si>
  <si>
    <t>Jeffrey A. Mcclain</t>
  </si>
  <si>
    <t>Leonard M. Habib</t>
  </si>
  <si>
    <t>Lindsay S. Carroll</t>
  </si>
  <si>
    <t>Kelly F. Thompson</t>
  </si>
  <si>
    <t>Cindy J. Wang</t>
  </si>
  <si>
    <t>Linda J. Lewis</t>
  </si>
  <si>
    <t>Barbara J. Wright</t>
  </si>
  <si>
    <t>Steven E. Cunningham</t>
  </si>
  <si>
    <t>Rita M. Brooks</t>
  </si>
  <si>
    <t>Brandon D. Ansari</t>
  </si>
  <si>
    <t>Jo I. Silva</t>
  </si>
  <si>
    <t>Charlotte R. Erickson</t>
  </si>
  <si>
    <t>Jasmine I. Hernandez</t>
  </si>
  <si>
    <t>Jacqueline A. Burgess</t>
  </si>
  <si>
    <t>Kenneth M. Cook</t>
  </si>
  <si>
    <t>Patricia V. Curry</t>
  </si>
  <si>
    <t>Amanda N. Imran</t>
  </si>
  <si>
    <t>Nicole O. Rosario</t>
  </si>
  <si>
    <t>Bruce M. Graham</t>
  </si>
  <si>
    <t>Ryan I. Dougherty</t>
  </si>
  <si>
    <t>Donna D. Mathur</t>
  </si>
  <si>
    <t>Kevin A. Rose</t>
  </si>
  <si>
    <t>Lauren A. Norris</t>
  </si>
  <si>
    <t>Jason J. Stafford</t>
  </si>
  <si>
    <t>Margaret T. Woods</t>
  </si>
  <si>
    <t>Nicholas W. Trejo</t>
  </si>
  <si>
    <t>Melissa C. Wheeler</t>
  </si>
  <si>
    <t>Nicole V. Neal</t>
  </si>
  <si>
    <t>Robin K. Martin</t>
  </si>
  <si>
    <t>Annie M. Mercado</t>
  </si>
  <si>
    <t>Dorothy J. Rodgers</t>
  </si>
  <si>
    <t>Tammy L. Mcdonnell</t>
  </si>
  <si>
    <t>Rosalie T. Chung</t>
  </si>
  <si>
    <t>Rhonda B. G</t>
  </si>
  <si>
    <t>Michelle J. Rivera</t>
  </si>
  <si>
    <t>Jessica J. Dudley</t>
  </si>
  <si>
    <t>Debbie F. Bowman</t>
  </si>
  <si>
    <t>James J. Imran</t>
  </si>
  <si>
    <t>Matthew R. Sarmiento</t>
  </si>
  <si>
    <t>Jessica E. Gee</t>
  </si>
  <si>
    <t>William K. Field</t>
  </si>
  <si>
    <t>Carol C. Gonzalez</t>
  </si>
  <si>
    <t>Darrin L. Raj</t>
  </si>
  <si>
    <t>Derek D. Prakash</t>
  </si>
  <si>
    <t>Debra D. Verma</t>
  </si>
  <si>
    <t>Beth H. Mccormick</t>
  </si>
  <si>
    <t>Earl M. Burr</t>
  </si>
  <si>
    <t>Anna J. Dixon</t>
  </si>
  <si>
    <t>Tammy A. Li</t>
  </si>
  <si>
    <t>Ronald F. Doyle</t>
  </si>
  <si>
    <t>Rita B. Estes</t>
  </si>
  <si>
    <t>Jeremy L. Marsh</t>
  </si>
  <si>
    <t>Dennis M. Hossain</t>
  </si>
  <si>
    <t>Michael M. Jimenez</t>
  </si>
  <si>
    <t>Jo F. Fischer</t>
  </si>
  <si>
    <t>Larry A. Su</t>
  </si>
  <si>
    <t>Virginia D. Espinoza</t>
  </si>
  <si>
    <t>Courtney E. Ramos</t>
  </si>
  <si>
    <t>Catherine J. Armstrong</t>
  </si>
  <si>
    <t>Charles J. Truong</t>
  </si>
  <si>
    <t>Donald J. Castillo</t>
  </si>
  <si>
    <t>Donald L. Johnson</t>
  </si>
  <si>
    <t>Helen J. Hurst</t>
  </si>
  <si>
    <t>Matthew J. Garcia</t>
  </si>
  <si>
    <t>Cindy S. Shahzad</t>
  </si>
  <si>
    <t>Linda I. Robles</t>
  </si>
  <si>
    <t>Scott L. Fowler</t>
  </si>
  <si>
    <t>Ryan M. Mcdowell</t>
  </si>
  <si>
    <t>Patrick M. Saunders</t>
  </si>
  <si>
    <t>Mario J. Faulkner</t>
  </si>
  <si>
    <t>Yolanda R. Wong</t>
  </si>
  <si>
    <t>Ralph L. Ballard</t>
  </si>
  <si>
    <t>Jean J. Holland</t>
  </si>
  <si>
    <t>Megan J. Li</t>
  </si>
  <si>
    <t>David S. Vaughn</t>
  </si>
  <si>
    <t>Charles J. Godfrey</t>
  </si>
  <si>
    <t>Kenneth J. Anderson</t>
  </si>
  <si>
    <t>Josephine G. Butler</t>
  </si>
  <si>
    <t>Tammy A. Simmons</t>
  </si>
  <si>
    <t>Clarence E. Ahmad</t>
  </si>
  <si>
    <t>Peggy L. Rogers</t>
  </si>
  <si>
    <t>Dolores J. Gilmore</t>
  </si>
  <si>
    <t>Brittany I. Oliver</t>
  </si>
  <si>
    <t>Julia I. Vazquez</t>
  </si>
  <si>
    <t>Danielle M. Pratama</t>
  </si>
  <si>
    <t>Elmer E. Farmer</t>
  </si>
  <si>
    <t>Daniel S. Page</t>
  </si>
  <si>
    <t>Margaret D. Gould</t>
  </si>
  <si>
    <t>Eric M. Boyd</t>
  </si>
  <si>
    <t>Michael M. Oliva</t>
  </si>
  <si>
    <t>Ryan F. Wheeler</t>
  </si>
  <si>
    <t>Joan R. Matthews</t>
  </si>
  <si>
    <t>Joshua J. Myers</t>
  </si>
  <si>
    <t>Ashley I. Henry</t>
  </si>
  <si>
    <t>Timothy J. Khan</t>
  </si>
  <si>
    <t>Bonnie M. Sharma</t>
  </si>
  <si>
    <t>Robin L. Stein</t>
  </si>
  <si>
    <t>Gerald G. Dee</t>
  </si>
  <si>
    <t>Brittany B. Campos</t>
  </si>
  <si>
    <t>Dorothy T. Dsouza</t>
  </si>
  <si>
    <t>Donald J. Bryant</t>
  </si>
  <si>
    <t>James J. Roberts</t>
  </si>
  <si>
    <t>Samantha T. Hess</t>
  </si>
  <si>
    <t>Amber I. Chan</t>
  </si>
  <si>
    <t>Darlene R. Khan</t>
  </si>
  <si>
    <t>Thomas M. Stevens</t>
  </si>
  <si>
    <t>Jeffrey P. Galloway</t>
  </si>
  <si>
    <t>Victoria A. Lewis</t>
  </si>
  <si>
    <t>Franklin K. Govender</t>
  </si>
  <si>
    <t>Rachel R. Bell</t>
  </si>
  <si>
    <t>Albert K. Powers</t>
  </si>
  <si>
    <t>Anthony D. Mann</t>
  </si>
  <si>
    <t>Monique O. Coronado</t>
  </si>
  <si>
    <t>Dolores A. Cheong</t>
  </si>
  <si>
    <t>Julie L. David</t>
  </si>
  <si>
    <t>Gwendolyn S. Gomez</t>
  </si>
  <si>
    <t>Thomas J. Islam</t>
  </si>
  <si>
    <t>Kelly B. Feliciano</t>
  </si>
  <si>
    <t>Christopher E. Rana</t>
  </si>
  <si>
    <t>Mary J. Wolf</t>
  </si>
  <si>
    <t>Summer J. Lin</t>
  </si>
  <si>
    <t>Clara J. Tran</t>
  </si>
  <si>
    <t>Sharon J. Travis</t>
  </si>
  <si>
    <t>Gloria W. Gulati</t>
  </si>
  <si>
    <t>Shirley A. Wang</t>
  </si>
  <si>
    <t>Patricia J. Roy</t>
  </si>
  <si>
    <t>Teresa D. Austin</t>
  </si>
  <si>
    <t>Christina J. Tamayo</t>
  </si>
  <si>
    <t>Brian J. Jamison</t>
  </si>
  <si>
    <t>Florence I. Harding</t>
  </si>
  <si>
    <t>Mildred J. Kulkarni</t>
  </si>
  <si>
    <t>William G. Webster</t>
  </si>
  <si>
    <t>Robert C. Snyder</t>
  </si>
  <si>
    <t>Vanessa G. Robinson</t>
  </si>
  <si>
    <t>Michelle V. Haynes</t>
  </si>
  <si>
    <t>Brandy T. Martin</t>
  </si>
  <si>
    <t>Shirley S. Garg</t>
  </si>
  <si>
    <t>Micheal D. West</t>
  </si>
  <si>
    <t>Brandon V. Stafford</t>
  </si>
  <si>
    <t>Roger C. Ma</t>
  </si>
  <si>
    <t>Helen M. Callahan</t>
  </si>
  <si>
    <t>Arthur N. Day</t>
  </si>
  <si>
    <t>Melissa G. Kim</t>
  </si>
  <si>
    <t>Raymond J. Dutta</t>
  </si>
  <si>
    <t>Cynthia F. Boyd</t>
  </si>
  <si>
    <t>Pamela E. Sullivan</t>
  </si>
  <si>
    <t>Brittany G. Omar</t>
  </si>
  <si>
    <t>James A. Dickson</t>
  </si>
  <si>
    <t>Bessie V. Lu</t>
  </si>
  <si>
    <t>Gwendolyn I. Spencer</t>
  </si>
  <si>
    <t>Debbie D. Santos</t>
  </si>
  <si>
    <t>Cynthia G. Henderson</t>
  </si>
  <si>
    <t>Kathryn F. Mohammed</t>
  </si>
  <si>
    <t>Daniel M. Jacobs</t>
  </si>
  <si>
    <t>Lucas S. Sherman</t>
  </si>
  <si>
    <t>Randall D. Lloyd</t>
  </si>
  <si>
    <t>Helen A. Stone</t>
  </si>
  <si>
    <t>Lauren J. Alvarez</t>
  </si>
  <si>
    <t>Deborah A. Moody</t>
  </si>
  <si>
    <t>Sharon F. Carroll</t>
  </si>
  <si>
    <t>Jeffery E. Pandya</t>
  </si>
  <si>
    <t>Gary S. Flores</t>
  </si>
  <si>
    <t>Jacqueline C. Bowman</t>
  </si>
  <si>
    <t>Craig J. Soni</t>
  </si>
  <si>
    <t>Deborah M. Chang</t>
  </si>
  <si>
    <t>Roberta M. Levin</t>
  </si>
  <si>
    <t>Andrew F. Yan</t>
  </si>
  <si>
    <t>James C. Alam</t>
  </si>
  <si>
    <t>Calvin G. Rahman</t>
  </si>
  <si>
    <t>Jose C. Wood</t>
  </si>
  <si>
    <t>Zachary A. Chambers</t>
  </si>
  <si>
    <t>Michelle C. Pandey</t>
  </si>
  <si>
    <t>Debra D. Wells</t>
  </si>
  <si>
    <t>Edward L. Stevenson</t>
  </si>
  <si>
    <t>William F. Patel</t>
  </si>
  <si>
    <t>Anthony S. Locke</t>
  </si>
  <si>
    <t>Kathleen I. Quinn</t>
  </si>
  <si>
    <t>William D. Aquino</t>
  </si>
  <si>
    <t>Kathryn M. Abbasi</t>
  </si>
  <si>
    <t>Howard J. Miller</t>
  </si>
  <si>
    <t>Tammy M. Watts</t>
  </si>
  <si>
    <t>Travis J. Mcleod</t>
  </si>
  <si>
    <t>Christopher J. Ch</t>
  </si>
  <si>
    <t>Ryan R. Chan</t>
  </si>
  <si>
    <t>Wayne I. Zhang</t>
  </si>
  <si>
    <t>Jessie R. Schroeder</t>
  </si>
  <si>
    <t>Ida D. Flores</t>
  </si>
  <si>
    <t>Pamela S. Gautam</t>
  </si>
  <si>
    <t>Betty B. Garcia</t>
  </si>
  <si>
    <t>Gail F. Simon</t>
  </si>
  <si>
    <t>Jennifer A. Thakur</t>
  </si>
  <si>
    <t>Joan I. Hightower</t>
  </si>
  <si>
    <t>Jeremy R. Phillips</t>
  </si>
  <si>
    <t>Joshua I. Mueller</t>
  </si>
  <si>
    <t>Nicole A. Golden</t>
  </si>
  <si>
    <t>Patricia I. Adams</t>
  </si>
  <si>
    <t>Christine I. Cook</t>
  </si>
  <si>
    <t>Brandon N. Brock</t>
  </si>
  <si>
    <t>Donald M. Castaneda</t>
  </si>
  <si>
    <t>Hazel D. Mccoy</t>
  </si>
  <si>
    <t>Sherri B. Schwartz</t>
  </si>
  <si>
    <t>Jennifer I. Riley</t>
  </si>
  <si>
    <t>Dorothy R. Stokes</t>
  </si>
  <si>
    <t>Zachary M. Henson</t>
  </si>
  <si>
    <t>Kathy C. Mendoza</t>
  </si>
  <si>
    <t>Ann D. Romero</t>
  </si>
  <si>
    <t>Lois L. Rutherford</t>
  </si>
  <si>
    <t>Dorothy T. Glenn</t>
  </si>
  <si>
    <t>Gary K. Velez</t>
  </si>
  <si>
    <t>Rebecca W. Campbell</t>
  </si>
  <si>
    <t>Theresa J. Ismail</t>
  </si>
  <si>
    <t>Anita F. Santiago</t>
  </si>
  <si>
    <t>Chelsea P. Sexton</t>
  </si>
  <si>
    <t>Aaron P. Dowling</t>
  </si>
  <si>
    <t>Jessica R. Prince</t>
  </si>
  <si>
    <t>Bethany E. Goh</t>
  </si>
  <si>
    <t>Brandy D. Donahue</t>
  </si>
  <si>
    <t>Kathy L. Dixon</t>
  </si>
  <si>
    <t>Harold I. Shannon</t>
  </si>
  <si>
    <t>Andrea F. Lucas</t>
  </si>
  <si>
    <t>Mike W. Mcneil</t>
  </si>
  <si>
    <t>Krystal C. Dickerson</t>
  </si>
  <si>
    <t>John S. Conner</t>
  </si>
  <si>
    <t>Sean C. Wong</t>
  </si>
  <si>
    <t>Mark A. Lamb</t>
  </si>
  <si>
    <t>Susan R. Mckinney</t>
  </si>
  <si>
    <t>Gary C. Miguel</t>
  </si>
  <si>
    <t>Edward B. Burt</t>
  </si>
  <si>
    <t>Zachary V. Harmon</t>
  </si>
  <si>
    <t>Megan M. Schmidt</t>
  </si>
  <si>
    <t>Michael S. Gallagher</t>
  </si>
  <si>
    <t>Jackie J. Jordan</t>
  </si>
  <si>
    <t>Brittney E. Hogan</t>
  </si>
  <si>
    <t>Kimberly O. Kaur</t>
  </si>
  <si>
    <t>Jack J. Waller</t>
  </si>
  <si>
    <t>Zachery M. Day</t>
  </si>
  <si>
    <t>Gregory F. Burt</t>
  </si>
  <si>
    <t>Pamela D. Walker</t>
  </si>
  <si>
    <t>John M. Goswami</t>
  </si>
  <si>
    <t>Ryan C. Duran</t>
  </si>
  <si>
    <t>Grace S. Fitzpatrick</t>
  </si>
  <si>
    <t>Joshua S. Ross</t>
  </si>
  <si>
    <t>Stefanie C. Gibson</t>
  </si>
  <si>
    <t>Shawn J. Smith</t>
  </si>
  <si>
    <t>Elizabeth J. Torres</t>
  </si>
  <si>
    <t>Ralph M. Haynes</t>
  </si>
  <si>
    <t>Zachary D. Giles</t>
  </si>
  <si>
    <t>Michelle F. Ravi</t>
  </si>
  <si>
    <t>Stephanie E. Tong</t>
  </si>
  <si>
    <t>Dennis C. Santos</t>
  </si>
  <si>
    <t>Lauren J. Dunn</t>
  </si>
  <si>
    <t>Joshua J. Warren</t>
  </si>
  <si>
    <t>Chelsea I. Finch</t>
  </si>
  <si>
    <t>Diane K. Maria</t>
  </si>
  <si>
    <t>Jeremy S. Buchanan</t>
  </si>
  <si>
    <t>Jason T. Mathur</t>
  </si>
  <si>
    <t>Tony J. Ruiz</t>
  </si>
  <si>
    <t>Kim V. Lawrence</t>
  </si>
  <si>
    <t>Russell I. Bateman</t>
  </si>
  <si>
    <t>Erica R. Bray</t>
  </si>
  <si>
    <t>Roy E. Reilly</t>
  </si>
  <si>
    <t>Frank J. Sparks</t>
  </si>
  <si>
    <t>Norma G. Gabriel</t>
  </si>
  <si>
    <t>Kathy A. Antonio</t>
  </si>
  <si>
    <t>Cathy L. Porter</t>
  </si>
  <si>
    <t>Sue L. Mason</t>
  </si>
  <si>
    <t>Devon J. Camacho</t>
  </si>
  <si>
    <t>Erin M. Bullock</t>
  </si>
  <si>
    <t>Susan D. Finn</t>
  </si>
  <si>
    <t>Eric R. Parker</t>
  </si>
  <si>
    <t>Linda P. Hood</t>
  </si>
  <si>
    <t>Lucy I. Banks</t>
  </si>
  <si>
    <t>Gina M. Shaw</t>
  </si>
  <si>
    <t>Brandon T. Coleman</t>
  </si>
  <si>
    <t>Bertha D. Cochran</t>
  </si>
  <si>
    <t>Lois I. Franklin</t>
  </si>
  <si>
    <t>Brenda J. Hunter</t>
  </si>
  <si>
    <t>Christopher N. Ahmad</t>
  </si>
  <si>
    <t>Peggy D. Hobson</t>
  </si>
  <si>
    <t>Joe L. Bird</t>
  </si>
  <si>
    <t>Lawrence S. Aragon</t>
  </si>
  <si>
    <t>Perry J. Johnson</t>
  </si>
  <si>
    <t>William I. Gordon</t>
  </si>
  <si>
    <t>David F. Hendricks</t>
  </si>
  <si>
    <t>Brandi L. Rivas</t>
  </si>
  <si>
    <t>Marvin R. Silva</t>
  </si>
  <si>
    <t>Gary D. Grimes</t>
  </si>
  <si>
    <t>Troy M. Fernandes</t>
  </si>
  <si>
    <t>Lauren V. Ali</t>
  </si>
  <si>
    <t>Catherine S. Atkinson</t>
  </si>
  <si>
    <t>Leroy N. Mcnamara</t>
  </si>
  <si>
    <t>Lindsey E. Wallace</t>
  </si>
  <si>
    <t>Erin S. Cheung</t>
  </si>
  <si>
    <t>Debra J. Hawkins</t>
  </si>
  <si>
    <t>Debra L. Shan</t>
  </si>
  <si>
    <t>Henry J. Ansari</t>
  </si>
  <si>
    <t>Ian E. Tran</t>
  </si>
  <si>
    <t>Sherry J. Klein</t>
  </si>
  <si>
    <t>Christopher J. Kent</t>
  </si>
  <si>
    <t>Alexandra L. Burgess</t>
  </si>
  <si>
    <t>Angela L. Higgins</t>
  </si>
  <si>
    <t>John B. Hayden</t>
  </si>
  <si>
    <t>Lewis R. Lowe</t>
  </si>
  <si>
    <t>Herbert S. Brewer</t>
  </si>
  <si>
    <t>Debra A. Kulkarni</t>
  </si>
  <si>
    <t>June J. Ness</t>
  </si>
  <si>
    <t>Debbie I. Park</t>
  </si>
  <si>
    <t>Harold J. Fischer</t>
  </si>
  <si>
    <t>Cynthia T. Flores</t>
  </si>
  <si>
    <t>Charles J. Spencer</t>
  </si>
  <si>
    <t>Danielle K. Rhodes</t>
  </si>
  <si>
    <t>Amy A. Ali</t>
  </si>
  <si>
    <t>John I. Terry</t>
  </si>
  <si>
    <t>Zachary G. Sison</t>
  </si>
  <si>
    <t>Connie M. Camacho</t>
  </si>
  <si>
    <t>Christina C. Rehman</t>
  </si>
  <si>
    <t>Cindy K. Winter</t>
  </si>
  <si>
    <t>Cody T. Gallagher</t>
  </si>
  <si>
    <t>Leroy D. Spencer</t>
  </si>
  <si>
    <t>Jean W. Mckenzie</t>
  </si>
  <si>
    <t>Mike F. Gillespie</t>
  </si>
  <si>
    <t>Sherri J. Roth</t>
  </si>
  <si>
    <t>Stephanie J. Barnett</t>
  </si>
  <si>
    <t>Kristy R. Jean</t>
  </si>
  <si>
    <t>Robert R. Terry</t>
  </si>
  <si>
    <t>Katherine A. Hogan</t>
  </si>
  <si>
    <t>Andrea W. Fleming</t>
  </si>
  <si>
    <t>Margaret L. Mohan</t>
  </si>
  <si>
    <t>Jeanne J. Ingram</t>
  </si>
  <si>
    <t>Zachary S. Meyer</t>
  </si>
  <si>
    <t>Eric A. Jain</t>
  </si>
  <si>
    <t>Grace P. Lewis</t>
  </si>
  <si>
    <t>Susan C. Sherman</t>
  </si>
  <si>
    <t>Kay J. Chow</t>
  </si>
  <si>
    <t>Kim S. Castillo</t>
  </si>
  <si>
    <t>Chelsea M. Richardson</t>
  </si>
  <si>
    <t>Donna I. Ali</t>
  </si>
  <si>
    <t>Ralph I. Todd</t>
  </si>
  <si>
    <t>Sean M. Gupta</t>
  </si>
  <si>
    <t>Courtney C. Turnbull</t>
  </si>
  <si>
    <t>Sandra C. Moreno</t>
  </si>
  <si>
    <t>Monica J. Bruce</t>
  </si>
  <si>
    <t>Tammy Z. Evans</t>
  </si>
  <si>
    <t>Todd M. Reid</t>
  </si>
  <si>
    <t>Betty F. Hays</t>
  </si>
  <si>
    <t>Dennis N. Patel</t>
  </si>
  <si>
    <t>Daniel K. Bradley</t>
  </si>
  <si>
    <t>Sarah J. Hickman</t>
  </si>
  <si>
    <t>Tom J. Cardenas</t>
  </si>
  <si>
    <t>Jacob A. Pratt</t>
  </si>
  <si>
    <t>Christine S. Cruz</t>
  </si>
  <si>
    <t>Leonard N. Morey</t>
  </si>
  <si>
    <t>Ruth F. Liu</t>
  </si>
  <si>
    <t>Cynthia M. Munoz</t>
  </si>
  <si>
    <t>Linda R. Ruiz</t>
  </si>
  <si>
    <t>Ryan F. Singh</t>
  </si>
  <si>
    <t>William F. Todd</t>
  </si>
  <si>
    <t>Johnny J. Mccarthy</t>
  </si>
  <si>
    <t>Martha D. Olsson</t>
  </si>
  <si>
    <t>Louise B. Vasquez</t>
  </si>
  <si>
    <t>Jamie J. Floyd</t>
  </si>
  <si>
    <t>Jennifer C. Mitchell</t>
  </si>
  <si>
    <t>Edna M. Owens</t>
  </si>
  <si>
    <t>Andrew P. Hansen</t>
  </si>
  <si>
    <t>John S. Liang</t>
  </si>
  <si>
    <t>Ashley J. Gomes</t>
  </si>
  <si>
    <t>Charles L. Hunt</t>
  </si>
  <si>
    <t>Gerald R. Smith</t>
  </si>
  <si>
    <t>Brittany D. Ward</t>
  </si>
  <si>
    <t>Daniel I. Patton</t>
  </si>
  <si>
    <t>Robert F. Herrera</t>
  </si>
  <si>
    <t>Janet F. Man</t>
  </si>
  <si>
    <t>Kenneth F. Rhodes</t>
  </si>
  <si>
    <t>Lucille C. Christensen</t>
  </si>
  <si>
    <t>Linda V. Hernandez</t>
  </si>
  <si>
    <t>Timothy J. Gray</t>
  </si>
  <si>
    <t>Joshua P. Sims</t>
  </si>
  <si>
    <t>Cynthia J. Hopkins</t>
  </si>
  <si>
    <t>Douglas M. Davis</t>
  </si>
  <si>
    <t>Norma F. Cook</t>
  </si>
  <si>
    <t>Ronnie D. Nelson</t>
  </si>
  <si>
    <t>Richard F. Meadows</t>
  </si>
  <si>
    <t>Bryan J. Dark</t>
  </si>
  <si>
    <t>Spencer L. Murray</t>
  </si>
  <si>
    <t>David L. Fischer</t>
  </si>
  <si>
    <t>James F. Malone</t>
  </si>
  <si>
    <t>Carolyn J. Fleming</t>
  </si>
  <si>
    <t>Erin R. Liu</t>
  </si>
  <si>
    <t>Walter O. Mehta</t>
  </si>
  <si>
    <t>Tim S. Knight</t>
  </si>
  <si>
    <t>Dean O. Leal</t>
  </si>
  <si>
    <t>Vicki D. Wells</t>
  </si>
  <si>
    <t>Mike D. Lamb</t>
  </si>
  <si>
    <t>Christopher K. Schneider</t>
  </si>
  <si>
    <t>Daniel J. Dizon</t>
  </si>
  <si>
    <t>Grace A. Berger</t>
  </si>
  <si>
    <t>Melissa S. Morales</t>
  </si>
  <si>
    <t>Gary M. Kirk</t>
  </si>
  <si>
    <t>Jean J. Quinn</t>
  </si>
  <si>
    <t>Kayla J. Bush</t>
  </si>
  <si>
    <t>Renee J. Lambert</t>
  </si>
  <si>
    <t>Norma J. Good</t>
  </si>
  <si>
    <t>Mark I. Gupta</t>
  </si>
  <si>
    <t>Carol J. Cohen</t>
  </si>
  <si>
    <t>Alexander B. Simons</t>
  </si>
  <si>
    <t>Stephanie A. Chan</t>
  </si>
  <si>
    <t>Jennie P. Potter</t>
  </si>
  <si>
    <t>Joe J. Salama</t>
  </si>
  <si>
    <t>William S. Clarke</t>
  </si>
  <si>
    <t>Judy S. Cohen</t>
  </si>
  <si>
    <t>Meghan J. Cochran</t>
  </si>
  <si>
    <t>Joel M. Knowles</t>
  </si>
  <si>
    <t>James D. Medina</t>
  </si>
  <si>
    <t>Charles H. Sweet</t>
  </si>
  <si>
    <t>Samantha J. Benson</t>
  </si>
  <si>
    <t>Ronnie A. Barrett</t>
  </si>
  <si>
    <t>Susan J. Riley</t>
  </si>
  <si>
    <t>William L. Henry</t>
  </si>
  <si>
    <t>Charles L. Yadav</t>
  </si>
  <si>
    <t>Kenneth G. Rodriguez</t>
  </si>
  <si>
    <t>Nicole C. Devi</t>
  </si>
  <si>
    <t>Anthony C. Good</t>
  </si>
  <si>
    <t>George C. Corbett</t>
  </si>
  <si>
    <t>Jennifer J. Hobbs</t>
  </si>
  <si>
    <t>Samantha I. Norman</t>
  </si>
  <si>
    <t>Bryan J. Macleod</t>
  </si>
  <si>
    <t>Ronald F. Aziz</t>
  </si>
  <si>
    <t>Robin J. Olsen</t>
  </si>
  <si>
    <t>Cynthia L. Chua</t>
  </si>
  <si>
    <t>Roger I. Butler</t>
  </si>
  <si>
    <t>Steven J. Garza</t>
  </si>
  <si>
    <t>Vicki M. Boone</t>
  </si>
  <si>
    <t>Peter J. Fischer</t>
  </si>
  <si>
    <t>Dana M. Gregory</t>
  </si>
  <si>
    <t>Melissa S. Rivera</t>
  </si>
  <si>
    <t>Amanda M. Newton</t>
  </si>
  <si>
    <t>Shane C. Murray</t>
  </si>
  <si>
    <t>Jessica C. Simons</t>
  </si>
  <si>
    <t>Joe F. London</t>
  </si>
  <si>
    <t>Mike M. Cunningham</t>
  </si>
  <si>
    <t>Eugene L. Roth</t>
  </si>
  <si>
    <t>Jeff J. Donaldson</t>
  </si>
  <si>
    <t>Shannon F. Nicole</t>
  </si>
  <si>
    <t>Lois C. Hernandez</t>
  </si>
  <si>
    <t>Christine I. Soriano</t>
  </si>
  <si>
    <t>Dale D. Tang</t>
  </si>
  <si>
    <t>Julie A. Baez</t>
  </si>
  <si>
    <t>Margaret W. Flanagan</t>
  </si>
  <si>
    <t>Justin S. Benjamin</t>
  </si>
  <si>
    <t>Marquita C. Hussain</t>
  </si>
  <si>
    <t>Bernice D. James</t>
  </si>
  <si>
    <t>Kim P. Raj</t>
  </si>
  <si>
    <t>Theresa G. Nguyen</t>
  </si>
  <si>
    <t>Thomas D. Khalid</t>
  </si>
  <si>
    <t>Richard F. Tomlinson</t>
  </si>
  <si>
    <t>Marlene A. Blackburn</t>
  </si>
  <si>
    <t>Janet J. Thakur</t>
  </si>
  <si>
    <t>Aaron P. Freeman</t>
  </si>
  <si>
    <t>Craig J. Patel</t>
  </si>
  <si>
    <t>Shannon D. Lindsey</t>
  </si>
  <si>
    <t>Dolores A. Lau</t>
  </si>
  <si>
    <t>Jeffrey P. Moody</t>
  </si>
  <si>
    <t>Betty R. Anderson</t>
  </si>
  <si>
    <t>Rose F. Castillo</t>
  </si>
  <si>
    <t>Lori F. Green</t>
  </si>
  <si>
    <t>Sean D. Spencer</t>
  </si>
  <si>
    <t>Doris F. Lozano</t>
  </si>
  <si>
    <t>Jason J. Greenwood</t>
  </si>
  <si>
    <t>Katherine T. Nicholson</t>
  </si>
  <si>
    <t>Ellen R. Burke</t>
  </si>
  <si>
    <t>Karen S. Cool</t>
  </si>
  <si>
    <t>Cynthia P. Lawrence</t>
  </si>
  <si>
    <t>Kimberly J. Kidd</t>
  </si>
  <si>
    <t>Wayne H. Melo</t>
  </si>
  <si>
    <t>Dolores C. Zhang</t>
  </si>
  <si>
    <t>Anna B. Hancock</t>
  </si>
  <si>
    <t>Lori S. Phillips</t>
  </si>
  <si>
    <t>Rose L. Stevens</t>
  </si>
  <si>
    <t>Edith I. Murphy</t>
  </si>
  <si>
    <t>Pamela K. Cole</t>
  </si>
  <si>
    <t>Harry D. Kelly</t>
  </si>
  <si>
    <t>Tiffany E. Pacheco</t>
  </si>
  <si>
    <t>Angela S. Yuan</t>
  </si>
  <si>
    <t>Debbie L. Powell</t>
  </si>
  <si>
    <t>Donald S. Sutton</t>
  </si>
  <si>
    <t>Mike A. Goode</t>
  </si>
  <si>
    <t>Jeremy J. Yates</t>
  </si>
  <si>
    <t>Deborah B. Tolentino</t>
  </si>
  <si>
    <t>Kenneth M. Gupta</t>
  </si>
  <si>
    <t>Nancy W. Guzman</t>
  </si>
  <si>
    <t>Julie D. Perry</t>
  </si>
  <si>
    <t>Justin I. Martinez</t>
  </si>
  <si>
    <t>Frederick T. Evans</t>
  </si>
  <si>
    <t>Adam B. Kane</t>
  </si>
  <si>
    <t>Mildred D. Fernandez</t>
  </si>
  <si>
    <t>Robert I. Azmi</t>
  </si>
  <si>
    <t>Cora J. Butler</t>
  </si>
  <si>
    <t>Amanda J. Cruz</t>
  </si>
  <si>
    <t>Jacob O. Singh</t>
  </si>
  <si>
    <t>Joan J. Stevens</t>
  </si>
  <si>
    <t>Shirley F. Villegas</t>
  </si>
  <si>
    <t>Barbara J. Mann</t>
  </si>
  <si>
    <t>Thelma F. Srivastava</t>
  </si>
  <si>
    <t>Erin L. Wills</t>
  </si>
  <si>
    <t>Carolyn C. Tong</t>
  </si>
  <si>
    <t>Patricia J. Jimenez</t>
  </si>
  <si>
    <t>Joan R. Obrien</t>
  </si>
  <si>
    <t>Derek L. Mitchell</t>
  </si>
  <si>
    <t>Stephen C. Morris</t>
  </si>
  <si>
    <t>Pamela J. Awan</t>
  </si>
  <si>
    <t>Richard O. Vance</t>
  </si>
  <si>
    <t>Brandon M. Yang</t>
  </si>
  <si>
    <t>Rhonda O. Hollingsworth</t>
  </si>
  <si>
    <t>Melanie E. Crawford</t>
  </si>
  <si>
    <t>Warren V. Gallagher</t>
  </si>
  <si>
    <t>Rita P. Huynh</t>
  </si>
  <si>
    <t>Lisa J. Meadows</t>
  </si>
  <si>
    <t>Sean N. Borg</t>
  </si>
  <si>
    <t>Nancy J. Doyle</t>
  </si>
  <si>
    <t>Debra F. King</t>
  </si>
  <si>
    <t>Janice M. Rodrigues</t>
  </si>
  <si>
    <t>Wayne M. Gaines</t>
  </si>
  <si>
    <t>Jacqueline J. Hernandez</t>
  </si>
  <si>
    <t>Brian J. Carr</t>
  </si>
  <si>
    <t>Jeremy I. Gomes</t>
  </si>
  <si>
    <t>Jennifer B. Montgomery</t>
  </si>
  <si>
    <t>Kelly F. Bush</t>
  </si>
  <si>
    <t>Gregory A. French</t>
  </si>
  <si>
    <t>Joan K. Chow</t>
  </si>
  <si>
    <t>Mary M. Moses</t>
  </si>
  <si>
    <t>Christopher G. Bradley</t>
  </si>
  <si>
    <t>Helen D. Combs</t>
  </si>
  <si>
    <t>Janet C. Hunt</t>
  </si>
  <si>
    <t>Tonya P. Travis</t>
  </si>
  <si>
    <t>Louis B. Manuel</t>
  </si>
  <si>
    <t>Cindy M. Freeman</t>
  </si>
  <si>
    <t>Vivian B. Cardenas</t>
  </si>
  <si>
    <t>William S. Powell</t>
  </si>
  <si>
    <t>Laurie M. Fischer</t>
  </si>
  <si>
    <t>Lee D. Hughes</t>
  </si>
  <si>
    <t>Edward D. Bennett</t>
  </si>
  <si>
    <t>Charles B. Berger</t>
  </si>
  <si>
    <t>Gregory G. Castro</t>
  </si>
  <si>
    <t>Lindsey M. Sen</t>
  </si>
  <si>
    <t>Toni J. Carroll</t>
  </si>
  <si>
    <t>Andrew D. Barnett</t>
  </si>
  <si>
    <t>Darrin F. Gray</t>
  </si>
  <si>
    <t>Sandra C. Wood</t>
  </si>
  <si>
    <t>Judith S. Hicks</t>
  </si>
  <si>
    <t>Warren J. Wan</t>
  </si>
  <si>
    <t>Linda P. Paterson</t>
  </si>
  <si>
    <t>Kyle C. Sinha</t>
  </si>
  <si>
    <t>Linda M. Haynes</t>
  </si>
  <si>
    <t>Christy L. Wright</t>
  </si>
  <si>
    <t>Marilyn N. Mayer</t>
  </si>
  <si>
    <t>Jonathan K. Copeland</t>
  </si>
  <si>
    <t>Tammy M. David</t>
  </si>
  <si>
    <t>Louise A. Karim</t>
  </si>
  <si>
    <t>Ashley L. Larson</t>
  </si>
  <si>
    <t>Krystal G. Drake</t>
  </si>
  <si>
    <t>Kathy P. Miller</t>
  </si>
  <si>
    <t>Judith C. Oleary</t>
  </si>
  <si>
    <t>Alyssa A. Medina</t>
  </si>
  <si>
    <t>Kyle M. Kong</t>
  </si>
  <si>
    <t>Roberto R. Daniels</t>
  </si>
  <si>
    <t>Johnny J. Robles</t>
  </si>
  <si>
    <t>Dennis J. Manning</t>
  </si>
  <si>
    <t>Mary L. Boyle</t>
  </si>
  <si>
    <t>Edith S. Hinton</t>
  </si>
  <si>
    <t>Caitlin P. Sims</t>
  </si>
  <si>
    <t>Aaron C. Mahmoud</t>
  </si>
  <si>
    <t>Woodrow S. Prince</t>
  </si>
  <si>
    <t>Dorothy F. Jackson</t>
  </si>
  <si>
    <t>Karen F. Ng</t>
  </si>
  <si>
    <t>Carolyn J. Flores</t>
  </si>
  <si>
    <t>Nicole S. Tapia</t>
  </si>
  <si>
    <t>Gail P. Guerra</t>
  </si>
  <si>
    <t>Betty J. Huang</t>
  </si>
  <si>
    <t>Martha S. Guerrero</t>
  </si>
  <si>
    <t>Franklin K. Saleem</t>
  </si>
  <si>
    <t>Brian A. Sanders</t>
  </si>
  <si>
    <t>Michelle D. Howard</t>
  </si>
  <si>
    <t>Beverly L. Raj</t>
  </si>
  <si>
    <t>Larry M. Jenkins</t>
  </si>
  <si>
    <t>Julie T. Preston</t>
  </si>
  <si>
    <t>Ashley J. Morris</t>
  </si>
  <si>
    <t>Debra C. Tsang</t>
  </si>
  <si>
    <t>Rachel J. Salas</t>
  </si>
  <si>
    <t>Carol R. Leonard</t>
  </si>
  <si>
    <t>Alma C. Lane</t>
  </si>
  <si>
    <t>Michael E. Santiago</t>
  </si>
  <si>
    <t>Ashley D. Aquino</t>
  </si>
  <si>
    <t>Melissa G. Richard</t>
  </si>
  <si>
    <t>Robert D. Martin</t>
  </si>
  <si>
    <t>Dianne A. Chin</t>
  </si>
  <si>
    <t>Stephen T. Crawford</t>
  </si>
  <si>
    <t>Susan J. Davison</t>
  </si>
  <si>
    <t>Lila T. Aguilar</t>
  </si>
  <si>
    <t>Rhonda L. Hamilton</t>
  </si>
  <si>
    <t>Jamie G. Cassidy</t>
  </si>
  <si>
    <t>Beverly H. Bishop</t>
  </si>
  <si>
    <t>Dennis A. Mcclure</t>
  </si>
  <si>
    <t>Paula H. Francis</t>
  </si>
  <si>
    <t>Misty T. Jennings</t>
  </si>
  <si>
    <t>Johnny J. Mills</t>
  </si>
  <si>
    <t>Jacqueline A. Walters</t>
  </si>
  <si>
    <t>Marilyn K. Lim</t>
  </si>
  <si>
    <t>Debra K. Castaneda</t>
  </si>
  <si>
    <t>Kristen V. Chandra</t>
  </si>
  <si>
    <t>Brittany S. Jamison</t>
  </si>
  <si>
    <t>Charles T. Rice</t>
  </si>
  <si>
    <t>Caitlin I. Walsh</t>
  </si>
  <si>
    <t>Walter A. Huggins</t>
  </si>
  <si>
    <t>Joseph O. Rivera</t>
  </si>
  <si>
    <t>Amy N. Stone</t>
  </si>
  <si>
    <t>Jose C. Waters</t>
  </si>
  <si>
    <t>Justin M. Washington</t>
  </si>
  <si>
    <t>Cynthia P. Hicks</t>
  </si>
  <si>
    <t>Debra F. Vazquez</t>
  </si>
  <si>
    <t>Donald D. Giles</t>
  </si>
  <si>
    <t>Brittney F. Tay</t>
  </si>
  <si>
    <t>Constance M. Perry</t>
  </si>
  <si>
    <t>Todd F. Kirkland</t>
  </si>
  <si>
    <t>Sherry S. Perry</t>
  </si>
  <si>
    <t>Aimee C. Johnston</t>
  </si>
  <si>
    <t>Maria D. Webber</t>
  </si>
  <si>
    <t>Bryant R. Collins</t>
  </si>
  <si>
    <t>Linda L. Hubbard</t>
  </si>
  <si>
    <t>Danny M. Turner</t>
  </si>
  <si>
    <t>Nicholas J. Richardson</t>
  </si>
  <si>
    <t>Judy J. Jeffery</t>
  </si>
  <si>
    <t>Jeff B. Mccarthy</t>
  </si>
  <si>
    <t>Linda T. Kamal</t>
  </si>
  <si>
    <t>Kimberly G. Campbell</t>
  </si>
  <si>
    <t>John R. Michael</t>
  </si>
  <si>
    <t>Thomas O. Rosales</t>
  </si>
  <si>
    <t>Sean N. Ball</t>
  </si>
  <si>
    <t>Brian C. Christie</t>
  </si>
  <si>
    <t>Paula A. Holland</t>
  </si>
  <si>
    <t>Bernice W. Gibson</t>
  </si>
  <si>
    <t>Brian J. Ross</t>
  </si>
  <si>
    <t>Ryan T. Wood</t>
  </si>
  <si>
    <t>Adam M. Blair</t>
  </si>
  <si>
    <t>Craig R. Whitehead</t>
  </si>
  <si>
    <t>Robert K. Pham</t>
  </si>
  <si>
    <t>Gary J. Morse</t>
  </si>
  <si>
    <t>James A. Witt</t>
  </si>
  <si>
    <t>Kathy G. Krishna</t>
  </si>
  <si>
    <t>Martha J. Andrews</t>
  </si>
  <si>
    <t>Jo F. Omar</t>
  </si>
  <si>
    <t>Henry E. Francis</t>
  </si>
  <si>
    <t>Thomas J. Gomez</t>
  </si>
  <si>
    <t>Brenda J. David</t>
  </si>
  <si>
    <t>Ryan T. Taylor</t>
  </si>
  <si>
    <t>Matthew C. Gill</t>
  </si>
  <si>
    <t>Darlene S. Angel</t>
  </si>
  <si>
    <t>Nicole C. Cameron</t>
  </si>
  <si>
    <t>Michael J. Stuart</t>
  </si>
  <si>
    <t>Places</t>
  </si>
  <si>
    <t>Entire place</t>
  </si>
  <si>
    <t>Name:</t>
  </si>
  <si>
    <t>Superhost?</t>
  </si>
  <si>
    <t>Totals</t>
  </si>
  <si>
    <t>Host  ID:</t>
  </si>
  <si>
    <t>Places:</t>
  </si>
  <si>
    <t>Reviews:</t>
  </si>
  <si>
    <t>Rating:</t>
  </si>
  <si>
    <t>Price Range</t>
  </si>
  <si>
    <t>Min. Price</t>
  </si>
  <si>
    <t>Service Fee</t>
  </si>
  <si>
    <t>$0 - $199</t>
  </si>
  <si>
    <t>$200 - $499</t>
  </si>
  <si>
    <t>$500 - $999</t>
  </si>
  <si>
    <t>$1000+</t>
  </si>
  <si>
    <t>Neighborhood:</t>
  </si>
  <si>
    <t>Bedrooms:</t>
  </si>
  <si>
    <t>Bathrooms:</t>
  </si>
  <si>
    <t>Date</t>
  </si>
  <si>
    <t>Payment</t>
  </si>
  <si>
    <t>Principal</t>
  </si>
  <si>
    <t>Interest</t>
  </si>
  <si>
    <t>Balance</t>
  </si>
  <si>
    <t>Year</t>
  </si>
  <si>
    <t>MONTHLY EXPENSES</t>
  </si>
  <si>
    <t>LOAN COST</t>
  </si>
  <si>
    <t>Total Monthly Expenses:</t>
  </si>
  <si>
    <t>The neighborhood can't be beat - across from Citizen cafe, Sullivan Street Bakery, a block from the HighLine and Chelsea's art galleries, Hudson Yards, Hudson River Park and a stone's throw from Whole Foods, Trader Joes and Fairway.</t>
  </si>
  <si>
    <t>20110415</t>
  </si>
  <si>
    <t>20110823</t>
  </si>
  <si>
    <t>20111127</t>
  </si>
  <si>
    <t>20111202</t>
  </si>
  <si>
    <t>20111208</t>
  </si>
  <si>
    <t>20120516</t>
  </si>
  <si>
    <t>20120523</t>
  </si>
  <si>
    <t>20120528</t>
  </si>
  <si>
    <t>20120619</t>
  </si>
  <si>
    <t>20120702</t>
  </si>
  <si>
    <t>20120716</t>
  </si>
  <si>
    <t>20120802</t>
  </si>
  <si>
    <t>20120816</t>
  </si>
  <si>
    <t>20120820</t>
  </si>
  <si>
    <t>20120822</t>
  </si>
  <si>
    <t>20120831</t>
  </si>
  <si>
    <t>20120904</t>
  </si>
  <si>
    <t>20120910</t>
  </si>
  <si>
    <t>20120920</t>
  </si>
  <si>
    <t>20121002</t>
  </si>
  <si>
    <t>20121016</t>
  </si>
  <si>
    <t>20121104</t>
  </si>
  <si>
    <t>20121202</t>
  </si>
  <si>
    <t>20121214</t>
  </si>
  <si>
    <t>20121219</t>
  </si>
  <si>
    <t>20121231</t>
  </si>
  <si>
    <t>20130104</t>
  </si>
  <si>
    <t>20130311</t>
  </si>
  <si>
    <t>20130323</t>
  </si>
  <si>
    <t>20130328</t>
  </si>
  <si>
    <t>20130329</t>
  </si>
  <si>
    <t>20130407</t>
  </si>
  <si>
    <t>20130417</t>
  </si>
  <si>
    <t>20130425</t>
  </si>
  <si>
    <t>20130504</t>
  </si>
  <si>
    <t>20130510</t>
  </si>
  <si>
    <t>20130513</t>
  </si>
  <si>
    <t>20130524</t>
  </si>
  <si>
    <t>20130604</t>
  </si>
  <si>
    <t>20130615</t>
  </si>
  <si>
    <t>20130622</t>
  </si>
  <si>
    <t>20130626</t>
  </si>
  <si>
    <t>20130627</t>
  </si>
  <si>
    <t>20130711</t>
  </si>
  <si>
    <t>20130812</t>
  </si>
  <si>
    <t>20130813</t>
  </si>
  <si>
    <t>20130821</t>
  </si>
  <si>
    <t>20130822</t>
  </si>
  <si>
    <t>20130831</t>
  </si>
  <si>
    <t>20130901</t>
  </si>
  <si>
    <t>20130904</t>
  </si>
  <si>
    <t>20130908</t>
  </si>
  <si>
    <t>20130909</t>
  </si>
  <si>
    <t>20130910</t>
  </si>
  <si>
    <t>20130917</t>
  </si>
  <si>
    <t>20131002</t>
  </si>
  <si>
    <t>20131007</t>
  </si>
  <si>
    <t>20131103</t>
  </si>
  <si>
    <t>20131202</t>
  </si>
  <si>
    <t>20131203</t>
  </si>
  <si>
    <t>20131209</t>
  </si>
  <si>
    <t>20131214</t>
  </si>
  <si>
    <t>20131217</t>
  </si>
  <si>
    <t>20131218</t>
  </si>
  <si>
    <t>20140101</t>
  </si>
  <si>
    <t>20140102</t>
  </si>
  <si>
    <t>20140103</t>
  </si>
  <si>
    <t>20140313</t>
  </si>
  <si>
    <t>20140316</t>
  </si>
  <si>
    <t>20140319</t>
  </si>
  <si>
    <t>20140322</t>
  </si>
  <si>
    <t>20140324</t>
  </si>
  <si>
    <t>20140329</t>
  </si>
  <si>
    <t>20140407</t>
  </si>
  <si>
    <t>20140413</t>
  </si>
  <si>
    <t>20140415</t>
  </si>
  <si>
    <t>20140416</t>
  </si>
  <si>
    <t>20140417</t>
  </si>
  <si>
    <t>20140421</t>
  </si>
  <si>
    <t>20140422</t>
  </si>
  <si>
    <t>20140425</t>
  </si>
  <si>
    <t>20140427</t>
  </si>
  <si>
    <t>20140505</t>
  </si>
  <si>
    <t>20140508</t>
  </si>
  <si>
    <t>20140509</t>
  </si>
  <si>
    <t>20140510</t>
  </si>
  <si>
    <t>20140514</t>
  </si>
  <si>
    <t>20140517</t>
  </si>
  <si>
    <t>20140518</t>
  </si>
  <si>
    <t>20140522</t>
  </si>
  <si>
    <t>20140529</t>
  </si>
  <si>
    <t>20140601</t>
  </si>
  <si>
    <t>20140602</t>
  </si>
  <si>
    <t>20140608</t>
  </si>
  <si>
    <t>20140611</t>
  </si>
  <si>
    <t>20140617</t>
  </si>
  <si>
    <t>20140618</t>
  </si>
  <si>
    <t>20140619</t>
  </si>
  <si>
    <t>20140620</t>
  </si>
  <si>
    <t>20140630</t>
  </si>
  <si>
    <t>20140704</t>
  </si>
  <si>
    <t>20140708</t>
  </si>
  <si>
    <t>20140710</t>
  </si>
  <si>
    <t>20140711</t>
  </si>
  <si>
    <t>20140712</t>
  </si>
  <si>
    <t>20140716</t>
  </si>
  <si>
    <t>20140720</t>
  </si>
  <si>
    <t>20140723</t>
  </si>
  <si>
    <t>20140725</t>
  </si>
  <si>
    <t>20140726</t>
  </si>
  <si>
    <t>20140727</t>
  </si>
  <si>
    <t>20140729</t>
  </si>
  <si>
    <t>20140801</t>
  </si>
  <si>
    <t>20140805</t>
  </si>
  <si>
    <t>20140806</t>
  </si>
  <si>
    <t>20140807</t>
  </si>
  <si>
    <t>20140808</t>
  </si>
  <si>
    <t>20140810</t>
  </si>
  <si>
    <t>20140811</t>
  </si>
  <si>
    <t>20140814</t>
  </si>
  <si>
    <t>20140816</t>
  </si>
  <si>
    <t>20140818</t>
  </si>
  <si>
    <t>20140819</t>
  </si>
  <si>
    <t>20140820</t>
  </si>
  <si>
    <t>20140821</t>
  </si>
  <si>
    <t>20140822</t>
  </si>
  <si>
    <t>20140823</t>
  </si>
  <si>
    <t>20140824</t>
  </si>
  <si>
    <t>20140826</t>
  </si>
  <si>
    <t>20140831</t>
  </si>
  <si>
    <t>20140902</t>
  </si>
  <si>
    <t>20140904</t>
  </si>
  <si>
    <t>20140907</t>
  </si>
  <si>
    <t>20140908</t>
  </si>
  <si>
    <t>20140909</t>
  </si>
  <si>
    <t>20140911</t>
  </si>
  <si>
    <t>20140914</t>
  </si>
  <si>
    <t>20140916</t>
  </si>
  <si>
    <t>20140920</t>
  </si>
  <si>
    <t>20140922</t>
  </si>
  <si>
    <t>20140923</t>
  </si>
  <si>
    <t>20140924</t>
  </si>
  <si>
    <t>20140925</t>
  </si>
  <si>
    <t>20140926</t>
  </si>
  <si>
    <t>20140929</t>
  </si>
  <si>
    <t>20140930</t>
  </si>
  <si>
    <t>20141001</t>
  </si>
  <si>
    <t>20141002</t>
  </si>
  <si>
    <t>20141004</t>
  </si>
  <si>
    <t>20141007</t>
  </si>
  <si>
    <t>20141010</t>
  </si>
  <si>
    <t>20141012</t>
  </si>
  <si>
    <t>20141014</t>
  </si>
  <si>
    <t>20141015</t>
  </si>
  <si>
    <t>20141017</t>
  </si>
  <si>
    <t>20141018</t>
  </si>
  <si>
    <t>20141019</t>
  </si>
  <si>
    <t>20141022</t>
  </si>
  <si>
    <t>20141028</t>
  </si>
  <si>
    <t>20141029</t>
  </si>
  <si>
    <t>20141030</t>
  </si>
  <si>
    <t>20141031</t>
  </si>
  <si>
    <t>20141102</t>
  </si>
  <si>
    <t>20141116</t>
  </si>
  <si>
    <t>20141121</t>
  </si>
  <si>
    <t>20141125</t>
  </si>
  <si>
    <t>20141128</t>
  </si>
  <si>
    <t>20141201</t>
  </si>
  <si>
    <t>20141204</t>
  </si>
  <si>
    <t>20141206</t>
  </si>
  <si>
    <t>20141207</t>
  </si>
  <si>
    <t>20141209</t>
  </si>
  <si>
    <t>20141210</t>
  </si>
  <si>
    <t>20141211</t>
  </si>
  <si>
    <t>20141213</t>
  </si>
  <si>
    <t>20141214</t>
  </si>
  <si>
    <t>20141216</t>
  </si>
  <si>
    <t>20141218</t>
  </si>
  <si>
    <t>20141219</t>
  </si>
  <si>
    <t>20141220</t>
  </si>
  <si>
    <t>20141221</t>
  </si>
  <si>
    <t>20141222</t>
  </si>
  <si>
    <t>20141223</t>
  </si>
  <si>
    <t>20141224</t>
  </si>
  <si>
    <t>20141226</t>
  </si>
  <si>
    <t>20141229</t>
  </si>
  <si>
    <t>20141230</t>
  </si>
  <si>
    <t>20150101</t>
  </si>
  <si>
    <t>20150102</t>
  </si>
  <si>
    <t>20150104</t>
  </si>
  <si>
    <t>20150106</t>
  </si>
  <si>
    <t>20150109</t>
  </si>
  <si>
    <t>20150110</t>
  </si>
  <si>
    <t>20150119</t>
  </si>
  <si>
    <t>20150126</t>
  </si>
  <si>
    <t>20150129</t>
  </si>
  <si>
    <t>20150130</t>
  </si>
  <si>
    <t>20150204</t>
  </si>
  <si>
    <t>20150205</t>
  </si>
  <si>
    <t>20150208</t>
  </si>
  <si>
    <t>20150211</t>
  </si>
  <si>
    <t>20150214</t>
  </si>
  <si>
    <t>20150215</t>
  </si>
  <si>
    <t>20150217</t>
  </si>
  <si>
    <t>20150219</t>
  </si>
  <si>
    <t>20150222</t>
  </si>
  <si>
    <t>20150224</t>
  </si>
  <si>
    <t>20150225</t>
  </si>
  <si>
    <t>20150301</t>
  </si>
  <si>
    <t>20150306</t>
  </si>
  <si>
    <t>20150308</t>
  </si>
  <si>
    <t>20150310</t>
  </si>
  <si>
    <t>20150313</t>
  </si>
  <si>
    <t>20150315</t>
  </si>
  <si>
    <t>20150319</t>
  </si>
  <si>
    <t>20150321</t>
  </si>
  <si>
    <t>20150322</t>
  </si>
  <si>
    <t>20150324</t>
  </si>
  <si>
    <t>20150325</t>
  </si>
  <si>
    <t>20150330</t>
  </si>
  <si>
    <t>20150331</t>
  </si>
  <si>
    <t>20150401</t>
  </si>
  <si>
    <t>20150402</t>
  </si>
  <si>
    <t>20150404</t>
  </si>
  <si>
    <t>20150405</t>
  </si>
  <si>
    <t>20150406</t>
  </si>
  <si>
    <t>20150408</t>
  </si>
  <si>
    <t>20150410</t>
  </si>
  <si>
    <t>20150411</t>
  </si>
  <si>
    <t>20150414</t>
  </si>
  <si>
    <t>20150415</t>
  </si>
  <si>
    <t>20150416</t>
  </si>
  <si>
    <t>20150418</t>
  </si>
  <si>
    <t>20150419</t>
  </si>
  <si>
    <t>20150420</t>
  </si>
  <si>
    <t>20150421</t>
  </si>
  <si>
    <t>20150423</t>
  </si>
  <si>
    <t>20150424</t>
  </si>
  <si>
    <t>20150427</t>
  </si>
  <si>
    <t>20150428</t>
  </si>
  <si>
    <t>20150429</t>
  </si>
  <si>
    <t>20150430</t>
  </si>
  <si>
    <t>20150502</t>
  </si>
  <si>
    <t>20150503</t>
  </si>
  <si>
    <t>20150504</t>
  </si>
  <si>
    <t>20150505</t>
  </si>
  <si>
    <t>20150506</t>
  </si>
  <si>
    <t>20150508</t>
  </si>
  <si>
    <t>20150509</t>
  </si>
  <si>
    <t>20150510</t>
  </si>
  <si>
    <t>20150512</t>
  </si>
  <si>
    <t>20150513</t>
  </si>
  <si>
    <t>20150514</t>
  </si>
  <si>
    <t>20150515</t>
  </si>
  <si>
    <t>20150516</t>
  </si>
  <si>
    <t>20150517</t>
  </si>
  <si>
    <t>20150519</t>
  </si>
  <si>
    <t>20150520</t>
  </si>
  <si>
    <t>20150522</t>
  </si>
  <si>
    <t>20150525</t>
  </si>
  <si>
    <t>20150526</t>
  </si>
  <si>
    <t>20150527</t>
  </si>
  <si>
    <t>20150529</t>
  </si>
  <si>
    <t>20150530</t>
  </si>
  <si>
    <t>20150531</t>
  </si>
  <si>
    <t>20150603</t>
  </si>
  <si>
    <t>20150604</t>
  </si>
  <si>
    <t>20150605</t>
  </si>
  <si>
    <t>20150607</t>
  </si>
  <si>
    <t>20150608</t>
  </si>
  <si>
    <t>20150609</t>
  </si>
  <si>
    <t>20150610</t>
  </si>
  <si>
    <t>20150611</t>
  </si>
  <si>
    <t>20150612</t>
  </si>
  <si>
    <t>20150614</t>
  </si>
  <si>
    <t>20150616</t>
  </si>
  <si>
    <t>20150617</t>
  </si>
  <si>
    <t>20150618</t>
  </si>
  <si>
    <t>20150619</t>
  </si>
  <si>
    <t>20150620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</si>
  <si>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</si>
  <si>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</si>
  <si>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</si>
  <si>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</si>
  <si>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</si>
  <si>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</si>
  <si>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</si>
  <si>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</si>
  <si>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</si>
  <si>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</si>
  <si>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</si>
  <si>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</si>
  <si>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</si>
  <si>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</si>
  <si>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</si>
  <si>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</si>
  <si>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</si>
  <si>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</si>
  <si>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20150712</t>
  </si>
  <si>
    <t>20150713</t>
  </si>
  <si>
    <t>20150714</t>
  </si>
  <si>
    <t>20150715</t>
  </si>
  <si>
    <t>20150716</t>
  </si>
  <si>
    <t>20150718</t>
  </si>
  <si>
    <t>20150720</t>
  </si>
  <si>
    <t>20150721</t>
  </si>
  <si>
    <t>20150722</t>
  </si>
  <si>
    <t>20150724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</si>
  <si>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</si>
  <si>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</si>
  <si>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</si>
  <si>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</si>
  <si>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</si>
  <si>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</si>
  <si>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</si>
  <si>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</si>
  <si>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</si>
  <si>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</si>
  <si>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</si>
  <si>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20150807</t>
  </si>
  <si>
    <t>20150808</t>
  </si>
  <si>
    <t>20150809</t>
  </si>
  <si>
    <t>20150810</t>
  </si>
  <si>
    <t>20150811</t>
  </si>
  <si>
    <t>20150812</t>
  </si>
  <si>
    <t>20150813</t>
  </si>
  <si>
    <t>20150817</t>
  </si>
  <si>
    <t>20150819</t>
  </si>
  <si>
    <t>20150820</t>
  </si>
  <si>
    <t>20150821</t>
  </si>
  <si>
    <t>20150825</t>
  </si>
  <si>
    <t>20150826</t>
  </si>
  <si>
    <t>20150827</t>
  </si>
  <si>
    <t>20150828</t>
  </si>
  <si>
    <t>20150830</t>
  </si>
  <si>
    <t>20150831</t>
  </si>
  <si>
    <t>20150901</t>
  </si>
  <si>
    <t>20150902</t>
  </si>
  <si>
    <t>20150903</t>
  </si>
  <si>
    <t>20150904</t>
  </si>
  <si>
    <t>20150905</t>
  </si>
  <si>
    <t>20150907</t>
  </si>
  <si>
    <t>20150908</t>
  </si>
  <si>
    <t>20150909</t>
  </si>
  <si>
    <t>20150910</t>
  </si>
  <si>
    <t>20150912</t>
  </si>
  <si>
    <t>20150913</t>
  </si>
  <si>
    <t>20150917</t>
  </si>
  <si>
    <t>20150918</t>
  </si>
  <si>
    <t>20150920</t>
  </si>
  <si>
    <t>20150921</t>
  </si>
  <si>
    <t>20150922</t>
  </si>
  <si>
    <t>20150923</t>
  </si>
  <si>
    <t>20150925</t>
  </si>
  <si>
    <t>20150926</t>
  </si>
  <si>
    <t>20150927</t>
  </si>
  <si>
    <t>20150929</t>
  </si>
  <si>
    <t>20150930</t>
  </si>
  <si>
    <t>20151002</t>
  </si>
  <si>
    <t>20151003</t>
  </si>
  <si>
    <t>20151005</t>
  </si>
  <si>
    <t>20151006</t>
  </si>
  <si>
    <t>20151007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</si>
  <si>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</si>
  <si>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</si>
  <si>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</si>
  <si>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</si>
  <si>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</si>
  <si>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</si>
  <si>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</si>
  <si>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</si>
  <si>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</si>
  <si>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20151019</t>
  </si>
  <si>
    <t>20151020</t>
  </si>
  <si>
    <t>20151021</t>
  </si>
  <si>
    <t>20151022</t>
  </si>
  <si>
    <t>20151023</t>
  </si>
  <si>
    <t>20151024</t>
  </si>
  <si>
    <t>20151025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</si>
  <si>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</si>
  <si>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</si>
  <si>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</si>
  <si>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</si>
  <si>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</si>
  <si>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</si>
  <si>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</si>
  <si>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</si>
  <si>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</si>
  <si>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</si>
  <si>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</si>
  <si>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</si>
  <si>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</si>
  <si>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</si>
  <si>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20151114</t>
  </si>
  <si>
    <t>20151116</t>
  </si>
  <si>
    <t>20151117</t>
  </si>
  <si>
    <t>20151119</t>
  </si>
  <si>
    <t>20151121</t>
  </si>
  <si>
    <t>20151123</t>
  </si>
  <si>
    <t>20151124</t>
  </si>
  <si>
    <t>20151126</t>
  </si>
  <si>
    <t>20151128</t>
  </si>
  <si>
    <t>20151129</t>
  </si>
  <si>
    <t>20151202</t>
  </si>
  <si>
    <t>20151203</t>
  </si>
  <si>
    <t>20151204</t>
  </si>
  <si>
    <t>20151205</t>
  </si>
  <si>
    <t>20151206</t>
  </si>
  <si>
    <t>20151207</t>
  </si>
  <si>
    <t>20151210</t>
  </si>
  <si>
    <t>20151213</t>
  </si>
  <si>
    <t>20151214</t>
  </si>
  <si>
    <t>20151215</t>
  </si>
  <si>
    <t>20151216</t>
  </si>
  <si>
    <t>20151217</t>
  </si>
  <si>
    <t>20151219</t>
  </si>
  <si>
    <t>20151220</t>
  </si>
  <si>
    <t>20151221</t>
  </si>
  <si>
    <t>20151222</t>
  </si>
  <si>
    <t>20151224</t>
  </si>
  <si>
    <t>20151226</t>
  </si>
  <si>
    <t>20151227</t>
  </si>
  <si>
    <t>20151228</t>
  </si>
  <si>
    <t>20151229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</si>
  <si>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</si>
  <si>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</si>
  <si>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</si>
  <si>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</si>
  <si>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</si>
  <si>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</si>
  <si>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</si>
  <si>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</si>
  <si>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</si>
  <si>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</si>
  <si>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</si>
  <si>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</si>
  <si>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20160113</t>
  </si>
  <si>
    <t>20160115</t>
  </si>
  <si>
    <t>20160117</t>
  </si>
  <si>
    <t>20160118</t>
  </si>
  <si>
    <t>20160119</t>
  </si>
  <si>
    <t>20160120</t>
  </si>
  <si>
    <t>20160122</t>
  </si>
  <si>
    <t>20160123</t>
  </si>
  <si>
    <t>20160124</t>
  </si>
  <si>
    <t>20160125</t>
  </si>
  <si>
    <t>20160126</t>
  </si>
  <si>
    <t>20160127</t>
  </si>
  <si>
    <t>20160201</t>
  </si>
  <si>
    <t>20160202</t>
  </si>
  <si>
    <t>20160204</t>
  </si>
  <si>
    <t>20160206</t>
  </si>
  <si>
    <t>20160208</t>
  </si>
  <si>
    <t>20160209</t>
  </si>
  <si>
    <t>20160210</t>
  </si>
  <si>
    <t>20160211</t>
  </si>
  <si>
    <t>20160212</t>
  </si>
  <si>
    <t>20160214</t>
  </si>
  <si>
    <t>20160215</t>
  </si>
  <si>
    <t>20160216</t>
  </si>
  <si>
    <t>20160217</t>
  </si>
  <si>
    <t>20160220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</si>
  <si>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</si>
  <si>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</si>
  <si>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</si>
  <si>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</si>
  <si>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</si>
  <si>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</si>
  <si>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</si>
  <si>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</si>
  <si>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</si>
  <si>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20160305</t>
  </si>
  <si>
    <t>20160307</t>
  </si>
  <si>
    <t>20160308</t>
  </si>
  <si>
    <t>20160309</t>
  </si>
  <si>
    <t>20160312</t>
  </si>
  <si>
    <t>20160314</t>
  </si>
  <si>
    <t>20160315</t>
  </si>
  <si>
    <t>20160316</t>
  </si>
  <si>
    <t>20160317</t>
  </si>
  <si>
    <t>20160318</t>
  </si>
  <si>
    <t>20160320</t>
  </si>
  <si>
    <t>20160322</t>
  </si>
  <si>
    <t>20160323</t>
  </si>
  <si>
    <t>20160324</t>
  </si>
  <si>
    <t>20160325</t>
  </si>
  <si>
    <t>20160326</t>
  </si>
  <si>
    <t>20160328</t>
  </si>
  <si>
    <t>20160329</t>
  </si>
  <si>
    <t>20160330</t>
  </si>
  <si>
    <t>20160331</t>
  </si>
  <si>
    <t>20160402</t>
  </si>
  <si>
    <t>20160403</t>
  </si>
  <si>
    <t>20160404</t>
  </si>
  <si>
    <t>20160405</t>
  </si>
  <si>
    <t>20160407</t>
  </si>
  <si>
    <t>20160408</t>
  </si>
  <si>
    <t>20160409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</si>
  <si>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</si>
  <si>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</si>
  <si>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</si>
  <si>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</si>
  <si>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</si>
  <si>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</si>
  <si>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</si>
  <si>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</si>
  <si>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20160420</t>
  </si>
  <si>
    <t>20160421</t>
  </si>
  <si>
    <t>20160423</t>
  </si>
  <si>
    <t>20160424</t>
  </si>
  <si>
    <t>20160425</t>
  </si>
  <si>
    <t>20160427</t>
  </si>
  <si>
    <t>20160430</t>
  </si>
  <si>
    <t>20160501</t>
  </si>
  <si>
    <t>20160502</t>
  </si>
  <si>
    <t>20160503</t>
  </si>
  <si>
    <t>20160504</t>
  </si>
  <si>
    <t>20160505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</si>
  <si>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</si>
  <si>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</si>
  <si>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</si>
  <si>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</si>
  <si>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</si>
  <si>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</si>
  <si>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</si>
  <si>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</si>
  <si>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</si>
  <si>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</si>
  <si>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</si>
  <si>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</si>
  <si>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</si>
  <si>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</si>
  <si>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</si>
  <si>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</si>
  <si>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</si>
  <si>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</si>
  <si>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</si>
  <si>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</si>
  <si>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</si>
  <si>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</si>
  <si>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</si>
  <si>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</si>
  <si>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</si>
  <si>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</si>
  <si>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</si>
  <si>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20160605</t>
  </si>
  <si>
    <t>20160607</t>
  </si>
  <si>
    <t>20160608</t>
  </si>
  <si>
    <t>20160609</t>
  </si>
  <si>
    <t>20160610</t>
  </si>
  <si>
    <t>20160611</t>
  </si>
  <si>
    <t>20160612</t>
  </si>
  <si>
    <t>20160614</t>
  </si>
  <si>
    <t>20160616</t>
  </si>
  <si>
    <t>20160617</t>
  </si>
  <si>
    <t>20160618</t>
  </si>
  <si>
    <t>20160619</t>
  </si>
  <si>
    <t>20160620</t>
  </si>
  <si>
    <t>20160621</t>
  </si>
  <si>
    <t>20160622</t>
  </si>
  <si>
    <t>20160624</t>
  </si>
  <si>
    <t>20160625</t>
  </si>
  <si>
    <t>20160627</t>
  </si>
  <si>
    <t>20160628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</si>
  <si>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</si>
  <si>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</si>
  <si>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</si>
  <si>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</si>
  <si>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</si>
  <si>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</si>
  <si>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</si>
  <si>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</si>
  <si>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20160709</t>
  </si>
  <si>
    <t>20160710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</si>
  <si>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</si>
  <si>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</si>
  <si>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</si>
  <si>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</si>
  <si>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</si>
  <si>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</si>
  <si>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</si>
  <si>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</si>
  <si>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</si>
  <si>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</si>
  <si>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</si>
  <si>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</si>
  <si>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</si>
  <si>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20160726</t>
  </si>
  <si>
    <t>20160727</t>
  </si>
  <si>
    <t>20160728</t>
  </si>
  <si>
    <t>20160729</t>
  </si>
  <si>
    <t>20160730</t>
  </si>
  <si>
    <t>20160731</t>
  </si>
  <si>
    <t>20160802</t>
  </si>
  <si>
    <t>20160804</t>
  </si>
  <si>
    <t>20160807</t>
  </si>
  <si>
    <t>20160809</t>
  </si>
  <si>
    <t>20160810</t>
  </si>
  <si>
    <t>20160811</t>
  </si>
  <si>
    <t>20160813</t>
  </si>
  <si>
    <t>20160814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</si>
  <si>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</si>
  <si>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</si>
  <si>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</si>
  <si>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</si>
  <si>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</si>
  <si>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</si>
  <si>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</si>
  <si>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</si>
  <si>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</si>
  <si>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</si>
  <si>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</si>
  <si>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</si>
  <si>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</si>
  <si>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</si>
  <si>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</si>
  <si>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</si>
  <si>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</si>
  <si>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</si>
  <si>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</si>
  <si>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</si>
  <si>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20160908</t>
  </si>
  <si>
    <t>20160910</t>
  </si>
  <si>
    <t>20160914</t>
  </si>
  <si>
    <t>20160915</t>
  </si>
  <si>
    <t>20160917</t>
  </si>
  <si>
    <t>20160918</t>
  </si>
  <si>
    <t>20160919</t>
  </si>
  <si>
    <t>20160921</t>
  </si>
  <si>
    <t>20160922</t>
  </si>
  <si>
    <t>20160923</t>
  </si>
  <si>
    <t>20160924</t>
  </si>
  <si>
    <t>20160925</t>
  </si>
  <si>
    <t>20160927</t>
  </si>
  <si>
    <t>20160928</t>
  </si>
  <si>
    <t>20161005</t>
  </si>
  <si>
    <t>20161006</t>
  </si>
  <si>
    <t>20161008</t>
  </si>
  <si>
    <t>20161010</t>
  </si>
  <si>
    <t>20161011</t>
  </si>
  <si>
    <t>20161013</t>
  </si>
  <si>
    <t>20161014</t>
  </si>
  <si>
    <t>20161015</t>
  </si>
  <si>
    <t>20161016</t>
  </si>
  <si>
    <t>20161017</t>
  </si>
  <si>
    <t>20161018</t>
  </si>
  <si>
    <t>20161019</t>
  </si>
  <si>
    <t>20161021</t>
  </si>
  <si>
    <t>20161022</t>
  </si>
  <si>
    <t>20161024</t>
  </si>
  <si>
    <t>20161026</t>
  </si>
  <si>
    <t>20161027</t>
  </si>
  <si>
    <t>20161028</t>
  </si>
  <si>
    <t>20161029</t>
  </si>
  <si>
    <t>20161031</t>
  </si>
  <si>
    <t>20161101</t>
  </si>
  <si>
    <t>20161103</t>
  </si>
  <si>
    <t>20161104</t>
  </si>
  <si>
    <t>20161106</t>
  </si>
  <si>
    <t>20161107</t>
  </si>
  <si>
    <t>20161108</t>
  </si>
  <si>
    <t>20161109</t>
  </si>
  <si>
    <t>20161111</t>
  </si>
  <si>
    <t>20161112</t>
  </si>
  <si>
    <t>20161113</t>
  </si>
  <si>
    <t>20161114</t>
  </si>
  <si>
    <t>20161115</t>
  </si>
  <si>
    <t>20161117</t>
  </si>
  <si>
    <t>20161118</t>
  </si>
  <si>
    <t>20161120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</si>
  <si>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</si>
  <si>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</si>
  <si>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</si>
  <si>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</si>
  <si>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</si>
  <si>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</si>
  <si>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</si>
  <si>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</si>
  <si>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20161201</t>
  </si>
  <si>
    <t>20161205</t>
  </si>
  <si>
    <t>20161208</t>
  </si>
  <si>
    <t>20161209</t>
  </si>
  <si>
    <t>20161210</t>
  </si>
  <si>
    <t>20161212</t>
  </si>
  <si>
    <t>20161213</t>
  </si>
  <si>
    <t>20161214</t>
  </si>
  <si>
    <t>20161215</t>
  </si>
  <si>
    <t>20161216</t>
  </si>
  <si>
    <t>20161219</t>
  </si>
  <si>
    <t>20161221</t>
  </si>
  <si>
    <t>20161223</t>
  </si>
  <si>
    <t>20161226</t>
  </si>
  <si>
    <t>20161229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</si>
  <si>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</si>
  <si>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</si>
  <si>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</si>
  <si>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</si>
  <si>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</si>
  <si>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</si>
  <si>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</si>
  <si>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</si>
  <si>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20170111</t>
  </si>
  <si>
    <t>20170113</t>
  </si>
  <si>
    <t>20170115</t>
  </si>
  <si>
    <t>20170117</t>
  </si>
  <si>
    <t>20170119</t>
  </si>
  <si>
    <t>20170123</t>
  </si>
  <si>
    <t>20170124</t>
  </si>
  <si>
    <t>20170125</t>
  </si>
  <si>
    <t>20170128</t>
  </si>
  <si>
    <t>20170129</t>
  </si>
  <si>
    <t>20170130</t>
  </si>
  <si>
    <t>20170131</t>
  </si>
  <si>
    <t>20170202</t>
  </si>
  <si>
    <t>20170204</t>
  </si>
  <si>
    <t>20170205</t>
  </si>
  <si>
    <t>20170206</t>
  </si>
  <si>
    <t>20170207</t>
  </si>
  <si>
    <t>20170208</t>
  </si>
  <si>
    <t>20170210</t>
  </si>
  <si>
    <t>20170212</t>
  </si>
  <si>
    <t>20170214</t>
  </si>
  <si>
    <t>20170215</t>
  </si>
  <si>
    <t>20170217</t>
  </si>
  <si>
    <t>20170219</t>
  </si>
  <si>
    <t>20170220</t>
  </si>
  <si>
    <t>20170221</t>
  </si>
  <si>
    <t>20170222</t>
  </si>
  <si>
    <t>20170223</t>
  </si>
  <si>
    <t>20170225</t>
  </si>
  <si>
    <t>20170226</t>
  </si>
  <si>
    <t>20170302</t>
  </si>
  <si>
    <t>20170303</t>
  </si>
  <si>
    <t>20170304</t>
  </si>
  <si>
    <t>20170308</t>
  </si>
  <si>
    <t>20170312</t>
  </si>
  <si>
    <t>20170314</t>
  </si>
  <si>
    <t>20170315</t>
  </si>
  <si>
    <t>20170316</t>
  </si>
  <si>
    <t>20170318</t>
  </si>
  <si>
    <t>20170319</t>
  </si>
  <si>
    <t>20170320</t>
  </si>
  <si>
    <t>20170322</t>
  </si>
  <si>
    <t>20170323</t>
  </si>
  <si>
    <t>20170324</t>
  </si>
  <si>
    <t>20170325</t>
  </si>
  <si>
    <t>20170326</t>
  </si>
  <si>
    <t>20170329</t>
  </si>
  <si>
    <t>20170330</t>
  </si>
  <si>
    <t>20170401</t>
  </si>
  <si>
    <t>20170402</t>
  </si>
  <si>
    <t>20170403</t>
  </si>
  <si>
    <t>20170406</t>
  </si>
  <si>
    <t>20170408</t>
  </si>
  <si>
    <t>20170409</t>
  </si>
  <si>
    <t>20170412</t>
  </si>
  <si>
    <t>20170414</t>
  </si>
  <si>
    <t>20170416</t>
  </si>
  <si>
    <t>20170418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</si>
  <si>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</si>
  <si>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</si>
  <si>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</si>
  <si>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</si>
  <si>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</si>
  <si>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</si>
  <si>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</si>
  <si>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</si>
  <si>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20170430</t>
  </si>
  <si>
    <t>20170501</t>
  </si>
  <si>
    <t>20170502</t>
  </si>
  <si>
    <t>20170503</t>
  </si>
  <si>
    <t>20170504</t>
  </si>
  <si>
    <t>20170512</t>
  </si>
  <si>
    <t>20170513</t>
  </si>
  <si>
    <t>20170514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</si>
  <si>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</si>
  <si>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</si>
  <si>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</si>
  <si>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</si>
  <si>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</si>
  <si>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</si>
  <si>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</si>
  <si>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</si>
  <si>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</si>
  <si>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20170527</t>
  </si>
  <si>
    <t>20170528</t>
  </si>
  <si>
    <t>20170529</t>
  </si>
  <si>
    <t>20170601</t>
  </si>
  <si>
    <t>20170602</t>
  </si>
  <si>
    <t>20170603</t>
  </si>
  <si>
    <t>20170605</t>
  </si>
  <si>
    <t>20170609</t>
  </si>
  <si>
    <t>20170611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</si>
  <si>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</si>
  <si>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</si>
  <si>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</si>
  <si>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</si>
  <si>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</si>
  <si>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</si>
  <si>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</si>
  <si>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</si>
  <si>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</si>
  <si>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</si>
  <si>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</si>
  <si>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</si>
  <si>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20170626</t>
  </si>
  <si>
    <t>20170627</t>
  </si>
  <si>
    <t>20170628</t>
  </si>
  <si>
    <t>20170629</t>
  </si>
  <si>
    <t>20170630</t>
  </si>
  <si>
    <t>20170701</t>
  </si>
  <si>
    <t>20170702</t>
  </si>
  <si>
    <t>20170704</t>
  </si>
  <si>
    <t>20170705</t>
  </si>
  <si>
    <t>20170707</t>
  </si>
  <si>
    <t>20170708</t>
  </si>
  <si>
    <t>20170710</t>
  </si>
  <si>
    <t>20170711</t>
  </si>
  <si>
    <t>20170712</t>
  </si>
  <si>
    <t>20170713</t>
  </si>
  <si>
    <t>20170714</t>
  </si>
  <si>
    <t>20170717</t>
  </si>
  <si>
    <t>20170718</t>
  </si>
  <si>
    <t>20170720</t>
  </si>
  <si>
    <t>20170725</t>
  </si>
  <si>
    <t>20170728</t>
  </si>
  <si>
    <t>20170729</t>
  </si>
  <si>
    <t>20170731</t>
  </si>
  <si>
    <t>20170806</t>
  </si>
  <si>
    <t>20170807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</si>
  <si>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</si>
  <si>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</si>
  <si>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</si>
  <si>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</si>
  <si>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</si>
  <si>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</si>
  <si>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</si>
  <si>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</si>
  <si>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20170819</t>
  </si>
  <si>
    <t>20170820</t>
  </si>
  <si>
    <t>20170821</t>
  </si>
  <si>
    <t>20170827</t>
  </si>
  <si>
    <t>20170828</t>
  </si>
  <si>
    <t>20170830</t>
  </si>
  <si>
    <t>20170831</t>
  </si>
  <si>
    <t>20170901</t>
  </si>
  <si>
    <t>20170902</t>
  </si>
  <si>
    <t>20170904</t>
  </si>
  <si>
    <t>20170905</t>
  </si>
  <si>
    <t>20170906</t>
  </si>
  <si>
    <t>20170907</t>
  </si>
  <si>
    <t>20170909</t>
  </si>
  <si>
    <t>20170910</t>
  </si>
  <si>
    <t>20170913</t>
  </si>
  <si>
    <t>20170914</t>
  </si>
  <si>
    <t>20170916</t>
  </si>
  <si>
    <t>20170917</t>
  </si>
  <si>
    <t>20170918</t>
  </si>
  <si>
    <t>20170919</t>
  </si>
  <si>
    <t>20170920</t>
  </si>
  <si>
    <t>20170921</t>
  </si>
  <si>
    <t>20170922</t>
  </si>
  <si>
    <t>20170926</t>
  </si>
  <si>
    <t>20171001</t>
  </si>
  <si>
    <t>20171003</t>
  </si>
  <si>
    <t>20171004</t>
  </si>
  <si>
    <t>20171005</t>
  </si>
  <si>
    <t>20171006</t>
  </si>
  <si>
    <t>20171010</t>
  </si>
  <si>
    <t>20171011</t>
  </si>
  <si>
    <t>20171012</t>
  </si>
  <si>
    <t>20171015</t>
  </si>
  <si>
    <t>20171017</t>
  </si>
  <si>
    <t>20171018</t>
  </si>
  <si>
    <t>20171022</t>
  </si>
  <si>
    <t>20171023</t>
  </si>
  <si>
    <t>20171025</t>
  </si>
  <si>
    <t>20171026</t>
  </si>
  <si>
    <t>20171027</t>
  </si>
  <si>
    <t>20171028</t>
  </si>
  <si>
    <t>20171031</t>
  </si>
  <si>
    <t>20171103</t>
  </si>
  <si>
    <t>20171104</t>
  </si>
  <si>
    <t>20171107</t>
  </si>
  <si>
    <t>20171110</t>
  </si>
  <si>
    <t>20171112</t>
  </si>
  <si>
    <t>20171114</t>
  </si>
  <si>
    <t>20171115</t>
  </si>
  <si>
    <t>20171116</t>
  </si>
  <si>
    <t>20171118</t>
  </si>
  <si>
    <t>20171121</t>
  </si>
  <si>
    <t>20171123</t>
  </si>
  <si>
    <t>20171125</t>
  </si>
  <si>
    <t>20171126</t>
  </si>
  <si>
    <t>20171128</t>
  </si>
  <si>
    <t>20171129</t>
  </si>
  <si>
    <t>20171203</t>
  </si>
  <si>
    <t>20171205</t>
  </si>
  <si>
    <t>20171206</t>
  </si>
  <si>
    <t>20171207</t>
  </si>
  <si>
    <t>20171208</t>
  </si>
  <si>
    <t>20171210</t>
  </si>
  <si>
    <t>20171211</t>
  </si>
  <si>
    <t>20171212</t>
  </si>
  <si>
    <t>20171216</t>
  </si>
  <si>
    <t>20171217</t>
  </si>
  <si>
    <t>20171219</t>
  </si>
  <si>
    <t>20171220</t>
  </si>
  <si>
    <t>20171221</t>
  </si>
  <si>
    <t>20171223</t>
  </si>
  <si>
    <t>20171225</t>
  </si>
  <si>
    <t>20171226</t>
  </si>
  <si>
    <t>20171229</t>
  </si>
  <si>
    <t>20180102</t>
  </si>
  <si>
    <t>20180103</t>
  </si>
  <si>
    <t>20180105</t>
  </si>
  <si>
    <t>20180106</t>
  </si>
  <si>
    <t>20180107</t>
  </si>
  <si>
    <t>20180110</t>
  </si>
  <si>
    <t>20180111</t>
  </si>
  <si>
    <t>20180112</t>
  </si>
  <si>
    <t>20180114</t>
  </si>
  <si>
    <t>20180118</t>
  </si>
  <si>
    <t>20180121</t>
  </si>
  <si>
    <t>20180122</t>
  </si>
  <si>
    <t>20180125</t>
  </si>
  <si>
    <t>20180126</t>
  </si>
  <si>
    <t>20180127</t>
  </si>
  <si>
    <t>20180129</t>
  </si>
  <si>
    <t>20180130</t>
  </si>
  <si>
    <t>20180201</t>
  </si>
  <si>
    <t>20180208</t>
  </si>
  <si>
    <t>20180210</t>
  </si>
  <si>
    <t>20180214</t>
  </si>
  <si>
    <t>20180218</t>
  </si>
  <si>
    <t>20180219</t>
  </si>
  <si>
    <t>20180221</t>
  </si>
  <si>
    <t>20180222</t>
  </si>
  <si>
    <t>20180303</t>
  </si>
  <si>
    <t>20180306</t>
  </si>
  <si>
    <t>20180307</t>
  </si>
  <si>
    <t>20180312</t>
  </si>
  <si>
    <t>20180313</t>
  </si>
  <si>
    <t>20180314</t>
  </si>
  <si>
    <t>20180317</t>
  </si>
  <si>
    <t>20180318</t>
  </si>
  <si>
    <t>20180319</t>
  </si>
  <si>
    <t>20180321</t>
  </si>
  <si>
    <t>20180323</t>
  </si>
  <si>
    <t>20180324</t>
  </si>
  <si>
    <t>20180325</t>
  </si>
  <si>
    <t>20180326</t>
  </si>
  <si>
    <t>20180331</t>
  </si>
  <si>
    <t>20180404</t>
  </si>
  <si>
    <t>20180406</t>
  </si>
  <si>
    <t>20180407</t>
  </si>
  <si>
    <t>20180408</t>
  </si>
  <si>
    <t>20180409</t>
  </si>
  <si>
    <t>20180410</t>
  </si>
  <si>
    <t>20180411</t>
  </si>
  <si>
    <t>20180413</t>
  </si>
  <si>
    <t>20180415</t>
  </si>
  <si>
    <t>20180416</t>
  </si>
  <si>
    <t>20180417</t>
  </si>
  <si>
    <t>20180418</t>
  </si>
  <si>
    <t>20180422</t>
  </si>
  <si>
    <t>20180423</t>
  </si>
  <si>
    <t>20180424</t>
  </si>
  <si>
    <t>20180425</t>
  </si>
  <si>
    <t>20180428</t>
  </si>
  <si>
    <t>20180430</t>
  </si>
  <si>
    <t>20180501</t>
  </si>
  <si>
    <t>20180503</t>
  </si>
  <si>
    <t>20180504</t>
  </si>
  <si>
    <t>20180505</t>
  </si>
  <si>
    <t>20180509</t>
  </si>
  <si>
    <t>20180510</t>
  </si>
  <si>
    <t>20180512</t>
  </si>
  <si>
    <t>20180513</t>
  </si>
  <si>
    <t>20180514</t>
  </si>
  <si>
    <t>20180516</t>
  </si>
  <si>
    <t>20180517</t>
  </si>
  <si>
    <t>20180522</t>
  </si>
  <si>
    <t>20180523</t>
  </si>
  <si>
    <t>20180524</t>
  </si>
  <si>
    <t>20180527</t>
  </si>
  <si>
    <t>20180529</t>
  </si>
  <si>
    <t>20180530</t>
  </si>
  <si>
    <t>20180601</t>
  </si>
  <si>
    <t>20180603</t>
  </si>
  <si>
    <t>20180604</t>
  </si>
  <si>
    <t>20180606</t>
  </si>
  <si>
    <t>20180607</t>
  </si>
  <si>
    <t>20180609</t>
  </si>
  <si>
    <t>20180610</t>
  </si>
  <si>
    <t>20180611</t>
  </si>
  <si>
    <t>20180614</t>
  </si>
  <si>
    <t>20180615</t>
  </si>
  <si>
    <t>20180618</t>
  </si>
  <si>
    <t>20180620</t>
  </si>
  <si>
    <t>20180621</t>
  </si>
  <si>
    <t>20180622</t>
  </si>
  <si>
    <t>20180625</t>
  </si>
  <si>
    <t>20180626</t>
  </si>
  <si>
    <t>20180629</t>
  </si>
  <si>
    <t>20180630</t>
  </si>
  <si>
    <t>20180702</t>
  </si>
  <si>
    <t>20180703</t>
  </si>
  <si>
    <t>20180704</t>
  </si>
  <si>
    <t>20180706</t>
  </si>
  <si>
    <t>20180707</t>
  </si>
  <si>
    <t>20180708</t>
  </si>
  <si>
    <t>20180709</t>
  </si>
  <si>
    <t>20180711</t>
  </si>
  <si>
    <t>20180712</t>
  </si>
  <si>
    <t>20180713</t>
  </si>
  <si>
    <t>20180717</t>
  </si>
  <si>
    <t>20180719</t>
  </si>
  <si>
    <t>20180720</t>
  </si>
  <si>
    <t>20180721</t>
  </si>
  <si>
    <t>20180722</t>
  </si>
  <si>
    <t>20180724</t>
  </si>
  <si>
    <t>20180725</t>
  </si>
  <si>
    <t>20180726</t>
  </si>
  <si>
    <t>20180728</t>
  </si>
  <si>
    <t>20180729</t>
  </si>
  <si>
    <t>20180801</t>
  </si>
  <si>
    <t>20180802</t>
  </si>
  <si>
    <t>20180804</t>
  </si>
  <si>
    <t>20180805</t>
  </si>
  <si>
    <t>20180806</t>
  </si>
  <si>
    <t>20180809</t>
  </si>
  <si>
    <t>20180811</t>
  </si>
  <si>
    <t>20180813</t>
  </si>
  <si>
    <t>20180814</t>
  </si>
  <si>
    <t>20180816</t>
  </si>
  <si>
    <t>20180817</t>
  </si>
  <si>
    <t>20180821</t>
  </si>
  <si>
    <t>20180822</t>
  </si>
  <si>
    <t>20180824</t>
  </si>
  <si>
    <t>20180827</t>
  </si>
  <si>
    <t>20180828</t>
  </si>
  <si>
    <t>20180829</t>
  </si>
  <si>
    <t>20180830</t>
  </si>
  <si>
    <t>20180831</t>
  </si>
  <si>
    <t>20180903</t>
  </si>
  <si>
    <t>20180905</t>
  </si>
  <si>
    <t>20180907</t>
  </si>
  <si>
    <t>20180911</t>
  </si>
  <si>
    <t>20180913</t>
  </si>
  <si>
    <t>20180914</t>
  </si>
  <si>
    <t>20180917</t>
  </si>
  <si>
    <t>20180918</t>
  </si>
  <si>
    <t>20180919</t>
  </si>
  <si>
    <t>20180920</t>
  </si>
  <si>
    <t>20180921</t>
  </si>
  <si>
    <t>20180922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</si>
  <si>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</si>
  <si>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</si>
  <si>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</si>
  <si>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</si>
  <si>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</si>
  <si>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</si>
  <si>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</si>
  <si>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</si>
  <si>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</si>
  <si>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20181006</t>
  </si>
  <si>
    <t>20181008</t>
  </si>
  <si>
    <t>20181009</t>
  </si>
  <si>
    <t>20181010</t>
  </si>
  <si>
    <t>20181011</t>
  </si>
  <si>
    <t>20181013</t>
  </si>
  <si>
    <t>20181015</t>
  </si>
  <si>
    <t>20181017</t>
  </si>
  <si>
    <t>20181018</t>
  </si>
  <si>
    <t>20181019</t>
  </si>
  <si>
    <t>20181021</t>
  </si>
  <si>
    <t>20181022</t>
  </si>
  <si>
    <t>20181023</t>
  </si>
  <si>
    <t>20181024</t>
  </si>
  <si>
    <t>20181025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</si>
  <si>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</si>
  <si>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</si>
  <si>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</si>
  <si>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</si>
  <si>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</si>
  <si>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</si>
  <si>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</si>
  <si>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</si>
  <si>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</si>
  <si>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20181107</t>
  </si>
  <si>
    <t>20181108</t>
  </si>
  <si>
    <t>20181109</t>
  </si>
  <si>
    <t>20181111</t>
  </si>
  <si>
    <t>20181113</t>
  </si>
  <si>
    <t>20181114</t>
  </si>
  <si>
    <t>20181117</t>
  </si>
  <si>
    <t>20181120</t>
  </si>
  <si>
    <t>20181122</t>
  </si>
  <si>
    <t>20181125</t>
  </si>
  <si>
    <t>20181126</t>
  </si>
  <si>
    <t>20181127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</si>
  <si>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</si>
  <si>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</si>
  <si>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</si>
  <si>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</si>
  <si>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</si>
  <si>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</si>
  <si>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</si>
  <si>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</si>
  <si>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</si>
  <si>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20181209</t>
  </si>
  <si>
    <t>20181210</t>
  </si>
  <si>
    <t>20181211</t>
  </si>
  <si>
    <t>20181213</t>
  </si>
  <si>
    <t>20181214</t>
  </si>
  <si>
    <t>20181215</t>
  </si>
  <si>
    <t>20181217</t>
  </si>
  <si>
    <t>20181218</t>
  </si>
  <si>
    <t>20181220</t>
  </si>
  <si>
    <t>20181222</t>
  </si>
  <si>
    <t>20181224</t>
  </si>
  <si>
    <t>20181227</t>
  </si>
  <si>
    <t>20181228</t>
  </si>
  <si>
    <t>20181231</t>
  </si>
  <si>
    <t>20190105</t>
  </si>
  <si>
    <t>20190107</t>
  </si>
  <si>
    <t>20190108</t>
  </si>
  <si>
    <t>20190113</t>
  </si>
  <si>
    <t>20190114</t>
  </si>
  <si>
    <t>20190117</t>
  </si>
  <si>
    <t>20190118</t>
  </si>
  <si>
    <t>20190121</t>
  </si>
  <si>
    <t>20190123</t>
  </si>
  <si>
    <t>20190124</t>
  </si>
  <si>
    <t>20190125</t>
  </si>
  <si>
    <t>20190127</t>
  </si>
  <si>
    <t>20190130</t>
  </si>
  <si>
    <t>20190131</t>
  </si>
  <si>
    <t>20190201</t>
  </si>
  <si>
    <t>20190205</t>
  </si>
  <si>
    <t>20190206</t>
  </si>
  <si>
    <t>20190208</t>
  </si>
  <si>
    <t>20190210</t>
  </si>
  <si>
    <t>20190211</t>
  </si>
  <si>
    <t>20190212</t>
  </si>
  <si>
    <t>20190213</t>
  </si>
  <si>
    <t>20190215</t>
  </si>
  <si>
    <t>20190217</t>
  </si>
  <si>
    <t>20190218</t>
  </si>
  <si>
    <t>20190220</t>
  </si>
  <si>
    <t>20190221</t>
  </si>
  <si>
    <t>20190223</t>
  </si>
  <si>
    <t>20190227</t>
  </si>
  <si>
    <t>20190308</t>
  </si>
  <si>
    <t>20190309</t>
  </si>
  <si>
    <t>20190312</t>
  </si>
  <si>
    <t>20190315</t>
  </si>
  <si>
    <t>20190316</t>
  </si>
  <si>
    <t>20190317</t>
  </si>
  <si>
    <t>20190320</t>
  </si>
  <si>
    <t>20190321</t>
  </si>
  <si>
    <t>20190322</t>
  </si>
  <si>
    <t>20190324</t>
  </si>
  <si>
    <t>20190325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</si>
  <si>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</si>
  <si>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</si>
  <si>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</si>
  <si>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</si>
  <si>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</si>
  <si>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</si>
  <si>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</si>
  <si>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</si>
  <si>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20190407</t>
  </si>
  <si>
    <t>20190408</t>
  </si>
  <si>
    <t>20190410</t>
  </si>
  <si>
    <t>20190412</t>
  </si>
  <si>
    <t>20190414</t>
  </si>
  <si>
    <t>20190415</t>
  </si>
  <si>
    <t>20190417</t>
  </si>
  <si>
    <t>20190419</t>
  </si>
  <si>
    <t>20190420</t>
  </si>
  <si>
    <t>20190424</t>
  </si>
  <si>
    <t>20190425</t>
  </si>
  <si>
    <t>20190426</t>
  </si>
  <si>
    <t>20190428</t>
  </si>
  <si>
    <t>20190429</t>
  </si>
  <si>
    <t>20190430</t>
  </si>
  <si>
    <t>20190501</t>
  </si>
  <si>
    <t>20190502</t>
  </si>
  <si>
    <t>20190504</t>
  </si>
  <si>
    <t>20190506</t>
  </si>
  <si>
    <t>20190509</t>
  </si>
  <si>
    <t>20190510</t>
  </si>
  <si>
    <t>20190511</t>
  </si>
  <si>
    <t>20190512</t>
  </si>
  <si>
    <t>20190513</t>
  </si>
  <si>
    <t>20190515</t>
  </si>
  <si>
    <t>20190517</t>
  </si>
  <si>
    <t>20190520</t>
  </si>
  <si>
    <t>20190521</t>
  </si>
  <si>
    <t>20190523</t>
  </si>
  <si>
    <t>20190526</t>
  </si>
  <si>
    <t>20190527</t>
  </si>
  <si>
    <t>20190528</t>
  </si>
  <si>
    <t>20190529</t>
  </si>
  <si>
    <t>20190530</t>
  </si>
  <si>
    <t>20190531</t>
  </si>
  <si>
    <t>20190601</t>
  </si>
  <si>
    <t>20190603</t>
  </si>
  <si>
    <t>20190604</t>
  </si>
  <si>
    <t>20190605</t>
  </si>
  <si>
    <t>20190606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</si>
  <si>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</si>
  <si>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</si>
  <si>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</si>
  <si>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</si>
  <si>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</si>
  <si>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</si>
  <si>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</si>
  <si>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</si>
  <si>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</si>
  <si>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</si>
  <si>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</si>
  <si>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</si>
  <si>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</si>
  <si>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</si>
  <si>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</si>
  <si>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20190627</t>
  </si>
  <si>
    <t>20190628</t>
  </si>
  <si>
    <t>20190629</t>
  </si>
  <si>
    <t>20190701</t>
  </si>
  <si>
    <t>20190702</t>
  </si>
  <si>
    <t>20190704</t>
  </si>
  <si>
    <t>20190708</t>
  </si>
  <si>
    <t>Workdays since Last Review:</t>
  </si>
  <si>
    <t>*Last update</t>
  </si>
  <si>
    <t>Last Review:</t>
  </si>
  <si>
    <t>Avg. Nights per Month:</t>
  </si>
  <si>
    <t xml:space="preserve">January </t>
  </si>
  <si>
    <t>February</t>
  </si>
  <si>
    <t>March</t>
  </si>
  <si>
    <t>April</t>
  </si>
  <si>
    <t>May</t>
  </si>
  <si>
    <t>June</t>
  </si>
  <si>
    <t>July</t>
  </si>
  <si>
    <t>August</t>
  </si>
  <si>
    <t>Mon</t>
  </si>
  <si>
    <t>Tue</t>
  </si>
  <si>
    <t>Wed</t>
  </si>
  <si>
    <t>Thu</t>
  </si>
  <si>
    <t>Fri</t>
  </si>
  <si>
    <t>Sat</t>
  </si>
  <si>
    <t>Sun</t>
  </si>
  <si>
    <t>September</t>
  </si>
  <si>
    <t>October</t>
  </si>
  <si>
    <t>November</t>
  </si>
  <si>
    <t>December</t>
  </si>
  <si>
    <t>Total profit:</t>
  </si>
  <si>
    <t>Profit per Night:</t>
  </si>
  <si>
    <t>Price per Night:</t>
  </si>
  <si>
    <t>Est. Closing Costs</t>
  </si>
  <si>
    <t>Cash to Close:</t>
  </si>
  <si>
    <t>Running Principal</t>
  </si>
  <si>
    <t>Running Interest</t>
  </si>
  <si>
    <t>Min from Barclay Ctr, museums, shopping mall, etc.</t>
  </si>
  <si>
    <t>Private Roomâœ¨Between Times Square and Central Park</t>
  </si>
  <si>
    <t>Sunny 2 Bedroom Duplex Apt. on a Friendly Block</t>
  </si>
  <si>
    <t>Manhattan NYC Guest Room</t>
  </si>
  <si>
    <t>Budget apt in PRIME HARLEM Location</t>
  </si>
  <si>
    <t>2 Bedrooms  Next to Central Park and CU West side</t>
  </si>
  <si>
    <t>Relax private room &amp; bathroom in a cozy apartment</t>
  </si>
  <si>
    <t>Sunny, quiet and spacious Bedroom</t>
  </si>
  <si>
    <t>ðŸ¥‚ AMAZING STUDIO IN CHINATOWN | ðŸš‡ CLOSE TO SUBWAY</t>
  </si>
  <si>
    <t>Luxury,ComfyAptWithPrivateTerrace,5minToTimesSq</t>
  </si>
  <si>
    <t>YES WE'RE OPEN! Sunny, Spacious Bed Stuy Apartment</t>
  </si>
  <si>
    <t>Morningside Park exclusive Townhouse with Views!</t>
  </si>
  <si>
    <t>SUPERCUTE BEDROOMðŸ’– 2 DOUBLE BEDS PRIVATE BATHROOM</t>
  </si>
  <si>
    <t>Warm two bedroom apartment in a Brownstone</t>
  </si>
  <si>
    <t>Large Bedroom In LIC 15 min to Midtown Manhattan</t>
  </si>
  <si>
    <t>15 minutes away from Manhattan</t>
  </si>
  <si>
    <t>Queen of Cozy | Luxe, Gym, Rooftop, Tech Gadgets</t>
  </si>
  <si>
    <t>$3,200 per month * 2 Bed w/ Washer/Dryer! *</t>
  </si>
  <si>
    <t>Harlem Musicians Home</t>
  </si>
  <si>
    <t>Private Oasis in UWS near Subway, Centr Park &amp;MORE</t>
  </si>
  <si>
    <t>Quiet and Convenient 1BR in Flushing</t>
  </si>
  <si>
    <t>Cozy 1 Bedroom COVID FREE 10 minutes to midtown</t>
  </si>
  <si>
    <t>Private bedroom in artsy, light-filled apartment</t>
  </si>
  <si>
    <t>Large apartment by Central Park in Manhattan</t>
  </si>
  <si>
    <t>1 ROOM IN 2 BEDROOM BLDG WITH ELEVATOR</t>
  </si>
  <si>
    <t>Amazing bright bedroom 15 min to Manhattan. by LGA</t>
  </si>
  <si>
    <t>Stunning Midtown 1 Bed w/Laundry and Doorman #6133</t>
  </si>
  <si>
    <t>Cozy, Family Getaway 1BR â€“ 5 min to Central Park</t>
  </si>
  <si>
    <t>King Bedroom in Rustic Brownstone w great location</t>
  </si>
  <si>
    <t>Chic 1 BR , Penn St &amp; Hudson Yards.</t>
  </si>
  <si>
    <t>Cosy simple room in 3bd Sunny Harlem Walkup!</t>
  </si>
  <si>
    <t>Artist 1 Bdrm 1 bath w/ Shrine Room</t>
  </si>
  <si>
    <t>Art Large bedroom Williamsburg Brownstone longterm</t>
  </si>
  <si>
    <t>GREAT 2 BED  APT 6M- MADISON AVE IN NEW YORK CITY</t>
  </si>
  <si>
    <t>Female only-Living Room Paradise 15 min to Manhtn</t>
  </si>
  <si>
    <t>An Entire Lovely Crown Heights Garden Apartment</t>
  </si>
  <si>
    <t>Private Studio+Bath+Balcony, 15 mins to Manhattan</t>
  </si>
  <si>
    <t>Private room with 2 XL Twin beds - 1</t>
  </si>
  <si>
    <t>Beautiful loft with plants and light</t>
  </si>
  <si>
    <t>Huge 1 Bedroom Williamsburg Loft, Brooklyn, NYC</t>
  </si>
  <si>
    <t>Dream Room in Bwick/Wburg Loft by L</t>
  </si>
  <si>
    <t>Silver lake charm</t>
  </si>
  <si>
    <t>Cozy 1BD Apt in one of the coolest neighborhoods</t>
  </si>
  <si>
    <t>Bright &amp; Clean Bohemian Living Space</t>
  </si>
  <si>
    <t>Skyline NYC Views in Beautiful Williamsburg Apt</t>
  </si>
  <si>
    <t>Large Room Near Times Square/Penn Station - 23B3</t>
  </si>
  <si>
    <t>Spacious 2bed apt Southside ideal Williamsburg!</t>
  </si>
  <si>
    <t>The Evergreen Backpackers - Dorm room</t>
  </si>
  <si>
    <t>COZY ROOM IN THE HEART OF THE UPPER WEST SIDE!!!</t>
  </si>
  <si>
    <t>Best location, central W'Burg, easy access to City</t>
  </si>
  <si>
    <t>Super Low Price HUGE APT stps frm Cntrl PK&amp;Museums</t>
  </si>
  <si>
    <t>Central Park, Museums, and More</t>
  </si>
  <si>
    <t>â™¥The Godfather movieâ™¥ Private room. 30 min to NYC</t>
  </si>
  <si>
    <t>Charming Room with Queen Bed  - Subway 2 Blks</t>
  </si>
  <si>
    <t>Top East-Village Private clean large sunny 2 BR</t>
  </si>
  <si>
    <t>Safe, Clean &amp; Sanitized Bedstuy Apartment</t>
  </si>
  <si>
    <t>Private floor in Modern, Hip Brooklyn Brownstone!</t>
  </si>
  <si>
    <t>Sunny Queen in Beautiful, Modern shared Apartment</t>
  </si>
  <si>
    <t>Family Friendly, Enormous and Bright SpaHa Loft</t>
  </si>
  <si>
    <t>Williamsburg Loft #2  Chameleon</t>
  </si>
  <si>
    <t>Enjoy a Staycation in Brooklyn Clinton Hill</t>
  </si>
  <si>
    <t>Spacious modern and Clean 2 BR Garden Floor Apt</t>
  </si>
  <si>
    <t>Pleasant Full bed in Charming, Quiet Apartment</t>
  </si>
  <si>
    <t>Room &amp; Pvt grdn -18 min to Union sq</t>
  </si>
  <si>
    <t>Townhouse Triplex PH with Private Roof Terrace</t>
  </si>
  <si>
    <t>NYC Yankee Village, 15 mins to Columbus Circle.</t>
  </si>
  <si>
    <t>Williamsburg Suite in shared Apt. Just Re-done!</t>
  </si>
  <si>
    <t>*Experience &amp; Live Like A Real New Yorker *</t>
  </si>
  <si>
    <t>Harlem brownstone garden apt near CUNY &amp; Columbia</t>
  </si>
  <si>
    <t>STUNNING BROWNSTONE IN WEST HARLEM 4 BEDR 3 BATH</t>
  </si>
  <si>
    <t>Big Sunny Studio for a couple:One floor-Clean-Calm</t>
  </si>
  <si>
    <t>Beautiful Private room mins from Times Square</t>
  </si>
  <si>
    <t>5mins -JFK Walking to Jamaica LIRR,subway airtrain</t>
  </si>
  <si>
    <t>Family Place â¤ï¸  â˜… Central Park â˜…</t>
  </si>
  <si>
    <t>Private studio! Thoroughly disinfected 1A</t>
  </si>
  <si>
    <t>Cozy two bedrooms in a private house.</t>
  </si>
  <si>
    <t>Old charm room</t>
  </si>
  <si>
    <t>Upper East Safe and Peace</t>
  </si>
  <si>
    <t>House Wilson ( Bedroom #1 )</t>
  </si>
  <si>
    <t>BELLA CASA-NYC Comfy Day Bed-IN THE LIVING ROOM.</t>
  </si>
  <si>
    <t>City Skyline View PENTHOUSE Private Entrance &amp;Roof</t>
  </si>
  <si>
    <t>Spacious Uptown 2 Bdrm Apartment</t>
  </si>
  <si>
    <t>Travellers /Students delight / #3</t>
  </si>
  <si>
    <t>Cleaned &amp; Sanitized 2 Bed|2 Bath - 15 min to JFK</t>
  </si>
  <si>
    <t>Spacious Studio UES with Balcony!</t>
  </si>
  <si>
    <t>Luxury historic Brownstone with mid-century twist</t>
  </si>
  <si>
    <t>Chill 1-Bedroom in Bed Stuy</t>
  </si>
  <si>
    <t>Large and cosy room with private en suite bathroom</t>
  </si>
  <si>
    <t>Artistâ€™s loft in the heart of Williamsburg!</t>
  </si>
  <si>
    <t>Sunny Room in Prime Brooklyn Flushing Ave JM</t>
  </si>
  <si>
    <t>Prime location, close to everything</t>
  </si>
  <si>
    <t>Private Family Friendly Apartment and Garden</t>
  </si>
  <si>
    <t>4 Bedroom Oversized Townhouse Midtown Location 2</t>
  </si>
  <si>
    <t>Enjoy ! Endowed Time Square,  NYC ! 57th Floor !</t>
  </si>
  <si>
    <t>Entire Apartment. 20 Mins from Manhattan! Spacious</t>
  </si>
  <si>
    <t>Disinfected and quiet room w/PRIVATE BATHROOM !</t>
  </si>
  <si>
    <t>Bushwick 1 bedroom at a garden level near M and L</t>
  </si>
  <si>
    <t>Stylish NYC Oasis near Central Park</t>
  </si>
  <si>
    <t>Private Studio+bath+Roof Deck, 15 min to Manhattan</t>
  </si>
  <si>
    <t>Amazing Summer Rental - 2br/2ba w private patio!</t>
  </si>
  <si>
    <t>Sunny Private Room in Brooklyn luxury apartment</t>
  </si>
  <si>
    <t>Medium room in Harlem on 141 st Manhattan NY 10030</t>
  </si>
  <si>
    <t>NEW perfect nice1BDRM close to airports and city</t>
  </si>
  <si>
    <t>Shared Room For Cool Low Maintenance People #4</t>
  </si>
  <si>
    <t>Bright and Spacious Bushwick apartment</t>
  </si>
  <si>
    <t>Peace and Quiet in a Large, Sunlit Brooklyn Home</t>
  </si>
  <si>
    <t>Prime Williamsburg 2 Bed Right By Bedford Ave &amp; N4</t>
  </si>
  <si>
    <t>Apartment One Bedroom #62</t>
  </si>
  <si>
    <t>â˜…  Luxury entire home Self check in &amp; free parking</t>
  </si>
  <si>
    <t>*STUDIO SUITE* Spacious, Private &amp; Clean - AC/Heat</t>
  </si>
  <si>
    <t>Beautiful Penthouse spacious HUGE private terrace.</t>
  </si>
  <si>
    <t>Renovated/ private entrance/1-br by Park and Metro</t>
  </si>
  <si>
    <t>15 Mins to Times Square &amp; Manhattan-3 BR Apartment</t>
  </si>
  <si>
    <t>Family Gather  5 bedrooms 3 full baths</t>
  </si>
  <si>
    <t>Sunny Room two min walk to the A&amp;C train w/WiFi</t>
  </si>
  <si>
    <t>Clean, Spacious, Comfy 2BDRM Entire Apt Brooklyn</t>
  </si>
  <si>
    <t>Stylish one bedroom in Manhattan's Upper East Side</t>
  </si>
  <si>
    <t>Large Room near Jamaica Hosp, JFK-Airtrain, Train</t>
  </si>
  <si>
    <t>TIMES SQUARE/ CENTRAL PARK - MANHATTAN</t>
  </si>
  <si>
    <t>KING SUITE in Chelsea</t>
  </si>
  <si>
    <t>entire apartment within minutes of manhattan</t>
  </si>
  <si>
    <t>Right Direction Cottage 3 Quiet, Clean and Private</t>
  </si>
  <si>
    <t>Super clean room in renovated historic brownstone</t>
  </si>
  <si>
    <t>Spacious Apartment 4 Stops from 42nd St</t>
  </si>
  <si>
    <t>Colorful apt, 2 bedrooms,  25 mins to Manhattan</t>
  </si>
  <si>
    <t>Entire Apt Mid East close to TimesSQ &amp; Cental Park</t>
  </si>
  <si>
    <t>Large, Comfy Escape in B'klyn.</t>
  </si>
  <si>
    <t>Spacious 1 Bdrm Apt.  - Central Park &amp; Subways!</t>
  </si>
  <si>
    <t>Upper Den</t>
  </si>
  <si>
    <t>Cozy Apartment Near Times Squa COVID-19 Sanitized</t>
  </si>
  <si>
    <t>Safe and near subway&amp; Manhattan NY NY retro style</t>
  </si>
  <si>
    <t>Great 2 bedroom, 1.5 Bathroom Chelsea Duplex</t>
  </si>
  <si>
    <t>Convenient 2 Bedroom Apartment Near Times Sq - 1C</t>
  </si>
  <si>
    <t>JFK SHARED Space 6 min away From JFK</t>
  </si>
  <si>
    <t>Entire Apartment in Crown Heights, Brooklyn</t>
  </si>
  <si>
    <t>Steps to Yankee Stadium Modern 1 bdrm w/Pool Table</t>
  </si>
  <si>
    <t>Brooklyn Getaway. Private</t>
  </si>
  <si>
    <t>Sunny Private Bedroom Near Times Square - 43D2</t>
  </si>
  <si>
    <t>Lovely  Sunnyside Room with a Cozy Ambiance.</t>
  </si>
  <si>
    <t>GC Bushwick Treeline Bedroom</t>
  </si>
  <si>
    <t>Large, Comfy &amp; Clean Room for 3 w/ TV near Subway!</t>
  </si>
  <si>
    <t>Bright + Near Central Park + Columbia University!</t>
  </si>
  <si>
    <t>Large&amp;Clean, with Garden,  in Midtown Manhattan</t>
  </si>
  <si>
    <t>The Best and Amazing Room in Brooklyn</t>
  </si>
  <si>
    <t>3 bedroom Private  Apartment in Flushing Queens.</t>
  </si>
  <si>
    <t>MG-5 â€¢ Comfortable room close to Manhattan</t>
  </si>
  <si>
    <t>Private Room near Times Square in Manhattan</t>
  </si>
  <si>
    <t>Uptown comfy apartment</t>
  </si>
  <si>
    <t>New York City's Best Kept SecretðŸ™Š</t>
  </si>
  <si>
    <t>Clean&amp;Simple 2- Airport delays &amp; Layovers Near JFK</t>
  </si>
  <si>
    <t>Amazing Room Suite - Williamsburg</t>
  </si>
  <si>
    <t>YES, WE'RE OPEN! Historic Bed Stuy Apartment!</t>
  </si>
  <si>
    <t>Sunny Mott Haven Townhouse With Garden.</t>
  </si>
  <si>
    <t>@@@Great Prime Location 2 BR  @@@@</t>
  </si>
  <si>
    <t>Beautiful corner room in Manhattan Apt</t>
  </si>
  <si>
    <t>Hotel 32 32, Full Superior</t>
  </si>
  <si>
    <t>Sparkling clean, quiet apt ideal to work and relax</t>
  </si>
  <si>
    <t>Private room in Sunnyside 21min to Times Square</t>
  </si>
  <si>
    <t>Sun-drenched LGBTQ+ Private Queen Room @Bushwick</t>
  </si>
  <si>
    <t>Modern Comfort in Gramercy Park w/ Private Patio!</t>
  </si>
  <si>
    <t>SANITIZED cozy 1 bedroom, top of Central Park!</t>
  </si>
  <si>
    <t>A Quiet, Big, and Relaxing First Floor House Bed 3</t>
  </si>
  <si>
    <t>20%OFF Modern Luxury Apartment 2 bed 2 bath. Patio</t>
  </si>
  <si>
    <t>HUGE 18x19 room. 10â€™ ceiling A</t>
  </si>
  <si>
    <t>Stylish Loft</t>
  </si>
  <si>
    <t>New charming 1 Bedroom - private entry - ground fl</t>
  </si>
  <si>
    <t>NYC luxury 2 bedrooms central location</t>
  </si>
  <si>
    <t>Who can resist a wallpaper room(also kid-friendly)</t>
  </si>
  <si>
    <t>ðŸ”¥2500SF PENTHOUSE MIDTOWNðŸ”¥3FLRS, PRIV ROOF&amp;BALCONY</t>
  </si>
  <si>
    <t>EXTRA-LUXURY APARTMENT IN GRAND CENTRAL</t>
  </si>
  <si>
    <t>Beautiful 1st floor apartment located close to JFK</t>
  </si>
  <si>
    <t>Amazing Location - Heart of CHELSEA / Manhattan</t>
  </si>
  <si>
    <t>New renovated shared room  ( FEMALE ONLY )</t>
  </si>
  <si>
    <t>Twin (Single) Bed in East Village Apartment</t>
  </si>
  <si>
    <t>Large 2 BD Upper East With Rooftop Access</t>
  </si>
  <si>
    <t>Brooklyn Crashpad</t>
  </si>
  <si>
    <t>Immaculate &amp; Spacious Duplex in Brownstone</t>
  </si>
  <si>
    <t>5* Large 1 Bed NYC - Flatiron * NoMad</t>
  </si>
  <si>
    <t>Comfortable, spacious â€œ 1 bedroom â€œ apartment.</t>
  </si>
  <si>
    <t>Lovely &amp; Spacious Manhattan Room - Perfect for 2</t>
  </si>
  <si>
    <t>Luxury building in heart of Times Square / Midtown</t>
  </si>
  <si>
    <t>Idyllic studio apt in Midtown East/UES!</t>
  </si>
  <si>
    <t>New Spacious Condo! Near all, 7 Mins to Midtown!</t>
  </si>
  <si>
    <t>Reduced Rates in Beautiful Chelsea Neighborhood</t>
  </si>
  <si>
    <t>Quiet  Artist  2 BEDROOM APARTMENT In E.V. NYC</t>
  </si>
  <si>
    <t>MIDTOWN, 2-bdrm luxury condo. Extraordinary value</t>
  </si>
  <si>
    <t>Small place in arty Bushwick</t>
  </si>
  <si>
    <t>2 rooms Brooklyn; convenient, close to train</t>
  </si>
  <si>
    <t>*Luxe designer comfort in a Central Park setting*</t>
  </si>
  <si>
    <t>Available sept 1st- large apt w elevator</t>
  </si>
  <si>
    <t>Beauty Shared renovated cozy room by Times Square</t>
  </si>
  <si>
    <t>Medical Student Brooklyn Hospitals  : Nice &amp; Cozy!</t>
  </si>
  <si>
    <t>Contemporary &amp; Eclectic 2-bdrm Pre-War Classic</t>
  </si>
  <si>
    <t>Flex 2br Loft: Cleaning CDC guidelines implemented</t>
  </si>
  <si>
    <t>CLEAN COOL room just steps to Staten Island Ferry!</t>
  </si>
  <si>
    <t>Eclectic Harlem Hideaway</t>
  </si>
  <si>
    <t>â˜… Large 2BR APT in Astoria near Midtown + LGA â˜…</t>
  </si>
  <si>
    <t>Shared Room For Cool Low Maintenance People #1</t>
  </si>
  <si>
    <t>Astoria Huge Balcony. Amazing location!</t>
  </si>
  <si>
    <t>Ultimate Bushwick Brooklyn 3-Bedroom</t>
  </si>
  <si>
    <t>The Best apt on the upper west side of Manhattan!</t>
  </si>
  <si>
    <t>Stylish apartment - Island Dream</t>
  </si>
  <si>
    <t>Modern and Cozy Manhattan apartment</t>
  </si>
  <si>
    <t>Bright, Modern Room in Trendy Bedstuy!</t>
  </si>
  <si>
    <t>Modern 2bd Gem Close to Central Park - 5 Min Walk</t>
  </si>
  <si>
    <t>Traditional NYC Oasis - Max Luxury-Hells Kitchenâ€</t>
  </si>
  <si>
    <t>Spacious &amp; bright prime Williamsburg oasis</t>
  </si>
  <si>
    <t>Next to Central Park with Private Bathroom</t>
  </si>
  <si>
    <t>Prvt, bath, kitchen, living, entrnc</t>
  </si>
  <si>
    <t>çº½çº¦ä¹‹å®¶(PrivateBathroom5)</t>
  </si>
  <si>
    <t>8 Bedroom Luxury Townhouse in Midtown-Sleeps 16</t>
  </si>
  <si>
    <t>sunny, park-facing apartment near Columbia</t>
  </si>
  <si>
    <t>Stunning 3BR loft in Williamsburg!!!</t>
  </si>
  <si>
    <t>Spacious Artsy Loft in Brooklyn</t>
  </si>
  <si>
    <t>Private Room  in Hamilton Hts (Full Bed &amp; Desk!)</t>
  </si>
  <si>
    <t>NYC Diamond 5 star 2nd floor 5beds 2baths/Parking</t>
  </si>
  <si>
    <t>Hotel-like space, private bathroom, kitchen &amp; W/D</t>
  </si>
  <si>
    <t>Times Square Apartment with Private Roof deck!</t>
  </si>
  <si>
    <t>æ³•æ‹‰ç››(Flushing)ç‹¬ç«‹å‡ºå…¥Basementå¥—æˆ¿å‡ºç§Ÿã€‚2æˆ¿1å« 2Rooms/1Bath</t>
  </si>
  <si>
    <t>Brooklyn New Private room in Ridgewood # 3</t>
  </si>
  <si>
    <t>Brooklyn's Most Photo Friendly 2 Bedroom Loft</t>
  </si>
  <si>
    <t>Affordable stay in Manhattan! NYC!</t>
  </si>
  <si>
    <t>Luxurious beds in a simple, clean, cozy home</t>
  </si>
  <si>
    <t>Quiet Room/ some Sun Light Close to Times Square</t>
  </si>
  <si>
    <t>Prime Williamsburg Family Art Loft</t>
  </si>
  <si>
    <t>Two Bedroom Apartment in Greenpoint</t>
  </si>
  <si>
    <t>Lux 2BR APT. Hudson Yards&amp;Penn Station</t>
  </si>
  <si>
    <t>Cozy Home in Manhattan</t>
  </si>
  <si>
    <t>Clean, Safe + Spacious 2 Bedroom, 2 Bath in Harlem</t>
  </si>
  <si>
    <t>Cozy, Private Bedroom Near Central Park</t>
  </si>
  <si>
    <t>Room Away From Home w/ Pvt Bathroom</t>
  </si>
  <si>
    <t>Private Room with lock&amp;key-NEAR COLUMBIA Uni.-NYC!</t>
  </si>
  <si>
    <t>Cool Urban Comfort - Artsy Bushwick</t>
  </si>
  <si>
    <t>Amazing Room w/workspace - Williamsburg</t>
  </si>
  <si>
    <t>#1 Location Bedroom In NYC Center-Times Sq - 61F3</t>
  </si>
  <si>
    <t>40th Floor NYC Views! Luxury 2,500 SF on UES.</t>
  </si>
  <si>
    <t>The Evergreen Backpackers - Private room</t>
  </si>
  <si>
    <t>1BR: Plant Filled Oasis Room</t>
  </si>
  <si>
    <t>Cozy Modern One Bedroom in Chelsea</t>
  </si>
  <si>
    <t>Bushwick's finest  (Í â‰– ÍœÊ–Í â‰–) AKA C_C HQ</t>
  </si>
  <si>
    <t>Luxurious  *NO SMOKING* NO PARTY*</t>
  </si>
  <si>
    <t>Brooklyn Oasis, 10 min to Manhattan,Walk to Subway</t>
  </si>
  <si>
    <t>Spacious Williamsburg Duplex 3</t>
  </si>
  <si>
    <t>â›± CONVENIENT COZY CONDO ðŸšŠ 8 MIN WALK TO SUBWAY</t>
  </si>
  <si>
    <t>SQUARE Village Suite/free street parking +wifi</t>
  </si>
  <si>
    <t>Cozy Garden Apt in Williamsburg NYC Townhouse</t>
  </si>
  <si>
    <t>æ³•æ‹‰ç››ä¸­å¿ƒæ¸©é¦¨ä¸¤æˆ¿ä¸¤åŽ…. è¿‘ä¸€åˆ‡ã€‚</t>
  </si>
  <si>
    <t>Entire 1 bedroom apartment-3mins walking to Subway</t>
  </si>
  <si>
    <t>Comfort room #4</t>
  </si>
  <si>
    <t>Clean&amp;Simple (45 minutes to Manhattan) Near JFK</t>
  </si>
  <si>
    <t>â˜…Duplex 3 Room Garden Home near Subwayâ˜…Discountâ˜…</t>
  </si>
  <si>
    <t>Charming Apt in East Village</t>
  </si>
  <si>
    <t>Bedroom In Perfect Location NYC City Center - 43D3</t>
  </si>
  <si>
    <t>*Huge 11' (CH) apt w/ king bed and private bath*</t>
  </si>
  <si>
    <t>Beautiful Attic bedroom Chelsea!</t>
  </si>
  <si>
    <t>Brooklyn home / Williamsburg / huge</t>
  </si>
  <si>
    <t>Modern Home  private room in Times SQ</t>
  </si>
  <si>
    <t>SPACIOUS &amp; CHARMING w/garden 4BR  walk 2 train</t>
  </si>
  <si>
    <t>Pur Bonheur.    (Pure Happiness)</t>
  </si>
  <si>
    <t>Private Room Near Center Of Manhattan NYC! - 12AL</t>
  </si>
  <si>
    <t>Central Park North</t>
  </si>
  <si>
    <t>Private rooftop Penthouse *DISCOUNT FOR LONG STAY*</t>
  </si>
  <si>
    <t>Warm Cozy Bedroom in Historical Harlem!!!</t>
  </si>
  <si>
    <t>Ultra Spacious Private Bed&amp;Bath In Duplex Apt</t>
  </si>
  <si>
    <t>Boho-Chic sleeps 5 TOP FLOOR penthouse prime WBURG</t>
  </si>
  <si>
    <t>SANITIZED 4BR/2Bath + Parking - no events /parties</t>
  </si>
  <si>
    <t>The perfect hide  away from home</t>
  </si>
  <si>
    <t>Spacious One-Bedroom Steps From C. Park/Times Sq.</t>
  </si>
  <si>
    <t>2 Bedroom. Loft living next to Central Park</t>
  </si>
  <si>
    <t>Luxury penthouse apartment one block from train</t>
  </si>
  <si>
    <t>Biggest Flat in NYC! Close to Train, Cafes &amp; Shops</t>
  </si>
  <si>
    <t>NO CLEANING FEE: Work remotely Staycay!</t>
  </si>
  <si>
    <t>Large Room In New York City - Best Location - 43D4</t>
  </si>
  <si>
    <t>Beautiful Aptin heart of williamsburg .Sleeep 3-4p</t>
  </si>
  <si>
    <t>World-Class Brooklyn Brownstone, near A &amp; C Trains</t>
  </si>
  <si>
    <t>Top Luxury 2BR 24hr Doorman high floor Times SQ</t>
  </si>
  <si>
    <t>LUXE Apt &amp; Garden (Sanitized)</t>
  </si>
  <si>
    <t>Charming Apartment with Private Rooftop Terrace</t>
  </si>
  <si>
    <t>2-bedroom in Upper West Side: Private Entrance</t>
  </si>
  <si>
    <t>PETS Welcome!  XL Luxury UES One Bedroom w/Terrace</t>
  </si>
  <si>
    <t>Large room in Harlem on 141st(Manhattan NY 10030)</t>
  </si>
  <si>
    <t>Master Room with Private Bathroom  -Urban Jungle-</t>
  </si>
  <si>
    <t>1 bedroom apt.  (3â€™ to train,2 stops to manhattan)</t>
  </si>
  <si>
    <t>Modern Meets Classic in Your Home Away From Home</t>
  </si>
  <si>
    <t>5 mins to Manhattan Amaze City View Lux Single Bed</t>
  </si>
  <si>
    <t>Artsy Bright Modern Triplex in Williamsburg</t>
  </si>
  <si>
    <t>Sun Filled &amp; Spacious Apt on Riverside Park</t>
  </si>
  <si>
    <t>Luxury 2 beds with 2 full bathrooms</t>
  </si>
  <si>
    <t>Amazing rare duplex with the balcony in Chelsea!</t>
  </si>
  <si>
    <t>Homey studio in New York most artistic Bushwick</t>
  </si>
  <si>
    <t>3ï¼‰Cozy Sunny Warm Room  é˜³å…‰æ¸©é¦¨å•æˆ¿ åœè½¦å®¹æ˜“</t>
  </si>
  <si>
    <t>2nd X-Large Harlem Brownstone Room (Renovated).</t>
  </si>
  <si>
    <t>Elle Decor Artist Loft West Village</t>
  </si>
  <si>
    <t>Small Room two min from A&amp;C trains w/WiFi</t>
  </si>
  <si>
    <t>UWS true 3 bedroom</t>
  </si>
  <si>
    <t>HUGE Private Room with Mini Fridge, Microwave, etc</t>
  </si>
  <si>
    <t>Lexi's International Haven, 12 Mins Walk to Subway</t>
  </si>
  <si>
    <t>Home Base, Back Yard!</t>
  </si>
  <si>
    <t>Great Room in Townhouse Close to 5 Medical Centers</t>
  </si>
  <si>
    <t>Nice &amp; Clean Room in NYC</t>
  </si>
  <si>
    <t>Luxury Brooklyn condo overlooking a park</t>
  </si>
  <si>
    <t>Sunlit Bedroom w/ Private Bath Room in Brooklyn</t>
  </si>
  <si>
    <t>TIME SQUAREâ€ 43rd street Private room on 1st floor</t>
  </si>
  <si>
    <t>Harlem Art Apartment</t>
  </si>
  <si>
    <t>Classic Harlem - Economy Room</t>
  </si>
  <si>
    <t>Luxury Modern Sunny 1BR  in Prime Williamsburg</t>
  </si>
  <si>
    <t>æ³•æ‹‰ç››ä¸­å¿ƒåœ°æ®µå®¢æˆ¿</t>
  </si>
  <si>
    <t>Comfort room #5</t>
  </si>
  <si>
    <t>Colorful room in Artist Apartment</t>
  </si>
  <si>
    <t>Modern Pre-War LoftStudio</t>
  </si>
  <si>
    <t>Apartment with skylight in bedroom</t>
  </si>
  <si>
    <t>Rent a room with amazing Hudson view</t>
  </si>
  <si>
    <t>Private cozy room in Astoria</t>
  </si>
  <si>
    <t>White bedroom 01 in the heart of Astoria- Queens</t>
  </si>
  <si>
    <t>Sunlit Gorgeous Brooklyn LOFT</t>
  </si>
  <si>
    <t>A luxury + healthy home, roof garden &amp; NYC views</t>
  </si>
  <si>
    <t>NYC Monstera Room   -Urban Jungle-</t>
  </si>
  <si>
    <t>Painters Paradise / Greenpoint</t>
  </si>
  <si>
    <t>Gorgeous Luxury Park Facing Williamsburg Condo</t>
  </si>
  <si>
    <t>sun-drenched room in the heart of the Burg</t>
  </si>
  <si>
    <t>Cozy Shared Room in East Side (Female Guest Only)</t>
  </si>
  <si>
    <t>Prime Greenpoint Brownstone with separate entrance</t>
  </si>
  <si>
    <t>âœ¨Cleanâœ¨ Private Suite - Near ALL The Parks! ðŸŒ³ ðŸŒŠ â˜€ï¸</t>
  </si>
  <si>
    <t>Location Lucy</t>
  </si>
  <si>
    <t>â¤ï¸ APT W/ PRIVATE ENTRY+GARDEN IN TOWNHOUSE-SAFE!</t>
  </si>
  <si>
    <t>Sunny Private Room Near Times Square NYC! - 53E3</t>
  </si>
  <si>
    <t>Beautiful room Hellâ€™s Kitchen</t>
  </si>
  <si>
    <t>Loft @ Long Island City</t>
  </si>
  <si>
    <t>Quaint, Convenient Upper East Side</t>
  </si>
  <si>
    <t>Brownstone Manor</t>
  </si>
  <si>
    <t>Brooklyn Loft Escape. Peaceful and Clean!!</t>
  </si>
  <si>
    <t>XE Bright 1 BR unit in luxury amenity building</t>
  </si>
  <si>
    <t>Spacious One bedroom near Central Park</t>
  </si>
  <si>
    <t>Private Room for Cool Low Maintenance Person #3</t>
  </si>
  <si>
    <t>Sunlit East Village Sound Sanctuary</t>
  </si>
  <si>
    <t>Luxury room on Upper West Side - near Central Park</t>
  </si>
  <si>
    <t>Chelsea 2BR garden apartment - legal NYC townhouse</t>
  </si>
  <si>
    <t>Private Entrance-Backyard Use-Welcome Back!</t>
  </si>
  <si>
    <t>Park Avenue Junior One Bedroom recommended!!</t>
  </si>
  <si>
    <t>The Broadway Home : South Wing</t>
  </si>
  <si>
    <t>Great private room in Hellâ€™s kitchen TIMES SQUARE</t>
  </si>
  <si>
    <t>CLEAN GERM FREE ENVIRONMENT in  Bedstuy brooklyn</t>
  </si>
  <si>
    <t>Super Cozy Private APT on GND FL in Brooklyn Home</t>
  </si>
  <si>
    <t>â¤ï¸ Sanitized, Clean Room - Late Self Check-In  â¤ï¸</t>
  </si>
  <si>
    <t>Two Bedroom Apartment with Four Beds, and Bathroom</t>
  </si>
  <si>
    <t>"The Cabin" â€”Private Queen Bedroom in Jungly Apt.</t>
  </si>
  <si>
    <t>Stunning designer 3 bdrm apt 20 min to Manhattan</t>
  </si>
  <si>
    <t>Private Room, 2 Bathrooms, Wifi, 20 min to NYC</t>
  </si>
  <si>
    <t>Private Charming Astoria Apartment</t>
  </si>
  <si>
    <t>Charming and Trendy Brownstone near Train</t>
  </si>
  <si>
    <t>Private room in east Williamsburg the middle room</t>
  </si>
  <si>
    <t>Tranquil Haven W/Private Bath-8 mins to JFK Rm. #1</t>
  </si>
  <si>
    <t>6 Minutes From JFK Airport Cozy Bedroom for Travel</t>
  </si>
  <si>
    <t>Beautiful Room in Bushwick With AC!</t>
  </si>
  <si>
    <t>Througly disinfected Private sunny room near train</t>
  </si>
  <si>
    <t>æ¸©é¦¨å°å•æˆ¿ï¼ˆå…¬ç”¨å«ç”Ÿé—´ï¼‰</t>
  </si>
  <si>
    <t>â¤ï¸â¤ï¸â¤ï¸Loft apartment â¤ï¸â¤ï¸â¤ï¸for â˜…â˜…family or groupâ˜…â˜…</t>
  </si>
  <si>
    <t>HUUUGE CLOUD room Luxury building - best location!</t>
  </si>
  <si>
    <t>Central Park West  Gem</t>
  </si>
  <si>
    <t>' 3BR SLEEP 10 NYC HOUSE EXPERIENCE -ã€†+ NETFLIX</t>
  </si>
  <si>
    <t>Luxury apartment with the best views of Manhattan!</t>
  </si>
  <si>
    <t>Fantastic one bedroom apt</t>
  </si>
  <si>
    <t>Harlem Quiet haven 15 minutes to Time Square !!!!!</t>
  </si>
  <si>
    <t>Next Key Host - Your Next Spot in NYC 2 #airbnbnyc</t>
  </si>
  <si>
    <t>Whimsical Wonderland! Rooftop access! Lovely view!</t>
  </si>
  <si>
    <t>Quintessential Upper West Side - Private 1 Bedroom</t>
  </si>
  <si>
    <t>1BR Loft: Cleaning CDC guidelines implemented</t>
  </si>
  <si>
    <t>Cozy, Clean, Convenient Location</t>
  </si>
  <si>
    <t>Nice room with private bathroom in BK. Superhost!</t>
  </si>
  <si>
    <t>Cozy Studio by Central Park, New York City</t>
  </si>
  <si>
    <t>Close to citified</t>
  </si>
  <si>
    <t>Do not use Airbnb to book. Get a hotel instead.</t>
  </si>
  <si>
    <t>Studio Loft</t>
  </si>
  <si>
    <t>Fabulous NEW 1BR with a GARDEN  view in Manhattan</t>
  </si>
  <si>
    <t>Brooklyn designer apartment</t>
  </si>
  <si>
    <t>â˜…NEWâ˜… Upscale Sunny 1BD + Spacious Balcony + Gym</t>
  </si>
  <si>
    <t>The Lionâ€™s Den</t>
  </si>
  <si>
    <t>Spacious Midtown East Apt</t>
  </si>
  <si>
    <t>1 bedroom w/ Queen bed, 5 minutes from Manhattan</t>
  </si>
  <si>
    <t>Modern Apt w/ balcony &amp; full rooftop access!</t>
  </si>
  <si>
    <t>Charming Bushwick 2BR &amp; private sundeck!</t>
  </si>
  <si>
    <t>AMAZING PRIVATE BEDROOM RIGHT BY CENTRAL PARK</t>
  </si>
  <si>
    <t>The Bronx House</t>
  </si>
  <si>
    <t>Quiet, Cozy Williamsburg Apartment</t>
  </si>
  <si>
    <t>Harlem-Gem</t>
  </si>
  <si>
    <t>Fashion Of The City: Apartment in Times Square NYC</t>
  </si>
  <si>
    <t>Sunny patio, very private, skyline views, BIG bed</t>
  </si>
  <si>
    <t>River View in Sutton Place 2 Bedroom Apt</t>
  </si>
  <si>
    <t>Brooklyn Loft-Style Apartment on Franklin Ave</t>
  </si>
  <si>
    <t>Amazing Harlem Apartment with Backyard!!!</t>
  </si>
  <si>
    <t>Gorgeous Studio &amp; Balcony Garden</t>
  </si>
  <si>
    <t>Spotlessly clean 1 bedroom apt, doorman building,</t>
  </si>
  <si>
    <t>Astoria townhouse apartment in great location</t>
  </si>
  <si>
    <t>Perfect Huge! 3BR/2Bath- 5min JFK &amp; Resorts Casino</t>
  </si>
  <si>
    <t>Lovely Light-Filled Room in Brooklyn Townhouse!</t>
  </si>
  <si>
    <t>The Gallery~2 Bedroom Apartment~20 minutes to NYC</t>
  </si>
  <si>
    <t>Large and Quite Private Bedroom near Central Park</t>
  </si>
  <si>
    <t>BEST LOCATION! READ MY REVIEWS!!! LUXURY BUILDING</t>
  </si>
  <si>
    <t>Ten minutes from Manhattan Private room</t>
  </si>
  <si>
    <t>!Hamilton Studio. 2Qn beds. priv bath. kitchnett</t>
  </si>
  <si>
    <t>Shared Room by Time Square</t>
  </si>
  <si>
    <t>Boutique Garden Apt near JFK/LGA, Jamaica Queens</t>
  </si>
  <si>
    <t>Private Room near Times Sq, Central Park UWS</t>
  </si>
  <si>
    <t>Super Clean Apartment Brooklyn!!!</t>
  </si>
  <si>
    <t>Cozy Cottage in Bushwick</t>
  </si>
  <si>
    <t>Small room in big apartment with backyard</t>
  </si>
  <si>
    <t>Beautiful Shared Apt by Central Park in Manhattan2</t>
  </si>
  <si>
    <t>Hip minimal loft. A block from L and G. Clean. fun</t>
  </si>
  <si>
    <t>Newly renovated, ENTIRE apt/ perfect LIC location!</t>
  </si>
  <si>
    <t>Beautiful shared room ( FEMALE ONLY )</t>
  </si>
  <si>
    <t>Large Quiet Room 20 mins ride to Times Square</t>
  </si>
  <si>
    <t>Huge 2 Bed Sutton Place</t>
  </si>
  <si>
    <t>Cozy Brooklyn apartment - 10 mins from manhattan</t>
  </si>
  <si>
    <t>True 2 Bed/2 Bath in Chelsea</t>
  </si>
  <si>
    <t>BEST LOCATION STYLISH TWO BEDROOM WILLIAMSBURG</t>
  </si>
  <si>
    <t>Luxury City Suites Steps from Central Park</t>
  </si>
  <si>
    <t>Skylight on Hart (monthly rental only)</t>
  </si>
  <si>
    <t>Private room Visit New York !ðŸˆ</t>
  </si>
  <si>
    <t>Cozy True 1BR Apartment in Noho</t>
  </si>
  <si>
    <t>Artsy duplex for 6, super close to Manhattan</t>
  </si>
  <si>
    <t>Dreams Central Park Bedroom</t>
  </si>
  <si>
    <t>Beautiful Meatpacking District Loft!</t>
  </si>
  <si>
    <t>Beautiful Fully Renovated 3 bedroom apartment</t>
  </si>
  <si>
    <t>Mamas Place (A) WiFi prvt/ent in Flushing,NY</t>
  </si>
  <si>
    <t>PRIME Location! Midtown Private Room 2-Queen Bed</t>
  </si>
  <si>
    <t>Cozy Room Near Central Park</t>
  </si>
  <si>
    <t>Huge1 Bedroom Apt + Balcony near Javits Center</t>
  </si>
  <si>
    <t>Sunny Apartment with rooftop views in Williamsburg</t>
  </si>
  <si>
    <t>Stylish renovated 2BDs, Clinton Hill</t>
  </si>
  <si>
    <t>modern new 1 bedroom with  balconies  Greenpoint</t>
  </si>
  <si>
    <t>Fully Renovated in the heart of Stuyvesant heights</t>
  </si>
  <si>
    <t>Times Square centrally located large room</t>
  </si>
  <si>
    <t>Lovely backyard studio.</t>
  </si>
  <si>
    <t>Beautiful &amp; Massive 4 bdr with Bonus Perks!</t>
  </si>
  <si>
    <t>Amazzzing City Views in Lux bldg</t>
  </si>
  <si>
    <t>Charming, quiet 1BR sleeps 4, close to train&amp;city</t>
  </si>
  <si>
    <t>Sunny modern studio apartment</t>
  </si>
  <si>
    <t>4 bedrooms with 3 baths and patio Duplex in BK!</t>
  </si>
  <si>
    <t>â€œWork-from-homeâ€ from OUR home.</t>
  </si>
  <si>
    <t>Comfy bedroom with KING sized bed! Nearby subway.</t>
  </si>
  <si>
    <t>Comfortable one bedroom 2 min from Central Park</t>
  </si>
  <si>
    <t>Zen HUGE room, 15 min to Manhattan, AC</t>
  </si>
  <si>
    <t>The Hideaway</t>
  </si>
  <si>
    <t>Cozy &amp; comfortable space in brooklyn!</t>
  </si>
  <si>
    <t>Private Room &amp; Bath in 2 BD 15 min to city</t>
  </si>
  <si>
    <t>Private Room 1</t>
  </si>
  <si>
    <t>Quaint EastVillage home perfect for solo travelers</t>
  </si>
  <si>
    <t>A Little Bit of Brooklyn.</t>
  </si>
  <si>
    <t>Beautiful, Immaculate &amp; Spacious - Upper West Side</t>
  </si>
  <si>
    <t>CLEAN, Crisp, Comfy Large 1 bd in Williamsburg</t>
  </si>
  <si>
    <t>Family Friendly Apt in Quiet Townhouse</t>
  </si>
  <si>
    <t>Manhattan Private room elevator building sofabed</t>
  </si>
  <si>
    <t>Backyard! Covered Porch w/ Swing &amp; Outdoor Dining</t>
  </si>
  <si>
    <t>Modern Apartment Prospect Heights</t>
  </si>
  <si>
    <t>Central New York Couchsurfer shared room available</t>
  </si>
  <si>
    <t>Cozy Private Bedroom in Brownstone, Bed-Stuy.</t>
  </si>
  <si>
    <t>Cozy &amp; Beautiful Room in Astoria for all season</t>
  </si>
  <si>
    <t>3 BED 2 BATH Williamsburg Brooklyn Townhouse APT</t>
  </si>
  <si>
    <t>Lovely apt in blooming Bed-Sty</t>
  </si>
  <si>
    <t>Comfy Private Room near JFK  Lga Airport &amp;Subway#2</t>
  </si>
  <si>
    <t>Private Cozy LARGE NEW Renovated 1 Bedroom Apt!</t>
  </si>
  <si>
    <t>ROOM (B)</t>
  </si>
  <si>
    <t>Gorgeous Private Room in Hell's Kitchen</t>
  </si>
  <si>
    <t>A true NYC experience</t>
  </si>
  <si>
    <t>Enjoy the best of Harlem in this comfortable home</t>
  </si>
  <si>
    <t>Private bedroom in beautiful loft apartment</t>
  </si>
  <si>
    <t>LARGE NEW Private Cozy Apt - Renovated 1 Bedroom!</t>
  </si>
  <si>
    <t>Deluxe Room with private bath,20 mins to Midtown</t>
  </si>
  <si>
    <t>Beautiful, Serene &amp; Light-Filled East Village Loft</t>
  </si>
  <si>
    <t>Time Square - 1 Bedroom Apartment - Entire Place</t>
  </si>
  <si>
    <t>â„ï¸SALE: Lâ™¥vely 1BR! Times Square Theatre District</t>
  </si>
  <si>
    <t>The LIONz Den/wheelchair accessible</t>
  </si>
  <si>
    <t>Clean Cozy Room In Amazing Bushwick Apartment</t>
  </si>
  <si>
    <t>Bright, Newly Renovated Apt. Close to Everything!</t>
  </si>
  <si>
    <t>Modern Apt in Hip Williamsburg</t>
  </si>
  <si>
    <t>Clean and Cozy Room 2 in Brooklyn</t>
  </si>
  <si>
    <t>NYC Mod Style Apartment in Bronx</t>
  </si>
  <si>
    <t>Bright, Modern, Cozy Room w/Rooftop in Brooklyn</t>
  </si>
  <si>
    <t>Cozy room and Large *eco+* Apartment with backyard</t>
  </si>
  <si>
    <t>Red Apple Suite Harlem NYC - Private Brownstone</t>
  </si>
  <si>
    <t>Private Penthouse in Midtown East</t>
  </si>
  <si>
    <t>A Modern  Rustic Retreat in the heart of BedStuy</t>
  </si>
  <si>
    <t>LOFT+Rooftop+Balcony 4Beds 2Bath (NOT FOR PARTIES)</t>
  </si>
  <si>
    <t>Well-located Lenox Ave Room, 6mins to Central Park</t>
  </si>
  <si>
    <t>Quick travel to NYC! Spacious with Private Bath 1</t>
  </si>
  <si>
    <t>Private Bedroom in Harlem</t>
  </si>
  <si>
    <t>SIMPLEHOME Nothing fancy just quiet Place</t>
  </si>
  <si>
    <t>LOFT HAVEN ~ Six Windows ~ Bricks ~ Plants ~ Quiet</t>
  </si>
  <si>
    <t>Cozy Apartment in Midtown West *NEW LOW PRICES*</t>
  </si>
  <si>
    <t>UES Beautiful Blue Room / 2 Bedrooms</t>
  </si>
  <si>
    <t>G.BX - Cute Comfy Room Short Walk From The Subway!</t>
  </si>
  <si>
    <t>Middle Bunk in Co-Living Space for Men</t>
  </si>
  <si>
    <t>Heart of Hell's Kitchen Private Mezzanine</t>
  </si>
  <si>
    <t>Charming Lincoln Center Home near Central Park!!!</t>
  </si>
  <si>
    <t>Designer 1 Bedroom Apartment</t>
  </si>
  <si>
    <t>Stylish apt w/ private deck, for short &amp; long-term</t>
  </si>
  <si>
    <t>æœ‰å®¶å®¢å±… 53</t>
  </si>
  <si>
    <t>Brand New Brooklyn Passive House Brownstone</t>
  </si>
  <si>
    <t>Bright, Spacious, 1 bedroom in center of NYC.</t>
  </si>
  <si>
    <t>Private Room &amp; Bath 20 mins to Manhattan</t>
  </si>
  <si>
    <t>â¤ï¸Private-Keyed Room #2 â¤ï¸Desk, closet, Queen Bed!</t>
  </si>
  <si>
    <t>Lots of space in the heart of Bushwick!</t>
  </si>
  <si>
    <t>Bedroom New York City Center | Book It Now! - 23B2</t>
  </si>
  <si>
    <t>Blue Hour - Bright and Spacious Bedstuy Apartment</t>
  </si>
  <si>
    <t>Sunny Private Bedroom w/ Private Bathroom!</t>
  </si>
  <si>
    <t>Clean/spacious/newly renovated 3-bdrm apartment NY</t>
  </si>
  <si>
    <t>Full (Double) Bed in East Village Apartment</t>
  </si>
  <si>
    <t>Cozy, clean Greenpoint room with yard access</t>
  </si>
  <si>
    <t>Master Bedroom @ Great Location 10mins to Times Sq</t>
  </si>
  <si>
    <t>Light-filled garden apartment in Brooklyn rowhouse</t>
  </si>
  <si>
    <t>Hotel Hendricks, Deluxe King</t>
  </si>
  <si>
    <t>East Williamsburg LOFT! Giant &amp; Sunny!</t>
  </si>
  <si>
    <t>â˜®ï¸ PEACEFUL TOP FLOOR OASIS ðŸ 8 MIN WALK TO MAIN ST</t>
  </si>
  <si>
    <t>Fresh, clean and cozy room in Brooklyn NYC</t>
  </si>
  <si>
    <t>Authentic Artist's Loft - Prime Northside W'burg!!</t>
  </si>
  <si>
    <t>Charming single room</t>
  </si>
  <si>
    <t>East Village with AC - 1 Bedroom Quaint Apartment</t>
  </si>
  <si>
    <t>Ideal 4 Bedroom Duplex in Harlem</t>
  </si>
  <si>
    <t>Private room with PRIVATE BATHROOM / AMAZING VIEW</t>
  </si>
  <si>
    <t>Cozy bedroom in Upper East Side/ 2-min Subway</t>
  </si>
  <si>
    <t>LES East Village Spacious Getaway near NYU Langone</t>
  </si>
  <si>
    <t>Bushwick Bklyn Sunny Apt available for long stay</t>
  </si>
  <si>
    <t>Gorgeous Light Upper East Side</t>
  </si>
  <si>
    <t>LUXURY 3BDRM 2BTH Sleeps 14ppl 25 min to Manhattan</t>
  </si>
  <si>
    <t>Beautiful room minutes to Manhattan</t>
  </si>
  <si>
    <t>Williamsburg Artist Renovated Nest</t>
  </si>
  <si>
    <t>Great location! Master Bedroom 10 mins to Times Sq</t>
  </si>
  <si>
    <t>Private BR in beautifulArtists Loft</t>
  </si>
  <si>
    <t>Super Clean Midtown Expansive Private Room with TV</t>
  </si>
  <si>
    <t>Upper East Side Gem - Balcony, River View + Wine</t>
  </si>
  <si>
    <t>Sunny 2br Apt in Bedstuy. 20 mins to Manhattan!</t>
  </si>
  <si>
    <t>EXTRA LUXURY DUPLEX PH IN TIMES SQUARE</t>
  </si>
  <si>
    <t>Spacious Room in East Village Architectâ€™s Home</t>
  </si>
  <si>
    <t>Beautiful Hells Kitchen Apt, Next to Everything!</t>
  </si>
  <si>
    <t>Bed-stuy Deluxe</t>
  </si>
  <si>
    <t>Style In The City: Apartment In Times Square</t>
  </si>
  <si>
    <t>BIG 2Bedroom in the Upper East Side</t>
  </si>
  <si>
    <t>NYC Private Room w a View</t>
  </si>
  <si>
    <t>Our Amazing Garden - Brownstone Experience!</t>
  </si>
  <si>
    <t>Hotel 32 32, Queen Studio with Balcony</t>
  </si>
  <si>
    <t>*NEXT TO SUBWAY* 2 Bedroom Apt w. Washer/Dryer</t>
  </si>
  <si>
    <t>Very close to Manhattan!!! Muy cerca de Manhattan</t>
  </si>
  <si>
    <t>Beautiful Modern  Apartment Near Downtown Brooklyn</t>
  </si>
  <si>
    <t>Vacant for Months</t>
  </si>
  <si>
    <t>Charming, Sunny Artist Apartment in Harlem!</t>
  </si>
  <si>
    <t>çº½çº¦ä¹‹å®¶ï¼ˆSunny Home1)</t>
  </si>
  <si>
    <t>Riverside Drive Private Room-Spacious, Convenient</t>
  </si>
  <si>
    <t>Curated &amp; Private Prime Williamsburg Boutique Home</t>
  </si>
  <si>
    <t>Spacious 1 bed near subways/park</t>
  </si>
  <si>
    <t>Clean Nice Room in Brooklyn &amp; 20 mins to Manhattan</t>
  </si>
  <si>
    <t>Private Room for 2 near Hospitals E. Flatbush</t>
  </si>
  <si>
    <t>Huge bohemian loft apartment with garden vibes</t>
  </si>
  <si>
    <t>Comfy room w p bath &amp; patio in Purrfect BK Apt!</t>
  </si>
  <si>
    <t>So cold AC, WiFi, 5min Jtrain, 24 hour deli, more*</t>
  </si>
  <si>
    <t>King size lofted bedroom with extra queen bed</t>
  </si>
  <si>
    <t>Fun Camper Van In The Heart Of NYC!</t>
  </si>
  <si>
    <t>Charming Brooklyn 2 Bedroom Apartment</t>
  </si>
  <si>
    <t>Secure room in  quiet neighborhood near Manhattan</t>
  </si>
  <si>
    <t>Architects' Passive House Brownstone Unit</t>
  </si>
  <si>
    <t>Right Direction Cottage1 Private &amp; Cozy NYC FINEST</t>
  </si>
  <si>
    <t>Cozy, private 1 Bedroom in Williamsburg, Brooklyn!</t>
  </si>
  <si>
    <t>Stunning Penthouse with Private Deck &amp; Piano</t>
  </si>
  <si>
    <t>Exquisite Penthouse with Fireplace by Central Park</t>
  </si>
  <si>
    <t>Flushing luxury suite in basement with window</t>
  </si>
  <si>
    <t>Private Room in Bushwick Loft Minutes from L Train</t>
  </si>
  <si>
    <t>NEW! Fam friendly, spacious BK townhouse</t>
  </si>
  <si>
    <t>Green Apple Suite Harlem NYC BROWNSTONE</t>
  </si>
  <si>
    <t>Warm Studio in East Village, 15 min walk to Soho</t>
  </si>
  <si>
    <t>Great Location w/ Backyard Short Walk to Times Sq</t>
  </si>
  <si>
    <t>å¤§åŒäººæˆ¿ï¼Œå…±ç”¨å«ç”Ÿé—´ï¼Œ</t>
  </si>
  <si>
    <t>Harlem Spacious True Two Bedroom 1 Bath</t>
  </si>
  <si>
    <t>the Mackenzie Brooklyn</t>
  </si>
  <si>
    <t>Marvelous  3 Bedroom Apt/time sq perfect location</t>
  </si>
  <si>
    <t>Location! Room in Bklyn 10 minutes to Manhattan</t>
  </si>
  <si>
    <t>Super comfy (1.5 bed) pad</t>
  </si>
  <si>
    <t>NY TIME SQUARE DOUBLE ROOM-NON SMOKING</t>
  </si>
  <si>
    <t>Bedstuy &gt; Cozy, fully furnished basement studio!</t>
  </si>
  <si>
    <t>Worst Place Ever for Creatives (We're Fun/Safe) #1</t>
  </si>
  <si>
    <t>Newly renovated &amp; Clean 2 Bedrooms with Garden</t>
  </si>
  <si>
    <t>Bright, Sunny, Comfy Home to Shelter in Place</t>
  </si>
  <si>
    <t>Butterfield 8</t>
  </si>
  <si>
    <t>Nice and comfy 1BR in the heart of Williamsburg!</t>
  </si>
  <si>
    <t>Bright and clean room in Astoria, steps from train</t>
  </si>
  <si>
    <t>Highly Disinfected | Perfectly Located Near Restaurants, Shops, &amp; Sites</t>
  </si>
  <si>
    <t>20min to Manhattan &amp; Safe Neighborhood&amp;PrivateRoom</t>
  </si>
  <si>
    <t>Modern 1 Bedroom in Chelsea</t>
  </si>
  <si>
    <t>The Mayesâ€™ casa</t>
  </si>
  <si>
    <t>Modern Cozy One Bedroom near Theater District</t>
  </si>
  <si>
    <t>Private Room in Duplex with Backyard</t>
  </si>
  <si>
    <t>Parkway Escape</t>
  </si>
  <si>
    <t>Modern room in the luxury apartment</t>
  </si>
  <si>
    <t>WILLIAMSBURG ROOM</t>
  </si>
  <si>
    <t>Cozy room in the LOFT! GREAT VALUE AND LOCATION2</t>
  </si>
  <si>
    <t>Stunning Brooklyn Apartment with majestic Garnden</t>
  </si>
  <si>
    <t>70% off MODERN RUSTIC DESIGNED APARTMENT</t>
  </si>
  <si>
    <t>private bedroom in 3 br apt</t>
  </si>
  <si>
    <t>Penthouse, private patio, hammock, city views</t>
  </si>
  <si>
    <t>15 Min  Manhattan, Safe, Clean, Quiet, Good Price</t>
  </si>
  <si>
    <t>Unique Large 1 Bedroom Apt, Private Entrance</t>
  </si>
  <si>
    <t>Safe and Private Artist Loft Studio close to all</t>
  </si>
  <si>
    <t>Large studio in modern building by Penn Station</t>
  </si>
  <si>
    <t>super clean, Sanitized and large private room # 2</t>
  </si>
  <si>
    <t>Long-Term Rental!  Cozy 2br Apt in Williamsburg</t>
  </si>
  <si>
    <t>MICHAEL'S GORGEOUS LUXURY APARTMENT AND VIEW!</t>
  </si>
  <si>
    <t>Modern Zen 1BR in Prime Williamsburg</t>
  </si>
  <si>
    <t>8/16-9/23 $1k OFF Sunny 1bdrm Apt 2 blks 2 N Train</t>
  </si>
  <si>
    <t>Lincoln Center/ Riverside Hip</t>
  </si>
  <si>
    <t>Walk to FERRY, private, entire apartment. All new!</t>
  </si>
  <si>
    <t>Easy access</t>
  </si>
  <si>
    <t>Spacious comfortable clean room By Times Square</t>
  </si>
  <si>
    <t>Astoria Near train 15 min from City</t>
  </si>
  <si>
    <t>EVENT DEAL ALL MONTH LONG! BOOK NOW !</t>
  </si>
  <si>
    <t>Spacious &amp; bright 2 Bedroom near Pratt</t>
  </si>
  <si>
    <t>Private Cozy Bright Brooklyn Spot</t>
  </si>
  <si>
    <t>Suite East Side/free street parking &amp; WIFI</t>
  </si>
  <si>
    <t>Cozy Shared Apartment Near Central Park 5</t>
  </si>
  <si>
    <t>Monthly Welcome! 1000 sf ft Beautiful Studio!</t>
  </si>
  <si>
    <t>One bed room apt In a brownstone - Manhattan</t>
  </si>
  <si>
    <t>HUGE mid-century modern, sun-drenched flat</t>
  </si>
  <si>
    <t>1 bed in Central Harlem. Close to Train</t>
  </si>
  <si>
    <t>Shared Room For Cool Low Maintenance People #3</t>
  </si>
  <si>
    <t>Amazing 2 bedroom/3 bed apt near Time Sq/Broadway</t>
  </si>
  <si>
    <t>1 bed, 1 bath, 1 block to train, Wash/Dry, Yard</t>
  </si>
  <si>
    <t>â¤ï¸ Beautiful Private Loving &amp; Clean Garden Charmâ¤ï¸</t>
  </si>
  <si>
    <t>Private room in big house in Brooklyn</t>
  </si>
  <si>
    <t>An Apartment, 15 Minutes To Manhattan.</t>
  </si>
  <si>
    <t>Private 2BR Bath Full Kitchen Exclusive Parking</t>
  </si>
  <si>
    <t>East Village Penthouse - Entire 2BR Loft Apartment</t>
  </si>
  <si>
    <t>NY MIDTOWN DOUBLE ROOM-NON SMOKING</t>
  </si>
  <si>
    <t>Cozy room with private bathroom and balcony!</t>
  </si>
  <si>
    <t>Bed&amp;Bushwick *Disinfected, Safe + Well-Stocked*</t>
  </si>
  <si>
    <t>Spacious 1 bedroom in beautiful loft apartment</t>
  </si>
  <si>
    <t>Quiet, Cozy Room | Midtown | Low Rates Right Now!</t>
  </si>
  <si>
    <t>A beautiful prime Bedford-L room in a 1bd ap</t>
  </si>
  <si>
    <t>Bed Stuy/Clinton Hill Eclectic Home</t>
  </si>
  <si>
    <t>Extra Disinfected Chic One Bedroom on UES</t>
  </si>
  <si>
    <t>Entire Home in NYC- 2 bedroom/ Private Entrance</t>
  </si>
  <si>
    <t>Small bedroom but very comfortable</t>
  </si>
  <si>
    <t>â­High Floor Luxury Apt - Amazing Sunset &amp; Sunrise!</t>
  </si>
  <si>
    <t>ROOM C</t>
  </si>
  <si>
    <t>Beautiful Brooklyn Apartment with Private Backyard</t>
  </si>
  <si>
    <t>Beautiful shared room in upper east (FEMALE ONLY )</t>
  </si>
  <si>
    <t>Big Quiet Ranch Style One Bedroom - Center of NYC</t>
  </si>
  <si>
    <t>Willy Nilly 1 Bed + Sleeper Sofa + Crazy Roofdeck</t>
  </si>
  <si>
    <t>Iconic and Rustic Summer Hideaway</t>
  </si>
  <si>
    <t>Luxury Apartment with Epic Views -2 bedrooms/baths</t>
  </si>
  <si>
    <t>Cherry Hill - !Free Parking!-</t>
  </si>
  <si>
    <t>Modern, Spacious Brownstone Apt ~ 15min Manhattan</t>
  </si>
  <si>
    <t>2FLOOR LUXURY Music Studio Live-IN</t>
  </si>
  <si>
    <t>PRIME Tourist Location! Private room 2 in Midtown</t>
  </si>
  <si>
    <t>Cozy 2 bed doorman building Close to park</t>
  </si>
  <si>
    <t>Private Bedroom Minutes From NYC Center - 31C3</t>
  </si>
  <si>
    <t>Watch the sunset from every room in this UWS Apt</t>
  </si>
  <si>
    <t>ðŸ”¹ï¸CharmingðŸ”¹ï¸1br near Airtran &amp; LIRR</t>
  </si>
  <si>
    <t>A sanctuary away from home</t>
  </si>
  <si>
    <t>Once Upon a Brownstone</t>
  </si>
  <si>
    <t>Cozy &amp; Cheap room in very spacious house!!</t>
  </si>
  <si>
    <t>Brooklyn Room with private bathroom (furnished)</t>
  </si>
  <si>
    <t>Lovely Luxe Bedroom, Easy Commute</t>
  </si>
  <si>
    <t>THE LINCOLN PARLOR -Historic Brownstone Apartment</t>
  </si>
  <si>
    <t>Sunny 2 bdrm W'burg Duplex w/ 3 beds. 5* superhost</t>
  </si>
  <si>
    <t>Beautiful Apartment for 3 in NYC w Washer/Dryer</t>
  </si>
  <si>
    <t>Luxury UWS 1 Bed w/ Gym, Laundry, Rooftop #6128</t>
  </si>
  <si>
    <t>Midtown Manhattan Clean Apartment Share</t>
  </si>
  <si>
    <t>2BR Flex: Cleaning CDC guidelines implemented.</t>
  </si>
  <si>
    <t>SUNNY, COMPLETELY PRIVATE, and LEGAL</t>
  </si>
  <si>
    <t>2 bedroom Luxury!</t>
  </si>
  <si>
    <t>A terrace in the treetops!</t>
  </si>
  <si>
    <t>æ³•æ‹‰ç››ä¸­å¿ƒæˆ¿</t>
  </si>
  <si>
    <t>Stylish Private Room w/ Queen Bed, Futon, TV+</t>
  </si>
  <si>
    <t>Luxury upper east side one bedroom!</t>
  </si>
  <si>
    <t>Private Bed-Stuy Duplex! 15-20 minutes to the City</t>
  </si>
  <si>
    <t>Whole Apt w/ Master Bdrm: HBO/Netflix, Minifridge</t>
  </si>
  <si>
    <t>Spacious, sun-drenched artist loft</t>
  </si>
  <si>
    <t>Modern Brooklyn Duplex Lux Loft with Pool and Gym</t>
  </si>
  <si>
    <t>NewPlace 5(Entire apartment)</t>
  </si>
  <si>
    <t>Entire 2 bedroom apt in the heart of East Village</t>
  </si>
  <si>
    <t>3 Bedroom Quietly Close To Everything</t>
  </si>
  <si>
    <t>Pleasant 3rd Floor Timeless Brooklyn Apt</t>
  </si>
  <si>
    <t>Private room in a big nice house in Brooklyn</t>
  </si>
  <si>
    <t>Bright, Large Loft in the Heart of Wburg</t>
  </si>
  <si>
    <t>PRIVATE Room Spacious Quiet Apt., in ELEVATOR Bldg</t>
  </si>
  <si>
    <t>1BR + Private Bath in the Heart of Williamsburg</t>
  </si>
  <si>
    <t>Amazing Boho-Chic apt in the Heart of East Village</t>
  </si>
  <si>
    <t>Prime Midtown 3 Bdrm apt near Central Park &amp; 5 Ave</t>
  </si>
  <si>
    <t>Self Isolate in Style in a BEAUTIFUL Brownstone â¤ï¸</t>
  </si>
  <si>
    <t>NEW! Huge Midtown 1Bed Loft by UN &amp; Grand Central!</t>
  </si>
  <si>
    <t>CHARMING, QUIET EAST VILLAGE 2 (or 1) BR</t>
  </si>
  <si>
    <t>Own Room &amp; Bath, Artsy Town House, 18" to Wall St</t>
  </si>
  <si>
    <t>renovated apt with fireplace in Brooklyn!</t>
  </si>
  <si>
    <t>Private bedroom and private bathroom in midtown.</t>
  </si>
  <si>
    <t>LUXURY 1 BEDROOM - SUTTON PLACE</t>
  </si>
  <si>
    <t>Large Room Near Times Square-Hudson Yards! - 31C2</t>
  </si>
  <si>
    <t>Private Studio Apartment In New York Center - 11A</t>
  </si>
  <si>
    <t>Big bedroom  .Queens,AstÃ³ria Subway close M,R</t>
  </si>
  <si>
    <t>Private, Comfy, Cozy, Brooklyn close to Manhattan</t>
  </si>
  <si>
    <t>Beautiful, large, Morningside apt</t>
  </si>
  <si>
    <t>VERY CLEAN! Private Entrance &amp; Bath</t>
  </si>
  <si>
    <t>Ultra-Lux Williamsburg Penthouse w/ Full Rooftop!</t>
  </si>
  <si>
    <t>çº½çº¦ä¹‹å®¶ï¼ˆSunny Home4)</t>
  </si>
  <si>
    <t>Fantastic Family â¤ï¸ Place in Heart of Manhattan</t>
  </si>
  <si>
    <t>WILLIAMSBURG BROOKLYN PRIVATE ENTRANCE SAFE!!!</t>
  </si>
  <si>
    <t>Spacious studio on riverside park</t>
  </si>
  <si>
    <t>(A) CRASH PALACE</t>
  </si>
  <si>
    <t>Beautiful Georgian Studio in the Heart of Chelsea</t>
  </si>
  <si>
    <t>Disinfected/Elegant/Classy Artist Loft 2 Priv bdms</t>
  </si>
  <si>
    <t>Charming Private Astoria B&amp;B 15 Min To Manhattan!</t>
  </si>
  <si>
    <t>The Brooklyn Luxe</t>
  </si>
  <si>
    <t>SUNNY, LARGE DUPLEX Chelsea 2BR 2BA with PIANO</t>
  </si>
  <si>
    <t>the Boogie Down Bx Room at Crocevia (Kro-che-via)</t>
  </si>
  <si>
    <t>Private Designer Townhouse &amp; Garden - Central Park</t>
  </si>
  <si>
    <t>Sunny, Private, Cute, Queen Bed in Ridgewood,NY</t>
  </si>
  <si>
    <t>Tranquil &amp; Economical Room, 10min Walk to Station!</t>
  </si>
  <si>
    <t>garden view  / female guest</t>
  </si>
  <si>
    <t>EXTRA LUX PH with 2 priv terraces in Times Square</t>
  </si>
  <si>
    <t>Private and Cozy Room Waiting for You</t>
  </si>
  <si>
    <t>The cozy little Room</t>
  </si>
  <si>
    <t>Designer Upper East side apartment Two entrances.</t>
  </si>
  <si>
    <t>Modern Harlem Townhouse</t>
  </si>
  <si>
    <t>Charming 1.5 BR Apt in Brooklyn Brownstone</t>
  </si>
  <si>
    <t>Sunny Room In Hip Williamsburg</t>
  </si>
  <si>
    <t>Central Williamsburg King Bed - minutes to NYC</t>
  </si>
  <si>
    <t>Private clean room in NYC, 8 min Times Square</t>
  </si>
  <si>
    <t>BEST value in Midtown! 1-bdrm luxury resort condo.</t>
  </si>
  <si>
    <t>Blue Penthouse Harlem NYC private Brownstone</t>
  </si>
  <si>
    <t>Midtown Manhattan Shared Room</t>
  </si>
  <si>
    <t>large hellâ€™s kitchen room with a private bathroom</t>
  </si>
  <si>
    <t>Central Park Lovely Spacious Room</t>
  </si>
  <si>
    <t>NON-SMOKING NY BROADWAY DOUBLE DOUBLE ROOM</t>
  </si>
  <si>
    <t>Entire  Apartment ! The St. Marks Townhouse.</t>
  </si>
  <si>
    <t>Private room in the heart of Bushwick</t>
  </si>
  <si>
    <t>Bushwick palace</t>
  </si>
  <si>
    <t>3 Bedroom Luxury Apt. Clean &amp; Great Location!</t>
  </si>
  <si>
    <t>2 bedroom West side Central Park/ Columbia Univ</t>
  </si>
  <si>
    <t>Beautiful comfy room in lively neighborhood</t>
  </si>
  <si>
    <t>1 Bedroom Beautiful spacious Brownstone  Apt</t>
  </si>
  <si>
    <t>Manhattan**1 block to train**15 min to Times sq</t>
  </si>
  <si>
    <t>Private room in bright spacious two bed apartment!</t>
  </si>
  <si>
    <t>Bedstuy Brownstone Townhouse w/ Huge Backyard</t>
  </si>
  <si>
    <t>~Vibe Overnight~ | Modern Stay | 2BD</t>
  </si>
  <si>
    <t>Cozy Comfort in Central Park North</t>
  </si>
  <si>
    <t>Entire Apartment in Manhattan - Prime Location</t>
  </si>
  <si>
    <t>SUNNY ROOM WITH 2 BEDS -NEAR 3 METROS WILLIAMSBURG</t>
  </si>
  <si>
    <t>Fresh + Clean Apartment in Brooklyn w Outdoor Area</t>
  </si>
  <si>
    <t>Spacious, Bright Room in Cozy Bedstuy Apartment!</t>
  </si>
  <si>
    <t>The Kimono Suite</t>
  </si>
  <si>
    <t>LUXURIOUS! Private Bedroom w/ Own Private Bathroom</t>
  </si>
  <si>
    <t>1 min from the station! 20 min to Manhattan!</t>
  </si>
  <si>
    <t>Artist Retreat and â€˜private Gardenâ€™</t>
  </si>
  <si>
    <t>Premier E. 62nd Location...Lex to Park Avenue</t>
  </si>
  <si>
    <t>Charm &amp; Beauty close to Manhattan Clean/Sanitized</t>
  </si>
  <si>
    <t>Beautiful Garden Level Apt. with Backyard!</t>
  </si>
  <si>
    <t>Cozy Queen Bedroom near Express Train to City</t>
  </si>
  <si>
    <t>Comfort room #6</t>
  </si>
  <si>
    <t>Luxury Gem Central Times Square</t>
  </si>
  <si>
    <t>Prime Williamsburg Large bedroom for 1 Long term</t>
  </si>
  <si>
    <t>Shared apt next to Theater District, Broadway</t>
  </si>
  <si>
    <t>Manhattan luxury Apartment with amazing view</t>
  </si>
  <si>
    <t>Harlem, NY Boutique Condominium (New Construction)</t>
  </si>
  <si>
    <t>Super Cozy Camper Van In Manhattan! NYC!#Vanlife</t>
  </si>
  <si>
    <t>3BEDROOM 2BATH SUITE MIDTOWN WITH Amazingâ­ï¸Rooftopâ­ï¸</t>
  </si>
  <si>
    <t>Williamsburg Penthouse With Views (50% DISCOUNT)</t>
  </si>
  <si>
    <t>LUX HOME | HUGE PRIVATE OUTDOOR DECK | BBQ | â¤LIC</t>
  </si>
  <si>
    <t>Cozy &amp; Spacious Apt in Williamsburg</t>
  </si>
  <si>
    <t>PRIME Location! Semi-Private Space 1</t>
  </si>
  <si>
    <t>New York City Bedroom-Best Area For Tourism - 61F2</t>
  </si>
  <si>
    <t>Solar Powered  Crown Heights Townhouse w. Yard</t>
  </si>
  <si>
    <t>Worst Place for Creatives (We're Fun &amp; Safe) #4</t>
  </si>
  <si>
    <t>Experience the #VanLife in NYC/East Village!</t>
  </si>
  <si>
    <t>Amazing Bed in HOMEY hippy haven in HARLEM</t>
  </si>
  <si>
    <t>2 bed 2 bath on central Park with a pool</t>
  </si>
  <si>
    <t>Bright &amp; Sunny Brooklyn 1BDR</t>
  </si>
  <si>
    <t>Classic NYC Brownstone:  New, Private, Balcony</t>
  </si>
  <si>
    <t>"THE ART STUDIO" With private patio + true comfort</t>
  </si>
  <si>
    <t>2BR/2Bath: Cleaning CDC guidelines implemented</t>
  </si>
  <si>
    <t>Newly Renovated Chic Brooklyn Apartment</t>
  </si>
  <si>
    <t>Two-Bedroom Designer's Circus Loft</t>
  </si>
  <si>
    <t>WONDERFUL/ SLEEP 4 APARTMENT  IN BROOKLYN</t>
  </si>
  <si>
    <t>Designer one bed in the heart of Williamsburg</t>
  </si>
  <si>
    <t>Amazing 2bedroom apartment Central Park West</t>
  </si>
  <si>
    <t>3BR, 1.5 Bath in Bushwick (20 Mins to Manhattan!!)</t>
  </si>
  <si>
    <t>Artsy top floor Apt in prime Bedford  Williamsburg</t>
  </si>
  <si>
    <t>Large East Village Wonder Room</t>
  </si>
  <si>
    <t>Worst Place Ever for Creatives Bed #1</t>
  </si>
  <si>
    <t>Williamsburg dream loft, steps from 3 subway lines</t>
  </si>
  <si>
    <t>Beautiful, Sunny 2.5-Bedroom Apt in E Williamsburg</t>
  </si>
  <si>
    <t>Large 2 Bd 1 Ba w Kitchen Apt, 12 min to Manhattan</t>
  </si>
  <si>
    <t>Accessible Sunnyside room near Times Square &amp; JFK</t>
  </si>
  <si>
    <t>Shanel's 2 BR Apt 5 mins from JFK</t>
  </si>
  <si>
    <t>2 Beds Private Suite w/ Kitchen near Penn Station</t>
  </si>
  <si>
    <t>Wonderful Guest Bedroom in Manhattan CENTRAL PARK</t>
  </si>
  <si>
    <t>Your new modern Brooklyn stay nest</t>
  </si>
  <si>
    <t>Lovely 1 Bedroom in East Williamsburg</t>
  </si>
  <si>
    <t>E Village Townhouse Sanctuary + Fireplace â­ï¸â­ï¸â­ï¸â­ï¸â­ï¸</t>
  </si>
  <si>
    <t>Room w/ Private Entrance-NYC Center-TimesSq - 42D</t>
  </si>
  <si>
    <t>It's Simply Convenient!</t>
  </si>
  <si>
    <t>Spacious Williamsburg PH (suitable for 1 or 2 )</t>
  </si>
  <si>
    <t>GC Bushwick Lounge Bedroom</t>
  </si>
  <si>
    <t>Mid century comfort</t>
  </si>
  <si>
    <t>New Luxury Building in the heart of Manhattan</t>
  </si>
  <si>
    <t>Trendy Queen Bed room w/private Bath in Brooklyn</t>
  </si>
  <si>
    <t>Oteli Entire 2BR by Central Park W/D Pet Allowed</t>
  </si>
  <si>
    <t>E&amp;Es B&amp;B Spotless 2BD APT wAC 6min walk Subway</t>
  </si>
  <si>
    <t>Beautiful Sunny 1 BR Apt in Central Williamsburg</t>
  </si>
  <si>
    <t>A Beautiful Studio in a Victorian House</t>
  </si>
  <si>
    <t>Bright &amp; Spacious 1 Bedroom Apartment in Midtown!</t>
  </si>
  <si>
    <t>Modern apartment in luxury building on the UES</t>
  </si>
  <si>
    <t>Female Only Clean Safe Apt NYC</t>
  </si>
  <si>
    <t>Almost a Castle - 18 mins to Union Sq</t>
  </si>
  <si>
    <t>Bedroom In The Center Of Hudson Yards Area! - 21B2</t>
  </si>
  <si>
    <t>Stunning Brownstone with Garden and Chef's Kitchen</t>
  </si>
  <si>
    <t>Healthy and Clean Spacious Apartment</t>
  </si>
  <si>
    <t>Blu Suite Harlem NYC Priv Brownstone home 1st Fl</t>
  </si>
  <si>
    <t>Walk to Central Park! Prime UES Luxury Apartment!</t>
  </si>
  <si>
    <t>Beautiful &amp; Quiet Williamsburg Apt</t>
  </si>
  <si>
    <t>*Clean*  Large Sunny 1BD in Chelsea!</t>
  </si>
  <si>
    <t>Bungalow Loft in Heart of Williamsburg!</t>
  </si>
  <si>
    <t>Classic NYC Bedroom | 5 min to Times Square - 33C2</t>
  </si>
  <si>
    <t>Private Room in Hamilton Hts (Queen &amp; Big Closet!)</t>
  </si>
  <si>
    <t>Williamsburg/Greenpoint Suite</t>
  </si>
  <si>
    <t>Private Patio | Huge Townhouse | Upper NYC</t>
  </si>
  <si>
    <t>Bedroom with Private Bathroom and Own Entrance WFH</t>
  </si>
  <si>
    <t>Bushwick Renovated Apartment # 2</t>
  </si>
  <si>
    <t>Private room near Broadway st - Back room/A2</t>
  </si>
  <si>
    <t>Kingstonian Room at Crocevia (Kro-Che-Via)</t>
  </si>
  <si>
    <t>JFK COMFY ROOM FOR TRAVELERS TO CRASH</t>
  </si>
  <si>
    <t>*Clean, Sanitized Cozy Private Room Blazin' WiFi*</t>
  </si>
  <si>
    <t>!Hamiltons Loft. 3Qn beds. priv bath. full kitchen</t>
  </si>
  <si>
    <t>Beautiful modern apartment UWS and Central Park</t>
  </si>
  <si>
    <t>Spacious Sun Drenched Artist Loft in Williamsburg!</t>
  </si>
  <si>
    <t>Modern 3BR/1B in prime location (15 Min to City)</t>
  </si>
  <si>
    <t>Hip, Clean and Convenient</t>
  </si>
  <si>
    <t>Beautiful &amp; 3 blocks from Central Park/Entire Apt</t>
  </si>
  <si>
    <t>Cozy1 bedroom apartment in Brooklyn</t>
  </si>
  <si>
    <t>A Perfect Location, 15 Minutes To  Manhattan</t>
  </si>
  <si>
    <t>Charming Upper East Side Brownstone</t>
  </si>
  <si>
    <t>Cozy artistic getaway in the heart of Harlem</t>
  </si>
  <si>
    <t>1-Bedroom Apt, 5-Star Reviews &amp; Amazing Location!</t>
  </si>
  <si>
    <t>Airy 4 BR Triplex - Private Deck,  Trendy Bed-Stuy</t>
  </si>
  <si>
    <t>GraciousWestSideFourMonthsMinimum</t>
  </si>
  <si>
    <t>Bright Private Bedroom in Bustling  Brooklyn</t>
  </si>
  <si>
    <t>Room with a balcony in Brooklyn</t>
  </si>
  <si>
    <t>Affordable place, 25 mins away from the city.</t>
  </si>
  <si>
    <t>Minimalist Studio in cool Bed-Stuy, Brooklyn</t>
  </si>
  <si>
    <t>Luxury Room with Central Park Views</t>
  </si>
  <si>
    <t>Perfect NYC Flat! Modern/ROOMBA CLEANER</t>
  </si>
  <si>
    <t>Glass window sunny room</t>
  </si>
  <si>
    <t>2 BR Loft: Cleaning CDC guidelines implemented</t>
  </si>
  <si>
    <t>LOVE MANHATTAN 2</t>
  </si>
  <si>
    <t>A Harlem Gem &amp; Your Home Away From Home</t>
  </si>
  <si>
    <t>Comfy and modern newly remodeled apartment bed #2</t>
  </si>
  <si>
    <t>Luxurious NY Apt in Perfect Location</t>
  </si>
  <si>
    <t>Jumbo Room From Spacious 2b1.5b Home Time Square.</t>
  </si>
  <si>
    <t>Chic Spacious 2 bedroom duplex next to Central Pk</t>
  </si>
  <si>
    <t>ðŸŒŸ STUNNING MODERN CONDO | ðŸ™ DOWNTOWN FLUSHING</t>
  </si>
  <si>
    <t>Bright open loft vibes in BK</t>
  </si>
  <si>
    <t>Bright and Clean Harlem Guest Room</t>
  </si>
  <si>
    <t>â€œTreeHouseâ€ Urban Cabin in Williamsburg</t>
  </si>
  <si>
    <t>Amazing room w private bathroom in great location!</t>
  </si>
  <si>
    <t>DESIGNER EAST VILLAGE APARTMENT</t>
  </si>
  <si>
    <t>Spacious and quiet room available for long term</t>
  </si>
  <si>
    <t>LETS STAY TOGETHER 3 bedrooms, 2full baths</t>
  </si>
  <si>
    <t>Private NYC loft by the beach</t>
  </si>
  <si>
    <t>Cozy Room in Modern Loft in Williamsburg</t>
  </si>
  <si>
    <t>Central Park Cozy Private Room</t>
  </si>
  <si>
    <t>2 Bedroom apartment near to Times Sq.</t>
  </si>
  <si>
    <t>Lux Home |Prof Clean| Close to NYC &amp; ALL Hospitals</t>
  </si>
  <si>
    <t>LGBTQ+ friendly Bright &amp; Cozy Queen Room @Bushwick</t>
  </si>
  <si>
    <t>Brooklyn Townhouse Apt w/ Backyard</t>
  </si>
  <si>
    <t>A Gem Studio Apartment  Astoria,NYC</t>
  </si>
  <si>
    <t>3 Bed 1500 Sqft Williamsburg Ballroom Loft</t>
  </si>
  <si>
    <t>Master BR/ Suite ( Private Bathroom)</t>
  </si>
  <si>
    <t>Spacious sunny room in Bushwick 2 bed apartment</t>
  </si>
  <si>
    <t>Apto pet friendly</t>
  </si>
  <si>
    <t>Elegant 2 bd room Suite/private entrance</t>
  </si>
  <si>
    <t>Unique luxury in Bushwick! 15 min to NYC 3BR/2BA</t>
  </si>
  <si>
    <t>Eclectic Loft 20 min-&gt; Union Sq!</t>
  </si>
  <si>
    <t>Huge Stylish Room in E.Williamsburg. New Building</t>
  </si>
  <si>
    <t>â¤ï¸ Center NYC â¤ï¸ Private â¤ï¸ Walk To Central Park</t>
  </si>
  <si>
    <t>Gayla's Bed Stuy garden and home theater</t>
  </si>
  <si>
    <t>Cozy &amp; Charming Manhattan Apt (can fit up to 4)</t>
  </si>
  <si>
    <t>Disinfected Just Renovated 2 bedroom Chelsea Apt</t>
  </si>
  <si>
    <t>Private Room with a view next to Times Square!</t>
  </si>
  <si>
    <t>A Stay In Brooklyn</t>
  </si>
  <si>
    <t>Duplex studio in New York artistic best Bushwick</t>
  </si>
  <si>
    <t>Midtown Private Room 1-King bed</t>
  </si>
  <si>
    <t>Cozy bedroom in the heart of Brooklyn, New York</t>
  </si>
  <si>
    <t>Cozy Comfy Room in UWS, steps from Central Park</t>
  </si>
  <si>
    <t>Fascinating 1B/1BA 3 Minutes To Grand Central</t>
  </si>
  <si>
    <t>Beautiful and great room "1 minute from subway L"</t>
  </si>
  <si>
    <t>One bedroom apartment on the Upper East Side!</t>
  </si>
  <si>
    <t>Sunny One Bedroom Bushwick Apt with Private Yard</t>
  </si>
  <si>
    <t>Best Room In New York City Center Times Sq. - 33C1</t>
  </si>
  <si>
    <t>Room w/ Private Entrance-Times Square NYC! - 22B</t>
  </si>
  <si>
    <t>Spacious and Bright Room in Bohemian Brownstone</t>
  </si>
  <si>
    <t>Luxury Brownstone 1BR Apartment in Historic Harlem</t>
  </si>
  <si>
    <t>Garden level apt w backyard and Jacuzzi.</t>
  </si>
  <si>
    <t>BROOKLYN COZY APARTMENT</t>
  </si>
  <si>
    <t>Classic Harlem Getaway - Manhattan</t>
  </si>
  <si>
    <t>PRIVATE BEDROOM ! 15mins to Manhattan- LGA Airport</t>
  </si>
  <si>
    <t>Harlem, NY  Historical Sugar Hill Neighborhood</t>
  </si>
  <si>
    <t>æœ‰å®¶å®¢å±… 45</t>
  </si>
  <si>
    <t>æ¸©é¦¨åŒäººæˆ¿ï¼Œæ­¥è¡Œåœ°é“ä¸¤åˆ†é’Ÿï¼Œ</t>
  </si>
  <si>
    <t>Sunlit Bedstuy Charm</t>
  </si>
  <si>
    <t>IVORY COAST ROOM Is your home away from home</t>
  </si>
  <si>
    <t>Bright Spacious - King Bed w/ Private Bathroom</t>
  </si>
  <si>
    <t>Rooftop! Trees! Bright! Corona-cautious housemates</t>
  </si>
  <si>
    <t>Sunny, Cozy Single Room in Brooklyn</t>
  </si>
  <si>
    <t>çº½çº¦ä¹‹å®¶(Private Bathroom2)</t>
  </si>
  <si>
    <t>Luxury SMART HOME (New Listing)</t>
  </si>
  <si>
    <t>Cozy and Affordable Room Minutes to Subway</t>
  </si>
  <si>
    <t>Your bohemian apt in Ridgewood.</t>
  </si>
  <si>
    <t>Small But Cozy Harlem Room</t>
  </si>
  <si>
    <t>Beautiful and Bright 3 bedroom in Manhattan!</t>
  </si>
  <si>
    <t>2 bedroom apartment in Midtown West</t>
  </si>
  <si>
    <t>Dreamy room, eclectic Bushwick apt</t>
  </si>
  <si>
    <t>Home sweet home in Astoria- NY</t>
  </si>
  <si>
    <t>PRIME Apartment, Street, Price, Reviews + LEGAL</t>
  </si>
  <si>
    <t>The Big Apple's Delight</t>
  </si>
  <si>
    <t>â›±Walk + Transit Score 97â›±8min â†’ Yankee Stdâ›±Desk</t>
  </si>
  <si>
    <t>Cozy home in Williamsburg BK</t>
  </si>
  <si>
    <t>Historical Highbridge/YankeeVillage</t>
  </si>
  <si>
    <t>5 Star Ultra Clean 1Bed Apt near Central Park</t>
  </si>
  <si>
    <t>Shared place by Theater District, Broadway</t>
  </si>
  <si>
    <t>Long term, 30 day minimum to share apartment</t>
  </si>
  <si>
    <t>Beautiful Holiday Getaway Apartment in CH Brooklyn</t>
  </si>
  <si>
    <t>Comfort - Cool Hip Place - Close To Music/Art/Food</t>
  </si>
  <si>
    <t>3 Bedrooms, 8 Beds in PRIME Williamsburg!!</t>
  </si>
  <si>
    <t>Sun-filled 1 BDAPT 20min to Midtown, Amazing View!</t>
  </si>
  <si>
    <t>Brooklyn 3 Bedroom Townhouse with Private Deck</t>
  </si>
  <si>
    <t>NYC-Cozy Apt! Walk to Columbia Uni/Central Park!</t>
  </si>
  <si>
    <t>Cozy Private Room in a Spacious Ground Floor Apt</t>
  </si>
  <si>
    <t>"The Halsey Street Pad" Close to Everything!!!</t>
  </si>
  <si>
    <t>Studio 7 : Williamsburg</t>
  </si>
  <si>
    <t>Perfect Upper East Side Cozy Room!</t>
  </si>
  <si>
    <t>(4B) Gorgeous 2 Bedroom Close to Central Park</t>
  </si>
  <si>
    <t>Stunning Sun-soaked Rooftop Apt in Prime Harlem</t>
  </si>
  <si>
    <t>Your Own Private 1 Bedroom Apartment!</t>
  </si>
  <si>
    <t>Great location Private room in Manhattan!</t>
  </si>
  <si>
    <t>Entire Apartment: 2/BR + Private Balcony</t>
  </si>
  <si>
    <t>1BR Large Manhattan Apt on the park</t>
  </si>
  <si>
    <t>1BR+Terrace with garden view</t>
  </si>
  <si>
    <t>Private Br in newly renovated space</t>
  </si>
  <si>
    <t>Sunny &amp; Cheery Bronx Home in Mott Haven</t>
  </si>
  <si>
    <t>A Sheek Stay</t>
  </si>
  <si>
    <t>NY EMPIRE STATE DOUBLE DOUBLE ROOM-NON SMOKING</t>
  </si>
  <si>
    <t>Artistic East Village 1BR Apt.</t>
  </si>
  <si>
    <t>SWEET BROOKLYN</t>
  </si>
  <si>
    <t>Gorgeous apartment near Times square</t>
  </si>
  <si>
    <t>Private Sunny Room in Heart of Williamsburg</t>
  </si>
  <si>
    <t>Top Bunk in Co-Living Space for Men</t>
  </si>
  <si>
    <t>Small Room with a Great View</t>
  </si>
  <si>
    <t>Midtown Manhattan Hideaway Disinfected &amp;Sanitized!</t>
  </si>
  <si>
    <t>Newly renovated cozy one BR apartment close to NYC</t>
  </si>
  <si>
    <t>Cozy room in 3 brm apt on UWS</t>
  </si>
  <si>
    <t>Good vibes</t>
  </si>
  <si>
    <t>King bed and private bathroom in luxury apartment</t>
  </si>
  <si>
    <t>Bushwick Luxury Le  Patio Apartment</t>
  </si>
  <si>
    <t>Big, cozy &amp; chic! 1BR Apt in Harlem New York City</t>
  </si>
  <si>
    <t>Spacious Studio - NYC! First Responders Welcome!</t>
  </si>
  <si>
    <t>Spacious Williamsburg Duplex 1</t>
  </si>
  <si>
    <t>Wonderful 1BR Apartment in Manhattan Center</t>
  </si>
  <si>
    <t>Private Room and Bath in a Luxe Building</t>
  </si>
  <si>
    <t>Cozy Home In Harlem Right By Main Subway Lines</t>
  </si>
  <si>
    <t>Spacious Den</t>
  </si>
  <si>
    <t>The Red Room/pet friendly</t>
  </si>
  <si>
    <t>NYCHaven2:</t>
  </si>
  <si>
    <t>Comfort, beauty &amp; sanctuary in classic brownstone</t>
  </si>
  <si>
    <t>Modern Sunny Quiet Apartment - 1 minute to Subway</t>
  </si>
  <si>
    <t>Architectural Modern Townhouse, Columbia U, Harlem</t>
  </si>
  <si>
    <t>Beautiful Huge OneBedroom on the UES Sleeps 5</t>
  </si>
  <si>
    <t>nice 1 bed apt in williamsburg close to everything</t>
  </si>
  <si>
    <t>Cheap stay in exchange for cat care!  8/20- 9/10</t>
  </si>
  <si>
    <t>Parking! Stylish Basement Home by Beautiful Park!</t>
  </si>
  <si>
    <t>Cozy shelter in Williamsburg</t>
  </si>
  <si>
    <t>Sunny 1BR/1.5BA in the UES, 1 block to subway!</t>
  </si>
  <si>
    <t>C) Comfy Two Beds Wifi near JFK Airport &amp; subways</t>
  </si>
  <si>
    <t>The Blurple Mansion - Childlike Charm</t>
  </si>
  <si>
    <t>2Private rooms Manhattan Hidden Gem.</t>
  </si>
  <si>
    <t>Cozy Bedroom, 5 minutes from JFK</t>
  </si>
  <si>
    <t>Peaceful Cosy Harlem Space</t>
  </si>
  <si>
    <t>Cozy, Artsy 1 bedroom apartment in Williamsburg</t>
  </si>
  <si>
    <t>YOUR HARLEM HOME AWAY FROM HOME!!!</t>
  </si>
  <si>
    <t>Spectacular one bed with balcony near central Park</t>
  </si>
  <si>
    <t>Columbia/City College CCNY/Barnard nearby</t>
  </si>
  <si>
    <t>Cozy Apt Near Times Square</t>
  </si>
  <si>
    <t>Comfortable Brown Stone apartment</t>
  </si>
  <si>
    <t>Best Location Private Room City Center NYC - 63F4</t>
  </si>
  <si>
    <t>Newly renovated, comfy and trendy space. #1</t>
  </si>
  <si>
    <t>Private house with backyard overlooking park</t>
  </si>
  <si>
    <t>Happy Place in Brooklyn NYC</t>
  </si>
  <si>
    <t>Large Private Midtown Studio!</t>
  </si>
  <si>
    <t>Cozy Jewel</t>
  </si>
  <si>
    <t>Large one bedroom Doorman Building Lincoln Center</t>
  </si>
  <si>
    <t>The Real Williamsburg Apartment (Price Negotiable)</t>
  </si>
  <si>
    <t>The Funky Little Posh Pad</t>
  </si>
  <si>
    <t>NYC Airbnb 3.</t>
  </si>
  <si>
    <t>Private room in a 2BR apartment near Pratt</t>
  </si>
  <si>
    <t>Rock Nâ€™ Roll Cabin In Central Williamsburg!!</t>
  </si>
  <si>
    <t>Central New York Private Room Walk to Central Park</t>
  </si>
  <si>
    <t>Bright, quiet room in new condo. Fun, lively area.</t>
  </si>
  <si>
    <t>Best AIRBNB JFK NYC</t>
  </si>
  <si>
    <t>Huge private garden in 1700sf Brownstone Duplex</t>
  </si>
  <si>
    <t>FEMALE only- Clean, Quiet, Chic Lincoln Center Apt</t>
  </si>
  <si>
    <t>Room Near Famous Hudson Yards &amp; Time Square - 23B4</t>
  </si>
  <si>
    <t>Cute 1BR in Brownstone on 137th/8</t>
  </si>
  <si>
    <t>Cozy sunshine living room in LIC</t>
  </si>
  <si>
    <t>Beautiful Room in Coliving Space in Williamsburg</t>
  </si>
  <si>
    <t>Comfy and stylish 2BR at West 28th St and Broadway</t>
  </si>
  <si>
    <t>Garden Level Apartment</t>
  </si>
  <si>
    <t>Large newly furnished bedroom 2 beds</t>
  </si>
  <si>
    <t>Private Single Room near Subwayâ˜…Long Term Discount</t>
  </si>
  <si>
    <t>Lovely and Sunny Studio near Lincoln Center</t>
  </si>
  <si>
    <t>Suite Harlem</t>
  </si>
  <si>
    <t>Prime North Williamsburg Loft!</t>
  </si>
  <si>
    <t>Beautiful Fully Renovated 2 bedroom apartment</t>
  </si>
  <si>
    <t>ROSA 'S Room Private Entrance Private key lock</t>
  </si>
  <si>
    <t>Attractive Studio in Great Location!</t>
  </si>
  <si>
    <t>Extra room</t>
  </si>
  <si>
    <t>Private cozy room with sky view near Manhattan</t>
  </si>
  <si>
    <t>Private Apartment | UES 1 BR | Bright &amp; Bohemian</t>
  </si>
  <si>
    <t>WILLIAMSBURG SPACE</t>
  </si>
  <si>
    <t>Charming East Village Apartment - Central &amp; Quiet</t>
  </si>
  <si>
    <t>1-BR Heart of Midtown Apartment</t>
  </si>
  <si>
    <t>Room w/ Private Connected Bath in Comfortable Apt</t>
  </si>
  <si>
    <t>Bright &amp; Spacious Chelsea unit with private patio!</t>
  </si>
  <si>
    <t>Private Unit Self-Check In-To Self Isolate I ready</t>
  </si>
  <si>
    <t>Williamsburg Old School Light x Airy x Rustic Loft</t>
  </si>
  <si>
    <t>Fabulous private room in beautiful brownstone</t>
  </si>
  <si>
    <t>Spacious and Historic Duplex Apartment</t>
  </si>
  <si>
    <t>Penthouse with doorman and private outdoor patio</t>
  </si>
  <si>
    <t>Greenpoint Place...Has It All!</t>
  </si>
  <si>
    <t>HEAVEN on Amsterdam. UWS luxury one bedroom</t>
  </si>
  <si>
    <t>â˜† Clean, Private and Convenient room !</t>
  </si>
  <si>
    <t>Women only -Peaceful &amp; cozy room - 37th street!</t>
  </si>
  <si>
    <t>Townhouse studio apartment in historic Bed-Stuy</t>
  </si>
  <si>
    <t>Beautiful Brooklyn Oasis 2 bedroom.</t>
  </si>
  <si>
    <t>Upper Westside Charming Newly Furnished Apartment</t>
  </si>
  <si>
    <t>Chelsea Pad Near Trains, Restaurants, &amp; Shops!</t>
  </si>
  <si>
    <t>Luxury NYC 2 Bed, corner of Central Park! â˜…â˜…â˜…â˜…â˜…</t>
  </si>
  <si>
    <t>A/C. Late check-in discount. No cleaning fee!</t>
  </si>
  <si>
    <t>LIC Gem minutes from Manhattan</t>
  </si>
  <si>
    <t>big room bklyn best Manhattan near</t>
  </si>
  <si>
    <t>Sun-drenched Brooklyn Haven</t>
  </si>
  <si>
    <t>Fab condo in Williamsburg w/pool key for summer!</t>
  </si>
  <si>
    <t>Great Location Beautiful Rm 10 Mins to Times Sq A2</t>
  </si>
  <si>
    <t>1 Bedroom Apartment â€” Amazing Location in Midtown!</t>
  </si>
  <si>
    <t>Brooklyn Design Loft</t>
  </si>
  <si>
    <t>Luxury loft/20min to Manhattan</t>
  </si>
  <si>
    <t>2 min to Subway,  2B/4B, AC,Heat, Totally Private</t>
  </si>
  <si>
    <t>Spacious Bronx Designer Duplex 15 min NYC sleeps 8</t>
  </si>
  <si>
    <t>St George by the Ferry</t>
  </si>
  <si>
    <t>Alexander's 2BR Quarters</t>
  </si>
  <si>
    <t>â€œTIME SQUAREâ€ 43rd Street Big Bedroom on 1st floor</t>
  </si>
  <si>
    <t>Chill Spot with Good Energy. Relaxing Private Room</t>
  </si>
  <si>
    <t>Cozy nest n.1 in the heart of the East Village</t>
  </si>
  <si>
    <t>Shared Room For Cool Low Maintenance People #5</t>
  </si>
  <si>
    <t>Cozy Rustic-modernized feel of Bedstuy Brooklyn!!!</t>
  </si>
  <si>
    <t>The 21st Century Palace</t>
  </si>
  <si>
    <t>NYC spacious 2 Bed, 2 Bath With Indoor Parking</t>
  </si>
  <si>
    <t>Modern Brownstone 1bd Apt with Sunny Garden</t>
  </si>
  <si>
    <t>The-Light-Full Bushwick</t>
  </si>
  <si>
    <t>Cozy Unique Upper East/Harlem Bedroom</t>
  </si>
  <si>
    <t>Spacious and Bright  Brooklyn studio</t>
  </si>
  <si>
    <t>2 Bedroom's apt charming. Midtown East</t>
  </si>
  <si>
    <t>GREAT ONE BED! ELEVATOR/LAUNDRY</t>
  </si>
  <si>
    <t>COZY SPACE, zen kosher apt on uws  near all...</t>
  </si>
  <si>
    <t>AMAZING TWO BEDS IN MEATPACKING/CHELSEA MARKET!!</t>
  </si>
  <si>
    <t>1 habitacion cerca de dos aeropuertos en queens</t>
  </si>
  <si>
    <t>MG-2 â€¢ Amazing &amp; Cozy Room, Close To Manhattan!</t>
  </si>
  <si>
    <t>Private floor&amp; entrance, Roofdeck&amp; NO CLEANING FEE</t>
  </si>
  <si>
    <t>Comfy and Nice Railroad Apt in Williamsburg</t>
  </si>
  <si>
    <t>* Light &amp; Bright Central Park West Brownstone</t>
  </si>
  <si>
    <t>City accommodation-1br</t>
  </si>
  <si>
    <t>A Bright Stylish Place to Relax And Enjoy!</t>
  </si>
  <si>
    <t>Rent apr 1-6 months or 1 year Furnished upper east</t>
  </si>
  <si>
    <t>PRIME Tourist Location! Entire Apartment Sleeps 7</t>
  </si>
  <si>
    <t>2BR XL Loft: Cleaning CDC guidelines implemented</t>
  </si>
  <si>
    <t>Beautiful Brooklyn room in a spacious apartment</t>
  </si>
  <si>
    <t>Beautifully Designed &amp; Modern/ROOMBA CLEANER</t>
  </si>
  <si>
    <t>Williamsburg Brooklyn LOVE Home</t>
  </si>
  <si>
    <t>Luxury Apartment in Harlem</t>
  </si>
  <si>
    <t>Private Nook in Bushwick</t>
  </si>
  <si>
    <t>Huge Apt! NYC Sunny Private Flat 2 Single Beds!</t>
  </si>
  <si>
    <t>Room w/ Private Entrance-Times Square NYC! - 62F</t>
  </si>
  <si>
    <t>Mott Haven Dorm-Bed C</t>
  </si>
  <si>
    <t>Medical Student Brooklyn Hospitals : Nice &amp; Cozy!</t>
  </si>
  <si>
    <t>Luxurious 1 bed with washer Dryer UPPER EAST SIDE</t>
  </si>
  <si>
    <t>Cozy Private One Bedroom, Brooklyn</t>
  </si>
  <si>
    <t>Brooklyn Townhouse Garden Apt, Spacious &amp; Modern</t>
  </si>
  <si>
    <t>Peaceful Queen Bedroom on UES</t>
  </si>
  <si>
    <t>Lovely and Spacious One-Bedroom Apartment is Yours</t>
  </si>
  <si>
    <t>Cozy Private Room next to Central Park!</t>
  </si>
  <si>
    <t>JFK Tiny Room to sleep</t>
  </si>
  <si>
    <t>Live Spacious in WBurg â˜… Parking and Comfy Bed â˜…</t>
  </si>
  <si>
    <t>10 minutes from JFK airport. Smoking on premises.</t>
  </si>
  <si>
    <t>Comfy, Clean &amp;Cozy Room w/ Netflix Near Subway NYC</t>
  </si>
  <si>
    <t>JFK Area Home Away from Home</t>
  </si>
  <si>
    <t>Two Bedroom Apartment, Four Beds with One Bathroom</t>
  </si>
  <si>
    <t>NYC suite private Bath+Balcony 8 min Times Square</t>
  </si>
  <si>
    <t>Clean and sunny bedroom in Bedstuy (room #1)</t>
  </si>
  <si>
    <t>It is a very cozy private bedroom.</t>
  </si>
  <si>
    <t>Large sunny room in massive Bushwick apartment.</t>
  </si>
  <si>
    <t>50% OFF HUGE MODERN CENTRAL PARK 5br 2ba</t>
  </si>
  <si>
    <t>Duplex King Beds Private Outdoor Space!</t>
  </si>
  <si>
    <t>Great Location! Beautiful Room in Manhattan A1</t>
  </si>
  <si>
    <t>Deluxe East Village Apt: 2 Bed - 2 Bath</t>
  </si>
  <si>
    <t>Modern 1 BR Williamsburg Pad!</t>
  </si>
  <si>
    <t>Heart of Grand Street in Brooklyn, near L/G stop</t>
  </si>
  <si>
    <t>GC Bushwick Vista Deluxe Bedroom</t>
  </si>
  <si>
    <t>Yogic Sunny Private Bedroom in Prime Williamsburg</t>
  </si>
  <si>
    <t>Cozy and Affordable Room 30 Minutes to Manhattan</t>
  </si>
  <si>
    <t>Spectacular East Village Townhouse with garden</t>
  </si>
  <si>
    <t>Gorgeous Loft in the heart of Flatiron / Chelsea</t>
  </si>
  <si>
    <t>Spacious Room-Cozy &amp; Comfortable Air Mattress ONLY</t>
  </si>
  <si>
    <t>2 min to Subway, 1B/2B, Private entrance, AC, Heat</t>
  </si>
  <si>
    <t>NYC lights are just 25min free ferry ride away</t>
  </si>
  <si>
    <t>Spacious  Brownstone Apt. 1100 sqft/deck/ floor2!</t>
  </si>
  <si>
    <t>Beautiful room in apartment w/ a private backyard!</t>
  </si>
  <si>
    <t>Lovely 1-Bedroom on Riverside Drive near Columbia</t>
  </si>
  <si>
    <t>Modern 5bd/2ba Townhome w/ Garden - 10 mins to NYC</t>
  </si>
  <si>
    <t>Quick travel to NYC! Great Room with Private Bath2</t>
  </si>
  <si>
    <t>4 Bedroom Midtown Location 2000sf Townhouse 1</t>
  </si>
  <si>
    <t>charming alcove studio with balcony</t>
  </si>
  <si>
    <t>â¤Bushwick/ 1 FL. Room w SmartTV &amp; Private bathroom</t>
  </si>
  <si>
    <t>Comfort Clean Zone in a Brownstone 420 friendly</t>
  </si>
  <si>
    <t>Big Private Room in Bed Stuy</t>
  </si>
  <si>
    <t>Relaxation Station :-D Brownstone</t>
  </si>
  <si>
    <t>Spacious One bedroom in NYC Near Everything!</t>
  </si>
  <si>
    <t>Sanitized Cozy Place - Convenient Location</t>
  </si>
  <si>
    <t>Private garden level city oasis!</t>
  </si>
  <si>
    <t>çº½çº¦ä¹‹å®¶ï¼ˆSunnyHome3)</t>
  </si>
  <si>
    <t>Large Room Near Times Square &amp; NYC Center - 41D4</t>
  </si>
  <si>
    <t>Perfect Bohemian Staycation at The Funky Loft</t>
  </si>
  <si>
    <t>â¤ï¸Private-Keyed Room #3â¤ï¸Desk, closet, &amp; King Bed!</t>
  </si>
  <si>
    <t>Beautiful King Bed w/private bath in NYC/Bushwick</t>
  </si>
  <si>
    <t>Big home, 3 floors, good 4 families - 2,800 sqft</t>
  </si>
  <si>
    <t>Cozy private bedroom 25 min to Manhattan</t>
  </si>
  <si>
    <t>Bright, Calm, &amp; Spacious Apt. A Williamsburg Gem.</t>
  </si>
  <si>
    <t>N/A</t>
  </si>
  <si>
    <t>D) Comfy Spacio Queen bed WiFi JFK Airport Subway</t>
  </si>
  <si>
    <t>BROWNSTONE  2 BEDROOM DUPLEX WITH YARD</t>
  </si>
  <si>
    <t>Private entrance thoroughly disinfected 2A</t>
  </si>
  <si>
    <t>â¤SANITIZED Gorgeous, Spacious 3BDRM + PARKING</t>
  </si>
  <si>
    <t>Private room 2 blks to subway</t>
  </si>
  <si>
    <t>Large Bedroom in East Village Apartment</t>
  </si>
  <si>
    <t>Clean Entire Place with AC, Laundry &amp; Self-service</t>
  </si>
  <si>
    <t>Cental Park-Time Square Shared Room</t>
  </si>
  <si>
    <t>Couple's Retreat</t>
  </si>
  <si>
    <t>LUXURY Sanitized DUPLEX Near Train w PATIO Oasis</t>
  </si>
  <si>
    <t>LIC Boho Coze | 3 beds, 5 mins to City!</t>
  </si>
  <si>
    <t>2 BR NEW APT/Midtown West/ Manhattan A</t>
  </si>
  <si>
    <t>Private Room amazing space in Williamsburg Bk</t>
  </si>
  <si>
    <t>SPACIOUS LIVING ROOM SPACE WITH QUEEN BED!</t>
  </si>
  <si>
    <t>Entire Gorgeous Upper West Side Lofted Apartment</t>
  </si>
  <si>
    <t>Rustic, Clean + Sanitized Apartment w Outdoor Area</t>
  </si>
  <si>
    <t>Room in 3BR Condo. Washer &amp; Dryer, gorgeous roof.</t>
  </si>
  <si>
    <t>15 minutes to Manhattan, Safe, Clean, Good Price</t>
  </si>
  <si>
    <t>UPPER WEST SIDE 2BEDS/2BATHS WITH PRIVATE TERRACE</t>
  </si>
  <si>
    <t>Private Room at - Urban Jungle-</t>
  </si>
  <si>
    <t>Luxury Bedroom in a Modern Condo</t>
  </si>
  <si>
    <t>LOVE MANHATTAN 3</t>
  </si>
  <si>
    <t>Sunny Rm w/ Garden View! Safe 3 min Wlk to Subway!</t>
  </si>
  <si>
    <t>Spacious 2BD in Brooklyn, NYC, 20 min to Manhattan</t>
  </si>
  <si>
    <t>Modern Apartment in Trendy Chelsea!</t>
  </si>
  <si>
    <t>Cute Quiet Room in the BEST Location!! â¤</t>
  </si>
  <si>
    <t>Private Single Bedroom, Near Subway</t>
  </si>
  <si>
    <t>W'burg 2 bdr w/ yard. Close to L. 100+ 5* reviews.</t>
  </si>
  <si>
    <t>2 BED APARTMENT DUPLEX WITH HUGE PRIVATE ROOF DECK</t>
  </si>
  <si>
    <t>Nice clean apartment share</t>
  </si>
  <si>
    <t>Huge room w/attached bath, in center of Flushing</t>
  </si>
  <si>
    <t>Peaceful SHARE By Central Park</t>
  </si>
  <si>
    <t>Private Single Room Next to Subway</t>
  </si>
  <si>
    <t>The Executive Suite</t>
  </si>
  <si>
    <t>Modern one bedroom apartment</t>
  </si>
  <si>
    <t>Private Suite, 15 minutes to Times Square by train</t>
  </si>
  <si>
    <t>**Small Space living Blue- 8 mins to JFK **</t>
  </si>
  <si>
    <t>Spacious Bedroom with private bath</t>
  </si>
  <si>
    <t>Sun-drenched private apartment *cleaned by pros*</t>
  </si>
  <si>
    <t>Light Filled+Design Forward Williamsburg Apartment</t>
  </si>
  <si>
    <t>â˜… Pvt Room in 4BR Duplexâ˜… Laundry Yard â˜… Room D</t>
  </si>
  <si>
    <t>Bottom floor of Penthouse in Williamsburg!</t>
  </si>
  <si>
    <t>STERILE FlatIron bedroom in a 2000 sqft loft</t>
  </si>
  <si>
    <t>Bright Room with Views near Central Park</t>
  </si>
  <si>
    <t>Sun Drenched Dreamy Loft</t>
  </si>
  <si>
    <t>Tranquil Haven-8 mins to JFK/LIRR /Air Train</t>
  </si>
  <si>
    <t>Very chic place, ideal location, close to all</t>
  </si>
  <si>
    <t>Cozy and Healing -UWS City Cottage Style</t>
  </si>
  <si>
    <t>Sunnyside Hideaway</t>
  </si>
  <si>
    <t>DISINFECTED Union Square room in a 2000 sqft Loft</t>
  </si>
  <si>
    <t>Clean &amp; Sanitized, Quiet, Comfortable, BR Astoria</t>
  </si>
  <si>
    <t>Bedstuy Home Away From Home</t>
  </si>
  <si>
    <t>A clean 2 comfortable private room near Bowne park</t>
  </si>
  <si>
    <t>Lovely Private 2 BR Apt Times Sq Theater District</t>
  </si>
  <si>
    <t>43rd street â€œTIME SQUAREâ€ Single BED</t>
  </si>
  <si>
    <t>9 avenue 52/53 Street</t>
  </si>
  <si>
    <t>Great long term share in fab 2 BR apt.</t>
  </si>
  <si>
    <t>Large &amp; Unique Duplex Apartment In Midtown NYC!</t>
  </si>
  <si>
    <t>Clinton Hill Nook</t>
  </si>
  <si>
    <t>Hotel like LOFT with private patio.</t>
  </si>
  <si>
    <t>Large private floor centrally located in Brooklyn</t>
  </si>
  <si>
    <t>Long term Room-Near Columbia University-Lock/key!</t>
  </si>
  <si>
    <t>In the Heart of Chelsea and World Class Everything</t>
  </si>
  <si>
    <t>Cozy Bright and Clean Studio in East Flushing</t>
  </si>
  <si>
    <t>5 Min from JFK Clean New Studio seperate entrance</t>
  </si>
  <si>
    <t>Rent rooms for rent/ nightly stay  in flushing ny</t>
  </si>
  <si>
    <t>Welcome Home! Stylish Bohemian 1bed in Brooklyn!!</t>
  </si>
  <si>
    <t>Room for Two in Great Upper West Side Location</t>
  </si>
  <si>
    <t>Kingsize brooklyn Prvt Room in friendly 2 bed Apt</t>
  </si>
  <si>
    <t>Parking! Small Studio Private Bathroom &amp; Entrance</t>
  </si>
  <si>
    <t>2500sq ft Townhouse w KingBed &amp; Backyard @Bushwick</t>
  </si>
  <si>
    <t>Artists's loft Williamsb mins NYC mins away</t>
  </si>
  <si>
    <t>Charming Hells Kitchen Stay</t>
  </si>
  <si>
    <t>Luxury 3 beds 2 bath Apartment in meatpacking</t>
  </si>
  <si>
    <t>Private Studio in Williamsburg - Monthly rental</t>
  </si>
  <si>
    <t>Gorgeous place on the UWSâ€”close to Central Park!</t>
  </si>
  <si>
    <t>Duplex  near Met. Museum of Art- huge private yard</t>
  </si>
  <si>
    <t>Huge 1BR Wes Anderson Style *Staycation Discounts</t>
  </si>
  <si>
    <t>VarandaBliss getaway minutes from the city</t>
  </si>
  <si>
    <t>Luxury large 1 BR apartment in Chelsea</t>
  </si>
  <si>
    <t>SPACIOUS COZY PRIVATE ROOM</t>
  </si>
  <si>
    <t>5 min to TIMES SQUARE. Amazing 3bed/2bedroom</t>
  </si>
  <si>
    <t>Large luxe condo upper west side Chic, open modern</t>
  </si>
  <si>
    <t>Cozy Apartment in Steinway st.</t>
  </si>
  <si>
    <t>Brand new uber-clean minimalist Bushwick (Monthly)</t>
  </si>
  <si>
    <t>1BDR in Manhattan close to Union Square</t>
  </si>
  <si>
    <t>KING Platform Bed - Spacious Room</t>
  </si>
  <si>
    <t>Cozy shared place by Times Square, Midtown.</t>
  </si>
  <si>
    <t>Stylish 2 bedrooms steps away from Times Square</t>
  </si>
  <si>
    <t>Queen Bedroom 1 Block from Central Park!</t>
  </si>
  <si>
    <t>Beautiful, big apt w/ backyard, 1 block from train</t>
  </si>
  <si>
    <t>2 BEDROOM APARTMENT AT UPPER WEST MANHATTAN NYC</t>
  </si>
  <si>
    <t>Beautiful new apartment in Upper West Manhattan</t>
  </si>
  <si>
    <t>Entire Sunny 2br 1ba Williamsburg apt near L train</t>
  </si>
  <si>
    <t>The Wabbit Hole II</t>
  </si>
  <si>
    <t>Large, Bright Hotel-Style, Private Bedroom</t>
  </si>
  <si>
    <t>Best of Brooklyn with amazing view</t>
  </si>
  <si>
    <t>Huge Perfect! 3BR/2Bath- 5min JFK &amp; Resorts Casino</t>
  </si>
  <si>
    <t>sun-drenched apartment in the heart of the Burg</t>
  </si>
  <si>
    <t>Private Comfy Room In Modern Spacious Duplex Apt</t>
  </si>
  <si>
    <t>Private, Bright Bedroom in Heart of Bushwick</t>
  </si>
  <si>
    <t>Stylish 3BR, 2 BATH Duplex (15 mins to Manhattan!)</t>
  </si>
  <si>
    <t>An attractive Living room with piano, bed</t>
  </si>
  <si>
    <t>Quiet and Calm above subway.</t>
  </si>
  <si>
    <t>Beautiful/Private/UV-Disinfected!-2br/2ba &amp;Patio.</t>
  </si>
  <si>
    <t>High-End 2B Apt |  Close to NYC Hospitals | by GLS</t>
  </si>
  <si>
    <t>Gorgeous Prime Brooklyn Penthouse Apartment</t>
  </si>
  <si>
    <t>Cozy Room in the Heart of Manhattan!</t>
  </si>
  <si>
    <t>BROOKLYN STYLE APART</t>
  </si>
  <si>
    <t>Stylish Furnished 2 Bedroom in Prime Location</t>
  </si>
  <si>
    <t>The Garden Apartment - Private 2-bedroom in BKLYN</t>
  </si>
  <si>
    <t>(E) RIGHT ON BUDGET</t>
  </si>
  <si>
    <t>2 Bedroom modern apartment, metro nearby a GEM! 2B</t>
  </si>
  <si>
    <t>Cozy bedroom in  Astoria, minutes to Manhattan</t>
  </si>
  <si>
    <t>â¤ï¸ Sunny Greenpoint Room *Great Location (Monthly)</t>
  </si>
  <si>
    <t>Luxury Views Balcony Doorman</t>
  </si>
  <si>
    <t>Clean &amp; Comfortable Room In NYC Center 63F2</t>
  </si>
  <si>
    <t>Private bed room convenient location room1</t>
  </si>
  <si>
    <t>Chelsea NYC 1 Bedroom near Highline + Meatpacking</t>
  </si>
  <si>
    <t>LINCOLN CENTER 2BEDS/2BATHS /PRIVATE TERRACE</t>
  </si>
  <si>
    <t>Nightlife Central - Funky &amp; Comfy, Whole 2 BR Apt</t>
  </si>
  <si>
    <t>Beautiful  Bohemian 1BR apartment</t>
  </si>
  <si>
    <t>Cozy Musicianâ€™s Home 3 Stops from Manhattan</t>
  </si>
  <si>
    <t>NEW Private room Near Tompkins Sq Park . E.V. NYC</t>
  </si>
  <si>
    <t>Jim private room clean/quiet private lock/entrance</t>
  </si>
  <si>
    <t>Bedroom with private entrance</t>
  </si>
  <si>
    <t>Manhattan Spacious Private Room 12min TimeSquare</t>
  </si>
  <si>
    <t>Sunny solo room with desk and big windows</t>
  </si>
  <si>
    <t>Beautiful house in Brooklyn</t>
  </si>
  <si>
    <t>Serene space/room in minimal Bedstuy home.</t>
  </si>
  <si>
    <t>32ST&amp;5AVE+DOORMAN+MASSIVE LOFT ALL NEW BIG SPACE</t>
  </si>
  <si>
    <t>Beautiful Bedroom in Bright Harlem Artist Apt</t>
  </si>
  <si>
    <t>Huge and private sun drenched room in heart of BK</t>
  </si>
  <si>
    <t>HUGE APT w/private room stps frm Cntrl Pk&amp; Museums</t>
  </si>
  <si>
    <t>Beautiful Private Studio w/ backyard for 2 guests</t>
  </si>
  <si>
    <t>Extremely spacious 1 bedroom apartment</t>
  </si>
  <si>
    <t>NYC APT- COMFY, WELCOMING STAY! Private rooms</t>
  </si>
  <si>
    <t>Private Bedroom &amp; Bathroom - Luxury Brooklyn Condo</t>
  </si>
  <si>
    <t>Casa E 3A</t>
  </si>
  <si>
    <t>Beautiful, Comfy Apt Near C.park and subway!</t>
  </si>
  <si>
    <t>Williamsburg Apt. Panoramic View/Private Rooftop</t>
  </si>
  <si>
    <t>Cozy Overnight Bed In Midtown</t>
  </si>
  <si>
    <t>Fun Williamsburg Room with PRIVATE balcony</t>
  </si>
  <si>
    <t>NYC Hells Kitchen 51St ãƒŸãƒƒãƒ‰ã‚¿ã‚¦ãƒ³ã‚¦ã‚¨ã‚¹ãƒˆã‚µã‚¤ãƒ‰</t>
  </si>
  <si>
    <t>Central Park At The Door</t>
  </si>
  <si>
    <t>Harlem 2 Bedroom</t>
  </si>
  <si>
    <t>Clean/convenient/quiet apartment close to subway.</t>
  </si>
  <si>
    <t>Gorgeous Room w/ PRIVATE BATH &amp; patio, central WB</t>
  </si>
  <si>
    <t>The Wabbit Hole</t>
  </si>
  <si>
    <t>Hudson Yard Renov suite, Super New York Experience</t>
  </si>
  <si>
    <t>Handbuilt Bedroom in Bushwick Loft</t>
  </si>
  <si>
    <t>New Upscale Duplex w/ Private Backyard (590sq ft)</t>
  </si>
  <si>
    <t>Sunny &amp;cozy (quiet home)</t>
  </si>
  <si>
    <t>Huge apartment in brand new building!</t>
  </si>
  <si>
    <t>1st Floor Entire 2 Bedroom Cozy &amp; Clean Apartment</t>
  </si>
  <si>
    <t>Flushing Private room 1 Queen Bed (Lower level)</t>
  </si>
  <si>
    <t>Sunny and Quiet Close to Central Park</t>
  </si>
  <si>
    <t>Renovated Private Room near Myrtle(20mins to city)</t>
  </si>
  <si>
    <t>come and expireance the best of bklyn</t>
  </si>
  <si>
    <t>Stuio Suite Wyndham Midtown 45 at New York City</t>
  </si>
  <si>
    <t>Master Bedroom Avaliable, Astoria</t>
  </si>
  <si>
    <t>Bedroom with a Private Bathroom in Williamsburg</t>
  </si>
  <si>
    <t>NYC Living, 30 day rental</t>
  </si>
  <si>
    <t>Warehouse apt w/ huge bedroom &amp; private bathroom</t>
  </si>
  <si>
    <t>The Walton</t>
  </si>
  <si>
    <t>Beautiful apartment in the heart of Manhattan</t>
  </si>
  <si>
    <t>Mid-Century Charm on Bliss Ave</t>
  </si>
  <si>
    <t>Huge Studio style room in Manhattan</t>
  </si>
  <si>
    <t>âœ°Sunny/spacious/convenient private room - Bushwick</t>
  </si>
  <si>
    <t>Tigerâ€™s Rest</t>
  </si>
  <si>
    <t>Modern Beautiful Duplex - Central Park North</t>
  </si>
  <si>
    <t>Suite2 for adults private bathroom, separate entry</t>
  </si>
  <si>
    <t>Greenpoint Brooklyn: Enchanting, quiet &amp; peaceful</t>
  </si>
  <si>
    <t>Amazing Location- Center of MANHATTAN in Chelsea</t>
  </si>
  <si>
    <t>NE cold AC, WiFi, 5min to Jtrain, 24hr deli, more*</t>
  </si>
  <si>
    <t>Private studio/single room in Williamsburg</t>
  </si>
  <si>
    <t>Private and Cozy Room Waiting for You 2</t>
  </si>
  <si>
    <t>BEAUTIFUL VIEWS</t>
  </si>
  <si>
    <t>2BR+2BA Condo w Pool</t>
  </si>
  <si>
    <t>Private Backyard, 1K sq ft, near JFK &amp; Train</t>
  </si>
  <si>
    <t>Master Bedroom w/ Walk-in Closet</t>
  </si>
  <si>
    <t>PRIVATE bedroom PRIVATE bathroom, Williamsburg BK</t>
  </si>
  <si>
    <t>Charming, Safe &amp; Spacious, in Greenpoint!</t>
  </si>
  <si>
    <t>The Brooklyn Tree House: Birch</t>
  </si>
  <si>
    <t>Cozy Shared Place On Upper East by Central Park 4</t>
  </si>
  <si>
    <t>17 minutes from Downtown Manhattan  Shared room</t>
  </si>
  <si>
    <t>Spacious &amp; Intimate Bedroom near L, M, J Trains</t>
  </si>
  <si>
    <t>Evergreen guest house /shared room..</t>
  </si>
  <si>
    <t>Bright Williamsburg Loft w/Private Patio</t>
  </si>
  <si>
    <t>Live&amp;Work in a Historical Building on CentralPark</t>
  </si>
  <si>
    <t>Comfortable Room in NYC</t>
  </si>
  <si>
    <t>Spacious 1 bed Near Time Square</t>
  </si>
  <si>
    <t>Upper West Side Full Apartment</t>
  </si>
  <si>
    <t>Large, Sunny 1 Bedroom in  GREENPOINT</t>
  </si>
  <si>
    <t>Semi-Private Queen in Creative Lodge</t>
  </si>
  <si>
    <t>Fantastic! NYC Bright and spacious private-balcony</t>
  </si>
  <si>
    <t>Spacious Modern Apartment. AC, Patio, Laundry, TV</t>
  </si>
  <si>
    <t>âœ¦Private 1 Bedroom Apartment In NYC Centerâœ¦ - 13A</t>
  </si>
  <si>
    <t>Cozy Private Room In The Heart Of NYC - 51E1</t>
  </si>
  <si>
    <t>â˜…Fabulous+Cozyâ˜…/4BDs/3BRs/Manhattan/best location</t>
  </si>
  <si>
    <t>Williamsburg Bedroom in Large Home</t>
  </si>
  <si>
    <t>Large (very clean) 2 bedroom Williamsburg apt</t>
  </si>
  <si>
    <t>Private Room in a big nice house in Brooklyn</t>
  </si>
  <si>
    <t>Queens Home - Near both NY airports</t>
  </si>
  <si>
    <t>Cozy and quiet, clean room, GREAT TRANSPORTATION</t>
  </si>
  <si>
    <t>Nice Top Floor Apartment in Harlem</t>
  </si>
  <si>
    <t>Queen Room in Big Apartment on Upper East Side</t>
  </si>
  <si>
    <t>CLOSE TO EVERYWHERE IN NYC !</t>
  </si>
  <si>
    <t>Modern apt private bed, bath, close to everything.</t>
  </si>
  <si>
    <t>Sunny Private Room Near NYC City Center - 41D3</t>
  </si>
  <si>
    <t>Peaceful Modern Getaway in Williamsburg</t>
  </si>
  <si>
    <t>2 bedrooms one block away to time square/manhattan</t>
  </si>
  <si>
    <t>Entire Home, Near Brooklyn Coll, KCH and Downstate</t>
  </si>
  <si>
    <t>Renovated &amp; clean 1 bedroom in Hamilton Heights</t>
  </si>
  <si>
    <t>Room available in a 2bedrooms apts</t>
  </si>
  <si>
    <t>PRIME Tourist Location! Private room 3 in Midtown</t>
  </si>
  <si>
    <t>Cozy NYC Stay!</t>
  </si>
  <si>
    <t>Camper near Time Square NYC!</t>
  </si>
  <si>
    <t>Trendy and Tranquil Staycation  in Brooklyn Duplex</t>
  </si>
  <si>
    <t>19min to Manhattan &amp; Safe Neighborhood&amp;PrivateRoom</t>
  </si>
  <si>
    <t>Luxury 4bd apt in Astoria, 10 mins from Manhattan.</t>
  </si>
  <si>
    <t>BEAUTIFUL AND COZY ROOM WAIT FOR YOU</t>
  </si>
  <si>
    <t>WIlliamsburg private room in loft</t>
  </si>
  <si>
    <t>Monthly Welcome! Fun Slide Bed! Beautiful Deck!</t>
  </si>
  <si>
    <t>Room with private bathroom and private entrance</t>
  </si>
  <si>
    <t>Beautiful Brooklyn guest studio, in iconic Bedstuy</t>
  </si>
  <si>
    <t>Modern Duplex With Big Open Terrace</t>
  </si>
  <si>
    <t>4 Bedrooms House for long and Short term Rental</t>
  </si>
  <si>
    <t>1 bedroom with 3 beds in Times Sq/Fashion district</t>
  </si>
  <si>
    <t>Ace location. Luxurious apt 5 min walk to 7 train.</t>
  </si>
  <si>
    <t>Clean cozy renovated convenient 15m to Manhattan</t>
  </si>
  <si>
    <t>Luxury in a penthouse with Manhattan skyline views</t>
  </si>
  <si>
    <t>Manhattan Entire Suite 12min to Time Square</t>
  </si>
  <si>
    <t>!HamiltonSuite. 5Qn beds. 2 bthrms. full kitchen</t>
  </si>
  <si>
    <t>Sunny and Comfortable Private Room</t>
  </si>
  <si>
    <t>Private bedroom, next to Mt. Sinai hospital</t>
  </si>
  <si>
    <t>Spacious ! 3BR/2Bath- 5min JFK &amp; Resorts Casino</t>
  </si>
  <si>
    <t>2BR-Exposed Brick W 2 Sep Entrances</t>
  </si>
  <si>
    <t>Beautiful, Safe Brooklyn Brownstone Entire  Floor.</t>
  </si>
  <si>
    <t>Nice Cozy spot in a vibrant neighborhood.</t>
  </si>
  <si>
    <t>â˜€Bright BedRoom Center Of New York Cityâ˜€ - 53E1</t>
  </si>
  <si>
    <t>Cozy Bedroom in Modern Apartment By Central Park</t>
  </si>
  <si>
    <t>Cozy Room in Brooklyn opposite end of the apt NYC</t>
  </si>
  <si>
    <t>Gorgeous pre-war 2BR steps from Central Park</t>
  </si>
  <si>
    <t>Bright Spacious Private Room.</t>
  </si>
  <si>
    <t>Queens SPACIOUS Bedroom, 1â€“3 people, 30 min to NYC</t>
  </si>
  <si>
    <t>3BR Family apt 15 min to Manhattan w/ garden</t>
  </si>
  <si>
    <t>Spacious Rooms in Brooklyn</t>
  </si>
  <si>
    <t>Spacious and Bright</t>
  </si>
  <si>
    <t>NYC Spacious Gem close to all</t>
  </si>
  <si>
    <t>Chic, Spacious, Quiet 1 Bedroom by Times Square</t>
  </si>
  <si>
    <t>Ground Fl Apt w/ bk yard Short/ Long term welcomed</t>
  </si>
  <si>
    <t>Gorgeous Upper West Side Central Park</t>
  </si>
  <si>
    <t>Flushing 25 % OFF Comfy &amp; Deluxe 1BR Retreat â™¥ NY</t>
  </si>
  <si>
    <t>Modern/Spacious 4BD 2BA - Perfect for LARGE groups</t>
  </si>
  <si>
    <t>Spacious and Modern Dream Townhouse</t>
  </si>
  <si>
    <t>Bright space in Brownstone</t>
  </si>
  <si>
    <t>Walk to Richmond County Medical Center.</t>
  </si>
  <si>
    <t>Private Bedroom in Brooklyn Brownstone Near Subway</t>
  </si>
  <si>
    <t>Beautiful floor-through apartment with backyard</t>
  </si>
  <si>
    <t>Garden apartment in Harlem brownstone</t>
  </si>
  <si>
    <t>Prvte rm HUGE APT stps from Cnt Pk</t>
  </si>
  <si>
    <t>Lovely 2 BR Brooklyn Apt w Garden, 20 min to Soho!</t>
  </si>
  <si>
    <t>Gorgeous NYC apt.  Best Location! Non smokers.</t>
  </si>
  <si>
    <t>New Comfort Studio</t>
  </si>
  <si>
    <t>Stylish Private Room by Central Park!</t>
  </si>
  <si>
    <t>Modern Quiet Cozy Brooklyn Stay (Entire Apartment)</t>
  </si>
  <si>
    <t>Luxury redefined: Splendid sleep in the skies. XXL</t>
  </si>
  <si>
    <t>Classic &amp; Comfortable Stay in Brooklyn:</t>
  </si>
  <si>
    <t>Manhattan Huge Private Room 12min to Time Square</t>
  </si>
  <si>
    <t>Comfortable &amp; Spacious room in great house!!</t>
  </si>
  <si>
    <t>Sunny private room in art-filled apartment</t>
  </si>
  <si>
    <t>3 Brooklyn Rooms, Queen beds; close to train</t>
  </si>
  <si>
    <t>' 3BR PRIVATE ENTRANCE - ã€† 1ST FL + BACKYARD</t>
  </si>
  <si>
    <t>Brooklyn NYC - bedroom + own bathroom</t>
  </si>
  <si>
    <t>Spacious Bohemian Penthouse - Whole Floor!</t>
  </si>
  <si>
    <t>Columbia Univ Queen-bed 12 min to Time Square</t>
  </si>
  <si>
    <t>Smile Ridgewood â€” Bedroom + Private Living Room!</t>
  </si>
  <si>
    <t>The Right Direction Cottage2 Safe, clean and quiet</t>
  </si>
  <si>
    <t>Super Duper Cool Extremely large Apartment.</t>
  </si>
  <si>
    <t>NYC Bedroom Instant Book Near Times Square! - 31C4</t>
  </si>
  <si>
    <t>Roofdeck oasis w/your own private floor &amp; entrance</t>
  </si>
  <si>
    <t>Cozy &amp; Close to Everything</t>
  </si>
  <si>
    <t>Shared Apartment Near Central Park 3</t>
  </si>
  <si>
    <t>Queen Room In 1500 SQFT Central Ballroom Loft</t>
  </si>
  <si>
    <t>Sunny private room/Williamsburg</t>
  </si>
  <si>
    <t>Private Townhouse  in Prime Location</t>
  </si>
  <si>
    <t>The Best One</t>
  </si>
  <si>
    <t>#1 Family House 7min to NYC All Protocols followed</t>
  </si>
  <si>
    <t>Comfy Private Room 10 mins away from Central Park</t>
  </si>
  <si>
    <t>Bright and Cozy Bed-Stuy Room</t>
  </si>
  <si>
    <t>Cozy and full of plants</t>
  </si>
  <si>
    <t>æ ‡å‡†åŒäººé—´ï¼Œ</t>
  </si>
  <si>
    <t>East Village Â· Architectural Â·Pied Ã Terre Â·w/Lift</t>
  </si>
  <si>
    <t>House Wilson  (master bedroom room #2)</t>
  </si>
  <si>
    <t>spacious loft the Bright room</t>
  </si>
  <si>
    <t>Queen Size Bedroom</t>
  </si>
  <si>
    <t>Brand new 3 bedroom apt, sunny, subway 3 minutes.</t>
  </si>
  <si>
    <t>DOM-NYC 3A Affordable Luxury on Times Square</t>
  </si>
  <si>
    <t>Trendy East Village Room with Incredible Rooftop</t>
  </si>
  <si>
    <t>Skyview apartment in Williamsburg...</t>
  </si>
  <si>
    <t>GREAT PRIVATE BEDROOM ON THE UPPER WEST SIDE!</t>
  </si>
  <si>
    <t>Room w/ Private Entrance-Hudson Yards NYC - 52E</t>
  </si>
  <si>
    <t>Sweet Spot 1: Calm, Clean, &amp; Accessible/Manhattan</t>
  </si>
  <si>
    <t>Bright &amp; Cozy Room in Brooklyn</t>
  </si>
  <si>
    <t>â™¥Pulp Fiction movieâ™¥ huge private  room</t>
  </si>
  <si>
    <t>Secret Brooklyn Hotel Room - A/C and Private Bath!</t>
  </si>
  <si>
    <t>Spectacular 3 Bedroom Minutes from Central Park</t>
  </si>
  <si>
    <t>Private 1 bedroom apart 15 min from Times Square</t>
  </si>
  <si>
    <t>Casa E 2A</t>
  </si>
  <si>
    <t>Spacious 3 Bedroom Duplex w/ Huge Backyard &amp; pking</t>
  </si>
  <si>
    <t>Clean 2 bedroom apt for weeks or monthly stay</t>
  </si>
  <si>
    <t>SUNNY ROOM B- PRIVATE BALCONY IN CHARMING AREA :)</t>
  </si>
  <si>
    <t>Private Suite &amp; Entry. 2 blocks to subway.</t>
  </si>
  <si>
    <t>6 min from Times Square! Sleeps 4!Clean and cozy!</t>
  </si>
  <si>
    <t>Gorg light drenched loft in lux bldng steps to 6</t>
  </si>
  <si>
    <t>20-25 Min To Manhattan King Bed: Garden Apartment</t>
  </si>
  <si>
    <t>NY HUDSON YARD DOUBLE ROOM-NON SMOKING</t>
  </si>
  <si>
    <t>Spacious and clean - room for rent</t>
  </si>
  <si>
    <t>Bedroom In New York City-Hudson Yards Area - 61F4</t>
  </si>
  <si>
    <t>Entire private sunny apt with 2 full bedrooms</t>
  </si>
  <si>
    <t>Entire 1-bedroom Apartment near 34th st/5th ave</t>
  </si>
  <si>
    <t>Sunny, Corner Studio by McCarren Park</t>
  </si>
  <si>
    <t>Comfy Bedroom in Classic NYC Brownstone</t>
  </si>
  <si>
    <t>Huge 1.5BR Artist Home in Brownstone Brooklyn</t>
  </si>
  <si>
    <t>Quiet Sunny 1BR in Trendy Chelsea</t>
  </si>
  <si>
    <t>Large Room two min walk to Express A-Train w/WiFi</t>
  </si>
  <si>
    <t>SUNNY AND COZY ROOM 25 MINUTES TO MANHATTAN</t>
  </si>
  <si>
    <t>Peaceful Harlem Haven</t>
  </si>
  <si>
    <t>The Castle 3rd floor Private Apartment</t>
  </si>
  <si>
    <t>Sunny, Clean Zen Home w pr.Bath</t>
  </si>
  <si>
    <t>Luxury Apartment (OLD)</t>
  </si>
  <si>
    <t>**Small Space living Blush-8 mins to JFK**</t>
  </si>
  <si>
    <t>Sunny 2BR in Heart of Williamsburg Near Subway</t>
  </si>
  <si>
    <t>Healthcare Workers Welcome, free parking</t>
  </si>
  <si>
    <t>1 Bedroom fully renovated located in WILLIAMSBURG</t>
  </si>
  <si>
    <t>Charming Manhattan 1 bedroom Next to Columbia</t>
  </si>
  <si>
    <t>Room in Manhattan, Times SQ</t>
  </si>
  <si>
    <t>Saint Nicholas Apt A</t>
  </si>
  <si>
    <t>Monthly Welcome! Beautiful Living with Large Deck</t>
  </si>
  <si>
    <t>Gorgeous West Chelsea Two Bedroom with roof deck!</t>
  </si>
  <si>
    <t>Spacious Private 1-Bedroom Apartment in LIC</t>
  </si>
  <si>
    <t>Cozy &amp; bright apartment with a rooftop</t>
  </si>
  <si>
    <t>Clean + Spacious 2BR | Desk Space + WiFi | NYC</t>
  </si>
  <si>
    <t>PRIME Tourist Location! Private room 1 in Midtown</t>
  </si>
  <si>
    <t>2BDR Spacious bright classic apt in Ridgewood</t>
  </si>
  <si>
    <t>Townhouse at Grand Central</t>
  </si>
  <si>
    <t>Private Master Bedroom &amp; Ensuite Bathroom Brooklyn</t>
  </si>
  <si>
    <t>Top Corner Views:  river/midtown/empire state bldg</t>
  </si>
  <si>
    <t>Beautiful stylish Brooklyn apartment</t>
  </si>
  <si>
    <t>Flex 2BR Loft: Cleaning CDC guidelines implemented</t>
  </si>
  <si>
    <t>ROOM B</t>
  </si>
  <si>
    <t>Quiet, Beautiful East Village Loft.</t>
  </si>
  <si>
    <t>Glamp In a Spacious Camper Van In NYC!</t>
  </si>
  <si>
    <t>New 3bd Apt in Brooklyn (Ridgewood) 10 guest</t>
  </si>
  <si>
    <t>2BR Flex Loft: Cleaning CDC guidelines implemented</t>
  </si>
  <si>
    <t>Modern cozy Williamsburg apartment</t>
  </si>
  <si>
    <t>âœ¶âœ¶ The Riverside - One Bedroom Apartment âœ¶âœ¶</t>
  </si>
  <si>
    <t>Brownstone Garden Floor Apartment</t>
  </si>
  <si>
    <t>Spacious Loft Apt (entire 3rd floor)</t>
  </si>
  <si>
    <t>Roseyâ€™s place</t>
  </si>
  <si>
    <t>Cozy Room in East Williamsburg. New Building</t>
  </si>
  <si>
    <t>Cozy, neat and modern Bedroom in a beautiful Apt.</t>
  </si>
  <si>
    <t>Cozy &amp; Stylish 1BR in Manhattan (HellÂ´s Kitchen)</t>
  </si>
  <si>
    <t>Newly Renovated 2 bedroom  near Times Square</t>
  </si>
  <si>
    <t>Cocoon flat in New York artistic best Bushwick</t>
  </si>
  <si>
    <t>Cozy &amp; Bright Home Share for Young Professionals</t>
  </si>
  <si>
    <t>Artsy + Stylish Hideout | 2 bedrooms w/ backyard</t>
  </si>
  <si>
    <t>â¤ï¸Gorgeous Manhattan Apt - 15 mins to Times Square</t>
  </si>
  <si>
    <t>â–²Huge Roomâ–² Only 30 Min To Manhattan</t>
  </si>
  <si>
    <t>Roma</t>
  </si>
  <si>
    <t>Sunny, Clean + Sanitized Apartment w Outdoor Space</t>
  </si>
  <si>
    <t>Solo Room w/ friendly ambience, 15mins to Midtown</t>
  </si>
  <si>
    <t>2F Family House 7min to NYC All Protocols followed</t>
  </si>
  <si>
    <t>Comfortable &amp; Cozy room in Brooklyn!!</t>
  </si>
  <si>
    <t>&gt;20%OFF&lt; HISTORIC SPACIOUS | 2 BDR | SLEEPS 4</t>
  </si>
  <si>
    <t>Your 1BR *haven* in Mott Haven mins from Manhattan</t>
  </si>
  <si>
    <t>Bright Bedroom with Workspace</t>
  </si>
  <si>
    <t>Cozy room in bushwick, full sized bed</t>
  </si>
  <si>
    <t>5 star apartment/Private entrance/Apple TV/cooking</t>
  </si>
  <si>
    <t>True NYC experience! 1Br LOFT Prime  location USQ</t>
  </si>
  <si>
    <t>Beautiful and comfy private bed/bath in Manhattan!</t>
  </si>
  <si>
    <t>Townhouse w/Porch and Courtyard</t>
  </si>
  <si>
    <t>Astoria Apt 15 minutes to midtown NYC by train.</t>
  </si>
  <si>
    <t>Close to everything jfk subway casino, on a 2nd fl</t>
  </si>
  <si>
    <t>Great house in Williamsburg</t>
  </si>
  <si>
    <t>SPRING IN NYC!  PRIV. RM WITH WINDW,CLOSET, ELEV</t>
  </si>
  <si>
    <t>White studio mid of Manhattan close to Time sq</t>
  </si>
  <si>
    <t>Best Space! Private Bathroom, Prime Spot &amp; Patio</t>
  </si>
  <si>
    <t>Quiet comfortable clean renovated 15m to Manhattan</t>
  </si>
  <si>
    <t>Spacious 2BR near Botanic Garden avail long-term</t>
  </si>
  <si>
    <t>cosy room wth private ensuite bathroom in bushwick</t>
  </si>
  <si>
    <t>Lovely UWS apt</t>
  </si>
  <si>
    <t>Beautiful Astoria apt next to Manhattan</t>
  </si>
  <si>
    <t>One-Of-A-Kind Townhouse With Garden And Balcony</t>
  </si>
  <si>
    <t>Disinfected, Extra clean Apt. 8 minutes to Ferry</t>
  </si>
  <si>
    <t>Modern  Studio near Train, Private Entrance</t>
  </si>
  <si>
    <t>Garden apt BK</t>
  </si>
  <si>
    <t>Great Spacious Apartment</t>
  </si>
  <si>
    <t>Newly Renovated Original Brownstone Studio Space!</t>
  </si>
  <si>
    <t>EXCLUSIVE FAMILY SPACE 3 BR/ 2 BATH W BALCONY</t>
  </si>
  <si>
    <t>Charming 1BR Apartment close to Time Square</t>
  </si>
  <si>
    <t>Charming Suite, 1B/2B, Spacious and Comfortable</t>
  </si>
  <si>
    <t>Stylish &amp; Sunny Private Bedroom and Bathroom!</t>
  </si>
  <si>
    <t>Cozy bedroom nestled btwn Bushwick &amp; Ridgewood!</t>
  </si>
  <si>
    <t>Large Queen Bedroom</t>
  </si>
  <si>
    <t>Sun Drenched Corner Unit, Top Floor w/ City Views</t>
  </si>
  <si>
    <t>Amazing Times Square 2 Bedroom Apt</t>
  </si>
  <si>
    <t>PequeÃ±o cuarto a 10min de Times Square</t>
  </si>
  <si>
    <t>Stunning and NEWLY renovated!! Heart of Bed-Stuy!</t>
  </si>
  <si>
    <t>Super Clean, Entire Private Floor in a Duplex Apt!</t>
  </si>
  <si>
    <t>Private, Cheap and Comfortable Room!</t>
  </si>
  <si>
    <t>Private Room Near Central Park and Metro Line</t>
  </si>
  <si>
    <t>Quick travel to NYC! Great Room with Private Bath3</t>
  </si>
  <si>
    <t>Astoria awesome balcony apartment PARKING FEE ADDL</t>
  </si>
  <si>
    <t>Conveniently Located Cozy and Quiet UES Apartment</t>
  </si>
  <si>
    <t>The Charm.</t>
  </si>
  <si>
    <t>Bright, spacious floor on a quiet Bushwick block</t>
  </si>
  <si>
    <t>Hudson view &amp; near Central Park elegant room</t>
  </si>
  <si>
    <t>"In the Middle of it All!"</t>
  </si>
  <si>
    <t>â¤ï¸ Luxury entire home Self check in &amp; free parking.</t>
  </si>
  <si>
    <t>Party &amp; Sleepover | $99 DEPOSIT</t>
  </si>
  <si>
    <t>BUDGET PRIVATE ROOM 2 BLOCKS FROM SUBWAY</t>
  </si>
  <si>
    <t>34th good Â· BEST LOCATION IN MANHATTAN!! COZY ONE BEDROOM!!</t>
  </si>
  <si>
    <t>The Big Apple's Comfort</t>
  </si>
  <si>
    <t>JFK Home Sweet Home (Basement Apt. 10 min. to JFK)</t>
  </si>
  <si>
    <t>NEW MODERN CLASSIC ENTIRE 2BED PRIVATE ENTRANCE</t>
  </si>
  <si>
    <t>LOVE MANHATTAN 1</t>
  </si>
  <si>
    <t>15% discount; couple's retreat; modern; spacious</t>
  </si>
  <si>
    <t>Bed Stuy Pad</t>
  </si>
  <si>
    <t>Stylish Williamsburg 1BR w/ Roof Deck</t>
  </si>
  <si>
    <t>Great space near all major transportation.</t>
  </si>
  <si>
    <t>Artist Loft in Williamsburg with private rooftop!</t>
  </si>
  <si>
    <t>Comforting, Welcoming Home &amp; Office(PRICE SLASHED)</t>
  </si>
  <si>
    <t>Condo - Walk to Columbia Univ &amp; Central Park</t>
  </si>
  <si>
    <t>NICE PRIVATE ROOM, STYLISH APARTMENT Williamsburg</t>
  </si>
  <si>
    <t>Cozy, Comfy, Sweet Harlem!</t>
  </si>
  <si>
    <t>Beautifully designed brownstone apartment</t>
  </si>
  <si>
    <t>Private Bath + 2 Beds Option, 15 mins to Manhattan</t>
  </si>
  <si>
    <t>Manhattan View 2BR Apartment with private balcony</t>
  </si>
  <si>
    <t>éœ²è¥¿å¥—æˆ¿ï¼ˆLucy Apt.ï¼‰</t>
  </si>
  <si>
    <t>Weekly, Monthly, Early-bird - close to Manhattan</t>
  </si>
  <si>
    <t>(D) BIG DEAL</t>
  </si>
  <si>
    <t>*175 sq. ft. BR In Great Central Park North Apt!</t>
  </si>
  <si>
    <t>Eco Room, close to  subway, 20 mins to Midtown</t>
  </si>
  <si>
    <t>Backpackers Haven</t>
  </si>
  <si>
    <t>3 Bedroom Apartment Near Central Park</t>
  </si>
  <si>
    <t>Private Paradise Arch. Designed All new 2BR+garden</t>
  </si>
  <si>
    <t>Private Suite in Brooklyn Townhouse.</t>
  </si>
  <si>
    <t>Panoramic Views of NYC Skyline - Penthouse</t>
  </si>
  <si>
    <t>Gorgeous 3 bedroom near Central Park</t>
  </si>
  <si>
    <t>Master bedroom , private bathroom in 2bed apart</t>
  </si>
  <si>
    <t>Private Room Next to Central Park in Manhattan!</t>
  </si>
  <si>
    <t>2BR Flex w/CV: Cleaning CDC guidelines implemented</t>
  </si>
  <si>
    <t>Manhattan Huge Luxurious Room near Columbia Univ</t>
  </si>
  <si>
    <t>Handsome / Minimal East Village Apartment</t>
  </si>
  <si>
    <t>Super safe ,  Apartment in the Posh area of NYC</t>
  </si>
  <si>
    <t>The Big Apple's Retreat</t>
  </si>
  <si>
    <t>Tranquil Haven-8 mins to JFK/LIRR /Air Train Rm.#2</t>
  </si>
  <si>
    <t>Design-Forward 2 BR Apartment + Garden</t>
  </si>
  <si>
    <t>Modern Haven in city</t>
  </si>
  <si>
    <t>â€œDown the Rabbit Holeâ€ 3BR/2BA Williamsburg Flat</t>
  </si>
  <si>
    <t>Cozy Williamsburg Apt,  1bd/1ba  (28day minimum)</t>
  </si>
  <si>
    <t>Modern 1-Bedroom w/ Balcony (Harlem, Manhattan)</t>
  </si>
  <si>
    <t>Private Bathroom! UES-Manhattan-Female Only</t>
  </si>
  <si>
    <t>Perfection on the Upper East Side</t>
  </si>
  <si>
    <t>Bdrm&amp;PRIVATE bathroom in young married couple home</t>
  </si>
  <si>
    <t>Amazing 1 Bedroom, Bedstuy!</t>
  </si>
  <si>
    <t>Large Private Guest Bedroom in Manhattan</t>
  </si>
  <si>
    <t>Bushwick Oasis: Loft Away from Home</t>
  </si>
  <si>
    <t>Rooftop Loft in the Heart of Brooklyn</t>
  </si>
  <si>
    <t>Serene Private Loft Studio Apartment in Townhouse</t>
  </si>
  <si>
    <t>Spread love it's the Brooklyn way, modern 2br stay</t>
  </si>
  <si>
    <t>NYC 1 Bedroom Apartment for Rent</t>
  </si>
  <si>
    <t>Korean American Host</t>
  </si>
  <si>
    <t>Large room in sunny Williamsburg Artist's loft.</t>
  </si>
  <si>
    <t>Upper East side cozy room only for girls</t>
  </si>
  <si>
    <t>1 bedroom apt in Williamsburg!</t>
  </si>
  <si>
    <t>COZY 2BEDS CLEAN | MODERN</t>
  </si>
  <si>
    <t>Fuhgettaboutit! Best room ever!</t>
  </si>
  <si>
    <t>Destination Bushwick</t>
  </si>
  <si>
    <t>Private Room: Bedford-Stuyvesant Attached Bathroom</t>
  </si>
  <si>
    <t>Ebony &amp; Ivory Close to Manhattan Clean &amp; Sanitized</t>
  </si>
  <si>
    <t>Instant book-business as usual! We are open!</t>
  </si>
  <si>
    <t>The place to be! Bedroom in Prime Williamsburg</t>
  </si>
  <si>
    <t>Spacious New Private Duplex in Trendy Bed-Stuy</t>
  </si>
  <si>
    <t>Prospect Park/Staycation/Nr.Transit &amp; Attractions</t>
  </si>
  <si>
    <t>XL 3 bedroom full floor E. Village Apt. Scrubbed!</t>
  </si>
  <si>
    <t>Luxury UES Apartment 1-BR - 3 stops from Midtown!</t>
  </si>
  <si>
    <t>Sugar Hill Retreat</t>
  </si>
  <si>
    <t>Coolest Brooklyn room close to Downtown Manhattan!</t>
  </si>
  <si>
    <t>Newly renovated apt. in the heart of Ridgewood Nyc</t>
  </si>
  <si>
    <t>Cozy and private bedroom in Manhattan.</t>
  </si>
  <si>
    <t>SEMI STUDIO with Private Bath in 2bdrm 2 bathrm</t>
  </si>
  <si>
    <t>Cozy Clean Clutter-free 2 Bedroom Apartment</t>
  </si>
  <si>
    <t>Cozy Brooklyn Witchy Apartment</t>
  </si>
  <si>
    <t>Quarantene Oasis: Penthouse with Sunset City Views</t>
  </si>
  <si>
    <t>Enjoy the city lights from our Urban Home.</t>
  </si>
  <si>
    <t>SUNNY SPACIOUS RM 1.5BTHRM APT NEAR SUBWAY</t>
  </si>
  <si>
    <t>Fantastic Upper West Side Apartment</t>
  </si>
  <si>
    <t>Perfect Times Square 1 bedroom</t>
  </si>
  <si>
    <t>Luxury Condo with Manhattan views</t>
  </si>
  <si>
    <t>Proud NYer room, Yankee Stadium apartment in Bronx</t>
  </si>
  <si>
    <t>Sunny, industrial room in Brooklyn</t>
  </si>
  <si>
    <t>Charming corner 3BR Williamsburg apartment</t>
  </si>
  <si>
    <t>Cozy 2 BR in Williamsburg</t>
  </si>
  <si>
    <t>Bushwick nook/Private Bathroom</t>
  </si>
  <si>
    <t>2 Bed / 2 Bath Apartment in Beautiful Bed-Stuy</t>
  </si>
  <si>
    <t>Bright and modern 1 BR apartment East Village</t>
  </si>
  <si>
    <t>UComfy?</t>
  </si>
  <si>
    <t>Tranquil &amp; Beautiful Living Space in Brooklyn</t>
  </si>
  <si>
    <t>Little Piece of Heaven in BK (Cat Lovers Only)</t>
  </si>
  <si>
    <t>Entire private 2 bedroom APT with patio and garden</t>
  </si>
  <si>
    <t>Sunny Central Williamsburg Apt</t>
  </si>
  <si>
    <t>Spacious 5th Ave - Pvt Bed &amp; Bath</t>
  </si>
  <si>
    <t>Jfk 6 min away bed in SHARED space</t>
  </si>
  <si>
    <t>The Castle 2nd floor Private Apartmant</t>
  </si>
  <si>
    <t>Central Park West luxury 3 bedrooms</t>
  </si>
  <si>
    <t>Elegant 1 Bedroom BEAUTY close to all</t>
  </si>
  <si>
    <t>Lovely Private Bed/Bath East Williamsburg</t>
  </si>
  <si>
    <t>Short ride into the city from Astoria</t>
  </si>
  <si>
    <t>Large Private Apt in colorful Bushwick!</t>
  </si>
  <si>
    <t>Cozy Private Bedroom Near Times Square 31C1</t>
  </si>
  <si>
    <t>Chic Style Duplex Apt bedroom w/ private bathroom</t>
  </si>
  <si>
    <t>â˜… RENOVATED 2 BEDROOM APT ON CENTRAL PARK WESTâ˜…</t>
  </si>
  <si>
    <t>Ultra Peaceful Private Queen Room In Duplex Apt</t>
  </si>
  <si>
    <t>Entire Apt in Coolest Area, 20 Mins to Manhattan</t>
  </si>
  <si>
    <t>Prime Williamsburg Room Next to Bedford L</t>
  </si>
  <si>
    <t>Room In City Center New York City-Hudson Yard 23B1</t>
  </si>
  <si>
    <t>(H) Great Deal/Pvt Rm</t>
  </si>
  <si>
    <t>Modern Bed-Stuy One Bedroom</t>
  </si>
  <si>
    <t>â¤ï¸Couples Retreat/A Road Warriors DreamðŸŒŸPerf Loc.</t>
  </si>
  <si>
    <t>One bedroom cozy home</t>
  </si>
  <si>
    <t>Red's cozy corner</t>
  </si>
  <si>
    <t>BEST Bushwick Lower Level Apt 15 mins to Manhattan</t>
  </si>
  <si>
    <t>Spacious 1BR Apt in converted Pencil Factory</t>
  </si>
  <si>
    <t>Cozy &amp; bright room - 3 stops away from Manhattan !</t>
  </si>
  <si>
    <t>Shared Apartment One stop from Manhattan in LIC107</t>
  </si>
  <si>
    <t>*RAZZMATAZZ* Close to NYP, MSKCC hospitals (2 BR)</t>
  </si>
  <si>
    <t>Big Brooklyn House to Love</t>
  </si>
  <si>
    <t>One Bdrm in the heart Of Manhattan</t>
  </si>
  <si>
    <t>Spacious Entire Apartment - Close to everything!</t>
  </si>
  <si>
    <t>Casa E 3B</t>
  </si>
  <si>
    <t>Recently Updated Vibrant &amp; lovely 1BR</t>
  </si>
  <si>
    <t>â˜† STUDIO East Village â˜† Own bath! â˜† Sleeps 5</t>
  </si>
  <si>
    <t>Bushwickâ€™s cozy nook/Private Bathroom</t>
  </si>
  <si>
    <t>Cozy 2 bedroom 7mn from Manhattan</t>
  </si>
  <si>
    <t>CLEAN QUIET APT WITH NICE ROOMMATES NEAR SUBWAY</t>
  </si>
  <si>
    <t>Avoid the Chaos With Big Yard, Glass of Wine :)</t>
  </si>
  <si>
    <t>Live Like a New Yorker in the â¤ï¸ of East Village</t>
  </si>
  <si>
    <t>Beautiful Quiet Large 1 BR next to Times Square</t>
  </si>
  <si>
    <t>Lovely and very comfortable 2 bedroom apartment</t>
  </si>
  <si>
    <t>Sunny &amp; Modern 1-BR | Central Park/ROOMBA CLEANER</t>
  </si>
  <si>
    <t>Behind the Red Door II</t>
  </si>
  <si>
    <t>Modern 800SqFt 1 bedroom in Central Park South</t>
  </si>
  <si>
    <t>Rare Find! - Smart Home Condo in Upper Manhattan!</t>
  </si>
  <si>
    <t>CENTRAL PARK APT Â· NYC Â· PRIVATE BALCONY ã€† SLEEP 5</t>
  </si>
  <si>
    <t>Keep Calm! Easy Breezy Beautiful Spacious Bedroom</t>
  </si>
  <si>
    <t>Beautiful Room in High Ceiling Loft</t>
  </si>
  <si>
    <t>In front of this Flushing Library/Main St actions</t>
  </si>
  <si>
    <t>â˜…SLEEP IN LUXURY | CLOSE TO NYC HOSPITALS | LYSOLâ˜…</t>
  </si>
  <si>
    <t>Close to jfk, private room on second floor</t>
  </si>
  <si>
    <t>Quiet Private Apt in Greenpoint/Williamsburg</t>
  </si>
  <si>
    <t>Newly Renovated Duplex Apartment 2</t>
  </si>
  <si>
    <t>Comfy, cute room in the heart of Bushwick</t>
  </si>
  <si>
    <t>Eclectic Enclave 1bd/1 ba - monthly rate avail</t>
  </si>
  <si>
    <t>Large Williamsburg 2 bedroom apt close to L train.</t>
  </si>
  <si>
    <t>My NYC Dream Home II (clean &amp; sanitize)Â°</t>
  </si>
  <si>
    <t>Stylish Midtown Retreat COVID-19 FREE HOME.</t>
  </si>
  <si>
    <t>Williamsburg Loft #3 Solitario....</t>
  </si>
  <si>
    <t>BROOKLYN  BROWNSTONE DUPLEX  1 BEDROOM WITH YARD</t>
  </si>
  <si>
    <t>Private Getaway on Central Park</t>
  </si>
  <si>
    <t>Erma â€˜s</t>
  </si>
  <si>
    <t>RENOVATED 2BTHROOM APT SUNNY  RM HUDSONRIVER VIEW</t>
  </si>
  <si>
    <t>Fully Furnish Fancy  Apartment in Manhattan</t>
  </si>
  <si>
    <t>SPACIOUS 2BED APT IN HELLS KITCHEN 4-5PPL</t>
  </si>
  <si>
    <t>Luxury 2BR apartment in Midtown</t>
  </si>
  <si>
    <t>Large Bright on 2 floors with outdoor space</t>
  </si>
  <si>
    <t>Amazing Apartment Near Times Square</t>
  </si>
  <si>
    <t>The Best Place In Brklyn - Close To Manhattan</t>
  </si>
  <si>
    <t>Charming 1BD Apt in Classy Union Sq Brownstone</t>
  </si>
  <si>
    <t>Sunny br. &amp; full kitchen efficiency private room</t>
  </si>
  <si>
    <t>Private Apt in Classic Brownstone on a Great Block</t>
  </si>
  <si>
    <t>NYC deluxe 1 bedroom apartment 15 min to Manhattan</t>
  </si>
  <si>
    <t>2 bed-HealthCare Workers 4 Long Stay-Disc. Avail</t>
  </si>
  <si>
    <t>Clean 3 and cozy private room</t>
  </si>
  <si>
    <t>Lavish upper west side by Central Park</t>
  </si>
  <si>
    <t>2BR w/private courtyard BStuy:40% monthly discount</t>
  </si>
  <si>
    <t>Women only - Bright &amp; tranquil room 37th street!</t>
  </si>
  <si>
    <t>Huge Private Room ( Fits 3ppl ) Upper East Side</t>
  </si>
  <si>
    <t>2 bed with private outdoor space near TIME SQUARE</t>
  </si>
  <si>
    <t>1bdr w/ private backyard! 100ft from L train</t>
  </si>
  <si>
    <t>Comfortable Apt in Midtown Manhattan</t>
  </si>
  <si>
    <t>Spacious apartment with  shared garden</t>
  </si>
  <si>
    <t>NYC Tree House Style w/ Balcony + Open City Views</t>
  </si>
  <si>
    <t>Comfy convenient apt 3 block from Main st Flushing</t>
  </si>
  <si>
    <t>super clean, Sanitized and large private room # 1</t>
  </si>
  <si>
    <t>Stunning private room mins away from Times Square</t>
  </si>
  <si>
    <t>Hotel 32 32, King Superior</t>
  </si>
  <si>
    <t>Cozy Brooklyn Room. Double Bed, 25min to Manhattan</t>
  </si>
  <si>
    <t>D&amp;A Bushwick Spacious Bedroom # 1</t>
  </si>
  <si>
    <t>1 bedroom w/ 1private bathroom</t>
  </si>
  <si>
    <t>Zen, spotless Williamsburg 2BR private w/ outdoor</t>
  </si>
  <si>
    <t>Zen and Tranquil Room in Harlem</t>
  </si>
  <si>
    <t>Brooklyn Vibes Loft in Clinton Hill</t>
  </si>
  <si>
    <t>COMFY Room @Williamsburg (10 mins to Manhattan)</t>
  </si>
  <si>
    <t>Fabulous Garden Apartment in Central Harlem</t>
  </si>
  <si>
    <t>Well Furnished Upper East Side Apartment</t>
  </si>
  <si>
    <t>Super Clean Luxury Private Room with TV!</t>
  </si>
  <si>
    <t>Prime Location Suite in The Heart of Manhattan N.Y</t>
  </si>
  <si>
    <t>Stunning Studio, 20 min to Manhattan</t>
  </si>
  <si>
    <t>New, Ultra Modern, Luxury Apartment in Bklyn</t>
  </si>
  <si>
    <t>Beautiful Williamsburg Palace!</t>
  </si>
  <si>
    <t>Room in Charming and Spacious Greenpoint Apartment</t>
  </si>
  <si>
    <t>Bright Private Bedroom close to Central Park</t>
  </si>
  <si>
    <t>One block to subway station</t>
  </si>
  <si>
    <t>Stylish Parlour Apt in Bedford Stuyvesant</t>
  </si>
  <si>
    <t>Beautiful Room with Bathroom near Lincoln Center</t>
  </si>
  <si>
    <t>NEW Spacious 2B home near Time Square(1.5 Bath)</t>
  </si>
  <si>
    <t>Spacious private room in Brooklyn</t>
  </si>
  <si>
    <t>Private home w 2 bedrooms 10min from NYC Manhattan</t>
  </si>
  <si>
    <t>Manhattan Room 3 Blocks from Central Park</t>
  </si>
  <si>
    <t>Home Base!</t>
  </si>
  <si>
    <t>Stylish and Sunny Chelsea 1 Bedroom Apartment</t>
  </si>
  <si>
    <t>Unique Williamsburg Apartment</t>
  </si>
  <si>
    <t>Sanitized NYC Private Room/Bath, Late Check-In OK</t>
  </si>
  <si>
    <t>Immaculate 2BR in 4-unit bldg 15 mins to Midtown</t>
  </si>
  <si>
    <t>Lilyâ€™s house !  â¤ï¸ NO CLEANING FEE â¤ï¸.  WiFi free !</t>
  </si>
  <si>
    <t>Your own 2 Bedroom Bedford and Grand Williamsburg</t>
  </si>
  <si>
    <t>Clean, Quiet East Village 1BR In Amazing Location</t>
  </si>
  <si>
    <t>Best of Williamsburg,  Brooklyn NY 2-beds</t>
  </si>
  <si>
    <t>MIDTOWN EAST 1BR APARTMENT WITH BACKYARD</t>
  </si>
  <si>
    <t>Hells  Kitchen one-bedroom apartment !!</t>
  </si>
  <si>
    <t>2 Bdrm Entire Apartment St. George</t>
  </si>
  <si>
    <t>Jfk 10 minutes, perfect for layover flights</t>
  </si>
  <si>
    <t>Brand NEW built luxury Apartment (No extra fees)</t>
  </si>
  <si>
    <t>Cozy sunlit bedroom - 7 min to Midtown</t>
  </si>
  <si>
    <t>Luxurious Hellâ€™s Kitchen! Exclusive NYC!</t>
  </si>
  <si>
    <t>2 bdrm LOFT-near metro-Direct line to Manhattan</t>
  </si>
  <si>
    <t>$4m CELEBRITY HOUSE with above ground pool.</t>
  </si>
  <si>
    <t>Itâ€™s A Vibe!!! Beautiful Spacious Bedroom</t>
  </si>
  <si>
    <t>Super Comfy Large Bedroom in Spacious NEW house!</t>
  </si>
  <si>
    <t>The clean1 cozy room next to a beautiful park.</t>
  </si>
  <si>
    <t>Townhouse Suite Overlooking Private Gardens</t>
  </si>
  <si>
    <t>#16 Two Bedroom Apartment in Central of Midtown</t>
  </si>
  <si>
    <t>â˜… Pvt Suite in 4BR Duplex â˜… Laundry Yard â˜… Room A</t>
  </si>
  <si>
    <t>Fabulous  2 bdr + Garden DISCOUNT on longer stays</t>
  </si>
  <si>
    <t>3 bedrooms ; Second floor</t>
  </si>
  <si>
    <t>A place for peace, In the heart of the city!</t>
  </si>
  <si>
    <t>3min to subway 3BR in Brooklyn Brownstone. 6ppl</t>
  </si>
  <si>
    <t>Private Room in Midtown NYC/Times Square</t>
  </si>
  <si>
    <t>Sexy Bushwick Your home when away from your place</t>
  </si>
  <si>
    <t>Sunny Room  two min walk to A&amp;C Train w/WiFi</t>
  </si>
  <si>
    <t>Sunny Apartment in Williamsburg (1000sqf)</t>
  </si>
  <si>
    <t>NYC Airbnb 4.</t>
  </si>
  <si>
    <t>2 Beds Option in Bushwick, 15 mins to Manhattan</t>
  </si>
  <si>
    <t>Bright &amp; Cozy room - 30 mins to Manhattan</t>
  </si>
  <si>
    <t>ROOM (C)</t>
  </si>
  <si>
    <t>âœªBirdman movieâœª Private Room in Brooklyn</t>
  </si>
  <si>
    <t>Che' Randall  SoBro 10 min from Manhattan!</t>
  </si>
  <si>
    <t>NYC - Your Home away from Home</t>
  </si>
  <si>
    <t>Overnight a brand new shared room in upper east</t>
  </si>
  <si>
    <t>10 min from Manhattan!</t>
  </si>
  <si>
    <t>Brooklyn Chill, Historical Crown Heights, BK â€</t>
  </si>
  <si>
    <t>Huge &amp; Cozy  Room - Astoria - 10 min to Manhattan</t>
  </si>
  <si>
    <t>â˜… Budget Friendly Place w/ Parking Comfy Bed â˜…</t>
  </si>
  <si>
    <t>5B Â· Spacious Studio UES with Balcony!</t>
  </si>
  <si>
    <t>Private! entire studio, private bath 3A</t>
  </si>
  <si>
    <t>(2 beds) Great location private room in Manhattan!</t>
  </si>
  <si>
    <t>Private Suite in Super comfortable location !!</t>
  </si>
  <si>
    <t>PRIVATE BUDGET ROOM MINUTES TO SUBWAY</t>
  </si>
  <si>
    <t>Renovated Luxury 1 Bedroom on the Upper East Side</t>
  </si>
  <si>
    <t>Lovely Bed Stuy Garden Apartment Close to Train</t>
  </si>
  <si>
    <t>A room for you in Williamsburg! Only for Women.</t>
  </si>
  <si>
    <t>Large Skylight Private RM long term stay welcomed</t>
  </si>
  <si>
    <t>2 Bedroom Beautiful Central Park Westside special</t>
  </si>
  <si>
    <t>5* Chic, Spacious &amp; Quiet Manhattan NYC 1BDR Gem!</t>
  </si>
  <si>
    <t>Fully Renovated 3 Bedroom Apartment in Brooklyn</t>
  </si>
  <si>
    <t>Spacious NYC Apartment - 1 Minute to Subway!</t>
  </si>
  <si>
    <t>Cozy stay with AC in the best neighborhood in NYC</t>
  </si>
  <si>
    <t>Book It Now! NYC Bedroom City Center Hub - 41D1</t>
  </si>
  <si>
    <t>Bright and  New 1-Bedroom Condo in Bushwick</t>
  </si>
  <si>
    <t>Contact-free, clean studio in Upper East Side</t>
  </si>
  <si>
    <t>Beautiful Modern Bedstuy Brownstone Apartments</t>
  </si>
  <si>
    <t>5 Min from JFK Private &amp; Secured Room Females ONLY</t>
  </si>
  <si>
    <t>Luxurious 1300sf 1b/b penthouse+  rooftop + deck</t>
  </si>
  <si>
    <t>The Brookliner- Luxury a minute from the city</t>
  </si>
  <si>
    <t>Cozy Room  in the heart Astoria10 min to Manhattan</t>
  </si>
  <si>
    <t>Gorgeous 3BR close to Central Park &amp; Columbia Univ</t>
  </si>
  <si>
    <t>Best location in W'Burg, super fun neighborhood</t>
  </si>
  <si>
    <t>NYC GORGEOUS LIGHT APT/PANORAMIC RIVER VIEW</t>
  </si>
  <si>
    <t>Queen Charlotteâ€™s in Bâ€™klyn  (for 1 guest)</t>
  </si>
  <si>
    <t>Safe Private Room In the Heart of The East Village</t>
  </si>
  <si>
    <t>Family friendly 3Br Apt just ON Central Park</t>
  </si>
  <si>
    <t>Lucky journey çº½çº¦æ³•æ‹‰ç››å¹¸è¿æ—…ç¨‹</t>
  </si>
  <si>
    <t>Comfy Camper In Downtown Manhattan-NYC!</t>
  </si>
  <si>
    <t>Designer Home Filled with Natural Light</t>
  </si>
  <si>
    <t>Manhattan Charm, Brooklyn Price!</t>
  </si>
  <si>
    <t>Private apartment in â™¡ of Williamsburg 15%discount</t>
  </si>
  <si>
    <t>CHELSEA NYC PRIVATE TERRACE GARDEN 2BED/2BATH.</t>
  </si>
  <si>
    <t>Big Room in Townhouse Close to 5 Medical Centers</t>
  </si>
  <si>
    <t>Shared Room For Cool Low Maintenance People #6</t>
  </si>
  <si>
    <t>Nice room in a great apartment, close to Cen. Park</t>
  </si>
  <si>
    <t>Light, Bright and Stylish at the Heart of Broadway</t>
  </si>
  <si>
    <t>Apartment One Bedroom #4</t>
  </si>
  <si>
    <t>Self Isolate in LUXURY. A Brownstone Loft w/GRDN â¤ï¸</t>
  </si>
  <si>
    <t>Cheâ€™ Randall Deux SoBro 10 minutes to Manhattan!</t>
  </si>
  <si>
    <t>Big brownstone garden apt w patio on great block</t>
  </si>
  <si>
    <t>Amazing location in Williasmburg. Super clean apt</t>
  </si>
  <si>
    <t>La Casa di Bella: A beautiful getaway for NY tours</t>
  </si>
  <si>
    <t>Twin Private Room/Shared Bathroom</t>
  </si>
  <si>
    <t>Locked, private room WITH TV1 BROOKLYN COLLEGE</t>
  </si>
  <si>
    <t>Private room/bath Students OK/ long term OK</t>
  </si>
  <si>
    <t>Home Away from Homeâ€”Modern Harlem Apartment</t>
  </si>
  <si>
    <t>Bright Peaceful Brooklyn Apartment near Pratt</t>
  </si>
  <si>
    <t>â­ Luxurious Modern Retreat Close to Manhattan â­</t>
  </si>
  <si>
    <t>Large Private Apartment 1Br + 15min from Manhattan</t>
  </si>
  <si>
    <t>BRAND NEW! TRUE TWO BEDROOM APT - Upper East Side</t>
  </si>
  <si>
    <t>Modern Style, Cozy &amp; Convenient 2Bedroom Apartment</t>
  </si>
  <si>
    <t>Modern Private Rm in Greenpoint/Williamsburg</t>
  </si>
  <si>
    <t>experience bklyn's best</t>
  </si>
  <si>
    <t>Clean and Cozy Room 1 in Brooklyn</t>
  </si>
  <si>
    <t>Ellington a.k.a. Chocolate Crush</t>
  </si>
  <si>
    <t>5-Star Review Beautiful Flat in Lincoln Center</t>
  </si>
  <si>
    <t>Cozy two bedroom apartment in the East Village</t>
  </si>
  <si>
    <t>Private bedroom/bathroom 15 mins from the city</t>
  </si>
  <si>
    <t>Skylight BR in Gorgeous Private Rooftop Apt</t>
  </si>
  <si>
    <t>Large Balcony 1 bdr apt in Williamsburg - Bedford</t>
  </si>
  <si>
    <t>SPECIAL PRICING!!!!! The Home away from home!!!!</t>
  </si>
  <si>
    <t>Lovely Prime Hell's Kitchen 3BR in Times Square!!!</t>
  </si>
  <si>
    <t>Clean &amp; spacious room for rent</t>
  </si>
  <si>
    <t>BUDGET COZY ROOM 2 BLOCKS FROM SUBWAY</t>
  </si>
  <si>
    <t>Home with a view when visiting New York.</t>
  </si>
  <si>
    <t>3BR Central Park view / Fifth Ave / celebrity apt</t>
  </si>
  <si>
    <t>Double Room with one Queen Bed and a Private Bath</t>
  </si>
  <si>
    <t>Clean and cosy place in the heart of Bushwick</t>
  </si>
  <si>
    <t>Great Views, Modern Apt, Midtown</t>
  </si>
  <si>
    <t>Designer's loft, 16' ceilings, strong WIFI, desks</t>
  </si>
  <si>
    <t>Greenpoint Loft-  weekly use as private workspace</t>
  </si>
  <si>
    <t>Cozy &amp; Cool  room in Manhattan, New York city</t>
  </si>
  <si>
    <t>Comfy stay in the center of NY</t>
  </si>
  <si>
    <t>Ambuiance</t>
  </si>
  <si>
    <t>Private Studio apartment in the WV-Street Level</t>
  </si>
  <si>
    <t>Spacious &amp; Artsy Brooklyn Apt w big private yard</t>
  </si>
  <si>
    <t>TMCNY 1BA/1BD 5PAX</t>
  </si>
  <si>
    <t>Homey &amp; Spacious 3 Bedroom Apt near Times Square</t>
  </si>
  <si>
    <t>Spacious 2 bed room</t>
  </si>
  <si>
    <t>Huge Penthouse Duplex Over 2500 ft +Outdoor Space!</t>
  </si>
  <si>
    <t>MamasPlace (B) WiFi prvt/ent in Flushing,NY</t>
  </si>
  <si>
    <t>The Getaway!</t>
  </si>
  <si>
    <t>Master bedroom in Manhattan Prime area</t>
  </si>
  <si>
    <t>Industrialized in the City (for 1 guest)</t>
  </si>
  <si>
    <t>Lux room</t>
  </si>
  <si>
    <t>Manhattan View Room near Empire State Building</t>
  </si>
  <si>
    <t>Bedroom + Private Bath + Backyard in Townhome</t>
  </si>
  <si>
    <t>Cozy and Convenient Location</t>
  </si>
  <si>
    <t>Great Location, Upper West side Private Room / A1</t>
  </si>
  <si>
    <t>Sun-Drenched Hamilton Hts Jewel</t>
  </si>
  <si>
    <t>=== CENTRAL PARK 1 bdr = Elevator, Laundry =</t>
  </si>
  <si>
    <t>Central Park is your neighbor</t>
  </si>
  <si>
    <t>New Yorker's Dream - Close to LGA and hospitals</t>
  </si>
  <si>
    <t>PRIVACY SUITE ROOM WITH PRIVATE BATHROOM</t>
  </si>
  <si>
    <t>Centrally Located Stunning 2 Full Bedroom Apt</t>
  </si>
  <si>
    <t>Stylish LOFT locked private roomTV GREAT LOCATION3</t>
  </si>
  <si>
    <t>MIDTOWN Private STUDIO-5 mins to TIMES SQUARE!</t>
  </si>
  <si>
    <t>Bright Daylight Studio minutes to Manhattan</t>
  </si>
  <si>
    <t>Habitacion en Flushing cerca de dos aeropuertos</t>
  </si>
  <si>
    <t>Roomy and aesthetically pleasing  place #2</t>
  </si>
  <si>
    <t>Your Bright, Beautiful Brooklyn Getaway!</t>
  </si>
  <si>
    <t>Peaceful Bedstuy Bedroom Two Blocks from Subway!</t>
  </si>
  <si>
    <t>Bright Cozy "TreeFortâ€ 1-bed SANITIZED, COVIDaware</t>
  </si>
  <si>
    <t>3-Bedroom, 3-Bath Brownstone Duplex with Terrace</t>
  </si>
  <si>
    <t>Romantic Room with City View in East Village</t>
  </si>
  <si>
    <t>Large sunny room near train NYC</t>
  </si>
  <si>
    <t>Spacious, Modern Chelsea 1bed w/ large living room</t>
  </si>
  <si>
    <t>Authentic, Traditional NYC APT - Disinfected!</t>
  </si>
  <si>
    <t>Spread love thats the brooklyn way</t>
  </si>
  <si>
    <t>Cozy Home Away</t>
  </si>
  <si>
    <t>Location Location!!! Disinfected and Sanitized</t>
  </si>
  <si>
    <t>Prime Bedford sunny rm in 1bd apt, near L station.</t>
  </si>
  <si>
    <t>True 2bedroom in the heart of Williamsburg!</t>
  </si>
  <si>
    <t>Cozy Room by  Lincoln Hospital and Yankee Stadium.</t>
  </si>
  <si>
    <t>New Modern | | High design | | Stunning views</t>
  </si>
  <si>
    <t>â¤ï¸ Your Beautiful Duplex Historic Art Home â¤ï¸</t>
  </si>
  <si>
    <t>Stylish Renovated 1 Bdr Apt in Prime Midtown area!</t>
  </si>
  <si>
    <t>Cheap &amp; Cozy room in very spacious house!!</t>
  </si>
  <si>
    <t>Clean, fresh room, private shower, TV and Speaker</t>
  </si>
  <si>
    <t>Luxury, leafy apartment within East Village.</t>
  </si>
  <si>
    <t>Budget, cold AC,WiFi, 5min to Jtrain,24 hour deli*</t>
  </si>
  <si>
    <t>149 e 39th st 1BR great loc</t>
  </si>
  <si>
    <t>â­ï¸Metro less than 1 minute walk  w/ Backyard &amp; Deck</t>
  </si>
  <si>
    <t>Manhattan New York City Center Bedroom! - 21B1</t>
  </si>
  <si>
    <t>Private 2 BR Apartment - Family Friendly</t>
  </si>
  <si>
    <t>MASTER (S) Ner  from  JFK and LA Guardia Airport</t>
  </si>
  <si>
    <t>Your Own Private &amp; Safe Social Distancing Space</t>
  </si>
  <si>
    <t>Beautiful Apartment in Harlem</t>
  </si>
  <si>
    <t>Convenient Place to Crash in Williamsburg</t>
  </si>
  <si>
    <t>Amazing large private room in Brooklyn loft home!!</t>
  </si>
  <si>
    <t>Awesome location, Full of light loft in Brooklyn</t>
  </si>
  <si>
    <t>1,140 sqft, 2BD house in prime area of Brooklyn</t>
  </si>
  <si>
    <t>Comfortable Cozy Brooklyn Experience (Entire Apt)</t>
  </si>
  <si>
    <t>Charming Williamsburg Aparment In Prime Location</t>
  </si>
  <si>
    <t>High-Floor Studio w/ Empire State View in Midtown</t>
  </si>
  <si>
    <t>Staycation in the heart of Williamsburg</t>
  </si>
  <si>
    <t>SAFE &amp; CLEAN SPACE in Williamsburg (extended stay)</t>
  </si>
  <si>
    <t>Skylight loft-bed room in large artist house!</t>
  </si>
  <si>
    <t>â˜…â˜…Lux Top Floor Pad | â¤Astoria | WiFi | 15 Min NYC</t>
  </si>
  <si>
    <t>Cozy Greenpoint Room with backyard</t>
  </si>
  <si>
    <t>2 Bedroom Apartment - Walk to Train, Great Area!</t>
  </si>
  <si>
    <t>1 bdrm APT+PVT yard-20 min to wall st, near metro</t>
  </si>
  <si>
    <t>Luxury living XL spacious condo. Magnificent views</t>
  </si>
  <si>
    <t>Entire Williamsburg loft with river/city view</t>
  </si>
  <si>
    <t>Covid-19 Safe House - Clean Studio- Times Square!</t>
  </si>
  <si>
    <t>John Lennon Room</t>
  </si>
  <si>
    <t>Shared room by the Central Park ( MALE ONLY )</t>
  </si>
  <si>
    <t>New York Loftlike Apartment</t>
  </si>
  <si>
    <t>Shared Room For Cool Low Maintenance People #2</t>
  </si>
  <si>
    <t>Cozy room with a desk</t>
  </si>
  <si>
    <t>The Hamilton Guestroom</t>
  </si>
  <si>
    <t>well designed garden apt with fireplace!</t>
  </si>
  <si>
    <t>Bright and Spacious in the Heart of Bushwick</t>
  </si>
  <si>
    <t>Your Brooklyn Oasis</t>
  </si>
  <si>
    <t>Big Artsy Apt In Heart of Williamsburg</t>
  </si>
  <si>
    <t>Zen TropicalÃ© Greenpoint, Brooklyn</t>
  </si>
  <si>
    <t>Renovated Cozy Apartment with View!!!</t>
  </si>
  <si>
    <t>1899 Historic Luxury Brooklyn Brownstone (Vintage)</t>
  </si>
  <si>
    <t>Simple, spacious room in gated East Harlem complex</t>
  </si>
  <si>
    <t>Luxury 1 bedroom in prime Williamsburg location</t>
  </si>
  <si>
    <t>Crown Heights Guest House 2</t>
  </si>
  <si>
    <t>Best location! Cozy East Village bohemian loft</t>
  </si>
  <si>
    <t>Private Room â¤ï¸Desk &amp; Closet in Best Location!</t>
  </si>
  <si>
    <t>2-3 bedroom UWS garden triplex</t>
  </si>
  <si>
    <t>Hermoso cuarto sÃºper cerca de  TIMES SQUARE</t>
  </si>
  <si>
    <t>Luxury Apartment in Trendy East Village</t>
  </si>
  <si>
    <t>Duplex LIC Home</t>
  </si>
  <si>
    <t>Beautiful Huge Loft in Williamsburg, New York</t>
  </si>
  <si>
    <t>G.BK - Amazing Cute Room Short Walk From The Sbwy!</t>
  </si>
  <si>
    <t>real 1 bed apartament in the heart of williamsburg</t>
  </si>
  <si>
    <t>Entire 2 bed Light-filled Greenpoint Brooklyn Apt</t>
  </si>
  <si>
    <t>1 bed-HealthCare Workers 4 Long Stay-Disc. Avail</t>
  </si>
  <si>
    <t>Private, Cozy &amp; Fully Equipped Room /30 min to NYC</t>
  </si>
  <si>
    <t>Astoria close JFK, Laguardia Airport, Manhattan</t>
  </si>
  <si>
    <t>Stylish Loft Apt in Brooklyn</t>
  </si>
  <si>
    <t>Sunrise Room in Astoria, 20 mins to Midtown</t>
  </si>
  <si>
    <t>Cozy Private Room Close to the Subway</t>
  </si>
  <si>
    <t>Private 2 bedroom apt 20 min from NYC</t>
  </si>
  <si>
    <t>æ–°ä¸€å¤„å®¢å±…ï¼ˆNewplace2ï¼‰</t>
  </si>
  <si>
    <t>Garden apartment in a private house</t>
  </si>
  <si>
    <t>Convenient &amp; Fast -1 stop away from Manhattan East</t>
  </si>
  <si>
    <t>NY HIGH LINE DOUBLE ROOM-NON SMOKING</t>
  </si>
  <si>
    <t>Great 2 bedroom apartment in midtown for 4ppl</t>
  </si>
  <si>
    <t>Entire Home w 8 BR /5 Bath No share Yellow Block</t>
  </si>
  <si>
    <t>NIce  Private ROOM  North of Central Park+WIFI</t>
  </si>
  <si>
    <t>Bright and Lovely Apartment in Midtown Manhattan</t>
  </si>
  <si>
    <t>Luxury View Central Park /Times Square</t>
  </si>
  <si>
    <t>3 BedRoom Apartment In New York City Center! - 2C</t>
  </si>
  <si>
    <t>NYC Sunset Paradise Room -Urban Jungle-</t>
  </si>
  <si>
    <t>Lincoln Center luxury studio</t>
  </si>
  <si>
    <t>Room w/ Private Entrance-Hudson Yards NYC! - 32C</t>
  </si>
  <si>
    <t>Penthouse with private terrace &amp; NYC skyline views</t>
  </si>
  <si>
    <t>AT MANHATTAN'S HEART STUDIO BY CENTRAL PARK &amp; 5AV</t>
  </si>
  <si>
    <t>RARE Bright, Modern Harlem Penthouse - 3 bedroom!</t>
  </si>
  <si>
    <t>Overnight Bed In Manhattan</t>
  </si>
  <si>
    <t>The Jewel of Crown Heights- Franklin Ave</t>
  </si>
  <si>
    <t>Nice Bedroom in Williamsburg Loft</t>
  </si>
  <si>
    <t>Lovely 1 BDRM - Subway 1 Blk - Chic</t>
  </si>
  <si>
    <t>Unique Duplex Apartment with a Skylight</t>
  </si>
  <si>
    <t>B) Comfy Full Bed Wifi near JFK Airport and Subway</t>
  </si>
  <si>
    <t>Stunning Furnished Two Bedroom apartment.</t>
  </si>
  <si>
    <t>Kate's Little Zen Nook</t>
  </si>
  <si>
    <t>Beautiful Whole Private Apt with Huge Backyard.</t>
  </si>
  <si>
    <t>Bright and cozy,30 min to Manhattan on the subway.</t>
  </si>
  <si>
    <t>Best Location For True New Yorker Stay Room - 51E3</t>
  </si>
  <si>
    <t>Best Location New York City Center Bedroom - 12AR</t>
  </si>
  <si>
    <t>Luxury room with private full bath, TV &amp; speaker</t>
  </si>
  <si>
    <t>Time Square/Broadway Two Bedroom Condo</t>
  </si>
  <si>
    <t>Small but Comfy room in Brklyn close to Manhattan!</t>
  </si>
  <si>
    <t>Cozy BK Home - Private Balcony, Roof, 5 stars!</t>
  </si>
  <si>
    <t>Clean &amp; Contact Free_Brooklyn Secret Spot</t>
  </si>
  <si>
    <t>Huge 3 bedrooms house Near Staten Island Ferry</t>
  </si>
  <si>
    <t>Large Midtown Apt w/Skyline View</t>
  </si>
  <si>
    <t>â­ï¸ Charming Williamsburg Apt, 5 min From The City</t>
  </si>
  <si>
    <t>Great Apt in best of Williamsburg mins to NYC!!!</t>
  </si>
  <si>
    <t>2 BR Renovated Apt A/Hudson Yards/Hells Kitchen</t>
  </si>
  <si>
    <t>Huge private bedroom UpperEastSide no cleaning fee</t>
  </si>
  <si>
    <t>Cozy 1 Bedroom in the Heart of Brooklyn</t>
  </si>
  <si>
    <t>The Brooklyn Tree House: Cedar</t>
  </si>
  <si>
    <t>Modern In Law Apartment with Parking</t>
  </si>
  <si>
    <t>43rd Street=TIME SQUARE PRIVATE BEDROOM</t>
  </si>
  <si>
    <t>Private cozy room in bedstuy, Brooklyn</t>
  </si>
  <si>
    <t>Upscale Apartment in Central Harlem!</t>
  </si>
  <si>
    <t>ROOM (A)</t>
  </si>
  <si>
    <t>Best Discounts in Chelsea, Nearby Beautiful Parks</t>
  </si>
  <si>
    <t>Modern,  Minimalist, Spacious, Clean Private Oasis</t>
  </si>
  <si>
    <t>Safe UWS 99.9% Germ Free 2 Quiet BRs NEAR COLUMBIA</t>
  </si>
  <si>
    <t>Luxury 1 BR, 1 stop from NYC Amazing amenities!</t>
  </si>
  <si>
    <t>NY HUDSON RIVER DOUBLE DOUBLE ROOM-NON SMOKING</t>
  </si>
  <si>
    <t>Modern Loft with private Backyard Theatre District</t>
  </si>
  <si>
    <t>Fold out couch for one person in prime Brooklyn</t>
  </si>
  <si>
    <t>Beautiful GRDN Apt Chelsea Meatpacking</t>
  </si>
  <si>
    <t>NYC Sunny Modern Private Bath - Clean Near All!</t>
  </si>
  <si>
    <t>Exquisite 4 Bedroom 2.5 Bath with As Home Appeal</t>
  </si>
  <si>
    <t>Quirky Greenpoint Haven</t>
  </si>
  <si>
    <t>NYC "Day" Theme Room - Large, Sunny, Near L train!</t>
  </si>
  <si>
    <t>Gallery's House</t>
  </si>
  <si>
    <t>The Flatbush Motel</t>
  </si>
  <si>
    <t>*** Your one and only BROADWAY home ***</t>
  </si>
  <si>
    <t>Apartment in Greenpoint, Brooklyn</t>
  </si>
  <si>
    <t>Lovely Central Park Upper West Side</t>
  </si>
  <si>
    <t>Sun-drenched, airy apartment in Brooklyn!</t>
  </si>
  <si>
    <t>Charming Bedstuy brownstone</t>
  </si>
  <si>
    <t>New-York Family Friendly 2bdr/2bath with garden</t>
  </si>
  <si>
    <t>Nesva Hotel, King Standard</t>
  </si>
  <si>
    <t>Celebrity building, panoramic/uninterrupted views</t>
  </si>
  <si>
    <t>Big 2BR JAN-MARCH 15 2020 Pricing Specials</t>
  </si>
  <si>
    <t>Comfy Private Room near JFK Lga Airport  &amp;Subway#1</t>
  </si>
  <si>
    <t>1 BR with Steinway Grand Piano</t>
  </si>
  <si>
    <t>Beautiful 3 bedroom minutes to Times Square</t>
  </si>
  <si>
    <t>Bright, quiet room with garden view</t>
  </si>
  <si>
    <t>Large 1Room Apt Near Gramercy Park &amp; Alphabet City</t>
  </si>
  <si>
    <t>Private Bedroom 5min From Times Square NYC - 53E4</t>
  </si>
  <si>
    <t>HELLS KITCHEN APT 3MIN WALK FROM TIME SQUARE</t>
  </si>
  <si>
    <t>No Sleep 'Till Bâ€™klyn! 2 Train CLEAN</t>
  </si>
  <si>
    <t>Nice and cozy apartment in Williamsburg, Brooklyn</t>
  </si>
  <si>
    <t>Private Cozy Room on the Upper East Side</t>
  </si>
  <si>
    <t>Luxury Williamsburg townhouse with backyard</t>
  </si>
  <si>
    <t>Minimalist Room in Hip Williamsburg!</t>
  </si>
  <si>
    <t>Accommodations  Just For You #1</t>
  </si>
  <si>
    <t>Luxury 2BR apt in East Village Amazing location!!</t>
  </si>
  <si>
    <t>GORGEOUS/TIME SQUARE/VERY SPECIOUS/STYLISH</t>
  </si>
  <si>
    <t>HUGE East Village 2 Bedrm w/Huge Private Backyard</t>
  </si>
  <si>
    <t>Spacious Room In New York City-Hudson Yards - 21B3</t>
  </si>
  <si>
    <t>#3ï¼‰Warm double room(Public toilet)</t>
  </si>
  <si>
    <t>Large luxury private bedroom 1 stop from Manhattan</t>
  </si>
  <si>
    <t>Amazing large 2BR in the UES  (MIN 30 DAYS)</t>
  </si>
  <si>
    <t>101Cozy private room in Flushingè¿‘åœ°é“äº¤é€šä¾¿åˆ©æ•´æ´èˆ’é€‚åŒäººåºŠç‹¬ç«‹æˆ¿é—´</t>
  </si>
  <si>
    <t>NYC Airbnb 1.</t>
  </si>
  <si>
    <t>Quiet clean room with garden view</t>
  </si>
  <si>
    <t>Upper East Grand Duplex with Private Garden</t>
  </si>
  <si>
    <t>Brand New Modern Chic in the heart of Williamsburg</t>
  </si>
  <si>
    <t>Grange Inn- across CCNY &amp; nearby Sinai &amp; Columbia</t>
  </si>
  <si>
    <t>Queen Margherita Room at Crocevia (Kro-Che-Via)</t>
  </si>
  <si>
    <t>WFH space. Manhattan 20 min. Luxe. Smart home</t>
  </si>
  <si>
    <t>Easy Livin' In The Stuy!</t>
  </si>
  <si>
    <t>3 Story Artist Townhouse w Backyard Garden</t>
  </si>
  <si>
    <t>Brownstone Beauty</t>
  </si>
  <si>
    <t>Petite One Bedroom Queen</t>
  </si>
  <si>
    <t>Clean Private Loft in Greenpoint with Skyline View</t>
  </si>
  <si>
    <t>Amazing large 2 bedrooms/center of Williamsburg</t>
  </si>
  <si>
    <t>Private bedroom in East Village *Fully Sanitized!*</t>
  </si>
  <si>
    <t>Spacious room in gated East Harlem complex</t>
  </si>
  <si>
    <t>1. Monthly Welcome! Stylish with Private Bathroom!</t>
  </si>
  <si>
    <t>Brooklyn Apartment steps away from Brooklyn Museum</t>
  </si>
  <si>
    <t>Amazing private bedroom in luxury condo</t>
  </si>
  <si>
    <t>Cozy apartment in the heart of Chelsea</t>
  </si>
  <si>
    <t>Speakeasy Loft for Events with staff included</t>
  </si>
  <si>
    <t>ðŸ‘„ MODERN OASIS | ðŸ¦¶7 MIN WALK TO MAIN ST</t>
  </si>
  <si>
    <t>STYLISH 3BD Designer Pad across Central Park</t>
  </si>
  <si>
    <t>2 bd 2 bathroom Penthouse Apartment Manhattan</t>
  </si>
  <si>
    <t>Timesquare SPotlight 3 Br. Apartment</t>
  </si>
  <si>
    <t>The Cozy Corner</t>
  </si>
  <si>
    <t>Private 1 bedroom suite with backyard access</t>
  </si>
  <si>
    <t>Beautiful Bushwick 2 Bedroom Apartment</t>
  </si>
  <si>
    <t>Private rm in cozy WILLIAMSBURG apt</t>
  </si>
  <si>
    <t>Brooklynâ€™s Finest! Luxury Apartment In New York!</t>
  </si>
  <si>
    <t>Private Room with Tv. Bushwick Blue Heart</t>
  </si>
  <si>
    <t>Sanitized | 2 Bd/1 Ba | Social Distancing Retreat</t>
  </si>
  <si>
    <t>' 1BR CENTRAL PARK PRIME LOCATION - ã€† BRAND NEW</t>
  </si>
  <si>
    <t>My 1 br. Humble Abode</t>
  </si>
  <si>
    <t>Clean Williamsburg 1 BR w/ a Beautiful Backyard</t>
  </si>
  <si>
    <t>Cozy overnight bed Midtown, New York City</t>
  </si>
  <si>
    <t>Hotel 32 32, Queen Premier with Balcony</t>
  </si>
  <si>
    <t>Only female super clean!! Lovely room(A/C)</t>
  </si>
  <si>
    <t>Brooklyn Bright Loft</t>
  </si>
  <si>
    <t>Clean safe oasis with AERIAL DECK / SUNSET VIEWS !</t>
  </si>
  <si>
    <t>Beautiful piano Brooklyn condo overlooking park</t>
  </si>
  <si>
    <t>Private Room for Cool Low Maintenance Person #2</t>
  </si>
  <si>
    <t>Mt. Sinai hospital- 3 mins. away, Private bdrm.</t>
  </si>
  <si>
    <t>Poolside in Brownstone Brooklyn!</t>
  </si>
  <si>
    <t>Cozy Brooklyn Apartment 2 minutes from Subway</t>
  </si>
  <si>
    <t>Gorgeous Classic Upper West Side NYC Apartment</t>
  </si>
  <si>
    <t>Lincoln Center Haven (private room and bathroom)</t>
  </si>
  <si>
    <t>Private entrance/floor in Bed Stuy next to subway</t>
  </si>
  <si>
    <t>Amazingly Located and near Times Square!!</t>
  </si>
  <si>
    <t>Beautiful, Renovated, Elevator Apt in Brooklyn</t>
  </si>
  <si>
    <t>Modern &amp; elegant. Superb views. Private terrace</t>
  </si>
  <si>
    <t>Large Modern Suite Near Dwntwnâ˜†Breakfast Included</t>
  </si>
  <si>
    <t>THE PUTNAM-3 Bdrm w/Outdoor Zen space/washer&amp;dryer</t>
  </si>
  <si>
    <t>TIMES SQUARE HOME MANHATTAN</t>
  </si>
  <si>
    <t>â˜…Modern,Vibrant 3BDR/2BA Getaway in Lower East!</t>
  </si>
  <si>
    <t>Treehouse Oasis - Sunny Studio in Williamsburg</t>
  </si>
  <si>
    <t>Amazing Harlem Apartment on 5th Avenue  3 bedrooms</t>
  </si>
  <si>
    <t>Large Bedroom Near Major Attractions NYC - 33C4</t>
  </si>
  <si>
    <t>Brooklyn Sunrise</t>
  </si>
  <si>
    <t>3Bed3Bath Pet Friendly. Huge Backyard!</t>
  </si>
  <si>
    <t>Modern, Cozy One-Bedroom Home in Greenpoint</t>
  </si>
  <si>
    <t>UES 1Lg BR in Lovely 2BR Share Healthcare welcome</t>
  </si>
  <si>
    <t>Private Rm in Greenpoint/Williamsburg</t>
  </si>
  <si>
    <t>Style In The City: Apartment by TIMES SQUARE!!</t>
  </si>
  <si>
    <t>BRIGHT CHARMING RAILROAD APARTMENT</t>
  </si>
  <si>
    <t>Davids room</t>
  </si>
  <si>
    <t>Sunny 1b in Harlem! Available for longterm</t>
  </si>
  <si>
    <t>Spacious Flat- Walk to Central Park &amp; Fast Commute</t>
  </si>
  <si>
    <t>Modern &amp; Clean Brooklyn Abode!</t>
  </si>
  <si>
    <t>2 Queen bed master with walk in closet</t>
  </si>
  <si>
    <t>The Lighthouse- Direct Subway to JFK &amp; Manhattan</t>
  </si>
  <si>
    <t>1 Bedroom Sunny Apartment close to public trans</t>
  </si>
  <si>
    <t>Great Sunny Room In Amazing Bushwick Apartment</t>
  </si>
  <si>
    <t>â˜… Pvt Room in 4BR Duplex â˜… Laundry Yard â˜…Room B</t>
  </si>
  <si>
    <t>Entire Floor, Private Bath &amp; Entrance! SUPERHOST!</t>
  </si>
  <si>
    <t>Private Room in  Manhattan</t>
  </si>
  <si>
    <t>Central Park, Museum Mile &amp; Subway in #1 Location!</t>
  </si>
  <si>
    <t>Central Park Charming Getaway!</t>
  </si>
  <si>
    <t>Private 1BR APT 15 min to Kings County Hospital</t>
  </si>
  <si>
    <t>Bright Room, 15 Min To Manhattan, Free Coffee</t>
  </si>
  <si>
    <t>ENJOY MANHATTAN NEAR TO YANKE STADIUM</t>
  </si>
  <si>
    <t>Upper west side privet apartment with balcony</t>
  </si>
  <si>
    <t>NoHo /E. Vil Elegant 1 BR/1BA</t>
  </si>
  <si>
    <t>Private Room in Manhattan,Times SQ</t>
  </si>
  <si>
    <t>Times Square / Midtown West / Hells Kitchen 2bd</t>
  </si>
  <si>
    <t>Cozy Shared Overnight Bed In Manhattan</t>
  </si>
  <si>
    <t>Simplicity City</t>
  </si>
  <si>
    <t>Small comfy attick room</t>
  </si>
  <si>
    <t>Huge bedroom in Manhattan</t>
  </si>
  <si>
    <t>Chic &amp; Spacious Three Bedroom in Trendy Brooklyn</t>
  </si>
  <si>
    <t>Charming Brooklyn 1 Bedroom Apartment</t>
  </si>
  <si>
    <t>Apartment One Bedroom #8</t>
  </si>
  <si>
    <t>Hidden Gem Room at Hamilton Heights!</t>
  </si>
  <si>
    <t>Beautiful Brooklyn 2 Bedroom</t>
  </si>
  <si>
    <t>Disinfected 1 Bedroom 1 Bathroom Apt with Backyard</t>
  </si>
  <si>
    <t>Nice 2BR apartment on West 83rd Street</t>
  </si>
  <si>
    <t>Rancho Deluxe, Williamsburg!</t>
  </si>
  <si>
    <t>Sunnyside 2BR entire apt -minutes to Manhattan!</t>
  </si>
  <si>
    <t>Clean-Quiet Apartment with Private Backyard</t>
  </si>
  <si>
    <t>Modern, Central Park Apartment, near all subways!</t>
  </si>
  <si>
    <t>Clean 1 bed apt close to the city &amp; with free gym</t>
  </si>
  <si>
    <t>Sunny 1-BR, Meatpacking District</t>
  </si>
  <si>
    <t>Master Bedroom in Architect's Flat Close to Subway</t>
  </si>
  <si>
    <t>Stylish and Cozy 1BR Apt in Heart of Astoria</t>
  </si>
  <si>
    <t>Spacious apartment in historic brownstone + patio</t>
  </si>
  <si>
    <t>Debbie's Cozy Retreat</t>
  </si>
  <si>
    <t>Yankee stadium apartment</t>
  </si>
  <si>
    <t>Designer 6 BR home by Prospect Park</t>
  </si>
  <si>
    <t>NICE 2BR  2Bath Wakefield/Full kitchen  NYC 20 min</t>
  </si>
  <si>
    <t>2BR PH w/CV: Cleaning CDC guidelines implemented</t>
  </si>
  <si>
    <t>âœ¦The Grand Budapestâœ¦ private room in Brooklyn!</t>
  </si>
  <si>
    <t>çº½çº¦ä¹‹å®¶ï¼ˆSunnyHome5ï¼‰</t>
  </si>
  <si>
    <t>Magical/private/clean apt- best Bushwick location!</t>
  </si>
  <si>
    <t>NYC Airbnb 2.</t>
  </si>
  <si>
    <t>ðŸ’° SUPER DEAL ðŸšˆ 8 MIN WALK TO MAIN ST SUBWAY</t>
  </si>
  <si>
    <t>Comfortable and quiet  private room</t>
  </si>
  <si>
    <t>Intense</t>
  </si>
  <si>
    <t>Spacious Oasis in Brownstone Coop at a 5â˜… Location</t>
  </si>
  <si>
    <t>SUNNY 2 BEDROOMS IN BEST LOCATION WILLIAMSBURG!!</t>
  </si>
  <si>
    <t>Brand new room, furnished for a stylish stay in NY</t>
  </si>
  <si>
    <t>Room in sunny Prime Williamsburg pad.</t>
  </si>
  <si>
    <t>Spacious Bushwick 1 bedroom 3 blocks from L Train</t>
  </si>
  <si>
    <t>Private Room Columbia Univ 12min to Time Square</t>
  </si>
  <si>
    <t>Private Bedroom, Bathroom, Living room!</t>
  </si>
  <si>
    <t>convenient location.private room4. near subway</t>
  </si>
  <si>
    <t>Suite1 private bathroom, separate entry for adults</t>
  </si>
  <si>
    <t>Sunny &amp; spacious bedroom in Brooklyn</t>
  </si>
  <si>
    <t>Thoughtful, convenient, luxury Williamsburg Condo</t>
  </si>
  <si>
    <t>Astoria, very easy access to Manhattan</t>
  </si>
  <si>
    <t>A Perfect Pied-Ã -Terre for You!!</t>
  </si>
  <si>
    <t>NY convenient location. near subway private room2</t>
  </si>
  <si>
    <t>Private Floor Private Entrance</t>
  </si>
  <si>
    <t>Feels Like Home-Close to JFK &amp; LGA</t>
  </si>
  <si>
    <t>Prvt Room for 4-Near Columbia Uni. With Breakfast!</t>
  </si>
  <si>
    <t>2 Main St! New Home! Near NYP! Everything!Parking!</t>
  </si>
  <si>
    <t>PRIVATE MIDTOWN TOWN HOME - **RARE FIND**</t>
  </si>
  <si>
    <t>Lovely Bedroom Suite w/ Private Entry</t>
  </si>
  <si>
    <t>Peaceful and Spacious East Village Apartment</t>
  </si>
  <si>
    <t>Nice 1 Bedroom in Jamaica Queens</t>
  </si>
  <si>
    <t>Spacious and sunny 1bedroom. apt. East Village</t>
  </si>
  <si>
    <t>NOTHING SHARED. COMPLETELY PRIVATE AND LEGAL</t>
  </si>
  <si>
    <t>G.Q - Awesome Cute Room Short Walk From The Sbway!</t>
  </si>
  <si>
    <t>Beautiful 2bd Apt near BK Museum, Crown Heights</t>
  </si>
  <si>
    <t>Room in Peaceful Bushwick loft</t>
  </si>
  <si>
    <t>AMAZING TIME SQUARE!!BRICK WALLS!!</t>
  </si>
  <si>
    <t>Spacious Brownstone Apartment with Backyard in BK</t>
  </si>
  <si>
    <t>convenient location in nyc .nearsubway.room3</t>
  </si>
  <si>
    <t>Central Park Columbia 2 Bed 2 Full Bath Apartment</t>
  </si>
  <si>
    <t>CLEAN ROOM for girl-Astoria-15mins to Manhattan</t>
  </si>
  <si>
    <t>Cozy room in Uptown</t>
  </si>
  <si>
    <t>Huge &amp; Modern 4 BED 3.5 BATH Triplex Townhouse APT</t>
  </si>
  <si>
    <t>ðŸŒ¤ SUNNY PENTHOUSE ðŸš¶WALK TO MAIN ST FLUSHINGðŸš¶â€â™€ï¸</t>
  </si>
  <si>
    <t>Giant Loft with Great Light, Convenient and Unique</t>
  </si>
  <si>
    <t>Huge Quiet Room w/ King Size Bed in NYC Center</t>
  </si>
  <si>
    <t>Landmarked Manhattan Brownstone</t>
  </si>
  <si>
    <t>Full size lofted bedroom with extra twin bed</t>
  </si>
  <si>
    <t>Top Location Private Bedroom â™¥ Heart Of NYC - 43D1</t>
  </si>
  <si>
    <t>Sunny Spacious Room Near Times Square - 51E2</t>
  </si>
  <si>
    <t>Cozy, Clean &amp; Next to 6 train</t>
  </si>
  <si>
    <t>Bright &amp; Spacious Private Bedroom - Queen Bed</t>
  </si>
  <si>
    <t>Airy,Trendy 3Bdr Brownstone 20 minutes NYC/Groups</t>
  </si>
  <si>
    <t>Sunny &amp; colorful room in Bushwick</t>
  </si>
  <si>
    <t>Eclectic Artists' Enclave (huge room!)</t>
  </si>
  <si>
    <t>Spacious and comfortable private 3br in Bushwick</t>
  </si>
  <si>
    <t>Creative Shared Studio Loft in South Williamsburg</t>
  </si>
  <si>
    <t>Modern, Spacious 2BR Apt, Easy Access to the City</t>
  </si>
  <si>
    <t>Beautiful Room-Cozy Air Mattress-For Long term Too</t>
  </si>
  <si>
    <t>ðŸŒŸCORONA FREE CLEAN 3 bed 2 bath spotless ðŸŒŸ</t>
  </si>
  <si>
    <t>2. New Designer Room with bathroom (Steamed Clean)</t>
  </si>
  <si>
    <t>Smart Two Bedroom Ground Floor, Walk-in Apartment</t>
  </si>
  <si>
    <t>Room in Manhattan. 15 mins train to Time Square</t>
  </si>
  <si>
    <t>Amazing private room mins from Times Square</t>
  </si>
  <si>
    <t>Urban Oasis 2 bed/ 1 bath NYC apt</t>
  </si>
  <si>
    <t>Charming 1BDR apt near Central Park</t>
  </si>
  <si>
    <t>Private studio by times square, great rooftop view</t>
  </si>
  <si>
    <t>Luxury Apartment  in Times Square</t>
  </si>
  <si>
    <t>Frequently cleaned room in historic brownstone</t>
  </si>
  <si>
    <t>Beautiful LARGE apartment in midtown Manhattan!!!#</t>
  </si>
  <si>
    <t>Fantastic Central Park View Sleeps5</t>
  </si>
  <si>
    <t>1 Bedroom Apartment in Harlem by Central Park</t>
  </si>
  <si>
    <t>1 Bedroom Apt Elevator Central Park 1 Bath</t>
  </si>
  <si>
    <t>Your own Skyline View,Bedroom + Private Office</t>
  </si>
  <si>
    <t>Private corner room in homey Bushwick apartment</t>
  </si>
  <si>
    <t>1BR APT 25 min to Manhattan</t>
  </si>
  <si>
    <t>Spacious &amp; FUN King Apt, walking distance to Metro</t>
  </si>
  <si>
    <t>Hip yet chic full private room 10 minutes to city</t>
  </si>
  <si>
    <t>â˜…Spacious Luxury Apartment - Times Squareâ˜…</t>
  </si>
  <si>
    <t>Bright Stay Overnights</t>
  </si>
  <si>
    <t>Hudson Yards 1 bedroom with amazing view!</t>
  </si>
  <si>
    <t>Authentic Greenpoint-2 Private Rooms</t>
  </si>
  <si>
    <t>20mins from Union Square:)Bushwick,Brooklyn,Lline</t>
  </si>
  <si>
    <t>Beautiful, spacious 2-BR Apt., Centrally located.</t>
  </si>
  <si>
    <t>Private Cozy Bedroom 15 minutes from Manhattan</t>
  </si>
  <si>
    <t>Private Queen Room in the Village</t>
  </si>
  <si>
    <t>Silver Lake House, hop, skip, jump from Manhattan</t>
  </si>
  <si>
    <t>Beautiful &amp; Quiet room in Astoria near Manhattan</t>
  </si>
  <si>
    <t>Beautiful room in Brooklyn close to Manhattan!</t>
  </si>
  <si>
    <t>2BR garden apt Brooklyn brownstone 20mn Manhattan</t>
  </si>
  <si>
    <t>Modern spacious, loft-like in Brooklyn, Fast wifi</t>
  </si>
  <si>
    <t>Chill &amp; Ambient 1BR Apartment, 1 Block to Train</t>
  </si>
  <si>
    <t>Bright, airy room in brownstone</t>
  </si>
  <si>
    <t>Manhattan private room elevator building singlebed</t>
  </si>
  <si>
    <t>Awesome Renovated Apartment</t>
  </si>
  <si>
    <t>Best Area Times Square-Hudson Yards BedRoom - 21B4</t>
  </si>
  <si>
    <t>Private room for 2 with XL full sized bed - 3</t>
  </si>
  <si>
    <t>Charming industrial apartment in trendy Buschwick</t>
  </si>
  <si>
    <t>Beautiful Brownstone Floor</t>
  </si>
  <si>
    <t>Charming and quiet apt near Times Square, 5 people</t>
  </si>
  <si>
    <t>Chic Williamsburg getaway</t>
  </si>
  <si>
    <t>Modern 1BR w/Washer &amp; Dryer (15 Mins to Manhattan)</t>
  </si>
  <si>
    <t>MANHATTAN downtown, super cozy and WiFi</t>
  </si>
  <si>
    <t>Monthly Welcome! Basement! Budget Stay!</t>
  </si>
  <si>
    <t>Comfy purple Room/pet friendly</t>
  </si>
  <si>
    <t>Private Large New 1 br w/soaking tub   Brownstone</t>
  </si>
  <si>
    <t>Amazing apartment in Williamsburg! Prime location!</t>
  </si>
  <si>
    <t>3 Bedroom Apt or Event Space in the East Village</t>
  </si>
  <si>
    <t>NY Townhouse 5 mins to JFK</t>
  </si>
  <si>
    <t>Chic Brownstone Apt. with Outdoor Patio</t>
  </si>
  <si>
    <t>Entire Loft with Private Bath plus Free Parking</t>
  </si>
  <si>
    <t>Queensize room, full bathroom to self, balcony</t>
  </si>
  <si>
    <t>Fabulous  Apt. in Williamsburg, Brooklyn</t>
  </si>
  <si>
    <t>ALL PRIVATE with Kitchenette,Keurig</t>
  </si>
  <si>
    <t>The Lefferts Manor excellent $99per night</t>
  </si>
  <si>
    <t>Cozy Brownstone apt close to J/Z, C and L trains</t>
  </si>
  <si>
    <t>2FLOOR LUXURY Smart Home [Event Listing]</t>
  </si>
  <si>
    <t>Charming remote-friendly flat in historic Bed Stuy</t>
  </si>
  <si>
    <t>Room#2 in Beautiful 3 br Apartment Near Central Pk</t>
  </si>
  <si>
    <t>Sunny Room with Private Bathroom in Great Location</t>
  </si>
  <si>
    <t>New York City Bedroom | Times Square | NYC - 61F1</t>
  </si>
  <si>
    <t>Cozy Room With TV Next To Central Park!</t>
  </si>
  <si>
    <t>5Bedroom Manhattan Superhost triplex + deck+garden</t>
  </si>
  <si>
    <t>Beautiful and Cozy Room in Brooklyn</t>
  </si>
  <si>
    <t>Peaceful space with spectacular sunset views</t>
  </si>
  <si>
    <t>Private Room in Queens</t>
  </si>
  <si>
    <t>1 Bedroom Apartment with Private Terrace</t>
  </si>
  <si>
    <t>A/C room,big,clean,beautiful room New!</t>
  </si>
  <si>
    <t>Comfy Bed Stuy Room</t>
  </si>
  <si>
    <t>Beautiful Apt in Luxury building  Lincoln Center</t>
  </si>
  <si>
    <t>Cozy Home Away from Home- Self Checkin &amp; AC</t>
  </si>
  <si>
    <t>Bohemian Brooklyn Garden Oasis</t>
  </si>
  <si>
    <t>Park-view Vocation Place on Kissena Park in NYC</t>
  </si>
  <si>
    <t>Discounted Manhattan Superhost Garden Apartment</t>
  </si>
  <si>
    <t>Suite Sugar Hill</t>
  </si>
  <si>
    <t>NYCHaven3:</t>
  </si>
  <si>
    <t>Stylish Townhouse with outdoor patio and backyard</t>
  </si>
  <si>
    <t>Private room 15 minutes to Midtown Manhattan.</t>
  </si>
  <si>
    <t>Cozy Starry Room in the Heart of Williamsburg</t>
  </si>
  <si>
    <t>Spacious bright apartment in East Village</t>
  </si>
  <si>
    <t>Chic Sunny Room + Bars, Restaurants &amp; BK Museum</t>
  </si>
  <si>
    <t>Short walk to Times Square/Contact host b4booking1</t>
  </si>
  <si>
    <t>The Broadway Home : Northwest Wing</t>
  </si>
  <si>
    <t>New 3bd in heart of Astoria, 20min from Manhattan!</t>
  </si>
  <si>
    <t>Brooklyn's Finest -3 Mins away from the Subway</t>
  </si>
  <si>
    <t>Flat Macdonough</t>
  </si>
  <si>
    <t>Top floor 2 bedroom in Classic Brownstone</t>
  </si>
  <si>
    <t>2 BR Newly Renovated Luxury Flushing Queens Home</t>
  </si>
  <si>
    <t>The Flatbush Palace</t>
  </si>
  <si>
    <t>ï¼ˆ202ï¼‰private room in downtown Flushingè¿‘åœ°é“å¥¢åŽèˆ’é€‚æ•´æ´å¤§åºŠæˆ¿</t>
  </si>
  <si>
    <t>Williamsburg 1 Bedroom Private Apartment</t>
  </si>
  <si>
    <t>Clean and cozy room, short walk to 3/4 trains.</t>
  </si>
  <si>
    <t>Beautiful Bohemian Long Term</t>
  </si>
  <si>
    <t>Modern Minimalistic Space</t>
  </si>
  <si>
    <t>3 Bedrooms fully renovated on the 4 floor 4(B)</t>
  </si>
  <si>
    <t>Bright &amp; Happy Room on L Train</t>
  </si>
  <si>
    <t>private room in east williamsburg the cozy room</t>
  </si>
  <si>
    <t>Bedroom 15 minutes from Central Park</t>
  </si>
  <si>
    <t>HEART of MANHATTAN, NEW YORK, US</t>
  </si>
  <si>
    <t>Luxury 2200ftÂ² 4-Bedroom in the East Village!</t>
  </si>
  <si>
    <t>Modern New building spacious sunny 1 bedroom apt</t>
  </si>
  <si>
    <t>Perfect, Industrial 4BR/2BA Heart of Brooklyn Loft</t>
  </si>
  <si>
    <t>Room with a VIEW next to Times Square!</t>
  </si>
  <si>
    <t>Romantic hide out brooklyn with  private bathroom</t>
  </si>
  <si>
    <t>Well lit &amp; Spacious Manhattan room near 135th St</t>
  </si>
  <si>
    <t>Clean 4 private room W/ private bathroom near park</t>
  </si>
  <si>
    <t>â˜… Pvt Room in 4BR Duplex â˜… Yard Laundry â˜… Room C</t>
  </si>
  <si>
    <t>Manhattan beautiful fire escape room.</t>
  </si>
  <si>
    <t>Queen BR Amazing Views in Gorgeous Apt. Manhattan</t>
  </si>
  <si>
    <t>Sunny, spacious and charming room in Harlem</t>
  </si>
  <si>
    <t>Luxury Building steps from Times Square NYC</t>
  </si>
  <si>
    <t>3 Bed 2 Full Bath Dream Loft By 4 Train Sleeps 7</t>
  </si>
  <si>
    <t>A) Comfy Private Suite WiFi Laundry JFK Airport</t>
  </si>
  <si>
    <t>Huge 2 Bedroom Very convenient location</t>
  </si>
  <si>
    <t>Designer's Bright 2BR Sublet in East Village</t>
  </si>
  <si>
    <t>Extra Large Room on 143 street</t>
  </si>
  <si>
    <t>Gorgeous NYC Paradise w/ Huge Outdoor Terrace</t>
  </si>
  <si>
    <t>ðŸŒ HUGE TERRACE SUPER CONVENIENT | ðŸš¶WALK TO SUBWAY</t>
  </si>
  <si>
    <t>Sparkling Clean Room and Bath-10 mins to Midtown</t>
  </si>
  <si>
    <t>Living Large in Brooklyn</t>
  </si>
  <si>
    <t>Artsy Queen Bedroom Bushwick Jefferson L Train</t>
  </si>
  <si>
    <t>Great Private Room+ Sleeps 3+ in House Laundry</t>
  </si>
  <si>
    <t>Williamsburg Magic Backyard + parking space</t>
  </si>
  <si>
    <t>Hip Grand Street Studio</t>
  </si>
  <si>
    <t>Spacious 1BD Apartment in the heart of Harlem!</t>
  </si>
  <si>
    <t>MASSIVE 2 BR 2 BATH 15 MIN TO MIDTOWN</t>
  </si>
  <si>
    <t>â­ï¸ 3bed 1.5 bath reno apt, 2 stops to Manhattan â­ï¸</t>
  </si>
  <si>
    <t>Bright Room, 15 Min to Manhattan, Free Coffee</t>
  </si>
  <si>
    <t>Cozy up in Williamsburg</t>
  </si>
  <si>
    <t>Tranquil Haven-8 mins to JFK/LIRR /Air Train Rm.#3</t>
  </si>
  <si>
    <t>SPACIOUS COZY CONVENIENT 3BR, 1 and 1 1/2BA APT!!</t>
  </si>
  <si>
    <t>Super Nice, Quiet Modern 1 Bedroom in Chelsea</t>
  </si>
  <si>
    <t>Beautiful Upper West Side Central Park Apartment</t>
  </si>
  <si>
    <t>Family Friendly Greenpoint Abode w/chef kitchen</t>
  </si>
  <si>
    <t>E Village TownHouse Sanctuary + Patio Garden â­ï¸â­ï¸â­ï¸â­ï¸â­ï¸</t>
  </si>
  <si>
    <t>Bright room in large apt 1 stop from Manhattan</t>
  </si>
  <si>
    <t>Williamsburg's BEST room</t>
  </si>
  <si>
    <t>Renovated flat in the Heart of Williamsburg BK!</t>
  </si>
  <si>
    <t>3BR Duplex in Bushwick (20 Minutes to Manhattan!)</t>
  </si>
  <si>
    <t>Artist's Loft (Williamsburg) feat. by NYTimes</t>
  </si>
  <si>
    <t>NEW 4bedroom 2bath LARGE PRIVATE patio</t>
  </si>
  <si>
    <t>Just off Franklin Ave Spacious apartment</t>
  </si>
  <si>
    <t>Amazing 1 bedroom in the heart of Chelsea!</t>
  </si>
  <si>
    <t>UWS Brnston w Grdn,  Guest Bdrm, 2 bth - opt 2nd b</t>
  </si>
  <si>
    <t>Luxurious Apartment + Amazing Amenities</t>
  </si>
  <si>
    <t>Room in a beautiful apartment BK</t>
  </si>
  <si>
    <t>Private Cozy Room in 3BD Apt with a queen bed</t>
  </si>
  <si>
    <t>Long-term, 3-Level, Family Oasis-Â½ Block to Subway</t>
  </si>
  <si>
    <t>Artsy Clinton Hill Hideout</t>
  </si>
  <si>
    <t>UPPER WEST SIDE:Renovated Private Modern Rm &amp; BR</t>
  </si>
  <si>
    <t>Cozy Private BED&amp;BATH in Bushwick / Williamsburg</t>
  </si>
  <si>
    <t>Private Bdrm &amp; Bath-30-night min-Weekly Houskpr</t>
  </si>
  <si>
    <t>Entire Manhattan 2-Bdrm, Best Locationâ­CLEAN/SAFE</t>
  </si>
  <si>
    <t>Beautiful Brownstone Apartment near Subway</t>
  </si>
  <si>
    <t>Clean &amp; Spacious King Bedroom</t>
  </si>
  <si>
    <t>Large Beautiful Apt~Luxury Building~Midtown Prime</t>
  </si>
  <si>
    <t>Bright, Sunny 2-bedroom in SoHa! #10323</t>
  </si>
  <si>
    <t>Spacious loft with amazing waterfront views</t>
  </si>
  <si>
    <t>Brooklyn love</t>
  </si>
  <si>
    <t>NYC "Night" Theme Room - Sunny, near L train!</t>
  </si>
  <si>
    <t>Sunny King size bedroom in Clinton Hill loft</t>
  </si>
  <si>
    <t>Bushwick/Ridgewood studio garden aptmt w parking</t>
  </si>
  <si>
    <t>Professionally Cleaned Loft Minutes From Manhattan</t>
  </si>
  <si>
    <t>Charming 1 BR + Den  in  Brownstone Apt</t>
  </si>
  <si>
    <t>Pure &amp; cozy Entire 1Bed Apartment</t>
  </si>
  <si>
    <t>Wonderful room in Brooklyn close to Manhattan!</t>
  </si>
  <si>
    <t>New Renovated Bedroom in Prime Manhattan Location</t>
  </si>
  <si>
    <t>Warm, Bright and JUST RIGHT! Brownstone</t>
  </si>
  <si>
    <t>Shared Apartment Near Central Park</t>
  </si>
  <si>
    <t>Cozy room for 1 guest in Basement, 2 min to subway</t>
  </si>
  <si>
    <t>Large Room Near Times Square-NYC-Hudson Yard-33C3</t>
  </si>
  <si>
    <t>Freshly Renovated Greenpoint Gem</t>
  </si>
  <si>
    <t>Spacious and bright room with working table</t>
  </si>
  <si>
    <t>Private Bedroom One Minute from Central Park</t>
  </si>
  <si>
    <t>Bedstuy/Bushwick Triplex</t>
  </si>
  <si>
    <t>Quiet sunny room in Greenpoint Brooklyn</t>
  </si>
  <si>
    <t>Beautiful, cozy place in lively neighborhood</t>
  </si>
  <si>
    <t>Large Sunny Apt w/ Friendly Sisters</t>
  </si>
  <si>
    <t>Room West 119th St for 1</t>
  </si>
  <si>
    <t>Terrace Master Suite @ Northern Lights Mansion</t>
  </si>
  <si>
    <t>Hip, Spacious Room in the Heart of Williamsburg</t>
  </si>
  <si>
    <t>Designed &amp; Cozy Apartment in Brooklyn 770</t>
  </si>
  <si>
    <t>High end Renovated one bedroom- sutton place</t>
  </si>
  <si>
    <t>Beautiful well located studio close to everything</t>
  </si>
  <si>
    <t>Clean private modern bedroom with balcony</t>
  </si>
  <si>
    <t>Stunning &amp; Unique Duplex With Private Roof Deck!</t>
  </si>
  <si>
    <t>Shared Room in Astoria 1 stop from Manhattan 105</t>
  </si>
  <si>
    <t>Private Cozy Apartment in East Flatbush near Train</t>
  </si>
  <si>
    <t>MidtownEast,Furnished, Large,Sunny</t>
  </si>
  <si>
    <t>Emerald Suite @ Northern Lights Mansion.</t>
  </si>
  <si>
    <t>Large Furnished Room Near B'wayã€€</t>
  </si>
  <si>
    <t>Sugar Hill Rest Stop</t>
  </si>
  <si>
    <t>Beautiful 1 BR w/ Exposed Brick</t>
  </si>
  <si>
    <t>Beautiful cozy apt Penn Station.!</t>
  </si>
  <si>
    <t>Luxury Apartment close to Time Square</t>
  </si>
  <si>
    <t>The Cozy-Steps from Subway to JFK &amp; Manhattan</t>
  </si>
  <si>
    <t>East Village 1250sq ft Venue w/ Outdoor Space</t>
  </si>
  <si>
    <t>Private room 2 blocks from Central Park</t>
  </si>
  <si>
    <t>Hipster hideaway in the heart of Williamsburg</t>
  </si>
  <si>
    <t>East Village Nest</t>
  </si>
  <si>
    <t>Spacious Upper East Side  one bedroom apartment!</t>
  </si>
  <si>
    <t>Amazing Location New York City Center Room! - 41D2</t>
  </si>
  <si>
    <t>Warm, cozy room in the heart of the East Village</t>
  </si>
  <si>
    <t>NO XTRA FEES! Work Remote Staycation! 2/5 train</t>
  </si>
  <si>
    <t>â¤ï¸ Historic Home NEXT to Metro w/ Backyard &amp; Deck â­ï¸</t>
  </si>
  <si>
    <t>Cozy Bedroom, 15 mins to Manhattan.</t>
  </si>
  <si>
    <t>Studio in the Heart of Chelsea-Shared Bathroom</t>
  </si>
  <si>
    <t>5BR/3BA w/ Deck! Fully sanitized! Near Hospitals!</t>
  </si>
  <si>
    <t>HUGE 18x18 bd 10" ceilings. B</t>
  </si>
  <si>
    <t>Cozy Room in Williamsburg</t>
  </si>
  <si>
    <t>Entire Townhouse basement w/ private bath/living</t>
  </si>
  <si>
    <t>The Broadway Home : North Wing</t>
  </si>
  <si>
    <t>Cozy Traveler's Room with Terrace in Brooklyn!</t>
  </si>
  <si>
    <t>Beautiful 2 bedNear TIME SQUARE</t>
  </si>
  <si>
    <t>Spacious Studio/1 Bedroom in Williamsburg</t>
  </si>
  <si>
    <t>Penthouse Cottage style In UWS    2 to 4 people</t>
  </si>
  <si>
    <t>Sunny Cute Room</t>
  </si>
  <si>
    <t>Quiet Brooklyn Room - Cheap Stay</t>
  </si>
  <si>
    <t>A/C room,beautiful room **only female*</t>
  </si>
  <si>
    <t>A perfect Private living room in  @times square</t>
  </si>
  <si>
    <t>Spacious 6BR in Bushwick (20 Minutes to Manhattan)</t>
  </si>
  <si>
    <t>Central Location, 1 Block from Subway, Great Price</t>
  </si>
  <si>
    <t>Entire 1 Bedroom Apt.  Inside Brownstone. #2</t>
  </si>
  <si>
    <t>Manhattan  renovated flat near Central Park.</t>
  </si>
  <si>
    <t>Big, King-bed room in cool EV apt!</t>
  </si>
  <si>
    <t>Apartment One Bedroom #9</t>
  </si>
  <si>
    <t>Room Comfortable&amp; Clean for Vacation close to JFK</t>
  </si>
  <si>
    <t>Better Than A Hotel Studio Size Suite</t>
  </si>
  <si>
    <t>Private Room in Brooklyn Close to Metro!</t>
  </si>
  <si>
    <t>Extremely Large Room in Remodeled Brownstone!</t>
  </si>
  <si>
    <t>Large and bright bedroom 25 min from Manhattan</t>
  </si>
  <si>
    <t>King Size bedroom (private bath)</t>
  </si>
  <si>
    <t>Gorgeous Modern Private Room! *Not a Shared Space*</t>
  </si>
  <si>
    <t>Apartment One Bedroom #6</t>
  </si>
  <si>
    <t>Ponerse las Pilas-VIVO NYC!!!</t>
  </si>
  <si>
    <t>One bedroom close to Central Park</t>
  </si>
  <si>
    <t>Steps to Central Park and Ur Own Movie Theatre!!</t>
  </si>
  <si>
    <t>Private Room for Cool Low Maintenance Person #1</t>
  </si>
  <si>
    <t>Bright and Lovely Room Near Manhattan and LGA</t>
  </si>
  <si>
    <t>Cozy Greenpoint Room with peaceful backyard</t>
  </si>
  <si>
    <t>BESIDE TIMES SQUARE MANHATTAN LOCATION</t>
  </si>
  <si>
    <t>Super Clean - Long Term Stay Williamsburg</t>
  </si>
  <si>
    <t>Comfortable SOFA BED in an apt 25 min to manhattan</t>
  </si>
  <si>
    <t>PRIVATE Morningside Park Townhouse W 112th</t>
  </si>
  <si>
    <t>Brooklyn Charm, Close to Manhattan (30+ days only)</t>
  </si>
  <si>
    <t>Great Room Near Times Square &amp; Hudson Yards - 63F1</t>
  </si>
  <si>
    <t>Clean and spacious loft in Chelsea</t>
  </si>
  <si>
    <t>Gorgeous Room steps from 4,5,6 trains and C.Park !</t>
  </si>
  <si>
    <t>Modern Room with Bathroom near Central Park</t>
  </si>
  <si>
    <t>Stylish comfortable guest room in NYC!</t>
  </si>
  <si>
    <t>1 Bedroom UES Apartment</t>
  </si>
  <si>
    <t>Spacious Brooklyn Loft -Next to Domino Park</t>
  </si>
  <si>
    <t>A Bright &amp; Cozy Room in Clean Bedstuy Apartment!</t>
  </si>
  <si>
    <t>â™¥Entire Sunshine of the Spotless Mind movie  roomâ™¥</t>
  </si>
  <si>
    <t>PRIVATE TOWNHOUSE Gatherings + Film +Weddings</t>
  </si>
  <si>
    <t>First Review</t>
  </si>
  <si>
    <t>Instant Book</t>
  </si>
  <si>
    <t>No</t>
  </si>
  <si>
    <t>Yes</t>
  </si>
  <si>
    <t>Host Location</t>
  </si>
  <si>
    <t>Response Time</t>
  </si>
  <si>
    <t>Response Rate</t>
  </si>
  <si>
    <t>Acceptance Rate</t>
  </si>
  <si>
    <t>Superhost</t>
  </si>
  <si>
    <t>New York, New York, United States</t>
  </si>
  <si>
    <t>Within a day</t>
  </si>
  <si>
    <t>Within a few hours</t>
  </si>
  <si>
    <t>Brooklyn, New York, United States</t>
  </si>
  <si>
    <t>Within an hour</t>
  </si>
  <si>
    <t>Bronx, New York, United States</t>
  </si>
  <si>
    <t>A few days or more</t>
  </si>
  <si>
    <t>Queens, New York, United States</t>
  </si>
  <si>
    <t>Wiang, Chiang Rai, Thailand</t>
  </si>
  <si>
    <t>Paris, Île-de-France, France</t>
  </si>
  <si>
    <t>Des Moines, Iowa, United States</t>
  </si>
  <si>
    <t>Wyandanch, New York, United States</t>
  </si>
  <si>
    <t>Buffalo, New York, United States</t>
  </si>
  <si>
    <t>Fayetteville, Georgia, United States</t>
  </si>
  <si>
    <t>Worthington, Ohio, United States</t>
  </si>
  <si>
    <t>Plainsboro Township, New Jersey, United States</t>
  </si>
  <si>
    <t>Lawrence, New York, United States</t>
  </si>
  <si>
    <t>The Bronx, New York, United States</t>
  </si>
  <si>
    <t>Staten Island, New York, United States</t>
  </si>
  <si>
    <t>Toronto, Ontario, Canada</t>
  </si>
  <si>
    <t>Los Angeles, California, United States</t>
  </si>
  <si>
    <t>Miami, Florida, United States</t>
  </si>
  <si>
    <t>Capitol Heights, Maryland, United States</t>
  </si>
  <si>
    <t>Atlanta, Georgia, United States</t>
  </si>
  <si>
    <t>La Tebaida, Quindio, Colombia</t>
  </si>
  <si>
    <t>Georgetown, Colorado, United States</t>
  </si>
  <si>
    <t>Hackensack, New Jersey, United States</t>
  </si>
  <si>
    <t>Sydney, New South Wales, Australia</t>
  </si>
  <si>
    <t>Manhattan, New York, United States</t>
  </si>
  <si>
    <t>Lima, Lima, Peru</t>
  </si>
  <si>
    <t>White Plains, New York, United States</t>
  </si>
  <si>
    <t>Boston, Massachusetts, United States</t>
  </si>
  <si>
    <t>London, England, United Kingdom</t>
  </si>
  <si>
    <t>Irvine, California, United States</t>
  </si>
  <si>
    <t>Christiana, Delaware, United States</t>
  </si>
  <si>
    <t>New City, New York, United States</t>
  </si>
  <si>
    <t>Kings Park, New York, United States</t>
  </si>
  <si>
    <t>Ipswich, Massachusetts, United States</t>
  </si>
  <si>
    <t>Mortagne, Grand Est, France</t>
  </si>
  <si>
    <t>Jersey City, New Jersey, United States</t>
  </si>
  <si>
    <t>Berlin, Berlin, Germany</t>
  </si>
  <si>
    <t>Norwalk, Connecticut, United States</t>
  </si>
  <si>
    <t>Little Silver, New Jersey, United States</t>
  </si>
  <si>
    <t>Saint Petersburg, Florida, United States</t>
  </si>
  <si>
    <t>Bondi Beach, New South Wales, Australia</t>
  </si>
  <si>
    <t>Belleair, Florida, United States</t>
  </si>
  <si>
    <t>Newark, New Jersey, United States</t>
  </si>
  <si>
    <t>Montreal, Quebec, Canada</t>
  </si>
  <si>
    <t>Wantagh, New York, United States</t>
  </si>
  <si>
    <t>Rome, Lazio, Italy</t>
  </si>
  <si>
    <t>Aguascalientes, Aguascalientes, Mexico</t>
  </si>
  <si>
    <t>Perm, Perm Krai, Russia</t>
  </si>
  <si>
    <t>Saddle River, New Jersey, United States</t>
  </si>
  <si>
    <t>Weehawken, New Jersey, United States</t>
  </si>
  <si>
    <t>Burbank, California, United States</t>
  </si>
  <si>
    <t>Arecibo, Arecibo, Puerto Rico</t>
  </si>
  <si>
    <t>Austin, Texas, United States</t>
  </si>
  <si>
    <t>Berkeley, California, United States</t>
  </si>
  <si>
    <t>Copake, New York, United States</t>
  </si>
  <si>
    <t>Wethersfield, Connecticut, United States</t>
  </si>
  <si>
    <t>Vancouver, British Columbia, Canada</t>
  </si>
  <si>
    <t>West Babylon, New York, United States</t>
  </si>
  <si>
    <t>Cagliari, Sardinia, Italy</t>
  </si>
  <si>
    <t>Philadelphia, Pennsylvania, United States</t>
  </si>
  <si>
    <t>Tampa, Florida, United States</t>
  </si>
  <si>
    <t>Long Beach, New York, United States</t>
  </si>
  <si>
    <t>Pinellas Park, Florida, United States</t>
  </si>
  <si>
    <t>Yonkers, New York, United States</t>
  </si>
  <si>
    <t>Santa Clarita, California, United States</t>
  </si>
  <si>
    <t>Hoboken, New Jersey, United States</t>
  </si>
  <si>
    <t>Shrewsbury Township, New Jersey, United States</t>
  </si>
  <si>
    <t>Maine, New York, United States</t>
  </si>
  <si>
    <t>Tel Aviv-Yafo, Tel Aviv District, Israel</t>
  </si>
  <si>
    <t>Winter Haven, Florida, United States</t>
  </si>
  <si>
    <t>Beacon, New York, United States</t>
  </si>
  <si>
    <t>San Francisco, California, United States</t>
  </si>
  <si>
    <t>Summerville, South Carolina, United States</t>
  </si>
  <si>
    <t>Eagles Mere, Pennsylvania, United States</t>
  </si>
  <si>
    <t>Fort Myers, Florida, United States</t>
  </si>
  <si>
    <t>Pembroke Pines, Florida, United States</t>
  </si>
  <si>
    <t>Lima, Callao Region, Peru</t>
  </si>
  <si>
    <t>Pinheiros, Estado de Sao Paulo, Brazil</t>
  </si>
  <si>
    <t>South Burlington, Vermont, United States</t>
  </si>
  <si>
    <t>Franklin Square, New York, United States</t>
  </si>
  <si>
    <t>Media, Pennsylvania, United States</t>
  </si>
  <si>
    <t>Edgewater, New Jersey, United States</t>
  </si>
  <si>
    <t>Seattle, Washington, United States</t>
  </si>
  <si>
    <t>Jericho, Vermont, United States</t>
  </si>
  <si>
    <t>Yucca Valley, California, United States</t>
  </si>
  <si>
    <t>Modesto, California, United States</t>
  </si>
  <si>
    <t>Salt Lake City, Utah, United States</t>
  </si>
  <si>
    <t>Coral Springs, Florida, United States</t>
  </si>
  <si>
    <t>Teaneck, New Jersey, United States</t>
  </si>
  <si>
    <t>Washington, District of Columbia, United States</t>
  </si>
  <si>
    <t>Cold Spring, New York, United States</t>
  </si>
  <si>
    <t>Agropoli, Campania, Italy</t>
  </si>
  <si>
    <t>Milan, Lombardy, Italy</t>
  </si>
  <si>
    <t>Adelphi, Maryland, United States</t>
  </si>
  <si>
    <t>Dix Hills, New York, United States</t>
  </si>
  <si>
    <t>Wilton, Connecticut, United States</t>
  </si>
  <si>
    <t>Parrish, Florida, United States</t>
  </si>
  <si>
    <t>Boca Raton, Florida, United States</t>
  </si>
  <si>
    <t>Mwanza, Mwanza, Tanzania</t>
  </si>
  <si>
    <t>West Milford, New Jersey, United States</t>
  </si>
  <si>
    <t>Cape Town, Western Cape, South Africa</t>
  </si>
  <si>
    <t>Englewood, New Jersey, United States</t>
  </si>
  <si>
    <t>Rochester, New York, United States</t>
  </si>
  <si>
    <t>Silver Spring, Maryland, United States</t>
  </si>
  <si>
    <t>Wilmington, Delaware, United States</t>
  </si>
  <si>
    <t>Baltimore, Maryland, United States</t>
  </si>
  <si>
    <t>Naucalpan de Juarez, State of Mexico, Mexico</t>
  </si>
  <si>
    <t>Cartagena, Caribe, Colombia</t>
  </si>
  <si>
    <t>Hampton, Illinois, United States</t>
  </si>
  <si>
    <t>Athens, Attica, Greece</t>
  </si>
  <si>
    <t>Halcottsville, New York, United States</t>
  </si>
  <si>
    <t>Denver, Colorado, United States</t>
  </si>
  <si>
    <t>Miami Beach, Florida, United States</t>
  </si>
  <si>
    <t>Elda, Valencian Community, Spain</t>
  </si>
  <si>
    <t>Jupiter, Florida, United States</t>
  </si>
  <si>
    <t>Las Vegas, Nevada, United States</t>
  </si>
  <si>
    <t>Warren, New Jersey, United States</t>
  </si>
  <si>
    <t>Halton Hills, Ontario, Canada</t>
  </si>
  <si>
    <t>LaPlace, Louisiana, United States</t>
  </si>
  <si>
    <t>Portland, Oregon, United States</t>
  </si>
  <si>
    <t>Nuremberg, Bavaria, Germany</t>
  </si>
  <si>
    <t>Manhasset, New York, United States</t>
  </si>
  <si>
    <t>Bloomfield, New Jersey, United States</t>
  </si>
  <si>
    <t>Tenafly, New Jersey, United States</t>
  </si>
  <si>
    <t>Villa Lugano, Buenos Aires, Argentina</t>
  </si>
  <si>
    <t>Orlando, Florida, United States</t>
  </si>
  <si>
    <t>Opol, Northern Mindanao, Philippines</t>
  </si>
  <si>
    <t>Calgary, Alberta, Canada</t>
  </si>
  <si>
    <t>Floral Park, New York, United States</t>
  </si>
  <si>
    <t>Florence Township, New Jersey, United States</t>
  </si>
  <si>
    <t>Hawthorne, New Jersey, United States</t>
  </si>
  <si>
    <t>Terre Haute, Indiana, United States</t>
  </si>
  <si>
    <t>Stockholm, Stockholm, Sweden</t>
  </si>
  <si>
    <t>Warminster, Pennsylvania, United States</t>
  </si>
  <si>
    <t>Sanford, North Carolina, United States</t>
  </si>
  <si>
    <t>Bilbao, Basque Country, Spain</t>
  </si>
  <si>
    <t>Chicago, Illinois, United States</t>
  </si>
  <si>
    <t>Franklin Lakes, New Jersey, United States</t>
  </si>
  <si>
    <t>Hillsborough, California, United States</t>
  </si>
  <si>
    <t>Valley Stream, New York, United States</t>
  </si>
  <si>
    <t>Santo Domingo, Santo Domingo de los Tsachilas, Ecuador</t>
  </si>
  <si>
    <t>San Miguel de Allende, Guanajuato, Mexico</t>
  </si>
  <si>
    <t>Stonington, Connecticut, United States</t>
  </si>
  <si>
    <t>Freeport, New York, United States</t>
  </si>
  <si>
    <t>Nashville, Tennessee, United States</t>
  </si>
  <si>
    <t>Bedford, New York, United States</t>
  </si>
  <si>
    <t>Mound House, Nevada, United States</t>
  </si>
  <si>
    <t>Irving, Texas, United States</t>
  </si>
  <si>
    <t>Stowe, Vermont, United States</t>
  </si>
  <si>
    <t>Broomfield, Colorado, United States</t>
  </si>
  <si>
    <t>Providence, Rhode Island, United States</t>
  </si>
  <si>
    <t>Charleston, South Carolina, United States</t>
  </si>
  <si>
    <t>Alicante, Valencian Community, Spain</t>
  </si>
  <si>
    <t>Midway, Utah, United States</t>
  </si>
  <si>
    <t>Lutz, Florida, United States</t>
  </si>
  <si>
    <t>Barcelona, Catalonia, Spain</t>
  </si>
  <si>
    <t>Franklin, North Carolina, United States</t>
  </si>
  <si>
    <t>Mastic Beach, New York, United States</t>
  </si>
  <si>
    <t>Los Angeles, Biobio, Chile</t>
  </si>
  <si>
    <t>Huntington Station, New York, United States</t>
  </si>
  <si>
    <t>New Castle, Delaware, United States</t>
  </si>
  <si>
    <t>Deer Park, New York, United States</t>
  </si>
  <si>
    <t>Elmwood Park, New Jersey, United States</t>
  </si>
  <si>
    <t>Denville, New Jersey, United States</t>
  </si>
  <si>
    <t>Guadalajara, Jalisco, Mexico</t>
  </si>
  <si>
    <t>Roxbury Township, New Jersey, United States</t>
  </si>
  <si>
    <t>New Hyde Park, New York, United States</t>
  </si>
  <si>
    <t>Punta del Diablo, Rocha Department, Uruguay</t>
  </si>
  <si>
    <t>San Diego, California, United States</t>
  </si>
  <si>
    <t>Greensboro, North Carolina, United States</t>
  </si>
  <si>
    <t>Tours, Centre-Val de Loire, France</t>
  </si>
  <si>
    <t>Cancun, Quintana Roo, Mexico</t>
  </si>
  <si>
    <t>Belo Horizonte, Minas Gerais, Brazil</t>
  </si>
  <si>
    <t>West New York, New Jersey, United States</t>
  </si>
  <si>
    <t>Malibu, California, United States</t>
  </si>
  <si>
    <t>Westbury, New York, United States</t>
  </si>
  <si>
    <t>Cape Coral, Florida, United States</t>
  </si>
  <si>
    <t>Mouans-Sartoux, Provence-Alpes-Cote d'Azur, France</t>
  </si>
  <si>
    <t>Zagreb, Zagreb County, Croatia</t>
  </si>
  <si>
    <t>Clinton Corners, New York, United States</t>
  </si>
  <si>
    <t>South Orange, New Jersey, United States</t>
  </si>
  <si>
    <t>Woodbury, New York, United States</t>
  </si>
  <si>
    <t>Agua Dulce, California, United States</t>
  </si>
  <si>
    <t>Hartford, Connecticut, United States</t>
  </si>
  <si>
    <t>Irvington, New Jersey, United States</t>
  </si>
  <si>
    <t>Oakland, California, United States</t>
  </si>
  <si>
    <t>Little Falls, New York, United States</t>
  </si>
  <si>
    <t>Yorba Linda, California, United States</t>
  </si>
  <si>
    <t>Amityville, New York, United States</t>
  </si>
  <si>
    <t>Bergenfield, New Jersey, United States</t>
  </si>
  <si>
    <t>Freehold, New Jersey, United States</t>
  </si>
  <si>
    <t>Cherry Hill, New Jersey, United States</t>
  </si>
  <si>
    <t>Omaha, Nebraska, United States</t>
  </si>
  <si>
    <t>Santa Monica, California, United States</t>
  </si>
  <si>
    <t>Palisades Park, New Jersey, United States</t>
  </si>
  <si>
    <t>Savannah, Georgia, United States</t>
  </si>
  <si>
    <t>Hollywood, Florida, United States</t>
  </si>
  <si>
    <t>Dallas, Texas, United States</t>
  </si>
  <si>
    <t>Raleigh, North Carolina, United States</t>
  </si>
  <si>
    <t>Fort Lee, New Jersey, United States</t>
  </si>
  <si>
    <t>Turin, Piedmont, Italy</t>
  </si>
  <si>
    <t>Buena Park, California, United States</t>
  </si>
  <si>
    <t>West Palm Beach, Florida, United States</t>
  </si>
  <si>
    <t>Bellwood, Illinois, United States</t>
  </si>
  <si>
    <t>Manila, Metro Manila, Philippines</t>
  </si>
  <si>
    <t>Montauk, New York, United States</t>
  </si>
  <si>
    <t>First Review:</t>
  </si>
  <si>
    <t>20080827</t>
  </si>
  <si>
    <t>20080907</t>
  </si>
  <si>
    <t>20080910</t>
  </si>
  <si>
    <t>20081119</t>
  </si>
  <si>
    <t>20081212</t>
  </si>
  <si>
    <t>20090129</t>
  </si>
  <si>
    <t>20090210</t>
  </si>
  <si>
    <t>20090303</t>
  </si>
  <si>
    <t>20090321</t>
  </si>
  <si>
    <t>20090327</t>
  </si>
  <si>
    <t>20090404</t>
  </si>
  <si>
    <t>20090428</t>
  </si>
  <si>
    <t>20090504</t>
  </si>
  <si>
    <t>20090512</t>
  </si>
  <si>
    <t>20090521</t>
  </si>
  <si>
    <t>20090530</t>
  </si>
  <si>
    <t>20090610</t>
  </si>
  <si>
    <t>20090616</t>
  </si>
  <si>
    <t>20090620</t>
  </si>
  <si>
    <t>20090625</t>
  </si>
  <si>
    <t>20090707</t>
  </si>
  <si>
    <t>20090710</t>
  </si>
  <si>
    <t>20090713</t>
  </si>
  <si>
    <t>20090727</t>
  </si>
  <si>
    <t>20090729</t>
  </si>
  <si>
    <t>20090801</t>
  </si>
  <si>
    <t>20090812</t>
  </si>
  <si>
    <t>20090817</t>
  </si>
  <si>
    <t>20090903</t>
  </si>
  <si>
    <t>20090907</t>
  </si>
  <si>
    <t>20090914</t>
  </si>
  <si>
    <t>20090921</t>
  </si>
  <si>
    <t>20091011</t>
  </si>
  <si>
    <t>20091013</t>
  </si>
  <si>
    <t>20091019</t>
  </si>
  <si>
    <t>20091031</t>
  </si>
  <si>
    <t>20091112</t>
  </si>
  <si>
    <t>20091114</t>
  </si>
  <si>
    <t>20091117</t>
  </si>
  <si>
    <t>20091121</t>
  </si>
  <si>
    <t>20091122</t>
  </si>
  <si>
    <t>20091127</t>
  </si>
  <si>
    <t>20091128</t>
  </si>
  <si>
    <t>20091129</t>
  </si>
  <si>
    <t>20091203</t>
  </si>
  <si>
    <t>20091205</t>
  </si>
  <si>
    <t>20091208</t>
  </si>
  <si>
    <t>20091212</t>
  </si>
  <si>
    <t>20091213</t>
  </si>
  <si>
    <t>20091219</t>
  </si>
  <si>
    <t>20091220</t>
  </si>
  <si>
    <t>20091225</t>
  </si>
  <si>
    <t>20091226</t>
  </si>
  <si>
    <t>20091228</t>
  </si>
  <si>
    <t>20100104</t>
  </si>
  <si>
    <t>20100108</t>
  </si>
  <si>
    <t>20100111</t>
  </si>
  <si>
    <t>20100120</t>
  </si>
  <si>
    <t>20100124</t>
  </si>
  <si>
    <t>20100128</t>
  </si>
  <si>
    <t>20100131</t>
  </si>
  <si>
    <t>20100209</t>
  </si>
  <si>
    <t>20100217</t>
  </si>
  <si>
    <t>20100223</t>
  </si>
  <si>
    <t>20100301</t>
  </si>
  <si>
    <t>20100302</t>
  </si>
  <si>
    <t>20100314</t>
  </si>
  <si>
    <t>20100316</t>
  </si>
  <si>
    <t>20100322</t>
  </si>
  <si>
    <t>20100331</t>
  </si>
  <si>
    <t>20100411</t>
  </si>
  <si>
    <t>20100412</t>
  </si>
  <si>
    <t>20100415</t>
  </si>
  <si>
    <t>20100417</t>
  </si>
  <si>
    <t>20100418</t>
  </si>
  <si>
    <t>20100420</t>
  </si>
  <si>
    <t>20100427</t>
  </si>
  <si>
    <t>20100429</t>
  </si>
  <si>
    <t>20100501</t>
  </si>
  <si>
    <t>20100502</t>
  </si>
  <si>
    <t>20100503</t>
  </si>
  <si>
    <t>20100506</t>
  </si>
  <si>
    <t>20100507</t>
  </si>
  <si>
    <t>20100513</t>
  </si>
  <si>
    <t>20100516</t>
  </si>
  <si>
    <t>20100517</t>
  </si>
  <si>
    <t>20100520</t>
  </si>
  <si>
    <t>20100601</t>
  </si>
  <si>
    <t>20100603</t>
  </si>
  <si>
    <t>20100612</t>
  </si>
  <si>
    <t>20100619</t>
  </si>
  <si>
    <t>20100627</t>
  </si>
  <si>
    <t>20100702</t>
  </si>
  <si>
    <t>20100707</t>
  </si>
  <si>
    <t>20100712</t>
  </si>
  <si>
    <t>20100716</t>
  </si>
  <si>
    <t>20100722</t>
  </si>
  <si>
    <t>20100724</t>
  </si>
  <si>
    <t>20100727</t>
  </si>
  <si>
    <t>20100728</t>
  </si>
  <si>
    <t>20100729</t>
  </si>
  <si>
    <t>20100731</t>
  </si>
  <si>
    <t>20100803</t>
  </si>
  <si>
    <t>20100804</t>
  </si>
  <si>
    <t>20100806</t>
  </si>
  <si>
    <t>20100810</t>
  </si>
  <si>
    <t>20100817</t>
  </si>
  <si>
    <t>20100819</t>
  </si>
  <si>
    <t>20100821</t>
  </si>
  <si>
    <t>20100822</t>
  </si>
  <si>
    <t>20100823</t>
  </si>
  <si>
    <t>20100824</t>
  </si>
  <si>
    <t>20100825</t>
  </si>
  <si>
    <t>20100829</t>
  </si>
  <si>
    <t>20100831</t>
  </si>
  <si>
    <t>20100910</t>
  </si>
  <si>
    <t>20100915</t>
  </si>
  <si>
    <t>20100926</t>
  </si>
  <si>
    <t>20100929</t>
  </si>
  <si>
    <t>20101006</t>
  </si>
  <si>
    <t>20101007</t>
  </si>
  <si>
    <t>20101009</t>
  </si>
  <si>
    <t>20101013</t>
  </si>
  <si>
    <t>20101016</t>
  </si>
  <si>
    <t>20101018</t>
  </si>
  <si>
    <t>20101019</t>
  </si>
  <si>
    <t>20101021</t>
  </si>
  <si>
    <t>20101026</t>
  </si>
  <si>
    <t>20101027</t>
  </si>
  <si>
    <t>20101029</t>
  </si>
  <si>
    <t>20101030</t>
  </si>
  <si>
    <t>20101101</t>
  </si>
  <si>
    <t>20101103</t>
  </si>
  <si>
    <t>20101104</t>
  </si>
  <si>
    <t>20101108</t>
  </si>
  <si>
    <t>20101111</t>
  </si>
  <si>
    <t>20101116</t>
  </si>
  <si>
    <t>20101117</t>
  </si>
  <si>
    <t>20101119</t>
  </si>
  <si>
    <t>20101120</t>
  </si>
  <si>
    <t>20101123</t>
  </si>
  <si>
    <t>20101129</t>
  </si>
  <si>
    <t>20101201</t>
  </si>
  <si>
    <t>20101202</t>
  </si>
  <si>
    <t>20101209</t>
  </si>
  <si>
    <t>20101210</t>
  </si>
  <si>
    <t>20101211</t>
  </si>
  <si>
    <t>20101214</t>
  </si>
  <si>
    <t>20101216</t>
  </si>
  <si>
    <t>20101219</t>
  </si>
  <si>
    <t>20101220</t>
  </si>
  <si>
    <t>20101221</t>
  </si>
  <si>
    <t>20101222</t>
  </si>
  <si>
    <t>20101229</t>
  </si>
  <si>
    <t>20101231</t>
  </si>
  <si>
    <t>20110110</t>
  </si>
  <si>
    <t>20110111</t>
  </si>
  <si>
    <t>20110112</t>
  </si>
  <si>
    <t>20110114</t>
  </si>
  <si>
    <t>20110117</t>
  </si>
  <si>
    <t>20110118</t>
  </si>
  <si>
    <t>20110122</t>
  </si>
  <si>
    <t>20110129</t>
  </si>
  <si>
    <t>20110213</t>
  </si>
  <si>
    <t>20110214</t>
  </si>
  <si>
    <t>20110218</t>
  </si>
  <si>
    <t>20110221</t>
  </si>
  <si>
    <t>20110222</t>
  </si>
  <si>
    <t>20110223</t>
  </si>
  <si>
    <t>20110224</t>
  </si>
  <si>
    <t>20110225</t>
  </si>
  <si>
    <t>20110226</t>
  </si>
  <si>
    <t>20110301</t>
  </si>
  <si>
    <t>20110303</t>
  </si>
  <si>
    <t>20110306</t>
  </si>
  <si>
    <t>20110307</t>
  </si>
  <si>
    <t>20110309</t>
  </si>
  <si>
    <t>20110310</t>
  </si>
  <si>
    <t>20110311</t>
  </si>
  <si>
    <t>20110313</t>
  </si>
  <si>
    <t>20110323</t>
  </si>
  <si>
    <t>20110326</t>
  </si>
  <si>
    <t>20110327</t>
  </si>
  <si>
    <t>20110330</t>
  </si>
  <si>
    <t>20110402</t>
  </si>
  <si>
    <t>20110403</t>
  </si>
  <si>
    <t>20110410</t>
  </si>
  <si>
    <t>20110411</t>
  </si>
  <si>
    <t>20110414</t>
  </si>
  <si>
    <t>20110416</t>
  </si>
  <si>
    <t>20110418</t>
  </si>
  <si>
    <t>20110419</t>
  </si>
  <si>
    <t>20110420</t>
  </si>
  <si>
    <t>20110423</t>
  </si>
  <si>
    <t>20110427</t>
  </si>
  <si>
    <t>20110502</t>
  </si>
  <si>
    <t>20110508</t>
  </si>
  <si>
    <t>20110510</t>
  </si>
  <si>
    <t>20110511</t>
  </si>
  <si>
    <t>20110513</t>
  </si>
  <si>
    <t>20110514</t>
  </si>
  <si>
    <t>20110515</t>
  </si>
  <si>
    <t>20110518</t>
  </si>
  <si>
    <t>20110520</t>
  </si>
  <si>
    <t>20110522</t>
  </si>
  <si>
    <t>20110523</t>
  </si>
  <si>
    <t>20110524</t>
  </si>
  <si>
    <t>20110525</t>
  </si>
  <si>
    <t>20110526</t>
  </si>
  <si>
    <t>20110530</t>
  </si>
  <si>
    <t>20110531</t>
  </si>
  <si>
    <t>20110602</t>
  </si>
  <si>
    <t>20110604</t>
  </si>
  <si>
    <t>20110606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</si>
  <si>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</si>
  <si>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</si>
  <si>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</si>
  <si>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</si>
  <si>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</si>
  <si>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</si>
  <si>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</si>
  <si>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</si>
  <si>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</si>
  <si>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</si>
  <si>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</si>
  <si>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</si>
  <si>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</si>
  <si>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</si>
  <si>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</si>
  <si>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</si>
  <si>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</si>
  <si>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</si>
  <si>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20110629</t>
  </si>
  <si>
    <t>20110703</t>
  </si>
  <si>
    <t>20110704</t>
  </si>
  <si>
    <t>20110706</t>
  </si>
  <si>
    <t>20110707</t>
  </si>
  <si>
    <t>20110708</t>
  </si>
  <si>
    <t>20110710</t>
  </si>
  <si>
    <t>20110711</t>
  </si>
  <si>
    <t>20110712</t>
  </si>
  <si>
    <t>20110713</t>
  </si>
  <si>
    <t>20110714</t>
  </si>
  <si>
    <t>20110716</t>
  </si>
  <si>
    <t>20110717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</si>
  <si>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</si>
  <si>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</si>
  <si>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</si>
  <si>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</si>
  <si>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</si>
  <si>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</si>
  <si>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</si>
  <si>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</si>
  <si>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20110729</t>
  </si>
  <si>
    <t>20110731</t>
  </si>
  <si>
    <t>20110802</t>
  </si>
  <si>
    <t>20110803</t>
  </si>
  <si>
    <t>20110804</t>
  </si>
  <si>
    <t>20110805</t>
  </si>
  <si>
    <t>20110808</t>
  </si>
  <si>
    <t>20110812</t>
  </si>
  <si>
    <t>20110813</t>
  </si>
  <si>
    <t>20110815</t>
  </si>
  <si>
    <t>20110816</t>
  </si>
  <si>
    <t>20110821</t>
  </si>
  <si>
    <t>20110824</t>
  </si>
  <si>
    <t>20110825</t>
  </si>
  <si>
    <t>20110828</t>
  </si>
  <si>
    <t>20110829</t>
  </si>
  <si>
    <t>20110831</t>
  </si>
  <si>
    <t>20110902</t>
  </si>
  <si>
    <t>20110903</t>
  </si>
  <si>
    <t>20110905</t>
  </si>
  <si>
    <t>20110906</t>
  </si>
  <si>
    <t>20110910</t>
  </si>
  <si>
    <t>20110911</t>
  </si>
  <si>
    <t>20110912</t>
  </si>
  <si>
    <t>20110914</t>
  </si>
  <si>
    <t>20110915</t>
  </si>
  <si>
    <t>20110916</t>
  </si>
  <si>
    <t>20110917</t>
  </si>
  <si>
    <t>20110919</t>
  </si>
  <si>
    <t>20110920</t>
  </si>
  <si>
    <t>20110921</t>
  </si>
  <si>
    <t>20110922</t>
  </si>
  <si>
    <t>20110923</t>
  </si>
  <si>
    <t>20110924</t>
  </si>
  <si>
    <t>20110926</t>
  </si>
  <si>
    <t>20110927</t>
  </si>
  <si>
    <t>20110929</t>
  </si>
  <si>
    <t>20111002</t>
  </si>
  <si>
    <t>20111003</t>
  </si>
  <si>
    <t>20111004</t>
  </si>
  <si>
    <t>20111005</t>
  </si>
  <si>
    <t>20111007</t>
  </si>
  <si>
    <t>20111008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</si>
  <si>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</si>
  <si>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</si>
  <si>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</si>
  <si>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</si>
  <si>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</si>
  <si>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</si>
  <si>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</si>
  <si>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</si>
  <si>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</si>
  <si>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20111023</t>
  </si>
  <si>
    <t>20111025</t>
  </si>
  <si>
    <t>20111027</t>
  </si>
  <si>
    <t>20111028</t>
  </si>
  <si>
    <t>20111031</t>
  </si>
  <si>
    <t>20111101</t>
  </si>
  <si>
    <t>20111103</t>
  </si>
  <si>
    <t>20111104</t>
  </si>
  <si>
    <t>20111105</t>
  </si>
  <si>
    <t>20111106</t>
  </si>
  <si>
    <t>20111108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</si>
  <si>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</si>
  <si>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</si>
  <si>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</si>
  <si>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</si>
  <si>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</si>
  <si>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</si>
  <si>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</si>
  <si>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</si>
  <si>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</si>
  <si>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</si>
  <si>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</si>
  <si>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20111125</t>
  </si>
  <si>
    <t>20111126</t>
  </si>
  <si>
    <t>20111128</t>
  </si>
  <si>
    <t>20111129</t>
  </si>
  <si>
    <t>20111130</t>
  </si>
  <si>
    <t>20111201</t>
  </si>
  <si>
    <t>20111203</t>
  </si>
  <si>
    <t>20111204</t>
  </si>
  <si>
    <t>20111205</t>
  </si>
  <si>
    <t>20111207</t>
  </si>
  <si>
    <t>20111210</t>
  </si>
  <si>
    <t>20111211</t>
  </si>
  <si>
    <t>20111212</t>
  </si>
  <si>
    <t>20111216</t>
  </si>
  <si>
    <t>20111217</t>
  </si>
  <si>
    <t>20111219</t>
  </si>
  <si>
    <t>20111223</t>
  </si>
  <si>
    <t>20111226</t>
  </si>
  <si>
    <t>20111227</t>
  </si>
  <si>
    <t>20111228</t>
  </si>
  <si>
    <t>20111230</t>
  </si>
  <si>
    <t>20120102</t>
  </si>
  <si>
    <t>20120103</t>
  </si>
  <si>
    <t>20120104</t>
  </si>
  <si>
    <t>20120105</t>
  </si>
  <si>
    <t>20120106</t>
  </si>
  <si>
    <t>20120107</t>
  </si>
  <si>
    <t>20120108</t>
  </si>
  <si>
    <t>20120111</t>
  </si>
  <si>
    <t>20120113</t>
  </si>
  <si>
    <t>20120117</t>
  </si>
  <si>
    <t>20120118</t>
  </si>
  <si>
    <t>20120121</t>
  </si>
  <si>
    <t>20120122</t>
  </si>
  <si>
    <t>20120123</t>
  </si>
  <si>
    <t>20120124</t>
  </si>
  <si>
    <t>20120130</t>
  </si>
  <si>
    <t>20120131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</si>
  <si>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</si>
  <si>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</si>
  <si>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</si>
  <si>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</si>
  <si>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</si>
  <si>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</si>
  <si>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</si>
  <si>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</si>
  <si>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</si>
  <si>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</si>
  <si>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</si>
  <si>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</si>
  <si>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</si>
  <si>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</si>
  <si>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20120219</t>
  </si>
  <si>
    <t>20120220</t>
  </si>
  <si>
    <t>20120224</t>
  </si>
  <si>
    <t>20120226</t>
  </si>
  <si>
    <t>20120228</t>
  </si>
  <si>
    <t>20120301</t>
  </si>
  <si>
    <t>20120302</t>
  </si>
  <si>
    <t>20120303</t>
  </si>
  <si>
    <t>20120304</t>
  </si>
  <si>
    <t>20120305</t>
  </si>
  <si>
    <t>20120306</t>
  </si>
  <si>
    <t>20120308</t>
  </si>
  <si>
    <t>20120309</t>
  </si>
  <si>
    <t>20120312</t>
  </si>
  <si>
    <t>20120314</t>
  </si>
  <si>
    <t>20120317</t>
  </si>
  <si>
    <t>20120318</t>
  </si>
  <si>
    <t>20120319</t>
  </si>
  <si>
    <t>20120320</t>
  </si>
  <si>
    <t>20120324</t>
  </si>
  <si>
    <t>20120325</t>
  </si>
  <si>
    <t>20120326</t>
  </si>
  <si>
    <t>20120327</t>
  </si>
  <si>
    <t>20120328</t>
  </si>
  <si>
    <t>20120331</t>
  </si>
  <si>
    <t>20120401</t>
  </si>
  <si>
    <t>20120405</t>
  </si>
  <si>
    <t>20120406</t>
  </si>
  <si>
    <t>20120407</t>
  </si>
  <si>
    <t>20120408</t>
  </si>
  <si>
    <t>20120410</t>
  </si>
  <si>
    <t>20120411</t>
  </si>
  <si>
    <t>20120414</t>
  </si>
  <si>
    <t>20120416</t>
  </si>
  <si>
    <t>20120418</t>
  </si>
  <si>
    <t>20120422</t>
  </si>
  <si>
    <t>20120423</t>
  </si>
  <si>
    <t>20120424</t>
  </si>
  <si>
    <t>20120425</t>
  </si>
  <si>
    <t>20120426</t>
  </si>
  <si>
    <t>20120430</t>
  </si>
  <si>
    <t>20120501</t>
  </si>
  <si>
    <t>20120502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</si>
  <si>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</si>
  <si>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</si>
  <si>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</si>
  <si>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</si>
  <si>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</si>
  <si>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</si>
  <si>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</si>
  <si>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</si>
  <si>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20120513</t>
  </si>
  <si>
    <t>20120514</t>
  </si>
  <si>
    <t>20120519</t>
  </si>
  <si>
    <t>20120520</t>
  </si>
  <si>
    <t>20120521</t>
  </si>
  <si>
    <t>20120524</t>
  </si>
  <si>
    <t>20120526</t>
  </si>
  <si>
    <t>20120529</t>
  </si>
  <si>
    <t>20120601</t>
  </si>
  <si>
    <t>20120602</t>
  </si>
  <si>
    <t>20120603</t>
  </si>
  <si>
    <t>20120604</t>
  </si>
  <si>
    <t>20120605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</si>
  <si>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</si>
  <si>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</si>
  <si>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</si>
  <si>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</si>
  <si>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</si>
  <si>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</si>
  <si>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</si>
  <si>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</si>
  <si>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20120621</t>
  </si>
  <si>
    <t>20120622</t>
  </si>
  <si>
    <t>20120623</t>
  </si>
  <si>
    <t>20120625</t>
  </si>
  <si>
    <t>20120626</t>
  </si>
  <si>
    <t>20120627</t>
  </si>
  <si>
    <t>20120628</t>
  </si>
  <si>
    <t>20120629</t>
  </si>
  <si>
    <t>20120630</t>
  </si>
  <si>
    <t>20120703</t>
  </si>
  <si>
    <t>20120704</t>
  </si>
  <si>
    <t>20120705</t>
  </si>
  <si>
    <t>20120710</t>
  </si>
  <si>
    <t>20120711</t>
  </si>
  <si>
    <t>20120712</t>
  </si>
  <si>
    <t>20120713</t>
  </si>
  <si>
    <t>20120714</t>
  </si>
  <si>
    <t>20120715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</si>
  <si>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</si>
  <si>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</si>
  <si>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</si>
  <si>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</si>
  <si>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</si>
  <si>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</si>
  <si>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</si>
  <si>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</si>
  <si>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20120728</t>
  </si>
  <si>
    <t>20120730</t>
  </si>
  <si>
    <t>20120731</t>
  </si>
  <si>
    <t>20120801</t>
  </si>
  <si>
    <t>20120804</t>
  </si>
  <si>
    <t>20120805</t>
  </si>
  <si>
    <t>20120806</t>
  </si>
  <si>
    <t>20120807</t>
  </si>
  <si>
    <t>20120809</t>
  </si>
  <si>
    <t>20120811</t>
  </si>
  <si>
    <t>20120812</t>
  </si>
  <si>
    <t>20120813</t>
  </si>
  <si>
    <t>20120814</t>
  </si>
  <si>
    <t>20120817</t>
  </si>
  <si>
    <t>20120819</t>
  </si>
  <si>
    <t>20120821</t>
  </si>
  <si>
    <t>20120823</t>
  </si>
  <si>
    <t>20120825</t>
  </si>
  <si>
    <t>20120827</t>
  </si>
  <si>
    <t>20120828</t>
  </si>
  <si>
    <t>20120829</t>
  </si>
  <si>
    <t>20120830</t>
  </si>
  <si>
    <t>20120901</t>
  </si>
  <si>
    <t>20120903</t>
  </si>
  <si>
    <t>20120905</t>
  </si>
  <si>
    <t>20120906</t>
  </si>
  <si>
    <t>20120907</t>
  </si>
  <si>
    <t>20120908</t>
  </si>
  <si>
    <t>20120911</t>
  </si>
  <si>
    <t>20120912</t>
  </si>
  <si>
    <t>20120913</t>
  </si>
  <si>
    <t>20120915</t>
  </si>
  <si>
    <t>20120916</t>
  </si>
  <si>
    <t>20120917</t>
  </si>
  <si>
    <t>20120918</t>
  </si>
  <si>
    <t>20120919</t>
  </si>
  <si>
    <t>20120921</t>
  </si>
  <si>
    <t>20120922</t>
  </si>
  <si>
    <t>20120923</t>
  </si>
  <si>
    <t>20120924</t>
  </si>
  <si>
    <t>20120925</t>
  </si>
  <si>
    <t>20120926</t>
  </si>
  <si>
    <t>20120927</t>
  </si>
  <si>
    <t>20120929</t>
  </si>
  <si>
    <t>20120930</t>
  </si>
  <si>
    <t>20121001</t>
  </si>
  <si>
    <t>20121003</t>
  </si>
  <si>
    <t>20121004</t>
  </si>
  <si>
    <t>20121007</t>
  </si>
  <si>
    <t>20121008</t>
  </si>
  <si>
    <t>20121009</t>
  </si>
  <si>
    <t>20121010</t>
  </si>
  <si>
    <t>20121011</t>
  </si>
  <si>
    <t>20121012</t>
  </si>
  <si>
    <t>20121013</t>
  </si>
  <si>
    <t>20121017</t>
  </si>
  <si>
    <t>20121018</t>
  </si>
  <si>
    <t>20121019</t>
  </si>
  <si>
    <t>20121023</t>
  </si>
  <si>
    <t>20121024</t>
  </si>
  <si>
    <t>20121027</t>
  </si>
  <si>
    <t>20121030</t>
  </si>
  <si>
    <t>20121031</t>
  </si>
  <si>
    <t>20121101</t>
  </si>
  <si>
    <t>20121102</t>
  </si>
  <si>
    <t>20121103</t>
  </si>
  <si>
    <t>20121105</t>
  </si>
  <si>
    <t>20121106</t>
  </si>
  <si>
    <t>20121107</t>
  </si>
  <si>
    <t>20121108</t>
  </si>
  <si>
    <t>20121109</t>
  </si>
  <si>
    <t>20121110</t>
  </si>
  <si>
    <t>20121112</t>
  </si>
  <si>
    <t>20121113</t>
  </si>
  <si>
    <t>20121114</t>
  </si>
  <si>
    <t>20121116</t>
  </si>
  <si>
    <t>20121117</t>
  </si>
  <si>
    <t>20121118</t>
  </si>
  <si>
    <t>20121119</t>
  </si>
  <si>
    <t>20121121</t>
  </si>
  <si>
    <t>20121123</t>
  </si>
  <si>
    <t>20121125</t>
  </si>
  <si>
    <t>20121127</t>
  </si>
  <si>
    <t>20121129</t>
  </si>
  <si>
    <t>20121130</t>
  </si>
  <si>
    <t>20121201</t>
  </si>
  <si>
    <t>20121203</t>
  </si>
  <si>
    <t>20121204</t>
  </si>
  <si>
    <t>20121205</t>
  </si>
  <si>
    <t>20121206</t>
  </si>
  <si>
    <t>20121209</t>
  </si>
  <si>
    <t>20121211</t>
  </si>
  <si>
    <t>20121212</t>
  </si>
  <si>
    <t>20121213</t>
  </si>
  <si>
    <t>20121216</t>
  </si>
  <si>
    <t>20121217</t>
  </si>
  <si>
    <t>20121218</t>
  </si>
  <si>
    <t>20121220</t>
  </si>
  <si>
    <t>20121221</t>
  </si>
  <si>
    <t>20121225</t>
  </si>
  <si>
    <t>20121227</t>
  </si>
  <si>
    <t>20121228</t>
  </si>
  <si>
    <t>20121229</t>
  </si>
  <si>
    <t>20121230</t>
  </si>
  <si>
    <t>20130101</t>
  </si>
  <si>
    <t>20130102</t>
  </si>
  <si>
    <t>20130103</t>
  </si>
  <si>
    <t>20130105</t>
  </si>
  <si>
    <t>20130107</t>
  </si>
  <si>
    <t>20130109</t>
  </si>
  <si>
    <t>20130111</t>
  </si>
  <si>
    <t>20130112</t>
  </si>
  <si>
    <t>20130114</t>
  </si>
  <si>
    <t>20130115</t>
  </si>
  <si>
    <t>20130118</t>
  </si>
  <si>
    <t>20130119</t>
  </si>
  <si>
    <t>20130122</t>
  </si>
  <si>
    <t>20130123</t>
  </si>
  <si>
    <t>20130124</t>
  </si>
  <si>
    <t>20130125</t>
  </si>
  <si>
    <t>20130126</t>
  </si>
  <si>
    <t>20130128</t>
  </si>
  <si>
    <t>20130129</t>
  </si>
  <si>
    <t>20130130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</si>
  <si>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</si>
  <si>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</si>
  <si>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</si>
  <si>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</si>
  <si>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</si>
  <si>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</si>
  <si>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</si>
  <si>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</si>
  <si>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20130211</t>
  </si>
  <si>
    <t>20130213</t>
  </si>
  <si>
    <t>20130217</t>
  </si>
  <si>
    <t>20130220</t>
  </si>
  <si>
    <t>20130221</t>
  </si>
  <si>
    <t>20130228</t>
  </si>
  <si>
    <t>20130303</t>
  </si>
  <si>
    <t>20130304</t>
  </si>
  <si>
    <t>20130305</t>
  </si>
  <si>
    <t>20130306</t>
  </si>
  <si>
    <t>20130307</t>
  </si>
  <si>
    <t>20130309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</si>
  <si>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</si>
  <si>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</si>
  <si>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</si>
  <si>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</si>
  <si>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</si>
  <si>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</si>
  <si>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</si>
  <si>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</si>
  <si>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</si>
  <si>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</si>
  <si>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20130324</t>
  </si>
  <si>
    <t>20130325</t>
  </si>
  <si>
    <t>20130327</t>
  </si>
  <si>
    <t>20130330</t>
  </si>
  <si>
    <t>20130331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</si>
  <si>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</si>
  <si>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</si>
  <si>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</si>
  <si>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</si>
  <si>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</si>
  <si>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</si>
  <si>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</si>
  <si>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</si>
  <si>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20130411</t>
  </si>
  <si>
    <t>20130413</t>
  </si>
  <si>
    <t>20130414</t>
  </si>
  <si>
    <t>20130415</t>
  </si>
  <si>
    <t>20130416</t>
  </si>
  <si>
    <t>20130418</t>
  </si>
  <si>
    <t>20130419</t>
  </si>
  <si>
    <t>20130424</t>
  </si>
  <si>
    <t>20130426</t>
  </si>
  <si>
    <t>20130427</t>
  </si>
  <si>
    <t>20130428</t>
  </si>
  <si>
    <t>20130429</t>
  </si>
  <si>
    <t>20130430</t>
  </si>
  <si>
    <t>20130502</t>
  </si>
  <si>
    <t>20130503</t>
  </si>
  <si>
    <t>20130507</t>
  </si>
  <si>
    <t>20130508</t>
  </si>
  <si>
    <t>20130509</t>
  </si>
  <si>
    <t>20130511</t>
  </si>
  <si>
    <t>20130512</t>
  </si>
  <si>
    <t>20130514</t>
  </si>
  <si>
    <t>20130515</t>
  </si>
  <si>
    <t>20130516</t>
  </si>
  <si>
    <t>20130517</t>
  </si>
  <si>
    <t>20130518</t>
  </si>
  <si>
    <t>20130520</t>
  </si>
  <si>
    <t>20130521</t>
  </si>
  <si>
    <t>20130522</t>
  </si>
  <si>
    <t>20130525</t>
  </si>
  <si>
    <t>20130526</t>
  </si>
  <si>
    <t>20130528</t>
  </si>
  <si>
    <t>20130529</t>
  </si>
  <si>
    <t>20130530</t>
  </si>
  <si>
    <t>20130531</t>
  </si>
  <si>
    <t>20130601</t>
  </si>
  <si>
    <t>20130602</t>
  </si>
  <si>
    <t>20130603</t>
  </si>
  <si>
    <t>20130606</t>
  </si>
  <si>
    <t>20130607</t>
  </si>
  <si>
    <t>20130609</t>
  </si>
  <si>
    <t>20130610</t>
  </si>
  <si>
    <t>20130611</t>
  </si>
  <si>
    <t>20130612</t>
  </si>
  <si>
    <t>20130613</t>
  </si>
  <si>
    <t>20130616</t>
  </si>
  <si>
    <t>20130617</t>
  </si>
  <si>
    <t>20130623</t>
  </si>
  <si>
    <t>20130624</t>
  </si>
  <si>
    <t>20130625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</si>
  <si>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</si>
  <si>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</si>
  <si>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</si>
  <si>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</si>
  <si>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</si>
  <si>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</si>
  <si>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</si>
  <si>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</si>
  <si>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20130708</t>
  </si>
  <si>
    <t>20130709</t>
  </si>
  <si>
    <t>20130712</t>
  </si>
  <si>
    <t>20130713</t>
  </si>
  <si>
    <t>20130714</t>
  </si>
  <si>
    <t>20130715</t>
  </si>
  <si>
    <t>20130716</t>
  </si>
  <si>
    <t>20130717</t>
  </si>
  <si>
    <t>20130718</t>
  </si>
  <si>
    <t>20130720</t>
  </si>
  <si>
    <t>20130722</t>
  </si>
  <si>
    <t>20130723</t>
  </si>
  <si>
    <t>20130725</t>
  </si>
  <si>
    <t>20130727</t>
  </si>
  <si>
    <t>20130728</t>
  </si>
  <si>
    <t>20130729</t>
  </si>
  <si>
    <t>20130730</t>
  </si>
  <si>
    <t>20130731</t>
  </si>
  <si>
    <t>20130801</t>
  </si>
  <si>
    <t>20130802</t>
  </si>
  <si>
    <t>20130804</t>
  </si>
  <si>
    <t>20130805</t>
  </si>
  <si>
    <t>20130806</t>
  </si>
  <si>
    <t>20130807</t>
  </si>
  <si>
    <t>20130808</t>
  </si>
  <si>
    <t>20130809</t>
  </si>
  <si>
    <t>20130810</t>
  </si>
  <si>
    <t>20130814</t>
  </si>
  <si>
    <t>20130816</t>
  </si>
  <si>
    <t>20130818</t>
  </si>
  <si>
    <t>20130819</t>
  </si>
  <si>
    <t>20130820</t>
  </si>
  <si>
    <t>20130824</t>
  </si>
  <si>
    <t>20130825</t>
  </si>
  <si>
    <t>20130826</t>
  </si>
  <si>
    <t>20130827</t>
  </si>
  <si>
    <t>20130828</t>
  </si>
  <si>
    <t>20130829</t>
  </si>
  <si>
    <t>20130830</t>
  </si>
  <si>
    <t>20130903</t>
  </si>
  <si>
    <t>20130905</t>
  </si>
  <si>
    <t>20130907</t>
  </si>
  <si>
    <t>20130911</t>
  </si>
  <si>
    <t>20130912</t>
  </si>
  <si>
    <t>20130914</t>
  </si>
  <si>
    <t>20130915</t>
  </si>
  <si>
    <t>20130916</t>
  </si>
  <si>
    <t>20130918</t>
  </si>
  <si>
    <t>20130920</t>
  </si>
  <si>
    <t>20130922</t>
  </si>
  <si>
    <t>20130923</t>
  </si>
  <si>
    <t>20130924</t>
  </si>
  <si>
    <t>20130925</t>
  </si>
  <si>
    <t>20130927</t>
  </si>
  <si>
    <t>20130929</t>
  </si>
  <si>
    <t>20131001</t>
  </si>
  <si>
    <t>20131003</t>
  </si>
  <si>
    <t>20131004</t>
  </si>
  <si>
    <t>20131006</t>
  </si>
  <si>
    <t>20131008</t>
  </si>
  <si>
    <t>20131009</t>
  </si>
  <si>
    <t>20131012</t>
  </si>
  <si>
    <t>20131013</t>
  </si>
  <si>
    <t>20131014</t>
  </si>
  <si>
    <t>20131015</t>
  </si>
  <si>
    <t>20131016</t>
  </si>
  <si>
    <t>20131017</t>
  </si>
  <si>
    <t>20131019</t>
  </si>
  <si>
    <t>20131020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</si>
  <si>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</si>
  <si>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</si>
  <si>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</si>
  <si>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</si>
  <si>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</si>
  <si>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</si>
  <si>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</si>
  <si>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</si>
  <si>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</si>
  <si>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</si>
  <si>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</si>
  <si>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</si>
  <si>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</si>
  <si>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</si>
  <si>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</si>
  <si>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</si>
  <si>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</si>
  <si>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</si>
  <si>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</si>
  <si>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</si>
  <si>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</si>
  <si>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</si>
  <si>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</si>
  <si>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</si>
  <si>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</si>
  <si>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20131118</t>
  </si>
  <si>
    <t>20131119</t>
  </si>
  <si>
    <t>20131121</t>
  </si>
  <si>
    <t>20131122</t>
  </si>
  <si>
    <t>20131124</t>
  </si>
  <si>
    <t>20131125</t>
  </si>
  <si>
    <t>20131126</t>
  </si>
  <si>
    <t>20131127</t>
  </si>
  <si>
    <t>20131128</t>
  </si>
  <si>
    <t>20131130</t>
  </si>
  <si>
    <t>20131201</t>
  </si>
  <si>
    <t>20131204</t>
  </si>
  <si>
    <t>20131205</t>
  </si>
  <si>
    <t>20131208</t>
  </si>
  <si>
    <t>20131210</t>
  </si>
  <si>
    <t>20131212</t>
  </si>
  <si>
    <t>20131213</t>
  </si>
  <si>
    <t>20131215</t>
  </si>
  <si>
    <t>20131216</t>
  </si>
  <si>
    <t>20131219</t>
  </si>
  <si>
    <t>20131221</t>
  </si>
  <si>
    <t>20131222</t>
  </si>
  <si>
    <t>20131223</t>
  </si>
  <si>
    <t>20131227</t>
  </si>
  <si>
    <t>20131228</t>
  </si>
  <si>
    <t>20131230</t>
  </si>
  <si>
    <t>20140106</t>
  </si>
  <si>
    <t>20140107</t>
  </si>
  <si>
    <t>20140110</t>
  </si>
  <si>
    <t>20140113</t>
  </si>
  <si>
    <t>20140114</t>
  </si>
  <si>
    <t>20140115</t>
  </si>
  <si>
    <t>20140116</t>
  </si>
  <si>
    <t>20140119</t>
  </si>
  <si>
    <t>20140120</t>
  </si>
  <si>
    <t>20140121</t>
  </si>
  <si>
    <t>20140122</t>
  </si>
  <si>
    <t>20140123</t>
  </si>
  <si>
    <t>20140124</t>
  </si>
  <si>
    <t>20140125</t>
  </si>
  <si>
    <t>20140127</t>
  </si>
  <si>
    <t>20140128</t>
  </si>
  <si>
    <t>20140129</t>
  </si>
  <si>
    <t>20140201</t>
  </si>
  <si>
    <t>20140202</t>
  </si>
  <si>
    <t>20140204</t>
  </si>
  <si>
    <t>20140205</t>
  </si>
  <si>
    <t>20140206</t>
  </si>
  <si>
    <t>20140210</t>
  </si>
  <si>
    <t>20140211</t>
  </si>
  <si>
    <t>20140212</t>
  </si>
  <si>
    <t>20140213</t>
  </si>
  <si>
    <t>20140214</t>
  </si>
  <si>
    <t>20140216</t>
  </si>
  <si>
    <t>20140217</t>
  </si>
  <si>
    <t>20140219</t>
  </si>
  <si>
    <t>20140221</t>
  </si>
  <si>
    <t>20140224</t>
  </si>
  <si>
    <t>20140225</t>
  </si>
  <si>
    <t>20140226</t>
  </si>
  <si>
    <t>20140302</t>
  </si>
  <si>
    <t>20140303</t>
  </si>
  <si>
    <t>20140306</t>
  </si>
  <si>
    <t>20140308</t>
  </si>
  <si>
    <t>20140310</t>
  </si>
  <si>
    <t>20140311</t>
  </si>
  <si>
    <t>20140312</t>
  </si>
  <si>
    <t>20140314</t>
  </si>
  <si>
    <t>20140315</t>
  </si>
  <si>
    <t>20140318</t>
  </si>
  <si>
    <t>20140320</t>
  </si>
  <si>
    <t>20140323</t>
  </si>
  <si>
    <t>20140325</t>
  </si>
  <si>
    <t>20140326</t>
  </si>
  <si>
    <t>20140327</t>
  </si>
  <si>
    <t>20140331</t>
  </si>
  <si>
    <t>20140401</t>
  </si>
  <si>
    <t>20140403</t>
  </si>
  <si>
    <t>20140404</t>
  </si>
  <si>
    <t>20140406</t>
  </si>
  <si>
    <t>20140410</t>
  </si>
  <si>
    <t>20140411</t>
  </si>
  <si>
    <t>20140414</t>
  </si>
  <si>
    <t>20140419</t>
  </si>
  <si>
    <t>20140420</t>
  </si>
  <si>
    <t>20140423</t>
  </si>
  <si>
    <t>20140426</t>
  </si>
  <si>
    <t>20140428</t>
  </si>
  <si>
    <t>20140429</t>
  </si>
  <si>
    <t>20140430</t>
  </si>
  <si>
    <t>20140501</t>
  </si>
  <si>
    <t>20140503</t>
  </si>
  <si>
    <t>20140504</t>
  </si>
  <si>
    <t>20140506</t>
  </si>
  <si>
    <t>20140507</t>
  </si>
  <si>
    <t>20140511</t>
  </si>
  <si>
    <t>20140513</t>
  </si>
  <si>
    <t>20140515</t>
  </si>
  <si>
    <t>20140519</t>
  </si>
  <si>
    <t>20140520</t>
  </si>
  <si>
    <t>20140521</t>
  </si>
  <si>
    <t>20140524</t>
  </si>
  <si>
    <t>20140528</t>
  </si>
  <si>
    <t>20140603</t>
  </si>
  <si>
    <t>20140604</t>
  </si>
  <si>
    <t>20140605</t>
  </si>
  <si>
    <t>20140607</t>
  </si>
  <si>
    <t>20140609</t>
  </si>
  <si>
    <t>20140612</t>
  </si>
  <si>
    <t>20140614</t>
  </si>
  <si>
    <t>20140615</t>
  </si>
  <si>
    <t>20140616</t>
  </si>
  <si>
    <t>20140621</t>
  </si>
  <si>
    <t>20140622</t>
  </si>
  <si>
    <t>20140623</t>
  </si>
  <si>
    <t>20140624</t>
  </si>
  <si>
    <t>20140625</t>
  </si>
  <si>
    <t>20140626</t>
  </si>
  <si>
    <t>20140628</t>
  </si>
  <si>
    <t>20140629</t>
  </si>
  <si>
    <t>20140701</t>
  </si>
  <si>
    <t>20140702</t>
  </si>
  <si>
    <t>20140703</t>
  </si>
  <si>
    <t>20140705</t>
  </si>
  <si>
    <t>20140706</t>
  </si>
  <si>
    <t>20140707</t>
  </si>
  <si>
    <t>20140713</t>
  </si>
  <si>
    <t>20140714</t>
  </si>
  <si>
    <t>20140715</t>
  </si>
  <si>
    <t>20140717</t>
  </si>
  <si>
    <t>20140719</t>
  </si>
  <si>
    <t>20140721</t>
  </si>
  <si>
    <t>20140722</t>
  </si>
  <si>
    <t>20140724</t>
  </si>
  <si>
    <t>20140728</t>
  </si>
  <si>
    <t>20140730</t>
  </si>
  <si>
    <t>20140731</t>
  </si>
  <si>
    <t>20140803</t>
  </si>
  <si>
    <t>20140804</t>
  </si>
  <si>
    <t>20140812</t>
  </si>
  <si>
    <t>20140815</t>
  </si>
  <si>
    <t>20140817</t>
  </si>
  <si>
    <t>20140825</t>
  </si>
  <si>
    <t>20140901</t>
  </si>
  <si>
    <t>20140903</t>
  </si>
  <si>
    <t>20140906</t>
  </si>
  <si>
    <t>20140910</t>
  </si>
  <si>
    <t>20140912</t>
  </si>
  <si>
    <t>20140913</t>
  </si>
  <si>
    <t>20140917</t>
  </si>
  <si>
    <t>20140918</t>
  </si>
  <si>
    <t>20140919</t>
  </si>
  <si>
    <t>20141003</t>
  </si>
  <si>
    <t>20141005</t>
  </si>
  <si>
    <t>20141006</t>
  </si>
  <si>
    <t>20141008</t>
  </si>
  <si>
    <t>20141013</t>
  </si>
  <si>
    <t>20141016</t>
  </si>
  <si>
    <t>20141023</t>
  </si>
  <si>
    <t>20141024</t>
  </si>
  <si>
    <t>20141025</t>
  </si>
  <si>
    <t>20141027</t>
  </si>
  <si>
    <t>20141101</t>
  </si>
  <si>
    <t>20141103</t>
  </si>
  <si>
    <t>20141104</t>
  </si>
  <si>
    <t>20141106</t>
  </si>
  <si>
    <t>20141109</t>
  </si>
  <si>
    <t>20141110</t>
  </si>
  <si>
    <t>20141111</t>
  </si>
  <si>
    <t>20141113</t>
  </si>
  <si>
    <t>20141114</t>
  </si>
  <si>
    <t>20141115</t>
  </si>
  <si>
    <t>20141117</t>
  </si>
  <si>
    <t>20141118</t>
  </si>
  <si>
    <t>20141119</t>
  </si>
  <si>
    <t>20141120</t>
  </si>
  <si>
    <t>20141123</t>
  </si>
  <si>
    <t>20141124</t>
  </si>
  <si>
    <t>20141126</t>
  </si>
  <si>
    <t>20141129</t>
  </si>
  <si>
    <t>20141202</t>
  </si>
  <si>
    <t>20141205</t>
  </si>
  <si>
    <t>20141212</t>
  </si>
  <si>
    <t>20141227</t>
  </si>
  <si>
    <t>20150103</t>
  </si>
  <si>
    <t>20150108</t>
  </si>
  <si>
    <t>20150111</t>
  </si>
  <si>
    <t>20150114</t>
  </si>
  <si>
    <t>20150115</t>
  </si>
  <si>
    <t>20150117</t>
  </si>
  <si>
    <t>20150118</t>
  </si>
  <si>
    <t>20150121</t>
  </si>
  <si>
    <t>20150122</t>
  </si>
  <si>
    <t>20150123</t>
  </si>
  <si>
    <t>20150124</t>
  </si>
  <si>
    <t>20150125</t>
  </si>
  <si>
    <t>20150128</t>
  </si>
  <si>
    <t>20150203</t>
  </si>
  <si>
    <t>20150207</t>
  </si>
  <si>
    <t>20150209</t>
  </si>
  <si>
    <t>20150210</t>
  </si>
  <si>
    <t>20150212</t>
  </si>
  <si>
    <t>20150213</t>
  </si>
  <si>
    <t>20150218</t>
  </si>
  <si>
    <t>20150221</t>
  </si>
  <si>
    <t>20150227</t>
  </si>
  <si>
    <t>20150303</t>
  </si>
  <si>
    <t>20150305</t>
  </si>
  <si>
    <t>20150307</t>
  </si>
  <si>
    <t>20150309</t>
  </si>
  <si>
    <t>20150312</t>
  </si>
  <si>
    <t>20150314</t>
  </si>
  <si>
    <t>20150316</t>
  </si>
  <si>
    <t>20150318</t>
  </si>
  <si>
    <t>20150323</t>
  </si>
  <si>
    <t>20150328</t>
  </si>
  <si>
    <t>20150329</t>
  </si>
  <si>
    <t>20150403</t>
  </si>
  <si>
    <t>20150413</t>
  </si>
  <si>
    <t>20150417</t>
  </si>
  <si>
    <t>20150425</t>
  </si>
  <si>
    <t>20150426</t>
  </si>
  <si>
    <t>20150518</t>
  </si>
  <si>
    <t>20160112</t>
  </si>
  <si>
    <t>20160221</t>
  </si>
  <si>
    <t>20170120</t>
  </si>
  <si>
    <t>20170228</t>
  </si>
  <si>
    <t>20190710</t>
  </si>
  <si>
    <t>20190711</t>
  </si>
  <si>
    <t>20190713</t>
  </si>
  <si>
    <t>20190717</t>
  </si>
  <si>
    <t>20190719</t>
  </si>
  <si>
    <t>20190720</t>
  </si>
  <si>
    <t>20190721</t>
  </si>
  <si>
    <t>20190723</t>
  </si>
  <si>
    <t>20190724</t>
  </si>
  <si>
    <t>20190725</t>
  </si>
  <si>
    <t>20190726</t>
  </si>
  <si>
    <t>20190728</t>
  </si>
  <si>
    <t>20190729</t>
  </si>
  <si>
    <t>20190730</t>
  </si>
  <si>
    <t>20190801</t>
  </si>
  <si>
    <t>20190802</t>
  </si>
  <si>
    <t>20190803</t>
  </si>
  <si>
    <t>20190805</t>
  </si>
  <si>
    <t>20190806</t>
  </si>
  <si>
    <t>20190808</t>
  </si>
  <si>
    <t>20190809</t>
  </si>
  <si>
    <t>20190810</t>
  </si>
  <si>
    <t>20190811</t>
  </si>
  <si>
    <t>20190813</t>
  </si>
  <si>
    <t>20190814</t>
  </si>
  <si>
    <t>20190815</t>
  </si>
  <si>
    <t>20190816</t>
  </si>
  <si>
    <t>20190818</t>
  </si>
  <si>
    <t>20190820</t>
  </si>
  <si>
    <t>20190821</t>
  </si>
  <si>
    <t>20190824</t>
  </si>
  <si>
    <t>20190826</t>
  </si>
  <si>
    <t>20190827</t>
  </si>
  <si>
    <t>20190828</t>
  </si>
  <si>
    <t>20190829</t>
  </si>
  <si>
    <t>20190904</t>
  </si>
  <si>
    <t>20190906</t>
  </si>
  <si>
    <t>20190907</t>
  </si>
  <si>
    <t>20190908</t>
  </si>
  <si>
    <t>20190909</t>
  </si>
  <si>
    <t>20190911</t>
  </si>
  <si>
    <t>20190913</t>
  </si>
  <si>
    <t>20190919</t>
  </si>
  <si>
    <t>20190920</t>
  </si>
  <si>
    <t>20190923</t>
  </si>
  <si>
    <t>20190924</t>
  </si>
  <si>
    <t>20190925</t>
  </si>
  <si>
    <t>20190926</t>
  </si>
  <si>
    <t>20190929</t>
  </si>
  <si>
    <t>20190930</t>
  </si>
  <si>
    <t>20191002</t>
  </si>
  <si>
    <t>20191006</t>
  </si>
  <si>
    <t>20191007</t>
  </si>
  <si>
    <t>20191010</t>
  </si>
  <si>
    <t>20191011</t>
  </si>
  <si>
    <t>20191012</t>
  </si>
  <si>
    <t>20191013</t>
  </si>
  <si>
    <t>20191014</t>
  </si>
  <si>
    <t>20191016</t>
  </si>
  <si>
    <t>20191018</t>
  </si>
  <si>
    <t>20191019</t>
  </si>
  <si>
    <t>20191023</t>
  </si>
  <si>
    <t>20191024</t>
  </si>
  <si>
    <t>20191025</t>
  </si>
  <si>
    <t>20191027</t>
  </si>
  <si>
    <t>20191029</t>
  </si>
  <si>
    <t>20191030</t>
  </si>
  <si>
    <t>20191031</t>
  </si>
  <si>
    <t>20191102</t>
  </si>
  <si>
    <t>20191104</t>
  </si>
  <si>
    <t>20191105</t>
  </si>
  <si>
    <t>20191107</t>
  </si>
  <si>
    <t>20191109</t>
  </si>
  <si>
    <t>20191111</t>
  </si>
  <si>
    <t>20191114</t>
  </si>
  <si>
    <t>20191115</t>
  </si>
  <si>
    <t>20191116</t>
  </si>
  <si>
    <t>20191117</t>
  </si>
  <si>
    <t>20191118</t>
  </si>
  <si>
    <t>20191119</t>
  </si>
  <si>
    <t>20191120</t>
  </si>
  <si>
    <t>20191123</t>
  </si>
  <si>
    <t>20191124</t>
  </si>
  <si>
    <t>20191127</t>
  </si>
  <si>
    <t>20191128</t>
  </si>
  <si>
    <t>20191202</t>
  </si>
  <si>
    <t>20191203</t>
  </si>
  <si>
    <t>20191204</t>
  </si>
  <si>
    <t>20191205</t>
  </si>
  <si>
    <t>20191207</t>
  </si>
  <si>
    <t>20191210</t>
  </si>
  <si>
    <t>20191211</t>
  </si>
  <si>
    <t>20191216</t>
  </si>
  <si>
    <t>20191218</t>
  </si>
  <si>
    <t>20191219</t>
  </si>
  <si>
    <t>20191221</t>
  </si>
  <si>
    <t>20191228</t>
  </si>
  <si>
    <t>20191229</t>
  </si>
  <si>
    <t>20191230</t>
  </si>
  <si>
    <t>20200102</t>
  </si>
  <si>
    <t>20200103</t>
  </si>
  <si>
    <t>20200105</t>
  </si>
  <si>
    <t>20200108</t>
  </si>
  <si>
    <t>20200109</t>
  </si>
  <si>
    <t>20200110</t>
  </si>
  <si>
    <t>20200112</t>
  </si>
  <si>
    <t>20200114</t>
  </si>
  <si>
    <t>20200116</t>
  </si>
  <si>
    <t>20200118</t>
  </si>
  <si>
    <t>20200119</t>
  </si>
  <si>
    <t>20200120</t>
  </si>
  <si>
    <t>20200122</t>
  </si>
  <si>
    <t>20200124</t>
  </si>
  <si>
    <t>20200201</t>
  </si>
  <si>
    <t>20200202</t>
  </si>
  <si>
    <t>20200204</t>
  </si>
  <si>
    <t>20200208</t>
  </si>
  <si>
    <t>20200210</t>
  </si>
  <si>
    <t>20200211</t>
  </si>
  <si>
    <t>20200213</t>
  </si>
  <si>
    <t>20200215</t>
  </si>
  <si>
    <t>20200218</t>
  </si>
  <si>
    <t>20200225</t>
  </si>
  <si>
    <t>20200226</t>
  </si>
  <si>
    <t>20200227</t>
  </si>
  <si>
    <t>20200304</t>
  </si>
  <si>
    <t>20200315</t>
  </si>
  <si>
    <t>20200316</t>
  </si>
  <si>
    <t>20200319</t>
  </si>
  <si>
    <t>20200331</t>
  </si>
  <si>
    <t>20200501</t>
  </si>
  <si>
    <t>20200508</t>
  </si>
  <si>
    <t>20200510</t>
  </si>
  <si>
    <t>20200514</t>
  </si>
  <si>
    <t>20200515</t>
  </si>
  <si>
    <t>20200516</t>
  </si>
  <si>
    <t>20200518</t>
  </si>
  <si>
    <t>20200519</t>
  </si>
  <si>
    <t>20200523</t>
  </si>
  <si>
    <t>20200528</t>
  </si>
  <si>
    <t>20200604</t>
  </si>
  <si>
    <t>20200606</t>
  </si>
  <si>
    <t>20200626</t>
  </si>
  <si>
    <t>20200705</t>
  </si>
  <si>
    <t>Days since Last Review:</t>
  </si>
  <si>
    <t>Year Joined</t>
  </si>
  <si>
    <t>Start Date:</t>
  </si>
  <si>
    <t>Mortgage Information</t>
  </si>
  <si>
    <t>Down Payment:</t>
  </si>
  <si>
    <t>Interest Rate:</t>
  </si>
  <si>
    <t>Term Length:</t>
  </si>
  <si>
    <t>Loan Amount:</t>
  </si>
  <si>
    <t>Price by Room Type</t>
  </si>
  <si>
    <t>Ratings Distribution</t>
  </si>
  <si>
    <t>District &amp; Neighborhoods by Number of Places</t>
  </si>
  <si>
    <t>Hosts</t>
  </si>
  <si>
    <t>Country</t>
  </si>
  <si>
    <t>Superhost %</t>
  </si>
  <si>
    <t>Cleaning</t>
  </si>
  <si>
    <t>Conversion Step</t>
  </si>
  <si>
    <t>Users</t>
  </si>
  <si>
    <t>Search result</t>
  </si>
  <si>
    <t>Page visit</t>
  </si>
  <si>
    <t>Inquiry</t>
  </si>
  <si>
    <t>Booking</t>
  </si>
  <si>
    <t>Districts &amp; Neighborhoods</t>
  </si>
  <si>
    <t>Neighborhoods</t>
  </si>
  <si>
    <t>Hosts by Origin Country</t>
  </si>
  <si>
    <t>Hosts &amp; Superhost % by Year Joined</t>
  </si>
  <si>
    <t>Balance Sheet Waterfall Chart</t>
  </si>
  <si>
    <t>AirBnB Conversion Funnel</t>
  </si>
  <si>
    <t>FIXED TERM</t>
  </si>
  <si>
    <t>FIXED PAYMENTS</t>
  </si>
  <si>
    <t>Gross Rental Income</t>
  </si>
  <si>
    <t>Mortgage Costs</t>
  </si>
  <si>
    <t>Annual P&amp;L</t>
  </si>
  <si>
    <t>Net Income</t>
  </si>
  <si>
    <t>Amenities</t>
  </si>
  <si>
    <t>Maintenance</t>
  </si>
  <si>
    <t>Conversion Funnel</t>
  </si>
  <si>
    <t>Accommodates</t>
  </si>
  <si>
    <t>Size</t>
  </si>
  <si>
    <t>Status</t>
  </si>
  <si>
    <t>Rare Find</t>
  </si>
  <si>
    <t>Shared Spaces</t>
  </si>
  <si>
    <t>Rating Class</t>
  </si>
  <si>
    <t>New Date</t>
  </si>
  <si>
    <t>Month Joined</t>
  </si>
  <si>
    <t>Weekday Joined</t>
  </si>
  <si>
    <t>a</t>
  </si>
  <si>
    <t>Annual Interest Rate</t>
  </si>
  <si>
    <t>Monthly Payment</t>
  </si>
  <si>
    <t>Place ID</t>
  </si>
  <si>
    <t>Host State</t>
  </si>
  <si>
    <t>Host Country</t>
  </si>
  <si>
    <t>New York</t>
  </si>
  <si>
    <t>Stockholm</t>
  </si>
  <si>
    <t>Washington</t>
  </si>
  <si>
    <t>Mwanza</t>
  </si>
  <si>
    <t>Aguascalientes</t>
  </si>
  <si>
    <t>Arecibo</t>
  </si>
  <si>
    <t>Berlin</t>
  </si>
  <si>
    <t>Lima</t>
  </si>
  <si>
    <t>British Columbia</t>
  </si>
  <si>
    <t>California</t>
  </si>
  <si>
    <t>Colorado</t>
  </si>
  <si>
    <t>Guanajuato</t>
  </si>
  <si>
    <t>Pennsylvania</t>
  </si>
  <si>
    <t>England</t>
  </si>
  <si>
    <t>Vermont</t>
  </si>
  <si>
    <t>Nevada</t>
  </si>
  <si>
    <t>Tel Aviv District</t>
  </si>
  <si>
    <t>Provence-Alpes-Cote d'Azur</t>
  </si>
  <si>
    <t>District of Columbia</t>
  </si>
  <si>
    <t>Ohio</t>
  </si>
  <si>
    <t>New South Wales</t>
  </si>
  <si>
    <t>Tennessee</t>
  </si>
  <si>
    <t>Florida</t>
  </si>
  <si>
    <t>New Jersey</t>
  </si>
  <si>
    <t>Attica</t>
  </si>
  <si>
    <t>Georgia</t>
  </si>
  <si>
    <t>Île-de-France</t>
  </si>
  <si>
    <t>Biobio</t>
  </si>
  <si>
    <t>Oregon</t>
  </si>
  <si>
    <t>Maryland</t>
  </si>
  <si>
    <t>Illinois</t>
  </si>
  <si>
    <t>Centre-Val de Loire</t>
  </si>
  <si>
    <t>South Carolina</t>
  </si>
  <si>
    <t>Texas</t>
  </si>
  <si>
    <t>Massachusetts</t>
  </si>
  <si>
    <t>Chiang Rai</t>
  </si>
  <si>
    <t>Bavaria</t>
  </si>
  <si>
    <t>Zagreb County</t>
  </si>
  <si>
    <t>Catalonia</t>
  </si>
  <si>
    <t>Basque Country</t>
  </si>
  <si>
    <t>Iowa</t>
  </si>
  <si>
    <t>Northern Mindanao</t>
  </si>
  <si>
    <t>Nebraska</t>
  </si>
  <si>
    <t>Lazio</t>
  </si>
  <si>
    <t>North Carolina</t>
  </si>
  <si>
    <t>Sardinia</t>
  </si>
  <si>
    <t>Lombardy</t>
  </si>
  <si>
    <t>Quindio</t>
  </si>
  <si>
    <t>Ontario</t>
  </si>
  <si>
    <t>Piedmont</t>
  </si>
  <si>
    <t>Rocha Department</t>
  </si>
  <si>
    <t>Quebec</t>
  </si>
  <si>
    <t>Minas Gerais</t>
  </si>
  <si>
    <t>Delaware</t>
  </si>
  <si>
    <t>Connecticut</t>
  </si>
  <si>
    <t>Alberta</t>
  </si>
  <si>
    <t>Louisiana</t>
  </si>
  <si>
    <t>Utah</t>
  </si>
  <si>
    <t>Valencian Community</t>
  </si>
  <si>
    <t>Metro Manila</t>
  </si>
  <si>
    <t>Quintana Roo</t>
  </si>
  <si>
    <t>Western Cape</t>
  </si>
  <si>
    <t>Jalisco</t>
  </si>
  <si>
    <t>Indiana</t>
  </si>
  <si>
    <t>Campania</t>
  </si>
  <si>
    <t>Buenos Aires</t>
  </si>
  <si>
    <t>Perm Krai</t>
  </si>
  <si>
    <t>Santo Domingo de los Tsachilas</t>
  </si>
  <si>
    <t>Caribe</t>
  </si>
  <si>
    <t>State of Mexico</t>
  </si>
  <si>
    <t>Estado de Sao Paulo</t>
  </si>
  <si>
    <t>Rhode Island</t>
  </si>
  <si>
    <t>Callao Region</t>
  </si>
  <si>
    <t>Grand Est</t>
  </si>
  <si>
    <t>United States</t>
  </si>
  <si>
    <t>Canada</t>
  </si>
  <si>
    <t>Mexico</t>
  </si>
  <si>
    <t>Sweden</t>
  </si>
  <si>
    <t>United Kingdom</t>
  </si>
  <si>
    <t>Israel</t>
  </si>
  <si>
    <t>France</t>
  </si>
  <si>
    <t>Australia</t>
  </si>
  <si>
    <t>Greece</t>
  </si>
  <si>
    <t>Tanzania</t>
  </si>
  <si>
    <t>Chile</t>
  </si>
  <si>
    <t>Puerto Rico</t>
  </si>
  <si>
    <t>Thailand</t>
  </si>
  <si>
    <t>Germany</t>
  </si>
  <si>
    <t>Croatia</t>
  </si>
  <si>
    <t>Spain</t>
  </si>
  <si>
    <t>Philippines</t>
  </si>
  <si>
    <t>Italy</t>
  </si>
  <si>
    <t>Colombia</t>
  </si>
  <si>
    <t>Uruguay</t>
  </si>
  <si>
    <t>Brazil</t>
  </si>
  <si>
    <t>Peru</t>
  </si>
  <si>
    <t>South Africa</t>
  </si>
  <si>
    <t>Argentina</t>
  </si>
  <si>
    <t>Russia</t>
  </si>
  <si>
    <t>Ecuador</t>
  </si>
  <si>
    <t>Cozy Modern 1 Bedroom in Chelsea</t>
  </si>
  <si>
    <t>Cozy Modern Apartment in Chelsea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</si>
</sst>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6" formatCode="&quot;$&quot;#,##0_);[Red]\(&quot;$&quot;#,##0\)"/>
    <numFmt numFmtId="8" formatCode="&quot;$&quot;#,##0.00_);[Red]\(&quot;$&quot;#,##0.00\)"/>
    <numFmt numFmtId="164" formatCode="&quot;$&quot;#,##0;[Red]\-&quot;$&quot;#,##0"/>
    <numFmt numFmtId="165" formatCode="&quot;$&quot;#,##0"/>
    <numFmt numFmtId="166" formatCode="0.0%"/>
    <numFmt numFmtId="167" formatCode=";;;"/>
    <numFmt numFmtId="168" formatCode="&quot;$&quot;#,##0;[Red]&quot;$&quot;#,##0"/>
    <numFmt numFmtId="169" formatCode="yyyy\-mm\-dd;@"/>
    <numFmt numFmtId="170" formatCode="yyyy\-mm\-dd\ hh:mm:ss"/>
    <numFmt numFmtId="171" formatCode="&quot;$&quot;#,##0;[Red]\(&quot;$&quot;#,##0\);&quot;-&quot;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6"/>
      <color theme="2" tint="-0.74999237037263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6">
    <xf numFmtId="0" fontId="0" fillId="0" borderId="0" xfId="0"/>
    <xf numFmtId="14" fontId="0" fillId="0" borderId="0" xfId="0" applyNumberFormat="1"/>
    <xf numFmtId="0" fontId="18" fillId="33" borderId="0" xfId="0" applyFont="1" applyFill="1" applyAlignment="1">
      <alignment horizontal="left"/>
    </xf>
    <xf numFmtId="14" fontId="0" fillId="0" borderId="0" xfId="0" applyNumberFormat="1" applyAlignment="1"/>
    <xf numFmtId="0" fontId="20" fillId="0" borderId="0" xfId="0" applyFont="1" applyAlignment="1">
      <alignment horizontal="right"/>
    </xf>
    <xf numFmtId="8" fontId="16" fillId="38" borderId="10" xfId="0" applyNumberFormat="1" applyFont="1" applyFill="1" applyBorder="1" applyAlignment="1">
      <alignment horizontal="center"/>
    </xf>
    <xf numFmtId="6" fontId="0" fillId="0" borderId="0" xfId="0" applyNumberFormat="1"/>
    <xf numFmtId="9" fontId="16" fillId="36" borderId="11" xfId="0" applyNumberFormat="1" applyFont="1" applyFill="1" applyBorder="1" applyAlignment="1">
      <alignment horizontal="center"/>
    </xf>
    <xf numFmtId="166" fontId="16" fillId="36" borderId="10" xfId="0" applyNumberFormat="1" applyFont="1" applyFill="1" applyBorder="1" applyAlignment="1">
      <alignment horizontal="center"/>
    </xf>
    <xf numFmtId="6" fontId="16" fillId="38" borderId="10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22" fillId="39" borderId="10" xfId="0" applyFont="1" applyFill="1" applyBorder="1" applyAlignment="1">
      <alignment horizontal="center"/>
    </xf>
    <xf numFmtId="0" fontId="22" fillId="39" borderId="10" xfId="0" quotePrefix="1" applyFont="1" applyFill="1" applyBorder="1" applyAlignment="1">
      <alignment horizontal="center"/>
    </xf>
    <xf numFmtId="8" fontId="22" fillId="39" borderId="10" xfId="0" applyNumberFormat="1" applyFont="1" applyFill="1" applyBorder="1" applyAlignment="1">
      <alignment horizontal="center"/>
    </xf>
    <xf numFmtId="6" fontId="16" fillId="33" borderId="0" xfId="0" applyNumberFormat="1" applyFont="1" applyFill="1" applyAlignment="1">
      <alignment horizontal="center"/>
    </xf>
    <xf numFmtId="0" fontId="23" fillId="0" borderId="0" xfId="0" applyFont="1" applyAlignment="1">
      <alignment horizontal="center"/>
    </xf>
    <xf numFmtId="6" fontId="0" fillId="0" borderId="0" xfId="0" applyNumberFormat="1" applyAlignment="1">
      <alignment horizontal="center"/>
    </xf>
    <xf numFmtId="0" fontId="0" fillId="0" borderId="0" xfId="0" applyNumberFormat="1" applyAlignment="1"/>
    <xf numFmtId="0" fontId="18" fillId="33" borderId="0" xfId="0" applyNumberFormat="1" applyFont="1" applyFill="1" applyAlignment="1">
      <alignment horizontal="left"/>
    </xf>
    <xf numFmtId="0" fontId="0" fillId="0" borderId="0" xfId="0" applyFill="1"/>
    <xf numFmtId="0" fontId="0" fillId="0" borderId="0" xfId="0" applyNumberFormat="1" applyFill="1" applyAlignment="1"/>
    <xf numFmtId="14" fontId="0" fillId="0" borderId="0" xfId="0" applyNumberFormat="1" applyFill="1" applyAlignment="1"/>
    <xf numFmtId="0" fontId="19" fillId="37" borderId="10" xfId="0" applyFont="1" applyFill="1" applyBorder="1" applyAlignment="1">
      <alignment horizontal="center" vertical="center"/>
    </xf>
    <xf numFmtId="0" fontId="23" fillId="0" borderId="0" xfId="0" applyFont="1" applyAlignment="1">
      <alignment horizontal="right"/>
    </xf>
    <xf numFmtId="14" fontId="18" fillId="33" borderId="0" xfId="0" applyNumberFormat="1" applyFont="1" applyFill="1" applyAlignment="1">
      <alignment horizontal="left"/>
    </xf>
    <xf numFmtId="0" fontId="23" fillId="0" borderId="0" xfId="0" quotePrefix="1" applyFont="1" applyAlignment="1">
      <alignment horizontal="right"/>
    </xf>
    <xf numFmtId="14" fontId="23" fillId="0" borderId="0" xfId="0" applyNumberFormat="1" applyFont="1" applyAlignment="1">
      <alignment horizontal="right"/>
    </xf>
    <xf numFmtId="0" fontId="0" fillId="36" borderId="10" xfId="0" applyNumberFormat="1" applyFill="1" applyBorder="1" applyAlignment="1">
      <alignment horizontal="center"/>
    </xf>
    <xf numFmtId="3" fontId="0" fillId="38" borderId="10" xfId="0" applyNumberFormat="1" applyFill="1" applyBorder="1" applyAlignment="1">
      <alignment horizontal="center"/>
    </xf>
    <xf numFmtId="2" fontId="0" fillId="38" borderId="10" xfId="0" applyNumberFormat="1" applyFill="1" applyBorder="1" applyAlignment="1">
      <alignment horizontal="center"/>
    </xf>
    <xf numFmtId="0" fontId="0" fillId="0" borderId="0" xfId="0" applyFont="1"/>
    <xf numFmtId="3" fontId="16" fillId="41" borderId="10" xfId="0" applyNumberFormat="1" applyFont="1" applyFill="1" applyBorder="1" applyAlignment="1">
      <alignment horizontal="center"/>
    </xf>
    <xf numFmtId="2" fontId="16" fillId="41" borderId="10" xfId="0" applyNumberFormat="1" applyFont="1" applyFill="1" applyBorder="1" applyAlignment="1">
      <alignment horizontal="center"/>
    </xf>
    <xf numFmtId="0" fontId="19" fillId="42" borderId="10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19" fillId="37" borderId="10" xfId="0" applyFont="1" applyFill="1" applyBorder="1" applyAlignment="1">
      <alignment horizontal="center" vertical="center"/>
    </xf>
    <xf numFmtId="0" fontId="23" fillId="35" borderId="0" xfId="0" applyFont="1" applyFill="1" applyAlignment="1">
      <alignment horizontal="center"/>
    </xf>
    <xf numFmtId="164" fontId="0" fillId="35" borderId="0" xfId="0" applyNumberFormat="1" applyFill="1" applyAlignment="1">
      <alignment horizontal="center"/>
    </xf>
    <xf numFmtId="0" fontId="16" fillId="43" borderId="0" xfId="0" applyFont="1" applyFill="1" applyAlignment="1">
      <alignment horizontal="center"/>
    </xf>
    <xf numFmtId="9" fontId="0" fillId="35" borderId="0" xfId="0" applyNumberFormat="1" applyFont="1" applyFill="1" applyAlignment="1">
      <alignment horizontal="center"/>
    </xf>
    <xf numFmtId="165" fontId="16" fillId="36" borderId="10" xfId="0" applyNumberFormat="1" applyFont="1" applyFill="1" applyBorder="1" applyAlignment="1">
      <alignment horizontal="center"/>
    </xf>
    <xf numFmtId="0" fontId="17" fillId="0" borderId="0" xfId="0" applyFont="1"/>
    <xf numFmtId="164" fontId="17" fillId="0" borderId="0" xfId="0" applyNumberFormat="1" applyFont="1"/>
    <xf numFmtId="0" fontId="18" fillId="33" borderId="0" xfId="0" applyFont="1" applyFill="1" applyAlignment="1">
      <alignment horizontal="center"/>
    </xf>
    <xf numFmtId="0" fontId="27" fillId="0" borderId="0" xfId="0" applyNumberFormat="1" applyFont="1" applyFill="1" applyBorder="1" applyAlignment="1">
      <alignment horizontal="center" vertical="center"/>
    </xf>
    <xf numFmtId="165" fontId="27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right"/>
    </xf>
    <xf numFmtId="0" fontId="16" fillId="36" borderId="10" xfId="0" applyNumberFormat="1" applyFont="1" applyFill="1" applyBorder="1" applyAlignment="1">
      <alignment horizontal="center"/>
    </xf>
    <xf numFmtId="0" fontId="20" fillId="0" borderId="10" xfId="0" applyFont="1" applyBorder="1" applyAlignment="1">
      <alignment horizontal="right"/>
    </xf>
    <xf numFmtId="168" fontId="16" fillId="36" borderId="10" xfId="0" applyNumberFormat="1" applyFont="1" applyFill="1" applyBorder="1" applyAlignment="1">
      <alignment horizontal="center"/>
    </xf>
    <xf numFmtId="0" fontId="0" fillId="0" borderId="0" xfId="0" applyNumberFormat="1" applyFill="1"/>
    <xf numFmtId="0" fontId="29" fillId="0" borderId="0" xfId="0" applyFont="1" applyAlignment="1">
      <alignment horizontal="left"/>
    </xf>
    <xf numFmtId="0" fontId="23" fillId="0" borderId="0" xfId="0" applyFont="1" applyFill="1" applyBorder="1" applyAlignment="1">
      <alignment horizontal="right"/>
    </xf>
    <xf numFmtId="0" fontId="16" fillId="38" borderId="10" xfId="0" applyNumberFormat="1" applyFont="1" applyFill="1" applyBorder="1" applyAlignment="1">
      <alignment horizontal="center"/>
    </xf>
    <xf numFmtId="14" fontId="0" fillId="0" borderId="0" xfId="0" applyNumberFormat="1" applyFill="1"/>
    <xf numFmtId="9" fontId="0" fillId="0" borderId="0" xfId="42" applyFont="1" applyFill="1"/>
    <xf numFmtId="0" fontId="0" fillId="0" borderId="0" xfId="0" applyAlignment="1">
      <alignment wrapText="1"/>
    </xf>
    <xf numFmtId="0" fontId="0" fillId="0" borderId="0" xfId="0" applyNumberFormat="1"/>
    <xf numFmtId="3" fontId="0" fillId="38" borderId="10" xfId="0" applyNumberFormat="1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9" fontId="16" fillId="0" borderId="0" xfId="42" applyFont="1" applyFill="1" applyAlignment="1">
      <alignment horizontal="left"/>
    </xf>
    <xf numFmtId="166" fontId="16" fillId="0" borderId="0" xfId="42" applyNumberFormat="1" applyFont="1" applyFill="1" applyAlignment="1">
      <alignment horizontal="left"/>
    </xf>
    <xf numFmtId="0" fontId="16" fillId="0" borderId="0" xfId="0" applyFont="1" applyFill="1" applyAlignment="1">
      <alignment horizontal="left"/>
    </xf>
    <xf numFmtId="165" fontId="16" fillId="0" borderId="0" xfId="42" applyNumberFormat="1" applyFont="1" applyFill="1" applyAlignment="1">
      <alignment horizontal="left"/>
    </xf>
    <xf numFmtId="165" fontId="18" fillId="33" borderId="0" xfId="0" applyNumberFormat="1" applyFont="1" applyFill="1" applyAlignment="1">
      <alignment horizontal="left"/>
    </xf>
    <xf numFmtId="165" fontId="0" fillId="0" borderId="0" xfId="0" applyNumberFormat="1" applyAlignment="1"/>
    <xf numFmtId="165" fontId="0" fillId="0" borderId="0" xfId="0" applyNumberFormat="1" applyFill="1" applyAlignment="1"/>
    <xf numFmtId="2" fontId="18" fillId="33" borderId="0" xfId="0" applyNumberFormat="1" applyFont="1" applyFill="1" applyAlignment="1">
      <alignment horizontal="left"/>
    </xf>
    <xf numFmtId="2" fontId="0" fillId="0" borderId="0" xfId="0" applyNumberFormat="1"/>
    <xf numFmtId="3" fontId="0" fillId="0" borderId="0" xfId="0" applyNumberFormat="1" applyAlignment="1">
      <alignment horizontal="center"/>
    </xf>
    <xf numFmtId="0" fontId="16" fillId="33" borderId="0" xfId="0" applyFont="1" applyFill="1" applyAlignment="1">
      <alignment horizontal="center"/>
    </xf>
    <xf numFmtId="0" fontId="31" fillId="0" borderId="0" xfId="0" applyFon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left"/>
    </xf>
    <xf numFmtId="9" fontId="0" fillId="0" borderId="0" xfId="42" applyFont="1" applyAlignment="1">
      <alignment horizontal="center"/>
    </xf>
    <xf numFmtId="2" fontId="16" fillId="36" borderId="10" xfId="0" applyNumberFormat="1" applyFont="1" applyFill="1" applyBorder="1" applyAlignment="1">
      <alignment horizontal="center"/>
    </xf>
    <xf numFmtId="165" fontId="16" fillId="38" borderId="11" xfId="0" applyNumberFormat="1" applyFont="1" applyFill="1" applyBorder="1" applyAlignment="1">
      <alignment horizontal="center"/>
    </xf>
    <xf numFmtId="0" fontId="19" fillId="37" borderId="10" xfId="0" applyNumberFormat="1" applyFont="1" applyFill="1" applyBorder="1" applyAlignment="1">
      <alignment horizontal="center" vertical="center"/>
    </xf>
    <xf numFmtId="169" fontId="0" fillId="38" borderId="10" xfId="0" applyNumberFormat="1" applyFont="1" applyFill="1" applyBorder="1" applyAlignment="1">
      <alignment horizontal="center"/>
    </xf>
    <xf numFmtId="165" fontId="16" fillId="38" borderId="10" xfId="0" applyNumberFormat="1" applyFont="1" applyFill="1" applyBorder="1" applyAlignment="1">
      <alignment horizontal="center"/>
    </xf>
    <xf numFmtId="169" fontId="16" fillId="0" borderId="0" xfId="0" applyNumberFormat="1" applyFont="1" applyFill="1" applyAlignment="1">
      <alignment horizontal="left"/>
    </xf>
    <xf numFmtId="169" fontId="27" fillId="0" borderId="0" xfId="0" applyNumberFormat="1" applyFont="1" applyFill="1" applyBorder="1" applyAlignment="1">
      <alignment horizontal="center" vertical="center"/>
    </xf>
    <xf numFmtId="169" fontId="0" fillId="0" borderId="0" xfId="0" applyNumberFormat="1" applyAlignment="1"/>
    <xf numFmtId="169" fontId="0" fillId="0" borderId="0" xfId="0" applyNumberFormat="1" applyFill="1" applyAlignment="1"/>
    <xf numFmtId="169" fontId="0" fillId="0" borderId="0" xfId="0" applyNumberFormat="1" applyFill="1"/>
    <xf numFmtId="18" fontId="0" fillId="0" borderId="0" xfId="0" applyNumberFormat="1"/>
    <xf numFmtId="170" fontId="30" fillId="0" borderId="0" xfId="0" applyNumberFormat="1" applyFont="1" applyAlignment="1">
      <alignment horizontal="center"/>
    </xf>
    <xf numFmtId="9" fontId="0" fillId="0" borderId="0" xfId="42" applyFont="1" applyAlignment="1"/>
    <xf numFmtId="9" fontId="0" fillId="0" borderId="0" xfId="0" applyNumberFormat="1"/>
    <xf numFmtId="167" fontId="0" fillId="38" borderId="11" xfId="0" applyNumberFormat="1" applyFont="1" applyFill="1" applyBorder="1" applyAlignment="1">
      <alignment horizontal="center"/>
    </xf>
    <xf numFmtId="0" fontId="0" fillId="0" borderId="0" xfId="0" quotePrefix="1" applyAlignment="1">
      <alignment horizontal="center"/>
    </xf>
    <xf numFmtId="8" fontId="0" fillId="0" borderId="0" xfId="0" applyNumberFormat="1"/>
    <xf numFmtId="0" fontId="26" fillId="37" borderId="0" xfId="0" applyFont="1" applyFill="1" applyAlignment="1">
      <alignment horizontal="left"/>
    </xf>
    <xf numFmtId="0" fontId="31" fillId="34" borderId="0" xfId="0" applyFont="1" applyFill="1" applyAlignment="1">
      <alignment horizontal="center" vertical="center" wrapText="1"/>
    </xf>
    <xf numFmtId="3" fontId="22" fillId="39" borderId="0" xfId="0" applyNumberFormat="1" applyFont="1" applyFill="1" applyAlignment="1">
      <alignment horizontal="left" vertical="center" wrapText="1"/>
    </xf>
    <xf numFmtId="0" fontId="19" fillId="37" borderId="10" xfId="0" applyFont="1" applyFill="1" applyBorder="1" applyAlignment="1">
      <alignment horizontal="center" vertical="center"/>
    </xf>
    <xf numFmtId="0" fontId="28" fillId="0" borderId="0" xfId="0" applyFont="1" applyAlignment="1">
      <alignment horizontal="center"/>
    </xf>
    <xf numFmtId="0" fontId="19" fillId="37" borderId="12" xfId="0" applyFont="1" applyFill="1" applyBorder="1" applyAlignment="1">
      <alignment horizontal="center" vertical="center"/>
    </xf>
    <xf numFmtId="0" fontId="19" fillId="37" borderId="13" xfId="0" applyFont="1" applyFill="1" applyBorder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165" fontId="32" fillId="34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/>
    </xf>
    <xf numFmtId="171" fontId="31" fillId="34" borderId="10" xfId="0" applyNumberFormat="1" applyFont="1" applyFill="1" applyBorder="1" applyAlignment="1">
      <alignment horizontal="center" vertical="center"/>
    </xf>
    <xf numFmtId="0" fontId="25" fillId="0" borderId="14" xfId="0" applyNumberFormat="1" applyFont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3" fillId="40" borderId="0" xfId="0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gray0625">
          <bgColor theme="2" tint="-9.9948118533890809E-2"/>
        </patternFill>
      </fill>
    </dxf>
    <dxf>
      <font>
        <color auto="1"/>
      </font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565"/>
      <color rgb="FFFF8585"/>
      <color rgb="FFFF9393"/>
      <color rgb="FFFFB9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Spin" dx="22" fmlaLink="$R$2" max="4149" min="1" page="10" val="29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104775</xdr:colOff>
      <xdr:row>3</xdr:row>
      <xdr:rowOff>0</xdr:rowOff>
    </xdr:from>
    <xdr:to>
      <xdr:col>18</xdr:col>
      <xdr:colOff>361951</xdr:colOff>
      <xdr:row>7</xdr:row>
      <xdr:rowOff>0</xdr:rowOff>
    </xdr:to>
    <xdr:sp macro="" textlink="">
      <xdr:nvSpPr>
        <xdr:cNvPr id="2" name="Left Brac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896225" y="600075"/>
          <a:ext cx="257176" cy="800100"/>
        </a:xfrm>
        <a:prstGeom prst="leftBrace">
          <a:avLst>
            <a:gd name="adj1" fmla="val 8333"/>
            <a:gd name="adj2" fmla="val 63095"/>
          </a:avLst>
        </a:prstGeom>
        <a:ln w="19050">
          <a:solidFill>
            <a:schemeClr val="tx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19050</xdr:colOff>
          <xdr:row>0</xdr:row>
          <xdr:rowOff>161925</xdr:rowOff>
        </xdr:from>
        <xdr:to>
          <xdr:col>18</xdr:col>
          <xdr:colOff>371475</xdr:colOff>
          <xdr:row>2</xdr:row>
          <xdr:rowOff>19050</xdr:rowOff>
        </xdr:to>
        <xdr:sp macro="" textlink="">
          <xdr:nvSpPr>
            <xdr:cNvPr id="1033" name="Spinner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1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361949</xdr:colOff>
      <xdr:row>1</xdr:row>
      <xdr:rowOff>0</xdr:rowOff>
    </xdr:from>
    <xdr:to>
      <xdr:col>4</xdr:col>
      <xdr:colOff>714374</xdr:colOff>
      <xdr:row>10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25" b="2248"/>
        <a:stretch/>
      </xdr:blipFill>
      <xdr:spPr bwMode="auto">
        <a:xfrm>
          <a:off x="361949" y="304800"/>
          <a:ext cx="28860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9</xdr:row>
      <xdr:rowOff>9525</xdr:rowOff>
    </xdr:from>
    <xdr:to>
      <xdr:col>10</xdr:col>
      <xdr:colOff>828675</xdr:colOff>
      <xdr:row>13</xdr:row>
      <xdr:rowOff>47625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077075" y="1724025"/>
          <a:ext cx="1666875" cy="800100"/>
        </a:xfrm>
        <a:prstGeom prst="rightArrow">
          <a:avLst/>
        </a:prstGeom>
        <a:noFill/>
        <a:ln w="38100"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</a:rPr>
            <a:t>YEARLY SUMMARY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N7124"/>
  <sheetViews>
    <sheetView showGridLines="0" tabSelected="1" zoomScaleNormal="100" workbookViewId="0"/>
  </sheetViews>
  <sheetFormatPr defaultRowHeight="15" x14ac:dyDescent="0.25"/>
  <cols>
    <col min="1" max="1" width="10.28515625" bestFit="1" customWidth="1"/>
    <col min="2" max="2" width="28.5703125" style="17" customWidth="1"/>
    <col min="3" max="3" width="9.5703125" style="17" bestFit="1" customWidth="1"/>
    <col min="4" max="4" width="18.28515625" style="17" bestFit="1" customWidth="1"/>
    <col min="5" max="5" width="16.42578125" style="17" bestFit="1" customWidth="1"/>
    <col min="6" max="6" width="18" style="17" bestFit="1" customWidth="1"/>
    <col min="7" max="7" width="12.28515625" style="17" bestFit="1" customWidth="1"/>
    <col min="8" max="8" width="18.5703125" style="17" bestFit="1" customWidth="1"/>
    <col min="9" max="9" width="12.42578125" style="17" bestFit="1" customWidth="1"/>
    <col min="10" max="10" width="18.85546875" style="17" bestFit="1" customWidth="1"/>
    <col min="11" max="11" width="13.140625" style="17" bestFit="1" customWidth="1"/>
    <col min="12" max="12" width="16" style="17" bestFit="1" customWidth="1"/>
    <col min="13" max="13" width="17" style="17" bestFit="1" customWidth="1"/>
    <col min="14" max="14" width="8.42578125" style="17" bestFit="1" customWidth="1"/>
    <col min="15" max="15" width="7.7109375" style="65" bestFit="1" customWidth="1"/>
    <col min="16" max="16" width="13.42578125" style="65" bestFit="1" customWidth="1"/>
    <col min="17" max="17" width="9.140625" style="68"/>
    <col min="18" max="18" width="13.7109375" style="68" bestFit="1" customWidth="1"/>
    <col min="19" max="19" width="14.42578125" style="17" bestFit="1" customWidth="1"/>
    <col min="20" max="20" width="11.5703125" style="17" bestFit="1" customWidth="1"/>
    <col min="21" max="21" width="14.140625" style="3" bestFit="1" customWidth="1"/>
    <col min="22" max="22" width="13.7109375" style="3" bestFit="1" customWidth="1"/>
    <col min="23" max="23" width="12.85546875" style="17" customWidth="1"/>
    <col min="24" max="24" width="9.140625" style="17" customWidth="1"/>
    <col min="25" max="25" width="14.28515625" style="17" customWidth="1"/>
    <col min="27" max="29" width="12.28515625" customWidth="1"/>
  </cols>
  <sheetData>
    <row r="1" spans="1:40" x14ac:dyDescent="0.25">
      <c r="A1" s="18" t="s">
        <v>17047</v>
      </c>
      <c r="B1" s="18" t="s">
        <v>7673</v>
      </c>
      <c r="C1" s="18" t="s">
        <v>7646</v>
      </c>
      <c r="D1" s="2" t="s">
        <v>15618</v>
      </c>
      <c r="E1" s="2" t="s">
        <v>15619</v>
      </c>
      <c r="F1" s="2" t="s">
        <v>15620</v>
      </c>
      <c r="G1" s="2" t="s">
        <v>15621</v>
      </c>
      <c r="H1" s="18" t="s">
        <v>7655</v>
      </c>
      <c r="I1" s="2" t="s">
        <v>7647</v>
      </c>
      <c r="J1" s="2" t="s">
        <v>7648</v>
      </c>
      <c r="K1" s="18" t="s">
        <v>7654</v>
      </c>
      <c r="L1" s="18" t="s">
        <v>17039</v>
      </c>
      <c r="M1" s="18" t="s">
        <v>17035</v>
      </c>
      <c r="N1" s="18" t="s">
        <v>17036</v>
      </c>
      <c r="O1" s="64" t="s">
        <v>3500</v>
      </c>
      <c r="P1" s="64" t="s">
        <v>11832</v>
      </c>
      <c r="Q1" s="67" t="s">
        <v>7652</v>
      </c>
      <c r="R1" s="67" t="s">
        <v>17040</v>
      </c>
      <c r="S1" s="18" t="s">
        <v>7649</v>
      </c>
      <c r="T1" s="18" t="s">
        <v>17038</v>
      </c>
      <c r="U1" s="24" t="s">
        <v>15613</v>
      </c>
      <c r="V1" s="24" t="s">
        <v>7650</v>
      </c>
      <c r="W1" s="18" t="s">
        <v>7651</v>
      </c>
      <c r="X1" s="18" t="s">
        <v>17037</v>
      </c>
      <c r="Y1" s="18" t="s">
        <v>15614</v>
      </c>
      <c r="AA1" s="38" t="s">
        <v>11830</v>
      </c>
      <c r="AB1" s="38" t="s">
        <v>11831</v>
      </c>
      <c r="AC1" s="38" t="s">
        <v>11832</v>
      </c>
      <c r="AN1" t="s">
        <v>17044</v>
      </c>
    </row>
    <row r="2" spans="1:40" x14ac:dyDescent="0.25">
      <c r="A2">
        <v>1</v>
      </c>
      <c r="B2" s="17" t="s">
        <v>15548</v>
      </c>
      <c r="C2" s="17">
        <v>8</v>
      </c>
      <c r="D2" s="17" t="str">
        <f>INDEX(Hosts!$A:$O,MATCH(Places!$C2,Hosts!$A:$A,0),MATCH(Places!D$1,Hosts!$1:$1,0))</f>
        <v>Within a few hours</v>
      </c>
      <c r="E2" s="87">
        <f>INDEX(Hosts!$A:$O,MATCH(Places!$C2,Hosts!$A:$A,0),MATCH(Places!E$1,Hosts!$1:$1,0))</f>
        <v>1</v>
      </c>
      <c r="F2" s="87">
        <f>INDEX(Hosts!$A:$O,MATCH(Places!$C2,Hosts!$A:$A,0),MATCH(Places!F$1,Hosts!$1:$1,0))</f>
        <v>1</v>
      </c>
      <c r="G2" s="17" t="str">
        <f>INDEX(Hosts!$A:$O,MATCH(Places!$C2,Hosts!$A:$A,0),MATCH(Places!G$1,Hosts!$1:$1,0))</f>
        <v>No</v>
      </c>
      <c r="H2" s="17">
        <v>17</v>
      </c>
      <c r="I2" s="17" t="str">
        <f>INDEX(Neighborhoods!$A:$C,MATCH(Places!$H2,Neighborhoods!$A:$A,0),MATCH(Places!I$1,Neighborhoods!$1:$1,0))</f>
        <v>Manhattan</v>
      </c>
      <c r="J2" s="17" t="str">
        <f>INDEX(Neighborhoods!$A:$C,MATCH(Places!$H2,Neighborhoods!$A:$A,0),MATCH(Places!J$1,Neighborhoods!$1:$1,0))</f>
        <v>Hell's Kitchen</v>
      </c>
      <c r="K2" s="17" t="s">
        <v>1</v>
      </c>
      <c r="L2" s="17" t="str">
        <f t="shared" ref="L2:L65" si="0">IF(OR(K2="Private room",K2="Shared room"),"Yes","No")</f>
        <v>Yes</v>
      </c>
      <c r="M2" s="17">
        <v>2</v>
      </c>
      <c r="N2" s="17" t="str" cm="1">
        <f t="array" ref="N2">_xlfn.IFS(M2&lt;=2,"Small",M2&lt;=5,"Medium",M2&gt;5,"Large")</f>
        <v>Small</v>
      </c>
      <c r="O2" s="65">
        <v>65</v>
      </c>
      <c r="P2" s="87">
        <f t="shared" ref="P2:P65" si="1">VLOOKUP(O2,$AB$1:$AC$5,2)</f>
        <v>0.03</v>
      </c>
      <c r="Q2" s="68">
        <v>4.38</v>
      </c>
      <c r="R2" s="68" t="str" cm="1">
        <f t="array" ref="R2">_xlfn.SWITCH(ROUND(Q2,0),5,"Excellent",4,"Good",3,"Ok","Bad")</f>
        <v>Good</v>
      </c>
      <c r="S2" s="17">
        <v>473</v>
      </c>
      <c r="T2" s="17" t="str">
        <f t="shared" ref="T2:T65" si="2">IF(AND(Q2&gt;=4.8,S2&gt;100),"Yes","No")</f>
        <v>No</v>
      </c>
      <c r="U2" s="82">
        <v>39939</v>
      </c>
      <c r="V2" s="82">
        <v>43905</v>
      </c>
      <c r="W2" s="17">
        <v>340</v>
      </c>
      <c r="X2" s="17" t="str">
        <f t="shared" ref="X2:X65" si="3">IF(W2&lt;&gt;0,"Active","Inactive")</f>
        <v>Active</v>
      </c>
      <c r="Y2" s="17" t="s">
        <v>15615</v>
      </c>
      <c r="Z2" s="17"/>
      <c r="AA2" s="36" t="s">
        <v>11833</v>
      </c>
      <c r="AB2" s="37">
        <v>0</v>
      </c>
      <c r="AC2" s="39">
        <v>0.03</v>
      </c>
    </row>
    <row r="3" spans="1:40" x14ac:dyDescent="0.25">
      <c r="A3">
        <v>2</v>
      </c>
      <c r="B3" s="17" t="s">
        <v>13905</v>
      </c>
      <c r="C3" s="17">
        <v>10</v>
      </c>
      <c r="D3" s="17" t="str">
        <f>INDEX(Hosts!$A:$O,MATCH(Places!$C3,Hosts!$A:$A,0),MATCH(Places!D$1,Hosts!$1:$1,0))</f>
        <v>Within a day</v>
      </c>
      <c r="E3" s="87">
        <f>INDEX(Hosts!$A:$O,MATCH(Places!$C3,Hosts!$A:$A,0),MATCH(Places!E$1,Hosts!$1:$1,0))</f>
        <v>1</v>
      </c>
      <c r="F3" s="87">
        <f>INDEX(Hosts!$A:$O,MATCH(Places!$C3,Hosts!$A:$A,0),MATCH(Places!F$1,Hosts!$1:$1,0))</f>
        <v>0.83</v>
      </c>
      <c r="G3" s="17" t="str">
        <f>INDEX(Hosts!$A:$O,MATCH(Places!$C3,Hosts!$A:$A,0),MATCH(Places!G$1,Hosts!$1:$1,0))</f>
        <v>No</v>
      </c>
      <c r="H3" s="17">
        <v>20</v>
      </c>
      <c r="I3" s="17" t="str">
        <f>INDEX(Neighborhoods!$A:$C,MATCH(Places!$H3,Neighborhoods!$A:$A,0),MATCH(Places!I$1,Neighborhoods!$1:$1,0))</f>
        <v>Manhattan</v>
      </c>
      <c r="J3" s="17" t="str">
        <f>INDEX(Neighborhoods!$A:$C,MATCH(Places!$H3,Neighborhoods!$A:$A,0),MATCH(Places!J$1,Neighborhoods!$1:$1,0))</f>
        <v>Upper West Side</v>
      </c>
      <c r="K3" s="17" t="s">
        <v>1</v>
      </c>
      <c r="L3" s="17" t="str">
        <f t="shared" si="0"/>
        <v>Yes</v>
      </c>
      <c r="M3" s="17">
        <v>1</v>
      </c>
      <c r="N3" s="17" t="str" cm="1">
        <f t="array" ref="N3">_xlfn.IFS(M3&lt;=2,"Small",M3&lt;=5,"Medium",M3&gt;5,"Large")</f>
        <v>Small</v>
      </c>
      <c r="O3" s="65">
        <v>85</v>
      </c>
      <c r="P3" s="87">
        <f t="shared" si="1"/>
        <v>0.03</v>
      </c>
      <c r="Q3" s="68">
        <v>4.67</v>
      </c>
      <c r="R3" s="68" t="str" cm="1">
        <f t="array" ref="R3">_xlfn.SWITCH(ROUND(Q3,0),5,"Excellent",4,"Good",3,"Ok","Bad")</f>
        <v>Excellent</v>
      </c>
      <c r="S3" s="17">
        <v>123</v>
      </c>
      <c r="T3" s="17" t="str">
        <f t="shared" si="2"/>
        <v>No</v>
      </c>
      <c r="U3" s="82">
        <v>39943</v>
      </c>
      <c r="V3" s="82">
        <v>43808</v>
      </c>
      <c r="W3" s="17">
        <v>365</v>
      </c>
      <c r="X3" s="17" t="str">
        <f t="shared" si="3"/>
        <v>Active</v>
      </c>
      <c r="Y3" s="17" t="s">
        <v>15615</v>
      </c>
      <c r="Z3" s="17"/>
      <c r="AA3" s="36" t="s">
        <v>11834</v>
      </c>
      <c r="AB3" s="37">
        <v>200</v>
      </c>
      <c r="AC3" s="39">
        <v>0.04</v>
      </c>
    </row>
    <row r="4" spans="1:40" x14ac:dyDescent="0.25">
      <c r="A4">
        <v>3</v>
      </c>
      <c r="B4" s="17" t="s">
        <v>13604</v>
      </c>
      <c r="C4" s="17">
        <v>14</v>
      </c>
      <c r="D4" s="17" t="str">
        <f>INDEX(Hosts!$A:$O,MATCH(Places!$C4,Hosts!$A:$A,0),MATCH(Places!D$1,Hosts!$1:$1,0))</f>
        <v>Within an hour</v>
      </c>
      <c r="E4" s="87">
        <f>INDEX(Hosts!$A:$O,MATCH(Places!$C4,Hosts!$A:$A,0),MATCH(Places!E$1,Hosts!$1:$1,0))</f>
        <v>1</v>
      </c>
      <c r="F4" s="87">
        <f>INDEX(Hosts!$A:$O,MATCH(Places!$C4,Hosts!$A:$A,0),MATCH(Places!F$1,Hosts!$1:$1,0))</f>
        <v>0.93</v>
      </c>
      <c r="G4" s="17" t="str">
        <f>INDEX(Hosts!$A:$O,MATCH(Places!$C4,Hosts!$A:$A,0),MATCH(Places!G$1,Hosts!$1:$1,0))</f>
        <v>Yes</v>
      </c>
      <c r="H4" s="17">
        <v>14</v>
      </c>
      <c r="I4" s="17" t="str">
        <f>INDEX(Neighborhoods!$A:$C,MATCH(Places!$H4,Neighborhoods!$A:$A,0),MATCH(Places!I$1,Neighborhoods!$1:$1,0))</f>
        <v>Manhattan</v>
      </c>
      <c r="J4" s="17" t="str">
        <f>INDEX(Neighborhoods!$A:$C,MATCH(Places!$H4,Neighborhoods!$A:$A,0),MATCH(Places!J$1,Neighborhoods!$1:$1,0))</f>
        <v>East Harlem</v>
      </c>
      <c r="K4" s="17" t="s">
        <v>11822</v>
      </c>
      <c r="L4" s="17" t="str">
        <f t="shared" si="0"/>
        <v>No</v>
      </c>
      <c r="M4" s="17">
        <v>2</v>
      </c>
      <c r="N4" s="17" t="str" cm="1">
        <f t="array" ref="N4">_xlfn.IFS(M4&lt;=2,"Small",M4&lt;=5,"Medium",M4&gt;5,"Large")</f>
        <v>Small</v>
      </c>
      <c r="O4" s="65">
        <v>239</v>
      </c>
      <c r="P4" s="87">
        <f t="shared" si="1"/>
        <v>0.04</v>
      </c>
      <c r="Q4" s="68">
        <v>4.99</v>
      </c>
      <c r="R4" s="68" t="str" cm="1">
        <f t="array" ref="R4">_xlfn.SWITCH(ROUND(Q4,0),5,"Excellent",4,"Good",3,"Ok","Bad")</f>
        <v>Excellent</v>
      </c>
      <c r="S4" s="17">
        <v>233</v>
      </c>
      <c r="T4" s="17" t="str">
        <f t="shared" si="2"/>
        <v>Yes</v>
      </c>
      <c r="U4" s="82">
        <v>40114</v>
      </c>
      <c r="V4" s="82">
        <v>43808</v>
      </c>
      <c r="W4" s="17">
        <v>365</v>
      </c>
      <c r="X4" s="17" t="str">
        <f t="shared" si="3"/>
        <v>Active</v>
      </c>
      <c r="Y4" s="17" t="s">
        <v>15616</v>
      </c>
      <c r="Z4" s="17"/>
      <c r="AA4" s="36" t="s">
        <v>11835</v>
      </c>
      <c r="AB4" s="37">
        <v>500</v>
      </c>
      <c r="AC4" s="39">
        <v>0.05</v>
      </c>
    </row>
    <row r="5" spans="1:40" x14ac:dyDescent="0.25">
      <c r="A5">
        <v>4</v>
      </c>
      <c r="B5" s="17" t="s">
        <v>12</v>
      </c>
      <c r="C5" s="17">
        <v>24</v>
      </c>
      <c r="D5" s="17" t="str">
        <f>INDEX(Hosts!$A:$O,MATCH(Places!$C5,Hosts!$A:$A,0),MATCH(Places!D$1,Hosts!$1:$1,0))</f>
        <v>Within an hour</v>
      </c>
      <c r="E5" s="87">
        <f>INDEX(Hosts!$A:$O,MATCH(Places!$C5,Hosts!$A:$A,0),MATCH(Places!E$1,Hosts!$1:$1,0))</f>
        <v>1</v>
      </c>
      <c r="F5" s="87">
        <f>INDEX(Hosts!$A:$O,MATCH(Places!$C5,Hosts!$A:$A,0),MATCH(Places!F$1,Hosts!$1:$1,0))</f>
        <v>0.99</v>
      </c>
      <c r="G5" s="17" t="str">
        <f>INDEX(Hosts!$A:$O,MATCH(Places!$C5,Hosts!$A:$A,0),MATCH(Places!G$1,Hosts!$1:$1,0))</f>
        <v>No</v>
      </c>
      <c r="H5" s="17">
        <v>7</v>
      </c>
      <c r="I5" s="17" t="str">
        <f>INDEX(Neighborhoods!$A:$C,MATCH(Places!$H5,Neighborhoods!$A:$A,0),MATCH(Places!I$1,Neighborhoods!$1:$1,0))</f>
        <v>Brooklyn</v>
      </c>
      <c r="J5" s="17" t="str">
        <f>INDEX(Neighborhoods!$A:$C,MATCH(Places!$H5,Neighborhoods!$A:$A,0),MATCH(Places!J$1,Neighborhoods!$1:$1,0))</f>
        <v>Bedford-Stuyvesant</v>
      </c>
      <c r="K5" s="17" t="s">
        <v>11822</v>
      </c>
      <c r="L5" s="17" t="str">
        <f t="shared" si="0"/>
        <v>No</v>
      </c>
      <c r="M5" s="17">
        <v>5</v>
      </c>
      <c r="N5" s="17" t="str" cm="1">
        <f t="array" ref="N5">_xlfn.IFS(M5&lt;=2,"Small",M5&lt;=5,"Medium",M5&gt;5,"Large")</f>
        <v>Medium</v>
      </c>
      <c r="O5" s="65">
        <v>120</v>
      </c>
      <c r="P5" s="87">
        <f t="shared" si="1"/>
        <v>0.03</v>
      </c>
      <c r="Q5" s="68">
        <v>4.75</v>
      </c>
      <c r="R5" s="68" t="str" cm="1">
        <f t="array" ref="R5">_xlfn.SWITCH(ROUND(Q5,0),5,"Excellent",4,"Good",3,"Ok","Bad")</f>
        <v>Excellent</v>
      </c>
      <c r="S5" s="17">
        <v>115</v>
      </c>
      <c r="T5" s="17" t="str">
        <f t="shared" si="2"/>
        <v>No</v>
      </c>
      <c r="U5" s="82">
        <v>40050</v>
      </c>
      <c r="V5" s="82">
        <v>44056</v>
      </c>
      <c r="W5" s="17">
        <v>319</v>
      </c>
      <c r="X5" s="17" t="str">
        <f t="shared" si="3"/>
        <v>Active</v>
      </c>
      <c r="Y5" s="17" t="s">
        <v>15615</v>
      </c>
      <c r="Z5" s="17"/>
      <c r="AA5" s="36" t="s">
        <v>11836</v>
      </c>
      <c r="AB5" s="37">
        <v>1000</v>
      </c>
      <c r="AC5" s="39">
        <v>7.0000000000000007E-2</v>
      </c>
    </row>
    <row r="6" spans="1:40" x14ac:dyDescent="0.25">
      <c r="A6">
        <v>5</v>
      </c>
      <c r="B6" s="17" t="s">
        <v>17</v>
      </c>
      <c r="C6" s="17">
        <v>37</v>
      </c>
      <c r="D6" s="17" t="str">
        <f>INDEX(Hosts!$A:$O,MATCH(Places!$C6,Hosts!$A:$A,0),MATCH(Places!D$1,Hosts!$1:$1,0))</f>
        <v>Within a day</v>
      </c>
      <c r="E6" s="87">
        <f>INDEX(Hosts!$A:$O,MATCH(Places!$C6,Hosts!$A:$A,0),MATCH(Places!E$1,Hosts!$1:$1,0))</f>
        <v>0.6</v>
      </c>
      <c r="F6" s="87">
        <f>INDEX(Hosts!$A:$O,MATCH(Places!$C6,Hosts!$A:$A,0),MATCH(Places!F$1,Hosts!$1:$1,0))</f>
        <v>0.73</v>
      </c>
      <c r="G6" s="17" t="str">
        <f>INDEX(Hosts!$A:$O,MATCH(Places!$C6,Hosts!$A:$A,0),MATCH(Places!G$1,Hosts!$1:$1,0))</f>
        <v>No</v>
      </c>
      <c r="H6" s="17">
        <v>15</v>
      </c>
      <c r="I6" s="17" t="str">
        <f>INDEX(Neighborhoods!$A:$C,MATCH(Places!$H6,Neighborhoods!$A:$A,0),MATCH(Places!I$1,Neighborhoods!$1:$1,0))</f>
        <v>Manhattan</v>
      </c>
      <c r="J6" s="17" t="str">
        <f>INDEX(Neighborhoods!$A:$C,MATCH(Places!$H6,Neighborhoods!$A:$A,0),MATCH(Places!J$1,Neighborhoods!$1:$1,0))</f>
        <v>East Village</v>
      </c>
      <c r="K6" s="17" t="s">
        <v>1</v>
      </c>
      <c r="L6" s="17" t="str">
        <f t="shared" si="0"/>
        <v>Yes</v>
      </c>
      <c r="M6" s="17">
        <v>2</v>
      </c>
      <c r="N6" s="17" t="str" cm="1">
        <f t="array" ref="N6">_xlfn.IFS(M6&lt;=2,"Small",M6&lt;=5,"Medium",M6&gt;5,"Large")</f>
        <v>Small</v>
      </c>
      <c r="O6" s="65">
        <v>40</v>
      </c>
      <c r="P6" s="87">
        <f t="shared" si="1"/>
        <v>0.03</v>
      </c>
      <c r="Q6" s="68">
        <v>4.7699999999999996</v>
      </c>
      <c r="R6" s="68" t="str" cm="1">
        <f t="array" ref="R6">_xlfn.SWITCH(ROUND(Q6,0),5,"Excellent",4,"Good",3,"Ok","Bad")</f>
        <v>Excellent</v>
      </c>
      <c r="S6" s="17">
        <v>262</v>
      </c>
      <c r="T6" s="17" t="str">
        <f t="shared" si="2"/>
        <v>No</v>
      </c>
      <c r="U6" s="82">
        <v>40113</v>
      </c>
      <c r="V6" s="82">
        <v>43907</v>
      </c>
      <c r="W6" s="17">
        <v>46</v>
      </c>
      <c r="X6" s="17" t="str">
        <f t="shared" si="3"/>
        <v>Active</v>
      </c>
      <c r="Y6" s="17" t="s">
        <v>15615</v>
      </c>
      <c r="Z6" s="17"/>
    </row>
    <row r="7" spans="1:40" x14ac:dyDescent="0.25">
      <c r="A7">
        <v>6</v>
      </c>
      <c r="B7" s="17" t="s">
        <v>18</v>
      </c>
      <c r="C7" s="17">
        <v>38</v>
      </c>
      <c r="D7" s="17" t="str">
        <f>INDEX(Hosts!$A:$O,MATCH(Places!$C7,Hosts!$A:$A,0),MATCH(Places!D$1,Hosts!$1:$1,0))</f>
        <v>Within a day</v>
      </c>
      <c r="E7" s="87">
        <f>INDEX(Hosts!$A:$O,MATCH(Places!$C7,Hosts!$A:$A,0),MATCH(Places!E$1,Hosts!$1:$1,0))</f>
        <v>1</v>
      </c>
      <c r="F7" s="87">
        <f>INDEX(Hosts!$A:$O,MATCH(Places!$C7,Hosts!$A:$A,0),MATCH(Places!F$1,Hosts!$1:$1,0))</f>
        <v>0.91</v>
      </c>
      <c r="G7" s="17" t="str">
        <f>INDEX(Hosts!$A:$O,MATCH(Places!$C7,Hosts!$A:$A,0),MATCH(Places!G$1,Hosts!$1:$1,0))</f>
        <v>Yes</v>
      </c>
      <c r="H7" s="17">
        <v>24</v>
      </c>
      <c r="I7" s="17" t="str">
        <f>INDEX(Neighborhoods!$A:$C,MATCH(Places!$H7,Neighborhoods!$A:$A,0),MATCH(Places!I$1,Neighborhoods!$1:$1,0))</f>
        <v>Queens</v>
      </c>
      <c r="J7" s="17" t="str">
        <f>INDEX(Neighborhoods!$A:$C,MATCH(Places!$H7,Neighborhoods!$A:$A,0),MATCH(Places!J$1,Neighborhoods!$1:$1,0))</f>
        <v>Long Island City</v>
      </c>
      <c r="K7" s="17" t="s">
        <v>1</v>
      </c>
      <c r="L7" s="17" t="str">
        <f t="shared" si="0"/>
        <v>Yes</v>
      </c>
      <c r="M7" s="17">
        <v>4</v>
      </c>
      <c r="N7" s="17" t="str" cm="1">
        <f t="array" ref="N7">_xlfn.IFS(M7&lt;=2,"Small",M7&lt;=5,"Medium",M7&gt;5,"Large")</f>
        <v>Medium</v>
      </c>
      <c r="O7" s="65">
        <v>130</v>
      </c>
      <c r="P7" s="87">
        <f t="shared" si="1"/>
        <v>0.03</v>
      </c>
      <c r="Q7" s="68">
        <v>4.99</v>
      </c>
      <c r="R7" s="68" t="str" cm="1">
        <f t="array" ref="R7">_xlfn.SWITCH(ROUND(Q7,0),5,"Excellent",4,"Good",3,"Ok","Bad")</f>
        <v>Excellent</v>
      </c>
      <c r="S7" s="17">
        <v>280</v>
      </c>
      <c r="T7" s="17" t="str">
        <f t="shared" si="2"/>
        <v>Yes</v>
      </c>
      <c r="U7" s="82">
        <v>40342</v>
      </c>
      <c r="V7" s="82">
        <v>43905</v>
      </c>
      <c r="W7" s="17">
        <v>246</v>
      </c>
      <c r="X7" s="17" t="str">
        <f t="shared" si="3"/>
        <v>Active</v>
      </c>
      <c r="Y7" s="17" t="s">
        <v>15615</v>
      </c>
      <c r="Z7" s="17"/>
    </row>
    <row r="8" spans="1:40" x14ac:dyDescent="0.25">
      <c r="A8">
        <v>7</v>
      </c>
      <c r="B8" s="17" t="s">
        <v>21</v>
      </c>
      <c r="C8" s="17">
        <v>39</v>
      </c>
      <c r="D8" s="17" t="str">
        <f>INDEX(Hosts!$A:$O,MATCH(Places!$C8,Hosts!$A:$A,0),MATCH(Places!D$1,Hosts!$1:$1,0))</f>
        <v>Within a few hours</v>
      </c>
      <c r="E8" s="87">
        <f>INDEX(Hosts!$A:$O,MATCH(Places!$C8,Hosts!$A:$A,0),MATCH(Places!E$1,Hosts!$1:$1,0))</f>
        <v>1</v>
      </c>
      <c r="F8" s="87">
        <f>INDEX(Hosts!$A:$O,MATCH(Places!$C8,Hosts!$A:$A,0),MATCH(Places!F$1,Hosts!$1:$1,0))</f>
        <v>0.97</v>
      </c>
      <c r="G8" s="17" t="str">
        <f>INDEX(Hosts!$A:$O,MATCH(Places!$C8,Hosts!$A:$A,0),MATCH(Places!G$1,Hosts!$1:$1,0))</f>
        <v>No</v>
      </c>
      <c r="H8" s="17">
        <v>7</v>
      </c>
      <c r="I8" s="17" t="str">
        <f>INDEX(Neighborhoods!$A:$C,MATCH(Places!$H8,Neighborhoods!$A:$A,0),MATCH(Places!I$1,Neighborhoods!$1:$1,0))</f>
        <v>Brooklyn</v>
      </c>
      <c r="J8" s="17" t="str">
        <f>INDEX(Neighborhoods!$A:$C,MATCH(Places!$H8,Neighborhoods!$A:$A,0),MATCH(Places!J$1,Neighborhoods!$1:$1,0))</f>
        <v>Bedford-Stuyvesant</v>
      </c>
      <c r="K8" s="17" t="s">
        <v>11822</v>
      </c>
      <c r="L8" s="17" t="str">
        <f t="shared" si="0"/>
        <v>No</v>
      </c>
      <c r="M8" s="17">
        <v>2</v>
      </c>
      <c r="N8" s="17" t="str" cm="1">
        <f t="array" ref="N8">_xlfn.IFS(M8&lt;=2,"Small",M8&lt;=5,"Medium",M8&gt;5,"Large")</f>
        <v>Small</v>
      </c>
      <c r="O8" s="65">
        <v>100</v>
      </c>
      <c r="P8" s="87">
        <f t="shared" si="1"/>
        <v>0.03</v>
      </c>
      <c r="Q8" s="68">
        <v>4.5</v>
      </c>
      <c r="R8" s="68" t="str" cm="1">
        <f t="array" ref="R8">_xlfn.SWITCH(ROUND(Q8,0),5,"Excellent",4,"Good",3,"Ok","Bad")</f>
        <v>Excellent</v>
      </c>
      <c r="S8" s="17">
        <v>66</v>
      </c>
      <c r="T8" s="17" t="str">
        <f t="shared" si="2"/>
        <v>No</v>
      </c>
      <c r="U8" s="82">
        <v>40153</v>
      </c>
      <c r="V8" s="82">
        <v>43892</v>
      </c>
      <c r="W8" s="17">
        <v>19</v>
      </c>
      <c r="X8" s="17" t="str">
        <f t="shared" si="3"/>
        <v>Active</v>
      </c>
      <c r="Y8" s="17" t="s">
        <v>15615</v>
      </c>
      <c r="Z8" s="17"/>
    </row>
    <row r="9" spans="1:40" x14ac:dyDescent="0.25">
      <c r="A9">
        <v>8</v>
      </c>
      <c r="B9" s="17" t="s">
        <v>14366</v>
      </c>
      <c r="C9" s="17">
        <v>26</v>
      </c>
      <c r="D9" s="17" t="str">
        <f>INDEX(Hosts!$A:$O,MATCH(Places!$C9,Hosts!$A:$A,0),MATCH(Places!D$1,Hosts!$1:$1,0))</f>
        <v>Within a few hours</v>
      </c>
      <c r="E9" s="87">
        <f>INDEX(Hosts!$A:$O,MATCH(Places!$C9,Hosts!$A:$A,0),MATCH(Places!E$1,Hosts!$1:$1,0))</f>
        <v>0.83</v>
      </c>
      <c r="F9" s="87">
        <f>INDEX(Hosts!$A:$O,MATCH(Places!$C9,Hosts!$A:$A,0),MATCH(Places!F$1,Hosts!$1:$1,0))</f>
        <v>0.88</v>
      </c>
      <c r="G9" s="17" t="str">
        <f>INDEX(Hosts!$A:$O,MATCH(Places!$C9,Hosts!$A:$A,0),MATCH(Places!G$1,Hosts!$1:$1,0))</f>
        <v>No</v>
      </c>
      <c r="H9" s="17">
        <v>23</v>
      </c>
      <c r="I9" s="17" t="str">
        <f>INDEX(Neighborhoods!$A:$C,MATCH(Places!$H9,Neighborhoods!$A:$A,0),MATCH(Places!I$1,Neighborhoods!$1:$1,0))</f>
        <v>Queens</v>
      </c>
      <c r="J9" s="17" t="str">
        <f>INDEX(Neighborhoods!$A:$C,MATCH(Places!$H9,Neighborhoods!$A:$A,0),MATCH(Places!J$1,Neighborhoods!$1:$1,0))</f>
        <v>Jamaica</v>
      </c>
      <c r="K9" s="17" t="s">
        <v>1</v>
      </c>
      <c r="L9" s="17" t="str">
        <f t="shared" si="0"/>
        <v>Yes</v>
      </c>
      <c r="M9" s="17">
        <v>4</v>
      </c>
      <c r="N9" s="17" t="str" cm="1">
        <f t="array" ref="N9">_xlfn.IFS(M9&lt;=2,"Small",M9&lt;=5,"Medium",M9&gt;5,"Large")</f>
        <v>Medium</v>
      </c>
      <c r="O9" s="65">
        <v>75</v>
      </c>
      <c r="P9" s="87">
        <f t="shared" si="1"/>
        <v>0.03</v>
      </c>
      <c r="Q9" s="68">
        <v>4.2300000000000004</v>
      </c>
      <c r="R9" s="68" t="str" cm="1">
        <f t="array" ref="R9">_xlfn.SWITCH(ROUND(Q9,0),5,"Excellent",4,"Good",3,"Ok","Bad")</f>
        <v>Good</v>
      </c>
      <c r="S9" s="17">
        <v>65</v>
      </c>
      <c r="T9" s="17" t="str">
        <f t="shared" si="2"/>
        <v>No</v>
      </c>
      <c r="U9" s="82">
        <v>40411</v>
      </c>
      <c r="V9" s="82">
        <v>43248</v>
      </c>
      <c r="W9" s="17">
        <v>365</v>
      </c>
      <c r="X9" s="17" t="str">
        <f t="shared" si="3"/>
        <v>Active</v>
      </c>
      <c r="Y9" s="17" t="s">
        <v>15615</v>
      </c>
      <c r="Z9" s="17"/>
    </row>
    <row r="10" spans="1:40" x14ac:dyDescent="0.25">
      <c r="A10">
        <v>9</v>
      </c>
      <c r="B10" s="17" t="s">
        <v>13369</v>
      </c>
      <c r="C10" s="17">
        <v>40</v>
      </c>
      <c r="D10" s="17" t="str">
        <f>INDEX(Hosts!$A:$O,MATCH(Places!$C10,Hosts!$A:$A,0),MATCH(Places!D$1,Hosts!$1:$1,0))</f>
        <v>Within a day</v>
      </c>
      <c r="E10" s="87">
        <f>INDEX(Hosts!$A:$O,MATCH(Places!$C10,Hosts!$A:$A,0),MATCH(Places!E$1,Hosts!$1:$1,0))</f>
        <v>0.73</v>
      </c>
      <c r="F10" s="87">
        <f>INDEX(Hosts!$A:$O,MATCH(Places!$C10,Hosts!$A:$A,0),MATCH(Places!F$1,Hosts!$1:$1,0))</f>
        <v>0.93</v>
      </c>
      <c r="G10" s="17" t="str">
        <f>INDEX(Hosts!$A:$O,MATCH(Places!$C10,Hosts!$A:$A,0),MATCH(Places!G$1,Hosts!$1:$1,0))</f>
        <v>No</v>
      </c>
      <c r="H10" s="17">
        <v>13</v>
      </c>
      <c r="I10" s="17" t="str">
        <f>INDEX(Neighborhoods!$A:$C,MATCH(Places!$H10,Neighborhoods!$A:$A,0),MATCH(Places!I$1,Neighborhoods!$1:$1,0))</f>
        <v>Manhattan</v>
      </c>
      <c r="J10" s="17" t="str">
        <f>INDEX(Neighborhoods!$A:$C,MATCH(Places!$H10,Neighborhoods!$A:$A,0),MATCH(Places!J$1,Neighborhoods!$1:$1,0))</f>
        <v>Chelsea</v>
      </c>
      <c r="K10" s="17" t="s">
        <v>1</v>
      </c>
      <c r="L10" s="17" t="str">
        <f t="shared" si="0"/>
        <v>Yes</v>
      </c>
      <c r="M10" s="17">
        <v>1</v>
      </c>
      <c r="N10" s="17" t="str" cm="1">
        <f t="array" ref="N10">_xlfn.IFS(M10&lt;=2,"Small",M10&lt;=5,"Medium",M10&gt;5,"Large")</f>
        <v>Small</v>
      </c>
      <c r="O10" s="65">
        <v>150</v>
      </c>
      <c r="P10" s="87">
        <f t="shared" si="1"/>
        <v>0.03</v>
      </c>
      <c r="Q10" s="68">
        <v>4.99</v>
      </c>
      <c r="R10" s="68" t="str" cm="1">
        <f t="array" ref="R10">_xlfn.SWITCH(ROUND(Q10,0),5,"Excellent",4,"Good",3,"Ok","Bad")</f>
        <v>Excellent</v>
      </c>
      <c r="S10" s="17">
        <v>69</v>
      </c>
      <c r="T10" s="17" t="str">
        <f t="shared" si="2"/>
        <v>No</v>
      </c>
      <c r="U10" s="82">
        <v>40463</v>
      </c>
      <c r="V10" s="82">
        <v>41645</v>
      </c>
      <c r="W10" s="17">
        <v>365</v>
      </c>
      <c r="X10" s="17" t="str">
        <f t="shared" si="3"/>
        <v>Active</v>
      </c>
      <c r="Y10" s="17" t="s">
        <v>15615</v>
      </c>
      <c r="Z10" s="17"/>
    </row>
    <row r="11" spans="1:40" x14ac:dyDescent="0.25">
      <c r="A11">
        <v>10</v>
      </c>
      <c r="B11" s="17" t="s">
        <v>22</v>
      </c>
      <c r="C11" s="17">
        <v>42</v>
      </c>
      <c r="D11" s="17" t="str">
        <f>INDEX(Hosts!$A:$O,MATCH(Places!$C11,Hosts!$A:$A,0),MATCH(Places!D$1,Hosts!$1:$1,0))</f>
        <v>Within an hour</v>
      </c>
      <c r="E11" s="87">
        <f>INDEX(Hosts!$A:$O,MATCH(Places!$C11,Hosts!$A:$A,0),MATCH(Places!E$1,Hosts!$1:$1,0))</f>
        <v>1</v>
      </c>
      <c r="F11" s="87">
        <f>INDEX(Hosts!$A:$O,MATCH(Places!$C11,Hosts!$A:$A,0),MATCH(Places!F$1,Hosts!$1:$1,0))</f>
        <v>0.97</v>
      </c>
      <c r="G11" s="17" t="str">
        <f>INDEX(Hosts!$A:$O,MATCH(Places!$C11,Hosts!$A:$A,0),MATCH(Places!G$1,Hosts!$1:$1,0))</f>
        <v>No</v>
      </c>
      <c r="H11" s="17">
        <v>7</v>
      </c>
      <c r="I11" s="17" t="str">
        <f>INDEX(Neighborhoods!$A:$C,MATCH(Places!$H11,Neighborhoods!$A:$A,0),MATCH(Places!I$1,Neighborhoods!$1:$1,0))</f>
        <v>Brooklyn</v>
      </c>
      <c r="J11" s="17" t="str">
        <f>INDEX(Neighborhoods!$A:$C,MATCH(Places!$H11,Neighborhoods!$A:$A,0),MATCH(Places!J$1,Neighborhoods!$1:$1,0))</f>
        <v>Bedford-Stuyvesant</v>
      </c>
      <c r="K11" s="17" t="s">
        <v>1</v>
      </c>
      <c r="L11" s="17" t="str">
        <f t="shared" si="0"/>
        <v>Yes</v>
      </c>
      <c r="M11" s="17">
        <v>2</v>
      </c>
      <c r="N11" s="17" t="str" cm="1">
        <f t="array" ref="N11">_xlfn.IFS(M11&lt;=2,"Small",M11&lt;=5,"Medium",M11&gt;5,"Large")</f>
        <v>Small</v>
      </c>
      <c r="O11" s="65">
        <v>81</v>
      </c>
      <c r="P11" s="87">
        <f t="shared" si="1"/>
        <v>0.03</v>
      </c>
      <c r="Q11" s="68">
        <v>4.74</v>
      </c>
      <c r="R11" s="68" t="str" cm="1">
        <f t="array" ref="R11">_xlfn.SWITCH(ROUND(Q11,0),5,"Excellent",4,"Good",3,"Ok","Bad")</f>
        <v>Excellent</v>
      </c>
      <c r="S11" s="17">
        <v>141</v>
      </c>
      <c r="T11" s="17" t="str">
        <f t="shared" si="2"/>
        <v>No</v>
      </c>
      <c r="U11" s="82">
        <v>40335</v>
      </c>
      <c r="V11" s="82">
        <v>44024</v>
      </c>
      <c r="W11" s="17">
        <v>339</v>
      </c>
      <c r="X11" s="17" t="str">
        <f t="shared" si="3"/>
        <v>Active</v>
      </c>
      <c r="Y11" s="17" t="s">
        <v>15615</v>
      </c>
      <c r="Z11" s="17"/>
    </row>
    <row r="12" spans="1:40" x14ac:dyDescent="0.25">
      <c r="A12">
        <v>11</v>
      </c>
      <c r="B12" s="17" t="s">
        <v>14146</v>
      </c>
      <c r="C12" s="17">
        <v>44</v>
      </c>
      <c r="D12" s="17" t="str">
        <f>INDEX(Hosts!$A:$O,MATCH(Places!$C12,Hosts!$A:$A,0),MATCH(Places!D$1,Hosts!$1:$1,0))</f>
        <v>Within a few hours</v>
      </c>
      <c r="E12" s="87">
        <f>INDEX(Hosts!$A:$O,MATCH(Places!$C12,Hosts!$A:$A,0),MATCH(Places!E$1,Hosts!$1:$1,0))</f>
        <v>0.75</v>
      </c>
      <c r="F12" s="87">
        <f>INDEX(Hosts!$A:$O,MATCH(Places!$C12,Hosts!$A:$A,0),MATCH(Places!F$1,Hosts!$1:$1,0))</f>
        <v>0.97</v>
      </c>
      <c r="G12" s="17" t="str">
        <f>INDEX(Hosts!$A:$O,MATCH(Places!$C12,Hosts!$A:$A,0),MATCH(Places!G$1,Hosts!$1:$1,0))</f>
        <v>Yes</v>
      </c>
      <c r="H12" s="17">
        <v>11</v>
      </c>
      <c r="I12" s="17" t="str">
        <f>INDEX(Neighborhoods!$A:$C,MATCH(Places!$H12,Neighborhoods!$A:$A,0),MATCH(Places!I$1,Neighborhoods!$1:$1,0))</f>
        <v>Brooklyn</v>
      </c>
      <c r="J12" s="17" t="str">
        <f>INDEX(Neighborhoods!$A:$C,MATCH(Places!$H12,Neighborhoods!$A:$A,0),MATCH(Places!J$1,Neighborhoods!$1:$1,0))</f>
        <v>Greenpoint</v>
      </c>
      <c r="K12" s="17" t="s">
        <v>11822</v>
      </c>
      <c r="L12" s="17" t="str">
        <f t="shared" si="0"/>
        <v>No</v>
      </c>
      <c r="M12" s="17">
        <v>4</v>
      </c>
      <c r="N12" s="17" t="str" cm="1">
        <f t="array" ref="N12">_xlfn.IFS(M12&lt;=2,"Small",M12&lt;=5,"Medium",M12&gt;5,"Large")</f>
        <v>Medium</v>
      </c>
      <c r="O12" s="65">
        <v>150.43</v>
      </c>
      <c r="P12" s="87">
        <f t="shared" si="1"/>
        <v>0.03</v>
      </c>
      <c r="Q12" s="68">
        <v>4.9800000000000004</v>
      </c>
      <c r="R12" s="68" t="str" cm="1">
        <f t="array" ref="R12">_xlfn.SWITCH(ROUND(Q12,0),5,"Excellent",4,"Good",3,"Ok","Bad")</f>
        <v>Excellent</v>
      </c>
      <c r="S12" s="17">
        <v>180</v>
      </c>
      <c r="T12" s="17" t="str">
        <f t="shared" si="2"/>
        <v>Yes</v>
      </c>
      <c r="U12" s="82">
        <v>43241</v>
      </c>
      <c r="V12" s="82">
        <v>43904</v>
      </c>
      <c r="W12" s="17">
        <v>0</v>
      </c>
      <c r="X12" s="17" t="str">
        <f t="shared" si="3"/>
        <v>Inactive</v>
      </c>
      <c r="Y12" s="17" t="s">
        <v>15615</v>
      </c>
      <c r="Z12" s="17"/>
    </row>
    <row r="13" spans="1:40" x14ac:dyDescent="0.25">
      <c r="A13">
        <v>12</v>
      </c>
      <c r="B13" s="17" t="s">
        <v>23</v>
      </c>
      <c r="C13" s="17">
        <v>45</v>
      </c>
      <c r="D13" s="17" t="str">
        <f>INDEX(Hosts!$A:$O,MATCH(Places!$C13,Hosts!$A:$A,0),MATCH(Places!D$1,Hosts!$1:$1,0))</f>
        <v>Within an hour</v>
      </c>
      <c r="E13" s="87">
        <f>INDEX(Hosts!$A:$O,MATCH(Places!$C13,Hosts!$A:$A,0),MATCH(Places!E$1,Hosts!$1:$1,0))</f>
        <v>1</v>
      </c>
      <c r="F13" s="87">
        <f>INDEX(Hosts!$A:$O,MATCH(Places!$C13,Hosts!$A:$A,0),MATCH(Places!F$1,Hosts!$1:$1,0))</f>
        <v>1</v>
      </c>
      <c r="G13" s="17" t="str">
        <f>INDEX(Hosts!$A:$O,MATCH(Places!$C13,Hosts!$A:$A,0),MATCH(Places!G$1,Hosts!$1:$1,0))</f>
        <v>No</v>
      </c>
      <c r="H13" s="17">
        <v>12</v>
      </c>
      <c r="I13" s="17" t="str">
        <f>INDEX(Neighborhoods!$A:$C,MATCH(Places!$H13,Neighborhoods!$A:$A,0),MATCH(Places!I$1,Neighborhoods!$1:$1,0))</f>
        <v>Brooklyn</v>
      </c>
      <c r="J13" s="17" t="str">
        <f>INDEX(Neighborhoods!$A:$C,MATCH(Places!$H13,Neighborhoods!$A:$A,0),MATCH(Places!J$1,Neighborhoods!$1:$1,0))</f>
        <v>Williamsburg</v>
      </c>
      <c r="K13" s="17" t="s">
        <v>11822</v>
      </c>
      <c r="L13" s="17" t="str">
        <f t="shared" si="0"/>
        <v>No</v>
      </c>
      <c r="M13" s="17">
        <v>2</v>
      </c>
      <c r="N13" s="17" t="str" cm="1">
        <f t="array" ref="N13">_xlfn.IFS(M13&lt;=2,"Small",M13&lt;=5,"Medium",M13&gt;5,"Large")</f>
        <v>Small</v>
      </c>
      <c r="O13" s="65">
        <v>175</v>
      </c>
      <c r="P13" s="87">
        <f t="shared" si="1"/>
        <v>0.03</v>
      </c>
      <c r="Q13" s="68">
        <v>4.91</v>
      </c>
      <c r="R13" s="68" t="str" cm="1">
        <f t="array" ref="R13">_xlfn.SWITCH(ROUND(Q13,0),5,"Excellent",4,"Good",3,"Ok","Bad")</f>
        <v>Excellent</v>
      </c>
      <c r="S13" s="17">
        <v>113</v>
      </c>
      <c r="T13" s="17" t="str">
        <f t="shared" si="2"/>
        <v>Yes</v>
      </c>
      <c r="U13" s="82">
        <v>40165</v>
      </c>
      <c r="V13" s="82">
        <v>43854</v>
      </c>
      <c r="W13" s="17">
        <v>165</v>
      </c>
      <c r="X13" s="17" t="str">
        <f t="shared" si="3"/>
        <v>Active</v>
      </c>
      <c r="Y13" s="17" t="s">
        <v>15615</v>
      </c>
      <c r="Z13" s="17"/>
    </row>
    <row r="14" spans="1:40" x14ac:dyDescent="0.25">
      <c r="A14">
        <v>13</v>
      </c>
      <c r="B14" s="17" t="s">
        <v>24</v>
      </c>
      <c r="C14" s="17">
        <v>49</v>
      </c>
      <c r="D14" s="17" t="str">
        <f>INDEX(Hosts!$A:$O,MATCH(Places!$C14,Hosts!$A:$A,0),MATCH(Places!D$1,Hosts!$1:$1,0))</f>
        <v>Within a few hours</v>
      </c>
      <c r="E14" s="87">
        <f>INDEX(Hosts!$A:$O,MATCH(Places!$C14,Hosts!$A:$A,0),MATCH(Places!E$1,Hosts!$1:$1,0))</f>
        <v>1</v>
      </c>
      <c r="F14" s="87">
        <f>INDEX(Hosts!$A:$O,MATCH(Places!$C14,Hosts!$A:$A,0),MATCH(Places!F$1,Hosts!$1:$1,0))</f>
        <v>0.93</v>
      </c>
      <c r="G14" s="17" t="str">
        <f>INDEX(Hosts!$A:$O,MATCH(Places!$C14,Hosts!$A:$A,0),MATCH(Places!G$1,Hosts!$1:$1,0))</f>
        <v>No</v>
      </c>
      <c r="H14" s="17">
        <v>17</v>
      </c>
      <c r="I14" s="17" t="str">
        <f>INDEX(Neighborhoods!$A:$C,MATCH(Places!$H14,Neighborhoods!$A:$A,0),MATCH(Places!I$1,Neighborhoods!$1:$1,0))</f>
        <v>Manhattan</v>
      </c>
      <c r="J14" s="17" t="str">
        <f>INDEX(Neighborhoods!$A:$C,MATCH(Places!$H14,Neighborhoods!$A:$A,0),MATCH(Places!J$1,Neighborhoods!$1:$1,0))</f>
        <v>Hell's Kitchen</v>
      </c>
      <c r="K14" s="17" t="s">
        <v>1</v>
      </c>
      <c r="L14" s="17" t="str">
        <f t="shared" si="0"/>
        <v>Yes</v>
      </c>
      <c r="M14" s="17">
        <v>1</v>
      </c>
      <c r="N14" s="17" t="str" cm="1">
        <f t="array" ref="N14">_xlfn.IFS(M14&lt;=2,"Small",M14&lt;=5,"Medium",M14&gt;5,"Large")</f>
        <v>Small</v>
      </c>
      <c r="O14" s="65">
        <v>69</v>
      </c>
      <c r="P14" s="87">
        <f t="shared" si="1"/>
        <v>0.03</v>
      </c>
      <c r="Q14" s="68">
        <v>4.74</v>
      </c>
      <c r="R14" s="68" t="str" cm="1">
        <f t="array" ref="R14">_xlfn.SWITCH(ROUND(Q14,0),5,"Excellent",4,"Good",3,"Ok","Bad")</f>
        <v>Excellent</v>
      </c>
      <c r="S14" s="17">
        <v>325</v>
      </c>
      <c r="T14" s="17" t="str">
        <f t="shared" si="2"/>
        <v>No</v>
      </c>
      <c r="U14" s="82">
        <v>40180</v>
      </c>
      <c r="V14" s="82">
        <v>44031</v>
      </c>
      <c r="W14" s="17">
        <v>341</v>
      </c>
      <c r="X14" s="17" t="str">
        <f t="shared" si="3"/>
        <v>Active</v>
      </c>
      <c r="Y14" s="17" t="s">
        <v>15615</v>
      </c>
      <c r="Z14" s="17"/>
    </row>
    <row r="15" spans="1:40" x14ac:dyDescent="0.25">
      <c r="A15">
        <v>14</v>
      </c>
      <c r="B15" s="17" t="s">
        <v>25</v>
      </c>
      <c r="C15" s="17">
        <v>50</v>
      </c>
      <c r="D15" s="17" t="str">
        <f>INDEX(Hosts!$A:$O,MATCH(Places!$C15,Hosts!$A:$A,0),MATCH(Places!D$1,Hosts!$1:$1,0))</f>
        <v>Within a day</v>
      </c>
      <c r="E15" s="87">
        <f>INDEX(Hosts!$A:$O,MATCH(Places!$C15,Hosts!$A:$A,0),MATCH(Places!E$1,Hosts!$1:$1,0))</f>
        <v>1</v>
      </c>
      <c r="F15" s="87">
        <f>INDEX(Hosts!$A:$O,MATCH(Places!$C15,Hosts!$A:$A,0),MATCH(Places!F$1,Hosts!$1:$1,0))</f>
        <v>0.19</v>
      </c>
      <c r="G15" s="17" t="str">
        <f>INDEX(Hosts!$A:$O,MATCH(Places!$C15,Hosts!$A:$A,0),MATCH(Places!G$1,Hosts!$1:$1,0))</f>
        <v>No</v>
      </c>
      <c r="H15" s="17">
        <v>13</v>
      </c>
      <c r="I15" s="17" t="str">
        <f>INDEX(Neighborhoods!$A:$C,MATCH(Places!$H15,Neighborhoods!$A:$A,0),MATCH(Places!I$1,Neighborhoods!$1:$1,0))</f>
        <v>Manhattan</v>
      </c>
      <c r="J15" s="17" t="str">
        <f>INDEX(Neighborhoods!$A:$C,MATCH(Places!$H15,Neighborhoods!$A:$A,0),MATCH(Places!J$1,Neighborhoods!$1:$1,0))</f>
        <v>Chelsea</v>
      </c>
      <c r="K15" s="17" t="s">
        <v>11822</v>
      </c>
      <c r="L15" s="17" t="str">
        <f t="shared" si="0"/>
        <v>No</v>
      </c>
      <c r="M15" s="17">
        <v>4</v>
      </c>
      <c r="N15" s="17" t="str" cm="1">
        <f t="array" ref="N15">_xlfn.IFS(M15&lt;=2,"Small",M15&lt;=5,"Medium",M15&gt;5,"Large")</f>
        <v>Medium</v>
      </c>
      <c r="O15" s="65">
        <v>375</v>
      </c>
      <c r="P15" s="87">
        <f t="shared" si="1"/>
        <v>0.04</v>
      </c>
      <c r="Q15" s="68">
        <v>5</v>
      </c>
      <c r="R15" s="68" t="str" cm="1">
        <f t="array" ref="R15">_xlfn.SWITCH(ROUND(Q15,0),5,"Excellent",4,"Good",3,"Ok","Bad")</f>
        <v>Excellent</v>
      </c>
      <c r="S15" s="17">
        <v>5</v>
      </c>
      <c r="T15" s="17" t="str">
        <f t="shared" si="2"/>
        <v>No</v>
      </c>
      <c r="U15" s="82">
        <v>42452</v>
      </c>
      <c r="V15" s="82">
        <v>43407</v>
      </c>
      <c r="W15" s="17">
        <v>157</v>
      </c>
      <c r="X15" s="17" t="str">
        <f t="shared" si="3"/>
        <v>Active</v>
      </c>
      <c r="Y15" s="17" t="s">
        <v>15615</v>
      </c>
      <c r="Z15" s="17"/>
    </row>
    <row r="16" spans="1:40" x14ac:dyDescent="0.25">
      <c r="A16">
        <v>15</v>
      </c>
      <c r="B16" s="17" t="s">
        <v>27</v>
      </c>
      <c r="C16" s="17">
        <v>54</v>
      </c>
      <c r="D16" s="17" t="str">
        <f>INDEX(Hosts!$A:$O,MATCH(Places!$C16,Hosts!$A:$A,0),MATCH(Places!D$1,Hosts!$1:$1,0))</f>
        <v>Within a day</v>
      </c>
      <c r="E16" s="87">
        <f>INDEX(Hosts!$A:$O,MATCH(Places!$C16,Hosts!$A:$A,0),MATCH(Places!E$1,Hosts!$1:$1,0))</f>
        <v>0.5</v>
      </c>
      <c r="F16" s="87">
        <f>INDEX(Hosts!$A:$O,MATCH(Places!$C16,Hosts!$A:$A,0),MATCH(Places!F$1,Hosts!$1:$1,0))</f>
        <v>0.98</v>
      </c>
      <c r="G16" s="17" t="str">
        <f>INDEX(Hosts!$A:$O,MATCH(Places!$C16,Hosts!$A:$A,0),MATCH(Places!G$1,Hosts!$1:$1,0))</f>
        <v>Yes</v>
      </c>
      <c r="H16" s="17">
        <v>15</v>
      </c>
      <c r="I16" s="17" t="str">
        <f>INDEX(Neighborhoods!$A:$C,MATCH(Places!$H16,Neighborhoods!$A:$A,0),MATCH(Places!I$1,Neighborhoods!$1:$1,0))</f>
        <v>Manhattan</v>
      </c>
      <c r="J16" s="17" t="str">
        <f>INDEX(Neighborhoods!$A:$C,MATCH(Places!$H16,Neighborhoods!$A:$A,0),MATCH(Places!J$1,Neighborhoods!$1:$1,0))</f>
        <v>East Village</v>
      </c>
      <c r="K16" s="17" t="s">
        <v>1</v>
      </c>
      <c r="L16" s="17" t="str">
        <f t="shared" si="0"/>
        <v>Yes</v>
      </c>
      <c r="M16" s="17">
        <v>2</v>
      </c>
      <c r="N16" s="17" t="str" cm="1">
        <f t="array" ref="N16">_xlfn.IFS(M16&lt;=2,"Small",M16&lt;=5,"Medium",M16&gt;5,"Large")</f>
        <v>Small</v>
      </c>
      <c r="O16" s="65">
        <v>72</v>
      </c>
      <c r="P16" s="87">
        <f t="shared" si="1"/>
        <v>0.03</v>
      </c>
      <c r="Q16" s="68">
        <v>4.8899999999999997</v>
      </c>
      <c r="R16" s="68" t="str" cm="1">
        <f t="array" ref="R16">_xlfn.SWITCH(ROUND(Q16,0),5,"Excellent",4,"Good",3,"Ok","Bad")</f>
        <v>Excellent</v>
      </c>
      <c r="S16" s="17">
        <v>406</v>
      </c>
      <c r="T16" s="17" t="str">
        <f t="shared" si="2"/>
        <v>Yes</v>
      </c>
      <c r="U16" s="82">
        <v>41508</v>
      </c>
      <c r="V16" s="82">
        <v>44033</v>
      </c>
      <c r="W16" s="17">
        <v>155</v>
      </c>
      <c r="X16" s="17" t="str">
        <f t="shared" si="3"/>
        <v>Active</v>
      </c>
      <c r="Y16" s="17" t="s">
        <v>15615</v>
      </c>
      <c r="Z16" s="17"/>
    </row>
    <row r="17" spans="1:26" x14ac:dyDescent="0.25">
      <c r="A17">
        <v>16</v>
      </c>
      <c r="B17" s="17" t="s">
        <v>28</v>
      </c>
      <c r="C17" s="17">
        <v>4</v>
      </c>
      <c r="D17" s="17" t="str">
        <f>INDEX(Hosts!$A:$O,MATCH(Places!$C17,Hosts!$A:$A,0),MATCH(Places!D$1,Hosts!$1:$1,0))</f>
        <v>Within a few hours</v>
      </c>
      <c r="E17" s="87">
        <f>INDEX(Hosts!$A:$O,MATCH(Places!$C17,Hosts!$A:$A,0),MATCH(Places!E$1,Hosts!$1:$1,0))</f>
        <v>1</v>
      </c>
      <c r="F17" s="87">
        <f>INDEX(Hosts!$A:$O,MATCH(Places!$C17,Hosts!$A:$A,0),MATCH(Places!F$1,Hosts!$1:$1,0))</f>
        <v>0.56999999999999995</v>
      </c>
      <c r="G17" s="17" t="str">
        <f>INDEX(Hosts!$A:$O,MATCH(Places!$C17,Hosts!$A:$A,0),MATCH(Places!G$1,Hosts!$1:$1,0))</f>
        <v>No</v>
      </c>
      <c r="H17" s="17">
        <v>15</v>
      </c>
      <c r="I17" s="17" t="str">
        <f>INDEX(Neighborhoods!$A:$C,MATCH(Places!$H17,Neighborhoods!$A:$A,0),MATCH(Places!I$1,Neighborhoods!$1:$1,0))</f>
        <v>Manhattan</v>
      </c>
      <c r="J17" s="17" t="str">
        <f>INDEX(Neighborhoods!$A:$C,MATCH(Places!$H17,Neighborhoods!$A:$A,0),MATCH(Places!J$1,Neighborhoods!$1:$1,0))</f>
        <v>East Village</v>
      </c>
      <c r="K17" s="17" t="s">
        <v>1</v>
      </c>
      <c r="L17" s="17" t="str">
        <f t="shared" si="0"/>
        <v>Yes</v>
      </c>
      <c r="M17" s="17">
        <v>1</v>
      </c>
      <c r="N17" s="17" t="str" cm="1">
        <f t="array" ref="N17">_xlfn.IFS(M17&lt;=2,"Small",M17&lt;=5,"Medium",M17&gt;5,"Large")</f>
        <v>Small</v>
      </c>
      <c r="O17" s="65">
        <v>57</v>
      </c>
      <c r="P17" s="87">
        <f t="shared" si="1"/>
        <v>0.03</v>
      </c>
      <c r="Q17" s="68">
        <v>4.8099999999999996</v>
      </c>
      <c r="R17" s="68" t="str" cm="1">
        <f t="array" ref="R17">_xlfn.SWITCH(ROUND(Q17,0),5,"Excellent",4,"Good",3,"Ok","Bad")</f>
        <v>Excellent</v>
      </c>
      <c r="S17" s="17">
        <v>118</v>
      </c>
      <c r="T17" s="17" t="str">
        <f t="shared" si="2"/>
        <v>Yes</v>
      </c>
      <c r="U17" s="82">
        <v>41135</v>
      </c>
      <c r="V17" s="82">
        <v>44037</v>
      </c>
      <c r="W17" s="17">
        <v>358</v>
      </c>
      <c r="X17" s="17" t="str">
        <f t="shared" si="3"/>
        <v>Active</v>
      </c>
      <c r="Y17" s="17" t="s">
        <v>15615</v>
      </c>
      <c r="Z17" s="17"/>
    </row>
    <row r="18" spans="1:26" x14ac:dyDescent="0.25">
      <c r="A18">
        <v>17</v>
      </c>
      <c r="B18" s="17" t="s">
        <v>29</v>
      </c>
      <c r="C18" s="17">
        <v>57</v>
      </c>
      <c r="D18" s="17" t="str">
        <f>INDEX(Hosts!$A:$O,MATCH(Places!$C18,Hosts!$A:$A,0),MATCH(Places!D$1,Hosts!$1:$1,0))</f>
        <v>Within a day</v>
      </c>
      <c r="E18" s="87">
        <f>INDEX(Hosts!$A:$O,MATCH(Places!$C18,Hosts!$A:$A,0),MATCH(Places!E$1,Hosts!$1:$1,0))</f>
        <v>1</v>
      </c>
      <c r="F18" s="87">
        <f>INDEX(Hosts!$A:$O,MATCH(Places!$C18,Hosts!$A:$A,0),MATCH(Places!F$1,Hosts!$1:$1,0))</f>
        <v>1</v>
      </c>
      <c r="G18" s="17" t="str">
        <f>INDEX(Hosts!$A:$O,MATCH(Places!$C18,Hosts!$A:$A,0),MATCH(Places!G$1,Hosts!$1:$1,0))</f>
        <v>Yes</v>
      </c>
      <c r="H18" s="17">
        <v>14</v>
      </c>
      <c r="I18" s="17" t="str">
        <f>INDEX(Neighborhoods!$A:$C,MATCH(Places!$H18,Neighborhoods!$A:$A,0),MATCH(Places!I$1,Neighborhoods!$1:$1,0))</f>
        <v>Manhattan</v>
      </c>
      <c r="J18" s="17" t="str">
        <f>INDEX(Neighborhoods!$A:$C,MATCH(Places!$H18,Neighborhoods!$A:$A,0),MATCH(Places!J$1,Neighborhoods!$1:$1,0))</f>
        <v>East Harlem</v>
      </c>
      <c r="K18" s="17" t="s">
        <v>11822</v>
      </c>
      <c r="L18" s="17" t="str">
        <f t="shared" si="0"/>
        <v>No</v>
      </c>
      <c r="M18" s="17">
        <v>8</v>
      </c>
      <c r="N18" s="17" t="str" cm="1">
        <f t="array" ref="N18">_xlfn.IFS(M18&lt;=2,"Small",M18&lt;=5,"Medium",M18&gt;5,"Large")</f>
        <v>Large</v>
      </c>
      <c r="O18" s="65">
        <v>325</v>
      </c>
      <c r="P18" s="87">
        <f t="shared" si="1"/>
        <v>0.04</v>
      </c>
      <c r="Q18" s="68">
        <v>4.83</v>
      </c>
      <c r="R18" s="68" t="str" cm="1">
        <f t="array" ref="R18">_xlfn.SWITCH(ROUND(Q18,0),5,"Excellent",4,"Good",3,"Ok","Bad")</f>
        <v>Excellent</v>
      </c>
      <c r="S18" s="17">
        <v>212</v>
      </c>
      <c r="T18" s="17" t="str">
        <f t="shared" si="2"/>
        <v>Yes</v>
      </c>
      <c r="U18" s="82">
        <v>40180</v>
      </c>
      <c r="V18" s="82">
        <v>43897</v>
      </c>
      <c r="W18" s="17">
        <v>240</v>
      </c>
      <c r="X18" s="17" t="str">
        <f t="shared" si="3"/>
        <v>Active</v>
      </c>
      <c r="Y18" s="17" t="s">
        <v>15615</v>
      </c>
      <c r="Z18" s="17"/>
    </row>
    <row r="19" spans="1:26" x14ac:dyDescent="0.25">
      <c r="A19">
        <v>18</v>
      </c>
      <c r="B19" s="17" t="s">
        <v>13536</v>
      </c>
      <c r="C19" s="17">
        <v>64</v>
      </c>
      <c r="D19" s="17" t="str">
        <f>INDEX(Hosts!$A:$O,MATCH(Places!$C19,Hosts!$A:$A,0),MATCH(Places!D$1,Hosts!$1:$1,0))</f>
        <v>Within a day</v>
      </c>
      <c r="E19" s="87">
        <f>INDEX(Hosts!$A:$O,MATCH(Places!$C19,Hosts!$A:$A,0),MATCH(Places!E$1,Hosts!$1:$1,0))</f>
        <v>1</v>
      </c>
      <c r="F19" s="87">
        <f>INDEX(Hosts!$A:$O,MATCH(Places!$C19,Hosts!$A:$A,0),MATCH(Places!F$1,Hosts!$1:$1,0))</f>
        <v>0.93</v>
      </c>
      <c r="G19" s="17" t="str">
        <f>INDEX(Hosts!$A:$O,MATCH(Places!$C19,Hosts!$A:$A,0),MATCH(Places!G$1,Hosts!$1:$1,0))</f>
        <v>Yes</v>
      </c>
      <c r="H19" s="17">
        <v>13</v>
      </c>
      <c r="I19" s="17" t="str">
        <f>INDEX(Neighborhoods!$A:$C,MATCH(Places!$H19,Neighborhoods!$A:$A,0),MATCH(Places!I$1,Neighborhoods!$1:$1,0))</f>
        <v>Manhattan</v>
      </c>
      <c r="J19" s="17" t="str">
        <f>INDEX(Neighborhoods!$A:$C,MATCH(Places!$H19,Neighborhoods!$A:$A,0),MATCH(Places!J$1,Neighborhoods!$1:$1,0))</f>
        <v>Chelsea</v>
      </c>
      <c r="K19" s="17" t="s">
        <v>1</v>
      </c>
      <c r="L19" s="17" t="str">
        <f t="shared" si="0"/>
        <v>Yes</v>
      </c>
      <c r="M19" s="17">
        <v>3</v>
      </c>
      <c r="N19" s="17" t="str" cm="1">
        <f t="array" ref="N19">_xlfn.IFS(M19&lt;=2,"Small",M19&lt;=5,"Medium",M19&gt;5,"Large")</f>
        <v>Medium</v>
      </c>
      <c r="O19" s="65">
        <v>150</v>
      </c>
      <c r="P19" s="87">
        <f t="shared" si="1"/>
        <v>0.03</v>
      </c>
      <c r="Q19" s="68">
        <v>4.99</v>
      </c>
      <c r="R19" s="68" t="str" cm="1">
        <f t="array" ref="R19">_xlfn.SWITCH(ROUND(Q19,0),5,"Excellent",4,"Good",3,"Ok","Bad")</f>
        <v>Excellent</v>
      </c>
      <c r="S19" s="17">
        <v>184</v>
      </c>
      <c r="T19" s="17" t="str">
        <f t="shared" si="2"/>
        <v>Yes</v>
      </c>
      <c r="U19" s="82">
        <v>40616</v>
      </c>
      <c r="V19" s="82">
        <v>43899</v>
      </c>
      <c r="W19" s="17">
        <v>329</v>
      </c>
      <c r="X19" s="17" t="str">
        <f t="shared" si="3"/>
        <v>Active</v>
      </c>
      <c r="Y19" s="17" t="s">
        <v>15616</v>
      </c>
      <c r="Z19" s="17"/>
    </row>
    <row r="20" spans="1:26" x14ac:dyDescent="0.25">
      <c r="A20">
        <v>19</v>
      </c>
      <c r="B20" s="17" t="s">
        <v>14760</v>
      </c>
      <c r="C20" s="17">
        <v>65</v>
      </c>
      <c r="D20" s="17" t="str">
        <f>INDEX(Hosts!$A:$O,MATCH(Places!$C20,Hosts!$A:$A,0),MATCH(Places!D$1,Hosts!$1:$1,0))</f>
        <v>A few days or more</v>
      </c>
      <c r="E20" s="87">
        <f>INDEX(Hosts!$A:$O,MATCH(Places!$C20,Hosts!$A:$A,0),MATCH(Places!E$1,Hosts!$1:$1,0))</f>
        <v>0</v>
      </c>
      <c r="F20" s="87">
        <f>INDEX(Hosts!$A:$O,MATCH(Places!$C20,Hosts!$A:$A,0),MATCH(Places!F$1,Hosts!$1:$1,0))</f>
        <v>1</v>
      </c>
      <c r="G20" s="17" t="str">
        <f>INDEX(Hosts!$A:$O,MATCH(Places!$C20,Hosts!$A:$A,0),MATCH(Places!G$1,Hosts!$1:$1,0))</f>
        <v>No</v>
      </c>
      <c r="H20" s="17">
        <v>12</v>
      </c>
      <c r="I20" s="17" t="str">
        <f>INDEX(Neighborhoods!$A:$C,MATCH(Places!$H20,Neighborhoods!$A:$A,0),MATCH(Places!I$1,Neighborhoods!$1:$1,0))</f>
        <v>Brooklyn</v>
      </c>
      <c r="J20" s="17" t="str">
        <f>INDEX(Neighborhoods!$A:$C,MATCH(Places!$H20,Neighborhoods!$A:$A,0),MATCH(Places!J$1,Neighborhoods!$1:$1,0))</f>
        <v>Williamsburg</v>
      </c>
      <c r="K20" s="17" t="s">
        <v>1</v>
      </c>
      <c r="L20" s="17" t="str">
        <f t="shared" si="0"/>
        <v>Yes</v>
      </c>
      <c r="M20" s="17">
        <v>4</v>
      </c>
      <c r="N20" s="17" t="str" cm="1">
        <f t="array" ref="N20">_xlfn.IFS(M20&lt;=2,"Small",M20&lt;=5,"Medium",M20&gt;5,"Large")</f>
        <v>Medium</v>
      </c>
      <c r="O20" s="65">
        <v>145</v>
      </c>
      <c r="P20" s="87">
        <f t="shared" si="1"/>
        <v>0.03</v>
      </c>
      <c r="Q20" s="68">
        <v>4.63</v>
      </c>
      <c r="R20" s="68" t="str" cm="1">
        <f t="array" ref="R20">_xlfn.SWITCH(ROUND(Q20,0),5,"Excellent",4,"Good",3,"Ok","Bad")</f>
        <v>Excellent</v>
      </c>
      <c r="S20" s="17">
        <v>63</v>
      </c>
      <c r="T20" s="17" t="str">
        <f t="shared" si="2"/>
        <v>No</v>
      </c>
      <c r="U20" s="82">
        <v>40268</v>
      </c>
      <c r="V20" s="82">
        <v>43681</v>
      </c>
      <c r="W20" s="17">
        <v>365</v>
      </c>
      <c r="X20" s="17" t="str">
        <f t="shared" si="3"/>
        <v>Active</v>
      </c>
      <c r="Y20" s="17" t="s">
        <v>15616</v>
      </c>
      <c r="Z20" s="17"/>
    </row>
    <row r="21" spans="1:26" x14ac:dyDescent="0.25">
      <c r="A21">
        <v>20</v>
      </c>
      <c r="B21" s="17" t="s">
        <v>30</v>
      </c>
      <c r="C21" s="17">
        <v>66</v>
      </c>
      <c r="D21" s="17" t="str">
        <f>INDEX(Hosts!$A:$O,MATCH(Places!$C21,Hosts!$A:$A,0),MATCH(Places!D$1,Hosts!$1:$1,0))</f>
        <v>Within a few hours</v>
      </c>
      <c r="E21" s="87">
        <f>INDEX(Hosts!$A:$O,MATCH(Places!$C21,Hosts!$A:$A,0),MATCH(Places!E$1,Hosts!$1:$1,0))</f>
        <v>1</v>
      </c>
      <c r="F21" s="87">
        <f>INDEX(Hosts!$A:$O,MATCH(Places!$C21,Hosts!$A:$A,0),MATCH(Places!F$1,Hosts!$1:$1,0))</f>
        <v>1</v>
      </c>
      <c r="G21" s="17" t="str">
        <f>INDEX(Hosts!$A:$O,MATCH(Places!$C21,Hosts!$A:$A,0),MATCH(Places!G$1,Hosts!$1:$1,0))</f>
        <v>Yes</v>
      </c>
      <c r="H21" s="17">
        <v>16</v>
      </c>
      <c r="I21" s="17" t="str">
        <f>INDEX(Neighborhoods!$A:$C,MATCH(Places!$H21,Neighborhoods!$A:$A,0),MATCH(Places!I$1,Neighborhoods!$1:$1,0))</f>
        <v>Manhattan</v>
      </c>
      <c r="J21" s="17" t="str">
        <f>INDEX(Neighborhoods!$A:$C,MATCH(Places!$H21,Neighborhoods!$A:$A,0),MATCH(Places!J$1,Neighborhoods!$1:$1,0))</f>
        <v>Harlem</v>
      </c>
      <c r="K21" s="17" t="s">
        <v>11822</v>
      </c>
      <c r="L21" s="17" t="str">
        <f t="shared" si="0"/>
        <v>No</v>
      </c>
      <c r="M21" s="17">
        <v>3</v>
      </c>
      <c r="N21" s="17" t="str" cm="1">
        <f t="array" ref="N21">_xlfn.IFS(M21&lt;=2,"Small",M21&lt;=5,"Medium",M21&gt;5,"Large")</f>
        <v>Medium</v>
      </c>
      <c r="O21" s="65">
        <v>110</v>
      </c>
      <c r="P21" s="87">
        <f t="shared" si="1"/>
        <v>0.03</v>
      </c>
      <c r="Q21" s="68">
        <v>4.74</v>
      </c>
      <c r="R21" s="68" t="str" cm="1">
        <f t="array" ref="R21">_xlfn.SWITCH(ROUND(Q21,0),5,"Excellent",4,"Good",3,"Ok","Bad")</f>
        <v>Excellent</v>
      </c>
      <c r="S21" s="17">
        <v>57</v>
      </c>
      <c r="T21" s="17" t="str">
        <f t="shared" si="2"/>
        <v>No</v>
      </c>
      <c r="U21" s="82">
        <v>40353</v>
      </c>
      <c r="V21" s="82">
        <v>44043</v>
      </c>
      <c r="W21" s="17">
        <v>348</v>
      </c>
      <c r="X21" s="17" t="str">
        <f t="shared" si="3"/>
        <v>Active</v>
      </c>
      <c r="Y21" s="17" t="s">
        <v>15615</v>
      </c>
      <c r="Z21" s="17"/>
    </row>
    <row r="22" spans="1:26" x14ac:dyDescent="0.25">
      <c r="A22">
        <v>21</v>
      </c>
      <c r="B22" s="17" t="s">
        <v>31</v>
      </c>
      <c r="C22" s="17">
        <v>65</v>
      </c>
      <c r="D22" s="17" t="str">
        <f>INDEX(Hosts!$A:$O,MATCH(Places!$C22,Hosts!$A:$A,0),MATCH(Places!D$1,Hosts!$1:$1,0))</f>
        <v>A few days or more</v>
      </c>
      <c r="E22" s="87">
        <f>INDEX(Hosts!$A:$O,MATCH(Places!$C22,Hosts!$A:$A,0),MATCH(Places!E$1,Hosts!$1:$1,0))</f>
        <v>0</v>
      </c>
      <c r="F22" s="87">
        <f>INDEX(Hosts!$A:$O,MATCH(Places!$C22,Hosts!$A:$A,0),MATCH(Places!F$1,Hosts!$1:$1,0))</f>
        <v>1</v>
      </c>
      <c r="G22" s="17" t="str">
        <f>INDEX(Hosts!$A:$O,MATCH(Places!$C22,Hosts!$A:$A,0),MATCH(Places!G$1,Hosts!$1:$1,0))</f>
        <v>No</v>
      </c>
      <c r="H22" s="17">
        <v>12</v>
      </c>
      <c r="I22" s="17" t="str">
        <f>INDEX(Neighborhoods!$A:$C,MATCH(Places!$H22,Neighborhoods!$A:$A,0),MATCH(Places!I$1,Neighborhoods!$1:$1,0))</f>
        <v>Brooklyn</v>
      </c>
      <c r="J22" s="17" t="str">
        <f>INDEX(Neighborhoods!$A:$C,MATCH(Places!$H22,Neighborhoods!$A:$A,0),MATCH(Places!J$1,Neighborhoods!$1:$1,0))</f>
        <v>Williamsburg</v>
      </c>
      <c r="K22" s="17" t="s">
        <v>1</v>
      </c>
      <c r="L22" s="17" t="str">
        <f t="shared" si="0"/>
        <v>Yes</v>
      </c>
      <c r="M22" s="17">
        <v>2</v>
      </c>
      <c r="N22" s="17" t="str" cm="1">
        <f t="array" ref="N22">_xlfn.IFS(M22&lt;=2,"Small",M22&lt;=5,"Medium",M22&gt;5,"Large")</f>
        <v>Small</v>
      </c>
      <c r="O22" s="65">
        <v>85</v>
      </c>
      <c r="P22" s="87">
        <f t="shared" si="1"/>
        <v>0.03</v>
      </c>
      <c r="Q22" s="68">
        <v>4.8099999999999996</v>
      </c>
      <c r="R22" s="68" t="str" cm="1">
        <f t="array" ref="R22">_xlfn.SWITCH(ROUND(Q22,0),5,"Excellent",4,"Good",3,"Ok","Bad")</f>
        <v>Excellent</v>
      </c>
      <c r="S22" s="17">
        <v>193</v>
      </c>
      <c r="T22" s="17" t="str">
        <f t="shared" si="2"/>
        <v>Yes</v>
      </c>
      <c r="U22" s="82">
        <v>40258</v>
      </c>
      <c r="V22" s="82">
        <v>43817</v>
      </c>
      <c r="W22" s="17">
        <v>365</v>
      </c>
      <c r="X22" s="17" t="str">
        <f t="shared" si="3"/>
        <v>Active</v>
      </c>
      <c r="Y22" s="17" t="s">
        <v>15616</v>
      </c>
      <c r="Z22" s="17"/>
    </row>
    <row r="23" spans="1:26" x14ac:dyDescent="0.25">
      <c r="A23">
        <v>22</v>
      </c>
      <c r="B23" s="17" t="s">
        <v>32</v>
      </c>
      <c r="C23" s="17">
        <v>343</v>
      </c>
      <c r="D23" s="17" t="str">
        <f>INDEX(Hosts!$A:$O,MATCH(Places!$C23,Hosts!$A:$A,0),MATCH(Places!D$1,Hosts!$1:$1,0))</f>
        <v>A few days or more</v>
      </c>
      <c r="E23" s="87">
        <f>INDEX(Hosts!$A:$O,MATCH(Places!$C23,Hosts!$A:$A,0),MATCH(Places!E$1,Hosts!$1:$1,0))</f>
        <v>0.43</v>
      </c>
      <c r="F23" s="87">
        <f>INDEX(Hosts!$A:$O,MATCH(Places!$C23,Hosts!$A:$A,0),MATCH(Places!F$1,Hosts!$1:$1,0))</f>
        <v>0.32</v>
      </c>
      <c r="G23" s="17" t="str">
        <f>INDEX(Hosts!$A:$O,MATCH(Places!$C23,Hosts!$A:$A,0),MATCH(Places!G$1,Hosts!$1:$1,0))</f>
        <v>No</v>
      </c>
      <c r="H23" s="17">
        <v>8</v>
      </c>
      <c r="I23" s="17" t="str">
        <f>INDEX(Neighborhoods!$A:$C,MATCH(Places!$H23,Neighborhoods!$A:$A,0),MATCH(Places!I$1,Neighborhoods!$1:$1,0))</f>
        <v>Brooklyn</v>
      </c>
      <c r="J23" s="17" t="str">
        <f>INDEX(Neighborhoods!$A:$C,MATCH(Places!$H23,Neighborhoods!$A:$A,0),MATCH(Places!J$1,Neighborhoods!$1:$1,0))</f>
        <v>Bushwick</v>
      </c>
      <c r="K23" s="17" t="s">
        <v>1</v>
      </c>
      <c r="L23" s="17" t="str">
        <f t="shared" si="0"/>
        <v>Yes</v>
      </c>
      <c r="M23" s="17">
        <v>2</v>
      </c>
      <c r="N23" s="17" t="str" cm="1">
        <f t="array" ref="N23">_xlfn.IFS(M23&lt;=2,"Small",M23&lt;=5,"Medium",M23&gt;5,"Large")</f>
        <v>Small</v>
      </c>
      <c r="O23" s="65">
        <v>45</v>
      </c>
      <c r="P23" s="87">
        <f t="shared" si="1"/>
        <v>0.03</v>
      </c>
      <c r="Q23" s="68">
        <v>4.33</v>
      </c>
      <c r="R23" s="68" t="str" cm="1">
        <f t="array" ref="R23">_xlfn.SWITCH(ROUND(Q23,0),5,"Excellent",4,"Good",3,"Ok","Bad")</f>
        <v>Good</v>
      </c>
      <c r="S23" s="17">
        <v>30</v>
      </c>
      <c r="T23" s="17" t="str">
        <f t="shared" si="2"/>
        <v>No</v>
      </c>
      <c r="U23" s="82">
        <v>41061</v>
      </c>
      <c r="V23" s="82">
        <v>43779</v>
      </c>
      <c r="W23" s="17">
        <v>345</v>
      </c>
      <c r="X23" s="17" t="str">
        <f t="shared" si="3"/>
        <v>Active</v>
      </c>
      <c r="Y23" s="17" t="s">
        <v>15615</v>
      </c>
      <c r="Z23" s="17"/>
    </row>
    <row r="24" spans="1:26" x14ac:dyDescent="0.25">
      <c r="A24">
        <v>23</v>
      </c>
      <c r="B24" s="17" t="s">
        <v>33</v>
      </c>
      <c r="C24" s="17">
        <v>76</v>
      </c>
      <c r="D24" s="17" t="str">
        <f>INDEX(Hosts!$A:$O,MATCH(Places!$C24,Hosts!$A:$A,0),MATCH(Places!D$1,Hosts!$1:$1,0))</f>
        <v>Within an hour</v>
      </c>
      <c r="E24" s="87">
        <f>INDEX(Hosts!$A:$O,MATCH(Places!$C24,Hosts!$A:$A,0),MATCH(Places!E$1,Hosts!$1:$1,0))</f>
        <v>1</v>
      </c>
      <c r="F24" s="87">
        <f>INDEX(Hosts!$A:$O,MATCH(Places!$C24,Hosts!$A:$A,0),MATCH(Places!F$1,Hosts!$1:$1,0))</f>
        <v>1</v>
      </c>
      <c r="G24" s="17" t="str">
        <f>INDEX(Hosts!$A:$O,MATCH(Places!$C24,Hosts!$A:$A,0),MATCH(Places!G$1,Hosts!$1:$1,0))</f>
        <v>Yes</v>
      </c>
      <c r="H24" s="17">
        <v>12</v>
      </c>
      <c r="I24" s="17" t="str">
        <f>INDEX(Neighborhoods!$A:$C,MATCH(Places!$H24,Neighborhoods!$A:$A,0),MATCH(Places!I$1,Neighborhoods!$1:$1,0))</f>
        <v>Brooklyn</v>
      </c>
      <c r="J24" s="17" t="str">
        <f>INDEX(Neighborhoods!$A:$C,MATCH(Places!$H24,Neighborhoods!$A:$A,0),MATCH(Places!J$1,Neighborhoods!$1:$1,0))</f>
        <v>Williamsburg</v>
      </c>
      <c r="K24" s="17" t="s">
        <v>1</v>
      </c>
      <c r="L24" s="17" t="str">
        <f t="shared" si="0"/>
        <v>Yes</v>
      </c>
      <c r="M24" s="17">
        <v>2</v>
      </c>
      <c r="N24" s="17" t="str" cm="1">
        <f t="array" ref="N24">_xlfn.IFS(M24&lt;=2,"Small",M24&lt;=5,"Medium",M24&gt;5,"Large")</f>
        <v>Small</v>
      </c>
      <c r="O24" s="65">
        <v>112</v>
      </c>
      <c r="P24" s="87">
        <f t="shared" si="1"/>
        <v>0.03</v>
      </c>
      <c r="Q24" s="68">
        <v>4.9000000000000004</v>
      </c>
      <c r="R24" s="68" t="str" cm="1">
        <f t="array" ref="R24">_xlfn.SWITCH(ROUND(Q24,0),5,"Excellent",4,"Good",3,"Ok","Bad")</f>
        <v>Excellent</v>
      </c>
      <c r="S24" s="17">
        <v>352</v>
      </c>
      <c r="T24" s="17" t="str">
        <f t="shared" si="2"/>
        <v>Yes</v>
      </c>
      <c r="U24" s="82">
        <v>40330</v>
      </c>
      <c r="V24" s="82">
        <v>43902</v>
      </c>
      <c r="W24" s="17">
        <v>58</v>
      </c>
      <c r="X24" s="17" t="str">
        <f t="shared" si="3"/>
        <v>Active</v>
      </c>
      <c r="Y24" s="17" t="s">
        <v>15615</v>
      </c>
      <c r="Z24" s="17"/>
    </row>
    <row r="25" spans="1:26" x14ac:dyDescent="0.25">
      <c r="A25">
        <v>24</v>
      </c>
      <c r="B25" s="17" t="s">
        <v>34</v>
      </c>
      <c r="C25" s="17">
        <v>80</v>
      </c>
      <c r="D25" s="17" t="str">
        <f>INDEX(Hosts!$A:$O,MATCH(Places!$C25,Hosts!$A:$A,0),MATCH(Places!D$1,Hosts!$1:$1,0))</f>
        <v>Within an hour</v>
      </c>
      <c r="E25" s="87">
        <f>INDEX(Hosts!$A:$O,MATCH(Places!$C25,Hosts!$A:$A,0),MATCH(Places!E$1,Hosts!$1:$1,0))</f>
        <v>1</v>
      </c>
      <c r="F25" s="87">
        <f>INDEX(Hosts!$A:$O,MATCH(Places!$C25,Hosts!$A:$A,0),MATCH(Places!F$1,Hosts!$1:$1,0))</f>
        <v>1</v>
      </c>
      <c r="G25" s="17" t="str">
        <f>INDEX(Hosts!$A:$O,MATCH(Places!$C25,Hosts!$A:$A,0),MATCH(Places!G$1,Hosts!$1:$1,0))</f>
        <v>No</v>
      </c>
      <c r="H25" s="17">
        <v>16</v>
      </c>
      <c r="I25" s="17" t="str">
        <f>INDEX(Neighborhoods!$A:$C,MATCH(Places!$H25,Neighborhoods!$A:$A,0),MATCH(Places!I$1,Neighborhoods!$1:$1,0))</f>
        <v>Manhattan</v>
      </c>
      <c r="J25" s="17" t="str">
        <f>INDEX(Neighborhoods!$A:$C,MATCH(Places!$H25,Neighborhoods!$A:$A,0),MATCH(Places!J$1,Neighborhoods!$1:$1,0))</f>
        <v>Harlem</v>
      </c>
      <c r="K25" s="17" t="s">
        <v>1</v>
      </c>
      <c r="L25" s="17" t="str">
        <f t="shared" si="0"/>
        <v>Yes</v>
      </c>
      <c r="M25" s="17">
        <v>2</v>
      </c>
      <c r="N25" s="17" t="str" cm="1">
        <f t="array" ref="N25">_xlfn.IFS(M25&lt;=2,"Small",M25&lt;=5,"Medium",M25&gt;5,"Large")</f>
        <v>Small</v>
      </c>
      <c r="O25" s="65">
        <v>82</v>
      </c>
      <c r="P25" s="87">
        <f t="shared" si="1"/>
        <v>0.03</v>
      </c>
      <c r="Q25" s="68">
        <v>4.8899999999999997</v>
      </c>
      <c r="R25" s="68" t="str" cm="1">
        <f t="array" ref="R25">_xlfn.SWITCH(ROUND(Q25,0),5,"Excellent",4,"Good",3,"Ok","Bad")</f>
        <v>Excellent</v>
      </c>
      <c r="S25" s="17">
        <v>190</v>
      </c>
      <c r="T25" s="17" t="str">
        <f t="shared" si="2"/>
        <v>Yes</v>
      </c>
      <c r="U25" s="82">
        <v>40484</v>
      </c>
      <c r="V25" s="82">
        <v>43831</v>
      </c>
      <c r="W25" s="17">
        <v>364</v>
      </c>
      <c r="X25" s="17" t="str">
        <f t="shared" si="3"/>
        <v>Active</v>
      </c>
      <c r="Y25" s="17" t="s">
        <v>15615</v>
      </c>
      <c r="Z25" s="17"/>
    </row>
    <row r="26" spans="1:26" x14ac:dyDescent="0.25">
      <c r="A26">
        <v>25</v>
      </c>
      <c r="B26" s="17" t="s">
        <v>35</v>
      </c>
      <c r="C26" s="17">
        <v>49</v>
      </c>
      <c r="D26" s="17" t="str">
        <f>INDEX(Hosts!$A:$O,MATCH(Places!$C26,Hosts!$A:$A,0),MATCH(Places!D$1,Hosts!$1:$1,0))</f>
        <v>Within a few hours</v>
      </c>
      <c r="E26" s="87">
        <f>INDEX(Hosts!$A:$O,MATCH(Places!$C26,Hosts!$A:$A,0),MATCH(Places!E$1,Hosts!$1:$1,0))</f>
        <v>1</v>
      </c>
      <c r="F26" s="87">
        <f>INDEX(Hosts!$A:$O,MATCH(Places!$C26,Hosts!$A:$A,0),MATCH(Places!F$1,Hosts!$1:$1,0))</f>
        <v>0.93</v>
      </c>
      <c r="G26" s="17" t="str">
        <f>INDEX(Hosts!$A:$O,MATCH(Places!$C26,Hosts!$A:$A,0),MATCH(Places!G$1,Hosts!$1:$1,0))</f>
        <v>No</v>
      </c>
      <c r="H26" s="17">
        <v>17</v>
      </c>
      <c r="I26" s="17" t="str">
        <f>INDEX(Neighborhoods!$A:$C,MATCH(Places!$H26,Neighborhoods!$A:$A,0),MATCH(Places!I$1,Neighborhoods!$1:$1,0))</f>
        <v>Manhattan</v>
      </c>
      <c r="J26" s="17" t="str">
        <f>INDEX(Neighborhoods!$A:$C,MATCH(Places!$H26,Neighborhoods!$A:$A,0),MATCH(Places!J$1,Neighborhoods!$1:$1,0))</f>
        <v>Hell's Kitchen</v>
      </c>
      <c r="K26" s="17" t="s">
        <v>1</v>
      </c>
      <c r="L26" s="17" t="str">
        <f t="shared" si="0"/>
        <v>Yes</v>
      </c>
      <c r="M26" s="17">
        <v>1</v>
      </c>
      <c r="N26" s="17" t="str" cm="1">
        <f t="array" ref="N26">_xlfn.IFS(M26&lt;=2,"Small",M26&lt;=5,"Medium",M26&gt;5,"Large")</f>
        <v>Small</v>
      </c>
      <c r="O26" s="65">
        <v>59</v>
      </c>
      <c r="P26" s="87">
        <f t="shared" si="1"/>
        <v>0.03</v>
      </c>
      <c r="Q26" s="68">
        <v>4.6500000000000004</v>
      </c>
      <c r="R26" s="68" t="str" cm="1">
        <f t="array" ref="R26">_xlfn.SWITCH(ROUND(Q26,0),5,"Excellent",4,"Good",3,"Ok","Bad")</f>
        <v>Excellent</v>
      </c>
      <c r="S26" s="17">
        <v>374</v>
      </c>
      <c r="T26" s="17" t="str">
        <f t="shared" si="2"/>
        <v>No</v>
      </c>
      <c r="U26" s="82">
        <v>40314</v>
      </c>
      <c r="V26" s="82">
        <v>43888</v>
      </c>
      <c r="W26" s="17">
        <v>340</v>
      </c>
      <c r="X26" s="17" t="str">
        <f t="shared" si="3"/>
        <v>Active</v>
      </c>
      <c r="Y26" s="17" t="s">
        <v>15615</v>
      </c>
      <c r="Z26" s="17"/>
    </row>
    <row r="27" spans="1:26" x14ac:dyDescent="0.25">
      <c r="A27">
        <v>26</v>
      </c>
      <c r="B27" s="17" t="s">
        <v>36</v>
      </c>
      <c r="C27" s="17">
        <v>87</v>
      </c>
      <c r="D27" s="17" t="str">
        <f>INDEX(Hosts!$A:$O,MATCH(Places!$C27,Hosts!$A:$A,0),MATCH(Places!D$1,Hosts!$1:$1,0))</f>
        <v>Within an hour</v>
      </c>
      <c r="E27" s="87">
        <f>INDEX(Hosts!$A:$O,MATCH(Places!$C27,Hosts!$A:$A,0),MATCH(Places!E$1,Hosts!$1:$1,0))</f>
        <v>1</v>
      </c>
      <c r="F27" s="87">
        <f>INDEX(Hosts!$A:$O,MATCH(Places!$C27,Hosts!$A:$A,0),MATCH(Places!F$1,Hosts!$1:$1,0))</f>
        <v>1</v>
      </c>
      <c r="G27" s="17" t="str">
        <f>INDEX(Hosts!$A:$O,MATCH(Places!$C27,Hosts!$A:$A,0),MATCH(Places!G$1,Hosts!$1:$1,0))</f>
        <v>Yes</v>
      </c>
      <c r="H27" s="17">
        <v>12</v>
      </c>
      <c r="I27" s="17" t="str">
        <f>INDEX(Neighborhoods!$A:$C,MATCH(Places!$H27,Neighborhoods!$A:$A,0),MATCH(Places!I$1,Neighborhoods!$1:$1,0))</f>
        <v>Brooklyn</v>
      </c>
      <c r="J27" s="17" t="str">
        <f>INDEX(Neighborhoods!$A:$C,MATCH(Places!$H27,Neighborhoods!$A:$A,0),MATCH(Places!J$1,Neighborhoods!$1:$1,0))</f>
        <v>Williamsburg</v>
      </c>
      <c r="K27" s="17" t="s">
        <v>11822</v>
      </c>
      <c r="L27" s="17" t="str">
        <f t="shared" si="0"/>
        <v>No</v>
      </c>
      <c r="M27" s="17">
        <v>6</v>
      </c>
      <c r="N27" s="17" t="str" cm="1">
        <f t="array" ref="N27">_xlfn.IFS(M27&lt;=2,"Small",M27&lt;=5,"Medium",M27&gt;5,"Large")</f>
        <v>Large</v>
      </c>
      <c r="O27" s="65">
        <v>350</v>
      </c>
      <c r="P27" s="87">
        <f t="shared" si="1"/>
        <v>0.04</v>
      </c>
      <c r="Q27" s="68">
        <v>4.97</v>
      </c>
      <c r="R27" s="68" t="str" cm="1">
        <f t="array" ref="R27">_xlfn.SWITCH(ROUND(Q27,0),5,"Excellent",4,"Good",3,"Ok","Bad")</f>
        <v>Excellent</v>
      </c>
      <c r="S27" s="17">
        <v>342</v>
      </c>
      <c r="T27" s="17" t="str">
        <f t="shared" si="2"/>
        <v>Yes</v>
      </c>
      <c r="U27" s="82">
        <v>40429</v>
      </c>
      <c r="V27" s="82">
        <v>43833</v>
      </c>
      <c r="W27" s="17">
        <v>88</v>
      </c>
      <c r="X27" s="17" t="str">
        <f t="shared" si="3"/>
        <v>Active</v>
      </c>
      <c r="Y27" s="17" t="s">
        <v>15616</v>
      </c>
      <c r="Z27" s="17"/>
    </row>
    <row r="28" spans="1:26" x14ac:dyDescent="0.25">
      <c r="A28">
        <v>27</v>
      </c>
      <c r="B28" s="17" t="s">
        <v>15549</v>
      </c>
      <c r="C28" s="17">
        <v>92</v>
      </c>
      <c r="D28" s="17" t="str">
        <f>INDEX(Hosts!$A:$O,MATCH(Places!$C28,Hosts!$A:$A,0),MATCH(Places!D$1,Hosts!$1:$1,0))</f>
        <v>Within an hour</v>
      </c>
      <c r="E28" s="87">
        <f>INDEX(Hosts!$A:$O,MATCH(Places!$C28,Hosts!$A:$A,0),MATCH(Places!E$1,Hosts!$1:$1,0))</f>
        <v>1</v>
      </c>
      <c r="F28" s="87">
        <f>INDEX(Hosts!$A:$O,MATCH(Places!$C28,Hosts!$A:$A,0),MATCH(Places!F$1,Hosts!$1:$1,0))</f>
        <v>0.93</v>
      </c>
      <c r="G28" s="17" t="str">
        <f>INDEX(Hosts!$A:$O,MATCH(Places!$C28,Hosts!$A:$A,0),MATCH(Places!G$1,Hosts!$1:$1,0))</f>
        <v>Yes</v>
      </c>
      <c r="H28" s="17">
        <v>16</v>
      </c>
      <c r="I28" s="17" t="str">
        <f>INDEX(Neighborhoods!$A:$C,MATCH(Places!$H28,Neighborhoods!$A:$A,0),MATCH(Places!I$1,Neighborhoods!$1:$1,0))</f>
        <v>Manhattan</v>
      </c>
      <c r="J28" s="17" t="str">
        <f>INDEX(Neighborhoods!$A:$C,MATCH(Places!$H28,Neighborhoods!$A:$A,0),MATCH(Places!J$1,Neighborhoods!$1:$1,0))</f>
        <v>Harlem</v>
      </c>
      <c r="K28" s="17" t="s">
        <v>11822</v>
      </c>
      <c r="L28" s="17" t="str">
        <f t="shared" si="0"/>
        <v>No</v>
      </c>
      <c r="M28" s="17">
        <v>6</v>
      </c>
      <c r="N28" s="17" t="str" cm="1">
        <f t="array" ref="N28">_xlfn.IFS(M28&lt;=2,"Small",M28&lt;=5,"Medium",M28&gt;5,"Large")</f>
        <v>Large</v>
      </c>
      <c r="O28" s="65">
        <v>170</v>
      </c>
      <c r="P28" s="87">
        <f t="shared" si="1"/>
        <v>0.03</v>
      </c>
      <c r="Q28" s="68">
        <v>4.8899999999999997</v>
      </c>
      <c r="R28" s="68" t="str" cm="1">
        <f t="array" ref="R28">_xlfn.SWITCH(ROUND(Q28,0),5,"Excellent",4,"Good",3,"Ok","Bad")</f>
        <v>Excellent</v>
      </c>
      <c r="S28" s="17">
        <v>209</v>
      </c>
      <c r="T28" s="17" t="str">
        <f t="shared" si="2"/>
        <v>Yes</v>
      </c>
      <c r="U28" s="82">
        <v>40778</v>
      </c>
      <c r="V28" s="82">
        <v>43814</v>
      </c>
      <c r="W28" s="17">
        <v>356</v>
      </c>
      <c r="X28" s="17" t="str">
        <f t="shared" si="3"/>
        <v>Active</v>
      </c>
      <c r="Y28" s="17" t="s">
        <v>15615</v>
      </c>
      <c r="Z28" s="17"/>
    </row>
    <row r="29" spans="1:26" x14ac:dyDescent="0.25">
      <c r="A29">
        <v>28</v>
      </c>
      <c r="B29" s="17" t="s">
        <v>37</v>
      </c>
      <c r="C29" s="17">
        <v>93</v>
      </c>
      <c r="D29" s="17" t="str">
        <f>INDEX(Hosts!$A:$O,MATCH(Places!$C29,Hosts!$A:$A,0),MATCH(Places!D$1,Hosts!$1:$1,0))</f>
        <v>Within a few hours</v>
      </c>
      <c r="E29" s="87">
        <f>INDEX(Hosts!$A:$O,MATCH(Places!$C29,Hosts!$A:$A,0),MATCH(Places!E$1,Hosts!$1:$1,0))</f>
        <v>1</v>
      </c>
      <c r="F29" s="87">
        <f>INDEX(Hosts!$A:$O,MATCH(Places!$C29,Hosts!$A:$A,0),MATCH(Places!F$1,Hosts!$1:$1,0))</f>
        <v>1</v>
      </c>
      <c r="G29" s="17" t="str">
        <f>INDEX(Hosts!$A:$O,MATCH(Places!$C29,Hosts!$A:$A,0),MATCH(Places!G$1,Hosts!$1:$1,0))</f>
        <v>No</v>
      </c>
      <c r="H29" s="17">
        <v>20</v>
      </c>
      <c r="I29" s="17" t="str">
        <f>INDEX(Neighborhoods!$A:$C,MATCH(Places!$H29,Neighborhoods!$A:$A,0),MATCH(Places!I$1,Neighborhoods!$1:$1,0))</f>
        <v>Manhattan</v>
      </c>
      <c r="J29" s="17" t="str">
        <f>INDEX(Neighborhoods!$A:$C,MATCH(Places!$H29,Neighborhoods!$A:$A,0),MATCH(Places!J$1,Neighborhoods!$1:$1,0))</f>
        <v>Upper West Side</v>
      </c>
      <c r="K29" s="17" t="s">
        <v>11822</v>
      </c>
      <c r="L29" s="17" t="str">
        <f t="shared" si="0"/>
        <v>No</v>
      </c>
      <c r="M29" s="17">
        <v>2</v>
      </c>
      <c r="N29" s="17" t="str" cm="1">
        <f t="array" ref="N29">_xlfn.IFS(M29&lt;=2,"Small",M29&lt;=5,"Medium",M29&gt;5,"Large")</f>
        <v>Small</v>
      </c>
      <c r="O29" s="65">
        <v>170</v>
      </c>
      <c r="P29" s="87">
        <f t="shared" si="1"/>
        <v>0.03</v>
      </c>
      <c r="Q29" s="68">
        <v>4.8</v>
      </c>
      <c r="R29" s="68" t="str" cm="1">
        <f t="array" ref="R29">_xlfn.SWITCH(ROUND(Q29,0),5,"Excellent",4,"Good",3,"Ok","Bad")</f>
        <v>Excellent</v>
      </c>
      <c r="S29" s="17">
        <v>20</v>
      </c>
      <c r="T29" s="17" t="str">
        <f t="shared" si="2"/>
        <v>No</v>
      </c>
      <c r="U29" s="82">
        <v>40408</v>
      </c>
      <c r="V29" s="82">
        <v>43832</v>
      </c>
      <c r="W29" s="17">
        <v>271</v>
      </c>
      <c r="X29" s="17" t="str">
        <f t="shared" si="3"/>
        <v>Active</v>
      </c>
      <c r="Y29" s="17" t="s">
        <v>15616</v>
      </c>
      <c r="Z29" s="17"/>
    </row>
    <row r="30" spans="1:26" x14ac:dyDescent="0.25">
      <c r="A30">
        <v>29</v>
      </c>
      <c r="B30" s="17" t="s">
        <v>38</v>
      </c>
      <c r="C30" s="17">
        <v>2665</v>
      </c>
      <c r="D30" s="17" t="str">
        <f>INDEX(Hosts!$A:$O,MATCH(Places!$C30,Hosts!$A:$A,0),MATCH(Places!D$1,Hosts!$1:$1,0))</f>
        <v>Within a day</v>
      </c>
      <c r="E30" s="87">
        <f>INDEX(Hosts!$A:$O,MATCH(Places!$C30,Hosts!$A:$A,0),MATCH(Places!E$1,Hosts!$1:$1,0))</f>
        <v>1</v>
      </c>
      <c r="F30" s="87">
        <f>INDEX(Hosts!$A:$O,MATCH(Places!$C30,Hosts!$A:$A,0),MATCH(Places!F$1,Hosts!$1:$1,0))</f>
        <v>0.83</v>
      </c>
      <c r="G30" s="17" t="str">
        <f>INDEX(Hosts!$A:$O,MATCH(Places!$C30,Hosts!$A:$A,0),MATCH(Places!G$1,Hosts!$1:$1,0))</f>
        <v>Yes</v>
      </c>
      <c r="H30" s="17">
        <v>15</v>
      </c>
      <c r="I30" s="17" t="str">
        <f>INDEX(Neighborhoods!$A:$C,MATCH(Places!$H30,Neighborhoods!$A:$A,0),MATCH(Places!I$1,Neighborhoods!$1:$1,0))</f>
        <v>Manhattan</v>
      </c>
      <c r="J30" s="17" t="str">
        <f>INDEX(Neighborhoods!$A:$C,MATCH(Places!$H30,Neighborhoods!$A:$A,0),MATCH(Places!J$1,Neighborhoods!$1:$1,0))</f>
        <v>East Village</v>
      </c>
      <c r="K30" s="17" t="s">
        <v>11822</v>
      </c>
      <c r="L30" s="17" t="str">
        <f t="shared" si="0"/>
        <v>No</v>
      </c>
      <c r="M30" s="17">
        <v>2</v>
      </c>
      <c r="N30" s="17" t="str" cm="1">
        <f t="array" ref="N30">_xlfn.IFS(M30&lt;=2,"Small",M30&lt;=5,"Medium",M30&gt;5,"Large")</f>
        <v>Small</v>
      </c>
      <c r="O30" s="65">
        <v>125</v>
      </c>
      <c r="P30" s="87">
        <f t="shared" si="1"/>
        <v>0.03</v>
      </c>
      <c r="Q30" s="68">
        <v>5</v>
      </c>
      <c r="R30" s="68" t="str" cm="1">
        <f t="array" ref="R30">_xlfn.SWITCH(ROUND(Q30,0),5,"Excellent",4,"Good",3,"Ok","Bad")</f>
        <v>Excellent</v>
      </c>
      <c r="S30" s="17">
        <v>32</v>
      </c>
      <c r="T30" s="17" t="str">
        <f t="shared" si="2"/>
        <v>No</v>
      </c>
      <c r="U30" s="82">
        <v>42646</v>
      </c>
      <c r="V30" s="82">
        <v>43988</v>
      </c>
      <c r="W30" s="17">
        <v>0</v>
      </c>
      <c r="X30" s="17" t="str">
        <f t="shared" si="3"/>
        <v>Inactive</v>
      </c>
      <c r="Y30" s="17" t="s">
        <v>15615</v>
      </c>
      <c r="Z30" s="17"/>
    </row>
    <row r="31" spans="1:26" x14ac:dyDescent="0.25">
      <c r="A31">
        <v>30</v>
      </c>
      <c r="B31" s="17" t="s">
        <v>39</v>
      </c>
      <c r="C31" s="17">
        <v>94</v>
      </c>
      <c r="D31" s="17" t="str">
        <f>INDEX(Hosts!$A:$O,MATCH(Places!$C31,Hosts!$A:$A,0),MATCH(Places!D$1,Hosts!$1:$1,0))</f>
        <v>Within a day</v>
      </c>
      <c r="E31" s="87">
        <f>INDEX(Hosts!$A:$O,MATCH(Places!$C31,Hosts!$A:$A,0),MATCH(Places!E$1,Hosts!$1:$1,0))</f>
        <v>1</v>
      </c>
      <c r="F31" s="87">
        <f>INDEX(Hosts!$A:$O,MATCH(Places!$C31,Hosts!$A:$A,0),MATCH(Places!F$1,Hosts!$1:$1,0))</f>
        <v>0</v>
      </c>
      <c r="G31" s="17" t="str">
        <f>INDEX(Hosts!$A:$O,MATCH(Places!$C31,Hosts!$A:$A,0),MATCH(Places!G$1,Hosts!$1:$1,0))</f>
        <v>No</v>
      </c>
      <c r="H31" s="17">
        <v>19</v>
      </c>
      <c r="I31" s="17" t="str">
        <f>INDEX(Neighborhoods!$A:$C,MATCH(Places!$H31,Neighborhoods!$A:$A,0),MATCH(Places!I$1,Neighborhoods!$1:$1,0))</f>
        <v>Manhattan</v>
      </c>
      <c r="J31" s="17" t="str">
        <f>INDEX(Neighborhoods!$A:$C,MATCH(Places!$H31,Neighborhoods!$A:$A,0),MATCH(Places!J$1,Neighborhoods!$1:$1,0))</f>
        <v>Upper East Side</v>
      </c>
      <c r="K31" s="17" t="s">
        <v>11822</v>
      </c>
      <c r="L31" s="17" t="str">
        <f t="shared" si="0"/>
        <v>No</v>
      </c>
      <c r="M31" s="17">
        <v>4</v>
      </c>
      <c r="N31" s="17" t="str" cm="1">
        <f t="array" ref="N31">_xlfn.IFS(M31&lt;=2,"Small",M31&lt;=5,"Medium",M31&gt;5,"Large")</f>
        <v>Medium</v>
      </c>
      <c r="O31" s="65">
        <v>150</v>
      </c>
      <c r="P31" s="87">
        <f t="shared" si="1"/>
        <v>0.03</v>
      </c>
      <c r="Q31" s="68">
        <v>5</v>
      </c>
      <c r="R31" s="68" t="str" cm="1">
        <f t="array" ref="R31">_xlfn.SWITCH(ROUND(Q31,0),5,"Excellent",4,"Good",3,"Ok","Bad")</f>
        <v>Excellent</v>
      </c>
      <c r="S31" s="17">
        <v>21</v>
      </c>
      <c r="T31" s="17" t="str">
        <f t="shared" si="2"/>
        <v>No</v>
      </c>
      <c r="U31" s="82">
        <v>40330</v>
      </c>
      <c r="V31" s="82">
        <v>42962</v>
      </c>
      <c r="W31" s="17">
        <v>228</v>
      </c>
      <c r="X31" s="17" t="str">
        <f t="shared" si="3"/>
        <v>Active</v>
      </c>
      <c r="Y31" s="17" t="s">
        <v>15615</v>
      </c>
      <c r="Z31" s="17"/>
    </row>
    <row r="32" spans="1:26" x14ac:dyDescent="0.25">
      <c r="A32">
        <v>31</v>
      </c>
      <c r="B32" s="17" t="s">
        <v>40</v>
      </c>
      <c r="C32" s="17">
        <v>31</v>
      </c>
      <c r="D32" s="17" t="str">
        <f>INDEX(Hosts!$A:$O,MATCH(Places!$C32,Hosts!$A:$A,0),MATCH(Places!D$1,Hosts!$1:$1,0))</f>
        <v>Within an hour</v>
      </c>
      <c r="E32" s="87">
        <f>INDEX(Hosts!$A:$O,MATCH(Places!$C32,Hosts!$A:$A,0),MATCH(Places!E$1,Hosts!$1:$1,0))</f>
        <v>1</v>
      </c>
      <c r="F32" s="87">
        <f>INDEX(Hosts!$A:$O,MATCH(Places!$C32,Hosts!$A:$A,0),MATCH(Places!F$1,Hosts!$1:$1,0))</f>
        <v>0.7</v>
      </c>
      <c r="G32" s="17" t="str">
        <f>INDEX(Hosts!$A:$O,MATCH(Places!$C32,Hosts!$A:$A,0),MATCH(Places!G$1,Hosts!$1:$1,0))</f>
        <v>No</v>
      </c>
      <c r="H32" s="17">
        <v>7</v>
      </c>
      <c r="I32" s="17" t="str">
        <f>INDEX(Neighborhoods!$A:$C,MATCH(Places!$H32,Neighborhoods!$A:$A,0),MATCH(Places!I$1,Neighborhoods!$1:$1,0))</f>
        <v>Brooklyn</v>
      </c>
      <c r="J32" s="17" t="str">
        <f>INDEX(Neighborhoods!$A:$C,MATCH(Places!$H32,Neighborhoods!$A:$A,0),MATCH(Places!J$1,Neighborhoods!$1:$1,0))</f>
        <v>Bedford-Stuyvesant</v>
      </c>
      <c r="K32" s="17" t="s">
        <v>1</v>
      </c>
      <c r="L32" s="17" t="str">
        <f t="shared" si="0"/>
        <v>Yes</v>
      </c>
      <c r="M32" s="17">
        <v>2</v>
      </c>
      <c r="N32" s="17" t="str" cm="1">
        <f t="array" ref="N32">_xlfn.IFS(M32&lt;=2,"Small",M32&lt;=5,"Medium",M32&gt;5,"Large")</f>
        <v>Small</v>
      </c>
      <c r="O32" s="65">
        <v>70</v>
      </c>
      <c r="P32" s="87">
        <f t="shared" si="1"/>
        <v>0.03</v>
      </c>
      <c r="Q32" s="68">
        <v>4.5199999999999996</v>
      </c>
      <c r="R32" s="68" t="str" cm="1">
        <f t="array" ref="R32">_xlfn.SWITCH(ROUND(Q32,0),5,"Excellent",4,"Good",3,"Ok","Bad")</f>
        <v>Excellent</v>
      </c>
      <c r="S32" s="17">
        <v>64</v>
      </c>
      <c r="T32" s="17" t="str">
        <f t="shared" si="2"/>
        <v>No</v>
      </c>
      <c r="U32" s="82">
        <v>40393</v>
      </c>
      <c r="V32" s="82">
        <v>43860</v>
      </c>
      <c r="W32" s="17">
        <v>365</v>
      </c>
      <c r="X32" s="17" t="str">
        <f t="shared" si="3"/>
        <v>Active</v>
      </c>
      <c r="Y32" s="17" t="s">
        <v>15615</v>
      </c>
      <c r="Z32" s="17"/>
    </row>
    <row r="33" spans="1:26" x14ac:dyDescent="0.25">
      <c r="A33">
        <v>32</v>
      </c>
      <c r="B33" s="17" t="s">
        <v>15182</v>
      </c>
      <c r="C33" s="17">
        <v>97</v>
      </c>
      <c r="D33" s="17" t="str">
        <f>INDEX(Hosts!$A:$O,MATCH(Places!$C33,Hosts!$A:$A,0),MATCH(Places!D$1,Hosts!$1:$1,0))</f>
        <v>Within an hour</v>
      </c>
      <c r="E33" s="87">
        <f>INDEX(Hosts!$A:$O,MATCH(Places!$C33,Hosts!$A:$A,0),MATCH(Places!E$1,Hosts!$1:$1,0))</f>
        <v>0.74</v>
      </c>
      <c r="F33" s="87">
        <f>INDEX(Hosts!$A:$O,MATCH(Places!$C33,Hosts!$A:$A,0),MATCH(Places!F$1,Hosts!$1:$1,0))</f>
        <v>0.92</v>
      </c>
      <c r="G33" s="17" t="str">
        <f>INDEX(Hosts!$A:$O,MATCH(Places!$C33,Hosts!$A:$A,0),MATCH(Places!G$1,Hosts!$1:$1,0))</f>
        <v>No</v>
      </c>
      <c r="H33" s="17">
        <v>16</v>
      </c>
      <c r="I33" s="17" t="str">
        <f>INDEX(Neighborhoods!$A:$C,MATCH(Places!$H33,Neighborhoods!$A:$A,0),MATCH(Places!I$1,Neighborhoods!$1:$1,0))</f>
        <v>Manhattan</v>
      </c>
      <c r="J33" s="17" t="str">
        <f>INDEX(Neighborhoods!$A:$C,MATCH(Places!$H33,Neighborhoods!$A:$A,0),MATCH(Places!J$1,Neighborhoods!$1:$1,0))</f>
        <v>Harlem</v>
      </c>
      <c r="K33" s="17" t="s">
        <v>11822</v>
      </c>
      <c r="L33" s="17" t="str">
        <f t="shared" si="0"/>
        <v>No</v>
      </c>
      <c r="M33" s="17">
        <v>4</v>
      </c>
      <c r="N33" s="17" t="str" cm="1">
        <f t="array" ref="N33">_xlfn.IFS(M33&lt;=2,"Small",M33&lt;=5,"Medium",M33&gt;5,"Large")</f>
        <v>Medium</v>
      </c>
      <c r="O33" s="65">
        <v>104</v>
      </c>
      <c r="P33" s="87">
        <f t="shared" si="1"/>
        <v>0.03</v>
      </c>
      <c r="Q33" s="68">
        <v>4.66</v>
      </c>
      <c r="R33" s="68" t="str" cm="1">
        <f t="array" ref="R33">_xlfn.SWITCH(ROUND(Q33,0),5,"Excellent",4,"Good",3,"Ok","Bad")</f>
        <v>Excellent</v>
      </c>
      <c r="S33" s="17">
        <v>169</v>
      </c>
      <c r="T33" s="17" t="str">
        <f t="shared" si="2"/>
        <v>No</v>
      </c>
      <c r="U33" s="82">
        <v>40375</v>
      </c>
      <c r="V33" s="82">
        <v>44044</v>
      </c>
      <c r="W33" s="17">
        <v>284</v>
      </c>
      <c r="X33" s="17" t="str">
        <f t="shared" si="3"/>
        <v>Active</v>
      </c>
      <c r="Y33" s="17" t="s">
        <v>15615</v>
      </c>
      <c r="Z33" s="17"/>
    </row>
    <row r="34" spans="1:26" x14ac:dyDescent="0.25">
      <c r="A34">
        <v>33</v>
      </c>
      <c r="B34" s="17" t="s">
        <v>41</v>
      </c>
      <c r="C34" s="17">
        <v>96</v>
      </c>
      <c r="D34" s="17" t="str">
        <f>INDEX(Hosts!$A:$O,MATCH(Places!$C34,Hosts!$A:$A,0),MATCH(Places!D$1,Hosts!$1:$1,0))</f>
        <v>Within a few hours</v>
      </c>
      <c r="E34" s="87">
        <f>INDEX(Hosts!$A:$O,MATCH(Places!$C34,Hosts!$A:$A,0),MATCH(Places!E$1,Hosts!$1:$1,0))</f>
        <v>1</v>
      </c>
      <c r="F34" s="87">
        <f>INDEX(Hosts!$A:$O,MATCH(Places!$C34,Hosts!$A:$A,0),MATCH(Places!F$1,Hosts!$1:$1,0))</f>
        <v>0.7</v>
      </c>
      <c r="G34" s="17" t="str">
        <f>INDEX(Hosts!$A:$O,MATCH(Places!$C34,Hosts!$A:$A,0),MATCH(Places!G$1,Hosts!$1:$1,0))</f>
        <v>No</v>
      </c>
      <c r="H34" s="17">
        <v>15</v>
      </c>
      <c r="I34" s="17" t="str">
        <f>INDEX(Neighborhoods!$A:$C,MATCH(Places!$H34,Neighborhoods!$A:$A,0),MATCH(Places!I$1,Neighborhoods!$1:$1,0))</f>
        <v>Manhattan</v>
      </c>
      <c r="J34" s="17" t="str">
        <f>INDEX(Neighborhoods!$A:$C,MATCH(Places!$H34,Neighborhoods!$A:$A,0),MATCH(Places!J$1,Neighborhoods!$1:$1,0))</f>
        <v>East Village</v>
      </c>
      <c r="K34" s="17" t="s">
        <v>11822</v>
      </c>
      <c r="L34" s="17" t="str">
        <f t="shared" si="0"/>
        <v>No</v>
      </c>
      <c r="M34" s="17">
        <v>3</v>
      </c>
      <c r="N34" s="17" t="str" cm="1">
        <f t="array" ref="N34">_xlfn.IFS(M34&lt;=2,"Small",M34&lt;=5,"Medium",M34&gt;5,"Large")</f>
        <v>Medium</v>
      </c>
      <c r="O34" s="65">
        <v>105</v>
      </c>
      <c r="P34" s="87">
        <f t="shared" si="1"/>
        <v>0.03</v>
      </c>
      <c r="Q34" s="68">
        <v>4.9000000000000004</v>
      </c>
      <c r="R34" s="68" t="str" cm="1">
        <f t="array" ref="R34">_xlfn.SWITCH(ROUND(Q34,0),5,"Excellent",4,"Good",3,"Ok","Bad")</f>
        <v>Excellent</v>
      </c>
      <c r="S34" s="17">
        <v>105</v>
      </c>
      <c r="T34" s="17" t="str">
        <f t="shared" si="2"/>
        <v>Yes</v>
      </c>
      <c r="U34" s="82">
        <v>40324</v>
      </c>
      <c r="V34" s="82">
        <v>44043</v>
      </c>
      <c r="W34" s="17">
        <v>329</v>
      </c>
      <c r="X34" s="17" t="str">
        <f t="shared" si="3"/>
        <v>Active</v>
      </c>
      <c r="Y34" s="17" t="s">
        <v>15615</v>
      </c>
      <c r="Z34" s="17"/>
    </row>
    <row r="35" spans="1:26" x14ac:dyDescent="0.25">
      <c r="A35">
        <v>34</v>
      </c>
      <c r="B35" s="17" t="s">
        <v>42</v>
      </c>
      <c r="C35" s="17">
        <v>89</v>
      </c>
      <c r="D35" s="17" t="str">
        <f>INDEX(Hosts!$A:$O,MATCH(Places!$C35,Hosts!$A:$A,0),MATCH(Places!D$1,Hosts!$1:$1,0))</f>
        <v>Within an hour</v>
      </c>
      <c r="E35" s="87">
        <f>INDEX(Hosts!$A:$O,MATCH(Places!$C35,Hosts!$A:$A,0),MATCH(Places!E$1,Hosts!$1:$1,0))</f>
        <v>1</v>
      </c>
      <c r="F35" s="87">
        <f>INDEX(Hosts!$A:$O,MATCH(Places!$C35,Hosts!$A:$A,0),MATCH(Places!F$1,Hosts!$1:$1,0))</f>
        <v>0.77</v>
      </c>
      <c r="G35" s="17" t="str">
        <f>INDEX(Hosts!$A:$O,MATCH(Places!$C35,Hosts!$A:$A,0),MATCH(Places!G$1,Hosts!$1:$1,0))</f>
        <v>Yes</v>
      </c>
      <c r="H35" s="17">
        <v>17</v>
      </c>
      <c r="I35" s="17" t="str">
        <f>INDEX(Neighborhoods!$A:$C,MATCH(Places!$H35,Neighborhoods!$A:$A,0),MATCH(Places!I$1,Neighborhoods!$1:$1,0))</f>
        <v>Manhattan</v>
      </c>
      <c r="J35" s="17" t="str">
        <f>INDEX(Neighborhoods!$A:$C,MATCH(Places!$H35,Neighborhoods!$A:$A,0),MATCH(Places!J$1,Neighborhoods!$1:$1,0))</f>
        <v>Hell's Kitchen</v>
      </c>
      <c r="K35" s="17" t="s">
        <v>1</v>
      </c>
      <c r="L35" s="17" t="str">
        <f t="shared" si="0"/>
        <v>Yes</v>
      </c>
      <c r="M35" s="17">
        <v>2</v>
      </c>
      <c r="N35" s="17" t="str" cm="1">
        <f t="array" ref="N35">_xlfn.IFS(M35&lt;=2,"Small",M35&lt;=5,"Medium",M35&gt;5,"Large")</f>
        <v>Small</v>
      </c>
      <c r="O35" s="65">
        <v>134</v>
      </c>
      <c r="P35" s="87">
        <f t="shared" si="1"/>
        <v>0.03</v>
      </c>
      <c r="Q35" s="68">
        <v>4.9800000000000004</v>
      </c>
      <c r="R35" s="68" t="str" cm="1">
        <f t="array" ref="R35">_xlfn.SWITCH(ROUND(Q35,0),5,"Excellent",4,"Good",3,"Ok","Bad")</f>
        <v>Excellent</v>
      </c>
      <c r="S35" s="17">
        <v>66</v>
      </c>
      <c r="T35" s="17" t="str">
        <f t="shared" si="2"/>
        <v>No</v>
      </c>
      <c r="U35" s="82">
        <v>40350</v>
      </c>
      <c r="V35" s="82">
        <v>43984</v>
      </c>
      <c r="W35" s="17">
        <v>1</v>
      </c>
      <c r="X35" s="17" t="str">
        <f t="shared" si="3"/>
        <v>Active</v>
      </c>
      <c r="Y35" s="17" t="s">
        <v>15615</v>
      </c>
      <c r="Z35" s="17"/>
    </row>
    <row r="36" spans="1:26" x14ac:dyDescent="0.25">
      <c r="A36">
        <v>35</v>
      </c>
      <c r="B36" s="17" t="s">
        <v>15443</v>
      </c>
      <c r="C36" s="17">
        <v>102</v>
      </c>
      <c r="D36" s="17" t="str">
        <f>INDEX(Hosts!$A:$O,MATCH(Places!$C36,Hosts!$A:$A,0),MATCH(Places!D$1,Hosts!$1:$1,0))</f>
        <v>Within a day</v>
      </c>
      <c r="E36" s="87">
        <f>INDEX(Hosts!$A:$O,MATCH(Places!$C36,Hosts!$A:$A,0),MATCH(Places!E$1,Hosts!$1:$1,0))</f>
        <v>0.78</v>
      </c>
      <c r="F36" s="87">
        <f>INDEX(Hosts!$A:$O,MATCH(Places!$C36,Hosts!$A:$A,0),MATCH(Places!F$1,Hosts!$1:$1,0))</f>
        <v>0.98</v>
      </c>
      <c r="G36" s="17" t="str">
        <f>INDEX(Hosts!$A:$O,MATCH(Places!$C36,Hosts!$A:$A,0),MATCH(Places!G$1,Hosts!$1:$1,0))</f>
        <v>No</v>
      </c>
      <c r="H36" s="17">
        <v>7</v>
      </c>
      <c r="I36" s="17" t="str">
        <f>INDEX(Neighborhoods!$A:$C,MATCH(Places!$H36,Neighborhoods!$A:$A,0),MATCH(Places!I$1,Neighborhoods!$1:$1,0))</f>
        <v>Brooklyn</v>
      </c>
      <c r="J36" s="17" t="str">
        <f>INDEX(Neighborhoods!$A:$C,MATCH(Places!$H36,Neighborhoods!$A:$A,0),MATCH(Places!J$1,Neighborhoods!$1:$1,0))</f>
        <v>Bedford-Stuyvesant</v>
      </c>
      <c r="K36" s="17" t="s">
        <v>11822</v>
      </c>
      <c r="L36" s="17" t="str">
        <f t="shared" si="0"/>
        <v>No</v>
      </c>
      <c r="M36" s="17">
        <v>4</v>
      </c>
      <c r="N36" s="17" t="str" cm="1">
        <f t="array" ref="N36">_xlfn.IFS(M36&lt;=2,"Small",M36&lt;=5,"Medium",M36&gt;5,"Large")</f>
        <v>Medium</v>
      </c>
      <c r="O36" s="65">
        <v>125</v>
      </c>
      <c r="P36" s="87">
        <f t="shared" si="1"/>
        <v>0.03</v>
      </c>
      <c r="Q36" s="68">
        <v>4.88</v>
      </c>
      <c r="R36" s="68" t="str" cm="1">
        <f t="array" ref="R36">_xlfn.SWITCH(ROUND(Q36,0),5,"Excellent",4,"Good",3,"Ok","Bad")</f>
        <v>Excellent</v>
      </c>
      <c r="S36" s="17">
        <v>263</v>
      </c>
      <c r="T36" s="17" t="str">
        <f t="shared" si="2"/>
        <v>Yes</v>
      </c>
      <c r="U36" s="82">
        <v>40394</v>
      </c>
      <c r="V36" s="82">
        <v>43906</v>
      </c>
      <c r="W36" s="17">
        <v>131</v>
      </c>
      <c r="X36" s="17" t="str">
        <f t="shared" si="3"/>
        <v>Active</v>
      </c>
      <c r="Y36" s="17" t="s">
        <v>15616</v>
      </c>
      <c r="Z36" s="17"/>
    </row>
    <row r="37" spans="1:26" x14ac:dyDescent="0.25">
      <c r="A37">
        <v>36</v>
      </c>
      <c r="B37" s="17" t="s">
        <v>44</v>
      </c>
      <c r="C37" s="17">
        <v>102</v>
      </c>
      <c r="D37" s="17" t="str">
        <f>INDEX(Hosts!$A:$O,MATCH(Places!$C37,Hosts!$A:$A,0),MATCH(Places!D$1,Hosts!$1:$1,0))</f>
        <v>Within a day</v>
      </c>
      <c r="E37" s="87">
        <f>INDEX(Hosts!$A:$O,MATCH(Places!$C37,Hosts!$A:$A,0),MATCH(Places!E$1,Hosts!$1:$1,0))</f>
        <v>0.78</v>
      </c>
      <c r="F37" s="87">
        <f>INDEX(Hosts!$A:$O,MATCH(Places!$C37,Hosts!$A:$A,0),MATCH(Places!F$1,Hosts!$1:$1,0))</f>
        <v>0.98</v>
      </c>
      <c r="G37" s="17" t="str">
        <f>INDEX(Hosts!$A:$O,MATCH(Places!$C37,Hosts!$A:$A,0),MATCH(Places!G$1,Hosts!$1:$1,0))</f>
        <v>No</v>
      </c>
      <c r="H37" s="17">
        <v>7</v>
      </c>
      <c r="I37" s="17" t="str">
        <f>INDEX(Neighborhoods!$A:$C,MATCH(Places!$H37,Neighborhoods!$A:$A,0),MATCH(Places!I$1,Neighborhoods!$1:$1,0))</f>
        <v>Brooklyn</v>
      </c>
      <c r="J37" s="17" t="str">
        <f>INDEX(Neighborhoods!$A:$C,MATCH(Places!$H37,Neighborhoods!$A:$A,0),MATCH(Places!J$1,Neighborhoods!$1:$1,0))</f>
        <v>Bedford-Stuyvesant</v>
      </c>
      <c r="K37" s="17" t="s">
        <v>11822</v>
      </c>
      <c r="L37" s="17" t="str">
        <f t="shared" si="0"/>
        <v>No</v>
      </c>
      <c r="M37" s="17">
        <v>6</v>
      </c>
      <c r="N37" s="17" t="str" cm="1">
        <f t="array" ref="N37">_xlfn.IFS(M37&lt;=2,"Small",M37&lt;=5,"Medium",M37&gt;5,"Large")</f>
        <v>Large</v>
      </c>
      <c r="O37" s="65">
        <v>115</v>
      </c>
      <c r="P37" s="87">
        <f t="shared" si="1"/>
        <v>0.03</v>
      </c>
      <c r="Q37" s="68">
        <v>4.8</v>
      </c>
      <c r="R37" s="68" t="str" cm="1">
        <f t="array" ref="R37">_xlfn.SWITCH(ROUND(Q37,0),5,"Excellent",4,"Good",3,"Ok","Bad")</f>
        <v>Excellent</v>
      </c>
      <c r="S37" s="17">
        <v>141</v>
      </c>
      <c r="T37" s="17" t="str">
        <f t="shared" si="2"/>
        <v>Yes</v>
      </c>
      <c r="U37" s="82">
        <v>41487</v>
      </c>
      <c r="V37" s="82">
        <v>43878</v>
      </c>
      <c r="W37" s="17">
        <v>126</v>
      </c>
      <c r="X37" s="17" t="str">
        <f t="shared" si="3"/>
        <v>Active</v>
      </c>
      <c r="Y37" s="17" t="s">
        <v>15616</v>
      </c>
      <c r="Z37" s="17"/>
    </row>
    <row r="38" spans="1:26" x14ac:dyDescent="0.25">
      <c r="A38">
        <v>37</v>
      </c>
      <c r="B38" s="17" t="s">
        <v>45</v>
      </c>
      <c r="C38" s="17">
        <v>103</v>
      </c>
      <c r="D38" s="17" t="str">
        <f>INDEX(Hosts!$A:$O,MATCH(Places!$C38,Hosts!$A:$A,0),MATCH(Places!D$1,Hosts!$1:$1,0))</f>
        <v>Within a few hours</v>
      </c>
      <c r="E38" s="87">
        <f>INDEX(Hosts!$A:$O,MATCH(Places!$C38,Hosts!$A:$A,0),MATCH(Places!E$1,Hosts!$1:$1,0))</f>
        <v>1</v>
      </c>
      <c r="F38" s="87">
        <f>INDEX(Hosts!$A:$O,MATCH(Places!$C38,Hosts!$A:$A,0),MATCH(Places!F$1,Hosts!$1:$1,0))</f>
        <v>0.96</v>
      </c>
      <c r="G38" s="17" t="str">
        <f>INDEX(Hosts!$A:$O,MATCH(Places!$C38,Hosts!$A:$A,0),MATCH(Places!G$1,Hosts!$1:$1,0))</f>
        <v>Yes</v>
      </c>
      <c r="H38" s="17">
        <v>12</v>
      </c>
      <c r="I38" s="17" t="str">
        <f>INDEX(Neighborhoods!$A:$C,MATCH(Places!$H38,Neighborhoods!$A:$A,0),MATCH(Places!I$1,Neighborhoods!$1:$1,0))</f>
        <v>Brooklyn</v>
      </c>
      <c r="J38" s="17" t="str">
        <f>INDEX(Neighborhoods!$A:$C,MATCH(Places!$H38,Neighborhoods!$A:$A,0),MATCH(Places!J$1,Neighborhoods!$1:$1,0))</f>
        <v>Williamsburg</v>
      </c>
      <c r="K38" s="17" t="s">
        <v>11822</v>
      </c>
      <c r="L38" s="17" t="str">
        <f t="shared" si="0"/>
        <v>No</v>
      </c>
      <c r="M38" s="17">
        <v>2</v>
      </c>
      <c r="N38" s="17" t="str" cm="1">
        <f t="array" ref="N38">_xlfn.IFS(M38&lt;=2,"Small",M38&lt;=5,"Medium",M38&gt;5,"Large")</f>
        <v>Small</v>
      </c>
      <c r="O38" s="65">
        <v>215</v>
      </c>
      <c r="P38" s="87">
        <f t="shared" si="1"/>
        <v>0.04</v>
      </c>
      <c r="Q38" s="68">
        <v>4.99</v>
      </c>
      <c r="R38" s="68" t="str" cm="1">
        <f t="array" ref="R38">_xlfn.SWITCH(ROUND(Q38,0),5,"Excellent",4,"Good",3,"Ok","Bad")</f>
        <v>Excellent</v>
      </c>
      <c r="S38" s="17">
        <v>252</v>
      </c>
      <c r="T38" s="17" t="str">
        <f t="shared" si="2"/>
        <v>Yes</v>
      </c>
      <c r="U38" s="82">
        <v>40364</v>
      </c>
      <c r="V38" s="82">
        <v>43880</v>
      </c>
      <c r="W38" s="17">
        <v>304</v>
      </c>
      <c r="X38" s="17" t="str">
        <f t="shared" si="3"/>
        <v>Active</v>
      </c>
      <c r="Y38" s="17" t="s">
        <v>15615</v>
      </c>
      <c r="Z38" s="17"/>
    </row>
    <row r="39" spans="1:26" x14ac:dyDescent="0.25">
      <c r="A39">
        <v>38</v>
      </c>
      <c r="B39" s="17" t="s">
        <v>46</v>
      </c>
      <c r="C39" s="17">
        <v>104</v>
      </c>
      <c r="D39" s="17" t="str">
        <f>INDEX(Hosts!$A:$O,MATCH(Places!$C39,Hosts!$A:$A,0),MATCH(Places!D$1,Hosts!$1:$1,0))</f>
        <v>Within a day</v>
      </c>
      <c r="E39" s="87">
        <f>INDEX(Hosts!$A:$O,MATCH(Places!$C39,Hosts!$A:$A,0),MATCH(Places!E$1,Hosts!$1:$1,0))</f>
        <v>0.5</v>
      </c>
      <c r="F39" s="87">
        <f>INDEX(Hosts!$A:$O,MATCH(Places!$C39,Hosts!$A:$A,0),MATCH(Places!F$1,Hosts!$1:$1,0))</f>
        <v>0</v>
      </c>
      <c r="G39" s="17" t="str">
        <f>INDEX(Hosts!$A:$O,MATCH(Places!$C39,Hosts!$A:$A,0),MATCH(Places!G$1,Hosts!$1:$1,0))</f>
        <v>No</v>
      </c>
      <c r="H39" s="17">
        <v>15</v>
      </c>
      <c r="I39" s="17" t="str">
        <f>INDEX(Neighborhoods!$A:$C,MATCH(Places!$H39,Neighborhoods!$A:$A,0),MATCH(Places!I$1,Neighborhoods!$1:$1,0))</f>
        <v>Manhattan</v>
      </c>
      <c r="J39" s="17" t="str">
        <f>INDEX(Neighborhoods!$A:$C,MATCH(Places!$H39,Neighborhoods!$A:$A,0),MATCH(Places!J$1,Neighborhoods!$1:$1,0))</f>
        <v>East Village</v>
      </c>
      <c r="K39" s="17" t="s">
        <v>11822</v>
      </c>
      <c r="L39" s="17" t="str">
        <f t="shared" si="0"/>
        <v>No</v>
      </c>
      <c r="M39" s="17">
        <v>3</v>
      </c>
      <c r="N39" s="17" t="str" cm="1">
        <f t="array" ref="N39">_xlfn.IFS(M39&lt;=2,"Small",M39&lt;=5,"Medium",M39&gt;5,"Large")</f>
        <v>Medium</v>
      </c>
      <c r="O39" s="65">
        <v>125</v>
      </c>
      <c r="P39" s="87">
        <f t="shared" si="1"/>
        <v>0.03</v>
      </c>
      <c r="Q39" s="68">
        <v>4.41</v>
      </c>
      <c r="R39" s="68" t="str" cm="1">
        <f t="array" ref="R39">_xlfn.SWITCH(ROUND(Q39,0),5,"Excellent",4,"Good",3,"Ok","Bad")</f>
        <v>Good</v>
      </c>
      <c r="S39" s="17">
        <v>34</v>
      </c>
      <c r="T39" s="17" t="str">
        <f t="shared" si="2"/>
        <v>No</v>
      </c>
      <c r="U39" s="82">
        <v>40428</v>
      </c>
      <c r="V39" s="82">
        <v>43692</v>
      </c>
      <c r="W39" s="17">
        <v>272</v>
      </c>
      <c r="X39" s="17" t="str">
        <f t="shared" si="3"/>
        <v>Active</v>
      </c>
      <c r="Y39" s="17" t="s">
        <v>15615</v>
      </c>
      <c r="Z39" s="17"/>
    </row>
    <row r="40" spans="1:26" x14ac:dyDescent="0.25">
      <c r="A40">
        <v>39</v>
      </c>
      <c r="B40" s="17" t="s">
        <v>14585</v>
      </c>
      <c r="C40" s="17">
        <v>99</v>
      </c>
      <c r="D40" s="17" t="str">
        <f>INDEX(Hosts!$A:$O,MATCH(Places!$C40,Hosts!$A:$A,0),MATCH(Places!D$1,Hosts!$1:$1,0))</f>
        <v>Within an hour</v>
      </c>
      <c r="E40" s="87">
        <f>INDEX(Hosts!$A:$O,MATCH(Places!$C40,Hosts!$A:$A,0),MATCH(Places!E$1,Hosts!$1:$1,0))</f>
        <v>1</v>
      </c>
      <c r="F40" s="87">
        <f>INDEX(Hosts!$A:$O,MATCH(Places!$C40,Hosts!$A:$A,0),MATCH(Places!F$1,Hosts!$1:$1,0))</f>
        <v>1</v>
      </c>
      <c r="G40" s="17" t="str">
        <f>INDEX(Hosts!$A:$O,MATCH(Places!$C40,Hosts!$A:$A,0),MATCH(Places!G$1,Hosts!$1:$1,0))</f>
        <v>No</v>
      </c>
      <c r="H40" s="17">
        <v>20</v>
      </c>
      <c r="I40" s="17" t="str">
        <f>INDEX(Neighborhoods!$A:$C,MATCH(Places!$H40,Neighborhoods!$A:$A,0),MATCH(Places!I$1,Neighborhoods!$1:$1,0))</f>
        <v>Manhattan</v>
      </c>
      <c r="J40" s="17" t="str">
        <f>INDEX(Neighborhoods!$A:$C,MATCH(Places!$H40,Neighborhoods!$A:$A,0),MATCH(Places!J$1,Neighborhoods!$1:$1,0))</f>
        <v>Upper West Side</v>
      </c>
      <c r="K40" s="17" t="s">
        <v>11822</v>
      </c>
      <c r="L40" s="17" t="str">
        <f t="shared" si="0"/>
        <v>No</v>
      </c>
      <c r="M40" s="17">
        <v>2</v>
      </c>
      <c r="N40" s="17" t="str" cm="1">
        <f t="array" ref="N40">_xlfn.IFS(M40&lt;=2,"Small",M40&lt;=5,"Medium",M40&gt;5,"Large")</f>
        <v>Small</v>
      </c>
      <c r="O40" s="65">
        <v>150</v>
      </c>
      <c r="P40" s="87">
        <f t="shared" si="1"/>
        <v>0.03</v>
      </c>
      <c r="Q40" s="68">
        <v>5</v>
      </c>
      <c r="R40" s="68" t="str" cm="1">
        <f t="array" ref="R40">_xlfn.SWITCH(ROUND(Q40,0),5,"Excellent",4,"Good",3,"Ok","Bad")</f>
        <v>Excellent</v>
      </c>
      <c r="S40" s="17">
        <v>19</v>
      </c>
      <c r="T40" s="17" t="str">
        <f t="shared" si="2"/>
        <v>No</v>
      </c>
      <c r="U40" s="82">
        <v>40692</v>
      </c>
      <c r="V40" s="82">
        <v>42558</v>
      </c>
      <c r="W40" s="17">
        <v>306</v>
      </c>
      <c r="X40" s="17" t="str">
        <f t="shared" si="3"/>
        <v>Active</v>
      </c>
      <c r="Y40" s="17" t="s">
        <v>15615</v>
      </c>
      <c r="Z40" s="17"/>
    </row>
    <row r="41" spans="1:26" x14ac:dyDescent="0.25">
      <c r="A41">
        <v>40</v>
      </c>
      <c r="B41" s="17" t="s">
        <v>47</v>
      </c>
      <c r="C41" s="17">
        <v>74</v>
      </c>
      <c r="D41" s="17" t="str">
        <f>INDEX(Hosts!$A:$O,MATCH(Places!$C41,Hosts!$A:$A,0),MATCH(Places!D$1,Hosts!$1:$1,0))</f>
        <v>Within a few hours</v>
      </c>
      <c r="E41" s="87">
        <f>INDEX(Hosts!$A:$O,MATCH(Places!$C41,Hosts!$A:$A,0),MATCH(Places!E$1,Hosts!$1:$1,0))</f>
        <v>1</v>
      </c>
      <c r="F41" s="87">
        <f>INDEX(Hosts!$A:$O,MATCH(Places!$C41,Hosts!$A:$A,0),MATCH(Places!F$1,Hosts!$1:$1,0))</f>
        <v>1</v>
      </c>
      <c r="G41" s="17" t="str">
        <f>INDEX(Hosts!$A:$O,MATCH(Places!$C41,Hosts!$A:$A,0),MATCH(Places!G$1,Hosts!$1:$1,0))</f>
        <v>Yes</v>
      </c>
      <c r="H41" s="17">
        <v>19</v>
      </c>
      <c r="I41" s="17" t="str">
        <f>INDEX(Neighborhoods!$A:$C,MATCH(Places!$H41,Neighborhoods!$A:$A,0),MATCH(Places!I$1,Neighborhoods!$1:$1,0))</f>
        <v>Manhattan</v>
      </c>
      <c r="J41" s="17" t="str">
        <f>INDEX(Neighborhoods!$A:$C,MATCH(Places!$H41,Neighborhoods!$A:$A,0),MATCH(Places!J$1,Neighborhoods!$1:$1,0))</f>
        <v>Upper East Side</v>
      </c>
      <c r="K41" s="17" t="s">
        <v>11822</v>
      </c>
      <c r="L41" s="17" t="str">
        <f t="shared" si="0"/>
        <v>No</v>
      </c>
      <c r="M41" s="17">
        <v>2</v>
      </c>
      <c r="N41" s="17" t="str" cm="1">
        <f t="array" ref="N41">_xlfn.IFS(M41&lt;=2,"Small",M41&lt;=5,"Medium",M41&gt;5,"Large")</f>
        <v>Small</v>
      </c>
      <c r="O41" s="65">
        <v>199</v>
      </c>
      <c r="P41" s="87">
        <f t="shared" si="1"/>
        <v>0.03</v>
      </c>
      <c r="Q41" s="68">
        <v>4.8899999999999997</v>
      </c>
      <c r="R41" s="68" t="str" cm="1">
        <f t="array" ref="R41">_xlfn.SWITCH(ROUND(Q41,0),5,"Excellent",4,"Good",3,"Ok","Bad")</f>
        <v>Excellent</v>
      </c>
      <c r="S41" s="17">
        <v>133</v>
      </c>
      <c r="T41" s="17" t="str">
        <f t="shared" si="2"/>
        <v>Yes</v>
      </c>
      <c r="U41" s="82">
        <v>40395</v>
      </c>
      <c r="V41" s="82">
        <v>43815</v>
      </c>
      <c r="W41" s="17">
        <v>344</v>
      </c>
      <c r="X41" s="17" t="str">
        <f t="shared" si="3"/>
        <v>Active</v>
      </c>
      <c r="Y41" s="17" t="s">
        <v>15615</v>
      </c>
      <c r="Z41" s="17"/>
    </row>
    <row r="42" spans="1:26" x14ac:dyDescent="0.25">
      <c r="A42">
        <v>41</v>
      </c>
      <c r="B42" s="17" t="s">
        <v>48</v>
      </c>
      <c r="C42" s="17">
        <v>111</v>
      </c>
      <c r="D42" s="17" t="str">
        <f>INDEX(Hosts!$A:$O,MATCH(Places!$C42,Hosts!$A:$A,0),MATCH(Places!D$1,Hosts!$1:$1,0))</f>
        <v>Within a few hours</v>
      </c>
      <c r="E42" s="87">
        <f>INDEX(Hosts!$A:$O,MATCH(Places!$C42,Hosts!$A:$A,0),MATCH(Places!E$1,Hosts!$1:$1,0))</f>
        <v>1</v>
      </c>
      <c r="F42" s="87">
        <f>INDEX(Hosts!$A:$O,MATCH(Places!$C42,Hosts!$A:$A,0),MATCH(Places!F$1,Hosts!$1:$1,0))</f>
        <v>0.59</v>
      </c>
      <c r="G42" s="17" t="str">
        <f>INDEX(Hosts!$A:$O,MATCH(Places!$C42,Hosts!$A:$A,0),MATCH(Places!G$1,Hosts!$1:$1,0))</f>
        <v>No</v>
      </c>
      <c r="H42" s="17">
        <v>19</v>
      </c>
      <c r="I42" s="17" t="str">
        <f>INDEX(Neighborhoods!$A:$C,MATCH(Places!$H42,Neighborhoods!$A:$A,0),MATCH(Places!I$1,Neighborhoods!$1:$1,0))</f>
        <v>Manhattan</v>
      </c>
      <c r="J42" s="17" t="str">
        <f>INDEX(Neighborhoods!$A:$C,MATCH(Places!$H42,Neighborhoods!$A:$A,0),MATCH(Places!J$1,Neighborhoods!$1:$1,0))</f>
        <v>Upper East Side</v>
      </c>
      <c r="K42" s="17" t="s">
        <v>11822</v>
      </c>
      <c r="L42" s="17" t="str">
        <f t="shared" si="0"/>
        <v>No</v>
      </c>
      <c r="M42" s="17">
        <v>4</v>
      </c>
      <c r="N42" s="17" t="str" cm="1">
        <f t="array" ref="N42">_xlfn.IFS(M42&lt;=2,"Small",M42&lt;=5,"Medium",M42&gt;5,"Large")</f>
        <v>Medium</v>
      </c>
      <c r="O42" s="65">
        <v>99</v>
      </c>
      <c r="P42" s="87">
        <f t="shared" si="1"/>
        <v>0.03</v>
      </c>
      <c r="Q42" s="68">
        <v>4.38</v>
      </c>
      <c r="R42" s="68" t="str" cm="1">
        <f t="array" ref="R42">_xlfn.SWITCH(ROUND(Q42,0),5,"Excellent",4,"Good",3,"Ok","Bad")</f>
        <v>Good</v>
      </c>
      <c r="S42" s="17">
        <v>261</v>
      </c>
      <c r="T42" s="17" t="str">
        <f t="shared" si="2"/>
        <v>No</v>
      </c>
      <c r="U42" s="82">
        <v>40955</v>
      </c>
      <c r="V42" s="82">
        <v>43904</v>
      </c>
      <c r="W42" s="17">
        <v>267</v>
      </c>
      <c r="X42" s="17" t="str">
        <f t="shared" si="3"/>
        <v>Active</v>
      </c>
      <c r="Y42" s="17" t="s">
        <v>15615</v>
      </c>
      <c r="Z42" s="17"/>
    </row>
    <row r="43" spans="1:26" x14ac:dyDescent="0.25">
      <c r="A43">
        <v>42</v>
      </c>
      <c r="B43" s="17" t="s">
        <v>13553</v>
      </c>
      <c r="C43" s="17">
        <v>112</v>
      </c>
      <c r="D43" s="17" t="str">
        <f>INDEX(Hosts!$A:$O,MATCH(Places!$C43,Hosts!$A:$A,0),MATCH(Places!D$1,Hosts!$1:$1,0))</f>
        <v>Within an hour</v>
      </c>
      <c r="E43" s="87">
        <f>INDEX(Hosts!$A:$O,MATCH(Places!$C43,Hosts!$A:$A,0),MATCH(Places!E$1,Hosts!$1:$1,0))</f>
        <v>1</v>
      </c>
      <c r="F43" s="87">
        <f>INDEX(Hosts!$A:$O,MATCH(Places!$C43,Hosts!$A:$A,0),MATCH(Places!F$1,Hosts!$1:$1,0))</f>
        <v>0.98</v>
      </c>
      <c r="G43" s="17" t="str">
        <f>INDEX(Hosts!$A:$O,MATCH(Places!$C43,Hosts!$A:$A,0),MATCH(Places!G$1,Hosts!$1:$1,0))</f>
        <v>No</v>
      </c>
      <c r="H43" s="17">
        <v>12</v>
      </c>
      <c r="I43" s="17" t="str">
        <f>INDEX(Neighborhoods!$A:$C,MATCH(Places!$H43,Neighborhoods!$A:$A,0),MATCH(Places!I$1,Neighborhoods!$1:$1,0))</f>
        <v>Brooklyn</v>
      </c>
      <c r="J43" s="17" t="str">
        <f>INDEX(Neighborhoods!$A:$C,MATCH(Places!$H43,Neighborhoods!$A:$A,0),MATCH(Places!J$1,Neighborhoods!$1:$1,0))</f>
        <v>Williamsburg</v>
      </c>
      <c r="K43" s="17" t="s">
        <v>1</v>
      </c>
      <c r="L43" s="17" t="str">
        <f t="shared" si="0"/>
        <v>Yes</v>
      </c>
      <c r="M43" s="17">
        <v>2</v>
      </c>
      <c r="N43" s="17" t="str" cm="1">
        <f t="array" ref="N43">_xlfn.IFS(M43&lt;=2,"Small",M43&lt;=5,"Medium",M43&gt;5,"Large")</f>
        <v>Small</v>
      </c>
      <c r="O43" s="65">
        <v>50</v>
      </c>
      <c r="P43" s="87">
        <f t="shared" si="1"/>
        <v>0.03</v>
      </c>
      <c r="Q43" s="68">
        <v>4.9000000000000004</v>
      </c>
      <c r="R43" s="68" t="str" cm="1">
        <f t="array" ref="R43">_xlfn.SWITCH(ROUND(Q43,0),5,"Excellent",4,"Good",3,"Ok","Bad")</f>
        <v>Excellent</v>
      </c>
      <c r="S43" s="17">
        <v>219</v>
      </c>
      <c r="T43" s="17" t="str">
        <f t="shared" si="2"/>
        <v>Yes</v>
      </c>
      <c r="U43" s="82">
        <v>40392</v>
      </c>
      <c r="V43" s="82">
        <v>44028</v>
      </c>
      <c r="W43" s="17">
        <v>60</v>
      </c>
      <c r="X43" s="17" t="str">
        <f t="shared" si="3"/>
        <v>Active</v>
      </c>
      <c r="Y43" s="17" t="s">
        <v>15615</v>
      </c>
      <c r="Z43" s="17"/>
    </row>
    <row r="44" spans="1:26" x14ac:dyDescent="0.25">
      <c r="A44">
        <v>43</v>
      </c>
      <c r="B44" s="17" t="s">
        <v>14673</v>
      </c>
      <c r="C44" s="17">
        <v>11</v>
      </c>
      <c r="D44" s="17" t="str">
        <f>INDEX(Hosts!$A:$O,MATCH(Places!$C44,Hosts!$A:$A,0),MATCH(Places!D$1,Hosts!$1:$1,0))</f>
        <v>Within an hour</v>
      </c>
      <c r="E44" s="87">
        <f>INDEX(Hosts!$A:$O,MATCH(Places!$C44,Hosts!$A:$A,0),MATCH(Places!E$1,Hosts!$1:$1,0))</f>
        <v>1</v>
      </c>
      <c r="F44" s="87">
        <f>INDEX(Hosts!$A:$O,MATCH(Places!$C44,Hosts!$A:$A,0),MATCH(Places!F$1,Hosts!$1:$1,0))</f>
        <v>0.87</v>
      </c>
      <c r="G44" s="17" t="str">
        <f>INDEX(Hosts!$A:$O,MATCH(Places!$C44,Hosts!$A:$A,0),MATCH(Places!G$1,Hosts!$1:$1,0))</f>
        <v>Yes</v>
      </c>
      <c r="H44" s="17">
        <v>20</v>
      </c>
      <c r="I44" s="17" t="str">
        <f>INDEX(Neighborhoods!$A:$C,MATCH(Places!$H44,Neighborhoods!$A:$A,0),MATCH(Places!I$1,Neighborhoods!$1:$1,0))</f>
        <v>Manhattan</v>
      </c>
      <c r="J44" s="17" t="str">
        <f>INDEX(Neighborhoods!$A:$C,MATCH(Places!$H44,Neighborhoods!$A:$A,0),MATCH(Places!J$1,Neighborhoods!$1:$1,0))</f>
        <v>Upper West Side</v>
      </c>
      <c r="K44" s="17" t="s">
        <v>1</v>
      </c>
      <c r="L44" s="17" t="str">
        <f t="shared" si="0"/>
        <v>Yes</v>
      </c>
      <c r="M44" s="17">
        <v>2</v>
      </c>
      <c r="N44" s="17" t="str" cm="1">
        <f t="array" ref="N44">_xlfn.IFS(M44&lt;=2,"Small",M44&lt;=5,"Medium",M44&gt;5,"Large")</f>
        <v>Small</v>
      </c>
      <c r="O44" s="65">
        <v>123</v>
      </c>
      <c r="P44" s="87">
        <f t="shared" si="1"/>
        <v>0.03</v>
      </c>
      <c r="Q44" s="68">
        <v>4.58</v>
      </c>
      <c r="R44" s="68" t="str" cm="1">
        <f t="array" ref="R44">_xlfn.SWITCH(ROUND(Q44,0),5,"Excellent",4,"Good",3,"Ok","Bad")</f>
        <v>Excellent</v>
      </c>
      <c r="S44" s="17">
        <v>181</v>
      </c>
      <c r="T44" s="17" t="str">
        <f t="shared" si="2"/>
        <v>No</v>
      </c>
      <c r="U44" s="82">
        <v>40473</v>
      </c>
      <c r="V44" s="82">
        <v>43555</v>
      </c>
      <c r="W44" s="17">
        <v>365</v>
      </c>
      <c r="X44" s="17" t="str">
        <f t="shared" si="3"/>
        <v>Active</v>
      </c>
      <c r="Y44" s="17" t="s">
        <v>15615</v>
      </c>
      <c r="Z44" s="17"/>
    </row>
    <row r="45" spans="1:26" x14ac:dyDescent="0.25">
      <c r="A45">
        <v>44</v>
      </c>
      <c r="B45" s="17" t="s">
        <v>52</v>
      </c>
      <c r="C45" s="17">
        <v>1149</v>
      </c>
      <c r="D45" s="17" t="str">
        <f>INDEX(Hosts!$A:$O,MATCH(Places!$C45,Hosts!$A:$A,0),MATCH(Places!D$1,Hosts!$1:$1,0))</f>
        <v>Within a few hours</v>
      </c>
      <c r="E45" s="87">
        <f>INDEX(Hosts!$A:$O,MATCH(Places!$C45,Hosts!$A:$A,0),MATCH(Places!E$1,Hosts!$1:$1,0))</f>
        <v>1</v>
      </c>
      <c r="F45" s="87">
        <f>INDEX(Hosts!$A:$O,MATCH(Places!$C45,Hosts!$A:$A,0),MATCH(Places!F$1,Hosts!$1:$1,0))</f>
        <v>0.5</v>
      </c>
      <c r="G45" s="17" t="str">
        <f>INDEX(Hosts!$A:$O,MATCH(Places!$C45,Hosts!$A:$A,0),MATCH(Places!G$1,Hosts!$1:$1,0))</f>
        <v>No</v>
      </c>
      <c r="H45" s="17">
        <v>21</v>
      </c>
      <c r="I45" s="17" t="str">
        <f>INDEX(Neighborhoods!$A:$C,MATCH(Places!$H45,Neighborhoods!$A:$A,0),MATCH(Places!I$1,Neighborhoods!$1:$1,0))</f>
        <v>Queens</v>
      </c>
      <c r="J45" s="17" t="str">
        <f>INDEX(Neighborhoods!$A:$C,MATCH(Places!$H45,Neighborhoods!$A:$A,0),MATCH(Places!J$1,Neighborhoods!$1:$1,0))</f>
        <v>Astoria</v>
      </c>
      <c r="K45" s="17" t="s">
        <v>1</v>
      </c>
      <c r="L45" s="17" t="str">
        <f t="shared" si="0"/>
        <v>Yes</v>
      </c>
      <c r="M45" s="17">
        <v>2</v>
      </c>
      <c r="N45" s="17" t="str" cm="1">
        <f t="array" ref="N45">_xlfn.IFS(M45&lt;=2,"Small",M45&lt;=5,"Medium",M45&gt;5,"Large")</f>
        <v>Small</v>
      </c>
      <c r="O45" s="65">
        <v>55</v>
      </c>
      <c r="P45" s="87">
        <f t="shared" si="1"/>
        <v>0.03</v>
      </c>
      <c r="Q45" s="68">
        <v>5</v>
      </c>
      <c r="R45" s="68" t="str" cm="1">
        <f t="array" ref="R45">_xlfn.SWITCH(ROUND(Q45,0),5,"Excellent",4,"Good",3,"Ok","Bad")</f>
        <v>Excellent</v>
      </c>
      <c r="S45" s="17">
        <v>12</v>
      </c>
      <c r="T45" s="17" t="str">
        <f t="shared" si="2"/>
        <v>No</v>
      </c>
      <c r="U45" s="82">
        <v>42474</v>
      </c>
      <c r="V45" s="82">
        <v>43212</v>
      </c>
      <c r="W45" s="17">
        <v>0</v>
      </c>
      <c r="X45" s="17" t="str">
        <f t="shared" si="3"/>
        <v>Inactive</v>
      </c>
      <c r="Y45" s="17" t="s">
        <v>15615</v>
      </c>
      <c r="Z45" s="17"/>
    </row>
    <row r="46" spans="1:26" x14ac:dyDescent="0.25">
      <c r="A46">
        <v>45</v>
      </c>
      <c r="B46" s="17" t="s">
        <v>14142</v>
      </c>
      <c r="C46" s="17">
        <v>122</v>
      </c>
      <c r="D46" s="17" t="str">
        <f>INDEX(Hosts!$A:$O,MATCH(Places!$C46,Hosts!$A:$A,0),MATCH(Places!D$1,Hosts!$1:$1,0))</f>
        <v>Within an hour</v>
      </c>
      <c r="E46" s="87">
        <f>INDEX(Hosts!$A:$O,MATCH(Places!$C46,Hosts!$A:$A,0),MATCH(Places!E$1,Hosts!$1:$1,0))</f>
        <v>0.92</v>
      </c>
      <c r="F46" s="87">
        <f>INDEX(Hosts!$A:$O,MATCH(Places!$C46,Hosts!$A:$A,0),MATCH(Places!F$1,Hosts!$1:$1,0))</f>
        <v>0.98</v>
      </c>
      <c r="G46" s="17" t="str">
        <f>INDEX(Hosts!$A:$O,MATCH(Places!$C46,Hosts!$A:$A,0),MATCH(Places!G$1,Hosts!$1:$1,0))</f>
        <v>Yes</v>
      </c>
      <c r="H46" s="17">
        <v>12</v>
      </c>
      <c r="I46" s="17" t="str">
        <f>INDEX(Neighborhoods!$A:$C,MATCH(Places!$H46,Neighborhoods!$A:$A,0),MATCH(Places!I$1,Neighborhoods!$1:$1,0))</f>
        <v>Brooklyn</v>
      </c>
      <c r="J46" s="17" t="str">
        <f>INDEX(Neighborhoods!$A:$C,MATCH(Places!$H46,Neighborhoods!$A:$A,0),MATCH(Places!J$1,Neighborhoods!$1:$1,0))</f>
        <v>Williamsburg</v>
      </c>
      <c r="K46" s="17" t="s">
        <v>11822</v>
      </c>
      <c r="L46" s="17" t="str">
        <f t="shared" si="0"/>
        <v>No</v>
      </c>
      <c r="M46" s="17">
        <v>4</v>
      </c>
      <c r="N46" s="17" t="str" cm="1">
        <f t="array" ref="N46">_xlfn.IFS(M46&lt;=2,"Small",M46&lt;=5,"Medium",M46&gt;5,"Large")</f>
        <v>Medium</v>
      </c>
      <c r="O46" s="65">
        <v>140</v>
      </c>
      <c r="P46" s="87">
        <f t="shared" si="1"/>
        <v>0.03</v>
      </c>
      <c r="Q46" s="68">
        <v>4.75</v>
      </c>
      <c r="R46" s="68" t="str" cm="1">
        <f t="array" ref="R46">_xlfn.SWITCH(ROUND(Q46,0),5,"Excellent",4,"Good",3,"Ok","Bad")</f>
        <v>Excellent</v>
      </c>
      <c r="S46" s="17">
        <v>193</v>
      </c>
      <c r="T46" s="17" t="str">
        <f t="shared" si="2"/>
        <v>No</v>
      </c>
      <c r="U46" s="82">
        <v>40405</v>
      </c>
      <c r="V46" s="82">
        <v>42557</v>
      </c>
      <c r="W46" s="17">
        <v>227</v>
      </c>
      <c r="X46" s="17" t="str">
        <f t="shared" si="3"/>
        <v>Active</v>
      </c>
      <c r="Y46" s="17" t="s">
        <v>15615</v>
      </c>
      <c r="Z46" s="17"/>
    </row>
    <row r="47" spans="1:26" x14ac:dyDescent="0.25">
      <c r="A47">
        <v>46</v>
      </c>
      <c r="B47" s="17" t="s">
        <v>54</v>
      </c>
      <c r="C47" s="17">
        <v>124</v>
      </c>
      <c r="D47" s="17" t="str">
        <f>INDEX(Hosts!$A:$O,MATCH(Places!$C47,Hosts!$A:$A,0),MATCH(Places!D$1,Hosts!$1:$1,0))</f>
        <v>Within a few hours</v>
      </c>
      <c r="E47" s="87">
        <f>INDEX(Hosts!$A:$O,MATCH(Places!$C47,Hosts!$A:$A,0),MATCH(Places!E$1,Hosts!$1:$1,0))</f>
        <v>1</v>
      </c>
      <c r="F47" s="87">
        <f>INDEX(Hosts!$A:$O,MATCH(Places!$C47,Hosts!$A:$A,0),MATCH(Places!F$1,Hosts!$1:$1,0))</f>
        <v>0.4</v>
      </c>
      <c r="G47" s="17" t="str">
        <f>INDEX(Hosts!$A:$O,MATCH(Places!$C47,Hosts!$A:$A,0),MATCH(Places!G$1,Hosts!$1:$1,0))</f>
        <v>Yes</v>
      </c>
      <c r="H47" s="17">
        <v>25</v>
      </c>
      <c r="I47" s="17" t="str">
        <f>INDEX(Neighborhoods!$A:$C,MATCH(Places!$H47,Neighborhoods!$A:$A,0),MATCH(Places!I$1,Neighborhoods!$1:$1,0))</f>
        <v>Queens</v>
      </c>
      <c r="J47" s="17" t="str">
        <f>INDEX(Neighborhoods!$A:$C,MATCH(Places!$H47,Neighborhoods!$A:$A,0),MATCH(Places!J$1,Neighborhoods!$1:$1,0))</f>
        <v>Ridgewood</v>
      </c>
      <c r="K47" s="17" t="s">
        <v>11822</v>
      </c>
      <c r="L47" s="17" t="str">
        <f t="shared" si="0"/>
        <v>No</v>
      </c>
      <c r="M47" s="17">
        <v>16</v>
      </c>
      <c r="N47" s="17" t="str" cm="1">
        <f t="array" ref="N47">_xlfn.IFS(M47&lt;=2,"Small",M47&lt;=5,"Medium",M47&gt;5,"Large")</f>
        <v>Large</v>
      </c>
      <c r="O47" s="65">
        <v>339</v>
      </c>
      <c r="P47" s="87">
        <f t="shared" si="1"/>
        <v>0.04</v>
      </c>
      <c r="Q47" s="68">
        <v>4.6900000000000004</v>
      </c>
      <c r="R47" s="68" t="str" cm="1">
        <f t="array" ref="R47">_xlfn.SWITCH(ROUND(Q47,0),5,"Excellent",4,"Good",3,"Ok","Bad")</f>
        <v>Excellent</v>
      </c>
      <c r="S47" s="17">
        <v>13</v>
      </c>
      <c r="T47" s="17" t="str">
        <f t="shared" si="2"/>
        <v>No</v>
      </c>
      <c r="U47" s="82">
        <v>40911</v>
      </c>
      <c r="V47" s="82">
        <v>43781</v>
      </c>
      <c r="W47" s="17">
        <v>365</v>
      </c>
      <c r="X47" s="17" t="str">
        <f t="shared" si="3"/>
        <v>Active</v>
      </c>
      <c r="Y47" s="17" t="s">
        <v>15615</v>
      </c>
      <c r="Z47" s="17"/>
    </row>
    <row r="48" spans="1:26" x14ac:dyDescent="0.25">
      <c r="A48">
        <v>47</v>
      </c>
      <c r="B48" s="17" t="s">
        <v>56</v>
      </c>
      <c r="C48" s="17">
        <v>26</v>
      </c>
      <c r="D48" s="17" t="str">
        <f>INDEX(Hosts!$A:$O,MATCH(Places!$C48,Hosts!$A:$A,0),MATCH(Places!D$1,Hosts!$1:$1,0))</f>
        <v>Within a few hours</v>
      </c>
      <c r="E48" s="87">
        <f>INDEX(Hosts!$A:$O,MATCH(Places!$C48,Hosts!$A:$A,0),MATCH(Places!E$1,Hosts!$1:$1,0))</f>
        <v>0.83</v>
      </c>
      <c r="F48" s="87">
        <f>INDEX(Hosts!$A:$O,MATCH(Places!$C48,Hosts!$A:$A,0),MATCH(Places!F$1,Hosts!$1:$1,0))</f>
        <v>0.88</v>
      </c>
      <c r="G48" s="17" t="str">
        <f>INDEX(Hosts!$A:$O,MATCH(Places!$C48,Hosts!$A:$A,0),MATCH(Places!G$1,Hosts!$1:$1,0))</f>
        <v>No</v>
      </c>
      <c r="H48" s="17">
        <v>23</v>
      </c>
      <c r="I48" s="17" t="str">
        <f>INDEX(Neighborhoods!$A:$C,MATCH(Places!$H48,Neighborhoods!$A:$A,0),MATCH(Places!I$1,Neighborhoods!$1:$1,0))</f>
        <v>Queens</v>
      </c>
      <c r="J48" s="17" t="str">
        <f>INDEX(Neighborhoods!$A:$C,MATCH(Places!$H48,Neighborhoods!$A:$A,0),MATCH(Places!J$1,Neighborhoods!$1:$1,0))</f>
        <v>Jamaica</v>
      </c>
      <c r="K48" s="17" t="s">
        <v>1</v>
      </c>
      <c r="L48" s="17" t="str">
        <f t="shared" si="0"/>
        <v>Yes</v>
      </c>
      <c r="M48" s="17">
        <v>2</v>
      </c>
      <c r="N48" s="17" t="str" cm="1">
        <f t="array" ref="N48">_xlfn.IFS(M48&lt;=2,"Small",M48&lt;=5,"Medium",M48&gt;5,"Large")</f>
        <v>Small</v>
      </c>
      <c r="O48" s="65">
        <v>65</v>
      </c>
      <c r="P48" s="87">
        <f t="shared" si="1"/>
        <v>0.03</v>
      </c>
      <c r="Q48" s="68">
        <v>4.42</v>
      </c>
      <c r="R48" s="68" t="str" cm="1">
        <f t="array" ref="R48">_xlfn.SWITCH(ROUND(Q48,0),5,"Excellent",4,"Good",3,"Ok","Bad")</f>
        <v>Good</v>
      </c>
      <c r="S48" s="17">
        <v>53</v>
      </c>
      <c r="T48" s="17" t="str">
        <f t="shared" si="2"/>
        <v>No</v>
      </c>
      <c r="U48" s="82">
        <v>40460</v>
      </c>
      <c r="V48" s="82">
        <v>43711</v>
      </c>
      <c r="W48" s="17">
        <v>365</v>
      </c>
      <c r="X48" s="17" t="str">
        <f t="shared" si="3"/>
        <v>Active</v>
      </c>
      <c r="Y48" s="17" t="s">
        <v>15615</v>
      </c>
      <c r="Z48" s="17"/>
    </row>
    <row r="49" spans="1:26" x14ac:dyDescent="0.25">
      <c r="A49">
        <v>48</v>
      </c>
      <c r="B49" s="17" t="s">
        <v>58</v>
      </c>
      <c r="C49" s="17">
        <v>124</v>
      </c>
      <c r="D49" s="17" t="str">
        <f>INDEX(Hosts!$A:$O,MATCH(Places!$C49,Hosts!$A:$A,0),MATCH(Places!D$1,Hosts!$1:$1,0))</f>
        <v>Within a few hours</v>
      </c>
      <c r="E49" s="87">
        <f>INDEX(Hosts!$A:$O,MATCH(Places!$C49,Hosts!$A:$A,0),MATCH(Places!E$1,Hosts!$1:$1,0))</f>
        <v>1</v>
      </c>
      <c r="F49" s="87">
        <f>INDEX(Hosts!$A:$O,MATCH(Places!$C49,Hosts!$A:$A,0),MATCH(Places!F$1,Hosts!$1:$1,0))</f>
        <v>0.4</v>
      </c>
      <c r="G49" s="17" t="str">
        <f>INDEX(Hosts!$A:$O,MATCH(Places!$C49,Hosts!$A:$A,0),MATCH(Places!G$1,Hosts!$1:$1,0))</f>
        <v>Yes</v>
      </c>
      <c r="H49" s="17">
        <v>25</v>
      </c>
      <c r="I49" s="17" t="str">
        <f>INDEX(Neighborhoods!$A:$C,MATCH(Places!$H49,Neighborhoods!$A:$A,0),MATCH(Places!I$1,Neighborhoods!$1:$1,0))</f>
        <v>Queens</v>
      </c>
      <c r="J49" s="17" t="str">
        <f>INDEX(Neighborhoods!$A:$C,MATCH(Places!$H49,Neighborhoods!$A:$A,0),MATCH(Places!J$1,Neighborhoods!$1:$1,0))</f>
        <v>Ridgewood</v>
      </c>
      <c r="K49" s="17" t="s">
        <v>1</v>
      </c>
      <c r="L49" s="17" t="str">
        <f t="shared" si="0"/>
        <v>Yes</v>
      </c>
      <c r="M49" s="17">
        <v>7</v>
      </c>
      <c r="N49" s="17" t="str" cm="1">
        <f t="array" ref="N49">_xlfn.IFS(M49&lt;=2,"Small",M49&lt;=5,"Medium",M49&gt;5,"Large")</f>
        <v>Large</v>
      </c>
      <c r="O49" s="65">
        <v>160</v>
      </c>
      <c r="P49" s="87">
        <f t="shared" si="1"/>
        <v>0.03</v>
      </c>
      <c r="Q49" s="68">
        <v>4.5</v>
      </c>
      <c r="R49" s="68" t="str" cm="1">
        <f t="array" ref="R49">_xlfn.SWITCH(ROUND(Q49,0),5,"Excellent",4,"Good",3,"Ok","Bad")</f>
        <v>Excellent</v>
      </c>
      <c r="S49" s="17">
        <v>6</v>
      </c>
      <c r="T49" s="17" t="str">
        <f t="shared" si="2"/>
        <v>No</v>
      </c>
      <c r="U49" s="82">
        <v>40838</v>
      </c>
      <c r="V49" s="82">
        <v>42285</v>
      </c>
      <c r="W49" s="17">
        <v>365</v>
      </c>
      <c r="X49" s="17" t="str">
        <f t="shared" si="3"/>
        <v>Active</v>
      </c>
      <c r="Y49" s="17" t="s">
        <v>15615</v>
      </c>
      <c r="Z49" s="17"/>
    </row>
    <row r="50" spans="1:26" x14ac:dyDescent="0.25">
      <c r="A50">
        <v>49</v>
      </c>
      <c r="B50" s="17" t="s">
        <v>59</v>
      </c>
      <c r="C50" s="17">
        <v>9</v>
      </c>
      <c r="D50" s="17" t="str">
        <f>INDEX(Hosts!$A:$O,MATCH(Places!$C50,Hosts!$A:$A,0),MATCH(Places!D$1,Hosts!$1:$1,0))</f>
        <v>Within a few hours</v>
      </c>
      <c r="E50" s="87">
        <f>INDEX(Hosts!$A:$O,MATCH(Places!$C50,Hosts!$A:$A,0),MATCH(Places!E$1,Hosts!$1:$1,0))</f>
        <v>1</v>
      </c>
      <c r="F50" s="87">
        <f>INDEX(Hosts!$A:$O,MATCH(Places!$C50,Hosts!$A:$A,0),MATCH(Places!F$1,Hosts!$1:$1,0))</f>
        <v>0.5</v>
      </c>
      <c r="G50" s="17" t="str">
        <f>INDEX(Hosts!$A:$O,MATCH(Places!$C50,Hosts!$A:$A,0),MATCH(Places!G$1,Hosts!$1:$1,0))</f>
        <v>No</v>
      </c>
      <c r="H50" s="17">
        <v>12</v>
      </c>
      <c r="I50" s="17" t="str">
        <f>INDEX(Neighborhoods!$A:$C,MATCH(Places!$H50,Neighborhoods!$A:$A,0),MATCH(Places!I$1,Neighborhoods!$1:$1,0))</f>
        <v>Brooklyn</v>
      </c>
      <c r="J50" s="17" t="str">
        <f>INDEX(Neighborhoods!$A:$C,MATCH(Places!$H50,Neighborhoods!$A:$A,0),MATCH(Places!J$1,Neighborhoods!$1:$1,0))</f>
        <v>Williamsburg</v>
      </c>
      <c r="K50" s="17" t="s">
        <v>11822</v>
      </c>
      <c r="L50" s="17" t="str">
        <f t="shared" si="0"/>
        <v>No</v>
      </c>
      <c r="M50" s="17">
        <v>5</v>
      </c>
      <c r="N50" s="17" t="str" cm="1">
        <f t="array" ref="N50">_xlfn.IFS(M50&lt;=2,"Small",M50&lt;=5,"Medium",M50&gt;5,"Large")</f>
        <v>Medium</v>
      </c>
      <c r="O50" s="65">
        <v>249</v>
      </c>
      <c r="P50" s="87">
        <f t="shared" si="1"/>
        <v>0.04</v>
      </c>
      <c r="Q50" s="68">
        <v>4.96</v>
      </c>
      <c r="R50" s="68" t="str" cm="1">
        <f t="array" ref="R50">_xlfn.SWITCH(ROUND(Q50,0),5,"Excellent",4,"Good",3,"Ok","Bad")</f>
        <v>Excellent</v>
      </c>
      <c r="S50" s="17">
        <v>370</v>
      </c>
      <c r="T50" s="17" t="str">
        <f t="shared" si="2"/>
        <v>Yes</v>
      </c>
      <c r="U50" s="82">
        <v>40532</v>
      </c>
      <c r="V50" s="82">
        <v>43827</v>
      </c>
      <c r="W50" s="17">
        <v>7</v>
      </c>
      <c r="X50" s="17" t="str">
        <f t="shared" si="3"/>
        <v>Active</v>
      </c>
      <c r="Y50" s="17" t="s">
        <v>15616</v>
      </c>
      <c r="Z50" s="17"/>
    </row>
    <row r="51" spans="1:26" x14ac:dyDescent="0.25">
      <c r="A51">
        <v>50</v>
      </c>
      <c r="B51" s="17" t="s">
        <v>60</v>
      </c>
      <c r="C51" s="17">
        <v>141</v>
      </c>
      <c r="D51" s="17" t="str">
        <f>INDEX(Hosts!$A:$O,MATCH(Places!$C51,Hosts!$A:$A,0),MATCH(Places!D$1,Hosts!$1:$1,0))</f>
        <v>Within a few hours</v>
      </c>
      <c r="E51" s="87">
        <f>INDEX(Hosts!$A:$O,MATCH(Places!$C51,Hosts!$A:$A,0),MATCH(Places!E$1,Hosts!$1:$1,0))</f>
        <v>0.75</v>
      </c>
      <c r="F51" s="87">
        <f>INDEX(Hosts!$A:$O,MATCH(Places!$C51,Hosts!$A:$A,0),MATCH(Places!F$1,Hosts!$1:$1,0))</f>
        <v>1</v>
      </c>
      <c r="G51" s="17" t="str">
        <f>INDEX(Hosts!$A:$O,MATCH(Places!$C51,Hosts!$A:$A,0),MATCH(Places!G$1,Hosts!$1:$1,0))</f>
        <v>No</v>
      </c>
      <c r="H51" s="17">
        <v>16</v>
      </c>
      <c r="I51" s="17" t="str">
        <f>INDEX(Neighborhoods!$A:$C,MATCH(Places!$H51,Neighborhoods!$A:$A,0),MATCH(Places!I$1,Neighborhoods!$1:$1,0))</f>
        <v>Manhattan</v>
      </c>
      <c r="J51" s="17" t="str">
        <f>INDEX(Neighborhoods!$A:$C,MATCH(Places!$H51,Neighborhoods!$A:$A,0),MATCH(Places!J$1,Neighborhoods!$1:$1,0))</f>
        <v>Harlem</v>
      </c>
      <c r="K51" s="17" t="s">
        <v>11822</v>
      </c>
      <c r="L51" s="17" t="str">
        <f t="shared" si="0"/>
        <v>No</v>
      </c>
      <c r="M51" s="17">
        <v>5</v>
      </c>
      <c r="N51" s="17" t="str" cm="1">
        <f t="array" ref="N51">_xlfn.IFS(M51&lt;=2,"Small",M51&lt;=5,"Medium",M51&gt;5,"Large")</f>
        <v>Medium</v>
      </c>
      <c r="O51" s="65">
        <v>161</v>
      </c>
      <c r="P51" s="87">
        <f t="shared" si="1"/>
        <v>0.03</v>
      </c>
      <c r="Q51" s="68">
        <v>4.5199999999999996</v>
      </c>
      <c r="R51" s="68" t="str" cm="1">
        <f t="array" ref="R51">_xlfn.SWITCH(ROUND(Q51,0),5,"Excellent",4,"Good",3,"Ok","Bad")</f>
        <v>Excellent</v>
      </c>
      <c r="S51" s="17">
        <v>122</v>
      </c>
      <c r="T51" s="17" t="str">
        <f t="shared" si="2"/>
        <v>No</v>
      </c>
      <c r="U51" s="82">
        <v>40545</v>
      </c>
      <c r="V51" s="82">
        <v>43833</v>
      </c>
      <c r="W51" s="17">
        <v>365</v>
      </c>
      <c r="X51" s="17" t="str">
        <f t="shared" si="3"/>
        <v>Active</v>
      </c>
      <c r="Y51" s="17" t="s">
        <v>15615</v>
      </c>
      <c r="Z51" s="17"/>
    </row>
    <row r="52" spans="1:26" x14ac:dyDescent="0.25">
      <c r="A52">
        <v>51</v>
      </c>
      <c r="B52" s="17" t="s">
        <v>14784</v>
      </c>
      <c r="C52" s="17">
        <v>26</v>
      </c>
      <c r="D52" s="17" t="str">
        <f>INDEX(Hosts!$A:$O,MATCH(Places!$C52,Hosts!$A:$A,0),MATCH(Places!D$1,Hosts!$1:$1,0))</f>
        <v>Within a few hours</v>
      </c>
      <c r="E52" s="87">
        <f>INDEX(Hosts!$A:$O,MATCH(Places!$C52,Hosts!$A:$A,0),MATCH(Places!E$1,Hosts!$1:$1,0))</f>
        <v>0.83</v>
      </c>
      <c r="F52" s="87">
        <f>INDEX(Hosts!$A:$O,MATCH(Places!$C52,Hosts!$A:$A,0),MATCH(Places!F$1,Hosts!$1:$1,0))</f>
        <v>0.88</v>
      </c>
      <c r="G52" s="17" t="str">
        <f>INDEX(Hosts!$A:$O,MATCH(Places!$C52,Hosts!$A:$A,0),MATCH(Places!G$1,Hosts!$1:$1,0))</f>
        <v>No</v>
      </c>
      <c r="H52" s="17">
        <v>23</v>
      </c>
      <c r="I52" s="17" t="str">
        <f>INDEX(Neighborhoods!$A:$C,MATCH(Places!$H52,Neighborhoods!$A:$A,0),MATCH(Places!I$1,Neighborhoods!$1:$1,0))</f>
        <v>Queens</v>
      </c>
      <c r="J52" s="17" t="str">
        <f>INDEX(Neighborhoods!$A:$C,MATCH(Places!$H52,Neighborhoods!$A:$A,0),MATCH(Places!J$1,Neighborhoods!$1:$1,0))</f>
        <v>Jamaica</v>
      </c>
      <c r="K52" s="17" t="s">
        <v>1</v>
      </c>
      <c r="L52" s="17" t="str">
        <f t="shared" si="0"/>
        <v>Yes</v>
      </c>
      <c r="M52" s="17">
        <v>2</v>
      </c>
      <c r="N52" s="17" t="str" cm="1">
        <f t="array" ref="N52">_xlfn.IFS(M52&lt;=2,"Small",M52&lt;=5,"Medium",M52&gt;5,"Large")</f>
        <v>Small</v>
      </c>
      <c r="O52" s="65">
        <v>65</v>
      </c>
      <c r="P52" s="87">
        <f t="shared" si="1"/>
        <v>0.03</v>
      </c>
      <c r="Q52" s="68">
        <v>4.4800000000000004</v>
      </c>
      <c r="R52" s="68" t="str" cm="1">
        <f t="array" ref="R52">_xlfn.SWITCH(ROUND(Q52,0),5,"Excellent",4,"Good",3,"Ok","Bad")</f>
        <v>Good</v>
      </c>
      <c r="S52" s="17">
        <v>62</v>
      </c>
      <c r="T52" s="17" t="str">
        <f t="shared" si="2"/>
        <v>No</v>
      </c>
      <c r="U52" s="82">
        <v>40464</v>
      </c>
      <c r="V52" s="82">
        <v>43101</v>
      </c>
      <c r="W52" s="17">
        <v>365</v>
      </c>
      <c r="X52" s="17" t="str">
        <f t="shared" si="3"/>
        <v>Active</v>
      </c>
      <c r="Y52" s="17" t="s">
        <v>15615</v>
      </c>
      <c r="Z52" s="17"/>
    </row>
    <row r="53" spans="1:26" x14ac:dyDescent="0.25">
      <c r="A53">
        <v>52</v>
      </c>
      <c r="B53" s="17" t="s">
        <v>61</v>
      </c>
      <c r="C53" s="17">
        <v>141</v>
      </c>
      <c r="D53" s="17" t="str">
        <f>INDEX(Hosts!$A:$O,MATCH(Places!$C53,Hosts!$A:$A,0),MATCH(Places!D$1,Hosts!$1:$1,0))</f>
        <v>Within a few hours</v>
      </c>
      <c r="E53" s="87">
        <f>INDEX(Hosts!$A:$O,MATCH(Places!$C53,Hosts!$A:$A,0),MATCH(Places!E$1,Hosts!$1:$1,0))</f>
        <v>0.75</v>
      </c>
      <c r="F53" s="87">
        <f>INDEX(Hosts!$A:$O,MATCH(Places!$C53,Hosts!$A:$A,0),MATCH(Places!F$1,Hosts!$1:$1,0))</f>
        <v>1</v>
      </c>
      <c r="G53" s="17" t="str">
        <f>INDEX(Hosts!$A:$O,MATCH(Places!$C53,Hosts!$A:$A,0),MATCH(Places!G$1,Hosts!$1:$1,0))</f>
        <v>No</v>
      </c>
      <c r="H53" s="17">
        <v>16</v>
      </c>
      <c r="I53" s="17" t="str">
        <f>INDEX(Neighborhoods!$A:$C,MATCH(Places!$H53,Neighborhoods!$A:$A,0),MATCH(Places!I$1,Neighborhoods!$1:$1,0))</f>
        <v>Manhattan</v>
      </c>
      <c r="J53" s="17" t="str">
        <f>INDEX(Neighborhoods!$A:$C,MATCH(Places!$H53,Neighborhoods!$A:$A,0),MATCH(Places!J$1,Neighborhoods!$1:$1,0))</f>
        <v>Harlem</v>
      </c>
      <c r="K53" s="17" t="s">
        <v>1</v>
      </c>
      <c r="L53" s="17" t="str">
        <f t="shared" si="0"/>
        <v>Yes</v>
      </c>
      <c r="M53" s="17">
        <v>2</v>
      </c>
      <c r="N53" s="17" t="str" cm="1">
        <f t="array" ref="N53">_xlfn.IFS(M53&lt;=2,"Small",M53&lt;=5,"Medium",M53&gt;5,"Large")</f>
        <v>Small</v>
      </c>
      <c r="O53" s="65">
        <v>78</v>
      </c>
      <c r="P53" s="87">
        <f t="shared" si="1"/>
        <v>0.03</v>
      </c>
      <c r="Q53" s="68">
        <v>4.88</v>
      </c>
      <c r="R53" s="68" t="str" cm="1">
        <f t="array" ref="R53">_xlfn.SWITCH(ROUND(Q53,0),5,"Excellent",4,"Good",3,"Ok","Bad")</f>
        <v>Excellent</v>
      </c>
      <c r="S53" s="17">
        <v>208</v>
      </c>
      <c r="T53" s="17" t="str">
        <f t="shared" si="2"/>
        <v>Yes</v>
      </c>
      <c r="U53" s="82">
        <v>40528</v>
      </c>
      <c r="V53" s="82">
        <v>43979</v>
      </c>
      <c r="W53" s="17">
        <v>338</v>
      </c>
      <c r="X53" s="17" t="str">
        <f t="shared" si="3"/>
        <v>Active</v>
      </c>
      <c r="Y53" s="17" t="s">
        <v>15615</v>
      </c>
      <c r="Z53" s="17"/>
    </row>
    <row r="54" spans="1:26" x14ac:dyDescent="0.25">
      <c r="A54">
        <v>53</v>
      </c>
      <c r="B54" s="17" t="s">
        <v>62</v>
      </c>
      <c r="C54" s="17">
        <v>153</v>
      </c>
      <c r="D54" s="17" t="str">
        <f>INDEX(Hosts!$A:$O,MATCH(Places!$C54,Hosts!$A:$A,0),MATCH(Places!D$1,Hosts!$1:$1,0))</f>
        <v>Within a few hours</v>
      </c>
      <c r="E54" s="87">
        <f>INDEX(Hosts!$A:$O,MATCH(Places!$C54,Hosts!$A:$A,0),MATCH(Places!E$1,Hosts!$1:$1,0))</f>
        <v>1</v>
      </c>
      <c r="F54" s="87">
        <f>INDEX(Hosts!$A:$O,MATCH(Places!$C54,Hosts!$A:$A,0),MATCH(Places!F$1,Hosts!$1:$1,0))</f>
        <v>0.94</v>
      </c>
      <c r="G54" s="17" t="str">
        <f>INDEX(Hosts!$A:$O,MATCH(Places!$C54,Hosts!$A:$A,0),MATCH(Places!G$1,Hosts!$1:$1,0))</f>
        <v>Yes</v>
      </c>
      <c r="H54" s="17">
        <v>17</v>
      </c>
      <c r="I54" s="17" t="str">
        <f>INDEX(Neighborhoods!$A:$C,MATCH(Places!$H54,Neighborhoods!$A:$A,0),MATCH(Places!I$1,Neighborhoods!$1:$1,0))</f>
        <v>Manhattan</v>
      </c>
      <c r="J54" s="17" t="str">
        <f>INDEX(Neighborhoods!$A:$C,MATCH(Places!$H54,Neighborhoods!$A:$A,0),MATCH(Places!J$1,Neighborhoods!$1:$1,0))</f>
        <v>Hell's Kitchen</v>
      </c>
      <c r="K54" s="17" t="s">
        <v>11822</v>
      </c>
      <c r="L54" s="17" t="str">
        <f t="shared" si="0"/>
        <v>No</v>
      </c>
      <c r="M54" s="17">
        <v>4</v>
      </c>
      <c r="N54" s="17" t="str" cm="1">
        <f t="array" ref="N54">_xlfn.IFS(M54&lt;=2,"Small",M54&lt;=5,"Medium",M54&gt;5,"Large")</f>
        <v>Medium</v>
      </c>
      <c r="O54" s="65">
        <v>156</v>
      </c>
      <c r="P54" s="87">
        <f t="shared" si="1"/>
        <v>0.03</v>
      </c>
      <c r="Q54" s="68">
        <v>4.9000000000000004</v>
      </c>
      <c r="R54" s="68" t="str" cm="1">
        <f t="array" ref="R54">_xlfn.SWITCH(ROUND(Q54,0),5,"Excellent",4,"Good",3,"Ok","Bad")</f>
        <v>Excellent</v>
      </c>
      <c r="S54" s="17">
        <v>107</v>
      </c>
      <c r="T54" s="17" t="str">
        <f t="shared" si="2"/>
        <v>Yes</v>
      </c>
      <c r="U54" s="82">
        <v>40709</v>
      </c>
      <c r="V54" s="82">
        <v>43878</v>
      </c>
      <c r="W54" s="17">
        <v>78</v>
      </c>
      <c r="X54" s="17" t="str">
        <f t="shared" si="3"/>
        <v>Active</v>
      </c>
      <c r="Y54" s="17" t="s">
        <v>15615</v>
      </c>
      <c r="Z54" s="17"/>
    </row>
    <row r="55" spans="1:26" x14ac:dyDescent="0.25">
      <c r="A55">
        <v>54</v>
      </c>
      <c r="B55" s="17" t="s">
        <v>63</v>
      </c>
      <c r="C55" s="17">
        <v>154</v>
      </c>
      <c r="D55" s="17" t="str">
        <f>INDEX(Hosts!$A:$O,MATCH(Places!$C55,Hosts!$A:$A,0),MATCH(Places!D$1,Hosts!$1:$1,0))</f>
        <v>Within an hour</v>
      </c>
      <c r="E55" s="87">
        <f>INDEX(Hosts!$A:$O,MATCH(Places!$C55,Hosts!$A:$A,0),MATCH(Places!E$1,Hosts!$1:$1,0))</f>
        <v>0.93</v>
      </c>
      <c r="F55" s="87">
        <f>INDEX(Hosts!$A:$O,MATCH(Places!$C55,Hosts!$A:$A,0),MATCH(Places!F$1,Hosts!$1:$1,0))</f>
        <v>1</v>
      </c>
      <c r="G55" s="17" t="str">
        <f>INDEX(Hosts!$A:$O,MATCH(Places!$C55,Hosts!$A:$A,0),MATCH(Places!G$1,Hosts!$1:$1,0))</f>
        <v>Yes</v>
      </c>
      <c r="H55" s="17">
        <v>16</v>
      </c>
      <c r="I55" s="17" t="str">
        <f>INDEX(Neighborhoods!$A:$C,MATCH(Places!$H55,Neighborhoods!$A:$A,0),MATCH(Places!I$1,Neighborhoods!$1:$1,0))</f>
        <v>Manhattan</v>
      </c>
      <c r="J55" s="17" t="str">
        <f>INDEX(Neighborhoods!$A:$C,MATCH(Places!$H55,Neighborhoods!$A:$A,0),MATCH(Places!J$1,Neighborhoods!$1:$1,0))</f>
        <v>Harlem</v>
      </c>
      <c r="K55" s="17" t="s">
        <v>11822</v>
      </c>
      <c r="L55" s="17" t="str">
        <f t="shared" si="0"/>
        <v>No</v>
      </c>
      <c r="M55" s="17">
        <v>2</v>
      </c>
      <c r="N55" s="17" t="str" cm="1">
        <f t="array" ref="N55">_xlfn.IFS(M55&lt;=2,"Small",M55&lt;=5,"Medium",M55&gt;5,"Large")</f>
        <v>Small</v>
      </c>
      <c r="O55" s="65">
        <v>157</v>
      </c>
      <c r="P55" s="87">
        <f t="shared" si="1"/>
        <v>0.03</v>
      </c>
      <c r="Q55" s="68">
        <v>4.9800000000000004</v>
      </c>
      <c r="R55" s="68" t="str" cm="1">
        <f t="array" ref="R55">_xlfn.SWITCH(ROUND(Q55,0),5,"Excellent",4,"Good",3,"Ok","Bad")</f>
        <v>Excellent</v>
      </c>
      <c r="S55" s="17">
        <v>258</v>
      </c>
      <c r="T55" s="17" t="str">
        <f t="shared" si="2"/>
        <v>Yes</v>
      </c>
      <c r="U55" s="82">
        <v>40490</v>
      </c>
      <c r="V55" s="82">
        <v>44050</v>
      </c>
      <c r="W55" s="17">
        <v>319</v>
      </c>
      <c r="X55" s="17" t="str">
        <f t="shared" si="3"/>
        <v>Active</v>
      </c>
      <c r="Y55" s="17" t="s">
        <v>15616</v>
      </c>
      <c r="Z55" s="17"/>
    </row>
    <row r="56" spans="1:26" x14ac:dyDescent="0.25">
      <c r="A56">
        <v>55</v>
      </c>
      <c r="B56" s="17" t="s">
        <v>64</v>
      </c>
      <c r="C56" s="17">
        <v>155</v>
      </c>
      <c r="D56" s="17" t="str">
        <f>INDEX(Hosts!$A:$O,MATCH(Places!$C56,Hosts!$A:$A,0),MATCH(Places!D$1,Hosts!$1:$1,0))</f>
        <v>Within an hour</v>
      </c>
      <c r="E56" s="87">
        <f>INDEX(Hosts!$A:$O,MATCH(Places!$C56,Hosts!$A:$A,0),MATCH(Places!E$1,Hosts!$1:$1,0))</f>
        <v>1</v>
      </c>
      <c r="F56" s="87">
        <f>INDEX(Hosts!$A:$O,MATCH(Places!$C56,Hosts!$A:$A,0),MATCH(Places!F$1,Hosts!$1:$1,0))</f>
        <v>0.98</v>
      </c>
      <c r="G56" s="17" t="str">
        <f>INDEX(Hosts!$A:$O,MATCH(Places!$C56,Hosts!$A:$A,0),MATCH(Places!G$1,Hosts!$1:$1,0))</f>
        <v>Yes</v>
      </c>
      <c r="H56" s="17">
        <v>16</v>
      </c>
      <c r="I56" s="17" t="str">
        <f>INDEX(Neighborhoods!$A:$C,MATCH(Places!$H56,Neighborhoods!$A:$A,0),MATCH(Places!I$1,Neighborhoods!$1:$1,0))</f>
        <v>Manhattan</v>
      </c>
      <c r="J56" s="17" t="str">
        <f>INDEX(Neighborhoods!$A:$C,MATCH(Places!$H56,Neighborhoods!$A:$A,0),MATCH(Places!J$1,Neighborhoods!$1:$1,0))</f>
        <v>Harlem</v>
      </c>
      <c r="K56" s="17" t="s">
        <v>1</v>
      </c>
      <c r="L56" s="17" t="str">
        <f t="shared" si="0"/>
        <v>Yes</v>
      </c>
      <c r="M56" s="17">
        <v>3</v>
      </c>
      <c r="N56" s="17" t="str" cm="1">
        <f t="array" ref="N56">_xlfn.IFS(M56&lt;=2,"Small",M56&lt;=5,"Medium",M56&gt;5,"Large")</f>
        <v>Medium</v>
      </c>
      <c r="O56" s="65">
        <v>48</v>
      </c>
      <c r="P56" s="87">
        <f t="shared" si="1"/>
        <v>0.03</v>
      </c>
      <c r="Q56" s="68">
        <v>4.96</v>
      </c>
      <c r="R56" s="68" t="str" cm="1">
        <f t="array" ref="R56">_xlfn.SWITCH(ROUND(Q56,0),5,"Excellent",4,"Good",3,"Ok","Bad")</f>
        <v>Excellent</v>
      </c>
      <c r="S56" s="17">
        <v>512</v>
      </c>
      <c r="T56" s="17" t="str">
        <f t="shared" si="2"/>
        <v>Yes</v>
      </c>
      <c r="U56" s="82">
        <v>40658</v>
      </c>
      <c r="V56" s="82">
        <v>43905</v>
      </c>
      <c r="W56" s="17">
        <v>328</v>
      </c>
      <c r="X56" s="17" t="str">
        <f t="shared" si="3"/>
        <v>Active</v>
      </c>
      <c r="Y56" s="17" t="s">
        <v>15616</v>
      </c>
      <c r="Z56" s="17"/>
    </row>
    <row r="57" spans="1:26" x14ac:dyDescent="0.25">
      <c r="A57">
        <v>56</v>
      </c>
      <c r="B57" s="17" t="s">
        <v>65</v>
      </c>
      <c r="C57" s="17">
        <v>161</v>
      </c>
      <c r="D57" s="17" t="str">
        <f>INDEX(Hosts!$A:$O,MATCH(Places!$C57,Hosts!$A:$A,0),MATCH(Places!D$1,Hosts!$1:$1,0))</f>
        <v>Within an hour</v>
      </c>
      <c r="E57" s="87">
        <f>INDEX(Hosts!$A:$O,MATCH(Places!$C57,Hosts!$A:$A,0),MATCH(Places!E$1,Hosts!$1:$1,0))</f>
        <v>1</v>
      </c>
      <c r="F57" s="87">
        <f>INDEX(Hosts!$A:$O,MATCH(Places!$C57,Hosts!$A:$A,0),MATCH(Places!F$1,Hosts!$1:$1,0))</f>
        <v>1</v>
      </c>
      <c r="G57" s="17" t="str">
        <f>INDEX(Hosts!$A:$O,MATCH(Places!$C57,Hosts!$A:$A,0),MATCH(Places!G$1,Hosts!$1:$1,0))</f>
        <v>Yes</v>
      </c>
      <c r="H57" s="17">
        <v>14</v>
      </c>
      <c r="I57" s="17" t="str">
        <f>INDEX(Neighborhoods!$A:$C,MATCH(Places!$H57,Neighborhoods!$A:$A,0),MATCH(Places!I$1,Neighborhoods!$1:$1,0))</f>
        <v>Manhattan</v>
      </c>
      <c r="J57" s="17" t="str">
        <f>INDEX(Neighborhoods!$A:$C,MATCH(Places!$H57,Neighborhoods!$A:$A,0),MATCH(Places!J$1,Neighborhoods!$1:$1,0))</f>
        <v>East Harlem</v>
      </c>
      <c r="K57" s="17" t="s">
        <v>11822</v>
      </c>
      <c r="L57" s="17" t="str">
        <f t="shared" si="0"/>
        <v>No</v>
      </c>
      <c r="M57" s="17">
        <v>2</v>
      </c>
      <c r="N57" s="17" t="str" cm="1">
        <f t="array" ref="N57">_xlfn.IFS(M57&lt;=2,"Small",M57&lt;=5,"Medium",M57&gt;5,"Large")</f>
        <v>Small</v>
      </c>
      <c r="O57" s="65">
        <v>100</v>
      </c>
      <c r="P57" s="87">
        <f t="shared" si="1"/>
        <v>0.03</v>
      </c>
      <c r="Q57" s="68">
        <v>4.91</v>
      </c>
      <c r="R57" s="68" t="str" cm="1">
        <f t="array" ref="R57">_xlfn.SWITCH(ROUND(Q57,0),5,"Excellent",4,"Good",3,"Ok","Bad")</f>
        <v>Excellent</v>
      </c>
      <c r="S57" s="17">
        <v>187</v>
      </c>
      <c r="T57" s="17" t="str">
        <f t="shared" si="2"/>
        <v>Yes</v>
      </c>
      <c r="U57" s="82">
        <v>40655</v>
      </c>
      <c r="V57" s="82">
        <v>43792</v>
      </c>
      <c r="W57" s="17">
        <v>365</v>
      </c>
      <c r="X57" s="17" t="str">
        <f t="shared" si="3"/>
        <v>Active</v>
      </c>
      <c r="Y57" s="17" t="s">
        <v>15615</v>
      </c>
      <c r="Z57" s="17"/>
    </row>
    <row r="58" spans="1:26" x14ac:dyDescent="0.25">
      <c r="A58">
        <v>57</v>
      </c>
      <c r="B58" s="17" t="s">
        <v>66</v>
      </c>
      <c r="C58" s="17">
        <v>141</v>
      </c>
      <c r="D58" s="17" t="str">
        <f>INDEX(Hosts!$A:$O,MATCH(Places!$C58,Hosts!$A:$A,0),MATCH(Places!D$1,Hosts!$1:$1,0))</f>
        <v>Within a few hours</v>
      </c>
      <c r="E58" s="87">
        <f>INDEX(Hosts!$A:$O,MATCH(Places!$C58,Hosts!$A:$A,0),MATCH(Places!E$1,Hosts!$1:$1,0))</f>
        <v>0.75</v>
      </c>
      <c r="F58" s="87">
        <f>INDEX(Hosts!$A:$O,MATCH(Places!$C58,Hosts!$A:$A,0),MATCH(Places!F$1,Hosts!$1:$1,0))</f>
        <v>1</v>
      </c>
      <c r="G58" s="17" t="str">
        <f>INDEX(Hosts!$A:$O,MATCH(Places!$C58,Hosts!$A:$A,0),MATCH(Places!G$1,Hosts!$1:$1,0))</f>
        <v>No</v>
      </c>
      <c r="H58" s="17">
        <v>16</v>
      </c>
      <c r="I58" s="17" t="str">
        <f>INDEX(Neighborhoods!$A:$C,MATCH(Places!$H58,Neighborhoods!$A:$A,0),MATCH(Places!I$1,Neighborhoods!$1:$1,0))</f>
        <v>Manhattan</v>
      </c>
      <c r="J58" s="17" t="str">
        <f>INDEX(Neighborhoods!$A:$C,MATCH(Places!$H58,Neighborhoods!$A:$A,0),MATCH(Places!J$1,Neighborhoods!$1:$1,0))</f>
        <v>Harlem</v>
      </c>
      <c r="K58" s="17" t="s">
        <v>1</v>
      </c>
      <c r="L58" s="17" t="str">
        <f t="shared" si="0"/>
        <v>Yes</v>
      </c>
      <c r="M58" s="17">
        <v>3</v>
      </c>
      <c r="N58" s="17" t="str" cm="1">
        <f t="array" ref="N58">_xlfn.IFS(M58&lt;=2,"Small",M58&lt;=5,"Medium",M58&gt;5,"Large")</f>
        <v>Medium</v>
      </c>
      <c r="O58" s="65">
        <v>110</v>
      </c>
      <c r="P58" s="87">
        <f t="shared" si="1"/>
        <v>0.03</v>
      </c>
      <c r="Q58" s="68">
        <v>4.67</v>
      </c>
      <c r="R58" s="68" t="str" cm="1">
        <f t="array" ref="R58">_xlfn.SWITCH(ROUND(Q58,0),5,"Excellent",4,"Good",3,"Ok","Bad")</f>
        <v>Excellent</v>
      </c>
      <c r="S58" s="17">
        <v>215</v>
      </c>
      <c r="T58" s="17" t="str">
        <f t="shared" si="2"/>
        <v>No</v>
      </c>
      <c r="U58" s="82">
        <v>40546</v>
      </c>
      <c r="V58" s="82">
        <v>43878</v>
      </c>
      <c r="W58" s="17">
        <v>365</v>
      </c>
      <c r="X58" s="17" t="str">
        <f t="shared" si="3"/>
        <v>Active</v>
      </c>
      <c r="Y58" s="17" t="s">
        <v>15616</v>
      </c>
      <c r="Z58" s="17"/>
    </row>
    <row r="59" spans="1:26" x14ac:dyDescent="0.25">
      <c r="A59">
        <v>58</v>
      </c>
      <c r="B59" s="17" t="s">
        <v>13694</v>
      </c>
      <c r="C59" s="17">
        <v>162</v>
      </c>
      <c r="D59" s="17" t="str">
        <f>INDEX(Hosts!$A:$O,MATCH(Places!$C59,Hosts!$A:$A,0),MATCH(Places!D$1,Hosts!$1:$1,0))</f>
        <v>Within a few hours</v>
      </c>
      <c r="E59" s="87">
        <f>INDEX(Hosts!$A:$O,MATCH(Places!$C59,Hosts!$A:$A,0),MATCH(Places!E$1,Hosts!$1:$1,0))</f>
        <v>1</v>
      </c>
      <c r="F59" s="87">
        <f>INDEX(Hosts!$A:$O,MATCH(Places!$C59,Hosts!$A:$A,0),MATCH(Places!F$1,Hosts!$1:$1,0))</f>
        <v>1</v>
      </c>
      <c r="G59" s="17" t="str">
        <f>INDEX(Hosts!$A:$O,MATCH(Places!$C59,Hosts!$A:$A,0),MATCH(Places!G$1,Hosts!$1:$1,0))</f>
        <v>Yes</v>
      </c>
      <c r="H59" s="17">
        <v>15</v>
      </c>
      <c r="I59" s="17" t="str">
        <f>INDEX(Neighborhoods!$A:$C,MATCH(Places!$H59,Neighborhoods!$A:$A,0),MATCH(Places!I$1,Neighborhoods!$1:$1,0))</f>
        <v>Manhattan</v>
      </c>
      <c r="J59" s="17" t="str">
        <f>INDEX(Neighborhoods!$A:$C,MATCH(Places!$H59,Neighborhoods!$A:$A,0),MATCH(Places!J$1,Neighborhoods!$1:$1,0))</f>
        <v>East Village</v>
      </c>
      <c r="K59" s="17" t="s">
        <v>11822</v>
      </c>
      <c r="L59" s="17" t="str">
        <f t="shared" si="0"/>
        <v>No</v>
      </c>
      <c r="M59" s="17">
        <v>6</v>
      </c>
      <c r="N59" s="17" t="str" cm="1">
        <f t="array" ref="N59">_xlfn.IFS(M59&lt;=2,"Small",M59&lt;=5,"Medium",M59&gt;5,"Large")</f>
        <v>Large</v>
      </c>
      <c r="O59" s="65">
        <v>99</v>
      </c>
      <c r="P59" s="87">
        <f t="shared" si="1"/>
        <v>0.03</v>
      </c>
      <c r="Q59" s="68">
        <v>4.79</v>
      </c>
      <c r="R59" s="68" t="str" cm="1">
        <f t="array" ref="R59">_xlfn.SWITCH(ROUND(Q59,0),5,"Excellent",4,"Good",3,"Ok","Bad")</f>
        <v>Excellent</v>
      </c>
      <c r="S59" s="17">
        <v>155</v>
      </c>
      <c r="T59" s="17" t="str">
        <f t="shared" si="2"/>
        <v>No</v>
      </c>
      <c r="U59" s="82">
        <v>40526</v>
      </c>
      <c r="V59" s="82">
        <v>44001</v>
      </c>
      <c r="W59" s="17">
        <v>347</v>
      </c>
      <c r="X59" s="17" t="str">
        <f t="shared" si="3"/>
        <v>Active</v>
      </c>
      <c r="Y59" s="17" t="s">
        <v>15616</v>
      </c>
      <c r="Z59" s="17"/>
    </row>
    <row r="60" spans="1:26" x14ac:dyDescent="0.25">
      <c r="A60">
        <v>59</v>
      </c>
      <c r="B60" s="17" t="s">
        <v>68</v>
      </c>
      <c r="C60" s="17">
        <v>164</v>
      </c>
      <c r="D60" s="17" t="str">
        <f>INDEX(Hosts!$A:$O,MATCH(Places!$C60,Hosts!$A:$A,0),MATCH(Places!D$1,Hosts!$1:$1,0))</f>
        <v>Within an hour</v>
      </c>
      <c r="E60" s="87">
        <f>INDEX(Hosts!$A:$O,MATCH(Places!$C60,Hosts!$A:$A,0),MATCH(Places!E$1,Hosts!$1:$1,0))</f>
        <v>1</v>
      </c>
      <c r="F60" s="87">
        <f>INDEX(Hosts!$A:$O,MATCH(Places!$C60,Hosts!$A:$A,0),MATCH(Places!F$1,Hosts!$1:$1,0))</f>
        <v>0.96</v>
      </c>
      <c r="G60" s="17" t="str">
        <f>INDEX(Hosts!$A:$O,MATCH(Places!$C60,Hosts!$A:$A,0),MATCH(Places!G$1,Hosts!$1:$1,0))</f>
        <v>No</v>
      </c>
      <c r="H60" s="17">
        <v>30</v>
      </c>
      <c r="I60" s="17" t="str">
        <f>INDEX(Neighborhoods!$A:$C,MATCH(Places!$H60,Neighborhoods!$A:$A,0),MATCH(Places!I$1,Neighborhoods!$1:$1,0))</f>
        <v>Staten Island</v>
      </c>
      <c r="J60" s="17" t="str">
        <f>INDEX(Neighborhoods!$A:$C,MATCH(Places!$H60,Neighborhoods!$A:$A,0),MATCH(Places!J$1,Neighborhoods!$1:$1,0))</f>
        <v>Tompkinsville</v>
      </c>
      <c r="K60" s="17" t="s">
        <v>1</v>
      </c>
      <c r="L60" s="17" t="str">
        <f t="shared" si="0"/>
        <v>Yes</v>
      </c>
      <c r="M60" s="17">
        <v>2</v>
      </c>
      <c r="N60" s="17" t="str" cm="1">
        <f t="array" ref="N60">_xlfn.IFS(M60&lt;=2,"Small",M60&lt;=5,"Medium",M60&gt;5,"Large")</f>
        <v>Small</v>
      </c>
      <c r="O60" s="65">
        <v>38</v>
      </c>
      <c r="P60" s="87">
        <f t="shared" si="1"/>
        <v>0.03</v>
      </c>
      <c r="Q60" s="68">
        <v>4.63</v>
      </c>
      <c r="R60" s="68" t="str" cm="1">
        <f t="array" ref="R60">_xlfn.SWITCH(ROUND(Q60,0),5,"Excellent",4,"Good",3,"Ok","Bad")</f>
        <v>Excellent</v>
      </c>
      <c r="S60" s="17">
        <v>213</v>
      </c>
      <c r="T60" s="17" t="str">
        <f t="shared" si="2"/>
        <v>No</v>
      </c>
      <c r="U60" s="82">
        <v>40533</v>
      </c>
      <c r="V60" s="82">
        <v>43946</v>
      </c>
      <c r="W60" s="17">
        <v>363</v>
      </c>
      <c r="X60" s="17" t="str">
        <f t="shared" si="3"/>
        <v>Active</v>
      </c>
      <c r="Y60" s="17" t="s">
        <v>15615</v>
      </c>
      <c r="Z60" s="17"/>
    </row>
    <row r="61" spans="1:26" x14ac:dyDescent="0.25">
      <c r="A61">
        <v>60</v>
      </c>
      <c r="B61" s="17" t="s">
        <v>70</v>
      </c>
      <c r="C61" s="17">
        <v>164</v>
      </c>
      <c r="D61" s="17" t="str">
        <f>INDEX(Hosts!$A:$O,MATCH(Places!$C61,Hosts!$A:$A,0),MATCH(Places!D$1,Hosts!$1:$1,0))</f>
        <v>Within an hour</v>
      </c>
      <c r="E61" s="87">
        <f>INDEX(Hosts!$A:$O,MATCH(Places!$C61,Hosts!$A:$A,0),MATCH(Places!E$1,Hosts!$1:$1,0))</f>
        <v>1</v>
      </c>
      <c r="F61" s="87">
        <f>INDEX(Hosts!$A:$O,MATCH(Places!$C61,Hosts!$A:$A,0),MATCH(Places!F$1,Hosts!$1:$1,0))</f>
        <v>0.96</v>
      </c>
      <c r="G61" s="17" t="str">
        <f>INDEX(Hosts!$A:$O,MATCH(Places!$C61,Hosts!$A:$A,0),MATCH(Places!G$1,Hosts!$1:$1,0))</f>
        <v>No</v>
      </c>
      <c r="H61" s="17">
        <v>30</v>
      </c>
      <c r="I61" s="17" t="str">
        <f>INDEX(Neighborhoods!$A:$C,MATCH(Places!$H61,Neighborhoods!$A:$A,0),MATCH(Places!I$1,Neighborhoods!$1:$1,0))</f>
        <v>Staten Island</v>
      </c>
      <c r="J61" s="17" t="str">
        <f>INDEX(Neighborhoods!$A:$C,MATCH(Places!$H61,Neighborhoods!$A:$A,0),MATCH(Places!J$1,Neighborhoods!$1:$1,0))</f>
        <v>Tompkinsville</v>
      </c>
      <c r="K61" s="17" t="s">
        <v>1</v>
      </c>
      <c r="L61" s="17" t="str">
        <f t="shared" si="0"/>
        <v>Yes</v>
      </c>
      <c r="M61" s="17">
        <v>2</v>
      </c>
      <c r="N61" s="17" t="str" cm="1">
        <f t="array" ref="N61">_xlfn.IFS(M61&lt;=2,"Small",M61&lt;=5,"Medium",M61&gt;5,"Large")</f>
        <v>Small</v>
      </c>
      <c r="O61" s="65">
        <v>38</v>
      </c>
      <c r="P61" s="87">
        <f t="shared" si="1"/>
        <v>0.03</v>
      </c>
      <c r="Q61" s="68">
        <v>4.6900000000000004</v>
      </c>
      <c r="R61" s="68" t="str" cm="1">
        <f t="array" ref="R61">_xlfn.SWITCH(ROUND(Q61,0),5,"Excellent",4,"Good",3,"Ok","Bad")</f>
        <v>Excellent</v>
      </c>
      <c r="S61" s="17">
        <v>170</v>
      </c>
      <c r="T61" s="17" t="str">
        <f t="shared" si="2"/>
        <v>No</v>
      </c>
      <c r="U61" s="82">
        <v>40595</v>
      </c>
      <c r="V61" s="82">
        <v>44043</v>
      </c>
      <c r="W61" s="17">
        <v>346</v>
      </c>
      <c r="X61" s="17" t="str">
        <f t="shared" si="3"/>
        <v>Active</v>
      </c>
      <c r="Y61" s="17" t="s">
        <v>15615</v>
      </c>
      <c r="Z61" s="17"/>
    </row>
    <row r="62" spans="1:26" x14ac:dyDescent="0.25">
      <c r="A62">
        <v>61</v>
      </c>
      <c r="B62" s="17" t="s">
        <v>71</v>
      </c>
      <c r="C62" s="17">
        <v>164</v>
      </c>
      <c r="D62" s="17" t="str">
        <f>INDEX(Hosts!$A:$O,MATCH(Places!$C62,Hosts!$A:$A,0),MATCH(Places!D$1,Hosts!$1:$1,0))</f>
        <v>Within an hour</v>
      </c>
      <c r="E62" s="87">
        <f>INDEX(Hosts!$A:$O,MATCH(Places!$C62,Hosts!$A:$A,0),MATCH(Places!E$1,Hosts!$1:$1,0))</f>
        <v>1</v>
      </c>
      <c r="F62" s="87">
        <f>INDEX(Hosts!$A:$O,MATCH(Places!$C62,Hosts!$A:$A,0),MATCH(Places!F$1,Hosts!$1:$1,0))</f>
        <v>0.96</v>
      </c>
      <c r="G62" s="17" t="str">
        <f>INDEX(Hosts!$A:$O,MATCH(Places!$C62,Hosts!$A:$A,0),MATCH(Places!G$1,Hosts!$1:$1,0))</f>
        <v>No</v>
      </c>
      <c r="H62" s="17">
        <v>30</v>
      </c>
      <c r="I62" s="17" t="str">
        <f>INDEX(Neighborhoods!$A:$C,MATCH(Places!$H62,Neighborhoods!$A:$A,0),MATCH(Places!I$1,Neighborhoods!$1:$1,0))</f>
        <v>Staten Island</v>
      </c>
      <c r="J62" s="17" t="str">
        <f>INDEX(Neighborhoods!$A:$C,MATCH(Places!$H62,Neighborhoods!$A:$A,0),MATCH(Places!J$1,Neighborhoods!$1:$1,0))</f>
        <v>Tompkinsville</v>
      </c>
      <c r="K62" s="17" t="s">
        <v>1</v>
      </c>
      <c r="L62" s="17" t="str">
        <f t="shared" si="0"/>
        <v>Yes</v>
      </c>
      <c r="M62" s="17">
        <v>2</v>
      </c>
      <c r="N62" s="17" t="str" cm="1">
        <f t="array" ref="N62">_xlfn.IFS(M62&lt;=2,"Small",M62&lt;=5,"Medium",M62&gt;5,"Large")</f>
        <v>Small</v>
      </c>
      <c r="O62" s="65">
        <v>38</v>
      </c>
      <c r="P62" s="87">
        <f t="shared" si="1"/>
        <v>0.03</v>
      </c>
      <c r="Q62" s="68">
        <v>4.63</v>
      </c>
      <c r="R62" s="68" t="str" cm="1">
        <f t="array" ref="R62">_xlfn.SWITCH(ROUND(Q62,0),5,"Excellent",4,"Good",3,"Ok","Bad")</f>
        <v>Excellent</v>
      </c>
      <c r="S62" s="17">
        <v>199</v>
      </c>
      <c r="T62" s="17" t="str">
        <f t="shared" si="2"/>
        <v>No</v>
      </c>
      <c r="U62" s="82">
        <v>40550</v>
      </c>
      <c r="V62" s="82">
        <v>43980</v>
      </c>
      <c r="W62" s="17">
        <v>358</v>
      </c>
      <c r="X62" s="17" t="str">
        <f t="shared" si="3"/>
        <v>Active</v>
      </c>
      <c r="Y62" s="17" t="s">
        <v>15615</v>
      </c>
      <c r="Z62" s="17"/>
    </row>
    <row r="63" spans="1:26" x14ac:dyDescent="0.25">
      <c r="A63">
        <v>62</v>
      </c>
      <c r="B63" s="17" t="s">
        <v>72</v>
      </c>
      <c r="C63" s="17">
        <v>166</v>
      </c>
      <c r="D63" s="17" t="str">
        <f>INDEX(Hosts!$A:$O,MATCH(Places!$C63,Hosts!$A:$A,0),MATCH(Places!D$1,Hosts!$1:$1,0))</f>
        <v>Within a few hours</v>
      </c>
      <c r="E63" s="87">
        <f>INDEX(Hosts!$A:$O,MATCH(Places!$C63,Hosts!$A:$A,0),MATCH(Places!E$1,Hosts!$1:$1,0))</f>
        <v>1</v>
      </c>
      <c r="F63" s="87">
        <f>INDEX(Hosts!$A:$O,MATCH(Places!$C63,Hosts!$A:$A,0),MATCH(Places!F$1,Hosts!$1:$1,0))</f>
        <v>0.83</v>
      </c>
      <c r="G63" s="17" t="str">
        <f>INDEX(Hosts!$A:$O,MATCH(Places!$C63,Hosts!$A:$A,0),MATCH(Places!G$1,Hosts!$1:$1,0))</f>
        <v>Yes</v>
      </c>
      <c r="H63" s="17">
        <v>11</v>
      </c>
      <c r="I63" s="17" t="str">
        <f>INDEX(Neighborhoods!$A:$C,MATCH(Places!$H63,Neighborhoods!$A:$A,0),MATCH(Places!I$1,Neighborhoods!$1:$1,0))</f>
        <v>Brooklyn</v>
      </c>
      <c r="J63" s="17" t="str">
        <f>INDEX(Neighborhoods!$A:$C,MATCH(Places!$H63,Neighborhoods!$A:$A,0),MATCH(Places!J$1,Neighborhoods!$1:$1,0))</f>
        <v>Greenpoint</v>
      </c>
      <c r="K63" s="17" t="s">
        <v>11822</v>
      </c>
      <c r="L63" s="17" t="str">
        <f t="shared" si="0"/>
        <v>No</v>
      </c>
      <c r="M63" s="17">
        <v>4</v>
      </c>
      <c r="N63" s="17" t="str" cm="1">
        <f t="array" ref="N63">_xlfn.IFS(M63&lt;=2,"Small",M63&lt;=5,"Medium",M63&gt;5,"Large")</f>
        <v>Medium</v>
      </c>
      <c r="O63" s="65">
        <v>285</v>
      </c>
      <c r="P63" s="87">
        <f t="shared" si="1"/>
        <v>0.04</v>
      </c>
      <c r="Q63" s="68">
        <v>4.83</v>
      </c>
      <c r="R63" s="68" t="str" cm="1">
        <f t="array" ref="R63">_xlfn.SWITCH(ROUND(Q63,0),5,"Excellent",4,"Good",3,"Ok","Bad")</f>
        <v>Excellent</v>
      </c>
      <c r="S63" s="17">
        <v>128</v>
      </c>
      <c r="T63" s="17" t="str">
        <f t="shared" si="2"/>
        <v>Yes</v>
      </c>
      <c r="U63" s="82">
        <v>40607</v>
      </c>
      <c r="V63" s="82">
        <v>43905</v>
      </c>
      <c r="W63" s="17">
        <v>362</v>
      </c>
      <c r="X63" s="17" t="str">
        <f t="shared" si="3"/>
        <v>Active</v>
      </c>
      <c r="Y63" s="17" t="s">
        <v>15615</v>
      </c>
      <c r="Z63" s="17"/>
    </row>
    <row r="64" spans="1:26" x14ac:dyDescent="0.25">
      <c r="A64">
        <v>63</v>
      </c>
      <c r="B64" s="17" t="s">
        <v>13245</v>
      </c>
      <c r="C64" s="17">
        <v>167</v>
      </c>
      <c r="D64" s="17" t="str">
        <f>INDEX(Hosts!$A:$O,MATCH(Places!$C64,Hosts!$A:$A,0),MATCH(Places!D$1,Hosts!$1:$1,0))</f>
        <v>Within a few hours</v>
      </c>
      <c r="E64" s="87">
        <f>INDEX(Hosts!$A:$O,MATCH(Places!$C64,Hosts!$A:$A,0),MATCH(Places!E$1,Hosts!$1:$1,0))</f>
        <v>1</v>
      </c>
      <c r="F64" s="87">
        <f>INDEX(Hosts!$A:$O,MATCH(Places!$C64,Hosts!$A:$A,0),MATCH(Places!F$1,Hosts!$1:$1,0))</f>
        <v>0.9</v>
      </c>
      <c r="G64" s="17" t="str">
        <f>INDEX(Hosts!$A:$O,MATCH(Places!$C64,Hosts!$A:$A,0),MATCH(Places!G$1,Hosts!$1:$1,0))</f>
        <v>No</v>
      </c>
      <c r="H64" s="17">
        <v>21</v>
      </c>
      <c r="I64" s="17" t="str">
        <f>INDEX(Neighborhoods!$A:$C,MATCH(Places!$H64,Neighborhoods!$A:$A,0),MATCH(Places!I$1,Neighborhoods!$1:$1,0))</f>
        <v>Queens</v>
      </c>
      <c r="J64" s="17" t="str">
        <f>INDEX(Neighborhoods!$A:$C,MATCH(Places!$H64,Neighborhoods!$A:$A,0),MATCH(Places!J$1,Neighborhoods!$1:$1,0))</f>
        <v>Astoria</v>
      </c>
      <c r="K64" s="17" t="s">
        <v>11822</v>
      </c>
      <c r="L64" s="17" t="str">
        <f t="shared" si="0"/>
        <v>No</v>
      </c>
      <c r="M64" s="17">
        <v>5</v>
      </c>
      <c r="N64" s="17" t="str" cm="1">
        <f t="array" ref="N64">_xlfn.IFS(M64&lt;=2,"Small",M64&lt;=5,"Medium",M64&gt;5,"Large")</f>
        <v>Medium</v>
      </c>
      <c r="O64" s="65">
        <v>139</v>
      </c>
      <c r="P64" s="87">
        <f t="shared" si="1"/>
        <v>0.03</v>
      </c>
      <c r="Q64" s="68">
        <v>4.74</v>
      </c>
      <c r="R64" s="68" t="str" cm="1">
        <f t="array" ref="R64">_xlfn.SWITCH(ROUND(Q64,0),5,"Excellent",4,"Good",3,"Ok","Bad")</f>
        <v>Excellent</v>
      </c>
      <c r="S64" s="17">
        <v>480</v>
      </c>
      <c r="T64" s="17" t="str">
        <f t="shared" si="2"/>
        <v>No</v>
      </c>
      <c r="U64" s="82">
        <v>40714</v>
      </c>
      <c r="V64" s="82">
        <v>43911</v>
      </c>
      <c r="W64" s="17">
        <v>355</v>
      </c>
      <c r="X64" s="17" t="str">
        <f t="shared" si="3"/>
        <v>Active</v>
      </c>
      <c r="Y64" s="17" t="s">
        <v>15615</v>
      </c>
      <c r="Z64" s="17"/>
    </row>
    <row r="65" spans="1:26" x14ac:dyDescent="0.25">
      <c r="A65">
        <v>64</v>
      </c>
      <c r="B65" s="17" t="s">
        <v>74</v>
      </c>
      <c r="C65" s="17">
        <v>165</v>
      </c>
      <c r="D65" s="17" t="str">
        <f>INDEX(Hosts!$A:$O,MATCH(Places!$C65,Hosts!$A:$A,0),MATCH(Places!D$1,Hosts!$1:$1,0))</f>
        <v>Within an hour</v>
      </c>
      <c r="E65" s="87">
        <f>INDEX(Hosts!$A:$O,MATCH(Places!$C65,Hosts!$A:$A,0),MATCH(Places!E$1,Hosts!$1:$1,0))</f>
        <v>1</v>
      </c>
      <c r="F65" s="87">
        <f>INDEX(Hosts!$A:$O,MATCH(Places!$C65,Hosts!$A:$A,0),MATCH(Places!F$1,Hosts!$1:$1,0))</f>
        <v>0.79</v>
      </c>
      <c r="G65" s="17" t="str">
        <f>INDEX(Hosts!$A:$O,MATCH(Places!$C65,Hosts!$A:$A,0),MATCH(Places!G$1,Hosts!$1:$1,0))</f>
        <v>No</v>
      </c>
      <c r="H65" s="17">
        <v>15</v>
      </c>
      <c r="I65" s="17" t="str">
        <f>INDEX(Neighborhoods!$A:$C,MATCH(Places!$H65,Neighborhoods!$A:$A,0),MATCH(Places!I$1,Neighborhoods!$1:$1,0))</f>
        <v>Manhattan</v>
      </c>
      <c r="J65" s="17" t="str">
        <f>INDEX(Neighborhoods!$A:$C,MATCH(Places!$H65,Neighborhoods!$A:$A,0),MATCH(Places!J$1,Neighborhoods!$1:$1,0))</f>
        <v>East Village</v>
      </c>
      <c r="K65" s="17" t="s">
        <v>11822</v>
      </c>
      <c r="L65" s="17" t="str">
        <f t="shared" si="0"/>
        <v>No</v>
      </c>
      <c r="M65" s="17">
        <v>4</v>
      </c>
      <c r="N65" s="17" t="str" cm="1">
        <f t="array" ref="N65">_xlfn.IFS(M65&lt;=2,"Small",M65&lt;=5,"Medium",M65&gt;5,"Large")</f>
        <v>Medium</v>
      </c>
      <c r="O65" s="65">
        <v>200</v>
      </c>
      <c r="P65" s="87">
        <f t="shared" si="1"/>
        <v>0.04</v>
      </c>
      <c r="Q65" s="68">
        <v>4.4800000000000004</v>
      </c>
      <c r="R65" s="68" t="str" cm="1">
        <f t="array" ref="R65">_xlfn.SWITCH(ROUND(Q65,0),5,"Excellent",4,"Good",3,"Ok","Bad")</f>
        <v>Good</v>
      </c>
      <c r="S65" s="17">
        <v>153</v>
      </c>
      <c r="T65" s="17" t="str">
        <f t="shared" si="2"/>
        <v>No</v>
      </c>
      <c r="U65" s="82">
        <v>40549</v>
      </c>
      <c r="V65" s="82">
        <v>43833</v>
      </c>
      <c r="W65" s="17">
        <v>0</v>
      </c>
      <c r="X65" s="17" t="str">
        <f t="shared" si="3"/>
        <v>Inactive</v>
      </c>
      <c r="Y65" s="17" t="s">
        <v>15615</v>
      </c>
      <c r="Z65" s="17"/>
    </row>
    <row r="66" spans="1:26" x14ac:dyDescent="0.25">
      <c r="A66">
        <v>65</v>
      </c>
      <c r="B66" s="17" t="s">
        <v>75</v>
      </c>
      <c r="C66" s="17">
        <v>168</v>
      </c>
      <c r="D66" s="17" t="str">
        <f>INDEX(Hosts!$A:$O,MATCH(Places!$C66,Hosts!$A:$A,0),MATCH(Places!D$1,Hosts!$1:$1,0))</f>
        <v>Within a day</v>
      </c>
      <c r="E66" s="87">
        <f>INDEX(Hosts!$A:$O,MATCH(Places!$C66,Hosts!$A:$A,0),MATCH(Places!E$1,Hosts!$1:$1,0))</f>
        <v>1</v>
      </c>
      <c r="F66" s="87">
        <f>INDEX(Hosts!$A:$O,MATCH(Places!$C66,Hosts!$A:$A,0),MATCH(Places!F$1,Hosts!$1:$1,0))</f>
        <v>1</v>
      </c>
      <c r="G66" s="17" t="str">
        <f>INDEX(Hosts!$A:$O,MATCH(Places!$C66,Hosts!$A:$A,0),MATCH(Places!G$1,Hosts!$1:$1,0))</f>
        <v>No</v>
      </c>
      <c r="H66" s="17">
        <v>9</v>
      </c>
      <c r="I66" s="17" t="str">
        <f>INDEX(Neighborhoods!$A:$C,MATCH(Places!$H66,Neighborhoods!$A:$A,0),MATCH(Places!I$1,Neighborhoods!$1:$1,0))</f>
        <v>Brooklyn</v>
      </c>
      <c r="J66" s="17" t="str">
        <f>INDEX(Neighborhoods!$A:$C,MATCH(Places!$H66,Neighborhoods!$A:$A,0),MATCH(Places!J$1,Neighborhoods!$1:$1,0))</f>
        <v>Crown Heights</v>
      </c>
      <c r="K66" s="17" t="s">
        <v>1</v>
      </c>
      <c r="L66" s="17" t="str">
        <f t="shared" ref="L66:L129" si="4">IF(OR(K66="Private room",K66="Shared room"),"Yes","No")</f>
        <v>Yes</v>
      </c>
      <c r="M66" s="17">
        <v>2</v>
      </c>
      <c r="N66" s="17" t="str" cm="1">
        <f t="array" ref="N66">_xlfn.IFS(M66&lt;=2,"Small",M66&lt;=5,"Medium",M66&gt;5,"Large")</f>
        <v>Small</v>
      </c>
      <c r="O66" s="65">
        <v>75</v>
      </c>
      <c r="P66" s="87">
        <f t="shared" ref="P66:P129" si="5">VLOOKUP(O66,$AB$1:$AC$5,2)</f>
        <v>0.03</v>
      </c>
      <c r="Q66" s="68">
        <v>4.9800000000000004</v>
      </c>
      <c r="R66" s="68" t="str" cm="1">
        <f t="array" ref="R66">_xlfn.SWITCH(ROUND(Q66,0),5,"Excellent",4,"Good",3,"Ok","Bad")</f>
        <v>Excellent</v>
      </c>
      <c r="S66" s="17">
        <v>50</v>
      </c>
      <c r="T66" s="17" t="str">
        <f t="shared" ref="T66:T129" si="6">IF(AND(Q66&gt;=4.8,S66&gt;100),"Yes","No")</f>
        <v>No</v>
      </c>
      <c r="U66" s="82">
        <v>43267</v>
      </c>
      <c r="V66" s="82">
        <v>43883</v>
      </c>
      <c r="W66" s="17">
        <v>0</v>
      </c>
      <c r="X66" s="17" t="str">
        <f t="shared" ref="X66:X129" si="7">IF(W66&lt;&gt;0,"Active","Inactive")</f>
        <v>Inactive</v>
      </c>
      <c r="Y66" s="17" t="s">
        <v>15616</v>
      </c>
      <c r="Z66" s="17"/>
    </row>
    <row r="67" spans="1:26" x14ac:dyDescent="0.25">
      <c r="A67">
        <v>66</v>
      </c>
      <c r="B67" s="17" t="s">
        <v>76</v>
      </c>
      <c r="C67" s="17">
        <v>37</v>
      </c>
      <c r="D67" s="17" t="str">
        <f>INDEX(Hosts!$A:$O,MATCH(Places!$C67,Hosts!$A:$A,0),MATCH(Places!D$1,Hosts!$1:$1,0))</f>
        <v>Within a day</v>
      </c>
      <c r="E67" s="87">
        <f>INDEX(Hosts!$A:$O,MATCH(Places!$C67,Hosts!$A:$A,0),MATCH(Places!E$1,Hosts!$1:$1,0))</f>
        <v>0.6</v>
      </c>
      <c r="F67" s="87">
        <f>INDEX(Hosts!$A:$O,MATCH(Places!$C67,Hosts!$A:$A,0),MATCH(Places!F$1,Hosts!$1:$1,0))</f>
        <v>0.73</v>
      </c>
      <c r="G67" s="17" t="str">
        <f>INDEX(Hosts!$A:$O,MATCH(Places!$C67,Hosts!$A:$A,0),MATCH(Places!G$1,Hosts!$1:$1,0))</f>
        <v>No</v>
      </c>
      <c r="H67" s="17">
        <v>15</v>
      </c>
      <c r="I67" s="17" t="str">
        <f>INDEX(Neighborhoods!$A:$C,MATCH(Places!$H67,Neighborhoods!$A:$A,0),MATCH(Places!I$1,Neighborhoods!$1:$1,0))</f>
        <v>Manhattan</v>
      </c>
      <c r="J67" s="17" t="str">
        <f>INDEX(Neighborhoods!$A:$C,MATCH(Places!$H67,Neighborhoods!$A:$A,0),MATCH(Places!J$1,Neighborhoods!$1:$1,0))</f>
        <v>East Village</v>
      </c>
      <c r="K67" s="17" t="s">
        <v>1</v>
      </c>
      <c r="L67" s="17" t="str">
        <f t="shared" si="4"/>
        <v>Yes</v>
      </c>
      <c r="M67" s="17">
        <v>2</v>
      </c>
      <c r="N67" s="17" t="str" cm="1">
        <f t="array" ref="N67">_xlfn.IFS(M67&lt;=2,"Small",M67&lt;=5,"Medium",M67&gt;5,"Large")</f>
        <v>Small</v>
      </c>
      <c r="O67" s="65">
        <v>40</v>
      </c>
      <c r="P67" s="87">
        <f t="shared" si="5"/>
        <v>0.03</v>
      </c>
      <c r="Q67" s="68">
        <v>4.79</v>
      </c>
      <c r="R67" s="68" t="str" cm="1">
        <f t="array" ref="R67">_xlfn.SWITCH(ROUND(Q67,0),5,"Excellent",4,"Good",3,"Ok","Bad")</f>
        <v>Excellent</v>
      </c>
      <c r="S67" s="17">
        <v>215</v>
      </c>
      <c r="T67" s="17" t="str">
        <f t="shared" si="6"/>
        <v>No</v>
      </c>
      <c r="U67" s="82">
        <v>40546</v>
      </c>
      <c r="V67" s="82">
        <v>43849</v>
      </c>
      <c r="W67" s="17">
        <v>46</v>
      </c>
      <c r="X67" s="17" t="str">
        <f t="shared" si="7"/>
        <v>Active</v>
      </c>
      <c r="Y67" s="17" t="s">
        <v>15615</v>
      </c>
      <c r="Z67" s="17"/>
    </row>
    <row r="68" spans="1:26" x14ac:dyDescent="0.25">
      <c r="A68">
        <v>67</v>
      </c>
      <c r="B68" s="17" t="s">
        <v>14917</v>
      </c>
      <c r="C68" s="17">
        <v>171</v>
      </c>
      <c r="D68" s="17" t="str">
        <f>INDEX(Hosts!$A:$O,MATCH(Places!$C68,Hosts!$A:$A,0),MATCH(Places!D$1,Hosts!$1:$1,0))</f>
        <v>Within an hour</v>
      </c>
      <c r="E68" s="87">
        <f>INDEX(Hosts!$A:$O,MATCH(Places!$C68,Hosts!$A:$A,0),MATCH(Places!E$1,Hosts!$1:$1,0))</f>
        <v>1</v>
      </c>
      <c r="F68" s="87">
        <f>INDEX(Hosts!$A:$O,MATCH(Places!$C68,Hosts!$A:$A,0),MATCH(Places!F$1,Hosts!$1:$1,0))</f>
        <v>0</v>
      </c>
      <c r="G68" s="17" t="str">
        <f>INDEX(Hosts!$A:$O,MATCH(Places!$C68,Hosts!$A:$A,0),MATCH(Places!G$1,Hosts!$1:$1,0))</f>
        <v>No</v>
      </c>
      <c r="H68" s="17">
        <v>7</v>
      </c>
      <c r="I68" s="17" t="str">
        <f>INDEX(Neighborhoods!$A:$C,MATCH(Places!$H68,Neighborhoods!$A:$A,0),MATCH(Places!I$1,Neighborhoods!$1:$1,0))</f>
        <v>Brooklyn</v>
      </c>
      <c r="J68" s="17" t="str">
        <f>INDEX(Neighborhoods!$A:$C,MATCH(Places!$H68,Neighborhoods!$A:$A,0),MATCH(Places!J$1,Neighborhoods!$1:$1,0))</f>
        <v>Bedford-Stuyvesant</v>
      </c>
      <c r="K68" s="17" t="s">
        <v>1</v>
      </c>
      <c r="L68" s="17" t="str">
        <f t="shared" si="4"/>
        <v>Yes</v>
      </c>
      <c r="M68" s="17">
        <v>1</v>
      </c>
      <c r="N68" s="17" t="str" cm="1">
        <f t="array" ref="N68">_xlfn.IFS(M68&lt;=2,"Small",M68&lt;=5,"Medium",M68&gt;5,"Large")</f>
        <v>Small</v>
      </c>
      <c r="O68" s="65">
        <v>36</v>
      </c>
      <c r="P68" s="87">
        <f t="shared" si="5"/>
        <v>0.03</v>
      </c>
      <c r="Q68" s="68">
        <v>4.49</v>
      </c>
      <c r="R68" s="68" t="str" cm="1">
        <f t="array" ref="R68">_xlfn.SWITCH(ROUND(Q68,0),5,"Excellent",4,"Good",3,"Ok","Bad")</f>
        <v>Good</v>
      </c>
      <c r="S68" s="17">
        <v>80</v>
      </c>
      <c r="T68" s="17" t="str">
        <f t="shared" si="6"/>
        <v>No</v>
      </c>
      <c r="U68" s="82">
        <v>41190</v>
      </c>
      <c r="V68" s="82">
        <v>43869</v>
      </c>
      <c r="W68" s="17">
        <v>0</v>
      </c>
      <c r="X68" s="17" t="str">
        <f t="shared" si="7"/>
        <v>Inactive</v>
      </c>
      <c r="Y68" s="17" t="s">
        <v>15615</v>
      </c>
      <c r="Z68" s="17"/>
    </row>
    <row r="69" spans="1:26" x14ac:dyDescent="0.25">
      <c r="A69">
        <v>68</v>
      </c>
      <c r="B69" s="17" t="s">
        <v>13802</v>
      </c>
      <c r="C69" s="17">
        <v>172</v>
      </c>
      <c r="D69" s="17" t="str">
        <f>INDEX(Hosts!$A:$O,MATCH(Places!$C69,Hosts!$A:$A,0),MATCH(Places!D$1,Hosts!$1:$1,0))</f>
        <v>A few days or more</v>
      </c>
      <c r="E69" s="87">
        <f>INDEX(Hosts!$A:$O,MATCH(Places!$C69,Hosts!$A:$A,0),MATCH(Places!E$1,Hosts!$1:$1,0))</f>
        <v>0</v>
      </c>
      <c r="F69" s="87">
        <f>INDEX(Hosts!$A:$O,MATCH(Places!$C69,Hosts!$A:$A,0),MATCH(Places!F$1,Hosts!$1:$1,0))</f>
        <v>0.17</v>
      </c>
      <c r="G69" s="17" t="str">
        <f>INDEX(Hosts!$A:$O,MATCH(Places!$C69,Hosts!$A:$A,0),MATCH(Places!G$1,Hosts!$1:$1,0))</f>
        <v>No</v>
      </c>
      <c r="H69" s="17">
        <v>15</v>
      </c>
      <c r="I69" s="17" t="str">
        <f>INDEX(Neighborhoods!$A:$C,MATCH(Places!$H69,Neighborhoods!$A:$A,0),MATCH(Places!I$1,Neighborhoods!$1:$1,0))</f>
        <v>Manhattan</v>
      </c>
      <c r="J69" s="17" t="str">
        <f>INDEX(Neighborhoods!$A:$C,MATCH(Places!$H69,Neighborhoods!$A:$A,0),MATCH(Places!J$1,Neighborhoods!$1:$1,0))</f>
        <v>East Village</v>
      </c>
      <c r="K69" s="17" t="s">
        <v>11822</v>
      </c>
      <c r="L69" s="17" t="str">
        <f t="shared" si="4"/>
        <v>No</v>
      </c>
      <c r="M69" s="17">
        <v>3</v>
      </c>
      <c r="N69" s="17" t="str" cm="1">
        <f t="array" ref="N69">_xlfn.IFS(M69&lt;=2,"Small",M69&lt;=5,"Medium",M69&gt;5,"Large")</f>
        <v>Medium</v>
      </c>
      <c r="O69" s="65">
        <v>165</v>
      </c>
      <c r="P69" s="87">
        <f t="shared" si="5"/>
        <v>0.03</v>
      </c>
      <c r="Q69" s="68">
        <v>5</v>
      </c>
      <c r="R69" s="68" t="str" cm="1">
        <f t="array" ref="R69">_xlfn.SWITCH(ROUND(Q69,0),5,"Excellent",4,"Good",3,"Ok","Bad")</f>
        <v>Excellent</v>
      </c>
      <c r="S69" s="17">
        <v>5</v>
      </c>
      <c r="T69" s="17" t="str">
        <f t="shared" si="6"/>
        <v>No</v>
      </c>
      <c r="U69" s="82">
        <v>42630</v>
      </c>
      <c r="V69" s="82">
        <v>43468</v>
      </c>
      <c r="W69" s="17">
        <v>329</v>
      </c>
      <c r="X69" s="17" t="str">
        <f t="shared" si="7"/>
        <v>Active</v>
      </c>
      <c r="Y69" s="17" t="s">
        <v>15615</v>
      </c>
      <c r="Z69" s="17"/>
    </row>
    <row r="70" spans="1:26" x14ac:dyDescent="0.25">
      <c r="A70">
        <v>69</v>
      </c>
      <c r="B70" s="17" t="s">
        <v>77</v>
      </c>
      <c r="C70" s="17">
        <v>173</v>
      </c>
      <c r="D70" s="17" t="str">
        <f>INDEX(Hosts!$A:$O,MATCH(Places!$C70,Hosts!$A:$A,0),MATCH(Places!D$1,Hosts!$1:$1,0))</f>
        <v>Within an hour</v>
      </c>
      <c r="E70" s="87">
        <f>INDEX(Hosts!$A:$O,MATCH(Places!$C70,Hosts!$A:$A,0),MATCH(Places!E$1,Hosts!$1:$1,0))</f>
        <v>1</v>
      </c>
      <c r="F70" s="87">
        <f>INDEX(Hosts!$A:$O,MATCH(Places!$C70,Hosts!$A:$A,0),MATCH(Places!F$1,Hosts!$1:$1,0))</f>
        <v>1</v>
      </c>
      <c r="G70" s="17" t="str">
        <f>INDEX(Hosts!$A:$O,MATCH(Places!$C70,Hosts!$A:$A,0),MATCH(Places!G$1,Hosts!$1:$1,0))</f>
        <v>No</v>
      </c>
      <c r="H70" s="17">
        <v>12</v>
      </c>
      <c r="I70" s="17" t="str">
        <f>INDEX(Neighborhoods!$A:$C,MATCH(Places!$H70,Neighborhoods!$A:$A,0),MATCH(Places!I$1,Neighborhoods!$1:$1,0))</f>
        <v>Brooklyn</v>
      </c>
      <c r="J70" s="17" t="str">
        <f>INDEX(Neighborhoods!$A:$C,MATCH(Places!$H70,Neighborhoods!$A:$A,0),MATCH(Places!J$1,Neighborhoods!$1:$1,0))</f>
        <v>Williamsburg</v>
      </c>
      <c r="K70" s="17" t="s">
        <v>11822</v>
      </c>
      <c r="L70" s="17" t="str">
        <f t="shared" si="4"/>
        <v>No</v>
      </c>
      <c r="M70" s="17">
        <v>2</v>
      </c>
      <c r="N70" s="17" t="str" cm="1">
        <f t="array" ref="N70">_xlfn.IFS(M70&lt;=2,"Small",M70&lt;=5,"Medium",M70&gt;5,"Large")</f>
        <v>Small</v>
      </c>
      <c r="O70" s="65">
        <v>90</v>
      </c>
      <c r="P70" s="87">
        <f t="shared" si="5"/>
        <v>0.03</v>
      </c>
      <c r="Q70" s="68">
        <v>4.87</v>
      </c>
      <c r="R70" s="68" t="str" cm="1">
        <f t="array" ref="R70">_xlfn.SWITCH(ROUND(Q70,0),5,"Excellent",4,"Good",3,"Ok","Bad")</f>
        <v>Excellent</v>
      </c>
      <c r="S70" s="17">
        <v>55</v>
      </c>
      <c r="T70" s="17" t="str">
        <f t="shared" si="6"/>
        <v>No</v>
      </c>
      <c r="U70" s="82">
        <v>40572</v>
      </c>
      <c r="V70" s="82">
        <v>43905</v>
      </c>
      <c r="W70" s="17">
        <v>344</v>
      </c>
      <c r="X70" s="17" t="str">
        <f t="shared" si="7"/>
        <v>Active</v>
      </c>
      <c r="Y70" s="17" t="s">
        <v>15615</v>
      </c>
      <c r="Z70" s="17"/>
    </row>
    <row r="71" spans="1:26" x14ac:dyDescent="0.25">
      <c r="A71">
        <v>70</v>
      </c>
      <c r="B71" s="17" t="s">
        <v>78</v>
      </c>
      <c r="C71" s="17">
        <v>177</v>
      </c>
      <c r="D71" s="17" t="str">
        <f>INDEX(Hosts!$A:$O,MATCH(Places!$C71,Hosts!$A:$A,0),MATCH(Places!D$1,Hosts!$1:$1,0))</f>
        <v>Within an hour</v>
      </c>
      <c r="E71" s="87">
        <f>INDEX(Hosts!$A:$O,MATCH(Places!$C71,Hosts!$A:$A,0),MATCH(Places!E$1,Hosts!$1:$1,0))</f>
        <v>1</v>
      </c>
      <c r="F71" s="87">
        <f>INDEX(Hosts!$A:$O,MATCH(Places!$C71,Hosts!$A:$A,0),MATCH(Places!F$1,Hosts!$1:$1,0))</f>
        <v>1</v>
      </c>
      <c r="G71" s="17" t="str">
        <f>INDEX(Hosts!$A:$O,MATCH(Places!$C71,Hosts!$A:$A,0),MATCH(Places!G$1,Hosts!$1:$1,0))</f>
        <v>No</v>
      </c>
      <c r="H71" s="17">
        <v>12</v>
      </c>
      <c r="I71" s="17" t="str">
        <f>INDEX(Neighborhoods!$A:$C,MATCH(Places!$H71,Neighborhoods!$A:$A,0),MATCH(Places!I$1,Neighborhoods!$1:$1,0))</f>
        <v>Brooklyn</v>
      </c>
      <c r="J71" s="17" t="str">
        <f>INDEX(Neighborhoods!$A:$C,MATCH(Places!$H71,Neighborhoods!$A:$A,0),MATCH(Places!J$1,Neighborhoods!$1:$1,0))</f>
        <v>Williamsburg</v>
      </c>
      <c r="K71" s="17" t="s">
        <v>11822</v>
      </c>
      <c r="L71" s="17" t="str">
        <f t="shared" si="4"/>
        <v>No</v>
      </c>
      <c r="M71" s="17">
        <v>2</v>
      </c>
      <c r="N71" s="17" t="str" cm="1">
        <f t="array" ref="N71">_xlfn.IFS(M71&lt;=2,"Small",M71&lt;=5,"Medium",M71&gt;5,"Large")</f>
        <v>Small</v>
      </c>
      <c r="O71" s="65">
        <v>89</v>
      </c>
      <c r="P71" s="87">
        <f t="shared" si="5"/>
        <v>0.03</v>
      </c>
      <c r="Q71" s="68">
        <v>4.55</v>
      </c>
      <c r="R71" s="68" t="str" cm="1">
        <f t="array" ref="R71">_xlfn.SWITCH(ROUND(Q71,0),5,"Excellent",4,"Good",3,"Ok","Bad")</f>
        <v>Excellent</v>
      </c>
      <c r="S71" s="17">
        <v>11</v>
      </c>
      <c r="T71" s="17" t="str">
        <f t="shared" si="6"/>
        <v>No</v>
      </c>
      <c r="U71" s="82">
        <v>41277</v>
      </c>
      <c r="V71" s="82">
        <v>43682</v>
      </c>
      <c r="W71" s="17">
        <v>107</v>
      </c>
      <c r="X71" s="17" t="str">
        <f t="shared" si="7"/>
        <v>Active</v>
      </c>
      <c r="Y71" s="17" t="s">
        <v>15616</v>
      </c>
      <c r="Z71" s="17"/>
    </row>
    <row r="72" spans="1:26" x14ac:dyDescent="0.25">
      <c r="A72">
        <v>71</v>
      </c>
      <c r="B72" s="17" t="s">
        <v>79</v>
      </c>
      <c r="C72" s="17">
        <v>100</v>
      </c>
      <c r="D72" s="17" t="str">
        <f>INDEX(Hosts!$A:$O,MATCH(Places!$C72,Hosts!$A:$A,0),MATCH(Places!D$1,Hosts!$1:$1,0))</f>
        <v>Within a few hours</v>
      </c>
      <c r="E72" s="87">
        <f>INDEX(Hosts!$A:$O,MATCH(Places!$C72,Hosts!$A:$A,0),MATCH(Places!E$1,Hosts!$1:$1,0))</f>
        <v>0.9</v>
      </c>
      <c r="F72" s="87">
        <f>INDEX(Hosts!$A:$O,MATCH(Places!$C72,Hosts!$A:$A,0),MATCH(Places!F$1,Hosts!$1:$1,0))</f>
        <v>0.97</v>
      </c>
      <c r="G72" s="17" t="str">
        <f>INDEX(Hosts!$A:$O,MATCH(Places!$C72,Hosts!$A:$A,0),MATCH(Places!G$1,Hosts!$1:$1,0))</f>
        <v>No</v>
      </c>
      <c r="H72" s="17">
        <v>16</v>
      </c>
      <c r="I72" s="17" t="str">
        <f>INDEX(Neighborhoods!$A:$C,MATCH(Places!$H72,Neighborhoods!$A:$A,0),MATCH(Places!I$1,Neighborhoods!$1:$1,0))</f>
        <v>Manhattan</v>
      </c>
      <c r="J72" s="17" t="str">
        <f>INDEX(Neighborhoods!$A:$C,MATCH(Places!$H72,Neighborhoods!$A:$A,0),MATCH(Places!J$1,Neighborhoods!$1:$1,0))</f>
        <v>Harlem</v>
      </c>
      <c r="K72" s="17" t="s">
        <v>11822</v>
      </c>
      <c r="L72" s="17" t="str">
        <f t="shared" si="4"/>
        <v>No</v>
      </c>
      <c r="M72" s="17">
        <v>5</v>
      </c>
      <c r="N72" s="17" t="str" cm="1">
        <f t="array" ref="N72">_xlfn.IFS(M72&lt;=2,"Small",M72&lt;=5,"Medium",M72&gt;5,"Large")</f>
        <v>Medium</v>
      </c>
      <c r="O72" s="65">
        <v>122</v>
      </c>
      <c r="P72" s="87">
        <f t="shared" si="5"/>
        <v>0.03</v>
      </c>
      <c r="Q72" s="68">
        <v>4.62</v>
      </c>
      <c r="R72" s="68" t="str" cm="1">
        <f t="array" ref="R72">_xlfn.SWITCH(ROUND(Q72,0),5,"Excellent",4,"Good",3,"Ok","Bad")</f>
        <v>Excellent</v>
      </c>
      <c r="S72" s="17">
        <v>209</v>
      </c>
      <c r="T72" s="17" t="str">
        <f t="shared" si="6"/>
        <v>No</v>
      </c>
      <c r="U72" s="82">
        <v>40647</v>
      </c>
      <c r="V72" s="82">
        <v>43982</v>
      </c>
      <c r="W72" s="17">
        <v>338</v>
      </c>
      <c r="X72" s="17" t="str">
        <f t="shared" si="7"/>
        <v>Active</v>
      </c>
      <c r="Y72" s="17" t="s">
        <v>15616</v>
      </c>
      <c r="Z72" s="17"/>
    </row>
    <row r="73" spans="1:26" x14ac:dyDescent="0.25">
      <c r="A73">
        <v>72</v>
      </c>
      <c r="B73" s="17" t="s">
        <v>80</v>
      </c>
      <c r="C73" s="17">
        <v>77</v>
      </c>
      <c r="D73" s="17" t="str">
        <f>INDEX(Hosts!$A:$O,MATCH(Places!$C73,Hosts!$A:$A,0),MATCH(Places!D$1,Hosts!$1:$1,0))</f>
        <v>Within a few hours</v>
      </c>
      <c r="E73" s="87">
        <f>INDEX(Hosts!$A:$O,MATCH(Places!$C73,Hosts!$A:$A,0),MATCH(Places!E$1,Hosts!$1:$1,0))</f>
        <v>1</v>
      </c>
      <c r="F73" s="87">
        <f>INDEX(Hosts!$A:$O,MATCH(Places!$C73,Hosts!$A:$A,0),MATCH(Places!F$1,Hosts!$1:$1,0))</f>
        <v>1</v>
      </c>
      <c r="G73" s="17" t="str">
        <f>INDEX(Hosts!$A:$O,MATCH(Places!$C73,Hosts!$A:$A,0),MATCH(Places!G$1,Hosts!$1:$1,0))</f>
        <v>Yes</v>
      </c>
      <c r="H73" s="17">
        <v>14</v>
      </c>
      <c r="I73" s="17" t="str">
        <f>INDEX(Neighborhoods!$A:$C,MATCH(Places!$H73,Neighborhoods!$A:$A,0),MATCH(Places!I$1,Neighborhoods!$1:$1,0))</f>
        <v>Manhattan</v>
      </c>
      <c r="J73" s="17" t="str">
        <f>INDEX(Neighborhoods!$A:$C,MATCH(Places!$H73,Neighborhoods!$A:$A,0),MATCH(Places!J$1,Neighborhoods!$1:$1,0))</f>
        <v>East Harlem</v>
      </c>
      <c r="K73" s="17" t="s">
        <v>11822</v>
      </c>
      <c r="L73" s="17" t="str">
        <f t="shared" si="4"/>
        <v>No</v>
      </c>
      <c r="M73" s="17">
        <v>2</v>
      </c>
      <c r="N73" s="17" t="str" cm="1">
        <f t="array" ref="N73">_xlfn.IFS(M73&lt;=2,"Small",M73&lt;=5,"Medium",M73&gt;5,"Large")</f>
        <v>Small</v>
      </c>
      <c r="O73" s="65">
        <v>99</v>
      </c>
      <c r="P73" s="87">
        <f t="shared" si="5"/>
        <v>0.03</v>
      </c>
      <c r="Q73" s="68">
        <v>4.83</v>
      </c>
      <c r="R73" s="68" t="str" cm="1">
        <f t="array" ref="R73">_xlfn.SWITCH(ROUND(Q73,0),5,"Excellent",4,"Good",3,"Ok","Bad")</f>
        <v>Excellent</v>
      </c>
      <c r="S73" s="17">
        <v>29</v>
      </c>
      <c r="T73" s="17" t="str">
        <f t="shared" si="6"/>
        <v>No</v>
      </c>
      <c r="U73" s="82">
        <v>41153</v>
      </c>
      <c r="V73" s="82">
        <v>44020</v>
      </c>
      <c r="W73" s="17">
        <v>314</v>
      </c>
      <c r="X73" s="17" t="str">
        <f t="shared" si="7"/>
        <v>Active</v>
      </c>
      <c r="Y73" s="17" t="s">
        <v>15616</v>
      </c>
      <c r="Z73" s="17"/>
    </row>
    <row r="74" spans="1:26" x14ac:dyDescent="0.25">
      <c r="A74">
        <v>73</v>
      </c>
      <c r="B74" s="17" t="s">
        <v>81</v>
      </c>
      <c r="C74" s="17">
        <v>178</v>
      </c>
      <c r="D74" s="17" t="str">
        <f>INDEX(Hosts!$A:$O,MATCH(Places!$C74,Hosts!$A:$A,0),MATCH(Places!D$1,Hosts!$1:$1,0))</f>
        <v>Within a few hours</v>
      </c>
      <c r="E74" s="87">
        <f>INDEX(Hosts!$A:$O,MATCH(Places!$C74,Hosts!$A:$A,0),MATCH(Places!E$1,Hosts!$1:$1,0))</f>
        <v>1</v>
      </c>
      <c r="F74" s="87">
        <f>INDEX(Hosts!$A:$O,MATCH(Places!$C74,Hosts!$A:$A,0),MATCH(Places!F$1,Hosts!$1:$1,0))</f>
        <v>0.83</v>
      </c>
      <c r="G74" s="17" t="str">
        <f>INDEX(Hosts!$A:$O,MATCH(Places!$C74,Hosts!$A:$A,0),MATCH(Places!G$1,Hosts!$1:$1,0))</f>
        <v>Yes</v>
      </c>
      <c r="H74" s="17">
        <v>12</v>
      </c>
      <c r="I74" s="17" t="str">
        <f>INDEX(Neighborhoods!$A:$C,MATCH(Places!$H74,Neighborhoods!$A:$A,0),MATCH(Places!I$1,Neighborhoods!$1:$1,0))</f>
        <v>Brooklyn</v>
      </c>
      <c r="J74" s="17" t="str">
        <f>INDEX(Neighborhoods!$A:$C,MATCH(Places!$H74,Neighborhoods!$A:$A,0),MATCH(Places!J$1,Neighborhoods!$1:$1,0))</f>
        <v>Williamsburg</v>
      </c>
      <c r="K74" s="17" t="s">
        <v>11822</v>
      </c>
      <c r="L74" s="17" t="str">
        <f t="shared" si="4"/>
        <v>No</v>
      </c>
      <c r="M74" s="17">
        <v>4</v>
      </c>
      <c r="N74" s="17" t="str" cm="1">
        <f t="array" ref="N74">_xlfn.IFS(M74&lt;=2,"Small",M74&lt;=5,"Medium",M74&gt;5,"Large")</f>
        <v>Medium</v>
      </c>
      <c r="O74" s="65">
        <v>69</v>
      </c>
      <c r="P74" s="87">
        <f t="shared" si="5"/>
        <v>0.03</v>
      </c>
      <c r="Q74" s="68">
        <v>4.9800000000000004</v>
      </c>
      <c r="R74" s="68" t="str" cm="1">
        <f t="array" ref="R74">_xlfn.SWITCH(ROUND(Q74,0),5,"Excellent",4,"Good",3,"Ok","Bad")</f>
        <v>Excellent</v>
      </c>
      <c r="S74" s="17">
        <v>61</v>
      </c>
      <c r="T74" s="17" t="str">
        <f t="shared" si="6"/>
        <v>No</v>
      </c>
      <c r="U74" s="82">
        <v>40631</v>
      </c>
      <c r="V74" s="82">
        <v>43919</v>
      </c>
      <c r="W74" s="17">
        <v>24</v>
      </c>
      <c r="X74" s="17" t="str">
        <f t="shared" si="7"/>
        <v>Active</v>
      </c>
      <c r="Y74" s="17" t="s">
        <v>15615</v>
      </c>
      <c r="Z74" s="17"/>
    </row>
    <row r="75" spans="1:26" x14ac:dyDescent="0.25">
      <c r="A75">
        <v>74</v>
      </c>
      <c r="B75" s="17" t="s">
        <v>82</v>
      </c>
      <c r="C75" s="17">
        <v>175</v>
      </c>
      <c r="D75" s="17" t="str">
        <f>INDEX(Hosts!$A:$O,MATCH(Places!$C75,Hosts!$A:$A,0),MATCH(Places!D$1,Hosts!$1:$1,0))</f>
        <v>Within a few hours</v>
      </c>
      <c r="E75" s="87">
        <f>INDEX(Hosts!$A:$O,MATCH(Places!$C75,Hosts!$A:$A,0),MATCH(Places!E$1,Hosts!$1:$1,0))</f>
        <v>1</v>
      </c>
      <c r="F75" s="87">
        <f>INDEX(Hosts!$A:$O,MATCH(Places!$C75,Hosts!$A:$A,0),MATCH(Places!F$1,Hosts!$1:$1,0))</f>
        <v>0.88</v>
      </c>
      <c r="G75" s="17" t="str">
        <f>INDEX(Hosts!$A:$O,MATCH(Places!$C75,Hosts!$A:$A,0),MATCH(Places!G$1,Hosts!$1:$1,0))</f>
        <v>No</v>
      </c>
      <c r="H75" s="17">
        <v>20</v>
      </c>
      <c r="I75" s="17" t="str">
        <f>INDEX(Neighborhoods!$A:$C,MATCH(Places!$H75,Neighborhoods!$A:$A,0),MATCH(Places!I$1,Neighborhoods!$1:$1,0))</f>
        <v>Manhattan</v>
      </c>
      <c r="J75" s="17" t="str">
        <f>INDEX(Neighborhoods!$A:$C,MATCH(Places!$H75,Neighborhoods!$A:$A,0),MATCH(Places!J$1,Neighborhoods!$1:$1,0))</f>
        <v>Upper West Side</v>
      </c>
      <c r="K75" s="17" t="s">
        <v>1</v>
      </c>
      <c r="L75" s="17" t="str">
        <f t="shared" si="4"/>
        <v>Yes</v>
      </c>
      <c r="M75" s="17">
        <v>1</v>
      </c>
      <c r="N75" s="17" t="str" cm="1">
        <f t="array" ref="N75">_xlfn.IFS(M75&lt;=2,"Small",M75&lt;=5,"Medium",M75&gt;5,"Large")</f>
        <v>Small</v>
      </c>
      <c r="O75" s="65">
        <v>109</v>
      </c>
      <c r="P75" s="87">
        <f t="shared" si="5"/>
        <v>0.03</v>
      </c>
      <c r="Q75" s="68">
        <v>4.17</v>
      </c>
      <c r="R75" s="68" t="str" cm="1">
        <f t="array" ref="R75">_xlfn.SWITCH(ROUND(Q75,0),5,"Excellent",4,"Good",3,"Ok","Bad")</f>
        <v>Good</v>
      </c>
      <c r="S75" s="17">
        <v>112</v>
      </c>
      <c r="T75" s="17" t="str">
        <f t="shared" si="6"/>
        <v>No</v>
      </c>
      <c r="U75" s="82">
        <v>40690</v>
      </c>
      <c r="V75" s="82">
        <v>43766</v>
      </c>
      <c r="W75" s="17">
        <v>365</v>
      </c>
      <c r="X75" s="17" t="str">
        <f t="shared" si="7"/>
        <v>Active</v>
      </c>
      <c r="Y75" s="17" t="s">
        <v>15615</v>
      </c>
      <c r="Z75" s="17"/>
    </row>
    <row r="76" spans="1:26" x14ac:dyDescent="0.25">
      <c r="A76">
        <v>75</v>
      </c>
      <c r="B76" s="17" t="s">
        <v>1858</v>
      </c>
      <c r="C76" s="17">
        <v>602</v>
      </c>
      <c r="D76" s="17" t="str">
        <f>INDEX(Hosts!$A:$O,MATCH(Places!$C76,Hosts!$A:$A,0),MATCH(Places!D$1,Hosts!$1:$1,0))</f>
        <v>Within an hour</v>
      </c>
      <c r="E76" s="87">
        <f>INDEX(Hosts!$A:$O,MATCH(Places!$C76,Hosts!$A:$A,0),MATCH(Places!E$1,Hosts!$1:$1,0))</f>
        <v>1</v>
      </c>
      <c r="F76" s="87">
        <f>INDEX(Hosts!$A:$O,MATCH(Places!$C76,Hosts!$A:$A,0),MATCH(Places!F$1,Hosts!$1:$1,0))</f>
        <v>0.5</v>
      </c>
      <c r="G76" s="17" t="str">
        <f>INDEX(Hosts!$A:$O,MATCH(Places!$C76,Hosts!$A:$A,0),MATCH(Places!G$1,Hosts!$1:$1,0))</f>
        <v>No</v>
      </c>
      <c r="H76" s="17">
        <v>11</v>
      </c>
      <c r="I76" s="17" t="str">
        <f>INDEX(Neighborhoods!$A:$C,MATCH(Places!$H76,Neighborhoods!$A:$A,0),MATCH(Places!I$1,Neighborhoods!$1:$1,0))</f>
        <v>Brooklyn</v>
      </c>
      <c r="J76" s="17" t="str">
        <f>INDEX(Neighborhoods!$A:$C,MATCH(Places!$H76,Neighborhoods!$A:$A,0),MATCH(Places!J$1,Neighborhoods!$1:$1,0))</f>
        <v>Greenpoint</v>
      </c>
      <c r="K76" s="17" t="s">
        <v>11822</v>
      </c>
      <c r="L76" s="17" t="str">
        <f t="shared" si="4"/>
        <v>No</v>
      </c>
      <c r="M76" s="17">
        <v>2</v>
      </c>
      <c r="N76" s="17" t="str" cm="1">
        <f t="array" ref="N76">_xlfn.IFS(M76&lt;=2,"Small",M76&lt;=5,"Medium",M76&gt;5,"Large")</f>
        <v>Small</v>
      </c>
      <c r="O76" s="65">
        <v>175</v>
      </c>
      <c r="P76" s="87">
        <f t="shared" si="5"/>
        <v>0.03</v>
      </c>
      <c r="Q76" s="68">
        <v>5</v>
      </c>
      <c r="R76" s="68" t="str" cm="1">
        <f t="array" ref="R76">_xlfn.SWITCH(ROUND(Q76,0),5,"Excellent",4,"Good",3,"Ok","Bad")</f>
        <v>Excellent</v>
      </c>
      <c r="S76" s="17">
        <v>17</v>
      </c>
      <c r="T76" s="17" t="str">
        <f t="shared" si="6"/>
        <v>No</v>
      </c>
      <c r="U76" s="82">
        <v>42823</v>
      </c>
      <c r="V76" s="82">
        <v>43709</v>
      </c>
      <c r="W76" s="17">
        <v>0</v>
      </c>
      <c r="X76" s="17" t="str">
        <f t="shared" si="7"/>
        <v>Inactive</v>
      </c>
      <c r="Y76" s="17" t="s">
        <v>15616</v>
      </c>
      <c r="Z76" s="17"/>
    </row>
    <row r="77" spans="1:26" x14ac:dyDescent="0.25">
      <c r="A77">
        <v>76</v>
      </c>
      <c r="B77" s="17" t="s">
        <v>976</v>
      </c>
      <c r="C77" s="17">
        <v>2249</v>
      </c>
      <c r="D77" s="17" t="str">
        <f>INDEX(Hosts!$A:$O,MATCH(Places!$C77,Hosts!$A:$A,0),MATCH(Places!D$1,Hosts!$1:$1,0))</f>
        <v>Within a day</v>
      </c>
      <c r="E77" s="87">
        <f>INDEX(Hosts!$A:$O,MATCH(Places!$C77,Hosts!$A:$A,0),MATCH(Places!E$1,Hosts!$1:$1,0))</f>
        <v>1</v>
      </c>
      <c r="F77" s="87">
        <f>INDEX(Hosts!$A:$O,MATCH(Places!$C77,Hosts!$A:$A,0),MATCH(Places!F$1,Hosts!$1:$1,0))</f>
        <v>0.72</v>
      </c>
      <c r="G77" s="17" t="str">
        <f>INDEX(Hosts!$A:$O,MATCH(Places!$C77,Hosts!$A:$A,0),MATCH(Places!G$1,Hosts!$1:$1,0))</f>
        <v>Yes</v>
      </c>
      <c r="H77" s="17">
        <v>8</v>
      </c>
      <c r="I77" s="17" t="str">
        <f>INDEX(Neighborhoods!$A:$C,MATCH(Places!$H77,Neighborhoods!$A:$A,0),MATCH(Places!I$1,Neighborhoods!$1:$1,0))</f>
        <v>Brooklyn</v>
      </c>
      <c r="J77" s="17" t="str">
        <f>INDEX(Neighborhoods!$A:$C,MATCH(Places!$H77,Neighborhoods!$A:$A,0),MATCH(Places!J$1,Neighborhoods!$1:$1,0))</f>
        <v>Bushwick</v>
      </c>
      <c r="K77" s="17" t="s">
        <v>1</v>
      </c>
      <c r="L77" s="17" t="str">
        <f t="shared" si="4"/>
        <v>Yes</v>
      </c>
      <c r="M77" s="17">
        <v>2</v>
      </c>
      <c r="N77" s="17" t="str" cm="1">
        <f t="array" ref="N77">_xlfn.IFS(M77&lt;=2,"Small",M77&lt;=5,"Medium",M77&gt;5,"Large")</f>
        <v>Small</v>
      </c>
      <c r="O77" s="65">
        <v>65</v>
      </c>
      <c r="P77" s="87">
        <f t="shared" si="5"/>
        <v>0.03</v>
      </c>
      <c r="Q77" s="68">
        <v>4.88</v>
      </c>
      <c r="R77" s="68" t="str" cm="1">
        <f t="array" ref="R77">_xlfn.SWITCH(ROUND(Q77,0),5,"Excellent",4,"Good",3,"Ok","Bad")</f>
        <v>Excellent</v>
      </c>
      <c r="S77" s="17">
        <v>77</v>
      </c>
      <c r="T77" s="17" t="str">
        <f t="shared" si="6"/>
        <v>No</v>
      </c>
      <c r="U77" s="82">
        <v>42146</v>
      </c>
      <c r="V77" s="82">
        <v>43750</v>
      </c>
      <c r="W77" s="17">
        <v>89</v>
      </c>
      <c r="X77" s="17" t="str">
        <f t="shared" si="7"/>
        <v>Active</v>
      </c>
      <c r="Y77" s="17" t="s">
        <v>15615</v>
      </c>
      <c r="Z77" s="17"/>
    </row>
    <row r="78" spans="1:26" x14ac:dyDescent="0.25">
      <c r="A78">
        <v>77</v>
      </c>
      <c r="B78" s="17" t="s">
        <v>83</v>
      </c>
      <c r="C78" s="17">
        <v>182</v>
      </c>
      <c r="D78" s="17" t="str">
        <f>INDEX(Hosts!$A:$O,MATCH(Places!$C78,Hosts!$A:$A,0),MATCH(Places!D$1,Hosts!$1:$1,0))</f>
        <v>Within a day</v>
      </c>
      <c r="E78" s="87">
        <f>INDEX(Hosts!$A:$O,MATCH(Places!$C78,Hosts!$A:$A,0),MATCH(Places!E$1,Hosts!$1:$1,0))</f>
        <v>1</v>
      </c>
      <c r="F78" s="87">
        <f>INDEX(Hosts!$A:$O,MATCH(Places!$C78,Hosts!$A:$A,0),MATCH(Places!F$1,Hosts!$1:$1,0))</f>
        <v>0.38</v>
      </c>
      <c r="G78" s="17" t="str">
        <f>INDEX(Hosts!$A:$O,MATCH(Places!$C78,Hosts!$A:$A,0),MATCH(Places!G$1,Hosts!$1:$1,0))</f>
        <v>No</v>
      </c>
      <c r="H78" s="17">
        <v>20</v>
      </c>
      <c r="I78" s="17" t="str">
        <f>INDEX(Neighborhoods!$A:$C,MATCH(Places!$H78,Neighborhoods!$A:$A,0),MATCH(Places!I$1,Neighborhoods!$1:$1,0))</f>
        <v>Manhattan</v>
      </c>
      <c r="J78" s="17" t="str">
        <f>INDEX(Neighborhoods!$A:$C,MATCH(Places!$H78,Neighborhoods!$A:$A,0),MATCH(Places!J$1,Neighborhoods!$1:$1,0))</f>
        <v>Upper West Side</v>
      </c>
      <c r="K78" s="17" t="s">
        <v>11822</v>
      </c>
      <c r="L78" s="17" t="str">
        <f t="shared" si="4"/>
        <v>No</v>
      </c>
      <c r="M78" s="17">
        <v>2</v>
      </c>
      <c r="N78" s="17" t="str" cm="1">
        <f t="array" ref="N78">_xlfn.IFS(M78&lt;=2,"Small",M78&lt;=5,"Medium",M78&gt;5,"Large")</f>
        <v>Small</v>
      </c>
      <c r="O78" s="65">
        <v>199</v>
      </c>
      <c r="P78" s="87">
        <f t="shared" si="5"/>
        <v>0.03</v>
      </c>
      <c r="Q78" s="68">
        <v>5</v>
      </c>
      <c r="R78" s="68" t="str" cm="1">
        <f t="array" ref="R78">_xlfn.SWITCH(ROUND(Q78,0),5,"Excellent",4,"Good",3,"Ok","Bad")</f>
        <v>Excellent</v>
      </c>
      <c r="S78" s="17">
        <v>33</v>
      </c>
      <c r="T78" s="17" t="str">
        <f t="shared" si="6"/>
        <v>No</v>
      </c>
      <c r="U78" s="82">
        <v>40813</v>
      </c>
      <c r="V78" s="82">
        <v>43906</v>
      </c>
      <c r="W78" s="17">
        <v>363</v>
      </c>
      <c r="X78" s="17" t="str">
        <f t="shared" si="7"/>
        <v>Active</v>
      </c>
      <c r="Y78" s="17" t="s">
        <v>15615</v>
      </c>
      <c r="Z78" s="17"/>
    </row>
    <row r="79" spans="1:26" x14ac:dyDescent="0.25">
      <c r="A79">
        <v>78</v>
      </c>
      <c r="B79" s="17" t="s">
        <v>84</v>
      </c>
      <c r="C79" s="17">
        <v>187</v>
      </c>
      <c r="D79" s="17" t="str">
        <f>INDEX(Hosts!$A:$O,MATCH(Places!$C79,Hosts!$A:$A,0),MATCH(Places!D$1,Hosts!$1:$1,0))</f>
        <v>Within a day</v>
      </c>
      <c r="E79" s="87">
        <f>INDEX(Hosts!$A:$O,MATCH(Places!$C79,Hosts!$A:$A,0),MATCH(Places!E$1,Hosts!$1:$1,0))</f>
        <v>0.79</v>
      </c>
      <c r="F79" s="87">
        <f>INDEX(Hosts!$A:$O,MATCH(Places!$C79,Hosts!$A:$A,0),MATCH(Places!F$1,Hosts!$1:$1,0))</f>
        <v>0.56000000000000005</v>
      </c>
      <c r="G79" s="17" t="str">
        <f>INDEX(Hosts!$A:$O,MATCH(Places!$C79,Hosts!$A:$A,0),MATCH(Places!G$1,Hosts!$1:$1,0))</f>
        <v>No</v>
      </c>
      <c r="H79" s="17">
        <v>20</v>
      </c>
      <c r="I79" s="17" t="str">
        <f>INDEX(Neighborhoods!$A:$C,MATCH(Places!$H79,Neighborhoods!$A:$A,0),MATCH(Places!I$1,Neighborhoods!$1:$1,0))</f>
        <v>Manhattan</v>
      </c>
      <c r="J79" s="17" t="str">
        <f>INDEX(Neighborhoods!$A:$C,MATCH(Places!$H79,Neighborhoods!$A:$A,0),MATCH(Places!J$1,Neighborhoods!$1:$1,0))</f>
        <v>Upper West Side</v>
      </c>
      <c r="K79" s="17" t="s">
        <v>11822</v>
      </c>
      <c r="L79" s="17" t="str">
        <f t="shared" si="4"/>
        <v>No</v>
      </c>
      <c r="M79" s="17">
        <v>2</v>
      </c>
      <c r="N79" s="17" t="str" cm="1">
        <f t="array" ref="N79">_xlfn.IFS(M79&lt;=2,"Small",M79&lt;=5,"Medium",M79&gt;5,"Large")</f>
        <v>Small</v>
      </c>
      <c r="O79" s="65">
        <v>150</v>
      </c>
      <c r="P79" s="87">
        <f t="shared" si="5"/>
        <v>0.03</v>
      </c>
      <c r="Q79" s="68">
        <v>4.82</v>
      </c>
      <c r="R79" s="68" t="str" cm="1">
        <f t="array" ref="R79">_xlfn.SWITCH(ROUND(Q79,0),5,"Excellent",4,"Good",3,"Ok","Bad")</f>
        <v>Excellent</v>
      </c>
      <c r="S79" s="17">
        <v>50</v>
      </c>
      <c r="T79" s="17" t="str">
        <f t="shared" si="6"/>
        <v>No</v>
      </c>
      <c r="U79" s="82">
        <v>41030</v>
      </c>
      <c r="V79" s="82">
        <v>43907</v>
      </c>
      <c r="W79" s="17">
        <v>73</v>
      </c>
      <c r="X79" s="17" t="str">
        <f t="shared" si="7"/>
        <v>Active</v>
      </c>
      <c r="Y79" s="17" t="s">
        <v>15616</v>
      </c>
      <c r="Z79" s="17"/>
    </row>
    <row r="80" spans="1:26" x14ac:dyDescent="0.25">
      <c r="A80">
        <v>79</v>
      </c>
      <c r="B80" s="17" t="s">
        <v>85</v>
      </c>
      <c r="C80" s="17">
        <v>129</v>
      </c>
      <c r="D80" s="17" t="str">
        <f>INDEX(Hosts!$A:$O,MATCH(Places!$C80,Hosts!$A:$A,0),MATCH(Places!D$1,Hosts!$1:$1,0))</f>
        <v>Within an hour</v>
      </c>
      <c r="E80" s="87">
        <f>INDEX(Hosts!$A:$O,MATCH(Places!$C80,Hosts!$A:$A,0),MATCH(Places!E$1,Hosts!$1:$1,0))</f>
        <v>1</v>
      </c>
      <c r="F80" s="87">
        <f>INDEX(Hosts!$A:$O,MATCH(Places!$C80,Hosts!$A:$A,0),MATCH(Places!F$1,Hosts!$1:$1,0))</f>
        <v>0.96</v>
      </c>
      <c r="G80" s="17" t="str">
        <f>INDEX(Hosts!$A:$O,MATCH(Places!$C80,Hosts!$A:$A,0),MATCH(Places!G$1,Hosts!$1:$1,0))</f>
        <v>Yes</v>
      </c>
      <c r="H80" s="17">
        <v>12</v>
      </c>
      <c r="I80" s="17" t="str">
        <f>INDEX(Neighborhoods!$A:$C,MATCH(Places!$H80,Neighborhoods!$A:$A,0),MATCH(Places!I$1,Neighborhoods!$1:$1,0))</f>
        <v>Brooklyn</v>
      </c>
      <c r="J80" s="17" t="str">
        <f>INDEX(Neighborhoods!$A:$C,MATCH(Places!$H80,Neighborhoods!$A:$A,0),MATCH(Places!J$1,Neighborhoods!$1:$1,0))</f>
        <v>Williamsburg</v>
      </c>
      <c r="K80" s="17" t="s">
        <v>11822</v>
      </c>
      <c r="L80" s="17" t="str">
        <f t="shared" si="4"/>
        <v>No</v>
      </c>
      <c r="M80" s="17">
        <v>4</v>
      </c>
      <c r="N80" s="17" t="str" cm="1">
        <f t="array" ref="N80">_xlfn.IFS(M80&lt;=2,"Small",M80&lt;=5,"Medium",M80&gt;5,"Large")</f>
        <v>Medium</v>
      </c>
      <c r="O80" s="65">
        <v>187</v>
      </c>
      <c r="P80" s="87">
        <f t="shared" si="5"/>
        <v>0.03</v>
      </c>
      <c r="Q80" s="68">
        <v>5</v>
      </c>
      <c r="R80" s="68" t="str" cm="1">
        <f t="array" ref="R80">_xlfn.SWITCH(ROUND(Q80,0),5,"Excellent",4,"Good",3,"Ok","Bad")</f>
        <v>Excellent</v>
      </c>
      <c r="S80" s="17">
        <v>90</v>
      </c>
      <c r="T80" s="17" t="str">
        <f t="shared" si="6"/>
        <v>No</v>
      </c>
      <c r="U80" s="82">
        <v>40721</v>
      </c>
      <c r="V80" s="82">
        <v>44043</v>
      </c>
      <c r="W80" s="17">
        <v>261</v>
      </c>
      <c r="X80" s="17" t="str">
        <f t="shared" si="7"/>
        <v>Active</v>
      </c>
      <c r="Y80" s="17" t="s">
        <v>15616</v>
      </c>
      <c r="Z80" s="17"/>
    </row>
    <row r="81" spans="1:26" x14ac:dyDescent="0.25">
      <c r="A81">
        <v>80</v>
      </c>
      <c r="B81" s="17" t="s">
        <v>86</v>
      </c>
      <c r="C81" s="17">
        <v>191</v>
      </c>
      <c r="D81" s="17" t="str">
        <f>INDEX(Hosts!$A:$O,MATCH(Places!$C81,Hosts!$A:$A,0),MATCH(Places!D$1,Hosts!$1:$1,0))</f>
        <v>Within a day</v>
      </c>
      <c r="E81" s="87">
        <f>INDEX(Hosts!$A:$O,MATCH(Places!$C81,Hosts!$A:$A,0),MATCH(Places!E$1,Hosts!$1:$1,0))</f>
        <v>0.6</v>
      </c>
      <c r="F81" s="87">
        <f>INDEX(Hosts!$A:$O,MATCH(Places!$C81,Hosts!$A:$A,0),MATCH(Places!F$1,Hosts!$1:$1,0))</f>
        <v>0.2</v>
      </c>
      <c r="G81" s="17" t="str">
        <f>INDEX(Hosts!$A:$O,MATCH(Places!$C81,Hosts!$A:$A,0),MATCH(Places!G$1,Hosts!$1:$1,0))</f>
        <v>No</v>
      </c>
      <c r="H81" s="17">
        <v>12</v>
      </c>
      <c r="I81" s="17" t="str">
        <f>INDEX(Neighborhoods!$A:$C,MATCH(Places!$H81,Neighborhoods!$A:$A,0),MATCH(Places!I$1,Neighborhoods!$1:$1,0))</f>
        <v>Brooklyn</v>
      </c>
      <c r="J81" s="17" t="str">
        <f>INDEX(Neighborhoods!$A:$C,MATCH(Places!$H81,Neighborhoods!$A:$A,0),MATCH(Places!J$1,Neighborhoods!$1:$1,0))</f>
        <v>Williamsburg</v>
      </c>
      <c r="K81" s="17" t="s">
        <v>11822</v>
      </c>
      <c r="L81" s="17" t="str">
        <f t="shared" si="4"/>
        <v>No</v>
      </c>
      <c r="M81" s="17">
        <v>2</v>
      </c>
      <c r="N81" s="17" t="str" cm="1">
        <f t="array" ref="N81">_xlfn.IFS(M81&lt;=2,"Small",M81&lt;=5,"Medium",M81&gt;5,"Large")</f>
        <v>Small</v>
      </c>
      <c r="O81" s="65">
        <v>134.43</v>
      </c>
      <c r="P81" s="87">
        <f t="shared" si="5"/>
        <v>0.03</v>
      </c>
      <c r="Q81" s="68">
        <v>4.74</v>
      </c>
      <c r="R81" s="68" t="str" cm="1">
        <f t="array" ref="R81">_xlfn.SWITCH(ROUND(Q81,0),5,"Excellent",4,"Good",3,"Ok","Bad")</f>
        <v>Excellent</v>
      </c>
      <c r="S81" s="17">
        <v>70</v>
      </c>
      <c r="T81" s="17" t="str">
        <f t="shared" si="6"/>
        <v>No</v>
      </c>
      <c r="U81" s="82">
        <v>40631</v>
      </c>
      <c r="V81" s="82">
        <v>43821</v>
      </c>
      <c r="W81" s="17">
        <v>267</v>
      </c>
      <c r="X81" s="17" t="str">
        <f t="shared" si="7"/>
        <v>Active</v>
      </c>
      <c r="Y81" s="17" t="s">
        <v>15615</v>
      </c>
      <c r="Z81" s="17"/>
    </row>
    <row r="82" spans="1:26" x14ac:dyDescent="0.25">
      <c r="A82">
        <v>81</v>
      </c>
      <c r="B82" s="17" t="s">
        <v>87</v>
      </c>
      <c r="C82" s="17">
        <v>180</v>
      </c>
      <c r="D82" s="17" t="str">
        <f>INDEX(Hosts!$A:$O,MATCH(Places!$C82,Hosts!$A:$A,0),MATCH(Places!D$1,Hosts!$1:$1,0))</f>
        <v>Within a few hours</v>
      </c>
      <c r="E82" s="87">
        <f>INDEX(Hosts!$A:$O,MATCH(Places!$C82,Hosts!$A:$A,0),MATCH(Places!E$1,Hosts!$1:$1,0))</f>
        <v>0.7</v>
      </c>
      <c r="F82" s="87">
        <f>INDEX(Hosts!$A:$O,MATCH(Places!$C82,Hosts!$A:$A,0),MATCH(Places!F$1,Hosts!$1:$1,0))</f>
        <v>0.74</v>
      </c>
      <c r="G82" s="17" t="str">
        <f>INDEX(Hosts!$A:$O,MATCH(Places!$C82,Hosts!$A:$A,0),MATCH(Places!G$1,Hosts!$1:$1,0))</f>
        <v>No</v>
      </c>
      <c r="H82" s="17">
        <v>14</v>
      </c>
      <c r="I82" s="17" t="str">
        <f>INDEX(Neighborhoods!$A:$C,MATCH(Places!$H82,Neighborhoods!$A:$A,0),MATCH(Places!I$1,Neighborhoods!$1:$1,0))</f>
        <v>Manhattan</v>
      </c>
      <c r="J82" s="17" t="str">
        <f>INDEX(Neighborhoods!$A:$C,MATCH(Places!$H82,Neighborhoods!$A:$A,0),MATCH(Places!J$1,Neighborhoods!$1:$1,0))</f>
        <v>East Harlem</v>
      </c>
      <c r="K82" s="17" t="s">
        <v>11822</v>
      </c>
      <c r="L82" s="17" t="str">
        <f t="shared" si="4"/>
        <v>No</v>
      </c>
      <c r="M82" s="17">
        <v>3</v>
      </c>
      <c r="N82" s="17" t="str" cm="1">
        <f t="array" ref="N82">_xlfn.IFS(M82&lt;=2,"Small",M82&lt;=5,"Medium",M82&gt;5,"Large")</f>
        <v>Medium</v>
      </c>
      <c r="O82" s="65">
        <v>63</v>
      </c>
      <c r="P82" s="87">
        <f t="shared" si="5"/>
        <v>0.03</v>
      </c>
      <c r="Q82" s="68">
        <v>4.3600000000000003</v>
      </c>
      <c r="R82" s="68" t="str" cm="1">
        <f t="array" ref="R82">_xlfn.SWITCH(ROUND(Q82,0),5,"Excellent",4,"Good",3,"Ok","Bad")</f>
        <v>Good</v>
      </c>
      <c r="S82" s="17">
        <v>36</v>
      </c>
      <c r="T82" s="17" t="str">
        <f t="shared" si="6"/>
        <v>No</v>
      </c>
      <c r="U82" s="82">
        <v>40800</v>
      </c>
      <c r="V82" s="82">
        <v>44033</v>
      </c>
      <c r="W82" s="17">
        <v>284</v>
      </c>
      <c r="X82" s="17" t="str">
        <f t="shared" si="7"/>
        <v>Active</v>
      </c>
      <c r="Y82" s="17" t="s">
        <v>15615</v>
      </c>
      <c r="Z82" s="17"/>
    </row>
    <row r="83" spans="1:26" x14ac:dyDescent="0.25">
      <c r="A83">
        <v>82</v>
      </c>
      <c r="B83" s="17" t="s">
        <v>88</v>
      </c>
      <c r="C83" s="17">
        <v>145</v>
      </c>
      <c r="D83" s="17" t="str">
        <f>INDEX(Hosts!$A:$O,MATCH(Places!$C83,Hosts!$A:$A,0),MATCH(Places!D$1,Hosts!$1:$1,0))</f>
        <v>Within an hour</v>
      </c>
      <c r="E83" s="87">
        <f>INDEX(Hosts!$A:$O,MATCH(Places!$C83,Hosts!$A:$A,0),MATCH(Places!E$1,Hosts!$1:$1,0))</f>
        <v>0.9</v>
      </c>
      <c r="F83" s="87">
        <f>INDEX(Hosts!$A:$O,MATCH(Places!$C83,Hosts!$A:$A,0),MATCH(Places!F$1,Hosts!$1:$1,0))</f>
        <v>1</v>
      </c>
      <c r="G83" s="17" t="str">
        <f>INDEX(Hosts!$A:$O,MATCH(Places!$C83,Hosts!$A:$A,0),MATCH(Places!G$1,Hosts!$1:$1,0))</f>
        <v>Yes</v>
      </c>
      <c r="H83" s="17">
        <v>21</v>
      </c>
      <c r="I83" s="17" t="str">
        <f>INDEX(Neighborhoods!$A:$C,MATCH(Places!$H83,Neighborhoods!$A:$A,0),MATCH(Places!I$1,Neighborhoods!$1:$1,0))</f>
        <v>Queens</v>
      </c>
      <c r="J83" s="17" t="str">
        <f>INDEX(Neighborhoods!$A:$C,MATCH(Places!$H83,Neighborhoods!$A:$A,0),MATCH(Places!J$1,Neighborhoods!$1:$1,0))</f>
        <v>Astoria</v>
      </c>
      <c r="K83" s="17" t="s">
        <v>11822</v>
      </c>
      <c r="L83" s="17" t="str">
        <f t="shared" si="4"/>
        <v>No</v>
      </c>
      <c r="M83" s="17">
        <v>3</v>
      </c>
      <c r="N83" s="17" t="str" cm="1">
        <f t="array" ref="N83">_xlfn.IFS(M83&lt;=2,"Small",M83&lt;=5,"Medium",M83&gt;5,"Large")</f>
        <v>Medium</v>
      </c>
      <c r="O83" s="65">
        <v>119</v>
      </c>
      <c r="P83" s="87">
        <f t="shared" si="5"/>
        <v>0.03</v>
      </c>
      <c r="Q83" s="68">
        <v>4.74</v>
      </c>
      <c r="R83" s="68" t="str" cm="1">
        <f t="array" ref="R83">_xlfn.SWITCH(ROUND(Q83,0),5,"Excellent",4,"Good",3,"Ok","Bad")</f>
        <v>Excellent</v>
      </c>
      <c r="S83" s="17">
        <v>223</v>
      </c>
      <c r="T83" s="17" t="str">
        <f t="shared" si="6"/>
        <v>No</v>
      </c>
      <c r="U83" s="82">
        <v>40707</v>
      </c>
      <c r="V83" s="82">
        <v>43828</v>
      </c>
      <c r="W83" s="17">
        <v>351</v>
      </c>
      <c r="X83" s="17" t="str">
        <f t="shared" si="7"/>
        <v>Active</v>
      </c>
      <c r="Y83" s="17" t="s">
        <v>15616</v>
      </c>
      <c r="Z83" s="17"/>
    </row>
    <row r="84" spans="1:26" x14ac:dyDescent="0.25">
      <c r="A84">
        <v>83</v>
      </c>
      <c r="B84" s="17" t="s">
        <v>89</v>
      </c>
      <c r="C84" s="17">
        <v>210</v>
      </c>
      <c r="D84" s="17" t="str">
        <f>INDEX(Hosts!$A:$O,MATCH(Places!$C84,Hosts!$A:$A,0),MATCH(Places!D$1,Hosts!$1:$1,0))</f>
        <v>Within a few hours</v>
      </c>
      <c r="E84" s="87">
        <f>INDEX(Hosts!$A:$O,MATCH(Places!$C84,Hosts!$A:$A,0),MATCH(Places!E$1,Hosts!$1:$1,0))</f>
        <v>1</v>
      </c>
      <c r="F84" s="87">
        <f>INDEX(Hosts!$A:$O,MATCH(Places!$C84,Hosts!$A:$A,0),MATCH(Places!F$1,Hosts!$1:$1,0))</f>
        <v>0.92</v>
      </c>
      <c r="G84" s="17" t="str">
        <f>INDEX(Hosts!$A:$O,MATCH(Places!$C84,Hosts!$A:$A,0),MATCH(Places!G$1,Hosts!$1:$1,0))</f>
        <v>No</v>
      </c>
      <c r="H84" s="17">
        <v>15</v>
      </c>
      <c r="I84" s="17" t="str">
        <f>INDEX(Neighborhoods!$A:$C,MATCH(Places!$H84,Neighborhoods!$A:$A,0),MATCH(Places!I$1,Neighborhoods!$1:$1,0))</f>
        <v>Manhattan</v>
      </c>
      <c r="J84" s="17" t="str">
        <f>INDEX(Neighborhoods!$A:$C,MATCH(Places!$H84,Neighborhoods!$A:$A,0),MATCH(Places!J$1,Neighborhoods!$1:$1,0))</f>
        <v>East Village</v>
      </c>
      <c r="K84" s="17" t="s">
        <v>1</v>
      </c>
      <c r="L84" s="17" t="str">
        <f t="shared" si="4"/>
        <v>Yes</v>
      </c>
      <c r="M84" s="17">
        <v>2</v>
      </c>
      <c r="N84" s="17" t="str" cm="1">
        <f t="array" ref="N84">_xlfn.IFS(M84&lt;=2,"Small",M84&lt;=5,"Medium",M84&gt;5,"Large")</f>
        <v>Small</v>
      </c>
      <c r="O84" s="65">
        <v>57</v>
      </c>
      <c r="P84" s="87">
        <f t="shared" si="5"/>
        <v>0.03</v>
      </c>
      <c r="Q84" s="68">
        <v>4.62</v>
      </c>
      <c r="R84" s="68" t="str" cm="1">
        <f t="array" ref="R84">_xlfn.SWITCH(ROUND(Q84,0),5,"Excellent",4,"Good",3,"Ok","Bad")</f>
        <v>Excellent</v>
      </c>
      <c r="S84" s="17">
        <v>200</v>
      </c>
      <c r="T84" s="17" t="str">
        <f t="shared" si="6"/>
        <v>No</v>
      </c>
      <c r="U84" s="82">
        <v>40679</v>
      </c>
      <c r="V84" s="82">
        <v>44051</v>
      </c>
      <c r="W84" s="17">
        <v>0</v>
      </c>
      <c r="X84" s="17" t="str">
        <f t="shared" si="7"/>
        <v>Inactive</v>
      </c>
      <c r="Y84" s="17" t="s">
        <v>15615</v>
      </c>
      <c r="Z84" s="17"/>
    </row>
    <row r="85" spans="1:26" x14ac:dyDescent="0.25">
      <c r="A85">
        <v>84</v>
      </c>
      <c r="B85" s="17" t="s">
        <v>90</v>
      </c>
      <c r="C85" s="17">
        <v>202</v>
      </c>
      <c r="D85" s="17" t="str">
        <f>INDEX(Hosts!$A:$O,MATCH(Places!$C85,Hosts!$A:$A,0),MATCH(Places!D$1,Hosts!$1:$1,0))</f>
        <v>Within an hour</v>
      </c>
      <c r="E85" s="87">
        <f>INDEX(Hosts!$A:$O,MATCH(Places!$C85,Hosts!$A:$A,0),MATCH(Places!E$1,Hosts!$1:$1,0))</f>
        <v>1</v>
      </c>
      <c r="F85" s="87">
        <f>INDEX(Hosts!$A:$O,MATCH(Places!$C85,Hosts!$A:$A,0),MATCH(Places!F$1,Hosts!$1:$1,0))</f>
        <v>0.96</v>
      </c>
      <c r="G85" s="17" t="str">
        <f>INDEX(Hosts!$A:$O,MATCH(Places!$C85,Hosts!$A:$A,0),MATCH(Places!G$1,Hosts!$1:$1,0))</f>
        <v>Yes</v>
      </c>
      <c r="H85" s="17">
        <v>11</v>
      </c>
      <c r="I85" s="17" t="str">
        <f>INDEX(Neighborhoods!$A:$C,MATCH(Places!$H85,Neighborhoods!$A:$A,0),MATCH(Places!I$1,Neighborhoods!$1:$1,0))</f>
        <v>Brooklyn</v>
      </c>
      <c r="J85" s="17" t="str">
        <f>INDEX(Neighborhoods!$A:$C,MATCH(Places!$H85,Neighborhoods!$A:$A,0),MATCH(Places!J$1,Neighborhoods!$1:$1,0))</f>
        <v>Greenpoint</v>
      </c>
      <c r="K85" s="17" t="s">
        <v>1</v>
      </c>
      <c r="L85" s="17" t="str">
        <f t="shared" si="4"/>
        <v>Yes</v>
      </c>
      <c r="M85" s="17">
        <v>4</v>
      </c>
      <c r="N85" s="17" t="str" cm="1">
        <f t="array" ref="N85">_xlfn.IFS(M85&lt;=2,"Small",M85&lt;=5,"Medium",M85&gt;5,"Large")</f>
        <v>Medium</v>
      </c>
      <c r="O85" s="65">
        <v>349</v>
      </c>
      <c r="P85" s="87">
        <f t="shared" si="5"/>
        <v>0.04</v>
      </c>
      <c r="Q85" s="68">
        <v>4.88</v>
      </c>
      <c r="R85" s="68" t="str" cm="1">
        <f t="array" ref="R85">_xlfn.SWITCH(ROUND(Q85,0),5,"Excellent",4,"Good",3,"Ok","Bad")</f>
        <v>Excellent</v>
      </c>
      <c r="S85" s="17">
        <v>8</v>
      </c>
      <c r="T85" s="17" t="str">
        <f t="shared" si="6"/>
        <v>No</v>
      </c>
      <c r="U85" s="82">
        <v>41029</v>
      </c>
      <c r="V85" s="82">
        <v>43307</v>
      </c>
      <c r="W85" s="17">
        <v>215</v>
      </c>
      <c r="X85" s="17" t="str">
        <f t="shared" si="7"/>
        <v>Active</v>
      </c>
      <c r="Y85" s="17" t="s">
        <v>15615</v>
      </c>
      <c r="Z85" s="17"/>
    </row>
    <row r="86" spans="1:26" x14ac:dyDescent="0.25">
      <c r="A86">
        <v>85</v>
      </c>
      <c r="B86" s="17" t="s">
        <v>91</v>
      </c>
      <c r="C86" s="17">
        <v>202</v>
      </c>
      <c r="D86" s="17" t="str">
        <f>INDEX(Hosts!$A:$O,MATCH(Places!$C86,Hosts!$A:$A,0),MATCH(Places!D$1,Hosts!$1:$1,0))</f>
        <v>Within an hour</v>
      </c>
      <c r="E86" s="87">
        <f>INDEX(Hosts!$A:$O,MATCH(Places!$C86,Hosts!$A:$A,0),MATCH(Places!E$1,Hosts!$1:$1,0))</f>
        <v>1</v>
      </c>
      <c r="F86" s="87">
        <f>INDEX(Hosts!$A:$O,MATCH(Places!$C86,Hosts!$A:$A,0),MATCH(Places!F$1,Hosts!$1:$1,0))</f>
        <v>0.96</v>
      </c>
      <c r="G86" s="17" t="str">
        <f>INDEX(Hosts!$A:$O,MATCH(Places!$C86,Hosts!$A:$A,0),MATCH(Places!G$1,Hosts!$1:$1,0))</f>
        <v>Yes</v>
      </c>
      <c r="H86" s="17">
        <v>11</v>
      </c>
      <c r="I86" s="17" t="str">
        <f>INDEX(Neighborhoods!$A:$C,MATCH(Places!$H86,Neighborhoods!$A:$A,0),MATCH(Places!I$1,Neighborhoods!$1:$1,0))</f>
        <v>Brooklyn</v>
      </c>
      <c r="J86" s="17" t="str">
        <f>INDEX(Neighborhoods!$A:$C,MATCH(Places!$H86,Neighborhoods!$A:$A,0),MATCH(Places!J$1,Neighborhoods!$1:$1,0))</f>
        <v>Greenpoint</v>
      </c>
      <c r="K86" s="17" t="s">
        <v>1</v>
      </c>
      <c r="L86" s="17" t="str">
        <f t="shared" si="4"/>
        <v>Yes</v>
      </c>
      <c r="M86" s="17">
        <v>4</v>
      </c>
      <c r="N86" s="17" t="str" cm="1">
        <f t="array" ref="N86">_xlfn.IFS(M86&lt;=2,"Small",M86&lt;=5,"Medium",M86&gt;5,"Large")</f>
        <v>Medium</v>
      </c>
      <c r="O86" s="65">
        <v>249</v>
      </c>
      <c r="P86" s="87">
        <f t="shared" si="5"/>
        <v>0.04</v>
      </c>
      <c r="Q86" s="68">
        <v>5</v>
      </c>
      <c r="R86" s="68" t="str" cm="1">
        <f t="array" ref="R86">_xlfn.SWITCH(ROUND(Q86,0),5,"Excellent",4,"Good",3,"Ok","Bad")</f>
        <v>Excellent</v>
      </c>
      <c r="S86" s="17">
        <v>4</v>
      </c>
      <c r="T86" s="17" t="str">
        <f t="shared" si="6"/>
        <v>No</v>
      </c>
      <c r="U86" s="82">
        <v>40867</v>
      </c>
      <c r="V86" s="82">
        <v>43688</v>
      </c>
      <c r="W86" s="17">
        <v>215</v>
      </c>
      <c r="X86" s="17" t="str">
        <f t="shared" si="7"/>
        <v>Active</v>
      </c>
      <c r="Y86" s="17" t="s">
        <v>15615</v>
      </c>
      <c r="Z86" s="17"/>
    </row>
    <row r="87" spans="1:26" x14ac:dyDescent="0.25">
      <c r="A87">
        <v>86</v>
      </c>
      <c r="B87" s="17" t="s">
        <v>91</v>
      </c>
      <c r="C87" s="17">
        <v>202</v>
      </c>
      <c r="D87" s="17" t="str">
        <f>INDEX(Hosts!$A:$O,MATCH(Places!$C87,Hosts!$A:$A,0),MATCH(Places!D$1,Hosts!$1:$1,0))</f>
        <v>Within an hour</v>
      </c>
      <c r="E87" s="87">
        <f>INDEX(Hosts!$A:$O,MATCH(Places!$C87,Hosts!$A:$A,0),MATCH(Places!E$1,Hosts!$1:$1,0))</f>
        <v>1</v>
      </c>
      <c r="F87" s="87">
        <f>INDEX(Hosts!$A:$O,MATCH(Places!$C87,Hosts!$A:$A,0),MATCH(Places!F$1,Hosts!$1:$1,0))</f>
        <v>0.96</v>
      </c>
      <c r="G87" s="17" t="str">
        <f>INDEX(Hosts!$A:$O,MATCH(Places!$C87,Hosts!$A:$A,0),MATCH(Places!G$1,Hosts!$1:$1,0))</f>
        <v>Yes</v>
      </c>
      <c r="H87" s="17">
        <v>11</v>
      </c>
      <c r="I87" s="17" t="str">
        <f>INDEX(Neighborhoods!$A:$C,MATCH(Places!$H87,Neighborhoods!$A:$A,0),MATCH(Places!I$1,Neighborhoods!$1:$1,0))</f>
        <v>Brooklyn</v>
      </c>
      <c r="J87" s="17" t="str">
        <f>INDEX(Neighborhoods!$A:$C,MATCH(Places!$H87,Neighborhoods!$A:$A,0),MATCH(Places!J$1,Neighborhoods!$1:$1,0))</f>
        <v>Greenpoint</v>
      </c>
      <c r="K87" s="17" t="s">
        <v>1</v>
      </c>
      <c r="L87" s="17" t="str">
        <f t="shared" si="4"/>
        <v>Yes</v>
      </c>
      <c r="M87" s="17">
        <v>4</v>
      </c>
      <c r="N87" s="17" t="str" cm="1">
        <f t="array" ref="N87">_xlfn.IFS(M87&lt;=2,"Small",M87&lt;=5,"Medium",M87&gt;5,"Large")</f>
        <v>Medium</v>
      </c>
      <c r="O87" s="65">
        <v>349</v>
      </c>
      <c r="P87" s="87">
        <f t="shared" si="5"/>
        <v>0.04</v>
      </c>
      <c r="Q87" s="68">
        <v>4.71</v>
      </c>
      <c r="R87" s="68" t="str" cm="1">
        <f t="array" ref="R87">_xlfn.SWITCH(ROUND(Q87,0),5,"Excellent",4,"Good",3,"Ok","Bad")</f>
        <v>Excellent</v>
      </c>
      <c r="S87" s="17">
        <v>7</v>
      </c>
      <c r="T87" s="17" t="str">
        <f t="shared" si="6"/>
        <v>No</v>
      </c>
      <c r="U87" s="82">
        <v>40834</v>
      </c>
      <c r="V87" s="82">
        <v>43609</v>
      </c>
      <c r="W87" s="17">
        <v>215</v>
      </c>
      <c r="X87" s="17" t="str">
        <f t="shared" si="7"/>
        <v>Active</v>
      </c>
      <c r="Y87" s="17" t="s">
        <v>15615</v>
      </c>
      <c r="Z87" s="17"/>
    </row>
    <row r="88" spans="1:26" x14ac:dyDescent="0.25">
      <c r="A88">
        <v>87</v>
      </c>
      <c r="B88" s="17" t="s">
        <v>92</v>
      </c>
      <c r="C88" s="17">
        <v>199</v>
      </c>
      <c r="D88" s="17" t="str">
        <f>INDEX(Hosts!$A:$O,MATCH(Places!$C88,Hosts!$A:$A,0),MATCH(Places!D$1,Hosts!$1:$1,0))</f>
        <v>Within a few hours</v>
      </c>
      <c r="E88" s="87">
        <f>INDEX(Hosts!$A:$O,MATCH(Places!$C88,Hosts!$A:$A,0),MATCH(Places!E$1,Hosts!$1:$1,0))</f>
        <v>1</v>
      </c>
      <c r="F88" s="87">
        <f>INDEX(Hosts!$A:$O,MATCH(Places!$C88,Hosts!$A:$A,0),MATCH(Places!F$1,Hosts!$1:$1,0))</f>
        <v>0.96</v>
      </c>
      <c r="G88" s="17" t="str">
        <f>INDEX(Hosts!$A:$O,MATCH(Places!$C88,Hosts!$A:$A,0),MATCH(Places!G$1,Hosts!$1:$1,0))</f>
        <v>Yes</v>
      </c>
      <c r="H88" s="17">
        <v>15</v>
      </c>
      <c r="I88" s="17" t="str">
        <f>INDEX(Neighborhoods!$A:$C,MATCH(Places!$H88,Neighborhoods!$A:$A,0),MATCH(Places!I$1,Neighborhoods!$1:$1,0))</f>
        <v>Manhattan</v>
      </c>
      <c r="J88" s="17" t="str">
        <f>INDEX(Neighborhoods!$A:$C,MATCH(Places!$H88,Neighborhoods!$A:$A,0),MATCH(Places!J$1,Neighborhoods!$1:$1,0))</f>
        <v>East Village</v>
      </c>
      <c r="K88" s="17" t="s">
        <v>11822</v>
      </c>
      <c r="L88" s="17" t="str">
        <f t="shared" si="4"/>
        <v>No</v>
      </c>
      <c r="M88" s="17">
        <v>2</v>
      </c>
      <c r="N88" s="17" t="str" cm="1">
        <f t="array" ref="N88">_xlfn.IFS(M88&lt;=2,"Small",M88&lt;=5,"Medium",M88&gt;5,"Large")</f>
        <v>Small</v>
      </c>
      <c r="O88" s="65">
        <v>180</v>
      </c>
      <c r="P88" s="87">
        <f t="shared" si="5"/>
        <v>0.03</v>
      </c>
      <c r="Q88" s="68">
        <v>4.91</v>
      </c>
      <c r="R88" s="68" t="str" cm="1">
        <f t="array" ref="R88">_xlfn.SWITCH(ROUND(Q88,0),5,"Excellent",4,"Good",3,"Ok","Bad")</f>
        <v>Excellent</v>
      </c>
      <c r="S88" s="17">
        <v>44</v>
      </c>
      <c r="T88" s="17" t="str">
        <f t="shared" si="6"/>
        <v>No</v>
      </c>
      <c r="U88" s="82">
        <v>40670</v>
      </c>
      <c r="V88" s="82">
        <v>43898</v>
      </c>
      <c r="W88" s="17">
        <v>76</v>
      </c>
      <c r="X88" s="17" t="str">
        <f t="shared" si="7"/>
        <v>Active</v>
      </c>
      <c r="Y88" s="17" t="s">
        <v>15615</v>
      </c>
      <c r="Z88" s="17"/>
    </row>
    <row r="89" spans="1:26" x14ac:dyDescent="0.25">
      <c r="A89">
        <v>88</v>
      </c>
      <c r="B89" s="17" t="s">
        <v>15329</v>
      </c>
      <c r="C89" s="17">
        <v>142</v>
      </c>
      <c r="D89" s="17" t="str">
        <f>INDEX(Hosts!$A:$O,MATCH(Places!$C89,Hosts!$A:$A,0),MATCH(Places!D$1,Hosts!$1:$1,0))</f>
        <v>Within a few hours</v>
      </c>
      <c r="E89" s="87">
        <f>INDEX(Hosts!$A:$O,MATCH(Places!$C89,Hosts!$A:$A,0),MATCH(Places!E$1,Hosts!$1:$1,0))</f>
        <v>1</v>
      </c>
      <c r="F89" s="87">
        <f>INDEX(Hosts!$A:$O,MATCH(Places!$C89,Hosts!$A:$A,0),MATCH(Places!F$1,Hosts!$1:$1,0))</f>
        <v>1</v>
      </c>
      <c r="G89" s="17" t="str">
        <f>INDEX(Hosts!$A:$O,MATCH(Places!$C89,Hosts!$A:$A,0),MATCH(Places!G$1,Hosts!$1:$1,0))</f>
        <v>Yes</v>
      </c>
      <c r="H89" s="17">
        <v>15</v>
      </c>
      <c r="I89" s="17" t="str">
        <f>INDEX(Neighborhoods!$A:$C,MATCH(Places!$H89,Neighborhoods!$A:$A,0),MATCH(Places!I$1,Neighborhoods!$1:$1,0))</f>
        <v>Manhattan</v>
      </c>
      <c r="J89" s="17" t="str">
        <f>INDEX(Neighborhoods!$A:$C,MATCH(Places!$H89,Neighborhoods!$A:$A,0),MATCH(Places!J$1,Neighborhoods!$1:$1,0))</f>
        <v>East Village</v>
      </c>
      <c r="K89" s="17" t="s">
        <v>11822</v>
      </c>
      <c r="L89" s="17" t="str">
        <f t="shared" si="4"/>
        <v>No</v>
      </c>
      <c r="M89" s="17">
        <v>2</v>
      </c>
      <c r="N89" s="17" t="str" cm="1">
        <f t="array" ref="N89">_xlfn.IFS(M89&lt;=2,"Small",M89&lt;=5,"Medium",M89&gt;5,"Large")</f>
        <v>Small</v>
      </c>
      <c r="O89" s="65">
        <v>124</v>
      </c>
      <c r="P89" s="87">
        <f t="shared" si="5"/>
        <v>0.03</v>
      </c>
      <c r="Q89" s="68">
        <v>4.7</v>
      </c>
      <c r="R89" s="68" t="str" cm="1">
        <f t="array" ref="R89">_xlfn.SWITCH(ROUND(Q89,0),5,"Excellent",4,"Good",3,"Ok","Bad")</f>
        <v>Excellent</v>
      </c>
      <c r="S89" s="17">
        <v>40</v>
      </c>
      <c r="T89" s="17" t="str">
        <f t="shared" si="6"/>
        <v>No</v>
      </c>
      <c r="U89" s="82">
        <v>40674</v>
      </c>
      <c r="V89" s="82">
        <v>43686</v>
      </c>
      <c r="W89" s="17">
        <v>347</v>
      </c>
      <c r="X89" s="17" t="str">
        <f t="shared" si="7"/>
        <v>Active</v>
      </c>
      <c r="Y89" s="17" t="s">
        <v>15615</v>
      </c>
      <c r="Z89" s="17"/>
    </row>
    <row r="90" spans="1:26" x14ac:dyDescent="0.25">
      <c r="A90">
        <v>89</v>
      </c>
      <c r="B90" s="17" t="s">
        <v>93</v>
      </c>
      <c r="C90" s="17">
        <v>218</v>
      </c>
      <c r="D90" s="17" t="str">
        <f>INDEX(Hosts!$A:$O,MATCH(Places!$C90,Hosts!$A:$A,0),MATCH(Places!D$1,Hosts!$1:$1,0))</f>
        <v>Within an hour</v>
      </c>
      <c r="E90" s="87">
        <f>INDEX(Hosts!$A:$O,MATCH(Places!$C90,Hosts!$A:$A,0),MATCH(Places!E$1,Hosts!$1:$1,0))</f>
        <v>1</v>
      </c>
      <c r="F90" s="87">
        <f>INDEX(Hosts!$A:$O,MATCH(Places!$C90,Hosts!$A:$A,0),MATCH(Places!F$1,Hosts!$1:$1,0))</f>
        <v>0.97</v>
      </c>
      <c r="G90" s="17" t="str">
        <f>INDEX(Hosts!$A:$O,MATCH(Places!$C90,Hosts!$A:$A,0),MATCH(Places!G$1,Hosts!$1:$1,0))</f>
        <v>Yes</v>
      </c>
      <c r="H90" s="17">
        <v>7</v>
      </c>
      <c r="I90" s="17" t="str">
        <f>INDEX(Neighborhoods!$A:$C,MATCH(Places!$H90,Neighborhoods!$A:$A,0),MATCH(Places!I$1,Neighborhoods!$1:$1,0))</f>
        <v>Brooklyn</v>
      </c>
      <c r="J90" s="17" t="str">
        <f>INDEX(Neighborhoods!$A:$C,MATCH(Places!$H90,Neighborhoods!$A:$A,0),MATCH(Places!J$1,Neighborhoods!$1:$1,0))</f>
        <v>Bedford-Stuyvesant</v>
      </c>
      <c r="K90" s="17" t="s">
        <v>11822</v>
      </c>
      <c r="L90" s="17" t="str">
        <f t="shared" si="4"/>
        <v>No</v>
      </c>
      <c r="M90" s="17">
        <v>6</v>
      </c>
      <c r="N90" s="17" t="str" cm="1">
        <f t="array" ref="N90">_xlfn.IFS(M90&lt;=2,"Small",M90&lt;=5,"Medium",M90&gt;5,"Large")</f>
        <v>Large</v>
      </c>
      <c r="O90" s="65">
        <v>133</v>
      </c>
      <c r="P90" s="87">
        <f t="shared" si="5"/>
        <v>0.03</v>
      </c>
      <c r="Q90" s="68">
        <v>4.82</v>
      </c>
      <c r="R90" s="68" t="str" cm="1">
        <f t="array" ref="R90">_xlfn.SWITCH(ROUND(Q90,0),5,"Excellent",4,"Good",3,"Ok","Bad")</f>
        <v>Excellent</v>
      </c>
      <c r="S90" s="17">
        <v>400</v>
      </c>
      <c r="T90" s="17" t="str">
        <f t="shared" si="6"/>
        <v>Yes</v>
      </c>
      <c r="U90" s="82">
        <v>40772</v>
      </c>
      <c r="V90" s="82">
        <v>43905</v>
      </c>
      <c r="W90" s="17">
        <v>225</v>
      </c>
      <c r="X90" s="17" t="str">
        <f t="shared" si="7"/>
        <v>Active</v>
      </c>
      <c r="Y90" s="17" t="s">
        <v>15615</v>
      </c>
      <c r="Z90" s="17"/>
    </row>
    <row r="91" spans="1:26" x14ac:dyDescent="0.25">
      <c r="A91">
        <v>90</v>
      </c>
      <c r="B91" s="17" t="s">
        <v>94</v>
      </c>
      <c r="C91" s="17">
        <v>217</v>
      </c>
      <c r="D91" s="17" t="str">
        <f>INDEX(Hosts!$A:$O,MATCH(Places!$C91,Hosts!$A:$A,0),MATCH(Places!D$1,Hosts!$1:$1,0))</f>
        <v>Within an hour</v>
      </c>
      <c r="E91" s="87">
        <f>INDEX(Hosts!$A:$O,MATCH(Places!$C91,Hosts!$A:$A,0),MATCH(Places!E$1,Hosts!$1:$1,0))</f>
        <v>1</v>
      </c>
      <c r="F91" s="87">
        <f>INDEX(Hosts!$A:$O,MATCH(Places!$C91,Hosts!$A:$A,0),MATCH(Places!F$1,Hosts!$1:$1,0))</f>
        <v>1</v>
      </c>
      <c r="G91" s="17" t="str">
        <f>INDEX(Hosts!$A:$O,MATCH(Places!$C91,Hosts!$A:$A,0),MATCH(Places!G$1,Hosts!$1:$1,0))</f>
        <v>Yes</v>
      </c>
      <c r="H91" s="17">
        <v>9</v>
      </c>
      <c r="I91" s="17" t="str">
        <f>INDEX(Neighborhoods!$A:$C,MATCH(Places!$H91,Neighborhoods!$A:$A,0),MATCH(Places!I$1,Neighborhoods!$1:$1,0))</f>
        <v>Brooklyn</v>
      </c>
      <c r="J91" s="17" t="str">
        <f>INDEX(Neighborhoods!$A:$C,MATCH(Places!$H91,Neighborhoods!$A:$A,0),MATCH(Places!J$1,Neighborhoods!$1:$1,0))</f>
        <v>Crown Heights</v>
      </c>
      <c r="K91" s="17" t="s">
        <v>11822</v>
      </c>
      <c r="L91" s="17" t="str">
        <f t="shared" si="4"/>
        <v>No</v>
      </c>
      <c r="M91" s="17">
        <v>2</v>
      </c>
      <c r="N91" s="17" t="str" cm="1">
        <f t="array" ref="N91">_xlfn.IFS(M91&lt;=2,"Small",M91&lt;=5,"Medium",M91&gt;5,"Large")</f>
        <v>Small</v>
      </c>
      <c r="O91" s="65">
        <v>125</v>
      </c>
      <c r="P91" s="87">
        <f t="shared" si="5"/>
        <v>0.03</v>
      </c>
      <c r="Q91" s="68">
        <v>4.84</v>
      </c>
      <c r="R91" s="68" t="str" cm="1">
        <f t="array" ref="R91">_xlfn.SWITCH(ROUND(Q91,0),5,"Excellent",4,"Good",3,"Ok","Bad")</f>
        <v>Excellent</v>
      </c>
      <c r="S91" s="17">
        <v>112</v>
      </c>
      <c r="T91" s="17" t="str">
        <f t="shared" si="6"/>
        <v>Yes</v>
      </c>
      <c r="U91" s="82">
        <v>40660</v>
      </c>
      <c r="V91" s="82">
        <v>43925</v>
      </c>
      <c r="W91" s="17">
        <v>358</v>
      </c>
      <c r="X91" s="17" t="str">
        <f t="shared" si="7"/>
        <v>Active</v>
      </c>
      <c r="Y91" s="17" t="s">
        <v>15616</v>
      </c>
      <c r="Z91" s="17"/>
    </row>
    <row r="92" spans="1:26" x14ac:dyDescent="0.25">
      <c r="A92">
        <v>91</v>
      </c>
      <c r="B92" s="17" t="s">
        <v>95</v>
      </c>
      <c r="C92" s="17">
        <v>114</v>
      </c>
      <c r="D92" s="17" t="str">
        <f>INDEX(Hosts!$A:$O,MATCH(Places!$C92,Hosts!$A:$A,0),MATCH(Places!D$1,Hosts!$1:$1,0))</f>
        <v>Within an hour</v>
      </c>
      <c r="E92" s="87">
        <f>INDEX(Hosts!$A:$O,MATCH(Places!$C92,Hosts!$A:$A,0),MATCH(Places!E$1,Hosts!$1:$1,0))</f>
        <v>1</v>
      </c>
      <c r="F92" s="87">
        <f>INDEX(Hosts!$A:$O,MATCH(Places!$C92,Hosts!$A:$A,0),MATCH(Places!F$1,Hosts!$1:$1,0))</f>
        <v>0.97</v>
      </c>
      <c r="G92" s="17" t="str">
        <f>INDEX(Hosts!$A:$O,MATCH(Places!$C92,Hosts!$A:$A,0),MATCH(Places!G$1,Hosts!$1:$1,0))</f>
        <v>Yes</v>
      </c>
      <c r="H92" s="17">
        <v>20</v>
      </c>
      <c r="I92" s="17" t="str">
        <f>INDEX(Neighborhoods!$A:$C,MATCH(Places!$H92,Neighborhoods!$A:$A,0),MATCH(Places!I$1,Neighborhoods!$1:$1,0))</f>
        <v>Manhattan</v>
      </c>
      <c r="J92" s="17" t="str">
        <f>INDEX(Neighborhoods!$A:$C,MATCH(Places!$H92,Neighborhoods!$A:$A,0),MATCH(Places!J$1,Neighborhoods!$1:$1,0))</f>
        <v>Upper West Side</v>
      </c>
      <c r="K92" s="17" t="s">
        <v>11822</v>
      </c>
      <c r="L92" s="17" t="str">
        <f t="shared" si="4"/>
        <v>No</v>
      </c>
      <c r="M92" s="17">
        <v>3</v>
      </c>
      <c r="N92" s="17" t="str" cm="1">
        <f t="array" ref="N92">_xlfn.IFS(M92&lt;=2,"Small",M92&lt;=5,"Medium",M92&gt;5,"Large")</f>
        <v>Medium</v>
      </c>
      <c r="O92" s="65">
        <v>212</v>
      </c>
      <c r="P92" s="87">
        <f t="shared" si="5"/>
        <v>0.04</v>
      </c>
      <c r="Q92" s="68">
        <v>4.7300000000000004</v>
      </c>
      <c r="R92" s="68" t="str" cm="1">
        <f t="array" ref="R92">_xlfn.SWITCH(ROUND(Q92,0),5,"Excellent",4,"Good",3,"Ok","Bad")</f>
        <v>Excellent</v>
      </c>
      <c r="S92" s="17">
        <v>45</v>
      </c>
      <c r="T92" s="17" t="str">
        <f t="shared" si="6"/>
        <v>No</v>
      </c>
      <c r="U92" s="82">
        <v>40692</v>
      </c>
      <c r="V92" s="82">
        <v>43101</v>
      </c>
      <c r="W92" s="17">
        <v>44</v>
      </c>
      <c r="X92" s="17" t="str">
        <f t="shared" si="7"/>
        <v>Active</v>
      </c>
      <c r="Y92" s="17" t="s">
        <v>15615</v>
      </c>
      <c r="Z92" s="17"/>
    </row>
    <row r="93" spans="1:26" x14ac:dyDescent="0.25">
      <c r="A93">
        <v>92</v>
      </c>
      <c r="B93" s="17" t="s">
        <v>13896</v>
      </c>
      <c r="C93" s="17">
        <v>215</v>
      </c>
      <c r="D93" s="17" t="str">
        <f>INDEX(Hosts!$A:$O,MATCH(Places!$C93,Hosts!$A:$A,0),MATCH(Places!D$1,Hosts!$1:$1,0))</f>
        <v>Within a day</v>
      </c>
      <c r="E93" s="87">
        <f>INDEX(Hosts!$A:$O,MATCH(Places!$C93,Hosts!$A:$A,0),MATCH(Places!E$1,Hosts!$1:$1,0))</f>
        <v>0.5</v>
      </c>
      <c r="F93" s="87">
        <f>INDEX(Hosts!$A:$O,MATCH(Places!$C93,Hosts!$A:$A,0),MATCH(Places!F$1,Hosts!$1:$1,0))</f>
        <v>0.45</v>
      </c>
      <c r="G93" s="17" t="str">
        <f>INDEX(Hosts!$A:$O,MATCH(Places!$C93,Hosts!$A:$A,0),MATCH(Places!G$1,Hosts!$1:$1,0))</f>
        <v>No</v>
      </c>
      <c r="H93" s="17">
        <v>12</v>
      </c>
      <c r="I93" s="17" t="str">
        <f>INDEX(Neighborhoods!$A:$C,MATCH(Places!$H93,Neighborhoods!$A:$A,0),MATCH(Places!I$1,Neighborhoods!$1:$1,0))</f>
        <v>Brooklyn</v>
      </c>
      <c r="J93" s="17" t="str">
        <f>INDEX(Neighborhoods!$A:$C,MATCH(Places!$H93,Neighborhoods!$A:$A,0),MATCH(Places!J$1,Neighborhoods!$1:$1,0))</f>
        <v>Williamsburg</v>
      </c>
      <c r="K93" s="17" t="s">
        <v>11822</v>
      </c>
      <c r="L93" s="17" t="str">
        <f t="shared" si="4"/>
        <v>No</v>
      </c>
      <c r="M93" s="17">
        <v>2</v>
      </c>
      <c r="N93" s="17" t="str" cm="1">
        <f t="array" ref="N93">_xlfn.IFS(M93&lt;=2,"Small",M93&lt;=5,"Medium",M93&gt;5,"Large")</f>
        <v>Small</v>
      </c>
      <c r="O93" s="65">
        <v>175</v>
      </c>
      <c r="P93" s="87">
        <f t="shared" si="5"/>
        <v>0.03</v>
      </c>
      <c r="Q93" s="68">
        <v>4.9000000000000004</v>
      </c>
      <c r="R93" s="68" t="str" cm="1">
        <f t="array" ref="R93">_xlfn.SWITCH(ROUND(Q93,0),5,"Excellent",4,"Good",3,"Ok","Bad")</f>
        <v>Excellent</v>
      </c>
      <c r="S93" s="17">
        <v>133</v>
      </c>
      <c r="T93" s="17" t="str">
        <f t="shared" si="6"/>
        <v>Yes</v>
      </c>
      <c r="U93" s="82">
        <v>41538</v>
      </c>
      <c r="V93" s="82">
        <v>43831</v>
      </c>
      <c r="W93" s="17">
        <v>365</v>
      </c>
      <c r="X93" s="17" t="str">
        <f t="shared" si="7"/>
        <v>Active</v>
      </c>
      <c r="Y93" s="17" t="s">
        <v>15615</v>
      </c>
      <c r="Z93" s="17"/>
    </row>
    <row r="94" spans="1:26" x14ac:dyDescent="0.25">
      <c r="A94">
        <v>93</v>
      </c>
      <c r="B94" s="17" t="s">
        <v>96</v>
      </c>
      <c r="C94" s="17">
        <v>202</v>
      </c>
      <c r="D94" s="17" t="str">
        <f>INDEX(Hosts!$A:$O,MATCH(Places!$C94,Hosts!$A:$A,0),MATCH(Places!D$1,Hosts!$1:$1,0))</f>
        <v>Within an hour</v>
      </c>
      <c r="E94" s="87">
        <f>INDEX(Hosts!$A:$O,MATCH(Places!$C94,Hosts!$A:$A,0),MATCH(Places!E$1,Hosts!$1:$1,0))</f>
        <v>1</v>
      </c>
      <c r="F94" s="87">
        <f>INDEX(Hosts!$A:$O,MATCH(Places!$C94,Hosts!$A:$A,0),MATCH(Places!F$1,Hosts!$1:$1,0))</f>
        <v>0.96</v>
      </c>
      <c r="G94" s="17" t="str">
        <f>INDEX(Hosts!$A:$O,MATCH(Places!$C94,Hosts!$A:$A,0),MATCH(Places!G$1,Hosts!$1:$1,0))</f>
        <v>Yes</v>
      </c>
      <c r="H94" s="17">
        <v>11</v>
      </c>
      <c r="I94" s="17" t="str">
        <f>INDEX(Neighborhoods!$A:$C,MATCH(Places!$H94,Neighborhoods!$A:$A,0),MATCH(Places!I$1,Neighborhoods!$1:$1,0))</f>
        <v>Brooklyn</v>
      </c>
      <c r="J94" s="17" t="str">
        <f>INDEX(Neighborhoods!$A:$C,MATCH(Places!$H94,Neighborhoods!$A:$A,0),MATCH(Places!J$1,Neighborhoods!$1:$1,0))</f>
        <v>Greenpoint</v>
      </c>
      <c r="K94" s="17" t="s">
        <v>1</v>
      </c>
      <c r="L94" s="17" t="str">
        <f t="shared" si="4"/>
        <v>Yes</v>
      </c>
      <c r="M94" s="17">
        <v>6</v>
      </c>
      <c r="N94" s="17" t="str" cm="1">
        <f t="array" ref="N94">_xlfn.IFS(M94&lt;=2,"Small",M94&lt;=5,"Medium",M94&gt;5,"Large")</f>
        <v>Large</v>
      </c>
      <c r="O94" s="65">
        <v>599</v>
      </c>
      <c r="P94" s="87">
        <f t="shared" si="5"/>
        <v>0.05</v>
      </c>
      <c r="Q94" s="68">
        <v>4.33</v>
      </c>
      <c r="R94" s="68" t="str" cm="1">
        <f t="array" ref="R94">_xlfn.SWITCH(ROUND(Q94,0),5,"Excellent",4,"Good",3,"Ok","Bad")</f>
        <v>Good</v>
      </c>
      <c r="S94" s="17">
        <v>9</v>
      </c>
      <c r="T94" s="17" t="str">
        <f t="shared" si="6"/>
        <v>No</v>
      </c>
      <c r="U94" s="82">
        <v>40714</v>
      </c>
      <c r="V94" s="82">
        <v>43239</v>
      </c>
      <c r="W94" s="17">
        <v>215</v>
      </c>
      <c r="X94" s="17" t="str">
        <f t="shared" si="7"/>
        <v>Active</v>
      </c>
      <c r="Y94" s="17" t="s">
        <v>15615</v>
      </c>
      <c r="Z94" s="17"/>
    </row>
    <row r="95" spans="1:26" x14ac:dyDescent="0.25">
      <c r="A95">
        <v>94</v>
      </c>
      <c r="B95" s="17" t="s">
        <v>97</v>
      </c>
      <c r="C95" s="17">
        <v>174</v>
      </c>
      <c r="D95" s="17" t="str">
        <f>INDEX(Hosts!$A:$O,MATCH(Places!$C95,Hosts!$A:$A,0),MATCH(Places!D$1,Hosts!$1:$1,0))</f>
        <v>Within a day</v>
      </c>
      <c r="E95" s="87">
        <f>INDEX(Hosts!$A:$O,MATCH(Places!$C95,Hosts!$A:$A,0),MATCH(Places!E$1,Hosts!$1:$1,0))</f>
        <v>0.5</v>
      </c>
      <c r="F95" s="87">
        <f>INDEX(Hosts!$A:$O,MATCH(Places!$C95,Hosts!$A:$A,0),MATCH(Places!F$1,Hosts!$1:$1,0))</f>
        <v>0.78</v>
      </c>
      <c r="G95" s="17" t="str">
        <f>INDEX(Hosts!$A:$O,MATCH(Places!$C95,Hosts!$A:$A,0),MATCH(Places!G$1,Hosts!$1:$1,0))</f>
        <v>No</v>
      </c>
      <c r="H95" s="17">
        <v>9</v>
      </c>
      <c r="I95" s="17" t="str">
        <f>INDEX(Neighborhoods!$A:$C,MATCH(Places!$H95,Neighborhoods!$A:$A,0),MATCH(Places!I$1,Neighborhoods!$1:$1,0))</f>
        <v>Brooklyn</v>
      </c>
      <c r="J95" s="17" t="str">
        <f>INDEX(Neighborhoods!$A:$C,MATCH(Places!$H95,Neighborhoods!$A:$A,0),MATCH(Places!J$1,Neighborhoods!$1:$1,0))</f>
        <v>Crown Heights</v>
      </c>
      <c r="K95" s="17" t="s">
        <v>11822</v>
      </c>
      <c r="L95" s="17" t="str">
        <f t="shared" si="4"/>
        <v>No</v>
      </c>
      <c r="M95" s="17">
        <v>4</v>
      </c>
      <c r="N95" s="17" t="str" cm="1">
        <f t="array" ref="N95">_xlfn.IFS(M95&lt;=2,"Small",M95&lt;=5,"Medium",M95&gt;5,"Large")</f>
        <v>Medium</v>
      </c>
      <c r="O95" s="65">
        <v>68</v>
      </c>
      <c r="P95" s="87">
        <f t="shared" si="5"/>
        <v>0.03</v>
      </c>
      <c r="Q95" s="68">
        <v>4.28</v>
      </c>
      <c r="R95" s="68" t="str" cm="1">
        <f t="array" ref="R95">_xlfn.SWITCH(ROUND(Q95,0),5,"Excellent",4,"Good",3,"Ok","Bad")</f>
        <v>Good</v>
      </c>
      <c r="S95" s="17">
        <v>18</v>
      </c>
      <c r="T95" s="17" t="str">
        <f t="shared" si="6"/>
        <v>No</v>
      </c>
      <c r="U95" s="82">
        <v>40791</v>
      </c>
      <c r="V95" s="82">
        <v>43953</v>
      </c>
      <c r="W95" s="17">
        <v>166</v>
      </c>
      <c r="X95" s="17" t="str">
        <f t="shared" si="7"/>
        <v>Active</v>
      </c>
      <c r="Y95" s="17" t="s">
        <v>15615</v>
      </c>
      <c r="Z95" s="17"/>
    </row>
    <row r="96" spans="1:26" x14ac:dyDescent="0.25">
      <c r="A96">
        <v>95</v>
      </c>
      <c r="B96" s="17" t="s">
        <v>98</v>
      </c>
      <c r="C96" s="17">
        <v>233</v>
      </c>
      <c r="D96" s="17" t="str">
        <f>INDEX(Hosts!$A:$O,MATCH(Places!$C96,Hosts!$A:$A,0),MATCH(Places!D$1,Hosts!$1:$1,0))</f>
        <v>Within an hour</v>
      </c>
      <c r="E96" s="87">
        <f>INDEX(Hosts!$A:$O,MATCH(Places!$C96,Hosts!$A:$A,0),MATCH(Places!E$1,Hosts!$1:$1,0))</f>
        <v>1</v>
      </c>
      <c r="F96" s="87">
        <f>INDEX(Hosts!$A:$O,MATCH(Places!$C96,Hosts!$A:$A,0),MATCH(Places!F$1,Hosts!$1:$1,0))</f>
        <v>0.98</v>
      </c>
      <c r="G96" s="17" t="str">
        <f>INDEX(Hosts!$A:$O,MATCH(Places!$C96,Hosts!$A:$A,0),MATCH(Places!G$1,Hosts!$1:$1,0))</f>
        <v>Yes</v>
      </c>
      <c r="H96" s="17">
        <v>16</v>
      </c>
      <c r="I96" s="17" t="str">
        <f>INDEX(Neighborhoods!$A:$C,MATCH(Places!$H96,Neighborhoods!$A:$A,0),MATCH(Places!I$1,Neighborhoods!$1:$1,0))</f>
        <v>Manhattan</v>
      </c>
      <c r="J96" s="17" t="str">
        <f>INDEX(Neighborhoods!$A:$C,MATCH(Places!$H96,Neighborhoods!$A:$A,0),MATCH(Places!J$1,Neighborhoods!$1:$1,0))</f>
        <v>Harlem</v>
      </c>
      <c r="K96" s="17" t="s">
        <v>1</v>
      </c>
      <c r="L96" s="17" t="str">
        <f t="shared" si="4"/>
        <v>Yes</v>
      </c>
      <c r="M96" s="17">
        <v>1</v>
      </c>
      <c r="N96" s="17" t="str" cm="1">
        <f t="array" ref="N96">_xlfn.IFS(M96&lt;=2,"Small",M96&lt;=5,"Medium",M96&gt;5,"Large")</f>
        <v>Small</v>
      </c>
      <c r="O96" s="65">
        <v>69</v>
      </c>
      <c r="P96" s="87">
        <f t="shared" si="5"/>
        <v>0.03</v>
      </c>
      <c r="Q96" s="68">
        <v>4.9800000000000004</v>
      </c>
      <c r="R96" s="68" t="str" cm="1">
        <f t="array" ref="R96">_xlfn.SWITCH(ROUND(Q96,0),5,"Excellent",4,"Good",3,"Ok","Bad")</f>
        <v>Excellent</v>
      </c>
      <c r="S96" s="17">
        <v>417</v>
      </c>
      <c r="T96" s="17" t="str">
        <f t="shared" si="6"/>
        <v>Yes</v>
      </c>
      <c r="U96" s="82">
        <v>40681</v>
      </c>
      <c r="V96" s="82">
        <v>43905</v>
      </c>
      <c r="W96" s="17">
        <v>318</v>
      </c>
      <c r="X96" s="17" t="str">
        <f t="shared" si="7"/>
        <v>Active</v>
      </c>
      <c r="Y96" s="17" t="s">
        <v>15615</v>
      </c>
      <c r="Z96" s="17"/>
    </row>
    <row r="97" spans="1:26" x14ac:dyDescent="0.25">
      <c r="A97">
        <v>96</v>
      </c>
      <c r="B97" s="17" t="s">
        <v>99</v>
      </c>
      <c r="C97" s="17">
        <v>234</v>
      </c>
      <c r="D97" s="17" t="str">
        <f>INDEX(Hosts!$A:$O,MATCH(Places!$C97,Hosts!$A:$A,0),MATCH(Places!D$1,Hosts!$1:$1,0))</f>
        <v>Within an hour</v>
      </c>
      <c r="E97" s="87">
        <f>INDEX(Hosts!$A:$O,MATCH(Places!$C97,Hosts!$A:$A,0),MATCH(Places!E$1,Hosts!$1:$1,0))</f>
        <v>1</v>
      </c>
      <c r="F97" s="87">
        <f>INDEX(Hosts!$A:$O,MATCH(Places!$C97,Hosts!$A:$A,0),MATCH(Places!F$1,Hosts!$1:$1,0))</f>
        <v>0.6</v>
      </c>
      <c r="G97" s="17" t="str">
        <f>INDEX(Hosts!$A:$O,MATCH(Places!$C97,Hosts!$A:$A,0),MATCH(Places!G$1,Hosts!$1:$1,0))</f>
        <v>Yes</v>
      </c>
      <c r="H97" s="17">
        <v>7</v>
      </c>
      <c r="I97" s="17" t="str">
        <f>INDEX(Neighborhoods!$A:$C,MATCH(Places!$H97,Neighborhoods!$A:$A,0),MATCH(Places!I$1,Neighborhoods!$1:$1,0))</f>
        <v>Brooklyn</v>
      </c>
      <c r="J97" s="17" t="str">
        <f>INDEX(Neighborhoods!$A:$C,MATCH(Places!$H97,Neighborhoods!$A:$A,0),MATCH(Places!J$1,Neighborhoods!$1:$1,0))</f>
        <v>Bedford-Stuyvesant</v>
      </c>
      <c r="K97" s="17" t="s">
        <v>11822</v>
      </c>
      <c r="L97" s="17" t="str">
        <f t="shared" si="4"/>
        <v>No</v>
      </c>
      <c r="M97" s="17">
        <v>4</v>
      </c>
      <c r="N97" s="17" t="str" cm="1">
        <f t="array" ref="N97">_xlfn.IFS(M97&lt;=2,"Small",M97&lt;=5,"Medium",M97&gt;5,"Large")</f>
        <v>Medium</v>
      </c>
      <c r="O97" s="65">
        <v>100</v>
      </c>
      <c r="P97" s="87">
        <f t="shared" si="5"/>
        <v>0.03</v>
      </c>
      <c r="Q97" s="68">
        <v>4.91</v>
      </c>
      <c r="R97" s="68" t="str" cm="1">
        <f t="array" ref="R97">_xlfn.SWITCH(ROUND(Q97,0),5,"Excellent",4,"Good",3,"Ok","Bad")</f>
        <v>Excellent</v>
      </c>
      <c r="S97" s="17">
        <v>97</v>
      </c>
      <c r="T97" s="17" t="str">
        <f t="shared" si="6"/>
        <v>No</v>
      </c>
      <c r="U97" s="82">
        <v>40684</v>
      </c>
      <c r="V97" s="82">
        <v>43891</v>
      </c>
      <c r="W97" s="17">
        <v>219</v>
      </c>
      <c r="X97" s="17" t="str">
        <f t="shared" si="7"/>
        <v>Active</v>
      </c>
      <c r="Y97" s="17" t="s">
        <v>15615</v>
      </c>
      <c r="Z97" s="17"/>
    </row>
    <row r="98" spans="1:26" x14ac:dyDescent="0.25">
      <c r="A98">
        <v>97</v>
      </c>
      <c r="B98" s="17" t="s">
        <v>15012</v>
      </c>
      <c r="C98" s="17">
        <v>236</v>
      </c>
      <c r="D98" s="17" t="str">
        <f>INDEX(Hosts!$A:$O,MATCH(Places!$C98,Hosts!$A:$A,0),MATCH(Places!D$1,Hosts!$1:$1,0))</f>
        <v>A few days or more</v>
      </c>
      <c r="E98" s="87">
        <f>INDEX(Hosts!$A:$O,MATCH(Places!$C98,Hosts!$A:$A,0),MATCH(Places!E$1,Hosts!$1:$1,0))</f>
        <v>0</v>
      </c>
      <c r="F98" s="87">
        <f>INDEX(Hosts!$A:$O,MATCH(Places!$C98,Hosts!$A:$A,0),MATCH(Places!F$1,Hosts!$1:$1,0))</f>
        <v>0.5</v>
      </c>
      <c r="G98" s="17" t="str">
        <f>INDEX(Hosts!$A:$O,MATCH(Places!$C98,Hosts!$A:$A,0),MATCH(Places!G$1,Hosts!$1:$1,0))</f>
        <v>No</v>
      </c>
      <c r="H98" s="17">
        <v>16</v>
      </c>
      <c r="I98" s="17" t="str">
        <f>INDEX(Neighborhoods!$A:$C,MATCH(Places!$H98,Neighborhoods!$A:$A,0),MATCH(Places!I$1,Neighborhoods!$1:$1,0))</f>
        <v>Manhattan</v>
      </c>
      <c r="J98" s="17" t="str">
        <f>INDEX(Neighborhoods!$A:$C,MATCH(Places!$H98,Neighborhoods!$A:$A,0),MATCH(Places!J$1,Neighborhoods!$1:$1,0))</f>
        <v>Harlem</v>
      </c>
      <c r="K98" s="17" t="s">
        <v>1</v>
      </c>
      <c r="L98" s="17" t="str">
        <f t="shared" si="4"/>
        <v>Yes</v>
      </c>
      <c r="M98" s="17">
        <v>1</v>
      </c>
      <c r="N98" s="17" t="str" cm="1">
        <f t="array" ref="N98">_xlfn.IFS(M98&lt;=2,"Small",M98&lt;=5,"Medium",M98&gt;5,"Large")</f>
        <v>Small</v>
      </c>
      <c r="O98" s="65">
        <v>65</v>
      </c>
      <c r="P98" s="87">
        <f t="shared" si="5"/>
        <v>0.03</v>
      </c>
      <c r="Q98" s="68">
        <v>4.84</v>
      </c>
      <c r="R98" s="68" t="str" cm="1">
        <f t="array" ref="R98">_xlfn.SWITCH(ROUND(Q98,0),5,"Excellent",4,"Good",3,"Ok","Bad")</f>
        <v>Excellent</v>
      </c>
      <c r="S98" s="17">
        <v>37</v>
      </c>
      <c r="T98" s="17" t="str">
        <f t="shared" si="6"/>
        <v>No</v>
      </c>
      <c r="U98" s="82">
        <v>40686</v>
      </c>
      <c r="V98" s="82">
        <v>43768</v>
      </c>
      <c r="W98" s="17">
        <v>0</v>
      </c>
      <c r="X98" s="17" t="str">
        <f t="shared" si="7"/>
        <v>Inactive</v>
      </c>
      <c r="Y98" s="17" t="s">
        <v>15615</v>
      </c>
      <c r="Z98" s="17"/>
    </row>
    <row r="99" spans="1:26" x14ac:dyDescent="0.25">
      <c r="A99">
        <v>98</v>
      </c>
      <c r="B99" s="17" t="s">
        <v>100</v>
      </c>
      <c r="C99" s="17">
        <v>242</v>
      </c>
      <c r="D99" s="17" t="str">
        <f>INDEX(Hosts!$A:$O,MATCH(Places!$C99,Hosts!$A:$A,0),MATCH(Places!D$1,Hosts!$1:$1,0))</f>
        <v>Within an hour</v>
      </c>
      <c r="E99" s="87">
        <f>INDEX(Hosts!$A:$O,MATCH(Places!$C99,Hosts!$A:$A,0),MATCH(Places!E$1,Hosts!$1:$1,0))</f>
        <v>1</v>
      </c>
      <c r="F99" s="87">
        <f>INDEX(Hosts!$A:$O,MATCH(Places!$C99,Hosts!$A:$A,0),MATCH(Places!F$1,Hosts!$1:$1,0))</f>
        <v>0.55000000000000004</v>
      </c>
      <c r="G99" s="17" t="str">
        <f>INDEX(Hosts!$A:$O,MATCH(Places!$C99,Hosts!$A:$A,0),MATCH(Places!G$1,Hosts!$1:$1,0))</f>
        <v>No</v>
      </c>
      <c r="H99" s="17">
        <v>21</v>
      </c>
      <c r="I99" s="17" t="str">
        <f>INDEX(Neighborhoods!$A:$C,MATCH(Places!$H99,Neighborhoods!$A:$A,0),MATCH(Places!I$1,Neighborhoods!$1:$1,0))</f>
        <v>Queens</v>
      </c>
      <c r="J99" s="17" t="str">
        <f>INDEX(Neighborhoods!$A:$C,MATCH(Places!$H99,Neighborhoods!$A:$A,0),MATCH(Places!J$1,Neighborhoods!$1:$1,0))</f>
        <v>Astoria</v>
      </c>
      <c r="K99" s="17" t="s">
        <v>11822</v>
      </c>
      <c r="L99" s="17" t="str">
        <f t="shared" si="4"/>
        <v>No</v>
      </c>
      <c r="M99" s="17">
        <v>2</v>
      </c>
      <c r="N99" s="17" t="str" cm="1">
        <f t="array" ref="N99">_xlfn.IFS(M99&lt;=2,"Small",M99&lt;=5,"Medium",M99&gt;5,"Large")</f>
        <v>Small</v>
      </c>
      <c r="O99" s="65">
        <v>60</v>
      </c>
      <c r="P99" s="87">
        <f t="shared" si="5"/>
        <v>0.03</v>
      </c>
      <c r="Q99" s="68">
        <v>4.72</v>
      </c>
      <c r="R99" s="68" t="str" cm="1">
        <f t="array" ref="R99">_xlfn.SWITCH(ROUND(Q99,0),5,"Excellent",4,"Good",3,"Ok","Bad")</f>
        <v>Excellent</v>
      </c>
      <c r="S99" s="17">
        <v>32</v>
      </c>
      <c r="T99" s="17" t="str">
        <f t="shared" si="6"/>
        <v>No</v>
      </c>
      <c r="U99" s="82">
        <v>40806</v>
      </c>
      <c r="V99" s="82">
        <v>43877</v>
      </c>
      <c r="W99" s="17">
        <v>304</v>
      </c>
      <c r="X99" s="17" t="str">
        <f t="shared" si="7"/>
        <v>Active</v>
      </c>
      <c r="Y99" s="17" t="s">
        <v>15615</v>
      </c>
      <c r="Z99" s="17"/>
    </row>
    <row r="100" spans="1:26" x14ac:dyDescent="0.25">
      <c r="A100">
        <v>99</v>
      </c>
      <c r="B100" s="17" t="s">
        <v>101</v>
      </c>
      <c r="C100" s="17">
        <v>257</v>
      </c>
      <c r="D100" s="17" t="str">
        <f>INDEX(Hosts!$A:$O,MATCH(Places!$C100,Hosts!$A:$A,0),MATCH(Places!D$1,Hosts!$1:$1,0))</f>
        <v>Within an hour</v>
      </c>
      <c r="E100" s="87">
        <f>INDEX(Hosts!$A:$O,MATCH(Places!$C100,Hosts!$A:$A,0),MATCH(Places!E$1,Hosts!$1:$1,0))</f>
        <v>0.88</v>
      </c>
      <c r="F100" s="87">
        <f>INDEX(Hosts!$A:$O,MATCH(Places!$C100,Hosts!$A:$A,0),MATCH(Places!F$1,Hosts!$1:$1,0))</f>
        <v>0.98</v>
      </c>
      <c r="G100" s="17" t="str">
        <f>INDEX(Hosts!$A:$O,MATCH(Places!$C100,Hosts!$A:$A,0),MATCH(Places!G$1,Hosts!$1:$1,0))</f>
        <v>No</v>
      </c>
      <c r="H100" s="17">
        <v>15</v>
      </c>
      <c r="I100" s="17" t="str">
        <f>INDEX(Neighborhoods!$A:$C,MATCH(Places!$H100,Neighborhoods!$A:$A,0),MATCH(Places!I$1,Neighborhoods!$1:$1,0))</f>
        <v>Manhattan</v>
      </c>
      <c r="J100" s="17" t="str">
        <f>INDEX(Neighborhoods!$A:$C,MATCH(Places!$H100,Neighborhoods!$A:$A,0),MATCH(Places!J$1,Neighborhoods!$1:$1,0))</f>
        <v>East Village</v>
      </c>
      <c r="K100" s="17" t="s">
        <v>11822</v>
      </c>
      <c r="L100" s="17" t="str">
        <f t="shared" si="4"/>
        <v>No</v>
      </c>
      <c r="M100" s="17">
        <v>9</v>
      </c>
      <c r="N100" s="17" t="str" cm="1">
        <f t="array" ref="N100">_xlfn.IFS(M100&lt;=2,"Small",M100&lt;=5,"Medium",M100&gt;5,"Large")</f>
        <v>Large</v>
      </c>
      <c r="O100" s="65">
        <v>211</v>
      </c>
      <c r="P100" s="87">
        <f t="shared" si="5"/>
        <v>0.04</v>
      </c>
      <c r="Q100" s="68">
        <v>4.4800000000000004</v>
      </c>
      <c r="R100" s="68" t="str" cm="1">
        <f t="array" ref="R100">_xlfn.SWITCH(ROUND(Q100,0),5,"Excellent",4,"Good",3,"Ok","Bad")</f>
        <v>Good</v>
      </c>
      <c r="S100" s="17">
        <v>410</v>
      </c>
      <c r="T100" s="17" t="str">
        <f t="shared" si="6"/>
        <v>No</v>
      </c>
      <c r="U100" s="82">
        <v>41145</v>
      </c>
      <c r="V100" s="82">
        <v>44033</v>
      </c>
      <c r="W100" s="17">
        <v>0</v>
      </c>
      <c r="X100" s="17" t="str">
        <f t="shared" si="7"/>
        <v>Inactive</v>
      </c>
      <c r="Y100" s="17" t="s">
        <v>15616</v>
      </c>
      <c r="Z100" s="17"/>
    </row>
    <row r="101" spans="1:26" x14ac:dyDescent="0.25">
      <c r="A101">
        <v>100</v>
      </c>
      <c r="B101" s="17" t="s">
        <v>102</v>
      </c>
      <c r="C101" s="17">
        <v>141</v>
      </c>
      <c r="D101" s="17" t="str">
        <f>INDEX(Hosts!$A:$O,MATCH(Places!$C101,Hosts!$A:$A,0),MATCH(Places!D$1,Hosts!$1:$1,0))</f>
        <v>Within a few hours</v>
      </c>
      <c r="E101" s="87">
        <f>INDEX(Hosts!$A:$O,MATCH(Places!$C101,Hosts!$A:$A,0),MATCH(Places!E$1,Hosts!$1:$1,0))</f>
        <v>0.75</v>
      </c>
      <c r="F101" s="87">
        <f>INDEX(Hosts!$A:$O,MATCH(Places!$C101,Hosts!$A:$A,0),MATCH(Places!F$1,Hosts!$1:$1,0))</f>
        <v>1</v>
      </c>
      <c r="G101" s="17" t="str">
        <f>INDEX(Hosts!$A:$O,MATCH(Places!$C101,Hosts!$A:$A,0),MATCH(Places!G$1,Hosts!$1:$1,0))</f>
        <v>No</v>
      </c>
      <c r="H101" s="17">
        <v>16</v>
      </c>
      <c r="I101" s="17" t="str">
        <f>INDEX(Neighborhoods!$A:$C,MATCH(Places!$H101,Neighborhoods!$A:$A,0),MATCH(Places!I$1,Neighborhoods!$1:$1,0))</f>
        <v>Manhattan</v>
      </c>
      <c r="J101" s="17" t="str">
        <f>INDEX(Neighborhoods!$A:$C,MATCH(Places!$H101,Neighborhoods!$A:$A,0),MATCH(Places!J$1,Neighborhoods!$1:$1,0))</f>
        <v>Harlem</v>
      </c>
      <c r="K101" s="17" t="s">
        <v>11822</v>
      </c>
      <c r="L101" s="17" t="str">
        <f t="shared" si="4"/>
        <v>No</v>
      </c>
      <c r="M101" s="17">
        <v>5</v>
      </c>
      <c r="N101" s="17" t="str" cm="1">
        <f t="array" ref="N101">_xlfn.IFS(M101&lt;=2,"Small",M101&lt;=5,"Medium",M101&gt;5,"Large")</f>
        <v>Medium</v>
      </c>
      <c r="O101" s="65">
        <v>143</v>
      </c>
      <c r="P101" s="87">
        <f t="shared" si="5"/>
        <v>0.03</v>
      </c>
      <c r="Q101" s="68">
        <v>4.5199999999999996</v>
      </c>
      <c r="R101" s="68" t="str" cm="1">
        <f t="array" ref="R101">_xlfn.SWITCH(ROUND(Q101,0),5,"Excellent",4,"Good",3,"Ok","Bad")</f>
        <v>Excellent</v>
      </c>
      <c r="S101" s="17">
        <v>128</v>
      </c>
      <c r="T101" s="17" t="str">
        <f t="shared" si="6"/>
        <v>No</v>
      </c>
      <c r="U101" s="82">
        <v>40702</v>
      </c>
      <c r="V101" s="82">
        <v>43910</v>
      </c>
      <c r="W101" s="17">
        <v>360</v>
      </c>
      <c r="X101" s="17" t="str">
        <f t="shared" si="7"/>
        <v>Active</v>
      </c>
      <c r="Y101" s="17" t="s">
        <v>15615</v>
      </c>
      <c r="Z101" s="17"/>
    </row>
    <row r="102" spans="1:26" x14ac:dyDescent="0.25">
      <c r="A102">
        <v>101</v>
      </c>
      <c r="B102" s="17" t="s">
        <v>103</v>
      </c>
      <c r="C102" s="17">
        <v>264</v>
      </c>
      <c r="D102" s="17" t="str">
        <f>INDEX(Hosts!$A:$O,MATCH(Places!$C102,Hosts!$A:$A,0),MATCH(Places!D$1,Hosts!$1:$1,0))</f>
        <v>Within a few hours</v>
      </c>
      <c r="E102" s="87">
        <f>INDEX(Hosts!$A:$O,MATCH(Places!$C102,Hosts!$A:$A,0),MATCH(Places!E$1,Hosts!$1:$1,0))</f>
        <v>1</v>
      </c>
      <c r="F102" s="87">
        <f>INDEX(Hosts!$A:$O,MATCH(Places!$C102,Hosts!$A:$A,0),MATCH(Places!F$1,Hosts!$1:$1,0))</f>
        <v>1</v>
      </c>
      <c r="G102" s="17" t="str">
        <f>INDEX(Hosts!$A:$O,MATCH(Places!$C102,Hosts!$A:$A,0),MATCH(Places!G$1,Hosts!$1:$1,0))</f>
        <v>No</v>
      </c>
      <c r="H102" s="17">
        <v>10</v>
      </c>
      <c r="I102" s="17" t="str">
        <f>INDEX(Neighborhoods!$A:$C,MATCH(Places!$H102,Neighborhoods!$A:$A,0),MATCH(Places!I$1,Neighborhoods!$1:$1,0))</f>
        <v>Brooklyn</v>
      </c>
      <c r="J102" s="17" t="str">
        <f>INDEX(Neighborhoods!$A:$C,MATCH(Places!$H102,Neighborhoods!$A:$A,0),MATCH(Places!J$1,Neighborhoods!$1:$1,0))</f>
        <v>East Flatbush</v>
      </c>
      <c r="K102" s="17" t="s">
        <v>1</v>
      </c>
      <c r="L102" s="17" t="str">
        <f t="shared" si="4"/>
        <v>Yes</v>
      </c>
      <c r="M102" s="17">
        <v>2</v>
      </c>
      <c r="N102" s="17" t="str" cm="1">
        <f t="array" ref="N102">_xlfn.IFS(M102&lt;=2,"Small",M102&lt;=5,"Medium",M102&gt;5,"Large")</f>
        <v>Small</v>
      </c>
      <c r="O102" s="65">
        <v>50</v>
      </c>
      <c r="P102" s="87">
        <f t="shared" si="5"/>
        <v>0.03</v>
      </c>
      <c r="Q102" s="68">
        <v>4.75</v>
      </c>
      <c r="R102" s="68" t="str" cm="1">
        <f t="array" ref="R102">_xlfn.SWITCH(ROUND(Q102,0),5,"Excellent",4,"Good",3,"Ok","Bad")</f>
        <v>Excellent</v>
      </c>
      <c r="S102" s="17">
        <v>290</v>
      </c>
      <c r="T102" s="17" t="str">
        <f t="shared" si="6"/>
        <v>No</v>
      </c>
      <c r="U102" s="82">
        <v>40726</v>
      </c>
      <c r="V102" s="82">
        <v>43906</v>
      </c>
      <c r="W102" s="17">
        <v>178</v>
      </c>
      <c r="X102" s="17" t="str">
        <f t="shared" si="7"/>
        <v>Active</v>
      </c>
      <c r="Y102" s="17" t="s">
        <v>15615</v>
      </c>
      <c r="Z102" s="17"/>
    </row>
    <row r="103" spans="1:26" x14ac:dyDescent="0.25">
      <c r="A103">
        <v>102</v>
      </c>
      <c r="B103" s="17" t="s">
        <v>13929</v>
      </c>
      <c r="C103" s="17">
        <v>265</v>
      </c>
      <c r="D103" s="17" t="str">
        <f>INDEX(Hosts!$A:$O,MATCH(Places!$C103,Hosts!$A:$A,0),MATCH(Places!D$1,Hosts!$1:$1,0))</f>
        <v>A few days or more</v>
      </c>
      <c r="E103" s="87">
        <f>INDEX(Hosts!$A:$O,MATCH(Places!$C103,Hosts!$A:$A,0),MATCH(Places!E$1,Hosts!$1:$1,0))</f>
        <v>0.22</v>
      </c>
      <c r="F103" s="87">
        <f>INDEX(Hosts!$A:$O,MATCH(Places!$C103,Hosts!$A:$A,0),MATCH(Places!F$1,Hosts!$1:$1,0))</f>
        <v>0</v>
      </c>
      <c r="G103" s="17" t="str">
        <f>INDEX(Hosts!$A:$O,MATCH(Places!$C103,Hosts!$A:$A,0),MATCH(Places!G$1,Hosts!$1:$1,0))</f>
        <v>No</v>
      </c>
      <c r="H103" s="17">
        <v>12</v>
      </c>
      <c r="I103" s="17" t="str">
        <f>INDEX(Neighborhoods!$A:$C,MATCH(Places!$H103,Neighborhoods!$A:$A,0),MATCH(Places!I$1,Neighborhoods!$1:$1,0))</f>
        <v>Brooklyn</v>
      </c>
      <c r="J103" s="17" t="str">
        <f>INDEX(Neighborhoods!$A:$C,MATCH(Places!$H103,Neighborhoods!$A:$A,0),MATCH(Places!J$1,Neighborhoods!$1:$1,0))</f>
        <v>Williamsburg</v>
      </c>
      <c r="K103" s="17" t="s">
        <v>11822</v>
      </c>
      <c r="L103" s="17" t="str">
        <f t="shared" si="4"/>
        <v>No</v>
      </c>
      <c r="M103" s="17">
        <v>3</v>
      </c>
      <c r="N103" s="17" t="str" cm="1">
        <f t="array" ref="N103">_xlfn.IFS(M103&lt;=2,"Small",M103&lt;=5,"Medium",M103&gt;5,"Large")</f>
        <v>Medium</v>
      </c>
      <c r="O103" s="65">
        <v>100</v>
      </c>
      <c r="P103" s="87">
        <f t="shared" si="5"/>
        <v>0.03</v>
      </c>
      <c r="Q103" s="68">
        <v>4.88</v>
      </c>
      <c r="R103" s="68" t="str" cm="1">
        <f t="array" ref="R103">_xlfn.SWITCH(ROUND(Q103,0),5,"Excellent",4,"Good",3,"Ok","Bad")</f>
        <v>Excellent</v>
      </c>
      <c r="S103" s="17">
        <v>104</v>
      </c>
      <c r="T103" s="17" t="str">
        <f t="shared" si="6"/>
        <v>Yes</v>
      </c>
      <c r="U103" s="82">
        <v>40716</v>
      </c>
      <c r="V103" s="82">
        <v>43542</v>
      </c>
      <c r="W103" s="17">
        <v>227</v>
      </c>
      <c r="X103" s="17" t="str">
        <f t="shared" si="7"/>
        <v>Active</v>
      </c>
      <c r="Y103" s="17" t="s">
        <v>15615</v>
      </c>
      <c r="Z103" s="17"/>
    </row>
    <row r="104" spans="1:26" x14ac:dyDescent="0.25">
      <c r="A104">
        <v>103</v>
      </c>
      <c r="B104" s="17" t="s">
        <v>104</v>
      </c>
      <c r="C104" s="17">
        <v>267</v>
      </c>
      <c r="D104" s="17" t="str">
        <f>INDEX(Hosts!$A:$O,MATCH(Places!$C104,Hosts!$A:$A,0),MATCH(Places!D$1,Hosts!$1:$1,0))</f>
        <v>Within a few hours</v>
      </c>
      <c r="E104" s="87">
        <f>INDEX(Hosts!$A:$O,MATCH(Places!$C104,Hosts!$A:$A,0),MATCH(Places!E$1,Hosts!$1:$1,0))</f>
        <v>0.8</v>
      </c>
      <c r="F104" s="87">
        <f>INDEX(Hosts!$A:$O,MATCH(Places!$C104,Hosts!$A:$A,0),MATCH(Places!F$1,Hosts!$1:$1,0))</f>
        <v>0.48</v>
      </c>
      <c r="G104" s="17" t="str">
        <f>INDEX(Hosts!$A:$O,MATCH(Places!$C104,Hosts!$A:$A,0),MATCH(Places!G$1,Hosts!$1:$1,0))</f>
        <v>No</v>
      </c>
      <c r="H104" s="17">
        <v>9</v>
      </c>
      <c r="I104" s="17" t="str">
        <f>INDEX(Neighborhoods!$A:$C,MATCH(Places!$H104,Neighborhoods!$A:$A,0),MATCH(Places!I$1,Neighborhoods!$1:$1,0))</f>
        <v>Brooklyn</v>
      </c>
      <c r="J104" s="17" t="str">
        <f>INDEX(Neighborhoods!$A:$C,MATCH(Places!$H104,Neighborhoods!$A:$A,0),MATCH(Places!J$1,Neighborhoods!$1:$1,0))</f>
        <v>Crown Heights</v>
      </c>
      <c r="K104" s="17" t="s">
        <v>11822</v>
      </c>
      <c r="L104" s="17" t="str">
        <f t="shared" si="4"/>
        <v>No</v>
      </c>
      <c r="M104" s="17">
        <v>2</v>
      </c>
      <c r="N104" s="17" t="str" cm="1">
        <f t="array" ref="N104">_xlfn.IFS(M104&lt;=2,"Small",M104&lt;=5,"Medium",M104&gt;5,"Large")</f>
        <v>Small</v>
      </c>
      <c r="O104" s="65">
        <v>70</v>
      </c>
      <c r="P104" s="87">
        <f t="shared" si="5"/>
        <v>0.03</v>
      </c>
      <c r="Q104" s="68">
        <v>4.34</v>
      </c>
      <c r="R104" s="68" t="str" cm="1">
        <f t="array" ref="R104">_xlfn.SWITCH(ROUND(Q104,0),5,"Excellent",4,"Good",3,"Ok","Bad")</f>
        <v>Good</v>
      </c>
      <c r="S104" s="17">
        <v>76</v>
      </c>
      <c r="T104" s="17" t="str">
        <f t="shared" si="6"/>
        <v>No</v>
      </c>
      <c r="U104" s="82">
        <v>40797</v>
      </c>
      <c r="V104" s="82">
        <v>43859</v>
      </c>
      <c r="W104" s="17">
        <v>73</v>
      </c>
      <c r="X104" s="17" t="str">
        <f t="shared" si="7"/>
        <v>Active</v>
      </c>
      <c r="Y104" s="17" t="s">
        <v>15615</v>
      </c>
      <c r="Z104" s="17"/>
    </row>
    <row r="105" spans="1:26" x14ac:dyDescent="0.25">
      <c r="A105">
        <v>104</v>
      </c>
      <c r="B105" s="17" t="s">
        <v>105</v>
      </c>
      <c r="C105" s="17">
        <v>251</v>
      </c>
      <c r="D105" s="17" t="str">
        <f>INDEX(Hosts!$A:$O,MATCH(Places!$C105,Hosts!$A:$A,0),MATCH(Places!D$1,Hosts!$1:$1,0))</f>
        <v>Within an hour</v>
      </c>
      <c r="E105" s="87">
        <f>INDEX(Hosts!$A:$O,MATCH(Places!$C105,Hosts!$A:$A,0),MATCH(Places!E$1,Hosts!$1:$1,0))</f>
        <v>1</v>
      </c>
      <c r="F105" s="87">
        <f>INDEX(Hosts!$A:$O,MATCH(Places!$C105,Hosts!$A:$A,0),MATCH(Places!F$1,Hosts!$1:$1,0))</f>
        <v>0.96</v>
      </c>
      <c r="G105" s="17" t="str">
        <f>INDEX(Hosts!$A:$O,MATCH(Places!$C105,Hosts!$A:$A,0),MATCH(Places!G$1,Hosts!$1:$1,0))</f>
        <v>Yes</v>
      </c>
      <c r="H105" s="17">
        <v>16</v>
      </c>
      <c r="I105" s="17" t="str">
        <f>INDEX(Neighborhoods!$A:$C,MATCH(Places!$H105,Neighborhoods!$A:$A,0),MATCH(Places!I$1,Neighborhoods!$1:$1,0))</f>
        <v>Manhattan</v>
      </c>
      <c r="J105" s="17" t="str">
        <f>INDEX(Neighborhoods!$A:$C,MATCH(Places!$H105,Neighborhoods!$A:$A,0),MATCH(Places!J$1,Neighborhoods!$1:$1,0))</f>
        <v>Harlem</v>
      </c>
      <c r="K105" s="17" t="s">
        <v>11822</v>
      </c>
      <c r="L105" s="17" t="str">
        <f t="shared" si="4"/>
        <v>No</v>
      </c>
      <c r="M105" s="17">
        <v>5</v>
      </c>
      <c r="N105" s="17" t="str" cm="1">
        <f t="array" ref="N105">_xlfn.IFS(M105&lt;=2,"Small",M105&lt;=5,"Medium",M105&gt;5,"Large")</f>
        <v>Medium</v>
      </c>
      <c r="O105" s="65">
        <v>259</v>
      </c>
      <c r="P105" s="87">
        <f t="shared" si="5"/>
        <v>0.04</v>
      </c>
      <c r="Q105" s="68">
        <v>4.75</v>
      </c>
      <c r="R105" s="68" t="str" cm="1">
        <f t="array" ref="R105">_xlfn.SWITCH(ROUND(Q105,0),5,"Excellent",4,"Good",3,"Ok","Bad")</f>
        <v>Excellent</v>
      </c>
      <c r="S105" s="17">
        <v>20</v>
      </c>
      <c r="T105" s="17" t="str">
        <f t="shared" si="6"/>
        <v>No</v>
      </c>
      <c r="U105" s="82">
        <v>40727</v>
      </c>
      <c r="V105" s="82">
        <v>43763</v>
      </c>
      <c r="W105" s="17">
        <v>365</v>
      </c>
      <c r="X105" s="17" t="str">
        <f t="shared" si="7"/>
        <v>Active</v>
      </c>
      <c r="Y105" s="17" t="s">
        <v>15615</v>
      </c>
      <c r="Z105" s="17"/>
    </row>
    <row r="106" spans="1:26" x14ac:dyDescent="0.25">
      <c r="A106">
        <v>105</v>
      </c>
      <c r="B106" s="17" t="s">
        <v>106</v>
      </c>
      <c r="C106" s="17">
        <v>276</v>
      </c>
      <c r="D106" s="17" t="str">
        <f>INDEX(Hosts!$A:$O,MATCH(Places!$C106,Hosts!$A:$A,0),MATCH(Places!D$1,Hosts!$1:$1,0))</f>
        <v>Within a day</v>
      </c>
      <c r="E106" s="87">
        <f>INDEX(Hosts!$A:$O,MATCH(Places!$C106,Hosts!$A:$A,0),MATCH(Places!E$1,Hosts!$1:$1,0))</f>
        <v>0.6</v>
      </c>
      <c r="F106" s="87">
        <f>INDEX(Hosts!$A:$O,MATCH(Places!$C106,Hosts!$A:$A,0),MATCH(Places!F$1,Hosts!$1:$1,0))</f>
        <v>0.27</v>
      </c>
      <c r="G106" s="17" t="str">
        <f>INDEX(Hosts!$A:$O,MATCH(Places!$C106,Hosts!$A:$A,0),MATCH(Places!G$1,Hosts!$1:$1,0))</f>
        <v>No</v>
      </c>
      <c r="H106" s="17">
        <v>12</v>
      </c>
      <c r="I106" s="17" t="str">
        <f>INDEX(Neighborhoods!$A:$C,MATCH(Places!$H106,Neighborhoods!$A:$A,0),MATCH(Places!I$1,Neighborhoods!$1:$1,0))</f>
        <v>Brooklyn</v>
      </c>
      <c r="J106" s="17" t="str">
        <f>INDEX(Neighborhoods!$A:$C,MATCH(Places!$H106,Neighborhoods!$A:$A,0),MATCH(Places!J$1,Neighborhoods!$1:$1,0))</f>
        <v>Williamsburg</v>
      </c>
      <c r="K106" s="17" t="s">
        <v>11822</v>
      </c>
      <c r="L106" s="17" t="str">
        <f t="shared" si="4"/>
        <v>No</v>
      </c>
      <c r="M106" s="17">
        <v>6</v>
      </c>
      <c r="N106" s="17" t="str" cm="1">
        <f t="array" ref="N106">_xlfn.IFS(M106&lt;=2,"Small",M106&lt;=5,"Medium",M106&gt;5,"Large")</f>
        <v>Large</v>
      </c>
      <c r="O106" s="65">
        <v>235</v>
      </c>
      <c r="P106" s="87">
        <f t="shared" si="5"/>
        <v>0.04</v>
      </c>
      <c r="Q106" s="68">
        <v>4.91</v>
      </c>
      <c r="R106" s="68" t="str" cm="1">
        <f t="array" ref="R106">_xlfn.SWITCH(ROUND(Q106,0),5,"Excellent",4,"Good",3,"Ok","Bad")</f>
        <v>Excellent</v>
      </c>
      <c r="S106" s="17">
        <v>78</v>
      </c>
      <c r="T106" s="17" t="str">
        <f t="shared" si="6"/>
        <v>No</v>
      </c>
      <c r="U106" s="82">
        <v>41151</v>
      </c>
      <c r="V106" s="82">
        <v>43765</v>
      </c>
      <c r="W106" s="17">
        <v>352</v>
      </c>
      <c r="X106" s="17" t="str">
        <f t="shared" si="7"/>
        <v>Active</v>
      </c>
      <c r="Y106" s="17" t="s">
        <v>15615</v>
      </c>
      <c r="Z106" s="17"/>
    </row>
    <row r="107" spans="1:26" x14ac:dyDescent="0.25">
      <c r="A107">
        <v>106</v>
      </c>
      <c r="B107" s="17" t="s">
        <v>107</v>
      </c>
      <c r="C107" s="17">
        <v>277</v>
      </c>
      <c r="D107" s="17" t="str">
        <f>INDEX(Hosts!$A:$O,MATCH(Places!$C107,Hosts!$A:$A,0),MATCH(Places!D$1,Hosts!$1:$1,0))</f>
        <v>Within an hour</v>
      </c>
      <c r="E107" s="87">
        <f>INDEX(Hosts!$A:$O,MATCH(Places!$C107,Hosts!$A:$A,0),MATCH(Places!E$1,Hosts!$1:$1,0))</f>
        <v>1</v>
      </c>
      <c r="F107" s="87">
        <f>INDEX(Hosts!$A:$O,MATCH(Places!$C107,Hosts!$A:$A,0),MATCH(Places!F$1,Hosts!$1:$1,0))</f>
        <v>0.72</v>
      </c>
      <c r="G107" s="17" t="str">
        <f>INDEX(Hosts!$A:$O,MATCH(Places!$C107,Hosts!$A:$A,0),MATCH(Places!G$1,Hosts!$1:$1,0))</f>
        <v>Yes</v>
      </c>
      <c r="H107" s="17">
        <v>20</v>
      </c>
      <c r="I107" s="17" t="str">
        <f>INDEX(Neighborhoods!$A:$C,MATCH(Places!$H107,Neighborhoods!$A:$A,0),MATCH(Places!I$1,Neighborhoods!$1:$1,0))</f>
        <v>Manhattan</v>
      </c>
      <c r="J107" s="17" t="str">
        <f>INDEX(Neighborhoods!$A:$C,MATCH(Places!$H107,Neighborhoods!$A:$A,0),MATCH(Places!J$1,Neighborhoods!$1:$1,0))</f>
        <v>Upper West Side</v>
      </c>
      <c r="K107" s="17" t="s">
        <v>11822</v>
      </c>
      <c r="L107" s="17" t="str">
        <f t="shared" si="4"/>
        <v>No</v>
      </c>
      <c r="M107" s="17">
        <v>4</v>
      </c>
      <c r="N107" s="17" t="str" cm="1">
        <f t="array" ref="N107">_xlfn.IFS(M107&lt;=2,"Small",M107&lt;=5,"Medium",M107&gt;5,"Large")</f>
        <v>Medium</v>
      </c>
      <c r="O107" s="65">
        <v>156</v>
      </c>
      <c r="P107" s="87">
        <f t="shared" si="5"/>
        <v>0.03</v>
      </c>
      <c r="Q107" s="68">
        <v>4.88</v>
      </c>
      <c r="R107" s="68" t="str" cm="1">
        <f t="array" ref="R107">_xlfn.SWITCH(ROUND(Q107,0),5,"Excellent",4,"Good",3,"Ok","Bad")</f>
        <v>Excellent</v>
      </c>
      <c r="S107" s="17">
        <v>216</v>
      </c>
      <c r="T107" s="17" t="str">
        <f t="shared" si="6"/>
        <v>Yes</v>
      </c>
      <c r="U107" s="82">
        <v>41022</v>
      </c>
      <c r="V107" s="82">
        <v>43986</v>
      </c>
      <c r="W107" s="17">
        <v>349</v>
      </c>
      <c r="X107" s="17" t="str">
        <f t="shared" si="7"/>
        <v>Active</v>
      </c>
      <c r="Y107" s="17" t="s">
        <v>15615</v>
      </c>
      <c r="Z107" s="17"/>
    </row>
    <row r="108" spans="1:26" x14ac:dyDescent="0.25">
      <c r="A108">
        <v>107</v>
      </c>
      <c r="B108" s="17" t="s">
        <v>108</v>
      </c>
      <c r="C108" s="17">
        <v>131</v>
      </c>
      <c r="D108" s="17" t="str">
        <f>INDEX(Hosts!$A:$O,MATCH(Places!$C108,Hosts!$A:$A,0),MATCH(Places!D$1,Hosts!$1:$1,0))</f>
        <v>Within an hour</v>
      </c>
      <c r="E108" s="87">
        <f>INDEX(Hosts!$A:$O,MATCH(Places!$C108,Hosts!$A:$A,0),MATCH(Places!E$1,Hosts!$1:$1,0))</f>
        <v>1</v>
      </c>
      <c r="F108" s="87">
        <f>INDEX(Hosts!$A:$O,MATCH(Places!$C108,Hosts!$A:$A,0),MATCH(Places!F$1,Hosts!$1:$1,0))</f>
        <v>0.89</v>
      </c>
      <c r="G108" s="17" t="str">
        <f>INDEX(Hosts!$A:$O,MATCH(Places!$C108,Hosts!$A:$A,0),MATCH(Places!G$1,Hosts!$1:$1,0))</f>
        <v>Yes</v>
      </c>
      <c r="H108" s="17">
        <v>12</v>
      </c>
      <c r="I108" s="17" t="str">
        <f>INDEX(Neighborhoods!$A:$C,MATCH(Places!$H108,Neighborhoods!$A:$A,0),MATCH(Places!I$1,Neighborhoods!$1:$1,0))</f>
        <v>Brooklyn</v>
      </c>
      <c r="J108" s="17" t="str">
        <f>INDEX(Neighborhoods!$A:$C,MATCH(Places!$H108,Neighborhoods!$A:$A,0),MATCH(Places!J$1,Neighborhoods!$1:$1,0))</f>
        <v>Williamsburg</v>
      </c>
      <c r="K108" s="17" t="s">
        <v>1</v>
      </c>
      <c r="L108" s="17" t="str">
        <f t="shared" si="4"/>
        <v>Yes</v>
      </c>
      <c r="M108" s="17">
        <v>2</v>
      </c>
      <c r="N108" s="17" t="str" cm="1">
        <f t="array" ref="N108">_xlfn.IFS(M108&lt;=2,"Small",M108&lt;=5,"Medium",M108&gt;5,"Large")</f>
        <v>Small</v>
      </c>
      <c r="O108" s="65">
        <v>87</v>
      </c>
      <c r="P108" s="87">
        <f t="shared" si="5"/>
        <v>0.03</v>
      </c>
      <c r="Q108" s="68">
        <v>4.75</v>
      </c>
      <c r="R108" s="68" t="str" cm="1">
        <f t="array" ref="R108">_xlfn.SWITCH(ROUND(Q108,0),5,"Excellent",4,"Good",3,"Ok","Bad")</f>
        <v>Excellent</v>
      </c>
      <c r="S108" s="17">
        <v>8</v>
      </c>
      <c r="T108" s="17" t="str">
        <f t="shared" si="6"/>
        <v>No</v>
      </c>
      <c r="U108" s="82">
        <v>40854</v>
      </c>
      <c r="V108" s="82">
        <v>43445</v>
      </c>
      <c r="W108" s="17">
        <v>172</v>
      </c>
      <c r="X108" s="17" t="str">
        <f t="shared" si="7"/>
        <v>Active</v>
      </c>
      <c r="Y108" s="17" t="s">
        <v>15615</v>
      </c>
      <c r="Z108" s="17"/>
    </row>
    <row r="109" spans="1:26" x14ac:dyDescent="0.25">
      <c r="A109">
        <v>108</v>
      </c>
      <c r="B109" s="17" t="s">
        <v>109</v>
      </c>
      <c r="C109" s="17">
        <v>283</v>
      </c>
      <c r="D109" s="17" t="str">
        <f>INDEX(Hosts!$A:$O,MATCH(Places!$C109,Hosts!$A:$A,0),MATCH(Places!D$1,Hosts!$1:$1,0))</f>
        <v>A few days or more</v>
      </c>
      <c r="E109" s="87">
        <f>INDEX(Hosts!$A:$O,MATCH(Places!$C109,Hosts!$A:$A,0),MATCH(Places!E$1,Hosts!$1:$1,0))</f>
        <v>0</v>
      </c>
      <c r="F109" s="87">
        <f>INDEX(Hosts!$A:$O,MATCH(Places!$C109,Hosts!$A:$A,0),MATCH(Places!F$1,Hosts!$1:$1,0))</f>
        <v>0.36</v>
      </c>
      <c r="G109" s="17" t="str">
        <f>INDEX(Hosts!$A:$O,MATCH(Places!$C109,Hosts!$A:$A,0),MATCH(Places!G$1,Hosts!$1:$1,0))</f>
        <v>No</v>
      </c>
      <c r="H109" s="17">
        <v>15</v>
      </c>
      <c r="I109" s="17" t="str">
        <f>INDEX(Neighborhoods!$A:$C,MATCH(Places!$H109,Neighborhoods!$A:$A,0),MATCH(Places!I$1,Neighborhoods!$1:$1,0))</f>
        <v>Manhattan</v>
      </c>
      <c r="J109" s="17" t="str">
        <f>INDEX(Neighborhoods!$A:$C,MATCH(Places!$H109,Neighborhoods!$A:$A,0),MATCH(Places!J$1,Neighborhoods!$1:$1,0))</f>
        <v>East Village</v>
      </c>
      <c r="K109" s="17" t="s">
        <v>1</v>
      </c>
      <c r="L109" s="17" t="str">
        <f t="shared" si="4"/>
        <v>Yes</v>
      </c>
      <c r="M109" s="17">
        <v>2</v>
      </c>
      <c r="N109" s="17" t="str" cm="1">
        <f t="array" ref="N109">_xlfn.IFS(M109&lt;=2,"Small",M109&lt;=5,"Medium",M109&gt;5,"Large")</f>
        <v>Small</v>
      </c>
      <c r="O109" s="65">
        <v>61</v>
      </c>
      <c r="P109" s="87">
        <f t="shared" si="5"/>
        <v>0.03</v>
      </c>
      <c r="Q109" s="68">
        <v>4.6900000000000004</v>
      </c>
      <c r="R109" s="68" t="str" cm="1">
        <f t="array" ref="R109">_xlfn.SWITCH(ROUND(Q109,0),5,"Excellent",4,"Good",3,"Ok","Bad")</f>
        <v>Excellent</v>
      </c>
      <c r="S109" s="17">
        <v>29</v>
      </c>
      <c r="T109" s="17" t="str">
        <f t="shared" si="6"/>
        <v>No</v>
      </c>
      <c r="U109" s="82">
        <v>41153</v>
      </c>
      <c r="V109" s="82">
        <v>43776</v>
      </c>
      <c r="W109" s="17">
        <v>362</v>
      </c>
      <c r="X109" s="17" t="str">
        <f t="shared" si="7"/>
        <v>Active</v>
      </c>
      <c r="Y109" s="17" t="s">
        <v>15615</v>
      </c>
      <c r="Z109" s="17"/>
    </row>
    <row r="110" spans="1:26" x14ac:dyDescent="0.25">
      <c r="A110">
        <v>109</v>
      </c>
      <c r="B110" s="17" t="s">
        <v>110</v>
      </c>
      <c r="C110" s="17">
        <v>141</v>
      </c>
      <c r="D110" s="17" t="str">
        <f>INDEX(Hosts!$A:$O,MATCH(Places!$C110,Hosts!$A:$A,0),MATCH(Places!D$1,Hosts!$1:$1,0))</f>
        <v>Within a few hours</v>
      </c>
      <c r="E110" s="87">
        <f>INDEX(Hosts!$A:$O,MATCH(Places!$C110,Hosts!$A:$A,0),MATCH(Places!E$1,Hosts!$1:$1,0))</f>
        <v>0.75</v>
      </c>
      <c r="F110" s="87">
        <f>INDEX(Hosts!$A:$O,MATCH(Places!$C110,Hosts!$A:$A,0),MATCH(Places!F$1,Hosts!$1:$1,0))</f>
        <v>1</v>
      </c>
      <c r="G110" s="17" t="str">
        <f>INDEX(Hosts!$A:$O,MATCH(Places!$C110,Hosts!$A:$A,0),MATCH(Places!G$1,Hosts!$1:$1,0))</f>
        <v>No</v>
      </c>
      <c r="H110" s="17">
        <v>16</v>
      </c>
      <c r="I110" s="17" t="str">
        <f>INDEX(Neighborhoods!$A:$C,MATCH(Places!$H110,Neighborhoods!$A:$A,0),MATCH(Places!I$1,Neighborhoods!$1:$1,0))</f>
        <v>Manhattan</v>
      </c>
      <c r="J110" s="17" t="str">
        <f>INDEX(Neighborhoods!$A:$C,MATCH(Places!$H110,Neighborhoods!$A:$A,0),MATCH(Places!J$1,Neighborhoods!$1:$1,0))</f>
        <v>Harlem</v>
      </c>
      <c r="K110" s="17" t="s">
        <v>1</v>
      </c>
      <c r="L110" s="17" t="str">
        <f t="shared" si="4"/>
        <v>Yes</v>
      </c>
      <c r="M110" s="17">
        <v>1</v>
      </c>
      <c r="N110" s="17" t="str" cm="1">
        <f t="array" ref="N110">_xlfn.IFS(M110&lt;=2,"Small",M110&lt;=5,"Medium",M110&gt;5,"Large")</f>
        <v>Small</v>
      </c>
      <c r="O110" s="65">
        <v>58</v>
      </c>
      <c r="P110" s="87">
        <f t="shared" si="5"/>
        <v>0.03</v>
      </c>
      <c r="Q110" s="68">
        <v>4.53</v>
      </c>
      <c r="R110" s="68" t="str" cm="1">
        <f t="array" ref="R110">_xlfn.SWITCH(ROUND(Q110,0),5,"Excellent",4,"Good",3,"Ok","Bad")</f>
        <v>Excellent</v>
      </c>
      <c r="S110" s="17">
        <v>124</v>
      </c>
      <c r="T110" s="17" t="str">
        <f t="shared" si="6"/>
        <v>No</v>
      </c>
      <c r="U110" s="82">
        <v>40722</v>
      </c>
      <c r="V110" s="82">
        <v>43903</v>
      </c>
      <c r="W110" s="17">
        <v>365</v>
      </c>
      <c r="X110" s="17" t="str">
        <f t="shared" si="7"/>
        <v>Active</v>
      </c>
      <c r="Y110" s="17" t="s">
        <v>15615</v>
      </c>
      <c r="Z110" s="17"/>
    </row>
    <row r="111" spans="1:26" x14ac:dyDescent="0.25">
      <c r="A111">
        <v>110</v>
      </c>
      <c r="B111" s="17" t="s">
        <v>111</v>
      </c>
      <c r="C111" s="17">
        <v>284</v>
      </c>
      <c r="D111" s="17" t="str">
        <f>INDEX(Hosts!$A:$O,MATCH(Places!$C111,Hosts!$A:$A,0),MATCH(Places!D$1,Hosts!$1:$1,0))</f>
        <v>Within a few hours</v>
      </c>
      <c r="E111" s="87">
        <f>INDEX(Hosts!$A:$O,MATCH(Places!$C111,Hosts!$A:$A,0),MATCH(Places!E$1,Hosts!$1:$1,0))</f>
        <v>1</v>
      </c>
      <c r="F111" s="87">
        <f>INDEX(Hosts!$A:$O,MATCH(Places!$C111,Hosts!$A:$A,0),MATCH(Places!F$1,Hosts!$1:$1,0))</f>
        <v>0.73</v>
      </c>
      <c r="G111" s="17" t="str">
        <f>INDEX(Hosts!$A:$O,MATCH(Places!$C111,Hosts!$A:$A,0),MATCH(Places!G$1,Hosts!$1:$1,0))</f>
        <v>Yes</v>
      </c>
      <c r="H111" s="17">
        <v>16</v>
      </c>
      <c r="I111" s="17" t="str">
        <f>INDEX(Neighborhoods!$A:$C,MATCH(Places!$H111,Neighborhoods!$A:$A,0),MATCH(Places!I$1,Neighborhoods!$1:$1,0))</f>
        <v>Manhattan</v>
      </c>
      <c r="J111" s="17" t="str">
        <f>INDEX(Neighborhoods!$A:$C,MATCH(Places!$H111,Neighborhoods!$A:$A,0),MATCH(Places!J$1,Neighborhoods!$1:$1,0))</f>
        <v>Harlem</v>
      </c>
      <c r="K111" s="17" t="s">
        <v>11822</v>
      </c>
      <c r="L111" s="17" t="str">
        <f t="shared" si="4"/>
        <v>No</v>
      </c>
      <c r="M111" s="17">
        <v>8</v>
      </c>
      <c r="N111" s="17" t="str" cm="1">
        <f t="array" ref="N111">_xlfn.IFS(M111&lt;=2,"Small",M111&lt;=5,"Medium",M111&gt;5,"Large")</f>
        <v>Large</v>
      </c>
      <c r="O111" s="65">
        <v>300</v>
      </c>
      <c r="P111" s="87">
        <f t="shared" si="5"/>
        <v>0.04</v>
      </c>
      <c r="Q111" s="68">
        <v>4.97</v>
      </c>
      <c r="R111" s="68" t="str" cm="1">
        <f t="array" ref="R111">_xlfn.SWITCH(ROUND(Q111,0),5,"Excellent",4,"Good",3,"Ok","Bad")</f>
        <v>Excellent</v>
      </c>
      <c r="S111" s="17">
        <v>229</v>
      </c>
      <c r="T111" s="17" t="str">
        <f t="shared" si="6"/>
        <v>Yes</v>
      </c>
      <c r="U111" s="82">
        <v>40812</v>
      </c>
      <c r="V111" s="82">
        <v>43898</v>
      </c>
      <c r="W111" s="17">
        <v>325</v>
      </c>
      <c r="X111" s="17" t="str">
        <f t="shared" si="7"/>
        <v>Active</v>
      </c>
      <c r="Y111" s="17" t="s">
        <v>15615</v>
      </c>
      <c r="Z111" s="17"/>
    </row>
    <row r="112" spans="1:26" x14ac:dyDescent="0.25">
      <c r="A112">
        <v>111</v>
      </c>
      <c r="B112" s="17" t="s">
        <v>14993</v>
      </c>
      <c r="C112" s="17">
        <v>285</v>
      </c>
      <c r="D112" s="17" t="str">
        <f>INDEX(Hosts!$A:$O,MATCH(Places!$C112,Hosts!$A:$A,0),MATCH(Places!D$1,Hosts!$1:$1,0))</f>
        <v>Within an hour</v>
      </c>
      <c r="E112" s="87">
        <f>INDEX(Hosts!$A:$O,MATCH(Places!$C112,Hosts!$A:$A,0),MATCH(Places!E$1,Hosts!$1:$1,0))</f>
        <v>1</v>
      </c>
      <c r="F112" s="87">
        <f>INDEX(Hosts!$A:$O,MATCH(Places!$C112,Hosts!$A:$A,0),MATCH(Places!F$1,Hosts!$1:$1,0))</f>
        <v>0.86</v>
      </c>
      <c r="G112" s="17" t="str">
        <f>INDEX(Hosts!$A:$O,MATCH(Places!$C112,Hosts!$A:$A,0),MATCH(Places!G$1,Hosts!$1:$1,0))</f>
        <v>No</v>
      </c>
      <c r="H112" s="17">
        <v>11</v>
      </c>
      <c r="I112" s="17" t="str">
        <f>INDEX(Neighborhoods!$A:$C,MATCH(Places!$H112,Neighborhoods!$A:$A,0),MATCH(Places!I$1,Neighborhoods!$1:$1,0))</f>
        <v>Brooklyn</v>
      </c>
      <c r="J112" s="17" t="str">
        <f>INDEX(Neighborhoods!$A:$C,MATCH(Places!$H112,Neighborhoods!$A:$A,0),MATCH(Places!J$1,Neighborhoods!$1:$1,0))</f>
        <v>Greenpoint</v>
      </c>
      <c r="K112" s="17" t="s">
        <v>11822</v>
      </c>
      <c r="L112" s="17" t="str">
        <f t="shared" si="4"/>
        <v>No</v>
      </c>
      <c r="M112" s="17">
        <v>2</v>
      </c>
      <c r="N112" s="17" t="str" cm="1">
        <f t="array" ref="N112">_xlfn.IFS(M112&lt;=2,"Small",M112&lt;=5,"Medium",M112&gt;5,"Large")</f>
        <v>Small</v>
      </c>
      <c r="O112" s="65">
        <v>85.43</v>
      </c>
      <c r="P112" s="87">
        <f t="shared" si="5"/>
        <v>0.03</v>
      </c>
      <c r="Q112" s="68">
        <v>4.91</v>
      </c>
      <c r="R112" s="68" t="str" cm="1">
        <f t="array" ref="R112">_xlfn.SWITCH(ROUND(Q112,0),5,"Excellent",4,"Good",3,"Ok","Bad")</f>
        <v>Excellent</v>
      </c>
      <c r="S112" s="17">
        <v>125</v>
      </c>
      <c r="T112" s="17" t="str">
        <f t="shared" si="6"/>
        <v>Yes</v>
      </c>
      <c r="U112" s="82">
        <v>40786</v>
      </c>
      <c r="V112" s="82">
        <v>43882</v>
      </c>
      <c r="W112" s="17">
        <v>68</v>
      </c>
      <c r="X112" s="17" t="str">
        <f t="shared" si="7"/>
        <v>Active</v>
      </c>
      <c r="Y112" s="17" t="s">
        <v>15615</v>
      </c>
      <c r="Z112" s="17"/>
    </row>
    <row r="113" spans="1:26" x14ac:dyDescent="0.25">
      <c r="A113">
        <v>112</v>
      </c>
      <c r="B113" s="17" t="s">
        <v>112</v>
      </c>
      <c r="C113" s="17">
        <v>286</v>
      </c>
      <c r="D113" s="17" t="str">
        <f>INDEX(Hosts!$A:$O,MATCH(Places!$C113,Hosts!$A:$A,0),MATCH(Places!D$1,Hosts!$1:$1,0))</f>
        <v>Within an hour</v>
      </c>
      <c r="E113" s="87">
        <f>INDEX(Hosts!$A:$O,MATCH(Places!$C113,Hosts!$A:$A,0),MATCH(Places!E$1,Hosts!$1:$1,0))</f>
        <v>1</v>
      </c>
      <c r="F113" s="87">
        <f>INDEX(Hosts!$A:$O,MATCH(Places!$C113,Hosts!$A:$A,0),MATCH(Places!F$1,Hosts!$1:$1,0))</f>
        <v>0.77</v>
      </c>
      <c r="G113" s="17" t="str">
        <f>INDEX(Hosts!$A:$O,MATCH(Places!$C113,Hosts!$A:$A,0),MATCH(Places!G$1,Hosts!$1:$1,0))</f>
        <v>Yes</v>
      </c>
      <c r="H113" s="17">
        <v>15</v>
      </c>
      <c r="I113" s="17" t="str">
        <f>INDEX(Neighborhoods!$A:$C,MATCH(Places!$H113,Neighborhoods!$A:$A,0),MATCH(Places!I$1,Neighborhoods!$1:$1,0))</f>
        <v>Manhattan</v>
      </c>
      <c r="J113" s="17" t="str">
        <f>INDEX(Neighborhoods!$A:$C,MATCH(Places!$H113,Neighborhoods!$A:$A,0),MATCH(Places!J$1,Neighborhoods!$1:$1,0))</f>
        <v>East Village</v>
      </c>
      <c r="K113" s="17" t="s">
        <v>1</v>
      </c>
      <c r="L113" s="17" t="str">
        <f t="shared" si="4"/>
        <v>Yes</v>
      </c>
      <c r="M113" s="17">
        <v>2</v>
      </c>
      <c r="N113" s="17" t="str" cm="1">
        <f t="array" ref="N113">_xlfn.IFS(M113&lt;=2,"Small",M113&lt;=5,"Medium",M113&gt;5,"Large")</f>
        <v>Small</v>
      </c>
      <c r="O113" s="65">
        <v>175</v>
      </c>
      <c r="P113" s="87">
        <f t="shared" si="5"/>
        <v>0.03</v>
      </c>
      <c r="Q113" s="68">
        <v>4.9800000000000004</v>
      </c>
      <c r="R113" s="68" t="str" cm="1">
        <f t="array" ref="R113">_xlfn.SWITCH(ROUND(Q113,0),5,"Excellent",4,"Good",3,"Ok","Bad")</f>
        <v>Excellent</v>
      </c>
      <c r="S113" s="17">
        <v>184</v>
      </c>
      <c r="T113" s="17" t="str">
        <f t="shared" si="6"/>
        <v>Yes</v>
      </c>
      <c r="U113" s="82">
        <v>40740</v>
      </c>
      <c r="V113" s="82">
        <v>43814</v>
      </c>
      <c r="W113" s="17">
        <v>357</v>
      </c>
      <c r="X113" s="17" t="str">
        <f t="shared" si="7"/>
        <v>Active</v>
      </c>
      <c r="Y113" s="17" t="s">
        <v>15615</v>
      </c>
      <c r="Z113" s="17"/>
    </row>
    <row r="114" spans="1:26" x14ac:dyDescent="0.25">
      <c r="A114">
        <v>113</v>
      </c>
      <c r="B114" s="17" t="s">
        <v>113</v>
      </c>
      <c r="C114" s="17">
        <v>263</v>
      </c>
      <c r="D114" s="17" t="str">
        <f>INDEX(Hosts!$A:$O,MATCH(Places!$C114,Hosts!$A:$A,0),MATCH(Places!D$1,Hosts!$1:$1,0))</f>
        <v>Within a day</v>
      </c>
      <c r="E114" s="87">
        <f>INDEX(Hosts!$A:$O,MATCH(Places!$C114,Hosts!$A:$A,0),MATCH(Places!E$1,Hosts!$1:$1,0))</f>
        <v>0.5</v>
      </c>
      <c r="F114" s="87">
        <f>INDEX(Hosts!$A:$O,MATCH(Places!$C114,Hosts!$A:$A,0),MATCH(Places!F$1,Hosts!$1:$1,0))</f>
        <v>0</v>
      </c>
      <c r="G114" s="17" t="str">
        <f>INDEX(Hosts!$A:$O,MATCH(Places!$C114,Hosts!$A:$A,0),MATCH(Places!G$1,Hosts!$1:$1,0))</f>
        <v>No</v>
      </c>
      <c r="H114" s="17">
        <v>12</v>
      </c>
      <c r="I114" s="17" t="str">
        <f>INDEX(Neighborhoods!$A:$C,MATCH(Places!$H114,Neighborhoods!$A:$A,0),MATCH(Places!I$1,Neighborhoods!$1:$1,0))</f>
        <v>Brooklyn</v>
      </c>
      <c r="J114" s="17" t="str">
        <f>INDEX(Neighborhoods!$A:$C,MATCH(Places!$H114,Neighborhoods!$A:$A,0),MATCH(Places!J$1,Neighborhoods!$1:$1,0))</f>
        <v>Williamsburg</v>
      </c>
      <c r="K114" s="17" t="s">
        <v>11822</v>
      </c>
      <c r="L114" s="17" t="str">
        <f t="shared" si="4"/>
        <v>No</v>
      </c>
      <c r="M114" s="17">
        <v>3</v>
      </c>
      <c r="N114" s="17" t="str" cm="1">
        <f t="array" ref="N114">_xlfn.IFS(M114&lt;=2,"Small",M114&lt;=5,"Medium",M114&gt;5,"Large")</f>
        <v>Medium</v>
      </c>
      <c r="O114" s="65">
        <v>250</v>
      </c>
      <c r="P114" s="87">
        <f t="shared" si="5"/>
        <v>0.04</v>
      </c>
      <c r="Q114" s="68">
        <v>4.9800000000000004</v>
      </c>
      <c r="R114" s="68" t="str" cm="1">
        <f t="array" ref="R114">_xlfn.SWITCH(ROUND(Q114,0),5,"Excellent",4,"Good",3,"Ok","Bad")</f>
        <v>Excellent</v>
      </c>
      <c r="S114" s="17">
        <v>40</v>
      </c>
      <c r="T114" s="17" t="str">
        <f t="shared" si="6"/>
        <v>No</v>
      </c>
      <c r="U114" s="82">
        <v>41292</v>
      </c>
      <c r="V114" s="82">
        <v>43684</v>
      </c>
      <c r="W114" s="17">
        <v>89</v>
      </c>
      <c r="X114" s="17" t="str">
        <f t="shared" si="7"/>
        <v>Active</v>
      </c>
      <c r="Y114" s="17" t="s">
        <v>15616</v>
      </c>
      <c r="Z114" s="17"/>
    </row>
    <row r="115" spans="1:26" x14ac:dyDescent="0.25">
      <c r="A115">
        <v>114</v>
      </c>
      <c r="B115" s="17" t="s">
        <v>114</v>
      </c>
      <c r="C115" s="17">
        <v>289</v>
      </c>
      <c r="D115" s="17" t="str">
        <f>INDEX(Hosts!$A:$O,MATCH(Places!$C115,Hosts!$A:$A,0),MATCH(Places!D$1,Hosts!$1:$1,0))</f>
        <v>Within a few hours</v>
      </c>
      <c r="E115" s="87">
        <f>INDEX(Hosts!$A:$O,MATCH(Places!$C115,Hosts!$A:$A,0),MATCH(Places!E$1,Hosts!$1:$1,0))</f>
        <v>0.84</v>
      </c>
      <c r="F115" s="87">
        <f>INDEX(Hosts!$A:$O,MATCH(Places!$C115,Hosts!$A:$A,0),MATCH(Places!F$1,Hosts!$1:$1,0))</f>
        <v>1</v>
      </c>
      <c r="G115" s="17" t="str">
        <f>INDEX(Hosts!$A:$O,MATCH(Places!$C115,Hosts!$A:$A,0),MATCH(Places!G$1,Hosts!$1:$1,0))</f>
        <v>Yes</v>
      </c>
      <c r="H115" s="17">
        <v>7</v>
      </c>
      <c r="I115" s="17" t="str">
        <f>INDEX(Neighborhoods!$A:$C,MATCH(Places!$H115,Neighborhoods!$A:$A,0),MATCH(Places!I$1,Neighborhoods!$1:$1,0))</f>
        <v>Brooklyn</v>
      </c>
      <c r="J115" s="17" t="str">
        <f>INDEX(Neighborhoods!$A:$C,MATCH(Places!$H115,Neighborhoods!$A:$A,0),MATCH(Places!J$1,Neighborhoods!$1:$1,0))</f>
        <v>Bedford-Stuyvesant</v>
      </c>
      <c r="K115" s="17" t="s">
        <v>11822</v>
      </c>
      <c r="L115" s="17" t="str">
        <f t="shared" si="4"/>
        <v>No</v>
      </c>
      <c r="M115" s="17">
        <v>4</v>
      </c>
      <c r="N115" s="17" t="str" cm="1">
        <f t="array" ref="N115">_xlfn.IFS(M115&lt;=2,"Small",M115&lt;=5,"Medium",M115&gt;5,"Large")</f>
        <v>Medium</v>
      </c>
      <c r="O115" s="65">
        <v>65</v>
      </c>
      <c r="P115" s="87">
        <f t="shared" si="5"/>
        <v>0.03</v>
      </c>
      <c r="Q115" s="68">
        <v>4.29</v>
      </c>
      <c r="R115" s="68" t="str" cm="1">
        <f t="array" ref="R115">_xlfn.SWITCH(ROUND(Q115,0),5,"Excellent",4,"Good",3,"Ok","Bad")</f>
        <v>Good</v>
      </c>
      <c r="S115" s="17">
        <v>91</v>
      </c>
      <c r="T115" s="17" t="str">
        <f t="shared" si="6"/>
        <v>No</v>
      </c>
      <c r="U115" s="82">
        <v>40759</v>
      </c>
      <c r="V115" s="82">
        <v>44044</v>
      </c>
      <c r="W115" s="17">
        <v>320</v>
      </c>
      <c r="X115" s="17" t="str">
        <f t="shared" si="7"/>
        <v>Active</v>
      </c>
      <c r="Y115" s="17" t="s">
        <v>15616</v>
      </c>
      <c r="Z115" s="17"/>
    </row>
    <row r="116" spans="1:26" x14ac:dyDescent="0.25">
      <c r="A116">
        <v>115</v>
      </c>
      <c r="B116" s="17" t="s">
        <v>115</v>
      </c>
      <c r="C116" s="17">
        <v>238</v>
      </c>
      <c r="D116" s="17" t="str">
        <f>INDEX(Hosts!$A:$O,MATCH(Places!$C116,Hosts!$A:$A,0),MATCH(Places!D$1,Hosts!$1:$1,0))</f>
        <v>Within an hour</v>
      </c>
      <c r="E116" s="87">
        <f>INDEX(Hosts!$A:$O,MATCH(Places!$C116,Hosts!$A:$A,0),MATCH(Places!E$1,Hosts!$1:$1,0))</f>
        <v>1</v>
      </c>
      <c r="F116" s="87">
        <f>INDEX(Hosts!$A:$O,MATCH(Places!$C116,Hosts!$A:$A,0),MATCH(Places!F$1,Hosts!$1:$1,0))</f>
        <v>0.96</v>
      </c>
      <c r="G116" s="17" t="str">
        <f>INDEX(Hosts!$A:$O,MATCH(Places!$C116,Hosts!$A:$A,0),MATCH(Places!G$1,Hosts!$1:$1,0))</f>
        <v>Yes</v>
      </c>
      <c r="H116" s="17">
        <v>12</v>
      </c>
      <c r="I116" s="17" t="str">
        <f>INDEX(Neighborhoods!$A:$C,MATCH(Places!$H116,Neighborhoods!$A:$A,0),MATCH(Places!I$1,Neighborhoods!$1:$1,0))</f>
        <v>Brooklyn</v>
      </c>
      <c r="J116" s="17" t="str">
        <f>INDEX(Neighborhoods!$A:$C,MATCH(Places!$H116,Neighborhoods!$A:$A,0),MATCH(Places!J$1,Neighborhoods!$1:$1,0))</f>
        <v>Williamsburg</v>
      </c>
      <c r="K116" s="17" t="s">
        <v>11822</v>
      </c>
      <c r="L116" s="17" t="str">
        <f t="shared" si="4"/>
        <v>No</v>
      </c>
      <c r="M116" s="17">
        <v>2</v>
      </c>
      <c r="N116" s="17" t="str" cm="1">
        <f t="array" ref="N116">_xlfn.IFS(M116&lt;=2,"Small",M116&lt;=5,"Medium",M116&gt;5,"Large")</f>
        <v>Small</v>
      </c>
      <c r="O116" s="65">
        <v>85</v>
      </c>
      <c r="P116" s="87">
        <f t="shared" si="5"/>
        <v>0.03</v>
      </c>
      <c r="Q116" s="68">
        <v>4.82</v>
      </c>
      <c r="R116" s="68" t="str" cm="1">
        <f t="array" ref="R116">_xlfn.SWITCH(ROUND(Q116,0),5,"Excellent",4,"Good",3,"Ok","Bad")</f>
        <v>Excellent</v>
      </c>
      <c r="S116" s="17">
        <v>132</v>
      </c>
      <c r="T116" s="17" t="str">
        <f t="shared" si="6"/>
        <v>Yes</v>
      </c>
      <c r="U116" s="82">
        <v>40911</v>
      </c>
      <c r="V116" s="82">
        <v>44048</v>
      </c>
      <c r="W116" s="17">
        <v>24</v>
      </c>
      <c r="X116" s="17" t="str">
        <f t="shared" si="7"/>
        <v>Active</v>
      </c>
      <c r="Y116" s="17" t="s">
        <v>15615</v>
      </c>
      <c r="Z116" s="17"/>
    </row>
    <row r="117" spans="1:26" x14ac:dyDescent="0.25">
      <c r="A117">
        <v>116</v>
      </c>
      <c r="B117" s="17" t="s">
        <v>116</v>
      </c>
      <c r="C117" s="17">
        <v>216</v>
      </c>
      <c r="D117" s="17" t="str">
        <f>INDEX(Hosts!$A:$O,MATCH(Places!$C117,Hosts!$A:$A,0),MATCH(Places!D$1,Hosts!$1:$1,0))</f>
        <v>Within an hour</v>
      </c>
      <c r="E117" s="87">
        <f>INDEX(Hosts!$A:$O,MATCH(Places!$C117,Hosts!$A:$A,0),MATCH(Places!E$1,Hosts!$1:$1,0))</f>
        <v>1</v>
      </c>
      <c r="F117" s="87">
        <f>INDEX(Hosts!$A:$O,MATCH(Places!$C117,Hosts!$A:$A,0),MATCH(Places!F$1,Hosts!$1:$1,0))</f>
        <v>1</v>
      </c>
      <c r="G117" s="17" t="str">
        <f>INDEX(Hosts!$A:$O,MATCH(Places!$C117,Hosts!$A:$A,0),MATCH(Places!G$1,Hosts!$1:$1,0))</f>
        <v>No</v>
      </c>
      <c r="H117" s="17">
        <v>12</v>
      </c>
      <c r="I117" s="17" t="str">
        <f>INDEX(Neighborhoods!$A:$C,MATCH(Places!$H117,Neighborhoods!$A:$A,0),MATCH(Places!I$1,Neighborhoods!$1:$1,0))</f>
        <v>Brooklyn</v>
      </c>
      <c r="J117" s="17" t="str">
        <f>INDEX(Neighborhoods!$A:$C,MATCH(Places!$H117,Neighborhoods!$A:$A,0),MATCH(Places!J$1,Neighborhoods!$1:$1,0))</f>
        <v>Williamsburg</v>
      </c>
      <c r="K117" s="17" t="s">
        <v>11822</v>
      </c>
      <c r="L117" s="17" t="str">
        <f t="shared" si="4"/>
        <v>No</v>
      </c>
      <c r="M117" s="17">
        <v>6</v>
      </c>
      <c r="N117" s="17" t="str" cm="1">
        <f t="array" ref="N117">_xlfn.IFS(M117&lt;=2,"Small",M117&lt;=5,"Medium",M117&gt;5,"Large")</f>
        <v>Large</v>
      </c>
      <c r="O117" s="65">
        <v>149</v>
      </c>
      <c r="P117" s="87">
        <f t="shared" si="5"/>
        <v>0.03</v>
      </c>
      <c r="Q117" s="68">
        <v>4.7</v>
      </c>
      <c r="R117" s="68" t="str" cm="1">
        <f t="array" ref="R117">_xlfn.SWITCH(ROUND(Q117,0),5,"Excellent",4,"Good",3,"Ok","Bad")</f>
        <v>Excellent</v>
      </c>
      <c r="S117" s="17">
        <v>433</v>
      </c>
      <c r="T117" s="17" t="str">
        <f t="shared" si="6"/>
        <v>No</v>
      </c>
      <c r="U117" s="82">
        <v>40767</v>
      </c>
      <c r="V117" s="82">
        <v>43901</v>
      </c>
      <c r="W117" s="17">
        <v>299</v>
      </c>
      <c r="X117" s="17" t="str">
        <f t="shared" si="7"/>
        <v>Active</v>
      </c>
      <c r="Y117" s="17" t="s">
        <v>15615</v>
      </c>
      <c r="Z117" s="17"/>
    </row>
    <row r="118" spans="1:26" x14ac:dyDescent="0.25">
      <c r="A118">
        <v>117</v>
      </c>
      <c r="B118" s="17" t="s">
        <v>117</v>
      </c>
      <c r="C118" s="17">
        <v>42</v>
      </c>
      <c r="D118" s="17" t="str">
        <f>INDEX(Hosts!$A:$O,MATCH(Places!$C118,Hosts!$A:$A,0),MATCH(Places!D$1,Hosts!$1:$1,0))</f>
        <v>Within an hour</v>
      </c>
      <c r="E118" s="87">
        <f>INDEX(Hosts!$A:$O,MATCH(Places!$C118,Hosts!$A:$A,0),MATCH(Places!E$1,Hosts!$1:$1,0))</f>
        <v>1</v>
      </c>
      <c r="F118" s="87">
        <f>INDEX(Hosts!$A:$O,MATCH(Places!$C118,Hosts!$A:$A,0),MATCH(Places!F$1,Hosts!$1:$1,0))</f>
        <v>0.97</v>
      </c>
      <c r="G118" s="17" t="str">
        <f>INDEX(Hosts!$A:$O,MATCH(Places!$C118,Hosts!$A:$A,0),MATCH(Places!G$1,Hosts!$1:$1,0))</f>
        <v>No</v>
      </c>
      <c r="H118" s="17">
        <v>7</v>
      </c>
      <c r="I118" s="17" t="str">
        <f>INDEX(Neighborhoods!$A:$C,MATCH(Places!$H118,Neighborhoods!$A:$A,0),MATCH(Places!I$1,Neighborhoods!$1:$1,0))</f>
        <v>Brooklyn</v>
      </c>
      <c r="J118" s="17" t="str">
        <f>INDEX(Neighborhoods!$A:$C,MATCH(Places!$H118,Neighborhoods!$A:$A,0),MATCH(Places!J$1,Neighborhoods!$1:$1,0))</f>
        <v>Bedford-Stuyvesant</v>
      </c>
      <c r="K118" s="17" t="s">
        <v>1</v>
      </c>
      <c r="L118" s="17" t="str">
        <f t="shared" si="4"/>
        <v>Yes</v>
      </c>
      <c r="M118" s="17">
        <v>3</v>
      </c>
      <c r="N118" s="17" t="str" cm="1">
        <f t="array" ref="N118">_xlfn.IFS(M118&lt;=2,"Small",M118&lt;=5,"Medium",M118&gt;5,"Large")</f>
        <v>Medium</v>
      </c>
      <c r="O118" s="65">
        <v>87</v>
      </c>
      <c r="P118" s="87">
        <f t="shared" si="5"/>
        <v>0.03</v>
      </c>
      <c r="Q118" s="68">
        <v>4.75</v>
      </c>
      <c r="R118" s="68" t="str" cm="1">
        <f t="array" ref="R118">_xlfn.SWITCH(ROUND(Q118,0),5,"Excellent",4,"Good",3,"Ok","Bad")</f>
        <v>Excellent</v>
      </c>
      <c r="S118" s="17">
        <v>76</v>
      </c>
      <c r="T118" s="17" t="str">
        <f t="shared" si="6"/>
        <v>No</v>
      </c>
      <c r="U118" s="82">
        <v>40845</v>
      </c>
      <c r="V118" s="82">
        <v>43833</v>
      </c>
      <c r="W118" s="17">
        <v>348</v>
      </c>
      <c r="X118" s="17" t="str">
        <f t="shared" si="7"/>
        <v>Active</v>
      </c>
      <c r="Y118" s="17" t="s">
        <v>15615</v>
      </c>
      <c r="Z118" s="17"/>
    </row>
    <row r="119" spans="1:26" x14ac:dyDescent="0.25">
      <c r="A119">
        <v>118</v>
      </c>
      <c r="B119" s="17" t="s">
        <v>118</v>
      </c>
      <c r="C119" s="17">
        <v>42</v>
      </c>
      <c r="D119" s="17" t="str">
        <f>INDEX(Hosts!$A:$O,MATCH(Places!$C119,Hosts!$A:$A,0),MATCH(Places!D$1,Hosts!$1:$1,0))</f>
        <v>Within an hour</v>
      </c>
      <c r="E119" s="87">
        <f>INDEX(Hosts!$A:$O,MATCH(Places!$C119,Hosts!$A:$A,0),MATCH(Places!E$1,Hosts!$1:$1,0))</f>
        <v>1</v>
      </c>
      <c r="F119" s="87">
        <f>INDEX(Hosts!$A:$O,MATCH(Places!$C119,Hosts!$A:$A,0),MATCH(Places!F$1,Hosts!$1:$1,0))</f>
        <v>0.97</v>
      </c>
      <c r="G119" s="17" t="str">
        <f>INDEX(Hosts!$A:$O,MATCH(Places!$C119,Hosts!$A:$A,0),MATCH(Places!G$1,Hosts!$1:$1,0))</f>
        <v>No</v>
      </c>
      <c r="H119" s="17">
        <v>7</v>
      </c>
      <c r="I119" s="17" t="str">
        <f>INDEX(Neighborhoods!$A:$C,MATCH(Places!$H119,Neighborhoods!$A:$A,0),MATCH(Places!I$1,Neighborhoods!$1:$1,0))</f>
        <v>Brooklyn</v>
      </c>
      <c r="J119" s="17" t="str">
        <f>INDEX(Neighborhoods!$A:$C,MATCH(Places!$H119,Neighborhoods!$A:$A,0),MATCH(Places!J$1,Neighborhoods!$1:$1,0))</f>
        <v>Bedford-Stuyvesant</v>
      </c>
      <c r="K119" s="17" t="s">
        <v>1</v>
      </c>
      <c r="L119" s="17" t="str">
        <f t="shared" si="4"/>
        <v>Yes</v>
      </c>
      <c r="M119" s="17">
        <v>2</v>
      </c>
      <c r="N119" s="17" t="str" cm="1">
        <f t="array" ref="N119">_xlfn.IFS(M119&lt;=2,"Small",M119&lt;=5,"Medium",M119&gt;5,"Large")</f>
        <v>Small</v>
      </c>
      <c r="O119" s="65">
        <v>78</v>
      </c>
      <c r="P119" s="87">
        <f t="shared" si="5"/>
        <v>0.03</v>
      </c>
      <c r="Q119" s="68">
        <v>4.92</v>
      </c>
      <c r="R119" s="68" t="str" cm="1">
        <f t="array" ref="R119">_xlfn.SWITCH(ROUND(Q119,0),5,"Excellent",4,"Good",3,"Ok","Bad")</f>
        <v>Excellent</v>
      </c>
      <c r="S119" s="17">
        <v>51</v>
      </c>
      <c r="T119" s="17" t="str">
        <f t="shared" si="6"/>
        <v>No</v>
      </c>
      <c r="U119" s="82">
        <v>40827</v>
      </c>
      <c r="V119" s="82">
        <v>43891</v>
      </c>
      <c r="W119" s="17">
        <v>322</v>
      </c>
      <c r="X119" s="17" t="str">
        <f t="shared" si="7"/>
        <v>Active</v>
      </c>
      <c r="Y119" s="17" t="s">
        <v>15615</v>
      </c>
      <c r="Z119" s="17"/>
    </row>
    <row r="120" spans="1:26" x14ac:dyDescent="0.25">
      <c r="A120">
        <v>119</v>
      </c>
      <c r="B120" s="17" t="s">
        <v>119</v>
      </c>
      <c r="C120" s="17">
        <v>291</v>
      </c>
      <c r="D120" s="17" t="str">
        <f>INDEX(Hosts!$A:$O,MATCH(Places!$C120,Hosts!$A:$A,0),MATCH(Places!D$1,Hosts!$1:$1,0))</f>
        <v>Within an hour</v>
      </c>
      <c r="E120" s="87">
        <f>INDEX(Hosts!$A:$O,MATCH(Places!$C120,Hosts!$A:$A,0),MATCH(Places!E$1,Hosts!$1:$1,0))</f>
        <v>1</v>
      </c>
      <c r="F120" s="87">
        <f>INDEX(Hosts!$A:$O,MATCH(Places!$C120,Hosts!$A:$A,0),MATCH(Places!F$1,Hosts!$1:$1,0))</f>
        <v>0.8</v>
      </c>
      <c r="G120" s="17" t="str">
        <f>INDEX(Hosts!$A:$O,MATCH(Places!$C120,Hosts!$A:$A,0),MATCH(Places!G$1,Hosts!$1:$1,0))</f>
        <v>Yes</v>
      </c>
      <c r="H120" s="17">
        <v>15</v>
      </c>
      <c r="I120" s="17" t="str">
        <f>INDEX(Neighborhoods!$A:$C,MATCH(Places!$H120,Neighborhoods!$A:$A,0),MATCH(Places!I$1,Neighborhoods!$1:$1,0))</f>
        <v>Manhattan</v>
      </c>
      <c r="J120" s="17" t="str">
        <f>INDEX(Neighborhoods!$A:$C,MATCH(Places!$H120,Neighborhoods!$A:$A,0),MATCH(Places!J$1,Neighborhoods!$1:$1,0))</f>
        <v>East Village</v>
      </c>
      <c r="K120" s="17" t="s">
        <v>11822</v>
      </c>
      <c r="L120" s="17" t="str">
        <f t="shared" si="4"/>
        <v>No</v>
      </c>
      <c r="M120" s="17">
        <v>2</v>
      </c>
      <c r="N120" s="17" t="str" cm="1">
        <f t="array" ref="N120">_xlfn.IFS(M120&lt;=2,"Small",M120&lt;=5,"Medium",M120&gt;5,"Large")</f>
        <v>Small</v>
      </c>
      <c r="O120" s="65">
        <v>200</v>
      </c>
      <c r="P120" s="87">
        <f t="shared" si="5"/>
        <v>0.04</v>
      </c>
      <c r="Q120" s="68">
        <v>4.9000000000000004</v>
      </c>
      <c r="R120" s="68" t="str" cm="1">
        <f t="array" ref="R120">_xlfn.SWITCH(ROUND(Q120,0),5,"Excellent",4,"Good",3,"Ok","Bad")</f>
        <v>Excellent</v>
      </c>
      <c r="S120" s="17">
        <v>114</v>
      </c>
      <c r="T120" s="17" t="str">
        <f t="shared" si="6"/>
        <v>Yes</v>
      </c>
      <c r="U120" s="82">
        <v>40802</v>
      </c>
      <c r="V120" s="82">
        <v>43806</v>
      </c>
      <c r="W120" s="17">
        <v>227</v>
      </c>
      <c r="X120" s="17" t="str">
        <f t="shared" si="7"/>
        <v>Active</v>
      </c>
      <c r="Y120" s="17" t="s">
        <v>15615</v>
      </c>
      <c r="Z120" s="17"/>
    </row>
    <row r="121" spans="1:26" x14ac:dyDescent="0.25">
      <c r="A121">
        <v>120</v>
      </c>
      <c r="B121" s="17" t="s">
        <v>120</v>
      </c>
      <c r="C121" s="17">
        <v>554</v>
      </c>
      <c r="D121" s="17" t="str">
        <f>INDEX(Hosts!$A:$O,MATCH(Places!$C121,Hosts!$A:$A,0),MATCH(Places!D$1,Hosts!$1:$1,0))</f>
        <v>Within a few hours</v>
      </c>
      <c r="E121" s="87">
        <f>INDEX(Hosts!$A:$O,MATCH(Places!$C121,Hosts!$A:$A,0),MATCH(Places!E$1,Hosts!$1:$1,0))</f>
        <v>1</v>
      </c>
      <c r="F121" s="87">
        <f>INDEX(Hosts!$A:$O,MATCH(Places!$C121,Hosts!$A:$A,0),MATCH(Places!F$1,Hosts!$1:$1,0))</f>
        <v>1</v>
      </c>
      <c r="G121" s="17" t="str">
        <f>INDEX(Hosts!$A:$O,MATCH(Places!$C121,Hosts!$A:$A,0),MATCH(Places!G$1,Hosts!$1:$1,0))</f>
        <v>No</v>
      </c>
      <c r="H121" s="17">
        <v>16</v>
      </c>
      <c r="I121" s="17" t="str">
        <f>INDEX(Neighborhoods!$A:$C,MATCH(Places!$H121,Neighborhoods!$A:$A,0),MATCH(Places!I$1,Neighborhoods!$1:$1,0))</f>
        <v>Manhattan</v>
      </c>
      <c r="J121" s="17" t="str">
        <f>INDEX(Neighborhoods!$A:$C,MATCH(Places!$H121,Neighborhoods!$A:$A,0),MATCH(Places!J$1,Neighborhoods!$1:$1,0))</f>
        <v>Harlem</v>
      </c>
      <c r="K121" s="17" t="s">
        <v>11822</v>
      </c>
      <c r="L121" s="17" t="str">
        <f t="shared" si="4"/>
        <v>No</v>
      </c>
      <c r="M121" s="17">
        <v>12</v>
      </c>
      <c r="N121" s="17" t="str" cm="1">
        <f t="array" ref="N121">_xlfn.IFS(M121&lt;=2,"Small",M121&lt;=5,"Medium",M121&gt;5,"Large")</f>
        <v>Large</v>
      </c>
      <c r="O121" s="65">
        <v>395</v>
      </c>
      <c r="P121" s="87">
        <f t="shared" si="5"/>
        <v>0.04</v>
      </c>
      <c r="Q121" s="68">
        <v>4.66</v>
      </c>
      <c r="R121" s="68" t="str" cm="1">
        <f t="array" ref="R121">_xlfn.SWITCH(ROUND(Q121,0),5,"Excellent",4,"Good",3,"Ok","Bad")</f>
        <v>Excellent</v>
      </c>
      <c r="S121" s="17">
        <v>247</v>
      </c>
      <c r="T121" s="17" t="str">
        <f t="shared" si="6"/>
        <v>No</v>
      </c>
      <c r="U121" s="82">
        <v>40735</v>
      </c>
      <c r="V121" s="82">
        <v>43861</v>
      </c>
      <c r="W121" s="17">
        <v>362</v>
      </c>
      <c r="X121" s="17" t="str">
        <f t="shared" si="7"/>
        <v>Active</v>
      </c>
      <c r="Y121" s="17" t="s">
        <v>15616</v>
      </c>
      <c r="Z121" s="17"/>
    </row>
    <row r="122" spans="1:26" x14ac:dyDescent="0.25">
      <c r="A122">
        <v>121</v>
      </c>
      <c r="B122" s="17" t="s">
        <v>121</v>
      </c>
      <c r="C122" s="17">
        <v>294</v>
      </c>
      <c r="D122" s="17" t="str">
        <f>INDEX(Hosts!$A:$O,MATCH(Places!$C122,Hosts!$A:$A,0),MATCH(Places!D$1,Hosts!$1:$1,0))</f>
        <v>Within a few hours</v>
      </c>
      <c r="E122" s="87">
        <f>INDEX(Hosts!$A:$O,MATCH(Places!$C122,Hosts!$A:$A,0),MATCH(Places!E$1,Hosts!$1:$1,0))</f>
        <v>1</v>
      </c>
      <c r="F122" s="87">
        <f>INDEX(Hosts!$A:$O,MATCH(Places!$C122,Hosts!$A:$A,0),MATCH(Places!F$1,Hosts!$1:$1,0))</f>
        <v>0.75</v>
      </c>
      <c r="G122" s="17" t="str">
        <f>INDEX(Hosts!$A:$O,MATCH(Places!$C122,Hosts!$A:$A,0),MATCH(Places!G$1,Hosts!$1:$1,0))</f>
        <v>No</v>
      </c>
      <c r="H122" s="17">
        <v>12</v>
      </c>
      <c r="I122" s="17" t="str">
        <f>INDEX(Neighborhoods!$A:$C,MATCH(Places!$H122,Neighborhoods!$A:$A,0),MATCH(Places!I$1,Neighborhoods!$1:$1,0))</f>
        <v>Brooklyn</v>
      </c>
      <c r="J122" s="17" t="str">
        <f>INDEX(Neighborhoods!$A:$C,MATCH(Places!$H122,Neighborhoods!$A:$A,0),MATCH(Places!J$1,Neighborhoods!$1:$1,0))</f>
        <v>Williamsburg</v>
      </c>
      <c r="K122" s="17" t="s">
        <v>11822</v>
      </c>
      <c r="L122" s="17" t="str">
        <f t="shared" si="4"/>
        <v>No</v>
      </c>
      <c r="M122" s="17">
        <v>6</v>
      </c>
      <c r="N122" s="17" t="str" cm="1">
        <f t="array" ref="N122">_xlfn.IFS(M122&lt;=2,"Small",M122&lt;=5,"Medium",M122&gt;5,"Large")</f>
        <v>Large</v>
      </c>
      <c r="O122" s="65">
        <v>480</v>
      </c>
      <c r="P122" s="87">
        <f t="shared" si="5"/>
        <v>0.04</v>
      </c>
      <c r="Q122" s="68">
        <v>5</v>
      </c>
      <c r="R122" s="68" t="str" cm="1">
        <f t="array" ref="R122">_xlfn.SWITCH(ROUND(Q122,0),5,"Excellent",4,"Good",3,"Ok","Bad")</f>
        <v>Excellent</v>
      </c>
      <c r="S122" s="17">
        <v>39</v>
      </c>
      <c r="T122" s="17" t="str">
        <f t="shared" si="6"/>
        <v>No</v>
      </c>
      <c r="U122" s="82">
        <v>42253</v>
      </c>
      <c r="V122" s="82">
        <v>44006</v>
      </c>
      <c r="W122" s="17">
        <v>0</v>
      </c>
      <c r="X122" s="17" t="str">
        <f t="shared" si="7"/>
        <v>Inactive</v>
      </c>
      <c r="Y122" s="17" t="s">
        <v>15615</v>
      </c>
      <c r="Z122" s="17"/>
    </row>
    <row r="123" spans="1:26" x14ac:dyDescent="0.25">
      <c r="A123">
        <v>122</v>
      </c>
      <c r="B123" s="17" t="s">
        <v>15291</v>
      </c>
      <c r="C123" s="17">
        <v>290</v>
      </c>
      <c r="D123" s="17" t="str">
        <f>INDEX(Hosts!$A:$O,MATCH(Places!$C123,Hosts!$A:$A,0),MATCH(Places!D$1,Hosts!$1:$1,0))</f>
        <v>A few days or more</v>
      </c>
      <c r="E123" s="87">
        <f>INDEX(Hosts!$A:$O,MATCH(Places!$C123,Hosts!$A:$A,0),MATCH(Places!E$1,Hosts!$1:$1,0))</f>
        <v>0</v>
      </c>
      <c r="F123" s="87">
        <f>INDEX(Hosts!$A:$O,MATCH(Places!$C123,Hosts!$A:$A,0),MATCH(Places!F$1,Hosts!$1:$1,0))</f>
        <v>0</v>
      </c>
      <c r="G123" s="17" t="str">
        <f>INDEX(Hosts!$A:$O,MATCH(Places!$C123,Hosts!$A:$A,0),MATCH(Places!G$1,Hosts!$1:$1,0))</f>
        <v>No</v>
      </c>
      <c r="H123" s="17">
        <v>13</v>
      </c>
      <c r="I123" s="17" t="str">
        <f>INDEX(Neighborhoods!$A:$C,MATCH(Places!$H123,Neighborhoods!$A:$A,0),MATCH(Places!I$1,Neighborhoods!$1:$1,0))</f>
        <v>Manhattan</v>
      </c>
      <c r="J123" s="17" t="str">
        <f>INDEX(Neighborhoods!$A:$C,MATCH(Places!$H123,Neighborhoods!$A:$A,0),MATCH(Places!J$1,Neighborhoods!$1:$1,0))</f>
        <v>Chelsea</v>
      </c>
      <c r="K123" s="17" t="s">
        <v>11822</v>
      </c>
      <c r="L123" s="17" t="str">
        <f t="shared" si="4"/>
        <v>No</v>
      </c>
      <c r="M123" s="17">
        <v>2</v>
      </c>
      <c r="N123" s="17" t="str" cm="1">
        <f t="array" ref="N123">_xlfn.IFS(M123&lt;=2,"Small",M123&lt;=5,"Medium",M123&gt;5,"Large")</f>
        <v>Small</v>
      </c>
      <c r="O123" s="65">
        <v>175</v>
      </c>
      <c r="P123" s="87">
        <f t="shared" si="5"/>
        <v>0.03</v>
      </c>
      <c r="Q123" s="68">
        <v>4.82</v>
      </c>
      <c r="R123" s="68" t="str" cm="1">
        <f t="array" ref="R123">_xlfn.SWITCH(ROUND(Q123,0),5,"Excellent",4,"Good",3,"Ok","Bad")</f>
        <v>Excellent</v>
      </c>
      <c r="S123" s="17">
        <v>11</v>
      </c>
      <c r="T123" s="17" t="str">
        <f t="shared" si="6"/>
        <v>No</v>
      </c>
      <c r="U123" s="82">
        <v>41171</v>
      </c>
      <c r="V123" s="82">
        <v>42511</v>
      </c>
      <c r="W123" s="17">
        <v>336</v>
      </c>
      <c r="X123" s="17" t="str">
        <f t="shared" si="7"/>
        <v>Active</v>
      </c>
      <c r="Y123" s="17" t="s">
        <v>15615</v>
      </c>
      <c r="Z123" s="17"/>
    </row>
    <row r="124" spans="1:26" x14ac:dyDescent="0.25">
      <c r="A124">
        <v>123</v>
      </c>
      <c r="B124" s="17" t="s">
        <v>14799</v>
      </c>
      <c r="C124" s="17">
        <v>257</v>
      </c>
      <c r="D124" s="17" t="str">
        <f>INDEX(Hosts!$A:$O,MATCH(Places!$C124,Hosts!$A:$A,0),MATCH(Places!D$1,Hosts!$1:$1,0))</f>
        <v>Within an hour</v>
      </c>
      <c r="E124" s="87">
        <f>INDEX(Hosts!$A:$O,MATCH(Places!$C124,Hosts!$A:$A,0),MATCH(Places!E$1,Hosts!$1:$1,0))</f>
        <v>0.88</v>
      </c>
      <c r="F124" s="87">
        <f>INDEX(Hosts!$A:$O,MATCH(Places!$C124,Hosts!$A:$A,0),MATCH(Places!F$1,Hosts!$1:$1,0))</f>
        <v>0.98</v>
      </c>
      <c r="G124" s="17" t="str">
        <f>INDEX(Hosts!$A:$O,MATCH(Places!$C124,Hosts!$A:$A,0),MATCH(Places!G$1,Hosts!$1:$1,0))</f>
        <v>No</v>
      </c>
      <c r="H124" s="17">
        <v>15</v>
      </c>
      <c r="I124" s="17" t="str">
        <f>INDEX(Neighborhoods!$A:$C,MATCH(Places!$H124,Neighborhoods!$A:$A,0),MATCH(Places!I$1,Neighborhoods!$1:$1,0))</f>
        <v>Manhattan</v>
      </c>
      <c r="J124" s="17" t="str">
        <f>INDEX(Neighborhoods!$A:$C,MATCH(Places!$H124,Neighborhoods!$A:$A,0),MATCH(Places!J$1,Neighborhoods!$1:$1,0))</f>
        <v>East Village</v>
      </c>
      <c r="K124" s="17" t="s">
        <v>11822</v>
      </c>
      <c r="L124" s="17" t="str">
        <f t="shared" si="4"/>
        <v>No</v>
      </c>
      <c r="M124" s="17">
        <v>5</v>
      </c>
      <c r="N124" s="17" t="str" cm="1">
        <f t="array" ref="N124">_xlfn.IFS(M124&lt;=2,"Small",M124&lt;=5,"Medium",M124&gt;5,"Large")</f>
        <v>Medium</v>
      </c>
      <c r="O124" s="65">
        <v>98</v>
      </c>
      <c r="P124" s="87">
        <f t="shared" si="5"/>
        <v>0.03</v>
      </c>
      <c r="Q124" s="68">
        <v>4.57</v>
      </c>
      <c r="R124" s="68" t="str" cm="1">
        <f t="array" ref="R124">_xlfn.SWITCH(ROUND(Q124,0),5,"Excellent",4,"Good",3,"Ok","Bad")</f>
        <v>Excellent</v>
      </c>
      <c r="S124" s="17">
        <v>323</v>
      </c>
      <c r="T124" s="17" t="str">
        <f t="shared" si="6"/>
        <v>No</v>
      </c>
      <c r="U124" s="82">
        <v>40778</v>
      </c>
      <c r="V124" s="82">
        <v>44039</v>
      </c>
      <c r="W124" s="17">
        <v>360</v>
      </c>
      <c r="X124" s="17" t="str">
        <f t="shared" si="7"/>
        <v>Active</v>
      </c>
      <c r="Y124" s="17" t="s">
        <v>15615</v>
      </c>
      <c r="Z124" s="17"/>
    </row>
    <row r="125" spans="1:26" x14ac:dyDescent="0.25">
      <c r="A125">
        <v>124</v>
      </c>
      <c r="B125" s="17" t="s">
        <v>122</v>
      </c>
      <c r="C125" s="17">
        <v>297</v>
      </c>
      <c r="D125" s="17" t="str">
        <f>INDEX(Hosts!$A:$O,MATCH(Places!$C125,Hosts!$A:$A,0),MATCH(Places!D$1,Hosts!$1:$1,0))</f>
        <v>A few days or more</v>
      </c>
      <c r="E125" s="87">
        <f>INDEX(Hosts!$A:$O,MATCH(Places!$C125,Hosts!$A:$A,0),MATCH(Places!E$1,Hosts!$1:$1,0))</f>
        <v>0.33</v>
      </c>
      <c r="F125" s="87">
        <f>INDEX(Hosts!$A:$O,MATCH(Places!$C125,Hosts!$A:$A,0),MATCH(Places!F$1,Hosts!$1:$1,0))</f>
        <v>0.5</v>
      </c>
      <c r="G125" s="17" t="str">
        <f>INDEX(Hosts!$A:$O,MATCH(Places!$C125,Hosts!$A:$A,0),MATCH(Places!G$1,Hosts!$1:$1,0))</f>
        <v>No</v>
      </c>
      <c r="H125" s="17">
        <v>20</v>
      </c>
      <c r="I125" s="17" t="str">
        <f>INDEX(Neighborhoods!$A:$C,MATCH(Places!$H125,Neighborhoods!$A:$A,0),MATCH(Places!I$1,Neighborhoods!$1:$1,0))</f>
        <v>Manhattan</v>
      </c>
      <c r="J125" s="17" t="str">
        <f>INDEX(Neighborhoods!$A:$C,MATCH(Places!$H125,Neighborhoods!$A:$A,0),MATCH(Places!J$1,Neighborhoods!$1:$1,0))</f>
        <v>Upper West Side</v>
      </c>
      <c r="K125" s="17" t="s">
        <v>11822</v>
      </c>
      <c r="L125" s="17" t="str">
        <f t="shared" si="4"/>
        <v>No</v>
      </c>
      <c r="M125" s="17">
        <v>7</v>
      </c>
      <c r="N125" s="17" t="str" cm="1">
        <f t="array" ref="N125">_xlfn.IFS(M125&lt;=2,"Small",M125&lt;=5,"Medium",M125&gt;5,"Large")</f>
        <v>Large</v>
      </c>
      <c r="O125" s="65">
        <v>250</v>
      </c>
      <c r="P125" s="87">
        <f t="shared" si="5"/>
        <v>0.04</v>
      </c>
      <c r="Q125" s="68">
        <v>4.67</v>
      </c>
      <c r="R125" s="68" t="str" cm="1">
        <f t="array" ref="R125">_xlfn.SWITCH(ROUND(Q125,0),5,"Excellent",4,"Good",3,"Ok","Bad")</f>
        <v>Excellent</v>
      </c>
      <c r="S125" s="17">
        <v>189</v>
      </c>
      <c r="T125" s="17" t="str">
        <f t="shared" si="6"/>
        <v>No</v>
      </c>
      <c r="U125" s="82">
        <v>40754</v>
      </c>
      <c r="V125" s="82">
        <v>43745</v>
      </c>
      <c r="W125" s="17">
        <v>365</v>
      </c>
      <c r="X125" s="17" t="str">
        <f t="shared" si="7"/>
        <v>Active</v>
      </c>
      <c r="Y125" s="17" t="s">
        <v>15616</v>
      </c>
      <c r="Z125" s="17"/>
    </row>
    <row r="126" spans="1:26" x14ac:dyDescent="0.25">
      <c r="A126">
        <v>125</v>
      </c>
      <c r="B126" s="17" t="s">
        <v>14061</v>
      </c>
      <c r="C126" s="17">
        <v>220</v>
      </c>
      <c r="D126" s="17" t="str">
        <f>INDEX(Hosts!$A:$O,MATCH(Places!$C126,Hosts!$A:$A,0),MATCH(Places!D$1,Hosts!$1:$1,0))</f>
        <v>Within an hour</v>
      </c>
      <c r="E126" s="87">
        <f>INDEX(Hosts!$A:$O,MATCH(Places!$C126,Hosts!$A:$A,0),MATCH(Places!E$1,Hosts!$1:$1,0))</f>
        <v>1</v>
      </c>
      <c r="F126" s="87">
        <f>INDEX(Hosts!$A:$O,MATCH(Places!$C126,Hosts!$A:$A,0),MATCH(Places!F$1,Hosts!$1:$1,0))</f>
        <v>0.85</v>
      </c>
      <c r="G126" s="17" t="str">
        <f>INDEX(Hosts!$A:$O,MATCH(Places!$C126,Hosts!$A:$A,0),MATCH(Places!G$1,Hosts!$1:$1,0))</f>
        <v>Yes</v>
      </c>
      <c r="H126" s="17">
        <v>15</v>
      </c>
      <c r="I126" s="17" t="str">
        <f>INDEX(Neighborhoods!$A:$C,MATCH(Places!$H126,Neighborhoods!$A:$A,0),MATCH(Places!I$1,Neighborhoods!$1:$1,0))</f>
        <v>Manhattan</v>
      </c>
      <c r="J126" s="17" t="str">
        <f>INDEX(Neighborhoods!$A:$C,MATCH(Places!$H126,Neighborhoods!$A:$A,0),MATCH(Places!J$1,Neighborhoods!$1:$1,0))</f>
        <v>East Village</v>
      </c>
      <c r="K126" s="17" t="s">
        <v>11822</v>
      </c>
      <c r="L126" s="17" t="str">
        <f t="shared" si="4"/>
        <v>No</v>
      </c>
      <c r="M126" s="17">
        <v>2</v>
      </c>
      <c r="N126" s="17" t="str" cm="1">
        <f t="array" ref="N126">_xlfn.IFS(M126&lt;=2,"Small",M126&lt;=5,"Medium",M126&gt;5,"Large")</f>
        <v>Small</v>
      </c>
      <c r="O126" s="65">
        <v>95</v>
      </c>
      <c r="P126" s="87">
        <f t="shared" si="5"/>
        <v>0.03</v>
      </c>
      <c r="Q126" s="68">
        <v>4.74</v>
      </c>
      <c r="R126" s="68" t="str" cm="1">
        <f t="array" ref="R126">_xlfn.SWITCH(ROUND(Q126,0),5,"Excellent",4,"Good",3,"Ok","Bad")</f>
        <v>Excellent</v>
      </c>
      <c r="S126" s="17">
        <v>46</v>
      </c>
      <c r="T126" s="17" t="str">
        <f t="shared" si="6"/>
        <v>No</v>
      </c>
      <c r="U126" s="82">
        <v>40762</v>
      </c>
      <c r="V126" s="82">
        <v>43832</v>
      </c>
      <c r="W126" s="17">
        <v>87</v>
      </c>
      <c r="X126" s="17" t="str">
        <f t="shared" si="7"/>
        <v>Active</v>
      </c>
      <c r="Y126" s="17" t="s">
        <v>15615</v>
      </c>
      <c r="Z126" s="17"/>
    </row>
    <row r="127" spans="1:26" x14ac:dyDescent="0.25">
      <c r="A127">
        <v>126</v>
      </c>
      <c r="B127" s="17" t="s">
        <v>123</v>
      </c>
      <c r="C127" s="17">
        <v>300</v>
      </c>
      <c r="D127" s="17" t="str">
        <f>INDEX(Hosts!$A:$O,MATCH(Places!$C127,Hosts!$A:$A,0),MATCH(Places!D$1,Hosts!$1:$1,0))</f>
        <v>Within a day</v>
      </c>
      <c r="E127" s="87">
        <f>INDEX(Hosts!$A:$O,MATCH(Places!$C127,Hosts!$A:$A,0),MATCH(Places!E$1,Hosts!$1:$1,0))</f>
        <v>0.67</v>
      </c>
      <c r="F127" s="87">
        <f>INDEX(Hosts!$A:$O,MATCH(Places!$C127,Hosts!$A:$A,0),MATCH(Places!F$1,Hosts!$1:$1,0))</f>
        <v>0.49</v>
      </c>
      <c r="G127" s="17" t="str">
        <f>INDEX(Hosts!$A:$O,MATCH(Places!$C127,Hosts!$A:$A,0),MATCH(Places!G$1,Hosts!$1:$1,0))</f>
        <v>Yes</v>
      </c>
      <c r="H127" s="17">
        <v>12</v>
      </c>
      <c r="I127" s="17" t="str">
        <f>INDEX(Neighborhoods!$A:$C,MATCH(Places!$H127,Neighborhoods!$A:$A,0),MATCH(Places!I$1,Neighborhoods!$1:$1,0))</f>
        <v>Brooklyn</v>
      </c>
      <c r="J127" s="17" t="str">
        <f>INDEX(Neighborhoods!$A:$C,MATCH(Places!$H127,Neighborhoods!$A:$A,0),MATCH(Places!J$1,Neighborhoods!$1:$1,0))</f>
        <v>Williamsburg</v>
      </c>
      <c r="K127" s="17" t="s">
        <v>11822</v>
      </c>
      <c r="L127" s="17" t="str">
        <f t="shared" si="4"/>
        <v>No</v>
      </c>
      <c r="M127" s="17">
        <v>4</v>
      </c>
      <c r="N127" s="17" t="str" cm="1">
        <f t="array" ref="N127">_xlfn.IFS(M127&lt;=2,"Small",M127&lt;=5,"Medium",M127&gt;5,"Large")</f>
        <v>Medium</v>
      </c>
      <c r="O127" s="65">
        <v>85</v>
      </c>
      <c r="P127" s="87">
        <f t="shared" si="5"/>
        <v>0.03</v>
      </c>
      <c r="Q127" s="68">
        <v>4.8099999999999996</v>
      </c>
      <c r="R127" s="68" t="str" cm="1">
        <f t="array" ref="R127">_xlfn.SWITCH(ROUND(Q127,0),5,"Excellent",4,"Good",3,"Ok","Bad")</f>
        <v>Excellent</v>
      </c>
      <c r="S127" s="17">
        <v>98</v>
      </c>
      <c r="T127" s="17" t="str">
        <f t="shared" si="6"/>
        <v>No</v>
      </c>
      <c r="U127" s="82">
        <v>40744</v>
      </c>
      <c r="V127" s="82">
        <v>43908</v>
      </c>
      <c r="W127" s="17">
        <v>227</v>
      </c>
      <c r="X127" s="17" t="str">
        <f t="shared" si="7"/>
        <v>Active</v>
      </c>
      <c r="Y127" s="17" t="s">
        <v>15615</v>
      </c>
      <c r="Z127" s="17"/>
    </row>
    <row r="128" spans="1:26" x14ac:dyDescent="0.25">
      <c r="A128">
        <v>127</v>
      </c>
      <c r="B128" s="17" t="s">
        <v>124</v>
      </c>
      <c r="C128" s="17">
        <v>305</v>
      </c>
      <c r="D128" s="17" t="str">
        <f>INDEX(Hosts!$A:$O,MATCH(Places!$C128,Hosts!$A:$A,0),MATCH(Places!D$1,Hosts!$1:$1,0))</f>
        <v>Within an hour</v>
      </c>
      <c r="E128" s="87">
        <f>INDEX(Hosts!$A:$O,MATCH(Places!$C128,Hosts!$A:$A,0),MATCH(Places!E$1,Hosts!$1:$1,0))</f>
        <v>1</v>
      </c>
      <c r="F128" s="87">
        <f>INDEX(Hosts!$A:$O,MATCH(Places!$C128,Hosts!$A:$A,0),MATCH(Places!F$1,Hosts!$1:$1,0))</f>
        <v>0.63</v>
      </c>
      <c r="G128" s="17" t="str">
        <f>INDEX(Hosts!$A:$O,MATCH(Places!$C128,Hosts!$A:$A,0),MATCH(Places!G$1,Hosts!$1:$1,0))</f>
        <v>Yes</v>
      </c>
      <c r="H128" s="17">
        <v>11</v>
      </c>
      <c r="I128" s="17" t="str">
        <f>INDEX(Neighborhoods!$A:$C,MATCH(Places!$H128,Neighborhoods!$A:$A,0),MATCH(Places!I$1,Neighborhoods!$1:$1,0))</f>
        <v>Brooklyn</v>
      </c>
      <c r="J128" s="17" t="str">
        <f>INDEX(Neighborhoods!$A:$C,MATCH(Places!$H128,Neighborhoods!$A:$A,0),MATCH(Places!J$1,Neighborhoods!$1:$1,0))</f>
        <v>Greenpoint</v>
      </c>
      <c r="K128" s="17" t="s">
        <v>1</v>
      </c>
      <c r="L128" s="17" t="str">
        <f t="shared" si="4"/>
        <v>Yes</v>
      </c>
      <c r="M128" s="17">
        <v>2</v>
      </c>
      <c r="N128" s="17" t="str" cm="1">
        <f t="array" ref="N128">_xlfn.IFS(M128&lt;=2,"Small",M128&lt;=5,"Medium",M128&gt;5,"Large")</f>
        <v>Small</v>
      </c>
      <c r="O128" s="65">
        <v>78</v>
      </c>
      <c r="P128" s="87">
        <f t="shared" si="5"/>
        <v>0.03</v>
      </c>
      <c r="Q128" s="68">
        <v>4.97</v>
      </c>
      <c r="R128" s="68" t="str" cm="1">
        <f t="array" ref="R128">_xlfn.SWITCH(ROUND(Q128,0),5,"Excellent",4,"Good",3,"Ok","Bad")</f>
        <v>Excellent</v>
      </c>
      <c r="S128" s="17">
        <v>262</v>
      </c>
      <c r="T128" s="17" t="str">
        <f t="shared" si="6"/>
        <v>Yes</v>
      </c>
      <c r="U128" s="82">
        <v>40756</v>
      </c>
      <c r="V128" s="82">
        <v>43898</v>
      </c>
      <c r="W128" s="17">
        <v>89</v>
      </c>
      <c r="X128" s="17" t="str">
        <f t="shared" si="7"/>
        <v>Active</v>
      </c>
      <c r="Y128" s="17" t="s">
        <v>15615</v>
      </c>
      <c r="Z128" s="17"/>
    </row>
    <row r="129" spans="1:26" x14ac:dyDescent="0.25">
      <c r="A129">
        <v>128</v>
      </c>
      <c r="B129" s="17" t="s">
        <v>125</v>
      </c>
      <c r="C129" s="17">
        <v>309</v>
      </c>
      <c r="D129" s="17" t="str">
        <f>INDEX(Hosts!$A:$O,MATCH(Places!$C129,Hosts!$A:$A,0),MATCH(Places!D$1,Hosts!$1:$1,0))</f>
        <v>Within an hour</v>
      </c>
      <c r="E129" s="87">
        <f>INDEX(Hosts!$A:$O,MATCH(Places!$C129,Hosts!$A:$A,0),MATCH(Places!E$1,Hosts!$1:$1,0))</f>
        <v>1</v>
      </c>
      <c r="F129" s="87">
        <f>INDEX(Hosts!$A:$O,MATCH(Places!$C129,Hosts!$A:$A,0),MATCH(Places!F$1,Hosts!$1:$1,0))</f>
        <v>1</v>
      </c>
      <c r="G129" s="17" t="str">
        <f>INDEX(Hosts!$A:$O,MATCH(Places!$C129,Hosts!$A:$A,0),MATCH(Places!G$1,Hosts!$1:$1,0))</f>
        <v>No</v>
      </c>
      <c r="H129" s="17">
        <v>20</v>
      </c>
      <c r="I129" s="17" t="str">
        <f>INDEX(Neighborhoods!$A:$C,MATCH(Places!$H129,Neighborhoods!$A:$A,0),MATCH(Places!I$1,Neighborhoods!$1:$1,0))</f>
        <v>Manhattan</v>
      </c>
      <c r="J129" s="17" t="str">
        <f>INDEX(Neighborhoods!$A:$C,MATCH(Places!$H129,Neighborhoods!$A:$A,0),MATCH(Places!J$1,Neighborhoods!$1:$1,0))</f>
        <v>Upper West Side</v>
      </c>
      <c r="K129" s="17" t="s">
        <v>11822</v>
      </c>
      <c r="L129" s="17" t="str">
        <f t="shared" si="4"/>
        <v>No</v>
      </c>
      <c r="M129" s="17">
        <v>9</v>
      </c>
      <c r="N129" s="17" t="str" cm="1">
        <f t="array" ref="N129">_xlfn.IFS(M129&lt;=2,"Small",M129&lt;=5,"Medium",M129&gt;5,"Large")</f>
        <v>Large</v>
      </c>
      <c r="O129" s="65">
        <v>2000</v>
      </c>
      <c r="P129" s="87">
        <f t="shared" si="5"/>
        <v>7.0000000000000007E-2</v>
      </c>
      <c r="Q129" s="68">
        <v>4.87</v>
      </c>
      <c r="R129" s="68" t="str" cm="1">
        <f t="array" ref="R129">_xlfn.SWITCH(ROUND(Q129,0),5,"Excellent",4,"Good",3,"Ok","Bad")</f>
        <v>Excellent</v>
      </c>
      <c r="S129" s="17">
        <v>30</v>
      </c>
      <c r="T129" s="17" t="str">
        <f t="shared" si="6"/>
        <v>No</v>
      </c>
      <c r="U129" s="82">
        <v>40911</v>
      </c>
      <c r="V129" s="82">
        <v>43225</v>
      </c>
      <c r="W129" s="17">
        <v>0</v>
      </c>
      <c r="X129" s="17" t="str">
        <f t="shared" si="7"/>
        <v>Inactive</v>
      </c>
      <c r="Y129" s="17" t="s">
        <v>15615</v>
      </c>
      <c r="Z129" s="17"/>
    </row>
    <row r="130" spans="1:26" x14ac:dyDescent="0.25">
      <c r="A130">
        <v>129</v>
      </c>
      <c r="B130" s="17" t="s">
        <v>126</v>
      </c>
      <c r="C130" s="17">
        <v>317</v>
      </c>
      <c r="D130" s="17" t="str">
        <f>INDEX(Hosts!$A:$O,MATCH(Places!$C130,Hosts!$A:$A,0),MATCH(Places!D$1,Hosts!$1:$1,0))</f>
        <v>Within a day</v>
      </c>
      <c r="E130" s="87">
        <f>INDEX(Hosts!$A:$O,MATCH(Places!$C130,Hosts!$A:$A,0),MATCH(Places!E$1,Hosts!$1:$1,0))</f>
        <v>1</v>
      </c>
      <c r="F130" s="87">
        <f>INDEX(Hosts!$A:$O,MATCH(Places!$C130,Hosts!$A:$A,0),MATCH(Places!F$1,Hosts!$1:$1,0))</f>
        <v>0</v>
      </c>
      <c r="G130" s="17" t="str">
        <f>INDEX(Hosts!$A:$O,MATCH(Places!$C130,Hosts!$A:$A,0),MATCH(Places!G$1,Hosts!$1:$1,0))</f>
        <v>No</v>
      </c>
      <c r="H130" s="17">
        <v>9</v>
      </c>
      <c r="I130" s="17" t="str">
        <f>INDEX(Neighborhoods!$A:$C,MATCH(Places!$H130,Neighborhoods!$A:$A,0),MATCH(Places!I$1,Neighborhoods!$1:$1,0))</f>
        <v>Brooklyn</v>
      </c>
      <c r="J130" s="17" t="str">
        <f>INDEX(Neighborhoods!$A:$C,MATCH(Places!$H130,Neighborhoods!$A:$A,0),MATCH(Places!J$1,Neighborhoods!$1:$1,0))</f>
        <v>Crown Heights</v>
      </c>
      <c r="K130" s="17" t="s">
        <v>11822</v>
      </c>
      <c r="L130" s="17" t="str">
        <f t="shared" ref="L130:L193" si="8">IF(OR(K130="Private room",K130="Shared room"),"Yes","No")</f>
        <v>No</v>
      </c>
      <c r="M130" s="17">
        <v>2</v>
      </c>
      <c r="N130" s="17" t="str" cm="1">
        <f t="array" ref="N130">_xlfn.IFS(M130&lt;=2,"Small",M130&lt;=5,"Medium",M130&gt;5,"Large")</f>
        <v>Small</v>
      </c>
      <c r="O130" s="65">
        <v>97</v>
      </c>
      <c r="P130" s="87">
        <f t="shared" ref="P130:P193" si="9">VLOOKUP(O130,$AB$1:$AC$5,2)</f>
        <v>0.03</v>
      </c>
      <c r="Q130" s="68">
        <v>4.6100000000000003</v>
      </c>
      <c r="R130" s="68" t="str" cm="1">
        <f t="array" ref="R130">_xlfn.SWITCH(ROUND(Q130,0),5,"Excellent",4,"Good",3,"Ok","Bad")</f>
        <v>Excellent</v>
      </c>
      <c r="S130" s="17">
        <v>33</v>
      </c>
      <c r="T130" s="17" t="str">
        <f t="shared" ref="T130:T193" si="10">IF(AND(Q130&gt;=4.8,S130&gt;100),"Yes","No")</f>
        <v>No</v>
      </c>
      <c r="U130" s="82">
        <v>40776</v>
      </c>
      <c r="V130" s="82">
        <v>43686</v>
      </c>
      <c r="W130" s="17">
        <v>335</v>
      </c>
      <c r="X130" s="17" t="str">
        <f t="shared" ref="X130:X193" si="11">IF(W130&lt;&gt;0,"Active","Inactive")</f>
        <v>Active</v>
      </c>
      <c r="Y130" s="17" t="s">
        <v>15615</v>
      </c>
      <c r="Z130" s="17"/>
    </row>
    <row r="131" spans="1:26" x14ac:dyDescent="0.25">
      <c r="A131">
        <v>130</v>
      </c>
      <c r="B131" s="17" t="s">
        <v>127</v>
      </c>
      <c r="C131" s="17">
        <v>318</v>
      </c>
      <c r="D131" s="17" t="str">
        <f>INDEX(Hosts!$A:$O,MATCH(Places!$C131,Hosts!$A:$A,0),MATCH(Places!D$1,Hosts!$1:$1,0))</f>
        <v>Within a few hours</v>
      </c>
      <c r="E131" s="87">
        <f>INDEX(Hosts!$A:$O,MATCH(Places!$C131,Hosts!$A:$A,0),MATCH(Places!E$1,Hosts!$1:$1,0))</f>
        <v>1</v>
      </c>
      <c r="F131" s="87">
        <f>INDEX(Hosts!$A:$O,MATCH(Places!$C131,Hosts!$A:$A,0),MATCH(Places!F$1,Hosts!$1:$1,0))</f>
        <v>0.56999999999999995</v>
      </c>
      <c r="G131" s="17" t="str">
        <f>INDEX(Hosts!$A:$O,MATCH(Places!$C131,Hosts!$A:$A,0),MATCH(Places!G$1,Hosts!$1:$1,0))</f>
        <v>No</v>
      </c>
      <c r="H131" s="17">
        <v>15</v>
      </c>
      <c r="I131" s="17" t="str">
        <f>INDEX(Neighborhoods!$A:$C,MATCH(Places!$H131,Neighborhoods!$A:$A,0),MATCH(Places!I$1,Neighborhoods!$1:$1,0))</f>
        <v>Manhattan</v>
      </c>
      <c r="J131" s="17" t="str">
        <f>INDEX(Neighborhoods!$A:$C,MATCH(Places!$H131,Neighborhoods!$A:$A,0),MATCH(Places!J$1,Neighborhoods!$1:$1,0))</f>
        <v>East Village</v>
      </c>
      <c r="K131" s="17" t="s">
        <v>1</v>
      </c>
      <c r="L131" s="17" t="str">
        <f t="shared" si="8"/>
        <v>Yes</v>
      </c>
      <c r="M131" s="17">
        <v>1</v>
      </c>
      <c r="N131" s="17" t="str" cm="1">
        <f t="array" ref="N131">_xlfn.IFS(M131&lt;=2,"Small",M131&lt;=5,"Medium",M131&gt;5,"Large")</f>
        <v>Small</v>
      </c>
      <c r="O131" s="65">
        <v>100</v>
      </c>
      <c r="P131" s="87">
        <f t="shared" si="9"/>
        <v>0.03</v>
      </c>
      <c r="Q131" s="68">
        <v>4.74</v>
      </c>
      <c r="R131" s="68" t="str" cm="1">
        <f t="array" ref="R131">_xlfn.SWITCH(ROUND(Q131,0),5,"Excellent",4,"Good",3,"Ok","Bad")</f>
        <v>Excellent</v>
      </c>
      <c r="S131" s="17">
        <v>50</v>
      </c>
      <c r="T131" s="17" t="str">
        <f t="shared" si="10"/>
        <v>No</v>
      </c>
      <c r="U131" s="82">
        <v>40861</v>
      </c>
      <c r="V131" s="82">
        <v>43833</v>
      </c>
      <c r="W131" s="17">
        <v>0</v>
      </c>
      <c r="X131" s="17" t="str">
        <f t="shared" si="11"/>
        <v>Inactive</v>
      </c>
      <c r="Y131" s="17" t="s">
        <v>15615</v>
      </c>
      <c r="Z131" s="17"/>
    </row>
    <row r="132" spans="1:26" x14ac:dyDescent="0.25">
      <c r="A132">
        <v>131</v>
      </c>
      <c r="B132" s="17" t="s">
        <v>14717</v>
      </c>
      <c r="C132" s="17">
        <v>322</v>
      </c>
      <c r="D132" s="17" t="str">
        <f>INDEX(Hosts!$A:$O,MATCH(Places!$C132,Hosts!$A:$A,0),MATCH(Places!D$1,Hosts!$1:$1,0))</f>
        <v>Within a few hours</v>
      </c>
      <c r="E132" s="87">
        <f>INDEX(Hosts!$A:$O,MATCH(Places!$C132,Hosts!$A:$A,0),MATCH(Places!E$1,Hosts!$1:$1,0))</f>
        <v>1</v>
      </c>
      <c r="F132" s="87">
        <f>INDEX(Hosts!$A:$O,MATCH(Places!$C132,Hosts!$A:$A,0),MATCH(Places!F$1,Hosts!$1:$1,0))</f>
        <v>1</v>
      </c>
      <c r="G132" s="17" t="str">
        <f>INDEX(Hosts!$A:$O,MATCH(Places!$C132,Hosts!$A:$A,0),MATCH(Places!G$1,Hosts!$1:$1,0))</f>
        <v>Yes</v>
      </c>
      <c r="H132" s="17">
        <v>12</v>
      </c>
      <c r="I132" s="17" t="str">
        <f>INDEX(Neighborhoods!$A:$C,MATCH(Places!$H132,Neighborhoods!$A:$A,0),MATCH(Places!I$1,Neighborhoods!$1:$1,0))</f>
        <v>Brooklyn</v>
      </c>
      <c r="J132" s="17" t="str">
        <f>INDEX(Neighborhoods!$A:$C,MATCH(Places!$H132,Neighborhoods!$A:$A,0),MATCH(Places!J$1,Neighborhoods!$1:$1,0))</f>
        <v>Williamsburg</v>
      </c>
      <c r="K132" s="17" t="s">
        <v>11822</v>
      </c>
      <c r="L132" s="17" t="str">
        <f t="shared" si="8"/>
        <v>No</v>
      </c>
      <c r="M132" s="17">
        <v>2</v>
      </c>
      <c r="N132" s="17" t="str" cm="1">
        <f t="array" ref="N132">_xlfn.IFS(M132&lt;=2,"Small",M132&lt;=5,"Medium",M132&gt;5,"Large")</f>
        <v>Small</v>
      </c>
      <c r="O132" s="65">
        <v>85</v>
      </c>
      <c r="P132" s="87">
        <f t="shared" si="9"/>
        <v>0.03</v>
      </c>
      <c r="Q132" s="68">
        <v>4.7</v>
      </c>
      <c r="R132" s="68" t="str" cm="1">
        <f t="array" ref="R132">_xlfn.SWITCH(ROUND(Q132,0),5,"Excellent",4,"Good",3,"Ok","Bad")</f>
        <v>Excellent</v>
      </c>
      <c r="S132" s="17">
        <v>27</v>
      </c>
      <c r="T132" s="17" t="str">
        <f t="shared" si="10"/>
        <v>No</v>
      </c>
      <c r="U132" s="82">
        <v>40771</v>
      </c>
      <c r="V132" s="82">
        <v>43970</v>
      </c>
      <c r="W132" s="17">
        <v>192</v>
      </c>
      <c r="X132" s="17" t="str">
        <f t="shared" si="11"/>
        <v>Active</v>
      </c>
      <c r="Y132" s="17" t="s">
        <v>15615</v>
      </c>
      <c r="Z132" s="17"/>
    </row>
    <row r="133" spans="1:26" x14ac:dyDescent="0.25">
      <c r="A133">
        <v>132</v>
      </c>
      <c r="B133" s="17" t="s">
        <v>13959</v>
      </c>
      <c r="C133" s="17">
        <v>309</v>
      </c>
      <c r="D133" s="17" t="str">
        <f>INDEX(Hosts!$A:$O,MATCH(Places!$C133,Hosts!$A:$A,0),MATCH(Places!D$1,Hosts!$1:$1,0))</f>
        <v>Within an hour</v>
      </c>
      <c r="E133" s="87">
        <f>INDEX(Hosts!$A:$O,MATCH(Places!$C133,Hosts!$A:$A,0),MATCH(Places!E$1,Hosts!$1:$1,0))</f>
        <v>1</v>
      </c>
      <c r="F133" s="87">
        <f>INDEX(Hosts!$A:$O,MATCH(Places!$C133,Hosts!$A:$A,0),MATCH(Places!F$1,Hosts!$1:$1,0))</f>
        <v>1</v>
      </c>
      <c r="G133" s="17" t="str">
        <f>INDEX(Hosts!$A:$O,MATCH(Places!$C133,Hosts!$A:$A,0),MATCH(Places!G$1,Hosts!$1:$1,0))</f>
        <v>No</v>
      </c>
      <c r="H133" s="17">
        <v>20</v>
      </c>
      <c r="I133" s="17" t="str">
        <f>INDEX(Neighborhoods!$A:$C,MATCH(Places!$H133,Neighborhoods!$A:$A,0),MATCH(Places!I$1,Neighborhoods!$1:$1,0))</f>
        <v>Manhattan</v>
      </c>
      <c r="J133" s="17" t="str">
        <f>INDEX(Neighborhoods!$A:$C,MATCH(Places!$H133,Neighborhoods!$A:$A,0),MATCH(Places!J$1,Neighborhoods!$1:$1,0))</f>
        <v>Upper West Side</v>
      </c>
      <c r="K133" s="17" t="s">
        <v>1</v>
      </c>
      <c r="L133" s="17" t="str">
        <f t="shared" si="8"/>
        <v>Yes</v>
      </c>
      <c r="M133" s="17">
        <v>2</v>
      </c>
      <c r="N133" s="17" t="str" cm="1">
        <f t="array" ref="N133">_xlfn.IFS(M133&lt;=2,"Small",M133&lt;=5,"Medium",M133&gt;5,"Large")</f>
        <v>Small</v>
      </c>
      <c r="O133" s="65">
        <v>600</v>
      </c>
      <c r="P133" s="87">
        <f t="shared" si="9"/>
        <v>0.05</v>
      </c>
      <c r="Q133" s="68">
        <v>5</v>
      </c>
      <c r="R133" s="68" t="str" cm="1">
        <f t="array" ref="R133">_xlfn.SWITCH(ROUND(Q133,0),5,"Excellent",4,"Good",3,"Ok","Bad")</f>
        <v>Excellent</v>
      </c>
      <c r="S133" s="17">
        <v>40</v>
      </c>
      <c r="T133" s="17" t="str">
        <f t="shared" si="10"/>
        <v>No</v>
      </c>
      <c r="U133" s="82">
        <v>40790</v>
      </c>
      <c r="V133" s="82">
        <v>41531</v>
      </c>
      <c r="W133" s="17">
        <v>365</v>
      </c>
      <c r="X133" s="17" t="str">
        <f t="shared" si="11"/>
        <v>Active</v>
      </c>
      <c r="Y133" s="17" t="s">
        <v>15615</v>
      </c>
      <c r="Z133" s="17"/>
    </row>
    <row r="134" spans="1:26" x14ac:dyDescent="0.25">
      <c r="A134">
        <v>133</v>
      </c>
      <c r="B134" s="17" t="s">
        <v>128</v>
      </c>
      <c r="C134" s="17">
        <v>326</v>
      </c>
      <c r="D134" s="17" t="str">
        <f>INDEX(Hosts!$A:$O,MATCH(Places!$C134,Hosts!$A:$A,0),MATCH(Places!D$1,Hosts!$1:$1,0))</f>
        <v>Within a day</v>
      </c>
      <c r="E134" s="87">
        <f>INDEX(Hosts!$A:$O,MATCH(Places!$C134,Hosts!$A:$A,0),MATCH(Places!E$1,Hosts!$1:$1,0))</f>
        <v>1</v>
      </c>
      <c r="F134" s="87">
        <f>INDEX(Hosts!$A:$O,MATCH(Places!$C134,Hosts!$A:$A,0),MATCH(Places!F$1,Hosts!$1:$1,0))</f>
        <v>0.87</v>
      </c>
      <c r="G134" s="17" t="str">
        <f>INDEX(Hosts!$A:$O,MATCH(Places!$C134,Hosts!$A:$A,0),MATCH(Places!G$1,Hosts!$1:$1,0))</f>
        <v>No</v>
      </c>
      <c r="H134" s="17">
        <v>16</v>
      </c>
      <c r="I134" s="17" t="str">
        <f>INDEX(Neighborhoods!$A:$C,MATCH(Places!$H134,Neighborhoods!$A:$A,0),MATCH(Places!I$1,Neighborhoods!$1:$1,0))</f>
        <v>Manhattan</v>
      </c>
      <c r="J134" s="17" t="str">
        <f>INDEX(Neighborhoods!$A:$C,MATCH(Places!$H134,Neighborhoods!$A:$A,0),MATCH(Places!J$1,Neighborhoods!$1:$1,0))</f>
        <v>Harlem</v>
      </c>
      <c r="K134" s="17" t="s">
        <v>1</v>
      </c>
      <c r="L134" s="17" t="str">
        <f t="shared" si="8"/>
        <v>Yes</v>
      </c>
      <c r="M134" s="17">
        <v>4</v>
      </c>
      <c r="N134" s="17" t="str" cm="1">
        <f t="array" ref="N134">_xlfn.IFS(M134&lt;=2,"Small",M134&lt;=5,"Medium",M134&gt;5,"Large")</f>
        <v>Medium</v>
      </c>
      <c r="O134" s="65">
        <v>100</v>
      </c>
      <c r="P134" s="87">
        <f t="shared" si="9"/>
        <v>0.03</v>
      </c>
      <c r="Q134" s="68">
        <v>4.8899999999999997</v>
      </c>
      <c r="R134" s="68" t="str" cm="1">
        <f t="array" ref="R134">_xlfn.SWITCH(ROUND(Q134,0),5,"Excellent",4,"Good",3,"Ok","Bad")</f>
        <v>Excellent</v>
      </c>
      <c r="S134" s="17">
        <v>132</v>
      </c>
      <c r="T134" s="17" t="str">
        <f t="shared" si="10"/>
        <v>Yes</v>
      </c>
      <c r="U134" s="82">
        <v>40798</v>
      </c>
      <c r="V134" s="82">
        <v>43879</v>
      </c>
      <c r="W134" s="17">
        <v>17</v>
      </c>
      <c r="X134" s="17" t="str">
        <f t="shared" si="11"/>
        <v>Active</v>
      </c>
      <c r="Y134" s="17" t="s">
        <v>15615</v>
      </c>
      <c r="Z134" s="17"/>
    </row>
    <row r="135" spans="1:26" x14ac:dyDescent="0.25">
      <c r="A135">
        <v>134</v>
      </c>
      <c r="B135" s="17" t="s">
        <v>129</v>
      </c>
      <c r="C135" s="17">
        <v>328</v>
      </c>
      <c r="D135" s="17" t="str">
        <f>INDEX(Hosts!$A:$O,MATCH(Places!$C135,Hosts!$A:$A,0),MATCH(Places!D$1,Hosts!$1:$1,0))</f>
        <v>Within an hour</v>
      </c>
      <c r="E135" s="87">
        <f>INDEX(Hosts!$A:$O,MATCH(Places!$C135,Hosts!$A:$A,0),MATCH(Places!E$1,Hosts!$1:$1,0))</f>
        <v>1</v>
      </c>
      <c r="F135" s="87">
        <f>INDEX(Hosts!$A:$O,MATCH(Places!$C135,Hosts!$A:$A,0),MATCH(Places!F$1,Hosts!$1:$1,0))</f>
        <v>0.93</v>
      </c>
      <c r="G135" s="17" t="str">
        <f>INDEX(Hosts!$A:$O,MATCH(Places!$C135,Hosts!$A:$A,0),MATCH(Places!G$1,Hosts!$1:$1,0))</f>
        <v>No</v>
      </c>
      <c r="H135" s="17">
        <v>1</v>
      </c>
      <c r="I135" s="17" t="str">
        <f>INDEX(Neighborhoods!$A:$C,MATCH(Places!$H135,Neighborhoods!$A:$A,0),MATCH(Places!I$1,Neighborhoods!$1:$1,0))</f>
        <v>Bronx</v>
      </c>
      <c r="J135" s="17" t="str">
        <f>INDEX(Neighborhoods!$A:$C,MATCH(Places!$H135,Neighborhoods!$A:$A,0),MATCH(Places!J$1,Neighborhoods!$1:$1,0))</f>
        <v>Allerton</v>
      </c>
      <c r="K135" s="17" t="s">
        <v>11822</v>
      </c>
      <c r="L135" s="17" t="str">
        <f t="shared" si="8"/>
        <v>No</v>
      </c>
      <c r="M135" s="17">
        <v>2</v>
      </c>
      <c r="N135" s="17" t="str" cm="1">
        <f t="array" ref="N135">_xlfn.IFS(M135&lt;=2,"Small",M135&lt;=5,"Medium",M135&gt;5,"Large")</f>
        <v>Small</v>
      </c>
      <c r="O135" s="65">
        <v>125</v>
      </c>
      <c r="P135" s="87">
        <f t="shared" si="9"/>
        <v>0.03</v>
      </c>
      <c r="Q135" s="68">
        <v>4.74</v>
      </c>
      <c r="R135" s="68" t="str" cm="1">
        <f t="array" ref="R135">_xlfn.SWITCH(ROUND(Q135,0),5,"Excellent",4,"Good",3,"Ok","Bad")</f>
        <v>Excellent</v>
      </c>
      <c r="S135" s="17">
        <v>303</v>
      </c>
      <c r="T135" s="17" t="str">
        <f t="shared" si="10"/>
        <v>No</v>
      </c>
      <c r="U135" s="82">
        <v>40790</v>
      </c>
      <c r="V135" s="82">
        <v>43902</v>
      </c>
      <c r="W135" s="17">
        <v>363</v>
      </c>
      <c r="X135" s="17" t="str">
        <f t="shared" si="11"/>
        <v>Active</v>
      </c>
      <c r="Y135" s="17" t="s">
        <v>15615</v>
      </c>
      <c r="Z135" s="17"/>
    </row>
    <row r="136" spans="1:26" x14ac:dyDescent="0.25">
      <c r="A136">
        <v>135</v>
      </c>
      <c r="B136" s="17" t="s">
        <v>131</v>
      </c>
      <c r="C136" s="17">
        <v>338</v>
      </c>
      <c r="D136" s="17" t="str">
        <f>INDEX(Hosts!$A:$O,MATCH(Places!$C136,Hosts!$A:$A,0),MATCH(Places!D$1,Hosts!$1:$1,0))</f>
        <v>Within an hour</v>
      </c>
      <c r="E136" s="87">
        <f>INDEX(Hosts!$A:$O,MATCH(Places!$C136,Hosts!$A:$A,0),MATCH(Places!E$1,Hosts!$1:$1,0))</f>
        <v>1</v>
      </c>
      <c r="F136" s="87">
        <f>INDEX(Hosts!$A:$O,MATCH(Places!$C136,Hosts!$A:$A,0),MATCH(Places!F$1,Hosts!$1:$1,0))</f>
        <v>0.67</v>
      </c>
      <c r="G136" s="17" t="str">
        <f>INDEX(Hosts!$A:$O,MATCH(Places!$C136,Hosts!$A:$A,0),MATCH(Places!G$1,Hosts!$1:$1,0))</f>
        <v>Yes</v>
      </c>
      <c r="H136" s="17">
        <v>15</v>
      </c>
      <c r="I136" s="17" t="str">
        <f>INDEX(Neighborhoods!$A:$C,MATCH(Places!$H136,Neighborhoods!$A:$A,0),MATCH(Places!I$1,Neighborhoods!$1:$1,0))</f>
        <v>Manhattan</v>
      </c>
      <c r="J136" s="17" t="str">
        <f>INDEX(Neighborhoods!$A:$C,MATCH(Places!$H136,Neighborhoods!$A:$A,0),MATCH(Places!J$1,Neighborhoods!$1:$1,0))</f>
        <v>East Village</v>
      </c>
      <c r="K136" s="17" t="s">
        <v>1</v>
      </c>
      <c r="L136" s="17" t="str">
        <f t="shared" si="8"/>
        <v>Yes</v>
      </c>
      <c r="M136" s="17">
        <v>2</v>
      </c>
      <c r="N136" s="17" t="str" cm="1">
        <f t="array" ref="N136">_xlfn.IFS(M136&lt;=2,"Small",M136&lt;=5,"Medium",M136&gt;5,"Large")</f>
        <v>Small</v>
      </c>
      <c r="O136" s="65">
        <v>97</v>
      </c>
      <c r="P136" s="87">
        <f t="shared" si="9"/>
        <v>0.03</v>
      </c>
      <c r="Q136" s="68">
        <v>4.99</v>
      </c>
      <c r="R136" s="68" t="str" cm="1">
        <f t="array" ref="R136">_xlfn.SWITCH(ROUND(Q136,0),5,"Excellent",4,"Good",3,"Ok","Bad")</f>
        <v>Excellent</v>
      </c>
      <c r="S136" s="17">
        <v>88</v>
      </c>
      <c r="T136" s="17" t="str">
        <f t="shared" si="10"/>
        <v>No</v>
      </c>
      <c r="U136" s="82">
        <v>40791</v>
      </c>
      <c r="V136" s="82">
        <v>43837</v>
      </c>
      <c r="W136" s="17">
        <v>365</v>
      </c>
      <c r="X136" s="17" t="str">
        <f t="shared" si="11"/>
        <v>Active</v>
      </c>
      <c r="Y136" s="17" t="s">
        <v>15615</v>
      </c>
      <c r="Z136" s="17"/>
    </row>
    <row r="137" spans="1:26" x14ac:dyDescent="0.25">
      <c r="A137">
        <v>136</v>
      </c>
      <c r="B137" s="17" t="s">
        <v>132</v>
      </c>
      <c r="C137" s="17">
        <v>344</v>
      </c>
      <c r="D137" s="17" t="str">
        <f>INDEX(Hosts!$A:$O,MATCH(Places!$C137,Hosts!$A:$A,0),MATCH(Places!D$1,Hosts!$1:$1,0))</f>
        <v>Within an hour</v>
      </c>
      <c r="E137" s="87">
        <f>INDEX(Hosts!$A:$O,MATCH(Places!$C137,Hosts!$A:$A,0),MATCH(Places!E$1,Hosts!$1:$1,0))</f>
        <v>1</v>
      </c>
      <c r="F137" s="87">
        <f>INDEX(Hosts!$A:$O,MATCH(Places!$C137,Hosts!$A:$A,0),MATCH(Places!F$1,Hosts!$1:$1,0))</f>
        <v>0.97</v>
      </c>
      <c r="G137" s="17" t="str">
        <f>INDEX(Hosts!$A:$O,MATCH(Places!$C137,Hosts!$A:$A,0),MATCH(Places!G$1,Hosts!$1:$1,0))</f>
        <v>Yes</v>
      </c>
      <c r="H137" s="17">
        <v>16</v>
      </c>
      <c r="I137" s="17" t="str">
        <f>INDEX(Neighborhoods!$A:$C,MATCH(Places!$H137,Neighborhoods!$A:$A,0),MATCH(Places!I$1,Neighborhoods!$1:$1,0))</f>
        <v>Manhattan</v>
      </c>
      <c r="J137" s="17" t="str">
        <f>INDEX(Neighborhoods!$A:$C,MATCH(Places!$H137,Neighborhoods!$A:$A,0),MATCH(Places!J$1,Neighborhoods!$1:$1,0))</f>
        <v>Harlem</v>
      </c>
      <c r="K137" s="17" t="s">
        <v>1</v>
      </c>
      <c r="L137" s="17" t="str">
        <f t="shared" si="8"/>
        <v>Yes</v>
      </c>
      <c r="M137" s="17">
        <v>3</v>
      </c>
      <c r="N137" s="17" t="str" cm="1">
        <f t="array" ref="N137">_xlfn.IFS(M137&lt;=2,"Small",M137&lt;=5,"Medium",M137&gt;5,"Large")</f>
        <v>Medium</v>
      </c>
      <c r="O137" s="65">
        <v>68</v>
      </c>
      <c r="P137" s="87">
        <f t="shared" si="9"/>
        <v>0.03</v>
      </c>
      <c r="Q137" s="68">
        <v>4.82</v>
      </c>
      <c r="R137" s="68" t="str" cm="1">
        <f t="array" ref="R137">_xlfn.SWITCH(ROUND(Q137,0),5,"Excellent",4,"Good",3,"Ok","Bad")</f>
        <v>Excellent</v>
      </c>
      <c r="S137" s="17">
        <v>320</v>
      </c>
      <c r="T137" s="17" t="str">
        <f t="shared" si="10"/>
        <v>Yes</v>
      </c>
      <c r="U137" s="82">
        <v>41386</v>
      </c>
      <c r="V137" s="82">
        <v>43869</v>
      </c>
      <c r="W137" s="17">
        <v>332</v>
      </c>
      <c r="X137" s="17" t="str">
        <f t="shared" si="11"/>
        <v>Active</v>
      </c>
      <c r="Y137" s="17" t="s">
        <v>15615</v>
      </c>
      <c r="Z137" s="17"/>
    </row>
    <row r="138" spans="1:26" x14ac:dyDescent="0.25">
      <c r="A138">
        <v>137</v>
      </c>
      <c r="B138" s="17" t="s">
        <v>13810</v>
      </c>
      <c r="C138" s="17">
        <v>159</v>
      </c>
      <c r="D138" s="17" t="str">
        <f>INDEX(Hosts!$A:$O,MATCH(Places!$C138,Hosts!$A:$A,0),MATCH(Places!D$1,Hosts!$1:$1,0))</f>
        <v>Within an hour</v>
      </c>
      <c r="E138" s="87">
        <f>INDEX(Hosts!$A:$O,MATCH(Places!$C138,Hosts!$A:$A,0),MATCH(Places!E$1,Hosts!$1:$1,0))</f>
        <v>1</v>
      </c>
      <c r="F138" s="87">
        <f>INDEX(Hosts!$A:$O,MATCH(Places!$C138,Hosts!$A:$A,0),MATCH(Places!F$1,Hosts!$1:$1,0))</f>
        <v>1</v>
      </c>
      <c r="G138" s="17" t="str">
        <f>INDEX(Hosts!$A:$O,MATCH(Places!$C138,Hosts!$A:$A,0),MATCH(Places!G$1,Hosts!$1:$1,0))</f>
        <v>Yes</v>
      </c>
      <c r="H138" s="17">
        <v>7</v>
      </c>
      <c r="I138" s="17" t="str">
        <f>INDEX(Neighborhoods!$A:$C,MATCH(Places!$H138,Neighborhoods!$A:$A,0),MATCH(Places!I$1,Neighborhoods!$1:$1,0))</f>
        <v>Brooklyn</v>
      </c>
      <c r="J138" s="17" t="str">
        <f>INDEX(Neighborhoods!$A:$C,MATCH(Places!$H138,Neighborhoods!$A:$A,0),MATCH(Places!J$1,Neighborhoods!$1:$1,0))</f>
        <v>Bedford-Stuyvesant</v>
      </c>
      <c r="K138" s="17" t="s">
        <v>11822</v>
      </c>
      <c r="L138" s="17" t="str">
        <f t="shared" si="8"/>
        <v>No</v>
      </c>
      <c r="M138" s="17">
        <v>2</v>
      </c>
      <c r="N138" s="17" t="str" cm="1">
        <f t="array" ref="N138">_xlfn.IFS(M138&lt;=2,"Small",M138&lt;=5,"Medium",M138&gt;5,"Large")</f>
        <v>Small</v>
      </c>
      <c r="O138" s="65">
        <v>123</v>
      </c>
      <c r="P138" s="87">
        <f t="shared" si="9"/>
        <v>0.03</v>
      </c>
      <c r="Q138" s="68">
        <v>4.97</v>
      </c>
      <c r="R138" s="68" t="str" cm="1">
        <f t="array" ref="R138">_xlfn.SWITCH(ROUND(Q138,0),5,"Excellent",4,"Good",3,"Ok","Bad")</f>
        <v>Excellent</v>
      </c>
      <c r="S138" s="17">
        <v>227</v>
      </c>
      <c r="T138" s="17" t="str">
        <f t="shared" si="10"/>
        <v>Yes</v>
      </c>
      <c r="U138" s="82">
        <v>40802</v>
      </c>
      <c r="V138" s="82">
        <v>44016</v>
      </c>
      <c r="W138" s="17">
        <v>358</v>
      </c>
      <c r="X138" s="17" t="str">
        <f t="shared" si="11"/>
        <v>Active</v>
      </c>
      <c r="Y138" s="17" t="s">
        <v>15615</v>
      </c>
      <c r="Z138" s="17"/>
    </row>
    <row r="139" spans="1:26" x14ac:dyDescent="0.25">
      <c r="A139">
        <v>138</v>
      </c>
      <c r="B139" s="17" t="s">
        <v>133</v>
      </c>
      <c r="C139" s="17">
        <v>350</v>
      </c>
      <c r="D139" s="17" t="str">
        <f>INDEX(Hosts!$A:$O,MATCH(Places!$C139,Hosts!$A:$A,0),MATCH(Places!D$1,Hosts!$1:$1,0))</f>
        <v>Within a few hours</v>
      </c>
      <c r="E139" s="87">
        <f>INDEX(Hosts!$A:$O,MATCH(Places!$C139,Hosts!$A:$A,0),MATCH(Places!E$1,Hosts!$1:$1,0))</f>
        <v>1</v>
      </c>
      <c r="F139" s="87">
        <f>INDEX(Hosts!$A:$O,MATCH(Places!$C139,Hosts!$A:$A,0),MATCH(Places!F$1,Hosts!$1:$1,0))</f>
        <v>1</v>
      </c>
      <c r="G139" s="17" t="str">
        <f>INDEX(Hosts!$A:$O,MATCH(Places!$C139,Hosts!$A:$A,0),MATCH(Places!G$1,Hosts!$1:$1,0))</f>
        <v>No</v>
      </c>
      <c r="H139" s="17">
        <v>7</v>
      </c>
      <c r="I139" s="17" t="str">
        <f>INDEX(Neighborhoods!$A:$C,MATCH(Places!$H139,Neighborhoods!$A:$A,0),MATCH(Places!I$1,Neighborhoods!$1:$1,0))</f>
        <v>Brooklyn</v>
      </c>
      <c r="J139" s="17" t="str">
        <f>INDEX(Neighborhoods!$A:$C,MATCH(Places!$H139,Neighborhoods!$A:$A,0),MATCH(Places!J$1,Neighborhoods!$1:$1,0))</f>
        <v>Bedford-Stuyvesant</v>
      </c>
      <c r="K139" s="17" t="s">
        <v>11822</v>
      </c>
      <c r="L139" s="17" t="str">
        <f t="shared" si="8"/>
        <v>No</v>
      </c>
      <c r="M139" s="17">
        <v>3</v>
      </c>
      <c r="N139" s="17" t="str" cm="1">
        <f t="array" ref="N139">_xlfn.IFS(M139&lt;=2,"Small",M139&lt;=5,"Medium",M139&gt;5,"Large")</f>
        <v>Medium</v>
      </c>
      <c r="O139" s="65">
        <v>145</v>
      </c>
      <c r="P139" s="87">
        <f t="shared" si="9"/>
        <v>0.03</v>
      </c>
      <c r="Q139" s="68">
        <v>4.99</v>
      </c>
      <c r="R139" s="68" t="str" cm="1">
        <f t="array" ref="R139">_xlfn.SWITCH(ROUND(Q139,0),5,"Excellent",4,"Good",3,"Ok","Bad")</f>
        <v>Excellent</v>
      </c>
      <c r="S139" s="17">
        <v>135</v>
      </c>
      <c r="T139" s="17" t="str">
        <f t="shared" si="10"/>
        <v>Yes</v>
      </c>
      <c r="U139" s="82">
        <v>40793</v>
      </c>
      <c r="V139" s="82">
        <v>43833</v>
      </c>
      <c r="W139" s="17">
        <v>227</v>
      </c>
      <c r="X139" s="17" t="str">
        <f t="shared" si="11"/>
        <v>Active</v>
      </c>
      <c r="Y139" s="17" t="s">
        <v>15615</v>
      </c>
      <c r="Z139" s="17"/>
    </row>
    <row r="140" spans="1:26" x14ac:dyDescent="0.25">
      <c r="A140">
        <v>139</v>
      </c>
      <c r="B140" s="17" t="s">
        <v>134</v>
      </c>
      <c r="C140" s="17">
        <v>352</v>
      </c>
      <c r="D140" s="17" t="str">
        <f>INDEX(Hosts!$A:$O,MATCH(Places!$C140,Hosts!$A:$A,0),MATCH(Places!D$1,Hosts!$1:$1,0))</f>
        <v>Within a day</v>
      </c>
      <c r="E140" s="87">
        <f>INDEX(Hosts!$A:$O,MATCH(Places!$C140,Hosts!$A:$A,0),MATCH(Places!E$1,Hosts!$1:$1,0))</f>
        <v>0.9</v>
      </c>
      <c r="F140" s="87">
        <f>INDEX(Hosts!$A:$O,MATCH(Places!$C140,Hosts!$A:$A,0),MATCH(Places!F$1,Hosts!$1:$1,0))</f>
        <v>0.24</v>
      </c>
      <c r="G140" s="17" t="str">
        <f>INDEX(Hosts!$A:$O,MATCH(Places!$C140,Hosts!$A:$A,0),MATCH(Places!G$1,Hosts!$1:$1,0))</f>
        <v>No</v>
      </c>
      <c r="H140" s="17">
        <v>12</v>
      </c>
      <c r="I140" s="17" t="str">
        <f>INDEX(Neighborhoods!$A:$C,MATCH(Places!$H140,Neighborhoods!$A:$A,0),MATCH(Places!I$1,Neighborhoods!$1:$1,0))</f>
        <v>Brooklyn</v>
      </c>
      <c r="J140" s="17" t="str">
        <f>INDEX(Neighborhoods!$A:$C,MATCH(Places!$H140,Neighborhoods!$A:$A,0),MATCH(Places!J$1,Neighborhoods!$1:$1,0))</f>
        <v>Williamsburg</v>
      </c>
      <c r="K140" s="17" t="s">
        <v>11822</v>
      </c>
      <c r="L140" s="17" t="str">
        <f t="shared" si="8"/>
        <v>No</v>
      </c>
      <c r="M140" s="17">
        <v>2</v>
      </c>
      <c r="N140" s="17" t="str" cm="1">
        <f t="array" ref="N140">_xlfn.IFS(M140&lt;=2,"Small",M140&lt;=5,"Medium",M140&gt;5,"Large")</f>
        <v>Small</v>
      </c>
      <c r="O140" s="65">
        <v>190</v>
      </c>
      <c r="P140" s="87">
        <f t="shared" si="9"/>
        <v>0.03</v>
      </c>
      <c r="Q140" s="68">
        <v>4.8899999999999997</v>
      </c>
      <c r="R140" s="68" t="str" cm="1">
        <f t="array" ref="R140">_xlfn.SWITCH(ROUND(Q140,0),5,"Excellent",4,"Good",3,"Ok","Bad")</f>
        <v>Excellent</v>
      </c>
      <c r="S140" s="17">
        <v>38</v>
      </c>
      <c r="T140" s="17" t="str">
        <f t="shared" si="10"/>
        <v>No</v>
      </c>
      <c r="U140" s="82">
        <v>40875</v>
      </c>
      <c r="V140" s="82">
        <v>44048</v>
      </c>
      <c r="W140" s="17">
        <v>336</v>
      </c>
      <c r="X140" s="17" t="str">
        <f t="shared" si="11"/>
        <v>Active</v>
      </c>
      <c r="Y140" s="17" t="s">
        <v>15615</v>
      </c>
      <c r="Z140" s="17"/>
    </row>
    <row r="141" spans="1:26" x14ac:dyDescent="0.25">
      <c r="A141">
        <v>140</v>
      </c>
      <c r="B141" s="17" t="s">
        <v>135</v>
      </c>
      <c r="C141" s="17">
        <v>355</v>
      </c>
      <c r="D141" s="17" t="str">
        <f>INDEX(Hosts!$A:$O,MATCH(Places!$C141,Hosts!$A:$A,0),MATCH(Places!D$1,Hosts!$1:$1,0))</f>
        <v>Within an hour</v>
      </c>
      <c r="E141" s="87">
        <f>INDEX(Hosts!$A:$O,MATCH(Places!$C141,Hosts!$A:$A,0),MATCH(Places!E$1,Hosts!$1:$1,0))</f>
        <v>1</v>
      </c>
      <c r="F141" s="87">
        <f>INDEX(Hosts!$A:$O,MATCH(Places!$C141,Hosts!$A:$A,0),MATCH(Places!F$1,Hosts!$1:$1,0))</f>
        <v>0.97</v>
      </c>
      <c r="G141" s="17" t="str">
        <f>INDEX(Hosts!$A:$O,MATCH(Places!$C141,Hosts!$A:$A,0),MATCH(Places!G$1,Hosts!$1:$1,0))</f>
        <v>No</v>
      </c>
      <c r="H141" s="17">
        <v>7</v>
      </c>
      <c r="I141" s="17" t="str">
        <f>INDEX(Neighborhoods!$A:$C,MATCH(Places!$H141,Neighborhoods!$A:$A,0),MATCH(Places!I$1,Neighborhoods!$1:$1,0))</f>
        <v>Brooklyn</v>
      </c>
      <c r="J141" s="17" t="str">
        <f>INDEX(Neighborhoods!$A:$C,MATCH(Places!$H141,Neighborhoods!$A:$A,0),MATCH(Places!J$1,Neighborhoods!$1:$1,0))</f>
        <v>Bedford-Stuyvesant</v>
      </c>
      <c r="K141" s="17" t="s">
        <v>11822</v>
      </c>
      <c r="L141" s="17" t="str">
        <f t="shared" si="8"/>
        <v>No</v>
      </c>
      <c r="M141" s="17">
        <v>4</v>
      </c>
      <c r="N141" s="17" t="str" cm="1">
        <f t="array" ref="N141">_xlfn.IFS(M141&lt;=2,"Small",M141&lt;=5,"Medium",M141&gt;5,"Large")</f>
        <v>Medium</v>
      </c>
      <c r="O141" s="65">
        <v>65</v>
      </c>
      <c r="P141" s="87">
        <f t="shared" si="9"/>
        <v>0.03</v>
      </c>
      <c r="Q141" s="68">
        <v>4.6500000000000004</v>
      </c>
      <c r="R141" s="68" t="str" cm="1">
        <f t="array" ref="R141">_xlfn.SWITCH(ROUND(Q141,0),5,"Excellent",4,"Good",3,"Ok","Bad")</f>
        <v>Excellent</v>
      </c>
      <c r="S141" s="17">
        <v>54</v>
      </c>
      <c r="T141" s="17" t="str">
        <f t="shared" si="10"/>
        <v>No</v>
      </c>
      <c r="U141" s="82">
        <v>40810</v>
      </c>
      <c r="V141" s="82">
        <v>44041</v>
      </c>
      <c r="W141" s="17">
        <v>0</v>
      </c>
      <c r="X141" s="17" t="str">
        <f t="shared" si="11"/>
        <v>Inactive</v>
      </c>
      <c r="Y141" s="17" t="s">
        <v>15616</v>
      </c>
      <c r="Z141" s="17"/>
    </row>
    <row r="142" spans="1:26" x14ac:dyDescent="0.25">
      <c r="A142">
        <v>141</v>
      </c>
      <c r="B142" s="17" t="s">
        <v>136</v>
      </c>
      <c r="C142" s="17">
        <v>356</v>
      </c>
      <c r="D142" s="17" t="str">
        <f>INDEX(Hosts!$A:$O,MATCH(Places!$C142,Hosts!$A:$A,0),MATCH(Places!D$1,Hosts!$1:$1,0))</f>
        <v>Within an hour</v>
      </c>
      <c r="E142" s="87">
        <f>INDEX(Hosts!$A:$O,MATCH(Places!$C142,Hosts!$A:$A,0),MATCH(Places!E$1,Hosts!$1:$1,0))</f>
        <v>1</v>
      </c>
      <c r="F142" s="87">
        <f>INDEX(Hosts!$A:$O,MATCH(Places!$C142,Hosts!$A:$A,0),MATCH(Places!F$1,Hosts!$1:$1,0))</f>
        <v>0.95</v>
      </c>
      <c r="G142" s="17" t="str">
        <f>INDEX(Hosts!$A:$O,MATCH(Places!$C142,Hosts!$A:$A,0),MATCH(Places!G$1,Hosts!$1:$1,0))</f>
        <v>Yes</v>
      </c>
      <c r="H142" s="17">
        <v>26</v>
      </c>
      <c r="I142" s="17" t="str">
        <f>INDEX(Neighborhoods!$A:$C,MATCH(Places!$H142,Neighborhoods!$A:$A,0),MATCH(Places!I$1,Neighborhoods!$1:$1,0))</f>
        <v>Queens</v>
      </c>
      <c r="J142" s="17" t="str">
        <f>INDEX(Neighborhoods!$A:$C,MATCH(Places!$H142,Neighborhoods!$A:$A,0),MATCH(Places!J$1,Neighborhoods!$1:$1,0))</f>
        <v>Sunnyside</v>
      </c>
      <c r="K142" s="17" t="s">
        <v>1</v>
      </c>
      <c r="L142" s="17" t="str">
        <f t="shared" si="8"/>
        <v>Yes</v>
      </c>
      <c r="M142" s="17">
        <v>2</v>
      </c>
      <c r="N142" s="17" t="str" cm="1">
        <f t="array" ref="N142">_xlfn.IFS(M142&lt;=2,"Small",M142&lt;=5,"Medium",M142&gt;5,"Large")</f>
        <v>Small</v>
      </c>
      <c r="O142" s="65">
        <v>50</v>
      </c>
      <c r="P142" s="87">
        <f t="shared" si="9"/>
        <v>0.03</v>
      </c>
      <c r="Q142" s="68">
        <v>4.99</v>
      </c>
      <c r="R142" s="68" t="str" cm="1">
        <f t="array" ref="R142">_xlfn.SWITCH(ROUND(Q142,0),5,"Excellent",4,"Good",3,"Ok","Bad")</f>
        <v>Excellent</v>
      </c>
      <c r="S142" s="17">
        <v>281</v>
      </c>
      <c r="T142" s="17" t="str">
        <f t="shared" si="10"/>
        <v>Yes</v>
      </c>
      <c r="U142" s="82">
        <v>40983</v>
      </c>
      <c r="V142" s="82">
        <v>43906</v>
      </c>
      <c r="W142" s="17">
        <v>102</v>
      </c>
      <c r="X142" s="17" t="str">
        <f t="shared" si="11"/>
        <v>Active</v>
      </c>
      <c r="Y142" s="17" t="s">
        <v>15615</v>
      </c>
      <c r="Z142" s="17"/>
    </row>
    <row r="143" spans="1:26" x14ac:dyDescent="0.25">
      <c r="A143">
        <v>142</v>
      </c>
      <c r="B143" s="17" t="s">
        <v>137</v>
      </c>
      <c r="C143" s="17">
        <v>166</v>
      </c>
      <c r="D143" s="17" t="str">
        <f>INDEX(Hosts!$A:$O,MATCH(Places!$C143,Hosts!$A:$A,0),MATCH(Places!D$1,Hosts!$1:$1,0))</f>
        <v>Within a few hours</v>
      </c>
      <c r="E143" s="87">
        <f>INDEX(Hosts!$A:$O,MATCH(Places!$C143,Hosts!$A:$A,0),MATCH(Places!E$1,Hosts!$1:$1,0))</f>
        <v>1</v>
      </c>
      <c r="F143" s="87">
        <f>INDEX(Hosts!$A:$O,MATCH(Places!$C143,Hosts!$A:$A,0),MATCH(Places!F$1,Hosts!$1:$1,0))</f>
        <v>0.83</v>
      </c>
      <c r="G143" s="17" t="str">
        <f>INDEX(Hosts!$A:$O,MATCH(Places!$C143,Hosts!$A:$A,0),MATCH(Places!G$1,Hosts!$1:$1,0))</f>
        <v>Yes</v>
      </c>
      <c r="H143" s="17">
        <v>11</v>
      </c>
      <c r="I143" s="17" t="str">
        <f>INDEX(Neighborhoods!$A:$C,MATCH(Places!$H143,Neighborhoods!$A:$A,0),MATCH(Places!I$1,Neighborhoods!$1:$1,0))</f>
        <v>Brooklyn</v>
      </c>
      <c r="J143" s="17" t="str">
        <f>INDEX(Neighborhoods!$A:$C,MATCH(Places!$H143,Neighborhoods!$A:$A,0),MATCH(Places!J$1,Neighborhoods!$1:$1,0))</f>
        <v>Greenpoint</v>
      </c>
      <c r="K143" s="17" t="s">
        <v>11822</v>
      </c>
      <c r="L143" s="17" t="str">
        <f t="shared" si="8"/>
        <v>No</v>
      </c>
      <c r="M143" s="17">
        <v>4</v>
      </c>
      <c r="N143" s="17" t="str" cm="1">
        <f t="array" ref="N143">_xlfn.IFS(M143&lt;=2,"Small",M143&lt;=5,"Medium",M143&gt;5,"Large")</f>
        <v>Medium</v>
      </c>
      <c r="O143" s="65">
        <v>185</v>
      </c>
      <c r="P143" s="87">
        <f t="shared" si="9"/>
        <v>0.03</v>
      </c>
      <c r="Q143" s="68">
        <v>4.91</v>
      </c>
      <c r="R143" s="68" t="str" cm="1">
        <f t="array" ref="R143">_xlfn.SWITCH(ROUND(Q143,0),5,"Excellent",4,"Good",3,"Ok","Bad")</f>
        <v>Excellent</v>
      </c>
      <c r="S143" s="17">
        <v>228</v>
      </c>
      <c r="T143" s="17" t="str">
        <f t="shared" si="10"/>
        <v>Yes</v>
      </c>
      <c r="U143" s="82">
        <v>40794</v>
      </c>
      <c r="V143" s="82">
        <v>43215</v>
      </c>
      <c r="W143" s="17">
        <v>289</v>
      </c>
      <c r="X143" s="17" t="str">
        <f t="shared" si="11"/>
        <v>Active</v>
      </c>
      <c r="Y143" s="17" t="s">
        <v>15615</v>
      </c>
      <c r="Z143" s="17"/>
    </row>
    <row r="144" spans="1:26" x14ac:dyDescent="0.25">
      <c r="A144">
        <v>143</v>
      </c>
      <c r="B144" s="17" t="s">
        <v>14768</v>
      </c>
      <c r="C144" s="17">
        <v>196</v>
      </c>
      <c r="D144" s="17" t="str">
        <f>INDEX(Hosts!$A:$O,MATCH(Places!$C144,Hosts!$A:$A,0),MATCH(Places!D$1,Hosts!$1:$1,0))</f>
        <v>Within an hour</v>
      </c>
      <c r="E144" s="87">
        <f>INDEX(Hosts!$A:$O,MATCH(Places!$C144,Hosts!$A:$A,0),MATCH(Places!E$1,Hosts!$1:$1,0))</f>
        <v>0.9</v>
      </c>
      <c r="F144" s="87">
        <f>INDEX(Hosts!$A:$O,MATCH(Places!$C144,Hosts!$A:$A,0),MATCH(Places!F$1,Hosts!$1:$1,0))</f>
        <v>0.93</v>
      </c>
      <c r="G144" s="17" t="str">
        <f>INDEX(Hosts!$A:$O,MATCH(Places!$C144,Hosts!$A:$A,0),MATCH(Places!G$1,Hosts!$1:$1,0))</f>
        <v>Yes</v>
      </c>
      <c r="H144" s="17">
        <v>12</v>
      </c>
      <c r="I144" s="17" t="str">
        <f>INDEX(Neighborhoods!$A:$C,MATCH(Places!$H144,Neighborhoods!$A:$A,0),MATCH(Places!I$1,Neighborhoods!$1:$1,0))</f>
        <v>Brooklyn</v>
      </c>
      <c r="J144" s="17" t="str">
        <f>INDEX(Neighborhoods!$A:$C,MATCH(Places!$H144,Neighborhoods!$A:$A,0),MATCH(Places!J$1,Neighborhoods!$1:$1,0))</f>
        <v>Williamsburg</v>
      </c>
      <c r="K144" s="17" t="s">
        <v>11822</v>
      </c>
      <c r="L144" s="17" t="str">
        <f t="shared" si="8"/>
        <v>No</v>
      </c>
      <c r="M144" s="17">
        <v>3</v>
      </c>
      <c r="N144" s="17" t="str" cm="1">
        <f t="array" ref="N144">_xlfn.IFS(M144&lt;=2,"Small",M144&lt;=5,"Medium",M144&gt;5,"Large")</f>
        <v>Medium</v>
      </c>
      <c r="O144" s="65">
        <v>150</v>
      </c>
      <c r="P144" s="87">
        <f t="shared" si="9"/>
        <v>0.03</v>
      </c>
      <c r="Q144" s="68">
        <v>4.9400000000000004</v>
      </c>
      <c r="R144" s="68" t="str" cm="1">
        <f t="array" ref="R144">_xlfn.SWITCH(ROUND(Q144,0),5,"Excellent",4,"Good",3,"Ok","Bad")</f>
        <v>Excellent</v>
      </c>
      <c r="S144" s="17">
        <v>17</v>
      </c>
      <c r="T144" s="17" t="str">
        <f t="shared" si="10"/>
        <v>No</v>
      </c>
      <c r="U144" s="82">
        <v>40840</v>
      </c>
      <c r="V144" s="82">
        <v>43900</v>
      </c>
      <c r="W144" s="17">
        <v>0</v>
      </c>
      <c r="X144" s="17" t="str">
        <f t="shared" si="11"/>
        <v>Inactive</v>
      </c>
      <c r="Y144" s="17" t="s">
        <v>15616</v>
      </c>
      <c r="Z144" s="17"/>
    </row>
    <row r="145" spans="1:26" x14ac:dyDescent="0.25">
      <c r="A145">
        <v>144</v>
      </c>
      <c r="B145" s="17" t="s">
        <v>138</v>
      </c>
      <c r="C145" s="17">
        <v>151</v>
      </c>
      <c r="D145" s="17" t="str">
        <f>INDEX(Hosts!$A:$O,MATCH(Places!$C145,Hosts!$A:$A,0),MATCH(Places!D$1,Hosts!$1:$1,0))</f>
        <v>Within a day</v>
      </c>
      <c r="E145" s="87">
        <f>INDEX(Hosts!$A:$O,MATCH(Places!$C145,Hosts!$A:$A,0),MATCH(Places!E$1,Hosts!$1:$1,0))</f>
        <v>1</v>
      </c>
      <c r="F145" s="87">
        <f>INDEX(Hosts!$A:$O,MATCH(Places!$C145,Hosts!$A:$A,0),MATCH(Places!F$1,Hosts!$1:$1,0))</f>
        <v>0.82</v>
      </c>
      <c r="G145" s="17" t="str">
        <f>INDEX(Hosts!$A:$O,MATCH(Places!$C145,Hosts!$A:$A,0),MATCH(Places!G$1,Hosts!$1:$1,0))</f>
        <v>No</v>
      </c>
      <c r="H145" s="17">
        <v>15</v>
      </c>
      <c r="I145" s="17" t="str">
        <f>INDEX(Neighborhoods!$A:$C,MATCH(Places!$H145,Neighborhoods!$A:$A,0),MATCH(Places!I$1,Neighborhoods!$1:$1,0))</f>
        <v>Manhattan</v>
      </c>
      <c r="J145" s="17" t="str">
        <f>INDEX(Neighborhoods!$A:$C,MATCH(Places!$H145,Neighborhoods!$A:$A,0),MATCH(Places!J$1,Neighborhoods!$1:$1,0))</f>
        <v>East Village</v>
      </c>
      <c r="K145" s="17" t="s">
        <v>11822</v>
      </c>
      <c r="L145" s="17" t="str">
        <f t="shared" si="8"/>
        <v>No</v>
      </c>
      <c r="M145" s="17">
        <v>2</v>
      </c>
      <c r="N145" s="17" t="str" cm="1">
        <f t="array" ref="N145">_xlfn.IFS(M145&lt;=2,"Small",M145&lt;=5,"Medium",M145&gt;5,"Large")</f>
        <v>Small</v>
      </c>
      <c r="O145" s="65">
        <v>250</v>
      </c>
      <c r="P145" s="87">
        <f t="shared" si="9"/>
        <v>0.04</v>
      </c>
      <c r="Q145" s="68">
        <v>4.82</v>
      </c>
      <c r="R145" s="68" t="str" cm="1">
        <f t="array" ref="R145">_xlfn.SWITCH(ROUND(Q145,0),5,"Excellent",4,"Good",3,"Ok","Bad")</f>
        <v>Excellent</v>
      </c>
      <c r="S145" s="17">
        <v>50</v>
      </c>
      <c r="T145" s="17" t="str">
        <f t="shared" si="10"/>
        <v>No</v>
      </c>
      <c r="U145" s="82">
        <v>42370</v>
      </c>
      <c r="V145" s="82">
        <v>43828</v>
      </c>
      <c r="W145" s="17">
        <v>0</v>
      </c>
      <c r="X145" s="17" t="str">
        <f t="shared" si="11"/>
        <v>Inactive</v>
      </c>
      <c r="Y145" s="17" t="s">
        <v>15615</v>
      </c>
      <c r="Z145" s="17"/>
    </row>
    <row r="146" spans="1:26" x14ac:dyDescent="0.25">
      <c r="A146">
        <v>145</v>
      </c>
      <c r="B146" s="17" t="s">
        <v>139</v>
      </c>
      <c r="C146" s="17">
        <v>365</v>
      </c>
      <c r="D146" s="17" t="str">
        <f>INDEX(Hosts!$A:$O,MATCH(Places!$C146,Hosts!$A:$A,0),MATCH(Places!D$1,Hosts!$1:$1,0))</f>
        <v>Within a few hours</v>
      </c>
      <c r="E146" s="87">
        <f>INDEX(Hosts!$A:$O,MATCH(Places!$C146,Hosts!$A:$A,0),MATCH(Places!E$1,Hosts!$1:$1,0))</f>
        <v>0.9</v>
      </c>
      <c r="F146" s="87">
        <f>INDEX(Hosts!$A:$O,MATCH(Places!$C146,Hosts!$A:$A,0),MATCH(Places!F$1,Hosts!$1:$1,0))</f>
        <v>0.95</v>
      </c>
      <c r="G146" s="17" t="str">
        <f>INDEX(Hosts!$A:$O,MATCH(Places!$C146,Hosts!$A:$A,0),MATCH(Places!G$1,Hosts!$1:$1,0))</f>
        <v>Yes</v>
      </c>
      <c r="H146" s="17">
        <v>7</v>
      </c>
      <c r="I146" s="17" t="str">
        <f>INDEX(Neighborhoods!$A:$C,MATCH(Places!$H146,Neighborhoods!$A:$A,0),MATCH(Places!I$1,Neighborhoods!$1:$1,0))</f>
        <v>Brooklyn</v>
      </c>
      <c r="J146" s="17" t="str">
        <f>INDEX(Neighborhoods!$A:$C,MATCH(Places!$H146,Neighborhoods!$A:$A,0),MATCH(Places!J$1,Neighborhoods!$1:$1,0))</f>
        <v>Bedford-Stuyvesant</v>
      </c>
      <c r="K146" s="17" t="s">
        <v>1</v>
      </c>
      <c r="L146" s="17" t="str">
        <f t="shared" si="8"/>
        <v>Yes</v>
      </c>
      <c r="M146" s="17">
        <v>2</v>
      </c>
      <c r="N146" s="17" t="str" cm="1">
        <f t="array" ref="N146">_xlfn.IFS(M146&lt;=2,"Small",M146&lt;=5,"Medium",M146&gt;5,"Large")</f>
        <v>Small</v>
      </c>
      <c r="O146" s="65">
        <v>60</v>
      </c>
      <c r="P146" s="87">
        <f t="shared" si="9"/>
        <v>0.03</v>
      </c>
      <c r="Q146" s="68">
        <v>4.8899999999999997</v>
      </c>
      <c r="R146" s="68" t="str" cm="1">
        <f t="array" ref="R146">_xlfn.SWITCH(ROUND(Q146,0),5,"Excellent",4,"Good",3,"Ok","Bad")</f>
        <v>Excellent</v>
      </c>
      <c r="S146" s="17">
        <v>175</v>
      </c>
      <c r="T146" s="17" t="str">
        <f t="shared" si="10"/>
        <v>Yes</v>
      </c>
      <c r="U146" s="82">
        <v>40799</v>
      </c>
      <c r="V146" s="82">
        <v>43903</v>
      </c>
      <c r="W146" s="17">
        <v>250</v>
      </c>
      <c r="X146" s="17" t="str">
        <f t="shared" si="11"/>
        <v>Active</v>
      </c>
      <c r="Y146" s="17" t="s">
        <v>15615</v>
      </c>
      <c r="Z146" s="17"/>
    </row>
    <row r="147" spans="1:26" x14ac:dyDescent="0.25">
      <c r="A147">
        <v>146</v>
      </c>
      <c r="B147" s="17" t="s">
        <v>140</v>
      </c>
      <c r="C147" s="17">
        <v>369</v>
      </c>
      <c r="D147" s="17" t="str">
        <f>INDEX(Hosts!$A:$O,MATCH(Places!$C147,Hosts!$A:$A,0),MATCH(Places!D$1,Hosts!$1:$1,0))</f>
        <v>A few days or more</v>
      </c>
      <c r="E147" s="87">
        <f>INDEX(Hosts!$A:$O,MATCH(Places!$C147,Hosts!$A:$A,0),MATCH(Places!E$1,Hosts!$1:$1,0))</f>
        <v>0.4</v>
      </c>
      <c r="F147" s="87">
        <f>INDEX(Hosts!$A:$O,MATCH(Places!$C147,Hosts!$A:$A,0),MATCH(Places!F$1,Hosts!$1:$1,0))</f>
        <v>0.43</v>
      </c>
      <c r="G147" s="17" t="str">
        <f>INDEX(Hosts!$A:$O,MATCH(Places!$C147,Hosts!$A:$A,0),MATCH(Places!G$1,Hosts!$1:$1,0))</f>
        <v>No</v>
      </c>
      <c r="H147" s="17">
        <v>16</v>
      </c>
      <c r="I147" s="17" t="str">
        <f>INDEX(Neighborhoods!$A:$C,MATCH(Places!$H147,Neighborhoods!$A:$A,0),MATCH(Places!I$1,Neighborhoods!$1:$1,0))</f>
        <v>Manhattan</v>
      </c>
      <c r="J147" s="17" t="str">
        <f>INDEX(Neighborhoods!$A:$C,MATCH(Places!$H147,Neighborhoods!$A:$A,0),MATCH(Places!J$1,Neighborhoods!$1:$1,0))</f>
        <v>Harlem</v>
      </c>
      <c r="K147" s="17" t="s">
        <v>1</v>
      </c>
      <c r="L147" s="17" t="str">
        <f t="shared" si="8"/>
        <v>Yes</v>
      </c>
      <c r="M147" s="17">
        <v>1</v>
      </c>
      <c r="N147" s="17" t="str" cm="1">
        <f t="array" ref="N147">_xlfn.IFS(M147&lt;=2,"Small",M147&lt;=5,"Medium",M147&gt;5,"Large")</f>
        <v>Small</v>
      </c>
      <c r="O147" s="65">
        <v>85</v>
      </c>
      <c r="P147" s="87">
        <f t="shared" si="9"/>
        <v>0.03</v>
      </c>
      <c r="Q147" s="68">
        <v>4.76</v>
      </c>
      <c r="R147" s="68" t="str" cm="1">
        <f t="array" ref="R147">_xlfn.SWITCH(ROUND(Q147,0),5,"Excellent",4,"Good",3,"Ok","Bad")</f>
        <v>Excellent</v>
      </c>
      <c r="S147" s="17">
        <v>37</v>
      </c>
      <c r="T147" s="17" t="str">
        <f t="shared" si="10"/>
        <v>No</v>
      </c>
      <c r="U147" s="82">
        <v>41076</v>
      </c>
      <c r="V147" s="82">
        <v>43761</v>
      </c>
      <c r="W147" s="17">
        <v>0</v>
      </c>
      <c r="X147" s="17" t="str">
        <f t="shared" si="11"/>
        <v>Inactive</v>
      </c>
      <c r="Y147" s="17" t="s">
        <v>15615</v>
      </c>
      <c r="Z147" s="17"/>
    </row>
    <row r="148" spans="1:26" x14ac:dyDescent="0.25">
      <c r="A148">
        <v>147</v>
      </c>
      <c r="B148" s="17" t="s">
        <v>141</v>
      </c>
      <c r="C148" s="17">
        <v>371</v>
      </c>
      <c r="D148" s="17" t="str">
        <f>INDEX(Hosts!$A:$O,MATCH(Places!$C148,Hosts!$A:$A,0),MATCH(Places!D$1,Hosts!$1:$1,0))</f>
        <v>Within a day</v>
      </c>
      <c r="E148" s="87">
        <f>INDEX(Hosts!$A:$O,MATCH(Places!$C148,Hosts!$A:$A,0),MATCH(Places!E$1,Hosts!$1:$1,0))</f>
        <v>0.5</v>
      </c>
      <c r="F148" s="87">
        <f>INDEX(Hosts!$A:$O,MATCH(Places!$C148,Hosts!$A:$A,0),MATCH(Places!F$1,Hosts!$1:$1,0))</f>
        <v>0.36</v>
      </c>
      <c r="G148" s="17" t="str">
        <f>INDEX(Hosts!$A:$O,MATCH(Places!$C148,Hosts!$A:$A,0),MATCH(Places!G$1,Hosts!$1:$1,0))</f>
        <v>No</v>
      </c>
      <c r="H148" s="17">
        <v>11</v>
      </c>
      <c r="I148" s="17" t="str">
        <f>INDEX(Neighborhoods!$A:$C,MATCH(Places!$H148,Neighborhoods!$A:$A,0),MATCH(Places!I$1,Neighborhoods!$1:$1,0))</f>
        <v>Brooklyn</v>
      </c>
      <c r="J148" s="17" t="str">
        <f>INDEX(Neighborhoods!$A:$C,MATCH(Places!$H148,Neighborhoods!$A:$A,0),MATCH(Places!J$1,Neighborhoods!$1:$1,0))</f>
        <v>Greenpoint</v>
      </c>
      <c r="K148" s="17" t="s">
        <v>11822</v>
      </c>
      <c r="L148" s="17" t="str">
        <f t="shared" si="8"/>
        <v>No</v>
      </c>
      <c r="M148" s="17">
        <v>3</v>
      </c>
      <c r="N148" s="17" t="str" cm="1">
        <f t="array" ref="N148">_xlfn.IFS(M148&lt;=2,"Small",M148&lt;=5,"Medium",M148&gt;5,"Large")</f>
        <v>Medium</v>
      </c>
      <c r="O148" s="65">
        <v>70</v>
      </c>
      <c r="P148" s="87">
        <f t="shared" si="9"/>
        <v>0.03</v>
      </c>
      <c r="Q148" s="68">
        <v>5</v>
      </c>
      <c r="R148" s="68" t="str" cm="1">
        <f t="array" ref="R148">_xlfn.SWITCH(ROUND(Q148,0),5,"Excellent",4,"Good",3,"Ok","Bad")</f>
        <v>Excellent</v>
      </c>
      <c r="S148" s="17">
        <v>22</v>
      </c>
      <c r="T148" s="17" t="str">
        <f t="shared" si="10"/>
        <v>No</v>
      </c>
      <c r="U148" s="82">
        <v>40834</v>
      </c>
      <c r="V148" s="82">
        <v>43539</v>
      </c>
      <c r="W148" s="17">
        <v>350</v>
      </c>
      <c r="X148" s="17" t="str">
        <f t="shared" si="11"/>
        <v>Active</v>
      </c>
      <c r="Y148" s="17" t="s">
        <v>15615</v>
      </c>
      <c r="Z148" s="17"/>
    </row>
    <row r="149" spans="1:26" x14ac:dyDescent="0.25">
      <c r="A149">
        <v>148</v>
      </c>
      <c r="B149" s="17" t="s">
        <v>142</v>
      </c>
      <c r="C149" s="17">
        <v>365</v>
      </c>
      <c r="D149" s="17" t="str">
        <f>INDEX(Hosts!$A:$O,MATCH(Places!$C149,Hosts!$A:$A,0),MATCH(Places!D$1,Hosts!$1:$1,0))</f>
        <v>Within a few hours</v>
      </c>
      <c r="E149" s="87">
        <f>INDEX(Hosts!$A:$O,MATCH(Places!$C149,Hosts!$A:$A,0),MATCH(Places!E$1,Hosts!$1:$1,0))</f>
        <v>0.9</v>
      </c>
      <c r="F149" s="87">
        <f>INDEX(Hosts!$A:$O,MATCH(Places!$C149,Hosts!$A:$A,0),MATCH(Places!F$1,Hosts!$1:$1,0))</f>
        <v>0.95</v>
      </c>
      <c r="G149" s="17" t="str">
        <f>INDEX(Hosts!$A:$O,MATCH(Places!$C149,Hosts!$A:$A,0),MATCH(Places!G$1,Hosts!$1:$1,0))</f>
        <v>Yes</v>
      </c>
      <c r="H149" s="17">
        <v>7</v>
      </c>
      <c r="I149" s="17" t="str">
        <f>INDEX(Neighborhoods!$A:$C,MATCH(Places!$H149,Neighborhoods!$A:$A,0),MATCH(Places!I$1,Neighborhoods!$1:$1,0))</f>
        <v>Brooklyn</v>
      </c>
      <c r="J149" s="17" t="str">
        <f>INDEX(Neighborhoods!$A:$C,MATCH(Places!$H149,Neighborhoods!$A:$A,0),MATCH(Places!J$1,Neighborhoods!$1:$1,0))</f>
        <v>Bedford-Stuyvesant</v>
      </c>
      <c r="K149" s="17" t="s">
        <v>1</v>
      </c>
      <c r="L149" s="17" t="str">
        <f t="shared" si="8"/>
        <v>Yes</v>
      </c>
      <c r="M149" s="17">
        <v>2</v>
      </c>
      <c r="N149" s="17" t="str" cm="1">
        <f t="array" ref="N149">_xlfn.IFS(M149&lt;=2,"Small",M149&lt;=5,"Medium",M149&gt;5,"Large")</f>
        <v>Small</v>
      </c>
      <c r="O149" s="65">
        <v>60</v>
      </c>
      <c r="P149" s="87">
        <f t="shared" si="9"/>
        <v>0.03</v>
      </c>
      <c r="Q149" s="68">
        <v>4.7699999999999996</v>
      </c>
      <c r="R149" s="68" t="str" cm="1">
        <f t="array" ref="R149">_xlfn.SWITCH(ROUND(Q149,0),5,"Excellent",4,"Good",3,"Ok","Bad")</f>
        <v>Excellent</v>
      </c>
      <c r="S149" s="17">
        <v>137</v>
      </c>
      <c r="T149" s="17" t="str">
        <f t="shared" si="10"/>
        <v>No</v>
      </c>
      <c r="U149" s="82">
        <v>40812</v>
      </c>
      <c r="V149" s="82">
        <v>43871</v>
      </c>
      <c r="W149" s="17">
        <v>364</v>
      </c>
      <c r="X149" s="17" t="str">
        <f t="shared" si="11"/>
        <v>Active</v>
      </c>
      <c r="Y149" s="17" t="s">
        <v>15615</v>
      </c>
      <c r="Z149" s="17"/>
    </row>
    <row r="150" spans="1:26" x14ac:dyDescent="0.25">
      <c r="A150">
        <v>149</v>
      </c>
      <c r="B150" s="17" t="s">
        <v>14238</v>
      </c>
      <c r="C150" s="17">
        <v>373</v>
      </c>
      <c r="D150" s="17" t="str">
        <f>INDEX(Hosts!$A:$O,MATCH(Places!$C150,Hosts!$A:$A,0),MATCH(Places!D$1,Hosts!$1:$1,0))</f>
        <v>Within a few hours</v>
      </c>
      <c r="E150" s="87">
        <f>INDEX(Hosts!$A:$O,MATCH(Places!$C150,Hosts!$A:$A,0),MATCH(Places!E$1,Hosts!$1:$1,0))</f>
        <v>1</v>
      </c>
      <c r="F150" s="87">
        <f>INDEX(Hosts!$A:$O,MATCH(Places!$C150,Hosts!$A:$A,0),MATCH(Places!F$1,Hosts!$1:$1,0))</f>
        <v>0</v>
      </c>
      <c r="G150" s="17" t="str">
        <f>INDEX(Hosts!$A:$O,MATCH(Places!$C150,Hosts!$A:$A,0),MATCH(Places!G$1,Hosts!$1:$1,0))</f>
        <v>No</v>
      </c>
      <c r="H150" s="17">
        <v>12</v>
      </c>
      <c r="I150" s="17" t="str">
        <f>INDEX(Neighborhoods!$A:$C,MATCH(Places!$H150,Neighborhoods!$A:$A,0),MATCH(Places!I$1,Neighborhoods!$1:$1,0))</f>
        <v>Brooklyn</v>
      </c>
      <c r="J150" s="17" t="str">
        <f>INDEX(Neighborhoods!$A:$C,MATCH(Places!$H150,Neighborhoods!$A:$A,0),MATCH(Places!J$1,Neighborhoods!$1:$1,0))</f>
        <v>Williamsburg</v>
      </c>
      <c r="K150" s="17" t="s">
        <v>11822</v>
      </c>
      <c r="L150" s="17" t="str">
        <f t="shared" si="8"/>
        <v>No</v>
      </c>
      <c r="M150" s="17">
        <v>2</v>
      </c>
      <c r="N150" s="17" t="str" cm="1">
        <f t="array" ref="N150">_xlfn.IFS(M150&lt;=2,"Small",M150&lt;=5,"Medium",M150&gt;5,"Large")</f>
        <v>Small</v>
      </c>
      <c r="O150" s="65">
        <v>130</v>
      </c>
      <c r="P150" s="87">
        <f t="shared" si="9"/>
        <v>0.03</v>
      </c>
      <c r="Q150" s="68">
        <v>4.7300000000000004</v>
      </c>
      <c r="R150" s="68" t="str" cm="1">
        <f t="array" ref="R150">_xlfn.SWITCH(ROUND(Q150,0),5,"Excellent",4,"Good",3,"Ok","Bad")</f>
        <v>Excellent</v>
      </c>
      <c r="S150" s="17">
        <v>11</v>
      </c>
      <c r="T150" s="17" t="str">
        <f t="shared" si="10"/>
        <v>No</v>
      </c>
      <c r="U150" s="82">
        <v>40829</v>
      </c>
      <c r="V150" s="82">
        <v>43709</v>
      </c>
      <c r="W150" s="17">
        <v>363</v>
      </c>
      <c r="X150" s="17" t="str">
        <f t="shared" si="11"/>
        <v>Active</v>
      </c>
      <c r="Y150" s="17" t="s">
        <v>15615</v>
      </c>
      <c r="Z150" s="17"/>
    </row>
    <row r="151" spans="1:26" x14ac:dyDescent="0.25">
      <c r="A151">
        <v>150</v>
      </c>
      <c r="B151" s="17" t="s">
        <v>13775</v>
      </c>
      <c r="C151" s="17">
        <v>303</v>
      </c>
      <c r="D151" s="17" t="str">
        <f>INDEX(Hosts!$A:$O,MATCH(Places!$C151,Hosts!$A:$A,0),MATCH(Places!D$1,Hosts!$1:$1,0))</f>
        <v>Within an hour</v>
      </c>
      <c r="E151" s="87">
        <f>INDEX(Hosts!$A:$O,MATCH(Places!$C151,Hosts!$A:$A,0),MATCH(Places!E$1,Hosts!$1:$1,0))</f>
        <v>1</v>
      </c>
      <c r="F151" s="87">
        <f>INDEX(Hosts!$A:$O,MATCH(Places!$C151,Hosts!$A:$A,0),MATCH(Places!F$1,Hosts!$1:$1,0))</f>
        <v>0.89</v>
      </c>
      <c r="G151" s="17" t="str">
        <f>INDEX(Hosts!$A:$O,MATCH(Places!$C151,Hosts!$A:$A,0),MATCH(Places!G$1,Hosts!$1:$1,0))</f>
        <v>Yes</v>
      </c>
      <c r="H151" s="17">
        <v>12</v>
      </c>
      <c r="I151" s="17" t="str">
        <f>INDEX(Neighborhoods!$A:$C,MATCH(Places!$H151,Neighborhoods!$A:$A,0),MATCH(Places!I$1,Neighborhoods!$1:$1,0))</f>
        <v>Brooklyn</v>
      </c>
      <c r="J151" s="17" t="str">
        <f>INDEX(Neighborhoods!$A:$C,MATCH(Places!$H151,Neighborhoods!$A:$A,0),MATCH(Places!J$1,Neighborhoods!$1:$1,0))</f>
        <v>Williamsburg</v>
      </c>
      <c r="K151" s="17" t="s">
        <v>11822</v>
      </c>
      <c r="L151" s="17" t="str">
        <f t="shared" si="8"/>
        <v>No</v>
      </c>
      <c r="M151" s="17">
        <v>5</v>
      </c>
      <c r="N151" s="17" t="str" cm="1">
        <f t="array" ref="N151">_xlfn.IFS(M151&lt;=2,"Small",M151&lt;=5,"Medium",M151&gt;5,"Large")</f>
        <v>Medium</v>
      </c>
      <c r="O151" s="65">
        <v>139</v>
      </c>
      <c r="P151" s="87">
        <f t="shared" si="9"/>
        <v>0.03</v>
      </c>
      <c r="Q151" s="68">
        <v>4.99</v>
      </c>
      <c r="R151" s="68" t="str" cm="1">
        <f t="array" ref="R151">_xlfn.SWITCH(ROUND(Q151,0),5,"Excellent",4,"Good",3,"Ok","Bad")</f>
        <v>Excellent</v>
      </c>
      <c r="S151" s="17">
        <v>153</v>
      </c>
      <c r="T151" s="17" t="str">
        <f t="shared" si="10"/>
        <v>Yes</v>
      </c>
      <c r="U151" s="82">
        <v>40818</v>
      </c>
      <c r="V151" s="82">
        <v>44046</v>
      </c>
      <c r="W151" s="17">
        <v>129</v>
      </c>
      <c r="X151" s="17" t="str">
        <f t="shared" si="11"/>
        <v>Active</v>
      </c>
      <c r="Y151" s="17" t="s">
        <v>15615</v>
      </c>
      <c r="Z151" s="17"/>
    </row>
    <row r="152" spans="1:26" x14ac:dyDescent="0.25">
      <c r="A152">
        <v>151</v>
      </c>
      <c r="B152" s="17" t="s">
        <v>13892</v>
      </c>
      <c r="C152" s="17">
        <v>127</v>
      </c>
      <c r="D152" s="17" t="str">
        <f>INDEX(Hosts!$A:$O,MATCH(Places!$C152,Hosts!$A:$A,0),MATCH(Places!D$1,Hosts!$1:$1,0))</f>
        <v>Within an hour</v>
      </c>
      <c r="E152" s="87">
        <f>INDEX(Hosts!$A:$O,MATCH(Places!$C152,Hosts!$A:$A,0),MATCH(Places!E$1,Hosts!$1:$1,0))</f>
        <v>1</v>
      </c>
      <c r="F152" s="87">
        <f>INDEX(Hosts!$A:$O,MATCH(Places!$C152,Hosts!$A:$A,0),MATCH(Places!F$1,Hosts!$1:$1,0))</f>
        <v>1</v>
      </c>
      <c r="G152" s="17" t="str">
        <f>INDEX(Hosts!$A:$O,MATCH(Places!$C152,Hosts!$A:$A,0),MATCH(Places!G$1,Hosts!$1:$1,0))</f>
        <v>No</v>
      </c>
      <c r="H152" s="17">
        <v>7</v>
      </c>
      <c r="I152" s="17" t="str">
        <f>INDEX(Neighborhoods!$A:$C,MATCH(Places!$H152,Neighborhoods!$A:$A,0),MATCH(Places!I$1,Neighborhoods!$1:$1,0))</f>
        <v>Brooklyn</v>
      </c>
      <c r="J152" s="17" t="str">
        <f>INDEX(Neighborhoods!$A:$C,MATCH(Places!$H152,Neighborhoods!$A:$A,0),MATCH(Places!J$1,Neighborhoods!$1:$1,0))</f>
        <v>Bedford-Stuyvesant</v>
      </c>
      <c r="K152" s="17" t="s">
        <v>11822</v>
      </c>
      <c r="L152" s="17" t="str">
        <f t="shared" si="8"/>
        <v>No</v>
      </c>
      <c r="M152" s="17">
        <v>4</v>
      </c>
      <c r="N152" s="17" t="str" cm="1">
        <f t="array" ref="N152">_xlfn.IFS(M152&lt;=2,"Small",M152&lt;=5,"Medium",M152&gt;5,"Large")</f>
        <v>Medium</v>
      </c>
      <c r="O152" s="65">
        <v>130</v>
      </c>
      <c r="P152" s="87">
        <f t="shared" si="9"/>
        <v>0.03</v>
      </c>
      <c r="Q152" s="68">
        <v>4.66</v>
      </c>
      <c r="R152" s="68" t="str" cm="1">
        <f t="array" ref="R152">_xlfn.SWITCH(ROUND(Q152,0),5,"Excellent",4,"Good",3,"Ok","Bad")</f>
        <v>Excellent</v>
      </c>
      <c r="S152" s="17">
        <v>255</v>
      </c>
      <c r="T152" s="17" t="str">
        <f t="shared" si="10"/>
        <v>No</v>
      </c>
      <c r="U152" s="82">
        <v>40811</v>
      </c>
      <c r="V152" s="82">
        <v>43907</v>
      </c>
      <c r="W152" s="17">
        <v>339</v>
      </c>
      <c r="X152" s="17" t="str">
        <f t="shared" si="11"/>
        <v>Active</v>
      </c>
      <c r="Y152" s="17" t="s">
        <v>15615</v>
      </c>
      <c r="Z152" s="17"/>
    </row>
    <row r="153" spans="1:26" x14ac:dyDescent="0.25">
      <c r="A153">
        <v>152</v>
      </c>
      <c r="B153" s="17" t="s">
        <v>657</v>
      </c>
      <c r="C153" s="17">
        <v>1803</v>
      </c>
      <c r="D153" s="17" t="str">
        <f>INDEX(Hosts!$A:$O,MATCH(Places!$C153,Hosts!$A:$A,0),MATCH(Places!D$1,Hosts!$1:$1,0))</f>
        <v>Within an hour</v>
      </c>
      <c r="E153" s="87">
        <f>INDEX(Hosts!$A:$O,MATCH(Places!$C153,Hosts!$A:$A,0),MATCH(Places!E$1,Hosts!$1:$1,0))</f>
        <v>1</v>
      </c>
      <c r="F153" s="87">
        <f>INDEX(Hosts!$A:$O,MATCH(Places!$C153,Hosts!$A:$A,0),MATCH(Places!F$1,Hosts!$1:$1,0))</f>
        <v>0.93</v>
      </c>
      <c r="G153" s="17" t="str">
        <f>INDEX(Hosts!$A:$O,MATCH(Places!$C153,Hosts!$A:$A,0),MATCH(Places!G$1,Hosts!$1:$1,0))</f>
        <v>No</v>
      </c>
      <c r="H153" s="17">
        <v>7</v>
      </c>
      <c r="I153" s="17" t="str">
        <f>INDEX(Neighborhoods!$A:$C,MATCH(Places!$H153,Neighborhoods!$A:$A,0),MATCH(Places!I$1,Neighborhoods!$1:$1,0))</f>
        <v>Brooklyn</v>
      </c>
      <c r="J153" s="17" t="str">
        <f>INDEX(Neighborhoods!$A:$C,MATCH(Places!$H153,Neighborhoods!$A:$A,0),MATCH(Places!J$1,Neighborhoods!$1:$1,0))</f>
        <v>Bedford-Stuyvesant</v>
      </c>
      <c r="K153" s="17" t="s">
        <v>11822</v>
      </c>
      <c r="L153" s="17" t="str">
        <f t="shared" si="8"/>
        <v>No</v>
      </c>
      <c r="M153" s="17">
        <v>4</v>
      </c>
      <c r="N153" s="17" t="str" cm="1">
        <f t="array" ref="N153">_xlfn.IFS(M153&lt;=2,"Small",M153&lt;=5,"Medium",M153&gt;5,"Large")</f>
        <v>Medium</v>
      </c>
      <c r="O153" s="65">
        <v>145</v>
      </c>
      <c r="P153" s="87">
        <f t="shared" si="9"/>
        <v>0.03</v>
      </c>
      <c r="Q153" s="68">
        <v>4.76</v>
      </c>
      <c r="R153" s="68" t="str" cm="1">
        <f t="array" ref="R153">_xlfn.SWITCH(ROUND(Q153,0),5,"Excellent",4,"Good",3,"Ok","Bad")</f>
        <v>Excellent</v>
      </c>
      <c r="S153" s="17">
        <v>240</v>
      </c>
      <c r="T153" s="17" t="str">
        <f t="shared" si="10"/>
        <v>No</v>
      </c>
      <c r="U153" s="82">
        <v>41859</v>
      </c>
      <c r="V153" s="82">
        <v>44023</v>
      </c>
      <c r="W153" s="17">
        <v>363</v>
      </c>
      <c r="X153" s="17" t="str">
        <f t="shared" si="11"/>
        <v>Active</v>
      </c>
      <c r="Y153" s="17" t="s">
        <v>15615</v>
      </c>
      <c r="Z153" s="17"/>
    </row>
    <row r="154" spans="1:26" x14ac:dyDescent="0.25">
      <c r="A154">
        <v>153</v>
      </c>
      <c r="B154" s="17" t="s">
        <v>144</v>
      </c>
      <c r="C154" s="17">
        <v>161</v>
      </c>
      <c r="D154" s="17" t="str">
        <f>INDEX(Hosts!$A:$O,MATCH(Places!$C154,Hosts!$A:$A,0),MATCH(Places!D$1,Hosts!$1:$1,0))</f>
        <v>Within an hour</v>
      </c>
      <c r="E154" s="87">
        <f>INDEX(Hosts!$A:$O,MATCH(Places!$C154,Hosts!$A:$A,0),MATCH(Places!E$1,Hosts!$1:$1,0))</f>
        <v>1</v>
      </c>
      <c r="F154" s="87">
        <f>INDEX(Hosts!$A:$O,MATCH(Places!$C154,Hosts!$A:$A,0),MATCH(Places!F$1,Hosts!$1:$1,0))</f>
        <v>1</v>
      </c>
      <c r="G154" s="17" t="str">
        <f>INDEX(Hosts!$A:$O,MATCH(Places!$C154,Hosts!$A:$A,0),MATCH(Places!G$1,Hosts!$1:$1,0))</f>
        <v>Yes</v>
      </c>
      <c r="H154" s="17">
        <v>14</v>
      </c>
      <c r="I154" s="17" t="str">
        <f>INDEX(Neighborhoods!$A:$C,MATCH(Places!$H154,Neighborhoods!$A:$A,0),MATCH(Places!I$1,Neighborhoods!$1:$1,0))</f>
        <v>Manhattan</v>
      </c>
      <c r="J154" s="17" t="str">
        <f>INDEX(Neighborhoods!$A:$C,MATCH(Places!$H154,Neighborhoods!$A:$A,0),MATCH(Places!J$1,Neighborhoods!$1:$1,0))</f>
        <v>East Harlem</v>
      </c>
      <c r="K154" s="17" t="s">
        <v>11822</v>
      </c>
      <c r="L154" s="17" t="str">
        <f t="shared" si="8"/>
        <v>No</v>
      </c>
      <c r="M154" s="17">
        <v>2</v>
      </c>
      <c r="N154" s="17" t="str" cm="1">
        <f t="array" ref="N154">_xlfn.IFS(M154&lt;=2,"Small",M154&lt;=5,"Medium",M154&gt;5,"Large")</f>
        <v>Small</v>
      </c>
      <c r="O154" s="65">
        <v>125</v>
      </c>
      <c r="P154" s="87">
        <f t="shared" si="9"/>
        <v>0.03</v>
      </c>
      <c r="Q154" s="68">
        <v>4.91</v>
      </c>
      <c r="R154" s="68" t="str" cm="1">
        <f t="array" ref="R154">_xlfn.SWITCH(ROUND(Q154,0),5,"Excellent",4,"Good",3,"Ok","Bad")</f>
        <v>Excellent</v>
      </c>
      <c r="S154" s="17">
        <v>115</v>
      </c>
      <c r="T154" s="17" t="str">
        <f t="shared" si="10"/>
        <v>Yes</v>
      </c>
      <c r="U154" s="82">
        <v>40814</v>
      </c>
      <c r="V154" s="82">
        <v>43646</v>
      </c>
      <c r="W154" s="17">
        <v>365</v>
      </c>
      <c r="X154" s="17" t="str">
        <f t="shared" si="11"/>
        <v>Active</v>
      </c>
      <c r="Y154" s="17" t="s">
        <v>15615</v>
      </c>
      <c r="Z154" s="17"/>
    </row>
    <row r="155" spans="1:26" x14ac:dyDescent="0.25">
      <c r="A155">
        <v>154</v>
      </c>
      <c r="B155" s="17" t="s">
        <v>14697</v>
      </c>
      <c r="C155" s="17">
        <v>26</v>
      </c>
      <c r="D155" s="17" t="str">
        <f>INDEX(Hosts!$A:$O,MATCH(Places!$C155,Hosts!$A:$A,0),MATCH(Places!D$1,Hosts!$1:$1,0))</f>
        <v>Within a few hours</v>
      </c>
      <c r="E155" s="87">
        <f>INDEX(Hosts!$A:$O,MATCH(Places!$C155,Hosts!$A:$A,0),MATCH(Places!E$1,Hosts!$1:$1,0))</f>
        <v>0.83</v>
      </c>
      <c r="F155" s="87">
        <f>INDEX(Hosts!$A:$O,MATCH(Places!$C155,Hosts!$A:$A,0),MATCH(Places!F$1,Hosts!$1:$1,0))</f>
        <v>0.88</v>
      </c>
      <c r="G155" s="17" t="str">
        <f>INDEX(Hosts!$A:$O,MATCH(Places!$C155,Hosts!$A:$A,0),MATCH(Places!G$1,Hosts!$1:$1,0))</f>
        <v>No</v>
      </c>
      <c r="H155" s="17">
        <v>23</v>
      </c>
      <c r="I155" s="17" t="str">
        <f>INDEX(Neighborhoods!$A:$C,MATCH(Places!$H155,Neighborhoods!$A:$A,0),MATCH(Places!I$1,Neighborhoods!$1:$1,0))</f>
        <v>Queens</v>
      </c>
      <c r="J155" s="17" t="str">
        <f>INDEX(Neighborhoods!$A:$C,MATCH(Places!$H155,Neighborhoods!$A:$A,0),MATCH(Places!J$1,Neighborhoods!$1:$1,0))</f>
        <v>Jamaica</v>
      </c>
      <c r="K155" s="17" t="s">
        <v>1</v>
      </c>
      <c r="L155" s="17" t="str">
        <f t="shared" si="8"/>
        <v>Yes</v>
      </c>
      <c r="M155" s="17">
        <v>3</v>
      </c>
      <c r="N155" s="17" t="str" cm="1">
        <f t="array" ref="N155">_xlfn.IFS(M155&lt;=2,"Small",M155&lt;=5,"Medium",M155&gt;5,"Large")</f>
        <v>Medium</v>
      </c>
      <c r="O155" s="65">
        <v>75</v>
      </c>
      <c r="P155" s="87">
        <f t="shared" si="9"/>
        <v>0.03</v>
      </c>
      <c r="Q155" s="68">
        <v>4.03</v>
      </c>
      <c r="R155" s="68" t="str" cm="1">
        <f t="array" ref="R155">_xlfn.SWITCH(ROUND(Q155,0),5,"Excellent",4,"Good",3,"Ok","Bad")</f>
        <v>Good</v>
      </c>
      <c r="S155" s="17">
        <v>31</v>
      </c>
      <c r="T155" s="17" t="str">
        <f t="shared" si="10"/>
        <v>No</v>
      </c>
      <c r="U155" s="82">
        <v>40826</v>
      </c>
      <c r="V155" s="82">
        <v>43387</v>
      </c>
      <c r="W155" s="17">
        <v>365</v>
      </c>
      <c r="X155" s="17" t="str">
        <f t="shared" si="11"/>
        <v>Active</v>
      </c>
      <c r="Y155" s="17" t="s">
        <v>15615</v>
      </c>
      <c r="Z155" s="17"/>
    </row>
    <row r="156" spans="1:26" x14ac:dyDescent="0.25">
      <c r="A156">
        <v>155</v>
      </c>
      <c r="B156" s="17" t="s">
        <v>15550</v>
      </c>
      <c r="C156" s="17">
        <v>354</v>
      </c>
      <c r="D156" s="17" t="str">
        <f>INDEX(Hosts!$A:$O,MATCH(Places!$C156,Hosts!$A:$A,0),MATCH(Places!D$1,Hosts!$1:$1,0))</f>
        <v>Within a day</v>
      </c>
      <c r="E156" s="87">
        <f>INDEX(Hosts!$A:$O,MATCH(Places!$C156,Hosts!$A:$A,0),MATCH(Places!E$1,Hosts!$1:$1,0))</f>
        <v>0.6</v>
      </c>
      <c r="F156" s="87">
        <f>INDEX(Hosts!$A:$O,MATCH(Places!$C156,Hosts!$A:$A,0),MATCH(Places!F$1,Hosts!$1:$1,0))</f>
        <v>0.24</v>
      </c>
      <c r="G156" s="17" t="str">
        <f>INDEX(Hosts!$A:$O,MATCH(Places!$C156,Hosts!$A:$A,0),MATCH(Places!G$1,Hosts!$1:$1,0))</f>
        <v>No</v>
      </c>
      <c r="H156" s="17">
        <v>15</v>
      </c>
      <c r="I156" s="17" t="str">
        <f>INDEX(Neighborhoods!$A:$C,MATCH(Places!$H156,Neighborhoods!$A:$A,0),MATCH(Places!I$1,Neighborhoods!$1:$1,0))</f>
        <v>Manhattan</v>
      </c>
      <c r="J156" s="17" t="str">
        <f>INDEX(Neighborhoods!$A:$C,MATCH(Places!$H156,Neighborhoods!$A:$A,0),MATCH(Places!J$1,Neighborhoods!$1:$1,0))</f>
        <v>East Village</v>
      </c>
      <c r="K156" s="17" t="s">
        <v>1</v>
      </c>
      <c r="L156" s="17" t="str">
        <f t="shared" si="8"/>
        <v>Yes</v>
      </c>
      <c r="M156" s="17">
        <v>1</v>
      </c>
      <c r="N156" s="17" t="str" cm="1">
        <f t="array" ref="N156">_xlfn.IFS(M156&lt;=2,"Small",M156&lt;=5,"Medium",M156&gt;5,"Large")</f>
        <v>Small</v>
      </c>
      <c r="O156" s="65">
        <v>70</v>
      </c>
      <c r="P156" s="87">
        <f t="shared" si="9"/>
        <v>0.03</v>
      </c>
      <c r="Q156" s="68">
        <v>4.57</v>
      </c>
      <c r="R156" s="68" t="str" cm="1">
        <f t="array" ref="R156">_xlfn.SWITCH(ROUND(Q156,0),5,"Excellent",4,"Good",3,"Ok","Bad")</f>
        <v>Excellent</v>
      </c>
      <c r="S156" s="17">
        <v>23</v>
      </c>
      <c r="T156" s="17" t="str">
        <f t="shared" si="10"/>
        <v>No</v>
      </c>
      <c r="U156" s="82">
        <v>40853</v>
      </c>
      <c r="V156" s="82">
        <v>42149</v>
      </c>
      <c r="W156" s="17">
        <v>365</v>
      </c>
      <c r="X156" s="17" t="str">
        <f t="shared" si="11"/>
        <v>Active</v>
      </c>
      <c r="Y156" s="17" t="s">
        <v>15615</v>
      </c>
      <c r="Z156" s="17"/>
    </row>
    <row r="157" spans="1:26" x14ac:dyDescent="0.25">
      <c r="A157">
        <v>156</v>
      </c>
      <c r="B157" s="17" t="s">
        <v>13256</v>
      </c>
      <c r="C157" s="17">
        <v>105</v>
      </c>
      <c r="D157" s="17" t="str">
        <f>INDEX(Hosts!$A:$O,MATCH(Places!$C157,Hosts!$A:$A,0),MATCH(Places!D$1,Hosts!$1:$1,0))</f>
        <v>Within a day</v>
      </c>
      <c r="E157" s="87">
        <f>INDEX(Hosts!$A:$O,MATCH(Places!$C157,Hosts!$A:$A,0),MATCH(Places!E$1,Hosts!$1:$1,0))</f>
        <v>0.5</v>
      </c>
      <c r="F157" s="87">
        <f>INDEX(Hosts!$A:$O,MATCH(Places!$C157,Hosts!$A:$A,0),MATCH(Places!F$1,Hosts!$1:$1,0))</f>
        <v>0.5</v>
      </c>
      <c r="G157" s="17" t="str">
        <f>INDEX(Hosts!$A:$O,MATCH(Places!$C157,Hosts!$A:$A,0),MATCH(Places!G$1,Hosts!$1:$1,0))</f>
        <v>No</v>
      </c>
      <c r="H157" s="17">
        <v>16</v>
      </c>
      <c r="I157" s="17" t="str">
        <f>INDEX(Neighborhoods!$A:$C,MATCH(Places!$H157,Neighborhoods!$A:$A,0),MATCH(Places!I$1,Neighborhoods!$1:$1,0))</f>
        <v>Manhattan</v>
      </c>
      <c r="J157" s="17" t="str">
        <f>INDEX(Neighborhoods!$A:$C,MATCH(Places!$H157,Neighborhoods!$A:$A,0),MATCH(Places!J$1,Neighborhoods!$1:$1,0))</f>
        <v>Harlem</v>
      </c>
      <c r="K157" s="17" t="s">
        <v>11822</v>
      </c>
      <c r="L157" s="17" t="str">
        <f t="shared" si="8"/>
        <v>No</v>
      </c>
      <c r="M157" s="17">
        <v>2</v>
      </c>
      <c r="N157" s="17" t="str" cm="1">
        <f t="array" ref="N157">_xlfn.IFS(M157&lt;=2,"Small",M157&lt;=5,"Medium",M157&gt;5,"Large")</f>
        <v>Small</v>
      </c>
      <c r="O157" s="65">
        <v>79</v>
      </c>
      <c r="P157" s="87">
        <f t="shared" si="9"/>
        <v>0.03</v>
      </c>
      <c r="Q157" s="68">
        <v>4.3099999999999996</v>
      </c>
      <c r="R157" s="68" t="str" cm="1">
        <f t="array" ref="R157">_xlfn.SWITCH(ROUND(Q157,0),5,"Excellent",4,"Good",3,"Ok","Bad")</f>
        <v>Good</v>
      </c>
      <c r="S157" s="17">
        <v>72</v>
      </c>
      <c r="T157" s="17" t="str">
        <f t="shared" si="10"/>
        <v>No</v>
      </c>
      <c r="U157" s="82">
        <v>40848</v>
      </c>
      <c r="V157" s="82">
        <v>44007</v>
      </c>
      <c r="W157" s="17">
        <v>229</v>
      </c>
      <c r="X157" s="17" t="str">
        <f t="shared" si="11"/>
        <v>Active</v>
      </c>
      <c r="Y157" s="17" t="s">
        <v>15616</v>
      </c>
      <c r="Z157" s="17"/>
    </row>
    <row r="158" spans="1:26" x14ac:dyDescent="0.25">
      <c r="A158">
        <v>157</v>
      </c>
      <c r="B158" s="17" t="s">
        <v>145</v>
      </c>
      <c r="C158" s="17">
        <v>388</v>
      </c>
      <c r="D158" s="17" t="str">
        <f>INDEX(Hosts!$A:$O,MATCH(Places!$C158,Hosts!$A:$A,0),MATCH(Places!D$1,Hosts!$1:$1,0))</f>
        <v>Within a day</v>
      </c>
      <c r="E158" s="87">
        <f>INDEX(Hosts!$A:$O,MATCH(Places!$C158,Hosts!$A:$A,0),MATCH(Places!E$1,Hosts!$1:$1,0))</f>
        <v>1</v>
      </c>
      <c r="F158" s="87">
        <f>INDEX(Hosts!$A:$O,MATCH(Places!$C158,Hosts!$A:$A,0),MATCH(Places!F$1,Hosts!$1:$1,0))</f>
        <v>0.77</v>
      </c>
      <c r="G158" s="17" t="str">
        <f>INDEX(Hosts!$A:$O,MATCH(Places!$C158,Hosts!$A:$A,0),MATCH(Places!G$1,Hosts!$1:$1,0))</f>
        <v>No</v>
      </c>
      <c r="H158" s="17">
        <v>18</v>
      </c>
      <c r="I158" s="17" t="str">
        <f>INDEX(Neighborhoods!$A:$C,MATCH(Places!$H158,Neighborhoods!$A:$A,0),MATCH(Places!I$1,Neighborhoods!$1:$1,0))</f>
        <v>Manhattan</v>
      </c>
      <c r="J158" s="17" t="str">
        <f>INDEX(Neighborhoods!$A:$C,MATCH(Places!$H158,Neighborhoods!$A:$A,0),MATCH(Places!J$1,Neighborhoods!$1:$1,0))</f>
        <v>Midtown</v>
      </c>
      <c r="K158" s="17" t="s">
        <v>11822</v>
      </c>
      <c r="L158" s="17" t="str">
        <f t="shared" si="8"/>
        <v>No</v>
      </c>
      <c r="M158" s="17">
        <v>2</v>
      </c>
      <c r="N158" s="17" t="str" cm="1">
        <f t="array" ref="N158">_xlfn.IFS(M158&lt;=2,"Small",M158&lt;=5,"Medium",M158&gt;5,"Large")</f>
        <v>Small</v>
      </c>
      <c r="O158" s="65">
        <v>135</v>
      </c>
      <c r="P158" s="87">
        <f t="shared" si="9"/>
        <v>0.03</v>
      </c>
      <c r="Q158" s="68">
        <v>4.8099999999999996</v>
      </c>
      <c r="R158" s="68" t="str" cm="1">
        <f t="array" ref="R158">_xlfn.SWITCH(ROUND(Q158,0),5,"Excellent",4,"Good",3,"Ok","Bad")</f>
        <v>Excellent</v>
      </c>
      <c r="S158" s="17">
        <v>143</v>
      </c>
      <c r="T158" s="17" t="str">
        <f t="shared" si="10"/>
        <v>Yes</v>
      </c>
      <c r="U158" s="82">
        <v>40833</v>
      </c>
      <c r="V158" s="82">
        <v>43936</v>
      </c>
      <c r="W158" s="17">
        <v>260</v>
      </c>
      <c r="X158" s="17" t="str">
        <f t="shared" si="11"/>
        <v>Active</v>
      </c>
      <c r="Y158" s="17" t="s">
        <v>15615</v>
      </c>
      <c r="Z158" s="17"/>
    </row>
    <row r="159" spans="1:26" x14ac:dyDescent="0.25">
      <c r="A159">
        <v>158</v>
      </c>
      <c r="B159" s="17" t="s">
        <v>146</v>
      </c>
      <c r="C159" s="17">
        <v>390</v>
      </c>
      <c r="D159" s="17" t="str">
        <f>INDEX(Hosts!$A:$O,MATCH(Places!$C159,Hosts!$A:$A,0),MATCH(Places!D$1,Hosts!$1:$1,0))</f>
        <v>Within a few hours</v>
      </c>
      <c r="E159" s="87">
        <f>INDEX(Hosts!$A:$O,MATCH(Places!$C159,Hosts!$A:$A,0),MATCH(Places!E$1,Hosts!$1:$1,0))</f>
        <v>1</v>
      </c>
      <c r="F159" s="87">
        <f>INDEX(Hosts!$A:$O,MATCH(Places!$C159,Hosts!$A:$A,0),MATCH(Places!F$1,Hosts!$1:$1,0))</f>
        <v>0.93</v>
      </c>
      <c r="G159" s="17" t="str">
        <f>INDEX(Hosts!$A:$O,MATCH(Places!$C159,Hosts!$A:$A,0),MATCH(Places!G$1,Hosts!$1:$1,0))</f>
        <v>Yes</v>
      </c>
      <c r="H159" s="17">
        <v>12</v>
      </c>
      <c r="I159" s="17" t="str">
        <f>INDEX(Neighborhoods!$A:$C,MATCH(Places!$H159,Neighborhoods!$A:$A,0),MATCH(Places!I$1,Neighborhoods!$1:$1,0))</f>
        <v>Brooklyn</v>
      </c>
      <c r="J159" s="17" t="str">
        <f>INDEX(Neighborhoods!$A:$C,MATCH(Places!$H159,Neighborhoods!$A:$A,0),MATCH(Places!J$1,Neighborhoods!$1:$1,0))</f>
        <v>Williamsburg</v>
      </c>
      <c r="K159" s="17" t="s">
        <v>11822</v>
      </c>
      <c r="L159" s="17" t="str">
        <f t="shared" si="8"/>
        <v>No</v>
      </c>
      <c r="M159" s="17">
        <v>1</v>
      </c>
      <c r="N159" s="17" t="str" cm="1">
        <f t="array" ref="N159">_xlfn.IFS(M159&lt;=2,"Small",M159&lt;=5,"Medium",M159&gt;5,"Large")</f>
        <v>Small</v>
      </c>
      <c r="O159" s="65">
        <v>150</v>
      </c>
      <c r="P159" s="87">
        <f t="shared" si="9"/>
        <v>0.03</v>
      </c>
      <c r="Q159" s="68">
        <v>4.97</v>
      </c>
      <c r="R159" s="68" t="str" cm="1">
        <f t="array" ref="R159">_xlfn.SWITCH(ROUND(Q159,0),5,"Excellent",4,"Good",3,"Ok","Bad")</f>
        <v>Excellent</v>
      </c>
      <c r="S159" s="17">
        <v>162</v>
      </c>
      <c r="T159" s="17" t="str">
        <f t="shared" si="10"/>
        <v>Yes</v>
      </c>
      <c r="U159" s="82">
        <v>40892</v>
      </c>
      <c r="V159" s="82">
        <v>43908</v>
      </c>
      <c r="W159" s="17">
        <v>107</v>
      </c>
      <c r="X159" s="17" t="str">
        <f t="shared" si="11"/>
        <v>Active</v>
      </c>
      <c r="Y159" s="17" t="s">
        <v>15615</v>
      </c>
      <c r="Z159" s="17"/>
    </row>
    <row r="160" spans="1:26" x14ac:dyDescent="0.25">
      <c r="A160">
        <v>159</v>
      </c>
      <c r="B160" s="17" t="s">
        <v>147</v>
      </c>
      <c r="C160" s="17">
        <v>399</v>
      </c>
      <c r="D160" s="17" t="str">
        <f>INDEX(Hosts!$A:$O,MATCH(Places!$C160,Hosts!$A:$A,0),MATCH(Places!D$1,Hosts!$1:$1,0))</f>
        <v>Within an hour</v>
      </c>
      <c r="E160" s="87">
        <f>INDEX(Hosts!$A:$O,MATCH(Places!$C160,Hosts!$A:$A,0),MATCH(Places!E$1,Hosts!$1:$1,0))</f>
        <v>1</v>
      </c>
      <c r="F160" s="87">
        <f>INDEX(Hosts!$A:$O,MATCH(Places!$C160,Hosts!$A:$A,0),MATCH(Places!F$1,Hosts!$1:$1,0))</f>
        <v>0.71</v>
      </c>
      <c r="G160" s="17" t="str">
        <f>INDEX(Hosts!$A:$O,MATCH(Places!$C160,Hosts!$A:$A,0),MATCH(Places!G$1,Hosts!$1:$1,0))</f>
        <v>No</v>
      </c>
      <c r="H160" s="17">
        <v>12</v>
      </c>
      <c r="I160" s="17" t="str">
        <f>INDEX(Neighborhoods!$A:$C,MATCH(Places!$H160,Neighborhoods!$A:$A,0),MATCH(Places!I$1,Neighborhoods!$1:$1,0))</f>
        <v>Brooklyn</v>
      </c>
      <c r="J160" s="17" t="str">
        <f>INDEX(Neighborhoods!$A:$C,MATCH(Places!$H160,Neighborhoods!$A:$A,0),MATCH(Places!J$1,Neighborhoods!$1:$1,0))</f>
        <v>Williamsburg</v>
      </c>
      <c r="K160" s="17" t="s">
        <v>11822</v>
      </c>
      <c r="L160" s="17" t="str">
        <f t="shared" si="8"/>
        <v>No</v>
      </c>
      <c r="M160" s="17">
        <v>5</v>
      </c>
      <c r="N160" s="17" t="str" cm="1">
        <f t="array" ref="N160">_xlfn.IFS(M160&lt;=2,"Small",M160&lt;=5,"Medium",M160&gt;5,"Large")</f>
        <v>Medium</v>
      </c>
      <c r="O160" s="65">
        <v>146.43</v>
      </c>
      <c r="P160" s="87">
        <f t="shared" si="9"/>
        <v>0.03</v>
      </c>
      <c r="Q160" s="68">
        <v>4.66</v>
      </c>
      <c r="R160" s="68" t="str" cm="1">
        <f t="array" ref="R160">_xlfn.SWITCH(ROUND(Q160,0),5,"Excellent",4,"Good",3,"Ok","Bad")</f>
        <v>Excellent</v>
      </c>
      <c r="S160" s="17">
        <v>32</v>
      </c>
      <c r="T160" s="17" t="str">
        <f t="shared" si="10"/>
        <v>No</v>
      </c>
      <c r="U160" s="82">
        <v>41169</v>
      </c>
      <c r="V160" s="82">
        <v>43897</v>
      </c>
      <c r="W160" s="17">
        <v>365</v>
      </c>
      <c r="X160" s="17" t="str">
        <f t="shared" si="11"/>
        <v>Active</v>
      </c>
      <c r="Y160" s="17" t="s">
        <v>15615</v>
      </c>
      <c r="Z160" s="17"/>
    </row>
    <row r="161" spans="1:26" x14ac:dyDescent="0.25">
      <c r="A161">
        <v>160</v>
      </c>
      <c r="B161" s="17" t="s">
        <v>148</v>
      </c>
      <c r="C161" s="17">
        <v>404</v>
      </c>
      <c r="D161" s="17" t="str">
        <f>INDEX(Hosts!$A:$O,MATCH(Places!$C161,Hosts!$A:$A,0),MATCH(Places!D$1,Hosts!$1:$1,0))</f>
        <v>Within a day</v>
      </c>
      <c r="E161" s="87">
        <f>INDEX(Hosts!$A:$O,MATCH(Places!$C161,Hosts!$A:$A,0),MATCH(Places!E$1,Hosts!$1:$1,0))</f>
        <v>0.83</v>
      </c>
      <c r="F161" s="87">
        <f>INDEX(Hosts!$A:$O,MATCH(Places!$C161,Hosts!$A:$A,0),MATCH(Places!F$1,Hosts!$1:$1,0))</f>
        <v>0.91</v>
      </c>
      <c r="G161" s="17" t="str">
        <f>INDEX(Hosts!$A:$O,MATCH(Places!$C161,Hosts!$A:$A,0),MATCH(Places!G$1,Hosts!$1:$1,0))</f>
        <v>No</v>
      </c>
      <c r="H161" s="17">
        <v>7</v>
      </c>
      <c r="I161" s="17" t="str">
        <f>INDEX(Neighborhoods!$A:$C,MATCH(Places!$H161,Neighborhoods!$A:$A,0),MATCH(Places!I$1,Neighborhoods!$1:$1,0))</f>
        <v>Brooklyn</v>
      </c>
      <c r="J161" s="17" t="str">
        <f>INDEX(Neighborhoods!$A:$C,MATCH(Places!$H161,Neighborhoods!$A:$A,0),MATCH(Places!J$1,Neighborhoods!$1:$1,0))</f>
        <v>Bedford-Stuyvesant</v>
      </c>
      <c r="K161" s="17" t="s">
        <v>11822</v>
      </c>
      <c r="L161" s="17" t="str">
        <f t="shared" si="8"/>
        <v>No</v>
      </c>
      <c r="M161" s="17">
        <v>4</v>
      </c>
      <c r="N161" s="17" t="str" cm="1">
        <f t="array" ref="N161">_xlfn.IFS(M161&lt;=2,"Small",M161&lt;=5,"Medium",M161&gt;5,"Large")</f>
        <v>Medium</v>
      </c>
      <c r="O161" s="65">
        <v>80</v>
      </c>
      <c r="P161" s="87">
        <f t="shared" si="9"/>
        <v>0.03</v>
      </c>
      <c r="Q161" s="68">
        <v>4.7300000000000004</v>
      </c>
      <c r="R161" s="68" t="str" cm="1">
        <f t="array" ref="R161">_xlfn.SWITCH(ROUND(Q161,0),5,"Excellent",4,"Good",3,"Ok","Bad")</f>
        <v>Excellent</v>
      </c>
      <c r="S161" s="17">
        <v>185</v>
      </c>
      <c r="T161" s="17" t="str">
        <f t="shared" si="10"/>
        <v>No</v>
      </c>
      <c r="U161" s="82">
        <v>40834</v>
      </c>
      <c r="V161" s="82">
        <v>43975</v>
      </c>
      <c r="W161" s="17">
        <v>311</v>
      </c>
      <c r="X161" s="17" t="str">
        <f t="shared" si="11"/>
        <v>Active</v>
      </c>
      <c r="Y161" s="17" t="s">
        <v>15615</v>
      </c>
      <c r="Z161" s="17"/>
    </row>
    <row r="162" spans="1:26" x14ac:dyDescent="0.25">
      <c r="A162">
        <v>161</v>
      </c>
      <c r="B162" s="17" t="s">
        <v>13487</v>
      </c>
      <c r="C162" s="17">
        <v>202</v>
      </c>
      <c r="D162" s="17" t="str">
        <f>INDEX(Hosts!$A:$O,MATCH(Places!$C162,Hosts!$A:$A,0),MATCH(Places!D$1,Hosts!$1:$1,0))</f>
        <v>Within an hour</v>
      </c>
      <c r="E162" s="87">
        <f>INDEX(Hosts!$A:$O,MATCH(Places!$C162,Hosts!$A:$A,0),MATCH(Places!E$1,Hosts!$1:$1,0))</f>
        <v>1</v>
      </c>
      <c r="F162" s="87">
        <f>INDEX(Hosts!$A:$O,MATCH(Places!$C162,Hosts!$A:$A,0),MATCH(Places!F$1,Hosts!$1:$1,0))</f>
        <v>0.96</v>
      </c>
      <c r="G162" s="17" t="str">
        <f>INDEX(Hosts!$A:$O,MATCH(Places!$C162,Hosts!$A:$A,0),MATCH(Places!G$1,Hosts!$1:$1,0))</f>
        <v>Yes</v>
      </c>
      <c r="H162" s="17">
        <v>11</v>
      </c>
      <c r="I162" s="17" t="str">
        <f>INDEX(Neighborhoods!$A:$C,MATCH(Places!$H162,Neighborhoods!$A:$A,0),MATCH(Places!I$1,Neighborhoods!$1:$1,0))</f>
        <v>Brooklyn</v>
      </c>
      <c r="J162" s="17" t="str">
        <f>INDEX(Neighborhoods!$A:$C,MATCH(Places!$H162,Neighborhoods!$A:$A,0),MATCH(Places!J$1,Neighborhoods!$1:$1,0))</f>
        <v>Greenpoint</v>
      </c>
      <c r="K162" s="17" t="s">
        <v>11822</v>
      </c>
      <c r="L162" s="17" t="str">
        <f t="shared" si="8"/>
        <v>No</v>
      </c>
      <c r="M162" s="17">
        <v>4</v>
      </c>
      <c r="N162" s="17" t="str" cm="1">
        <f t="array" ref="N162">_xlfn.IFS(M162&lt;=2,"Small",M162&lt;=5,"Medium",M162&gt;5,"Large")</f>
        <v>Medium</v>
      </c>
      <c r="O162" s="65">
        <v>150</v>
      </c>
      <c r="P162" s="87">
        <f t="shared" si="9"/>
        <v>0.03</v>
      </c>
      <c r="Q162" s="68">
        <v>4.91</v>
      </c>
      <c r="R162" s="68" t="str" cm="1">
        <f t="array" ref="R162">_xlfn.SWITCH(ROUND(Q162,0),5,"Excellent",4,"Good",3,"Ok","Bad")</f>
        <v>Excellent</v>
      </c>
      <c r="S162" s="17">
        <v>44</v>
      </c>
      <c r="T162" s="17" t="str">
        <f t="shared" si="10"/>
        <v>No</v>
      </c>
      <c r="U162" s="82">
        <v>40861</v>
      </c>
      <c r="V162" s="82">
        <v>43899</v>
      </c>
      <c r="W162" s="17">
        <v>352</v>
      </c>
      <c r="X162" s="17" t="str">
        <f t="shared" si="11"/>
        <v>Active</v>
      </c>
      <c r="Y162" s="17" t="s">
        <v>15615</v>
      </c>
      <c r="Z162" s="17"/>
    </row>
    <row r="163" spans="1:26" x14ac:dyDescent="0.25">
      <c r="A163">
        <v>162</v>
      </c>
      <c r="B163" s="17" t="s">
        <v>13487</v>
      </c>
      <c r="C163" s="17">
        <v>202</v>
      </c>
      <c r="D163" s="17" t="str">
        <f>INDEX(Hosts!$A:$O,MATCH(Places!$C163,Hosts!$A:$A,0),MATCH(Places!D$1,Hosts!$1:$1,0))</f>
        <v>Within an hour</v>
      </c>
      <c r="E163" s="87">
        <f>INDEX(Hosts!$A:$O,MATCH(Places!$C163,Hosts!$A:$A,0),MATCH(Places!E$1,Hosts!$1:$1,0))</f>
        <v>1</v>
      </c>
      <c r="F163" s="87">
        <f>INDEX(Hosts!$A:$O,MATCH(Places!$C163,Hosts!$A:$A,0),MATCH(Places!F$1,Hosts!$1:$1,0))</f>
        <v>0.96</v>
      </c>
      <c r="G163" s="17" t="str">
        <f>INDEX(Hosts!$A:$O,MATCH(Places!$C163,Hosts!$A:$A,0),MATCH(Places!G$1,Hosts!$1:$1,0))</f>
        <v>Yes</v>
      </c>
      <c r="H163" s="17">
        <v>11</v>
      </c>
      <c r="I163" s="17" t="str">
        <f>INDEX(Neighborhoods!$A:$C,MATCH(Places!$H163,Neighborhoods!$A:$A,0),MATCH(Places!I$1,Neighborhoods!$1:$1,0))</f>
        <v>Brooklyn</v>
      </c>
      <c r="J163" s="17" t="str">
        <f>INDEX(Neighborhoods!$A:$C,MATCH(Places!$H163,Neighborhoods!$A:$A,0),MATCH(Places!J$1,Neighborhoods!$1:$1,0))</f>
        <v>Greenpoint</v>
      </c>
      <c r="K163" s="17" t="s">
        <v>11822</v>
      </c>
      <c r="L163" s="17" t="str">
        <f t="shared" si="8"/>
        <v>No</v>
      </c>
      <c r="M163" s="17">
        <v>4</v>
      </c>
      <c r="N163" s="17" t="str" cm="1">
        <f t="array" ref="N163">_xlfn.IFS(M163&lt;=2,"Small",M163&lt;=5,"Medium",M163&gt;5,"Large")</f>
        <v>Medium</v>
      </c>
      <c r="O163" s="65">
        <v>150</v>
      </c>
      <c r="P163" s="87">
        <f t="shared" si="9"/>
        <v>0.03</v>
      </c>
      <c r="Q163" s="68">
        <v>4.91</v>
      </c>
      <c r="R163" s="68" t="str" cm="1">
        <f t="array" ref="R163">_xlfn.SWITCH(ROUND(Q163,0),5,"Excellent",4,"Good",3,"Ok","Bad")</f>
        <v>Excellent</v>
      </c>
      <c r="S163" s="17">
        <v>90</v>
      </c>
      <c r="T163" s="17" t="str">
        <f t="shared" si="10"/>
        <v>No</v>
      </c>
      <c r="U163" s="82">
        <v>41044</v>
      </c>
      <c r="V163" s="82">
        <v>43897</v>
      </c>
      <c r="W163" s="17">
        <v>338</v>
      </c>
      <c r="X163" s="17" t="str">
        <f t="shared" si="11"/>
        <v>Active</v>
      </c>
      <c r="Y163" s="17" t="s">
        <v>15615</v>
      </c>
      <c r="Z163" s="17"/>
    </row>
    <row r="164" spans="1:26" x14ac:dyDescent="0.25">
      <c r="A164">
        <v>163</v>
      </c>
      <c r="B164" s="17" t="s">
        <v>13487</v>
      </c>
      <c r="C164" s="17">
        <v>202</v>
      </c>
      <c r="D164" s="17" t="str">
        <f>INDEX(Hosts!$A:$O,MATCH(Places!$C164,Hosts!$A:$A,0),MATCH(Places!D$1,Hosts!$1:$1,0))</f>
        <v>Within an hour</v>
      </c>
      <c r="E164" s="87">
        <f>INDEX(Hosts!$A:$O,MATCH(Places!$C164,Hosts!$A:$A,0),MATCH(Places!E$1,Hosts!$1:$1,0))</f>
        <v>1</v>
      </c>
      <c r="F164" s="87">
        <f>INDEX(Hosts!$A:$O,MATCH(Places!$C164,Hosts!$A:$A,0),MATCH(Places!F$1,Hosts!$1:$1,0))</f>
        <v>0.96</v>
      </c>
      <c r="G164" s="17" t="str">
        <f>INDEX(Hosts!$A:$O,MATCH(Places!$C164,Hosts!$A:$A,0),MATCH(Places!G$1,Hosts!$1:$1,0))</f>
        <v>Yes</v>
      </c>
      <c r="H164" s="17">
        <v>11</v>
      </c>
      <c r="I164" s="17" t="str">
        <f>INDEX(Neighborhoods!$A:$C,MATCH(Places!$H164,Neighborhoods!$A:$A,0),MATCH(Places!I$1,Neighborhoods!$1:$1,0))</f>
        <v>Brooklyn</v>
      </c>
      <c r="J164" s="17" t="str">
        <f>INDEX(Neighborhoods!$A:$C,MATCH(Places!$H164,Neighborhoods!$A:$A,0),MATCH(Places!J$1,Neighborhoods!$1:$1,0))</f>
        <v>Greenpoint</v>
      </c>
      <c r="K164" s="17" t="s">
        <v>11822</v>
      </c>
      <c r="L164" s="17" t="str">
        <f t="shared" si="8"/>
        <v>No</v>
      </c>
      <c r="M164" s="17">
        <v>4</v>
      </c>
      <c r="N164" s="17" t="str" cm="1">
        <f t="array" ref="N164">_xlfn.IFS(M164&lt;=2,"Small",M164&lt;=5,"Medium",M164&gt;5,"Large")</f>
        <v>Medium</v>
      </c>
      <c r="O164" s="65">
        <v>150</v>
      </c>
      <c r="P164" s="87">
        <f t="shared" si="9"/>
        <v>0.03</v>
      </c>
      <c r="Q164" s="68">
        <v>4.83</v>
      </c>
      <c r="R164" s="68" t="str" cm="1">
        <f t="array" ref="R164">_xlfn.SWITCH(ROUND(Q164,0),5,"Excellent",4,"Good",3,"Ok","Bad")</f>
        <v>Excellent</v>
      </c>
      <c r="S164" s="17">
        <v>46</v>
      </c>
      <c r="T164" s="17" t="str">
        <f t="shared" si="10"/>
        <v>No</v>
      </c>
      <c r="U164" s="82">
        <v>40897</v>
      </c>
      <c r="V164" s="82">
        <v>43890</v>
      </c>
      <c r="W164" s="17">
        <v>352</v>
      </c>
      <c r="X164" s="17" t="str">
        <f t="shared" si="11"/>
        <v>Active</v>
      </c>
      <c r="Y164" s="17" t="s">
        <v>15615</v>
      </c>
      <c r="Z164" s="17"/>
    </row>
    <row r="165" spans="1:26" x14ac:dyDescent="0.25">
      <c r="A165">
        <v>164</v>
      </c>
      <c r="B165" s="17" t="s">
        <v>13487</v>
      </c>
      <c r="C165" s="17">
        <v>202</v>
      </c>
      <c r="D165" s="17" t="str">
        <f>INDEX(Hosts!$A:$O,MATCH(Places!$C165,Hosts!$A:$A,0),MATCH(Places!D$1,Hosts!$1:$1,0))</f>
        <v>Within an hour</v>
      </c>
      <c r="E165" s="87">
        <f>INDEX(Hosts!$A:$O,MATCH(Places!$C165,Hosts!$A:$A,0),MATCH(Places!E$1,Hosts!$1:$1,0))</f>
        <v>1</v>
      </c>
      <c r="F165" s="87">
        <f>INDEX(Hosts!$A:$O,MATCH(Places!$C165,Hosts!$A:$A,0),MATCH(Places!F$1,Hosts!$1:$1,0))</f>
        <v>0.96</v>
      </c>
      <c r="G165" s="17" t="str">
        <f>INDEX(Hosts!$A:$O,MATCH(Places!$C165,Hosts!$A:$A,0),MATCH(Places!G$1,Hosts!$1:$1,0))</f>
        <v>Yes</v>
      </c>
      <c r="H165" s="17">
        <v>11</v>
      </c>
      <c r="I165" s="17" t="str">
        <f>INDEX(Neighborhoods!$A:$C,MATCH(Places!$H165,Neighborhoods!$A:$A,0),MATCH(Places!I$1,Neighborhoods!$1:$1,0))</f>
        <v>Brooklyn</v>
      </c>
      <c r="J165" s="17" t="str">
        <f>INDEX(Neighborhoods!$A:$C,MATCH(Places!$H165,Neighborhoods!$A:$A,0),MATCH(Places!J$1,Neighborhoods!$1:$1,0))</f>
        <v>Greenpoint</v>
      </c>
      <c r="K165" s="17" t="s">
        <v>11822</v>
      </c>
      <c r="L165" s="17" t="str">
        <f t="shared" si="8"/>
        <v>No</v>
      </c>
      <c r="M165" s="17">
        <v>4</v>
      </c>
      <c r="N165" s="17" t="str" cm="1">
        <f t="array" ref="N165">_xlfn.IFS(M165&lt;=2,"Small",M165&lt;=5,"Medium",M165&gt;5,"Large")</f>
        <v>Medium</v>
      </c>
      <c r="O165" s="65">
        <v>150</v>
      </c>
      <c r="P165" s="87">
        <f t="shared" si="9"/>
        <v>0.03</v>
      </c>
      <c r="Q165" s="68">
        <v>4.82</v>
      </c>
      <c r="R165" s="68" t="str" cm="1">
        <f t="array" ref="R165">_xlfn.SWITCH(ROUND(Q165,0),5,"Excellent",4,"Good",3,"Ok","Bad")</f>
        <v>Excellent</v>
      </c>
      <c r="S165" s="17">
        <v>57</v>
      </c>
      <c r="T165" s="17" t="str">
        <f t="shared" si="10"/>
        <v>No</v>
      </c>
      <c r="U165" s="82">
        <v>41020</v>
      </c>
      <c r="V165" s="82">
        <v>43896</v>
      </c>
      <c r="W165" s="17">
        <v>351</v>
      </c>
      <c r="X165" s="17" t="str">
        <f t="shared" si="11"/>
        <v>Active</v>
      </c>
      <c r="Y165" s="17" t="s">
        <v>15615</v>
      </c>
      <c r="Z165" s="17"/>
    </row>
    <row r="166" spans="1:26" x14ac:dyDescent="0.25">
      <c r="A166">
        <v>165</v>
      </c>
      <c r="B166" s="17" t="s">
        <v>13487</v>
      </c>
      <c r="C166" s="17">
        <v>202</v>
      </c>
      <c r="D166" s="17" t="str">
        <f>INDEX(Hosts!$A:$O,MATCH(Places!$C166,Hosts!$A:$A,0),MATCH(Places!D$1,Hosts!$1:$1,0))</f>
        <v>Within an hour</v>
      </c>
      <c r="E166" s="87">
        <f>INDEX(Hosts!$A:$O,MATCH(Places!$C166,Hosts!$A:$A,0),MATCH(Places!E$1,Hosts!$1:$1,0))</f>
        <v>1</v>
      </c>
      <c r="F166" s="87">
        <f>INDEX(Hosts!$A:$O,MATCH(Places!$C166,Hosts!$A:$A,0),MATCH(Places!F$1,Hosts!$1:$1,0))</f>
        <v>0.96</v>
      </c>
      <c r="G166" s="17" t="str">
        <f>INDEX(Hosts!$A:$O,MATCH(Places!$C166,Hosts!$A:$A,0),MATCH(Places!G$1,Hosts!$1:$1,0))</f>
        <v>Yes</v>
      </c>
      <c r="H166" s="17">
        <v>11</v>
      </c>
      <c r="I166" s="17" t="str">
        <f>INDEX(Neighborhoods!$A:$C,MATCH(Places!$H166,Neighborhoods!$A:$A,0),MATCH(Places!I$1,Neighborhoods!$1:$1,0))</f>
        <v>Brooklyn</v>
      </c>
      <c r="J166" s="17" t="str">
        <f>INDEX(Neighborhoods!$A:$C,MATCH(Places!$H166,Neighborhoods!$A:$A,0),MATCH(Places!J$1,Neighborhoods!$1:$1,0))</f>
        <v>Greenpoint</v>
      </c>
      <c r="K166" s="17" t="s">
        <v>11822</v>
      </c>
      <c r="L166" s="17" t="str">
        <f t="shared" si="8"/>
        <v>No</v>
      </c>
      <c r="M166" s="17">
        <v>4</v>
      </c>
      <c r="N166" s="17" t="str" cm="1">
        <f t="array" ref="N166">_xlfn.IFS(M166&lt;=2,"Small",M166&lt;=5,"Medium",M166&gt;5,"Large")</f>
        <v>Medium</v>
      </c>
      <c r="O166" s="65">
        <v>209</v>
      </c>
      <c r="P166" s="87">
        <f t="shared" si="9"/>
        <v>0.04</v>
      </c>
      <c r="Q166" s="68">
        <v>4.71</v>
      </c>
      <c r="R166" s="68" t="str" cm="1">
        <f t="array" ref="R166">_xlfn.SWITCH(ROUND(Q166,0),5,"Excellent",4,"Good",3,"Ok","Bad")</f>
        <v>Excellent</v>
      </c>
      <c r="S166" s="17">
        <v>24</v>
      </c>
      <c r="T166" s="17" t="str">
        <f t="shared" si="10"/>
        <v>No</v>
      </c>
      <c r="U166" s="82">
        <v>41409</v>
      </c>
      <c r="V166" s="82">
        <v>43410</v>
      </c>
      <c r="W166" s="17">
        <v>352</v>
      </c>
      <c r="X166" s="17" t="str">
        <f t="shared" si="11"/>
        <v>Active</v>
      </c>
      <c r="Y166" s="17" t="s">
        <v>15615</v>
      </c>
      <c r="Z166" s="17"/>
    </row>
    <row r="167" spans="1:26" x14ac:dyDescent="0.25">
      <c r="A167">
        <v>166</v>
      </c>
      <c r="B167" s="17" t="s">
        <v>13487</v>
      </c>
      <c r="C167" s="17">
        <v>202</v>
      </c>
      <c r="D167" s="17" t="str">
        <f>INDEX(Hosts!$A:$O,MATCH(Places!$C167,Hosts!$A:$A,0),MATCH(Places!D$1,Hosts!$1:$1,0))</f>
        <v>Within an hour</v>
      </c>
      <c r="E167" s="87">
        <f>INDEX(Hosts!$A:$O,MATCH(Places!$C167,Hosts!$A:$A,0),MATCH(Places!E$1,Hosts!$1:$1,0))</f>
        <v>1</v>
      </c>
      <c r="F167" s="87">
        <f>INDEX(Hosts!$A:$O,MATCH(Places!$C167,Hosts!$A:$A,0),MATCH(Places!F$1,Hosts!$1:$1,0))</f>
        <v>0.96</v>
      </c>
      <c r="G167" s="17" t="str">
        <f>INDEX(Hosts!$A:$O,MATCH(Places!$C167,Hosts!$A:$A,0),MATCH(Places!G$1,Hosts!$1:$1,0))</f>
        <v>Yes</v>
      </c>
      <c r="H167" s="17">
        <v>11</v>
      </c>
      <c r="I167" s="17" t="str">
        <f>INDEX(Neighborhoods!$A:$C,MATCH(Places!$H167,Neighborhoods!$A:$A,0),MATCH(Places!I$1,Neighborhoods!$1:$1,0))</f>
        <v>Brooklyn</v>
      </c>
      <c r="J167" s="17" t="str">
        <f>INDEX(Neighborhoods!$A:$C,MATCH(Places!$H167,Neighborhoods!$A:$A,0),MATCH(Places!J$1,Neighborhoods!$1:$1,0))</f>
        <v>Greenpoint</v>
      </c>
      <c r="K167" s="17" t="s">
        <v>11822</v>
      </c>
      <c r="L167" s="17" t="str">
        <f t="shared" si="8"/>
        <v>No</v>
      </c>
      <c r="M167" s="17">
        <v>4</v>
      </c>
      <c r="N167" s="17" t="str" cm="1">
        <f t="array" ref="N167">_xlfn.IFS(M167&lt;=2,"Small",M167&lt;=5,"Medium",M167&gt;5,"Large")</f>
        <v>Medium</v>
      </c>
      <c r="O167" s="65">
        <v>209</v>
      </c>
      <c r="P167" s="87">
        <f t="shared" si="9"/>
        <v>0.04</v>
      </c>
      <c r="Q167" s="68">
        <v>4.6100000000000003</v>
      </c>
      <c r="R167" s="68" t="str" cm="1">
        <f t="array" ref="R167">_xlfn.SWITCH(ROUND(Q167,0),5,"Excellent",4,"Good",3,"Ok","Bad")</f>
        <v>Excellent</v>
      </c>
      <c r="S167" s="17">
        <v>38</v>
      </c>
      <c r="T167" s="17" t="str">
        <f t="shared" si="10"/>
        <v>No</v>
      </c>
      <c r="U167" s="82">
        <v>40890</v>
      </c>
      <c r="V167" s="82">
        <v>43898</v>
      </c>
      <c r="W167" s="17">
        <v>352</v>
      </c>
      <c r="X167" s="17" t="str">
        <f t="shared" si="11"/>
        <v>Active</v>
      </c>
      <c r="Y167" s="17" t="s">
        <v>15615</v>
      </c>
      <c r="Z167" s="17"/>
    </row>
    <row r="168" spans="1:26" x14ac:dyDescent="0.25">
      <c r="A168">
        <v>167</v>
      </c>
      <c r="B168" s="17" t="s">
        <v>13487</v>
      </c>
      <c r="C168" s="17">
        <v>202</v>
      </c>
      <c r="D168" s="17" t="str">
        <f>INDEX(Hosts!$A:$O,MATCH(Places!$C168,Hosts!$A:$A,0),MATCH(Places!D$1,Hosts!$1:$1,0))</f>
        <v>Within an hour</v>
      </c>
      <c r="E168" s="87">
        <f>INDEX(Hosts!$A:$O,MATCH(Places!$C168,Hosts!$A:$A,0),MATCH(Places!E$1,Hosts!$1:$1,0))</f>
        <v>1</v>
      </c>
      <c r="F168" s="87">
        <f>INDEX(Hosts!$A:$O,MATCH(Places!$C168,Hosts!$A:$A,0),MATCH(Places!F$1,Hosts!$1:$1,0))</f>
        <v>0.96</v>
      </c>
      <c r="G168" s="17" t="str">
        <f>INDEX(Hosts!$A:$O,MATCH(Places!$C168,Hosts!$A:$A,0),MATCH(Places!G$1,Hosts!$1:$1,0))</f>
        <v>Yes</v>
      </c>
      <c r="H168" s="17">
        <v>11</v>
      </c>
      <c r="I168" s="17" t="str">
        <f>INDEX(Neighborhoods!$A:$C,MATCH(Places!$H168,Neighborhoods!$A:$A,0),MATCH(Places!I$1,Neighborhoods!$1:$1,0))</f>
        <v>Brooklyn</v>
      </c>
      <c r="J168" s="17" t="str">
        <f>INDEX(Neighborhoods!$A:$C,MATCH(Places!$H168,Neighborhoods!$A:$A,0),MATCH(Places!J$1,Neighborhoods!$1:$1,0))</f>
        <v>Greenpoint</v>
      </c>
      <c r="K168" s="17" t="s">
        <v>11822</v>
      </c>
      <c r="L168" s="17" t="str">
        <f t="shared" si="8"/>
        <v>No</v>
      </c>
      <c r="M168" s="17">
        <v>4</v>
      </c>
      <c r="N168" s="17" t="str" cm="1">
        <f t="array" ref="N168">_xlfn.IFS(M168&lt;=2,"Small",M168&lt;=5,"Medium",M168&gt;5,"Large")</f>
        <v>Medium</v>
      </c>
      <c r="O168" s="65">
        <v>150</v>
      </c>
      <c r="P168" s="87">
        <f t="shared" si="9"/>
        <v>0.03</v>
      </c>
      <c r="Q168" s="68">
        <v>4.8600000000000003</v>
      </c>
      <c r="R168" s="68" t="str" cm="1">
        <f t="array" ref="R168">_xlfn.SWITCH(ROUND(Q168,0),5,"Excellent",4,"Good",3,"Ok","Bad")</f>
        <v>Excellent</v>
      </c>
      <c r="S168" s="17">
        <v>28</v>
      </c>
      <c r="T168" s="17" t="str">
        <f t="shared" si="10"/>
        <v>No</v>
      </c>
      <c r="U168" s="82">
        <v>41039</v>
      </c>
      <c r="V168" s="82">
        <v>43886</v>
      </c>
      <c r="W168" s="17">
        <v>352</v>
      </c>
      <c r="X168" s="17" t="str">
        <f t="shared" si="11"/>
        <v>Active</v>
      </c>
      <c r="Y168" s="17" t="s">
        <v>15615</v>
      </c>
      <c r="Z168" s="17"/>
    </row>
    <row r="169" spans="1:26" x14ac:dyDescent="0.25">
      <c r="A169">
        <v>168</v>
      </c>
      <c r="B169" s="17" t="s">
        <v>13487</v>
      </c>
      <c r="C169" s="17">
        <v>202</v>
      </c>
      <c r="D169" s="17" t="str">
        <f>INDEX(Hosts!$A:$O,MATCH(Places!$C169,Hosts!$A:$A,0),MATCH(Places!D$1,Hosts!$1:$1,0))</f>
        <v>Within an hour</v>
      </c>
      <c r="E169" s="87">
        <f>INDEX(Hosts!$A:$O,MATCH(Places!$C169,Hosts!$A:$A,0),MATCH(Places!E$1,Hosts!$1:$1,0))</f>
        <v>1</v>
      </c>
      <c r="F169" s="87">
        <f>INDEX(Hosts!$A:$O,MATCH(Places!$C169,Hosts!$A:$A,0),MATCH(Places!F$1,Hosts!$1:$1,0))</f>
        <v>0.96</v>
      </c>
      <c r="G169" s="17" t="str">
        <f>INDEX(Hosts!$A:$O,MATCH(Places!$C169,Hosts!$A:$A,0),MATCH(Places!G$1,Hosts!$1:$1,0))</f>
        <v>Yes</v>
      </c>
      <c r="H169" s="17">
        <v>11</v>
      </c>
      <c r="I169" s="17" t="str">
        <f>INDEX(Neighborhoods!$A:$C,MATCH(Places!$H169,Neighborhoods!$A:$A,0),MATCH(Places!I$1,Neighborhoods!$1:$1,0))</f>
        <v>Brooklyn</v>
      </c>
      <c r="J169" s="17" t="str">
        <f>INDEX(Neighborhoods!$A:$C,MATCH(Places!$H169,Neighborhoods!$A:$A,0),MATCH(Places!J$1,Neighborhoods!$1:$1,0))</f>
        <v>Greenpoint</v>
      </c>
      <c r="K169" s="17" t="s">
        <v>11822</v>
      </c>
      <c r="L169" s="17" t="str">
        <f t="shared" si="8"/>
        <v>No</v>
      </c>
      <c r="M169" s="17">
        <v>4</v>
      </c>
      <c r="N169" s="17" t="str" cm="1">
        <f t="array" ref="N169">_xlfn.IFS(M169&lt;=2,"Small",M169&lt;=5,"Medium",M169&gt;5,"Large")</f>
        <v>Medium</v>
      </c>
      <c r="O169" s="65">
        <v>199</v>
      </c>
      <c r="P169" s="87">
        <f t="shared" si="9"/>
        <v>0.03</v>
      </c>
      <c r="Q169" s="68">
        <v>4.9000000000000004</v>
      </c>
      <c r="R169" s="68" t="str" cm="1">
        <f t="array" ref="R169">_xlfn.SWITCH(ROUND(Q169,0),5,"Excellent",4,"Good",3,"Ok","Bad")</f>
        <v>Excellent</v>
      </c>
      <c r="S169" s="17">
        <v>40</v>
      </c>
      <c r="T169" s="17" t="str">
        <f t="shared" si="10"/>
        <v>No</v>
      </c>
      <c r="U169" s="82">
        <v>41567</v>
      </c>
      <c r="V169" s="82">
        <v>44043</v>
      </c>
      <c r="W169" s="17">
        <v>0</v>
      </c>
      <c r="X169" s="17" t="str">
        <f t="shared" si="11"/>
        <v>Inactive</v>
      </c>
      <c r="Y169" s="17" t="s">
        <v>15615</v>
      </c>
      <c r="Z169" s="17"/>
    </row>
    <row r="170" spans="1:26" x14ac:dyDescent="0.25">
      <c r="A170">
        <v>169</v>
      </c>
      <c r="B170" s="17" t="s">
        <v>15573</v>
      </c>
      <c r="C170" s="17">
        <v>411</v>
      </c>
      <c r="D170" s="17" t="str">
        <f>INDEX(Hosts!$A:$O,MATCH(Places!$C170,Hosts!$A:$A,0),MATCH(Places!D$1,Hosts!$1:$1,0))</f>
        <v>Within an hour</v>
      </c>
      <c r="E170" s="87">
        <f>INDEX(Hosts!$A:$O,MATCH(Places!$C170,Hosts!$A:$A,0),MATCH(Places!E$1,Hosts!$1:$1,0))</f>
        <v>1</v>
      </c>
      <c r="F170" s="87">
        <f>INDEX(Hosts!$A:$O,MATCH(Places!$C170,Hosts!$A:$A,0),MATCH(Places!F$1,Hosts!$1:$1,0))</f>
        <v>0.92</v>
      </c>
      <c r="G170" s="17" t="str">
        <f>INDEX(Hosts!$A:$O,MATCH(Places!$C170,Hosts!$A:$A,0),MATCH(Places!G$1,Hosts!$1:$1,0))</f>
        <v>Yes</v>
      </c>
      <c r="H170" s="17">
        <v>20</v>
      </c>
      <c r="I170" s="17" t="str">
        <f>INDEX(Neighborhoods!$A:$C,MATCH(Places!$H170,Neighborhoods!$A:$A,0),MATCH(Places!I$1,Neighborhoods!$1:$1,0))</f>
        <v>Manhattan</v>
      </c>
      <c r="J170" s="17" t="str">
        <f>INDEX(Neighborhoods!$A:$C,MATCH(Places!$H170,Neighborhoods!$A:$A,0),MATCH(Places!J$1,Neighborhoods!$1:$1,0))</f>
        <v>Upper West Side</v>
      </c>
      <c r="K170" s="17" t="s">
        <v>11822</v>
      </c>
      <c r="L170" s="17" t="str">
        <f t="shared" si="8"/>
        <v>No</v>
      </c>
      <c r="M170" s="17">
        <v>4</v>
      </c>
      <c r="N170" s="17" t="str" cm="1">
        <f t="array" ref="N170">_xlfn.IFS(M170&lt;=2,"Small",M170&lt;=5,"Medium",M170&gt;5,"Large")</f>
        <v>Medium</v>
      </c>
      <c r="O170" s="65">
        <v>100</v>
      </c>
      <c r="P170" s="87">
        <f t="shared" si="9"/>
        <v>0.03</v>
      </c>
      <c r="Q170" s="68">
        <v>4.82</v>
      </c>
      <c r="R170" s="68" t="str" cm="1">
        <f t="array" ref="R170">_xlfn.SWITCH(ROUND(Q170,0),5,"Excellent",4,"Good",3,"Ok","Bad")</f>
        <v>Excellent</v>
      </c>
      <c r="S170" s="17">
        <v>44</v>
      </c>
      <c r="T170" s="17" t="str">
        <f t="shared" si="10"/>
        <v>No</v>
      </c>
      <c r="U170" s="82">
        <v>40852</v>
      </c>
      <c r="V170" s="82">
        <v>43890</v>
      </c>
      <c r="W170" s="17">
        <v>174</v>
      </c>
      <c r="X170" s="17" t="str">
        <f t="shared" si="11"/>
        <v>Active</v>
      </c>
      <c r="Y170" s="17" t="s">
        <v>15616</v>
      </c>
      <c r="Z170" s="17"/>
    </row>
    <row r="171" spans="1:26" x14ac:dyDescent="0.25">
      <c r="A171">
        <v>170</v>
      </c>
      <c r="B171" s="17" t="s">
        <v>149</v>
      </c>
      <c r="C171" s="17">
        <v>412</v>
      </c>
      <c r="D171" s="17" t="str">
        <f>INDEX(Hosts!$A:$O,MATCH(Places!$C171,Hosts!$A:$A,0),MATCH(Places!D$1,Hosts!$1:$1,0))</f>
        <v>Within a few hours</v>
      </c>
      <c r="E171" s="87">
        <f>INDEX(Hosts!$A:$O,MATCH(Places!$C171,Hosts!$A:$A,0),MATCH(Places!E$1,Hosts!$1:$1,0))</f>
        <v>1</v>
      </c>
      <c r="F171" s="87">
        <f>INDEX(Hosts!$A:$O,MATCH(Places!$C171,Hosts!$A:$A,0),MATCH(Places!F$1,Hosts!$1:$1,0))</f>
        <v>0.43</v>
      </c>
      <c r="G171" s="17" t="str">
        <f>INDEX(Hosts!$A:$O,MATCH(Places!$C171,Hosts!$A:$A,0),MATCH(Places!G$1,Hosts!$1:$1,0))</f>
        <v>No</v>
      </c>
      <c r="H171" s="17">
        <v>12</v>
      </c>
      <c r="I171" s="17" t="str">
        <f>INDEX(Neighborhoods!$A:$C,MATCH(Places!$H171,Neighborhoods!$A:$A,0),MATCH(Places!I$1,Neighborhoods!$1:$1,0))</f>
        <v>Brooklyn</v>
      </c>
      <c r="J171" s="17" t="str">
        <f>INDEX(Neighborhoods!$A:$C,MATCH(Places!$H171,Neighborhoods!$A:$A,0),MATCH(Places!J$1,Neighborhoods!$1:$1,0))</f>
        <v>Williamsburg</v>
      </c>
      <c r="K171" s="17" t="s">
        <v>11822</v>
      </c>
      <c r="L171" s="17" t="str">
        <f t="shared" si="8"/>
        <v>No</v>
      </c>
      <c r="M171" s="17">
        <v>2</v>
      </c>
      <c r="N171" s="17" t="str" cm="1">
        <f t="array" ref="N171">_xlfn.IFS(M171&lt;=2,"Small",M171&lt;=5,"Medium",M171&gt;5,"Large")</f>
        <v>Small</v>
      </c>
      <c r="O171" s="65">
        <v>180</v>
      </c>
      <c r="P171" s="87">
        <f t="shared" si="9"/>
        <v>0.03</v>
      </c>
      <c r="Q171" s="68">
        <v>4.8499999999999996</v>
      </c>
      <c r="R171" s="68" t="str" cm="1">
        <f t="array" ref="R171">_xlfn.SWITCH(ROUND(Q171,0),5,"Excellent",4,"Good",3,"Ok","Bad")</f>
        <v>Excellent</v>
      </c>
      <c r="S171" s="17">
        <v>20</v>
      </c>
      <c r="T171" s="17" t="str">
        <f t="shared" si="10"/>
        <v>No</v>
      </c>
      <c r="U171" s="82">
        <v>43722</v>
      </c>
      <c r="V171" s="82">
        <v>44046</v>
      </c>
      <c r="W171" s="17">
        <v>0</v>
      </c>
      <c r="X171" s="17" t="str">
        <f t="shared" si="11"/>
        <v>Inactive</v>
      </c>
      <c r="Y171" s="17" t="s">
        <v>15615</v>
      </c>
      <c r="Z171" s="17"/>
    </row>
    <row r="172" spans="1:26" x14ac:dyDescent="0.25">
      <c r="A172">
        <v>171</v>
      </c>
      <c r="B172" s="17" t="s">
        <v>150</v>
      </c>
      <c r="C172" s="17">
        <v>401</v>
      </c>
      <c r="D172" s="17" t="str">
        <f>INDEX(Hosts!$A:$O,MATCH(Places!$C172,Hosts!$A:$A,0),MATCH(Places!D$1,Hosts!$1:$1,0))</f>
        <v>Within an hour</v>
      </c>
      <c r="E172" s="87">
        <f>INDEX(Hosts!$A:$O,MATCH(Places!$C172,Hosts!$A:$A,0),MATCH(Places!E$1,Hosts!$1:$1,0))</f>
        <v>0.9</v>
      </c>
      <c r="F172" s="87">
        <f>INDEX(Hosts!$A:$O,MATCH(Places!$C172,Hosts!$A:$A,0),MATCH(Places!F$1,Hosts!$1:$1,0))</f>
        <v>1</v>
      </c>
      <c r="G172" s="17" t="str">
        <f>INDEX(Hosts!$A:$O,MATCH(Places!$C172,Hosts!$A:$A,0),MATCH(Places!G$1,Hosts!$1:$1,0))</f>
        <v>Yes</v>
      </c>
      <c r="H172" s="17">
        <v>12</v>
      </c>
      <c r="I172" s="17" t="str">
        <f>INDEX(Neighborhoods!$A:$C,MATCH(Places!$H172,Neighborhoods!$A:$A,0),MATCH(Places!I$1,Neighborhoods!$1:$1,0))</f>
        <v>Brooklyn</v>
      </c>
      <c r="J172" s="17" t="str">
        <f>INDEX(Neighborhoods!$A:$C,MATCH(Places!$H172,Neighborhoods!$A:$A,0),MATCH(Places!J$1,Neighborhoods!$1:$1,0))</f>
        <v>Williamsburg</v>
      </c>
      <c r="K172" s="17" t="s">
        <v>1</v>
      </c>
      <c r="L172" s="17" t="str">
        <f t="shared" si="8"/>
        <v>Yes</v>
      </c>
      <c r="M172" s="17">
        <v>2</v>
      </c>
      <c r="N172" s="17" t="str" cm="1">
        <f t="array" ref="N172">_xlfn.IFS(M172&lt;=2,"Small",M172&lt;=5,"Medium",M172&gt;5,"Large")</f>
        <v>Small</v>
      </c>
      <c r="O172" s="65">
        <v>85</v>
      </c>
      <c r="P172" s="87">
        <f t="shared" si="9"/>
        <v>0.03</v>
      </c>
      <c r="Q172" s="68">
        <v>4.99</v>
      </c>
      <c r="R172" s="68" t="str" cm="1">
        <f t="array" ref="R172">_xlfn.SWITCH(ROUND(Q172,0),5,"Excellent",4,"Good",3,"Ok","Bad")</f>
        <v>Excellent</v>
      </c>
      <c r="S172" s="17">
        <v>277</v>
      </c>
      <c r="T172" s="17" t="str">
        <f t="shared" si="10"/>
        <v>Yes</v>
      </c>
      <c r="U172" s="82">
        <v>40878</v>
      </c>
      <c r="V172" s="82">
        <v>44039</v>
      </c>
      <c r="W172" s="17">
        <v>0</v>
      </c>
      <c r="X172" s="17" t="str">
        <f t="shared" si="11"/>
        <v>Inactive</v>
      </c>
      <c r="Y172" s="17" t="s">
        <v>15615</v>
      </c>
      <c r="Z172" s="17"/>
    </row>
    <row r="173" spans="1:26" x14ac:dyDescent="0.25">
      <c r="A173">
        <v>172</v>
      </c>
      <c r="B173" s="17" t="s">
        <v>151</v>
      </c>
      <c r="C173" s="17">
        <v>202</v>
      </c>
      <c r="D173" s="17" t="str">
        <f>INDEX(Hosts!$A:$O,MATCH(Places!$C173,Hosts!$A:$A,0),MATCH(Places!D$1,Hosts!$1:$1,0))</f>
        <v>Within an hour</v>
      </c>
      <c r="E173" s="87">
        <f>INDEX(Hosts!$A:$O,MATCH(Places!$C173,Hosts!$A:$A,0),MATCH(Places!E$1,Hosts!$1:$1,0))</f>
        <v>1</v>
      </c>
      <c r="F173" s="87">
        <f>INDEX(Hosts!$A:$O,MATCH(Places!$C173,Hosts!$A:$A,0),MATCH(Places!F$1,Hosts!$1:$1,0))</f>
        <v>0.96</v>
      </c>
      <c r="G173" s="17" t="str">
        <f>INDEX(Hosts!$A:$O,MATCH(Places!$C173,Hosts!$A:$A,0),MATCH(Places!G$1,Hosts!$1:$1,0))</f>
        <v>Yes</v>
      </c>
      <c r="H173" s="17">
        <v>11</v>
      </c>
      <c r="I173" s="17" t="str">
        <f>INDEX(Neighborhoods!$A:$C,MATCH(Places!$H173,Neighborhoods!$A:$A,0),MATCH(Places!I$1,Neighborhoods!$1:$1,0))</f>
        <v>Brooklyn</v>
      </c>
      <c r="J173" s="17" t="str">
        <f>INDEX(Neighborhoods!$A:$C,MATCH(Places!$H173,Neighborhoods!$A:$A,0),MATCH(Places!J$1,Neighborhoods!$1:$1,0))</f>
        <v>Greenpoint</v>
      </c>
      <c r="K173" s="17" t="s">
        <v>11822</v>
      </c>
      <c r="L173" s="17" t="str">
        <f t="shared" si="8"/>
        <v>No</v>
      </c>
      <c r="M173" s="17">
        <v>4</v>
      </c>
      <c r="N173" s="17" t="str" cm="1">
        <f t="array" ref="N173">_xlfn.IFS(M173&lt;=2,"Small",M173&lt;=5,"Medium",M173&gt;5,"Large")</f>
        <v>Medium</v>
      </c>
      <c r="O173" s="65">
        <v>160</v>
      </c>
      <c r="P173" s="87">
        <f t="shared" si="9"/>
        <v>0.03</v>
      </c>
      <c r="Q173" s="68">
        <v>4.9800000000000004</v>
      </c>
      <c r="R173" s="68" t="str" cm="1">
        <f t="array" ref="R173">_xlfn.SWITCH(ROUND(Q173,0),5,"Excellent",4,"Good",3,"Ok","Bad")</f>
        <v>Excellent</v>
      </c>
      <c r="S173" s="17">
        <v>108</v>
      </c>
      <c r="T173" s="17" t="str">
        <f t="shared" si="10"/>
        <v>Yes</v>
      </c>
      <c r="U173" s="82">
        <v>41135</v>
      </c>
      <c r="V173" s="82">
        <v>43898</v>
      </c>
      <c r="W173" s="17">
        <v>349</v>
      </c>
      <c r="X173" s="17" t="str">
        <f t="shared" si="11"/>
        <v>Active</v>
      </c>
      <c r="Y173" s="17" t="s">
        <v>15615</v>
      </c>
      <c r="Z173" s="17"/>
    </row>
    <row r="174" spans="1:26" x14ac:dyDescent="0.25">
      <c r="A174">
        <v>173</v>
      </c>
      <c r="B174" s="17" t="s">
        <v>151</v>
      </c>
      <c r="C174" s="17">
        <v>202</v>
      </c>
      <c r="D174" s="17" t="str">
        <f>INDEX(Hosts!$A:$O,MATCH(Places!$C174,Hosts!$A:$A,0),MATCH(Places!D$1,Hosts!$1:$1,0))</f>
        <v>Within an hour</v>
      </c>
      <c r="E174" s="87">
        <f>INDEX(Hosts!$A:$O,MATCH(Places!$C174,Hosts!$A:$A,0),MATCH(Places!E$1,Hosts!$1:$1,0))</f>
        <v>1</v>
      </c>
      <c r="F174" s="87">
        <f>INDEX(Hosts!$A:$O,MATCH(Places!$C174,Hosts!$A:$A,0),MATCH(Places!F$1,Hosts!$1:$1,0))</f>
        <v>0.96</v>
      </c>
      <c r="G174" s="17" t="str">
        <f>INDEX(Hosts!$A:$O,MATCH(Places!$C174,Hosts!$A:$A,0),MATCH(Places!G$1,Hosts!$1:$1,0))</f>
        <v>Yes</v>
      </c>
      <c r="H174" s="17">
        <v>11</v>
      </c>
      <c r="I174" s="17" t="str">
        <f>INDEX(Neighborhoods!$A:$C,MATCH(Places!$H174,Neighborhoods!$A:$A,0),MATCH(Places!I$1,Neighborhoods!$1:$1,0))</f>
        <v>Brooklyn</v>
      </c>
      <c r="J174" s="17" t="str">
        <f>INDEX(Neighborhoods!$A:$C,MATCH(Places!$H174,Neighborhoods!$A:$A,0),MATCH(Places!J$1,Neighborhoods!$1:$1,0))</f>
        <v>Greenpoint</v>
      </c>
      <c r="K174" s="17" t="s">
        <v>11822</v>
      </c>
      <c r="L174" s="17" t="str">
        <f t="shared" si="8"/>
        <v>No</v>
      </c>
      <c r="M174" s="17">
        <v>4</v>
      </c>
      <c r="N174" s="17" t="str" cm="1">
        <f t="array" ref="N174">_xlfn.IFS(M174&lt;=2,"Small",M174&lt;=5,"Medium",M174&gt;5,"Large")</f>
        <v>Medium</v>
      </c>
      <c r="O174" s="65">
        <v>160</v>
      </c>
      <c r="P174" s="87">
        <f t="shared" si="9"/>
        <v>0.03</v>
      </c>
      <c r="Q174" s="68">
        <v>4.91</v>
      </c>
      <c r="R174" s="68" t="str" cm="1">
        <f t="array" ref="R174">_xlfn.SWITCH(ROUND(Q174,0),5,"Excellent",4,"Good",3,"Ok","Bad")</f>
        <v>Excellent</v>
      </c>
      <c r="S174" s="17">
        <v>44</v>
      </c>
      <c r="T174" s="17" t="str">
        <f t="shared" si="10"/>
        <v>No</v>
      </c>
      <c r="U174" s="82">
        <v>41047</v>
      </c>
      <c r="V174" s="82">
        <v>43745</v>
      </c>
      <c r="W174" s="17">
        <v>352</v>
      </c>
      <c r="X174" s="17" t="str">
        <f t="shared" si="11"/>
        <v>Active</v>
      </c>
      <c r="Y174" s="17" t="s">
        <v>15615</v>
      </c>
      <c r="Z174" s="17"/>
    </row>
    <row r="175" spans="1:26" x14ac:dyDescent="0.25">
      <c r="A175">
        <v>174</v>
      </c>
      <c r="B175" s="17" t="s">
        <v>15424</v>
      </c>
      <c r="C175" s="17">
        <v>202</v>
      </c>
      <c r="D175" s="17" t="str">
        <f>INDEX(Hosts!$A:$O,MATCH(Places!$C175,Hosts!$A:$A,0),MATCH(Places!D$1,Hosts!$1:$1,0))</f>
        <v>Within an hour</v>
      </c>
      <c r="E175" s="87">
        <f>INDEX(Hosts!$A:$O,MATCH(Places!$C175,Hosts!$A:$A,0),MATCH(Places!E$1,Hosts!$1:$1,0))</f>
        <v>1</v>
      </c>
      <c r="F175" s="87">
        <f>INDEX(Hosts!$A:$O,MATCH(Places!$C175,Hosts!$A:$A,0),MATCH(Places!F$1,Hosts!$1:$1,0))</f>
        <v>0.96</v>
      </c>
      <c r="G175" s="17" t="str">
        <f>INDEX(Hosts!$A:$O,MATCH(Places!$C175,Hosts!$A:$A,0),MATCH(Places!G$1,Hosts!$1:$1,0))</f>
        <v>Yes</v>
      </c>
      <c r="H175" s="17">
        <v>11</v>
      </c>
      <c r="I175" s="17" t="str">
        <f>INDEX(Neighborhoods!$A:$C,MATCH(Places!$H175,Neighborhoods!$A:$A,0),MATCH(Places!I$1,Neighborhoods!$1:$1,0))</f>
        <v>Brooklyn</v>
      </c>
      <c r="J175" s="17" t="str">
        <f>INDEX(Neighborhoods!$A:$C,MATCH(Places!$H175,Neighborhoods!$A:$A,0),MATCH(Places!J$1,Neighborhoods!$1:$1,0))</f>
        <v>Greenpoint</v>
      </c>
      <c r="K175" s="17" t="s">
        <v>1</v>
      </c>
      <c r="L175" s="17" t="str">
        <f t="shared" si="8"/>
        <v>Yes</v>
      </c>
      <c r="M175" s="17">
        <v>4</v>
      </c>
      <c r="N175" s="17" t="str" cm="1">
        <f t="array" ref="N175">_xlfn.IFS(M175&lt;=2,"Small",M175&lt;=5,"Medium",M175&gt;5,"Large")</f>
        <v>Medium</v>
      </c>
      <c r="O175" s="65">
        <v>299</v>
      </c>
      <c r="P175" s="87">
        <f t="shared" si="9"/>
        <v>0.04</v>
      </c>
      <c r="Q175" s="68">
        <v>4.8600000000000003</v>
      </c>
      <c r="R175" s="68" t="str" cm="1">
        <f t="array" ref="R175">_xlfn.SWITCH(ROUND(Q175,0),5,"Excellent",4,"Good",3,"Ok","Bad")</f>
        <v>Excellent</v>
      </c>
      <c r="S175" s="17">
        <v>7</v>
      </c>
      <c r="T175" s="17" t="str">
        <f t="shared" si="10"/>
        <v>No</v>
      </c>
      <c r="U175" s="82">
        <v>41932</v>
      </c>
      <c r="V175" s="82">
        <v>44044</v>
      </c>
      <c r="W175" s="17">
        <v>230</v>
      </c>
      <c r="X175" s="17" t="str">
        <f t="shared" si="11"/>
        <v>Active</v>
      </c>
      <c r="Y175" s="17" t="s">
        <v>15616</v>
      </c>
      <c r="Z175" s="17"/>
    </row>
    <row r="176" spans="1:26" x14ac:dyDescent="0.25">
      <c r="A176">
        <v>175</v>
      </c>
      <c r="B176" s="17" t="s">
        <v>152</v>
      </c>
      <c r="C176" s="17">
        <v>202</v>
      </c>
      <c r="D176" s="17" t="str">
        <f>INDEX(Hosts!$A:$O,MATCH(Places!$C176,Hosts!$A:$A,0),MATCH(Places!D$1,Hosts!$1:$1,0))</f>
        <v>Within an hour</v>
      </c>
      <c r="E176" s="87">
        <f>INDEX(Hosts!$A:$O,MATCH(Places!$C176,Hosts!$A:$A,0),MATCH(Places!E$1,Hosts!$1:$1,0))</f>
        <v>1</v>
      </c>
      <c r="F176" s="87">
        <f>INDEX(Hosts!$A:$O,MATCH(Places!$C176,Hosts!$A:$A,0),MATCH(Places!F$1,Hosts!$1:$1,0))</f>
        <v>0.96</v>
      </c>
      <c r="G176" s="17" t="str">
        <f>INDEX(Hosts!$A:$O,MATCH(Places!$C176,Hosts!$A:$A,0),MATCH(Places!G$1,Hosts!$1:$1,0))</f>
        <v>Yes</v>
      </c>
      <c r="H176" s="17">
        <v>11</v>
      </c>
      <c r="I176" s="17" t="str">
        <f>INDEX(Neighborhoods!$A:$C,MATCH(Places!$H176,Neighborhoods!$A:$A,0),MATCH(Places!I$1,Neighborhoods!$1:$1,0))</f>
        <v>Brooklyn</v>
      </c>
      <c r="J176" s="17" t="str">
        <f>INDEX(Neighborhoods!$A:$C,MATCH(Places!$H176,Neighborhoods!$A:$A,0),MATCH(Places!J$1,Neighborhoods!$1:$1,0))</f>
        <v>Greenpoint</v>
      </c>
      <c r="K176" s="17" t="s">
        <v>1</v>
      </c>
      <c r="L176" s="17" t="str">
        <f t="shared" si="8"/>
        <v>Yes</v>
      </c>
      <c r="M176" s="17">
        <v>6</v>
      </c>
      <c r="N176" s="17" t="str" cm="1">
        <f t="array" ref="N176">_xlfn.IFS(M176&lt;=2,"Small",M176&lt;=5,"Medium",M176&gt;5,"Large")</f>
        <v>Large</v>
      </c>
      <c r="O176" s="65">
        <v>599</v>
      </c>
      <c r="P176" s="87">
        <f t="shared" si="9"/>
        <v>0.05</v>
      </c>
      <c r="Q176" s="68">
        <v>4.8600000000000003</v>
      </c>
      <c r="R176" s="68" t="str" cm="1">
        <f t="array" ref="R176">_xlfn.SWITCH(ROUND(Q176,0),5,"Excellent",4,"Good",3,"Ok","Bad")</f>
        <v>Excellent</v>
      </c>
      <c r="S176" s="17">
        <v>7</v>
      </c>
      <c r="T176" s="17" t="str">
        <f t="shared" si="10"/>
        <v>No</v>
      </c>
      <c r="U176" s="82">
        <v>41010</v>
      </c>
      <c r="V176" s="82">
        <v>43420</v>
      </c>
      <c r="W176" s="17">
        <v>215</v>
      </c>
      <c r="X176" s="17" t="str">
        <f t="shared" si="11"/>
        <v>Active</v>
      </c>
      <c r="Y176" s="17" t="s">
        <v>15615</v>
      </c>
      <c r="Z176" s="17"/>
    </row>
    <row r="177" spans="1:26" x14ac:dyDescent="0.25">
      <c r="A177">
        <v>176</v>
      </c>
      <c r="B177" s="17" t="s">
        <v>13214</v>
      </c>
      <c r="C177" s="17">
        <v>408</v>
      </c>
      <c r="D177" s="17" t="str">
        <f>INDEX(Hosts!$A:$O,MATCH(Places!$C177,Hosts!$A:$A,0),MATCH(Places!D$1,Hosts!$1:$1,0))</f>
        <v>Within a day</v>
      </c>
      <c r="E177" s="87">
        <f>INDEX(Hosts!$A:$O,MATCH(Places!$C177,Hosts!$A:$A,0),MATCH(Places!E$1,Hosts!$1:$1,0))</f>
        <v>0.6</v>
      </c>
      <c r="F177" s="87">
        <f>INDEX(Hosts!$A:$O,MATCH(Places!$C177,Hosts!$A:$A,0),MATCH(Places!F$1,Hosts!$1:$1,0))</f>
        <v>0.22</v>
      </c>
      <c r="G177" s="17" t="str">
        <f>INDEX(Hosts!$A:$O,MATCH(Places!$C177,Hosts!$A:$A,0),MATCH(Places!G$1,Hosts!$1:$1,0))</f>
        <v>No</v>
      </c>
      <c r="H177" s="17">
        <v>12</v>
      </c>
      <c r="I177" s="17" t="str">
        <f>INDEX(Neighborhoods!$A:$C,MATCH(Places!$H177,Neighborhoods!$A:$A,0),MATCH(Places!I$1,Neighborhoods!$1:$1,0))</f>
        <v>Brooklyn</v>
      </c>
      <c r="J177" s="17" t="str">
        <f>INDEX(Neighborhoods!$A:$C,MATCH(Places!$H177,Neighborhoods!$A:$A,0),MATCH(Places!J$1,Neighborhoods!$1:$1,0))</f>
        <v>Williamsburg</v>
      </c>
      <c r="K177" s="17" t="s">
        <v>11822</v>
      </c>
      <c r="L177" s="17" t="str">
        <f t="shared" si="8"/>
        <v>No</v>
      </c>
      <c r="M177" s="17">
        <v>3</v>
      </c>
      <c r="N177" s="17" t="str" cm="1">
        <f t="array" ref="N177">_xlfn.IFS(M177&lt;=2,"Small",M177&lt;=5,"Medium",M177&gt;5,"Large")</f>
        <v>Medium</v>
      </c>
      <c r="O177" s="65">
        <v>103</v>
      </c>
      <c r="P177" s="87">
        <f t="shared" si="9"/>
        <v>0.03</v>
      </c>
      <c r="Q177" s="68">
        <v>5</v>
      </c>
      <c r="R177" s="68" t="str" cm="1">
        <f t="array" ref="R177">_xlfn.SWITCH(ROUND(Q177,0),5,"Excellent",4,"Good",3,"Ok","Bad")</f>
        <v>Excellent</v>
      </c>
      <c r="S177" s="17">
        <v>31</v>
      </c>
      <c r="T177" s="17" t="str">
        <f t="shared" si="10"/>
        <v>No</v>
      </c>
      <c r="U177" s="82">
        <v>42529</v>
      </c>
      <c r="V177" s="82">
        <v>43731</v>
      </c>
      <c r="W177" s="17">
        <v>274</v>
      </c>
      <c r="X177" s="17" t="str">
        <f t="shared" si="11"/>
        <v>Active</v>
      </c>
      <c r="Y177" s="17" t="s">
        <v>15615</v>
      </c>
      <c r="Z177" s="17"/>
    </row>
    <row r="178" spans="1:26" x14ac:dyDescent="0.25">
      <c r="A178">
        <v>177</v>
      </c>
      <c r="B178" s="17" t="s">
        <v>153</v>
      </c>
      <c r="C178" s="17">
        <v>419</v>
      </c>
      <c r="D178" s="17" t="str">
        <f>INDEX(Hosts!$A:$O,MATCH(Places!$C178,Hosts!$A:$A,0),MATCH(Places!D$1,Hosts!$1:$1,0))</f>
        <v>Within an hour</v>
      </c>
      <c r="E178" s="87">
        <f>INDEX(Hosts!$A:$O,MATCH(Places!$C178,Hosts!$A:$A,0),MATCH(Places!E$1,Hosts!$1:$1,0))</f>
        <v>1</v>
      </c>
      <c r="F178" s="87">
        <f>INDEX(Hosts!$A:$O,MATCH(Places!$C178,Hosts!$A:$A,0),MATCH(Places!F$1,Hosts!$1:$1,0))</f>
        <v>0.97</v>
      </c>
      <c r="G178" s="17" t="str">
        <f>INDEX(Hosts!$A:$O,MATCH(Places!$C178,Hosts!$A:$A,0),MATCH(Places!G$1,Hosts!$1:$1,0))</f>
        <v>No</v>
      </c>
      <c r="H178" s="17">
        <v>7</v>
      </c>
      <c r="I178" s="17" t="str">
        <f>INDEX(Neighborhoods!$A:$C,MATCH(Places!$H178,Neighborhoods!$A:$A,0),MATCH(Places!I$1,Neighborhoods!$1:$1,0))</f>
        <v>Brooklyn</v>
      </c>
      <c r="J178" s="17" t="str">
        <f>INDEX(Neighborhoods!$A:$C,MATCH(Places!$H178,Neighborhoods!$A:$A,0),MATCH(Places!J$1,Neighborhoods!$1:$1,0))</f>
        <v>Bedford-Stuyvesant</v>
      </c>
      <c r="K178" s="17" t="s">
        <v>11822</v>
      </c>
      <c r="L178" s="17" t="str">
        <f t="shared" si="8"/>
        <v>No</v>
      </c>
      <c r="M178" s="17">
        <v>5</v>
      </c>
      <c r="N178" s="17" t="str" cm="1">
        <f t="array" ref="N178">_xlfn.IFS(M178&lt;=2,"Small",M178&lt;=5,"Medium",M178&gt;5,"Large")</f>
        <v>Medium</v>
      </c>
      <c r="O178" s="65">
        <v>140</v>
      </c>
      <c r="P178" s="87">
        <f t="shared" si="9"/>
        <v>0.03</v>
      </c>
      <c r="Q178" s="68">
        <v>4.71</v>
      </c>
      <c r="R178" s="68" t="str" cm="1">
        <f t="array" ref="R178">_xlfn.SWITCH(ROUND(Q178,0),5,"Excellent",4,"Good",3,"Ok","Bad")</f>
        <v>Excellent</v>
      </c>
      <c r="S178" s="17">
        <v>212</v>
      </c>
      <c r="T178" s="17" t="str">
        <f t="shared" si="10"/>
        <v>No</v>
      </c>
      <c r="U178" s="82">
        <v>40861</v>
      </c>
      <c r="V178" s="82">
        <v>43915</v>
      </c>
      <c r="W178" s="17">
        <v>364</v>
      </c>
      <c r="X178" s="17" t="str">
        <f t="shared" si="11"/>
        <v>Active</v>
      </c>
      <c r="Y178" s="17" t="s">
        <v>15615</v>
      </c>
      <c r="Z178" s="17"/>
    </row>
    <row r="179" spans="1:26" x14ac:dyDescent="0.25">
      <c r="A179">
        <v>178</v>
      </c>
      <c r="B179" s="17" t="s">
        <v>154</v>
      </c>
      <c r="C179" s="17">
        <v>169</v>
      </c>
      <c r="D179" s="17" t="str">
        <f>INDEX(Hosts!$A:$O,MATCH(Places!$C179,Hosts!$A:$A,0),MATCH(Places!D$1,Hosts!$1:$1,0))</f>
        <v>Within an hour</v>
      </c>
      <c r="E179" s="87">
        <f>INDEX(Hosts!$A:$O,MATCH(Places!$C179,Hosts!$A:$A,0),MATCH(Places!E$1,Hosts!$1:$1,0))</f>
        <v>1</v>
      </c>
      <c r="F179" s="87">
        <f>INDEX(Hosts!$A:$O,MATCH(Places!$C179,Hosts!$A:$A,0),MATCH(Places!F$1,Hosts!$1:$1,0))</f>
        <v>0.95</v>
      </c>
      <c r="G179" s="17" t="str">
        <f>INDEX(Hosts!$A:$O,MATCH(Places!$C179,Hosts!$A:$A,0),MATCH(Places!G$1,Hosts!$1:$1,0))</f>
        <v>Yes</v>
      </c>
      <c r="H179" s="17">
        <v>7</v>
      </c>
      <c r="I179" s="17" t="str">
        <f>INDEX(Neighborhoods!$A:$C,MATCH(Places!$H179,Neighborhoods!$A:$A,0),MATCH(Places!I$1,Neighborhoods!$1:$1,0))</f>
        <v>Brooklyn</v>
      </c>
      <c r="J179" s="17" t="str">
        <f>INDEX(Neighborhoods!$A:$C,MATCH(Places!$H179,Neighborhoods!$A:$A,0),MATCH(Places!J$1,Neighborhoods!$1:$1,0))</f>
        <v>Bedford-Stuyvesant</v>
      </c>
      <c r="K179" s="17" t="s">
        <v>11822</v>
      </c>
      <c r="L179" s="17" t="str">
        <f t="shared" si="8"/>
        <v>No</v>
      </c>
      <c r="M179" s="17">
        <v>2</v>
      </c>
      <c r="N179" s="17" t="str" cm="1">
        <f t="array" ref="N179">_xlfn.IFS(M179&lt;=2,"Small",M179&lt;=5,"Medium",M179&gt;5,"Large")</f>
        <v>Small</v>
      </c>
      <c r="O179" s="65">
        <v>83</v>
      </c>
      <c r="P179" s="87">
        <f t="shared" si="9"/>
        <v>0.03</v>
      </c>
      <c r="Q179" s="68">
        <v>4.83</v>
      </c>
      <c r="R179" s="68" t="str" cm="1">
        <f t="array" ref="R179">_xlfn.SWITCH(ROUND(Q179,0),5,"Excellent",4,"Good",3,"Ok","Bad")</f>
        <v>Excellent</v>
      </c>
      <c r="S179" s="17">
        <v>35</v>
      </c>
      <c r="T179" s="17" t="str">
        <f t="shared" si="10"/>
        <v>No</v>
      </c>
      <c r="U179" s="82">
        <v>40860</v>
      </c>
      <c r="V179" s="82">
        <v>44044</v>
      </c>
      <c r="W179" s="17">
        <v>251</v>
      </c>
      <c r="X179" s="17" t="str">
        <f t="shared" si="11"/>
        <v>Active</v>
      </c>
      <c r="Y179" s="17" t="s">
        <v>15615</v>
      </c>
      <c r="Z179" s="17"/>
    </row>
    <row r="180" spans="1:26" x14ac:dyDescent="0.25">
      <c r="A180">
        <v>179</v>
      </c>
      <c r="B180" s="17" t="s">
        <v>155</v>
      </c>
      <c r="C180" s="17">
        <v>421</v>
      </c>
      <c r="D180" s="17" t="str">
        <f>INDEX(Hosts!$A:$O,MATCH(Places!$C180,Hosts!$A:$A,0),MATCH(Places!D$1,Hosts!$1:$1,0))</f>
        <v>Within a day</v>
      </c>
      <c r="E180" s="87">
        <f>INDEX(Hosts!$A:$O,MATCH(Places!$C180,Hosts!$A:$A,0),MATCH(Places!E$1,Hosts!$1:$1,0))</f>
        <v>0.7</v>
      </c>
      <c r="F180" s="87">
        <f>INDEX(Hosts!$A:$O,MATCH(Places!$C180,Hosts!$A:$A,0),MATCH(Places!F$1,Hosts!$1:$1,0))</f>
        <v>0.87</v>
      </c>
      <c r="G180" s="17" t="str">
        <f>INDEX(Hosts!$A:$O,MATCH(Places!$C180,Hosts!$A:$A,0),MATCH(Places!G$1,Hosts!$1:$1,0))</f>
        <v>No</v>
      </c>
      <c r="H180" s="17">
        <v>12</v>
      </c>
      <c r="I180" s="17" t="str">
        <f>INDEX(Neighborhoods!$A:$C,MATCH(Places!$H180,Neighborhoods!$A:$A,0),MATCH(Places!I$1,Neighborhoods!$1:$1,0))</f>
        <v>Brooklyn</v>
      </c>
      <c r="J180" s="17" t="str">
        <f>INDEX(Neighborhoods!$A:$C,MATCH(Places!$H180,Neighborhoods!$A:$A,0),MATCH(Places!J$1,Neighborhoods!$1:$1,0))</f>
        <v>Williamsburg</v>
      </c>
      <c r="K180" s="17" t="s">
        <v>11822</v>
      </c>
      <c r="L180" s="17" t="str">
        <f t="shared" si="8"/>
        <v>No</v>
      </c>
      <c r="M180" s="17">
        <v>2</v>
      </c>
      <c r="N180" s="17" t="str" cm="1">
        <f t="array" ref="N180">_xlfn.IFS(M180&lt;=2,"Small",M180&lt;=5,"Medium",M180&gt;5,"Large")</f>
        <v>Small</v>
      </c>
      <c r="O180" s="65">
        <v>89</v>
      </c>
      <c r="P180" s="87">
        <f t="shared" si="9"/>
        <v>0.03</v>
      </c>
      <c r="Q180" s="68">
        <v>4.74</v>
      </c>
      <c r="R180" s="68" t="str" cm="1">
        <f t="array" ref="R180">_xlfn.SWITCH(ROUND(Q180,0),5,"Excellent",4,"Good",3,"Ok","Bad")</f>
        <v>Excellent</v>
      </c>
      <c r="S180" s="17">
        <v>272</v>
      </c>
      <c r="T180" s="17" t="str">
        <f t="shared" si="10"/>
        <v>No</v>
      </c>
      <c r="U180" s="82">
        <v>40854</v>
      </c>
      <c r="V180" s="82">
        <v>43913</v>
      </c>
      <c r="W180" s="17">
        <v>104</v>
      </c>
      <c r="X180" s="17" t="str">
        <f t="shared" si="11"/>
        <v>Active</v>
      </c>
      <c r="Y180" s="17" t="s">
        <v>15615</v>
      </c>
      <c r="Z180" s="17"/>
    </row>
    <row r="181" spans="1:26" x14ac:dyDescent="0.25">
      <c r="A181">
        <v>180</v>
      </c>
      <c r="B181" s="17" t="s">
        <v>156</v>
      </c>
      <c r="C181" s="17">
        <v>422</v>
      </c>
      <c r="D181" s="17" t="str">
        <f>INDEX(Hosts!$A:$O,MATCH(Places!$C181,Hosts!$A:$A,0),MATCH(Places!D$1,Hosts!$1:$1,0))</f>
        <v>Within an hour</v>
      </c>
      <c r="E181" s="87">
        <f>INDEX(Hosts!$A:$O,MATCH(Places!$C181,Hosts!$A:$A,0),MATCH(Places!E$1,Hosts!$1:$1,0))</f>
        <v>1</v>
      </c>
      <c r="F181" s="87">
        <f>INDEX(Hosts!$A:$O,MATCH(Places!$C181,Hosts!$A:$A,0),MATCH(Places!F$1,Hosts!$1:$1,0))</f>
        <v>0.77</v>
      </c>
      <c r="G181" s="17" t="str">
        <f>INDEX(Hosts!$A:$O,MATCH(Places!$C181,Hosts!$A:$A,0),MATCH(Places!G$1,Hosts!$1:$1,0))</f>
        <v>Yes</v>
      </c>
      <c r="H181" s="17">
        <v>27</v>
      </c>
      <c r="I181" s="17" t="str">
        <f>INDEX(Neighborhoods!$A:$C,MATCH(Places!$H181,Neighborhoods!$A:$A,0),MATCH(Places!I$1,Neighborhoods!$1:$1,0))</f>
        <v>Staten Island</v>
      </c>
      <c r="J181" s="17" t="str">
        <f>INDEX(Neighborhoods!$A:$C,MATCH(Places!$H181,Neighborhoods!$A:$A,0),MATCH(Places!J$1,Neighborhoods!$1:$1,0))</f>
        <v>Arrochar</v>
      </c>
      <c r="K181" s="17" t="s">
        <v>11822</v>
      </c>
      <c r="L181" s="17" t="str">
        <f t="shared" si="8"/>
        <v>No</v>
      </c>
      <c r="M181" s="17">
        <v>10</v>
      </c>
      <c r="N181" s="17" t="str" cm="1">
        <f t="array" ref="N181">_xlfn.IFS(M181&lt;=2,"Small",M181&lt;=5,"Medium",M181&gt;5,"Large")</f>
        <v>Large</v>
      </c>
      <c r="O181" s="65">
        <v>279</v>
      </c>
      <c r="P181" s="87">
        <f t="shared" si="9"/>
        <v>0.04</v>
      </c>
      <c r="Q181" s="68">
        <v>5</v>
      </c>
      <c r="R181" s="68" t="str" cm="1">
        <f t="array" ref="R181">_xlfn.SWITCH(ROUND(Q181,0),5,"Excellent",4,"Good",3,"Ok","Bad")</f>
        <v>Excellent</v>
      </c>
      <c r="S181" s="17">
        <v>25</v>
      </c>
      <c r="T181" s="17" t="str">
        <f t="shared" si="10"/>
        <v>No</v>
      </c>
      <c r="U181" s="82">
        <v>41193</v>
      </c>
      <c r="V181" s="82">
        <v>43943</v>
      </c>
      <c r="W181" s="17">
        <v>357</v>
      </c>
      <c r="X181" s="17" t="str">
        <f t="shared" si="11"/>
        <v>Active</v>
      </c>
      <c r="Y181" s="17" t="s">
        <v>15616</v>
      </c>
      <c r="Z181" s="17"/>
    </row>
    <row r="182" spans="1:26" x14ac:dyDescent="0.25">
      <c r="A182">
        <v>181</v>
      </c>
      <c r="B182" s="17" t="s">
        <v>158</v>
      </c>
      <c r="C182" s="17">
        <v>422</v>
      </c>
      <c r="D182" s="17" t="str">
        <f>INDEX(Hosts!$A:$O,MATCH(Places!$C182,Hosts!$A:$A,0),MATCH(Places!D$1,Hosts!$1:$1,0))</f>
        <v>Within an hour</v>
      </c>
      <c r="E182" s="87">
        <f>INDEX(Hosts!$A:$O,MATCH(Places!$C182,Hosts!$A:$A,0),MATCH(Places!E$1,Hosts!$1:$1,0))</f>
        <v>1</v>
      </c>
      <c r="F182" s="87">
        <f>INDEX(Hosts!$A:$O,MATCH(Places!$C182,Hosts!$A:$A,0),MATCH(Places!F$1,Hosts!$1:$1,0))</f>
        <v>0.77</v>
      </c>
      <c r="G182" s="17" t="str">
        <f>INDEX(Hosts!$A:$O,MATCH(Places!$C182,Hosts!$A:$A,0),MATCH(Places!G$1,Hosts!$1:$1,0))</f>
        <v>Yes</v>
      </c>
      <c r="H182" s="17">
        <v>27</v>
      </c>
      <c r="I182" s="17" t="str">
        <f>INDEX(Neighborhoods!$A:$C,MATCH(Places!$H182,Neighborhoods!$A:$A,0),MATCH(Places!I$1,Neighborhoods!$1:$1,0))</f>
        <v>Staten Island</v>
      </c>
      <c r="J182" s="17" t="str">
        <f>INDEX(Neighborhoods!$A:$C,MATCH(Places!$H182,Neighborhoods!$A:$A,0),MATCH(Places!J$1,Neighborhoods!$1:$1,0))</f>
        <v>Arrochar</v>
      </c>
      <c r="K182" s="17" t="s">
        <v>11822</v>
      </c>
      <c r="L182" s="17" t="str">
        <f t="shared" si="8"/>
        <v>No</v>
      </c>
      <c r="M182" s="17">
        <v>6</v>
      </c>
      <c r="N182" s="17" t="str" cm="1">
        <f t="array" ref="N182">_xlfn.IFS(M182&lt;=2,"Small",M182&lt;=5,"Medium",M182&gt;5,"Large")</f>
        <v>Large</v>
      </c>
      <c r="O182" s="65">
        <v>139</v>
      </c>
      <c r="P182" s="87">
        <f t="shared" si="9"/>
        <v>0.03</v>
      </c>
      <c r="Q182" s="68">
        <v>4.8899999999999997</v>
      </c>
      <c r="R182" s="68" t="str" cm="1">
        <f t="array" ref="R182">_xlfn.SWITCH(ROUND(Q182,0),5,"Excellent",4,"Good",3,"Ok","Bad")</f>
        <v>Excellent</v>
      </c>
      <c r="S182" s="17">
        <v>9</v>
      </c>
      <c r="T182" s="17" t="str">
        <f t="shared" si="10"/>
        <v>No</v>
      </c>
      <c r="U182" s="82">
        <v>41076</v>
      </c>
      <c r="V182" s="82">
        <v>43773</v>
      </c>
      <c r="W182" s="17">
        <v>348</v>
      </c>
      <c r="X182" s="17" t="str">
        <f t="shared" si="11"/>
        <v>Active</v>
      </c>
      <c r="Y182" s="17" t="s">
        <v>15615</v>
      </c>
      <c r="Z182" s="17"/>
    </row>
    <row r="183" spans="1:26" x14ac:dyDescent="0.25">
      <c r="A183">
        <v>182</v>
      </c>
      <c r="B183" s="17" t="s">
        <v>13424</v>
      </c>
      <c r="C183" s="17">
        <v>219</v>
      </c>
      <c r="D183" s="17" t="str">
        <f>INDEX(Hosts!$A:$O,MATCH(Places!$C183,Hosts!$A:$A,0),MATCH(Places!D$1,Hosts!$1:$1,0))</f>
        <v>Within an hour</v>
      </c>
      <c r="E183" s="87">
        <f>INDEX(Hosts!$A:$O,MATCH(Places!$C183,Hosts!$A:$A,0),MATCH(Places!E$1,Hosts!$1:$1,0))</f>
        <v>1</v>
      </c>
      <c r="F183" s="87">
        <f>INDEX(Hosts!$A:$O,MATCH(Places!$C183,Hosts!$A:$A,0),MATCH(Places!F$1,Hosts!$1:$1,0))</f>
        <v>1</v>
      </c>
      <c r="G183" s="17" t="str">
        <f>INDEX(Hosts!$A:$O,MATCH(Places!$C183,Hosts!$A:$A,0),MATCH(Places!G$1,Hosts!$1:$1,0))</f>
        <v>No</v>
      </c>
      <c r="H183" s="17">
        <v>19</v>
      </c>
      <c r="I183" s="17" t="str">
        <f>INDEX(Neighborhoods!$A:$C,MATCH(Places!$H183,Neighborhoods!$A:$A,0),MATCH(Places!I$1,Neighborhoods!$1:$1,0))</f>
        <v>Manhattan</v>
      </c>
      <c r="J183" s="17" t="str">
        <f>INDEX(Neighborhoods!$A:$C,MATCH(Places!$H183,Neighborhoods!$A:$A,0),MATCH(Places!J$1,Neighborhoods!$1:$1,0))</f>
        <v>Upper East Side</v>
      </c>
      <c r="K183" s="17" t="s">
        <v>11822</v>
      </c>
      <c r="L183" s="17" t="str">
        <f t="shared" si="8"/>
        <v>No</v>
      </c>
      <c r="M183" s="17">
        <v>2</v>
      </c>
      <c r="N183" s="17" t="str" cm="1">
        <f t="array" ref="N183">_xlfn.IFS(M183&lt;=2,"Small",M183&lt;=5,"Medium",M183&gt;5,"Large")</f>
        <v>Small</v>
      </c>
      <c r="O183" s="65">
        <v>250</v>
      </c>
      <c r="P183" s="87">
        <f t="shared" si="9"/>
        <v>0.04</v>
      </c>
      <c r="Q183" s="68">
        <v>4.6500000000000004</v>
      </c>
      <c r="R183" s="68" t="str" cm="1">
        <f t="array" ref="R183">_xlfn.SWITCH(ROUND(Q183,0),5,"Excellent",4,"Good",3,"Ok","Bad")</f>
        <v>Excellent</v>
      </c>
      <c r="S183" s="17">
        <v>300</v>
      </c>
      <c r="T183" s="17" t="str">
        <f t="shared" si="10"/>
        <v>No</v>
      </c>
      <c r="U183" s="82">
        <v>41254</v>
      </c>
      <c r="V183" s="82">
        <v>43877</v>
      </c>
      <c r="W183" s="17">
        <v>0</v>
      </c>
      <c r="X183" s="17" t="str">
        <f t="shared" si="11"/>
        <v>Inactive</v>
      </c>
      <c r="Y183" s="17" t="s">
        <v>15616</v>
      </c>
      <c r="Z183" s="17"/>
    </row>
    <row r="184" spans="1:26" x14ac:dyDescent="0.25">
      <c r="A184">
        <v>183</v>
      </c>
      <c r="B184" s="17" t="s">
        <v>159</v>
      </c>
      <c r="C184" s="17">
        <v>427</v>
      </c>
      <c r="D184" s="17" t="str">
        <f>INDEX(Hosts!$A:$O,MATCH(Places!$C184,Hosts!$A:$A,0),MATCH(Places!D$1,Hosts!$1:$1,0))</f>
        <v>Within a day</v>
      </c>
      <c r="E184" s="87">
        <f>INDEX(Hosts!$A:$O,MATCH(Places!$C184,Hosts!$A:$A,0),MATCH(Places!E$1,Hosts!$1:$1,0))</f>
        <v>0.89</v>
      </c>
      <c r="F184" s="87">
        <f>INDEX(Hosts!$A:$O,MATCH(Places!$C184,Hosts!$A:$A,0),MATCH(Places!F$1,Hosts!$1:$1,0))</f>
        <v>0.89</v>
      </c>
      <c r="G184" s="17" t="str">
        <f>INDEX(Hosts!$A:$O,MATCH(Places!$C184,Hosts!$A:$A,0),MATCH(Places!G$1,Hosts!$1:$1,0))</f>
        <v>Yes</v>
      </c>
      <c r="H184" s="17">
        <v>10</v>
      </c>
      <c r="I184" s="17" t="str">
        <f>INDEX(Neighborhoods!$A:$C,MATCH(Places!$H184,Neighborhoods!$A:$A,0),MATCH(Places!I$1,Neighborhoods!$1:$1,0))</f>
        <v>Brooklyn</v>
      </c>
      <c r="J184" s="17" t="str">
        <f>INDEX(Neighborhoods!$A:$C,MATCH(Places!$H184,Neighborhoods!$A:$A,0),MATCH(Places!J$1,Neighborhoods!$1:$1,0))</f>
        <v>East Flatbush</v>
      </c>
      <c r="K184" s="17" t="s">
        <v>11822</v>
      </c>
      <c r="L184" s="17" t="str">
        <f t="shared" si="8"/>
        <v>No</v>
      </c>
      <c r="M184" s="17">
        <v>1</v>
      </c>
      <c r="N184" s="17" t="str" cm="1">
        <f t="array" ref="N184">_xlfn.IFS(M184&lt;=2,"Small",M184&lt;=5,"Medium",M184&gt;5,"Large")</f>
        <v>Small</v>
      </c>
      <c r="O184" s="65">
        <v>93</v>
      </c>
      <c r="P184" s="87">
        <f t="shared" si="9"/>
        <v>0.03</v>
      </c>
      <c r="Q184" s="68">
        <v>4.8</v>
      </c>
      <c r="R184" s="68" t="str" cm="1">
        <f t="array" ref="R184">_xlfn.SWITCH(ROUND(Q184,0),5,"Excellent",4,"Good",3,"Ok","Bad")</f>
        <v>Excellent</v>
      </c>
      <c r="S184" s="17">
        <v>65</v>
      </c>
      <c r="T184" s="17" t="str">
        <f t="shared" si="10"/>
        <v>No</v>
      </c>
      <c r="U184" s="82">
        <v>41051</v>
      </c>
      <c r="V184" s="82">
        <v>43890</v>
      </c>
      <c r="W184" s="17">
        <v>63</v>
      </c>
      <c r="X184" s="17" t="str">
        <f t="shared" si="11"/>
        <v>Active</v>
      </c>
      <c r="Y184" s="17" t="s">
        <v>15615</v>
      </c>
      <c r="Z184" s="17"/>
    </row>
    <row r="185" spans="1:26" x14ac:dyDescent="0.25">
      <c r="A185">
        <v>184</v>
      </c>
      <c r="B185" s="17" t="s">
        <v>160</v>
      </c>
      <c r="C185" s="17">
        <v>354</v>
      </c>
      <c r="D185" s="17" t="str">
        <f>INDEX(Hosts!$A:$O,MATCH(Places!$C185,Hosts!$A:$A,0),MATCH(Places!D$1,Hosts!$1:$1,0))</f>
        <v>Within a day</v>
      </c>
      <c r="E185" s="87">
        <f>INDEX(Hosts!$A:$O,MATCH(Places!$C185,Hosts!$A:$A,0),MATCH(Places!E$1,Hosts!$1:$1,0))</f>
        <v>0.6</v>
      </c>
      <c r="F185" s="87">
        <f>INDEX(Hosts!$A:$O,MATCH(Places!$C185,Hosts!$A:$A,0),MATCH(Places!F$1,Hosts!$1:$1,0))</f>
        <v>0.24</v>
      </c>
      <c r="G185" s="17" t="str">
        <f>INDEX(Hosts!$A:$O,MATCH(Places!$C185,Hosts!$A:$A,0),MATCH(Places!G$1,Hosts!$1:$1,0))</f>
        <v>No</v>
      </c>
      <c r="H185" s="17">
        <v>15</v>
      </c>
      <c r="I185" s="17" t="str">
        <f>INDEX(Neighborhoods!$A:$C,MATCH(Places!$H185,Neighborhoods!$A:$A,0),MATCH(Places!I$1,Neighborhoods!$1:$1,0))</f>
        <v>Manhattan</v>
      </c>
      <c r="J185" s="17" t="str">
        <f>INDEX(Neighborhoods!$A:$C,MATCH(Places!$H185,Neighborhoods!$A:$A,0),MATCH(Places!J$1,Neighborhoods!$1:$1,0))</f>
        <v>East Village</v>
      </c>
      <c r="K185" s="17" t="s">
        <v>1</v>
      </c>
      <c r="L185" s="17" t="str">
        <f t="shared" si="8"/>
        <v>Yes</v>
      </c>
      <c r="M185" s="17">
        <v>1</v>
      </c>
      <c r="N185" s="17" t="str" cm="1">
        <f t="array" ref="N185">_xlfn.IFS(M185&lt;=2,"Small",M185&lt;=5,"Medium",M185&gt;5,"Large")</f>
        <v>Small</v>
      </c>
      <c r="O185" s="65">
        <v>59</v>
      </c>
      <c r="P185" s="87">
        <f t="shared" si="9"/>
        <v>0.03</v>
      </c>
      <c r="Q185" s="68">
        <v>4.1500000000000004</v>
      </c>
      <c r="R185" s="68" t="str" cm="1">
        <f t="array" ref="R185">_xlfn.SWITCH(ROUND(Q185,0),5,"Excellent",4,"Good",3,"Ok","Bad")</f>
        <v>Good</v>
      </c>
      <c r="S185" s="17">
        <v>71</v>
      </c>
      <c r="T185" s="17" t="str">
        <f t="shared" si="10"/>
        <v>No</v>
      </c>
      <c r="U185" s="82">
        <v>41379</v>
      </c>
      <c r="V185" s="82">
        <v>43855</v>
      </c>
      <c r="W185" s="17">
        <v>0</v>
      </c>
      <c r="X185" s="17" t="str">
        <f t="shared" si="11"/>
        <v>Inactive</v>
      </c>
      <c r="Y185" s="17" t="s">
        <v>15615</v>
      </c>
      <c r="Z185" s="17"/>
    </row>
    <row r="186" spans="1:26" x14ac:dyDescent="0.25">
      <c r="A186">
        <v>185</v>
      </c>
      <c r="B186" s="17" t="s">
        <v>161</v>
      </c>
      <c r="C186" s="17">
        <v>428</v>
      </c>
      <c r="D186" s="17" t="str">
        <f>INDEX(Hosts!$A:$O,MATCH(Places!$C186,Hosts!$A:$A,0),MATCH(Places!D$1,Hosts!$1:$1,0))</f>
        <v>Within an hour</v>
      </c>
      <c r="E186" s="87">
        <f>INDEX(Hosts!$A:$O,MATCH(Places!$C186,Hosts!$A:$A,0),MATCH(Places!E$1,Hosts!$1:$1,0))</f>
        <v>1</v>
      </c>
      <c r="F186" s="87">
        <f>INDEX(Hosts!$A:$O,MATCH(Places!$C186,Hosts!$A:$A,0),MATCH(Places!F$1,Hosts!$1:$1,0))</f>
        <v>0.81</v>
      </c>
      <c r="G186" s="17" t="str">
        <f>INDEX(Hosts!$A:$O,MATCH(Places!$C186,Hosts!$A:$A,0),MATCH(Places!G$1,Hosts!$1:$1,0))</f>
        <v>Yes</v>
      </c>
      <c r="H186" s="17">
        <v>20</v>
      </c>
      <c r="I186" s="17" t="str">
        <f>INDEX(Neighborhoods!$A:$C,MATCH(Places!$H186,Neighborhoods!$A:$A,0),MATCH(Places!I$1,Neighborhoods!$1:$1,0))</f>
        <v>Manhattan</v>
      </c>
      <c r="J186" s="17" t="str">
        <f>INDEX(Neighborhoods!$A:$C,MATCH(Places!$H186,Neighborhoods!$A:$A,0),MATCH(Places!J$1,Neighborhoods!$1:$1,0))</f>
        <v>Upper West Side</v>
      </c>
      <c r="K186" s="17" t="s">
        <v>11822</v>
      </c>
      <c r="L186" s="17" t="str">
        <f t="shared" si="8"/>
        <v>No</v>
      </c>
      <c r="M186" s="17">
        <v>2</v>
      </c>
      <c r="N186" s="17" t="str" cm="1">
        <f t="array" ref="N186">_xlfn.IFS(M186&lt;=2,"Small",M186&lt;=5,"Medium",M186&gt;5,"Large")</f>
        <v>Small</v>
      </c>
      <c r="O186" s="65">
        <v>141</v>
      </c>
      <c r="P186" s="87">
        <f t="shared" si="9"/>
        <v>0.03</v>
      </c>
      <c r="Q186" s="68">
        <v>5</v>
      </c>
      <c r="R186" s="68" t="str" cm="1">
        <f t="array" ref="R186">_xlfn.SWITCH(ROUND(Q186,0),5,"Excellent",4,"Good",3,"Ok","Bad")</f>
        <v>Excellent</v>
      </c>
      <c r="S186" s="17">
        <v>146</v>
      </c>
      <c r="T186" s="17" t="str">
        <f t="shared" si="10"/>
        <v>Yes</v>
      </c>
      <c r="U186" s="82">
        <v>40912</v>
      </c>
      <c r="V186" s="82">
        <v>44045</v>
      </c>
      <c r="W186" s="17">
        <v>0</v>
      </c>
      <c r="X186" s="17" t="str">
        <f t="shared" si="11"/>
        <v>Inactive</v>
      </c>
      <c r="Y186" s="17" t="s">
        <v>15615</v>
      </c>
      <c r="Z186" s="17"/>
    </row>
    <row r="187" spans="1:26" x14ac:dyDescent="0.25">
      <c r="A187">
        <v>186</v>
      </c>
      <c r="B187" s="17" t="s">
        <v>162</v>
      </c>
      <c r="C187" s="17">
        <v>429</v>
      </c>
      <c r="D187" s="17" t="str">
        <f>INDEX(Hosts!$A:$O,MATCH(Places!$C187,Hosts!$A:$A,0),MATCH(Places!D$1,Hosts!$1:$1,0))</f>
        <v>Within an hour</v>
      </c>
      <c r="E187" s="87">
        <f>INDEX(Hosts!$A:$O,MATCH(Places!$C187,Hosts!$A:$A,0),MATCH(Places!E$1,Hosts!$1:$1,0))</f>
        <v>0.92</v>
      </c>
      <c r="F187" s="87">
        <f>INDEX(Hosts!$A:$O,MATCH(Places!$C187,Hosts!$A:$A,0),MATCH(Places!F$1,Hosts!$1:$1,0))</f>
        <v>0.85</v>
      </c>
      <c r="G187" s="17" t="str">
        <f>INDEX(Hosts!$A:$O,MATCH(Places!$C187,Hosts!$A:$A,0),MATCH(Places!G$1,Hosts!$1:$1,0))</f>
        <v>No</v>
      </c>
      <c r="H187" s="17">
        <v>20</v>
      </c>
      <c r="I187" s="17" t="str">
        <f>INDEX(Neighborhoods!$A:$C,MATCH(Places!$H187,Neighborhoods!$A:$A,0),MATCH(Places!I$1,Neighborhoods!$1:$1,0))</f>
        <v>Manhattan</v>
      </c>
      <c r="J187" s="17" t="str">
        <f>INDEX(Neighborhoods!$A:$C,MATCH(Places!$H187,Neighborhoods!$A:$A,0),MATCH(Places!J$1,Neighborhoods!$1:$1,0))</f>
        <v>Upper West Side</v>
      </c>
      <c r="K187" s="17" t="s">
        <v>11822</v>
      </c>
      <c r="L187" s="17" t="str">
        <f t="shared" si="8"/>
        <v>No</v>
      </c>
      <c r="M187" s="17">
        <v>4</v>
      </c>
      <c r="N187" s="17" t="str" cm="1">
        <f t="array" ref="N187">_xlfn.IFS(M187&lt;=2,"Small",M187&lt;=5,"Medium",M187&gt;5,"Large")</f>
        <v>Medium</v>
      </c>
      <c r="O187" s="65">
        <v>144</v>
      </c>
      <c r="P187" s="87">
        <f t="shared" si="9"/>
        <v>0.03</v>
      </c>
      <c r="Q187" s="68">
        <v>4.68</v>
      </c>
      <c r="R187" s="68" t="str" cm="1">
        <f t="array" ref="R187">_xlfn.SWITCH(ROUND(Q187,0),5,"Excellent",4,"Good",3,"Ok","Bad")</f>
        <v>Excellent</v>
      </c>
      <c r="S187" s="17">
        <v>19</v>
      </c>
      <c r="T187" s="17" t="str">
        <f t="shared" si="10"/>
        <v>No</v>
      </c>
      <c r="U187" s="82">
        <v>40890</v>
      </c>
      <c r="V187" s="82">
        <v>43922</v>
      </c>
      <c r="W187" s="17">
        <v>334</v>
      </c>
      <c r="X187" s="17" t="str">
        <f t="shared" si="11"/>
        <v>Active</v>
      </c>
      <c r="Y187" s="17" t="s">
        <v>15615</v>
      </c>
      <c r="Z187" s="17"/>
    </row>
    <row r="188" spans="1:26" x14ac:dyDescent="0.25">
      <c r="A188">
        <v>187</v>
      </c>
      <c r="B188" s="17" t="s">
        <v>14317</v>
      </c>
      <c r="C188" s="17">
        <v>434</v>
      </c>
      <c r="D188" s="17" t="str">
        <f>INDEX(Hosts!$A:$O,MATCH(Places!$C188,Hosts!$A:$A,0),MATCH(Places!D$1,Hosts!$1:$1,0))</f>
        <v>Within an hour</v>
      </c>
      <c r="E188" s="87">
        <f>INDEX(Hosts!$A:$O,MATCH(Places!$C188,Hosts!$A:$A,0),MATCH(Places!E$1,Hosts!$1:$1,0))</f>
        <v>1</v>
      </c>
      <c r="F188" s="87">
        <f>INDEX(Hosts!$A:$O,MATCH(Places!$C188,Hosts!$A:$A,0),MATCH(Places!F$1,Hosts!$1:$1,0))</f>
        <v>0.67</v>
      </c>
      <c r="G188" s="17" t="str">
        <f>INDEX(Hosts!$A:$O,MATCH(Places!$C188,Hosts!$A:$A,0),MATCH(Places!G$1,Hosts!$1:$1,0))</f>
        <v>No</v>
      </c>
      <c r="H188" s="17">
        <v>13</v>
      </c>
      <c r="I188" s="17" t="str">
        <f>INDEX(Neighborhoods!$A:$C,MATCH(Places!$H188,Neighborhoods!$A:$A,0),MATCH(Places!I$1,Neighborhoods!$1:$1,0))</f>
        <v>Manhattan</v>
      </c>
      <c r="J188" s="17" t="str">
        <f>INDEX(Neighborhoods!$A:$C,MATCH(Places!$H188,Neighborhoods!$A:$A,0),MATCH(Places!J$1,Neighborhoods!$1:$1,0))</f>
        <v>Chelsea</v>
      </c>
      <c r="K188" s="17" t="s">
        <v>11822</v>
      </c>
      <c r="L188" s="17" t="str">
        <f t="shared" si="8"/>
        <v>No</v>
      </c>
      <c r="M188" s="17">
        <v>2</v>
      </c>
      <c r="N188" s="17" t="str" cm="1">
        <f t="array" ref="N188">_xlfn.IFS(M188&lt;=2,"Small",M188&lt;=5,"Medium",M188&gt;5,"Large")</f>
        <v>Small</v>
      </c>
      <c r="O188" s="65">
        <v>175</v>
      </c>
      <c r="P188" s="87">
        <f t="shared" si="9"/>
        <v>0.03</v>
      </c>
      <c r="Q188" s="68">
        <v>4.97</v>
      </c>
      <c r="R188" s="68" t="str" cm="1">
        <f t="array" ref="R188">_xlfn.SWITCH(ROUND(Q188,0),5,"Excellent",4,"Good",3,"Ok","Bad")</f>
        <v>Excellent</v>
      </c>
      <c r="S188" s="17">
        <v>36</v>
      </c>
      <c r="T188" s="17" t="str">
        <f t="shared" si="10"/>
        <v>No</v>
      </c>
      <c r="U188" s="82">
        <v>40973</v>
      </c>
      <c r="V188" s="82">
        <v>43148</v>
      </c>
      <c r="W188" s="17">
        <v>3</v>
      </c>
      <c r="X188" s="17" t="str">
        <f t="shared" si="11"/>
        <v>Active</v>
      </c>
      <c r="Y188" s="17" t="s">
        <v>15615</v>
      </c>
      <c r="Z188" s="17"/>
    </row>
    <row r="189" spans="1:26" x14ac:dyDescent="0.25">
      <c r="A189">
        <v>188</v>
      </c>
      <c r="B189" s="17" t="s">
        <v>13954</v>
      </c>
      <c r="C189" s="17">
        <v>332</v>
      </c>
      <c r="D189" s="17" t="str">
        <f>INDEX(Hosts!$A:$O,MATCH(Places!$C189,Hosts!$A:$A,0),MATCH(Places!D$1,Hosts!$1:$1,0))</f>
        <v>A few days or more</v>
      </c>
      <c r="E189" s="87">
        <f>INDEX(Hosts!$A:$O,MATCH(Places!$C189,Hosts!$A:$A,0),MATCH(Places!E$1,Hosts!$1:$1,0))</f>
        <v>0.46</v>
      </c>
      <c r="F189" s="87">
        <f>INDEX(Hosts!$A:$O,MATCH(Places!$C189,Hosts!$A:$A,0),MATCH(Places!F$1,Hosts!$1:$1,0))</f>
        <v>0.88</v>
      </c>
      <c r="G189" s="17" t="str">
        <f>INDEX(Hosts!$A:$O,MATCH(Places!$C189,Hosts!$A:$A,0),MATCH(Places!G$1,Hosts!$1:$1,0))</f>
        <v>Yes</v>
      </c>
      <c r="H189" s="17">
        <v>20</v>
      </c>
      <c r="I189" s="17" t="str">
        <f>INDEX(Neighborhoods!$A:$C,MATCH(Places!$H189,Neighborhoods!$A:$A,0),MATCH(Places!I$1,Neighborhoods!$1:$1,0))</f>
        <v>Manhattan</v>
      </c>
      <c r="J189" s="17" t="str">
        <f>INDEX(Neighborhoods!$A:$C,MATCH(Places!$H189,Neighborhoods!$A:$A,0),MATCH(Places!J$1,Neighborhoods!$1:$1,0))</f>
        <v>Upper West Side</v>
      </c>
      <c r="K189" s="17" t="s">
        <v>11822</v>
      </c>
      <c r="L189" s="17" t="str">
        <f t="shared" si="8"/>
        <v>No</v>
      </c>
      <c r="M189" s="17">
        <v>5</v>
      </c>
      <c r="N189" s="17" t="str" cm="1">
        <f t="array" ref="N189">_xlfn.IFS(M189&lt;=2,"Small",M189&lt;=5,"Medium",M189&gt;5,"Large")</f>
        <v>Medium</v>
      </c>
      <c r="O189" s="65">
        <v>279</v>
      </c>
      <c r="P189" s="87">
        <f t="shared" si="9"/>
        <v>0.04</v>
      </c>
      <c r="Q189" s="68">
        <v>4.67</v>
      </c>
      <c r="R189" s="68" t="str" cm="1">
        <f t="array" ref="R189">_xlfn.SWITCH(ROUND(Q189,0),5,"Excellent",4,"Good",3,"Ok","Bad")</f>
        <v>Excellent</v>
      </c>
      <c r="S189" s="17">
        <v>6</v>
      </c>
      <c r="T189" s="17" t="str">
        <f t="shared" si="10"/>
        <v>No</v>
      </c>
      <c r="U189" s="82">
        <v>41584</v>
      </c>
      <c r="V189" s="82">
        <v>41861</v>
      </c>
      <c r="W189" s="17">
        <v>362</v>
      </c>
      <c r="X189" s="17" t="str">
        <f t="shared" si="11"/>
        <v>Active</v>
      </c>
      <c r="Y189" s="17" t="s">
        <v>15615</v>
      </c>
      <c r="Z189" s="17"/>
    </row>
    <row r="190" spans="1:26" x14ac:dyDescent="0.25">
      <c r="A190">
        <v>189</v>
      </c>
      <c r="B190" s="17" t="s">
        <v>164</v>
      </c>
      <c r="C190" s="17">
        <v>437</v>
      </c>
      <c r="D190" s="17" t="str">
        <f>INDEX(Hosts!$A:$O,MATCH(Places!$C190,Hosts!$A:$A,0),MATCH(Places!D$1,Hosts!$1:$1,0))</f>
        <v>Within a few hours</v>
      </c>
      <c r="E190" s="87">
        <f>INDEX(Hosts!$A:$O,MATCH(Places!$C190,Hosts!$A:$A,0),MATCH(Places!E$1,Hosts!$1:$1,0))</f>
        <v>0.9</v>
      </c>
      <c r="F190" s="87">
        <f>INDEX(Hosts!$A:$O,MATCH(Places!$C190,Hosts!$A:$A,0),MATCH(Places!F$1,Hosts!$1:$1,0))</f>
        <v>0.09</v>
      </c>
      <c r="G190" s="17" t="str">
        <f>INDEX(Hosts!$A:$O,MATCH(Places!$C190,Hosts!$A:$A,0),MATCH(Places!G$1,Hosts!$1:$1,0))</f>
        <v>No</v>
      </c>
      <c r="H190" s="17">
        <v>16</v>
      </c>
      <c r="I190" s="17" t="str">
        <f>INDEX(Neighborhoods!$A:$C,MATCH(Places!$H190,Neighborhoods!$A:$A,0),MATCH(Places!I$1,Neighborhoods!$1:$1,0))</f>
        <v>Manhattan</v>
      </c>
      <c r="J190" s="17" t="str">
        <f>INDEX(Neighborhoods!$A:$C,MATCH(Places!$H190,Neighborhoods!$A:$A,0),MATCH(Places!J$1,Neighborhoods!$1:$1,0))</f>
        <v>Harlem</v>
      </c>
      <c r="K190" s="17" t="s">
        <v>11822</v>
      </c>
      <c r="L190" s="17" t="str">
        <f t="shared" si="8"/>
        <v>No</v>
      </c>
      <c r="M190" s="17">
        <v>4</v>
      </c>
      <c r="N190" s="17" t="str" cm="1">
        <f t="array" ref="N190">_xlfn.IFS(M190&lt;=2,"Small",M190&lt;=5,"Medium",M190&gt;5,"Large")</f>
        <v>Medium</v>
      </c>
      <c r="O190" s="65">
        <v>143</v>
      </c>
      <c r="P190" s="87">
        <f t="shared" si="9"/>
        <v>0.03</v>
      </c>
      <c r="Q190" s="68">
        <v>4.57</v>
      </c>
      <c r="R190" s="68" t="str" cm="1">
        <f t="array" ref="R190">_xlfn.SWITCH(ROUND(Q190,0),5,"Excellent",4,"Good",3,"Ok","Bad")</f>
        <v>Excellent</v>
      </c>
      <c r="S190" s="17">
        <v>35</v>
      </c>
      <c r="T190" s="17" t="str">
        <f t="shared" si="10"/>
        <v>No</v>
      </c>
      <c r="U190" s="82">
        <v>41151</v>
      </c>
      <c r="V190" s="82">
        <v>43612</v>
      </c>
      <c r="W190" s="17">
        <v>251</v>
      </c>
      <c r="X190" s="17" t="str">
        <f t="shared" si="11"/>
        <v>Active</v>
      </c>
      <c r="Y190" s="17" t="s">
        <v>15615</v>
      </c>
      <c r="Z190" s="17"/>
    </row>
    <row r="191" spans="1:26" x14ac:dyDescent="0.25">
      <c r="A191">
        <v>190</v>
      </c>
      <c r="B191" s="17" t="s">
        <v>165</v>
      </c>
      <c r="C191" s="17">
        <v>439</v>
      </c>
      <c r="D191" s="17" t="str">
        <f>INDEX(Hosts!$A:$O,MATCH(Places!$C191,Hosts!$A:$A,0),MATCH(Places!D$1,Hosts!$1:$1,0))</f>
        <v>Within a few hours</v>
      </c>
      <c r="E191" s="87">
        <f>INDEX(Hosts!$A:$O,MATCH(Places!$C191,Hosts!$A:$A,0),MATCH(Places!E$1,Hosts!$1:$1,0))</f>
        <v>1</v>
      </c>
      <c r="F191" s="87">
        <f>INDEX(Hosts!$A:$O,MATCH(Places!$C191,Hosts!$A:$A,0),MATCH(Places!F$1,Hosts!$1:$1,0))</f>
        <v>0.71</v>
      </c>
      <c r="G191" s="17" t="str">
        <f>INDEX(Hosts!$A:$O,MATCH(Places!$C191,Hosts!$A:$A,0),MATCH(Places!G$1,Hosts!$1:$1,0))</f>
        <v>Yes</v>
      </c>
      <c r="H191" s="17">
        <v>9</v>
      </c>
      <c r="I191" s="17" t="str">
        <f>INDEX(Neighborhoods!$A:$C,MATCH(Places!$H191,Neighborhoods!$A:$A,0),MATCH(Places!I$1,Neighborhoods!$1:$1,0))</f>
        <v>Brooklyn</v>
      </c>
      <c r="J191" s="17" t="str">
        <f>INDEX(Neighborhoods!$A:$C,MATCH(Places!$H191,Neighborhoods!$A:$A,0),MATCH(Places!J$1,Neighborhoods!$1:$1,0))</f>
        <v>Crown Heights</v>
      </c>
      <c r="K191" s="17" t="s">
        <v>1</v>
      </c>
      <c r="L191" s="17" t="str">
        <f t="shared" si="8"/>
        <v>Yes</v>
      </c>
      <c r="M191" s="17">
        <v>2</v>
      </c>
      <c r="N191" s="17" t="str" cm="1">
        <f t="array" ref="N191">_xlfn.IFS(M191&lt;=2,"Small",M191&lt;=5,"Medium",M191&gt;5,"Large")</f>
        <v>Small</v>
      </c>
      <c r="O191" s="65">
        <v>39</v>
      </c>
      <c r="P191" s="87">
        <f t="shared" si="9"/>
        <v>0.03</v>
      </c>
      <c r="Q191" s="68">
        <v>4.8600000000000003</v>
      </c>
      <c r="R191" s="68" t="str" cm="1">
        <f t="array" ref="R191">_xlfn.SWITCH(ROUND(Q191,0),5,"Excellent",4,"Good",3,"Ok","Bad")</f>
        <v>Excellent</v>
      </c>
      <c r="S191" s="17">
        <v>28</v>
      </c>
      <c r="T191" s="17" t="str">
        <f t="shared" si="10"/>
        <v>No</v>
      </c>
      <c r="U191" s="82">
        <v>41269</v>
      </c>
      <c r="V191" s="82">
        <v>43904</v>
      </c>
      <c r="W191" s="17">
        <v>350</v>
      </c>
      <c r="X191" s="17" t="str">
        <f t="shared" si="11"/>
        <v>Active</v>
      </c>
      <c r="Y191" s="17" t="s">
        <v>15615</v>
      </c>
      <c r="Z191" s="17"/>
    </row>
    <row r="192" spans="1:26" x14ac:dyDescent="0.25">
      <c r="A192">
        <v>191</v>
      </c>
      <c r="B192" s="17" t="s">
        <v>14415</v>
      </c>
      <c r="C192" s="17">
        <v>440</v>
      </c>
      <c r="D192" s="17" t="str">
        <f>INDEX(Hosts!$A:$O,MATCH(Places!$C192,Hosts!$A:$A,0),MATCH(Places!D$1,Hosts!$1:$1,0))</f>
        <v>A few days or more</v>
      </c>
      <c r="E192" s="87">
        <f>INDEX(Hosts!$A:$O,MATCH(Places!$C192,Hosts!$A:$A,0),MATCH(Places!E$1,Hosts!$1:$1,0))</f>
        <v>0</v>
      </c>
      <c r="F192" s="87">
        <f>INDEX(Hosts!$A:$O,MATCH(Places!$C192,Hosts!$A:$A,0),MATCH(Places!F$1,Hosts!$1:$1,0))</f>
        <v>0.97</v>
      </c>
      <c r="G192" s="17" t="str">
        <f>INDEX(Hosts!$A:$O,MATCH(Places!$C192,Hosts!$A:$A,0),MATCH(Places!G$1,Hosts!$1:$1,0))</f>
        <v>No</v>
      </c>
      <c r="H192" s="17">
        <v>21</v>
      </c>
      <c r="I192" s="17" t="str">
        <f>INDEX(Neighborhoods!$A:$C,MATCH(Places!$H192,Neighborhoods!$A:$A,0),MATCH(Places!I$1,Neighborhoods!$1:$1,0))</f>
        <v>Queens</v>
      </c>
      <c r="J192" s="17" t="str">
        <f>INDEX(Neighborhoods!$A:$C,MATCH(Places!$H192,Neighborhoods!$A:$A,0),MATCH(Places!J$1,Neighborhoods!$1:$1,0))</f>
        <v>Astoria</v>
      </c>
      <c r="K192" s="17" t="s">
        <v>1</v>
      </c>
      <c r="L192" s="17" t="str">
        <f t="shared" si="8"/>
        <v>Yes</v>
      </c>
      <c r="M192" s="17">
        <v>2</v>
      </c>
      <c r="N192" s="17" t="str" cm="1">
        <f t="array" ref="N192">_xlfn.IFS(M192&lt;=2,"Small",M192&lt;=5,"Medium",M192&gt;5,"Large")</f>
        <v>Small</v>
      </c>
      <c r="O192" s="65">
        <v>119</v>
      </c>
      <c r="P192" s="87">
        <f t="shared" si="9"/>
        <v>0.03</v>
      </c>
      <c r="Q192" s="68">
        <v>4.6500000000000004</v>
      </c>
      <c r="R192" s="68" t="str" cm="1">
        <f t="array" ref="R192">_xlfn.SWITCH(ROUND(Q192,0),5,"Excellent",4,"Good",3,"Ok","Bad")</f>
        <v>Excellent</v>
      </c>
      <c r="S192" s="17">
        <v>20</v>
      </c>
      <c r="T192" s="17" t="str">
        <f t="shared" si="10"/>
        <v>No</v>
      </c>
      <c r="U192" s="82">
        <v>40911</v>
      </c>
      <c r="V192" s="82">
        <v>43273</v>
      </c>
      <c r="W192" s="17">
        <v>0</v>
      </c>
      <c r="X192" s="17" t="str">
        <f t="shared" si="11"/>
        <v>Inactive</v>
      </c>
      <c r="Y192" s="17" t="s">
        <v>15615</v>
      </c>
      <c r="Z192" s="17"/>
    </row>
    <row r="193" spans="1:26" x14ac:dyDescent="0.25">
      <c r="A193">
        <v>192</v>
      </c>
      <c r="B193" s="17" t="s">
        <v>166</v>
      </c>
      <c r="C193" s="17">
        <v>361</v>
      </c>
      <c r="D193" s="17" t="str">
        <f>INDEX(Hosts!$A:$O,MATCH(Places!$C193,Hosts!$A:$A,0),MATCH(Places!D$1,Hosts!$1:$1,0))</f>
        <v>Within an hour</v>
      </c>
      <c r="E193" s="87">
        <f>INDEX(Hosts!$A:$O,MATCH(Places!$C193,Hosts!$A:$A,0),MATCH(Places!E$1,Hosts!$1:$1,0))</f>
        <v>1</v>
      </c>
      <c r="F193" s="87">
        <f>INDEX(Hosts!$A:$O,MATCH(Places!$C193,Hosts!$A:$A,0),MATCH(Places!F$1,Hosts!$1:$1,0))</f>
        <v>0.67</v>
      </c>
      <c r="G193" s="17" t="str">
        <f>INDEX(Hosts!$A:$O,MATCH(Places!$C193,Hosts!$A:$A,0),MATCH(Places!G$1,Hosts!$1:$1,0))</f>
        <v>No</v>
      </c>
      <c r="H193" s="17">
        <v>8</v>
      </c>
      <c r="I193" s="17" t="str">
        <f>INDEX(Neighborhoods!$A:$C,MATCH(Places!$H193,Neighborhoods!$A:$A,0),MATCH(Places!I$1,Neighborhoods!$1:$1,0))</f>
        <v>Brooklyn</v>
      </c>
      <c r="J193" s="17" t="str">
        <f>INDEX(Neighborhoods!$A:$C,MATCH(Places!$H193,Neighborhoods!$A:$A,0),MATCH(Places!J$1,Neighborhoods!$1:$1,0))</f>
        <v>Bushwick</v>
      </c>
      <c r="K193" s="17" t="s">
        <v>1</v>
      </c>
      <c r="L193" s="17" t="str">
        <f t="shared" si="8"/>
        <v>Yes</v>
      </c>
      <c r="M193" s="17">
        <v>2</v>
      </c>
      <c r="N193" s="17" t="str" cm="1">
        <f t="array" ref="N193">_xlfn.IFS(M193&lt;=2,"Small",M193&lt;=5,"Medium",M193&gt;5,"Large")</f>
        <v>Small</v>
      </c>
      <c r="O193" s="65">
        <v>72</v>
      </c>
      <c r="P193" s="87">
        <f t="shared" si="9"/>
        <v>0.03</v>
      </c>
      <c r="Q193" s="68">
        <v>4.4800000000000004</v>
      </c>
      <c r="R193" s="68" t="str" cm="1">
        <f t="array" ref="R193">_xlfn.SWITCH(ROUND(Q193,0),5,"Excellent",4,"Good",3,"Ok","Bad")</f>
        <v>Good</v>
      </c>
      <c r="S193" s="17">
        <v>21</v>
      </c>
      <c r="T193" s="17" t="str">
        <f t="shared" si="10"/>
        <v>No</v>
      </c>
      <c r="U193" s="82">
        <v>41472</v>
      </c>
      <c r="V193" s="82">
        <v>43480</v>
      </c>
      <c r="W193" s="17">
        <v>16</v>
      </c>
      <c r="X193" s="17" t="str">
        <f t="shared" si="11"/>
        <v>Active</v>
      </c>
      <c r="Y193" s="17" t="s">
        <v>15615</v>
      </c>
      <c r="Z193" s="17"/>
    </row>
    <row r="194" spans="1:26" x14ac:dyDescent="0.25">
      <c r="A194">
        <v>193</v>
      </c>
      <c r="B194" s="17" t="s">
        <v>13974</v>
      </c>
      <c r="C194" s="17">
        <v>442</v>
      </c>
      <c r="D194" s="17" t="str">
        <f>INDEX(Hosts!$A:$O,MATCH(Places!$C194,Hosts!$A:$A,0),MATCH(Places!D$1,Hosts!$1:$1,0))</f>
        <v>Within an hour</v>
      </c>
      <c r="E194" s="87">
        <f>INDEX(Hosts!$A:$O,MATCH(Places!$C194,Hosts!$A:$A,0),MATCH(Places!E$1,Hosts!$1:$1,0))</f>
        <v>1</v>
      </c>
      <c r="F194" s="87">
        <f>INDEX(Hosts!$A:$O,MATCH(Places!$C194,Hosts!$A:$A,0),MATCH(Places!F$1,Hosts!$1:$1,0))</f>
        <v>1</v>
      </c>
      <c r="G194" s="17" t="str">
        <f>INDEX(Hosts!$A:$O,MATCH(Places!$C194,Hosts!$A:$A,0),MATCH(Places!G$1,Hosts!$1:$1,0))</f>
        <v>Yes</v>
      </c>
      <c r="H194" s="17">
        <v>15</v>
      </c>
      <c r="I194" s="17" t="str">
        <f>INDEX(Neighborhoods!$A:$C,MATCH(Places!$H194,Neighborhoods!$A:$A,0),MATCH(Places!I$1,Neighborhoods!$1:$1,0))</f>
        <v>Manhattan</v>
      </c>
      <c r="J194" s="17" t="str">
        <f>INDEX(Neighborhoods!$A:$C,MATCH(Places!$H194,Neighborhoods!$A:$A,0),MATCH(Places!J$1,Neighborhoods!$1:$1,0))</f>
        <v>East Village</v>
      </c>
      <c r="K194" s="17" t="s">
        <v>11822</v>
      </c>
      <c r="L194" s="17" t="str">
        <f t="shared" ref="L194:L257" si="12">IF(OR(K194="Private room",K194="Shared room"),"Yes","No")</f>
        <v>No</v>
      </c>
      <c r="M194" s="17">
        <v>4</v>
      </c>
      <c r="N194" s="17" t="str" cm="1">
        <f t="array" ref="N194">_xlfn.IFS(M194&lt;=2,"Small",M194&lt;=5,"Medium",M194&gt;5,"Large")</f>
        <v>Medium</v>
      </c>
      <c r="O194" s="65">
        <v>250</v>
      </c>
      <c r="P194" s="87">
        <f t="shared" ref="P194:P257" si="13">VLOOKUP(O194,$AB$1:$AC$5,2)</f>
        <v>0.04</v>
      </c>
      <c r="Q194" s="68">
        <v>4.7699999999999996</v>
      </c>
      <c r="R194" s="68" t="str" cm="1">
        <f t="array" ref="R194">_xlfn.SWITCH(ROUND(Q194,0),5,"Excellent",4,"Good",3,"Ok","Bad")</f>
        <v>Excellent</v>
      </c>
      <c r="S194" s="17">
        <v>30</v>
      </c>
      <c r="T194" s="17" t="str">
        <f t="shared" ref="T194:T257" si="14">IF(AND(Q194&gt;=4.8,S194&gt;100),"Yes","No")</f>
        <v>No</v>
      </c>
      <c r="U194" s="82">
        <v>40884</v>
      </c>
      <c r="V194" s="82">
        <v>43850</v>
      </c>
      <c r="W194" s="17">
        <v>168</v>
      </c>
      <c r="X194" s="17" t="str">
        <f t="shared" ref="X194:X257" si="15">IF(W194&lt;&gt;0,"Active","Inactive")</f>
        <v>Active</v>
      </c>
      <c r="Y194" s="17" t="s">
        <v>15615</v>
      </c>
      <c r="Z194" s="17"/>
    </row>
    <row r="195" spans="1:26" x14ac:dyDescent="0.25">
      <c r="A195">
        <v>194</v>
      </c>
      <c r="B195" s="17" t="s">
        <v>167</v>
      </c>
      <c r="C195" s="17">
        <v>443</v>
      </c>
      <c r="D195" s="17" t="str">
        <f>INDEX(Hosts!$A:$O,MATCH(Places!$C195,Hosts!$A:$A,0),MATCH(Places!D$1,Hosts!$1:$1,0))</f>
        <v>Within a few hours</v>
      </c>
      <c r="E195" s="87">
        <f>INDEX(Hosts!$A:$O,MATCH(Places!$C195,Hosts!$A:$A,0),MATCH(Places!E$1,Hosts!$1:$1,0))</f>
        <v>1</v>
      </c>
      <c r="F195" s="87">
        <f>INDEX(Hosts!$A:$O,MATCH(Places!$C195,Hosts!$A:$A,0),MATCH(Places!F$1,Hosts!$1:$1,0))</f>
        <v>0.5</v>
      </c>
      <c r="G195" s="17" t="str">
        <f>INDEX(Hosts!$A:$O,MATCH(Places!$C195,Hosts!$A:$A,0),MATCH(Places!G$1,Hosts!$1:$1,0))</f>
        <v>Yes</v>
      </c>
      <c r="H195" s="17">
        <v>7</v>
      </c>
      <c r="I195" s="17" t="str">
        <f>INDEX(Neighborhoods!$A:$C,MATCH(Places!$H195,Neighborhoods!$A:$A,0),MATCH(Places!I$1,Neighborhoods!$1:$1,0))</f>
        <v>Brooklyn</v>
      </c>
      <c r="J195" s="17" t="str">
        <f>INDEX(Neighborhoods!$A:$C,MATCH(Places!$H195,Neighborhoods!$A:$A,0),MATCH(Places!J$1,Neighborhoods!$1:$1,0))</f>
        <v>Bedford-Stuyvesant</v>
      </c>
      <c r="K195" s="17" t="s">
        <v>1</v>
      </c>
      <c r="L195" s="17" t="str">
        <f t="shared" si="12"/>
        <v>Yes</v>
      </c>
      <c r="M195" s="17">
        <v>1</v>
      </c>
      <c r="N195" s="17" t="str" cm="1">
        <f t="array" ref="N195">_xlfn.IFS(M195&lt;=2,"Small",M195&lt;=5,"Medium",M195&gt;5,"Large")</f>
        <v>Small</v>
      </c>
      <c r="O195" s="65">
        <v>50</v>
      </c>
      <c r="P195" s="87">
        <f t="shared" si="13"/>
        <v>0.03</v>
      </c>
      <c r="Q195" s="68">
        <v>5</v>
      </c>
      <c r="R195" s="68" t="str" cm="1">
        <f t="array" ref="R195">_xlfn.SWITCH(ROUND(Q195,0),5,"Excellent",4,"Good",3,"Ok","Bad")</f>
        <v>Excellent</v>
      </c>
      <c r="S195" s="17">
        <v>11</v>
      </c>
      <c r="T195" s="17" t="str">
        <f t="shared" si="14"/>
        <v>No</v>
      </c>
      <c r="U195" s="82">
        <v>42243</v>
      </c>
      <c r="V195" s="82">
        <v>43706</v>
      </c>
      <c r="W195" s="17">
        <v>130</v>
      </c>
      <c r="X195" s="17" t="str">
        <f t="shared" si="15"/>
        <v>Active</v>
      </c>
      <c r="Y195" s="17" t="s">
        <v>15615</v>
      </c>
      <c r="Z195" s="17"/>
    </row>
    <row r="196" spans="1:26" x14ac:dyDescent="0.25">
      <c r="A196">
        <v>195</v>
      </c>
      <c r="B196" s="17" t="s">
        <v>168</v>
      </c>
      <c r="C196" s="17">
        <v>443</v>
      </c>
      <c r="D196" s="17" t="str">
        <f>INDEX(Hosts!$A:$O,MATCH(Places!$C196,Hosts!$A:$A,0),MATCH(Places!D$1,Hosts!$1:$1,0))</f>
        <v>Within a few hours</v>
      </c>
      <c r="E196" s="87">
        <f>INDEX(Hosts!$A:$O,MATCH(Places!$C196,Hosts!$A:$A,0),MATCH(Places!E$1,Hosts!$1:$1,0))</f>
        <v>1</v>
      </c>
      <c r="F196" s="87">
        <f>INDEX(Hosts!$A:$O,MATCH(Places!$C196,Hosts!$A:$A,0),MATCH(Places!F$1,Hosts!$1:$1,0))</f>
        <v>0.5</v>
      </c>
      <c r="G196" s="17" t="str">
        <f>INDEX(Hosts!$A:$O,MATCH(Places!$C196,Hosts!$A:$A,0),MATCH(Places!G$1,Hosts!$1:$1,0))</f>
        <v>Yes</v>
      </c>
      <c r="H196" s="17">
        <v>7</v>
      </c>
      <c r="I196" s="17" t="str">
        <f>INDEX(Neighborhoods!$A:$C,MATCH(Places!$H196,Neighborhoods!$A:$A,0),MATCH(Places!I$1,Neighborhoods!$1:$1,0))</f>
        <v>Brooklyn</v>
      </c>
      <c r="J196" s="17" t="str">
        <f>INDEX(Neighborhoods!$A:$C,MATCH(Places!$H196,Neighborhoods!$A:$A,0),MATCH(Places!J$1,Neighborhoods!$1:$1,0))</f>
        <v>Bedford-Stuyvesant</v>
      </c>
      <c r="K196" s="17" t="s">
        <v>1</v>
      </c>
      <c r="L196" s="17" t="str">
        <f t="shared" si="12"/>
        <v>Yes</v>
      </c>
      <c r="M196" s="17">
        <v>1</v>
      </c>
      <c r="N196" s="17" t="str" cm="1">
        <f t="array" ref="N196">_xlfn.IFS(M196&lt;=2,"Small",M196&lt;=5,"Medium",M196&gt;5,"Large")</f>
        <v>Small</v>
      </c>
      <c r="O196" s="65">
        <v>60</v>
      </c>
      <c r="P196" s="87">
        <f t="shared" si="13"/>
        <v>0.03</v>
      </c>
      <c r="Q196" s="68">
        <v>4.91</v>
      </c>
      <c r="R196" s="68" t="str" cm="1">
        <f t="array" ref="R196">_xlfn.SWITCH(ROUND(Q196,0),5,"Excellent",4,"Good",3,"Ok","Bad")</f>
        <v>Excellent</v>
      </c>
      <c r="S196" s="17">
        <v>45</v>
      </c>
      <c r="T196" s="17" t="str">
        <f t="shared" si="14"/>
        <v>No</v>
      </c>
      <c r="U196" s="82">
        <v>41068</v>
      </c>
      <c r="V196" s="82">
        <v>43611</v>
      </c>
      <c r="W196" s="17">
        <v>88</v>
      </c>
      <c r="X196" s="17" t="str">
        <f t="shared" si="15"/>
        <v>Active</v>
      </c>
      <c r="Y196" s="17" t="s">
        <v>15615</v>
      </c>
      <c r="Z196" s="17"/>
    </row>
    <row r="197" spans="1:26" x14ac:dyDescent="0.25">
      <c r="A197">
        <v>196</v>
      </c>
      <c r="B197" s="17" t="s">
        <v>169</v>
      </c>
      <c r="C197" s="17">
        <v>380</v>
      </c>
      <c r="D197" s="17" t="str">
        <f>INDEX(Hosts!$A:$O,MATCH(Places!$C197,Hosts!$A:$A,0),MATCH(Places!D$1,Hosts!$1:$1,0))</f>
        <v>A few days or more</v>
      </c>
      <c r="E197" s="87">
        <f>INDEX(Hosts!$A:$O,MATCH(Places!$C197,Hosts!$A:$A,0),MATCH(Places!E$1,Hosts!$1:$1,0))</f>
        <v>0</v>
      </c>
      <c r="F197" s="87">
        <f>INDEX(Hosts!$A:$O,MATCH(Places!$C197,Hosts!$A:$A,0),MATCH(Places!F$1,Hosts!$1:$1,0))</f>
        <v>0.13</v>
      </c>
      <c r="G197" s="17" t="str">
        <f>INDEX(Hosts!$A:$O,MATCH(Places!$C197,Hosts!$A:$A,0),MATCH(Places!G$1,Hosts!$1:$1,0))</f>
        <v>No</v>
      </c>
      <c r="H197" s="17">
        <v>15</v>
      </c>
      <c r="I197" s="17" t="str">
        <f>INDEX(Neighborhoods!$A:$C,MATCH(Places!$H197,Neighborhoods!$A:$A,0),MATCH(Places!I$1,Neighborhoods!$1:$1,0))</f>
        <v>Manhattan</v>
      </c>
      <c r="J197" s="17" t="str">
        <f>INDEX(Neighborhoods!$A:$C,MATCH(Places!$H197,Neighborhoods!$A:$A,0),MATCH(Places!J$1,Neighborhoods!$1:$1,0))</f>
        <v>East Village</v>
      </c>
      <c r="K197" s="17" t="s">
        <v>11822</v>
      </c>
      <c r="L197" s="17" t="str">
        <f t="shared" si="12"/>
        <v>No</v>
      </c>
      <c r="M197" s="17">
        <v>2</v>
      </c>
      <c r="N197" s="17" t="str" cm="1">
        <f t="array" ref="N197">_xlfn.IFS(M197&lt;=2,"Small",M197&lt;=5,"Medium",M197&gt;5,"Large")</f>
        <v>Small</v>
      </c>
      <c r="O197" s="65">
        <v>299</v>
      </c>
      <c r="P197" s="87">
        <f t="shared" si="13"/>
        <v>0.04</v>
      </c>
      <c r="Q197" s="68">
        <v>4.74</v>
      </c>
      <c r="R197" s="68" t="str" cm="1">
        <f t="array" ref="R197">_xlfn.SWITCH(ROUND(Q197,0),5,"Excellent",4,"Good",3,"Ok","Bad")</f>
        <v>Excellent</v>
      </c>
      <c r="S197" s="17">
        <v>50</v>
      </c>
      <c r="T197" s="17" t="str">
        <f t="shared" si="14"/>
        <v>No</v>
      </c>
      <c r="U197" s="82">
        <v>40883</v>
      </c>
      <c r="V197" s="82">
        <v>43808</v>
      </c>
      <c r="W197" s="17">
        <v>365</v>
      </c>
      <c r="X197" s="17" t="str">
        <f t="shared" si="15"/>
        <v>Active</v>
      </c>
      <c r="Y197" s="17" t="s">
        <v>15615</v>
      </c>
      <c r="Z197" s="17"/>
    </row>
    <row r="198" spans="1:26" x14ac:dyDescent="0.25">
      <c r="A198">
        <v>197</v>
      </c>
      <c r="B198" s="17" t="s">
        <v>13663</v>
      </c>
      <c r="C198" s="17">
        <v>451</v>
      </c>
      <c r="D198" s="17" t="str">
        <f>INDEX(Hosts!$A:$O,MATCH(Places!$C198,Hosts!$A:$A,0),MATCH(Places!D$1,Hosts!$1:$1,0))</f>
        <v>Within a day</v>
      </c>
      <c r="E198" s="87">
        <f>INDEX(Hosts!$A:$O,MATCH(Places!$C198,Hosts!$A:$A,0),MATCH(Places!E$1,Hosts!$1:$1,0))</f>
        <v>1</v>
      </c>
      <c r="F198" s="87">
        <f>INDEX(Hosts!$A:$O,MATCH(Places!$C198,Hosts!$A:$A,0),MATCH(Places!F$1,Hosts!$1:$1,0))</f>
        <v>0</v>
      </c>
      <c r="G198" s="17" t="str">
        <f>INDEX(Hosts!$A:$O,MATCH(Places!$C198,Hosts!$A:$A,0),MATCH(Places!G$1,Hosts!$1:$1,0))</f>
        <v>No</v>
      </c>
      <c r="H198" s="17">
        <v>9</v>
      </c>
      <c r="I198" s="17" t="str">
        <f>INDEX(Neighborhoods!$A:$C,MATCH(Places!$H198,Neighborhoods!$A:$A,0),MATCH(Places!I$1,Neighborhoods!$1:$1,0))</f>
        <v>Brooklyn</v>
      </c>
      <c r="J198" s="17" t="str">
        <f>INDEX(Neighborhoods!$A:$C,MATCH(Places!$H198,Neighborhoods!$A:$A,0),MATCH(Places!J$1,Neighborhoods!$1:$1,0))</f>
        <v>Crown Heights</v>
      </c>
      <c r="K198" s="17" t="s">
        <v>11822</v>
      </c>
      <c r="L198" s="17" t="str">
        <f t="shared" si="12"/>
        <v>No</v>
      </c>
      <c r="M198" s="17">
        <v>2</v>
      </c>
      <c r="N198" s="17" t="str" cm="1">
        <f t="array" ref="N198">_xlfn.IFS(M198&lt;=2,"Small",M198&lt;=5,"Medium",M198&gt;5,"Large")</f>
        <v>Small</v>
      </c>
      <c r="O198" s="65">
        <v>105</v>
      </c>
      <c r="P198" s="87">
        <f t="shared" si="13"/>
        <v>0.03</v>
      </c>
      <c r="Q198" s="68">
        <v>4.38</v>
      </c>
      <c r="R198" s="68" t="str" cm="1">
        <f t="array" ref="R198">_xlfn.SWITCH(ROUND(Q198,0),5,"Excellent",4,"Good",3,"Ok","Bad")</f>
        <v>Good</v>
      </c>
      <c r="S198" s="17">
        <v>8</v>
      </c>
      <c r="T198" s="17" t="str">
        <f t="shared" si="14"/>
        <v>No</v>
      </c>
      <c r="U198" s="82">
        <v>41044</v>
      </c>
      <c r="V198" s="82">
        <v>41376</v>
      </c>
      <c r="W198" s="17">
        <v>259</v>
      </c>
      <c r="X198" s="17" t="str">
        <f t="shared" si="15"/>
        <v>Active</v>
      </c>
      <c r="Y198" s="17" t="s">
        <v>15615</v>
      </c>
      <c r="Z198" s="17"/>
    </row>
    <row r="199" spans="1:26" x14ac:dyDescent="0.25">
      <c r="A199">
        <v>198</v>
      </c>
      <c r="B199" s="17" t="s">
        <v>14806</v>
      </c>
      <c r="C199" s="17">
        <v>444</v>
      </c>
      <c r="D199" s="17" t="str">
        <f>INDEX(Hosts!$A:$O,MATCH(Places!$C199,Hosts!$A:$A,0),MATCH(Places!D$1,Hosts!$1:$1,0))</f>
        <v>Within a few hours</v>
      </c>
      <c r="E199" s="87">
        <f>INDEX(Hosts!$A:$O,MATCH(Places!$C199,Hosts!$A:$A,0),MATCH(Places!E$1,Hosts!$1:$1,0))</f>
        <v>1</v>
      </c>
      <c r="F199" s="87">
        <f>INDEX(Hosts!$A:$O,MATCH(Places!$C199,Hosts!$A:$A,0),MATCH(Places!F$1,Hosts!$1:$1,0))</f>
        <v>0.95</v>
      </c>
      <c r="G199" s="17" t="str">
        <f>INDEX(Hosts!$A:$O,MATCH(Places!$C199,Hosts!$A:$A,0),MATCH(Places!G$1,Hosts!$1:$1,0))</f>
        <v>Yes</v>
      </c>
      <c r="H199" s="17">
        <v>7</v>
      </c>
      <c r="I199" s="17" t="str">
        <f>INDEX(Neighborhoods!$A:$C,MATCH(Places!$H199,Neighborhoods!$A:$A,0),MATCH(Places!I$1,Neighborhoods!$1:$1,0))</f>
        <v>Brooklyn</v>
      </c>
      <c r="J199" s="17" t="str">
        <f>INDEX(Neighborhoods!$A:$C,MATCH(Places!$H199,Neighborhoods!$A:$A,0),MATCH(Places!J$1,Neighborhoods!$1:$1,0))</f>
        <v>Bedford-Stuyvesant</v>
      </c>
      <c r="K199" s="17" t="s">
        <v>11822</v>
      </c>
      <c r="L199" s="17" t="str">
        <f t="shared" si="12"/>
        <v>No</v>
      </c>
      <c r="M199" s="17">
        <v>5</v>
      </c>
      <c r="N199" s="17" t="str" cm="1">
        <f t="array" ref="N199">_xlfn.IFS(M199&lt;=2,"Small",M199&lt;=5,"Medium",M199&gt;5,"Large")</f>
        <v>Medium</v>
      </c>
      <c r="O199" s="65">
        <v>140</v>
      </c>
      <c r="P199" s="87">
        <f t="shared" si="13"/>
        <v>0.03</v>
      </c>
      <c r="Q199" s="68">
        <v>4.8099999999999996</v>
      </c>
      <c r="R199" s="68" t="str" cm="1">
        <f t="array" ref="R199">_xlfn.SWITCH(ROUND(Q199,0),5,"Excellent",4,"Good",3,"Ok","Bad")</f>
        <v>Excellent</v>
      </c>
      <c r="S199" s="17">
        <v>229</v>
      </c>
      <c r="T199" s="17" t="str">
        <f t="shared" si="14"/>
        <v>Yes</v>
      </c>
      <c r="U199" s="82">
        <v>41012</v>
      </c>
      <c r="V199" s="82">
        <v>44004</v>
      </c>
      <c r="W199" s="17">
        <v>361</v>
      </c>
      <c r="X199" s="17" t="str">
        <f t="shared" si="15"/>
        <v>Active</v>
      </c>
      <c r="Y199" s="17" t="s">
        <v>15615</v>
      </c>
      <c r="Z199" s="17"/>
    </row>
    <row r="200" spans="1:26" x14ac:dyDescent="0.25">
      <c r="A200">
        <v>199</v>
      </c>
      <c r="B200" s="17" t="s">
        <v>170</v>
      </c>
      <c r="C200" s="17">
        <v>454</v>
      </c>
      <c r="D200" s="17" t="str">
        <f>INDEX(Hosts!$A:$O,MATCH(Places!$C200,Hosts!$A:$A,0),MATCH(Places!D$1,Hosts!$1:$1,0))</f>
        <v>Within an hour</v>
      </c>
      <c r="E200" s="87">
        <f>INDEX(Hosts!$A:$O,MATCH(Places!$C200,Hosts!$A:$A,0),MATCH(Places!E$1,Hosts!$1:$1,0))</f>
        <v>1</v>
      </c>
      <c r="F200" s="87">
        <f>INDEX(Hosts!$A:$O,MATCH(Places!$C200,Hosts!$A:$A,0),MATCH(Places!F$1,Hosts!$1:$1,0))</f>
        <v>0.86</v>
      </c>
      <c r="G200" s="17" t="str">
        <f>INDEX(Hosts!$A:$O,MATCH(Places!$C200,Hosts!$A:$A,0),MATCH(Places!G$1,Hosts!$1:$1,0))</f>
        <v>Yes</v>
      </c>
      <c r="H200" s="17">
        <v>11</v>
      </c>
      <c r="I200" s="17" t="str">
        <f>INDEX(Neighborhoods!$A:$C,MATCH(Places!$H200,Neighborhoods!$A:$A,0),MATCH(Places!I$1,Neighborhoods!$1:$1,0))</f>
        <v>Brooklyn</v>
      </c>
      <c r="J200" s="17" t="str">
        <f>INDEX(Neighborhoods!$A:$C,MATCH(Places!$H200,Neighborhoods!$A:$A,0),MATCH(Places!J$1,Neighborhoods!$1:$1,0))</f>
        <v>Greenpoint</v>
      </c>
      <c r="K200" s="17" t="s">
        <v>1</v>
      </c>
      <c r="L200" s="17" t="str">
        <f t="shared" si="12"/>
        <v>Yes</v>
      </c>
      <c r="M200" s="17">
        <v>2</v>
      </c>
      <c r="N200" s="17" t="str" cm="1">
        <f t="array" ref="N200">_xlfn.IFS(M200&lt;=2,"Small",M200&lt;=5,"Medium",M200&gt;5,"Large")</f>
        <v>Small</v>
      </c>
      <c r="O200" s="65">
        <v>75</v>
      </c>
      <c r="P200" s="87">
        <f t="shared" si="13"/>
        <v>0.03</v>
      </c>
      <c r="Q200" s="68">
        <v>4.76</v>
      </c>
      <c r="R200" s="68" t="str" cm="1">
        <f t="array" ref="R200">_xlfn.SWITCH(ROUND(Q200,0),5,"Excellent",4,"Good",3,"Ok","Bad")</f>
        <v>Excellent</v>
      </c>
      <c r="S200" s="17">
        <v>17</v>
      </c>
      <c r="T200" s="17" t="str">
        <f t="shared" si="14"/>
        <v>No</v>
      </c>
      <c r="U200" s="82">
        <v>41846</v>
      </c>
      <c r="V200" s="82">
        <v>43835</v>
      </c>
      <c r="W200" s="17">
        <v>365</v>
      </c>
      <c r="X200" s="17" t="str">
        <f t="shared" si="15"/>
        <v>Active</v>
      </c>
      <c r="Y200" s="17" t="s">
        <v>15615</v>
      </c>
      <c r="Z200" s="17"/>
    </row>
    <row r="201" spans="1:26" x14ac:dyDescent="0.25">
      <c r="A201">
        <v>200</v>
      </c>
      <c r="B201" s="17" t="s">
        <v>171</v>
      </c>
      <c r="C201" s="17">
        <v>455</v>
      </c>
      <c r="D201" s="17" t="str">
        <f>INDEX(Hosts!$A:$O,MATCH(Places!$C201,Hosts!$A:$A,0),MATCH(Places!D$1,Hosts!$1:$1,0))</f>
        <v>Within an hour</v>
      </c>
      <c r="E201" s="87">
        <f>INDEX(Hosts!$A:$O,MATCH(Places!$C201,Hosts!$A:$A,0),MATCH(Places!E$1,Hosts!$1:$1,0))</f>
        <v>1</v>
      </c>
      <c r="F201" s="87">
        <f>INDEX(Hosts!$A:$O,MATCH(Places!$C201,Hosts!$A:$A,0),MATCH(Places!F$1,Hosts!$1:$1,0))</f>
        <v>1</v>
      </c>
      <c r="G201" s="17" t="str">
        <f>INDEX(Hosts!$A:$O,MATCH(Places!$C201,Hosts!$A:$A,0),MATCH(Places!G$1,Hosts!$1:$1,0))</f>
        <v>No</v>
      </c>
      <c r="H201" s="17">
        <v>14</v>
      </c>
      <c r="I201" s="17" t="str">
        <f>INDEX(Neighborhoods!$A:$C,MATCH(Places!$H201,Neighborhoods!$A:$A,0),MATCH(Places!I$1,Neighborhoods!$1:$1,0))</f>
        <v>Manhattan</v>
      </c>
      <c r="J201" s="17" t="str">
        <f>INDEX(Neighborhoods!$A:$C,MATCH(Places!$H201,Neighborhoods!$A:$A,0),MATCH(Places!J$1,Neighborhoods!$1:$1,0))</f>
        <v>East Harlem</v>
      </c>
      <c r="K201" s="17" t="s">
        <v>1</v>
      </c>
      <c r="L201" s="17" t="str">
        <f t="shared" si="12"/>
        <v>Yes</v>
      </c>
      <c r="M201" s="17">
        <v>2</v>
      </c>
      <c r="N201" s="17" t="str" cm="1">
        <f t="array" ref="N201">_xlfn.IFS(M201&lt;=2,"Small",M201&lt;=5,"Medium",M201&gt;5,"Large")</f>
        <v>Small</v>
      </c>
      <c r="O201" s="65">
        <v>40</v>
      </c>
      <c r="P201" s="87">
        <f t="shared" si="13"/>
        <v>0.03</v>
      </c>
      <c r="Q201" s="68">
        <v>4.49</v>
      </c>
      <c r="R201" s="68" t="str" cm="1">
        <f t="array" ref="R201">_xlfn.SWITCH(ROUND(Q201,0),5,"Excellent",4,"Good",3,"Ok","Bad")</f>
        <v>Good</v>
      </c>
      <c r="S201" s="17">
        <v>231</v>
      </c>
      <c r="T201" s="17" t="str">
        <f t="shared" si="14"/>
        <v>No</v>
      </c>
      <c r="U201" s="82">
        <v>40961</v>
      </c>
      <c r="V201" s="82">
        <v>44058</v>
      </c>
      <c r="W201" s="17">
        <v>361</v>
      </c>
      <c r="X201" s="17" t="str">
        <f t="shared" si="15"/>
        <v>Active</v>
      </c>
      <c r="Y201" s="17" t="s">
        <v>15616</v>
      </c>
      <c r="Z201" s="17"/>
    </row>
    <row r="202" spans="1:26" x14ac:dyDescent="0.25">
      <c r="A202">
        <v>201</v>
      </c>
      <c r="B202" s="17" t="s">
        <v>15106</v>
      </c>
      <c r="C202" s="17">
        <v>446</v>
      </c>
      <c r="D202" s="17" t="str">
        <f>INDEX(Hosts!$A:$O,MATCH(Places!$C202,Hosts!$A:$A,0),MATCH(Places!D$1,Hosts!$1:$1,0))</f>
        <v>Within a few hours</v>
      </c>
      <c r="E202" s="87">
        <f>INDEX(Hosts!$A:$O,MATCH(Places!$C202,Hosts!$A:$A,0),MATCH(Places!E$1,Hosts!$1:$1,0))</f>
        <v>0.9</v>
      </c>
      <c r="F202" s="87">
        <f>INDEX(Hosts!$A:$O,MATCH(Places!$C202,Hosts!$A:$A,0),MATCH(Places!F$1,Hosts!$1:$1,0))</f>
        <v>0.96</v>
      </c>
      <c r="G202" s="17" t="str">
        <f>INDEX(Hosts!$A:$O,MATCH(Places!$C202,Hosts!$A:$A,0),MATCH(Places!G$1,Hosts!$1:$1,0))</f>
        <v>Yes</v>
      </c>
      <c r="H202" s="17">
        <v>7</v>
      </c>
      <c r="I202" s="17" t="str">
        <f>INDEX(Neighborhoods!$A:$C,MATCH(Places!$H202,Neighborhoods!$A:$A,0),MATCH(Places!I$1,Neighborhoods!$1:$1,0))</f>
        <v>Brooklyn</v>
      </c>
      <c r="J202" s="17" t="str">
        <f>INDEX(Neighborhoods!$A:$C,MATCH(Places!$H202,Neighborhoods!$A:$A,0),MATCH(Places!J$1,Neighborhoods!$1:$1,0))</f>
        <v>Bedford-Stuyvesant</v>
      </c>
      <c r="K202" s="17" t="s">
        <v>1</v>
      </c>
      <c r="L202" s="17" t="str">
        <f t="shared" si="12"/>
        <v>Yes</v>
      </c>
      <c r="M202" s="17">
        <v>16</v>
      </c>
      <c r="N202" s="17" t="str" cm="1">
        <f t="array" ref="N202">_xlfn.IFS(M202&lt;=2,"Small",M202&lt;=5,"Medium",M202&gt;5,"Large")</f>
        <v>Large</v>
      </c>
      <c r="O202" s="65">
        <v>900</v>
      </c>
      <c r="P202" s="87">
        <f t="shared" si="13"/>
        <v>0.05</v>
      </c>
      <c r="Q202" s="68">
        <v>4.9800000000000004</v>
      </c>
      <c r="R202" s="68" t="str" cm="1">
        <f t="array" ref="R202">_xlfn.SWITCH(ROUND(Q202,0),5,"Excellent",4,"Good",3,"Ok","Bad")</f>
        <v>Excellent</v>
      </c>
      <c r="S202" s="17">
        <v>136</v>
      </c>
      <c r="T202" s="17" t="str">
        <f t="shared" si="14"/>
        <v>Yes</v>
      </c>
      <c r="U202" s="82">
        <v>40982</v>
      </c>
      <c r="V202" s="82">
        <v>43892</v>
      </c>
      <c r="W202" s="17">
        <v>344</v>
      </c>
      <c r="X202" s="17" t="str">
        <f t="shared" si="15"/>
        <v>Active</v>
      </c>
      <c r="Y202" s="17" t="s">
        <v>15616</v>
      </c>
      <c r="Z202" s="17"/>
    </row>
    <row r="203" spans="1:26" x14ac:dyDescent="0.25">
      <c r="A203">
        <v>202</v>
      </c>
      <c r="B203" s="17" t="s">
        <v>172</v>
      </c>
      <c r="C203" s="17">
        <v>461</v>
      </c>
      <c r="D203" s="17" t="str">
        <f>INDEX(Hosts!$A:$O,MATCH(Places!$C203,Hosts!$A:$A,0),MATCH(Places!D$1,Hosts!$1:$1,0))</f>
        <v>Within an hour</v>
      </c>
      <c r="E203" s="87">
        <f>INDEX(Hosts!$A:$O,MATCH(Places!$C203,Hosts!$A:$A,0),MATCH(Places!E$1,Hosts!$1:$1,0))</f>
        <v>1</v>
      </c>
      <c r="F203" s="87">
        <f>INDEX(Hosts!$A:$O,MATCH(Places!$C203,Hosts!$A:$A,0),MATCH(Places!F$1,Hosts!$1:$1,0))</f>
        <v>0.73</v>
      </c>
      <c r="G203" s="17" t="str">
        <f>INDEX(Hosts!$A:$O,MATCH(Places!$C203,Hosts!$A:$A,0),MATCH(Places!G$1,Hosts!$1:$1,0))</f>
        <v>Yes</v>
      </c>
      <c r="H203" s="17">
        <v>16</v>
      </c>
      <c r="I203" s="17" t="str">
        <f>INDEX(Neighborhoods!$A:$C,MATCH(Places!$H203,Neighborhoods!$A:$A,0),MATCH(Places!I$1,Neighborhoods!$1:$1,0))</f>
        <v>Manhattan</v>
      </c>
      <c r="J203" s="17" t="str">
        <f>INDEX(Neighborhoods!$A:$C,MATCH(Places!$H203,Neighborhoods!$A:$A,0),MATCH(Places!J$1,Neighborhoods!$1:$1,0))</f>
        <v>Harlem</v>
      </c>
      <c r="K203" s="17" t="s">
        <v>1</v>
      </c>
      <c r="L203" s="17" t="str">
        <f t="shared" si="12"/>
        <v>Yes</v>
      </c>
      <c r="M203" s="17">
        <v>2</v>
      </c>
      <c r="N203" s="17" t="str" cm="1">
        <f t="array" ref="N203">_xlfn.IFS(M203&lt;=2,"Small",M203&lt;=5,"Medium",M203&gt;5,"Large")</f>
        <v>Small</v>
      </c>
      <c r="O203" s="65">
        <v>130</v>
      </c>
      <c r="P203" s="87">
        <f t="shared" si="13"/>
        <v>0.03</v>
      </c>
      <c r="Q203" s="68">
        <v>4.9800000000000004</v>
      </c>
      <c r="R203" s="68" t="str" cm="1">
        <f t="array" ref="R203">_xlfn.SWITCH(ROUND(Q203,0),5,"Excellent",4,"Good",3,"Ok","Bad")</f>
        <v>Excellent</v>
      </c>
      <c r="S203" s="17">
        <v>120</v>
      </c>
      <c r="T203" s="17" t="str">
        <f t="shared" si="14"/>
        <v>Yes</v>
      </c>
      <c r="U203" s="82">
        <v>42473</v>
      </c>
      <c r="V203" s="82">
        <v>43829</v>
      </c>
      <c r="W203" s="17">
        <v>0</v>
      </c>
      <c r="X203" s="17" t="str">
        <f t="shared" si="15"/>
        <v>Inactive</v>
      </c>
      <c r="Y203" s="17" t="s">
        <v>15615</v>
      </c>
      <c r="Z203" s="17"/>
    </row>
    <row r="204" spans="1:26" x14ac:dyDescent="0.25">
      <c r="A204">
        <v>203</v>
      </c>
      <c r="B204" s="17" t="s">
        <v>13803</v>
      </c>
      <c r="C204" s="17">
        <v>459</v>
      </c>
      <c r="D204" s="17" t="str">
        <f>INDEX(Hosts!$A:$O,MATCH(Places!$C204,Hosts!$A:$A,0),MATCH(Places!D$1,Hosts!$1:$1,0))</f>
        <v>Within a few hours</v>
      </c>
      <c r="E204" s="87">
        <f>INDEX(Hosts!$A:$O,MATCH(Places!$C204,Hosts!$A:$A,0),MATCH(Places!E$1,Hosts!$1:$1,0))</f>
        <v>1</v>
      </c>
      <c r="F204" s="87">
        <f>INDEX(Hosts!$A:$O,MATCH(Places!$C204,Hosts!$A:$A,0),MATCH(Places!F$1,Hosts!$1:$1,0))</f>
        <v>1</v>
      </c>
      <c r="G204" s="17" t="str">
        <f>INDEX(Hosts!$A:$O,MATCH(Places!$C204,Hosts!$A:$A,0),MATCH(Places!G$1,Hosts!$1:$1,0))</f>
        <v>Yes</v>
      </c>
      <c r="H204" s="17">
        <v>7</v>
      </c>
      <c r="I204" s="17" t="str">
        <f>INDEX(Neighborhoods!$A:$C,MATCH(Places!$H204,Neighborhoods!$A:$A,0),MATCH(Places!I$1,Neighborhoods!$1:$1,0))</f>
        <v>Brooklyn</v>
      </c>
      <c r="J204" s="17" t="str">
        <f>INDEX(Neighborhoods!$A:$C,MATCH(Places!$H204,Neighborhoods!$A:$A,0),MATCH(Places!J$1,Neighborhoods!$1:$1,0))</f>
        <v>Bedford-Stuyvesant</v>
      </c>
      <c r="K204" s="17" t="s">
        <v>1</v>
      </c>
      <c r="L204" s="17" t="str">
        <f t="shared" si="12"/>
        <v>Yes</v>
      </c>
      <c r="M204" s="17">
        <v>2</v>
      </c>
      <c r="N204" s="17" t="str" cm="1">
        <f t="array" ref="N204">_xlfn.IFS(M204&lt;=2,"Small",M204&lt;=5,"Medium",M204&gt;5,"Large")</f>
        <v>Small</v>
      </c>
      <c r="O204" s="65">
        <v>87</v>
      </c>
      <c r="P204" s="87">
        <f t="shared" si="13"/>
        <v>0.03</v>
      </c>
      <c r="Q204" s="68">
        <v>4.9800000000000004</v>
      </c>
      <c r="R204" s="68" t="str" cm="1">
        <f t="array" ref="R204">_xlfn.SWITCH(ROUND(Q204,0),5,"Excellent",4,"Good",3,"Ok","Bad")</f>
        <v>Excellent</v>
      </c>
      <c r="S204" s="17">
        <v>45</v>
      </c>
      <c r="T204" s="17" t="str">
        <f t="shared" si="14"/>
        <v>No</v>
      </c>
      <c r="U204" s="82">
        <v>43101</v>
      </c>
      <c r="V204" s="82">
        <v>43829</v>
      </c>
      <c r="W204" s="17">
        <v>88</v>
      </c>
      <c r="X204" s="17" t="str">
        <f t="shared" si="15"/>
        <v>Active</v>
      </c>
      <c r="Y204" s="17" t="s">
        <v>15615</v>
      </c>
      <c r="Z204" s="17"/>
    </row>
    <row r="205" spans="1:26" x14ac:dyDescent="0.25">
      <c r="A205">
        <v>204</v>
      </c>
      <c r="B205" s="17" t="s">
        <v>13528</v>
      </c>
      <c r="C205" s="17">
        <v>464</v>
      </c>
      <c r="D205" s="17" t="str">
        <f>INDEX(Hosts!$A:$O,MATCH(Places!$C205,Hosts!$A:$A,0),MATCH(Places!D$1,Hosts!$1:$1,0))</f>
        <v>Within an hour</v>
      </c>
      <c r="E205" s="87">
        <f>INDEX(Hosts!$A:$O,MATCH(Places!$C205,Hosts!$A:$A,0),MATCH(Places!E$1,Hosts!$1:$1,0))</f>
        <v>1</v>
      </c>
      <c r="F205" s="87">
        <f>INDEX(Hosts!$A:$O,MATCH(Places!$C205,Hosts!$A:$A,0),MATCH(Places!F$1,Hosts!$1:$1,0))</f>
        <v>0.28000000000000003</v>
      </c>
      <c r="G205" s="17" t="str">
        <f>INDEX(Hosts!$A:$O,MATCH(Places!$C205,Hosts!$A:$A,0),MATCH(Places!G$1,Hosts!$1:$1,0))</f>
        <v>Yes</v>
      </c>
      <c r="H205" s="17">
        <v>13</v>
      </c>
      <c r="I205" s="17" t="str">
        <f>INDEX(Neighborhoods!$A:$C,MATCH(Places!$H205,Neighborhoods!$A:$A,0),MATCH(Places!I$1,Neighborhoods!$1:$1,0))</f>
        <v>Manhattan</v>
      </c>
      <c r="J205" s="17" t="str">
        <f>INDEX(Neighborhoods!$A:$C,MATCH(Places!$H205,Neighborhoods!$A:$A,0),MATCH(Places!J$1,Neighborhoods!$1:$1,0))</f>
        <v>Chelsea</v>
      </c>
      <c r="K205" s="17" t="s">
        <v>11822</v>
      </c>
      <c r="L205" s="17" t="str">
        <f t="shared" si="12"/>
        <v>No</v>
      </c>
      <c r="M205" s="17">
        <v>4</v>
      </c>
      <c r="N205" s="17" t="str" cm="1">
        <f t="array" ref="N205">_xlfn.IFS(M205&lt;=2,"Small",M205&lt;=5,"Medium",M205&gt;5,"Large")</f>
        <v>Medium</v>
      </c>
      <c r="O205" s="65">
        <v>500</v>
      </c>
      <c r="P205" s="87">
        <f t="shared" si="13"/>
        <v>0.05</v>
      </c>
      <c r="Q205" s="68">
        <v>4.99</v>
      </c>
      <c r="R205" s="68" t="str" cm="1">
        <f t="array" ref="R205">_xlfn.SWITCH(ROUND(Q205,0),5,"Excellent",4,"Good",3,"Ok","Bad")</f>
        <v>Excellent</v>
      </c>
      <c r="S205" s="17">
        <v>80</v>
      </c>
      <c r="T205" s="17" t="str">
        <f t="shared" si="14"/>
        <v>No</v>
      </c>
      <c r="U205" s="82">
        <v>40914</v>
      </c>
      <c r="V205" s="82">
        <v>43833</v>
      </c>
      <c r="W205" s="17">
        <v>227</v>
      </c>
      <c r="X205" s="17" t="str">
        <f t="shared" si="15"/>
        <v>Active</v>
      </c>
      <c r="Y205" s="17" t="s">
        <v>15615</v>
      </c>
      <c r="Z205" s="17"/>
    </row>
    <row r="206" spans="1:26" x14ac:dyDescent="0.25">
      <c r="A206">
        <v>205</v>
      </c>
      <c r="B206" s="17" t="s">
        <v>173</v>
      </c>
      <c r="C206" s="17">
        <v>229</v>
      </c>
      <c r="D206" s="17" t="str">
        <f>INDEX(Hosts!$A:$O,MATCH(Places!$C206,Hosts!$A:$A,0),MATCH(Places!D$1,Hosts!$1:$1,0))</f>
        <v>Within a day</v>
      </c>
      <c r="E206" s="87">
        <f>INDEX(Hosts!$A:$O,MATCH(Places!$C206,Hosts!$A:$A,0),MATCH(Places!E$1,Hosts!$1:$1,0))</f>
        <v>0.83</v>
      </c>
      <c r="F206" s="87">
        <f>INDEX(Hosts!$A:$O,MATCH(Places!$C206,Hosts!$A:$A,0),MATCH(Places!F$1,Hosts!$1:$1,0))</f>
        <v>0</v>
      </c>
      <c r="G206" s="17" t="str">
        <f>INDEX(Hosts!$A:$O,MATCH(Places!$C206,Hosts!$A:$A,0),MATCH(Places!G$1,Hosts!$1:$1,0))</f>
        <v>No</v>
      </c>
      <c r="H206" s="17">
        <v>12</v>
      </c>
      <c r="I206" s="17" t="str">
        <f>INDEX(Neighborhoods!$A:$C,MATCH(Places!$H206,Neighborhoods!$A:$A,0),MATCH(Places!I$1,Neighborhoods!$1:$1,0))</f>
        <v>Brooklyn</v>
      </c>
      <c r="J206" s="17" t="str">
        <f>INDEX(Neighborhoods!$A:$C,MATCH(Places!$H206,Neighborhoods!$A:$A,0),MATCH(Places!J$1,Neighborhoods!$1:$1,0))</f>
        <v>Williamsburg</v>
      </c>
      <c r="K206" s="17" t="s">
        <v>11822</v>
      </c>
      <c r="L206" s="17" t="str">
        <f t="shared" si="12"/>
        <v>No</v>
      </c>
      <c r="M206" s="17">
        <v>2</v>
      </c>
      <c r="N206" s="17" t="str" cm="1">
        <f t="array" ref="N206">_xlfn.IFS(M206&lt;=2,"Small",M206&lt;=5,"Medium",M206&gt;5,"Large")</f>
        <v>Small</v>
      </c>
      <c r="O206" s="65">
        <v>180</v>
      </c>
      <c r="P206" s="87">
        <f t="shared" si="13"/>
        <v>0.03</v>
      </c>
      <c r="Q206" s="68">
        <v>4.67</v>
      </c>
      <c r="R206" s="68" t="str" cm="1">
        <f t="array" ref="R206">_xlfn.SWITCH(ROUND(Q206,0),5,"Excellent",4,"Good",3,"Ok","Bad")</f>
        <v>Excellent</v>
      </c>
      <c r="S206" s="17">
        <v>6</v>
      </c>
      <c r="T206" s="17" t="str">
        <f t="shared" si="14"/>
        <v>No</v>
      </c>
      <c r="U206" s="82">
        <v>41004</v>
      </c>
      <c r="V206" s="82">
        <v>43697</v>
      </c>
      <c r="W206" s="17">
        <v>259</v>
      </c>
      <c r="X206" s="17" t="str">
        <f t="shared" si="15"/>
        <v>Active</v>
      </c>
      <c r="Y206" s="17" t="s">
        <v>15615</v>
      </c>
      <c r="Z206" s="17"/>
    </row>
    <row r="207" spans="1:26" x14ac:dyDescent="0.25">
      <c r="A207">
        <v>206</v>
      </c>
      <c r="B207" s="17" t="s">
        <v>15316</v>
      </c>
      <c r="C207" s="17">
        <v>473</v>
      </c>
      <c r="D207" s="17" t="str">
        <f>INDEX(Hosts!$A:$O,MATCH(Places!$C207,Hosts!$A:$A,0),MATCH(Places!D$1,Hosts!$1:$1,0))</f>
        <v>Within a day</v>
      </c>
      <c r="E207" s="87">
        <f>INDEX(Hosts!$A:$O,MATCH(Places!$C207,Hosts!$A:$A,0),MATCH(Places!E$1,Hosts!$1:$1,0))</f>
        <v>0.8</v>
      </c>
      <c r="F207" s="87">
        <f>INDEX(Hosts!$A:$O,MATCH(Places!$C207,Hosts!$A:$A,0),MATCH(Places!F$1,Hosts!$1:$1,0))</f>
        <v>0.33</v>
      </c>
      <c r="G207" s="17" t="str">
        <f>INDEX(Hosts!$A:$O,MATCH(Places!$C207,Hosts!$A:$A,0),MATCH(Places!G$1,Hosts!$1:$1,0))</f>
        <v>No</v>
      </c>
      <c r="H207" s="17">
        <v>8</v>
      </c>
      <c r="I207" s="17" t="str">
        <f>INDEX(Neighborhoods!$A:$C,MATCH(Places!$H207,Neighborhoods!$A:$A,0),MATCH(Places!I$1,Neighborhoods!$1:$1,0))</f>
        <v>Brooklyn</v>
      </c>
      <c r="J207" s="17" t="str">
        <f>INDEX(Neighborhoods!$A:$C,MATCH(Places!$H207,Neighborhoods!$A:$A,0),MATCH(Places!J$1,Neighborhoods!$1:$1,0))</f>
        <v>Bushwick</v>
      </c>
      <c r="K207" s="17" t="s">
        <v>1</v>
      </c>
      <c r="L207" s="17" t="str">
        <f t="shared" si="12"/>
        <v>Yes</v>
      </c>
      <c r="M207" s="17">
        <v>1</v>
      </c>
      <c r="N207" s="17" t="str" cm="1">
        <f t="array" ref="N207">_xlfn.IFS(M207&lt;=2,"Small",M207&lt;=5,"Medium",M207&gt;5,"Large")</f>
        <v>Small</v>
      </c>
      <c r="O207" s="65">
        <v>45</v>
      </c>
      <c r="P207" s="87">
        <f t="shared" si="13"/>
        <v>0.03</v>
      </c>
      <c r="Q207" s="68">
        <v>4.78</v>
      </c>
      <c r="R207" s="68" t="str" cm="1">
        <f t="array" ref="R207">_xlfn.SWITCH(ROUND(Q207,0),5,"Excellent",4,"Good",3,"Ok","Bad")</f>
        <v>Excellent</v>
      </c>
      <c r="S207" s="17">
        <v>18</v>
      </c>
      <c r="T207" s="17" t="str">
        <f t="shared" si="14"/>
        <v>No</v>
      </c>
      <c r="U207" s="82">
        <v>40914</v>
      </c>
      <c r="V207" s="82">
        <v>43732</v>
      </c>
      <c r="W207" s="17">
        <v>90</v>
      </c>
      <c r="X207" s="17" t="str">
        <f t="shared" si="15"/>
        <v>Active</v>
      </c>
      <c r="Y207" s="17" t="s">
        <v>15615</v>
      </c>
      <c r="Z207" s="17"/>
    </row>
    <row r="208" spans="1:26" x14ac:dyDescent="0.25">
      <c r="A208">
        <v>207</v>
      </c>
      <c r="B208" s="17" t="s">
        <v>174</v>
      </c>
      <c r="C208" s="17">
        <v>475</v>
      </c>
      <c r="D208" s="17" t="str">
        <f>INDEX(Hosts!$A:$O,MATCH(Places!$C208,Hosts!$A:$A,0),MATCH(Places!D$1,Hosts!$1:$1,0))</f>
        <v>A few days or more</v>
      </c>
      <c r="E208" s="87">
        <f>INDEX(Hosts!$A:$O,MATCH(Places!$C208,Hosts!$A:$A,0),MATCH(Places!E$1,Hosts!$1:$1,0))</f>
        <v>0.43</v>
      </c>
      <c r="F208" s="87">
        <f>INDEX(Hosts!$A:$O,MATCH(Places!$C208,Hosts!$A:$A,0),MATCH(Places!F$1,Hosts!$1:$1,0))</f>
        <v>0.6</v>
      </c>
      <c r="G208" s="17" t="str">
        <f>INDEX(Hosts!$A:$O,MATCH(Places!$C208,Hosts!$A:$A,0),MATCH(Places!G$1,Hosts!$1:$1,0))</f>
        <v>No</v>
      </c>
      <c r="H208" s="17">
        <v>7</v>
      </c>
      <c r="I208" s="17" t="str">
        <f>INDEX(Neighborhoods!$A:$C,MATCH(Places!$H208,Neighborhoods!$A:$A,0),MATCH(Places!I$1,Neighborhoods!$1:$1,0))</f>
        <v>Brooklyn</v>
      </c>
      <c r="J208" s="17" t="str">
        <f>INDEX(Neighborhoods!$A:$C,MATCH(Places!$H208,Neighborhoods!$A:$A,0),MATCH(Places!J$1,Neighborhoods!$1:$1,0))</f>
        <v>Bedford-Stuyvesant</v>
      </c>
      <c r="K208" s="17" t="s">
        <v>1</v>
      </c>
      <c r="L208" s="17" t="str">
        <f t="shared" si="12"/>
        <v>Yes</v>
      </c>
      <c r="M208" s="17">
        <v>3</v>
      </c>
      <c r="N208" s="17" t="str" cm="1">
        <f t="array" ref="N208">_xlfn.IFS(M208&lt;=2,"Small",M208&lt;=5,"Medium",M208&gt;5,"Large")</f>
        <v>Medium</v>
      </c>
      <c r="O208" s="65">
        <v>55</v>
      </c>
      <c r="P208" s="87">
        <f t="shared" si="13"/>
        <v>0.03</v>
      </c>
      <c r="Q208" s="68">
        <v>4.59</v>
      </c>
      <c r="R208" s="68" t="str" cm="1">
        <f t="array" ref="R208">_xlfn.SWITCH(ROUND(Q208,0),5,"Excellent",4,"Good",3,"Ok","Bad")</f>
        <v>Excellent</v>
      </c>
      <c r="S208" s="17">
        <v>22</v>
      </c>
      <c r="T208" s="17" t="str">
        <f t="shared" si="14"/>
        <v>No</v>
      </c>
      <c r="U208" s="82">
        <v>41012</v>
      </c>
      <c r="V208" s="82">
        <v>43835</v>
      </c>
      <c r="W208" s="17">
        <v>0</v>
      </c>
      <c r="X208" s="17" t="str">
        <f t="shared" si="15"/>
        <v>Inactive</v>
      </c>
      <c r="Y208" s="17" t="s">
        <v>15615</v>
      </c>
      <c r="Z208" s="17"/>
    </row>
    <row r="209" spans="1:26" x14ac:dyDescent="0.25">
      <c r="A209">
        <v>208</v>
      </c>
      <c r="B209" s="17" t="s">
        <v>175</v>
      </c>
      <c r="C209" s="17">
        <v>313</v>
      </c>
      <c r="D209" s="17" t="str">
        <f>INDEX(Hosts!$A:$O,MATCH(Places!$C209,Hosts!$A:$A,0),MATCH(Places!D$1,Hosts!$1:$1,0))</f>
        <v>Within a day</v>
      </c>
      <c r="E209" s="87">
        <f>INDEX(Hosts!$A:$O,MATCH(Places!$C209,Hosts!$A:$A,0),MATCH(Places!E$1,Hosts!$1:$1,0))</f>
        <v>0.7</v>
      </c>
      <c r="F209" s="87">
        <f>INDEX(Hosts!$A:$O,MATCH(Places!$C209,Hosts!$A:$A,0),MATCH(Places!F$1,Hosts!$1:$1,0))</f>
        <v>0.74</v>
      </c>
      <c r="G209" s="17" t="str">
        <f>INDEX(Hosts!$A:$O,MATCH(Places!$C209,Hosts!$A:$A,0),MATCH(Places!G$1,Hosts!$1:$1,0))</f>
        <v>No</v>
      </c>
      <c r="H209" s="17">
        <v>12</v>
      </c>
      <c r="I209" s="17" t="str">
        <f>INDEX(Neighborhoods!$A:$C,MATCH(Places!$H209,Neighborhoods!$A:$A,0),MATCH(Places!I$1,Neighborhoods!$1:$1,0))</f>
        <v>Brooklyn</v>
      </c>
      <c r="J209" s="17" t="str">
        <f>INDEX(Neighborhoods!$A:$C,MATCH(Places!$H209,Neighborhoods!$A:$A,0),MATCH(Places!J$1,Neighborhoods!$1:$1,0))</f>
        <v>Williamsburg</v>
      </c>
      <c r="K209" s="17" t="s">
        <v>1</v>
      </c>
      <c r="L209" s="17" t="str">
        <f t="shared" si="12"/>
        <v>Yes</v>
      </c>
      <c r="M209" s="17">
        <v>2</v>
      </c>
      <c r="N209" s="17" t="str" cm="1">
        <f t="array" ref="N209">_xlfn.IFS(M209&lt;=2,"Small",M209&lt;=5,"Medium",M209&gt;5,"Large")</f>
        <v>Small</v>
      </c>
      <c r="O209" s="65">
        <v>75</v>
      </c>
      <c r="P209" s="87">
        <f t="shared" si="13"/>
        <v>0.03</v>
      </c>
      <c r="Q209" s="68">
        <v>4.63</v>
      </c>
      <c r="R209" s="68" t="str" cm="1">
        <f t="array" ref="R209">_xlfn.SWITCH(ROUND(Q209,0),5,"Excellent",4,"Good",3,"Ok","Bad")</f>
        <v>Excellent</v>
      </c>
      <c r="S209" s="17">
        <v>24</v>
      </c>
      <c r="T209" s="17" t="str">
        <f t="shared" si="14"/>
        <v>No</v>
      </c>
      <c r="U209" s="82">
        <v>41088</v>
      </c>
      <c r="V209" s="82">
        <v>41612</v>
      </c>
      <c r="W209" s="17">
        <v>0</v>
      </c>
      <c r="X209" s="17" t="str">
        <f t="shared" si="15"/>
        <v>Inactive</v>
      </c>
      <c r="Y209" s="17" t="s">
        <v>15615</v>
      </c>
      <c r="Z209" s="17"/>
    </row>
    <row r="210" spans="1:26" x14ac:dyDescent="0.25">
      <c r="A210">
        <v>209</v>
      </c>
      <c r="B210" s="17" t="s">
        <v>176</v>
      </c>
      <c r="C210" s="17">
        <v>479</v>
      </c>
      <c r="D210" s="17" t="str">
        <f>INDEX(Hosts!$A:$O,MATCH(Places!$C210,Hosts!$A:$A,0),MATCH(Places!D$1,Hosts!$1:$1,0))</f>
        <v>Within a few hours</v>
      </c>
      <c r="E210" s="87">
        <f>INDEX(Hosts!$A:$O,MATCH(Places!$C210,Hosts!$A:$A,0),MATCH(Places!E$1,Hosts!$1:$1,0))</f>
        <v>1</v>
      </c>
      <c r="F210" s="87">
        <f>INDEX(Hosts!$A:$O,MATCH(Places!$C210,Hosts!$A:$A,0),MATCH(Places!F$1,Hosts!$1:$1,0))</f>
        <v>1</v>
      </c>
      <c r="G210" s="17" t="str">
        <f>INDEX(Hosts!$A:$O,MATCH(Places!$C210,Hosts!$A:$A,0),MATCH(Places!G$1,Hosts!$1:$1,0))</f>
        <v>No</v>
      </c>
      <c r="H210" s="17">
        <v>7</v>
      </c>
      <c r="I210" s="17" t="str">
        <f>INDEX(Neighborhoods!$A:$C,MATCH(Places!$H210,Neighborhoods!$A:$A,0),MATCH(Places!I$1,Neighborhoods!$1:$1,0))</f>
        <v>Brooklyn</v>
      </c>
      <c r="J210" s="17" t="str">
        <f>INDEX(Neighborhoods!$A:$C,MATCH(Places!$H210,Neighborhoods!$A:$A,0),MATCH(Places!J$1,Neighborhoods!$1:$1,0))</f>
        <v>Bedford-Stuyvesant</v>
      </c>
      <c r="K210" s="17" t="s">
        <v>1</v>
      </c>
      <c r="L210" s="17" t="str">
        <f t="shared" si="12"/>
        <v>Yes</v>
      </c>
      <c r="M210" s="17">
        <v>2</v>
      </c>
      <c r="N210" s="17" t="str" cm="1">
        <f t="array" ref="N210">_xlfn.IFS(M210&lt;=2,"Small",M210&lt;=5,"Medium",M210&gt;5,"Large")</f>
        <v>Small</v>
      </c>
      <c r="O210" s="65">
        <v>55</v>
      </c>
      <c r="P210" s="87">
        <f t="shared" si="13"/>
        <v>0.03</v>
      </c>
      <c r="Q210" s="68">
        <v>4.75</v>
      </c>
      <c r="R210" s="68" t="str" cm="1">
        <f t="array" ref="R210">_xlfn.SWITCH(ROUND(Q210,0),5,"Excellent",4,"Good",3,"Ok","Bad")</f>
        <v>Excellent</v>
      </c>
      <c r="S210" s="17">
        <v>40</v>
      </c>
      <c r="T210" s="17" t="str">
        <f t="shared" si="14"/>
        <v>No</v>
      </c>
      <c r="U210" s="82">
        <v>43716</v>
      </c>
      <c r="V210" s="82">
        <v>43933</v>
      </c>
      <c r="W210" s="17">
        <v>0</v>
      </c>
      <c r="X210" s="17" t="str">
        <f t="shared" si="15"/>
        <v>Inactive</v>
      </c>
      <c r="Y210" s="17" t="s">
        <v>15616</v>
      </c>
      <c r="Z210" s="17"/>
    </row>
    <row r="211" spans="1:26" x14ac:dyDescent="0.25">
      <c r="A211">
        <v>210</v>
      </c>
      <c r="B211" s="17" t="s">
        <v>2060</v>
      </c>
      <c r="C211" s="17">
        <v>488</v>
      </c>
      <c r="D211" s="17" t="str">
        <f>INDEX(Hosts!$A:$O,MATCH(Places!$C211,Hosts!$A:$A,0),MATCH(Places!D$1,Hosts!$1:$1,0))</f>
        <v>Within a few hours</v>
      </c>
      <c r="E211" s="87">
        <f>INDEX(Hosts!$A:$O,MATCH(Places!$C211,Hosts!$A:$A,0),MATCH(Places!E$1,Hosts!$1:$1,0))</f>
        <v>0.93</v>
      </c>
      <c r="F211" s="87">
        <f>INDEX(Hosts!$A:$O,MATCH(Places!$C211,Hosts!$A:$A,0),MATCH(Places!F$1,Hosts!$1:$1,0))</f>
        <v>0.41</v>
      </c>
      <c r="G211" s="17" t="str">
        <f>INDEX(Hosts!$A:$O,MATCH(Places!$C211,Hosts!$A:$A,0),MATCH(Places!G$1,Hosts!$1:$1,0))</f>
        <v>Yes</v>
      </c>
      <c r="H211" s="17">
        <v>20</v>
      </c>
      <c r="I211" s="17" t="str">
        <f>INDEX(Neighborhoods!$A:$C,MATCH(Places!$H211,Neighborhoods!$A:$A,0),MATCH(Places!I$1,Neighborhoods!$1:$1,0))</f>
        <v>Manhattan</v>
      </c>
      <c r="J211" s="17" t="str">
        <f>INDEX(Neighborhoods!$A:$C,MATCH(Places!$H211,Neighborhoods!$A:$A,0),MATCH(Places!J$1,Neighborhoods!$1:$1,0))</f>
        <v>Upper West Side</v>
      </c>
      <c r="K211" s="17" t="s">
        <v>11822</v>
      </c>
      <c r="L211" s="17" t="str">
        <f t="shared" si="12"/>
        <v>No</v>
      </c>
      <c r="M211" s="17">
        <v>1</v>
      </c>
      <c r="N211" s="17" t="str" cm="1">
        <f t="array" ref="N211">_xlfn.IFS(M211&lt;=2,"Small",M211&lt;=5,"Medium",M211&gt;5,"Large")</f>
        <v>Small</v>
      </c>
      <c r="O211" s="65">
        <v>256</v>
      </c>
      <c r="P211" s="87">
        <f t="shared" si="13"/>
        <v>0.04</v>
      </c>
      <c r="Q211" s="68">
        <v>4.83</v>
      </c>
      <c r="R211" s="68" t="str" cm="1">
        <f t="array" ref="R211">_xlfn.SWITCH(ROUND(Q211,0),5,"Excellent",4,"Good",3,"Ok","Bad")</f>
        <v>Excellent</v>
      </c>
      <c r="S211" s="17">
        <v>12</v>
      </c>
      <c r="T211" s="17" t="str">
        <f t="shared" si="14"/>
        <v>No</v>
      </c>
      <c r="U211" s="82">
        <v>43734</v>
      </c>
      <c r="V211" s="82">
        <v>44043</v>
      </c>
      <c r="W211" s="17">
        <v>138</v>
      </c>
      <c r="X211" s="17" t="str">
        <f t="shared" si="15"/>
        <v>Active</v>
      </c>
      <c r="Y211" s="17" t="s">
        <v>15615</v>
      </c>
      <c r="Z211" s="17"/>
    </row>
    <row r="212" spans="1:26" x14ac:dyDescent="0.25">
      <c r="A212">
        <v>211</v>
      </c>
      <c r="B212" s="17" t="s">
        <v>14883</v>
      </c>
      <c r="C212" s="17">
        <v>492</v>
      </c>
      <c r="D212" s="17" t="str">
        <f>INDEX(Hosts!$A:$O,MATCH(Places!$C212,Hosts!$A:$A,0),MATCH(Places!D$1,Hosts!$1:$1,0))</f>
        <v>Within an hour</v>
      </c>
      <c r="E212" s="87">
        <f>INDEX(Hosts!$A:$O,MATCH(Places!$C212,Hosts!$A:$A,0),MATCH(Places!E$1,Hosts!$1:$1,0))</f>
        <v>1</v>
      </c>
      <c r="F212" s="87">
        <f>INDEX(Hosts!$A:$O,MATCH(Places!$C212,Hosts!$A:$A,0),MATCH(Places!F$1,Hosts!$1:$1,0))</f>
        <v>0.98</v>
      </c>
      <c r="G212" s="17" t="str">
        <f>INDEX(Hosts!$A:$O,MATCH(Places!$C212,Hosts!$A:$A,0),MATCH(Places!G$1,Hosts!$1:$1,0))</f>
        <v>Yes</v>
      </c>
      <c r="H212" s="17">
        <v>12</v>
      </c>
      <c r="I212" s="17" t="str">
        <f>INDEX(Neighborhoods!$A:$C,MATCH(Places!$H212,Neighborhoods!$A:$A,0),MATCH(Places!I$1,Neighborhoods!$1:$1,0))</f>
        <v>Brooklyn</v>
      </c>
      <c r="J212" s="17" t="str">
        <f>INDEX(Neighborhoods!$A:$C,MATCH(Places!$H212,Neighborhoods!$A:$A,0),MATCH(Places!J$1,Neighborhoods!$1:$1,0))</f>
        <v>Williamsburg</v>
      </c>
      <c r="K212" s="17" t="s">
        <v>11822</v>
      </c>
      <c r="L212" s="17" t="str">
        <f t="shared" si="12"/>
        <v>No</v>
      </c>
      <c r="M212" s="17">
        <v>2</v>
      </c>
      <c r="N212" s="17" t="str" cm="1">
        <f t="array" ref="N212">_xlfn.IFS(M212&lt;=2,"Small",M212&lt;=5,"Medium",M212&gt;5,"Large")</f>
        <v>Small</v>
      </c>
      <c r="O212" s="65">
        <v>85</v>
      </c>
      <c r="P212" s="87">
        <f t="shared" si="13"/>
        <v>0.03</v>
      </c>
      <c r="Q212" s="68">
        <v>4.97</v>
      </c>
      <c r="R212" s="68" t="str" cm="1">
        <f t="array" ref="R212">_xlfn.SWITCH(ROUND(Q212,0),5,"Excellent",4,"Good",3,"Ok","Bad")</f>
        <v>Excellent</v>
      </c>
      <c r="S212" s="17">
        <v>261</v>
      </c>
      <c r="T212" s="17" t="str">
        <f t="shared" si="14"/>
        <v>Yes</v>
      </c>
      <c r="U212" s="82">
        <v>41071</v>
      </c>
      <c r="V212" s="82">
        <v>43904</v>
      </c>
      <c r="W212" s="17">
        <v>349</v>
      </c>
      <c r="X212" s="17" t="str">
        <f t="shared" si="15"/>
        <v>Active</v>
      </c>
      <c r="Y212" s="17" t="s">
        <v>15615</v>
      </c>
      <c r="Z212" s="17"/>
    </row>
    <row r="213" spans="1:26" x14ac:dyDescent="0.25">
      <c r="A213">
        <v>212</v>
      </c>
      <c r="B213" s="17" t="s">
        <v>177</v>
      </c>
      <c r="C213" s="17">
        <v>496</v>
      </c>
      <c r="D213" s="17" t="str">
        <f>INDEX(Hosts!$A:$O,MATCH(Places!$C213,Hosts!$A:$A,0),MATCH(Places!D$1,Hosts!$1:$1,0))</f>
        <v>A few days or more</v>
      </c>
      <c r="E213" s="87">
        <f>INDEX(Hosts!$A:$O,MATCH(Places!$C213,Hosts!$A:$A,0),MATCH(Places!E$1,Hosts!$1:$1,0))</f>
        <v>0.14000000000000001</v>
      </c>
      <c r="F213" s="87">
        <f>INDEX(Hosts!$A:$O,MATCH(Places!$C213,Hosts!$A:$A,0),MATCH(Places!F$1,Hosts!$1:$1,0))</f>
        <v>0.4</v>
      </c>
      <c r="G213" s="17" t="str">
        <f>INDEX(Hosts!$A:$O,MATCH(Places!$C213,Hosts!$A:$A,0),MATCH(Places!G$1,Hosts!$1:$1,0))</f>
        <v>No</v>
      </c>
      <c r="H213" s="17">
        <v>8</v>
      </c>
      <c r="I213" s="17" t="str">
        <f>INDEX(Neighborhoods!$A:$C,MATCH(Places!$H213,Neighborhoods!$A:$A,0),MATCH(Places!I$1,Neighborhoods!$1:$1,0))</f>
        <v>Brooklyn</v>
      </c>
      <c r="J213" s="17" t="str">
        <f>INDEX(Neighborhoods!$A:$C,MATCH(Places!$H213,Neighborhoods!$A:$A,0),MATCH(Places!J$1,Neighborhoods!$1:$1,0))</f>
        <v>Bushwick</v>
      </c>
      <c r="K213" s="17" t="s">
        <v>1</v>
      </c>
      <c r="L213" s="17" t="str">
        <f t="shared" si="12"/>
        <v>Yes</v>
      </c>
      <c r="M213" s="17">
        <v>4</v>
      </c>
      <c r="N213" s="17" t="str" cm="1">
        <f t="array" ref="N213">_xlfn.IFS(M213&lt;=2,"Small",M213&lt;=5,"Medium",M213&gt;5,"Large")</f>
        <v>Medium</v>
      </c>
      <c r="O213" s="65">
        <v>67</v>
      </c>
      <c r="P213" s="87">
        <f t="shared" si="13"/>
        <v>0.03</v>
      </c>
      <c r="Q213" s="68">
        <v>4.88</v>
      </c>
      <c r="R213" s="68" t="str" cm="1">
        <f t="array" ref="R213">_xlfn.SWITCH(ROUND(Q213,0),5,"Excellent",4,"Good",3,"Ok","Bad")</f>
        <v>Excellent</v>
      </c>
      <c r="S213" s="17">
        <v>128</v>
      </c>
      <c r="T213" s="17" t="str">
        <f t="shared" si="14"/>
        <v>Yes</v>
      </c>
      <c r="U213" s="82">
        <v>41048</v>
      </c>
      <c r="V213" s="82">
        <v>43939</v>
      </c>
      <c r="W213" s="17">
        <v>317</v>
      </c>
      <c r="X213" s="17" t="str">
        <f t="shared" si="15"/>
        <v>Active</v>
      </c>
      <c r="Y213" s="17" t="s">
        <v>15615</v>
      </c>
      <c r="Z213" s="17"/>
    </row>
    <row r="214" spans="1:26" x14ac:dyDescent="0.25">
      <c r="A214">
        <v>213</v>
      </c>
      <c r="B214" s="17" t="s">
        <v>178</v>
      </c>
      <c r="C214" s="17">
        <v>429</v>
      </c>
      <c r="D214" s="17" t="str">
        <f>INDEX(Hosts!$A:$O,MATCH(Places!$C214,Hosts!$A:$A,0),MATCH(Places!D$1,Hosts!$1:$1,0))</f>
        <v>Within an hour</v>
      </c>
      <c r="E214" s="87">
        <f>INDEX(Hosts!$A:$O,MATCH(Places!$C214,Hosts!$A:$A,0),MATCH(Places!E$1,Hosts!$1:$1,0))</f>
        <v>0.92</v>
      </c>
      <c r="F214" s="87">
        <f>INDEX(Hosts!$A:$O,MATCH(Places!$C214,Hosts!$A:$A,0),MATCH(Places!F$1,Hosts!$1:$1,0))</f>
        <v>0.85</v>
      </c>
      <c r="G214" s="17" t="str">
        <f>INDEX(Hosts!$A:$O,MATCH(Places!$C214,Hosts!$A:$A,0),MATCH(Places!G$1,Hosts!$1:$1,0))</f>
        <v>No</v>
      </c>
      <c r="H214" s="17">
        <v>20</v>
      </c>
      <c r="I214" s="17" t="str">
        <f>INDEX(Neighborhoods!$A:$C,MATCH(Places!$H214,Neighborhoods!$A:$A,0),MATCH(Places!I$1,Neighborhoods!$1:$1,0))</f>
        <v>Manhattan</v>
      </c>
      <c r="J214" s="17" t="str">
        <f>INDEX(Neighborhoods!$A:$C,MATCH(Places!$H214,Neighborhoods!$A:$A,0),MATCH(Places!J$1,Neighborhoods!$1:$1,0))</f>
        <v>Upper West Side</v>
      </c>
      <c r="K214" s="17" t="s">
        <v>11822</v>
      </c>
      <c r="L214" s="17" t="str">
        <f t="shared" si="12"/>
        <v>No</v>
      </c>
      <c r="M214" s="17">
        <v>4</v>
      </c>
      <c r="N214" s="17" t="str" cm="1">
        <f t="array" ref="N214">_xlfn.IFS(M214&lt;=2,"Small",M214&lt;=5,"Medium",M214&gt;5,"Large")</f>
        <v>Medium</v>
      </c>
      <c r="O214" s="65">
        <v>89</v>
      </c>
      <c r="P214" s="87">
        <f t="shared" si="13"/>
        <v>0.03</v>
      </c>
      <c r="Q214" s="68">
        <v>4.33</v>
      </c>
      <c r="R214" s="68" t="str" cm="1">
        <f t="array" ref="R214">_xlfn.SWITCH(ROUND(Q214,0),5,"Excellent",4,"Good",3,"Ok","Bad")</f>
        <v>Good</v>
      </c>
      <c r="S214" s="17">
        <v>21</v>
      </c>
      <c r="T214" s="17" t="str">
        <f t="shared" si="14"/>
        <v>No</v>
      </c>
      <c r="U214" s="82">
        <v>41012</v>
      </c>
      <c r="V214" s="82">
        <v>44026</v>
      </c>
      <c r="W214" s="17">
        <v>351</v>
      </c>
      <c r="X214" s="17" t="str">
        <f t="shared" si="15"/>
        <v>Active</v>
      </c>
      <c r="Y214" s="17" t="s">
        <v>15615</v>
      </c>
      <c r="Z214" s="17"/>
    </row>
    <row r="215" spans="1:26" x14ac:dyDescent="0.25">
      <c r="A215">
        <v>214</v>
      </c>
      <c r="B215" s="17" t="s">
        <v>179</v>
      </c>
      <c r="C215" s="17">
        <v>502</v>
      </c>
      <c r="D215" s="17" t="str">
        <f>INDEX(Hosts!$A:$O,MATCH(Places!$C215,Hosts!$A:$A,0),MATCH(Places!D$1,Hosts!$1:$1,0))</f>
        <v>Within an hour</v>
      </c>
      <c r="E215" s="87">
        <f>INDEX(Hosts!$A:$O,MATCH(Places!$C215,Hosts!$A:$A,0),MATCH(Places!E$1,Hosts!$1:$1,0))</f>
        <v>1</v>
      </c>
      <c r="F215" s="87">
        <f>INDEX(Hosts!$A:$O,MATCH(Places!$C215,Hosts!$A:$A,0),MATCH(Places!F$1,Hosts!$1:$1,0))</f>
        <v>0.67</v>
      </c>
      <c r="G215" s="17" t="str">
        <f>INDEX(Hosts!$A:$O,MATCH(Places!$C215,Hosts!$A:$A,0),MATCH(Places!G$1,Hosts!$1:$1,0))</f>
        <v>Yes</v>
      </c>
      <c r="H215" s="17">
        <v>8</v>
      </c>
      <c r="I215" s="17" t="str">
        <f>INDEX(Neighborhoods!$A:$C,MATCH(Places!$H215,Neighborhoods!$A:$A,0),MATCH(Places!I$1,Neighborhoods!$1:$1,0))</f>
        <v>Brooklyn</v>
      </c>
      <c r="J215" s="17" t="str">
        <f>INDEX(Neighborhoods!$A:$C,MATCH(Places!$H215,Neighborhoods!$A:$A,0),MATCH(Places!J$1,Neighborhoods!$1:$1,0))</f>
        <v>Bushwick</v>
      </c>
      <c r="K215" s="17" t="s">
        <v>11822</v>
      </c>
      <c r="L215" s="17" t="str">
        <f t="shared" si="12"/>
        <v>No</v>
      </c>
      <c r="M215" s="17">
        <v>3</v>
      </c>
      <c r="N215" s="17" t="str" cm="1">
        <f t="array" ref="N215">_xlfn.IFS(M215&lt;=2,"Small",M215&lt;=5,"Medium",M215&gt;5,"Large")</f>
        <v>Medium</v>
      </c>
      <c r="O215" s="65">
        <v>120</v>
      </c>
      <c r="P215" s="87">
        <f t="shared" si="13"/>
        <v>0.03</v>
      </c>
      <c r="Q215" s="68">
        <v>4.9000000000000004</v>
      </c>
      <c r="R215" s="68" t="str" cm="1">
        <f t="array" ref="R215">_xlfn.SWITCH(ROUND(Q215,0),5,"Excellent",4,"Good",3,"Ok","Bad")</f>
        <v>Excellent</v>
      </c>
      <c r="S215" s="17">
        <v>60</v>
      </c>
      <c r="T215" s="17" t="str">
        <f t="shared" si="14"/>
        <v>No</v>
      </c>
      <c r="U215" s="82">
        <v>41038</v>
      </c>
      <c r="V215" s="82">
        <v>44028</v>
      </c>
      <c r="W215" s="17">
        <v>30</v>
      </c>
      <c r="X215" s="17" t="str">
        <f t="shared" si="15"/>
        <v>Active</v>
      </c>
      <c r="Y215" s="17" t="s">
        <v>15615</v>
      </c>
      <c r="Z215" s="17"/>
    </row>
    <row r="216" spans="1:26" x14ac:dyDescent="0.25">
      <c r="A216">
        <v>215</v>
      </c>
      <c r="B216" s="17" t="s">
        <v>180</v>
      </c>
      <c r="C216" s="17">
        <v>505</v>
      </c>
      <c r="D216" s="17" t="str">
        <f>INDEX(Hosts!$A:$O,MATCH(Places!$C216,Hosts!$A:$A,0),MATCH(Places!D$1,Hosts!$1:$1,0))</f>
        <v>Within a few hours</v>
      </c>
      <c r="E216" s="87">
        <f>INDEX(Hosts!$A:$O,MATCH(Places!$C216,Hosts!$A:$A,0),MATCH(Places!E$1,Hosts!$1:$1,0))</f>
        <v>1</v>
      </c>
      <c r="F216" s="87">
        <f>INDEX(Hosts!$A:$O,MATCH(Places!$C216,Hosts!$A:$A,0),MATCH(Places!F$1,Hosts!$1:$1,0))</f>
        <v>0.96</v>
      </c>
      <c r="G216" s="17" t="str">
        <f>INDEX(Hosts!$A:$O,MATCH(Places!$C216,Hosts!$A:$A,0),MATCH(Places!G$1,Hosts!$1:$1,0))</f>
        <v>Yes</v>
      </c>
      <c r="H216" s="17">
        <v>16</v>
      </c>
      <c r="I216" s="17" t="str">
        <f>INDEX(Neighborhoods!$A:$C,MATCH(Places!$H216,Neighborhoods!$A:$A,0),MATCH(Places!I$1,Neighborhoods!$1:$1,0))</f>
        <v>Manhattan</v>
      </c>
      <c r="J216" s="17" t="str">
        <f>INDEX(Neighborhoods!$A:$C,MATCH(Places!$H216,Neighborhoods!$A:$A,0),MATCH(Places!J$1,Neighborhoods!$1:$1,0))</f>
        <v>Harlem</v>
      </c>
      <c r="K216" s="17" t="s">
        <v>11822</v>
      </c>
      <c r="L216" s="17" t="str">
        <f t="shared" si="12"/>
        <v>No</v>
      </c>
      <c r="M216" s="17">
        <v>3</v>
      </c>
      <c r="N216" s="17" t="str" cm="1">
        <f t="array" ref="N216">_xlfn.IFS(M216&lt;=2,"Small",M216&lt;=5,"Medium",M216&gt;5,"Large")</f>
        <v>Medium</v>
      </c>
      <c r="O216" s="65">
        <v>135</v>
      </c>
      <c r="P216" s="87">
        <f t="shared" si="13"/>
        <v>0.03</v>
      </c>
      <c r="Q216" s="68">
        <v>4.78</v>
      </c>
      <c r="R216" s="68" t="str" cm="1">
        <f t="array" ref="R216">_xlfn.SWITCH(ROUND(Q216,0),5,"Excellent",4,"Good",3,"Ok","Bad")</f>
        <v>Excellent</v>
      </c>
      <c r="S216" s="17">
        <v>27</v>
      </c>
      <c r="T216" s="17" t="str">
        <f t="shared" si="14"/>
        <v>No</v>
      </c>
      <c r="U216" s="82">
        <v>40995</v>
      </c>
      <c r="V216" s="82">
        <v>43839</v>
      </c>
      <c r="W216" s="17">
        <v>364</v>
      </c>
      <c r="X216" s="17" t="str">
        <f t="shared" si="15"/>
        <v>Active</v>
      </c>
      <c r="Y216" s="17" t="s">
        <v>15615</v>
      </c>
      <c r="Z216" s="17"/>
    </row>
    <row r="217" spans="1:26" x14ac:dyDescent="0.25">
      <c r="A217">
        <v>216</v>
      </c>
      <c r="B217" s="17" t="s">
        <v>181</v>
      </c>
      <c r="C217" s="17">
        <v>507</v>
      </c>
      <c r="D217" s="17" t="str">
        <f>INDEX(Hosts!$A:$O,MATCH(Places!$C217,Hosts!$A:$A,0),MATCH(Places!D$1,Hosts!$1:$1,0))</f>
        <v>Within a few hours</v>
      </c>
      <c r="E217" s="87">
        <f>INDEX(Hosts!$A:$O,MATCH(Places!$C217,Hosts!$A:$A,0),MATCH(Places!E$1,Hosts!$1:$1,0))</f>
        <v>1</v>
      </c>
      <c r="F217" s="87">
        <f>INDEX(Hosts!$A:$O,MATCH(Places!$C217,Hosts!$A:$A,0),MATCH(Places!F$1,Hosts!$1:$1,0))</f>
        <v>0.76</v>
      </c>
      <c r="G217" s="17" t="str">
        <f>INDEX(Hosts!$A:$O,MATCH(Places!$C217,Hosts!$A:$A,0),MATCH(Places!G$1,Hosts!$1:$1,0))</f>
        <v>Yes</v>
      </c>
      <c r="H217" s="17">
        <v>12</v>
      </c>
      <c r="I217" s="17" t="str">
        <f>INDEX(Neighborhoods!$A:$C,MATCH(Places!$H217,Neighborhoods!$A:$A,0),MATCH(Places!I$1,Neighborhoods!$1:$1,0))</f>
        <v>Brooklyn</v>
      </c>
      <c r="J217" s="17" t="str">
        <f>INDEX(Neighborhoods!$A:$C,MATCH(Places!$H217,Neighborhoods!$A:$A,0),MATCH(Places!J$1,Neighborhoods!$1:$1,0))</f>
        <v>Williamsburg</v>
      </c>
      <c r="K217" s="17" t="s">
        <v>11822</v>
      </c>
      <c r="L217" s="17" t="str">
        <f t="shared" si="12"/>
        <v>No</v>
      </c>
      <c r="M217" s="17">
        <v>5</v>
      </c>
      <c r="N217" s="17" t="str" cm="1">
        <f t="array" ref="N217">_xlfn.IFS(M217&lt;=2,"Small",M217&lt;=5,"Medium",M217&gt;5,"Large")</f>
        <v>Medium</v>
      </c>
      <c r="O217" s="65">
        <v>225</v>
      </c>
      <c r="P217" s="87">
        <f t="shared" si="13"/>
        <v>0.04</v>
      </c>
      <c r="Q217" s="68">
        <v>4.7699999999999996</v>
      </c>
      <c r="R217" s="68" t="str" cm="1">
        <f t="array" ref="R217">_xlfn.SWITCH(ROUND(Q217,0),5,"Excellent",4,"Good",3,"Ok","Bad")</f>
        <v>Excellent</v>
      </c>
      <c r="S217" s="17">
        <v>260</v>
      </c>
      <c r="T217" s="17" t="str">
        <f t="shared" si="14"/>
        <v>No</v>
      </c>
      <c r="U217" s="82">
        <v>43358</v>
      </c>
      <c r="V217" s="82">
        <v>44057</v>
      </c>
      <c r="W217" s="17">
        <v>0</v>
      </c>
      <c r="X217" s="17" t="str">
        <f t="shared" si="15"/>
        <v>Inactive</v>
      </c>
      <c r="Y217" s="17" t="s">
        <v>15615</v>
      </c>
      <c r="Z217" s="17"/>
    </row>
    <row r="218" spans="1:26" x14ac:dyDescent="0.25">
      <c r="A218">
        <v>217</v>
      </c>
      <c r="B218" s="17" t="s">
        <v>14162</v>
      </c>
      <c r="C218" s="17">
        <v>366</v>
      </c>
      <c r="D218" s="17" t="str">
        <f>INDEX(Hosts!$A:$O,MATCH(Places!$C218,Hosts!$A:$A,0),MATCH(Places!D$1,Hosts!$1:$1,0))</f>
        <v>Within a few hours</v>
      </c>
      <c r="E218" s="87">
        <f>INDEX(Hosts!$A:$O,MATCH(Places!$C218,Hosts!$A:$A,0),MATCH(Places!E$1,Hosts!$1:$1,0))</f>
        <v>1</v>
      </c>
      <c r="F218" s="87">
        <f>INDEX(Hosts!$A:$O,MATCH(Places!$C218,Hosts!$A:$A,0),MATCH(Places!F$1,Hosts!$1:$1,0))</f>
        <v>0.69</v>
      </c>
      <c r="G218" s="17" t="str">
        <f>INDEX(Hosts!$A:$O,MATCH(Places!$C218,Hosts!$A:$A,0),MATCH(Places!G$1,Hosts!$1:$1,0))</f>
        <v>No</v>
      </c>
      <c r="H218" s="17">
        <v>12</v>
      </c>
      <c r="I218" s="17" t="str">
        <f>INDEX(Neighborhoods!$A:$C,MATCH(Places!$H218,Neighborhoods!$A:$A,0),MATCH(Places!I$1,Neighborhoods!$1:$1,0))</f>
        <v>Brooklyn</v>
      </c>
      <c r="J218" s="17" t="str">
        <f>INDEX(Neighborhoods!$A:$C,MATCH(Places!$H218,Neighborhoods!$A:$A,0),MATCH(Places!J$1,Neighborhoods!$1:$1,0))</f>
        <v>Williamsburg</v>
      </c>
      <c r="K218" s="17" t="s">
        <v>11822</v>
      </c>
      <c r="L218" s="17" t="str">
        <f t="shared" si="12"/>
        <v>No</v>
      </c>
      <c r="M218" s="17">
        <v>5</v>
      </c>
      <c r="N218" s="17" t="str" cm="1">
        <f t="array" ref="N218">_xlfn.IFS(M218&lt;=2,"Small",M218&lt;=5,"Medium",M218&gt;5,"Large")</f>
        <v>Medium</v>
      </c>
      <c r="O218" s="65">
        <v>225</v>
      </c>
      <c r="P218" s="87">
        <f t="shared" si="13"/>
        <v>0.04</v>
      </c>
      <c r="Q218" s="68">
        <v>4.7699999999999996</v>
      </c>
      <c r="R218" s="68" t="str" cm="1">
        <f t="array" ref="R218">_xlfn.SWITCH(ROUND(Q218,0),5,"Excellent",4,"Good",3,"Ok","Bad")</f>
        <v>Excellent</v>
      </c>
      <c r="S218" s="17">
        <v>56</v>
      </c>
      <c r="T218" s="17" t="str">
        <f t="shared" si="14"/>
        <v>No</v>
      </c>
      <c r="U218" s="82">
        <v>41010</v>
      </c>
      <c r="V218" s="82">
        <v>43982</v>
      </c>
      <c r="W218" s="17">
        <v>80</v>
      </c>
      <c r="X218" s="17" t="str">
        <f t="shared" si="15"/>
        <v>Active</v>
      </c>
      <c r="Y218" s="17" t="s">
        <v>15615</v>
      </c>
      <c r="Z218" s="17"/>
    </row>
    <row r="219" spans="1:26" x14ac:dyDescent="0.25">
      <c r="A219">
        <v>218</v>
      </c>
      <c r="B219" s="17" t="s">
        <v>182</v>
      </c>
      <c r="C219" s="17">
        <v>74</v>
      </c>
      <c r="D219" s="17" t="str">
        <f>INDEX(Hosts!$A:$O,MATCH(Places!$C219,Hosts!$A:$A,0),MATCH(Places!D$1,Hosts!$1:$1,0))</f>
        <v>Within a few hours</v>
      </c>
      <c r="E219" s="87">
        <f>INDEX(Hosts!$A:$O,MATCH(Places!$C219,Hosts!$A:$A,0),MATCH(Places!E$1,Hosts!$1:$1,0))</f>
        <v>1</v>
      </c>
      <c r="F219" s="87">
        <f>INDEX(Hosts!$A:$O,MATCH(Places!$C219,Hosts!$A:$A,0),MATCH(Places!F$1,Hosts!$1:$1,0))</f>
        <v>1</v>
      </c>
      <c r="G219" s="17" t="str">
        <f>INDEX(Hosts!$A:$O,MATCH(Places!$C219,Hosts!$A:$A,0),MATCH(Places!G$1,Hosts!$1:$1,0))</f>
        <v>Yes</v>
      </c>
      <c r="H219" s="17">
        <v>19</v>
      </c>
      <c r="I219" s="17" t="str">
        <f>INDEX(Neighborhoods!$A:$C,MATCH(Places!$H219,Neighborhoods!$A:$A,0),MATCH(Places!I$1,Neighborhoods!$1:$1,0))</f>
        <v>Manhattan</v>
      </c>
      <c r="J219" s="17" t="str">
        <f>INDEX(Neighborhoods!$A:$C,MATCH(Places!$H219,Neighborhoods!$A:$A,0),MATCH(Places!J$1,Neighborhoods!$1:$1,0))</f>
        <v>Upper East Side</v>
      </c>
      <c r="K219" s="17" t="s">
        <v>11822</v>
      </c>
      <c r="L219" s="17" t="str">
        <f t="shared" si="12"/>
        <v>No</v>
      </c>
      <c r="M219" s="17">
        <v>2</v>
      </c>
      <c r="N219" s="17" t="str" cm="1">
        <f t="array" ref="N219">_xlfn.IFS(M219&lt;=2,"Small",M219&lt;=5,"Medium",M219&gt;5,"Large")</f>
        <v>Small</v>
      </c>
      <c r="O219" s="65">
        <v>219</v>
      </c>
      <c r="P219" s="87">
        <f t="shared" si="13"/>
        <v>0.04</v>
      </c>
      <c r="Q219" s="68">
        <v>4.9000000000000004</v>
      </c>
      <c r="R219" s="68" t="str" cm="1">
        <f t="array" ref="R219">_xlfn.SWITCH(ROUND(Q219,0),5,"Excellent",4,"Good",3,"Ok","Bad")</f>
        <v>Excellent</v>
      </c>
      <c r="S219" s="17">
        <v>112</v>
      </c>
      <c r="T219" s="17" t="str">
        <f t="shared" si="14"/>
        <v>Yes</v>
      </c>
      <c r="U219" s="82">
        <v>40992</v>
      </c>
      <c r="V219" s="82">
        <v>43814</v>
      </c>
      <c r="W219" s="17">
        <v>267</v>
      </c>
      <c r="X219" s="17" t="str">
        <f t="shared" si="15"/>
        <v>Active</v>
      </c>
      <c r="Y219" s="17" t="s">
        <v>15615</v>
      </c>
      <c r="Z219" s="17"/>
    </row>
    <row r="220" spans="1:26" x14ac:dyDescent="0.25">
      <c r="A220">
        <v>219</v>
      </c>
      <c r="B220" s="17" t="s">
        <v>183</v>
      </c>
      <c r="C220" s="17">
        <v>510</v>
      </c>
      <c r="D220" s="17" t="str">
        <f>INDEX(Hosts!$A:$O,MATCH(Places!$C220,Hosts!$A:$A,0),MATCH(Places!D$1,Hosts!$1:$1,0))</f>
        <v>Within a few hours</v>
      </c>
      <c r="E220" s="87">
        <f>INDEX(Hosts!$A:$O,MATCH(Places!$C220,Hosts!$A:$A,0),MATCH(Places!E$1,Hosts!$1:$1,0))</f>
        <v>1</v>
      </c>
      <c r="F220" s="87">
        <f>INDEX(Hosts!$A:$O,MATCH(Places!$C220,Hosts!$A:$A,0),MATCH(Places!F$1,Hosts!$1:$1,0))</f>
        <v>0.96</v>
      </c>
      <c r="G220" s="17" t="str">
        <f>INDEX(Hosts!$A:$O,MATCH(Places!$C220,Hosts!$A:$A,0),MATCH(Places!G$1,Hosts!$1:$1,0))</f>
        <v>Yes</v>
      </c>
      <c r="H220" s="17">
        <v>18</v>
      </c>
      <c r="I220" s="17" t="str">
        <f>INDEX(Neighborhoods!$A:$C,MATCH(Places!$H220,Neighborhoods!$A:$A,0),MATCH(Places!I$1,Neighborhoods!$1:$1,0))</f>
        <v>Manhattan</v>
      </c>
      <c r="J220" s="17" t="str">
        <f>INDEX(Neighborhoods!$A:$C,MATCH(Places!$H220,Neighborhoods!$A:$A,0),MATCH(Places!J$1,Neighborhoods!$1:$1,0))</f>
        <v>Midtown</v>
      </c>
      <c r="K220" s="17" t="s">
        <v>11822</v>
      </c>
      <c r="L220" s="17" t="str">
        <f t="shared" si="12"/>
        <v>No</v>
      </c>
      <c r="M220" s="17">
        <v>4</v>
      </c>
      <c r="N220" s="17" t="str" cm="1">
        <f t="array" ref="N220">_xlfn.IFS(M220&lt;=2,"Small",M220&lt;=5,"Medium",M220&gt;5,"Large")</f>
        <v>Medium</v>
      </c>
      <c r="O220" s="65">
        <v>249</v>
      </c>
      <c r="P220" s="87">
        <f t="shared" si="13"/>
        <v>0.04</v>
      </c>
      <c r="Q220" s="68">
        <v>4.76</v>
      </c>
      <c r="R220" s="68" t="str" cm="1">
        <f t="array" ref="R220">_xlfn.SWITCH(ROUND(Q220,0),5,"Excellent",4,"Good",3,"Ok","Bad")</f>
        <v>Excellent</v>
      </c>
      <c r="S220" s="17">
        <v>29</v>
      </c>
      <c r="T220" s="17" t="str">
        <f t="shared" si="14"/>
        <v>No</v>
      </c>
      <c r="U220" s="82">
        <v>41545</v>
      </c>
      <c r="V220" s="82">
        <v>43917</v>
      </c>
      <c r="W220" s="17">
        <v>127</v>
      </c>
      <c r="X220" s="17" t="str">
        <f t="shared" si="15"/>
        <v>Active</v>
      </c>
      <c r="Y220" s="17" t="s">
        <v>15615</v>
      </c>
      <c r="Z220" s="17"/>
    </row>
    <row r="221" spans="1:26" x14ac:dyDescent="0.25">
      <c r="A221">
        <v>220</v>
      </c>
      <c r="B221" s="17" t="s">
        <v>15332</v>
      </c>
      <c r="C221" s="17">
        <v>331</v>
      </c>
      <c r="D221" s="17" t="str">
        <f>INDEX(Hosts!$A:$O,MATCH(Places!$C221,Hosts!$A:$A,0),MATCH(Places!D$1,Hosts!$1:$1,0))</f>
        <v>Within a few hours</v>
      </c>
      <c r="E221" s="87">
        <f>INDEX(Hosts!$A:$O,MATCH(Places!$C221,Hosts!$A:$A,0),MATCH(Places!E$1,Hosts!$1:$1,0))</f>
        <v>1</v>
      </c>
      <c r="F221" s="87">
        <f>INDEX(Hosts!$A:$O,MATCH(Places!$C221,Hosts!$A:$A,0),MATCH(Places!F$1,Hosts!$1:$1,0))</f>
        <v>0.84</v>
      </c>
      <c r="G221" s="17" t="str">
        <f>INDEX(Hosts!$A:$O,MATCH(Places!$C221,Hosts!$A:$A,0),MATCH(Places!G$1,Hosts!$1:$1,0))</f>
        <v>No</v>
      </c>
      <c r="H221" s="17">
        <v>9</v>
      </c>
      <c r="I221" s="17" t="str">
        <f>INDEX(Neighborhoods!$A:$C,MATCH(Places!$H221,Neighborhoods!$A:$A,0),MATCH(Places!I$1,Neighborhoods!$1:$1,0))</f>
        <v>Brooklyn</v>
      </c>
      <c r="J221" s="17" t="str">
        <f>INDEX(Neighborhoods!$A:$C,MATCH(Places!$H221,Neighborhoods!$A:$A,0),MATCH(Places!J$1,Neighborhoods!$1:$1,0))</f>
        <v>Crown Heights</v>
      </c>
      <c r="K221" s="17" t="s">
        <v>11822</v>
      </c>
      <c r="L221" s="17" t="str">
        <f t="shared" si="12"/>
        <v>No</v>
      </c>
      <c r="M221" s="17">
        <v>6</v>
      </c>
      <c r="N221" s="17" t="str" cm="1">
        <f t="array" ref="N221">_xlfn.IFS(M221&lt;=2,"Small",M221&lt;=5,"Medium",M221&gt;5,"Large")</f>
        <v>Large</v>
      </c>
      <c r="O221" s="65">
        <v>185</v>
      </c>
      <c r="P221" s="87">
        <f t="shared" si="13"/>
        <v>0.03</v>
      </c>
      <c r="Q221" s="68">
        <v>4.7699999999999996</v>
      </c>
      <c r="R221" s="68" t="str" cm="1">
        <f t="array" ref="R221">_xlfn.SWITCH(ROUND(Q221,0),5,"Excellent",4,"Good",3,"Ok","Bad")</f>
        <v>Excellent</v>
      </c>
      <c r="S221" s="17">
        <v>26</v>
      </c>
      <c r="T221" s="17" t="str">
        <f t="shared" si="14"/>
        <v>No</v>
      </c>
      <c r="U221" s="82">
        <v>40987</v>
      </c>
      <c r="V221" s="82">
        <v>43825</v>
      </c>
      <c r="W221" s="17">
        <v>179</v>
      </c>
      <c r="X221" s="17" t="str">
        <f t="shared" si="15"/>
        <v>Active</v>
      </c>
      <c r="Y221" s="17" t="s">
        <v>15615</v>
      </c>
      <c r="Z221" s="17"/>
    </row>
    <row r="222" spans="1:26" x14ac:dyDescent="0.25">
      <c r="A222">
        <v>221</v>
      </c>
      <c r="B222" s="17" t="s">
        <v>184</v>
      </c>
      <c r="C222" s="17">
        <v>517</v>
      </c>
      <c r="D222" s="17" t="str">
        <f>INDEX(Hosts!$A:$O,MATCH(Places!$C222,Hosts!$A:$A,0),MATCH(Places!D$1,Hosts!$1:$1,0))</f>
        <v>Within a few hours</v>
      </c>
      <c r="E222" s="87">
        <f>INDEX(Hosts!$A:$O,MATCH(Places!$C222,Hosts!$A:$A,0),MATCH(Places!E$1,Hosts!$1:$1,0))</f>
        <v>1</v>
      </c>
      <c r="F222" s="87">
        <f>INDEX(Hosts!$A:$O,MATCH(Places!$C222,Hosts!$A:$A,0),MATCH(Places!F$1,Hosts!$1:$1,0))</f>
        <v>0.54</v>
      </c>
      <c r="G222" s="17" t="str">
        <f>INDEX(Hosts!$A:$O,MATCH(Places!$C222,Hosts!$A:$A,0),MATCH(Places!G$1,Hosts!$1:$1,0))</f>
        <v>Yes</v>
      </c>
      <c r="H222" s="17">
        <v>12</v>
      </c>
      <c r="I222" s="17" t="str">
        <f>INDEX(Neighborhoods!$A:$C,MATCH(Places!$H222,Neighborhoods!$A:$A,0),MATCH(Places!I$1,Neighborhoods!$1:$1,0))</f>
        <v>Brooklyn</v>
      </c>
      <c r="J222" s="17" t="str">
        <f>INDEX(Neighborhoods!$A:$C,MATCH(Places!$H222,Neighborhoods!$A:$A,0),MATCH(Places!J$1,Neighborhoods!$1:$1,0))</f>
        <v>Williamsburg</v>
      </c>
      <c r="K222" s="17" t="s">
        <v>1</v>
      </c>
      <c r="L222" s="17" t="str">
        <f t="shared" si="12"/>
        <v>Yes</v>
      </c>
      <c r="M222" s="17">
        <v>2</v>
      </c>
      <c r="N222" s="17" t="str" cm="1">
        <f t="array" ref="N222">_xlfn.IFS(M222&lt;=2,"Small",M222&lt;=5,"Medium",M222&gt;5,"Large")</f>
        <v>Small</v>
      </c>
      <c r="O222" s="65">
        <v>89</v>
      </c>
      <c r="P222" s="87">
        <f t="shared" si="13"/>
        <v>0.03</v>
      </c>
      <c r="Q222" s="68">
        <v>4.76</v>
      </c>
      <c r="R222" s="68" t="str" cm="1">
        <f t="array" ref="R222">_xlfn.SWITCH(ROUND(Q222,0),5,"Excellent",4,"Good",3,"Ok","Bad")</f>
        <v>Excellent</v>
      </c>
      <c r="S222" s="17">
        <v>49</v>
      </c>
      <c r="T222" s="17" t="str">
        <f t="shared" si="14"/>
        <v>No</v>
      </c>
      <c r="U222" s="82">
        <v>40990</v>
      </c>
      <c r="V222" s="82">
        <v>43890</v>
      </c>
      <c r="W222" s="17">
        <v>179</v>
      </c>
      <c r="X222" s="17" t="str">
        <f t="shared" si="15"/>
        <v>Active</v>
      </c>
      <c r="Y222" s="17" t="s">
        <v>15615</v>
      </c>
      <c r="Z222" s="17"/>
    </row>
    <row r="223" spans="1:26" x14ac:dyDescent="0.25">
      <c r="A223">
        <v>222</v>
      </c>
      <c r="B223" s="17" t="s">
        <v>185</v>
      </c>
      <c r="C223" s="17">
        <v>518</v>
      </c>
      <c r="D223" s="17" t="str">
        <f>INDEX(Hosts!$A:$O,MATCH(Places!$C223,Hosts!$A:$A,0),MATCH(Places!D$1,Hosts!$1:$1,0))</f>
        <v>Within an hour</v>
      </c>
      <c r="E223" s="87">
        <f>INDEX(Hosts!$A:$O,MATCH(Places!$C223,Hosts!$A:$A,0),MATCH(Places!E$1,Hosts!$1:$1,0))</f>
        <v>0.67</v>
      </c>
      <c r="F223" s="87">
        <f>INDEX(Hosts!$A:$O,MATCH(Places!$C223,Hosts!$A:$A,0),MATCH(Places!F$1,Hosts!$1:$1,0))</f>
        <v>0.88</v>
      </c>
      <c r="G223" s="17" t="str">
        <f>INDEX(Hosts!$A:$O,MATCH(Places!$C223,Hosts!$A:$A,0),MATCH(Places!G$1,Hosts!$1:$1,0))</f>
        <v>Yes</v>
      </c>
      <c r="H223" s="17">
        <v>17</v>
      </c>
      <c r="I223" s="17" t="str">
        <f>INDEX(Neighborhoods!$A:$C,MATCH(Places!$H223,Neighborhoods!$A:$A,0),MATCH(Places!I$1,Neighborhoods!$1:$1,0))</f>
        <v>Manhattan</v>
      </c>
      <c r="J223" s="17" t="str">
        <f>INDEX(Neighborhoods!$A:$C,MATCH(Places!$H223,Neighborhoods!$A:$A,0),MATCH(Places!J$1,Neighborhoods!$1:$1,0))</f>
        <v>Hell's Kitchen</v>
      </c>
      <c r="K223" s="17" t="s">
        <v>1</v>
      </c>
      <c r="L223" s="17" t="str">
        <f t="shared" si="12"/>
        <v>Yes</v>
      </c>
      <c r="M223" s="17">
        <v>1</v>
      </c>
      <c r="N223" s="17" t="str" cm="1">
        <f t="array" ref="N223">_xlfn.IFS(M223&lt;=2,"Small",M223&lt;=5,"Medium",M223&gt;5,"Large")</f>
        <v>Small</v>
      </c>
      <c r="O223" s="65">
        <v>85</v>
      </c>
      <c r="P223" s="87">
        <f t="shared" si="13"/>
        <v>0.03</v>
      </c>
      <c r="Q223" s="68">
        <v>4.8899999999999997</v>
      </c>
      <c r="R223" s="68" t="str" cm="1">
        <f t="array" ref="R223">_xlfn.SWITCH(ROUND(Q223,0),5,"Excellent",4,"Good",3,"Ok","Bad")</f>
        <v>Excellent</v>
      </c>
      <c r="S223" s="17">
        <v>146</v>
      </c>
      <c r="T223" s="17" t="str">
        <f t="shared" si="14"/>
        <v>Yes</v>
      </c>
      <c r="U223" s="82">
        <v>41978</v>
      </c>
      <c r="V223" s="82">
        <v>43915</v>
      </c>
      <c r="W223" s="17">
        <v>365</v>
      </c>
      <c r="X223" s="17" t="str">
        <f t="shared" si="15"/>
        <v>Active</v>
      </c>
      <c r="Y223" s="17" t="s">
        <v>15615</v>
      </c>
      <c r="Z223" s="17"/>
    </row>
    <row r="224" spans="1:26" x14ac:dyDescent="0.25">
      <c r="A224">
        <v>223</v>
      </c>
      <c r="B224" s="17" t="s">
        <v>14435</v>
      </c>
      <c r="C224" s="17">
        <v>531</v>
      </c>
      <c r="D224" s="17" t="str">
        <f>INDEX(Hosts!$A:$O,MATCH(Places!$C224,Hosts!$A:$A,0),MATCH(Places!D$1,Hosts!$1:$1,0))</f>
        <v>Within an hour</v>
      </c>
      <c r="E224" s="87">
        <f>INDEX(Hosts!$A:$O,MATCH(Places!$C224,Hosts!$A:$A,0),MATCH(Places!E$1,Hosts!$1:$1,0))</f>
        <v>1</v>
      </c>
      <c r="F224" s="87">
        <f>INDEX(Hosts!$A:$O,MATCH(Places!$C224,Hosts!$A:$A,0),MATCH(Places!F$1,Hosts!$1:$1,0))</f>
        <v>1</v>
      </c>
      <c r="G224" s="17" t="str">
        <f>INDEX(Hosts!$A:$O,MATCH(Places!$C224,Hosts!$A:$A,0),MATCH(Places!G$1,Hosts!$1:$1,0))</f>
        <v>Yes</v>
      </c>
      <c r="H224" s="17">
        <v>17</v>
      </c>
      <c r="I224" s="17" t="str">
        <f>INDEX(Neighborhoods!$A:$C,MATCH(Places!$H224,Neighborhoods!$A:$A,0),MATCH(Places!I$1,Neighborhoods!$1:$1,0))</f>
        <v>Manhattan</v>
      </c>
      <c r="J224" s="17" t="str">
        <f>INDEX(Neighborhoods!$A:$C,MATCH(Places!$H224,Neighborhoods!$A:$A,0),MATCH(Places!J$1,Neighborhoods!$1:$1,0))</f>
        <v>Hell's Kitchen</v>
      </c>
      <c r="K224" s="17" t="s">
        <v>1</v>
      </c>
      <c r="L224" s="17" t="str">
        <f t="shared" si="12"/>
        <v>Yes</v>
      </c>
      <c r="M224" s="17">
        <v>2</v>
      </c>
      <c r="N224" s="17" t="str" cm="1">
        <f t="array" ref="N224">_xlfn.IFS(M224&lt;=2,"Small",M224&lt;=5,"Medium",M224&gt;5,"Large")</f>
        <v>Small</v>
      </c>
      <c r="O224" s="65">
        <v>71</v>
      </c>
      <c r="P224" s="87">
        <f t="shared" si="13"/>
        <v>0.03</v>
      </c>
      <c r="Q224" s="68">
        <v>4.9000000000000004</v>
      </c>
      <c r="R224" s="68" t="str" cm="1">
        <f t="array" ref="R224">_xlfn.SWITCH(ROUND(Q224,0),5,"Excellent",4,"Good",3,"Ok","Bad")</f>
        <v>Excellent</v>
      </c>
      <c r="S224" s="17">
        <v>78</v>
      </c>
      <c r="T224" s="17" t="str">
        <f t="shared" si="14"/>
        <v>No</v>
      </c>
      <c r="U224" s="82">
        <v>41211</v>
      </c>
      <c r="V224" s="82">
        <v>44037</v>
      </c>
      <c r="W224" s="17">
        <v>150</v>
      </c>
      <c r="X224" s="17" t="str">
        <f t="shared" si="15"/>
        <v>Active</v>
      </c>
      <c r="Y224" s="17" t="s">
        <v>15616</v>
      </c>
      <c r="Z224" s="17"/>
    </row>
    <row r="225" spans="1:26" x14ac:dyDescent="0.25">
      <c r="A225">
        <v>224</v>
      </c>
      <c r="B225" s="17" t="s">
        <v>186</v>
      </c>
      <c r="C225" s="17">
        <v>111</v>
      </c>
      <c r="D225" s="17" t="str">
        <f>INDEX(Hosts!$A:$O,MATCH(Places!$C225,Hosts!$A:$A,0),MATCH(Places!D$1,Hosts!$1:$1,0))</f>
        <v>Within a few hours</v>
      </c>
      <c r="E225" s="87">
        <f>INDEX(Hosts!$A:$O,MATCH(Places!$C225,Hosts!$A:$A,0),MATCH(Places!E$1,Hosts!$1:$1,0))</f>
        <v>1</v>
      </c>
      <c r="F225" s="87">
        <f>INDEX(Hosts!$A:$O,MATCH(Places!$C225,Hosts!$A:$A,0),MATCH(Places!F$1,Hosts!$1:$1,0))</f>
        <v>0.59</v>
      </c>
      <c r="G225" s="17" t="str">
        <f>INDEX(Hosts!$A:$O,MATCH(Places!$C225,Hosts!$A:$A,0),MATCH(Places!G$1,Hosts!$1:$1,0))</f>
        <v>No</v>
      </c>
      <c r="H225" s="17">
        <v>19</v>
      </c>
      <c r="I225" s="17" t="str">
        <f>INDEX(Neighborhoods!$A:$C,MATCH(Places!$H225,Neighborhoods!$A:$A,0),MATCH(Places!I$1,Neighborhoods!$1:$1,0))</f>
        <v>Manhattan</v>
      </c>
      <c r="J225" s="17" t="str">
        <f>INDEX(Neighborhoods!$A:$C,MATCH(Places!$H225,Neighborhoods!$A:$A,0),MATCH(Places!J$1,Neighborhoods!$1:$1,0))</f>
        <v>Upper East Side</v>
      </c>
      <c r="K225" s="17" t="s">
        <v>11822</v>
      </c>
      <c r="L225" s="17" t="str">
        <f t="shared" si="12"/>
        <v>No</v>
      </c>
      <c r="M225" s="17">
        <v>4</v>
      </c>
      <c r="N225" s="17" t="str" cm="1">
        <f t="array" ref="N225">_xlfn.IFS(M225&lt;=2,"Small",M225&lt;=5,"Medium",M225&gt;5,"Large")</f>
        <v>Medium</v>
      </c>
      <c r="O225" s="65">
        <v>121</v>
      </c>
      <c r="P225" s="87">
        <f t="shared" si="13"/>
        <v>0.03</v>
      </c>
      <c r="Q225" s="68">
        <v>3.94</v>
      </c>
      <c r="R225" s="68" t="str" cm="1">
        <f t="array" ref="R225">_xlfn.SWITCH(ROUND(Q225,0),5,"Excellent",4,"Good",3,"Ok","Bad")</f>
        <v>Good</v>
      </c>
      <c r="S225" s="17">
        <v>16</v>
      </c>
      <c r="T225" s="17" t="str">
        <f t="shared" si="14"/>
        <v>No</v>
      </c>
      <c r="U225" s="82">
        <v>41089</v>
      </c>
      <c r="V225" s="82">
        <v>43632</v>
      </c>
      <c r="W225" s="17">
        <v>365</v>
      </c>
      <c r="X225" s="17" t="str">
        <f t="shared" si="15"/>
        <v>Active</v>
      </c>
      <c r="Y225" s="17" t="s">
        <v>15615</v>
      </c>
      <c r="Z225" s="17"/>
    </row>
    <row r="226" spans="1:26" x14ac:dyDescent="0.25">
      <c r="A226">
        <v>225</v>
      </c>
      <c r="B226" s="17" t="s">
        <v>187</v>
      </c>
      <c r="C226" s="17">
        <v>533</v>
      </c>
      <c r="D226" s="17" t="str">
        <f>INDEX(Hosts!$A:$O,MATCH(Places!$C226,Hosts!$A:$A,0),MATCH(Places!D$1,Hosts!$1:$1,0))</f>
        <v>Within a day</v>
      </c>
      <c r="E226" s="87">
        <f>INDEX(Hosts!$A:$O,MATCH(Places!$C226,Hosts!$A:$A,0),MATCH(Places!E$1,Hosts!$1:$1,0))</f>
        <v>0.5</v>
      </c>
      <c r="F226" s="87">
        <f>INDEX(Hosts!$A:$O,MATCH(Places!$C226,Hosts!$A:$A,0),MATCH(Places!F$1,Hosts!$1:$1,0))</f>
        <v>0.39</v>
      </c>
      <c r="G226" s="17" t="str">
        <f>INDEX(Hosts!$A:$O,MATCH(Places!$C226,Hosts!$A:$A,0),MATCH(Places!G$1,Hosts!$1:$1,0))</f>
        <v>No</v>
      </c>
      <c r="H226" s="17">
        <v>16</v>
      </c>
      <c r="I226" s="17" t="str">
        <f>INDEX(Neighborhoods!$A:$C,MATCH(Places!$H226,Neighborhoods!$A:$A,0),MATCH(Places!I$1,Neighborhoods!$1:$1,0))</f>
        <v>Manhattan</v>
      </c>
      <c r="J226" s="17" t="str">
        <f>INDEX(Neighborhoods!$A:$C,MATCH(Places!$H226,Neighborhoods!$A:$A,0),MATCH(Places!J$1,Neighborhoods!$1:$1,0))</f>
        <v>Harlem</v>
      </c>
      <c r="K226" s="17" t="s">
        <v>1</v>
      </c>
      <c r="L226" s="17" t="str">
        <f t="shared" si="12"/>
        <v>Yes</v>
      </c>
      <c r="M226" s="17">
        <v>3</v>
      </c>
      <c r="N226" s="17" t="str" cm="1">
        <f t="array" ref="N226">_xlfn.IFS(M226&lt;=2,"Small",M226&lt;=5,"Medium",M226&gt;5,"Large")</f>
        <v>Medium</v>
      </c>
      <c r="O226" s="65">
        <v>90</v>
      </c>
      <c r="P226" s="87">
        <f t="shared" si="13"/>
        <v>0.03</v>
      </c>
      <c r="Q226" s="68">
        <v>4.75</v>
      </c>
      <c r="R226" s="68" t="str" cm="1">
        <f t="array" ref="R226">_xlfn.SWITCH(ROUND(Q226,0),5,"Excellent",4,"Good",3,"Ok","Bad")</f>
        <v>Excellent</v>
      </c>
      <c r="S226" s="17">
        <v>88</v>
      </c>
      <c r="T226" s="17" t="str">
        <f t="shared" si="14"/>
        <v>No</v>
      </c>
      <c r="U226" s="82">
        <v>41025</v>
      </c>
      <c r="V226" s="82">
        <v>43799</v>
      </c>
      <c r="W226" s="17">
        <v>179</v>
      </c>
      <c r="X226" s="17" t="str">
        <f t="shared" si="15"/>
        <v>Active</v>
      </c>
      <c r="Y226" s="17" t="s">
        <v>15615</v>
      </c>
      <c r="Z226" s="17"/>
    </row>
    <row r="227" spans="1:26" x14ac:dyDescent="0.25">
      <c r="A227">
        <v>226</v>
      </c>
      <c r="B227" s="17" t="s">
        <v>14106</v>
      </c>
      <c r="C227" s="17">
        <v>531</v>
      </c>
      <c r="D227" s="17" t="str">
        <f>INDEX(Hosts!$A:$O,MATCH(Places!$C227,Hosts!$A:$A,0),MATCH(Places!D$1,Hosts!$1:$1,0))</f>
        <v>Within an hour</v>
      </c>
      <c r="E227" s="87">
        <f>INDEX(Hosts!$A:$O,MATCH(Places!$C227,Hosts!$A:$A,0),MATCH(Places!E$1,Hosts!$1:$1,0))</f>
        <v>1</v>
      </c>
      <c r="F227" s="87">
        <f>INDEX(Hosts!$A:$O,MATCH(Places!$C227,Hosts!$A:$A,0),MATCH(Places!F$1,Hosts!$1:$1,0))</f>
        <v>1</v>
      </c>
      <c r="G227" s="17" t="str">
        <f>INDEX(Hosts!$A:$O,MATCH(Places!$C227,Hosts!$A:$A,0),MATCH(Places!G$1,Hosts!$1:$1,0))</f>
        <v>Yes</v>
      </c>
      <c r="H227" s="17">
        <v>17</v>
      </c>
      <c r="I227" s="17" t="str">
        <f>INDEX(Neighborhoods!$A:$C,MATCH(Places!$H227,Neighborhoods!$A:$A,0),MATCH(Places!I$1,Neighborhoods!$1:$1,0))</f>
        <v>Manhattan</v>
      </c>
      <c r="J227" s="17" t="str">
        <f>INDEX(Neighborhoods!$A:$C,MATCH(Places!$H227,Neighborhoods!$A:$A,0),MATCH(Places!J$1,Neighborhoods!$1:$1,0))</f>
        <v>Hell's Kitchen</v>
      </c>
      <c r="K227" s="17" t="s">
        <v>11822</v>
      </c>
      <c r="L227" s="17" t="str">
        <f t="shared" si="12"/>
        <v>No</v>
      </c>
      <c r="M227" s="17">
        <v>2</v>
      </c>
      <c r="N227" s="17" t="str" cm="1">
        <f t="array" ref="N227">_xlfn.IFS(M227&lt;=2,"Small",M227&lt;=5,"Medium",M227&gt;5,"Large")</f>
        <v>Small</v>
      </c>
      <c r="O227" s="65">
        <v>81</v>
      </c>
      <c r="P227" s="87">
        <f t="shared" si="13"/>
        <v>0.03</v>
      </c>
      <c r="Q227" s="68">
        <v>4.91</v>
      </c>
      <c r="R227" s="68" t="str" cm="1">
        <f t="array" ref="R227">_xlfn.SWITCH(ROUND(Q227,0),5,"Excellent",4,"Good",3,"Ok","Bad")</f>
        <v>Excellent</v>
      </c>
      <c r="S227" s="17">
        <v>132</v>
      </c>
      <c r="T227" s="17" t="str">
        <f t="shared" si="14"/>
        <v>Yes</v>
      </c>
      <c r="U227" s="82">
        <v>41061</v>
      </c>
      <c r="V227" s="82">
        <v>44055</v>
      </c>
      <c r="W227" s="17">
        <v>146</v>
      </c>
      <c r="X227" s="17" t="str">
        <f t="shared" si="15"/>
        <v>Active</v>
      </c>
      <c r="Y227" s="17" t="s">
        <v>15616</v>
      </c>
      <c r="Z227" s="17"/>
    </row>
    <row r="228" spans="1:26" x14ac:dyDescent="0.25">
      <c r="A228">
        <v>227</v>
      </c>
      <c r="B228" s="17" t="s">
        <v>14645</v>
      </c>
      <c r="C228" s="17">
        <v>67</v>
      </c>
      <c r="D228" s="17" t="str">
        <f>INDEX(Hosts!$A:$O,MATCH(Places!$C228,Hosts!$A:$A,0),MATCH(Places!D$1,Hosts!$1:$1,0))</f>
        <v>Within an hour</v>
      </c>
      <c r="E228" s="87">
        <f>INDEX(Hosts!$A:$O,MATCH(Places!$C228,Hosts!$A:$A,0),MATCH(Places!E$1,Hosts!$1:$1,0))</f>
        <v>1</v>
      </c>
      <c r="F228" s="87">
        <f>INDEX(Hosts!$A:$O,MATCH(Places!$C228,Hosts!$A:$A,0),MATCH(Places!F$1,Hosts!$1:$1,0))</f>
        <v>0.82</v>
      </c>
      <c r="G228" s="17" t="str">
        <f>INDEX(Hosts!$A:$O,MATCH(Places!$C228,Hosts!$A:$A,0),MATCH(Places!G$1,Hosts!$1:$1,0))</f>
        <v>Yes</v>
      </c>
      <c r="H228" s="17">
        <v>9</v>
      </c>
      <c r="I228" s="17" t="str">
        <f>INDEX(Neighborhoods!$A:$C,MATCH(Places!$H228,Neighborhoods!$A:$A,0),MATCH(Places!I$1,Neighborhoods!$1:$1,0))</f>
        <v>Brooklyn</v>
      </c>
      <c r="J228" s="17" t="str">
        <f>INDEX(Neighborhoods!$A:$C,MATCH(Places!$H228,Neighborhoods!$A:$A,0),MATCH(Places!J$1,Neighborhoods!$1:$1,0))</f>
        <v>Crown Heights</v>
      </c>
      <c r="K228" s="17" t="s">
        <v>11822</v>
      </c>
      <c r="L228" s="17" t="str">
        <f t="shared" si="12"/>
        <v>No</v>
      </c>
      <c r="M228" s="17">
        <v>4</v>
      </c>
      <c r="N228" s="17" t="str" cm="1">
        <f t="array" ref="N228">_xlfn.IFS(M228&lt;=2,"Small",M228&lt;=5,"Medium",M228&gt;5,"Large")</f>
        <v>Medium</v>
      </c>
      <c r="O228" s="65">
        <v>145</v>
      </c>
      <c r="P228" s="87">
        <f t="shared" si="13"/>
        <v>0.03</v>
      </c>
      <c r="Q228" s="68">
        <v>4.66</v>
      </c>
      <c r="R228" s="68" t="str" cm="1">
        <f t="array" ref="R228">_xlfn.SWITCH(ROUND(Q228,0),5,"Excellent",4,"Good",3,"Ok","Bad")</f>
        <v>Excellent</v>
      </c>
      <c r="S228" s="17">
        <v>47</v>
      </c>
      <c r="T228" s="17" t="str">
        <f t="shared" si="14"/>
        <v>No</v>
      </c>
      <c r="U228" s="82">
        <v>41022</v>
      </c>
      <c r="V228" s="82">
        <v>44027</v>
      </c>
      <c r="W228" s="17">
        <v>293</v>
      </c>
      <c r="X228" s="17" t="str">
        <f t="shared" si="15"/>
        <v>Active</v>
      </c>
      <c r="Y228" s="17" t="s">
        <v>15615</v>
      </c>
      <c r="Z228" s="17"/>
    </row>
    <row r="229" spans="1:26" x14ac:dyDescent="0.25">
      <c r="A229">
        <v>228</v>
      </c>
      <c r="B229" s="17" t="s">
        <v>188</v>
      </c>
      <c r="C229" s="17">
        <v>284</v>
      </c>
      <c r="D229" s="17" t="str">
        <f>INDEX(Hosts!$A:$O,MATCH(Places!$C229,Hosts!$A:$A,0),MATCH(Places!D$1,Hosts!$1:$1,0))</f>
        <v>Within a few hours</v>
      </c>
      <c r="E229" s="87">
        <f>INDEX(Hosts!$A:$O,MATCH(Places!$C229,Hosts!$A:$A,0),MATCH(Places!E$1,Hosts!$1:$1,0))</f>
        <v>1</v>
      </c>
      <c r="F229" s="87">
        <f>INDEX(Hosts!$A:$O,MATCH(Places!$C229,Hosts!$A:$A,0),MATCH(Places!F$1,Hosts!$1:$1,0))</f>
        <v>0.73</v>
      </c>
      <c r="G229" s="17" t="str">
        <f>INDEX(Hosts!$A:$O,MATCH(Places!$C229,Hosts!$A:$A,0),MATCH(Places!G$1,Hosts!$1:$1,0))</f>
        <v>Yes</v>
      </c>
      <c r="H229" s="17">
        <v>16</v>
      </c>
      <c r="I229" s="17" t="str">
        <f>INDEX(Neighborhoods!$A:$C,MATCH(Places!$H229,Neighborhoods!$A:$A,0),MATCH(Places!I$1,Neighborhoods!$1:$1,0))</f>
        <v>Manhattan</v>
      </c>
      <c r="J229" s="17" t="str">
        <f>INDEX(Neighborhoods!$A:$C,MATCH(Places!$H229,Neighborhoods!$A:$A,0),MATCH(Places!J$1,Neighborhoods!$1:$1,0))</f>
        <v>Harlem</v>
      </c>
      <c r="K229" s="17" t="s">
        <v>1</v>
      </c>
      <c r="L229" s="17" t="str">
        <f t="shared" si="12"/>
        <v>Yes</v>
      </c>
      <c r="M229" s="17">
        <v>3</v>
      </c>
      <c r="N229" s="17" t="str" cm="1">
        <f t="array" ref="N229">_xlfn.IFS(M229&lt;=2,"Small",M229&lt;=5,"Medium",M229&gt;5,"Large")</f>
        <v>Medium</v>
      </c>
      <c r="O229" s="65">
        <v>160</v>
      </c>
      <c r="P229" s="87">
        <f t="shared" si="13"/>
        <v>0.03</v>
      </c>
      <c r="Q229" s="68">
        <v>4.82</v>
      </c>
      <c r="R229" s="68" t="str" cm="1">
        <f t="array" ref="R229">_xlfn.SWITCH(ROUND(Q229,0),5,"Excellent",4,"Good",3,"Ok","Bad")</f>
        <v>Excellent</v>
      </c>
      <c r="S229" s="17">
        <v>11</v>
      </c>
      <c r="T229" s="17" t="str">
        <f t="shared" si="14"/>
        <v>No</v>
      </c>
      <c r="U229" s="82">
        <v>41204</v>
      </c>
      <c r="V229" s="82">
        <v>43773</v>
      </c>
      <c r="W229" s="17">
        <v>365</v>
      </c>
      <c r="X229" s="17" t="str">
        <f t="shared" si="15"/>
        <v>Active</v>
      </c>
      <c r="Y229" s="17" t="s">
        <v>15615</v>
      </c>
      <c r="Z229" s="17"/>
    </row>
    <row r="230" spans="1:26" x14ac:dyDescent="0.25">
      <c r="A230">
        <v>229</v>
      </c>
      <c r="B230" s="17" t="s">
        <v>189</v>
      </c>
      <c r="C230" s="17">
        <v>284</v>
      </c>
      <c r="D230" s="17" t="str">
        <f>INDEX(Hosts!$A:$O,MATCH(Places!$C230,Hosts!$A:$A,0),MATCH(Places!D$1,Hosts!$1:$1,0))</f>
        <v>Within a few hours</v>
      </c>
      <c r="E230" s="87">
        <f>INDEX(Hosts!$A:$O,MATCH(Places!$C230,Hosts!$A:$A,0),MATCH(Places!E$1,Hosts!$1:$1,0))</f>
        <v>1</v>
      </c>
      <c r="F230" s="87">
        <f>INDEX(Hosts!$A:$O,MATCH(Places!$C230,Hosts!$A:$A,0),MATCH(Places!F$1,Hosts!$1:$1,0))</f>
        <v>0.73</v>
      </c>
      <c r="G230" s="17" t="str">
        <f>INDEX(Hosts!$A:$O,MATCH(Places!$C230,Hosts!$A:$A,0),MATCH(Places!G$1,Hosts!$1:$1,0))</f>
        <v>Yes</v>
      </c>
      <c r="H230" s="17">
        <v>16</v>
      </c>
      <c r="I230" s="17" t="str">
        <f>INDEX(Neighborhoods!$A:$C,MATCH(Places!$H230,Neighborhoods!$A:$A,0),MATCH(Places!I$1,Neighborhoods!$1:$1,0))</f>
        <v>Manhattan</v>
      </c>
      <c r="J230" s="17" t="str">
        <f>INDEX(Neighborhoods!$A:$C,MATCH(Places!$H230,Neighborhoods!$A:$A,0),MATCH(Places!J$1,Neighborhoods!$1:$1,0))</f>
        <v>Harlem</v>
      </c>
      <c r="K230" s="17" t="s">
        <v>1</v>
      </c>
      <c r="L230" s="17" t="str">
        <f t="shared" si="12"/>
        <v>Yes</v>
      </c>
      <c r="M230" s="17">
        <v>4</v>
      </c>
      <c r="N230" s="17" t="str" cm="1">
        <f t="array" ref="N230">_xlfn.IFS(M230&lt;=2,"Small",M230&lt;=5,"Medium",M230&gt;5,"Large")</f>
        <v>Medium</v>
      </c>
      <c r="O230" s="65">
        <v>180</v>
      </c>
      <c r="P230" s="87">
        <f t="shared" si="13"/>
        <v>0.03</v>
      </c>
      <c r="Q230" s="68">
        <v>4.9400000000000004</v>
      </c>
      <c r="R230" s="68" t="str" cm="1">
        <f t="array" ref="R230">_xlfn.SWITCH(ROUND(Q230,0),5,"Excellent",4,"Good",3,"Ok","Bad")</f>
        <v>Excellent</v>
      </c>
      <c r="S230" s="17">
        <v>16</v>
      </c>
      <c r="T230" s="17" t="str">
        <f t="shared" si="14"/>
        <v>No</v>
      </c>
      <c r="U230" s="82">
        <v>40999</v>
      </c>
      <c r="V230" s="82">
        <v>43903</v>
      </c>
      <c r="W230" s="17">
        <v>365</v>
      </c>
      <c r="X230" s="17" t="str">
        <f t="shared" si="15"/>
        <v>Active</v>
      </c>
      <c r="Y230" s="17" t="s">
        <v>15615</v>
      </c>
      <c r="Z230" s="17"/>
    </row>
    <row r="231" spans="1:26" x14ac:dyDescent="0.25">
      <c r="A231">
        <v>230</v>
      </c>
      <c r="B231" s="17" t="s">
        <v>190</v>
      </c>
      <c r="C231" s="17">
        <v>292</v>
      </c>
      <c r="D231" s="17" t="str">
        <f>INDEX(Hosts!$A:$O,MATCH(Places!$C231,Hosts!$A:$A,0),MATCH(Places!D$1,Hosts!$1:$1,0))</f>
        <v>Within a few hours</v>
      </c>
      <c r="E231" s="87">
        <f>INDEX(Hosts!$A:$O,MATCH(Places!$C231,Hosts!$A:$A,0),MATCH(Places!E$1,Hosts!$1:$1,0))</f>
        <v>1</v>
      </c>
      <c r="F231" s="87">
        <f>INDEX(Hosts!$A:$O,MATCH(Places!$C231,Hosts!$A:$A,0),MATCH(Places!F$1,Hosts!$1:$1,0))</f>
        <v>1</v>
      </c>
      <c r="G231" s="17" t="str">
        <f>INDEX(Hosts!$A:$O,MATCH(Places!$C231,Hosts!$A:$A,0),MATCH(Places!G$1,Hosts!$1:$1,0))</f>
        <v>No</v>
      </c>
      <c r="H231" s="17">
        <v>29</v>
      </c>
      <c r="I231" s="17" t="str">
        <f>INDEX(Neighborhoods!$A:$C,MATCH(Places!$H231,Neighborhoods!$A:$A,0),MATCH(Places!I$1,Neighborhoods!$1:$1,0))</f>
        <v>Staten Island</v>
      </c>
      <c r="J231" s="17" t="str">
        <f>INDEX(Neighborhoods!$A:$C,MATCH(Places!$H231,Neighborhoods!$A:$A,0),MATCH(Places!J$1,Neighborhoods!$1:$1,0))</f>
        <v>Stapleton</v>
      </c>
      <c r="K231" s="17" t="s">
        <v>1</v>
      </c>
      <c r="L231" s="17" t="str">
        <f t="shared" si="12"/>
        <v>Yes</v>
      </c>
      <c r="M231" s="17">
        <v>4</v>
      </c>
      <c r="N231" s="17" t="str" cm="1">
        <f t="array" ref="N231">_xlfn.IFS(M231&lt;=2,"Small",M231&lt;=5,"Medium",M231&gt;5,"Large")</f>
        <v>Medium</v>
      </c>
      <c r="O231" s="65">
        <v>106</v>
      </c>
      <c r="P231" s="87">
        <f t="shared" si="13"/>
        <v>0.03</v>
      </c>
      <c r="Q231" s="68">
        <v>4.8600000000000003</v>
      </c>
      <c r="R231" s="68" t="str" cm="1">
        <f t="array" ref="R231">_xlfn.SWITCH(ROUND(Q231,0),5,"Excellent",4,"Good",3,"Ok","Bad")</f>
        <v>Excellent</v>
      </c>
      <c r="S231" s="17">
        <v>7</v>
      </c>
      <c r="T231" s="17" t="str">
        <f t="shared" si="14"/>
        <v>No</v>
      </c>
      <c r="U231" s="82">
        <v>42686</v>
      </c>
      <c r="V231" s="82">
        <v>43772</v>
      </c>
      <c r="W231" s="17">
        <v>365</v>
      </c>
      <c r="X231" s="17" t="str">
        <f t="shared" si="15"/>
        <v>Active</v>
      </c>
      <c r="Y231" s="17" t="s">
        <v>15615</v>
      </c>
      <c r="Z231" s="17"/>
    </row>
    <row r="232" spans="1:26" x14ac:dyDescent="0.25">
      <c r="A232">
        <v>231</v>
      </c>
      <c r="B232" s="17" t="s">
        <v>13391</v>
      </c>
      <c r="C232" s="17">
        <v>579</v>
      </c>
      <c r="D232" s="17" t="str">
        <f>INDEX(Hosts!$A:$O,MATCH(Places!$C232,Hosts!$A:$A,0),MATCH(Places!D$1,Hosts!$1:$1,0))</f>
        <v>Within an hour</v>
      </c>
      <c r="E232" s="87">
        <f>INDEX(Hosts!$A:$O,MATCH(Places!$C232,Hosts!$A:$A,0),MATCH(Places!E$1,Hosts!$1:$1,0))</f>
        <v>1</v>
      </c>
      <c r="F232" s="87">
        <f>INDEX(Hosts!$A:$O,MATCH(Places!$C232,Hosts!$A:$A,0),MATCH(Places!F$1,Hosts!$1:$1,0))</f>
        <v>1</v>
      </c>
      <c r="G232" s="17" t="str">
        <f>INDEX(Hosts!$A:$O,MATCH(Places!$C232,Hosts!$A:$A,0),MATCH(Places!G$1,Hosts!$1:$1,0))</f>
        <v>Yes</v>
      </c>
      <c r="H232" s="17">
        <v>24</v>
      </c>
      <c r="I232" s="17" t="str">
        <f>INDEX(Neighborhoods!$A:$C,MATCH(Places!$H232,Neighborhoods!$A:$A,0),MATCH(Places!I$1,Neighborhoods!$1:$1,0))</f>
        <v>Queens</v>
      </c>
      <c r="J232" s="17" t="str">
        <f>INDEX(Neighborhoods!$A:$C,MATCH(Places!$H232,Neighborhoods!$A:$A,0),MATCH(Places!J$1,Neighborhoods!$1:$1,0))</f>
        <v>Long Island City</v>
      </c>
      <c r="K232" s="17" t="s">
        <v>11822</v>
      </c>
      <c r="L232" s="17" t="str">
        <f t="shared" si="12"/>
        <v>No</v>
      </c>
      <c r="M232" s="17">
        <v>5</v>
      </c>
      <c r="N232" s="17" t="str" cm="1">
        <f t="array" ref="N232">_xlfn.IFS(M232&lt;=2,"Small",M232&lt;=5,"Medium",M232&gt;5,"Large")</f>
        <v>Medium</v>
      </c>
      <c r="O232" s="65">
        <v>219</v>
      </c>
      <c r="P232" s="87">
        <f t="shared" si="13"/>
        <v>0.04</v>
      </c>
      <c r="Q232" s="68">
        <v>4.99</v>
      </c>
      <c r="R232" s="68" t="str" cm="1">
        <f t="array" ref="R232">_xlfn.SWITCH(ROUND(Q232,0),5,"Excellent",4,"Good",3,"Ok","Bad")</f>
        <v>Excellent</v>
      </c>
      <c r="S232" s="17">
        <v>96</v>
      </c>
      <c r="T232" s="17" t="str">
        <f t="shared" si="14"/>
        <v>No</v>
      </c>
      <c r="U232" s="82">
        <v>41773</v>
      </c>
      <c r="V232" s="82">
        <v>44046</v>
      </c>
      <c r="W232" s="17">
        <v>350</v>
      </c>
      <c r="X232" s="17" t="str">
        <f t="shared" si="15"/>
        <v>Active</v>
      </c>
      <c r="Y232" s="17" t="s">
        <v>15616</v>
      </c>
      <c r="Z232" s="17"/>
    </row>
    <row r="233" spans="1:26" x14ac:dyDescent="0.25">
      <c r="A233">
        <v>232</v>
      </c>
      <c r="B233" s="17" t="s">
        <v>192</v>
      </c>
      <c r="C233" s="17">
        <v>578</v>
      </c>
      <c r="D233" s="17" t="str">
        <f>INDEX(Hosts!$A:$O,MATCH(Places!$C233,Hosts!$A:$A,0),MATCH(Places!D$1,Hosts!$1:$1,0))</f>
        <v>Within an hour</v>
      </c>
      <c r="E233" s="87">
        <f>INDEX(Hosts!$A:$O,MATCH(Places!$C233,Hosts!$A:$A,0),MATCH(Places!E$1,Hosts!$1:$1,0))</f>
        <v>1</v>
      </c>
      <c r="F233" s="87">
        <f>INDEX(Hosts!$A:$O,MATCH(Places!$C233,Hosts!$A:$A,0),MATCH(Places!F$1,Hosts!$1:$1,0))</f>
        <v>0.43</v>
      </c>
      <c r="G233" s="17" t="str">
        <f>INDEX(Hosts!$A:$O,MATCH(Places!$C233,Hosts!$A:$A,0),MATCH(Places!G$1,Hosts!$1:$1,0))</f>
        <v>No</v>
      </c>
      <c r="H233" s="17">
        <v>8</v>
      </c>
      <c r="I233" s="17" t="str">
        <f>INDEX(Neighborhoods!$A:$C,MATCH(Places!$H233,Neighborhoods!$A:$A,0),MATCH(Places!I$1,Neighborhoods!$1:$1,0))</f>
        <v>Brooklyn</v>
      </c>
      <c r="J233" s="17" t="str">
        <f>INDEX(Neighborhoods!$A:$C,MATCH(Places!$H233,Neighborhoods!$A:$A,0),MATCH(Places!J$1,Neighborhoods!$1:$1,0))</f>
        <v>Bushwick</v>
      </c>
      <c r="K233" s="17" t="s">
        <v>1</v>
      </c>
      <c r="L233" s="17" t="str">
        <f t="shared" si="12"/>
        <v>Yes</v>
      </c>
      <c r="M233" s="17">
        <v>2</v>
      </c>
      <c r="N233" s="17" t="str" cm="1">
        <f t="array" ref="N233">_xlfn.IFS(M233&lt;=2,"Small",M233&lt;=5,"Medium",M233&gt;5,"Large")</f>
        <v>Small</v>
      </c>
      <c r="O233" s="65">
        <v>75</v>
      </c>
      <c r="P233" s="87">
        <f t="shared" si="13"/>
        <v>0.03</v>
      </c>
      <c r="Q233" s="68">
        <v>4.57</v>
      </c>
      <c r="R233" s="68" t="str" cm="1">
        <f t="array" ref="R233">_xlfn.SWITCH(ROUND(Q233,0),5,"Excellent",4,"Good",3,"Ok","Bad")</f>
        <v>Excellent</v>
      </c>
      <c r="S233" s="17">
        <v>116</v>
      </c>
      <c r="T233" s="17" t="str">
        <f t="shared" si="14"/>
        <v>No</v>
      </c>
      <c r="U233" s="82">
        <v>41027</v>
      </c>
      <c r="V233" s="82">
        <v>43912</v>
      </c>
      <c r="W233" s="17">
        <v>319</v>
      </c>
      <c r="X233" s="17" t="str">
        <f t="shared" si="15"/>
        <v>Active</v>
      </c>
      <c r="Y233" s="17" t="s">
        <v>15615</v>
      </c>
      <c r="Z233" s="17"/>
    </row>
    <row r="234" spans="1:26" x14ac:dyDescent="0.25">
      <c r="A234">
        <v>233</v>
      </c>
      <c r="B234" s="17" t="s">
        <v>14054</v>
      </c>
      <c r="C234" s="17">
        <v>517</v>
      </c>
      <c r="D234" s="17" t="str">
        <f>INDEX(Hosts!$A:$O,MATCH(Places!$C234,Hosts!$A:$A,0),MATCH(Places!D$1,Hosts!$1:$1,0))</f>
        <v>Within a few hours</v>
      </c>
      <c r="E234" s="87">
        <f>INDEX(Hosts!$A:$O,MATCH(Places!$C234,Hosts!$A:$A,0),MATCH(Places!E$1,Hosts!$1:$1,0))</f>
        <v>1</v>
      </c>
      <c r="F234" s="87">
        <f>INDEX(Hosts!$A:$O,MATCH(Places!$C234,Hosts!$A:$A,0),MATCH(Places!F$1,Hosts!$1:$1,0))</f>
        <v>0.54</v>
      </c>
      <c r="G234" s="17" t="str">
        <f>INDEX(Hosts!$A:$O,MATCH(Places!$C234,Hosts!$A:$A,0),MATCH(Places!G$1,Hosts!$1:$1,0))</f>
        <v>Yes</v>
      </c>
      <c r="H234" s="17">
        <v>12</v>
      </c>
      <c r="I234" s="17" t="str">
        <f>INDEX(Neighborhoods!$A:$C,MATCH(Places!$H234,Neighborhoods!$A:$A,0),MATCH(Places!I$1,Neighborhoods!$1:$1,0))</f>
        <v>Brooklyn</v>
      </c>
      <c r="J234" s="17" t="str">
        <f>INDEX(Neighborhoods!$A:$C,MATCH(Places!$H234,Neighborhoods!$A:$A,0),MATCH(Places!J$1,Neighborhoods!$1:$1,0))</f>
        <v>Williamsburg</v>
      </c>
      <c r="K234" s="17" t="s">
        <v>11822</v>
      </c>
      <c r="L234" s="17" t="str">
        <f t="shared" si="12"/>
        <v>No</v>
      </c>
      <c r="M234" s="17">
        <v>4</v>
      </c>
      <c r="N234" s="17" t="str" cm="1">
        <f t="array" ref="N234">_xlfn.IFS(M234&lt;=2,"Small",M234&lt;=5,"Medium",M234&gt;5,"Large")</f>
        <v>Medium</v>
      </c>
      <c r="O234" s="65">
        <v>179</v>
      </c>
      <c r="P234" s="87">
        <f t="shared" si="13"/>
        <v>0.03</v>
      </c>
      <c r="Q234" s="68">
        <v>4.84</v>
      </c>
      <c r="R234" s="68" t="str" cm="1">
        <f t="array" ref="R234">_xlfn.SWITCH(ROUND(Q234,0),5,"Excellent",4,"Good",3,"Ok","Bad")</f>
        <v>Excellent</v>
      </c>
      <c r="S234" s="17">
        <v>63</v>
      </c>
      <c r="T234" s="17" t="str">
        <f t="shared" si="14"/>
        <v>No</v>
      </c>
      <c r="U234" s="82">
        <v>41012</v>
      </c>
      <c r="V234" s="82">
        <v>44052</v>
      </c>
      <c r="W234" s="17">
        <v>164</v>
      </c>
      <c r="X234" s="17" t="str">
        <f t="shared" si="15"/>
        <v>Active</v>
      </c>
      <c r="Y234" s="17" t="s">
        <v>15615</v>
      </c>
      <c r="Z234" s="17"/>
    </row>
    <row r="235" spans="1:26" x14ac:dyDescent="0.25">
      <c r="A235">
        <v>234</v>
      </c>
      <c r="B235" s="17" t="s">
        <v>193</v>
      </c>
      <c r="C235" s="17">
        <v>585</v>
      </c>
      <c r="D235" s="17" t="str">
        <f>INDEX(Hosts!$A:$O,MATCH(Places!$C235,Hosts!$A:$A,0),MATCH(Places!D$1,Hosts!$1:$1,0))</f>
        <v>Within a day</v>
      </c>
      <c r="E235" s="87">
        <f>INDEX(Hosts!$A:$O,MATCH(Places!$C235,Hosts!$A:$A,0),MATCH(Places!E$1,Hosts!$1:$1,0))</f>
        <v>1</v>
      </c>
      <c r="F235" s="87">
        <f>INDEX(Hosts!$A:$O,MATCH(Places!$C235,Hosts!$A:$A,0),MATCH(Places!F$1,Hosts!$1:$1,0))</f>
        <v>0.71</v>
      </c>
      <c r="G235" s="17" t="str">
        <f>INDEX(Hosts!$A:$O,MATCH(Places!$C235,Hosts!$A:$A,0),MATCH(Places!G$1,Hosts!$1:$1,0))</f>
        <v>Yes</v>
      </c>
      <c r="H235" s="17">
        <v>9</v>
      </c>
      <c r="I235" s="17" t="str">
        <f>INDEX(Neighborhoods!$A:$C,MATCH(Places!$H235,Neighborhoods!$A:$A,0),MATCH(Places!I$1,Neighborhoods!$1:$1,0))</f>
        <v>Brooklyn</v>
      </c>
      <c r="J235" s="17" t="str">
        <f>INDEX(Neighborhoods!$A:$C,MATCH(Places!$H235,Neighborhoods!$A:$A,0),MATCH(Places!J$1,Neighborhoods!$1:$1,0))</f>
        <v>Crown Heights</v>
      </c>
      <c r="K235" s="17" t="s">
        <v>11822</v>
      </c>
      <c r="L235" s="17" t="str">
        <f t="shared" si="12"/>
        <v>No</v>
      </c>
      <c r="M235" s="17">
        <v>6</v>
      </c>
      <c r="N235" s="17" t="str" cm="1">
        <f t="array" ref="N235">_xlfn.IFS(M235&lt;=2,"Small",M235&lt;=5,"Medium",M235&gt;5,"Large")</f>
        <v>Large</v>
      </c>
      <c r="O235" s="65">
        <v>170</v>
      </c>
      <c r="P235" s="87">
        <f t="shared" si="13"/>
        <v>0.03</v>
      </c>
      <c r="Q235" s="68">
        <v>4.9000000000000004</v>
      </c>
      <c r="R235" s="68" t="str" cm="1">
        <f t="array" ref="R235">_xlfn.SWITCH(ROUND(Q235,0),5,"Excellent",4,"Good",3,"Ok","Bad")</f>
        <v>Excellent</v>
      </c>
      <c r="S235" s="17">
        <v>135</v>
      </c>
      <c r="T235" s="17" t="str">
        <f t="shared" si="14"/>
        <v>Yes</v>
      </c>
      <c r="U235" s="82">
        <v>41109</v>
      </c>
      <c r="V235" s="82">
        <v>43910</v>
      </c>
      <c r="W235" s="17">
        <v>317</v>
      </c>
      <c r="X235" s="17" t="str">
        <f t="shared" si="15"/>
        <v>Active</v>
      </c>
      <c r="Y235" s="17" t="s">
        <v>15615</v>
      </c>
      <c r="Z235" s="17"/>
    </row>
    <row r="236" spans="1:26" x14ac:dyDescent="0.25">
      <c r="A236">
        <v>235</v>
      </c>
      <c r="B236" s="17" t="s">
        <v>194</v>
      </c>
      <c r="C236" s="17">
        <v>586</v>
      </c>
      <c r="D236" s="17" t="str">
        <f>INDEX(Hosts!$A:$O,MATCH(Places!$C236,Hosts!$A:$A,0),MATCH(Places!D$1,Hosts!$1:$1,0))</f>
        <v>Within a few hours</v>
      </c>
      <c r="E236" s="87">
        <f>INDEX(Hosts!$A:$O,MATCH(Places!$C236,Hosts!$A:$A,0),MATCH(Places!E$1,Hosts!$1:$1,0))</f>
        <v>1</v>
      </c>
      <c r="F236" s="87">
        <f>INDEX(Hosts!$A:$O,MATCH(Places!$C236,Hosts!$A:$A,0),MATCH(Places!F$1,Hosts!$1:$1,0))</f>
        <v>1</v>
      </c>
      <c r="G236" s="17" t="str">
        <f>INDEX(Hosts!$A:$O,MATCH(Places!$C236,Hosts!$A:$A,0),MATCH(Places!G$1,Hosts!$1:$1,0))</f>
        <v>Yes</v>
      </c>
      <c r="H236" s="17">
        <v>9</v>
      </c>
      <c r="I236" s="17" t="str">
        <f>INDEX(Neighborhoods!$A:$C,MATCH(Places!$H236,Neighborhoods!$A:$A,0),MATCH(Places!I$1,Neighborhoods!$1:$1,0))</f>
        <v>Brooklyn</v>
      </c>
      <c r="J236" s="17" t="str">
        <f>INDEX(Neighborhoods!$A:$C,MATCH(Places!$H236,Neighborhoods!$A:$A,0),MATCH(Places!J$1,Neighborhoods!$1:$1,0))</f>
        <v>Crown Heights</v>
      </c>
      <c r="K236" s="17" t="s">
        <v>11822</v>
      </c>
      <c r="L236" s="17" t="str">
        <f t="shared" si="12"/>
        <v>No</v>
      </c>
      <c r="M236" s="17">
        <v>2</v>
      </c>
      <c r="N236" s="17" t="str" cm="1">
        <f t="array" ref="N236">_xlfn.IFS(M236&lt;=2,"Small",M236&lt;=5,"Medium",M236&gt;5,"Large")</f>
        <v>Small</v>
      </c>
      <c r="O236" s="65">
        <v>125</v>
      </c>
      <c r="P236" s="87">
        <f t="shared" si="13"/>
        <v>0.03</v>
      </c>
      <c r="Q236" s="68">
        <v>4.8499999999999996</v>
      </c>
      <c r="R236" s="68" t="str" cm="1">
        <f t="array" ref="R236">_xlfn.SWITCH(ROUND(Q236,0),5,"Excellent",4,"Good",3,"Ok","Bad")</f>
        <v>Excellent</v>
      </c>
      <c r="S236" s="17">
        <v>60</v>
      </c>
      <c r="T236" s="17" t="str">
        <f t="shared" si="14"/>
        <v>No</v>
      </c>
      <c r="U236" s="82">
        <v>41053</v>
      </c>
      <c r="V236" s="82">
        <v>43861</v>
      </c>
      <c r="W236" s="17">
        <v>236</v>
      </c>
      <c r="X236" s="17" t="str">
        <f t="shared" si="15"/>
        <v>Active</v>
      </c>
      <c r="Y236" s="17" t="s">
        <v>15615</v>
      </c>
      <c r="Z236" s="17"/>
    </row>
    <row r="237" spans="1:26" x14ac:dyDescent="0.25">
      <c r="A237">
        <v>236</v>
      </c>
      <c r="B237" s="17" t="s">
        <v>195</v>
      </c>
      <c r="C237" s="17">
        <v>256</v>
      </c>
      <c r="D237" s="17" t="str">
        <f>INDEX(Hosts!$A:$O,MATCH(Places!$C237,Hosts!$A:$A,0),MATCH(Places!D$1,Hosts!$1:$1,0))</f>
        <v>A few days or more</v>
      </c>
      <c r="E237" s="87">
        <f>INDEX(Hosts!$A:$O,MATCH(Places!$C237,Hosts!$A:$A,0),MATCH(Places!E$1,Hosts!$1:$1,0))</f>
        <v>0.22</v>
      </c>
      <c r="F237" s="87">
        <f>INDEX(Hosts!$A:$O,MATCH(Places!$C237,Hosts!$A:$A,0),MATCH(Places!F$1,Hosts!$1:$1,0))</f>
        <v>0.79</v>
      </c>
      <c r="G237" s="17" t="str">
        <f>INDEX(Hosts!$A:$O,MATCH(Places!$C237,Hosts!$A:$A,0),MATCH(Places!G$1,Hosts!$1:$1,0))</f>
        <v>Yes</v>
      </c>
      <c r="H237" s="17">
        <v>15</v>
      </c>
      <c r="I237" s="17" t="str">
        <f>INDEX(Neighborhoods!$A:$C,MATCH(Places!$H237,Neighborhoods!$A:$A,0),MATCH(Places!I$1,Neighborhoods!$1:$1,0))</f>
        <v>Manhattan</v>
      </c>
      <c r="J237" s="17" t="str">
        <f>INDEX(Neighborhoods!$A:$C,MATCH(Places!$H237,Neighborhoods!$A:$A,0),MATCH(Places!J$1,Neighborhoods!$1:$1,0))</f>
        <v>East Village</v>
      </c>
      <c r="K237" s="17" t="s">
        <v>1</v>
      </c>
      <c r="L237" s="17" t="str">
        <f t="shared" si="12"/>
        <v>Yes</v>
      </c>
      <c r="M237" s="17">
        <v>1</v>
      </c>
      <c r="N237" s="17" t="str" cm="1">
        <f t="array" ref="N237">_xlfn.IFS(M237&lt;=2,"Small",M237&lt;=5,"Medium",M237&gt;5,"Large")</f>
        <v>Small</v>
      </c>
      <c r="O237" s="65">
        <v>100</v>
      </c>
      <c r="P237" s="87">
        <f t="shared" si="13"/>
        <v>0.03</v>
      </c>
      <c r="Q237" s="68">
        <v>4.92</v>
      </c>
      <c r="R237" s="68" t="str" cm="1">
        <f t="array" ref="R237">_xlfn.SWITCH(ROUND(Q237,0),5,"Excellent",4,"Good",3,"Ok","Bad")</f>
        <v>Excellent</v>
      </c>
      <c r="S237" s="17">
        <v>39</v>
      </c>
      <c r="T237" s="17" t="str">
        <f t="shared" si="14"/>
        <v>No</v>
      </c>
      <c r="U237" s="82">
        <v>41079</v>
      </c>
      <c r="V237" s="82">
        <v>43904</v>
      </c>
      <c r="W237" s="17">
        <v>269</v>
      </c>
      <c r="X237" s="17" t="str">
        <f t="shared" si="15"/>
        <v>Active</v>
      </c>
      <c r="Y237" s="17" t="s">
        <v>15615</v>
      </c>
      <c r="Z237" s="17"/>
    </row>
    <row r="238" spans="1:26" x14ac:dyDescent="0.25">
      <c r="A238">
        <v>237</v>
      </c>
      <c r="B238" s="17" t="s">
        <v>13279</v>
      </c>
      <c r="C238" s="17">
        <v>590</v>
      </c>
      <c r="D238" s="17" t="str">
        <f>INDEX(Hosts!$A:$O,MATCH(Places!$C238,Hosts!$A:$A,0),MATCH(Places!D$1,Hosts!$1:$1,0))</f>
        <v>Within an hour</v>
      </c>
      <c r="E238" s="87">
        <f>INDEX(Hosts!$A:$O,MATCH(Places!$C238,Hosts!$A:$A,0),MATCH(Places!E$1,Hosts!$1:$1,0))</f>
        <v>1</v>
      </c>
      <c r="F238" s="87">
        <f>INDEX(Hosts!$A:$O,MATCH(Places!$C238,Hosts!$A:$A,0),MATCH(Places!F$1,Hosts!$1:$1,0))</f>
        <v>1</v>
      </c>
      <c r="G238" s="17" t="str">
        <f>INDEX(Hosts!$A:$O,MATCH(Places!$C238,Hosts!$A:$A,0),MATCH(Places!G$1,Hosts!$1:$1,0))</f>
        <v>No</v>
      </c>
      <c r="H238" s="17">
        <v>7</v>
      </c>
      <c r="I238" s="17" t="str">
        <f>INDEX(Neighborhoods!$A:$C,MATCH(Places!$H238,Neighborhoods!$A:$A,0),MATCH(Places!I$1,Neighborhoods!$1:$1,0))</f>
        <v>Brooklyn</v>
      </c>
      <c r="J238" s="17" t="str">
        <f>INDEX(Neighborhoods!$A:$C,MATCH(Places!$H238,Neighborhoods!$A:$A,0),MATCH(Places!J$1,Neighborhoods!$1:$1,0))</f>
        <v>Bedford-Stuyvesant</v>
      </c>
      <c r="K238" s="17" t="s">
        <v>11822</v>
      </c>
      <c r="L238" s="17" t="str">
        <f t="shared" si="12"/>
        <v>No</v>
      </c>
      <c r="M238" s="17">
        <v>3</v>
      </c>
      <c r="N238" s="17" t="str" cm="1">
        <f t="array" ref="N238">_xlfn.IFS(M238&lt;=2,"Small",M238&lt;=5,"Medium",M238&gt;5,"Large")</f>
        <v>Medium</v>
      </c>
      <c r="O238" s="65">
        <v>90</v>
      </c>
      <c r="P238" s="87">
        <f t="shared" si="13"/>
        <v>0.03</v>
      </c>
      <c r="Q238" s="68">
        <v>4.58</v>
      </c>
      <c r="R238" s="68" t="str" cm="1">
        <f t="array" ref="R238">_xlfn.SWITCH(ROUND(Q238,0),5,"Excellent",4,"Good",3,"Ok","Bad")</f>
        <v>Excellent</v>
      </c>
      <c r="S238" s="17">
        <v>224</v>
      </c>
      <c r="T238" s="17" t="str">
        <f t="shared" si="14"/>
        <v>No</v>
      </c>
      <c r="U238" s="82">
        <v>41084</v>
      </c>
      <c r="V238" s="82">
        <v>43922</v>
      </c>
      <c r="W238" s="17">
        <v>190</v>
      </c>
      <c r="X238" s="17" t="str">
        <f t="shared" si="15"/>
        <v>Active</v>
      </c>
      <c r="Y238" s="17" t="s">
        <v>15616</v>
      </c>
      <c r="Z238" s="17"/>
    </row>
    <row r="239" spans="1:26" x14ac:dyDescent="0.25">
      <c r="A239">
        <v>238</v>
      </c>
      <c r="B239" s="17" t="s">
        <v>15079</v>
      </c>
      <c r="C239" s="17">
        <v>349</v>
      </c>
      <c r="D239" s="17" t="str">
        <f>INDEX(Hosts!$A:$O,MATCH(Places!$C239,Hosts!$A:$A,0),MATCH(Places!D$1,Hosts!$1:$1,0))</f>
        <v>Within an hour</v>
      </c>
      <c r="E239" s="87">
        <f>INDEX(Hosts!$A:$O,MATCH(Places!$C239,Hosts!$A:$A,0),MATCH(Places!E$1,Hosts!$1:$1,0))</f>
        <v>1</v>
      </c>
      <c r="F239" s="87">
        <f>INDEX(Hosts!$A:$O,MATCH(Places!$C239,Hosts!$A:$A,0),MATCH(Places!F$1,Hosts!$1:$1,0))</f>
        <v>0.98</v>
      </c>
      <c r="G239" s="17" t="str">
        <f>INDEX(Hosts!$A:$O,MATCH(Places!$C239,Hosts!$A:$A,0),MATCH(Places!G$1,Hosts!$1:$1,0))</f>
        <v>Yes</v>
      </c>
      <c r="H239" s="17">
        <v>14</v>
      </c>
      <c r="I239" s="17" t="str">
        <f>INDEX(Neighborhoods!$A:$C,MATCH(Places!$H239,Neighborhoods!$A:$A,0),MATCH(Places!I$1,Neighborhoods!$1:$1,0))</f>
        <v>Manhattan</v>
      </c>
      <c r="J239" s="17" t="str">
        <f>INDEX(Neighborhoods!$A:$C,MATCH(Places!$H239,Neighborhoods!$A:$A,0),MATCH(Places!J$1,Neighborhoods!$1:$1,0))</f>
        <v>East Harlem</v>
      </c>
      <c r="K239" s="17" t="s">
        <v>11822</v>
      </c>
      <c r="L239" s="17" t="str">
        <f t="shared" si="12"/>
        <v>No</v>
      </c>
      <c r="M239" s="17">
        <v>4</v>
      </c>
      <c r="N239" s="17" t="str" cm="1">
        <f t="array" ref="N239">_xlfn.IFS(M239&lt;=2,"Small",M239&lt;=5,"Medium",M239&gt;5,"Large")</f>
        <v>Medium</v>
      </c>
      <c r="O239" s="65">
        <v>199</v>
      </c>
      <c r="P239" s="87">
        <f t="shared" si="13"/>
        <v>0.03</v>
      </c>
      <c r="Q239" s="68">
        <v>4.83</v>
      </c>
      <c r="R239" s="68" t="str" cm="1">
        <f t="array" ref="R239">_xlfn.SWITCH(ROUND(Q239,0),5,"Excellent",4,"Good",3,"Ok","Bad")</f>
        <v>Excellent</v>
      </c>
      <c r="S239" s="17">
        <v>54</v>
      </c>
      <c r="T239" s="17" t="str">
        <f t="shared" si="14"/>
        <v>No</v>
      </c>
      <c r="U239" s="82">
        <v>41015</v>
      </c>
      <c r="V239" s="82">
        <v>43898</v>
      </c>
      <c r="W239" s="17">
        <v>145</v>
      </c>
      <c r="X239" s="17" t="str">
        <f t="shared" si="15"/>
        <v>Active</v>
      </c>
      <c r="Y239" s="17" t="s">
        <v>15615</v>
      </c>
      <c r="Z239" s="17"/>
    </row>
    <row r="240" spans="1:26" x14ac:dyDescent="0.25">
      <c r="A240">
        <v>239</v>
      </c>
      <c r="B240" s="17" t="s">
        <v>13653</v>
      </c>
      <c r="C240" s="17">
        <v>594</v>
      </c>
      <c r="D240" s="17" t="str">
        <f>INDEX(Hosts!$A:$O,MATCH(Places!$C240,Hosts!$A:$A,0),MATCH(Places!D$1,Hosts!$1:$1,0))</f>
        <v>Within an hour</v>
      </c>
      <c r="E240" s="87">
        <f>INDEX(Hosts!$A:$O,MATCH(Places!$C240,Hosts!$A:$A,0),MATCH(Places!E$1,Hosts!$1:$1,0))</f>
        <v>1</v>
      </c>
      <c r="F240" s="87">
        <f>INDEX(Hosts!$A:$O,MATCH(Places!$C240,Hosts!$A:$A,0),MATCH(Places!F$1,Hosts!$1:$1,0))</f>
        <v>0.95</v>
      </c>
      <c r="G240" s="17" t="str">
        <f>INDEX(Hosts!$A:$O,MATCH(Places!$C240,Hosts!$A:$A,0),MATCH(Places!G$1,Hosts!$1:$1,0))</f>
        <v>No</v>
      </c>
      <c r="H240" s="17">
        <v>7</v>
      </c>
      <c r="I240" s="17" t="str">
        <f>INDEX(Neighborhoods!$A:$C,MATCH(Places!$H240,Neighborhoods!$A:$A,0),MATCH(Places!I$1,Neighborhoods!$1:$1,0))</f>
        <v>Brooklyn</v>
      </c>
      <c r="J240" s="17" t="str">
        <f>INDEX(Neighborhoods!$A:$C,MATCH(Places!$H240,Neighborhoods!$A:$A,0),MATCH(Places!J$1,Neighborhoods!$1:$1,0))</f>
        <v>Bedford-Stuyvesant</v>
      </c>
      <c r="K240" s="17" t="s">
        <v>11822</v>
      </c>
      <c r="L240" s="17" t="str">
        <f t="shared" si="12"/>
        <v>No</v>
      </c>
      <c r="M240" s="17">
        <v>5</v>
      </c>
      <c r="N240" s="17" t="str" cm="1">
        <f t="array" ref="N240">_xlfn.IFS(M240&lt;=2,"Small",M240&lt;=5,"Medium",M240&gt;5,"Large")</f>
        <v>Medium</v>
      </c>
      <c r="O240" s="65">
        <v>180</v>
      </c>
      <c r="P240" s="87">
        <f t="shared" si="13"/>
        <v>0.03</v>
      </c>
      <c r="Q240" s="68">
        <v>4.34</v>
      </c>
      <c r="R240" s="68" t="str" cm="1">
        <f t="array" ref="R240">_xlfn.SWITCH(ROUND(Q240,0),5,"Excellent",4,"Good",3,"Ok","Bad")</f>
        <v>Good</v>
      </c>
      <c r="S240" s="17">
        <v>44</v>
      </c>
      <c r="T240" s="17" t="str">
        <f t="shared" si="14"/>
        <v>No</v>
      </c>
      <c r="U240" s="82">
        <v>41521</v>
      </c>
      <c r="V240" s="82">
        <v>44038</v>
      </c>
      <c r="W240" s="17">
        <v>180</v>
      </c>
      <c r="X240" s="17" t="str">
        <f t="shared" si="15"/>
        <v>Active</v>
      </c>
      <c r="Y240" s="17" t="s">
        <v>15616</v>
      </c>
      <c r="Z240" s="17"/>
    </row>
    <row r="241" spans="1:26" x14ac:dyDescent="0.25">
      <c r="A241">
        <v>240</v>
      </c>
      <c r="B241" s="17" t="s">
        <v>14203</v>
      </c>
      <c r="C241" s="17">
        <v>475</v>
      </c>
      <c r="D241" s="17" t="str">
        <f>INDEX(Hosts!$A:$O,MATCH(Places!$C241,Hosts!$A:$A,0),MATCH(Places!D$1,Hosts!$1:$1,0))</f>
        <v>A few days or more</v>
      </c>
      <c r="E241" s="87">
        <f>INDEX(Hosts!$A:$O,MATCH(Places!$C241,Hosts!$A:$A,0),MATCH(Places!E$1,Hosts!$1:$1,0))</f>
        <v>0.43</v>
      </c>
      <c r="F241" s="87">
        <f>INDEX(Hosts!$A:$O,MATCH(Places!$C241,Hosts!$A:$A,0),MATCH(Places!F$1,Hosts!$1:$1,0))</f>
        <v>0.6</v>
      </c>
      <c r="G241" s="17" t="str">
        <f>INDEX(Hosts!$A:$O,MATCH(Places!$C241,Hosts!$A:$A,0),MATCH(Places!G$1,Hosts!$1:$1,0))</f>
        <v>No</v>
      </c>
      <c r="H241" s="17">
        <v>7</v>
      </c>
      <c r="I241" s="17" t="str">
        <f>INDEX(Neighborhoods!$A:$C,MATCH(Places!$H241,Neighborhoods!$A:$A,0),MATCH(Places!I$1,Neighborhoods!$1:$1,0))</f>
        <v>Brooklyn</v>
      </c>
      <c r="J241" s="17" t="str">
        <f>INDEX(Neighborhoods!$A:$C,MATCH(Places!$H241,Neighborhoods!$A:$A,0),MATCH(Places!J$1,Neighborhoods!$1:$1,0))</f>
        <v>Bedford-Stuyvesant</v>
      </c>
      <c r="K241" s="17" t="s">
        <v>1</v>
      </c>
      <c r="L241" s="17" t="str">
        <f t="shared" si="12"/>
        <v>Yes</v>
      </c>
      <c r="M241" s="17">
        <v>2</v>
      </c>
      <c r="N241" s="17" t="str" cm="1">
        <f t="array" ref="N241">_xlfn.IFS(M241&lt;=2,"Small",M241&lt;=5,"Medium",M241&gt;5,"Large")</f>
        <v>Small</v>
      </c>
      <c r="O241" s="65">
        <v>35</v>
      </c>
      <c r="P241" s="87">
        <f t="shared" si="13"/>
        <v>0.03</v>
      </c>
      <c r="Q241" s="68">
        <v>4.6500000000000004</v>
      </c>
      <c r="R241" s="68" t="str" cm="1">
        <f t="array" ref="R241">_xlfn.SWITCH(ROUND(Q241,0),5,"Excellent",4,"Good",3,"Ok","Bad")</f>
        <v>Excellent</v>
      </c>
      <c r="S241" s="17">
        <v>40</v>
      </c>
      <c r="T241" s="17" t="str">
        <f t="shared" si="14"/>
        <v>No</v>
      </c>
      <c r="U241" s="82">
        <v>41913</v>
      </c>
      <c r="V241" s="82">
        <v>43922</v>
      </c>
      <c r="W241" s="17">
        <v>0</v>
      </c>
      <c r="X241" s="17" t="str">
        <f t="shared" si="15"/>
        <v>Inactive</v>
      </c>
      <c r="Y241" s="17" t="s">
        <v>15615</v>
      </c>
      <c r="Z241" s="17"/>
    </row>
    <row r="242" spans="1:26" x14ac:dyDescent="0.25">
      <c r="A242">
        <v>241</v>
      </c>
      <c r="B242" s="17" t="s">
        <v>197</v>
      </c>
      <c r="C242" s="17">
        <v>95</v>
      </c>
      <c r="D242" s="17" t="str">
        <f>INDEX(Hosts!$A:$O,MATCH(Places!$C242,Hosts!$A:$A,0),MATCH(Places!D$1,Hosts!$1:$1,0))</f>
        <v>Within an hour</v>
      </c>
      <c r="E242" s="87">
        <f>INDEX(Hosts!$A:$O,MATCH(Places!$C242,Hosts!$A:$A,0),MATCH(Places!E$1,Hosts!$1:$1,0))</f>
        <v>1</v>
      </c>
      <c r="F242" s="87">
        <f>INDEX(Hosts!$A:$O,MATCH(Places!$C242,Hosts!$A:$A,0),MATCH(Places!F$1,Hosts!$1:$1,0))</f>
        <v>0.71</v>
      </c>
      <c r="G242" s="17" t="str">
        <f>INDEX(Hosts!$A:$O,MATCH(Places!$C242,Hosts!$A:$A,0),MATCH(Places!G$1,Hosts!$1:$1,0))</f>
        <v>No</v>
      </c>
      <c r="H242" s="17">
        <v>12</v>
      </c>
      <c r="I242" s="17" t="str">
        <f>INDEX(Neighborhoods!$A:$C,MATCH(Places!$H242,Neighborhoods!$A:$A,0),MATCH(Places!I$1,Neighborhoods!$1:$1,0))</f>
        <v>Brooklyn</v>
      </c>
      <c r="J242" s="17" t="str">
        <f>INDEX(Neighborhoods!$A:$C,MATCH(Places!$H242,Neighborhoods!$A:$A,0),MATCH(Places!J$1,Neighborhoods!$1:$1,0))</f>
        <v>Williamsburg</v>
      </c>
      <c r="K242" s="17" t="s">
        <v>1</v>
      </c>
      <c r="L242" s="17" t="str">
        <f t="shared" si="12"/>
        <v>Yes</v>
      </c>
      <c r="M242" s="17">
        <v>2</v>
      </c>
      <c r="N242" s="17" t="str" cm="1">
        <f t="array" ref="N242">_xlfn.IFS(M242&lt;=2,"Small",M242&lt;=5,"Medium",M242&gt;5,"Large")</f>
        <v>Small</v>
      </c>
      <c r="O242" s="65">
        <v>81</v>
      </c>
      <c r="P242" s="87">
        <f t="shared" si="13"/>
        <v>0.03</v>
      </c>
      <c r="Q242" s="68">
        <v>4.57</v>
      </c>
      <c r="R242" s="68" t="str" cm="1">
        <f t="array" ref="R242">_xlfn.SWITCH(ROUND(Q242,0),5,"Excellent",4,"Good",3,"Ok","Bad")</f>
        <v>Excellent</v>
      </c>
      <c r="S242" s="17">
        <v>117</v>
      </c>
      <c r="T242" s="17" t="str">
        <f t="shared" si="14"/>
        <v>No</v>
      </c>
      <c r="U242" s="82">
        <v>41544</v>
      </c>
      <c r="V242" s="82">
        <v>43882</v>
      </c>
      <c r="W242" s="17">
        <v>293</v>
      </c>
      <c r="X242" s="17" t="str">
        <f t="shared" si="15"/>
        <v>Active</v>
      </c>
      <c r="Y242" s="17" t="s">
        <v>15615</v>
      </c>
      <c r="Z242" s="17"/>
    </row>
    <row r="243" spans="1:26" x14ac:dyDescent="0.25">
      <c r="A243">
        <v>242</v>
      </c>
      <c r="B243" s="17" t="s">
        <v>197</v>
      </c>
      <c r="C243" s="17">
        <v>95</v>
      </c>
      <c r="D243" s="17" t="str">
        <f>INDEX(Hosts!$A:$O,MATCH(Places!$C243,Hosts!$A:$A,0),MATCH(Places!D$1,Hosts!$1:$1,0))</f>
        <v>Within an hour</v>
      </c>
      <c r="E243" s="87">
        <f>INDEX(Hosts!$A:$O,MATCH(Places!$C243,Hosts!$A:$A,0),MATCH(Places!E$1,Hosts!$1:$1,0))</f>
        <v>1</v>
      </c>
      <c r="F243" s="87">
        <f>INDEX(Hosts!$A:$O,MATCH(Places!$C243,Hosts!$A:$A,0),MATCH(Places!F$1,Hosts!$1:$1,0))</f>
        <v>0.71</v>
      </c>
      <c r="G243" s="17" t="str">
        <f>INDEX(Hosts!$A:$O,MATCH(Places!$C243,Hosts!$A:$A,0),MATCH(Places!G$1,Hosts!$1:$1,0))</f>
        <v>No</v>
      </c>
      <c r="H243" s="17">
        <v>12</v>
      </c>
      <c r="I243" s="17" t="str">
        <f>INDEX(Neighborhoods!$A:$C,MATCH(Places!$H243,Neighborhoods!$A:$A,0),MATCH(Places!I$1,Neighborhoods!$1:$1,0))</f>
        <v>Brooklyn</v>
      </c>
      <c r="J243" s="17" t="str">
        <f>INDEX(Neighborhoods!$A:$C,MATCH(Places!$H243,Neighborhoods!$A:$A,0),MATCH(Places!J$1,Neighborhoods!$1:$1,0))</f>
        <v>Williamsburg</v>
      </c>
      <c r="K243" s="17" t="s">
        <v>1</v>
      </c>
      <c r="L243" s="17" t="str">
        <f t="shared" si="12"/>
        <v>Yes</v>
      </c>
      <c r="M243" s="17">
        <v>2</v>
      </c>
      <c r="N243" s="17" t="str" cm="1">
        <f t="array" ref="N243">_xlfn.IFS(M243&lt;=2,"Small",M243&lt;=5,"Medium",M243&gt;5,"Large")</f>
        <v>Small</v>
      </c>
      <c r="O243" s="65">
        <v>62</v>
      </c>
      <c r="P243" s="87">
        <f t="shared" si="13"/>
        <v>0.03</v>
      </c>
      <c r="Q243" s="68">
        <v>4.59</v>
      </c>
      <c r="R243" s="68" t="str" cm="1">
        <f t="array" ref="R243">_xlfn.SWITCH(ROUND(Q243,0),5,"Excellent",4,"Good",3,"Ok","Bad")</f>
        <v>Excellent</v>
      </c>
      <c r="S243" s="17">
        <v>157</v>
      </c>
      <c r="T243" s="17" t="str">
        <f t="shared" si="14"/>
        <v>No</v>
      </c>
      <c r="U243" s="82">
        <v>41042</v>
      </c>
      <c r="V243" s="82">
        <v>43896</v>
      </c>
      <c r="W243" s="17">
        <v>339</v>
      </c>
      <c r="X243" s="17" t="str">
        <f t="shared" si="15"/>
        <v>Active</v>
      </c>
      <c r="Y243" s="17" t="s">
        <v>15615</v>
      </c>
      <c r="Z243" s="17"/>
    </row>
    <row r="244" spans="1:26" x14ac:dyDescent="0.25">
      <c r="A244">
        <v>243</v>
      </c>
      <c r="B244" s="17" t="s">
        <v>198</v>
      </c>
      <c r="C244" s="17">
        <v>611</v>
      </c>
      <c r="D244" s="17" t="str">
        <f>INDEX(Hosts!$A:$O,MATCH(Places!$C244,Hosts!$A:$A,0),MATCH(Places!D$1,Hosts!$1:$1,0))</f>
        <v>Within an hour</v>
      </c>
      <c r="E244" s="87">
        <f>INDEX(Hosts!$A:$O,MATCH(Places!$C244,Hosts!$A:$A,0),MATCH(Places!E$1,Hosts!$1:$1,0))</f>
        <v>1</v>
      </c>
      <c r="F244" s="87">
        <f>INDEX(Hosts!$A:$O,MATCH(Places!$C244,Hosts!$A:$A,0),MATCH(Places!F$1,Hosts!$1:$1,0))</f>
        <v>0.97</v>
      </c>
      <c r="G244" s="17" t="str">
        <f>INDEX(Hosts!$A:$O,MATCH(Places!$C244,Hosts!$A:$A,0),MATCH(Places!G$1,Hosts!$1:$1,0))</f>
        <v>Yes</v>
      </c>
      <c r="H244" s="17">
        <v>16</v>
      </c>
      <c r="I244" s="17" t="str">
        <f>INDEX(Neighborhoods!$A:$C,MATCH(Places!$H244,Neighborhoods!$A:$A,0),MATCH(Places!I$1,Neighborhoods!$1:$1,0))</f>
        <v>Manhattan</v>
      </c>
      <c r="J244" s="17" t="str">
        <f>INDEX(Neighborhoods!$A:$C,MATCH(Places!$H244,Neighborhoods!$A:$A,0),MATCH(Places!J$1,Neighborhoods!$1:$1,0))</f>
        <v>Harlem</v>
      </c>
      <c r="K244" s="17" t="s">
        <v>1</v>
      </c>
      <c r="L244" s="17" t="str">
        <f t="shared" si="12"/>
        <v>Yes</v>
      </c>
      <c r="M244" s="17">
        <v>4</v>
      </c>
      <c r="N244" s="17" t="str" cm="1">
        <f t="array" ref="N244">_xlfn.IFS(M244&lt;=2,"Small",M244&lt;=5,"Medium",M244&gt;5,"Large")</f>
        <v>Medium</v>
      </c>
      <c r="O244" s="65">
        <v>94</v>
      </c>
      <c r="P244" s="87">
        <f t="shared" si="13"/>
        <v>0.03</v>
      </c>
      <c r="Q244" s="68">
        <v>4.99</v>
      </c>
      <c r="R244" s="68" t="str" cm="1">
        <f t="array" ref="R244">_xlfn.SWITCH(ROUND(Q244,0),5,"Excellent",4,"Good",3,"Ok","Bad")</f>
        <v>Excellent</v>
      </c>
      <c r="S244" s="17">
        <v>165</v>
      </c>
      <c r="T244" s="17" t="str">
        <f t="shared" si="14"/>
        <v>Yes</v>
      </c>
      <c r="U244" s="82">
        <v>41038</v>
      </c>
      <c r="V244" s="82">
        <v>44050</v>
      </c>
      <c r="W244" s="17">
        <v>70</v>
      </c>
      <c r="X244" s="17" t="str">
        <f t="shared" si="15"/>
        <v>Active</v>
      </c>
      <c r="Y244" s="17" t="s">
        <v>15615</v>
      </c>
      <c r="Z244" s="17"/>
    </row>
    <row r="245" spans="1:26" x14ac:dyDescent="0.25">
      <c r="A245">
        <v>244</v>
      </c>
      <c r="B245" s="17" t="s">
        <v>199</v>
      </c>
      <c r="C245" s="17">
        <v>545</v>
      </c>
      <c r="D245" s="17" t="str">
        <f>INDEX(Hosts!$A:$O,MATCH(Places!$C245,Hosts!$A:$A,0),MATCH(Places!D$1,Hosts!$1:$1,0))</f>
        <v>Within a day</v>
      </c>
      <c r="E245" s="87">
        <f>INDEX(Hosts!$A:$O,MATCH(Places!$C245,Hosts!$A:$A,0),MATCH(Places!E$1,Hosts!$1:$1,0))</f>
        <v>1</v>
      </c>
      <c r="F245" s="87">
        <f>INDEX(Hosts!$A:$O,MATCH(Places!$C245,Hosts!$A:$A,0),MATCH(Places!F$1,Hosts!$1:$1,0))</f>
        <v>0.91</v>
      </c>
      <c r="G245" s="17" t="str">
        <f>INDEX(Hosts!$A:$O,MATCH(Places!$C245,Hosts!$A:$A,0),MATCH(Places!G$1,Hosts!$1:$1,0))</f>
        <v>No</v>
      </c>
      <c r="H245" s="17">
        <v>3</v>
      </c>
      <c r="I245" s="17" t="str">
        <f>INDEX(Neighborhoods!$A:$C,MATCH(Places!$H245,Neighborhoods!$A:$A,0),MATCH(Places!I$1,Neighborhoods!$1:$1,0))</f>
        <v>Bronx</v>
      </c>
      <c r="J245" s="17" t="str">
        <f>INDEX(Neighborhoods!$A:$C,MATCH(Places!$H245,Neighborhoods!$A:$A,0),MATCH(Places!J$1,Neighborhoods!$1:$1,0))</f>
        <v>Longwood</v>
      </c>
      <c r="K245" s="17" t="s">
        <v>11822</v>
      </c>
      <c r="L245" s="17" t="str">
        <f t="shared" si="12"/>
        <v>No</v>
      </c>
      <c r="M245" s="17">
        <v>5</v>
      </c>
      <c r="N245" s="17" t="str" cm="1">
        <f t="array" ref="N245">_xlfn.IFS(M245&lt;=2,"Small",M245&lt;=5,"Medium",M245&gt;5,"Large")</f>
        <v>Medium</v>
      </c>
      <c r="O245" s="65">
        <v>110</v>
      </c>
      <c r="P245" s="87">
        <f t="shared" si="13"/>
        <v>0.03</v>
      </c>
      <c r="Q245" s="68">
        <v>4.8899999999999997</v>
      </c>
      <c r="R245" s="68" t="str" cm="1">
        <f t="array" ref="R245">_xlfn.SWITCH(ROUND(Q245,0),5,"Excellent",4,"Good",3,"Ok","Bad")</f>
        <v>Excellent</v>
      </c>
      <c r="S245" s="17">
        <v>94</v>
      </c>
      <c r="T245" s="17" t="str">
        <f t="shared" si="14"/>
        <v>No</v>
      </c>
      <c r="U245" s="82">
        <v>41096</v>
      </c>
      <c r="V245" s="82">
        <v>43906</v>
      </c>
      <c r="W245" s="17">
        <v>140</v>
      </c>
      <c r="X245" s="17" t="str">
        <f t="shared" si="15"/>
        <v>Active</v>
      </c>
      <c r="Y245" s="17" t="s">
        <v>15615</v>
      </c>
      <c r="Z245" s="17"/>
    </row>
    <row r="246" spans="1:26" x14ac:dyDescent="0.25">
      <c r="A246">
        <v>245</v>
      </c>
      <c r="B246" s="17" t="s">
        <v>201</v>
      </c>
      <c r="C246" s="17">
        <v>475</v>
      </c>
      <c r="D246" s="17" t="str">
        <f>INDEX(Hosts!$A:$O,MATCH(Places!$C246,Hosts!$A:$A,0),MATCH(Places!D$1,Hosts!$1:$1,0))</f>
        <v>A few days or more</v>
      </c>
      <c r="E246" s="87">
        <f>INDEX(Hosts!$A:$O,MATCH(Places!$C246,Hosts!$A:$A,0),MATCH(Places!E$1,Hosts!$1:$1,0))</f>
        <v>0.43</v>
      </c>
      <c r="F246" s="87">
        <f>INDEX(Hosts!$A:$O,MATCH(Places!$C246,Hosts!$A:$A,0),MATCH(Places!F$1,Hosts!$1:$1,0))</f>
        <v>0.6</v>
      </c>
      <c r="G246" s="17" t="str">
        <f>INDEX(Hosts!$A:$O,MATCH(Places!$C246,Hosts!$A:$A,0),MATCH(Places!G$1,Hosts!$1:$1,0))</f>
        <v>No</v>
      </c>
      <c r="H246" s="17">
        <v>7</v>
      </c>
      <c r="I246" s="17" t="str">
        <f>INDEX(Neighborhoods!$A:$C,MATCH(Places!$H246,Neighborhoods!$A:$A,0),MATCH(Places!I$1,Neighborhoods!$1:$1,0))</f>
        <v>Brooklyn</v>
      </c>
      <c r="J246" s="17" t="str">
        <f>INDEX(Neighborhoods!$A:$C,MATCH(Places!$H246,Neighborhoods!$A:$A,0),MATCH(Places!J$1,Neighborhoods!$1:$1,0))</f>
        <v>Bedford-Stuyvesant</v>
      </c>
      <c r="K246" s="17" t="s">
        <v>1</v>
      </c>
      <c r="L246" s="17" t="str">
        <f t="shared" si="12"/>
        <v>Yes</v>
      </c>
      <c r="M246" s="17">
        <v>2</v>
      </c>
      <c r="N246" s="17" t="str" cm="1">
        <f t="array" ref="N246">_xlfn.IFS(M246&lt;=2,"Small",M246&lt;=5,"Medium",M246&gt;5,"Large")</f>
        <v>Small</v>
      </c>
      <c r="O246" s="65">
        <v>59</v>
      </c>
      <c r="P246" s="87">
        <f t="shared" si="13"/>
        <v>0.03</v>
      </c>
      <c r="Q246" s="68">
        <v>4.29</v>
      </c>
      <c r="R246" s="68" t="str" cm="1">
        <f t="array" ref="R246">_xlfn.SWITCH(ROUND(Q246,0),5,"Excellent",4,"Good",3,"Ok","Bad")</f>
        <v>Good</v>
      </c>
      <c r="S246" s="17">
        <v>7</v>
      </c>
      <c r="T246" s="17" t="str">
        <f t="shared" si="14"/>
        <v>No</v>
      </c>
      <c r="U246" s="82">
        <v>41092</v>
      </c>
      <c r="V246" s="82">
        <v>43676</v>
      </c>
      <c r="W246" s="17">
        <v>0</v>
      </c>
      <c r="X246" s="17" t="str">
        <f t="shared" si="15"/>
        <v>Inactive</v>
      </c>
      <c r="Y246" s="17" t="s">
        <v>15615</v>
      </c>
      <c r="Z246" s="17"/>
    </row>
    <row r="247" spans="1:26" x14ac:dyDescent="0.25">
      <c r="A247">
        <v>246</v>
      </c>
      <c r="B247" s="17" t="s">
        <v>14391</v>
      </c>
      <c r="C247" s="17">
        <v>614</v>
      </c>
      <c r="D247" s="17" t="str">
        <f>INDEX(Hosts!$A:$O,MATCH(Places!$C247,Hosts!$A:$A,0),MATCH(Places!D$1,Hosts!$1:$1,0))</f>
        <v>Within an hour</v>
      </c>
      <c r="E247" s="87">
        <f>INDEX(Hosts!$A:$O,MATCH(Places!$C247,Hosts!$A:$A,0),MATCH(Places!E$1,Hosts!$1:$1,0))</f>
        <v>1</v>
      </c>
      <c r="F247" s="87">
        <f>INDEX(Hosts!$A:$O,MATCH(Places!$C247,Hosts!$A:$A,0),MATCH(Places!F$1,Hosts!$1:$1,0))</f>
        <v>1</v>
      </c>
      <c r="G247" s="17" t="str">
        <f>INDEX(Hosts!$A:$O,MATCH(Places!$C247,Hosts!$A:$A,0),MATCH(Places!G$1,Hosts!$1:$1,0))</f>
        <v>Yes</v>
      </c>
      <c r="H247" s="17">
        <v>16</v>
      </c>
      <c r="I247" s="17" t="str">
        <f>INDEX(Neighborhoods!$A:$C,MATCH(Places!$H247,Neighborhoods!$A:$A,0),MATCH(Places!I$1,Neighborhoods!$1:$1,0))</f>
        <v>Manhattan</v>
      </c>
      <c r="J247" s="17" t="str">
        <f>INDEX(Neighborhoods!$A:$C,MATCH(Places!$H247,Neighborhoods!$A:$A,0),MATCH(Places!J$1,Neighborhoods!$1:$1,0))</f>
        <v>Harlem</v>
      </c>
      <c r="K247" s="17" t="s">
        <v>1</v>
      </c>
      <c r="L247" s="17" t="str">
        <f t="shared" si="12"/>
        <v>Yes</v>
      </c>
      <c r="M247" s="17">
        <v>5</v>
      </c>
      <c r="N247" s="17" t="str" cm="1">
        <f t="array" ref="N247">_xlfn.IFS(M247&lt;=2,"Small",M247&lt;=5,"Medium",M247&gt;5,"Large")</f>
        <v>Medium</v>
      </c>
      <c r="O247" s="65">
        <v>250</v>
      </c>
      <c r="P247" s="87">
        <f t="shared" si="13"/>
        <v>0.04</v>
      </c>
      <c r="Q247" s="68">
        <v>4.83</v>
      </c>
      <c r="R247" s="68" t="str" cm="1">
        <f t="array" ref="R247">_xlfn.SWITCH(ROUND(Q247,0),5,"Excellent",4,"Good",3,"Ok","Bad")</f>
        <v>Excellent</v>
      </c>
      <c r="S247" s="17">
        <v>109</v>
      </c>
      <c r="T247" s="17" t="str">
        <f t="shared" si="14"/>
        <v>Yes</v>
      </c>
      <c r="U247" s="82">
        <v>41038</v>
      </c>
      <c r="V247" s="82">
        <v>43362</v>
      </c>
      <c r="W247" s="17">
        <v>0</v>
      </c>
      <c r="X247" s="17" t="str">
        <f t="shared" si="15"/>
        <v>Inactive</v>
      </c>
      <c r="Y247" s="17" t="s">
        <v>15615</v>
      </c>
      <c r="Z247" s="17"/>
    </row>
    <row r="248" spans="1:26" x14ac:dyDescent="0.25">
      <c r="A248">
        <v>247</v>
      </c>
      <c r="B248" s="17" t="s">
        <v>202</v>
      </c>
      <c r="C248" s="17">
        <v>618</v>
      </c>
      <c r="D248" s="17" t="str">
        <f>INDEX(Hosts!$A:$O,MATCH(Places!$C248,Hosts!$A:$A,0),MATCH(Places!D$1,Hosts!$1:$1,0))</f>
        <v>Within an hour</v>
      </c>
      <c r="E248" s="87">
        <f>INDEX(Hosts!$A:$O,MATCH(Places!$C248,Hosts!$A:$A,0),MATCH(Places!E$1,Hosts!$1:$1,0))</f>
        <v>1</v>
      </c>
      <c r="F248" s="87">
        <f>INDEX(Hosts!$A:$O,MATCH(Places!$C248,Hosts!$A:$A,0),MATCH(Places!F$1,Hosts!$1:$1,0))</f>
        <v>0.94</v>
      </c>
      <c r="G248" s="17" t="str">
        <f>INDEX(Hosts!$A:$O,MATCH(Places!$C248,Hosts!$A:$A,0),MATCH(Places!G$1,Hosts!$1:$1,0))</f>
        <v>Yes</v>
      </c>
      <c r="H248" s="17">
        <v>16</v>
      </c>
      <c r="I248" s="17" t="str">
        <f>INDEX(Neighborhoods!$A:$C,MATCH(Places!$H248,Neighborhoods!$A:$A,0),MATCH(Places!I$1,Neighborhoods!$1:$1,0))</f>
        <v>Manhattan</v>
      </c>
      <c r="J248" s="17" t="str">
        <f>INDEX(Neighborhoods!$A:$C,MATCH(Places!$H248,Neighborhoods!$A:$A,0),MATCH(Places!J$1,Neighborhoods!$1:$1,0))</f>
        <v>Harlem</v>
      </c>
      <c r="K248" s="17" t="s">
        <v>1</v>
      </c>
      <c r="L248" s="17" t="str">
        <f t="shared" si="12"/>
        <v>Yes</v>
      </c>
      <c r="M248" s="17">
        <v>2</v>
      </c>
      <c r="N248" s="17" t="str" cm="1">
        <f t="array" ref="N248">_xlfn.IFS(M248&lt;=2,"Small",M248&lt;=5,"Medium",M248&gt;5,"Large")</f>
        <v>Small</v>
      </c>
      <c r="O248" s="65">
        <v>70</v>
      </c>
      <c r="P248" s="87">
        <f t="shared" si="13"/>
        <v>0.03</v>
      </c>
      <c r="Q248" s="68">
        <v>4.59</v>
      </c>
      <c r="R248" s="68" t="str" cm="1">
        <f t="array" ref="R248">_xlfn.SWITCH(ROUND(Q248,0),5,"Excellent",4,"Good",3,"Ok","Bad")</f>
        <v>Excellent</v>
      </c>
      <c r="S248" s="17">
        <v>46</v>
      </c>
      <c r="T248" s="17" t="str">
        <f t="shared" si="14"/>
        <v>No</v>
      </c>
      <c r="U248" s="82">
        <v>43041</v>
      </c>
      <c r="V248" s="82">
        <v>43921</v>
      </c>
      <c r="W248" s="17">
        <v>0</v>
      </c>
      <c r="X248" s="17" t="str">
        <f t="shared" si="15"/>
        <v>Inactive</v>
      </c>
      <c r="Y248" s="17" t="s">
        <v>15616</v>
      </c>
      <c r="Z248" s="17"/>
    </row>
    <row r="249" spans="1:26" x14ac:dyDescent="0.25">
      <c r="A249">
        <v>248</v>
      </c>
      <c r="B249" s="17" t="s">
        <v>203</v>
      </c>
      <c r="C249" s="17">
        <v>620</v>
      </c>
      <c r="D249" s="17" t="str">
        <f>INDEX(Hosts!$A:$O,MATCH(Places!$C249,Hosts!$A:$A,0),MATCH(Places!D$1,Hosts!$1:$1,0))</f>
        <v>Within an hour</v>
      </c>
      <c r="E249" s="87">
        <f>INDEX(Hosts!$A:$O,MATCH(Places!$C249,Hosts!$A:$A,0),MATCH(Places!E$1,Hosts!$1:$1,0))</f>
        <v>0.92</v>
      </c>
      <c r="F249" s="87">
        <f>INDEX(Hosts!$A:$O,MATCH(Places!$C249,Hosts!$A:$A,0),MATCH(Places!F$1,Hosts!$1:$1,0))</f>
        <v>1</v>
      </c>
      <c r="G249" s="17" t="str">
        <f>INDEX(Hosts!$A:$O,MATCH(Places!$C249,Hosts!$A:$A,0),MATCH(Places!G$1,Hosts!$1:$1,0))</f>
        <v>Yes</v>
      </c>
      <c r="H249" s="17">
        <v>15</v>
      </c>
      <c r="I249" s="17" t="str">
        <f>INDEX(Neighborhoods!$A:$C,MATCH(Places!$H249,Neighborhoods!$A:$A,0),MATCH(Places!I$1,Neighborhoods!$1:$1,0))</f>
        <v>Manhattan</v>
      </c>
      <c r="J249" s="17" t="str">
        <f>INDEX(Neighborhoods!$A:$C,MATCH(Places!$H249,Neighborhoods!$A:$A,0),MATCH(Places!J$1,Neighborhoods!$1:$1,0))</f>
        <v>East Village</v>
      </c>
      <c r="K249" s="17" t="s">
        <v>11822</v>
      </c>
      <c r="L249" s="17" t="str">
        <f t="shared" si="12"/>
        <v>No</v>
      </c>
      <c r="M249" s="17">
        <v>4</v>
      </c>
      <c r="N249" s="17" t="str" cm="1">
        <f t="array" ref="N249">_xlfn.IFS(M249&lt;=2,"Small",M249&lt;=5,"Medium",M249&gt;5,"Large")</f>
        <v>Medium</v>
      </c>
      <c r="O249" s="65">
        <v>105</v>
      </c>
      <c r="P249" s="87">
        <f t="shared" si="13"/>
        <v>0.03</v>
      </c>
      <c r="Q249" s="68">
        <v>4.53</v>
      </c>
      <c r="R249" s="68" t="str" cm="1">
        <f t="array" ref="R249">_xlfn.SWITCH(ROUND(Q249,0),5,"Excellent",4,"Good",3,"Ok","Bad")</f>
        <v>Excellent</v>
      </c>
      <c r="S249" s="17">
        <v>180</v>
      </c>
      <c r="T249" s="17" t="str">
        <f t="shared" si="14"/>
        <v>No</v>
      </c>
      <c r="U249" s="82">
        <v>41069</v>
      </c>
      <c r="V249" s="82">
        <v>44035</v>
      </c>
      <c r="W249" s="17">
        <v>128</v>
      </c>
      <c r="X249" s="17" t="str">
        <f t="shared" si="15"/>
        <v>Active</v>
      </c>
      <c r="Y249" s="17" t="s">
        <v>15616</v>
      </c>
      <c r="Z249" s="17"/>
    </row>
    <row r="250" spans="1:26" x14ac:dyDescent="0.25">
      <c r="A250">
        <v>249</v>
      </c>
      <c r="B250" s="17" t="s">
        <v>204</v>
      </c>
      <c r="C250" s="17">
        <v>625</v>
      </c>
      <c r="D250" s="17" t="str">
        <f>INDEX(Hosts!$A:$O,MATCH(Places!$C250,Hosts!$A:$A,0),MATCH(Places!D$1,Hosts!$1:$1,0))</f>
        <v>Within an hour</v>
      </c>
      <c r="E250" s="87">
        <f>INDEX(Hosts!$A:$O,MATCH(Places!$C250,Hosts!$A:$A,0),MATCH(Places!E$1,Hosts!$1:$1,0))</f>
        <v>1</v>
      </c>
      <c r="F250" s="87">
        <f>INDEX(Hosts!$A:$O,MATCH(Places!$C250,Hosts!$A:$A,0),MATCH(Places!F$1,Hosts!$1:$1,0))</f>
        <v>0.67</v>
      </c>
      <c r="G250" s="17" t="str">
        <f>INDEX(Hosts!$A:$O,MATCH(Places!$C250,Hosts!$A:$A,0),MATCH(Places!G$1,Hosts!$1:$1,0))</f>
        <v>No</v>
      </c>
      <c r="H250" s="17">
        <v>9</v>
      </c>
      <c r="I250" s="17" t="str">
        <f>INDEX(Neighborhoods!$A:$C,MATCH(Places!$H250,Neighborhoods!$A:$A,0),MATCH(Places!I$1,Neighborhoods!$1:$1,0))</f>
        <v>Brooklyn</v>
      </c>
      <c r="J250" s="17" t="str">
        <f>INDEX(Neighborhoods!$A:$C,MATCH(Places!$H250,Neighborhoods!$A:$A,0),MATCH(Places!J$1,Neighborhoods!$1:$1,0))</f>
        <v>Crown Heights</v>
      </c>
      <c r="K250" s="17" t="s">
        <v>11822</v>
      </c>
      <c r="L250" s="17" t="str">
        <f t="shared" si="12"/>
        <v>No</v>
      </c>
      <c r="M250" s="17">
        <v>7</v>
      </c>
      <c r="N250" s="17" t="str" cm="1">
        <f t="array" ref="N250">_xlfn.IFS(M250&lt;=2,"Small",M250&lt;=5,"Medium",M250&gt;5,"Large")</f>
        <v>Large</v>
      </c>
      <c r="O250" s="65">
        <v>250</v>
      </c>
      <c r="P250" s="87">
        <f t="shared" si="13"/>
        <v>0.04</v>
      </c>
      <c r="Q250" s="68">
        <v>4.8499999999999996</v>
      </c>
      <c r="R250" s="68" t="str" cm="1">
        <f t="array" ref="R250">_xlfn.SWITCH(ROUND(Q250,0),5,"Excellent",4,"Good",3,"Ok","Bad")</f>
        <v>Excellent</v>
      </c>
      <c r="S250" s="17">
        <v>20</v>
      </c>
      <c r="T250" s="17" t="str">
        <f t="shared" si="14"/>
        <v>No</v>
      </c>
      <c r="U250" s="82">
        <v>41089</v>
      </c>
      <c r="V250" s="82">
        <v>43708</v>
      </c>
      <c r="W250" s="17">
        <v>62</v>
      </c>
      <c r="X250" s="17" t="str">
        <f t="shared" si="15"/>
        <v>Active</v>
      </c>
      <c r="Y250" s="17" t="s">
        <v>15615</v>
      </c>
      <c r="Z250" s="17"/>
    </row>
    <row r="251" spans="1:26" x14ac:dyDescent="0.25">
      <c r="A251">
        <v>250</v>
      </c>
      <c r="B251" s="17" t="s">
        <v>14282</v>
      </c>
      <c r="C251" s="17">
        <v>303</v>
      </c>
      <c r="D251" s="17" t="str">
        <f>INDEX(Hosts!$A:$O,MATCH(Places!$C251,Hosts!$A:$A,0),MATCH(Places!D$1,Hosts!$1:$1,0))</f>
        <v>Within an hour</v>
      </c>
      <c r="E251" s="87">
        <f>INDEX(Hosts!$A:$O,MATCH(Places!$C251,Hosts!$A:$A,0),MATCH(Places!E$1,Hosts!$1:$1,0))</f>
        <v>1</v>
      </c>
      <c r="F251" s="87">
        <f>INDEX(Hosts!$A:$O,MATCH(Places!$C251,Hosts!$A:$A,0),MATCH(Places!F$1,Hosts!$1:$1,0))</f>
        <v>0.89</v>
      </c>
      <c r="G251" s="17" t="str">
        <f>INDEX(Hosts!$A:$O,MATCH(Places!$C251,Hosts!$A:$A,0),MATCH(Places!G$1,Hosts!$1:$1,0))</f>
        <v>Yes</v>
      </c>
      <c r="H251" s="17">
        <v>12</v>
      </c>
      <c r="I251" s="17" t="str">
        <f>INDEX(Neighborhoods!$A:$C,MATCH(Places!$H251,Neighborhoods!$A:$A,0),MATCH(Places!I$1,Neighborhoods!$1:$1,0))</f>
        <v>Brooklyn</v>
      </c>
      <c r="J251" s="17" t="str">
        <f>INDEX(Neighborhoods!$A:$C,MATCH(Places!$H251,Neighborhoods!$A:$A,0),MATCH(Places!J$1,Neighborhoods!$1:$1,0))</f>
        <v>Williamsburg</v>
      </c>
      <c r="K251" s="17" t="s">
        <v>11822</v>
      </c>
      <c r="L251" s="17" t="str">
        <f t="shared" si="12"/>
        <v>No</v>
      </c>
      <c r="M251" s="17">
        <v>5</v>
      </c>
      <c r="N251" s="17" t="str" cm="1">
        <f t="array" ref="N251">_xlfn.IFS(M251&lt;=2,"Small",M251&lt;=5,"Medium",M251&gt;5,"Large")</f>
        <v>Medium</v>
      </c>
      <c r="O251" s="65">
        <v>145</v>
      </c>
      <c r="P251" s="87">
        <f t="shared" si="13"/>
        <v>0.03</v>
      </c>
      <c r="Q251" s="68">
        <v>4.9800000000000004</v>
      </c>
      <c r="R251" s="68" t="str" cm="1">
        <f t="array" ref="R251">_xlfn.SWITCH(ROUND(Q251,0),5,"Excellent",4,"Good",3,"Ok","Bad")</f>
        <v>Excellent</v>
      </c>
      <c r="S251" s="17">
        <v>133</v>
      </c>
      <c r="T251" s="17" t="str">
        <f t="shared" si="14"/>
        <v>Yes</v>
      </c>
      <c r="U251" s="82">
        <v>41053</v>
      </c>
      <c r="V251" s="82">
        <v>44033</v>
      </c>
      <c r="W251" s="17">
        <v>135</v>
      </c>
      <c r="X251" s="17" t="str">
        <f t="shared" si="15"/>
        <v>Active</v>
      </c>
      <c r="Y251" s="17" t="s">
        <v>15615</v>
      </c>
      <c r="Z251" s="17"/>
    </row>
    <row r="252" spans="1:26" x14ac:dyDescent="0.25">
      <c r="A252">
        <v>251</v>
      </c>
      <c r="B252" s="17" t="s">
        <v>205</v>
      </c>
      <c r="C252" s="17">
        <v>631</v>
      </c>
      <c r="D252" s="17" t="str">
        <f>INDEX(Hosts!$A:$O,MATCH(Places!$C252,Hosts!$A:$A,0),MATCH(Places!D$1,Hosts!$1:$1,0))</f>
        <v>Within an hour</v>
      </c>
      <c r="E252" s="87">
        <f>INDEX(Hosts!$A:$O,MATCH(Places!$C252,Hosts!$A:$A,0),MATCH(Places!E$1,Hosts!$1:$1,0))</f>
        <v>1</v>
      </c>
      <c r="F252" s="87">
        <f>INDEX(Hosts!$A:$O,MATCH(Places!$C252,Hosts!$A:$A,0),MATCH(Places!F$1,Hosts!$1:$1,0))</f>
        <v>1</v>
      </c>
      <c r="G252" s="17" t="str">
        <f>INDEX(Hosts!$A:$O,MATCH(Places!$C252,Hosts!$A:$A,0),MATCH(Places!G$1,Hosts!$1:$1,0))</f>
        <v>Yes</v>
      </c>
      <c r="H252" s="17">
        <v>7</v>
      </c>
      <c r="I252" s="17" t="str">
        <f>INDEX(Neighborhoods!$A:$C,MATCH(Places!$H252,Neighborhoods!$A:$A,0),MATCH(Places!I$1,Neighborhoods!$1:$1,0))</f>
        <v>Brooklyn</v>
      </c>
      <c r="J252" s="17" t="str">
        <f>INDEX(Neighborhoods!$A:$C,MATCH(Places!$H252,Neighborhoods!$A:$A,0),MATCH(Places!J$1,Neighborhoods!$1:$1,0))</f>
        <v>Bedford-Stuyvesant</v>
      </c>
      <c r="K252" s="17" t="s">
        <v>11822</v>
      </c>
      <c r="L252" s="17" t="str">
        <f t="shared" si="12"/>
        <v>No</v>
      </c>
      <c r="M252" s="17">
        <v>4</v>
      </c>
      <c r="N252" s="17" t="str" cm="1">
        <f t="array" ref="N252">_xlfn.IFS(M252&lt;=2,"Small",M252&lt;=5,"Medium",M252&gt;5,"Large")</f>
        <v>Medium</v>
      </c>
      <c r="O252" s="65">
        <v>100</v>
      </c>
      <c r="P252" s="87">
        <f t="shared" si="13"/>
        <v>0.03</v>
      </c>
      <c r="Q252" s="68">
        <v>4.9000000000000004</v>
      </c>
      <c r="R252" s="68" t="str" cm="1">
        <f t="array" ref="R252">_xlfn.SWITCH(ROUND(Q252,0),5,"Excellent",4,"Good",3,"Ok","Bad")</f>
        <v>Excellent</v>
      </c>
      <c r="S252" s="17">
        <v>221</v>
      </c>
      <c r="T252" s="17" t="str">
        <f t="shared" si="14"/>
        <v>Yes</v>
      </c>
      <c r="U252" s="82">
        <v>41121</v>
      </c>
      <c r="V252" s="82">
        <v>44034</v>
      </c>
      <c r="W252" s="17">
        <v>351</v>
      </c>
      <c r="X252" s="17" t="str">
        <f t="shared" si="15"/>
        <v>Active</v>
      </c>
      <c r="Y252" s="17" t="s">
        <v>15615</v>
      </c>
      <c r="Z252" s="17"/>
    </row>
    <row r="253" spans="1:26" x14ac:dyDescent="0.25">
      <c r="A253">
        <v>252</v>
      </c>
      <c r="B253" s="17" t="s">
        <v>206</v>
      </c>
      <c r="C253" s="17">
        <v>632</v>
      </c>
      <c r="D253" s="17" t="str">
        <f>INDEX(Hosts!$A:$O,MATCH(Places!$C253,Hosts!$A:$A,0),MATCH(Places!D$1,Hosts!$1:$1,0))</f>
        <v>Within a few hours</v>
      </c>
      <c r="E253" s="87">
        <f>INDEX(Hosts!$A:$O,MATCH(Places!$C253,Hosts!$A:$A,0),MATCH(Places!E$1,Hosts!$1:$1,0))</f>
        <v>1</v>
      </c>
      <c r="F253" s="87">
        <f>INDEX(Hosts!$A:$O,MATCH(Places!$C253,Hosts!$A:$A,0),MATCH(Places!F$1,Hosts!$1:$1,0))</f>
        <v>0.95</v>
      </c>
      <c r="G253" s="17" t="str">
        <f>INDEX(Hosts!$A:$O,MATCH(Places!$C253,Hosts!$A:$A,0),MATCH(Places!G$1,Hosts!$1:$1,0))</f>
        <v>Yes</v>
      </c>
      <c r="H253" s="17">
        <v>23</v>
      </c>
      <c r="I253" s="17" t="str">
        <f>INDEX(Neighborhoods!$A:$C,MATCH(Places!$H253,Neighborhoods!$A:$A,0),MATCH(Places!I$1,Neighborhoods!$1:$1,0))</f>
        <v>Queens</v>
      </c>
      <c r="J253" s="17" t="str">
        <f>INDEX(Neighborhoods!$A:$C,MATCH(Places!$H253,Neighborhoods!$A:$A,0),MATCH(Places!J$1,Neighborhoods!$1:$1,0))</f>
        <v>Jamaica</v>
      </c>
      <c r="K253" s="17" t="s">
        <v>16</v>
      </c>
      <c r="L253" s="17" t="str">
        <f t="shared" si="12"/>
        <v>Yes</v>
      </c>
      <c r="M253" s="17">
        <v>3</v>
      </c>
      <c r="N253" s="17" t="str" cm="1">
        <f t="array" ref="N253">_xlfn.IFS(M253&lt;=2,"Small",M253&lt;=5,"Medium",M253&gt;5,"Large")</f>
        <v>Medium</v>
      </c>
      <c r="O253" s="65">
        <v>39</v>
      </c>
      <c r="P253" s="87">
        <f t="shared" si="13"/>
        <v>0.03</v>
      </c>
      <c r="Q253" s="68">
        <v>4.59</v>
      </c>
      <c r="R253" s="68" t="str" cm="1">
        <f t="array" ref="R253">_xlfn.SWITCH(ROUND(Q253,0),5,"Excellent",4,"Good",3,"Ok","Bad")</f>
        <v>Excellent</v>
      </c>
      <c r="S253" s="17">
        <v>480</v>
      </c>
      <c r="T253" s="17" t="str">
        <f t="shared" si="14"/>
        <v>No</v>
      </c>
      <c r="U253" s="82">
        <v>41071</v>
      </c>
      <c r="V253" s="82">
        <v>43893</v>
      </c>
      <c r="W253" s="17">
        <v>361</v>
      </c>
      <c r="X253" s="17" t="str">
        <f t="shared" si="15"/>
        <v>Active</v>
      </c>
      <c r="Y253" s="17" t="s">
        <v>15615</v>
      </c>
      <c r="Z253" s="17"/>
    </row>
    <row r="254" spans="1:26" x14ac:dyDescent="0.25">
      <c r="A254">
        <v>253</v>
      </c>
      <c r="B254" s="17" t="s">
        <v>13796</v>
      </c>
      <c r="C254" s="17">
        <v>155</v>
      </c>
      <c r="D254" s="17" t="str">
        <f>INDEX(Hosts!$A:$O,MATCH(Places!$C254,Hosts!$A:$A,0),MATCH(Places!D$1,Hosts!$1:$1,0))</f>
        <v>Within an hour</v>
      </c>
      <c r="E254" s="87">
        <f>INDEX(Hosts!$A:$O,MATCH(Places!$C254,Hosts!$A:$A,0),MATCH(Places!E$1,Hosts!$1:$1,0))</f>
        <v>1</v>
      </c>
      <c r="F254" s="87">
        <f>INDEX(Hosts!$A:$O,MATCH(Places!$C254,Hosts!$A:$A,0),MATCH(Places!F$1,Hosts!$1:$1,0))</f>
        <v>0.98</v>
      </c>
      <c r="G254" s="17" t="str">
        <f>INDEX(Hosts!$A:$O,MATCH(Places!$C254,Hosts!$A:$A,0),MATCH(Places!G$1,Hosts!$1:$1,0))</f>
        <v>Yes</v>
      </c>
      <c r="H254" s="17">
        <v>16</v>
      </c>
      <c r="I254" s="17" t="str">
        <f>INDEX(Neighborhoods!$A:$C,MATCH(Places!$H254,Neighborhoods!$A:$A,0),MATCH(Places!I$1,Neighborhoods!$1:$1,0))</f>
        <v>Manhattan</v>
      </c>
      <c r="J254" s="17" t="str">
        <f>INDEX(Neighborhoods!$A:$C,MATCH(Places!$H254,Neighborhoods!$A:$A,0),MATCH(Places!J$1,Neighborhoods!$1:$1,0))</f>
        <v>Harlem</v>
      </c>
      <c r="K254" s="17" t="s">
        <v>1</v>
      </c>
      <c r="L254" s="17" t="str">
        <f t="shared" si="12"/>
        <v>Yes</v>
      </c>
      <c r="M254" s="17">
        <v>2</v>
      </c>
      <c r="N254" s="17" t="str" cm="1">
        <f t="array" ref="N254">_xlfn.IFS(M254&lt;=2,"Small",M254&lt;=5,"Medium",M254&gt;5,"Large")</f>
        <v>Small</v>
      </c>
      <c r="O254" s="65">
        <v>70</v>
      </c>
      <c r="P254" s="87">
        <f t="shared" si="13"/>
        <v>0.03</v>
      </c>
      <c r="Q254" s="68">
        <v>4.9400000000000004</v>
      </c>
      <c r="R254" s="68" t="str" cm="1">
        <f t="array" ref="R254">_xlfn.SWITCH(ROUND(Q254,0),5,"Excellent",4,"Good",3,"Ok","Bad")</f>
        <v>Excellent</v>
      </c>
      <c r="S254" s="17">
        <v>484</v>
      </c>
      <c r="T254" s="17" t="str">
        <f t="shared" si="14"/>
        <v>Yes</v>
      </c>
      <c r="U254" s="82">
        <v>41085</v>
      </c>
      <c r="V254" s="82">
        <v>43906</v>
      </c>
      <c r="W254" s="17">
        <v>346</v>
      </c>
      <c r="X254" s="17" t="str">
        <f t="shared" si="15"/>
        <v>Active</v>
      </c>
      <c r="Y254" s="17" t="s">
        <v>15616</v>
      </c>
      <c r="Z254" s="17"/>
    </row>
    <row r="255" spans="1:26" x14ac:dyDescent="0.25">
      <c r="A255">
        <v>254</v>
      </c>
      <c r="B255" s="17" t="s">
        <v>207</v>
      </c>
      <c r="C255" s="17">
        <v>337</v>
      </c>
      <c r="D255" s="17" t="str">
        <f>INDEX(Hosts!$A:$O,MATCH(Places!$C255,Hosts!$A:$A,0),MATCH(Places!D$1,Hosts!$1:$1,0))</f>
        <v>Within a few hours</v>
      </c>
      <c r="E255" s="87">
        <f>INDEX(Hosts!$A:$O,MATCH(Places!$C255,Hosts!$A:$A,0),MATCH(Places!E$1,Hosts!$1:$1,0))</f>
        <v>1</v>
      </c>
      <c r="F255" s="87">
        <f>INDEX(Hosts!$A:$O,MATCH(Places!$C255,Hosts!$A:$A,0),MATCH(Places!F$1,Hosts!$1:$1,0))</f>
        <v>0.62</v>
      </c>
      <c r="G255" s="17" t="str">
        <f>INDEX(Hosts!$A:$O,MATCH(Places!$C255,Hosts!$A:$A,0),MATCH(Places!G$1,Hosts!$1:$1,0))</f>
        <v>No</v>
      </c>
      <c r="H255" s="17">
        <v>17</v>
      </c>
      <c r="I255" s="17" t="str">
        <f>INDEX(Neighborhoods!$A:$C,MATCH(Places!$H255,Neighborhoods!$A:$A,0),MATCH(Places!I$1,Neighborhoods!$1:$1,0))</f>
        <v>Manhattan</v>
      </c>
      <c r="J255" s="17" t="str">
        <f>INDEX(Neighborhoods!$A:$C,MATCH(Places!$H255,Neighborhoods!$A:$A,0),MATCH(Places!J$1,Neighborhoods!$1:$1,0))</f>
        <v>Hell's Kitchen</v>
      </c>
      <c r="K255" s="17" t="s">
        <v>11822</v>
      </c>
      <c r="L255" s="17" t="str">
        <f t="shared" si="12"/>
        <v>No</v>
      </c>
      <c r="M255" s="17">
        <v>3</v>
      </c>
      <c r="N255" s="17" t="str" cm="1">
        <f t="array" ref="N255">_xlfn.IFS(M255&lt;=2,"Small",M255&lt;=5,"Medium",M255&gt;5,"Large")</f>
        <v>Medium</v>
      </c>
      <c r="O255" s="65">
        <v>80</v>
      </c>
      <c r="P255" s="87">
        <f t="shared" si="13"/>
        <v>0.03</v>
      </c>
      <c r="Q255" s="68">
        <v>4.34</v>
      </c>
      <c r="R255" s="68" t="str" cm="1">
        <f t="array" ref="R255">_xlfn.SWITCH(ROUND(Q255,0),5,"Excellent",4,"Good",3,"Ok","Bad")</f>
        <v>Good</v>
      </c>
      <c r="S255" s="17">
        <v>35</v>
      </c>
      <c r="T255" s="17" t="str">
        <f t="shared" si="14"/>
        <v>No</v>
      </c>
      <c r="U255" s="82">
        <v>41086</v>
      </c>
      <c r="V255" s="82">
        <v>43994</v>
      </c>
      <c r="W255" s="17">
        <v>349</v>
      </c>
      <c r="X255" s="17" t="str">
        <f t="shared" si="15"/>
        <v>Active</v>
      </c>
      <c r="Y255" s="17" t="s">
        <v>15615</v>
      </c>
      <c r="Z255" s="17"/>
    </row>
    <row r="256" spans="1:26" x14ac:dyDescent="0.25">
      <c r="A256">
        <v>255</v>
      </c>
      <c r="B256" s="17" t="s">
        <v>209</v>
      </c>
      <c r="C256" s="17">
        <v>479</v>
      </c>
      <c r="D256" s="17" t="str">
        <f>INDEX(Hosts!$A:$O,MATCH(Places!$C256,Hosts!$A:$A,0),MATCH(Places!D$1,Hosts!$1:$1,0))</f>
        <v>Within a few hours</v>
      </c>
      <c r="E256" s="87">
        <f>INDEX(Hosts!$A:$O,MATCH(Places!$C256,Hosts!$A:$A,0),MATCH(Places!E$1,Hosts!$1:$1,0))</f>
        <v>1</v>
      </c>
      <c r="F256" s="87">
        <f>INDEX(Hosts!$A:$O,MATCH(Places!$C256,Hosts!$A:$A,0),MATCH(Places!F$1,Hosts!$1:$1,0))</f>
        <v>1</v>
      </c>
      <c r="G256" s="17" t="str">
        <f>INDEX(Hosts!$A:$O,MATCH(Places!$C256,Hosts!$A:$A,0),MATCH(Places!G$1,Hosts!$1:$1,0))</f>
        <v>No</v>
      </c>
      <c r="H256" s="17">
        <v>7</v>
      </c>
      <c r="I256" s="17" t="str">
        <f>INDEX(Neighborhoods!$A:$C,MATCH(Places!$H256,Neighborhoods!$A:$A,0),MATCH(Places!I$1,Neighborhoods!$1:$1,0))</f>
        <v>Brooklyn</v>
      </c>
      <c r="J256" s="17" t="str">
        <f>INDEX(Neighborhoods!$A:$C,MATCH(Places!$H256,Neighborhoods!$A:$A,0),MATCH(Places!J$1,Neighborhoods!$1:$1,0))</f>
        <v>Bedford-Stuyvesant</v>
      </c>
      <c r="K256" s="17" t="s">
        <v>1</v>
      </c>
      <c r="L256" s="17" t="str">
        <f t="shared" si="12"/>
        <v>Yes</v>
      </c>
      <c r="M256" s="17">
        <v>2</v>
      </c>
      <c r="N256" s="17" t="str" cm="1">
        <f t="array" ref="N256">_xlfn.IFS(M256&lt;=2,"Small",M256&lt;=5,"Medium",M256&gt;5,"Large")</f>
        <v>Small</v>
      </c>
      <c r="O256" s="65">
        <v>55</v>
      </c>
      <c r="P256" s="87">
        <f t="shared" si="13"/>
        <v>0.03</v>
      </c>
      <c r="Q256" s="68">
        <v>4.58</v>
      </c>
      <c r="R256" s="68" t="str" cm="1">
        <f t="array" ref="R256">_xlfn.SWITCH(ROUND(Q256,0),5,"Excellent",4,"Good",3,"Ok","Bad")</f>
        <v>Excellent</v>
      </c>
      <c r="S256" s="17">
        <v>24</v>
      </c>
      <c r="T256" s="17" t="str">
        <f t="shared" si="14"/>
        <v>No</v>
      </c>
      <c r="U256" s="82">
        <v>41077</v>
      </c>
      <c r="V256" s="82">
        <v>43831</v>
      </c>
      <c r="W256" s="17">
        <v>364</v>
      </c>
      <c r="X256" s="17" t="str">
        <f t="shared" si="15"/>
        <v>Active</v>
      </c>
      <c r="Y256" s="17" t="s">
        <v>15615</v>
      </c>
      <c r="Z256" s="17"/>
    </row>
    <row r="257" spans="1:26" x14ac:dyDescent="0.25">
      <c r="A257">
        <v>256</v>
      </c>
      <c r="B257" s="17" t="s">
        <v>14195</v>
      </c>
      <c r="C257" s="17">
        <v>643</v>
      </c>
      <c r="D257" s="17" t="str">
        <f>INDEX(Hosts!$A:$O,MATCH(Places!$C257,Hosts!$A:$A,0),MATCH(Places!D$1,Hosts!$1:$1,0))</f>
        <v>Within an hour</v>
      </c>
      <c r="E257" s="87">
        <f>INDEX(Hosts!$A:$O,MATCH(Places!$C257,Hosts!$A:$A,0),MATCH(Places!E$1,Hosts!$1:$1,0))</f>
        <v>1</v>
      </c>
      <c r="F257" s="87">
        <f>INDEX(Hosts!$A:$O,MATCH(Places!$C257,Hosts!$A:$A,0),MATCH(Places!F$1,Hosts!$1:$1,0))</f>
        <v>0.96</v>
      </c>
      <c r="G257" s="17" t="str">
        <f>INDEX(Hosts!$A:$O,MATCH(Places!$C257,Hosts!$A:$A,0),MATCH(Places!G$1,Hosts!$1:$1,0))</f>
        <v>Yes</v>
      </c>
      <c r="H257" s="17">
        <v>12</v>
      </c>
      <c r="I257" s="17" t="str">
        <f>INDEX(Neighborhoods!$A:$C,MATCH(Places!$H257,Neighborhoods!$A:$A,0),MATCH(Places!I$1,Neighborhoods!$1:$1,0))</f>
        <v>Brooklyn</v>
      </c>
      <c r="J257" s="17" t="str">
        <f>INDEX(Neighborhoods!$A:$C,MATCH(Places!$H257,Neighborhoods!$A:$A,0),MATCH(Places!J$1,Neighborhoods!$1:$1,0))</f>
        <v>Williamsburg</v>
      </c>
      <c r="K257" s="17" t="s">
        <v>11822</v>
      </c>
      <c r="L257" s="17" t="str">
        <f t="shared" si="12"/>
        <v>No</v>
      </c>
      <c r="M257" s="17">
        <v>3</v>
      </c>
      <c r="N257" s="17" t="str" cm="1">
        <f t="array" ref="N257">_xlfn.IFS(M257&lt;=2,"Small",M257&lt;=5,"Medium",M257&gt;5,"Large")</f>
        <v>Medium</v>
      </c>
      <c r="O257" s="65">
        <v>111</v>
      </c>
      <c r="P257" s="87">
        <f t="shared" si="13"/>
        <v>0.03</v>
      </c>
      <c r="Q257" s="68">
        <v>4.84</v>
      </c>
      <c r="R257" s="68" t="str" cm="1">
        <f t="array" ref="R257">_xlfn.SWITCH(ROUND(Q257,0),5,"Excellent",4,"Good",3,"Ok","Bad")</f>
        <v>Excellent</v>
      </c>
      <c r="S257" s="17">
        <v>79</v>
      </c>
      <c r="T257" s="17" t="str">
        <f t="shared" si="14"/>
        <v>No</v>
      </c>
      <c r="U257" s="82">
        <v>41231</v>
      </c>
      <c r="V257" s="82">
        <v>43962</v>
      </c>
      <c r="W257" s="17">
        <v>267</v>
      </c>
      <c r="X257" s="17" t="str">
        <f t="shared" si="15"/>
        <v>Active</v>
      </c>
      <c r="Y257" s="17" t="s">
        <v>15616</v>
      </c>
      <c r="Z257" s="17"/>
    </row>
    <row r="258" spans="1:26" x14ac:dyDescent="0.25">
      <c r="A258">
        <v>257</v>
      </c>
      <c r="B258" s="17" t="s">
        <v>210</v>
      </c>
      <c r="C258" s="17">
        <v>323</v>
      </c>
      <c r="D258" s="17" t="str">
        <f>INDEX(Hosts!$A:$O,MATCH(Places!$C258,Hosts!$A:$A,0),MATCH(Places!D$1,Hosts!$1:$1,0))</f>
        <v>Within a few hours</v>
      </c>
      <c r="E258" s="87">
        <f>INDEX(Hosts!$A:$O,MATCH(Places!$C258,Hosts!$A:$A,0),MATCH(Places!E$1,Hosts!$1:$1,0))</f>
        <v>1</v>
      </c>
      <c r="F258" s="87">
        <f>INDEX(Hosts!$A:$O,MATCH(Places!$C258,Hosts!$A:$A,0),MATCH(Places!F$1,Hosts!$1:$1,0))</f>
        <v>0.94</v>
      </c>
      <c r="G258" s="17" t="str">
        <f>INDEX(Hosts!$A:$O,MATCH(Places!$C258,Hosts!$A:$A,0),MATCH(Places!G$1,Hosts!$1:$1,0))</f>
        <v>Yes</v>
      </c>
      <c r="H258" s="17">
        <v>15</v>
      </c>
      <c r="I258" s="17" t="str">
        <f>INDEX(Neighborhoods!$A:$C,MATCH(Places!$H258,Neighborhoods!$A:$A,0),MATCH(Places!I$1,Neighborhoods!$1:$1,0))</f>
        <v>Manhattan</v>
      </c>
      <c r="J258" s="17" t="str">
        <f>INDEX(Neighborhoods!$A:$C,MATCH(Places!$H258,Neighborhoods!$A:$A,0),MATCH(Places!J$1,Neighborhoods!$1:$1,0))</f>
        <v>East Village</v>
      </c>
      <c r="K258" s="17" t="s">
        <v>11822</v>
      </c>
      <c r="L258" s="17" t="str">
        <f t="shared" ref="L258:L321" si="16">IF(OR(K258="Private room",K258="Shared room"),"Yes","No")</f>
        <v>No</v>
      </c>
      <c r="M258" s="17">
        <v>2</v>
      </c>
      <c r="N258" s="17" t="str" cm="1">
        <f t="array" ref="N258">_xlfn.IFS(M258&lt;=2,"Small",M258&lt;=5,"Medium",M258&gt;5,"Large")</f>
        <v>Small</v>
      </c>
      <c r="O258" s="65">
        <v>185</v>
      </c>
      <c r="P258" s="87">
        <f t="shared" ref="P258:P321" si="17">VLOOKUP(O258,$AB$1:$AC$5,2)</f>
        <v>0.03</v>
      </c>
      <c r="Q258" s="68">
        <v>4.9800000000000004</v>
      </c>
      <c r="R258" s="68" t="str" cm="1">
        <f t="array" ref="R258">_xlfn.SWITCH(ROUND(Q258,0),5,"Excellent",4,"Good",3,"Ok","Bad")</f>
        <v>Excellent</v>
      </c>
      <c r="S258" s="17">
        <v>64</v>
      </c>
      <c r="T258" s="17" t="str">
        <f t="shared" ref="T258:T321" si="18">IF(AND(Q258&gt;=4.8,S258&gt;100),"Yes","No")</f>
        <v>No</v>
      </c>
      <c r="U258" s="82">
        <v>41125</v>
      </c>
      <c r="V258" s="82">
        <v>43883</v>
      </c>
      <c r="W258" s="17">
        <v>0</v>
      </c>
      <c r="X258" s="17" t="str">
        <f t="shared" ref="X258:X321" si="19">IF(W258&lt;&gt;0,"Active","Inactive")</f>
        <v>Inactive</v>
      </c>
      <c r="Y258" s="17" t="s">
        <v>15615</v>
      </c>
      <c r="Z258" s="17"/>
    </row>
    <row r="259" spans="1:26" x14ac:dyDescent="0.25">
      <c r="A259">
        <v>258</v>
      </c>
      <c r="B259" s="17" t="s">
        <v>211</v>
      </c>
      <c r="C259" s="17">
        <v>646</v>
      </c>
      <c r="D259" s="17" t="str">
        <f>INDEX(Hosts!$A:$O,MATCH(Places!$C259,Hosts!$A:$A,0),MATCH(Places!D$1,Hosts!$1:$1,0))</f>
        <v>Within a few hours</v>
      </c>
      <c r="E259" s="87">
        <f>INDEX(Hosts!$A:$O,MATCH(Places!$C259,Hosts!$A:$A,0),MATCH(Places!E$1,Hosts!$1:$1,0))</f>
        <v>1</v>
      </c>
      <c r="F259" s="87">
        <f>INDEX(Hosts!$A:$O,MATCH(Places!$C259,Hosts!$A:$A,0),MATCH(Places!F$1,Hosts!$1:$1,0))</f>
        <v>0.94</v>
      </c>
      <c r="G259" s="17" t="str">
        <f>INDEX(Hosts!$A:$O,MATCH(Places!$C259,Hosts!$A:$A,0),MATCH(Places!G$1,Hosts!$1:$1,0))</f>
        <v>Yes</v>
      </c>
      <c r="H259" s="17">
        <v>12</v>
      </c>
      <c r="I259" s="17" t="str">
        <f>INDEX(Neighborhoods!$A:$C,MATCH(Places!$H259,Neighborhoods!$A:$A,0),MATCH(Places!I$1,Neighborhoods!$1:$1,0))</f>
        <v>Brooklyn</v>
      </c>
      <c r="J259" s="17" t="str">
        <f>INDEX(Neighborhoods!$A:$C,MATCH(Places!$H259,Neighborhoods!$A:$A,0),MATCH(Places!J$1,Neighborhoods!$1:$1,0))</f>
        <v>Williamsburg</v>
      </c>
      <c r="K259" s="17" t="s">
        <v>1</v>
      </c>
      <c r="L259" s="17" t="str">
        <f t="shared" si="16"/>
        <v>Yes</v>
      </c>
      <c r="M259" s="17">
        <v>2</v>
      </c>
      <c r="N259" s="17" t="str" cm="1">
        <f t="array" ref="N259">_xlfn.IFS(M259&lt;=2,"Small",M259&lt;=5,"Medium",M259&gt;5,"Large")</f>
        <v>Small</v>
      </c>
      <c r="O259" s="65">
        <v>120</v>
      </c>
      <c r="P259" s="87">
        <f t="shared" si="17"/>
        <v>0.03</v>
      </c>
      <c r="Q259" s="68">
        <v>5</v>
      </c>
      <c r="R259" s="68" t="str" cm="1">
        <f t="array" ref="R259">_xlfn.SWITCH(ROUND(Q259,0),5,"Excellent",4,"Good",3,"Ok","Bad")</f>
        <v>Excellent</v>
      </c>
      <c r="S259" s="17">
        <v>153</v>
      </c>
      <c r="T259" s="17" t="str">
        <f t="shared" si="18"/>
        <v>Yes</v>
      </c>
      <c r="U259" s="82">
        <v>41106</v>
      </c>
      <c r="V259" s="82">
        <v>43898</v>
      </c>
      <c r="W259" s="17">
        <v>337</v>
      </c>
      <c r="X259" s="17" t="str">
        <f t="shared" si="19"/>
        <v>Active</v>
      </c>
      <c r="Y259" s="17" t="s">
        <v>15615</v>
      </c>
      <c r="Z259" s="17"/>
    </row>
    <row r="260" spans="1:26" x14ac:dyDescent="0.25">
      <c r="A260">
        <v>259</v>
      </c>
      <c r="B260" s="17" t="s">
        <v>15509</v>
      </c>
      <c r="C260" s="17">
        <v>650</v>
      </c>
      <c r="D260" s="17" t="str">
        <f>INDEX(Hosts!$A:$O,MATCH(Places!$C260,Hosts!$A:$A,0),MATCH(Places!D$1,Hosts!$1:$1,0))</f>
        <v>Within a day</v>
      </c>
      <c r="E260" s="87">
        <f>INDEX(Hosts!$A:$O,MATCH(Places!$C260,Hosts!$A:$A,0),MATCH(Places!E$1,Hosts!$1:$1,0))</f>
        <v>1</v>
      </c>
      <c r="F260" s="87">
        <f>INDEX(Hosts!$A:$O,MATCH(Places!$C260,Hosts!$A:$A,0),MATCH(Places!F$1,Hosts!$1:$1,0))</f>
        <v>1</v>
      </c>
      <c r="G260" s="17" t="str">
        <f>INDEX(Hosts!$A:$O,MATCH(Places!$C260,Hosts!$A:$A,0),MATCH(Places!G$1,Hosts!$1:$1,0))</f>
        <v>Yes</v>
      </c>
      <c r="H260" s="17">
        <v>16</v>
      </c>
      <c r="I260" s="17" t="str">
        <f>INDEX(Neighborhoods!$A:$C,MATCH(Places!$H260,Neighborhoods!$A:$A,0),MATCH(Places!I$1,Neighborhoods!$1:$1,0))</f>
        <v>Manhattan</v>
      </c>
      <c r="J260" s="17" t="str">
        <f>INDEX(Neighborhoods!$A:$C,MATCH(Places!$H260,Neighborhoods!$A:$A,0),MATCH(Places!J$1,Neighborhoods!$1:$1,0))</f>
        <v>Harlem</v>
      </c>
      <c r="K260" s="17" t="s">
        <v>1</v>
      </c>
      <c r="L260" s="17" t="str">
        <f t="shared" si="16"/>
        <v>Yes</v>
      </c>
      <c r="M260" s="17">
        <v>2</v>
      </c>
      <c r="N260" s="17" t="str" cm="1">
        <f t="array" ref="N260">_xlfn.IFS(M260&lt;=2,"Small",M260&lt;=5,"Medium",M260&gt;5,"Large")</f>
        <v>Small</v>
      </c>
      <c r="O260" s="65">
        <v>79</v>
      </c>
      <c r="P260" s="87">
        <f t="shared" si="17"/>
        <v>0.03</v>
      </c>
      <c r="Q260" s="68">
        <v>4.92</v>
      </c>
      <c r="R260" s="68" t="str" cm="1">
        <f t="array" ref="R260">_xlfn.SWITCH(ROUND(Q260,0),5,"Excellent",4,"Good",3,"Ok","Bad")</f>
        <v>Excellent</v>
      </c>
      <c r="S260" s="17">
        <v>189</v>
      </c>
      <c r="T260" s="17" t="str">
        <f t="shared" si="18"/>
        <v>Yes</v>
      </c>
      <c r="U260" s="82">
        <v>41070</v>
      </c>
      <c r="V260" s="82">
        <v>43910</v>
      </c>
      <c r="W260" s="17">
        <v>337</v>
      </c>
      <c r="X260" s="17" t="str">
        <f t="shared" si="19"/>
        <v>Active</v>
      </c>
      <c r="Y260" s="17" t="s">
        <v>15615</v>
      </c>
      <c r="Z260" s="17"/>
    </row>
    <row r="261" spans="1:26" x14ac:dyDescent="0.25">
      <c r="A261">
        <v>260</v>
      </c>
      <c r="B261" s="17" t="s">
        <v>212</v>
      </c>
      <c r="C261" s="17">
        <v>468</v>
      </c>
      <c r="D261" s="17" t="str">
        <f>INDEX(Hosts!$A:$O,MATCH(Places!$C261,Hosts!$A:$A,0),MATCH(Places!D$1,Hosts!$1:$1,0))</f>
        <v>Within an hour</v>
      </c>
      <c r="E261" s="87">
        <f>INDEX(Hosts!$A:$O,MATCH(Places!$C261,Hosts!$A:$A,0),MATCH(Places!E$1,Hosts!$1:$1,0))</f>
        <v>1</v>
      </c>
      <c r="F261" s="87">
        <f>INDEX(Hosts!$A:$O,MATCH(Places!$C261,Hosts!$A:$A,0),MATCH(Places!F$1,Hosts!$1:$1,0))</f>
        <v>0.98</v>
      </c>
      <c r="G261" s="17" t="str">
        <f>INDEX(Hosts!$A:$O,MATCH(Places!$C261,Hosts!$A:$A,0),MATCH(Places!G$1,Hosts!$1:$1,0))</f>
        <v>No</v>
      </c>
      <c r="H261" s="17">
        <v>20</v>
      </c>
      <c r="I261" s="17" t="str">
        <f>INDEX(Neighborhoods!$A:$C,MATCH(Places!$H261,Neighborhoods!$A:$A,0),MATCH(Places!I$1,Neighborhoods!$1:$1,0))</f>
        <v>Manhattan</v>
      </c>
      <c r="J261" s="17" t="str">
        <f>INDEX(Neighborhoods!$A:$C,MATCH(Places!$H261,Neighborhoods!$A:$A,0),MATCH(Places!J$1,Neighborhoods!$1:$1,0))</f>
        <v>Upper West Side</v>
      </c>
      <c r="K261" s="17" t="s">
        <v>1</v>
      </c>
      <c r="L261" s="17" t="str">
        <f t="shared" si="16"/>
        <v>Yes</v>
      </c>
      <c r="M261" s="17">
        <v>2</v>
      </c>
      <c r="N261" s="17" t="str" cm="1">
        <f t="array" ref="N261">_xlfn.IFS(M261&lt;=2,"Small",M261&lt;=5,"Medium",M261&gt;5,"Large")</f>
        <v>Small</v>
      </c>
      <c r="O261" s="65">
        <v>112</v>
      </c>
      <c r="P261" s="87">
        <f t="shared" si="17"/>
        <v>0.03</v>
      </c>
      <c r="Q261" s="68">
        <v>4.8600000000000003</v>
      </c>
      <c r="R261" s="68" t="str" cm="1">
        <f t="array" ref="R261">_xlfn.SWITCH(ROUND(Q261,0),5,"Excellent",4,"Good",3,"Ok","Bad")</f>
        <v>Excellent</v>
      </c>
      <c r="S261" s="17">
        <v>318</v>
      </c>
      <c r="T261" s="17" t="str">
        <f t="shared" si="18"/>
        <v>Yes</v>
      </c>
      <c r="U261" s="82">
        <v>41262</v>
      </c>
      <c r="V261" s="82">
        <v>43898</v>
      </c>
      <c r="W261" s="17">
        <v>315</v>
      </c>
      <c r="X261" s="17" t="str">
        <f t="shared" si="19"/>
        <v>Active</v>
      </c>
      <c r="Y261" s="17" t="s">
        <v>15615</v>
      </c>
      <c r="Z261" s="17"/>
    </row>
    <row r="262" spans="1:26" x14ac:dyDescent="0.25">
      <c r="A262">
        <v>261</v>
      </c>
      <c r="B262" s="17" t="s">
        <v>213</v>
      </c>
      <c r="C262" s="17">
        <v>616</v>
      </c>
      <c r="D262" s="17" t="str">
        <f>INDEX(Hosts!$A:$O,MATCH(Places!$C262,Hosts!$A:$A,0),MATCH(Places!D$1,Hosts!$1:$1,0))</f>
        <v>Within an hour</v>
      </c>
      <c r="E262" s="87">
        <f>INDEX(Hosts!$A:$O,MATCH(Places!$C262,Hosts!$A:$A,0),MATCH(Places!E$1,Hosts!$1:$1,0))</f>
        <v>1</v>
      </c>
      <c r="F262" s="87">
        <f>INDEX(Hosts!$A:$O,MATCH(Places!$C262,Hosts!$A:$A,0),MATCH(Places!F$1,Hosts!$1:$1,0))</f>
        <v>0.87</v>
      </c>
      <c r="G262" s="17" t="str">
        <f>INDEX(Hosts!$A:$O,MATCH(Places!$C262,Hosts!$A:$A,0),MATCH(Places!G$1,Hosts!$1:$1,0))</f>
        <v>Yes</v>
      </c>
      <c r="H262" s="17">
        <v>15</v>
      </c>
      <c r="I262" s="17" t="str">
        <f>INDEX(Neighborhoods!$A:$C,MATCH(Places!$H262,Neighborhoods!$A:$A,0),MATCH(Places!I$1,Neighborhoods!$1:$1,0))</f>
        <v>Manhattan</v>
      </c>
      <c r="J262" s="17" t="str">
        <f>INDEX(Neighborhoods!$A:$C,MATCH(Places!$H262,Neighborhoods!$A:$A,0),MATCH(Places!J$1,Neighborhoods!$1:$1,0))</f>
        <v>East Village</v>
      </c>
      <c r="K262" s="17" t="s">
        <v>1</v>
      </c>
      <c r="L262" s="17" t="str">
        <f t="shared" si="16"/>
        <v>Yes</v>
      </c>
      <c r="M262" s="17">
        <v>1</v>
      </c>
      <c r="N262" s="17" t="str" cm="1">
        <f t="array" ref="N262">_xlfn.IFS(M262&lt;=2,"Small",M262&lt;=5,"Medium",M262&gt;5,"Large")</f>
        <v>Small</v>
      </c>
      <c r="O262" s="65">
        <v>48</v>
      </c>
      <c r="P262" s="87">
        <f t="shared" si="17"/>
        <v>0.03</v>
      </c>
      <c r="Q262" s="68">
        <v>4.99</v>
      </c>
      <c r="R262" s="68" t="str" cm="1">
        <f t="array" ref="R262">_xlfn.SWITCH(ROUND(Q262,0),5,"Excellent",4,"Good",3,"Ok","Bad")</f>
        <v>Excellent</v>
      </c>
      <c r="S262" s="17">
        <v>510</v>
      </c>
      <c r="T262" s="17" t="str">
        <f t="shared" si="18"/>
        <v>Yes</v>
      </c>
      <c r="U262" s="82">
        <v>41083</v>
      </c>
      <c r="V262" s="82">
        <v>44027</v>
      </c>
      <c r="W262" s="17">
        <v>29</v>
      </c>
      <c r="X262" s="17" t="str">
        <f t="shared" si="19"/>
        <v>Active</v>
      </c>
      <c r="Y262" s="17" t="s">
        <v>15615</v>
      </c>
      <c r="Z262" s="17"/>
    </row>
    <row r="263" spans="1:26" x14ac:dyDescent="0.25">
      <c r="A263">
        <v>262</v>
      </c>
      <c r="B263" s="17" t="s">
        <v>214</v>
      </c>
      <c r="C263" s="17">
        <v>479</v>
      </c>
      <c r="D263" s="17" t="str">
        <f>INDEX(Hosts!$A:$O,MATCH(Places!$C263,Hosts!$A:$A,0),MATCH(Places!D$1,Hosts!$1:$1,0))</f>
        <v>Within a few hours</v>
      </c>
      <c r="E263" s="87">
        <f>INDEX(Hosts!$A:$O,MATCH(Places!$C263,Hosts!$A:$A,0),MATCH(Places!E$1,Hosts!$1:$1,0))</f>
        <v>1</v>
      </c>
      <c r="F263" s="87">
        <f>INDEX(Hosts!$A:$O,MATCH(Places!$C263,Hosts!$A:$A,0),MATCH(Places!F$1,Hosts!$1:$1,0))</f>
        <v>1</v>
      </c>
      <c r="G263" s="17" t="str">
        <f>INDEX(Hosts!$A:$O,MATCH(Places!$C263,Hosts!$A:$A,0),MATCH(Places!G$1,Hosts!$1:$1,0))</f>
        <v>No</v>
      </c>
      <c r="H263" s="17">
        <v>7</v>
      </c>
      <c r="I263" s="17" t="str">
        <f>INDEX(Neighborhoods!$A:$C,MATCH(Places!$H263,Neighborhoods!$A:$A,0),MATCH(Places!I$1,Neighborhoods!$1:$1,0))</f>
        <v>Brooklyn</v>
      </c>
      <c r="J263" s="17" t="str">
        <f>INDEX(Neighborhoods!$A:$C,MATCH(Places!$H263,Neighborhoods!$A:$A,0),MATCH(Places!J$1,Neighborhoods!$1:$1,0))</f>
        <v>Bedford-Stuyvesant</v>
      </c>
      <c r="K263" s="17" t="s">
        <v>1</v>
      </c>
      <c r="L263" s="17" t="str">
        <f t="shared" si="16"/>
        <v>Yes</v>
      </c>
      <c r="M263" s="17">
        <v>1</v>
      </c>
      <c r="N263" s="17" t="str" cm="1">
        <f t="array" ref="N263">_xlfn.IFS(M263&lt;=2,"Small",M263&lt;=5,"Medium",M263&gt;5,"Large")</f>
        <v>Small</v>
      </c>
      <c r="O263" s="65">
        <v>49</v>
      </c>
      <c r="P263" s="87">
        <f t="shared" si="17"/>
        <v>0.03</v>
      </c>
      <c r="Q263" s="68">
        <v>4.6500000000000004</v>
      </c>
      <c r="R263" s="68" t="str" cm="1">
        <f t="array" ref="R263">_xlfn.SWITCH(ROUND(Q263,0),5,"Excellent",4,"Good",3,"Ok","Bad")</f>
        <v>Excellent</v>
      </c>
      <c r="S263" s="17">
        <v>54</v>
      </c>
      <c r="T263" s="17" t="str">
        <f t="shared" si="18"/>
        <v>No</v>
      </c>
      <c r="U263" s="82">
        <v>41123</v>
      </c>
      <c r="V263" s="82">
        <v>43988</v>
      </c>
      <c r="W263" s="17">
        <v>364</v>
      </c>
      <c r="X263" s="17" t="str">
        <f t="shared" si="19"/>
        <v>Active</v>
      </c>
      <c r="Y263" s="17" t="s">
        <v>15615</v>
      </c>
      <c r="Z263" s="17"/>
    </row>
    <row r="264" spans="1:26" x14ac:dyDescent="0.25">
      <c r="A264">
        <v>263</v>
      </c>
      <c r="B264" s="17" t="s">
        <v>215</v>
      </c>
      <c r="C264" s="17">
        <v>661</v>
      </c>
      <c r="D264" s="17" t="str">
        <f>INDEX(Hosts!$A:$O,MATCH(Places!$C264,Hosts!$A:$A,0),MATCH(Places!D$1,Hosts!$1:$1,0))</f>
        <v>Within a few hours</v>
      </c>
      <c r="E264" s="87">
        <f>INDEX(Hosts!$A:$O,MATCH(Places!$C264,Hosts!$A:$A,0),MATCH(Places!E$1,Hosts!$1:$1,0))</f>
        <v>1</v>
      </c>
      <c r="F264" s="87">
        <f>INDEX(Hosts!$A:$O,MATCH(Places!$C264,Hosts!$A:$A,0),MATCH(Places!F$1,Hosts!$1:$1,0))</f>
        <v>0.69</v>
      </c>
      <c r="G264" s="17" t="str">
        <f>INDEX(Hosts!$A:$O,MATCH(Places!$C264,Hosts!$A:$A,0),MATCH(Places!G$1,Hosts!$1:$1,0))</f>
        <v>Yes</v>
      </c>
      <c r="H264" s="17">
        <v>9</v>
      </c>
      <c r="I264" s="17" t="str">
        <f>INDEX(Neighborhoods!$A:$C,MATCH(Places!$H264,Neighborhoods!$A:$A,0),MATCH(Places!I$1,Neighborhoods!$1:$1,0))</f>
        <v>Brooklyn</v>
      </c>
      <c r="J264" s="17" t="str">
        <f>INDEX(Neighborhoods!$A:$C,MATCH(Places!$H264,Neighborhoods!$A:$A,0),MATCH(Places!J$1,Neighborhoods!$1:$1,0))</f>
        <v>Crown Heights</v>
      </c>
      <c r="K264" s="17" t="s">
        <v>11822</v>
      </c>
      <c r="L264" s="17" t="str">
        <f t="shared" si="16"/>
        <v>No</v>
      </c>
      <c r="M264" s="17">
        <v>8</v>
      </c>
      <c r="N264" s="17" t="str" cm="1">
        <f t="array" ref="N264">_xlfn.IFS(M264&lt;=2,"Small",M264&lt;=5,"Medium",M264&gt;5,"Large")</f>
        <v>Large</v>
      </c>
      <c r="O264" s="65">
        <v>249</v>
      </c>
      <c r="P264" s="87">
        <f t="shared" si="17"/>
        <v>0.04</v>
      </c>
      <c r="Q264" s="68">
        <v>4.99</v>
      </c>
      <c r="R264" s="68" t="str" cm="1">
        <f t="array" ref="R264">_xlfn.SWITCH(ROUND(Q264,0),5,"Excellent",4,"Good",3,"Ok","Bad")</f>
        <v>Excellent</v>
      </c>
      <c r="S264" s="17">
        <v>350</v>
      </c>
      <c r="T264" s="17" t="str">
        <f t="shared" si="18"/>
        <v>Yes</v>
      </c>
      <c r="U264" s="82">
        <v>41252</v>
      </c>
      <c r="V264" s="82">
        <v>44046</v>
      </c>
      <c r="W264" s="17">
        <v>0</v>
      </c>
      <c r="X264" s="17" t="str">
        <f t="shared" si="19"/>
        <v>Inactive</v>
      </c>
      <c r="Y264" s="17" t="s">
        <v>15615</v>
      </c>
      <c r="Z264" s="17"/>
    </row>
    <row r="265" spans="1:26" x14ac:dyDescent="0.25">
      <c r="A265">
        <v>264</v>
      </c>
      <c r="B265" s="17" t="s">
        <v>216</v>
      </c>
      <c r="C265" s="17">
        <v>600</v>
      </c>
      <c r="D265" s="17" t="str">
        <f>INDEX(Hosts!$A:$O,MATCH(Places!$C265,Hosts!$A:$A,0),MATCH(Places!D$1,Hosts!$1:$1,0))</f>
        <v>Within an hour</v>
      </c>
      <c r="E265" s="87">
        <f>INDEX(Hosts!$A:$O,MATCH(Places!$C265,Hosts!$A:$A,0),MATCH(Places!E$1,Hosts!$1:$1,0))</f>
        <v>1</v>
      </c>
      <c r="F265" s="87">
        <f>INDEX(Hosts!$A:$O,MATCH(Places!$C265,Hosts!$A:$A,0),MATCH(Places!F$1,Hosts!$1:$1,0))</f>
        <v>0.89</v>
      </c>
      <c r="G265" s="17" t="str">
        <f>INDEX(Hosts!$A:$O,MATCH(Places!$C265,Hosts!$A:$A,0),MATCH(Places!G$1,Hosts!$1:$1,0))</f>
        <v>Yes</v>
      </c>
      <c r="H265" s="17">
        <v>16</v>
      </c>
      <c r="I265" s="17" t="str">
        <f>INDEX(Neighborhoods!$A:$C,MATCH(Places!$H265,Neighborhoods!$A:$A,0),MATCH(Places!I$1,Neighborhoods!$1:$1,0))</f>
        <v>Manhattan</v>
      </c>
      <c r="J265" s="17" t="str">
        <f>INDEX(Neighborhoods!$A:$C,MATCH(Places!$H265,Neighborhoods!$A:$A,0),MATCH(Places!J$1,Neighborhoods!$1:$1,0))</f>
        <v>Harlem</v>
      </c>
      <c r="K265" s="17" t="s">
        <v>11822</v>
      </c>
      <c r="L265" s="17" t="str">
        <f t="shared" si="16"/>
        <v>No</v>
      </c>
      <c r="M265" s="17">
        <v>2</v>
      </c>
      <c r="N265" s="17" t="str" cm="1">
        <f t="array" ref="N265">_xlfn.IFS(M265&lt;=2,"Small",M265&lt;=5,"Medium",M265&gt;5,"Large")</f>
        <v>Small</v>
      </c>
      <c r="O265" s="65">
        <v>90</v>
      </c>
      <c r="P265" s="87">
        <f t="shared" si="17"/>
        <v>0.03</v>
      </c>
      <c r="Q265" s="68">
        <v>4.97</v>
      </c>
      <c r="R265" s="68" t="str" cm="1">
        <f t="array" ref="R265">_xlfn.SWITCH(ROUND(Q265,0),5,"Excellent",4,"Good",3,"Ok","Bad")</f>
        <v>Excellent</v>
      </c>
      <c r="S265" s="17">
        <v>295</v>
      </c>
      <c r="T265" s="17" t="str">
        <f t="shared" si="18"/>
        <v>Yes</v>
      </c>
      <c r="U265" s="82">
        <v>41134</v>
      </c>
      <c r="V265" s="82">
        <v>43904</v>
      </c>
      <c r="W265" s="17">
        <v>310</v>
      </c>
      <c r="X265" s="17" t="str">
        <f t="shared" si="19"/>
        <v>Active</v>
      </c>
      <c r="Y265" s="17" t="s">
        <v>15615</v>
      </c>
      <c r="Z265" s="17"/>
    </row>
    <row r="266" spans="1:26" x14ac:dyDescent="0.25">
      <c r="A266">
        <v>265</v>
      </c>
      <c r="B266" s="17" t="s">
        <v>217</v>
      </c>
      <c r="C266" s="17">
        <v>667</v>
      </c>
      <c r="D266" s="17" t="str">
        <f>INDEX(Hosts!$A:$O,MATCH(Places!$C266,Hosts!$A:$A,0),MATCH(Places!D$1,Hosts!$1:$1,0))</f>
        <v>Within a day</v>
      </c>
      <c r="E266" s="87">
        <f>INDEX(Hosts!$A:$O,MATCH(Places!$C266,Hosts!$A:$A,0),MATCH(Places!E$1,Hosts!$1:$1,0))</f>
        <v>0.75</v>
      </c>
      <c r="F266" s="87">
        <f>INDEX(Hosts!$A:$O,MATCH(Places!$C266,Hosts!$A:$A,0),MATCH(Places!F$1,Hosts!$1:$1,0))</f>
        <v>1</v>
      </c>
      <c r="G266" s="17" t="str">
        <f>INDEX(Hosts!$A:$O,MATCH(Places!$C266,Hosts!$A:$A,0),MATCH(Places!G$1,Hosts!$1:$1,0))</f>
        <v>No</v>
      </c>
      <c r="H266" s="17">
        <v>2</v>
      </c>
      <c r="I266" s="17" t="str">
        <f>INDEX(Neighborhoods!$A:$C,MATCH(Places!$H266,Neighborhoods!$A:$A,0),MATCH(Places!I$1,Neighborhoods!$1:$1,0))</f>
        <v>Bronx</v>
      </c>
      <c r="J266" s="17" t="str">
        <f>INDEX(Neighborhoods!$A:$C,MATCH(Places!$H266,Neighborhoods!$A:$A,0),MATCH(Places!J$1,Neighborhoods!$1:$1,0))</f>
        <v>Concourse</v>
      </c>
      <c r="K266" s="17" t="s">
        <v>11822</v>
      </c>
      <c r="L266" s="17" t="str">
        <f t="shared" si="16"/>
        <v>No</v>
      </c>
      <c r="M266" s="17">
        <v>7</v>
      </c>
      <c r="N266" s="17" t="str" cm="1">
        <f t="array" ref="N266">_xlfn.IFS(M266&lt;=2,"Small",M266&lt;=5,"Medium",M266&gt;5,"Large")</f>
        <v>Large</v>
      </c>
      <c r="O266" s="65">
        <v>250</v>
      </c>
      <c r="P266" s="87">
        <f t="shared" si="17"/>
        <v>0.04</v>
      </c>
      <c r="Q266" s="68">
        <v>4.6500000000000004</v>
      </c>
      <c r="R266" s="68" t="str" cm="1">
        <f t="array" ref="R266">_xlfn.SWITCH(ROUND(Q266,0),5,"Excellent",4,"Good",3,"Ok","Bad")</f>
        <v>Excellent</v>
      </c>
      <c r="S266" s="17">
        <v>130</v>
      </c>
      <c r="T266" s="17" t="str">
        <f t="shared" si="18"/>
        <v>No</v>
      </c>
      <c r="U266" s="82">
        <v>41121</v>
      </c>
      <c r="V266" s="82">
        <v>43985</v>
      </c>
      <c r="W266" s="17">
        <v>364</v>
      </c>
      <c r="X266" s="17" t="str">
        <f t="shared" si="19"/>
        <v>Active</v>
      </c>
      <c r="Y266" s="17" t="s">
        <v>15615</v>
      </c>
      <c r="Z266" s="17"/>
    </row>
    <row r="267" spans="1:26" x14ac:dyDescent="0.25">
      <c r="A267">
        <v>266</v>
      </c>
      <c r="B267" s="17" t="s">
        <v>218</v>
      </c>
      <c r="C267" s="17">
        <v>296</v>
      </c>
      <c r="D267" s="17" t="str">
        <f>INDEX(Hosts!$A:$O,MATCH(Places!$C267,Hosts!$A:$A,0),MATCH(Places!D$1,Hosts!$1:$1,0))</f>
        <v>Within a day</v>
      </c>
      <c r="E267" s="87">
        <f>INDEX(Hosts!$A:$O,MATCH(Places!$C267,Hosts!$A:$A,0),MATCH(Places!E$1,Hosts!$1:$1,0))</f>
        <v>1</v>
      </c>
      <c r="F267" s="87">
        <f>INDEX(Hosts!$A:$O,MATCH(Places!$C267,Hosts!$A:$A,0),MATCH(Places!F$1,Hosts!$1:$1,0))</f>
        <v>0.88</v>
      </c>
      <c r="G267" s="17" t="str">
        <f>INDEX(Hosts!$A:$O,MATCH(Places!$C267,Hosts!$A:$A,0),MATCH(Places!G$1,Hosts!$1:$1,0))</f>
        <v>Yes</v>
      </c>
      <c r="H267" s="17">
        <v>11</v>
      </c>
      <c r="I267" s="17" t="str">
        <f>INDEX(Neighborhoods!$A:$C,MATCH(Places!$H267,Neighborhoods!$A:$A,0),MATCH(Places!I$1,Neighborhoods!$1:$1,0))</f>
        <v>Brooklyn</v>
      </c>
      <c r="J267" s="17" t="str">
        <f>INDEX(Neighborhoods!$A:$C,MATCH(Places!$H267,Neighborhoods!$A:$A,0),MATCH(Places!J$1,Neighborhoods!$1:$1,0))</f>
        <v>Greenpoint</v>
      </c>
      <c r="K267" s="17" t="s">
        <v>11822</v>
      </c>
      <c r="L267" s="17" t="str">
        <f t="shared" si="16"/>
        <v>No</v>
      </c>
      <c r="M267" s="17">
        <v>1</v>
      </c>
      <c r="N267" s="17" t="str" cm="1">
        <f t="array" ref="N267">_xlfn.IFS(M267&lt;=2,"Small",M267&lt;=5,"Medium",M267&gt;5,"Large")</f>
        <v>Small</v>
      </c>
      <c r="O267" s="65">
        <v>180</v>
      </c>
      <c r="P267" s="87">
        <f t="shared" si="17"/>
        <v>0.03</v>
      </c>
      <c r="Q267" s="68">
        <v>5</v>
      </c>
      <c r="R267" s="68" t="str" cm="1">
        <f t="array" ref="R267">_xlfn.SWITCH(ROUND(Q267,0),5,"Excellent",4,"Good",3,"Ok","Bad")</f>
        <v>Excellent</v>
      </c>
      <c r="S267" s="17">
        <v>22</v>
      </c>
      <c r="T267" s="17" t="str">
        <f t="shared" si="18"/>
        <v>No</v>
      </c>
      <c r="U267" s="82">
        <v>41120</v>
      </c>
      <c r="V267" s="82">
        <v>43783</v>
      </c>
      <c r="W267" s="17">
        <v>350</v>
      </c>
      <c r="X267" s="17" t="str">
        <f t="shared" si="19"/>
        <v>Active</v>
      </c>
      <c r="Y267" s="17" t="s">
        <v>15615</v>
      </c>
      <c r="Z267" s="17"/>
    </row>
    <row r="268" spans="1:26" x14ac:dyDescent="0.25">
      <c r="A268">
        <v>267</v>
      </c>
      <c r="B268" s="17" t="s">
        <v>219</v>
      </c>
      <c r="C268" s="17">
        <v>654</v>
      </c>
      <c r="D268" s="17" t="str">
        <f>INDEX(Hosts!$A:$O,MATCH(Places!$C268,Hosts!$A:$A,0),MATCH(Places!D$1,Hosts!$1:$1,0))</f>
        <v>Within a day</v>
      </c>
      <c r="E268" s="87">
        <f>INDEX(Hosts!$A:$O,MATCH(Places!$C268,Hosts!$A:$A,0),MATCH(Places!E$1,Hosts!$1:$1,0))</f>
        <v>1</v>
      </c>
      <c r="F268" s="87">
        <f>INDEX(Hosts!$A:$O,MATCH(Places!$C268,Hosts!$A:$A,0),MATCH(Places!F$1,Hosts!$1:$1,0))</f>
        <v>0</v>
      </c>
      <c r="G268" s="17" t="str">
        <f>INDEX(Hosts!$A:$O,MATCH(Places!$C268,Hosts!$A:$A,0),MATCH(Places!G$1,Hosts!$1:$1,0))</f>
        <v>No</v>
      </c>
      <c r="H268" s="17">
        <v>16</v>
      </c>
      <c r="I268" s="17" t="str">
        <f>INDEX(Neighborhoods!$A:$C,MATCH(Places!$H268,Neighborhoods!$A:$A,0),MATCH(Places!I$1,Neighborhoods!$1:$1,0))</f>
        <v>Manhattan</v>
      </c>
      <c r="J268" s="17" t="str">
        <f>INDEX(Neighborhoods!$A:$C,MATCH(Places!$H268,Neighborhoods!$A:$A,0),MATCH(Places!J$1,Neighborhoods!$1:$1,0))</f>
        <v>Harlem</v>
      </c>
      <c r="K268" s="17" t="s">
        <v>11822</v>
      </c>
      <c r="L268" s="17" t="str">
        <f t="shared" si="16"/>
        <v>No</v>
      </c>
      <c r="M268" s="17">
        <v>2</v>
      </c>
      <c r="N268" s="17" t="str" cm="1">
        <f t="array" ref="N268">_xlfn.IFS(M268&lt;=2,"Small",M268&lt;=5,"Medium",M268&gt;5,"Large")</f>
        <v>Small</v>
      </c>
      <c r="O268" s="65">
        <v>90</v>
      </c>
      <c r="P268" s="87">
        <f t="shared" si="17"/>
        <v>0.03</v>
      </c>
      <c r="Q268" s="68">
        <v>4.58</v>
      </c>
      <c r="R268" s="68" t="str" cm="1">
        <f t="array" ref="R268">_xlfn.SWITCH(ROUND(Q268,0),5,"Excellent",4,"Good",3,"Ok","Bad")</f>
        <v>Excellent</v>
      </c>
      <c r="S268" s="17">
        <v>24</v>
      </c>
      <c r="T268" s="17" t="str">
        <f t="shared" si="18"/>
        <v>No</v>
      </c>
      <c r="U268" s="82">
        <v>41166</v>
      </c>
      <c r="V268" s="82">
        <v>43353</v>
      </c>
      <c r="W268" s="17">
        <v>356</v>
      </c>
      <c r="X268" s="17" t="str">
        <f t="shared" si="19"/>
        <v>Active</v>
      </c>
      <c r="Y268" s="17" t="s">
        <v>15615</v>
      </c>
      <c r="Z268" s="17"/>
    </row>
    <row r="269" spans="1:26" x14ac:dyDescent="0.25">
      <c r="A269">
        <v>268</v>
      </c>
      <c r="B269" s="17" t="s">
        <v>220</v>
      </c>
      <c r="C269" s="17">
        <v>607</v>
      </c>
      <c r="D269" s="17" t="str">
        <f>INDEX(Hosts!$A:$O,MATCH(Places!$C269,Hosts!$A:$A,0),MATCH(Places!D$1,Hosts!$1:$1,0))</f>
        <v>Within an hour</v>
      </c>
      <c r="E269" s="87">
        <f>INDEX(Hosts!$A:$O,MATCH(Places!$C269,Hosts!$A:$A,0),MATCH(Places!E$1,Hosts!$1:$1,0))</f>
        <v>1</v>
      </c>
      <c r="F269" s="87">
        <f>INDEX(Hosts!$A:$O,MATCH(Places!$C269,Hosts!$A:$A,0),MATCH(Places!F$1,Hosts!$1:$1,0))</f>
        <v>1</v>
      </c>
      <c r="G269" s="17" t="str">
        <f>INDEX(Hosts!$A:$O,MATCH(Places!$C269,Hosts!$A:$A,0),MATCH(Places!G$1,Hosts!$1:$1,0))</f>
        <v>No</v>
      </c>
      <c r="H269" s="17">
        <v>19</v>
      </c>
      <c r="I269" s="17" t="str">
        <f>INDEX(Neighborhoods!$A:$C,MATCH(Places!$H269,Neighborhoods!$A:$A,0),MATCH(Places!I$1,Neighborhoods!$1:$1,0))</f>
        <v>Manhattan</v>
      </c>
      <c r="J269" s="17" t="str">
        <f>INDEX(Neighborhoods!$A:$C,MATCH(Places!$H269,Neighborhoods!$A:$A,0),MATCH(Places!J$1,Neighborhoods!$1:$1,0))</f>
        <v>Upper East Side</v>
      </c>
      <c r="K269" s="17" t="s">
        <v>1</v>
      </c>
      <c r="L269" s="17" t="str">
        <f t="shared" si="16"/>
        <v>Yes</v>
      </c>
      <c r="M269" s="17">
        <v>2</v>
      </c>
      <c r="N269" s="17" t="str" cm="1">
        <f t="array" ref="N269">_xlfn.IFS(M269&lt;=2,"Small",M269&lt;=5,"Medium",M269&gt;5,"Large")</f>
        <v>Small</v>
      </c>
      <c r="O269" s="65">
        <v>95</v>
      </c>
      <c r="P269" s="87">
        <f t="shared" si="17"/>
        <v>0.03</v>
      </c>
      <c r="Q269" s="68">
        <v>4.5999999999999996</v>
      </c>
      <c r="R269" s="68" t="str" cm="1">
        <f t="array" ref="R269">_xlfn.SWITCH(ROUND(Q269,0),5,"Excellent",4,"Good",3,"Ok","Bad")</f>
        <v>Excellent</v>
      </c>
      <c r="S269" s="17">
        <v>5</v>
      </c>
      <c r="T269" s="17" t="str">
        <f t="shared" si="18"/>
        <v>No</v>
      </c>
      <c r="U269" s="82">
        <v>41089</v>
      </c>
      <c r="V269" s="82">
        <v>43926</v>
      </c>
      <c r="W269" s="17">
        <v>349</v>
      </c>
      <c r="X269" s="17" t="str">
        <f t="shared" si="19"/>
        <v>Active</v>
      </c>
      <c r="Y269" s="17" t="s">
        <v>15616</v>
      </c>
      <c r="Z269" s="17"/>
    </row>
    <row r="270" spans="1:26" x14ac:dyDescent="0.25">
      <c r="A270">
        <v>269</v>
      </c>
      <c r="B270" s="17" t="s">
        <v>221</v>
      </c>
      <c r="C270" s="17">
        <v>670</v>
      </c>
      <c r="D270" s="17" t="str">
        <f>INDEX(Hosts!$A:$O,MATCH(Places!$C270,Hosts!$A:$A,0),MATCH(Places!D$1,Hosts!$1:$1,0))</f>
        <v>Within an hour</v>
      </c>
      <c r="E270" s="87">
        <f>INDEX(Hosts!$A:$O,MATCH(Places!$C270,Hosts!$A:$A,0),MATCH(Places!E$1,Hosts!$1:$1,0))</f>
        <v>1</v>
      </c>
      <c r="F270" s="87">
        <f>INDEX(Hosts!$A:$O,MATCH(Places!$C270,Hosts!$A:$A,0),MATCH(Places!F$1,Hosts!$1:$1,0))</f>
        <v>1</v>
      </c>
      <c r="G270" s="17" t="str">
        <f>INDEX(Hosts!$A:$O,MATCH(Places!$C270,Hosts!$A:$A,0),MATCH(Places!G$1,Hosts!$1:$1,0))</f>
        <v>Yes</v>
      </c>
      <c r="H270" s="17">
        <v>16</v>
      </c>
      <c r="I270" s="17" t="str">
        <f>INDEX(Neighborhoods!$A:$C,MATCH(Places!$H270,Neighborhoods!$A:$A,0),MATCH(Places!I$1,Neighborhoods!$1:$1,0))</f>
        <v>Manhattan</v>
      </c>
      <c r="J270" s="17" t="str">
        <f>INDEX(Neighborhoods!$A:$C,MATCH(Places!$H270,Neighborhoods!$A:$A,0),MATCH(Places!J$1,Neighborhoods!$1:$1,0))</f>
        <v>Harlem</v>
      </c>
      <c r="K270" s="17" t="s">
        <v>11822</v>
      </c>
      <c r="L270" s="17" t="str">
        <f t="shared" si="16"/>
        <v>No</v>
      </c>
      <c r="M270" s="17">
        <v>4</v>
      </c>
      <c r="N270" s="17" t="str" cm="1">
        <f t="array" ref="N270">_xlfn.IFS(M270&lt;=2,"Small",M270&lt;=5,"Medium",M270&gt;5,"Large")</f>
        <v>Medium</v>
      </c>
      <c r="O270" s="65">
        <v>165</v>
      </c>
      <c r="P270" s="87">
        <f t="shared" si="17"/>
        <v>0.03</v>
      </c>
      <c r="Q270" s="68">
        <v>4.9800000000000004</v>
      </c>
      <c r="R270" s="68" t="str" cm="1">
        <f t="array" ref="R270">_xlfn.SWITCH(ROUND(Q270,0),5,"Excellent",4,"Good",3,"Ok","Bad")</f>
        <v>Excellent</v>
      </c>
      <c r="S270" s="17">
        <v>216</v>
      </c>
      <c r="T270" s="17" t="str">
        <f t="shared" si="18"/>
        <v>Yes</v>
      </c>
      <c r="U270" s="82">
        <v>41251</v>
      </c>
      <c r="V270" s="82">
        <v>44048</v>
      </c>
      <c r="W270" s="17">
        <v>307</v>
      </c>
      <c r="X270" s="17" t="str">
        <f t="shared" si="19"/>
        <v>Active</v>
      </c>
      <c r="Y270" s="17" t="s">
        <v>15616</v>
      </c>
      <c r="Z270" s="17"/>
    </row>
    <row r="271" spans="1:26" x14ac:dyDescent="0.25">
      <c r="A271">
        <v>270</v>
      </c>
      <c r="B271" s="17" t="s">
        <v>13818</v>
      </c>
      <c r="C271" s="17">
        <v>26</v>
      </c>
      <c r="D271" s="17" t="str">
        <f>INDEX(Hosts!$A:$O,MATCH(Places!$C271,Hosts!$A:$A,0),MATCH(Places!D$1,Hosts!$1:$1,0))</f>
        <v>Within a few hours</v>
      </c>
      <c r="E271" s="87">
        <f>INDEX(Hosts!$A:$O,MATCH(Places!$C271,Hosts!$A:$A,0),MATCH(Places!E$1,Hosts!$1:$1,0))</f>
        <v>0.83</v>
      </c>
      <c r="F271" s="87">
        <f>INDEX(Hosts!$A:$O,MATCH(Places!$C271,Hosts!$A:$A,0),MATCH(Places!F$1,Hosts!$1:$1,0))</f>
        <v>0.88</v>
      </c>
      <c r="G271" s="17" t="str">
        <f>INDEX(Hosts!$A:$O,MATCH(Places!$C271,Hosts!$A:$A,0),MATCH(Places!G$1,Hosts!$1:$1,0))</f>
        <v>No</v>
      </c>
      <c r="H271" s="17">
        <v>23</v>
      </c>
      <c r="I271" s="17" t="str">
        <f>INDEX(Neighborhoods!$A:$C,MATCH(Places!$H271,Neighborhoods!$A:$A,0),MATCH(Places!I$1,Neighborhoods!$1:$1,0))</f>
        <v>Queens</v>
      </c>
      <c r="J271" s="17" t="str">
        <f>INDEX(Neighborhoods!$A:$C,MATCH(Places!$H271,Neighborhoods!$A:$A,0),MATCH(Places!J$1,Neighborhoods!$1:$1,0))</f>
        <v>Jamaica</v>
      </c>
      <c r="K271" s="17" t="s">
        <v>1</v>
      </c>
      <c r="L271" s="17" t="str">
        <f t="shared" si="16"/>
        <v>Yes</v>
      </c>
      <c r="M271" s="17">
        <v>4</v>
      </c>
      <c r="N271" s="17" t="str" cm="1">
        <f t="array" ref="N271">_xlfn.IFS(M271&lt;=2,"Small",M271&lt;=5,"Medium",M271&gt;5,"Large")</f>
        <v>Medium</v>
      </c>
      <c r="O271" s="65">
        <v>75</v>
      </c>
      <c r="P271" s="87">
        <f t="shared" si="17"/>
        <v>0.03</v>
      </c>
      <c r="Q271" s="68">
        <v>4.17</v>
      </c>
      <c r="R271" s="68" t="str" cm="1">
        <f t="array" ref="R271">_xlfn.SWITCH(ROUND(Q271,0),5,"Excellent",4,"Good",3,"Ok","Bad")</f>
        <v>Good</v>
      </c>
      <c r="S271" s="17">
        <v>18</v>
      </c>
      <c r="T271" s="17" t="str">
        <f t="shared" si="18"/>
        <v>No</v>
      </c>
      <c r="U271" s="82">
        <v>41107</v>
      </c>
      <c r="V271" s="82">
        <v>43832</v>
      </c>
      <c r="W271" s="17">
        <v>365</v>
      </c>
      <c r="X271" s="17" t="str">
        <f t="shared" si="19"/>
        <v>Active</v>
      </c>
      <c r="Y271" s="17" t="s">
        <v>15615</v>
      </c>
      <c r="Z271" s="17"/>
    </row>
    <row r="272" spans="1:26" x14ac:dyDescent="0.25">
      <c r="A272">
        <v>271</v>
      </c>
      <c r="B272" s="17" t="s">
        <v>222</v>
      </c>
      <c r="C272" s="17">
        <v>675</v>
      </c>
      <c r="D272" s="17" t="str">
        <f>INDEX(Hosts!$A:$O,MATCH(Places!$C272,Hosts!$A:$A,0),MATCH(Places!D$1,Hosts!$1:$1,0))</f>
        <v>Within an hour</v>
      </c>
      <c r="E272" s="87">
        <f>INDEX(Hosts!$A:$O,MATCH(Places!$C272,Hosts!$A:$A,0),MATCH(Places!E$1,Hosts!$1:$1,0))</f>
        <v>1</v>
      </c>
      <c r="F272" s="87">
        <f>INDEX(Hosts!$A:$O,MATCH(Places!$C272,Hosts!$A:$A,0),MATCH(Places!F$1,Hosts!$1:$1,0))</f>
        <v>1</v>
      </c>
      <c r="G272" s="17" t="str">
        <f>INDEX(Hosts!$A:$O,MATCH(Places!$C272,Hosts!$A:$A,0),MATCH(Places!G$1,Hosts!$1:$1,0))</f>
        <v>Yes</v>
      </c>
      <c r="H272" s="17">
        <v>12</v>
      </c>
      <c r="I272" s="17" t="str">
        <f>INDEX(Neighborhoods!$A:$C,MATCH(Places!$H272,Neighborhoods!$A:$A,0),MATCH(Places!I$1,Neighborhoods!$1:$1,0))</f>
        <v>Brooklyn</v>
      </c>
      <c r="J272" s="17" t="str">
        <f>INDEX(Neighborhoods!$A:$C,MATCH(Places!$H272,Neighborhoods!$A:$A,0),MATCH(Places!J$1,Neighborhoods!$1:$1,0))</f>
        <v>Williamsburg</v>
      </c>
      <c r="K272" s="17" t="s">
        <v>11822</v>
      </c>
      <c r="L272" s="17" t="str">
        <f t="shared" si="16"/>
        <v>No</v>
      </c>
      <c r="M272" s="17">
        <v>4</v>
      </c>
      <c r="N272" s="17" t="str" cm="1">
        <f t="array" ref="N272">_xlfn.IFS(M272&lt;=2,"Small",M272&lt;=5,"Medium",M272&gt;5,"Large")</f>
        <v>Medium</v>
      </c>
      <c r="O272" s="65">
        <v>211</v>
      </c>
      <c r="P272" s="87">
        <f t="shared" si="17"/>
        <v>0.04</v>
      </c>
      <c r="Q272" s="68">
        <v>4.84</v>
      </c>
      <c r="R272" s="68" t="str" cm="1">
        <f t="array" ref="R272">_xlfn.SWITCH(ROUND(Q272,0),5,"Excellent",4,"Good",3,"Ok","Bad")</f>
        <v>Excellent</v>
      </c>
      <c r="S272" s="17">
        <v>93</v>
      </c>
      <c r="T272" s="17" t="str">
        <f t="shared" si="18"/>
        <v>No</v>
      </c>
      <c r="U272" s="82">
        <v>41149</v>
      </c>
      <c r="V272" s="82">
        <v>44043</v>
      </c>
      <c r="W272" s="17">
        <v>65</v>
      </c>
      <c r="X272" s="17" t="str">
        <f t="shared" si="19"/>
        <v>Active</v>
      </c>
      <c r="Y272" s="17" t="s">
        <v>15616</v>
      </c>
      <c r="Z272" s="17"/>
    </row>
    <row r="273" spans="1:26" x14ac:dyDescent="0.25">
      <c r="A273">
        <v>272</v>
      </c>
      <c r="B273" s="17" t="s">
        <v>223</v>
      </c>
      <c r="C273" s="17">
        <v>189</v>
      </c>
      <c r="D273" s="17" t="str">
        <f>INDEX(Hosts!$A:$O,MATCH(Places!$C273,Hosts!$A:$A,0),MATCH(Places!D$1,Hosts!$1:$1,0))</f>
        <v>Within an hour</v>
      </c>
      <c r="E273" s="87">
        <f>INDEX(Hosts!$A:$O,MATCH(Places!$C273,Hosts!$A:$A,0),MATCH(Places!E$1,Hosts!$1:$1,0))</f>
        <v>1</v>
      </c>
      <c r="F273" s="87">
        <f>INDEX(Hosts!$A:$O,MATCH(Places!$C273,Hosts!$A:$A,0),MATCH(Places!F$1,Hosts!$1:$1,0))</f>
        <v>1</v>
      </c>
      <c r="G273" s="17" t="str">
        <f>INDEX(Hosts!$A:$O,MATCH(Places!$C273,Hosts!$A:$A,0),MATCH(Places!G$1,Hosts!$1:$1,0))</f>
        <v>Yes</v>
      </c>
      <c r="H273" s="17">
        <v>7</v>
      </c>
      <c r="I273" s="17" t="str">
        <f>INDEX(Neighborhoods!$A:$C,MATCH(Places!$H273,Neighborhoods!$A:$A,0),MATCH(Places!I$1,Neighborhoods!$1:$1,0))</f>
        <v>Brooklyn</v>
      </c>
      <c r="J273" s="17" t="str">
        <f>INDEX(Neighborhoods!$A:$C,MATCH(Places!$H273,Neighborhoods!$A:$A,0),MATCH(Places!J$1,Neighborhoods!$1:$1,0))</f>
        <v>Bedford-Stuyvesant</v>
      </c>
      <c r="K273" s="17" t="s">
        <v>11822</v>
      </c>
      <c r="L273" s="17" t="str">
        <f t="shared" si="16"/>
        <v>No</v>
      </c>
      <c r="M273" s="17">
        <v>6</v>
      </c>
      <c r="N273" s="17" t="str" cm="1">
        <f t="array" ref="N273">_xlfn.IFS(M273&lt;=2,"Small",M273&lt;=5,"Medium",M273&gt;5,"Large")</f>
        <v>Large</v>
      </c>
      <c r="O273" s="65">
        <v>175</v>
      </c>
      <c r="P273" s="87">
        <f t="shared" si="17"/>
        <v>0.03</v>
      </c>
      <c r="Q273" s="68">
        <v>4.8899999999999997</v>
      </c>
      <c r="R273" s="68" t="str" cm="1">
        <f t="array" ref="R273">_xlfn.SWITCH(ROUND(Q273,0),5,"Excellent",4,"Good",3,"Ok","Bad")</f>
        <v>Excellent</v>
      </c>
      <c r="S273" s="17">
        <v>18</v>
      </c>
      <c r="T273" s="17" t="str">
        <f t="shared" si="18"/>
        <v>No</v>
      </c>
      <c r="U273" s="82">
        <v>42099</v>
      </c>
      <c r="V273" s="82">
        <v>43381</v>
      </c>
      <c r="W273" s="17">
        <v>0</v>
      </c>
      <c r="X273" s="17" t="str">
        <f t="shared" si="19"/>
        <v>Inactive</v>
      </c>
      <c r="Y273" s="17" t="s">
        <v>15615</v>
      </c>
      <c r="Z273" s="17"/>
    </row>
    <row r="274" spans="1:26" x14ac:dyDescent="0.25">
      <c r="A274">
        <v>273</v>
      </c>
      <c r="B274" s="17" t="s">
        <v>224</v>
      </c>
      <c r="C274" s="17">
        <v>682</v>
      </c>
      <c r="D274" s="17" t="str">
        <f>INDEX(Hosts!$A:$O,MATCH(Places!$C274,Hosts!$A:$A,0),MATCH(Places!D$1,Hosts!$1:$1,0))</f>
        <v>Within an hour</v>
      </c>
      <c r="E274" s="87">
        <f>INDEX(Hosts!$A:$O,MATCH(Places!$C274,Hosts!$A:$A,0),MATCH(Places!E$1,Hosts!$1:$1,0))</f>
        <v>1</v>
      </c>
      <c r="F274" s="87">
        <f>INDEX(Hosts!$A:$O,MATCH(Places!$C274,Hosts!$A:$A,0),MATCH(Places!F$1,Hosts!$1:$1,0))</f>
        <v>1</v>
      </c>
      <c r="G274" s="17" t="str">
        <f>INDEX(Hosts!$A:$O,MATCH(Places!$C274,Hosts!$A:$A,0),MATCH(Places!G$1,Hosts!$1:$1,0))</f>
        <v>No</v>
      </c>
      <c r="H274" s="17">
        <v>15</v>
      </c>
      <c r="I274" s="17" t="str">
        <f>INDEX(Neighborhoods!$A:$C,MATCH(Places!$H274,Neighborhoods!$A:$A,0),MATCH(Places!I$1,Neighborhoods!$1:$1,0))</f>
        <v>Manhattan</v>
      </c>
      <c r="J274" s="17" t="str">
        <f>INDEX(Neighborhoods!$A:$C,MATCH(Places!$H274,Neighborhoods!$A:$A,0),MATCH(Places!J$1,Neighborhoods!$1:$1,0))</f>
        <v>East Village</v>
      </c>
      <c r="K274" s="17" t="s">
        <v>11822</v>
      </c>
      <c r="L274" s="17" t="str">
        <f t="shared" si="16"/>
        <v>No</v>
      </c>
      <c r="M274" s="17">
        <v>2</v>
      </c>
      <c r="N274" s="17" t="str" cm="1">
        <f t="array" ref="N274">_xlfn.IFS(M274&lt;=2,"Small",M274&lt;=5,"Medium",M274&gt;5,"Large")</f>
        <v>Small</v>
      </c>
      <c r="O274" s="65">
        <v>98</v>
      </c>
      <c r="P274" s="87">
        <f t="shared" si="17"/>
        <v>0.03</v>
      </c>
      <c r="Q274" s="68">
        <v>4.74</v>
      </c>
      <c r="R274" s="68" t="str" cm="1">
        <f t="array" ref="R274">_xlfn.SWITCH(ROUND(Q274,0),5,"Excellent",4,"Good",3,"Ok","Bad")</f>
        <v>Excellent</v>
      </c>
      <c r="S274" s="17">
        <v>187</v>
      </c>
      <c r="T274" s="17" t="str">
        <f t="shared" si="18"/>
        <v>No</v>
      </c>
      <c r="U274" s="82">
        <v>41577</v>
      </c>
      <c r="V274" s="82">
        <v>44038</v>
      </c>
      <c r="W274" s="17">
        <v>117</v>
      </c>
      <c r="X274" s="17" t="str">
        <f t="shared" si="19"/>
        <v>Active</v>
      </c>
      <c r="Y274" s="17" t="s">
        <v>15615</v>
      </c>
      <c r="Z274" s="17"/>
    </row>
    <row r="275" spans="1:26" x14ac:dyDescent="0.25">
      <c r="A275">
        <v>274</v>
      </c>
      <c r="B275" s="17" t="s">
        <v>225</v>
      </c>
      <c r="C275" s="17">
        <v>685</v>
      </c>
      <c r="D275" s="17" t="str">
        <f>INDEX(Hosts!$A:$O,MATCH(Places!$C275,Hosts!$A:$A,0),MATCH(Places!D$1,Hosts!$1:$1,0))</f>
        <v>Within an hour</v>
      </c>
      <c r="E275" s="87">
        <f>INDEX(Hosts!$A:$O,MATCH(Places!$C275,Hosts!$A:$A,0),MATCH(Places!E$1,Hosts!$1:$1,0))</f>
        <v>1</v>
      </c>
      <c r="F275" s="87">
        <f>INDEX(Hosts!$A:$O,MATCH(Places!$C275,Hosts!$A:$A,0),MATCH(Places!F$1,Hosts!$1:$1,0))</f>
        <v>0.88</v>
      </c>
      <c r="G275" s="17" t="str">
        <f>INDEX(Hosts!$A:$O,MATCH(Places!$C275,Hosts!$A:$A,0),MATCH(Places!G$1,Hosts!$1:$1,0))</f>
        <v>Yes</v>
      </c>
      <c r="H275" s="17">
        <v>16</v>
      </c>
      <c r="I275" s="17" t="str">
        <f>INDEX(Neighborhoods!$A:$C,MATCH(Places!$H275,Neighborhoods!$A:$A,0),MATCH(Places!I$1,Neighborhoods!$1:$1,0))</f>
        <v>Manhattan</v>
      </c>
      <c r="J275" s="17" t="str">
        <f>INDEX(Neighborhoods!$A:$C,MATCH(Places!$H275,Neighborhoods!$A:$A,0),MATCH(Places!J$1,Neighborhoods!$1:$1,0))</f>
        <v>Harlem</v>
      </c>
      <c r="K275" s="17" t="s">
        <v>11822</v>
      </c>
      <c r="L275" s="17" t="str">
        <f t="shared" si="16"/>
        <v>No</v>
      </c>
      <c r="M275" s="17">
        <v>5</v>
      </c>
      <c r="N275" s="17" t="str" cm="1">
        <f t="array" ref="N275">_xlfn.IFS(M275&lt;=2,"Small",M275&lt;=5,"Medium",M275&gt;5,"Large")</f>
        <v>Medium</v>
      </c>
      <c r="O275" s="65">
        <v>125</v>
      </c>
      <c r="P275" s="87">
        <f t="shared" si="17"/>
        <v>0.03</v>
      </c>
      <c r="Q275" s="68">
        <v>4.91</v>
      </c>
      <c r="R275" s="68" t="str" cm="1">
        <f t="array" ref="R275">_xlfn.SWITCH(ROUND(Q275,0),5,"Excellent",4,"Good",3,"Ok","Bad")</f>
        <v>Excellent</v>
      </c>
      <c r="S275" s="17">
        <v>120</v>
      </c>
      <c r="T275" s="17" t="str">
        <f t="shared" si="18"/>
        <v>Yes</v>
      </c>
      <c r="U275" s="82">
        <v>42290</v>
      </c>
      <c r="V275" s="82">
        <v>44017</v>
      </c>
      <c r="W275" s="17">
        <v>0</v>
      </c>
      <c r="X275" s="17" t="str">
        <f t="shared" si="19"/>
        <v>Inactive</v>
      </c>
      <c r="Y275" s="17" t="s">
        <v>15615</v>
      </c>
      <c r="Z275" s="17"/>
    </row>
    <row r="276" spans="1:26" x14ac:dyDescent="0.25">
      <c r="A276">
        <v>275</v>
      </c>
      <c r="B276" s="17" t="s">
        <v>226</v>
      </c>
      <c r="C276" s="17">
        <v>325</v>
      </c>
      <c r="D276" s="17" t="str">
        <f>INDEX(Hosts!$A:$O,MATCH(Places!$C276,Hosts!$A:$A,0),MATCH(Places!D$1,Hosts!$1:$1,0))</f>
        <v>Within an hour</v>
      </c>
      <c r="E276" s="87">
        <f>INDEX(Hosts!$A:$O,MATCH(Places!$C276,Hosts!$A:$A,0),MATCH(Places!E$1,Hosts!$1:$1,0))</f>
        <v>1</v>
      </c>
      <c r="F276" s="87">
        <f>INDEX(Hosts!$A:$O,MATCH(Places!$C276,Hosts!$A:$A,0),MATCH(Places!F$1,Hosts!$1:$1,0))</f>
        <v>0.91</v>
      </c>
      <c r="G276" s="17" t="str">
        <f>INDEX(Hosts!$A:$O,MATCH(Places!$C276,Hosts!$A:$A,0),MATCH(Places!G$1,Hosts!$1:$1,0))</f>
        <v>Yes</v>
      </c>
      <c r="H276" s="17">
        <v>25</v>
      </c>
      <c r="I276" s="17" t="str">
        <f>INDEX(Neighborhoods!$A:$C,MATCH(Places!$H276,Neighborhoods!$A:$A,0),MATCH(Places!I$1,Neighborhoods!$1:$1,0))</f>
        <v>Queens</v>
      </c>
      <c r="J276" s="17" t="str">
        <f>INDEX(Neighborhoods!$A:$C,MATCH(Places!$H276,Neighborhoods!$A:$A,0),MATCH(Places!J$1,Neighborhoods!$1:$1,0))</f>
        <v>Ridgewood</v>
      </c>
      <c r="K276" s="17" t="s">
        <v>11822</v>
      </c>
      <c r="L276" s="17" t="str">
        <f t="shared" si="16"/>
        <v>No</v>
      </c>
      <c r="M276" s="17">
        <v>4</v>
      </c>
      <c r="N276" s="17" t="str" cm="1">
        <f t="array" ref="N276">_xlfn.IFS(M276&lt;=2,"Small",M276&lt;=5,"Medium",M276&gt;5,"Large")</f>
        <v>Medium</v>
      </c>
      <c r="O276" s="65">
        <v>99</v>
      </c>
      <c r="P276" s="87">
        <f t="shared" si="17"/>
        <v>0.03</v>
      </c>
      <c r="Q276" s="68">
        <v>4.8899999999999997</v>
      </c>
      <c r="R276" s="68" t="str" cm="1">
        <f t="array" ref="R276">_xlfn.SWITCH(ROUND(Q276,0),5,"Excellent",4,"Good",3,"Ok","Bad")</f>
        <v>Excellent</v>
      </c>
      <c r="S276" s="17">
        <v>121</v>
      </c>
      <c r="T276" s="17" t="str">
        <f t="shared" si="18"/>
        <v>Yes</v>
      </c>
      <c r="U276" s="82">
        <v>41097</v>
      </c>
      <c r="V276" s="82">
        <v>43948</v>
      </c>
      <c r="W276" s="17">
        <v>362</v>
      </c>
      <c r="X276" s="17" t="str">
        <f t="shared" si="19"/>
        <v>Active</v>
      </c>
      <c r="Y276" s="17" t="s">
        <v>15615</v>
      </c>
      <c r="Z276" s="17"/>
    </row>
    <row r="277" spans="1:26" x14ac:dyDescent="0.25">
      <c r="A277">
        <v>276</v>
      </c>
      <c r="B277" s="17" t="s">
        <v>227</v>
      </c>
      <c r="C277" s="17">
        <v>694</v>
      </c>
      <c r="D277" s="17" t="str">
        <f>INDEX(Hosts!$A:$O,MATCH(Places!$C277,Hosts!$A:$A,0),MATCH(Places!D$1,Hosts!$1:$1,0))</f>
        <v>Within an hour</v>
      </c>
      <c r="E277" s="87">
        <f>INDEX(Hosts!$A:$O,MATCH(Places!$C277,Hosts!$A:$A,0),MATCH(Places!E$1,Hosts!$1:$1,0))</f>
        <v>1</v>
      </c>
      <c r="F277" s="87">
        <f>INDEX(Hosts!$A:$O,MATCH(Places!$C277,Hosts!$A:$A,0),MATCH(Places!F$1,Hosts!$1:$1,0))</f>
        <v>0.89</v>
      </c>
      <c r="G277" s="17" t="str">
        <f>INDEX(Hosts!$A:$O,MATCH(Places!$C277,Hosts!$A:$A,0),MATCH(Places!G$1,Hosts!$1:$1,0))</f>
        <v>Yes</v>
      </c>
      <c r="H277" s="17">
        <v>22</v>
      </c>
      <c r="I277" s="17" t="str">
        <f>INDEX(Neighborhoods!$A:$C,MATCH(Places!$H277,Neighborhoods!$A:$A,0),MATCH(Places!I$1,Neighborhoods!$1:$1,0))</f>
        <v>Queens</v>
      </c>
      <c r="J277" s="17" t="str">
        <f>INDEX(Neighborhoods!$A:$C,MATCH(Places!$H277,Neighborhoods!$A:$A,0),MATCH(Places!J$1,Neighborhoods!$1:$1,0))</f>
        <v>Flushing</v>
      </c>
      <c r="K277" s="17" t="s">
        <v>1</v>
      </c>
      <c r="L277" s="17" t="str">
        <f t="shared" si="16"/>
        <v>Yes</v>
      </c>
      <c r="M277" s="17">
        <v>2</v>
      </c>
      <c r="N277" s="17" t="str" cm="1">
        <f t="array" ref="N277">_xlfn.IFS(M277&lt;=2,"Small",M277&lt;=5,"Medium",M277&gt;5,"Large")</f>
        <v>Small</v>
      </c>
      <c r="O277" s="65">
        <v>52</v>
      </c>
      <c r="P277" s="87">
        <f t="shared" si="17"/>
        <v>0.03</v>
      </c>
      <c r="Q277" s="68">
        <v>4.97</v>
      </c>
      <c r="R277" s="68" t="str" cm="1">
        <f t="array" ref="R277">_xlfn.SWITCH(ROUND(Q277,0),5,"Excellent",4,"Good",3,"Ok","Bad")</f>
        <v>Excellent</v>
      </c>
      <c r="S277" s="17">
        <v>499</v>
      </c>
      <c r="T277" s="17" t="str">
        <f t="shared" si="18"/>
        <v>Yes</v>
      </c>
      <c r="U277" s="82">
        <v>41085</v>
      </c>
      <c r="V277" s="82">
        <v>44025</v>
      </c>
      <c r="W277" s="17">
        <v>364</v>
      </c>
      <c r="X277" s="17" t="str">
        <f t="shared" si="19"/>
        <v>Active</v>
      </c>
      <c r="Y277" s="17" t="s">
        <v>15615</v>
      </c>
      <c r="Z277" s="17"/>
    </row>
    <row r="278" spans="1:26" x14ac:dyDescent="0.25">
      <c r="A278">
        <v>277</v>
      </c>
      <c r="B278" s="17" t="s">
        <v>228</v>
      </c>
      <c r="C278" s="17">
        <v>696</v>
      </c>
      <c r="D278" s="17" t="str">
        <f>INDEX(Hosts!$A:$O,MATCH(Places!$C278,Hosts!$A:$A,0),MATCH(Places!D$1,Hosts!$1:$1,0))</f>
        <v>Within a day</v>
      </c>
      <c r="E278" s="87">
        <f>INDEX(Hosts!$A:$O,MATCH(Places!$C278,Hosts!$A:$A,0),MATCH(Places!E$1,Hosts!$1:$1,0))</f>
        <v>1</v>
      </c>
      <c r="F278" s="87">
        <f>INDEX(Hosts!$A:$O,MATCH(Places!$C278,Hosts!$A:$A,0),MATCH(Places!F$1,Hosts!$1:$1,0))</f>
        <v>0.45</v>
      </c>
      <c r="G278" s="17" t="str">
        <f>INDEX(Hosts!$A:$O,MATCH(Places!$C278,Hosts!$A:$A,0),MATCH(Places!G$1,Hosts!$1:$1,0))</f>
        <v>No</v>
      </c>
      <c r="H278" s="17">
        <v>20</v>
      </c>
      <c r="I278" s="17" t="str">
        <f>INDEX(Neighborhoods!$A:$C,MATCH(Places!$H278,Neighborhoods!$A:$A,0),MATCH(Places!I$1,Neighborhoods!$1:$1,0))</f>
        <v>Manhattan</v>
      </c>
      <c r="J278" s="17" t="str">
        <f>INDEX(Neighborhoods!$A:$C,MATCH(Places!$H278,Neighborhoods!$A:$A,0),MATCH(Places!J$1,Neighborhoods!$1:$1,0))</f>
        <v>Upper West Side</v>
      </c>
      <c r="K278" s="17" t="s">
        <v>11822</v>
      </c>
      <c r="L278" s="17" t="str">
        <f t="shared" si="16"/>
        <v>No</v>
      </c>
      <c r="M278" s="17">
        <v>2</v>
      </c>
      <c r="N278" s="17" t="str" cm="1">
        <f t="array" ref="N278">_xlfn.IFS(M278&lt;=2,"Small",M278&lt;=5,"Medium",M278&gt;5,"Large")</f>
        <v>Small</v>
      </c>
      <c r="O278" s="65">
        <v>210</v>
      </c>
      <c r="P278" s="87">
        <f t="shared" si="17"/>
        <v>0.04</v>
      </c>
      <c r="Q278" s="68">
        <v>4.74</v>
      </c>
      <c r="R278" s="68" t="str" cm="1">
        <f t="array" ref="R278">_xlfn.SWITCH(ROUND(Q278,0),5,"Excellent",4,"Good",3,"Ok","Bad")</f>
        <v>Excellent</v>
      </c>
      <c r="S278" s="17">
        <v>34</v>
      </c>
      <c r="T278" s="17" t="str">
        <f t="shared" si="18"/>
        <v>No</v>
      </c>
      <c r="U278" s="82">
        <v>41121</v>
      </c>
      <c r="V278" s="82">
        <v>43836</v>
      </c>
      <c r="W278" s="17">
        <v>365</v>
      </c>
      <c r="X278" s="17" t="str">
        <f t="shared" si="19"/>
        <v>Active</v>
      </c>
      <c r="Y278" s="17" t="s">
        <v>15615</v>
      </c>
      <c r="Z278" s="17"/>
    </row>
    <row r="279" spans="1:26" x14ac:dyDescent="0.25">
      <c r="A279">
        <v>278</v>
      </c>
      <c r="B279" s="17" t="s">
        <v>229</v>
      </c>
      <c r="C279" s="17">
        <v>698</v>
      </c>
      <c r="D279" s="17" t="str">
        <f>INDEX(Hosts!$A:$O,MATCH(Places!$C279,Hosts!$A:$A,0),MATCH(Places!D$1,Hosts!$1:$1,0))</f>
        <v>Within a few hours</v>
      </c>
      <c r="E279" s="87">
        <f>INDEX(Hosts!$A:$O,MATCH(Places!$C279,Hosts!$A:$A,0),MATCH(Places!E$1,Hosts!$1:$1,0))</f>
        <v>0.95</v>
      </c>
      <c r="F279" s="87">
        <f>INDEX(Hosts!$A:$O,MATCH(Places!$C279,Hosts!$A:$A,0),MATCH(Places!F$1,Hosts!$1:$1,0))</f>
        <v>0.94</v>
      </c>
      <c r="G279" s="17" t="str">
        <f>INDEX(Hosts!$A:$O,MATCH(Places!$C279,Hosts!$A:$A,0),MATCH(Places!G$1,Hosts!$1:$1,0))</f>
        <v>No</v>
      </c>
      <c r="H279" s="17">
        <v>9</v>
      </c>
      <c r="I279" s="17" t="str">
        <f>INDEX(Neighborhoods!$A:$C,MATCH(Places!$H279,Neighborhoods!$A:$A,0),MATCH(Places!I$1,Neighborhoods!$1:$1,0))</f>
        <v>Brooklyn</v>
      </c>
      <c r="J279" s="17" t="str">
        <f>INDEX(Neighborhoods!$A:$C,MATCH(Places!$H279,Neighborhoods!$A:$A,0),MATCH(Places!J$1,Neighborhoods!$1:$1,0))</f>
        <v>Crown Heights</v>
      </c>
      <c r="K279" s="17" t="s">
        <v>11822</v>
      </c>
      <c r="L279" s="17" t="str">
        <f t="shared" si="16"/>
        <v>No</v>
      </c>
      <c r="M279" s="17">
        <v>6</v>
      </c>
      <c r="N279" s="17" t="str" cm="1">
        <f t="array" ref="N279">_xlfn.IFS(M279&lt;=2,"Small",M279&lt;=5,"Medium",M279&gt;5,"Large")</f>
        <v>Large</v>
      </c>
      <c r="O279" s="65">
        <v>189</v>
      </c>
      <c r="P279" s="87">
        <f t="shared" si="17"/>
        <v>0.03</v>
      </c>
      <c r="Q279" s="68">
        <v>4.67</v>
      </c>
      <c r="R279" s="68" t="str" cm="1">
        <f t="array" ref="R279">_xlfn.SWITCH(ROUND(Q279,0),5,"Excellent",4,"Good",3,"Ok","Bad")</f>
        <v>Excellent</v>
      </c>
      <c r="S279" s="17">
        <v>239</v>
      </c>
      <c r="T279" s="17" t="str">
        <f t="shared" si="18"/>
        <v>No</v>
      </c>
      <c r="U279" s="82">
        <v>41130</v>
      </c>
      <c r="V279" s="82">
        <v>44052</v>
      </c>
      <c r="W279" s="17">
        <v>365</v>
      </c>
      <c r="X279" s="17" t="str">
        <f t="shared" si="19"/>
        <v>Active</v>
      </c>
      <c r="Y279" s="17" t="s">
        <v>15615</v>
      </c>
      <c r="Z279" s="17"/>
    </row>
    <row r="280" spans="1:26" x14ac:dyDescent="0.25">
      <c r="A280">
        <v>279</v>
      </c>
      <c r="B280" s="17" t="s">
        <v>230</v>
      </c>
      <c r="C280" s="17">
        <v>658</v>
      </c>
      <c r="D280" s="17" t="str">
        <f>INDEX(Hosts!$A:$O,MATCH(Places!$C280,Hosts!$A:$A,0),MATCH(Places!D$1,Hosts!$1:$1,0))</f>
        <v>Within a few hours</v>
      </c>
      <c r="E280" s="87">
        <f>INDEX(Hosts!$A:$O,MATCH(Places!$C280,Hosts!$A:$A,0),MATCH(Places!E$1,Hosts!$1:$1,0))</f>
        <v>1</v>
      </c>
      <c r="F280" s="87">
        <f>INDEX(Hosts!$A:$O,MATCH(Places!$C280,Hosts!$A:$A,0),MATCH(Places!F$1,Hosts!$1:$1,0))</f>
        <v>0.97</v>
      </c>
      <c r="G280" s="17" t="str">
        <f>INDEX(Hosts!$A:$O,MATCH(Places!$C280,Hosts!$A:$A,0),MATCH(Places!G$1,Hosts!$1:$1,0))</f>
        <v>No</v>
      </c>
      <c r="H280" s="17">
        <v>16</v>
      </c>
      <c r="I280" s="17" t="str">
        <f>INDEX(Neighborhoods!$A:$C,MATCH(Places!$H280,Neighborhoods!$A:$A,0),MATCH(Places!I$1,Neighborhoods!$1:$1,0))</f>
        <v>Manhattan</v>
      </c>
      <c r="J280" s="17" t="str">
        <f>INDEX(Neighborhoods!$A:$C,MATCH(Places!$H280,Neighborhoods!$A:$A,0),MATCH(Places!J$1,Neighborhoods!$1:$1,0))</f>
        <v>Harlem</v>
      </c>
      <c r="K280" s="17" t="s">
        <v>11822</v>
      </c>
      <c r="L280" s="17" t="str">
        <f t="shared" si="16"/>
        <v>No</v>
      </c>
      <c r="M280" s="17">
        <v>5</v>
      </c>
      <c r="N280" s="17" t="str" cm="1">
        <f t="array" ref="N280">_xlfn.IFS(M280&lt;=2,"Small",M280&lt;=5,"Medium",M280&gt;5,"Large")</f>
        <v>Medium</v>
      </c>
      <c r="O280" s="65">
        <v>180</v>
      </c>
      <c r="P280" s="87">
        <f t="shared" si="17"/>
        <v>0.03</v>
      </c>
      <c r="Q280" s="68">
        <v>4.96</v>
      </c>
      <c r="R280" s="68" t="str" cm="1">
        <f t="array" ref="R280">_xlfn.SWITCH(ROUND(Q280,0),5,"Excellent",4,"Good",3,"Ok","Bad")</f>
        <v>Excellent</v>
      </c>
      <c r="S280" s="17">
        <v>57</v>
      </c>
      <c r="T280" s="17" t="str">
        <f t="shared" si="18"/>
        <v>No</v>
      </c>
      <c r="U280" s="82">
        <v>41719</v>
      </c>
      <c r="V280" s="82">
        <v>43894</v>
      </c>
      <c r="W280" s="17">
        <v>268</v>
      </c>
      <c r="X280" s="17" t="str">
        <f t="shared" si="19"/>
        <v>Active</v>
      </c>
      <c r="Y280" s="17" t="s">
        <v>15615</v>
      </c>
      <c r="Z280" s="17"/>
    </row>
    <row r="281" spans="1:26" x14ac:dyDescent="0.25">
      <c r="A281">
        <v>280</v>
      </c>
      <c r="B281" s="17" t="s">
        <v>13310</v>
      </c>
      <c r="C281" s="17">
        <v>701</v>
      </c>
      <c r="D281" s="17" t="str">
        <f>INDEX(Hosts!$A:$O,MATCH(Places!$C281,Hosts!$A:$A,0),MATCH(Places!D$1,Hosts!$1:$1,0))</f>
        <v>Within an hour</v>
      </c>
      <c r="E281" s="87">
        <f>INDEX(Hosts!$A:$O,MATCH(Places!$C281,Hosts!$A:$A,0),MATCH(Places!E$1,Hosts!$1:$1,0))</f>
        <v>1</v>
      </c>
      <c r="F281" s="87">
        <f>INDEX(Hosts!$A:$O,MATCH(Places!$C281,Hosts!$A:$A,0),MATCH(Places!F$1,Hosts!$1:$1,0))</f>
        <v>0.63</v>
      </c>
      <c r="G281" s="17" t="str">
        <f>INDEX(Hosts!$A:$O,MATCH(Places!$C281,Hosts!$A:$A,0),MATCH(Places!G$1,Hosts!$1:$1,0))</f>
        <v>No</v>
      </c>
      <c r="H281" s="17">
        <v>16</v>
      </c>
      <c r="I281" s="17" t="str">
        <f>INDEX(Neighborhoods!$A:$C,MATCH(Places!$H281,Neighborhoods!$A:$A,0),MATCH(Places!I$1,Neighborhoods!$1:$1,0))</f>
        <v>Manhattan</v>
      </c>
      <c r="J281" s="17" t="str">
        <f>INDEX(Neighborhoods!$A:$C,MATCH(Places!$H281,Neighborhoods!$A:$A,0),MATCH(Places!J$1,Neighborhoods!$1:$1,0))</f>
        <v>Harlem</v>
      </c>
      <c r="K281" s="17" t="s">
        <v>1</v>
      </c>
      <c r="L281" s="17" t="str">
        <f t="shared" si="16"/>
        <v>Yes</v>
      </c>
      <c r="M281" s="17">
        <v>1</v>
      </c>
      <c r="N281" s="17" t="str" cm="1">
        <f t="array" ref="N281">_xlfn.IFS(M281&lt;=2,"Small",M281&lt;=5,"Medium",M281&gt;5,"Large")</f>
        <v>Small</v>
      </c>
      <c r="O281" s="65">
        <v>64</v>
      </c>
      <c r="P281" s="87">
        <f t="shared" si="17"/>
        <v>0.03</v>
      </c>
      <c r="Q281" s="68">
        <v>4.66</v>
      </c>
      <c r="R281" s="68" t="str" cm="1">
        <f t="array" ref="R281">_xlfn.SWITCH(ROUND(Q281,0),5,"Excellent",4,"Good",3,"Ok","Bad")</f>
        <v>Excellent</v>
      </c>
      <c r="S281" s="17">
        <v>179</v>
      </c>
      <c r="T281" s="17" t="str">
        <f t="shared" si="18"/>
        <v>No</v>
      </c>
      <c r="U281" s="82">
        <v>41416</v>
      </c>
      <c r="V281" s="82">
        <v>43891</v>
      </c>
      <c r="W281" s="17">
        <v>130</v>
      </c>
      <c r="X281" s="17" t="str">
        <f t="shared" si="19"/>
        <v>Active</v>
      </c>
      <c r="Y281" s="17" t="s">
        <v>15615</v>
      </c>
      <c r="Z281" s="17"/>
    </row>
    <row r="282" spans="1:26" x14ac:dyDescent="0.25">
      <c r="A282">
        <v>281</v>
      </c>
      <c r="B282" s="17" t="s">
        <v>231</v>
      </c>
      <c r="C282" s="17">
        <v>703</v>
      </c>
      <c r="D282" s="17" t="str">
        <f>INDEX(Hosts!$A:$O,MATCH(Places!$C282,Hosts!$A:$A,0),MATCH(Places!D$1,Hosts!$1:$1,0))</f>
        <v>A few days or more</v>
      </c>
      <c r="E282" s="87">
        <f>INDEX(Hosts!$A:$O,MATCH(Places!$C282,Hosts!$A:$A,0),MATCH(Places!E$1,Hosts!$1:$1,0))</f>
        <v>0.1</v>
      </c>
      <c r="F282" s="87">
        <f>INDEX(Hosts!$A:$O,MATCH(Places!$C282,Hosts!$A:$A,0),MATCH(Places!F$1,Hosts!$1:$1,0))</f>
        <v>0.25</v>
      </c>
      <c r="G282" s="17" t="str">
        <f>INDEX(Hosts!$A:$O,MATCH(Places!$C282,Hosts!$A:$A,0),MATCH(Places!G$1,Hosts!$1:$1,0))</f>
        <v>No</v>
      </c>
      <c r="H282" s="17">
        <v>11</v>
      </c>
      <c r="I282" s="17" t="str">
        <f>INDEX(Neighborhoods!$A:$C,MATCH(Places!$H282,Neighborhoods!$A:$A,0),MATCH(Places!I$1,Neighborhoods!$1:$1,0))</f>
        <v>Brooklyn</v>
      </c>
      <c r="J282" s="17" t="str">
        <f>INDEX(Neighborhoods!$A:$C,MATCH(Places!$H282,Neighborhoods!$A:$A,0),MATCH(Places!J$1,Neighborhoods!$1:$1,0))</f>
        <v>Greenpoint</v>
      </c>
      <c r="K282" s="17" t="s">
        <v>11822</v>
      </c>
      <c r="L282" s="17" t="str">
        <f t="shared" si="16"/>
        <v>No</v>
      </c>
      <c r="M282" s="17">
        <v>3</v>
      </c>
      <c r="N282" s="17" t="str" cm="1">
        <f t="array" ref="N282">_xlfn.IFS(M282&lt;=2,"Small",M282&lt;=5,"Medium",M282&gt;5,"Large")</f>
        <v>Medium</v>
      </c>
      <c r="O282" s="65">
        <v>122</v>
      </c>
      <c r="P282" s="87">
        <f t="shared" si="17"/>
        <v>0.03</v>
      </c>
      <c r="Q282" s="68">
        <v>4.4000000000000004</v>
      </c>
      <c r="R282" s="68" t="str" cm="1">
        <f t="array" ref="R282">_xlfn.SWITCH(ROUND(Q282,0),5,"Excellent",4,"Good",3,"Ok","Bad")</f>
        <v>Good</v>
      </c>
      <c r="S282" s="17">
        <v>40</v>
      </c>
      <c r="T282" s="17" t="str">
        <f t="shared" si="18"/>
        <v>No</v>
      </c>
      <c r="U282" s="82">
        <v>41416</v>
      </c>
      <c r="V282" s="82">
        <v>42482</v>
      </c>
      <c r="W282" s="17">
        <v>0</v>
      </c>
      <c r="X282" s="17" t="str">
        <f t="shared" si="19"/>
        <v>Inactive</v>
      </c>
      <c r="Y282" s="17" t="s">
        <v>15615</v>
      </c>
      <c r="Z282" s="17"/>
    </row>
    <row r="283" spans="1:26" x14ac:dyDescent="0.25">
      <c r="A283">
        <v>282</v>
      </c>
      <c r="B283" s="17" t="s">
        <v>232</v>
      </c>
      <c r="C283" s="17">
        <v>704</v>
      </c>
      <c r="D283" s="17" t="str">
        <f>INDEX(Hosts!$A:$O,MATCH(Places!$C283,Hosts!$A:$A,0),MATCH(Places!D$1,Hosts!$1:$1,0))</f>
        <v>Within a few hours</v>
      </c>
      <c r="E283" s="87">
        <f>INDEX(Hosts!$A:$O,MATCH(Places!$C283,Hosts!$A:$A,0),MATCH(Places!E$1,Hosts!$1:$1,0))</f>
        <v>1</v>
      </c>
      <c r="F283" s="87">
        <f>INDEX(Hosts!$A:$O,MATCH(Places!$C283,Hosts!$A:$A,0),MATCH(Places!F$1,Hosts!$1:$1,0))</f>
        <v>0.28999999999999998</v>
      </c>
      <c r="G283" s="17" t="str">
        <f>INDEX(Hosts!$A:$O,MATCH(Places!$C283,Hosts!$A:$A,0),MATCH(Places!G$1,Hosts!$1:$1,0))</f>
        <v>Yes</v>
      </c>
      <c r="H283" s="17">
        <v>15</v>
      </c>
      <c r="I283" s="17" t="str">
        <f>INDEX(Neighborhoods!$A:$C,MATCH(Places!$H283,Neighborhoods!$A:$A,0),MATCH(Places!I$1,Neighborhoods!$1:$1,0))</f>
        <v>Manhattan</v>
      </c>
      <c r="J283" s="17" t="str">
        <f>INDEX(Neighborhoods!$A:$C,MATCH(Places!$H283,Neighborhoods!$A:$A,0),MATCH(Places!J$1,Neighborhoods!$1:$1,0))</f>
        <v>East Village</v>
      </c>
      <c r="K283" s="17" t="s">
        <v>11822</v>
      </c>
      <c r="L283" s="17" t="str">
        <f t="shared" si="16"/>
        <v>No</v>
      </c>
      <c r="M283" s="17">
        <v>2</v>
      </c>
      <c r="N283" s="17" t="str" cm="1">
        <f t="array" ref="N283">_xlfn.IFS(M283&lt;=2,"Small",M283&lt;=5,"Medium",M283&gt;5,"Large")</f>
        <v>Small</v>
      </c>
      <c r="O283" s="65">
        <v>195</v>
      </c>
      <c r="P283" s="87">
        <f t="shared" si="17"/>
        <v>0.03</v>
      </c>
      <c r="Q283" s="68">
        <v>4.9800000000000004</v>
      </c>
      <c r="R283" s="68" t="str" cm="1">
        <f t="array" ref="R283">_xlfn.SWITCH(ROUND(Q283,0),5,"Excellent",4,"Good",3,"Ok","Bad")</f>
        <v>Excellent</v>
      </c>
      <c r="S283" s="17">
        <v>94</v>
      </c>
      <c r="T283" s="17" t="str">
        <f t="shared" si="18"/>
        <v>No</v>
      </c>
      <c r="U283" s="82">
        <v>41167</v>
      </c>
      <c r="V283" s="82">
        <v>43833</v>
      </c>
      <c r="W283" s="17">
        <v>311</v>
      </c>
      <c r="X283" s="17" t="str">
        <f t="shared" si="19"/>
        <v>Active</v>
      </c>
      <c r="Y283" s="17" t="s">
        <v>15615</v>
      </c>
      <c r="Z283" s="17"/>
    </row>
    <row r="284" spans="1:26" x14ac:dyDescent="0.25">
      <c r="A284">
        <v>283</v>
      </c>
      <c r="B284" s="17" t="s">
        <v>15546</v>
      </c>
      <c r="C284" s="17">
        <v>710</v>
      </c>
      <c r="D284" s="17" t="str">
        <f>INDEX(Hosts!$A:$O,MATCH(Places!$C284,Hosts!$A:$A,0),MATCH(Places!D$1,Hosts!$1:$1,0))</f>
        <v>Within a day</v>
      </c>
      <c r="E284" s="87">
        <f>INDEX(Hosts!$A:$O,MATCH(Places!$C284,Hosts!$A:$A,0),MATCH(Places!E$1,Hosts!$1:$1,0))</f>
        <v>1</v>
      </c>
      <c r="F284" s="87">
        <f>INDEX(Hosts!$A:$O,MATCH(Places!$C284,Hosts!$A:$A,0),MATCH(Places!F$1,Hosts!$1:$1,0))</f>
        <v>1</v>
      </c>
      <c r="G284" s="17" t="str">
        <f>INDEX(Hosts!$A:$O,MATCH(Places!$C284,Hosts!$A:$A,0),MATCH(Places!G$1,Hosts!$1:$1,0))</f>
        <v>No</v>
      </c>
      <c r="H284" s="17">
        <v>19</v>
      </c>
      <c r="I284" s="17" t="str">
        <f>INDEX(Neighborhoods!$A:$C,MATCH(Places!$H284,Neighborhoods!$A:$A,0),MATCH(Places!I$1,Neighborhoods!$1:$1,0))</f>
        <v>Manhattan</v>
      </c>
      <c r="J284" s="17" t="str">
        <f>INDEX(Neighborhoods!$A:$C,MATCH(Places!$H284,Neighborhoods!$A:$A,0),MATCH(Places!J$1,Neighborhoods!$1:$1,0))</f>
        <v>Upper East Side</v>
      </c>
      <c r="K284" s="17" t="s">
        <v>1</v>
      </c>
      <c r="L284" s="17" t="str">
        <f t="shared" si="16"/>
        <v>Yes</v>
      </c>
      <c r="M284" s="17">
        <v>2</v>
      </c>
      <c r="N284" s="17" t="str" cm="1">
        <f t="array" ref="N284">_xlfn.IFS(M284&lt;=2,"Small",M284&lt;=5,"Medium",M284&gt;5,"Large")</f>
        <v>Small</v>
      </c>
      <c r="O284" s="65">
        <v>125</v>
      </c>
      <c r="P284" s="87">
        <f t="shared" si="17"/>
        <v>0.03</v>
      </c>
      <c r="Q284" s="68">
        <v>4.54</v>
      </c>
      <c r="R284" s="68" t="str" cm="1">
        <f t="array" ref="R284">_xlfn.SWITCH(ROUND(Q284,0),5,"Excellent",4,"Good",3,"Ok","Bad")</f>
        <v>Excellent</v>
      </c>
      <c r="S284" s="17">
        <v>24</v>
      </c>
      <c r="T284" s="17" t="str">
        <f t="shared" si="18"/>
        <v>No</v>
      </c>
      <c r="U284" s="82">
        <v>41199</v>
      </c>
      <c r="V284" s="82">
        <v>43764</v>
      </c>
      <c r="W284" s="17">
        <v>365</v>
      </c>
      <c r="X284" s="17" t="str">
        <f t="shared" si="19"/>
        <v>Active</v>
      </c>
      <c r="Y284" s="17" t="s">
        <v>15615</v>
      </c>
      <c r="Z284" s="17"/>
    </row>
    <row r="285" spans="1:26" x14ac:dyDescent="0.25">
      <c r="A285">
        <v>284</v>
      </c>
      <c r="B285" s="17" t="s">
        <v>14901</v>
      </c>
      <c r="C285" s="17">
        <v>712</v>
      </c>
      <c r="D285" s="17" t="str">
        <f>INDEX(Hosts!$A:$O,MATCH(Places!$C285,Hosts!$A:$A,0),MATCH(Places!D$1,Hosts!$1:$1,0))</f>
        <v>Within an hour</v>
      </c>
      <c r="E285" s="87">
        <f>INDEX(Hosts!$A:$O,MATCH(Places!$C285,Hosts!$A:$A,0),MATCH(Places!E$1,Hosts!$1:$1,0))</f>
        <v>1</v>
      </c>
      <c r="F285" s="87">
        <f>INDEX(Hosts!$A:$O,MATCH(Places!$C285,Hosts!$A:$A,0),MATCH(Places!F$1,Hosts!$1:$1,0))</f>
        <v>0.97</v>
      </c>
      <c r="G285" s="17" t="str">
        <f>INDEX(Hosts!$A:$O,MATCH(Places!$C285,Hosts!$A:$A,0),MATCH(Places!G$1,Hosts!$1:$1,0))</f>
        <v>Yes</v>
      </c>
      <c r="H285" s="17">
        <v>9</v>
      </c>
      <c r="I285" s="17" t="str">
        <f>INDEX(Neighborhoods!$A:$C,MATCH(Places!$H285,Neighborhoods!$A:$A,0),MATCH(Places!I$1,Neighborhoods!$1:$1,0))</f>
        <v>Brooklyn</v>
      </c>
      <c r="J285" s="17" t="str">
        <f>INDEX(Neighborhoods!$A:$C,MATCH(Places!$H285,Neighborhoods!$A:$A,0),MATCH(Places!J$1,Neighborhoods!$1:$1,0))</f>
        <v>Crown Heights</v>
      </c>
      <c r="K285" s="17" t="s">
        <v>11822</v>
      </c>
      <c r="L285" s="17" t="str">
        <f t="shared" si="16"/>
        <v>No</v>
      </c>
      <c r="M285" s="17">
        <v>6</v>
      </c>
      <c r="N285" s="17" t="str" cm="1">
        <f t="array" ref="N285">_xlfn.IFS(M285&lt;=2,"Small",M285&lt;=5,"Medium",M285&gt;5,"Large")</f>
        <v>Large</v>
      </c>
      <c r="O285" s="65">
        <v>160</v>
      </c>
      <c r="P285" s="87">
        <f t="shared" si="17"/>
        <v>0.03</v>
      </c>
      <c r="Q285" s="68">
        <v>4.8899999999999997</v>
      </c>
      <c r="R285" s="68" t="str" cm="1">
        <f t="array" ref="R285">_xlfn.SWITCH(ROUND(Q285,0),5,"Excellent",4,"Good",3,"Ok","Bad")</f>
        <v>Excellent</v>
      </c>
      <c r="S285" s="17">
        <v>242</v>
      </c>
      <c r="T285" s="17" t="str">
        <f t="shared" si="18"/>
        <v>Yes</v>
      </c>
      <c r="U285" s="82">
        <v>41102</v>
      </c>
      <c r="V285" s="82">
        <v>43963</v>
      </c>
      <c r="W285" s="17">
        <v>116</v>
      </c>
      <c r="X285" s="17" t="str">
        <f t="shared" si="19"/>
        <v>Active</v>
      </c>
      <c r="Y285" s="17" t="s">
        <v>15616</v>
      </c>
      <c r="Z285" s="17"/>
    </row>
    <row r="286" spans="1:26" x14ac:dyDescent="0.25">
      <c r="A286">
        <v>285</v>
      </c>
      <c r="B286" s="17" t="s">
        <v>233</v>
      </c>
      <c r="C286" s="17">
        <v>370</v>
      </c>
      <c r="D286" s="17" t="str">
        <f>INDEX(Hosts!$A:$O,MATCH(Places!$C286,Hosts!$A:$A,0),MATCH(Places!D$1,Hosts!$1:$1,0))</f>
        <v>Within a day</v>
      </c>
      <c r="E286" s="87">
        <f>INDEX(Hosts!$A:$O,MATCH(Places!$C286,Hosts!$A:$A,0),MATCH(Places!E$1,Hosts!$1:$1,0))</f>
        <v>0.6</v>
      </c>
      <c r="F286" s="87">
        <f>INDEX(Hosts!$A:$O,MATCH(Places!$C286,Hosts!$A:$A,0),MATCH(Places!F$1,Hosts!$1:$1,0))</f>
        <v>0.96</v>
      </c>
      <c r="G286" s="17" t="str">
        <f>INDEX(Hosts!$A:$O,MATCH(Places!$C286,Hosts!$A:$A,0),MATCH(Places!G$1,Hosts!$1:$1,0))</f>
        <v>No</v>
      </c>
      <c r="H286" s="17">
        <v>9</v>
      </c>
      <c r="I286" s="17" t="str">
        <f>INDEX(Neighborhoods!$A:$C,MATCH(Places!$H286,Neighborhoods!$A:$A,0),MATCH(Places!I$1,Neighborhoods!$1:$1,0))</f>
        <v>Brooklyn</v>
      </c>
      <c r="J286" s="17" t="str">
        <f>INDEX(Neighborhoods!$A:$C,MATCH(Places!$H286,Neighborhoods!$A:$A,0),MATCH(Places!J$1,Neighborhoods!$1:$1,0))</f>
        <v>Crown Heights</v>
      </c>
      <c r="K286" s="17" t="s">
        <v>1</v>
      </c>
      <c r="L286" s="17" t="str">
        <f t="shared" si="16"/>
        <v>Yes</v>
      </c>
      <c r="M286" s="17">
        <v>2</v>
      </c>
      <c r="N286" s="17" t="str" cm="1">
        <f t="array" ref="N286">_xlfn.IFS(M286&lt;=2,"Small",M286&lt;=5,"Medium",M286&gt;5,"Large")</f>
        <v>Small</v>
      </c>
      <c r="O286" s="65">
        <v>95</v>
      </c>
      <c r="P286" s="87">
        <f t="shared" si="17"/>
        <v>0.03</v>
      </c>
      <c r="Q286" s="68">
        <v>4.57</v>
      </c>
      <c r="R286" s="68" t="str" cm="1">
        <f t="array" ref="R286">_xlfn.SWITCH(ROUND(Q286,0),5,"Excellent",4,"Good",3,"Ok","Bad")</f>
        <v>Excellent</v>
      </c>
      <c r="S286" s="17">
        <v>125</v>
      </c>
      <c r="T286" s="17" t="str">
        <f t="shared" si="18"/>
        <v>No</v>
      </c>
      <c r="U286" s="82">
        <v>41149</v>
      </c>
      <c r="V286" s="82">
        <v>43802</v>
      </c>
      <c r="W286" s="17">
        <v>365</v>
      </c>
      <c r="X286" s="17" t="str">
        <f t="shared" si="19"/>
        <v>Active</v>
      </c>
      <c r="Y286" s="17" t="s">
        <v>15616</v>
      </c>
      <c r="Z286" s="17"/>
    </row>
    <row r="287" spans="1:26" x14ac:dyDescent="0.25">
      <c r="A287">
        <v>286</v>
      </c>
      <c r="B287" s="17" t="s">
        <v>234</v>
      </c>
      <c r="C287" s="17">
        <v>619</v>
      </c>
      <c r="D287" s="17" t="str">
        <f>INDEX(Hosts!$A:$O,MATCH(Places!$C287,Hosts!$A:$A,0),MATCH(Places!D$1,Hosts!$1:$1,0))</f>
        <v>Within an hour</v>
      </c>
      <c r="E287" s="87">
        <f>INDEX(Hosts!$A:$O,MATCH(Places!$C287,Hosts!$A:$A,0),MATCH(Places!E$1,Hosts!$1:$1,0))</f>
        <v>1</v>
      </c>
      <c r="F287" s="87">
        <f>INDEX(Hosts!$A:$O,MATCH(Places!$C287,Hosts!$A:$A,0),MATCH(Places!F$1,Hosts!$1:$1,0))</f>
        <v>1</v>
      </c>
      <c r="G287" s="17" t="str">
        <f>INDEX(Hosts!$A:$O,MATCH(Places!$C287,Hosts!$A:$A,0),MATCH(Places!G$1,Hosts!$1:$1,0))</f>
        <v>Yes</v>
      </c>
      <c r="H287" s="17">
        <v>16</v>
      </c>
      <c r="I287" s="17" t="str">
        <f>INDEX(Neighborhoods!$A:$C,MATCH(Places!$H287,Neighborhoods!$A:$A,0),MATCH(Places!I$1,Neighborhoods!$1:$1,0))</f>
        <v>Manhattan</v>
      </c>
      <c r="J287" s="17" t="str">
        <f>INDEX(Neighborhoods!$A:$C,MATCH(Places!$H287,Neighborhoods!$A:$A,0),MATCH(Places!J$1,Neighborhoods!$1:$1,0))</f>
        <v>Harlem</v>
      </c>
      <c r="K287" s="17" t="s">
        <v>1</v>
      </c>
      <c r="L287" s="17" t="str">
        <f t="shared" si="16"/>
        <v>Yes</v>
      </c>
      <c r="M287" s="17">
        <v>2</v>
      </c>
      <c r="N287" s="17" t="str" cm="1">
        <f t="array" ref="N287">_xlfn.IFS(M287&lt;=2,"Small",M287&lt;=5,"Medium",M287&gt;5,"Large")</f>
        <v>Small</v>
      </c>
      <c r="O287" s="65">
        <v>72</v>
      </c>
      <c r="P287" s="87">
        <f t="shared" si="17"/>
        <v>0.03</v>
      </c>
      <c r="Q287" s="68">
        <v>4.9800000000000004</v>
      </c>
      <c r="R287" s="68" t="str" cm="1">
        <f t="array" ref="R287">_xlfn.SWITCH(ROUND(Q287,0),5,"Excellent",4,"Good",3,"Ok","Bad")</f>
        <v>Excellent</v>
      </c>
      <c r="S287" s="17">
        <v>146</v>
      </c>
      <c r="T287" s="17" t="str">
        <f t="shared" si="18"/>
        <v>Yes</v>
      </c>
      <c r="U287" s="82">
        <v>41123</v>
      </c>
      <c r="V287" s="82">
        <v>43908</v>
      </c>
      <c r="W287" s="17">
        <v>365</v>
      </c>
      <c r="X287" s="17" t="str">
        <f t="shared" si="19"/>
        <v>Active</v>
      </c>
      <c r="Y287" s="17" t="s">
        <v>15615</v>
      </c>
      <c r="Z287" s="17"/>
    </row>
    <row r="288" spans="1:26" x14ac:dyDescent="0.25">
      <c r="A288">
        <v>287</v>
      </c>
      <c r="B288" s="17" t="s">
        <v>14621</v>
      </c>
      <c r="C288" s="17">
        <v>716</v>
      </c>
      <c r="D288" s="17" t="str">
        <f>INDEX(Hosts!$A:$O,MATCH(Places!$C288,Hosts!$A:$A,0),MATCH(Places!D$1,Hosts!$1:$1,0))</f>
        <v>Within a few hours</v>
      </c>
      <c r="E288" s="87">
        <f>INDEX(Hosts!$A:$O,MATCH(Places!$C288,Hosts!$A:$A,0),MATCH(Places!E$1,Hosts!$1:$1,0))</f>
        <v>0.93</v>
      </c>
      <c r="F288" s="87">
        <f>INDEX(Hosts!$A:$O,MATCH(Places!$C288,Hosts!$A:$A,0),MATCH(Places!F$1,Hosts!$1:$1,0))</f>
        <v>0.87</v>
      </c>
      <c r="G288" s="17" t="str">
        <f>INDEX(Hosts!$A:$O,MATCH(Places!$C288,Hosts!$A:$A,0),MATCH(Places!G$1,Hosts!$1:$1,0))</f>
        <v>No</v>
      </c>
      <c r="H288" s="17">
        <v>7</v>
      </c>
      <c r="I288" s="17" t="str">
        <f>INDEX(Neighborhoods!$A:$C,MATCH(Places!$H288,Neighborhoods!$A:$A,0),MATCH(Places!I$1,Neighborhoods!$1:$1,0))</f>
        <v>Brooklyn</v>
      </c>
      <c r="J288" s="17" t="str">
        <f>INDEX(Neighborhoods!$A:$C,MATCH(Places!$H288,Neighborhoods!$A:$A,0),MATCH(Places!J$1,Neighborhoods!$1:$1,0))</f>
        <v>Bedford-Stuyvesant</v>
      </c>
      <c r="K288" s="17" t="s">
        <v>1</v>
      </c>
      <c r="L288" s="17" t="str">
        <f t="shared" si="16"/>
        <v>Yes</v>
      </c>
      <c r="M288" s="17">
        <v>1</v>
      </c>
      <c r="N288" s="17" t="str" cm="1">
        <f t="array" ref="N288">_xlfn.IFS(M288&lt;=2,"Small",M288&lt;=5,"Medium",M288&gt;5,"Large")</f>
        <v>Small</v>
      </c>
      <c r="O288" s="65">
        <v>48</v>
      </c>
      <c r="P288" s="87">
        <f t="shared" si="17"/>
        <v>0.03</v>
      </c>
      <c r="Q288" s="68">
        <v>4.76</v>
      </c>
      <c r="R288" s="68" t="str" cm="1">
        <f t="array" ref="R288">_xlfn.SWITCH(ROUND(Q288,0),5,"Excellent",4,"Good",3,"Ok","Bad")</f>
        <v>Excellent</v>
      </c>
      <c r="S288" s="17">
        <v>25</v>
      </c>
      <c r="T288" s="17" t="str">
        <f t="shared" si="18"/>
        <v>No</v>
      </c>
      <c r="U288" s="82">
        <v>42216</v>
      </c>
      <c r="V288" s="82">
        <v>43800</v>
      </c>
      <c r="W288" s="17">
        <v>335</v>
      </c>
      <c r="X288" s="17" t="str">
        <f t="shared" si="19"/>
        <v>Active</v>
      </c>
      <c r="Y288" s="17" t="s">
        <v>15615</v>
      </c>
      <c r="Z288" s="17"/>
    </row>
    <row r="289" spans="1:26" x14ac:dyDescent="0.25">
      <c r="A289">
        <v>288</v>
      </c>
      <c r="B289" s="17" t="s">
        <v>14621</v>
      </c>
      <c r="C289" s="17">
        <v>716</v>
      </c>
      <c r="D289" s="17" t="str">
        <f>INDEX(Hosts!$A:$O,MATCH(Places!$C289,Hosts!$A:$A,0),MATCH(Places!D$1,Hosts!$1:$1,0))</f>
        <v>Within a few hours</v>
      </c>
      <c r="E289" s="87">
        <f>INDEX(Hosts!$A:$O,MATCH(Places!$C289,Hosts!$A:$A,0),MATCH(Places!E$1,Hosts!$1:$1,0))</f>
        <v>0.93</v>
      </c>
      <c r="F289" s="87">
        <f>INDEX(Hosts!$A:$O,MATCH(Places!$C289,Hosts!$A:$A,0),MATCH(Places!F$1,Hosts!$1:$1,0))</f>
        <v>0.87</v>
      </c>
      <c r="G289" s="17" t="str">
        <f>INDEX(Hosts!$A:$O,MATCH(Places!$C289,Hosts!$A:$A,0),MATCH(Places!G$1,Hosts!$1:$1,0))</f>
        <v>No</v>
      </c>
      <c r="H289" s="17">
        <v>7</v>
      </c>
      <c r="I289" s="17" t="str">
        <f>INDEX(Neighborhoods!$A:$C,MATCH(Places!$H289,Neighborhoods!$A:$A,0),MATCH(Places!I$1,Neighborhoods!$1:$1,0))</f>
        <v>Brooklyn</v>
      </c>
      <c r="J289" s="17" t="str">
        <f>INDEX(Neighborhoods!$A:$C,MATCH(Places!$H289,Neighborhoods!$A:$A,0),MATCH(Places!J$1,Neighborhoods!$1:$1,0))</f>
        <v>Bedford-Stuyvesant</v>
      </c>
      <c r="K289" s="17" t="s">
        <v>1</v>
      </c>
      <c r="L289" s="17" t="str">
        <f t="shared" si="16"/>
        <v>Yes</v>
      </c>
      <c r="M289" s="17">
        <v>1</v>
      </c>
      <c r="N289" s="17" t="str" cm="1">
        <f t="array" ref="N289">_xlfn.IFS(M289&lt;=2,"Small",M289&lt;=5,"Medium",M289&gt;5,"Large")</f>
        <v>Small</v>
      </c>
      <c r="O289" s="65">
        <v>45</v>
      </c>
      <c r="P289" s="87">
        <f t="shared" si="17"/>
        <v>0.03</v>
      </c>
      <c r="Q289" s="68">
        <v>4.8899999999999997</v>
      </c>
      <c r="R289" s="68" t="str" cm="1">
        <f t="array" ref="R289">_xlfn.SWITCH(ROUND(Q289,0),5,"Excellent",4,"Good",3,"Ok","Bad")</f>
        <v>Excellent</v>
      </c>
      <c r="S289" s="17">
        <v>47</v>
      </c>
      <c r="T289" s="17" t="str">
        <f t="shared" si="18"/>
        <v>No</v>
      </c>
      <c r="U289" s="82">
        <v>41956</v>
      </c>
      <c r="V289" s="82">
        <v>44022</v>
      </c>
      <c r="W289" s="17">
        <v>335</v>
      </c>
      <c r="X289" s="17" t="str">
        <f t="shared" si="19"/>
        <v>Active</v>
      </c>
      <c r="Y289" s="17" t="s">
        <v>15615</v>
      </c>
      <c r="Z289" s="17"/>
    </row>
    <row r="290" spans="1:26" x14ac:dyDescent="0.25">
      <c r="A290">
        <v>289</v>
      </c>
      <c r="B290" s="17" t="s">
        <v>14621</v>
      </c>
      <c r="C290" s="17">
        <v>716</v>
      </c>
      <c r="D290" s="17" t="str">
        <f>INDEX(Hosts!$A:$O,MATCH(Places!$C290,Hosts!$A:$A,0),MATCH(Places!D$1,Hosts!$1:$1,0))</f>
        <v>Within a few hours</v>
      </c>
      <c r="E290" s="87">
        <f>INDEX(Hosts!$A:$O,MATCH(Places!$C290,Hosts!$A:$A,0),MATCH(Places!E$1,Hosts!$1:$1,0))</f>
        <v>0.93</v>
      </c>
      <c r="F290" s="87">
        <f>INDEX(Hosts!$A:$O,MATCH(Places!$C290,Hosts!$A:$A,0),MATCH(Places!F$1,Hosts!$1:$1,0))</f>
        <v>0.87</v>
      </c>
      <c r="G290" s="17" t="str">
        <f>INDEX(Hosts!$A:$O,MATCH(Places!$C290,Hosts!$A:$A,0),MATCH(Places!G$1,Hosts!$1:$1,0))</f>
        <v>No</v>
      </c>
      <c r="H290" s="17">
        <v>7</v>
      </c>
      <c r="I290" s="17" t="str">
        <f>INDEX(Neighborhoods!$A:$C,MATCH(Places!$H290,Neighborhoods!$A:$A,0),MATCH(Places!I$1,Neighborhoods!$1:$1,0))</f>
        <v>Brooklyn</v>
      </c>
      <c r="J290" s="17" t="str">
        <f>INDEX(Neighborhoods!$A:$C,MATCH(Places!$H290,Neighborhoods!$A:$A,0),MATCH(Places!J$1,Neighborhoods!$1:$1,0))</f>
        <v>Bedford-Stuyvesant</v>
      </c>
      <c r="K290" s="17" t="s">
        <v>1</v>
      </c>
      <c r="L290" s="17" t="str">
        <f t="shared" si="16"/>
        <v>Yes</v>
      </c>
      <c r="M290" s="17">
        <v>1</v>
      </c>
      <c r="N290" s="17" t="str" cm="1">
        <f t="array" ref="N290">_xlfn.IFS(M290&lt;=2,"Small",M290&lt;=5,"Medium",M290&gt;5,"Large")</f>
        <v>Small</v>
      </c>
      <c r="O290" s="65">
        <v>45</v>
      </c>
      <c r="P290" s="87">
        <f t="shared" si="17"/>
        <v>0.03</v>
      </c>
      <c r="Q290" s="68">
        <v>4.83</v>
      </c>
      <c r="R290" s="68" t="str" cm="1">
        <f t="array" ref="R290">_xlfn.SWITCH(ROUND(Q290,0),5,"Excellent",4,"Good",3,"Ok","Bad")</f>
        <v>Excellent</v>
      </c>
      <c r="S290" s="17">
        <v>29</v>
      </c>
      <c r="T290" s="17" t="str">
        <f t="shared" si="18"/>
        <v>No</v>
      </c>
      <c r="U290" s="82">
        <v>42150</v>
      </c>
      <c r="V290" s="82">
        <v>43891</v>
      </c>
      <c r="W290" s="17">
        <v>319</v>
      </c>
      <c r="X290" s="17" t="str">
        <f t="shared" si="19"/>
        <v>Active</v>
      </c>
      <c r="Y290" s="17" t="s">
        <v>15615</v>
      </c>
      <c r="Z290" s="17"/>
    </row>
    <row r="291" spans="1:26" x14ac:dyDescent="0.25">
      <c r="A291">
        <v>290</v>
      </c>
      <c r="B291" s="17" t="s">
        <v>235</v>
      </c>
      <c r="C291" s="17">
        <v>33</v>
      </c>
      <c r="D291" s="17" t="str">
        <f>INDEX(Hosts!$A:$O,MATCH(Places!$C291,Hosts!$A:$A,0),MATCH(Places!D$1,Hosts!$1:$1,0))</f>
        <v>Within a day</v>
      </c>
      <c r="E291" s="87">
        <f>INDEX(Hosts!$A:$O,MATCH(Places!$C291,Hosts!$A:$A,0),MATCH(Places!E$1,Hosts!$1:$1,0))</f>
        <v>0.5</v>
      </c>
      <c r="F291" s="87">
        <f>INDEX(Hosts!$A:$O,MATCH(Places!$C291,Hosts!$A:$A,0),MATCH(Places!F$1,Hosts!$1:$1,0))</f>
        <v>0.28999999999999998</v>
      </c>
      <c r="G291" s="17" t="str">
        <f>INDEX(Hosts!$A:$O,MATCH(Places!$C291,Hosts!$A:$A,0),MATCH(Places!G$1,Hosts!$1:$1,0))</f>
        <v>No</v>
      </c>
      <c r="H291" s="17">
        <v>10</v>
      </c>
      <c r="I291" s="17" t="str">
        <f>INDEX(Neighborhoods!$A:$C,MATCH(Places!$H291,Neighborhoods!$A:$A,0),MATCH(Places!I$1,Neighborhoods!$1:$1,0))</f>
        <v>Brooklyn</v>
      </c>
      <c r="J291" s="17" t="str">
        <f>INDEX(Neighborhoods!$A:$C,MATCH(Places!$H291,Neighborhoods!$A:$A,0),MATCH(Places!J$1,Neighborhoods!$1:$1,0))</f>
        <v>East Flatbush</v>
      </c>
      <c r="K291" s="17" t="s">
        <v>11822</v>
      </c>
      <c r="L291" s="17" t="str">
        <f t="shared" si="16"/>
        <v>No</v>
      </c>
      <c r="M291" s="17">
        <v>10</v>
      </c>
      <c r="N291" s="17" t="str" cm="1">
        <f t="array" ref="N291">_xlfn.IFS(M291&lt;=2,"Small",M291&lt;=5,"Medium",M291&gt;5,"Large")</f>
        <v>Large</v>
      </c>
      <c r="O291" s="65">
        <v>131</v>
      </c>
      <c r="P291" s="87">
        <f t="shared" si="17"/>
        <v>0.03</v>
      </c>
      <c r="Q291" s="68">
        <v>4.57</v>
      </c>
      <c r="R291" s="68" t="str" cm="1">
        <f t="array" ref="R291">_xlfn.SWITCH(ROUND(Q291,0),5,"Excellent",4,"Good",3,"Ok","Bad")</f>
        <v>Excellent</v>
      </c>
      <c r="S291" s="17">
        <v>106</v>
      </c>
      <c r="T291" s="17" t="str">
        <f t="shared" si="18"/>
        <v>No</v>
      </c>
      <c r="U291" s="82">
        <v>41301</v>
      </c>
      <c r="V291" s="82">
        <v>43770</v>
      </c>
      <c r="W291" s="17">
        <v>365</v>
      </c>
      <c r="X291" s="17" t="str">
        <f t="shared" si="19"/>
        <v>Active</v>
      </c>
      <c r="Y291" s="17" t="s">
        <v>15615</v>
      </c>
      <c r="Z291" s="17"/>
    </row>
    <row r="292" spans="1:26" x14ac:dyDescent="0.25">
      <c r="A292">
        <v>291</v>
      </c>
      <c r="B292" s="17" t="s">
        <v>236</v>
      </c>
      <c r="C292" s="17">
        <v>429</v>
      </c>
      <c r="D292" s="17" t="str">
        <f>INDEX(Hosts!$A:$O,MATCH(Places!$C292,Hosts!$A:$A,0),MATCH(Places!D$1,Hosts!$1:$1,0))</f>
        <v>Within an hour</v>
      </c>
      <c r="E292" s="87">
        <f>INDEX(Hosts!$A:$O,MATCH(Places!$C292,Hosts!$A:$A,0),MATCH(Places!E$1,Hosts!$1:$1,0))</f>
        <v>0.92</v>
      </c>
      <c r="F292" s="87">
        <f>INDEX(Hosts!$A:$O,MATCH(Places!$C292,Hosts!$A:$A,0),MATCH(Places!F$1,Hosts!$1:$1,0))</f>
        <v>0.85</v>
      </c>
      <c r="G292" s="17" t="str">
        <f>INDEX(Hosts!$A:$O,MATCH(Places!$C292,Hosts!$A:$A,0),MATCH(Places!G$1,Hosts!$1:$1,0))</f>
        <v>No</v>
      </c>
      <c r="H292" s="17">
        <v>20</v>
      </c>
      <c r="I292" s="17" t="str">
        <f>INDEX(Neighborhoods!$A:$C,MATCH(Places!$H292,Neighborhoods!$A:$A,0),MATCH(Places!I$1,Neighborhoods!$1:$1,0))</f>
        <v>Manhattan</v>
      </c>
      <c r="J292" s="17" t="str">
        <f>INDEX(Neighborhoods!$A:$C,MATCH(Places!$H292,Neighborhoods!$A:$A,0),MATCH(Places!J$1,Neighborhoods!$1:$1,0))</f>
        <v>Upper West Side</v>
      </c>
      <c r="K292" s="17" t="s">
        <v>11822</v>
      </c>
      <c r="L292" s="17" t="str">
        <f t="shared" si="16"/>
        <v>No</v>
      </c>
      <c r="M292" s="17">
        <v>4</v>
      </c>
      <c r="N292" s="17" t="str" cm="1">
        <f t="array" ref="N292">_xlfn.IFS(M292&lt;=2,"Small",M292&lt;=5,"Medium",M292&gt;5,"Large")</f>
        <v>Medium</v>
      </c>
      <c r="O292" s="65">
        <v>132</v>
      </c>
      <c r="P292" s="87">
        <f t="shared" si="17"/>
        <v>0.03</v>
      </c>
      <c r="Q292" s="68">
        <v>4.55</v>
      </c>
      <c r="R292" s="68" t="str" cm="1">
        <f t="array" ref="R292">_xlfn.SWITCH(ROUND(Q292,0),5,"Excellent",4,"Good",3,"Ok","Bad")</f>
        <v>Excellent</v>
      </c>
      <c r="S292" s="17">
        <v>20</v>
      </c>
      <c r="T292" s="17" t="str">
        <f t="shared" si="18"/>
        <v>No</v>
      </c>
      <c r="U292" s="82">
        <v>41144</v>
      </c>
      <c r="V292" s="82">
        <v>43682</v>
      </c>
      <c r="W292" s="17">
        <v>259</v>
      </c>
      <c r="X292" s="17" t="str">
        <f t="shared" si="19"/>
        <v>Active</v>
      </c>
      <c r="Y292" s="17" t="s">
        <v>15615</v>
      </c>
      <c r="Z292" s="17"/>
    </row>
    <row r="293" spans="1:26" x14ac:dyDescent="0.25">
      <c r="A293">
        <v>292</v>
      </c>
      <c r="B293" s="17" t="s">
        <v>237</v>
      </c>
      <c r="C293" s="17">
        <v>717</v>
      </c>
      <c r="D293" s="17" t="str">
        <f>INDEX(Hosts!$A:$O,MATCH(Places!$C293,Hosts!$A:$A,0),MATCH(Places!D$1,Hosts!$1:$1,0))</f>
        <v>Within an hour</v>
      </c>
      <c r="E293" s="87">
        <f>INDEX(Hosts!$A:$O,MATCH(Places!$C293,Hosts!$A:$A,0),MATCH(Places!E$1,Hosts!$1:$1,0))</f>
        <v>1</v>
      </c>
      <c r="F293" s="87">
        <f>INDEX(Hosts!$A:$O,MATCH(Places!$C293,Hosts!$A:$A,0),MATCH(Places!F$1,Hosts!$1:$1,0))</f>
        <v>0.97</v>
      </c>
      <c r="G293" s="17" t="str">
        <f>INDEX(Hosts!$A:$O,MATCH(Places!$C293,Hosts!$A:$A,0),MATCH(Places!G$1,Hosts!$1:$1,0))</f>
        <v>Yes</v>
      </c>
      <c r="H293" s="17">
        <v>12</v>
      </c>
      <c r="I293" s="17" t="str">
        <f>INDEX(Neighborhoods!$A:$C,MATCH(Places!$H293,Neighborhoods!$A:$A,0),MATCH(Places!I$1,Neighborhoods!$1:$1,0))</f>
        <v>Brooklyn</v>
      </c>
      <c r="J293" s="17" t="str">
        <f>INDEX(Neighborhoods!$A:$C,MATCH(Places!$H293,Neighborhoods!$A:$A,0),MATCH(Places!J$1,Neighborhoods!$1:$1,0))</f>
        <v>Williamsburg</v>
      </c>
      <c r="K293" s="17" t="s">
        <v>1</v>
      </c>
      <c r="L293" s="17" t="str">
        <f t="shared" si="16"/>
        <v>Yes</v>
      </c>
      <c r="M293" s="17">
        <v>2</v>
      </c>
      <c r="N293" s="17" t="str" cm="1">
        <f t="array" ref="N293">_xlfn.IFS(M293&lt;=2,"Small",M293&lt;=5,"Medium",M293&gt;5,"Large")</f>
        <v>Small</v>
      </c>
      <c r="O293" s="65">
        <v>100</v>
      </c>
      <c r="P293" s="87">
        <f t="shared" si="17"/>
        <v>0.03</v>
      </c>
      <c r="Q293" s="68">
        <v>4.99</v>
      </c>
      <c r="R293" s="68" t="str" cm="1">
        <f t="array" ref="R293">_xlfn.SWITCH(ROUND(Q293,0),5,"Excellent",4,"Good",3,"Ok","Bad")</f>
        <v>Excellent</v>
      </c>
      <c r="S293" s="17">
        <v>174</v>
      </c>
      <c r="T293" s="17" t="str">
        <f t="shared" si="18"/>
        <v>Yes</v>
      </c>
      <c r="U293" s="82">
        <v>42618</v>
      </c>
      <c r="V293" s="82">
        <v>44046</v>
      </c>
      <c r="W293" s="17">
        <v>132</v>
      </c>
      <c r="X293" s="17" t="str">
        <f t="shared" si="19"/>
        <v>Active</v>
      </c>
      <c r="Y293" s="17" t="s">
        <v>15615</v>
      </c>
      <c r="Z293" s="17"/>
    </row>
    <row r="294" spans="1:26" x14ac:dyDescent="0.25">
      <c r="A294">
        <v>293</v>
      </c>
      <c r="B294" s="17" t="s">
        <v>238</v>
      </c>
      <c r="C294" s="17">
        <v>718</v>
      </c>
      <c r="D294" s="17" t="str">
        <f>INDEX(Hosts!$A:$O,MATCH(Places!$C294,Hosts!$A:$A,0),MATCH(Places!D$1,Hosts!$1:$1,0))</f>
        <v>A few days or more</v>
      </c>
      <c r="E294" s="87">
        <f>INDEX(Hosts!$A:$O,MATCH(Places!$C294,Hosts!$A:$A,0),MATCH(Places!E$1,Hosts!$1:$1,0))</f>
        <v>0.33</v>
      </c>
      <c r="F294" s="87">
        <f>INDEX(Hosts!$A:$O,MATCH(Places!$C294,Hosts!$A:$A,0),MATCH(Places!F$1,Hosts!$1:$1,0))</f>
        <v>1</v>
      </c>
      <c r="G294" s="17" t="str">
        <f>INDEX(Hosts!$A:$O,MATCH(Places!$C294,Hosts!$A:$A,0),MATCH(Places!G$1,Hosts!$1:$1,0))</f>
        <v>No</v>
      </c>
      <c r="H294" s="17">
        <v>16</v>
      </c>
      <c r="I294" s="17" t="str">
        <f>INDEX(Neighborhoods!$A:$C,MATCH(Places!$H294,Neighborhoods!$A:$A,0),MATCH(Places!I$1,Neighborhoods!$1:$1,0))</f>
        <v>Manhattan</v>
      </c>
      <c r="J294" s="17" t="str">
        <f>INDEX(Neighborhoods!$A:$C,MATCH(Places!$H294,Neighborhoods!$A:$A,0),MATCH(Places!J$1,Neighborhoods!$1:$1,0))</f>
        <v>Harlem</v>
      </c>
      <c r="K294" s="17" t="s">
        <v>11822</v>
      </c>
      <c r="L294" s="17" t="str">
        <f t="shared" si="16"/>
        <v>No</v>
      </c>
      <c r="M294" s="17">
        <v>2</v>
      </c>
      <c r="N294" s="17" t="str" cm="1">
        <f t="array" ref="N294">_xlfn.IFS(M294&lt;=2,"Small",M294&lt;=5,"Medium",M294&gt;5,"Large")</f>
        <v>Small</v>
      </c>
      <c r="O294" s="65">
        <v>99</v>
      </c>
      <c r="P294" s="87">
        <f t="shared" si="17"/>
        <v>0.03</v>
      </c>
      <c r="Q294" s="68">
        <v>5</v>
      </c>
      <c r="R294" s="68" t="str" cm="1">
        <f t="array" ref="R294">_xlfn.SWITCH(ROUND(Q294,0),5,"Excellent",4,"Good",3,"Ok","Bad")</f>
        <v>Excellent</v>
      </c>
      <c r="S294" s="17">
        <v>4</v>
      </c>
      <c r="T294" s="17" t="str">
        <f t="shared" si="18"/>
        <v>No</v>
      </c>
      <c r="U294" s="82">
        <v>41106</v>
      </c>
      <c r="V294" s="82">
        <v>42646</v>
      </c>
      <c r="W294" s="17">
        <v>241</v>
      </c>
      <c r="X294" s="17" t="str">
        <f t="shared" si="19"/>
        <v>Active</v>
      </c>
      <c r="Y294" s="17" t="s">
        <v>15616</v>
      </c>
      <c r="Z294" s="17"/>
    </row>
    <row r="295" spans="1:26" x14ac:dyDescent="0.25">
      <c r="A295">
        <v>294</v>
      </c>
      <c r="B295" s="17" t="s">
        <v>15379</v>
      </c>
      <c r="C295" s="17">
        <v>719</v>
      </c>
      <c r="D295" s="17" t="str">
        <f>INDEX(Hosts!$A:$O,MATCH(Places!$C295,Hosts!$A:$A,0),MATCH(Places!D$1,Hosts!$1:$1,0))</f>
        <v>Within a few hours</v>
      </c>
      <c r="E295" s="87">
        <f>INDEX(Hosts!$A:$O,MATCH(Places!$C295,Hosts!$A:$A,0),MATCH(Places!E$1,Hosts!$1:$1,0))</f>
        <v>1</v>
      </c>
      <c r="F295" s="87">
        <f>INDEX(Hosts!$A:$O,MATCH(Places!$C295,Hosts!$A:$A,0),MATCH(Places!F$1,Hosts!$1:$1,0))</f>
        <v>0.83</v>
      </c>
      <c r="G295" s="17" t="str">
        <f>INDEX(Hosts!$A:$O,MATCH(Places!$C295,Hosts!$A:$A,0),MATCH(Places!G$1,Hosts!$1:$1,0))</f>
        <v>Yes</v>
      </c>
      <c r="H295" s="17">
        <v>11</v>
      </c>
      <c r="I295" s="17" t="str">
        <f>INDEX(Neighborhoods!$A:$C,MATCH(Places!$H295,Neighborhoods!$A:$A,0),MATCH(Places!I$1,Neighborhoods!$1:$1,0))</f>
        <v>Brooklyn</v>
      </c>
      <c r="J295" s="17" t="str">
        <f>INDEX(Neighborhoods!$A:$C,MATCH(Places!$H295,Neighborhoods!$A:$A,0),MATCH(Places!J$1,Neighborhoods!$1:$1,0))</f>
        <v>Greenpoint</v>
      </c>
      <c r="K295" s="17" t="s">
        <v>1</v>
      </c>
      <c r="L295" s="17" t="str">
        <f t="shared" si="16"/>
        <v>Yes</v>
      </c>
      <c r="M295" s="17">
        <v>1</v>
      </c>
      <c r="N295" s="17" t="str" cm="1">
        <f t="array" ref="N295">_xlfn.IFS(M295&lt;=2,"Small",M295&lt;=5,"Medium",M295&gt;5,"Large")</f>
        <v>Small</v>
      </c>
      <c r="O295" s="65">
        <v>55</v>
      </c>
      <c r="P295" s="87">
        <f t="shared" si="17"/>
        <v>0.03</v>
      </c>
      <c r="Q295" s="68">
        <v>5</v>
      </c>
      <c r="R295" s="68" t="str" cm="1">
        <f t="array" ref="R295">_xlfn.SWITCH(ROUND(Q295,0),5,"Excellent",4,"Good",3,"Ok","Bad")</f>
        <v>Excellent</v>
      </c>
      <c r="S295" s="17">
        <v>17</v>
      </c>
      <c r="T295" s="17" t="str">
        <f t="shared" si="18"/>
        <v>No</v>
      </c>
      <c r="U295" s="82">
        <v>41757</v>
      </c>
      <c r="V295" s="82">
        <v>43735</v>
      </c>
      <c r="W295" s="17">
        <v>134</v>
      </c>
      <c r="X295" s="17" t="str">
        <f t="shared" si="19"/>
        <v>Active</v>
      </c>
      <c r="Y295" s="17" t="s">
        <v>15615</v>
      </c>
      <c r="Z295" s="17"/>
    </row>
    <row r="296" spans="1:26" x14ac:dyDescent="0.25">
      <c r="A296">
        <v>295</v>
      </c>
      <c r="B296" s="17" t="s">
        <v>14696</v>
      </c>
      <c r="C296" s="17">
        <v>721</v>
      </c>
      <c r="D296" s="17" t="str">
        <f>INDEX(Hosts!$A:$O,MATCH(Places!$C296,Hosts!$A:$A,0),MATCH(Places!D$1,Hosts!$1:$1,0))</f>
        <v>Within a day</v>
      </c>
      <c r="E296" s="87">
        <f>INDEX(Hosts!$A:$O,MATCH(Places!$C296,Hosts!$A:$A,0),MATCH(Places!E$1,Hosts!$1:$1,0))</f>
        <v>0.8</v>
      </c>
      <c r="F296" s="87">
        <f>INDEX(Hosts!$A:$O,MATCH(Places!$C296,Hosts!$A:$A,0),MATCH(Places!F$1,Hosts!$1:$1,0))</f>
        <v>0.69</v>
      </c>
      <c r="G296" s="17" t="str">
        <f>INDEX(Hosts!$A:$O,MATCH(Places!$C296,Hosts!$A:$A,0),MATCH(Places!G$1,Hosts!$1:$1,0))</f>
        <v>No</v>
      </c>
      <c r="H296" s="17">
        <v>9</v>
      </c>
      <c r="I296" s="17" t="str">
        <f>INDEX(Neighborhoods!$A:$C,MATCH(Places!$H296,Neighborhoods!$A:$A,0),MATCH(Places!I$1,Neighborhoods!$1:$1,0))</f>
        <v>Brooklyn</v>
      </c>
      <c r="J296" s="17" t="str">
        <f>INDEX(Neighborhoods!$A:$C,MATCH(Places!$H296,Neighborhoods!$A:$A,0),MATCH(Places!J$1,Neighborhoods!$1:$1,0))</f>
        <v>Crown Heights</v>
      </c>
      <c r="K296" s="17" t="s">
        <v>11822</v>
      </c>
      <c r="L296" s="17" t="str">
        <f t="shared" si="16"/>
        <v>No</v>
      </c>
      <c r="M296" s="17">
        <v>2</v>
      </c>
      <c r="N296" s="17" t="str" cm="1">
        <f t="array" ref="N296">_xlfn.IFS(M296&lt;=2,"Small",M296&lt;=5,"Medium",M296&gt;5,"Large")</f>
        <v>Small</v>
      </c>
      <c r="O296" s="65">
        <v>65</v>
      </c>
      <c r="P296" s="87">
        <f t="shared" si="17"/>
        <v>0.03</v>
      </c>
      <c r="Q296" s="68">
        <v>5</v>
      </c>
      <c r="R296" s="68" t="str" cm="1">
        <f t="array" ref="R296">_xlfn.SWITCH(ROUND(Q296,0),5,"Excellent",4,"Good",3,"Ok","Bad")</f>
        <v>Excellent</v>
      </c>
      <c r="S296" s="17">
        <v>15</v>
      </c>
      <c r="T296" s="17" t="str">
        <f t="shared" si="18"/>
        <v>No</v>
      </c>
      <c r="U296" s="82">
        <v>43033</v>
      </c>
      <c r="V296" s="82">
        <v>43834</v>
      </c>
      <c r="W296" s="17">
        <v>209</v>
      </c>
      <c r="X296" s="17" t="str">
        <f t="shared" si="19"/>
        <v>Active</v>
      </c>
      <c r="Y296" s="17" t="s">
        <v>15615</v>
      </c>
      <c r="Z296" s="17"/>
    </row>
    <row r="297" spans="1:26" x14ac:dyDescent="0.25">
      <c r="A297">
        <v>296</v>
      </c>
      <c r="B297" s="17" t="s">
        <v>15251</v>
      </c>
      <c r="C297" s="17">
        <v>627</v>
      </c>
      <c r="D297" s="17" t="str">
        <f>INDEX(Hosts!$A:$O,MATCH(Places!$C297,Hosts!$A:$A,0),MATCH(Places!D$1,Hosts!$1:$1,0))</f>
        <v>Within an hour</v>
      </c>
      <c r="E297" s="87">
        <f>INDEX(Hosts!$A:$O,MATCH(Places!$C297,Hosts!$A:$A,0),MATCH(Places!E$1,Hosts!$1:$1,0))</f>
        <v>1</v>
      </c>
      <c r="F297" s="87">
        <f>INDEX(Hosts!$A:$O,MATCH(Places!$C297,Hosts!$A:$A,0),MATCH(Places!F$1,Hosts!$1:$1,0))</f>
        <v>0.93</v>
      </c>
      <c r="G297" s="17" t="str">
        <f>INDEX(Hosts!$A:$O,MATCH(Places!$C297,Hosts!$A:$A,0),MATCH(Places!G$1,Hosts!$1:$1,0))</f>
        <v>Yes</v>
      </c>
      <c r="H297" s="17">
        <v>14</v>
      </c>
      <c r="I297" s="17" t="str">
        <f>INDEX(Neighborhoods!$A:$C,MATCH(Places!$H297,Neighborhoods!$A:$A,0),MATCH(Places!I$1,Neighborhoods!$1:$1,0))</f>
        <v>Manhattan</v>
      </c>
      <c r="J297" s="17" t="str">
        <f>INDEX(Neighborhoods!$A:$C,MATCH(Places!$H297,Neighborhoods!$A:$A,0),MATCH(Places!J$1,Neighborhoods!$1:$1,0))</f>
        <v>East Harlem</v>
      </c>
      <c r="K297" s="17" t="s">
        <v>1</v>
      </c>
      <c r="L297" s="17" t="str">
        <f t="shared" si="16"/>
        <v>Yes</v>
      </c>
      <c r="M297" s="17">
        <v>2</v>
      </c>
      <c r="N297" s="17" t="str" cm="1">
        <f t="array" ref="N297">_xlfn.IFS(M297&lt;=2,"Small",M297&lt;=5,"Medium",M297&gt;5,"Large")</f>
        <v>Small</v>
      </c>
      <c r="O297" s="65">
        <v>80</v>
      </c>
      <c r="P297" s="87">
        <f t="shared" si="17"/>
        <v>0.03</v>
      </c>
      <c r="Q297" s="68">
        <v>4.91</v>
      </c>
      <c r="R297" s="68" t="str" cm="1">
        <f t="array" ref="R297">_xlfn.SWITCH(ROUND(Q297,0),5,"Excellent",4,"Good",3,"Ok","Bad")</f>
        <v>Excellent</v>
      </c>
      <c r="S297" s="17">
        <v>67</v>
      </c>
      <c r="T297" s="17" t="str">
        <f t="shared" si="18"/>
        <v>No</v>
      </c>
      <c r="U297" s="82">
        <v>41153</v>
      </c>
      <c r="V297" s="82">
        <v>43927</v>
      </c>
      <c r="W297" s="17">
        <v>46</v>
      </c>
      <c r="X297" s="17" t="str">
        <f t="shared" si="19"/>
        <v>Active</v>
      </c>
      <c r="Y297" s="17" t="s">
        <v>15615</v>
      </c>
      <c r="Z297" s="17"/>
    </row>
    <row r="298" spans="1:26" x14ac:dyDescent="0.25">
      <c r="A298">
        <v>297</v>
      </c>
      <c r="B298" s="17" t="s">
        <v>239</v>
      </c>
      <c r="C298" s="17">
        <v>724</v>
      </c>
      <c r="D298" s="17" t="str">
        <f>INDEX(Hosts!$A:$O,MATCH(Places!$C298,Hosts!$A:$A,0),MATCH(Places!D$1,Hosts!$1:$1,0))</f>
        <v>Within an hour</v>
      </c>
      <c r="E298" s="87">
        <f>INDEX(Hosts!$A:$O,MATCH(Places!$C298,Hosts!$A:$A,0),MATCH(Places!E$1,Hosts!$1:$1,0))</f>
        <v>1</v>
      </c>
      <c r="F298" s="87">
        <f>INDEX(Hosts!$A:$O,MATCH(Places!$C298,Hosts!$A:$A,0),MATCH(Places!F$1,Hosts!$1:$1,0))</f>
        <v>0.98</v>
      </c>
      <c r="G298" s="17" t="str">
        <f>INDEX(Hosts!$A:$O,MATCH(Places!$C298,Hosts!$A:$A,0),MATCH(Places!G$1,Hosts!$1:$1,0))</f>
        <v>Yes</v>
      </c>
      <c r="H298" s="17">
        <v>11</v>
      </c>
      <c r="I298" s="17" t="str">
        <f>INDEX(Neighborhoods!$A:$C,MATCH(Places!$H298,Neighborhoods!$A:$A,0),MATCH(Places!I$1,Neighborhoods!$1:$1,0))</f>
        <v>Brooklyn</v>
      </c>
      <c r="J298" s="17" t="str">
        <f>INDEX(Neighborhoods!$A:$C,MATCH(Places!$H298,Neighborhoods!$A:$A,0),MATCH(Places!J$1,Neighborhoods!$1:$1,0))</f>
        <v>Greenpoint</v>
      </c>
      <c r="K298" s="17" t="s">
        <v>11822</v>
      </c>
      <c r="L298" s="17" t="str">
        <f t="shared" si="16"/>
        <v>No</v>
      </c>
      <c r="M298" s="17">
        <v>3</v>
      </c>
      <c r="N298" s="17" t="str" cm="1">
        <f t="array" ref="N298">_xlfn.IFS(M298&lt;=2,"Small",M298&lt;=5,"Medium",M298&gt;5,"Large")</f>
        <v>Medium</v>
      </c>
      <c r="O298" s="65">
        <v>115</v>
      </c>
      <c r="P298" s="87">
        <f t="shared" si="17"/>
        <v>0.03</v>
      </c>
      <c r="Q298" s="68">
        <v>4.9000000000000004</v>
      </c>
      <c r="R298" s="68" t="str" cm="1">
        <f t="array" ref="R298">_xlfn.SWITCH(ROUND(Q298,0),5,"Excellent",4,"Good",3,"Ok","Bad")</f>
        <v>Excellent</v>
      </c>
      <c r="S298" s="17">
        <v>119</v>
      </c>
      <c r="T298" s="17" t="str">
        <f t="shared" si="18"/>
        <v>Yes</v>
      </c>
      <c r="U298" s="82">
        <v>41169</v>
      </c>
      <c r="V298" s="82">
        <v>44044</v>
      </c>
      <c r="W298" s="17">
        <v>291</v>
      </c>
      <c r="X298" s="17" t="str">
        <f t="shared" si="19"/>
        <v>Active</v>
      </c>
      <c r="Y298" s="17" t="s">
        <v>15616</v>
      </c>
      <c r="Z298" s="17"/>
    </row>
    <row r="299" spans="1:26" x14ac:dyDescent="0.25">
      <c r="A299">
        <v>298</v>
      </c>
      <c r="B299" s="17" t="s">
        <v>15185</v>
      </c>
      <c r="C299" s="17">
        <v>744</v>
      </c>
      <c r="D299" s="17" t="str">
        <f>INDEX(Hosts!$A:$O,MATCH(Places!$C299,Hosts!$A:$A,0),MATCH(Places!D$1,Hosts!$1:$1,0))</f>
        <v>Within an hour</v>
      </c>
      <c r="E299" s="87">
        <f>INDEX(Hosts!$A:$O,MATCH(Places!$C299,Hosts!$A:$A,0),MATCH(Places!E$1,Hosts!$1:$1,0))</f>
        <v>1</v>
      </c>
      <c r="F299" s="87">
        <f>INDEX(Hosts!$A:$O,MATCH(Places!$C299,Hosts!$A:$A,0),MATCH(Places!F$1,Hosts!$1:$1,0))</f>
        <v>0.96</v>
      </c>
      <c r="G299" s="17" t="str">
        <f>INDEX(Hosts!$A:$O,MATCH(Places!$C299,Hosts!$A:$A,0),MATCH(Places!G$1,Hosts!$1:$1,0))</f>
        <v>Yes</v>
      </c>
      <c r="H299" s="17">
        <v>15</v>
      </c>
      <c r="I299" s="17" t="str">
        <f>INDEX(Neighborhoods!$A:$C,MATCH(Places!$H299,Neighborhoods!$A:$A,0),MATCH(Places!I$1,Neighborhoods!$1:$1,0))</f>
        <v>Manhattan</v>
      </c>
      <c r="J299" s="17" t="str">
        <f>INDEX(Neighborhoods!$A:$C,MATCH(Places!$H299,Neighborhoods!$A:$A,0),MATCH(Places!J$1,Neighborhoods!$1:$1,0))</f>
        <v>East Village</v>
      </c>
      <c r="K299" s="17" t="s">
        <v>11822</v>
      </c>
      <c r="L299" s="17" t="str">
        <f t="shared" si="16"/>
        <v>No</v>
      </c>
      <c r="M299" s="17">
        <v>5</v>
      </c>
      <c r="N299" s="17" t="str" cm="1">
        <f t="array" ref="N299">_xlfn.IFS(M299&lt;=2,"Small",M299&lt;=5,"Medium",M299&gt;5,"Large")</f>
        <v>Medium</v>
      </c>
      <c r="O299" s="65">
        <v>350</v>
      </c>
      <c r="P299" s="87">
        <f t="shared" si="17"/>
        <v>0.04</v>
      </c>
      <c r="Q299" s="68">
        <v>4.88</v>
      </c>
      <c r="R299" s="68" t="str" cm="1">
        <f t="array" ref="R299">_xlfn.SWITCH(ROUND(Q299,0),5,"Excellent",4,"Good",3,"Ok","Bad")</f>
        <v>Excellent</v>
      </c>
      <c r="S299" s="17">
        <v>278</v>
      </c>
      <c r="T299" s="17" t="str">
        <f t="shared" si="18"/>
        <v>Yes</v>
      </c>
      <c r="U299" s="82">
        <v>41185</v>
      </c>
      <c r="V299" s="82">
        <v>43911</v>
      </c>
      <c r="W299" s="17">
        <v>324</v>
      </c>
      <c r="X299" s="17" t="str">
        <f t="shared" si="19"/>
        <v>Active</v>
      </c>
      <c r="Y299" s="17" t="s">
        <v>15615</v>
      </c>
      <c r="Z299" s="17"/>
    </row>
    <row r="300" spans="1:26" x14ac:dyDescent="0.25">
      <c r="A300">
        <v>299</v>
      </c>
      <c r="B300" s="17" t="s">
        <v>240</v>
      </c>
      <c r="C300" s="17">
        <v>658</v>
      </c>
      <c r="D300" s="17" t="str">
        <f>INDEX(Hosts!$A:$O,MATCH(Places!$C300,Hosts!$A:$A,0),MATCH(Places!D$1,Hosts!$1:$1,0))</f>
        <v>Within a few hours</v>
      </c>
      <c r="E300" s="87">
        <f>INDEX(Hosts!$A:$O,MATCH(Places!$C300,Hosts!$A:$A,0),MATCH(Places!E$1,Hosts!$1:$1,0))</f>
        <v>1</v>
      </c>
      <c r="F300" s="87">
        <f>INDEX(Hosts!$A:$O,MATCH(Places!$C300,Hosts!$A:$A,0),MATCH(Places!F$1,Hosts!$1:$1,0))</f>
        <v>0.97</v>
      </c>
      <c r="G300" s="17" t="str">
        <f>INDEX(Hosts!$A:$O,MATCH(Places!$C300,Hosts!$A:$A,0),MATCH(Places!G$1,Hosts!$1:$1,0))</f>
        <v>No</v>
      </c>
      <c r="H300" s="17">
        <v>16</v>
      </c>
      <c r="I300" s="17" t="str">
        <f>INDEX(Neighborhoods!$A:$C,MATCH(Places!$H300,Neighborhoods!$A:$A,0),MATCH(Places!I$1,Neighborhoods!$1:$1,0))</f>
        <v>Manhattan</v>
      </c>
      <c r="J300" s="17" t="str">
        <f>INDEX(Neighborhoods!$A:$C,MATCH(Places!$H300,Neighborhoods!$A:$A,0),MATCH(Places!J$1,Neighborhoods!$1:$1,0))</f>
        <v>Harlem</v>
      </c>
      <c r="K300" s="17" t="s">
        <v>11822</v>
      </c>
      <c r="L300" s="17" t="str">
        <f t="shared" si="16"/>
        <v>No</v>
      </c>
      <c r="M300" s="17">
        <v>2</v>
      </c>
      <c r="N300" s="17" t="str" cm="1">
        <f t="array" ref="N300">_xlfn.IFS(M300&lt;=2,"Small",M300&lt;=5,"Medium",M300&gt;5,"Large")</f>
        <v>Small</v>
      </c>
      <c r="O300" s="65">
        <v>90</v>
      </c>
      <c r="P300" s="87">
        <f t="shared" si="17"/>
        <v>0.03</v>
      </c>
      <c r="Q300" s="68">
        <v>4.8899999999999997</v>
      </c>
      <c r="R300" s="68" t="str" cm="1">
        <f t="array" ref="R300">_xlfn.SWITCH(ROUND(Q300,0),5,"Excellent",4,"Good",3,"Ok","Bad")</f>
        <v>Excellent</v>
      </c>
      <c r="S300" s="17">
        <v>89</v>
      </c>
      <c r="T300" s="17" t="str">
        <f t="shared" si="18"/>
        <v>No</v>
      </c>
      <c r="U300" s="82">
        <v>41454</v>
      </c>
      <c r="V300" s="82">
        <v>43915</v>
      </c>
      <c r="W300" s="17">
        <v>277</v>
      </c>
      <c r="X300" s="17" t="str">
        <f t="shared" si="19"/>
        <v>Active</v>
      </c>
      <c r="Y300" s="17" t="s">
        <v>15615</v>
      </c>
      <c r="Z300" s="17"/>
    </row>
    <row r="301" spans="1:26" x14ac:dyDescent="0.25">
      <c r="A301">
        <v>300</v>
      </c>
      <c r="B301" s="17" t="s">
        <v>14640</v>
      </c>
      <c r="C301" s="17">
        <v>9</v>
      </c>
      <c r="D301" s="17" t="str">
        <f>INDEX(Hosts!$A:$O,MATCH(Places!$C301,Hosts!$A:$A,0),MATCH(Places!D$1,Hosts!$1:$1,0))</f>
        <v>Within a few hours</v>
      </c>
      <c r="E301" s="87">
        <f>INDEX(Hosts!$A:$O,MATCH(Places!$C301,Hosts!$A:$A,0),MATCH(Places!E$1,Hosts!$1:$1,0))</f>
        <v>1</v>
      </c>
      <c r="F301" s="87">
        <f>INDEX(Hosts!$A:$O,MATCH(Places!$C301,Hosts!$A:$A,0),MATCH(Places!F$1,Hosts!$1:$1,0))</f>
        <v>0.5</v>
      </c>
      <c r="G301" s="17" t="str">
        <f>INDEX(Hosts!$A:$O,MATCH(Places!$C301,Hosts!$A:$A,0),MATCH(Places!G$1,Hosts!$1:$1,0))</f>
        <v>No</v>
      </c>
      <c r="H301" s="17">
        <v>12</v>
      </c>
      <c r="I301" s="17" t="str">
        <f>INDEX(Neighborhoods!$A:$C,MATCH(Places!$H301,Neighborhoods!$A:$A,0),MATCH(Places!I$1,Neighborhoods!$1:$1,0))</f>
        <v>Brooklyn</v>
      </c>
      <c r="J301" s="17" t="str">
        <f>INDEX(Neighborhoods!$A:$C,MATCH(Places!$H301,Neighborhoods!$A:$A,0),MATCH(Places!J$1,Neighborhoods!$1:$1,0))</f>
        <v>Williamsburg</v>
      </c>
      <c r="K301" s="17" t="s">
        <v>11822</v>
      </c>
      <c r="L301" s="17" t="str">
        <f t="shared" si="16"/>
        <v>No</v>
      </c>
      <c r="M301" s="17">
        <v>6</v>
      </c>
      <c r="N301" s="17" t="str" cm="1">
        <f t="array" ref="N301">_xlfn.IFS(M301&lt;=2,"Small",M301&lt;=5,"Medium",M301&gt;5,"Large")</f>
        <v>Large</v>
      </c>
      <c r="O301" s="65">
        <v>299</v>
      </c>
      <c r="P301" s="87">
        <f t="shared" si="17"/>
        <v>0.04</v>
      </c>
      <c r="Q301" s="68">
        <v>4.84</v>
      </c>
      <c r="R301" s="68" t="str" cm="1">
        <f t="array" ref="R301">_xlfn.SWITCH(ROUND(Q301,0),5,"Excellent",4,"Good",3,"Ok","Bad")</f>
        <v>Excellent</v>
      </c>
      <c r="S301" s="17">
        <v>25</v>
      </c>
      <c r="T301" s="17" t="str">
        <f t="shared" si="18"/>
        <v>No</v>
      </c>
      <c r="U301" s="82">
        <v>41166</v>
      </c>
      <c r="V301" s="82">
        <v>43060</v>
      </c>
      <c r="W301" s="17">
        <v>131</v>
      </c>
      <c r="X301" s="17" t="str">
        <f t="shared" si="19"/>
        <v>Active</v>
      </c>
      <c r="Y301" s="17" t="s">
        <v>15615</v>
      </c>
      <c r="Z301" s="17"/>
    </row>
    <row r="302" spans="1:26" x14ac:dyDescent="0.25">
      <c r="A302">
        <v>301</v>
      </c>
      <c r="B302" s="17" t="s">
        <v>241</v>
      </c>
      <c r="C302" s="17">
        <v>749</v>
      </c>
      <c r="D302" s="17" t="str">
        <f>INDEX(Hosts!$A:$O,MATCH(Places!$C302,Hosts!$A:$A,0),MATCH(Places!D$1,Hosts!$1:$1,0))</f>
        <v>Within an hour</v>
      </c>
      <c r="E302" s="87">
        <f>INDEX(Hosts!$A:$O,MATCH(Places!$C302,Hosts!$A:$A,0),MATCH(Places!E$1,Hosts!$1:$1,0))</f>
        <v>1</v>
      </c>
      <c r="F302" s="87">
        <f>INDEX(Hosts!$A:$O,MATCH(Places!$C302,Hosts!$A:$A,0),MATCH(Places!F$1,Hosts!$1:$1,0))</f>
        <v>0</v>
      </c>
      <c r="G302" s="17" t="str">
        <f>INDEX(Hosts!$A:$O,MATCH(Places!$C302,Hosts!$A:$A,0),MATCH(Places!G$1,Hosts!$1:$1,0))</f>
        <v>No</v>
      </c>
      <c r="H302" s="17">
        <v>7</v>
      </c>
      <c r="I302" s="17" t="str">
        <f>INDEX(Neighborhoods!$A:$C,MATCH(Places!$H302,Neighborhoods!$A:$A,0),MATCH(Places!I$1,Neighborhoods!$1:$1,0))</f>
        <v>Brooklyn</v>
      </c>
      <c r="J302" s="17" t="str">
        <f>INDEX(Neighborhoods!$A:$C,MATCH(Places!$H302,Neighborhoods!$A:$A,0),MATCH(Places!J$1,Neighborhoods!$1:$1,0))</f>
        <v>Bedford-Stuyvesant</v>
      </c>
      <c r="K302" s="17" t="s">
        <v>1</v>
      </c>
      <c r="L302" s="17" t="str">
        <f t="shared" si="16"/>
        <v>Yes</v>
      </c>
      <c r="M302" s="17">
        <v>2</v>
      </c>
      <c r="N302" s="17" t="str" cm="1">
        <f t="array" ref="N302">_xlfn.IFS(M302&lt;=2,"Small",M302&lt;=5,"Medium",M302&gt;5,"Large")</f>
        <v>Small</v>
      </c>
      <c r="O302" s="65">
        <v>65</v>
      </c>
      <c r="P302" s="87">
        <f t="shared" si="17"/>
        <v>0.03</v>
      </c>
      <c r="Q302" s="68">
        <v>4.8</v>
      </c>
      <c r="R302" s="68" t="str" cm="1">
        <f t="array" ref="R302">_xlfn.SWITCH(ROUND(Q302,0),5,"Excellent",4,"Good",3,"Ok","Bad")</f>
        <v>Excellent</v>
      </c>
      <c r="S302" s="17">
        <v>5</v>
      </c>
      <c r="T302" s="17" t="str">
        <f t="shared" si="18"/>
        <v>No</v>
      </c>
      <c r="U302" s="82">
        <v>41244</v>
      </c>
      <c r="V302" s="82">
        <v>41882</v>
      </c>
      <c r="W302" s="17">
        <v>365</v>
      </c>
      <c r="X302" s="17" t="str">
        <f t="shared" si="19"/>
        <v>Active</v>
      </c>
      <c r="Y302" s="17" t="s">
        <v>15615</v>
      </c>
      <c r="Z302" s="17"/>
    </row>
    <row r="303" spans="1:26" x14ac:dyDescent="0.25">
      <c r="A303">
        <v>302</v>
      </c>
      <c r="B303" s="17" t="s">
        <v>242</v>
      </c>
      <c r="C303" s="17">
        <v>760</v>
      </c>
      <c r="D303" s="17" t="str">
        <f>INDEX(Hosts!$A:$O,MATCH(Places!$C303,Hosts!$A:$A,0),MATCH(Places!D$1,Hosts!$1:$1,0))</f>
        <v>Within a few hours</v>
      </c>
      <c r="E303" s="87">
        <f>INDEX(Hosts!$A:$O,MATCH(Places!$C303,Hosts!$A:$A,0),MATCH(Places!E$1,Hosts!$1:$1,0))</f>
        <v>0.71</v>
      </c>
      <c r="F303" s="87">
        <f>INDEX(Hosts!$A:$O,MATCH(Places!$C303,Hosts!$A:$A,0),MATCH(Places!F$1,Hosts!$1:$1,0))</f>
        <v>0.43</v>
      </c>
      <c r="G303" s="17" t="str">
        <f>INDEX(Hosts!$A:$O,MATCH(Places!$C303,Hosts!$A:$A,0),MATCH(Places!G$1,Hosts!$1:$1,0))</f>
        <v>No</v>
      </c>
      <c r="H303" s="17">
        <v>19</v>
      </c>
      <c r="I303" s="17" t="str">
        <f>INDEX(Neighborhoods!$A:$C,MATCH(Places!$H303,Neighborhoods!$A:$A,0),MATCH(Places!I$1,Neighborhoods!$1:$1,0))</f>
        <v>Manhattan</v>
      </c>
      <c r="J303" s="17" t="str">
        <f>INDEX(Neighborhoods!$A:$C,MATCH(Places!$H303,Neighborhoods!$A:$A,0),MATCH(Places!J$1,Neighborhoods!$1:$1,0))</f>
        <v>Upper East Side</v>
      </c>
      <c r="K303" s="17" t="s">
        <v>1</v>
      </c>
      <c r="L303" s="17" t="str">
        <f t="shared" si="16"/>
        <v>Yes</v>
      </c>
      <c r="M303" s="17">
        <v>3</v>
      </c>
      <c r="N303" s="17" t="str" cm="1">
        <f t="array" ref="N303">_xlfn.IFS(M303&lt;=2,"Small",M303&lt;=5,"Medium",M303&gt;5,"Large")</f>
        <v>Medium</v>
      </c>
      <c r="O303" s="65">
        <v>80</v>
      </c>
      <c r="P303" s="87">
        <f t="shared" si="17"/>
        <v>0.03</v>
      </c>
      <c r="Q303" s="68">
        <v>4.6399999999999997</v>
      </c>
      <c r="R303" s="68" t="str" cm="1">
        <f t="array" ref="R303">_xlfn.SWITCH(ROUND(Q303,0),5,"Excellent",4,"Good",3,"Ok","Bad")</f>
        <v>Excellent</v>
      </c>
      <c r="S303" s="17">
        <v>179</v>
      </c>
      <c r="T303" s="17" t="str">
        <f t="shared" si="18"/>
        <v>No</v>
      </c>
      <c r="U303" s="82">
        <v>41127</v>
      </c>
      <c r="V303" s="82">
        <v>43902</v>
      </c>
      <c r="W303" s="17">
        <v>352</v>
      </c>
      <c r="X303" s="17" t="str">
        <f t="shared" si="19"/>
        <v>Active</v>
      </c>
      <c r="Y303" s="17" t="s">
        <v>15615</v>
      </c>
      <c r="Z303" s="17"/>
    </row>
    <row r="304" spans="1:26" x14ac:dyDescent="0.25">
      <c r="A304">
        <v>303</v>
      </c>
      <c r="B304" s="17" t="s">
        <v>243</v>
      </c>
      <c r="C304" s="17">
        <v>309</v>
      </c>
      <c r="D304" s="17" t="str">
        <f>INDEX(Hosts!$A:$O,MATCH(Places!$C304,Hosts!$A:$A,0),MATCH(Places!D$1,Hosts!$1:$1,0))</f>
        <v>Within an hour</v>
      </c>
      <c r="E304" s="87">
        <f>INDEX(Hosts!$A:$O,MATCH(Places!$C304,Hosts!$A:$A,0),MATCH(Places!E$1,Hosts!$1:$1,0))</f>
        <v>1</v>
      </c>
      <c r="F304" s="87">
        <f>INDEX(Hosts!$A:$O,MATCH(Places!$C304,Hosts!$A:$A,0),MATCH(Places!F$1,Hosts!$1:$1,0))</f>
        <v>1</v>
      </c>
      <c r="G304" s="17" t="str">
        <f>INDEX(Hosts!$A:$O,MATCH(Places!$C304,Hosts!$A:$A,0),MATCH(Places!G$1,Hosts!$1:$1,0))</f>
        <v>No</v>
      </c>
      <c r="H304" s="17">
        <v>20</v>
      </c>
      <c r="I304" s="17" t="str">
        <f>INDEX(Neighborhoods!$A:$C,MATCH(Places!$H304,Neighborhoods!$A:$A,0),MATCH(Places!I$1,Neighborhoods!$1:$1,0))</f>
        <v>Manhattan</v>
      </c>
      <c r="J304" s="17" t="str">
        <f>INDEX(Neighborhoods!$A:$C,MATCH(Places!$H304,Neighborhoods!$A:$A,0),MATCH(Places!J$1,Neighborhoods!$1:$1,0))</f>
        <v>Upper West Side</v>
      </c>
      <c r="K304" s="17" t="s">
        <v>11822</v>
      </c>
      <c r="L304" s="17" t="str">
        <f t="shared" si="16"/>
        <v>No</v>
      </c>
      <c r="M304" s="17">
        <v>3</v>
      </c>
      <c r="N304" s="17" t="str" cm="1">
        <f t="array" ref="N304">_xlfn.IFS(M304&lt;=2,"Small",M304&lt;=5,"Medium",M304&gt;5,"Large")</f>
        <v>Medium</v>
      </c>
      <c r="O304" s="65">
        <v>1000</v>
      </c>
      <c r="P304" s="87">
        <f t="shared" si="17"/>
        <v>7.0000000000000007E-2</v>
      </c>
      <c r="Q304" s="68">
        <v>4.93</v>
      </c>
      <c r="R304" s="68" t="str" cm="1">
        <f t="array" ref="R304">_xlfn.SWITCH(ROUND(Q304,0),5,"Excellent",4,"Good",3,"Ok","Bad")</f>
        <v>Excellent</v>
      </c>
      <c r="S304" s="17">
        <v>44</v>
      </c>
      <c r="T304" s="17" t="str">
        <f t="shared" si="18"/>
        <v>No</v>
      </c>
      <c r="U304" s="82">
        <v>41141</v>
      </c>
      <c r="V304" s="82">
        <v>42275</v>
      </c>
      <c r="W304" s="17">
        <v>364</v>
      </c>
      <c r="X304" s="17" t="str">
        <f t="shared" si="19"/>
        <v>Active</v>
      </c>
      <c r="Y304" s="17" t="s">
        <v>15615</v>
      </c>
      <c r="Z304" s="17"/>
    </row>
    <row r="305" spans="1:26" x14ac:dyDescent="0.25">
      <c r="A305">
        <v>304</v>
      </c>
      <c r="B305" s="17" t="s">
        <v>244</v>
      </c>
      <c r="C305" s="17">
        <v>386</v>
      </c>
      <c r="D305" s="17" t="str">
        <f>INDEX(Hosts!$A:$O,MATCH(Places!$C305,Hosts!$A:$A,0),MATCH(Places!D$1,Hosts!$1:$1,0))</f>
        <v>Within a few hours</v>
      </c>
      <c r="E305" s="87">
        <f>INDEX(Hosts!$A:$O,MATCH(Places!$C305,Hosts!$A:$A,0),MATCH(Places!E$1,Hosts!$1:$1,0))</f>
        <v>1</v>
      </c>
      <c r="F305" s="87">
        <f>INDEX(Hosts!$A:$O,MATCH(Places!$C305,Hosts!$A:$A,0),MATCH(Places!F$1,Hosts!$1:$1,0))</f>
        <v>0.96</v>
      </c>
      <c r="G305" s="17" t="str">
        <f>INDEX(Hosts!$A:$O,MATCH(Places!$C305,Hosts!$A:$A,0),MATCH(Places!G$1,Hosts!$1:$1,0))</f>
        <v>No</v>
      </c>
      <c r="H305" s="17">
        <v>12</v>
      </c>
      <c r="I305" s="17" t="str">
        <f>INDEX(Neighborhoods!$A:$C,MATCH(Places!$H305,Neighborhoods!$A:$A,0),MATCH(Places!I$1,Neighborhoods!$1:$1,0))</f>
        <v>Brooklyn</v>
      </c>
      <c r="J305" s="17" t="str">
        <f>INDEX(Neighborhoods!$A:$C,MATCH(Places!$H305,Neighborhoods!$A:$A,0),MATCH(Places!J$1,Neighborhoods!$1:$1,0))</f>
        <v>Williamsburg</v>
      </c>
      <c r="K305" s="17" t="s">
        <v>11822</v>
      </c>
      <c r="L305" s="17" t="str">
        <f t="shared" si="16"/>
        <v>No</v>
      </c>
      <c r="M305" s="17">
        <v>4</v>
      </c>
      <c r="N305" s="17" t="str" cm="1">
        <f t="array" ref="N305">_xlfn.IFS(M305&lt;=2,"Small",M305&lt;=5,"Medium",M305&gt;5,"Large")</f>
        <v>Medium</v>
      </c>
      <c r="O305" s="65">
        <v>175</v>
      </c>
      <c r="P305" s="87">
        <f t="shared" si="17"/>
        <v>0.03</v>
      </c>
      <c r="Q305" s="68">
        <v>4.76</v>
      </c>
      <c r="R305" s="68" t="str" cm="1">
        <f t="array" ref="R305">_xlfn.SWITCH(ROUND(Q305,0),5,"Excellent",4,"Good",3,"Ok","Bad")</f>
        <v>Excellent</v>
      </c>
      <c r="S305" s="17">
        <v>217</v>
      </c>
      <c r="T305" s="17" t="str">
        <f t="shared" si="18"/>
        <v>No</v>
      </c>
      <c r="U305" s="82">
        <v>41216</v>
      </c>
      <c r="V305" s="82">
        <v>43907</v>
      </c>
      <c r="W305" s="17">
        <v>164</v>
      </c>
      <c r="X305" s="17" t="str">
        <f t="shared" si="19"/>
        <v>Active</v>
      </c>
      <c r="Y305" s="17" t="s">
        <v>15615</v>
      </c>
      <c r="Z305" s="17"/>
    </row>
    <row r="306" spans="1:26" x14ac:dyDescent="0.25">
      <c r="A306">
        <v>305</v>
      </c>
      <c r="B306" s="17" t="s">
        <v>245</v>
      </c>
      <c r="C306" s="17">
        <v>774</v>
      </c>
      <c r="D306" s="17" t="str">
        <f>INDEX(Hosts!$A:$O,MATCH(Places!$C306,Hosts!$A:$A,0),MATCH(Places!D$1,Hosts!$1:$1,0))</f>
        <v>Within an hour</v>
      </c>
      <c r="E306" s="87">
        <f>INDEX(Hosts!$A:$O,MATCH(Places!$C306,Hosts!$A:$A,0),MATCH(Places!E$1,Hosts!$1:$1,0))</f>
        <v>1</v>
      </c>
      <c r="F306" s="87">
        <f>INDEX(Hosts!$A:$O,MATCH(Places!$C306,Hosts!$A:$A,0),MATCH(Places!F$1,Hosts!$1:$1,0))</f>
        <v>0.79</v>
      </c>
      <c r="G306" s="17" t="str">
        <f>INDEX(Hosts!$A:$O,MATCH(Places!$C306,Hosts!$A:$A,0),MATCH(Places!G$1,Hosts!$1:$1,0))</f>
        <v>Yes</v>
      </c>
      <c r="H306" s="17">
        <v>21</v>
      </c>
      <c r="I306" s="17" t="str">
        <f>INDEX(Neighborhoods!$A:$C,MATCH(Places!$H306,Neighborhoods!$A:$A,0),MATCH(Places!I$1,Neighborhoods!$1:$1,0))</f>
        <v>Queens</v>
      </c>
      <c r="J306" s="17" t="str">
        <f>INDEX(Neighborhoods!$A:$C,MATCH(Places!$H306,Neighborhoods!$A:$A,0),MATCH(Places!J$1,Neighborhoods!$1:$1,0))</f>
        <v>Astoria</v>
      </c>
      <c r="K306" s="17" t="s">
        <v>1</v>
      </c>
      <c r="L306" s="17" t="str">
        <f t="shared" si="16"/>
        <v>Yes</v>
      </c>
      <c r="M306" s="17">
        <v>1</v>
      </c>
      <c r="N306" s="17" t="str" cm="1">
        <f t="array" ref="N306">_xlfn.IFS(M306&lt;=2,"Small",M306&lt;=5,"Medium",M306&gt;5,"Large")</f>
        <v>Small</v>
      </c>
      <c r="O306" s="65">
        <v>80</v>
      </c>
      <c r="P306" s="87">
        <f t="shared" si="17"/>
        <v>0.03</v>
      </c>
      <c r="Q306" s="68">
        <v>4.7300000000000004</v>
      </c>
      <c r="R306" s="68" t="str" cm="1">
        <f t="array" ref="R306">_xlfn.SWITCH(ROUND(Q306,0),5,"Excellent",4,"Good",3,"Ok","Bad")</f>
        <v>Excellent</v>
      </c>
      <c r="S306" s="17">
        <v>114</v>
      </c>
      <c r="T306" s="17" t="str">
        <f t="shared" si="18"/>
        <v>No</v>
      </c>
      <c r="U306" s="82">
        <v>41157</v>
      </c>
      <c r="V306" s="82">
        <v>43869</v>
      </c>
      <c r="W306" s="17">
        <v>365</v>
      </c>
      <c r="X306" s="17" t="str">
        <f t="shared" si="19"/>
        <v>Active</v>
      </c>
      <c r="Y306" s="17" t="s">
        <v>15615</v>
      </c>
      <c r="Z306" s="17"/>
    </row>
    <row r="307" spans="1:26" x14ac:dyDescent="0.25">
      <c r="A307">
        <v>306</v>
      </c>
      <c r="B307" s="17" t="s">
        <v>15609</v>
      </c>
      <c r="C307" s="17">
        <v>52</v>
      </c>
      <c r="D307" s="17" t="str">
        <f>INDEX(Hosts!$A:$O,MATCH(Places!$C307,Hosts!$A:$A,0),MATCH(Places!D$1,Hosts!$1:$1,0))</f>
        <v>Within a day</v>
      </c>
      <c r="E307" s="87">
        <f>INDEX(Hosts!$A:$O,MATCH(Places!$C307,Hosts!$A:$A,0),MATCH(Places!E$1,Hosts!$1:$1,0))</f>
        <v>0.5</v>
      </c>
      <c r="F307" s="87">
        <f>INDEX(Hosts!$A:$O,MATCH(Places!$C307,Hosts!$A:$A,0),MATCH(Places!F$1,Hosts!$1:$1,0))</f>
        <v>0.5</v>
      </c>
      <c r="G307" s="17" t="str">
        <f>INDEX(Hosts!$A:$O,MATCH(Places!$C307,Hosts!$A:$A,0),MATCH(Places!G$1,Hosts!$1:$1,0))</f>
        <v>No</v>
      </c>
      <c r="H307" s="17">
        <v>12</v>
      </c>
      <c r="I307" s="17" t="str">
        <f>INDEX(Neighborhoods!$A:$C,MATCH(Places!$H307,Neighborhoods!$A:$A,0),MATCH(Places!I$1,Neighborhoods!$1:$1,0))</f>
        <v>Brooklyn</v>
      </c>
      <c r="J307" s="17" t="str">
        <f>INDEX(Neighborhoods!$A:$C,MATCH(Places!$H307,Neighborhoods!$A:$A,0),MATCH(Places!J$1,Neighborhoods!$1:$1,0))</f>
        <v>Williamsburg</v>
      </c>
      <c r="K307" s="17" t="s">
        <v>11822</v>
      </c>
      <c r="L307" s="17" t="str">
        <f t="shared" si="16"/>
        <v>No</v>
      </c>
      <c r="M307" s="17">
        <v>3</v>
      </c>
      <c r="N307" s="17" t="str" cm="1">
        <f t="array" ref="N307">_xlfn.IFS(M307&lt;=2,"Small",M307&lt;=5,"Medium",M307&gt;5,"Large")</f>
        <v>Medium</v>
      </c>
      <c r="O307" s="65">
        <v>195</v>
      </c>
      <c r="P307" s="87">
        <f t="shared" si="17"/>
        <v>0.03</v>
      </c>
      <c r="Q307" s="68">
        <v>4.66</v>
      </c>
      <c r="R307" s="68" t="str" cm="1">
        <f t="array" ref="R307">_xlfn.SWITCH(ROUND(Q307,0),5,"Excellent",4,"Good",3,"Ok","Bad")</f>
        <v>Excellent</v>
      </c>
      <c r="S307" s="17">
        <v>44</v>
      </c>
      <c r="T307" s="17" t="str">
        <f t="shared" si="18"/>
        <v>No</v>
      </c>
      <c r="U307" s="82">
        <v>41156</v>
      </c>
      <c r="V307" s="82">
        <v>43825</v>
      </c>
      <c r="W307" s="17">
        <v>323</v>
      </c>
      <c r="X307" s="17" t="str">
        <f t="shared" si="19"/>
        <v>Active</v>
      </c>
      <c r="Y307" s="17" t="s">
        <v>15615</v>
      </c>
      <c r="Z307" s="17"/>
    </row>
    <row r="308" spans="1:26" x14ac:dyDescent="0.25">
      <c r="A308">
        <v>307</v>
      </c>
      <c r="B308" s="17" t="s">
        <v>246</v>
      </c>
      <c r="C308" s="17">
        <v>785</v>
      </c>
      <c r="D308" s="17" t="str">
        <f>INDEX(Hosts!$A:$O,MATCH(Places!$C308,Hosts!$A:$A,0),MATCH(Places!D$1,Hosts!$1:$1,0))</f>
        <v>Within a day</v>
      </c>
      <c r="E308" s="87">
        <f>INDEX(Hosts!$A:$O,MATCH(Places!$C308,Hosts!$A:$A,0),MATCH(Places!E$1,Hosts!$1:$1,0))</f>
        <v>1</v>
      </c>
      <c r="F308" s="87">
        <f>INDEX(Hosts!$A:$O,MATCH(Places!$C308,Hosts!$A:$A,0),MATCH(Places!F$1,Hosts!$1:$1,0))</f>
        <v>0.98</v>
      </c>
      <c r="G308" s="17" t="str">
        <f>INDEX(Hosts!$A:$O,MATCH(Places!$C308,Hosts!$A:$A,0),MATCH(Places!G$1,Hosts!$1:$1,0))</f>
        <v>No</v>
      </c>
      <c r="H308" s="17">
        <v>19</v>
      </c>
      <c r="I308" s="17" t="str">
        <f>INDEX(Neighborhoods!$A:$C,MATCH(Places!$H308,Neighborhoods!$A:$A,0),MATCH(Places!I$1,Neighborhoods!$1:$1,0))</f>
        <v>Manhattan</v>
      </c>
      <c r="J308" s="17" t="str">
        <f>INDEX(Neighborhoods!$A:$C,MATCH(Places!$H308,Neighborhoods!$A:$A,0),MATCH(Places!J$1,Neighborhoods!$1:$1,0))</f>
        <v>Upper East Side</v>
      </c>
      <c r="K308" s="17" t="s">
        <v>1</v>
      </c>
      <c r="L308" s="17" t="str">
        <f t="shared" si="16"/>
        <v>Yes</v>
      </c>
      <c r="M308" s="17">
        <v>2</v>
      </c>
      <c r="N308" s="17" t="str" cm="1">
        <f t="array" ref="N308">_xlfn.IFS(M308&lt;=2,"Small",M308&lt;=5,"Medium",M308&gt;5,"Large")</f>
        <v>Small</v>
      </c>
      <c r="O308" s="65">
        <v>95</v>
      </c>
      <c r="P308" s="87">
        <f t="shared" si="17"/>
        <v>0.03</v>
      </c>
      <c r="Q308" s="68">
        <v>4.3899999999999997</v>
      </c>
      <c r="R308" s="68" t="str" cm="1">
        <f t="array" ref="R308">_xlfn.SWITCH(ROUND(Q308,0),5,"Excellent",4,"Good",3,"Ok","Bad")</f>
        <v>Good</v>
      </c>
      <c r="S308" s="17">
        <v>403</v>
      </c>
      <c r="T308" s="17" t="str">
        <f t="shared" si="18"/>
        <v>No</v>
      </c>
      <c r="U308" s="82">
        <v>41202</v>
      </c>
      <c r="V308" s="82">
        <v>43898</v>
      </c>
      <c r="W308" s="17">
        <v>365</v>
      </c>
      <c r="X308" s="17" t="str">
        <f t="shared" si="19"/>
        <v>Active</v>
      </c>
      <c r="Y308" s="17" t="s">
        <v>15615</v>
      </c>
      <c r="Z308" s="17"/>
    </row>
    <row r="309" spans="1:26" x14ac:dyDescent="0.25">
      <c r="A309">
        <v>308</v>
      </c>
      <c r="B309" s="17" t="s">
        <v>247</v>
      </c>
      <c r="C309" s="17">
        <v>786</v>
      </c>
      <c r="D309" s="17" t="str">
        <f>INDEX(Hosts!$A:$O,MATCH(Places!$C309,Hosts!$A:$A,0),MATCH(Places!D$1,Hosts!$1:$1,0))</f>
        <v>Within an hour</v>
      </c>
      <c r="E309" s="87">
        <f>INDEX(Hosts!$A:$O,MATCH(Places!$C309,Hosts!$A:$A,0),MATCH(Places!E$1,Hosts!$1:$1,0))</f>
        <v>1</v>
      </c>
      <c r="F309" s="87">
        <f>INDEX(Hosts!$A:$O,MATCH(Places!$C309,Hosts!$A:$A,0),MATCH(Places!F$1,Hosts!$1:$1,0))</f>
        <v>1</v>
      </c>
      <c r="G309" s="17" t="str">
        <f>INDEX(Hosts!$A:$O,MATCH(Places!$C309,Hosts!$A:$A,0),MATCH(Places!G$1,Hosts!$1:$1,0))</f>
        <v>No</v>
      </c>
      <c r="H309" s="17">
        <v>20</v>
      </c>
      <c r="I309" s="17" t="str">
        <f>INDEX(Neighborhoods!$A:$C,MATCH(Places!$H309,Neighborhoods!$A:$A,0),MATCH(Places!I$1,Neighborhoods!$1:$1,0))</f>
        <v>Manhattan</v>
      </c>
      <c r="J309" s="17" t="str">
        <f>INDEX(Neighborhoods!$A:$C,MATCH(Places!$H309,Neighborhoods!$A:$A,0),MATCH(Places!J$1,Neighborhoods!$1:$1,0))</f>
        <v>Upper West Side</v>
      </c>
      <c r="K309" s="17" t="s">
        <v>11822</v>
      </c>
      <c r="L309" s="17" t="str">
        <f t="shared" si="16"/>
        <v>No</v>
      </c>
      <c r="M309" s="17">
        <v>2</v>
      </c>
      <c r="N309" s="17" t="str" cm="1">
        <f t="array" ref="N309">_xlfn.IFS(M309&lt;=2,"Small",M309&lt;=5,"Medium",M309&gt;5,"Large")</f>
        <v>Small</v>
      </c>
      <c r="O309" s="65">
        <v>115</v>
      </c>
      <c r="P309" s="87">
        <f t="shared" si="17"/>
        <v>0.03</v>
      </c>
      <c r="Q309" s="68">
        <v>4.71</v>
      </c>
      <c r="R309" s="68" t="str" cm="1">
        <f t="array" ref="R309">_xlfn.SWITCH(ROUND(Q309,0),5,"Excellent",4,"Good",3,"Ok","Bad")</f>
        <v>Excellent</v>
      </c>
      <c r="S309" s="17">
        <v>129</v>
      </c>
      <c r="T309" s="17" t="str">
        <f t="shared" si="18"/>
        <v>No</v>
      </c>
      <c r="U309" s="82">
        <v>41177</v>
      </c>
      <c r="V309" s="82">
        <v>44038</v>
      </c>
      <c r="W309" s="17">
        <v>351</v>
      </c>
      <c r="X309" s="17" t="str">
        <f t="shared" si="19"/>
        <v>Active</v>
      </c>
      <c r="Y309" s="17" t="s">
        <v>15616</v>
      </c>
      <c r="Z309" s="17"/>
    </row>
    <row r="310" spans="1:26" x14ac:dyDescent="0.25">
      <c r="A310">
        <v>309</v>
      </c>
      <c r="B310" s="17" t="s">
        <v>248</v>
      </c>
      <c r="C310" s="17">
        <v>787</v>
      </c>
      <c r="D310" s="17" t="str">
        <f>INDEX(Hosts!$A:$O,MATCH(Places!$C310,Hosts!$A:$A,0),MATCH(Places!D$1,Hosts!$1:$1,0))</f>
        <v>Within a day</v>
      </c>
      <c r="E310" s="87">
        <f>INDEX(Hosts!$A:$O,MATCH(Places!$C310,Hosts!$A:$A,0),MATCH(Places!E$1,Hosts!$1:$1,0))</f>
        <v>0.67</v>
      </c>
      <c r="F310" s="87">
        <f>INDEX(Hosts!$A:$O,MATCH(Places!$C310,Hosts!$A:$A,0),MATCH(Places!F$1,Hosts!$1:$1,0))</f>
        <v>0.82</v>
      </c>
      <c r="G310" s="17" t="str">
        <f>INDEX(Hosts!$A:$O,MATCH(Places!$C310,Hosts!$A:$A,0),MATCH(Places!G$1,Hosts!$1:$1,0))</f>
        <v>Yes</v>
      </c>
      <c r="H310" s="17">
        <v>7</v>
      </c>
      <c r="I310" s="17" t="str">
        <f>INDEX(Neighborhoods!$A:$C,MATCH(Places!$H310,Neighborhoods!$A:$A,0),MATCH(Places!I$1,Neighborhoods!$1:$1,0))</f>
        <v>Brooklyn</v>
      </c>
      <c r="J310" s="17" t="str">
        <f>INDEX(Neighborhoods!$A:$C,MATCH(Places!$H310,Neighborhoods!$A:$A,0),MATCH(Places!J$1,Neighborhoods!$1:$1,0))</f>
        <v>Bedford-Stuyvesant</v>
      </c>
      <c r="K310" s="17" t="s">
        <v>11822</v>
      </c>
      <c r="L310" s="17" t="str">
        <f t="shared" si="16"/>
        <v>No</v>
      </c>
      <c r="M310" s="17">
        <v>5</v>
      </c>
      <c r="N310" s="17" t="str" cm="1">
        <f t="array" ref="N310">_xlfn.IFS(M310&lt;=2,"Small",M310&lt;=5,"Medium",M310&gt;5,"Large")</f>
        <v>Medium</v>
      </c>
      <c r="O310" s="65">
        <v>75</v>
      </c>
      <c r="P310" s="87">
        <f t="shared" si="17"/>
        <v>0.03</v>
      </c>
      <c r="Q310" s="68">
        <v>4.87</v>
      </c>
      <c r="R310" s="68" t="str" cm="1">
        <f t="array" ref="R310">_xlfn.SWITCH(ROUND(Q310,0),5,"Excellent",4,"Good",3,"Ok","Bad")</f>
        <v>Excellent</v>
      </c>
      <c r="S310" s="17">
        <v>194</v>
      </c>
      <c r="T310" s="17" t="str">
        <f t="shared" si="18"/>
        <v>Yes</v>
      </c>
      <c r="U310" s="82">
        <v>41158</v>
      </c>
      <c r="V310" s="82">
        <v>43905</v>
      </c>
      <c r="W310" s="17">
        <v>333</v>
      </c>
      <c r="X310" s="17" t="str">
        <f t="shared" si="19"/>
        <v>Active</v>
      </c>
      <c r="Y310" s="17" t="s">
        <v>15615</v>
      </c>
      <c r="Z310" s="17"/>
    </row>
    <row r="311" spans="1:26" x14ac:dyDescent="0.25">
      <c r="A311">
        <v>310</v>
      </c>
      <c r="B311" s="17" t="s">
        <v>14302</v>
      </c>
      <c r="C311" s="17">
        <v>411</v>
      </c>
      <c r="D311" s="17" t="str">
        <f>INDEX(Hosts!$A:$O,MATCH(Places!$C311,Hosts!$A:$A,0),MATCH(Places!D$1,Hosts!$1:$1,0))</f>
        <v>Within an hour</v>
      </c>
      <c r="E311" s="87">
        <f>INDEX(Hosts!$A:$O,MATCH(Places!$C311,Hosts!$A:$A,0),MATCH(Places!E$1,Hosts!$1:$1,0))</f>
        <v>1</v>
      </c>
      <c r="F311" s="87">
        <f>INDEX(Hosts!$A:$O,MATCH(Places!$C311,Hosts!$A:$A,0),MATCH(Places!F$1,Hosts!$1:$1,0))</f>
        <v>0.92</v>
      </c>
      <c r="G311" s="17" t="str">
        <f>INDEX(Hosts!$A:$O,MATCH(Places!$C311,Hosts!$A:$A,0),MATCH(Places!G$1,Hosts!$1:$1,0))</f>
        <v>Yes</v>
      </c>
      <c r="H311" s="17">
        <v>20</v>
      </c>
      <c r="I311" s="17" t="str">
        <f>INDEX(Neighborhoods!$A:$C,MATCH(Places!$H311,Neighborhoods!$A:$A,0),MATCH(Places!I$1,Neighborhoods!$1:$1,0))</f>
        <v>Manhattan</v>
      </c>
      <c r="J311" s="17" t="str">
        <f>INDEX(Neighborhoods!$A:$C,MATCH(Places!$H311,Neighborhoods!$A:$A,0),MATCH(Places!J$1,Neighborhoods!$1:$1,0))</f>
        <v>Upper West Side</v>
      </c>
      <c r="K311" s="17" t="s">
        <v>16</v>
      </c>
      <c r="L311" s="17" t="str">
        <f t="shared" si="16"/>
        <v>Yes</v>
      </c>
      <c r="M311" s="17">
        <v>2</v>
      </c>
      <c r="N311" s="17" t="str" cm="1">
        <f t="array" ref="N311">_xlfn.IFS(M311&lt;=2,"Small",M311&lt;=5,"Medium",M311&gt;5,"Large")</f>
        <v>Small</v>
      </c>
      <c r="O311" s="65">
        <v>70</v>
      </c>
      <c r="P311" s="87">
        <f t="shared" si="17"/>
        <v>0.03</v>
      </c>
      <c r="Q311" s="68">
        <v>4.8099999999999996</v>
      </c>
      <c r="R311" s="68" t="str" cm="1">
        <f t="array" ref="R311">_xlfn.SWITCH(ROUND(Q311,0),5,"Excellent",4,"Good",3,"Ok","Bad")</f>
        <v>Excellent</v>
      </c>
      <c r="S311" s="17">
        <v>58</v>
      </c>
      <c r="T311" s="17" t="str">
        <f t="shared" si="18"/>
        <v>No</v>
      </c>
      <c r="U311" s="82">
        <v>41146</v>
      </c>
      <c r="V311" s="82">
        <v>43895</v>
      </c>
      <c r="W311" s="17">
        <v>196</v>
      </c>
      <c r="X311" s="17" t="str">
        <f t="shared" si="19"/>
        <v>Active</v>
      </c>
      <c r="Y311" s="17" t="s">
        <v>15615</v>
      </c>
      <c r="Z311" s="17"/>
    </row>
    <row r="312" spans="1:26" x14ac:dyDescent="0.25">
      <c r="A312">
        <v>311</v>
      </c>
      <c r="B312" s="17" t="s">
        <v>249</v>
      </c>
      <c r="C312" s="17">
        <v>309</v>
      </c>
      <c r="D312" s="17" t="str">
        <f>INDEX(Hosts!$A:$O,MATCH(Places!$C312,Hosts!$A:$A,0),MATCH(Places!D$1,Hosts!$1:$1,0))</f>
        <v>Within an hour</v>
      </c>
      <c r="E312" s="87">
        <f>INDEX(Hosts!$A:$O,MATCH(Places!$C312,Hosts!$A:$A,0),MATCH(Places!E$1,Hosts!$1:$1,0))</f>
        <v>1</v>
      </c>
      <c r="F312" s="87">
        <f>INDEX(Hosts!$A:$O,MATCH(Places!$C312,Hosts!$A:$A,0),MATCH(Places!F$1,Hosts!$1:$1,0))</f>
        <v>1</v>
      </c>
      <c r="G312" s="17" t="str">
        <f>INDEX(Hosts!$A:$O,MATCH(Places!$C312,Hosts!$A:$A,0),MATCH(Places!G$1,Hosts!$1:$1,0))</f>
        <v>No</v>
      </c>
      <c r="H312" s="17">
        <v>20</v>
      </c>
      <c r="I312" s="17" t="str">
        <f>INDEX(Neighborhoods!$A:$C,MATCH(Places!$H312,Neighborhoods!$A:$A,0),MATCH(Places!I$1,Neighborhoods!$1:$1,0))</f>
        <v>Manhattan</v>
      </c>
      <c r="J312" s="17" t="str">
        <f>INDEX(Neighborhoods!$A:$C,MATCH(Places!$H312,Neighborhoods!$A:$A,0),MATCH(Places!J$1,Neighborhoods!$1:$1,0))</f>
        <v>Upper West Side</v>
      </c>
      <c r="K312" s="17" t="s">
        <v>11822</v>
      </c>
      <c r="L312" s="17" t="str">
        <f t="shared" si="16"/>
        <v>No</v>
      </c>
      <c r="M312" s="17">
        <v>8</v>
      </c>
      <c r="N312" s="17" t="str" cm="1">
        <f t="array" ref="N312">_xlfn.IFS(M312&lt;=2,"Small",M312&lt;=5,"Medium",M312&gt;5,"Large")</f>
        <v>Large</v>
      </c>
      <c r="O312" s="65">
        <v>2000</v>
      </c>
      <c r="P312" s="87">
        <f t="shared" si="17"/>
        <v>7.0000000000000007E-2</v>
      </c>
      <c r="Q312" s="68">
        <v>4.92</v>
      </c>
      <c r="R312" s="68" t="str" cm="1">
        <f t="array" ref="R312">_xlfn.SWITCH(ROUND(Q312,0),5,"Excellent",4,"Good",3,"Ok","Bad")</f>
        <v>Excellent</v>
      </c>
      <c r="S312" s="17">
        <v>59</v>
      </c>
      <c r="T312" s="17" t="str">
        <f t="shared" si="18"/>
        <v>No</v>
      </c>
      <c r="U312" s="82">
        <v>41169</v>
      </c>
      <c r="V312" s="82">
        <v>42397</v>
      </c>
      <c r="W312" s="17">
        <v>364</v>
      </c>
      <c r="X312" s="17" t="str">
        <f t="shared" si="19"/>
        <v>Active</v>
      </c>
      <c r="Y312" s="17" t="s">
        <v>15615</v>
      </c>
      <c r="Z312" s="17"/>
    </row>
    <row r="313" spans="1:26" x14ac:dyDescent="0.25">
      <c r="A313">
        <v>312</v>
      </c>
      <c r="B313" s="17" t="s">
        <v>250</v>
      </c>
      <c r="C313" s="17">
        <v>467</v>
      </c>
      <c r="D313" s="17" t="str">
        <f>INDEX(Hosts!$A:$O,MATCH(Places!$C313,Hosts!$A:$A,0),MATCH(Places!D$1,Hosts!$1:$1,0))</f>
        <v>Within a day</v>
      </c>
      <c r="E313" s="87">
        <f>INDEX(Hosts!$A:$O,MATCH(Places!$C313,Hosts!$A:$A,0),MATCH(Places!E$1,Hosts!$1:$1,0))</f>
        <v>1</v>
      </c>
      <c r="F313" s="87">
        <f>INDEX(Hosts!$A:$O,MATCH(Places!$C313,Hosts!$A:$A,0),MATCH(Places!F$1,Hosts!$1:$1,0))</f>
        <v>0</v>
      </c>
      <c r="G313" s="17" t="str">
        <f>INDEX(Hosts!$A:$O,MATCH(Places!$C313,Hosts!$A:$A,0),MATCH(Places!G$1,Hosts!$1:$1,0))</f>
        <v>No</v>
      </c>
      <c r="H313" s="17">
        <v>12</v>
      </c>
      <c r="I313" s="17" t="str">
        <f>INDEX(Neighborhoods!$A:$C,MATCH(Places!$H313,Neighborhoods!$A:$A,0),MATCH(Places!I$1,Neighborhoods!$1:$1,0))</f>
        <v>Brooklyn</v>
      </c>
      <c r="J313" s="17" t="str">
        <f>INDEX(Neighborhoods!$A:$C,MATCH(Places!$H313,Neighborhoods!$A:$A,0),MATCH(Places!J$1,Neighborhoods!$1:$1,0))</f>
        <v>Williamsburg</v>
      </c>
      <c r="K313" s="17" t="s">
        <v>11822</v>
      </c>
      <c r="L313" s="17" t="str">
        <f t="shared" si="16"/>
        <v>No</v>
      </c>
      <c r="M313" s="17">
        <v>2</v>
      </c>
      <c r="N313" s="17" t="str" cm="1">
        <f t="array" ref="N313">_xlfn.IFS(M313&lt;=2,"Small",M313&lt;=5,"Medium",M313&gt;5,"Large")</f>
        <v>Small</v>
      </c>
      <c r="O313" s="65">
        <v>100</v>
      </c>
      <c r="P313" s="87">
        <f t="shared" si="17"/>
        <v>0.03</v>
      </c>
      <c r="Q313" s="68">
        <v>4.93</v>
      </c>
      <c r="R313" s="68" t="str" cm="1">
        <f t="array" ref="R313">_xlfn.SWITCH(ROUND(Q313,0),5,"Excellent",4,"Good",3,"Ok","Bad")</f>
        <v>Excellent</v>
      </c>
      <c r="S313" s="17">
        <v>15</v>
      </c>
      <c r="T313" s="17" t="str">
        <f t="shared" si="18"/>
        <v>No</v>
      </c>
      <c r="U313" s="82">
        <v>41170</v>
      </c>
      <c r="V313" s="82">
        <v>42289</v>
      </c>
      <c r="W313" s="17">
        <v>0</v>
      </c>
      <c r="X313" s="17" t="str">
        <f t="shared" si="19"/>
        <v>Inactive</v>
      </c>
      <c r="Y313" s="17" t="s">
        <v>15615</v>
      </c>
      <c r="Z313" s="17"/>
    </row>
    <row r="314" spans="1:26" x14ac:dyDescent="0.25">
      <c r="A314">
        <v>313</v>
      </c>
      <c r="B314" s="17" t="s">
        <v>251</v>
      </c>
      <c r="C314" s="17">
        <v>795</v>
      </c>
      <c r="D314" s="17" t="str">
        <f>INDEX(Hosts!$A:$O,MATCH(Places!$C314,Hosts!$A:$A,0),MATCH(Places!D$1,Hosts!$1:$1,0))</f>
        <v>Within a few hours</v>
      </c>
      <c r="E314" s="87">
        <f>INDEX(Hosts!$A:$O,MATCH(Places!$C314,Hosts!$A:$A,0),MATCH(Places!E$1,Hosts!$1:$1,0))</f>
        <v>1</v>
      </c>
      <c r="F314" s="87">
        <f>INDEX(Hosts!$A:$O,MATCH(Places!$C314,Hosts!$A:$A,0),MATCH(Places!F$1,Hosts!$1:$1,0))</f>
        <v>0.94</v>
      </c>
      <c r="G314" s="17" t="str">
        <f>INDEX(Hosts!$A:$O,MATCH(Places!$C314,Hosts!$A:$A,0),MATCH(Places!G$1,Hosts!$1:$1,0))</f>
        <v>No</v>
      </c>
      <c r="H314" s="17">
        <v>12</v>
      </c>
      <c r="I314" s="17" t="str">
        <f>INDEX(Neighborhoods!$A:$C,MATCH(Places!$H314,Neighborhoods!$A:$A,0),MATCH(Places!I$1,Neighborhoods!$1:$1,0))</f>
        <v>Brooklyn</v>
      </c>
      <c r="J314" s="17" t="str">
        <f>INDEX(Neighborhoods!$A:$C,MATCH(Places!$H314,Neighborhoods!$A:$A,0),MATCH(Places!J$1,Neighborhoods!$1:$1,0))</f>
        <v>Williamsburg</v>
      </c>
      <c r="K314" s="17" t="s">
        <v>11822</v>
      </c>
      <c r="L314" s="17" t="str">
        <f t="shared" si="16"/>
        <v>No</v>
      </c>
      <c r="M314" s="17">
        <v>4</v>
      </c>
      <c r="N314" s="17" t="str" cm="1">
        <f t="array" ref="N314">_xlfn.IFS(M314&lt;=2,"Small",M314&lt;=5,"Medium",M314&gt;5,"Large")</f>
        <v>Medium</v>
      </c>
      <c r="O314" s="65">
        <v>175</v>
      </c>
      <c r="P314" s="87">
        <f t="shared" si="17"/>
        <v>0.03</v>
      </c>
      <c r="Q314" s="68">
        <v>4.63</v>
      </c>
      <c r="R314" s="68" t="str" cm="1">
        <f t="array" ref="R314">_xlfn.SWITCH(ROUND(Q314,0),5,"Excellent",4,"Good",3,"Ok","Bad")</f>
        <v>Excellent</v>
      </c>
      <c r="S314" s="17">
        <v>87</v>
      </c>
      <c r="T314" s="17" t="str">
        <f t="shared" si="18"/>
        <v>No</v>
      </c>
      <c r="U314" s="82">
        <v>41802</v>
      </c>
      <c r="V314" s="82">
        <v>43891</v>
      </c>
      <c r="W314" s="17">
        <v>10</v>
      </c>
      <c r="X314" s="17" t="str">
        <f t="shared" si="19"/>
        <v>Active</v>
      </c>
      <c r="Y314" s="17" t="s">
        <v>15616</v>
      </c>
      <c r="Z314" s="17"/>
    </row>
    <row r="315" spans="1:26" x14ac:dyDescent="0.25">
      <c r="A315">
        <v>314</v>
      </c>
      <c r="B315" s="17" t="s">
        <v>252</v>
      </c>
      <c r="C315" s="17">
        <v>787</v>
      </c>
      <c r="D315" s="17" t="str">
        <f>INDEX(Hosts!$A:$O,MATCH(Places!$C315,Hosts!$A:$A,0),MATCH(Places!D$1,Hosts!$1:$1,0))</f>
        <v>Within a day</v>
      </c>
      <c r="E315" s="87">
        <f>INDEX(Hosts!$A:$O,MATCH(Places!$C315,Hosts!$A:$A,0),MATCH(Places!E$1,Hosts!$1:$1,0))</f>
        <v>0.67</v>
      </c>
      <c r="F315" s="87">
        <f>INDEX(Hosts!$A:$O,MATCH(Places!$C315,Hosts!$A:$A,0),MATCH(Places!F$1,Hosts!$1:$1,0))</f>
        <v>0.82</v>
      </c>
      <c r="G315" s="17" t="str">
        <f>INDEX(Hosts!$A:$O,MATCH(Places!$C315,Hosts!$A:$A,0),MATCH(Places!G$1,Hosts!$1:$1,0))</f>
        <v>Yes</v>
      </c>
      <c r="H315" s="17">
        <v>7</v>
      </c>
      <c r="I315" s="17" t="str">
        <f>INDEX(Neighborhoods!$A:$C,MATCH(Places!$H315,Neighborhoods!$A:$A,0),MATCH(Places!I$1,Neighborhoods!$1:$1,0))</f>
        <v>Brooklyn</v>
      </c>
      <c r="J315" s="17" t="str">
        <f>INDEX(Neighborhoods!$A:$C,MATCH(Places!$H315,Neighborhoods!$A:$A,0),MATCH(Places!J$1,Neighborhoods!$1:$1,0))</f>
        <v>Bedford-Stuyvesant</v>
      </c>
      <c r="K315" s="17" t="s">
        <v>11822</v>
      </c>
      <c r="L315" s="17" t="str">
        <f t="shared" si="16"/>
        <v>No</v>
      </c>
      <c r="M315" s="17">
        <v>7</v>
      </c>
      <c r="N315" s="17" t="str" cm="1">
        <f t="array" ref="N315">_xlfn.IFS(M315&lt;=2,"Small",M315&lt;=5,"Medium",M315&gt;5,"Large")</f>
        <v>Large</v>
      </c>
      <c r="O315" s="65">
        <v>75</v>
      </c>
      <c r="P315" s="87">
        <f t="shared" si="17"/>
        <v>0.03</v>
      </c>
      <c r="Q315" s="68">
        <v>4.88</v>
      </c>
      <c r="R315" s="68" t="str" cm="1">
        <f t="array" ref="R315">_xlfn.SWITCH(ROUND(Q315,0),5,"Excellent",4,"Good",3,"Ok","Bad")</f>
        <v>Excellent</v>
      </c>
      <c r="S315" s="17">
        <v>187</v>
      </c>
      <c r="T315" s="17" t="str">
        <f t="shared" si="18"/>
        <v>Yes</v>
      </c>
      <c r="U315" s="82">
        <v>41191</v>
      </c>
      <c r="V315" s="82">
        <v>43902</v>
      </c>
      <c r="W315" s="17">
        <v>350</v>
      </c>
      <c r="X315" s="17" t="str">
        <f t="shared" si="19"/>
        <v>Active</v>
      </c>
      <c r="Y315" s="17" t="s">
        <v>15615</v>
      </c>
      <c r="Z315" s="17"/>
    </row>
    <row r="316" spans="1:26" x14ac:dyDescent="0.25">
      <c r="A316">
        <v>315</v>
      </c>
      <c r="B316" s="17" t="s">
        <v>253</v>
      </c>
      <c r="C316" s="17">
        <v>26</v>
      </c>
      <c r="D316" s="17" t="str">
        <f>INDEX(Hosts!$A:$O,MATCH(Places!$C316,Hosts!$A:$A,0),MATCH(Places!D$1,Hosts!$1:$1,0))</f>
        <v>Within a few hours</v>
      </c>
      <c r="E316" s="87">
        <f>INDEX(Hosts!$A:$O,MATCH(Places!$C316,Hosts!$A:$A,0),MATCH(Places!E$1,Hosts!$1:$1,0))</f>
        <v>0.83</v>
      </c>
      <c r="F316" s="87">
        <f>INDEX(Hosts!$A:$O,MATCH(Places!$C316,Hosts!$A:$A,0),MATCH(Places!F$1,Hosts!$1:$1,0))</f>
        <v>0.88</v>
      </c>
      <c r="G316" s="17" t="str">
        <f>INDEX(Hosts!$A:$O,MATCH(Places!$C316,Hosts!$A:$A,0),MATCH(Places!G$1,Hosts!$1:$1,0))</f>
        <v>No</v>
      </c>
      <c r="H316" s="17">
        <v>23</v>
      </c>
      <c r="I316" s="17" t="str">
        <f>INDEX(Neighborhoods!$A:$C,MATCH(Places!$H316,Neighborhoods!$A:$A,0),MATCH(Places!I$1,Neighborhoods!$1:$1,0))</f>
        <v>Queens</v>
      </c>
      <c r="J316" s="17" t="str">
        <f>INDEX(Neighborhoods!$A:$C,MATCH(Places!$H316,Neighborhoods!$A:$A,0),MATCH(Places!J$1,Neighborhoods!$1:$1,0))</f>
        <v>Jamaica</v>
      </c>
      <c r="K316" s="17" t="s">
        <v>1</v>
      </c>
      <c r="L316" s="17" t="str">
        <f t="shared" si="16"/>
        <v>Yes</v>
      </c>
      <c r="M316" s="17">
        <v>2</v>
      </c>
      <c r="N316" s="17" t="str" cm="1">
        <f t="array" ref="N316">_xlfn.IFS(M316&lt;=2,"Small",M316&lt;=5,"Medium",M316&gt;5,"Large")</f>
        <v>Small</v>
      </c>
      <c r="O316" s="65">
        <v>55</v>
      </c>
      <c r="P316" s="87">
        <f t="shared" si="17"/>
        <v>0.03</v>
      </c>
      <c r="Q316" s="68">
        <v>4.07</v>
      </c>
      <c r="R316" s="68" t="str" cm="1">
        <f t="array" ref="R316">_xlfn.SWITCH(ROUND(Q316,0),5,"Excellent",4,"Good",3,"Ok","Bad")</f>
        <v>Good</v>
      </c>
      <c r="S316" s="17">
        <v>60</v>
      </c>
      <c r="T316" s="17" t="str">
        <f t="shared" si="18"/>
        <v>No</v>
      </c>
      <c r="U316" s="82">
        <v>41156</v>
      </c>
      <c r="V316" s="82">
        <v>44053</v>
      </c>
      <c r="W316" s="17">
        <v>365</v>
      </c>
      <c r="X316" s="17" t="str">
        <f t="shared" si="19"/>
        <v>Active</v>
      </c>
      <c r="Y316" s="17" t="s">
        <v>15615</v>
      </c>
      <c r="Z316" s="17"/>
    </row>
    <row r="317" spans="1:26" x14ac:dyDescent="0.25">
      <c r="A317">
        <v>316</v>
      </c>
      <c r="B317" s="17" t="s">
        <v>254</v>
      </c>
      <c r="C317" s="17">
        <v>816</v>
      </c>
      <c r="D317" s="17" t="str">
        <f>INDEX(Hosts!$A:$O,MATCH(Places!$C317,Hosts!$A:$A,0),MATCH(Places!D$1,Hosts!$1:$1,0))</f>
        <v>Within a day</v>
      </c>
      <c r="E317" s="87">
        <f>INDEX(Hosts!$A:$O,MATCH(Places!$C317,Hosts!$A:$A,0),MATCH(Places!E$1,Hosts!$1:$1,0))</f>
        <v>0.5</v>
      </c>
      <c r="F317" s="87">
        <f>INDEX(Hosts!$A:$O,MATCH(Places!$C317,Hosts!$A:$A,0),MATCH(Places!F$1,Hosts!$1:$1,0))</f>
        <v>0.44</v>
      </c>
      <c r="G317" s="17" t="str">
        <f>INDEX(Hosts!$A:$O,MATCH(Places!$C317,Hosts!$A:$A,0),MATCH(Places!G$1,Hosts!$1:$1,0))</f>
        <v>No</v>
      </c>
      <c r="H317" s="17">
        <v>19</v>
      </c>
      <c r="I317" s="17" t="str">
        <f>INDEX(Neighborhoods!$A:$C,MATCH(Places!$H317,Neighborhoods!$A:$A,0),MATCH(Places!I$1,Neighborhoods!$1:$1,0))</f>
        <v>Manhattan</v>
      </c>
      <c r="J317" s="17" t="str">
        <f>INDEX(Neighborhoods!$A:$C,MATCH(Places!$H317,Neighborhoods!$A:$A,0),MATCH(Places!J$1,Neighborhoods!$1:$1,0))</f>
        <v>Upper East Side</v>
      </c>
      <c r="K317" s="17" t="s">
        <v>1</v>
      </c>
      <c r="L317" s="17" t="str">
        <f t="shared" si="16"/>
        <v>Yes</v>
      </c>
      <c r="M317" s="17">
        <v>4</v>
      </c>
      <c r="N317" s="17" t="str" cm="1">
        <f t="array" ref="N317">_xlfn.IFS(M317&lt;=2,"Small",M317&lt;=5,"Medium",M317&gt;5,"Large")</f>
        <v>Medium</v>
      </c>
      <c r="O317" s="65">
        <v>250</v>
      </c>
      <c r="P317" s="87">
        <f t="shared" si="17"/>
        <v>0.04</v>
      </c>
      <c r="Q317" s="68">
        <v>4.75</v>
      </c>
      <c r="R317" s="68" t="str" cm="1">
        <f t="array" ref="R317">_xlfn.SWITCH(ROUND(Q317,0),5,"Excellent",4,"Good",3,"Ok","Bad")</f>
        <v>Excellent</v>
      </c>
      <c r="S317" s="17">
        <v>68</v>
      </c>
      <c r="T317" s="17" t="str">
        <f t="shared" si="18"/>
        <v>No</v>
      </c>
      <c r="U317" s="82">
        <v>41728</v>
      </c>
      <c r="V317" s="82">
        <v>44010</v>
      </c>
      <c r="W317" s="17">
        <v>179</v>
      </c>
      <c r="X317" s="17" t="str">
        <f t="shared" si="19"/>
        <v>Active</v>
      </c>
      <c r="Y317" s="17" t="s">
        <v>15615</v>
      </c>
      <c r="Z317" s="17"/>
    </row>
    <row r="318" spans="1:26" x14ac:dyDescent="0.25">
      <c r="A318">
        <v>317</v>
      </c>
      <c r="B318" s="17" t="s">
        <v>255</v>
      </c>
      <c r="C318" s="17">
        <v>819</v>
      </c>
      <c r="D318" s="17" t="str">
        <f>INDEX(Hosts!$A:$O,MATCH(Places!$C318,Hosts!$A:$A,0),MATCH(Places!D$1,Hosts!$1:$1,0))</f>
        <v>Within an hour</v>
      </c>
      <c r="E318" s="87">
        <f>INDEX(Hosts!$A:$O,MATCH(Places!$C318,Hosts!$A:$A,0),MATCH(Places!E$1,Hosts!$1:$1,0))</f>
        <v>1</v>
      </c>
      <c r="F318" s="87">
        <f>INDEX(Hosts!$A:$O,MATCH(Places!$C318,Hosts!$A:$A,0),MATCH(Places!F$1,Hosts!$1:$1,0))</f>
        <v>0.97</v>
      </c>
      <c r="G318" s="17" t="str">
        <f>INDEX(Hosts!$A:$O,MATCH(Places!$C318,Hosts!$A:$A,0),MATCH(Places!G$1,Hosts!$1:$1,0))</f>
        <v>Yes</v>
      </c>
      <c r="H318" s="17">
        <v>9</v>
      </c>
      <c r="I318" s="17" t="str">
        <f>INDEX(Neighborhoods!$A:$C,MATCH(Places!$H318,Neighborhoods!$A:$A,0),MATCH(Places!I$1,Neighborhoods!$1:$1,0))</f>
        <v>Brooklyn</v>
      </c>
      <c r="J318" s="17" t="str">
        <f>INDEX(Neighborhoods!$A:$C,MATCH(Places!$H318,Neighborhoods!$A:$A,0),MATCH(Places!J$1,Neighborhoods!$1:$1,0))</f>
        <v>Crown Heights</v>
      </c>
      <c r="K318" s="17" t="s">
        <v>11822</v>
      </c>
      <c r="L318" s="17" t="str">
        <f t="shared" si="16"/>
        <v>No</v>
      </c>
      <c r="M318" s="17">
        <v>5</v>
      </c>
      <c r="N318" s="17" t="str" cm="1">
        <f t="array" ref="N318">_xlfn.IFS(M318&lt;=2,"Small",M318&lt;=5,"Medium",M318&gt;5,"Large")</f>
        <v>Medium</v>
      </c>
      <c r="O318" s="65">
        <v>150</v>
      </c>
      <c r="P318" s="87">
        <f t="shared" si="17"/>
        <v>0.03</v>
      </c>
      <c r="Q318" s="68">
        <v>4.9800000000000004</v>
      </c>
      <c r="R318" s="68" t="str" cm="1">
        <f t="array" ref="R318">_xlfn.SWITCH(ROUND(Q318,0),5,"Excellent",4,"Good",3,"Ok","Bad")</f>
        <v>Excellent</v>
      </c>
      <c r="S318" s="17">
        <v>81</v>
      </c>
      <c r="T318" s="17" t="str">
        <f t="shared" si="18"/>
        <v>No</v>
      </c>
      <c r="U318" s="82">
        <v>42526</v>
      </c>
      <c r="V318" s="82">
        <v>43849</v>
      </c>
      <c r="W318" s="17">
        <v>365</v>
      </c>
      <c r="X318" s="17" t="str">
        <f t="shared" si="19"/>
        <v>Active</v>
      </c>
      <c r="Y318" s="17" t="s">
        <v>15615</v>
      </c>
      <c r="Z318" s="17"/>
    </row>
    <row r="319" spans="1:26" x14ac:dyDescent="0.25">
      <c r="A319">
        <v>318</v>
      </c>
      <c r="B319" s="17" t="s">
        <v>13327</v>
      </c>
      <c r="C319" s="17">
        <v>820</v>
      </c>
      <c r="D319" s="17" t="str">
        <f>INDEX(Hosts!$A:$O,MATCH(Places!$C319,Hosts!$A:$A,0),MATCH(Places!D$1,Hosts!$1:$1,0))</f>
        <v>Within an hour</v>
      </c>
      <c r="E319" s="87">
        <f>INDEX(Hosts!$A:$O,MATCH(Places!$C319,Hosts!$A:$A,0),MATCH(Places!E$1,Hosts!$1:$1,0))</f>
        <v>1</v>
      </c>
      <c r="F319" s="87">
        <f>INDEX(Hosts!$A:$O,MATCH(Places!$C319,Hosts!$A:$A,0),MATCH(Places!F$1,Hosts!$1:$1,0))</f>
        <v>0.77</v>
      </c>
      <c r="G319" s="17" t="str">
        <f>INDEX(Hosts!$A:$O,MATCH(Places!$C319,Hosts!$A:$A,0),MATCH(Places!G$1,Hosts!$1:$1,0))</f>
        <v>Yes</v>
      </c>
      <c r="H319" s="17">
        <v>12</v>
      </c>
      <c r="I319" s="17" t="str">
        <f>INDEX(Neighborhoods!$A:$C,MATCH(Places!$H319,Neighborhoods!$A:$A,0),MATCH(Places!I$1,Neighborhoods!$1:$1,0))</f>
        <v>Brooklyn</v>
      </c>
      <c r="J319" s="17" t="str">
        <f>INDEX(Neighborhoods!$A:$C,MATCH(Places!$H319,Neighborhoods!$A:$A,0),MATCH(Places!J$1,Neighborhoods!$1:$1,0))</f>
        <v>Williamsburg</v>
      </c>
      <c r="K319" s="17" t="s">
        <v>11822</v>
      </c>
      <c r="L319" s="17" t="str">
        <f t="shared" si="16"/>
        <v>No</v>
      </c>
      <c r="M319" s="17">
        <v>6</v>
      </c>
      <c r="N319" s="17" t="str" cm="1">
        <f t="array" ref="N319">_xlfn.IFS(M319&lt;=2,"Small",M319&lt;=5,"Medium",M319&gt;5,"Large")</f>
        <v>Large</v>
      </c>
      <c r="O319" s="65">
        <v>386</v>
      </c>
      <c r="P319" s="87">
        <f t="shared" si="17"/>
        <v>0.04</v>
      </c>
      <c r="Q319" s="68">
        <v>4.99</v>
      </c>
      <c r="R319" s="68" t="str" cm="1">
        <f t="array" ref="R319">_xlfn.SWITCH(ROUND(Q319,0),5,"Excellent",4,"Good",3,"Ok","Bad")</f>
        <v>Excellent</v>
      </c>
      <c r="S319" s="17">
        <v>77</v>
      </c>
      <c r="T319" s="17" t="str">
        <f t="shared" si="18"/>
        <v>No</v>
      </c>
      <c r="U319" s="82">
        <v>41186</v>
      </c>
      <c r="V319" s="82">
        <v>44048</v>
      </c>
      <c r="W319" s="17">
        <v>42</v>
      </c>
      <c r="X319" s="17" t="str">
        <f t="shared" si="19"/>
        <v>Active</v>
      </c>
      <c r="Y319" s="17" t="s">
        <v>15615</v>
      </c>
      <c r="Z319" s="17"/>
    </row>
    <row r="320" spans="1:26" x14ac:dyDescent="0.25">
      <c r="A320">
        <v>319</v>
      </c>
      <c r="B320" s="17" t="s">
        <v>256</v>
      </c>
      <c r="C320" s="17">
        <v>452</v>
      </c>
      <c r="D320" s="17" t="str">
        <f>INDEX(Hosts!$A:$O,MATCH(Places!$C320,Hosts!$A:$A,0),MATCH(Places!D$1,Hosts!$1:$1,0))</f>
        <v>Within an hour</v>
      </c>
      <c r="E320" s="87">
        <f>INDEX(Hosts!$A:$O,MATCH(Places!$C320,Hosts!$A:$A,0),MATCH(Places!E$1,Hosts!$1:$1,0))</f>
        <v>1</v>
      </c>
      <c r="F320" s="87">
        <f>INDEX(Hosts!$A:$O,MATCH(Places!$C320,Hosts!$A:$A,0),MATCH(Places!F$1,Hosts!$1:$1,0))</f>
        <v>1</v>
      </c>
      <c r="G320" s="17" t="str">
        <f>INDEX(Hosts!$A:$O,MATCH(Places!$C320,Hosts!$A:$A,0),MATCH(Places!G$1,Hosts!$1:$1,0))</f>
        <v>No</v>
      </c>
      <c r="H320" s="17">
        <v>15</v>
      </c>
      <c r="I320" s="17" t="str">
        <f>INDEX(Neighborhoods!$A:$C,MATCH(Places!$H320,Neighborhoods!$A:$A,0),MATCH(Places!I$1,Neighborhoods!$1:$1,0))</f>
        <v>Manhattan</v>
      </c>
      <c r="J320" s="17" t="str">
        <f>INDEX(Neighborhoods!$A:$C,MATCH(Places!$H320,Neighborhoods!$A:$A,0),MATCH(Places!J$1,Neighborhoods!$1:$1,0))</f>
        <v>East Village</v>
      </c>
      <c r="K320" s="17" t="s">
        <v>11822</v>
      </c>
      <c r="L320" s="17" t="str">
        <f t="shared" si="16"/>
        <v>No</v>
      </c>
      <c r="M320" s="17">
        <v>3</v>
      </c>
      <c r="N320" s="17" t="str" cm="1">
        <f t="array" ref="N320">_xlfn.IFS(M320&lt;=2,"Small",M320&lt;=5,"Medium",M320&gt;5,"Large")</f>
        <v>Medium</v>
      </c>
      <c r="O320" s="65">
        <v>109</v>
      </c>
      <c r="P320" s="87">
        <f t="shared" si="17"/>
        <v>0.03</v>
      </c>
      <c r="Q320" s="68">
        <v>4.32</v>
      </c>
      <c r="R320" s="68" t="str" cm="1">
        <f t="array" ref="R320">_xlfn.SWITCH(ROUND(Q320,0),5,"Excellent",4,"Good",3,"Ok","Bad")</f>
        <v>Good</v>
      </c>
      <c r="S320" s="17">
        <v>109</v>
      </c>
      <c r="T320" s="17" t="str">
        <f t="shared" si="18"/>
        <v>No</v>
      </c>
      <c r="U320" s="82">
        <v>41190</v>
      </c>
      <c r="V320" s="82">
        <v>44045</v>
      </c>
      <c r="W320" s="17">
        <v>363</v>
      </c>
      <c r="X320" s="17" t="str">
        <f t="shared" si="19"/>
        <v>Active</v>
      </c>
      <c r="Y320" s="17" t="s">
        <v>15616</v>
      </c>
      <c r="Z320" s="17"/>
    </row>
    <row r="321" spans="1:26" x14ac:dyDescent="0.25">
      <c r="A321">
        <v>320</v>
      </c>
      <c r="B321" s="17" t="s">
        <v>257</v>
      </c>
      <c r="C321" s="17">
        <v>603</v>
      </c>
      <c r="D321" s="17" t="str">
        <f>INDEX(Hosts!$A:$O,MATCH(Places!$C321,Hosts!$A:$A,0),MATCH(Places!D$1,Hosts!$1:$1,0))</f>
        <v>A few days or more</v>
      </c>
      <c r="E321" s="87">
        <f>INDEX(Hosts!$A:$O,MATCH(Places!$C321,Hosts!$A:$A,0),MATCH(Places!E$1,Hosts!$1:$1,0))</f>
        <v>0</v>
      </c>
      <c r="F321" s="87">
        <f>INDEX(Hosts!$A:$O,MATCH(Places!$C321,Hosts!$A:$A,0),MATCH(Places!F$1,Hosts!$1:$1,0))</f>
        <v>0.5</v>
      </c>
      <c r="G321" s="17" t="str">
        <f>INDEX(Hosts!$A:$O,MATCH(Places!$C321,Hosts!$A:$A,0),MATCH(Places!G$1,Hosts!$1:$1,0))</f>
        <v>No</v>
      </c>
      <c r="H321" s="17">
        <v>7</v>
      </c>
      <c r="I321" s="17" t="str">
        <f>INDEX(Neighborhoods!$A:$C,MATCH(Places!$H321,Neighborhoods!$A:$A,0),MATCH(Places!I$1,Neighborhoods!$1:$1,0))</f>
        <v>Brooklyn</v>
      </c>
      <c r="J321" s="17" t="str">
        <f>INDEX(Neighborhoods!$A:$C,MATCH(Places!$H321,Neighborhoods!$A:$A,0),MATCH(Places!J$1,Neighborhoods!$1:$1,0))</f>
        <v>Bedford-Stuyvesant</v>
      </c>
      <c r="K321" s="17" t="s">
        <v>1</v>
      </c>
      <c r="L321" s="17" t="str">
        <f t="shared" si="16"/>
        <v>Yes</v>
      </c>
      <c r="M321" s="17">
        <v>2</v>
      </c>
      <c r="N321" s="17" t="str" cm="1">
        <f t="array" ref="N321">_xlfn.IFS(M321&lt;=2,"Small",M321&lt;=5,"Medium",M321&gt;5,"Large")</f>
        <v>Small</v>
      </c>
      <c r="O321" s="65">
        <v>68</v>
      </c>
      <c r="P321" s="87">
        <f t="shared" si="17"/>
        <v>0.03</v>
      </c>
      <c r="Q321" s="68">
        <v>4.5599999999999996</v>
      </c>
      <c r="R321" s="68" t="str" cm="1">
        <f t="array" ref="R321">_xlfn.SWITCH(ROUND(Q321,0),5,"Excellent",4,"Good",3,"Ok","Bad")</f>
        <v>Excellent</v>
      </c>
      <c r="S321" s="17">
        <v>9</v>
      </c>
      <c r="T321" s="17" t="str">
        <f t="shared" si="18"/>
        <v>No</v>
      </c>
      <c r="U321" s="82">
        <v>41210</v>
      </c>
      <c r="V321" s="82">
        <v>43760</v>
      </c>
      <c r="W321" s="17">
        <v>365</v>
      </c>
      <c r="X321" s="17" t="str">
        <f t="shared" si="19"/>
        <v>Active</v>
      </c>
      <c r="Y321" s="17" t="s">
        <v>15615</v>
      </c>
      <c r="Z321" s="17"/>
    </row>
    <row r="322" spans="1:26" x14ac:dyDescent="0.25">
      <c r="A322">
        <v>321</v>
      </c>
      <c r="B322" s="17" t="s">
        <v>258</v>
      </c>
      <c r="C322" s="17">
        <v>822</v>
      </c>
      <c r="D322" s="17" t="str">
        <f>INDEX(Hosts!$A:$O,MATCH(Places!$C322,Hosts!$A:$A,0),MATCH(Places!D$1,Hosts!$1:$1,0))</f>
        <v>Within an hour</v>
      </c>
      <c r="E322" s="87">
        <f>INDEX(Hosts!$A:$O,MATCH(Places!$C322,Hosts!$A:$A,0),MATCH(Places!E$1,Hosts!$1:$1,0))</f>
        <v>1</v>
      </c>
      <c r="F322" s="87">
        <f>INDEX(Hosts!$A:$O,MATCH(Places!$C322,Hosts!$A:$A,0),MATCH(Places!F$1,Hosts!$1:$1,0))</f>
        <v>0.88</v>
      </c>
      <c r="G322" s="17" t="str">
        <f>INDEX(Hosts!$A:$O,MATCH(Places!$C322,Hosts!$A:$A,0),MATCH(Places!G$1,Hosts!$1:$1,0))</f>
        <v>Yes</v>
      </c>
      <c r="H322" s="17">
        <v>15</v>
      </c>
      <c r="I322" s="17" t="str">
        <f>INDEX(Neighborhoods!$A:$C,MATCH(Places!$H322,Neighborhoods!$A:$A,0),MATCH(Places!I$1,Neighborhoods!$1:$1,0))</f>
        <v>Manhattan</v>
      </c>
      <c r="J322" s="17" t="str">
        <f>INDEX(Neighborhoods!$A:$C,MATCH(Places!$H322,Neighborhoods!$A:$A,0),MATCH(Places!J$1,Neighborhoods!$1:$1,0))</f>
        <v>East Village</v>
      </c>
      <c r="K322" s="17" t="s">
        <v>11822</v>
      </c>
      <c r="L322" s="17" t="str">
        <f t="shared" ref="L322:L385" si="20">IF(OR(K322="Private room",K322="Shared room"),"Yes","No")</f>
        <v>No</v>
      </c>
      <c r="M322" s="17">
        <v>2</v>
      </c>
      <c r="N322" s="17" t="str" cm="1">
        <f t="array" ref="N322">_xlfn.IFS(M322&lt;=2,"Small",M322&lt;=5,"Medium",M322&gt;5,"Large")</f>
        <v>Small</v>
      </c>
      <c r="O322" s="65">
        <v>74</v>
      </c>
      <c r="P322" s="87">
        <f t="shared" ref="P322:P385" si="21">VLOOKUP(O322,$AB$1:$AC$5,2)</f>
        <v>0.03</v>
      </c>
      <c r="Q322" s="68">
        <v>4.75</v>
      </c>
      <c r="R322" s="68" t="str" cm="1">
        <f t="array" ref="R322">_xlfn.SWITCH(ROUND(Q322,0),5,"Excellent",4,"Good",3,"Ok","Bad")</f>
        <v>Excellent</v>
      </c>
      <c r="S322" s="17">
        <v>106</v>
      </c>
      <c r="T322" s="17" t="str">
        <f t="shared" ref="T322:T385" si="22">IF(AND(Q322&gt;=4.8,S322&gt;100),"Yes","No")</f>
        <v>No</v>
      </c>
      <c r="U322" s="82">
        <v>41263</v>
      </c>
      <c r="V322" s="82">
        <v>44044</v>
      </c>
      <c r="W322" s="17">
        <v>4</v>
      </c>
      <c r="X322" s="17" t="str">
        <f t="shared" ref="X322:X385" si="23">IF(W322&lt;&gt;0,"Active","Inactive")</f>
        <v>Active</v>
      </c>
      <c r="Y322" s="17" t="s">
        <v>15616</v>
      </c>
      <c r="Z322" s="17"/>
    </row>
    <row r="323" spans="1:26" x14ac:dyDescent="0.25">
      <c r="A323">
        <v>322</v>
      </c>
      <c r="B323" s="17" t="s">
        <v>259</v>
      </c>
      <c r="C323" s="17">
        <v>426</v>
      </c>
      <c r="D323" s="17" t="str">
        <f>INDEX(Hosts!$A:$O,MATCH(Places!$C323,Hosts!$A:$A,0),MATCH(Places!D$1,Hosts!$1:$1,0))</f>
        <v>Within an hour</v>
      </c>
      <c r="E323" s="87">
        <f>INDEX(Hosts!$A:$O,MATCH(Places!$C323,Hosts!$A:$A,0),MATCH(Places!E$1,Hosts!$1:$1,0))</f>
        <v>1</v>
      </c>
      <c r="F323" s="87">
        <f>INDEX(Hosts!$A:$O,MATCH(Places!$C323,Hosts!$A:$A,0),MATCH(Places!F$1,Hosts!$1:$1,0))</f>
        <v>1</v>
      </c>
      <c r="G323" s="17" t="str">
        <f>INDEX(Hosts!$A:$O,MATCH(Places!$C323,Hosts!$A:$A,0),MATCH(Places!G$1,Hosts!$1:$1,0))</f>
        <v>No</v>
      </c>
      <c r="H323" s="17">
        <v>20</v>
      </c>
      <c r="I323" s="17" t="str">
        <f>INDEX(Neighborhoods!$A:$C,MATCH(Places!$H323,Neighborhoods!$A:$A,0),MATCH(Places!I$1,Neighborhoods!$1:$1,0))</f>
        <v>Manhattan</v>
      </c>
      <c r="J323" s="17" t="str">
        <f>INDEX(Neighborhoods!$A:$C,MATCH(Places!$H323,Neighborhoods!$A:$A,0),MATCH(Places!J$1,Neighborhoods!$1:$1,0))</f>
        <v>Upper West Side</v>
      </c>
      <c r="K323" s="17" t="s">
        <v>11822</v>
      </c>
      <c r="L323" s="17" t="str">
        <f t="shared" si="20"/>
        <v>No</v>
      </c>
      <c r="M323" s="17">
        <v>2</v>
      </c>
      <c r="N323" s="17" t="str" cm="1">
        <f t="array" ref="N323">_xlfn.IFS(M323&lt;=2,"Small",M323&lt;=5,"Medium",M323&gt;5,"Large")</f>
        <v>Small</v>
      </c>
      <c r="O323" s="65">
        <v>100</v>
      </c>
      <c r="P323" s="87">
        <f t="shared" si="21"/>
        <v>0.03</v>
      </c>
      <c r="Q323" s="68">
        <v>4.9000000000000004</v>
      </c>
      <c r="R323" s="68" t="str" cm="1">
        <f t="array" ref="R323">_xlfn.SWITCH(ROUND(Q323,0),5,"Excellent",4,"Good",3,"Ok","Bad")</f>
        <v>Excellent</v>
      </c>
      <c r="S323" s="17">
        <v>93</v>
      </c>
      <c r="T323" s="17" t="str">
        <f t="shared" si="22"/>
        <v>No</v>
      </c>
      <c r="U323" s="82">
        <v>41267</v>
      </c>
      <c r="V323" s="82">
        <v>43884</v>
      </c>
      <c r="W323" s="17">
        <v>0</v>
      </c>
      <c r="X323" s="17" t="str">
        <f t="shared" si="23"/>
        <v>Inactive</v>
      </c>
      <c r="Y323" s="17" t="s">
        <v>15616</v>
      </c>
      <c r="Z323" s="17"/>
    </row>
    <row r="324" spans="1:26" x14ac:dyDescent="0.25">
      <c r="A324">
        <v>323</v>
      </c>
      <c r="B324" s="17" t="s">
        <v>14315</v>
      </c>
      <c r="C324" s="17">
        <v>823</v>
      </c>
      <c r="D324" s="17" t="str">
        <f>INDEX(Hosts!$A:$O,MATCH(Places!$C324,Hosts!$A:$A,0),MATCH(Places!D$1,Hosts!$1:$1,0))</f>
        <v>Within an hour</v>
      </c>
      <c r="E324" s="87">
        <f>INDEX(Hosts!$A:$O,MATCH(Places!$C324,Hosts!$A:$A,0),MATCH(Places!E$1,Hosts!$1:$1,0))</f>
        <v>1</v>
      </c>
      <c r="F324" s="87">
        <f>INDEX(Hosts!$A:$O,MATCH(Places!$C324,Hosts!$A:$A,0),MATCH(Places!F$1,Hosts!$1:$1,0))</f>
        <v>0.62</v>
      </c>
      <c r="G324" s="17" t="str">
        <f>INDEX(Hosts!$A:$O,MATCH(Places!$C324,Hosts!$A:$A,0),MATCH(Places!G$1,Hosts!$1:$1,0))</f>
        <v>Yes</v>
      </c>
      <c r="H324" s="17">
        <v>7</v>
      </c>
      <c r="I324" s="17" t="str">
        <f>INDEX(Neighborhoods!$A:$C,MATCH(Places!$H324,Neighborhoods!$A:$A,0),MATCH(Places!I$1,Neighborhoods!$1:$1,0))</f>
        <v>Brooklyn</v>
      </c>
      <c r="J324" s="17" t="str">
        <f>INDEX(Neighborhoods!$A:$C,MATCH(Places!$H324,Neighborhoods!$A:$A,0),MATCH(Places!J$1,Neighborhoods!$1:$1,0))</f>
        <v>Bedford-Stuyvesant</v>
      </c>
      <c r="K324" s="17" t="s">
        <v>11822</v>
      </c>
      <c r="L324" s="17" t="str">
        <f t="shared" si="20"/>
        <v>No</v>
      </c>
      <c r="M324" s="17">
        <v>2</v>
      </c>
      <c r="N324" s="17" t="str" cm="1">
        <f t="array" ref="N324">_xlfn.IFS(M324&lt;=2,"Small",M324&lt;=5,"Medium",M324&gt;5,"Large")</f>
        <v>Small</v>
      </c>
      <c r="O324" s="65">
        <v>85</v>
      </c>
      <c r="P324" s="87">
        <f t="shared" si="21"/>
        <v>0.03</v>
      </c>
      <c r="Q324" s="68">
        <v>4.91</v>
      </c>
      <c r="R324" s="68" t="str" cm="1">
        <f t="array" ref="R324">_xlfn.SWITCH(ROUND(Q324,0),5,"Excellent",4,"Good",3,"Ok","Bad")</f>
        <v>Excellent</v>
      </c>
      <c r="S324" s="17">
        <v>265</v>
      </c>
      <c r="T324" s="17" t="str">
        <f t="shared" si="22"/>
        <v>Yes</v>
      </c>
      <c r="U324" s="82">
        <v>41173</v>
      </c>
      <c r="V324" s="82">
        <v>44055</v>
      </c>
      <c r="W324" s="17">
        <v>358</v>
      </c>
      <c r="X324" s="17" t="str">
        <f t="shared" si="23"/>
        <v>Active</v>
      </c>
      <c r="Y324" s="17" t="s">
        <v>15615</v>
      </c>
      <c r="Z324" s="17"/>
    </row>
    <row r="325" spans="1:26" x14ac:dyDescent="0.25">
      <c r="A325">
        <v>324</v>
      </c>
      <c r="B325" s="17" t="s">
        <v>260</v>
      </c>
      <c r="C325" s="17">
        <v>826</v>
      </c>
      <c r="D325" s="17" t="str">
        <f>INDEX(Hosts!$A:$O,MATCH(Places!$C325,Hosts!$A:$A,0),MATCH(Places!D$1,Hosts!$1:$1,0))</f>
        <v>A few days or more</v>
      </c>
      <c r="E325" s="87">
        <f>INDEX(Hosts!$A:$O,MATCH(Places!$C325,Hosts!$A:$A,0),MATCH(Places!E$1,Hosts!$1:$1,0))</f>
        <v>0.33</v>
      </c>
      <c r="F325" s="87">
        <f>INDEX(Hosts!$A:$O,MATCH(Places!$C325,Hosts!$A:$A,0),MATCH(Places!F$1,Hosts!$1:$1,0))</f>
        <v>0.91</v>
      </c>
      <c r="G325" s="17" t="str">
        <f>INDEX(Hosts!$A:$O,MATCH(Places!$C325,Hosts!$A:$A,0),MATCH(Places!G$1,Hosts!$1:$1,0))</f>
        <v>Yes</v>
      </c>
      <c r="H325" s="17">
        <v>12</v>
      </c>
      <c r="I325" s="17" t="str">
        <f>INDEX(Neighborhoods!$A:$C,MATCH(Places!$H325,Neighborhoods!$A:$A,0),MATCH(Places!I$1,Neighborhoods!$1:$1,0))</f>
        <v>Brooklyn</v>
      </c>
      <c r="J325" s="17" t="str">
        <f>INDEX(Neighborhoods!$A:$C,MATCH(Places!$H325,Neighborhoods!$A:$A,0),MATCH(Places!J$1,Neighborhoods!$1:$1,0))</f>
        <v>Williamsburg</v>
      </c>
      <c r="K325" s="17" t="s">
        <v>11822</v>
      </c>
      <c r="L325" s="17" t="str">
        <f t="shared" si="20"/>
        <v>No</v>
      </c>
      <c r="M325" s="17">
        <v>4</v>
      </c>
      <c r="N325" s="17" t="str" cm="1">
        <f t="array" ref="N325">_xlfn.IFS(M325&lt;=2,"Small",M325&lt;=5,"Medium",M325&gt;5,"Large")</f>
        <v>Medium</v>
      </c>
      <c r="O325" s="65">
        <v>220</v>
      </c>
      <c r="P325" s="87">
        <f t="shared" si="21"/>
        <v>0.04</v>
      </c>
      <c r="Q325" s="68">
        <v>4.9800000000000004</v>
      </c>
      <c r="R325" s="68" t="str" cm="1">
        <f t="array" ref="R325">_xlfn.SWITCH(ROUND(Q325,0),5,"Excellent",4,"Good",3,"Ok","Bad")</f>
        <v>Excellent</v>
      </c>
      <c r="S325" s="17">
        <v>457</v>
      </c>
      <c r="T325" s="17" t="str">
        <f t="shared" si="22"/>
        <v>Yes</v>
      </c>
      <c r="U325" s="82">
        <v>41184</v>
      </c>
      <c r="V325" s="82">
        <v>43900</v>
      </c>
      <c r="W325" s="17">
        <v>168</v>
      </c>
      <c r="X325" s="17" t="str">
        <f t="shared" si="23"/>
        <v>Active</v>
      </c>
      <c r="Y325" s="17" t="s">
        <v>15615</v>
      </c>
      <c r="Z325" s="17"/>
    </row>
    <row r="326" spans="1:26" x14ac:dyDescent="0.25">
      <c r="A326">
        <v>325</v>
      </c>
      <c r="B326" s="17" t="s">
        <v>261</v>
      </c>
      <c r="C326" s="17">
        <v>827</v>
      </c>
      <c r="D326" s="17" t="str">
        <f>INDEX(Hosts!$A:$O,MATCH(Places!$C326,Hosts!$A:$A,0),MATCH(Places!D$1,Hosts!$1:$1,0))</f>
        <v>Within a few hours</v>
      </c>
      <c r="E326" s="87">
        <f>INDEX(Hosts!$A:$O,MATCH(Places!$C326,Hosts!$A:$A,0),MATCH(Places!E$1,Hosts!$1:$1,0))</f>
        <v>0.88</v>
      </c>
      <c r="F326" s="87">
        <f>INDEX(Hosts!$A:$O,MATCH(Places!$C326,Hosts!$A:$A,0),MATCH(Places!F$1,Hosts!$1:$1,0))</f>
        <v>0.88</v>
      </c>
      <c r="G326" s="17" t="str">
        <f>INDEX(Hosts!$A:$O,MATCH(Places!$C326,Hosts!$A:$A,0),MATCH(Places!G$1,Hosts!$1:$1,0))</f>
        <v>Yes</v>
      </c>
      <c r="H326" s="17">
        <v>7</v>
      </c>
      <c r="I326" s="17" t="str">
        <f>INDEX(Neighborhoods!$A:$C,MATCH(Places!$H326,Neighborhoods!$A:$A,0),MATCH(Places!I$1,Neighborhoods!$1:$1,0))</f>
        <v>Brooklyn</v>
      </c>
      <c r="J326" s="17" t="str">
        <f>INDEX(Neighborhoods!$A:$C,MATCH(Places!$H326,Neighborhoods!$A:$A,0),MATCH(Places!J$1,Neighborhoods!$1:$1,0))</f>
        <v>Bedford-Stuyvesant</v>
      </c>
      <c r="K326" s="17" t="s">
        <v>11822</v>
      </c>
      <c r="L326" s="17" t="str">
        <f t="shared" si="20"/>
        <v>No</v>
      </c>
      <c r="M326" s="17">
        <v>4</v>
      </c>
      <c r="N326" s="17" t="str" cm="1">
        <f t="array" ref="N326">_xlfn.IFS(M326&lt;=2,"Small",M326&lt;=5,"Medium",M326&gt;5,"Large")</f>
        <v>Medium</v>
      </c>
      <c r="O326" s="65">
        <v>160</v>
      </c>
      <c r="P326" s="87">
        <f t="shared" si="21"/>
        <v>0.03</v>
      </c>
      <c r="Q326" s="68">
        <v>4.9000000000000004</v>
      </c>
      <c r="R326" s="68" t="str" cm="1">
        <f t="array" ref="R326">_xlfn.SWITCH(ROUND(Q326,0),5,"Excellent",4,"Good",3,"Ok","Bad")</f>
        <v>Excellent</v>
      </c>
      <c r="S326" s="17">
        <v>93</v>
      </c>
      <c r="T326" s="17" t="str">
        <f t="shared" si="22"/>
        <v>No</v>
      </c>
      <c r="U326" s="82">
        <v>41222</v>
      </c>
      <c r="V326" s="82">
        <v>44043</v>
      </c>
      <c r="W326" s="17">
        <v>160</v>
      </c>
      <c r="X326" s="17" t="str">
        <f t="shared" si="23"/>
        <v>Active</v>
      </c>
      <c r="Y326" s="17" t="s">
        <v>15616</v>
      </c>
      <c r="Z326" s="17"/>
    </row>
    <row r="327" spans="1:26" x14ac:dyDescent="0.25">
      <c r="A327">
        <v>326</v>
      </c>
      <c r="B327" s="17" t="s">
        <v>1479</v>
      </c>
      <c r="C327" s="17">
        <v>2410</v>
      </c>
      <c r="D327" s="17" t="str">
        <f>INDEX(Hosts!$A:$O,MATCH(Places!$C327,Hosts!$A:$A,0),MATCH(Places!D$1,Hosts!$1:$1,0))</f>
        <v>Within an hour</v>
      </c>
      <c r="E327" s="87">
        <f>INDEX(Hosts!$A:$O,MATCH(Places!$C327,Hosts!$A:$A,0),MATCH(Places!E$1,Hosts!$1:$1,0))</f>
        <v>1</v>
      </c>
      <c r="F327" s="87">
        <f>INDEX(Hosts!$A:$O,MATCH(Places!$C327,Hosts!$A:$A,0),MATCH(Places!F$1,Hosts!$1:$1,0))</f>
        <v>0.92</v>
      </c>
      <c r="G327" s="17" t="str">
        <f>INDEX(Hosts!$A:$O,MATCH(Places!$C327,Hosts!$A:$A,0),MATCH(Places!G$1,Hosts!$1:$1,0))</f>
        <v>Yes</v>
      </c>
      <c r="H327" s="17">
        <v>16</v>
      </c>
      <c r="I327" s="17" t="str">
        <f>INDEX(Neighborhoods!$A:$C,MATCH(Places!$H327,Neighborhoods!$A:$A,0),MATCH(Places!I$1,Neighborhoods!$1:$1,0))</f>
        <v>Manhattan</v>
      </c>
      <c r="J327" s="17" t="str">
        <f>INDEX(Neighborhoods!$A:$C,MATCH(Places!$H327,Neighborhoods!$A:$A,0),MATCH(Places!J$1,Neighborhoods!$1:$1,0))</f>
        <v>Harlem</v>
      </c>
      <c r="K327" s="17" t="s">
        <v>1</v>
      </c>
      <c r="L327" s="17" t="str">
        <f t="shared" si="20"/>
        <v>Yes</v>
      </c>
      <c r="M327" s="17">
        <v>2</v>
      </c>
      <c r="N327" s="17" t="str" cm="1">
        <f t="array" ref="N327">_xlfn.IFS(M327&lt;=2,"Small",M327&lt;=5,"Medium",M327&gt;5,"Large")</f>
        <v>Small</v>
      </c>
      <c r="O327" s="65">
        <v>84</v>
      </c>
      <c r="P327" s="87">
        <f t="shared" si="21"/>
        <v>0.03</v>
      </c>
      <c r="Q327" s="68">
        <v>5</v>
      </c>
      <c r="R327" s="68" t="str" cm="1">
        <f t="array" ref="R327">_xlfn.SWITCH(ROUND(Q327,0),5,"Excellent",4,"Good",3,"Ok","Bad")</f>
        <v>Excellent</v>
      </c>
      <c r="S327" s="17">
        <v>69</v>
      </c>
      <c r="T327" s="17" t="str">
        <f t="shared" si="22"/>
        <v>No</v>
      </c>
      <c r="U327" s="82">
        <v>42540</v>
      </c>
      <c r="V327" s="82">
        <v>43892</v>
      </c>
      <c r="W327" s="17">
        <v>177</v>
      </c>
      <c r="X327" s="17" t="str">
        <f t="shared" si="23"/>
        <v>Active</v>
      </c>
      <c r="Y327" s="17" t="s">
        <v>15615</v>
      </c>
      <c r="Z327" s="17"/>
    </row>
    <row r="328" spans="1:26" x14ac:dyDescent="0.25">
      <c r="A328">
        <v>327</v>
      </c>
      <c r="B328" s="17" t="s">
        <v>1479</v>
      </c>
      <c r="C328" s="17">
        <v>1700</v>
      </c>
      <c r="D328" s="17" t="str">
        <f>INDEX(Hosts!$A:$O,MATCH(Places!$C328,Hosts!$A:$A,0),MATCH(Places!D$1,Hosts!$1:$1,0))</f>
        <v>Within an hour</v>
      </c>
      <c r="E328" s="87">
        <f>INDEX(Hosts!$A:$O,MATCH(Places!$C328,Hosts!$A:$A,0),MATCH(Places!E$1,Hosts!$1:$1,0))</f>
        <v>1</v>
      </c>
      <c r="F328" s="87">
        <f>INDEX(Hosts!$A:$O,MATCH(Places!$C328,Hosts!$A:$A,0),MATCH(Places!F$1,Hosts!$1:$1,0))</f>
        <v>0.5</v>
      </c>
      <c r="G328" s="17" t="str">
        <f>INDEX(Hosts!$A:$O,MATCH(Places!$C328,Hosts!$A:$A,0),MATCH(Places!G$1,Hosts!$1:$1,0))</f>
        <v>Yes</v>
      </c>
      <c r="H328" s="17">
        <v>7</v>
      </c>
      <c r="I328" s="17" t="str">
        <f>INDEX(Neighborhoods!$A:$C,MATCH(Places!$H328,Neighborhoods!$A:$A,0),MATCH(Places!I$1,Neighborhoods!$1:$1,0))</f>
        <v>Brooklyn</v>
      </c>
      <c r="J328" s="17" t="str">
        <f>INDEX(Neighborhoods!$A:$C,MATCH(Places!$H328,Neighborhoods!$A:$A,0),MATCH(Places!J$1,Neighborhoods!$1:$1,0))</f>
        <v>Bedford-Stuyvesant</v>
      </c>
      <c r="K328" s="17" t="s">
        <v>1</v>
      </c>
      <c r="L328" s="17" t="str">
        <f t="shared" si="20"/>
        <v>Yes</v>
      </c>
      <c r="M328" s="17">
        <v>2</v>
      </c>
      <c r="N328" s="17" t="str" cm="1">
        <f t="array" ref="N328">_xlfn.IFS(M328&lt;=2,"Small",M328&lt;=5,"Medium",M328&gt;5,"Large")</f>
        <v>Small</v>
      </c>
      <c r="O328" s="65">
        <v>52</v>
      </c>
      <c r="P328" s="87">
        <f t="shared" si="21"/>
        <v>0.03</v>
      </c>
      <c r="Q328" s="68">
        <v>4.93</v>
      </c>
      <c r="R328" s="68" t="str" cm="1">
        <f t="array" ref="R328">_xlfn.SWITCH(ROUND(Q328,0),5,"Excellent",4,"Good",3,"Ok","Bad")</f>
        <v>Excellent</v>
      </c>
      <c r="S328" s="17">
        <v>27</v>
      </c>
      <c r="T328" s="17" t="str">
        <f t="shared" si="22"/>
        <v>No</v>
      </c>
      <c r="U328" s="82">
        <v>42989</v>
      </c>
      <c r="V328" s="82">
        <v>43906</v>
      </c>
      <c r="W328" s="17">
        <v>90</v>
      </c>
      <c r="X328" s="17" t="str">
        <f t="shared" si="23"/>
        <v>Active</v>
      </c>
      <c r="Y328" s="17" t="s">
        <v>15615</v>
      </c>
      <c r="Z328" s="17"/>
    </row>
    <row r="329" spans="1:26" x14ac:dyDescent="0.25">
      <c r="A329">
        <v>328</v>
      </c>
      <c r="B329" s="17" t="s">
        <v>1479</v>
      </c>
      <c r="C329" s="17">
        <v>2713</v>
      </c>
      <c r="D329" s="17" t="str">
        <f>INDEX(Hosts!$A:$O,MATCH(Places!$C329,Hosts!$A:$A,0),MATCH(Places!D$1,Hosts!$1:$1,0))</f>
        <v>Within a few hours</v>
      </c>
      <c r="E329" s="87">
        <f>INDEX(Hosts!$A:$O,MATCH(Places!$C329,Hosts!$A:$A,0),MATCH(Places!E$1,Hosts!$1:$1,0))</f>
        <v>1</v>
      </c>
      <c r="F329" s="87">
        <f>INDEX(Hosts!$A:$O,MATCH(Places!$C329,Hosts!$A:$A,0),MATCH(Places!F$1,Hosts!$1:$1,0))</f>
        <v>0.99</v>
      </c>
      <c r="G329" s="17" t="str">
        <f>INDEX(Hosts!$A:$O,MATCH(Places!$C329,Hosts!$A:$A,0),MATCH(Places!G$1,Hosts!$1:$1,0))</f>
        <v>Yes</v>
      </c>
      <c r="H329" s="17">
        <v>7</v>
      </c>
      <c r="I329" s="17" t="str">
        <f>INDEX(Neighborhoods!$A:$C,MATCH(Places!$H329,Neighborhoods!$A:$A,0),MATCH(Places!I$1,Neighborhoods!$1:$1,0))</f>
        <v>Brooklyn</v>
      </c>
      <c r="J329" s="17" t="str">
        <f>INDEX(Neighborhoods!$A:$C,MATCH(Places!$H329,Neighborhoods!$A:$A,0),MATCH(Places!J$1,Neighborhoods!$1:$1,0))</f>
        <v>Bedford-Stuyvesant</v>
      </c>
      <c r="K329" s="17" t="s">
        <v>1</v>
      </c>
      <c r="L329" s="17" t="str">
        <f t="shared" si="20"/>
        <v>Yes</v>
      </c>
      <c r="M329" s="17">
        <v>2</v>
      </c>
      <c r="N329" s="17" t="str" cm="1">
        <f t="array" ref="N329">_xlfn.IFS(M329&lt;=2,"Small",M329&lt;=5,"Medium",M329&gt;5,"Large")</f>
        <v>Small</v>
      </c>
      <c r="O329" s="65">
        <v>65</v>
      </c>
      <c r="P329" s="87">
        <f t="shared" si="21"/>
        <v>0.03</v>
      </c>
      <c r="Q329" s="68">
        <v>4.75</v>
      </c>
      <c r="R329" s="68" t="str" cm="1">
        <f t="array" ref="R329">_xlfn.SWITCH(ROUND(Q329,0),5,"Excellent",4,"Good",3,"Ok","Bad")</f>
        <v>Excellent</v>
      </c>
      <c r="S329" s="17">
        <v>8</v>
      </c>
      <c r="T329" s="17" t="str">
        <f t="shared" si="22"/>
        <v>No</v>
      </c>
      <c r="U329" s="82">
        <v>43807</v>
      </c>
      <c r="V329" s="82">
        <v>43981</v>
      </c>
      <c r="W329" s="17">
        <v>312</v>
      </c>
      <c r="X329" s="17" t="str">
        <f t="shared" si="23"/>
        <v>Active</v>
      </c>
      <c r="Y329" s="17" t="s">
        <v>15615</v>
      </c>
      <c r="Z329" s="17"/>
    </row>
    <row r="330" spans="1:26" x14ac:dyDescent="0.25">
      <c r="A330">
        <v>329</v>
      </c>
      <c r="B330" s="17" t="s">
        <v>13676</v>
      </c>
      <c r="C330" s="17">
        <v>834</v>
      </c>
      <c r="D330" s="17" t="str">
        <f>INDEX(Hosts!$A:$O,MATCH(Places!$C330,Hosts!$A:$A,0),MATCH(Places!D$1,Hosts!$1:$1,0))</f>
        <v>Within an hour</v>
      </c>
      <c r="E330" s="87">
        <f>INDEX(Hosts!$A:$O,MATCH(Places!$C330,Hosts!$A:$A,0),MATCH(Places!E$1,Hosts!$1:$1,0))</f>
        <v>1</v>
      </c>
      <c r="F330" s="87">
        <f>INDEX(Hosts!$A:$O,MATCH(Places!$C330,Hosts!$A:$A,0),MATCH(Places!F$1,Hosts!$1:$1,0))</f>
        <v>0.88</v>
      </c>
      <c r="G330" s="17" t="str">
        <f>INDEX(Hosts!$A:$O,MATCH(Places!$C330,Hosts!$A:$A,0),MATCH(Places!G$1,Hosts!$1:$1,0))</f>
        <v>Yes</v>
      </c>
      <c r="H330" s="17">
        <v>15</v>
      </c>
      <c r="I330" s="17" t="str">
        <f>INDEX(Neighborhoods!$A:$C,MATCH(Places!$H330,Neighborhoods!$A:$A,0),MATCH(Places!I$1,Neighborhoods!$1:$1,0))</f>
        <v>Manhattan</v>
      </c>
      <c r="J330" s="17" t="str">
        <f>INDEX(Neighborhoods!$A:$C,MATCH(Places!$H330,Neighborhoods!$A:$A,0),MATCH(Places!J$1,Neighborhoods!$1:$1,0))</f>
        <v>East Village</v>
      </c>
      <c r="K330" s="17" t="s">
        <v>11822</v>
      </c>
      <c r="L330" s="17" t="str">
        <f t="shared" si="20"/>
        <v>No</v>
      </c>
      <c r="M330" s="17">
        <v>4</v>
      </c>
      <c r="N330" s="17" t="str" cm="1">
        <f t="array" ref="N330">_xlfn.IFS(M330&lt;=2,"Small",M330&lt;=5,"Medium",M330&gt;5,"Large")</f>
        <v>Medium</v>
      </c>
      <c r="O330" s="65">
        <v>349</v>
      </c>
      <c r="P330" s="87">
        <f t="shared" si="21"/>
        <v>0.04</v>
      </c>
      <c r="Q330" s="68">
        <v>4.83</v>
      </c>
      <c r="R330" s="68" t="str" cm="1">
        <f t="array" ref="R330">_xlfn.SWITCH(ROUND(Q330,0),5,"Excellent",4,"Good",3,"Ok","Bad")</f>
        <v>Excellent</v>
      </c>
      <c r="S330" s="17">
        <v>115</v>
      </c>
      <c r="T330" s="17" t="str">
        <f t="shared" si="22"/>
        <v>Yes</v>
      </c>
      <c r="U330" s="82">
        <v>41214</v>
      </c>
      <c r="V330" s="82">
        <v>43904</v>
      </c>
      <c r="W330" s="17">
        <v>89</v>
      </c>
      <c r="X330" s="17" t="str">
        <f t="shared" si="23"/>
        <v>Active</v>
      </c>
      <c r="Y330" s="17" t="s">
        <v>15615</v>
      </c>
      <c r="Z330" s="17"/>
    </row>
    <row r="331" spans="1:26" x14ac:dyDescent="0.25">
      <c r="A331">
        <v>330</v>
      </c>
      <c r="B331" s="17" t="s">
        <v>262</v>
      </c>
      <c r="C331" s="17">
        <v>170</v>
      </c>
      <c r="D331" s="17" t="str">
        <f>INDEX(Hosts!$A:$O,MATCH(Places!$C331,Hosts!$A:$A,0),MATCH(Places!D$1,Hosts!$1:$1,0))</f>
        <v>Within a few hours</v>
      </c>
      <c r="E331" s="87">
        <f>INDEX(Hosts!$A:$O,MATCH(Places!$C331,Hosts!$A:$A,0),MATCH(Places!E$1,Hosts!$1:$1,0))</f>
        <v>1</v>
      </c>
      <c r="F331" s="87">
        <f>INDEX(Hosts!$A:$O,MATCH(Places!$C331,Hosts!$A:$A,0),MATCH(Places!F$1,Hosts!$1:$1,0))</f>
        <v>0.99</v>
      </c>
      <c r="G331" s="17" t="str">
        <f>INDEX(Hosts!$A:$O,MATCH(Places!$C331,Hosts!$A:$A,0),MATCH(Places!G$1,Hosts!$1:$1,0))</f>
        <v>No</v>
      </c>
      <c r="H331" s="17">
        <v>20</v>
      </c>
      <c r="I331" s="17" t="str">
        <f>INDEX(Neighborhoods!$A:$C,MATCH(Places!$H331,Neighborhoods!$A:$A,0),MATCH(Places!I$1,Neighborhoods!$1:$1,0))</f>
        <v>Manhattan</v>
      </c>
      <c r="J331" s="17" t="str">
        <f>INDEX(Neighborhoods!$A:$C,MATCH(Places!$H331,Neighborhoods!$A:$A,0),MATCH(Places!J$1,Neighborhoods!$1:$1,0))</f>
        <v>Upper West Side</v>
      </c>
      <c r="K331" s="17" t="s">
        <v>1</v>
      </c>
      <c r="L331" s="17" t="str">
        <f t="shared" si="20"/>
        <v>Yes</v>
      </c>
      <c r="M331" s="17">
        <v>3</v>
      </c>
      <c r="N331" s="17" t="str" cm="1">
        <f t="array" ref="N331">_xlfn.IFS(M331&lt;=2,"Small",M331&lt;=5,"Medium",M331&gt;5,"Large")</f>
        <v>Medium</v>
      </c>
      <c r="O331" s="65">
        <v>112</v>
      </c>
      <c r="P331" s="87">
        <f t="shared" si="21"/>
        <v>0.03</v>
      </c>
      <c r="Q331" s="68">
        <v>4.71</v>
      </c>
      <c r="R331" s="68" t="str" cm="1">
        <f t="array" ref="R331">_xlfn.SWITCH(ROUND(Q331,0),5,"Excellent",4,"Good",3,"Ok","Bad")</f>
        <v>Excellent</v>
      </c>
      <c r="S331" s="17">
        <v>361</v>
      </c>
      <c r="T331" s="17" t="str">
        <f t="shared" si="22"/>
        <v>No</v>
      </c>
      <c r="U331" s="82">
        <v>41186</v>
      </c>
      <c r="V331" s="82">
        <v>43898</v>
      </c>
      <c r="W331" s="17">
        <v>179</v>
      </c>
      <c r="X331" s="17" t="str">
        <f t="shared" si="23"/>
        <v>Active</v>
      </c>
      <c r="Y331" s="17" t="s">
        <v>15616</v>
      </c>
      <c r="Z331" s="17"/>
    </row>
    <row r="332" spans="1:26" x14ac:dyDescent="0.25">
      <c r="A332">
        <v>331</v>
      </c>
      <c r="B332" s="17" t="s">
        <v>14846</v>
      </c>
      <c r="C332" s="17">
        <v>841</v>
      </c>
      <c r="D332" s="17" t="str">
        <f>INDEX(Hosts!$A:$O,MATCH(Places!$C332,Hosts!$A:$A,0),MATCH(Places!D$1,Hosts!$1:$1,0))</f>
        <v>Within a day</v>
      </c>
      <c r="E332" s="87">
        <f>INDEX(Hosts!$A:$O,MATCH(Places!$C332,Hosts!$A:$A,0),MATCH(Places!E$1,Hosts!$1:$1,0))</f>
        <v>0.5</v>
      </c>
      <c r="F332" s="87">
        <f>INDEX(Hosts!$A:$O,MATCH(Places!$C332,Hosts!$A:$A,0),MATCH(Places!F$1,Hosts!$1:$1,0))</f>
        <v>0.69</v>
      </c>
      <c r="G332" s="17" t="str">
        <f>INDEX(Hosts!$A:$O,MATCH(Places!$C332,Hosts!$A:$A,0),MATCH(Places!G$1,Hosts!$1:$1,0))</f>
        <v>Yes</v>
      </c>
      <c r="H332" s="17">
        <v>12</v>
      </c>
      <c r="I332" s="17" t="str">
        <f>INDEX(Neighborhoods!$A:$C,MATCH(Places!$H332,Neighborhoods!$A:$A,0),MATCH(Places!I$1,Neighborhoods!$1:$1,0))</f>
        <v>Brooklyn</v>
      </c>
      <c r="J332" s="17" t="str">
        <f>INDEX(Neighborhoods!$A:$C,MATCH(Places!$H332,Neighborhoods!$A:$A,0),MATCH(Places!J$1,Neighborhoods!$1:$1,0))</f>
        <v>Williamsburg</v>
      </c>
      <c r="K332" s="17" t="s">
        <v>11822</v>
      </c>
      <c r="L332" s="17" t="str">
        <f t="shared" si="20"/>
        <v>No</v>
      </c>
      <c r="M332" s="17">
        <v>2</v>
      </c>
      <c r="N332" s="17" t="str" cm="1">
        <f t="array" ref="N332">_xlfn.IFS(M332&lt;=2,"Small",M332&lt;=5,"Medium",M332&gt;5,"Large")</f>
        <v>Small</v>
      </c>
      <c r="O332" s="65">
        <v>85</v>
      </c>
      <c r="P332" s="87">
        <f t="shared" si="21"/>
        <v>0.03</v>
      </c>
      <c r="Q332" s="68">
        <v>4.8099999999999996</v>
      </c>
      <c r="R332" s="68" t="str" cm="1">
        <f t="array" ref="R332">_xlfn.SWITCH(ROUND(Q332,0),5,"Excellent",4,"Good",3,"Ok","Bad")</f>
        <v>Excellent</v>
      </c>
      <c r="S332" s="17">
        <v>160</v>
      </c>
      <c r="T332" s="17" t="str">
        <f t="shared" si="22"/>
        <v>Yes</v>
      </c>
      <c r="U332" s="82">
        <v>41201</v>
      </c>
      <c r="V332" s="82">
        <v>43878</v>
      </c>
      <c r="W332" s="17">
        <v>10</v>
      </c>
      <c r="X332" s="17" t="str">
        <f t="shared" si="23"/>
        <v>Active</v>
      </c>
      <c r="Y332" s="17" t="s">
        <v>15615</v>
      </c>
      <c r="Z332" s="17"/>
    </row>
    <row r="333" spans="1:26" x14ac:dyDescent="0.25">
      <c r="A333">
        <v>332</v>
      </c>
      <c r="B333" s="17" t="s">
        <v>14477</v>
      </c>
      <c r="C333" s="17">
        <v>348</v>
      </c>
      <c r="D333" s="17" t="str">
        <f>INDEX(Hosts!$A:$O,MATCH(Places!$C333,Hosts!$A:$A,0),MATCH(Places!D$1,Hosts!$1:$1,0))</f>
        <v>Within an hour</v>
      </c>
      <c r="E333" s="87">
        <f>INDEX(Hosts!$A:$O,MATCH(Places!$C333,Hosts!$A:$A,0),MATCH(Places!E$1,Hosts!$1:$1,0))</f>
        <v>1</v>
      </c>
      <c r="F333" s="87">
        <f>INDEX(Hosts!$A:$O,MATCH(Places!$C333,Hosts!$A:$A,0),MATCH(Places!F$1,Hosts!$1:$1,0))</f>
        <v>0.98</v>
      </c>
      <c r="G333" s="17" t="str">
        <f>INDEX(Hosts!$A:$O,MATCH(Places!$C333,Hosts!$A:$A,0),MATCH(Places!G$1,Hosts!$1:$1,0))</f>
        <v>Yes</v>
      </c>
      <c r="H333" s="17">
        <v>12</v>
      </c>
      <c r="I333" s="17" t="str">
        <f>INDEX(Neighborhoods!$A:$C,MATCH(Places!$H333,Neighborhoods!$A:$A,0),MATCH(Places!I$1,Neighborhoods!$1:$1,0))</f>
        <v>Brooklyn</v>
      </c>
      <c r="J333" s="17" t="str">
        <f>INDEX(Neighborhoods!$A:$C,MATCH(Places!$H333,Neighborhoods!$A:$A,0),MATCH(Places!J$1,Neighborhoods!$1:$1,0))</f>
        <v>Williamsburg</v>
      </c>
      <c r="K333" s="17" t="s">
        <v>1</v>
      </c>
      <c r="L333" s="17" t="str">
        <f t="shared" si="20"/>
        <v>Yes</v>
      </c>
      <c r="M333" s="17">
        <v>1</v>
      </c>
      <c r="N333" s="17" t="str" cm="1">
        <f t="array" ref="N333">_xlfn.IFS(M333&lt;=2,"Small",M333&lt;=5,"Medium",M333&gt;5,"Large")</f>
        <v>Small</v>
      </c>
      <c r="O333" s="65">
        <v>60</v>
      </c>
      <c r="P333" s="87">
        <f t="shared" si="21"/>
        <v>0.03</v>
      </c>
      <c r="Q333" s="68">
        <v>5</v>
      </c>
      <c r="R333" s="68" t="str" cm="1">
        <f t="array" ref="R333">_xlfn.SWITCH(ROUND(Q333,0),5,"Excellent",4,"Good",3,"Ok","Bad")</f>
        <v>Excellent</v>
      </c>
      <c r="S333" s="17">
        <v>38</v>
      </c>
      <c r="T333" s="17" t="str">
        <f t="shared" si="22"/>
        <v>No</v>
      </c>
      <c r="U333" s="82">
        <v>42471</v>
      </c>
      <c r="V333" s="82">
        <v>43912</v>
      </c>
      <c r="W333" s="17">
        <v>131</v>
      </c>
      <c r="X333" s="17" t="str">
        <f t="shared" si="23"/>
        <v>Active</v>
      </c>
      <c r="Y333" s="17" t="s">
        <v>15616</v>
      </c>
      <c r="Z333" s="17"/>
    </row>
    <row r="334" spans="1:26" x14ac:dyDescent="0.25">
      <c r="A334">
        <v>333</v>
      </c>
      <c r="B334" s="17" t="s">
        <v>263</v>
      </c>
      <c r="C334" s="17">
        <v>842</v>
      </c>
      <c r="D334" s="17" t="str">
        <f>INDEX(Hosts!$A:$O,MATCH(Places!$C334,Hosts!$A:$A,0),MATCH(Places!D$1,Hosts!$1:$1,0))</f>
        <v>Within an hour</v>
      </c>
      <c r="E334" s="87">
        <f>INDEX(Hosts!$A:$O,MATCH(Places!$C334,Hosts!$A:$A,0),MATCH(Places!E$1,Hosts!$1:$1,0))</f>
        <v>0.96</v>
      </c>
      <c r="F334" s="87">
        <f>INDEX(Hosts!$A:$O,MATCH(Places!$C334,Hosts!$A:$A,0),MATCH(Places!F$1,Hosts!$1:$1,0))</f>
        <v>0.99</v>
      </c>
      <c r="G334" s="17" t="str">
        <f>INDEX(Hosts!$A:$O,MATCH(Places!$C334,Hosts!$A:$A,0),MATCH(Places!G$1,Hosts!$1:$1,0))</f>
        <v>No</v>
      </c>
      <c r="H334" s="17">
        <v>1</v>
      </c>
      <c r="I334" s="17" t="str">
        <f>INDEX(Neighborhoods!$A:$C,MATCH(Places!$H334,Neighborhoods!$A:$A,0),MATCH(Places!I$1,Neighborhoods!$1:$1,0))</f>
        <v>Bronx</v>
      </c>
      <c r="J334" s="17" t="str">
        <f>INDEX(Neighborhoods!$A:$C,MATCH(Places!$H334,Neighborhoods!$A:$A,0),MATCH(Places!J$1,Neighborhoods!$1:$1,0))</f>
        <v>Allerton</v>
      </c>
      <c r="K334" s="17" t="s">
        <v>1</v>
      </c>
      <c r="L334" s="17" t="str">
        <f t="shared" si="20"/>
        <v>Yes</v>
      </c>
      <c r="M334" s="17">
        <v>3</v>
      </c>
      <c r="N334" s="17" t="str" cm="1">
        <f t="array" ref="N334">_xlfn.IFS(M334&lt;=2,"Small",M334&lt;=5,"Medium",M334&gt;5,"Large")</f>
        <v>Medium</v>
      </c>
      <c r="O334" s="65">
        <v>49</v>
      </c>
      <c r="P334" s="87">
        <f t="shared" si="21"/>
        <v>0.03</v>
      </c>
      <c r="Q334" s="68">
        <v>4.71</v>
      </c>
      <c r="R334" s="68" t="str" cm="1">
        <f t="array" ref="R334">_xlfn.SWITCH(ROUND(Q334,0),5,"Excellent",4,"Good",3,"Ok","Bad")</f>
        <v>Excellent</v>
      </c>
      <c r="S334" s="17">
        <v>185</v>
      </c>
      <c r="T334" s="17" t="str">
        <f t="shared" si="22"/>
        <v>No</v>
      </c>
      <c r="U334" s="82">
        <v>41202</v>
      </c>
      <c r="V334" s="82">
        <v>43936</v>
      </c>
      <c r="W334" s="17">
        <v>226</v>
      </c>
      <c r="X334" s="17" t="str">
        <f t="shared" si="23"/>
        <v>Active</v>
      </c>
      <c r="Y334" s="17" t="s">
        <v>15616</v>
      </c>
      <c r="Z334" s="17"/>
    </row>
    <row r="335" spans="1:26" x14ac:dyDescent="0.25">
      <c r="A335">
        <v>334</v>
      </c>
      <c r="B335" s="17" t="s">
        <v>264</v>
      </c>
      <c r="C335" s="17">
        <v>131</v>
      </c>
      <c r="D335" s="17" t="str">
        <f>INDEX(Hosts!$A:$O,MATCH(Places!$C335,Hosts!$A:$A,0),MATCH(Places!D$1,Hosts!$1:$1,0))</f>
        <v>Within an hour</v>
      </c>
      <c r="E335" s="87">
        <f>INDEX(Hosts!$A:$O,MATCH(Places!$C335,Hosts!$A:$A,0),MATCH(Places!E$1,Hosts!$1:$1,0))</f>
        <v>1</v>
      </c>
      <c r="F335" s="87">
        <f>INDEX(Hosts!$A:$O,MATCH(Places!$C335,Hosts!$A:$A,0),MATCH(Places!F$1,Hosts!$1:$1,0))</f>
        <v>0.89</v>
      </c>
      <c r="G335" s="17" t="str">
        <f>INDEX(Hosts!$A:$O,MATCH(Places!$C335,Hosts!$A:$A,0),MATCH(Places!G$1,Hosts!$1:$1,0))</f>
        <v>Yes</v>
      </c>
      <c r="H335" s="17">
        <v>12</v>
      </c>
      <c r="I335" s="17" t="str">
        <f>INDEX(Neighborhoods!$A:$C,MATCH(Places!$H335,Neighborhoods!$A:$A,0),MATCH(Places!I$1,Neighborhoods!$1:$1,0))</f>
        <v>Brooklyn</v>
      </c>
      <c r="J335" s="17" t="str">
        <f>INDEX(Neighborhoods!$A:$C,MATCH(Places!$H335,Neighborhoods!$A:$A,0),MATCH(Places!J$1,Neighborhoods!$1:$1,0))</f>
        <v>Williamsburg</v>
      </c>
      <c r="K335" s="17" t="s">
        <v>1</v>
      </c>
      <c r="L335" s="17" t="str">
        <f t="shared" si="20"/>
        <v>Yes</v>
      </c>
      <c r="M335" s="17">
        <v>3</v>
      </c>
      <c r="N335" s="17" t="str" cm="1">
        <f t="array" ref="N335">_xlfn.IFS(M335&lt;=2,"Small",M335&lt;=5,"Medium",M335&gt;5,"Large")</f>
        <v>Medium</v>
      </c>
      <c r="O335" s="65">
        <v>125</v>
      </c>
      <c r="P335" s="87">
        <f t="shared" si="21"/>
        <v>0.03</v>
      </c>
      <c r="Q335" s="68">
        <v>4.25</v>
      </c>
      <c r="R335" s="68" t="str" cm="1">
        <f t="array" ref="R335">_xlfn.SWITCH(ROUND(Q335,0),5,"Excellent",4,"Good",3,"Ok","Bad")</f>
        <v>Good</v>
      </c>
      <c r="S335" s="17">
        <v>8</v>
      </c>
      <c r="T335" s="17" t="str">
        <f t="shared" si="22"/>
        <v>No</v>
      </c>
      <c r="U335" s="82">
        <v>41432</v>
      </c>
      <c r="V335" s="82">
        <v>43533</v>
      </c>
      <c r="W335" s="17">
        <v>54</v>
      </c>
      <c r="X335" s="17" t="str">
        <f t="shared" si="23"/>
        <v>Active</v>
      </c>
      <c r="Y335" s="17" t="s">
        <v>15615</v>
      </c>
      <c r="Z335" s="17"/>
    </row>
    <row r="336" spans="1:26" x14ac:dyDescent="0.25">
      <c r="A336">
        <v>335</v>
      </c>
      <c r="B336" s="17" t="s">
        <v>265</v>
      </c>
      <c r="C336" s="17">
        <v>845</v>
      </c>
      <c r="D336" s="17" t="str">
        <f>INDEX(Hosts!$A:$O,MATCH(Places!$C336,Hosts!$A:$A,0),MATCH(Places!D$1,Hosts!$1:$1,0))</f>
        <v>Within a few hours</v>
      </c>
      <c r="E336" s="87">
        <f>INDEX(Hosts!$A:$O,MATCH(Places!$C336,Hosts!$A:$A,0),MATCH(Places!E$1,Hosts!$1:$1,0))</f>
        <v>1</v>
      </c>
      <c r="F336" s="87">
        <f>INDEX(Hosts!$A:$O,MATCH(Places!$C336,Hosts!$A:$A,0),MATCH(Places!F$1,Hosts!$1:$1,0))</f>
        <v>0.4</v>
      </c>
      <c r="G336" s="17" t="str">
        <f>INDEX(Hosts!$A:$O,MATCH(Places!$C336,Hosts!$A:$A,0),MATCH(Places!G$1,Hosts!$1:$1,0))</f>
        <v>No</v>
      </c>
      <c r="H336" s="17">
        <v>20</v>
      </c>
      <c r="I336" s="17" t="str">
        <f>INDEX(Neighborhoods!$A:$C,MATCH(Places!$H336,Neighborhoods!$A:$A,0),MATCH(Places!I$1,Neighborhoods!$1:$1,0))</f>
        <v>Manhattan</v>
      </c>
      <c r="J336" s="17" t="str">
        <f>INDEX(Neighborhoods!$A:$C,MATCH(Places!$H336,Neighborhoods!$A:$A,0),MATCH(Places!J$1,Neighborhoods!$1:$1,0))</f>
        <v>Upper West Side</v>
      </c>
      <c r="K336" s="17" t="s">
        <v>1</v>
      </c>
      <c r="L336" s="17" t="str">
        <f t="shared" si="20"/>
        <v>Yes</v>
      </c>
      <c r="M336" s="17">
        <v>2</v>
      </c>
      <c r="N336" s="17" t="str" cm="1">
        <f t="array" ref="N336">_xlfn.IFS(M336&lt;=2,"Small",M336&lt;=5,"Medium",M336&gt;5,"Large")</f>
        <v>Small</v>
      </c>
      <c r="O336" s="65">
        <v>120</v>
      </c>
      <c r="P336" s="87">
        <f t="shared" si="21"/>
        <v>0.03</v>
      </c>
      <c r="Q336" s="68">
        <v>5</v>
      </c>
      <c r="R336" s="68" t="str" cm="1">
        <f t="array" ref="R336">_xlfn.SWITCH(ROUND(Q336,0),5,"Excellent",4,"Good",3,"Ok","Bad")</f>
        <v>Excellent</v>
      </c>
      <c r="S336" s="17">
        <v>5</v>
      </c>
      <c r="T336" s="17" t="str">
        <f t="shared" si="22"/>
        <v>No</v>
      </c>
      <c r="U336" s="82">
        <v>41203</v>
      </c>
      <c r="V336" s="82">
        <v>41778</v>
      </c>
      <c r="W336" s="17">
        <v>0</v>
      </c>
      <c r="X336" s="17" t="str">
        <f t="shared" si="23"/>
        <v>Inactive</v>
      </c>
      <c r="Y336" s="17" t="s">
        <v>15615</v>
      </c>
      <c r="Z336" s="17"/>
    </row>
    <row r="337" spans="1:26" x14ac:dyDescent="0.25">
      <c r="A337">
        <v>336</v>
      </c>
      <c r="B337" s="17" t="s">
        <v>13292</v>
      </c>
      <c r="C337" s="17">
        <v>761</v>
      </c>
      <c r="D337" s="17" t="str">
        <f>INDEX(Hosts!$A:$O,MATCH(Places!$C337,Hosts!$A:$A,0),MATCH(Places!D$1,Hosts!$1:$1,0))</f>
        <v>Within an hour</v>
      </c>
      <c r="E337" s="87">
        <f>INDEX(Hosts!$A:$O,MATCH(Places!$C337,Hosts!$A:$A,0),MATCH(Places!E$1,Hosts!$1:$1,0))</f>
        <v>1</v>
      </c>
      <c r="F337" s="87">
        <f>INDEX(Hosts!$A:$O,MATCH(Places!$C337,Hosts!$A:$A,0),MATCH(Places!F$1,Hosts!$1:$1,0))</f>
        <v>0.86</v>
      </c>
      <c r="G337" s="17" t="str">
        <f>INDEX(Hosts!$A:$O,MATCH(Places!$C337,Hosts!$A:$A,0),MATCH(Places!G$1,Hosts!$1:$1,0))</f>
        <v>No</v>
      </c>
      <c r="H337" s="17">
        <v>18</v>
      </c>
      <c r="I337" s="17" t="str">
        <f>INDEX(Neighborhoods!$A:$C,MATCH(Places!$H337,Neighborhoods!$A:$A,0),MATCH(Places!I$1,Neighborhoods!$1:$1,0))</f>
        <v>Manhattan</v>
      </c>
      <c r="J337" s="17" t="str">
        <f>INDEX(Neighborhoods!$A:$C,MATCH(Places!$H337,Neighborhoods!$A:$A,0),MATCH(Places!J$1,Neighborhoods!$1:$1,0))</f>
        <v>Midtown</v>
      </c>
      <c r="K337" s="17" t="s">
        <v>11822</v>
      </c>
      <c r="L337" s="17" t="str">
        <f t="shared" si="20"/>
        <v>No</v>
      </c>
      <c r="M337" s="17">
        <v>2</v>
      </c>
      <c r="N337" s="17" t="str" cm="1">
        <f t="array" ref="N337">_xlfn.IFS(M337&lt;=2,"Small",M337&lt;=5,"Medium",M337&gt;5,"Large")</f>
        <v>Small</v>
      </c>
      <c r="O337" s="65">
        <v>350</v>
      </c>
      <c r="P337" s="87">
        <f t="shared" si="21"/>
        <v>0.04</v>
      </c>
      <c r="Q337" s="68">
        <v>4.9000000000000004</v>
      </c>
      <c r="R337" s="68" t="str" cm="1">
        <f t="array" ref="R337">_xlfn.SWITCH(ROUND(Q337,0),5,"Excellent",4,"Good",3,"Ok","Bad")</f>
        <v>Excellent</v>
      </c>
      <c r="S337" s="17">
        <v>78</v>
      </c>
      <c r="T337" s="17" t="str">
        <f t="shared" si="22"/>
        <v>No</v>
      </c>
      <c r="U337" s="82">
        <v>41536</v>
      </c>
      <c r="V337" s="82">
        <v>43869</v>
      </c>
      <c r="W337" s="17">
        <v>364</v>
      </c>
      <c r="X337" s="17" t="str">
        <f t="shared" si="23"/>
        <v>Active</v>
      </c>
      <c r="Y337" s="17" t="s">
        <v>15615</v>
      </c>
      <c r="Z337" s="17"/>
    </row>
    <row r="338" spans="1:26" x14ac:dyDescent="0.25">
      <c r="A338">
        <v>337</v>
      </c>
      <c r="B338" s="17" t="s">
        <v>266</v>
      </c>
      <c r="C338" s="17">
        <v>163</v>
      </c>
      <c r="D338" s="17" t="str">
        <f>INDEX(Hosts!$A:$O,MATCH(Places!$C338,Hosts!$A:$A,0),MATCH(Places!D$1,Hosts!$1:$1,0))</f>
        <v>Within an hour</v>
      </c>
      <c r="E338" s="87">
        <f>INDEX(Hosts!$A:$O,MATCH(Places!$C338,Hosts!$A:$A,0),MATCH(Places!E$1,Hosts!$1:$1,0))</f>
        <v>1</v>
      </c>
      <c r="F338" s="87">
        <f>INDEX(Hosts!$A:$O,MATCH(Places!$C338,Hosts!$A:$A,0),MATCH(Places!F$1,Hosts!$1:$1,0))</f>
        <v>0.33</v>
      </c>
      <c r="G338" s="17" t="str">
        <f>INDEX(Hosts!$A:$O,MATCH(Places!$C338,Hosts!$A:$A,0),MATCH(Places!G$1,Hosts!$1:$1,0))</f>
        <v>No</v>
      </c>
      <c r="H338" s="17">
        <v>16</v>
      </c>
      <c r="I338" s="17" t="str">
        <f>INDEX(Neighborhoods!$A:$C,MATCH(Places!$H338,Neighborhoods!$A:$A,0),MATCH(Places!I$1,Neighborhoods!$1:$1,0))</f>
        <v>Manhattan</v>
      </c>
      <c r="J338" s="17" t="str">
        <f>INDEX(Neighborhoods!$A:$C,MATCH(Places!$H338,Neighborhoods!$A:$A,0),MATCH(Places!J$1,Neighborhoods!$1:$1,0))</f>
        <v>Harlem</v>
      </c>
      <c r="K338" s="17" t="s">
        <v>1</v>
      </c>
      <c r="L338" s="17" t="str">
        <f t="shared" si="20"/>
        <v>Yes</v>
      </c>
      <c r="M338" s="17">
        <v>1</v>
      </c>
      <c r="N338" s="17" t="str" cm="1">
        <f t="array" ref="N338">_xlfn.IFS(M338&lt;=2,"Small",M338&lt;=5,"Medium",M338&gt;5,"Large")</f>
        <v>Small</v>
      </c>
      <c r="O338" s="65">
        <v>75</v>
      </c>
      <c r="P338" s="87">
        <f t="shared" si="21"/>
        <v>0.03</v>
      </c>
      <c r="Q338" s="68">
        <v>4.78</v>
      </c>
      <c r="R338" s="68" t="str" cm="1">
        <f t="array" ref="R338">_xlfn.SWITCH(ROUND(Q338,0),5,"Excellent",4,"Good",3,"Ok","Bad")</f>
        <v>Excellent</v>
      </c>
      <c r="S338" s="17">
        <v>9</v>
      </c>
      <c r="T338" s="17" t="str">
        <f t="shared" si="22"/>
        <v>No</v>
      </c>
      <c r="U338" s="82">
        <v>41211</v>
      </c>
      <c r="V338" s="82">
        <v>43769</v>
      </c>
      <c r="W338" s="17">
        <v>59</v>
      </c>
      <c r="X338" s="17" t="str">
        <f t="shared" si="23"/>
        <v>Active</v>
      </c>
      <c r="Y338" s="17" t="s">
        <v>15615</v>
      </c>
      <c r="Z338" s="17"/>
    </row>
    <row r="339" spans="1:26" x14ac:dyDescent="0.25">
      <c r="A339">
        <v>338</v>
      </c>
      <c r="B339" s="17" t="s">
        <v>267</v>
      </c>
      <c r="C339" s="17">
        <v>852</v>
      </c>
      <c r="D339" s="17" t="str">
        <f>INDEX(Hosts!$A:$O,MATCH(Places!$C339,Hosts!$A:$A,0),MATCH(Places!D$1,Hosts!$1:$1,0))</f>
        <v>Within an hour</v>
      </c>
      <c r="E339" s="87">
        <f>INDEX(Hosts!$A:$O,MATCH(Places!$C339,Hosts!$A:$A,0),MATCH(Places!E$1,Hosts!$1:$1,0))</f>
        <v>1</v>
      </c>
      <c r="F339" s="87">
        <f>INDEX(Hosts!$A:$O,MATCH(Places!$C339,Hosts!$A:$A,0),MATCH(Places!F$1,Hosts!$1:$1,0))</f>
        <v>0.56999999999999995</v>
      </c>
      <c r="G339" s="17" t="str">
        <f>INDEX(Hosts!$A:$O,MATCH(Places!$C339,Hosts!$A:$A,0),MATCH(Places!G$1,Hosts!$1:$1,0))</f>
        <v>No</v>
      </c>
      <c r="H339" s="17">
        <v>9</v>
      </c>
      <c r="I339" s="17" t="str">
        <f>INDEX(Neighborhoods!$A:$C,MATCH(Places!$H339,Neighborhoods!$A:$A,0),MATCH(Places!I$1,Neighborhoods!$1:$1,0))</f>
        <v>Brooklyn</v>
      </c>
      <c r="J339" s="17" t="str">
        <f>INDEX(Neighborhoods!$A:$C,MATCH(Places!$H339,Neighborhoods!$A:$A,0),MATCH(Places!J$1,Neighborhoods!$1:$1,0))</f>
        <v>Crown Heights</v>
      </c>
      <c r="K339" s="17" t="s">
        <v>11822</v>
      </c>
      <c r="L339" s="17" t="str">
        <f t="shared" si="20"/>
        <v>No</v>
      </c>
      <c r="M339" s="17">
        <v>14</v>
      </c>
      <c r="N339" s="17" t="str" cm="1">
        <f t="array" ref="N339">_xlfn.IFS(M339&lt;=2,"Small",M339&lt;=5,"Medium",M339&gt;5,"Large")</f>
        <v>Large</v>
      </c>
      <c r="O339" s="65">
        <v>198</v>
      </c>
      <c r="P339" s="87">
        <f t="shared" si="21"/>
        <v>0.03</v>
      </c>
      <c r="Q339" s="68">
        <v>4.66</v>
      </c>
      <c r="R339" s="68" t="str" cm="1">
        <f t="array" ref="R339">_xlfn.SWITCH(ROUND(Q339,0),5,"Excellent",4,"Good",3,"Ok","Bad")</f>
        <v>Excellent</v>
      </c>
      <c r="S339" s="17">
        <v>175</v>
      </c>
      <c r="T339" s="17" t="str">
        <f t="shared" si="22"/>
        <v>No</v>
      </c>
      <c r="U339" s="82">
        <v>41206</v>
      </c>
      <c r="V339" s="82">
        <v>43891</v>
      </c>
      <c r="W339" s="17">
        <v>319</v>
      </c>
      <c r="X339" s="17" t="str">
        <f t="shared" si="23"/>
        <v>Active</v>
      </c>
      <c r="Y339" s="17" t="s">
        <v>15616</v>
      </c>
      <c r="Z339" s="17"/>
    </row>
    <row r="340" spans="1:26" x14ac:dyDescent="0.25">
      <c r="A340">
        <v>339</v>
      </c>
      <c r="B340" s="17" t="s">
        <v>268</v>
      </c>
      <c r="C340" s="17">
        <v>861</v>
      </c>
      <c r="D340" s="17" t="str">
        <f>INDEX(Hosts!$A:$O,MATCH(Places!$C340,Hosts!$A:$A,0),MATCH(Places!D$1,Hosts!$1:$1,0))</f>
        <v>A few days or more</v>
      </c>
      <c r="E340" s="87">
        <f>INDEX(Hosts!$A:$O,MATCH(Places!$C340,Hosts!$A:$A,0),MATCH(Places!E$1,Hosts!$1:$1,0))</f>
        <v>0</v>
      </c>
      <c r="F340" s="87">
        <f>INDEX(Hosts!$A:$O,MATCH(Places!$C340,Hosts!$A:$A,0),MATCH(Places!F$1,Hosts!$1:$1,0))</f>
        <v>0.98</v>
      </c>
      <c r="G340" s="17" t="str">
        <f>INDEX(Hosts!$A:$O,MATCH(Places!$C340,Hosts!$A:$A,0),MATCH(Places!G$1,Hosts!$1:$1,0))</f>
        <v>Yes</v>
      </c>
      <c r="H340" s="17">
        <v>16</v>
      </c>
      <c r="I340" s="17" t="str">
        <f>INDEX(Neighborhoods!$A:$C,MATCH(Places!$H340,Neighborhoods!$A:$A,0),MATCH(Places!I$1,Neighborhoods!$1:$1,0))</f>
        <v>Manhattan</v>
      </c>
      <c r="J340" s="17" t="str">
        <f>INDEX(Neighborhoods!$A:$C,MATCH(Places!$H340,Neighborhoods!$A:$A,0),MATCH(Places!J$1,Neighborhoods!$1:$1,0))</f>
        <v>Harlem</v>
      </c>
      <c r="K340" s="17" t="s">
        <v>1</v>
      </c>
      <c r="L340" s="17" t="str">
        <f t="shared" si="20"/>
        <v>Yes</v>
      </c>
      <c r="M340" s="17">
        <v>2</v>
      </c>
      <c r="N340" s="17" t="str" cm="1">
        <f t="array" ref="N340">_xlfn.IFS(M340&lt;=2,"Small",M340&lt;=5,"Medium",M340&gt;5,"Large")</f>
        <v>Small</v>
      </c>
      <c r="O340" s="65">
        <v>100</v>
      </c>
      <c r="P340" s="87">
        <f t="shared" si="21"/>
        <v>0.03</v>
      </c>
      <c r="Q340" s="68">
        <v>4.88</v>
      </c>
      <c r="R340" s="68" t="str" cm="1">
        <f t="array" ref="R340">_xlfn.SWITCH(ROUND(Q340,0),5,"Excellent",4,"Good",3,"Ok","Bad")</f>
        <v>Excellent</v>
      </c>
      <c r="S340" s="17">
        <v>358</v>
      </c>
      <c r="T340" s="17" t="str">
        <f t="shared" si="22"/>
        <v>Yes</v>
      </c>
      <c r="U340" s="82">
        <v>41209</v>
      </c>
      <c r="V340" s="82">
        <v>43891</v>
      </c>
      <c r="W340" s="17">
        <v>365</v>
      </c>
      <c r="X340" s="17" t="str">
        <f t="shared" si="23"/>
        <v>Active</v>
      </c>
      <c r="Y340" s="17" t="s">
        <v>15616</v>
      </c>
      <c r="Z340" s="17"/>
    </row>
    <row r="341" spans="1:26" x14ac:dyDescent="0.25">
      <c r="A341">
        <v>340</v>
      </c>
      <c r="B341" s="17" t="s">
        <v>13622</v>
      </c>
      <c r="C341" s="17">
        <v>865</v>
      </c>
      <c r="D341" s="17" t="str">
        <f>INDEX(Hosts!$A:$O,MATCH(Places!$C341,Hosts!$A:$A,0),MATCH(Places!D$1,Hosts!$1:$1,0))</f>
        <v>Within a day</v>
      </c>
      <c r="E341" s="87">
        <f>INDEX(Hosts!$A:$O,MATCH(Places!$C341,Hosts!$A:$A,0),MATCH(Places!E$1,Hosts!$1:$1,0))</f>
        <v>1</v>
      </c>
      <c r="F341" s="87">
        <f>INDEX(Hosts!$A:$O,MATCH(Places!$C341,Hosts!$A:$A,0),MATCH(Places!F$1,Hosts!$1:$1,0))</f>
        <v>0.42</v>
      </c>
      <c r="G341" s="17" t="str">
        <f>INDEX(Hosts!$A:$O,MATCH(Places!$C341,Hosts!$A:$A,0),MATCH(Places!G$1,Hosts!$1:$1,0))</f>
        <v>No</v>
      </c>
      <c r="H341" s="17">
        <v>11</v>
      </c>
      <c r="I341" s="17" t="str">
        <f>INDEX(Neighborhoods!$A:$C,MATCH(Places!$H341,Neighborhoods!$A:$A,0),MATCH(Places!I$1,Neighborhoods!$1:$1,0))</f>
        <v>Brooklyn</v>
      </c>
      <c r="J341" s="17" t="str">
        <f>INDEX(Neighborhoods!$A:$C,MATCH(Places!$H341,Neighborhoods!$A:$A,0),MATCH(Places!J$1,Neighborhoods!$1:$1,0))</f>
        <v>Greenpoint</v>
      </c>
      <c r="K341" s="17" t="s">
        <v>1</v>
      </c>
      <c r="L341" s="17" t="str">
        <f t="shared" si="20"/>
        <v>Yes</v>
      </c>
      <c r="M341" s="17">
        <v>1</v>
      </c>
      <c r="N341" s="17" t="str" cm="1">
        <f t="array" ref="N341">_xlfn.IFS(M341&lt;=2,"Small",M341&lt;=5,"Medium",M341&gt;5,"Large")</f>
        <v>Small</v>
      </c>
      <c r="O341" s="65">
        <v>54</v>
      </c>
      <c r="P341" s="87">
        <f t="shared" si="21"/>
        <v>0.03</v>
      </c>
      <c r="Q341" s="68">
        <v>4.3099999999999996</v>
      </c>
      <c r="R341" s="68" t="str" cm="1">
        <f t="array" ref="R341">_xlfn.SWITCH(ROUND(Q341,0),5,"Excellent",4,"Good",3,"Ok","Bad")</f>
        <v>Good</v>
      </c>
      <c r="S341" s="17">
        <v>36</v>
      </c>
      <c r="T341" s="17" t="str">
        <f t="shared" si="22"/>
        <v>No</v>
      </c>
      <c r="U341" s="82">
        <v>41254</v>
      </c>
      <c r="V341" s="82">
        <v>43805</v>
      </c>
      <c r="W341" s="17">
        <v>365</v>
      </c>
      <c r="X341" s="17" t="str">
        <f t="shared" si="23"/>
        <v>Active</v>
      </c>
      <c r="Y341" s="17" t="s">
        <v>15615</v>
      </c>
      <c r="Z341" s="17"/>
    </row>
    <row r="342" spans="1:26" x14ac:dyDescent="0.25">
      <c r="A342">
        <v>341</v>
      </c>
      <c r="B342" s="17" t="s">
        <v>269</v>
      </c>
      <c r="C342" s="17">
        <v>635</v>
      </c>
      <c r="D342" s="17" t="str">
        <f>INDEX(Hosts!$A:$O,MATCH(Places!$C342,Hosts!$A:$A,0),MATCH(Places!D$1,Hosts!$1:$1,0))</f>
        <v>Within a few hours</v>
      </c>
      <c r="E342" s="87">
        <f>INDEX(Hosts!$A:$O,MATCH(Places!$C342,Hosts!$A:$A,0),MATCH(Places!E$1,Hosts!$1:$1,0))</f>
        <v>1</v>
      </c>
      <c r="F342" s="87">
        <f>INDEX(Hosts!$A:$O,MATCH(Places!$C342,Hosts!$A:$A,0),MATCH(Places!F$1,Hosts!$1:$1,0))</f>
        <v>1</v>
      </c>
      <c r="G342" s="17" t="str">
        <f>INDEX(Hosts!$A:$O,MATCH(Places!$C342,Hosts!$A:$A,0),MATCH(Places!G$1,Hosts!$1:$1,0))</f>
        <v>No</v>
      </c>
      <c r="H342" s="17">
        <v>15</v>
      </c>
      <c r="I342" s="17" t="str">
        <f>INDEX(Neighborhoods!$A:$C,MATCH(Places!$H342,Neighborhoods!$A:$A,0),MATCH(Places!I$1,Neighborhoods!$1:$1,0))</f>
        <v>Manhattan</v>
      </c>
      <c r="J342" s="17" t="str">
        <f>INDEX(Neighborhoods!$A:$C,MATCH(Places!$H342,Neighborhoods!$A:$A,0),MATCH(Places!J$1,Neighborhoods!$1:$1,0))</f>
        <v>East Village</v>
      </c>
      <c r="K342" s="17" t="s">
        <v>1</v>
      </c>
      <c r="L342" s="17" t="str">
        <f t="shared" si="20"/>
        <v>Yes</v>
      </c>
      <c r="M342" s="17">
        <v>1</v>
      </c>
      <c r="N342" s="17" t="str" cm="1">
        <f t="array" ref="N342">_xlfn.IFS(M342&lt;=2,"Small",M342&lt;=5,"Medium",M342&gt;5,"Large")</f>
        <v>Small</v>
      </c>
      <c r="O342" s="65">
        <v>69</v>
      </c>
      <c r="P342" s="87">
        <f t="shared" si="21"/>
        <v>0.03</v>
      </c>
      <c r="Q342" s="68">
        <v>4.71</v>
      </c>
      <c r="R342" s="68" t="str" cm="1">
        <f t="array" ref="R342">_xlfn.SWITCH(ROUND(Q342,0),5,"Excellent",4,"Good",3,"Ok","Bad")</f>
        <v>Excellent</v>
      </c>
      <c r="S342" s="17">
        <v>62</v>
      </c>
      <c r="T342" s="17" t="str">
        <f t="shared" si="22"/>
        <v>No</v>
      </c>
      <c r="U342" s="82">
        <v>41225</v>
      </c>
      <c r="V342" s="82">
        <v>43950</v>
      </c>
      <c r="W342" s="17">
        <v>90</v>
      </c>
      <c r="X342" s="17" t="str">
        <f t="shared" si="23"/>
        <v>Active</v>
      </c>
      <c r="Y342" s="17" t="s">
        <v>15615</v>
      </c>
      <c r="Z342" s="17"/>
    </row>
    <row r="343" spans="1:26" x14ac:dyDescent="0.25">
      <c r="A343">
        <v>342</v>
      </c>
      <c r="B343" s="17" t="s">
        <v>270</v>
      </c>
      <c r="C343" s="17">
        <v>1676</v>
      </c>
      <c r="D343" s="17" t="str">
        <f>INDEX(Hosts!$A:$O,MATCH(Places!$C343,Hosts!$A:$A,0),MATCH(Places!D$1,Hosts!$1:$1,0))</f>
        <v>Within an hour</v>
      </c>
      <c r="E343" s="87">
        <f>INDEX(Hosts!$A:$O,MATCH(Places!$C343,Hosts!$A:$A,0),MATCH(Places!E$1,Hosts!$1:$1,0))</f>
        <v>1</v>
      </c>
      <c r="F343" s="87">
        <f>INDEX(Hosts!$A:$O,MATCH(Places!$C343,Hosts!$A:$A,0),MATCH(Places!F$1,Hosts!$1:$1,0))</f>
        <v>0.88</v>
      </c>
      <c r="G343" s="17" t="str">
        <f>INDEX(Hosts!$A:$O,MATCH(Places!$C343,Hosts!$A:$A,0),MATCH(Places!G$1,Hosts!$1:$1,0))</f>
        <v>Yes</v>
      </c>
      <c r="H343" s="17">
        <v>20</v>
      </c>
      <c r="I343" s="17" t="str">
        <f>INDEX(Neighborhoods!$A:$C,MATCH(Places!$H343,Neighborhoods!$A:$A,0),MATCH(Places!I$1,Neighborhoods!$1:$1,0))</f>
        <v>Manhattan</v>
      </c>
      <c r="J343" s="17" t="str">
        <f>INDEX(Neighborhoods!$A:$C,MATCH(Places!$H343,Neighborhoods!$A:$A,0),MATCH(Places!J$1,Neighborhoods!$1:$1,0))</f>
        <v>Upper West Side</v>
      </c>
      <c r="K343" s="17" t="s">
        <v>11822</v>
      </c>
      <c r="L343" s="17" t="str">
        <f t="shared" si="20"/>
        <v>No</v>
      </c>
      <c r="M343" s="17">
        <v>3</v>
      </c>
      <c r="N343" s="17" t="str" cm="1">
        <f t="array" ref="N343">_xlfn.IFS(M343&lt;=2,"Small",M343&lt;=5,"Medium",M343&gt;5,"Large")</f>
        <v>Medium</v>
      </c>
      <c r="O343" s="65">
        <v>99</v>
      </c>
      <c r="P343" s="87">
        <f t="shared" si="21"/>
        <v>0.03</v>
      </c>
      <c r="Q343" s="68">
        <v>5</v>
      </c>
      <c r="R343" s="68" t="str" cm="1">
        <f t="array" ref="R343">_xlfn.SWITCH(ROUND(Q343,0),5,"Excellent",4,"Good",3,"Ok","Bad")</f>
        <v>Excellent</v>
      </c>
      <c r="S343" s="17">
        <v>6</v>
      </c>
      <c r="T343" s="17" t="str">
        <f t="shared" si="22"/>
        <v>No</v>
      </c>
      <c r="U343" s="82">
        <v>41793</v>
      </c>
      <c r="V343" s="82">
        <v>44043</v>
      </c>
      <c r="W343" s="17">
        <v>312</v>
      </c>
      <c r="X343" s="17" t="str">
        <f t="shared" si="23"/>
        <v>Active</v>
      </c>
      <c r="Y343" s="17" t="s">
        <v>15615</v>
      </c>
      <c r="Z343" s="17"/>
    </row>
    <row r="344" spans="1:26" x14ac:dyDescent="0.25">
      <c r="A344">
        <v>343</v>
      </c>
      <c r="B344" s="17" t="s">
        <v>271</v>
      </c>
      <c r="C344" s="17">
        <v>1676</v>
      </c>
      <c r="D344" s="17" t="str">
        <f>INDEX(Hosts!$A:$O,MATCH(Places!$C344,Hosts!$A:$A,0),MATCH(Places!D$1,Hosts!$1:$1,0))</f>
        <v>Within an hour</v>
      </c>
      <c r="E344" s="87">
        <f>INDEX(Hosts!$A:$O,MATCH(Places!$C344,Hosts!$A:$A,0),MATCH(Places!E$1,Hosts!$1:$1,0))</f>
        <v>1</v>
      </c>
      <c r="F344" s="87">
        <f>INDEX(Hosts!$A:$O,MATCH(Places!$C344,Hosts!$A:$A,0),MATCH(Places!F$1,Hosts!$1:$1,0))</f>
        <v>0.88</v>
      </c>
      <c r="G344" s="17" t="str">
        <f>INDEX(Hosts!$A:$O,MATCH(Places!$C344,Hosts!$A:$A,0),MATCH(Places!G$1,Hosts!$1:$1,0))</f>
        <v>Yes</v>
      </c>
      <c r="H344" s="17">
        <v>20</v>
      </c>
      <c r="I344" s="17" t="str">
        <f>INDEX(Neighborhoods!$A:$C,MATCH(Places!$H344,Neighborhoods!$A:$A,0),MATCH(Places!I$1,Neighborhoods!$1:$1,0))</f>
        <v>Manhattan</v>
      </c>
      <c r="J344" s="17" t="str">
        <f>INDEX(Neighborhoods!$A:$C,MATCH(Places!$H344,Neighborhoods!$A:$A,0),MATCH(Places!J$1,Neighborhoods!$1:$1,0))</f>
        <v>Upper West Side</v>
      </c>
      <c r="K344" s="17" t="s">
        <v>11822</v>
      </c>
      <c r="L344" s="17" t="str">
        <f t="shared" si="20"/>
        <v>No</v>
      </c>
      <c r="M344" s="17">
        <v>3</v>
      </c>
      <c r="N344" s="17" t="str" cm="1">
        <f t="array" ref="N344">_xlfn.IFS(M344&lt;=2,"Small",M344&lt;=5,"Medium",M344&gt;5,"Large")</f>
        <v>Medium</v>
      </c>
      <c r="O344" s="65">
        <v>171</v>
      </c>
      <c r="P344" s="87">
        <f t="shared" si="21"/>
        <v>0.03</v>
      </c>
      <c r="Q344" s="68">
        <v>4.8899999999999997</v>
      </c>
      <c r="R344" s="68" t="str" cm="1">
        <f t="array" ref="R344">_xlfn.SWITCH(ROUND(Q344,0),5,"Excellent",4,"Good",3,"Ok","Bad")</f>
        <v>Excellent</v>
      </c>
      <c r="S344" s="17">
        <v>9</v>
      </c>
      <c r="T344" s="17" t="str">
        <f t="shared" si="22"/>
        <v>No</v>
      </c>
      <c r="U344" s="82">
        <v>41254</v>
      </c>
      <c r="V344" s="82">
        <v>43803</v>
      </c>
      <c r="W344" s="17">
        <v>365</v>
      </c>
      <c r="X344" s="17" t="str">
        <f t="shared" si="23"/>
        <v>Active</v>
      </c>
      <c r="Y344" s="17" t="s">
        <v>15615</v>
      </c>
      <c r="Z344" s="17"/>
    </row>
    <row r="345" spans="1:26" x14ac:dyDescent="0.25">
      <c r="A345">
        <v>344</v>
      </c>
      <c r="B345" s="17" t="s">
        <v>272</v>
      </c>
      <c r="C345" s="17">
        <v>874</v>
      </c>
      <c r="D345" s="17" t="str">
        <f>INDEX(Hosts!$A:$O,MATCH(Places!$C345,Hosts!$A:$A,0),MATCH(Places!D$1,Hosts!$1:$1,0))</f>
        <v>Within a few hours</v>
      </c>
      <c r="E345" s="87">
        <f>INDEX(Hosts!$A:$O,MATCH(Places!$C345,Hosts!$A:$A,0),MATCH(Places!E$1,Hosts!$1:$1,0))</f>
        <v>0.83</v>
      </c>
      <c r="F345" s="87">
        <f>INDEX(Hosts!$A:$O,MATCH(Places!$C345,Hosts!$A:$A,0),MATCH(Places!F$1,Hosts!$1:$1,0))</f>
        <v>0.96</v>
      </c>
      <c r="G345" s="17" t="str">
        <f>INDEX(Hosts!$A:$O,MATCH(Places!$C345,Hosts!$A:$A,0),MATCH(Places!G$1,Hosts!$1:$1,0))</f>
        <v>Yes</v>
      </c>
      <c r="H345" s="17">
        <v>18</v>
      </c>
      <c r="I345" s="17" t="str">
        <f>INDEX(Neighborhoods!$A:$C,MATCH(Places!$H345,Neighborhoods!$A:$A,0),MATCH(Places!I$1,Neighborhoods!$1:$1,0))</f>
        <v>Manhattan</v>
      </c>
      <c r="J345" s="17" t="str">
        <f>INDEX(Neighborhoods!$A:$C,MATCH(Places!$H345,Neighborhoods!$A:$A,0),MATCH(Places!J$1,Neighborhoods!$1:$1,0))</f>
        <v>Midtown</v>
      </c>
      <c r="K345" s="17" t="s">
        <v>11822</v>
      </c>
      <c r="L345" s="17" t="str">
        <f t="shared" si="20"/>
        <v>No</v>
      </c>
      <c r="M345" s="17">
        <v>2</v>
      </c>
      <c r="N345" s="17" t="str" cm="1">
        <f t="array" ref="N345">_xlfn.IFS(M345&lt;=2,"Small",M345&lt;=5,"Medium",M345&gt;5,"Large")</f>
        <v>Small</v>
      </c>
      <c r="O345" s="65">
        <v>140</v>
      </c>
      <c r="P345" s="87">
        <f t="shared" si="21"/>
        <v>0.03</v>
      </c>
      <c r="Q345" s="68">
        <v>4.82</v>
      </c>
      <c r="R345" s="68" t="str" cm="1">
        <f t="array" ref="R345">_xlfn.SWITCH(ROUND(Q345,0),5,"Excellent",4,"Good",3,"Ok","Bad")</f>
        <v>Excellent</v>
      </c>
      <c r="S345" s="17">
        <v>93</v>
      </c>
      <c r="T345" s="17" t="str">
        <f t="shared" si="22"/>
        <v>No</v>
      </c>
      <c r="U345" s="82">
        <v>41267</v>
      </c>
      <c r="V345" s="82">
        <v>43904</v>
      </c>
      <c r="W345" s="17">
        <v>294</v>
      </c>
      <c r="X345" s="17" t="str">
        <f t="shared" si="23"/>
        <v>Active</v>
      </c>
      <c r="Y345" s="17" t="s">
        <v>15615</v>
      </c>
      <c r="Z345" s="17"/>
    </row>
    <row r="346" spans="1:26" x14ac:dyDescent="0.25">
      <c r="A346">
        <v>345</v>
      </c>
      <c r="B346" s="17" t="s">
        <v>13733</v>
      </c>
      <c r="C346" s="17">
        <v>621</v>
      </c>
      <c r="D346" s="17" t="str">
        <f>INDEX(Hosts!$A:$O,MATCH(Places!$C346,Hosts!$A:$A,0),MATCH(Places!D$1,Hosts!$1:$1,0))</f>
        <v>Within an hour</v>
      </c>
      <c r="E346" s="87">
        <f>INDEX(Hosts!$A:$O,MATCH(Places!$C346,Hosts!$A:$A,0),MATCH(Places!E$1,Hosts!$1:$1,0))</f>
        <v>1</v>
      </c>
      <c r="F346" s="87">
        <f>INDEX(Hosts!$A:$O,MATCH(Places!$C346,Hosts!$A:$A,0),MATCH(Places!F$1,Hosts!$1:$1,0))</f>
        <v>0.92</v>
      </c>
      <c r="G346" s="17" t="str">
        <f>INDEX(Hosts!$A:$O,MATCH(Places!$C346,Hosts!$A:$A,0),MATCH(Places!G$1,Hosts!$1:$1,0))</f>
        <v>Yes</v>
      </c>
      <c r="H346" s="17">
        <v>9</v>
      </c>
      <c r="I346" s="17" t="str">
        <f>INDEX(Neighborhoods!$A:$C,MATCH(Places!$H346,Neighborhoods!$A:$A,0),MATCH(Places!I$1,Neighborhoods!$1:$1,0))</f>
        <v>Brooklyn</v>
      </c>
      <c r="J346" s="17" t="str">
        <f>INDEX(Neighborhoods!$A:$C,MATCH(Places!$H346,Neighborhoods!$A:$A,0),MATCH(Places!J$1,Neighborhoods!$1:$1,0))</f>
        <v>Crown Heights</v>
      </c>
      <c r="K346" s="17" t="s">
        <v>11822</v>
      </c>
      <c r="L346" s="17" t="str">
        <f t="shared" si="20"/>
        <v>No</v>
      </c>
      <c r="M346" s="17">
        <v>2</v>
      </c>
      <c r="N346" s="17" t="str" cm="1">
        <f t="array" ref="N346">_xlfn.IFS(M346&lt;=2,"Small",M346&lt;=5,"Medium",M346&gt;5,"Large")</f>
        <v>Small</v>
      </c>
      <c r="O346" s="65">
        <v>75</v>
      </c>
      <c r="P346" s="87">
        <f t="shared" si="21"/>
        <v>0.03</v>
      </c>
      <c r="Q346" s="68">
        <v>4.9800000000000004</v>
      </c>
      <c r="R346" s="68" t="str" cm="1">
        <f t="array" ref="R346">_xlfn.SWITCH(ROUND(Q346,0),5,"Excellent",4,"Good",3,"Ok","Bad")</f>
        <v>Excellent</v>
      </c>
      <c r="S346" s="17">
        <v>208</v>
      </c>
      <c r="T346" s="17" t="str">
        <f t="shared" si="22"/>
        <v>Yes</v>
      </c>
      <c r="U346" s="82">
        <v>42453</v>
      </c>
      <c r="V346" s="82">
        <v>44018</v>
      </c>
      <c r="W346" s="17">
        <v>239</v>
      </c>
      <c r="X346" s="17" t="str">
        <f t="shared" si="23"/>
        <v>Active</v>
      </c>
      <c r="Y346" s="17" t="s">
        <v>15615</v>
      </c>
      <c r="Z346" s="17"/>
    </row>
    <row r="347" spans="1:26" x14ac:dyDescent="0.25">
      <c r="A347">
        <v>346</v>
      </c>
      <c r="B347" s="17" t="s">
        <v>273</v>
      </c>
      <c r="C347" s="17">
        <v>839</v>
      </c>
      <c r="D347" s="17" t="str">
        <f>INDEX(Hosts!$A:$O,MATCH(Places!$C347,Hosts!$A:$A,0),MATCH(Places!D$1,Hosts!$1:$1,0))</f>
        <v>Within an hour</v>
      </c>
      <c r="E347" s="87">
        <f>INDEX(Hosts!$A:$O,MATCH(Places!$C347,Hosts!$A:$A,0),MATCH(Places!E$1,Hosts!$1:$1,0))</f>
        <v>1</v>
      </c>
      <c r="F347" s="87">
        <f>INDEX(Hosts!$A:$O,MATCH(Places!$C347,Hosts!$A:$A,0),MATCH(Places!F$1,Hosts!$1:$1,0))</f>
        <v>1</v>
      </c>
      <c r="G347" s="17" t="str">
        <f>INDEX(Hosts!$A:$O,MATCH(Places!$C347,Hosts!$A:$A,0),MATCH(Places!G$1,Hosts!$1:$1,0))</f>
        <v>Yes</v>
      </c>
      <c r="H347" s="17">
        <v>15</v>
      </c>
      <c r="I347" s="17" t="str">
        <f>INDEX(Neighborhoods!$A:$C,MATCH(Places!$H347,Neighborhoods!$A:$A,0),MATCH(Places!I$1,Neighborhoods!$1:$1,0))</f>
        <v>Manhattan</v>
      </c>
      <c r="J347" s="17" t="str">
        <f>INDEX(Neighborhoods!$A:$C,MATCH(Places!$H347,Neighborhoods!$A:$A,0),MATCH(Places!J$1,Neighborhoods!$1:$1,0))</f>
        <v>East Village</v>
      </c>
      <c r="K347" s="17" t="s">
        <v>11822</v>
      </c>
      <c r="L347" s="17" t="str">
        <f t="shared" si="20"/>
        <v>No</v>
      </c>
      <c r="M347" s="17">
        <v>2</v>
      </c>
      <c r="N347" s="17" t="str" cm="1">
        <f t="array" ref="N347">_xlfn.IFS(M347&lt;=2,"Small",M347&lt;=5,"Medium",M347&gt;5,"Large")</f>
        <v>Small</v>
      </c>
      <c r="O347" s="65">
        <v>179</v>
      </c>
      <c r="P347" s="87">
        <f t="shared" si="21"/>
        <v>0.03</v>
      </c>
      <c r="Q347" s="68">
        <v>4.8899999999999997</v>
      </c>
      <c r="R347" s="68" t="str" cm="1">
        <f t="array" ref="R347">_xlfn.SWITCH(ROUND(Q347,0),5,"Excellent",4,"Good",3,"Ok","Bad")</f>
        <v>Excellent</v>
      </c>
      <c r="S347" s="17">
        <v>229</v>
      </c>
      <c r="T347" s="17" t="str">
        <f t="shared" si="22"/>
        <v>Yes</v>
      </c>
      <c r="U347" s="82">
        <v>41214</v>
      </c>
      <c r="V347" s="82">
        <v>43832</v>
      </c>
      <c r="W347" s="17">
        <v>354</v>
      </c>
      <c r="X347" s="17" t="str">
        <f t="shared" si="23"/>
        <v>Active</v>
      </c>
      <c r="Y347" s="17" t="s">
        <v>15615</v>
      </c>
      <c r="Z347" s="17"/>
    </row>
    <row r="348" spans="1:26" x14ac:dyDescent="0.25">
      <c r="A348">
        <v>347</v>
      </c>
      <c r="B348" s="17" t="s">
        <v>274</v>
      </c>
      <c r="C348" s="17">
        <v>776</v>
      </c>
      <c r="D348" s="17" t="str">
        <f>INDEX(Hosts!$A:$O,MATCH(Places!$C348,Hosts!$A:$A,0),MATCH(Places!D$1,Hosts!$1:$1,0))</f>
        <v>Within a few hours</v>
      </c>
      <c r="E348" s="87">
        <f>INDEX(Hosts!$A:$O,MATCH(Places!$C348,Hosts!$A:$A,0),MATCH(Places!E$1,Hosts!$1:$1,0))</f>
        <v>1</v>
      </c>
      <c r="F348" s="87">
        <f>INDEX(Hosts!$A:$O,MATCH(Places!$C348,Hosts!$A:$A,0),MATCH(Places!F$1,Hosts!$1:$1,0))</f>
        <v>0.5</v>
      </c>
      <c r="G348" s="17" t="str">
        <f>INDEX(Hosts!$A:$O,MATCH(Places!$C348,Hosts!$A:$A,0),MATCH(Places!G$1,Hosts!$1:$1,0))</f>
        <v>No</v>
      </c>
      <c r="H348" s="17">
        <v>24</v>
      </c>
      <c r="I348" s="17" t="str">
        <f>INDEX(Neighborhoods!$A:$C,MATCH(Places!$H348,Neighborhoods!$A:$A,0),MATCH(Places!I$1,Neighborhoods!$1:$1,0))</f>
        <v>Queens</v>
      </c>
      <c r="J348" s="17" t="str">
        <f>INDEX(Neighborhoods!$A:$C,MATCH(Places!$H348,Neighborhoods!$A:$A,0),MATCH(Places!J$1,Neighborhoods!$1:$1,0))</f>
        <v>Long Island City</v>
      </c>
      <c r="K348" s="17" t="s">
        <v>1</v>
      </c>
      <c r="L348" s="17" t="str">
        <f t="shared" si="20"/>
        <v>Yes</v>
      </c>
      <c r="M348" s="17">
        <v>1</v>
      </c>
      <c r="N348" s="17" t="str" cm="1">
        <f t="array" ref="N348">_xlfn.IFS(M348&lt;=2,"Small",M348&lt;=5,"Medium",M348&gt;5,"Large")</f>
        <v>Small</v>
      </c>
      <c r="O348" s="65">
        <v>39</v>
      </c>
      <c r="P348" s="87">
        <f t="shared" si="21"/>
        <v>0.03</v>
      </c>
      <c r="Q348" s="68">
        <v>4.7699999999999996</v>
      </c>
      <c r="R348" s="68" t="str" cm="1">
        <f t="array" ref="R348">_xlfn.SWITCH(ROUND(Q348,0),5,"Excellent",4,"Good",3,"Ok","Bad")</f>
        <v>Excellent</v>
      </c>
      <c r="S348" s="17">
        <v>13</v>
      </c>
      <c r="T348" s="17" t="str">
        <f t="shared" si="22"/>
        <v>No</v>
      </c>
      <c r="U348" s="82">
        <v>41217</v>
      </c>
      <c r="V348" s="82">
        <v>42351</v>
      </c>
      <c r="W348" s="17">
        <v>364</v>
      </c>
      <c r="X348" s="17" t="str">
        <f t="shared" si="23"/>
        <v>Active</v>
      </c>
      <c r="Y348" s="17" t="s">
        <v>15615</v>
      </c>
      <c r="Z348" s="17"/>
    </row>
    <row r="349" spans="1:26" x14ac:dyDescent="0.25">
      <c r="A349">
        <v>348</v>
      </c>
      <c r="B349" s="17" t="s">
        <v>275</v>
      </c>
      <c r="C349" s="17">
        <v>882</v>
      </c>
      <c r="D349" s="17" t="str">
        <f>INDEX(Hosts!$A:$O,MATCH(Places!$C349,Hosts!$A:$A,0),MATCH(Places!D$1,Hosts!$1:$1,0))</f>
        <v>Within a few hours</v>
      </c>
      <c r="E349" s="87">
        <f>INDEX(Hosts!$A:$O,MATCH(Places!$C349,Hosts!$A:$A,0),MATCH(Places!E$1,Hosts!$1:$1,0))</f>
        <v>1</v>
      </c>
      <c r="F349" s="87">
        <f>INDEX(Hosts!$A:$O,MATCH(Places!$C349,Hosts!$A:$A,0),MATCH(Places!F$1,Hosts!$1:$1,0))</f>
        <v>0.68</v>
      </c>
      <c r="G349" s="17" t="str">
        <f>INDEX(Hosts!$A:$O,MATCH(Places!$C349,Hosts!$A:$A,0),MATCH(Places!G$1,Hosts!$1:$1,0))</f>
        <v>Yes</v>
      </c>
      <c r="H349" s="17">
        <v>8</v>
      </c>
      <c r="I349" s="17" t="str">
        <f>INDEX(Neighborhoods!$A:$C,MATCH(Places!$H349,Neighborhoods!$A:$A,0),MATCH(Places!I$1,Neighborhoods!$1:$1,0))</f>
        <v>Brooklyn</v>
      </c>
      <c r="J349" s="17" t="str">
        <f>INDEX(Neighborhoods!$A:$C,MATCH(Places!$H349,Neighborhoods!$A:$A,0),MATCH(Places!J$1,Neighborhoods!$1:$1,0))</f>
        <v>Bushwick</v>
      </c>
      <c r="K349" s="17" t="s">
        <v>1</v>
      </c>
      <c r="L349" s="17" t="str">
        <f t="shared" si="20"/>
        <v>Yes</v>
      </c>
      <c r="M349" s="17">
        <v>2</v>
      </c>
      <c r="N349" s="17" t="str" cm="1">
        <f t="array" ref="N349">_xlfn.IFS(M349&lt;=2,"Small",M349&lt;=5,"Medium",M349&gt;5,"Large")</f>
        <v>Small</v>
      </c>
      <c r="O349" s="65">
        <v>103</v>
      </c>
      <c r="P349" s="87">
        <f t="shared" si="21"/>
        <v>0.03</v>
      </c>
      <c r="Q349" s="68">
        <v>4.9800000000000004</v>
      </c>
      <c r="R349" s="68" t="str" cm="1">
        <f t="array" ref="R349">_xlfn.SWITCH(ROUND(Q349,0),5,"Excellent",4,"Good",3,"Ok","Bad")</f>
        <v>Excellent</v>
      </c>
      <c r="S349" s="17">
        <v>64</v>
      </c>
      <c r="T349" s="17" t="str">
        <f t="shared" si="22"/>
        <v>No</v>
      </c>
      <c r="U349" s="82">
        <v>41800</v>
      </c>
      <c r="V349" s="82">
        <v>43832</v>
      </c>
      <c r="W349" s="17">
        <v>0</v>
      </c>
      <c r="X349" s="17" t="str">
        <f t="shared" si="23"/>
        <v>Inactive</v>
      </c>
      <c r="Y349" s="17" t="s">
        <v>15615</v>
      </c>
      <c r="Z349" s="17"/>
    </row>
    <row r="350" spans="1:26" x14ac:dyDescent="0.25">
      <c r="A350">
        <v>349</v>
      </c>
      <c r="B350" s="17" t="s">
        <v>276</v>
      </c>
      <c r="C350" s="17">
        <v>786</v>
      </c>
      <c r="D350" s="17" t="str">
        <f>INDEX(Hosts!$A:$O,MATCH(Places!$C350,Hosts!$A:$A,0),MATCH(Places!D$1,Hosts!$1:$1,0))</f>
        <v>Within an hour</v>
      </c>
      <c r="E350" s="87">
        <f>INDEX(Hosts!$A:$O,MATCH(Places!$C350,Hosts!$A:$A,0),MATCH(Places!E$1,Hosts!$1:$1,0))</f>
        <v>1</v>
      </c>
      <c r="F350" s="87">
        <f>INDEX(Hosts!$A:$O,MATCH(Places!$C350,Hosts!$A:$A,0),MATCH(Places!F$1,Hosts!$1:$1,0))</f>
        <v>1</v>
      </c>
      <c r="G350" s="17" t="str">
        <f>INDEX(Hosts!$A:$O,MATCH(Places!$C350,Hosts!$A:$A,0),MATCH(Places!G$1,Hosts!$1:$1,0))</f>
        <v>No</v>
      </c>
      <c r="H350" s="17">
        <v>20</v>
      </c>
      <c r="I350" s="17" t="str">
        <f>INDEX(Neighborhoods!$A:$C,MATCH(Places!$H350,Neighborhoods!$A:$A,0),MATCH(Places!I$1,Neighborhoods!$1:$1,0))</f>
        <v>Manhattan</v>
      </c>
      <c r="J350" s="17" t="str">
        <f>INDEX(Neighborhoods!$A:$C,MATCH(Places!$H350,Neighborhoods!$A:$A,0),MATCH(Places!J$1,Neighborhoods!$1:$1,0))</f>
        <v>Upper West Side</v>
      </c>
      <c r="K350" s="17" t="s">
        <v>11822</v>
      </c>
      <c r="L350" s="17" t="str">
        <f t="shared" si="20"/>
        <v>No</v>
      </c>
      <c r="M350" s="17">
        <v>4</v>
      </c>
      <c r="N350" s="17" t="str" cm="1">
        <f t="array" ref="N350">_xlfn.IFS(M350&lt;=2,"Small",M350&lt;=5,"Medium",M350&gt;5,"Large")</f>
        <v>Medium</v>
      </c>
      <c r="O350" s="65">
        <v>350</v>
      </c>
      <c r="P350" s="87">
        <f t="shared" si="21"/>
        <v>0.04</v>
      </c>
      <c r="Q350" s="68">
        <v>4.8</v>
      </c>
      <c r="R350" s="68" t="str" cm="1">
        <f t="array" ref="R350">_xlfn.SWITCH(ROUND(Q350,0),5,"Excellent",4,"Good",3,"Ok","Bad")</f>
        <v>Excellent</v>
      </c>
      <c r="S350" s="17">
        <v>10</v>
      </c>
      <c r="T350" s="17" t="str">
        <f t="shared" si="22"/>
        <v>No</v>
      </c>
      <c r="U350" s="82">
        <v>41343</v>
      </c>
      <c r="V350" s="82">
        <v>43667</v>
      </c>
      <c r="W350" s="17">
        <v>338</v>
      </c>
      <c r="X350" s="17" t="str">
        <f t="shared" si="23"/>
        <v>Active</v>
      </c>
      <c r="Y350" s="17" t="s">
        <v>15615</v>
      </c>
      <c r="Z350" s="17"/>
    </row>
    <row r="351" spans="1:26" x14ac:dyDescent="0.25">
      <c r="A351">
        <v>350</v>
      </c>
      <c r="B351" s="17" t="s">
        <v>277</v>
      </c>
      <c r="C351" s="17">
        <v>884</v>
      </c>
      <c r="D351" s="17" t="str">
        <f>INDEX(Hosts!$A:$O,MATCH(Places!$C351,Hosts!$A:$A,0),MATCH(Places!D$1,Hosts!$1:$1,0))</f>
        <v>Within a day</v>
      </c>
      <c r="E351" s="87">
        <f>INDEX(Hosts!$A:$O,MATCH(Places!$C351,Hosts!$A:$A,0),MATCH(Places!E$1,Hosts!$1:$1,0))</f>
        <v>0.6</v>
      </c>
      <c r="F351" s="87">
        <f>INDEX(Hosts!$A:$O,MATCH(Places!$C351,Hosts!$A:$A,0),MATCH(Places!F$1,Hosts!$1:$1,0))</f>
        <v>0.48</v>
      </c>
      <c r="G351" s="17" t="str">
        <f>INDEX(Hosts!$A:$O,MATCH(Places!$C351,Hosts!$A:$A,0),MATCH(Places!G$1,Hosts!$1:$1,0))</f>
        <v>No</v>
      </c>
      <c r="H351" s="17">
        <v>14</v>
      </c>
      <c r="I351" s="17" t="str">
        <f>INDEX(Neighborhoods!$A:$C,MATCH(Places!$H351,Neighborhoods!$A:$A,0),MATCH(Places!I$1,Neighborhoods!$1:$1,0))</f>
        <v>Manhattan</v>
      </c>
      <c r="J351" s="17" t="str">
        <f>INDEX(Neighborhoods!$A:$C,MATCH(Places!$H351,Neighborhoods!$A:$A,0),MATCH(Places!J$1,Neighborhoods!$1:$1,0))</f>
        <v>East Harlem</v>
      </c>
      <c r="K351" s="17" t="s">
        <v>11822</v>
      </c>
      <c r="L351" s="17" t="str">
        <f t="shared" si="20"/>
        <v>No</v>
      </c>
      <c r="M351" s="17">
        <v>2</v>
      </c>
      <c r="N351" s="17" t="str" cm="1">
        <f t="array" ref="N351">_xlfn.IFS(M351&lt;=2,"Small",M351&lt;=5,"Medium",M351&gt;5,"Large")</f>
        <v>Small</v>
      </c>
      <c r="O351" s="65">
        <v>70</v>
      </c>
      <c r="P351" s="87">
        <f t="shared" si="21"/>
        <v>0.03</v>
      </c>
      <c r="Q351" s="68">
        <v>4.68</v>
      </c>
      <c r="R351" s="68" t="str" cm="1">
        <f t="array" ref="R351">_xlfn.SWITCH(ROUND(Q351,0),5,"Excellent",4,"Good",3,"Ok","Bad")</f>
        <v>Excellent</v>
      </c>
      <c r="S351" s="17">
        <v>25</v>
      </c>
      <c r="T351" s="17" t="str">
        <f t="shared" si="22"/>
        <v>No</v>
      </c>
      <c r="U351" s="82">
        <v>41229</v>
      </c>
      <c r="V351" s="82">
        <v>43910</v>
      </c>
      <c r="W351" s="17">
        <v>350</v>
      </c>
      <c r="X351" s="17" t="str">
        <f t="shared" si="23"/>
        <v>Active</v>
      </c>
      <c r="Y351" s="17" t="s">
        <v>15615</v>
      </c>
      <c r="Z351" s="17"/>
    </row>
    <row r="352" spans="1:26" x14ac:dyDescent="0.25">
      <c r="A352">
        <v>351</v>
      </c>
      <c r="B352" s="17" t="s">
        <v>278</v>
      </c>
      <c r="C352" s="17">
        <v>796</v>
      </c>
      <c r="D352" s="17" t="str">
        <f>INDEX(Hosts!$A:$O,MATCH(Places!$C352,Hosts!$A:$A,0),MATCH(Places!D$1,Hosts!$1:$1,0))</f>
        <v>Within a day</v>
      </c>
      <c r="E352" s="87">
        <f>INDEX(Hosts!$A:$O,MATCH(Places!$C352,Hosts!$A:$A,0),MATCH(Places!E$1,Hosts!$1:$1,0))</f>
        <v>1</v>
      </c>
      <c r="F352" s="87">
        <f>INDEX(Hosts!$A:$O,MATCH(Places!$C352,Hosts!$A:$A,0),MATCH(Places!F$1,Hosts!$1:$1,0))</f>
        <v>0.78</v>
      </c>
      <c r="G352" s="17" t="str">
        <f>INDEX(Hosts!$A:$O,MATCH(Places!$C352,Hosts!$A:$A,0),MATCH(Places!G$1,Hosts!$1:$1,0))</f>
        <v>No</v>
      </c>
      <c r="H352" s="17">
        <v>9</v>
      </c>
      <c r="I352" s="17" t="str">
        <f>INDEX(Neighborhoods!$A:$C,MATCH(Places!$H352,Neighborhoods!$A:$A,0),MATCH(Places!I$1,Neighborhoods!$1:$1,0))</f>
        <v>Brooklyn</v>
      </c>
      <c r="J352" s="17" t="str">
        <f>INDEX(Neighborhoods!$A:$C,MATCH(Places!$H352,Neighborhoods!$A:$A,0),MATCH(Places!J$1,Neighborhoods!$1:$1,0))</f>
        <v>Crown Heights</v>
      </c>
      <c r="K352" s="17" t="s">
        <v>11822</v>
      </c>
      <c r="L352" s="17" t="str">
        <f t="shared" si="20"/>
        <v>No</v>
      </c>
      <c r="M352" s="17">
        <v>6</v>
      </c>
      <c r="N352" s="17" t="str" cm="1">
        <f t="array" ref="N352">_xlfn.IFS(M352&lt;=2,"Small",M352&lt;=5,"Medium",M352&gt;5,"Large")</f>
        <v>Large</v>
      </c>
      <c r="O352" s="65">
        <v>89</v>
      </c>
      <c r="P352" s="87">
        <f t="shared" si="21"/>
        <v>0.03</v>
      </c>
      <c r="Q352" s="68">
        <v>4.5</v>
      </c>
      <c r="R352" s="68" t="str" cm="1">
        <f t="array" ref="R352">_xlfn.SWITCH(ROUND(Q352,0),5,"Excellent",4,"Good",3,"Ok","Bad")</f>
        <v>Excellent</v>
      </c>
      <c r="S352" s="17">
        <v>119</v>
      </c>
      <c r="T352" s="17" t="str">
        <f t="shared" si="22"/>
        <v>No</v>
      </c>
      <c r="U352" s="82">
        <v>41226</v>
      </c>
      <c r="V352" s="82">
        <v>43833</v>
      </c>
      <c r="W352" s="17">
        <v>157</v>
      </c>
      <c r="X352" s="17" t="str">
        <f t="shared" si="23"/>
        <v>Active</v>
      </c>
      <c r="Y352" s="17" t="s">
        <v>15615</v>
      </c>
      <c r="Z352" s="17"/>
    </row>
    <row r="353" spans="1:26" x14ac:dyDescent="0.25">
      <c r="A353">
        <v>352</v>
      </c>
      <c r="B353" s="17" t="s">
        <v>279</v>
      </c>
      <c r="C353" s="17">
        <v>886</v>
      </c>
      <c r="D353" s="17" t="str">
        <f>INDEX(Hosts!$A:$O,MATCH(Places!$C353,Hosts!$A:$A,0),MATCH(Places!D$1,Hosts!$1:$1,0))</f>
        <v>Within a day</v>
      </c>
      <c r="E353" s="87">
        <f>INDEX(Hosts!$A:$O,MATCH(Places!$C353,Hosts!$A:$A,0),MATCH(Places!E$1,Hosts!$1:$1,0))</f>
        <v>0.5</v>
      </c>
      <c r="F353" s="87">
        <f>INDEX(Hosts!$A:$O,MATCH(Places!$C353,Hosts!$A:$A,0),MATCH(Places!F$1,Hosts!$1:$1,0))</f>
        <v>0</v>
      </c>
      <c r="G353" s="17" t="str">
        <f>INDEX(Hosts!$A:$O,MATCH(Places!$C353,Hosts!$A:$A,0),MATCH(Places!G$1,Hosts!$1:$1,0))</f>
        <v>No</v>
      </c>
      <c r="H353" s="17">
        <v>12</v>
      </c>
      <c r="I353" s="17" t="str">
        <f>INDEX(Neighborhoods!$A:$C,MATCH(Places!$H353,Neighborhoods!$A:$A,0),MATCH(Places!I$1,Neighborhoods!$1:$1,0))</f>
        <v>Brooklyn</v>
      </c>
      <c r="J353" s="17" t="str">
        <f>INDEX(Neighborhoods!$A:$C,MATCH(Places!$H353,Neighborhoods!$A:$A,0),MATCH(Places!J$1,Neighborhoods!$1:$1,0))</f>
        <v>Williamsburg</v>
      </c>
      <c r="K353" s="17" t="s">
        <v>11822</v>
      </c>
      <c r="L353" s="17" t="str">
        <f t="shared" si="20"/>
        <v>No</v>
      </c>
      <c r="M353" s="17">
        <v>2</v>
      </c>
      <c r="N353" s="17" t="str" cm="1">
        <f t="array" ref="N353">_xlfn.IFS(M353&lt;=2,"Small",M353&lt;=5,"Medium",M353&gt;5,"Large")</f>
        <v>Small</v>
      </c>
      <c r="O353" s="65">
        <v>100</v>
      </c>
      <c r="P353" s="87">
        <f t="shared" si="21"/>
        <v>0.03</v>
      </c>
      <c r="Q353" s="68">
        <v>5</v>
      </c>
      <c r="R353" s="68" t="str" cm="1">
        <f t="array" ref="R353">_xlfn.SWITCH(ROUND(Q353,0),5,"Excellent",4,"Good",3,"Ok","Bad")</f>
        <v>Excellent</v>
      </c>
      <c r="S353" s="17">
        <v>4</v>
      </c>
      <c r="T353" s="17" t="str">
        <f t="shared" si="22"/>
        <v>No</v>
      </c>
      <c r="U353" s="82">
        <v>41345</v>
      </c>
      <c r="V353" s="82">
        <v>41521</v>
      </c>
      <c r="W353" s="17">
        <v>207</v>
      </c>
      <c r="X353" s="17" t="str">
        <f t="shared" si="23"/>
        <v>Active</v>
      </c>
      <c r="Y353" s="17" t="s">
        <v>15615</v>
      </c>
      <c r="Z353" s="17"/>
    </row>
    <row r="354" spans="1:26" x14ac:dyDescent="0.25">
      <c r="A354">
        <v>353</v>
      </c>
      <c r="B354" s="17" t="s">
        <v>280</v>
      </c>
      <c r="C354" s="17">
        <v>569</v>
      </c>
      <c r="D354" s="17" t="str">
        <f>INDEX(Hosts!$A:$O,MATCH(Places!$C354,Hosts!$A:$A,0),MATCH(Places!D$1,Hosts!$1:$1,0))</f>
        <v>Within an hour</v>
      </c>
      <c r="E354" s="87">
        <f>INDEX(Hosts!$A:$O,MATCH(Places!$C354,Hosts!$A:$A,0),MATCH(Places!E$1,Hosts!$1:$1,0))</f>
        <v>1</v>
      </c>
      <c r="F354" s="87">
        <f>INDEX(Hosts!$A:$O,MATCH(Places!$C354,Hosts!$A:$A,0),MATCH(Places!F$1,Hosts!$1:$1,0))</f>
        <v>0.91</v>
      </c>
      <c r="G354" s="17" t="str">
        <f>INDEX(Hosts!$A:$O,MATCH(Places!$C354,Hosts!$A:$A,0),MATCH(Places!G$1,Hosts!$1:$1,0))</f>
        <v>Yes</v>
      </c>
      <c r="H354" s="17">
        <v>8</v>
      </c>
      <c r="I354" s="17" t="str">
        <f>INDEX(Neighborhoods!$A:$C,MATCH(Places!$H354,Neighborhoods!$A:$A,0),MATCH(Places!I$1,Neighborhoods!$1:$1,0))</f>
        <v>Brooklyn</v>
      </c>
      <c r="J354" s="17" t="str">
        <f>INDEX(Neighborhoods!$A:$C,MATCH(Places!$H354,Neighborhoods!$A:$A,0),MATCH(Places!J$1,Neighborhoods!$1:$1,0))</f>
        <v>Bushwick</v>
      </c>
      <c r="K354" s="17" t="s">
        <v>1</v>
      </c>
      <c r="L354" s="17" t="str">
        <f t="shared" si="20"/>
        <v>Yes</v>
      </c>
      <c r="M354" s="17">
        <v>1</v>
      </c>
      <c r="N354" s="17" t="str" cm="1">
        <f t="array" ref="N354">_xlfn.IFS(M354&lt;=2,"Small",M354&lt;=5,"Medium",M354&gt;5,"Large")</f>
        <v>Small</v>
      </c>
      <c r="O354" s="65">
        <v>35</v>
      </c>
      <c r="P354" s="87">
        <f t="shared" si="21"/>
        <v>0.03</v>
      </c>
      <c r="Q354" s="68">
        <v>4.84</v>
      </c>
      <c r="R354" s="68" t="str" cm="1">
        <f t="array" ref="R354">_xlfn.SWITCH(ROUND(Q354,0),5,"Excellent",4,"Good",3,"Ok","Bad")</f>
        <v>Excellent</v>
      </c>
      <c r="S354" s="17">
        <v>92</v>
      </c>
      <c r="T354" s="17" t="str">
        <f t="shared" si="22"/>
        <v>No</v>
      </c>
      <c r="U354" s="82">
        <v>41234</v>
      </c>
      <c r="V354" s="82">
        <v>44042</v>
      </c>
      <c r="W354" s="17">
        <v>351</v>
      </c>
      <c r="X354" s="17" t="str">
        <f t="shared" si="23"/>
        <v>Active</v>
      </c>
      <c r="Y354" s="17" t="s">
        <v>15615</v>
      </c>
      <c r="Z354" s="17"/>
    </row>
    <row r="355" spans="1:26" x14ac:dyDescent="0.25">
      <c r="A355">
        <v>354</v>
      </c>
      <c r="B355" s="17" t="s">
        <v>281</v>
      </c>
      <c r="C355" s="17">
        <v>678</v>
      </c>
      <c r="D355" s="17" t="str">
        <f>INDEX(Hosts!$A:$O,MATCH(Places!$C355,Hosts!$A:$A,0),MATCH(Places!D$1,Hosts!$1:$1,0))</f>
        <v>Within a few hours</v>
      </c>
      <c r="E355" s="87">
        <f>INDEX(Hosts!$A:$O,MATCH(Places!$C355,Hosts!$A:$A,0),MATCH(Places!E$1,Hosts!$1:$1,0))</f>
        <v>1</v>
      </c>
      <c r="F355" s="87">
        <f>INDEX(Hosts!$A:$O,MATCH(Places!$C355,Hosts!$A:$A,0),MATCH(Places!F$1,Hosts!$1:$1,0))</f>
        <v>0.89</v>
      </c>
      <c r="G355" s="17" t="str">
        <f>INDEX(Hosts!$A:$O,MATCH(Places!$C355,Hosts!$A:$A,0),MATCH(Places!G$1,Hosts!$1:$1,0))</f>
        <v>No</v>
      </c>
      <c r="H355" s="17">
        <v>17</v>
      </c>
      <c r="I355" s="17" t="str">
        <f>INDEX(Neighborhoods!$A:$C,MATCH(Places!$H355,Neighborhoods!$A:$A,0),MATCH(Places!I$1,Neighborhoods!$1:$1,0))</f>
        <v>Manhattan</v>
      </c>
      <c r="J355" s="17" t="str">
        <f>INDEX(Neighborhoods!$A:$C,MATCH(Places!$H355,Neighborhoods!$A:$A,0),MATCH(Places!J$1,Neighborhoods!$1:$1,0))</f>
        <v>Hell's Kitchen</v>
      </c>
      <c r="K355" s="17" t="s">
        <v>11822</v>
      </c>
      <c r="L355" s="17" t="str">
        <f t="shared" si="20"/>
        <v>No</v>
      </c>
      <c r="M355" s="17">
        <v>2</v>
      </c>
      <c r="N355" s="17" t="str" cm="1">
        <f t="array" ref="N355">_xlfn.IFS(M355&lt;=2,"Small",M355&lt;=5,"Medium",M355&gt;5,"Large")</f>
        <v>Small</v>
      </c>
      <c r="O355" s="65">
        <v>165</v>
      </c>
      <c r="P355" s="87">
        <f t="shared" si="21"/>
        <v>0.03</v>
      </c>
      <c r="Q355" s="68">
        <v>4.9000000000000004</v>
      </c>
      <c r="R355" s="68" t="str" cm="1">
        <f t="array" ref="R355">_xlfn.SWITCH(ROUND(Q355,0),5,"Excellent",4,"Good",3,"Ok","Bad")</f>
        <v>Excellent</v>
      </c>
      <c r="S355" s="17">
        <v>304</v>
      </c>
      <c r="T355" s="17" t="str">
        <f t="shared" si="22"/>
        <v>Yes</v>
      </c>
      <c r="U355" s="82">
        <v>41249</v>
      </c>
      <c r="V355" s="82">
        <v>43903</v>
      </c>
      <c r="W355" s="17">
        <v>0</v>
      </c>
      <c r="X355" s="17" t="str">
        <f t="shared" si="23"/>
        <v>Inactive</v>
      </c>
      <c r="Y355" s="17" t="s">
        <v>15615</v>
      </c>
      <c r="Z355" s="17"/>
    </row>
    <row r="356" spans="1:26" x14ac:dyDescent="0.25">
      <c r="A356">
        <v>355</v>
      </c>
      <c r="B356" s="17" t="s">
        <v>282</v>
      </c>
      <c r="C356" s="17">
        <v>893</v>
      </c>
      <c r="D356" s="17" t="str">
        <f>INDEX(Hosts!$A:$O,MATCH(Places!$C356,Hosts!$A:$A,0),MATCH(Places!D$1,Hosts!$1:$1,0))</f>
        <v>Within an hour</v>
      </c>
      <c r="E356" s="87">
        <f>INDEX(Hosts!$A:$O,MATCH(Places!$C356,Hosts!$A:$A,0),MATCH(Places!E$1,Hosts!$1:$1,0))</f>
        <v>1</v>
      </c>
      <c r="F356" s="87">
        <f>INDEX(Hosts!$A:$O,MATCH(Places!$C356,Hosts!$A:$A,0),MATCH(Places!F$1,Hosts!$1:$1,0))</f>
        <v>0.38</v>
      </c>
      <c r="G356" s="17" t="str">
        <f>INDEX(Hosts!$A:$O,MATCH(Places!$C356,Hosts!$A:$A,0),MATCH(Places!G$1,Hosts!$1:$1,0))</f>
        <v>No</v>
      </c>
      <c r="H356" s="17">
        <v>14</v>
      </c>
      <c r="I356" s="17" t="str">
        <f>INDEX(Neighborhoods!$A:$C,MATCH(Places!$H356,Neighborhoods!$A:$A,0),MATCH(Places!I$1,Neighborhoods!$1:$1,0))</f>
        <v>Manhattan</v>
      </c>
      <c r="J356" s="17" t="str">
        <f>INDEX(Neighborhoods!$A:$C,MATCH(Places!$H356,Neighborhoods!$A:$A,0),MATCH(Places!J$1,Neighborhoods!$1:$1,0))</f>
        <v>East Harlem</v>
      </c>
      <c r="K356" s="17" t="s">
        <v>11822</v>
      </c>
      <c r="L356" s="17" t="str">
        <f t="shared" si="20"/>
        <v>No</v>
      </c>
      <c r="M356" s="17">
        <v>3</v>
      </c>
      <c r="N356" s="17" t="str" cm="1">
        <f t="array" ref="N356">_xlfn.IFS(M356&lt;=2,"Small",M356&lt;=5,"Medium",M356&gt;5,"Large")</f>
        <v>Medium</v>
      </c>
      <c r="O356" s="65">
        <v>102</v>
      </c>
      <c r="P356" s="87">
        <f t="shared" si="21"/>
        <v>0.03</v>
      </c>
      <c r="Q356" s="68">
        <v>4.72</v>
      </c>
      <c r="R356" s="68" t="str" cm="1">
        <f t="array" ref="R356">_xlfn.SWITCH(ROUND(Q356,0),5,"Excellent",4,"Good",3,"Ok","Bad")</f>
        <v>Excellent</v>
      </c>
      <c r="S356" s="17">
        <v>29</v>
      </c>
      <c r="T356" s="17" t="str">
        <f t="shared" si="22"/>
        <v>No</v>
      </c>
      <c r="U356" s="82">
        <v>41520</v>
      </c>
      <c r="V356" s="82">
        <v>43831</v>
      </c>
      <c r="W356" s="17">
        <v>240</v>
      </c>
      <c r="X356" s="17" t="str">
        <f t="shared" si="23"/>
        <v>Active</v>
      </c>
      <c r="Y356" s="17" t="s">
        <v>15615</v>
      </c>
      <c r="Z356" s="17"/>
    </row>
    <row r="357" spans="1:26" x14ac:dyDescent="0.25">
      <c r="A357">
        <v>356</v>
      </c>
      <c r="B357" s="17" t="s">
        <v>283</v>
      </c>
      <c r="C357" s="17">
        <v>842</v>
      </c>
      <c r="D357" s="17" t="str">
        <f>INDEX(Hosts!$A:$O,MATCH(Places!$C357,Hosts!$A:$A,0),MATCH(Places!D$1,Hosts!$1:$1,0))</f>
        <v>Within an hour</v>
      </c>
      <c r="E357" s="87">
        <f>INDEX(Hosts!$A:$O,MATCH(Places!$C357,Hosts!$A:$A,0),MATCH(Places!E$1,Hosts!$1:$1,0))</f>
        <v>0.96</v>
      </c>
      <c r="F357" s="87">
        <f>INDEX(Hosts!$A:$O,MATCH(Places!$C357,Hosts!$A:$A,0),MATCH(Places!F$1,Hosts!$1:$1,0))</f>
        <v>0.99</v>
      </c>
      <c r="G357" s="17" t="str">
        <f>INDEX(Hosts!$A:$O,MATCH(Places!$C357,Hosts!$A:$A,0),MATCH(Places!G$1,Hosts!$1:$1,0))</f>
        <v>No</v>
      </c>
      <c r="H357" s="17">
        <v>1</v>
      </c>
      <c r="I357" s="17" t="str">
        <f>INDEX(Neighborhoods!$A:$C,MATCH(Places!$H357,Neighborhoods!$A:$A,0),MATCH(Places!I$1,Neighborhoods!$1:$1,0))</f>
        <v>Bronx</v>
      </c>
      <c r="J357" s="17" t="str">
        <f>INDEX(Neighborhoods!$A:$C,MATCH(Places!$H357,Neighborhoods!$A:$A,0),MATCH(Places!J$1,Neighborhoods!$1:$1,0))</f>
        <v>Allerton</v>
      </c>
      <c r="K357" s="17" t="s">
        <v>1</v>
      </c>
      <c r="L357" s="17" t="str">
        <f t="shared" si="20"/>
        <v>Yes</v>
      </c>
      <c r="M357" s="17">
        <v>3</v>
      </c>
      <c r="N357" s="17" t="str" cm="1">
        <f t="array" ref="N357">_xlfn.IFS(M357&lt;=2,"Small",M357&lt;=5,"Medium",M357&gt;5,"Large")</f>
        <v>Medium</v>
      </c>
      <c r="O357" s="65">
        <v>48</v>
      </c>
      <c r="P357" s="87">
        <f t="shared" si="21"/>
        <v>0.03</v>
      </c>
      <c r="Q357" s="68">
        <v>4.49</v>
      </c>
      <c r="R357" s="68" t="str" cm="1">
        <f t="array" ref="R357">_xlfn.SWITCH(ROUND(Q357,0),5,"Excellent",4,"Good",3,"Ok","Bad")</f>
        <v>Good</v>
      </c>
      <c r="S357" s="17">
        <v>214</v>
      </c>
      <c r="T357" s="17" t="str">
        <f t="shared" si="22"/>
        <v>No</v>
      </c>
      <c r="U357" s="82">
        <v>41255</v>
      </c>
      <c r="V357" s="82">
        <v>43845</v>
      </c>
      <c r="W357" s="17">
        <v>336</v>
      </c>
      <c r="X357" s="17" t="str">
        <f t="shared" si="23"/>
        <v>Active</v>
      </c>
      <c r="Y357" s="17" t="s">
        <v>15616</v>
      </c>
      <c r="Z357" s="17"/>
    </row>
    <row r="358" spans="1:26" x14ac:dyDescent="0.25">
      <c r="A358">
        <v>357</v>
      </c>
      <c r="B358" s="17" t="s">
        <v>13891</v>
      </c>
      <c r="C358" s="17">
        <v>512</v>
      </c>
      <c r="D358" s="17" t="str">
        <f>INDEX(Hosts!$A:$O,MATCH(Places!$C358,Hosts!$A:$A,0),MATCH(Places!D$1,Hosts!$1:$1,0))</f>
        <v>Within an hour</v>
      </c>
      <c r="E358" s="87">
        <f>INDEX(Hosts!$A:$O,MATCH(Places!$C358,Hosts!$A:$A,0),MATCH(Places!E$1,Hosts!$1:$1,0))</f>
        <v>1</v>
      </c>
      <c r="F358" s="87">
        <f>INDEX(Hosts!$A:$O,MATCH(Places!$C358,Hosts!$A:$A,0),MATCH(Places!F$1,Hosts!$1:$1,0))</f>
        <v>1</v>
      </c>
      <c r="G358" s="17" t="str">
        <f>INDEX(Hosts!$A:$O,MATCH(Places!$C358,Hosts!$A:$A,0),MATCH(Places!G$1,Hosts!$1:$1,0))</f>
        <v>No</v>
      </c>
      <c r="H358" s="17">
        <v>12</v>
      </c>
      <c r="I358" s="17" t="str">
        <f>INDEX(Neighborhoods!$A:$C,MATCH(Places!$H358,Neighborhoods!$A:$A,0),MATCH(Places!I$1,Neighborhoods!$1:$1,0))</f>
        <v>Brooklyn</v>
      </c>
      <c r="J358" s="17" t="str">
        <f>INDEX(Neighborhoods!$A:$C,MATCH(Places!$H358,Neighborhoods!$A:$A,0),MATCH(Places!J$1,Neighborhoods!$1:$1,0))</f>
        <v>Williamsburg</v>
      </c>
      <c r="K358" s="17" t="s">
        <v>11822</v>
      </c>
      <c r="L358" s="17" t="str">
        <f t="shared" si="20"/>
        <v>No</v>
      </c>
      <c r="M358" s="17">
        <v>4</v>
      </c>
      <c r="N358" s="17" t="str" cm="1">
        <f t="array" ref="N358">_xlfn.IFS(M358&lt;=2,"Small",M358&lt;=5,"Medium",M358&gt;5,"Large")</f>
        <v>Medium</v>
      </c>
      <c r="O358" s="65">
        <v>65</v>
      </c>
      <c r="P358" s="87">
        <f t="shared" si="21"/>
        <v>0.03</v>
      </c>
      <c r="Q358" s="68">
        <v>4.76</v>
      </c>
      <c r="R358" s="68" t="str" cm="1">
        <f t="array" ref="R358">_xlfn.SWITCH(ROUND(Q358,0),5,"Excellent",4,"Good",3,"Ok","Bad")</f>
        <v>Excellent</v>
      </c>
      <c r="S358" s="17">
        <v>17</v>
      </c>
      <c r="T358" s="17" t="str">
        <f t="shared" si="22"/>
        <v>No</v>
      </c>
      <c r="U358" s="82">
        <v>41277</v>
      </c>
      <c r="V358" s="82">
        <v>44059</v>
      </c>
      <c r="W358" s="17">
        <v>76</v>
      </c>
      <c r="X358" s="17" t="str">
        <f t="shared" si="23"/>
        <v>Active</v>
      </c>
      <c r="Y358" s="17" t="s">
        <v>15616</v>
      </c>
      <c r="Z358" s="17"/>
    </row>
    <row r="359" spans="1:26" x14ac:dyDescent="0.25">
      <c r="A359">
        <v>358</v>
      </c>
      <c r="B359" s="17" t="s">
        <v>284</v>
      </c>
      <c r="C359" s="17">
        <v>894</v>
      </c>
      <c r="D359" s="17" t="str">
        <f>INDEX(Hosts!$A:$O,MATCH(Places!$C359,Hosts!$A:$A,0),MATCH(Places!D$1,Hosts!$1:$1,0))</f>
        <v>Within a day</v>
      </c>
      <c r="E359" s="87">
        <f>INDEX(Hosts!$A:$O,MATCH(Places!$C359,Hosts!$A:$A,0),MATCH(Places!E$1,Hosts!$1:$1,0))</f>
        <v>1</v>
      </c>
      <c r="F359" s="87">
        <f>INDEX(Hosts!$A:$O,MATCH(Places!$C359,Hosts!$A:$A,0),MATCH(Places!F$1,Hosts!$1:$1,0))</f>
        <v>0.89</v>
      </c>
      <c r="G359" s="17" t="str">
        <f>INDEX(Hosts!$A:$O,MATCH(Places!$C359,Hosts!$A:$A,0),MATCH(Places!G$1,Hosts!$1:$1,0))</f>
        <v>Yes</v>
      </c>
      <c r="H359" s="17">
        <v>19</v>
      </c>
      <c r="I359" s="17" t="str">
        <f>INDEX(Neighborhoods!$A:$C,MATCH(Places!$H359,Neighborhoods!$A:$A,0),MATCH(Places!I$1,Neighborhoods!$1:$1,0))</f>
        <v>Manhattan</v>
      </c>
      <c r="J359" s="17" t="str">
        <f>INDEX(Neighborhoods!$A:$C,MATCH(Places!$H359,Neighborhoods!$A:$A,0),MATCH(Places!J$1,Neighborhoods!$1:$1,0))</f>
        <v>Upper East Side</v>
      </c>
      <c r="K359" s="17" t="s">
        <v>1</v>
      </c>
      <c r="L359" s="17" t="str">
        <f t="shared" si="20"/>
        <v>Yes</v>
      </c>
      <c r="M359" s="17">
        <v>2</v>
      </c>
      <c r="N359" s="17" t="str" cm="1">
        <f t="array" ref="N359">_xlfn.IFS(M359&lt;=2,"Small",M359&lt;=5,"Medium",M359&gt;5,"Large")</f>
        <v>Small</v>
      </c>
      <c r="O359" s="65">
        <v>75</v>
      </c>
      <c r="P359" s="87">
        <f t="shared" si="21"/>
        <v>0.03</v>
      </c>
      <c r="Q359" s="68">
        <v>4.97</v>
      </c>
      <c r="R359" s="68" t="str" cm="1">
        <f t="array" ref="R359">_xlfn.SWITCH(ROUND(Q359,0),5,"Excellent",4,"Good",3,"Ok","Bad")</f>
        <v>Excellent</v>
      </c>
      <c r="S359" s="17">
        <v>154</v>
      </c>
      <c r="T359" s="17" t="str">
        <f t="shared" si="22"/>
        <v>Yes</v>
      </c>
      <c r="U359" s="82">
        <v>41647</v>
      </c>
      <c r="V359" s="82">
        <v>43821</v>
      </c>
      <c r="W359" s="17">
        <v>362</v>
      </c>
      <c r="X359" s="17" t="str">
        <f t="shared" si="23"/>
        <v>Active</v>
      </c>
      <c r="Y359" s="17" t="s">
        <v>15615</v>
      </c>
      <c r="Z359" s="17"/>
    </row>
    <row r="360" spans="1:26" x14ac:dyDescent="0.25">
      <c r="A360">
        <v>359</v>
      </c>
      <c r="B360" s="17" t="s">
        <v>15166</v>
      </c>
      <c r="C360" s="17">
        <v>895</v>
      </c>
      <c r="D360" s="17" t="str">
        <f>INDEX(Hosts!$A:$O,MATCH(Places!$C360,Hosts!$A:$A,0),MATCH(Places!D$1,Hosts!$1:$1,0))</f>
        <v>Within an hour</v>
      </c>
      <c r="E360" s="87">
        <f>INDEX(Hosts!$A:$O,MATCH(Places!$C360,Hosts!$A:$A,0),MATCH(Places!E$1,Hosts!$1:$1,0))</f>
        <v>1</v>
      </c>
      <c r="F360" s="87">
        <f>INDEX(Hosts!$A:$O,MATCH(Places!$C360,Hosts!$A:$A,0),MATCH(Places!F$1,Hosts!$1:$1,0))</f>
        <v>0.91</v>
      </c>
      <c r="G360" s="17" t="str">
        <f>INDEX(Hosts!$A:$O,MATCH(Places!$C360,Hosts!$A:$A,0),MATCH(Places!G$1,Hosts!$1:$1,0))</f>
        <v>Yes</v>
      </c>
      <c r="H360" s="17">
        <v>16</v>
      </c>
      <c r="I360" s="17" t="str">
        <f>INDEX(Neighborhoods!$A:$C,MATCH(Places!$H360,Neighborhoods!$A:$A,0),MATCH(Places!I$1,Neighborhoods!$1:$1,0))</f>
        <v>Manhattan</v>
      </c>
      <c r="J360" s="17" t="str">
        <f>INDEX(Neighborhoods!$A:$C,MATCH(Places!$H360,Neighborhoods!$A:$A,0),MATCH(Places!J$1,Neighborhoods!$1:$1,0))</f>
        <v>Harlem</v>
      </c>
      <c r="K360" s="17" t="s">
        <v>11822</v>
      </c>
      <c r="L360" s="17" t="str">
        <f t="shared" si="20"/>
        <v>No</v>
      </c>
      <c r="M360" s="17">
        <v>5</v>
      </c>
      <c r="N360" s="17" t="str" cm="1">
        <f t="array" ref="N360">_xlfn.IFS(M360&lt;=2,"Small",M360&lt;=5,"Medium",M360&gt;5,"Large")</f>
        <v>Medium</v>
      </c>
      <c r="O360" s="65">
        <v>121</v>
      </c>
      <c r="P360" s="87">
        <f t="shared" si="21"/>
        <v>0.03</v>
      </c>
      <c r="Q360" s="68">
        <v>4.91</v>
      </c>
      <c r="R360" s="68" t="str" cm="1">
        <f t="array" ref="R360">_xlfn.SWITCH(ROUND(Q360,0),5,"Excellent",4,"Good",3,"Ok","Bad")</f>
        <v>Excellent</v>
      </c>
      <c r="S360" s="17">
        <v>114</v>
      </c>
      <c r="T360" s="17" t="str">
        <f t="shared" si="22"/>
        <v>Yes</v>
      </c>
      <c r="U360" s="82">
        <v>41322</v>
      </c>
      <c r="V360" s="82">
        <v>44044</v>
      </c>
      <c r="W360" s="17">
        <v>235</v>
      </c>
      <c r="X360" s="17" t="str">
        <f t="shared" si="23"/>
        <v>Active</v>
      </c>
      <c r="Y360" s="17" t="s">
        <v>15615</v>
      </c>
      <c r="Z360" s="17"/>
    </row>
    <row r="361" spans="1:26" x14ac:dyDescent="0.25">
      <c r="A361">
        <v>360</v>
      </c>
      <c r="B361" s="17" t="s">
        <v>285</v>
      </c>
      <c r="C361" s="17">
        <v>804</v>
      </c>
      <c r="D361" s="17" t="str">
        <f>INDEX(Hosts!$A:$O,MATCH(Places!$C361,Hosts!$A:$A,0),MATCH(Places!D$1,Hosts!$1:$1,0))</f>
        <v>Within a few hours</v>
      </c>
      <c r="E361" s="87">
        <f>INDEX(Hosts!$A:$O,MATCH(Places!$C361,Hosts!$A:$A,0),MATCH(Places!E$1,Hosts!$1:$1,0))</f>
        <v>1</v>
      </c>
      <c r="F361" s="87">
        <f>INDEX(Hosts!$A:$O,MATCH(Places!$C361,Hosts!$A:$A,0),MATCH(Places!F$1,Hosts!$1:$1,0))</f>
        <v>0.5</v>
      </c>
      <c r="G361" s="17" t="str">
        <f>INDEX(Hosts!$A:$O,MATCH(Places!$C361,Hosts!$A:$A,0),MATCH(Places!G$1,Hosts!$1:$1,0))</f>
        <v>No</v>
      </c>
      <c r="H361" s="17">
        <v>12</v>
      </c>
      <c r="I361" s="17" t="str">
        <f>INDEX(Neighborhoods!$A:$C,MATCH(Places!$H361,Neighborhoods!$A:$A,0),MATCH(Places!I$1,Neighborhoods!$1:$1,0))</f>
        <v>Brooklyn</v>
      </c>
      <c r="J361" s="17" t="str">
        <f>INDEX(Neighborhoods!$A:$C,MATCH(Places!$H361,Neighborhoods!$A:$A,0),MATCH(Places!J$1,Neighborhoods!$1:$1,0))</f>
        <v>Williamsburg</v>
      </c>
      <c r="K361" s="17" t="s">
        <v>11822</v>
      </c>
      <c r="L361" s="17" t="str">
        <f t="shared" si="20"/>
        <v>No</v>
      </c>
      <c r="M361" s="17">
        <v>6</v>
      </c>
      <c r="N361" s="17" t="str" cm="1">
        <f t="array" ref="N361">_xlfn.IFS(M361&lt;=2,"Small",M361&lt;=5,"Medium",M361&gt;5,"Large")</f>
        <v>Large</v>
      </c>
      <c r="O361" s="65">
        <v>225</v>
      </c>
      <c r="P361" s="87">
        <f t="shared" si="21"/>
        <v>0.04</v>
      </c>
      <c r="Q361" s="68">
        <v>4.8099999999999996</v>
      </c>
      <c r="R361" s="68" t="str" cm="1">
        <f t="array" ref="R361">_xlfn.SWITCH(ROUND(Q361,0),5,"Excellent",4,"Good",3,"Ok","Bad")</f>
        <v>Excellent</v>
      </c>
      <c r="S361" s="17">
        <v>79</v>
      </c>
      <c r="T361" s="17" t="str">
        <f t="shared" si="22"/>
        <v>No</v>
      </c>
      <c r="U361" s="82">
        <v>41393</v>
      </c>
      <c r="V361" s="82">
        <v>43835</v>
      </c>
      <c r="W361" s="17">
        <v>145</v>
      </c>
      <c r="X361" s="17" t="str">
        <f t="shared" si="23"/>
        <v>Active</v>
      </c>
      <c r="Y361" s="17" t="s">
        <v>15615</v>
      </c>
      <c r="Z361" s="17"/>
    </row>
    <row r="362" spans="1:26" x14ac:dyDescent="0.25">
      <c r="A362">
        <v>361</v>
      </c>
      <c r="B362" s="17" t="s">
        <v>15494</v>
      </c>
      <c r="C362" s="17">
        <v>339</v>
      </c>
      <c r="D362" s="17" t="str">
        <f>INDEX(Hosts!$A:$O,MATCH(Places!$C362,Hosts!$A:$A,0),MATCH(Places!D$1,Hosts!$1:$1,0))</f>
        <v>Within an hour</v>
      </c>
      <c r="E362" s="87">
        <f>INDEX(Hosts!$A:$O,MATCH(Places!$C362,Hosts!$A:$A,0),MATCH(Places!E$1,Hosts!$1:$1,0))</f>
        <v>0.9</v>
      </c>
      <c r="F362" s="87">
        <f>INDEX(Hosts!$A:$O,MATCH(Places!$C362,Hosts!$A:$A,0),MATCH(Places!F$1,Hosts!$1:$1,0))</f>
        <v>0.86</v>
      </c>
      <c r="G362" s="17" t="str">
        <f>INDEX(Hosts!$A:$O,MATCH(Places!$C362,Hosts!$A:$A,0),MATCH(Places!G$1,Hosts!$1:$1,0))</f>
        <v>Yes</v>
      </c>
      <c r="H362" s="17">
        <v>12</v>
      </c>
      <c r="I362" s="17" t="str">
        <f>INDEX(Neighborhoods!$A:$C,MATCH(Places!$H362,Neighborhoods!$A:$A,0),MATCH(Places!I$1,Neighborhoods!$1:$1,0))</f>
        <v>Brooklyn</v>
      </c>
      <c r="J362" s="17" t="str">
        <f>INDEX(Neighborhoods!$A:$C,MATCH(Places!$H362,Neighborhoods!$A:$A,0),MATCH(Places!J$1,Neighborhoods!$1:$1,0))</f>
        <v>Williamsburg</v>
      </c>
      <c r="K362" s="17" t="s">
        <v>1</v>
      </c>
      <c r="L362" s="17" t="str">
        <f t="shared" si="20"/>
        <v>Yes</v>
      </c>
      <c r="M362" s="17">
        <v>2</v>
      </c>
      <c r="N362" s="17" t="str" cm="1">
        <f t="array" ref="N362">_xlfn.IFS(M362&lt;=2,"Small",M362&lt;=5,"Medium",M362&gt;5,"Large")</f>
        <v>Small</v>
      </c>
      <c r="O362" s="65">
        <v>59</v>
      </c>
      <c r="P362" s="87">
        <f t="shared" si="21"/>
        <v>0.03</v>
      </c>
      <c r="Q362" s="68">
        <v>4.68</v>
      </c>
      <c r="R362" s="68" t="str" cm="1">
        <f t="array" ref="R362">_xlfn.SWITCH(ROUND(Q362,0),5,"Excellent",4,"Good",3,"Ok","Bad")</f>
        <v>Excellent</v>
      </c>
      <c r="S362" s="17">
        <v>40</v>
      </c>
      <c r="T362" s="17" t="str">
        <f t="shared" si="22"/>
        <v>No</v>
      </c>
      <c r="U362" s="82">
        <v>41239</v>
      </c>
      <c r="V362" s="82">
        <v>43281</v>
      </c>
      <c r="W362" s="17">
        <v>362</v>
      </c>
      <c r="X362" s="17" t="str">
        <f t="shared" si="23"/>
        <v>Active</v>
      </c>
      <c r="Y362" s="17" t="s">
        <v>15615</v>
      </c>
      <c r="Z362" s="17"/>
    </row>
    <row r="363" spans="1:26" x14ac:dyDescent="0.25">
      <c r="A363">
        <v>362</v>
      </c>
      <c r="B363" s="17" t="s">
        <v>15103</v>
      </c>
      <c r="C363" s="17">
        <v>637</v>
      </c>
      <c r="D363" s="17" t="str">
        <f>INDEX(Hosts!$A:$O,MATCH(Places!$C363,Hosts!$A:$A,0),MATCH(Places!D$1,Hosts!$1:$1,0))</f>
        <v>Within a few hours</v>
      </c>
      <c r="E363" s="87">
        <f>INDEX(Hosts!$A:$O,MATCH(Places!$C363,Hosts!$A:$A,0),MATCH(Places!E$1,Hosts!$1:$1,0))</f>
        <v>1</v>
      </c>
      <c r="F363" s="87">
        <f>INDEX(Hosts!$A:$O,MATCH(Places!$C363,Hosts!$A:$A,0),MATCH(Places!F$1,Hosts!$1:$1,0))</f>
        <v>0.98</v>
      </c>
      <c r="G363" s="17" t="str">
        <f>INDEX(Hosts!$A:$O,MATCH(Places!$C363,Hosts!$A:$A,0),MATCH(Places!G$1,Hosts!$1:$1,0))</f>
        <v>Yes</v>
      </c>
      <c r="H363" s="17">
        <v>24</v>
      </c>
      <c r="I363" s="17" t="str">
        <f>INDEX(Neighborhoods!$A:$C,MATCH(Places!$H363,Neighborhoods!$A:$A,0),MATCH(Places!I$1,Neighborhoods!$1:$1,0))</f>
        <v>Queens</v>
      </c>
      <c r="J363" s="17" t="str">
        <f>INDEX(Neighborhoods!$A:$C,MATCH(Places!$H363,Neighborhoods!$A:$A,0),MATCH(Places!J$1,Neighborhoods!$1:$1,0))</f>
        <v>Long Island City</v>
      </c>
      <c r="K363" s="17" t="s">
        <v>1</v>
      </c>
      <c r="L363" s="17" t="str">
        <f t="shared" si="20"/>
        <v>Yes</v>
      </c>
      <c r="M363" s="17">
        <v>2</v>
      </c>
      <c r="N363" s="17" t="str" cm="1">
        <f t="array" ref="N363">_xlfn.IFS(M363&lt;=2,"Small",M363&lt;=5,"Medium",M363&gt;5,"Large")</f>
        <v>Small</v>
      </c>
      <c r="O363" s="65">
        <v>66</v>
      </c>
      <c r="P363" s="87">
        <f t="shared" si="21"/>
        <v>0.03</v>
      </c>
      <c r="Q363" s="68">
        <v>4.8099999999999996</v>
      </c>
      <c r="R363" s="68" t="str" cm="1">
        <f t="array" ref="R363">_xlfn.SWITCH(ROUND(Q363,0),5,"Excellent",4,"Good",3,"Ok","Bad")</f>
        <v>Excellent</v>
      </c>
      <c r="S363" s="17">
        <v>167</v>
      </c>
      <c r="T363" s="17" t="str">
        <f t="shared" si="22"/>
        <v>Yes</v>
      </c>
      <c r="U363" s="82">
        <v>41319</v>
      </c>
      <c r="V363" s="82">
        <v>43906</v>
      </c>
      <c r="W363" s="17">
        <v>346</v>
      </c>
      <c r="X363" s="17" t="str">
        <f t="shared" si="23"/>
        <v>Active</v>
      </c>
      <c r="Y363" s="17" t="s">
        <v>15616</v>
      </c>
      <c r="Z363" s="17"/>
    </row>
    <row r="364" spans="1:26" x14ac:dyDescent="0.25">
      <c r="A364">
        <v>363</v>
      </c>
      <c r="B364" s="17" t="s">
        <v>14962</v>
      </c>
      <c r="C364" s="17">
        <v>904</v>
      </c>
      <c r="D364" s="17" t="str">
        <f>INDEX(Hosts!$A:$O,MATCH(Places!$C364,Hosts!$A:$A,0),MATCH(Places!D$1,Hosts!$1:$1,0))</f>
        <v>Within an hour</v>
      </c>
      <c r="E364" s="87">
        <f>INDEX(Hosts!$A:$O,MATCH(Places!$C364,Hosts!$A:$A,0),MATCH(Places!E$1,Hosts!$1:$1,0))</f>
        <v>1</v>
      </c>
      <c r="F364" s="87">
        <f>INDEX(Hosts!$A:$O,MATCH(Places!$C364,Hosts!$A:$A,0),MATCH(Places!F$1,Hosts!$1:$1,0))</f>
        <v>0.98</v>
      </c>
      <c r="G364" s="17" t="str">
        <f>INDEX(Hosts!$A:$O,MATCH(Places!$C364,Hosts!$A:$A,0),MATCH(Places!G$1,Hosts!$1:$1,0))</f>
        <v>Yes</v>
      </c>
      <c r="H364" s="17">
        <v>16</v>
      </c>
      <c r="I364" s="17" t="str">
        <f>INDEX(Neighborhoods!$A:$C,MATCH(Places!$H364,Neighborhoods!$A:$A,0),MATCH(Places!I$1,Neighborhoods!$1:$1,0))</f>
        <v>Manhattan</v>
      </c>
      <c r="J364" s="17" t="str">
        <f>INDEX(Neighborhoods!$A:$C,MATCH(Places!$H364,Neighborhoods!$A:$A,0),MATCH(Places!J$1,Neighborhoods!$1:$1,0))</f>
        <v>Harlem</v>
      </c>
      <c r="K364" s="17" t="s">
        <v>11822</v>
      </c>
      <c r="L364" s="17" t="str">
        <f t="shared" si="20"/>
        <v>No</v>
      </c>
      <c r="M364" s="17">
        <v>6</v>
      </c>
      <c r="N364" s="17" t="str" cm="1">
        <f t="array" ref="N364">_xlfn.IFS(M364&lt;=2,"Small",M364&lt;=5,"Medium",M364&gt;5,"Large")</f>
        <v>Large</v>
      </c>
      <c r="O364" s="65">
        <v>134</v>
      </c>
      <c r="P364" s="87">
        <f t="shared" si="21"/>
        <v>0.03</v>
      </c>
      <c r="Q364" s="68">
        <v>4.9000000000000004</v>
      </c>
      <c r="R364" s="68" t="str" cm="1">
        <f t="array" ref="R364">_xlfn.SWITCH(ROUND(Q364,0),5,"Excellent",4,"Good",3,"Ok","Bad")</f>
        <v>Excellent</v>
      </c>
      <c r="S364" s="17">
        <v>82</v>
      </c>
      <c r="T364" s="17" t="str">
        <f t="shared" si="22"/>
        <v>No</v>
      </c>
      <c r="U364" s="82">
        <v>41569</v>
      </c>
      <c r="V364" s="82">
        <v>44049</v>
      </c>
      <c r="W364" s="17">
        <v>263</v>
      </c>
      <c r="X364" s="17" t="str">
        <f t="shared" si="23"/>
        <v>Active</v>
      </c>
      <c r="Y364" s="17" t="s">
        <v>15615</v>
      </c>
      <c r="Z364" s="17"/>
    </row>
    <row r="365" spans="1:26" x14ac:dyDescent="0.25">
      <c r="A365">
        <v>364</v>
      </c>
      <c r="B365" s="17" t="s">
        <v>287</v>
      </c>
      <c r="C365" s="17">
        <v>48</v>
      </c>
      <c r="D365" s="17" t="str">
        <f>INDEX(Hosts!$A:$O,MATCH(Places!$C365,Hosts!$A:$A,0),MATCH(Places!D$1,Hosts!$1:$1,0))</f>
        <v>Within an hour</v>
      </c>
      <c r="E365" s="87">
        <f>INDEX(Hosts!$A:$O,MATCH(Places!$C365,Hosts!$A:$A,0),MATCH(Places!E$1,Hosts!$1:$1,0))</f>
        <v>1</v>
      </c>
      <c r="F365" s="87">
        <f>INDEX(Hosts!$A:$O,MATCH(Places!$C365,Hosts!$A:$A,0),MATCH(Places!F$1,Hosts!$1:$1,0))</f>
        <v>0.88</v>
      </c>
      <c r="G365" s="17" t="str">
        <f>INDEX(Hosts!$A:$O,MATCH(Places!$C365,Hosts!$A:$A,0),MATCH(Places!G$1,Hosts!$1:$1,0))</f>
        <v>No</v>
      </c>
      <c r="H365" s="17">
        <v>20</v>
      </c>
      <c r="I365" s="17" t="str">
        <f>INDEX(Neighborhoods!$A:$C,MATCH(Places!$H365,Neighborhoods!$A:$A,0),MATCH(Places!I$1,Neighborhoods!$1:$1,0))</f>
        <v>Manhattan</v>
      </c>
      <c r="J365" s="17" t="str">
        <f>INDEX(Neighborhoods!$A:$C,MATCH(Places!$H365,Neighborhoods!$A:$A,0),MATCH(Places!J$1,Neighborhoods!$1:$1,0))</f>
        <v>Upper West Side</v>
      </c>
      <c r="K365" s="17" t="s">
        <v>11822</v>
      </c>
      <c r="L365" s="17" t="str">
        <f t="shared" si="20"/>
        <v>No</v>
      </c>
      <c r="M365" s="17">
        <v>2</v>
      </c>
      <c r="N365" s="17" t="str" cm="1">
        <f t="array" ref="N365">_xlfn.IFS(M365&lt;=2,"Small",M365&lt;=5,"Medium",M365&gt;5,"Large")</f>
        <v>Small</v>
      </c>
      <c r="O365" s="65">
        <v>200</v>
      </c>
      <c r="P365" s="87">
        <f t="shared" si="21"/>
        <v>0.04</v>
      </c>
      <c r="Q365" s="68">
        <v>4.74</v>
      </c>
      <c r="R365" s="68" t="str" cm="1">
        <f t="array" ref="R365">_xlfn.SWITCH(ROUND(Q365,0),5,"Excellent",4,"Good",3,"Ok","Bad")</f>
        <v>Excellent</v>
      </c>
      <c r="S365" s="17">
        <v>53</v>
      </c>
      <c r="T365" s="17" t="str">
        <f t="shared" si="22"/>
        <v>No</v>
      </c>
      <c r="U365" s="82">
        <v>41261</v>
      </c>
      <c r="V365" s="82">
        <v>43884</v>
      </c>
      <c r="W365" s="17">
        <v>48</v>
      </c>
      <c r="X365" s="17" t="str">
        <f t="shared" si="23"/>
        <v>Active</v>
      </c>
      <c r="Y365" s="17" t="s">
        <v>15616</v>
      </c>
      <c r="Z365" s="17"/>
    </row>
    <row r="366" spans="1:26" x14ac:dyDescent="0.25">
      <c r="A366">
        <v>365</v>
      </c>
      <c r="B366" s="17" t="s">
        <v>288</v>
      </c>
      <c r="C366" s="17">
        <v>749</v>
      </c>
      <c r="D366" s="17" t="str">
        <f>INDEX(Hosts!$A:$O,MATCH(Places!$C366,Hosts!$A:$A,0),MATCH(Places!D$1,Hosts!$1:$1,0))</f>
        <v>Within an hour</v>
      </c>
      <c r="E366" s="87">
        <f>INDEX(Hosts!$A:$O,MATCH(Places!$C366,Hosts!$A:$A,0),MATCH(Places!E$1,Hosts!$1:$1,0))</f>
        <v>1</v>
      </c>
      <c r="F366" s="87">
        <f>INDEX(Hosts!$A:$O,MATCH(Places!$C366,Hosts!$A:$A,0),MATCH(Places!F$1,Hosts!$1:$1,0))</f>
        <v>0</v>
      </c>
      <c r="G366" s="17" t="str">
        <f>INDEX(Hosts!$A:$O,MATCH(Places!$C366,Hosts!$A:$A,0),MATCH(Places!G$1,Hosts!$1:$1,0))</f>
        <v>No</v>
      </c>
      <c r="H366" s="17">
        <v>7</v>
      </c>
      <c r="I366" s="17" t="str">
        <f>INDEX(Neighborhoods!$A:$C,MATCH(Places!$H366,Neighborhoods!$A:$A,0),MATCH(Places!I$1,Neighborhoods!$1:$1,0))</f>
        <v>Brooklyn</v>
      </c>
      <c r="J366" s="17" t="str">
        <f>INDEX(Neighborhoods!$A:$C,MATCH(Places!$H366,Neighborhoods!$A:$A,0),MATCH(Places!J$1,Neighborhoods!$1:$1,0))</f>
        <v>Bedford-Stuyvesant</v>
      </c>
      <c r="K366" s="17" t="s">
        <v>1</v>
      </c>
      <c r="L366" s="17" t="str">
        <f t="shared" si="20"/>
        <v>Yes</v>
      </c>
      <c r="M366" s="17">
        <v>2</v>
      </c>
      <c r="N366" s="17" t="str" cm="1">
        <f t="array" ref="N366">_xlfn.IFS(M366&lt;=2,"Small",M366&lt;=5,"Medium",M366&gt;5,"Large")</f>
        <v>Small</v>
      </c>
      <c r="O366" s="65">
        <v>70</v>
      </c>
      <c r="P366" s="87">
        <f t="shared" si="21"/>
        <v>0.03</v>
      </c>
      <c r="Q366" s="68">
        <v>4.58</v>
      </c>
      <c r="R366" s="68" t="str" cm="1">
        <f t="array" ref="R366">_xlfn.SWITCH(ROUND(Q366,0),5,"Excellent",4,"Good",3,"Ok","Bad")</f>
        <v>Excellent</v>
      </c>
      <c r="S366" s="17">
        <v>12</v>
      </c>
      <c r="T366" s="17" t="str">
        <f t="shared" si="22"/>
        <v>No</v>
      </c>
      <c r="U366" s="82">
        <v>41983</v>
      </c>
      <c r="V366" s="82">
        <v>42614</v>
      </c>
      <c r="W366" s="17">
        <v>0</v>
      </c>
      <c r="X366" s="17" t="str">
        <f t="shared" si="23"/>
        <v>Inactive</v>
      </c>
      <c r="Y366" s="17" t="s">
        <v>15615</v>
      </c>
      <c r="Z366" s="17"/>
    </row>
    <row r="367" spans="1:26" x14ac:dyDescent="0.25">
      <c r="A367">
        <v>366</v>
      </c>
      <c r="B367" s="17" t="s">
        <v>289</v>
      </c>
      <c r="C367" s="17">
        <v>845</v>
      </c>
      <c r="D367" s="17" t="str">
        <f>INDEX(Hosts!$A:$O,MATCH(Places!$C367,Hosts!$A:$A,0),MATCH(Places!D$1,Hosts!$1:$1,0))</f>
        <v>Within a few hours</v>
      </c>
      <c r="E367" s="87">
        <f>INDEX(Hosts!$A:$O,MATCH(Places!$C367,Hosts!$A:$A,0),MATCH(Places!E$1,Hosts!$1:$1,0))</f>
        <v>1</v>
      </c>
      <c r="F367" s="87">
        <f>INDEX(Hosts!$A:$O,MATCH(Places!$C367,Hosts!$A:$A,0),MATCH(Places!F$1,Hosts!$1:$1,0))</f>
        <v>0.4</v>
      </c>
      <c r="G367" s="17" t="str">
        <f>INDEX(Hosts!$A:$O,MATCH(Places!$C367,Hosts!$A:$A,0),MATCH(Places!G$1,Hosts!$1:$1,0))</f>
        <v>No</v>
      </c>
      <c r="H367" s="17">
        <v>20</v>
      </c>
      <c r="I367" s="17" t="str">
        <f>INDEX(Neighborhoods!$A:$C,MATCH(Places!$H367,Neighborhoods!$A:$A,0),MATCH(Places!I$1,Neighborhoods!$1:$1,0))</f>
        <v>Manhattan</v>
      </c>
      <c r="J367" s="17" t="str">
        <f>INDEX(Neighborhoods!$A:$C,MATCH(Places!$H367,Neighborhoods!$A:$A,0),MATCH(Places!J$1,Neighborhoods!$1:$1,0))</f>
        <v>Upper West Side</v>
      </c>
      <c r="K367" s="17" t="s">
        <v>11822</v>
      </c>
      <c r="L367" s="17" t="str">
        <f t="shared" si="20"/>
        <v>No</v>
      </c>
      <c r="M367" s="17">
        <v>6</v>
      </c>
      <c r="N367" s="17" t="str" cm="1">
        <f t="array" ref="N367">_xlfn.IFS(M367&lt;=2,"Small",M367&lt;=5,"Medium",M367&gt;5,"Large")</f>
        <v>Large</v>
      </c>
      <c r="O367" s="65">
        <v>298</v>
      </c>
      <c r="P367" s="87">
        <f t="shared" si="21"/>
        <v>0.04</v>
      </c>
      <c r="Q367" s="68">
        <v>4.5</v>
      </c>
      <c r="R367" s="68" t="str" cm="1">
        <f t="array" ref="R367">_xlfn.SWITCH(ROUND(Q367,0),5,"Excellent",4,"Good",3,"Ok","Bad")</f>
        <v>Excellent</v>
      </c>
      <c r="S367" s="17">
        <v>14</v>
      </c>
      <c r="T367" s="17" t="str">
        <f t="shared" si="22"/>
        <v>No</v>
      </c>
      <c r="U367" s="82">
        <v>41277</v>
      </c>
      <c r="V367" s="82">
        <v>43831</v>
      </c>
      <c r="W367" s="17">
        <v>0</v>
      </c>
      <c r="X367" s="17" t="str">
        <f t="shared" si="23"/>
        <v>Inactive</v>
      </c>
      <c r="Y367" s="17" t="s">
        <v>15616</v>
      </c>
      <c r="Z367" s="17"/>
    </row>
    <row r="368" spans="1:26" x14ac:dyDescent="0.25">
      <c r="A368">
        <v>367</v>
      </c>
      <c r="B368" s="17" t="s">
        <v>290</v>
      </c>
      <c r="C368" s="17">
        <v>635</v>
      </c>
      <c r="D368" s="17" t="str">
        <f>INDEX(Hosts!$A:$O,MATCH(Places!$C368,Hosts!$A:$A,0),MATCH(Places!D$1,Hosts!$1:$1,0))</f>
        <v>Within a few hours</v>
      </c>
      <c r="E368" s="87">
        <f>INDEX(Hosts!$A:$O,MATCH(Places!$C368,Hosts!$A:$A,0),MATCH(Places!E$1,Hosts!$1:$1,0))</f>
        <v>1</v>
      </c>
      <c r="F368" s="87">
        <f>INDEX(Hosts!$A:$O,MATCH(Places!$C368,Hosts!$A:$A,0),MATCH(Places!F$1,Hosts!$1:$1,0))</f>
        <v>1</v>
      </c>
      <c r="G368" s="17" t="str">
        <f>INDEX(Hosts!$A:$O,MATCH(Places!$C368,Hosts!$A:$A,0),MATCH(Places!G$1,Hosts!$1:$1,0))</f>
        <v>No</v>
      </c>
      <c r="H368" s="17">
        <v>15</v>
      </c>
      <c r="I368" s="17" t="str">
        <f>INDEX(Neighborhoods!$A:$C,MATCH(Places!$H368,Neighborhoods!$A:$A,0),MATCH(Places!I$1,Neighborhoods!$1:$1,0))</f>
        <v>Manhattan</v>
      </c>
      <c r="J368" s="17" t="str">
        <f>INDEX(Neighborhoods!$A:$C,MATCH(Places!$H368,Neighborhoods!$A:$A,0),MATCH(Places!J$1,Neighborhoods!$1:$1,0))</f>
        <v>East Village</v>
      </c>
      <c r="K368" s="17" t="s">
        <v>1</v>
      </c>
      <c r="L368" s="17" t="str">
        <f t="shared" si="20"/>
        <v>Yes</v>
      </c>
      <c r="M368" s="17">
        <v>2</v>
      </c>
      <c r="N368" s="17" t="str" cm="1">
        <f t="array" ref="N368">_xlfn.IFS(M368&lt;=2,"Small",M368&lt;=5,"Medium",M368&gt;5,"Large")</f>
        <v>Small</v>
      </c>
      <c r="O368" s="65">
        <v>69</v>
      </c>
      <c r="P368" s="87">
        <f t="shared" si="21"/>
        <v>0.03</v>
      </c>
      <c r="Q368" s="68">
        <v>4.7300000000000004</v>
      </c>
      <c r="R368" s="68" t="str" cm="1">
        <f t="array" ref="R368">_xlfn.SWITCH(ROUND(Q368,0),5,"Excellent",4,"Good",3,"Ok","Bad")</f>
        <v>Excellent</v>
      </c>
      <c r="S368" s="17">
        <v>62</v>
      </c>
      <c r="T368" s="17" t="str">
        <f t="shared" si="22"/>
        <v>No</v>
      </c>
      <c r="U368" s="82">
        <v>41267</v>
      </c>
      <c r="V368" s="82">
        <v>43912</v>
      </c>
      <c r="W368" s="17">
        <v>90</v>
      </c>
      <c r="X368" s="17" t="str">
        <f t="shared" si="23"/>
        <v>Active</v>
      </c>
      <c r="Y368" s="17" t="s">
        <v>15615</v>
      </c>
      <c r="Z368" s="17"/>
    </row>
    <row r="369" spans="1:26" x14ac:dyDescent="0.25">
      <c r="A369">
        <v>368</v>
      </c>
      <c r="B369" s="17" t="s">
        <v>291</v>
      </c>
      <c r="C369" s="17">
        <v>912</v>
      </c>
      <c r="D369" s="17" t="str">
        <f>INDEX(Hosts!$A:$O,MATCH(Places!$C369,Hosts!$A:$A,0),MATCH(Places!D$1,Hosts!$1:$1,0))</f>
        <v>Within a few hours</v>
      </c>
      <c r="E369" s="87">
        <f>INDEX(Hosts!$A:$O,MATCH(Places!$C369,Hosts!$A:$A,0),MATCH(Places!E$1,Hosts!$1:$1,0))</f>
        <v>0.9</v>
      </c>
      <c r="F369" s="87">
        <f>INDEX(Hosts!$A:$O,MATCH(Places!$C369,Hosts!$A:$A,0),MATCH(Places!F$1,Hosts!$1:$1,0))</f>
        <v>0.76</v>
      </c>
      <c r="G369" s="17" t="str">
        <f>INDEX(Hosts!$A:$O,MATCH(Places!$C369,Hosts!$A:$A,0),MATCH(Places!G$1,Hosts!$1:$1,0))</f>
        <v>Yes</v>
      </c>
      <c r="H369" s="17">
        <v>9</v>
      </c>
      <c r="I369" s="17" t="str">
        <f>INDEX(Neighborhoods!$A:$C,MATCH(Places!$H369,Neighborhoods!$A:$A,0),MATCH(Places!I$1,Neighborhoods!$1:$1,0))</f>
        <v>Brooklyn</v>
      </c>
      <c r="J369" s="17" t="str">
        <f>INDEX(Neighborhoods!$A:$C,MATCH(Places!$H369,Neighborhoods!$A:$A,0),MATCH(Places!J$1,Neighborhoods!$1:$1,0))</f>
        <v>Crown Heights</v>
      </c>
      <c r="K369" s="17" t="s">
        <v>11822</v>
      </c>
      <c r="L369" s="17" t="str">
        <f t="shared" si="20"/>
        <v>No</v>
      </c>
      <c r="M369" s="17">
        <v>6</v>
      </c>
      <c r="N369" s="17" t="str" cm="1">
        <f t="array" ref="N369">_xlfn.IFS(M369&lt;=2,"Small",M369&lt;=5,"Medium",M369&gt;5,"Large")</f>
        <v>Large</v>
      </c>
      <c r="O369" s="65">
        <v>200</v>
      </c>
      <c r="P369" s="87">
        <f t="shared" si="21"/>
        <v>0.04</v>
      </c>
      <c r="Q369" s="68">
        <v>5</v>
      </c>
      <c r="R369" s="68" t="str" cm="1">
        <f t="array" ref="R369">_xlfn.SWITCH(ROUND(Q369,0),5,"Excellent",4,"Good",3,"Ok","Bad")</f>
        <v>Excellent</v>
      </c>
      <c r="S369" s="17">
        <v>14</v>
      </c>
      <c r="T369" s="17" t="str">
        <f t="shared" si="22"/>
        <v>No</v>
      </c>
      <c r="U369" s="82">
        <v>42371</v>
      </c>
      <c r="V369" s="82">
        <v>43700</v>
      </c>
      <c r="W369" s="17">
        <v>40</v>
      </c>
      <c r="X369" s="17" t="str">
        <f t="shared" si="23"/>
        <v>Active</v>
      </c>
      <c r="Y369" s="17" t="s">
        <v>15616</v>
      </c>
      <c r="Z369" s="17"/>
    </row>
    <row r="370" spans="1:26" x14ac:dyDescent="0.25">
      <c r="A370">
        <v>369</v>
      </c>
      <c r="B370" s="17" t="s">
        <v>292</v>
      </c>
      <c r="C370" s="17">
        <v>224</v>
      </c>
      <c r="D370" s="17" t="str">
        <f>INDEX(Hosts!$A:$O,MATCH(Places!$C370,Hosts!$A:$A,0),MATCH(Places!D$1,Hosts!$1:$1,0))</f>
        <v>Within an hour</v>
      </c>
      <c r="E370" s="87">
        <f>INDEX(Hosts!$A:$O,MATCH(Places!$C370,Hosts!$A:$A,0),MATCH(Places!E$1,Hosts!$1:$1,0))</f>
        <v>1</v>
      </c>
      <c r="F370" s="87">
        <f>INDEX(Hosts!$A:$O,MATCH(Places!$C370,Hosts!$A:$A,0),MATCH(Places!F$1,Hosts!$1:$1,0))</f>
        <v>0.96</v>
      </c>
      <c r="G370" s="17" t="str">
        <f>INDEX(Hosts!$A:$O,MATCH(Places!$C370,Hosts!$A:$A,0),MATCH(Places!G$1,Hosts!$1:$1,0))</f>
        <v>Yes</v>
      </c>
      <c r="H370" s="17">
        <v>16</v>
      </c>
      <c r="I370" s="17" t="str">
        <f>INDEX(Neighborhoods!$A:$C,MATCH(Places!$H370,Neighborhoods!$A:$A,0),MATCH(Places!I$1,Neighborhoods!$1:$1,0))</f>
        <v>Manhattan</v>
      </c>
      <c r="J370" s="17" t="str">
        <f>INDEX(Neighborhoods!$A:$C,MATCH(Places!$H370,Neighborhoods!$A:$A,0),MATCH(Places!J$1,Neighborhoods!$1:$1,0))</f>
        <v>Harlem</v>
      </c>
      <c r="K370" s="17" t="s">
        <v>1</v>
      </c>
      <c r="L370" s="17" t="str">
        <f t="shared" si="20"/>
        <v>Yes</v>
      </c>
      <c r="M370" s="17">
        <v>4</v>
      </c>
      <c r="N370" s="17" t="str" cm="1">
        <f t="array" ref="N370">_xlfn.IFS(M370&lt;=2,"Small",M370&lt;=5,"Medium",M370&gt;5,"Large")</f>
        <v>Medium</v>
      </c>
      <c r="O370" s="65">
        <v>85</v>
      </c>
      <c r="P370" s="87">
        <f t="shared" si="21"/>
        <v>0.03</v>
      </c>
      <c r="Q370" s="68">
        <v>4.91</v>
      </c>
      <c r="R370" s="68" t="str" cm="1">
        <f t="array" ref="R370">_xlfn.SWITCH(ROUND(Q370,0),5,"Excellent",4,"Good",3,"Ok","Bad")</f>
        <v>Excellent</v>
      </c>
      <c r="S370" s="17">
        <v>215</v>
      </c>
      <c r="T370" s="17" t="str">
        <f t="shared" si="22"/>
        <v>Yes</v>
      </c>
      <c r="U370" s="82">
        <v>42115</v>
      </c>
      <c r="V370" s="82">
        <v>43905</v>
      </c>
      <c r="W370" s="17">
        <v>281</v>
      </c>
      <c r="X370" s="17" t="str">
        <f t="shared" si="23"/>
        <v>Active</v>
      </c>
      <c r="Y370" s="17" t="s">
        <v>15615</v>
      </c>
      <c r="Z370" s="17"/>
    </row>
    <row r="371" spans="1:26" x14ac:dyDescent="0.25">
      <c r="A371">
        <v>370</v>
      </c>
      <c r="B371" s="17" t="s">
        <v>293</v>
      </c>
      <c r="C371" s="17">
        <v>835</v>
      </c>
      <c r="D371" s="17" t="str">
        <f>INDEX(Hosts!$A:$O,MATCH(Places!$C371,Hosts!$A:$A,0),MATCH(Places!D$1,Hosts!$1:$1,0))</f>
        <v>Within a day</v>
      </c>
      <c r="E371" s="87">
        <f>INDEX(Hosts!$A:$O,MATCH(Places!$C371,Hosts!$A:$A,0),MATCH(Places!E$1,Hosts!$1:$1,0))</f>
        <v>1</v>
      </c>
      <c r="F371" s="87">
        <f>INDEX(Hosts!$A:$O,MATCH(Places!$C371,Hosts!$A:$A,0),MATCH(Places!F$1,Hosts!$1:$1,0))</f>
        <v>0</v>
      </c>
      <c r="G371" s="17" t="str">
        <f>INDEX(Hosts!$A:$O,MATCH(Places!$C371,Hosts!$A:$A,0),MATCH(Places!G$1,Hosts!$1:$1,0))</f>
        <v>No</v>
      </c>
      <c r="H371" s="17">
        <v>9</v>
      </c>
      <c r="I371" s="17" t="str">
        <f>INDEX(Neighborhoods!$A:$C,MATCH(Places!$H371,Neighborhoods!$A:$A,0),MATCH(Places!I$1,Neighborhoods!$1:$1,0))</f>
        <v>Brooklyn</v>
      </c>
      <c r="J371" s="17" t="str">
        <f>INDEX(Neighborhoods!$A:$C,MATCH(Places!$H371,Neighborhoods!$A:$A,0),MATCH(Places!J$1,Neighborhoods!$1:$1,0))</f>
        <v>Crown Heights</v>
      </c>
      <c r="K371" s="17" t="s">
        <v>11822</v>
      </c>
      <c r="L371" s="17" t="str">
        <f t="shared" si="20"/>
        <v>No</v>
      </c>
      <c r="M371" s="17">
        <v>4</v>
      </c>
      <c r="N371" s="17" t="str" cm="1">
        <f t="array" ref="N371">_xlfn.IFS(M371&lt;=2,"Small",M371&lt;=5,"Medium",M371&gt;5,"Large")</f>
        <v>Medium</v>
      </c>
      <c r="O371" s="65">
        <v>250</v>
      </c>
      <c r="P371" s="87">
        <f t="shared" si="21"/>
        <v>0.04</v>
      </c>
      <c r="Q371" s="68">
        <v>4.8600000000000003</v>
      </c>
      <c r="R371" s="68" t="str" cm="1">
        <f t="array" ref="R371">_xlfn.SWITCH(ROUND(Q371,0),5,"Excellent",4,"Good",3,"Ok","Bad")</f>
        <v>Excellent</v>
      </c>
      <c r="S371" s="17">
        <v>7</v>
      </c>
      <c r="T371" s="17" t="str">
        <f t="shared" si="22"/>
        <v>No</v>
      </c>
      <c r="U371" s="82">
        <v>41283</v>
      </c>
      <c r="V371" s="82">
        <v>43833</v>
      </c>
      <c r="W371" s="17">
        <v>365</v>
      </c>
      <c r="X371" s="17" t="str">
        <f t="shared" si="23"/>
        <v>Active</v>
      </c>
      <c r="Y371" s="17" t="s">
        <v>15615</v>
      </c>
      <c r="Z371" s="17"/>
    </row>
    <row r="372" spans="1:26" x14ac:dyDescent="0.25">
      <c r="A372">
        <v>371</v>
      </c>
      <c r="B372" s="17" t="s">
        <v>14861</v>
      </c>
      <c r="C372" s="17">
        <v>811</v>
      </c>
      <c r="D372" s="17" t="str">
        <f>INDEX(Hosts!$A:$O,MATCH(Places!$C372,Hosts!$A:$A,0),MATCH(Places!D$1,Hosts!$1:$1,0))</f>
        <v>Within an hour</v>
      </c>
      <c r="E372" s="87">
        <f>INDEX(Hosts!$A:$O,MATCH(Places!$C372,Hosts!$A:$A,0),MATCH(Places!E$1,Hosts!$1:$1,0))</f>
        <v>1</v>
      </c>
      <c r="F372" s="87">
        <f>INDEX(Hosts!$A:$O,MATCH(Places!$C372,Hosts!$A:$A,0),MATCH(Places!F$1,Hosts!$1:$1,0))</f>
        <v>0.91</v>
      </c>
      <c r="G372" s="17" t="str">
        <f>INDEX(Hosts!$A:$O,MATCH(Places!$C372,Hosts!$A:$A,0),MATCH(Places!G$1,Hosts!$1:$1,0))</f>
        <v>Yes</v>
      </c>
      <c r="H372" s="17">
        <v>16</v>
      </c>
      <c r="I372" s="17" t="str">
        <f>INDEX(Neighborhoods!$A:$C,MATCH(Places!$H372,Neighborhoods!$A:$A,0),MATCH(Places!I$1,Neighborhoods!$1:$1,0))</f>
        <v>Manhattan</v>
      </c>
      <c r="J372" s="17" t="str">
        <f>INDEX(Neighborhoods!$A:$C,MATCH(Places!$H372,Neighborhoods!$A:$A,0),MATCH(Places!J$1,Neighborhoods!$1:$1,0))</f>
        <v>Harlem</v>
      </c>
      <c r="K372" s="17" t="s">
        <v>11822</v>
      </c>
      <c r="L372" s="17" t="str">
        <f t="shared" si="20"/>
        <v>No</v>
      </c>
      <c r="M372" s="17">
        <v>6</v>
      </c>
      <c r="N372" s="17" t="str" cm="1">
        <f t="array" ref="N372">_xlfn.IFS(M372&lt;=2,"Small",M372&lt;=5,"Medium",M372&gt;5,"Large")</f>
        <v>Large</v>
      </c>
      <c r="O372" s="65">
        <v>150</v>
      </c>
      <c r="P372" s="87">
        <f t="shared" si="21"/>
        <v>0.03</v>
      </c>
      <c r="Q372" s="68">
        <v>5</v>
      </c>
      <c r="R372" s="68" t="str" cm="1">
        <f t="array" ref="R372">_xlfn.SWITCH(ROUND(Q372,0),5,"Excellent",4,"Good",3,"Ok","Bad")</f>
        <v>Excellent</v>
      </c>
      <c r="S372" s="17">
        <v>3</v>
      </c>
      <c r="T372" s="17" t="str">
        <f t="shared" si="22"/>
        <v>No</v>
      </c>
      <c r="U372" s="82">
        <v>41502</v>
      </c>
      <c r="V372" s="82">
        <v>42505</v>
      </c>
      <c r="W372" s="17">
        <v>362</v>
      </c>
      <c r="X372" s="17" t="str">
        <f t="shared" si="23"/>
        <v>Active</v>
      </c>
      <c r="Y372" s="17" t="s">
        <v>15615</v>
      </c>
      <c r="Z372" s="17"/>
    </row>
    <row r="373" spans="1:26" x14ac:dyDescent="0.25">
      <c r="A373">
        <v>372</v>
      </c>
      <c r="B373" s="17" t="s">
        <v>294</v>
      </c>
      <c r="C373" s="17">
        <v>745</v>
      </c>
      <c r="D373" s="17" t="str">
        <f>INDEX(Hosts!$A:$O,MATCH(Places!$C373,Hosts!$A:$A,0),MATCH(Places!D$1,Hosts!$1:$1,0))</f>
        <v>Within a day</v>
      </c>
      <c r="E373" s="87">
        <f>INDEX(Hosts!$A:$O,MATCH(Places!$C373,Hosts!$A:$A,0),MATCH(Places!E$1,Hosts!$1:$1,0))</f>
        <v>0.67</v>
      </c>
      <c r="F373" s="87">
        <f>INDEX(Hosts!$A:$O,MATCH(Places!$C373,Hosts!$A:$A,0),MATCH(Places!F$1,Hosts!$1:$1,0))</f>
        <v>0.63</v>
      </c>
      <c r="G373" s="17" t="str">
        <f>INDEX(Hosts!$A:$O,MATCH(Places!$C373,Hosts!$A:$A,0),MATCH(Places!G$1,Hosts!$1:$1,0))</f>
        <v>No</v>
      </c>
      <c r="H373" s="17">
        <v>17</v>
      </c>
      <c r="I373" s="17" t="str">
        <f>INDEX(Neighborhoods!$A:$C,MATCH(Places!$H373,Neighborhoods!$A:$A,0),MATCH(Places!I$1,Neighborhoods!$1:$1,0))</f>
        <v>Manhattan</v>
      </c>
      <c r="J373" s="17" t="str">
        <f>INDEX(Neighborhoods!$A:$C,MATCH(Places!$H373,Neighborhoods!$A:$A,0),MATCH(Places!J$1,Neighborhoods!$1:$1,0))</f>
        <v>Hell's Kitchen</v>
      </c>
      <c r="K373" s="17" t="s">
        <v>11822</v>
      </c>
      <c r="L373" s="17" t="str">
        <f t="shared" si="20"/>
        <v>No</v>
      </c>
      <c r="M373" s="17">
        <v>3</v>
      </c>
      <c r="N373" s="17" t="str" cm="1">
        <f t="array" ref="N373">_xlfn.IFS(M373&lt;=2,"Small",M373&lt;=5,"Medium",M373&gt;5,"Large")</f>
        <v>Medium</v>
      </c>
      <c r="O373" s="65">
        <v>139</v>
      </c>
      <c r="P373" s="87">
        <f t="shared" si="21"/>
        <v>0.03</v>
      </c>
      <c r="Q373" s="68">
        <v>4.9400000000000004</v>
      </c>
      <c r="R373" s="68" t="str" cm="1">
        <f t="array" ref="R373">_xlfn.SWITCH(ROUND(Q373,0),5,"Excellent",4,"Good",3,"Ok","Bad")</f>
        <v>Excellent</v>
      </c>
      <c r="S373" s="17">
        <v>16</v>
      </c>
      <c r="T373" s="17" t="str">
        <f t="shared" si="22"/>
        <v>No</v>
      </c>
      <c r="U373" s="82">
        <v>41332</v>
      </c>
      <c r="V373" s="82">
        <v>43059</v>
      </c>
      <c r="W373" s="17">
        <v>97</v>
      </c>
      <c r="X373" s="17" t="str">
        <f t="shared" si="23"/>
        <v>Active</v>
      </c>
      <c r="Y373" s="17" t="s">
        <v>15615</v>
      </c>
      <c r="Z373" s="17"/>
    </row>
    <row r="374" spans="1:26" x14ac:dyDescent="0.25">
      <c r="A374">
        <v>373</v>
      </c>
      <c r="B374" s="17" t="s">
        <v>14445</v>
      </c>
      <c r="C374" s="17">
        <v>405</v>
      </c>
      <c r="D374" s="17" t="str">
        <f>INDEX(Hosts!$A:$O,MATCH(Places!$C374,Hosts!$A:$A,0),MATCH(Places!D$1,Hosts!$1:$1,0))</f>
        <v>Within an hour</v>
      </c>
      <c r="E374" s="87">
        <f>INDEX(Hosts!$A:$O,MATCH(Places!$C374,Hosts!$A:$A,0),MATCH(Places!E$1,Hosts!$1:$1,0))</f>
        <v>1</v>
      </c>
      <c r="F374" s="87">
        <f>INDEX(Hosts!$A:$O,MATCH(Places!$C374,Hosts!$A:$A,0),MATCH(Places!F$1,Hosts!$1:$1,0))</f>
        <v>1</v>
      </c>
      <c r="G374" s="17" t="str">
        <f>INDEX(Hosts!$A:$O,MATCH(Places!$C374,Hosts!$A:$A,0),MATCH(Places!G$1,Hosts!$1:$1,0))</f>
        <v>Yes</v>
      </c>
      <c r="H374" s="17">
        <v>14</v>
      </c>
      <c r="I374" s="17" t="str">
        <f>INDEX(Neighborhoods!$A:$C,MATCH(Places!$H374,Neighborhoods!$A:$A,0),MATCH(Places!I$1,Neighborhoods!$1:$1,0))</f>
        <v>Manhattan</v>
      </c>
      <c r="J374" s="17" t="str">
        <f>INDEX(Neighborhoods!$A:$C,MATCH(Places!$H374,Neighborhoods!$A:$A,0),MATCH(Places!J$1,Neighborhoods!$1:$1,0))</f>
        <v>East Harlem</v>
      </c>
      <c r="K374" s="17" t="s">
        <v>1</v>
      </c>
      <c r="L374" s="17" t="str">
        <f t="shared" si="20"/>
        <v>Yes</v>
      </c>
      <c r="M374" s="17">
        <v>2</v>
      </c>
      <c r="N374" s="17" t="str" cm="1">
        <f t="array" ref="N374">_xlfn.IFS(M374&lt;=2,"Small",M374&lt;=5,"Medium",M374&gt;5,"Large")</f>
        <v>Small</v>
      </c>
      <c r="O374" s="65">
        <v>75</v>
      </c>
      <c r="P374" s="87">
        <f t="shared" si="21"/>
        <v>0.03</v>
      </c>
      <c r="Q374" s="68">
        <v>4.99</v>
      </c>
      <c r="R374" s="68" t="str" cm="1">
        <f t="array" ref="R374">_xlfn.SWITCH(ROUND(Q374,0),5,"Excellent",4,"Good",3,"Ok","Bad")</f>
        <v>Excellent</v>
      </c>
      <c r="S374" s="17">
        <v>172</v>
      </c>
      <c r="T374" s="17" t="str">
        <f t="shared" si="22"/>
        <v>Yes</v>
      </c>
      <c r="U374" s="82">
        <v>41260</v>
      </c>
      <c r="V374" s="82">
        <v>43904</v>
      </c>
      <c r="W374" s="17">
        <v>311</v>
      </c>
      <c r="X374" s="17" t="str">
        <f t="shared" si="23"/>
        <v>Active</v>
      </c>
      <c r="Y374" s="17" t="s">
        <v>15615</v>
      </c>
      <c r="Z374" s="17"/>
    </row>
    <row r="375" spans="1:26" x14ac:dyDescent="0.25">
      <c r="A375">
        <v>374</v>
      </c>
      <c r="B375" s="17" t="s">
        <v>15119</v>
      </c>
      <c r="C375" s="17">
        <v>136</v>
      </c>
      <c r="D375" s="17" t="str">
        <f>INDEX(Hosts!$A:$O,MATCH(Places!$C375,Hosts!$A:$A,0),MATCH(Places!D$1,Hosts!$1:$1,0))</f>
        <v>Within a day</v>
      </c>
      <c r="E375" s="87">
        <f>INDEX(Hosts!$A:$O,MATCH(Places!$C375,Hosts!$A:$A,0),MATCH(Places!E$1,Hosts!$1:$1,0))</f>
        <v>1</v>
      </c>
      <c r="F375" s="87">
        <f>INDEX(Hosts!$A:$O,MATCH(Places!$C375,Hosts!$A:$A,0),MATCH(Places!F$1,Hosts!$1:$1,0))</f>
        <v>1</v>
      </c>
      <c r="G375" s="17" t="str">
        <f>INDEX(Hosts!$A:$O,MATCH(Places!$C375,Hosts!$A:$A,0),MATCH(Places!G$1,Hosts!$1:$1,0))</f>
        <v>No</v>
      </c>
      <c r="H375" s="17">
        <v>12</v>
      </c>
      <c r="I375" s="17" t="str">
        <f>INDEX(Neighborhoods!$A:$C,MATCH(Places!$H375,Neighborhoods!$A:$A,0),MATCH(Places!I$1,Neighborhoods!$1:$1,0))</f>
        <v>Brooklyn</v>
      </c>
      <c r="J375" s="17" t="str">
        <f>INDEX(Neighborhoods!$A:$C,MATCH(Places!$H375,Neighborhoods!$A:$A,0),MATCH(Places!J$1,Neighborhoods!$1:$1,0))</f>
        <v>Williamsburg</v>
      </c>
      <c r="K375" s="17" t="s">
        <v>1</v>
      </c>
      <c r="L375" s="17" t="str">
        <f t="shared" si="20"/>
        <v>Yes</v>
      </c>
      <c r="M375" s="17">
        <v>1</v>
      </c>
      <c r="N375" s="17" t="str" cm="1">
        <f t="array" ref="N375">_xlfn.IFS(M375&lt;=2,"Small",M375&lt;=5,"Medium",M375&gt;5,"Large")</f>
        <v>Small</v>
      </c>
      <c r="O375" s="65">
        <v>65</v>
      </c>
      <c r="P375" s="87">
        <f t="shared" si="21"/>
        <v>0.03</v>
      </c>
      <c r="Q375" s="68">
        <v>4.78</v>
      </c>
      <c r="R375" s="68" t="str" cm="1">
        <f t="array" ref="R375">_xlfn.SWITCH(ROUND(Q375,0),5,"Excellent",4,"Good",3,"Ok","Bad")</f>
        <v>Excellent</v>
      </c>
      <c r="S375" s="17">
        <v>9</v>
      </c>
      <c r="T375" s="17" t="str">
        <f t="shared" si="22"/>
        <v>No</v>
      </c>
      <c r="U375" s="82">
        <v>41801</v>
      </c>
      <c r="V375" s="82">
        <v>42009</v>
      </c>
      <c r="W375" s="17">
        <v>342</v>
      </c>
      <c r="X375" s="17" t="str">
        <f t="shared" si="23"/>
        <v>Active</v>
      </c>
      <c r="Y375" s="17" t="s">
        <v>15615</v>
      </c>
      <c r="Z375" s="17"/>
    </row>
    <row r="376" spans="1:26" x14ac:dyDescent="0.25">
      <c r="A376">
        <v>375</v>
      </c>
      <c r="B376" s="17" t="s">
        <v>15295</v>
      </c>
      <c r="C376" s="17">
        <v>892</v>
      </c>
      <c r="D376" s="17" t="str">
        <f>INDEX(Hosts!$A:$O,MATCH(Places!$C376,Hosts!$A:$A,0),MATCH(Places!D$1,Hosts!$1:$1,0))</f>
        <v>Within a day</v>
      </c>
      <c r="E376" s="87">
        <f>INDEX(Hosts!$A:$O,MATCH(Places!$C376,Hosts!$A:$A,0),MATCH(Places!E$1,Hosts!$1:$1,0))</f>
        <v>0.7</v>
      </c>
      <c r="F376" s="87">
        <f>INDEX(Hosts!$A:$O,MATCH(Places!$C376,Hosts!$A:$A,0),MATCH(Places!F$1,Hosts!$1:$1,0))</f>
        <v>0.7</v>
      </c>
      <c r="G376" s="17" t="str">
        <f>INDEX(Hosts!$A:$O,MATCH(Places!$C376,Hosts!$A:$A,0),MATCH(Places!G$1,Hosts!$1:$1,0))</f>
        <v>No</v>
      </c>
      <c r="H376" s="17">
        <v>7</v>
      </c>
      <c r="I376" s="17" t="str">
        <f>INDEX(Neighborhoods!$A:$C,MATCH(Places!$H376,Neighborhoods!$A:$A,0),MATCH(Places!I$1,Neighborhoods!$1:$1,0))</f>
        <v>Brooklyn</v>
      </c>
      <c r="J376" s="17" t="str">
        <f>INDEX(Neighborhoods!$A:$C,MATCH(Places!$H376,Neighborhoods!$A:$A,0),MATCH(Places!J$1,Neighborhoods!$1:$1,0))</f>
        <v>Bedford-Stuyvesant</v>
      </c>
      <c r="K376" s="17" t="s">
        <v>11822</v>
      </c>
      <c r="L376" s="17" t="str">
        <f t="shared" si="20"/>
        <v>No</v>
      </c>
      <c r="M376" s="17">
        <v>6</v>
      </c>
      <c r="N376" s="17" t="str" cm="1">
        <f t="array" ref="N376">_xlfn.IFS(M376&lt;=2,"Small",M376&lt;=5,"Medium",M376&gt;5,"Large")</f>
        <v>Large</v>
      </c>
      <c r="O376" s="65">
        <v>158</v>
      </c>
      <c r="P376" s="87">
        <f t="shared" si="21"/>
        <v>0.03</v>
      </c>
      <c r="Q376" s="68">
        <v>4.67</v>
      </c>
      <c r="R376" s="68" t="str" cm="1">
        <f t="array" ref="R376">_xlfn.SWITCH(ROUND(Q376,0),5,"Excellent",4,"Good",3,"Ok","Bad")</f>
        <v>Excellent</v>
      </c>
      <c r="S376" s="17">
        <v>3</v>
      </c>
      <c r="T376" s="17" t="str">
        <f t="shared" si="22"/>
        <v>No</v>
      </c>
      <c r="U376" s="82">
        <v>41275</v>
      </c>
      <c r="V376" s="82">
        <v>43833</v>
      </c>
      <c r="W376" s="17">
        <v>276</v>
      </c>
      <c r="X376" s="17" t="str">
        <f t="shared" si="23"/>
        <v>Active</v>
      </c>
      <c r="Y376" s="17" t="s">
        <v>15615</v>
      </c>
      <c r="Z376" s="17"/>
    </row>
    <row r="377" spans="1:26" x14ac:dyDescent="0.25">
      <c r="A377">
        <v>376</v>
      </c>
      <c r="B377" s="17" t="s">
        <v>295</v>
      </c>
      <c r="C377" s="17">
        <v>370</v>
      </c>
      <c r="D377" s="17" t="str">
        <f>INDEX(Hosts!$A:$O,MATCH(Places!$C377,Hosts!$A:$A,0),MATCH(Places!D$1,Hosts!$1:$1,0))</f>
        <v>Within a day</v>
      </c>
      <c r="E377" s="87">
        <f>INDEX(Hosts!$A:$O,MATCH(Places!$C377,Hosts!$A:$A,0),MATCH(Places!E$1,Hosts!$1:$1,0))</f>
        <v>0.6</v>
      </c>
      <c r="F377" s="87">
        <f>INDEX(Hosts!$A:$O,MATCH(Places!$C377,Hosts!$A:$A,0),MATCH(Places!F$1,Hosts!$1:$1,0))</f>
        <v>0.96</v>
      </c>
      <c r="G377" s="17" t="str">
        <f>INDEX(Hosts!$A:$O,MATCH(Places!$C377,Hosts!$A:$A,0),MATCH(Places!G$1,Hosts!$1:$1,0))</f>
        <v>No</v>
      </c>
      <c r="H377" s="17">
        <v>9</v>
      </c>
      <c r="I377" s="17" t="str">
        <f>INDEX(Neighborhoods!$A:$C,MATCH(Places!$H377,Neighborhoods!$A:$A,0),MATCH(Places!I$1,Neighborhoods!$1:$1,0))</f>
        <v>Brooklyn</v>
      </c>
      <c r="J377" s="17" t="str">
        <f>INDEX(Neighborhoods!$A:$C,MATCH(Places!$H377,Neighborhoods!$A:$A,0),MATCH(Places!J$1,Neighborhoods!$1:$1,0))</f>
        <v>Crown Heights</v>
      </c>
      <c r="K377" s="17" t="s">
        <v>1</v>
      </c>
      <c r="L377" s="17" t="str">
        <f t="shared" si="20"/>
        <v>Yes</v>
      </c>
      <c r="M377" s="17">
        <v>3</v>
      </c>
      <c r="N377" s="17" t="str" cm="1">
        <f t="array" ref="N377">_xlfn.IFS(M377&lt;=2,"Small",M377&lt;=5,"Medium",M377&gt;5,"Large")</f>
        <v>Medium</v>
      </c>
      <c r="O377" s="65">
        <v>109</v>
      </c>
      <c r="P377" s="87">
        <f t="shared" si="21"/>
        <v>0.03</v>
      </c>
      <c r="Q377" s="68">
        <v>4.63</v>
      </c>
      <c r="R377" s="68" t="str" cm="1">
        <f t="array" ref="R377">_xlfn.SWITCH(ROUND(Q377,0),5,"Excellent",4,"Good",3,"Ok","Bad")</f>
        <v>Excellent</v>
      </c>
      <c r="S377" s="17">
        <v>79</v>
      </c>
      <c r="T377" s="17" t="str">
        <f t="shared" si="22"/>
        <v>No</v>
      </c>
      <c r="U377" s="82">
        <v>41273</v>
      </c>
      <c r="V377" s="82">
        <v>43850</v>
      </c>
      <c r="W377" s="17">
        <v>365</v>
      </c>
      <c r="X377" s="17" t="str">
        <f t="shared" si="23"/>
        <v>Active</v>
      </c>
      <c r="Y377" s="17" t="s">
        <v>15616</v>
      </c>
      <c r="Z377" s="17"/>
    </row>
    <row r="378" spans="1:26" x14ac:dyDescent="0.25">
      <c r="A378">
        <v>377</v>
      </c>
      <c r="B378" s="17" t="s">
        <v>14668</v>
      </c>
      <c r="C378" s="17">
        <v>915</v>
      </c>
      <c r="D378" s="17" t="str">
        <f>INDEX(Hosts!$A:$O,MATCH(Places!$C378,Hosts!$A:$A,0),MATCH(Places!D$1,Hosts!$1:$1,0))</f>
        <v>A few days or more</v>
      </c>
      <c r="E378" s="87">
        <f>INDEX(Hosts!$A:$O,MATCH(Places!$C378,Hosts!$A:$A,0),MATCH(Places!E$1,Hosts!$1:$1,0))</f>
        <v>0</v>
      </c>
      <c r="F378" s="87">
        <f>INDEX(Hosts!$A:$O,MATCH(Places!$C378,Hosts!$A:$A,0),MATCH(Places!F$1,Hosts!$1:$1,0))</f>
        <v>0.8</v>
      </c>
      <c r="G378" s="17" t="str">
        <f>INDEX(Hosts!$A:$O,MATCH(Places!$C378,Hosts!$A:$A,0),MATCH(Places!G$1,Hosts!$1:$1,0))</f>
        <v>No</v>
      </c>
      <c r="H378" s="17">
        <v>22</v>
      </c>
      <c r="I378" s="17" t="str">
        <f>INDEX(Neighborhoods!$A:$C,MATCH(Places!$H378,Neighborhoods!$A:$A,0),MATCH(Places!I$1,Neighborhoods!$1:$1,0))</f>
        <v>Queens</v>
      </c>
      <c r="J378" s="17" t="str">
        <f>INDEX(Neighborhoods!$A:$C,MATCH(Places!$H378,Neighborhoods!$A:$A,0),MATCH(Places!J$1,Neighborhoods!$1:$1,0))</f>
        <v>Flushing</v>
      </c>
      <c r="K378" s="17" t="s">
        <v>1</v>
      </c>
      <c r="L378" s="17" t="str">
        <f t="shared" si="20"/>
        <v>Yes</v>
      </c>
      <c r="M378" s="17">
        <v>2</v>
      </c>
      <c r="N378" s="17" t="str" cm="1">
        <f t="array" ref="N378">_xlfn.IFS(M378&lt;=2,"Small",M378&lt;=5,"Medium",M378&gt;5,"Large")</f>
        <v>Small</v>
      </c>
      <c r="O378" s="65">
        <v>57</v>
      </c>
      <c r="P378" s="87">
        <f t="shared" si="21"/>
        <v>0.03</v>
      </c>
      <c r="Q378" s="68">
        <v>4.57</v>
      </c>
      <c r="R378" s="68" t="str" cm="1">
        <f t="array" ref="R378">_xlfn.SWITCH(ROUND(Q378,0),5,"Excellent",4,"Good",3,"Ok","Bad")</f>
        <v>Excellent</v>
      </c>
      <c r="S378" s="17">
        <v>23</v>
      </c>
      <c r="T378" s="17" t="str">
        <f t="shared" si="22"/>
        <v>No</v>
      </c>
      <c r="U378" s="82">
        <v>41274</v>
      </c>
      <c r="V378" s="82">
        <v>43814</v>
      </c>
      <c r="W378" s="17">
        <v>344</v>
      </c>
      <c r="X378" s="17" t="str">
        <f t="shared" si="23"/>
        <v>Active</v>
      </c>
      <c r="Y378" s="17" t="s">
        <v>15615</v>
      </c>
      <c r="Z378" s="17"/>
    </row>
    <row r="379" spans="1:26" x14ac:dyDescent="0.25">
      <c r="A379">
        <v>378</v>
      </c>
      <c r="B379" s="17" t="s">
        <v>15465</v>
      </c>
      <c r="C379" s="17">
        <v>920</v>
      </c>
      <c r="D379" s="17" t="str">
        <f>INDEX(Hosts!$A:$O,MATCH(Places!$C379,Hosts!$A:$A,0),MATCH(Places!D$1,Hosts!$1:$1,0))</f>
        <v>Within an hour</v>
      </c>
      <c r="E379" s="87">
        <f>INDEX(Hosts!$A:$O,MATCH(Places!$C379,Hosts!$A:$A,0),MATCH(Places!E$1,Hosts!$1:$1,0))</f>
        <v>0.9</v>
      </c>
      <c r="F379" s="87">
        <f>INDEX(Hosts!$A:$O,MATCH(Places!$C379,Hosts!$A:$A,0),MATCH(Places!F$1,Hosts!$1:$1,0))</f>
        <v>0.97</v>
      </c>
      <c r="G379" s="17" t="str">
        <f>INDEX(Hosts!$A:$O,MATCH(Places!$C379,Hosts!$A:$A,0),MATCH(Places!G$1,Hosts!$1:$1,0))</f>
        <v>No</v>
      </c>
      <c r="H379" s="17">
        <v>16</v>
      </c>
      <c r="I379" s="17" t="str">
        <f>INDEX(Neighborhoods!$A:$C,MATCH(Places!$H379,Neighborhoods!$A:$A,0),MATCH(Places!I$1,Neighborhoods!$1:$1,0))</f>
        <v>Manhattan</v>
      </c>
      <c r="J379" s="17" t="str">
        <f>INDEX(Neighborhoods!$A:$C,MATCH(Places!$H379,Neighborhoods!$A:$A,0),MATCH(Places!J$1,Neighborhoods!$1:$1,0))</f>
        <v>Harlem</v>
      </c>
      <c r="K379" s="17" t="s">
        <v>1</v>
      </c>
      <c r="L379" s="17" t="str">
        <f t="shared" si="20"/>
        <v>Yes</v>
      </c>
      <c r="M379" s="17">
        <v>2</v>
      </c>
      <c r="N379" s="17" t="str" cm="1">
        <f t="array" ref="N379">_xlfn.IFS(M379&lt;=2,"Small",M379&lt;=5,"Medium",M379&gt;5,"Large")</f>
        <v>Small</v>
      </c>
      <c r="O379" s="65">
        <v>50</v>
      </c>
      <c r="P379" s="87">
        <f t="shared" si="21"/>
        <v>0.03</v>
      </c>
      <c r="Q379" s="68">
        <v>4.6399999999999997</v>
      </c>
      <c r="R379" s="68" t="str" cm="1">
        <f t="array" ref="R379">_xlfn.SWITCH(ROUND(Q379,0),5,"Excellent",4,"Good",3,"Ok","Bad")</f>
        <v>Excellent</v>
      </c>
      <c r="S379" s="17">
        <v>59</v>
      </c>
      <c r="T379" s="17" t="str">
        <f t="shared" si="22"/>
        <v>No</v>
      </c>
      <c r="U379" s="82">
        <v>41277</v>
      </c>
      <c r="V379" s="82">
        <v>44053</v>
      </c>
      <c r="W379" s="17">
        <v>117</v>
      </c>
      <c r="X379" s="17" t="str">
        <f t="shared" si="23"/>
        <v>Active</v>
      </c>
      <c r="Y379" s="17" t="s">
        <v>15616</v>
      </c>
      <c r="Z379" s="17"/>
    </row>
    <row r="380" spans="1:26" x14ac:dyDescent="0.25">
      <c r="A380">
        <v>379</v>
      </c>
      <c r="B380" s="17" t="s">
        <v>13573</v>
      </c>
      <c r="C380" s="17">
        <v>922</v>
      </c>
      <c r="D380" s="17" t="str">
        <f>INDEX(Hosts!$A:$O,MATCH(Places!$C380,Hosts!$A:$A,0),MATCH(Places!D$1,Hosts!$1:$1,0))</f>
        <v>Within a day</v>
      </c>
      <c r="E380" s="87">
        <f>INDEX(Hosts!$A:$O,MATCH(Places!$C380,Hosts!$A:$A,0),MATCH(Places!E$1,Hosts!$1:$1,0))</f>
        <v>0.67</v>
      </c>
      <c r="F380" s="87">
        <f>INDEX(Hosts!$A:$O,MATCH(Places!$C380,Hosts!$A:$A,0),MATCH(Places!F$1,Hosts!$1:$1,0))</f>
        <v>0</v>
      </c>
      <c r="G380" s="17" t="str">
        <f>INDEX(Hosts!$A:$O,MATCH(Places!$C380,Hosts!$A:$A,0),MATCH(Places!G$1,Hosts!$1:$1,0))</f>
        <v>No</v>
      </c>
      <c r="H380" s="17">
        <v>7</v>
      </c>
      <c r="I380" s="17" t="str">
        <f>INDEX(Neighborhoods!$A:$C,MATCH(Places!$H380,Neighborhoods!$A:$A,0),MATCH(Places!I$1,Neighborhoods!$1:$1,0))</f>
        <v>Brooklyn</v>
      </c>
      <c r="J380" s="17" t="str">
        <f>INDEX(Neighborhoods!$A:$C,MATCH(Places!$H380,Neighborhoods!$A:$A,0),MATCH(Places!J$1,Neighborhoods!$1:$1,0))</f>
        <v>Bedford-Stuyvesant</v>
      </c>
      <c r="K380" s="17" t="s">
        <v>11822</v>
      </c>
      <c r="L380" s="17" t="str">
        <f t="shared" si="20"/>
        <v>No</v>
      </c>
      <c r="M380" s="17">
        <v>2</v>
      </c>
      <c r="N380" s="17" t="str" cm="1">
        <f t="array" ref="N380">_xlfn.IFS(M380&lt;=2,"Small",M380&lt;=5,"Medium",M380&gt;5,"Large")</f>
        <v>Small</v>
      </c>
      <c r="O380" s="65">
        <v>95</v>
      </c>
      <c r="P380" s="87">
        <f t="shared" si="21"/>
        <v>0.03</v>
      </c>
      <c r="Q380" s="68">
        <v>4.1399999999999997</v>
      </c>
      <c r="R380" s="68" t="str" cm="1">
        <f t="array" ref="R380">_xlfn.SWITCH(ROUND(Q380,0),5,"Excellent",4,"Good",3,"Ok","Bad")</f>
        <v>Good</v>
      </c>
      <c r="S380" s="17">
        <v>7</v>
      </c>
      <c r="T380" s="17" t="str">
        <f t="shared" si="22"/>
        <v>No</v>
      </c>
      <c r="U380" s="82">
        <v>41351</v>
      </c>
      <c r="V380" s="82">
        <v>42260</v>
      </c>
      <c r="W380" s="17">
        <v>295</v>
      </c>
      <c r="X380" s="17" t="str">
        <f t="shared" si="23"/>
        <v>Active</v>
      </c>
      <c r="Y380" s="17" t="s">
        <v>15615</v>
      </c>
      <c r="Z380" s="17"/>
    </row>
    <row r="381" spans="1:26" x14ac:dyDescent="0.25">
      <c r="A381">
        <v>380</v>
      </c>
      <c r="B381" s="17" t="s">
        <v>296</v>
      </c>
      <c r="C381" s="17">
        <v>924</v>
      </c>
      <c r="D381" s="17" t="str">
        <f>INDEX(Hosts!$A:$O,MATCH(Places!$C381,Hosts!$A:$A,0),MATCH(Places!D$1,Hosts!$1:$1,0))</f>
        <v>A few days or more</v>
      </c>
      <c r="E381" s="87">
        <f>INDEX(Hosts!$A:$O,MATCH(Places!$C381,Hosts!$A:$A,0),MATCH(Places!E$1,Hosts!$1:$1,0))</f>
        <v>0</v>
      </c>
      <c r="F381" s="87">
        <f>INDEX(Hosts!$A:$O,MATCH(Places!$C381,Hosts!$A:$A,0),MATCH(Places!F$1,Hosts!$1:$1,0))</f>
        <v>1</v>
      </c>
      <c r="G381" s="17" t="str">
        <f>INDEX(Hosts!$A:$O,MATCH(Places!$C381,Hosts!$A:$A,0),MATCH(Places!G$1,Hosts!$1:$1,0))</f>
        <v>No</v>
      </c>
      <c r="H381" s="17">
        <v>16</v>
      </c>
      <c r="I381" s="17" t="str">
        <f>INDEX(Neighborhoods!$A:$C,MATCH(Places!$H381,Neighborhoods!$A:$A,0),MATCH(Places!I$1,Neighborhoods!$1:$1,0))</f>
        <v>Manhattan</v>
      </c>
      <c r="J381" s="17" t="str">
        <f>INDEX(Neighborhoods!$A:$C,MATCH(Places!$H381,Neighborhoods!$A:$A,0),MATCH(Places!J$1,Neighborhoods!$1:$1,0))</f>
        <v>Harlem</v>
      </c>
      <c r="K381" s="17" t="s">
        <v>1</v>
      </c>
      <c r="L381" s="17" t="str">
        <f t="shared" si="20"/>
        <v>Yes</v>
      </c>
      <c r="M381" s="17">
        <v>2</v>
      </c>
      <c r="N381" s="17" t="str" cm="1">
        <f t="array" ref="N381">_xlfn.IFS(M381&lt;=2,"Small",M381&lt;=5,"Medium",M381&gt;5,"Large")</f>
        <v>Small</v>
      </c>
      <c r="O381" s="65">
        <v>85</v>
      </c>
      <c r="P381" s="87">
        <f t="shared" si="21"/>
        <v>0.03</v>
      </c>
      <c r="Q381" s="68">
        <v>4.67</v>
      </c>
      <c r="R381" s="68" t="str" cm="1">
        <f t="array" ref="R381">_xlfn.SWITCH(ROUND(Q381,0),5,"Excellent",4,"Good",3,"Ok","Bad")</f>
        <v>Excellent</v>
      </c>
      <c r="S381" s="17">
        <v>45</v>
      </c>
      <c r="T381" s="17" t="str">
        <f t="shared" si="22"/>
        <v>No</v>
      </c>
      <c r="U381" s="82">
        <v>41277</v>
      </c>
      <c r="V381" s="82">
        <v>43946</v>
      </c>
      <c r="W381" s="17">
        <v>268</v>
      </c>
      <c r="X381" s="17" t="str">
        <f t="shared" si="23"/>
        <v>Active</v>
      </c>
      <c r="Y381" s="17" t="s">
        <v>15615</v>
      </c>
      <c r="Z381" s="17"/>
    </row>
    <row r="382" spans="1:26" x14ac:dyDescent="0.25">
      <c r="A382">
        <v>381</v>
      </c>
      <c r="B382" s="17" t="s">
        <v>297</v>
      </c>
      <c r="C382" s="17">
        <v>924</v>
      </c>
      <c r="D382" s="17" t="str">
        <f>INDEX(Hosts!$A:$O,MATCH(Places!$C382,Hosts!$A:$A,0),MATCH(Places!D$1,Hosts!$1:$1,0))</f>
        <v>A few days or more</v>
      </c>
      <c r="E382" s="87">
        <f>INDEX(Hosts!$A:$O,MATCH(Places!$C382,Hosts!$A:$A,0),MATCH(Places!E$1,Hosts!$1:$1,0))</f>
        <v>0</v>
      </c>
      <c r="F382" s="87">
        <f>INDEX(Hosts!$A:$O,MATCH(Places!$C382,Hosts!$A:$A,0),MATCH(Places!F$1,Hosts!$1:$1,0))</f>
        <v>1</v>
      </c>
      <c r="G382" s="17" t="str">
        <f>INDEX(Hosts!$A:$O,MATCH(Places!$C382,Hosts!$A:$A,0),MATCH(Places!G$1,Hosts!$1:$1,0))</f>
        <v>No</v>
      </c>
      <c r="H382" s="17">
        <v>16</v>
      </c>
      <c r="I382" s="17" t="str">
        <f>INDEX(Neighborhoods!$A:$C,MATCH(Places!$H382,Neighborhoods!$A:$A,0),MATCH(Places!I$1,Neighborhoods!$1:$1,0))</f>
        <v>Manhattan</v>
      </c>
      <c r="J382" s="17" t="str">
        <f>INDEX(Neighborhoods!$A:$C,MATCH(Places!$H382,Neighborhoods!$A:$A,0),MATCH(Places!J$1,Neighborhoods!$1:$1,0))</f>
        <v>Harlem</v>
      </c>
      <c r="K382" s="17" t="s">
        <v>1</v>
      </c>
      <c r="L382" s="17" t="str">
        <f t="shared" si="20"/>
        <v>Yes</v>
      </c>
      <c r="M382" s="17">
        <v>2</v>
      </c>
      <c r="N382" s="17" t="str" cm="1">
        <f t="array" ref="N382">_xlfn.IFS(M382&lt;=2,"Small",M382&lt;=5,"Medium",M382&gt;5,"Large")</f>
        <v>Small</v>
      </c>
      <c r="O382" s="65">
        <v>70</v>
      </c>
      <c r="P382" s="87">
        <f t="shared" si="21"/>
        <v>0.03</v>
      </c>
      <c r="Q382" s="68">
        <v>4.8099999999999996</v>
      </c>
      <c r="R382" s="68" t="str" cm="1">
        <f t="array" ref="R382">_xlfn.SWITCH(ROUND(Q382,0),5,"Excellent",4,"Good",3,"Ok","Bad")</f>
        <v>Excellent</v>
      </c>
      <c r="S382" s="17">
        <v>32</v>
      </c>
      <c r="T382" s="17" t="str">
        <f t="shared" si="22"/>
        <v>No</v>
      </c>
      <c r="U382" s="82">
        <v>41491</v>
      </c>
      <c r="V382" s="82">
        <v>43921</v>
      </c>
      <c r="W382" s="17">
        <v>253</v>
      </c>
      <c r="X382" s="17" t="str">
        <f t="shared" si="23"/>
        <v>Active</v>
      </c>
      <c r="Y382" s="17" t="s">
        <v>15615</v>
      </c>
      <c r="Z382" s="17"/>
    </row>
    <row r="383" spans="1:26" x14ac:dyDescent="0.25">
      <c r="A383">
        <v>382</v>
      </c>
      <c r="B383" s="17" t="s">
        <v>298</v>
      </c>
      <c r="C383" s="17">
        <v>75</v>
      </c>
      <c r="D383" s="17" t="str">
        <f>INDEX(Hosts!$A:$O,MATCH(Places!$C383,Hosts!$A:$A,0),MATCH(Places!D$1,Hosts!$1:$1,0))</f>
        <v>Within an hour</v>
      </c>
      <c r="E383" s="87">
        <f>INDEX(Hosts!$A:$O,MATCH(Places!$C383,Hosts!$A:$A,0),MATCH(Places!E$1,Hosts!$1:$1,0))</f>
        <v>0.96</v>
      </c>
      <c r="F383" s="87">
        <f>INDEX(Hosts!$A:$O,MATCH(Places!$C383,Hosts!$A:$A,0),MATCH(Places!F$1,Hosts!$1:$1,0))</f>
        <v>0.67</v>
      </c>
      <c r="G383" s="17" t="str">
        <f>INDEX(Hosts!$A:$O,MATCH(Places!$C383,Hosts!$A:$A,0),MATCH(Places!G$1,Hosts!$1:$1,0))</f>
        <v>No</v>
      </c>
      <c r="H383" s="17">
        <v>7</v>
      </c>
      <c r="I383" s="17" t="str">
        <f>INDEX(Neighborhoods!$A:$C,MATCH(Places!$H383,Neighborhoods!$A:$A,0),MATCH(Places!I$1,Neighborhoods!$1:$1,0))</f>
        <v>Brooklyn</v>
      </c>
      <c r="J383" s="17" t="str">
        <f>INDEX(Neighborhoods!$A:$C,MATCH(Places!$H383,Neighborhoods!$A:$A,0),MATCH(Places!J$1,Neighborhoods!$1:$1,0))</f>
        <v>Bedford-Stuyvesant</v>
      </c>
      <c r="K383" s="17" t="s">
        <v>1</v>
      </c>
      <c r="L383" s="17" t="str">
        <f t="shared" si="20"/>
        <v>Yes</v>
      </c>
      <c r="M383" s="17">
        <v>2</v>
      </c>
      <c r="N383" s="17" t="str" cm="1">
        <f t="array" ref="N383">_xlfn.IFS(M383&lt;=2,"Small",M383&lt;=5,"Medium",M383&gt;5,"Large")</f>
        <v>Small</v>
      </c>
      <c r="O383" s="65">
        <v>29</v>
      </c>
      <c r="P383" s="87">
        <f t="shared" si="21"/>
        <v>0.03</v>
      </c>
      <c r="Q383" s="68">
        <v>4.91</v>
      </c>
      <c r="R383" s="68" t="str" cm="1">
        <f t="array" ref="R383">_xlfn.SWITCH(ROUND(Q383,0),5,"Excellent",4,"Good",3,"Ok","Bad")</f>
        <v>Excellent</v>
      </c>
      <c r="S383" s="17">
        <v>70</v>
      </c>
      <c r="T383" s="17" t="str">
        <f t="shared" si="22"/>
        <v>No</v>
      </c>
      <c r="U383" s="82">
        <v>43301</v>
      </c>
      <c r="V383" s="82">
        <v>43951</v>
      </c>
      <c r="W383" s="17">
        <v>71</v>
      </c>
      <c r="X383" s="17" t="str">
        <f t="shared" si="23"/>
        <v>Active</v>
      </c>
      <c r="Y383" s="17" t="s">
        <v>15615</v>
      </c>
      <c r="Z383" s="17"/>
    </row>
    <row r="384" spans="1:26" x14ac:dyDescent="0.25">
      <c r="A384">
        <v>383</v>
      </c>
      <c r="B384" s="17" t="s">
        <v>299</v>
      </c>
      <c r="C384" s="17">
        <v>556</v>
      </c>
      <c r="D384" s="17" t="str">
        <f>INDEX(Hosts!$A:$O,MATCH(Places!$C384,Hosts!$A:$A,0),MATCH(Places!D$1,Hosts!$1:$1,0))</f>
        <v>Within an hour</v>
      </c>
      <c r="E384" s="87">
        <f>INDEX(Hosts!$A:$O,MATCH(Places!$C384,Hosts!$A:$A,0),MATCH(Places!E$1,Hosts!$1:$1,0))</f>
        <v>1</v>
      </c>
      <c r="F384" s="87">
        <f>INDEX(Hosts!$A:$O,MATCH(Places!$C384,Hosts!$A:$A,0),MATCH(Places!F$1,Hosts!$1:$1,0))</f>
        <v>0.9</v>
      </c>
      <c r="G384" s="17" t="str">
        <f>INDEX(Hosts!$A:$O,MATCH(Places!$C384,Hosts!$A:$A,0),MATCH(Places!G$1,Hosts!$1:$1,0))</f>
        <v>No</v>
      </c>
      <c r="H384" s="17">
        <v>7</v>
      </c>
      <c r="I384" s="17" t="str">
        <f>INDEX(Neighborhoods!$A:$C,MATCH(Places!$H384,Neighborhoods!$A:$A,0),MATCH(Places!I$1,Neighborhoods!$1:$1,0))</f>
        <v>Brooklyn</v>
      </c>
      <c r="J384" s="17" t="str">
        <f>INDEX(Neighborhoods!$A:$C,MATCH(Places!$H384,Neighborhoods!$A:$A,0),MATCH(Places!J$1,Neighborhoods!$1:$1,0))</f>
        <v>Bedford-Stuyvesant</v>
      </c>
      <c r="K384" s="17" t="s">
        <v>1</v>
      </c>
      <c r="L384" s="17" t="str">
        <f t="shared" si="20"/>
        <v>Yes</v>
      </c>
      <c r="M384" s="17">
        <v>2</v>
      </c>
      <c r="N384" s="17" t="str" cm="1">
        <f t="array" ref="N384">_xlfn.IFS(M384&lt;=2,"Small",M384&lt;=5,"Medium",M384&gt;5,"Large")</f>
        <v>Small</v>
      </c>
      <c r="O384" s="65">
        <v>89</v>
      </c>
      <c r="P384" s="87">
        <f t="shared" si="21"/>
        <v>0.03</v>
      </c>
      <c r="Q384" s="68">
        <v>4.58</v>
      </c>
      <c r="R384" s="68" t="str" cm="1">
        <f t="array" ref="R384">_xlfn.SWITCH(ROUND(Q384,0),5,"Excellent",4,"Good",3,"Ok","Bad")</f>
        <v>Excellent</v>
      </c>
      <c r="S384" s="17">
        <v>45</v>
      </c>
      <c r="T384" s="17" t="str">
        <f t="shared" si="22"/>
        <v>No</v>
      </c>
      <c r="U384" s="82">
        <v>41362</v>
      </c>
      <c r="V384" s="82">
        <v>43910</v>
      </c>
      <c r="W384" s="17">
        <v>365</v>
      </c>
      <c r="X384" s="17" t="str">
        <f t="shared" si="23"/>
        <v>Active</v>
      </c>
      <c r="Y384" s="17" t="s">
        <v>15615</v>
      </c>
      <c r="Z384" s="17"/>
    </row>
    <row r="385" spans="1:26" x14ac:dyDescent="0.25">
      <c r="A385">
        <v>384</v>
      </c>
      <c r="B385" s="17" t="s">
        <v>300</v>
      </c>
      <c r="C385" s="17">
        <v>929</v>
      </c>
      <c r="D385" s="17" t="str">
        <f>INDEX(Hosts!$A:$O,MATCH(Places!$C385,Hosts!$A:$A,0),MATCH(Places!D$1,Hosts!$1:$1,0))</f>
        <v>Within an hour</v>
      </c>
      <c r="E385" s="87">
        <f>INDEX(Hosts!$A:$O,MATCH(Places!$C385,Hosts!$A:$A,0),MATCH(Places!E$1,Hosts!$1:$1,0))</f>
        <v>1</v>
      </c>
      <c r="F385" s="87">
        <f>INDEX(Hosts!$A:$O,MATCH(Places!$C385,Hosts!$A:$A,0),MATCH(Places!F$1,Hosts!$1:$1,0))</f>
        <v>0</v>
      </c>
      <c r="G385" s="17" t="str">
        <f>INDEX(Hosts!$A:$O,MATCH(Places!$C385,Hosts!$A:$A,0),MATCH(Places!G$1,Hosts!$1:$1,0))</f>
        <v>No</v>
      </c>
      <c r="H385" s="17">
        <v>11</v>
      </c>
      <c r="I385" s="17" t="str">
        <f>INDEX(Neighborhoods!$A:$C,MATCH(Places!$H385,Neighborhoods!$A:$A,0),MATCH(Places!I$1,Neighborhoods!$1:$1,0))</f>
        <v>Brooklyn</v>
      </c>
      <c r="J385" s="17" t="str">
        <f>INDEX(Neighborhoods!$A:$C,MATCH(Places!$H385,Neighborhoods!$A:$A,0),MATCH(Places!J$1,Neighborhoods!$1:$1,0))</f>
        <v>Greenpoint</v>
      </c>
      <c r="K385" s="17" t="s">
        <v>1</v>
      </c>
      <c r="L385" s="17" t="str">
        <f t="shared" si="20"/>
        <v>Yes</v>
      </c>
      <c r="M385" s="17">
        <v>1</v>
      </c>
      <c r="N385" s="17" t="str" cm="1">
        <f t="array" ref="N385">_xlfn.IFS(M385&lt;=2,"Small",M385&lt;=5,"Medium",M385&gt;5,"Large")</f>
        <v>Small</v>
      </c>
      <c r="O385" s="65">
        <v>55</v>
      </c>
      <c r="P385" s="87">
        <f t="shared" si="21"/>
        <v>0.03</v>
      </c>
      <c r="Q385" s="68">
        <v>4.6399999999999997</v>
      </c>
      <c r="R385" s="68" t="str" cm="1">
        <f t="array" ref="R385">_xlfn.SWITCH(ROUND(Q385,0),5,"Excellent",4,"Good",3,"Ok","Bad")</f>
        <v>Excellent</v>
      </c>
      <c r="S385" s="17">
        <v>11</v>
      </c>
      <c r="T385" s="17" t="str">
        <f t="shared" si="22"/>
        <v>No</v>
      </c>
      <c r="U385" s="82">
        <v>42196</v>
      </c>
      <c r="V385" s="82">
        <v>43343</v>
      </c>
      <c r="W385" s="17">
        <v>0</v>
      </c>
      <c r="X385" s="17" t="str">
        <f t="shared" si="23"/>
        <v>Inactive</v>
      </c>
      <c r="Y385" s="17" t="s">
        <v>15615</v>
      </c>
      <c r="Z385" s="17"/>
    </row>
    <row r="386" spans="1:26" x14ac:dyDescent="0.25">
      <c r="A386">
        <v>385</v>
      </c>
      <c r="B386" s="17" t="s">
        <v>13175</v>
      </c>
      <c r="C386" s="17">
        <v>147</v>
      </c>
      <c r="D386" s="17" t="str">
        <f>INDEX(Hosts!$A:$O,MATCH(Places!$C386,Hosts!$A:$A,0),MATCH(Places!D$1,Hosts!$1:$1,0))</f>
        <v>Within an hour</v>
      </c>
      <c r="E386" s="87">
        <f>INDEX(Hosts!$A:$O,MATCH(Places!$C386,Hosts!$A:$A,0),MATCH(Places!E$1,Hosts!$1:$1,0))</f>
        <v>1</v>
      </c>
      <c r="F386" s="87">
        <f>INDEX(Hosts!$A:$O,MATCH(Places!$C386,Hosts!$A:$A,0),MATCH(Places!F$1,Hosts!$1:$1,0))</f>
        <v>0.98</v>
      </c>
      <c r="G386" s="17" t="str">
        <f>INDEX(Hosts!$A:$O,MATCH(Places!$C386,Hosts!$A:$A,0),MATCH(Places!G$1,Hosts!$1:$1,0))</f>
        <v>Yes</v>
      </c>
      <c r="H386" s="17">
        <v>7</v>
      </c>
      <c r="I386" s="17" t="str">
        <f>INDEX(Neighborhoods!$A:$C,MATCH(Places!$H386,Neighborhoods!$A:$A,0),MATCH(Places!I$1,Neighborhoods!$1:$1,0))</f>
        <v>Brooklyn</v>
      </c>
      <c r="J386" s="17" t="str">
        <f>INDEX(Neighborhoods!$A:$C,MATCH(Places!$H386,Neighborhoods!$A:$A,0),MATCH(Places!J$1,Neighborhoods!$1:$1,0))</f>
        <v>Bedford-Stuyvesant</v>
      </c>
      <c r="K386" s="17" t="s">
        <v>11822</v>
      </c>
      <c r="L386" s="17" t="str">
        <f t="shared" ref="L386:L449" si="24">IF(OR(K386="Private room",K386="Shared room"),"Yes","No")</f>
        <v>No</v>
      </c>
      <c r="M386" s="17">
        <v>2</v>
      </c>
      <c r="N386" s="17" t="str" cm="1">
        <f t="array" ref="N386">_xlfn.IFS(M386&lt;=2,"Small",M386&lt;=5,"Medium",M386&gt;5,"Large")</f>
        <v>Small</v>
      </c>
      <c r="O386" s="65">
        <v>80</v>
      </c>
      <c r="P386" s="87">
        <f t="shared" ref="P386:P449" si="25">VLOOKUP(O386,$AB$1:$AC$5,2)</f>
        <v>0.03</v>
      </c>
      <c r="Q386" s="68">
        <v>4.8899999999999997</v>
      </c>
      <c r="R386" s="68" t="str" cm="1">
        <f t="array" ref="R386">_xlfn.SWITCH(ROUND(Q386,0),5,"Excellent",4,"Good",3,"Ok","Bad")</f>
        <v>Excellent</v>
      </c>
      <c r="S386" s="17">
        <v>257</v>
      </c>
      <c r="T386" s="17" t="str">
        <f t="shared" ref="T386:T449" si="26">IF(AND(Q386&gt;=4.8,S386&gt;100),"Yes","No")</f>
        <v>Yes</v>
      </c>
      <c r="U386" s="82">
        <v>41272</v>
      </c>
      <c r="V386" s="82">
        <v>44036</v>
      </c>
      <c r="W386" s="17">
        <v>0</v>
      </c>
      <c r="X386" s="17" t="str">
        <f t="shared" ref="X386:X449" si="27">IF(W386&lt;&gt;0,"Active","Inactive")</f>
        <v>Inactive</v>
      </c>
      <c r="Y386" s="17" t="s">
        <v>15615</v>
      </c>
      <c r="Z386" s="17"/>
    </row>
    <row r="387" spans="1:26" x14ac:dyDescent="0.25">
      <c r="A387">
        <v>386</v>
      </c>
      <c r="B387" s="17" t="s">
        <v>13599</v>
      </c>
      <c r="C387" s="17">
        <v>915</v>
      </c>
      <c r="D387" s="17" t="str">
        <f>INDEX(Hosts!$A:$O,MATCH(Places!$C387,Hosts!$A:$A,0),MATCH(Places!D$1,Hosts!$1:$1,0))</f>
        <v>A few days or more</v>
      </c>
      <c r="E387" s="87">
        <f>INDEX(Hosts!$A:$O,MATCH(Places!$C387,Hosts!$A:$A,0),MATCH(Places!E$1,Hosts!$1:$1,0))</f>
        <v>0</v>
      </c>
      <c r="F387" s="87">
        <f>INDEX(Hosts!$A:$O,MATCH(Places!$C387,Hosts!$A:$A,0),MATCH(Places!F$1,Hosts!$1:$1,0))</f>
        <v>0.8</v>
      </c>
      <c r="G387" s="17" t="str">
        <f>INDEX(Hosts!$A:$O,MATCH(Places!$C387,Hosts!$A:$A,0),MATCH(Places!G$1,Hosts!$1:$1,0))</f>
        <v>No</v>
      </c>
      <c r="H387" s="17">
        <v>22</v>
      </c>
      <c r="I387" s="17" t="str">
        <f>INDEX(Neighborhoods!$A:$C,MATCH(Places!$H387,Neighborhoods!$A:$A,0),MATCH(Places!I$1,Neighborhoods!$1:$1,0))</f>
        <v>Queens</v>
      </c>
      <c r="J387" s="17" t="str">
        <f>INDEX(Neighborhoods!$A:$C,MATCH(Places!$H387,Neighborhoods!$A:$A,0),MATCH(Places!J$1,Neighborhoods!$1:$1,0))</f>
        <v>Flushing</v>
      </c>
      <c r="K387" s="17" t="s">
        <v>1</v>
      </c>
      <c r="L387" s="17" t="str">
        <f t="shared" si="24"/>
        <v>Yes</v>
      </c>
      <c r="M387" s="17">
        <v>2</v>
      </c>
      <c r="N387" s="17" t="str" cm="1">
        <f t="array" ref="N387">_xlfn.IFS(M387&lt;=2,"Small",M387&lt;=5,"Medium",M387&gt;5,"Large")</f>
        <v>Small</v>
      </c>
      <c r="O387" s="65">
        <v>80</v>
      </c>
      <c r="P387" s="87">
        <f t="shared" si="25"/>
        <v>0.03</v>
      </c>
      <c r="Q387" s="68">
        <v>4.7</v>
      </c>
      <c r="R387" s="68" t="str" cm="1">
        <f t="array" ref="R387">_xlfn.SWITCH(ROUND(Q387,0),5,"Excellent",4,"Good",3,"Ok","Bad")</f>
        <v>Excellent</v>
      </c>
      <c r="S387" s="17">
        <v>10</v>
      </c>
      <c r="T387" s="17" t="str">
        <f t="shared" si="26"/>
        <v>No</v>
      </c>
      <c r="U387" s="82">
        <v>42271</v>
      </c>
      <c r="V387" s="82">
        <v>43752</v>
      </c>
      <c r="W387" s="17">
        <v>363</v>
      </c>
      <c r="X387" s="17" t="str">
        <f t="shared" si="27"/>
        <v>Active</v>
      </c>
      <c r="Y387" s="17" t="s">
        <v>15615</v>
      </c>
      <c r="Z387" s="17"/>
    </row>
    <row r="388" spans="1:26" x14ac:dyDescent="0.25">
      <c r="A388">
        <v>387</v>
      </c>
      <c r="B388" s="17" t="s">
        <v>301</v>
      </c>
      <c r="C388" s="17">
        <v>266</v>
      </c>
      <c r="D388" s="17" t="str">
        <f>INDEX(Hosts!$A:$O,MATCH(Places!$C388,Hosts!$A:$A,0),MATCH(Places!D$1,Hosts!$1:$1,0))</f>
        <v>Within a few hours</v>
      </c>
      <c r="E388" s="87">
        <f>INDEX(Hosts!$A:$O,MATCH(Places!$C388,Hosts!$A:$A,0),MATCH(Places!E$1,Hosts!$1:$1,0))</f>
        <v>1</v>
      </c>
      <c r="F388" s="87">
        <f>INDEX(Hosts!$A:$O,MATCH(Places!$C388,Hosts!$A:$A,0),MATCH(Places!F$1,Hosts!$1:$1,0))</f>
        <v>0.33</v>
      </c>
      <c r="G388" s="17" t="str">
        <f>INDEX(Hosts!$A:$O,MATCH(Places!$C388,Hosts!$A:$A,0),MATCH(Places!G$1,Hosts!$1:$1,0))</f>
        <v>No</v>
      </c>
      <c r="H388" s="17">
        <v>8</v>
      </c>
      <c r="I388" s="17" t="str">
        <f>INDEX(Neighborhoods!$A:$C,MATCH(Places!$H388,Neighborhoods!$A:$A,0),MATCH(Places!I$1,Neighborhoods!$1:$1,0))</f>
        <v>Brooklyn</v>
      </c>
      <c r="J388" s="17" t="str">
        <f>INDEX(Neighborhoods!$A:$C,MATCH(Places!$H388,Neighborhoods!$A:$A,0),MATCH(Places!J$1,Neighborhoods!$1:$1,0))</f>
        <v>Bushwick</v>
      </c>
      <c r="K388" s="17" t="s">
        <v>11822</v>
      </c>
      <c r="L388" s="17" t="str">
        <f t="shared" si="24"/>
        <v>No</v>
      </c>
      <c r="M388" s="17">
        <v>6</v>
      </c>
      <c r="N388" s="17" t="str" cm="1">
        <f t="array" ref="N388">_xlfn.IFS(M388&lt;=2,"Small",M388&lt;=5,"Medium",M388&gt;5,"Large")</f>
        <v>Large</v>
      </c>
      <c r="O388" s="65">
        <v>800</v>
      </c>
      <c r="P388" s="87">
        <f t="shared" si="25"/>
        <v>0.05</v>
      </c>
      <c r="Q388" s="68">
        <v>4.83</v>
      </c>
      <c r="R388" s="68" t="str" cm="1">
        <f t="array" ref="R388">_xlfn.SWITCH(ROUND(Q388,0),5,"Excellent",4,"Good",3,"Ok","Bad")</f>
        <v>Excellent</v>
      </c>
      <c r="S388" s="17">
        <v>36</v>
      </c>
      <c r="T388" s="17" t="str">
        <f t="shared" si="26"/>
        <v>No</v>
      </c>
      <c r="U388" s="82">
        <v>41371</v>
      </c>
      <c r="V388" s="82">
        <v>44029</v>
      </c>
      <c r="W388" s="17">
        <v>365</v>
      </c>
      <c r="X388" s="17" t="str">
        <f t="shared" si="27"/>
        <v>Active</v>
      </c>
      <c r="Y388" s="17" t="s">
        <v>15615</v>
      </c>
      <c r="Z388" s="17"/>
    </row>
    <row r="389" spans="1:26" x14ac:dyDescent="0.25">
      <c r="A389">
        <v>388</v>
      </c>
      <c r="B389" s="17" t="s">
        <v>302</v>
      </c>
      <c r="C389" s="17">
        <v>3598</v>
      </c>
      <c r="D389" s="17" t="str">
        <f>INDEX(Hosts!$A:$O,MATCH(Places!$C389,Hosts!$A:$A,0),MATCH(Places!D$1,Hosts!$1:$1,0))</f>
        <v>Within a day</v>
      </c>
      <c r="E389" s="87">
        <f>INDEX(Hosts!$A:$O,MATCH(Places!$C389,Hosts!$A:$A,0),MATCH(Places!E$1,Hosts!$1:$1,0))</f>
        <v>0.82</v>
      </c>
      <c r="F389" s="87">
        <f>INDEX(Hosts!$A:$O,MATCH(Places!$C389,Hosts!$A:$A,0),MATCH(Places!F$1,Hosts!$1:$1,0))</f>
        <v>0.89</v>
      </c>
      <c r="G389" s="17" t="str">
        <f>INDEX(Hosts!$A:$O,MATCH(Places!$C389,Hosts!$A:$A,0),MATCH(Places!G$1,Hosts!$1:$1,0))</f>
        <v>Yes</v>
      </c>
      <c r="H389" s="17">
        <v>7</v>
      </c>
      <c r="I389" s="17" t="str">
        <f>INDEX(Neighborhoods!$A:$C,MATCH(Places!$H389,Neighborhoods!$A:$A,0),MATCH(Places!I$1,Neighborhoods!$1:$1,0))</f>
        <v>Brooklyn</v>
      </c>
      <c r="J389" s="17" t="str">
        <f>INDEX(Neighborhoods!$A:$C,MATCH(Places!$H389,Neighborhoods!$A:$A,0),MATCH(Places!J$1,Neighborhoods!$1:$1,0))</f>
        <v>Bedford-Stuyvesant</v>
      </c>
      <c r="K389" s="17" t="s">
        <v>11822</v>
      </c>
      <c r="L389" s="17" t="str">
        <f t="shared" si="24"/>
        <v>No</v>
      </c>
      <c r="M389" s="17">
        <v>2</v>
      </c>
      <c r="N389" s="17" t="str" cm="1">
        <f t="array" ref="N389">_xlfn.IFS(M389&lt;=2,"Small",M389&lt;=5,"Medium",M389&gt;5,"Large")</f>
        <v>Small</v>
      </c>
      <c r="O389" s="65">
        <v>89</v>
      </c>
      <c r="P389" s="87">
        <f t="shared" si="25"/>
        <v>0.03</v>
      </c>
      <c r="Q389" s="68">
        <v>4.8</v>
      </c>
      <c r="R389" s="68" t="str" cm="1">
        <f t="array" ref="R389">_xlfn.SWITCH(ROUND(Q389,0),5,"Excellent",4,"Good",3,"Ok","Bad")</f>
        <v>Excellent</v>
      </c>
      <c r="S389" s="17">
        <v>97</v>
      </c>
      <c r="T389" s="17" t="str">
        <f t="shared" si="26"/>
        <v>No</v>
      </c>
      <c r="U389" s="82">
        <v>43300</v>
      </c>
      <c r="V389" s="82">
        <v>43982</v>
      </c>
      <c r="W389" s="17">
        <v>82</v>
      </c>
      <c r="X389" s="17" t="str">
        <f t="shared" si="27"/>
        <v>Active</v>
      </c>
      <c r="Y389" s="17" t="s">
        <v>15615</v>
      </c>
      <c r="Z389" s="17"/>
    </row>
    <row r="390" spans="1:26" x14ac:dyDescent="0.25">
      <c r="A390">
        <v>389</v>
      </c>
      <c r="B390" s="17" t="s">
        <v>303</v>
      </c>
      <c r="C390" s="17">
        <v>939</v>
      </c>
      <c r="D390" s="17" t="str">
        <f>INDEX(Hosts!$A:$O,MATCH(Places!$C390,Hosts!$A:$A,0),MATCH(Places!D$1,Hosts!$1:$1,0))</f>
        <v>Within a few hours</v>
      </c>
      <c r="E390" s="87">
        <f>INDEX(Hosts!$A:$O,MATCH(Places!$C390,Hosts!$A:$A,0),MATCH(Places!E$1,Hosts!$1:$1,0))</f>
        <v>1</v>
      </c>
      <c r="F390" s="87">
        <f>INDEX(Hosts!$A:$O,MATCH(Places!$C390,Hosts!$A:$A,0),MATCH(Places!F$1,Hosts!$1:$1,0))</f>
        <v>0.83</v>
      </c>
      <c r="G390" s="17" t="str">
        <f>INDEX(Hosts!$A:$O,MATCH(Places!$C390,Hosts!$A:$A,0),MATCH(Places!G$1,Hosts!$1:$1,0))</f>
        <v>Yes</v>
      </c>
      <c r="H390" s="17">
        <v>19</v>
      </c>
      <c r="I390" s="17" t="str">
        <f>INDEX(Neighborhoods!$A:$C,MATCH(Places!$H390,Neighborhoods!$A:$A,0),MATCH(Places!I$1,Neighborhoods!$1:$1,0))</f>
        <v>Manhattan</v>
      </c>
      <c r="J390" s="17" t="str">
        <f>INDEX(Neighborhoods!$A:$C,MATCH(Places!$H390,Neighborhoods!$A:$A,0),MATCH(Places!J$1,Neighborhoods!$1:$1,0))</f>
        <v>Upper East Side</v>
      </c>
      <c r="K390" s="17" t="s">
        <v>11822</v>
      </c>
      <c r="L390" s="17" t="str">
        <f t="shared" si="24"/>
        <v>No</v>
      </c>
      <c r="M390" s="17">
        <v>3</v>
      </c>
      <c r="N390" s="17" t="str" cm="1">
        <f t="array" ref="N390">_xlfn.IFS(M390&lt;=2,"Small",M390&lt;=5,"Medium",M390&gt;5,"Large")</f>
        <v>Medium</v>
      </c>
      <c r="O390" s="65">
        <v>191</v>
      </c>
      <c r="P390" s="87">
        <f t="shared" si="25"/>
        <v>0.03</v>
      </c>
      <c r="Q390" s="68">
        <v>4.9000000000000004</v>
      </c>
      <c r="R390" s="68" t="str" cm="1">
        <f t="array" ref="R390">_xlfn.SWITCH(ROUND(Q390,0),5,"Excellent",4,"Good",3,"Ok","Bad")</f>
        <v>Excellent</v>
      </c>
      <c r="S390" s="17">
        <v>221</v>
      </c>
      <c r="T390" s="17" t="str">
        <f t="shared" si="26"/>
        <v>Yes</v>
      </c>
      <c r="U390" s="82">
        <v>41278</v>
      </c>
      <c r="V390" s="82">
        <v>44038</v>
      </c>
      <c r="W390" s="17">
        <v>320</v>
      </c>
      <c r="X390" s="17" t="str">
        <f t="shared" si="27"/>
        <v>Active</v>
      </c>
      <c r="Y390" s="17" t="s">
        <v>15615</v>
      </c>
      <c r="Z390" s="17"/>
    </row>
    <row r="391" spans="1:26" x14ac:dyDescent="0.25">
      <c r="A391">
        <v>390</v>
      </c>
      <c r="B391" s="17" t="s">
        <v>14236</v>
      </c>
      <c r="C391" s="17">
        <v>915</v>
      </c>
      <c r="D391" s="17" t="str">
        <f>INDEX(Hosts!$A:$O,MATCH(Places!$C391,Hosts!$A:$A,0),MATCH(Places!D$1,Hosts!$1:$1,0))</f>
        <v>A few days or more</v>
      </c>
      <c r="E391" s="87">
        <f>INDEX(Hosts!$A:$O,MATCH(Places!$C391,Hosts!$A:$A,0),MATCH(Places!E$1,Hosts!$1:$1,0))</f>
        <v>0</v>
      </c>
      <c r="F391" s="87">
        <f>INDEX(Hosts!$A:$O,MATCH(Places!$C391,Hosts!$A:$A,0),MATCH(Places!F$1,Hosts!$1:$1,0))</f>
        <v>0.8</v>
      </c>
      <c r="G391" s="17" t="str">
        <f>INDEX(Hosts!$A:$O,MATCH(Places!$C391,Hosts!$A:$A,0),MATCH(Places!G$1,Hosts!$1:$1,0))</f>
        <v>No</v>
      </c>
      <c r="H391" s="17">
        <v>22</v>
      </c>
      <c r="I391" s="17" t="str">
        <f>INDEX(Neighborhoods!$A:$C,MATCH(Places!$H391,Neighborhoods!$A:$A,0),MATCH(Places!I$1,Neighborhoods!$1:$1,0))</f>
        <v>Queens</v>
      </c>
      <c r="J391" s="17" t="str">
        <f>INDEX(Neighborhoods!$A:$C,MATCH(Places!$H391,Neighborhoods!$A:$A,0),MATCH(Places!J$1,Neighborhoods!$1:$1,0))</f>
        <v>Flushing</v>
      </c>
      <c r="K391" s="17" t="s">
        <v>1</v>
      </c>
      <c r="L391" s="17" t="str">
        <f t="shared" si="24"/>
        <v>Yes</v>
      </c>
      <c r="M391" s="17">
        <v>2</v>
      </c>
      <c r="N391" s="17" t="str" cm="1">
        <f t="array" ref="N391">_xlfn.IFS(M391&lt;=2,"Small",M391&lt;=5,"Medium",M391&gt;5,"Large")</f>
        <v>Small</v>
      </c>
      <c r="O391" s="65">
        <v>49</v>
      </c>
      <c r="P391" s="87">
        <f t="shared" si="25"/>
        <v>0.03</v>
      </c>
      <c r="Q391" s="68">
        <v>4.66</v>
      </c>
      <c r="R391" s="68" t="str" cm="1">
        <f t="array" ref="R391">_xlfn.SWITCH(ROUND(Q391,0),5,"Excellent",4,"Good",3,"Ok","Bad")</f>
        <v>Excellent</v>
      </c>
      <c r="S391" s="17">
        <v>44</v>
      </c>
      <c r="T391" s="17" t="str">
        <f t="shared" si="26"/>
        <v>No</v>
      </c>
      <c r="U391" s="82">
        <v>41395</v>
      </c>
      <c r="V391" s="82">
        <v>43816</v>
      </c>
      <c r="W391" s="17">
        <v>362</v>
      </c>
      <c r="X391" s="17" t="str">
        <f t="shared" si="27"/>
        <v>Active</v>
      </c>
      <c r="Y391" s="17" t="s">
        <v>15615</v>
      </c>
      <c r="Z391" s="17"/>
    </row>
    <row r="392" spans="1:26" x14ac:dyDescent="0.25">
      <c r="A392">
        <v>391</v>
      </c>
      <c r="B392" s="17" t="s">
        <v>304</v>
      </c>
      <c r="C392" s="17">
        <v>722</v>
      </c>
      <c r="D392" s="17" t="str">
        <f>INDEX(Hosts!$A:$O,MATCH(Places!$C392,Hosts!$A:$A,0),MATCH(Places!D$1,Hosts!$1:$1,0))</f>
        <v>Within an hour</v>
      </c>
      <c r="E392" s="87">
        <f>INDEX(Hosts!$A:$O,MATCH(Places!$C392,Hosts!$A:$A,0),MATCH(Places!E$1,Hosts!$1:$1,0))</f>
        <v>0.83</v>
      </c>
      <c r="F392" s="87">
        <f>INDEX(Hosts!$A:$O,MATCH(Places!$C392,Hosts!$A:$A,0),MATCH(Places!F$1,Hosts!$1:$1,0))</f>
        <v>0.72</v>
      </c>
      <c r="G392" s="17" t="str">
        <f>INDEX(Hosts!$A:$O,MATCH(Places!$C392,Hosts!$A:$A,0),MATCH(Places!G$1,Hosts!$1:$1,0))</f>
        <v>No</v>
      </c>
      <c r="H392" s="17">
        <v>12</v>
      </c>
      <c r="I392" s="17" t="str">
        <f>INDEX(Neighborhoods!$A:$C,MATCH(Places!$H392,Neighborhoods!$A:$A,0),MATCH(Places!I$1,Neighborhoods!$1:$1,0))</f>
        <v>Brooklyn</v>
      </c>
      <c r="J392" s="17" t="str">
        <f>INDEX(Neighborhoods!$A:$C,MATCH(Places!$H392,Neighborhoods!$A:$A,0),MATCH(Places!J$1,Neighborhoods!$1:$1,0))</f>
        <v>Williamsburg</v>
      </c>
      <c r="K392" s="17" t="s">
        <v>1</v>
      </c>
      <c r="L392" s="17" t="str">
        <f t="shared" si="24"/>
        <v>Yes</v>
      </c>
      <c r="M392" s="17">
        <v>1</v>
      </c>
      <c r="N392" s="17" t="str" cm="1">
        <f t="array" ref="N392">_xlfn.IFS(M392&lt;=2,"Small",M392&lt;=5,"Medium",M392&gt;5,"Large")</f>
        <v>Small</v>
      </c>
      <c r="O392" s="65">
        <v>85</v>
      </c>
      <c r="P392" s="87">
        <f t="shared" si="25"/>
        <v>0.03</v>
      </c>
      <c r="Q392" s="68">
        <v>4.9000000000000004</v>
      </c>
      <c r="R392" s="68" t="str" cm="1">
        <f t="array" ref="R392">_xlfn.SWITCH(ROUND(Q392,0),5,"Excellent",4,"Good",3,"Ok","Bad")</f>
        <v>Excellent</v>
      </c>
      <c r="S392" s="17">
        <v>39</v>
      </c>
      <c r="T392" s="17" t="str">
        <f t="shared" si="26"/>
        <v>No</v>
      </c>
      <c r="U392" s="82">
        <v>41744</v>
      </c>
      <c r="V392" s="82">
        <v>43808</v>
      </c>
      <c r="W392" s="17">
        <v>362</v>
      </c>
      <c r="X392" s="17" t="str">
        <f t="shared" si="27"/>
        <v>Active</v>
      </c>
      <c r="Y392" s="17" t="s">
        <v>15615</v>
      </c>
      <c r="Z392" s="17"/>
    </row>
    <row r="393" spans="1:26" x14ac:dyDescent="0.25">
      <c r="A393">
        <v>392</v>
      </c>
      <c r="B393" s="17" t="s">
        <v>305</v>
      </c>
      <c r="C393" s="17">
        <v>943</v>
      </c>
      <c r="D393" s="17" t="str">
        <f>INDEX(Hosts!$A:$O,MATCH(Places!$C393,Hosts!$A:$A,0),MATCH(Places!D$1,Hosts!$1:$1,0))</f>
        <v>Within an hour</v>
      </c>
      <c r="E393" s="87">
        <f>INDEX(Hosts!$A:$O,MATCH(Places!$C393,Hosts!$A:$A,0),MATCH(Places!E$1,Hosts!$1:$1,0))</f>
        <v>1</v>
      </c>
      <c r="F393" s="87">
        <f>INDEX(Hosts!$A:$O,MATCH(Places!$C393,Hosts!$A:$A,0),MATCH(Places!F$1,Hosts!$1:$1,0))</f>
        <v>0.83</v>
      </c>
      <c r="G393" s="17" t="str">
        <f>INDEX(Hosts!$A:$O,MATCH(Places!$C393,Hosts!$A:$A,0),MATCH(Places!G$1,Hosts!$1:$1,0))</f>
        <v>Yes</v>
      </c>
      <c r="H393" s="17">
        <v>12</v>
      </c>
      <c r="I393" s="17" t="str">
        <f>INDEX(Neighborhoods!$A:$C,MATCH(Places!$H393,Neighborhoods!$A:$A,0),MATCH(Places!I$1,Neighborhoods!$1:$1,0))</f>
        <v>Brooklyn</v>
      </c>
      <c r="J393" s="17" t="str">
        <f>INDEX(Neighborhoods!$A:$C,MATCH(Places!$H393,Neighborhoods!$A:$A,0),MATCH(Places!J$1,Neighborhoods!$1:$1,0))</f>
        <v>Williamsburg</v>
      </c>
      <c r="K393" s="17" t="s">
        <v>11822</v>
      </c>
      <c r="L393" s="17" t="str">
        <f t="shared" si="24"/>
        <v>No</v>
      </c>
      <c r="M393" s="17">
        <v>6</v>
      </c>
      <c r="N393" s="17" t="str" cm="1">
        <f t="array" ref="N393">_xlfn.IFS(M393&lt;=2,"Small",M393&lt;=5,"Medium",M393&gt;5,"Large")</f>
        <v>Large</v>
      </c>
      <c r="O393" s="65">
        <v>136</v>
      </c>
      <c r="P393" s="87">
        <f t="shared" si="25"/>
        <v>0.03</v>
      </c>
      <c r="Q393" s="68">
        <v>4.9800000000000004</v>
      </c>
      <c r="R393" s="68" t="str" cm="1">
        <f t="array" ref="R393">_xlfn.SWITCH(ROUND(Q393,0),5,"Excellent",4,"Good",3,"Ok","Bad")</f>
        <v>Excellent</v>
      </c>
      <c r="S393" s="17">
        <v>188</v>
      </c>
      <c r="T393" s="17" t="str">
        <f t="shared" si="26"/>
        <v>Yes</v>
      </c>
      <c r="U393" s="82">
        <v>41340</v>
      </c>
      <c r="V393" s="82">
        <v>43962</v>
      </c>
      <c r="W393" s="17">
        <v>187</v>
      </c>
      <c r="X393" s="17" t="str">
        <f t="shared" si="27"/>
        <v>Active</v>
      </c>
      <c r="Y393" s="17" t="s">
        <v>15615</v>
      </c>
      <c r="Z393" s="17"/>
    </row>
    <row r="394" spans="1:26" x14ac:dyDescent="0.25">
      <c r="A394">
        <v>393</v>
      </c>
      <c r="B394" s="17" t="s">
        <v>306</v>
      </c>
      <c r="C394" s="17">
        <v>139</v>
      </c>
      <c r="D394" s="17" t="str">
        <f>INDEX(Hosts!$A:$O,MATCH(Places!$C394,Hosts!$A:$A,0),MATCH(Places!D$1,Hosts!$1:$1,0))</f>
        <v>Within a few hours</v>
      </c>
      <c r="E394" s="87">
        <f>INDEX(Hosts!$A:$O,MATCH(Places!$C394,Hosts!$A:$A,0),MATCH(Places!E$1,Hosts!$1:$1,0))</f>
        <v>1</v>
      </c>
      <c r="F394" s="87">
        <f>INDEX(Hosts!$A:$O,MATCH(Places!$C394,Hosts!$A:$A,0),MATCH(Places!F$1,Hosts!$1:$1,0))</f>
        <v>0.78</v>
      </c>
      <c r="G394" s="17" t="str">
        <f>INDEX(Hosts!$A:$O,MATCH(Places!$C394,Hosts!$A:$A,0),MATCH(Places!G$1,Hosts!$1:$1,0))</f>
        <v>No</v>
      </c>
      <c r="H394" s="17">
        <v>8</v>
      </c>
      <c r="I394" s="17" t="str">
        <f>INDEX(Neighborhoods!$A:$C,MATCH(Places!$H394,Neighborhoods!$A:$A,0),MATCH(Places!I$1,Neighborhoods!$1:$1,0))</f>
        <v>Brooklyn</v>
      </c>
      <c r="J394" s="17" t="str">
        <f>INDEX(Neighborhoods!$A:$C,MATCH(Places!$H394,Neighborhoods!$A:$A,0),MATCH(Places!J$1,Neighborhoods!$1:$1,0))</f>
        <v>Bushwick</v>
      </c>
      <c r="K394" s="17" t="s">
        <v>11822</v>
      </c>
      <c r="L394" s="17" t="str">
        <f t="shared" si="24"/>
        <v>No</v>
      </c>
      <c r="M394" s="17">
        <v>8</v>
      </c>
      <c r="N394" s="17" t="str" cm="1">
        <f t="array" ref="N394">_xlfn.IFS(M394&lt;=2,"Small",M394&lt;=5,"Medium",M394&gt;5,"Large")</f>
        <v>Large</v>
      </c>
      <c r="O394" s="65">
        <v>289</v>
      </c>
      <c r="P394" s="87">
        <f t="shared" si="25"/>
        <v>0.04</v>
      </c>
      <c r="Q394" s="68">
        <v>4.43</v>
      </c>
      <c r="R394" s="68" t="str" cm="1">
        <f t="array" ref="R394">_xlfn.SWITCH(ROUND(Q394,0),5,"Excellent",4,"Good",3,"Ok","Bad")</f>
        <v>Good</v>
      </c>
      <c r="S394" s="17">
        <v>46</v>
      </c>
      <c r="T394" s="17" t="str">
        <f t="shared" si="26"/>
        <v>No</v>
      </c>
      <c r="U394" s="82">
        <v>41404</v>
      </c>
      <c r="V394" s="82">
        <v>43913</v>
      </c>
      <c r="W394" s="17">
        <v>364</v>
      </c>
      <c r="X394" s="17" t="str">
        <f t="shared" si="27"/>
        <v>Active</v>
      </c>
      <c r="Y394" s="17" t="s">
        <v>15615</v>
      </c>
      <c r="Z394" s="17"/>
    </row>
    <row r="395" spans="1:26" x14ac:dyDescent="0.25">
      <c r="A395">
        <v>394</v>
      </c>
      <c r="B395" s="17" t="s">
        <v>307</v>
      </c>
      <c r="C395" s="17">
        <v>722</v>
      </c>
      <c r="D395" s="17" t="str">
        <f>INDEX(Hosts!$A:$O,MATCH(Places!$C395,Hosts!$A:$A,0),MATCH(Places!D$1,Hosts!$1:$1,0))</f>
        <v>Within an hour</v>
      </c>
      <c r="E395" s="87">
        <f>INDEX(Hosts!$A:$O,MATCH(Places!$C395,Hosts!$A:$A,0),MATCH(Places!E$1,Hosts!$1:$1,0))</f>
        <v>0.83</v>
      </c>
      <c r="F395" s="87">
        <f>INDEX(Hosts!$A:$O,MATCH(Places!$C395,Hosts!$A:$A,0),MATCH(Places!F$1,Hosts!$1:$1,0))</f>
        <v>0.72</v>
      </c>
      <c r="G395" s="17" t="str">
        <f>INDEX(Hosts!$A:$O,MATCH(Places!$C395,Hosts!$A:$A,0),MATCH(Places!G$1,Hosts!$1:$1,0))</f>
        <v>No</v>
      </c>
      <c r="H395" s="17">
        <v>12</v>
      </c>
      <c r="I395" s="17" t="str">
        <f>INDEX(Neighborhoods!$A:$C,MATCH(Places!$H395,Neighborhoods!$A:$A,0),MATCH(Places!I$1,Neighborhoods!$1:$1,0))</f>
        <v>Brooklyn</v>
      </c>
      <c r="J395" s="17" t="str">
        <f>INDEX(Neighborhoods!$A:$C,MATCH(Places!$H395,Neighborhoods!$A:$A,0),MATCH(Places!J$1,Neighborhoods!$1:$1,0))</f>
        <v>Williamsburg</v>
      </c>
      <c r="K395" s="17" t="s">
        <v>11822</v>
      </c>
      <c r="L395" s="17" t="str">
        <f t="shared" si="24"/>
        <v>No</v>
      </c>
      <c r="M395" s="17">
        <v>2</v>
      </c>
      <c r="N395" s="17" t="str" cm="1">
        <f t="array" ref="N395">_xlfn.IFS(M395&lt;=2,"Small",M395&lt;=5,"Medium",M395&gt;5,"Large")</f>
        <v>Small</v>
      </c>
      <c r="O395" s="65">
        <v>155</v>
      </c>
      <c r="P395" s="87">
        <f t="shared" si="25"/>
        <v>0.03</v>
      </c>
      <c r="Q395" s="68">
        <v>4.72</v>
      </c>
      <c r="R395" s="68" t="str" cm="1">
        <f t="array" ref="R395">_xlfn.SWITCH(ROUND(Q395,0),5,"Excellent",4,"Good",3,"Ok","Bad")</f>
        <v>Excellent</v>
      </c>
      <c r="S395" s="17">
        <v>29</v>
      </c>
      <c r="T395" s="17" t="str">
        <f t="shared" si="26"/>
        <v>No</v>
      </c>
      <c r="U395" s="82">
        <v>41762</v>
      </c>
      <c r="V395" s="82">
        <v>43905</v>
      </c>
      <c r="W395" s="17">
        <v>19</v>
      </c>
      <c r="X395" s="17" t="str">
        <f t="shared" si="27"/>
        <v>Active</v>
      </c>
      <c r="Y395" s="17" t="s">
        <v>15616</v>
      </c>
      <c r="Z395" s="17"/>
    </row>
    <row r="396" spans="1:26" x14ac:dyDescent="0.25">
      <c r="A396">
        <v>395</v>
      </c>
      <c r="B396" s="17" t="s">
        <v>308</v>
      </c>
      <c r="C396" s="17">
        <v>779</v>
      </c>
      <c r="D396" s="17" t="str">
        <f>INDEX(Hosts!$A:$O,MATCH(Places!$C396,Hosts!$A:$A,0),MATCH(Places!D$1,Hosts!$1:$1,0))</f>
        <v>Within an hour</v>
      </c>
      <c r="E396" s="87">
        <f>INDEX(Hosts!$A:$O,MATCH(Places!$C396,Hosts!$A:$A,0),MATCH(Places!E$1,Hosts!$1:$1,0))</f>
        <v>1</v>
      </c>
      <c r="F396" s="87">
        <f>INDEX(Hosts!$A:$O,MATCH(Places!$C396,Hosts!$A:$A,0),MATCH(Places!F$1,Hosts!$1:$1,0))</f>
        <v>0.85</v>
      </c>
      <c r="G396" s="17" t="str">
        <f>INDEX(Hosts!$A:$O,MATCH(Places!$C396,Hosts!$A:$A,0),MATCH(Places!G$1,Hosts!$1:$1,0))</f>
        <v>Yes</v>
      </c>
      <c r="H396" s="17">
        <v>9</v>
      </c>
      <c r="I396" s="17" t="str">
        <f>INDEX(Neighborhoods!$A:$C,MATCH(Places!$H396,Neighborhoods!$A:$A,0),MATCH(Places!I$1,Neighborhoods!$1:$1,0))</f>
        <v>Brooklyn</v>
      </c>
      <c r="J396" s="17" t="str">
        <f>INDEX(Neighborhoods!$A:$C,MATCH(Places!$H396,Neighborhoods!$A:$A,0),MATCH(Places!J$1,Neighborhoods!$1:$1,0))</f>
        <v>Crown Heights</v>
      </c>
      <c r="K396" s="17" t="s">
        <v>11822</v>
      </c>
      <c r="L396" s="17" t="str">
        <f t="shared" si="24"/>
        <v>No</v>
      </c>
      <c r="M396" s="17">
        <v>6</v>
      </c>
      <c r="N396" s="17" t="str" cm="1">
        <f t="array" ref="N396">_xlfn.IFS(M396&lt;=2,"Small",M396&lt;=5,"Medium",M396&gt;5,"Large")</f>
        <v>Large</v>
      </c>
      <c r="O396" s="65">
        <v>105</v>
      </c>
      <c r="P396" s="87">
        <f t="shared" si="25"/>
        <v>0.03</v>
      </c>
      <c r="Q396" s="68">
        <v>4.6399999999999997</v>
      </c>
      <c r="R396" s="68" t="str" cm="1">
        <f t="array" ref="R396">_xlfn.SWITCH(ROUND(Q396,0),5,"Excellent",4,"Good",3,"Ok","Bad")</f>
        <v>Excellent</v>
      </c>
      <c r="S396" s="17">
        <v>47</v>
      </c>
      <c r="T396" s="17" t="str">
        <f t="shared" si="26"/>
        <v>No</v>
      </c>
      <c r="U396" s="82">
        <v>41744</v>
      </c>
      <c r="V396" s="82">
        <v>43878</v>
      </c>
      <c r="W396" s="17">
        <v>353</v>
      </c>
      <c r="X396" s="17" t="str">
        <f t="shared" si="27"/>
        <v>Active</v>
      </c>
      <c r="Y396" s="17" t="s">
        <v>15616</v>
      </c>
      <c r="Z396" s="17"/>
    </row>
    <row r="397" spans="1:26" x14ac:dyDescent="0.25">
      <c r="A397">
        <v>396</v>
      </c>
      <c r="B397" s="17" t="s">
        <v>309</v>
      </c>
      <c r="C397" s="17">
        <v>946</v>
      </c>
      <c r="D397" s="17" t="str">
        <f>INDEX(Hosts!$A:$O,MATCH(Places!$C397,Hosts!$A:$A,0),MATCH(Places!D$1,Hosts!$1:$1,0))</f>
        <v>Within a few hours</v>
      </c>
      <c r="E397" s="87">
        <f>INDEX(Hosts!$A:$O,MATCH(Places!$C397,Hosts!$A:$A,0),MATCH(Places!E$1,Hosts!$1:$1,0))</f>
        <v>0.9</v>
      </c>
      <c r="F397" s="87">
        <f>INDEX(Hosts!$A:$O,MATCH(Places!$C397,Hosts!$A:$A,0),MATCH(Places!F$1,Hosts!$1:$1,0))</f>
        <v>0.97</v>
      </c>
      <c r="G397" s="17" t="str">
        <f>INDEX(Hosts!$A:$O,MATCH(Places!$C397,Hosts!$A:$A,0),MATCH(Places!G$1,Hosts!$1:$1,0))</f>
        <v>No</v>
      </c>
      <c r="H397" s="17">
        <v>16</v>
      </c>
      <c r="I397" s="17" t="str">
        <f>INDEX(Neighborhoods!$A:$C,MATCH(Places!$H397,Neighborhoods!$A:$A,0),MATCH(Places!I$1,Neighborhoods!$1:$1,0))</f>
        <v>Manhattan</v>
      </c>
      <c r="J397" s="17" t="str">
        <f>INDEX(Neighborhoods!$A:$C,MATCH(Places!$H397,Neighborhoods!$A:$A,0),MATCH(Places!J$1,Neighborhoods!$1:$1,0))</f>
        <v>Harlem</v>
      </c>
      <c r="K397" s="17" t="s">
        <v>1</v>
      </c>
      <c r="L397" s="17" t="str">
        <f t="shared" si="24"/>
        <v>Yes</v>
      </c>
      <c r="M397" s="17">
        <v>1</v>
      </c>
      <c r="N397" s="17" t="str" cm="1">
        <f t="array" ref="N397">_xlfn.IFS(M397&lt;=2,"Small",M397&lt;=5,"Medium",M397&gt;5,"Large")</f>
        <v>Small</v>
      </c>
      <c r="O397" s="65">
        <v>33</v>
      </c>
      <c r="P397" s="87">
        <f t="shared" si="25"/>
        <v>0.03</v>
      </c>
      <c r="Q397" s="68">
        <v>4.51</v>
      </c>
      <c r="R397" s="68" t="str" cm="1">
        <f t="array" ref="R397">_xlfn.SWITCH(ROUND(Q397,0),5,"Excellent",4,"Good",3,"Ok","Bad")</f>
        <v>Excellent</v>
      </c>
      <c r="S397" s="17">
        <v>69</v>
      </c>
      <c r="T397" s="17" t="str">
        <f t="shared" si="26"/>
        <v>No</v>
      </c>
      <c r="U397" s="82">
        <v>41560</v>
      </c>
      <c r="V397" s="82">
        <v>44056</v>
      </c>
      <c r="W397" s="17">
        <v>312</v>
      </c>
      <c r="X397" s="17" t="str">
        <f t="shared" si="27"/>
        <v>Active</v>
      </c>
      <c r="Y397" s="17" t="s">
        <v>15615</v>
      </c>
      <c r="Z397" s="17"/>
    </row>
    <row r="398" spans="1:26" x14ac:dyDescent="0.25">
      <c r="A398">
        <v>397</v>
      </c>
      <c r="B398" s="17" t="s">
        <v>310</v>
      </c>
      <c r="C398" s="17">
        <v>130</v>
      </c>
      <c r="D398" s="17" t="str">
        <f>INDEX(Hosts!$A:$O,MATCH(Places!$C398,Hosts!$A:$A,0),MATCH(Places!D$1,Hosts!$1:$1,0))</f>
        <v>Within a few hours</v>
      </c>
      <c r="E398" s="87">
        <f>INDEX(Hosts!$A:$O,MATCH(Places!$C398,Hosts!$A:$A,0),MATCH(Places!E$1,Hosts!$1:$1,0))</f>
        <v>1</v>
      </c>
      <c r="F398" s="87">
        <f>INDEX(Hosts!$A:$O,MATCH(Places!$C398,Hosts!$A:$A,0),MATCH(Places!F$1,Hosts!$1:$1,0))</f>
        <v>0.97</v>
      </c>
      <c r="G398" s="17" t="str">
        <f>INDEX(Hosts!$A:$O,MATCH(Places!$C398,Hosts!$A:$A,0),MATCH(Places!G$1,Hosts!$1:$1,0))</f>
        <v>Yes</v>
      </c>
      <c r="H398" s="17">
        <v>20</v>
      </c>
      <c r="I398" s="17" t="str">
        <f>INDEX(Neighborhoods!$A:$C,MATCH(Places!$H398,Neighborhoods!$A:$A,0),MATCH(Places!I$1,Neighborhoods!$1:$1,0))</f>
        <v>Manhattan</v>
      </c>
      <c r="J398" s="17" t="str">
        <f>INDEX(Neighborhoods!$A:$C,MATCH(Places!$H398,Neighborhoods!$A:$A,0),MATCH(Places!J$1,Neighborhoods!$1:$1,0))</f>
        <v>Upper West Side</v>
      </c>
      <c r="K398" s="17" t="s">
        <v>1</v>
      </c>
      <c r="L398" s="17" t="str">
        <f t="shared" si="24"/>
        <v>Yes</v>
      </c>
      <c r="M398" s="17">
        <v>3</v>
      </c>
      <c r="N398" s="17" t="str" cm="1">
        <f t="array" ref="N398">_xlfn.IFS(M398&lt;=2,"Small",M398&lt;=5,"Medium",M398&gt;5,"Large")</f>
        <v>Medium</v>
      </c>
      <c r="O398" s="65">
        <v>68</v>
      </c>
      <c r="P398" s="87">
        <f t="shared" si="25"/>
        <v>0.03</v>
      </c>
      <c r="Q398" s="68">
        <v>4.96</v>
      </c>
      <c r="R398" s="68" t="str" cm="1">
        <f t="array" ref="R398">_xlfn.SWITCH(ROUND(Q398,0),5,"Excellent",4,"Good",3,"Ok","Bad")</f>
        <v>Excellent</v>
      </c>
      <c r="S398" s="17">
        <v>130</v>
      </c>
      <c r="T398" s="17" t="str">
        <f t="shared" si="26"/>
        <v>Yes</v>
      </c>
      <c r="U398" s="82">
        <v>41936</v>
      </c>
      <c r="V398" s="82">
        <v>44043</v>
      </c>
      <c r="W398" s="17">
        <v>0</v>
      </c>
      <c r="X398" s="17" t="str">
        <f t="shared" si="27"/>
        <v>Inactive</v>
      </c>
      <c r="Y398" s="17" t="s">
        <v>15616</v>
      </c>
      <c r="Z398" s="17"/>
    </row>
    <row r="399" spans="1:26" x14ac:dyDescent="0.25">
      <c r="A399">
        <v>398</v>
      </c>
      <c r="B399" s="17" t="s">
        <v>311</v>
      </c>
      <c r="C399" s="17">
        <v>669</v>
      </c>
      <c r="D399" s="17" t="str">
        <f>INDEX(Hosts!$A:$O,MATCH(Places!$C399,Hosts!$A:$A,0),MATCH(Places!D$1,Hosts!$1:$1,0))</f>
        <v>Within an hour</v>
      </c>
      <c r="E399" s="87">
        <f>INDEX(Hosts!$A:$O,MATCH(Places!$C399,Hosts!$A:$A,0),MATCH(Places!E$1,Hosts!$1:$1,0))</f>
        <v>0.88</v>
      </c>
      <c r="F399" s="87">
        <f>INDEX(Hosts!$A:$O,MATCH(Places!$C399,Hosts!$A:$A,0),MATCH(Places!F$1,Hosts!$1:$1,0))</f>
        <v>0.5</v>
      </c>
      <c r="G399" s="17" t="str">
        <f>INDEX(Hosts!$A:$O,MATCH(Places!$C399,Hosts!$A:$A,0),MATCH(Places!G$1,Hosts!$1:$1,0))</f>
        <v>No</v>
      </c>
      <c r="H399" s="17">
        <v>14</v>
      </c>
      <c r="I399" s="17" t="str">
        <f>INDEX(Neighborhoods!$A:$C,MATCH(Places!$H399,Neighborhoods!$A:$A,0),MATCH(Places!I$1,Neighborhoods!$1:$1,0))</f>
        <v>Manhattan</v>
      </c>
      <c r="J399" s="17" t="str">
        <f>INDEX(Neighborhoods!$A:$C,MATCH(Places!$H399,Neighborhoods!$A:$A,0),MATCH(Places!J$1,Neighborhoods!$1:$1,0))</f>
        <v>East Harlem</v>
      </c>
      <c r="K399" s="17" t="s">
        <v>1</v>
      </c>
      <c r="L399" s="17" t="str">
        <f t="shared" si="24"/>
        <v>Yes</v>
      </c>
      <c r="M399" s="17">
        <v>1</v>
      </c>
      <c r="N399" s="17" t="str" cm="1">
        <f t="array" ref="N399">_xlfn.IFS(M399&lt;=2,"Small",M399&lt;=5,"Medium",M399&gt;5,"Large")</f>
        <v>Small</v>
      </c>
      <c r="O399" s="65">
        <v>40</v>
      </c>
      <c r="P399" s="87">
        <f t="shared" si="25"/>
        <v>0.03</v>
      </c>
      <c r="Q399" s="68">
        <v>4.78</v>
      </c>
      <c r="R399" s="68" t="str" cm="1">
        <f t="array" ref="R399">_xlfn.SWITCH(ROUND(Q399,0),5,"Excellent",4,"Good",3,"Ok","Bad")</f>
        <v>Excellent</v>
      </c>
      <c r="S399" s="17">
        <v>9</v>
      </c>
      <c r="T399" s="17" t="str">
        <f t="shared" si="26"/>
        <v>No</v>
      </c>
      <c r="U399" s="82">
        <v>42505</v>
      </c>
      <c r="V399" s="82">
        <v>43855</v>
      </c>
      <c r="W399" s="17">
        <v>0</v>
      </c>
      <c r="X399" s="17" t="str">
        <f t="shared" si="27"/>
        <v>Inactive</v>
      </c>
      <c r="Y399" s="17" t="s">
        <v>15615</v>
      </c>
      <c r="Z399" s="17"/>
    </row>
    <row r="400" spans="1:26" x14ac:dyDescent="0.25">
      <c r="A400">
        <v>399</v>
      </c>
      <c r="B400" s="17" t="s">
        <v>312</v>
      </c>
      <c r="C400" s="17">
        <v>947</v>
      </c>
      <c r="D400" s="17" t="str">
        <f>INDEX(Hosts!$A:$O,MATCH(Places!$C400,Hosts!$A:$A,0),MATCH(Places!D$1,Hosts!$1:$1,0))</f>
        <v>Within an hour</v>
      </c>
      <c r="E400" s="87">
        <f>INDEX(Hosts!$A:$O,MATCH(Places!$C400,Hosts!$A:$A,0),MATCH(Places!E$1,Hosts!$1:$1,0))</f>
        <v>1</v>
      </c>
      <c r="F400" s="87">
        <f>INDEX(Hosts!$A:$O,MATCH(Places!$C400,Hosts!$A:$A,0),MATCH(Places!F$1,Hosts!$1:$1,0))</f>
        <v>0.67</v>
      </c>
      <c r="G400" s="17" t="str">
        <f>INDEX(Hosts!$A:$O,MATCH(Places!$C400,Hosts!$A:$A,0),MATCH(Places!G$1,Hosts!$1:$1,0))</f>
        <v>Yes</v>
      </c>
      <c r="H400" s="17">
        <v>12</v>
      </c>
      <c r="I400" s="17" t="str">
        <f>INDEX(Neighborhoods!$A:$C,MATCH(Places!$H400,Neighborhoods!$A:$A,0),MATCH(Places!I$1,Neighborhoods!$1:$1,0))</f>
        <v>Brooklyn</v>
      </c>
      <c r="J400" s="17" t="str">
        <f>INDEX(Neighborhoods!$A:$C,MATCH(Places!$H400,Neighborhoods!$A:$A,0),MATCH(Places!J$1,Neighborhoods!$1:$1,0))</f>
        <v>Williamsburg</v>
      </c>
      <c r="K400" s="17" t="s">
        <v>11822</v>
      </c>
      <c r="L400" s="17" t="str">
        <f t="shared" si="24"/>
        <v>No</v>
      </c>
      <c r="M400" s="17">
        <v>3</v>
      </c>
      <c r="N400" s="17" t="str" cm="1">
        <f t="array" ref="N400">_xlfn.IFS(M400&lt;=2,"Small",M400&lt;=5,"Medium",M400&gt;5,"Large")</f>
        <v>Medium</v>
      </c>
      <c r="O400" s="65">
        <v>249</v>
      </c>
      <c r="P400" s="87">
        <f t="shared" si="25"/>
        <v>0.04</v>
      </c>
      <c r="Q400" s="68">
        <v>5</v>
      </c>
      <c r="R400" s="68" t="str" cm="1">
        <f t="array" ref="R400">_xlfn.SWITCH(ROUND(Q400,0),5,"Excellent",4,"Good",3,"Ok","Bad")</f>
        <v>Excellent</v>
      </c>
      <c r="S400" s="17">
        <v>34</v>
      </c>
      <c r="T400" s="17" t="str">
        <f t="shared" si="26"/>
        <v>No</v>
      </c>
      <c r="U400" s="82">
        <v>41334</v>
      </c>
      <c r="V400" s="82">
        <v>43832</v>
      </c>
      <c r="W400" s="17">
        <v>364</v>
      </c>
      <c r="X400" s="17" t="str">
        <f t="shared" si="27"/>
        <v>Active</v>
      </c>
      <c r="Y400" s="17" t="s">
        <v>15615</v>
      </c>
      <c r="Z400" s="17"/>
    </row>
    <row r="401" spans="1:26" x14ac:dyDescent="0.25">
      <c r="A401">
        <v>400</v>
      </c>
      <c r="B401" s="17" t="s">
        <v>313</v>
      </c>
      <c r="C401" s="17">
        <v>941</v>
      </c>
      <c r="D401" s="17" t="str">
        <f>INDEX(Hosts!$A:$O,MATCH(Places!$C401,Hosts!$A:$A,0),MATCH(Places!D$1,Hosts!$1:$1,0))</f>
        <v>A few days or more</v>
      </c>
      <c r="E401" s="87">
        <f>INDEX(Hosts!$A:$O,MATCH(Places!$C401,Hosts!$A:$A,0),MATCH(Places!E$1,Hosts!$1:$1,0))</f>
        <v>0.4</v>
      </c>
      <c r="F401" s="87">
        <f>INDEX(Hosts!$A:$O,MATCH(Places!$C401,Hosts!$A:$A,0),MATCH(Places!F$1,Hosts!$1:$1,0))</f>
        <v>1</v>
      </c>
      <c r="G401" s="17" t="str">
        <f>INDEX(Hosts!$A:$O,MATCH(Places!$C401,Hosts!$A:$A,0),MATCH(Places!G$1,Hosts!$1:$1,0))</f>
        <v>Yes</v>
      </c>
      <c r="H401" s="17">
        <v>13</v>
      </c>
      <c r="I401" s="17" t="str">
        <f>INDEX(Neighborhoods!$A:$C,MATCH(Places!$H401,Neighborhoods!$A:$A,0),MATCH(Places!I$1,Neighborhoods!$1:$1,0))</f>
        <v>Manhattan</v>
      </c>
      <c r="J401" s="17" t="str">
        <f>INDEX(Neighborhoods!$A:$C,MATCH(Places!$H401,Neighborhoods!$A:$A,0),MATCH(Places!J$1,Neighborhoods!$1:$1,0))</f>
        <v>Chelsea</v>
      </c>
      <c r="K401" s="17" t="s">
        <v>11822</v>
      </c>
      <c r="L401" s="17" t="str">
        <f t="shared" si="24"/>
        <v>No</v>
      </c>
      <c r="M401" s="17">
        <v>2</v>
      </c>
      <c r="N401" s="17" t="str" cm="1">
        <f t="array" ref="N401">_xlfn.IFS(M401&lt;=2,"Small",M401&lt;=5,"Medium",M401&gt;5,"Large")</f>
        <v>Small</v>
      </c>
      <c r="O401" s="65">
        <v>150</v>
      </c>
      <c r="P401" s="87">
        <f t="shared" si="25"/>
        <v>0.03</v>
      </c>
      <c r="Q401" s="68">
        <v>4.58</v>
      </c>
      <c r="R401" s="68" t="str" cm="1">
        <f t="array" ref="R401">_xlfn.SWITCH(ROUND(Q401,0),5,"Excellent",4,"Good",3,"Ok","Bad")</f>
        <v>Excellent</v>
      </c>
      <c r="S401" s="17">
        <v>93</v>
      </c>
      <c r="T401" s="17" t="str">
        <f t="shared" si="26"/>
        <v>No</v>
      </c>
      <c r="U401" s="82">
        <v>42439</v>
      </c>
      <c r="V401" s="82">
        <v>43904</v>
      </c>
      <c r="W401" s="17">
        <v>42</v>
      </c>
      <c r="X401" s="17" t="str">
        <f t="shared" si="27"/>
        <v>Active</v>
      </c>
      <c r="Y401" s="17" t="s">
        <v>15615</v>
      </c>
      <c r="Z401" s="17"/>
    </row>
    <row r="402" spans="1:26" x14ac:dyDescent="0.25">
      <c r="A402">
        <v>401</v>
      </c>
      <c r="B402" s="17" t="s">
        <v>314</v>
      </c>
      <c r="C402" s="17">
        <v>949</v>
      </c>
      <c r="D402" s="17" t="str">
        <f>INDEX(Hosts!$A:$O,MATCH(Places!$C402,Hosts!$A:$A,0),MATCH(Places!D$1,Hosts!$1:$1,0))</f>
        <v>Within a day</v>
      </c>
      <c r="E402" s="87">
        <f>INDEX(Hosts!$A:$O,MATCH(Places!$C402,Hosts!$A:$A,0),MATCH(Places!E$1,Hosts!$1:$1,0))</f>
        <v>0.75</v>
      </c>
      <c r="F402" s="87">
        <f>INDEX(Hosts!$A:$O,MATCH(Places!$C402,Hosts!$A:$A,0),MATCH(Places!F$1,Hosts!$1:$1,0))</f>
        <v>0.5</v>
      </c>
      <c r="G402" s="17" t="str">
        <f>INDEX(Hosts!$A:$O,MATCH(Places!$C402,Hosts!$A:$A,0),MATCH(Places!G$1,Hosts!$1:$1,0))</f>
        <v>No</v>
      </c>
      <c r="H402" s="17">
        <v>14</v>
      </c>
      <c r="I402" s="17" t="str">
        <f>INDEX(Neighborhoods!$A:$C,MATCH(Places!$H402,Neighborhoods!$A:$A,0),MATCH(Places!I$1,Neighborhoods!$1:$1,0))</f>
        <v>Manhattan</v>
      </c>
      <c r="J402" s="17" t="str">
        <f>INDEX(Neighborhoods!$A:$C,MATCH(Places!$H402,Neighborhoods!$A:$A,0),MATCH(Places!J$1,Neighborhoods!$1:$1,0))</f>
        <v>East Harlem</v>
      </c>
      <c r="K402" s="17" t="s">
        <v>1</v>
      </c>
      <c r="L402" s="17" t="str">
        <f t="shared" si="24"/>
        <v>Yes</v>
      </c>
      <c r="M402" s="17">
        <v>3</v>
      </c>
      <c r="N402" s="17" t="str" cm="1">
        <f t="array" ref="N402">_xlfn.IFS(M402&lt;=2,"Small",M402&lt;=5,"Medium",M402&gt;5,"Large")</f>
        <v>Medium</v>
      </c>
      <c r="O402" s="65">
        <v>105</v>
      </c>
      <c r="P402" s="87">
        <f t="shared" si="25"/>
        <v>0.03</v>
      </c>
      <c r="Q402" s="68">
        <v>4.75</v>
      </c>
      <c r="R402" s="68" t="str" cm="1">
        <f t="array" ref="R402">_xlfn.SWITCH(ROUND(Q402,0),5,"Excellent",4,"Good",3,"Ok","Bad")</f>
        <v>Excellent</v>
      </c>
      <c r="S402" s="17">
        <v>68</v>
      </c>
      <c r="T402" s="17" t="str">
        <f t="shared" si="26"/>
        <v>No</v>
      </c>
      <c r="U402" s="82">
        <v>41563</v>
      </c>
      <c r="V402" s="82">
        <v>43827</v>
      </c>
      <c r="W402" s="17">
        <v>365</v>
      </c>
      <c r="X402" s="17" t="str">
        <f t="shared" si="27"/>
        <v>Active</v>
      </c>
      <c r="Y402" s="17" t="s">
        <v>15615</v>
      </c>
      <c r="Z402" s="17"/>
    </row>
    <row r="403" spans="1:26" x14ac:dyDescent="0.25">
      <c r="A403">
        <v>402</v>
      </c>
      <c r="B403" s="17" t="s">
        <v>315</v>
      </c>
      <c r="C403" s="17">
        <v>950</v>
      </c>
      <c r="D403" s="17" t="str">
        <f>INDEX(Hosts!$A:$O,MATCH(Places!$C403,Hosts!$A:$A,0),MATCH(Places!D$1,Hosts!$1:$1,0))</f>
        <v>Within a day</v>
      </c>
      <c r="E403" s="87">
        <f>INDEX(Hosts!$A:$O,MATCH(Places!$C403,Hosts!$A:$A,0),MATCH(Places!E$1,Hosts!$1:$1,0))</f>
        <v>1</v>
      </c>
      <c r="F403" s="87">
        <f>INDEX(Hosts!$A:$O,MATCH(Places!$C403,Hosts!$A:$A,0),MATCH(Places!F$1,Hosts!$1:$1,0))</f>
        <v>0.9</v>
      </c>
      <c r="G403" s="17" t="str">
        <f>INDEX(Hosts!$A:$O,MATCH(Places!$C403,Hosts!$A:$A,0),MATCH(Places!G$1,Hosts!$1:$1,0))</f>
        <v>No</v>
      </c>
      <c r="H403" s="17">
        <v>14</v>
      </c>
      <c r="I403" s="17" t="str">
        <f>INDEX(Neighborhoods!$A:$C,MATCH(Places!$H403,Neighborhoods!$A:$A,0),MATCH(Places!I$1,Neighborhoods!$1:$1,0))</f>
        <v>Manhattan</v>
      </c>
      <c r="J403" s="17" t="str">
        <f>INDEX(Neighborhoods!$A:$C,MATCH(Places!$H403,Neighborhoods!$A:$A,0),MATCH(Places!J$1,Neighborhoods!$1:$1,0))</f>
        <v>East Harlem</v>
      </c>
      <c r="K403" s="17" t="s">
        <v>11822</v>
      </c>
      <c r="L403" s="17" t="str">
        <f t="shared" si="24"/>
        <v>No</v>
      </c>
      <c r="M403" s="17">
        <v>2</v>
      </c>
      <c r="N403" s="17" t="str" cm="1">
        <f t="array" ref="N403">_xlfn.IFS(M403&lt;=2,"Small",M403&lt;=5,"Medium",M403&gt;5,"Large")</f>
        <v>Small</v>
      </c>
      <c r="O403" s="65">
        <v>125</v>
      </c>
      <c r="P403" s="87">
        <f t="shared" si="25"/>
        <v>0.03</v>
      </c>
      <c r="Q403" s="68">
        <v>4.75</v>
      </c>
      <c r="R403" s="68" t="str" cm="1">
        <f t="array" ref="R403">_xlfn.SWITCH(ROUND(Q403,0),5,"Excellent",4,"Good",3,"Ok","Bad")</f>
        <v>Excellent</v>
      </c>
      <c r="S403" s="17">
        <v>114</v>
      </c>
      <c r="T403" s="17" t="str">
        <f t="shared" si="26"/>
        <v>No</v>
      </c>
      <c r="U403" s="82">
        <v>41276</v>
      </c>
      <c r="V403" s="82">
        <v>44057</v>
      </c>
      <c r="W403" s="17">
        <v>301</v>
      </c>
      <c r="X403" s="17" t="str">
        <f t="shared" si="27"/>
        <v>Active</v>
      </c>
      <c r="Y403" s="17" t="s">
        <v>15615</v>
      </c>
      <c r="Z403" s="17"/>
    </row>
    <row r="404" spans="1:26" x14ac:dyDescent="0.25">
      <c r="A404">
        <v>403</v>
      </c>
      <c r="B404" s="17" t="s">
        <v>14286</v>
      </c>
      <c r="C404" s="17">
        <v>954</v>
      </c>
      <c r="D404" s="17" t="str">
        <f>INDEX(Hosts!$A:$O,MATCH(Places!$C404,Hosts!$A:$A,0),MATCH(Places!D$1,Hosts!$1:$1,0))</f>
        <v>Within an hour</v>
      </c>
      <c r="E404" s="87">
        <f>INDEX(Hosts!$A:$O,MATCH(Places!$C404,Hosts!$A:$A,0),MATCH(Places!E$1,Hosts!$1:$1,0))</f>
        <v>1</v>
      </c>
      <c r="F404" s="87">
        <f>INDEX(Hosts!$A:$O,MATCH(Places!$C404,Hosts!$A:$A,0),MATCH(Places!F$1,Hosts!$1:$1,0))</f>
        <v>0.71</v>
      </c>
      <c r="G404" s="17" t="str">
        <f>INDEX(Hosts!$A:$O,MATCH(Places!$C404,Hosts!$A:$A,0),MATCH(Places!G$1,Hosts!$1:$1,0))</f>
        <v>Yes</v>
      </c>
      <c r="H404" s="17">
        <v>20</v>
      </c>
      <c r="I404" s="17" t="str">
        <f>INDEX(Neighborhoods!$A:$C,MATCH(Places!$H404,Neighborhoods!$A:$A,0),MATCH(Places!I$1,Neighborhoods!$1:$1,0))</f>
        <v>Manhattan</v>
      </c>
      <c r="J404" s="17" t="str">
        <f>INDEX(Neighborhoods!$A:$C,MATCH(Places!$H404,Neighborhoods!$A:$A,0),MATCH(Places!J$1,Neighborhoods!$1:$1,0))</f>
        <v>Upper West Side</v>
      </c>
      <c r="K404" s="17" t="s">
        <v>1</v>
      </c>
      <c r="L404" s="17" t="str">
        <f t="shared" si="24"/>
        <v>Yes</v>
      </c>
      <c r="M404" s="17">
        <v>1</v>
      </c>
      <c r="N404" s="17" t="str" cm="1">
        <f t="array" ref="N404">_xlfn.IFS(M404&lt;=2,"Small",M404&lt;=5,"Medium",M404&gt;5,"Large")</f>
        <v>Small</v>
      </c>
      <c r="O404" s="65">
        <v>129</v>
      </c>
      <c r="P404" s="87">
        <f t="shared" si="25"/>
        <v>0.03</v>
      </c>
      <c r="Q404" s="68">
        <v>4.99</v>
      </c>
      <c r="R404" s="68" t="str" cm="1">
        <f t="array" ref="R404">_xlfn.SWITCH(ROUND(Q404,0),5,"Excellent",4,"Good",3,"Ok","Bad")</f>
        <v>Excellent</v>
      </c>
      <c r="S404" s="17">
        <v>80</v>
      </c>
      <c r="T404" s="17" t="str">
        <f t="shared" si="26"/>
        <v>No</v>
      </c>
      <c r="U404" s="82">
        <v>41333</v>
      </c>
      <c r="V404" s="82">
        <v>43832</v>
      </c>
      <c r="W404" s="17">
        <v>288</v>
      </c>
      <c r="X404" s="17" t="str">
        <f t="shared" si="27"/>
        <v>Active</v>
      </c>
      <c r="Y404" s="17" t="s">
        <v>15615</v>
      </c>
      <c r="Z404" s="17"/>
    </row>
    <row r="405" spans="1:26" x14ac:dyDescent="0.25">
      <c r="A405">
        <v>404</v>
      </c>
      <c r="B405" s="17" t="s">
        <v>316</v>
      </c>
      <c r="C405" s="17">
        <v>956</v>
      </c>
      <c r="D405" s="17" t="str">
        <f>INDEX(Hosts!$A:$O,MATCH(Places!$C405,Hosts!$A:$A,0),MATCH(Places!D$1,Hosts!$1:$1,0))</f>
        <v>Within a day</v>
      </c>
      <c r="E405" s="87">
        <f>INDEX(Hosts!$A:$O,MATCH(Places!$C405,Hosts!$A:$A,0),MATCH(Places!E$1,Hosts!$1:$1,0))</f>
        <v>1</v>
      </c>
      <c r="F405" s="87">
        <f>INDEX(Hosts!$A:$O,MATCH(Places!$C405,Hosts!$A:$A,0),MATCH(Places!F$1,Hosts!$1:$1,0))</f>
        <v>1</v>
      </c>
      <c r="G405" s="17" t="str">
        <f>INDEX(Hosts!$A:$O,MATCH(Places!$C405,Hosts!$A:$A,0),MATCH(Places!G$1,Hosts!$1:$1,0))</f>
        <v>No</v>
      </c>
      <c r="H405" s="17">
        <v>16</v>
      </c>
      <c r="I405" s="17" t="str">
        <f>INDEX(Neighborhoods!$A:$C,MATCH(Places!$H405,Neighborhoods!$A:$A,0),MATCH(Places!I$1,Neighborhoods!$1:$1,0))</f>
        <v>Manhattan</v>
      </c>
      <c r="J405" s="17" t="str">
        <f>INDEX(Neighborhoods!$A:$C,MATCH(Places!$H405,Neighborhoods!$A:$A,0),MATCH(Places!J$1,Neighborhoods!$1:$1,0))</f>
        <v>Harlem</v>
      </c>
      <c r="K405" s="17" t="s">
        <v>1</v>
      </c>
      <c r="L405" s="17" t="str">
        <f t="shared" si="24"/>
        <v>Yes</v>
      </c>
      <c r="M405" s="17">
        <v>2</v>
      </c>
      <c r="N405" s="17" t="str" cm="1">
        <f t="array" ref="N405">_xlfn.IFS(M405&lt;=2,"Small",M405&lt;=5,"Medium",M405&gt;5,"Large")</f>
        <v>Small</v>
      </c>
      <c r="O405" s="65">
        <v>58</v>
      </c>
      <c r="P405" s="87">
        <f t="shared" si="25"/>
        <v>0.03</v>
      </c>
      <c r="Q405" s="68">
        <v>4.32</v>
      </c>
      <c r="R405" s="68" t="str" cm="1">
        <f t="array" ref="R405">_xlfn.SWITCH(ROUND(Q405,0),5,"Excellent",4,"Good",3,"Ok","Bad")</f>
        <v>Good</v>
      </c>
      <c r="S405" s="17">
        <v>37</v>
      </c>
      <c r="T405" s="17" t="str">
        <f t="shared" si="26"/>
        <v>No</v>
      </c>
      <c r="U405" s="82">
        <v>41460</v>
      </c>
      <c r="V405" s="82">
        <v>43832</v>
      </c>
      <c r="W405" s="17">
        <v>193</v>
      </c>
      <c r="X405" s="17" t="str">
        <f t="shared" si="27"/>
        <v>Active</v>
      </c>
      <c r="Y405" s="17" t="s">
        <v>15616</v>
      </c>
      <c r="Z405" s="17"/>
    </row>
    <row r="406" spans="1:26" x14ac:dyDescent="0.25">
      <c r="A406">
        <v>405</v>
      </c>
      <c r="B406" s="17" t="s">
        <v>317</v>
      </c>
      <c r="C406" s="17">
        <v>957</v>
      </c>
      <c r="D406" s="17" t="str">
        <f>INDEX(Hosts!$A:$O,MATCH(Places!$C406,Hosts!$A:$A,0),MATCH(Places!D$1,Hosts!$1:$1,0))</f>
        <v>A few days or more</v>
      </c>
      <c r="E406" s="87">
        <f>INDEX(Hosts!$A:$O,MATCH(Places!$C406,Hosts!$A:$A,0),MATCH(Places!E$1,Hosts!$1:$1,0))</f>
        <v>0.33</v>
      </c>
      <c r="F406" s="87">
        <f>INDEX(Hosts!$A:$O,MATCH(Places!$C406,Hosts!$A:$A,0),MATCH(Places!F$1,Hosts!$1:$1,0))</f>
        <v>0.2</v>
      </c>
      <c r="G406" s="17" t="str">
        <f>INDEX(Hosts!$A:$O,MATCH(Places!$C406,Hosts!$A:$A,0),MATCH(Places!G$1,Hosts!$1:$1,0))</f>
        <v>No</v>
      </c>
      <c r="H406" s="17">
        <v>16</v>
      </c>
      <c r="I406" s="17" t="str">
        <f>INDEX(Neighborhoods!$A:$C,MATCH(Places!$H406,Neighborhoods!$A:$A,0),MATCH(Places!I$1,Neighborhoods!$1:$1,0))</f>
        <v>Manhattan</v>
      </c>
      <c r="J406" s="17" t="str">
        <f>INDEX(Neighborhoods!$A:$C,MATCH(Places!$H406,Neighborhoods!$A:$A,0),MATCH(Places!J$1,Neighborhoods!$1:$1,0))</f>
        <v>Harlem</v>
      </c>
      <c r="K406" s="17" t="s">
        <v>1</v>
      </c>
      <c r="L406" s="17" t="str">
        <f t="shared" si="24"/>
        <v>Yes</v>
      </c>
      <c r="M406" s="17">
        <v>1</v>
      </c>
      <c r="N406" s="17" t="str" cm="1">
        <f t="array" ref="N406">_xlfn.IFS(M406&lt;=2,"Small",M406&lt;=5,"Medium",M406&gt;5,"Large")</f>
        <v>Small</v>
      </c>
      <c r="O406" s="65">
        <v>68</v>
      </c>
      <c r="P406" s="87">
        <f t="shared" si="25"/>
        <v>0.03</v>
      </c>
      <c r="Q406" s="68">
        <v>4.76</v>
      </c>
      <c r="R406" s="68" t="str" cm="1">
        <f t="array" ref="R406">_xlfn.SWITCH(ROUND(Q406,0),5,"Excellent",4,"Good",3,"Ok","Bad")</f>
        <v>Excellent</v>
      </c>
      <c r="S406" s="17">
        <v>70</v>
      </c>
      <c r="T406" s="17" t="str">
        <f t="shared" si="26"/>
        <v>No</v>
      </c>
      <c r="U406" s="82">
        <v>41324</v>
      </c>
      <c r="V406" s="82">
        <v>43691</v>
      </c>
      <c r="W406" s="17">
        <v>365</v>
      </c>
      <c r="X406" s="17" t="str">
        <f t="shared" si="27"/>
        <v>Active</v>
      </c>
      <c r="Y406" s="17" t="s">
        <v>15615</v>
      </c>
      <c r="Z406" s="17"/>
    </row>
    <row r="407" spans="1:26" x14ac:dyDescent="0.25">
      <c r="A407">
        <v>406</v>
      </c>
      <c r="B407" s="17" t="s">
        <v>318</v>
      </c>
      <c r="C407" s="17">
        <v>929</v>
      </c>
      <c r="D407" s="17" t="str">
        <f>INDEX(Hosts!$A:$O,MATCH(Places!$C407,Hosts!$A:$A,0),MATCH(Places!D$1,Hosts!$1:$1,0))</f>
        <v>Within an hour</v>
      </c>
      <c r="E407" s="87">
        <f>INDEX(Hosts!$A:$O,MATCH(Places!$C407,Hosts!$A:$A,0),MATCH(Places!E$1,Hosts!$1:$1,0))</f>
        <v>1</v>
      </c>
      <c r="F407" s="87">
        <f>INDEX(Hosts!$A:$O,MATCH(Places!$C407,Hosts!$A:$A,0),MATCH(Places!F$1,Hosts!$1:$1,0))</f>
        <v>0</v>
      </c>
      <c r="G407" s="17" t="str">
        <f>INDEX(Hosts!$A:$O,MATCH(Places!$C407,Hosts!$A:$A,0),MATCH(Places!G$1,Hosts!$1:$1,0))</f>
        <v>No</v>
      </c>
      <c r="H407" s="17">
        <v>11</v>
      </c>
      <c r="I407" s="17" t="str">
        <f>INDEX(Neighborhoods!$A:$C,MATCH(Places!$H407,Neighborhoods!$A:$A,0),MATCH(Places!I$1,Neighborhoods!$1:$1,0))</f>
        <v>Brooklyn</v>
      </c>
      <c r="J407" s="17" t="str">
        <f>INDEX(Neighborhoods!$A:$C,MATCH(Places!$H407,Neighborhoods!$A:$A,0),MATCH(Places!J$1,Neighborhoods!$1:$1,0))</f>
        <v>Greenpoint</v>
      </c>
      <c r="K407" s="17" t="s">
        <v>1</v>
      </c>
      <c r="L407" s="17" t="str">
        <f t="shared" si="24"/>
        <v>Yes</v>
      </c>
      <c r="M407" s="17">
        <v>1</v>
      </c>
      <c r="N407" s="17" t="str" cm="1">
        <f t="array" ref="N407">_xlfn.IFS(M407&lt;=2,"Small",M407&lt;=5,"Medium",M407&gt;5,"Large")</f>
        <v>Small</v>
      </c>
      <c r="O407" s="65">
        <v>50</v>
      </c>
      <c r="P407" s="87">
        <f t="shared" si="25"/>
        <v>0.03</v>
      </c>
      <c r="Q407" s="68">
        <v>4.92</v>
      </c>
      <c r="R407" s="68" t="str" cm="1">
        <f t="array" ref="R407">_xlfn.SWITCH(ROUND(Q407,0),5,"Excellent",4,"Good",3,"Ok","Bad")</f>
        <v>Excellent</v>
      </c>
      <c r="S407" s="17">
        <v>12</v>
      </c>
      <c r="T407" s="17" t="str">
        <f t="shared" si="26"/>
        <v>No</v>
      </c>
      <c r="U407" s="82">
        <v>42454</v>
      </c>
      <c r="V407" s="82">
        <v>43722</v>
      </c>
      <c r="W407" s="17">
        <v>364</v>
      </c>
      <c r="X407" s="17" t="str">
        <f t="shared" si="27"/>
        <v>Active</v>
      </c>
      <c r="Y407" s="17" t="s">
        <v>15615</v>
      </c>
      <c r="Z407" s="17"/>
    </row>
    <row r="408" spans="1:26" x14ac:dyDescent="0.25">
      <c r="A408">
        <v>407</v>
      </c>
      <c r="B408" s="17" t="s">
        <v>319</v>
      </c>
      <c r="C408" s="17">
        <v>272</v>
      </c>
      <c r="D408" s="17" t="str">
        <f>INDEX(Hosts!$A:$O,MATCH(Places!$C408,Hosts!$A:$A,0),MATCH(Places!D$1,Hosts!$1:$1,0))</f>
        <v>Within a few hours</v>
      </c>
      <c r="E408" s="87">
        <f>INDEX(Hosts!$A:$O,MATCH(Places!$C408,Hosts!$A:$A,0),MATCH(Places!E$1,Hosts!$1:$1,0))</f>
        <v>1</v>
      </c>
      <c r="F408" s="87">
        <f>INDEX(Hosts!$A:$O,MATCH(Places!$C408,Hosts!$A:$A,0),MATCH(Places!F$1,Hosts!$1:$1,0))</f>
        <v>0.93</v>
      </c>
      <c r="G408" s="17" t="str">
        <f>INDEX(Hosts!$A:$O,MATCH(Places!$C408,Hosts!$A:$A,0),MATCH(Places!G$1,Hosts!$1:$1,0))</f>
        <v>Yes</v>
      </c>
      <c r="H408" s="17">
        <v>9</v>
      </c>
      <c r="I408" s="17" t="str">
        <f>INDEX(Neighborhoods!$A:$C,MATCH(Places!$H408,Neighborhoods!$A:$A,0),MATCH(Places!I$1,Neighborhoods!$1:$1,0))</f>
        <v>Brooklyn</v>
      </c>
      <c r="J408" s="17" t="str">
        <f>INDEX(Neighborhoods!$A:$C,MATCH(Places!$H408,Neighborhoods!$A:$A,0),MATCH(Places!J$1,Neighborhoods!$1:$1,0))</f>
        <v>Crown Heights</v>
      </c>
      <c r="K408" s="17" t="s">
        <v>11822</v>
      </c>
      <c r="L408" s="17" t="str">
        <f t="shared" si="24"/>
        <v>No</v>
      </c>
      <c r="M408" s="17">
        <v>4</v>
      </c>
      <c r="N408" s="17" t="str" cm="1">
        <f t="array" ref="N408">_xlfn.IFS(M408&lt;=2,"Small",M408&lt;=5,"Medium",M408&gt;5,"Large")</f>
        <v>Medium</v>
      </c>
      <c r="O408" s="65">
        <v>110</v>
      </c>
      <c r="P408" s="87">
        <f t="shared" si="25"/>
        <v>0.03</v>
      </c>
      <c r="Q408" s="68">
        <v>4.9000000000000004</v>
      </c>
      <c r="R408" s="68" t="str" cm="1">
        <f t="array" ref="R408">_xlfn.SWITCH(ROUND(Q408,0),5,"Excellent",4,"Good",3,"Ok","Bad")</f>
        <v>Excellent</v>
      </c>
      <c r="S408" s="17">
        <v>139</v>
      </c>
      <c r="T408" s="17" t="str">
        <f t="shared" si="26"/>
        <v>Yes</v>
      </c>
      <c r="U408" s="82">
        <v>41309</v>
      </c>
      <c r="V408" s="82">
        <v>43996</v>
      </c>
      <c r="W408" s="17">
        <v>279</v>
      </c>
      <c r="X408" s="17" t="str">
        <f t="shared" si="27"/>
        <v>Active</v>
      </c>
      <c r="Y408" s="17" t="s">
        <v>15615</v>
      </c>
      <c r="Z408" s="17"/>
    </row>
    <row r="409" spans="1:26" x14ac:dyDescent="0.25">
      <c r="A409">
        <v>408</v>
      </c>
      <c r="B409" s="17" t="s">
        <v>320</v>
      </c>
      <c r="C409" s="17">
        <v>967</v>
      </c>
      <c r="D409" s="17" t="str">
        <f>INDEX(Hosts!$A:$O,MATCH(Places!$C409,Hosts!$A:$A,0),MATCH(Places!D$1,Hosts!$1:$1,0))</f>
        <v>A few days or more</v>
      </c>
      <c r="E409" s="87">
        <f>INDEX(Hosts!$A:$O,MATCH(Places!$C409,Hosts!$A:$A,0),MATCH(Places!E$1,Hosts!$1:$1,0))</f>
        <v>0</v>
      </c>
      <c r="F409" s="87">
        <f>INDEX(Hosts!$A:$O,MATCH(Places!$C409,Hosts!$A:$A,0),MATCH(Places!F$1,Hosts!$1:$1,0))</f>
        <v>0.85</v>
      </c>
      <c r="G409" s="17" t="str">
        <f>INDEX(Hosts!$A:$O,MATCH(Places!$C409,Hosts!$A:$A,0),MATCH(Places!G$1,Hosts!$1:$1,0))</f>
        <v>Yes</v>
      </c>
      <c r="H409" s="17">
        <v>17</v>
      </c>
      <c r="I409" s="17" t="str">
        <f>INDEX(Neighborhoods!$A:$C,MATCH(Places!$H409,Neighborhoods!$A:$A,0),MATCH(Places!I$1,Neighborhoods!$1:$1,0))</f>
        <v>Manhattan</v>
      </c>
      <c r="J409" s="17" t="str">
        <f>INDEX(Neighborhoods!$A:$C,MATCH(Places!$H409,Neighborhoods!$A:$A,0),MATCH(Places!J$1,Neighborhoods!$1:$1,0))</f>
        <v>Hell's Kitchen</v>
      </c>
      <c r="K409" s="17" t="s">
        <v>1</v>
      </c>
      <c r="L409" s="17" t="str">
        <f t="shared" si="24"/>
        <v>Yes</v>
      </c>
      <c r="M409" s="17">
        <v>2</v>
      </c>
      <c r="N409" s="17" t="str" cm="1">
        <f t="array" ref="N409">_xlfn.IFS(M409&lt;=2,"Small",M409&lt;=5,"Medium",M409&gt;5,"Large")</f>
        <v>Small</v>
      </c>
      <c r="O409" s="65">
        <v>125</v>
      </c>
      <c r="P409" s="87">
        <f t="shared" si="25"/>
        <v>0.03</v>
      </c>
      <c r="Q409" s="68">
        <v>4.99</v>
      </c>
      <c r="R409" s="68" t="str" cm="1">
        <f t="array" ref="R409">_xlfn.SWITCH(ROUND(Q409,0),5,"Excellent",4,"Good",3,"Ok","Bad")</f>
        <v>Excellent</v>
      </c>
      <c r="S409" s="17">
        <v>236</v>
      </c>
      <c r="T409" s="17" t="str">
        <f t="shared" si="26"/>
        <v>Yes</v>
      </c>
      <c r="U409" s="82">
        <v>41365</v>
      </c>
      <c r="V409" s="82">
        <v>43814</v>
      </c>
      <c r="W409" s="17">
        <v>287</v>
      </c>
      <c r="X409" s="17" t="str">
        <f t="shared" si="27"/>
        <v>Active</v>
      </c>
      <c r="Y409" s="17" t="s">
        <v>15615</v>
      </c>
      <c r="Z409" s="17"/>
    </row>
    <row r="410" spans="1:26" x14ac:dyDescent="0.25">
      <c r="A410">
        <v>409</v>
      </c>
      <c r="B410" s="17" t="s">
        <v>13811</v>
      </c>
      <c r="C410" s="17">
        <v>969</v>
      </c>
      <c r="D410" s="17" t="str">
        <f>INDEX(Hosts!$A:$O,MATCH(Places!$C410,Hosts!$A:$A,0),MATCH(Places!D$1,Hosts!$1:$1,0))</f>
        <v>Within a day</v>
      </c>
      <c r="E410" s="87">
        <f>INDEX(Hosts!$A:$O,MATCH(Places!$C410,Hosts!$A:$A,0),MATCH(Places!E$1,Hosts!$1:$1,0))</f>
        <v>1</v>
      </c>
      <c r="F410" s="87">
        <f>INDEX(Hosts!$A:$O,MATCH(Places!$C410,Hosts!$A:$A,0),MATCH(Places!F$1,Hosts!$1:$1,0))</f>
        <v>0.4</v>
      </c>
      <c r="G410" s="17" t="str">
        <f>INDEX(Hosts!$A:$O,MATCH(Places!$C410,Hosts!$A:$A,0),MATCH(Places!G$1,Hosts!$1:$1,0))</f>
        <v>No</v>
      </c>
      <c r="H410" s="17">
        <v>20</v>
      </c>
      <c r="I410" s="17" t="str">
        <f>INDEX(Neighborhoods!$A:$C,MATCH(Places!$H410,Neighborhoods!$A:$A,0),MATCH(Places!I$1,Neighborhoods!$1:$1,0))</f>
        <v>Manhattan</v>
      </c>
      <c r="J410" s="17" t="str">
        <f>INDEX(Neighborhoods!$A:$C,MATCH(Places!$H410,Neighborhoods!$A:$A,0),MATCH(Places!J$1,Neighborhoods!$1:$1,0))</f>
        <v>Upper West Side</v>
      </c>
      <c r="K410" s="17" t="s">
        <v>11822</v>
      </c>
      <c r="L410" s="17" t="str">
        <f t="shared" si="24"/>
        <v>No</v>
      </c>
      <c r="M410" s="17">
        <v>2</v>
      </c>
      <c r="N410" s="17" t="str" cm="1">
        <f t="array" ref="N410">_xlfn.IFS(M410&lt;=2,"Small",M410&lt;=5,"Medium",M410&gt;5,"Large")</f>
        <v>Small</v>
      </c>
      <c r="O410" s="65">
        <v>150</v>
      </c>
      <c r="P410" s="87">
        <f t="shared" si="25"/>
        <v>0.03</v>
      </c>
      <c r="Q410" s="68">
        <v>4.84</v>
      </c>
      <c r="R410" s="68" t="str" cm="1">
        <f t="array" ref="R410">_xlfn.SWITCH(ROUND(Q410,0),5,"Excellent",4,"Good",3,"Ok","Bad")</f>
        <v>Excellent</v>
      </c>
      <c r="S410" s="17">
        <v>82</v>
      </c>
      <c r="T410" s="17" t="str">
        <f t="shared" si="26"/>
        <v>No</v>
      </c>
      <c r="U410" s="82">
        <v>41373</v>
      </c>
      <c r="V410" s="82">
        <v>43941</v>
      </c>
      <c r="W410" s="17">
        <v>155</v>
      </c>
      <c r="X410" s="17" t="str">
        <f t="shared" si="27"/>
        <v>Active</v>
      </c>
      <c r="Y410" s="17" t="s">
        <v>15615</v>
      </c>
      <c r="Z410" s="17"/>
    </row>
    <row r="411" spans="1:26" x14ac:dyDescent="0.25">
      <c r="A411">
        <v>410</v>
      </c>
      <c r="B411" s="17" t="s">
        <v>321</v>
      </c>
      <c r="C411" s="17">
        <v>971</v>
      </c>
      <c r="D411" s="17" t="str">
        <f>INDEX(Hosts!$A:$O,MATCH(Places!$C411,Hosts!$A:$A,0),MATCH(Places!D$1,Hosts!$1:$1,0))</f>
        <v>Within an hour</v>
      </c>
      <c r="E411" s="87">
        <f>INDEX(Hosts!$A:$O,MATCH(Places!$C411,Hosts!$A:$A,0),MATCH(Places!E$1,Hosts!$1:$1,0))</f>
        <v>1</v>
      </c>
      <c r="F411" s="87">
        <f>INDEX(Hosts!$A:$O,MATCH(Places!$C411,Hosts!$A:$A,0),MATCH(Places!F$1,Hosts!$1:$1,0))</f>
        <v>1</v>
      </c>
      <c r="G411" s="17" t="str">
        <f>INDEX(Hosts!$A:$O,MATCH(Places!$C411,Hosts!$A:$A,0),MATCH(Places!G$1,Hosts!$1:$1,0))</f>
        <v>Yes</v>
      </c>
      <c r="H411" s="17">
        <v>22</v>
      </c>
      <c r="I411" s="17" t="str">
        <f>INDEX(Neighborhoods!$A:$C,MATCH(Places!$H411,Neighborhoods!$A:$A,0),MATCH(Places!I$1,Neighborhoods!$1:$1,0))</f>
        <v>Queens</v>
      </c>
      <c r="J411" s="17" t="str">
        <f>INDEX(Neighborhoods!$A:$C,MATCH(Places!$H411,Neighborhoods!$A:$A,0),MATCH(Places!J$1,Neighborhoods!$1:$1,0))</f>
        <v>Flushing</v>
      </c>
      <c r="K411" s="17" t="s">
        <v>1</v>
      </c>
      <c r="L411" s="17" t="str">
        <f t="shared" si="24"/>
        <v>Yes</v>
      </c>
      <c r="M411" s="17">
        <v>1</v>
      </c>
      <c r="N411" s="17" t="str" cm="1">
        <f t="array" ref="N411">_xlfn.IFS(M411&lt;=2,"Small",M411&lt;=5,"Medium",M411&gt;5,"Large")</f>
        <v>Small</v>
      </c>
      <c r="O411" s="65">
        <v>56</v>
      </c>
      <c r="P411" s="87">
        <f t="shared" si="25"/>
        <v>0.03</v>
      </c>
      <c r="Q411" s="68">
        <v>4.9800000000000004</v>
      </c>
      <c r="R411" s="68" t="str" cm="1">
        <f t="array" ref="R411">_xlfn.SWITCH(ROUND(Q411,0),5,"Excellent",4,"Good",3,"Ok","Bad")</f>
        <v>Excellent</v>
      </c>
      <c r="S411" s="17">
        <v>131</v>
      </c>
      <c r="T411" s="17" t="str">
        <f t="shared" si="26"/>
        <v>Yes</v>
      </c>
      <c r="U411" s="82">
        <v>41346</v>
      </c>
      <c r="V411" s="82">
        <v>43894</v>
      </c>
      <c r="W411" s="17">
        <v>330</v>
      </c>
      <c r="X411" s="17" t="str">
        <f t="shared" si="27"/>
        <v>Active</v>
      </c>
      <c r="Y411" s="17" t="s">
        <v>15615</v>
      </c>
      <c r="Z411" s="17"/>
    </row>
    <row r="412" spans="1:26" x14ac:dyDescent="0.25">
      <c r="A412">
        <v>411</v>
      </c>
      <c r="B412" s="17" t="s">
        <v>14490</v>
      </c>
      <c r="C412" s="17">
        <v>974</v>
      </c>
      <c r="D412" s="17" t="str">
        <f>INDEX(Hosts!$A:$O,MATCH(Places!$C412,Hosts!$A:$A,0),MATCH(Places!D$1,Hosts!$1:$1,0))</f>
        <v>Within an hour</v>
      </c>
      <c r="E412" s="87">
        <f>INDEX(Hosts!$A:$O,MATCH(Places!$C412,Hosts!$A:$A,0),MATCH(Places!E$1,Hosts!$1:$1,0))</f>
        <v>1</v>
      </c>
      <c r="F412" s="87">
        <f>INDEX(Hosts!$A:$O,MATCH(Places!$C412,Hosts!$A:$A,0),MATCH(Places!F$1,Hosts!$1:$1,0))</f>
        <v>0.5</v>
      </c>
      <c r="G412" s="17" t="str">
        <f>INDEX(Hosts!$A:$O,MATCH(Places!$C412,Hosts!$A:$A,0),MATCH(Places!G$1,Hosts!$1:$1,0))</f>
        <v>No</v>
      </c>
      <c r="H412" s="17">
        <v>14</v>
      </c>
      <c r="I412" s="17" t="str">
        <f>INDEX(Neighborhoods!$A:$C,MATCH(Places!$H412,Neighborhoods!$A:$A,0),MATCH(Places!I$1,Neighborhoods!$1:$1,0))</f>
        <v>Manhattan</v>
      </c>
      <c r="J412" s="17" t="str">
        <f>INDEX(Neighborhoods!$A:$C,MATCH(Places!$H412,Neighborhoods!$A:$A,0),MATCH(Places!J$1,Neighborhoods!$1:$1,0))</f>
        <v>East Harlem</v>
      </c>
      <c r="K412" s="17" t="s">
        <v>1</v>
      </c>
      <c r="L412" s="17" t="str">
        <f t="shared" si="24"/>
        <v>Yes</v>
      </c>
      <c r="M412" s="17">
        <v>2</v>
      </c>
      <c r="N412" s="17" t="str" cm="1">
        <f t="array" ref="N412">_xlfn.IFS(M412&lt;=2,"Small",M412&lt;=5,"Medium",M412&gt;5,"Large")</f>
        <v>Small</v>
      </c>
      <c r="O412" s="65">
        <v>60</v>
      </c>
      <c r="P412" s="87">
        <f t="shared" si="25"/>
        <v>0.03</v>
      </c>
      <c r="Q412" s="68">
        <v>4.9000000000000004</v>
      </c>
      <c r="R412" s="68" t="str" cm="1">
        <f t="array" ref="R412">_xlfn.SWITCH(ROUND(Q412,0),5,"Excellent",4,"Good",3,"Ok","Bad")</f>
        <v>Excellent</v>
      </c>
      <c r="S412" s="17">
        <v>73</v>
      </c>
      <c r="T412" s="17" t="str">
        <f t="shared" si="26"/>
        <v>No</v>
      </c>
      <c r="U412" s="82">
        <v>41813</v>
      </c>
      <c r="V412" s="82">
        <v>43832</v>
      </c>
      <c r="W412" s="17">
        <v>43</v>
      </c>
      <c r="X412" s="17" t="str">
        <f t="shared" si="27"/>
        <v>Active</v>
      </c>
      <c r="Y412" s="17" t="s">
        <v>15615</v>
      </c>
      <c r="Z412" s="17"/>
    </row>
    <row r="413" spans="1:26" x14ac:dyDescent="0.25">
      <c r="A413">
        <v>412</v>
      </c>
      <c r="B413" s="17" t="s">
        <v>322</v>
      </c>
      <c r="C413" s="17">
        <v>975</v>
      </c>
      <c r="D413" s="17" t="str">
        <f>INDEX(Hosts!$A:$O,MATCH(Places!$C413,Hosts!$A:$A,0),MATCH(Places!D$1,Hosts!$1:$1,0))</f>
        <v>Within a few hours</v>
      </c>
      <c r="E413" s="87">
        <f>INDEX(Hosts!$A:$O,MATCH(Places!$C413,Hosts!$A:$A,0),MATCH(Places!E$1,Hosts!$1:$1,0))</f>
        <v>1</v>
      </c>
      <c r="F413" s="87">
        <f>INDEX(Hosts!$A:$O,MATCH(Places!$C413,Hosts!$A:$A,0),MATCH(Places!F$1,Hosts!$1:$1,0))</f>
        <v>1</v>
      </c>
      <c r="G413" s="17" t="str">
        <f>INDEX(Hosts!$A:$O,MATCH(Places!$C413,Hosts!$A:$A,0),MATCH(Places!G$1,Hosts!$1:$1,0))</f>
        <v>Yes</v>
      </c>
      <c r="H413" s="17">
        <v>15</v>
      </c>
      <c r="I413" s="17" t="str">
        <f>INDEX(Neighborhoods!$A:$C,MATCH(Places!$H413,Neighborhoods!$A:$A,0),MATCH(Places!I$1,Neighborhoods!$1:$1,0))</f>
        <v>Manhattan</v>
      </c>
      <c r="J413" s="17" t="str">
        <f>INDEX(Neighborhoods!$A:$C,MATCH(Places!$H413,Neighborhoods!$A:$A,0),MATCH(Places!J$1,Neighborhoods!$1:$1,0))</f>
        <v>East Village</v>
      </c>
      <c r="K413" s="17" t="s">
        <v>11822</v>
      </c>
      <c r="L413" s="17" t="str">
        <f t="shared" si="24"/>
        <v>No</v>
      </c>
      <c r="M413" s="17">
        <v>10</v>
      </c>
      <c r="N413" s="17" t="str" cm="1">
        <f t="array" ref="N413">_xlfn.IFS(M413&lt;=2,"Small",M413&lt;=5,"Medium",M413&gt;5,"Large")</f>
        <v>Large</v>
      </c>
      <c r="O413" s="65">
        <v>1866</v>
      </c>
      <c r="P413" s="87">
        <f t="shared" si="25"/>
        <v>7.0000000000000007E-2</v>
      </c>
      <c r="Q413" s="68">
        <v>4.8600000000000003</v>
      </c>
      <c r="R413" s="68" t="str" cm="1">
        <f t="array" ref="R413">_xlfn.SWITCH(ROUND(Q413,0),5,"Excellent",4,"Good",3,"Ok","Bad")</f>
        <v>Excellent</v>
      </c>
      <c r="S413" s="17">
        <v>21</v>
      </c>
      <c r="T413" s="17" t="str">
        <f t="shared" si="26"/>
        <v>No</v>
      </c>
      <c r="U413" s="82">
        <v>41934</v>
      </c>
      <c r="V413" s="82">
        <v>43881</v>
      </c>
      <c r="W413" s="17">
        <v>174</v>
      </c>
      <c r="X413" s="17" t="str">
        <f t="shared" si="27"/>
        <v>Active</v>
      </c>
      <c r="Y413" s="17" t="s">
        <v>15615</v>
      </c>
      <c r="Z413" s="17"/>
    </row>
    <row r="414" spans="1:26" x14ac:dyDescent="0.25">
      <c r="A414">
        <v>413</v>
      </c>
      <c r="B414" s="17" t="s">
        <v>323</v>
      </c>
      <c r="C414" s="17">
        <v>962</v>
      </c>
      <c r="D414" s="17" t="str">
        <f>INDEX(Hosts!$A:$O,MATCH(Places!$C414,Hosts!$A:$A,0),MATCH(Places!D$1,Hosts!$1:$1,0))</f>
        <v>Within an hour</v>
      </c>
      <c r="E414" s="87">
        <f>INDEX(Hosts!$A:$O,MATCH(Places!$C414,Hosts!$A:$A,0),MATCH(Places!E$1,Hosts!$1:$1,0))</f>
        <v>1</v>
      </c>
      <c r="F414" s="87">
        <f>INDEX(Hosts!$A:$O,MATCH(Places!$C414,Hosts!$A:$A,0),MATCH(Places!F$1,Hosts!$1:$1,0))</f>
        <v>1</v>
      </c>
      <c r="G414" s="17" t="str">
        <f>INDEX(Hosts!$A:$O,MATCH(Places!$C414,Hosts!$A:$A,0),MATCH(Places!G$1,Hosts!$1:$1,0))</f>
        <v>Yes</v>
      </c>
      <c r="H414" s="17">
        <v>7</v>
      </c>
      <c r="I414" s="17" t="str">
        <f>INDEX(Neighborhoods!$A:$C,MATCH(Places!$H414,Neighborhoods!$A:$A,0),MATCH(Places!I$1,Neighborhoods!$1:$1,0))</f>
        <v>Brooklyn</v>
      </c>
      <c r="J414" s="17" t="str">
        <f>INDEX(Neighborhoods!$A:$C,MATCH(Places!$H414,Neighborhoods!$A:$A,0),MATCH(Places!J$1,Neighborhoods!$1:$1,0))</f>
        <v>Bedford-Stuyvesant</v>
      </c>
      <c r="K414" s="17" t="s">
        <v>11822</v>
      </c>
      <c r="L414" s="17" t="str">
        <f t="shared" si="24"/>
        <v>No</v>
      </c>
      <c r="M414" s="17">
        <v>6</v>
      </c>
      <c r="N414" s="17" t="str" cm="1">
        <f t="array" ref="N414">_xlfn.IFS(M414&lt;=2,"Small",M414&lt;=5,"Medium",M414&gt;5,"Large")</f>
        <v>Large</v>
      </c>
      <c r="O414" s="65">
        <v>109</v>
      </c>
      <c r="P414" s="87">
        <f t="shared" si="25"/>
        <v>0.03</v>
      </c>
      <c r="Q414" s="68">
        <v>4.82</v>
      </c>
      <c r="R414" s="68" t="str" cm="1">
        <f t="array" ref="R414">_xlfn.SWITCH(ROUND(Q414,0),5,"Excellent",4,"Good",3,"Ok","Bad")</f>
        <v>Excellent</v>
      </c>
      <c r="S414" s="17">
        <v>160</v>
      </c>
      <c r="T414" s="17" t="str">
        <f t="shared" si="26"/>
        <v>Yes</v>
      </c>
      <c r="U414" s="82">
        <v>41318</v>
      </c>
      <c r="V414" s="82">
        <v>43850</v>
      </c>
      <c r="W414" s="17">
        <v>295</v>
      </c>
      <c r="X414" s="17" t="str">
        <f t="shared" si="27"/>
        <v>Active</v>
      </c>
      <c r="Y414" s="17" t="s">
        <v>15615</v>
      </c>
      <c r="Z414" s="17"/>
    </row>
    <row r="415" spans="1:26" x14ac:dyDescent="0.25">
      <c r="A415">
        <v>414</v>
      </c>
      <c r="B415" s="17" t="s">
        <v>13501</v>
      </c>
      <c r="C415" s="17">
        <v>543</v>
      </c>
      <c r="D415" s="17" t="str">
        <f>INDEX(Hosts!$A:$O,MATCH(Places!$C415,Hosts!$A:$A,0),MATCH(Places!D$1,Hosts!$1:$1,0))</f>
        <v>Within a few hours</v>
      </c>
      <c r="E415" s="87">
        <f>INDEX(Hosts!$A:$O,MATCH(Places!$C415,Hosts!$A:$A,0),MATCH(Places!E$1,Hosts!$1:$1,0))</f>
        <v>1</v>
      </c>
      <c r="F415" s="87">
        <f>INDEX(Hosts!$A:$O,MATCH(Places!$C415,Hosts!$A:$A,0),MATCH(Places!F$1,Hosts!$1:$1,0))</f>
        <v>0.5</v>
      </c>
      <c r="G415" s="17" t="str">
        <f>INDEX(Hosts!$A:$O,MATCH(Places!$C415,Hosts!$A:$A,0),MATCH(Places!G$1,Hosts!$1:$1,0))</f>
        <v>No</v>
      </c>
      <c r="H415" s="17">
        <v>12</v>
      </c>
      <c r="I415" s="17" t="str">
        <f>INDEX(Neighborhoods!$A:$C,MATCH(Places!$H415,Neighborhoods!$A:$A,0),MATCH(Places!I$1,Neighborhoods!$1:$1,0))</f>
        <v>Brooklyn</v>
      </c>
      <c r="J415" s="17" t="str">
        <f>INDEX(Neighborhoods!$A:$C,MATCH(Places!$H415,Neighborhoods!$A:$A,0),MATCH(Places!J$1,Neighborhoods!$1:$1,0))</f>
        <v>Williamsburg</v>
      </c>
      <c r="K415" s="17" t="s">
        <v>1</v>
      </c>
      <c r="L415" s="17" t="str">
        <f t="shared" si="24"/>
        <v>Yes</v>
      </c>
      <c r="M415" s="17">
        <v>2</v>
      </c>
      <c r="N415" s="17" t="str" cm="1">
        <f t="array" ref="N415">_xlfn.IFS(M415&lt;=2,"Small",M415&lt;=5,"Medium",M415&gt;5,"Large")</f>
        <v>Small</v>
      </c>
      <c r="O415" s="65">
        <v>104</v>
      </c>
      <c r="P415" s="87">
        <f t="shared" si="25"/>
        <v>0.03</v>
      </c>
      <c r="Q415" s="68">
        <v>4.82</v>
      </c>
      <c r="R415" s="68" t="str" cm="1">
        <f t="array" ref="R415">_xlfn.SWITCH(ROUND(Q415,0),5,"Excellent",4,"Good",3,"Ok","Bad")</f>
        <v>Excellent</v>
      </c>
      <c r="S415" s="17">
        <v>87</v>
      </c>
      <c r="T415" s="17" t="str">
        <f t="shared" si="26"/>
        <v>No</v>
      </c>
      <c r="U415" s="82">
        <v>41337</v>
      </c>
      <c r="V415" s="82">
        <v>43829</v>
      </c>
      <c r="W415" s="17">
        <v>226</v>
      </c>
      <c r="X415" s="17" t="str">
        <f t="shared" si="27"/>
        <v>Active</v>
      </c>
      <c r="Y415" s="17" t="s">
        <v>15615</v>
      </c>
      <c r="Z415" s="17"/>
    </row>
    <row r="416" spans="1:26" x14ac:dyDescent="0.25">
      <c r="A416">
        <v>415</v>
      </c>
      <c r="B416" s="17" t="s">
        <v>14045</v>
      </c>
      <c r="C416" s="17">
        <v>614</v>
      </c>
      <c r="D416" s="17" t="str">
        <f>INDEX(Hosts!$A:$O,MATCH(Places!$C416,Hosts!$A:$A,0),MATCH(Places!D$1,Hosts!$1:$1,0))</f>
        <v>Within an hour</v>
      </c>
      <c r="E416" s="87">
        <f>INDEX(Hosts!$A:$O,MATCH(Places!$C416,Hosts!$A:$A,0),MATCH(Places!E$1,Hosts!$1:$1,0))</f>
        <v>1</v>
      </c>
      <c r="F416" s="87">
        <f>INDEX(Hosts!$A:$O,MATCH(Places!$C416,Hosts!$A:$A,0),MATCH(Places!F$1,Hosts!$1:$1,0))</f>
        <v>1</v>
      </c>
      <c r="G416" s="17" t="str">
        <f>INDEX(Hosts!$A:$O,MATCH(Places!$C416,Hosts!$A:$A,0),MATCH(Places!G$1,Hosts!$1:$1,0))</f>
        <v>Yes</v>
      </c>
      <c r="H416" s="17">
        <v>16</v>
      </c>
      <c r="I416" s="17" t="str">
        <f>INDEX(Neighborhoods!$A:$C,MATCH(Places!$H416,Neighborhoods!$A:$A,0),MATCH(Places!I$1,Neighborhoods!$1:$1,0))</f>
        <v>Manhattan</v>
      </c>
      <c r="J416" s="17" t="str">
        <f>INDEX(Neighborhoods!$A:$C,MATCH(Places!$H416,Neighborhoods!$A:$A,0),MATCH(Places!J$1,Neighborhoods!$1:$1,0))</f>
        <v>Harlem</v>
      </c>
      <c r="K416" s="17" t="s">
        <v>11822</v>
      </c>
      <c r="L416" s="17" t="str">
        <f t="shared" si="24"/>
        <v>No</v>
      </c>
      <c r="M416" s="17">
        <v>7</v>
      </c>
      <c r="N416" s="17" t="str" cm="1">
        <f t="array" ref="N416">_xlfn.IFS(M416&lt;=2,"Small",M416&lt;=5,"Medium",M416&gt;5,"Large")</f>
        <v>Large</v>
      </c>
      <c r="O416" s="65">
        <v>145</v>
      </c>
      <c r="P416" s="87">
        <f t="shared" si="25"/>
        <v>0.03</v>
      </c>
      <c r="Q416" s="68">
        <v>4.9000000000000004</v>
      </c>
      <c r="R416" s="68" t="str" cm="1">
        <f t="array" ref="R416">_xlfn.SWITCH(ROUND(Q416,0),5,"Excellent",4,"Good",3,"Ok","Bad")</f>
        <v>Excellent</v>
      </c>
      <c r="S416" s="17">
        <v>97</v>
      </c>
      <c r="T416" s="17" t="str">
        <f t="shared" si="26"/>
        <v>No</v>
      </c>
      <c r="U416" s="82">
        <v>41364</v>
      </c>
      <c r="V416" s="82">
        <v>43832</v>
      </c>
      <c r="W416" s="17">
        <v>41</v>
      </c>
      <c r="X416" s="17" t="str">
        <f t="shared" si="27"/>
        <v>Active</v>
      </c>
      <c r="Y416" s="17" t="s">
        <v>15616</v>
      </c>
      <c r="Z416" s="17"/>
    </row>
    <row r="417" spans="1:26" x14ac:dyDescent="0.25">
      <c r="A417">
        <v>416</v>
      </c>
      <c r="B417" s="17" t="s">
        <v>13432</v>
      </c>
      <c r="C417" s="17">
        <v>984</v>
      </c>
      <c r="D417" s="17" t="str">
        <f>INDEX(Hosts!$A:$O,MATCH(Places!$C417,Hosts!$A:$A,0),MATCH(Places!D$1,Hosts!$1:$1,0))</f>
        <v>Within a few hours</v>
      </c>
      <c r="E417" s="87">
        <f>INDEX(Hosts!$A:$O,MATCH(Places!$C417,Hosts!$A:$A,0),MATCH(Places!E$1,Hosts!$1:$1,0))</f>
        <v>1</v>
      </c>
      <c r="F417" s="87">
        <f>INDEX(Hosts!$A:$O,MATCH(Places!$C417,Hosts!$A:$A,0),MATCH(Places!F$1,Hosts!$1:$1,0))</f>
        <v>0.75</v>
      </c>
      <c r="G417" s="17" t="str">
        <f>INDEX(Hosts!$A:$O,MATCH(Places!$C417,Hosts!$A:$A,0),MATCH(Places!G$1,Hosts!$1:$1,0))</f>
        <v>Yes</v>
      </c>
      <c r="H417" s="17">
        <v>11</v>
      </c>
      <c r="I417" s="17" t="str">
        <f>INDEX(Neighborhoods!$A:$C,MATCH(Places!$H417,Neighborhoods!$A:$A,0),MATCH(Places!I$1,Neighborhoods!$1:$1,0))</f>
        <v>Brooklyn</v>
      </c>
      <c r="J417" s="17" t="str">
        <f>INDEX(Neighborhoods!$A:$C,MATCH(Places!$H417,Neighborhoods!$A:$A,0),MATCH(Places!J$1,Neighborhoods!$1:$1,0))</f>
        <v>Greenpoint</v>
      </c>
      <c r="K417" s="17" t="s">
        <v>11822</v>
      </c>
      <c r="L417" s="17" t="str">
        <f t="shared" si="24"/>
        <v>No</v>
      </c>
      <c r="M417" s="17">
        <v>2</v>
      </c>
      <c r="N417" s="17" t="str" cm="1">
        <f t="array" ref="N417">_xlfn.IFS(M417&lt;=2,"Small",M417&lt;=5,"Medium",M417&gt;5,"Large")</f>
        <v>Small</v>
      </c>
      <c r="O417" s="65">
        <v>71</v>
      </c>
      <c r="P417" s="87">
        <f t="shared" si="25"/>
        <v>0.03</v>
      </c>
      <c r="Q417" s="68">
        <v>4.9000000000000004</v>
      </c>
      <c r="R417" s="68" t="str" cm="1">
        <f t="array" ref="R417">_xlfn.SWITCH(ROUND(Q417,0),5,"Excellent",4,"Good",3,"Ok","Bad")</f>
        <v>Excellent</v>
      </c>
      <c r="S417" s="17">
        <v>167</v>
      </c>
      <c r="T417" s="17" t="str">
        <f t="shared" si="26"/>
        <v>Yes</v>
      </c>
      <c r="U417" s="82">
        <v>41487</v>
      </c>
      <c r="V417" s="82">
        <v>44027</v>
      </c>
      <c r="W417" s="17">
        <v>331</v>
      </c>
      <c r="X417" s="17" t="str">
        <f t="shared" si="27"/>
        <v>Active</v>
      </c>
      <c r="Y417" s="17" t="s">
        <v>15615</v>
      </c>
      <c r="Z417" s="17"/>
    </row>
    <row r="418" spans="1:26" x14ac:dyDescent="0.25">
      <c r="A418">
        <v>417</v>
      </c>
      <c r="B418" s="17" t="s">
        <v>324</v>
      </c>
      <c r="C418" s="17">
        <v>987</v>
      </c>
      <c r="D418" s="17" t="str">
        <f>INDEX(Hosts!$A:$O,MATCH(Places!$C418,Hosts!$A:$A,0),MATCH(Places!D$1,Hosts!$1:$1,0))</f>
        <v>Within an hour</v>
      </c>
      <c r="E418" s="87">
        <f>INDEX(Hosts!$A:$O,MATCH(Places!$C418,Hosts!$A:$A,0),MATCH(Places!E$1,Hosts!$1:$1,0))</f>
        <v>1</v>
      </c>
      <c r="F418" s="87">
        <f>INDEX(Hosts!$A:$O,MATCH(Places!$C418,Hosts!$A:$A,0),MATCH(Places!F$1,Hosts!$1:$1,0))</f>
        <v>0.98</v>
      </c>
      <c r="G418" s="17" t="str">
        <f>INDEX(Hosts!$A:$O,MATCH(Places!$C418,Hosts!$A:$A,0),MATCH(Places!G$1,Hosts!$1:$1,0))</f>
        <v>Yes</v>
      </c>
      <c r="H418" s="17">
        <v>15</v>
      </c>
      <c r="I418" s="17" t="str">
        <f>INDEX(Neighborhoods!$A:$C,MATCH(Places!$H418,Neighborhoods!$A:$A,0),MATCH(Places!I$1,Neighborhoods!$1:$1,0))</f>
        <v>Manhattan</v>
      </c>
      <c r="J418" s="17" t="str">
        <f>INDEX(Neighborhoods!$A:$C,MATCH(Places!$H418,Neighborhoods!$A:$A,0),MATCH(Places!J$1,Neighborhoods!$1:$1,0))</f>
        <v>East Village</v>
      </c>
      <c r="K418" s="17" t="s">
        <v>11822</v>
      </c>
      <c r="L418" s="17" t="str">
        <f t="shared" si="24"/>
        <v>No</v>
      </c>
      <c r="M418" s="17">
        <v>4</v>
      </c>
      <c r="N418" s="17" t="str" cm="1">
        <f t="array" ref="N418">_xlfn.IFS(M418&lt;=2,"Small",M418&lt;=5,"Medium",M418&gt;5,"Large")</f>
        <v>Medium</v>
      </c>
      <c r="O418" s="65">
        <v>145</v>
      </c>
      <c r="P418" s="87">
        <f t="shared" si="25"/>
        <v>0.03</v>
      </c>
      <c r="Q418" s="68">
        <v>4.87</v>
      </c>
      <c r="R418" s="68" t="str" cm="1">
        <f t="array" ref="R418">_xlfn.SWITCH(ROUND(Q418,0),5,"Excellent",4,"Good",3,"Ok","Bad")</f>
        <v>Excellent</v>
      </c>
      <c r="S418" s="17">
        <v>189</v>
      </c>
      <c r="T418" s="17" t="str">
        <f t="shared" si="26"/>
        <v>Yes</v>
      </c>
      <c r="U418" s="82">
        <v>41333</v>
      </c>
      <c r="V418" s="82">
        <v>44028</v>
      </c>
      <c r="W418" s="17">
        <v>306</v>
      </c>
      <c r="X418" s="17" t="str">
        <f t="shared" si="27"/>
        <v>Active</v>
      </c>
      <c r="Y418" s="17" t="s">
        <v>15615</v>
      </c>
      <c r="Z418" s="17"/>
    </row>
    <row r="419" spans="1:26" x14ac:dyDescent="0.25">
      <c r="A419">
        <v>418</v>
      </c>
      <c r="B419" s="17" t="s">
        <v>325</v>
      </c>
      <c r="C419" s="17">
        <v>992</v>
      </c>
      <c r="D419" s="17" t="str">
        <f>INDEX(Hosts!$A:$O,MATCH(Places!$C419,Hosts!$A:$A,0),MATCH(Places!D$1,Hosts!$1:$1,0))</f>
        <v>A few days or more</v>
      </c>
      <c r="E419" s="87">
        <f>INDEX(Hosts!$A:$O,MATCH(Places!$C419,Hosts!$A:$A,0),MATCH(Places!E$1,Hosts!$1:$1,0))</f>
        <v>0</v>
      </c>
      <c r="F419" s="87">
        <f>INDEX(Hosts!$A:$O,MATCH(Places!$C419,Hosts!$A:$A,0),MATCH(Places!F$1,Hosts!$1:$1,0))</f>
        <v>0</v>
      </c>
      <c r="G419" s="17" t="str">
        <f>INDEX(Hosts!$A:$O,MATCH(Places!$C419,Hosts!$A:$A,0),MATCH(Places!G$1,Hosts!$1:$1,0))</f>
        <v>No</v>
      </c>
      <c r="H419" s="17">
        <v>7</v>
      </c>
      <c r="I419" s="17" t="str">
        <f>INDEX(Neighborhoods!$A:$C,MATCH(Places!$H419,Neighborhoods!$A:$A,0),MATCH(Places!I$1,Neighborhoods!$1:$1,0))</f>
        <v>Brooklyn</v>
      </c>
      <c r="J419" s="17" t="str">
        <f>INDEX(Neighborhoods!$A:$C,MATCH(Places!$H419,Neighborhoods!$A:$A,0),MATCH(Places!J$1,Neighborhoods!$1:$1,0))</f>
        <v>Bedford-Stuyvesant</v>
      </c>
      <c r="K419" s="17" t="s">
        <v>11822</v>
      </c>
      <c r="L419" s="17" t="str">
        <f t="shared" si="24"/>
        <v>No</v>
      </c>
      <c r="M419" s="17">
        <v>6</v>
      </c>
      <c r="N419" s="17" t="str" cm="1">
        <f t="array" ref="N419">_xlfn.IFS(M419&lt;=2,"Small",M419&lt;=5,"Medium",M419&gt;5,"Large")</f>
        <v>Large</v>
      </c>
      <c r="O419" s="65">
        <v>180</v>
      </c>
      <c r="P419" s="87">
        <f t="shared" si="25"/>
        <v>0.03</v>
      </c>
      <c r="Q419" s="68">
        <v>4.7300000000000004</v>
      </c>
      <c r="R419" s="68" t="str" cm="1">
        <f t="array" ref="R419">_xlfn.SWITCH(ROUND(Q419,0),5,"Excellent",4,"Good",3,"Ok","Bad")</f>
        <v>Excellent</v>
      </c>
      <c r="S419" s="17">
        <v>71</v>
      </c>
      <c r="T419" s="17" t="str">
        <f t="shared" si="26"/>
        <v>No</v>
      </c>
      <c r="U419" s="82">
        <v>41352</v>
      </c>
      <c r="V419" s="82">
        <v>43736</v>
      </c>
      <c r="W419" s="17">
        <v>288</v>
      </c>
      <c r="X419" s="17" t="str">
        <f t="shared" si="27"/>
        <v>Active</v>
      </c>
      <c r="Y419" s="17" t="s">
        <v>15615</v>
      </c>
      <c r="Z419" s="17"/>
    </row>
    <row r="420" spans="1:26" x14ac:dyDescent="0.25">
      <c r="A420">
        <v>419</v>
      </c>
      <c r="B420" s="17" t="s">
        <v>326</v>
      </c>
      <c r="C420" s="17">
        <v>995</v>
      </c>
      <c r="D420" s="17" t="str">
        <f>INDEX(Hosts!$A:$O,MATCH(Places!$C420,Hosts!$A:$A,0),MATCH(Places!D$1,Hosts!$1:$1,0))</f>
        <v>Within an hour</v>
      </c>
      <c r="E420" s="87">
        <f>INDEX(Hosts!$A:$O,MATCH(Places!$C420,Hosts!$A:$A,0),MATCH(Places!E$1,Hosts!$1:$1,0))</f>
        <v>1</v>
      </c>
      <c r="F420" s="87">
        <f>INDEX(Hosts!$A:$O,MATCH(Places!$C420,Hosts!$A:$A,0),MATCH(Places!F$1,Hosts!$1:$1,0))</f>
        <v>0.99</v>
      </c>
      <c r="G420" s="17" t="str">
        <f>INDEX(Hosts!$A:$O,MATCH(Places!$C420,Hosts!$A:$A,0),MATCH(Places!G$1,Hosts!$1:$1,0))</f>
        <v>Yes</v>
      </c>
      <c r="H420" s="17">
        <v>7</v>
      </c>
      <c r="I420" s="17" t="str">
        <f>INDEX(Neighborhoods!$A:$C,MATCH(Places!$H420,Neighborhoods!$A:$A,0),MATCH(Places!I$1,Neighborhoods!$1:$1,0))</f>
        <v>Brooklyn</v>
      </c>
      <c r="J420" s="17" t="str">
        <f>INDEX(Neighborhoods!$A:$C,MATCH(Places!$H420,Neighborhoods!$A:$A,0),MATCH(Places!J$1,Neighborhoods!$1:$1,0))</f>
        <v>Bedford-Stuyvesant</v>
      </c>
      <c r="K420" s="17" t="s">
        <v>1</v>
      </c>
      <c r="L420" s="17" t="str">
        <f t="shared" si="24"/>
        <v>Yes</v>
      </c>
      <c r="M420" s="17">
        <v>1</v>
      </c>
      <c r="N420" s="17" t="str" cm="1">
        <f t="array" ref="N420">_xlfn.IFS(M420&lt;=2,"Small",M420&lt;=5,"Medium",M420&gt;5,"Large")</f>
        <v>Small</v>
      </c>
      <c r="O420" s="65">
        <v>32</v>
      </c>
      <c r="P420" s="87">
        <f t="shared" si="25"/>
        <v>0.03</v>
      </c>
      <c r="Q420" s="68">
        <v>4.9000000000000004</v>
      </c>
      <c r="R420" s="68" t="str" cm="1">
        <f t="array" ref="R420">_xlfn.SWITCH(ROUND(Q420,0),5,"Excellent",4,"Good",3,"Ok","Bad")</f>
        <v>Excellent</v>
      </c>
      <c r="S420" s="17">
        <v>100</v>
      </c>
      <c r="T420" s="17" t="str">
        <f t="shared" si="26"/>
        <v>No</v>
      </c>
      <c r="U420" s="82">
        <v>41370</v>
      </c>
      <c r="V420" s="82">
        <v>44029</v>
      </c>
      <c r="W420" s="17">
        <v>338</v>
      </c>
      <c r="X420" s="17" t="str">
        <f t="shared" si="27"/>
        <v>Active</v>
      </c>
      <c r="Y420" s="17" t="s">
        <v>15615</v>
      </c>
      <c r="Z420" s="17"/>
    </row>
    <row r="421" spans="1:26" x14ac:dyDescent="0.25">
      <c r="A421">
        <v>420</v>
      </c>
      <c r="B421" s="17" t="s">
        <v>327</v>
      </c>
      <c r="C421" s="17">
        <v>995</v>
      </c>
      <c r="D421" s="17" t="str">
        <f>INDEX(Hosts!$A:$O,MATCH(Places!$C421,Hosts!$A:$A,0),MATCH(Places!D$1,Hosts!$1:$1,0))</f>
        <v>Within an hour</v>
      </c>
      <c r="E421" s="87">
        <f>INDEX(Hosts!$A:$O,MATCH(Places!$C421,Hosts!$A:$A,0),MATCH(Places!E$1,Hosts!$1:$1,0))</f>
        <v>1</v>
      </c>
      <c r="F421" s="87">
        <f>INDEX(Hosts!$A:$O,MATCH(Places!$C421,Hosts!$A:$A,0),MATCH(Places!F$1,Hosts!$1:$1,0))</f>
        <v>0.99</v>
      </c>
      <c r="G421" s="17" t="str">
        <f>INDEX(Hosts!$A:$O,MATCH(Places!$C421,Hosts!$A:$A,0),MATCH(Places!G$1,Hosts!$1:$1,0))</f>
        <v>Yes</v>
      </c>
      <c r="H421" s="17">
        <v>7</v>
      </c>
      <c r="I421" s="17" t="str">
        <f>INDEX(Neighborhoods!$A:$C,MATCH(Places!$H421,Neighborhoods!$A:$A,0),MATCH(Places!I$1,Neighborhoods!$1:$1,0))</f>
        <v>Brooklyn</v>
      </c>
      <c r="J421" s="17" t="str">
        <f>INDEX(Neighborhoods!$A:$C,MATCH(Places!$H421,Neighborhoods!$A:$A,0),MATCH(Places!J$1,Neighborhoods!$1:$1,0))</f>
        <v>Bedford-Stuyvesant</v>
      </c>
      <c r="K421" s="17" t="s">
        <v>16</v>
      </c>
      <c r="L421" s="17" t="str">
        <f t="shared" si="24"/>
        <v>Yes</v>
      </c>
      <c r="M421" s="17">
        <v>1</v>
      </c>
      <c r="N421" s="17" t="str" cm="1">
        <f t="array" ref="N421">_xlfn.IFS(M421&lt;=2,"Small",M421&lt;=5,"Medium",M421&gt;5,"Large")</f>
        <v>Small</v>
      </c>
      <c r="O421" s="65">
        <v>25</v>
      </c>
      <c r="P421" s="87">
        <f t="shared" si="25"/>
        <v>0.03</v>
      </c>
      <c r="Q421" s="68">
        <v>4.8899999999999997</v>
      </c>
      <c r="R421" s="68" t="str" cm="1">
        <f t="array" ref="R421">_xlfn.SWITCH(ROUND(Q421,0),5,"Excellent",4,"Good",3,"Ok","Bad")</f>
        <v>Excellent</v>
      </c>
      <c r="S421" s="17">
        <v>117</v>
      </c>
      <c r="T421" s="17" t="str">
        <f t="shared" si="26"/>
        <v>Yes</v>
      </c>
      <c r="U421" s="82">
        <v>41350</v>
      </c>
      <c r="V421" s="82">
        <v>44019</v>
      </c>
      <c r="W421" s="17">
        <v>341</v>
      </c>
      <c r="X421" s="17" t="str">
        <f t="shared" si="27"/>
        <v>Active</v>
      </c>
      <c r="Y421" s="17" t="s">
        <v>15615</v>
      </c>
      <c r="Z421" s="17"/>
    </row>
    <row r="422" spans="1:26" x14ac:dyDescent="0.25">
      <c r="A422">
        <v>421</v>
      </c>
      <c r="B422" s="17" t="s">
        <v>328</v>
      </c>
      <c r="C422" s="17">
        <v>1003</v>
      </c>
      <c r="D422" s="17" t="str">
        <f>INDEX(Hosts!$A:$O,MATCH(Places!$C422,Hosts!$A:$A,0),MATCH(Places!D$1,Hosts!$1:$1,0))</f>
        <v>Within a day</v>
      </c>
      <c r="E422" s="87">
        <f>INDEX(Hosts!$A:$O,MATCH(Places!$C422,Hosts!$A:$A,0),MATCH(Places!E$1,Hosts!$1:$1,0))</f>
        <v>0.89</v>
      </c>
      <c r="F422" s="87">
        <f>INDEX(Hosts!$A:$O,MATCH(Places!$C422,Hosts!$A:$A,0),MATCH(Places!F$1,Hosts!$1:$1,0))</f>
        <v>0.17</v>
      </c>
      <c r="G422" s="17" t="str">
        <f>INDEX(Hosts!$A:$O,MATCH(Places!$C422,Hosts!$A:$A,0),MATCH(Places!G$1,Hosts!$1:$1,0))</f>
        <v>No</v>
      </c>
      <c r="H422" s="17">
        <v>17</v>
      </c>
      <c r="I422" s="17" t="str">
        <f>INDEX(Neighborhoods!$A:$C,MATCH(Places!$H422,Neighborhoods!$A:$A,0),MATCH(Places!I$1,Neighborhoods!$1:$1,0))</f>
        <v>Manhattan</v>
      </c>
      <c r="J422" s="17" t="str">
        <f>INDEX(Neighborhoods!$A:$C,MATCH(Places!$H422,Neighborhoods!$A:$A,0),MATCH(Places!J$1,Neighborhoods!$1:$1,0))</f>
        <v>Hell's Kitchen</v>
      </c>
      <c r="K422" s="17" t="s">
        <v>1</v>
      </c>
      <c r="L422" s="17" t="str">
        <f t="shared" si="24"/>
        <v>Yes</v>
      </c>
      <c r="M422" s="17">
        <v>1</v>
      </c>
      <c r="N422" s="17" t="str" cm="1">
        <f t="array" ref="N422">_xlfn.IFS(M422&lt;=2,"Small",M422&lt;=5,"Medium",M422&gt;5,"Large")</f>
        <v>Small</v>
      </c>
      <c r="O422" s="65">
        <v>38</v>
      </c>
      <c r="P422" s="87">
        <f t="shared" si="25"/>
        <v>0.03</v>
      </c>
      <c r="Q422" s="68">
        <v>4.9800000000000004</v>
      </c>
      <c r="R422" s="68" t="str" cm="1">
        <f t="array" ref="R422">_xlfn.SWITCH(ROUND(Q422,0),5,"Excellent",4,"Good",3,"Ok","Bad")</f>
        <v>Excellent</v>
      </c>
      <c r="S422" s="17">
        <v>109</v>
      </c>
      <c r="T422" s="17" t="str">
        <f t="shared" si="26"/>
        <v>Yes</v>
      </c>
      <c r="U422" s="82">
        <v>41361</v>
      </c>
      <c r="V422" s="82">
        <v>43898</v>
      </c>
      <c r="W422" s="17">
        <v>101</v>
      </c>
      <c r="X422" s="17" t="str">
        <f t="shared" si="27"/>
        <v>Active</v>
      </c>
      <c r="Y422" s="17" t="s">
        <v>15615</v>
      </c>
      <c r="Z422" s="17"/>
    </row>
    <row r="423" spans="1:26" x14ac:dyDescent="0.25">
      <c r="A423">
        <v>422</v>
      </c>
      <c r="B423" s="17" t="s">
        <v>329</v>
      </c>
      <c r="C423" s="17">
        <v>558</v>
      </c>
      <c r="D423" s="17" t="str">
        <f>INDEX(Hosts!$A:$O,MATCH(Places!$C423,Hosts!$A:$A,0),MATCH(Places!D$1,Hosts!$1:$1,0))</f>
        <v>Within a few hours</v>
      </c>
      <c r="E423" s="87">
        <f>INDEX(Hosts!$A:$O,MATCH(Places!$C423,Hosts!$A:$A,0),MATCH(Places!E$1,Hosts!$1:$1,0))</f>
        <v>1</v>
      </c>
      <c r="F423" s="87">
        <f>INDEX(Hosts!$A:$O,MATCH(Places!$C423,Hosts!$A:$A,0),MATCH(Places!F$1,Hosts!$1:$1,0))</f>
        <v>0.46</v>
      </c>
      <c r="G423" s="17" t="str">
        <f>INDEX(Hosts!$A:$O,MATCH(Places!$C423,Hosts!$A:$A,0),MATCH(Places!G$1,Hosts!$1:$1,0))</f>
        <v>Yes</v>
      </c>
      <c r="H423" s="17">
        <v>12</v>
      </c>
      <c r="I423" s="17" t="str">
        <f>INDEX(Neighborhoods!$A:$C,MATCH(Places!$H423,Neighborhoods!$A:$A,0),MATCH(Places!I$1,Neighborhoods!$1:$1,0))</f>
        <v>Brooklyn</v>
      </c>
      <c r="J423" s="17" t="str">
        <f>INDEX(Neighborhoods!$A:$C,MATCH(Places!$H423,Neighborhoods!$A:$A,0),MATCH(Places!J$1,Neighborhoods!$1:$1,0))</f>
        <v>Williamsburg</v>
      </c>
      <c r="K423" s="17" t="s">
        <v>1</v>
      </c>
      <c r="L423" s="17" t="str">
        <f t="shared" si="24"/>
        <v>Yes</v>
      </c>
      <c r="M423" s="17">
        <v>2</v>
      </c>
      <c r="N423" s="17" t="str" cm="1">
        <f t="array" ref="N423">_xlfn.IFS(M423&lt;=2,"Small",M423&lt;=5,"Medium",M423&gt;5,"Large")</f>
        <v>Small</v>
      </c>
      <c r="O423" s="65">
        <v>68</v>
      </c>
      <c r="P423" s="87">
        <f t="shared" si="25"/>
        <v>0.03</v>
      </c>
      <c r="Q423" s="68">
        <v>4.91</v>
      </c>
      <c r="R423" s="68" t="str" cm="1">
        <f t="array" ref="R423">_xlfn.SWITCH(ROUND(Q423,0),5,"Excellent",4,"Good",3,"Ok","Bad")</f>
        <v>Excellent</v>
      </c>
      <c r="S423" s="17">
        <v>102</v>
      </c>
      <c r="T423" s="17" t="str">
        <f t="shared" si="26"/>
        <v>Yes</v>
      </c>
      <c r="U423" s="82">
        <v>41336</v>
      </c>
      <c r="V423" s="82">
        <v>43817</v>
      </c>
      <c r="W423" s="17">
        <v>365</v>
      </c>
      <c r="X423" s="17" t="str">
        <f t="shared" si="27"/>
        <v>Active</v>
      </c>
      <c r="Y423" s="17" t="s">
        <v>15615</v>
      </c>
      <c r="Z423" s="17"/>
    </row>
    <row r="424" spans="1:26" x14ac:dyDescent="0.25">
      <c r="A424">
        <v>423</v>
      </c>
      <c r="B424" s="17" t="s">
        <v>14808</v>
      </c>
      <c r="C424" s="17">
        <v>1008</v>
      </c>
      <c r="D424" s="17" t="str">
        <f>INDEX(Hosts!$A:$O,MATCH(Places!$C424,Hosts!$A:$A,0),MATCH(Places!D$1,Hosts!$1:$1,0))</f>
        <v>Within an hour</v>
      </c>
      <c r="E424" s="87">
        <f>INDEX(Hosts!$A:$O,MATCH(Places!$C424,Hosts!$A:$A,0),MATCH(Places!E$1,Hosts!$1:$1,0))</f>
        <v>1</v>
      </c>
      <c r="F424" s="87">
        <f>INDEX(Hosts!$A:$O,MATCH(Places!$C424,Hosts!$A:$A,0),MATCH(Places!F$1,Hosts!$1:$1,0))</f>
        <v>0.97</v>
      </c>
      <c r="G424" s="17" t="str">
        <f>INDEX(Hosts!$A:$O,MATCH(Places!$C424,Hosts!$A:$A,0),MATCH(Places!G$1,Hosts!$1:$1,0))</f>
        <v>Yes</v>
      </c>
      <c r="H424" s="17">
        <v>16</v>
      </c>
      <c r="I424" s="17" t="str">
        <f>INDEX(Neighborhoods!$A:$C,MATCH(Places!$H424,Neighborhoods!$A:$A,0),MATCH(Places!I$1,Neighborhoods!$1:$1,0))</f>
        <v>Manhattan</v>
      </c>
      <c r="J424" s="17" t="str">
        <f>INDEX(Neighborhoods!$A:$C,MATCH(Places!$H424,Neighborhoods!$A:$A,0),MATCH(Places!J$1,Neighborhoods!$1:$1,0))</f>
        <v>Harlem</v>
      </c>
      <c r="K424" s="17" t="s">
        <v>11822</v>
      </c>
      <c r="L424" s="17" t="str">
        <f t="shared" si="24"/>
        <v>No</v>
      </c>
      <c r="M424" s="17">
        <v>4</v>
      </c>
      <c r="N424" s="17" t="str" cm="1">
        <f t="array" ref="N424">_xlfn.IFS(M424&lt;=2,"Small",M424&lt;=5,"Medium",M424&gt;5,"Large")</f>
        <v>Medium</v>
      </c>
      <c r="O424" s="65">
        <v>75</v>
      </c>
      <c r="P424" s="87">
        <f t="shared" si="25"/>
        <v>0.03</v>
      </c>
      <c r="Q424" s="68">
        <v>4.82</v>
      </c>
      <c r="R424" s="68" t="str" cm="1">
        <f t="array" ref="R424">_xlfn.SWITCH(ROUND(Q424,0),5,"Excellent",4,"Good",3,"Ok","Bad")</f>
        <v>Excellent</v>
      </c>
      <c r="S424" s="17">
        <v>84</v>
      </c>
      <c r="T424" s="17" t="str">
        <f t="shared" si="26"/>
        <v>No</v>
      </c>
      <c r="U424" s="82">
        <v>41344</v>
      </c>
      <c r="V424" s="82">
        <v>44031</v>
      </c>
      <c r="W424" s="17">
        <v>241</v>
      </c>
      <c r="X424" s="17" t="str">
        <f t="shared" si="27"/>
        <v>Active</v>
      </c>
      <c r="Y424" s="17" t="s">
        <v>15616</v>
      </c>
      <c r="Z424" s="17"/>
    </row>
    <row r="425" spans="1:26" x14ac:dyDescent="0.25">
      <c r="A425">
        <v>424</v>
      </c>
      <c r="B425" s="17" t="s">
        <v>330</v>
      </c>
      <c r="C425" s="17">
        <v>333</v>
      </c>
      <c r="D425" s="17" t="str">
        <f>INDEX(Hosts!$A:$O,MATCH(Places!$C425,Hosts!$A:$A,0),MATCH(Places!D$1,Hosts!$1:$1,0))</f>
        <v>Within a day</v>
      </c>
      <c r="E425" s="87">
        <f>INDEX(Hosts!$A:$O,MATCH(Places!$C425,Hosts!$A:$A,0),MATCH(Places!E$1,Hosts!$1:$1,0))</f>
        <v>1</v>
      </c>
      <c r="F425" s="87">
        <f>INDEX(Hosts!$A:$O,MATCH(Places!$C425,Hosts!$A:$A,0),MATCH(Places!F$1,Hosts!$1:$1,0))</f>
        <v>0.48</v>
      </c>
      <c r="G425" s="17" t="str">
        <f>INDEX(Hosts!$A:$O,MATCH(Places!$C425,Hosts!$A:$A,0),MATCH(Places!G$1,Hosts!$1:$1,0))</f>
        <v>No</v>
      </c>
      <c r="H425" s="17">
        <v>9</v>
      </c>
      <c r="I425" s="17" t="str">
        <f>INDEX(Neighborhoods!$A:$C,MATCH(Places!$H425,Neighborhoods!$A:$A,0),MATCH(Places!I$1,Neighborhoods!$1:$1,0))</f>
        <v>Brooklyn</v>
      </c>
      <c r="J425" s="17" t="str">
        <f>INDEX(Neighborhoods!$A:$C,MATCH(Places!$H425,Neighborhoods!$A:$A,0),MATCH(Places!J$1,Neighborhoods!$1:$1,0))</f>
        <v>Crown Heights</v>
      </c>
      <c r="K425" s="17" t="s">
        <v>11822</v>
      </c>
      <c r="L425" s="17" t="str">
        <f t="shared" si="24"/>
        <v>No</v>
      </c>
      <c r="M425" s="17">
        <v>3</v>
      </c>
      <c r="N425" s="17" t="str" cm="1">
        <f t="array" ref="N425">_xlfn.IFS(M425&lt;=2,"Small",M425&lt;=5,"Medium",M425&gt;5,"Large")</f>
        <v>Medium</v>
      </c>
      <c r="O425" s="65">
        <v>136</v>
      </c>
      <c r="P425" s="87">
        <f t="shared" si="25"/>
        <v>0.03</v>
      </c>
      <c r="Q425" s="68">
        <v>4.9000000000000004</v>
      </c>
      <c r="R425" s="68" t="str" cm="1">
        <f t="array" ref="R425">_xlfn.SWITCH(ROUND(Q425,0),5,"Excellent",4,"Good",3,"Ok","Bad")</f>
        <v>Excellent</v>
      </c>
      <c r="S425" s="17">
        <v>80</v>
      </c>
      <c r="T425" s="17" t="str">
        <f t="shared" si="26"/>
        <v>No</v>
      </c>
      <c r="U425" s="82">
        <v>41743</v>
      </c>
      <c r="V425" s="82">
        <v>44052</v>
      </c>
      <c r="W425" s="17">
        <v>0</v>
      </c>
      <c r="X425" s="17" t="str">
        <f t="shared" si="27"/>
        <v>Inactive</v>
      </c>
      <c r="Y425" s="17" t="s">
        <v>15615</v>
      </c>
      <c r="Z425" s="17"/>
    </row>
    <row r="426" spans="1:26" x14ac:dyDescent="0.25">
      <c r="A426">
        <v>425</v>
      </c>
      <c r="B426" s="17" t="s">
        <v>331</v>
      </c>
      <c r="C426" s="17">
        <v>1007</v>
      </c>
      <c r="D426" s="17" t="str">
        <f>INDEX(Hosts!$A:$O,MATCH(Places!$C426,Hosts!$A:$A,0),MATCH(Places!D$1,Hosts!$1:$1,0))</f>
        <v>Within an hour</v>
      </c>
      <c r="E426" s="87">
        <f>INDEX(Hosts!$A:$O,MATCH(Places!$C426,Hosts!$A:$A,0),MATCH(Places!E$1,Hosts!$1:$1,0))</f>
        <v>1</v>
      </c>
      <c r="F426" s="87">
        <f>INDEX(Hosts!$A:$O,MATCH(Places!$C426,Hosts!$A:$A,0),MATCH(Places!F$1,Hosts!$1:$1,0))</f>
        <v>1</v>
      </c>
      <c r="G426" s="17" t="str">
        <f>INDEX(Hosts!$A:$O,MATCH(Places!$C426,Hosts!$A:$A,0),MATCH(Places!G$1,Hosts!$1:$1,0))</f>
        <v>Yes</v>
      </c>
      <c r="H426" s="17">
        <v>15</v>
      </c>
      <c r="I426" s="17" t="str">
        <f>INDEX(Neighborhoods!$A:$C,MATCH(Places!$H426,Neighborhoods!$A:$A,0),MATCH(Places!I$1,Neighborhoods!$1:$1,0))</f>
        <v>Manhattan</v>
      </c>
      <c r="J426" s="17" t="str">
        <f>INDEX(Neighborhoods!$A:$C,MATCH(Places!$H426,Neighborhoods!$A:$A,0),MATCH(Places!J$1,Neighborhoods!$1:$1,0))</f>
        <v>East Village</v>
      </c>
      <c r="K426" s="17" t="s">
        <v>1</v>
      </c>
      <c r="L426" s="17" t="str">
        <f t="shared" si="24"/>
        <v>Yes</v>
      </c>
      <c r="M426" s="17">
        <v>2</v>
      </c>
      <c r="N426" s="17" t="str" cm="1">
        <f t="array" ref="N426">_xlfn.IFS(M426&lt;=2,"Small",M426&lt;=5,"Medium",M426&gt;5,"Large")</f>
        <v>Small</v>
      </c>
      <c r="O426" s="65">
        <v>47</v>
      </c>
      <c r="P426" s="87">
        <f t="shared" si="25"/>
        <v>0.03</v>
      </c>
      <c r="Q426" s="68">
        <v>4.96</v>
      </c>
      <c r="R426" s="68" t="str" cm="1">
        <f t="array" ref="R426">_xlfn.SWITCH(ROUND(Q426,0),5,"Excellent",4,"Good",3,"Ok","Bad")</f>
        <v>Excellent</v>
      </c>
      <c r="S426" s="17">
        <v>481</v>
      </c>
      <c r="T426" s="17" t="str">
        <f t="shared" si="26"/>
        <v>Yes</v>
      </c>
      <c r="U426" s="82">
        <v>41352</v>
      </c>
      <c r="V426" s="82">
        <v>44031</v>
      </c>
      <c r="W426" s="17">
        <v>310</v>
      </c>
      <c r="X426" s="17" t="str">
        <f t="shared" si="27"/>
        <v>Active</v>
      </c>
      <c r="Y426" s="17" t="s">
        <v>15616</v>
      </c>
      <c r="Z426" s="17"/>
    </row>
    <row r="427" spans="1:26" x14ac:dyDescent="0.25">
      <c r="A427">
        <v>426</v>
      </c>
      <c r="B427" s="17" t="s">
        <v>332</v>
      </c>
      <c r="C427" s="17">
        <v>773</v>
      </c>
      <c r="D427" s="17" t="str">
        <f>INDEX(Hosts!$A:$O,MATCH(Places!$C427,Hosts!$A:$A,0),MATCH(Places!D$1,Hosts!$1:$1,0))</f>
        <v>Within a day</v>
      </c>
      <c r="E427" s="87">
        <f>INDEX(Hosts!$A:$O,MATCH(Places!$C427,Hosts!$A:$A,0),MATCH(Places!E$1,Hosts!$1:$1,0))</f>
        <v>0.5</v>
      </c>
      <c r="F427" s="87">
        <f>INDEX(Hosts!$A:$O,MATCH(Places!$C427,Hosts!$A:$A,0),MATCH(Places!F$1,Hosts!$1:$1,0))</f>
        <v>0.23</v>
      </c>
      <c r="G427" s="17" t="str">
        <f>INDEX(Hosts!$A:$O,MATCH(Places!$C427,Hosts!$A:$A,0),MATCH(Places!G$1,Hosts!$1:$1,0))</f>
        <v>No</v>
      </c>
      <c r="H427" s="17">
        <v>12</v>
      </c>
      <c r="I427" s="17" t="str">
        <f>INDEX(Neighborhoods!$A:$C,MATCH(Places!$H427,Neighborhoods!$A:$A,0),MATCH(Places!I$1,Neighborhoods!$1:$1,0))</f>
        <v>Brooklyn</v>
      </c>
      <c r="J427" s="17" t="str">
        <f>INDEX(Neighborhoods!$A:$C,MATCH(Places!$H427,Neighborhoods!$A:$A,0),MATCH(Places!J$1,Neighborhoods!$1:$1,0))</f>
        <v>Williamsburg</v>
      </c>
      <c r="K427" s="17" t="s">
        <v>1</v>
      </c>
      <c r="L427" s="17" t="str">
        <f t="shared" si="24"/>
        <v>Yes</v>
      </c>
      <c r="M427" s="17">
        <v>1</v>
      </c>
      <c r="N427" s="17" t="str" cm="1">
        <f t="array" ref="N427">_xlfn.IFS(M427&lt;=2,"Small",M427&lt;=5,"Medium",M427&gt;5,"Large")</f>
        <v>Small</v>
      </c>
      <c r="O427" s="65">
        <v>43</v>
      </c>
      <c r="P427" s="87">
        <f t="shared" si="25"/>
        <v>0.03</v>
      </c>
      <c r="Q427" s="68">
        <v>5</v>
      </c>
      <c r="R427" s="68" t="str" cm="1">
        <f t="array" ref="R427">_xlfn.SWITCH(ROUND(Q427,0),5,"Excellent",4,"Good",3,"Ok","Bad")</f>
        <v>Excellent</v>
      </c>
      <c r="S427" s="17">
        <v>16</v>
      </c>
      <c r="T427" s="17" t="str">
        <f t="shared" si="26"/>
        <v>No</v>
      </c>
      <c r="U427" s="82">
        <v>41395</v>
      </c>
      <c r="V427" s="82">
        <v>43625</v>
      </c>
      <c r="W427" s="17">
        <v>365</v>
      </c>
      <c r="X427" s="17" t="str">
        <f t="shared" si="27"/>
        <v>Active</v>
      </c>
      <c r="Y427" s="17" t="s">
        <v>15615</v>
      </c>
      <c r="Z427" s="17"/>
    </row>
    <row r="428" spans="1:26" x14ac:dyDescent="0.25">
      <c r="A428">
        <v>427</v>
      </c>
      <c r="B428" s="17" t="s">
        <v>15519</v>
      </c>
      <c r="C428" s="17">
        <v>692</v>
      </c>
      <c r="D428" s="17" t="str">
        <f>INDEX(Hosts!$A:$O,MATCH(Places!$C428,Hosts!$A:$A,0),MATCH(Places!D$1,Hosts!$1:$1,0))</f>
        <v>Within an hour</v>
      </c>
      <c r="E428" s="87">
        <f>INDEX(Hosts!$A:$O,MATCH(Places!$C428,Hosts!$A:$A,0),MATCH(Places!E$1,Hosts!$1:$1,0))</f>
        <v>1</v>
      </c>
      <c r="F428" s="87">
        <f>INDEX(Hosts!$A:$O,MATCH(Places!$C428,Hosts!$A:$A,0),MATCH(Places!F$1,Hosts!$1:$1,0))</f>
        <v>0.56000000000000005</v>
      </c>
      <c r="G428" s="17" t="str">
        <f>INDEX(Hosts!$A:$O,MATCH(Places!$C428,Hosts!$A:$A,0),MATCH(Places!G$1,Hosts!$1:$1,0))</f>
        <v>Yes</v>
      </c>
      <c r="H428" s="17">
        <v>25</v>
      </c>
      <c r="I428" s="17" t="str">
        <f>INDEX(Neighborhoods!$A:$C,MATCH(Places!$H428,Neighborhoods!$A:$A,0),MATCH(Places!I$1,Neighborhoods!$1:$1,0))</f>
        <v>Queens</v>
      </c>
      <c r="J428" s="17" t="str">
        <f>INDEX(Neighborhoods!$A:$C,MATCH(Places!$H428,Neighborhoods!$A:$A,0),MATCH(Places!J$1,Neighborhoods!$1:$1,0))</f>
        <v>Ridgewood</v>
      </c>
      <c r="K428" s="17" t="s">
        <v>11822</v>
      </c>
      <c r="L428" s="17" t="str">
        <f t="shared" si="24"/>
        <v>No</v>
      </c>
      <c r="M428" s="17">
        <v>2</v>
      </c>
      <c r="N428" s="17" t="str" cm="1">
        <f t="array" ref="N428">_xlfn.IFS(M428&lt;=2,"Small",M428&lt;=5,"Medium",M428&gt;5,"Large")</f>
        <v>Small</v>
      </c>
      <c r="O428" s="65">
        <v>100</v>
      </c>
      <c r="P428" s="87">
        <f t="shared" si="25"/>
        <v>0.03</v>
      </c>
      <c r="Q428" s="68">
        <v>4.96</v>
      </c>
      <c r="R428" s="68" t="str" cm="1">
        <f t="array" ref="R428">_xlfn.SWITCH(ROUND(Q428,0),5,"Excellent",4,"Good",3,"Ok","Bad")</f>
        <v>Excellent</v>
      </c>
      <c r="S428" s="17">
        <v>82</v>
      </c>
      <c r="T428" s="17" t="str">
        <f t="shared" si="26"/>
        <v>No</v>
      </c>
      <c r="U428" s="82">
        <v>41336</v>
      </c>
      <c r="V428" s="82">
        <v>44044</v>
      </c>
      <c r="W428" s="17">
        <v>321</v>
      </c>
      <c r="X428" s="17" t="str">
        <f t="shared" si="27"/>
        <v>Active</v>
      </c>
      <c r="Y428" s="17" t="s">
        <v>15615</v>
      </c>
      <c r="Z428" s="17"/>
    </row>
    <row r="429" spans="1:26" x14ac:dyDescent="0.25">
      <c r="A429">
        <v>428</v>
      </c>
      <c r="B429" s="17" t="s">
        <v>14489</v>
      </c>
      <c r="C429" s="17">
        <v>605</v>
      </c>
      <c r="D429" s="17" t="str">
        <f>INDEX(Hosts!$A:$O,MATCH(Places!$C429,Hosts!$A:$A,0),MATCH(Places!D$1,Hosts!$1:$1,0))</f>
        <v>Within a day</v>
      </c>
      <c r="E429" s="87">
        <f>INDEX(Hosts!$A:$O,MATCH(Places!$C429,Hosts!$A:$A,0),MATCH(Places!E$1,Hosts!$1:$1,0))</f>
        <v>0.67</v>
      </c>
      <c r="F429" s="87">
        <f>INDEX(Hosts!$A:$O,MATCH(Places!$C429,Hosts!$A:$A,0),MATCH(Places!F$1,Hosts!$1:$1,0))</f>
        <v>0</v>
      </c>
      <c r="G429" s="17" t="str">
        <f>INDEX(Hosts!$A:$O,MATCH(Places!$C429,Hosts!$A:$A,0),MATCH(Places!G$1,Hosts!$1:$1,0))</f>
        <v>No</v>
      </c>
      <c r="H429" s="17">
        <v>9</v>
      </c>
      <c r="I429" s="17" t="str">
        <f>INDEX(Neighborhoods!$A:$C,MATCH(Places!$H429,Neighborhoods!$A:$A,0),MATCH(Places!I$1,Neighborhoods!$1:$1,0))</f>
        <v>Brooklyn</v>
      </c>
      <c r="J429" s="17" t="str">
        <f>INDEX(Neighborhoods!$A:$C,MATCH(Places!$H429,Neighborhoods!$A:$A,0),MATCH(Places!J$1,Neighborhoods!$1:$1,0))</f>
        <v>Crown Heights</v>
      </c>
      <c r="K429" s="17" t="s">
        <v>1</v>
      </c>
      <c r="L429" s="17" t="str">
        <f t="shared" si="24"/>
        <v>Yes</v>
      </c>
      <c r="M429" s="17">
        <v>2</v>
      </c>
      <c r="N429" s="17" t="str" cm="1">
        <f t="array" ref="N429">_xlfn.IFS(M429&lt;=2,"Small",M429&lt;=5,"Medium",M429&gt;5,"Large")</f>
        <v>Small</v>
      </c>
      <c r="O429" s="65">
        <v>58</v>
      </c>
      <c r="P429" s="87">
        <f t="shared" si="25"/>
        <v>0.03</v>
      </c>
      <c r="Q429" s="68">
        <v>4.67</v>
      </c>
      <c r="R429" s="68" t="str" cm="1">
        <f t="array" ref="R429">_xlfn.SWITCH(ROUND(Q429,0),5,"Excellent",4,"Good",3,"Ok","Bad")</f>
        <v>Excellent</v>
      </c>
      <c r="S429" s="17">
        <v>43</v>
      </c>
      <c r="T429" s="17" t="str">
        <f t="shared" si="26"/>
        <v>No</v>
      </c>
      <c r="U429" s="82">
        <v>41353</v>
      </c>
      <c r="V429" s="82">
        <v>43304</v>
      </c>
      <c r="W429" s="17">
        <v>16</v>
      </c>
      <c r="X429" s="17" t="str">
        <f t="shared" si="27"/>
        <v>Active</v>
      </c>
      <c r="Y429" s="17" t="s">
        <v>15615</v>
      </c>
      <c r="Z429" s="17"/>
    </row>
    <row r="430" spans="1:26" x14ac:dyDescent="0.25">
      <c r="A430">
        <v>429</v>
      </c>
      <c r="B430" s="17" t="s">
        <v>333</v>
      </c>
      <c r="C430" s="17">
        <v>556</v>
      </c>
      <c r="D430" s="17" t="str">
        <f>INDEX(Hosts!$A:$O,MATCH(Places!$C430,Hosts!$A:$A,0),MATCH(Places!D$1,Hosts!$1:$1,0))</f>
        <v>Within an hour</v>
      </c>
      <c r="E430" s="87">
        <f>INDEX(Hosts!$A:$O,MATCH(Places!$C430,Hosts!$A:$A,0),MATCH(Places!E$1,Hosts!$1:$1,0))</f>
        <v>1</v>
      </c>
      <c r="F430" s="87">
        <f>INDEX(Hosts!$A:$O,MATCH(Places!$C430,Hosts!$A:$A,0),MATCH(Places!F$1,Hosts!$1:$1,0))</f>
        <v>0.9</v>
      </c>
      <c r="G430" s="17" t="str">
        <f>INDEX(Hosts!$A:$O,MATCH(Places!$C430,Hosts!$A:$A,0),MATCH(Places!G$1,Hosts!$1:$1,0))</f>
        <v>No</v>
      </c>
      <c r="H430" s="17">
        <v>7</v>
      </c>
      <c r="I430" s="17" t="str">
        <f>INDEX(Neighborhoods!$A:$C,MATCH(Places!$H430,Neighborhoods!$A:$A,0),MATCH(Places!I$1,Neighborhoods!$1:$1,0))</f>
        <v>Brooklyn</v>
      </c>
      <c r="J430" s="17" t="str">
        <f>INDEX(Neighborhoods!$A:$C,MATCH(Places!$H430,Neighborhoods!$A:$A,0),MATCH(Places!J$1,Neighborhoods!$1:$1,0))</f>
        <v>Bedford-Stuyvesant</v>
      </c>
      <c r="K430" s="17" t="s">
        <v>1</v>
      </c>
      <c r="L430" s="17" t="str">
        <f t="shared" si="24"/>
        <v>Yes</v>
      </c>
      <c r="M430" s="17">
        <v>2</v>
      </c>
      <c r="N430" s="17" t="str" cm="1">
        <f t="array" ref="N430">_xlfn.IFS(M430&lt;=2,"Small",M430&lt;=5,"Medium",M430&gt;5,"Large")</f>
        <v>Small</v>
      </c>
      <c r="O430" s="65">
        <v>96</v>
      </c>
      <c r="P430" s="87">
        <f t="shared" si="25"/>
        <v>0.03</v>
      </c>
      <c r="Q430" s="68">
        <v>4.5199999999999996</v>
      </c>
      <c r="R430" s="68" t="str" cm="1">
        <f t="array" ref="R430">_xlfn.SWITCH(ROUND(Q430,0),5,"Excellent",4,"Good",3,"Ok","Bad")</f>
        <v>Excellent</v>
      </c>
      <c r="S430" s="17">
        <v>23</v>
      </c>
      <c r="T430" s="17" t="str">
        <f t="shared" si="26"/>
        <v>No</v>
      </c>
      <c r="U430" s="82">
        <v>41548</v>
      </c>
      <c r="V430" s="82">
        <v>43747</v>
      </c>
      <c r="W430" s="17">
        <v>364</v>
      </c>
      <c r="X430" s="17" t="str">
        <f t="shared" si="27"/>
        <v>Active</v>
      </c>
      <c r="Y430" s="17" t="s">
        <v>15615</v>
      </c>
      <c r="Z430" s="17"/>
    </row>
    <row r="431" spans="1:26" x14ac:dyDescent="0.25">
      <c r="A431">
        <v>430</v>
      </c>
      <c r="B431" s="17" t="s">
        <v>334</v>
      </c>
      <c r="C431" s="17">
        <v>131</v>
      </c>
      <c r="D431" s="17" t="str">
        <f>INDEX(Hosts!$A:$O,MATCH(Places!$C431,Hosts!$A:$A,0),MATCH(Places!D$1,Hosts!$1:$1,0))</f>
        <v>Within an hour</v>
      </c>
      <c r="E431" s="87">
        <f>INDEX(Hosts!$A:$O,MATCH(Places!$C431,Hosts!$A:$A,0),MATCH(Places!E$1,Hosts!$1:$1,0))</f>
        <v>1</v>
      </c>
      <c r="F431" s="87">
        <f>INDEX(Hosts!$A:$O,MATCH(Places!$C431,Hosts!$A:$A,0),MATCH(Places!F$1,Hosts!$1:$1,0))</f>
        <v>0.89</v>
      </c>
      <c r="G431" s="17" t="str">
        <f>INDEX(Hosts!$A:$O,MATCH(Places!$C431,Hosts!$A:$A,0),MATCH(Places!G$1,Hosts!$1:$1,0))</f>
        <v>Yes</v>
      </c>
      <c r="H431" s="17">
        <v>12</v>
      </c>
      <c r="I431" s="17" t="str">
        <f>INDEX(Neighborhoods!$A:$C,MATCH(Places!$H431,Neighborhoods!$A:$A,0),MATCH(Places!I$1,Neighborhoods!$1:$1,0))</f>
        <v>Brooklyn</v>
      </c>
      <c r="J431" s="17" t="str">
        <f>INDEX(Neighborhoods!$A:$C,MATCH(Places!$H431,Neighborhoods!$A:$A,0),MATCH(Places!J$1,Neighborhoods!$1:$1,0))</f>
        <v>Williamsburg</v>
      </c>
      <c r="K431" s="17" t="s">
        <v>1</v>
      </c>
      <c r="L431" s="17" t="str">
        <f t="shared" si="24"/>
        <v>Yes</v>
      </c>
      <c r="M431" s="17">
        <v>1</v>
      </c>
      <c r="N431" s="17" t="str" cm="1">
        <f t="array" ref="N431">_xlfn.IFS(M431&lt;=2,"Small",M431&lt;=5,"Medium",M431&gt;5,"Large")</f>
        <v>Small</v>
      </c>
      <c r="O431" s="65">
        <v>89</v>
      </c>
      <c r="P431" s="87">
        <f t="shared" si="25"/>
        <v>0.03</v>
      </c>
      <c r="Q431" s="68">
        <v>4.43</v>
      </c>
      <c r="R431" s="68" t="str" cm="1">
        <f t="array" ref="R431">_xlfn.SWITCH(ROUND(Q431,0),5,"Excellent",4,"Good",3,"Ok","Bad")</f>
        <v>Good</v>
      </c>
      <c r="S431" s="17">
        <v>7</v>
      </c>
      <c r="T431" s="17" t="str">
        <f t="shared" si="26"/>
        <v>No</v>
      </c>
      <c r="U431" s="82">
        <v>41426</v>
      </c>
      <c r="V431" s="82">
        <v>43455</v>
      </c>
      <c r="W431" s="17">
        <v>358</v>
      </c>
      <c r="X431" s="17" t="str">
        <f t="shared" si="27"/>
        <v>Active</v>
      </c>
      <c r="Y431" s="17" t="s">
        <v>15615</v>
      </c>
      <c r="Z431" s="17"/>
    </row>
    <row r="432" spans="1:26" x14ac:dyDescent="0.25">
      <c r="A432">
        <v>431</v>
      </c>
      <c r="B432" s="17" t="s">
        <v>335</v>
      </c>
      <c r="C432" s="17">
        <v>1018</v>
      </c>
      <c r="D432" s="17" t="str">
        <f>INDEX(Hosts!$A:$O,MATCH(Places!$C432,Hosts!$A:$A,0),MATCH(Places!D$1,Hosts!$1:$1,0))</f>
        <v>Within a day</v>
      </c>
      <c r="E432" s="87">
        <f>INDEX(Hosts!$A:$O,MATCH(Places!$C432,Hosts!$A:$A,0),MATCH(Places!E$1,Hosts!$1:$1,0))</f>
        <v>1</v>
      </c>
      <c r="F432" s="87">
        <f>INDEX(Hosts!$A:$O,MATCH(Places!$C432,Hosts!$A:$A,0),MATCH(Places!F$1,Hosts!$1:$1,0))</f>
        <v>0.54</v>
      </c>
      <c r="G432" s="17" t="str">
        <f>INDEX(Hosts!$A:$O,MATCH(Places!$C432,Hosts!$A:$A,0),MATCH(Places!G$1,Hosts!$1:$1,0))</f>
        <v>Yes</v>
      </c>
      <c r="H432" s="17">
        <v>15</v>
      </c>
      <c r="I432" s="17" t="str">
        <f>INDEX(Neighborhoods!$A:$C,MATCH(Places!$H432,Neighborhoods!$A:$A,0),MATCH(Places!I$1,Neighborhoods!$1:$1,0))</f>
        <v>Manhattan</v>
      </c>
      <c r="J432" s="17" t="str">
        <f>INDEX(Neighborhoods!$A:$C,MATCH(Places!$H432,Neighborhoods!$A:$A,0),MATCH(Places!J$1,Neighborhoods!$1:$1,0))</f>
        <v>East Village</v>
      </c>
      <c r="K432" s="17" t="s">
        <v>11822</v>
      </c>
      <c r="L432" s="17" t="str">
        <f t="shared" si="24"/>
        <v>No</v>
      </c>
      <c r="M432" s="17">
        <v>2</v>
      </c>
      <c r="N432" s="17" t="str" cm="1">
        <f t="array" ref="N432">_xlfn.IFS(M432&lt;=2,"Small",M432&lt;=5,"Medium",M432&gt;5,"Large")</f>
        <v>Small</v>
      </c>
      <c r="O432" s="65">
        <v>99</v>
      </c>
      <c r="P432" s="87">
        <f t="shared" si="25"/>
        <v>0.03</v>
      </c>
      <c r="Q432" s="68">
        <v>4.97</v>
      </c>
      <c r="R432" s="68" t="str" cm="1">
        <f t="array" ref="R432">_xlfn.SWITCH(ROUND(Q432,0),5,"Excellent",4,"Good",3,"Ok","Bad")</f>
        <v>Excellent</v>
      </c>
      <c r="S432" s="17">
        <v>74</v>
      </c>
      <c r="T432" s="17" t="str">
        <f t="shared" si="26"/>
        <v>No</v>
      </c>
      <c r="U432" s="82">
        <v>41372</v>
      </c>
      <c r="V432" s="82">
        <v>43826</v>
      </c>
      <c r="W432" s="17">
        <v>0</v>
      </c>
      <c r="X432" s="17" t="str">
        <f t="shared" si="27"/>
        <v>Inactive</v>
      </c>
      <c r="Y432" s="17" t="s">
        <v>15615</v>
      </c>
      <c r="Z432" s="17"/>
    </row>
    <row r="433" spans="1:26" x14ac:dyDescent="0.25">
      <c r="A433">
        <v>432</v>
      </c>
      <c r="B433" s="17" t="s">
        <v>336</v>
      </c>
      <c r="C433" s="17">
        <v>844</v>
      </c>
      <c r="D433" s="17" t="str">
        <f>INDEX(Hosts!$A:$O,MATCH(Places!$C433,Hosts!$A:$A,0),MATCH(Places!D$1,Hosts!$1:$1,0))</f>
        <v>Within a few hours</v>
      </c>
      <c r="E433" s="87">
        <f>INDEX(Hosts!$A:$O,MATCH(Places!$C433,Hosts!$A:$A,0),MATCH(Places!E$1,Hosts!$1:$1,0))</f>
        <v>1</v>
      </c>
      <c r="F433" s="87">
        <f>INDEX(Hosts!$A:$O,MATCH(Places!$C433,Hosts!$A:$A,0),MATCH(Places!F$1,Hosts!$1:$1,0))</f>
        <v>0.85</v>
      </c>
      <c r="G433" s="17" t="str">
        <f>INDEX(Hosts!$A:$O,MATCH(Places!$C433,Hosts!$A:$A,0),MATCH(Places!G$1,Hosts!$1:$1,0))</f>
        <v>Yes</v>
      </c>
      <c r="H433" s="17">
        <v>8</v>
      </c>
      <c r="I433" s="17" t="str">
        <f>INDEX(Neighborhoods!$A:$C,MATCH(Places!$H433,Neighborhoods!$A:$A,0),MATCH(Places!I$1,Neighborhoods!$1:$1,0))</f>
        <v>Brooklyn</v>
      </c>
      <c r="J433" s="17" t="str">
        <f>INDEX(Neighborhoods!$A:$C,MATCH(Places!$H433,Neighborhoods!$A:$A,0),MATCH(Places!J$1,Neighborhoods!$1:$1,0))</f>
        <v>Bushwick</v>
      </c>
      <c r="K433" s="17" t="s">
        <v>1</v>
      </c>
      <c r="L433" s="17" t="str">
        <f t="shared" si="24"/>
        <v>Yes</v>
      </c>
      <c r="M433" s="17">
        <v>1</v>
      </c>
      <c r="N433" s="17" t="str" cm="1">
        <f t="array" ref="N433">_xlfn.IFS(M433&lt;=2,"Small",M433&lt;=5,"Medium",M433&gt;5,"Large")</f>
        <v>Small</v>
      </c>
      <c r="O433" s="65">
        <v>70</v>
      </c>
      <c r="P433" s="87">
        <f t="shared" si="25"/>
        <v>0.03</v>
      </c>
      <c r="Q433" s="68">
        <v>4.97</v>
      </c>
      <c r="R433" s="68" t="str" cm="1">
        <f t="array" ref="R433">_xlfn.SWITCH(ROUND(Q433,0),5,"Excellent",4,"Good",3,"Ok","Bad")</f>
        <v>Excellent</v>
      </c>
      <c r="S433" s="17">
        <v>30</v>
      </c>
      <c r="T433" s="17" t="str">
        <f t="shared" si="26"/>
        <v>No</v>
      </c>
      <c r="U433" s="82">
        <v>42152</v>
      </c>
      <c r="V433" s="82">
        <v>43775</v>
      </c>
      <c r="W433" s="17">
        <v>0</v>
      </c>
      <c r="X433" s="17" t="str">
        <f t="shared" si="27"/>
        <v>Inactive</v>
      </c>
      <c r="Y433" s="17" t="s">
        <v>15615</v>
      </c>
      <c r="Z433" s="17"/>
    </row>
    <row r="434" spans="1:26" x14ac:dyDescent="0.25">
      <c r="A434">
        <v>433</v>
      </c>
      <c r="B434" s="17" t="s">
        <v>337</v>
      </c>
      <c r="C434" s="17">
        <v>616</v>
      </c>
      <c r="D434" s="17" t="str">
        <f>INDEX(Hosts!$A:$O,MATCH(Places!$C434,Hosts!$A:$A,0),MATCH(Places!D$1,Hosts!$1:$1,0))</f>
        <v>Within an hour</v>
      </c>
      <c r="E434" s="87">
        <f>INDEX(Hosts!$A:$O,MATCH(Places!$C434,Hosts!$A:$A,0),MATCH(Places!E$1,Hosts!$1:$1,0))</f>
        <v>1</v>
      </c>
      <c r="F434" s="87">
        <f>INDEX(Hosts!$A:$O,MATCH(Places!$C434,Hosts!$A:$A,0),MATCH(Places!F$1,Hosts!$1:$1,0))</f>
        <v>0.87</v>
      </c>
      <c r="G434" s="17" t="str">
        <f>INDEX(Hosts!$A:$O,MATCH(Places!$C434,Hosts!$A:$A,0),MATCH(Places!G$1,Hosts!$1:$1,0))</f>
        <v>Yes</v>
      </c>
      <c r="H434" s="17">
        <v>15</v>
      </c>
      <c r="I434" s="17" t="str">
        <f>INDEX(Neighborhoods!$A:$C,MATCH(Places!$H434,Neighborhoods!$A:$A,0),MATCH(Places!I$1,Neighborhoods!$1:$1,0))</f>
        <v>Manhattan</v>
      </c>
      <c r="J434" s="17" t="str">
        <f>INDEX(Neighborhoods!$A:$C,MATCH(Places!$H434,Neighborhoods!$A:$A,0),MATCH(Places!J$1,Neighborhoods!$1:$1,0))</f>
        <v>East Village</v>
      </c>
      <c r="K434" s="17" t="s">
        <v>1</v>
      </c>
      <c r="L434" s="17" t="str">
        <f t="shared" si="24"/>
        <v>Yes</v>
      </c>
      <c r="M434" s="17">
        <v>2</v>
      </c>
      <c r="N434" s="17" t="str" cm="1">
        <f t="array" ref="N434">_xlfn.IFS(M434&lt;=2,"Small",M434&lt;=5,"Medium",M434&gt;5,"Large")</f>
        <v>Small</v>
      </c>
      <c r="O434" s="65">
        <v>64</v>
      </c>
      <c r="P434" s="87">
        <f t="shared" si="25"/>
        <v>0.03</v>
      </c>
      <c r="Q434" s="68">
        <v>4.99</v>
      </c>
      <c r="R434" s="68" t="str" cm="1">
        <f t="array" ref="R434">_xlfn.SWITCH(ROUND(Q434,0),5,"Excellent",4,"Good",3,"Ok","Bad")</f>
        <v>Excellent</v>
      </c>
      <c r="S434" s="17">
        <v>437</v>
      </c>
      <c r="T434" s="17" t="str">
        <f t="shared" si="26"/>
        <v>Yes</v>
      </c>
      <c r="U434" s="82">
        <v>41359</v>
      </c>
      <c r="V434" s="82">
        <v>44052</v>
      </c>
      <c r="W434" s="17">
        <v>65</v>
      </c>
      <c r="X434" s="17" t="str">
        <f t="shared" si="27"/>
        <v>Active</v>
      </c>
      <c r="Y434" s="17" t="s">
        <v>15615</v>
      </c>
      <c r="Z434" s="17"/>
    </row>
    <row r="435" spans="1:26" x14ac:dyDescent="0.25">
      <c r="A435">
        <v>434</v>
      </c>
      <c r="B435" s="17" t="s">
        <v>338</v>
      </c>
      <c r="C435" s="17">
        <v>321</v>
      </c>
      <c r="D435" s="17" t="str">
        <f>INDEX(Hosts!$A:$O,MATCH(Places!$C435,Hosts!$A:$A,0),MATCH(Places!D$1,Hosts!$1:$1,0))</f>
        <v>Within a few hours</v>
      </c>
      <c r="E435" s="87">
        <f>INDEX(Hosts!$A:$O,MATCH(Places!$C435,Hosts!$A:$A,0),MATCH(Places!E$1,Hosts!$1:$1,0))</f>
        <v>0.9</v>
      </c>
      <c r="F435" s="87">
        <f>INDEX(Hosts!$A:$O,MATCH(Places!$C435,Hosts!$A:$A,0),MATCH(Places!F$1,Hosts!$1:$1,0))</f>
        <v>0.94</v>
      </c>
      <c r="G435" s="17" t="str">
        <f>INDEX(Hosts!$A:$O,MATCH(Places!$C435,Hosts!$A:$A,0),MATCH(Places!G$1,Hosts!$1:$1,0))</f>
        <v>No</v>
      </c>
      <c r="H435" s="17">
        <v>15</v>
      </c>
      <c r="I435" s="17" t="str">
        <f>INDEX(Neighborhoods!$A:$C,MATCH(Places!$H435,Neighborhoods!$A:$A,0),MATCH(Places!I$1,Neighborhoods!$1:$1,0))</f>
        <v>Manhattan</v>
      </c>
      <c r="J435" s="17" t="str">
        <f>INDEX(Neighborhoods!$A:$C,MATCH(Places!$H435,Neighborhoods!$A:$A,0),MATCH(Places!J$1,Neighborhoods!$1:$1,0))</f>
        <v>East Village</v>
      </c>
      <c r="K435" s="17" t="s">
        <v>11822</v>
      </c>
      <c r="L435" s="17" t="str">
        <f t="shared" si="24"/>
        <v>No</v>
      </c>
      <c r="M435" s="17">
        <v>4</v>
      </c>
      <c r="N435" s="17" t="str" cm="1">
        <f t="array" ref="N435">_xlfn.IFS(M435&lt;=2,"Small",M435&lt;=5,"Medium",M435&gt;5,"Large")</f>
        <v>Medium</v>
      </c>
      <c r="O435" s="65">
        <v>110</v>
      </c>
      <c r="P435" s="87">
        <f t="shared" si="25"/>
        <v>0.03</v>
      </c>
      <c r="Q435" s="68">
        <v>4.6399999999999997</v>
      </c>
      <c r="R435" s="68" t="str" cm="1">
        <f t="array" ref="R435">_xlfn.SWITCH(ROUND(Q435,0),5,"Excellent",4,"Good",3,"Ok","Bad")</f>
        <v>Excellent</v>
      </c>
      <c r="S435" s="17">
        <v>39</v>
      </c>
      <c r="T435" s="17" t="str">
        <f t="shared" si="26"/>
        <v>No</v>
      </c>
      <c r="U435" s="82">
        <v>41361</v>
      </c>
      <c r="V435" s="82">
        <v>43814</v>
      </c>
      <c r="W435" s="17">
        <v>0</v>
      </c>
      <c r="X435" s="17" t="str">
        <f t="shared" si="27"/>
        <v>Inactive</v>
      </c>
      <c r="Y435" s="17" t="s">
        <v>15616</v>
      </c>
      <c r="Z435" s="17"/>
    </row>
    <row r="436" spans="1:26" x14ac:dyDescent="0.25">
      <c r="A436">
        <v>435</v>
      </c>
      <c r="B436" s="17" t="s">
        <v>339</v>
      </c>
      <c r="C436" s="17">
        <v>1024</v>
      </c>
      <c r="D436" s="17" t="str">
        <f>INDEX(Hosts!$A:$O,MATCH(Places!$C436,Hosts!$A:$A,0),MATCH(Places!D$1,Hosts!$1:$1,0))</f>
        <v>Within a few hours</v>
      </c>
      <c r="E436" s="87">
        <f>INDEX(Hosts!$A:$O,MATCH(Places!$C436,Hosts!$A:$A,0),MATCH(Places!E$1,Hosts!$1:$1,0))</f>
        <v>1</v>
      </c>
      <c r="F436" s="87">
        <f>INDEX(Hosts!$A:$O,MATCH(Places!$C436,Hosts!$A:$A,0),MATCH(Places!F$1,Hosts!$1:$1,0))</f>
        <v>0.9</v>
      </c>
      <c r="G436" s="17" t="str">
        <f>INDEX(Hosts!$A:$O,MATCH(Places!$C436,Hosts!$A:$A,0),MATCH(Places!G$1,Hosts!$1:$1,0))</f>
        <v>No</v>
      </c>
      <c r="H436" s="17">
        <v>21</v>
      </c>
      <c r="I436" s="17" t="str">
        <f>INDEX(Neighborhoods!$A:$C,MATCH(Places!$H436,Neighborhoods!$A:$A,0),MATCH(Places!I$1,Neighborhoods!$1:$1,0))</f>
        <v>Queens</v>
      </c>
      <c r="J436" s="17" t="str">
        <f>INDEX(Neighborhoods!$A:$C,MATCH(Places!$H436,Neighborhoods!$A:$A,0),MATCH(Places!J$1,Neighborhoods!$1:$1,0))</f>
        <v>Astoria</v>
      </c>
      <c r="K436" s="17" t="s">
        <v>1</v>
      </c>
      <c r="L436" s="17" t="str">
        <f t="shared" si="24"/>
        <v>Yes</v>
      </c>
      <c r="M436" s="17">
        <v>4</v>
      </c>
      <c r="N436" s="17" t="str" cm="1">
        <f t="array" ref="N436">_xlfn.IFS(M436&lt;=2,"Small",M436&lt;=5,"Medium",M436&gt;5,"Large")</f>
        <v>Medium</v>
      </c>
      <c r="O436" s="65">
        <v>82</v>
      </c>
      <c r="P436" s="87">
        <f t="shared" si="25"/>
        <v>0.03</v>
      </c>
      <c r="Q436" s="68">
        <v>4.6399999999999997</v>
      </c>
      <c r="R436" s="68" t="str" cm="1">
        <f t="array" ref="R436">_xlfn.SWITCH(ROUND(Q436,0),5,"Excellent",4,"Good",3,"Ok","Bad")</f>
        <v>Excellent</v>
      </c>
      <c r="S436" s="17">
        <v>197</v>
      </c>
      <c r="T436" s="17" t="str">
        <f t="shared" si="26"/>
        <v>No</v>
      </c>
      <c r="U436" s="82">
        <v>41416</v>
      </c>
      <c r="V436" s="82">
        <v>43881</v>
      </c>
      <c r="W436" s="17">
        <v>365</v>
      </c>
      <c r="X436" s="17" t="str">
        <f t="shared" si="27"/>
        <v>Active</v>
      </c>
      <c r="Y436" s="17" t="s">
        <v>15615</v>
      </c>
      <c r="Z436" s="17"/>
    </row>
    <row r="437" spans="1:26" x14ac:dyDescent="0.25">
      <c r="A437">
        <v>436</v>
      </c>
      <c r="B437" s="17" t="s">
        <v>340</v>
      </c>
      <c r="C437" s="17">
        <v>13</v>
      </c>
      <c r="D437" s="17" t="str">
        <f>INDEX(Hosts!$A:$O,MATCH(Places!$C437,Hosts!$A:$A,0),MATCH(Places!D$1,Hosts!$1:$1,0))</f>
        <v>Within a day</v>
      </c>
      <c r="E437" s="87">
        <f>INDEX(Hosts!$A:$O,MATCH(Places!$C437,Hosts!$A:$A,0),MATCH(Places!E$1,Hosts!$1:$1,0))</f>
        <v>1</v>
      </c>
      <c r="F437" s="87">
        <f>INDEX(Hosts!$A:$O,MATCH(Places!$C437,Hosts!$A:$A,0),MATCH(Places!F$1,Hosts!$1:$1,0))</f>
        <v>0.3</v>
      </c>
      <c r="G437" s="17" t="str">
        <f>INDEX(Hosts!$A:$O,MATCH(Places!$C437,Hosts!$A:$A,0),MATCH(Places!G$1,Hosts!$1:$1,0))</f>
        <v>No</v>
      </c>
      <c r="H437" s="17">
        <v>16</v>
      </c>
      <c r="I437" s="17" t="str">
        <f>INDEX(Neighborhoods!$A:$C,MATCH(Places!$H437,Neighborhoods!$A:$A,0),MATCH(Places!I$1,Neighborhoods!$1:$1,0))</f>
        <v>Manhattan</v>
      </c>
      <c r="J437" s="17" t="str">
        <f>INDEX(Neighborhoods!$A:$C,MATCH(Places!$H437,Neighborhoods!$A:$A,0),MATCH(Places!J$1,Neighborhoods!$1:$1,0))</f>
        <v>Harlem</v>
      </c>
      <c r="K437" s="17" t="s">
        <v>11822</v>
      </c>
      <c r="L437" s="17" t="str">
        <f t="shared" si="24"/>
        <v>No</v>
      </c>
      <c r="M437" s="17">
        <v>3</v>
      </c>
      <c r="N437" s="17" t="str" cm="1">
        <f t="array" ref="N437">_xlfn.IFS(M437&lt;=2,"Small",M437&lt;=5,"Medium",M437&gt;5,"Large")</f>
        <v>Medium</v>
      </c>
      <c r="O437" s="65">
        <v>100</v>
      </c>
      <c r="P437" s="87">
        <f t="shared" si="25"/>
        <v>0.03</v>
      </c>
      <c r="Q437" s="68">
        <v>4.3</v>
      </c>
      <c r="R437" s="68" t="str" cm="1">
        <f t="array" ref="R437">_xlfn.SWITCH(ROUND(Q437,0),5,"Excellent",4,"Good",3,"Ok","Bad")</f>
        <v>Good</v>
      </c>
      <c r="S437" s="17">
        <v>37</v>
      </c>
      <c r="T437" s="17" t="str">
        <f t="shared" si="26"/>
        <v>No</v>
      </c>
      <c r="U437" s="82">
        <v>41351</v>
      </c>
      <c r="V437" s="82">
        <v>43351</v>
      </c>
      <c r="W437" s="17">
        <v>83</v>
      </c>
      <c r="X437" s="17" t="str">
        <f t="shared" si="27"/>
        <v>Active</v>
      </c>
      <c r="Y437" s="17" t="s">
        <v>15615</v>
      </c>
      <c r="Z437" s="17"/>
    </row>
    <row r="438" spans="1:26" x14ac:dyDescent="0.25">
      <c r="A438">
        <v>437</v>
      </c>
      <c r="B438" s="17" t="s">
        <v>341</v>
      </c>
      <c r="C438" s="17">
        <v>1027</v>
      </c>
      <c r="D438" s="17" t="str">
        <f>INDEX(Hosts!$A:$O,MATCH(Places!$C438,Hosts!$A:$A,0),MATCH(Places!D$1,Hosts!$1:$1,0))</f>
        <v>Within a few hours</v>
      </c>
      <c r="E438" s="87">
        <f>INDEX(Hosts!$A:$O,MATCH(Places!$C438,Hosts!$A:$A,0),MATCH(Places!E$1,Hosts!$1:$1,0))</f>
        <v>0.89</v>
      </c>
      <c r="F438" s="87">
        <f>INDEX(Hosts!$A:$O,MATCH(Places!$C438,Hosts!$A:$A,0),MATCH(Places!F$1,Hosts!$1:$1,0))</f>
        <v>0.99</v>
      </c>
      <c r="G438" s="17" t="str">
        <f>INDEX(Hosts!$A:$O,MATCH(Places!$C438,Hosts!$A:$A,0),MATCH(Places!G$1,Hosts!$1:$1,0))</f>
        <v>No</v>
      </c>
      <c r="H438" s="17">
        <v>14</v>
      </c>
      <c r="I438" s="17" t="str">
        <f>INDEX(Neighborhoods!$A:$C,MATCH(Places!$H438,Neighborhoods!$A:$A,0),MATCH(Places!I$1,Neighborhoods!$1:$1,0))</f>
        <v>Manhattan</v>
      </c>
      <c r="J438" s="17" t="str">
        <f>INDEX(Neighborhoods!$A:$C,MATCH(Places!$H438,Neighborhoods!$A:$A,0),MATCH(Places!J$1,Neighborhoods!$1:$1,0))</f>
        <v>East Harlem</v>
      </c>
      <c r="K438" s="17" t="s">
        <v>11822</v>
      </c>
      <c r="L438" s="17" t="str">
        <f t="shared" si="24"/>
        <v>No</v>
      </c>
      <c r="M438" s="17">
        <v>6</v>
      </c>
      <c r="N438" s="17" t="str" cm="1">
        <f t="array" ref="N438">_xlfn.IFS(M438&lt;=2,"Small",M438&lt;=5,"Medium",M438&gt;5,"Large")</f>
        <v>Large</v>
      </c>
      <c r="O438" s="65">
        <v>165</v>
      </c>
      <c r="P438" s="87">
        <f t="shared" si="25"/>
        <v>0.03</v>
      </c>
      <c r="Q438" s="68">
        <v>4.6500000000000004</v>
      </c>
      <c r="R438" s="68" t="str" cm="1">
        <f t="array" ref="R438">_xlfn.SWITCH(ROUND(Q438,0),5,"Excellent",4,"Good",3,"Ok","Bad")</f>
        <v>Excellent</v>
      </c>
      <c r="S438" s="17">
        <v>327</v>
      </c>
      <c r="T438" s="17" t="str">
        <f t="shared" si="26"/>
        <v>No</v>
      </c>
      <c r="U438" s="82">
        <v>41363</v>
      </c>
      <c r="V438" s="82">
        <v>43906</v>
      </c>
      <c r="W438" s="17">
        <v>314</v>
      </c>
      <c r="X438" s="17" t="str">
        <f t="shared" si="27"/>
        <v>Active</v>
      </c>
      <c r="Y438" s="17" t="s">
        <v>15616</v>
      </c>
      <c r="Z438" s="17"/>
    </row>
    <row r="439" spans="1:26" x14ac:dyDescent="0.25">
      <c r="A439">
        <v>438</v>
      </c>
      <c r="B439" s="17" t="s">
        <v>342</v>
      </c>
      <c r="C439" s="17">
        <v>1024</v>
      </c>
      <c r="D439" s="17" t="str">
        <f>INDEX(Hosts!$A:$O,MATCH(Places!$C439,Hosts!$A:$A,0),MATCH(Places!D$1,Hosts!$1:$1,0))</f>
        <v>Within a few hours</v>
      </c>
      <c r="E439" s="87">
        <f>INDEX(Hosts!$A:$O,MATCH(Places!$C439,Hosts!$A:$A,0),MATCH(Places!E$1,Hosts!$1:$1,0))</f>
        <v>1</v>
      </c>
      <c r="F439" s="87">
        <f>INDEX(Hosts!$A:$O,MATCH(Places!$C439,Hosts!$A:$A,0),MATCH(Places!F$1,Hosts!$1:$1,0))</f>
        <v>0.9</v>
      </c>
      <c r="G439" s="17" t="str">
        <f>INDEX(Hosts!$A:$O,MATCH(Places!$C439,Hosts!$A:$A,0),MATCH(Places!G$1,Hosts!$1:$1,0))</f>
        <v>No</v>
      </c>
      <c r="H439" s="17">
        <v>21</v>
      </c>
      <c r="I439" s="17" t="str">
        <f>INDEX(Neighborhoods!$A:$C,MATCH(Places!$H439,Neighborhoods!$A:$A,0),MATCH(Places!I$1,Neighborhoods!$1:$1,0))</f>
        <v>Queens</v>
      </c>
      <c r="J439" s="17" t="str">
        <f>INDEX(Neighborhoods!$A:$C,MATCH(Places!$H439,Neighborhoods!$A:$A,0),MATCH(Places!J$1,Neighborhoods!$1:$1,0))</f>
        <v>Astoria</v>
      </c>
      <c r="K439" s="17" t="s">
        <v>1</v>
      </c>
      <c r="L439" s="17" t="str">
        <f t="shared" si="24"/>
        <v>Yes</v>
      </c>
      <c r="M439" s="17">
        <v>3</v>
      </c>
      <c r="N439" s="17" t="str" cm="1">
        <f t="array" ref="N439">_xlfn.IFS(M439&lt;=2,"Small",M439&lt;=5,"Medium",M439&gt;5,"Large")</f>
        <v>Medium</v>
      </c>
      <c r="O439" s="65">
        <v>77</v>
      </c>
      <c r="P439" s="87">
        <f t="shared" si="25"/>
        <v>0.03</v>
      </c>
      <c r="Q439" s="68">
        <v>4.87</v>
      </c>
      <c r="R439" s="68" t="str" cm="1">
        <f t="array" ref="R439">_xlfn.SWITCH(ROUND(Q439,0),5,"Excellent",4,"Good",3,"Ok","Bad")</f>
        <v>Excellent</v>
      </c>
      <c r="S439" s="17">
        <v>82</v>
      </c>
      <c r="T439" s="17" t="str">
        <f t="shared" si="26"/>
        <v>No</v>
      </c>
      <c r="U439" s="82">
        <v>42372</v>
      </c>
      <c r="V439" s="82">
        <v>43800</v>
      </c>
      <c r="W439" s="17">
        <v>365</v>
      </c>
      <c r="X439" s="17" t="str">
        <f t="shared" si="27"/>
        <v>Active</v>
      </c>
      <c r="Y439" s="17" t="s">
        <v>15615</v>
      </c>
      <c r="Z439" s="17"/>
    </row>
    <row r="440" spans="1:26" x14ac:dyDescent="0.25">
      <c r="A440">
        <v>439</v>
      </c>
      <c r="B440" s="17" t="s">
        <v>343</v>
      </c>
      <c r="C440" s="17">
        <v>974</v>
      </c>
      <c r="D440" s="17" t="str">
        <f>INDEX(Hosts!$A:$O,MATCH(Places!$C440,Hosts!$A:$A,0),MATCH(Places!D$1,Hosts!$1:$1,0))</f>
        <v>Within an hour</v>
      </c>
      <c r="E440" s="87">
        <f>INDEX(Hosts!$A:$O,MATCH(Places!$C440,Hosts!$A:$A,0),MATCH(Places!E$1,Hosts!$1:$1,0))</f>
        <v>1</v>
      </c>
      <c r="F440" s="87">
        <f>INDEX(Hosts!$A:$O,MATCH(Places!$C440,Hosts!$A:$A,0),MATCH(Places!F$1,Hosts!$1:$1,0))</f>
        <v>0.5</v>
      </c>
      <c r="G440" s="17" t="str">
        <f>INDEX(Hosts!$A:$O,MATCH(Places!$C440,Hosts!$A:$A,0),MATCH(Places!G$1,Hosts!$1:$1,0))</f>
        <v>No</v>
      </c>
      <c r="H440" s="17">
        <v>14</v>
      </c>
      <c r="I440" s="17" t="str">
        <f>INDEX(Neighborhoods!$A:$C,MATCH(Places!$H440,Neighborhoods!$A:$A,0),MATCH(Places!I$1,Neighborhoods!$1:$1,0))</f>
        <v>Manhattan</v>
      </c>
      <c r="J440" s="17" t="str">
        <f>INDEX(Neighborhoods!$A:$C,MATCH(Places!$H440,Neighborhoods!$A:$A,0),MATCH(Places!J$1,Neighborhoods!$1:$1,0))</f>
        <v>East Harlem</v>
      </c>
      <c r="K440" s="17" t="s">
        <v>1</v>
      </c>
      <c r="L440" s="17" t="str">
        <f t="shared" si="24"/>
        <v>Yes</v>
      </c>
      <c r="M440" s="17">
        <v>2</v>
      </c>
      <c r="N440" s="17" t="str" cm="1">
        <f t="array" ref="N440">_xlfn.IFS(M440&lt;=2,"Small",M440&lt;=5,"Medium",M440&gt;5,"Large")</f>
        <v>Small</v>
      </c>
      <c r="O440" s="65">
        <v>64</v>
      </c>
      <c r="P440" s="87">
        <f t="shared" si="25"/>
        <v>0.03</v>
      </c>
      <c r="Q440" s="68">
        <v>4.87</v>
      </c>
      <c r="R440" s="68" t="str" cm="1">
        <f t="array" ref="R440">_xlfn.SWITCH(ROUND(Q440,0),5,"Excellent",4,"Good",3,"Ok","Bad")</f>
        <v>Excellent</v>
      </c>
      <c r="S440" s="17">
        <v>63</v>
      </c>
      <c r="T440" s="17" t="str">
        <f t="shared" si="26"/>
        <v>No</v>
      </c>
      <c r="U440" s="82">
        <v>41459</v>
      </c>
      <c r="V440" s="82">
        <v>43890</v>
      </c>
      <c r="W440" s="17">
        <v>1</v>
      </c>
      <c r="X440" s="17" t="str">
        <f t="shared" si="27"/>
        <v>Active</v>
      </c>
      <c r="Y440" s="17" t="s">
        <v>15616</v>
      </c>
      <c r="Z440" s="17"/>
    </row>
    <row r="441" spans="1:26" x14ac:dyDescent="0.25">
      <c r="A441">
        <v>440</v>
      </c>
      <c r="B441" s="17" t="s">
        <v>344</v>
      </c>
      <c r="C441" s="17">
        <v>606</v>
      </c>
      <c r="D441" s="17" t="str">
        <f>INDEX(Hosts!$A:$O,MATCH(Places!$C441,Hosts!$A:$A,0),MATCH(Places!D$1,Hosts!$1:$1,0))</f>
        <v>Within an hour</v>
      </c>
      <c r="E441" s="87">
        <f>INDEX(Hosts!$A:$O,MATCH(Places!$C441,Hosts!$A:$A,0),MATCH(Places!E$1,Hosts!$1:$1,0))</f>
        <v>1</v>
      </c>
      <c r="F441" s="87">
        <f>INDEX(Hosts!$A:$O,MATCH(Places!$C441,Hosts!$A:$A,0),MATCH(Places!F$1,Hosts!$1:$1,0))</f>
        <v>0.97</v>
      </c>
      <c r="G441" s="17" t="str">
        <f>INDEX(Hosts!$A:$O,MATCH(Places!$C441,Hosts!$A:$A,0),MATCH(Places!G$1,Hosts!$1:$1,0))</f>
        <v>Yes</v>
      </c>
      <c r="H441" s="17">
        <v>15</v>
      </c>
      <c r="I441" s="17" t="str">
        <f>INDEX(Neighborhoods!$A:$C,MATCH(Places!$H441,Neighborhoods!$A:$A,0),MATCH(Places!I$1,Neighborhoods!$1:$1,0))</f>
        <v>Manhattan</v>
      </c>
      <c r="J441" s="17" t="str">
        <f>INDEX(Neighborhoods!$A:$C,MATCH(Places!$H441,Neighborhoods!$A:$A,0),MATCH(Places!J$1,Neighborhoods!$1:$1,0))</f>
        <v>East Village</v>
      </c>
      <c r="K441" s="17" t="s">
        <v>11822</v>
      </c>
      <c r="L441" s="17" t="str">
        <f t="shared" si="24"/>
        <v>No</v>
      </c>
      <c r="M441" s="17">
        <v>4</v>
      </c>
      <c r="N441" s="17" t="str" cm="1">
        <f t="array" ref="N441">_xlfn.IFS(M441&lt;=2,"Small",M441&lt;=5,"Medium",M441&gt;5,"Large")</f>
        <v>Medium</v>
      </c>
      <c r="O441" s="65">
        <v>250</v>
      </c>
      <c r="P441" s="87">
        <f t="shared" si="25"/>
        <v>0.04</v>
      </c>
      <c r="Q441" s="68">
        <v>4.8899999999999997</v>
      </c>
      <c r="R441" s="68" t="str" cm="1">
        <f t="array" ref="R441">_xlfn.SWITCH(ROUND(Q441,0),5,"Excellent",4,"Good",3,"Ok","Bad")</f>
        <v>Excellent</v>
      </c>
      <c r="S441" s="17">
        <v>195</v>
      </c>
      <c r="T441" s="17" t="str">
        <f t="shared" si="26"/>
        <v>Yes</v>
      </c>
      <c r="U441" s="82">
        <v>41366</v>
      </c>
      <c r="V441" s="82">
        <v>43845</v>
      </c>
      <c r="W441" s="17">
        <v>192</v>
      </c>
      <c r="X441" s="17" t="str">
        <f t="shared" si="27"/>
        <v>Active</v>
      </c>
      <c r="Y441" s="17" t="s">
        <v>15616</v>
      </c>
      <c r="Z441" s="17"/>
    </row>
    <row r="442" spans="1:26" x14ac:dyDescent="0.25">
      <c r="A442">
        <v>441</v>
      </c>
      <c r="B442" s="17" t="s">
        <v>14097</v>
      </c>
      <c r="C442" s="17">
        <v>1031</v>
      </c>
      <c r="D442" s="17" t="str">
        <f>INDEX(Hosts!$A:$O,MATCH(Places!$C442,Hosts!$A:$A,0),MATCH(Places!D$1,Hosts!$1:$1,0))</f>
        <v>A few days or more</v>
      </c>
      <c r="E442" s="87">
        <f>INDEX(Hosts!$A:$O,MATCH(Places!$C442,Hosts!$A:$A,0),MATCH(Places!E$1,Hosts!$1:$1,0))</f>
        <v>0</v>
      </c>
      <c r="F442" s="87">
        <f>INDEX(Hosts!$A:$O,MATCH(Places!$C442,Hosts!$A:$A,0),MATCH(Places!F$1,Hosts!$1:$1,0))</f>
        <v>0.94</v>
      </c>
      <c r="G442" s="17" t="str">
        <f>INDEX(Hosts!$A:$O,MATCH(Places!$C442,Hosts!$A:$A,0),MATCH(Places!G$1,Hosts!$1:$1,0))</f>
        <v>No</v>
      </c>
      <c r="H442" s="17">
        <v>16</v>
      </c>
      <c r="I442" s="17" t="str">
        <f>INDEX(Neighborhoods!$A:$C,MATCH(Places!$H442,Neighborhoods!$A:$A,0),MATCH(Places!I$1,Neighborhoods!$1:$1,0))</f>
        <v>Manhattan</v>
      </c>
      <c r="J442" s="17" t="str">
        <f>INDEX(Neighborhoods!$A:$C,MATCH(Places!$H442,Neighborhoods!$A:$A,0),MATCH(Places!J$1,Neighborhoods!$1:$1,0))</f>
        <v>Harlem</v>
      </c>
      <c r="K442" s="17" t="s">
        <v>11822</v>
      </c>
      <c r="L442" s="17" t="str">
        <f t="shared" si="24"/>
        <v>No</v>
      </c>
      <c r="M442" s="17">
        <v>4</v>
      </c>
      <c r="N442" s="17" t="str" cm="1">
        <f t="array" ref="N442">_xlfn.IFS(M442&lt;=2,"Small",M442&lt;=5,"Medium",M442&gt;5,"Large")</f>
        <v>Medium</v>
      </c>
      <c r="O442" s="65">
        <v>125</v>
      </c>
      <c r="P442" s="87">
        <f t="shared" si="25"/>
        <v>0.03</v>
      </c>
      <c r="Q442" s="68">
        <v>4.7</v>
      </c>
      <c r="R442" s="68" t="str" cm="1">
        <f t="array" ref="R442">_xlfn.SWITCH(ROUND(Q442,0),5,"Excellent",4,"Good",3,"Ok","Bad")</f>
        <v>Excellent</v>
      </c>
      <c r="S442" s="17">
        <v>208</v>
      </c>
      <c r="T442" s="17" t="str">
        <f t="shared" si="26"/>
        <v>No</v>
      </c>
      <c r="U442" s="82">
        <v>41400</v>
      </c>
      <c r="V442" s="82">
        <v>43910</v>
      </c>
      <c r="W442" s="17">
        <v>0</v>
      </c>
      <c r="X442" s="17" t="str">
        <f t="shared" si="27"/>
        <v>Inactive</v>
      </c>
      <c r="Y442" s="17" t="s">
        <v>15616</v>
      </c>
      <c r="Z442" s="17"/>
    </row>
    <row r="443" spans="1:26" x14ac:dyDescent="0.25">
      <c r="A443">
        <v>442</v>
      </c>
      <c r="B443" s="17" t="s">
        <v>345</v>
      </c>
      <c r="C443" s="17">
        <v>1676</v>
      </c>
      <c r="D443" s="17" t="str">
        <f>INDEX(Hosts!$A:$O,MATCH(Places!$C443,Hosts!$A:$A,0),MATCH(Places!D$1,Hosts!$1:$1,0))</f>
        <v>Within an hour</v>
      </c>
      <c r="E443" s="87">
        <f>INDEX(Hosts!$A:$O,MATCH(Places!$C443,Hosts!$A:$A,0),MATCH(Places!E$1,Hosts!$1:$1,0))</f>
        <v>1</v>
      </c>
      <c r="F443" s="87">
        <f>INDEX(Hosts!$A:$O,MATCH(Places!$C443,Hosts!$A:$A,0),MATCH(Places!F$1,Hosts!$1:$1,0))</f>
        <v>0.88</v>
      </c>
      <c r="G443" s="17" t="str">
        <f>INDEX(Hosts!$A:$O,MATCH(Places!$C443,Hosts!$A:$A,0),MATCH(Places!G$1,Hosts!$1:$1,0))</f>
        <v>Yes</v>
      </c>
      <c r="H443" s="17">
        <v>20</v>
      </c>
      <c r="I443" s="17" t="str">
        <f>INDEX(Neighborhoods!$A:$C,MATCH(Places!$H443,Neighborhoods!$A:$A,0),MATCH(Places!I$1,Neighborhoods!$1:$1,0))</f>
        <v>Manhattan</v>
      </c>
      <c r="J443" s="17" t="str">
        <f>INDEX(Neighborhoods!$A:$C,MATCH(Places!$H443,Neighborhoods!$A:$A,0),MATCH(Places!J$1,Neighborhoods!$1:$1,0))</f>
        <v>Upper West Side</v>
      </c>
      <c r="K443" s="17" t="s">
        <v>11822</v>
      </c>
      <c r="L443" s="17" t="str">
        <f t="shared" si="24"/>
        <v>No</v>
      </c>
      <c r="M443" s="17">
        <v>3</v>
      </c>
      <c r="N443" s="17" t="str" cm="1">
        <f t="array" ref="N443">_xlfn.IFS(M443&lt;=2,"Small",M443&lt;=5,"Medium",M443&gt;5,"Large")</f>
        <v>Medium</v>
      </c>
      <c r="O443" s="65">
        <v>161</v>
      </c>
      <c r="P443" s="87">
        <f t="shared" si="25"/>
        <v>0.03</v>
      </c>
      <c r="Q443" s="68">
        <v>4.88</v>
      </c>
      <c r="R443" s="68" t="str" cm="1">
        <f t="array" ref="R443">_xlfn.SWITCH(ROUND(Q443,0),5,"Excellent",4,"Good",3,"Ok","Bad")</f>
        <v>Excellent</v>
      </c>
      <c r="S443" s="17">
        <v>8</v>
      </c>
      <c r="T443" s="17" t="str">
        <f t="shared" si="26"/>
        <v>No</v>
      </c>
      <c r="U443" s="82">
        <v>41397</v>
      </c>
      <c r="V443" s="82">
        <v>43619</v>
      </c>
      <c r="W443" s="17">
        <v>351</v>
      </c>
      <c r="X443" s="17" t="str">
        <f t="shared" si="27"/>
        <v>Active</v>
      </c>
      <c r="Y443" s="17" t="s">
        <v>15615</v>
      </c>
      <c r="Z443" s="17"/>
    </row>
    <row r="444" spans="1:26" x14ac:dyDescent="0.25">
      <c r="A444">
        <v>443</v>
      </c>
      <c r="B444" s="17" t="s">
        <v>346</v>
      </c>
      <c r="C444" s="17">
        <v>1676</v>
      </c>
      <c r="D444" s="17" t="str">
        <f>INDEX(Hosts!$A:$O,MATCH(Places!$C444,Hosts!$A:$A,0),MATCH(Places!D$1,Hosts!$1:$1,0))</f>
        <v>Within an hour</v>
      </c>
      <c r="E444" s="87">
        <f>INDEX(Hosts!$A:$O,MATCH(Places!$C444,Hosts!$A:$A,0),MATCH(Places!E$1,Hosts!$1:$1,0))</f>
        <v>1</v>
      </c>
      <c r="F444" s="87">
        <f>INDEX(Hosts!$A:$O,MATCH(Places!$C444,Hosts!$A:$A,0),MATCH(Places!F$1,Hosts!$1:$1,0))</f>
        <v>0.88</v>
      </c>
      <c r="G444" s="17" t="str">
        <f>INDEX(Hosts!$A:$O,MATCH(Places!$C444,Hosts!$A:$A,0),MATCH(Places!G$1,Hosts!$1:$1,0))</f>
        <v>Yes</v>
      </c>
      <c r="H444" s="17">
        <v>20</v>
      </c>
      <c r="I444" s="17" t="str">
        <f>INDEX(Neighborhoods!$A:$C,MATCH(Places!$H444,Neighborhoods!$A:$A,0),MATCH(Places!I$1,Neighborhoods!$1:$1,0))</f>
        <v>Manhattan</v>
      </c>
      <c r="J444" s="17" t="str">
        <f>INDEX(Neighborhoods!$A:$C,MATCH(Places!$H444,Neighborhoods!$A:$A,0),MATCH(Places!J$1,Neighborhoods!$1:$1,0))</f>
        <v>Upper West Side</v>
      </c>
      <c r="K444" s="17" t="s">
        <v>11822</v>
      </c>
      <c r="L444" s="17" t="str">
        <f t="shared" si="24"/>
        <v>No</v>
      </c>
      <c r="M444" s="17">
        <v>3</v>
      </c>
      <c r="N444" s="17" t="str" cm="1">
        <f t="array" ref="N444">_xlfn.IFS(M444&lt;=2,"Small",M444&lt;=5,"Medium",M444&gt;5,"Large")</f>
        <v>Medium</v>
      </c>
      <c r="O444" s="65">
        <v>105</v>
      </c>
      <c r="P444" s="87">
        <f t="shared" si="25"/>
        <v>0.03</v>
      </c>
      <c r="Q444" s="68">
        <v>5</v>
      </c>
      <c r="R444" s="68" t="str" cm="1">
        <f t="array" ref="R444">_xlfn.SWITCH(ROUND(Q444,0),5,"Excellent",4,"Good",3,"Ok","Bad")</f>
        <v>Excellent</v>
      </c>
      <c r="S444" s="17">
        <v>15</v>
      </c>
      <c r="T444" s="17" t="str">
        <f t="shared" si="26"/>
        <v>No</v>
      </c>
      <c r="U444" s="82">
        <v>41745</v>
      </c>
      <c r="V444" s="82">
        <v>44042</v>
      </c>
      <c r="W444" s="17">
        <v>365</v>
      </c>
      <c r="X444" s="17" t="str">
        <f t="shared" si="27"/>
        <v>Active</v>
      </c>
      <c r="Y444" s="17" t="s">
        <v>15615</v>
      </c>
      <c r="Z444" s="17"/>
    </row>
    <row r="445" spans="1:26" x14ac:dyDescent="0.25">
      <c r="A445">
        <v>444</v>
      </c>
      <c r="B445" s="17" t="s">
        <v>347</v>
      </c>
      <c r="C445" s="17">
        <v>1676</v>
      </c>
      <c r="D445" s="17" t="str">
        <f>INDEX(Hosts!$A:$O,MATCH(Places!$C445,Hosts!$A:$A,0),MATCH(Places!D$1,Hosts!$1:$1,0))</f>
        <v>Within an hour</v>
      </c>
      <c r="E445" s="87">
        <f>INDEX(Hosts!$A:$O,MATCH(Places!$C445,Hosts!$A:$A,0),MATCH(Places!E$1,Hosts!$1:$1,0))</f>
        <v>1</v>
      </c>
      <c r="F445" s="87">
        <f>INDEX(Hosts!$A:$O,MATCH(Places!$C445,Hosts!$A:$A,0),MATCH(Places!F$1,Hosts!$1:$1,0))</f>
        <v>0.88</v>
      </c>
      <c r="G445" s="17" t="str">
        <f>INDEX(Hosts!$A:$O,MATCH(Places!$C445,Hosts!$A:$A,0),MATCH(Places!G$1,Hosts!$1:$1,0))</f>
        <v>Yes</v>
      </c>
      <c r="H445" s="17">
        <v>20</v>
      </c>
      <c r="I445" s="17" t="str">
        <f>INDEX(Neighborhoods!$A:$C,MATCH(Places!$H445,Neighborhoods!$A:$A,0),MATCH(Places!I$1,Neighborhoods!$1:$1,0))</f>
        <v>Manhattan</v>
      </c>
      <c r="J445" s="17" t="str">
        <f>INDEX(Neighborhoods!$A:$C,MATCH(Places!$H445,Neighborhoods!$A:$A,0),MATCH(Places!J$1,Neighborhoods!$1:$1,0))</f>
        <v>Upper West Side</v>
      </c>
      <c r="K445" s="17" t="s">
        <v>11822</v>
      </c>
      <c r="L445" s="17" t="str">
        <f t="shared" si="24"/>
        <v>No</v>
      </c>
      <c r="M445" s="17">
        <v>3</v>
      </c>
      <c r="N445" s="17" t="str" cm="1">
        <f t="array" ref="N445">_xlfn.IFS(M445&lt;=2,"Small",M445&lt;=5,"Medium",M445&gt;5,"Large")</f>
        <v>Medium</v>
      </c>
      <c r="O445" s="65">
        <v>99</v>
      </c>
      <c r="P445" s="87">
        <f t="shared" si="25"/>
        <v>0.03</v>
      </c>
      <c r="Q445" s="68">
        <v>4.83</v>
      </c>
      <c r="R445" s="68" t="str" cm="1">
        <f t="array" ref="R445">_xlfn.SWITCH(ROUND(Q445,0),5,"Excellent",4,"Good",3,"Ok","Bad")</f>
        <v>Excellent</v>
      </c>
      <c r="S445" s="17">
        <v>6</v>
      </c>
      <c r="T445" s="17" t="str">
        <f t="shared" si="26"/>
        <v>No</v>
      </c>
      <c r="U445" s="82">
        <v>42225</v>
      </c>
      <c r="V445" s="82">
        <v>43800</v>
      </c>
      <c r="W445" s="17">
        <v>365</v>
      </c>
      <c r="X445" s="17" t="str">
        <f t="shared" si="27"/>
        <v>Active</v>
      </c>
      <c r="Y445" s="17" t="s">
        <v>15615</v>
      </c>
      <c r="Z445" s="17"/>
    </row>
    <row r="446" spans="1:26" x14ac:dyDescent="0.25">
      <c r="A446">
        <v>445</v>
      </c>
      <c r="B446" s="17" t="s">
        <v>348</v>
      </c>
      <c r="C446" s="17">
        <v>1033</v>
      </c>
      <c r="D446" s="17" t="str">
        <f>INDEX(Hosts!$A:$O,MATCH(Places!$C446,Hosts!$A:$A,0),MATCH(Places!D$1,Hosts!$1:$1,0))</f>
        <v>Within an hour</v>
      </c>
      <c r="E446" s="87">
        <f>INDEX(Hosts!$A:$O,MATCH(Places!$C446,Hosts!$A:$A,0),MATCH(Places!E$1,Hosts!$1:$1,0))</f>
        <v>1</v>
      </c>
      <c r="F446" s="87">
        <f>INDEX(Hosts!$A:$O,MATCH(Places!$C446,Hosts!$A:$A,0),MATCH(Places!F$1,Hosts!$1:$1,0))</f>
        <v>1</v>
      </c>
      <c r="G446" s="17" t="str">
        <f>INDEX(Hosts!$A:$O,MATCH(Places!$C446,Hosts!$A:$A,0),MATCH(Places!G$1,Hosts!$1:$1,0))</f>
        <v>Yes</v>
      </c>
      <c r="H446" s="17">
        <v>7</v>
      </c>
      <c r="I446" s="17" t="str">
        <f>INDEX(Neighborhoods!$A:$C,MATCH(Places!$H446,Neighborhoods!$A:$A,0),MATCH(Places!I$1,Neighborhoods!$1:$1,0))</f>
        <v>Brooklyn</v>
      </c>
      <c r="J446" s="17" t="str">
        <f>INDEX(Neighborhoods!$A:$C,MATCH(Places!$H446,Neighborhoods!$A:$A,0),MATCH(Places!J$1,Neighborhoods!$1:$1,0))</f>
        <v>Bedford-Stuyvesant</v>
      </c>
      <c r="K446" s="17" t="s">
        <v>11822</v>
      </c>
      <c r="L446" s="17" t="str">
        <f t="shared" si="24"/>
        <v>No</v>
      </c>
      <c r="M446" s="17">
        <v>4</v>
      </c>
      <c r="N446" s="17" t="str" cm="1">
        <f t="array" ref="N446">_xlfn.IFS(M446&lt;=2,"Small",M446&lt;=5,"Medium",M446&gt;5,"Large")</f>
        <v>Medium</v>
      </c>
      <c r="O446" s="65">
        <v>145</v>
      </c>
      <c r="P446" s="87">
        <f t="shared" si="25"/>
        <v>0.03</v>
      </c>
      <c r="Q446" s="68">
        <v>4.9000000000000004</v>
      </c>
      <c r="R446" s="68" t="str" cm="1">
        <f t="array" ref="R446">_xlfn.SWITCH(ROUND(Q446,0),5,"Excellent",4,"Good",3,"Ok","Bad")</f>
        <v>Excellent</v>
      </c>
      <c r="S446" s="17">
        <v>218</v>
      </c>
      <c r="T446" s="17" t="str">
        <f t="shared" si="26"/>
        <v>Yes</v>
      </c>
      <c r="U446" s="82">
        <v>41366</v>
      </c>
      <c r="V446" s="82">
        <v>43905</v>
      </c>
      <c r="W446" s="17">
        <v>353</v>
      </c>
      <c r="X446" s="17" t="str">
        <f t="shared" si="27"/>
        <v>Active</v>
      </c>
      <c r="Y446" s="17" t="s">
        <v>15615</v>
      </c>
      <c r="Z446" s="17"/>
    </row>
    <row r="447" spans="1:26" x14ac:dyDescent="0.25">
      <c r="A447">
        <v>446</v>
      </c>
      <c r="B447" s="17" t="s">
        <v>15254</v>
      </c>
      <c r="C447" s="17">
        <v>558</v>
      </c>
      <c r="D447" s="17" t="str">
        <f>INDEX(Hosts!$A:$O,MATCH(Places!$C447,Hosts!$A:$A,0),MATCH(Places!D$1,Hosts!$1:$1,0))</f>
        <v>Within a few hours</v>
      </c>
      <c r="E447" s="87">
        <f>INDEX(Hosts!$A:$O,MATCH(Places!$C447,Hosts!$A:$A,0),MATCH(Places!E$1,Hosts!$1:$1,0))</f>
        <v>1</v>
      </c>
      <c r="F447" s="87">
        <f>INDEX(Hosts!$A:$O,MATCH(Places!$C447,Hosts!$A:$A,0),MATCH(Places!F$1,Hosts!$1:$1,0))</f>
        <v>0.46</v>
      </c>
      <c r="G447" s="17" t="str">
        <f>INDEX(Hosts!$A:$O,MATCH(Places!$C447,Hosts!$A:$A,0),MATCH(Places!G$1,Hosts!$1:$1,0))</f>
        <v>Yes</v>
      </c>
      <c r="H447" s="17">
        <v>12</v>
      </c>
      <c r="I447" s="17" t="str">
        <f>INDEX(Neighborhoods!$A:$C,MATCH(Places!$H447,Neighborhoods!$A:$A,0),MATCH(Places!I$1,Neighborhoods!$1:$1,0))</f>
        <v>Brooklyn</v>
      </c>
      <c r="J447" s="17" t="str">
        <f>INDEX(Neighborhoods!$A:$C,MATCH(Places!$H447,Neighborhoods!$A:$A,0),MATCH(Places!J$1,Neighborhoods!$1:$1,0))</f>
        <v>Williamsburg</v>
      </c>
      <c r="K447" s="17" t="s">
        <v>11822</v>
      </c>
      <c r="L447" s="17" t="str">
        <f t="shared" si="24"/>
        <v>No</v>
      </c>
      <c r="M447" s="17">
        <v>2</v>
      </c>
      <c r="N447" s="17" t="str" cm="1">
        <f t="array" ref="N447">_xlfn.IFS(M447&lt;=2,"Small",M447&lt;=5,"Medium",M447&gt;5,"Large")</f>
        <v>Small</v>
      </c>
      <c r="O447" s="65">
        <v>120</v>
      </c>
      <c r="P447" s="87">
        <f t="shared" si="25"/>
        <v>0.03</v>
      </c>
      <c r="Q447" s="68">
        <v>4.6399999999999997</v>
      </c>
      <c r="R447" s="68" t="str" cm="1">
        <f t="array" ref="R447">_xlfn.SWITCH(ROUND(Q447,0),5,"Excellent",4,"Good",3,"Ok","Bad")</f>
        <v>Excellent</v>
      </c>
      <c r="S447" s="17">
        <v>11</v>
      </c>
      <c r="T447" s="17" t="str">
        <f t="shared" si="26"/>
        <v>No</v>
      </c>
      <c r="U447" s="82">
        <v>41461</v>
      </c>
      <c r="V447" s="82">
        <v>43836</v>
      </c>
      <c r="W447" s="17">
        <v>211</v>
      </c>
      <c r="X447" s="17" t="str">
        <f t="shared" si="27"/>
        <v>Active</v>
      </c>
      <c r="Y447" s="17" t="s">
        <v>15615</v>
      </c>
      <c r="Z447" s="17"/>
    </row>
    <row r="448" spans="1:26" x14ac:dyDescent="0.25">
      <c r="A448">
        <v>447</v>
      </c>
      <c r="B448" s="17" t="s">
        <v>349</v>
      </c>
      <c r="C448" s="17">
        <v>1043</v>
      </c>
      <c r="D448" s="17" t="str">
        <f>INDEX(Hosts!$A:$O,MATCH(Places!$C448,Hosts!$A:$A,0),MATCH(Places!D$1,Hosts!$1:$1,0))</f>
        <v>Within a few hours</v>
      </c>
      <c r="E448" s="87">
        <f>INDEX(Hosts!$A:$O,MATCH(Places!$C448,Hosts!$A:$A,0),MATCH(Places!E$1,Hosts!$1:$1,0))</f>
        <v>0.75</v>
      </c>
      <c r="F448" s="87">
        <f>INDEX(Hosts!$A:$O,MATCH(Places!$C448,Hosts!$A:$A,0),MATCH(Places!F$1,Hosts!$1:$1,0))</f>
        <v>0.44</v>
      </c>
      <c r="G448" s="17" t="str">
        <f>INDEX(Hosts!$A:$O,MATCH(Places!$C448,Hosts!$A:$A,0),MATCH(Places!G$1,Hosts!$1:$1,0))</f>
        <v>No</v>
      </c>
      <c r="H448" s="17">
        <v>12</v>
      </c>
      <c r="I448" s="17" t="str">
        <f>INDEX(Neighborhoods!$A:$C,MATCH(Places!$H448,Neighborhoods!$A:$A,0),MATCH(Places!I$1,Neighborhoods!$1:$1,0))</f>
        <v>Brooklyn</v>
      </c>
      <c r="J448" s="17" t="str">
        <f>INDEX(Neighborhoods!$A:$C,MATCH(Places!$H448,Neighborhoods!$A:$A,0),MATCH(Places!J$1,Neighborhoods!$1:$1,0))</f>
        <v>Williamsburg</v>
      </c>
      <c r="K448" s="17" t="s">
        <v>1</v>
      </c>
      <c r="L448" s="17" t="str">
        <f t="shared" si="24"/>
        <v>Yes</v>
      </c>
      <c r="M448" s="17">
        <v>4</v>
      </c>
      <c r="N448" s="17" t="str" cm="1">
        <f t="array" ref="N448">_xlfn.IFS(M448&lt;=2,"Small",M448&lt;=5,"Medium",M448&gt;5,"Large")</f>
        <v>Medium</v>
      </c>
      <c r="O448" s="65">
        <v>70</v>
      </c>
      <c r="P448" s="87">
        <f t="shared" si="25"/>
        <v>0.03</v>
      </c>
      <c r="Q448" s="68">
        <v>4.25</v>
      </c>
      <c r="R448" s="68" t="str" cm="1">
        <f t="array" ref="R448">_xlfn.SWITCH(ROUND(Q448,0),5,"Excellent",4,"Good",3,"Ok","Bad")</f>
        <v>Good</v>
      </c>
      <c r="S448" s="17">
        <v>16</v>
      </c>
      <c r="T448" s="17" t="str">
        <f t="shared" si="26"/>
        <v>No</v>
      </c>
      <c r="U448" s="82">
        <v>41394</v>
      </c>
      <c r="V448" s="82">
        <v>43831</v>
      </c>
      <c r="W448" s="17">
        <v>365</v>
      </c>
      <c r="X448" s="17" t="str">
        <f t="shared" si="27"/>
        <v>Active</v>
      </c>
      <c r="Y448" s="17" t="s">
        <v>15615</v>
      </c>
      <c r="Z448" s="17"/>
    </row>
    <row r="449" spans="1:26" x14ac:dyDescent="0.25">
      <c r="A449">
        <v>448</v>
      </c>
      <c r="B449" s="17" t="s">
        <v>14669</v>
      </c>
      <c r="C449" s="17">
        <v>873</v>
      </c>
      <c r="D449" s="17" t="str">
        <f>INDEX(Hosts!$A:$O,MATCH(Places!$C449,Hosts!$A:$A,0),MATCH(Places!D$1,Hosts!$1:$1,0))</f>
        <v>Within a day</v>
      </c>
      <c r="E449" s="87">
        <f>INDEX(Hosts!$A:$O,MATCH(Places!$C449,Hosts!$A:$A,0),MATCH(Places!E$1,Hosts!$1:$1,0))</f>
        <v>1</v>
      </c>
      <c r="F449" s="87">
        <f>INDEX(Hosts!$A:$O,MATCH(Places!$C449,Hosts!$A:$A,0),MATCH(Places!F$1,Hosts!$1:$1,0))</f>
        <v>0.98</v>
      </c>
      <c r="G449" s="17" t="str">
        <f>INDEX(Hosts!$A:$O,MATCH(Places!$C449,Hosts!$A:$A,0),MATCH(Places!G$1,Hosts!$1:$1,0))</f>
        <v>Yes</v>
      </c>
      <c r="H449" s="17">
        <v>21</v>
      </c>
      <c r="I449" s="17" t="str">
        <f>INDEX(Neighborhoods!$A:$C,MATCH(Places!$H449,Neighborhoods!$A:$A,0),MATCH(Places!I$1,Neighborhoods!$1:$1,0))</f>
        <v>Queens</v>
      </c>
      <c r="J449" s="17" t="str">
        <f>INDEX(Neighborhoods!$A:$C,MATCH(Places!$H449,Neighborhoods!$A:$A,0),MATCH(Places!J$1,Neighborhoods!$1:$1,0))</f>
        <v>Astoria</v>
      </c>
      <c r="K449" s="17" t="s">
        <v>11822</v>
      </c>
      <c r="L449" s="17" t="str">
        <f t="shared" si="24"/>
        <v>No</v>
      </c>
      <c r="M449" s="17">
        <v>2</v>
      </c>
      <c r="N449" s="17" t="str" cm="1">
        <f t="array" ref="N449">_xlfn.IFS(M449&lt;=2,"Small",M449&lt;=5,"Medium",M449&gt;5,"Large")</f>
        <v>Small</v>
      </c>
      <c r="O449" s="65">
        <v>190</v>
      </c>
      <c r="P449" s="87">
        <f t="shared" si="25"/>
        <v>0.03</v>
      </c>
      <c r="Q449" s="68">
        <v>4.91</v>
      </c>
      <c r="R449" s="68" t="str" cm="1">
        <f t="array" ref="R449">_xlfn.SWITCH(ROUND(Q449,0),5,"Excellent",4,"Good",3,"Ok","Bad")</f>
        <v>Excellent</v>
      </c>
      <c r="S449" s="17">
        <v>79</v>
      </c>
      <c r="T449" s="17" t="str">
        <f t="shared" si="26"/>
        <v>No</v>
      </c>
      <c r="U449" s="82">
        <v>41400</v>
      </c>
      <c r="V449" s="82">
        <v>43829</v>
      </c>
      <c r="W449" s="17">
        <v>330</v>
      </c>
      <c r="X449" s="17" t="str">
        <f t="shared" si="27"/>
        <v>Active</v>
      </c>
      <c r="Y449" s="17" t="s">
        <v>15615</v>
      </c>
      <c r="Z449" s="17"/>
    </row>
    <row r="450" spans="1:26" x14ac:dyDescent="0.25">
      <c r="A450">
        <v>449</v>
      </c>
      <c r="B450" s="17" t="s">
        <v>350</v>
      </c>
      <c r="C450" s="17">
        <v>1049</v>
      </c>
      <c r="D450" s="17" t="str">
        <f>INDEX(Hosts!$A:$O,MATCH(Places!$C450,Hosts!$A:$A,0),MATCH(Places!D$1,Hosts!$1:$1,0))</f>
        <v>Within an hour</v>
      </c>
      <c r="E450" s="87">
        <f>INDEX(Hosts!$A:$O,MATCH(Places!$C450,Hosts!$A:$A,0),MATCH(Places!E$1,Hosts!$1:$1,0))</f>
        <v>1</v>
      </c>
      <c r="F450" s="87">
        <f>INDEX(Hosts!$A:$O,MATCH(Places!$C450,Hosts!$A:$A,0),MATCH(Places!F$1,Hosts!$1:$1,0))</f>
        <v>0.7</v>
      </c>
      <c r="G450" s="17" t="str">
        <f>INDEX(Hosts!$A:$O,MATCH(Places!$C450,Hosts!$A:$A,0),MATCH(Places!G$1,Hosts!$1:$1,0))</f>
        <v>Yes</v>
      </c>
      <c r="H450" s="17">
        <v>11</v>
      </c>
      <c r="I450" s="17" t="str">
        <f>INDEX(Neighborhoods!$A:$C,MATCH(Places!$H450,Neighborhoods!$A:$A,0),MATCH(Places!I$1,Neighborhoods!$1:$1,0))</f>
        <v>Brooklyn</v>
      </c>
      <c r="J450" s="17" t="str">
        <f>INDEX(Neighborhoods!$A:$C,MATCH(Places!$H450,Neighborhoods!$A:$A,0),MATCH(Places!J$1,Neighborhoods!$1:$1,0))</f>
        <v>Greenpoint</v>
      </c>
      <c r="K450" s="17" t="s">
        <v>11822</v>
      </c>
      <c r="L450" s="17" t="str">
        <f t="shared" ref="L450:L513" si="28">IF(OR(K450="Private room",K450="Shared room"),"Yes","No")</f>
        <v>No</v>
      </c>
      <c r="M450" s="17">
        <v>4</v>
      </c>
      <c r="N450" s="17" t="str" cm="1">
        <f t="array" ref="N450">_xlfn.IFS(M450&lt;=2,"Small",M450&lt;=5,"Medium",M450&gt;5,"Large")</f>
        <v>Medium</v>
      </c>
      <c r="O450" s="65">
        <v>192</v>
      </c>
      <c r="P450" s="87">
        <f t="shared" ref="P450:P513" si="29">VLOOKUP(O450,$AB$1:$AC$5,2)</f>
        <v>0.03</v>
      </c>
      <c r="Q450" s="68">
        <v>4.92</v>
      </c>
      <c r="R450" s="68" t="str" cm="1">
        <f t="array" ref="R450">_xlfn.SWITCH(ROUND(Q450,0),5,"Excellent",4,"Good",3,"Ok","Bad")</f>
        <v>Excellent</v>
      </c>
      <c r="S450" s="17">
        <v>73</v>
      </c>
      <c r="T450" s="17" t="str">
        <f t="shared" ref="T450:T513" si="30">IF(AND(Q450&gt;=4.8,S450&gt;100),"Yes","No")</f>
        <v>No</v>
      </c>
      <c r="U450" s="82">
        <v>41386</v>
      </c>
      <c r="V450" s="82">
        <v>43788</v>
      </c>
      <c r="W450" s="17">
        <v>313</v>
      </c>
      <c r="X450" s="17" t="str">
        <f t="shared" ref="X450:X513" si="31">IF(W450&lt;&gt;0,"Active","Inactive")</f>
        <v>Active</v>
      </c>
      <c r="Y450" s="17" t="s">
        <v>15615</v>
      </c>
      <c r="Z450" s="17"/>
    </row>
    <row r="451" spans="1:26" x14ac:dyDescent="0.25">
      <c r="A451">
        <v>450</v>
      </c>
      <c r="B451" s="17" t="s">
        <v>13394</v>
      </c>
      <c r="C451" s="17">
        <v>1050</v>
      </c>
      <c r="D451" s="17" t="str">
        <f>INDEX(Hosts!$A:$O,MATCH(Places!$C451,Hosts!$A:$A,0),MATCH(Places!D$1,Hosts!$1:$1,0))</f>
        <v>Within an hour</v>
      </c>
      <c r="E451" s="87">
        <f>INDEX(Hosts!$A:$O,MATCH(Places!$C451,Hosts!$A:$A,0),MATCH(Places!E$1,Hosts!$1:$1,0))</f>
        <v>1</v>
      </c>
      <c r="F451" s="87">
        <f>INDEX(Hosts!$A:$O,MATCH(Places!$C451,Hosts!$A:$A,0),MATCH(Places!F$1,Hosts!$1:$1,0))</f>
        <v>1</v>
      </c>
      <c r="G451" s="17" t="str">
        <f>INDEX(Hosts!$A:$O,MATCH(Places!$C451,Hosts!$A:$A,0),MATCH(Places!G$1,Hosts!$1:$1,0))</f>
        <v>Yes</v>
      </c>
      <c r="H451" s="17">
        <v>19</v>
      </c>
      <c r="I451" s="17" t="str">
        <f>INDEX(Neighborhoods!$A:$C,MATCH(Places!$H451,Neighborhoods!$A:$A,0),MATCH(Places!I$1,Neighborhoods!$1:$1,0))</f>
        <v>Manhattan</v>
      </c>
      <c r="J451" s="17" t="str">
        <f>INDEX(Neighborhoods!$A:$C,MATCH(Places!$H451,Neighborhoods!$A:$A,0),MATCH(Places!J$1,Neighborhoods!$1:$1,0))</f>
        <v>Upper East Side</v>
      </c>
      <c r="K451" s="17" t="s">
        <v>11822</v>
      </c>
      <c r="L451" s="17" t="str">
        <f t="shared" si="28"/>
        <v>No</v>
      </c>
      <c r="M451" s="17">
        <v>2</v>
      </c>
      <c r="N451" s="17" t="str" cm="1">
        <f t="array" ref="N451">_xlfn.IFS(M451&lt;=2,"Small",M451&lt;=5,"Medium",M451&gt;5,"Large")</f>
        <v>Small</v>
      </c>
      <c r="O451" s="65">
        <v>99</v>
      </c>
      <c r="P451" s="87">
        <f t="shared" si="29"/>
        <v>0.03</v>
      </c>
      <c r="Q451" s="68">
        <v>5</v>
      </c>
      <c r="R451" s="68" t="str" cm="1">
        <f t="array" ref="R451">_xlfn.SWITCH(ROUND(Q451,0),5,"Excellent",4,"Good",3,"Ok","Bad")</f>
        <v>Excellent</v>
      </c>
      <c r="S451" s="17">
        <v>53</v>
      </c>
      <c r="T451" s="17" t="str">
        <f t="shared" si="30"/>
        <v>No</v>
      </c>
      <c r="U451" s="82">
        <v>41503</v>
      </c>
      <c r="V451" s="82">
        <v>43686</v>
      </c>
      <c r="W451" s="17">
        <v>44</v>
      </c>
      <c r="X451" s="17" t="str">
        <f t="shared" si="31"/>
        <v>Active</v>
      </c>
      <c r="Y451" s="17" t="s">
        <v>15615</v>
      </c>
      <c r="Z451" s="17"/>
    </row>
    <row r="452" spans="1:26" x14ac:dyDescent="0.25">
      <c r="A452">
        <v>451</v>
      </c>
      <c r="B452" s="17" t="s">
        <v>351</v>
      </c>
      <c r="C452" s="17">
        <v>569</v>
      </c>
      <c r="D452" s="17" t="str">
        <f>INDEX(Hosts!$A:$O,MATCH(Places!$C452,Hosts!$A:$A,0),MATCH(Places!D$1,Hosts!$1:$1,0))</f>
        <v>Within an hour</v>
      </c>
      <c r="E452" s="87">
        <f>INDEX(Hosts!$A:$O,MATCH(Places!$C452,Hosts!$A:$A,0),MATCH(Places!E$1,Hosts!$1:$1,0))</f>
        <v>1</v>
      </c>
      <c r="F452" s="87">
        <f>INDEX(Hosts!$A:$O,MATCH(Places!$C452,Hosts!$A:$A,0),MATCH(Places!F$1,Hosts!$1:$1,0))</f>
        <v>0.91</v>
      </c>
      <c r="G452" s="17" t="str">
        <f>INDEX(Hosts!$A:$O,MATCH(Places!$C452,Hosts!$A:$A,0),MATCH(Places!G$1,Hosts!$1:$1,0))</f>
        <v>Yes</v>
      </c>
      <c r="H452" s="17">
        <v>8</v>
      </c>
      <c r="I452" s="17" t="str">
        <f>INDEX(Neighborhoods!$A:$C,MATCH(Places!$H452,Neighborhoods!$A:$A,0),MATCH(Places!I$1,Neighborhoods!$1:$1,0))</f>
        <v>Brooklyn</v>
      </c>
      <c r="J452" s="17" t="str">
        <f>INDEX(Neighborhoods!$A:$C,MATCH(Places!$H452,Neighborhoods!$A:$A,0),MATCH(Places!J$1,Neighborhoods!$1:$1,0))</f>
        <v>Bushwick</v>
      </c>
      <c r="K452" s="17" t="s">
        <v>1</v>
      </c>
      <c r="L452" s="17" t="str">
        <f t="shared" si="28"/>
        <v>Yes</v>
      </c>
      <c r="M452" s="17">
        <v>1</v>
      </c>
      <c r="N452" s="17" t="str" cm="1">
        <f t="array" ref="N452">_xlfn.IFS(M452&lt;=2,"Small",M452&lt;=5,"Medium",M452&gt;5,"Large")</f>
        <v>Small</v>
      </c>
      <c r="O452" s="65">
        <v>45</v>
      </c>
      <c r="P452" s="87">
        <f t="shared" si="29"/>
        <v>0.03</v>
      </c>
      <c r="Q452" s="68">
        <v>4.92</v>
      </c>
      <c r="R452" s="68" t="str" cm="1">
        <f t="array" ref="R452">_xlfn.SWITCH(ROUND(Q452,0),5,"Excellent",4,"Good",3,"Ok","Bad")</f>
        <v>Excellent</v>
      </c>
      <c r="S452" s="17">
        <v>71</v>
      </c>
      <c r="T452" s="17" t="str">
        <f t="shared" si="30"/>
        <v>No</v>
      </c>
      <c r="U452" s="82">
        <v>41397</v>
      </c>
      <c r="V452" s="82">
        <v>43904</v>
      </c>
      <c r="W452" s="17">
        <v>365</v>
      </c>
      <c r="X452" s="17" t="str">
        <f t="shared" si="31"/>
        <v>Active</v>
      </c>
      <c r="Y452" s="17" t="s">
        <v>15615</v>
      </c>
      <c r="Z452" s="17"/>
    </row>
    <row r="453" spans="1:26" x14ac:dyDescent="0.25">
      <c r="A453">
        <v>452</v>
      </c>
      <c r="B453" s="17" t="s">
        <v>352</v>
      </c>
      <c r="C453" s="17">
        <v>131</v>
      </c>
      <c r="D453" s="17" t="str">
        <f>INDEX(Hosts!$A:$O,MATCH(Places!$C453,Hosts!$A:$A,0),MATCH(Places!D$1,Hosts!$1:$1,0))</f>
        <v>Within an hour</v>
      </c>
      <c r="E453" s="87">
        <f>INDEX(Hosts!$A:$O,MATCH(Places!$C453,Hosts!$A:$A,0),MATCH(Places!E$1,Hosts!$1:$1,0))</f>
        <v>1</v>
      </c>
      <c r="F453" s="87">
        <f>INDEX(Hosts!$A:$O,MATCH(Places!$C453,Hosts!$A:$A,0),MATCH(Places!F$1,Hosts!$1:$1,0))</f>
        <v>0.89</v>
      </c>
      <c r="G453" s="17" t="str">
        <f>INDEX(Hosts!$A:$O,MATCH(Places!$C453,Hosts!$A:$A,0),MATCH(Places!G$1,Hosts!$1:$1,0))</f>
        <v>Yes</v>
      </c>
      <c r="H453" s="17">
        <v>12</v>
      </c>
      <c r="I453" s="17" t="str">
        <f>INDEX(Neighborhoods!$A:$C,MATCH(Places!$H453,Neighborhoods!$A:$A,0),MATCH(Places!I$1,Neighborhoods!$1:$1,0))</f>
        <v>Brooklyn</v>
      </c>
      <c r="J453" s="17" t="str">
        <f>INDEX(Neighborhoods!$A:$C,MATCH(Places!$H453,Neighborhoods!$A:$A,0),MATCH(Places!J$1,Neighborhoods!$1:$1,0))</f>
        <v>Williamsburg</v>
      </c>
      <c r="K453" s="17" t="s">
        <v>11822</v>
      </c>
      <c r="L453" s="17" t="str">
        <f t="shared" si="28"/>
        <v>No</v>
      </c>
      <c r="M453" s="17">
        <v>7</v>
      </c>
      <c r="N453" s="17" t="str" cm="1">
        <f t="array" ref="N453">_xlfn.IFS(M453&lt;=2,"Small",M453&lt;=5,"Medium",M453&gt;5,"Large")</f>
        <v>Large</v>
      </c>
      <c r="O453" s="65">
        <v>174</v>
      </c>
      <c r="P453" s="87">
        <f t="shared" si="29"/>
        <v>0.03</v>
      </c>
      <c r="Q453" s="68">
        <v>4.8099999999999996</v>
      </c>
      <c r="R453" s="68" t="str" cm="1">
        <f t="array" ref="R453">_xlfn.SWITCH(ROUND(Q453,0),5,"Excellent",4,"Good",3,"Ok","Bad")</f>
        <v>Excellent</v>
      </c>
      <c r="S453" s="17">
        <v>58</v>
      </c>
      <c r="T453" s="17" t="str">
        <f t="shared" si="30"/>
        <v>No</v>
      </c>
      <c r="U453" s="82">
        <v>41648</v>
      </c>
      <c r="V453" s="82">
        <v>43971</v>
      </c>
      <c r="W453" s="17">
        <v>14</v>
      </c>
      <c r="X453" s="17" t="str">
        <f t="shared" si="31"/>
        <v>Active</v>
      </c>
      <c r="Y453" s="17" t="s">
        <v>15615</v>
      </c>
      <c r="Z453" s="17"/>
    </row>
    <row r="454" spans="1:26" x14ac:dyDescent="0.25">
      <c r="A454">
        <v>453</v>
      </c>
      <c r="B454" s="17" t="s">
        <v>14341</v>
      </c>
      <c r="C454" s="17">
        <v>424</v>
      </c>
      <c r="D454" s="17" t="str">
        <f>INDEX(Hosts!$A:$O,MATCH(Places!$C454,Hosts!$A:$A,0),MATCH(Places!D$1,Hosts!$1:$1,0))</f>
        <v>Within a few hours</v>
      </c>
      <c r="E454" s="87">
        <f>INDEX(Hosts!$A:$O,MATCH(Places!$C454,Hosts!$A:$A,0),MATCH(Places!E$1,Hosts!$1:$1,0))</f>
        <v>1</v>
      </c>
      <c r="F454" s="87">
        <f>INDEX(Hosts!$A:$O,MATCH(Places!$C454,Hosts!$A:$A,0),MATCH(Places!F$1,Hosts!$1:$1,0))</f>
        <v>0.83</v>
      </c>
      <c r="G454" s="17" t="str">
        <f>INDEX(Hosts!$A:$O,MATCH(Places!$C454,Hosts!$A:$A,0),MATCH(Places!G$1,Hosts!$1:$1,0))</f>
        <v>No</v>
      </c>
      <c r="H454" s="17">
        <v>9</v>
      </c>
      <c r="I454" s="17" t="str">
        <f>INDEX(Neighborhoods!$A:$C,MATCH(Places!$H454,Neighborhoods!$A:$A,0),MATCH(Places!I$1,Neighborhoods!$1:$1,0))</f>
        <v>Brooklyn</v>
      </c>
      <c r="J454" s="17" t="str">
        <f>INDEX(Neighborhoods!$A:$C,MATCH(Places!$H454,Neighborhoods!$A:$A,0),MATCH(Places!J$1,Neighborhoods!$1:$1,0))</f>
        <v>Crown Heights</v>
      </c>
      <c r="K454" s="17" t="s">
        <v>1</v>
      </c>
      <c r="L454" s="17" t="str">
        <f t="shared" si="28"/>
        <v>Yes</v>
      </c>
      <c r="M454" s="17">
        <v>1</v>
      </c>
      <c r="N454" s="17" t="str" cm="1">
        <f t="array" ref="N454">_xlfn.IFS(M454&lt;=2,"Small",M454&lt;=5,"Medium",M454&gt;5,"Large")</f>
        <v>Small</v>
      </c>
      <c r="O454" s="65">
        <v>40</v>
      </c>
      <c r="P454" s="87">
        <f t="shared" si="29"/>
        <v>0.03</v>
      </c>
      <c r="Q454" s="68">
        <v>4.92</v>
      </c>
      <c r="R454" s="68" t="str" cm="1">
        <f t="array" ref="R454">_xlfn.SWITCH(ROUND(Q454,0),5,"Excellent",4,"Good",3,"Ok","Bad")</f>
        <v>Excellent</v>
      </c>
      <c r="S454" s="17">
        <v>12</v>
      </c>
      <c r="T454" s="17" t="str">
        <f t="shared" si="30"/>
        <v>No</v>
      </c>
      <c r="U454" s="82">
        <v>43534</v>
      </c>
      <c r="V454" s="82">
        <v>43890</v>
      </c>
      <c r="W454" s="17">
        <v>350</v>
      </c>
      <c r="X454" s="17" t="str">
        <f t="shared" si="31"/>
        <v>Active</v>
      </c>
      <c r="Y454" s="17" t="s">
        <v>15615</v>
      </c>
      <c r="Z454" s="17"/>
    </row>
    <row r="455" spans="1:26" x14ac:dyDescent="0.25">
      <c r="A455">
        <v>454</v>
      </c>
      <c r="B455" s="17" t="s">
        <v>353</v>
      </c>
      <c r="C455" s="17">
        <v>774</v>
      </c>
      <c r="D455" s="17" t="str">
        <f>INDEX(Hosts!$A:$O,MATCH(Places!$C455,Hosts!$A:$A,0),MATCH(Places!D$1,Hosts!$1:$1,0))</f>
        <v>Within an hour</v>
      </c>
      <c r="E455" s="87">
        <f>INDEX(Hosts!$A:$O,MATCH(Places!$C455,Hosts!$A:$A,0),MATCH(Places!E$1,Hosts!$1:$1,0))</f>
        <v>1</v>
      </c>
      <c r="F455" s="87">
        <f>INDEX(Hosts!$A:$O,MATCH(Places!$C455,Hosts!$A:$A,0),MATCH(Places!F$1,Hosts!$1:$1,0))</f>
        <v>0.79</v>
      </c>
      <c r="G455" s="17" t="str">
        <f>INDEX(Hosts!$A:$O,MATCH(Places!$C455,Hosts!$A:$A,0),MATCH(Places!G$1,Hosts!$1:$1,0))</f>
        <v>Yes</v>
      </c>
      <c r="H455" s="17">
        <v>21</v>
      </c>
      <c r="I455" s="17" t="str">
        <f>INDEX(Neighborhoods!$A:$C,MATCH(Places!$H455,Neighborhoods!$A:$A,0),MATCH(Places!I$1,Neighborhoods!$1:$1,0))</f>
        <v>Queens</v>
      </c>
      <c r="J455" s="17" t="str">
        <f>INDEX(Neighborhoods!$A:$C,MATCH(Places!$H455,Neighborhoods!$A:$A,0),MATCH(Places!J$1,Neighborhoods!$1:$1,0))</f>
        <v>Astoria</v>
      </c>
      <c r="K455" s="17" t="s">
        <v>1</v>
      </c>
      <c r="L455" s="17" t="str">
        <f t="shared" si="28"/>
        <v>Yes</v>
      </c>
      <c r="M455" s="17">
        <v>1</v>
      </c>
      <c r="N455" s="17" t="str" cm="1">
        <f t="array" ref="N455">_xlfn.IFS(M455&lt;=2,"Small",M455&lt;=5,"Medium",M455&gt;5,"Large")</f>
        <v>Small</v>
      </c>
      <c r="O455" s="65">
        <v>75</v>
      </c>
      <c r="P455" s="87">
        <f t="shared" si="29"/>
        <v>0.03</v>
      </c>
      <c r="Q455" s="68">
        <v>4.8</v>
      </c>
      <c r="R455" s="68" t="str" cm="1">
        <f t="array" ref="R455">_xlfn.SWITCH(ROUND(Q455,0),5,"Excellent",4,"Good",3,"Ok","Bad")</f>
        <v>Excellent</v>
      </c>
      <c r="S455" s="17">
        <v>76</v>
      </c>
      <c r="T455" s="17" t="str">
        <f t="shared" si="30"/>
        <v>No</v>
      </c>
      <c r="U455" s="82">
        <v>41386</v>
      </c>
      <c r="V455" s="82">
        <v>43937</v>
      </c>
      <c r="W455" s="17">
        <v>365</v>
      </c>
      <c r="X455" s="17" t="str">
        <f t="shared" si="31"/>
        <v>Active</v>
      </c>
      <c r="Y455" s="17" t="s">
        <v>15615</v>
      </c>
      <c r="Z455" s="17"/>
    </row>
    <row r="456" spans="1:26" x14ac:dyDescent="0.25">
      <c r="A456">
        <v>455</v>
      </c>
      <c r="B456" s="17" t="s">
        <v>354</v>
      </c>
      <c r="C456" s="17">
        <v>1062</v>
      </c>
      <c r="D456" s="17" t="str">
        <f>INDEX(Hosts!$A:$O,MATCH(Places!$C456,Hosts!$A:$A,0),MATCH(Places!D$1,Hosts!$1:$1,0))</f>
        <v>Within an hour</v>
      </c>
      <c r="E456" s="87">
        <f>INDEX(Hosts!$A:$O,MATCH(Places!$C456,Hosts!$A:$A,0),MATCH(Places!E$1,Hosts!$1:$1,0))</f>
        <v>0.8</v>
      </c>
      <c r="F456" s="87">
        <f>INDEX(Hosts!$A:$O,MATCH(Places!$C456,Hosts!$A:$A,0),MATCH(Places!F$1,Hosts!$1:$1,0))</f>
        <v>0.98</v>
      </c>
      <c r="G456" s="17" t="str">
        <f>INDEX(Hosts!$A:$O,MATCH(Places!$C456,Hosts!$A:$A,0),MATCH(Places!G$1,Hosts!$1:$1,0))</f>
        <v>Yes</v>
      </c>
      <c r="H456" s="17">
        <v>19</v>
      </c>
      <c r="I456" s="17" t="str">
        <f>INDEX(Neighborhoods!$A:$C,MATCH(Places!$H456,Neighborhoods!$A:$A,0),MATCH(Places!I$1,Neighborhoods!$1:$1,0))</f>
        <v>Manhattan</v>
      </c>
      <c r="J456" s="17" t="str">
        <f>INDEX(Neighborhoods!$A:$C,MATCH(Places!$H456,Neighborhoods!$A:$A,0),MATCH(Places!J$1,Neighborhoods!$1:$1,0))</f>
        <v>Upper East Side</v>
      </c>
      <c r="K456" s="17" t="s">
        <v>11822</v>
      </c>
      <c r="L456" s="17" t="str">
        <f t="shared" si="28"/>
        <v>No</v>
      </c>
      <c r="M456" s="17">
        <v>2</v>
      </c>
      <c r="N456" s="17" t="str" cm="1">
        <f t="array" ref="N456">_xlfn.IFS(M456&lt;=2,"Small",M456&lt;=5,"Medium",M456&gt;5,"Large")</f>
        <v>Small</v>
      </c>
      <c r="O456" s="65">
        <v>85</v>
      </c>
      <c r="P456" s="87">
        <f t="shared" si="29"/>
        <v>0.03</v>
      </c>
      <c r="Q456" s="68">
        <v>4.8899999999999997</v>
      </c>
      <c r="R456" s="68" t="str" cm="1">
        <f t="array" ref="R456">_xlfn.SWITCH(ROUND(Q456,0),5,"Excellent",4,"Good",3,"Ok","Bad")</f>
        <v>Excellent</v>
      </c>
      <c r="S456" s="17">
        <v>255</v>
      </c>
      <c r="T456" s="17" t="str">
        <f t="shared" si="30"/>
        <v>Yes</v>
      </c>
      <c r="U456" s="82">
        <v>41375</v>
      </c>
      <c r="V456" s="82">
        <v>44023</v>
      </c>
      <c r="W456" s="17">
        <v>265</v>
      </c>
      <c r="X456" s="17" t="str">
        <f t="shared" si="31"/>
        <v>Active</v>
      </c>
      <c r="Y456" s="17" t="s">
        <v>15616</v>
      </c>
      <c r="Z456" s="17"/>
    </row>
    <row r="457" spans="1:26" x14ac:dyDescent="0.25">
      <c r="A457">
        <v>456</v>
      </c>
      <c r="B457" s="17" t="s">
        <v>355</v>
      </c>
      <c r="C457" s="17">
        <v>1030</v>
      </c>
      <c r="D457" s="17" t="str">
        <f>INDEX(Hosts!$A:$O,MATCH(Places!$C457,Hosts!$A:$A,0),MATCH(Places!D$1,Hosts!$1:$1,0))</f>
        <v>Within an hour</v>
      </c>
      <c r="E457" s="87">
        <f>INDEX(Hosts!$A:$O,MATCH(Places!$C457,Hosts!$A:$A,0),MATCH(Places!E$1,Hosts!$1:$1,0))</f>
        <v>1</v>
      </c>
      <c r="F457" s="87">
        <f>INDEX(Hosts!$A:$O,MATCH(Places!$C457,Hosts!$A:$A,0),MATCH(Places!F$1,Hosts!$1:$1,0))</f>
        <v>0.82</v>
      </c>
      <c r="G457" s="17" t="str">
        <f>INDEX(Hosts!$A:$O,MATCH(Places!$C457,Hosts!$A:$A,0),MATCH(Places!G$1,Hosts!$1:$1,0))</f>
        <v>Yes</v>
      </c>
      <c r="H457" s="17">
        <v>7</v>
      </c>
      <c r="I457" s="17" t="str">
        <f>INDEX(Neighborhoods!$A:$C,MATCH(Places!$H457,Neighborhoods!$A:$A,0),MATCH(Places!I$1,Neighborhoods!$1:$1,0))</f>
        <v>Brooklyn</v>
      </c>
      <c r="J457" s="17" t="str">
        <f>INDEX(Neighborhoods!$A:$C,MATCH(Places!$H457,Neighborhoods!$A:$A,0),MATCH(Places!J$1,Neighborhoods!$1:$1,0))</f>
        <v>Bedford-Stuyvesant</v>
      </c>
      <c r="K457" s="17" t="s">
        <v>11822</v>
      </c>
      <c r="L457" s="17" t="str">
        <f t="shared" si="28"/>
        <v>No</v>
      </c>
      <c r="M457" s="17">
        <v>5</v>
      </c>
      <c r="N457" s="17" t="str" cm="1">
        <f t="array" ref="N457">_xlfn.IFS(M457&lt;=2,"Small",M457&lt;=5,"Medium",M457&gt;5,"Large")</f>
        <v>Medium</v>
      </c>
      <c r="O457" s="65">
        <v>95</v>
      </c>
      <c r="P457" s="87">
        <f t="shared" si="29"/>
        <v>0.03</v>
      </c>
      <c r="Q457" s="68">
        <v>4.75</v>
      </c>
      <c r="R457" s="68" t="str" cm="1">
        <f t="array" ref="R457">_xlfn.SWITCH(ROUND(Q457,0),5,"Excellent",4,"Good",3,"Ok","Bad")</f>
        <v>Excellent</v>
      </c>
      <c r="S457" s="17">
        <v>53</v>
      </c>
      <c r="T457" s="17" t="str">
        <f t="shared" si="30"/>
        <v>No</v>
      </c>
      <c r="U457" s="82">
        <v>41487</v>
      </c>
      <c r="V457" s="82">
        <v>43777</v>
      </c>
      <c r="W457" s="17">
        <v>348</v>
      </c>
      <c r="X457" s="17" t="str">
        <f t="shared" si="31"/>
        <v>Active</v>
      </c>
      <c r="Y457" s="17" t="s">
        <v>15616</v>
      </c>
      <c r="Z457" s="17"/>
    </row>
    <row r="458" spans="1:26" x14ac:dyDescent="0.25">
      <c r="A458">
        <v>457</v>
      </c>
      <c r="B458" s="17" t="s">
        <v>356</v>
      </c>
      <c r="C458" s="17">
        <v>849</v>
      </c>
      <c r="D458" s="17" t="str">
        <f>INDEX(Hosts!$A:$O,MATCH(Places!$C458,Hosts!$A:$A,0),MATCH(Places!D$1,Hosts!$1:$1,0))</f>
        <v>Within an hour</v>
      </c>
      <c r="E458" s="87">
        <f>INDEX(Hosts!$A:$O,MATCH(Places!$C458,Hosts!$A:$A,0),MATCH(Places!E$1,Hosts!$1:$1,0))</f>
        <v>1</v>
      </c>
      <c r="F458" s="87">
        <f>INDEX(Hosts!$A:$O,MATCH(Places!$C458,Hosts!$A:$A,0),MATCH(Places!F$1,Hosts!$1:$1,0))</f>
        <v>0.93</v>
      </c>
      <c r="G458" s="17" t="str">
        <f>INDEX(Hosts!$A:$O,MATCH(Places!$C458,Hosts!$A:$A,0),MATCH(Places!G$1,Hosts!$1:$1,0))</f>
        <v>Yes</v>
      </c>
      <c r="H458" s="17">
        <v>13</v>
      </c>
      <c r="I458" s="17" t="str">
        <f>INDEX(Neighborhoods!$A:$C,MATCH(Places!$H458,Neighborhoods!$A:$A,0),MATCH(Places!I$1,Neighborhoods!$1:$1,0))</f>
        <v>Manhattan</v>
      </c>
      <c r="J458" s="17" t="str">
        <f>INDEX(Neighborhoods!$A:$C,MATCH(Places!$H458,Neighborhoods!$A:$A,0),MATCH(Places!J$1,Neighborhoods!$1:$1,0))</f>
        <v>Chelsea</v>
      </c>
      <c r="K458" s="17" t="s">
        <v>11822</v>
      </c>
      <c r="L458" s="17" t="str">
        <f t="shared" si="28"/>
        <v>No</v>
      </c>
      <c r="M458" s="17">
        <v>6</v>
      </c>
      <c r="N458" s="17" t="str" cm="1">
        <f t="array" ref="N458">_xlfn.IFS(M458&lt;=2,"Small",M458&lt;=5,"Medium",M458&gt;5,"Large")</f>
        <v>Large</v>
      </c>
      <c r="O458" s="65">
        <v>525</v>
      </c>
      <c r="P458" s="87">
        <f t="shared" si="29"/>
        <v>0.05</v>
      </c>
      <c r="Q458" s="68">
        <v>4.9800000000000004</v>
      </c>
      <c r="R458" s="68" t="str" cm="1">
        <f t="array" ref="R458">_xlfn.SWITCH(ROUND(Q458,0),5,"Excellent",4,"Good",3,"Ok","Bad")</f>
        <v>Excellent</v>
      </c>
      <c r="S458" s="17">
        <v>131</v>
      </c>
      <c r="T458" s="17" t="str">
        <f t="shared" si="30"/>
        <v>Yes</v>
      </c>
      <c r="U458" s="82">
        <v>41381</v>
      </c>
      <c r="V458" s="82">
        <v>43833</v>
      </c>
      <c r="W458" s="17">
        <v>351</v>
      </c>
      <c r="X458" s="17" t="str">
        <f t="shared" si="31"/>
        <v>Active</v>
      </c>
      <c r="Y458" s="17" t="s">
        <v>15615</v>
      </c>
      <c r="Z458" s="17"/>
    </row>
    <row r="459" spans="1:26" x14ac:dyDescent="0.25">
      <c r="A459">
        <v>458</v>
      </c>
      <c r="B459" s="17" t="s">
        <v>357</v>
      </c>
      <c r="C459" s="17">
        <v>344</v>
      </c>
      <c r="D459" s="17" t="str">
        <f>INDEX(Hosts!$A:$O,MATCH(Places!$C459,Hosts!$A:$A,0),MATCH(Places!D$1,Hosts!$1:$1,0))</f>
        <v>Within an hour</v>
      </c>
      <c r="E459" s="87">
        <f>INDEX(Hosts!$A:$O,MATCH(Places!$C459,Hosts!$A:$A,0),MATCH(Places!E$1,Hosts!$1:$1,0))</f>
        <v>1</v>
      </c>
      <c r="F459" s="87">
        <f>INDEX(Hosts!$A:$O,MATCH(Places!$C459,Hosts!$A:$A,0),MATCH(Places!F$1,Hosts!$1:$1,0))</f>
        <v>0.97</v>
      </c>
      <c r="G459" s="17" t="str">
        <f>INDEX(Hosts!$A:$O,MATCH(Places!$C459,Hosts!$A:$A,0),MATCH(Places!G$1,Hosts!$1:$1,0))</f>
        <v>Yes</v>
      </c>
      <c r="H459" s="17">
        <v>16</v>
      </c>
      <c r="I459" s="17" t="str">
        <f>INDEX(Neighborhoods!$A:$C,MATCH(Places!$H459,Neighborhoods!$A:$A,0),MATCH(Places!I$1,Neighborhoods!$1:$1,0))</f>
        <v>Manhattan</v>
      </c>
      <c r="J459" s="17" t="str">
        <f>INDEX(Neighborhoods!$A:$C,MATCH(Places!$H459,Neighborhoods!$A:$A,0),MATCH(Places!J$1,Neighborhoods!$1:$1,0))</f>
        <v>Harlem</v>
      </c>
      <c r="K459" s="17" t="s">
        <v>1</v>
      </c>
      <c r="L459" s="17" t="str">
        <f t="shared" si="28"/>
        <v>Yes</v>
      </c>
      <c r="M459" s="17">
        <v>1</v>
      </c>
      <c r="N459" s="17" t="str" cm="1">
        <f t="array" ref="N459">_xlfn.IFS(M459&lt;=2,"Small",M459&lt;=5,"Medium",M459&gt;5,"Large")</f>
        <v>Small</v>
      </c>
      <c r="O459" s="65">
        <v>50</v>
      </c>
      <c r="P459" s="87">
        <f t="shared" si="29"/>
        <v>0.03</v>
      </c>
      <c r="Q459" s="68">
        <v>4.92</v>
      </c>
      <c r="R459" s="68" t="str" cm="1">
        <f t="array" ref="R459">_xlfn.SWITCH(ROUND(Q459,0),5,"Excellent",4,"Good",3,"Ok","Bad")</f>
        <v>Excellent</v>
      </c>
      <c r="S459" s="17">
        <v>50</v>
      </c>
      <c r="T459" s="17" t="str">
        <f t="shared" si="30"/>
        <v>No</v>
      </c>
      <c r="U459" s="82">
        <v>43478</v>
      </c>
      <c r="V459" s="82">
        <v>43885</v>
      </c>
      <c r="W459" s="17">
        <v>317</v>
      </c>
      <c r="X459" s="17" t="str">
        <f t="shared" si="31"/>
        <v>Active</v>
      </c>
      <c r="Y459" s="17" t="s">
        <v>15616</v>
      </c>
      <c r="Z459" s="17"/>
    </row>
    <row r="460" spans="1:26" x14ac:dyDescent="0.25">
      <c r="A460">
        <v>459</v>
      </c>
      <c r="B460" s="17" t="s">
        <v>358</v>
      </c>
      <c r="C460" s="17">
        <v>694</v>
      </c>
      <c r="D460" s="17" t="str">
        <f>INDEX(Hosts!$A:$O,MATCH(Places!$C460,Hosts!$A:$A,0),MATCH(Places!D$1,Hosts!$1:$1,0))</f>
        <v>Within an hour</v>
      </c>
      <c r="E460" s="87">
        <f>INDEX(Hosts!$A:$O,MATCH(Places!$C460,Hosts!$A:$A,0),MATCH(Places!E$1,Hosts!$1:$1,0))</f>
        <v>1</v>
      </c>
      <c r="F460" s="87">
        <f>INDEX(Hosts!$A:$O,MATCH(Places!$C460,Hosts!$A:$A,0),MATCH(Places!F$1,Hosts!$1:$1,0))</f>
        <v>0.89</v>
      </c>
      <c r="G460" s="17" t="str">
        <f>INDEX(Hosts!$A:$O,MATCH(Places!$C460,Hosts!$A:$A,0),MATCH(Places!G$1,Hosts!$1:$1,0))</f>
        <v>Yes</v>
      </c>
      <c r="H460" s="17">
        <v>22</v>
      </c>
      <c r="I460" s="17" t="str">
        <f>INDEX(Neighborhoods!$A:$C,MATCH(Places!$H460,Neighborhoods!$A:$A,0),MATCH(Places!I$1,Neighborhoods!$1:$1,0))</f>
        <v>Queens</v>
      </c>
      <c r="J460" s="17" t="str">
        <f>INDEX(Neighborhoods!$A:$C,MATCH(Places!$H460,Neighborhoods!$A:$A,0),MATCH(Places!J$1,Neighborhoods!$1:$1,0))</f>
        <v>Flushing</v>
      </c>
      <c r="K460" s="17" t="s">
        <v>1</v>
      </c>
      <c r="L460" s="17" t="str">
        <f t="shared" si="28"/>
        <v>Yes</v>
      </c>
      <c r="M460" s="17">
        <v>2</v>
      </c>
      <c r="N460" s="17" t="str" cm="1">
        <f t="array" ref="N460">_xlfn.IFS(M460&lt;=2,"Small",M460&lt;=5,"Medium",M460&gt;5,"Large")</f>
        <v>Small</v>
      </c>
      <c r="O460" s="65">
        <v>59</v>
      </c>
      <c r="P460" s="87">
        <f t="shared" si="29"/>
        <v>0.03</v>
      </c>
      <c r="Q460" s="68">
        <v>4.8899999999999997</v>
      </c>
      <c r="R460" s="68" t="str" cm="1">
        <f t="array" ref="R460">_xlfn.SWITCH(ROUND(Q460,0),5,"Excellent",4,"Good",3,"Ok","Bad")</f>
        <v>Excellent</v>
      </c>
      <c r="S460" s="17">
        <v>305</v>
      </c>
      <c r="T460" s="17" t="str">
        <f t="shared" si="30"/>
        <v>Yes</v>
      </c>
      <c r="U460" s="82">
        <v>41378</v>
      </c>
      <c r="V460" s="82">
        <v>44022</v>
      </c>
      <c r="W460" s="17">
        <v>338</v>
      </c>
      <c r="X460" s="17" t="str">
        <f t="shared" si="31"/>
        <v>Active</v>
      </c>
      <c r="Y460" s="17" t="s">
        <v>15615</v>
      </c>
      <c r="Z460" s="17"/>
    </row>
    <row r="461" spans="1:26" x14ac:dyDescent="0.25">
      <c r="A461">
        <v>460</v>
      </c>
      <c r="B461" s="17" t="s">
        <v>359</v>
      </c>
      <c r="C461" s="17">
        <v>421</v>
      </c>
      <c r="D461" s="17" t="str">
        <f>INDEX(Hosts!$A:$O,MATCH(Places!$C461,Hosts!$A:$A,0),MATCH(Places!D$1,Hosts!$1:$1,0))</f>
        <v>Within a day</v>
      </c>
      <c r="E461" s="87">
        <f>INDEX(Hosts!$A:$O,MATCH(Places!$C461,Hosts!$A:$A,0),MATCH(Places!E$1,Hosts!$1:$1,0))</f>
        <v>0.7</v>
      </c>
      <c r="F461" s="87">
        <f>INDEX(Hosts!$A:$O,MATCH(Places!$C461,Hosts!$A:$A,0),MATCH(Places!F$1,Hosts!$1:$1,0))</f>
        <v>0.87</v>
      </c>
      <c r="G461" s="17" t="str">
        <f>INDEX(Hosts!$A:$O,MATCH(Places!$C461,Hosts!$A:$A,0),MATCH(Places!G$1,Hosts!$1:$1,0))</f>
        <v>No</v>
      </c>
      <c r="H461" s="17">
        <v>12</v>
      </c>
      <c r="I461" s="17" t="str">
        <f>INDEX(Neighborhoods!$A:$C,MATCH(Places!$H461,Neighborhoods!$A:$A,0),MATCH(Places!I$1,Neighborhoods!$1:$1,0))</f>
        <v>Brooklyn</v>
      </c>
      <c r="J461" s="17" t="str">
        <f>INDEX(Neighborhoods!$A:$C,MATCH(Places!$H461,Neighborhoods!$A:$A,0),MATCH(Places!J$1,Neighborhoods!$1:$1,0))</f>
        <v>Williamsburg</v>
      </c>
      <c r="K461" s="17" t="s">
        <v>11822</v>
      </c>
      <c r="L461" s="17" t="str">
        <f t="shared" si="28"/>
        <v>No</v>
      </c>
      <c r="M461" s="17">
        <v>2</v>
      </c>
      <c r="N461" s="17" t="str" cm="1">
        <f t="array" ref="N461">_xlfn.IFS(M461&lt;=2,"Small",M461&lt;=5,"Medium",M461&gt;5,"Large")</f>
        <v>Small</v>
      </c>
      <c r="O461" s="65">
        <v>75</v>
      </c>
      <c r="P461" s="87">
        <f t="shared" si="29"/>
        <v>0.03</v>
      </c>
      <c r="Q461" s="68">
        <v>4.7300000000000004</v>
      </c>
      <c r="R461" s="68" t="str" cm="1">
        <f t="array" ref="R461">_xlfn.SWITCH(ROUND(Q461,0),5,"Excellent",4,"Good",3,"Ok","Bad")</f>
        <v>Excellent</v>
      </c>
      <c r="S461" s="17">
        <v>196</v>
      </c>
      <c r="T461" s="17" t="str">
        <f t="shared" si="30"/>
        <v>No</v>
      </c>
      <c r="U461" s="82">
        <v>41408</v>
      </c>
      <c r="V461" s="82">
        <v>43922</v>
      </c>
      <c r="W461" s="17">
        <v>30</v>
      </c>
      <c r="X461" s="17" t="str">
        <f t="shared" si="31"/>
        <v>Active</v>
      </c>
      <c r="Y461" s="17" t="s">
        <v>15615</v>
      </c>
      <c r="Z461" s="17"/>
    </row>
    <row r="462" spans="1:26" x14ac:dyDescent="0.25">
      <c r="A462">
        <v>461</v>
      </c>
      <c r="B462" s="17" t="s">
        <v>360</v>
      </c>
      <c r="C462" s="17">
        <v>313</v>
      </c>
      <c r="D462" s="17" t="str">
        <f>INDEX(Hosts!$A:$O,MATCH(Places!$C462,Hosts!$A:$A,0),MATCH(Places!D$1,Hosts!$1:$1,0))</f>
        <v>Within a day</v>
      </c>
      <c r="E462" s="87">
        <f>INDEX(Hosts!$A:$O,MATCH(Places!$C462,Hosts!$A:$A,0),MATCH(Places!E$1,Hosts!$1:$1,0))</f>
        <v>0.7</v>
      </c>
      <c r="F462" s="87">
        <f>INDEX(Hosts!$A:$O,MATCH(Places!$C462,Hosts!$A:$A,0),MATCH(Places!F$1,Hosts!$1:$1,0))</f>
        <v>0.74</v>
      </c>
      <c r="G462" s="17" t="str">
        <f>INDEX(Hosts!$A:$O,MATCH(Places!$C462,Hosts!$A:$A,0),MATCH(Places!G$1,Hosts!$1:$1,0))</f>
        <v>No</v>
      </c>
      <c r="H462" s="17">
        <v>12</v>
      </c>
      <c r="I462" s="17" t="str">
        <f>INDEX(Neighborhoods!$A:$C,MATCH(Places!$H462,Neighborhoods!$A:$A,0),MATCH(Places!I$1,Neighborhoods!$1:$1,0))</f>
        <v>Brooklyn</v>
      </c>
      <c r="J462" s="17" t="str">
        <f>INDEX(Neighborhoods!$A:$C,MATCH(Places!$H462,Neighborhoods!$A:$A,0),MATCH(Places!J$1,Neighborhoods!$1:$1,0))</f>
        <v>Williamsburg</v>
      </c>
      <c r="K462" s="17" t="s">
        <v>11822</v>
      </c>
      <c r="L462" s="17" t="str">
        <f t="shared" si="28"/>
        <v>No</v>
      </c>
      <c r="M462" s="17">
        <v>5</v>
      </c>
      <c r="N462" s="17" t="str" cm="1">
        <f t="array" ref="N462">_xlfn.IFS(M462&lt;=2,"Small",M462&lt;=5,"Medium",M462&gt;5,"Large")</f>
        <v>Medium</v>
      </c>
      <c r="O462" s="65">
        <v>150</v>
      </c>
      <c r="P462" s="87">
        <f t="shared" si="29"/>
        <v>0.03</v>
      </c>
      <c r="Q462" s="68">
        <v>4.71</v>
      </c>
      <c r="R462" s="68" t="str" cm="1">
        <f t="array" ref="R462">_xlfn.SWITCH(ROUND(Q462,0),5,"Excellent",4,"Good",3,"Ok","Bad")</f>
        <v>Excellent</v>
      </c>
      <c r="S462" s="17">
        <v>195</v>
      </c>
      <c r="T462" s="17" t="str">
        <f t="shared" si="30"/>
        <v>No</v>
      </c>
      <c r="U462" s="82">
        <v>41435</v>
      </c>
      <c r="V462" s="82">
        <v>43905</v>
      </c>
      <c r="W462" s="17">
        <v>362</v>
      </c>
      <c r="X462" s="17" t="str">
        <f t="shared" si="31"/>
        <v>Active</v>
      </c>
      <c r="Y462" s="17" t="s">
        <v>15615</v>
      </c>
      <c r="Z462" s="17"/>
    </row>
    <row r="463" spans="1:26" x14ac:dyDescent="0.25">
      <c r="A463">
        <v>462</v>
      </c>
      <c r="B463" s="17" t="s">
        <v>361</v>
      </c>
      <c r="C463" s="17">
        <v>307</v>
      </c>
      <c r="D463" s="17" t="str">
        <f>INDEX(Hosts!$A:$O,MATCH(Places!$C463,Hosts!$A:$A,0),MATCH(Places!D$1,Hosts!$1:$1,0))</f>
        <v>Within an hour</v>
      </c>
      <c r="E463" s="87">
        <f>INDEX(Hosts!$A:$O,MATCH(Places!$C463,Hosts!$A:$A,0),MATCH(Places!E$1,Hosts!$1:$1,0))</f>
        <v>1</v>
      </c>
      <c r="F463" s="87">
        <f>INDEX(Hosts!$A:$O,MATCH(Places!$C463,Hosts!$A:$A,0),MATCH(Places!F$1,Hosts!$1:$1,0))</f>
        <v>0.5</v>
      </c>
      <c r="G463" s="17" t="str">
        <f>INDEX(Hosts!$A:$O,MATCH(Places!$C463,Hosts!$A:$A,0),MATCH(Places!G$1,Hosts!$1:$1,0))</f>
        <v>No</v>
      </c>
      <c r="H463" s="17">
        <v>7</v>
      </c>
      <c r="I463" s="17" t="str">
        <f>INDEX(Neighborhoods!$A:$C,MATCH(Places!$H463,Neighborhoods!$A:$A,0),MATCH(Places!I$1,Neighborhoods!$1:$1,0))</f>
        <v>Brooklyn</v>
      </c>
      <c r="J463" s="17" t="str">
        <f>INDEX(Neighborhoods!$A:$C,MATCH(Places!$H463,Neighborhoods!$A:$A,0),MATCH(Places!J$1,Neighborhoods!$1:$1,0))</f>
        <v>Bedford-Stuyvesant</v>
      </c>
      <c r="K463" s="17" t="s">
        <v>11822</v>
      </c>
      <c r="L463" s="17" t="str">
        <f t="shared" si="28"/>
        <v>No</v>
      </c>
      <c r="M463" s="17">
        <v>2</v>
      </c>
      <c r="N463" s="17" t="str" cm="1">
        <f t="array" ref="N463">_xlfn.IFS(M463&lt;=2,"Small",M463&lt;=5,"Medium",M463&gt;5,"Large")</f>
        <v>Small</v>
      </c>
      <c r="O463" s="65">
        <v>175</v>
      </c>
      <c r="P463" s="87">
        <f t="shared" si="29"/>
        <v>0.03</v>
      </c>
      <c r="Q463" s="68">
        <v>4.92</v>
      </c>
      <c r="R463" s="68" t="str" cm="1">
        <f t="array" ref="R463">_xlfn.SWITCH(ROUND(Q463,0),5,"Excellent",4,"Good",3,"Ok","Bad")</f>
        <v>Excellent</v>
      </c>
      <c r="S463" s="17">
        <v>26</v>
      </c>
      <c r="T463" s="17" t="str">
        <f t="shared" si="30"/>
        <v>No</v>
      </c>
      <c r="U463" s="82">
        <v>41589</v>
      </c>
      <c r="V463" s="82">
        <v>43605</v>
      </c>
      <c r="W463" s="17">
        <v>301</v>
      </c>
      <c r="X463" s="17" t="str">
        <f t="shared" si="31"/>
        <v>Active</v>
      </c>
      <c r="Y463" s="17" t="s">
        <v>15615</v>
      </c>
      <c r="Z463" s="17"/>
    </row>
    <row r="464" spans="1:26" x14ac:dyDescent="0.25">
      <c r="A464">
        <v>463</v>
      </c>
      <c r="B464" s="17" t="s">
        <v>362</v>
      </c>
      <c r="C464" s="17">
        <v>533</v>
      </c>
      <c r="D464" s="17" t="str">
        <f>INDEX(Hosts!$A:$O,MATCH(Places!$C464,Hosts!$A:$A,0),MATCH(Places!D$1,Hosts!$1:$1,0))</f>
        <v>Within a day</v>
      </c>
      <c r="E464" s="87">
        <f>INDEX(Hosts!$A:$O,MATCH(Places!$C464,Hosts!$A:$A,0),MATCH(Places!E$1,Hosts!$1:$1,0))</f>
        <v>0.5</v>
      </c>
      <c r="F464" s="87">
        <f>INDEX(Hosts!$A:$O,MATCH(Places!$C464,Hosts!$A:$A,0),MATCH(Places!F$1,Hosts!$1:$1,0))</f>
        <v>0.39</v>
      </c>
      <c r="G464" s="17" t="str">
        <f>INDEX(Hosts!$A:$O,MATCH(Places!$C464,Hosts!$A:$A,0),MATCH(Places!G$1,Hosts!$1:$1,0))</f>
        <v>No</v>
      </c>
      <c r="H464" s="17">
        <v>16</v>
      </c>
      <c r="I464" s="17" t="str">
        <f>INDEX(Neighborhoods!$A:$C,MATCH(Places!$H464,Neighborhoods!$A:$A,0),MATCH(Places!I$1,Neighborhoods!$1:$1,0))</f>
        <v>Manhattan</v>
      </c>
      <c r="J464" s="17" t="str">
        <f>INDEX(Neighborhoods!$A:$C,MATCH(Places!$H464,Neighborhoods!$A:$A,0),MATCH(Places!J$1,Neighborhoods!$1:$1,0))</f>
        <v>Harlem</v>
      </c>
      <c r="K464" s="17" t="s">
        <v>11822</v>
      </c>
      <c r="L464" s="17" t="str">
        <f t="shared" si="28"/>
        <v>No</v>
      </c>
      <c r="M464" s="17">
        <v>6</v>
      </c>
      <c r="N464" s="17" t="str" cm="1">
        <f t="array" ref="N464">_xlfn.IFS(M464&lt;=2,"Small",M464&lt;=5,"Medium",M464&gt;5,"Large")</f>
        <v>Large</v>
      </c>
      <c r="O464" s="65">
        <v>240</v>
      </c>
      <c r="P464" s="87">
        <f t="shared" si="29"/>
        <v>0.04</v>
      </c>
      <c r="Q464" s="68">
        <v>4.5199999999999996</v>
      </c>
      <c r="R464" s="68" t="str" cm="1">
        <f t="array" ref="R464">_xlfn.SWITCH(ROUND(Q464,0),5,"Excellent",4,"Good",3,"Ok","Bad")</f>
        <v>Excellent</v>
      </c>
      <c r="S464" s="17">
        <v>33</v>
      </c>
      <c r="T464" s="17" t="str">
        <f t="shared" si="30"/>
        <v>No</v>
      </c>
      <c r="U464" s="82">
        <v>41485</v>
      </c>
      <c r="V464" s="82">
        <v>43710</v>
      </c>
      <c r="W464" s="17">
        <v>177</v>
      </c>
      <c r="X464" s="17" t="str">
        <f t="shared" si="31"/>
        <v>Active</v>
      </c>
      <c r="Y464" s="17" t="s">
        <v>15615</v>
      </c>
      <c r="Z464" s="17"/>
    </row>
    <row r="465" spans="1:26" x14ac:dyDescent="0.25">
      <c r="A465">
        <v>464</v>
      </c>
      <c r="B465" s="17" t="s">
        <v>363</v>
      </c>
      <c r="C465" s="17">
        <v>1071</v>
      </c>
      <c r="D465" s="17" t="str">
        <f>INDEX(Hosts!$A:$O,MATCH(Places!$C465,Hosts!$A:$A,0),MATCH(Places!D$1,Hosts!$1:$1,0))</f>
        <v>A few days or more</v>
      </c>
      <c r="E465" s="87">
        <f>INDEX(Hosts!$A:$O,MATCH(Places!$C465,Hosts!$A:$A,0),MATCH(Places!E$1,Hosts!$1:$1,0))</f>
        <v>0</v>
      </c>
      <c r="F465" s="87">
        <f>INDEX(Hosts!$A:$O,MATCH(Places!$C465,Hosts!$A:$A,0),MATCH(Places!F$1,Hosts!$1:$1,0))</f>
        <v>0.82</v>
      </c>
      <c r="G465" s="17" t="str">
        <f>INDEX(Hosts!$A:$O,MATCH(Places!$C465,Hosts!$A:$A,0),MATCH(Places!G$1,Hosts!$1:$1,0))</f>
        <v>No</v>
      </c>
      <c r="H465" s="17">
        <v>12</v>
      </c>
      <c r="I465" s="17" t="str">
        <f>INDEX(Neighborhoods!$A:$C,MATCH(Places!$H465,Neighborhoods!$A:$A,0),MATCH(Places!I$1,Neighborhoods!$1:$1,0))</f>
        <v>Brooklyn</v>
      </c>
      <c r="J465" s="17" t="str">
        <f>INDEX(Neighborhoods!$A:$C,MATCH(Places!$H465,Neighborhoods!$A:$A,0),MATCH(Places!J$1,Neighborhoods!$1:$1,0))</f>
        <v>Williamsburg</v>
      </c>
      <c r="K465" s="17" t="s">
        <v>11822</v>
      </c>
      <c r="L465" s="17" t="str">
        <f t="shared" si="28"/>
        <v>No</v>
      </c>
      <c r="M465" s="17">
        <v>2</v>
      </c>
      <c r="N465" s="17" t="str" cm="1">
        <f t="array" ref="N465">_xlfn.IFS(M465&lt;=2,"Small",M465&lt;=5,"Medium",M465&gt;5,"Large")</f>
        <v>Small</v>
      </c>
      <c r="O465" s="65">
        <v>110</v>
      </c>
      <c r="P465" s="87">
        <f t="shared" si="29"/>
        <v>0.03</v>
      </c>
      <c r="Q465" s="68">
        <v>4.5</v>
      </c>
      <c r="R465" s="68" t="str" cm="1">
        <f t="array" ref="R465">_xlfn.SWITCH(ROUND(Q465,0),5,"Excellent",4,"Good",3,"Ok","Bad")</f>
        <v>Excellent</v>
      </c>
      <c r="S465" s="17">
        <v>123</v>
      </c>
      <c r="T465" s="17" t="str">
        <f t="shared" si="30"/>
        <v>No</v>
      </c>
      <c r="U465" s="82">
        <v>41397</v>
      </c>
      <c r="V465" s="82">
        <v>43905</v>
      </c>
      <c r="W465" s="17">
        <v>263</v>
      </c>
      <c r="X465" s="17" t="str">
        <f t="shared" si="31"/>
        <v>Active</v>
      </c>
      <c r="Y465" s="17" t="s">
        <v>15615</v>
      </c>
      <c r="Z465" s="17"/>
    </row>
    <row r="466" spans="1:26" x14ac:dyDescent="0.25">
      <c r="A466">
        <v>465</v>
      </c>
      <c r="B466" s="17" t="s">
        <v>14626</v>
      </c>
      <c r="C466" s="17">
        <v>271</v>
      </c>
      <c r="D466" s="17" t="str">
        <f>INDEX(Hosts!$A:$O,MATCH(Places!$C466,Hosts!$A:$A,0),MATCH(Places!D$1,Hosts!$1:$1,0))</f>
        <v>Within a day</v>
      </c>
      <c r="E466" s="87">
        <f>INDEX(Hosts!$A:$O,MATCH(Places!$C466,Hosts!$A:$A,0),MATCH(Places!E$1,Hosts!$1:$1,0))</f>
        <v>1</v>
      </c>
      <c r="F466" s="87">
        <f>INDEX(Hosts!$A:$O,MATCH(Places!$C466,Hosts!$A:$A,0),MATCH(Places!F$1,Hosts!$1:$1,0))</f>
        <v>0.84</v>
      </c>
      <c r="G466" s="17" t="str">
        <f>INDEX(Hosts!$A:$O,MATCH(Places!$C466,Hosts!$A:$A,0),MATCH(Places!G$1,Hosts!$1:$1,0))</f>
        <v>Yes</v>
      </c>
      <c r="H466" s="17">
        <v>10</v>
      </c>
      <c r="I466" s="17" t="str">
        <f>INDEX(Neighborhoods!$A:$C,MATCH(Places!$H466,Neighborhoods!$A:$A,0),MATCH(Places!I$1,Neighborhoods!$1:$1,0))</f>
        <v>Brooklyn</v>
      </c>
      <c r="J466" s="17" t="str">
        <f>INDEX(Neighborhoods!$A:$C,MATCH(Places!$H466,Neighborhoods!$A:$A,0),MATCH(Places!J$1,Neighborhoods!$1:$1,0))</f>
        <v>East Flatbush</v>
      </c>
      <c r="K466" s="17" t="s">
        <v>11822</v>
      </c>
      <c r="L466" s="17" t="str">
        <f t="shared" si="28"/>
        <v>No</v>
      </c>
      <c r="M466" s="17">
        <v>4</v>
      </c>
      <c r="N466" s="17" t="str" cm="1">
        <f t="array" ref="N466">_xlfn.IFS(M466&lt;=2,"Small",M466&lt;=5,"Medium",M466&gt;5,"Large")</f>
        <v>Medium</v>
      </c>
      <c r="O466" s="65">
        <v>82.03</v>
      </c>
      <c r="P466" s="87">
        <f t="shared" si="29"/>
        <v>0.03</v>
      </c>
      <c r="Q466" s="68">
        <v>4.83</v>
      </c>
      <c r="R466" s="68" t="str" cm="1">
        <f t="array" ref="R466">_xlfn.SWITCH(ROUND(Q466,0),5,"Excellent",4,"Good",3,"Ok","Bad")</f>
        <v>Excellent</v>
      </c>
      <c r="S466" s="17">
        <v>395</v>
      </c>
      <c r="T466" s="17" t="str">
        <f t="shared" si="30"/>
        <v>Yes</v>
      </c>
      <c r="U466" s="82">
        <v>41394</v>
      </c>
      <c r="V466" s="82">
        <v>43973</v>
      </c>
      <c r="W466" s="17">
        <v>95</v>
      </c>
      <c r="X466" s="17" t="str">
        <f t="shared" si="31"/>
        <v>Active</v>
      </c>
      <c r="Y466" s="17" t="s">
        <v>15615</v>
      </c>
      <c r="Z466" s="17"/>
    </row>
    <row r="467" spans="1:26" x14ac:dyDescent="0.25">
      <c r="A467">
        <v>466</v>
      </c>
      <c r="B467" s="17" t="s">
        <v>364</v>
      </c>
      <c r="C467" s="17">
        <v>1072</v>
      </c>
      <c r="D467" s="17" t="str">
        <f>INDEX(Hosts!$A:$O,MATCH(Places!$C467,Hosts!$A:$A,0),MATCH(Places!D$1,Hosts!$1:$1,0))</f>
        <v>Within an hour</v>
      </c>
      <c r="E467" s="87">
        <f>INDEX(Hosts!$A:$O,MATCH(Places!$C467,Hosts!$A:$A,0),MATCH(Places!E$1,Hosts!$1:$1,0))</f>
        <v>1</v>
      </c>
      <c r="F467" s="87">
        <f>INDEX(Hosts!$A:$O,MATCH(Places!$C467,Hosts!$A:$A,0),MATCH(Places!F$1,Hosts!$1:$1,0))</f>
        <v>0.67</v>
      </c>
      <c r="G467" s="17" t="str">
        <f>INDEX(Hosts!$A:$O,MATCH(Places!$C467,Hosts!$A:$A,0),MATCH(Places!G$1,Hosts!$1:$1,0))</f>
        <v>Yes</v>
      </c>
      <c r="H467" s="17">
        <v>19</v>
      </c>
      <c r="I467" s="17" t="str">
        <f>INDEX(Neighborhoods!$A:$C,MATCH(Places!$H467,Neighborhoods!$A:$A,0),MATCH(Places!I$1,Neighborhoods!$1:$1,0))</f>
        <v>Manhattan</v>
      </c>
      <c r="J467" s="17" t="str">
        <f>INDEX(Neighborhoods!$A:$C,MATCH(Places!$H467,Neighborhoods!$A:$A,0),MATCH(Places!J$1,Neighborhoods!$1:$1,0))</f>
        <v>Upper East Side</v>
      </c>
      <c r="K467" s="17" t="s">
        <v>11822</v>
      </c>
      <c r="L467" s="17" t="str">
        <f t="shared" si="28"/>
        <v>No</v>
      </c>
      <c r="M467" s="17">
        <v>4</v>
      </c>
      <c r="N467" s="17" t="str" cm="1">
        <f t="array" ref="N467">_xlfn.IFS(M467&lt;=2,"Small",M467&lt;=5,"Medium",M467&gt;5,"Large")</f>
        <v>Medium</v>
      </c>
      <c r="O467" s="65">
        <v>299</v>
      </c>
      <c r="P467" s="87">
        <f t="shared" si="29"/>
        <v>0.04</v>
      </c>
      <c r="Q467" s="68">
        <v>4.9800000000000004</v>
      </c>
      <c r="R467" s="68" t="str" cm="1">
        <f t="array" ref="R467">_xlfn.SWITCH(ROUND(Q467,0),5,"Excellent",4,"Good",3,"Ok","Bad")</f>
        <v>Excellent</v>
      </c>
      <c r="S467" s="17">
        <v>126</v>
      </c>
      <c r="T467" s="17" t="str">
        <f t="shared" si="30"/>
        <v>Yes</v>
      </c>
      <c r="U467" s="82">
        <v>41399</v>
      </c>
      <c r="V467" s="82">
        <v>43815</v>
      </c>
      <c r="W467" s="17">
        <v>361</v>
      </c>
      <c r="X467" s="17" t="str">
        <f t="shared" si="31"/>
        <v>Active</v>
      </c>
      <c r="Y467" s="17" t="s">
        <v>15615</v>
      </c>
      <c r="Z467" s="17"/>
    </row>
    <row r="468" spans="1:26" x14ac:dyDescent="0.25">
      <c r="A468">
        <v>467</v>
      </c>
      <c r="B468" s="17" t="s">
        <v>365</v>
      </c>
      <c r="C468" s="17">
        <v>1073</v>
      </c>
      <c r="D468" s="17" t="str">
        <f>INDEX(Hosts!$A:$O,MATCH(Places!$C468,Hosts!$A:$A,0),MATCH(Places!D$1,Hosts!$1:$1,0))</f>
        <v>Within an hour</v>
      </c>
      <c r="E468" s="87">
        <f>INDEX(Hosts!$A:$O,MATCH(Places!$C468,Hosts!$A:$A,0),MATCH(Places!E$1,Hosts!$1:$1,0))</f>
        <v>1</v>
      </c>
      <c r="F468" s="87">
        <f>INDEX(Hosts!$A:$O,MATCH(Places!$C468,Hosts!$A:$A,0),MATCH(Places!F$1,Hosts!$1:$1,0))</f>
        <v>0.82</v>
      </c>
      <c r="G468" s="17" t="str">
        <f>INDEX(Hosts!$A:$O,MATCH(Places!$C468,Hosts!$A:$A,0),MATCH(Places!G$1,Hosts!$1:$1,0))</f>
        <v>Yes</v>
      </c>
      <c r="H468" s="17">
        <v>14</v>
      </c>
      <c r="I468" s="17" t="str">
        <f>INDEX(Neighborhoods!$A:$C,MATCH(Places!$H468,Neighborhoods!$A:$A,0),MATCH(Places!I$1,Neighborhoods!$1:$1,0))</f>
        <v>Manhattan</v>
      </c>
      <c r="J468" s="17" t="str">
        <f>INDEX(Neighborhoods!$A:$C,MATCH(Places!$H468,Neighborhoods!$A:$A,0),MATCH(Places!J$1,Neighborhoods!$1:$1,0))</f>
        <v>East Harlem</v>
      </c>
      <c r="K468" s="17" t="s">
        <v>11822</v>
      </c>
      <c r="L468" s="17" t="str">
        <f t="shared" si="28"/>
        <v>No</v>
      </c>
      <c r="M468" s="17">
        <v>2</v>
      </c>
      <c r="N468" s="17" t="str" cm="1">
        <f t="array" ref="N468">_xlfn.IFS(M468&lt;=2,"Small",M468&lt;=5,"Medium",M468&gt;5,"Large")</f>
        <v>Small</v>
      </c>
      <c r="O468" s="65">
        <v>85</v>
      </c>
      <c r="P468" s="87">
        <f t="shared" si="29"/>
        <v>0.03</v>
      </c>
      <c r="Q468" s="68">
        <v>4.91</v>
      </c>
      <c r="R468" s="68" t="str" cm="1">
        <f t="array" ref="R468">_xlfn.SWITCH(ROUND(Q468,0),5,"Excellent",4,"Good",3,"Ok","Bad")</f>
        <v>Excellent</v>
      </c>
      <c r="S468" s="17">
        <v>236</v>
      </c>
      <c r="T468" s="17" t="str">
        <f t="shared" si="30"/>
        <v>Yes</v>
      </c>
      <c r="U468" s="82">
        <v>41411</v>
      </c>
      <c r="V468" s="82">
        <v>43764</v>
      </c>
      <c r="W468" s="17">
        <v>74</v>
      </c>
      <c r="X468" s="17" t="str">
        <f t="shared" si="31"/>
        <v>Active</v>
      </c>
      <c r="Y468" s="17" t="s">
        <v>15615</v>
      </c>
      <c r="Z468" s="17"/>
    </row>
    <row r="469" spans="1:26" x14ac:dyDescent="0.25">
      <c r="A469">
        <v>468</v>
      </c>
      <c r="B469" s="17" t="s">
        <v>366</v>
      </c>
      <c r="C469" s="17">
        <v>1032</v>
      </c>
      <c r="D469" s="17" t="str">
        <f>INDEX(Hosts!$A:$O,MATCH(Places!$C469,Hosts!$A:$A,0),MATCH(Places!D$1,Hosts!$1:$1,0))</f>
        <v>Within a day</v>
      </c>
      <c r="E469" s="87">
        <f>INDEX(Hosts!$A:$O,MATCH(Places!$C469,Hosts!$A:$A,0),MATCH(Places!E$1,Hosts!$1:$1,0))</f>
        <v>0.75</v>
      </c>
      <c r="F469" s="87">
        <f>INDEX(Hosts!$A:$O,MATCH(Places!$C469,Hosts!$A:$A,0),MATCH(Places!F$1,Hosts!$1:$1,0))</f>
        <v>0.67</v>
      </c>
      <c r="G469" s="17" t="str">
        <f>INDEX(Hosts!$A:$O,MATCH(Places!$C469,Hosts!$A:$A,0),MATCH(Places!G$1,Hosts!$1:$1,0))</f>
        <v>No</v>
      </c>
      <c r="H469" s="17">
        <v>13</v>
      </c>
      <c r="I469" s="17" t="str">
        <f>INDEX(Neighborhoods!$A:$C,MATCH(Places!$H469,Neighborhoods!$A:$A,0),MATCH(Places!I$1,Neighborhoods!$1:$1,0))</f>
        <v>Manhattan</v>
      </c>
      <c r="J469" s="17" t="str">
        <f>INDEX(Neighborhoods!$A:$C,MATCH(Places!$H469,Neighborhoods!$A:$A,0),MATCH(Places!J$1,Neighborhoods!$1:$1,0))</f>
        <v>Chelsea</v>
      </c>
      <c r="K469" s="17" t="s">
        <v>1</v>
      </c>
      <c r="L469" s="17" t="str">
        <f t="shared" si="28"/>
        <v>Yes</v>
      </c>
      <c r="M469" s="17">
        <v>2</v>
      </c>
      <c r="N469" s="17" t="str" cm="1">
        <f t="array" ref="N469">_xlfn.IFS(M469&lt;=2,"Small",M469&lt;=5,"Medium",M469&gt;5,"Large")</f>
        <v>Small</v>
      </c>
      <c r="O469" s="65">
        <v>69</v>
      </c>
      <c r="P469" s="87">
        <f t="shared" si="29"/>
        <v>0.03</v>
      </c>
      <c r="Q469" s="68">
        <v>4.7300000000000004</v>
      </c>
      <c r="R469" s="68" t="str" cm="1">
        <f t="array" ref="R469">_xlfn.SWITCH(ROUND(Q469,0),5,"Excellent",4,"Good",3,"Ok","Bad")</f>
        <v>Excellent</v>
      </c>
      <c r="S469" s="17">
        <v>249</v>
      </c>
      <c r="T469" s="17" t="str">
        <f t="shared" si="30"/>
        <v>No</v>
      </c>
      <c r="U469" s="82">
        <v>41388</v>
      </c>
      <c r="V469" s="82">
        <v>44032</v>
      </c>
      <c r="W469" s="17">
        <v>180</v>
      </c>
      <c r="X469" s="17" t="str">
        <f t="shared" si="31"/>
        <v>Active</v>
      </c>
      <c r="Y469" s="17" t="s">
        <v>15615</v>
      </c>
      <c r="Z469" s="17"/>
    </row>
    <row r="470" spans="1:26" x14ac:dyDescent="0.25">
      <c r="A470">
        <v>469</v>
      </c>
      <c r="B470" s="17" t="s">
        <v>367</v>
      </c>
      <c r="C470" s="17">
        <v>372</v>
      </c>
      <c r="D470" s="17" t="str">
        <f>INDEX(Hosts!$A:$O,MATCH(Places!$C470,Hosts!$A:$A,0),MATCH(Places!D$1,Hosts!$1:$1,0))</f>
        <v>Within a few hours</v>
      </c>
      <c r="E470" s="87">
        <f>INDEX(Hosts!$A:$O,MATCH(Places!$C470,Hosts!$A:$A,0),MATCH(Places!E$1,Hosts!$1:$1,0))</f>
        <v>1</v>
      </c>
      <c r="F470" s="87">
        <f>INDEX(Hosts!$A:$O,MATCH(Places!$C470,Hosts!$A:$A,0),MATCH(Places!F$1,Hosts!$1:$1,0))</f>
        <v>0.68</v>
      </c>
      <c r="G470" s="17" t="str">
        <f>INDEX(Hosts!$A:$O,MATCH(Places!$C470,Hosts!$A:$A,0),MATCH(Places!G$1,Hosts!$1:$1,0))</f>
        <v>No</v>
      </c>
      <c r="H470" s="17">
        <v>9</v>
      </c>
      <c r="I470" s="17" t="str">
        <f>INDEX(Neighborhoods!$A:$C,MATCH(Places!$H470,Neighborhoods!$A:$A,0),MATCH(Places!I$1,Neighborhoods!$1:$1,0))</f>
        <v>Brooklyn</v>
      </c>
      <c r="J470" s="17" t="str">
        <f>INDEX(Neighborhoods!$A:$C,MATCH(Places!$H470,Neighborhoods!$A:$A,0),MATCH(Places!J$1,Neighborhoods!$1:$1,0))</f>
        <v>Crown Heights</v>
      </c>
      <c r="K470" s="17" t="s">
        <v>11822</v>
      </c>
      <c r="L470" s="17" t="str">
        <f t="shared" si="28"/>
        <v>No</v>
      </c>
      <c r="M470" s="17">
        <v>4</v>
      </c>
      <c r="N470" s="17" t="str" cm="1">
        <f t="array" ref="N470">_xlfn.IFS(M470&lt;=2,"Small",M470&lt;=5,"Medium",M470&gt;5,"Large")</f>
        <v>Medium</v>
      </c>
      <c r="O470" s="65">
        <v>105</v>
      </c>
      <c r="P470" s="87">
        <f t="shared" si="29"/>
        <v>0.03</v>
      </c>
      <c r="Q470" s="68">
        <v>4.5199999999999996</v>
      </c>
      <c r="R470" s="68" t="str" cm="1">
        <f t="array" ref="R470">_xlfn.SWITCH(ROUND(Q470,0),5,"Excellent",4,"Good",3,"Ok","Bad")</f>
        <v>Excellent</v>
      </c>
      <c r="S470" s="17">
        <v>21</v>
      </c>
      <c r="T470" s="17" t="str">
        <f t="shared" si="30"/>
        <v>No</v>
      </c>
      <c r="U470" s="82">
        <v>42153</v>
      </c>
      <c r="V470" s="82">
        <v>43767</v>
      </c>
      <c r="W470" s="17">
        <v>236</v>
      </c>
      <c r="X470" s="17" t="str">
        <f t="shared" si="31"/>
        <v>Active</v>
      </c>
      <c r="Y470" s="17" t="s">
        <v>15615</v>
      </c>
      <c r="Z470" s="17"/>
    </row>
    <row r="471" spans="1:26" x14ac:dyDescent="0.25">
      <c r="A471">
        <v>470</v>
      </c>
      <c r="B471" s="17" t="s">
        <v>368</v>
      </c>
      <c r="C471" s="17">
        <v>1083</v>
      </c>
      <c r="D471" s="17" t="str">
        <f>INDEX(Hosts!$A:$O,MATCH(Places!$C471,Hosts!$A:$A,0),MATCH(Places!D$1,Hosts!$1:$1,0))</f>
        <v>Within an hour</v>
      </c>
      <c r="E471" s="87">
        <f>INDEX(Hosts!$A:$O,MATCH(Places!$C471,Hosts!$A:$A,0),MATCH(Places!E$1,Hosts!$1:$1,0))</f>
        <v>1</v>
      </c>
      <c r="F471" s="87">
        <f>INDEX(Hosts!$A:$O,MATCH(Places!$C471,Hosts!$A:$A,0),MATCH(Places!F$1,Hosts!$1:$1,0))</f>
        <v>0.8</v>
      </c>
      <c r="G471" s="17" t="str">
        <f>INDEX(Hosts!$A:$O,MATCH(Places!$C471,Hosts!$A:$A,0),MATCH(Places!G$1,Hosts!$1:$1,0))</f>
        <v>Yes</v>
      </c>
      <c r="H471" s="17">
        <v>7</v>
      </c>
      <c r="I471" s="17" t="str">
        <f>INDEX(Neighborhoods!$A:$C,MATCH(Places!$H471,Neighborhoods!$A:$A,0),MATCH(Places!I$1,Neighborhoods!$1:$1,0))</f>
        <v>Brooklyn</v>
      </c>
      <c r="J471" s="17" t="str">
        <f>INDEX(Neighborhoods!$A:$C,MATCH(Places!$H471,Neighborhoods!$A:$A,0),MATCH(Places!J$1,Neighborhoods!$1:$1,0))</f>
        <v>Bedford-Stuyvesant</v>
      </c>
      <c r="K471" s="17" t="s">
        <v>1</v>
      </c>
      <c r="L471" s="17" t="str">
        <f t="shared" si="28"/>
        <v>Yes</v>
      </c>
      <c r="M471" s="17">
        <v>2</v>
      </c>
      <c r="N471" s="17" t="str" cm="1">
        <f t="array" ref="N471">_xlfn.IFS(M471&lt;=2,"Small",M471&lt;=5,"Medium",M471&gt;5,"Large")</f>
        <v>Small</v>
      </c>
      <c r="O471" s="65">
        <v>75</v>
      </c>
      <c r="P471" s="87">
        <f t="shared" si="29"/>
        <v>0.03</v>
      </c>
      <c r="Q471" s="68">
        <v>4.95</v>
      </c>
      <c r="R471" s="68" t="str" cm="1">
        <f t="array" ref="R471">_xlfn.SWITCH(ROUND(Q471,0),5,"Excellent",4,"Good",3,"Ok","Bad")</f>
        <v>Excellent</v>
      </c>
      <c r="S471" s="17">
        <v>19</v>
      </c>
      <c r="T471" s="17" t="str">
        <f t="shared" si="30"/>
        <v>No</v>
      </c>
      <c r="U471" s="82">
        <v>41518</v>
      </c>
      <c r="V471" s="82">
        <v>43903</v>
      </c>
      <c r="W471" s="17">
        <v>365</v>
      </c>
      <c r="X471" s="17" t="str">
        <f t="shared" si="31"/>
        <v>Active</v>
      </c>
      <c r="Y471" s="17" t="s">
        <v>15615</v>
      </c>
      <c r="Z471" s="17"/>
    </row>
    <row r="472" spans="1:26" x14ac:dyDescent="0.25">
      <c r="A472">
        <v>471</v>
      </c>
      <c r="B472" s="17" t="s">
        <v>13345</v>
      </c>
      <c r="C472" s="17">
        <v>1089</v>
      </c>
      <c r="D472" s="17" t="str">
        <f>INDEX(Hosts!$A:$O,MATCH(Places!$C472,Hosts!$A:$A,0),MATCH(Places!D$1,Hosts!$1:$1,0))</f>
        <v>Within an hour</v>
      </c>
      <c r="E472" s="87">
        <f>INDEX(Hosts!$A:$O,MATCH(Places!$C472,Hosts!$A:$A,0),MATCH(Places!E$1,Hosts!$1:$1,0))</f>
        <v>1</v>
      </c>
      <c r="F472" s="87">
        <f>INDEX(Hosts!$A:$O,MATCH(Places!$C472,Hosts!$A:$A,0),MATCH(Places!F$1,Hosts!$1:$1,0))</f>
        <v>1</v>
      </c>
      <c r="G472" s="17" t="str">
        <f>INDEX(Hosts!$A:$O,MATCH(Places!$C472,Hosts!$A:$A,0),MATCH(Places!G$1,Hosts!$1:$1,0))</f>
        <v>No</v>
      </c>
      <c r="H472" s="17">
        <v>16</v>
      </c>
      <c r="I472" s="17" t="str">
        <f>INDEX(Neighborhoods!$A:$C,MATCH(Places!$H472,Neighborhoods!$A:$A,0),MATCH(Places!I$1,Neighborhoods!$1:$1,0))</f>
        <v>Manhattan</v>
      </c>
      <c r="J472" s="17" t="str">
        <f>INDEX(Neighborhoods!$A:$C,MATCH(Places!$H472,Neighborhoods!$A:$A,0),MATCH(Places!J$1,Neighborhoods!$1:$1,0))</f>
        <v>Harlem</v>
      </c>
      <c r="K472" s="17" t="s">
        <v>1</v>
      </c>
      <c r="L472" s="17" t="str">
        <f t="shared" si="28"/>
        <v>Yes</v>
      </c>
      <c r="M472" s="17">
        <v>3</v>
      </c>
      <c r="N472" s="17" t="str" cm="1">
        <f t="array" ref="N472">_xlfn.IFS(M472&lt;=2,"Small",M472&lt;=5,"Medium",M472&gt;5,"Large")</f>
        <v>Medium</v>
      </c>
      <c r="O472" s="65">
        <v>48</v>
      </c>
      <c r="P472" s="87">
        <f t="shared" si="29"/>
        <v>0.03</v>
      </c>
      <c r="Q472" s="68">
        <v>4.59</v>
      </c>
      <c r="R472" s="68" t="str" cm="1">
        <f t="array" ref="R472">_xlfn.SWITCH(ROUND(Q472,0),5,"Excellent",4,"Good",3,"Ok","Bad")</f>
        <v>Excellent</v>
      </c>
      <c r="S472" s="17">
        <v>90</v>
      </c>
      <c r="T472" s="17" t="str">
        <f t="shared" si="30"/>
        <v>No</v>
      </c>
      <c r="U472" s="82">
        <v>41512</v>
      </c>
      <c r="V472" s="82">
        <v>43765</v>
      </c>
      <c r="W472" s="17">
        <v>365</v>
      </c>
      <c r="X472" s="17" t="str">
        <f t="shared" si="31"/>
        <v>Active</v>
      </c>
      <c r="Y472" s="17" t="s">
        <v>15615</v>
      </c>
      <c r="Z472" s="17"/>
    </row>
    <row r="473" spans="1:26" x14ac:dyDescent="0.25">
      <c r="A473">
        <v>472</v>
      </c>
      <c r="B473" s="17" t="s">
        <v>369</v>
      </c>
      <c r="C473" s="17">
        <v>551</v>
      </c>
      <c r="D473" s="17" t="str">
        <f>INDEX(Hosts!$A:$O,MATCH(Places!$C473,Hosts!$A:$A,0),MATCH(Places!D$1,Hosts!$1:$1,0))</f>
        <v>A few days or more</v>
      </c>
      <c r="E473" s="87">
        <f>INDEX(Hosts!$A:$O,MATCH(Places!$C473,Hosts!$A:$A,0),MATCH(Places!E$1,Hosts!$1:$1,0))</f>
        <v>0</v>
      </c>
      <c r="F473" s="87">
        <f>INDEX(Hosts!$A:$O,MATCH(Places!$C473,Hosts!$A:$A,0),MATCH(Places!F$1,Hosts!$1:$1,0))</f>
        <v>0.2</v>
      </c>
      <c r="G473" s="17" t="str">
        <f>INDEX(Hosts!$A:$O,MATCH(Places!$C473,Hosts!$A:$A,0),MATCH(Places!G$1,Hosts!$1:$1,0))</f>
        <v>No</v>
      </c>
      <c r="H473" s="17">
        <v>13</v>
      </c>
      <c r="I473" s="17" t="str">
        <f>INDEX(Neighborhoods!$A:$C,MATCH(Places!$H473,Neighborhoods!$A:$A,0),MATCH(Places!I$1,Neighborhoods!$1:$1,0))</f>
        <v>Manhattan</v>
      </c>
      <c r="J473" s="17" t="str">
        <f>INDEX(Neighborhoods!$A:$C,MATCH(Places!$H473,Neighborhoods!$A:$A,0),MATCH(Places!J$1,Neighborhoods!$1:$1,0))</f>
        <v>Chelsea</v>
      </c>
      <c r="K473" s="17" t="s">
        <v>11822</v>
      </c>
      <c r="L473" s="17" t="str">
        <f t="shared" si="28"/>
        <v>No</v>
      </c>
      <c r="M473" s="17">
        <v>3</v>
      </c>
      <c r="N473" s="17" t="str" cm="1">
        <f t="array" ref="N473">_xlfn.IFS(M473&lt;=2,"Small",M473&lt;=5,"Medium",M473&gt;5,"Large")</f>
        <v>Medium</v>
      </c>
      <c r="O473" s="65">
        <v>270</v>
      </c>
      <c r="P473" s="87">
        <f t="shared" si="29"/>
        <v>0.04</v>
      </c>
      <c r="Q473" s="68">
        <v>5</v>
      </c>
      <c r="R473" s="68" t="str" cm="1">
        <f t="array" ref="R473">_xlfn.SWITCH(ROUND(Q473,0),5,"Excellent",4,"Good",3,"Ok","Bad")</f>
        <v>Excellent</v>
      </c>
      <c r="S473" s="17">
        <v>49</v>
      </c>
      <c r="T473" s="17" t="str">
        <f t="shared" si="30"/>
        <v>No</v>
      </c>
      <c r="U473" s="82">
        <v>41537</v>
      </c>
      <c r="V473" s="82">
        <v>43733</v>
      </c>
      <c r="W473" s="17">
        <v>178</v>
      </c>
      <c r="X473" s="17" t="str">
        <f t="shared" si="31"/>
        <v>Active</v>
      </c>
      <c r="Y473" s="17" t="s">
        <v>15615</v>
      </c>
      <c r="Z473" s="17"/>
    </row>
    <row r="474" spans="1:26" x14ac:dyDescent="0.25">
      <c r="A474">
        <v>473</v>
      </c>
      <c r="B474" s="17" t="s">
        <v>370</v>
      </c>
      <c r="C474" s="17">
        <v>1088</v>
      </c>
      <c r="D474" s="17" t="str">
        <f>INDEX(Hosts!$A:$O,MATCH(Places!$C474,Hosts!$A:$A,0),MATCH(Places!D$1,Hosts!$1:$1,0))</f>
        <v>Within a day</v>
      </c>
      <c r="E474" s="87">
        <f>INDEX(Hosts!$A:$O,MATCH(Places!$C474,Hosts!$A:$A,0),MATCH(Places!E$1,Hosts!$1:$1,0))</f>
        <v>0.5</v>
      </c>
      <c r="F474" s="87">
        <f>INDEX(Hosts!$A:$O,MATCH(Places!$C474,Hosts!$A:$A,0),MATCH(Places!F$1,Hosts!$1:$1,0))</f>
        <v>0.78</v>
      </c>
      <c r="G474" s="17" t="str">
        <f>INDEX(Hosts!$A:$O,MATCH(Places!$C474,Hosts!$A:$A,0),MATCH(Places!G$1,Hosts!$1:$1,0))</f>
        <v>Yes</v>
      </c>
      <c r="H474" s="17">
        <v>13</v>
      </c>
      <c r="I474" s="17" t="str">
        <f>INDEX(Neighborhoods!$A:$C,MATCH(Places!$H474,Neighborhoods!$A:$A,0),MATCH(Places!I$1,Neighborhoods!$1:$1,0))</f>
        <v>Manhattan</v>
      </c>
      <c r="J474" s="17" t="str">
        <f>INDEX(Neighborhoods!$A:$C,MATCH(Places!$H474,Neighborhoods!$A:$A,0),MATCH(Places!J$1,Neighborhoods!$1:$1,0))</f>
        <v>Chelsea</v>
      </c>
      <c r="K474" s="17" t="s">
        <v>1</v>
      </c>
      <c r="L474" s="17" t="str">
        <f t="shared" si="28"/>
        <v>Yes</v>
      </c>
      <c r="M474" s="17">
        <v>2</v>
      </c>
      <c r="N474" s="17" t="str" cm="1">
        <f t="array" ref="N474">_xlfn.IFS(M474&lt;=2,"Small",M474&lt;=5,"Medium",M474&gt;5,"Large")</f>
        <v>Small</v>
      </c>
      <c r="O474" s="65">
        <v>149</v>
      </c>
      <c r="P474" s="87">
        <f t="shared" si="29"/>
        <v>0.03</v>
      </c>
      <c r="Q474" s="68">
        <v>4.99</v>
      </c>
      <c r="R474" s="68" t="str" cm="1">
        <f t="array" ref="R474">_xlfn.SWITCH(ROUND(Q474,0),5,"Excellent",4,"Good",3,"Ok","Bad")</f>
        <v>Excellent</v>
      </c>
      <c r="S474" s="17">
        <v>146</v>
      </c>
      <c r="T474" s="17" t="str">
        <f t="shared" si="30"/>
        <v>Yes</v>
      </c>
      <c r="U474" s="82">
        <v>41393</v>
      </c>
      <c r="V474" s="82">
        <v>43892</v>
      </c>
      <c r="W474" s="17">
        <v>312</v>
      </c>
      <c r="X474" s="17" t="str">
        <f t="shared" si="31"/>
        <v>Active</v>
      </c>
      <c r="Y474" s="17" t="s">
        <v>15615</v>
      </c>
      <c r="Z474" s="17"/>
    </row>
    <row r="475" spans="1:26" x14ac:dyDescent="0.25">
      <c r="A475">
        <v>474</v>
      </c>
      <c r="B475" s="17" t="s">
        <v>371</v>
      </c>
      <c r="C475" s="17">
        <v>264</v>
      </c>
      <c r="D475" s="17" t="str">
        <f>INDEX(Hosts!$A:$O,MATCH(Places!$C475,Hosts!$A:$A,0),MATCH(Places!D$1,Hosts!$1:$1,0))</f>
        <v>Within a few hours</v>
      </c>
      <c r="E475" s="87">
        <f>INDEX(Hosts!$A:$O,MATCH(Places!$C475,Hosts!$A:$A,0),MATCH(Places!E$1,Hosts!$1:$1,0))</f>
        <v>1</v>
      </c>
      <c r="F475" s="87">
        <f>INDEX(Hosts!$A:$O,MATCH(Places!$C475,Hosts!$A:$A,0),MATCH(Places!F$1,Hosts!$1:$1,0))</f>
        <v>1</v>
      </c>
      <c r="G475" s="17" t="str">
        <f>INDEX(Hosts!$A:$O,MATCH(Places!$C475,Hosts!$A:$A,0),MATCH(Places!G$1,Hosts!$1:$1,0))</f>
        <v>No</v>
      </c>
      <c r="H475" s="17">
        <v>10</v>
      </c>
      <c r="I475" s="17" t="str">
        <f>INDEX(Neighborhoods!$A:$C,MATCH(Places!$H475,Neighborhoods!$A:$A,0),MATCH(Places!I$1,Neighborhoods!$1:$1,0))</f>
        <v>Brooklyn</v>
      </c>
      <c r="J475" s="17" t="str">
        <f>INDEX(Neighborhoods!$A:$C,MATCH(Places!$H475,Neighborhoods!$A:$A,0),MATCH(Places!J$1,Neighborhoods!$1:$1,0))</f>
        <v>East Flatbush</v>
      </c>
      <c r="K475" s="17" t="s">
        <v>1</v>
      </c>
      <c r="L475" s="17" t="str">
        <f t="shared" si="28"/>
        <v>Yes</v>
      </c>
      <c r="M475" s="17">
        <v>2</v>
      </c>
      <c r="N475" s="17" t="str" cm="1">
        <f t="array" ref="N475">_xlfn.IFS(M475&lt;=2,"Small",M475&lt;=5,"Medium",M475&gt;5,"Large")</f>
        <v>Small</v>
      </c>
      <c r="O475" s="65">
        <v>47</v>
      </c>
      <c r="P475" s="87">
        <f t="shared" si="29"/>
        <v>0.03</v>
      </c>
      <c r="Q475" s="68">
        <v>4.66</v>
      </c>
      <c r="R475" s="68" t="str" cm="1">
        <f t="array" ref="R475">_xlfn.SWITCH(ROUND(Q475,0),5,"Excellent",4,"Good",3,"Ok","Bad")</f>
        <v>Excellent</v>
      </c>
      <c r="S475" s="17">
        <v>279</v>
      </c>
      <c r="T475" s="17" t="str">
        <f t="shared" si="30"/>
        <v>No</v>
      </c>
      <c r="U475" s="82">
        <v>41384</v>
      </c>
      <c r="V475" s="82">
        <v>43890</v>
      </c>
      <c r="W475" s="17">
        <v>178</v>
      </c>
      <c r="X475" s="17" t="str">
        <f t="shared" si="31"/>
        <v>Active</v>
      </c>
      <c r="Y475" s="17" t="s">
        <v>15615</v>
      </c>
      <c r="Z475" s="17"/>
    </row>
    <row r="476" spans="1:26" x14ac:dyDescent="0.25">
      <c r="A476">
        <v>475</v>
      </c>
      <c r="B476" s="17" t="s">
        <v>13452</v>
      </c>
      <c r="C476" s="17">
        <v>1075</v>
      </c>
      <c r="D476" s="17" t="str">
        <f>INDEX(Hosts!$A:$O,MATCH(Places!$C476,Hosts!$A:$A,0),MATCH(Places!D$1,Hosts!$1:$1,0))</f>
        <v>Within an hour</v>
      </c>
      <c r="E476" s="87">
        <f>INDEX(Hosts!$A:$O,MATCH(Places!$C476,Hosts!$A:$A,0),MATCH(Places!E$1,Hosts!$1:$1,0))</f>
        <v>1</v>
      </c>
      <c r="F476" s="87">
        <f>INDEX(Hosts!$A:$O,MATCH(Places!$C476,Hosts!$A:$A,0),MATCH(Places!F$1,Hosts!$1:$1,0))</f>
        <v>0.96</v>
      </c>
      <c r="G476" s="17" t="str">
        <f>INDEX(Hosts!$A:$O,MATCH(Places!$C476,Hosts!$A:$A,0),MATCH(Places!G$1,Hosts!$1:$1,0))</f>
        <v>Yes</v>
      </c>
      <c r="H476" s="17">
        <v>7</v>
      </c>
      <c r="I476" s="17" t="str">
        <f>INDEX(Neighborhoods!$A:$C,MATCH(Places!$H476,Neighborhoods!$A:$A,0),MATCH(Places!I$1,Neighborhoods!$1:$1,0))</f>
        <v>Brooklyn</v>
      </c>
      <c r="J476" s="17" t="str">
        <f>INDEX(Neighborhoods!$A:$C,MATCH(Places!$H476,Neighborhoods!$A:$A,0),MATCH(Places!J$1,Neighborhoods!$1:$1,0))</f>
        <v>Bedford-Stuyvesant</v>
      </c>
      <c r="K476" s="17" t="s">
        <v>11822</v>
      </c>
      <c r="L476" s="17" t="str">
        <f t="shared" si="28"/>
        <v>No</v>
      </c>
      <c r="M476" s="17">
        <v>2</v>
      </c>
      <c r="N476" s="17" t="str" cm="1">
        <f t="array" ref="N476">_xlfn.IFS(M476&lt;=2,"Small",M476&lt;=5,"Medium",M476&gt;5,"Large")</f>
        <v>Small</v>
      </c>
      <c r="O476" s="65">
        <v>98</v>
      </c>
      <c r="P476" s="87">
        <f t="shared" si="29"/>
        <v>0.03</v>
      </c>
      <c r="Q476" s="68">
        <v>4.97</v>
      </c>
      <c r="R476" s="68" t="str" cm="1">
        <f t="array" ref="R476">_xlfn.SWITCH(ROUND(Q476,0),5,"Excellent",4,"Good",3,"Ok","Bad")</f>
        <v>Excellent</v>
      </c>
      <c r="S476" s="17">
        <v>211</v>
      </c>
      <c r="T476" s="17" t="str">
        <f t="shared" si="30"/>
        <v>Yes</v>
      </c>
      <c r="U476" s="82">
        <v>41503</v>
      </c>
      <c r="V476" s="82">
        <v>43888</v>
      </c>
      <c r="W476" s="17">
        <v>330</v>
      </c>
      <c r="X476" s="17" t="str">
        <f t="shared" si="31"/>
        <v>Active</v>
      </c>
      <c r="Y476" s="17" t="s">
        <v>15615</v>
      </c>
      <c r="Z476" s="17"/>
    </row>
    <row r="477" spans="1:26" x14ac:dyDescent="0.25">
      <c r="A477">
        <v>476</v>
      </c>
      <c r="B477" s="17" t="s">
        <v>372</v>
      </c>
      <c r="C477" s="17">
        <v>644</v>
      </c>
      <c r="D477" s="17" t="str">
        <f>INDEX(Hosts!$A:$O,MATCH(Places!$C477,Hosts!$A:$A,0),MATCH(Places!D$1,Hosts!$1:$1,0))</f>
        <v>Within an hour</v>
      </c>
      <c r="E477" s="87">
        <f>INDEX(Hosts!$A:$O,MATCH(Places!$C477,Hosts!$A:$A,0),MATCH(Places!E$1,Hosts!$1:$1,0))</f>
        <v>1</v>
      </c>
      <c r="F477" s="87">
        <f>INDEX(Hosts!$A:$O,MATCH(Places!$C477,Hosts!$A:$A,0),MATCH(Places!F$1,Hosts!$1:$1,0))</f>
        <v>0.77</v>
      </c>
      <c r="G477" s="17" t="str">
        <f>INDEX(Hosts!$A:$O,MATCH(Places!$C477,Hosts!$A:$A,0),MATCH(Places!G$1,Hosts!$1:$1,0))</f>
        <v>No</v>
      </c>
      <c r="H477" s="17">
        <v>8</v>
      </c>
      <c r="I477" s="17" t="str">
        <f>INDEX(Neighborhoods!$A:$C,MATCH(Places!$H477,Neighborhoods!$A:$A,0),MATCH(Places!I$1,Neighborhoods!$1:$1,0))</f>
        <v>Brooklyn</v>
      </c>
      <c r="J477" s="17" t="str">
        <f>INDEX(Neighborhoods!$A:$C,MATCH(Places!$H477,Neighborhoods!$A:$A,0),MATCH(Places!J$1,Neighborhoods!$1:$1,0))</f>
        <v>Bushwick</v>
      </c>
      <c r="K477" s="17" t="s">
        <v>11822</v>
      </c>
      <c r="L477" s="17" t="str">
        <f t="shared" si="28"/>
        <v>No</v>
      </c>
      <c r="M477" s="17">
        <v>2</v>
      </c>
      <c r="N477" s="17" t="str" cm="1">
        <f t="array" ref="N477">_xlfn.IFS(M477&lt;=2,"Small",M477&lt;=5,"Medium",M477&gt;5,"Large")</f>
        <v>Small</v>
      </c>
      <c r="O477" s="65">
        <v>75</v>
      </c>
      <c r="P477" s="87">
        <f t="shared" si="29"/>
        <v>0.03</v>
      </c>
      <c r="Q477" s="68">
        <v>4.67</v>
      </c>
      <c r="R477" s="68" t="str" cm="1">
        <f t="array" ref="R477">_xlfn.SWITCH(ROUND(Q477,0),5,"Excellent",4,"Good",3,"Ok","Bad")</f>
        <v>Excellent</v>
      </c>
      <c r="S477" s="17">
        <v>141</v>
      </c>
      <c r="T477" s="17" t="str">
        <f t="shared" si="30"/>
        <v>No</v>
      </c>
      <c r="U477" s="82">
        <v>41404</v>
      </c>
      <c r="V477" s="82">
        <v>44017</v>
      </c>
      <c r="W477" s="17">
        <v>364</v>
      </c>
      <c r="X477" s="17" t="str">
        <f t="shared" si="31"/>
        <v>Active</v>
      </c>
      <c r="Y477" s="17" t="s">
        <v>15615</v>
      </c>
      <c r="Z477" s="17"/>
    </row>
    <row r="478" spans="1:26" x14ac:dyDescent="0.25">
      <c r="A478">
        <v>477</v>
      </c>
      <c r="B478" s="17" t="s">
        <v>15242</v>
      </c>
      <c r="C478" s="17">
        <v>1</v>
      </c>
      <c r="D478" s="17" t="str">
        <f>INDEX(Hosts!$A:$O,MATCH(Places!$C478,Hosts!$A:$A,0),MATCH(Places!D$1,Hosts!$1:$1,0))</f>
        <v>Within a few hours</v>
      </c>
      <c r="E478" s="87">
        <f>INDEX(Hosts!$A:$O,MATCH(Places!$C478,Hosts!$A:$A,0),MATCH(Places!E$1,Hosts!$1:$1,0))</f>
        <v>0.9</v>
      </c>
      <c r="F478" s="87">
        <f>INDEX(Hosts!$A:$O,MATCH(Places!$C478,Hosts!$A:$A,0),MATCH(Places!F$1,Hosts!$1:$1,0))</f>
        <v>0.6</v>
      </c>
      <c r="G478" s="17" t="str">
        <f>INDEX(Hosts!$A:$O,MATCH(Places!$C478,Hosts!$A:$A,0),MATCH(Places!G$1,Hosts!$1:$1,0))</f>
        <v>Yes</v>
      </c>
      <c r="H478" s="17">
        <v>7</v>
      </c>
      <c r="I478" s="17" t="str">
        <f>INDEX(Neighborhoods!$A:$C,MATCH(Places!$H478,Neighborhoods!$A:$A,0),MATCH(Places!I$1,Neighborhoods!$1:$1,0))</f>
        <v>Brooklyn</v>
      </c>
      <c r="J478" s="17" t="str">
        <f>INDEX(Neighborhoods!$A:$C,MATCH(Places!$H478,Neighborhoods!$A:$A,0),MATCH(Places!J$1,Neighborhoods!$1:$1,0))</f>
        <v>Bedford-Stuyvesant</v>
      </c>
      <c r="K478" s="17" t="s">
        <v>11822</v>
      </c>
      <c r="L478" s="17" t="str">
        <f t="shared" si="28"/>
        <v>No</v>
      </c>
      <c r="M478" s="17">
        <v>4</v>
      </c>
      <c r="N478" s="17" t="str" cm="1">
        <f t="array" ref="N478">_xlfn.IFS(M478&lt;=2,"Small",M478&lt;=5,"Medium",M478&gt;5,"Large")</f>
        <v>Medium</v>
      </c>
      <c r="O478" s="65">
        <v>111</v>
      </c>
      <c r="P478" s="87">
        <f t="shared" si="29"/>
        <v>0.03</v>
      </c>
      <c r="Q478" s="68">
        <v>4.91</v>
      </c>
      <c r="R478" s="68" t="str" cm="1">
        <f t="array" ref="R478">_xlfn.SWITCH(ROUND(Q478,0),5,"Excellent",4,"Good",3,"Ok","Bad")</f>
        <v>Excellent</v>
      </c>
      <c r="S478" s="17">
        <v>32</v>
      </c>
      <c r="T478" s="17" t="str">
        <f t="shared" si="30"/>
        <v>No</v>
      </c>
      <c r="U478" s="82">
        <v>41456</v>
      </c>
      <c r="V478" s="82">
        <v>44021</v>
      </c>
      <c r="W478" s="17">
        <v>239</v>
      </c>
      <c r="X478" s="17" t="str">
        <f t="shared" si="31"/>
        <v>Active</v>
      </c>
      <c r="Y478" s="17" t="s">
        <v>15615</v>
      </c>
      <c r="Z478" s="17"/>
    </row>
    <row r="479" spans="1:26" x14ac:dyDescent="0.25">
      <c r="A479">
        <v>478</v>
      </c>
      <c r="B479" s="17" t="s">
        <v>373</v>
      </c>
      <c r="C479" s="17">
        <v>763</v>
      </c>
      <c r="D479" s="17" t="str">
        <f>INDEX(Hosts!$A:$O,MATCH(Places!$C479,Hosts!$A:$A,0),MATCH(Places!D$1,Hosts!$1:$1,0))</f>
        <v>Within an hour</v>
      </c>
      <c r="E479" s="87">
        <f>INDEX(Hosts!$A:$O,MATCH(Places!$C479,Hosts!$A:$A,0),MATCH(Places!E$1,Hosts!$1:$1,0))</f>
        <v>1</v>
      </c>
      <c r="F479" s="87">
        <f>INDEX(Hosts!$A:$O,MATCH(Places!$C479,Hosts!$A:$A,0),MATCH(Places!F$1,Hosts!$1:$1,0))</f>
        <v>0.99</v>
      </c>
      <c r="G479" s="17" t="str">
        <f>INDEX(Hosts!$A:$O,MATCH(Places!$C479,Hosts!$A:$A,0),MATCH(Places!G$1,Hosts!$1:$1,0))</f>
        <v>No</v>
      </c>
      <c r="H479" s="17">
        <v>26</v>
      </c>
      <c r="I479" s="17" t="str">
        <f>INDEX(Neighborhoods!$A:$C,MATCH(Places!$H479,Neighborhoods!$A:$A,0),MATCH(Places!I$1,Neighborhoods!$1:$1,0))</f>
        <v>Queens</v>
      </c>
      <c r="J479" s="17" t="str">
        <f>INDEX(Neighborhoods!$A:$C,MATCH(Places!$H479,Neighborhoods!$A:$A,0),MATCH(Places!J$1,Neighborhoods!$1:$1,0))</f>
        <v>Sunnyside</v>
      </c>
      <c r="K479" s="17" t="s">
        <v>1</v>
      </c>
      <c r="L479" s="17" t="str">
        <f t="shared" si="28"/>
        <v>Yes</v>
      </c>
      <c r="M479" s="17">
        <v>2</v>
      </c>
      <c r="N479" s="17" t="str" cm="1">
        <f t="array" ref="N479">_xlfn.IFS(M479&lt;=2,"Small",M479&lt;=5,"Medium",M479&gt;5,"Large")</f>
        <v>Small</v>
      </c>
      <c r="O479" s="65">
        <v>49</v>
      </c>
      <c r="P479" s="87">
        <f t="shared" si="29"/>
        <v>0.03</v>
      </c>
      <c r="Q479" s="68">
        <v>4.82</v>
      </c>
      <c r="R479" s="68" t="str" cm="1">
        <f t="array" ref="R479">_xlfn.SWITCH(ROUND(Q479,0),5,"Excellent",4,"Good",3,"Ok","Bad")</f>
        <v>Excellent</v>
      </c>
      <c r="S479" s="17">
        <v>74</v>
      </c>
      <c r="T479" s="17" t="str">
        <f t="shared" si="30"/>
        <v>No</v>
      </c>
      <c r="U479" s="82">
        <v>42650</v>
      </c>
      <c r="V479" s="82">
        <v>43904</v>
      </c>
      <c r="W479" s="17">
        <v>356</v>
      </c>
      <c r="X479" s="17" t="str">
        <f t="shared" si="31"/>
        <v>Active</v>
      </c>
      <c r="Y479" s="17" t="s">
        <v>15616</v>
      </c>
      <c r="Z479" s="17"/>
    </row>
    <row r="480" spans="1:26" x14ac:dyDescent="0.25">
      <c r="A480">
        <v>479</v>
      </c>
      <c r="B480" s="17" t="s">
        <v>374</v>
      </c>
      <c r="C480" s="17">
        <v>1097</v>
      </c>
      <c r="D480" s="17" t="str">
        <f>INDEX(Hosts!$A:$O,MATCH(Places!$C480,Hosts!$A:$A,0),MATCH(Places!D$1,Hosts!$1:$1,0))</f>
        <v>Within a day</v>
      </c>
      <c r="E480" s="87">
        <f>INDEX(Hosts!$A:$O,MATCH(Places!$C480,Hosts!$A:$A,0),MATCH(Places!E$1,Hosts!$1:$1,0))</f>
        <v>1</v>
      </c>
      <c r="F480" s="87">
        <f>INDEX(Hosts!$A:$O,MATCH(Places!$C480,Hosts!$A:$A,0),MATCH(Places!F$1,Hosts!$1:$1,0))</f>
        <v>0</v>
      </c>
      <c r="G480" s="17" t="str">
        <f>INDEX(Hosts!$A:$O,MATCH(Places!$C480,Hosts!$A:$A,0),MATCH(Places!G$1,Hosts!$1:$1,0))</f>
        <v>No</v>
      </c>
      <c r="H480" s="17">
        <v>7</v>
      </c>
      <c r="I480" s="17" t="str">
        <f>INDEX(Neighborhoods!$A:$C,MATCH(Places!$H480,Neighborhoods!$A:$A,0),MATCH(Places!I$1,Neighborhoods!$1:$1,0))</f>
        <v>Brooklyn</v>
      </c>
      <c r="J480" s="17" t="str">
        <f>INDEX(Neighborhoods!$A:$C,MATCH(Places!$H480,Neighborhoods!$A:$A,0),MATCH(Places!J$1,Neighborhoods!$1:$1,0))</f>
        <v>Bedford-Stuyvesant</v>
      </c>
      <c r="K480" s="17" t="s">
        <v>1</v>
      </c>
      <c r="L480" s="17" t="str">
        <f t="shared" si="28"/>
        <v>Yes</v>
      </c>
      <c r="M480" s="17">
        <v>2</v>
      </c>
      <c r="N480" s="17" t="str" cm="1">
        <f t="array" ref="N480">_xlfn.IFS(M480&lt;=2,"Small",M480&lt;=5,"Medium",M480&gt;5,"Large")</f>
        <v>Small</v>
      </c>
      <c r="O480" s="65">
        <v>60</v>
      </c>
      <c r="P480" s="87">
        <f t="shared" si="29"/>
        <v>0.03</v>
      </c>
      <c r="Q480" s="68">
        <v>4.75</v>
      </c>
      <c r="R480" s="68" t="str" cm="1">
        <f t="array" ref="R480">_xlfn.SWITCH(ROUND(Q480,0),5,"Excellent",4,"Good",3,"Ok","Bad")</f>
        <v>Excellent</v>
      </c>
      <c r="S480" s="17">
        <v>44</v>
      </c>
      <c r="T480" s="17" t="str">
        <f t="shared" si="30"/>
        <v>No</v>
      </c>
      <c r="U480" s="82">
        <v>41540</v>
      </c>
      <c r="V480" s="82">
        <v>43645</v>
      </c>
      <c r="W480" s="17">
        <v>169</v>
      </c>
      <c r="X480" s="17" t="str">
        <f t="shared" si="31"/>
        <v>Active</v>
      </c>
      <c r="Y480" s="17" t="s">
        <v>15615</v>
      </c>
      <c r="Z480" s="17"/>
    </row>
    <row r="481" spans="1:26" x14ac:dyDescent="0.25">
      <c r="A481">
        <v>480</v>
      </c>
      <c r="B481" s="17" t="s">
        <v>375</v>
      </c>
      <c r="C481" s="17">
        <v>513</v>
      </c>
      <c r="D481" s="17" t="str">
        <f>INDEX(Hosts!$A:$O,MATCH(Places!$C481,Hosts!$A:$A,0),MATCH(Places!D$1,Hosts!$1:$1,0))</f>
        <v>Within a day</v>
      </c>
      <c r="E481" s="87">
        <f>INDEX(Hosts!$A:$O,MATCH(Places!$C481,Hosts!$A:$A,0),MATCH(Places!E$1,Hosts!$1:$1,0))</f>
        <v>0.7</v>
      </c>
      <c r="F481" s="87">
        <f>INDEX(Hosts!$A:$O,MATCH(Places!$C481,Hosts!$A:$A,0),MATCH(Places!F$1,Hosts!$1:$1,0))</f>
        <v>0.42</v>
      </c>
      <c r="G481" s="17" t="str">
        <f>INDEX(Hosts!$A:$O,MATCH(Places!$C481,Hosts!$A:$A,0),MATCH(Places!G$1,Hosts!$1:$1,0))</f>
        <v>No</v>
      </c>
      <c r="H481" s="17">
        <v>12</v>
      </c>
      <c r="I481" s="17" t="str">
        <f>INDEX(Neighborhoods!$A:$C,MATCH(Places!$H481,Neighborhoods!$A:$A,0),MATCH(Places!I$1,Neighborhoods!$1:$1,0))</f>
        <v>Brooklyn</v>
      </c>
      <c r="J481" s="17" t="str">
        <f>INDEX(Neighborhoods!$A:$C,MATCH(Places!$H481,Neighborhoods!$A:$A,0),MATCH(Places!J$1,Neighborhoods!$1:$1,0))</f>
        <v>Williamsburg</v>
      </c>
      <c r="K481" s="17" t="s">
        <v>11822</v>
      </c>
      <c r="L481" s="17" t="str">
        <f t="shared" si="28"/>
        <v>No</v>
      </c>
      <c r="M481" s="17">
        <v>2</v>
      </c>
      <c r="N481" s="17" t="str" cm="1">
        <f t="array" ref="N481">_xlfn.IFS(M481&lt;=2,"Small",M481&lt;=5,"Medium",M481&gt;5,"Large")</f>
        <v>Small</v>
      </c>
      <c r="O481" s="65">
        <v>190</v>
      </c>
      <c r="P481" s="87">
        <f t="shared" si="29"/>
        <v>0.03</v>
      </c>
      <c r="Q481" s="68">
        <v>5</v>
      </c>
      <c r="R481" s="68" t="str" cm="1">
        <f t="array" ref="R481">_xlfn.SWITCH(ROUND(Q481,0),5,"Excellent",4,"Good",3,"Ok","Bad")</f>
        <v>Excellent</v>
      </c>
      <c r="S481" s="17">
        <v>36</v>
      </c>
      <c r="T481" s="17" t="str">
        <f t="shared" si="30"/>
        <v>No</v>
      </c>
      <c r="U481" s="82">
        <v>41415</v>
      </c>
      <c r="V481" s="82">
        <v>43919</v>
      </c>
      <c r="W481" s="17">
        <v>358</v>
      </c>
      <c r="X481" s="17" t="str">
        <f t="shared" si="31"/>
        <v>Active</v>
      </c>
      <c r="Y481" s="17" t="s">
        <v>15615</v>
      </c>
      <c r="Z481" s="17"/>
    </row>
    <row r="482" spans="1:26" x14ac:dyDescent="0.25">
      <c r="A482">
        <v>481</v>
      </c>
      <c r="B482" s="17" t="s">
        <v>376</v>
      </c>
      <c r="C482" s="17">
        <v>186</v>
      </c>
      <c r="D482" s="17" t="str">
        <f>INDEX(Hosts!$A:$O,MATCH(Places!$C482,Hosts!$A:$A,0),MATCH(Places!D$1,Hosts!$1:$1,0))</f>
        <v>Within a day</v>
      </c>
      <c r="E482" s="87">
        <f>INDEX(Hosts!$A:$O,MATCH(Places!$C482,Hosts!$A:$A,0),MATCH(Places!E$1,Hosts!$1:$1,0))</f>
        <v>1</v>
      </c>
      <c r="F482" s="87">
        <f>INDEX(Hosts!$A:$O,MATCH(Places!$C482,Hosts!$A:$A,0),MATCH(Places!F$1,Hosts!$1:$1,0))</f>
        <v>0.93</v>
      </c>
      <c r="G482" s="17" t="str">
        <f>INDEX(Hosts!$A:$O,MATCH(Places!$C482,Hosts!$A:$A,0),MATCH(Places!G$1,Hosts!$1:$1,0))</f>
        <v>Yes</v>
      </c>
      <c r="H482" s="17">
        <v>9</v>
      </c>
      <c r="I482" s="17" t="str">
        <f>INDEX(Neighborhoods!$A:$C,MATCH(Places!$H482,Neighborhoods!$A:$A,0),MATCH(Places!I$1,Neighborhoods!$1:$1,0))</f>
        <v>Brooklyn</v>
      </c>
      <c r="J482" s="17" t="str">
        <f>INDEX(Neighborhoods!$A:$C,MATCH(Places!$H482,Neighborhoods!$A:$A,0),MATCH(Places!J$1,Neighborhoods!$1:$1,0))</f>
        <v>Crown Heights</v>
      </c>
      <c r="K482" s="17" t="s">
        <v>1</v>
      </c>
      <c r="L482" s="17" t="str">
        <f t="shared" si="28"/>
        <v>Yes</v>
      </c>
      <c r="M482" s="17">
        <v>2</v>
      </c>
      <c r="N482" s="17" t="str" cm="1">
        <f t="array" ref="N482">_xlfn.IFS(M482&lt;=2,"Small",M482&lt;=5,"Medium",M482&gt;5,"Large")</f>
        <v>Small</v>
      </c>
      <c r="O482" s="65">
        <v>90</v>
      </c>
      <c r="P482" s="87">
        <f t="shared" si="29"/>
        <v>0.03</v>
      </c>
      <c r="Q482" s="68">
        <v>4.79</v>
      </c>
      <c r="R482" s="68" t="str" cm="1">
        <f t="array" ref="R482">_xlfn.SWITCH(ROUND(Q482,0),5,"Excellent",4,"Good",3,"Ok","Bad")</f>
        <v>Excellent</v>
      </c>
      <c r="S482" s="17">
        <v>160</v>
      </c>
      <c r="T482" s="17" t="str">
        <f t="shared" si="30"/>
        <v>No</v>
      </c>
      <c r="U482" s="82">
        <v>41398</v>
      </c>
      <c r="V482" s="82">
        <v>43871</v>
      </c>
      <c r="W482" s="17">
        <v>365</v>
      </c>
      <c r="X482" s="17" t="str">
        <f t="shared" si="31"/>
        <v>Active</v>
      </c>
      <c r="Y482" s="17" t="s">
        <v>15615</v>
      </c>
      <c r="Z482" s="17"/>
    </row>
    <row r="483" spans="1:26" x14ac:dyDescent="0.25">
      <c r="A483">
        <v>482</v>
      </c>
      <c r="B483" s="17" t="s">
        <v>14376</v>
      </c>
      <c r="C483" s="17">
        <v>1098</v>
      </c>
      <c r="D483" s="17" t="str">
        <f>INDEX(Hosts!$A:$O,MATCH(Places!$C483,Hosts!$A:$A,0),MATCH(Places!D$1,Hosts!$1:$1,0))</f>
        <v>Within a few hours</v>
      </c>
      <c r="E483" s="87">
        <f>INDEX(Hosts!$A:$O,MATCH(Places!$C483,Hosts!$A:$A,0),MATCH(Places!E$1,Hosts!$1:$1,0))</f>
        <v>0.9</v>
      </c>
      <c r="F483" s="87">
        <f>INDEX(Hosts!$A:$O,MATCH(Places!$C483,Hosts!$A:$A,0),MATCH(Places!F$1,Hosts!$1:$1,0))</f>
        <v>0.95</v>
      </c>
      <c r="G483" s="17" t="str">
        <f>INDEX(Hosts!$A:$O,MATCH(Places!$C483,Hosts!$A:$A,0),MATCH(Places!G$1,Hosts!$1:$1,0))</f>
        <v>No</v>
      </c>
      <c r="H483" s="17">
        <v>16</v>
      </c>
      <c r="I483" s="17" t="str">
        <f>INDEX(Neighborhoods!$A:$C,MATCH(Places!$H483,Neighborhoods!$A:$A,0),MATCH(Places!I$1,Neighborhoods!$1:$1,0))</f>
        <v>Manhattan</v>
      </c>
      <c r="J483" s="17" t="str">
        <f>INDEX(Neighborhoods!$A:$C,MATCH(Places!$H483,Neighborhoods!$A:$A,0),MATCH(Places!J$1,Neighborhoods!$1:$1,0))</f>
        <v>Harlem</v>
      </c>
      <c r="K483" s="17" t="s">
        <v>11822</v>
      </c>
      <c r="L483" s="17" t="str">
        <f t="shared" si="28"/>
        <v>No</v>
      </c>
      <c r="M483" s="17">
        <v>4</v>
      </c>
      <c r="N483" s="17" t="str" cm="1">
        <f t="array" ref="N483">_xlfn.IFS(M483&lt;=2,"Small",M483&lt;=5,"Medium",M483&gt;5,"Large")</f>
        <v>Medium</v>
      </c>
      <c r="O483" s="65">
        <v>85</v>
      </c>
      <c r="P483" s="87">
        <f t="shared" si="29"/>
        <v>0.03</v>
      </c>
      <c r="Q483" s="68">
        <v>4.79</v>
      </c>
      <c r="R483" s="68" t="str" cm="1">
        <f t="array" ref="R483">_xlfn.SWITCH(ROUND(Q483,0),5,"Excellent",4,"Good",3,"Ok","Bad")</f>
        <v>Excellent</v>
      </c>
      <c r="S483" s="17">
        <v>58</v>
      </c>
      <c r="T483" s="17" t="str">
        <f t="shared" si="30"/>
        <v>No</v>
      </c>
      <c r="U483" s="82">
        <v>41402</v>
      </c>
      <c r="V483" s="82">
        <v>43980</v>
      </c>
      <c r="W483" s="17">
        <v>304</v>
      </c>
      <c r="X483" s="17" t="str">
        <f t="shared" si="31"/>
        <v>Active</v>
      </c>
      <c r="Y483" s="17" t="s">
        <v>15615</v>
      </c>
      <c r="Z483" s="17"/>
    </row>
    <row r="484" spans="1:26" x14ac:dyDescent="0.25">
      <c r="A484">
        <v>483</v>
      </c>
      <c r="B484" s="17" t="s">
        <v>377</v>
      </c>
      <c r="C484" s="17">
        <v>1102</v>
      </c>
      <c r="D484" s="17" t="str">
        <f>INDEX(Hosts!$A:$O,MATCH(Places!$C484,Hosts!$A:$A,0),MATCH(Places!D$1,Hosts!$1:$1,0))</f>
        <v>Within an hour</v>
      </c>
      <c r="E484" s="87">
        <f>INDEX(Hosts!$A:$O,MATCH(Places!$C484,Hosts!$A:$A,0),MATCH(Places!E$1,Hosts!$1:$1,0))</f>
        <v>1</v>
      </c>
      <c r="F484" s="87">
        <f>INDEX(Hosts!$A:$O,MATCH(Places!$C484,Hosts!$A:$A,0),MATCH(Places!F$1,Hosts!$1:$1,0))</f>
        <v>0.95</v>
      </c>
      <c r="G484" s="17" t="str">
        <f>INDEX(Hosts!$A:$O,MATCH(Places!$C484,Hosts!$A:$A,0),MATCH(Places!G$1,Hosts!$1:$1,0))</f>
        <v>No</v>
      </c>
      <c r="H484" s="17">
        <v>7</v>
      </c>
      <c r="I484" s="17" t="str">
        <f>INDEX(Neighborhoods!$A:$C,MATCH(Places!$H484,Neighborhoods!$A:$A,0),MATCH(Places!I$1,Neighborhoods!$1:$1,0))</f>
        <v>Brooklyn</v>
      </c>
      <c r="J484" s="17" t="str">
        <f>INDEX(Neighborhoods!$A:$C,MATCH(Places!$H484,Neighborhoods!$A:$A,0),MATCH(Places!J$1,Neighborhoods!$1:$1,0))</f>
        <v>Bedford-Stuyvesant</v>
      </c>
      <c r="K484" s="17" t="s">
        <v>11822</v>
      </c>
      <c r="L484" s="17" t="str">
        <f t="shared" si="28"/>
        <v>No</v>
      </c>
      <c r="M484" s="17">
        <v>3</v>
      </c>
      <c r="N484" s="17" t="str" cm="1">
        <f t="array" ref="N484">_xlfn.IFS(M484&lt;=2,"Small",M484&lt;=5,"Medium",M484&gt;5,"Large")</f>
        <v>Medium</v>
      </c>
      <c r="O484" s="65">
        <v>95</v>
      </c>
      <c r="P484" s="87">
        <f t="shared" si="29"/>
        <v>0.03</v>
      </c>
      <c r="Q484" s="68">
        <v>4.62</v>
      </c>
      <c r="R484" s="68" t="str" cm="1">
        <f t="array" ref="R484">_xlfn.SWITCH(ROUND(Q484,0),5,"Excellent",4,"Good",3,"Ok","Bad")</f>
        <v>Excellent</v>
      </c>
      <c r="S484" s="17">
        <v>242</v>
      </c>
      <c r="T484" s="17" t="str">
        <f t="shared" si="30"/>
        <v>No</v>
      </c>
      <c r="U484" s="82">
        <v>41418</v>
      </c>
      <c r="V484" s="82">
        <v>44032</v>
      </c>
      <c r="W484" s="17">
        <v>344</v>
      </c>
      <c r="X484" s="17" t="str">
        <f t="shared" si="31"/>
        <v>Active</v>
      </c>
      <c r="Y484" s="17" t="s">
        <v>15616</v>
      </c>
      <c r="Z484" s="17"/>
    </row>
    <row r="485" spans="1:26" x14ac:dyDescent="0.25">
      <c r="A485">
        <v>484</v>
      </c>
      <c r="B485" s="17" t="s">
        <v>378</v>
      </c>
      <c r="C485" s="17">
        <v>1079</v>
      </c>
      <c r="D485" s="17" t="str">
        <f>INDEX(Hosts!$A:$O,MATCH(Places!$C485,Hosts!$A:$A,0),MATCH(Places!D$1,Hosts!$1:$1,0))</f>
        <v>Within a day</v>
      </c>
      <c r="E485" s="87">
        <f>INDEX(Hosts!$A:$O,MATCH(Places!$C485,Hosts!$A:$A,0),MATCH(Places!E$1,Hosts!$1:$1,0))</f>
        <v>0.8</v>
      </c>
      <c r="F485" s="87">
        <f>INDEX(Hosts!$A:$O,MATCH(Places!$C485,Hosts!$A:$A,0),MATCH(Places!F$1,Hosts!$1:$1,0))</f>
        <v>0.35</v>
      </c>
      <c r="G485" s="17" t="str">
        <f>INDEX(Hosts!$A:$O,MATCH(Places!$C485,Hosts!$A:$A,0),MATCH(Places!G$1,Hosts!$1:$1,0))</f>
        <v>No</v>
      </c>
      <c r="H485" s="17">
        <v>7</v>
      </c>
      <c r="I485" s="17" t="str">
        <f>INDEX(Neighborhoods!$A:$C,MATCH(Places!$H485,Neighborhoods!$A:$A,0),MATCH(Places!I$1,Neighborhoods!$1:$1,0))</f>
        <v>Brooklyn</v>
      </c>
      <c r="J485" s="17" t="str">
        <f>INDEX(Neighborhoods!$A:$C,MATCH(Places!$H485,Neighborhoods!$A:$A,0),MATCH(Places!J$1,Neighborhoods!$1:$1,0))</f>
        <v>Bedford-Stuyvesant</v>
      </c>
      <c r="K485" s="17" t="s">
        <v>1</v>
      </c>
      <c r="L485" s="17" t="str">
        <f t="shared" si="28"/>
        <v>Yes</v>
      </c>
      <c r="M485" s="17">
        <v>3</v>
      </c>
      <c r="N485" s="17" t="str" cm="1">
        <f t="array" ref="N485">_xlfn.IFS(M485&lt;=2,"Small",M485&lt;=5,"Medium",M485&gt;5,"Large")</f>
        <v>Medium</v>
      </c>
      <c r="O485" s="65">
        <v>71</v>
      </c>
      <c r="P485" s="87">
        <f t="shared" si="29"/>
        <v>0.03</v>
      </c>
      <c r="Q485" s="68">
        <v>4.4000000000000004</v>
      </c>
      <c r="R485" s="68" t="str" cm="1">
        <f t="array" ref="R485">_xlfn.SWITCH(ROUND(Q485,0),5,"Excellent",4,"Good",3,"Ok","Bad")</f>
        <v>Good</v>
      </c>
      <c r="S485" s="17">
        <v>67</v>
      </c>
      <c r="T485" s="17" t="str">
        <f t="shared" si="30"/>
        <v>No</v>
      </c>
      <c r="U485" s="82">
        <v>41410</v>
      </c>
      <c r="V485" s="82">
        <v>43921</v>
      </c>
      <c r="W485" s="17">
        <v>89</v>
      </c>
      <c r="X485" s="17" t="str">
        <f t="shared" si="31"/>
        <v>Active</v>
      </c>
      <c r="Y485" s="17" t="s">
        <v>15615</v>
      </c>
      <c r="Z485" s="17"/>
    </row>
    <row r="486" spans="1:26" x14ac:dyDescent="0.25">
      <c r="A486">
        <v>485</v>
      </c>
      <c r="B486" s="17" t="s">
        <v>379</v>
      </c>
      <c r="C486" s="17">
        <v>1105</v>
      </c>
      <c r="D486" s="17" t="str">
        <f>INDEX(Hosts!$A:$O,MATCH(Places!$C486,Hosts!$A:$A,0),MATCH(Places!D$1,Hosts!$1:$1,0))</f>
        <v>Within an hour</v>
      </c>
      <c r="E486" s="87">
        <f>INDEX(Hosts!$A:$O,MATCH(Places!$C486,Hosts!$A:$A,0),MATCH(Places!E$1,Hosts!$1:$1,0))</f>
        <v>1</v>
      </c>
      <c r="F486" s="87">
        <f>INDEX(Hosts!$A:$O,MATCH(Places!$C486,Hosts!$A:$A,0),MATCH(Places!F$1,Hosts!$1:$1,0))</f>
        <v>0.46</v>
      </c>
      <c r="G486" s="17" t="str">
        <f>INDEX(Hosts!$A:$O,MATCH(Places!$C486,Hosts!$A:$A,0),MATCH(Places!G$1,Hosts!$1:$1,0))</f>
        <v>Yes</v>
      </c>
      <c r="H486" s="17">
        <v>16</v>
      </c>
      <c r="I486" s="17" t="str">
        <f>INDEX(Neighborhoods!$A:$C,MATCH(Places!$H486,Neighborhoods!$A:$A,0),MATCH(Places!I$1,Neighborhoods!$1:$1,0))</f>
        <v>Manhattan</v>
      </c>
      <c r="J486" s="17" t="str">
        <f>INDEX(Neighborhoods!$A:$C,MATCH(Places!$H486,Neighborhoods!$A:$A,0),MATCH(Places!J$1,Neighborhoods!$1:$1,0))</f>
        <v>Harlem</v>
      </c>
      <c r="K486" s="17" t="s">
        <v>1</v>
      </c>
      <c r="L486" s="17" t="str">
        <f t="shared" si="28"/>
        <v>Yes</v>
      </c>
      <c r="M486" s="17">
        <v>1</v>
      </c>
      <c r="N486" s="17" t="str" cm="1">
        <f t="array" ref="N486">_xlfn.IFS(M486&lt;=2,"Small",M486&lt;=5,"Medium",M486&gt;5,"Large")</f>
        <v>Small</v>
      </c>
      <c r="O486" s="65">
        <v>70</v>
      </c>
      <c r="P486" s="87">
        <f t="shared" si="29"/>
        <v>0.03</v>
      </c>
      <c r="Q486" s="68">
        <v>4.5</v>
      </c>
      <c r="R486" s="68" t="str" cm="1">
        <f t="array" ref="R486">_xlfn.SWITCH(ROUND(Q486,0),5,"Excellent",4,"Good",3,"Ok","Bad")</f>
        <v>Excellent</v>
      </c>
      <c r="S486" s="17">
        <v>16</v>
      </c>
      <c r="T486" s="17" t="str">
        <f t="shared" si="30"/>
        <v>No</v>
      </c>
      <c r="U486" s="82">
        <v>41457</v>
      </c>
      <c r="V486" s="82">
        <v>43101</v>
      </c>
      <c r="W486" s="17">
        <v>365</v>
      </c>
      <c r="X486" s="17" t="str">
        <f t="shared" si="31"/>
        <v>Active</v>
      </c>
      <c r="Y486" s="17" t="s">
        <v>15615</v>
      </c>
      <c r="Z486" s="17"/>
    </row>
    <row r="487" spans="1:26" x14ac:dyDescent="0.25">
      <c r="A487">
        <v>486</v>
      </c>
      <c r="B487" s="17" t="s">
        <v>380</v>
      </c>
      <c r="C487" s="17">
        <v>1110</v>
      </c>
      <c r="D487" s="17" t="str">
        <f>INDEX(Hosts!$A:$O,MATCH(Places!$C487,Hosts!$A:$A,0),MATCH(Places!D$1,Hosts!$1:$1,0))</f>
        <v>Within a day</v>
      </c>
      <c r="E487" s="87">
        <f>INDEX(Hosts!$A:$O,MATCH(Places!$C487,Hosts!$A:$A,0),MATCH(Places!E$1,Hosts!$1:$1,0))</f>
        <v>1</v>
      </c>
      <c r="F487" s="87">
        <f>INDEX(Hosts!$A:$O,MATCH(Places!$C487,Hosts!$A:$A,0),MATCH(Places!F$1,Hosts!$1:$1,0))</f>
        <v>0.35</v>
      </c>
      <c r="G487" s="17" t="str">
        <f>INDEX(Hosts!$A:$O,MATCH(Places!$C487,Hosts!$A:$A,0),MATCH(Places!G$1,Hosts!$1:$1,0))</f>
        <v>Yes</v>
      </c>
      <c r="H487" s="17">
        <v>15</v>
      </c>
      <c r="I487" s="17" t="str">
        <f>INDEX(Neighborhoods!$A:$C,MATCH(Places!$H487,Neighborhoods!$A:$A,0),MATCH(Places!I$1,Neighborhoods!$1:$1,0))</f>
        <v>Manhattan</v>
      </c>
      <c r="J487" s="17" t="str">
        <f>INDEX(Neighborhoods!$A:$C,MATCH(Places!$H487,Neighborhoods!$A:$A,0),MATCH(Places!J$1,Neighborhoods!$1:$1,0))</f>
        <v>East Village</v>
      </c>
      <c r="K487" s="17" t="s">
        <v>11822</v>
      </c>
      <c r="L487" s="17" t="str">
        <f t="shared" si="28"/>
        <v>No</v>
      </c>
      <c r="M487" s="17">
        <v>3</v>
      </c>
      <c r="N487" s="17" t="str" cm="1">
        <f t="array" ref="N487">_xlfn.IFS(M487&lt;=2,"Small",M487&lt;=5,"Medium",M487&gt;5,"Large")</f>
        <v>Medium</v>
      </c>
      <c r="O487" s="65">
        <v>175</v>
      </c>
      <c r="P487" s="87">
        <f t="shared" si="29"/>
        <v>0.03</v>
      </c>
      <c r="Q487" s="68">
        <v>4.84</v>
      </c>
      <c r="R487" s="68" t="str" cm="1">
        <f t="array" ref="R487">_xlfn.SWITCH(ROUND(Q487,0),5,"Excellent",4,"Good",3,"Ok","Bad")</f>
        <v>Excellent</v>
      </c>
      <c r="S487" s="17">
        <v>49</v>
      </c>
      <c r="T487" s="17" t="str">
        <f t="shared" si="30"/>
        <v>No</v>
      </c>
      <c r="U487" s="82">
        <v>41641</v>
      </c>
      <c r="V487" s="82">
        <v>43900</v>
      </c>
      <c r="W487" s="17">
        <v>344</v>
      </c>
      <c r="X487" s="17" t="str">
        <f t="shared" si="31"/>
        <v>Active</v>
      </c>
      <c r="Y487" s="17" t="s">
        <v>15615</v>
      </c>
      <c r="Z487" s="17"/>
    </row>
    <row r="488" spans="1:26" x14ac:dyDescent="0.25">
      <c r="A488">
        <v>487</v>
      </c>
      <c r="B488" s="17" t="s">
        <v>381</v>
      </c>
      <c r="C488" s="17">
        <v>43</v>
      </c>
      <c r="D488" s="17" t="str">
        <f>INDEX(Hosts!$A:$O,MATCH(Places!$C488,Hosts!$A:$A,0),MATCH(Places!D$1,Hosts!$1:$1,0))</f>
        <v>Within a day</v>
      </c>
      <c r="E488" s="87">
        <f>INDEX(Hosts!$A:$O,MATCH(Places!$C488,Hosts!$A:$A,0),MATCH(Places!E$1,Hosts!$1:$1,0))</f>
        <v>1</v>
      </c>
      <c r="F488" s="87">
        <f>INDEX(Hosts!$A:$O,MATCH(Places!$C488,Hosts!$A:$A,0),MATCH(Places!F$1,Hosts!$1:$1,0))</f>
        <v>0.97</v>
      </c>
      <c r="G488" s="17" t="str">
        <f>INDEX(Hosts!$A:$O,MATCH(Places!$C488,Hosts!$A:$A,0),MATCH(Places!G$1,Hosts!$1:$1,0))</f>
        <v>Yes</v>
      </c>
      <c r="H488" s="17">
        <v>8</v>
      </c>
      <c r="I488" s="17" t="str">
        <f>INDEX(Neighborhoods!$A:$C,MATCH(Places!$H488,Neighborhoods!$A:$A,0),MATCH(Places!I$1,Neighborhoods!$1:$1,0))</f>
        <v>Brooklyn</v>
      </c>
      <c r="J488" s="17" t="str">
        <f>INDEX(Neighborhoods!$A:$C,MATCH(Places!$H488,Neighborhoods!$A:$A,0),MATCH(Places!J$1,Neighborhoods!$1:$1,0))</f>
        <v>Bushwick</v>
      </c>
      <c r="K488" s="17" t="s">
        <v>11822</v>
      </c>
      <c r="L488" s="17" t="str">
        <f t="shared" si="28"/>
        <v>No</v>
      </c>
      <c r="M488" s="17">
        <v>3</v>
      </c>
      <c r="N488" s="17" t="str" cm="1">
        <f t="array" ref="N488">_xlfn.IFS(M488&lt;=2,"Small",M488&lt;=5,"Medium",M488&gt;5,"Large")</f>
        <v>Medium</v>
      </c>
      <c r="O488" s="65">
        <v>107</v>
      </c>
      <c r="P488" s="87">
        <f t="shared" si="29"/>
        <v>0.03</v>
      </c>
      <c r="Q488" s="68">
        <v>4.96</v>
      </c>
      <c r="R488" s="68" t="str" cm="1">
        <f t="array" ref="R488">_xlfn.SWITCH(ROUND(Q488,0),5,"Excellent",4,"Good",3,"Ok","Bad")</f>
        <v>Excellent</v>
      </c>
      <c r="S488" s="17">
        <v>337</v>
      </c>
      <c r="T488" s="17" t="str">
        <f t="shared" si="30"/>
        <v>Yes</v>
      </c>
      <c r="U488" s="82">
        <v>41406</v>
      </c>
      <c r="V488" s="82">
        <v>43892</v>
      </c>
      <c r="W488" s="17">
        <v>103</v>
      </c>
      <c r="X488" s="17" t="str">
        <f t="shared" si="31"/>
        <v>Active</v>
      </c>
      <c r="Y488" s="17" t="s">
        <v>15615</v>
      </c>
      <c r="Z488" s="17"/>
    </row>
    <row r="489" spans="1:26" x14ac:dyDescent="0.25">
      <c r="A489">
        <v>488</v>
      </c>
      <c r="B489" s="17" t="s">
        <v>382</v>
      </c>
      <c r="C489" s="17">
        <v>1079</v>
      </c>
      <c r="D489" s="17" t="str">
        <f>INDEX(Hosts!$A:$O,MATCH(Places!$C489,Hosts!$A:$A,0),MATCH(Places!D$1,Hosts!$1:$1,0))</f>
        <v>Within a day</v>
      </c>
      <c r="E489" s="87">
        <f>INDEX(Hosts!$A:$O,MATCH(Places!$C489,Hosts!$A:$A,0),MATCH(Places!E$1,Hosts!$1:$1,0))</f>
        <v>0.8</v>
      </c>
      <c r="F489" s="87">
        <f>INDEX(Hosts!$A:$O,MATCH(Places!$C489,Hosts!$A:$A,0),MATCH(Places!F$1,Hosts!$1:$1,0))</f>
        <v>0.35</v>
      </c>
      <c r="G489" s="17" t="str">
        <f>INDEX(Hosts!$A:$O,MATCH(Places!$C489,Hosts!$A:$A,0),MATCH(Places!G$1,Hosts!$1:$1,0))</f>
        <v>No</v>
      </c>
      <c r="H489" s="17">
        <v>7</v>
      </c>
      <c r="I489" s="17" t="str">
        <f>INDEX(Neighborhoods!$A:$C,MATCH(Places!$H489,Neighborhoods!$A:$A,0),MATCH(Places!I$1,Neighborhoods!$1:$1,0))</f>
        <v>Brooklyn</v>
      </c>
      <c r="J489" s="17" t="str">
        <f>INDEX(Neighborhoods!$A:$C,MATCH(Places!$H489,Neighborhoods!$A:$A,0),MATCH(Places!J$1,Neighborhoods!$1:$1,0))</f>
        <v>Bedford-Stuyvesant</v>
      </c>
      <c r="K489" s="17" t="s">
        <v>1</v>
      </c>
      <c r="L489" s="17" t="str">
        <f t="shared" si="28"/>
        <v>Yes</v>
      </c>
      <c r="M489" s="17">
        <v>1</v>
      </c>
      <c r="N489" s="17" t="str" cm="1">
        <f t="array" ref="N489">_xlfn.IFS(M489&lt;=2,"Small",M489&lt;=5,"Medium",M489&gt;5,"Large")</f>
        <v>Small</v>
      </c>
      <c r="O489" s="65">
        <v>43</v>
      </c>
      <c r="P489" s="87">
        <f t="shared" si="29"/>
        <v>0.03</v>
      </c>
      <c r="Q489" s="68">
        <v>4.59</v>
      </c>
      <c r="R489" s="68" t="str" cm="1">
        <f t="array" ref="R489">_xlfn.SWITCH(ROUND(Q489,0),5,"Excellent",4,"Good",3,"Ok","Bad")</f>
        <v>Excellent</v>
      </c>
      <c r="S489" s="17">
        <v>68</v>
      </c>
      <c r="T489" s="17" t="str">
        <f t="shared" si="30"/>
        <v>No</v>
      </c>
      <c r="U489" s="82">
        <v>41431</v>
      </c>
      <c r="V489" s="82">
        <v>43810</v>
      </c>
      <c r="W489" s="17">
        <v>145</v>
      </c>
      <c r="X489" s="17" t="str">
        <f t="shared" si="31"/>
        <v>Active</v>
      </c>
      <c r="Y489" s="17" t="s">
        <v>15615</v>
      </c>
      <c r="Z489" s="17"/>
    </row>
    <row r="490" spans="1:26" x14ac:dyDescent="0.25">
      <c r="A490">
        <v>489</v>
      </c>
      <c r="B490" s="17" t="s">
        <v>14881</v>
      </c>
      <c r="C490" s="17">
        <v>1111</v>
      </c>
      <c r="D490" s="17" t="str">
        <f>INDEX(Hosts!$A:$O,MATCH(Places!$C490,Hosts!$A:$A,0),MATCH(Places!D$1,Hosts!$1:$1,0))</f>
        <v>Within a day</v>
      </c>
      <c r="E490" s="87">
        <f>INDEX(Hosts!$A:$O,MATCH(Places!$C490,Hosts!$A:$A,0),MATCH(Places!E$1,Hosts!$1:$1,0))</f>
        <v>0.9</v>
      </c>
      <c r="F490" s="87">
        <f>INDEX(Hosts!$A:$O,MATCH(Places!$C490,Hosts!$A:$A,0),MATCH(Places!F$1,Hosts!$1:$1,0))</f>
        <v>0.5</v>
      </c>
      <c r="G490" s="17" t="str">
        <f>INDEX(Hosts!$A:$O,MATCH(Places!$C490,Hosts!$A:$A,0),MATCH(Places!G$1,Hosts!$1:$1,0))</f>
        <v>Yes</v>
      </c>
      <c r="H490" s="17">
        <v>16</v>
      </c>
      <c r="I490" s="17" t="str">
        <f>INDEX(Neighborhoods!$A:$C,MATCH(Places!$H490,Neighborhoods!$A:$A,0),MATCH(Places!I$1,Neighborhoods!$1:$1,0))</f>
        <v>Manhattan</v>
      </c>
      <c r="J490" s="17" t="str">
        <f>INDEX(Neighborhoods!$A:$C,MATCH(Places!$H490,Neighborhoods!$A:$A,0),MATCH(Places!J$1,Neighborhoods!$1:$1,0))</f>
        <v>Harlem</v>
      </c>
      <c r="K490" s="17" t="s">
        <v>11822</v>
      </c>
      <c r="L490" s="17" t="str">
        <f t="shared" si="28"/>
        <v>No</v>
      </c>
      <c r="M490" s="17">
        <v>3</v>
      </c>
      <c r="N490" s="17" t="str" cm="1">
        <f t="array" ref="N490">_xlfn.IFS(M490&lt;=2,"Small",M490&lt;=5,"Medium",M490&gt;5,"Large")</f>
        <v>Medium</v>
      </c>
      <c r="O490" s="65">
        <v>90</v>
      </c>
      <c r="P490" s="87">
        <f t="shared" si="29"/>
        <v>0.03</v>
      </c>
      <c r="Q490" s="68">
        <v>5</v>
      </c>
      <c r="R490" s="68" t="str" cm="1">
        <f t="array" ref="R490">_xlfn.SWITCH(ROUND(Q490,0),5,"Excellent",4,"Good",3,"Ok","Bad")</f>
        <v>Excellent</v>
      </c>
      <c r="S490" s="17">
        <v>21</v>
      </c>
      <c r="T490" s="17" t="str">
        <f t="shared" si="30"/>
        <v>No</v>
      </c>
      <c r="U490" s="82">
        <v>41498</v>
      </c>
      <c r="V490" s="82">
        <v>43951</v>
      </c>
      <c r="W490" s="17">
        <v>364</v>
      </c>
      <c r="X490" s="17" t="str">
        <f t="shared" si="31"/>
        <v>Active</v>
      </c>
      <c r="Y490" s="17" t="s">
        <v>15615</v>
      </c>
      <c r="Z490" s="17"/>
    </row>
    <row r="491" spans="1:26" x14ac:dyDescent="0.25">
      <c r="A491">
        <v>490</v>
      </c>
      <c r="B491" s="17" t="s">
        <v>383</v>
      </c>
      <c r="C491" s="17">
        <v>1029</v>
      </c>
      <c r="D491" s="17" t="str">
        <f>INDEX(Hosts!$A:$O,MATCH(Places!$C491,Hosts!$A:$A,0),MATCH(Places!D$1,Hosts!$1:$1,0))</f>
        <v>Within an hour</v>
      </c>
      <c r="E491" s="87">
        <f>INDEX(Hosts!$A:$O,MATCH(Places!$C491,Hosts!$A:$A,0),MATCH(Places!E$1,Hosts!$1:$1,0))</f>
        <v>1</v>
      </c>
      <c r="F491" s="87">
        <f>INDEX(Hosts!$A:$O,MATCH(Places!$C491,Hosts!$A:$A,0),MATCH(Places!F$1,Hosts!$1:$1,0))</f>
        <v>0.92</v>
      </c>
      <c r="G491" s="17" t="str">
        <f>INDEX(Hosts!$A:$O,MATCH(Places!$C491,Hosts!$A:$A,0),MATCH(Places!G$1,Hosts!$1:$1,0))</f>
        <v>Yes</v>
      </c>
      <c r="H491" s="17">
        <v>12</v>
      </c>
      <c r="I491" s="17" t="str">
        <f>INDEX(Neighborhoods!$A:$C,MATCH(Places!$H491,Neighborhoods!$A:$A,0),MATCH(Places!I$1,Neighborhoods!$1:$1,0))</f>
        <v>Brooklyn</v>
      </c>
      <c r="J491" s="17" t="str">
        <f>INDEX(Neighborhoods!$A:$C,MATCH(Places!$H491,Neighborhoods!$A:$A,0),MATCH(Places!J$1,Neighborhoods!$1:$1,0))</f>
        <v>Williamsburg</v>
      </c>
      <c r="K491" s="17" t="s">
        <v>11822</v>
      </c>
      <c r="L491" s="17" t="str">
        <f t="shared" si="28"/>
        <v>No</v>
      </c>
      <c r="M491" s="17">
        <v>6</v>
      </c>
      <c r="N491" s="17" t="str" cm="1">
        <f t="array" ref="N491">_xlfn.IFS(M491&lt;=2,"Small",M491&lt;=5,"Medium",M491&gt;5,"Large")</f>
        <v>Large</v>
      </c>
      <c r="O491" s="65">
        <v>300</v>
      </c>
      <c r="P491" s="87">
        <f t="shared" si="29"/>
        <v>0.04</v>
      </c>
      <c r="Q491" s="68">
        <v>4.91</v>
      </c>
      <c r="R491" s="68" t="str" cm="1">
        <f t="array" ref="R491">_xlfn.SWITCH(ROUND(Q491,0),5,"Excellent",4,"Good",3,"Ok","Bad")</f>
        <v>Excellent</v>
      </c>
      <c r="S491" s="17">
        <v>43</v>
      </c>
      <c r="T491" s="17" t="str">
        <f t="shared" si="30"/>
        <v>No</v>
      </c>
      <c r="U491" s="82">
        <v>41417</v>
      </c>
      <c r="V491" s="82">
        <v>43831</v>
      </c>
      <c r="W491" s="17">
        <v>328</v>
      </c>
      <c r="X491" s="17" t="str">
        <f t="shared" si="31"/>
        <v>Active</v>
      </c>
      <c r="Y491" s="17" t="s">
        <v>15615</v>
      </c>
      <c r="Z491" s="17"/>
    </row>
    <row r="492" spans="1:26" x14ac:dyDescent="0.25">
      <c r="A492">
        <v>491</v>
      </c>
      <c r="B492" s="17" t="s">
        <v>724</v>
      </c>
      <c r="C492" s="17">
        <v>1362</v>
      </c>
      <c r="D492" s="17" t="str">
        <f>INDEX(Hosts!$A:$O,MATCH(Places!$C492,Hosts!$A:$A,0),MATCH(Places!D$1,Hosts!$1:$1,0))</f>
        <v>A few days or more</v>
      </c>
      <c r="E492" s="87">
        <f>INDEX(Hosts!$A:$O,MATCH(Places!$C492,Hosts!$A:$A,0),MATCH(Places!E$1,Hosts!$1:$1,0))</f>
        <v>0</v>
      </c>
      <c r="F492" s="87">
        <f>INDEX(Hosts!$A:$O,MATCH(Places!$C492,Hosts!$A:$A,0),MATCH(Places!F$1,Hosts!$1:$1,0))</f>
        <v>0</v>
      </c>
      <c r="G492" s="17" t="str">
        <f>INDEX(Hosts!$A:$O,MATCH(Places!$C492,Hosts!$A:$A,0),MATCH(Places!G$1,Hosts!$1:$1,0))</f>
        <v>No</v>
      </c>
      <c r="H492" s="17">
        <v>8</v>
      </c>
      <c r="I492" s="17" t="str">
        <f>INDEX(Neighborhoods!$A:$C,MATCH(Places!$H492,Neighborhoods!$A:$A,0),MATCH(Places!I$1,Neighborhoods!$1:$1,0))</f>
        <v>Brooklyn</v>
      </c>
      <c r="J492" s="17" t="str">
        <f>INDEX(Neighborhoods!$A:$C,MATCH(Places!$H492,Neighborhoods!$A:$A,0),MATCH(Places!J$1,Neighborhoods!$1:$1,0))</f>
        <v>Bushwick</v>
      </c>
      <c r="K492" s="17" t="s">
        <v>1</v>
      </c>
      <c r="L492" s="17" t="str">
        <f t="shared" si="28"/>
        <v>Yes</v>
      </c>
      <c r="M492" s="17">
        <v>2</v>
      </c>
      <c r="N492" s="17" t="str" cm="1">
        <f t="array" ref="N492">_xlfn.IFS(M492&lt;=2,"Small",M492&lt;=5,"Medium",M492&gt;5,"Large")</f>
        <v>Small</v>
      </c>
      <c r="O492" s="65">
        <v>45</v>
      </c>
      <c r="P492" s="87">
        <f t="shared" si="29"/>
        <v>0.03</v>
      </c>
      <c r="Q492" s="68">
        <v>4.2300000000000004</v>
      </c>
      <c r="R492" s="68" t="str" cm="1">
        <f t="array" ref="R492">_xlfn.SWITCH(ROUND(Q492,0),5,"Excellent",4,"Good",3,"Ok","Bad")</f>
        <v>Good</v>
      </c>
      <c r="S492" s="17">
        <v>22</v>
      </c>
      <c r="T492" s="17" t="str">
        <f t="shared" si="30"/>
        <v>No</v>
      </c>
      <c r="U492" s="82">
        <v>41573</v>
      </c>
      <c r="V492" s="82">
        <v>42308</v>
      </c>
      <c r="W492" s="17">
        <v>365</v>
      </c>
      <c r="X492" s="17" t="str">
        <f t="shared" si="31"/>
        <v>Active</v>
      </c>
      <c r="Y492" s="17" t="s">
        <v>15615</v>
      </c>
      <c r="Z492" s="17"/>
    </row>
    <row r="493" spans="1:26" x14ac:dyDescent="0.25">
      <c r="A493">
        <v>492</v>
      </c>
      <c r="B493" s="17" t="s">
        <v>384</v>
      </c>
      <c r="C493" s="17">
        <v>2065</v>
      </c>
      <c r="D493" s="17" t="str">
        <f>INDEX(Hosts!$A:$O,MATCH(Places!$C493,Hosts!$A:$A,0),MATCH(Places!D$1,Hosts!$1:$1,0))</f>
        <v>Within a few hours</v>
      </c>
      <c r="E493" s="87">
        <f>INDEX(Hosts!$A:$O,MATCH(Places!$C493,Hosts!$A:$A,0),MATCH(Places!E$1,Hosts!$1:$1,0))</f>
        <v>1</v>
      </c>
      <c r="F493" s="87">
        <f>INDEX(Hosts!$A:$O,MATCH(Places!$C493,Hosts!$A:$A,0),MATCH(Places!F$1,Hosts!$1:$1,0))</f>
        <v>1</v>
      </c>
      <c r="G493" s="17" t="str">
        <f>INDEX(Hosts!$A:$O,MATCH(Places!$C493,Hosts!$A:$A,0),MATCH(Places!G$1,Hosts!$1:$1,0))</f>
        <v>Yes</v>
      </c>
      <c r="H493" s="17">
        <v>7</v>
      </c>
      <c r="I493" s="17" t="str">
        <f>INDEX(Neighborhoods!$A:$C,MATCH(Places!$H493,Neighborhoods!$A:$A,0),MATCH(Places!I$1,Neighborhoods!$1:$1,0))</f>
        <v>Brooklyn</v>
      </c>
      <c r="J493" s="17" t="str">
        <f>INDEX(Neighborhoods!$A:$C,MATCH(Places!$H493,Neighborhoods!$A:$A,0),MATCH(Places!J$1,Neighborhoods!$1:$1,0))</f>
        <v>Bedford-Stuyvesant</v>
      </c>
      <c r="K493" s="17" t="s">
        <v>1</v>
      </c>
      <c r="L493" s="17" t="str">
        <f t="shared" si="28"/>
        <v>Yes</v>
      </c>
      <c r="M493" s="17">
        <v>2</v>
      </c>
      <c r="N493" s="17" t="str" cm="1">
        <f t="array" ref="N493">_xlfn.IFS(M493&lt;=2,"Small",M493&lt;=5,"Medium",M493&gt;5,"Large")</f>
        <v>Small</v>
      </c>
      <c r="O493" s="65">
        <v>50</v>
      </c>
      <c r="P493" s="87">
        <f t="shared" si="29"/>
        <v>0.03</v>
      </c>
      <c r="Q493" s="68">
        <v>4.76</v>
      </c>
      <c r="R493" s="68" t="str" cm="1">
        <f t="array" ref="R493">_xlfn.SWITCH(ROUND(Q493,0),5,"Excellent",4,"Good",3,"Ok","Bad")</f>
        <v>Excellent</v>
      </c>
      <c r="S493" s="17">
        <v>21</v>
      </c>
      <c r="T493" s="17" t="str">
        <f t="shared" si="30"/>
        <v>No</v>
      </c>
      <c r="U493" s="82">
        <v>42301</v>
      </c>
      <c r="V493" s="82">
        <v>44043</v>
      </c>
      <c r="W493" s="17">
        <v>314</v>
      </c>
      <c r="X493" s="17" t="str">
        <f t="shared" si="31"/>
        <v>Active</v>
      </c>
      <c r="Y493" s="17" t="s">
        <v>15615</v>
      </c>
      <c r="Z493" s="17"/>
    </row>
    <row r="494" spans="1:26" x14ac:dyDescent="0.25">
      <c r="A494">
        <v>493</v>
      </c>
      <c r="B494" s="17" t="s">
        <v>385</v>
      </c>
      <c r="C494" s="17">
        <v>680</v>
      </c>
      <c r="D494" s="17" t="str">
        <f>INDEX(Hosts!$A:$O,MATCH(Places!$C494,Hosts!$A:$A,0),MATCH(Places!D$1,Hosts!$1:$1,0))</f>
        <v>Within an hour</v>
      </c>
      <c r="E494" s="87">
        <f>INDEX(Hosts!$A:$O,MATCH(Places!$C494,Hosts!$A:$A,0),MATCH(Places!E$1,Hosts!$1:$1,0))</f>
        <v>0.9</v>
      </c>
      <c r="F494" s="87">
        <f>INDEX(Hosts!$A:$O,MATCH(Places!$C494,Hosts!$A:$A,0),MATCH(Places!F$1,Hosts!$1:$1,0))</f>
        <v>0.4</v>
      </c>
      <c r="G494" s="17" t="str">
        <f>INDEX(Hosts!$A:$O,MATCH(Places!$C494,Hosts!$A:$A,0),MATCH(Places!G$1,Hosts!$1:$1,0))</f>
        <v>No</v>
      </c>
      <c r="H494" s="17">
        <v>12</v>
      </c>
      <c r="I494" s="17" t="str">
        <f>INDEX(Neighborhoods!$A:$C,MATCH(Places!$H494,Neighborhoods!$A:$A,0),MATCH(Places!I$1,Neighborhoods!$1:$1,0))</f>
        <v>Brooklyn</v>
      </c>
      <c r="J494" s="17" t="str">
        <f>INDEX(Neighborhoods!$A:$C,MATCH(Places!$H494,Neighborhoods!$A:$A,0),MATCH(Places!J$1,Neighborhoods!$1:$1,0))</f>
        <v>Williamsburg</v>
      </c>
      <c r="K494" s="17" t="s">
        <v>11822</v>
      </c>
      <c r="L494" s="17" t="str">
        <f t="shared" si="28"/>
        <v>No</v>
      </c>
      <c r="M494" s="17">
        <v>2</v>
      </c>
      <c r="N494" s="17" t="str" cm="1">
        <f t="array" ref="N494">_xlfn.IFS(M494&lt;=2,"Small",M494&lt;=5,"Medium",M494&gt;5,"Large")</f>
        <v>Small</v>
      </c>
      <c r="O494" s="65">
        <v>145</v>
      </c>
      <c r="P494" s="87">
        <f t="shared" si="29"/>
        <v>0.03</v>
      </c>
      <c r="Q494" s="68">
        <v>4.92</v>
      </c>
      <c r="R494" s="68" t="str" cm="1">
        <f t="array" ref="R494">_xlfn.SWITCH(ROUND(Q494,0),5,"Excellent",4,"Good",3,"Ok","Bad")</f>
        <v>Excellent</v>
      </c>
      <c r="S494" s="17">
        <v>62</v>
      </c>
      <c r="T494" s="17" t="str">
        <f t="shared" si="30"/>
        <v>No</v>
      </c>
      <c r="U494" s="82">
        <v>42140</v>
      </c>
      <c r="V494" s="82">
        <v>43838</v>
      </c>
      <c r="W494" s="17">
        <v>214</v>
      </c>
      <c r="X494" s="17" t="str">
        <f t="shared" si="31"/>
        <v>Active</v>
      </c>
      <c r="Y494" s="17" t="s">
        <v>15615</v>
      </c>
      <c r="Z494" s="17"/>
    </row>
    <row r="495" spans="1:26" x14ac:dyDescent="0.25">
      <c r="A495">
        <v>494</v>
      </c>
      <c r="B495" s="17" t="s">
        <v>386</v>
      </c>
      <c r="C495" s="17">
        <v>463</v>
      </c>
      <c r="D495" s="17" t="str">
        <f>INDEX(Hosts!$A:$O,MATCH(Places!$C495,Hosts!$A:$A,0),MATCH(Places!D$1,Hosts!$1:$1,0))</f>
        <v>Within an hour</v>
      </c>
      <c r="E495" s="87">
        <f>INDEX(Hosts!$A:$O,MATCH(Places!$C495,Hosts!$A:$A,0),MATCH(Places!E$1,Hosts!$1:$1,0))</f>
        <v>1</v>
      </c>
      <c r="F495" s="87">
        <f>INDEX(Hosts!$A:$O,MATCH(Places!$C495,Hosts!$A:$A,0),MATCH(Places!F$1,Hosts!$1:$1,0))</f>
        <v>0.88</v>
      </c>
      <c r="G495" s="17" t="str">
        <f>INDEX(Hosts!$A:$O,MATCH(Places!$C495,Hosts!$A:$A,0),MATCH(Places!G$1,Hosts!$1:$1,0))</f>
        <v>No</v>
      </c>
      <c r="H495" s="17">
        <v>18</v>
      </c>
      <c r="I495" s="17" t="str">
        <f>INDEX(Neighborhoods!$A:$C,MATCH(Places!$H495,Neighborhoods!$A:$A,0),MATCH(Places!I$1,Neighborhoods!$1:$1,0))</f>
        <v>Manhattan</v>
      </c>
      <c r="J495" s="17" t="str">
        <f>INDEX(Neighborhoods!$A:$C,MATCH(Places!$H495,Neighborhoods!$A:$A,0),MATCH(Places!J$1,Neighborhoods!$1:$1,0))</f>
        <v>Midtown</v>
      </c>
      <c r="K495" s="17" t="s">
        <v>11822</v>
      </c>
      <c r="L495" s="17" t="str">
        <f t="shared" si="28"/>
        <v>No</v>
      </c>
      <c r="M495" s="17">
        <v>6</v>
      </c>
      <c r="N495" s="17" t="str" cm="1">
        <f t="array" ref="N495">_xlfn.IFS(M495&lt;=2,"Small",M495&lt;=5,"Medium",M495&gt;5,"Large")</f>
        <v>Large</v>
      </c>
      <c r="O495" s="65">
        <v>300</v>
      </c>
      <c r="P495" s="87">
        <f t="shared" si="29"/>
        <v>0.04</v>
      </c>
      <c r="Q495" s="68">
        <v>4.88</v>
      </c>
      <c r="R495" s="68" t="str" cm="1">
        <f t="array" ref="R495">_xlfn.SWITCH(ROUND(Q495,0),5,"Excellent",4,"Good",3,"Ok","Bad")</f>
        <v>Excellent</v>
      </c>
      <c r="S495" s="17">
        <v>77</v>
      </c>
      <c r="T495" s="17" t="str">
        <f t="shared" si="30"/>
        <v>No</v>
      </c>
      <c r="U495" s="82">
        <v>41438</v>
      </c>
      <c r="V495" s="82">
        <v>43831</v>
      </c>
      <c r="W495" s="17">
        <v>92</v>
      </c>
      <c r="X495" s="17" t="str">
        <f t="shared" si="31"/>
        <v>Active</v>
      </c>
      <c r="Y495" s="17" t="s">
        <v>15615</v>
      </c>
      <c r="Z495" s="17"/>
    </row>
    <row r="496" spans="1:26" x14ac:dyDescent="0.25">
      <c r="A496">
        <v>495</v>
      </c>
      <c r="B496" s="17" t="s">
        <v>387</v>
      </c>
      <c r="C496" s="17">
        <v>465</v>
      </c>
      <c r="D496" s="17" t="str">
        <f>INDEX(Hosts!$A:$O,MATCH(Places!$C496,Hosts!$A:$A,0),MATCH(Places!D$1,Hosts!$1:$1,0))</f>
        <v>Within a few hours</v>
      </c>
      <c r="E496" s="87">
        <f>INDEX(Hosts!$A:$O,MATCH(Places!$C496,Hosts!$A:$A,0),MATCH(Places!E$1,Hosts!$1:$1,0))</f>
        <v>0.85</v>
      </c>
      <c r="F496" s="87">
        <f>INDEX(Hosts!$A:$O,MATCH(Places!$C496,Hosts!$A:$A,0),MATCH(Places!F$1,Hosts!$1:$1,0))</f>
        <v>0.38</v>
      </c>
      <c r="G496" s="17" t="str">
        <f>INDEX(Hosts!$A:$O,MATCH(Places!$C496,Hosts!$A:$A,0),MATCH(Places!G$1,Hosts!$1:$1,0))</f>
        <v>No</v>
      </c>
      <c r="H496" s="17">
        <v>18</v>
      </c>
      <c r="I496" s="17" t="str">
        <f>INDEX(Neighborhoods!$A:$C,MATCH(Places!$H496,Neighborhoods!$A:$A,0),MATCH(Places!I$1,Neighborhoods!$1:$1,0))</f>
        <v>Manhattan</v>
      </c>
      <c r="J496" s="17" t="str">
        <f>INDEX(Neighborhoods!$A:$C,MATCH(Places!$H496,Neighborhoods!$A:$A,0),MATCH(Places!J$1,Neighborhoods!$1:$1,0))</f>
        <v>Midtown</v>
      </c>
      <c r="K496" s="17" t="s">
        <v>11822</v>
      </c>
      <c r="L496" s="17" t="str">
        <f t="shared" si="28"/>
        <v>No</v>
      </c>
      <c r="M496" s="17">
        <v>2</v>
      </c>
      <c r="N496" s="17" t="str" cm="1">
        <f t="array" ref="N496">_xlfn.IFS(M496&lt;=2,"Small",M496&lt;=5,"Medium",M496&gt;5,"Large")</f>
        <v>Small</v>
      </c>
      <c r="O496" s="65">
        <v>86</v>
      </c>
      <c r="P496" s="87">
        <f t="shared" si="29"/>
        <v>0.03</v>
      </c>
      <c r="Q496" s="68">
        <v>4.33</v>
      </c>
      <c r="R496" s="68" t="str" cm="1">
        <f t="array" ref="R496">_xlfn.SWITCH(ROUND(Q496,0),5,"Excellent",4,"Good",3,"Ok","Bad")</f>
        <v>Good</v>
      </c>
      <c r="S496" s="17">
        <v>3</v>
      </c>
      <c r="T496" s="17" t="str">
        <f t="shared" si="30"/>
        <v>No</v>
      </c>
      <c r="U496" s="82">
        <v>42185</v>
      </c>
      <c r="V496" s="82">
        <v>42555</v>
      </c>
      <c r="W496" s="17">
        <v>365</v>
      </c>
      <c r="X496" s="17" t="str">
        <f t="shared" si="31"/>
        <v>Active</v>
      </c>
      <c r="Y496" s="17" t="s">
        <v>15615</v>
      </c>
      <c r="Z496" s="17"/>
    </row>
    <row r="497" spans="1:26" x14ac:dyDescent="0.25">
      <c r="A497">
        <v>496</v>
      </c>
      <c r="B497" s="17" t="s">
        <v>388</v>
      </c>
      <c r="C497" s="17">
        <v>1115</v>
      </c>
      <c r="D497" s="17" t="str">
        <f>INDEX(Hosts!$A:$O,MATCH(Places!$C497,Hosts!$A:$A,0),MATCH(Places!D$1,Hosts!$1:$1,0))</f>
        <v>Within an hour</v>
      </c>
      <c r="E497" s="87">
        <f>INDEX(Hosts!$A:$O,MATCH(Places!$C497,Hosts!$A:$A,0),MATCH(Places!E$1,Hosts!$1:$1,0))</f>
        <v>1</v>
      </c>
      <c r="F497" s="87">
        <f>INDEX(Hosts!$A:$O,MATCH(Places!$C497,Hosts!$A:$A,0),MATCH(Places!F$1,Hosts!$1:$1,0))</f>
        <v>0.69</v>
      </c>
      <c r="G497" s="17" t="str">
        <f>INDEX(Hosts!$A:$O,MATCH(Places!$C497,Hosts!$A:$A,0),MATCH(Places!G$1,Hosts!$1:$1,0))</f>
        <v>No</v>
      </c>
      <c r="H497" s="17">
        <v>15</v>
      </c>
      <c r="I497" s="17" t="str">
        <f>INDEX(Neighborhoods!$A:$C,MATCH(Places!$H497,Neighborhoods!$A:$A,0),MATCH(Places!I$1,Neighborhoods!$1:$1,0))</f>
        <v>Manhattan</v>
      </c>
      <c r="J497" s="17" t="str">
        <f>INDEX(Neighborhoods!$A:$C,MATCH(Places!$H497,Neighborhoods!$A:$A,0),MATCH(Places!J$1,Neighborhoods!$1:$1,0))</f>
        <v>East Village</v>
      </c>
      <c r="K497" s="17" t="s">
        <v>1</v>
      </c>
      <c r="L497" s="17" t="str">
        <f t="shared" si="28"/>
        <v>Yes</v>
      </c>
      <c r="M497" s="17">
        <v>2</v>
      </c>
      <c r="N497" s="17" t="str" cm="1">
        <f t="array" ref="N497">_xlfn.IFS(M497&lt;=2,"Small",M497&lt;=5,"Medium",M497&gt;5,"Large")</f>
        <v>Small</v>
      </c>
      <c r="O497" s="65">
        <v>99</v>
      </c>
      <c r="P497" s="87">
        <f t="shared" si="29"/>
        <v>0.03</v>
      </c>
      <c r="Q497" s="68">
        <v>4.9400000000000004</v>
      </c>
      <c r="R497" s="68" t="str" cm="1">
        <f t="array" ref="R497">_xlfn.SWITCH(ROUND(Q497,0),5,"Excellent",4,"Good",3,"Ok","Bad")</f>
        <v>Excellent</v>
      </c>
      <c r="S497" s="17">
        <v>322</v>
      </c>
      <c r="T497" s="17" t="str">
        <f t="shared" si="30"/>
        <v>Yes</v>
      </c>
      <c r="U497" s="82">
        <v>41411</v>
      </c>
      <c r="V497" s="82">
        <v>43902</v>
      </c>
      <c r="W497" s="17">
        <v>288</v>
      </c>
      <c r="X497" s="17" t="str">
        <f t="shared" si="31"/>
        <v>Active</v>
      </c>
      <c r="Y497" s="17" t="s">
        <v>15615</v>
      </c>
      <c r="Z497" s="17"/>
    </row>
    <row r="498" spans="1:26" x14ac:dyDescent="0.25">
      <c r="A498">
        <v>497</v>
      </c>
      <c r="B498" s="17" t="s">
        <v>389</v>
      </c>
      <c r="C498" s="17">
        <v>309</v>
      </c>
      <c r="D498" s="17" t="str">
        <f>INDEX(Hosts!$A:$O,MATCH(Places!$C498,Hosts!$A:$A,0),MATCH(Places!D$1,Hosts!$1:$1,0))</f>
        <v>Within an hour</v>
      </c>
      <c r="E498" s="87">
        <f>INDEX(Hosts!$A:$O,MATCH(Places!$C498,Hosts!$A:$A,0),MATCH(Places!E$1,Hosts!$1:$1,0))</f>
        <v>1</v>
      </c>
      <c r="F498" s="87">
        <f>INDEX(Hosts!$A:$O,MATCH(Places!$C498,Hosts!$A:$A,0),MATCH(Places!F$1,Hosts!$1:$1,0))</f>
        <v>1</v>
      </c>
      <c r="G498" s="17" t="str">
        <f>INDEX(Hosts!$A:$O,MATCH(Places!$C498,Hosts!$A:$A,0),MATCH(Places!G$1,Hosts!$1:$1,0))</f>
        <v>No</v>
      </c>
      <c r="H498" s="17">
        <v>20</v>
      </c>
      <c r="I498" s="17" t="str">
        <f>INDEX(Neighborhoods!$A:$C,MATCH(Places!$H498,Neighborhoods!$A:$A,0),MATCH(Places!I$1,Neighborhoods!$1:$1,0))</f>
        <v>Manhattan</v>
      </c>
      <c r="J498" s="17" t="str">
        <f>INDEX(Neighborhoods!$A:$C,MATCH(Places!$H498,Neighborhoods!$A:$A,0),MATCH(Places!J$1,Neighborhoods!$1:$1,0))</f>
        <v>Upper West Side</v>
      </c>
      <c r="K498" s="17" t="s">
        <v>11822</v>
      </c>
      <c r="L498" s="17" t="str">
        <f t="shared" si="28"/>
        <v>No</v>
      </c>
      <c r="M498" s="17">
        <v>3</v>
      </c>
      <c r="N498" s="17" t="str" cm="1">
        <f t="array" ref="N498">_xlfn.IFS(M498&lt;=2,"Small",M498&lt;=5,"Medium",M498&gt;5,"Large")</f>
        <v>Medium</v>
      </c>
      <c r="O498" s="65">
        <v>1000</v>
      </c>
      <c r="P498" s="87">
        <f t="shared" si="29"/>
        <v>7.0000000000000007E-2</v>
      </c>
      <c r="Q498" s="68">
        <v>5</v>
      </c>
      <c r="R498" s="68" t="str" cm="1">
        <f t="array" ref="R498">_xlfn.SWITCH(ROUND(Q498,0),5,"Excellent",4,"Good",3,"Ok","Bad")</f>
        <v>Excellent</v>
      </c>
      <c r="S498" s="17">
        <v>24</v>
      </c>
      <c r="T498" s="17" t="str">
        <f t="shared" si="30"/>
        <v>No</v>
      </c>
      <c r="U498" s="82">
        <v>41445</v>
      </c>
      <c r="V498" s="82">
        <v>42396</v>
      </c>
      <c r="W498" s="17">
        <v>365</v>
      </c>
      <c r="X498" s="17" t="str">
        <f t="shared" si="31"/>
        <v>Active</v>
      </c>
      <c r="Y498" s="17" t="s">
        <v>15615</v>
      </c>
      <c r="Z498" s="17"/>
    </row>
    <row r="499" spans="1:26" x14ac:dyDescent="0.25">
      <c r="A499">
        <v>498</v>
      </c>
      <c r="B499" s="17" t="s">
        <v>390</v>
      </c>
      <c r="C499" s="17">
        <v>669</v>
      </c>
      <c r="D499" s="17" t="str">
        <f>INDEX(Hosts!$A:$O,MATCH(Places!$C499,Hosts!$A:$A,0),MATCH(Places!D$1,Hosts!$1:$1,0))</f>
        <v>Within an hour</v>
      </c>
      <c r="E499" s="87">
        <f>INDEX(Hosts!$A:$O,MATCH(Places!$C499,Hosts!$A:$A,0),MATCH(Places!E$1,Hosts!$1:$1,0))</f>
        <v>0.88</v>
      </c>
      <c r="F499" s="87">
        <f>INDEX(Hosts!$A:$O,MATCH(Places!$C499,Hosts!$A:$A,0),MATCH(Places!F$1,Hosts!$1:$1,0))</f>
        <v>0.5</v>
      </c>
      <c r="G499" s="17" t="str">
        <f>INDEX(Hosts!$A:$O,MATCH(Places!$C499,Hosts!$A:$A,0),MATCH(Places!G$1,Hosts!$1:$1,0))</f>
        <v>No</v>
      </c>
      <c r="H499" s="17">
        <v>14</v>
      </c>
      <c r="I499" s="17" t="str">
        <f>INDEX(Neighborhoods!$A:$C,MATCH(Places!$H499,Neighborhoods!$A:$A,0),MATCH(Places!I$1,Neighborhoods!$1:$1,0))</f>
        <v>Manhattan</v>
      </c>
      <c r="J499" s="17" t="str">
        <f>INDEX(Neighborhoods!$A:$C,MATCH(Places!$H499,Neighborhoods!$A:$A,0),MATCH(Places!J$1,Neighborhoods!$1:$1,0))</f>
        <v>East Harlem</v>
      </c>
      <c r="K499" s="17" t="s">
        <v>1</v>
      </c>
      <c r="L499" s="17" t="str">
        <f t="shared" si="28"/>
        <v>Yes</v>
      </c>
      <c r="M499" s="17">
        <v>1</v>
      </c>
      <c r="N499" s="17" t="str" cm="1">
        <f t="array" ref="N499">_xlfn.IFS(M499&lt;=2,"Small",M499&lt;=5,"Medium",M499&gt;5,"Large")</f>
        <v>Small</v>
      </c>
      <c r="O499" s="65">
        <v>38</v>
      </c>
      <c r="P499" s="87">
        <f t="shared" si="29"/>
        <v>0.03</v>
      </c>
      <c r="Q499" s="68">
        <v>4.71</v>
      </c>
      <c r="R499" s="68" t="str" cm="1">
        <f t="array" ref="R499">_xlfn.SWITCH(ROUND(Q499,0),5,"Excellent",4,"Good",3,"Ok","Bad")</f>
        <v>Excellent</v>
      </c>
      <c r="S499" s="17">
        <v>7</v>
      </c>
      <c r="T499" s="17" t="str">
        <f t="shared" si="30"/>
        <v>No</v>
      </c>
      <c r="U499" s="82">
        <v>41440</v>
      </c>
      <c r="V499" s="82">
        <v>43694</v>
      </c>
      <c r="W499" s="17">
        <v>351</v>
      </c>
      <c r="X499" s="17" t="str">
        <f t="shared" si="31"/>
        <v>Active</v>
      </c>
      <c r="Y499" s="17" t="s">
        <v>15615</v>
      </c>
      <c r="Z499" s="17"/>
    </row>
    <row r="500" spans="1:26" x14ac:dyDescent="0.25">
      <c r="A500">
        <v>499</v>
      </c>
      <c r="B500" s="17" t="s">
        <v>391</v>
      </c>
      <c r="C500" s="17">
        <v>1117</v>
      </c>
      <c r="D500" s="17" t="str">
        <f>INDEX(Hosts!$A:$O,MATCH(Places!$C500,Hosts!$A:$A,0),MATCH(Places!D$1,Hosts!$1:$1,0))</f>
        <v>Within a few hours</v>
      </c>
      <c r="E500" s="87">
        <f>INDEX(Hosts!$A:$O,MATCH(Places!$C500,Hosts!$A:$A,0),MATCH(Places!E$1,Hosts!$1:$1,0))</f>
        <v>1</v>
      </c>
      <c r="F500" s="87">
        <f>INDEX(Hosts!$A:$O,MATCH(Places!$C500,Hosts!$A:$A,0),MATCH(Places!F$1,Hosts!$1:$1,0))</f>
        <v>0.35</v>
      </c>
      <c r="G500" s="17" t="str">
        <f>INDEX(Hosts!$A:$O,MATCH(Places!$C500,Hosts!$A:$A,0),MATCH(Places!G$1,Hosts!$1:$1,0))</f>
        <v>Yes</v>
      </c>
      <c r="H500" s="17">
        <v>14</v>
      </c>
      <c r="I500" s="17" t="str">
        <f>INDEX(Neighborhoods!$A:$C,MATCH(Places!$H500,Neighborhoods!$A:$A,0),MATCH(Places!I$1,Neighborhoods!$1:$1,0))</f>
        <v>Manhattan</v>
      </c>
      <c r="J500" s="17" t="str">
        <f>INDEX(Neighborhoods!$A:$C,MATCH(Places!$H500,Neighborhoods!$A:$A,0),MATCH(Places!J$1,Neighborhoods!$1:$1,0))</f>
        <v>East Harlem</v>
      </c>
      <c r="K500" s="17" t="s">
        <v>11822</v>
      </c>
      <c r="L500" s="17" t="str">
        <f t="shared" si="28"/>
        <v>No</v>
      </c>
      <c r="M500" s="17">
        <v>2</v>
      </c>
      <c r="N500" s="17" t="str" cm="1">
        <f t="array" ref="N500">_xlfn.IFS(M500&lt;=2,"Small",M500&lt;=5,"Medium",M500&gt;5,"Large")</f>
        <v>Small</v>
      </c>
      <c r="O500" s="65">
        <v>100</v>
      </c>
      <c r="P500" s="87">
        <f t="shared" si="29"/>
        <v>0.03</v>
      </c>
      <c r="Q500" s="68">
        <v>4.92</v>
      </c>
      <c r="R500" s="68" t="str" cm="1">
        <f t="array" ref="R500">_xlfn.SWITCH(ROUND(Q500,0),5,"Excellent",4,"Good",3,"Ok","Bad")</f>
        <v>Excellent</v>
      </c>
      <c r="S500" s="17">
        <v>59</v>
      </c>
      <c r="T500" s="17" t="str">
        <f t="shared" si="30"/>
        <v>No</v>
      </c>
      <c r="U500" s="82">
        <v>41504</v>
      </c>
      <c r="V500" s="82">
        <v>43877</v>
      </c>
      <c r="W500" s="17">
        <v>0</v>
      </c>
      <c r="X500" s="17" t="str">
        <f t="shared" si="31"/>
        <v>Inactive</v>
      </c>
      <c r="Y500" s="17" t="s">
        <v>15615</v>
      </c>
      <c r="Z500" s="17"/>
    </row>
    <row r="501" spans="1:26" x14ac:dyDescent="0.25">
      <c r="A501">
        <v>500</v>
      </c>
      <c r="B501" s="17" t="s">
        <v>392</v>
      </c>
      <c r="C501" s="17">
        <v>1120</v>
      </c>
      <c r="D501" s="17" t="str">
        <f>INDEX(Hosts!$A:$O,MATCH(Places!$C501,Hosts!$A:$A,0),MATCH(Places!D$1,Hosts!$1:$1,0))</f>
        <v>Within a few hours</v>
      </c>
      <c r="E501" s="87">
        <f>INDEX(Hosts!$A:$O,MATCH(Places!$C501,Hosts!$A:$A,0),MATCH(Places!E$1,Hosts!$1:$1,0))</f>
        <v>1</v>
      </c>
      <c r="F501" s="87">
        <f>INDEX(Hosts!$A:$O,MATCH(Places!$C501,Hosts!$A:$A,0),MATCH(Places!F$1,Hosts!$1:$1,0))</f>
        <v>0.97</v>
      </c>
      <c r="G501" s="17" t="str">
        <f>INDEX(Hosts!$A:$O,MATCH(Places!$C501,Hosts!$A:$A,0),MATCH(Places!G$1,Hosts!$1:$1,0))</f>
        <v>Yes</v>
      </c>
      <c r="H501" s="17">
        <v>11</v>
      </c>
      <c r="I501" s="17" t="str">
        <f>INDEX(Neighborhoods!$A:$C,MATCH(Places!$H501,Neighborhoods!$A:$A,0),MATCH(Places!I$1,Neighborhoods!$1:$1,0))</f>
        <v>Brooklyn</v>
      </c>
      <c r="J501" s="17" t="str">
        <f>INDEX(Neighborhoods!$A:$C,MATCH(Places!$H501,Neighborhoods!$A:$A,0),MATCH(Places!J$1,Neighborhoods!$1:$1,0))</f>
        <v>Greenpoint</v>
      </c>
      <c r="K501" s="17" t="s">
        <v>11822</v>
      </c>
      <c r="L501" s="17" t="str">
        <f t="shared" si="28"/>
        <v>No</v>
      </c>
      <c r="M501" s="17">
        <v>2</v>
      </c>
      <c r="N501" s="17" t="str" cm="1">
        <f t="array" ref="N501">_xlfn.IFS(M501&lt;=2,"Small",M501&lt;=5,"Medium",M501&gt;5,"Large")</f>
        <v>Small</v>
      </c>
      <c r="O501" s="65">
        <v>158</v>
      </c>
      <c r="P501" s="87">
        <f t="shared" si="29"/>
        <v>0.03</v>
      </c>
      <c r="Q501" s="68">
        <v>4.91</v>
      </c>
      <c r="R501" s="68" t="str" cm="1">
        <f t="array" ref="R501">_xlfn.SWITCH(ROUND(Q501,0),5,"Excellent",4,"Good",3,"Ok","Bad")</f>
        <v>Excellent</v>
      </c>
      <c r="S501" s="17">
        <v>319</v>
      </c>
      <c r="T501" s="17" t="str">
        <f t="shared" si="30"/>
        <v>Yes</v>
      </c>
      <c r="U501" s="82">
        <v>41414</v>
      </c>
      <c r="V501" s="82">
        <v>43883</v>
      </c>
      <c r="W501" s="17">
        <v>38</v>
      </c>
      <c r="X501" s="17" t="str">
        <f t="shared" si="31"/>
        <v>Active</v>
      </c>
      <c r="Y501" s="17" t="s">
        <v>15615</v>
      </c>
      <c r="Z501" s="17"/>
    </row>
    <row r="502" spans="1:26" x14ac:dyDescent="0.25">
      <c r="A502">
        <v>501</v>
      </c>
      <c r="B502" s="17" t="s">
        <v>393</v>
      </c>
      <c r="C502" s="17">
        <v>1122</v>
      </c>
      <c r="D502" s="17" t="str">
        <f>INDEX(Hosts!$A:$O,MATCH(Places!$C502,Hosts!$A:$A,0),MATCH(Places!D$1,Hosts!$1:$1,0))</f>
        <v>Within an hour</v>
      </c>
      <c r="E502" s="87">
        <f>INDEX(Hosts!$A:$O,MATCH(Places!$C502,Hosts!$A:$A,0),MATCH(Places!E$1,Hosts!$1:$1,0))</f>
        <v>1</v>
      </c>
      <c r="F502" s="87">
        <f>INDEX(Hosts!$A:$O,MATCH(Places!$C502,Hosts!$A:$A,0),MATCH(Places!F$1,Hosts!$1:$1,0))</f>
        <v>1</v>
      </c>
      <c r="G502" s="17" t="str">
        <f>INDEX(Hosts!$A:$O,MATCH(Places!$C502,Hosts!$A:$A,0),MATCH(Places!G$1,Hosts!$1:$1,0))</f>
        <v>Yes</v>
      </c>
      <c r="H502" s="17">
        <v>7</v>
      </c>
      <c r="I502" s="17" t="str">
        <f>INDEX(Neighborhoods!$A:$C,MATCH(Places!$H502,Neighborhoods!$A:$A,0),MATCH(Places!I$1,Neighborhoods!$1:$1,0))</f>
        <v>Brooklyn</v>
      </c>
      <c r="J502" s="17" t="str">
        <f>INDEX(Neighborhoods!$A:$C,MATCH(Places!$H502,Neighborhoods!$A:$A,0),MATCH(Places!J$1,Neighborhoods!$1:$1,0))</f>
        <v>Bedford-Stuyvesant</v>
      </c>
      <c r="K502" s="17" t="s">
        <v>11822</v>
      </c>
      <c r="L502" s="17" t="str">
        <f t="shared" si="28"/>
        <v>No</v>
      </c>
      <c r="M502" s="17">
        <v>2</v>
      </c>
      <c r="N502" s="17" t="str" cm="1">
        <f t="array" ref="N502">_xlfn.IFS(M502&lt;=2,"Small",M502&lt;=5,"Medium",M502&gt;5,"Large")</f>
        <v>Small</v>
      </c>
      <c r="O502" s="65">
        <v>85</v>
      </c>
      <c r="P502" s="87">
        <f t="shared" si="29"/>
        <v>0.03</v>
      </c>
      <c r="Q502" s="68">
        <v>4.74</v>
      </c>
      <c r="R502" s="68" t="str" cm="1">
        <f t="array" ref="R502">_xlfn.SWITCH(ROUND(Q502,0),5,"Excellent",4,"Good",3,"Ok","Bad")</f>
        <v>Excellent</v>
      </c>
      <c r="S502" s="17">
        <v>228</v>
      </c>
      <c r="T502" s="17" t="str">
        <f t="shared" si="30"/>
        <v>No</v>
      </c>
      <c r="U502" s="82">
        <v>41421</v>
      </c>
      <c r="V502" s="82">
        <v>43906</v>
      </c>
      <c r="W502" s="17">
        <v>337</v>
      </c>
      <c r="X502" s="17" t="str">
        <f t="shared" si="31"/>
        <v>Active</v>
      </c>
      <c r="Y502" s="17" t="s">
        <v>15615</v>
      </c>
      <c r="Z502" s="17"/>
    </row>
    <row r="503" spans="1:26" x14ac:dyDescent="0.25">
      <c r="A503">
        <v>502</v>
      </c>
      <c r="B503" s="17" t="s">
        <v>15097</v>
      </c>
      <c r="C503" s="17">
        <v>1087</v>
      </c>
      <c r="D503" s="17" t="str">
        <f>INDEX(Hosts!$A:$O,MATCH(Places!$C503,Hosts!$A:$A,0),MATCH(Places!D$1,Hosts!$1:$1,0))</f>
        <v>Within a day</v>
      </c>
      <c r="E503" s="87">
        <f>INDEX(Hosts!$A:$O,MATCH(Places!$C503,Hosts!$A:$A,0),MATCH(Places!E$1,Hosts!$1:$1,0))</f>
        <v>1</v>
      </c>
      <c r="F503" s="87">
        <f>INDEX(Hosts!$A:$O,MATCH(Places!$C503,Hosts!$A:$A,0),MATCH(Places!F$1,Hosts!$1:$1,0))</f>
        <v>0.95</v>
      </c>
      <c r="G503" s="17" t="str">
        <f>INDEX(Hosts!$A:$O,MATCH(Places!$C503,Hosts!$A:$A,0),MATCH(Places!G$1,Hosts!$1:$1,0))</f>
        <v>No</v>
      </c>
      <c r="H503" s="17">
        <v>9</v>
      </c>
      <c r="I503" s="17" t="str">
        <f>INDEX(Neighborhoods!$A:$C,MATCH(Places!$H503,Neighborhoods!$A:$A,0),MATCH(Places!I$1,Neighborhoods!$1:$1,0))</f>
        <v>Brooklyn</v>
      </c>
      <c r="J503" s="17" t="str">
        <f>INDEX(Neighborhoods!$A:$C,MATCH(Places!$H503,Neighborhoods!$A:$A,0),MATCH(Places!J$1,Neighborhoods!$1:$1,0))</f>
        <v>Crown Heights</v>
      </c>
      <c r="K503" s="17" t="s">
        <v>11822</v>
      </c>
      <c r="L503" s="17" t="str">
        <f t="shared" si="28"/>
        <v>No</v>
      </c>
      <c r="M503" s="17">
        <v>2</v>
      </c>
      <c r="N503" s="17" t="str" cm="1">
        <f t="array" ref="N503">_xlfn.IFS(M503&lt;=2,"Small",M503&lt;=5,"Medium",M503&gt;5,"Large")</f>
        <v>Small</v>
      </c>
      <c r="O503" s="65">
        <v>175</v>
      </c>
      <c r="P503" s="87">
        <f t="shared" si="29"/>
        <v>0.03</v>
      </c>
      <c r="Q503" s="68">
        <v>4.7699999999999996</v>
      </c>
      <c r="R503" s="68" t="str" cm="1">
        <f t="array" ref="R503">_xlfn.SWITCH(ROUND(Q503,0),5,"Excellent",4,"Good",3,"Ok","Bad")</f>
        <v>Excellent</v>
      </c>
      <c r="S503" s="17">
        <v>13</v>
      </c>
      <c r="T503" s="17" t="str">
        <f t="shared" si="30"/>
        <v>No</v>
      </c>
      <c r="U503" s="82">
        <v>41551</v>
      </c>
      <c r="V503" s="82">
        <v>43968</v>
      </c>
      <c r="W503" s="17">
        <v>283</v>
      </c>
      <c r="X503" s="17" t="str">
        <f t="shared" si="31"/>
        <v>Active</v>
      </c>
      <c r="Y503" s="17" t="s">
        <v>15616</v>
      </c>
      <c r="Z503" s="17"/>
    </row>
    <row r="504" spans="1:26" x14ac:dyDescent="0.25">
      <c r="A504">
        <v>503</v>
      </c>
      <c r="B504" s="17" t="s">
        <v>394</v>
      </c>
      <c r="C504" s="17">
        <v>1125</v>
      </c>
      <c r="D504" s="17" t="str">
        <f>INDEX(Hosts!$A:$O,MATCH(Places!$C504,Hosts!$A:$A,0),MATCH(Places!D$1,Hosts!$1:$1,0))</f>
        <v>Within a few hours</v>
      </c>
      <c r="E504" s="87">
        <f>INDEX(Hosts!$A:$O,MATCH(Places!$C504,Hosts!$A:$A,0),MATCH(Places!E$1,Hosts!$1:$1,0))</f>
        <v>0.83</v>
      </c>
      <c r="F504" s="87">
        <f>INDEX(Hosts!$A:$O,MATCH(Places!$C504,Hosts!$A:$A,0),MATCH(Places!F$1,Hosts!$1:$1,0))</f>
        <v>0.93</v>
      </c>
      <c r="G504" s="17" t="str">
        <f>INDEX(Hosts!$A:$O,MATCH(Places!$C504,Hosts!$A:$A,0),MATCH(Places!G$1,Hosts!$1:$1,0))</f>
        <v>Yes</v>
      </c>
      <c r="H504" s="17">
        <v>14</v>
      </c>
      <c r="I504" s="17" t="str">
        <f>INDEX(Neighborhoods!$A:$C,MATCH(Places!$H504,Neighborhoods!$A:$A,0),MATCH(Places!I$1,Neighborhoods!$1:$1,0))</f>
        <v>Manhattan</v>
      </c>
      <c r="J504" s="17" t="str">
        <f>INDEX(Neighborhoods!$A:$C,MATCH(Places!$H504,Neighborhoods!$A:$A,0),MATCH(Places!J$1,Neighborhoods!$1:$1,0))</f>
        <v>East Harlem</v>
      </c>
      <c r="K504" s="17" t="s">
        <v>1</v>
      </c>
      <c r="L504" s="17" t="str">
        <f t="shared" si="28"/>
        <v>Yes</v>
      </c>
      <c r="M504" s="17">
        <v>3</v>
      </c>
      <c r="N504" s="17" t="str" cm="1">
        <f t="array" ref="N504">_xlfn.IFS(M504&lt;=2,"Small",M504&lt;=5,"Medium",M504&gt;5,"Large")</f>
        <v>Medium</v>
      </c>
      <c r="O504" s="65">
        <v>92</v>
      </c>
      <c r="P504" s="87">
        <f t="shared" si="29"/>
        <v>0.03</v>
      </c>
      <c r="Q504" s="68">
        <v>4.9000000000000004</v>
      </c>
      <c r="R504" s="68" t="str" cm="1">
        <f t="array" ref="R504">_xlfn.SWITCH(ROUND(Q504,0),5,"Excellent",4,"Good",3,"Ok","Bad")</f>
        <v>Excellent</v>
      </c>
      <c r="S504" s="17">
        <v>282</v>
      </c>
      <c r="T504" s="17" t="str">
        <f t="shared" si="30"/>
        <v>Yes</v>
      </c>
      <c r="U504" s="82">
        <v>41418</v>
      </c>
      <c r="V504" s="82">
        <v>43902</v>
      </c>
      <c r="W504" s="17">
        <v>59</v>
      </c>
      <c r="X504" s="17" t="str">
        <f t="shared" si="31"/>
        <v>Active</v>
      </c>
      <c r="Y504" s="17" t="s">
        <v>15615</v>
      </c>
      <c r="Z504" s="17"/>
    </row>
    <row r="505" spans="1:26" x14ac:dyDescent="0.25">
      <c r="A505">
        <v>504</v>
      </c>
      <c r="B505" s="17" t="s">
        <v>15078</v>
      </c>
      <c r="C505" s="17">
        <v>128</v>
      </c>
      <c r="D505" s="17" t="str">
        <f>INDEX(Hosts!$A:$O,MATCH(Places!$C505,Hosts!$A:$A,0),MATCH(Places!D$1,Hosts!$1:$1,0))</f>
        <v>Within a day</v>
      </c>
      <c r="E505" s="87">
        <f>INDEX(Hosts!$A:$O,MATCH(Places!$C505,Hosts!$A:$A,0),MATCH(Places!E$1,Hosts!$1:$1,0))</f>
        <v>1</v>
      </c>
      <c r="F505" s="87">
        <f>INDEX(Hosts!$A:$O,MATCH(Places!$C505,Hosts!$A:$A,0),MATCH(Places!F$1,Hosts!$1:$1,0))</f>
        <v>1</v>
      </c>
      <c r="G505" s="17" t="str">
        <f>INDEX(Hosts!$A:$O,MATCH(Places!$C505,Hosts!$A:$A,0),MATCH(Places!G$1,Hosts!$1:$1,0))</f>
        <v>No</v>
      </c>
      <c r="H505" s="17">
        <v>11</v>
      </c>
      <c r="I505" s="17" t="str">
        <f>INDEX(Neighborhoods!$A:$C,MATCH(Places!$H505,Neighborhoods!$A:$A,0),MATCH(Places!I$1,Neighborhoods!$1:$1,0))</f>
        <v>Brooklyn</v>
      </c>
      <c r="J505" s="17" t="str">
        <f>INDEX(Neighborhoods!$A:$C,MATCH(Places!$H505,Neighborhoods!$A:$A,0),MATCH(Places!J$1,Neighborhoods!$1:$1,0))</f>
        <v>Greenpoint</v>
      </c>
      <c r="K505" s="17" t="s">
        <v>1</v>
      </c>
      <c r="L505" s="17" t="str">
        <f t="shared" si="28"/>
        <v>Yes</v>
      </c>
      <c r="M505" s="17">
        <v>2</v>
      </c>
      <c r="N505" s="17" t="str" cm="1">
        <f t="array" ref="N505">_xlfn.IFS(M505&lt;=2,"Small",M505&lt;=5,"Medium",M505&gt;5,"Large")</f>
        <v>Small</v>
      </c>
      <c r="O505" s="65">
        <v>85</v>
      </c>
      <c r="P505" s="87">
        <f t="shared" si="29"/>
        <v>0.03</v>
      </c>
      <c r="Q505" s="68">
        <v>5</v>
      </c>
      <c r="R505" s="68" t="str" cm="1">
        <f t="array" ref="R505">_xlfn.SWITCH(ROUND(Q505,0),5,"Excellent",4,"Good",3,"Ok","Bad")</f>
        <v>Excellent</v>
      </c>
      <c r="S505" s="17">
        <v>21</v>
      </c>
      <c r="T505" s="17" t="str">
        <f t="shared" si="30"/>
        <v>No</v>
      </c>
      <c r="U505" s="82">
        <v>41539</v>
      </c>
      <c r="V505" s="82">
        <v>43831</v>
      </c>
      <c r="W505" s="17">
        <v>228</v>
      </c>
      <c r="X505" s="17" t="str">
        <f t="shared" si="31"/>
        <v>Active</v>
      </c>
      <c r="Y505" s="17" t="s">
        <v>15616</v>
      </c>
      <c r="Z505" s="17"/>
    </row>
    <row r="506" spans="1:26" x14ac:dyDescent="0.25">
      <c r="A506">
        <v>505</v>
      </c>
      <c r="B506" s="17" t="s">
        <v>13789</v>
      </c>
      <c r="C506" s="17">
        <v>1132</v>
      </c>
      <c r="D506" s="17" t="str">
        <f>INDEX(Hosts!$A:$O,MATCH(Places!$C506,Hosts!$A:$A,0),MATCH(Places!D$1,Hosts!$1:$1,0))</f>
        <v>A few days or more</v>
      </c>
      <c r="E506" s="87">
        <f>INDEX(Hosts!$A:$O,MATCH(Places!$C506,Hosts!$A:$A,0),MATCH(Places!E$1,Hosts!$1:$1,0))</f>
        <v>0.31</v>
      </c>
      <c r="F506" s="87">
        <f>INDEX(Hosts!$A:$O,MATCH(Places!$C506,Hosts!$A:$A,0),MATCH(Places!F$1,Hosts!$1:$1,0))</f>
        <v>0.59</v>
      </c>
      <c r="G506" s="17" t="str">
        <f>INDEX(Hosts!$A:$O,MATCH(Places!$C506,Hosts!$A:$A,0),MATCH(Places!G$1,Hosts!$1:$1,0))</f>
        <v>No</v>
      </c>
      <c r="H506" s="17">
        <v>8</v>
      </c>
      <c r="I506" s="17" t="str">
        <f>INDEX(Neighborhoods!$A:$C,MATCH(Places!$H506,Neighborhoods!$A:$A,0),MATCH(Places!I$1,Neighborhoods!$1:$1,0))</f>
        <v>Brooklyn</v>
      </c>
      <c r="J506" s="17" t="str">
        <f>INDEX(Neighborhoods!$A:$C,MATCH(Places!$H506,Neighborhoods!$A:$A,0),MATCH(Places!J$1,Neighborhoods!$1:$1,0))</f>
        <v>Bushwick</v>
      </c>
      <c r="K506" s="17" t="s">
        <v>11822</v>
      </c>
      <c r="L506" s="17" t="str">
        <f t="shared" si="28"/>
        <v>No</v>
      </c>
      <c r="M506" s="17">
        <v>5</v>
      </c>
      <c r="N506" s="17" t="str" cm="1">
        <f t="array" ref="N506">_xlfn.IFS(M506&lt;=2,"Small",M506&lt;=5,"Medium",M506&gt;5,"Large")</f>
        <v>Medium</v>
      </c>
      <c r="O506" s="65">
        <v>225</v>
      </c>
      <c r="P506" s="87">
        <f t="shared" si="29"/>
        <v>0.04</v>
      </c>
      <c r="Q506" s="68">
        <v>4.51</v>
      </c>
      <c r="R506" s="68" t="str" cm="1">
        <f t="array" ref="R506">_xlfn.SWITCH(ROUND(Q506,0),5,"Excellent",4,"Good",3,"Ok","Bad")</f>
        <v>Excellent</v>
      </c>
      <c r="S506" s="17">
        <v>41</v>
      </c>
      <c r="T506" s="17" t="str">
        <f t="shared" si="30"/>
        <v>No</v>
      </c>
      <c r="U506" s="82">
        <v>41440</v>
      </c>
      <c r="V506" s="82">
        <v>43825</v>
      </c>
      <c r="W506" s="17">
        <v>104</v>
      </c>
      <c r="X506" s="17" t="str">
        <f t="shared" si="31"/>
        <v>Active</v>
      </c>
      <c r="Y506" s="17" t="s">
        <v>15615</v>
      </c>
      <c r="Z506" s="17"/>
    </row>
    <row r="507" spans="1:26" x14ac:dyDescent="0.25">
      <c r="A507">
        <v>506</v>
      </c>
      <c r="B507" s="17" t="s">
        <v>395</v>
      </c>
      <c r="C507" s="17">
        <v>1127</v>
      </c>
      <c r="D507" s="17" t="str">
        <f>INDEX(Hosts!$A:$O,MATCH(Places!$C507,Hosts!$A:$A,0),MATCH(Places!D$1,Hosts!$1:$1,0))</f>
        <v>Within an hour</v>
      </c>
      <c r="E507" s="87">
        <f>INDEX(Hosts!$A:$O,MATCH(Places!$C507,Hosts!$A:$A,0),MATCH(Places!E$1,Hosts!$1:$1,0))</f>
        <v>1</v>
      </c>
      <c r="F507" s="87">
        <f>INDEX(Hosts!$A:$O,MATCH(Places!$C507,Hosts!$A:$A,0),MATCH(Places!F$1,Hosts!$1:$1,0))</f>
        <v>1</v>
      </c>
      <c r="G507" s="17" t="str">
        <f>INDEX(Hosts!$A:$O,MATCH(Places!$C507,Hosts!$A:$A,0),MATCH(Places!G$1,Hosts!$1:$1,0))</f>
        <v>Yes</v>
      </c>
      <c r="H507" s="17">
        <v>7</v>
      </c>
      <c r="I507" s="17" t="str">
        <f>INDEX(Neighborhoods!$A:$C,MATCH(Places!$H507,Neighborhoods!$A:$A,0),MATCH(Places!I$1,Neighborhoods!$1:$1,0))</f>
        <v>Brooklyn</v>
      </c>
      <c r="J507" s="17" t="str">
        <f>INDEX(Neighborhoods!$A:$C,MATCH(Places!$H507,Neighborhoods!$A:$A,0),MATCH(Places!J$1,Neighborhoods!$1:$1,0))</f>
        <v>Bedford-Stuyvesant</v>
      </c>
      <c r="K507" s="17" t="s">
        <v>11822</v>
      </c>
      <c r="L507" s="17" t="str">
        <f t="shared" si="28"/>
        <v>No</v>
      </c>
      <c r="M507" s="17">
        <v>4</v>
      </c>
      <c r="N507" s="17" t="str" cm="1">
        <f t="array" ref="N507">_xlfn.IFS(M507&lt;=2,"Small",M507&lt;=5,"Medium",M507&gt;5,"Large")</f>
        <v>Medium</v>
      </c>
      <c r="O507" s="65">
        <v>218</v>
      </c>
      <c r="P507" s="87">
        <f t="shared" si="29"/>
        <v>0.04</v>
      </c>
      <c r="Q507" s="68">
        <v>4.9800000000000004</v>
      </c>
      <c r="R507" s="68" t="str" cm="1">
        <f t="array" ref="R507">_xlfn.SWITCH(ROUND(Q507,0),5,"Excellent",4,"Good",3,"Ok","Bad")</f>
        <v>Excellent</v>
      </c>
      <c r="S507" s="17">
        <v>116</v>
      </c>
      <c r="T507" s="17" t="str">
        <f t="shared" si="30"/>
        <v>Yes</v>
      </c>
      <c r="U507" s="82">
        <v>43045</v>
      </c>
      <c r="V507" s="82">
        <v>43906</v>
      </c>
      <c r="W507" s="17">
        <v>343</v>
      </c>
      <c r="X507" s="17" t="str">
        <f t="shared" si="31"/>
        <v>Active</v>
      </c>
      <c r="Y507" s="17" t="s">
        <v>15616</v>
      </c>
      <c r="Z507" s="17"/>
    </row>
    <row r="508" spans="1:26" x14ac:dyDescent="0.25">
      <c r="A508">
        <v>507</v>
      </c>
      <c r="B508" s="17" t="s">
        <v>396</v>
      </c>
      <c r="C508" s="17">
        <v>1143</v>
      </c>
      <c r="D508" s="17" t="str">
        <f>INDEX(Hosts!$A:$O,MATCH(Places!$C508,Hosts!$A:$A,0),MATCH(Places!D$1,Hosts!$1:$1,0))</f>
        <v>Within an hour</v>
      </c>
      <c r="E508" s="87">
        <f>INDEX(Hosts!$A:$O,MATCH(Places!$C508,Hosts!$A:$A,0),MATCH(Places!E$1,Hosts!$1:$1,0))</f>
        <v>1</v>
      </c>
      <c r="F508" s="87">
        <f>INDEX(Hosts!$A:$O,MATCH(Places!$C508,Hosts!$A:$A,0),MATCH(Places!F$1,Hosts!$1:$1,0))</f>
        <v>0.81</v>
      </c>
      <c r="G508" s="17" t="str">
        <f>INDEX(Hosts!$A:$O,MATCH(Places!$C508,Hosts!$A:$A,0),MATCH(Places!G$1,Hosts!$1:$1,0))</f>
        <v>No</v>
      </c>
      <c r="H508" s="17">
        <v>14</v>
      </c>
      <c r="I508" s="17" t="str">
        <f>INDEX(Neighborhoods!$A:$C,MATCH(Places!$H508,Neighborhoods!$A:$A,0),MATCH(Places!I$1,Neighborhoods!$1:$1,0))</f>
        <v>Manhattan</v>
      </c>
      <c r="J508" s="17" t="str">
        <f>INDEX(Neighborhoods!$A:$C,MATCH(Places!$H508,Neighborhoods!$A:$A,0),MATCH(Places!J$1,Neighborhoods!$1:$1,0))</f>
        <v>East Harlem</v>
      </c>
      <c r="K508" s="17" t="s">
        <v>1</v>
      </c>
      <c r="L508" s="17" t="str">
        <f t="shared" si="28"/>
        <v>Yes</v>
      </c>
      <c r="M508" s="17">
        <v>3</v>
      </c>
      <c r="N508" s="17" t="str" cm="1">
        <f t="array" ref="N508">_xlfn.IFS(M508&lt;=2,"Small",M508&lt;=5,"Medium",M508&gt;5,"Large")</f>
        <v>Medium</v>
      </c>
      <c r="O508" s="65">
        <v>59</v>
      </c>
      <c r="P508" s="87">
        <f t="shared" si="29"/>
        <v>0.03</v>
      </c>
      <c r="Q508" s="68">
        <v>4.49</v>
      </c>
      <c r="R508" s="68" t="str" cm="1">
        <f t="array" ref="R508">_xlfn.SWITCH(ROUND(Q508,0),5,"Excellent",4,"Good",3,"Ok","Bad")</f>
        <v>Good</v>
      </c>
      <c r="S508" s="17">
        <v>43</v>
      </c>
      <c r="T508" s="17" t="str">
        <f t="shared" si="30"/>
        <v>No</v>
      </c>
      <c r="U508" s="82">
        <v>41765</v>
      </c>
      <c r="V508" s="82">
        <v>43765</v>
      </c>
      <c r="W508" s="17">
        <v>229</v>
      </c>
      <c r="X508" s="17" t="str">
        <f t="shared" si="31"/>
        <v>Active</v>
      </c>
      <c r="Y508" s="17" t="s">
        <v>15616</v>
      </c>
      <c r="Z508" s="17"/>
    </row>
    <row r="509" spans="1:26" x14ac:dyDescent="0.25">
      <c r="A509">
        <v>508</v>
      </c>
      <c r="B509" s="17" t="s">
        <v>397</v>
      </c>
      <c r="C509" s="17">
        <v>1144</v>
      </c>
      <c r="D509" s="17" t="str">
        <f>INDEX(Hosts!$A:$O,MATCH(Places!$C509,Hosts!$A:$A,0),MATCH(Places!D$1,Hosts!$1:$1,0))</f>
        <v>Within a day</v>
      </c>
      <c r="E509" s="87">
        <f>INDEX(Hosts!$A:$O,MATCH(Places!$C509,Hosts!$A:$A,0),MATCH(Places!E$1,Hosts!$1:$1,0))</f>
        <v>0.7</v>
      </c>
      <c r="F509" s="87">
        <f>INDEX(Hosts!$A:$O,MATCH(Places!$C509,Hosts!$A:$A,0),MATCH(Places!F$1,Hosts!$1:$1,0))</f>
        <v>0.74</v>
      </c>
      <c r="G509" s="17" t="str">
        <f>INDEX(Hosts!$A:$O,MATCH(Places!$C509,Hosts!$A:$A,0),MATCH(Places!G$1,Hosts!$1:$1,0))</f>
        <v>No</v>
      </c>
      <c r="H509" s="17">
        <v>5</v>
      </c>
      <c r="I509" s="17" t="str">
        <f>INDEX(Neighborhoods!$A:$C,MATCH(Places!$H509,Neighborhoods!$A:$A,0),MATCH(Places!I$1,Neighborhoods!$1:$1,0))</f>
        <v>Bronx</v>
      </c>
      <c r="J509" s="17" t="str">
        <f>INDEX(Neighborhoods!$A:$C,MATCH(Places!$H509,Neighborhoods!$A:$A,0),MATCH(Places!J$1,Neighborhoods!$1:$1,0))</f>
        <v>Port Morris</v>
      </c>
      <c r="K509" s="17" t="s">
        <v>1</v>
      </c>
      <c r="L509" s="17" t="str">
        <f t="shared" si="28"/>
        <v>Yes</v>
      </c>
      <c r="M509" s="17">
        <v>2</v>
      </c>
      <c r="N509" s="17" t="str" cm="1">
        <f t="array" ref="N509">_xlfn.IFS(M509&lt;=2,"Small",M509&lt;=5,"Medium",M509&gt;5,"Large")</f>
        <v>Small</v>
      </c>
      <c r="O509" s="65">
        <v>55</v>
      </c>
      <c r="P509" s="87">
        <f t="shared" si="29"/>
        <v>0.03</v>
      </c>
      <c r="Q509" s="68">
        <v>4.82</v>
      </c>
      <c r="R509" s="68" t="str" cm="1">
        <f t="array" ref="R509">_xlfn.SWITCH(ROUND(Q509,0),5,"Excellent",4,"Good",3,"Ok","Bad")</f>
        <v>Excellent</v>
      </c>
      <c r="S509" s="17">
        <v>74</v>
      </c>
      <c r="T509" s="17" t="str">
        <f t="shared" si="30"/>
        <v>No</v>
      </c>
      <c r="U509" s="82">
        <v>41456</v>
      </c>
      <c r="V509" s="82">
        <v>44017</v>
      </c>
      <c r="W509" s="17">
        <v>351</v>
      </c>
      <c r="X509" s="17" t="str">
        <f t="shared" si="31"/>
        <v>Active</v>
      </c>
      <c r="Y509" s="17" t="s">
        <v>15615</v>
      </c>
      <c r="Z509" s="17"/>
    </row>
    <row r="510" spans="1:26" x14ac:dyDescent="0.25">
      <c r="A510">
        <v>509</v>
      </c>
      <c r="B510" s="17" t="s">
        <v>398</v>
      </c>
      <c r="C510" s="17">
        <v>770</v>
      </c>
      <c r="D510" s="17" t="str">
        <f>INDEX(Hosts!$A:$O,MATCH(Places!$C510,Hosts!$A:$A,0),MATCH(Places!D$1,Hosts!$1:$1,0))</f>
        <v>Within an hour</v>
      </c>
      <c r="E510" s="87">
        <f>INDEX(Hosts!$A:$O,MATCH(Places!$C510,Hosts!$A:$A,0),MATCH(Places!E$1,Hosts!$1:$1,0))</f>
        <v>1</v>
      </c>
      <c r="F510" s="87">
        <f>INDEX(Hosts!$A:$O,MATCH(Places!$C510,Hosts!$A:$A,0),MATCH(Places!F$1,Hosts!$1:$1,0))</f>
        <v>0.75</v>
      </c>
      <c r="G510" s="17" t="str">
        <f>INDEX(Hosts!$A:$O,MATCH(Places!$C510,Hosts!$A:$A,0),MATCH(Places!G$1,Hosts!$1:$1,0))</f>
        <v>Yes</v>
      </c>
      <c r="H510" s="17">
        <v>21</v>
      </c>
      <c r="I510" s="17" t="str">
        <f>INDEX(Neighborhoods!$A:$C,MATCH(Places!$H510,Neighborhoods!$A:$A,0),MATCH(Places!I$1,Neighborhoods!$1:$1,0))</f>
        <v>Queens</v>
      </c>
      <c r="J510" s="17" t="str">
        <f>INDEX(Neighborhoods!$A:$C,MATCH(Places!$H510,Neighborhoods!$A:$A,0),MATCH(Places!J$1,Neighborhoods!$1:$1,0))</f>
        <v>Astoria</v>
      </c>
      <c r="K510" s="17" t="s">
        <v>11822</v>
      </c>
      <c r="L510" s="17" t="str">
        <f t="shared" si="28"/>
        <v>No</v>
      </c>
      <c r="M510" s="17">
        <v>2</v>
      </c>
      <c r="N510" s="17" t="str" cm="1">
        <f t="array" ref="N510">_xlfn.IFS(M510&lt;=2,"Small",M510&lt;=5,"Medium",M510&gt;5,"Large")</f>
        <v>Small</v>
      </c>
      <c r="O510" s="65">
        <v>99</v>
      </c>
      <c r="P510" s="87">
        <f t="shared" si="29"/>
        <v>0.03</v>
      </c>
      <c r="Q510" s="68">
        <v>5</v>
      </c>
      <c r="R510" s="68" t="str" cm="1">
        <f t="array" ref="R510">_xlfn.SWITCH(ROUND(Q510,0),5,"Excellent",4,"Good",3,"Ok","Bad")</f>
        <v>Excellent</v>
      </c>
      <c r="S510" s="17">
        <v>18</v>
      </c>
      <c r="T510" s="17" t="str">
        <f t="shared" si="30"/>
        <v>No</v>
      </c>
      <c r="U510" s="82">
        <v>43133</v>
      </c>
      <c r="V510" s="82">
        <v>43890</v>
      </c>
      <c r="W510" s="17">
        <v>206</v>
      </c>
      <c r="X510" s="17" t="str">
        <f t="shared" si="31"/>
        <v>Active</v>
      </c>
      <c r="Y510" s="17" t="s">
        <v>15615</v>
      </c>
      <c r="Z510" s="17"/>
    </row>
    <row r="511" spans="1:26" x14ac:dyDescent="0.25">
      <c r="A511">
        <v>510</v>
      </c>
      <c r="B511" s="17" t="s">
        <v>399</v>
      </c>
      <c r="C511" s="17">
        <v>1152</v>
      </c>
      <c r="D511" s="17" t="str">
        <f>INDEX(Hosts!$A:$O,MATCH(Places!$C511,Hosts!$A:$A,0),MATCH(Places!D$1,Hosts!$1:$1,0))</f>
        <v>Within an hour</v>
      </c>
      <c r="E511" s="87">
        <f>INDEX(Hosts!$A:$O,MATCH(Places!$C511,Hosts!$A:$A,0),MATCH(Places!E$1,Hosts!$1:$1,0))</f>
        <v>1</v>
      </c>
      <c r="F511" s="87">
        <f>INDEX(Hosts!$A:$O,MATCH(Places!$C511,Hosts!$A:$A,0),MATCH(Places!F$1,Hosts!$1:$1,0))</f>
        <v>0.93</v>
      </c>
      <c r="G511" s="17" t="str">
        <f>INDEX(Hosts!$A:$O,MATCH(Places!$C511,Hosts!$A:$A,0),MATCH(Places!G$1,Hosts!$1:$1,0))</f>
        <v>No</v>
      </c>
      <c r="H511" s="17">
        <v>7</v>
      </c>
      <c r="I511" s="17" t="str">
        <f>INDEX(Neighborhoods!$A:$C,MATCH(Places!$H511,Neighborhoods!$A:$A,0),MATCH(Places!I$1,Neighborhoods!$1:$1,0))</f>
        <v>Brooklyn</v>
      </c>
      <c r="J511" s="17" t="str">
        <f>INDEX(Neighborhoods!$A:$C,MATCH(Places!$H511,Neighborhoods!$A:$A,0),MATCH(Places!J$1,Neighborhoods!$1:$1,0))</f>
        <v>Bedford-Stuyvesant</v>
      </c>
      <c r="K511" s="17" t="s">
        <v>11822</v>
      </c>
      <c r="L511" s="17" t="str">
        <f t="shared" si="28"/>
        <v>No</v>
      </c>
      <c r="M511" s="17">
        <v>4</v>
      </c>
      <c r="N511" s="17" t="str" cm="1">
        <f t="array" ref="N511">_xlfn.IFS(M511&lt;=2,"Small",M511&lt;=5,"Medium",M511&gt;5,"Large")</f>
        <v>Medium</v>
      </c>
      <c r="O511" s="65">
        <v>105</v>
      </c>
      <c r="P511" s="87">
        <f t="shared" si="29"/>
        <v>0.03</v>
      </c>
      <c r="Q511" s="68">
        <v>4.68</v>
      </c>
      <c r="R511" s="68" t="str" cm="1">
        <f t="array" ref="R511">_xlfn.SWITCH(ROUND(Q511,0),5,"Excellent",4,"Good",3,"Ok","Bad")</f>
        <v>Excellent</v>
      </c>
      <c r="S511" s="17">
        <v>170</v>
      </c>
      <c r="T511" s="17" t="str">
        <f t="shared" si="30"/>
        <v>No</v>
      </c>
      <c r="U511" s="82">
        <v>41710</v>
      </c>
      <c r="V511" s="82">
        <v>43907</v>
      </c>
      <c r="W511" s="17">
        <v>0</v>
      </c>
      <c r="X511" s="17" t="str">
        <f t="shared" si="31"/>
        <v>Inactive</v>
      </c>
      <c r="Y511" s="17" t="s">
        <v>15615</v>
      </c>
      <c r="Z511" s="17"/>
    </row>
    <row r="512" spans="1:26" x14ac:dyDescent="0.25">
      <c r="A512">
        <v>511</v>
      </c>
      <c r="B512" s="17" t="s">
        <v>400</v>
      </c>
      <c r="C512" s="17">
        <v>254</v>
      </c>
      <c r="D512" s="17" t="str">
        <f>INDEX(Hosts!$A:$O,MATCH(Places!$C512,Hosts!$A:$A,0),MATCH(Places!D$1,Hosts!$1:$1,0))</f>
        <v>Within a few hours</v>
      </c>
      <c r="E512" s="87">
        <f>INDEX(Hosts!$A:$O,MATCH(Places!$C512,Hosts!$A:$A,0),MATCH(Places!E$1,Hosts!$1:$1,0))</f>
        <v>1</v>
      </c>
      <c r="F512" s="87">
        <f>INDEX(Hosts!$A:$O,MATCH(Places!$C512,Hosts!$A:$A,0),MATCH(Places!F$1,Hosts!$1:$1,0))</f>
        <v>0.9</v>
      </c>
      <c r="G512" s="17" t="str">
        <f>INDEX(Hosts!$A:$O,MATCH(Places!$C512,Hosts!$A:$A,0),MATCH(Places!G$1,Hosts!$1:$1,0))</f>
        <v>Yes</v>
      </c>
      <c r="H512" s="17">
        <v>7</v>
      </c>
      <c r="I512" s="17" t="str">
        <f>INDEX(Neighborhoods!$A:$C,MATCH(Places!$H512,Neighborhoods!$A:$A,0),MATCH(Places!I$1,Neighborhoods!$1:$1,0))</f>
        <v>Brooklyn</v>
      </c>
      <c r="J512" s="17" t="str">
        <f>INDEX(Neighborhoods!$A:$C,MATCH(Places!$H512,Neighborhoods!$A:$A,0),MATCH(Places!J$1,Neighborhoods!$1:$1,0))</f>
        <v>Bedford-Stuyvesant</v>
      </c>
      <c r="K512" s="17" t="s">
        <v>11822</v>
      </c>
      <c r="L512" s="17" t="str">
        <f t="shared" si="28"/>
        <v>No</v>
      </c>
      <c r="M512" s="17">
        <v>2</v>
      </c>
      <c r="N512" s="17" t="str" cm="1">
        <f t="array" ref="N512">_xlfn.IFS(M512&lt;=2,"Small",M512&lt;=5,"Medium",M512&gt;5,"Large")</f>
        <v>Small</v>
      </c>
      <c r="O512" s="65">
        <v>99</v>
      </c>
      <c r="P512" s="87">
        <f t="shared" si="29"/>
        <v>0.03</v>
      </c>
      <c r="Q512" s="68">
        <v>4.9800000000000004</v>
      </c>
      <c r="R512" s="68" t="str" cm="1">
        <f t="array" ref="R512">_xlfn.SWITCH(ROUND(Q512,0),5,"Excellent",4,"Good",3,"Ok","Bad")</f>
        <v>Excellent</v>
      </c>
      <c r="S512" s="17">
        <v>87</v>
      </c>
      <c r="T512" s="17" t="str">
        <f t="shared" si="30"/>
        <v>No</v>
      </c>
      <c r="U512" s="82">
        <v>41553</v>
      </c>
      <c r="V512" s="82">
        <v>44018</v>
      </c>
      <c r="W512" s="17">
        <v>355</v>
      </c>
      <c r="X512" s="17" t="str">
        <f t="shared" si="31"/>
        <v>Active</v>
      </c>
      <c r="Y512" s="17" t="s">
        <v>15615</v>
      </c>
      <c r="Z512" s="17"/>
    </row>
    <row r="513" spans="1:26" x14ac:dyDescent="0.25">
      <c r="A513">
        <v>512</v>
      </c>
      <c r="B513" s="17" t="s">
        <v>401</v>
      </c>
      <c r="C513" s="17">
        <v>260</v>
      </c>
      <c r="D513" s="17" t="str">
        <f>INDEX(Hosts!$A:$O,MATCH(Places!$C513,Hosts!$A:$A,0),MATCH(Places!D$1,Hosts!$1:$1,0))</f>
        <v>Within an hour</v>
      </c>
      <c r="E513" s="87">
        <f>INDEX(Hosts!$A:$O,MATCH(Places!$C513,Hosts!$A:$A,0),MATCH(Places!E$1,Hosts!$1:$1,0))</f>
        <v>1</v>
      </c>
      <c r="F513" s="87">
        <f>INDEX(Hosts!$A:$O,MATCH(Places!$C513,Hosts!$A:$A,0),MATCH(Places!F$1,Hosts!$1:$1,0))</f>
        <v>1</v>
      </c>
      <c r="G513" s="17" t="str">
        <f>INDEX(Hosts!$A:$O,MATCH(Places!$C513,Hosts!$A:$A,0),MATCH(Places!G$1,Hosts!$1:$1,0))</f>
        <v>Yes</v>
      </c>
      <c r="H513" s="17">
        <v>12</v>
      </c>
      <c r="I513" s="17" t="str">
        <f>INDEX(Neighborhoods!$A:$C,MATCH(Places!$H513,Neighborhoods!$A:$A,0),MATCH(Places!I$1,Neighborhoods!$1:$1,0))</f>
        <v>Brooklyn</v>
      </c>
      <c r="J513" s="17" t="str">
        <f>INDEX(Neighborhoods!$A:$C,MATCH(Places!$H513,Neighborhoods!$A:$A,0),MATCH(Places!J$1,Neighborhoods!$1:$1,0))</f>
        <v>Williamsburg</v>
      </c>
      <c r="K513" s="17" t="s">
        <v>11822</v>
      </c>
      <c r="L513" s="17" t="str">
        <f t="shared" si="28"/>
        <v>No</v>
      </c>
      <c r="M513" s="17">
        <v>6</v>
      </c>
      <c r="N513" s="17" t="str" cm="1">
        <f t="array" ref="N513">_xlfn.IFS(M513&lt;=2,"Small",M513&lt;=5,"Medium",M513&gt;5,"Large")</f>
        <v>Large</v>
      </c>
      <c r="O513" s="65">
        <v>262</v>
      </c>
      <c r="P513" s="87">
        <f t="shared" si="29"/>
        <v>0.04</v>
      </c>
      <c r="Q513" s="68">
        <v>4.91</v>
      </c>
      <c r="R513" s="68" t="str" cm="1">
        <f t="array" ref="R513">_xlfn.SWITCH(ROUND(Q513,0),5,"Excellent",4,"Good",3,"Ok","Bad")</f>
        <v>Excellent</v>
      </c>
      <c r="S513" s="17">
        <v>177</v>
      </c>
      <c r="T513" s="17" t="str">
        <f t="shared" si="30"/>
        <v>Yes</v>
      </c>
      <c r="U513" s="82">
        <v>41552</v>
      </c>
      <c r="V513" s="82">
        <v>44039</v>
      </c>
      <c r="W513" s="17">
        <v>76</v>
      </c>
      <c r="X513" s="17" t="str">
        <f t="shared" si="31"/>
        <v>Active</v>
      </c>
      <c r="Y513" s="17" t="s">
        <v>15616</v>
      </c>
      <c r="Z513" s="17"/>
    </row>
    <row r="514" spans="1:26" x14ac:dyDescent="0.25">
      <c r="A514">
        <v>513</v>
      </c>
      <c r="B514" s="17" t="s">
        <v>402</v>
      </c>
      <c r="C514" s="17">
        <v>1162</v>
      </c>
      <c r="D514" s="17" t="str">
        <f>INDEX(Hosts!$A:$O,MATCH(Places!$C514,Hosts!$A:$A,0),MATCH(Places!D$1,Hosts!$1:$1,0))</f>
        <v>Within an hour</v>
      </c>
      <c r="E514" s="87">
        <f>INDEX(Hosts!$A:$O,MATCH(Places!$C514,Hosts!$A:$A,0),MATCH(Places!E$1,Hosts!$1:$1,0))</f>
        <v>0.95</v>
      </c>
      <c r="F514" s="87">
        <f>INDEX(Hosts!$A:$O,MATCH(Places!$C514,Hosts!$A:$A,0),MATCH(Places!F$1,Hosts!$1:$1,0))</f>
        <v>0.99</v>
      </c>
      <c r="G514" s="17" t="str">
        <f>INDEX(Hosts!$A:$O,MATCH(Places!$C514,Hosts!$A:$A,0),MATCH(Places!G$1,Hosts!$1:$1,0))</f>
        <v>No</v>
      </c>
      <c r="H514" s="17">
        <v>12</v>
      </c>
      <c r="I514" s="17" t="str">
        <f>INDEX(Neighborhoods!$A:$C,MATCH(Places!$H514,Neighborhoods!$A:$A,0),MATCH(Places!I$1,Neighborhoods!$1:$1,0))</f>
        <v>Brooklyn</v>
      </c>
      <c r="J514" s="17" t="str">
        <f>INDEX(Neighborhoods!$A:$C,MATCH(Places!$H514,Neighborhoods!$A:$A,0),MATCH(Places!J$1,Neighborhoods!$1:$1,0))</f>
        <v>Williamsburg</v>
      </c>
      <c r="K514" s="17" t="s">
        <v>1</v>
      </c>
      <c r="L514" s="17" t="str">
        <f t="shared" ref="L514:L577" si="32">IF(OR(K514="Private room",K514="Shared room"),"Yes","No")</f>
        <v>Yes</v>
      </c>
      <c r="M514" s="17">
        <v>2</v>
      </c>
      <c r="N514" s="17" t="str" cm="1">
        <f t="array" ref="N514">_xlfn.IFS(M514&lt;=2,"Small",M514&lt;=5,"Medium",M514&gt;5,"Large")</f>
        <v>Small</v>
      </c>
      <c r="O514" s="65">
        <v>71</v>
      </c>
      <c r="P514" s="87">
        <f t="shared" ref="P514:P577" si="33">VLOOKUP(O514,$AB$1:$AC$5,2)</f>
        <v>0.03</v>
      </c>
      <c r="Q514" s="68">
        <v>4.51</v>
      </c>
      <c r="R514" s="68" t="str" cm="1">
        <f t="array" ref="R514">_xlfn.SWITCH(ROUND(Q514,0),5,"Excellent",4,"Good",3,"Ok","Bad")</f>
        <v>Excellent</v>
      </c>
      <c r="S514" s="17">
        <v>473</v>
      </c>
      <c r="T514" s="17" t="str">
        <f t="shared" ref="T514:T577" si="34">IF(AND(Q514&gt;=4.8,S514&gt;100),"Yes","No")</f>
        <v>No</v>
      </c>
      <c r="U514" s="82">
        <v>41439</v>
      </c>
      <c r="V514" s="82">
        <v>44051</v>
      </c>
      <c r="W514" s="17">
        <v>89</v>
      </c>
      <c r="X514" s="17" t="str">
        <f t="shared" ref="X514:X577" si="35">IF(W514&lt;&gt;0,"Active","Inactive")</f>
        <v>Active</v>
      </c>
      <c r="Y514" s="17" t="s">
        <v>15615</v>
      </c>
      <c r="Z514" s="17"/>
    </row>
    <row r="515" spans="1:26" x14ac:dyDescent="0.25">
      <c r="A515">
        <v>514</v>
      </c>
      <c r="B515" s="17" t="s">
        <v>403</v>
      </c>
      <c r="C515" s="17">
        <v>953</v>
      </c>
      <c r="D515" s="17" t="str">
        <f>INDEX(Hosts!$A:$O,MATCH(Places!$C515,Hosts!$A:$A,0),MATCH(Places!D$1,Hosts!$1:$1,0))</f>
        <v>Within an hour</v>
      </c>
      <c r="E515" s="87">
        <f>INDEX(Hosts!$A:$O,MATCH(Places!$C515,Hosts!$A:$A,0),MATCH(Places!E$1,Hosts!$1:$1,0))</f>
        <v>1</v>
      </c>
      <c r="F515" s="87">
        <f>INDEX(Hosts!$A:$O,MATCH(Places!$C515,Hosts!$A:$A,0),MATCH(Places!F$1,Hosts!$1:$1,0))</f>
        <v>0.86</v>
      </c>
      <c r="G515" s="17" t="str">
        <f>INDEX(Hosts!$A:$O,MATCH(Places!$C515,Hosts!$A:$A,0),MATCH(Places!G$1,Hosts!$1:$1,0))</f>
        <v>Yes</v>
      </c>
      <c r="H515" s="17">
        <v>12</v>
      </c>
      <c r="I515" s="17" t="str">
        <f>INDEX(Neighborhoods!$A:$C,MATCH(Places!$H515,Neighborhoods!$A:$A,0),MATCH(Places!I$1,Neighborhoods!$1:$1,0))</f>
        <v>Brooklyn</v>
      </c>
      <c r="J515" s="17" t="str">
        <f>INDEX(Neighborhoods!$A:$C,MATCH(Places!$H515,Neighborhoods!$A:$A,0),MATCH(Places!J$1,Neighborhoods!$1:$1,0))</f>
        <v>Williamsburg</v>
      </c>
      <c r="K515" s="17" t="s">
        <v>11822</v>
      </c>
      <c r="L515" s="17" t="str">
        <f t="shared" si="32"/>
        <v>No</v>
      </c>
      <c r="M515" s="17">
        <v>2</v>
      </c>
      <c r="N515" s="17" t="str" cm="1">
        <f t="array" ref="N515">_xlfn.IFS(M515&lt;=2,"Small",M515&lt;=5,"Medium",M515&gt;5,"Large")</f>
        <v>Small</v>
      </c>
      <c r="O515" s="65">
        <v>80</v>
      </c>
      <c r="P515" s="87">
        <f t="shared" si="33"/>
        <v>0.03</v>
      </c>
      <c r="Q515" s="68">
        <v>4.9800000000000004</v>
      </c>
      <c r="R515" s="68" t="str" cm="1">
        <f t="array" ref="R515">_xlfn.SWITCH(ROUND(Q515,0),5,"Excellent",4,"Good",3,"Ok","Bad")</f>
        <v>Excellent</v>
      </c>
      <c r="S515" s="17">
        <v>48</v>
      </c>
      <c r="T515" s="17" t="str">
        <f t="shared" si="34"/>
        <v>No</v>
      </c>
      <c r="U515" s="82">
        <v>41442</v>
      </c>
      <c r="V515" s="82">
        <v>43902</v>
      </c>
      <c r="W515" s="17">
        <v>257</v>
      </c>
      <c r="X515" s="17" t="str">
        <f t="shared" si="35"/>
        <v>Active</v>
      </c>
      <c r="Y515" s="17" t="s">
        <v>15615</v>
      </c>
      <c r="Z515" s="17"/>
    </row>
    <row r="516" spans="1:26" x14ac:dyDescent="0.25">
      <c r="A516">
        <v>515</v>
      </c>
      <c r="B516" s="17" t="s">
        <v>404</v>
      </c>
      <c r="C516" s="17">
        <v>854</v>
      </c>
      <c r="D516" s="17" t="str">
        <f>INDEX(Hosts!$A:$O,MATCH(Places!$C516,Hosts!$A:$A,0),MATCH(Places!D$1,Hosts!$1:$1,0))</f>
        <v>Within a few hours</v>
      </c>
      <c r="E516" s="87">
        <f>INDEX(Hosts!$A:$O,MATCH(Places!$C516,Hosts!$A:$A,0),MATCH(Places!E$1,Hosts!$1:$1,0))</f>
        <v>1</v>
      </c>
      <c r="F516" s="87">
        <f>INDEX(Hosts!$A:$O,MATCH(Places!$C516,Hosts!$A:$A,0),MATCH(Places!F$1,Hosts!$1:$1,0))</f>
        <v>0.68</v>
      </c>
      <c r="G516" s="17" t="str">
        <f>INDEX(Hosts!$A:$O,MATCH(Places!$C516,Hosts!$A:$A,0),MATCH(Places!G$1,Hosts!$1:$1,0))</f>
        <v>Yes</v>
      </c>
      <c r="H516" s="17">
        <v>14</v>
      </c>
      <c r="I516" s="17" t="str">
        <f>INDEX(Neighborhoods!$A:$C,MATCH(Places!$H516,Neighborhoods!$A:$A,0),MATCH(Places!I$1,Neighborhoods!$1:$1,0))</f>
        <v>Manhattan</v>
      </c>
      <c r="J516" s="17" t="str">
        <f>INDEX(Neighborhoods!$A:$C,MATCH(Places!$H516,Neighborhoods!$A:$A,0),MATCH(Places!J$1,Neighborhoods!$1:$1,0))</f>
        <v>East Harlem</v>
      </c>
      <c r="K516" s="17" t="s">
        <v>11822</v>
      </c>
      <c r="L516" s="17" t="str">
        <f t="shared" si="32"/>
        <v>No</v>
      </c>
      <c r="M516" s="17">
        <v>2</v>
      </c>
      <c r="N516" s="17" t="str" cm="1">
        <f t="array" ref="N516">_xlfn.IFS(M516&lt;=2,"Small",M516&lt;=5,"Medium",M516&gt;5,"Large")</f>
        <v>Small</v>
      </c>
      <c r="O516" s="65">
        <v>50</v>
      </c>
      <c r="P516" s="87">
        <f t="shared" si="33"/>
        <v>0.03</v>
      </c>
      <c r="Q516" s="68">
        <v>4.83</v>
      </c>
      <c r="R516" s="68" t="str" cm="1">
        <f t="array" ref="R516">_xlfn.SWITCH(ROUND(Q516,0),5,"Excellent",4,"Good",3,"Ok","Bad")</f>
        <v>Excellent</v>
      </c>
      <c r="S516" s="17">
        <v>24</v>
      </c>
      <c r="T516" s="17" t="str">
        <f t="shared" si="34"/>
        <v>No</v>
      </c>
      <c r="U516" s="82">
        <v>43018</v>
      </c>
      <c r="V516" s="82">
        <v>44044</v>
      </c>
      <c r="W516" s="17">
        <v>16</v>
      </c>
      <c r="X516" s="17" t="str">
        <f t="shared" si="35"/>
        <v>Active</v>
      </c>
      <c r="Y516" s="17" t="s">
        <v>15615</v>
      </c>
      <c r="Z516" s="17"/>
    </row>
    <row r="517" spans="1:26" x14ac:dyDescent="0.25">
      <c r="A517">
        <v>516</v>
      </c>
      <c r="B517" s="17" t="s">
        <v>405</v>
      </c>
      <c r="C517" s="17">
        <v>669</v>
      </c>
      <c r="D517" s="17" t="str">
        <f>INDEX(Hosts!$A:$O,MATCH(Places!$C517,Hosts!$A:$A,0),MATCH(Places!D$1,Hosts!$1:$1,0))</f>
        <v>Within an hour</v>
      </c>
      <c r="E517" s="87">
        <f>INDEX(Hosts!$A:$O,MATCH(Places!$C517,Hosts!$A:$A,0),MATCH(Places!E$1,Hosts!$1:$1,0))</f>
        <v>0.88</v>
      </c>
      <c r="F517" s="87">
        <f>INDEX(Hosts!$A:$O,MATCH(Places!$C517,Hosts!$A:$A,0),MATCH(Places!F$1,Hosts!$1:$1,0))</f>
        <v>0.5</v>
      </c>
      <c r="G517" s="17" t="str">
        <f>INDEX(Hosts!$A:$O,MATCH(Places!$C517,Hosts!$A:$A,0),MATCH(Places!G$1,Hosts!$1:$1,0))</f>
        <v>No</v>
      </c>
      <c r="H517" s="17">
        <v>14</v>
      </c>
      <c r="I517" s="17" t="str">
        <f>INDEX(Neighborhoods!$A:$C,MATCH(Places!$H517,Neighborhoods!$A:$A,0),MATCH(Places!I$1,Neighborhoods!$1:$1,0))</f>
        <v>Manhattan</v>
      </c>
      <c r="J517" s="17" t="str">
        <f>INDEX(Neighborhoods!$A:$C,MATCH(Places!$H517,Neighborhoods!$A:$A,0),MATCH(Places!J$1,Neighborhoods!$1:$1,0))</f>
        <v>East Harlem</v>
      </c>
      <c r="K517" s="17" t="s">
        <v>1</v>
      </c>
      <c r="L517" s="17" t="str">
        <f t="shared" si="32"/>
        <v>Yes</v>
      </c>
      <c r="M517" s="17">
        <v>1</v>
      </c>
      <c r="N517" s="17" t="str" cm="1">
        <f t="array" ref="N517">_xlfn.IFS(M517&lt;=2,"Small",M517&lt;=5,"Medium",M517&gt;5,"Large")</f>
        <v>Small</v>
      </c>
      <c r="O517" s="65">
        <v>30</v>
      </c>
      <c r="P517" s="87">
        <f t="shared" si="33"/>
        <v>0.03</v>
      </c>
      <c r="Q517" s="68">
        <v>4.67</v>
      </c>
      <c r="R517" s="68" t="str" cm="1">
        <f t="array" ref="R517">_xlfn.SWITCH(ROUND(Q517,0),5,"Excellent",4,"Good",3,"Ok","Bad")</f>
        <v>Excellent</v>
      </c>
      <c r="S517" s="17">
        <v>6</v>
      </c>
      <c r="T517" s="17" t="str">
        <f t="shared" si="34"/>
        <v>No</v>
      </c>
      <c r="U517" s="82">
        <v>42369</v>
      </c>
      <c r="V517" s="82">
        <v>43940</v>
      </c>
      <c r="W517" s="17">
        <v>344</v>
      </c>
      <c r="X517" s="17" t="str">
        <f t="shared" si="35"/>
        <v>Active</v>
      </c>
      <c r="Y517" s="17" t="s">
        <v>15615</v>
      </c>
      <c r="Z517" s="17"/>
    </row>
    <row r="518" spans="1:26" x14ac:dyDescent="0.25">
      <c r="A518">
        <v>517</v>
      </c>
      <c r="B518" s="17" t="s">
        <v>406</v>
      </c>
      <c r="C518" s="17">
        <v>724</v>
      </c>
      <c r="D518" s="17" t="str">
        <f>INDEX(Hosts!$A:$O,MATCH(Places!$C518,Hosts!$A:$A,0),MATCH(Places!D$1,Hosts!$1:$1,0))</f>
        <v>Within an hour</v>
      </c>
      <c r="E518" s="87">
        <f>INDEX(Hosts!$A:$O,MATCH(Places!$C518,Hosts!$A:$A,0),MATCH(Places!E$1,Hosts!$1:$1,0))</f>
        <v>1</v>
      </c>
      <c r="F518" s="87">
        <f>INDEX(Hosts!$A:$O,MATCH(Places!$C518,Hosts!$A:$A,0),MATCH(Places!F$1,Hosts!$1:$1,0))</f>
        <v>0.98</v>
      </c>
      <c r="G518" s="17" t="str">
        <f>INDEX(Hosts!$A:$O,MATCH(Places!$C518,Hosts!$A:$A,0),MATCH(Places!G$1,Hosts!$1:$1,0))</f>
        <v>Yes</v>
      </c>
      <c r="H518" s="17">
        <v>11</v>
      </c>
      <c r="I518" s="17" t="str">
        <f>INDEX(Neighborhoods!$A:$C,MATCH(Places!$H518,Neighborhoods!$A:$A,0),MATCH(Places!I$1,Neighborhoods!$1:$1,0))</f>
        <v>Brooklyn</v>
      </c>
      <c r="J518" s="17" t="str">
        <f>INDEX(Neighborhoods!$A:$C,MATCH(Places!$H518,Neighborhoods!$A:$A,0),MATCH(Places!J$1,Neighborhoods!$1:$1,0))</f>
        <v>Greenpoint</v>
      </c>
      <c r="K518" s="17" t="s">
        <v>11822</v>
      </c>
      <c r="L518" s="17" t="str">
        <f t="shared" si="32"/>
        <v>No</v>
      </c>
      <c r="M518" s="17">
        <v>4</v>
      </c>
      <c r="N518" s="17" t="str" cm="1">
        <f t="array" ref="N518">_xlfn.IFS(M518&lt;=2,"Small",M518&lt;=5,"Medium",M518&gt;5,"Large")</f>
        <v>Medium</v>
      </c>
      <c r="O518" s="65">
        <v>350</v>
      </c>
      <c r="P518" s="87">
        <f t="shared" si="33"/>
        <v>0.04</v>
      </c>
      <c r="Q518" s="68">
        <v>4.25</v>
      </c>
      <c r="R518" s="68" t="str" cm="1">
        <f t="array" ref="R518">_xlfn.SWITCH(ROUND(Q518,0),5,"Excellent",4,"Good",3,"Ok","Bad")</f>
        <v>Good</v>
      </c>
      <c r="S518" s="17">
        <v>4</v>
      </c>
      <c r="T518" s="17" t="str">
        <f t="shared" si="34"/>
        <v>No</v>
      </c>
      <c r="U518" s="82">
        <v>41482</v>
      </c>
      <c r="V518" s="82">
        <v>42186</v>
      </c>
      <c r="W518" s="17">
        <v>47</v>
      </c>
      <c r="X518" s="17" t="str">
        <f t="shared" si="35"/>
        <v>Active</v>
      </c>
      <c r="Y518" s="17" t="s">
        <v>15615</v>
      </c>
      <c r="Z518" s="17"/>
    </row>
    <row r="519" spans="1:26" x14ac:dyDescent="0.25">
      <c r="A519">
        <v>518</v>
      </c>
      <c r="B519" s="17" t="s">
        <v>407</v>
      </c>
      <c r="C519" s="17">
        <v>1168</v>
      </c>
      <c r="D519" s="17" t="str">
        <f>INDEX(Hosts!$A:$O,MATCH(Places!$C519,Hosts!$A:$A,0),MATCH(Places!D$1,Hosts!$1:$1,0))</f>
        <v>Within a day</v>
      </c>
      <c r="E519" s="87">
        <f>INDEX(Hosts!$A:$O,MATCH(Places!$C519,Hosts!$A:$A,0),MATCH(Places!E$1,Hosts!$1:$1,0))</f>
        <v>1</v>
      </c>
      <c r="F519" s="87">
        <f>INDEX(Hosts!$A:$O,MATCH(Places!$C519,Hosts!$A:$A,0),MATCH(Places!F$1,Hosts!$1:$1,0))</f>
        <v>0.56999999999999995</v>
      </c>
      <c r="G519" s="17" t="str">
        <f>INDEX(Hosts!$A:$O,MATCH(Places!$C519,Hosts!$A:$A,0),MATCH(Places!G$1,Hosts!$1:$1,0))</f>
        <v>No</v>
      </c>
      <c r="H519" s="17">
        <v>7</v>
      </c>
      <c r="I519" s="17" t="str">
        <f>INDEX(Neighborhoods!$A:$C,MATCH(Places!$H519,Neighborhoods!$A:$A,0),MATCH(Places!I$1,Neighborhoods!$1:$1,0))</f>
        <v>Brooklyn</v>
      </c>
      <c r="J519" s="17" t="str">
        <f>INDEX(Neighborhoods!$A:$C,MATCH(Places!$H519,Neighborhoods!$A:$A,0),MATCH(Places!J$1,Neighborhoods!$1:$1,0))</f>
        <v>Bedford-Stuyvesant</v>
      </c>
      <c r="K519" s="17" t="s">
        <v>1</v>
      </c>
      <c r="L519" s="17" t="str">
        <f t="shared" si="32"/>
        <v>Yes</v>
      </c>
      <c r="M519" s="17">
        <v>2</v>
      </c>
      <c r="N519" s="17" t="str" cm="1">
        <f t="array" ref="N519">_xlfn.IFS(M519&lt;=2,"Small",M519&lt;=5,"Medium",M519&gt;5,"Large")</f>
        <v>Small</v>
      </c>
      <c r="O519" s="65">
        <v>60</v>
      </c>
      <c r="P519" s="87">
        <f t="shared" si="33"/>
        <v>0.03</v>
      </c>
      <c r="Q519" s="68">
        <v>4.9000000000000004</v>
      </c>
      <c r="R519" s="68" t="str" cm="1">
        <f t="array" ref="R519">_xlfn.SWITCH(ROUND(Q519,0),5,"Excellent",4,"Good",3,"Ok","Bad")</f>
        <v>Excellent</v>
      </c>
      <c r="S519" s="17">
        <v>21</v>
      </c>
      <c r="T519" s="17" t="str">
        <f t="shared" si="34"/>
        <v>No</v>
      </c>
      <c r="U519" s="82">
        <v>41861</v>
      </c>
      <c r="V519" s="82">
        <v>43925</v>
      </c>
      <c r="W519" s="17">
        <v>363</v>
      </c>
      <c r="X519" s="17" t="str">
        <f t="shared" si="35"/>
        <v>Active</v>
      </c>
      <c r="Y519" s="17" t="s">
        <v>15615</v>
      </c>
      <c r="Z519" s="17"/>
    </row>
    <row r="520" spans="1:26" x14ac:dyDescent="0.25">
      <c r="A520">
        <v>519</v>
      </c>
      <c r="B520" s="17" t="s">
        <v>15090</v>
      </c>
      <c r="C520" s="17">
        <v>821</v>
      </c>
      <c r="D520" s="17" t="str">
        <f>INDEX(Hosts!$A:$O,MATCH(Places!$C520,Hosts!$A:$A,0),MATCH(Places!D$1,Hosts!$1:$1,0))</f>
        <v>Within an hour</v>
      </c>
      <c r="E520" s="87">
        <f>INDEX(Hosts!$A:$O,MATCH(Places!$C520,Hosts!$A:$A,0),MATCH(Places!E$1,Hosts!$1:$1,0))</f>
        <v>1</v>
      </c>
      <c r="F520" s="87">
        <f>INDEX(Hosts!$A:$O,MATCH(Places!$C520,Hosts!$A:$A,0),MATCH(Places!F$1,Hosts!$1:$1,0))</f>
        <v>1</v>
      </c>
      <c r="G520" s="17" t="str">
        <f>INDEX(Hosts!$A:$O,MATCH(Places!$C520,Hosts!$A:$A,0),MATCH(Places!G$1,Hosts!$1:$1,0))</f>
        <v>Yes</v>
      </c>
      <c r="H520" s="17">
        <v>12</v>
      </c>
      <c r="I520" s="17" t="str">
        <f>INDEX(Neighborhoods!$A:$C,MATCH(Places!$H520,Neighborhoods!$A:$A,0),MATCH(Places!I$1,Neighborhoods!$1:$1,0))</f>
        <v>Brooklyn</v>
      </c>
      <c r="J520" s="17" t="str">
        <f>INDEX(Neighborhoods!$A:$C,MATCH(Places!$H520,Neighborhoods!$A:$A,0),MATCH(Places!J$1,Neighborhoods!$1:$1,0))</f>
        <v>Williamsburg</v>
      </c>
      <c r="K520" s="17" t="s">
        <v>11822</v>
      </c>
      <c r="L520" s="17" t="str">
        <f t="shared" si="32"/>
        <v>No</v>
      </c>
      <c r="M520" s="17">
        <v>2</v>
      </c>
      <c r="N520" s="17" t="str" cm="1">
        <f t="array" ref="N520">_xlfn.IFS(M520&lt;=2,"Small",M520&lt;=5,"Medium",M520&gt;5,"Large")</f>
        <v>Small</v>
      </c>
      <c r="O520" s="65">
        <v>225</v>
      </c>
      <c r="P520" s="87">
        <f t="shared" si="33"/>
        <v>0.04</v>
      </c>
      <c r="Q520" s="68">
        <v>5</v>
      </c>
      <c r="R520" s="68" t="str" cm="1">
        <f t="array" ref="R520">_xlfn.SWITCH(ROUND(Q520,0),5,"Excellent",4,"Good",3,"Ok","Bad")</f>
        <v>Excellent</v>
      </c>
      <c r="S520" s="17">
        <v>63</v>
      </c>
      <c r="T520" s="17" t="str">
        <f t="shared" si="34"/>
        <v>No</v>
      </c>
      <c r="U520" s="82">
        <v>41518</v>
      </c>
      <c r="V520" s="82">
        <v>43877</v>
      </c>
      <c r="W520" s="17">
        <v>227</v>
      </c>
      <c r="X520" s="17" t="str">
        <f t="shared" si="35"/>
        <v>Active</v>
      </c>
      <c r="Y520" s="17" t="s">
        <v>15616</v>
      </c>
      <c r="Z520" s="17"/>
    </row>
    <row r="521" spans="1:26" x14ac:dyDescent="0.25">
      <c r="A521">
        <v>520</v>
      </c>
      <c r="B521" s="17" t="s">
        <v>13456</v>
      </c>
      <c r="C521" s="17">
        <v>1175</v>
      </c>
      <c r="D521" s="17" t="str">
        <f>INDEX(Hosts!$A:$O,MATCH(Places!$C521,Hosts!$A:$A,0),MATCH(Places!D$1,Hosts!$1:$1,0))</f>
        <v>Within a few hours</v>
      </c>
      <c r="E521" s="87">
        <f>INDEX(Hosts!$A:$O,MATCH(Places!$C521,Hosts!$A:$A,0),MATCH(Places!E$1,Hosts!$1:$1,0))</f>
        <v>0.54</v>
      </c>
      <c r="F521" s="87">
        <f>INDEX(Hosts!$A:$O,MATCH(Places!$C521,Hosts!$A:$A,0),MATCH(Places!F$1,Hosts!$1:$1,0))</f>
        <v>0.86</v>
      </c>
      <c r="G521" s="17" t="str">
        <f>INDEX(Hosts!$A:$O,MATCH(Places!$C521,Hosts!$A:$A,0),MATCH(Places!G$1,Hosts!$1:$1,0))</f>
        <v>No</v>
      </c>
      <c r="H521" s="17">
        <v>7</v>
      </c>
      <c r="I521" s="17" t="str">
        <f>INDEX(Neighborhoods!$A:$C,MATCH(Places!$H521,Neighborhoods!$A:$A,0),MATCH(Places!I$1,Neighborhoods!$1:$1,0))</f>
        <v>Brooklyn</v>
      </c>
      <c r="J521" s="17" t="str">
        <f>INDEX(Neighborhoods!$A:$C,MATCH(Places!$H521,Neighborhoods!$A:$A,0),MATCH(Places!J$1,Neighborhoods!$1:$1,0))</f>
        <v>Bedford-Stuyvesant</v>
      </c>
      <c r="K521" s="17" t="s">
        <v>11822</v>
      </c>
      <c r="L521" s="17" t="str">
        <f t="shared" si="32"/>
        <v>No</v>
      </c>
      <c r="M521" s="17">
        <v>8</v>
      </c>
      <c r="N521" s="17" t="str" cm="1">
        <f t="array" ref="N521">_xlfn.IFS(M521&lt;=2,"Small",M521&lt;=5,"Medium",M521&gt;5,"Large")</f>
        <v>Large</v>
      </c>
      <c r="O521" s="65">
        <v>125</v>
      </c>
      <c r="P521" s="87">
        <f t="shared" si="33"/>
        <v>0.03</v>
      </c>
      <c r="Q521" s="68">
        <v>4.01</v>
      </c>
      <c r="R521" s="68" t="str" cm="1">
        <f t="array" ref="R521">_xlfn.SWITCH(ROUND(Q521,0),5,"Excellent",4,"Good",3,"Ok","Bad")</f>
        <v>Good</v>
      </c>
      <c r="S521" s="17">
        <v>204</v>
      </c>
      <c r="T521" s="17" t="str">
        <f t="shared" si="34"/>
        <v>No</v>
      </c>
      <c r="U521" s="82">
        <v>41575</v>
      </c>
      <c r="V521" s="82">
        <v>44045</v>
      </c>
      <c r="W521" s="17">
        <v>358</v>
      </c>
      <c r="X521" s="17" t="str">
        <f t="shared" si="35"/>
        <v>Active</v>
      </c>
      <c r="Y521" s="17" t="s">
        <v>15616</v>
      </c>
      <c r="Z521" s="17"/>
    </row>
    <row r="522" spans="1:26" x14ac:dyDescent="0.25">
      <c r="A522">
        <v>521</v>
      </c>
      <c r="B522" s="17" t="s">
        <v>408</v>
      </c>
      <c r="C522" s="17">
        <v>1181</v>
      </c>
      <c r="D522" s="17" t="str">
        <f>INDEX(Hosts!$A:$O,MATCH(Places!$C522,Hosts!$A:$A,0),MATCH(Places!D$1,Hosts!$1:$1,0))</f>
        <v>Within an hour</v>
      </c>
      <c r="E522" s="87">
        <f>INDEX(Hosts!$A:$O,MATCH(Places!$C522,Hosts!$A:$A,0),MATCH(Places!E$1,Hosts!$1:$1,0))</f>
        <v>1</v>
      </c>
      <c r="F522" s="87">
        <f>INDEX(Hosts!$A:$O,MATCH(Places!$C522,Hosts!$A:$A,0),MATCH(Places!F$1,Hosts!$1:$1,0))</f>
        <v>0.47</v>
      </c>
      <c r="G522" s="17" t="str">
        <f>INDEX(Hosts!$A:$O,MATCH(Places!$C522,Hosts!$A:$A,0),MATCH(Places!G$1,Hosts!$1:$1,0))</f>
        <v>Yes</v>
      </c>
      <c r="H522" s="17">
        <v>16</v>
      </c>
      <c r="I522" s="17" t="str">
        <f>INDEX(Neighborhoods!$A:$C,MATCH(Places!$H522,Neighborhoods!$A:$A,0),MATCH(Places!I$1,Neighborhoods!$1:$1,0))</f>
        <v>Manhattan</v>
      </c>
      <c r="J522" s="17" t="str">
        <f>INDEX(Neighborhoods!$A:$C,MATCH(Places!$H522,Neighborhoods!$A:$A,0),MATCH(Places!J$1,Neighborhoods!$1:$1,0))</f>
        <v>Harlem</v>
      </c>
      <c r="K522" s="17" t="s">
        <v>1</v>
      </c>
      <c r="L522" s="17" t="str">
        <f t="shared" si="32"/>
        <v>Yes</v>
      </c>
      <c r="M522" s="17">
        <v>1</v>
      </c>
      <c r="N522" s="17" t="str" cm="1">
        <f t="array" ref="N522">_xlfn.IFS(M522&lt;=2,"Small",M522&lt;=5,"Medium",M522&gt;5,"Large")</f>
        <v>Small</v>
      </c>
      <c r="O522" s="65">
        <v>50</v>
      </c>
      <c r="P522" s="87">
        <f t="shared" si="33"/>
        <v>0.03</v>
      </c>
      <c r="Q522" s="68">
        <v>4.7300000000000004</v>
      </c>
      <c r="R522" s="68" t="str" cm="1">
        <f t="array" ref="R522">_xlfn.SWITCH(ROUND(Q522,0),5,"Excellent",4,"Good",3,"Ok","Bad")</f>
        <v>Excellent</v>
      </c>
      <c r="S522" s="17">
        <v>71</v>
      </c>
      <c r="T522" s="17" t="str">
        <f t="shared" si="34"/>
        <v>No</v>
      </c>
      <c r="U522" s="82">
        <v>41484</v>
      </c>
      <c r="V522" s="82">
        <v>43896</v>
      </c>
      <c r="W522" s="17">
        <v>360</v>
      </c>
      <c r="X522" s="17" t="str">
        <f t="shared" si="35"/>
        <v>Active</v>
      </c>
      <c r="Y522" s="17" t="s">
        <v>15615</v>
      </c>
      <c r="Z522" s="17"/>
    </row>
    <row r="523" spans="1:26" x14ac:dyDescent="0.25">
      <c r="A523">
        <v>522</v>
      </c>
      <c r="B523" s="17" t="s">
        <v>15407</v>
      </c>
      <c r="C523" s="17">
        <v>1187</v>
      </c>
      <c r="D523" s="17" t="str">
        <f>INDEX(Hosts!$A:$O,MATCH(Places!$C523,Hosts!$A:$A,0),MATCH(Places!D$1,Hosts!$1:$1,0))</f>
        <v>Within an hour</v>
      </c>
      <c r="E523" s="87">
        <f>INDEX(Hosts!$A:$O,MATCH(Places!$C523,Hosts!$A:$A,0),MATCH(Places!E$1,Hosts!$1:$1,0))</f>
        <v>1</v>
      </c>
      <c r="F523" s="87">
        <f>INDEX(Hosts!$A:$O,MATCH(Places!$C523,Hosts!$A:$A,0),MATCH(Places!F$1,Hosts!$1:$1,0))</f>
        <v>0.91</v>
      </c>
      <c r="G523" s="17" t="str">
        <f>INDEX(Hosts!$A:$O,MATCH(Places!$C523,Hosts!$A:$A,0),MATCH(Places!G$1,Hosts!$1:$1,0))</f>
        <v>Yes</v>
      </c>
      <c r="H523" s="17">
        <v>16</v>
      </c>
      <c r="I523" s="17" t="str">
        <f>INDEX(Neighborhoods!$A:$C,MATCH(Places!$H523,Neighborhoods!$A:$A,0),MATCH(Places!I$1,Neighborhoods!$1:$1,0))</f>
        <v>Manhattan</v>
      </c>
      <c r="J523" s="17" t="str">
        <f>INDEX(Neighborhoods!$A:$C,MATCH(Places!$H523,Neighborhoods!$A:$A,0),MATCH(Places!J$1,Neighborhoods!$1:$1,0))</f>
        <v>Harlem</v>
      </c>
      <c r="K523" s="17" t="s">
        <v>11822</v>
      </c>
      <c r="L523" s="17" t="str">
        <f t="shared" si="32"/>
        <v>No</v>
      </c>
      <c r="M523" s="17">
        <v>6</v>
      </c>
      <c r="N523" s="17" t="str" cm="1">
        <f t="array" ref="N523">_xlfn.IFS(M523&lt;=2,"Small",M523&lt;=5,"Medium",M523&gt;5,"Large")</f>
        <v>Large</v>
      </c>
      <c r="O523" s="65">
        <v>314</v>
      </c>
      <c r="P523" s="87">
        <f t="shared" si="33"/>
        <v>0.04</v>
      </c>
      <c r="Q523" s="68">
        <v>4.91</v>
      </c>
      <c r="R523" s="68" t="str" cm="1">
        <f t="array" ref="R523">_xlfn.SWITCH(ROUND(Q523,0),5,"Excellent",4,"Good",3,"Ok","Bad")</f>
        <v>Excellent</v>
      </c>
      <c r="S523" s="17">
        <v>78</v>
      </c>
      <c r="T523" s="17" t="str">
        <f t="shared" si="34"/>
        <v>No</v>
      </c>
      <c r="U523" s="82">
        <v>42429</v>
      </c>
      <c r="V523" s="82">
        <v>43832</v>
      </c>
      <c r="W523" s="17">
        <v>337</v>
      </c>
      <c r="X523" s="17" t="str">
        <f t="shared" si="35"/>
        <v>Active</v>
      </c>
      <c r="Y523" s="17" t="s">
        <v>15616</v>
      </c>
      <c r="Z523" s="17"/>
    </row>
    <row r="524" spans="1:26" x14ac:dyDescent="0.25">
      <c r="A524">
        <v>523</v>
      </c>
      <c r="B524" s="17" t="s">
        <v>409</v>
      </c>
      <c r="C524" s="17">
        <v>1188</v>
      </c>
      <c r="D524" s="17" t="str">
        <f>INDEX(Hosts!$A:$O,MATCH(Places!$C524,Hosts!$A:$A,0),MATCH(Places!D$1,Hosts!$1:$1,0))</f>
        <v>Within an hour</v>
      </c>
      <c r="E524" s="87">
        <f>INDEX(Hosts!$A:$O,MATCH(Places!$C524,Hosts!$A:$A,0),MATCH(Places!E$1,Hosts!$1:$1,0))</f>
        <v>1</v>
      </c>
      <c r="F524" s="87">
        <f>INDEX(Hosts!$A:$O,MATCH(Places!$C524,Hosts!$A:$A,0),MATCH(Places!F$1,Hosts!$1:$1,0))</f>
        <v>0.98</v>
      </c>
      <c r="G524" s="17" t="str">
        <f>INDEX(Hosts!$A:$O,MATCH(Places!$C524,Hosts!$A:$A,0),MATCH(Places!G$1,Hosts!$1:$1,0))</f>
        <v>Yes</v>
      </c>
      <c r="H524" s="17">
        <v>16</v>
      </c>
      <c r="I524" s="17" t="str">
        <f>INDEX(Neighborhoods!$A:$C,MATCH(Places!$H524,Neighborhoods!$A:$A,0),MATCH(Places!I$1,Neighborhoods!$1:$1,0))</f>
        <v>Manhattan</v>
      </c>
      <c r="J524" s="17" t="str">
        <f>INDEX(Neighborhoods!$A:$C,MATCH(Places!$H524,Neighborhoods!$A:$A,0),MATCH(Places!J$1,Neighborhoods!$1:$1,0))</f>
        <v>Harlem</v>
      </c>
      <c r="K524" s="17" t="s">
        <v>1</v>
      </c>
      <c r="L524" s="17" t="str">
        <f t="shared" si="32"/>
        <v>Yes</v>
      </c>
      <c r="M524" s="17">
        <v>2</v>
      </c>
      <c r="N524" s="17" t="str" cm="1">
        <f t="array" ref="N524">_xlfn.IFS(M524&lt;=2,"Small",M524&lt;=5,"Medium",M524&gt;5,"Large")</f>
        <v>Small</v>
      </c>
      <c r="O524" s="65">
        <v>66</v>
      </c>
      <c r="P524" s="87">
        <f t="shared" si="33"/>
        <v>0.03</v>
      </c>
      <c r="Q524" s="68">
        <v>4.8899999999999997</v>
      </c>
      <c r="R524" s="68" t="str" cm="1">
        <f t="array" ref="R524">_xlfn.SWITCH(ROUND(Q524,0),5,"Excellent",4,"Good",3,"Ok","Bad")</f>
        <v>Excellent</v>
      </c>
      <c r="S524" s="17">
        <v>224</v>
      </c>
      <c r="T524" s="17" t="str">
        <f t="shared" si="34"/>
        <v>Yes</v>
      </c>
      <c r="U524" s="82">
        <v>41517</v>
      </c>
      <c r="V524" s="82">
        <v>43902</v>
      </c>
      <c r="W524" s="17">
        <v>311</v>
      </c>
      <c r="X524" s="17" t="str">
        <f t="shared" si="35"/>
        <v>Active</v>
      </c>
      <c r="Y524" s="17" t="s">
        <v>15615</v>
      </c>
      <c r="Z524" s="17"/>
    </row>
    <row r="525" spans="1:26" x14ac:dyDescent="0.25">
      <c r="A525">
        <v>524</v>
      </c>
      <c r="B525" s="17" t="s">
        <v>14546</v>
      </c>
      <c r="C525" s="17">
        <v>1190</v>
      </c>
      <c r="D525" s="17" t="str">
        <f>INDEX(Hosts!$A:$O,MATCH(Places!$C525,Hosts!$A:$A,0),MATCH(Places!D$1,Hosts!$1:$1,0))</f>
        <v>Within an hour</v>
      </c>
      <c r="E525" s="87">
        <f>INDEX(Hosts!$A:$O,MATCH(Places!$C525,Hosts!$A:$A,0),MATCH(Places!E$1,Hosts!$1:$1,0))</f>
        <v>1</v>
      </c>
      <c r="F525" s="87">
        <f>INDEX(Hosts!$A:$O,MATCH(Places!$C525,Hosts!$A:$A,0),MATCH(Places!F$1,Hosts!$1:$1,0))</f>
        <v>1</v>
      </c>
      <c r="G525" s="17" t="str">
        <f>INDEX(Hosts!$A:$O,MATCH(Places!$C525,Hosts!$A:$A,0),MATCH(Places!G$1,Hosts!$1:$1,0))</f>
        <v>Yes</v>
      </c>
      <c r="H525" s="17">
        <v>15</v>
      </c>
      <c r="I525" s="17" t="str">
        <f>INDEX(Neighborhoods!$A:$C,MATCH(Places!$H525,Neighborhoods!$A:$A,0),MATCH(Places!I$1,Neighborhoods!$1:$1,0))</f>
        <v>Manhattan</v>
      </c>
      <c r="J525" s="17" t="str">
        <f>INDEX(Neighborhoods!$A:$C,MATCH(Places!$H525,Neighborhoods!$A:$A,0),MATCH(Places!J$1,Neighborhoods!$1:$1,0))</f>
        <v>East Village</v>
      </c>
      <c r="K525" s="17" t="s">
        <v>11822</v>
      </c>
      <c r="L525" s="17" t="str">
        <f t="shared" si="32"/>
        <v>No</v>
      </c>
      <c r="M525" s="17">
        <v>3</v>
      </c>
      <c r="N525" s="17" t="str" cm="1">
        <f t="array" ref="N525">_xlfn.IFS(M525&lt;=2,"Small",M525&lt;=5,"Medium",M525&gt;5,"Large")</f>
        <v>Medium</v>
      </c>
      <c r="O525" s="65">
        <v>145</v>
      </c>
      <c r="P525" s="87">
        <f t="shared" si="33"/>
        <v>0.03</v>
      </c>
      <c r="Q525" s="68">
        <v>4.83</v>
      </c>
      <c r="R525" s="68" t="str" cm="1">
        <f t="array" ref="R525">_xlfn.SWITCH(ROUND(Q525,0),5,"Excellent",4,"Good",3,"Ok","Bad")</f>
        <v>Excellent</v>
      </c>
      <c r="S525" s="17">
        <v>99</v>
      </c>
      <c r="T525" s="17" t="str">
        <f t="shared" si="34"/>
        <v>No</v>
      </c>
      <c r="U525" s="82">
        <v>41967</v>
      </c>
      <c r="V525" s="82">
        <v>43892</v>
      </c>
      <c r="W525" s="17">
        <v>319</v>
      </c>
      <c r="X525" s="17" t="str">
        <f t="shared" si="35"/>
        <v>Active</v>
      </c>
      <c r="Y525" s="17" t="s">
        <v>15615</v>
      </c>
      <c r="Z525" s="17"/>
    </row>
    <row r="526" spans="1:26" x14ac:dyDescent="0.25">
      <c r="A526">
        <v>525</v>
      </c>
      <c r="B526" s="17" t="s">
        <v>410</v>
      </c>
      <c r="C526" s="17">
        <v>1195</v>
      </c>
      <c r="D526" s="17" t="str">
        <f>INDEX(Hosts!$A:$O,MATCH(Places!$C526,Hosts!$A:$A,0),MATCH(Places!D$1,Hosts!$1:$1,0))</f>
        <v>Within a few hours</v>
      </c>
      <c r="E526" s="87">
        <f>INDEX(Hosts!$A:$O,MATCH(Places!$C526,Hosts!$A:$A,0),MATCH(Places!E$1,Hosts!$1:$1,0))</f>
        <v>1</v>
      </c>
      <c r="F526" s="87">
        <f>INDEX(Hosts!$A:$O,MATCH(Places!$C526,Hosts!$A:$A,0),MATCH(Places!F$1,Hosts!$1:$1,0))</f>
        <v>0.67</v>
      </c>
      <c r="G526" s="17" t="str">
        <f>INDEX(Hosts!$A:$O,MATCH(Places!$C526,Hosts!$A:$A,0),MATCH(Places!G$1,Hosts!$1:$1,0))</f>
        <v>No</v>
      </c>
      <c r="H526" s="17">
        <v>4</v>
      </c>
      <c r="I526" s="17" t="str">
        <f>INDEX(Neighborhoods!$A:$C,MATCH(Places!$H526,Neighborhoods!$A:$A,0),MATCH(Places!I$1,Neighborhoods!$1:$1,0))</f>
        <v>Bronx</v>
      </c>
      <c r="J526" s="17" t="str">
        <f>INDEX(Neighborhoods!$A:$C,MATCH(Places!$H526,Neighborhoods!$A:$A,0),MATCH(Places!J$1,Neighborhoods!$1:$1,0))</f>
        <v>Mott Haven</v>
      </c>
      <c r="K526" s="17" t="s">
        <v>1</v>
      </c>
      <c r="L526" s="17" t="str">
        <f t="shared" si="32"/>
        <v>Yes</v>
      </c>
      <c r="M526" s="17">
        <v>4</v>
      </c>
      <c r="N526" s="17" t="str" cm="1">
        <f t="array" ref="N526">_xlfn.IFS(M526&lt;=2,"Small",M526&lt;=5,"Medium",M526&gt;5,"Large")</f>
        <v>Medium</v>
      </c>
      <c r="O526" s="65">
        <v>64</v>
      </c>
      <c r="P526" s="87">
        <f t="shared" si="33"/>
        <v>0.03</v>
      </c>
      <c r="Q526" s="68">
        <v>4.9800000000000004</v>
      </c>
      <c r="R526" s="68" t="str" cm="1">
        <f t="array" ref="R526">_xlfn.SWITCH(ROUND(Q526,0),5,"Excellent",4,"Good",3,"Ok","Bad")</f>
        <v>Excellent</v>
      </c>
      <c r="S526" s="17">
        <v>152</v>
      </c>
      <c r="T526" s="17" t="str">
        <f t="shared" si="34"/>
        <v>Yes</v>
      </c>
      <c r="U526" s="82">
        <v>41469</v>
      </c>
      <c r="V526" s="82">
        <v>44043</v>
      </c>
      <c r="W526" s="17">
        <v>365</v>
      </c>
      <c r="X526" s="17" t="str">
        <f t="shared" si="35"/>
        <v>Active</v>
      </c>
      <c r="Y526" s="17" t="s">
        <v>15615</v>
      </c>
      <c r="Z526" s="17"/>
    </row>
    <row r="527" spans="1:26" x14ac:dyDescent="0.25">
      <c r="A527">
        <v>526</v>
      </c>
      <c r="B527" s="17" t="s">
        <v>411</v>
      </c>
      <c r="C527" s="17">
        <v>390</v>
      </c>
      <c r="D527" s="17" t="str">
        <f>INDEX(Hosts!$A:$O,MATCH(Places!$C527,Hosts!$A:$A,0),MATCH(Places!D$1,Hosts!$1:$1,0))</f>
        <v>Within a few hours</v>
      </c>
      <c r="E527" s="87">
        <f>INDEX(Hosts!$A:$O,MATCH(Places!$C527,Hosts!$A:$A,0),MATCH(Places!E$1,Hosts!$1:$1,0))</f>
        <v>1</v>
      </c>
      <c r="F527" s="87">
        <f>INDEX(Hosts!$A:$O,MATCH(Places!$C527,Hosts!$A:$A,0),MATCH(Places!F$1,Hosts!$1:$1,0))</f>
        <v>0.93</v>
      </c>
      <c r="G527" s="17" t="str">
        <f>INDEX(Hosts!$A:$O,MATCH(Places!$C527,Hosts!$A:$A,0),MATCH(Places!G$1,Hosts!$1:$1,0))</f>
        <v>Yes</v>
      </c>
      <c r="H527" s="17">
        <v>12</v>
      </c>
      <c r="I527" s="17" t="str">
        <f>INDEX(Neighborhoods!$A:$C,MATCH(Places!$H527,Neighborhoods!$A:$A,0),MATCH(Places!I$1,Neighborhoods!$1:$1,0))</f>
        <v>Brooklyn</v>
      </c>
      <c r="J527" s="17" t="str">
        <f>INDEX(Neighborhoods!$A:$C,MATCH(Places!$H527,Neighborhoods!$A:$A,0),MATCH(Places!J$1,Neighborhoods!$1:$1,0))</f>
        <v>Williamsburg</v>
      </c>
      <c r="K527" s="17" t="s">
        <v>11822</v>
      </c>
      <c r="L527" s="17" t="str">
        <f t="shared" si="32"/>
        <v>No</v>
      </c>
      <c r="M527" s="17">
        <v>6</v>
      </c>
      <c r="N527" s="17" t="str" cm="1">
        <f t="array" ref="N527">_xlfn.IFS(M527&lt;=2,"Small",M527&lt;=5,"Medium",M527&gt;5,"Large")</f>
        <v>Large</v>
      </c>
      <c r="O527" s="65">
        <v>295</v>
      </c>
      <c r="P527" s="87">
        <f t="shared" si="33"/>
        <v>0.04</v>
      </c>
      <c r="Q527" s="68">
        <v>4.9000000000000004</v>
      </c>
      <c r="R527" s="68" t="str" cm="1">
        <f t="array" ref="R527">_xlfn.SWITCH(ROUND(Q527,0),5,"Excellent",4,"Good",3,"Ok","Bad")</f>
        <v>Excellent</v>
      </c>
      <c r="S527" s="17">
        <v>143</v>
      </c>
      <c r="T527" s="17" t="str">
        <f t="shared" si="34"/>
        <v>Yes</v>
      </c>
      <c r="U527" s="82">
        <v>41503</v>
      </c>
      <c r="V527" s="82">
        <v>44007</v>
      </c>
      <c r="W527" s="17">
        <v>0</v>
      </c>
      <c r="X527" s="17" t="str">
        <f t="shared" si="35"/>
        <v>Inactive</v>
      </c>
      <c r="Y527" s="17" t="s">
        <v>15615</v>
      </c>
      <c r="Z527" s="17"/>
    </row>
    <row r="528" spans="1:26" x14ac:dyDescent="0.25">
      <c r="A528">
        <v>527</v>
      </c>
      <c r="B528" s="17" t="s">
        <v>14724</v>
      </c>
      <c r="C528" s="17">
        <v>907</v>
      </c>
      <c r="D528" s="17" t="str">
        <f>INDEX(Hosts!$A:$O,MATCH(Places!$C528,Hosts!$A:$A,0),MATCH(Places!D$1,Hosts!$1:$1,0))</f>
        <v>Within an hour</v>
      </c>
      <c r="E528" s="87">
        <f>INDEX(Hosts!$A:$O,MATCH(Places!$C528,Hosts!$A:$A,0),MATCH(Places!E$1,Hosts!$1:$1,0))</f>
        <v>1</v>
      </c>
      <c r="F528" s="87">
        <f>INDEX(Hosts!$A:$O,MATCH(Places!$C528,Hosts!$A:$A,0),MATCH(Places!F$1,Hosts!$1:$1,0))</f>
        <v>1</v>
      </c>
      <c r="G528" s="17" t="str">
        <f>INDEX(Hosts!$A:$O,MATCH(Places!$C528,Hosts!$A:$A,0),MATCH(Places!G$1,Hosts!$1:$1,0))</f>
        <v>No</v>
      </c>
      <c r="H528" s="17">
        <v>12</v>
      </c>
      <c r="I528" s="17" t="str">
        <f>INDEX(Neighborhoods!$A:$C,MATCH(Places!$H528,Neighborhoods!$A:$A,0),MATCH(Places!I$1,Neighborhoods!$1:$1,0))</f>
        <v>Brooklyn</v>
      </c>
      <c r="J528" s="17" t="str">
        <f>INDEX(Neighborhoods!$A:$C,MATCH(Places!$H528,Neighborhoods!$A:$A,0),MATCH(Places!J$1,Neighborhoods!$1:$1,0))</f>
        <v>Williamsburg</v>
      </c>
      <c r="K528" s="17" t="s">
        <v>11822</v>
      </c>
      <c r="L528" s="17" t="str">
        <f t="shared" si="32"/>
        <v>No</v>
      </c>
      <c r="M528" s="17">
        <v>8</v>
      </c>
      <c r="N528" s="17" t="str" cm="1">
        <f t="array" ref="N528">_xlfn.IFS(M528&lt;=2,"Small",M528&lt;=5,"Medium",M528&gt;5,"Large")</f>
        <v>Large</v>
      </c>
      <c r="O528" s="65">
        <v>171</v>
      </c>
      <c r="P528" s="87">
        <f t="shared" si="33"/>
        <v>0.03</v>
      </c>
      <c r="Q528" s="68">
        <v>4.7300000000000004</v>
      </c>
      <c r="R528" s="68" t="str" cm="1">
        <f t="array" ref="R528">_xlfn.SWITCH(ROUND(Q528,0),5,"Excellent",4,"Good",3,"Ok","Bad")</f>
        <v>Excellent</v>
      </c>
      <c r="S528" s="17">
        <v>71</v>
      </c>
      <c r="T528" s="17" t="str">
        <f t="shared" si="34"/>
        <v>No</v>
      </c>
      <c r="U528" s="82">
        <v>41485</v>
      </c>
      <c r="V528" s="82">
        <v>44038</v>
      </c>
      <c r="W528" s="17">
        <v>0</v>
      </c>
      <c r="X528" s="17" t="str">
        <f t="shared" si="35"/>
        <v>Inactive</v>
      </c>
      <c r="Y528" s="17" t="s">
        <v>15615</v>
      </c>
      <c r="Z528" s="17"/>
    </row>
    <row r="529" spans="1:26" x14ac:dyDescent="0.25">
      <c r="A529">
        <v>528</v>
      </c>
      <c r="B529" s="17" t="s">
        <v>13720</v>
      </c>
      <c r="C529" s="17">
        <v>598</v>
      </c>
      <c r="D529" s="17" t="str">
        <f>INDEX(Hosts!$A:$O,MATCH(Places!$C529,Hosts!$A:$A,0),MATCH(Places!D$1,Hosts!$1:$1,0))</f>
        <v>Within an hour</v>
      </c>
      <c r="E529" s="87">
        <f>INDEX(Hosts!$A:$O,MATCH(Places!$C529,Hosts!$A:$A,0),MATCH(Places!E$1,Hosts!$1:$1,0))</f>
        <v>1</v>
      </c>
      <c r="F529" s="87">
        <f>INDEX(Hosts!$A:$O,MATCH(Places!$C529,Hosts!$A:$A,0),MATCH(Places!F$1,Hosts!$1:$1,0))</f>
        <v>0.99</v>
      </c>
      <c r="G529" s="17" t="str">
        <f>INDEX(Hosts!$A:$O,MATCH(Places!$C529,Hosts!$A:$A,0),MATCH(Places!G$1,Hosts!$1:$1,0))</f>
        <v>Yes</v>
      </c>
      <c r="H529" s="17">
        <v>21</v>
      </c>
      <c r="I529" s="17" t="str">
        <f>INDEX(Neighborhoods!$A:$C,MATCH(Places!$H529,Neighborhoods!$A:$A,0),MATCH(Places!I$1,Neighborhoods!$1:$1,0))</f>
        <v>Queens</v>
      </c>
      <c r="J529" s="17" t="str">
        <f>INDEX(Neighborhoods!$A:$C,MATCH(Places!$H529,Neighborhoods!$A:$A,0),MATCH(Places!J$1,Neighborhoods!$1:$1,0))</f>
        <v>Astoria</v>
      </c>
      <c r="K529" s="17" t="s">
        <v>11822</v>
      </c>
      <c r="L529" s="17" t="str">
        <f t="shared" si="32"/>
        <v>No</v>
      </c>
      <c r="M529" s="17">
        <v>4</v>
      </c>
      <c r="N529" s="17" t="str" cm="1">
        <f t="array" ref="N529">_xlfn.IFS(M529&lt;=2,"Small",M529&lt;=5,"Medium",M529&gt;5,"Large")</f>
        <v>Medium</v>
      </c>
      <c r="O529" s="65">
        <v>106</v>
      </c>
      <c r="P529" s="87">
        <f t="shared" si="33"/>
        <v>0.03</v>
      </c>
      <c r="Q529" s="68">
        <v>4.97</v>
      </c>
      <c r="R529" s="68" t="str" cm="1">
        <f t="array" ref="R529">_xlfn.SWITCH(ROUND(Q529,0),5,"Excellent",4,"Good",3,"Ok","Bad")</f>
        <v>Excellent</v>
      </c>
      <c r="S529" s="17">
        <v>164</v>
      </c>
      <c r="T529" s="17" t="str">
        <f t="shared" si="34"/>
        <v>Yes</v>
      </c>
      <c r="U529" s="82">
        <v>41887</v>
      </c>
      <c r="V529" s="82">
        <v>44044</v>
      </c>
      <c r="W529" s="17">
        <v>17</v>
      </c>
      <c r="X529" s="17" t="str">
        <f t="shared" si="35"/>
        <v>Active</v>
      </c>
      <c r="Y529" s="17" t="s">
        <v>15615</v>
      </c>
      <c r="Z529" s="17"/>
    </row>
    <row r="530" spans="1:26" x14ac:dyDescent="0.25">
      <c r="A530">
        <v>529</v>
      </c>
      <c r="B530" s="17" t="s">
        <v>412</v>
      </c>
      <c r="C530" s="17">
        <v>1204</v>
      </c>
      <c r="D530" s="17" t="str">
        <f>INDEX(Hosts!$A:$O,MATCH(Places!$C530,Hosts!$A:$A,0),MATCH(Places!D$1,Hosts!$1:$1,0))</f>
        <v>Within an hour</v>
      </c>
      <c r="E530" s="87">
        <f>INDEX(Hosts!$A:$O,MATCH(Places!$C530,Hosts!$A:$A,0),MATCH(Places!E$1,Hosts!$1:$1,0))</f>
        <v>1</v>
      </c>
      <c r="F530" s="87">
        <f>INDEX(Hosts!$A:$O,MATCH(Places!$C530,Hosts!$A:$A,0),MATCH(Places!F$1,Hosts!$1:$1,0))</f>
        <v>0.82</v>
      </c>
      <c r="G530" s="17" t="str">
        <f>INDEX(Hosts!$A:$O,MATCH(Places!$C530,Hosts!$A:$A,0),MATCH(Places!G$1,Hosts!$1:$1,0))</f>
        <v>Yes</v>
      </c>
      <c r="H530" s="17">
        <v>12</v>
      </c>
      <c r="I530" s="17" t="str">
        <f>INDEX(Neighborhoods!$A:$C,MATCH(Places!$H530,Neighborhoods!$A:$A,0),MATCH(Places!I$1,Neighborhoods!$1:$1,0))</f>
        <v>Brooklyn</v>
      </c>
      <c r="J530" s="17" t="str">
        <f>INDEX(Neighborhoods!$A:$C,MATCH(Places!$H530,Neighborhoods!$A:$A,0),MATCH(Places!J$1,Neighborhoods!$1:$1,0))</f>
        <v>Williamsburg</v>
      </c>
      <c r="K530" s="17" t="s">
        <v>11822</v>
      </c>
      <c r="L530" s="17" t="str">
        <f t="shared" si="32"/>
        <v>No</v>
      </c>
      <c r="M530" s="17">
        <v>2</v>
      </c>
      <c r="N530" s="17" t="str" cm="1">
        <f t="array" ref="N530">_xlfn.IFS(M530&lt;=2,"Small",M530&lt;=5,"Medium",M530&gt;5,"Large")</f>
        <v>Small</v>
      </c>
      <c r="O530" s="65">
        <v>112</v>
      </c>
      <c r="P530" s="87">
        <f t="shared" si="33"/>
        <v>0.03</v>
      </c>
      <c r="Q530" s="68">
        <v>4.8899999999999997</v>
      </c>
      <c r="R530" s="68" t="str" cm="1">
        <f t="array" ref="R530">_xlfn.SWITCH(ROUND(Q530,0),5,"Excellent",4,"Good",3,"Ok","Bad")</f>
        <v>Excellent</v>
      </c>
      <c r="S530" s="17">
        <v>89</v>
      </c>
      <c r="T530" s="17" t="str">
        <f t="shared" si="34"/>
        <v>No</v>
      </c>
      <c r="U530" s="82">
        <v>41729</v>
      </c>
      <c r="V530" s="82">
        <v>43993</v>
      </c>
      <c r="W530" s="17">
        <v>0</v>
      </c>
      <c r="X530" s="17" t="str">
        <f t="shared" si="35"/>
        <v>Inactive</v>
      </c>
      <c r="Y530" s="17" t="s">
        <v>15615</v>
      </c>
      <c r="Z530" s="17"/>
    </row>
    <row r="531" spans="1:26" x14ac:dyDescent="0.25">
      <c r="A531">
        <v>530</v>
      </c>
      <c r="B531" s="17" t="s">
        <v>413</v>
      </c>
      <c r="C531" s="17">
        <v>1028</v>
      </c>
      <c r="D531" s="17" t="str">
        <f>INDEX(Hosts!$A:$O,MATCH(Places!$C531,Hosts!$A:$A,0),MATCH(Places!D$1,Hosts!$1:$1,0))</f>
        <v>Within a few hours</v>
      </c>
      <c r="E531" s="87">
        <f>INDEX(Hosts!$A:$O,MATCH(Places!$C531,Hosts!$A:$A,0),MATCH(Places!E$1,Hosts!$1:$1,0))</f>
        <v>1</v>
      </c>
      <c r="F531" s="87">
        <f>INDEX(Hosts!$A:$O,MATCH(Places!$C531,Hosts!$A:$A,0),MATCH(Places!F$1,Hosts!$1:$1,0))</f>
        <v>0.82</v>
      </c>
      <c r="G531" s="17" t="str">
        <f>INDEX(Hosts!$A:$O,MATCH(Places!$C531,Hosts!$A:$A,0),MATCH(Places!G$1,Hosts!$1:$1,0))</f>
        <v>Yes</v>
      </c>
      <c r="H531" s="17">
        <v>20</v>
      </c>
      <c r="I531" s="17" t="str">
        <f>INDEX(Neighborhoods!$A:$C,MATCH(Places!$H531,Neighborhoods!$A:$A,0),MATCH(Places!I$1,Neighborhoods!$1:$1,0))</f>
        <v>Manhattan</v>
      </c>
      <c r="J531" s="17" t="str">
        <f>INDEX(Neighborhoods!$A:$C,MATCH(Places!$H531,Neighborhoods!$A:$A,0),MATCH(Places!J$1,Neighborhoods!$1:$1,0))</f>
        <v>Upper West Side</v>
      </c>
      <c r="K531" s="17" t="s">
        <v>1</v>
      </c>
      <c r="L531" s="17" t="str">
        <f t="shared" si="32"/>
        <v>Yes</v>
      </c>
      <c r="M531" s="17">
        <v>1</v>
      </c>
      <c r="N531" s="17" t="str" cm="1">
        <f t="array" ref="N531">_xlfn.IFS(M531&lt;=2,"Small",M531&lt;=5,"Medium",M531&gt;5,"Large")</f>
        <v>Small</v>
      </c>
      <c r="O531" s="65">
        <v>150</v>
      </c>
      <c r="P531" s="87">
        <f t="shared" si="33"/>
        <v>0.03</v>
      </c>
      <c r="Q531" s="68">
        <v>5</v>
      </c>
      <c r="R531" s="68" t="str" cm="1">
        <f t="array" ref="R531">_xlfn.SWITCH(ROUND(Q531,0),5,"Excellent",4,"Good",3,"Ok","Bad")</f>
        <v>Excellent</v>
      </c>
      <c r="S531" s="17">
        <v>36</v>
      </c>
      <c r="T531" s="17" t="str">
        <f t="shared" si="34"/>
        <v>No</v>
      </c>
      <c r="U531" s="82">
        <v>42007</v>
      </c>
      <c r="V531" s="82">
        <v>43831</v>
      </c>
      <c r="W531" s="17">
        <v>359</v>
      </c>
      <c r="X531" s="17" t="str">
        <f t="shared" si="35"/>
        <v>Active</v>
      </c>
      <c r="Y531" s="17" t="s">
        <v>15615</v>
      </c>
      <c r="Z531" s="17"/>
    </row>
    <row r="532" spans="1:26" x14ac:dyDescent="0.25">
      <c r="A532">
        <v>531</v>
      </c>
      <c r="B532" s="17" t="s">
        <v>414</v>
      </c>
      <c r="C532" s="17">
        <v>578</v>
      </c>
      <c r="D532" s="17" t="str">
        <f>INDEX(Hosts!$A:$O,MATCH(Places!$C532,Hosts!$A:$A,0),MATCH(Places!D$1,Hosts!$1:$1,0))</f>
        <v>Within an hour</v>
      </c>
      <c r="E532" s="87">
        <f>INDEX(Hosts!$A:$O,MATCH(Places!$C532,Hosts!$A:$A,0),MATCH(Places!E$1,Hosts!$1:$1,0))</f>
        <v>1</v>
      </c>
      <c r="F532" s="87">
        <f>INDEX(Hosts!$A:$O,MATCH(Places!$C532,Hosts!$A:$A,0),MATCH(Places!F$1,Hosts!$1:$1,0))</f>
        <v>0.43</v>
      </c>
      <c r="G532" s="17" t="str">
        <f>INDEX(Hosts!$A:$O,MATCH(Places!$C532,Hosts!$A:$A,0),MATCH(Places!G$1,Hosts!$1:$1,0))</f>
        <v>No</v>
      </c>
      <c r="H532" s="17">
        <v>8</v>
      </c>
      <c r="I532" s="17" t="str">
        <f>INDEX(Neighborhoods!$A:$C,MATCH(Places!$H532,Neighborhoods!$A:$A,0),MATCH(Places!I$1,Neighborhoods!$1:$1,0))</f>
        <v>Brooklyn</v>
      </c>
      <c r="J532" s="17" t="str">
        <f>INDEX(Neighborhoods!$A:$C,MATCH(Places!$H532,Neighborhoods!$A:$A,0),MATCH(Places!J$1,Neighborhoods!$1:$1,0))</f>
        <v>Bushwick</v>
      </c>
      <c r="K532" s="17" t="s">
        <v>1</v>
      </c>
      <c r="L532" s="17" t="str">
        <f t="shared" si="32"/>
        <v>Yes</v>
      </c>
      <c r="M532" s="17">
        <v>2</v>
      </c>
      <c r="N532" s="17" t="str" cm="1">
        <f t="array" ref="N532">_xlfn.IFS(M532&lt;=2,"Small",M532&lt;=5,"Medium",M532&gt;5,"Large")</f>
        <v>Small</v>
      </c>
      <c r="O532" s="65">
        <v>75</v>
      </c>
      <c r="P532" s="87">
        <f t="shared" si="33"/>
        <v>0.03</v>
      </c>
      <c r="Q532" s="68">
        <v>4.7300000000000004</v>
      </c>
      <c r="R532" s="68" t="str" cm="1">
        <f t="array" ref="R532">_xlfn.SWITCH(ROUND(Q532,0),5,"Excellent",4,"Good",3,"Ok","Bad")</f>
        <v>Excellent</v>
      </c>
      <c r="S532" s="17">
        <v>75</v>
      </c>
      <c r="T532" s="17" t="str">
        <f t="shared" si="34"/>
        <v>No</v>
      </c>
      <c r="U532" s="82">
        <v>41463</v>
      </c>
      <c r="V532" s="82">
        <v>43864</v>
      </c>
      <c r="W532" s="17">
        <v>0</v>
      </c>
      <c r="X532" s="17" t="str">
        <f t="shared" si="35"/>
        <v>Inactive</v>
      </c>
      <c r="Y532" s="17" t="s">
        <v>15615</v>
      </c>
      <c r="Z532" s="17"/>
    </row>
    <row r="533" spans="1:26" x14ac:dyDescent="0.25">
      <c r="A533">
        <v>532</v>
      </c>
      <c r="B533" s="17" t="s">
        <v>415</v>
      </c>
      <c r="C533" s="17">
        <v>1207</v>
      </c>
      <c r="D533" s="17" t="str">
        <f>INDEX(Hosts!$A:$O,MATCH(Places!$C533,Hosts!$A:$A,0),MATCH(Places!D$1,Hosts!$1:$1,0))</f>
        <v>Within a few hours</v>
      </c>
      <c r="E533" s="87">
        <f>INDEX(Hosts!$A:$O,MATCH(Places!$C533,Hosts!$A:$A,0),MATCH(Places!E$1,Hosts!$1:$1,0))</f>
        <v>0.85</v>
      </c>
      <c r="F533" s="87">
        <f>INDEX(Hosts!$A:$O,MATCH(Places!$C533,Hosts!$A:$A,0),MATCH(Places!F$1,Hosts!$1:$1,0))</f>
        <v>0.99</v>
      </c>
      <c r="G533" s="17" t="str">
        <f>INDEX(Hosts!$A:$O,MATCH(Places!$C533,Hosts!$A:$A,0),MATCH(Places!G$1,Hosts!$1:$1,0))</f>
        <v>No</v>
      </c>
      <c r="H533" s="17">
        <v>9</v>
      </c>
      <c r="I533" s="17" t="str">
        <f>INDEX(Neighborhoods!$A:$C,MATCH(Places!$H533,Neighborhoods!$A:$A,0),MATCH(Places!I$1,Neighborhoods!$1:$1,0))</f>
        <v>Brooklyn</v>
      </c>
      <c r="J533" s="17" t="str">
        <f>INDEX(Neighborhoods!$A:$C,MATCH(Places!$H533,Neighborhoods!$A:$A,0),MATCH(Places!J$1,Neighborhoods!$1:$1,0))</f>
        <v>Crown Heights</v>
      </c>
      <c r="K533" s="17" t="s">
        <v>1</v>
      </c>
      <c r="L533" s="17" t="str">
        <f t="shared" si="32"/>
        <v>Yes</v>
      </c>
      <c r="M533" s="17">
        <v>4</v>
      </c>
      <c r="N533" s="17" t="str" cm="1">
        <f t="array" ref="N533">_xlfn.IFS(M533&lt;=2,"Small",M533&lt;=5,"Medium",M533&gt;5,"Large")</f>
        <v>Medium</v>
      </c>
      <c r="O533" s="65">
        <v>53</v>
      </c>
      <c r="P533" s="87">
        <f t="shared" si="33"/>
        <v>0.03</v>
      </c>
      <c r="Q533" s="68">
        <v>4.5</v>
      </c>
      <c r="R533" s="68" t="str" cm="1">
        <f t="array" ref="R533">_xlfn.SWITCH(ROUND(Q533,0),5,"Excellent",4,"Good",3,"Ok","Bad")</f>
        <v>Excellent</v>
      </c>
      <c r="S533" s="17">
        <v>126</v>
      </c>
      <c r="T533" s="17" t="str">
        <f t="shared" si="34"/>
        <v>No</v>
      </c>
      <c r="U533" s="82">
        <v>41765</v>
      </c>
      <c r="V533" s="82">
        <v>43902</v>
      </c>
      <c r="W533" s="17">
        <v>326</v>
      </c>
      <c r="X533" s="17" t="str">
        <f t="shared" si="35"/>
        <v>Active</v>
      </c>
      <c r="Y533" s="17" t="s">
        <v>15615</v>
      </c>
      <c r="Z533" s="17"/>
    </row>
    <row r="534" spans="1:26" x14ac:dyDescent="0.25">
      <c r="A534">
        <v>533</v>
      </c>
      <c r="B534" s="17" t="s">
        <v>519</v>
      </c>
      <c r="C534" s="17">
        <v>1286</v>
      </c>
      <c r="D534" s="17" t="str">
        <f>INDEX(Hosts!$A:$O,MATCH(Places!$C534,Hosts!$A:$A,0),MATCH(Places!D$1,Hosts!$1:$1,0))</f>
        <v>A few days or more</v>
      </c>
      <c r="E534" s="87">
        <f>INDEX(Hosts!$A:$O,MATCH(Places!$C534,Hosts!$A:$A,0),MATCH(Places!E$1,Hosts!$1:$1,0))</f>
        <v>0</v>
      </c>
      <c r="F534" s="87">
        <f>INDEX(Hosts!$A:$O,MATCH(Places!$C534,Hosts!$A:$A,0),MATCH(Places!F$1,Hosts!$1:$1,0))</f>
        <v>0.36</v>
      </c>
      <c r="G534" s="17" t="str">
        <f>INDEX(Hosts!$A:$O,MATCH(Places!$C534,Hosts!$A:$A,0),MATCH(Places!G$1,Hosts!$1:$1,0))</f>
        <v>No</v>
      </c>
      <c r="H534" s="17">
        <v>8</v>
      </c>
      <c r="I534" s="17" t="str">
        <f>INDEX(Neighborhoods!$A:$C,MATCH(Places!$H534,Neighborhoods!$A:$A,0),MATCH(Places!I$1,Neighborhoods!$1:$1,0))</f>
        <v>Brooklyn</v>
      </c>
      <c r="J534" s="17" t="str">
        <f>INDEX(Neighborhoods!$A:$C,MATCH(Places!$H534,Neighborhoods!$A:$A,0),MATCH(Places!J$1,Neighborhoods!$1:$1,0))</f>
        <v>Bushwick</v>
      </c>
      <c r="K534" s="17" t="s">
        <v>1</v>
      </c>
      <c r="L534" s="17" t="str">
        <f t="shared" si="32"/>
        <v>Yes</v>
      </c>
      <c r="M534" s="17">
        <v>2</v>
      </c>
      <c r="N534" s="17" t="str" cm="1">
        <f t="array" ref="N534">_xlfn.IFS(M534&lt;=2,"Small",M534&lt;=5,"Medium",M534&gt;5,"Large")</f>
        <v>Small</v>
      </c>
      <c r="O534" s="65">
        <v>50</v>
      </c>
      <c r="P534" s="87">
        <f t="shared" si="33"/>
        <v>0.03</v>
      </c>
      <c r="Q534" s="68">
        <v>4.59</v>
      </c>
      <c r="R534" s="68" t="str" cm="1">
        <f t="array" ref="R534">_xlfn.SWITCH(ROUND(Q534,0),5,"Excellent",4,"Good",3,"Ok","Bad")</f>
        <v>Excellent</v>
      </c>
      <c r="S534" s="17">
        <v>22</v>
      </c>
      <c r="T534" s="17" t="str">
        <f t="shared" si="34"/>
        <v>No</v>
      </c>
      <c r="U534" s="82">
        <v>41761</v>
      </c>
      <c r="V534" s="82">
        <v>43752</v>
      </c>
      <c r="W534" s="17">
        <v>364</v>
      </c>
      <c r="X534" s="17" t="str">
        <f t="shared" si="35"/>
        <v>Active</v>
      </c>
      <c r="Y534" s="17" t="s">
        <v>15615</v>
      </c>
      <c r="Z534" s="17"/>
    </row>
    <row r="535" spans="1:26" x14ac:dyDescent="0.25">
      <c r="A535">
        <v>534</v>
      </c>
      <c r="B535" s="17" t="s">
        <v>416</v>
      </c>
      <c r="C535" s="17">
        <v>1212</v>
      </c>
      <c r="D535" s="17" t="str">
        <f>INDEX(Hosts!$A:$O,MATCH(Places!$C535,Hosts!$A:$A,0),MATCH(Places!D$1,Hosts!$1:$1,0))</f>
        <v>Within an hour</v>
      </c>
      <c r="E535" s="87">
        <f>INDEX(Hosts!$A:$O,MATCH(Places!$C535,Hosts!$A:$A,0),MATCH(Places!E$1,Hosts!$1:$1,0))</f>
        <v>1</v>
      </c>
      <c r="F535" s="87">
        <f>INDEX(Hosts!$A:$O,MATCH(Places!$C535,Hosts!$A:$A,0),MATCH(Places!F$1,Hosts!$1:$1,0))</f>
        <v>0.83</v>
      </c>
      <c r="G535" s="17" t="str">
        <f>INDEX(Hosts!$A:$O,MATCH(Places!$C535,Hosts!$A:$A,0),MATCH(Places!G$1,Hosts!$1:$1,0))</f>
        <v>Yes</v>
      </c>
      <c r="H535" s="17">
        <v>12</v>
      </c>
      <c r="I535" s="17" t="str">
        <f>INDEX(Neighborhoods!$A:$C,MATCH(Places!$H535,Neighborhoods!$A:$A,0),MATCH(Places!I$1,Neighborhoods!$1:$1,0))</f>
        <v>Brooklyn</v>
      </c>
      <c r="J535" s="17" t="str">
        <f>INDEX(Neighborhoods!$A:$C,MATCH(Places!$H535,Neighborhoods!$A:$A,0),MATCH(Places!J$1,Neighborhoods!$1:$1,0))</f>
        <v>Williamsburg</v>
      </c>
      <c r="K535" s="17" t="s">
        <v>11822</v>
      </c>
      <c r="L535" s="17" t="str">
        <f t="shared" si="32"/>
        <v>No</v>
      </c>
      <c r="M535" s="17">
        <v>5</v>
      </c>
      <c r="N535" s="17" t="str" cm="1">
        <f t="array" ref="N535">_xlfn.IFS(M535&lt;=2,"Small",M535&lt;=5,"Medium",M535&gt;5,"Large")</f>
        <v>Medium</v>
      </c>
      <c r="O535" s="65">
        <v>100</v>
      </c>
      <c r="P535" s="87">
        <f t="shared" si="33"/>
        <v>0.03</v>
      </c>
      <c r="Q535" s="68">
        <v>4.5599999999999996</v>
      </c>
      <c r="R535" s="68" t="str" cm="1">
        <f t="array" ref="R535">_xlfn.SWITCH(ROUND(Q535,0),5,"Excellent",4,"Good",3,"Ok","Bad")</f>
        <v>Excellent</v>
      </c>
      <c r="S535" s="17">
        <v>48</v>
      </c>
      <c r="T535" s="17" t="str">
        <f t="shared" si="34"/>
        <v>No</v>
      </c>
      <c r="U535" s="82">
        <v>41532</v>
      </c>
      <c r="V535" s="82">
        <v>43816</v>
      </c>
      <c r="W535" s="17">
        <v>51</v>
      </c>
      <c r="X535" s="17" t="str">
        <f t="shared" si="35"/>
        <v>Active</v>
      </c>
      <c r="Y535" s="17" t="s">
        <v>15615</v>
      </c>
      <c r="Z535" s="17"/>
    </row>
    <row r="536" spans="1:26" x14ac:dyDescent="0.25">
      <c r="A536">
        <v>535</v>
      </c>
      <c r="B536" s="17" t="s">
        <v>417</v>
      </c>
      <c r="C536" s="17">
        <v>689</v>
      </c>
      <c r="D536" s="17" t="str">
        <f>INDEX(Hosts!$A:$O,MATCH(Places!$C536,Hosts!$A:$A,0),MATCH(Places!D$1,Hosts!$1:$1,0))</f>
        <v>Within an hour</v>
      </c>
      <c r="E536" s="87">
        <f>INDEX(Hosts!$A:$O,MATCH(Places!$C536,Hosts!$A:$A,0),MATCH(Places!E$1,Hosts!$1:$1,0))</f>
        <v>1</v>
      </c>
      <c r="F536" s="87">
        <f>INDEX(Hosts!$A:$O,MATCH(Places!$C536,Hosts!$A:$A,0),MATCH(Places!F$1,Hosts!$1:$1,0))</f>
        <v>1</v>
      </c>
      <c r="G536" s="17" t="str">
        <f>INDEX(Hosts!$A:$O,MATCH(Places!$C536,Hosts!$A:$A,0),MATCH(Places!G$1,Hosts!$1:$1,0))</f>
        <v>Yes</v>
      </c>
      <c r="H536" s="17">
        <v>7</v>
      </c>
      <c r="I536" s="17" t="str">
        <f>INDEX(Neighborhoods!$A:$C,MATCH(Places!$H536,Neighborhoods!$A:$A,0),MATCH(Places!I$1,Neighborhoods!$1:$1,0))</f>
        <v>Brooklyn</v>
      </c>
      <c r="J536" s="17" t="str">
        <f>INDEX(Neighborhoods!$A:$C,MATCH(Places!$H536,Neighborhoods!$A:$A,0),MATCH(Places!J$1,Neighborhoods!$1:$1,0))</f>
        <v>Bedford-Stuyvesant</v>
      </c>
      <c r="K536" s="17" t="s">
        <v>11822</v>
      </c>
      <c r="L536" s="17" t="str">
        <f t="shared" si="32"/>
        <v>No</v>
      </c>
      <c r="M536" s="17">
        <v>2</v>
      </c>
      <c r="N536" s="17" t="str" cm="1">
        <f t="array" ref="N536">_xlfn.IFS(M536&lt;=2,"Small",M536&lt;=5,"Medium",M536&gt;5,"Large")</f>
        <v>Small</v>
      </c>
      <c r="O536" s="65">
        <v>100</v>
      </c>
      <c r="P536" s="87">
        <f t="shared" si="33"/>
        <v>0.03</v>
      </c>
      <c r="Q536" s="68">
        <v>4.7699999999999996</v>
      </c>
      <c r="R536" s="68" t="str" cm="1">
        <f t="array" ref="R536">_xlfn.SWITCH(ROUND(Q536,0),5,"Excellent",4,"Good",3,"Ok","Bad")</f>
        <v>Excellent</v>
      </c>
      <c r="S536" s="17">
        <v>47</v>
      </c>
      <c r="T536" s="17" t="str">
        <f t="shared" si="34"/>
        <v>No</v>
      </c>
      <c r="U536" s="82">
        <v>41534</v>
      </c>
      <c r="V536" s="82">
        <v>43832</v>
      </c>
      <c r="W536" s="17">
        <v>349</v>
      </c>
      <c r="X536" s="17" t="str">
        <f t="shared" si="35"/>
        <v>Active</v>
      </c>
      <c r="Y536" s="17" t="s">
        <v>15615</v>
      </c>
      <c r="Z536" s="17"/>
    </row>
    <row r="537" spans="1:26" x14ac:dyDescent="0.25">
      <c r="A537">
        <v>536</v>
      </c>
      <c r="B537" s="17" t="s">
        <v>418</v>
      </c>
      <c r="C537" s="17">
        <v>509</v>
      </c>
      <c r="D537" s="17" t="str">
        <f>INDEX(Hosts!$A:$O,MATCH(Places!$C537,Hosts!$A:$A,0),MATCH(Places!D$1,Hosts!$1:$1,0))</f>
        <v>Within a day</v>
      </c>
      <c r="E537" s="87">
        <f>INDEX(Hosts!$A:$O,MATCH(Places!$C537,Hosts!$A:$A,0),MATCH(Places!E$1,Hosts!$1:$1,0))</f>
        <v>1</v>
      </c>
      <c r="F537" s="87">
        <f>INDEX(Hosts!$A:$O,MATCH(Places!$C537,Hosts!$A:$A,0),MATCH(Places!F$1,Hosts!$1:$1,0))</f>
        <v>0.2</v>
      </c>
      <c r="G537" s="17" t="str">
        <f>INDEX(Hosts!$A:$O,MATCH(Places!$C537,Hosts!$A:$A,0),MATCH(Places!G$1,Hosts!$1:$1,0))</f>
        <v>No</v>
      </c>
      <c r="H537" s="17">
        <v>13</v>
      </c>
      <c r="I537" s="17" t="str">
        <f>INDEX(Neighborhoods!$A:$C,MATCH(Places!$H537,Neighborhoods!$A:$A,0),MATCH(Places!I$1,Neighborhoods!$1:$1,0))</f>
        <v>Manhattan</v>
      </c>
      <c r="J537" s="17" t="str">
        <f>INDEX(Neighborhoods!$A:$C,MATCH(Places!$H537,Neighborhoods!$A:$A,0),MATCH(Places!J$1,Neighborhoods!$1:$1,0))</f>
        <v>Chelsea</v>
      </c>
      <c r="K537" s="17" t="s">
        <v>11822</v>
      </c>
      <c r="L537" s="17" t="str">
        <f t="shared" si="32"/>
        <v>No</v>
      </c>
      <c r="M537" s="17">
        <v>2</v>
      </c>
      <c r="N537" s="17" t="str" cm="1">
        <f t="array" ref="N537">_xlfn.IFS(M537&lt;=2,"Small",M537&lt;=5,"Medium",M537&gt;5,"Large")</f>
        <v>Small</v>
      </c>
      <c r="O537" s="65">
        <v>99</v>
      </c>
      <c r="P537" s="87">
        <f t="shared" si="33"/>
        <v>0.03</v>
      </c>
      <c r="Q537" s="68">
        <v>4.8899999999999997</v>
      </c>
      <c r="R537" s="68" t="str" cm="1">
        <f t="array" ref="R537">_xlfn.SWITCH(ROUND(Q537,0),5,"Excellent",4,"Good",3,"Ok","Bad")</f>
        <v>Excellent</v>
      </c>
      <c r="S537" s="17">
        <v>37</v>
      </c>
      <c r="T537" s="17" t="str">
        <f t="shared" si="34"/>
        <v>No</v>
      </c>
      <c r="U537" s="82">
        <v>41495</v>
      </c>
      <c r="V537" s="82">
        <v>43722</v>
      </c>
      <c r="W537" s="17">
        <v>32</v>
      </c>
      <c r="X537" s="17" t="str">
        <f t="shared" si="35"/>
        <v>Active</v>
      </c>
      <c r="Y537" s="17" t="s">
        <v>15615</v>
      </c>
      <c r="Z537" s="17"/>
    </row>
    <row r="538" spans="1:26" x14ac:dyDescent="0.25">
      <c r="A538">
        <v>537</v>
      </c>
      <c r="B538" s="17" t="s">
        <v>419</v>
      </c>
      <c r="C538" s="17">
        <v>1228</v>
      </c>
      <c r="D538" s="17" t="str">
        <f>INDEX(Hosts!$A:$O,MATCH(Places!$C538,Hosts!$A:$A,0),MATCH(Places!D$1,Hosts!$1:$1,0))</f>
        <v>Within a few hours</v>
      </c>
      <c r="E538" s="87">
        <f>INDEX(Hosts!$A:$O,MATCH(Places!$C538,Hosts!$A:$A,0),MATCH(Places!E$1,Hosts!$1:$1,0))</f>
        <v>1</v>
      </c>
      <c r="F538" s="87">
        <f>INDEX(Hosts!$A:$O,MATCH(Places!$C538,Hosts!$A:$A,0),MATCH(Places!F$1,Hosts!$1:$1,0))</f>
        <v>1</v>
      </c>
      <c r="G538" s="17" t="str">
        <f>INDEX(Hosts!$A:$O,MATCH(Places!$C538,Hosts!$A:$A,0),MATCH(Places!G$1,Hosts!$1:$1,0))</f>
        <v>No</v>
      </c>
      <c r="H538" s="17">
        <v>16</v>
      </c>
      <c r="I538" s="17" t="str">
        <f>INDEX(Neighborhoods!$A:$C,MATCH(Places!$H538,Neighborhoods!$A:$A,0),MATCH(Places!I$1,Neighborhoods!$1:$1,0))</f>
        <v>Manhattan</v>
      </c>
      <c r="J538" s="17" t="str">
        <f>INDEX(Neighborhoods!$A:$C,MATCH(Places!$H538,Neighborhoods!$A:$A,0),MATCH(Places!J$1,Neighborhoods!$1:$1,0))</f>
        <v>Harlem</v>
      </c>
      <c r="K538" s="17" t="s">
        <v>11822</v>
      </c>
      <c r="L538" s="17" t="str">
        <f t="shared" si="32"/>
        <v>No</v>
      </c>
      <c r="M538" s="17">
        <v>4</v>
      </c>
      <c r="N538" s="17" t="str" cm="1">
        <f t="array" ref="N538">_xlfn.IFS(M538&lt;=2,"Small",M538&lt;=5,"Medium",M538&gt;5,"Large")</f>
        <v>Medium</v>
      </c>
      <c r="O538" s="65">
        <v>200</v>
      </c>
      <c r="P538" s="87">
        <f t="shared" si="33"/>
        <v>0.04</v>
      </c>
      <c r="Q538" s="68">
        <v>4.87</v>
      </c>
      <c r="R538" s="68" t="str" cm="1">
        <f t="array" ref="R538">_xlfn.SWITCH(ROUND(Q538,0),5,"Excellent",4,"Good",3,"Ok","Bad")</f>
        <v>Excellent</v>
      </c>
      <c r="S538" s="17">
        <v>142</v>
      </c>
      <c r="T538" s="17" t="str">
        <f t="shared" si="34"/>
        <v>Yes</v>
      </c>
      <c r="U538" s="82">
        <v>41518</v>
      </c>
      <c r="V538" s="82">
        <v>43835</v>
      </c>
      <c r="W538" s="17">
        <v>345</v>
      </c>
      <c r="X538" s="17" t="str">
        <f t="shared" si="35"/>
        <v>Active</v>
      </c>
      <c r="Y538" s="17" t="s">
        <v>15615</v>
      </c>
      <c r="Z538" s="17"/>
    </row>
    <row r="539" spans="1:26" x14ac:dyDescent="0.25">
      <c r="A539">
        <v>538</v>
      </c>
      <c r="B539" s="17" t="s">
        <v>420</v>
      </c>
      <c r="C539" s="17">
        <v>1228</v>
      </c>
      <c r="D539" s="17" t="str">
        <f>INDEX(Hosts!$A:$O,MATCH(Places!$C539,Hosts!$A:$A,0),MATCH(Places!D$1,Hosts!$1:$1,0))</f>
        <v>Within a few hours</v>
      </c>
      <c r="E539" s="87">
        <f>INDEX(Hosts!$A:$O,MATCH(Places!$C539,Hosts!$A:$A,0),MATCH(Places!E$1,Hosts!$1:$1,0))</f>
        <v>1</v>
      </c>
      <c r="F539" s="87">
        <f>INDEX(Hosts!$A:$O,MATCH(Places!$C539,Hosts!$A:$A,0),MATCH(Places!F$1,Hosts!$1:$1,0))</f>
        <v>1</v>
      </c>
      <c r="G539" s="17" t="str">
        <f>INDEX(Hosts!$A:$O,MATCH(Places!$C539,Hosts!$A:$A,0),MATCH(Places!G$1,Hosts!$1:$1,0))</f>
        <v>No</v>
      </c>
      <c r="H539" s="17">
        <v>16</v>
      </c>
      <c r="I539" s="17" t="str">
        <f>INDEX(Neighborhoods!$A:$C,MATCH(Places!$H539,Neighborhoods!$A:$A,0),MATCH(Places!I$1,Neighborhoods!$1:$1,0))</f>
        <v>Manhattan</v>
      </c>
      <c r="J539" s="17" t="str">
        <f>INDEX(Neighborhoods!$A:$C,MATCH(Places!$H539,Neighborhoods!$A:$A,0),MATCH(Places!J$1,Neighborhoods!$1:$1,0))</f>
        <v>Harlem</v>
      </c>
      <c r="K539" s="17" t="s">
        <v>11822</v>
      </c>
      <c r="L539" s="17" t="str">
        <f t="shared" si="32"/>
        <v>No</v>
      </c>
      <c r="M539" s="17">
        <v>4</v>
      </c>
      <c r="N539" s="17" t="str" cm="1">
        <f t="array" ref="N539">_xlfn.IFS(M539&lt;=2,"Small",M539&lt;=5,"Medium",M539&gt;5,"Large")</f>
        <v>Medium</v>
      </c>
      <c r="O539" s="65">
        <v>190</v>
      </c>
      <c r="P539" s="87">
        <f t="shared" si="33"/>
        <v>0.03</v>
      </c>
      <c r="Q539" s="68">
        <v>4.74</v>
      </c>
      <c r="R539" s="68" t="str" cm="1">
        <f t="array" ref="R539">_xlfn.SWITCH(ROUND(Q539,0),5,"Excellent",4,"Good",3,"Ok","Bad")</f>
        <v>Excellent</v>
      </c>
      <c r="S539" s="17">
        <v>163</v>
      </c>
      <c r="T539" s="17" t="str">
        <f t="shared" si="34"/>
        <v>No</v>
      </c>
      <c r="U539" s="82">
        <v>41539</v>
      </c>
      <c r="V539" s="82">
        <v>43828</v>
      </c>
      <c r="W539" s="17">
        <v>318</v>
      </c>
      <c r="X539" s="17" t="str">
        <f t="shared" si="35"/>
        <v>Active</v>
      </c>
      <c r="Y539" s="17" t="s">
        <v>15615</v>
      </c>
      <c r="Z539" s="17"/>
    </row>
    <row r="540" spans="1:26" x14ac:dyDescent="0.25">
      <c r="A540">
        <v>539</v>
      </c>
      <c r="B540" s="17" t="s">
        <v>421</v>
      </c>
      <c r="C540" s="17">
        <v>1207</v>
      </c>
      <c r="D540" s="17" t="str">
        <f>INDEX(Hosts!$A:$O,MATCH(Places!$C540,Hosts!$A:$A,0),MATCH(Places!D$1,Hosts!$1:$1,0))</f>
        <v>Within a few hours</v>
      </c>
      <c r="E540" s="87">
        <f>INDEX(Hosts!$A:$O,MATCH(Places!$C540,Hosts!$A:$A,0),MATCH(Places!E$1,Hosts!$1:$1,0))</f>
        <v>0.85</v>
      </c>
      <c r="F540" s="87">
        <f>INDEX(Hosts!$A:$O,MATCH(Places!$C540,Hosts!$A:$A,0),MATCH(Places!F$1,Hosts!$1:$1,0))</f>
        <v>0.99</v>
      </c>
      <c r="G540" s="17" t="str">
        <f>INDEX(Hosts!$A:$O,MATCH(Places!$C540,Hosts!$A:$A,0),MATCH(Places!G$1,Hosts!$1:$1,0))</f>
        <v>No</v>
      </c>
      <c r="H540" s="17">
        <v>7</v>
      </c>
      <c r="I540" s="17" t="str">
        <f>INDEX(Neighborhoods!$A:$C,MATCH(Places!$H540,Neighborhoods!$A:$A,0),MATCH(Places!I$1,Neighborhoods!$1:$1,0))</f>
        <v>Brooklyn</v>
      </c>
      <c r="J540" s="17" t="str">
        <f>INDEX(Neighborhoods!$A:$C,MATCH(Places!$H540,Neighborhoods!$A:$A,0),MATCH(Places!J$1,Neighborhoods!$1:$1,0))</f>
        <v>Bedford-Stuyvesant</v>
      </c>
      <c r="K540" s="17" t="s">
        <v>11822</v>
      </c>
      <c r="L540" s="17" t="str">
        <f t="shared" si="32"/>
        <v>No</v>
      </c>
      <c r="M540" s="17">
        <v>5</v>
      </c>
      <c r="N540" s="17" t="str" cm="1">
        <f t="array" ref="N540">_xlfn.IFS(M540&lt;=2,"Small",M540&lt;=5,"Medium",M540&gt;5,"Large")</f>
        <v>Medium</v>
      </c>
      <c r="O540" s="65">
        <v>99</v>
      </c>
      <c r="P540" s="87">
        <f t="shared" si="33"/>
        <v>0.03</v>
      </c>
      <c r="Q540" s="68">
        <v>4.53</v>
      </c>
      <c r="R540" s="68" t="str" cm="1">
        <f t="array" ref="R540">_xlfn.SWITCH(ROUND(Q540,0),5,"Excellent",4,"Good",3,"Ok","Bad")</f>
        <v>Excellent</v>
      </c>
      <c r="S540" s="17">
        <v>182</v>
      </c>
      <c r="T540" s="17" t="str">
        <f t="shared" si="34"/>
        <v>No</v>
      </c>
      <c r="U540" s="82">
        <v>41488</v>
      </c>
      <c r="V540" s="82">
        <v>44000</v>
      </c>
      <c r="W540" s="17">
        <v>291</v>
      </c>
      <c r="X540" s="17" t="str">
        <f t="shared" si="35"/>
        <v>Active</v>
      </c>
      <c r="Y540" s="17" t="s">
        <v>15615</v>
      </c>
      <c r="Z540" s="17"/>
    </row>
    <row r="541" spans="1:26" x14ac:dyDescent="0.25">
      <c r="A541">
        <v>540</v>
      </c>
      <c r="B541" s="17" t="s">
        <v>13409</v>
      </c>
      <c r="C541" s="17">
        <v>1230</v>
      </c>
      <c r="D541" s="17" t="str">
        <f>INDEX(Hosts!$A:$O,MATCH(Places!$C541,Hosts!$A:$A,0),MATCH(Places!D$1,Hosts!$1:$1,0))</f>
        <v>Within a day</v>
      </c>
      <c r="E541" s="87">
        <f>INDEX(Hosts!$A:$O,MATCH(Places!$C541,Hosts!$A:$A,0),MATCH(Places!E$1,Hosts!$1:$1,0))</f>
        <v>1</v>
      </c>
      <c r="F541" s="87">
        <f>INDEX(Hosts!$A:$O,MATCH(Places!$C541,Hosts!$A:$A,0),MATCH(Places!F$1,Hosts!$1:$1,0))</f>
        <v>1</v>
      </c>
      <c r="G541" s="17" t="str">
        <f>INDEX(Hosts!$A:$O,MATCH(Places!$C541,Hosts!$A:$A,0),MATCH(Places!G$1,Hosts!$1:$1,0))</f>
        <v>No</v>
      </c>
      <c r="H541" s="17">
        <v>20</v>
      </c>
      <c r="I541" s="17" t="str">
        <f>INDEX(Neighborhoods!$A:$C,MATCH(Places!$H541,Neighborhoods!$A:$A,0),MATCH(Places!I$1,Neighborhoods!$1:$1,0))</f>
        <v>Manhattan</v>
      </c>
      <c r="J541" s="17" t="str">
        <f>INDEX(Neighborhoods!$A:$C,MATCH(Places!$H541,Neighborhoods!$A:$A,0),MATCH(Places!J$1,Neighborhoods!$1:$1,0))</f>
        <v>Upper West Side</v>
      </c>
      <c r="K541" s="17" t="s">
        <v>11822</v>
      </c>
      <c r="L541" s="17" t="str">
        <f t="shared" si="32"/>
        <v>No</v>
      </c>
      <c r="M541" s="17">
        <v>6</v>
      </c>
      <c r="N541" s="17" t="str" cm="1">
        <f t="array" ref="N541">_xlfn.IFS(M541&lt;=2,"Small",M541&lt;=5,"Medium",M541&gt;5,"Large")</f>
        <v>Large</v>
      </c>
      <c r="O541" s="65">
        <v>400</v>
      </c>
      <c r="P541" s="87">
        <f t="shared" si="33"/>
        <v>0.04</v>
      </c>
      <c r="Q541" s="68">
        <v>4.7699999999999996</v>
      </c>
      <c r="R541" s="68" t="str" cm="1">
        <f t="array" ref="R541">_xlfn.SWITCH(ROUND(Q541,0),5,"Excellent",4,"Good",3,"Ok","Bad")</f>
        <v>Excellent</v>
      </c>
      <c r="S541" s="17">
        <v>13</v>
      </c>
      <c r="T541" s="17" t="str">
        <f t="shared" si="34"/>
        <v>No</v>
      </c>
      <c r="U541" s="82">
        <v>41491</v>
      </c>
      <c r="V541" s="82">
        <v>43304</v>
      </c>
      <c r="W541" s="17">
        <v>275</v>
      </c>
      <c r="X541" s="17" t="str">
        <f t="shared" si="35"/>
        <v>Active</v>
      </c>
      <c r="Y541" s="17" t="s">
        <v>15615</v>
      </c>
      <c r="Z541" s="17"/>
    </row>
    <row r="542" spans="1:26" x14ac:dyDescent="0.25">
      <c r="A542">
        <v>541</v>
      </c>
      <c r="B542" s="17" t="s">
        <v>13449</v>
      </c>
      <c r="C542" s="17">
        <v>1229</v>
      </c>
      <c r="D542" s="17" t="str">
        <f>INDEX(Hosts!$A:$O,MATCH(Places!$C542,Hosts!$A:$A,0),MATCH(Places!D$1,Hosts!$1:$1,0))</f>
        <v>Within a day</v>
      </c>
      <c r="E542" s="87">
        <f>INDEX(Hosts!$A:$O,MATCH(Places!$C542,Hosts!$A:$A,0),MATCH(Places!E$1,Hosts!$1:$1,0))</f>
        <v>0.6</v>
      </c>
      <c r="F542" s="87">
        <f>INDEX(Hosts!$A:$O,MATCH(Places!$C542,Hosts!$A:$A,0),MATCH(Places!F$1,Hosts!$1:$1,0))</f>
        <v>0.13</v>
      </c>
      <c r="G542" s="17" t="str">
        <f>INDEX(Hosts!$A:$O,MATCH(Places!$C542,Hosts!$A:$A,0),MATCH(Places!G$1,Hosts!$1:$1,0))</f>
        <v>No</v>
      </c>
      <c r="H542" s="17">
        <v>15</v>
      </c>
      <c r="I542" s="17" t="str">
        <f>INDEX(Neighborhoods!$A:$C,MATCH(Places!$H542,Neighborhoods!$A:$A,0),MATCH(Places!I$1,Neighborhoods!$1:$1,0))</f>
        <v>Manhattan</v>
      </c>
      <c r="J542" s="17" t="str">
        <f>INDEX(Neighborhoods!$A:$C,MATCH(Places!$H542,Neighborhoods!$A:$A,0),MATCH(Places!J$1,Neighborhoods!$1:$1,0))</f>
        <v>East Village</v>
      </c>
      <c r="K542" s="17" t="s">
        <v>11822</v>
      </c>
      <c r="L542" s="17" t="str">
        <f t="shared" si="32"/>
        <v>No</v>
      </c>
      <c r="M542" s="17">
        <v>2</v>
      </c>
      <c r="N542" s="17" t="str" cm="1">
        <f t="array" ref="N542">_xlfn.IFS(M542&lt;=2,"Small",M542&lt;=5,"Medium",M542&gt;5,"Large")</f>
        <v>Small</v>
      </c>
      <c r="O542" s="65">
        <v>125</v>
      </c>
      <c r="P542" s="87">
        <f t="shared" si="33"/>
        <v>0.03</v>
      </c>
      <c r="Q542" s="68">
        <v>4.84</v>
      </c>
      <c r="R542" s="68" t="str" cm="1">
        <f t="array" ref="R542">_xlfn.SWITCH(ROUND(Q542,0),5,"Excellent",4,"Good",3,"Ok","Bad")</f>
        <v>Excellent</v>
      </c>
      <c r="S542" s="17">
        <v>19</v>
      </c>
      <c r="T542" s="17" t="str">
        <f t="shared" si="34"/>
        <v>No</v>
      </c>
      <c r="U542" s="82">
        <v>41571</v>
      </c>
      <c r="V542" s="82">
        <v>43800</v>
      </c>
      <c r="W542" s="17">
        <v>88</v>
      </c>
      <c r="X542" s="17" t="str">
        <f t="shared" si="35"/>
        <v>Active</v>
      </c>
      <c r="Y542" s="17" t="s">
        <v>15615</v>
      </c>
      <c r="Z542" s="17"/>
    </row>
    <row r="543" spans="1:26" x14ac:dyDescent="0.25">
      <c r="A543">
        <v>542</v>
      </c>
      <c r="B543" s="17" t="s">
        <v>14886</v>
      </c>
      <c r="C543" s="17">
        <v>440</v>
      </c>
      <c r="D543" s="17" t="str">
        <f>INDEX(Hosts!$A:$O,MATCH(Places!$C543,Hosts!$A:$A,0),MATCH(Places!D$1,Hosts!$1:$1,0))</f>
        <v>A few days or more</v>
      </c>
      <c r="E543" s="87">
        <f>INDEX(Hosts!$A:$O,MATCH(Places!$C543,Hosts!$A:$A,0),MATCH(Places!E$1,Hosts!$1:$1,0))</f>
        <v>0</v>
      </c>
      <c r="F543" s="87">
        <f>INDEX(Hosts!$A:$O,MATCH(Places!$C543,Hosts!$A:$A,0),MATCH(Places!F$1,Hosts!$1:$1,0))</f>
        <v>0.97</v>
      </c>
      <c r="G543" s="17" t="str">
        <f>INDEX(Hosts!$A:$O,MATCH(Places!$C543,Hosts!$A:$A,0),MATCH(Places!G$1,Hosts!$1:$1,0))</f>
        <v>No</v>
      </c>
      <c r="H543" s="17">
        <v>18</v>
      </c>
      <c r="I543" s="17" t="str">
        <f>INDEX(Neighborhoods!$A:$C,MATCH(Places!$H543,Neighborhoods!$A:$A,0),MATCH(Places!I$1,Neighborhoods!$1:$1,0))</f>
        <v>Manhattan</v>
      </c>
      <c r="J543" s="17" t="str">
        <f>INDEX(Neighborhoods!$A:$C,MATCH(Places!$H543,Neighborhoods!$A:$A,0),MATCH(Places!J$1,Neighborhoods!$1:$1,0))</f>
        <v>Midtown</v>
      </c>
      <c r="K543" s="17" t="s">
        <v>11822</v>
      </c>
      <c r="L543" s="17" t="str">
        <f t="shared" si="32"/>
        <v>No</v>
      </c>
      <c r="M543" s="17">
        <v>4</v>
      </c>
      <c r="N543" s="17" t="str" cm="1">
        <f t="array" ref="N543">_xlfn.IFS(M543&lt;=2,"Small",M543&lt;=5,"Medium",M543&gt;5,"Large")</f>
        <v>Medium</v>
      </c>
      <c r="O543" s="65">
        <v>245</v>
      </c>
      <c r="P543" s="87">
        <f t="shared" si="33"/>
        <v>0.04</v>
      </c>
      <c r="Q543" s="68">
        <v>4.55</v>
      </c>
      <c r="R543" s="68" t="str" cm="1">
        <f t="array" ref="R543">_xlfn.SWITCH(ROUND(Q543,0),5,"Excellent",4,"Good",3,"Ok","Bad")</f>
        <v>Excellent</v>
      </c>
      <c r="S543" s="17">
        <v>97</v>
      </c>
      <c r="T543" s="17" t="str">
        <f t="shared" si="34"/>
        <v>No</v>
      </c>
      <c r="U543" s="82">
        <v>41530</v>
      </c>
      <c r="V543" s="82">
        <v>43897</v>
      </c>
      <c r="W543" s="17">
        <v>106</v>
      </c>
      <c r="X543" s="17" t="str">
        <f t="shared" si="35"/>
        <v>Active</v>
      </c>
      <c r="Y543" s="17" t="s">
        <v>15616</v>
      </c>
      <c r="Z543" s="17"/>
    </row>
    <row r="544" spans="1:26" x14ac:dyDescent="0.25">
      <c r="A544">
        <v>543</v>
      </c>
      <c r="B544" s="17" t="s">
        <v>13326</v>
      </c>
      <c r="C544" s="17">
        <v>864</v>
      </c>
      <c r="D544" s="17" t="str">
        <f>INDEX(Hosts!$A:$O,MATCH(Places!$C544,Hosts!$A:$A,0),MATCH(Places!D$1,Hosts!$1:$1,0))</f>
        <v>Within a day</v>
      </c>
      <c r="E544" s="87">
        <f>INDEX(Hosts!$A:$O,MATCH(Places!$C544,Hosts!$A:$A,0),MATCH(Places!E$1,Hosts!$1:$1,0))</f>
        <v>0.5</v>
      </c>
      <c r="F544" s="87">
        <f>INDEX(Hosts!$A:$O,MATCH(Places!$C544,Hosts!$A:$A,0),MATCH(Places!F$1,Hosts!$1:$1,0))</f>
        <v>0.33</v>
      </c>
      <c r="G544" s="17" t="str">
        <f>INDEX(Hosts!$A:$O,MATCH(Places!$C544,Hosts!$A:$A,0),MATCH(Places!G$1,Hosts!$1:$1,0))</f>
        <v>No</v>
      </c>
      <c r="H544" s="17">
        <v>16</v>
      </c>
      <c r="I544" s="17" t="str">
        <f>INDEX(Neighborhoods!$A:$C,MATCH(Places!$H544,Neighborhoods!$A:$A,0),MATCH(Places!I$1,Neighborhoods!$1:$1,0))</f>
        <v>Manhattan</v>
      </c>
      <c r="J544" s="17" t="str">
        <f>INDEX(Neighborhoods!$A:$C,MATCH(Places!$H544,Neighborhoods!$A:$A,0),MATCH(Places!J$1,Neighborhoods!$1:$1,0))</f>
        <v>Harlem</v>
      </c>
      <c r="K544" s="17" t="s">
        <v>11822</v>
      </c>
      <c r="L544" s="17" t="str">
        <f t="shared" si="32"/>
        <v>No</v>
      </c>
      <c r="M544" s="17">
        <v>4</v>
      </c>
      <c r="N544" s="17" t="str" cm="1">
        <f t="array" ref="N544">_xlfn.IFS(M544&lt;=2,"Small",M544&lt;=5,"Medium",M544&gt;5,"Large")</f>
        <v>Medium</v>
      </c>
      <c r="O544" s="65">
        <v>107</v>
      </c>
      <c r="P544" s="87">
        <f t="shared" si="33"/>
        <v>0.03</v>
      </c>
      <c r="Q544" s="68">
        <v>5</v>
      </c>
      <c r="R544" s="68" t="str" cm="1">
        <f t="array" ref="R544">_xlfn.SWITCH(ROUND(Q544,0),5,"Excellent",4,"Good",3,"Ok","Bad")</f>
        <v>Excellent</v>
      </c>
      <c r="S544" s="17">
        <v>6</v>
      </c>
      <c r="T544" s="17" t="str">
        <f t="shared" si="34"/>
        <v>No</v>
      </c>
      <c r="U544" s="82">
        <v>41540</v>
      </c>
      <c r="V544" s="82">
        <v>41900</v>
      </c>
      <c r="W544" s="17">
        <v>15</v>
      </c>
      <c r="X544" s="17" t="str">
        <f t="shared" si="35"/>
        <v>Active</v>
      </c>
      <c r="Y544" s="17" t="s">
        <v>15615</v>
      </c>
      <c r="Z544" s="17"/>
    </row>
    <row r="545" spans="1:26" x14ac:dyDescent="0.25">
      <c r="A545">
        <v>544</v>
      </c>
      <c r="B545" s="17" t="s">
        <v>13858</v>
      </c>
      <c r="C545" s="17">
        <v>271</v>
      </c>
      <c r="D545" s="17" t="str">
        <f>INDEX(Hosts!$A:$O,MATCH(Places!$C545,Hosts!$A:$A,0),MATCH(Places!D$1,Hosts!$1:$1,0))</f>
        <v>Within a day</v>
      </c>
      <c r="E545" s="87">
        <f>INDEX(Hosts!$A:$O,MATCH(Places!$C545,Hosts!$A:$A,0),MATCH(Places!E$1,Hosts!$1:$1,0))</f>
        <v>1</v>
      </c>
      <c r="F545" s="87">
        <f>INDEX(Hosts!$A:$O,MATCH(Places!$C545,Hosts!$A:$A,0),MATCH(Places!F$1,Hosts!$1:$1,0))</f>
        <v>0.84</v>
      </c>
      <c r="G545" s="17" t="str">
        <f>INDEX(Hosts!$A:$O,MATCH(Places!$C545,Hosts!$A:$A,0),MATCH(Places!G$1,Hosts!$1:$1,0))</f>
        <v>Yes</v>
      </c>
      <c r="H545" s="17">
        <v>10</v>
      </c>
      <c r="I545" s="17" t="str">
        <f>INDEX(Neighborhoods!$A:$C,MATCH(Places!$H545,Neighborhoods!$A:$A,0),MATCH(Places!I$1,Neighborhoods!$1:$1,0))</f>
        <v>Brooklyn</v>
      </c>
      <c r="J545" s="17" t="str">
        <f>INDEX(Neighborhoods!$A:$C,MATCH(Places!$H545,Neighborhoods!$A:$A,0),MATCH(Places!J$1,Neighborhoods!$1:$1,0))</f>
        <v>East Flatbush</v>
      </c>
      <c r="K545" s="17" t="s">
        <v>11822</v>
      </c>
      <c r="L545" s="17" t="str">
        <f t="shared" si="32"/>
        <v>No</v>
      </c>
      <c r="M545" s="17">
        <v>4</v>
      </c>
      <c r="N545" s="17" t="str" cm="1">
        <f t="array" ref="N545">_xlfn.IFS(M545&lt;=2,"Small",M545&lt;=5,"Medium",M545&gt;5,"Large")</f>
        <v>Medium</v>
      </c>
      <c r="O545" s="65">
        <v>83</v>
      </c>
      <c r="P545" s="87">
        <f t="shared" si="33"/>
        <v>0.03</v>
      </c>
      <c r="Q545" s="68">
        <v>4.9000000000000004</v>
      </c>
      <c r="R545" s="68" t="str" cm="1">
        <f t="array" ref="R545">_xlfn.SWITCH(ROUND(Q545,0),5,"Excellent",4,"Good",3,"Ok","Bad")</f>
        <v>Excellent</v>
      </c>
      <c r="S545" s="17">
        <v>279</v>
      </c>
      <c r="T545" s="17" t="str">
        <f t="shared" si="34"/>
        <v>Yes</v>
      </c>
      <c r="U545" s="82">
        <v>41502</v>
      </c>
      <c r="V545" s="82">
        <v>43967</v>
      </c>
      <c r="W545" s="17">
        <v>95</v>
      </c>
      <c r="X545" s="17" t="str">
        <f t="shared" si="35"/>
        <v>Active</v>
      </c>
      <c r="Y545" s="17" t="s">
        <v>15615</v>
      </c>
      <c r="Z545" s="17"/>
    </row>
    <row r="546" spans="1:26" x14ac:dyDescent="0.25">
      <c r="A546">
        <v>545</v>
      </c>
      <c r="B546" s="17" t="s">
        <v>15352</v>
      </c>
      <c r="C546" s="17">
        <v>1237</v>
      </c>
      <c r="D546" s="17" t="str">
        <f>INDEX(Hosts!$A:$O,MATCH(Places!$C546,Hosts!$A:$A,0),MATCH(Places!D$1,Hosts!$1:$1,0))</f>
        <v>Within a day</v>
      </c>
      <c r="E546" s="87">
        <f>INDEX(Hosts!$A:$O,MATCH(Places!$C546,Hosts!$A:$A,0),MATCH(Places!E$1,Hosts!$1:$1,0))</f>
        <v>0.75</v>
      </c>
      <c r="F546" s="87">
        <f>INDEX(Hosts!$A:$O,MATCH(Places!$C546,Hosts!$A:$A,0),MATCH(Places!F$1,Hosts!$1:$1,0))</f>
        <v>0.86</v>
      </c>
      <c r="G546" s="17" t="str">
        <f>INDEX(Hosts!$A:$O,MATCH(Places!$C546,Hosts!$A:$A,0),MATCH(Places!G$1,Hosts!$1:$1,0))</f>
        <v>Yes</v>
      </c>
      <c r="H546" s="17">
        <v>7</v>
      </c>
      <c r="I546" s="17" t="str">
        <f>INDEX(Neighborhoods!$A:$C,MATCH(Places!$H546,Neighborhoods!$A:$A,0),MATCH(Places!I$1,Neighborhoods!$1:$1,0))</f>
        <v>Brooklyn</v>
      </c>
      <c r="J546" s="17" t="str">
        <f>INDEX(Neighborhoods!$A:$C,MATCH(Places!$H546,Neighborhoods!$A:$A,0),MATCH(Places!J$1,Neighborhoods!$1:$1,0))</f>
        <v>Bedford-Stuyvesant</v>
      </c>
      <c r="K546" s="17" t="s">
        <v>1</v>
      </c>
      <c r="L546" s="17" t="str">
        <f t="shared" si="32"/>
        <v>Yes</v>
      </c>
      <c r="M546" s="17">
        <v>1</v>
      </c>
      <c r="N546" s="17" t="str" cm="1">
        <f t="array" ref="N546">_xlfn.IFS(M546&lt;=2,"Small",M546&lt;=5,"Medium",M546&gt;5,"Large")</f>
        <v>Small</v>
      </c>
      <c r="O546" s="65">
        <v>35</v>
      </c>
      <c r="P546" s="87">
        <f t="shared" si="33"/>
        <v>0.03</v>
      </c>
      <c r="Q546" s="68">
        <v>5</v>
      </c>
      <c r="R546" s="68" t="str" cm="1">
        <f t="array" ref="R546">_xlfn.SWITCH(ROUND(Q546,0),5,"Excellent",4,"Good",3,"Ok","Bad")</f>
        <v>Excellent</v>
      </c>
      <c r="S546" s="17">
        <v>16</v>
      </c>
      <c r="T546" s="17" t="str">
        <f t="shared" si="34"/>
        <v>No</v>
      </c>
      <c r="U546" s="82">
        <v>43596</v>
      </c>
      <c r="V546" s="82">
        <v>43818</v>
      </c>
      <c r="W546" s="17">
        <v>0</v>
      </c>
      <c r="X546" s="17" t="str">
        <f t="shared" si="35"/>
        <v>Inactive</v>
      </c>
      <c r="Y546" s="17" t="s">
        <v>15615</v>
      </c>
      <c r="Z546" s="17"/>
    </row>
    <row r="547" spans="1:26" x14ac:dyDescent="0.25">
      <c r="A547">
        <v>546</v>
      </c>
      <c r="B547" s="17" t="s">
        <v>422</v>
      </c>
      <c r="C547" s="17">
        <v>559</v>
      </c>
      <c r="D547" s="17" t="str">
        <f>INDEX(Hosts!$A:$O,MATCH(Places!$C547,Hosts!$A:$A,0),MATCH(Places!D$1,Hosts!$1:$1,0))</f>
        <v>Within an hour</v>
      </c>
      <c r="E547" s="87">
        <f>INDEX(Hosts!$A:$O,MATCH(Places!$C547,Hosts!$A:$A,0),MATCH(Places!E$1,Hosts!$1:$1,0))</f>
        <v>1</v>
      </c>
      <c r="F547" s="87">
        <f>INDEX(Hosts!$A:$O,MATCH(Places!$C547,Hosts!$A:$A,0),MATCH(Places!F$1,Hosts!$1:$1,0))</f>
        <v>1</v>
      </c>
      <c r="G547" s="17" t="str">
        <f>INDEX(Hosts!$A:$O,MATCH(Places!$C547,Hosts!$A:$A,0),MATCH(Places!G$1,Hosts!$1:$1,0))</f>
        <v>Yes</v>
      </c>
      <c r="H547" s="17">
        <v>9</v>
      </c>
      <c r="I547" s="17" t="str">
        <f>INDEX(Neighborhoods!$A:$C,MATCH(Places!$H547,Neighborhoods!$A:$A,0),MATCH(Places!I$1,Neighborhoods!$1:$1,0))</f>
        <v>Brooklyn</v>
      </c>
      <c r="J547" s="17" t="str">
        <f>INDEX(Neighborhoods!$A:$C,MATCH(Places!$H547,Neighborhoods!$A:$A,0),MATCH(Places!J$1,Neighborhoods!$1:$1,0))</f>
        <v>Crown Heights</v>
      </c>
      <c r="K547" s="17" t="s">
        <v>11822</v>
      </c>
      <c r="L547" s="17" t="str">
        <f t="shared" si="32"/>
        <v>No</v>
      </c>
      <c r="M547" s="17">
        <v>4</v>
      </c>
      <c r="N547" s="17" t="str" cm="1">
        <f t="array" ref="N547">_xlfn.IFS(M547&lt;=2,"Small",M547&lt;=5,"Medium",M547&gt;5,"Large")</f>
        <v>Medium</v>
      </c>
      <c r="O547" s="65">
        <v>300</v>
      </c>
      <c r="P547" s="87">
        <f t="shared" si="33"/>
        <v>0.04</v>
      </c>
      <c r="Q547" s="68">
        <v>4.83</v>
      </c>
      <c r="R547" s="68" t="str" cm="1">
        <f t="array" ref="R547">_xlfn.SWITCH(ROUND(Q547,0),5,"Excellent",4,"Good",3,"Ok","Bad")</f>
        <v>Excellent</v>
      </c>
      <c r="S547" s="17">
        <v>29</v>
      </c>
      <c r="T547" s="17" t="str">
        <f t="shared" si="34"/>
        <v>No</v>
      </c>
      <c r="U547" s="82">
        <v>41503</v>
      </c>
      <c r="V547" s="82">
        <v>43882</v>
      </c>
      <c r="W547" s="17">
        <v>0</v>
      </c>
      <c r="X547" s="17" t="str">
        <f t="shared" si="35"/>
        <v>Inactive</v>
      </c>
      <c r="Y547" s="17" t="s">
        <v>15615</v>
      </c>
      <c r="Z547" s="17"/>
    </row>
    <row r="548" spans="1:26" x14ac:dyDescent="0.25">
      <c r="A548">
        <v>547</v>
      </c>
      <c r="B548" s="17" t="s">
        <v>423</v>
      </c>
      <c r="C548" s="17">
        <v>1083</v>
      </c>
      <c r="D548" s="17" t="str">
        <f>INDEX(Hosts!$A:$O,MATCH(Places!$C548,Hosts!$A:$A,0),MATCH(Places!D$1,Hosts!$1:$1,0))</f>
        <v>Within an hour</v>
      </c>
      <c r="E548" s="87">
        <f>INDEX(Hosts!$A:$O,MATCH(Places!$C548,Hosts!$A:$A,0),MATCH(Places!E$1,Hosts!$1:$1,0))</f>
        <v>1</v>
      </c>
      <c r="F548" s="87">
        <f>INDEX(Hosts!$A:$O,MATCH(Places!$C548,Hosts!$A:$A,0),MATCH(Places!F$1,Hosts!$1:$1,0))</f>
        <v>0.8</v>
      </c>
      <c r="G548" s="17" t="str">
        <f>INDEX(Hosts!$A:$O,MATCH(Places!$C548,Hosts!$A:$A,0),MATCH(Places!G$1,Hosts!$1:$1,0))</f>
        <v>Yes</v>
      </c>
      <c r="H548" s="17">
        <v>7</v>
      </c>
      <c r="I548" s="17" t="str">
        <f>INDEX(Neighborhoods!$A:$C,MATCH(Places!$H548,Neighborhoods!$A:$A,0),MATCH(Places!I$1,Neighborhoods!$1:$1,0))</f>
        <v>Brooklyn</v>
      </c>
      <c r="J548" s="17" t="str">
        <f>INDEX(Neighborhoods!$A:$C,MATCH(Places!$H548,Neighborhoods!$A:$A,0),MATCH(Places!J$1,Neighborhoods!$1:$1,0))</f>
        <v>Bedford-Stuyvesant</v>
      </c>
      <c r="K548" s="17" t="s">
        <v>11822</v>
      </c>
      <c r="L548" s="17" t="str">
        <f t="shared" si="32"/>
        <v>No</v>
      </c>
      <c r="M548" s="17">
        <v>4</v>
      </c>
      <c r="N548" s="17" t="str" cm="1">
        <f t="array" ref="N548">_xlfn.IFS(M548&lt;=2,"Small",M548&lt;=5,"Medium",M548&gt;5,"Large")</f>
        <v>Medium</v>
      </c>
      <c r="O548" s="65">
        <v>120</v>
      </c>
      <c r="P548" s="87">
        <f t="shared" si="33"/>
        <v>0.03</v>
      </c>
      <c r="Q548" s="68">
        <v>4.91</v>
      </c>
      <c r="R548" s="68" t="str" cm="1">
        <f t="array" ref="R548">_xlfn.SWITCH(ROUND(Q548,0),5,"Excellent",4,"Good",3,"Ok","Bad")</f>
        <v>Excellent</v>
      </c>
      <c r="S548" s="17">
        <v>260</v>
      </c>
      <c r="T548" s="17" t="str">
        <f t="shared" si="34"/>
        <v>Yes</v>
      </c>
      <c r="U548" s="82">
        <v>41549</v>
      </c>
      <c r="V548" s="82">
        <v>43898</v>
      </c>
      <c r="W548" s="17">
        <v>363</v>
      </c>
      <c r="X548" s="17" t="str">
        <f t="shared" si="35"/>
        <v>Active</v>
      </c>
      <c r="Y548" s="17" t="s">
        <v>15615</v>
      </c>
      <c r="Z548" s="17"/>
    </row>
    <row r="549" spans="1:26" x14ac:dyDescent="0.25">
      <c r="A549">
        <v>548</v>
      </c>
      <c r="B549" s="17" t="s">
        <v>424</v>
      </c>
      <c r="C549" s="17">
        <v>1245</v>
      </c>
      <c r="D549" s="17" t="str">
        <f>INDEX(Hosts!$A:$O,MATCH(Places!$C549,Hosts!$A:$A,0),MATCH(Places!D$1,Hosts!$1:$1,0))</f>
        <v>Within an hour</v>
      </c>
      <c r="E549" s="87">
        <f>INDEX(Hosts!$A:$O,MATCH(Places!$C549,Hosts!$A:$A,0),MATCH(Places!E$1,Hosts!$1:$1,0))</f>
        <v>0.96</v>
      </c>
      <c r="F549" s="87">
        <f>INDEX(Hosts!$A:$O,MATCH(Places!$C549,Hosts!$A:$A,0),MATCH(Places!F$1,Hosts!$1:$1,0))</f>
        <v>1</v>
      </c>
      <c r="G549" s="17" t="str">
        <f>INDEX(Hosts!$A:$O,MATCH(Places!$C549,Hosts!$A:$A,0),MATCH(Places!G$1,Hosts!$1:$1,0))</f>
        <v>No</v>
      </c>
      <c r="H549" s="17">
        <v>15</v>
      </c>
      <c r="I549" s="17" t="str">
        <f>INDEX(Neighborhoods!$A:$C,MATCH(Places!$H549,Neighborhoods!$A:$A,0),MATCH(Places!I$1,Neighborhoods!$1:$1,0))</f>
        <v>Manhattan</v>
      </c>
      <c r="J549" s="17" t="str">
        <f>INDEX(Neighborhoods!$A:$C,MATCH(Places!$H549,Neighborhoods!$A:$A,0),MATCH(Places!J$1,Neighborhoods!$1:$1,0))</f>
        <v>East Village</v>
      </c>
      <c r="K549" s="17" t="s">
        <v>11822</v>
      </c>
      <c r="L549" s="17" t="str">
        <f t="shared" si="32"/>
        <v>No</v>
      </c>
      <c r="M549" s="17">
        <v>5</v>
      </c>
      <c r="N549" s="17" t="str" cm="1">
        <f t="array" ref="N549">_xlfn.IFS(M549&lt;=2,"Small",M549&lt;=5,"Medium",M549&gt;5,"Large")</f>
        <v>Medium</v>
      </c>
      <c r="O549" s="65">
        <v>79</v>
      </c>
      <c r="P549" s="87">
        <f t="shared" si="33"/>
        <v>0.03</v>
      </c>
      <c r="Q549" s="68">
        <v>4.49</v>
      </c>
      <c r="R549" s="68" t="str" cm="1">
        <f t="array" ref="R549">_xlfn.SWITCH(ROUND(Q549,0),5,"Excellent",4,"Good",3,"Ok","Bad")</f>
        <v>Good</v>
      </c>
      <c r="S549" s="17">
        <v>379</v>
      </c>
      <c r="T549" s="17" t="str">
        <f t="shared" si="34"/>
        <v>No</v>
      </c>
      <c r="U549" s="82">
        <v>41966</v>
      </c>
      <c r="V549" s="82">
        <v>44038</v>
      </c>
      <c r="W549" s="17">
        <v>341</v>
      </c>
      <c r="X549" s="17" t="str">
        <f t="shared" si="35"/>
        <v>Active</v>
      </c>
      <c r="Y549" s="17" t="s">
        <v>15616</v>
      </c>
      <c r="Z549" s="17"/>
    </row>
    <row r="550" spans="1:26" x14ac:dyDescent="0.25">
      <c r="A550">
        <v>549</v>
      </c>
      <c r="B550" s="17" t="s">
        <v>425</v>
      </c>
      <c r="C550" s="17">
        <v>1247</v>
      </c>
      <c r="D550" s="17" t="str">
        <f>INDEX(Hosts!$A:$O,MATCH(Places!$C550,Hosts!$A:$A,0),MATCH(Places!D$1,Hosts!$1:$1,0))</f>
        <v>Within a few hours</v>
      </c>
      <c r="E550" s="87">
        <f>INDEX(Hosts!$A:$O,MATCH(Places!$C550,Hosts!$A:$A,0),MATCH(Places!E$1,Hosts!$1:$1,0))</f>
        <v>1</v>
      </c>
      <c r="F550" s="87">
        <f>INDEX(Hosts!$A:$O,MATCH(Places!$C550,Hosts!$A:$A,0),MATCH(Places!F$1,Hosts!$1:$1,0))</f>
        <v>0.33</v>
      </c>
      <c r="G550" s="17" t="str">
        <f>INDEX(Hosts!$A:$O,MATCH(Places!$C550,Hosts!$A:$A,0),MATCH(Places!G$1,Hosts!$1:$1,0))</f>
        <v>No</v>
      </c>
      <c r="H550" s="17">
        <v>26</v>
      </c>
      <c r="I550" s="17" t="str">
        <f>INDEX(Neighborhoods!$A:$C,MATCH(Places!$H550,Neighborhoods!$A:$A,0),MATCH(Places!I$1,Neighborhoods!$1:$1,0))</f>
        <v>Queens</v>
      </c>
      <c r="J550" s="17" t="str">
        <f>INDEX(Neighborhoods!$A:$C,MATCH(Places!$H550,Neighborhoods!$A:$A,0),MATCH(Places!J$1,Neighborhoods!$1:$1,0))</f>
        <v>Sunnyside</v>
      </c>
      <c r="K550" s="17" t="s">
        <v>11822</v>
      </c>
      <c r="L550" s="17" t="str">
        <f t="shared" si="32"/>
        <v>No</v>
      </c>
      <c r="M550" s="17">
        <v>2</v>
      </c>
      <c r="N550" s="17" t="str" cm="1">
        <f t="array" ref="N550">_xlfn.IFS(M550&lt;=2,"Small",M550&lt;=5,"Medium",M550&gt;5,"Large")</f>
        <v>Small</v>
      </c>
      <c r="O550" s="65">
        <v>100</v>
      </c>
      <c r="P550" s="87">
        <f t="shared" si="33"/>
        <v>0.03</v>
      </c>
      <c r="Q550" s="68">
        <v>5</v>
      </c>
      <c r="R550" s="68" t="str" cm="1">
        <f t="array" ref="R550">_xlfn.SWITCH(ROUND(Q550,0),5,"Excellent",4,"Good",3,"Ok","Bad")</f>
        <v>Excellent</v>
      </c>
      <c r="S550" s="17">
        <v>4</v>
      </c>
      <c r="T550" s="17" t="str">
        <f t="shared" si="34"/>
        <v>No</v>
      </c>
      <c r="U550" s="82">
        <v>42607</v>
      </c>
      <c r="V550" s="82">
        <v>43867</v>
      </c>
      <c r="W550" s="17">
        <v>320</v>
      </c>
      <c r="X550" s="17" t="str">
        <f t="shared" si="35"/>
        <v>Active</v>
      </c>
      <c r="Y550" s="17" t="s">
        <v>15615</v>
      </c>
      <c r="Z550" s="17"/>
    </row>
    <row r="551" spans="1:26" x14ac:dyDescent="0.25">
      <c r="A551">
        <v>550</v>
      </c>
      <c r="B551" s="17" t="s">
        <v>427</v>
      </c>
      <c r="C551" s="17">
        <v>793</v>
      </c>
      <c r="D551" s="17" t="str">
        <f>INDEX(Hosts!$A:$O,MATCH(Places!$C551,Hosts!$A:$A,0),MATCH(Places!D$1,Hosts!$1:$1,0))</f>
        <v>A few days or more</v>
      </c>
      <c r="E551" s="87">
        <f>INDEX(Hosts!$A:$O,MATCH(Places!$C551,Hosts!$A:$A,0),MATCH(Places!E$1,Hosts!$1:$1,0))</f>
        <v>0.33</v>
      </c>
      <c r="F551" s="87">
        <f>INDEX(Hosts!$A:$O,MATCH(Places!$C551,Hosts!$A:$A,0),MATCH(Places!F$1,Hosts!$1:$1,0))</f>
        <v>0</v>
      </c>
      <c r="G551" s="17" t="str">
        <f>INDEX(Hosts!$A:$O,MATCH(Places!$C551,Hosts!$A:$A,0),MATCH(Places!G$1,Hosts!$1:$1,0))</f>
        <v>No</v>
      </c>
      <c r="H551" s="17">
        <v>24</v>
      </c>
      <c r="I551" s="17" t="str">
        <f>INDEX(Neighborhoods!$A:$C,MATCH(Places!$H551,Neighborhoods!$A:$A,0),MATCH(Places!I$1,Neighborhoods!$1:$1,0))</f>
        <v>Queens</v>
      </c>
      <c r="J551" s="17" t="str">
        <f>INDEX(Neighborhoods!$A:$C,MATCH(Places!$H551,Neighborhoods!$A:$A,0),MATCH(Places!J$1,Neighborhoods!$1:$1,0))</f>
        <v>Long Island City</v>
      </c>
      <c r="K551" s="17" t="s">
        <v>11822</v>
      </c>
      <c r="L551" s="17" t="str">
        <f t="shared" si="32"/>
        <v>No</v>
      </c>
      <c r="M551" s="17">
        <v>2</v>
      </c>
      <c r="N551" s="17" t="str" cm="1">
        <f t="array" ref="N551">_xlfn.IFS(M551&lt;=2,"Small",M551&lt;=5,"Medium",M551&gt;5,"Large")</f>
        <v>Small</v>
      </c>
      <c r="O551" s="65">
        <v>133</v>
      </c>
      <c r="P551" s="87">
        <f t="shared" si="33"/>
        <v>0.03</v>
      </c>
      <c r="Q551" s="68">
        <v>4.75</v>
      </c>
      <c r="R551" s="68" t="str" cm="1">
        <f t="array" ref="R551">_xlfn.SWITCH(ROUND(Q551,0),5,"Excellent",4,"Good",3,"Ok","Bad")</f>
        <v>Excellent</v>
      </c>
      <c r="S551" s="17">
        <v>4</v>
      </c>
      <c r="T551" s="17" t="str">
        <f t="shared" si="34"/>
        <v>No</v>
      </c>
      <c r="U551" s="82">
        <v>41522</v>
      </c>
      <c r="V551" s="82">
        <v>42556</v>
      </c>
      <c r="W551" s="17">
        <v>76</v>
      </c>
      <c r="X551" s="17" t="str">
        <f t="shared" si="35"/>
        <v>Active</v>
      </c>
      <c r="Y551" s="17" t="s">
        <v>15615</v>
      </c>
      <c r="Z551" s="17"/>
    </row>
    <row r="552" spans="1:26" x14ac:dyDescent="0.25">
      <c r="A552">
        <v>551</v>
      </c>
      <c r="B552" s="17" t="s">
        <v>13495</v>
      </c>
      <c r="C552" s="17">
        <v>1255</v>
      </c>
      <c r="D552" s="17" t="str">
        <f>INDEX(Hosts!$A:$O,MATCH(Places!$C552,Hosts!$A:$A,0),MATCH(Places!D$1,Hosts!$1:$1,0))</f>
        <v>Within an hour</v>
      </c>
      <c r="E552" s="87">
        <f>INDEX(Hosts!$A:$O,MATCH(Places!$C552,Hosts!$A:$A,0),MATCH(Places!E$1,Hosts!$1:$1,0))</f>
        <v>1</v>
      </c>
      <c r="F552" s="87">
        <f>INDEX(Hosts!$A:$O,MATCH(Places!$C552,Hosts!$A:$A,0),MATCH(Places!F$1,Hosts!$1:$1,0))</f>
        <v>1</v>
      </c>
      <c r="G552" s="17" t="str">
        <f>INDEX(Hosts!$A:$O,MATCH(Places!$C552,Hosts!$A:$A,0),MATCH(Places!G$1,Hosts!$1:$1,0))</f>
        <v>No</v>
      </c>
      <c r="H552" s="17">
        <v>7</v>
      </c>
      <c r="I552" s="17" t="str">
        <f>INDEX(Neighborhoods!$A:$C,MATCH(Places!$H552,Neighborhoods!$A:$A,0),MATCH(Places!I$1,Neighborhoods!$1:$1,0))</f>
        <v>Brooklyn</v>
      </c>
      <c r="J552" s="17" t="str">
        <f>INDEX(Neighborhoods!$A:$C,MATCH(Places!$H552,Neighborhoods!$A:$A,0),MATCH(Places!J$1,Neighborhoods!$1:$1,0))</f>
        <v>Bedford-Stuyvesant</v>
      </c>
      <c r="K552" s="17" t="s">
        <v>11822</v>
      </c>
      <c r="L552" s="17" t="str">
        <f t="shared" si="32"/>
        <v>No</v>
      </c>
      <c r="M552" s="17">
        <v>2</v>
      </c>
      <c r="N552" s="17" t="str" cm="1">
        <f t="array" ref="N552">_xlfn.IFS(M552&lt;=2,"Small",M552&lt;=5,"Medium",M552&gt;5,"Large")</f>
        <v>Small</v>
      </c>
      <c r="O552" s="65">
        <v>76</v>
      </c>
      <c r="P552" s="87">
        <f t="shared" si="33"/>
        <v>0.03</v>
      </c>
      <c r="Q552" s="68">
        <v>4.57</v>
      </c>
      <c r="R552" s="68" t="str" cm="1">
        <f t="array" ref="R552">_xlfn.SWITCH(ROUND(Q552,0),5,"Excellent",4,"Good",3,"Ok","Bad")</f>
        <v>Excellent</v>
      </c>
      <c r="S552" s="17">
        <v>44</v>
      </c>
      <c r="T552" s="17" t="str">
        <f t="shared" si="34"/>
        <v>No</v>
      </c>
      <c r="U552" s="82">
        <v>41548</v>
      </c>
      <c r="V552" s="82">
        <v>43799</v>
      </c>
      <c r="W552" s="17">
        <v>0</v>
      </c>
      <c r="X552" s="17" t="str">
        <f t="shared" si="35"/>
        <v>Inactive</v>
      </c>
      <c r="Y552" s="17" t="s">
        <v>15615</v>
      </c>
      <c r="Z552" s="17"/>
    </row>
    <row r="553" spans="1:26" x14ac:dyDescent="0.25">
      <c r="A553">
        <v>552</v>
      </c>
      <c r="B553" s="17" t="s">
        <v>428</v>
      </c>
      <c r="C553" s="17">
        <v>1261</v>
      </c>
      <c r="D553" s="17" t="str">
        <f>INDEX(Hosts!$A:$O,MATCH(Places!$C553,Hosts!$A:$A,0),MATCH(Places!D$1,Hosts!$1:$1,0))</f>
        <v>Within a few hours</v>
      </c>
      <c r="E553" s="87">
        <f>INDEX(Hosts!$A:$O,MATCH(Places!$C553,Hosts!$A:$A,0),MATCH(Places!E$1,Hosts!$1:$1,0))</f>
        <v>1</v>
      </c>
      <c r="F553" s="87">
        <f>INDEX(Hosts!$A:$O,MATCH(Places!$C553,Hosts!$A:$A,0),MATCH(Places!F$1,Hosts!$1:$1,0))</f>
        <v>0.77</v>
      </c>
      <c r="G553" s="17" t="str">
        <f>INDEX(Hosts!$A:$O,MATCH(Places!$C553,Hosts!$A:$A,0),MATCH(Places!G$1,Hosts!$1:$1,0))</f>
        <v>Yes</v>
      </c>
      <c r="H553" s="17">
        <v>16</v>
      </c>
      <c r="I553" s="17" t="str">
        <f>INDEX(Neighborhoods!$A:$C,MATCH(Places!$H553,Neighborhoods!$A:$A,0),MATCH(Places!I$1,Neighborhoods!$1:$1,0))</f>
        <v>Manhattan</v>
      </c>
      <c r="J553" s="17" t="str">
        <f>INDEX(Neighborhoods!$A:$C,MATCH(Places!$H553,Neighborhoods!$A:$A,0),MATCH(Places!J$1,Neighborhoods!$1:$1,0))</f>
        <v>Harlem</v>
      </c>
      <c r="K553" s="17" t="s">
        <v>1</v>
      </c>
      <c r="L553" s="17" t="str">
        <f t="shared" si="32"/>
        <v>Yes</v>
      </c>
      <c r="M553" s="17">
        <v>2</v>
      </c>
      <c r="N553" s="17" t="str" cm="1">
        <f t="array" ref="N553">_xlfn.IFS(M553&lt;=2,"Small",M553&lt;=5,"Medium",M553&gt;5,"Large")</f>
        <v>Small</v>
      </c>
      <c r="O553" s="65">
        <v>40</v>
      </c>
      <c r="P553" s="87">
        <f t="shared" si="33"/>
        <v>0.03</v>
      </c>
      <c r="Q553" s="68">
        <v>5</v>
      </c>
      <c r="R553" s="68" t="str" cm="1">
        <f t="array" ref="R553">_xlfn.SWITCH(ROUND(Q553,0),5,"Excellent",4,"Good",3,"Ok","Bad")</f>
        <v>Excellent</v>
      </c>
      <c r="S553" s="17">
        <v>50</v>
      </c>
      <c r="T553" s="17" t="str">
        <f t="shared" si="34"/>
        <v>No</v>
      </c>
      <c r="U553" s="82">
        <v>42259</v>
      </c>
      <c r="V553" s="82">
        <v>44009</v>
      </c>
      <c r="W553" s="17">
        <v>0</v>
      </c>
      <c r="X553" s="17" t="str">
        <f t="shared" si="35"/>
        <v>Inactive</v>
      </c>
      <c r="Y553" s="17" t="s">
        <v>15615</v>
      </c>
      <c r="Z553" s="17"/>
    </row>
    <row r="554" spans="1:26" x14ac:dyDescent="0.25">
      <c r="A554">
        <v>553</v>
      </c>
      <c r="B554" s="17" t="s">
        <v>429</v>
      </c>
      <c r="C554" s="17">
        <v>1262</v>
      </c>
      <c r="D554" s="17" t="str">
        <f>INDEX(Hosts!$A:$O,MATCH(Places!$C554,Hosts!$A:$A,0),MATCH(Places!D$1,Hosts!$1:$1,0))</f>
        <v>Within a day</v>
      </c>
      <c r="E554" s="87">
        <f>INDEX(Hosts!$A:$O,MATCH(Places!$C554,Hosts!$A:$A,0),MATCH(Places!E$1,Hosts!$1:$1,0))</f>
        <v>1</v>
      </c>
      <c r="F554" s="87">
        <f>INDEX(Hosts!$A:$O,MATCH(Places!$C554,Hosts!$A:$A,0),MATCH(Places!F$1,Hosts!$1:$1,0))</f>
        <v>0.98</v>
      </c>
      <c r="G554" s="17" t="str">
        <f>INDEX(Hosts!$A:$O,MATCH(Places!$C554,Hosts!$A:$A,0),MATCH(Places!G$1,Hosts!$1:$1,0))</f>
        <v>Yes</v>
      </c>
      <c r="H554" s="17">
        <v>17</v>
      </c>
      <c r="I554" s="17" t="str">
        <f>INDEX(Neighborhoods!$A:$C,MATCH(Places!$H554,Neighborhoods!$A:$A,0),MATCH(Places!I$1,Neighborhoods!$1:$1,0))</f>
        <v>Manhattan</v>
      </c>
      <c r="J554" s="17" t="str">
        <f>INDEX(Neighborhoods!$A:$C,MATCH(Places!$H554,Neighborhoods!$A:$A,0),MATCH(Places!J$1,Neighborhoods!$1:$1,0))</f>
        <v>Hell's Kitchen</v>
      </c>
      <c r="K554" s="17" t="s">
        <v>1</v>
      </c>
      <c r="L554" s="17" t="str">
        <f t="shared" si="32"/>
        <v>Yes</v>
      </c>
      <c r="M554" s="17">
        <v>3</v>
      </c>
      <c r="N554" s="17" t="str" cm="1">
        <f t="array" ref="N554">_xlfn.IFS(M554&lt;=2,"Small",M554&lt;=5,"Medium",M554&gt;5,"Large")</f>
        <v>Medium</v>
      </c>
      <c r="O554" s="65">
        <v>93</v>
      </c>
      <c r="P554" s="87">
        <f t="shared" si="33"/>
        <v>0.03</v>
      </c>
      <c r="Q554" s="68">
        <v>4.99</v>
      </c>
      <c r="R554" s="68" t="str" cm="1">
        <f t="array" ref="R554">_xlfn.SWITCH(ROUND(Q554,0),5,"Excellent",4,"Good",3,"Ok","Bad")</f>
        <v>Excellent</v>
      </c>
      <c r="S554" s="17">
        <v>242</v>
      </c>
      <c r="T554" s="17" t="str">
        <f t="shared" si="34"/>
        <v>Yes</v>
      </c>
      <c r="U554" s="82">
        <v>42566</v>
      </c>
      <c r="V554" s="82">
        <v>43898</v>
      </c>
      <c r="W554" s="17">
        <v>179</v>
      </c>
      <c r="X554" s="17" t="str">
        <f t="shared" si="35"/>
        <v>Active</v>
      </c>
      <c r="Y554" s="17" t="s">
        <v>15615</v>
      </c>
      <c r="Z554" s="17"/>
    </row>
    <row r="555" spans="1:26" x14ac:dyDescent="0.25">
      <c r="A555">
        <v>554</v>
      </c>
      <c r="B555" s="17" t="s">
        <v>430</v>
      </c>
      <c r="C555" s="17">
        <v>311</v>
      </c>
      <c r="D555" s="17" t="str">
        <f>INDEX(Hosts!$A:$O,MATCH(Places!$C555,Hosts!$A:$A,0),MATCH(Places!D$1,Hosts!$1:$1,0))</f>
        <v>Within an hour</v>
      </c>
      <c r="E555" s="87">
        <f>INDEX(Hosts!$A:$O,MATCH(Places!$C555,Hosts!$A:$A,0),MATCH(Places!E$1,Hosts!$1:$1,0))</f>
        <v>0.75</v>
      </c>
      <c r="F555" s="87">
        <f>INDEX(Hosts!$A:$O,MATCH(Places!$C555,Hosts!$A:$A,0),MATCH(Places!F$1,Hosts!$1:$1,0))</f>
        <v>1</v>
      </c>
      <c r="G555" s="17" t="str">
        <f>INDEX(Hosts!$A:$O,MATCH(Places!$C555,Hosts!$A:$A,0),MATCH(Places!G$1,Hosts!$1:$1,0))</f>
        <v>No</v>
      </c>
      <c r="H555" s="17">
        <v>20</v>
      </c>
      <c r="I555" s="17" t="str">
        <f>INDEX(Neighborhoods!$A:$C,MATCH(Places!$H555,Neighborhoods!$A:$A,0),MATCH(Places!I$1,Neighborhoods!$1:$1,0))</f>
        <v>Manhattan</v>
      </c>
      <c r="J555" s="17" t="str">
        <f>INDEX(Neighborhoods!$A:$C,MATCH(Places!$H555,Neighborhoods!$A:$A,0),MATCH(Places!J$1,Neighborhoods!$1:$1,0))</f>
        <v>Upper West Side</v>
      </c>
      <c r="K555" s="17" t="s">
        <v>11822</v>
      </c>
      <c r="L555" s="17" t="str">
        <f t="shared" si="32"/>
        <v>No</v>
      </c>
      <c r="M555" s="17">
        <v>6</v>
      </c>
      <c r="N555" s="17" t="str" cm="1">
        <f t="array" ref="N555">_xlfn.IFS(M555&lt;=2,"Small",M555&lt;=5,"Medium",M555&gt;5,"Large")</f>
        <v>Large</v>
      </c>
      <c r="O555" s="65">
        <v>192</v>
      </c>
      <c r="P555" s="87">
        <f t="shared" si="33"/>
        <v>0.03</v>
      </c>
      <c r="Q555" s="68">
        <v>4.3600000000000003</v>
      </c>
      <c r="R555" s="68" t="str" cm="1">
        <f t="array" ref="R555">_xlfn.SWITCH(ROUND(Q555,0),5,"Excellent",4,"Good",3,"Ok","Bad")</f>
        <v>Good</v>
      </c>
      <c r="S555" s="17">
        <v>132</v>
      </c>
      <c r="T555" s="17" t="str">
        <f t="shared" si="34"/>
        <v>No</v>
      </c>
      <c r="U555" s="82">
        <v>41497</v>
      </c>
      <c r="V555" s="82">
        <v>43221</v>
      </c>
      <c r="W555" s="17">
        <v>365</v>
      </c>
      <c r="X555" s="17" t="str">
        <f t="shared" si="35"/>
        <v>Active</v>
      </c>
      <c r="Y555" s="17" t="s">
        <v>15616</v>
      </c>
      <c r="Z555" s="17"/>
    </row>
    <row r="556" spans="1:26" x14ac:dyDescent="0.25">
      <c r="A556">
        <v>555</v>
      </c>
      <c r="B556" s="17" t="s">
        <v>13551</v>
      </c>
      <c r="C556" s="17">
        <v>1267</v>
      </c>
      <c r="D556" s="17" t="str">
        <f>INDEX(Hosts!$A:$O,MATCH(Places!$C556,Hosts!$A:$A,0),MATCH(Places!D$1,Hosts!$1:$1,0))</f>
        <v>Within an hour</v>
      </c>
      <c r="E556" s="87">
        <f>INDEX(Hosts!$A:$O,MATCH(Places!$C556,Hosts!$A:$A,0),MATCH(Places!E$1,Hosts!$1:$1,0))</f>
        <v>1</v>
      </c>
      <c r="F556" s="87">
        <f>INDEX(Hosts!$A:$O,MATCH(Places!$C556,Hosts!$A:$A,0),MATCH(Places!F$1,Hosts!$1:$1,0))</f>
        <v>0.56999999999999995</v>
      </c>
      <c r="G556" s="17" t="str">
        <f>INDEX(Hosts!$A:$O,MATCH(Places!$C556,Hosts!$A:$A,0),MATCH(Places!G$1,Hosts!$1:$1,0))</f>
        <v>Yes</v>
      </c>
      <c r="H556" s="17">
        <v>9</v>
      </c>
      <c r="I556" s="17" t="str">
        <f>INDEX(Neighborhoods!$A:$C,MATCH(Places!$H556,Neighborhoods!$A:$A,0),MATCH(Places!I$1,Neighborhoods!$1:$1,0))</f>
        <v>Brooklyn</v>
      </c>
      <c r="J556" s="17" t="str">
        <f>INDEX(Neighborhoods!$A:$C,MATCH(Places!$H556,Neighborhoods!$A:$A,0),MATCH(Places!J$1,Neighborhoods!$1:$1,0))</f>
        <v>Crown Heights</v>
      </c>
      <c r="K556" s="17" t="s">
        <v>11822</v>
      </c>
      <c r="L556" s="17" t="str">
        <f t="shared" si="32"/>
        <v>No</v>
      </c>
      <c r="M556" s="17">
        <v>3</v>
      </c>
      <c r="N556" s="17" t="str" cm="1">
        <f t="array" ref="N556">_xlfn.IFS(M556&lt;=2,"Small",M556&lt;=5,"Medium",M556&gt;5,"Large")</f>
        <v>Medium</v>
      </c>
      <c r="O556" s="65">
        <v>85</v>
      </c>
      <c r="P556" s="87">
        <f t="shared" si="33"/>
        <v>0.03</v>
      </c>
      <c r="Q556" s="68">
        <v>4.8</v>
      </c>
      <c r="R556" s="68" t="str" cm="1">
        <f t="array" ref="R556">_xlfn.SWITCH(ROUND(Q556,0),5,"Excellent",4,"Good",3,"Ok","Bad")</f>
        <v>Excellent</v>
      </c>
      <c r="S556" s="17">
        <v>74</v>
      </c>
      <c r="T556" s="17" t="str">
        <f t="shared" si="34"/>
        <v>No</v>
      </c>
      <c r="U556" s="82">
        <v>41573</v>
      </c>
      <c r="V556" s="82">
        <v>43891</v>
      </c>
      <c r="W556" s="17">
        <v>0</v>
      </c>
      <c r="X556" s="17" t="str">
        <f t="shared" si="35"/>
        <v>Inactive</v>
      </c>
      <c r="Y556" s="17" t="s">
        <v>15615</v>
      </c>
      <c r="Z556" s="17"/>
    </row>
    <row r="557" spans="1:26" x14ac:dyDescent="0.25">
      <c r="A557">
        <v>556</v>
      </c>
      <c r="B557" s="17" t="s">
        <v>14021</v>
      </c>
      <c r="C557" s="17">
        <v>1271</v>
      </c>
      <c r="D557" s="17" t="str">
        <f>INDEX(Hosts!$A:$O,MATCH(Places!$C557,Hosts!$A:$A,0),MATCH(Places!D$1,Hosts!$1:$1,0))</f>
        <v>A few days or more</v>
      </c>
      <c r="E557" s="87">
        <f>INDEX(Hosts!$A:$O,MATCH(Places!$C557,Hosts!$A:$A,0),MATCH(Places!E$1,Hosts!$1:$1,0))</f>
        <v>0</v>
      </c>
      <c r="F557" s="87">
        <f>INDEX(Hosts!$A:$O,MATCH(Places!$C557,Hosts!$A:$A,0),MATCH(Places!F$1,Hosts!$1:$1,0))</f>
        <v>0</v>
      </c>
      <c r="G557" s="17" t="str">
        <f>INDEX(Hosts!$A:$O,MATCH(Places!$C557,Hosts!$A:$A,0),MATCH(Places!G$1,Hosts!$1:$1,0))</f>
        <v>No</v>
      </c>
      <c r="H557" s="17">
        <v>9</v>
      </c>
      <c r="I557" s="17" t="str">
        <f>INDEX(Neighborhoods!$A:$C,MATCH(Places!$H557,Neighborhoods!$A:$A,0),MATCH(Places!I$1,Neighborhoods!$1:$1,0))</f>
        <v>Brooklyn</v>
      </c>
      <c r="J557" s="17" t="str">
        <f>INDEX(Neighborhoods!$A:$C,MATCH(Places!$H557,Neighborhoods!$A:$A,0),MATCH(Places!J$1,Neighborhoods!$1:$1,0))</f>
        <v>Crown Heights</v>
      </c>
      <c r="K557" s="17" t="s">
        <v>1</v>
      </c>
      <c r="L557" s="17" t="str">
        <f t="shared" si="32"/>
        <v>Yes</v>
      </c>
      <c r="M557" s="17">
        <v>1</v>
      </c>
      <c r="N557" s="17" t="str" cm="1">
        <f t="array" ref="N557">_xlfn.IFS(M557&lt;=2,"Small",M557&lt;=5,"Medium",M557&gt;5,"Large")</f>
        <v>Small</v>
      </c>
      <c r="O557" s="65">
        <v>50</v>
      </c>
      <c r="P557" s="87">
        <f t="shared" si="33"/>
        <v>0.03</v>
      </c>
      <c r="Q557" s="68">
        <v>4.6399999999999997</v>
      </c>
      <c r="R557" s="68" t="str" cm="1">
        <f t="array" ref="R557">_xlfn.SWITCH(ROUND(Q557,0),5,"Excellent",4,"Good",3,"Ok","Bad")</f>
        <v>Excellent</v>
      </c>
      <c r="S557" s="17">
        <v>14</v>
      </c>
      <c r="T557" s="17" t="str">
        <f t="shared" si="34"/>
        <v>No</v>
      </c>
      <c r="U557" s="82">
        <v>41499</v>
      </c>
      <c r="V557" s="82">
        <v>43331</v>
      </c>
      <c r="W557" s="17">
        <v>364</v>
      </c>
      <c r="X557" s="17" t="str">
        <f t="shared" si="35"/>
        <v>Active</v>
      </c>
      <c r="Y557" s="17" t="s">
        <v>15615</v>
      </c>
      <c r="Z557" s="17"/>
    </row>
    <row r="558" spans="1:26" x14ac:dyDescent="0.25">
      <c r="A558">
        <v>557</v>
      </c>
      <c r="B558" s="17" t="s">
        <v>431</v>
      </c>
      <c r="C558" s="17">
        <v>1269</v>
      </c>
      <c r="D558" s="17" t="str">
        <f>INDEX(Hosts!$A:$O,MATCH(Places!$C558,Hosts!$A:$A,0),MATCH(Places!D$1,Hosts!$1:$1,0))</f>
        <v>Within an hour</v>
      </c>
      <c r="E558" s="87">
        <f>INDEX(Hosts!$A:$O,MATCH(Places!$C558,Hosts!$A:$A,0),MATCH(Places!E$1,Hosts!$1:$1,0))</f>
        <v>1</v>
      </c>
      <c r="F558" s="87">
        <f>INDEX(Hosts!$A:$O,MATCH(Places!$C558,Hosts!$A:$A,0),MATCH(Places!F$1,Hosts!$1:$1,0))</f>
        <v>0.92</v>
      </c>
      <c r="G558" s="17" t="str">
        <f>INDEX(Hosts!$A:$O,MATCH(Places!$C558,Hosts!$A:$A,0),MATCH(Places!G$1,Hosts!$1:$1,0))</f>
        <v>Yes</v>
      </c>
      <c r="H558" s="17">
        <v>9</v>
      </c>
      <c r="I558" s="17" t="str">
        <f>INDEX(Neighborhoods!$A:$C,MATCH(Places!$H558,Neighborhoods!$A:$A,0),MATCH(Places!I$1,Neighborhoods!$1:$1,0))</f>
        <v>Brooklyn</v>
      </c>
      <c r="J558" s="17" t="str">
        <f>INDEX(Neighborhoods!$A:$C,MATCH(Places!$H558,Neighborhoods!$A:$A,0),MATCH(Places!J$1,Neighborhoods!$1:$1,0))</f>
        <v>Crown Heights</v>
      </c>
      <c r="K558" s="17" t="s">
        <v>1</v>
      </c>
      <c r="L558" s="17" t="str">
        <f t="shared" si="32"/>
        <v>Yes</v>
      </c>
      <c r="M558" s="17">
        <v>4</v>
      </c>
      <c r="N558" s="17" t="str" cm="1">
        <f t="array" ref="N558">_xlfn.IFS(M558&lt;=2,"Small",M558&lt;=5,"Medium",M558&gt;5,"Large")</f>
        <v>Medium</v>
      </c>
      <c r="O558" s="65">
        <v>75</v>
      </c>
      <c r="P558" s="87">
        <f t="shared" si="33"/>
        <v>0.03</v>
      </c>
      <c r="Q558" s="68">
        <v>4.74</v>
      </c>
      <c r="R558" s="68" t="str" cm="1">
        <f t="array" ref="R558">_xlfn.SWITCH(ROUND(Q558,0),5,"Excellent",4,"Good",3,"Ok","Bad")</f>
        <v>Excellent</v>
      </c>
      <c r="S558" s="17">
        <v>96</v>
      </c>
      <c r="T558" s="17" t="str">
        <f t="shared" si="34"/>
        <v>No</v>
      </c>
      <c r="U558" s="82">
        <v>41498</v>
      </c>
      <c r="V558" s="82">
        <v>43926</v>
      </c>
      <c r="W558" s="17">
        <v>234</v>
      </c>
      <c r="X558" s="17" t="str">
        <f t="shared" si="35"/>
        <v>Active</v>
      </c>
      <c r="Y558" s="17" t="s">
        <v>15615</v>
      </c>
      <c r="Z558" s="17"/>
    </row>
    <row r="559" spans="1:26" x14ac:dyDescent="0.25">
      <c r="A559">
        <v>558</v>
      </c>
      <c r="B559" s="17" t="s">
        <v>432</v>
      </c>
      <c r="C559" s="17">
        <v>1273</v>
      </c>
      <c r="D559" s="17" t="str">
        <f>INDEX(Hosts!$A:$O,MATCH(Places!$C559,Hosts!$A:$A,0),MATCH(Places!D$1,Hosts!$1:$1,0))</f>
        <v>Within a few hours</v>
      </c>
      <c r="E559" s="87">
        <f>INDEX(Hosts!$A:$O,MATCH(Places!$C559,Hosts!$A:$A,0),MATCH(Places!E$1,Hosts!$1:$1,0))</f>
        <v>0.96</v>
      </c>
      <c r="F559" s="87">
        <f>INDEX(Hosts!$A:$O,MATCH(Places!$C559,Hosts!$A:$A,0),MATCH(Places!F$1,Hosts!$1:$1,0))</f>
        <v>0.79</v>
      </c>
      <c r="G559" s="17" t="str">
        <f>INDEX(Hosts!$A:$O,MATCH(Places!$C559,Hosts!$A:$A,0),MATCH(Places!G$1,Hosts!$1:$1,0))</f>
        <v>No</v>
      </c>
      <c r="H559" s="17">
        <v>16</v>
      </c>
      <c r="I559" s="17" t="str">
        <f>INDEX(Neighborhoods!$A:$C,MATCH(Places!$H559,Neighborhoods!$A:$A,0),MATCH(Places!I$1,Neighborhoods!$1:$1,0))</f>
        <v>Manhattan</v>
      </c>
      <c r="J559" s="17" t="str">
        <f>INDEX(Neighborhoods!$A:$C,MATCH(Places!$H559,Neighborhoods!$A:$A,0),MATCH(Places!J$1,Neighborhoods!$1:$1,0))</f>
        <v>Harlem</v>
      </c>
      <c r="K559" s="17" t="s">
        <v>11822</v>
      </c>
      <c r="L559" s="17" t="str">
        <f t="shared" si="32"/>
        <v>No</v>
      </c>
      <c r="M559" s="17">
        <v>5</v>
      </c>
      <c r="N559" s="17" t="str" cm="1">
        <f t="array" ref="N559">_xlfn.IFS(M559&lt;=2,"Small",M559&lt;=5,"Medium",M559&gt;5,"Large")</f>
        <v>Medium</v>
      </c>
      <c r="O559" s="65">
        <v>92</v>
      </c>
      <c r="P559" s="87">
        <f t="shared" si="33"/>
        <v>0.03</v>
      </c>
      <c r="Q559" s="68">
        <v>4.96</v>
      </c>
      <c r="R559" s="68" t="str" cm="1">
        <f t="array" ref="R559">_xlfn.SWITCH(ROUND(Q559,0),5,"Excellent",4,"Good",3,"Ok","Bad")</f>
        <v>Excellent</v>
      </c>
      <c r="S559" s="17">
        <v>210</v>
      </c>
      <c r="T559" s="17" t="str">
        <f t="shared" si="34"/>
        <v>Yes</v>
      </c>
      <c r="U559" s="82">
        <v>42651</v>
      </c>
      <c r="V559" s="82">
        <v>44057</v>
      </c>
      <c r="W559" s="17">
        <v>332</v>
      </c>
      <c r="X559" s="17" t="str">
        <f t="shared" si="35"/>
        <v>Active</v>
      </c>
      <c r="Y559" s="17" t="s">
        <v>15615</v>
      </c>
      <c r="Z559" s="17"/>
    </row>
    <row r="560" spans="1:26" x14ac:dyDescent="0.25">
      <c r="A560">
        <v>559</v>
      </c>
      <c r="B560" s="17" t="s">
        <v>433</v>
      </c>
      <c r="C560" s="17">
        <v>1274</v>
      </c>
      <c r="D560" s="17" t="str">
        <f>INDEX(Hosts!$A:$O,MATCH(Places!$C560,Hosts!$A:$A,0),MATCH(Places!D$1,Hosts!$1:$1,0))</f>
        <v>Within an hour</v>
      </c>
      <c r="E560" s="87">
        <f>INDEX(Hosts!$A:$O,MATCH(Places!$C560,Hosts!$A:$A,0),MATCH(Places!E$1,Hosts!$1:$1,0))</f>
        <v>1</v>
      </c>
      <c r="F560" s="87">
        <f>INDEX(Hosts!$A:$O,MATCH(Places!$C560,Hosts!$A:$A,0),MATCH(Places!F$1,Hosts!$1:$1,0))</f>
        <v>0.98</v>
      </c>
      <c r="G560" s="17" t="str">
        <f>INDEX(Hosts!$A:$O,MATCH(Places!$C560,Hosts!$A:$A,0),MATCH(Places!G$1,Hosts!$1:$1,0))</f>
        <v>Yes</v>
      </c>
      <c r="H560" s="17">
        <v>7</v>
      </c>
      <c r="I560" s="17" t="str">
        <f>INDEX(Neighborhoods!$A:$C,MATCH(Places!$H560,Neighborhoods!$A:$A,0),MATCH(Places!I$1,Neighborhoods!$1:$1,0))</f>
        <v>Brooklyn</v>
      </c>
      <c r="J560" s="17" t="str">
        <f>INDEX(Neighborhoods!$A:$C,MATCH(Places!$H560,Neighborhoods!$A:$A,0),MATCH(Places!J$1,Neighborhoods!$1:$1,0))</f>
        <v>Bedford-Stuyvesant</v>
      </c>
      <c r="K560" s="17" t="s">
        <v>11822</v>
      </c>
      <c r="L560" s="17" t="str">
        <f t="shared" si="32"/>
        <v>No</v>
      </c>
      <c r="M560" s="17">
        <v>4</v>
      </c>
      <c r="N560" s="17" t="str" cm="1">
        <f t="array" ref="N560">_xlfn.IFS(M560&lt;=2,"Small",M560&lt;=5,"Medium",M560&gt;5,"Large")</f>
        <v>Medium</v>
      </c>
      <c r="O560" s="65">
        <v>117</v>
      </c>
      <c r="P560" s="87">
        <f t="shared" si="33"/>
        <v>0.03</v>
      </c>
      <c r="Q560" s="68">
        <v>4.9000000000000004</v>
      </c>
      <c r="R560" s="68" t="str" cm="1">
        <f t="array" ref="R560">_xlfn.SWITCH(ROUND(Q560,0),5,"Excellent",4,"Good",3,"Ok","Bad")</f>
        <v>Excellent</v>
      </c>
      <c r="S560" s="17">
        <v>257</v>
      </c>
      <c r="T560" s="17" t="str">
        <f t="shared" si="34"/>
        <v>Yes</v>
      </c>
      <c r="U560" s="82">
        <v>41504</v>
      </c>
      <c r="V560" s="82">
        <v>44052</v>
      </c>
      <c r="W560" s="17">
        <v>314</v>
      </c>
      <c r="X560" s="17" t="str">
        <f t="shared" si="35"/>
        <v>Active</v>
      </c>
      <c r="Y560" s="17" t="s">
        <v>15615</v>
      </c>
      <c r="Z560" s="17"/>
    </row>
    <row r="561" spans="1:26" x14ac:dyDescent="0.25">
      <c r="A561">
        <v>560</v>
      </c>
      <c r="B561" s="17" t="s">
        <v>434</v>
      </c>
      <c r="C561" s="17">
        <v>902</v>
      </c>
      <c r="D561" s="17" t="str">
        <f>INDEX(Hosts!$A:$O,MATCH(Places!$C561,Hosts!$A:$A,0),MATCH(Places!D$1,Hosts!$1:$1,0))</f>
        <v>Within an hour</v>
      </c>
      <c r="E561" s="87">
        <f>INDEX(Hosts!$A:$O,MATCH(Places!$C561,Hosts!$A:$A,0),MATCH(Places!E$1,Hosts!$1:$1,0))</f>
        <v>1</v>
      </c>
      <c r="F561" s="87">
        <f>INDEX(Hosts!$A:$O,MATCH(Places!$C561,Hosts!$A:$A,0),MATCH(Places!F$1,Hosts!$1:$1,0))</f>
        <v>0</v>
      </c>
      <c r="G561" s="17" t="str">
        <f>INDEX(Hosts!$A:$O,MATCH(Places!$C561,Hosts!$A:$A,0),MATCH(Places!G$1,Hosts!$1:$1,0))</f>
        <v>No</v>
      </c>
      <c r="H561" s="17">
        <v>7</v>
      </c>
      <c r="I561" s="17" t="str">
        <f>INDEX(Neighborhoods!$A:$C,MATCH(Places!$H561,Neighborhoods!$A:$A,0),MATCH(Places!I$1,Neighborhoods!$1:$1,0))</f>
        <v>Brooklyn</v>
      </c>
      <c r="J561" s="17" t="str">
        <f>INDEX(Neighborhoods!$A:$C,MATCH(Places!$H561,Neighborhoods!$A:$A,0),MATCH(Places!J$1,Neighborhoods!$1:$1,0))</f>
        <v>Bedford-Stuyvesant</v>
      </c>
      <c r="K561" s="17" t="s">
        <v>11822</v>
      </c>
      <c r="L561" s="17" t="str">
        <f t="shared" si="32"/>
        <v>No</v>
      </c>
      <c r="M561" s="17">
        <v>3</v>
      </c>
      <c r="N561" s="17" t="str" cm="1">
        <f t="array" ref="N561">_xlfn.IFS(M561&lt;=2,"Small",M561&lt;=5,"Medium",M561&gt;5,"Large")</f>
        <v>Medium</v>
      </c>
      <c r="O561" s="65">
        <v>99</v>
      </c>
      <c r="P561" s="87">
        <f t="shared" si="33"/>
        <v>0.03</v>
      </c>
      <c r="Q561" s="68">
        <v>4.8099999999999996</v>
      </c>
      <c r="R561" s="68" t="str" cm="1">
        <f t="array" ref="R561">_xlfn.SWITCH(ROUND(Q561,0),5,"Excellent",4,"Good",3,"Ok","Bad")</f>
        <v>Excellent</v>
      </c>
      <c r="S561" s="17">
        <v>31</v>
      </c>
      <c r="T561" s="17" t="str">
        <f t="shared" si="34"/>
        <v>No</v>
      </c>
      <c r="U561" s="82">
        <v>42198</v>
      </c>
      <c r="V561" s="82">
        <v>43696</v>
      </c>
      <c r="W561" s="17">
        <v>0</v>
      </c>
      <c r="X561" s="17" t="str">
        <f t="shared" si="35"/>
        <v>Inactive</v>
      </c>
      <c r="Y561" s="17" t="s">
        <v>15615</v>
      </c>
      <c r="Z561" s="17"/>
    </row>
    <row r="562" spans="1:26" x14ac:dyDescent="0.25">
      <c r="A562">
        <v>561</v>
      </c>
      <c r="B562" s="17" t="s">
        <v>435</v>
      </c>
      <c r="C562" s="17">
        <v>578</v>
      </c>
      <c r="D562" s="17" t="str">
        <f>INDEX(Hosts!$A:$O,MATCH(Places!$C562,Hosts!$A:$A,0),MATCH(Places!D$1,Hosts!$1:$1,0))</f>
        <v>Within an hour</v>
      </c>
      <c r="E562" s="87">
        <f>INDEX(Hosts!$A:$O,MATCH(Places!$C562,Hosts!$A:$A,0),MATCH(Places!E$1,Hosts!$1:$1,0))</f>
        <v>1</v>
      </c>
      <c r="F562" s="87">
        <f>INDEX(Hosts!$A:$O,MATCH(Places!$C562,Hosts!$A:$A,0),MATCH(Places!F$1,Hosts!$1:$1,0))</f>
        <v>0.43</v>
      </c>
      <c r="G562" s="17" t="str">
        <f>INDEX(Hosts!$A:$O,MATCH(Places!$C562,Hosts!$A:$A,0),MATCH(Places!G$1,Hosts!$1:$1,0))</f>
        <v>No</v>
      </c>
      <c r="H562" s="17">
        <v>8</v>
      </c>
      <c r="I562" s="17" t="str">
        <f>INDEX(Neighborhoods!$A:$C,MATCH(Places!$H562,Neighborhoods!$A:$A,0),MATCH(Places!I$1,Neighborhoods!$1:$1,0))</f>
        <v>Brooklyn</v>
      </c>
      <c r="J562" s="17" t="str">
        <f>INDEX(Neighborhoods!$A:$C,MATCH(Places!$H562,Neighborhoods!$A:$A,0),MATCH(Places!J$1,Neighborhoods!$1:$1,0))</f>
        <v>Bushwick</v>
      </c>
      <c r="K562" s="17" t="s">
        <v>1</v>
      </c>
      <c r="L562" s="17" t="str">
        <f t="shared" si="32"/>
        <v>Yes</v>
      </c>
      <c r="M562" s="17">
        <v>2</v>
      </c>
      <c r="N562" s="17" t="str" cm="1">
        <f t="array" ref="N562">_xlfn.IFS(M562&lt;=2,"Small",M562&lt;=5,"Medium",M562&gt;5,"Large")</f>
        <v>Small</v>
      </c>
      <c r="O562" s="65">
        <v>62</v>
      </c>
      <c r="P562" s="87">
        <f t="shared" si="33"/>
        <v>0.03</v>
      </c>
      <c r="Q562" s="68">
        <v>4.8099999999999996</v>
      </c>
      <c r="R562" s="68" t="str" cm="1">
        <f t="array" ref="R562">_xlfn.SWITCH(ROUND(Q562,0),5,"Excellent",4,"Good",3,"Ok","Bad")</f>
        <v>Excellent</v>
      </c>
      <c r="S562" s="17">
        <v>101</v>
      </c>
      <c r="T562" s="17" t="str">
        <f t="shared" si="34"/>
        <v>Yes</v>
      </c>
      <c r="U562" s="82">
        <v>41503</v>
      </c>
      <c r="V562" s="82">
        <v>43831</v>
      </c>
      <c r="W562" s="17">
        <v>319</v>
      </c>
      <c r="X562" s="17" t="str">
        <f t="shared" si="35"/>
        <v>Active</v>
      </c>
      <c r="Y562" s="17" t="s">
        <v>15615</v>
      </c>
      <c r="Z562" s="17"/>
    </row>
    <row r="563" spans="1:26" x14ac:dyDescent="0.25">
      <c r="A563">
        <v>562</v>
      </c>
      <c r="B563" s="17" t="s">
        <v>436</v>
      </c>
      <c r="C563" s="17">
        <v>1276</v>
      </c>
      <c r="D563" s="17" t="str">
        <f>INDEX(Hosts!$A:$O,MATCH(Places!$C563,Hosts!$A:$A,0),MATCH(Places!D$1,Hosts!$1:$1,0))</f>
        <v>A few days or more</v>
      </c>
      <c r="E563" s="87">
        <f>INDEX(Hosts!$A:$O,MATCH(Places!$C563,Hosts!$A:$A,0),MATCH(Places!E$1,Hosts!$1:$1,0))</f>
        <v>0.49</v>
      </c>
      <c r="F563" s="87">
        <f>INDEX(Hosts!$A:$O,MATCH(Places!$C563,Hosts!$A:$A,0),MATCH(Places!F$1,Hosts!$1:$1,0))</f>
        <v>0.13</v>
      </c>
      <c r="G563" s="17" t="str">
        <f>INDEX(Hosts!$A:$O,MATCH(Places!$C563,Hosts!$A:$A,0),MATCH(Places!G$1,Hosts!$1:$1,0))</f>
        <v>No</v>
      </c>
      <c r="H563" s="17">
        <v>21</v>
      </c>
      <c r="I563" s="17" t="str">
        <f>INDEX(Neighborhoods!$A:$C,MATCH(Places!$H563,Neighborhoods!$A:$A,0),MATCH(Places!I$1,Neighborhoods!$1:$1,0))</f>
        <v>Queens</v>
      </c>
      <c r="J563" s="17" t="str">
        <f>INDEX(Neighborhoods!$A:$C,MATCH(Places!$H563,Neighborhoods!$A:$A,0),MATCH(Places!J$1,Neighborhoods!$1:$1,0))</f>
        <v>Astoria</v>
      </c>
      <c r="K563" s="17" t="s">
        <v>11822</v>
      </c>
      <c r="L563" s="17" t="str">
        <f t="shared" si="32"/>
        <v>No</v>
      </c>
      <c r="M563" s="17">
        <v>2</v>
      </c>
      <c r="N563" s="17" t="str" cm="1">
        <f t="array" ref="N563">_xlfn.IFS(M563&lt;=2,"Small",M563&lt;=5,"Medium",M563&gt;5,"Large")</f>
        <v>Small</v>
      </c>
      <c r="O563" s="65">
        <v>140</v>
      </c>
      <c r="P563" s="87">
        <f t="shared" si="33"/>
        <v>0.03</v>
      </c>
      <c r="Q563" s="68">
        <v>4.92</v>
      </c>
      <c r="R563" s="68" t="str" cm="1">
        <f t="array" ref="R563">_xlfn.SWITCH(ROUND(Q563,0),5,"Excellent",4,"Good",3,"Ok","Bad")</f>
        <v>Excellent</v>
      </c>
      <c r="S563" s="17">
        <v>13</v>
      </c>
      <c r="T563" s="17" t="str">
        <f t="shared" si="34"/>
        <v>No</v>
      </c>
      <c r="U563" s="82">
        <v>41498</v>
      </c>
      <c r="V563" s="82">
        <v>41883</v>
      </c>
      <c r="W563" s="17">
        <v>0</v>
      </c>
      <c r="X563" s="17" t="str">
        <f t="shared" si="35"/>
        <v>Inactive</v>
      </c>
      <c r="Y563" s="17" t="s">
        <v>15615</v>
      </c>
      <c r="Z563" s="17"/>
    </row>
    <row r="564" spans="1:26" x14ac:dyDescent="0.25">
      <c r="A564">
        <v>563</v>
      </c>
      <c r="B564" s="17" t="s">
        <v>437</v>
      </c>
      <c r="C564" s="17">
        <v>1283</v>
      </c>
      <c r="D564" s="17" t="str">
        <f>INDEX(Hosts!$A:$O,MATCH(Places!$C564,Hosts!$A:$A,0),MATCH(Places!D$1,Hosts!$1:$1,0))</f>
        <v>Within an hour</v>
      </c>
      <c r="E564" s="87">
        <f>INDEX(Hosts!$A:$O,MATCH(Places!$C564,Hosts!$A:$A,0),MATCH(Places!E$1,Hosts!$1:$1,0))</f>
        <v>0.96</v>
      </c>
      <c r="F564" s="87">
        <f>INDEX(Hosts!$A:$O,MATCH(Places!$C564,Hosts!$A:$A,0),MATCH(Places!F$1,Hosts!$1:$1,0))</f>
        <v>0.87</v>
      </c>
      <c r="G564" s="17" t="str">
        <f>INDEX(Hosts!$A:$O,MATCH(Places!$C564,Hosts!$A:$A,0),MATCH(Places!G$1,Hosts!$1:$1,0))</f>
        <v>Yes</v>
      </c>
      <c r="H564" s="17">
        <v>12</v>
      </c>
      <c r="I564" s="17" t="str">
        <f>INDEX(Neighborhoods!$A:$C,MATCH(Places!$H564,Neighborhoods!$A:$A,0),MATCH(Places!I$1,Neighborhoods!$1:$1,0))</f>
        <v>Brooklyn</v>
      </c>
      <c r="J564" s="17" t="str">
        <f>INDEX(Neighborhoods!$A:$C,MATCH(Places!$H564,Neighborhoods!$A:$A,0),MATCH(Places!J$1,Neighborhoods!$1:$1,0))</f>
        <v>Williamsburg</v>
      </c>
      <c r="K564" s="17" t="s">
        <v>11822</v>
      </c>
      <c r="L564" s="17" t="str">
        <f t="shared" si="32"/>
        <v>No</v>
      </c>
      <c r="M564" s="17">
        <v>2</v>
      </c>
      <c r="N564" s="17" t="str" cm="1">
        <f t="array" ref="N564">_xlfn.IFS(M564&lt;=2,"Small",M564&lt;=5,"Medium",M564&gt;5,"Large")</f>
        <v>Small</v>
      </c>
      <c r="O564" s="65">
        <v>110</v>
      </c>
      <c r="P564" s="87">
        <f t="shared" si="33"/>
        <v>0.03</v>
      </c>
      <c r="Q564" s="68">
        <v>4.97</v>
      </c>
      <c r="R564" s="68" t="str" cm="1">
        <f t="array" ref="R564">_xlfn.SWITCH(ROUND(Q564,0),5,"Excellent",4,"Good",3,"Ok","Bad")</f>
        <v>Excellent</v>
      </c>
      <c r="S564" s="17">
        <v>249</v>
      </c>
      <c r="T564" s="17" t="str">
        <f t="shared" si="34"/>
        <v>Yes</v>
      </c>
      <c r="U564" s="82">
        <v>41521</v>
      </c>
      <c r="V564" s="82">
        <v>44031</v>
      </c>
      <c r="W564" s="17">
        <v>322</v>
      </c>
      <c r="X564" s="17" t="str">
        <f t="shared" si="35"/>
        <v>Active</v>
      </c>
      <c r="Y564" s="17" t="s">
        <v>15615</v>
      </c>
      <c r="Z564" s="17"/>
    </row>
    <row r="565" spans="1:26" x14ac:dyDescent="0.25">
      <c r="A565">
        <v>564</v>
      </c>
      <c r="B565" s="17" t="s">
        <v>14299</v>
      </c>
      <c r="C565" s="17">
        <v>245</v>
      </c>
      <c r="D565" s="17" t="str">
        <f>INDEX(Hosts!$A:$O,MATCH(Places!$C565,Hosts!$A:$A,0),MATCH(Places!D$1,Hosts!$1:$1,0))</f>
        <v>Within a day</v>
      </c>
      <c r="E565" s="87">
        <f>INDEX(Hosts!$A:$O,MATCH(Places!$C565,Hosts!$A:$A,0),MATCH(Places!E$1,Hosts!$1:$1,0))</f>
        <v>0.92</v>
      </c>
      <c r="F565" s="87">
        <f>INDEX(Hosts!$A:$O,MATCH(Places!$C565,Hosts!$A:$A,0),MATCH(Places!F$1,Hosts!$1:$1,0))</f>
        <v>1</v>
      </c>
      <c r="G565" s="17" t="str">
        <f>INDEX(Hosts!$A:$O,MATCH(Places!$C565,Hosts!$A:$A,0),MATCH(Places!G$1,Hosts!$1:$1,0))</f>
        <v>No</v>
      </c>
      <c r="H565" s="17">
        <v>13</v>
      </c>
      <c r="I565" s="17" t="str">
        <f>INDEX(Neighborhoods!$A:$C,MATCH(Places!$H565,Neighborhoods!$A:$A,0),MATCH(Places!I$1,Neighborhoods!$1:$1,0))</f>
        <v>Manhattan</v>
      </c>
      <c r="J565" s="17" t="str">
        <f>INDEX(Neighborhoods!$A:$C,MATCH(Places!$H565,Neighborhoods!$A:$A,0),MATCH(Places!J$1,Neighborhoods!$1:$1,0))</f>
        <v>Chelsea</v>
      </c>
      <c r="K565" s="17" t="s">
        <v>11822</v>
      </c>
      <c r="L565" s="17" t="str">
        <f t="shared" si="32"/>
        <v>No</v>
      </c>
      <c r="M565" s="17">
        <v>6</v>
      </c>
      <c r="N565" s="17" t="str" cm="1">
        <f t="array" ref="N565">_xlfn.IFS(M565&lt;=2,"Small",M565&lt;=5,"Medium",M565&gt;5,"Large")</f>
        <v>Large</v>
      </c>
      <c r="O565" s="65">
        <v>800</v>
      </c>
      <c r="P565" s="87">
        <f t="shared" si="33"/>
        <v>0.05</v>
      </c>
      <c r="Q565" s="68">
        <v>4.74</v>
      </c>
      <c r="R565" s="68" t="str" cm="1">
        <f t="array" ref="R565">_xlfn.SWITCH(ROUND(Q565,0),5,"Excellent",4,"Good",3,"Ok","Bad")</f>
        <v>Excellent</v>
      </c>
      <c r="S565" s="17">
        <v>47</v>
      </c>
      <c r="T565" s="17" t="str">
        <f t="shared" si="34"/>
        <v>No</v>
      </c>
      <c r="U565" s="82">
        <v>41508</v>
      </c>
      <c r="V565" s="82">
        <v>43466</v>
      </c>
      <c r="W565" s="17">
        <v>358</v>
      </c>
      <c r="X565" s="17" t="str">
        <f t="shared" si="35"/>
        <v>Active</v>
      </c>
      <c r="Y565" s="17" t="s">
        <v>15616</v>
      </c>
      <c r="Z565" s="17"/>
    </row>
    <row r="566" spans="1:26" x14ac:dyDescent="0.25">
      <c r="A566">
        <v>565</v>
      </c>
      <c r="B566" s="17" t="s">
        <v>438</v>
      </c>
      <c r="C566" s="17">
        <v>1239</v>
      </c>
      <c r="D566" s="17" t="str">
        <f>INDEX(Hosts!$A:$O,MATCH(Places!$C566,Hosts!$A:$A,0),MATCH(Places!D$1,Hosts!$1:$1,0))</f>
        <v>Within an hour</v>
      </c>
      <c r="E566" s="87">
        <f>INDEX(Hosts!$A:$O,MATCH(Places!$C566,Hosts!$A:$A,0),MATCH(Places!E$1,Hosts!$1:$1,0))</f>
        <v>0.98</v>
      </c>
      <c r="F566" s="87">
        <f>INDEX(Hosts!$A:$O,MATCH(Places!$C566,Hosts!$A:$A,0),MATCH(Places!F$1,Hosts!$1:$1,0))</f>
        <v>1</v>
      </c>
      <c r="G566" s="17" t="str">
        <f>INDEX(Hosts!$A:$O,MATCH(Places!$C566,Hosts!$A:$A,0),MATCH(Places!G$1,Hosts!$1:$1,0))</f>
        <v>No</v>
      </c>
      <c r="H566" s="17">
        <v>11</v>
      </c>
      <c r="I566" s="17" t="str">
        <f>INDEX(Neighborhoods!$A:$C,MATCH(Places!$H566,Neighborhoods!$A:$A,0),MATCH(Places!I$1,Neighborhoods!$1:$1,0))</f>
        <v>Brooklyn</v>
      </c>
      <c r="J566" s="17" t="str">
        <f>INDEX(Neighborhoods!$A:$C,MATCH(Places!$H566,Neighborhoods!$A:$A,0),MATCH(Places!J$1,Neighborhoods!$1:$1,0))</f>
        <v>Greenpoint</v>
      </c>
      <c r="K566" s="17" t="s">
        <v>11822</v>
      </c>
      <c r="L566" s="17" t="str">
        <f t="shared" si="32"/>
        <v>No</v>
      </c>
      <c r="M566" s="17">
        <v>4</v>
      </c>
      <c r="N566" s="17" t="str" cm="1">
        <f t="array" ref="N566">_xlfn.IFS(M566&lt;=2,"Small",M566&lt;=5,"Medium",M566&gt;5,"Large")</f>
        <v>Medium</v>
      </c>
      <c r="O566" s="65">
        <v>99</v>
      </c>
      <c r="P566" s="87">
        <f t="shared" si="33"/>
        <v>0.03</v>
      </c>
      <c r="Q566" s="68">
        <v>4.8600000000000003</v>
      </c>
      <c r="R566" s="68" t="str" cm="1">
        <f t="array" ref="R566">_xlfn.SWITCH(ROUND(Q566,0),5,"Excellent",4,"Good",3,"Ok","Bad")</f>
        <v>Excellent</v>
      </c>
      <c r="S566" s="17">
        <v>7</v>
      </c>
      <c r="T566" s="17" t="str">
        <f t="shared" si="34"/>
        <v>No</v>
      </c>
      <c r="U566" s="82">
        <v>41700</v>
      </c>
      <c r="V566" s="82">
        <v>43404</v>
      </c>
      <c r="W566" s="17">
        <v>286</v>
      </c>
      <c r="X566" s="17" t="str">
        <f t="shared" si="35"/>
        <v>Active</v>
      </c>
      <c r="Y566" s="17" t="s">
        <v>15616</v>
      </c>
      <c r="Z566" s="17"/>
    </row>
    <row r="567" spans="1:26" x14ac:dyDescent="0.25">
      <c r="A567">
        <v>566</v>
      </c>
      <c r="B567" s="17" t="s">
        <v>439</v>
      </c>
      <c r="C567" s="17">
        <v>955</v>
      </c>
      <c r="D567" s="17" t="str">
        <f>INDEX(Hosts!$A:$O,MATCH(Places!$C567,Hosts!$A:$A,0),MATCH(Places!D$1,Hosts!$1:$1,0))</f>
        <v>A few days or more</v>
      </c>
      <c r="E567" s="87">
        <f>INDEX(Hosts!$A:$O,MATCH(Places!$C567,Hosts!$A:$A,0),MATCH(Places!E$1,Hosts!$1:$1,0))</f>
        <v>0.33</v>
      </c>
      <c r="F567" s="87">
        <f>INDEX(Hosts!$A:$O,MATCH(Places!$C567,Hosts!$A:$A,0),MATCH(Places!F$1,Hosts!$1:$1,0))</f>
        <v>0.89</v>
      </c>
      <c r="G567" s="17" t="str">
        <f>INDEX(Hosts!$A:$O,MATCH(Places!$C567,Hosts!$A:$A,0),MATCH(Places!G$1,Hosts!$1:$1,0))</f>
        <v>No</v>
      </c>
      <c r="H567" s="17">
        <v>7</v>
      </c>
      <c r="I567" s="17" t="str">
        <f>INDEX(Neighborhoods!$A:$C,MATCH(Places!$H567,Neighborhoods!$A:$A,0),MATCH(Places!I$1,Neighborhoods!$1:$1,0))</f>
        <v>Brooklyn</v>
      </c>
      <c r="J567" s="17" t="str">
        <f>INDEX(Neighborhoods!$A:$C,MATCH(Places!$H567,Neighborhoods!$A:$A,0),MATCH(Places!J$1,Neighborhoods!$1:$1,0))</f>
        <v>Bedford-Stuyvesant</v>
      </c>
      <c r="K567" s="17" t="s">
        <v>11822</v>
      </c>
      <c r="L567" s="17" t="str">
        <f t="shared" si="32"/>
        <v>No</v>
      </c>
      <c r="M567" s="17">
        <v>4</v>
      </c>
      <c r="N567" s="17" t="str" cm="1">
        <f t="array" ref="N567">_xlfn.IFS(M567&lt;=2,"Small",M567&lt;=5,"Medium",M567&gt;5,"Large")</f>
        <v>Medium</v>
      </c>
      <c r="O567" s="65">
        <v>99</v>
      </c>
      <c r="P567" s="87">
        <f t="shared" si="33"/>
        <v>0.03</v>
      </c>
      <c r="Q567" s="68">
        <v>4.57</v>
      </c>
      <c r="R567" s="68" t="str" cm="1">
        <f t="array" ref="R567">_xlfn.SWITCH(ROUND(Q567,0),5,"Excellent",4,"Good",3,"Ok","Bad")</f>
        <v>Excellent</v>
      </c>
      <c r="S567" s="17">
        <v>104</v>
      </c>
      <c r="T567" s="17" t="str">
        <f t="shared" si="34"/>
        <v>No</v>
      </c>
      <c r="U567" s="82">
        <v>41650</v>
      </c>
      <c r="V567" s="82">
        <v>43882</v>
      </c>
      <c r="W567" s="17">
        <v>326</v>
      </c>
      <c r="X567" s="17" t="str">
        <f t="shared" si="35"/>
        <v>Active</v>
      </c>
      <c r="Y567" s="17" t="s">
        <v>15615</v>
      </c>
      <c r="Z567" s="17"/>
    </row>
    <row r="568" spans="1:26" x14ac:dyDescent="0.25">
      <c r="A568">
        <v>567</v>
      </c>
      <c r="B568" s="17" t="s">
        <v>440</v>
      </c>
      <c r="C568" s="17">
        <v>382</v>
      </c>
      <c r="D568" s="17" t="str">
        <f>INDEX(Hosts!$A:$O,MATCH(Places!$C568,Hosts!$A:$A,0),MATCH(Places!D$1,Hosts!$1:$1,0))</f>
        <v>Within a day</v>
      </c>
      <c r="E568" s="87">
        <f>INDEX(Hosts!$A:$O,MATCH(Places!$C568,Hosts!$A:$A,0),MATCH(Places!E$1,Hosts!$1:$1,0))</f>
        <v>1</v>
      </c>
      <c r="F568" s="87">
        <f>INDEX(Hosts!$A:$O,MATCH(Places!$C568,Hosts!$A:$A,0),MATCH(Places!F$1,Hosts!$1:$1,0))</f>
        <v>0.92</v>
      </c>
      <c r="G568" s="17" t="str">
        <f>INDEX(Hosts!$A:$O,MATCH(Places!$C568,Hosts!$A:$A,0),MATCH(Places!G$1,Hosts!$1:$1,0))</f>
        <v>No</v>
      </c>
      <c r="H568" s="17">
        <v>9</v>
      </c>
      <c r="I568" s="17" t="str">
        <f>INDEX(Neighborhoods!$A:$C,MATCH(Places!$H568,Neighborhoods!$A:$A,0),MATCH(Places!I$1,Neighborhoods!$1:$1,0))</f>
        <v>Brooklyn</v>
      </c>
      <c r="J568" s="17" t="str">
        <f>INDEX(Neighborhoods!$A:$C,MATCH(Places!$H568,Neighborhoods!$A:$A,0),MATCH(Places!J$1,Neighborhoods!$1:$1,0))</f>
        <v>Crown Heights</v>
      </c>
      <c r="K568" s="17" t="s">
        <v>11822</v>
      </c>
      <c r="L568" s="17" t="str">
        <f t="shared" si="32"/>
        <v>No</v>
      </c>
      <c r="M568" s="17">
        <v>2</v>
      </c>
      <c r="N568" s="17" t="str" cm="1">
        <f t="array" ref="N568">_xlfn.IFS(M568&lt;=2,"Small",M568&lt;=5,"Medium",M568&gt;5,"Large")</f>
        <v>Small</v>
      </c>
      <c r="O568" s="65">
        <v>115</v>
      </c>
      <c r="P568" s="87">
        <f t="shared" si="33"/>
        <v>0.03</v>
      </c>
      <c r="Q568" s="68">
        <v>4.7300000000000004</v>
      </c>
      <c r="R568" s="68" t="str" cm="1">
        <f t="array" ref="R568">_xlfn.SWITCH(ROUND(Q568,0),5,"Excellent",4,"Good",3,"Ok","Bad")</f>
        <v>Excellent</v>
      </c>
      <c r="S568" s="17">
        <v>142</v>
      </c>
      <c r="T568" s="17" t="str">
        <f t="shared" si="34"/>
        <v>No</v>
      </c>
      <c r="U568" s="82">
        <v>41522</v>
      </c>
      <c r="V568" s="82">
        <v>44040</v>
      </c>
      <c r="W568" s="17">
        <v>58</v>
      </c>
      <c r="X568" s="17" t="str">
        <f t="shared" si="35"/>
        <v>Active</v>
      </c>
      <c r="Y568" s="17" t="s">
        <v>15615</v>
      </c>
      <c r="Z568" s="17"/>
    </row>
    <row r="569" spans="1:26" x14ac:dyDescent="0.25">
      <c r="A569">
        <v>568</v>
      </c>
      <c r="B569" s="17" t="s">
        <v>441</v>
      </c>
      <c r="C569" s="17">
        <v>1143</v>
      </c>
      <c r="D569" s="17" t="str">
        <f>INDEX(Hosts!$A:$O,MATCH(Places!$C569,Hosts!$A:$A,0),MATCH(Places!D$1,Hosts!$1:$1,0))</f>
        <v>Within an hour</v>
      </c>
      <c r="E569" s="87">
        <f>INDEX(Hosts!$A:$O,MATCH(Places!$C569,Hosts!$A:$A,0),MATCH(Places!E$1,Hosts!$1:$1,0))</f>
        <v>1</v>
      </c>
      <c r="F569" s="87">
        <f>INDEX(Hosts!$A:$O,MATCH(Places!$C569,Hosts!$A:$A,0),MATCH(Places!F$1,Hosts!$1:$1,0))</f>
        <v>0.81</v>
      </c>
      <c r="G569" s="17" t="str">
        <f>INDEX(Hosts!$A:$O,MATCH(Places!$C569,Hosts!$A:$A,0),MATCH(Places!G$1,Hosts!$1:$1,0))</f>
        <v>No</v>
      </c>
      <c r="H569" s="17">
        <v>14</v>
      </c>
      <c r="I569" s="17" t="str">
        <f>INDEX(Neighborhoods!$A:$C,MATCH(Places!$H569,Neighborhoods!$A:$A,0),MATCH(Places!I$1,Neighborhoods!$1:$1,0))</f>
        <v>Manhattan</v>
      </c>
      <c r="J569" s="17" t="str">
        <f>INDEX(Neighborhoods!$A:$C,MATCH(Places!$H569,Neighborhoods!$A:$A,0),MATCH(Places!J$1,Neighborhoods!$1:$1,0))</f>
        <v>East Harlem</v>
      </c>
      <c r="K569" s="17" t="s">
        <v>16</v>
      </c>
      <c r="L569" s="17" t="str">
        <f t="shared" si="32"/>
        <v>Yes</v>
      </c>
      <c r="M569" s="17">
        <v>2</v>
      </c>
      <c r="N569" s="17" t="str" cm="1">
        <f t="array" ref="N569">_xlfn.IFS(M569&lt;=2,"Small",M569&lt;=5,"Medium",M569&gt;5,"Large")</f>
        <v>Small</v>
      </c>
      <c r="O569" s="65">
        <v>37</v>
      </c>
      <c r="P569" s="87">
        <f t="shared" si="33"/>
        <v>0.03</v>
      </c>
      <c r="Q569" s="68">
        <v>4.9400000000000004</v>
      </c>
      <c r="R569" s="68" t="str" cm="1">
        <f t="array" ref="R569">_xlfn.SWITCH(ROUND(Q569,0),5,"Excellent",4,"Good",3,"Ok","Bad")</f>
        <v>Excellent</v>
      </c>
      <c r="S569" s="17">
        <v>145</v>
      </c>
      <c r="T569" s="17" t="str">
        <f t="shared" si="34"/>
        <v>Yes</v>
      </c>
      <c r="U569" s="82">
        <v>41742</v>
      </c>
      <c r="V569" s="82">
        <v>43995</v>
      </c>
      <c r="W569" s="17">
        <v>90</v>
      </c>
      <c r="X569" s="17" t="str">
        <f t="shared" si="35"/>
        <v>Active</v>
      </c>
      <c r="Y569" s="17" t="s">
        <v>15616</v>
      </c>
      <c r="Z569" s="17"/>
    </row>
    <row r="570" spans="1:26" x14ac:dyDescent="0.25">
      <c r="A570">
        <v>569</v>
      </c>
      <c r="B570" s="17" t="s">
        <v>442</v>
      </c>
      <c r="C570" s="17">
        <v>635</v>
      </c>
      <c r="D570" s="17" t="str">
        <f>INDEX(Hosts!$A:$O,MATCH(Places!$C570,Hosts!$A:$A,0),MATCH(Places!D$1,Hosts!$1:$1,0))</f>
        <v>Within a few hours</v>
      </c>
      <c r="E570" s="87">
        <f>INDEX(Hosts!$A:$O,MATCH(Places!$C570,Hosts!$A:$A,0),MATCH(Places!E$1,Hosts!$1:$1,0))</f>
        <v>1</v>
      </c>
      <c r="F570" s="87">
        <f>INDEX(Hosts!$A:$O,MATCH(Places!$C570,Hosts!$A:$A,0),MATCH(Places!F$1,Hosts!$1:$1,0))</f>
        <v>1</v>
      </c>
      <c r="G570" s="17" t="str">
        <f>INDEX(Hosts!$A:$O,MATCH(Places!$C570,Hosts!$A:$A,0),MATCH(Places!G$1,Hosts!$1:$1,0))</f>
        <v>No</v>
      </c>
      <c r="H570" s="17">
        <v>15</v>
      </c>
      <c r="I570" s="17" t="str">
        <f>INDEX(Neighborhoods!$A:$C,MATCH(Places!$H570,Neighborhoods!$A:$A,0),MATCH(Places!I$1,Neighborhoods!$1:$1,0))</f>
        <v>Manhattan</v>
      </c>
      <c r="J570" s="17" t="str">
        <f>INDEX(Neighborhoods!$A:$C,MATCH(Places!$H570,Neighborhoods!$A:$A,0),MATCH(Places!J$1,Neighborhoods!$1:$1,0))</f>
        <v>East Village</v>
      </c>
      <c r="K570" s="17" t="s">
        <v>1</v>
      </c>
      <c r="L570" s="17" t="str">
        <f t="shared" si="32"/>
        <v>Yes</v>
      </c>
      <c r="M570" s="17">
        <v>1</v>
      </c>
      <c r="N570" s="17" t="str" cm="1">
        <f t="array" ref="N570">_xlfn.IFS(M570&lt;=2,"Small",M570&lt;=5,"Medium",M570&gt;5,"Large")</f>
        <v>Small</v>
      </c>
      <c r="O570" s="65">
        <v>69</v>
      </c>
      <c r="P570" s="87">
        <f t="shared" si="33"/>
        <v>0.03</v>
      </c>
      <c r="Q570" s="68">
        <v>4.75</v>
      </c>
      <c r="R570" s="68" t="str" cm="1">
        <f t="array" ref="R570">_xlfn.SWITCH(ROUND(Q570,0),5,"Excellent",4,"Good",3,"Ok","Bad")</f>
        <v>Excellent</v>
      </c>
      <c r="S570" s="17">
        <v>28</v>
      </c>
      <c r="T570" s="17" t="str">
        <f t="shared" si="34"/>
        <v>No</v>
      </c>
      <c r="U570" s="82">
        <v>41819</v>
      </c>
      <c r="V570" s="82">
        <v>43890</v>
      </c>
      <c r="W570" s="17">
        <v>90</v>
      </c>
      <c r="X570" s="17" t="str">
        <f t="shared" si="35"/>
        <v>Active</v>
      </c>
      <c r="Y570" s="17" t="s">
        <v>15615</v>
      </c>
      <c r="Z570" s="17"/>
    </row>
    <row r="571" spans="1:26" x14ac:dyDescent="0.25">
      <c r="A571">
        <v>570</v>
      </c>
      <c r="B571" s="17" t="s">
        <v>443</v>
      </c>
      <c r="C571" s="17">
        <v>1296</v>
      </c>
      <c r="D571" s="17" t="str">
        <f>INDEX(Hosts!$A:$O,MATCH(Places!$C571,Hosts!$A:$A,0),MATCH(Places!D$1,Hosts!$1:$1,0))</f>
        <v>Within an hour</v>
      </c>
      <c r="E571" s="87">
        <f>INDEX(Hosts!$A:$O,MATCH(Places!$C571,Hosts!$A:$A,0),MATCH(Places!E$1,Hosts!$1:$1,0))</f>
        <v>1</v>
      </c>
      <c r="F571" s="87">
        <f>INDEX(Hosts!$A:$O,MATCH(Places!$C571,Hosts!$A:$A,0),MATCH(Places!F$1,Hosts!$1:$1,0))</f>
        <v>1</v>
      </c>
      <c r="G571" s="17" t="str">
        <f>INDEX(Hosts!$A:$O,MATCH(Places!$C571,Hosts!$A:$A,0),MATCH(Places!G$1,Hosts!$1:$1,0))</f>
        <v>Yes</v>
      </c>
      <c r="H571" s="17">
        <v>24</v>
      </c>
      <c r="I571" s="17" t="str">
        <f>INDEX(Neighborhoods!$A:$C,MATCH(Places!$H571,Neighborhoods!$A:$A,0),MATCH(Places!I$1,Neighborhoods!$1:$1,0))</f>
        <v>Queens</v>
      </c>
      <c r="J571" s="17" t="str">
        <f>INDEX(Neighborhoods!$A:$C,MATCH(Places!$H571,Neighborhoods!$A:$A,0),MATCH(Places!J$1,Neighborhoods!$1:$1,0))</f>
        <v>Long Island City</v>
      </c>
      <c r="K571" s="17" t="s">
        <v>11822</v>
      </c>
      <c r="L571" s="17" t="str">
        <f t="shared" si="32"/>
        <v>No</v>
      </c>
      <c r="M571" s="17">
        <v>6</v>
      </c>
      <c r="N571" s="17" t="str" cm="1">
        <f t="array" ref="N571">_xlfn.IFS(M571&lt;=2,"Small",M571&lt;=5,"Medium",M571&gt;5,"Large")</f>
        <v>Large</v>
      </c>
      <c r="O571" s="65">
        <v>205</v>
      </c>
      <c r="P571" s="87">
        <f t="shared" si="33"/>
        <v>0.04</v>
      </c>
      <c r="Q571" s="68">
        <v>4.9800000000000004</v>
      </c>
      <c r="R571" s="68" t="str" cm="1">
        <f t="array" ref="R571">_xlfn.SWITCH(ROUND(Q571,0),5,"Excellent",4,"Good",3,"Ok","Bad")</f>
        <v>Excellent</v>
      </c>
      <c r="S571" s="17">
        <v>207</v>
      </c>
      <c r="T571" s="17" t="str">
        <f t="shared" si="34"/>
        <v>Yes</v>
      </c>
      <c r="U571" s="82">
        <v>41575</v>
      </c>
      <c r="V571" s="82">
        <v>43851</v>
      </c>
      <c r="W571" s="17">
        <v>180</v>
      </c>
      <c r="X571" s="17" t="str">
        <f t="shared" si="35"/>
        <v>Active</v>
      </c>
      <c r="Y571" s="17" t="s">
        <v>15615</v>
      </c>
      <c r="Z571" s="17"/>
    </row>
    <row r="572" spans="1:26" x14ac:dyDescent="0.25">
      <c r="A572">
        <v>571</v>
      </c>
      <c r="B572" s="17" t="s">
        <v>444</v>
      </c>
      <c r="C572" s="17">
        <v>1309</v>
      </c>
      <c r="D572" s="17" t="str">
        <f>INDEX(Hosts!$A:$O,MATCH(Places!$C572,Hosts!$A:$A,0),MATCH(Places!D$1,Hosts!$1:$1,0))</f>
        <v>Within a few hours</v>
      </c>
      <c r="E572" s="87">
        <f>INDEX(Hosts!$A:$O,MATCH(Places!$C572,Hosts!$A:$A,0),MATCH(Places!E$1,Hosts!$1:$1,0))</f>
        <v>1</v>
      </c>
      <c r="F572" s="87">
        <f>INDEX(Hosts!$A:$O,MATCH(Places!$C572,Hosts!$A:$A,0),MATCH(Places!F$1,Hosts!$1:$1,0))</f>
        <v>0.5</v>
      </c>
      <c r="G572" s="17" t="str">
        <f>INDEX(Hosts!$A:$O,MATCH(Places!$C572,Hosts!$A:$A,0),MATCH(Places!G$1,Hosts!$1:$1,0))</f>
        <v>No</v>
      </c>
      <c r="H572" s="17">
        <v>20</v>
      </c>
      <c r="I572" s="17" t="str">
        <f>INDEX(Neighborhoods!$A:$C,MATCH(Places!$H572,Neighborhoods!$A:$A,0),MATCH(Places!I$1,Neighborhoods!$1:$1,0))</f>
        <v>Manhattan</v>
      </c>
      <c r="J572" s="17" t="str">
        <f>INDEX(Neighborhoods!$A:$C,MATCH(Places!$H572,Neighborhoods!$A:$A,0),MATCH(Places!J$1,Neighborhoods!$1:$1,0))</f>
        <v>Upper West Side</v>
      </c>
      <c r="K572" s="17" t="s">
        <v>11822</v>
      </c>
      <c r="L572" s="17" t="str">
        <f t="shared" si="32"/>
        <v>No</v>
      </c>
      <c r="M572" s="17">
        <v>6</v>
      </c>
      <c r="N572" s="17" t="str" cm="1">
        <f t="array" ref="N572">_xlfn.IFS(M572&lt;=2,"Small",M572&lt;=5,"Medium",M572&gt;5,"Large")</f>
        <v>Large</v>
      </c>
      <c r="O572" s="65">
        <v>550</v>
      </c>
      <c r="P572" s="87">
        <f t="shared" si="33"/>
        <v>0.05</v>
      </c>
      <c r="Q572" s="68">
        <v>4.8899999999999997</v>
      </c>
      <c r="R572" s="68" t="str" cm="1">
        <f t="array" ref="R572">_xlfn.SWITCH(ROUND(Q572,0),5,"Excellent",4,"Good",3,"Ok","Bad")</f>
        <v>Excellent</v>
      </c>
      <c r="S572" s="17">
        <v>18</v>
      </c>
      <c r="T572" s="17" t="str">
        <f t="shared" si="34"/>
        <v>No</v>
      </c>
      <c r="U572" s="82">
        <v>41750</v>
      </c>
      <c r="V572" s="82">
        <v>43829</v>
      </c>
      <c r="W572" s="17">
        <v>249</v>
      </c>
      <c r="X572" s="17" t="str">
        <f t="shared" si="35"/>
        <v>Active</v>
      </c>
      <c r="Y572" s="17" t="s">
        <v>15615</v>
      </c>
      <c r="Z572" s="17"/>
    </row>
    <row r="573" spans="1:26" x14ac:dyDescent="0.25">
      <c r="A573">
        <v>572</v>
      </c>
      <c r="B573" s="17" t="s">
        <v>445</v>
      </c>
      <c r="C573" s="17">
        <v>1305</v>
      </c>
      <c r="D573" s="17" t="str">
        <f>INDEX(Hosts!$A:$O,MATCH(Places!$C573,Hosts!$A:$A,0),MATCH(Places!D$1,Hosts!$1:$1,0))</f>
        <v>Within a few hours</v>
      </c>
      <c r="E573" s="87">
        <f>INDEX(Hosts!$A:$O,MATCH(Places!$C573,Hosts!$A:$A,0),MATCH(Places!E$1,Hosts!$1:$1,0))</f>
        <v>1</v>
      </c>
      <c r="F573" s="87">
        <f>INDEX(Hosts!$A:$O,MATCH(Places!$C573,Hosts!$A:$A,0),MATCH(Places!F$1,Hosts!$1:$1,0))</f>
        <v>0.85</v>
      </c>
      <c r="G573" s="17" t="str">
        <f>INDEX(Hosts!$A:$O,MATCH(Places!$C573,Hosts!$A:$A,0),MATCH(Places!G$1,Hosts!$1:$1,0))</f>
        <v>No</v>
      </c>
      <c r="H573" s="17">
        <v>12</v>
      </c>
      <c r="I573" s="17" t="str">
        <f>INDEX(Neighborhoods!$A:$C,MATCH(Places!$H573,Neighborhoods!$A:$A,0),MATCH(Places!I$1,Neighborhoods!$1:$1,0))</f>
        <v>Brooklyn</v>
      </c>
      <c r="J573" s="17" t="str">
        <f>INDEX(Neighborhoods!$A:$C,MATCH(Places!$H573,Neighborhoods!$A:$A,0),MATCH(Places!J$1,Neighborhoods!$1:$1,0))</f>
        <v>Williamsburg</v>
      </c>
      <c r="K573" s="17" t="s">
        <v>11822</v>
      </c>
      <c r="L573" s="17" t="str">
        <f t="shared" si="32"/>
        <v>No</v>
      </c>
      <c r="M573" s="17">
        <v>2</v>
      </c>
      <c r="N573" s="17" t="str" cm="1">
        <f t="array" ref="N573">_xlfn.IFS(M573&lt;=2,"Small",M573&lt;=5,"Medium",M573&gt;5,"Large")</f>
        <v>Small</v>
      </c>
      <c r="O573" s="65">
        <v>99</v>
      </c>
      <c r="P573" s="87">
        <f t="shared" si="33"/>
        <v>0.03</v>
      </c>
      <c r="Q573" s="68">
        <v>4.7300000000000004</v>
      </c>
      <c r="R573" s="68" t="str" cm="1">
        <f t="array" ref="R573">_xlfn.SWITCH(ROUND(Q573,0),5,"Excellent",4,"Good",3,"Ok","Bad")</f>
        <v>Excellent</v>
      </c>
      <c r="S573" s="17">
        <v>226</v>
      </c>
      <c r="T573" s="17" t="str">
        <f t="shared" si="34"/>
        <v>No</v>
      </c>
      <c r="U573" s="82">
        <v>41522</v>
      </c>
      <c r="V573" s="82">
        <v>43905</v>
      </c>
      <c r="W573" s="17">
        <v>2</v>
      </c>
      <c r="X573" s="17" t="str">
        <f t="shared" si="35"/>
        <v>Active</v>
      </c>
      <c r="Y573" s="17" t="s">
        <v>15615</v>
      </c>
      <c r="Z573" s="17"/>
    </row>
    <row r="574" spans="1:26" x14ac:dyDescent="0.25">
      <c r="A574">
        <v>573</v>
      </c>
      <c r="B574" s="17" t="s">
        <v>2106</v>
      </c>
      <c r="C574" s="17">
        <v>1319</v>
      </c>
      <c r="D574" s="17" t="str">
        <f>INDEX(Hosts!$A:$O,MATCH(Places!$C574,Hosts!$A:$A,0),MATCH(Places!D$1,Hosts!$1:$1,0))</f>
        <v>Within a few hours</v>
      </c>
      <c r="E574" s="87">
        <f>INDEX(Hosts!$A:$O,MATCH(Places!$C574,Hosts!$A:$A,0),MATCH(Places!E$1,Hosts!$1:$1,0))</f>
        <v>0.9</v>
      </c>
      <c r="F574" s="87">
        <f>INDEX(Hosts!$A:$O,MATCH(Places!$C574,Hosts!$A:$A,0),MATCH(Places!F$1,Hosts!$1:$1,0))</f>
        <v>0.97</v>
      </c>
      <c r="G574" s="17" t="str">
        <f>INDEX(Hosts!$A:$O,MATCH(Places!$C574,Hosts!$A:$A,0),MATCH(Places!G$1,Hosts!$1:$1,0))</f>
        <v>Yes</v>
      </c>
      <c r="H574" s="17">
        <v>12</v>
      </c>
      <c r="I574" s="17" t="str">
        <f>INDEX(Neighborhoods!$A:$C,MATCH(Places!$H574,Neighborhoods!$A:$A,0),MATCH(Places!I$1,Neighborhoods!$1:$1,0))</f>
        <v>Brooklyn</v>
      </c>
      <c r="J574" s="17" t="str">
        <f>INDEX(Neighborhoods!$A:$C,MATCH(Places!$H574,Neighborhoods!$A:$A,0),MATCH(Places!J$1,Neighborhoods!$1:$1,0))</f>
        <v>Williamsburg</v>
      </c>
      <c r="K574" s="17" t="s">
        <v>1</v>
      </c>
      <c r="L574" s="17" t="str">
        <f t="shared" si="32"/>
        <v>Yes</v>
      </c>
      <c r="M574" s="17">
        <v>2</v>
      </c>
      <c r="N574" s="17" t="str" cm="1">
        <f t="array" ref="N574">_xlfn.IFS(M574&lt;=2,"Small",M574&lt;=5,"Medium",M574&gt;5,"Large")</f>
        <v>Small</v>
      </c>
      <c r="O574" s="65">
        <v>75</v>
      </c>
      <c r="P574" s="87">
        <f t="shared" si="33"/>
        <v>0.03</v>
      </c>
      <c r="Q574" s="68">
        <v>4.99</v>
      </c>
      <c r="R574" s="68" t="str" cm="1">
        <f t="array" ref="R574">_xlfn.SWITCH(ROUND(Q574,0),5,"Excellent",4,"Good",3,"Ok","Bad")</f>
        <v>Excellent</v>
      </c>
      <c r="S574" s="17">
        <v>174</v>
      </c>
      <c r="T574" s="17" t="str">
        <f t="shared" si="34"/>
        <v>Yes</v>
      </c>
      <c r="U574" s="82">
        <v>41531</v>
      </c>
      <c r="V574" s="82">
        <v>44054</v>
      </c>
      <c r="W574" s="17">
        <v>71</v>
      </c>
      <c r="X574" s="17" t="str">
        <f t="shared" si="35"/>
        <v>Active</v>
      </c>
      <c r="Y574" s="17" t="s">
        <v>15615</v>
      </c>
      <c r="Z574" s="17"/>
    </row>
    <row r="575" spans="1:26" x14ac:dyDescent="0.25">
      <c r="A575">
        <v>574</v>
      </c>
      <c r="B575" s="17" t="s">
        <v>2106</v>
      </c>
      <c r="C575" s="17">
        <v>1340</v>
      </c>
      <c r="D575" s="17" t="str">
        <f>INDEX(Hosts!$A:$O,MATCH(Places!$C575,Hosts!$A:$A,0),MATCH(Places!D$1,Hosts!$1:$1,0))</f>
        <v>A few days or more</v>
      </c>
      <c r="E575" s="87">
        <f>INDEX(Hosts!$A:$O,MATCH(Places!$C575,Hosts!$A:$A,0),MATCH(Places!E$1,Hosts!$1:$1,0))</f>
        <v>0</v>
      </c>
      <c r="F575" s="87">
        <f>INDEX(Hosts!$A:$O,MATCH(Places!$C575,Hosts!$A:$A,0),MATCH(Places!F$1,Hosts!$1:$1,0))</f>
        <v>0.9</v>
      </c>
      <c r="G575" s="17" t="str">
        <f>INDEX(Hosts!$A:$O,MATCH(Places!$C575,Hosts!$A:$A,0),MATCH(Places!G$1,Hosts!$1:$1,0))</f>
        <v>No</v>
      </c>
      <c r="H575" s="17">
        <v>12</v>
      </c>
      <c r="I575" s="17" t="str">
        <f>INDEX(Neighborhoods!$A:$C,MATCH(Places!$H575,Neighborhoods!$A:$A,0),MATCH(Places!I$1,Neighborhoods!$1:$1,0))</f>
        <v>Brooklyn</v>
      </c>
      <c r="J575" s="17" t="str">
        <f>INDEX(Neighborhoods!$A:$C,MATCH(Places!$H575,Neighborhoods!$A:$A,0),MATCH(Places!J$1,Neighborhoods!$1:$1,0))</f>
        <v>Williamsburg</v>
      </c>
      <c r="K575" s="17" t="s">
        <v>1</v>
      </c>
      <c r="L575" s="17" t="str">
        <f t="shared" si="32"/>
        <v>Yes</v>
      </c>
      <c r="M575" s="17">
        <v>2</v>
      </c>
      <c r="N575" s="17" t="str" cm="1">
        <f t="array" ref="N575">_xlfn.IFS(M575&lt;=2,"Small",M575&lt;=5,"Medium",M575&gt;5,"Large")</f>
        <v>Small</v>
      </c>
      <c r="O575" s="65">
        <v>75</v>
      </c>
      <c r="P575" s="87">
        <f t="shared" si="33"/>
        <v>0.03</v>
      </c>
      <c r="Q575" s="68">
        <v>5</v>
      </c>
      <c r="R575" s="68" t="str" cm="1">
        <f t="array" ref="R575">_xlfn.SWITCH(ROUND(Q575,0),5,"Excellent",4,"Good",3,"Ok","Bad")</f>
        <v>Excellent</v>
      </c>
      <c r="S575" s="17">
        <v>6</v>
      </c>
      <c r="T575" s="17" t="str">
        <f t="shared" si="34"/>
        <v>No</v>
      </c>
      <c r="U575" s="82">
        <v>43768</v>
      </c>
      <c r="V575" s="82">
        <v>43889</v>
      </c>
      <c r="W575" s="17">
        <v>134</v>
      </c>
      <c r="X575" s="17" t="str">
        <f t="shared" si="35"/>
        <v>Active</v>
      </c>
      <c r="Y575" s="17" t="s">
        <v>15616</v>
      </c>
      <c r="Z575" s="17"/>
    </row>
    <row r="576" spans="1:26" x14ac:dyDescent="0.25">
      <c r="A576">
        <v>575</v>
      </c>
      <c r="B576" s="17" t="s">
        <v>13233</v>
      </c>
      <c r="C576" s="17">
        <v>1039</v>
      </c>
      <c r="D576" s="17" t="str">
        <f>INDEX(Hosts!$A:$O,MATCH(Places!$C576,Hosts!$A:$A,0),MATCH(Places!D$1,Hosts!$1:$1,0))</f>
        <v>Within an hour</v>
      </c>
      <c r="E576" s="87">
        <f>INDEX(Hosts!$A:$O,MATCH(Places!$C576,Hosts!$A:$A,0),MATCH(Places!E$1,Hosts!$1:$1,0))</f>
        <v>0.6</v>
      </c>
      <c r="F576" s="87">
        <f>INDEX(Hosts!$A:$O,MATCH(Places!$C576,Hosts!$A:$A,0),MATCH(Places!F$1,Hosts!$1:$1,0))</f>
        <v>0.55000000000000004</v>
      </c>
      <c r="G576" s="17" t="str">
        <f>INDEX(Hosts!$A:$O,MATCH(Places!$C576,Hosts!$A:$A,0),MATCH(Places!G$1,Hosts!$1:$1,0))</f>
        <v>No</v>
      </c>
      <c r="H576" s="17">
        <v>17</v>
      </c>
      <c r="I576" s="17" t="str">
        <f>INDEX(Neighborhoods!$A:$C,MATCH(Places!$H576,Neighborhoods!$A:$A,0),MATCH(Places!I$1,Neighborhoods!$1:$1,0))</f>
        <v>Manhattan</v>
      </c>
      <c r="J576" s="17" t="str">
        <f>INDEX(Neighborhoods!$A:$C,MATCH(Places!$H576,Neighborhoods!$A:$A,0),MATCH(Places!J$1,Neighborhoods!$1:$1,0))</f>
        <v>Hell's Kitchen</v>
      </c>
      <c r="K576" s="17" t="s">
        <v>11822</v>
      </c>
      <c r="L576" s="17" t="str">
        <f t="shared" si="32"/>
        <v>No</v>
      </c>
      <c r="M576" s="17">
        <v>4</v>
      </c>
      <c r="N576" s="17" t="str" cm="1">
        <f t="array" ref="N576">_xlfn.IFS(M576&lt;=2,"Small",M576&lt;=5,"Medium",M576&gt;5,"Large")</f>
        <v>Medium</v>
      </c>
      <c r="O576" s="65">
        <v>97</v>
      </c>
      <c r="P576" s="87">
        <f t="shared" si="33"/>
        <v>0.03</v>
      </c>
      <c r="Q576" s="68">
        <v>4.76</v>
      </c>
      <c r="R576" s="68" t="str" cm="1">
        <f t="array" ref="R576">_xlfn.SWITCH(ROUND(Q576,0),5,"Excellent",4,"Good",3,"Ok","Bad")</f>
        <v>Excellent</v>
      </c>
      <c r="S576" s="17">
        <v>90</v>
      </c>
      <c r="T576" s="17" t="str">
        <f t="shared" si="34"/>
        <v>No</v>
      </c>
      <c r="U576" s="82">
        <v>41541</v>
      </c>
      <c r="V576" s="82">
        <v>44022</v>
      </c>
      <c r="W576" s="17">
        <v>62</v>
      </c>
      <c r="X576" s="17" t="str">
        <f t="shared" si="35"/>
        <v>Active</v>
      </c>
      <c r="Y576" s="17" t="s">
        <v>15615</v>
      </c>
      <c r="Z576" s="17"/>
    </row>
    <row r="577" spans="1:26" x14ac:dyDescent="0.25">
      <c r="A577">
        <v>576</v>
      </c>
      <c r="B577" s="17" t="s">
        <v>446</v>
      </c>
      <c r="C577" s="17">
        <v>1292</v>
      </c>
      <c r="D577" s="17" t="str">
        <f>INDEX(Hosts!$A:$O,MATCH(Places!$C577,Hosts!$A:$A,0),MATCH(Places!D$1,Hosts!$1:$1,0))</f>
        <v>Within a few hours</v>
      </c>
      <c r="E577" s="87">
        <f>INDEX(Hosts!$A:$O,MATCH(Places!$C577,Hosts!$A:$A,0),MATCH(Places!E$1,Hosts!$1:$1,0))</f>
        <v>1</v>
      </c>
      <c r="F577" s="87">
        <f>INDEX(Hosts!$A:$O,MATCH(Places!$C577,Hosts!$A:$A,0),MATCH(Places!F$1,Hosts!$1:$1,0))</f>
        <v>0.3</v>
      </c>
      <c r="G577" s="17" t="str">
        <f>INDEX(Hosts!$A:$O,MATCH(Places!$C577,Hosts!$A:$A,0),MATCH(Places!G$1,Hosts!$1:$1,0))</f>
        <v>No</v>
      </c>
      <c r="H577" s="17">
        <v>7</v>
      </c>
      <c r="I577" s="17" t="str">
        <f>INDEX(Neighborhoods!$A:$C,MATCH(Places!$H577,Neighborhoods!$A:$A,0),MATCH(Places!I$1,Neighborhoods!$1:$1,0))</f>
        <v>Brooklyn</v>
      </c>
      <c r="J577" s="17" t="str">
        <f>INDEX(Neighborhoods!$A:$C,MATCH(Places!$H577,Neighborhoods!$A:$A,0),MATCH(Places!J$1,Neighborhoods!$1:$1,0))</f>
        <v>Bedford-Stuyvesant</v>
      </c>
      <c r="K577" s="17" t="s">
        <v>11822</v>
      </c>
      <c r="L577" s="17" t="str">
        <f t="shared" si="32"/>
        <v>No</v>
      </c>
      <c r="M577" s="17">
        <v>10</v>
      </c>
      <c r="N577" s="17" t="str" cm="1">
        <f t="array" ref="N577">_xlfn.IFS(M577&lt;=2,"Small",M577&lt;=5,"Medium",M577&gt;5,"Large")</f>
        <v>Large</v>
      </c>
      <c r="O577" s="65">
        <v>750</v>
      </c>
      <c r="P577" s="87">
        <f t="shared" si="33"/>
        <v>0.05</v>
      </c>
      <c r="Q577" s="68">
        <v>4.88</v>
      </c>
      <c r="R577" s="68" t="str" cm="1">
        <f t="array" ref="R577">_xlfn.SWITCH(ROUND(Q577,0),5,"Excellent",4,"Good",3,"Ok","Bad")</f>
        <v>Excellent</v>
      </c>
      <c r="S577" s="17">
        <v>51</v>
      </c>
      <c r="T577" s="17" t="str">
        <f t="shared" si="34"/>
        <v>No</v>
      </c>
      <c r="U577" s="82">
        <v>41523</v>
      </c>
      <c r="V577" s="82">
        <v>43772</v>
      </c>
      <c r="W577" s="17">
        <v>89</v>
      </c>
      <c r="X577" s="17" t="str">
        <f t="shared" si="35"/>
        <v>Active</v>
      </c>
      <c r="Y577" s="17" t="s">
        <v>15615</v>
      </c>
      <c r="Z577" s="17"/>
    </row>
    <row r="578" spans="1:26" x14ac:dyDescent="0.25">
      <c r="A578">
        <v>577</v>
      </c>
      <c r="B578" s="17" t="s">
        <v>447</v>
      </c>
      <c r="C578" s="17">
        <v>1322</v>
      </c>
      <c r="D578" s="17" t="str">
        <f>INDEX(Hosts!$A:$O,MATCH(Places!$C578,Hosts!$A:$A,0),MATCH(Places!D$1,Hosts!$1:$1,0))</f>
        <v>Within an hour</v>
      </c>
      <c r="E578" s="87">
        <f>INDEX(Hosts!$A:$O,MATCH(Places!$C578,Hosts!$A:$A,0),MATCH(Places!E$1,Hosts!$1:$1,0))</f>
        <v>0.9</v>
      </c>
      <c r="F578" s="87">
        <f>INDEX(Hosts!$A:$O,MATCH(Places!$C578,Hosts!$A:$A,0),MATCH(Places!F$1,Hosts!$1:$1,0))</f>
        <v>0.96</v>
      </c>
      <c r="G578" s="17" t="str">
        <f>INDEX(Hosts!$A:$O,MATCH(Places!$C578,Hosts!$A:$A,0),MATCH(Places!G$1,Hosts!$1:$1,0))</f>
        <v>No</v>
      </c>
      <c r="H578" s="17">
        <v>16</v>
      </c>
      <c r="I578" s="17" t="str">
        <f>INDEX(Neighborhoods!$A:$C,MATCH(Places!$H578,Neighborhoods!$A:$A,0),MATCH(Places!I$1,Neighborhoods!$1:$1,0))</f>
        <v>Manhattan</v>
      </c>
      <c r="J578" s="17" t="str">
        <f>INDEX(Neighborhoods!$A:$C,MATCH(Places!$H578,Neighborhoods!$A:$A,0),MATCH(Places!J$1,Neighborhoods!$1:$1,0))</f>
        <v>Harlem</v>
      </c>
      <c r="K578" s="17" t="s">
        <v>1</v>
      </c>
      <c r="L578" s="17" t="str">
        <f t="shared" ref="L578:L641" si="36">IF(OR(K578="Private room",K578="Shared room"),"Yes","No")</f>
        <v>Yes</v>
      </c>
      <c r="M578" s="17">
        <v>2</v>
      </c>
      <c r="N578" s="17" t="str" cm="1">
        <f t="array" ref="N578">_xlfn.IFS(M578&lt;=2,"Small",M578&lt;=5,"Medium",M578&gt;5,"Large")</f>
        <v>Small</v>
      </c>
      <c r="O578" s="65">
        <v>49</v>
      </c>
      <c r="P578" s="87">
        <f t="shared" ref="P578:P641" si="37">VLOOKUP(O578,$AB$1:$AC$5,2)</f>
        <v>0.03</v>
      </c>
      <c r="Q578" s="68">
        <v>4.74</v>
      </c>
      <c r="R578" s="68" t="str" cm="1">
        <f t="array" ref="R578">_xlfn.SWITCH(ROUND(Q578,0),5,"Excellent",4,"Good",3,"Ok","Bad")</f>
        <v>Excellent</v>
      </c>
      <c r="S578" s="17">
        <v>168</v>
      </c>
      <c r="T578" s="17" t="str">
        <f t="shared" ref="T578:T641" si="38">IF(AND(Q578&gt;=4.8,S578&gt;100),"Yes","No")</f>
        <v>No</v>
      </c>
      <c r="U578" s="82">
        <v>41523</v>
      </c>
      <c r="V578" s="82">
        <v>44039</v>
      </c>
      <c r="W578" s="17">
        <v>51</v>
      </c>
      <c r="X578" s="17" t="str">
        <f t="shared" ref="X578:X641" si="39">IF(W578&lt;&gt;0,"Active","Inactive")</f>
        <v>Active</v>
      </c>
      <c r="Y578" s="17" t="s">
        <v>15615</v>
      </c>
      <c r="Z578" s="17"/>
    </row>
    <row r="579" spans="1:26" x14ac:dyDescent="0.25">
      <c r="A579">
        <v>578</v>
      </c>
      <c r="B579" s="17" t="s">
        <v>448</v>
      </c>
      <c r="C579" s="17">
        <v>1308</v>
      </c>
      <c r="D579" s="17" t="str">
        <f>INDEX(Hosts!$A:$O,MATCH(Places!$C579,Hosts!$A:$A,0),MATCH(Places!D$1,Hosts!$1:$1,0))</f>
        <v>Within an hour</v>
      </c>
      <c r="E579" s="87">
        <f>INDEX(Hosts!$A:$O,MATCH(Places!$C579,Hosts!$A:$A,0),MATCH(Places!E$1,Hosts!$1:$1,0))</f>
        <v>1</v>
      </c>
      <c r="F579" s="87">
        <f>INDEX(Hosts!$A:$O,MATCH(Places!$C579,Hosts!$A:$A,0),MATCH(Places!F$1,Hosts!$1:$1,0))</f>
        <v>0.9</v>
      </c>
      <c r="G579" s="17" t="str">
        <f>INDEX(Hosts!$A:$O,MATCH(Places!$C579,Hosts!$A:$A,0),MATCH(Places!G$1,Hosts!$1:$1,0))</f>
        <v>Yes</v>
      </c>
      <c r="H579" s="17">
        <v>19</v>
      </c>
      <c r="I579" s="17" t="str">
        <f>INDEX(Neighborhoods!$A:$C,MATCH(Places!$H579,Neighborhoods!$A:$A,0),MATCH(Places!I$1,Neighborhoods!$1:$1,0))</f>
        <v>Manhattan</v>
      </c>
      <c r="J579" s="17" t="str">
        <f>INDEX(Neighborhoods!$A:$C,MATCH(Places!$H579,Neighborhoods!$A:$A,0),MATCH(Places!J$1,Neighborhoods!$1:$1,0))</f>
        <v>Upper East Side</v>
      </c>
      <c r="K579" s="17" t="s">
        <v>11822</v>
      </c>
      <c r="L579" s="17" t="str">
        <f t="shared" si="36"/>
        <v>No</v>
      </c>
      <c r="M579" s="17">
        <v>2</v>
      </c>
      <c r="N579" s="17" t="str" cm="1">
        <f t="array" ref="N579">_xlfn.IFS(M579&lt;=2,"Small",M579&lt;=5,"Medium",M579&gt;5,"Large")</f>
        <v>Small</v>
      </c>
      <c r="O579" s="65">
        <v>130</v>
      </c>
      <c r="P579" s="87">
        <f t="shared" si="37"/>
        <v>0.03</v>
      </c>
      <c r="Q579" s="68">
        <v>4.9000000000000004</v>
      </c>
      <c r="R579" s="68" t="str" cm="1">
        <f t="array" ref="R579">_xlfn.SWITCH(ROUND(Q579,0),5,"Excellent",4,"Good",3,"Ok","Bad")</f>
        <v>Excellent</v>
      </c>
      <c r="S579" s="17">
        <v>52</v>
      </c>
      <c r="T579" s="17" t="str">
        <f t="shared" si="38"/>
        <v>No</v>
      </c>
      <c r="U579" s="82">
        <v>42101</v>
      </c>
      <c r="V579" s="82">
        <v>44014</v>
      </c>
      <c r="W579" s="17">
        <v>0</v>
      </c>
      <c r="X579" s="17" t="str">
        <f t="shared" si="39"/>
        <v>Inactive</v>
      </c>
      <c r="Y579" s="17" t="s">
        <v>15615</v>
      </c>
      <c r="Z579" s="17"/>
    </row>
    <row r="580" spans="1:26" x14ac:dyDescent="0.25">
      <c r="A580">
        <v>579</v>
      </c>
      <c r="B580" s="17" t="s">
        <v>449</v>
      </c>
      <c r="C580" s="17">
        <v>1327</v>
      </c>
      <c r="D580" s="17" t="str">
        <f>INDEX(Hosts!$A:$O,MATCH(Places!$C580,Hosts!$A:$A,0),MATCH(Places!D$1,Hosts!$1:$1,0))</f>
        <v>Within an hour</v>
      </c>
      <c r="E580" s="87">
        <f>INDEX(Hosts!$A:$O,MATCH(Places!$C580,Hosts!$A:$A,0),MATCH(Places!E$1,Hosts!$1:$1,0))</f>
        <v>1</v>
      </c>
      <c r="F580" s="87">
        <f>INDEX(Hosts!$A:$O,MATCH(Places!$C580,Hosts!$A:$A,0),MATCH(Places!F$1,Hosts!$1:$1,0))</f>
        <v>0.61</v>
      </c>
      <c r="G580" s="17" t="str">
        <f>INDEX(Hosts!$A:$O,MATCH(Places!$C580,Hosts!$A:$A,0),MATCH(Places!G$1,Hosts!$1:$1,0))</f>
        <v>Yes</v>
      </c>
      <c r="H580" s="17">
        <v>7</v>
      </c>
      <c r="I580" s="17" t="str">
        <f>INDEX(Neighborhoods!$A:$C,MATCH(Places!$H580,Neighborhoods!$A:$A,0),MATCH(Places!I$1,Neighborhoods!$1:$1,0))</f>
        <v>Brooklyn</v>
      </c>
      <c r="J580" s="17" t="str">
        <f>INDEX(Neighborhoods!$A:$C,MATCH(Places!$H580,Neighborhoods!$A:$A,0),MATCH(Places!J$1,Neighborhoods!$1:$1,0))</f>
        <v>Bedford-Stuyvesant</v>
      </c>
      <c r="K580" s="17" t="s">
        <v>11822</v>
      </c>
      <c r="L580" s="17" t="str">
        <f t="shared" si="36"/>
        <v>No</v>
      </c>
      <c r="M580" s="17">
        <v>4</v>
      </c>
      <c r="N580" s="17" t="str" cm="1">
        <f t="array" ref="N580">_xlfn.IFS(M580&lt;=2,"Small",M580&lt;=5,"Medium",M580&gt;5,"Large")</f>
        <v>Medium</v>
      </c>
      <c r="O580" s="65">
        <v>135</v>
      </c>
      <c r="P580" s="87">
        <f t="shared" si="37"/>
        <v>0.03</v>
      </c>
      <c r="Q580" s="68">
        <v>4.9000000000000004</v>
      </c>
      <c r="R580" s="68" t="str" cm="1">
        <f t="array" ref="R580">_xlfn.SWITCH(ROUND(Q580,0),5,"Excellent",4,"Good",3,"Ok","Bad")</f>
        <v>Excellent</v>
      </c>
      <c r="S580" s="17">
        <v>146</v>
      </c>
      <c r="T580" s="17" t="str">
        <f t="shared" si="38"/>
        <v>Yes</v>
      </c>
      <c r="U580" s="82">
        <v>41540</v>
      </c>
      <c r="V580" s="82">
        <v>43835</v>
      </c>
      <c r="W580" s="17">
        <v>365</v>
      </c>
      <c r="X580" s="17" t="str">
        <f t="shared" si="39"/>
        <v>Active</v>
      </c>
      <c r="Y580" s="17" t="s">
        <v>15615</v>
      </c>
      <c r="Z580" s="17"/>
    </row>
    <row r="581" spans="1:26" x14ac:dyDescent="0.25">
      <c r="A581">
        <v>580</v>
      </c>
      <c r="B581" s="17" t="s">
        <v>450</v>
      </c>
      <c r="C581" s="17">
        <v>1330</v>
      </c>
      <c r="D581" s="17" t="str">
        <f>INDEX(Hosts!$A:$O,MATCH(Places!$C581,Hosts!$A:$A,0),MATCH(Places!D$1,Hosts!$1:$1,0))</f>
        <v>Within a few hours</v>
      </c>
      <c r="E581" s="87">
        <f>INDEX(Hosts!$A:$O,MATCH(Places!$C581,Hosts!$A:$A,0),MATCH(Places!E$1,Hosts!$1:$1,0))</f>
        <v>0.86</v>
      </c>
      <c r="F581" s="87">
        <f>INDEX(Hosts!$A:$O,MATCH(Places!$C581,Hosts!$A:$A,0),MATCH(Places!F$1,Hosts!$1:$1,0))</f>
        <v>0.71</v>
      </c>
      <c r="G581" s="17" t="str">
        <f>INDEX(Hosts!$A:$O,MATCH(Places!$C581,Hosts!$A:$A,0),MATCH(Places!G$1,Hosts!$1:$1,0))</f>
        <v>No</v>
      </c>
      <c r="H581" s="17">
        <v>7</v>
      </c>
      <c r="I581" s="17" t="str">
        <f>INDEX(Neighborhoods!$A:$C,MATCH(Places!$H581,Neighborhoods!$A:$A,0),MATCH(Places!I$1,Neighborhoods!$1:$1,0))</f>
        <v>Brooklyn</v>
      </c>
      <c r="J581" s="17" t="str">
        <f>INDEX(Neighborhoods!$A:$C,MATCH(Places!$H581,Neighborhoods!$A:$A,0),MATCH(Places!J$1,Neighborhoods!$1:$1,0))</f>
        <v>Bedford-Stuyvesant</v>
      </c>
      <c r="K581" s="17" t="s">
        <v>11822</v>
      </c>
      <c r="L581" s="17" t="str">
        <f t="shared" si="36"/>
        <v>No</v>
      </c>
      <c r="M581" s="17">
        <v>6</v>
      </c>
      <c r="N581" s="17" t="str" cm="1">
        <f t="array" ref="N581">_xlfn.IFS(M581&lt;=2,"Small",M581&lt;=5,"Medium",M581&gt;5,"Large")</f>
        <v>Large</v>
      </c>
      <c r="O581" s="65">
        <v>149</v>
      </c>
      <c r="P581" s="87">
        <f t="shared" si="37"/>
        <v>0.03</v>
      </c>
      <c r="Q581" s="68">
        <v>4.66</v>
      </c>
      <c r="R581" s="68" t="str" cm="1">
        <f t="array" ref="R581">_xlfn.SWITCH(ROUND(Q581,0),5,"Excellent",4,"Good",3,"Ok","Bad")</f>
        <v>Excellent</v>
      </c>
      <c r="S581" s="17">
        <v>246</v>
      </c>
      <c r="T581" s="17" t="str">
        <f t="shared" si="38"/>
        <v>No</v>
      </c>
      <c r="U581" s="82">
        <v>41534</v>
      </c>
      <c r="V581" s="82">
        <v>43892</v>
      </c>
      <c r="W581" s="17">
        <v>1</v>
      </c>
      <c r="X581" s="17" t="str">
        <f t="shared" si="39"/>
        <v>Active</v>
      </c>
      <c r="Y581" s="17" t="s">
        <v>15615</v>
      </c>
      <c r="Z581" s="17"/>
    </row>
    <row r="582" spans="1:26" x14ac:dyDescent="0.25">
      <c r="A582">
        <v>581</v>
      </c>
      <c r="B582" s="17" t="s">
        <v>15521</v>
      </c>
      <c r="C582" s="17">
        <v>225</v>
      </c>
      <c r="D582" s="17" t="str">
        <f>INDEX(Hosts!$A:$O,MATCH(Places!$C582,Hosts!$A:$A,0),MATCH(Places!D$1,Hosts!$1:$1,0))</f>
        <v>Within an hour</v>
      </c>
      <c r="E582" s="87">
        <f>INDEX(Hosts!$A:$O,MATCH(Places!$C582,Hosts!$A:$A,0),MATCH(Places!E$1,Hosts!$1:$1,0))</f>
        <v>1</v>
      </c>
      <c r="F582" s="87">
        <f>INDEX(Hosts!$A:$O,MATCH(Places!$C582,Hosts!$A:$A,0),MATCH(Places!F$1,Hosts!$1:$1,0))</f>
        <v>1</v>
      </c>
      <c r="G582" s="17" t="str">
        <f>INDEX(Hosts!$A:$O,MATCH(Places!$C582,Hosts!$A:$A,0),MATCH(Places!G$1,Hosts!$1:$1,0))</f>
        <v>Yes</v>
      </c>
      <c r="H582" s="17">
        <v>7</v>
      </c>
      <c r="I582" s="17" t="str">
        <f>INDEX(Neighborhoods!$A:$C,MATCH(Places!$H582,Neighborhoods!$A:$A,0),MATCH(Places!I$1,Neighborhoods!$1:$1,0))</f>
        <v>Brooklyn</v>
      </c>
      <c r="J582" s="17" t="str">
        <f>INDEX(Neighborhoods!$A:$C,MATCH(Places!$H582,Neighborhoods!$A:$A,0),MATCH(Places!J$1,Neighborhoods!$1:$1,0))</f>
        <v>Bedford-Stuyvesant</v>
      </c>
      <c r="K582" s="17" t="s">
        <v>11822</v>
      </c>
      <c r="L582" s="17" t="str">
        <f t="shared" si="36"/>
        <v>No</v>
      </c>
      <c r="M582" s="17">
        <v>4</v>
      </c>
      <c r="N582" s="17" t="str" cm="1">
        <f t="array" ref="N582">_xlfn.IFS(M582&lt;=2,"Small",M582&lt;=5,"Medium",M582&gt;5,"Large")</f>
        <v>Medium</v>
      </c>
      <c r="O582" s="65">
        <v>125</v>
      </c>
      <c r="P582" s="87">
        <f t="shared" si="37"/>
        <v>0.03</v>
      </c>
      <c r="Q582" s="68">
        <v>4.91</v>
      </c>
      <c r="R582" s="68" t="str" cm="1">
        <f t="array" ref="R582">_xlfn.SWITCH(ROUND(Q582,0),5,"Excellent",4,"Good",3,"Ok","Bad")</f>
        <v>Excellent</v>
      </c>
      <c r="S582" s="17">
        <v>192</v>
      </c>
      <c r="T582" s="17" t="str">
        <f t="shared" si="38"/>
        <v>Yes</v>
      </c>
      <c r="U582" s="82">
        <v>41556</v>
      </c>
      <c r="V582" s="82">
        <v>43832</v>
      </c>
      <c r="W582" s="17">
        <v>87</v>
      </c>
      <c r="X582" s="17" t="str">
        <f t="shared" si="39"/>
        <v>Active</v>
      </c>
      <c r="Y582" s="17" t="s">
        <v>15615</v>
      </c>
      <c r="Z582" s="17"/>
    </row>
    <row r="583" spans="1:26" x14ac:dyDescent="0.25">
      <c r="A583">
        <v>582</v>
      </c>
      <c r="B583" s="17" t="s">
        <v>451</v>
      </c>
      <c r="C583" s="17">
        <v>1043</v>
      </c>
      <c r="D583" s="17" t="str">
        <f>INDEX(Hosts!$A:$O,MATCH(Places!$C583,Hosts!$A:$A,0),MATCH(Places!D$1,Hosts!$1:$1,0))</f>
        <v>Within a few hours</v>
      </c>
      <c r="E583" s="87">
        <f>INDEX(Hosts!$A:$O,MATCH(Places!$C583,Hosts!$A:$A,0),MATCH(Places!E$1,Hosts!$1:$1,0))</f>
        <v>0.75</v>
      </c>
      <c r="F583" s="87">
        <f>INDEX(Hosts!$A:$O,MATCH(Places!$C583,Hosts!$A:$A,0),MATCH(Places!F$1,Hosts!$1:$1,0))</f>
        <v>0.44</v>
      </c>
      <c r="G583" s="17" t="str">
        <f>INDEX(Hosts!$A:$O,MATCH(Places!$C583,Hosts!$A:$A,0),MATCH(Places!G$1,Hosts!$1:$1,0))</f>
        <v>No</v>
      </c>
      <c r="H583" s="17">
        <v>12</v>
      </c>
      <c r="I583" s="17" t="str">
        <f>INDEX(Neighborhoods!$A:$C,MATCH(Places!$H583,Neighborhoods!$A:$A,0),MATCH(Places!I$1,Neighborhoods!$1:$1,0))</f>
        <v>Brooklyn</v>
      </c>
      <c r="J583" s="17" t="str">
        <f>INDEX(Neighborhoods!$A:$C,MATCH(Places!$H583,Neighborhoods!$A:$A,0),MATCH(Places!J$1,Neighborhoods!$1:$1,0))</f>
        <v>Williamsburg</v>
      </c>
      <c r="K583" s="17" t="s">
        <v>1</v>
      </c>
      <c r="L583" s="17" t="str">
        <f t="shared" si="36"/>
        <v>Yes</v>
      </c>
      <c r="M583" s="17">
        <v>2</v>
      </c>
      <c r="N583" s="17" t="str" cm="1">
        <f t="array" ref="N583">_xlfn.IFS(M583&lt;=2,"Small",M583&lt;=5,"Medium",M583&gt;5,"Large")</f>
        <v>Small</v>
      </c>
      <c r="O583" s="65">
        <v>35</v>
      </c>
      <c r="P583" s="87">
        <f t="shared" si="37"/>
        <v>0.03</v>
      </c>
      <c r="Q583" s="68">
        <v>4.58</v>
      </c>
      <c r="R583" s="68" t="str" cm="1">
        <f t="array" ref="R583">_xlfn.SWITCH(ROUND(Q583,0),5,"Excellent",4,"Good",3,"Ok","Bad")</f>
        <v>Excellent</v>
      </c>
      <c r="S583" s="17">
        <v>45</v>
      </c>
      <c r="T583" s="17" t="str">
        <f t="shared" si="38"/>
        <v>No</v>
      </c>
      <c r="U583" s="82">
        <v>41534</v>
      </c>
      <c r="V583" s="82">
        <v>43893</v>
      </c>
      <c r="W583" s="17">
        <v>89</v>
      </c>
      <c r="X583" s="17" t="str">
        <f t="shared" si="39"/>
        <v>Active</v>
      </c>
      <c r="Y583" s="17" t="s">
        <v>15615</v>
      </c>
      <c r="Z583" s="17"/>
    </row>
    <row r="584" spans="1:26" x14ac:dyDescent="0.25">
      <c r="A584">
        <v>583</v>
      </c>
      <c r="B584" s="17" t="s">
        <v>452</v>
      </c>
      <c r="C584" s="17">
        <v>337</v>
      </c>
      <c r="D584" s="17" t="str">
        <f>INDEX(Hosts!$A:$O,MATCH(Places!$C584,Hosts!$A:$A,0),MATCH(Places!D$1,Hosts!$1:$1,0))</f>
        <v>Within a few hours</v>
      </c>
      <c r="E584" s="87">
        <f>INDEX(Hosts!$A:$O,MATCH(Places!$C584,Hosts!$A:$A,0),MATCH(Places!E$1,Hosts!$1:$1,0))</f>
        <v>1</v>
      </c>
      <c r="F584" s="87">
        <f>INDEX(Hosts!$A:$O,MATCH(Places!$C584,Hosts!$A:$A,0),MATCH(Places!F$1,Hosts!$1:$1,0))</f>
        <v>0.62</v>
      </c>
      <c r="G584" s="17" t="str">
        <f>INDEX(Hosts!$A:$O,MATCH(Places!$C584,Hosts!$A:$A,0),MATCH(Places!G$1,Hosts!$1:$1,0))</f>
        <v>No</v>
      </c>
      <c r="H584" s="17">
        <v>17</v>
      </c>
      <c r="I584" s="17" t="str">
        <f>INDEX(Neighborhoods!$A:$C,MATCH(Places!$H584,Neighborhoods!$A:$A,0),MATCH(Places!I$1,Neighborhoods!$1:$1,0))</f>
        <v>Manhattan</v>
      </c>
      <c r="J584" s="17" t="str">
        <f>INDEX(Neighborhoods!$A:$C,MATCH(Places!$H584,Neighborhoods!$A:$A,0),MATCH(Places!J$1,Neighborhoods!$1:$1,0))</f>
        <v>Hell's Kitchen</v>
      </c>
      <c r="K584" s="17" t="s">
        <v>11822</v>
      </c>
      <c r="L584" s="17" t="str">
        <f t="shared" si="36"/>
        <v>No</v>
      </c>
      <c r="M584" s="17">
        <v>3</v>
      </c>
      <c r="N584" s="17" t="str" cm="1">
        <f t="array" ref="N584">_xlfn.IFS(M584&lt;=2,"Small",M584&lt;=5,"Medium",M584&gt;5,"Large")</f>
        <v>Medium</v>
      </c>
      <c r="O584" s="65">
        <v>80</v>
      </c>
      <c r="P584" s="87">
        <f t="shared" si="37"/>
        <v>0.03</v>
      </c>
      <c r="Q584" s="68">
        <v>3.67</v>
      </c>
      <c r="R584" s="68" t="str" cm="1">
        <f t="array" ref="R584">_xlfn.SWITCH(ROUND(Q584,0),5,"Excellent",4,"Good",3,"Ok","Bad")</f>
        <v>Good</v>
      </c>
      <c r="S584" s="17">
        <v>12</v>
      </c>
      <c r="T584" s="17" t="str">
        <f t="shared" si="38"/>
        <v>No</v>
      </c>
      <c r="U584" s="82">
        <v>41627</v>
      </c>
      <c r="V584" s="82">
        <v>43632</v>
      </c>
      <c r="W584" s="17">
        <v>0</v>
      </c>
      <c r="X584" s="17" t="str">
        <f t="shared" si="39"/>
        <v>Inactive</v>
      </c>
      <c r="Y584" s="17" t="s">
        <v>15615</v>
      </c>
      <c r="Z584" s="17"/>
    </row>
    <row r="585" spans="1:26" x14ac:dyDescent="0.25">
      <c r="A585">
        <v>584</v>
      </c>
      <c r="B585" s="17" t="s">
        <v>453</v>
      </c>
      <c r="C585" s="17">
        <v>596</v>
      </c>
      <c r="D585" s="17" t="str">
        <f>INDEX(Hosts!$A:$O,MATCH(Places!$C585,Hosts!$A:$A,0),MATCH(Places!D$1,Hosts!$1:$1,0))</f>
        <v>Within an hour</v>
      </c>
      <c r="E585" s="87">
        <f>INDEX(Hosts!$A:$O,MATCH(Places!$C585,Hosts!$A:$A,0),MATCH(Places!E$1,Hosts!$1:$1,0))</f>
        <v>1</v>
      </c>
      <c r="F585" s="87">
        <f>INDEX(Hosts!$A:$O,MATCH(Places!$C585,Hosts!$A:$A,0),MATCH(Places!F$1,Hosts!$1:$1,0))</f>
        <v>0.97</v>
      </c>
      <c r="G585" s="17" t="str">
        <f>INDEX(Hosts!$A:$O,MATCH(Places!$C585,Hosts!$A:$A,0),MATCH(Places!G$1,Hosts!$1:$1,0))</f>
        <v>No</v>
      </c>
      <c r="H585" s="17">
        <v>17</v>
      </c>
      <c r="I585" s="17" t="str">
        <f>INDEX(Neighborhoods!$A:$C,MATCH(Places!$H585,Neighborhoods!$A:$A,0),MATCH(Places!I$1,Neighborhoods!$1:$1,0))</f>
        <v>Manhattan</v>
      </c>
      <c r="J585" s="17" t="str">
        <f>INDEX(Neighborhoods!$A:$C,MATCH(Places!$H585,Neighborhoods!$A:$A,0),MATCH(Places!J$1,Neighborhoods!$1:$1,0))</f>
        <v>Hell's Kitchen</v>
      </c>
      <c r="K585" s="17" t="s">
        <v>11822</v>
      </c>
      <c r="L585" s="17" t="str">
        <f t="shared" si="36"/>
        <v>No</v>
      </c>
      <c r="M585" s="17">
        <v>4</v>
      </c>
      <c r="N585" s="17" t="str" cm="1">
        <f t="array" ref="N585">_xlfn.IFS(M585&lt;=2,"Small",M585&lt;=5,"Medium",M585&gt;5,"Large")</f>
        <v>Medium</v>
      </c>
      <c r="O585" s="65">
        <v>120</v>
      </c>
      <c r="P585" s="87">
        <f t="shared" si="37"/>
        <v>0.03</v>
      </c>
      <c r="Q585" s="68">
        <v>4.71</v>
      </c>
      <c r="R585" s="68" t="str" cm="1">
        <f t="array" ref="R585">_xlfn.SWITCH(ROUND(Q585,0),5,"Excellent",4,"Good",3,"Ok","Bad")</f>
        <v>Excellent</v>
      </c>
      <c r="S585" s="17">
        <v>7</v>
      </c>
      <c r="T585" s="17" t="str">
        <f t="shared" si="38"/>
        <v>No</v>
      </c>
      <c r="U585" s="82">
        <v>42009</v>
      </c>
      <c r="V585" s="82">
        <v>43460</v>
      </c>
      <c r="W585" s="17">
        <v>365</v>
      </c>
      <c r="X585" s="17" t="str">
        <f t="shared" si="39"/>
        <v>Active</v>
      </c>
      <c r="Y585" s="17" t="s">
        <v>15615</v>
      </c>
      <c r="Z585" s="17"/>
    </row>
    <row r="586" spans="1:26" x14ac:dyDescent="0.25">
      <c r="A586">
        <v>585</v>
      </c>
      <c r="B586" s="17" t="s">
        <v>454</v>
      </c>
      <c r="C586" s="17">
        <v>1079</v>
      </c>
      <c r="D586" s="17" t="str">
        <f>INDEX(Hosts!$A:$O,MATCH(Places!$C586,Hosts!$A:$A,0),MATCH(Places!D$1,Hosts!$1:$1,0))</f>
        <v>Within a day</v>
      </c>
      <c r="E586" s="87">
        <f>INDEX(Hosts!$A:$O,MATCH(Places!$C586,Hosts!$A:$A,0),MATCH(Places!E$1,Hosts!$1:$1,0))</f>
        <v>0.8</v>
      </c>
      <c r="F586" s="87">
        <f>INDEX(Hosts!$A:$O,MATCH(Places!$C586,Hosts!$A:$A,0),MATCH(Places!F$1,Hosts!$1:$1,0))</f>
        <v>0.35</v>
      </c>
      <c r="G586" s="17" t="str">
        <f>INDEX(Hosts!$A:$O,MATCH(Places!$C586,Hosts!$A:$A,0),MATCH(Places!G$1,Hosts!$1:$1,0))</f>
        <v>No</v>
      </c>
      <c r="H586" s="17">
        <v>7</v>
      </c>
      <c r="I586" s="17" t="str">
        <f>INDEX(Neighborhoods!$A:$C,MATCH(Places!$H586,Neighborhoods!$A:$A,0),MATCH(Places!I$1,Neighborhoods!$1:$1,0))</f>
        <v>Brooklyn</v>
      </c>
      <c r="J586" s="17" t="str">
        <f>INDEX(Neighborhoods!$A:$C,MATCH(Places!$H586,Neighborhoods!$A:$A,0),MATCH(Places!J$1,Neighborhoods!$1:$1,0))</f>
        <v>Bedford-Stuyvesant</v>
      </c>
      <c r="K586" s="17" t="s">
        <v>11822</v>
      </c>
      <c r="L586" s="17" t="str">
        <f t="shared" si="36"/>
        <v>No</v>
      </c>
      <c r="M586" s="17">
        <v>4</v>
      </c>
      <c r="N586" s="17" t="str" cm="1">
        <f t="array" ref="N586">_xlfn.IFS(M586&lt;=2,"Small",M586&lt;=5,"Medium",M586&gt;5,"Large")</f>
        <v>Medium</v>
      </c>
      <c r="O586" s="65">
        <v>100</v>
      </c>
      <c r="P586" s="87">
        <f t="shared" si="37"/>
        <v>0.03</v>
      </c>
      <c r="Q586" s="68">
        <v>4.51</v>
      </c>
      <c r="R586" s="68" t="str" cm="1">
        <f t="array" ref="R586">_xlfn.SWITCH(ROUND(Q586,0),5,"Excellent",4,"Good",3,"Ok","Bad")</f>
        <v>Excellent</v>
      </c>
      <c r="S586" s="17">
        <v>67</v>
      </c>
      <c r="T586" s="17" t="str">
        <f t="shared" si="38"/>
        <v>No</v>
      </c>
      <c r="U586" s="82">
        <v>41548</v>
      </c>
      <c r="V586" s="82">
        <v>43831</v>
      </c>
      <c r="W586" s="17">
        <v>180</v>
      </c>
      <c r="X586" s="17" t="str">
        <f t="shared" si="39"/>
        <v>Active</v>
      </c>
      <c r="Y586" s="17" t="s">
        <v>15615</v>
      </c>
      <c r="Z586" s="17"/>
    </row>
    <row r="587" spans="1:26" x14ac:dyDescent="0.25">
      <c r="A587">
        <v>586</v>
      </c>
      <c r="B587" s="17" t="s">
        <v>13481</v>
      </c>
      <c r="C587" s="17">
        <v>1239</v>
      </c>
      <c r="D587" s="17" t="str">
        <f>INDEX(Hosts!$A:$O,MATCH(Places!$C587,Hosts!$A:$A,0),MATCH(Places!D$1,Hosts!$1:$1,0))</f>
        <v>Within an hour</v>
      </c>
      <c r="E587" s="87">
        <f>INDEX(Hosts!$A:$O,MATCH(Places!$C587,Hosts!$A:$A,0),MATCH(Places!E$1,Hosts!$1:$1,0))</f>
        <v>0.98</v>
      </c>
      <c r="F587" s="87">
        <f>INDEX(Hosts!$A:$O,MATCH(Places!$C587,Hosts!$A:$A,0),MATCH(Places!F$1,Hosts!$1:$1,0))</f>
        <v>1</v>
      </c>
      <c r="G587" s="17" t="str">
        <f>INDEX(Hosts!$A:$O,MATCH(Places!$C587,Hosts!$A:$A,0),MATCH(Places!G$1,Hosts!$1:$1,0))</f>
        <v>No</v>
      </c>
      <c r="H587" s="17">
        <v>11</v>
      </c>
      <c r="I587" s="17" t="str">
        <f>INDEX(Neighborhoods!$A:$C,MATCH(Places!$H587,Neighborhoods!$A:$A,0),MATCH(Places!I$1,Neighborhoods!$1:$1,0))</f>
        <v>Brooklyn</v>
      </c>
      <c r="J587" s="17" t="str">
        <f>INDEX(Neighborhoods!$A:$C,MATCH(Places!$H587,Neighborhoods!$A:$A,0),MATCH(Places!J$1,Neighborhoods!$1:$1,0))</f>
        <v>Greenpoint</v>
      </c>
      <c r="K587" s="17" t="s">
        <v>11822</v>
      </c>
      <c r="L587" s="17" t="str">
        <f t="shared" si="36"/>
        <v>No</v>
      </c>
      <c r="M587" s="17">
        <v>4</v>
      </c>
      <c r="N587" s="17" t="str" cm="1">
        <f t="array" ref="N587">_xlfn.IFS(M587&lt;=2,"Small",M587&lt;=5,"Medium",M587&gt;5,"Large")</f>
        <v>Medium</v>
      </c>
      <c r="O587" s="65">
        <v>99</v>
      </c>
      <c r="P587" s="87">
        <f t="shared" si="37"/>
        <v>0.03</v>
      </c>
      <c r="Q587" s="68">
        <v>5</v>
      </c>
      <c r="R587" s="68" t="str" cm="1">
        <f t="array" ref="R587">_xlfn.SWITCH(ROUND(Q587,0),5,"Excellent",4,"Good",3,"Ok","Bad")</f>
        <v>Excellent</v>
      </c>
      <c r="S587" s="17">
        <v>4</v>
      </c>
      <c r="T587" s="17" t="str">
        <f t="shared" si="38"/>
        <v>No</v>
      </c>
      <c r="U587" s="82">
        <v>42308</v>
      </c>
      <c r="V587" s="82">
        <v>43575</v>
      </c>
      <c r="W587" s="17">
        <v>16</v>
      </c>
      <c r="X587" s="17" t="str">
        <f t="shared" si="39"/>
        <v>Active</v>
      </c>
      <c r="Y587" s="17" t="s">
        <v>15616</v>
      </c>
      <c r="Z587" s="17"/>
    </row>
    <row r="588" spans="1:26" x14ac:dyDescent="0.25">
      <c r="A588">
        <v>587</v>
      </c>
      <c r="B588" s="17" t="s">
        <v>455</v>
      </c>
      <c r="C588" s="17">
        <v>1066</v>
      </c>
      <c r="D588" s="17" t="str">
        <f>INDEX(Hosts!$A:$O,MATCH(Places!$C588,Hosts!$A:$A,0),MATCH(Places!D$1,Hosts!$1:$1,0))</f>
        <v>Within an hour</v>
      </c>
      <c r="E588" s="87">
        <f>INDEX(Hosts!$A:$O,MATCH(Places!$C588,Hosts!$A:$A,0),MATCH(Places!E$1,Hosts!$1:$1,0))</f>
        <v>1</v>
      </c>
      <c r="F588" s="87">
        <f>INDEX(Hosts!$A:$O,MATCH(Places!$C588,Hosts!$A:$A,0),MATCH(Places!F$1,Hosts!$1:$1,0))</f>
        <v>0.96</v>
      </c>
      <c r="G588" s="17" t="str">
        <f>INDEX(Hosts!$A:$O,MATCH(Places!$C588,Hosts!$A:$A,0),MATCH(Places!G$1,Hosts!$1:$1,0))</f>
        <v>No</v>
      </c>
      <c r="H588" s="17">
        <v>7</v>
      </c>
      <c r="I588" s="17" t="str">
        <f>INDEX(Neighborhoods!$A:$C,MATCH(Places!$H588,Neighborhoods!$A:$A,0),MATCH(Places!I$1,Neighborhoods!$1:$1,0))</f>
        <v>Brooklyn</v>
      </c>
      <c r="J588" s="17" t="str">
        <f>INDEX(Neighborhoods!$A:$C,MATCH(Places!$H588,Neighborhoods!$A:$A,0),MATCH(Places!J$1,Neighborhoods!$1:$1,0))</f>
        <v>Bedford-Stuyvesant</v>
      </c>
      <c r="K588" s="17" t="s">
        <v>11822</v>
      </c>
      <c r="L588" s="17" t="str">
        <f t="shared" si="36"/>
        <v>No</v>
      </c>
      <c r="M588" s="17">
        <v>3</v>
      </c>
      <c r="N588" s="17" t="str" cm="1">
        <f t="array" ref="N588">_xlfn.IFS(M588&lt;=2,"Small",M588&lt;=5,"Medium",M588&gt;5,"Large")</f>
        <v>Medium</v>
      </c>
      <c r="O588" s="65">
        <v>90</v>
      </c>
      <c r="P588" s="87">
        <f t="shared" si="37"/>
        <v>0.03</v>
      </c>
      <c r="Q588" s="68">
        <v>4.87</v>
      </c>
      <c r="R588" s="68" t="str" cm="1">
        <f t="array" ref="R588">_xlfn.SWITCH(ROUND(Q588,0),5,"Excellent",4,"Good",3,"Ok","Bad")</f>
        <v>Excellent</v>
      </c>
      <c r="S588" s="17">
        <v>226</v>
      </c>
      <c r="T588" s="17" t="str">
        <f t="shared" si="38"/>
        <v>Yes</v>
      </c>
      <c r="U588" s="82">
        <v>41780</v>
      </c>
      <c r="V588" s="82">
        <v>43858</v>
      </c>
      <c r="W588" s="17">
        <v>46</v>
      </c>
      <c r="X588" s="17" t="str">
        <f t="shared" si="39"/>
        <v>Active</v>
      </c>
      <c r="Y588" s="17" t="s">
        <v>15615</v>
      </c>
      <c r="Z588" s="17"/>
    </row>
    <row r="589" spans="1:26" x14ac:dyDescent="0.25">
      <c r="A589">
        <v>588</v>
      </c>
      <c r="B589" s="17" t="s">
        <v>456</v>
      </c>
      <c r="C589" s="17">
        <v>1305</v>
      </c>
      <c r="D589" s="17" t="str">
        <f>INDEX(Hosts!$A:$O,MATCH(Places!$C589,Hosts!$A:$A,0),MATCH(Places!D$1,Hosts!$1:$1,0))</f>
        <v>Within a few hours</v>
      </c>
      <c r="E589" s="87">
        <f>INDEX(Hosts!$A:$O,MATCH(Places!$C589,Hosts!$A:$A,0),MATCH(Places!E$1,Hosts!$1:$1,0))</f>
        <v>1</v>
      </c>
      <c r="F589" s="87">
        <f>INDEX(Hosts!$A:$O,MATCH(Places!$C589,Hosts!$A:$A,0),MATCH(Places!F$1,Hosts!$1:$1,0))</f>
        <v>0.85</v>
      </c>
      <c r="G589" s="17" t="str">
        <f>INDEX(Hosts!$A:$O,MATCH(Places!$C589,Hosts!$A:$A,0),MATCH(Places!G$1,Hosts!$1:$1,0))</f>
        <v>No</v>
      </c>
      <c r="H589" s="17">
        <v>12</v>
      </c>
      <c r="I589" s="17" t="str">
        <f>INDEX(Neighborhoods!$A:$C,MATCH(Places!$H589,Neighborhoods!$A:$A,0),MATCH(Places!I$1,Neighborhoods!$1:$1,0))</f>
        <v>Brooklyn</v>
      </c>
      <c r="J589" s="17" t="str">
        <f>INDEX(Neighborhoods!$A:$C,MATCH(Places!$H589,Neighborhoods!$A:$A,0),MATCH(Places!J$1,Neighborhoods!$1:$1,0))</f>
        <v>Williamsburg</v>
      </c>
      <c r="K589" s="17" t="s">
        <v>11822</v>
      </c>
      <c r="L589" s="17" t="str">
        <f t="shared" si="36"/>
        <v>No</v>
      </c>
      <c r="M589" s="17">
        <v>2</v>
      </c>
      <c r="N589" s="17" t="str" cm="1">
        <f t="array" ref="N589">_xlfn.IFS(M589&lt;=2,"Small",M589&lt;=5,"Medium",M589&gt;5,"Large")</f>
        <v>Small</v>
      </c>
      <c r="O589" s="65">
        <v>90</v>
      </c>
      <c r="P589" s="87">
        <f t="shared" si="37"/>
        <v>0.03</v>
      </c>
      <c r="Q589" s="68">
        <v>4.74</v>
      </c>
      <c r="R589" s="68" t="str" cm="1">
        <f t="array" ref="R589">_xlfn.SWITCH(ROUND(Q589,0),5,"Excellent",4,"Good",3,"Ok","Bad")</f>
        <v>Excellent</v>
      </c>
      <c r="S589" s="17">
        <v>219</v>
      </c>
      <c r="T589" s="17" t="str">
        <f t="shared" si="38"/>
        <v>No</v>
      </c>
      <c r="U589" s="82">
        <v>41541</v>
      </c>
      <c r="V589" s="82">
        <v>43878</v>
      </c>
      <c r="W589" s="17">
        <v>91</v>
      </c>
      <c r="X589" s="17" t="str">
        <f t="shared" si="39"/>
        <v>Active</v>
      </c>
      <c r="Y589" s="17" t="s">
        <v>15615</v>
      </c>
      <c r="Z589" s="17"/>
    </row>
    <row r="590" spans="1:26" x14ac:dyDescent="0.25">
      <c r="A590">
        <v>589</v>
      </c>
      <c r="B590" s="17" t="s">
        <v>457</v>
      </c>
      <c r="C590" s="17">
        <v>1338</v>
      </c>
      <c r="D590" s="17" t="str">
        <f>INDEX(Hosts!$A:$O,MATCH(Places!$C590,Hosts!$A:$A,0),MATCH(Places!D$1,Hosts!$1:$1,0))</f>
        <v>A few days or more</v>
      </c>
      <c r="E590" s="87">
        <f>INDEX(Hosts!$A:$O,MATCH(Places!$C590,Hosts!$A:$A,0),MATCH(Places!E$1,Hosts!$1:$1,0))</f>
        <v>0</v>
      </c>
      <c r="F590" s="87">
        <f>INDEX(Hosts!$A:$O,MATCH(Places!$C590,Hosts!$A:$A,0),MATCH(Places!F$1,Hosts!$1:$1,0))</f>
        <v>1</v>
      </c>
      <c r="G590" s="17" t="str">
        <f>INDEX(Hosts!$A:$O,MATCH(Places!$C590,Hosts!$A:$A,0),MATCH(Places!G$1,Hosts!$1:$1,0))</f>
        <v>No</v>
      </c>
      <c r="H590" s="17">
        <v>17</v>
      </c>
      <c r="I590" s="17" t="str">
        <f>INDEX(Neighborhoods!$A:$C,MATCH(Places!$H590,Neighborhoods!$A:$A,0),MATCH(Places!I$1,Neighborhoods!$1:$1,0))</f>
        <v>Manhattan</v>
      </c>
      <c r="J590" s="17" t="str">
        <f>INDEX(Neighborhoods!$A:$C,MATCH(Places!$H590,Neighborhoods!$A:$A,0),MATCH(Places!J$1,Neighborhoods!$1:$1,0))</f>
        <v>Hell's Kitchen</v>
      </c>
      <c r="K590" s="17" t="s">
        <v>11822</v>
      </c>
      <c r="L590" s="17" t="str">
        <f t="shared" si="36"/>
        <v>No</v>
      </c>
      <c r="M590" s="17">
        <v>2</v>
      </c>
      <c r="N590" s="17" t="str" cm="1">
        <f t="array" ref="N590">_xlfn.IFS(M590&lt;=2,"Small",M590&lt;=5,"Medium",M590&gt;5,"Large")</f>
        <v>Small</v>
      </c>
      <c r="O590" s="65">
        <v>240</v>
      </c>
      <c r="P590" s="87">
        <f t="shared" si="37"/>
        <v>0.04</v>
      </c>
      <c r="Q590" s="68">
        <v>4.8899999999999997</v>
      </c>
      <c r="R590" s="68" t="str" cm="1">
        <f t="array" ref="R590">_xlfn.SWITCH(ROUND(Q590,0),5,"Excellent",4,"Good",3,"Ok","Bad")</f>
        <v>Excellent</v>
      </c>
      <c r="S590" s="17">
        <v>85</v>
      </c>
      <c r="T590" s="17" t="str">
        <f t="shared" si="38"/>
        <v>No</v>
      </c>
      <c r="U590" s="82">
        <v>41544</v>
      </c>
      <c r="V590" s="82">
        <v>43834</v>
      </c>
      <c r="W590" s="17">
        <v>235</v>
      </c>
      <c r="X590" s="17" t="str">
        <f t="shared" si="39"/>
        <v>Active</v>
      </c>
      <c r="Y590" s="17" t="s">
        <v>15616</v>
      </c>
      <c r="Z590" s="17"/>
    </row>
    <row r="591" spans="1:26" x14ac:dyDescent="0.25">
      <c r="A591">
        <v>590</v>
      </c>
      <c r="B591" s="17" t="s">
        <v>458</v>
      </c>
      <c r="C591" s="17">
        <v>745</v>
      </c>
      <c r="D591" s="17" t="str">
        <f>INDEX(Hosts!$A:$O,MATCH(Places!$C591,Hosts!$A:$A,0),MATCH(Places!D$1,Hosts!$1:$1,0))</f>
        <v>Within a day</v>
      </c>
      <c r="E591" s="87">
        <f>INDEX(Hosts!$A:$O,MATCH(Places!$C591,Hosts!$A:$A,0),MATCH(Places!E$1,Hosts!$1:$1,0))</f>
        <v>0.67</v>
      </c>
      <c r="F591" s="87">
        <f>INDEX(Hosts!$A:$O,MATCH(Places!$C591,Hosts!$A:$A,0),MATCH(Places!F$1,Hosts!$1:$1,0))</f>
        <v>0.63</v>
      </c>
      <c r="G591" s="17" t="str">
        <f>INDEX(Hosts!$A:$O,MATCH(Places!$C591,Hosts!$A:$A,0),MATCH(Places!G$1,Hosts!$1:$1,0))</f>
        <v>No</v>
      </c>
      <c r="H591" s="17">
        <v>20</v>
      </c>
      <c r="I591" s="17" t="str">
        <f>INDEX(Neighborhoods!$A:$C,MATCH(Places!$H591,Neighborhoods!$A:$A,0),MATCH(Places!I$1,Neighborhoods!$1:$1,0))</f>
        <v>Manhattan</v>
      </c>
      <c r="J591" s="17" t="str">
        <f>INDEX(Neighborhoods!$A:$C,MATCH(Places!$H591,Neighborhoods!$A:$A,0),MATCH(Places!J$1,Neighborhoods!$1:$1,0))</f>
        <v>Upper West Side</v>
      </c>
      <c r="K591" s="17" t="s">
        <v>11822</v>
      </c>
      <c r="L591" s="17" t="str">
        <f t="shared" si="36"/>
        <v>No</v>
      </c>
      <c r="M591" s="17">
        <v>4</v>
      </c>
      <c r="N591" s="17" t="str" cm="1">
        <f t="array" ref="N591">_xlfn.IFS(M591&lt;=2,"Small",M591&lt;=5,"Medium",M591&gt;5,"Large")</f>
        <v>Medium</v>
      </c>
      <c r="O591" s="65">
        <v>89</v>
      </c>
      <c r="P591" s="87">
        <f t="shared" si="37"/>
        <v>0.03</v>
      </c>
      <c r="Q591" s="68">
        <v>4.92</v>
      </c>
      <c r="R591" s="68" t="str" cm="1">
        <f t="array" ref="R591">_xlfn.SWITCH(ROUND(Q591,0),5,"Excellent",4,"Good",3,"Ok","Bad")</f>
        <v>Excellent</v>
      </c>
      <c r="S591" s="17">
        <v>24</v>
      </c>
      <c r="T591" s="17" t="str">
        <f t="shared" si="38"/>
        <v>No</v>
      </c>
      <c r="U591" s="82">
        <v>41553</v>
      </c>
      <c r="V591" s="82">
        <v>43422</v>
      </c>
      <c r="W591" s="17">
        <v>122</v>
      </c>
      <c r="X591" s="17" t="str">
        <f t="shared" si="39"/>
        <v>Active</v>
      </c>
      <c r="Y591" s="17" t="s">
        <v>15615</v>
      </c>
      <c r="Z591" s="17"/>
    </row>
    <row r="592" spans="1:26" x14ac:dyDescent="0.25">
      <c r="A592">
        <v>591</v>
      </c>
      <c r="B592" s="17" t="s">
        <v>459</v>
      </c>
      <c r="C592" s="17">
        <v>596</v>
      </c>
      <c r="D592" s="17" t="str">
        <f>INDEX(Hosts!$A:$O,MATCH(Places!$C592,Hosts!$A:$A,0),MATCH(Places!D$1,Hosts!$1:$1,0))</f>
        <v>Within an hour</v>
      </c>
      <c r="E592" s="87">
        <f>INDEX(Hosts!$A:$O,MATCH(Places!$C592,Hosts!$A:$A,0),MATCH(Places!E$1,Hosts!$1:$1,0))</f>
        <v>1</v>
      </c>
      <c r="F592" s="87">
        <f>INDEX(Hosts!$A:$O,MATCH(Places!$C592,Hosts!$A:$A,0),MATCH(Places!F$1,Hosts!$1:$1,0))</f>
        <v>0.97</v>
      </c>
      <c r="G592" s="17" t="str">
        <f>INDEX(Hosts!$A:$O,MATCH(Places!$C592,Hosts!$A:$A,0),MATCH(Places!G$1,Hosts!$1:$1,0))</f>
        <v>No</v>
      </c>
      <c r="H592" s="17">
        <v>17</v>
      </c>
      <c r="I592" s="17" t="str">
        <f>INDEX(Neighborhoods!$A:$C,MATCH(Places!$H592,Neighborhoods!$A:$A,0),MATCH(Places!I$1,Neighborhoods!$1:$1,0))</f>
        <v>Manhattan</v>
      </c>
      <c r="J592" s="17" t="str">
        <f>INDEX(Neighborhoods!$A:$C,MATCH(Places!$H592,Neighborhoods!$A:$A,0),MATCH(Places!J$1,Neighborhoods!$1:$1,0))</f>
        <v>Hell's Kitchen</v>
      </c>
      <c r="K592" s="17" t="s">
        <v>11822</v>
      </c>
      <c r="L592" s="17" t="str">
        <f t="shared" si="36"/>
        <v>No</v>
      </c>
      <c r="M592" s="17">
        <v>6</v>
      </c>
      <c r="N592" s="17" t="str" cm="1">
        <f t="array" ref="N592">_xlfn.IFS(M592&lt;=2,"Small",M592&lt;=5,"Medium",M592&gt;5,"Large")</f>
        <v>Large</v>
      </c>
      <c r="O592" s="65">
        <v>170</v>
      </c>
      <c r="P592" s="87">
        <f t="shared" si="37"/>
        <v>0.03</v>
      </c>
      <c r="Q592" s="68">
        <v>4.76</v>
      </c>
      <c r="R592" s="68" t="str" cm="1">
        <f t="array" ref="R592">_xlfn.SWITCH(ROUND(Q592,0),5,"Excellent",4,"Good",3,"Ok","Bad")</f>
        <v>Excellent</v>
      </c>
      <c r="S592" s="17">
        <v>17</v>
      </c>
      <c r="T592" s="17" t="str">
        <f t="shared" si="38"/>
        <v>No</v>
      </c>
      <c r="U592" s="82">
        <v>42218</v>
      </c>
      <c r="V592" s="82">
        <v>43567</v>
      </c>
      <c r="W592" s="17">
        <v>335</v>
      </c>
      <c r="X592" s="17" t="str">
        <f t="shared" si="39"/>
        <v>Active</v>
      </c>
      <c r="Y592" s="17" t="s">
        <v>15615</v>
      </c>
      <c r="Z592" s="17"/>
    </row>
    <row r="593" spans="1:26" x14ac:dyDescent="0.25">
      <c r="A593">
        <v>592</v>
      </c>
      <c r="B593" s="17" t="s">
        <v>460</v>
      </c>
      <c r="C593" s="17">
        <v>596</v>
      </c>
      <c r="D593" s="17" t="str">
        <f>INDEX(Hosts!$A:$O,MATCH(Places!$C593,Hosts!$A:$A,0),MATCH(Places!D$1,Hosts!$1:$1,0))</f>
        <v>Within an hour</v>
      </c>
      <c r="E593" s="87">
        <f>INDEX(Hosts!$A:$O,MATCH(Places!$C593,Hosts!$A:$A,0),MATCH(Places!E$1,Hosts!$1:$1,0))</f>
        <v>1</v>
      </c>
      <c r="F593" s="87">
        <f>INDEX(Hosts!$A:$O,MATCH(Places!$C593,Hosts!$A:$A,0),MATCH(Places!F$1,Hosts!$1:$1,0))</f>
        <v>0.97</v>
      </c>
      <c r="G593" s="17" t="str">
        <f>INDEX(Hosts!$A:$O,MATCH(Places!$C593,Hosts!$A:$A,0),MATCH(Places!G$1,Hosts!$1:$1,0))</f>
        <v>No</v>
      </c>
      <c r="H593" s="17">
        <v>17</v>
      </c>
      <c r="I593" s="17" t="str">
        <f>INDEX(Neighborhoods!$A:$C,MATCH(Places!$H593,Neighborhoods!$A:$A,0),MATCH(Places!I$1,Neighborhoods!$1:$1,0))</f>
        <v>Manhattan</v>
      </c>
      <c r="J593" s="17" t="str">
        <f>INDEX(Neighborhoods!$A:$C,MATCH(Places!$H593,Neighborhoods!$A:$A,0),MATCH(Places!J$1,Neighborhoods!$1:$1,0))</f>
        <v>Hell's Kitchen</v>
      </c>
      <c r="K593" s="17" t="s">
        <v>11822</v>
      </c>
      <c r="L593" s="17" t="str">
        <f t="shared" si="36"/>
        <v>No</v>
      </c>
      <c r="M593" s="17">
        <v>5</v>
      </c>
      <c r="N593" s="17" t="str" cm="1">
        <f t="array" ref="N593">_xlfn.IFS(M593&lt;=2,"Small",M593&lt;=5,"Medium",M593&gt;5,"Large")</f>
        <v>Medium</v>
      </c>
      <c r="O593" s="65">
        <v>140</v>
      </c>
      <c r="P593" s="87">
        <f t="shared" si="37"/>
        <v>0.03</v>
      </c>
      <c r="Q593" s="68">
        <v>4.5999999999999996</v>
      </c>
      <c r="R593" s="68" t="str" cm="1">
        <f t="array" ref="R593">_xlfn.SWITCH(ROUND(Q593,0),5,"Excellent",4,"Good",3,"Ok","Bad")</f>
        <v>Excellent</v>
      </c>
      <c r="S593" s="17">
        <v>15</v>
      </c>
      <c r="T593" s="17" t="str">
        <f t="shared" si="38"/>
        <v>No</v>
      </c>
      <c r="U593" s="82">
        <v>41772</v>
      </c>
      <c r="V593" s="82">
        <v>43692</v>
      </c>
      <c r="W593" s="17">
        <v>365</v>
      </c>
      <c r="X593" s="17" t="str">
        <f t="shared" si="39"/>
        <v>Active</v>
      </c>
      <c r="Y593" s="17" t="s">
        <v>15615</v>
      </c>
      <c r="Z593" s="17"/>
    </row>
    <row r="594" spans="1:26" x14ac:dyDescent="0.25">
      <c r="A594">
        <v>593</v>
      </c>
      <c r="B594" s="17" t="s">
        <v>461</v>
      </c>
      <c r="C594" s="17">
        <v>1063</v>
      </c>
      <c r="D594" s="17" t="str">
        <f>INDEX(Hosts!$A:$O,MATCH(Places!$C594,Hosts!$A:$A,0),MATCH(Places!D$1,Hosts!$1:$1,0))</f>
        <v>Within a day</v>
      </c>
      <c r="E594" s="87">
        <f>INDEX(Hosts!$A:$O,MATCH(Places!$C594,Hosts!$A:$A,0),MATCH(Places!E$1,Hosts!$1:$1,0))</f>
        <v>1</v>
      </c>
      <c r="F594" s="87">
        <f>INDEX(Hosts!$A:$O,MATCH(Places!$C594,Hosts!$A:$A,0),MATCH(Places!F$1,Hosts!$1:$1,0))</f>
        <v>0.17</v>
      </c>
      <c r="G594" s="17" t="str">
        <f>INDEX(Hosts!$A:$O,MATCH(Places!$C594,Hosts!$A:$A,0),MATCH(Places!G$1,Hosts!$1:$1,0))</f>
        <v>No</v>
      </c>
      <c r="H594" s="17">
        <v>12</v>
      </c>
      <c r="I594" s="17" t="str">
        <f>INDEX(Neighborhoods!$A:$C,MATCH(Places!$H594,Neighborhoods!$A:$A,0),MATCH(Places!I$1,Neighborhoods!$1:$1,0))</f>
        <v>Brooklyn</v>
      </c>
      <c r="J594" s="17" t="str">
        <f>INDEX(Neighborhoods!$A:$C,MATCH(Places!$H594,Neighborhoods!$A:$A,0),MATCH(Places!J$1,Neighborhoods!$1:$1,0))</f>
        <v>Williamsburg</v>
      </c>
      <c r="K594" s="17" t="s">
        <v>1</v>
      </c>
      <c r="L594" s="17" t="str">
        <f t="shared" si="36"/>
        <v>Yes</v>
      </c>
      <c r="M594" s="17">
        <v>2</v>
      </c>
      <c r="N594" s="17" t="str" cm="1">
        <f t="array" ref="N594">_xlfn.IFS(M594&lt;=2,"Small",M594&lt;=5,"Medium",M594&gt;5,"Large")</f>
        <v>Small</v>
      </c>
      <c r="O594" s="65">
        <v>78</v>
      </c>
      <c r="P594" s="87">
        <f t="shared" si="37"/>
        <v>0.03</v>
      </c>
      <c r="Q594" s="68">
        <v>5</v>
      </c>
      <c r="R594" s="68" t="str" cm="1">
        <f t="array" ref="R594">_xlfn.SWITCH(ROUND(Q594,0),5,"Excellent",4,"Good",3,"Ok","Bad")</f>
        <v>Excellent</v>
      </c>
      <c r="S594" s="17">
        <v>26</v>
      </c>
      <c r="T594" s="17" t="str">
        <f t="shared" si="38"/>
        <v>No</v>
      </c>
      <c r="U594" s="82">
        <v>41560</v>
      </c>
      <c r="V594" s="82">
        <v>43839</v>
      </c>
      <c r="W594" s="17">
        <v>48</v>
      </c>
      <c r="X594" s="17" t="str">
        <f t="shared" si="39"/>
        <v>Active</v>
      </c>
      <c r="Y594" s="17" t="s">
        <v>15615</v>
      </c>
      <c r="Z594" s="17"/>
    </row>
    <row r="595" spans="1:26" x14ac:dyDescent="0.25">
      <c r="A595">
        <v>594</v>
      </c>
      <c r="B595" s="17" t="s">
        <v>462</v>
      </c>
      <c r="C595" s="17">
        <v>1346</v>
      </c>
      <c r="D595" s="17" t="str">
        <f>INDEX(Hosts!$A:$O,MATCH(Places!$C595,Hosts!$A:$A,0),MATCH(Places!D$1,Hosts!$1:$1,0))</f>
        <v>Within an hour</v>
      </c>
      <c r="E595" s="87">
        <f>INDEX(Hosts!$A:$O,MATCH(Places!$C595,Hosts!$A:$A,0),MATCH(Places!E$1,Hosts!$1:$1,0))</f>
        <v>1</v>
      </c>
      <c r="F595" s="87">
        <f>INDEX(Hosts!$A:$O,MATCH(Places!$C595,Hosts!$A:$A,0),MATCH(Places!F$1,Hosts!$1:$1,0))</f>
        <v>1</v>
      </c>
      <c r="G595" s="17" t="str">
        <f>INDEX(Hosts!$A:$O,MATCH(Places!$C595,Hosts!$A:$A,0),MATCH(Places!G$1,Hosts!$1:$1,0))</f>
        <v>Yes</v>
      </c>
      <c r="H595" s="17">
        <v>16</v>
      </c>
      <c r="I595" s="17" t="str">
        <f>INDEX(Neighborhoods!$A:$C,MATCH(Places!$H595,Neighborhoods!$A:$A,0),MATCH(Places!I$1,Neighborhoods!$1:$1,0))</f>
        <v>Manhattan</v>
      </c>
      <c r="J595" s="17" t="str">
        <f>INDEX(Neighborhoods!$A:$C,MATCH(Places!$H595,Neighborhoods!$A:$A,0),MATCH(Places!J$1,Neighborhoods!$1:$1,0))</f>
        <v>Harlem</v>
      </c>
      <c r="K595" s="17" t="s">
        <v>11822</v>
      </c>
      <c r="L595" s="17" t="str">
        <f t="shared" si="36"/>
        <v>No</v>
      </c>
      <c r="M595" s="17">
        <v>3</v>
      </c>
      <c r="N595" s="17" t="str" cm="1">
        <f t="array" ref="N595">_xlfn.IFS(M595&lt;=2,"Small",M595&lt;=5,"Medium",M595&gt;5,"Large")</f>
        <v>Medium</v>
      </c>
      <c r="O595" s="65">
        <v>125</v>
      </c>
      <c r="P595" s="87">
        <f t="shared" si="37"/>
        <v>0.03</v>
      </c>
      <c r="Q595" s="68">
        <v>4.7300000000000004</v>
      </c>
      <c r="R595" s="68" t="str" cm="1">
        <f t="array" ref="R595">_xlfn.SWITCH(ROUND(Q595,0),5,"Excellent",4,"Good",3,"Ok","Bad")</f>
        <v>Excellent</v>
      </c>
      <c r="S595" s="17">
        <v>131</v>
      </c>
      <c r="T595" s="17" t="str">
        <f t="shared" si="38"/>
        <v>No</v>
      </c>
      <c r="U595" s="82">
        <v>41548</v>
      </c>
      <c r="V595" s="82">
        <v>43739</v>
      </c>
      <c r="W595" s="17">
        <v>351</v>
      </c>
      <c r="X595" s="17" t="str">
        <f t="shared" si="39"/>
        <v>Active</v>
      </c>
      <c r="Y595" s="17" t="s">
        <v>15616</v>
      </c>
      <c r="Z595" s="17"/>
    </row>
    <row r="596" spans="1:26" x14ac:dyDescent="0.25">
      <c r="A596">
        <v>595</v>
      </c>
      <c r="B596" s="17" t="s">
        <v>463</v>
      </c>
      <c r="C596" s="17">
        <v>946</v>
      </c>
      <c r="D596" s="17" t="str">
        <f>INDEX(Hosts!$A:$O,MATCH(Places!$C596,Hosts!$A:$A,0),MATCH(Places!D$1,Hosts!$1:$1,0))</f>
        <v>Within a few hours</v>
      </c>
      <c r="E596" s="87">
        <f>INDEX(Hosts!$A:$O,MATCH(Places!$C596,Hosts!$A:$A,0),MATCH(Places!E$1,Hosts!$1:$1,0))</f>
        <v>0.9</v>
      </c>
      <c r="F596" s="87">
        <f>INDEX(Hosts!$A:$O,MATCH(Places!$C596,Hosts!$A:$A,0),MATCH(Places!F$1,Hosts!$1:$1,0))</f>
        <v>0.97</v>
      </c>
      <c r="G596" s="17" t="str">
        <f>INDEX(Hosts!$A:$O,MATCH(Places!$C596,Hosts!$A:$A,0),MATCH(Places!G$1,Hosts!$1:$1,0))</f>
        <v>No</v>
      </c>
      <c r="H596" s="17">
        <v>16</v>
      </c>
      <c r="I596" s="17" t="str">
        <f>INDEX(Neighborhoods!$A:$C,MATCH(Places!$H596,Neighborhoods!$A:$A,0),MATCH(Places!I$1,Neighborhoods!$1:$1,0))</f>
        <v>Manhattan</v>
      </c>
      <c r="J596" s="17" t="str">
        <f>INDEX(Neighborhoods!$A:$C,MATCH(Places!$H596,Neighborhoods!$A:$A,0),MATCH(Places!J$1,Neighborhoods!$1:$1,0))</f>
        <v>Harlem</v>
      </c>
      <c r="K596" s="17" t="s">
        <v>1</v>
      </c>
      <c r="L596" s="17" t="str">
        <f t="shared" si="36"/>
        <v>Yes</v>
      </c>
      <c r="M596" s="17">
        <v>2</v>
      </c>
      <c r="N596" s="17" t="str" cm="1">
        <f t="array" ref="N596">_xlfn.IFS(M596&lt;=2,"Small",M596&lt;=5,"Medium",M596&gt;5,"Large")</f>
        <v>Small</v>
      </c>
      <c r="O596" s="65">
        <v>59</v>
      </c>
      <c r="P596" s="87">
        <f t="shared" si="37"/>
        <v>0.03</v>
      </c>
      <c r="Q596" s="68">
        <v>4.43</v>
      </c>
      <c r="R596" s="68" t="str" cm="1">
        <f t="array" ref="R596">_xlfn.SWITCH(ROUND(Q596,0),5,"Excellent",4,"Good",3,"Ok","Bad")</f>
        <v>Good</v>
      </c>
      <c r="S596" s="17">
        <v>89</v>
      </c>
      <c r="T596" s="17" t="str">
        <f t="shared" si="38"/>
        <v>No</v>
      </c>
      <c r="U596" s="82">
        <v>41769</v>
      </c>
      <c r="V596" s="82">
        <v>44022</v>
      </c>
      <c r="W596" s="17">
        <v>341</v>
      </c>
      <c r="X596" s="17" t="str">
        <f t="shared" si="39"/>
        <v>Active</v>
      </c>
      <c r="Y596" s="17" t="s">
        <v>15616</v>
      </c>
      <c r="Z596" s="17"/>
    </row>
    <row r="597" spans="1:26" x14ac:dyDescent="0.25">
      <c r="A597">
        <v>596</v>
      </c>
      <c r="B597" s="17" t="s">
        <v>464</v>
      </c>
      <c r="C597" s="17">
        <v>699</v>
      </c>
      <c r="D597" s="17" t="str">
        <f>INDEX(Hosts!$A:$O,MATCH(Places!$C597,Hosts!$A:$A,0),MATCH(Places!D$1,Hosts!$1:$1,0))</f>
        <v>Within a day</v>
      </c>
      <c r="E597" s="87">
        <f>INDEX(Hosts!$A:$O,MATCH(Places!$C597,Hosts!$A:$A,0),MATCH(Places!E$1,Hosts!$1:$1,0))</f>
        <v>1</v>
      </c>
      <c r="F597" s="87">
        <f>INDEX(Hosts!$A:$O,MATCH(Places!$C597,Hosts!$A:$A,0),MATCH(Places!F$1,Hosts!$1:$1,0))</f>
        <v>0.5</v>
      </c>
      <c r="G597" s="17" t="str">
        <f>INDEX(Hosts!$A:$O,MATCH(Places!$C597,Hosts!$A:$A,0),MATCH(Places!G$1,Hosts!$1:$1,0))</f>
        <v>No</v>
      </c>
      <c r="H597" s="17">
        <v>14</v>
      </c>
      <c r="I597" s="17" t="str">
        <f>INDEX(Neighborhoods!$A:$C,MATCH(Places!$H597,Neighborhoods!$A:$A,0),MATCH(Places!I$1,Neighborhoods!$1:$1,0))</f>
        <v>Manhattan</v>
      </c>
      <c r="J597" s="17" t="str">
        <f>INDEX(Neighborhoods!$A:$C,MATCH(Places!$H597,Neighborhoods!$A:$A,0),MATCH(Places!J$1,Neighborhoods!$1:$1,0))</f>
        <v>East Harlem</v>
      </c>
      <c r="K597" s="17" t="s">
        <v>1</v>
      </c>
      <c r="L597" s="17" t="str">
        <f t="shared" si="36"/>
        <v>Yes</v>
      </c>
      <c r="M597" s="17">
        <v>2</v>
      </c>
      <c r="N597" s="17" t="str" cm="1">
        <f t="array" ref="N597">_xlfn.IFS(M597&lt;=2,"Small",M597&lt;=5,"Medium",M597&gt;5,"Large")</f>
        <v>Small</v>
      </c>
      <c r="O597" s="65">
        <v>68</v>
      </c>
      <c r="P597" s="87">
        <f t="shared" si="37"/>
        <v>0.03</v>
      </c>
      <c r="Q597" s="68">
        <v>4.91</v>
      </c>
      <c r="R597" s="68" t="str" cm="1">
        <f t="array" ref="R597">_xlfn.SWITCH(ROUND(Q597,0),5,"Excellent",4,"Good",3,"Ok","Bad")</f>
        <v>Excellent</v>
      </c>
      <c r="S597" s="17">
        <v>46</v>
      </c>
      <c r="T597" s="17" t="str">
        <f t="shared" si="38"/>
        <v>No</v>
      </c>
      <c r="U597" s="82">
        <v>41568</v>
      </c>
      <c r="V597" s="82">
        <v>43911</v>
      </c>
      <c r="W597" s="17">
        <v>179</v>
      </c>
      <c r="X597" s="17" t="str">
        <f t="shared" si="39"/>
        <v>Active</v>
      </c>
      <c r="Y597" s="17" t="s">
        <v>15615</v>
      </c>
      <c r="Z597" s="17"/>
    </row>
    <row r="598" spans="1:26" x14ac:dyDescent="0.25">
      <c r="A598">
        <v>597</v>
      </c>
      <c r="B598" s="17" t="s">
        <v>465</v>
      </c>
      <c r="C598" s="17">
        <v>1054</v>
      </c>
      <c r="D598" s="17" t="str">
        <f>INDEX(Hosts!$A:$O,MATCH(Places!$C598,Hosts!$A:$A,0),MATCH(Places!D$1,Hosts!$1:$1,0))</f>
        <v>Within an hour</v>
      </c>
      <c r="E598" s="87">
        <f>INDEX(Hosts!$A:$O,MATCH(Places!$C598,Hosts!$A:$A,0),MATCH(Places!E$1,Hosts!$1:$1,0))</f>
        <v>1</v>
      </c>
      <c r="F598" s="87">
        <f>INDEX(Hosts!$A:$O,MATCH(Places!$C598,Hosts!$A:$A,0),MATCH(Places!F$1,Hosts!$1:$1,0))</f>
        <v>0.99</v>
      </c>
      <c r="G598" s="17" t="str">
        <f>INDEX(Hosts!$A:$O,MATCH(Places!$C598,Hosts!$A:$A,0),MATCH(Places!G$1,Hosts!$1:$1,0))</f>
        <v>No</v>
      </c>
      <c r="H598" s="17">
        <v>17</v>
      </c>
      <c r="I598" s="17" t="str">
        <f>INDEX(Neighborhoods!$A:$C,MATCH(Places!$H598,Neighborhoods!$A:$A,0),MATCH(Places!I$1,Neighborhoods!$1:$1,0))</f>
        <v>Manhattan</v>
      </c>
      <c r="J598" s="17" t="str">
        <f>INDEX(Neighborhoods!$A:$C,MATCH(Places!$H598,Neighborhoods!$A:$A,0),MATCH(Places!J$1,Neighborhoods!$1:$1,0))</f>
        <v>Hell's Kitchen</v>
      </c>
      <c r="K598" s="17" t="s">
        <v>1</v>
      </c>
      <c r="L598" s="17" t="str">
        <f t="shared" si="36"/>
        <v>Yes</v>
      </c>
      <c r="M598" s="17">
        <v>2</v>
      </c>
      <c r="N598" s="17" t="str" cm="1">
        <f t="array" ref="N598">_xlfn.IFS(M598&lt;=2,"Small",M598&lt;=5,"Medium",M598&gt;5,"Large")</f>
        <v>Small</v>
      </c>
      <c r="O598" s="65">
        <v>55</v>
      </c>
      <c r="P598" s="87">
        <f t="shared" si="37"/>
        <v>0.03</v>
      </c>
      <c r="Q598" s="68">
        <v>4.87</v>
      </c>
      <c r="R598" s="68" t="str" cm="1">
        <f t="array" ref="R598">_xlfn.SWITCH(ROUND(Q598,0),5,"Excellent",4,"Good",3,"Ok","Bad")</f>
        <v>Excellent</v>
      </c>
      <c r="S598" s="17">
        <v>285</v>
      </c>
      <c r="T598" s="17" t="str">
        <f t="shared" si="38"/>
        <v>Yes</v>
      </c>
      <c r="U598" s="82">
        <v>41555</v>
      </c>
      <c r="V598" s="82">
        <v>43900</v>
      </c>
      <c r="W598" s="17">
        <v>53</v>
      </c>
      <c r="X598" s="17" t="str">
        <f t="shared" si="39"/>
        <v>Active</v>
      </c>
      <c r="Y598" s="17" t="s">
        <v>15615</v>
      </c>
      <c r="Z598" s="17"/>
    </row>
    <row r="599" spans="1:26" x14ac:dyDescent="0.25">
      <c r="A599">
        <v>598</v>
      </c>
      <c r="B599" s="17" t="s">
        <v>14674</v>
      </c>
      <c r="C599" s="17">
        <v>1004</v>
      </c>
      <c r="D599" s="17" t="str">
        <f>INDEX(Hosts!$A:$O,MATCH(Places!$C599,Hosts!$A:$A,0),MATCH(Places!D$1,Hosts!$1:$1,0))</f>
        <v>Within an hour</v>
      </c>
      <c r="E599" s="87">
        <f>INDEX(Hosts!$A:$O,MATCH(Places!$C599,Hosts!$A:$A,0),MATCH(Places!E$1,Hosts!$1:$1,0))</f>
        <v>1</v>
      </c>
      <c r="F599" s="87">
        <f>INDEX(Hosts!$A:$O,MATCH(Places!$C599,Hosts!$A:$A,0),MATCH(Places!F$1,Hosts!$1:$1,0))</f>
        <v>1</v>
      </c>
      <c r="G599" s="17" t="str">
        <f>INDEX(Hosts!$A:$O,MATCH(Places!$C599,Hosts!$A:$A,0),MATCH(Places!G$1,Hosts!$1:$1,0))</f>
        <v>No</v>
      </c>
      <c r="H599" s="17">
        <v>20</v>
      </c>
      <c r="I599" s="17" t="str">
        <f>INDEX(Neighborhoods!$A:$C,MATCH(Places!$H599,Neighborhoods!$A:$A,0),MATCH(Places!I$1,Neighborhoods!$1:$1,0))</f>
        <v>Manhattan</v>
      </c>
      <c r="J599" s="17" t="str">
        <f>INDEX(Neighborhoods!$A:$C,MATCH(Places!$H599,Neighborhoods!$A:$A,0),MATCH(Places!J$1,Neighborhoods!$1:$1,0))</f>
        <v>Upper West Side</v>
      </c>
      <c r="K599" s="17" t="s">
        <v>1</v>
      </c>
      <c r="L599" s="17" t="str">
        <f t="shared" si="36"/>
        <v>Yes</v>
      </c>
      <c r="M599" s="17">
        <v>2</v>
      </c>
      <c r="N599" s="17" t="str" cm="1">
        <f t="array" ref="N599">_xlfn.IFS(M599&lt;=2,"Small",M599&lt;=5,"Medium",M599&gt;5,"Large")</f>
        <v>Small</v>
      </c>
      <c r="O599" s="65">
        <v>175</v>
      </c>
      <c r="P599" s="87">
        <f t="shared" si="37"/>
        <v>0.03</v>
      </c>
      <c r="Q599" s="68">
        <v>4.93</v>
      </c>
      <c r="R599" s="68" t="str" cm="1">
        <f t="array" ref="R599">_xlfn.SWITCH(ROUND(Q599,0),5,"Excellent",4,"Good",3,"Ok","Bad")</f>
        <v>Excellent</v>
      </c>
      <c r="S599" s="17">
        <v>14</v>
      </c>
      <c r="T599" s="17" t="str">
        <f t="shared" si="38"/>
        <v>No</v>
      </c>
      <c r="U599" s="82">
        <v>41563</v>
      </c>
      <c r="V599" s="82">
        <v>41925</v>
      </c>
      <c r="W599" s="17">
        <v>365</v>
      </c>
      <c r="X599" s="17" t="str">
        <f t="shared" si="39"/>
        <v>Active</v>
      </c>
      <c r="Y599" s="17" t="s">
        <v>15615</v>
      </c>
      <c r="Z599" s="17"/>
    </row>
    <row r="600" spans="1:26" x14ac:dyDescent="0.25">
      <c r="A600">
        <v>599</v>
      </c>
      <c r="B600" s="17" t="s">
        <v>13755</v>
      </c>
      <c r="C600" s="17">
        <v>273</v>
      </c>
      <c r="D600" s="17" t="str">
        <f>INDEX(Hosts!$A:$O,MATCH(Places!$C600,Hosts!$A:$A,0),MATCH(Places!D$1,Hosts!$1:$1,0))</f>
        <v>Within a day</v>
      </c>
      <c r="E600" s="87">
        <f>INDEX(Hosts!$A:$O,MATCH(Places!$C600,Hosts!$A:$A,0),MATCH(Places!E$1,Hosts!$1:$1,0))</f>
        <v>1</v>
      </c>
      <c r="F600" s="87">
        <f>INDEX(Hosts!$A:$O,MATCH(Places!$C600,Hosts!$A:$A,0),MATCH(Places!F$1,Hosts!$1:$1,0))</f>
        <v>0.4</v>
      </c>
      <c r="G600" s="17" t="str">
        <f>INDEX(Hosts!$A:$O,MATCH(Places!$C600,Hosts!$A:$A,0),MATCH(Places!G$1,Hosts!$1:$1,0))</f>
        <v>Yes</v>
      </c>
      <c r="H600" s="17">
        <v>8</v>
      </c>
      <c r="I600" s="17" t="str">
        <f>INDEX(Neighborhoods!$A:$C,MATCH(Places!$H600,Neighborhoods!$A:$A,0),MATCH(Places!I$1,Neighborhoods!$1:$1,0))</f>
        <v>Brooklyn</v>
      </c>
      <c r="J600" s="17" t="str">
        <f>INDEX(Neighborhoods!$A:$C,MATCH(Places!$H600,Neighborhoods!$A:$A,0),MATCH(Places!J$1,Neighborhoods!$1:$1,0))</f>
        <v>Bushwick</v>
      </c>
      <c r="K600" s="17" t="s">
        <v>11822</v>
      </c>
      <c r="L600" s="17" t="str">
        <f t="shared" si="36"/>
        <v>No</v>
      </c>
      <c r="M600" s="17">
        <v>6</v>
      </c>
      <c r="N600" s="17" t="str" cm="1">
        <f t="array" ref="N600">_xlfn.IFS(M600&lt;=2,"Small",M600&lt;=5,"Medium",M600&gt;5,"Large")</f>
        <v>Large</v>
      </c>
      <c r="O600" s="65">
        <v>166</v>
      </c>
      <c r="P600" s="87">
        <f t="shared" si="37"/>
        <v>0.03</v>
      </c>
      <c r="Q600" s="68">
        <v>5</v>
      </c>
      <c r="R600" s="68" t="str" cm="1">
        <f t="array" ref="R600">_xlfn.SWITCH(ROUND(Q600,0),5,"Excellent",4,"Good",3,"Ok","Bad")</f>
        <v>Excellent</v>
      </c>
      <c r="S600" s="17">
        <v>17</v>
      </c>
      <c r="T600" s="17" t="str">
        <f t="shared" si="38"/>
        <v>No</v>
      </c>
      <c r="U600" s="82">
        <v>42000</v>
      </c>
      <c r="V600" s="82">
        <v>43827</v>
      </c>
      <c r="W600" s="17">
        <v>54</v>
      </c>
      <c r="X600" s="17" t="str">
        <f t="shared" si="39"/>
        <v>Active</v>
      </c>
      <c r="Y600" s="17" t="s">
        <v>15615</v>
      </c>
      <c r="Z600" s="17"/>
    </row>
    <row r="601" spans="1:26" x14ac:dyDescent="0.25">
      <c r="A601">
        <v>600</v>
      </c>
      <c r="B601" s="17" t="s">
        <v>466</v>
      </c>
      <c r="C601" s="17">
        <v>634</v>
      </c>
      <c r="D601" s="17" t="str">
        <f>INDEX(Hosts!$A:$O,MATCH(Places!$C601,Hosts!$A:$A,0),MATCH(Places!D$1,Hosts!$1:$1,0))</f>
        <v>Within an hour</v>
      </c>
      <c r="E601" s="87">
        <f>INDEX(Hosts!$A:$O,MATCH(Places!$C601,Hosts!$A:$A,0),MATCH(Places!E$1,Hosts!$1:$1,0))</f>
        <v>1</v>
      </c>
      <c r="F601" s="87">
        <f>INDEX(Hosts!$A:$O,MATCH(Places!$C601,Hosts!$A:$A,0),MATCH(Places!F$1,Hosts!$1:$1,0))</f>
        <v>1</v>
      </c>
      <c r="G601" s="17" t="str">
        <f>INDEX(Hosts!$A:$O,MATCH(Places!$C601,Hosts!$A:$A,0),MATCH(Places!G$1,Hosts!$1:$1,0))</f>
        <v>No</v>
      </c>
      <c r="H601" s="17">
        <v>12</v>
      </c>
      <c r="I601" s="17" t="str">
        <f>INDEX(Neighborhoods!$A:$C,MATCH(Places!$H601,Neighborhoods!$A:$A,0),MATCH(Places!I$1,Neighborhoods!$1:$1,0))</f>
        <v>Brooklyn</v>
      </c>
      <c r="J601" s="17" t="str">
        <f>INDEX(Neighborhoods!$A:$C,MATCH(Places!$H601,Neighborhoods!$A:$A,0),MATCH(Places!J$1,Neighborhoods!$1:$1,0))</f>
        <v>Williamsburg</v>
      </c>
      <c r="K601" s="17" t="s">
        <v>1</v>
      </c>
      <c r="L601" s="17" t="str">
        <f t="shared" si="36"/>
        <v>Yes</v>
      </c>
      <c r="M601" s="17">
        <v>2</v>
      </c>
      <c r="N601" s="17" t="str" cm="1">
        <f t="array" ref="N601">_xlfn.IFS(M601&lt;=2,"Small",M601&lt;=5,"Medium",M601&gt;5,"Large")</f>
        <v>Small</v>
      </c>
      <c r="O601" s="65">
        <v>84</v>
      </c>
      <c r="P601" s="87">
        <f t="shared" si="37"/>
        <v>0.03</v>
      </c>
      <c r="Q601" s="68">
        <v>4.78</v>
      </c>
      <c r="R601" s="68" t="str" cm="1">
        <f t="array" ref="R601">_xlfn.SWITCH(ROUND(Q601,0),5,"Excellent",4,"Good",3,"Ok","Bad")</f>
        <v>Excellent</v>
      </c>
      <c r="S601" s="17">
        <v>246</v>
      </c>
      <c r="T601" s="17" t="str">
        <f t="shared" si="38"/>
        <v>No</v>
      </c>
      <c r="U601" s="82">
        <v>41563</v>
      </c>
      <c r="V601" s="82">
        <v>43899</v>
      </c>
      <c r="W601" s="17">
        <v>345</v>
      </c>
      <c r="X601" s="17" t="str">
        <f t="shared" si="39"/>
        <v>Active</v>
      </c>
      <c r="Y601" s="17" t="s">
        <v>15616</v>
      </c>
      <c r="Z601" s="17"/>
    </row>
    <row r="602" spans="1:26" x14ac:dyDescent="0.25">
      <c r="A602">
        <v>601</v>
      </c>
      <c r="B602" s="17" t="s">
        <v>14794</v>
      </c>
      <c r="C602" s="17">
        <v>1357</v>
      </c>
      <c r="D602" s="17" t="str">
        <f>INDEX(Hosts!$A:$O,MATCH(Places!$C602,Hosts!$A:$A,0),MATCH(Places!D$1,Hosts!$1:$1,0))</f>
        <v>Within a few hours</v>
      </c>
      <c r="E602" s="87">
        <f>INDEX(Hosts!$A:$O,MATCH(Places!$C602,Hosts!$A:$A,0),MATCH(Places!E$1,Hosts!$1:$1,0))</f>
        <v>1</v>
      </c>
      <c r="F602" s="87">
        <f>INDEX(Hosts!$A:$O,MATCH(Places!$C602,Hosts!$A:$A,0),MATCH(Places!F$1,Hosts!$1:$1,0))</f>
        <v>0.42</v>
      </c>
      <c r="G602" s="17" t="str">
        <f>INDEX(Hosts!$A:$O,MATCH(Places!$C602,Hosts!$A:$A,0),MATCH(Places!G$1,Hosts!$1:$1,0))</f>
        <v>No</v>
      </c>
      <c r="H602" s="17">
        <v>9</v>
      </c>
      <c r="I602" s="17" t="str">
        <f>INDEX(Neighborhoods!$A:$C,MATCH(Places!$H602,Neighborhoods!$A:$A,0),MATCH(Places!I$1,Neighborhoods!$1:$1,0))</f>
        <v>Brooklyn</v>
      </c>
      <c r="J602" s="17" t="str">
        <f>INDEX(Neighborhoods!$A:$C,MATCH(Places!$H602,Neighborhoods!$A:$A,0),MATCH(Places!J$1,Neighborhoods!$1:$1,0))</f>
        <v>Crown Heights</v>
      </c>
      <c r="K602" s="17" t="s">
        <v>11822</v>
      </c>
      <c r="L602" s="17" t="str">
        <f t="shared" si="36"/>
        <v>No</v>
      </c>
      <c r="M602" s="17">
        <v>6</v>
      </c>
      <c r="N602" s="17" t="str" cm="1">
        <f t="array" ref="N602">_xlfn.IFS(M602&lt;=2,"Small",M602&lt;=5,"Medium",M602&gt;5,"Large")</f>
        <v>Large</v>
      </c>
      <c r="O602" s="65">
        <v>220</v>
      </c>
      <c r="P602" s="87">
        <f t="shared" si="37"/>
        <v>0.04</v>
      </c>
      <c r="Q602" s="68">
        <v>4.53</v>
      </c>
      <c r="R602" s="68" t="str" cm="1">
        <f t="array" ref="R602">_xlfn.SWITCH(ROUND(Q602,0),5,"Excellent",4,"Good",3,"Ok","Bad")</f>
        <v>Excellent</v>
      </c>
      <c r="S602" s="17">
        <v>19</v>
      </c>
      <c r="T602" s="17" t="str">
        <f t="shared" si="38"/>
        <v>No</v>
      </c>
      <c r="U602" s="82">
        <v>41644</v>
      </c>
      <c r="V602" s="82">
        <v>43692</v>
      </c>
      <c r="W602" s="17">
        <v>239</v>
      </c>
      <c r="X602" s="17" t="str">
        <f t="shared" si="39"/>
        <v>Active</v>
      </c>
      <c r="Y602" s="17" t="s">
        <v>15615</v>
      </c>
      <c r="Z602" s="17"/>
    </row>
    <row r="603" spans="1:26" x14ac:dyDescent="0.25">
      <c r="A603">
        <v>602</v>
      </c>
      <c r="B603" s="17" t="s">
        <v>467</v>
      </c>
      <c r="C603" s="17">
        <v>1310</v>
      </c>
      <c r="D603" s="17" t="str">
        <f>INDEX(Hosts!$A:$O,MATCH(Places!$C603,Hosts!$A:$A,0),MATCH(Places!D$1,Hosts!$1:$1,0))</f>
        <v>Within an hour</v>
      </c>
      <c r="E603" s="87">
        <f>INDEX(Hosts!$A:$O,MATCH(Places!$C603,Hosts!$A:$A,0),MATCH(Places!E$1,Hosts!$1:$1,0))</f>
        <v>1</v>
      </c>
      <c r="F603" s="87">
        <f>INDEX(Hosts!$A:$O,MATCH(Places!$C603,Hosts!$A:$A,0),MATCH(Places!F$1,Hosts!$1:$1,0))</f>
        <v>1</v>
      </c>
      <c r="G603" s="17" t="str">
        <f>INDEX(Hosts!$A:$O,MATCH(Places!$C603,Hosts!$A:$A,0),MATCH(Places!G$1,Hosts!$1:$1,0))</f>
        <v>No</v>
      </c>
      <c r="H603" s="17">
        <v>14</v>
      </c>
      <c r="I603" s="17" t="str">
        <f>INDEX(Neighborhoods!$A:$C,MATCH(Places!$H603,Neighborhoods!$A:$A,0),MATCH(Places!I$1,Neighborhoods!$1:$1,0))</f>
        <v>Manhattan</v>
      </c>
      <c r="J603" s="17" t="str">
        <f>INDEX(Neighborhoods!$A:$C,MATCH(Places!$H603,Neighborhoods!$A:$A,0),MATCH(Places!J$1,Neighborhoods!$1:$1,0))</f>
        <v>East Harlem</v>
      </c>
      <c r="K603" s="17" t="s">
        <v>1</v>
      </c>
      <c r="L603" s="17" t="str">
        <f t="shared" si="36"/>
        <v>Yes</v>
      </c>
      <c r="M603" s="17">
        <v>2</v>
      </c>
      <c r="N603" s="17" t="str" cm="1">
        <f t="array" ref="N603">_xlfn.IFS(M603&lt;=2,"Small",M603&lt;=5,"Medium",M603&gt;5,"Large")</f>
        <v>Small</v>
      </c>
      <c r="O603" s="65">
        <v>56</v>
      </c>
      <c r="P603" s="87">
        <f t="shared" si="37"/>
        <v>0.03</v>
      </c>
      <c r="Q603" s="68">
        <v>4.3899999999999997</v>
      </c>
      <c r="R603" s="68" t="str" cm="1">
        <f t="array" ref="R603">_xlfn.SWITCH(ROUND(Q603,0),5,"Excellent",4,"Good",3,"Ok","Bad")</f>
        <v>Good</v>
      </c>
      <c r="S603" s="17">
        <v>36</v>
      </c>
      <c r="T603" s="17" t="str">
        <f t="shared" si="38"/>
        <v>No</v>
      </c>
      <c r="U603" s="82">
        <v>41578</v>
      </c>
      <c r="V603" s="82">
        <v>43820</v>
      </c>
      <c r="W603" s="17">
        <v>90</v>
      </c>
      <c r="X603" s="17" t="str">
        <f t="shared" si="39"/>
        <v>Active</v>
      </c>
      <c r="Y603" s="17" t="s">
        <v>15616</v>
      </c>
      <c r="Z603" s="17"/>
    </row>
    <row r="604" spans="1:26" x14ac:dyDescent="0.25">
      <c r="A604">
        <v>603</v>
      </c>
      <c r="B604" s="17" t="s">
        <v>468</v>
      </c>
      <c r="C604" s="17">
        <v>1231</v>
      </c>
      <c r="D604" s="17" t="str">
        <f>INDEX(Hosts!$A:$O,MATCH(Places!$C604,Hosts!$A:$A,0),MATCH(Places!D$1,Hosts!$1:$1,0))</f>
        <v>Within an hour</v>
      </c>
      <c r="E604" s="87">
        <f>INDEX(Hosts!$A:$O,MATCH(Places!$C604,Hosts!$A:$A,0),MATCH(Places!E$1,Hosts!$1:$1,0))</f>
        <v>1</v>
      </c>
      <c r="F604" s="87">
        <f>INDEX(Hosts!$A:$O,MATCH(Places!$C604,Hosts!$A:$A,0),MATCH(Places!F$1,Hosts!$1:$1,0))</f>
        <v>1</v>
      </c>
      <c r="G604" s="17" t="str">
        <f>INDEX(Hosts!$A:$O,MATCH(Places!$C604,Hosts!$A:$A,0),MATCH(Places!G$1,Hosts!$1:$1,0))</f>
        <v>Yes</v>
      </c>
      <c r="H604" s="17">
        <v>20</v>
      </c>
      <c r="I604" s="17" t="str">
        <f>INDEX(Neighborhoods!$A:$C,MATCH(Places!$H604,Neighborhoods!$A:$A,0),MATCH(Places!I$1,Neighborhoods!$1:$1,0))</f>
        <v>Manhattan</v>
      </c>
      <c r="J604" s="17" t="str">
        <f>INDEX(Neighborhoods!$A:$C,MATCH(Places!$H604,Neighborhoods!$A:$A,0),MATCH(Places!J$1,Neighborhoods!$1:$1,0))</f>
        <v>Upper West Side</v>
      </c>
      <c r="K604" s="17" t="s">
        <v>11822</v>
      </c>
      <c r="L604" s="17" t="str">
        <f t="shared" si="36"/>
        <v>No</v>
      </c>
      <c r="M604" s="17">
        <v>7</v>
      </c>
      <c r="N604" s="17" t="str" cm="1">
        <f t="array" ref="N604">_xlfn.IFS(M604&lt;=2,"Small",M604&lt;=5,"Medium",M604&gt;5,"Large")</f>
        <v>Large</v>
      </c>
      <c r="O604" s="65">
        <v>490</v>
      </c>
      <c r="P604" s="87">
        <f t="shared" si="37"/>
        <v>0.04</v>
      </c>
      <c r="Q604" s="68">
        <v>4.83</v>
      </c>
      <c r="R604" s="68" t="str" cm="1">
        <f t="array" ref="R604">_xlfn.SWITCH(ROUND(Q604,0),5,"Excellent",4,"Good",3,"Ok","Bad")</f>
        <v>Excellent</v>
      </c>
      <c r="S604" s="17">
        <v>95</v>
      </c>
      <c r="T604" s="17" t="str">
        <f t="shared" si="38"/>
        <v>No</v>
      </c>
      <c r="U604" s="82">
        <v>41587</v>
      </c>
      <c r="V604" s="82">
        <v>43967</v>
      </c>
      <c r="W604" s="17">
        <v>316</v>
      </c>
      <c r="X604" s="17" t="str">
        <f t="shared" si="39"/>
        <v>Active</v>
      </c>
      <c r="Y604" s="17" t="s">
        <v>15615</v>
      </c>
      <c r="Z604" s="17"/>
    </row>
    <row r="605" spans="1:26" x14ac:dyDescent="0.25">
      <c r="A605">
        <v>604</v>
      </c>
      <c r="B605" s="17" t="s">
        <v>469</v>
      </c>
      <c r="C605" s="17">
        <v>1291</v>
      </c>
      <c r="D605" s="17" t="str">
        <f>INDEX(Hosts!$A:$O,MATCH(Places!$C605,Hosts!$A:$A,0),MATCH(Places!D$1,Hosts!$1:$1,0))</f>
        <v>Within an hour</v>
      </c>
      <c r="E605" s="87">
        <f>INDEX(Hosts!$A:$O,MATCH(Places!$C605,Hosts!$A:$A,0),MATCH(Places!E$1,Hosts!$1:$1,0))</f>
        <v>1</v>
      </c>
      <c r="F605" s="87">
        <f>INDEX(Hosts!$A:$O,MATCH(Places!$C605,Hosts!$A:$A,0),MATCH(Places!F$1,Hosts!$1:$1,0))</f>
        <v>0.87</v>
      </c>
      <c r="G605" s="17" t="str">
        <f>INDEX(Hosts!$A:$O,MATCH(Places!$C605,Hosts!$A:$A,0),MATCH(Places!G$1,Hosts!$1:$1,0))</f>
        <v>Yes</v>
      </c>
      <c r="H605" s="17">
        <v>12</v>
      </c>
      <c r="I605" s="17" t="str">
        <f>INDEX(Neighborhoods!$A:$C,MATCH(Places!$H605,Neighborhoods!$A:$A,0),MATCH(Places!I$1,Neighborhoods!$1:$1,0))</f>
        <v>Brooklyn</v>
      </c>
      <c r="J605" s="17" t="str">
        <f>INDEX(Neighborhoods!$A:$C,MATCH(Places!$H605,Neighborhoods!$A:$A,0),MATCH(Places!J$1,Neighborhoods!$1:$1,0))</f>
        <v>Williamsburg</v>
      </c>
      <c r="K605" s="17" t="s">
        <v>1</v>
      </c>
      <c r="L605" s="17" t="str">
        <f t="shared" si="36"/>
        <v>Yes</v>
      </c>
      <c r="M605" s="17">
        <v>2</v>
      </c>
      <c r="N605" s="17" t="str" cm="1">
        <f t="array" ref="N605">_xlfn.IFS(M605&lt;=2,"Small",M605&lt;=5,"Medium",M605&gt;5,"Large")</f>
        <v>Small</v>
      </c>
      <c r="O605" s="65">
        <v>104</v>
      </c>
      <c r="P605" s="87">
        <f t="shared" si="37"/>
        <v>0.03</v>
      </c>
      <c r="Q605" s="68">
        <v>4.99</v>
      </c>
      <c r="R605" s="68" t="str" cm="1">
        <f t="array" ref="R605">_xlfn.SWITCH(ROUND(Q605,0),5,"Excellent",4,"Good",3,"Ok","Bad")</f>
        <v>Excellent</v>
      </c>
      <c r="S605" s="17">
        <v>384</v>
      </c>
      <c r="T605" s="17" t="str">
        <f t="shared" si="38"/>
        <v>Yes</v>
      </c>
      <c r="U605" s="82">
        <v>41572</v>
      </c>
      <c r="V605" s="82">
        <v>44045</v>
      </c>
      <c r="W605" s="17">
        <v>355</v>
      </c>
      <c r="X605" s="17" t="str">
        <f t="shared" si="39"/>
        <v>Active</v>
      </c>
      <c r="Y605" s="17" t="s">
        <v>15615</v>
      </c>
      <c r="Z605" s="17"/>
    </row>
    <row r="606" spans="1:26" x14ac:dyDescent="0.25">
      <c r="A606">
        <v>605</v>
      </c>
      <c r="B606" s="17" t="s">
        <v>470</v>
      </c>
      <c r="C606" s="17">
        <v>1364</v>
      </c>
      <c r="D606" s="17" t="str">
        <f>INDEX(Hosts!$A:$O,MATCH(Places!$C606,Hosts!$A:$A,0),MATCH(Places!D$1,Hosts!$1:$1,0))</f>
        <v>Within an hour</v>
      </c>
      <c r="E606" s="87">
        <f>INDEX(Hosts!$A:$O,MATCH(Places!$C606,Hosts!$A:$A,0),MATCH(Places!E$1,Hosts!$1:$1,0))</f>
        <v>1</v>
      </c>
      <c r="F606" s="87">
        <f>INDEX(Hosts!$A:$O,MATCH(Places!$C606,Hosts!$A:$A,0),MATCH(Places!F$1,Hosts!$1:$1,0))</f>
        <v>0.47</v>
      </c>
      <c r="G606" s="17" t="str">
        <f>INDEX(Hosts!$A:$O,MATCH(Places!$C606,Hosts!$A:$A,0),MATCH(Places!G$1,Hosts!$1:$1,0))</f>
        <v>Yes</v>
      </c>
      <c r="H606" s="17">
        <v>17</v>
      </c>
      <c r="I606" s="17" t="str">
        <f>INDEX(Neighborhoods!$A:$C,MATCH(Places!$H606,Neighborhoods!$A:$A,0),MATCH(Places!I$1,Neighborhoods!$1:$1,0))</f>
        <v>Manhattan</v>
      </c>
      <c r="J606" s="17" t="str">
        <f>INDEX(Neighborhoods!$A:$C,MATCH(Places!$H606,Neighborhoods!$A:$A,0),MATCH(Places!J$1,Neighborhoods!$1:$1,0))</f>
        <v>Hell's Kitchen</v>
      </c>
      <c r="K606" s="17" t="s">
        <v>11822</v>
      </c>
      <c r="L606" s="17" t="str">
        <f t="shared" si="36"/>
        <v>No</v>
      </c>
      <c r="M606" s="17">
        <v>2</v>
      </c>
      <c r="N606" s="17" t="str" cm="1">
        <f t="array" ref="N606">_xlfn.IFS(M606&lt;=2,"Small",M606&lt;=5,"Medium",M606&gt;5,"Large")</f>
        <v>Small</v>
      </c>
      <c r="O606" s="65">
        <v>190</v>
      </c>
      <c r="P606" s="87">
        <f t="shared" si="37"/>
        <v>0.03</v>
      </c>
      <c r="Q606" s="68">
        <v>4.99</v>
      </c>
      <c r="R606" s="68" t="str" cm="1">
        <f t="array" ref="R606">_xlfn.SWITCH(ROUND(Q606,0),5,"Excellent",4,"Good",3,"Ok","Bad")</f>
        <v>Excellent</v>
      </c>
      <c r="S606" s="17">
        <v>129</v>
      </c>
      <c r="T606" s="17" t="str">
        <f t="shared" si="38"/>
        <v>Yes</v>
      </c>
      <c r="U606" s="82">
        <v>41764</v>
      </c>
      <c r="V606" s="82">
        <v>43832</v>
      </c>
      <c r="W606" s="17">
        <v>274</v>
      </c>
      <c r="X606" s="17" t="str">
        <f t="shared" si="39"/>
        <v>Active</v>
      </c>
      <c r="Y606" s="17" t="s">
        <v>15615</v>
      </c>
      <c r="Z606" s="17"/>
    </row>
    <row r="607" spans="1:26" x14ac:dyDescent="0.25">
      <c r="A607">
        <v>606</v>
      </c>
      <c r="B607" s="17" t="s">
        <v>471</v>
      </c>
      <c r="C607" s="17">
        <v>1365</v>
      </c>
      <c r="D607" s="17" t="str">
        <f>INDEX(Hosts!$A:$O,MATCH(Places!$C607,Hosts!$A:$A,0),MATCH(Places!D$1,Hosts!$1:$1,0))</f>
        <v>Within an hour</v>
      </c>
      <c r="E607" s="87">
        <f>INDEX(Hosts!$A:$O,MATCH(Places!$C607,Hosts!$A:$A,0),MATCH(Places!E$1,Hosts!$1:$1,0))</f>
        <v>1</v>
      </c>
      <c r="F607" s="87">
        <f>INDEX(Hosts!$A:$O,MATCH(Places!$C607,Hosts!$A:$A,0),MATCH(Places!F$1,Hosts!$1:$1,0))</f>
        <v>1</v>
      </c>
      <c r="G607" s="17" t="str">
        <f>INDEX(Hosts!$A:$O,MATCH(Places!$C607,Hosts!$A:$A,0),MATCH(Places!G$1,Hosts!$1:$1,0))</f>
        <v>Yes</v>
      </c>
      <c r="H607" s="17">
        <v>12</v>
      </c>
      <c r="I607" s="17" t="str">
        <f>INDEX(Neighborhoods!$A:$C,MATCH(Places!$H607,Neighborhoods!$A:$A,0),MATCH(Places!I$1,Neighborhoods!$1:$1,0))</f>
        <v>Brooklyn</v>
      </c>
      <c r="J607" s="17" t="str">
        <f>INDEX(Neighborhoods!$A:$C,MATCH(Places!$H607,Neighborhoods!$A:$A,0),MATCH(Places!J$1,Neighborhoods!$1:$1,0))</f>
        <v>Williamsburg</v>
      </c>
      <c r="K607" s="17" t="s">
        <v>11822</v>
      </c>
      <c r="L607" s="17" t="str">
        <f t="shared" si="36"/>
        <v>No</v>
      </c>
      <c r="M607" s="17">
        <v>6</v>
      </c>
      <c r="N607" s="17" t="str" cm="1">
        <f t="array" ref="N607">_xlfn.IFS(M607&lt;=2,"Small",M607&lt;=5,"Medium",M607&gt;5,"Large")</f>
        <v>Large</v>
      </c>
      <c r="O607" s="65">
        <v>164</v>
      </c>
      <c r="P607" s="87">
        <f t="shared" si="37"/>
        <v>0.03</v>
      </c>
      <c r="Q607" s="68">
        <v>4.82</v>
      </c>
      <c r="R607" s="68" t="str" cm="1">
        <f t="array" ref="R607">_xlfn.SWITCH(ROUND(Q607,0),5,"Excellent",4,"Good",3,"Ok","Bad")</f>
        <v>Excellent</v>
      </c>
      <c r="S607" s="17">
        <v>181</v>
      </c>
      <c r="T607" s="17" t="str">
        <f t="shared" si="38"/>
        <v>Yes</v>
      </c>
      <c r="U607" s="82">
        <v>41558</v>
      </c>
      <c r="V607" s="82">
        <v>44011</v>
      </c>
      <c r="W607" s="17">
        <v>211</v>
      </c>
      <c r="X607" s="17" t="str">
        <f t="shared" si="39"/>
        <v>Active</v>
      </c>
      <c r="Y607" s="17" t="s">
        <v>15615</v>
      </c>
      <c r="Z607" s="17"/>
    </row>
    <row r="608" spans="1:26" x14ac:dyDescent="0.25">
      <c r="A608">
        <v>607</v>
      </c>
      <c r="B608" s="17" t="s">
        <v>13870</v>
      </c>
      <c r="C608" s="17">
        <v>651</v>
      </c>
      <c r="D608" s="17" t="str">
        <f>INDEX(Hosts!$A:$O,MATCH(Places!$C608,Hosts!$A:$A,0),MATCH(Places!D$1,Hosts!$1:$1,0))</f>
        <v>Within a few hours</v>
      </c>
      <c r="E608" s="87">
        <f>INDEX(Hosts!$A:$O,MATCH(Places!$C608,Hosts!$A:$A,0),MATCH(Places!E$1,Hosts!$1:$1,0))</f>
        <v>1</v>
      </c>
      <c r="F608" s="87">
        <f>INDEX(Hosts!$A:$O,MATCH(Places!$C608,Hosts!$A:$A,0),MATCH(Places!F$1,Hosts!$1:$1,0))</f>
        <v>0.93</v>
      </c>
      <c r="G608" s="17" t="str">
        <f>INDEX(Hosts!$A:$O,MATCH(Places!$C608,Hosts!$A:$A,0),MATCH(Places!G$1,Hosts!$1:$1,0))</f>
        <v>No</v>
      </c>
      <c r="H608" s="17">
        <v>12</v>
      </c>
      <c r="I608" s="17" t="str">
        <f>INDEX(Neighborhoods!$A:$C,MATCH(Places!$H608,Neighborhoods!$A:$A,0),MATCH(Places!I$1,Neighborhoods!$1:$1,0))</f>
        <v>Brooklyn</v>
      </c>
      <c r="J608" s="17" t="str">
        <f>INDEX(Neighborhoods!$A:$C,MATCH(Places!$H608,Neighborhoods!$A:$A,0),MATCH(Places!J$1,Neighborhoods!$1:$1,0))</f>
        <v>Williamsburg</v>
      </c>
      <c r="K608" s="17" t="s">
        <v>1</v>
      </c>
      <c r="L608" s="17" t="str">
        <f t="shared" si="36"/>
        <v>Yes</v>
      </c>
      <c r="M608" s="17">
        <v>1</v>
      </c>
      <c r="N608" s="17" t="str" cm="1">
        <f t="array" ref="N608">_xlfn.IFS(M608&lt;=2,"Small",M608&lt;=5,"Medium",M608&gt;5,"Large")</f>
        <v>Small</v>
      </c>
      <c r="O608" s="65">
        <v>74</v>
      </c>
      <c r="P608" s="87">
        <f t="shared" si="37"/>
        <v>0.03</v>
      </c>
      <c r="Q608" s="68">
        <v>4.82</v>
      </c>
      <c r="R608" s="68" t="str" cm="1">
        <f t="array" ref="R608">_xlfn.SWITCH(ROUND(Q608,0),5,"Excellent",4,"Good",3,"Ok","Bad")</f>
        <v>Excellent</v>
      </c>
      <c r="S608" s="17">
        <v>250</v>
      </c>
      <c r="T608" s="17" t="str">
        <f t="shared" si="38"/>
        <v>Yes</v>
      </c>
      <c r="U608" s="82">
        <v>42036</v>
      </c>
      <c r="V608" s="82">
        <v>44046</v>
      </c>
      <c r="W608" s="17">
        <v>345</v>
      </c>
      <c r="X608" s="17" t="str">
        <f t="shared" si="39"/>
        <v>Active</v>
      </c>
      <c r="Y608" s="17" t="s">
        <v>15615</v>
      </c>
      <c r="Z608" s="17"/>
    </row>
    <row r="609" spans="1:26" x14ac:dyDescent="0.25">
      <c r="A609">
        <v>608</v>
      </c>
      <c r="B609" s="17" t="s">
        <v>13425</v>
      </c>
      <c r="C609" s="17">
        <v>739</v>
      </c>
      <c r="D609" s="17" t="str">
        <f>INDEX(Hosts!$A:$O,MATCH(Places!$C609,Hosts!$A:$A,0),MATCH(Places!D$1,Hosts!$1:$1,0))</f>
        <v>Within an hour</v>
      </c>
      <c r="E609" s="87">
        <f>INDEX(Hosts!$A:$O,MATCH(Places!$C609,Hosts!$A:$A,0),MATCH(Places!E$1,Hosts!$1:$1,0))</f>
        <v>1</v>
      </c>
      <c r="F609" s="87">
        <f>INDEX(Hosts!$A:$O,MATCH(Places!$C609,Hosts!$A:$A,0),MATCH(Places!F$1,Hosts!$1:$1,0))</f>
        <v>1</v>
      </c>
      <c r="G609" s="17" t="str">
        <f>INDEX(Hosts!$A:$O,MATCH(Places!$C609,Hosts!$A:$A,0),MATCH(Places!G$1,Hosts!$1:$1,0))</f>
        <v>No</v>
      </c>
      <c r="H609" s="17">
        <v>7</v>
      </c>
      <c r="I609" s="17" t="str">
        <f>INDEX(Neighborhoods!$A:$C,MATCH(Places!$H609,Neighborhoods!$A:$A,0),MATCH(Places!I$1,Neighborhoods!$1:$1,0))</f>
        <v>Brooklyn</v>
      </c>
      <c r="J609" s="17" t="str">
        <f>INDEX(Neighborhoods!$A:$C,MATCH(Places!$H609,Neighborhoods!$A:$A,0),MATCH(Places!J$1,Neighborhoods!$1:$1,0))</f>
        <v>Bedford-Stuyvesant</v>
      </c>
      <c r="K609" s="17" t="s">
        <v>1</v>
      </c>
      <c r="L609" s="17" t="str">
        <f t="shared" si="36"/>
        <v>Yes</v>
      </c>
      <c r="M609" s="17">
        <v>3</v>
      </c>
      <c r="N609" s="17" t="str" cm="1">
        <f t="array" ref="N609">_xlfn.IFS(M609&lt;=2,"Small",M609&lt;=5,"Medium",M609&gt;5,"Large")</f>
        <v>Medium</v>
      </c>
      <c r="O609" s="65">
        <v>200</v>
      </c>
      <c r="P609" s="87">
        <f t="shared" si="37"/>
        <v>0.04</v>
      </c>
      <c r="Q609" s="68">
        <v>4.67</v>
      </c>
      <c r="R609" s="68" t="str" cm="1">
        <f t="array" ref="R609">_xlfn.SWITCH(ROUND(Q609,0),5,"Excellent",4,"Good",3,"Ok","Bad")</f>
        <v>Excellent</v>
      </c>
      <c r="S609" s="17">
        <v>3</v>
      </c>
      <c r="T609" s="17" t="str">
        <f t="shared" si="38"/>
        <v>No</v>
      </c>
      <c r="U609" s="82">
        <v>41975</v>
      </c>
      <c r="V609" s="82">
        <v>42384</v>
      </c>
      <c r="W609" s="17">
        <v>365</v>
      </c>
      <c r="X609" s="17" t="str">
        <f t="shared" si="39"/>
        <v>Active</v>
      </c>
      <c r="Y609" s="17" t="s">
        <v>15615</v>
      </c>
      <c r="Z609" s="17"/>
    </row>
    <row r="610" spans="1:26" x14ac:dyDescent="0.25">
      <c r="A610">
        <v>609</v>
      </c>
      <c r="B610" s="17" t="s">
        <v>14505</v>
      </c>
      <c r="C610" s="17">
        <v>1366</v>
      </c>
      <c r="D610" s="17" t="str">
        <f>INDEX(Hosts!$A:$O,MATCH(Places!$C610,Hosts!$A:$A,0),MATCH(Places!D$1,Hosts!$1:$1,0))</f>
        <v>A few days or more</v>
      </c>
      <c r="E610" s="87">
        <f>INDEX(Hosts!$A:$O,MATCH(Places!$C610,Hosts!$A:$A,0),MATCH(Places!E$1,Hosts!$1:$1,0))</f>
        <v>0.22</v>
      </c>
      <c r="F610" s="87">
        <f>INDEX(Hosts!$A:$O,MATCH(Places!$C610,Hosts!$A:$A,0),MATCH(Places!F$1,Hosts!$1:$1,0))</f>
        <v>0.21</v>
      </c>
      <c r="G610" s="17" t="str">
        <f>INDEX(Hosts!$A:$O,MATCH(Places!$C610,Hosts!$A:$A,0),MATCH(Places!G$1,Hosts!$1:$1,0))</f>
        <v>No</v>
      </c>
      <c r="H610" s="17">
        <v>17</v>
      </c>
      <c r="I610" s="17" t="str">
        <f>INDEX(Neighborhoods!$A:$C,MATCH(Places!$H610,Neighborhoods!$A:$A,0),MATCH(Places!I$1,Neighborhoods!$1:$1,0))</f>
        <v>Manhattan</v>
      </c>
      <c r="J610" s="17" t="str">
        <f>INDEX(Neighborhoods!$A:$C,MATCH(Places!$H610,Neighborhoods!$A:$A,0),MATCH(Places!J$1,Neighborhoods!$1:$1,0))</f>
        <v>Hell's Kitchen</v>
      </c>
      <c r="K610" s="17" t="s">
        <v>11822</v>
      </c>
      <c r="L610" s="17" t="str">
        <f t="shared" si="36"/>
        <v>No</v>
      </c>
      <c r="M610" s="17">
        <v>4</v>
      </c>
      <c r="N610" s="17" t="str" cm="1">
        <f t="array" ref="N610">_xlfn.IFS(M610&lt;=2,"Small",M610&lt;=5,"Medium",M610&gt;5,"Large")</f>
        <v>Medium</v>
      </c>
      <c r="O610" s="65">
        <v>171</v>
      </c>
      <c r="P610" s="87">
        <f t="shared" si="37"/>
        <v>0.03</v>
      </c>
      <c r="Q610" s="68">
        <v>4.82</v>
      </c>
      <c r="R610" s="68" t="str" cm="1">
        <f t="array" ref="R610">_xlfn.SWITCH(ROUND(Q610,0),5,"Excellent",4,"Good",3,"Ok","Bad")</f>
        <v>Excellent</v>
      </c>
      <c r="S610" s="17">
        <v>34</v>
      </c>
      <c r="T610" s="17" t="str">
        <f t="shared" si="38"/>
        <v>No</v>
      </c>
      <c r="U610" s="82">
        <v>42078</v>
      </c>
      <c r="V610" s="82">
        <v>43832</v>
      </c>
      <c r="W610" s="17">
        <v>116</v>
      </c>
      <c r="X610" s="17" t="str">
        <f t="shared" si="39"/>
        <v>Active</v>
      </c>
      <c r="Y610" s="17" t="s">
        <v>15615</v>
      </c>
      <c r="Z610" s="17"/>
    </row>
    <row r="611" spans="1:26" x14ac:dyDescent="0.25">
      <c r="A611">
        <v>610</v>
      </c>
      <c r="B611" s="17" t="s">
        <v>14610</v>
      </c>
      <c r="C611" s="17">
        <v>1239</v>
      </c>
      <c r="D611" s="17" t="str">
        <f>INDEX(Hosts!$A:$O,MATCH(Places!$C611,Hosts!$A:$A,0),MATCH(Places!D$1,Hosts!$1:$1,0))</f>
        <v>Within an hour</v>
      </c>
      <c r="E611" s="87">
        <f>INDEX(Hosts!$A:$O,MATCH(Places!$C611,Hosts!$A:$A,0),MATCH(Places!E$1,Hosts!$1:$1,0))</f>
        <v>0.98</v>
      </c>
      <c r="F611" s="87">
        <f>INDEX(Hosts!$A:$O,MATCH(Places!$C611,Hosts!$A:$A,0),MATCH(Places!F$1,Hosts!$1:$1,0))</f>
        <v>1</v>
      </c>
      <c r="G611" s="17" t="str">
        <f>INDEX(Hosts!$A:$O,MATCH(Places!$C611,Hosts!$A:$A,0),MATCH(Places!G$1,Hosts!$1:$1,0))</f>
        <v>No</v>
      </c>
      <c r="H611" s="17">
        <v>11</v>
      </c>
      <c r="I611" s="17" t="str">
        <f>INDEX(Neighborhoods!$A:$C,MATCH(Places!$H611,Neighborhoods!$A:$A,0),MATCH(Places!I$1,Neighborhoods!$1:$1,0))</f>
        <v>Brooklyn</v>
      </c>
      <c r="J611" s="17" t="str">
        <f>INDEX(Neighborhoods!$A:$C,MATCH(Places!$H611,Neighborhoods!$A:$A,0),MATCH(Places!J$1,Neighborhoods!$1:$1,0))</f>
        <v>Greenpoint</v>
      </c>
      <c r="K611" s="17" t="s">
        <v>11822</v>
      </c>
      <c r="L611" s="17" t="str">
        <f t="shared" si="36"/>
        <v>No</v>
      </c>
      <c r="M611" s="17">
        <v>4</v>
      </c>
      <c r="N611" s="17" t="str" cm="1">
        <f t="array" ref="N611">_xlfn.IFS(M611&lt;=2,"Small",M611&lt;=5,"Medium",M611&gt;5,"Large")</f>
        <v>Medium</v>
      </c>
      <c r="O611" s="65">
        <v>119</v>
      </c>
      <c r="P611" s="87">
        <f t="shared" si="37"/>
        <v>0.03</v>
      </c>
      <c r="Q611" s="68">
        <v>4.71</v>
      </c>
      <c r="R611" s="68" t="str" cm="1">
        <f t="array" ref="R611">_xlfn.SWITCH(ROUND(Q611,0),5,"Excellent",4,"Good",3,"Ok","Bad")</f>
        <v>Excellent</v>
      </c>
      <c r="S611" s="17">
        <v>7</v>
      </c>
      <c r="T611" s="17" t="str">
        <f t="shared" si="38"/>
        <v>No</v>
      </c>
      <c r="U611" s="82">
        <v>41807</v>
      </c>
      <c r="V611" s="82">
        <v>43789</v>
      </c>
      <c r="W611" s="17">
        <v>275</v>
      </c>
      <c r="X611" s="17" t="str">
        <f t="shared" si="39"/>
        <v>Active</v>
      </c>
      <c r="Y611" s="17" t="s">
        <v>15616</v>
      </c>
      <c r="Z611" s="17"/>
    </row>
    <row r="612" spans="1:26" x14ac:dyDescent="0.25">
      <c r="A612">
        <v>611</v>
      </c>
      <c r="B612" s="17" t="s">
        <v>14954</v>
      </c>
      <c r="C612" s="17">
        <v>889</v>
      </c>
      <c r="D612" s="17" t="str">
        <f>INDEX(Hosts!$A:$O,MATCH(Places!$C612,Hosts!$A:$A,0),MATCH(Places!D$1,Hosts!$1:$1,0))</f>
        <v>Within an hour</v>
      </c>
      <c r="E612" s="87">
        <f>INDEX(Hosts!$A:$O,MATCH(Places!$C612,Hosts!$A:$A,0),MATCH(Places!E$1,Hosts!$1:$1,0))</f>
        <v>1</v>
      </c>
      <c r="F612" s="87">
        <f>INDEX(Hosts!$A:$O,MATCH(Places!$C612,Hosts!$A:$A,0),MATCH(Places!F$1,Hosts!$1:$1,0))</f>
        <v>0.94</v>
      </c>
      <c r="G612" s="17" t="str">
        <f>INDEX(Hosts!$A:$O,MATCH(Places!$C612,Hosts!$A:$A,0),MATCH(Places!G$1,Hosts!$1:$1,0))</f>
        <v>Yes</v>
      </c>
      <c r="H612" s="17">
        <v>13</v>
      </c>
      <c r="I612" s="17" t="str">
        <f>INDEX(Neighborhoods!$A:$C,MATCH(Places!$H612,Neighborhoods!$A:$A,0),MATCH(Places!I$1,Neighborhoods!$1:$1,0))</f>
        <v>Manhattan</v>
      </c>
      <c r="J612" s="17" t="str">
        <f>INDEX(Neighborhoods!$A:$C,MATCH(Places!$H612,Neighborhoods!$A:$A,0),MATCH(Places!J$1,Neighborhoods!$1:$1,0))</f>
        <v>Chelsea</v>
      </c>
      <c r="K612" s="17" t="s">
        <v>11822</v>
      </c>
      <c r="L612" s="17" t="str">
        <f t="shared" si="36"/>
        <v>No</v>
      </c>
      <c r="M612" s="17">
        <v>4</v>
      </c>
      <c r="N612" s="17" t="str" cm="1">
        <f t="array" ref="N612">_xlfn.IFS(M612&lt;=2,"Small",M612&lt;=5,"Medium",M612&gt;5,"Large")</f>
        <v>Medium</v>
      </c>
      <c r="O612" s="65">
        <v>497</v>
      </c>
      <c r="P612" s="87">
        <f t="shared" si="37"/>
        <v>0.04</v>
      </c>
      <c r="Q612" s="68">
        <v>4.9000000000000004</v>
      </c>
      <c r="R612" s="68" t="str" cm="1">
        <f t="array" ref="R612">_xlfn.SWITCH(ROUND(Q612,0),5,"Excellent",4,"Good",3,"Ok","Bad")</f>
        <v>Excellent</v>
      </c>
      <c r="S612" s="17">
        <v>123</v>
      </c>
      <c r="T612" s="17" t="str">
        <f t="shared" si="38"/>
        <v>Yes</v>
      </c>
      <c r="U612" s="82">
        <v>41611</v>
      </c>
      <c r="V612" s="82">
        <v>43845</v>
      </c>
      <c r="W612" s="17">
        <v>334</v>
      </c>
      <c r="X612" s="17" t="str">
        <f t="shared" si="39"/>
        <v>Active</v>
      </c>
      <c r="Y612" s="17" t="s">
        <v>15616</v>
      </c>
      <c r="Z612" s="17"/>
    </row>
    <row r="613" spans="1:26" x14ac:dyDescent="0.25">
      <c r="A613">
        <v>612</v>
      </c>
      <c r="B613" s="17" t="s">
        <v>14933</v>
      </c>
      <c r="C613" s="17">
        <v>1359</v>
      </c>
      <c r="D613" s="17" t="str">
        <f>INDEX(Hosts!$A:$O,MATCH(Places!$C613,Hosts!$A:$A,0),MATCH(Places!D$1,Hosts!$1:$1,0))</f>
        <v>Within an hour</v>
      </c>
      <c r="E613" s="87">
        <f>INDEX(Hosts!$A:$O,MATCH(Places!$C613,Hosts!$A:$A,0),MATCH(Places!E$1,Hosts!$1:$1,0))</f>
        <v>1</v>
      </c>
      <c r="F613" s="87">
        <f>INDEX(Hosts!$A:$O,MATCH(Places!$C613,Hosts!$A:$A,0),MATCH(Places!F$1,Hosts!$1:$1,0))</f>
        <v>0.98</v>
      </c>
      <c r="G613" s="17" t="str">
        <f>INDEX(Hosts!$A:$O,MATCH(Places!$C613,Hosts!$A:$A,0),MATCH(Places!G$1,Hosts!$1:$1,0))</f>
        <v>Yes</v>
      </c>
      <c r="H613" s="17">
        <v>14</v>
      </c>
      <c r="I613" s="17" t="str">
        <f>INDEX(Neighborhoods!$A:$C,MATCH(Places!$H613,Neighborhoods!$A:$A,0),MATCH(Places!I$1,Neighborhoods!$1:$1,0))</f>
        <v>Manhattan</v>
      </c>
      <c r="J613" s="17" t="str">
        <f>INDEX(Neighborhoods!$A:$C,MATCH(Places!$H613,Neighborhoods!$A:$A,0),MATCH(Places!J$1,Neighborhoods!$1:$1,0))</f>
        <v>East Harlem</v>
      </c>
      <c r="K613" s="17" t="s">
        <v>11822</v>
      </c>
      <c r="L613" s="17" t="str">
        <f t="shared" si="36"/>
        <v>No</v>
      </c>
      <c r="M613" s="17">
        <v>5</v>
      </c>
      <c r="N613" s="17" t="str" cm="1">
        <f t="array" ref="N613">_xlfn.IFS(M613&lt;=2,"Small",M613&lt;=5,"Medium",M613&gt;5,"Large")</f>
        <v>Medium</v>
      </c>
      <c r="O613" s="65">
        <v>151</v>
      </c>
      <c r="P613" s="87">
        <f t="shared" si="37"/>
        <v>0.03</v>
      </c>
      <c r="Q613" s="68">
        <v>4.91</v>
      </c>
      <c r="R613" s="68" t="str" cm="1">
        <f t="array" ref="R613">_xlfn.SWITCH(ROUND(Q613,0),5,"Excellent",4,"Good",3,"Ok","Bad")</f>
        <v>Excellent</v>
      </c>
      <c r="S613" s="17">
        <v>272</v>
      </c>
      <c r="T613" s="17" t="str">
        <f t="shared" si="38"/>
        <v>Yes</v>
      </c>
      <c r="U613" s="82">
        <v>41562</v>
      </c>
      <c r="V613" s="82">
        <v>43963</v>
      </c>
      <c r="W613" s="17">
        <v>303</v>
      </c>
      <c r="X613" s="17" t="str">
        <f t="shared" si="39"/>
        <v>Active</v>
      </c>
      <c r="Y613" s="17" t="s">
        <v>15616</v>
      </c>
      <c r="Z613" s="17"/>
    </row>
    <row r="614" spans="1:26" x14ac:dyDescent="0.25">
      <c r="A614">
        <v>613</v>
      </c>
      <c r="B614" s="17" t="s">
        <v>13774</v>
      </c>
      <c r="C614" s="17">
        <v>1369</v>
      </c>
      <c r="D614" s="17" t="str">
        <f>INDEX(Hosts!$A:$O,MATCH(Places!$C614,Hosts!$A:$A,0),MATCH(Places!D$1,Hosts!$1:$1,0))</f>
        <v>Within a few hours</v>
      </c>
      <c r="E614" s="87">
        <f>INDEX(Hosts!$A:$O,MATCH(Places!$C614,Hosts!$A:$A,0),MATCH(Places!E$1,Hosts!$1:$1,0))</f>
        <v>1</v>
      </c>
      <c r="F614" s="87">
        <f>INDEX(Hosts!$A:$O,MATCH(Places!$C614,Hosts!$A:$A,0),MATCH(Places!F$1,Hosts!$1:$1,0))</f>
        <v>0.96</v>
      </c>
      <c r="G614" s="17" t="str">
        <f>INDEX(Hosts!$A:$O,MATCH(Places!$C614,Hosts!$A:$A,0),MATCH(Places!G$1,Hosts!$1:$1,0))</f>
        <v>Yes</v>
      </c>
      <c r="H614" s="17">
        <v>9</v>
      </c>
      <c r="I614" s="17" t="str">
        <f>INDEX(Neighborhoods!$A:$C,MATCH(Places!$H614,Neighborhoods!$A:$A,0),MATCH(Places!I$1,Neighborhoods!$1:$1,0))</f>
        <v>Brooklyn</v>
      </c>
      <c r="J614" s="17" t="str">
        <f>INDEX(Neighborhoods!$A:$C,MATCH(Places!$H614,Neighborhoods!$A:$A,0),MATCH(Places!J$1,Neighborhoods!$1:$1,0))</f>
        <v>Crown Heights</v>
      </c>
      <c r="K614" s="17" t="s">
        <v>11822</v>
      </c>
      <c r="L614" s="17" t="str">
        <f t="shared" si="36"/>
        <v>No</v>
      </c>
      <c r="M614" s="17">
        <v>4</v>
      </c>
      <c r="N614" s="17" t="str" cm="1">
        <f t="array" ref="N614">_xlfn.IFS(M614&lt;=2,"Small",M614&lt;=5,"Medium",M614&gt;5,"Large")</f>
        <v>Medium</v>
      </c>
      <c r="O614" s="65">
        <v>180</v>
      </c>
      <c r="P614" s="87">
        <f t="shared" si="37"/>
        <v>0.03</v>
      </c>
      <c r="Q614" s="68">
        <v>4.97</v>
      </c>
      <c r="R614" s="68" t="str" cm="1">
        <f t="array" ref="R614">_xlfn.SWITCH(ROUND(Q614,0),5,"Excellent",4,"Good",3,"Ok","Bad")</f>
        <v>Excellent</v>
      </c>
      <c r="S614" s="17">
        <v>124</v>
      </c>
      <c r="T614" s="17" t="str">
        <f t="shared" si="38"/>
        <v>Yes</v>
      </c>
      <c r="U614" s="82">
        <v>42006</v>
      </c>
      <c r="V614" s="82">
        <v>43831</v>
      </c>
      <c r="W614" s="17">
        <v>358</v>
      </c>
      <c r="X614" s="17" t="str">
        <f t="shared" si="39"/>
        <v>Active</v>
      </c>
      <c r="Y614" s="17" t="s">
        <v>15615</v>
      </c>
      <c r="Z614" s="17"/>
    </row>
    <row r="615" spans="1:26" x14ac:dyDescent="0.25">
      <c r="A615">
        <v>614</v>
      </c>
      <c r="B615" s="17" t="s">
        <v>472</v>
      </c>
      <c r="C615" s="17">
        <v>949</v>
      </c>
      <c r="D615" s="17" t="str">
        <f>INDEX(Hosts!$A:$O,MATCH(Places!$C615,Hosts!$A:$A,0),MATCH(Places!D$1,Hosts!$1:$1,0))</f>
        <v>Within a day</v>
      </c>
      <c r="E615" s="87">
        <f>INDEX(Hosts!$A:$O,MATCH(Places!$C615,Hosts!$A:$A,0),MATCH(Places!E$1,Hosts!$1:$1,0))</f>
        <v>0.75</v>
      </c>
      <c r="F615" s="87">
        <f>INDEX(Hosts!$A:$O,MATCH(Places!$C615,Hosts!$A:$A,0),MATCH(Places!F$1,Hosts!$1:$1,0))</f>
        <v>0.5</v>
      </c>
      <c r="G615" s="17" t="str">
        <f>INDEX(Hosts!$A:$O,MATCH(Places!$C615,Hosts!$A:$A,0),MATCH(Places!G$1,Hosts!$1:$1,0))</f>
        <v>No</v>
      </c>
      <c r="H615" s="17">
        <v>14</v>
      </c>
      <c r="I615" s="17" t="str">
        <f>INDEX(Neighborhoods!$A:$C,MATCH(Places!$H615,Neighborhoods!$A:$A,0),MATCH(Places!I$1,Neighborhoods!$1:$1,0))</f>
        <v>Manhattan</v>
      </c>
      <c r="J615" s="17" t="str">
        <f>INDEX(Neighborhoods!$A:$C,MATCH(Places!$H615,Neighborhoods!$A:$A,0),MATCH(Places!J$1,Neighborhoods!$1:$1,0))</f>
        <v>East Harlem</v>
      </c>
      <c r="K615" s="17" t="s">
        <v>1</v>
      </c>
      <c r="L615" s="17" t="str">
        <f t="shared" si="36"/>
        <v>Yes</v>
      </c>
      <c r="M615" s="17">
        <v>2</v>
      </c>
      <c r="N615" s="17" t="str" cm="1">
        <f t="array" ref="N615">_xlfn.IFS(M615&lt;=2,"Small",M615&lt;=5,"Medium",M615&gt;5,"Large")</f>
        <v>Small</v>
      </c>
      <c r="O615" s="65">
        <v>105</v>
      </c>
      <c r="P615" s="87">
        <f t="shared" si="37"/>
        <v>0.03</v>
      </c>
      <c r="Q615" s="68">
        <v>4.6500000000000004</v>
      </c>
      <c r="R615" s="68" t="str" cm="1">
        <f t="array" ref="R615">_xlfn.SWITCH(ROUND(Q615,0),5,"Excellent",4,"Good",3,"Ok","Bad")</f>
        <v>Excellent</v>
      </c>
      <c r="S615" s="17">
        <v>48</v>
      </c>
      <c r="T615" s="17" t="str">
        <f t="shared" si="38"/>
        <v>No</v>
      </c>
      <c r="U615" s="82">
        <v>42248</v>
      </c>
      <c r="V615" s="82">
        <v>43831</v>
      </c>
      <c r="W615" s="17">
        <v>365</v>
      </c>
      <c r="X615" s="17" t="str">
        <f t="shared" si="39"/>
        <v>Active</v>
      </c>
      <c r="Y615" s="17" t="s">
        <v>15615</v>
      </c>
      <c r="Z615" s="17"/>
    </row>
    <row r="616" spans="1:26" x14ac:dyDescent="0.25">
      <c r="A616">
        <v>615</v>
      </c>
      <c r="B616" s="17" t="s">
        <v>473</v>
      </c>
      <c r="C616" s="17">
        <v>1374</v>
      </c>
      <c r="D616" s="17" t="str">
        <f>INDEX(Hosts!$A:$O,MATCH(Places!$C616,Hosts!$A:$A,0),MATCH(Places!D$1,Hosts!$1:$1,0))</f>
        <v>Within a few hours</v>
      </c>
      <c r="E616" s="87">
        <f>INDEX(Hosts!$A:$O,MATCH(Places!$C616,Hosts!$A:$A,0),MATCH(Places!E$1,Hosts!$1:$1,0))</f>
        <v>1</v>
      </c>
      <c r="F616" s="87">
        <f>INDEX(Hosts!$A:$O,MATCH(Places!$C616,Hosts!$A:$A,0),MATCH(Places!F$1,Hosts!$1:$1,0))</f>
        <v>0.76</v>
      </c>
      <c r="G616" s="17" t="str">
        <f>INDEX(Hosts!$A:$O,MATCH(Places!$C616,Hosts!$A:$A,0),MATCH(Places!G$1,Hosts!$1:$1,0))</f>
        <v>Yes</v>
      </c>
      <c r="H616" s="17">
        <v>17</v>
      </c>
      <c r="I616" s="17" t="str">
        <f>INDEX(Neighborhoods!$A:$C,MATCH(Places!$H616,Neighborhoods!$A:$A,0),MATCH(Places!I$1,Neighborhoods!$1:$1,0))</f>
        <v>Manhattan</v>
      </c>
      <c r="J616" s="17" t="str">
        <f>INDEX(Neighborhoods!$A:$C,MATCH(Places!$H616,Neighborhoods!$A:$A,0),MATCH(Places!J$1,Neighborhoods!$1:$1,0))</f>
        <v>Hell's Kitchen</v>
      </c>
      <c r="K616" s="17" t="s">
        <v>1</v>
      </c>
      <c r="L616" s="17" t="str">
        <f t="shared" si="36"/>
        <v>Yes</v>
      </c>
      <c r="M616" s="17">
        <v>2</v>
      </c>
      <c r="N616" s="17" t="str" cm="1">
        <f t="array" ref="N616">_xlfn.IFS(M616&lt;=2,"Small",M616&lt;=5,"Medium",M616&gt;5,"Large")</f>
        <v>Small</v>
      </c>
      <c r="O616" s="65">
        <v>79</v>
      </c>
      <c r="P616" s="87">
        <f t="shared" si="37"/>
        <v>0.03</v>
      </c>
      <c r="Q616" s="68">
        <v>4.83</v>
      </c>
      <c r="R616" s="68" t="str" cm="1">
        <f t="array" ref="R616">_xlfn.SWITCH(ROUND(Q616,0),5,"Excellent",4,"Good",3,"Ok","Bad")</f>
        <v>Excellent</v>
      </c>
      <c r="S616" s="17">
        <v>81</v>
      </c>
      <c r="T616" s="17" t="str">
        <f t="shared" si="38"/>
        <v>No</v>
      </c>
      <c r="U616" s="82">
        <v>42576</v>
      </c>
      <c r="V616" s="82">
        <v>43909</v>
      </c>
      <c r="W616" s="17">
        <v>0</v>
      </c>
      <c r="X616" s="17" t="str">
        <f t="shared" si="39"/>
        <v>Inactive</v>
      </c>
      <c r="Y616" s="17" t="s">
        <v>15615</v>
      </c>
      <c r="Z616" s="17"/>
    </row>
    <row r="617" spans="1:26" x14ac:dyDescent="0.25">
      <c r="A617">
        <v>616</v>
      </c>
      <c r="B617" s="17" t="s">
        <v>474</v>
      </c>
      <c r="C617" s="17">
        <v>1046</v>
      </c>
      <c r="D617" s="17" t="str">
        <f>INDEX(Hosts!$A:$O,MATCH(Places!$C617,Hosts!$A:$A,0),MATCH(Places!D$1,Hosts!$1:$1,0))</f>
        <v>Within a few hours</v>
      </c>
      <c r="E617" s="87">
        <f>INDEX(Hosts!$A:$O,MATCH(Places!$C617,Hosts!$A:$A,0),MATCH(Places!E$1,Hosts!$1:$1,0))</f>
        <v>1</v>
      </c>
      <c r="F617" s="87">
        <f>INDEX(Hosts!$A:$O,MATCH(Places!$C617,Hosts!$A:$A,0),MATCH(Places!F$1,Hosts!$1:$1,0))</f>
        <v>0.98</v>
      </c>
      <c r="G617" s="17" t="str">
        <f>INDEX(Hosts!$A:$O,MATCH(Places!$C617,Hosts!$A:$A,0),MATCH(Places!G$1,Hosts!$1:$1,0))</f>
        <v>Yes</v>
      </c>
      <c r="H617" s="17">
        <v>15</v>
      </c>
      <c r="I617" s="17" t="str">
        <f>INDEX(Neighborhoods!$A:$C,MATCH(Places!$H617,Neighborhoods!$A:$A,0),MATCH(Places!I$1,Neighborhoods!$1:$1,0))</f>
        <v>Manhattan</v>
      </c>
      <c r="J617" s="17" t="str">
        <f>INDEX(Neighborhoods!$A:$C,MATCH(Places!$H617,Neighborhoods!$A:$A,0),MATCH(Places!J$1,Neighborhoods!$1:$1,0))</f>
        <v>East Village</v>
      </c>
      <c r="K617" s="17" t="s">
        <v>11822</v>
      </c>
      <c r="L617" s="17" t="str">
        <f t="shared" si="36"/>
        <v>No</v>
      </c>
      <c r="M617" s="17">
        <v>1</v>
      </c>
      <c r="N617" s="17" t="str" cm="1">
        <f t="array" ref="N617">_xlfn.IFS(M617&lt;=2,"Small",M617&lt;=5,"Medium",M617&gt;5,"Large")</f>
        <v>Small</v>
      </c>
      <c r="O617" s="65">
        <v>100</v>
      </c>
      <c r="P617" s="87">
        <f t="shared" si="37"/>
        <v>0.03</v>
      </c>
      <c r="Q617" s="68">
        <v>4.99</v>
      </c>
      <c r="R617" s="68" t="str" cm="1">
        <f t="array" ref="R617">_xlfn.SWITCH(ROUND(Q617,0),5,"Excellent",4,"Good",3,"Ok","Bad")</f>
        <v>Excellent</v>
      </c>
      <c r="S617" s="17">
        <v>294</v>
      </c>
      <c r="T617" s="17" t="str">
        <f t="shared" si="38"/>
        <v>Yes</v>
      </c>
      <c r="U617" s="82">
        <v>41591</v>
      </c>
      <c r="V617" s="82">
        <v>43902</v>
      </c>
      <c r="W617" s="17">
        <v>68</v>
      </c>
      <c r="X617" s="17" t="str">
        <f t="shared" si="39"/>
        <v>Active</v>
      </c>
      <c r="Y617" s="17" t="s">
        <v>15615</v>
      </c>
      <c r="Z617" s="17"/>
    </row>
    <row r="618" spans="1:26" x14ac:dyDescent="0.25">
      <c r="A618">
        <v>617</v>
      </c>
      <c r="B618" s="17" t="s">
        <v>475</v>
      </c>
      <c r="C618" s="17">
        <v>1231</v>
      </c>
      <c r="D618" s="17" t="str">
        <f>INDEX(Hosts!$A:$O,MATCH(Places!$C618,Hosts!$A:$A,0),MATCH(Places!D$1,Hosts!$1:$1,0))</f>
        <v>Within an hour</v>
      </c>
      <c r="E618" s="87">
        <f>INDEX(Hosts!$A:$O,MATCH(Places!$C618,Hosts!$A:$A,0),MATCH(Places!E$1,Hosts!$1:$1,0))</f>
        <v>1</v>
      </c>
      <c r="F618" s="87">
        <f>INDEX(Hosts!$A:$O,MATCH(Places!$C618,Hosts!$A:$A,0),MATCH(Places!F$1,Hosts!$1:$1,0))</f>
        <v>1</v>
      </c>
      <c r="G618" s="17" t="str">
        <f>INDEX(Hosts!$A:$O,MATCH(Places!$C618,Hosts!$A:$A,0),MATCH(Places!G$1,Hosts!$1:$1,0))</f>
        <v>Yes</v>
      </c>
      <c r="H618" s="17">
        <v>20</v>
      </c>
      <c r="I618" s="17" t="str">
        <f>INDEX(Neighborhoods!$A:$C,MATCH(Places!$H618,Neighborhoods!$A:$A,0),MATCH(Places!I$1,Neighborhoods!$1:$1,0))</f>
        <v>Manhattan</v>
      </c>
      <c r="J618" s="17" t="str">
        <f>INDEX(Neighborhoods!$A:$C,MATCH(Places!$H618,Neighborhoods!$A:$A,0),MATCH(Places!J$1,Neighborhoods!$1:$1,0))</f>
        <v>Upper West Side</v>
      </c>
      <c r="K618" s="17" t="s">
        <v>11822</v>
      </c>
      <c r="L618" s="17" t="str">
        <f t="shared" si="36"/>
        <v>No</v>
      </c>
      <c r="M618" s="17">
        <v>7</v>
      </c>
      <c r="N618" s="17" t="str" cm="1">
        <f t="array" ref="N618">_xlfn.IFS(M618&lt;=2,"Small",M618&lt;=5,"Medium",M618&gt;5,"Large")</f>
        <v>Large</v>
      </c>
      <c r="O618" s="65">
        <v>390</v>
      </c>
      <c r="P618" s="87">
        <f t="shared" si="37"/>
        <v>0.04</v>
      </c>
      <c r="Q618" s="68">
        <v>4.82</v>
      </c>
      <c r="R618" s="68" t="str" cm="1">
        <f t="array" ref="R618">_xlfn.SWITCH(ROUND(Q618,0),5,"Excellent",4,"Good",3,"Ok","Bad")</f>
        <v>Excellent</v>
      </c>
      <c r="S618" s="17">
        <v>128</v>
      </c>
      <c r="T618" s="17" t="str">
        <f t="shared" si="38"/>
        <v>Yes</v>
      </c>
      <c r="U618" s="82">
        <v>42421</v>
      </c>
      <c r="V618" s="82">
        <v>44022</v>
      </c>
      <c r="W618" s="17">
        <v>225</v>
      </c>
      <c r="X618" s="17" t="str">
        <f t="shared" si="39"/>
        <v>Active</v>
      </c>
      <c r="Y618" s="17" t="s">
        <v>15616</v>
      </c>
      <c r="Z618" s="17"/>
    </row>
    <row r="619" spans="1:26" x14ac:dyDescent="0.25">
      <c r="A619">
        <v>618</v>
      </c>
      <c r="B619" s="17" t="s">
        <v>476</v>
      </c>
      <c r="C619" s="17">
        <v>189</v>
      </c>
      <c r="D619" s="17" t="str">
        <f>INDEX(Hosts!$A:$O,MATCH(Places!$C619,Hosts!$A:$A,0),MATCH(Places!D$1,Hosts!$1:$1,0))</f>
        <v>Within an hour</v>
      </c>
      <c r="E619" s="87">
        <f>INDEX(Hosts!$A:$O,MATCH(Places!$C619,Hosts!$A:$A,0),MATCH(Places!E$1,Hosts!$1:$1,0))</f>
        <v>1</v>
      </c>
      <c r="F619" s="87">
        <f>INDEX(Hosts!$A:$O,MATCH(Places!$C619,Hosts!$A:$A,0),MATCH(Places!F$1,Hosts!$1:$1,0))</f>
        <v>1</v>
      </c>
      <c r="G619" s="17" t="str">
        <f>INDEX(Hosts!$A:$O,MATCH(Places!$C619,Hosts!$A:$A,0),MATCH(Places!G$1,Hosts!$1:$1,0))</f>
        <v>Yes</v>
      </c>
      <c r="H619" s="17">
        <v>7</v>
      </c>
      <c r="I619" s="17" t="str">
        <f>INDEX(Neighborhoods!$A:$C,MATCH(Places!$H619,Neighborhoods!$A:$A,0),MATCH(Places!I$1,Neighborhoods!$1:$1,0))</f>
        <v>Brooklyn</v>
      </c>
      <c r="J619" s="17" t="str">
        <f>INDEX(Neighborhoods!$A:$C,MATCH(Places!$H619,Neighborhoods!$A:$A,0),MATCH(Places!J$1,Neighborhoods!$1:$1,0))</f>
        <v>Bedford-Stuyvesant</v>
      </c>
      <c r="K619" s="17" t="s">
        <v>11822</v>
      </c>
      <c r="L619" s="17" t="str">
        <f t="shared" si="36"/>
        <v>No</v>
      </c>
      <c r="M619" s="17">
        <v>4</v>
      </c>
      <c r="N619" s="17" t="str" cm="1">
        <f t="array" ref="N619">_xlfn.IFS(M619&lt;=2,"Small",M619&lt;=5,"Medium",M619&gt;5,"Large")</f>
        <v>Medium</v>
      </c>
      <c r="O619" s="65">
        <v>110</v>
      </c>
      <c r="P619" s="87">
        <f t="shared" si="37"/>
        <v>0.03</v>
      </c>
      <c r="Q619" s="68">
        <v>4.91</v>
      </c>
      <c r="R619" s="68" t="str" cm="1">
        <f t="array" ref="R619">_xlfn.SWITCH(ROUND(Q619,0),5,"Excellent",4,"Good",3,"Ok","Bad")</f>
        <v>Excellent</v>
      </c>
      <c r="S619" s="17">
        <v>56</v>
      </c>
      <c r="T619" s="17" t="str">
        <f t="shared" si="38"/>
        <v>No</v>
      </c>
      <c r="U619" s="82">
        <v>42374</v>
      </c>
      <c r="V619" s="82">
        <v>44012</v>
      </c>
      <c r="W619" s="17">
        <v>84</v>
      </c>
      <c r="X619" s="17" t="str">
        <f t="shared" si="39"/>
        <v>Active</v>
      </c>
      <c r="Y619" s="17" t="s">
        <v>15615</v>
      </c>
      <c r="Z619" s="17"/>
    </row>
    <row r="620" spans="1:26" x14ac:dyDescent="0.25">
      <c r="A620">
        <v>619</v>
      </c>
      <c r="B620" s="17" t="s">
        <v>477</v>
      </c>
      <c r="C620" s="17">
        <v>1381</v>
      </c>
      <c r="D620" s="17" t="str">
        <f>INDEX(Hosts!$A:$O,MATCH(Places!$C620,Hosts!$A:$A,0),MATCH(Places!D$1,Hosts!$1:$1,0))</f>
        <v>Within a few hours</v>
      </c>
      <c r="E620" s="87">
        <f>INDEX(Hosts!$A:$O,MATCH(Places!$C620,Hosts!$A:$A,0),MATCH(Places!E$1,Hosts!$1:$1,0))</f>
        <v>1</v>
      </c>
      <c r="F620" s="87">
        <f>INDEX(Hosts!$A:$O,MATCH(Places!$C620,Hosts!$A:$A,0),MATCH(Places!F$1,Hosts!$1:$1,0))</f>
        <v>1</v>
      </c>
      <c r="G620" s="17" t="str">
        <f>INDEX(Hosts!$A:$O,MATCH(Places!$C620,Hosts!$A:$A,0),MATCH(Places!G$1,Hosts!$1:$1,0))</f>
        <v>Yes</v>
      </c>
      <c r="H620" s="17">
        <v>20</v>
      </c>
      <c r="I620" s="17" t="str">
        <f>INDEX(Neighborhoods!$A:$C,MATCH(Places!$H620,Neighborhoods!$A:$A,0),MATCH(Places!I$1,Neighborhoods!$1:$1,0))</f>
        <v>Manhattan</v>
      </c>
      <c r="J620" s="17" t="str">
        <f>INDEX(Neighborhoods!$A:$C,MATCH(Places!$H620,Neighborhoods!$A:$A,0),MATCH(Places!J$1,Neighborhoods!$1:$1,0))</f>
        <v>Upper West Side</v>
      </c>
      <c r="K620" s="17" t="s">
        <v>11822</v>
      </c>
      <c r="L620" s="17" t="str">
        <f t="shared" si="36"/>
        <v>No</v>
      </c>
      <c r="M620" s="17">
        <v>2</v>
      </c>
      <c r="N620" s="17" t="str" cm="1">
        <f t="array" ref="N620">_xlfn.IFS(M620&lt;=2,"Small",M620&lt;=5,"Medium",M620&gt;5,"Large")</f>
        <v>Small</v>
      </c>
      <c r="O620" s="65">
        <v>180</v>
      </c>
      <c r="P620" s="87">
        <f t="shared" si="37"/>
        <v>0.03</v>
      </c>
      <c r="Q620" s="68">
        <v>4.97</v>
      </c>
      <c r="R620" s="68" t="str" cm="1">
        <f t="array" ref="R620">_xlfn.SWITCH(ROUND(Q620,0),5,"Excellent",4,"Good",3,"Ok","Bad")</f>
        <v>Excellent</v>
      </c>
      <c r="S620" s="17">
        <v>291</v>
      </c>
      <c r="T620" s="17" t="str">
        <f t="shared" si="38"/>
        <v>Yes</v>
      </c>
      <c r="U620" s="82">
        <v>41621</v>
      </c>
      <c r="V620" s="82">
        <v>43902</v>
      </c>
      <c r="W620" s="17">
        <v>0</v>
      </c>
      <c r="X620" s="17" t="str">
        <f t="shared" si="39"/>
        <v>Inactive</v>
      </c>
      <c r="Y620" s="17" t="s">
        <v>15616</v>
      </c>
      <c r="Z620" s="17"/>
    </row>
    <row r="621" spans="1:26" x14ac:dyDescent="0.25">
      <c r="A621">
        <v>620</v>
      </c>
      <c r="B621" s="17" t="s">
        <v>478</v>
      </c>
      <c r="C621" s="17">
        <v>1379</v>
      </c>
      <c r="D621" s="17" t="str">
        <f>INDEX(Hosts!$A:$O,MATCH(Places!$C621,Hosts!$A:$A,0),MATCH(Places!D$1,Hosts!$1:$1,0))</f>
        <v>Within a day</v>
      </c>
      <c r="E621" s="87">
        <f>INDEX(Hosts!$A:$O,MATCH(Places!$C621,Hosts!$A:$A,0),MATCH(Places!E$1,Hosts!$1:$1,0))</f>
        <v>1</v>
      </c>
      <c r="F621" s="87">
        <f>INDEX(Hosts!$A:$O,MATCH(Places!$C621,Hosts!$A:$A,0),MATCH(Places!F$1,Hosts!$1:$1,0))</f>
        <v>1</v>
      </c>
      <c r="G621" s="17" t="str">
        <f>INDEX(Hosts!$A:$O,MATCH(Places!$C621,Hosts!$A:$A,0),MATCH(Places!G$1,Hosts!$1:$1,0))</f>
        <v>No</v>
      </c>
      <c r="H621" s="17">
        <v>9</v>
      </c>
      <c r="I621" s="17" t="str">
        <f>INDEX(Neighborhoods!$A:$C,MATCH(Places!$H621,Neighborhoods!$A:$A,0),MATCH(Places!I$1,Neighborhoods!$1:$1,0))</f>
        <v>Brooklyn</v>
      </c>
      <c r="J621" s="17" t="str">
        <f>INDEX(Neighborhoods!$A:$C,MATCH(Places!$H621,Neighborhoods!$A:$A,0),MATCH(Places!J$1,Neighborhoods!$1:$1,0))</f>
        <v>Crown Heights</v>
      </c>
      <c r="K621" s="17" t="s">
        <v>11822</v>
      </c>
      <c r="L621" s="17" t="str">
        <f t="shared" si="36"/>
        <v>No</v>
      </c>
      <c r="M621" s="17">
        <v>3</v>
      </c>
      <c r="N621" s="17" t="str" cm="1">
        <f t="array" ref="N621">_xlfn.IFS(M621&lt;=2,"Small",M621&lt;=5,"Medium",M621&gt;5,"Large")</f>
        <v>Medium</v>
      </c>
      <c r="O621" s="65">
        <v>95</v>
      </c>
      <c r="P621" s="87">
        <f t="shared" si="37"/>
        <v>0.03</v>
      </c>
      <c r="Q621" s="68">
        <v>4.8099999999999996</v>
      </c>
      <c r="R621" s="68" t="str" cm="1">
        <f t="array" ref="R621">_xlfn.SWITCH(ROUND(Q621,0),5,"Excellent",4,"Good",3,"Ok","Bad")</f>
        <v>Excellent</v>
      </c>
      <c r="S621" s="17">
        <v>165</v>
      </c>
      <c r="T621" s="17" t="str">
        <f t="shared" si="38"/>
        <v>Yes</v>
      </c>
      <c r="U621" s="82">
        <v>41579</v>
      </c>
      <c r="V621" s="82">
        <v>43831</v>
      </c>
      <c r="W621" s="17">
        <v>147</v>
      </c>
      <c r="X621" s="17" t="str">
        <f t="shared" si="39"/>
        <v>Active</v>
      </c>
      <c r="Y621" s="17" t="s">
        <v>15616</v>
      </c>
      <c r="Z621" s="17"/>
    </row>
    <row r="622" spans="1:26" x14ac:dyDescent="0.25">
      <c r="A622">
        <v>621</v>
      </c>
      <c r="B622" s="17" t="s">
        <v>14971</v>
      </c>
      <c r="C622" s="17">
        <v>737</v>
      </c>
      <c r="D622" s="17" t="str">
        <f>INDEX(Hosts!$A:$O,MATCH(Places!$C622,Hosts!$A:$A,0),MATCH(Places!D$1,Hosts!$1:$1,0))</f>
        <v>Within an hour</v>
      </c>
      <c r="E622" s="87">
        <f>INDEX(Hosts!$A:$O,MATCH(Places!$C622,Hosts!$A:$A,0),MATCH(Places!E$1,Hosts!$1:$1,0))</f>
        <v>1</v>
      </c>
      <c r="F622" s="87">
        <f>INDEX(Hosts!$A:$O,MATCH(Places!$C622,Hosts!$A:$A,0),MATCH(Places!F$1,Hosts!$1:$1,0))</f>
        <v>0.99</v>
      </c>
      <c r="G622" s="17" t="str">
        <f>INDEX(Hosts!$A:$O,MATCH(Places!$C622,Hosts!$A:$A,0),MATCH(Places!G$1,Hosts!$1:$1,0))</f>
        <v>No</v>
      </c>
      <c r="H622" s="17">
        <v>26</v>
      </c>
      <c r="I622" s="17" t="str">
        <f>INDEX(Neighborhoods!$A:$C,MATCH(Places!$H622,Neighborhoods!$A:$A,0),MATCH(Places!I$1,Neighborhoods!$1:$1,0))</f>
        <v>Queens</v>
      </c>
      <c r="J622" s="17" t="str">
        <f>INDEX(Neighborhoods!$A:$C,MATCH(Places!$H622,Neighborhoods!$A:$A,0),MATCH(Places!J$1,Neighborhoods!$1:$1,0))</f>
        <v>Sunnyside</v>
      </c>
      <c r="K622" s="17" t="s">
        <v>11822</v>
      </c>
      <c r="L622" s="17" t="str">
        <f t="shared" si="36"/>
        <v>No</v>
      </c>
      <c r="M622" s="17">
        <v>3</v>
      </c>
      <c r="N622" s="17" t="str" cm="1">
        <f t="array" ref="N622">_xlfn.IFS(M622&lt;=2,"Small",M622&lt;=5,"Medium",M622&gt;5,"Large")</f>
        <v>Medium</v>
      </c>
      <c r="O622" s="65">
        <v>178</v>
      </c>
      <c r="P622" s="87">
        <f t="shared" si="37"/>
        <v>0.03</v>
      </c>
      <c r="Q622" s="68">
        <v>4.72</v>
      </c>
      <c r="R622" s="68" t="str" cm="1">
        <f t="array" ref="R622">_xlfn.SWITCH(ROUND(Q622,0),5,"Excellent",4,"Good",3,"Ok","Bad")</f>
        <v>Excellent</v>
      </c>
      <c r="S622" s="17">
        <v>139</v>
      </c>
      <c r="T622" s="17" t="str">
        <f t="shared" si="38"/>
        <v>No</v>
      </c>
      <c r="U622" s="82">
        <v>43217</v>
      </c>
      <c r="V622" s="82">
        <v>43977</v>
      </c>
      <c r="W622" s="17">
        <v>1</v>
      </c>
      <c r="X622" s="17" t="str">
        <f t="shared" si="39"/>
        <v>Active</v>
      </c>
      <c r="Y622" s="17" t="s">
        <v>15615</v>
      </c>
      <c r="Z622" s="17"/>
    </row>
    <row r="623" spans="1:26" x14ac:dyDescent="0.25">
      <c r="A623">
        <v>622</v>
      </c>
      <c r="B623" s="17" t="s">
        <v>479</v>
      </c>
      <c r="C623" s="17">
        <v>580</v>
      </c>
      <c r="D623" s="17" t="str">
        <f>INDEX(Hosts!$A:$O,MATCH(Places!$C623,Hosts!$A:$A,0),MATCH(Places!D$1,Hosts!$1:$1,0))</f>
        <v>A few days or more</v>
      </c>
      <c r="E623" s="87">
        <f>INDEX(Hosts!$A:$O,MATCH(Places!$C623,Hosts!$A:$A,0),MATCH(Places!E$1,Hosts!$1:$1,0))</f>
        <v>0.33</v>
      </c>
      <c r="F623" s="87">
        <f>INDEX(Hosts!$A:$O,MATCH(Places!$C623,Hosts!$A:$A,0),MATCH(Places!F$1,Hosts!$1:$1,0))</f>
        <v>0.61</v>
      </c>
      <c r="G623" s="17" t="str">
        <f>INDEX(Hosts!$A:$O,MATCH(Places!$C623,Hosts!$A:$A,0),MATCH(Places!G$1,Hosts!$1:$1,0))</f>
        <v>No</v>
      </c>
      <c r="H623" s="17">
        <v>12</v>
      </c>
      <c r="I623" s="17" t="str">
        <f>INDEX(Neighborhoods!$A:$C,MATCH(Places!$H623,Neighborhoods!$A:$A,0),MATCH(Places!I$1,Neighborhoods!$1:$1,0))</f>
        <v>Brooklyn</v>
      </c>
      <c r="J623" s="17" t="str">
        <f>INDEX(Neighborhoods!$A:$C,MATCH(Places!$H623,Neighborhoods!$A:$A,0),MATCH(Places!J$1,Neighborhoods!$1:$1,0))</f>
        <v>Williamsburg</v>
      </c>
      <c r="K623" s="17" t="s">
        <v>11822</v>
      </c>
      <c r="L623" s="17" t="str">
        <f t="shared" si="36"/>
        <v>No</v>
      </c>
      <c r="M623" s="17">
        <v>2</v>
      </c>
      <c r="N623" s="17" t="str" cm="1">
        <f t="array" ref="N623">_xlfn.IFS(M623&lt;=2,"Small",M623&lt;=5,"Medium",M623&gt;5,"Large")</f>
        <v>Small</v>
      </c>
      <c r="O623" s="65">
        <v>223</v>
      </c>
      <c r="P623" s="87">
        <f t="shared" si="37"/>
        <v>0.04</v>
      </c>
      <c r="Q623" s="68">
        <v>5</v>
      </c>
      <c r="R623" s="68" t="str" cm="1">
        <f t="array" ref="R623">_xlfn.SWITCH(ROUND(Q623,0),5,"Excellent",4,"Good",3,"Ok","Bad")</f>
        <v>Excellent</v>
      </c>
      <c r="S623" s="17">
        <v>23</v>
      </c>
      <c r="T623" s="17" t="str">
        <f t="shared" si="38"/>
        <v>No</v>
      </c>
      <c r="U623" s="82">
        <v>43102</v>
      </c>
      <c r="V623" s="82">
        <v>43878</v>
      </c>
      <c r="W623" s="17">
        <v>88</v>
      </c>
      <c r="X623" s="17" t="str">
        <f t="shared" si="39"/>
        <v>Active</v>
      </c>
      <c r="Y623" s="17" t="s">
        <v>15615</v>
      </c>
      <c r="Z623" s="17"/>
    </row>
    <row r="624" spans="1:26" x14ac:dyDescent="0.25">
      <c r="A624">
        <v>623</v>
      </c>
      <c r="B624" s="17" t="s">
        <v>480</v>
      </c>
      <c r="C624" s="17">
        <v>1391</v>
      </c>
      <c r="D624" s="17" t="str">
        <f>INDEX(Hosts!$A:$O,MATCH(Places!$C624,Hosts!$A:$A,0),MATCH(Places!D$1,Hosts!$1:$1,0))</f>
        <v>Within an hour</v>
      </c>
      <c r="E624" s="87">
        <f>INDEX(Hosts!$A:$O,MATCH(Places!$C624,Hosts!$A:$A,0),MATCH(Places!E$1,Hosts!$1:$1,0))</f>
        <v>1</v>
      </c>
      <c r="F624" s="87">
        <f>INDEX(Hosts!$A:$O,MATCH(Places!$C624,Hosts!$A:$A,0),MATCH(Places!F$1,Hosts!$1:$1,0))</f>
        <v>0.44</v>
      </c>
      <c r="G624" s="17" t="str">
        <f>INDEX(Hosts!$A:$O,MATCH(Places!$C624,Hosts!$A:$A,0),MATCH(Places!G$1,Hosts!$1:$1,0))</f>
        <v>Yes</v>
      </c>
      <c r="H624" s="17">
        <v>13</v>
      </c>
      <c r="I624" s="17" t="str">
        <f>INDEX(Neighborhoods!$A:$C,MATCH(Places!$H624,Neighborhoods!$A:$A,0),MATCH(Places!I$1,Neighborhoods!$1:$1,0))</f>
        <v>Manhattan</v>
      </c>
      <c r="J624" s="17" t="str">
        <f>INDEX(Neighborhoods!$A:$C,MATCH(Places!$H624,Neighborhoods!$A:$A,0),MATCH(Places!J$1,Neighborhoods!$1:$1,0))</f>
        <v>Chelsea</v>
      </c>
      <c r="K624" s="17" t="s">
        <v>1</v>
      </c>
      <c r="L624" s="17" t="str">
        <f t="shared" si="36"/>
        <v>Yes</v>
      </c>
      <c r="M624" s="17">
        <v>1</v>
      </c>
      <c r="N624" s="17" t="str" cm="1">
        <f t="array" ref="N624">_xlfn.IFS(M624&lt;=2,"Small",M624&lt;=5,"Medium",M624&gt;5,"Large")</f>
        <v>Small</v>
      </c>
      <c r="O624" s="65">
        <v>50</v>
      </c>
      <c r="P624" s="87">
        <f t="shared" si="37"/>
        <v>0.03</v>
      </c>
      <c r="Q624" s="68">
        <v>4.99</v>
      </c>
      <c r="R624" s="68" t="str" cm="1">
        <f t="array" ref="R624">_xlfn.SWITCH(ROUND(Q624,0),5,"Excellent",4,"Good",3,"Ok","Bad")</f>
        <v>Excellent</v>
      </c>
      <c r="S624" s="17">
        <v>87</v>
      </c>
      <c r="T624" s="17" t="str">
        <f t="shared" si="38"/>
        <v>No</v>
      </c>
      <c r="U624" s="82">
        <v>41581</v>
      </c>
      <c r="V624" s="82">
        <v>43896</v>
      </c>
      <c r="W624" s="17">
        <v>288</v>
      </c>
      <c r="X624" s="17" t="str">
        <f t="shared" si="39"/>
        <v>Active</v>
      </c>
      <c r="Y624" s="17" t="s">
        <v>15615</v>
      </c>
      <c r="Z624" s="17"/>
    </row>
    <row r="625" spans="1:26" x14ac:dyDescent="0.25">
      <c r="A625">
        <v>624</v>
      </c>
      <c r="B625" s="17" t="s">
        <v>1</v>
      </c>
      <c r="C625" s="17">
        <v>785</v>
      </c>
      <c r="D625" s="17" t="str">
        <f>INDEX(Hosts!$A:$O,MATCH(Places!$C625,Hosts!$A:$A,0),MATCH(Places!D$1,Hosts!$1:$1,0))</f>
        <v>Within a day</v>
      </c>
      <c r="E625" s="87">
        <f>INDEX(Hosts!$A:$O,MATCH(Places!$C625,Hosts!$A:$A,0),MATCH(Places!E$1,Hosts!$1:$1,0))</f>
        <v>1</v>
      </c>
      <c r="F625" s="87">
        <f>INDEX(Hosts!$A:$O,MATCH(Places!$C625,Hosts!$A:$A,0),MATCH(Places!F$1,Hosts!$1:$1,0))</f>
        <v>0.98</v>
      </c>
      <c r="G625" s="17" t="str">
        <f>INDEX(Hosts!$A:$O,MATCH(Places!$C625,Hosts!$A:$A,0),MATCH(Places!G$1,Hosts!$1:$1,0))</f>
        <v>No</v>
      </c>
      <c r="H625" s="17">
        <v>19</v>
      </c>
      <c r="I625" s="17" t="str">
        <f>INDEX(Neighborhoods!$A:$C,MATCH(Places!$H625,Neighborhoods!$A:$A,0),MATCH(Places!I$1,Neighborhoods!$1:$1,0))</f>
        <v>Manhattan</v>
      </c>
      <c r="J625" s="17" t="str">
        <f>INDEX(Neighborhoods!$A:$C,MATCH(Places!$H625,Neighborhoods!$A:$A,0),MATCH(Places!J$1,Neighborhoods!$1:$1,0))</f>
        <v>Upper East Side</v>
      </c>
      <c r="K625" s="17" t="s">
        <v>1</v>
      </c>
      <c r="L625" s="17" t="str">
        <f t="shared" si="36"/>
        <v>Yes</v>
      </c>
      <c r="M625" s="17">
        <v>2</v>
      </c>
      <c r="N625" s="17" t="str" cm="1">
        <f t="array" ref="N625">_xlfn.IFS(M625&lt;=2,"Small",M625&lt;=5,"Medium",M625&gt;5,"Large")</f>
        <v>Small</v>
      </c>
      <c r="O625" s="65">
        <v>49</v>
      </c>
      <c r="P625" s="87">
        <f t="shared" si="37"/>
        <v>0.03</v>
      </c>
      <c r="Q625" s="68">
        <v>4.57</v>
      </c>
      <c r="R625" s="68" t="str" cm="1">
        <f t="array" ref="R625">_xlfn.SWITCH(ROUND(Q625,0),5,"Excellent",4,"Good",3,"Ok","Bad")</f>
        <v>Excellent</v>
      </c>
      <c r="S625" s="17">
        <v>83</v>
      </c>
      <c r="T625" s="17" t="str">
        <f t="shared" si="38"/>
        <v>No</v>
      </c>
      <c r="U625" s="82">
        <v>42247</v>
      </c>
      <c r="V625" s="82">
        <v>43697</v>
      </c>
      <c r="W625" s="17">
        <v>364</v>
      </c>
      <c r="X625" s="17" t="str">
        <f t="shared" si="39"/>
        <v>Active</v>
      </c>
      <c r="Y625" s="17" t="s">
        <v>15615</v>
      </c>
      <c r="Z625" s="17"/>
    </row>
    <row r="626" spans="1:26" x14ac:dyDescent="0.25">
      <c r="A626">
        <v>625</v>
      </c>
      <c r="B626" s="17" t="s">
        <v>481</v>
      </c>
      <c r="C626" s="17">
        <v>1183</v>
      </c>
      <c r="D626" s="17" t="str">
        <f>INDEX(Hosts!$A:$O,MATCH(Places!$C626,Hosts!$A:$A,0),MATCH(Places!D$1,Hosts!$1:$1,0))</f>
        <v>Within a day</v>
      </c>
      <c r="E626" s="87">
        <f>INDEX(Hosts!$A:$O,MATCH(Places!$C626,Hosts!$A:$A,0),MATCH(Places!E$1,Hosts!$1:$1,0))</f>
        <v>1</v>
      </c>
      <c r="F626" s="87">
        <f>INDEX(Hosts!$A:$O,MATCH(Places!$C626,Hosts!$A:$A,0),MATCH(Places!F$1,Hosts!$1:$1,0))</f>
        <v>0.88</v>
      </c>
      <c r="G626" s="17" t="str">
        <f>INDEX(Hosts!$A:$O,MATCH(Places!$C626,Hosts!$A:$A,0),MATCH(Places!G$1,Hosts!$1:$1,0))</f>
        <v>Yes</v>
      </c>
      <c r="H626" s="17">
        <v>8</v>
      </c>
      <c r="I626" s="17" t="str">
        <f>INDEX(Neighborhoods!$A:$C,MATCH(Places!$H626,Neighborhoods!$A:$A,0),MATCH(Places!I$1,Neighborhoods!$1:$1,0))</f>
        <v>Brooklyn</v>
      </c>
      <c r="J626" s="17" t="str">
        <f>INDEX(Neighborhoods!$A:$C,MATCH(Places!$H626,Neighborhoods!$A:$A,0),MATCH(Places!J$1,Neighborhoods!$1:$1,0))</f>
        <v>Bushwick</v>
      </c>
      <c r="K626" s="17" t="s">
        <v>11822</v>
      </c>
      <c r="L626" s="17" t="str">
        <f t="shared" si="36"/>
        <v>No</v>
      </c>
      <c r="M626" s="17">
        <v>4</v>
      </c>
      <c r="N626" s="17" t="str" cm="1">
        <f t="array" ref="N626">_xlfn.IFS(M626&lt;=2,"Small",M626&lt;=5,"Medium",M626&gt;5,"Large")</f>
        <v>Medium</v>
      </c>
      <c r="O626" s="65">
        <v>126</v>
      </c>
      <c r="P626" s="87">
        <f t="shared" si="37"/>
        <v>0.03</v>
      </c>
      <c r="Q626" s="68">
        <v>4.8899999999999997</v>
      </c>
      <c r="R626" s="68" t="str" cm="1">
        <f t="array" ref="R626">_xlfn.SWITCH(ROUND(Q626,0),5,"Excellent",4,"Good",3,"Ok","Bad")</f>
        <v>Excellent</v>
      </c>
      <c r="S626" s="17">
        <v>269</v>
      </c>
      <c r="T626" s="17" t="str">
        <f t="shared" si="38"/>
        <v>Yes</v>
      </c>
      <c r="U626" s="82">
        <v>41614</v>
      </c>
      <c r="V626" s="82">
        <v>43905</v>
      </c>
      <c r="W626" s="17">
        <v>150</v>
      </c>
      <c r="X626" s="17" t="str">
        <f t="shared" si="39"/>
        <v>Active</v>
      </c>
      <c r="Y626" s="17" t="s">
        <v>15615</v>
      </c>
      <c r="Z626" s="17"/>
    </row>
    <row r="627" spans="1:26" x14ac:dyDescent="0.25">
      <c r="A627">
        <v>626</v>
      </c>
      <c r="B627" s="17" t="s">
        <v>14981</v>
      </c>
      <c r="C627" s="17">
        <v>1194</v>
      </c>
      <c r="D627" s="17" t="str">
        <f>INDEX(Hosts!$A:$O,MATCH(Places!$C627,Hosts!$A:$A,0),MATCH(Places!D$1,Hosts!$1:$1,0))</f>
        <v>Within an hour</v>
      </c>
      <c r="E627" s="87">
        <f>INDEX(Hosts!$A:$O,MATCH(Places!$C627,Hosts!$A:$A,0),MATCH(Places!E$1,Hosts!$1:$1,0))</f>
        <v>1</v>
      </c>
      <c r="F627" s="87">
        <f>INDEX(Hosts!$A:$O,MATCH(Places!$C627,Hosts!$A:$A,0),MATCH(Places!F$1,Hosts!$1:$1,0))</f>
        <v>0.94</v>
      </c>
      <c r="G627" s="17" t="str">
        <f>INDEX(Hosts!$A:$O,MATCH(Places!$C627,Hosts!$A:$A,0),MATCH(Places!G$1,Hosts!$1:$1,0))</f>
        <v>Yes</v>
      </c>
      <c r="H627" s="17">
        <v>8</v>
      </c>
      <c r="I627" s="17" t="str">
        <f>INDEX(Neighborhoods!$A:$C,MATCH(Places!$H627,Neighborhoods!$A:$A,0),MATCH(Places!I$1,Neighborhoods!$1:$1,0))</f>
        <v>Brooklyn</v>
      </c>
      <c r="J627" s="17" t="str">
        <f>INDEX(Neighborhoods!$A:$C,MATCH(Places!$H627,Neighborhoods!$A:$A,0),MATCH(Places!J$1,Neighborhoods!$1:$1,0))</f>
        <v>Bushwick</v>
      </c>
      <c r="K627" s="17" t="s">
        <v>11822</v>
      </c>
      <c r="L627" s="17" t="str">
        <f t="shared" si="36"/>
        <v>No</v>
      </c>
      <c r="M627" s="17">
        <v>2</v>
      </c>
      <c r="N627" s="17" t="str" cm="1">
        <f t="array" ref="N627">_xlfn.IFS(M627&lt;=2,"Small",M627&lt;=5,"Medium",M627&gt;5,"Large")</f>
        <v>Small</v>
      </c>
      <c r="O627" s="65">
        <v>69</v>
      </c>
      <c r="P627" s="87">
        <f t="shared" si="37"/>
        <v>0.03</v>
      </c>
      <c r="Q627" s="68">
        <v>4.96</v>
      </c>
      <c r="R627" s="68" t="str" cm="1">
        <f t="array" ref="R627">_xlfn.SWITCH(ROUND(Q627,0),5,"Excellent",4,"Good",3,"Ok","Bad")</f>
        <v>Excellent</v>
      </c>
      <c r="S627" s="17">
        <v>380</v>
      </c>
      <c r="T627" s="17" t="str">
        <f t="shared" si="38"/>
        <v>Yes</v>
      </c>
      <c r="U627" s="82">
        <v>41568</v>
      </c>
      <c r="V627" s="82">
        <v>44025</v>
      </c>
      <c r="W627" s="17">
        <v>0</v>
      </c>
      <c r="X627" s="17" t="str">
        <f t="shared" si="39"/>
        <v>Inactive</v>
      </c>
      <c r="Y627" s="17" t="s">
        <v>15616</v>
      </c>
      <c r="Z627" s="17"/>
    </row>
    <row r="628" spans="1:26" x14ac:dyDescent="0.25">
      <c r="A628">
        <v>627</v>
      </c>
      <c r="B628" s="17" t="s">
        <v>482</v>
      </c>
      <c r="C628" s="17">
        <v>1392</v>
      </c>
      <c r="D628" s="17" t="str">
        <f>INDEX(Hosts!$A:$O,MATCH(Places!$C628,Hosts!$A:$A,0),MATCH(Places!D$1,Hosts!$1:$1,0))</f>
        <v>Within an hour</v>
      </c>
      <c r="E628" s="87">
        <f>INDEX(Hosts!$A:$O,MATCH(Places!$C628,Hosts!$A:$A,0),MATCH(Places!E$1,Hosts!$1:$1,0))</f>
        <v>1</v>
      </c>
      <c r="F628" s="87">
        <f>INDEX(Hosts!$A:$O,MATCH(Places!$C628,Hosts!$A:$A,0),MATCH(Places!F$1,Hosts!$1:$1,0))</f>
        <v>1</v>
      </c>
      <c r="G628" s="17" t="str">
        <f>INDEX(Hosts!$A:$O,MATCH(Places!$C628,Hosts!$A:$A,0),MATCH(Places!G$1,Hosts!$1:$1,0))</f>
        <v>Yes</v>
      </c>
      <c r="H628" s="17">
        <v>12</v>
      </c>
      <c r="I628" s="17" t="str">
        <f>INDEX(Neighborhoods!$A:$C,MATCH(Places!$H628,Neighborhoods!$A:$A,0),MATCH(Places!I$1,Neighborhoods!$1:$1,0))</f>
        <v>Brooklyn</v>
      </c>
      <c r="J628" s="17" t="str">
        <f>INDEX(Neighborhoods!$A:$C,MATCH(Places!$H628,Neighborhoods!$A:$A,0),MATCH(Places!J$1,Neighborhoods!$1:$1,0))</f>
        <v>Williamsburg</v>
      </c>
      <c r="K628" s="17" t="s">
        <v>11822</v>
      </c>
      <c r="L628" s="17" t="str">
        <f t="shared" si="36"/>
        <v>No</v>
      </c>
      <c r="M628" s="17">
        <v>3</v>
      </c>
      <c r="N628" s="17" t="str" cm="1">
        <f t="array" ref="N628">_xlfn.IFS(M628&lt;=2,"Small",M628&lt;=5,"Medium",M628&gt;5,"Large")</f>
        <v>Medium</v>
      </c>
      <c r="O628" s="65">
        <v>199</v>
      </c>
      <c r="P628" s="87">
        <f t="shared" si="37"/>
        <v>0.03</v>
      </c>
      <c r="Q628" s="68">
        <v>4.9800000000000004</v>
      </c>
      <c r="R628" s="68" t="str" cm="1">
        <f t="array" ref="R628">_xlfn.SWITCH(ROUND(Q628,0),5,"Excellent",4,"Good",3,"Ok","Bad")</f>
        <v>Excellent</v>
      </c>
      <c r="S628" s="17">
        <v>186</v>
      </c>
      <c r="T628" s="17" t="str">
        <f t="shared" si="38"/>
        <v>Yes</v>
      </c>
      <c r="U628" s="82">
        <v>41596</v>
      </c>
      <c r="V628" s="82">
        <v>44051</v>
      </c>
      <c r="W628" s="17">
        <v>0</v>
      </c>
      <c r="X628" s="17" t="str">
        <f t="shared" si="39"/>
        <v>Inactive</v>
      </c>
      <c r="Y628" s="17" t="s">
        <v>15616</v>
      </c>
      <c r="Z628" s="17"/>
    </row>
    <row r="629" spans="1:26" x14ac:dyDescent="0.25">
      <c r="A629">
        <v>628</v>
      </c>
      <c r="B629" s="17" t="s">
        <v>483</v>
      </c>
      <c r="C629" s="17">
        <v>608</v>
      </c>
      <c r="D629" s="17" t="str">
        <f>INDEX(Hosts!$A:$O,MATCH(Places!$C629,Hosts!$A:$A,0),MATCH(Places!D$1,Hosts!$1:$1,0))</f>
        <v>Within an hour</v>
      </c>
      <c r="E629" s="87">
        <f>INDEX(Hosts!$A:$O,MATCH(Places!$C629,Hosts!$A:$A,0),MATCH(Places!E$1,Hosts!$1:$1,0))</f>
        <v>0.89</v>
      </c>
      <c r="F629" s="87">
        <f>INDEX(Hosts!$A:$O,MATCH(Places!$C629,Hosts!$A:$A,0),MATCH(Places!F$1,Hosts!$1:$1,0))</f>
        <v>0.24</v>
      </c>
      <c r="G629" s="17" t="str">
        <f>INDEX(Hosts!$A:$O,MATCH(Places!$C629,Hosts!$A:$A,0),MATCH(Places!G$1,Hosts!$1:$1,0))</f>
        <v>No</v>
      </c>
      <c r="H629" s="17">
        <v>15</v>
      </c>
      <c r="I629" s="17" t="str">
        <f>INDEX(Neighborhoods!$A:$C,MATCH(Places!$H629,Neighborhoods!$A:$A,0),MATCH(Places!I$1,Neighborhoods!$1:$1,0))</f>
        <v>Manhattan</v>
      </c>
      <c r="J629" s="17" t="str">
        <f>INDEX(Neighborhoods!$A:$C,MATCH(Places!$H629,Neighborhoods!$A:$A,0),MATCH(Places!J$1,Neighborhoods!$1:$1,0))</f>
        <v>East Village</v>
      </c>
      <c r="K629" s="17" t="s">
        <v>11822</v>
      </c>
      <c r="L629" s="17" t="str">
        <f t="shared" si="36"/>
        <v>No</v>
      </c>
      <c r="M629" s="17">
        <v>7</v>
      </c>
      <c r="N629" s="17" t="str" cm="1">
        <f t="array" ref="N629">_xlfn.IFS(M629&lt;=2,"Small",M629&lt;=5,"Medium",M629&gt;5,"Large")</f>
        <v>Large</v>
      </c>
      <c r="O629" s="65">
        <v>158</v>
      </c>
      <c r="P629" s="87">
        <f t="shared" si="37"/>
        <v>0.03</v>
      </c>
      <c r="Q629" s="68">
        <v>4.9800000000000004</v>
      </c>
      <c r="R629" s="68" t="str" cm="1">
        <f t="array" ref="R629">_xlfn.SWITCH(ROUND(Q629,0),5,"Excellent",4,"Good",3,"Ok","Bad")</f>
        <v>Excellent</v>
      </c>
      <c r="S629" s="17">
        <v>59</v>
      </c>
      <c r="T629" s="17" t="str">
        <f t="shared" si="38"/>
        <v>No</v>
      </c>
      <c r="U629" s="82">
        <v>42130</v>
      </c>
      <c r="V629" s="82">
        <v>44022</v>
      </c>
      <c r="W629" s="17">
        <v>272</v>
      </c>
      <c r="X629" s="17" t="str">
        <f t="shared" si="39"/>
        <v>Active</v>
      </c>
      <c r="Y629" s="17" t="s">
        <v>15615</v>
      </c>
      <c r="Z629" s="17"/>
    </row>
    <row r="630" spans="1:26" x14ac:dyDescent="0.25">
      <c r="A630">
        <v>629</v>
      </c>
      <c r="B630" s="17" t="s">
        <v>13884</v>
      </c>
      <c r="C630" s="17">
        <v>1398</v>
      </c>
      <c r="D630" s="17" t="str">
        <f>INDEX(Hosts!$A:$O,MATCH(Places!$C630,Hosts!$A:$A,0),MATCH(Places!D$1,Hosts!$1:$1,0))</f>
        <v>Within a day</v>
      </c>
      <c r="E630" s="87">
        <f>INDEX(Hosts!$A:$O,MATCH(Places!$C630,Hosts!$A:$A,0),MATCH(Places!E$1,Hosts!$1:$1,0))</f>
        <v>1</v>
      </c>
      <c r="F630" s="87">
        <f>INDEX(Hosts!$A:$O,MATCH(Places!$C630,Hosts!$A:$A,0),MATCH(Places!F$1,Hosts!$1:$1,0))</f>
        <v>0.31</v>
      </c>
      <c r="G630" s="17" t="str">
        <f>INDEX(Hosts!$A:$O,MATCH(Places!$C630,Hosts!$A:$A,0),MATCH(Places!G$1,Hosts!$1:$1,0))</f>
        <v>No</v>
      </c>
      <c r="H630" s="17">
        <v>16</v>
      </c>
      <c r="I630" s="17" t="str">
        <f>INDEX(Neighborhoods!$A:$C,MATCH(Places!$H630,Neighborhoods!$A:$A,0),MATCH(Places!I$1,Neighborhoods!$1:$1,0))</f>
        <v>Manhattan</v>
      </c>
      <c r="J630" s="17" t="str">
        <f>INDEX(Neighborhoods!$A:$C,MATCH(Places!$H630,Neighborhoods!$A:$A,0),MATCH(Places!J$1,Neighborhoods!$1:$1,0))</f>
        <v>Harlem</v>
      </c>
      <c r="K630" s="17" t="s">
        <v>1</v>
      </c>
      <c r="L630" s="17" t="str">
        <f t="shared" si="36"/>
        <v>Yes</v>
      </c>
      <c r="M630" s="17">
        <v>2</v>
      </c>
      <c r="N630" s="17" t="str" cm="1">
        <f t="array" ref="N630">_xlfn.IFS(M630&lt;=2,"Small",M630&lt;=5,"Medium",M630&gt;5,"Large")</f>
        <v>Small</v>
      </c>
      <c r="O630" s="65">
        <v>50</v>
      </c>
      <c r="P630" s="87">
        <f t="shared" si="37"/>
        <v>0.03</v>
      </c>
      <c r="Q630" s="68">
        <v>4.92</v>
      </c>
      <c r="R630" s="68" t="str" cm="1">
        <f t="array" ref="R630">_xlfn.SWITCH(ROUND(Q630,0),5,"Excellent",4,"Good",3,"Ok","Bad")</f>
        <v>Excellent</v>
      </c>
      <c r="S630" s="17">
        <v>12</v>
      </c>
      <c r="T630" s="17" t="str">
        <f t="shared" si="38"/>
        <v>No</v>
      </c>
      <c r="U630" s="82">
        <v>43169</v>
      </c>
      <c r="V630" s="82">
        <v>43682</v>
      </c>
      <c r="W630" s="17">
        <v>62</v>
      </c>
      <c r="X630" s="17" t="str">
        <f t="shared" si="39"/>
        <v>Active</v>
      </c>
      <c r="Y630" s="17" t="s">
        <v>15615</v>
      </c>
      <c r="Z630" s="17"/>
    </row>
    <row r="631" spans="1:26" x14ac:dyDescent="0.25">
      <c r="A631">
        <v>630</v>
      </c>
      <c r="B631" s="17" t="s">
        <v>484</v>
      </c>
      <c r="C631" s="17">
        <v>148</v>
      </c>
      <c r="D631" s="17" t="str">
        <f>INDEX(Hosts!$A:$O,MATCH(Places!$C631,Hosts!$A:$A,0),MATCH(Places!D$1,Hosts!$1:$1,0))</f>
        <v>Within an hour</v>
      </c>
      <c r="E631" s="87">
        <f>INDEX(Hosts!$A:$O,MATCH(Places!$C631,Hosts!$A:$A,0),MATCH(Places!E$1,Hosts!$1:$1,0))</f>
        <v>1</v>
      </c>
      <c r="F631" s="87">
        <f>INDEX(Hosts!$A:$O,MATCH(Places!$C631,Hosts!$A:$A,0),MATCH(Places!F$1,Hosts!$1:$1,0))</f>
        <v>1</v>
      </c>
      <c r="G631" s="17" t="str">
        <f>INDEX(Hosts!$A:$O,MATCH(Places!$C631,Hosts!$A:$A,0),MATCH(Places!G$1,Hosts!$1:$1,0))</f>
        <v>Yes</v>
      </c>
      <c r="H631" s="17">
        <v>15</v>
      </c>
      <c r="I631" s="17" t="str">
        <f>INDEX(Neighborhoods!$A:$C,MATCH(Places!$H631,Neighborhoods!$A:$A,0),MATCH(Places!I$1,Neighborhoods!$1:$1,0))</f>
        <v>Manhattan</v>
      </c>
      <c r="J631" s="17" t="str">
        <f>INDEX(Neighborhoods!$A:$C,MATCH(Places!$H631,Neighborhoods!$A:$A,0),MATCH(Places!J$1,Neighborhoods!$1:$1,0))</f>
        <v>East Village</v>
      </c>
      <c r="K631" s="17" t="s">
        <v>11822</v>
      </c>
      <c r="L631" s="17" t="str">
        <f t="shared" si="36"/>
        <v>No</v>
      </c>
      <c r="M631" s="17">
        <v>2</v>
      </c>
      <c r="N631" s="17" t="str" cm="1">
        <f t="array" ref="N631">_xlfn.IFS(M631&lt;=2,"Small",M631&lt;=5,"Medium",M631&gt;5,"Large")</f>
        <v>Small</v>
      </c>
      <c r="O631" s="65">
        <v>80</v>
      </c>
      <c r="P631" s="87">
        <f t="shared" si="37"/>
        <v>0.03</v>
      </c>
      <c r="Q631" s="68">
        <v>4.99</v>
      </c>
      <c r="R631" s="68" t="str" cm="1">
        <f t="array" ref="R631">_xlfn.SWITCH(ROUND(Q631,0),5,"Excellent",4,"Good",3,"Ok","Bad")</f>
        <v>Excellent</v>
      </c>
      <c r="S631" s="17">
        <v>116</v>
      </c>
      <c r="T631" s="17" t="str">
        <f t="shared" si="38"/>
        <v>Yes</v>
      </c>
      <c r="U631" s="82">
        <v>41645</v>
      </c>
      <c r="V631" s="82">
        <v>43833</v>
      </c>
      <c r="W631" s="17">
        <v>19</v>
      </c>
      <c r="X631" s="17" t="str">
        <f t="shared" si="39"/>
        <v>Active</v>
      </c>
      <c r="Y631" s="17" t="s">
        <v>15615</v>
      </c>
      <c r="Z631" s="17"/>
    </row>
    <row r="632" spans="1:26" x14ac:dyDescent="0.25">
      <c r="A632">
        <v>631</v>
      </c>
      <c r="B632" s="17" t="s">
        <v>13580</v>
      </c>
      <c r="C632" s="17">
        <v>1406</v>
      </c>
      <c r="D632" s="17" t="str">
        <f>INDEX(Hosts!$A:$O,MATCH(Places!$C632,Hosts!$A:$A,0),MATCH(Places!D$1,Hosts!$1:$1,0))</f>
        <v>Within an hour</v>
      </c>
      <c r="E632" s="87">
        <f>INDEX(Hosts!$A:$O,MATCH(Places!$C632,Hosts!$A:$A,0),MATCH(Places!E$1,Hosts!$1:$1,0))</f>
        <v>0.88</v>
      </c>
      <c r="F632" s="87">
        <f>INDEX(Hosts!$A:$O,MATCH(Places!$C632,Hosts!$A:$A,0),MATCH(Places!F$1,Hosts!$1:$1,0))</f>
        <v>0.98</v>
      </c>
      <c r="G632" s="17" t="str">
        <f>INDEX(Hosts!$A:$O,MATCH(Places!$C632,Hosts!$A:$A,0),MATCH(Places!G$1,Hosts!$1:$1,0))</f>
        <v>Yes</v>
      </c>
      <c r="H632" s="17">
        <v>12</v>
      </c>
      <c r="I632" s="17" t="str">
        <f>INDEX(Neighborhoods!$A:$C,MATCH(Places!$H632,Neighborhoods!$A:$A,0),MATCH(Places!I$1,Neighborhoods!$1:$1,0))</f>
        <v>Brooklyn</v>
      </c>
      <c r="J632" s="17" t="str">
        <f>INDEX(Neighborhoods!$A:$C,MATCH(Places!$H632,Neighborhoods!$A:$A,0),MATCH(Places!J$1,Neighborhoods!$1:$1,0))</f>
        <v>Williamsburg</v>
      </c>
      <c r="K632" s="17" t="s">
        <v>1</v>
      </c>
      <c r="L632" s="17" t="str">
        <f t="shared" si="36"/>
        <v>Yes</v>
      </c>
      <c r="M632" s="17">
        <v>2</v>
      </c>
      <c r="N632" s="17" t="str" cm="1">
        <f t="array" ref="N632">_xlfn.IFS(M632&lt;=2,"Small",M632&lt;=5,"Medium",M632&gt;5,"Large")</f>
        <v>Small</v>
      </c>
      <c r="O632" s="65">
        <v>70</v>
      </c>
      <c r="P632" s="87">
        <f t="shared" si="37"/>
        <v>0.03</v>
      </c>
      <c r="Q632" s="68">
        <v>4.9800000000000004</v>
      </c>
      <c r="R632" s="68" t="str" cm="1">
        <f t="array" ref="R632">_xlfn.SWITCH(ROUND(Q632,0),5,"Excellent",4,"Good",3,"Ok","Bad")</f>
        <v>Excellent</v>
      </c>
      <c r="S632" s="17">
        <v>257</v>
      </c>
      <c r="T632" s="17" t="str">
        <f t="shared" si="38"/>
        <v>Yes</v>
      </c>
      <c r="U632" s="82">
        <v>41785</v>
      </c>
      <c r="V632" s="82">
        <v>43908</v>
      </c>
      <c r="W632" s="17">
        <v>112</v>
      </c>
      <c r="X632" s="17" t="str">
        <f t="shared" si="39"/>
        <v>Active</v>
      </c>
      <c r="Y632" s="17" t="s">
        <v>15615</v>
      </c>
      <c r="Z632" s="17"/>
    </row>
    <row r="633" spans="1:26" x14ac:dyDescent="0.25">
      <c r="A633">
        <v>632</v>
      </c>
      <c r="B633" s="17" t="s">
        <v>14708</v>
      </c>
      <c r="C633" s="17">
        <v>1239</v>
      </c>
      <c r="D633" s="17" t="str">
        <f>INDEX(Hosts!$A:$O,MATCH(Places!$C633,Hosts!$A:$A,0),MATCH(Places!D$1,Hosts!$1:$1,0))</f>
        <v>Within an hour</v>
      </c>
      <c r="E633" s="87">
        <f>INDEX(Hosts!$A:$O,MATCH(Places!$C633,Hosts!$A:$A,0),MATCH(Places!E$1,Hosts!$1:$1,0))</f>
        <v>0.98</v>
      </c>
      <c r="F633" s="87">
        <f>INDEX(Hosts!$A:$O,MATCH(Places!$C633,Hosts!$A:$A,0),MATCH(Places!F$1,Hosts!$1:$1,0))</f>
        <v>1</v>
      </c>
      <c r="G633" s="17" t="str">
        <f>INDEX(Hosts!$A:$O,MATCH(Places!$C633,Hosts!$A:$A,0),MATCH(Places!G$1,Hosts!$1:$1,0))</f>
        <v>No</v>
      </c>
      <c r="H633" s="17">
        <v>11</v>
      </c>
      <c r="I633" s="17" t="str">
        <f>INDEX(Neighborhoods!$A:$C,MATCH(Places!$H633,Neighborhoods!$A:$A,0),MATCH(Places!I$1,Neighborhoods!$1:$1,0))</f>
        <v>Brooklyn</v>
      </c>
      <c r="J633" s="17" t="str">
        <f>INDEX(Neighborhoods!$A:$C,MATCH(Places!$H633,Neighborhoods!$A:$A,0),MATCH(Places!J$1,Neighborhoods!$1:$1,0))</f>
        <v>Greenpoint</v>
      </c>
      <c r="K633" s="17" t="s">
        <v>11822</v>
      </c>
      <c r="L633" s="17" t="str">
        <f t="shared" si="36"/>
        <v>No</v>
      </c>
      <c r="M633" s="17">
        <v>5</v>
      </c>
      <c r="N633" s="17" t="str" cm="1">
        <f t="array" ref="N633">_xlfn.IFS(M633&lt;=2,"Small",M633&lt;=5,"Medium",M633&gt;5,"Large")</f>
        <v>Medium</v>
      </c>
      <c r="O633" s="65">
        <v>119</v>
      </c>
      <c r="P633" s="87">
        <f t="shared" si="37"/>
        <v>0.03</v>
      </c>
      <c r="Q633" s="68">
        <v>4.82</v>
      </c>
      <c r="R633" s="68" t="str" cm="1">
        <f t="array" ref="R633">_xlfn.SWITCH(ROUND(Q633,0),5,"Excellent",4,"Good",3,"Ok","Bad")</f>
        <v>Excellent</v>
      </c>
      <c r="S633" s="17">
        <v>11</v>
      </c>
      <c r="T633" s="17" t="str">
        <f t="shared" si="38"/>
        <v>No</v>
      </c>
      <c r="U633" s="82">
        <v>42356</v>
      </c>
      <c r="V633" s="82">
        <v>43784</v>
      </c>
      <c r="W633" s="17">
        <v>332</v>
      </c>
      <c r="X633" s="17" t="str">
        <f t="shared" si="39"/>
        <v>Active</v>
      </c>
      <c r="Y633" s="17" t="s">
        <v>15616</v>
      </c>
      <c r="Z633" s="17"/>
    </row>
    <row r="634" spans="1:26" x14ac:dyDescent="0.25">
      <c r="A634">
        <v>633</v>
      </c>
      <c r="B634" s="17" t="s">
        <v>14708</v>
      </c>
      <c r="C634" s="17">
        <v>1239</v>
      </c>
      <c r="D634" s="17" t="str">
        <f>INDEX(Hosts!$A:$O,MATCH(Places!$C634,Hosts!$A:$A,0),MATCH(Places!D$1,Hosts!$1:$1,0))</f>
        <v>Within an hour</v>
      </c>
      <c r="E634" s="87">
        <f>INDEX(Hosts!$A:$O,MATCH(Places!$C634,Hosts!$A:$A,0),MATCH(Places!E$1,Hosts!$1:$1,0))</f>
        <v>0.98</v>
      </c>
      <c r="F634" s="87">
        <f>INDEX(Hosts!$A:$O,MATCH(Places!$C634,Hosts!$A:$A,0),MATCH(Places!F$1,Hosts!$1:$1,0))</f>
        <v>1</v>
      </c>
      <c r="G634" s="17" t="str">
        <f>INDEX(Hosts!$A:$O,MATCH(Places!$C634,Hosts!$A:$A,0),MATCH(Places!G$1,Hosts!$1:$1,0))</f>
        <v>No</v>
      </c>
      <c r="H634" s="17">
        <v>11</v>
      </c>
      <c r="I634" s="17" t="str">
        <f>INDEX(Neighborhoods!$A:$C,MATCH(Places!$H634,Neighborhoods!$A:$A,0),MATCH(Places!I$1,Neighborhoods!$1:$1,0))</f>
        <v>Brooklyn</v>
      </c>
      <c r="J634" s="17" t="str">
        <f>INDEX(Neighborhoods!$A:$C,MATCH(Places!$H634,Neighborhoods!$A:$A,0),MATCH(Places!J$1,Neighborhoods!$1:$1,0))</f>
        <v>Greenpoint</v>
      </c>
      <c r="K634" s="17" t="s">
        <v>11822</v>
      </c>
      <c r="L634" s="17" t="str">
        <f t="shared" si="36"/>
        <v>No</v>
      </c>
      <c r="M634" s="17">
        <v>4</v>
      </c>
      <c r="N634" s="17" t="str" cm="1">
        <f t="array" ref="N634">_xlfn.IFS(M634&lt;=2,"Small",M634&lt;=5,"Medium",M634&gt;5,"Large")</f>
        <v>Medium</v>
      </c>
      <c r="O634" s="65">
        <v>134</v>
      </c>
      <c r="P634" s="87">
        <f t="shared" si="37"/>
        <v>0.03</v>
      </c>
      <c r="Q634" s="68">
        <v>4.71</v>
      </c>
      <c r="R634" s="68" t="str" cm="1">
        <f t="array" ref="R634">_xlfn.SWITCH(ROUND(Q634,0),5,"Excellent",4,"Good",3,"Ok","Bad")</f>
        <v>Excellent</v>
      </c>
      <c r="S634" s="17">
        <v>7</v>
      </c>
      <c r="T634" s="17" t="str">
        <f t="shared" si="38"/>
        <v>No</v>
      </c>
      <c r="U634" s="82">
        <v>41617</v>
      </c>
      <c r="V634" s="82">
        <v>43861</v>
      </c>
      <c r="W634" s="17">
        <v>76</v>
      </c>
      <c r="X634" s="17" t="str">
        <f t="shared" si="39"/>
        <v>Active</v>
      </c>
      <c r="Y634" s="17" t="s">
        <v>15616</v>
      </c>
      <c r="Z634" s="17"/>
    </row>
    <row r="635" spans="1:26" x14ac:dyDescent="0.25">
      <c r="A635">
        <v>634</v>
      </c>
      <c r="B635" s="17" t="s">
        <v>485</v>
      </c>
      <c r="C635" s="17">
        <v>690</v>
      </c>
      <c r="D635" s="17" t="str">
        <f>INDEX(Hosts!$A:$O,MATCH(Places!$C635,Hosts!$A:$A,0),MATCH(Places!D$1,Hosts!$1:$1,0))</f>
        <v>Within a few hours</v>
      </c>
      <c r="E635" s="87">
        <f>INDEX(Hosts!$A:$O,MATCH(Places!$C635,Hosts!$A:$A,0),MATCH(Places!E$1,Hosts!$1:$1,0))</f>
        <v>0.67</v>
      </c>
      <c r="F635" s="87">
        <f>INDEX(Hosts!$A:$O,MATCH(Places!$C635,Hosts!$A:$A,0),MATCH(Places!F$1,Hosts!$1:$1,0))</f>
        <v>0</v>
      </c>
      <c r="G635" s="17" t="str">
        <f>INDEX(Hosts!$A:$O,MATCH(Places!$C635,Hosts!$A:$A,0),MATCH(Places!G$1,Hosts!$1:$1,0))</f>
        <v>Yes</v>
      </c>
      <c r="H635" s="17">
        <v>8</v>
      </c>
      <c r="I635" s="17" t="str">
        <f>INDEX(Neighborhoods!$A:$C,MATCH(Places!$H635,Neighborhoods!$A:$A,0),MATCH(Places!I$1,Neighborhoods!$1:$1,0))</f>
        <v>Brooklyn</v>
      </c>
      <c r="J635" s="17" t="str">
        <f>INDEX(Neighborhoods!$A:$C,MATCH(Places!$H635,Neighborhoods!$A:$A,0),MATCH(Places!J$1,Neighborhoods!$1:$1,0))</f>
        <v>Bushwick</v>
      </c>
      <c r="K635" s="17" t="s">
        <v>1</v>
      </c>
      <c r="L635" s="17" t="str">
        <f t="shared" si="36"/>
        <v>Yes</v>
      </c>
      <c r="M635" s="17">
        <v>2</v>
      </c>
      <c r="N635" s="17" t="str" cm="1">
        <f t="array" ref="N635">_xlfn.IFS(M635&lt;=2,"Small",M635&lt;=5,"Medium",M635&gt;5,"Large")</f>
        <v>Small</v>
      </c>
      <c r="O635" s="65">
        <v>56</v>
      </c>
      <c r="P635" s="87">
        <f t="shared" si="37"/>
        <v>0.03</v>
      </c>
      <c r="Q635" s="68">
        <v>4.67</v>
      </c>
      <c r="R635" s="68" t="str" cm="1">
        <f t="array" ref="R635">_xlfn.SWITCH(ROUND(Q635,0),5,"Excellent",4,"Good",3,"Ok","Bad")</f>
        <v>Excellent</v>
      </c>
      <c r="S635" s="17">
        <v>39</v>
      </c>
      <c r="T635" s="17" t="str">
        <f t="shared" si="38"/>
        <v>No</v>
      </c>
      <c r="U635" s="82">
        <v>41590</v>
      </c>
      <c r="V635" s="82">
        <v>43921</v>
      </c>
      <c r="W635" s="17">
        <v>363</v>
      </c>
      <c r="X635" s="17" t="str">
        <f t="shared" si="39"/>
        <v>Active</v>
      </c>
      <c r="Y635" s="17" t="s">
        <v>15615</v>
      </c>
      <c r="Z635" s="17"/>
    </row>
    <row r="636" spans="1:26" x14ac:dyDescent="0.25">
      <c r="A636">
        <v>635</v>
      </c>
      <c r="B636" s="17" t="s">
        <v>486</v>
      </c>
      <c r="C636" s="17">
        <v>1415</v>
      </c>
      <c r="D636" s="17" t="str">
        <f>INDEX(Hosts!$A:$O,MATCH(Places!$C636,Hosts!$A:$A,0),MATCH(Places!D$1,Hosts!$1:$1,0))</f>
        <v>Within a day</v>
      </c>
      <c r="E636" s="87">
        <f>INDEX(Hosts!$A:$O,MATCH(Places!$C636,Hosts!$A:$A,0),MATCH(Places!E$1,Hosts!$1:$1,0))</f>
        <v>0.68</v>
      </c>
      <c r="F636" s="87">
        <f>INDEX(Hosts!$A:$O,MATCH(Places!$C636,Hosts!$A:$A,0),MATCH(Places!F$1,Hosts!$1:$1,0))</f>
        <v>0.68</v>
      </c>
      <c r="G636" s="17" t="str">
        <f>INDEX(Hosts!$A:$O,MATCH(Places!$C636,Hosts!$A:$A,0),MATCH(Places!G$1,Hosts!$1:$1,0))</f>
        <v>No</v>
      </c>
      <c r="H636" s="17">
        <v>17</v>
      </c>
      <c r="I636" s="17" t="str">
        <f>INDEX(Neighborhoods!$A:$C,MATCH(Places!$H636,Neighborhoods!$A:$A,0),MATCH(Places!I$1,Neighborhoods!$1:$1,0))</f>
        <v>Manhattan</v>
      </c>
      <c r="J636" s="17" t="str">
        <f>INDEX(Neighborhoods!$A:$C,MATCH(Places!$H636,Neighborhoods!$A:$A,0),MATCH(Places!J$1,Neighborhoods!$1:$1,0))</f>
        <v>Hell's Kitchen</v>
      </c>
      <c r="K636" s="17" t="s">
        <v>11822</v>
      </c>
      <c r="L636" s="17" t="str">
        <f t="shared" si="36"/>
        <v>No</v>
      </c>
      <c r="M636" s="17">
        <v>2</v>
      </c>
      <c r="N636" s="17" t="str" cm="1">
        <f t="array" ref="N636">_xlfn.IFS(M636&lt;=2,"Small",M636&lt;=5,"Medium",M636&gt;5,"Large")</f>
        <v>Small</v>
      </c>
      <c r="O636" s="65">
        <v>89</v>
      </c>
      <c r="P636" s="87">
        <f t="shared" si="37"/>
        <v>0.03</v>
      </c>
      <c r="Q636" s="68">
        <v>4.67</v>
      </c>
      <c r="R636" s="68" t="str" cm="1">
        <f t="array" ref="R636">_xlfn.SWITCH(ROUND(Q636,0),5,"Excellent",4,"Good",3,"Ok","Bad")</f>
        <v>Excellent</v>
      </c>
      <c r="S636" s="17">
        <v>192</v>
      </c>
      <c r="T636" s="17" t="str">
        <f t="shared" si="38"/>
        <v>No</v>
      </c>
      <c r="U636" s="82">
        <v>41618</v>
      </c>
      <c r="V636" s="82">
        <v>44042</v>
      </c>
      <c r="W636" s="17">
        <v>14</v>
      </c>
      <c r="X636" s="17" t="str">
        <f t="shared" si="39"/>
        <v>Active</v>
      </c>
      <c r="Y636" s="17" t="s">
        <v>15615</v>
      </c>
      <c r="Z636" s="17"/>
    </row>
    <row r="637" spans="1:26" x14ac:dyDescent="0.25">
      <c r="A637">
        <v>636</v>
      </c>
      <c r="B637" s="17" t="s">
        <v>487</v>
      </c>
      <c r="C637" s="17">
        <v>1419</v>
      </c>
      <c r="D637" s="17" t="str">
        <f>INDEX(Hosts!$A:$O,MATCH(Places!$C637,Hosts!$A:$A,0),MATCH(Places!D$1,Hosts!$1:$1,0))</f>
        <v>Within an hour</v>
      </c>
      <c r="E637" s="87">
        <f>INDEX(Hosts!$A:$O,MATCH(Places!$C637,Hosts!$A:$A,0),MATCH(Places!E$1,Hosts!$1:$1,0))</f>
        <v>1</v>
      </c>
      <c r="F637" s="87">
        <f>INDEX(Hosts!$A:$O,MATCH(Places!$C637,Hosts!$A:$A,0),MATCH(Places!F$1,Hosts!$1:$1,0))</f>
        <v>0.92</v>
      </c>
      <c r="G637" s="17" t="str">
        <f>INDEX(Hosts!$A:$O,MATCH(Places!$C637,Hosts!$A:$A,0),MATCH(Places!G$1,Hosts!$1:$1,0))</f>
        <v>No</v>
      </c>
      <c r="H637" s="17">
        <v>19</v>
      </c>
      <c r="I637" s="17" t="str">
        <f>INDEX(Neighborhoods!$A:$C,MATCH(Places!$H637,Neighborhoods!$A:$A,0),MATCH(Places!I$1,Neighborhoods!$1:$1,0))</f>
        <v>Manhattan</v>
      </c>
      <c r="J637" s="17" t="str">
        <f>INDEX(Neighborhoods!$A:$C,MATCH(Places!$H637,Neighborhoods!$A:$A,0),MATCH(Places!J$1,Neighborhoods!$1:$1,0))</f>
        <v>Upper East Side</v>
      </c>
      <c r="K637" s="17" t="s">
        <v>11822</v>
      </c>
      <c r="L637" s="17" t="str">
        <f t="shared" si="36"/>
        <v>No</v>
      </c>
      <c r="M637" s="17">
        <v>3</v>
      </c>
      <c r="N637" s="17" t="str" cm="1">
        <f t="array" ref="N637">_xlfn.IFS(M637&lt;=2,"Small",M637&lt;=5,"Medium",M637&gt;5,"Large")</f>
        <v>Medium</v>
      </c>
      <c r="O637" s="65">
        <v>77</v>
      </c>
      <c r="P637" s="87">
        <f t="shared" si="37"/>
        <v>0.03</v>
      </c>
      <c r="Q637" s="68">
        <v>4.87</v>
      </c>
      <c r="R637" s="68" t="str" cm="1">
        <f t="array" ref="R637">_xlfn.SWITCH(ROUND(Q637,0),5,"Excellent",4,"Good",3,"Ok","Bad")</f>
        <v>Excellent</v>
      </c>
      <c r="S637" s="17">
        <v>275</v>
      </c>
      <c r="T637" s="17" t="str">
        <f t="shared" si="38"/>
        <v>Yes</v>
      </c>
      <c r="U637" s="82">
        <v>41596</v>
      </c>
      <c r="V637" s="82">
        <v>43983</v>
      </c>
      <c r="W637" s="17">
        <v>94</v>
      </c>
      <c r="X637" s="17" t="str">
        <f t="shared" si="39"/>
        <v>Active</v>
      </c>
      <c r="Y637" s="17" t="s">
        <v>15616</v>
      </c>
      <c r="Z637" s="17"/>
    </row>
    <row r="638" spans="1:26" x14ac:dyDescent="0.25">
      <c r="A638">
        <v>637</v>
      </c>
      <c r="B638" s="17" t="s">
        <v>488</v>
      </c>
      <c r="C638" s="17">
        <v>1423</v>
      </c>
      <c r="D638" s="17" t="str">
        <f>INDEX(Hosts!$A:$O,MATCH(Places!$C638,Hosts!$A:$A,0),MATCH(Places!D$1,Hosts!$1:$1,0))</f>
        <v>Within a few hours</v>
      </c>
      <c r="E638" s="87">
        <f>INDEX(Hosts!$A:$O,MATCH(Places!$C638,Hosts!$A:$A,0),MATCH(Places!E$1,Hosts!$1:$1,0))</f>
        <v>1</v>
      </c>
      <c r="F638" s="87">
        <f>INDEX(Hosts!$A:$O,MATCH(Places!$C638,Hosts!$A:$A,0),MATCH(Places!F$1,Hosts!$1:$1,0))</f>
        <v>0.1</v>
      </c>
      <c r="G638" s="17" t="str">
        <f>INDEX(Hosts!$A:$O,MATCH(Places!$C638,Hosts!$A:$A,0),MATCH(Places!G$1,Hosts!$1:$1,0))</f>
        <v>No</v>
      </c>
      <c r="H638" s="17">
        <v>18</v>
      </c>
      <c r="I638" s="17" t="str">
        <f>INDEX(Neighborhoods!$A:$C,MATCH(Places!$H638,Neighborhoods!$A:$A,0),MATCH(Places!I$1,Neighborhoods!$1:$1,0))</f>
        <v>Manhattan</v>
      </c>
      <c r="J638" s="17" t="str">
        <f>INDEX(Neighborhoods!$A:$C,MATCH(Places!$H638,Neighborhoods!$A:$A,0),MATCH(Places!J$1,Neighborhoods!$1:$1,0))</f>
        <v>Midtown</v>
      </c>
      <c r="K638" s="17" t="s">
        <v>11822</v>
      </c>
      <c r="L638" s="17" t="str">
        <f t="shared" si="36"/>
        <v>No</v>
      </c>
      <c r="M638" s="17">
        <v>5</v>
      </c>
      <c r="N638" s="17" t="str" cm="1">
        <f t="array" ref="N638">_xlfn.IFS(M638&lt;=2,"Small",M638&lt;=5,"Medium",M638&gt;5,"Large")</f>
        <v>Medium</v>
      </c>
      <c r="O638" s="65">
        <v>450</v>
      </c>
      <c r="P638" s="87">
        <f t="shared" si="37"/>
        <v>0.04</v>
      </c>
      <c r="Q638" s="68">
        <v>5</v>
      </c>
      <c r="R638" s="68" t="str" cm="1">
        <f t="array" ref="R638">_xlfn.SWITCH(ROUND(Q638,0),5,"Excellent",4,"Good",3,"Ok","Bad")</f>
        <v>Excellent</v>
      </c>
      <c r="S638" s="17">
        <v>34</v>
      </c>
      <c r="T638" s="17" t="str">
        <f t="shared" si="38"/>
        <v>No</v>
      </c>
      <c r="U638" s="82">
        <v>41644</v>
      </c>
      <c r="V638" s="82">
        <v>43807</v>
      </c>
      <c r="W638" s="17">
        <v>254</v>
      </c>
      <c r="X638" s="17" t="str">
        <f t="shared" si="39"/>
        <v>Active</v>
      </c>
      <c r="Y638" s="17" t="s">
        <v>15615</v>
      </c>
      <c r="Z638" s="17"/>
    </row>
    <row r="639" spans="1:26" x14ac:dyDescent="0.25">
      <c r="A639">
        <v>638</v>
      </c>
      <c r="B639" s="17" t="s">
        <v>489</v>
      </c>
      <c r="C639" s="17">
        <v>763</v>
      </c>
      <c r="D639" s="17" t="str">
        <f>INDEX(Hosts!$A:$O,MATCH(Places!$C639,Hosts!$A:$A,0),MATCH(Places!D$1,Hosts!$1:$1,0))</f>
        <v>Within an hour</v>
      </c>
      <c r="E639" s="87">
        <f>INDEX(Hosts!$A:$O,MATCH(Places!$C639,Hosts!$A:$A,0),MATCH(Places!E$1,Hosts!$1:$1,0))</f>
        <v>1</v>
      </c>
      <c r="F639" s="87">
        <f>INDEX(Hosts!$A:$O,MATCH(Places!$C639,Hosts!$A:$A,0),MATCH(Places!F$1,Hosts!$1:$1,0))</f>
        <v>0.99</v>
      </c>
      <c r="G639" s="17" t="str">
        <f>INDEX(Hosts!$A:$O,MATCH(Places!$C639,Hosts!$A:$A,0),MATCH(Places!G$1,Hosts!$1:$1,0))</f>
        <v>No</v>
      </c>
      <c r="H639" s="17">
        <v>26</v>
      </c>
      <c r="I639" s="17" t="str">
        <f>INDEX(Neighborhoods!$A:$C,MATCH(Places!$H639,Neighborhoods!$A:$A,0),MATCH(Places!I$1,Neighborhoods!$1:$1,0))</f>
        <v>Queens</v>
      </c>
      <c r="J639" s="17" t="str">
        <f>INDEX(Neighborhoods!$A:$C,MATCH(Places!$H639,Neighborhoods!$A:$A,0),MATCH(Places!J$1,Neighborhoods!$1:$1,0))</f>
        <v>Sunnyside</v>
      </c>
      <c r="K639" s="17" t="s">
        <v>1</v>
      </c>
      <c r="L639" s="17" t="str">
        <f t="shared" si="36"/>
        <v>Yes</v>
      </c>
      <c r="M639" s="17">
        <v>2</v>
      </c>
      <c r="N639" s="17" t="str" cm="1">
        <f t="array" ref="N639">_xlfn.IFS(M639&lt;=2,"Small",M639&lt;=5,"Medium",M639&gt;5,"Large")</f>
        <v>Small</v>
      </c>
      <c r="O639" s="65">
        <v>49</v>
      </c>
      <c r="P639" s="87">
        <f t="shared" si="37"/>
        <v>0.03</v>
      </c>
      <c r="Q639" s="68">
        <v>4.58</v>
      </c>
      <c r="R639" s="68" t="str" cm="1">
        <f t="array" ref="R639">_xlfn.SWITCH(ROUND(Q639,0),5,"Excellent",4,"Good",3,"Ok","Bad")</f>
        <v>Excellent</v>
      </c>
      <c r="S639" s="17">
        <v>85</v>
      </c>
      <c r="T639" s="17" t="str">
        <f t="shared" si="38"/>
        <v>No</v>
      </c>
      <c r="U639" s="82">
        <v>42713</v>
      </c>
      <c r="V639" s="82">
        <v>43833</v>
      </c>
      <c r="W639" s="17">
        <v>365</v>
      </c>
      <c r="X639" s="17" t="str">
        <f t="shared" si="39"/>
        <v>Active</v>
      </c>
      <c r="Y639" s="17" t="s">
        <v>15616</v>
      </c>
      <c r="Z639" s="17"/>
    </row>
    <row r="640" spans="1:26" x14ac:dyDescent="0.25">
      <c r="A640">
        <v>639</v>
      </c>
      <c r="B640" s="17" t="s">
        <v>490</v>
      </c>
      <c r="C640" s="17">
        <v>634</v>
      </c>
      <c r="D640" s="17" t="str">
        <f>INDEX(Hosts!$A:$O,MATCH(Places!$C640,Hosts!$A:$A,0),MATCH(Places!D$1,Hosts!$1:$1,0))</f>
        <v>Within an hour</v>
      </c>
      <c r="E640" s="87">
        <f>INDEX(Hosts!$A:$O,MATCH(Places!$C640,Hosts!$A:$A,0),MATCH(Places!E$1,Hosts!$1:$1,0))</f>
        <v>1</v>
      </c>
      <c r="F640" s="87">
        <f>INDEX(Hosts!$A:$O,MATCH(Places!$C640,Hosts!$A:$A,0),MATCH(Places!F$1,Hosts!$1:$1,0))</f>
        <v>1</v>
      </c>
      <c r="G640" s="17" t="str">
        <f>INDEX(Hosts!$A:$O,MATCH(Places!$C640,Hosts!$A:$A,0),MATCH(Places!G$1,Hosts!$1:$1,0))</f>
        <v>No</v>
      </c>
      <c r="H640" s="17">
        <v>12</v>
      </c>
      <c r="I640" s="17" t="str">
        <f>INDEX(Neighborhoods!$A:$C,MATCH(Places!$H640,Neighborhoods!$A:$A,0),MATCH(Places!I$1,Neighborhoods!$1:$1,0))</f>
        <v>Brooklyn</v>
      </c>
      <c r="J640" s="17" t="str">
        <f>INDEX(Neighborhoods!$A:$C,MATCH(Places!$H640,Neighborhoods!$A:$A,0),MATCH(Places!J$1,Neighborhoods!$1:$1,0))</f>
        <v>Williamsburg</v>
      </c>
      <c r="K640" s="17" t="s">
        <v>11822</v>
      </c>
      <c r="L640" s="17" t="str">
        <f t="shared" si="36"/>
        <v>No</v>
      </c>
      <c r="M640" s="17">
        <v>4</v>
      </c>
      <c r="N640" s="17" t="str" cm="1">
        <f t="array" ref="N640">_xlfn.IFS(M640&lt;=2,"Small",M640&lt;=5,"Medium",M640&gt;5,"Large")</f>
        <v>Medium</v>
      </c>
      <c r="O640" s="65">
        <v>179</v>
      </c>
      <c r="P640" s="87">
        <f t="shared" si="37"/>
        <v>0.03</v>
      </c>
      <c r="Q640" s="68">
        <v>4.63</v>
      </c>
      <c r="R640" s="68" t="str" cm="1">
        <f t="array" ref="R640">_xlfn.SWITCH(ROUND(Q640,0),5,"Excellent",4,"Good",3,"Ok","Bad")</f>
        <v>Excellent</v>
      </c>
      <c r="S640" s="17">
        <v>19</v>
      </c>
      <c r="T640" s="17" t="str">
        <f t="shared" si="38"/>
        <v>No</v>
      </c>
      <c r="U640" s="82">
        <v>41640</v>
      </c>
      <c r="V640" s="82">
        <v>43833</v>
      </c>
      <c r="W640" s="17">
        <v>230</v>
      </c>
      <c r="X640" s="17" t="str">
        <f t="shared" si="39"/>
        <v>Active</v>
      </c>
      <c r="Y640" s="17" t="s">
        <v>15616</v>
      </c>
      <c r="Z640" s="17"/>
    </row>
    <row r="641" spans="1:26" x14ac:dyDescent="0.25">
      <c r="A641">
        <v>640</v>
      </c>
      <c r="B641" s="17" t="s">
        <v>491</v>
      </c>
      <c r="C641" s="17">
        <v>1409</v>
      </c>
      <c r="D641" s="17" t="str">
        <f>INDEX(Hosts!$A:$O,MATCH(Places!$C641,Hosts!$A:$A,0),MATCH(Places!D$1,Hosts!$1:$1,0))</f>
        <v>Within an hour</v>
      </c>
      <c r="E641" s="87">
        <f>INDEX(Hosts!$A:$O,MATCH(Places!$C641,Hosts!$A:$A,0),MATCH(Places!E$1,Hosts!$1:$1,0))</f>
        <v>1</v>
      </c>
      <c r="F641" s="87">
        <f>INDEX(Hosts!$A:$O,MATCH(Places!$C641,Hosts!$A:$A,0),MATCH(Places!F$1,Hosts!$1:$1,0))</f>
        <v>0.78</v>
      </c>
      <c r="G641" s="17" t="str">
        <f>INDEX(Hosts!$A:$O,MATCH(Places!$C641,Hosts!$A:$A,0),MATCH(Places!G$1,Hosts!$1:$1,0))</f>
        <v>No</v>
      </c>
      <c r="H641" s="17">
        <v>9</v>
      </c>
      <c r="I641" s="17" t="str">
        <f>INDEX(Neighborhoods!$A:$C,MATCH(Places!$H641,Neighborhoods!$A:$A,0),MATCH(Places!I$1,Neighborhoods!$1:$1,0))</f>
        <v>Brooklyn</v>
      </c>
      <c r="J641" s="17" t="str">
        <f>INDEX(Neighborhoods!$A:$C,MATCH(Places!$H641,Neighborhoods!$A:$A,0),MATCH(Places!J$1,Neighborhoods!$1:$1,0))</f>
        <v>Crown Heights</v>
      </c>
      <c r="K641" s="17" t="s">
        <v>1</v>
      </c>
      <c r="L641" s="17" t="str">
        <f t="shared" si="36"/>
        <v>Yes</v>
      </c>
      <c r="M641" s="17">
        <v>1</v>
      </c>
      <c r="N641" s="17" t="str" cm="1">
        <f t="array" ref="N641">_xlfn.IFS(M641&lt;=2,"Small",M641&lt;=5,"Medium",M641&gt;5,"Large")</f>
        <v>Small</v>
      </c>
      <c r="O641" s="65">
        <v>35</v>
      </c>
      <c r="P641" s="87">
        <f t="shared" si="37"/>
        <v>0.03</v>
      </c>
      <c r="Q641" s="68">
        <v>4.9000000000000004</v>
      </c>
      <c r="R641" s="68" t="str" cm="1">
        <f t="array" ref="R641">_xlfn.SWITCH(ROUND(Q641,0),5,"Excellent",4,"Good",3,"Ok","Bad")</f>
        <v>Excellent</v>
      </c>
      <c r="S641" s="17">
        <v>10</v>
      </c>
      <c r="T641" s="17" t="str">
        <f t="shared" si="38"/>
        <v>No</v>
      </c>
      <c r="U641" s="82">
        <v>42209</v>
      </c>
      <c r="V641" s="82">
        <v>43840</v>
      </c>
      <c r="W641" s="17">
        <v>76</v>
      </c>
      <c r="X641" s="17" t="str">
        <f t="shared" si="39"/>
        <v>Active</v>
      </c>
      <c r="Y641" s="17" t="s">
        <v>15615</v>
      </c>
      <c r="Z641" s="17"/>
    </row>
    <row r="642" spans="1:26" x14ac:dyDescent="0.25">
      <c r="A642">
        <v>641</v>
      </c>
      <c r="B642" s="17" t="s">
        <v>492</v>
      </c>
      <c r="C642" s="17">
        <v>1403</v>
      </c>
      <c r="D642" s="17" t="str">
        <f>INDEX(Hosts!$A:$O,MATCH(Places!$C642,Hosts!$A:$A,0),MATCH(Places!D$1,Hosts!$1:$1,0))</f>
        <v>Within an hour</v>
      </c>
      <c r="E642" s="87">
        <f>INDEX(Hosts!$A:$O,MATCH(Places!$C642,Hosts!$A:$A,0),MATCH(Places!E$1,Hosts!$1:$1,0))</f>
        <v>1</v>
      </c>
      <c r="F642" s="87">
        <f>INDEX(Hosts!$A:$O,MATCH(Places!$C642,Hosts!$A:$A,0),MATCH(Places!F$1,Hosts!$1:$1,0))</f>
        <v>0.95</v>
      </c>
      <c r="G642" s="17" t="str">
        <f>INDEX(Hosts!$A:$O,MATCH(Places!$C642,Hosts!$A:$A,0),MATCH(Places!G$1,Hosts!$1:$1,0))</f>
        <v>No</v>
      </c>
      <c r="H642" s="17">
        <v>16</v>
      </c>
      <c r="I642" s="17" t="str">
        <f>INDEX(Neighborhoods!$A:$C,MATCH(Places!$H642,Neighborhoods!$A:$A,0),MATCH(Places!I$1,Neighborhoods!$1:$1,0))</f>
        <v>Manhattan</v>
      </c>
      <c r="J642" s="17" t="str">
        <f>INDEX(Neighborhoods!$A:$C,MATCH(Places!$H642,Neighborhoods!$A:$A,0),MATCH(Places!J$1,Neighborhoods!$1:$1,0))</f>
        <v>Harlem</v>
      </c>
      <c r="K642" s="17" t="s">
        <v>11822</v>
      </c>
      <c r="L642" s="17" t="str">
        <f t="shared" ref="L642:L705" si="40">IF(OR(K642="Private room",K642="Shared room"),"Yes","No")</f>
        <v>No</v>
      </c>
      <c r="M642" s="17">
        <v>4</v>
      </c>
      <c r="N642" s="17" t="str" cm="1">
        <f t="array" ref="N642">_xlfn.IFS(M642&lt;=2,"Small",M642&lt;=5,"Medium",M642&gt;5,"Large")</f>
        <v>Medium</v>
      </c>
      <c r="O642" s="65">
        <v>155</v>
      </c>
      <c r="P642" s="87">
        <f t="shared" ref="P642:P705" si="41">VLOOKUP(O642,$AB$1:$AC$5,2)</f>
        <v>0.03</v>
      </c>
      <c r="Q642" s="68">
        <v>4.88</v>
      </c>
      <c r="R642" s="68" t="str" cm="1">
        <f t="array" ref="R642">_xlfn.SWITCH(ROUND(Q642,0),5,"Excellent",4,"Good",3,"Ok","Bad")</f>
        <v>Excellent</v>
      </c>
      <c r="S642" s="17">
        <v>355</v>
      </c>
      <c r="T642" s="17" t="str">
        <f t="shared" ref="T642:T705" si="42">IF(AND(Q642&gt;=4.8,S642&gt;100),"Yes","No")</f>
        <v>Yes</v>
      </c>
      <c r="U642" s="82">
        <v>41604</v>
      </c>
      <c r="V642" s="82">
        <v>43896</v>
      </c>
      <c r="W642" s="17">
        <v>322</v>
      </c>
      <c r="X642" s="17" t="str">
        <f t="shared" ref="X642:X705" si="43">IF(W642&lt;&gt;0,"Active","Inactive")</f>
        <v>Active</v>
      </c>
      <c r="Y642" s="17" t="s">
        <v>15616</v>
      </c>
      <c r="Z642" s="17"/>
    </row>
    <row r="643" spans="1:26" x14ac:dyDescent="0.25">
      <c r="A643">
        <v>642</v>
      </c>
      <c r="B643" s="17" t="s">
        <v>493</v>
      </c>
      <c r="C643" s="17">
        <v>1435</v>
      </c>
      <c r="D643" s="17" t="str">
        <f>INDEX(Hosts!$A:$O,MATCH(Places!$C643,Hosts!$A:$A,0),MATCH(Places!D$1,Hosts!$1:$1,0))</f>
        <v>Within a few hours</v>
      </c>
      <c r="E643" s="87">
        <f>INDEX(Hosts!$A:$O,MATCH(Places!$C643,Hosts!$A:$A,0),MATCH(Places!E$1,Hosts!$1:$1,0))</f>
        <v>1</v>
      </c>
      <c r="F643" s="87">
        <f>INDEX(Hosts!$A:$O,MATCH(Places!$C643,Hosts!$A:$A,0),MATCH(Places!F$1,Hosts!$1:$1,0))</f>
        <v>0.63</v>
      </c>
      <c r="G643" s="17" t="str">
        <f>INDEX(Hosts!$A:$O,MATCH(Places!$C643,Hosts!$A:$A,0),MATCH(Places!G$1,Hosts!$1:$1,0))</f>
        <v>No</v>
      </c>
      <c r="H643" s="17">
        <v>21</v>
      </c>
      <c r="I643" s="17" t="str">
        <f>INDEX(Neighborhoods!$A:$C,MATCH(Places!$H643,Neighborhoods!$A:$A,0),MATCH(Places!I$1,Neighborhoods!$1:$1,0))</f>
        <v>Queens</v>
      </c>
      <c r="J643" s="17" t="str">
        <f>INDEX(Neighborhoods!$A:$C,MATCH(Places!$H643,Neighborhoods!$A:$A,0),MATCH(Places!J$1,Neighborhoods!$1:$1,0))</f>
        <v>Astoria</v>
      </c>
      <c r="K643" s="17" t="s">
        <v>11822</v>
      </c>
      <c r="L643" s="17" t="str">
        <f t="shared" si="40"/>
        <v>No</v>
      </c>
      <c r="M643" s="17">
        <v>4</v>
      </c>
      <c r="N643" s="17" t="str" cm="1">
        <f t="array" ref="N643">_xlfn.IFS(M643&lt;=2,"Small",M643&lt;=5,"Medium",M643&gt;5,"Large")</f>
        <v>Medium</v>
      </c>
      <c r="O643" s="65">
        <v>129</v>
      </c>
      <c r="P643" s="87">
        <f t="shared" si="41"/>
        <v>0.03</v>
      </c>
      <c r="Q643" s="68">
        <v>5</v>
      </c>
      <c r="R643" s="68" t="str" cm="1">
        <f t="array" ref="R643">_xlfn.SWITCH(ROUND(Q643,0),5,"Excellent",4,"Good",3,"Ok","Bad")</f>
        <v>Excellent</v>
      </c>
      <c r="S643" s="17">
        <v>20</v>
      </c>
      <c r="T643" s="17" t="str">
        <f t="shared" si="42"/>
        <v>No</v>
      </c>
      <c r="U643" s="82">
        <v>41642</v>
      </c>
      <c r="V643" s="82">
        <v>43879</v>
      </c>
      <c r="W643" s="17">
        <v>351</v>
      </c>
      <c r="X643" s="17" t="str">
        <f t="shared" si="43"/>
        <v>Active</v>
      </c>
      <c r="Y643" s="17" t="s">
        <v>15615</v>
      </c>
      <c r="Z643" s="17"/>
    </row>
    <row r="644" spans="1:26" x14ac:dyDescent="0.25">
      <c r="A644">
        <v>643</v>
      </c>
      <c r="B644" s="17" t="s">
        <v>494</v>
      </c>
      <c r="C644" s="17">
        <v>934</v>
      </c>
      <c r="D644" s="17" t="str">
        <f>INDEX(Hosts!$A:$O,MATCH(Places!$C644,Hosts!$A:$A,0),MATCH(Places!D$1,Hosts!$1:$1,0))</f>
        <v>Within an hour</v>
      </c>
      <c r="E644" s="87">
        <f>INDEX(Hosts!$A:$O,MATCH(Places!$C644,Hosts!$A:$A,0),MATCH(Places!E$1,Hosts!$1:$1,0))</f>
        <v>1</v>
      </c>
      <c r="F644" s="87">
        <f>INDEX(Hosts!$A:$O,MATCH(Places!$C644,Hosts!$A:$A,0),MATCH(Places!F$1,Hosts!$1:$1,0))</f>
        <v>1</v>
      </c>
      <c r="G644" s="17" t="str">
        <f>INDEX(Hosts!$A:$O,MATCH(Places!$C644,Hosts!$A:$A,0),MATCH(Places!G$1,Hosts!$1:$1,0))</f>
        <v>No</v>
      </c>
      <c r="H644" s="17">
        <v>12</v>
      </c>
      <c r="I644" s="17" t="str">
        <f>INDEX(Neighborhoods!$A:$C,MATCH(Places!$H644,Neighborhoods!$A:$A,0),MATCH(Places!I$1,Neighborhoods!$1:$1,0))</f>
        <v>Brooklyn</v>
      </c>
      <c r="J644" s="17" t="str">
        <f>INDEX(Neighborhoods!$A:$C,MATCH(Places!$H644,Neighborhoods!$A:$A,0),MATCH(Places!J$1,Neighborhoods!$1:$1,0))</f>
        <v>Williamsburg</v>
      </c>
      <c r="K644" s="17" t="s">
        <v>11822</v>
      </c>
      <c r="L644" s="17" t="str">
        <f t="shared" si="40"/>
        <v>No</v>
      </c>
      <c r="M644" s="17">
        <v>3</v>
      </c>
      <c r="N644" s="17" t="str" cm="1">
        <f t="array" ref="N644">_xlfn.IFS(M644&lt;=2,"Small",M644&lt;=5,"Medium",M644&gt;5,"Large")</f>
        <v>Medium</v>
      </c>
      <c r="O644" s="65">
        <v>90</v>
      </c>
      <c r="P644" s="87">
        <f t="shared" si="41"/>
        <v>0.03</v>
      </c>
      <c r="Q644" s="68">
        <v>4.6399999999999997</v>
      </c>
      <c r="R644" s="68" t="str" cm="1">
        <f t="array" ref="R644">_xlfn.SWITCH(ROUND(Q644,0),5,"Excellent",4,"Good",3,"Ok","Bad")</f>
        <v>Excellent</v>
      </c>
      <c r="S644" s="17">
        <v>14</v>
      </c>
      <c r="T644" s="17" t="str">
        <f t="shared" si="42"/>
        <v>No</v>
      </c>
      <c r="U644" s="82">
        <v>43071</v>
      </c>
      <c r="V644" s="82">
        <v>43893</v>
      </c>
      <c r="W644" s="17">
        <v>152</v>
      </c>
      <c r="X644" s="17" t="str">
        <f t="shared" si="43"/>
        <v>Active</v>
      </c>
      <c r="Y644" s="17" t="s">
        <v>15615</v>
      </c>
      <c r="Z644" s="17"/>
    </row>
    <row r="645" spans="1:26" x14ac:dyDescent="0.25">
      <c r="A645">
        <v>644</v>
      </c>
      <c r="B645" s="17" t="s">
        <v>495</v>
      </c>
      <c r="C645" s="17">
        <v>1438</v>
      </c>
      <c r="D645" s="17" t="str">
        <f>INDEX(Hosts!$A:$O,MATCH(Places!$C645,Hosts!$A:$A,0),MATCH(Places!D$1,Hosts!$1:$1,0))</f>
        <v>Within a day</v>
      </c>
      <c r="E645" s="87">
        <f>INDEX(Hosts!$A:$O,MATCH(Places!$C645,Hosts!$A:$A,0),MATCH(Places!E$1,Hosts!$1:$1,0))</f>
        <v>0.67</v>
      </c>
      <c r="F645" s="87">
        <f>INDEX(Hosts!$A:$O,MATCH(Places!$C645,Hosts!$A:$A,0),MATCH(Places!F$1,Hosts!$1:$1,0))</f>
        <v>0.81</v>
      </c>
      <c r="G645" s="17" t="str">
        <f>INDEX(Hosts!$A:$O,MATCH(Places!$C645,Hosts!$A:$A,0),MATCH(Places!G$1,Hosts!$1:$1,0))</f>
        <v>No</v>
      </c>
      <c r="H645" s="17">
        <v>16</v>
      </c>
      <c r="I645" s="17" t="str">
        <f>INDEX(Neighborhoods!$A:$C,MATCH(Places!$H645,Neighborhoods!$A:$A,0),MATCH(Places!I$1,Neighborhoods!$1:$1,0))</f>
        <v>Manhattan</v>
      </c>
      <c r="J645" s="17" t="str">
        <f>INDEX(Neighborhoods!$A:$C,MATCH(Places!$H645,Neighborhoods!$A:$A,0),MATCH(Places!J$1,Neighborhoods!$1:$1,0))</f>
        <v>Harlem</v>
      </c>
      <c r="K645" s="17" t="s">
        <v>16</v>
      </c>
      <c r="L645" s="17" t="str">
        <f t="shared" si="40"/>
        <v>Yes</v>
      </c>
      <c r="M645" s="17">
        <v>1</v>
      </c>
      <c r="N645" s="17" t="str" cm="1">
        <f t="array" ref="N645">_xlfn.IFS(M645&lt;=2,"Small",M645&lt;=5,"Medium",M645&gt;5,"Large")</f>
        <v>Small</v>
      </c>
      <c r="O645" s="65">
        <v>38</v>
      </c>
      <c r="P645" s="87">
        <f t="shared" si="41"/>
        <v>0.03</v>
      </c>
      <c r="Q645" s="68">
        <v>4.7300000000000004</v>
      </c>
      <c r="R645" s="68" t="str" cm="1">
        <f t="array" ref="R645">_xlfn.SWITCH(ROUND(Q645,0),5,"Excellent",4,"Good",3,"Ok","Bad")</f>
        <v>Excellent</v>
      </c>
      <c r="S645" s="17">
        <v>247</v>
      </c>
      <c r="T645" s="17" t="str">
        <f t="shared" si="42"/>
        <v>No</v>
      </c>
      <c r="U645" s="82">
        <v>41611</v>
      </c>
      <c r="V645" s="82">
        <v>43840</v>
      </c>
      <c r="W645" s="17">
        <v>365</v>
      </c>
      <c r="X645" s="17" t="str">
        <f t="shared" si="43"/>
        <v>Active</v>
      </c>
      <c r="Y645" s="17" t="s">
        <v>15615</v>
      </c>
      <c r="Z645" s="17"/>
    </row>
    <row r="646" spans="1:26" x14ac:dyDescent="0.25">
      <c r="A646">
        <v>645</v>
      </c>
      <c r="B646" s="17" t="s">
        <v>13301</v>
      </c>
      <c r="C646" s="17">
        <v>1400</v>
      </c>
      <c r="D646" s="17" t="str">
        <f>INDEX(Hosts!$A:$O,MATCH(Places!$C646,Hosts!$A:$A,0),MATCH(Places!D$1,Hosts!$1:$1,0))</f>
        <v>Within a day</v>
      </c>
      <c r="E646" s="87">
        <f>INDEX(Hosts!$A:$O,MATCH(Places!$C646,Hosts!$A:$A,0),MATCH(Places!E$1,Hosts!$1:$1,0))</f>
        <v>1</v>
      </c>
      <c r="F646" s="87">
        <f>INDEX(Hosts!$A:$O,MATCH(Places!$C646,Hosts!$A:$A,0),MATCH(Places!F$1,Hosts!$1:$1,0))</f>
        <v>0.25</v>
      </c>
      <c r="G646" s="17" t="str">
        <f>INDEX(Hosts!$A:$O,MATCH(Places!$C646,Hosts!$A:$A,0),MATCH(Places!G$1,Hosts!$1:$1,0))</f>
        <v>No</v>
      </c>
      <c r="H646" s="17">
        <v>8</v>
      </c>
      <c r="I646" s="17" t="str">
        <f>INDEX(Neighborhoods!$A:$C,MATCH(Places!$H646,Neighborhoods!$A:$A,0),MATCH(Places!I$1,Neighborhoods!$1:$1,0))</f>
        <v>Brooklyn</v>
      </c>
      <c r="J646" s="17" t="str">
        <f>INDEX(Neighborhoods!$A:$C,MATCH(Places!$H646,Neighborhoods!$A:$A,0),MATCH(Places!J$1,Neighborhoods!$1:$1,0))</f>
        <v>Bushwick</v>
      </c>
      <c r="K646" s="17" t="s">
        <v>11822</v>
      </c>
      <c r="L646" s="17" t="str">
        <f t="shared" si="40"/>
        <v>No</v>
      </c>
      <c r="M646" s="17">
        <v>2</v>
      </c>
      <c r="N646" s="17" t="str" cm="1">
        <f t="array" ref="N646">_xlfn.IFS(M646&lt;=2,"Small",M646&lt;=5,"Medium",M646&gt;5,"Large")</f>
        <v>Small</v>
      </c>
      <c r="O646" s="65">
        <v>38</v>
      </c>
      <c r="P646" s="87">
        <f t="shared" si="41"/>
        <v>0.03</v>
      </c>
      <c r="Q646" s="68">
        <v>4.8</v>
      </c>
      <c r="R646" s="68" t="str" cm="1">
        <f t="array" ref="R646">_xlfn.SWITCH(ROUND(Q646,0),5,"Excellent",4,"Good",3,"Ok","Bad")</f>
        <v>Excellent</v>
      </c>
      <c r="S646" s="17">
        <v>35</v>
      </c>
      <c r="T646" s="17" t="str">
        <f t="shared" si="42"/>
        <v>No</v>
      </c>
      <c r="U646" s="82">
        <v>41862</v>
      </c>
      <c r="V646" s="82">
        <v>43585</v>
      </c>
      <c r="W646" s="17">
        <v>1</v>
      </c>
      <c r="X646" s="17" t="str">
        <f t="shared" si="43"/>
        <v>Active</v>
      </c>
      <c r="Y646" s="17" t="s">
        <v>15615</v>
      </c>
      <c r="Z646" s="17"/>
    </row>
    <row r="647" spans="1:26" x14ac:dyDescent="0.25">
      <c r="A647">
        <v>646</v>
      </c>
      <c r="B647" s="17" t="s">
        <v>15368</v>
      </c>
      <c r="C647" s="17">
        <v>1440</v>
      </c>
      <c r="D647" s="17" t="str">
        <f>INDEX(Hosts!$A:$O,MATCH(Places!$C647,Hosts!$A:$A,0),MATCH(Places!D$1,Hosts!$1:$1,0))</f>
        <v>Within a few hours</v>
      </c>
      <c r="E647" s="87">
        <f>INDEX(Hosts!$A:$O,MATCH(Places!$C647,Hosts!$A:$A,0),MATCH(Places!E$1,Hosts!$1:$1,0))</f>
        <v>0.75</v>
      </c>
      <c r="F647" s="87">
        <f>INDEX(Hosts!$A:$O,MATCH(Places!$C647,Hosts!$A:$A,0),MATCH(Places!F$1,Hosts!$1:$1,0))</f>
        <v>0.96</v>
      </c>
      <c r="G647" s="17" t="str">
        <f>INDEX(Hosts!$A:$O,MATCH(Places!$C647,Hosts!$A:$A,0),MATCH(Places!G$1,Hosts!$1:$1,0))</f>
        <v>No</v>
      </c>
      <c r="H647" s="17">
        <v>18</v>
      </c>
      <c r="I647" s="17" t="str">
        <f>INDEX(Neighborhoods!$A:$C,MATCH(Places!$H647,Neighborhoods!$A:$A,0),MATCH(Places!I$1,Neighborhoods!$1:$1,0))</f>
        <v>Manhattan</v>
      </c>
      <c r="J647" s="17" t="str">
        <f>INDEX(Neighborhoods!$A:$C,MATCH(Places!$H647,Neighborhoods!$A:$A,0),MATCH(Places!J$1,Neighborhoods!$1:$1,0))</f>
        <v>Midtown</v>
      </c>
      <c r="K647" s="17" t="s">
        <v>11822</v>
      </c>
      <c r="L647" s="17" t="str">
        <f t="shared" si="40"/>
        <v>No</v>
      </c>
      <c r="M647" s="17">
        <v>5</v>
      </c>
      <c r="N647" s="17" t="str" cm="1">
        <f t="array" ref="N647">_xlfn.IFS(M647&lt;=2,"Small",M647&lt;=5,"Medium",M647&gt;5,"Large")</f>
        <v>Medium</v>
      </c>
      <c r="O647" s="65">
        <v>661</v>
      </c>
      <c r="P647" s="87">
        <f t="shared" si="41"/>
        <v>0.05</v>
      </c>
      <c r="Q647" s="68">
        <v>4.67</v>
      </c>
      <c r="R647" s="68" t="str" cm="1">
        <f t="array" ref="R647">_xlfn.SWITCH(ROUND(Q647,0),5,"Excellent",4,"Good",3,"Ok","Bad")</f>
        <v>Excellent</v>
      </c>
      <c r="S647" s="17">
        <v>151</v>
      </c>
      <c r="T647" s="17" t="str">
        <f t="shared" si="42"/>
        <v>No</v>
      </c>
      <c r="U647" s="82">
        <v>41639</v>
      </c>
      <c r="V647" s="82">
        <v>44037</v>
      </c>
      <c r="W647" s="17">
        <v>357</v>
      </c>
      <c r="X647" s="17" t="str">
        <f t="shared" si="43"/>
        <v>Active</v>
      </c>
      <c r="Y647" s="17" t="s">
        <v>15616</v>
      </c>
      <c r="Z647" s="17"/>
    </row>
    <row r="648" spans="1:26" x14ac:dyDescent="0.25">
      <c r="A648">
        <v>647</v>
      </c>
      <c r="B648" s="17" t="s">
        <v>496</v>
      </c>
      <c r="C648" s="17">
        <v>1336</v>
      </c>
      <c r="D648" s="17" t="str">
        <f>INDEX(Hosts!$A:$O,MATCH(Places!$C648,Hosts!$A:$A,0),MATCH(Places!D$1,Hosts!$1:$1,0))</f>
        <v>Within an hour</v>
      </c>
      <c r="E648" s="87">
        <f>INDEX(Hosts!$A:$O,MATCH(Places!$C648,Hosts!$A:$A,0),MATCH(Places!E$1,Hosts!$1:$1,0))</f>
        <v>1</v>
      </c>
      <c r="F648" s="87">
        <f>INDEX(Hosts!$A:$O,MATCH(Places!$C648,Hosts!$A:$A,0),MATCH(Places!F$1,Hosts!$1:$1,0))</f>
        <v>0.96</v>
      </c>
      <c r="G648" s="17" t="str">
        <f>INDEX(Hosts!$A:$O,MATCH(Places!$C648,Hosts!$A:$A,0),MATCH(Places!G$1,Hosts!$1:$1,0))</f>
        <v>No</v>
      </c>
      <c r="H648" s="17">
        <v>16</v>
      </c>
      <c r="I648" s="17" t="str">
        <f>INDEX(Neighborhoods!$A:$C,MATCH(Places!$H648,Neighborhoods!$A:$A,0),MATCH(Places!I$1,Neighborhoods!$1:$1,0))</f>
        <v>Manhattan</v>
      </c>
      <c r="J648" s="17" t="str">
        <f>INDEX(Neighborhoods!$A:$C,MATCH(Places!$H648,Neighborhoods!$A:$A,0),MATCH(Places!J$1,Neighborhoods!$1:$1,0))</f>
        <v>Harlem</v>
      </c>
      <c r="K648" s="17" t="s">
        <v>11822</v>
      </c>
      <c r="L648" s="17" t="str">
        <f t="shared" si="40"/>
        <v>No</v>
      </c>
      <c r="M648" s="17">
        <v>7</v>
      </c>
      <c r="N648" s="17" t="str" cm="1">
        <f t="array" ref="N648">_xlfn.IFS(M648&lt;=2,"Small",M648&lt;=5,"Medium",M648&gt;5,"Large")</f>
        <v>Large</v>
      </c>
      <c r="O648" s="65">
        <v>134</v>
      </c>
      <c r="P648" s="87">
        <f t="shared" si="41"/>
        <v>0.03</v>
      </c>
      <c r="Q648" s="68">
        <v>4.79</v>
      </c>
      <c r="R648" s="68" t="str" cm="1">
        <f t="array" ref="R648">_xlfn.SWITCH(ROUND(Q648,0),5,"Excellent",4,"Good",3,"Ok","Bad")</f>
        <v>Excellent</v>
      </c>
      <c r="S648" s="17">
        <v>204</v>
      </c>
      <c r="T648" s="17" t="str">
        <f t="shared" si="42"/>
        <v>No</v>
      </c>
      <c r="U648" s="82">
        <v>41627</v>
      </c>
      <c r="V648" s="82">
        <v>44053</v>
      </c>
      <c r="W648" s="17">
        <v>171</v>
      </c>
      <c r="X648" s="17" t="str">
        <f t="shared" si="43"/>
        <v>Active</v>
      </c>
      <c r="Y648" s="17" t="s">
        <v>15615</v>
      </c>
      <c r="Z648" s="17"/>
    </row>
    <row r="649" spans="1:26" x14ac:dyDescent="0.25">
      <c r="A649">
        <v>648</v>
      </c>
      <c r="B649" s="17" t="s">
        <v>497</v>
      </c>
      <c r="C649" s="17">
        <v>1443</v>
      </c>
      <c r="D649" s="17" t="str">
        <f>INDEX(Hosts!$A:$O,MATCH(Places!$C649,Hosts!$A:$A,0),MATCH(Places!D$1,Hosts!$1:$1,0))</f>
        <v>Within an hour</v>
      </c>
      <c r="E649" s="87">
        <f>INDEX(Hosts!$A:$O,MATCH(Places!$C649,Hosts!$A:$A,0),MATCH(Places!E$1,Hosts!$1:$1,0))</f>
        <v>1</v>
      </c>
      <c r="F649" s="87">
        <f>INDEX(Hosts!$A:$O,MATCH(Places!$C649,Hosts!$A:$A,0),MATCH(Places!F$1,Hosts!$1:$1,0))</f>
        <v>1</v>
      </c>
      <c r="G649" s="17" t="str">
        <f>INDEX(Hosts!$A:$O,MATCH(Places!$C649,Hosts!$A:$A,0),MATCH(Places!G$1,Hosts!$1:$1,0))</f>
        <v>Yes</v>
      </c>
      <c r="H649" s="17">
        <v>16</v>
      </c>
      <c r="I649" s="17" t="str">
        <f>INDEX(Neighborhoods!$A:$C,MATCH(Places!$H649,Neighborhoods!$A:$A,0),MATCH(Places!I$1,Neighborhoods!$1:$1,0))</f>
        <v>Manhattan</v>
      </c>
      <c r="J649" s="17" t="str">
        <f>INDEX(Neighborhoods!$A:$C,MATCH(Places!$H649,Neighborhoods!$A:$A,0),MATCH(Places!J$1,Neighborhoods!$1:$1,0))</f>
        <v>Harlem</v>
      </c>
      <c r="K649" s="17" t="s">
        <v>1</v>
      </c>
      <c r="L649" s="17" t="str">
        <f t="shared" si="40"/>
        <v>Yes</v>
      </c>
      <c r="M649" s="17">
        <v>1</v>
      </c>
      <c r="N649" s="17" t="str" cm="1">
        <f t="array" ref="N649">_xlfn.IFS(M649&lt;=2,"Small",M649&lt;=5,"Medium",M649&gt;5,"Large")</f>
        <v>Small</v>
      </c>
      <c r="O649" s="65">
        <v>72</v>
      </c>
      <c r="P649" s="87">
        <f t="shared" si="41"/>
        <v>0.03</v>
      </c>
      <c r="Q649" s="68">
        <v>4.9800000000000004</v>
      </c>
      <c r="R649" s="68" t="str" cm="1">
        <f t="array" ref="R649">_xlfn.SWITCH(ROUND(Q649,0),5,"Excellent",4,"Good",3,"Ok","Bad")</f>
        <v>Excellent</v>
      </c>
      <c r="S649" s="17">
        <v>80</v>
      </c>
      <c r="T649" s="17" t="str">
        <f t="shared" si="42"/>
        <v>No</v>
      </c>
      <c r="U649" s="82">
        <v>43015</v>
      </c>
      <c r="V649" s="82">
        <v>43904</v>
      </c>
      <c r="W649" s="17">
        <v>0</v>
      </c>
      <c r="X649" s="17" t="str">
        <f t="shared" si="43"/>
        <v>Inactive</v>
      </c>
      <c r="Y649" s="17" t="s">
        <v>15616</v>
      </c>
      <c r="Z649" s="17"/>
    </row>
    <row r="650" spans="1:26" x14ac:dyDescent="0.25">
      <c r="A650">
        <v>649</v>
      </c>
      <c r="B650" s="17" t="s">
        <v>498</v>
      </c>
      <c r="C650" s="17">
        <v>615</v>
      </c>
      <c r="D650" s="17" t="str">
        <f>INDEX(Hosts!$A:$O,MATCH(Places!$C650,Hosts!$A:$A,0),MATCH(Places!D$1,Hosts!$1:$1,0))</f>
        <v>Within an hour</v>
      </c>
      <c r="E650" s="87">
        <f>INDEX(Hosts!$A:$O,MATCH(Places!$C650,Hosts!$A:$A,0),MATCH(Places!E$1,Hosts!$1:$1,0))</f>
        <v>1</v>
      </c>
      <c r="F650" s="87">
        <f>INDEX(Hosts!$A:$O,MATCH(Places!$C650,Hosts!$A:$A,0),MATCH(Places!F$1,Hosts!$1:$1,0))</f>
        <v>0.83</v>
      </c>
      <c r="G650" s="17" t="str">
        <f>INDEX(Hosts!$A:$O,MATCH(Places!$C650,Hosts!$A:$A,0),MATCH(Places!G$1,Hosts!$1:$1,0))</f>
        <v>Yes</v>
      </c>
      <c r="H650" s="17">
        <v>15</v>
      </c>
      <c r="I650" s="17" t="str">
        <f>INDEX(Neighborhoods!$A:$C,MATCH(Places!$H650,Neighborhoods!$A:$A,0),MATCH(Places!I$1,Neighborhoods!$1:$1,0))</f>
        <v>Manhattan</v>
      </c>
      <c r="J650" s="17" t="str">
        <f>INDEX(Neighborhoods!$A:$C,MATCH(Places!$H650,Neighborhoods!$A:$A,0),MATCH(Places!J$1,Neighborhoods!$1:$1,0))</f>
        <v>East Village</v>
      </c>
      <c r="K650" s="17" t="s">
        <v>11822</v>
      </c>
      <c r="L650" s="17" t="str">
        <f t="shared" si="40"/>
        <v>No</v>
      </c>
      <c r="M650" s="17">
        <v>2</v>
      </c>
      <c r="N650" s="17" t="str" cm="1">
        <f t="array" ref="N650">_xlfn.IFS(M650&lt;=2,"Small",M650&lt;=5,"Medium",M650&gt;5,"Large")</f>
        <v>Small</v>
      </c>
      <c r="O650" s="65">
        <v>120</v>
      </c>
      <c r="P650" s="87">
        <f t="shared" si="41"/>
        <v>0.03</v>
      </c>
      <c r="Q650" s="68">
        <v>4.96</v>
      </c>
      <c r="R650" s="68" t="str" cm="1">
        <f t="array" ref="R650">_xlfn.SWITCH(ROUND(Q650,0),5,"Excellent",4,"Good",3,"Ok","Bad")</f>
        <v>Excellent</v>
      </c>
      <c r="S650" s="17">
        <v>250</v>
      </c>
      <c r="T650" s="17" t="str">
        <f t="shared" si="42"/>
        <v>Yes</v>
      </c>
      <c r="U650" s="82">
        <v>41644</v>
      </c>
      <c r="V650" s="82">
        <v>43905</v>
      </c>
      <c r="W650" s="17">
        <v>342</v>
      </c>
      <c r="X650" s="17" t="str">
        <f t="shared" si="43"/>
        <v>Active</v>
      </c>
      <c r="Y650" s="17" t="s">
        <v>15615</v>
      </c>
      <c r="Z650" s="17"/>
    </row>
    <row r="651" spans="1:26" x14ac:dyDescent="0.25">
      <c r="A651">
        <v>650</v>
      </c>
      <c r="B651" s="17" t="s">
        <v>14835</v>
      </c>
      <c r="C651" s="17">
        <v>410</v>
      </c>
      <c r="D651" s="17" t="str">
        <f>INDEX(Hosts!$A:$O,MATCH(Places!$C651,Hosts!$A:$A,0),MATCH(Places!D$1,Hosts!$1:$1,0))</f>
        <v>Within a day</v>
      </c>
      <c r="E651" s="87">
        <f>INDEX(Hosts!$A:$O,MATCH(Places!$C651,Hosts!$A:$A,0),MATCH(Places!E$1,Hosts!$1:$1,0))</f>
        <v>1</v>
      </c>
      <c r="F651" s="87">
        <f>INDEX(Hosts!$A:$O,MATCH(Places!$C651,Hosts!$A:$A,0),MATCH(Places!F$1,Hosts!$1:$1,0))</f>
        <v>1</v>
      </c>
      <c r="G651" s="17" t="str">
        <f>INDEX(Hosts!$A:$O,MATCH(Places!$C651,Hosts!$A:$A,0),MATCH(Places!G$1,Hosts!$1:$1,0))</f>
        <v>No</v>
      </c>
      <c r="H651" s="17">
        <v>13</v>
      </c>
      <c r="I651" s="17" t="str">
        <f>INDEX(Neighborhoods!$A:$C,MATCH(Places!$H651,Neighborhoods!$A:$A,0),MATCH(Places!I$1,Neighborhoods!$1:$1,0))</f>
        <v>Manhattan</v>
      </c>
      <c r="J651" s="17" t="str">
        <f>INDEX(Neighborhoods!$A:$C,MATCH(Places!$H651,Neighborhoods!$A:$A,0),MATCH(Places!J$1,Neighborhoods!$1:$1,0))</f>
        <v>Chelsea</v>
      </c>
      <c r="K651" s="17" t="s">
        <v>11822</v>
      </c>
      <c r="L651" s="17" t="str">
        <f t="shared" si="40"/>
        <v>No</v>
      </c>
      <c r="M651" s="17">
        <v>2</v>
      </c>
      <c r="N651" s="17" t="str" cm="1">
        <f t="array" ref="N651">_xlfn.IFS(M651&lt;=2,"Small",M651&lt;=5,"Medium",M651&gt;5,"Large")</f>
        <v>Small</v>
      </c>
      <c r="O651" s="65">
        <v>123</v>
      </c>
      <c r="P651" s="87">
        <f t="shared" si="41"/>
        <v>0.03</v>
      </c>
      <c r="Q651" s="68">
        <v>4.9000000000000004</v>
      </c>
      <c r="R651" s="68" t="str" cm="1">
        <f t="array" ref="R651">_xlfn.SWITCH(ROUND(Q651,0),5,"Excellent",4,"Good",3,"Ok","Bad")</f>
        <v>Excellent</v>
      </c>
      <c r="S651" s="17">
        <v>29</v>
      </c>
      <c r="T651" s="17" t="str">
        <f t="shared" si="42"/>
        <v>No</v>
      </c>
      <c r="U651" s="82">
        <v>41842</v>
      </c>
      <c r="V651" s="82">
        <v>43829</v>
      </c>
      <c r="W651" s="17">
        <v>9</v>
      </c>
      <c r="X651" s="17" t="str">
        <f t="shared" si="43"/>
        <v>Active</v>
      </c>
      <c r="Y651" s="17" t="s">
        <v>15615</v>
      </c>
      <c r="Z651" s="17"/>
    </row>
    <row r="652" spans="1:26" x14ac:dyDescent="0.25">
      <c r="A652">
        <v>651</v>
      </c>
      <c r="B652" s="17" t="s">
        <v>499</v>
      </c>
      <c r="C652" s="17">
        <v>798</v>
      </c>
      <c r="D652" s="17" t="str">
        <f>INDEX(Hosts!$A:$O,MATCH(Places!$C652,Hosts!$A:$A,0),MATCH(Places!D$1,Hosts!$1:$1,0))</f>
        <v>Within a few hours</v>
      </c>
      <c r="E652" s="87">
        <f>INDEX(Hosts!$A:$O,MATCH(Places!$C652,Hosts!$A:$A,0),MATCH(Places!E$1,Hosts!$1:$1,0))</f>
        <v>1</v>
      </c>
      <c r="F652" s="87">
        <f>INDEX(Hosts!$A:$O,MATCH(Places!$C652,Hosts!$A:$A,0),MATCH(Places!F$1,Hosts!$1:$1,0))</f>
        <v>1</v>
      </c>
      <c r="G652" s="17" t="str">
        <f>INDEX(Hosts!$A:$O,MATCH(Places!$C652,Hosts!$A:$A,0),MATCH(Places!G$1,Hosts!$1:$1,0))</f>
        <v>No</v>
      </c>
      <c r="H652" s="17">
        <v>7</v>
      </c>
      <c r="I652" s="17" t="str">
        <f>INDEX(Neighborhoods!$A:$C,MATCH(Places!$H652,Neighborhoods!$A:$A,0),MATCH(Places!I$1,Neighborhoods!$1:$1,0))</f>
        <v>Brooklyn</v>
      </c>
      <c r="J652" s="17" t="str">
        <f>INDEX(Neighborhoods!$A:$C,MATCH(Places!$H652,Neighborhoods!$A:$A,0),MATCH(Places!J$1,Neighborhoods!$1:$1,0))</f>
        <v>Bedford-Stuyvesant</v>
      </c>
      <c r="K652" s="17" t="s">
        <v>1</v>
      </c>
      <c r="L652" s="17" t="str">
        <f t="shared" si="40"/>
        <v>Yes</v>
      </c>
      <c r="M652" s="17">
        <v>2</v>
      </c>
      <c r="N652" s="17" t="str" cm="1">
        <f t="array" ref="N652">_xlfn.IFS(M652&lt;=2,"Small",M652&lt;=5,"Medium",M652&gt;5,"Large")</f>
        <v>Small</v>
      </c>
      <c r="O652" s="65">
        <v>51</v>
      </c>
      <c r="P652" s="87">
        <f t="shared" si="41"/>
        <v>0.03</v>
      </c>
      <c r="Q652" s="68">
        <v>4.7300000000000004</v>
      </c>
      <c r="R652" s="68" t="str" cm="1">
        <f t="array" ref="R652">_xlfn.SWITCH(ROUND(Q652,0),5,"Excellent",4,"Good",3,"Ok","Bad")</f>
        <v>Excellent</v>
      </c>
      <c r="S652" s="17">
        <v>77</v>
      </c>
      <c r="T652" s="17" t="str">
        <f t="shared" si="42"/>
        <v>No</v>
      </c>
      <c r="U652" s="82">
        <v>41879</v>
      </c>
      <c r="V652" s="82">
        <v>43918</v>
      </c>
      <c r="W652" s="17">
        <v>55</v>
      </c>
      <c r="X652" s="17" t="str">
        <f t="shared" si="43"/>
        <v>Active</v>
      </c>
      <c r="Y652" s="17" t="s">
        <v>15616</v>
      </c>
      <c r="Z652" s="17"/>
    </row>
    <row r="653" spans="1:26" x14ac:dyDescent="0.25">
      <c r="A653">
        <v>652</v>
      </c>
      <c r="B653" s="17" t="s">
        <v>14798</v>
      </c>
      <c r="C653" s="17">
        <v>206</v>
      </c>
      <c r="D653" s="17" t="str">
        <f>INDEX(Hosts!$A:$O,MATCH(Places!$C653,Hosts!$A:$A,0),MATCH(Places!D$1,Hosts!$1:$1,0))</f>
        <v>Within a day</v>
      </c>
      <c r="E653" s="87">
        <f>INDEX(Hosts!$A:$O,MATCH(Places!$C653,Hosts!$A:$A,0),MATCH(Places!E$1,Hosts!$1:$1,0))</f>
        <v>0.57999999999999996</v>
      </c>
      <c r="F653" s="87">
        <f>INDEX(Hosts!$A:$O,MATCH(Places!$C653,Hosts!$A:$A,0),MATCH(Places!F$1,Hosts!$1:$1,0))</f>
        <v>0.9</v>
      </c>
      <c r="G653" s="17" t="str">
        <f>INDEX(Hosts!$A:$O,MATCH(Places!$C653,Hosts!$A:$A,0),MATCH(Places!G$1,Hosts!$1:$1,0))</f>
        <v>No</v>
      </c>
      <c r="H653" s="17">
        <v>9</v>
      </c>
      <c r="I653" s="17" t="str">
        <f>INDEX(Neighborhoods!$A:$C,MATCH(Places!$H653,Neighborhoods!$A:$A,0),MATCH(Places!I$1,Neighborhoods!$1:$1,0))</f>
        <v>Brooklyn</v>
      </c>
      <c r="J653" s="17" t="str">
        <f>INDEX(Neighborhoods!$A:$C,MATCH(Places!$H653,Neighborhoods!$A:$A,0),MATCH(Places!J$1,Neighborhoods!$1:$1,0))</f>
        <v>Crown Heights</v>
      </c>
      <c r="K653" s="17" t="s">
        <v>11822</v>
      </c>
      <c r="L653" s="17" t="str">
        <f t="shared" si="40"/>
        <v>No</v>
      </c>
      <c r="M653" s="17">
        <v>6</v>
      </c>
      <c r="N653" s="17" t="str" cm="1">
        <f t="array" ref="N653">_xlfn.IFS(M653&lt;=2,"Small",M653&lt;=5,"Medium",M653&gt;5,"Large")</f>
        <v>Large</v>
      </c>
      <c r="O653" s="65">
        <v>117</v>
      </c>
      <c r="P653" s="87">
        <f t="shared" si="41"/>
        <v>0.03</v>
      </c>
      <c r="Q653" s="68">
        <v>4.5</v>
      </c>
      <c r="R653" s="68" t="str" cm="1">
        <f t="array" ref="R653">_xlfn.SWITCH(ROUND(Q653,0),5,"Excellent",4,"Good",3,"Ok","Bad")</f>
        <v>Excellent</v>
      </c>
      <c r="S653" s="17">
        <v>92</v>
      </c>
      <c r="T653" s="17" t="str">
        <f t="shared" si="42"/>
        <v>No</v>
      </c>
      <c r="U653" s="82">
        <v>41606</v>
      </c>
      <c r="V653" s="82">
        <v>43977</v>
      </c>
      <c r="W653" s="17">
        <v>313</v>
      </c>
      <c r="X653" s="17" t="str">
        <f t="shared" si="43"/>
        <v>Active</v>
      </c>
      <c r="Y653" s="17" t="s">
        <v>15616</v>
      </c>
      <c r="Z653" s="17"/>
    </row>
    <row r="654" spans="1:26" x14ac:dyDescent="0.25">
      <c r="A654">
        <v>653</v>
      </c>
      <c r="B654" s="17" t="s">
        <v>500</v>
      </c>
      <c r="C654" s="17">
        <v>16</v>
      </c>
      <c r="D654" s="17" t="str">
        <f>INDEX(Hosts!$A:$O,MATCH(Places!$C654,Hosts!$A:$A,0),MATCH(Places!D$1,Hosts!$1:$1,0))</f>
        <v>Within an hour</v>
      </c>
      <c r="E654" s="87">
        <f>INDEX(Hosts!$A:$O,MATCH(Places!$C654,Hosts!$A:$A,0),MATCH(Places!E$1,Hosts!$1:$1,0))</f>
        <v>1</v>
      </c>
      <c r="F654" s="87">
        <f>INDEX(Hosts!$A:$O,MATCH(Places!$C654,Hosts!$A:$A,0),MATCH(Places!F$1,Hosts!$1:$1,0))</f>
        <v>1</v>
      </c>
      <c r="G654" s="17" t="str">
        <f>INDEX(Hosts!$A:$O,MATCH(Places!$C654,Hosts!$A:$A,0),MATCH(Places!G$1,Hosts!$1:$1,0))</f>
        <v>No</v>
      </c>
      <c r="H654" s="17">
        <v>15</v>
      </c>
      <c r="I654" s="17" t="str">
        <f>INDEX(Neighborhoods!$A:$C,MATCH(Places!$H654,Neighborhoods!$A:$A,0),MATCH(Places!I$1,Neighborhoods!$1:$1,0))</f>
        <v>Manhattan</v>
      </c>
      <c r="J654" s="17" t="str">
        <f>INDEX(Neighborhoods!$A:$C,MATCH(Places!$H654,Neighborhoods!$A:$A,0),MATCH(Places!J$1,Neighborhoods!$1:$1,0))</f>
        <v>East Village</v>
      </c>
      <c r="K654" s="17" t="s">
        <v>11822</v>
      </c>
      <c r="L654" s="17" t="str">
        <f t="shared" si="40"/>
        <v>No</v>
      </c>
      <c r="M654" s="17">
        <v>7</v>
      </c>
      <c r="N654" s="17" t="str" cm="1">
        <f t="array" ref="N654">_xlfn.IFS(M654&lt;=2,"Small",M654&lt;=5,"Medium",M654&gt;5,"Large")</f>
        <v>Large</v>
      </c>
      <c r="O654" s="65">
        <v>144.29</v>
      </c>
      <c r="P654" s="87">
        <f t="shared" si="41"/>
        <v>0.03</v>
      </c>
      <c r="Q654" s="68">
        <v>4.87</v>
      </c>
      <c r="R654" s="68" t="str" cm="1">
        <f t="array" ref="R654">_xlfn.SWITCH(ROUND(Q654,0),5,"Excellent",4,"Good",3,"Ok","Bad")</f>
        <v>Excellent</v>
      </c>
      <c r="S654" s="17">
        <v>270</v>
      </c>
      <c r="T654" s="17" t="str">
        <f t="shared" si="42"/>
        <v>Yes</v>
      </c>
      <c r="U654" s="82">
        <v>41632</v>
      </c>
      <c r="V654" s="82">
        <v>44012</v>
      </c>
      <c r="W654" s="17">
        <v>230</v>
      </c>
      <c r="X654" s="17" t="str">
        <f t="shared" si="43"/>
        <v>Active</v>
      </c>
      <c r="Y654" s="17" t="s">
        <v>15616</v>
      </c>
      <c r="Z654" s="17"/>
    </row>
    <row r="655" spans="1:26" x14ac:dyDescent="0.25">
      <c r="A655">
        <v>654</v>
      </c>
      <c r="B655" s="17" t="s">
        <v>501</v>
      </c>
      <c r="C655" s="17">
        <v>707</v>
      </c>
      <c r="D655" s="17" t="str">
        <f>INDEX(Hosts!$A:$O,MATCH(Places!$C655,Hosts!$A:$A,0),MATCH(Places!D$1,Hosts!$1:$1,0))</f>
        <v>Within an hour</v>
      </c>
      <c r="E655" s="87">
        <f>INDEX(Hosts!$A:$O,MATCH(Places!$C655,Hosts!$A:$A,0),MATCH(Places!E$1,Hosts!$1:$1,0))</f>
        <v>0.75</v>
      </c>
      <c r="F655" s="87">
        <f>INDEX(Hosts!$A:$O,MATCH(Places!$C655,Hosts!$A:$A,0),MATCH(Places!F$1,Hosts!$1:$1,0))</f>
        <v>0.97</v>
      </c>
      <c r="G655" s="17" t="str">
        <f>INDEX(Hosts!$A:$O,MATCH(Places!$C655,Hosts!$A:$A,0),MATCH(Places!G$1,Hosts!$1:$1,0))</f>
        <v>No</v>
      </c>
      <c r="H655" s="17">
        <v>20</v>
      </c>
      <c r="I655" s="17" t="str">
        <f>INDEX(Neighborhoods!$A:$C,MATCH(Places!$H655,Neighborhoods!$A:$A,0),MATCH(Places!I$1,Neighborhoods!$1:$1,0))</f>
        <v>Manhattan</v>
      </c>
      <c r="J655" s="17" t="str">
        <f>INDEX(Neighborhoods!$A:$C,MATCH(Places!$H655,Neighborhoods!$A:$A,0),MATCH(Places!J$1,Neighborhoods!$1:$1,0))</f>
        <v>Upper West Side</v>
      </c>
      <c r="K655" s="17" t="s">
        <v>1</v>
      </c>
      <c r="L655" s="17" t="str">
        <f t="shared" si="40"/>
        <v>Yes</v>
      </c>
      <c r="M655" s="17">
        <v>1</v>
      </c>
      <c r="N655" s="17" t="str" cm="1">
        <f t="array" ref="N655">_xlfn.IFS(M655&lt;=2,"Small",M655&lt;=5,"Medium",M655&gt;5,"Large")</f>
        <v>Small</v>
      </c>
      <c r="O655" s="65">
        <v>75</v>
      </c>
      <c r="P655" s="87">
        <f t="shared" si="41"/>
        <v>0.03</v>
      </c>
      <c r="Q655" s="68">
        <v>4.59</v>
      </c>
      <c r="R655" s="68" t="str" cm="1">
        <f t="array" ref="R655">_xlfn.SWITCH(ROUND(Q655,0),5,"Excellent",4,"Good",3,"Ok","Bad")</f>
        <v>Excellent</v>
      </c>
      <c r="S655" s="17">
        <v>297</v>
      </c>
      <c r="T655" s="17" t="str">
        <f t="shared" si="42"/>
        <v>No</v>
      </c>
      <c r="U655" s="82">
        <v>41625</v>
      </c>
      <c r="V655" s="82">
        <v>44044</v>
      </c>
      <c r="W655" s="17">
        <v>89</v>
      </c>
      <c r="X655" s="17" t="str">
        <f t="shared" si="43"/>
        <v>Active</v>
      </c>
      <c r="Y655" s="17" t="s">
        <v>15616</v>
      </c>
      <c r="Z655" s="17"/>
    </row>
    <row r="656" spans="1:26" x14ac:dyDescent="0.25">
      <c r="A656">
        <v>655</v>
      </c>
      <c r="B656" s="17" t="s">
        <v>502</v>
      </c>
      <c r="C656" s="17">
        <v>1046</v>
      </c>
      <c r="D656" s="17" t="str">
        <f>INDEX(Hosts!$A:$O,MATCH(Places!$C656,Hosts!$A:$A,0),MATCH(Places!D$1,Hosts!$1:$1,0))</f>
        <v>Within a few hours</v>
      </c>
      <c r="E656" s="87">
        <f>INDEX(Hosts!$A:$O,MATCH(Places!$C656,Hosts!$A:$A,0),MATCH(Places!E$1,Hosts!$1:$1,0))</f>
        <v>1</v>
      </c>
      <c r="F656" s="87">
        <f>INDEX(Hosts!$A:$O,MATCH(Places!$C656,Hosts!$A:$A,0),MATCH(Places!F$1,Hosts!$1:$1,0))</f>
        <v>0.98</v>
      </c>
      <c r="G656" s="17" t="str">
        <f>INDEX(Hosts!$A:$O,MATCH(Places!$C656,Hosts!$A:$A,0),MATCH(Places!G$1,Hosts!$1:$1,0))</f>
        <v>Yes</v>
      </c>
      <c r="H656" s="17">
        <v>15</v>
      </c>
      <c r="I656" s="17" t="str">
        <f>INDEX(Neighborhoods!$A:$C,MATCH(Places!$H656,Neighborhoods!$A:$A,0),MATCH(Places!I$1,Neighborhoods!$1:$1,0))</f>
        <v>Manhattan</v>
      </c>
      <c r="J656" s="17" t="str">
        <f>INDEX(Neighborhoods!$A:$C,MATCH(Places!$H656,Neighborhoods!$A:$A,0),MATCH(Places!J$1,Neighborhoods!$1:$1,0))</f>
        <v>East Village</v>
      </c>
      <c r="K656" s="17" t="s">
        <v>11822</v>
      </c>
      <c r="L656" s="17" t="str">
        <f t="shared" si="40"/>
        <v>No</v>
      </c>
      <c r="M656" s="17">
        <v>2</v>
      </c>
      <c r="N656" s="17" t="str" cm="1">
        <f t="array" ref="N656">_xlfn.IFS(M656&lt;=2,"Small",M656&lt;=5,"Medium",M656&gt;5,"Large")</f>
        <v>Small</v>
      </c>
      <c r="O656" s="65">
        <v>200</v>
      </c>
      <c r="P656" s="87">
        <f t="shared" si="41"/>
        <v>0.04</v>
      </c>
      <c r="Q656" s="68">
        <v>5</v>
      </c>
      <c r="R656" s="68" t="str" cm="1">
        <f t="array" ref="R656">_xlfn.SWITCH(ROUND(Q656,0),5,"Excellent",4,"Good",3,"Ok","Bad")</f>
        <v>Excellent</v>
      </c>
      <c r="S656" s="17">
        <v>12</v>
      </c>
      <c r="T656" s="17" t="str">
        <f t="shared" si="42"/>
        <v>No</v>
      </c>
      <c r="U656" s="82">
        <v>41786</v>
      </c>
      <c r="V656" s="82">
        <v>43467</v>
      </c>
      <c r="W656" s="17">
        <v>16</v>
      </c>
      <c r="X656" s="17" t="str">
        <f t="shared" si="43"/>
        <v>Active</v>
      </c>
      <c r="Y656" s="17" t="s">
        <v>15615</v>
      </c>
      <c r="Z656" s="17"/>
    </row>
    <row r="657" spans="1:26" x14ac:dyDescent="0.25">
      <c r="A657">
        <v>656</v>
      </c>
      <c r="B657" s="17" t="s">
        <v>14101</v>
      </c>
      <c r="C657" s="17">
        <v>1451</v>
      </c>
      <c r="D657" s="17" t="str">
        <f>INDEX(Hosts!$A:$O,MATCH(Places!$C657,Hosts!$A:$A,0),MATCH(Places!D$1,Hosts!$1:$1,0))</f>
        <v>Within a day</v>
      </c>
      <c r="E657" s="87">
        <f>INDEX(Hosts!$A:$O,MATCH(Places!$C657,Hosts!$A:$A,0),MATCH(Places!E$1,Hosts!$1:$1,0))</f>
        <v>1</v>
      </c>
      <c r="F657" s="87">
        <f>INDEX(Hosts!$A:$O,MATCH(Places!$C657,Hosts!$A:$A,0),MATCH(Places!F$1,Hosts!$1:$1,0))</f>
        <v>0.6</v>
      </c>
      <c r="G657" s="17" t="str">
        <f>INDEX(Hosts!$A:$O,MATCH(Places!$C657,Hosts!$A:$A,0),MATCH(Places!G$1,Hosts!$1:$1,0))</f>
        <v>No</v>
      </c>
      <c r="H657" s="17">
        <v>9</v>
      </c>
      <c r="I657" s="17" t="str">
        <f>INDEX(Neighborhoods!$A:$C,MATCH(Places!$H657,Neighborhoods!$A:$A,0),MATCH(Places!I$1,Neighborhoods!$1:$1,0))</f>
        <v>Brooklyn</v>
      </c>
      <c r="J657" s="17" t="str">
        <f>INDEX(Neighborhoods!$A:$C,MATCH(Places!$H657,Neighborhoods!$A:$A,0),MATCH(Places!J$1,Neighborhoods!$1:$1,0))</f>
        <v>Crown Heights</v>
      </c>
      <c r="K657" s="17" t="s">
        <v>11822</v>
      </c>
      <c r="L657" s="17" t="str">
        <f t="shared" si="40"/>
        <v>No</v>
      </c>
      <c r="M657" s="17">
        <v>3</v>
      </c>
      <c r="N657" s="17" t="str" cm="1">
        <f t="array" ref="N657">_xlfn.IFS(M657&lt;=2,"Small",M657&lt;=5,"Medium",M657&gt;5,"Large")</f>
        <v>Medium</v>
      </c>
      <c r="O657" s="65">
        <v>125</v>
      </c>
      <c r="P657" s="87">
        <f t="shared" si="41"/>
        <v>0.03</v>
      </c>
      <c r="Q657" s="68">
        <v>4.66</v>
      </c>
      <c r="R657" s="68" t="str" cm="1">
        <f t="array" ref="R657">_xlfn.SWITCH(ROUND(Q657,0),5,"Excellent",4,"Good",3,"Ok","Bad")</f>
        <v>Excellent</v>
      </c>
      <c r="S657" s="17">
        <v>50</v>
      </c>
      <c r="T657" s="17" t="str">
        <f t="shared" si="42"/>
        <v>No</v>
      </c>
      <c r="U657" s="82">
        <v>41652</v>
      </c>
      <c r="V657" s="82">
        <v>43891</v>
      </c>
      <c r="W657" s="17">
        <v>343</v>
      </c>
      <c r="X657" s="17" t="str">
        <f t="shared" si="43"/>
        <v>Active</v>
      </c>
      <c r="Y657" s="17" t="s">
        <v>15615</v>
      </c>
      <c r="Z657" s="17"/>
    </row>
    <row r="658" spans="1:26" x14ac:dyDescent="0.25">
      <c r="A658">
        <v>657</v>
      </c>
      <c r="B658" s="17" t="s">
        <v>13565</v>
      </c>
      <c r="C658" s="17">
        <v>1453</v>
      </c>
      <c r="D658" s="17" t="str">
        <f>INDEX(Hosts!$A:$O,MATCH(Places!$C658,Hosts!$A:$A,0),MATCH(Places!D$1,Hosts!$1:$1,0))</f>
        <v>Within a few hours</v>
      </c>
      <c r="E658" s="87">
        <f>INDEX(Hosts!$A:$O,MATCH(Places!$C658,Hosts!$A:$A,0),MATCH(Places!E$1,Hosts!$1:$1,0))</f>
        <v>1</v>
      </c>
      <c r="F658" s="87">
        <f>INDEX(Hosts!$A:$O,MATCH(Places!$C658,Hosts!$A:$A,0),MATCH(Places!F$1,Hosts!$1:$1,0))</f>
        <v>1</v>
      </c>
      <c r="G658" s="17" t="str">
        <f>INDEX(Hosts!$A:$O,MATCH(Places!$C658,Hosts!$A:$A,0),MATCH(Places!G$1,Hosts!$1:$1,0))</f>
        <v>No</v>
      </c>
      <c r="H658" s="17">
        <v>16</v>
      </c>
      <c r="I658" s="17" t="str">
        <f>INDEX(Neighborhoods!$A:$C,MATCH(Places!$H658,Neighborhoods!$A:$A,0),MATCH(Places!I$1,Neighborhoods!$1:$1,0))</f>
        <v>Manhattan</v>
      </c>
      <c r="J658" s="17" t="str">
        <f>INDEX(Neighborhoods!$A:$C,MATCH(Places!$H658,Neighborhoods!$A:$A,0),MATCH(Places!J$1,Neighborhoods!$1:$1,0))</f>
        <v>Harlem</v>
      </c>
      <c r="K658" s="17" t="s">
        <v>11822</v>
      </c>
      <c r="L658" s="17" t="str">
        <f t="shared" si="40"/>
        <v>No</v>
      </c>
      <c r="M658" s="17">
        <v>4</v>
      </c>
      <c r="N658" s="17" t="str" cm="1">
        <f t="array" ref="N658">_xlfn.IFS(M658&lt;=2,"Small",M658&lt;=5,"Medium",M658&gt;5,"Large")</f>
        <v>Medium</v>
      </c>
      <c r="O658" s="65">
        <v>99</v>
      </c>
      <c r="P658" s="87">
        <f t="shared" si="41"/>
        <v>0.03</v>
      </c>
      <c r="Q658" s="68">
        <v>4.82</v>
      </c>
      <c r="R658" s="68" t="str" cm="1">
        <f t="array" ref="R658">_xlfn.SWITCH(ROUND(Q658,0),5,"Excellent",4,"Good",3,"Ok","Bad")</f>
        <v>Excellent</v>
      </c>
      <c r="S658" s="17">
        <v>148</v>
      </c>
      <c r="T658" s="17" t="str">
        <f t="shared" si="42"/>
        <v>Yes</v>
      </c>
      <c r="U658" s="82">
        <v>41614</v>
      </c>
      <c r="V658" s="82">
        <v>43773</v>
      </c>
      <c r="W658" s="17">
        <v>349</v>
      </c>
      <c r="X658" s="17" t="str">
        <f t="shared" si="43"/>
        <v>Active</v>
      </c>
      <c r="Y658" s="17" t="s">
        <v>15615</v>
      </c>
      <c r="Z658" s="17"/>
    </row>
    <row r="659" spans="1:26" x14ac:dyDescent="0.25">
      <c r="A659">
        <v>658</v>
      </c>
      <c r="B659" s="17" t="s">
        <v>503</v>
      </c>
      <c r="C659" s="17">
        <v>1454</v>
      </c>
      <c r="D659" s="17" t="str">
        <f>INDEX(Hosts!$A:$O,MATCH(Places!$C659,Hosts!$A:$A,0),MATCH(Places!D$1,Hosts!$1:$1,0))</f>
        <v>Within a day</v>
      </c>
      <c r="E659" s="87">
        <f>INDEX(Hosts!$A:$O,MATCH(Places!$C659,Hosts!$A:$A,0),MATCH(Places!E$1,Hosts!$1:$1,0))</f>
        <v>0.63</v>
      </c>
      <c r="F659" s="87">
        <f>INDEX(Hosts!$A:$O,MATCH(Places!$C659,Hosts!$A:$A,0),MATCH(Places!F$1,Hosts!$1:$1,0))</f>
        <v>0.91</v>
      </c>
      <c r="G659" s="17" t="str">
        <f>INDEX(Hosts!$A:$O,MATCH(Places!$C659,Hosts!$A:$A,0),MATCH(Places!G$1,Hosts!$1:$1,0))</f>
        <v>No</v>
      </c>
      <c r="H659" s="17">
        <v>9</v>
      </c>
      <c r="I659" s="17" t="str">
        <f>INDEX(Neighborhoods!$A:$C,MATCH(Places!$H659,Neighborhoods!$A:$A,0),MATCH(Places!I$1,Neighborhoods!$1:$1,0))</f>
        <v>Brooklyn</v>
      </c>
      <c r="J659" s="17" t="str">
        <f>INDEX(Neighborhoods!$A:$C,MATCH(Places!$H659,Neighborhoods!$A:$A,0),MATCH(Places!J$1,Neighborhoods!$1:$1,0))</f>
        <v>Crown Heights</v>
      </c>
      <c r="K659" s="17" t="s">
        <v>11822</v>
      </c>
      <c r="L659" s="17" t="str">
        <f t="shared" si="40"/>
        <v>No</v>
      </c>
      <c r="M659" s="17">
        <v>8</v>
      </c>
      <c r="N659" s="17" t="str" cm="1">
        <f t="array" ref="N659">_xlfn.IFS(M659&lt;=2,"Small",M659&lt;=5,"Medium",M659&gt;5,"Large")</f>
        <v>Large</v>
      </c>
      <c r="O659" s="65">
        <v>150</v>
      </c>
      <c r="P659" s="87">
        <f t="shared" si="41"/>
        <v>0.03</v>
      </c>
      <c r="Q659" s="68">
        <v>4.7300000000000004</v>
      </c>
      <c r="R659" s="68" t="str" cm="1">
        <f t="array" ref="R659">_xlfn.SWITCH(ROUND(Q659,0),5,"Excellent",4,"Good",3,"Ok","Bad")</f>
        <v>Excellent</v>
      </c>
      <c r="S659" s="17">
        <v>175</v>
      </c>
      <c r="T659" s="17" t="str">
        <f t="shared" si="42"/>
        <v>No</v>
      </c>
      <c r="U659" s="82">
        <v>41620</v>
      </c>
      <c r="V659" s="82">
        <v>43901</v>
      </c>
      <c r="W659" s="17">
        <v>302</v>
      </c>
      <c r="X659" s="17" t="str">
        <f t="shared" si="43"/>
        <v>Active</v>
      </c>
      <c r="Y659" s="17" t="s">
        <v>15615</v>
      </c>
      <c r="Z659" s="17"/>
    </row>
    <row r="660" spans="1:26" x14ac:dyDescent="0.25">
      <c r="A660">
        <v>659</v>
      </c>
      <c r="B660" s="17" t="s">
        <v>504</v>
      </c>
      <c r="C660" s="17">
        <v>1462</v>
      </c>
      <c r="D660" s="17" t="str">
        <f>INDEX(Hosts!$A:$O,MATCH(Places!$C660,Hosts!$A:$A,0),MATCH(Places!D$1,Hosts!$1:$1,0))</f>
        <v>Within a few hours</v>
      </c>
      <c r="E660" s="87">
        <f>INDEX(Hosts!$A:$O,MATCH(Places!$C660,Hosts!$A:$A,0),MATCH(Places!E$1,Hosts!$1:$1,0))</f>
        <v>0.81</v>
      </c>
      <c r="F660" s="87">
        <f>INDEX(Hosts!$A:$O,MATCH(Places!$C660,Hosts!$A:$A,0),MATCH(Places!F$1,Hosts!$1:$1,0))</f>
        <v>1</v>
      </c>
      <c r="G660" s="17" t="str">
        <f>INDEX(Hosts!$A:$O,MATCH(Places!$C660,Hosts!$A:$A,0),MATCH(Places!G$1,Hosts!$1:$1,0))</f>
        <v>Yes</v>
      </c>
      <c r="H660" s="17">
        <v>7</v>
      </c>
      <c r="I660" s="17" t="str">
        <f>INDEX(Neighborhoods!$A:$C,MATCH(Places!$H660,Neighborhoods!$A:$A,0),MATCH(Places!I$1,Neighborhoods!$1:$1,0))</f>
        <v>Brooklyn</v>
      </c>
      <c r="J660" s="17" t="str">
        <f>INDEX(Neighborhoods!$A:$C,MATCH(Places!$H660,Neighborhoods!$A:$A,0),MATCH(Places!J$1,Neighborhoods!$1:$1,0))</f>
        <v>Bedford-Stuyvesant</v>
      </c>
      <c r="K660" s="17" t="s">
        <v>11822</v>
      </c>
      <c r="L660" s="17" t="str">
        <f t="shared" si="40"/>
        <v>No</v>
      </c>
      <c r="M660" s="17">
        <v>5</v>
      </c>
      <c r="N660" s="17" t="str" cm="1">
        <f t="array" ref="N660">_xlfn.IFS(M660&lt;=2,"Small",M660&lt;=5,"Medium",M660&gt;5,"Large")</f>
        <v>Medium</v>
      </c>
      <c r="O660" s="65">
        <v>190</v>
      </c>
      <c r="P660" s="87">
        <f t="shared" si="41"/>
        <v>0.03</v>
      </c>
      <c r="Q660" s="68">
        <v>4.91</v>
      </c>
      <c r="R660" s="68" t="str" cm="1">
        <f t="array" ref="R660">_xlfn.SWITCH(ROUND(Q660,0),5,"Excellent",4,"Good",3,"Ok","Bad")</f>
        <v>Excellent</v>
      </c>
      <c r="S660" s="17">
        <v>257</v>
      </c>
      <c r="T660" s="17" t="str">
        <f t="shared" si="42"/>
        <v>Yes</v>
      </c>
      <c r="U660" s="82">
        <v>41733</v>
      </c>
      <c r="V660" s="82">
        <v>43905</v>
      </c>
      <c r="W660" s="17">
        <v>365</v>
      </c>
      <c r="X660" s="17" t="str">
        <f t="shared" si="43"/>
        <v>Active</v>
      </c>
      <c r="Y660" s="17" t="s">
        <v>15616</v>
      </c>
      <c r="Z660" s="17"/>
    </row>
    <row r="661" spans="1:26" x14ac:dyDescent="0.25">
      <c r="A661">
        <v>660</v>
      </c>
      <c r="B661" s="17" t="s">
        <v>505</v>
      </c>
      <c r="C661" s="17">
        <v>1286</v>
      </c>
      <c r="D661" s="17" t="str">
        <f>INDEX(Hosts!$A:$O,MATCH(Places!$C661,Hosts!$A:$A,0),MATCH(Places!D$1,Hosts!$1:$1,0))</f>
        <v>A few days or more</v>
      </c>
      <c r="E661" s="87">
        <f>INDEX(Hosts!$A:$O,MATCH(Places!$C661,Hosts!$A:$A,0),MATCH(Places!E$1,Hosts!$1:$1,0))</f>
        <v>0</v>
      </c>
      <c r="F661" s="87">
        <f>INDEX(Hosts!$A:$O,MATCH(Places!$C661,Hosts!$A:$A,0),MATCH(Places!F$1,Hosts!$1:$1,0))</f>
        <v>0.36</v>
      </c>
      <c r="G661" s="17" t="str">
        <f>INDEX(Hosts!$A:$O,MATCH(Places!$C661,Hosts!$A:$A,0),MATCH(Places!G$1,Hosts!$1:$1,0))</f>
        <v>No</v>
      </c>
      <c r="H661" s="17">
        <v>8</v>
      </c>
      <c r="I661" s="17" t="str">
        <f>INDEX(Neighborhoods!$A:$C,MATCH(Places!$H661,Neighborhoods!$A:$A,0),MATCH(Places!I$1,Neighborhoods!$1:$1,0))</f>
        <v>Brooklyn</v>
      </c>
      <c r="J661" s="17" t="str">
        <f>INDEX(Neighborhoods!$A:$C,MATCH(Places!$H661,Neighborhoods!$A:$A,0),MATCH(Places!J$1,Neighborhoods!$1:$1,0))</f>
        <v>Bushwick</v>
      </c>
      <c r="K661" s="17" t="s">
        <v>1</v>
      </c>
      <c r="L661" s="17" t="str">
        <f t="shared" si="40"/>
        <v>Yes</v>
      </c>
      <c r="M661" s="17">
        <v>2</v>
      </c>
      <c r="N661" s="17" t="str" cm="1">
        <f t="array" ref="N661">_xlfn.IFS(M661&lt;=2,"Small",M661&lt;=5,"Medium",M661&gt;5,"Large")</f>
        <v>Small</v>
      </c>
      <c r="O661" s="65">
        <v>50</v>
      </c>
      <c r="P661" s="87">
        <f t="shared" si="41"/>
        <v>0.03</v>
      </c>
      <c r="Q661" s="68">
        <v>4.88</v>
      </c>
      <c r="R661" s="68" t="str" cm="1">
        <f t="array" ref="R661">_xlfn.SWITCH(ROUND(Q661,0),5,"Excellent",4,"Good",3,"Ok","Bad")</f>
        <v>Excellent</v>
      </c>
      <c r="S661" s="17">
        <v>16</v>
      </c>
      <c r="T661" s="17" t="str">
        <f t="shared" si="42"/>
        <v>No</v>
      </c>
      <c r="U661" s="82">
        <v>42853</v>
      </c>
      <c r="V661" s="82">
        <v>43982</v>
      </c>
      <c r="W661" s="17">
        <v>364</v>
      </c>
      <c r="X661" s="17" t="str">
        <f t="shared" si="43"/>
        <v>Active</v>
      </c>
      <c r="Y661" s="17" t="s">
        <v>15615</v>
      </c>
      <c r="Z661" s="17"/>
    </row>
    <row r="662" spans="1:26" x14ac:dyDescent="0.25">
      <c r="A662">
        <v>661</v>
      </c>
      <c r="B662" s="17" t="s">
        <v>506</v>
      </c>
      <c r="C662" s="17">
        <v>175</v>
      </c>
      <c r="D662" s="17" t="str">
        <f>INDEX(Hosts!$A:$O,MATCH(Places!$C662,Hosts!$A:$A,0),MATCH(Places!D$1,Hosts!$1:$1,0))</f>
        <v>Within a few hours</v>
      </c>
      <c r="E662" s="87">
        <f>INDEX(Hosts!$A:$O,MATCH(Places!$C662,Hosts!$A:$A,0),MATCH(Places!E$1,Hosts!$1:$1,0))</f>
        <v>1</v>
      </c>
      <c r="F662" s="87">
        <f>INDEX(Hosts!$A:$O,MATCH(Places!$C662,Hosts!$A:$A,0),MATCH(Places!F$1,Hosts!$1:$1,0))</f>
        <v>0.88</v>
      </c>
      <c r="G662" s="17" t="str">
        <f>INDEX(Hosts!$A:$O,MATCH(Places!$C662,Hosts!$A:$A,0),MATCH(Places!G$1,Hosts!$1:$1,0))</f>
        <v>No</v>
      </c>
      <c r="H662" s="17">
        <v>20</v>
      </c>
      <c r="I662" s="17" t="str">
        <f>INDEX(Neighborhoods!$A:$C,MATCH(Places!$H662,Neighborhoods!$A:$A,0),MATCH(Places!I$1,Neighborhoods!$1:$1,0))</f>
        <v>Manhattan</v>
      </c>
      <c r="J662" s="17" t="str">
        <f>INDEX(Neighborhoods!$A:$C,MATCH(Places!$H662,Neighborhoods!$A:$A,0),MATCH(Places!J$1,Neighborhoods!$1:$1,0))</f>
        <v>Upper West Side</v>
      </c>
      <c r="K662" s="17" t="s">
        <v>1</v>
      </c>
      <c r="L662" s="17" t="str">
        <f t="shared" si="40"/>
        <v>Yes</v>
      </c>
      <c r="M662" s="17">
        <v>1</v>
      </c>
      <c r="N662" s="17" t="str" cm="1">
        <f t="array" ref="N662">_xlfn.IFS(M662&lt;=2,"Small",M662&lt;=5,"Medium",M662&gt;5,"Large")</f>
        <v>Small</v>
      </c>
      <c r="O662" s="65">
        <v>105</v>
      </c>
      <c r="P662" s="87">
        <f t="shared" si="41"/>
        <v>0.03</v>
      </c>
      <c r="Q662" s="68">
        <v>4.24</v>
      </c>
      <c r="R662" s="68" t="str" cm="1">
        <f t="array" ref="R662">_xlfn.SWITCH(ROUND(Q662,0),5,"Excellent",4,"Good",3,"Ok","Bad")</f>
        <v>Good</v>
      </c>
      <c r="S662" s="17">
        <v>37</v>
      </c>
      <c r="T662" s="17" t="str">
        <f t="shared" si="42"/>
        <v>No</v>
      </c>
      <c r="U662" s="82">
        <v>41638</v>
      </c>
      <c r="V662" s="82">
        <v>43829</v>
      </c>
      <c r="W662" s="17">
        <v>365</v>
      </c>
      <c r="X662" s="17" t="str">
        <f t="shared" si="43"/>
        <v>Active</v>
      </c>
      <c r="Y662" s="17" t="s">
        <v>15615</v>
      </c>
      <c r="Z662" s="17"/>
    </row>
    <row r="663" spans="1:26" x14ac:dyDescent="0.25">
      <c r="A663">
        <v>662</v>
      </c>
      <c r="B663" s="17" t="s">
        <v>507</v>
      </c>
      <c r="C663" s="17">
        <v>1452</v>
      </c>
      <c r="D663" s="17" t="str">
        <f>INDEX(Hosts!$A:$O,MATCH(Places!$C663,Hosts!$A:$A,0),MATCH(Places!D$1,Hosts!$1:$1,0))</f>
        <v>Within a day</v>
      </c>
      <c r="E663" s="87">
        <f>INDEX(Hosts!$A:$O,MATCH(Places!$C663,Hosts!$A:$A,0),MATCH(Places!E$1,Hosts!$1:$1,0))</f>
        <v>1</v>
      </c>
      <c r="F663" s="87">
        <f>INDEX(Hosts!$A:$O,MATCH(Places!$C663,Hosts!$A:$A,0),MATCH(Places!F$1,Hosts!$1:$1,0))</f>
        <v>0.73</v>
      </c>
      <c r="G663" s="17" t="str">
        <f>INDEX(Hosts!$A:$O,MATCH(Places!$C663,Hosts!$A:$A,0),MATCH(Places!G$1,Hosts!$1:$1,0))</f>
        <v>Yes</v>
      </c>
      <c r="H663" s="17">
        <v>21</v>
      </c>
      <c r="I663" s="17" t="str">
        <f>INDEX(Neighborhoods!$A:$C,MATCH(Places!$H663,Neighborhoods!$A:$A,0),MATCH(Places!I$1,Neighborhoods!$1:$1,0))</f>
        <v>Queens</v>
      </c>
      <c r="J663" s="17" t="str">
        <f>INDEX(Neighborhoods!$A:$C,MATCH(Places!$H663,Neighborhoods!$A:$A,0),MATCH(Places!J$1,Neighborhoods!$1:$1,0))</f>
        <v>Astoria</v>
      </c>
      <c r="K663" s="17" t="s">
        <v>11822</v>
      </c>
      <c r="L663" s="17" t="str">
        <f t="shared" si="40"/>
        <v>No</v>
      </c>
      <c r="M663" s="17">
        <v>2</v>
      </c>
      <c r="N663" s="17" t="str" cm="1">
        <f t="array" ref="N663">_xlfn.IFS(M663&lt;=2,"Small",M663&lt;=5,"Medium",M663&gt;5,"Large")</f>
        <v>Small</v>
      </c>
      <c r="O663" s="65">
        <v>125</v>
      </c>
      <c r="P663" s="87">
        <f t="shared" si="41"/>
        <v>0.03</v>
      </c>
      <c r="Q663" s="68">
        <v>4.78</v>
      </c>
      <c r="R663" s="68" t="str" cm="1">
        <f t="array" ref="R663">_xlfn.SWITCH(ROUND(Q663,0),5,"Excellent",4,"Good",3,"Ok","Bad")</f>
        <v>Excellent</v>
      </c>
      <c r="S663" s="17">
        <v>23</v>
      </c>
      <c r="T663" s="17" t="str">
        <f t="shared" si="42"/>
        <v>No</v>
      </c>
      <c r="U663" s="82">
        <v>42635</v>
      </c>
      <c r="V663" s="82">
        <v>43833</v>
      </c>
      <c r="W663" s="17">
        <v>364</v>
      </c>
      <c r="X663" s="17" t="str">
        <f t="shared" si="43"/>
        <v>Active</v>
      </c>
      <c r="Y663" s="17" t="s">
        <v>15615</v>
      </c>
      <c r="Z663" s="17"/>
    </row>
    <row r="664" spans="1:26" x14ac:dyDescent="0.25">
      <c r="A664">
        <v>663</v>
      </c>
      <c r="B664" s="17" t="s">
        <v>508</v>
      </c>
      <c r="C664" s="17">
        <v>1452</v>
      </c>
      <c r="D664" s="17" t="str">
        <f>INDEX(Hosts!$A:$O,MATCH(Places!$C664,Hosts!$A:$A,0),MATCH(Places!D$1,Hosts!$1:$1,0))</f>
        <v>Within a day</v>
      </c>
      <c r="E664" s="87">
        <f>INDEX(Hosts!$A:$O,MATCH(Places!$C664,Hosts!$A:$A,0),MATCH(Places!E$1,Hosts!$1:$1,0))</f>
        <v>1</v>
      </c>
      <c r="F664" s="87">
        <f>INDEX(Hosts!$A:$O,MATCH(Places!$C664,Hosts!$A:$A,0),MATCH(Places!F$1,Hosts!$1:$1,0))</f>
        <v>0.73</v>
      </c>
      <c r="G664" s="17" t="str">
        <f>INDEX(Hosts!$A:$O,MATCH(Places!$C664,Hosts!$A:$A,0),MATCH(Places!G$1,Hosts!$1:$1,0))</f>
        <v>Yes</v>
      </c>
      <c r="H664" s="17">
        <v>24</v>
      </c>
      <c r="I664" s="17" t="str">
        <f>INDEX(Neighborhoods!$A:$C,MATCH(Places!$H664,Neighborhoods!$A:$A,0),MATCH(Places!I$1,Neighborhoods!$1:$1,0))</f>
        <v>Queens</v>
      </c>
      <c r="J664" s="17" t="str">
        <f>INDEX(Neighborhoods!$A:$C,MATCH(Places!$H664,Neighborhoods!$A:$A,0),MATCH(Places!J$1,Neighborhoods!$1:$1,0))</f>
        <v>Long Island City</v>
      </c>
      <c r="K664" s="17" t="s">
        <v>1</v>
      </c>
      <c r="L664" s="17" t="str">
        <f t="shared" si="40"/>
        <v>Yes</v>
      </c>
      <c r="M664" s="17">
        <v>2</v>
      </c>
      <c r="N664" s="17" t="str" cm="1">
        <f t="array" ref="N664">_xlfn.IFS(M664&lt;=2,"Small",M664&lt;=5,"Medium",M664&gt;5,"Large")</f>
        <v>Small</v>
      </c>
      <c r="O664" s="65">
        <v>50</v>
      </c>
      <c r="P664" s="87">
        <f t="shared" si="41"/>
        <v>0.03</v>
      </c>
      <c r="Q664" s="68">
        <v>5</v>
      </c>
      <c r="R664" s="68" t="str" cm="1">
        <f t="array" ref="R664">_xlfn.SWITCH(ROUND(Q664,0),5,"Excellent",4,"Good",3,"Ok","Bad")</f>
        <v>Excellent</v>
      </c>
      <c r="S664" s="17">
        <v>27</v>
      </c>
      <c r="T664" s="17" t="str">
        <f t="shared" si="42"/>
        <v>No</v>
      </c>
      <c r="U664" s="82">
        <v>41756</v>
      </c>
      <c r="V664" s="82">
        <v>43715</v>
      </c>
      <c r="W664" s="17">
        <v>363</v>
      </c>
      <c r="X664" s="17" t="str">
        <f t="shared" si="43"/>
        <v>Active</v>
      </c>
      <c r="Y664" s="17" t="s">
        <v>15615</v>
      </c>
      <c r="Z664" s="17"/>
    </row>
    <row r="665" spans="1:26" x14ac:dyDescent="0.25">
      <c r="A665">
        <v>664</v>
      </c>
      <c r="B665" s="17" t="s">
        <v>13323</v>
      </c>
      <c r="C665" s="17">
        <v>206</v>
      </c>
      <c r="D665" s="17" t="str">
        <f>INDEX(Hosts!$A:$O,MATCH(Places!$C665,Hosts!$A:$A,0),MATCH(Places!D$1,Hosts!$1:$1,0))</f>
        <v>Within a day</v>
      </c>
      <c r="E665" s="87">
        <f>INDEX(Hosts!$A:$O,MATCH(Places!$C665,Hosts!$A:$A,0),MATCH(Places!E$1,Hosts!$1:$1,0))</f>
        <v>0.57999999999999996</v>
      </c>
      <c r="F665" s="87">
        <f>INDEX(Hosts!$A:$O,MATCH(Places!$C665,Hosts!$A:$A,0),MATCH(Places!F$1,Hosts!$1:$1,0))</f>
        <v>0.9</v>
      </c>
      <c r="G665" s="17" t="str">
        <f>INDEX(Hosts!$A:$O,MATCH(Places!$C665,Hosts!$A:$A,0),MATCH(Places!G$1,Hosts!$1:$1,0))</f>
        <v>No</v>
      </c>
      <c r="H665" s="17">
        <v>9</v>
      </c>
      <c r="I665" s="17" t="str">
        <f>INDEX(Neighborhoods!$A:$C,MATCH(Places!$H665,Neighborhoods!$A:$A,0),MATCH(Places!I$1,Neighborhoods!$1:$1,0))</f>
        <v>Brooklyn</v>
      </c>
      <c r="J665" s="17" t="str">
        <f>INDEX(Neighborhoods!$A:$C,MATCH(Places!$H665,Neighborhoods!$A:$A,0),MATCH(Places!J$1,Neighborhoods!$1:$1,0))</f>
        <v>Crown Heights</v>
      </c>
      <c r="K665" s="17" t="s">
        <v>1</v>
      </c>
      <c r="L665" s="17" t="str">
        <f t="shared" si="40"/>
        <v>Yes</v>
      </c>
      <c r="M665" s="17">
        <v>6</v>
      </c>
      <c r="N665" s="17" t="str" cm="1">
        <f t="array" ref="N665">_xlfn.IFS(M665&lt;=2,"Small",M665&lt;=5,"Medium",M665&gt;5,"Large")</f>
        <v>Large</v>
      </c>
      <c r="O665" s="65">
        <v>100</v>
      </c>
      <c r="P665" s="87">
        <f t="shared" si="41"/>
        <v>0.03</v>
      </c>
      <c r="Q665" s="68">
        <v>4.8</v>
      </c>
      <c r="R665" s="68" t="str" cm="1">
        <f t="array" ref="R665">_xlfn.SWITCH(ROUND(Q665,0),5,"Excellent",4,"Good",3,"Ok","Bad")</f>
        <v>Excellent</v>
      </c>
      <c r="S665" s="17">
        <v>5</v>
      </c>
      <c r="T665" s="17" t="str">
        <f t="shared" si="42"/>
        <v>No</v>
      </c>
      <c r="U665" s="82">
        <v>41634</v>
      </c>
      <c r="V665" s="82">
        <v>43879</v>
      </c>
      <c r="W665" s="17">
        <v>196</v>
      </c>
      <c r="X665" s="17" t="str">
        <f t="shared" si="43"/>
        <v>Active</v>
      </c>
      <c r="Y665" s="17" t="s">
        <v>15615</v>
      </c>
      <c r="Z665" s="17"/>
    </row>
    <row r="666" spans="1:26" x14ac:dyDescent="0.25">
      <c r="A666">
        <v>665</v>
      </c>
      <c r="B666" s="17" t="s">
        <v>509</v>
      </c>
      <c r="C666" s="17">
        <v>1272</v>
      </c>
      <c r="D666" s="17" t="str">
        <f>INDEX(Hosts!$A:$O,MATCH(Places!$C666,Hosts!$A:$A,0),MATCH(Places!D$1,Hosts!$1:$1,0))</f>
        <v>Within a day</v>
      </c>
      <c r="E666" s="87">
        <f>INDEX(Hosts!$A:$O,MATCH(Places!$C666,Hosts!$A:$A,0),MATCH(Places!E$1,Hosts!$1:$1,0))</f>
        <v>0.5</v>
      </c>
      <c r="F666" s="87">
        <f>INDEX(Hosts!$A:$O,MATCH(Places!$C666,Hosts!$A:$A,0),MATCH(Places!F$1,Hosts!$1:$1,0))</f>
        <v>0.4</v>
      </c>
      <c r="G666" s="17" t="str">
        <f>INDEX(Hosts!$A:$O,MATCH(Places!$C666,Hosts!$A:$A,0),MATCH(Places!G$1,Hosts!$1:$1,0))</f>
        <v>No</v>
      </c>
      <c r="H666" s="17">
        <v>15</v>
      </c>
      <c r="I666" s="17" t="str">
        <f>INDEX(Neighborhoods!$A:$C,MATCH(Places!$H666,Neighborhoods!$A:$A,0),MATCH(Places!I$1,Neighborhoods!$1:$1,0))</f>
        <v>Manhattan</v>
      </c>
      <c r="J666" s="17" t="str">
        <f>INDEX(Neighborhoods!$A:$C,MATCH(Places!$H666,Neighborhoods!$A:$A,0),MATCH(Places!J$1,Neighborhoods!$1:$1,0))</f>
        <v>East Village</v>
      </c>
      <c r="K666" s="17" t="s">
        <v>11822</v>
      </c>
      <c r="L666" s="17" t="str">
        <f t="shared" si="40"/>
        <v>No</v>
      </c>
      <c r="M666" s="17">
        <v>5</v>
      </c>
      <c r="N666" s="17" t="str" cm="1">
        <f t="array" ref="N666">_xlfn.IFS(M666&lt;=2,"Small",M666&lt;=5,"Medium",M666&gt;5,"Large")</f>
        <v>Medium</v>
      </c>
      <c r="O666" s="65">
        <v>369</v>
      </c>
      <c r="P666" s="87">
        <f t="shared" si="41"/>
        <v>0.04</v>
      </c>
      <c r="Q666" s="68">
        <v>4.3899999999999997</v>
      </c>
      <c r="R666" s="68" t="str" cm="1">
        <f t="array" ref="R666">_xlfn.SWITCH(ROUND(Q666,0),5,"Excellent",4,"Good",3,"Ok","Bad")</f>
        <v>Good</v>
      </c>
      <c r="S666" s="17">
        <v>114</v>
      </c>
      <c r="T666" s="17" t="str">
        <f t="shared" si="42"/>
        <v>No</v>
      </c>
      <c r="U666" s="82">
        <v>41651</v>
      </c>
      <c r="V666" s="82">
        <v>43380</v>
      </c>
      <c r="W666" s="17">
        <v>359</v>
      </c>
      <c r="X666" s="17" t="str">
        <f t="shared" si="43"/>
        <v>Active</v>
      </c>
      <c r="Y666" s="17" t="s">
        <v>15615</v>
      </c>
      <c r="Z666" s="17"/>
    </row>
    <row r="667" spans="1:26" x14ac:dyDescent="0.25">
      <c r="A667">
        <v>666</v>
      </c>
      <c r="B667" s="17" t="s">
        <v>510</v>
      </c>
      <c r="C667" s="17">
        <v>1474</v>
      </c>
      <c r="D667" s="17" t="str">
        <f>INDEX(Hosts!$A:$O,MATCH(Places!$C667,Hosts!$A:$A,0),MATCH(Places!D$1,Hosts!$1:$1,0))</f>
        <v>Within an hour</v>
      </c>
      <c r="E667" s="87">
        <f>INDEX(Hosts!$A:$O,MATCH(Places!$C667,Hosts!$A:$A,0),MATCH(Places!E$1,Hosts!$1:$1,0))</f>
        <v>1</v>
      </c>
      <c r="F667" s="87">
        <f>INDEX(Hosts!$A:$O,MATCH(Places!$C667,Hosts!$A:$A,0),MATCH(Places!F$1,Hosts!$1:$1,0))</f>
        <v>0.68</v>
      </c>
      <c r="G667" s="17" t="str">
        <f>INDEX(Hosts!$A:$O,MATCH(Places!$C667,Hosts!$A:$A,0),MATCH(Places!G$1,Hosts!$1:$1,0))</f>
        <v>No</v>
      </c>
      <c r="H667" s="17">
        <v>19</v>
      </c>
      <c r="I667" s="17" t="str">
        <f>INDEX(Neighborhoods!$A:$C,MATCH(Places!$H667,Neighborhoods!$A:$A,0),MATCH(Places!I$1,Neighborhoods!$1:$1,0))</f>
        <v>Manhattan</v>
      </c>
      <c r="J667" s="17" t="str">
        <f>INDEX(Neighborhoods!$A:$C,MATCH(Places!$H667,Neighborhoods!$A:$A,0),MATCH(Places!J$1,Neighborhoods!$1:$1,0))</f>
        <v>Upper East Side</v>
      </c>
      <c r="K667" s="17" t="s">
        <v>11822</v>
      </c>
      <c r="L667" s="17" t="str">
        <f t="shared" si="40"/>
        <v>No</v>
      </c>
      <c r="M667" s="17">
        <v>2</v>
      </c>
      <c r="N667" s="17" t="str" cm="1">
        <f t="array" ref="N667">_xlfn.IFS(M667&lt;=2,"Small",M667&lt;=5,"Medium",M667&gt;5,"Large")</f>
        <v>Small</v>
      </c>
      <c r="O667" s="65">
        <v>125</v>
      </c>
      <c r="P667" s="87">
        <f t="shared" si="41"/>
        <v>0.03</v>
      </c>
      <c r="Q667" s="68">
        <v>4.5599999999999996</v>
      </c>
      <c r="R667" s="68" t="str" cm="1">
        <f t="array" ref="R667">_xlfn.SWITCH(ROUND(Q667,0),5,"Excellent",4,"Good",3,"Ok","Bad")</f>
        <v>Excellent</v>
      </c>
      <c r="S667" s="17">
        <v>68</v>
      </c>
      <c r="T667" s="17" t="str">
        <f t="shared" si="42"/>
        <v>No</v>
      </c>
      <c r="U667" s="82">
        <v>41855</v>
      </c>
      <c r="V667" s="82">
        <v>43837</v>
      </c>
      <c r="W667" s="17">
        <v>310</v>
      </c>
      <c r="X667" s="17" t="str">
        <f t="shared" si="43"/>
        <v>Active</v>
      </c>
      <c r="Y667" s="17" t="s">
        <v>15615</v>
      </c>
      <c r="Z667" s="17"/>
    </row>
    <row r="668" spans="1:26" x14ac:dyDescent="0.25">
      <c r="A668">
        <v>667</v>
      </c>
      <c r="B668" s="17" t="s">
        <v>15286</v>
      </c>
      <c r="C668" s="17">
        <v>1475</v>
      </c>
      <c r="D668" s="17" t="str">
        <f>INDEX(Hosts!$A:$O,MATCH(Places!$C668,Hosts!$A:$A,0),MATCH(Places!D$1,Hosts!$1:$1,0))</f>
        <v>Within a day</v>
      </c>
      <c r="E668" s="87">
        <f>INDEX(Hosts!$A:$O,MATCH(Places!$C668,Hosts!$A:$A,0),MATCH(Places!E$1,Hosts!$1:$1,0))</f>
        <v>0.8</v>
      </c>
      <c r="F668" s="87">
        <f>INDEX(Hosts!$A:$O,MATCH(Places!$C668,Hosts!$A:$A,0),MATCH(Places!F$1,Hosts!$1:$1,0))</f>
        <v>0.78</v>
      </c>
      <c r="G668" s="17" t="str">
        <f>INDEX(Hosts!$A:$O,MATCH(Places!$C668,Hosts!$A:$A,0),MATCH(Places!G$1,Hosts!$1:$1,0))</f>
        <v>Yes</v>
      </c>
      <c r="H668" s="17">
        <v>12</v>
      </c>
      <c r="I668" s="17" t="str">
        <f>INDEX(Neighborhoods!$A:$C,MATCH(Places!$H668,Neighborhoods!$A:$A,0),MATCH(Places!I$1,Neighborhoods!$1:$1,0))</f>
        <v>Brooklyn</v>
      </c>
      <c r="J668" s="17" t="str">
        <f>INDEX(Neighborhoods!$A:$C,MATCH(Places!$H668,Neighborhoods!$A:$A,0),MATCH(Places!J$1,Neighborhoods!$1:$1,0))</f>
        <v>Williamsburg</v>
      </c>
      <c r="K668" s="17" t="s">
        <v>11822</v>
      </c>
      <c r="L668" s="17" t="str">
        <f t="shared" si="40"/>
        <v>No</v>
      </c>
      <c r="M668" s="17">
        <v>6</v>
      </c>
      <c r="N668" s="17" t="str" cm="1">
        <f t="array" ref="N668">_xlfn.IFS(M668&lt;=2,"Small",M668&lt;=5,"Medium",M668&gt;5,"Large")</f>
        <v>Large</v>
      </c>
      <c r="O668" s="65">
        <v>85</v>
      </c>
      <c r="P668" s="87">
        <f t="shared" si="41"/>
        <v>0.03</v>
      </c>
      <c r="Q668" s="68">
        <v>4.9000000000000004</v>
      </c>
      <c r="R668" s="68" t="str" cm="1">
        <f t="array" ref="R668">_xlfn.SWITCH(ROUND(Q668,0),5,"Excellent",4,"Good",3,"Ok","Bad")</f>
        <v>Excellent</v>
      </c>
      <c r="S668" s="17">
        <v>245</v>
      </c>
      <c r="T668" s="17" t="str">
        <f t="shared" si="42"/>
        <v>Yes</v>
      </c>
      <c r="U668" s="82">
        <v>41641</v>
      </c>
      <c r="V668" s="82">
        <v>43904</v>
      </c>
      <c r="W668" s="17">
        <v>199</v>
      </c>
      <c r="X668" s="17" t="str">
        <f t="shared" si="43"/>
        <v>Active</v>
      </c>
      <c r="Y668" s="17" t="s">
        <v>15615</v>
      </c>
      <c r="Z668" s="17"/>
    </row>
    <row r="669" spans="1:26" x14ac:dyDescent="0.25">
      <c r="A669">
        <v>668</v>
      </c>
      <c r="B669" s="17" t="s">
        <v>14693</v>
      </c>
      <c r="C669" s="17">
        <v>961</v>
      </c>
      <c r="D669" s="17" t="str">
        <f>INDEX(Hosts!$A:$O,MATCH(Places!$C669,Hosts!$A:$A,0),MATCH(Places!D$1,Hosts!$1:$1,0))</f>
        <v>Within an hour</v>
      </c>
      <c r="E669" s="87">
        <f>INDEX(Hosts!$A:$O,MATCH(Places!$C669,Hosts!$A:$A,0),MATCH(Places!E$1,Hosts!$1:$1,0))</f>
        <v>1</v>
      </c>
      <c r="F669" s="87">
        <f>INDEX(Hosts!$A:$O,MATCH(Places!$C669,Hosts!$A:$A,0),MATCH(Places!F$1,Hosts!$1:$1,0))</f>
        <v>1</v>
      </c>
      <c r="G669" s="17" t="str">
        <f>INDEX(Hosts!$A:$O,MATCH(Places!$C669,Hosts!$A:$A,0),MATCH(Places!G$1,Hosts!$1:$1,0))</f>
        <v>Yes</v>
      </c>
      <c r="H669" s="17">
        <v>8</v>
      </c>
      <c r="I669" s="17" t="str">
        <f>INDEX(Neighborhoods!$A:$C,MATCH(Places!$H669,Neighborhoods!$A:$A,0),MATCH(Places!I$1,Neighborhoods!$1:$1,0))</f>
        <v>Brooklyn</v>
      </c>
      <c r="J669" s="17" t="str">
        <f>INDEX(Neighborhoods!$A:$C,MATCH(Places!$H669,Neighborhoods!$A:$A,0),MATCH(Places!J$1,Neighborhoods!$1:$1,0))</f>
        <v>Bushwick</v>
      </c>
      <c r="K669" s="17" t="s">
        <v>1</v>
      </c>
      <c r="L669" s="17" t="str">
        <f t="shared" si="40"/>
        <v>Yes</v>
      </c>
      <c r="M669" s="17">
        <v>2</v>
      </c>
      <c r="N669" s="17" t="str" cm="1">
        <f t="array" ref="N669">_xlfn.IFS(M669&lt;=2,"Small",M669&lt;=5,"Medium",M669&gt;5,"Large")</f>
        <v>Small</v>
      </c>
      <c r="O669" s="65">
        <v>50</v>
      </c>
      <c r="P669" s="87">
        <f t="shared" si="41"/>
        <v>0.03</v>
      </c>
      <c r="Q669" s="68">
        <v>4.99</v>
      </c>
      <c r="R669" s="68" t="str" cm="1">
        <f t="array" ref="R669">_xlfn.SWITCH(ROUND(Q669,0),5,"Excellent",4,"Good",3,"Ok","Bad")</f>
        <v>Excellent</v>
      </c>
      <c r="S669" s="17">
        <v>270</v>
      </c>
      <c r="T669" s="17" t="str">
        <f t="shared" si="42"/>
        <v>Yes</v>
      </c>
      <c r="U669" s="82">
        <v>41674</v>
      </c>
      <c r="V669" s="82">
        <v>44049</v>
      </c>
      <c r="W669" s="17">
        <v>316</v>
      </c>
      <c r="X669" s="17" t="str">
        <f t="shared" si="43"/>
        <v>Active</v>
      </c>
      <c r="Y669" s="17" t="s">
        <v>15615</v>
      </c>
      <c r="Z669" s="17"/>
    </row>
    <row r="670" spans="1:26" x14ac:dyDescent="0.25">
      <c r="A670">
        <v>669</v>
      </c>
      <c r="B670" s="17" t="s">
        <v>3306</v>
      </c>
      <c r="C670" s="17">
        <v>2232</v>
      </c>
      <c r="D670" s="17" t="str">
        <f>INDEX(Hosts!$A:$O,MATCH(Places!$C670,Hosts!$A:$A,0),MATCH(Places!D$1,Hosts!$1:$1,0))</f>
        <v>Within an hour</v>
      </c>
      <c r="E670" s="87">
        <f>INDEX(Hosts!$A:$O,MATCH(Places!$C670,Hosts!$A:$A,0),MATCH(Places!E$1,Hosts!$1:$1,0))</f>
        <v>1</v>
      </c>
      <c r="F670" s="87">
        <f>INDEX(Hosts!$A:$O,MATCH(Places!$C670,Hosts!$A:$A,0),MATCH(Places!F$1,Hosts!$1:$1,0))</f>
        <v>0.89</v>
      </c>
      <c r="G670" s="17" t="str">
        <f>INDEX(Hosts!$A:$O,MATCH(Places!$C670,Hosts!$A:$A,0),MATCH(Places!G$1,Hosts!$1:$1,0))</f>
        <v>No</v>
      </c>
      <c r="H670" s="17">
        <v>21</v>
      </c>
      <c r="I670" s="17" t="str">
        <f>INDEX(Neighborhoods!$A:$C,MATCH(Places!$H670,Neighborhoods!$A:$A,0),MATCH(Places!I$1,Neighborhoods!$1:$1,0))</f>
        <v>Queens</v>
      </c>
      <c r="J670" s="17" t="str">
        <f>INDEX(Neighborhoods!$A:$C,MATCH(Places!$H670,Neighborhoods!$A:$A,0),MATCH(Places!J$1,Neighborhoods!$1:$1,0))</f>
        <v>Astoria</v>
      </c>
      <c r="K670" s="17" t="s">
        <v>1</v>
      </c>
      <c r="L670" s="17" t="str">
        <f t="shared" si="40"/>
        <v>Yes</v>
      </c>
      <c r="M670" s="17">
        <v>1</v>
      </c>
      <c r="N670" s="17" t="str" cm="1">
        <f t="array" ref="N670">_xlfn.IFS(M670&lt;=2,"Small",M670&lt;=5,"Medium",M670&gt;5,"Large")</f>
        <v>Small</v>
      </c>
      <c r="O670" s="65">
        <v>45</v>
      </c>
      <c r="P670" s="87">
        <f t="shared" si="41"/>
        <v>0.03</v>
      </c>
      <c r="Q670" s="68">
        <v>4.5599999999999996</v>
      </c>
      <c r="R670" s="68" t="str" cm="1">
        <f t="array" ref="R670">_xlfn.SWITCH(ROUND(Q670,0),5,"Excellent",4,"Good",3,"Ok","Bad")</f>
        <v>Excellent</v>
      </c>
      <c r="S670" s="17">
        <v>25</v>
      </c>
      <c r="T670" s="17" t="str">
        <f t="shared" si="42"/>
        <v>No</v>
      </c>
      <c r="U670" s="82">
        <v>43577</v>
      </c>
      <c r="V670" s="82">
        <v>43872</v>
      </c>
      <c r="W670" s="17">
        <v>365</v>
      </c>
      <c r="X670" s="17" t="str">
        <f t="shared" si="43"/>
        <v>Active</v>
      </c>
      <c r="Y670" s="17" t="s">
        <v>15615</v>
      </c>
      <c r="Z670" s="17"/>
    </row>
    <row r="671" spans="1:26" x14ac:dyDescent="0.25">
      <c r="A671">
        <v>670</v>
      </c>
      <c r="B671" s="17" t="s">
        <v>1847</v>
      </c>
      <c r="C671" s="17">
        <v>2267</v>
      </c>
      <c r="D671" s="17" t="str">
        <f>INDEX(Hosts!$A:$O,MATCH(Places!$C671,Hosts!$A:$A,0),MATCH(Places!D$1,Hosts!$1:$1,0))</f>
        <v>Within a day</v>
      </c>
      <c r="E671" s="87">
        <f>INDEX(Hosts!$A:$O,MATCH(Places!$C671,Hosts!$A:$A,0),MATCH(Places!E$1,Hosts!$1:$1,0))</f>
        <v>0.5</v>
      </c>
      <c r="F671" s="87">
        <f>INDEX(Hosts!$A:$O,MATCH(Places!$C671,Hosts!$A:$A,0),MATCH(Places!F$1,Hosts!$1:$1,0))</f>
        <v>1</v>
      </c>
      <c r="G671" s="17" t="str">
        <f>INDEX(Hosts!$A:$O,MATCH(Places!$C671,Hosts!$A:$A,0),MATCH(Places!G$1,Hosts!$1:$1,0))</f>
        <v>No</v>
      </c>
      <c r="H671" s="17">
        <v>14</v>
      </c>
      <c r="I671" s="17" t="str">
        <f>INDEX(Neighborhoods!$A:$C,MATCH(Places!$H671,Neighborhoods!$A:$A,0),MATCH(Places!I$1,Neighborhoods!$1:$1,0))</f>
        <v>Manhattan</v>
      </c>
      <c r="J671" s="17" t="str">
        <f>INDEX(Neighborhoods!$A:$C,MATCH(Places!$H671,Neighborhoods!$A:$A,0),MATCH(Places!J$1,Neighborhoods!$1:$1,0))</f>
        <v>East Harlem</v>
      </c>
      <c r="K671" s="17" t="s">
        <v>1</v>
      </c>
      <c r="L671" s="17" t="str">
        <f t="shared" si="40"/>
        <v>Yes</v>
      </c>
      <c r="M671" s="17">
        <v>1</v>
      </c>
      <c r="N671" s="17" t="str" cm="1">
        <f t="array" ref="N671">_xlfn.IFS(M671&lt;=2,"Small",M671&lt;=5,"Medium",M671&gt;5,"Large")</f>
        <v>Small</v>
      </c>
      <c r="O671" s="65">
        <v>45</v>
      </c>
      <c r="P671" s="87">
        <f t="shared" si="41"/>
        <v>0.03</v>
      </c>
      <c r="Q671" s="68">
        <v>4.8899999999999997</v>
      </c>
      <c r="R671" s="68" t="str" cm="1">
        <f t="array" ref="R671">_xlfn.SWITCH(ROUND(Q671,0),5,"Excellent",4,"Good",3,"Ok","Bad")</f>
        <v>Excellent</v>
      </c>
      <c r="S671" s="17">
        <v>101</v>
      </c>
      <c r="T671" s="17" t="str">
        <f t="shared" si="42"/>
        <v>Yes</v>
      </c>
      <c r="U671" s="82">
        <v>42941</v>
      </c>
      <c r="V671" s="82">
        <v>43895</v>
      </c>
      <c r="W671" s="17">
        <v>331</v>
      </c>
      <c r="X671" s="17" t="str">
        <f t="shared" si="43"/>
        <v>Active</v>
      </c>
      <c r="Y671" s="17" t="s">
        <v>15615</v>
      </c>
      <c r="Z671" s="17"/>
    </row>
    <row r="672" spans="1:26" x14ac:dyDescent="0.25">
      <c r="A672">
        <v>671</v>
      </c>
      <c r="B672" s="17" t="s">
        <v>1144</v>
      </c>
      <c r="C672" s="17">
        <v>2438</v>
      </c>
      <c r="D672" s="17" t="str">
        <f>INDEX(Hosts!$A:$O,MATCH(Places!$C672,Hosts!$A:$A,0),MATCH(Places!D$1,Hosts!$1:$1,0))</f>
        <v>Within a day</v>
      </c>
      <c r="E672" s="87">
        <f>INDEX(Hosts!$A:$O,MATCH(Places!$C672,Hosts!$A:$A,0),MATCH(Places!E$1,Hosts!$1:$1,0))</f>
        <v>1</v>
      </c>
      <c r="F672" s="87">
        <f>INDEX(Hosts!$A:$O,MATCH(Places!$C672,Hosts!$A:$A,0),MATCH(Places!F$1,Hosts!$1:$1,0))</f>
        <v>1</v>
      </c>
      <c r="G672" s="17" t="str">
        <f>INDEX(Hosts!$A:$O,MATCH(Places!$C672,Hosts!$A:$A,0),MATCH(Places!G$1,Hosts!$1:$1,0))</f>
        <v>Yes</v>
      </c>
      <c r="H672" s="17">
        <v>19</v>
      </c>
      <c r="I672" s="17" t="str">
        <f>INDEX(Neighborhoods!$A:$C,MATCH(Places!$H672,Neighborhoods!$A:$A,0),MATCH(Places!I$1,Neighborhoods!$1:$1,0))</f>
        <v>Manhattan</v>
      </c>
      <c r="J672" s="17" t="str">
        <f>INDEX(Neighborhoods!$A:$C,MATCH(Places!$H672,Neighborhoods!$A:$A,0),MATCH(Places!J$1,Neighborhoods!$1:$1,0))</f>
        <v>Upper East Side</v>
      </c>
      <c r="K672" s="17" t="s">
        <v>1</v>
      </c>
      <c r="L672" s="17" t="str">
        <f t="shared" si="40"/>
        <v>Yes</v>
      </c>
      <c r="M672" s="17">
        <v>1</v>
      </c>
      <c r="N672" s="17" t="str" cm="1">
        <f t="array" ref="N672">_xlfn.IFS(M672&lt;=2,"Small",M672&lt;=5,"Medium",M672&gt;5,"Large")</f>
        <v>Small</v>
      </c>
      <c r="O672" s="65">
        <v>89</v>
      </c>
      <c r="P672" s="87">
        <f t="shared" si="41"/>
        <v>0.03</v>
      </c>
      <c r="Q672" s="68">
        <v>4.8899999999999997</v>
      </c>
      <c r="R672" s="68" t="str" cm="1">
        <f t="array" ref="R672">_xlfn.SWITCH(ROUND(Q672,0),5,"Excellent",4,"Good",3,"Ok","Bad")</f>
        <v>Excellent</v>
      </c>
      <c r="S672" s="17">
        <v>92</v>
      </c>
      <c r="T672" s="17" t="str">
        <f t="shared" si="42"/>
        <v>No</v>
      </c>
      <c r="U672" s="82">
        <v>42268</v>
      </c>
      <c r="V672" s="82">
        <v>43887</v>
      </c>
      <c r="W672" s="17">
        <v>365</v>
      </c>
      <c r="X672" s="17" t="str">
        <f t="shared" si="43"/>
        <v>Active</v>
      </c>
      <c r="Y672" s="17" t="s">
        <v>15616</v>
      </c>
      <c r="Z672" s="17"/>
    </row>
    <row r="673" spans="1:26" x14ac:dyDescent="0.25">
      <c r="A673">
        <v>672</v>
      </c>
      <c r="B673" s="17" t="s">
        <v>511</v>
      </c>
      <c r="C673" s="17">
        <v>185</v>
      </c>
      <c r="D673" s="17" t="str">
        <f>INDEX(Hosts!$A:$O,MATCH(Places!$C673,Hosts!$A:$A,0),MATCH(Places!D$1,Hosts!$1:$1,0))</f>
        <v>Within an hour</v>
      </c>
      <c r="E673" s="87">
        <f>INDEX(Hosts!$A:$O,MATCH(Places!$C673,Hosts!$A:$A,0),MATCH(Places!E$1,Hosts!$1:$1,0))</f>
        <v>1</v>
      </c>
      <c r="F673" s="87">
        <f>INDEX(Hosts!$A:$O,MATCH(Places!$C673,Hosts!$A:$A,0),MATCH(Places!F$1,Hosts!$1:$1,0))</f>
        <v>0.98</v>
      </c>
      <c r="G673" s="17" t="str">
        <f>INDEX(Hosts!$A:$O,MATCH(Places!$C673,Hosts!$A:$A,0),MATCH(Places!G$1,Hosts!$1:$1,0))</f>
        <v>No</v>
      </c>
      <c r="H673" s="17">
        <v>7</v>
      </c>
      <c r="I673" s="17" t="str">
        <f>INDEX(Neighborhoods!$A:$C,MATCH(Places!$H673,Neighborhoods!$A:$A,0),MATCH(Places!I$1,Neighborhoods!$1:$1,0))</f>
        <v>Brooklyn</v>
      </c>
      <c r="J673" s="17" t="str">
        <f>INDEX(Neighborhoods!$A:$C,MATCH(Places!$H673,Neighborhoods!$A:$A,0),MATCH(Places!J$1,Neighborhoods!$1:$1,0))</f>
        <v>Bedford-Stuyvesant</v>
      </c>
      <c r="K673" s="17" t="s">
        <v>1</v>
      </c>
      <c r="L673" s="17" t="str">
        <f t="shared" si="40"/>
        <v>Yes</v>
      </c>
      <c r="M673" s="17">
        <v>2</v>
      </c>
      <c r="N673" s="17" t="str" cm="1">
        <f t="array" ref="N673">_xlfn.IFS(M673&lt;=2,"Small",M673&lt;=5,"Medium",M673&gt;5,"Large")</f>
        <v>Small</v>
      </c>
      <c r="O673" s="65">
        <v>49</v>
      </c>
      <c r="P673" s="87">
        <f t="shared" si="41"/>
        <v>0.03</v>
      </c>
      <c r="Q673" s="68">
        <v>4.66</v>
      </c>
      <c r="R673" s="68" t="str" cm="1">
        <f t="array" ref="R673">_xlfn.SWITCH(ROUND(Q673,0),5,"Excellent",4,"Good",3,"Ok","Bad")</f>
        <v>Excellent</v>
      </c>
      <c r="S673" s="17">
        <v>158</v>
      </c>
      <c r="T673" s="17" t="str">
        <f t="shared" si="42"/>
        <v>No</v>
      </c>
      <c r="U673" s="82">
        <v>41702</v>
      </c>
      <c r="V673" s="82">
        <v>43906</v>
      </c>
      <c r="W673" s="17">
        <v>296</v>
      </c>
      <c r="X673" s="17" t="str">
        <f t="shared" si="43"/>
        <v>Active</v>
      </c>
      <c r="Y673" s="17" t="s">
        <v>15615</v>
      </c>
      <c r="Z673" s="17"/>
    </row>
    <row r="674" spans="1:26" x14ac:dyDescent="0.25">
      <c r="A674">
        <v>673</v>
      </c>
      <c r="B674" s="17" t="s">
        <v>512</v>
      </c>
      <c r="C674" s="17">
        <v>1480</v>
      </c>
      <c r="D674" s="17" t="str">
        <f>INDEX(Hosts!$A:$O,MATCH(Places!$C674,Hosts!$A:$A,0),MATCH(Places!D$1,Hosts!$1:$1,0))</f>
        <v>Within a few hours</v>
      </c>
      <c r="E674" s="87">
        <f>INDEX(Hosts!$A:$O,MATCH(Places!$C674,Hosts!$A:$A,0),MATCH(Places!E$1,Hosts!$1:$1,0))</f>
        <v>0.83</v>
      </c>
      <c r="F674" s="87">
        <f>INDEX(Hosts!$A:$O,MATCH(Places!$C674,Hosts!$A:$A,0),MATCH(Places!F$1,Hosts!$1:$1,0))</f>
        <v>0.93</v>
      </c>
      <c r="G674" s="17" t="str">
        <f>INDEX(Hosts!$A:$O,MATCH(Places!$C674,Hosts!$A:$A,0),MATCH(Places!G$1,Hosts!$1:$1,0))</f>
        <v>Yes</v>
      </c>
      <c r="H674" s="17">
        <v>13</v>
      </c>
      <c r="I674" s="17" t="str">
        <f>INDEX(Neighborhoods!$A:$C,MATCH(Places!$H674,Neighborhoods!$A:$A,0),MATCH(Places!I$1,Neighborhoods!$1:$1,0))</f>
        <v>Manhattan</v>
      </c>
      <c r="J674" s="17" t="str">
        <f>INDEX(Neighborhoods!$A:$C,MATCH(Places!$H674,Neighborhoods!$A:$A,0),MATCH(Places!J$1,Neighborhoods!$1:$1,0))</f>
        <v>Chelsea</v>
      </c>
      <c r="K674" s="17" t="s">
        <v>11822</v>
      </c>
      <c r="L674" s="17" t="str">
        <f t="shared" si="40"/>
        <v>No</v>
      </c>
      <c r="M674" s="17">
        <v>2</v>
      </c>
      <c r="N674" s="17" t="str" cm="1">
        <f t="array" ref="N674">_xlfn.IFS(M674&lt;=2,"Small",M674&lt;=5,"Medium",M674&gt;5,"Large")</f>
        <v>Small</v>
      </c>
      <c r="O674" s="65">
        <v>159</v>
      </c>
      <c r="P674" s="87">
        <f t="shared" si="41"/>
        <v>0.03</v>
      </c>
      <c r="Q674" s="68">
        <v>4.9800000000000004</v>
      </c>
      <c r="R674" s="68" t="str" cm="1">
        <f t="array" ref="R674">_xlfn.SWITCH(ROUND(Q674,0),5,"Excellent",4,"Good",3,"Ok","Bad")</f>
        <v>Excellent</v>
      </c>
      <c r="S674" s="17">
        <v>198</v>
      </c>
      <c r="T674" s="17" t="str">
        <f t="shared" si="42"/>
        <v>Yes</v>
      </c>
      <c r="U674" s="82">
        <v>41791</v>
      </c>
      <c r="V674" s="82">
        <v>43909</v>
      </c>
      <c r="W674" s="17">
        <v>48</v>
      </c>
      <c r="X674" s="17" t="str">
        <f t="shared" si="43"/>
        <v>Active</v>
      </c>
      <c r="Y674" s="17" t="s">
        <v>15615</v>
      </c>
      <c r="Z674" s="17"/>
    </row>
    <row r="675" spans="1:26" x14ac:dyDescent="0.25">
      <c r="A675">
        <v>674</v>
      </c>
      <c r="B675" s="17" t="s">
        <v>14192</v>
      </c>
      <c r="C675" s="17">
        <v>1239</v>
      </c>
      <c r="D675" s="17" t="str">
        <f>INDEX(Hosts!$A:$O,MATCH(Places!$C675,Hosts!$A:$A,0),MATCH(Places!D$1,Hosts!$1:$1,0))</f>
        <v>Within an hour</v>
      </c>
      <c r="E675" s="87">
        <f>INDEX(Hosts!$A:$O,MATCH(Places!$C675,Hosts!$A:$A,0),MATCH(Places!E$1,Hosts!$1:$1,0))</f>
        <v>0.98</v>
      </c>
      <c r="F675" s="87">
        <f>INDEX(Hosts!$A:$O,MATCH(Places!$C675,Hosts!$A:$A,0),MATCH(Places!F$1,Hosts!$1:$1,0))</f>
        <v>1</v>
      </c>
      <c r="G675" s="17" t="str">
        <f>INDEX(Hosts!$A:$O,MATCH(Places!$C675,Hosts!$A:$A,0),MATCH(Places!G$1,Hosts!$1:$1,0))</f>
        <v>No</v>
      </c>
      <c r="H675" s="17">
        <v>11</v>
      </c>
      <c r="I675" s="17" t="str">
        <f>INDEX(Neighborhoods!$A:$C,MATCH(Places!$H675,Neighborhoods!$A:$A,0),MATCH(Places!I$1,Neighborhoods!$1:$1,0))</f>
        <v>Brooklyn</v>
      </c>
      <c r="J675" s="17" t="str">
        <f>INDEX(Neighborhoods!$A:$C,MATCH(Places!$H675,Neighborhoods!$A:$A,0),MATCH(Places!J$1,Neighborhoods!$1:$1,0))</f>
        <v>Greenpoint</v>
      </c>
      <c r="K675" s="17" t="s">
        <v>11822</v>
      </c>
      <c r="L675" s="17" t="str">
        <f t="shared" si="40"/>
        <v>No</v>
      </c>
      <c r="M675" s="17">
        <v>6</v>
      </c>
      <c r="N675" s="17" t="str" cm="1">
        <f t="array" ref="N675">_xlfn.IFS(M675&lt;=2,"Small",M675&lt;=5,"Medium",M675&gt;5,"Large")</f>
        <v>Large</v>
      </c>
      <c r="O675" s="65">
        <v>199</v>
      </c>
      <c r="P675" s="87">
        <f t="shared" si="41"/>
        <v>0.03</v>
      </c>
      <c r="Q675" s="68">
        <v>4.5999999999999996</v>
      </c>
      <c r="R675" s="68" t="str" cm="1">
        <f t="array" ref="R675">_xlfn.SWITCH(ROUND(Q675,0),5,"Excellent",4,"Good",3,"Ok","Bad")</f>
        <v>Excellent</v>
      </c>
      <c r="S675" s="17">
        <v>5</v>
      </c>
      <c r="T675" s="17" t="str">
        <f t="shared" si="42"/>
        <v>No</v>
      </c>
      <c r="U675" s="82">
        <v>41958</v>
      </c>
      <c r="V675" s="82">
        <v>43183</v>
      </c>
      <c r="W675" s="17">
        <v>289</v>
      </c>
      <c r="X675" s="17" t="str">
        <f t="shared" si="43"/>
        <v>Active</v>
      </c>
      <c r="Y675" s="17" t="s">
        <v>15615</v>
      </c>
      <c r="Z675" s="17"/>
    </row>
    <row r="676" spans="1:26" x14ac:dyDescent="0.25">
      <c r="A676">
        <v>675</v>
      </c>
      <c r="B676" s="17" t="s">
        <v>513</v>
      </c>
      <c r="C676" s="17">
        <v>5</v>
      </c>
      <c r="D676" s="17" t="str">
        <f>INDEX(Hosts!$A:$O,MATCH(Places!$C676,Hosts!$A:$A,0),MATCH(Places!D$1,Hosts!$1:$1,0))</f>
        <v>Within an hour</v>
      </c>
      <c r="E676" s="87">
        <f>INDEX(Hosts!$A:$O,MATCH(Places!$C676,Hosts!$A:$A,0),MATCH(Places!E$1,Hosts!$1:$1,0))</f>
        <v>1</v>
      </c>
      <c r="F676" s="87">
        <f>INDEX(Hosts!$A:$O,MATCH(Places!$C676,Hosts!$A:$A,0),MATCH(Places!F$1,Hosts!$1:$1,0))</f>
        <v>1</v>
      </c>
      <c r="G676" s="17" t="str">
        <f>INDEX(Hosts!$A:$O,MATCH(Places!$C676,Hosts!$A:$A,0),MATCH(Places!G$1,Hosts!$1:$1,0))</f>
        <v>Yes</v>
      </c>
      <c r="H676" s="17">
        <v>7</v>
      </c>
      <c r="I676" s="17" t="str">
        <f>INDEX(Neighborhoods!$A:$C,MATCH(Places!$H676,Neighborhoods!$A:$A,0),MATCH(Places!I$1,Neighborhoods!$1:$1,0))</f>
        <v>Brooklyn</v>
      </c>
      <c r="J676" s="17" t="str">
        <f>INDEX(Neighborhoods!$A:$C,MATCH(Places!$H676,Neighborhoods!$A:$A,0),MATCH(Places!J$1,Neighborhoods!$1:$1,0))</f>
        <v>Bedford-Stuyvesant</v>
      </c>
      <c r="K676" s="17" t="s">
        <v>11822</v>
      </c>
      <c r="L676" s="17" t="str">
        <f t="shared" si="40"/>
        <v>No</v>
      </c>
      <c r="M676" s="17">
        <v>2</v>
      </c>
      <c r="N676" s="17" t="str" cm="1">
        <f t="array" ref="N676">_xlfn.IFS(M676&lt;=2,"Small",M676&lt;=5,"Medium",M676&gt;5,"Large")</f>
        <v>Small</v>
      </c>
      <c r="O676" s="65">
        <v>139</v>
      </c>
      <c r="P676" s="87">
        <f t="shared" si="41"/>
        <v>0.03</v>
      </c>
      <c r="Q676" s="68">
        <v>4.74</v>
      </c>
      <c r="R676" s="68" t="str" cm="1">
        <f t="array" ref="R676">_xlfn.SWITCH(ROUND(Q676,0),5,"Excellent",4,"Good",3,"Ok","Bad")</f>
        <v>Excellent</v>
      </c>
      <c r="S676" s="17">
        <v>47</v>
      </c>
      <c r="T676" s="17" t="str">
        <f t="shared" si="42"/>
        <v>No</v>
      </c>
      <c r="U676" s="82">
        <v>41676</v>
      </c>
      <c r="V676" s="82">
        <v>44012</v>
      </c>
      <c r="W676" s="17">
        <v>119</v>
      </c>
      <c r="X676" s="17" t="str">
        <f t="shared" si="43"/>
        <v>Active</v>
      </c>
      <c r="Y676" s="17" t="s">
        <v>15616</v>
      </c>
      <c r="Z676" s="17"/>
    </row>
    <row r="677" spans="1:26" x14ac:dyDescent="0.25">
      <c r="A677">
        <v>676</v>
      </c>
      <c r="B677" s="17" t="s">
        <v>514</v>
      </c>
      <c r="C677" s="17">
        <v>1483</v>
      </c>
      <c r="D677" s="17" t="str">
        <f>INDEX(Hosts!$A:$O,MATCH(Places!$C677,Hosts!$A:$A,0),MATCH(Places!D$1,Hosts!$1:$1,0))</f>
        <v>Within an hour</v>
      </c>
      <c r="E677" s="87">
        <f>INDEX(Hosts!$A:$O,MATCH(Places!$C677,Hosts!$A:$A,0),MATCH(Places!E$1,Hosts!$1:$1,0))</f>
        <v>1</v>
      </c>
      <c r="F677" s="87">
        <f>INDEX(Hosts!$A:$O,MATCH(Places!$C677,Hosts!$A:$A,0),MATCH(Places!F$1,Hosts!$1:$1,0))</f>
        <v>0.99</v>
      </c>
      <c r="G677" s="17" t="str">
        <f>INDEX(Hosts!$A:$O,MATCH(Places!$C677,Hosts!$A:$A,0),MATCH(Places!G$1,Hosts!$1:$1,0))</f>
        <v>Yes</v>
      </c>
      <c r="H677" s="17">
        <v>7</v>
      </c>
      <c r="I677" s="17" t="str">
        <f>INDEX(Neighborhoods!$A:$C,MATCH(Places!$H677,Neighborhoods!$A:$A,0),MATCH(Places!I$1,Neighborhoods!$1:$1,0))</f>
        <v>Brooklyn</v>
      </c>
      <c r="J677" s="17" t="str">
        <f>INDEX(Neighborhoods!$A:$C,MATCH(Places!$H677,Neighborhoods!$A:$A,0),MATCH(Places!J$1,Neighborhoods!$1:$1,0))</f>
        <v>Bedford-Stuyvesant</v>
      </c>
      <c r="K677" s="17" t="s">
        <v>11822</v>
      </c>
      <c r="L677" s="17" t="str">
        <f t="shared" si="40"/>
        <v>No</v>
      </c>
      <c r="M677" s="17">
        <v>10</v>
      </c>
      <c r="N677" s="17" t="str" cm="1">
        <f t="array" ref="N677">_xlfn.IFS(M677&lt;=2,"Small",M677&lt;=5,"Medium",M677&gt;5,"Large")</f>
        <v>Large</v>
      </c>
      <c r="O677" s="65">
        <v>180</v>
      </c>
      <c r="P677" s="87">
        <f t="shared" si="41"/>
        <v>0.03</v>
      </c>
      <c r="Q677" s="68">
        <v>4.8899999999999997</v>
      </c>
      <c r="R677" s="68" t="str" cm="1">
        <f t="array" ref="R677">_xlfn.SWITCH(ROUND(Q677,0),5,"Excellent",4,"Good",3,"Ok","Bad")</f>
        <v>Excellent</v>
      </c>
      <c r="S677" s="17">
        <v>237</v>
      </c>
      <c r="T677" s="17" t="str">
        <f t="shared" si="42"/>
        <v>Yes</v>
      </c>
      <c r="U677" s="82">
        <v>41642</v>
      </c>
      <c r="V677" s="82">
        <v>44053</v>
      </c>
      <c r="W677" s="17">
        <v>325</v>
      </c>
      <c r="X677" s="17" t="str">
        <f t="shared" si="43"/>
        <v>Active</v>
      </c>
      <c r="Y677" s="17" t="s">
        <v>15615</v>
      </c>
      <c r="Z677" s="17"/>
    </row>
    <row r="678" spans="1:26" x14ac:dyDescent="0.25">
      <c r="A678">
        <v>677</v>
      </c>
      <c r="B678" s="17" t="s">
        <v>515</v>
      </c>
      <c r="C678" s="17">
        <v>1432</v>
      </c>
      <c r="D678" s="17" t="str">
        <f>INDEX(Hosts!$A:$O,MATCH(Places!$C678,Hosts!$A:$A,0),MATCH(Places!D$1,Hosts!$1:$1,0))</f>
        <v>Within a few hours</v>
      </c>
      <c r="E678" s="87">
        <f>INDEX(Hosts!$A:$O,MATCH(Places!$C678,Hosts!$A:$A,0),MATCH(Places!E$1,Hosts!$1:$1,0))</f>
        <v>1</v>
      </c>
      <c r="F678" s="87">
        <f>INDEX(Hosts!$A:$O,MATCH(Places!$C678,Hosts!$A:$A,0),MATCH(Places!F$1,Hosts!$1:$1,0))</f>
        <v>1</v>
      </c>
      <c r="G678" s="17" t="str">
        <f>INDEX(Hosts!$A:$O,MATCH(Places!$C678,Hosts!$A:$A,0),MATCH(Places!G$1,Hosts!$1:$1,0))</f>
        <v>No</v>
      </c>
      <c r="H678" s="17">
        <v>3</v>
      </c>
      <c r="I678" s="17" t="str">
        <f>INDEX(Neighborhoods!$A:$C,MATCH(Places!$H678,Neighborhoods!$A:$A,0),MATCH(Places!I$1,Neighborhoods!$1:$1,0))</f>
        <v>Bronx</v>
      </c>
      <c r="J678" s="17" t="str">
        <f>INDEX(Neighborhoods!$A:$C,MATCH(Places!$H678,Neighborhoods!$A:$A,0),MATCH(Places!J$1,Neighborhoods!$1:$1,0))</f>
        <v>Longwood</v>
      </c>
      <c r="K678" s="17" t="s">
        <v>1</v>
      </c>
      <c r="L678" s="17" t="str">
        <f t="shared" si="40"/>
        <v>Yes</v>
      </c>
      <c r="M678" s="17">
        <v>3</v>
      </c>
      <c r="N678" s="17" t="str" cm="1">
        <f t="array" ref="N678">_xlfn.IFS(M678&lt;=2,"Small",M678&lt;=5,"Medium",M678&gt;5,"Large")</f>
        <v>Medium</v>
      </c>
      <c r="O678" s="65">
        <v>65</v>
      </c>
      <c r="P678" s="87">
        <f t="shared" si="41"/>
        <v>0.03</v>
      </c>
      <c r="Q678" s="68">
        <v>4.83</v>
      </c>
      <c r="R678" s="68" t="str" cm="1">
        <f t="array" ref="R678">_xlfn.SWITCH(ROUND(Q678,0),5,"Excellent",4,"Good",3,"Ok","Bad")</f>
        <v>Excellent</v>
      </c>
      <c r="S678" s="17">
        <v>29</v>
      </c>
      <c r="T678" s="17" t="str">
        <f t="shared" si="42"/>
        <v>No</v>
      </c>
      <c r="U678" s="82">
        <v>42736</v>
      </c>
      <c r="V678" s="82">
        <v>43832</v>
      </c>
      <c r="W678" s="17">
        <v>0</v>
      </c>
      <c r="X678" s="17" t="str">
        <f t="shared" si="43"/>
        <v>Inactive</v>
      </c>
      <c r="Y678" s="17" t="s">
        <v>15615</v>
      </c>
      <c r="Z678" s="17"/>
    </row>
    <row r="679" spans="1:26" x14ac:dyDescent="0.25">
      <c r="A679">
        <v>678</v>
      </c>
      <c r="B679" s="17" t="s">
        <v>13212</v>
      </c>
      <c r="C679" s="17">
        <v>1484</v>
      </c>
      <c r="D679" s="17" t="str">
        <f>INDEX(Hosts!$A:$O,MATCH(Places!$C679,Hosts!$A:$A,0),MATCH(Places!D$1,Hosts!$1:$1,0))</f>
        <v>Within a few hours</v>
      </c>
      <c r="E679" s="87">
        <f>INDEX(Hosts!$A:$O,MATCH(Places!$C679,Hosts!$A:$A,0),MATCH(Places!E$1,Hosts!$1:$1,0))</f>
        <v>1</v>
      </c>
      <c r="F679" s="87">
        <f>INDEX(Hosts!$A:$O,MATCH(Places!$C679,Hosts!$A:$A,0),MATCH(Places!F$1,Hosts!$1:$1,0))</f>
        <v>0.28999999999999998</v>
      </c>
      <c r="G679" s="17" t="str">
        <f>INDEX(Hosts!$A:$O,MATCH(Places!$C679,Hosts!$A:$A,0),MATCH(Places!G$1,Hosts!$1:$1,0))</f>
        <v>No</v>
      </c>
      <c r="H679" s="17">
        <v>20</v>
      </c>
      <c r="I679" s="17" t="str">
        <f>INDEX(Neighborhoods!$A:$C,MATCH(Places!$H679,Neighborhoods!$A:$A,0),MATCH(Places!I$1,Neighborhoods!$1:$1,0))</f>
        <v>Manhattan</v>
      </c>
      <c r="J679" s="17" t="str">
        <f>INDEX(Neighborhoods!$A:$C,MATCH(Places!$H679,Neighborhoods!$A:$A,0),MATCH(Places!J$1,Neighborhoods!$1:$1,0))</f>
        <v>Upper West Side</v>
      </c>
      <c r="K679" s="17" t="s">
        <v>11822</v>
      </c>
      <c r="L679" s="17" t="str">
        <f t="shared" si="40"/>
        <v>No</v>
      </c>
      <c r="M679" s="17">
        <v>4</v>
      </c>
      <c r="N679" s="17" t="str" cm="1">
        <f t="array" ref="N679">_xlfn.IFS(M679&lt;=2,"Small",M679&lt;=5,"Medium",M679&gt;5,"Large")</f>
        <v>Medium</v>
      </c>
      <c r="O679" s="65">
        <v>115</v>
      </c>
      <c r="P679" s="87">
        <f t="shared" si="41"/>
        <v>0.03</v>
      </c>
      <c r="Q679" s="68">
        <v>4.91</v>
      </c>
      <c r="R679" s="68" t="str" cm="1">
        <f t="array" ref="R679">_xlfn.SWITCH(ROUND(Q679,0),5,"Excellent",4,"Good",3,"Ok","Bad")</f>
        <v>Excellent</v>
      </c>
      <c r="S679" s="17">
        <v>54</v>
      </c>
      <c r="T679" s="17" t="str">
        <f t="shared" si="42"/>
        <v>No</v>
      </c>
      <c r="U679" s="82">
        <v>41777</v>
      </c>
      <c r="V679" s="82">
        <v>43475</v>
      </c>
      <c r="W679" s="17">
        <v>154</v>
      </c>
      <c r="X679" s="17" t="str">
        <f t="shared" si="43"/>
        <v>Active</v>
      </c>
      <c r="Y679" s="17" t="s">
        <v>15615</v>
      </c>
      <c r="Z679" s="17"/>
    </row>
    <row r="680" spans="1:26" x14ac:dyDescent="0.25">
      <c r="A680">
        <v>679</v>
      </c>
      <c r="B680" s="17" t="s">
        <v>516</v>
      </c>
      <c r="C680" s="17">
        <v>1489</v>
      </c>
      <c r="D680" s="17" t="str">
        <f>INDEX(Hosts!$A:$O,MATCH(Places!$C680,Hosts!$A:$A,0),MATCH(Places!D$1,Hosts!$1:$1,0))</f>
        <v>Within a day</v>
      </c>
      <c r="E680" s="87">
        <f>INDEX(Hosts!$A:$O,MATCH(Places!$C680,Hosts!$A:$A,0),MATCH(Places!E$1,Hosts!$1:$1,0))</f>
        <v>0.5</v>
      </c>
      <c r="F680" s="87">
        <f>INDEX(Hosts!$A:$O,MATCH(Places!$C680,Hosts!$A:$A,0),MATCH(Places!F$1,Hosts!$1:$1,0))</f>
        <v>0.9</v>
      </c>
      <c r="G680" s="17" t="str">
        <f>INDEX(Hosts!$A:$O,MATCH(Places!$C680,Hosts!$A:$A,0),MATCH(Places!G$1,Hosts!$1:$1,0))</f>
        <v>No</v>
      </c>
      <c r="H680" s="17">
        <v>11</v>
      </c>
      <c r="I680" s="17" t="str">
        <f>INDEX(Neighborhoods!$A:$C,MATCH(Places!$H680,Neighborhoods!$A:$A,0),MATCH(Places!I$1,Neighborhoods!$1:$1,0))</f>
        <v>Brooklyn</v>
      </c>
      <c r="J680" s="17" t="str">
        <f>INDEX(Neighborhoods!$A:$C,MATCH(Places!$H680,Neighborhoods!$A:$A,0),MATCH(Places!J$1,Neighborhoods!$1:$1,0))</f>
        <v>Greenpoint</v>
      </c>
      <c r="K680" s="17" t="s">
        <v>1</v>
      </c>
      <c r="L680" s="17" t="str">
        <f t="shared" si="40"/>
        <v>Yes</v>
      </c>
      <c r="M680" s="17">
        <v>1</v>
      </c>
      <c r="N680" s="17" t="str" cm="1">
        <f t="array" ref="N680">_xlfn.IFS(M680&lt;=2,"Small",M680&lt;=5,"Medium",M680&gt;5,"Large")</f>
        <v>Small</v>
      </c>
      <c r="O680" s="65">
        <v>52</v>
      </c>
      <c r="P680" s="87">
        <f t="shared" si="41"/>
        <v>0.03</v>
      </c>
      <c r="Q680" s="68">
        <v>4.95</v>
      </c>
      <c r="R680" s="68" t="str" cm="1">
        <f t="array" ref="R680">_xlfn.SWITCH(ROUND(Q680,0),5,"Excellent",4,"Good",3,"Ok","Bad")</f>
        <v>Excellent</v>
      </c>
      <c r="S680" s="17">
        <v>19</v>
      </c>
      <c r="T680" s="17" t="str">
        <f t="shared" si="42"/>
        <v>No</v>
      </c>
      <c r="U680" s="82">
        <v>41855</v>
      </c>
      <c r="V680" s="82">
        <v>43123</v>
      </c>
      <c r="W680" s="17">
        <v>0</v>
      </c>
      <c r="X680" s="17" t="str">
        <f t="shared" si="43"/>
        <v>Inactive</v>
      </c>
      <c r="Y680" s="17" t="s">
        <v>15615</v>
      </c>
      <c r="Z680" s="17"/>
    </row>
    <row r="681" spans="1:26" x14ac:dyDescent="0.25">
      <c r="A681">
        <v>680</v>
      </c>
      <c r="B681" s="17" t="s">
        <v>517</v>
      </c>
      <c r="C681" s="17">
        <v>1221</v>
      </c>
      <c r="D681" s="17" t="str">
        <f>INDEX(Hosts!$A:$O,MATCH(Places!$C681,Hosts!$A:$A,0),MATCH(Places!D$1,Hosts!$1:$1,0))</f>
        <v>Within an hour</v>
      </c>
      <c r="E681" s="87">
        <f>INDEX(Hosts!$A:$O,MATCH(Places!$C681,Hosts!$A:$A,0),MATCH(Places!E$1,Hosts!$1:$1,0))</f>
        <v>1</v>
      </c>
      <c r="F681" s="87">
        <f>INDEX(Hosts!$A:$O,MATCH(Places!$C681,Hosts!$A:$A,0),MATCH(Places!F$1,Hosts!$1:$1,0))</f>
        <v>0.79</v>
      </c>
      <c r="G681" s="17" t="str">
        <f>INDEX(Hosts!$A:$O,MATCH(Places!$C681,Hosts!$A:$A,0),MATCH(Places!G$1,Hosts!$1:$1,0))</f>
        <v>No</v>
      </c>
      <c r="H681" s="17">
        <v>13</v>
      </c>
      <c r="I681" s="17" t="str">
        <f>INDEX(Neighborhoods!$A:$C,MATCH(Places!$H681,Neighborhoods!$A:$A,0),MATCH(Places!I$1,Neighborhoods!$1:$1,0))</f>
        <v>Manhattan</v>
      </c>
      <c r="J681" s="17" t="str">
        <f>INDEX(Neighborhoods!$A:$C,MATCH(Places!$H681,Neighborhoods!$A:$A,0),MATCH(Places!J$1,Neighborhoods!$1:$1,0))</f>
        <v>Chelsea</v>
      </c>
      <c r="K681" s="17" t="s">
        <v>11822</v>
      </c>
      <c r="L681" s="17" t="str">
        <f t="shared" si="40"/>
        <v>No</v>
      </c>
      <c r="M681" s="17">
        <v>3</v>
      </c>
      <c r="N681" s="17" t="str" cm="1">
        <f t="array" ref="N681">_xlfn.IFS(M681&lt;=2,"Small",M681&lt;=5,"Medium",M681&gt;5,"Large")</f>
        <v>Medium</v>
      </c>
      <c r="O681" s="65">
        <v>116</v>
      </c>
      <c r="P681" s="87">
        <f t="shared" si="41"/>
        <v>0.03</v>
      </c>
      <c r="Q681" s="68">
        <v>4.67</v>
      </c>
      <c r="R681" s="68" t="str" cm="1">
        <f t="array" ref="R681">_xlfn.SWITCH(ROUND(Q681,0),5,"Excellent",4,"Good",3,"Ok","Bad")</f>
        <v>Excellent</v>
      </c>
      <c r="S681" s="17">
        <v>21</v>
      </c>
      <c r="T681" s="17" t="str">
        <f t="shared" si="42"/>
        <v>No</v>
      </c>
      <c r="U681" s="82">
        <v>41729</v>
      </c>
      <c r="V681" s="82">
        <v>43687</v>
      </c>
      <c r="W681" s="17">
        <v>365</v>
      </c>
      <c r="X681" s="17" t="str">
        <f t="shared" si="43"/>
        <v>Active</v>
      </c>
      <c r="Y681" s="17" t="s">
        <v>15615</v>
      </c>
      <c r="Z681" s="17"/>
    </row>
    <row r="682" spans="1:26" x14ac:dyDescent="0.25">
      <c r="A682">
        <v>681</v>
      </c>
      <c r="B682" s="17" t="s">
        <v>13182</v>
      </c>
      <c r="C682" s="17">
        <v>458</v>
      </c>
      <c r="D682" s="17" t="str">
        <f>INDEX(Hosts!$A:$O,MATCH(Places!$C682,Hosts!$A:$A,0),MATCH(Places!D$1,Hosts!$1:$1,0))</f>
        <v>Within a few hours</v>
      </c>
      <c r="E682" s="87">
        <f>INDEX(Hosts!$A:$O,MATCH(Places!$C682,Hosts!$A:$A,0),MATCH(Places!E$1,Hosts!$1:$1,0))</f>
        <v>1</v>
      </c>
      <c r="F682" s="87">
        <f>INDEX(Hosts!$A:$O,MATCH(Places!$C682,Hosts!$A:$A,0),MATCH(Places!F$1,Hosts!$1:$1,0))</f>
        <v>1</v>
      </c>
      <c r="G682" s="17" t="str">
        <f>INDEX(Hosts!$A:$O,MATCH(Places!$C682,Hosts!$A:$A,0),MATCH(Places!G$1,Hosts!$1:$1,0))</f>
        <v>Yes</v>
      </c>
      <c r="H682" s="17">
        <v>19</v>
      </c>
      <c r="I682" s="17" t="str">
        <f>INDEX(Neighborhoods!$A:$C,MATCH(Places!$H682,Neighborhoods!$A:$A,0),MATCH(Places!I$1,Neighborhoods!$1:$1,0))</f>
        <v>Manhattan</v>
      </c>
      <c r="J682" s="17" t="str">
        <f>INDEX(Neighborhoods!$A:$C,MATCH(Places!$H682,Neighborhoods!$A:$A,0),MATCH(Places!J$1,Neighborhoods!$1:$1,0))</f>
        <v>Upper East Side</v>
      </c>
      <c r="K682" s="17" t="s">
        <v>11822</v>
      </c>
      <c r="L682" s="17" t="str">
        <f t="shared" si="40"/>
        <v>No</v>
      </c>
      <c r="M682" s="17">
        <v>2</v>
      </c>
      <c r="N682" s="17" t="str" cm="1">
        <f t="array" ref="N682">_xlfn.IFS(M682&lt;=2,"Small",M682&lt;=5,"Medium",M682&gt;5,"Large")</f>
        <v>Small</v>
      </c>
      <c r="O682" s="65">
        <v>160</v>
      </c>
      <c r="P682" s="87">
        <f t="shared" si="41"/>
        <v>0.03</v>
      </c>
      <c r="Q682" s="68">
        <v>4.8899999999999997</v>
      </c>
      <c r="R682" s="68" t="str" cm="1">
        <f t="array" ref="R682">_xlfn.SWITCH(ROUND(Q682,0),5,"Excellent",4,"Good",3,"Ok","Bad")</f>
        <v>Excellent</v>
      </c>
      <c r="S682" s="17">
        <v>118</v>
      </c>
      <c r="T682" s="17" t="str">
        <f t="shared" si="42"/>
        <v>Yes</v>
      </c>
      <c r="U682" s="82">
        <v>41641</v>
      </c>
      <c r="V682" s="82">
        <v>43902</v>
      </c>
      <c r="W682" s="17">
        <v>363</v>
      </c>
      <c r="X682" s="17" t="str">
        <f t="shared" si="43"/>
        <v>Active</v>
      </c>
      <c r="Y682" s="17" t="s">
        <v>15616</v>
      </c>
      <c r="Z682" s="17"/>
    </row>
    <row r="683" spans="1:26" x14ac:dyDescent="0.25">
      <c r="A683">
        <v>682</v>
      </c>
      <c r="B683" s="17" t="s">
        <v>518</v>
      </c>
      <c r="C683" s="17">
        <v>1373</v>
      </c>
      <c r="D683" s="17" t="str">
        <f>INDEX(Hosts!$A:$O,MATCH(Places!$C683,Hosts!$A:$A,0),MATCH(Places!D$1,Hosts!$1:$1,0))</f>
        <v>Within an hour</v>
      </c>
      <c r="E683" s="87">
        <f>INDEX(Hosts!$A:$O,MATCH(Places!$C683,Hosts!$A:$A,0),MATCH(Places!E$1,Hosts!$1:$1,0))</f>
        <v>1</v>
      </c>
      <c r="F683" s="87">
        <f>INDEX(Hosts!$A:$O,MATCH(Places!$C683,Hosts!$A:$A,0),MATCH(Places!F$1,Hosts!$1:$1,0))</f>
        <v>0.36</v>
      </c>
      <c r="G683" s="17" t="str">
        <f>INDEX(Hosts!$A:$O,MATCH(Places!$C683,Hosts!$A:$A,0),MATCH(Places!G$1,Hosts!$1:$1,0))</f>
        <v>No</v>
      </c>
      <c r="H683" s="17">
        <v>12</v>
      </c>
      <c r="I683" s="17" t="str">
        <f>INDEX(Neighborhoods!$A:$C,MATCH(Places!$H683,Neighborhoods!$A:$A,0),MATCH(Places!I$1,Neighborhoods!$1:$1,0))</f>
        <v>Brooklyn</v>
      </c>
      <c r="J683" s="17" t="str">
        <f>INDEX(Neighborhoods!$A:$C,MATCH(Places!$H683,Neighborhoods!$A:$A,0),MATCH(Places!J$1,Neighborhoods!$1:$1,0))</f>
        <v>Williamsburg</v>
      </c>
      <c r="K683" s="17" t="s">
        <v>11822</v>
      </c>
      <c r="L683" s="17" t="str">
        <f t="shared" si="40"/>
        <v>No</v>
      </c>
      <c r="M683" s="17">
        <v>5</v>
      </c>
      <c r="N683" s="17" t="str" cm="1">
        <f t="array" ref="N683">_xlfn.IFS(M683&lt;=2,"Small",M683&lt;=5,"Medium",M683&gt;5,"Large")</f>
        <v>Medium</v>
      </c>
      <c r="O683" s="65">
        <v>130</v>
      </c>
      <c r="P683" s="87">
        <f t="shared" si="41"/>
        <v>0.03</v>
      </c>
      <c r="Q683" s="68">
        <v>4.63</v>
      </c>
      <c r="R683" s="68" t="str" cm="1">
        <f t="array" ref="R683">_xlfn.SWITCH(ROUND(Q683,0),5,"Excellent",4,"Good",3,"Ok","Bad")</f>
        <v>Excellent</v>
      </c>
      <c r="S683" s="17">
        <v>19</v>
      </c>
      <c r="T683" s="17" t="str">
        <f t="shared" si="42"/>
        <v>No</v>
      </c>
      <c r="U683" s="82">
        <v>41641</v>
      </c>
      <c r="V683" s="82">
        <v>44011</v>
      </c>
      <c r="W683" s="17">
        <v>358</v>
      </c>
      <c r="X683" s="17" t="str">
        <f t="shared" si="43"/>
        <v>Active</v>
      </c>
      <c r="Y683" s="17" t="s">
        <v>15615</v>
      </c>
      <c r="Z683" s="17"/>
    </row>
    <row r="684" spans="1:26" x14ac:dyDescent="0.25">
      <c r="A684">
        <v>683</v>
      </c>
      <c r="B684" s="17" t="s">
        <v>520</v>
      </c>
      <c r="C684" s="17">
        <v>1501</v>
      </c>
      <c r="D684" s="17" t="str">
        <f>INDEX(Hosts!$A:$O,MATCH(Places!$C684,Hosts!$A:$A,0),MATCH(Places!D$1,Hosts!$1:$1,0))</f>
        <v>Within a few hours</v>
      </c>
      <c r="E684" s="87">
        <f>INDEX(Hosts!$A:$O,MATCH(Places!$C684,Hosts!$A:$A,0),MATCH(Places!E$1,Hosts!$1:$1,0))</f>
        <v>1</v>
      </c>
      <c r="F684" s="87">
        <f>INDEX(Hosts!$A:$O,MATCH(Places!$C684,Hosts!$A:$A,0),MATCH(Places!F$1,Hosts!$1:$1,0))</f>
        <v>0.75</v>
      </c>
      <c r="G684" s="17" t="str">
        <f>INDEX(Hosts!$A:$O,MATCH(Places!$C684,Hosts!$A:$A,0),MATCH(Places!G$1,Hosts!$1:$1,0))</f>
        <v>No</v>
      </c>
      <c r="H684" s="17">
        <v>7</v>
      </c>
      <c r="I684" s="17" t="str">
        <f>INDEX(Neighborhoods!$A:$C,MATCH(Places!$H684,Neighborhoods!$A:$A,0),MATCH(Places!I$1,Neighborhoods!$1:$1,0))</f>
        <v>Brooklyn</v>
      </c>
      <c r="J684" s="17" t="str">
        <f>INDEX(Neighborhoods!$A:$C,MATCH(Places!$H684,Neighborhoods!$A:$A,0),MATCH(Places!J$1,Neighborhoods!$1:$1,0))</f>
        <v>Bedford-Stuyvesant</v>
      </c>
      <c r="K684" s="17" t="s">
        <v>1</v>
      </c>
      <c r="L684" s="17" t="str">
        <f t="shared" si="40"/>
        <v>Yes</v>
      </c>
      <c r="M684" s="17">
        <v>2</v>
      </c>
      <c r="N684" s="17" t="str" cm="1">
        <f t="array" ref="N684">_xlfn.IFS(M684&lt;=2,"Small",M684&lt;=5,"Medium",M684&gt;5,"Large")</f>
        <v>Small</v>
      </c>
      <c r="O684" s="65">
        <v>55</v>
      </c>
      <c r="P684" s="87">
        <f t="shared" si="41"/>
        <v>0.03</v>
      </c>
      <c r="Q684" s="68">
        <v>4.55</v>
      </c>
      <c r="R684" s="68" t="str" cm="1">
        <f t="array" ref="R684">_xlfn.SWITCH(ROUND(Q684,0),5,"Excellent",4,"Good",3,"Ok","Bad")</f>
        <v>Excellent</v>
      </c>
      <c r="S684" s="17">
        <v>11</v>
      </c>
      <c r="T684" s="17" t="str">
        <f t="shared" si="42"/>
        <v>No</v>
      </c>
      <c r="U684" s="82">
        <v>42534</v>
      </c>
      <c r="V684" s="82">
        <v>43893</v>
      </c>
      <c r="W684" s="17">
        <v>21</v>
      </c>
      <c r="X684" s="17" t="str">
        <f t="shared" si="43"/>
        <v>Active</v>
      </c>
      <c r="Y684" s="17" t="s">
        <v>15615</v>
      </c>
      <c r="Z684" s="17"/>
    </row>
    <row r="685" spans="1:26" x14ac:dyDescent="0.25">
      <c r="A685">
        <v>684</v>
      </c>
      <c r="B685" s="17" t="s">
        <v>13714</v>
      </c>
      <c r="C685" s="17">
        <v>1479</v>
      </c>
      <c r="D685" s="17" t="str">
        <f>INDEX(Hosts!$A:$O,MATCH(Places!$C685,Hosts!$A:$A,0),MATCH(Places!D$1,Hosts!$1:$1,0))</f>
        <v>Within an hour</v>
      </c>
      <c r="E685" s="87">
        <f>INDEX(Hosts!$A:$O,MATCH(Places!$C685,Hosts!$A:$A,0),MATCH(Places!E$1,Hosts!$1:$1,0))</f>
        <v>1</v>
      </c>
      <c r="F685" s="87">
        <f>INDEX(Hosts!$A:$O,MATCH(Places!$C685,Hosts!$A:$A,0),MATCH(Places!F$1,Hosts!$1:$1,0))</f>
        <v>0.97</v>
      </c>
      <c r="G685" s="17" t="str">
        <f>INDEX(Hosts!$A:$O,MATCH(Places!$C685,Hosts!$A:$A,0),MATCH(Places!G$1,Hosts!$1:$1,0))</f>
        <v>Yes</v>
      </c>
      <c r="H685" s="17">
        <v>24</v>
      </c>
      <c r="I685" s="17" t="str">
        <f>INDEX(Neighborhoods!$A:$C,MATCH(Places!$H685,Neighborhoods!$A:$A,0),MATCH(Places!I$1,Neighborhoods!$1:$1,0))</f>
        <v>Queens</v>
      </c>
      <c r="J685" s="17" t="str">
        <f>INDEX(Neighborhoods!$A:$C,MATCH(Places!$H685,Neighborhoods!$A:$A,0),MATCH(Places!J$1,Neighborhoods!$1:$1,0))</f>
        <v>Long Island City</v>
      </c>
      <c r="K685" s="17" t="s">
        <v>11822</v>
      </c>
      <c r="L685" s="17" t="str">
        <f t="shared" si="40"/>
        <v>No</v>
      </c>
      <c r="M685" s="17">
        <v>2</v>
      </c>
      <c r="N685" s="17" t="str" cm="1">
        <f t="array" ref="N685">_xlfn.IFS(M685&lt;=2,"Small",M685&lt;=5,"Medium",M685&gt;5,"Large")</f>
        <v>Small</v>
      </c>
      <c r="O685" s="65">
        <v>86</v>
      </c>
      <c r="P685" s="87">
        <f t="shared" si="41"/>
        <v>0.03</v>
      </c>
      <c r="Q685" s="68">
        <v>4.96</v>
      </c>
      <c r="R685" s="68" t="str" cm="1">
        <f t="array" ref="R685">_xlfn.SWITCH(ROUND(Q685,0),5,"Excellent",4,"Good",3,"Ok","Bad")</f>
        <v>Excellent</v>
      </c>
      <c r="S685" s="17">
        <v>104</v>
      </c>
      <c r="T685" s="17" t="str">
        <f t="shared" si="42"/>
        <v>Yes</v>
      </c>
      <c r="U685" s="82">
        <v>42278</v>
      </c>
      <c r="V685" s="82">
        <v>44041</v>
      </c>
      <c r="W685" s="17">
        <v>196</v>
      </c>
      <c r="X685" s="17" t="str">
        <f t="shared" si="43"/>
        <v>Active</v>
      </c>
      <c r="Y685" s="17" t="s">
        <v>15615</v>
      </c>
      <c r="Z685" s="17"/>
    </row>
    <row r="686" spans="1:26" x14ac:dyDescent="0.25">
      <c r="A686">
        <v>685</v>
      </c>
      <c r="B686" s="17" t="s">
        <v>521</v>
      </c>
      <c r="C686" s="17">
        <v>1503</v>
      </c>
      <c r="D686" s="17" t="str">
        <f>INDEX(Hosts!$A:$O,MATCH(Places!$C686,Hosts!$A:$A,0),MATCH(Places!D$1,Hosts!$1:$1,0))</f>
        <v>Within a day</v>
      </c>
      <c r="E686" s="87">
        <f>INDEX(Hosts!$A:$O,MATCH(Places!$C686,Hosts!$A:$A,0),MATCH(Places!E$1,Hosts!$1:$1,0))</f>
        <v>1</v>
      </c>
      <c r="F686" s="87">
        <f>INDEX(Hosts!$A:$O,MATCH(Places!$C686,Hosts!$A:$A,0),MATCH(Places!F$1,Hosts!$1:$1,0))</f>
        <v>0.1</v>
      </c>
      <c r="G686" s="17" t="str">
        <f>INDEX(Hosts!$A:$O,MATCH(Places!$C686,Hosts!$A:$A,0),MATCH(Places!G$1,Hosts!$1:$1,0))</f>
        <v>Yes</v>
      </c>
      <c r="H686" s="17">
        <v>21</v>
      </c>
      <c r="I686" s="17" t="str">
        <f>INDEX(Neighborhoods!$A:$C,MATCH(Places!$H686,Neighborhoods!$A:$A,0),MATCH(Places!I$1,Neighborhoods!$1:$1,0))</f>
        <v>Queens</v>
      </c>
      <c r="J686" s="17" t="str">
        <f>INDEX(Neighborhoods!$A:$C,MATCH(Places!$H686,Neighborhoods!$A:$A,0),MATCH(Places!J$1,Neighborhoods!$1:$1,0))</f>
        <v>Astoria</v>
      </c>
      <c r="K686" s="17" t="s">
        <v>1</v>
      </c>
      <c r="L686" s="17" t="str">
        <f t="shared" si="40"/>
        <v>Yes</v>
      </c>
      <c r="M686" s="17">
        <v>1</v>
      </c>
      <c r="N686" s="17" t="str" cm="1">
        <f t="array" ref="N686">_xlfn.IFS(M686&lt;=2,"Small",M686&lt;=5,"Medium",M686&gt;5,"Large")</f>
        <v>Small</v>
      </c>
      <c r="O686" s="65">
        <v>47</v>
      </c>
      <c r="P686" s="87">
        <f t="shared" si="41"/>
        <v>0.03</v>
      </c>
      <c r="Q686" s="68">
        <v>4.91</v>
      </c>
      <c r="R686" s="68" t="str" cm="1">
        <f t="array" ref="R686">_xlfn.SWITCH(ROUND(Q686,0),5,"Excellent",4,"Good",3,"Ok","Bad")</f>
        <v>Excellent</v>
      </c>
      <c r="S686" s="17">
        <v>11</v>
      </c>
      <c r="T686" s="17" t="str">
        <f t="shared" si="42"/>
        <v>No</v>
      </c>
      <c r="U686" s="82">
        <v>41643</v>
      </c>
      <c r="V686" s="82">
        <v>43169</v>
      </c>
      <c r="W686" s="17">
        <v>364</v>
      </c>
      <c r="X686" s="17" t="str">
        <f t="shared" si="43"/>
        <v>Active</v>
      </c>
      <c r="Y686" s="17" t="s">
        <v>15615</v>
      </c>
      <c r="Z686" s="17"/>
    </row>
    <row r="687" spans="1:26" x14ac:dyDescent="0.25">
      <c r="A687">
        <v>686</v>
      </c>
      <c r="B687" s="17" t="s">
        <v>522</v>
      </c>
      <c r="C687" s="17">
        <v>596</v>
      </c>
      <c r="D687" s="17" t="str">
        <f>INDEX(Hosts!$A:$O,MATCH(Places!$C687,Hosts!$A:$A,0),MATCH(Places!D$1,Hosts!$1:$1,0))</f>
        <v>Within an hour</v>
      </c>
      <c r="E687" s="87">
        <f>INDEX(Hosts!$A:$O,MATCH(Places!$C687,Hosts!$A:$A,0),MATCH(Places!E$1,Hosts!$1:$1,0))</f>
        <v>1</v>
      </c>
      <c r="F687" s="87">
        <f>INDEX(Hosts!$A:$O,MATCH(Places!$C687,Hosts!$A:$A,0),MATCH(Places!F$1,Hosts!$1:$1,0))</f>
        <v>0.97</v>
      </c>
      <c r="G687" s="17" t="str">
        <f>INDEX(Hosts!$A:$O,MATCH(Places!$C687,Hosts!$A:$A,0),MATCH(Places!G$1,Hosts!$1:$1,0))</f>
        <v>No</v>
      </c>
      <c r="H687" s="17">
        <v>17</v>
      </c>
      <c r="I687" s="17" t="str">
        <f>INDEX(Neighborhoods!$A:$C,MATCH(Places!$H687,Neighborhoods!$A:$A,0),MATCH(Places!I$1,Neighborhoods!$1:$1,0))</f>
        <v>Manhattan</v>
      </c>
      <c r="J687" s="17" t="str">
        <f>INDEX(Neighborhoods!$A:$C,MATCH(Places!$H687,Neighborhoods!$A:$A,0),MATCH(Places!J$1,Neighborhoods!$1:$1,0))</f>
        <v>Hell's Kitchen</v>
      </c>
      <c r="K687" s="17" t="s">
        <v>11822</v>
      </c>
      <c r="L687" s="17" t="str">
        <f t="shared" si="40"/>
        <v>No</v>
      </c>
      <c r="M687" s="17">
        <v>4</v>
      </c>
      <c r="N687" s="17" t="str" cm="1">
        <f t="array" ref="N687">_xlfn.IFS(M687&lt;=2,"Small",M687&lt;=5,"Medium",M687&gt;5,"Large")</f>
        <v>Medium</v>
      </c>
      <c r="O687" s="65">
        <v>150</v>
      </c>
      <c r="P687" s="87">
        <f t="shared" si="41"/>
        <v>0.03</v>
      </c>
      <c r="Q687" s="68">
        <v>4.58</v>
      </c>
      <c r="R687" s="68" t="str" cm="1">
        <f t="array" ref="R687">_xlfn.SWITCH(ROUND(Q687,0),5,"Excellent",4,"Good",3,"Ok","Bad")</f>
        <v>Excellent</v>
      </c>
      <c r="S687" s="17">
        <v>19</v>
      </c>
      <c r="T687" s="17" t="str">
        <f t="shared" si="42"/>
        <v>No</v>
      </c>
      <c r="U687" s="82">
        <v>41745</v>
      </c>
      <c r="V687" s="82">
        <v>43863</v>
      </c>
      <c r="W687" s="17">
        <v>346</v>
      </c>
      <c r="X687" s="17" t="str">
        <f t="shared" si="43"/>
        <v>Active</v>
      </c>
      <c r="Y687" s="17" t="s">
        <v>15615</v>
      </c>
      <c r="Z687" s="17"/>
    </row>
    <row r="688" spans="1:26" x14ac:dyDescent="0.25">
      <c r="A688">
        <v>687</v>
      </c>
      <c r="B688" s="17" t="s">
        <v>523</v>
      </c>
      <c r="C688" s="17">
        <v>1504</v>
      </c>
      <c r="D688" s="17" t="str">
        <f>INDEX(Hosts!$A:$O,MATCH(Places!$C688,Hosts!$A:$A,0),MATCH(Places!D$1,Hosts!$1:$1,0))</f>
        <v>Within a few hours</v>
      </c>
      <c r="E688" s="87">
        <f>INDEX(Hosts!$A:$O,MATCH(Places!$C688,Hosts!$A:$A,0),MATCH(Places!E$1,Hosts!$1:$1,0))</f>
        <v>1</v>
      </c>
      <c r="F688" s="87">
        <f>INDEX(Hosts!$A:$O,MATCH(Places!$C688,Hosts!$A:$A,0),MATCH(Places!F$1,Hosts!$1:$1,0))</f>
        <v>1</v>
      </c>
      <c r="G688" s="17" t="str">
        <f>INDEX(Hosts!$A:$O,MATCH(Places!$C688,Hosts!$A:$A,0),MATCH(Places!G$1,Hosts!$1:$1,0))</f>
        <v>Yes</v>
      </c>
      <c r="H688" s="17">
        <v>7</v>
      </c>
      <c r="I688" s="17" t="str">
        <f>INDEX(Neighborhoods!$A:$C,MATCH(Places!$H688,Neighborhoods!$A:$A,0),MATCH(Places!I$1,Neighborhoods!$1:$1,0))</f>
        <v>Brooklyn</v>
      </c>
      <c r="J688" s="17" t="str">
        <f>INDEX(Neighborhoods!$A:$C,MATCH(Places!$H688,Neighborhoods!$A:$A,0),MATCH(Places!J$1,Neighborhoods!$1:$1,0))</f>
        <v>Bedford-Stuyvesant</v>
      </c>
      <c r="K688" s="17" t="s">
        <v>11822</v>
      </c>
      <c r="L688" s="17" t="str">
        <f t="shared" si="40"/>
        <v>No</v>
      </c>
      <c r="M688" s="17">
        <v>5</v>
      </c>
      <c r="N688" s="17" t="str" cm="1">
        <f t="array" ref="N688">_xlfn.IFS(M688&lt;=2,"Small",M688&lt;=5,"Medium",M688&gt;5,"Large")</f>
        <v>Medium</v>
      </c>
      <c r="O688" s="65">
        <v>170</v>
      </c>
      <c r="P688" s="87">
        <f t="shared" si="41"/>
        <v>0.03</v>
      </c>
      <c r="Q688" s="68">
        <v>4.99</v>
      </c>
      <c r="R688" s="68" t="str" cm="1">
        <f t="array" ref="R688">_xlfn.SWITCH(ROUND(Q688,0),5,"Excellent",4,"Good",3,"Ok","Bad")</f>
        <v>Excellent</v>
      </c>
      <c r="S688" s="17">
        <v>147</v>
      </c>
      <c r="T688" s="17" t="str">
        <f t="shared" si="42"/>
        <v>Yes</v>
      </c>
      <c r="U688" s="82">
        <v>41642</v>
      </c>
      <c r="V688" s="82">
        <v>43831</v>
      </c>
      <c r="W688" s="17">
        <v>357</v>
      </c>
      <c r="X688" s="17" t="str">
        <f t="shared" si="43"/>
        <v>Active</v>
      </c>
      <c r="Y688" s="17" t="s">
        <v>15615</v>
      </c>
      <c r="Z688" s="17"/>
    </row>
    <row r="689" spans="1:26" x14ac:dyDescent="0.25">
      <c r="A689">
        <v>688</v>
      </c>
      <c r="B689" s="17" t="s">
        <v>524</v>
      </c>
      <c r="C689" s="17">
        <v>518</v>
      </c>
      <c r="D689" s="17" t="str">
        <f>INDEX(Hosts!$A:$O,MATCH(Places!$C689,Hosts!$A:$A,0),MATCH(Places!D$1,Hosts!$1:$1,0))</f>
        <v>Within an hour</v>
      </c>
      <c r="E689" s="87">
        <f>INDEX(Hosts!$A:$O,MATCH(Places!$C689,Hosts!$A:$A,0),MATCH(Places!E$1,Hosts!$1:$1,0))</f>
        <v>0.67</v>
      </c>
      <c r="F689" s="87">
        <f>INDEX(Hosts!$A:$O,MATCH(Places!$C689,Hosts!$A:$A,0),MATCH(Places!F$1,Hosts!$1:$1,0))</f>
        <v>0.88</v>
      </c>
      <c r="G689" s="17" t="str">
        <f>INDEX(Hosts!$A:$O,MATCH(Places!$C689,Hosts!$A:$A,0),MATCH(Places!G$1,Hosts!$1:$1,0))</f>
        <v>Yes</v>
      </c>
      <c r="H689" s="17">
        <v>17</v>
      </c>
      <c r="I689" s="17" t="str">
        <f>INDEX(Neighborhoods!$A:$C,MATCH(Places!$H689,Neighborhoods!$A:$A,0),MATCH(Places!I$1,Neighborhoods!$1:$1,0))</f>
        <v>Manhattan</v>
      </c>
      <c r="J689" s="17" t="str">
        <f>INDEX(Neighborhoods!$A:$C,MATCH(Places!$H689,Neighborhoods!$A:$A,0),MATCH(Places!J$1,Neighborhoods!$1:$1,0))</f>
        <v>Hell's Kitchen</v>
      </c>
      <c r="K689" s="17" t="s">
        <v>1</v>
      </c>
      <c r="L689" s="17" t="str">
        <f t="shared" si="40"/>
        <v>Yes</v>
      </c>
      <c r="M689" s="17">
        <v>2</v>
      </c>
      <c r="N689" s="17" t="str" cm="1">
        <f t="array" ref="N689">_xlfn.IFS(M689&lt;=2,"Small",M689&lt;=5,"Medium",M689&gt;5,"Large")</f>
        <v>Small</v>
      </c>
      <c r="O689" s="65">
        <v>85</v>
      </c>
      <c r="P689" s="87">
        <f t="shared" si="41"/>
        <v>0.03</v>
      </c>
      <c r="Q689" s="68">
        <v>4.82</v>
      </c>
      <c r="R689" s="68" t="str" cm="1">
        <f t="array" ref="R689">_xlfn.SWITCH(ROUND(Q689,0),5,"Excellent",4,"Good",3,"Ok","Bad")</f>
        <v>Excellent</v>
      </c>
      <c r="S689" s="17">
        <v>179</v>
      </c>
      <c r="T689" s="17" t="str">
        <f t="shared" si="42"/>
        <v>Yes</v>
      </c>
      <c r="U689" s="82">
        <v>41797</v>
      </c>
      <c r="V689" s="82">
        <v>43905</v>
      </c>
      <c r="W689" s="17">
        <v>180</v>
      </c>
      <c r="X689" s="17" t="str">
        <f t="shared" si="43"/>
        <v>Active</v>
      </c>
      <c r="Y689" s="17" t="s">
        <v>15616</v>
      </c>
      <c r="Z689" s="17"/>
    </row>
    <row r="690" spans="1:26" x14ac:dyDescent="0.25">
      <c r="A690">
        <v>689</v>
      </c>
      <c r="B690" s="17" t="s">
        <v>15108</v>
      </c>
      <c r="C690" s="17">
        <v>1506</v>
      </c>
      <c r="D690" s="17" t="str">
        <f>INDEX(Hosts!$A:$O,MATCH(Places!$C690,Hosts!$A:$A,0),MATCH(Places!D$1,Hosts!$1:$1,0))</f>
        <v>Within a few hours</v>
      </c>
      <c r="E690" s="87">
        <f>INDEX(Hosts!$A:$O,MATCH(Places!$C690,Hosts!$A:$A,0),MATCH(Places!E$1,Hosts!$1:$1,0))</f>
        <v>1</v>
      </c>
      <c r="F690" s="87">
        <f>INDEX(Hosts!$A:$O,MATCH(Places!$C690,Hosts!$A:$A,0),MATCH(Places!F$1,Hosts!$1:$1,0))</f>
        <v>0.92</v>
      </c>
      <c r="G690" s="17" t="str">
        <f>INDEX(Hosts!$A:$O,MATCH(Places!$C690,Hosts!$A:$A,0),MATCH(Places!G$1,Hosts!$1:$1,0))</f>
        <v>Yes</v>
      </c>
      <c r="H690" s="17">
        <v>18</v>
      </c>
      <c r="I690" s="17" t="str">
        <f>INDEX(Neighborhoods!$A:$C,MATCH(Places!$H690,Neighborhoods!$A:$A,0),MATCH(Places!I$1,Neighborhoods!$1:$1,0))</f>
        <v>Manhattan</v>
      </c>
      <c r="J690" s="17" t="str">
        <f>INDEX(Neighborhoods!$A:$C,MATCH(Places!$H690,Neighborhoods!$A:$A,0),MATCH(Places!J$1,Neighborhoods!$1:$1,0))</f>
        <v>Midtown</v>
      </c>
      <c r="K690" s="17" t="s">
        <v>11822</v>
      </c>
      <c r="L690" s="17" t="str">
        <f t="shared" si="40"/>
        <v>No</v>
      </c>
      <c r="M690" s="17">
        <v>2</v>
      </c>
      <c r="N690" s="17" t="str" cm="1">
        <f t="array" ref="N690">_xlfn.IFS(M690&lt;=2,"Small",M690&lt;=5,"Medium",M690&gt;5,"Large")</f>
        <v>Small</v>
      </c>
      <c r="O690" s="65">
        <v>97</v>
      </c>
      <c r="P690" s="87">
        <f t="shared" si="41"/>
        <v>0.03</v>
      </c>
      <c r="Q690" s="68">
        <v>4.91</v>
      </c>
      <c r="R690" s="68" t="str" cm="1">
        <f t="array" ref="R690">_xlfn.SWITCH(ROUND(Q690,0),5,"Excellent",4,"Good",3,"Ok","Bad")</f>
        <v>Excellent</v>
      </c>
      <c r="S690" s="17">
        <v>207</v>
      </c>
      <c r="T690" s="17" t="str">
        <f t="shared" si="42"/>
        <v>Yes</v>
      </c>
      <c r="U690" s="82">
        <v>41680</v>
      </c>
      <c r="V690" s="82">
        <v>43980</v>
      </c>
      <c r="W690" s="17">
        <v>2</v>
      </c>
      <c r="X690" s="17" t="str">
        <f t="shared" si="43"/>
        <v>Active</v>
      </c>
      <c r="Y690" s="17" t="s">
        <v>15615</v>
      </c>
      <c r="Z690" s="17"/>
    </row>
    <row r="691" spans="1:26" x14ac:dyDescent="0.25">
      <c r="A691">
        <v>690</v>
      </c>
      <c r="B691" s="17" t="s">
        <v>525</v>
      </c>
      <c r="C691" s="17">
        <v>1508</v>
      </c>
      <c r="D691" s="17" t="str">
        <f>INDEX(Hosts!$A:$O,MATCH(Places!$C691,Hosts!$A:$A,0),MATCH(Places!D$1,Hosts!$1:$1,0))</f>
        <v>Within an hour</v>
      </c>
      <c r="E691" s="87">
        <f>INDEX(Hosts!$A:$O,MATCH(Places!$C691,Hosts!$A:$A,0),MATCH(Places!E$1,Hosts!$1:$1,0))</f>
        <v>1</v>
      </c>
      <c r="F691" s="87">
        <f>INDEX(Hosts!$A:$O,MATCH(Places!$C691,Hosts!$A:$A,0),MATCH(Places!F$1,Hosts!$1:$1,0))</f>
        <v>1</v>
      </c>
      <c r="G691" s="17" t="str">
        <f>INDEX(Hosts!$A:$O,MATCH(Places!$C691,Hosts!$A:$A,0),MATCH(Places!G$1,Hosts!$1:$1,0))</f>
        <v>Yes</v>
      </c>
      <c r="H691" s="17">
        <v>7</v>
      </c>
      <c r="I691" s="17" t="str">
        <f>INDEX(Neighborhoods!$A:$C,MATCH(Places!$H691,Neighborhoods!$A:$A,0),MATCH(Places!I$1,Neighborhoods!$1:$1,0))</f>
        <v>Brooklyn</v>
      </c>
      <c r="J691" s="17" t="str">
        <f>INDEX(Neighborhoods!$A:$C,MATCH(Places!$H691,Neighborhoods!$A:$A,0),MATCH(Places!J$1,Neighborhoods!$1:$1,0))</f>
        <v>Bedford-Stuyvesant</v>
      </c>
      <c r="K691" s="17" t="s">
        <v>11822</v>
      </c>
      <c r="L691" s="17" t="str">
        <f t="shared" si="40"/>
        <v>No</v>
      </c>
      <c r="M691" s="17">
        <v>5</v>
      </c>
      <c r="N691" s="17" t="str" cm="1">
        <f t="array" ref="N691">_xlfn.IFS(M691&lt;=2,"Small",M691&lt;=5,"Medium",M691&gt;5,"Large")</f>
        <v>Medium</v>
      </c>
      <c r="O691" s="65">
        <v>117</v>
      </c>
      <c r="P691" s="87">
        <f t="shared" si="41"/>
        <v>0.03</v>
      </c>
      <c r="Q691" s="68">
        <v>4.82</v>
      </c>
      <c r="R691" s="68" t="str" cm="1">
        <f t="array" ref="R691">_xlfn.SWITCH(ROUND(Q691,0),5,"Excellent",4,"Good",3,"Ok","Bad")</f>
        <v>Excellent</v>
      </c>
      <c r="S691" s="17">
        <v>117</v>
      </c>
      <c r="T691" s="17" t="str">
        <f t="shared" si="42"/>
        <v>Yes</v>
      </c>
      <c r="U691" s="82">
        <v>41770</v>
      </c>
      <c r="V691" s="82">
        <v>43835</v>
      </c>
      <c r="W691" s="17">
        <v>280</v>
      </c>
      <c r="X691" s="17" t="str">
        <f t="shared" si="43"/>
        <v>Active</v>
      </c>
      <c r="Y691" s="17" t="s">
        <v>15616</v>
      </c>
      <c r="Z691" s="17"/>
    </row>
    <row r="692" spans="1:26" x14ac:dyDescent="0.25">
      <c r="A692">
        <v>691</v>
      </c>
      <c r="B692" s="17" t="s">
        <v>526</v>
      </c>
      <c r="C692" s="17">
        <v>719</v>
      </c>
      <c r="D692" s="17" t="str">
        <f>INDEX(Hosts!$A:$O,MATCH(Places!$C692,Hosts!$A:$A,0),MATCH(Places!D$1,Hosts!$1:$1,0))</f>
        <v>Within a few hours</v>
      </c>
      <c r="E692" s="87">
        <f>INDEX(Hosts!$A:$O,MATCH(Places!$C692,Hosts!$A:$A,0),MATCH(Places!E$1,Hosts!$1:$1,0))</f>
        <v>1</v>
      </c>
      <c r="F692" s="87">
        <f>INDEX(Hosts!$A:$O,MATCH(Places!$C692,Hosts!$A:$A,0),MATCH(Places!F$1,Hosts!$1:$1,0))</f>
        <v>0.83</v>
      </c>
      <c r="G692" s="17" t="str">
        <f>INDEX(Hosts!$A:$O,MATCH(Places!$C692,Hosts!$A:$A,0),MATCH(Places!G$1,Hosts!$1:$1,0))</f>
        <v>Yes</v>
      </c>
      <c r="H692" s="17">
        <v>11</v>
      </c>
      <c r="I692" s="17" t="str">
        <f>INDEX(Neighborhoods!$A:$C,MATCH(Places!$H692,Neighborhoods!$A:$A,0),MATCH(Places!I$1,Neighborhoods!$1:$1,0))</f>
        <v>Brooklyn</v>
      </c>
      <c r="J692" s="17" t="str">
        <f>INDEX(Neighborhoods!$A:$C,MATCH(Places!$H692,Neighborhoods!$A:$A,0),MATCH(Places!J$1,Neighborhoods!$1:$1,0))</f>
        <v>Greenpoint</v>
      </c>
      <c r="K692" s="17" t="s">
        <v>1</v>
      </c>
      <c r="L692" s="17" t="str">
        <f t="shared" si="40"/>
        <v>Yes</v>
      </c>
      <c r="M692" s="17">
        <v>1</v>
      </c>
      <c r="N692" s="17" t="str" cm="1">
        <f t="array" ref="N692">_xlfn.IFS(M692&lt;=2,"Small",M692&lt;=5,"Medium",M692&gt;5,"Large")</f>
        <v>Small</v>
      </c>
      <c r="O692" s="65">
        <v>45</v>
      </c>
      <c r="P692" s="87">
        <f t="shared" si="41"/>
        <v>0.03</v>
      </c>
      <c r="Q692" s="68">
        <v>5</v>
      </c>
      <c r="R692" s="68" t="str" cm="1">
        <f t="array" ref="R692">_xlfn.SWITCH(ROUND(Q692,0),5,"Excellent",4,"Good",3,"Ok","Bad")</f>
        <v>Excellent</v>
      </c>
      <c r="S692" s="17">
        <v>14</v>
      </c>
      <c r="T692" s="17" t="str">
        <f t="shared" si="42"/>
        <v>No</v>
      </c>
      <c r="U692" s="82">
        <v>41666</v>
      </c>
      <c r="V692" s="82">
        <v>43921</v>
      </c>
      <c r="W692" s="17">
        <v>53</v>
      </c>
      <c r="X692" s="17" t="str">
        <f t="shared" si="43"/>
        <v>Active</v>
      </c>
      <c r="Y692" s="17" t="s">
        <v>15615</v>
      </c>
      <c r="Z692" s="17"/>
    </row>
    <row r="693" spans="1:26" x14ac:dyDescent="0.25">
      <c r="A693">
        <v>692</v>
      </c>
      <c r="B693" s="17" t="s">
        <v>15602</v>
      </c>
      <c r="C693" s="17">
        <v>1509</v>
      </c>
      <c r="D693" s="17" t="str">
        <f>INDEX(Hosts!$A:$O,MATCH(Places!$C693,Hosts!$A:$A,0),MATCH(Places!D$1,Hosts!$1:$1,0))</f>
        <v>Within an hour</v>
      </c>
      <c r="E693" s="87">
        <f>INDEX(Hosts!$A:$O,MATCH(Places!$C693,Hosts!$A:$A,0),MATCH(Places!E$1,Hosts!$1:$1,0))</f>
        <v>1</v>
      </c>
      <c r="F693" s="87">
        <f>INDEX(Hosts!$A:$O,MATCH(Places!$C693,Hosts!$A:$A,0),MATCH(Places!F$1,Hosts!$1:$1,0))</f>
        <v>0.86</v>
      </c>
      <c r="G693" s="17" t="str">
        <f>INDEX(Hosts!$A:$O,MATCH(Places!$C693,Hosts!$A:$A,0),MATCH(Places!G$1,Hosts!$1:$1,0))</f>
        <v>Yes</v>
      </c>
      <c r="H693" s="17">
        <v>7</v>
      </c>
      <c r="I693" s="17" t="str">
        <f>INDEX(Neighborhoods!$A:$C,MATCH(Places!$H693,Neighborhoods!$A:$A,0),MATCH(Places!I$1,Neighborhoods!$1:$1,0))</f>
        <v>Brooklyn</v>
      </c>
      <c r="J693" s="17" t="str">
        <f>INDEX(Neighborhoods!$A:$C,MATCH(Places!$H693,Neighborhoods!$A:$A,0),MATCH(Places!J$1,Neighborhoods!$1:$1,0))</f>
        <v>Bedford-Stuyvesant</v>
      </c>
      <c r="K693" s="17" t="s">
        <v>11822</v>
      </c>
      <c r="L693" s="17" t="str">
        <f t="shared" si="40"/>
        <v>No</v>
      </c>
      <c r="M693" s="17">
        <v>2</v>
      </c>
      <c r="N693" s="17" t="str" cm="1">
        <f t="array" ref="N693">_xlfn.IFS(M693&lt;=2,"Small",M693&lt;=5,"Medium",M693&gt;5,"Large")</f>
        <v>Small</v>
      </c>
      <c r="O693" s="65">
        <v>90</v>
      </c>
      <c r="P693" s="87">
        <f t="shared" si="41"/>
        <v>0.03</v>
      </c>
      <c r="Q693" s="68">
        <v>4.9800000000000004</v>
      </c>
      <c r="R693" s="68" t="str" cm="1">
        <f t="array" ref="R693">_xlfn.SWITCH(ROUND(Q693,0),5,"Excellent",4,"Good",3,"Ok","Bad")</f>
        <v>Excellent</v>
      </c>
      <c r="S693" s="17">
        <v>317</v>
      </c>
      <c r="T693" s="17" t="str">
        <f t="shared" si="42"/>
        <v>Yes</v>
      </c>
      <c r="U693" s="82">
        <v>41700</v>
      </c>
      <c r="V693" s="82">
        <v>44028</v>
      </c>
      <c r="W693" s="17">
        <v>243</v>
      </c>
      <c r="X693" s="17" t="str">
        <f t="shared" si="43"/>
        <v>Active</v>
      </c>
      <c r="Y693" s="17" t="s">
        <v>15615</v>
      </c>
      <c r="Z693" s="17"/>
    </row>
    <row r="694" spans="1:26" x14ac:dyDescent="0.25">
      <c r="A694">
        <v>693</v>
      </c>
      <c r="B694" s="17" t="s">
        <v>527</v>
      </c>
      <c r="C694" s="17">
        <v>1385</v>
      </c>
      <c r="D694" s="17" t="str">
        <f>INDEX(Hosts!$A:$O,MATCH(Places!$C694,Hosts!$A:$A,0),MATCH(Places!D$1,Hosts!$1:$1,0))</f>
        <v>Within an hour</v>
      </c>
      <c r="E694" s="87">
        <f>INDEX(Hosts!$A:$O,MATCH(Places!$C694,Hosts!$A:$A,0),MATCH(Places!E$1,Hosts!$1:$1,0))</f>
        <v>1</v>
      </c>
      <c r="F694" s="87">
        <f>INDEX(Hosts!$A:$O,MATCH(Places!$C694,Hosts!$A:$A,0),MATCH(Places!F$1,Hosts!$1:$1,0))</f>
        <v>0.95</v>
      </c>
      <c r="G694" s="17" t="str">
        <f>INDEX(Hosts!$A:$O,MATCH(Places!$C694,Hosts!$A:$A,0),MATCH(Places!G$1,Hosts!$1:$1,0))</f>
        <v>Yes</v>
      </c>
      <c r="H694" s="17">
        <v>7</v>
      </c>
      <c r="I694" s="17" t="str">
        <f>INDEX(Neighborhoods!$A:$C,MATCH(Places!$H694,Neighborhoods!$A:$A,0),MATCH(Places!I$1,Neighborhoods!$1:$1,0))</f>
        <v>Brooklyn</v>
      </c>
      <c r="J694" s="17" t="str">
        <f>INDEX(Neighborhoods!$A:$C,MATCH(Places!$H694,Neighborhoods!$A:$A,0),MATCH(Places!J$1,Neighborhoods!$1:$1,0))</f>
        <v>Bedford-Stuyvesant</v>
      </c>
      <c r="K694" s="17" t="s">
        <v>11822</v>
      </c>
      <c r="L694" s="17" t="str">
        <f t="shared" si="40"/>
        <v>No</v>
      </c>
      <c r="M694" s="17">
        <v>5</v>
      </c>
      <c r="N694" s="17" t="str" cm="1">
        <f t="array" ref="N694">_xlfn.IFS(M694&lt;=2,"Small",M694&lt;=5,"Medium",M694&gt;5,"Large")</f>
        <v>Medium</v>
      </c>
      <c r="O694" s="65">
        <v>123</v>
      </c>
      <c r="P694" s="87">
        <f t="shared" si="41"/>
        <v>0.03</v>
      </c>
      <c r="Q694" s="68">
        <v>4.9800000000000004</v>
      </c>
      <c r="R694" s="68" t="str" cm="1">
        <f t="array" ref="R694">_xlfn.SWITCH(ROUND(Q694,0),5,"Excellent",4,"Good",3,"Ok","Bad")</f>
        <v>Excellent</v>
      </c>
      <c r="S694" s="17">
        <v>178</v>
      </c>
      <c r="T694" s="17" t="str">
        <f t="shared" si="42"/>
        <v>Yes</v>
      </c>
      <c r="U694" s="82">
        <v>42167</v>
      </c>
      <c r="V694" s="82">
        <v>44045</v>
      </c>
      <c r="W694" s="17">
        <v>353</v>
      </c>
      <c r="X694" s="17" t="str">
        <f t="shared" si="43"/>
        <v>Active</v>
      </c>
      <c r="Y694" s="17" t="s">
        <v>15615</v>
      </c>
      <c r="Z694" s="17"/>
    </row>
    <row r="695" spans="1:26" x14ac:dyDescent="0.25">
      <c r="A695">
        <v>694</v>
      </c>
      <c r="B695" s="17" t="s">
        <v>15453</v>
      </c>
      <c r="C695" s="17">
        <v>1258</v>
      </c>
      <c r="D695" s="17" t="str">
        <f>INDEX(Hosts!$A:$O,MATCH(Places!$C695,Hosts!$A:$A,0),MATCH(Places!D$1,Hosts!$1:$1,0))</f>
        <v>Within an hour</v>
      </c>
      <c r="E695" s="87">
        <f>INDEX(Hosts!$A:$O,MATCH(Places!$C695,Hosts!$A:$A,0),MATCH(Places!E$1,Hosts!$1:$1,0))</f>
        <v>1</v>
      </c>
      <c r="F695" s="87">
        <f>INDEX(Hosts!$A:$O,MATCH(Places!$C695,Hosts!$A:$A,0),MATCH(Places!F$1,Hosts!$1:$1,0))</f>
        <v>0.96</v>
      </c>
      <c r="G695" s="17" t="str">
        <f>INDEX(Hosts!$A:$O,MATCH(Places!$C695,Hosts!$A:$A,0),MATCH(Places!G$1,Hosts!$1:$1,0))</f>
        <v>Yes</v>
      </c>
      <c r="H695" s="17">
        <v>8</v>
      </c>
      <c r="I695" s="17" t="str">
        <f>INDEX(Neighborhoods!$A:$C,MATCH(Places!$H695,Neighborhoods!$A:$A,0),MATCH(Places!I$1,Neighborhoods!$1:$1,0))</f>
        <v>Brooklyn</v>
      </c>
      <c r="J695" s="17" t="str">
        <f>INDEX(Neighborhoods!$A:$C,MATCH(Places!$H695,Neighborhoods!$A:$A,0),MATCH(Places!J$1,Neighborhoods!$1:$1,0))</f>
        <v>Bushwick</v>
      </c>
      <c r="K695" s="17" t="s">
        <v>1</v>
      </c>
      <c r="L695" s="17" t="str">
        <f t="shared" si="40"/>
        <v>Yes</v>
      </c>
      <c r="M695" s="17">
        <v>2</v>
      </c>
      <c r="N695" s="17" t="str" cm="1">
        <f t="array" ref="N695">_xlfn.IFS(M695&lt;=2,"Small",M695&lt;=5,"Medium",M695&gt;5,"Large")</f>
        <v>Small</v>
      </c>
      <c r="O695" s="65">
        <v>49</v>
      </c>
      <c r="P695" s="87">
        <f t="shared" si="41"/>
        <v>0.03</v>
      </c>
      <c r="Q695" s="68">
        <v>4.9000000000000004</v>
      </c>
      <c r="R695" s="68" t="str" cm="1">
        <f t="array" ref="R695">_xlfn.SWITCH(ROUND(Q695,0),5,"Excellent",4,"Good",3,"Ok","Bad")</f>
        <v>Excellent</v>
      </c>
      <c r="S695" s="17">
        <v>183</v>
      </c>
      <c r="T695" s="17" t="str">
        <f t="shared" si="42"/>
        <v>Yes</v>
      </c>
      <c r="U695" s="82">
        <v>41951</v>
      </c>
      <c r="V695" s="82">
        <v>43904</v>
      </c>
      <c r="W695" s="17">
        <v>130</v>
      </c>
      <c r="X695" s="17" t="str">
        <f t="shared" si="43"/>
        <v>Active</v>
      </c>
      <c r="Y695" s="17" t="s">
        <v>15615</v>
      </c>
      <c r="Z695" s="17"/>
    </row>
    <row r="696" spans="1:26" x14ac:dyDescent="0.25">
      <c r="A696">
        <v>695</v>
      </c>
      <c r="B696" s="17" t="s">
        <v>14189</v>
      </c>
      <c r="C696" s="17">
        <v>462</v>
      </c>
      <c r="D696" s="17" t="str">
        <f>INDEX(Hosts!$A:$O,MATCH(Places!$C696,Hosts!$A:$A,0),MATCH(Places!D$1,Hosts!$1:$1,0))</f>
        <v>Within an hour</v>
      </c>
      <c r="E696" s="87">
        <f>INDEX(Hosts!$A:$O,MATCH(Places!$C696,Hosts!$A:$A,0),MATCH(Places!E$1,Hosts!$1:$1,0))</f>
        <v>1</v>
      </c>
      <c r="F696" s="87">
        <f>INDEX(Hosts!$A:$O,MATCH(Places!$C696,Hosts!$A:$A,0),MATCH(Places!F$1,Hosts!$1:$1,0))</f>
        <v>0.91</v>
      </c>
      <c r="G696" s="17" t="str">
        <f>INDEX(Hosts!$A:$O,MATCH(Places!$C696,Hosts!$A:$A,0),MATCH(Places!G$1,Hosts!$1:$1,0))</f>
        <v>Yes</v>
      </c>
      <c r="H696" s="17">
        <v>7</v>
      </c>
      <c r="I696" s="17" t="str">
        <f>INDEX(Neighborhoods!$A:$C,MATCH(Places!$H696,Neighborhoods!$A:$A,0),MATCH(Places!I$1,Neighborhoods!$1:$1,0))</f>
        <v>Brooklyn</v>
      </c>
      <c r="J696" s="17" t="str">
        <f>INDEX(Neighborhoods!$A:$C,MATCH(Places!$H696,Neighborhoods!$A:$A,0),MATCH(Places!J$1,Neighborhoods!$1:$1,0))</f>
        <v>Bedford-Stuyvesant</v>
      </c>
      <c r="K696" s="17" t="s">
        <v>1</v>
      </c>
      <c r="L696" s="17" t="str">
        <f t="shared" si="40"/>
        <v>Yes</v>
      </c>
      <c r="M696" s="17">
        <v>2</v>
      </c>
      <c r="N696" s="17" t="str" cm="1">
        <f t="array" ref="N696">_xlfn.IFS(M696&lt;=2,"Small",M696&lt;=5,"Medium",M696&gt;5,"Large")</f>
        <v>Small</v>
      </c>
      <c r="O696" s="65">
        <v>72</v>
      </c>
      <c r="P696" s="87">
        <f t="shared" si="41"/>
        <v>0.03</v>
      </c>
      <c r="Q696" s="68">
        <v>4.9800000000000004</v>
      </c>
      <c r="R696" s="68" t="str" cm="1">
        <f t="array" ref="R696">_xlfn.SWITCH(ROUND(Q696,0),5,"Excellent",4,"Good",3,"Ok","Bad")</f>
        <v>Excellent</v>
      </c>
      <c r="S696" s="17">
        <v>100</v>
      </c>
      <c r="T696" s="17" t="str">
        <f t="shared" si="42"/>
        <v>No</v>
      </c>
      <c r="U696" s="82">
        <v>41708</v>
      </c>
      <c r="V696" s="82">
        <v>43834</v>
      </c>
      <c r="W696" s="17">
        <v>62</v>
      </c>
      <c r="X696" s="17" t="str">
        <f t="shared" si="43"/>
        <v>Active</v>
      </c>
      <c r="Y696" s="17" t="s">
        <v>15615</v>
      </c>
      <c r="Z696" s="17"/>
    </row>
    <row r="697" spans="1:26" x14ac:dyDescent="0.25">
      <c r="A697">
        <v>696</v>
      </c>
      <c r="B697" s="17" t="s">
        <v>528</v>
      </c>
      <c r="C697" s="17">
        <v>334</v>
      </c>
      <c r="D697" s="17" t="str">
        <f>INDEX(Hosts!$A:$O,MATCH(Places!$C697,Hosts!$A:$A,0),MATCH(Places!D$1,Hosts!$1:$1,0))</f>
        <v>Within a few hours</v>
      </c>
      <c r="E697" s="87">
        <f>INDEX(Hosts!$A:$O,MATCH(Places!$C697,Hosts!$A:$A,0),MATCH(Places!E$1,Hosts!$1:$1,0))</f>
        <v>0.8</v>
      </c>
      <c r="F697" s="87">
        <f>INDEX(Hosts!$A:$O,MATCH(Places!$C697,Hosts!$A:$A,0),MATCH(Places!F$1,Hosts!$1:$1,0))</f>
        <v>0.96</v>
      </c>
      <c r="G697" s="17" t="str">
        <f>INDEX(Hosts!$A:$O,MATCH(Places!$C697,Hosts!$A:$A,0),MATCH(Places!G$1,Hosts!$1:$1,0))</f>
        <v>No</v>
      </c>
      <c r="H697" s="17">
        <v>12</v>
      </c>
      <c r="I697" s="17" t="str">
        <f>INDEX(Neighborhoods!$A:$C,MATCH(Places!$H697,Neighborhoods!$A:$A,0),MATCH(Places!I$1,Neighborhoods!$1:$1,0))</f>
        <v>Brooklyn</v>
      </c>
      <c r="J697" s="17" t="str">
        <f>INDEX(Neighborhoods!$A:$C,MATCH(Places!$H697,Neighborhoods!$A:$A,0),MATCH(Places!J$1,Neighborhoods!$1:$1,0))</f>
        <v>Williamsburg</v>
      </c>
      <c r="K697" s="17" t="s">
        <v>1</v>
      </c>
      <c r="L697" s="17" t="str">
        <f t="shared" si="40"/>
        <v>Yes</v>
      </c>
      <c r="M697" s="17">
        <v>2</v>
      </c>
      <c r="N697" s="17" t="str" cm="1">
        <f t="array" ref="N697">_xlfn.IFS(M697&lt;=2,"Small",M697&lt;=5,"Medium",M697&gt;5,"Large")</f>
        <v>Small</v>
      </c>
      <c r="O697" s="65">
        <v>69</v>
      </c>
      <c r="P697" s="87">
        <f t="shared" si="41"/>
        <v>0.03</v>
      </c>
      <c r="Q697" s="68">
        <v>4.75</v>
      </c>
      <c r="R697" s="68" t="str" cm="1">
        <f t="array" ref="R697">_xlfn.SWITCH(ROUND(Q697,0),5,"Excellent",4,"Good",3,"Ok","Bad")</f>
        <v>Excellent</v>
      </c>
      <c r="S697" s="17">
        <v>204</v>
      </c>
      <c r="T697" s="17" t="str">
        <f t="shared" si="42"/>
        <v>No</v>
      </c>
      <c r="U697" s="82">
        <v>41845</v>
      </c>
      <c r="V697" s="82">
        <v>44030</v>
      </c>
      <c r="W697" s="17">
        <v>204</v>
      </c>
      <c r="X697" s="17" t="str">
        <f t="shared" si="43"/>
        <v>Active</v>
      </c>
      <c r="Y697" s="17" t="s">
        <v>15615</v>
      </c>
      <c r="Z697" s="17"/>
    </row>
    <row r="698" spans="1:26" x14ac:dyDescent="0.25">
      <c r="A698">
        <v>697</v>
      </c>
      <c r="B698" s="17" t="s">
        <v>529</v>
      </c>
      <c r="C698" s="17">
        <v>1513</v>
      </c>
      <c r="D698" s="17" t="str">
        <f>INDEX(Hosts!$A:$O,MATCH(Places!$C698,Hosts!$A:$A,0),MATCH(Places!D$1,Hosts!$1:$1,0))</f>
        <v>Within a few hours</v>
      </c>
      <c r="E698" s="87">
        <f>INDEX(Hosts!$A:$O,MATCH(Places!$C698,Hosts!$A:$A,0),MATCH(Places!E$1,Hosts!$1:$1,0))</f>
        <v>1</v>
      </c>
      <c r="F698" s="87">
        <f>INDEX(Hosts!$A:$O,MATCH(Places!$C698,Hosts!$A:$A,0),MATCH(Places!F$1,Hosts!$1:$1,0))</f>
        <v>0.5</v>
      </c>
      <c r="G698" s="17" t="str">
        <f>INDEX(Hosts!$A:$O,MATCH(Places!$C698,Hosts!$A:$A,0),MATCH(Places!G$1,Hosts!$1:$1,0))</f>
        <v>No</v>
      </c>
      <c r="H698" s="17">
        <v>12</v>
      </c>
      <c r="I698" s="17" t="str">
        <f>INDEX(Neighborhoods!$A:$C,MATCH(Places!$H698,Neighborhoods!$A:$A,0),MATCH(Places!I$1,Neighborhoods!$1:$1,0))</f>
        <v>Brooklyn</v>
      </c>
      <c r="J698" s="17" t="str">
        <f>INDEX(Neighborhoods!$A:$C,MATCH(Places!$H698,Neighborhoods!$A:$A,0),MATCH(Places!J$1,Neighborhoods!$1:$1,0))</f>
        <v>Williamsburg</v>
      </c>
      <c r="K698" s="17" t="s">
        <v>11822</v>
      </c>
      <c r="L698" s="17" t="str">
        <f t="shared" si="40"/>
        <v>No</v>
      </c>
      <c r="M698" s="17">
        <v>2</v>
      </c>
      <c r="N698" s="17" t="str" cm="1">
        <f t="array" ref="N698">_xlfn.IFS(M698&lt;=2,"Small",M698&lt;=5,"Medium",M698&gt;5,"Large")</f>
        <v>Small</v>
      </c>
      <c r="O698" s="65">
        <v>130</v>
      </c>
      <c r="P698" s="87">
        <f t="shared" si="41"/>
        <v>0.03</v>
      </c>
      <c r="Q698" s="68">
        <v>5</v>
      </c>
      <c r="R698" s="68" t="str" cm="1">
        <f t="array" ref="R698">_xlfn.SWITCH(ROUND(Q698,0),5,"Excellent",4,"Good",3,"Ok","Bad")</f>
        <v>Excellent</v>
      </c>
      <c r="S698" s="17">
        <v>9</v>
      </c>
      <c r="T698" s="17" t="str">
        <f t="shared" si="42"/>
        <v>No</v>
      </c>
      <c r="U698" s="82">
        <v>42589</v>
      </c>
      <c r="V698" s="82">
        <v>43800</v>
      </c>
      <c r="W698" s="17">
        <v>46</v>
      </c>
      <c r="X698" s="17" t="str">
        <f t="shared" si="43"/>
        <v>Active</v>
      </c>
      <c r="Y698" s="17" t="s">
        <v>15615</v>
      </c>
      <c r="Z698" s="17"/>
    </row>
    <row r="699" spans="1:26" x14ac:dyDescent="0.25">
      <c r="A699">
        <v>698</v>
      </c>
      <c r="B699" s="17" t="s">
        <v>530</v>
      </c>
      <c r="C699" s="17">
        <v>1027</v>
      </c>
      <c r="D699" s="17" t="str">
        <f>INDEX(Hosts!$A:$O,MATCH(Places!$C699,Hosts!$A:$A,0),MATCH(Places!D$1,Hosts!$1:$1,0))</f>
        <v>Within a few hours</v>
      </c>
      <c r="E699" s="87">
        <f>INDEX(Hosts!$A:$O,MATCH(Places!$C699,Hosts!$A:$A,0),MATCH(Places!E$1,Hosts!$1:$1,0))</f>
        <v>0.89</v>
      </c>
      <c r="F699" s="87">
        <f>INDEX(Hosts!$A:$O,MATCH(Places!$C699,Hosts!$A:$A,0),MATCH(Places!F$1,Hosts!$1:$1,0))</f>
        <v>0.99</v>
      </c>
      <c r="G699" s="17" t="str">
        <f>INDEX(Hosts!$A:$O,MATCH(Places!$C699,Hosts!$A:$A,0),MATCH(Places!G$1,Hosts!$1:$1,0))</f>
        <v>No</v>
      </c>
      <c r="H699" s="17">
        <v>16</v>
      </c>
      <c r="I699" s="17" t="str">
        <f>INDEX(Neighborhoods!$A:$C,MATCH(Places!$H699,Neighborhoods!$A:$A,0),MATCH(Places!I$1,Neighborhoods!$1:$1,0))</f>
        <v>Manhattan</v>
      </c>
      <c r="J699" s="17" t="str">
        <f>INDEX(Neighborhoods!$A:$C,MATCH(Places!$H699,Neighborhoods!$A:$A,0),MATCH(Places!J$1,Neighborhoods!$1:$1,0))</f>
        <v>Harlem</v>
      </c>
      <c r="K699" s="17" t="s">
        <v>11822</v>
      </c>
      <c r="L699" s="17" t="str">
        <f t="shared" si="40"/>
        <v>No</v>
      </c>
      <c r="M699" s="17">
        <v>6</v>
      </c>
      <c r="N699" s="17" t="str" cm="1">
        <f t="array" ref="N699">_xlfn.IFS(M699&lt;=2,"Small",M699&lt;=5,"Medium",M699&gt;5,"Large")</f>
        <v>Large</v>
      </c>
      <c r="O699" s="65">
        <v>165</v>
      </c>
      <c r="P699" s="87">
        <f t="shared" si="41"/>
        <v>0.03</v>
      </c>
      <c r="Q699" s="68">
        <v>4.72</v>
      </c>
      <c r="R699" s="68" t="str" cm="1">
        <f t="array" ref="R699">_xlfn.SWITCH(ROUND(Q699,0),5,"Excellent",4,"Good",3,"Ok","Bad")</f>
        <v>Excellent</v>
      </c>
      <c r="S699" s="17">
        <v>157</v>
      </c>
      <c r="T699" s="17" t="str">
        <f t="shared" si="42"/>
        <v>No</v>
      </c>
      <c r="U699" s="82">
        <v>41775</v>
      </c>
      <c r="V699" s="82">
        <v>43878</v>
      </c>
      <c r="W699" s="17">
        <v>362</v>
      </c>
      <c r="X699" s="17" t="str">
        <f t="shared" si="43"/>
        <v>Active</v>
      </c>
      <c r="Y699" s="17" t="s">
        <v>15616</v>
      </c>
      <c r="Z699" s="17"/>
    </row>
    <row r="700" spans="1:26" x14ac:dyDescent="0.25">
      <c r="A700">
        <v>699</v>
      </c>
      <c r="B700" s="17" t="s">
        <v>15536</v>
      </c>
      <c r="C700" s="17">
        <v>1105</v>
      </c>
      <c r="D700" s="17" t="str">
        <f>INDEX(Hosts!$A:$O,MATCH(Places!$C700,Hosts!$A:$A,0),MATCH(Places!D$1,Hosts!$1:$1,0))</f>
        <v>Within an hour</v>
      </c>
      <c r="E700" s="87">
        <f>INDEX(Hosts!$A:$O,MATCH(Places!$C700,Hosts!$A:$A,0),MATCH(Places!E$1,Hosts!$1:$1,0))</f>
        <v>1</v>
      </c>
      <c r="F700" s="87">
        <f>INDEX(Hosts!$A:$O,MATCH(Places!$C700,Hosts!$A:$A,0),MATCH(Places!F$1,Hosts!$1:$1,0))</f>
        <v>0.46</v>
      </c>
      <c r="G700" s="17" t="str">
        <f>INDEX(Hosts!$A:$O,MATCH(Places!$C700,Hosts!$A:$A,0),MATCH(Places!G$1,Hosts!$1:$1,0))</f>
        <v>Yes</v>
      </c>
      <c r="H700" s="17">
        <v>16</v>
      </c>
      <c r="I700" s="17" t="str">
        <f>INDEX(Neighborhoods!$A:$C,MATCH(Places!$H700,Neighborhoods!$A:$A,0),MATCH(Places!I$1,Neighborhoods!$1:$1,0))</f>
        <v>Manhattan</v>
      </c>
      <c r="J700" s="17" t="str">
        <f>INDEX(Neighborhoods!$A:$C,MATCH(Places!$H700,Neighborhoods!$A:$A,0),MATCH(Places!J$1,Neighborhoods!$1:$1,0))</f>
        <v>Harlem</v>
      </c>
      <c r="K700" s="17" t="s">
        <v>1</v>
      </c>
      <c r="L700" s="17" t="str">
        <f t="shared" si="40"/>
        <v>Yes</v>
      </c>
      <c r="M700" s="17">
        <v>2</v>
      </c>
      <c r="N700" s="17" t="str" cm="1">
        <f t="array" ref="N700">_xlfn.IFS(M700&lt;=2,"Small",M700&lt;=5,"Medium",M700&gt;5,"Large")</f>
        <v>Small</v>
      </c>
      <c r="O700" s="65">
        <v>90</v>
      </c>
      <c r="P700" s="87">
        <f t="shared" si="41"/>
        <v>0.03</v>
      </c>
      <c r="Q700" s="68">
        <v>4.9400000000000004</v>
      </c>
      <c r="R700" s="68" t="str" cm="1">
        <f t="array" ref="R700">_xlfn.SWITCH(ROUND(Q700,0),5,"Excellent",4,"Good",3,"Ok","Bad")</f>
        <v>Excellent</v>
      </c>
      <c r="S700" s="17">
        <v>17</v>
      </c>
      <c r="T700" s="17" t="str">
        <f t="shared" si="42"/>
        <v>No</v>
      </c>
      <c r="U700" s="82">
        <v>41841</v>
      </c>
      <c r="V700" s="82">
        <v>42301</v>
      </c>
      <c r="W700" s="17">
        <v>365</v>
      </c>
      <c r="X700" s="17" t="str">
        <f t="shared" si="43"/>
        <v>Active</v>
      </c>
      <c r="Y700" s="17" t="s">
        <v>15615</v>
      </c>
      <c r="Z700" s="17"/>
    </row>
    <row r="701" spans="1:26" x14ac:dyDescent="0.25">
      <c r="A701">
        <v>700</v>
      </c>
      <c r="B701" s="17" t="s">
        <v>15267</v>
      </c>
      <c r="C701" s="17">
        <v>1293</v>
      </c>
      <c r="D701" s="17" t="str">
        <f>INDEX(Hosts!$A:$O,MATCH(Places!$C701,Hosts!$A:$A,0),MATCH(Places!D$1,Hosts!$1:$1,0))</f>
        <v>Within an hour</v>
      </c>
      <c r="E701" s="87">
        <f>INDEX(Hosts!$A:$O,MATCH(Places!$C701,Hosts!$A:$A,0),MATCH(Places!E$1,Hosts!$1:$1,0))</f>
        <v>1</v>
      </c>
      <c r="F701" s="87">
        <f>INDEX(Hosts!$A:$O,MATCH(Places!$C701,Hosts!$A:$A,0),MATCH(Places!F$1,Hosts!$1:$1,0))</f>
        <v>0.81</v>
      </c>
      <c r="G701" s="17" t="str">
        <f>INDEX(Hosts!$A:$O,MATCH(Places!$C701,Hosts!$A:$A,0),MATCH(Places!G$1,Hosts!$1:$1,0))</f>
        <v>No</v>
      </c>
      <c r="H701" s="17">
        <v>20</v>
      </c>
      <c r="I701" s="17" t="str">
        <f>INDEX(Neighborhoods!$A:$C,MATCH(Places!$H701,Neighborhoods!$A:$A,0),MATCH(Places!I$1,Neighborhoods!$1:$1,0))</f>
        <v>Manhattan</v>
      </c>
      <c r="J701" s="17" t="str">
        <f>INDEX(Neighborhoods!$A:$C,MATCH(Places!$H701,Neighborhoods!$A:$A,0),MATCH(Places!J$1,Neighborhoods!$1:$1,0))</f>
        <v>Upper West Side</v>
      </c>
      <c r="K701" s="17" t="s">
        <v>1</v>
      </c>
      <c r="L701" s="17" t="str">
        <f t="shared" si="40"/>
        <v>Yes</v>
      </c>
      <c r="M701" s="17">
        <v>2</v>
      </c>
      <c r="N701" s="17" t="str" cm="1">
        <f t="array" ref="N701">_xlfn.IFS(M701&lt;=2,"Small",M701&lt;=5,"Medium",M701&gt;5,"Large")</f>
        <v>Small</v>
      </c>
      <c r="O701" s="65">
        <v>66</v>
      </c>
      <c r="P701" s="87">
        <f t="shared" si="41"/>
        <v>0.03</v>
      </c>
      <c r="Q701" s="68">
        <v>4.6399999999999997</v>
      </c>
      <c r="R701" s="68" t="str" cm="1">
        <f t="array" ref="R701">_xlfn.SWITCH(ROUND(Q701,0),5,"Excellent",4,"Good",3,"Ok","Bad")</f>
        <v>Excellent</v>
      </c>
      <c r="S701" s="17">
        <v>132</v>
      </c>
      <c r="T701" s="17" t="str">
        <f t="shared" si="42"/>
        <v>No</v>
      </c>
      <c r="U701" s="82">
        <v>41897</v>
      </c>
      <c r="V701" s="82">
        <v>43905</v>
      </c>
      <c r="W701" s="17">
        <v>365</v>
      </c>
      <c r="X701" s="17" t="str">
        <f t="shared" si="43"/>
        <v>Active</v>
      </c>
      <c r="Y701" s="17" t="s">
        <v>15616</v>
      </c>
      <c r="Z701" s="17"/>
    </row>
    <row r="702" spans="1:26" x14ac:dyDescent="0.25">
      <c r="A702">
        <v>701</v>
      </c>
      <c r="B702" s="17" t="s">
        <v>531</v>
      </c>
      <c r="C702" s="17">
        <v>1518</v>
      </c>
      <c r="D702" s="17" t="str">
        <f>INDEX(Hosts!$A:$O,MATCH(Places!$C702,Hosts!$A:$A,0),MATCH(Places!D$1,Hosts!$1:$1,0))</f>
        <v>Within a few hours</v>
      </c>
      <c r="E702" s="87">
        <f>INDEX(Hosts!$A:$O,MATCH(Places!$C702,Hosts!$A:$A,0),MATCH(Places!E$1,Hosts!$1:$1,0))</f>
        <v>0.69</v>
      </c>
      <c r="F702" s="87">
        <f>INDEX(Hosts!$A:$O,MATCH(Places!$C702,Hosts!$A:$A,0),MATCH(Places!F$1,Hosts!$1:$1,0))</f>
        <v>0.79</v>
      </c>
      <c r="G702" s="17" t="str">
        <f>INDEX(Hosts!$A:$O,MATCH(Places!$C702,Hosts!$A:$A,0),MATCH(Places!G$1,Hosts!$1:$1,0))</f>
        <v>No</v>
      </c>
      <c r="H702" s="17">
        <v>20</v>
      </c>
      <c r="I702" s="17" t="str">
        <f>INDEX(Neighborhoods!$A:$C,MATCH(Places!$H702,Neighborhoods!$A:$A,0),MATCH(Places!I$1,Neighborhoods!$1:$1,0))</f>
        <v>Manhattan</v>
      </c>
      <c r="J702" s="17" t="str">
        <f>INDEX(Neighborhoods!$A:$C,MATCH(Places!$H702,Neighborhoods!$A:$A,0),MATCH(Places!J$1,Neighborhoods!$1:$1,0))</f>
        <v>Upper West Side</v>
      </c>
      <c r="K702" s="17" t="s">
        <v>11822</v>
      </c>
      <c r="L702" s="17" t="str">
        <f t="shared" si="40"/>
        <v>No</v>
      </c>
      <c r="M702" s="17">
        <v>6</v>
      </c>
      <c r="N702" s="17" t="str" cm="1">
        <f t="array" ref="N702">_xlfn.IFS(M702&lt;=2,"Small",M702&lt;=5,"Medium",M702&gt;5,"Large")</f>
        <v>Large</v>
      </c>
      <c r="O702" s="65">
        <v>259</v>
      </c>
      <c r="P702" s="87">
        <f t="shared" si="41"/>
        <v>0.04</v>
      </c>
      <c r="Q702" s="68">
        <v>4.8499999999999996</v>
      </c>
      <c r="R702" s="68" t="str" cm="1">
        <f t="array" ref="R702">_xlfn.SWITCH(ROUND(Q702,0),5,"Excellent",4,"Good",3,"Ok","Bad")</f>
        <v>Excellent</v>
      </c>
      <c r="S702" s="17">
        <v>179</v>
      </c>
      <c r="T702" s="17" t="str">
        <f t="shared" si="42"/>
        <v>Yes</v>
      </c>
      <c r="U702" s="82">
        <v>41734</v>
      </c>
      <c r="V702" s="82">
        <v>44045</v>
      </c>
      <c r="W702" s="17">
        <v>348</v>
      </c>
      <c r="X702" s="17" t="str">
        <f t="shared" si="43"/>
        <v>Active</v>
      </c>
      <c r="Y702" s="17" t="s">
        <v>15615</v>
      </c>
      <c r="Z702" s="17"/>
    </row>
    <row r="703" spans="1:26" x14ac:dyDescent="0.25">
      <c r="A703">
        <v>702</v>
      </c>
      <c r="B703" s="17" t="s">
        <v>532</v>
      </c>
      <c r="C703" s="17">
        <v>1524</v>
      </c>
      <c r="D703" s="17" t="str">
        <f>INDEX(Hosts!$A:$O,MATCH(Places!$C703,Hosts!$A:$A,0),MATCH(Places!D$1,Hosts!$1:$1,0))</f>
        <v>Within a few hours</v>
      </c>
      <c r="E703" s="87">
        <f>INDEX(Hosts!$A:$O,MATCH(Places!$C703,Hosts!$A:$A,0),MATCH(Places!E$1,Hosts!$1:$1,0))</f>
        <v>1</v>
      </c>
      <c r="F703" s="87">
        <f>INDEX(Hosts!$A:$O,MATCH(Places!$C703,Hosts!$A:$A,0),MATCH(Places!F$1,Hosts!$1:$1,0))</f>
        <v>0.5</v>
      </c>
      <c r="G703" s="17" t="str">
        <f>INDEX(Hosts!$A:$O,MATCH(Places!$C703,Hosts!$A:$A,0),MATCH(Places!G$1,Hosts!$1:$1,0))</f>
        <v>No</v>
      </c>
      <c r="H703" s="17">
        <v>20</v>
      </c>
      <c r="I703" s="17" t="str">
        <f>INDEX(Neighborhoods!$A:$C,MATCH(Places!$H703,Neighborhoods!$A:$A,0),MATCH(Places!I$1,Neighborhoods!$1:$1,0))</f>
        <v>Manhattan</v>
      </c>
      <c r="J703" s="17" t="str">
        <f>INDEX(Neighborhoods!$A:$C,MATCH(Places!$H703,Neighborhoods!$A:$A,0),MATCH(Places!J$1,Neighborhoods!$1:$1,0))</f>
        <v>Upper West Side</v>
      </c>
      <c r="K703" s="17" t="s">
        <v>11822</v>
      </c>
      <c r="L703" s="17" t="str">
        <f t="shared" si="40"/>
        <v>No</v>
      </c>
      <c r="M703" s="17">
        <v>5</v>
      </c>
      <c r="N703" s="17" t="str" cm="1">
        <f t="array" ref="N703">_xlfn.IFS(M703&lt;=2,"Small",M703&lt;=5,"Medium",M703&gt;5,"Large")</f>
        <v>Medium</v>
      </c>
      <c r="O703" s="65">
        <v>330</v>
      </c>
      <c r="P703" s="87">
        <f t="shared" si="41"/>
        <v>0.04</v>
      </c>
      <c r="Q703" s="68">
        <v>5</v>
      </c>
      <c r="R703" s="68" t="str" cm="1">
        <f t="array" ref="R703">_xlfn.SWITCH(ROUND(Q703,0),5,"Excellent",4,"Good",3,"Ok","Bad")</f>
        <v>Excellent</v>
      </c>
      <c r="S703" s="17">
        <v>15</v>
      </c>
      <c r="T703" s="17" t="str">
        <f t="shared" si="42"/>
        <v>No</v>
      </c>
      <c r="U703" s="82">
        <v>41844</v>
      </c>
      <c r="V703" s="82">
        <v>43883</v>
      </c>
      <c r="W703" s="17">
        <v>7</v>
      </c>
      <c r="X703" s="17" t="str">
        <f t="shared" si="43"/>
        <v>Active</v>
      </c>
      <c r="Y703" s="17" t="s">
        <v>15615</v>
      </c>
      <c r="Z703" s="17"/>
    </row>
    <row r="704" spans="1:26" x14ac:dyDescent="0.25">
      <c r="A704">
        <v>703</v>
      </c>
      <c r="B704" s="17" t="s">
        <v>533</v>
      </c>
      <c r="C704" s="17">
        <v>1521</v>
      </c>
      <c r="D704" s="17" t="str">
        <f>INDEX(Hosts!$A:$O,MATCH(Places!$C704,Hosts!$A:$A,0),MATCH(Places!D$1,Hosts!$1:$1,0))</f>
        <v>Within a few hours</v>
      </c>
      <c r="E704" s="87">
        <f>INDEX(Hosts!$A:$O,MATCH(Places!$C704,Hosts!$A:$A,0),MATCH(Places!E$1,Hosts!$1:$1,0))</f>
        <v>0.86</v>
      </c>
      <c r="F704" s="87">
        <f>INDEX(Hosts!$A:$O,MATCH(Places!$C704,Hosts!$A:$A,0),MATCH(Places!F$1,Hosts!$1:$1,0))</f>
        <v>0.83</v>
      </c>
      <c r="G704" s="17" t="str">
        <f>INDEX(Hosts!$A:$O,MATCH(Places!$C704,Hosts!$A:$A,0),MATCH(Places!G$1,Hosts!$1:$1,0))</f>
        <v>No</v>
      </c>
      <c r="H704" s="17">
        <v>9</v>
      </c>
      <c r="I704" s="17" t="str">
        <f>INDEX(Neighborhoods!$A:$C,MATCH(Places!$H704,Neighborhoods!$A:$A,0),MATCH(Places!I$1,Neighborhoods!$1:$1,0))</f>
        <v>Brooklyn</v>
      </c>
      <c r="J704" s="17" t="str">
        <f>INDEX(Neighborhoods!$A:$C,MATCH(Places!$H704,Neighborhoods!$A:$A,0),MATCH(Places!J$1,Neighborhoods!$1:$1,0))</f>
        <v>Crown Heights</v>
      </c>
      <c r="K704" s="17" t="s">
        <v>11822</v>
      </c>
      <c r="L704" s="17" t="str">
        <f t="shared" si="40"/>
        <v>No</v>
      </c>
      <c r="M704" s="17">
        <v>3</v>
      </c>
      <c r="N704" s="17" t="str" cm="1">
        <f t="array" ref="N704">_xlfn.IFS(M704&lt;=2,"Small",M704&lt;=5,"Medium",M704&gt;5,"Large")</f>
        <v>Medium</v>
      </c>
      <c r="O704" s="65">
        <v>132</v>
      </c>
      <c r="P704" s="87">
        <f t="shared" si="41"/>
        <v>0.03</v>
      </c>
      <c r="Q704" s="68">
        <v>4.72</v>
      </c>
      <c r="R704" s="68" t="str" cm="1">
        <f t="array" ref="R704">_xlfn.SWITCH(ROUND(Q704,0),5,"Excellent",4,"Good",3,"Ok","Bad")</f>
        <v>Excellent</v>
      </c>
      <c r="S704" s="17">
        <v>310</v>
      </c>
      <c r="T704" s="17" t="str">
        <f t="shared" si="42"/>
        <v>No</v>
      </c>
      <c r="U704" s="82">
        <v>41691</v>
      </c>
      <c r="V704" s="82">
        <v>43905</v>
      </c>
      <c r="W704" s="17">
        <v>359</v>
      </c>
      <c r="X704" s="17" t="str">
        <f t="shared" si="43"/>
        <v>Active</v>
      </c>
      <c r="Y704" s="17" t="s">
        <v>15615</v>
      </c>
      <c r="Z704" s="17"/>
    </row>
    <row r="705" spans="1:26" x14ac:dyDescent="0.25">
      <c r="A705">
        <v>704</v>
      </c>
      <c r="B705" s="17" t="s">
        <v>534</v>
      </c>
      <c r="C705" s="17">
        <v>1518</v>
      </c>
      <c r="D705" s="17" t="str">
        <f>INDEX(Hosts!$A:$O,MATCH(Places!$C705,Hosts!$A:$A,0),MATCH(Places!D$1,Hosts!$1:$1,0))</f>
        <v>Within a few hours</v>
      </c>
      <c r="E705" s="87">
        <f>INDEX(Hosts!$A:$O,MATCH(Places!$C705,Hosts!$A:$A,0),MATCH(Places!E$1,Hosts!$1:$1,0))</f>
        <v>0.69</v>
      </c>
      <c r="F705" s="87">
        <f>INDEX(Hosts!$A:$O,MATCH(Places!$C705,Hosts!$A:$A,0),MATCH(Places!F$1,Hosts!$1:$1,0))</f>
        <v>0.79</v>
      </c>
      <c r="G705" s="17" t="str">
        <f>INDEX(Hosts!$A:$O,MATCH(Places!$C705,Hosts!$A:$A,0),MATCH(Places!G$1,Hosts!$1:$1,0))</f>
        <v>No</v>
      </c>
      <c r="H705" s="17">
        <v>20</v>
      </c>
      <c r="I705" s="17" t="str">
        <f>INDEX(Neighborhoods!$A:$C,MATCH(Places!$H705,Neighborhoods!$A:$A,0),MATCH(Places!I$1,Neighborhoods!$1:$1,0))</f>
        <v>Manhattan</v>
      </c>
      <c r="J705" s="17" t="str">
        <f>INDEX(Neighborhoods!$A:$C,MATCH(Places!$H705,Neighborhoods!$A:$A,0),MATCH(Places!J$1,Neighborhoods!$1:$1,0))</f>
        <v>Upper West Side</v>
      </c>
      <c r="K705" s="17" t="s">
        <v>1</v>
      </c>
      <c r="L705" s="17" t="str">
        <f t="shared" si="40"/>
        <v>Yes</v>
      </c>
      <c r="M705" s="17">
        <v>2</v>
      </c>
      <c r="N705" s="17" t="str" cm="1">
        <f t="array" ref="N705">_xlfn.IFS(M705&lt;=2,"Small",M705&lt;=5,"Medium",M705&gt;5,"Large")</f>
        <v>Small</v>
      </c>
      <c r="O705" s="65">
        <v>130</v>
      </c>
      <c r="P705" s="87">
        <f t="shared" si="41"/>
        <v>0.03</v>
      </c>
      <c r="Q705" s="68">
        <v>4.5199999999999996</v>
      </c>
      <c r="R705" s="68" t="str" cm="1">
        <f t="array" ref="R705">_xlfn.SWITCH(ROUND(Q705,0),5,"Excellent",4,"Good",3,"Ok","Bad")</f>
        <v>Excellent</v>
      </c>
      <c r="S705" s="17">
        <v>21</v>
      </c>
      <c r="T705" s="17" t="str">
        <f t="shared" si="42"/>
        <v>No</v>
      </c>
      <c r="U705" s="82">
        <v>41928</v>
      </c>
      <c r="V705" s="82">
        <v>43384</v>
      </c>
      <c r="W705" s="17">
        <v>348</v>
      </c>
      <c r="X705" s="17" t="str">
        <f t="shared" si="43"/>
        <v>Active</v>
      </c>
      <c r="Y705" s="17" t="s">
        <v>15615</v>
      </c>
      <c r="Z705" s="17"/>
    </row>
    <row r="706" spans="1:26" x14ac:dyDescent="0.25">
      <c r="A706">
        <v>705</v>
      </c>
      <c r="B706" s="17" t="s">
        <v>535</v>
      </c>
      <c r="C706" s="17">
        <v>1438</v>
      </c>
      <c r="D706" s="17" t="str">
        <f>INDEX(Hosts!$A:$O,MATCH(Places!$C706,Hosts!$A:$A,0),MATCH(Places!D$1,Hosts!$1:$1,0))</f>
        <v>Within a day</v>
      </c>
      <c r="E706" s="87">
        <f>INDEX(Hosts!$A:$O,MATCH(Places!$C706,Hosts!$A:$A,0),MATCH(Places!E$1,Hosts!$1:$1,0))</f>
        <v>0.67</v>
      </c>
      <c r="F706" s="87">
        <f>INDEX(Hosts!$A:$O,MATCH(Places!$C706,Hosts!$A:$A,0),MATCH(Places!F$1,Hosts!$1:$1,0))</f>
        <v>0.81</v>
      </c>
      <c r="G706" s="17" t="str">
        <f>INDEX(Hosts!$A:$O,MATCH(Places!$C706,Hosts!$A:$A,0),MATCH(Places!G$1,Hosts!$1:$1,0))</f>
        <v>No</v>
      </c>
      <c r="H706" s="17">
        <v>16</v>
      </c>
      <c r="I706" s="17" t="str">
        <f>INDEX(Neighborhoods!$A:$C,MATCH(Places!$H706,Neighborhoods!$A:$A,0),MATCH(Places!I$1,Neighborhoods!$1:$1,0))</f>
        <v>Manhattan</v>
      </c>
      <c r="J706" s="17" t="str">
        <f>INDEX(Neighborhoods!$A:$C,MATCH(Places!$H706,Neighborhoods!$A:$A,0),MATCH(Places!J$1,Neighborhoods!$1:$1,0))</f>
        <v>Harlem</v>
      </c>
      <c r="K706" s="17" t="s">
        <v>1</v>
      </c>
      <c r="L706" s="17" t="str">
        <f t="shared" ref="L706:L769" si="44">IF(OR(K706="Private room",K706="Shared room"),"Yes","No")</f>
        <v>Yes</v>
      </c>
      <c r="M706" s="17">
        <v>2</v>
      </c>
      <c r="N706" s="17" t="str" cm="1">
        <f t="array" ref="N706">_xlfn.IFS(M706&lt;=2,"Small",M706&lt;=5,"Medium",M706&gt;5,"Large")</f>
        <v>Small</v>
      </c>
      <c r="O706" s="65">
        <v>58</v>
      </c>
      <c r="P706" s="87">
        <f t="shared" ref="P706:P769" si="45">VLOOKUP(O706,$AB$1:$AC$5,2)</f>
        <v>0.03</v>
      </c>
      <c r="Q706" s="68">
        <v>4.6500000000000004</v>
      </c>
      <c r="R706" s="68" t="str" cm="1">
        <f t="array" ref="R706">_xlfn.SWITCH(ROUND(Q706,0),5,"Excellent",4,"Good",3,"Ok","Bad")</f>
        <v>Excellent</v>
      </c>
      <c r="S706" s="17">
        <v>153</v>
      </c>
      <c r="T706" s="17" t="str">
        <f t="shared" ref="T706:T769" si="46">IF(AND(Q706&gt;=4.8,S706&gt;100),"Yes","No")</f>
        <v>No</v>
      </c>
      <c r="U706" s="82">
        <v>41865</v>
      </c>
      <c r="V706" s="82">
        <v>43904</v>
      </c>
      <c r="W706" s="17">
        <v>137</v>
      </c>
      <c r="X706" s="17" t="str">
        <f t="shared" ref="X706:X769" si="47">IF(W706&lt;&gt;0,"Active","Inactive")</f>
        <v>Active</v>
      </c>
      <c r="Y706" s="17" t="s">
        <v>15615</v>
      </c>
      <c r="Z706" s="17"/>
    </row>
    <row r="707" spans="1:26" x14ac:dyDescent="0.25">
      <c r="A707">
        <v>706</v>
      </c>
      <c r="B707" s="17" t="s">
        <v>536</v>
      </c>
      <c r="C707" s="17">
        <v>1532</v>
      </c>
      <c r="D707" s="17" t="str">
        <f>INDEX(Hosts!$A:$O,MATCH(Places!$C707,Hosts!$A:$A,0),MATCH(Places!D$1,Hosts!$1:$1,0))</f>
        <v>Within an hour</v>
      </c>
      <c r="E707" s="87">
        <f>INDEX(Hosts!$A:$O,MATCH(Places!$C707,Hosts!$A:$A,0),MATCH(Places!E$1,Hosts!$1:$1,0))</f>
        <v>1</v>
      </c>
      <c r="F707" s="87">
        <f>INDEX(Hosts!$A:$O,MATCH(Places!$C707,Hosts!$A:$A,0),MATCH(Places!F$1,Hosts!$1:$1,0))</f>
        <v>0.97</v>
      </c>
      <c r="G707" s="17" t="str">
        <f>INDEX(Hosts!$A:$O,MATCH(Places!$C707,Hosts!$A:$A,0),MATCH(Places!G$1,Hosts!$1:$1,0))</f>
        <v>Yes</v>
      </c>
      <c r="H707" s="17">
        <v>12</v>
      </c>
      <c r="I707" s="17" t="str">
        <f>INDEX(Neighborhoods!$A:$C,MATCH(Places!$H707,Neighborhoods!$A:$A,0),MATCH(Places!I$1,Neighborhoods!$1:$1,0))</f>
        <v>Brooklyn</v>
      </c>
      <c r="J707" s="17" t="str">
        <f>INDEX(Neighborhoods!$A:$C,MATCH(Places!$H707,Neighborhoods!$A:$A,0),MATCH(Places!J$1,Neighborhoods!$1:$1,0))</f>
        <v>Williamsburg</v>
      </c>
      <c r="K707" s="17" t="s">
        <v>1</v>
      </c>
      <c r="L707" s="17" t="str">
        <f t="shared" si="44"/>
        <v>Yes</v>
      </c>
      <c r="M707" s="17">
        <v>2</v>
      </c>
      <c r="N707" s="17" t="str" cm="1">
        <f t="array" ref="N707">_xlfn.IFS(M707&lt;=2,"Small",M707&lt;=5,"Medium",M707&gt;5,"Large")</f>
        <v>Small</v>
      </c>
      <c r="O707" s="65">
        <v>95</v>
      </c>
      <c r="P707" s="87">
        <f t="shared" si="45"/>
        <v>0.03</v>
      </c>
      <c r="Q707" s="68">
        <v>5</v>
      </c>
      <c r="R707" s="68" t="str" cm="1">
        <f t="array" ref="R707">_xlfn.SWITCH(ROUND(Q707,0),5,"Excellent",4,"Good",3,"Ok","Bad")</f>
        <v>Excellent</v>
      </c>
      <c r="S707" s="17">
        <v>172</v>
      </c>
      <c r="T707" s="17" t="str">
        <f t="shared" si="46"/>
        <v>Yes</v>
      </c>
      <c r="U707" s="82">
        <v>41947</v>
      </c>
      <c r="V707" s="82">
        <v>43898</v>
      </c>
      <c r="W707" s="17">
        <v>239</v>
      </c>
      <c r="X707" s="17" t="str">
        <f t="shared" si="47"/>
        <v>Active</v>
      </c>
      <c r="Y707" s="17" t="s">
        <v>15615</v>
      </c>
      <c r="Z707" s="17"/>
    </row>
    <row r="708" spans="1:26" x14ac:dyDescent="0.25">
      <c r="A708">
        <v>707</v>
      </c>
      <c r="B708" s="17" t="s">
        <v>13889</v>
      </c>
      <c r="C708" s="17">
        <v>1239</v>
      </c>
      <c r="D708" s="17" t="str">
        <f>INDEX(Hosts!$A:$O,MATCH(Places!$C708,Hosts!$A:$A,0),MATCH(Places!D$1,Hosts!$1:$1,0))</f>
        <v>Within an hour</v>
      </c>
      <c r="E708" s="87">
        <f>INDEX(Hosts!$A:$O,MATCH(Places!$C708,Hosts!$A:$A,0),MATCH(Places!E$1,Hosts!$1:$1,0))</f>
        <v>0.98</v>
      </c>
      <c r="F708" s="87">
        <f>INDEX(Hosts!$A:$O,MATCH(Places!$C708,Hosts!$A:$A,0),MATCH(Places!F$1,Hosts!$1:$1,0))</f>
        <v>1</v>
      </c>
      <c r="G708" s="17" t="str">
        <f>INDEX(Hosts!$A:$O,MATCH(Places!$C708,Hosts!$A:$A,0),MATCH(Places!G$1,Hosts!$1:$1,0))</f>
        <v>No</v>
      </c>
      <c r="H708" s="17">
        <v>11</v>
      </c>
      <c r="I708" s="17" t="str">
        <f>INDEX(Neighborhoods!$A:$C,MATCH(Places!$H708,Neighborhoods!$A:$A,0),MATCH(Places!I$1,Neighborhoods!$1:$1,0))</f>
        <v>Brooklyn</v>
      </c>
      <c r="J708" s="17" t="str">
        <f>INDEX(Neighborhoods!$A:$C,MATCH(Places!$H708,Neighborhoods!$A:$A,0),MATCH(Places!J$1,Neighborhoods!$1:$1,0))</f>
        <v>Greenpoint</v>
      </c>
      <c r="K708" s="17" t="s">
        <v>11822</v>
      </c>
      <c r="L708" s="17" t="str">
        <f t="shared" si="44"/>
        <v>No</v>
      </c>
      <c r="M708" s="17">
        <v>6</v>
      </c>
      <c r="N708" s="17" t="str" cm="1">
        <f t="array" ref="N708">_xlfn.IFS(M708&lt;=2,"Small",M708&lt;=5,"Medium",M708&gt;5,"Large")</f>
        <v>Large</v>
      </c>
      <c r="O708" s="65">
        <v>150</v>
      </c>
      <c r="P708" s="87">
        <f t="shared" si="45"/>
        <v>0.03</v>
      </c>
      <c r="Q708" s="68">
        <v>5</v>
      </c>
      <c r="R708" s="68" t="str" cm="1">
        <f t="array" ref="R708">_xlfn.SWITCH(ROUND(Q708,0),5,"Excellent",4,"Good",3,"Ok","Bad")</f>
        <v>Excellent</v>
      </c>
      <c r="S708" s="17">
        <v>3</v>
      </c>
      <c r="T708" s="17" t="str">
        <f t="shared" si="46"/>
        <v>No</v>
      </c>
      <c r="U708" s="82">
        <v>42223</v>
      </c>
      <c r="V708" s="82">
        <v>43524</v>
      </c>
      <c r="W708" s="17">
        <v>228</v>
      </c>
      <c r="X708" s="17" t="str">
        <f t="shared" si="47"/>
        <v>Active</v>
      </c>
      <c r="Y708" s="17" t="s">
        <v>15616</v>
      </c>
      <c r="Z708" s="17"/>
    </row>
    <row r="709" spans="1:26" x14ac:dyDescent="0.25">
      <c r="A709">
        <v>708</v>
      </c>
      <c r="B709" s="17" t="s">
        <v>537</v>
      </c>
      <c r="C709" s="17">
        <v>1534</v>
      </c>
      <c r="D709" s="17" t="str">
        <f>INDEX(Hosts!$A:$O,MATCH(Places!$C709,Hosts!$A:$A,0),MATCH(Places!D$1,Hosts!$1:$1,0))</f>
        <v>Within an hour</v>
      </c>
      <c r="E709" s="87">
        <f>INDEX(Hosts!$A:$O,MATCH(Places!$C709,Hosts!$A:$A,0),MATCH(Places!E$1,Hosts!$1:$1,0))</f>
        <v>1</v>
      </c>
      <c r="F709" s="87">
        <f>INDEX(Hosts!$A:$O,MATCH(Places!$C709,Hosts!$A:$A,0),MATCH(Places!F$1,Hosts!$1:$1,0))</f>
        <v>0.83</v>
      </c>
      <c r="G709" s="17" t="str">
        <f>INDEX(Hosts!$A:$O,MATCH(Places!$C709,Hosts!$A:$A,0),MATCH(Places!G$1,Hosts!$1:$1,0))</f>
        <v>Yes</v>
      </c>
      <c r="H709" s="17">
        <v>17</v>
      </c>
      <c r="I709" s="17" t="str">
        <f>INDEX(Neighborhoods!$A:$C,MATCH(Places!$H709,Neighborhoods!$A:$A,0),MATCH(Places!I$1,Neighborhoods!$1:$1,0))</f>
        <v>Manhattan</v>
      </c>
      <c r="J709" s="17" t="str">
        <f>INDEX(Neighborhoods!$A:$C,MATCH(Places!$H709,Neighborhoods!$A:$A,0),MATCH(Places!J$1,Neighborhoods!$1:$1,0))</f>
        <v>Hell's Kitchen</v>
      </c>
      <c r="K709" s="17" t="s">
        <v>1</v>
      </c>
      <c r="L709" s="17" t="str">
        <f t="shared" si="44"/>
        <v>Yes</v>
      </c>
      <c r="M709" s="17">
        <v>1</v>
      </c>
      <c r="N709" s="17" t="str" cm="1">
        <f t="array" ref="N709">_xlfn.IFS(M709&lt;=2,"Small",M709&lt;=5,"Medium",M709&gt;5,"Large")</f>
        <v>Small</v>
      </c>
      <c r="O709" s="65">
        <v>80</v>
      </c>
      <c r="P709" s="87">
        <f t="shared" si="45"/>
        <v>0.03</v>
      </c>
      <c r="Q709" s="68">
        <v>4.9000000000000004</v>
      </c>
      <c r="R709" s="68" t="str" cm="1">
        <f t="array" ref="R709">_xlfn.SWITCH(ROUND(Q709,0),5,"Excellent",4,"Good",3,"Ok","Bad")</f>
        <v>Excellent</v>
      </c>
      <c r="S709" s="17">
        <v>195</v>
      </c>
      <c r="T709" s="17" t="str">
        <f t="shared" si="46"/>
        <v>Yes</v>
      </c>
      <c r="U709" s="82">
        <v>41906</v>
      </c>
      <c r="V709" s="82">
        <v>43903</v>
      </c>
      <c r="W709" s="17">
        <v>363</v>
      </c>
      <c r="X709" s="17" t="str">
        <f t="shared" si="47"/>
        <v>Active</v>
      </c>
      <c r="Y709" s="17" t="s">
        <v>15615</v>
      </c>
      <c r="Z709" s="17"/>
    </row>
    <row r="710" spans="1:26" x14ac:dyDescent="0.25">
      <c r="A710">
        <v>709</v>
      </c>
      <c r="B710" s="17" t="s">
        <v>538</v>
      </c>
      <c r="C710" s="17">
        <v>1249</v>
      </c>
      <c r="D710" s="17" t="str">
        <f>INDEX(Hosts!$A:$O,MATCH(Places!$C710,Hosts!$A:$A,0),MATCH(Places!D$1,Hosts!$1:$1,0))</f>
        <v>Within an hour</v>
      </c>
      <c r="E710" s="87">
        <f>INDEX(Hosts!$A:$O,MATCH(Places!$C710,Hosts!$A:$A,0),MATCH(Places!E$1,Hosts!$1:$1,0))</f>
        <v>1</v>
      </c>
      <c r="F710" s="87">
        <f>INDEX(Hosts!$A:$O,MATCH(Places!$C710,Hosts!$A:$A,0),MATCH(Places!F$1,Hosts!$1:$1,0))</f>
        <v>0.8</v>
      </c>
      <c r="G710" s="17" t="str">
        <f>INDEX(Hosts!$A:$O,MATCH(Places!$C710,Hosts!$A:$A,0),MATCH(Places!G$1,Hosts!$1:$1,0))</f>
        <v>Yes</v>
      </c>
      <c r="H710" s="17">
        <v>18</v>
      </c>
      <c r="I710" s="17" t="str">
        <f>INDEX(Neighborhoods!$A:$C,MATCH(Places!$H710,Neighborhoods!$A:$A,0),MATCH(Places!I$1,Neighborhoods!$1:$1,0))</f>
        <v>Manhattan</v>
      </c>
      <c r="J710" s="17" t="str">
        <f>INDEX(Neighborhoods!$A:$C,MATCH(Places!$H710,Neighborhoods!$A:$A,0),MATCH(Places!J$1,Neighborhoods!$1:$1,0))</f>
        <v>Midtown</v>
      </c>
      <c r="K710" s="17" t="s">
        <v>1</v>
      </c>
      <c r="L710" s="17" t="str">
        <f t="shared" si="44"/>
        <v>Yes</v>
      </c>
      <c r="M710" s="17">
        <v>4</v>
      </c>
      <c r="N710" s="17" t="str" cm="1">
        <f t="array" ref="N710">_xlfn.IFS(M710&lt;=2,"Small",M710&lt;=5,"Medium",M710&gt;5,"Large")</f>
        <v>Medium</v>
      </c>
      <c r="O710" s="65">
        <v>180</v>
      </c>
      <c r="P710" s="87">
        <f t="shared" si="45"/>
        <v>0.03</v>
      </c>
      <c r="Q710" s="68">
        <v>5</v>
      </c>
      <c r="R710" s="68" t="str" cm="1">
        <f t="array" ref="R710">_xlfn.SWITCH(ROUND(Q710,0),5,"Excellent",4,"Good",3,"Ok","Bad")</f>
        <v>Excellent</v>
      </c>
      <c r="S710" s="17">
        <v>17</v>
      </c>
      <c r="T710" s="17" t="str">
        <f t="shared" si="46"/>
        <v>No</v>
      </c>
      <c r="U710" s="82">
        <v>43347</v>
      </c>
      <c r="V710" s="82">
        <v>43896</v>
      </c>
      <c r="W710" s="17">
        <v>227</v>
      </c>
      <c r="X710" s="17" t="str">
        <f t="shared" si="47"/>
        <v>Active</v>
      </c>
      <c r="Y710" s="17" t="s">
        <v>15615</v>
      </c>
      <c r="Z710" s="17"/>
    </row>
    <row r="711" spans="1:26" x14ac:dyDescent="0.25">
      <c r="A711">
        <v>710</v>
      </c>
      <c r="B711" s="17" t="s">
        <v>539</v>
      </c>
      <c r="C711" s="17">
        <v>1488</v>
      </c>
      <c r="D711" s="17" t="str">
        <f>INDEX(Hosts!$A:$O,MATCH(Places!$C711,Hosts!$A:$A,0),MATCH(Places!D$1,Hosts!$1:$1,0))</f>
        <v>Within a day</v>
      </c>
      <c r="E711" s="87">
        <f>INDEX(Hosts!$A:$O,MATCH(Places!$C711,Hosts!$A:$A,0),MATCH(Places!E$1,Hosts!$1:$1,0))</f>
        <v>1</v>
      </c>
      <c r="F711" s="87">
        <f>INDEX(Hosts!$A:$O,MATCH(Places!$C711,Hosts!$A:$A,0),MATCH(Places!F$1,Hosts!$1:$1,0))</f>
        <v>0.17</v>
      </c>
      <c r="G711" s="17" t="str">
        <f>INDEX(Hosts!$A:$O,MATCH(Places!$C711,Hosts!$A:$A,0),MATCH(Places!G$1,Hosts!$1:$1,0))</f>
        <v>No</v>
      </c>
      <c r="H711" s="17">
        <v>7</v>
      </c>
      <c r="I711" s="17" t="str">
        <f>INDEX(Neighborhoods!$A:$C,MATCH(Places!$H711,Neighborhoods!$A:$A,0),MATCH(Places!I$1,Neighborhoods!$1:$1,0))</f>
        <v>Brooklyn</v>
      </c>
      <c r="J711" s="17" t="str">
        <f>INDEX(Neighborhoods!$A:$C,MATCH(Places!$H711,Neighborhoods!$A:$A,0),MATCH(Places!J$1,Neighborhoods!$1:$1,0))</f>
        <v>Bedford-Stuyvesant</v>
      </c>
      <c r="K711" s="17" t="s">
        <v>1</v>
      </c>
      <c r="L711" s="17" t="str">
        <f t="shared" si="44"/>
        <v>Yes</v>
      </c>
      <c r="M711" s="17">
        <v>2</v>
      </c>
      <c r="N711" s="17" t="str" cm="1">
        <f t="array" ref="N711">_xlfn.IFS(M711&lt;=2,"Small",M711&lt;=5,"Medium",M711&gt;5,"Large")</f>
        <v>Small</v>
      </c>
      <c r="O711" s="65">
        <v>75</v>
      </c>
      <c r="P711" s="87">
        <f t="shared" si="45"/>
        <v>0.03</v>
      </c>
      <c r="Q711" s="68">
        <v>5</v>
      </c>
      <c r="R711" s="68" t="str" cm="1">
        <f t="array" ref="R711">_xlfn.SWITCH(ROUND(Q711,0),5,"Excellent",4,"Good",3,"Ok","Bad")</f>
        <v>Excellent</v>
      </c>
      <c r="S711" s="17">
        <v>6</v>
      </c>
      <c r="T711" s="17" t="str">
        <f t="shared" si="46"/>
        <v>No</v>
      </c>
      <c r="U711" s="82">
        <v>41731</v>
      </c>
      <c r="V711" s="82">
        <v>43836</v>
      </c>
      <c r="W711" s="17">
        <v>349</v>
      </c>
      <c r="X711" s="17" t="str">
        <f t="shared" si="47"/>
        <v>Active</v>
      </c>
      <c r="Y711" s="17" t="s">
        <v>15615</v>
      </c>
      <c r="Z711" s="17"/>
    </row>
    <row r="712" spans="1:26" x14ac:dyDescent="0.25">
      <c r="A712">
        <v>711</v>
      </c>
      <c r="B712" s="17" t="s">
        <v>1407</v>
      </c>
      <c r="C712" s="17">
        <v>1333</v>
      </c>
      <c r="D712" s="17" t="str">
        <f>INDEX(Hosts!$A:$O,MATCH(Places!$C712,Hosts!$A:$A,0),MATCH(Places!D$1,Hosts!$1:$1,0))</f>
        <v>Within a day</v>
      </c>
      <c r="E712" s="87">
        <f>INDEX(Hosts!$A:$O,MATCH(Places!$C712,Hosts!$A:$A,0),MATCH(Places!E$1,Hosts!$1:$1,0))</f>
        <v>0.5</v>
      </c>
      <c r="F712" s="87">
        <f>INDEX(Hosts!$A:$O,MATCH(Places!$C712,Hosts!$A:$A,0),MATCH(Places!F$1,Hosts!$1:$1,0))</f>
        <v>0</v>
      </c>
      <c r="G712" s="17" t="str">
        <f>INDEX(Hosts!$A:$O,MATCH(Places!$C712,Hosts!$A:$A,0),MATCH(Places!G$1,Hosts!$1:$1,0))</f>
        <v>No</v>
      </c>
      <c r="H712" s="17">
        <v>11</v>
      </c>
      <c r="I712" s="17" t="str">
        <f>INDEX(Neighborhoods!$A:$C,MATCH(Places!$H712,Neighborhoods!$A:$A,0),MATCH(Places!I$1,Neighborhoods!$1:$1,0))</f>
        <v>Brooklyn</v>
      </c>
      <c r="J712" s="17" t="str">
        <f>INDEX(Neighborhoods!$A:$C,MATCH(Places!$H712,Neighborhoods!$A:$A,0),MATCH(Places!J$1,Neighborhoods!$1:$1,0))</f>
        <v>Greenpoint</v>
      </c>
      <c r="K712" s="17" t="s">
        <v>1</v>
      </c>
      <c r="L712" s="17" t="str">
        <f t="shared" si="44"/>
        <v>Yes</v>
      </c>
      <c r="M712" s="17">
        <v>2</v>
      </c>
      <c r="N712" s="17" t="str" cm="1">
        <f t="array" ref="N712">_xlfn.IFS(M712&lt;=2,"Small",M712&lt;=5,"Medium",M712&gt;5,"Large")</f>
        <v>Small</v>
      </c>
      <c r="O712" s="65">
        <v>79.290000000000006</v>
      </c>
      <c r="P712" s="87">
        <f t="shared" si="45"/>
        <v>0.03</v>
      </c>
      <c r="Q712" s="68">
        <v>4.67</v>
      </c>
      <c r="R712" s="68" t="str" cm="1">
        <f t="array" ref="R712">_xlfn.SWITCH(ROUND(Q712,0),5,"Excellent",4,"Good",3,"Ok","Bad")</f>
        <v>Excellent</v>
      </c>
      <c r="S712" s="17">
        <v>3</v>
      </c>
      <c r="T712" s="17" t="str">
        <f t="shared" si="46"/>
        <v>No</v>
      </c>
      <c r="U712" s="82">
        <v>41798</v>
      </c>
      <c r="V712" s="82">
        <v>43310</v>
      </c>
      <c r="W712" s="17">
        <v>328</v>
      </c>
      <c r="X712" s="17" t="str">
        <f t="shared" si="47"/>
        <v>Active</v>
      </c>
      <c r="Y712" s="17" t="s">
        <v>15615</v>
      </c>
      <c r="Z712" s="17"/>
    </row>
    <row r="713" spans="1:26" x14ac:dyDescent="0.25">
      <c r="A713">
        <v>712</v>
      </c>
      <c r="B713" s="17" t="s">
        <v>540</v>
      </c>
      <c r="C713" s="17">
        <v>1105</v>
      </c>
      <c r="D713" s="17" t="str">
        <f>INDEX(Hosts!$A:$O,MATCH(Places!$C713,Hosts!$A:$A,0),MATCH(Places!D$1,Hosts!$1:$1,0))</f>
        <v>Within an hour</v>
      </c>
      <c r="E713" s="87">
        <f>INDEX(Hosts!$A:$O,MATCH(Places!$C713,Hosts!$A:$A,0),MATCH(Places!E$1,Hosts!$1:$1,0))</f>
        <v>1</v>
      </c>
      <c r="F713" s="87">
        <f>INDEX(Hosts!$A:$O,MATCH(Places!$C713,Hosts!$A:$A,0),MATCH(Places!F$1,Hosts!$1:$1,0))</f>
        <v>0.46</v>
      </c>
      <c r="G713" s="17" t="str">
        <f>INDEX(Hosts!$A:$O,MATCH(Places!$C713,Hosts!$A:$A,0),MATCH(Places!G$1,Hosts!$1:$1,0))</f>
        <v>Yes</v>
      </c>
      <c r="H713" s="17">
        <v>16</v>
      </c>
      <c r="I713" s="17" t="str">
        <f>INDEX(Neighborhoods!$A:$C,MATCH(Places!$H713,Neighborhoods!$A:$A,0),MATCH(Places!I$1,Neighborhoods!$1:$1,0))</f>
        <v>Manhattan</v>
      </c>
      <c r="J713" s="17" t="str">
        <f>INDEX(Neighborhoods!$A:$C,MATCH(Places!$H713,Neighborhoods!$A:$A,0),MATCH(Places!J$1,Neighborhoods!$1:$1,0))</f>
        <v>Harlem</v>
      </c>
      <c r="K713" s="17" t="s">
        <v>1</v>
      </c>
      <c r="L713" s="17" t="str">
        <f t="shared" si="44"/>
        <v>Yes</v>
      </c>
      <c r="M713" s="17">
        <v>1</v>
      </c>
      <c r="N713" s="17" t="str" cm="1">
        <f t="array" ref="N713">_xlfn.IFS(M713&lt;=2,"Small",M713&lt;=5,"Medium",M713&gt;5,"Large")</f>
        <v>Small</v>
      </c>
      <c r="O713" s="65">
        <v>42</v>
      </c>
      <c r="P713" s="87">
        <f t="shared" si="45"/>
        <v>0.03</v>
      </c>
      <c r="Q713" s="68">
        <v>4.67</v>
      </c>
      <c r="R713" s="68" t="str" cm="1">
        <f t="array" ref="R713">_xlfn.SWITCH(ROUND(Q713,0),5,"Excellent",4,"Good",3,"Ok","Bad")</f>
        <v>Excellent</v>
      </c>
      <c r="S713" s="17">
        <v>15</v>
      </c>
      <c r="T713" s="17" t="str">
        <f t="shared" si="46"/>
        <v>No</v>
      </c>
      <c r="U713" s="82">
        <v>41864</v>
      </c>
      <c r="V713" s="82">
        <v>43971</v>
      </c>
      <c r="W713" s="17">
        <v>365</v>
      </c>
      <c r="X713" s="17" t="str">
        <f t="shared" si="47"/>
        <v>Active</v>
      </c>
      <c r="Y713" s="17" t="s">
        <v>15615</v>
      </c>
      <c r="Z713" s="17"/>
    </row>
    <row r="714" spans="1:26" x14ac:dyDescent="0.25">
      <c r="A714">
        <v>713</v>
      </c>
      <c r="B714" s="17" t="s">
        <v>13948</v>
      </c>
      <c r="C714" s="17">
        <v>1175</v>
      </c>
      <c r="D714" s="17" t="str">
        <f>INDEX(Hosts!$A:$O,MATCH(Places!$C714,Hosts!$A:$A,0),MATCH(Places!D$1,Hosts!$1:$1,0))</f>
        <v>Within a few hours</v>
      </c>
      <c r="E714" s="87">
        <f>INDEX(Hosts!$A:$O,MATCH(Places!$C714,Hosts!$A:$A,0),MATCH(Places!E$1,Hosts!$1:$1,0))</f>
        <v>0.54</v>
      </c>
      <c r="F714" s="87">
        <f>INDEX(Hosts!$A:$O,MATCH(Places!$C714,Hosts!$A:$A,0),MATCH(Places!F$1,Hosts!$1:$1,0))</f>
        <v>0.86</v>
      </c>
      <c r="G714" s="17" t="str">
        <f>INDEX(Hosts!$A:$O,MATCH(Places!$C714,Hosts!$A:$A,0),MATCH(Places!G$1,Hosts!$1:$1,0))</f>
        <v>No</v>
      </c>
      <c r="H714" s="17">
        <v>7</v>
      </c>
      <c r="I714" s="17" t="str">
        <f>INDEX(Neighborhoods!$A:$C,MATCH(Places!$H714,Neighborhoods!$A:$A,0),MATCH(Places!I$1,Neighborhoods!$1:$1,0))</f>
        <v>Brooklyn</v>
      </c>
      <c r="J714" s="17" t="str">
        <f>INDEX(Neighborhoods!$A:$C,MATCH(Places!$H714,Neighborhoods!$A:$A,0),MATCH(Places!J$1,Neighborhoods!$1:$1,0))</f>
        <v>Bedford-Stuyvesant</v>
      </c>
      <c r="K714" s="17" t="s">
        <v>11822</v>
      </c>
      <c r="L714" s="17" t="str">
        <f t="shared" si="44"/>
        <v>No</v>
      </c>
      <c r="M714" s="17">
        <v>4</v>
      </c>
      <c r="N714" s="17" t="str" cm="1">
        <f t="array" ref="N714">_xlfn.IFS(M714&lt;=2,"Small",M714&lt;=5,"Medium",M714&gt;5,"Large")</f>
        <v>Medium</v>
      </c>
      <c r="O714" s="65">
        <v>98</v>
      </c>
      <c r="P714" s="87">
        <f t="shared" si="45"/>
        <v>0.03</v>
      </c>
      <c r="Q714" s="68">
        <v>4.18</v>
      </c>
      <c r="R714" s="68" t="str" cm="1">
        <f t="array" ref="R714">_xlfn.SWITCH(ROUND(Q714,0),5,"Excellent",4,"Good",3,"Ok","Bad")</f>
        <v>Good</v>
      </c>
      <c r="S714" s="17">
        <v>217</v>
      </c>
      <c r="T714" s="17" t="str">
        <f t="shared" si="46"/>
        <v>No</v>
      </c>
      <c r="U714" s="82">
        <v>41686</v>
      </c>
      <c r="V714" s="82">
        <v>43827</v>
      </c>
      <c r="W714" s="17">
        <v>364</v>
      </c>
      <c r="X714" s="17" t="str">
        <f t="shared" si="47"/>
        <v>Active</v>
      </c>
      <c r="Y714" s="17" t="s">
        <v>15615</v>
      </c>
      <c r="Z714" s="17"/>
    </row>
    <row r="715" spans="1:26" x14ac:dyDescent="0.25">
      <c r="A715">
        <v>714</v>
      </c>
      <c r="B715" s="17" t="s">
        <v>541</v>
      </c>
      <c r="C715" s="17">
        <v>1543</v>
      </c>
      <c r="D715" s="17" t="str">
        <f>INDEX(Hosts!$A:$O,MATCH(Places!$C715,Hosts!$A:$A,0),MATCH(Places!D$1,Hosts!$1:$1,0))</f>
        <v>Within a day</v>
      </c>
      <c r="E715" s="87">
        <f>INDEX(Hosts!$A:$O,MATCH(Places!$C715,Hosts!$A:$A,0),MATCH(Places!E$1,Hosts!$1:$1,0))</f>
        <v>1</v>
      </c>
      <c r="F715" s="87">
        <f>INDEX(Hosts!$A:$O,MATCH(Places!$C715,Hosts!$A:$A,0),MATCH(Places!F$1,Hosts!$1:$1,0))</f>
        <v>0.91</v>
      </c>
      <c r="G715" s="17" t="str">
        <f>INDEX(Hosts!$A:$O,MATCH(Places!$C715,Hosts!$A:$A,0),MATCH(Places!G$1,Hosts!$1:$1,0))</f>
        <v>Yes</v>
      </c>
      <c r="H715" s="17">
        <v>14</v>
      </c>
      <c r="I715" s="17" t="str">
        <f>INDEX(Neighborhoods!$A:$C,MATCH(Places!$H715,Neighborhoods!$A:$A,0),MATCH(Places!I$1,Neighborhoods!$1:$1,0))</f>
        <v>Manhattan</v>
      </c>
      <c r="J715" s="17" t="str">
        <f>INDEX(Neighborhoods!$A:$C,MATCH(Places!$H715,Neighborhoods!$A:$A,0),MATCH(Places!J$1,Neighborhoods!$1:$1,0))</f>
        <v>East Harlem</v>
      </c>
      <c r="K715" s="17" t="s">
        <v>1</v>
      </c>
      <c r="L715" s="17" t="str">
        <f t="shared" si="44"/>
        <v>Yes</v>
      </c>
      <c r="M715" s="17">
        <v>3</v>
      </c>
      <c r="N715" s="17" t="str" cm="1">
        <f t="array" ref="N715">_xlfn.IFS(M715&lt;=2,"Small",M715&lt;=5,"Medium",M715&gt;5,"Large")</f>
        <v>Medium</v>
      </c>
      <c r="O715" s="65">
        <v>116</v>
      </c>
      <c r="P715" s="87">
        <f t="shared" si="45"/>
        <v>0.03</v>
      </c>
      <c r="Q715" s="68">
        <v>4.99</v>
      </c>
      <c r="R715" s="68" t="str" cm="1">
        <f t="array" ref="R715">_xlfn.SWITCH(ROUND(Q715,0),5,"Excellent",4,"Good",3,"Ok","Bad")</f>
        <v>Excellent</v>
      </c>
      <c r="S715" s="17">
        <v>268</v>
      </c>
      <c r="T715" s="17" t="str">
        <f t="shared" si="46"/>
        <v>Yes</v>
      </c>
      <c r="U715" s="82">
        <v>41687</v>
      </c>
      <c r="V715" s="82">
        <v>43907</v>
      </c>
      <c r="W715" s="17">
        <v>248</v>
      </c>
      <c r="X715" s="17" t="str">
        <f t="shared" si="47"/>
        <v>Active</v>
      </c>
      <c r="Y715" s="17" t="s">
        <v>15615</v>
      </c>
      <c r="Z715" s="17"/>
    </row>
    <row r="716" spans="1:26" x14ac:dyDescent="0.25">
      <c r="A716">
        <v>715</v>
      </c>
      <c r="B716" s="17" t="s">
        <v>13504</v>
      </c>
      <c r="C716" s="17">
        <v>1517</v>
      </c>
      <c r="D716" s="17" t="str">
        <f>INDEX(Hosts!$A:$O,MATCH(Places!$C716,Hosts!$A:$A,0),MATCH(Places!D$1,Hosts!$1:$1,0))</f>
        <v>Within a day</v>
      </c>
      <c r="E716" s="87">
        <f>INDEX(Hosts!$A:$O,MATCH(Places!$C716,Hosts!$A:$A,0),MATCH(Places!E$1,Hosts!$1:$1,0))</f>
        <v>1</v>
      </c>
      <c r="F716" s="87">
        <f>INDEX(Hosts!$A:$O,MATCH(Places!$C716,Hosts!$A:$A,0),MATCH(Places!F$1,Hosts!$1:$1,0))</f>
        <v>1</v>
      </c>
      <c r="G716" s="17" t="str">
        <f>INDEX(Hosts!$A:$O,MATCH(Places!$C716,Hosts!$A:$A,0),MATCH(Places!G$1,Hosts!$1:$1,0))</f>
        <v>Yes</v>
      </c>
      <c r="H716" s="17">
        <v>16</v>
      </c>
      <c r="I716" s="17" t="str">
        <f>INDEX(Neighborhoods!$A:$C,MATCH(Places!$H716,Neighborhoods!$A:$A,0),MATCH(Places!I$1,Neighborhoods!$1:$1,0))</f>
        <v>Manhattan</v>
      </c>
      <c r="J716" s="17" t="str">
        <f>INDEX(Neighborhoods!$A:$C,MATCH(Places!$H716,Neighborhoods!$A:$A,0),MATCH(Places!J$1,Neighborhoods!$1:$1,0))</f>
        <v>Harlem</v>
      </c>
      <c r="K716" s="17" t="s">
        <v>11822</v>
      </c>
      <c r="L716" s="17" t="str">
        <f t="shared" si="44"/>
        <v>No</v>
      </c>
      <c r="M716" s="17">
        <v>4</v>
      </c>
      <c r="N716" s="17" t="str" cm="1">
        <f t="array" ref="N716">_xlfn.IFS(M716&lt;=2,"Small",M716&lt;=5,"Medium",M716&gt;5,"Large")</f>
        <v>Medium</v>
      </c>
      <c r="O716" s="65">
        <v>101</v>
      </c>
      <c r="P716" s="87">
        <f t="shared" si="45"/>
        <v>0.03</v>
      </c>
      <c r="Q716" s="68">
        <v>4.75</v>
      </c>
      <c r="R716" s="68" t="str" cm="1">
        <f t="array" ref="R716">_xlfn.SWITCH(ROUND(Q716,0),5,"Excellent",4,"Good",3,"Ok","Bad")</f>
        <v>Excellent</v>
      </c>
      <c r="S716" s="17">
        <v>99</v>
      </c>
      <c r="T716" s="17" t="str">
        <f t="shared" si="46"/>
        <v>No</v>
      </c>
      <c r="U716" s="82">
        <v>41872</v>
      </c>
      <c r="V716" s="82">
        <v>43835</v>
      </c>
      <c r="W716" s="17">
        <v>90</v>
      </c>
      <c r="X716" s="17" t="str">
        <f t="shared" si="47"/>
        <v>Active</v>
      </c>
      <c r="Y716" s="17" t="s">
        <v>15615</v>
      </c>
      <c r="Z716" s="17"/>
    </row>
    <row r="717" spans="1:26" x14ac:dyDescent="0.25">
      <c r="A717">
        <v>716</v>
      </c>
      <c r="B717" s="17" t="s">
        <v>542</v>
      </c>
      <c r="C717" s="17">
        <v>1549</v>
      </c>
      <c r="D717" s="17" t="str">
        <f>INDEX(Hosts!$A:$O,MATCH(Places!$C717,Hosts!$A:$A,0),MATCH(Places!D$1,Hosts!$1:$1,0))</f>
        <v>Within a day</v>
      </c>
      <c r="E717" s="87">
        <f>INDEX(Hosts!$A:$O,MATCH(Places!$C717,Hosts!$A:$A,0),MATCH(Places!E$1,Hosts!$1:$1,0))</f>
        <v>1</v>
      </c>
      <c r="F717" s="87">
        <f>INDEX(Hosts!$A:$O,MATCH(Places!$C717,Hosts!$A:$A,0),MATCH(Places!F$1,Hosts!$1:$1,0))</f>
        <v>0.8</v>
      </c>
      <c r="G717" s="17" t="str">
        <f>INDEX(Hosts!$A:$O,MATCH(Places!$C717,Hosts!$A:$A,0),MATCH(Places!G$1,Hosts!$1:$1,0))</f>
        <v>No</v>
      </c>
      <c r="H717" s="17">
        <v>21</v>
      </c>
      <c r="I717" s="17" t="str">
        <f>INDEX(Neighborhoods!$A:$C,MATCH(Places!$H717,Neighborhoods!$A:$A,0),MATCH(Places!I$1,Neighborhoods!$1:$1,0))</f>
        <v>Queens</v>
      </c>
      <c r="J717" s="17" t="str">
        <f>INDEX(Neighborhoods!$A:$C,MATCH(Places!$H717,Neighborhoods!$A:$A,0),MATCH(Places!J$1,Neighborhoods!$1:$1,0))</f>
        <v>Astoria</v>
      </c>
      <c r="K717" s="17" t="s">
        <v>1</v>
      </c>
      <c r="L717" s="17" t="str">
        <f t="shared" si="44"/>
        <v>Yes</v>
      </c>
      <c r="M717" s="17">
        <v>2</v>
      </c>
      <c r="N717" s="17" t="str" cm="1">
        <f t="array" ref="N717">_xlfn.IFS(M717&lt;=2,"Small",M717&lt;=5,"Medium",M717&gt;5,"Large")</f>
        <v>Small</v>
      </c>
      <c r="O717" s="65">
        <v>53</v>
      </c>
      <c r="P717" s="87">
        <f t="shared" si="45"/>
        <v>0.03</v>
      </c>
      <c r="Q717" s="68">
        <v>4.9000000000000004</v>
      </c>
      <c r="R717" s="68" t="str" cm="1">
        <f t="array" ref="R717">_xlfn.SWITCH(ROUND(Q717,0),5,"Excellent",4,"Good",3,"Ok","Bad")</f>
        <v>Excellent</v>
      </c>
      <c r="S717" s="17">
        <v>188</v>
      </c>
      <c r="T717" s="17" t="str">
        <f t="shared" si="46"/>
        <v>Yes</v>
      </c>
      <c r="U717" s="82">
        <v>41708</v>
      </c>
      <c r="V717" s="82">
        <v>43895</v>
      </c>
      <c r="W717" s="17">
        <v>91</v>
      </c>
      <c r="X717" s="17" t="str">
        <f t="shared" si="47"/>
        <v>Active</v>
      </c>
      <c r="Y717" s="17" t="s">
        <v>15616</v>
      </c>
      <c r="Z717" s="17"/>
    </row>
    <row r="718" spans="1:26" x14ac:dyDescent="0.25">
      <c r="A718">
        <v>717</v>
      </c>
      <c r="B718" s="17" t="s">
        <v>543</v>
      </c>
      <c r="C718" s="17">
        <v>1550</v>
      </c>
      <c r="D718" s="17" t="str">
        <f>INDEX(Hosts!$A:$O,MATCH(Places!$C718,Hosts!$A:$A,0),MATCH(Places!D$1,Hosts!$1:$1,0))</f>
        <v>Within a few hours</v>
      </c>
      <c r="E718" s="87">
        <f>INDEX(Hosts!$A:$O,MATCH(Places!$C718,Hosts!$A:$A,0),MATCH(Places!E$1,Hosts!$1:$1,0))</f>
        <v>1</v>
      </c>
      <c r="F718" s="87">
        <f>INDEX(Hosts!$A:$O,MATCH(Places!$C718,Hosts!$A:$A,0),MATCH(Places!F$1,Hosts!$1:$1,0))</f>
        <v>0.9</v>
      </c>
      <c r="G718" s="17" t="str">
        <f>INDEX(Hosts!$A:$O,MATCH(Places!$C718,Hosts!$A:$A,0),MATCH(Places!G$1,Hosts!$1:$1,0))</f>
        <v>Yes</v>
      </c>
      <c r="H718" s="17">
        <v>9</v>
      </c>
      <c r="I718" s="17" t="str">
        <f>INDEX(Neighborhoods!$A:$C,MATCH(Places!$H718,Neighborhoods!$A:$A,0),MATCH(Places!I$1,Neighborhoods!$1:$1,0))</f>
        <v>Brooklyn</v>
      </c>
      <c r="J718" s="17" t="str">
        <f>INDEX(Neighborhoods!$A:$C,MATCH(Places!$H718,Neighborhoods!$A:$A,0),MATCH(Places!J$1,Neighborhoods!$1:$1,0))</f>
        <v>Crown Heights</v>
      </c>
      <c r="K718" s="17" t="s">
        <v>11822</v>
      </c>
      <c r="L718" s="17" t="str">
        <f t="shared" si="44"/>
        <v>No</v>
      </c>
      <c r="M718" s="17">
        <v>7</v>
      </c>
      <c r="N718" s="17" t="str" cm="1">
        <f t="array" ref="N718">_xlfn.IFS(M718&lt;=2,"Small",M718&lt;=5,"Medium",M718&gt;5,"Large")</f>
        <v>Large</v>
      </c>
      <c r="O718" s="65">
        <v>197</v>
      </c>
      <c r="P718" s="87">
        <f t="shared" si="45"/>
        <v>0.03</v>
      </c>
      <c r="Q718" s="68">
        <v>4.8899999999999997</v>
      </c>
      <c r="R718" s="68" t="str" cm="1">
        <f t="array" ref="R718">_xlfn.SWITCH(ROUND(Q718,0),5,"Excellent",4,"Good",3,"Ok","Bad")</f>
        <v>Excellent</v>
      </c>
      <c r="S718" s="17">
        <v>85</v>
      </c>
      <c r="T718" s="17" t="str">
        <f t="shared" si="46"/>
        <v>No</v>
      </c>
      <c r="U718" s="82">
        <v>41778</v>
      </c>
      <c r="V718" s="82">
        <v>43832</v>
      </c>
      <c r="W718" s="17">
        <v>197</v>
      </c>
      <c r="X718" s="17" t="str">
        <f t="shared" si="47"/>
        <v>Active</v>
      </c>
      <c r="Y718" s="17" t="s">
        <v>15615</v>
      </c>
      <c r="Z718" s="17"/>
    </row>
    <row r="719" spans="1:26" x14ac:dyDescent="0.25">
      <c r="A719">
        <v>718</v>
      </c>
      <c r="B719" s="17" t="s">
        <v>544</v>
      </c>
      <c r="C719" s="17">
        <v>856</v>
      </c>
      <c r="D719" s="17" t="str">
        <f>INDEX(Hosts!$A:$O,MATCH(Places!$C719,Hosts!$A:$A,0),MATCH(Places!D$1,Hosts!$1:$1,0))</f>
        <v>A few days or more</v>
      </c>
      <c r="E719" s="87">
        <f>INDEX(Hosts!$A:$O,MATCH(Places!$C719,Hosts!$A:$A,0),MATCH(Places!E$1,Hosts!$1:$1,0))</f>
        <v>0.28999999999999998</v>
      </c>
      <c r="F719" s="87">
        <f>INDEX(Hosts!$A:$O,MATCH(Places!$C719,Hosts!$A:$A,0),MATCH(Places!F$1,Hosts!$1:$1,0))</f>
        <v>0.6</v>
      </c>
      <c r="G719" s="17" t="str">
        <f>INDEX(Hosts!$A:$O,MATCH(Places!$C719,Hosts!$A:$A,0),MATCH(Places!G$1,Hosts!$1:$1,0))</f>
        <v>No</v>
      </c>
      <c r="H719" s="17">
        <v>17</v>
      </c>
      <c r="I719" s="17" t="str">
        <f>INDEX(Neighborhoods!$A:$C,MATCH(Places!$H719,Neighborhoods!$A:$A,0),MATCH(Places!I$1,Neighborhoods!$1:$1,0))</f>
        <v>Manhattan</v>
      </c>
      <c r="J719" s="17" t="str">
        <f>INDEX(Neighborhoods!$A:$C,MATCH(Places!$H719,Neighborhoods!$A:$A,0),MATCH(Places!J$1,Neighborhoods!$1:$1,0))</f>
        <v>Hell's Kitchen</v>
      </c>
      <c r="K719" s="17" t="s">
        <v>11822</v>
      </c>
      <c r="L719" s="17" t="str">
        <f t="shared" si="44"/>
        <v>No</v>
      </c>
      <c r="M719" s="17">
        <v>2</v>
      </c>
      <c r="N719" s="17" t="str" cm="1">
        <f t="array" ref="N719">_xlfn.IFS(M719&lt;=2,"Small",M719&lt;=5,"Medium",M719&gt;5,"Large")</f>
        <v>Small</v>
      </c>
      <c r="O719" s="65">
        <v>170</v>
      </c>
      <c r="P719" s="87">
        <f t="shared" si="45"/>
        <v>0.03</v>
      </c>
      <c r="Q719" s="68">
        <v>4.72</v>
      </c>
      <c r="R719" s="68" t="str" cm="1">
        <f t="array" ref="R719">_xlfn.SWITCH(ROUND(Q719,0),5,"Excellent",4,"Good",3,"Ok","Bad")</f>
        <v>Excellent</v>
      </c>
      <c r="S719" s="17">
        <v>178</v>
      </c>
      <c r="T719" s="17" t="str">
        <f t="shared" si="46"/>
        <v>No</v>
      </c>
      <c r="U719" s="82">
        <v>41715</v>
      </c>
      <c r="V719" s="82">
        <v>43832</v>
      </c>
      <c r="W719" s="17">
        <v>162</v>
      </c>
      <c r="X719" s="17" t="str">
        <f t="shared" si="47"/>
        <v>Active</v>
      </c>
      <c r="Y719" s="17" t="s">
        <v>15615</v>
      </c>
      <c r="Z719" s="17"/>
    </row>
    <row r="720" spans="1:26" x14ac:dyDescent="0.25">
      <c r="A720">
        <v>719</v>
      </c>
      <c r="B720" s="17" t="s">
        <v>545</v>
      </c>
      <c r="C720" s="17">
        <v>1040</v>
      </c>
      <c r="D720" s="17" t="str">
        <f>INDEX(Hosts!$A:$O,MATCH(Places!$C720,Hosts!$A:$A,0),MATCH(Places!D$1,Hosts!$1:$1,0))</f>
        <v>Within a day</v>
      </c>
      <c r="E720" s="87">
        <f>INDEX(Hosts!$A:$O,MATCH(Places!$C720,Hosts!$A:$A,0),MATCH(Places!E$1,Hosts!$1:$1,0))</f>
        <v>0.5</v>
      </c>
      <c r="F720" s="87">
        <f>INDEX(Hosts!$A:$O,MATCH(Places!$C720,Hosts!$A:$A,0),MATCH(Places!F$1,Hosts!$1:$1,0))</f>
        <v>0</v>
      </c>
      <c r="G720" s="17" t="str">
        <f>INDEX(Hosts!$A:$O,MATCH(Places!$C720,Hosts!$A:$A,0),MATCH(Places!G$1,Hosts!$1:$1,0))</f>
        <v>No</v>
      </c>
      <c r="H720" s="17">
        <v>7</v>
      </c>
      <c r="I720" s="17" t="str">
        <f>INDEX(Neighborhoods!$A:$C,MATCH(Places!$H720,Neighborhoods!$A:$A,0),MATCH(Places!I$1,Neighborhoods!$1:$1,0))</f>
        <v>Brooklyn</v>
      </c>
      <c r="J720" s="17" t="str">
        <f>INDEX(Neighborhoods!$A:$C,MATCH(Places!$H720,Neighborhoods!$A:$A,0),MATCH(Places!J$1,Neighborhoods!$1:$1,0))</f>
        <v>Bedford-Stuyvesant</v>
      </c>
      <c r="K720" s="17" t="s">
        <v>11822</v>
      </c>
      <c r="L720" s="17" t="str">
        <f t="shared" si="44"/>
        <v>No</v>
      </c>
      <c r="M720" s="17">
        <v>6</v>
      </c>
      <c r="N720" s="17" t="str" cm="1">
        <f t="array" ref="N720">_xlfn.IFS(M720&lt;=2,"Small",M720&lt;=5,"Medium",M720&gt;5,"Large")</f>
        <v>Large</v>
      </c>
      <c r="O720" s="65">
        <v>1000</v>
      </c>
      <c r="P720" s="87">
        <f t="shared" si="45"/>
        <v>7.0000000000000007E-2</v>
      </c>
      <c r="Q720" s="68">
        <v>4.6399999999999997</v>
      </c>
      <c r="R720" s="68" t="str" cm="1">
        <f t="array" ref="R720">_xlfn.SWITCH(ROUND(Q720,0),5,"Excellent",4,"Good",3,"Ok","Bad")</f>
        <v>Excellent</v>
      </c>
      <c r="S720" s="17">
        <v>11</v>
      </c>
      <c r="T720" s="17" t="str">
        <f t="shared" si="46"/>
        <v>No</v>
      </c>
      <c r="U720" s="82">
        <v>41896</v>
      </c>
      <c r="V720" s="82">
        <v>42297</v>
      </c>
      <c r="W720" s="17">
        <v>365</v>
      </c>
      <c r="X720" s="17" t="str">
        <f t="shared" si="47"/>
        <v>Active</v>
      </c>
      <c r="Y720" s="17" t="s">
        <v>15615</v>
      </c>
      <c r="Z720" s="17"/>
    </row>
    <row r="721" spans="1:26" x14ac:dyDescent="0.25">
      <c r="A721">
        <v>720</v>
      </c>
      <c r="B721" s="17" t="s">
        <v>13773</v>
      </c>
      <c r="C721" s="17">
        <v>798</v>
      </c>
      <c r="D721" s="17" t="str">
        <f>INDEX(Hosts!$A:$O,MATCH(Places!$C721,Hosts!$A:$A,0),MATCH(Places!D$1,Hosts!$1:$1,0))</f>
        <v>Within a few hours</v>
      </c>
      <c r="E721" s="87">
        <f>INDEX(Hosts!$A:$O,MATCH(Places!$C721,Hosts!$A:$A,0),MATCH(Places!E$1,Hosts!$1:$1,0))</f>
        <v>1</v>
      </c>
      <c r="F721" s="87">
        <f>INDEX(Hosts!$A:$O,MATCH(Places!$C721,Hosts!$A:$A,0),MATCH(Places!F$1,Hosts!$1:$1,0))</f>
        <v>1</v>
      </c>
      <c r="G721" s="17" t="str">
        <f>INDEX(Hosts!$A:$O,MATCH(Places!$C721,Hosts!$A:$A,0),MATCH(Places!G$1,Hosts!$1:$1,0))</f>
        <v>No</v>
      </c>
      <c r="H721" s="17">
        <v>7</v>
      </c>
      <c r="I721" s="17" t="str">
        <f>INDEX(Neighborhoods!$A:$C,MATCH(Places!$H721,Neighborhoods!$A:$A,0),MATCH(Places!I$1,Neighborhoods!$1:$1,0))</f>
        <v>Brooklyn</v>
      </c>
      <c r="J721" s="17" t="str">
        <f>INDEX(Neighborhoods!$A:$C,MATCH(Places!$H721,Neighborhoods!$A:$A,0),MATCH(Places!J$1,Neighborhoods!$1:$1,0))</f>
        <v>Bedford-Stuyvesant</v>
      </c>
      <c r="K721" s="17" t="s">
        <v>1</v>
      </c>
      <c r="L721" s="17" t="str">
        <f t="shared" si="44"/>
        <v>Yes</v>
      </c>
      <c r="M721" s="17">
        <v>2</v>
      </c>
      <c r="N721" s="17" t="str" cm="1">
        <f t="array" ref="N721">_xlfn.IFS(M721&lt;=2,"Small",M721&lt;=5,"Medium",M721&gt;5,"Large")</f>
        <v>Small</v>
      </c>
      <c r="O721" s="65">
        <v>51</v>
      </c>
      <c r="P721" s="87">
        <f t="shared" si="45"/>
        <v>0.03</v>
      </c>
      <c r="Q721" s="68">
        <v>4.59</v>
      </c>
      <c r="R721" s="68" t="str" cm="1">
        <f t="array" ref="R721">_xlfn.SWITCH(ROUND(Q721,0),5,"Excellent",4,"Good",3,"Ok","Bad")</f>
        <v>Excellent</v>
      </c>
      <c r="S721" s="17">
        <v>56</v>
      </c>
      <c r="T721" s="17" t="str">
        <f t="shared" si="46"/>
        <v>No</v>
      </c>
      <c r="U721" s="82">
        <v>41692</v>
      </c>
      <c r="V721" s="82">
        <v>43921</v>
      </c>
      <c r="W721" s="17">
        <v>136</v>
      </c>
      <c r="X721" s="17" t="str">
        <f t="shared" si="47"/>
        <v>Active</v>
      </c>
      <c r="Y721" s="17" t="s">
        <v>15616</v>
      </c>
      <c r="Z721" s="17"/>
    </row>
    <row r="722" spans="1:26" x14ac:dyDescent="0.25">
      <c r="A722">
        <v>721</v>
      </c>
      <c r="B722" s="17" t="s">
        <v>546</v>
      </c>
      <c r="C722" s="17">
        <v>1553</v>
      </c>
      <c r="D722" s="17" t="str">
        <f>INDEX(Hosts!$A:$O,MATCH(Places!$C722,Hosts!$A:$A,0),MATCH(Places!D$1,Hosts!$1:$1,0))</f>
        <v>Within a day</v>
      </c>
      <c r="E722" s="87">
        <f>INDEX(Hosts!$A:$O,MATCH(Places!$C722,Hosts!$A:$A,0),MATCH(Places!E$1,Hosts!$1:$1,0))</f>
        <v>0.67</v>
      </c>
      <c r="F722" s="87">
        <f>INDEX(Hosts!$A:$O,MATCH(Places!$C722,Hosts!$A:$A,0),MATCH(Places!F$1,Hosts!$1:$1,0))</f>
        <v>0</v>
      </c>
      <c r="G722" s="17" t="str">
        <f>INDEX(Hosts!$A:$O,MATCH(Places!$C722,Hosts!$A:$A,0),MATCH(Places!G$1,Hosts!$1:$1,0))</f>
        <v>No</v>
      </c>
      <c r="H722" s="17">
        <v>25</v>
      </c>
      <c r="I722" s="17" t="str">
        <f>INDEX(Neighborhoods!$A:$C,MATCH(Places!$H722,Neighborhoods!$A:$A,0),MATCH(Places!I$1,Neighborhoods!$1:$1,0))</f>
        <v>Queens</v>
      </c>
      <c r="J722" s="17" t="str">
        <f>INDEX(Neighborhoods!$A:$C,MATCH(Places!$H722,Neighborhoods!$A:$A,0),MATCH(Places!J$1,Neighborhoods!$1:$1,0))</f>
        <v>Ridgewood</v>
      </c>
      <c r="K722" s="17" t="s">
        <v>1</v>
      </c>
      <c r="L722" s="17" t="str">
        <f t="shared" si="44"/>
        <v>Yes</v>
      </c>
      <c r="M722" s="17">
        <v>2</v>
      </c>
      <c r="N722" s="17" t="str" cm="1">
        <f t="array" ref="N722">_xlfn.IFS(M722&lt;=2,"Small",M722&lt;=5,"Medium",M722&gt;5,"Large")</f>
        <v>Small</v>
      </c>
      <c r="O722" s="65">
        <v>193</v>
      </c>
      <c r="P722" s="87">
        <f t="shared" si="45"/>
        <v>0.03</v>
      </c>
      <c r="Q722" s="68">
        <v>4.76</v>
      </c>
      <c r="R722" s="68" t="str" cm="1">
        <f t="array" ref="R722">_xlfn.SWITCH(ROUND(Q722,0),5,"Excellent",4,"Good",3,"Ok","Bad")</f>
        <v>Excellent</v>
      </c>
      <c r="S722" s="17">
        <v>29</v>
      </c>
      <c r="T722" s="17" t="str">
        <f t="shared" si="46"/>
        <v>No</v>
      </c>
      <c r="U722" s="82">
        <v>41715</v>
      </c>
      <c r="V722" s="82">
        <v>43693</v>
      </c>
      <c r="W722" s="17">
        <v>365</v>
      </c>
      <c r="X722" s="17" t="str">
        <f t="shared" si="47"/>
        <v>Active</v>
      </c>
      <c r="Y722" s="17" t="s">
        <v>15615</v>
      </c>
      <c r="Z722" s="17"/>
    </row>
    <row r="723" spans="1:26" x14ac:dyDescent="0.25">
      <c r="A723">
        <v>722</v>
      </c>
      <c r="B723" s="17" t="s">
        <v>547</v>
      </c>
      <c r="C723" s="17">
        <v>1554</v>
      </c>
      <c r="D723" s="17" t="str">
        <f>INDEX(Hosts!$A:$O,MATCH(Places!$C723,Hosts!$A:$A,0),MATCH(Places!D$1,Hosts!$1:$1,0))</f>
        <v>Within an hour</v>
      </c>
      <c r="E723" s="87">
        <f>INDEX(Hosts!$A:$O,MATCH(Places!$C723,Hosts!$A:$A,0),MATCH(Places!E$1,Hosts!$1:$1,0))</f>
        <v>1</v>
      </c>
      <c r="F723" s="87">
        <f>INDEX(Hosts!$A:$O,MATCH(Places!$C723,Hosts!$A:$A,0),MATCH(Places!F$1,Hosts!$1:$1,0))</f>
        <v>1</v>
      </c>
      <c r="G723" s="17" t="str">
        <f>INDEX(Hosts!$A:$O,MATCH(Places!$C723,Hosts!$A:$A,0),MATCH(Places!G$1,Hosts!$1:$1,0))</f>
        <v>Yes</v>
      </c>
      <c r="H723" s="17">
        <v>17</v>
      </c>
      <c r="I723" s="17" t="str">
        <f>INDEX(Neighborhoods!$A:$C,MATCH(Places!$H723,Neighborhoods!$A:$A,0),MATCH(Places!I$1,Neighborhoods!$1:$1,0))</f>
        <v>Manhattan</v>
      </c>
      <c r="J723" s="17" t="str">
        <f>INDEX(Neighborhoods!$A:$C,MATCH(Places!$H723,Neighborhoods!$A:$A,0),MATCH(Places!J$1,Neighborhoods!$1:$1,0))</f>
        <v>Hell's Kitchen</v>
      </c>
      <c r="K723" s="17" t="s">
        <v>11822</v>
      </c>
      <c r="L723" s="17" t="str">
        <f t="shared" si="44"/>
        <v>No</v>
      </c>
      <c r="M723" s="17">
        <v>2</v>
      </c>
      <c r="N723" s="17" t="str" cm="1">
        <f t="array" ref="N723">_xlfn.IFS(M723&lt;=2,"Small",M723&lt;=5,"Medium",M723&gt;5,"Large")</f>
        <v>Small</v>
      </c>
      <c r="O723" s="65">
        <v>245</v>
      </c>
      <c r="P723" s="87">
        <f t="shared" si="45"/>
        <v>0.04</v>
      </c>
      <c r="Q723" s="68">
        <v>4.99</v>
      </c>
      <c r="R723" s="68" t="str" cm="1">
        <f t="array" ref="R723">_xlfn.SWITCH(ROUND(Q723,0),5,"Excellent",4,"Good",3,"Ok","Bad")</f>
        <v>Excellent</v>
      </c>
      <c r="S723" s="17">
        <v>77</v>
      </c>
      <c r="T723" s="17" t="str">
        <f t="shared" si="46"/>
        <v>No</v>
      </c>
      <c r="U723" s="82">
        <v>43022</v>
      </c>
      <c r="V723" s="82">
        <v>43902</v>
      </c>
      <c r="W723" s="17">
        <v>328</v>
      </c>
      <c r="X723" s="17" t="str">
        <f t="shared" si="47"/>
        <v>Active</v>
      </c>
      <c r="Y723" s="17" t="s">
        <v>15615</v>
      </c>
      <c r="Z723" s="17"/>
    </row>
    <row r="724" spans="1:26" x14ac:dyDescent="0.25">
      <c r="A724">
        <v>723</v>
      </c>
      <c r="B724" s="17" t="s">
        <v>548</v>
      </c>
      <c r="C724" s="17">
        <v>1555</v>
      </c>
      <c r="D724" s="17" t="str">
        <f>INDEX(Hosts!$A:$O,MATCH(Places!$C724,Hosts!$A:$A,0),MATCH(Places!D$1,Hosts!$1:$1,0))</f>
        <v>Within a day</v>
      </c>
      <c r="E724" s="87">
        <f>INDEX(Hosts!$A:$O,MATCH(Places!$C724,Hosts!$A:$A,0),MATCH(Places!E$1,Hosts!$1:$1,0))</f>
        <v>0.5</v>
      </c>
      <c r="F724" s="87">
        <f>INDEX(Hosts!$A:$O,MATCH(Places!$C724,Hosts!$A:$A,0),MATCH(Places!F$1,Hosts!$1:$1,0))</f>
        <v>0.97</v>
      </c>
      <c r="G724" s="17" t="str">
        <f>INDEX(Hosts!$A:$O,MATCH(Places!$C724,Hosts!$A:$A,0),MATCH(Places!G$1,Hosts!$1:$1,0))</f>
        <v>No</v>
      </c>
      <c r="H724" s="17">
        <v>9</v>
      </c>
      <c r="I724" s="17" t="str">
        <f>INDEX(Neighborhoods!$A:$C,MATCH(Places!$H724,Neighborhoods!$A:$A,0),MATCH(Places!I$1,Neighborhoods!$1:$1,0))</f>
        <v>Brooklyn</v>
      </c>
      <c r="J724" s="17" t="str">
        <f>INDEX(Neighborhoods!$A:$C,MATCH(Places!$H724,Neighborhoods!$A:$A,0),MATCH(Places!J$1,Neighborhoods!$1:$1,0))</f>
        <v>Crown Heights</v>
      </c>
      <c r="K724" s="17" t="s">
        <v>11822</v>
      </c>
      <c r="L724" s="17" t="str">
        <f t="shared" si="44"/>
        <v>No</v>
      </c>
      <c r="M724" s="17">
        <v>5</v>
      </c>
      <c r="N724" s="17" t="str" cm="1">
        <f t="array" ref="N724">_xlfn.IFS(M724&lt;=2,"Small",M724&lt;=5,"Medium",M724&gt;5,"Large")</f>
        <v>Medium</v>
      </c>
      <c r="O724" s="65">
        <v>130</v>
      </c>
      <c r="P724" s="87">
        <f t="shared" si="45"/>
        <v>0.03</v>
      </c>
      <c r="Q724" s="68">
        <v>4.59</v>
      </c>
      <c r="R724" s="68" t="str" cm="1">
        <f t="array" ref="R724">_xlfn.SWITCH(ROUND(Q724,0),5,"Excellent",4,"Good",3,"Ok","Bad")</f>
        <v>Excellent</v>
      </c>
      <c r="S724" s="17">
        <v>216</v>
      </c>
      <c r="T724" s="17" t="str">
        <f t="shared" si="46"/>
        <v>No</v>
      </c>
      <c r="U724" s="82">
        <v>41708</v>
      </c>
      <c r="V724" s="82">
        <v>43849</v>
      </c>
      <c r="W724" s="17">
        <v>350</v>
      </c>
      <c r="X724" s="17" t="str">
        <f t="shared" si="47"/>
        <v>Active</v>
      </c>
      <c r="Y724" s="17" t="s">
        <v>15615</v>
      </c>
      <c r="Z724" s="17"/>
    </row>
    <row r="725" spans="1:26" x14ac:dyDescent="0.25">
      <c r="A725">
        <v>724</v>
      </c>
      <c r="B725" s="17" t="s">
        <v>549</v>
      </c>
      <c r="C725" s="17">
        <v>1558</v>
      </c>
      <c r="D725" s="17" t="str">
        <f>INDEX(Hosts!$A:$O,MATCH(Places!$C725,Hosts!$A:$A,0),MATCH(Places!D$1,Hosts!$1:$1,0))</f>
        <v>Within a few hours</v>
      </c>
      <c r="E725" s="87">
        <f>INDEX(Hosts!$A:$O,MATCH(Places!$C725,Hosts!$A:$A,0),MATCH(Places!E$1,Hosts!$1:$1,0))</f>
        <v>1</v>
      </c>
      <c r="F725" s="87">
        <f>INDEX(Hosts!$A:$O,MATCH(Places!$C725,Hosts!$A:$A,0),MATCH(Places!F$1,Hosts!$1:$1,0))</f>
        <v>0.93</v>
      </c>
      <c r="G725" s="17" t="str">
        <f>INDEX(Hosts!$A:$O,MATCH(Places!$C725,Hosts!$A:$A,0),MATCH(Places!G$1,Hosts!$1:$1,0))</f>
        <v>Yes</v>
      </c>
      <c r="H725" s="17">
        <v>7</v>
      </c>
      <c r="I725" s="17" t="str">
        <f>INDEX(Neighborhoods!$A:$C,MATCH(Places!$H725,Neighborhoods!$A:$A,0),MATCH(Places!I$1,Neighborhoods!$1:$1,0))</f>
        <v>Brooklyn</v>
      </c>
      <c r="J725" s="17" t="str">
        <f>INDEX(Neighborhoods!$A:$C,MATCH(Places!$H725,Neighborhoods!$A:$A,0),MATCH(Places!J$1,Neighborhoods!$1:$1,0))</f>
        <v>Bedford-Stuyvesant</v>
      </c>
      <c r="K725" s="17" t="s">
        <v>11822</v>
      </c>
      <c r="L725" s="17" t="str">
        <f t="shared" si="44"/>
        <v>No</v>
      </c>
      <c r="M725" s="17">
        <v>5</v>
      </c>
      <c r="N725" s="17" t="str" cm="1">
        <f t="array" ref="N725">_xlfn.IFS(M725&lt;=2,"Small",M725&lt;=5,"Medium",M725&gt;5,"Large")</f>
        <v>Medium</v>
      </c>
      <c r="O725" s="65">
        <v>143</v>
      </c>
      <c r="P725" s="87">
        <f t="shared" si="45"/>
        <v>0.03</v>
      </c>
      <c r="Q725" s="68">
        <v>4.83</v>
      </c>
      <c r="R725" s="68" t="str" cm="1">
        <f t="array" ref="R725">_xlfn.SWITCH(ROUND(Q725,0),5,"Excellent",4,"Good",3,"Ok","Bad")</f>
        <v>Excellent</v>
      </c>
      <c r="S725" s="17">
        <v>172</v>
      </c>
      <c r="T725" s="17" t="str">
        <f t="shared" si="46"/>
        <v>Yes</v>
      </c>
      <c r="U725" s="82">
        <v>41736</v>
      </c>
      <c r="V725" s="82">
        <v>43907</v>
      </c>
      <c r="W725" s="17">
        <v>227</v>
      </c>
      <c r="X725" s="17" t="str">
        <f t="shared" si="47"/>
        <v>Active</v>
      </c>
      <c r="Y725" s="17" t="s">
        <v>15615</v>
      </c>
      <c r="Z725" s="17"/>
    </row>
    <row r="726" spans="1:26" x14ac:dyDescent="0.25">
      <c r="A726">
        <v>725</v>
      </c>
      <c r="B726" s="17" t="s">
        <v>550</v>
      </c>
      <c r="C726" s="17">
        <v>882</v>
      </c>
      <c r="D726" s="17" t="str">
        <f>INDEX(Hosts!$A:$O,MATCH(Places!$C726,Hosts!$A:$A,0),MATCH(Places!D$1,Hosts!$1:$1,0))</f>
        <v>Within a few hours</v>
      </c>
      <c r="E726" s="87">
        <f>INDEX(Hosts!$A:$O,MATCH(Places!$C726,Hosts!$A:$A,0),MATCH(Places!E$1,Hosts!$1:$1,0))</f>
        <v>1</v>
      </c>
      <c r="F726" s="87">
        <f>INDEX(Hosts!$A:$O,MATCH(Places!$C726,Hosts!$A:$A,0),MATCH(Places!F$1,Hosts!$1:$1,0))</f>
        <v>0.68</v>
      </c>
      <c r="G726" s="17" t="str">
        <f>INDEX(Hosts!$A:$O,MATCH(Places!$C726,Hosts!$A:$A,0),MATCH(Places!G$1,Hosts!$1:$1,0))</f>
        <v>Yes</v>
      </c>
      <c r="H726" s="17">
        <v>8</v>
      </c>
      <c r="I726" s="17" t="str">
        <f>INDEX(Neighborhoods!$A:$C,MATCH(Places!$H726,Neighborhoods!$A:$A,0),MATCH(Places!I$1,Neighborhoods!$1:$1,0))</f>
        <v>Brooklyn</v>
      </c>
      <c r="J726" s="17" t="str">
        <f>INDEX(Neighborhoods!$A:$C,MATCH(Places!$H726,Neighborhoods!$A:$A,0),MATCH(Places!J$1,Neighborhoods!$1:$1,0))</f>
        <v>Bushwick</v>
      </c>
      <c r="K726" s="17" t="s">
        <v>1</v>
      </c>
      <c r="L726" s="17" t="str">
        <f t="shared" si="44"/>
        <v>Yes</v>
      </c>
      <c r="M726" s="17">
        <v>2</v>
      </c>
      <c r="N726" s="17" t="str" cm="1">
        <f t="array" ref="N726">_xlfn.IFS(M726&lt;=2,"Small",M726&lt;=5,"Medium",M726&gt;5,"Large")</f>
        <v>Small</v>
      </c>
      <c r="O726" s="65">
        <v>62</v>
      </c>
      <c r="P726" s="87">
        <f t="shared" si="45"/>
        <v>0.03</v>
      </c>
      <c r="Q726" s="68">
        <v>4.7699999999999996</v>
      </c>
      <c r="R726" s="68" t="str" cm="1">
        <f t="array" ref="R726">_xlfn.SWITCH(ROUND(Q726,0),5,"Excellent",4,"Good",3,"Ok","Bad")</f>
        <v>Excellent</v>
      </c>
      <c r="S726" s="17">
        <v>43</v>
      </c>
      <c r="T726" s="17" t="str">
        <f t="shared" si="46"/>
        <v>No</v>
      </c>
      <c r="U726" s="82">
        <v>41863</v>
      </c>
      <c r="V726" s="82">
        <v>43904</v>
      </c>
      <c r="W726" s="17">
        <v>0</v>
      </c>
      <c r="X726" s="17" t="str">
        <f t="shared" si="47"/>
        <v>Inactive</v>
      </c>
      <c r="Y726" s="17" t="s">
        <v>15615</v>
      </c>
      <c r="Z726" s="17"/>
    </row>
    <row r="727" spans="1:26" x14ac:dyDescent="0.25">
      <c r="A727">
        <v>726</v>
      </c>
      <c r="B727" s="17" t="s">
        <v>551</v>
      </c>
      <c r="C727" s="17">
        <v>1076</v>
      </c>
      <c r="D727" s="17" t="str">
        <f>INDEX(Hosts!$A:$O,MATCH(Places!$C727,Hosts!$A:$A,0),MATCH(Places!D$1,Hosts!$1:$1,0))</f>
        <v>Within a few hours</v>
      </c>
      <c r="E727" s="87">
        <f>INDEX(Hosts!$A:$O,MATCH(Places!$C727,Hosts!$A:$A,0),MATCH(Places!E$1,Hosts!$1:$1,0))</f>
        <v>1</v>
      </c>
      <c r="F727" s="87">
        <f>INDEX(Hosts!$A:$O,MATCH(Places!$C727,Hosts!$A:$A,0),MATCH(Places!F$1,Hosts!$1:$1,0))</f>
        <v>1</v>
      </c>
      <c r="G727" s="17" t="str">
        <f>INDEX(Hosts!$A:$O,MATCH(Places!$C727,Hosts!$A:$A,0),MATCH(Places!G$1,Hosts!$1:$1,0))</f>
        <v>Yes</v>
      </c>
      <c r="H727" s="17">
        <v>16</v>
      </c>
      <c r="I727" s="17" t="str">
        <f>INDEX(Neighborhoods!$A:$C,MATCH(Places!$H727,Neighborhoods!$A:$A,0),MATCH(Places!I$1,Neighborhoods!$1:$1,0))</f>
        <v>Manhattan</v>
      </c>
      <c r="J727" s="17" t="str">
        <f>INDEX(Neighborhoods!$A:$C,MATCH(Places!$H727,Neighborhoods!$A:$A,0),MATCH(Places!J$1,Neighborhoods!$1:$1,0))</f>
        <v>Harlem</v>
      </c>
      <c r="K727" s="17" t="s">
        <v>1</v>
      </c>
      <c r="L727" s="17" t="str">
        <f t="shared" si="44"/>
        <v>Yes</v>
      </c>
      <c r="M727" s="17">
        <v>2</v>
      </c>
      <c r="N727" s="17" t="str" cm="1">
        <f t="array" ref="N727">_xlfn.IFS(M727&lt;=2,"Small",M727&lt;=5,"Medium",M727&gt;5,"Large")</f>
        <v>Small</v>
      </c>
      <c r="O727" s="65">
        <v>113</v>
      </c>
      <c r="P727" s="87">
        <f t="shared" si="45"/>
        <v>0.03</v>
      </c>
      <c r="Q727" s="68">
        <v>4.99</v>
      </c>
      <c r="R727" s="68" t="str" cm="1">
        <f t="array" ref="R727">_xlfn.SWITCH(ROUND(Q727,0),5,"Excellent",4,"Good",3,"Ok","Bad")</f>
        <v>Excellent</v>
      </c>
      <c r="S727" s="17">
        <v>211</v>
      </c>
      <c r="T727" s="17" t="str">
        <f t="shared" si="46"/>
        <v>Yes</v>
      </c>
      <c r="U727" s="82">
        <v>41736</v>
      </c>
      <c r="V727" s="82">
        <v>43868</v>
      </c>
      <c r="W727" s="17">
        <v>365</v>
      </c>
      <c r="X727" s="17" t="str">
        <f t="shared" si="47"/>
        <v>Active</v>
      </c>
      <c r="Y727" s="17" t="s">
        <v>15616</v>
      </c>
      <c r="Z727" s="17"/>
    </row>
    <row r="728" spans="1:26" x14ac:dyDescent="0.25">
      <c r="A728">
        <v>727</v>
      </c>
      <c r="B728" s="17" t="s">
        <v>552</v>
      </c>
      <c r="C728" s="17">
        <v>1548</v>
      </c>
      <c r="D728" s="17" t="str">
        <f>INDEX(Hosts!$A:$O,MATCH(Places!$C728,Hosts!$A:$A,0),MATCH(Places!D$1,Hosts!$1:$1,0))</f>
        <v>Within an hour</v>
      </c>
      <c r="E728" s="87">
        <f>INDEX(Hosts!$A:$O,MATCH(Places!$C728,Hosts!$A:$A,0),MATCH(Places!E$1,Hosts!$1:$1,0))</f>
        <v>1</v>
      </c>
      <c r="F728" s="87">
        <f>INDEX(Hosts!$A:$O,MATCH(Places!$C728,Hosts!$A:$A,0),MATCH(Places!F$1,Hosts!$1:$1,0))</f>
        <v>1</v>
      </c>
      <c r="G728" s="17" t="str">
        <f>INDEX(Hosts!$A:$O,MATCH(Places!$C728,Hosts!$A:$A,0),MATCH(Places!G$1,Hosts!$1:$1,0))</f>
        <v>Yes</v>
      </c>
      <c r="H728" s="17">
        <v>12</v>
      </c>
      <c r="I728" s="17" t="str">
        <f>INDEX(Neighborhoods!$A:$C,MATCH(Places!$H728,Neighborhoods!$A:$A,0),MATCH(Places!I$1,Neighborhoods!$1:$1,0))</f>
        <v>Brooklyn</v>
      </c>
      <c r="J728" s="17" t="str">
        <f>INDEX(Neighborhoods!$A:$C,MATCH(Places!$H728,Neighborhoods!$A:$A,0),MATCH(Places!J$1,Neighborhoods!$1:$1,0))</f>
        <v>Williamsburg</v>
      </c>
      <c r="K728" s="17" t="s">
        <v>1</v>
      </c>
      <c r="L728" s="17" t="str">
        <f t="shared" si="44"/>
        <v>Yes</v>
      </c>
      <c r="M728" s="17">
        <v>2</v>
      </c>
      <c r="N728" s="17" t="str" cm="1">
        <f t="array" ref="N728">_xlfn.IFS(M728&lt;=2,"Small",M728&lt;=5,"Medium",M728&gt;5,"Large")</f>
        <v>Small</v>
      </c>
      <c r="O728" s="65">
        <v>84</v>
      </c>
      <c r="P728" s="87">
        <f t="shared" si="45"/>
        <v>0.03</v>
      </c>
      <c r="Q728" s="68">
        <v>4.97</v>
      </c>
      <c r="R728" s="68" t="str" cm="1">
        <f t="array" ref="R728">_xlfn.SWITCH(ROUND(Q728,0),5,"Excellent",4,"Good",3,"Ok","Bad")</f>
        <v>Excellent</v>
      </c>
      <c r="S728" s="17">
        <v>108</v>
      </c>
      <c r="T728" s="17" t="str">
        <f t="shared" si="46"/>
        <v>Yes</v>
      </c>
      <c r="U728" s="82">
        <v>41742</v>
      </c>
      <c r="V728" s="82">
        <v>43902</v>
      </c>
      <c r="W728" s="17">
        <v>15</v>
      </c>
      <c r="X728" s="17" t="str">
        <f t="shared" si="47"/>
        <v>Active</v>
      </c>
      <c r="Y728" s="17" t="s">
        <v>15616</v>
      </c>
      <c r="Z728" s="17"/>
    </row>
    <row r="729" spans="1:26" x14ac:dyDescent="0.25">
      <c r="A729">
        <v>728</v>
      </c>
      <c r="B729" s="17" t="s">
        <v>1949</v>
      </c>
      <c r="C729" s="17">
        <v>626</v>
      </c>
      <c r="D729" s="17" t="str">
        <f>INDEX(Hosts!$A:$O,MATCH(Places!$C729,Hosts!$A:$A,0),MATCH(Places!D$1,Hosts!$1:$1,0))</f>
        <v>Within an hour</v>
      </c>
      <c r="E729" s="87">
        <f>INDEX(Hosts!$A:$O,MATCH(Places!$C729,Hosts!$A:$A,0),MATCH(Places!E$1,Hosts!$1:$1,0))</f>
        <v>1</v>
      </c>
      <c r="F729" s="87">
        <f>INDEX(Hosts!$A:$O,MATCH(Places!$C729,Hosts!$A:$A,0),MATCH(Places!F$1,Hosts!$1:$1,0))</f>
        <v>0.9</v>
      </c>
      <c r="G729" s="17" t="str">
        <f>INDEX(Hosts!$A:$O,MATCH(Places!$C729,Hosts!$A:$A,0),MATCH(Places!G$1,Hosts!$1:$1,0))</f>
        <v>No</v>
      </c>
      <c r="H729" s="17">
        <v>15</v>
      </c>
      <c r="I729" s="17" t="str">
        <f>INDEX(Neighborhoods!$A:$C,MATCH(Places!$H729,Neighborhoods!$A:$A,0),MATCH(Places!I$1,Neighborhoods!$1:$1,0))</f>
        <v>Manhattan</v>
      </c>
      <c r="J729" s="17" t="str">
        <f>INDEX(Neighborhoods!$A:$C,MATCH(Places!$H729,Neighborhoods!$A:$A,0),MATCH(Places!J$1,Neighborhoods!$1:$1,0))</f>
        <v>East Village</v>
      </c>
      <c r="K729" s="17" t="s">
        <v>1</v>
      </c>
      <c r="L729" s="17" t="str">
        <f t="shared" si="44"/>
        <v>Yes</v>
      </c>
      <c r="M729" s="17">
        <v>1</v>
      </c>
      <c r="N729" s="17" t="str" cm="1">
        <f t="array" ref="N729">_xlfn.IFS(M729&lt;=2,"Small",M729&lt;=5,"Medium",M729&gt;5,"Large")</f>
        <v>Small</v>
      </c>
      <c r="O729" s="65">
        <v>85</v>
      </c>
      <c r="P729" s="87">
        <f t="shared" si="45"/>
        <v>0.03</v>
      </c>
      <c r="Q729" s="68">
        <v>5</v>
      </c>
      <c r="R729" s="68" t="str" cm="1">
        <f t="array" ref="R729">_xlfn.SWITCH(ROUND(Q729,0),5,"Excellent",4,"Good",3,"Ok","Bad")</f>
        <v>Excellent</v>
      </c>
      <c r="S729" s="17">
        <v>11</v>
      </c>
      <c r="T729" s="17" t="str">
        <f t="shared" si="46"/>
        <v>No</v>
      </c>
      <c r="U729" s="82">
        <v>43019</v>
      </c>
      <c r="V729" s="82">
        <v>43894</v>
      </c>
      <c r="W729" s="17">
        <v>91</v>
      </c>
      <c r="X729" s="17" t="str">
        <f t="shared" si="47"/>
        <v>Active</v>
      </c>
      <c r="Y729" s="17" t="s">
        <v>15615</v>
      </c>
      <c r="Z729" s="17"/>
    </row>
    <row r="730" spans="1:26" x14ac:dyDescent="0.25">
      <c r="A730">
        <v>729</v>
      </c>
      <c r="B730" s="17" t="s">
        <v>553</v>
      </c>
      <c r="C730" s="17">
        <v>1469</v>
      </c>
      <c r="D730" s="17" t="str">
        <f>INDEX(Hosts!$A:$O,MATCH(Places!$C730,Hosts!$A:$A,0),MATCH(Places!D$1,Hosts!$1:$1,0))</f>
        <v>Within a day</v>
      </c>
      <c r="E730" s="87">
        <f>INDEX(Hosts!$A:$O,MATCH(Places!$C730,Hosts!$A:$A,0),MATCH(Places!E$1,Hosts!$1:$1,0))</f>
        <v>1</v>
      </c>
      <c r="F730" s="87">
        <f>INDEX(Hosts!$A:$O,MATCH(Places!$C730,Hosts!$A:$A,0),MATCH(Places!F$1,Hosts!$1:$1,0))</f>
        <v>0</v>
      </c>
      <c r="G730" s="17" t="str">
        <f>INDEX(Hosts!$A:$O,MATCH(Places!$C730,Hosts!$A:$A,0),MATCH(Places!G$1,Hosts!$1:$1,0))</f>
        <v>No</v>
      </c>
      <c r="H730" s="17">
        <v>9</v>
      </c>
      <c r="I730" s="17" t="str">
        <f>INDEX(Neighborhoods!$A:$C,MATCH(Places!$H730,Neighborhoods!$A:$A,0),MATCH(Places!I$1,Neighborhoods!$1:$1,0))</f>
        <v>Brooklyn</v>
      </c>
      <c r="J730" s="17" t="str">
        <f>INDEX(Neighborhoods!$A:$C,MATCH(Places!$H730,Neighborhoods!$A:$A,0),MATCH(Places!J$1,Neighborhoods!$1:$1,0))</f>
        <v>Crown Heights</v>
      </c>
      <c r="K730" s="17" t="s">
        <v>11822</v>
      </c>
      <c r="L730" s="17" t="str">
        <f t="shared" si="44"/>
        <v>No</v>
      </c>
      <c r="M730" s="17">
        <v>4</v>
      </c>
      <c r="N730" s="17" t="str" cm="1">
        <f t="array" ref="N730">_xlfn.IFS(M730&lt;=2,"Small",M730&lt;=5,"Medium",M730&gt;5,"Large")</f>
        <v>Medium</v>
      </c>
      <c r="O730" s="65">
        <v>95</v>
      </c>
      <c r="P730" s="87">
        <f t="shared" si="45"/>
        <v>0.03</v>
      </c>
      <c r="Q730" s="68">
        <v>4.91</v>
      </c>
      <c r="R730" s="68" t="str" cm="1">
        <f t="array" ref="R730">_xlfn.SWITCH(ROUND(Q730,0),5,"Excellent",4,"Good",3,"Ok","Bad")</f>
        <v>Excellent</v>
      </c>
      <c r="S730" s="17">
        <v>11</v>
      </c>
      <c r="T730" s="17" t="str">
        <f t="shared" si="46"/>
        <v>No</v>
      </c>
      <c r="U730" s="82">
        <v>41704</v>
      </c>
      <c r="V730" s="82">
        <v>43681</v>
      </c>
      <c r="W730" s="17">
        <v>56</v>
      </c>
      <c r="X730" s="17" t="str">
        <f t="shared" si="47"/>
        <v>Active</v>
      </c>
      <c r="Y730" s="17" t="s">
        <v>15615</v>
      </c>
      <c r="Z730" s="17"/>
    </row>
    <row r="731" spans="1:26" x14ac:dyDescent="0.25">
      <c r="A731">
        <v>730</v>
      </c>
      <c r="B731" s="17" t="s">
        <v>554</v>
      </c>
      <c r="C731" s="17">
        <v>720</v>
      </c>
      <c r="D731" s="17" t="str">
        <f>INDEX(Hosts!$A:$O,MATCH(Places!$C731,Hosts!$A:$A,0),MATCH(Places!D$1,Hosts!$1:$1,0))</f>
        <v>Within a day</v>
      </c>
      <c r="E731" s="87">
        <f>INDEX(Hosts!$A:$O,MATCH(Places!$C731,Hosts!$A:$A,0),MATCH(Places!E$1,Hosts!$1:$1,0))</f>
        <v>1</v>
      </c>
      <c r="F731" s="87">
        <f>INDEX(Hosts!$A:$O,MATCH(Places!$C731,Hosts!$A:$A,0),MATCH(Places!F$1,Hosts!$1:$1,0))</f>
        <v>0.71</v>
      </c>
      <c r="G731" s="17" t="str">
        <f>INDEX(Hosts!$A:$O,MATCH(Places!$C731,Hosts!$A:$A,0),MATCH(Places!G$1,Hosts!$1:$1,0))</f>
        <v>Yes</v>
      </c>
      <c r="H731" s="17">
        <v>11</v>
      </c>
      <c r="I731" s="17" t="str">
        <f>INDEX(Neighborhoods!$A:$C,MATCH(Places!$H731,Neighborhoods!$A:$A,0),MATCH(Places!I$1,Neighborhoods!$1:$1,0))</f>
        <v>Brooklyn</v>
      </c>
      <c r="J731" s="17" t="str">
        <f>INDEX(Neighborhoods!$A:$C,MATCH(Places!$H731,Neighborhoods!$A:$A,0),MATCH(Places!J$1,Neighborhoods!$1:$1,0))</f>
        <v>Greenpoint</v>
      </c>
      <c r="K731" s="17" t="s">
        <v>1</v>
      </c>
      <c r="L731" s="17" t="str">
        <f t="shared" si="44"/>
        <v>Yes</v>
      </c>
      <c r="M731" s="17">
        <v>2</v>
      </c>
      <c r="N731" s="17" t="str" cm="1">
        <f t="array" ref="N731">_xlfn.IFS(M731&lt;=2,"Small",M731&lt;=5,"Medium",M731&gt;5,"Large")</f>
        <v>Small</v>
      </c>
      <c r="O731" s="65">
        <v>109</v>
      </c>
      <c r="P731" s="87">
        <f t="shared" si="45"/>
        <v>0.03</v>
      </c>
      <c r="Q731" s="68">
        <v>4.95</v>
      </c>
      <c r="R731" s="68" t="str" cm="1">
        <f t="array" ref="R731">_xlfn.SWITCH(ROUND(Q731,0),5,"Excellent",4,"Good",3,"Ok","Bad")</f>
        <v>Excellent</v>
      </c>
      <c r="S731" s="17">
        <v>116</v>
      </c>
      <c r="T731" s="17" t="str">
        <f t="shared" si="46"/>
        <v>Yes</v>
      </c>
      <c r="U731" s="82">
        <v>41699</v>
      </c>
      <c r="V731" s="82">
        <v>43908</v>
      </c>
      <c r="W731" s="17">
        <v>179</v>
      </c>
      <c r="X731" s="17" t="str">
        <f t="shared" si="47"/>
        <v>Active</v>
      </c>
      <c r="Y731" s="17" t="s">
        <v>15615</v>
      </c>
      <c r="Z731" s="17"/>
    </row>
    <row r="732" spans="1:26" x14ac:dyDescent="0.25">
      <c r="A732">
        <v>731</v>
      </c>
      <c r="B732" s="17" t="s">
        <v>555</v>
      </c>
      <c r="C732" s="17">
        <v>995</v>
      </c>
      <c r="D732" s="17" t="str">
        <f>INDEX(Hosts!$A:$O,MATCH(Places!$C732,Hosts!$A:$A,0),MATCH(Places!D$1,Hosts!$1:$1,0))</f>
        <v>Within an hour</v>
      </c>
      <c r="E732" s="87">
        <f>INDEX(Hosts!$A:$O,MATCH(Places!$C732,Hosts!$A:$A,0),MATCH(Places!E$1,Hosts!$1:$1,0))</f>
        <v>1</v>
      </c>
      <c r="F732" s="87">
        <f>INDEX(Hosts!$A:$O,MATCH(Places!$C732,Hosts!$A:$A,0),MATCH(Places!F$1,Hosts!$1:$1,0))</f>
        <v>0.99</v>
      </c>
      <c r="G732" s="17" t="str">
        <f>INDEX(Hosts!$A:$O,MATCH(Places!$C732,Hosts!$A:$A,0),MATCH(Places!G$1,Hosts!$1:$1,0))</f>
        <v>Yes</v>
      </c>
      <c r="H732" s="17">
        <v>7</v>
      </c>
      <c r="I732" s="17" t="str">
        <f>INDEX(Neighborhoods!$A:$C,MATCH(Places!$H732,Neighborhoods!$A:$A,0),MATCH(Places!I$1,Neighborhoods!$1:$1,0))</f>
        <v>Brooklyn</v>
      </c>
      <c r="J732" s="17" t="str">
        <f>INDEX(Neighborhoods!$A:$C,MATCH(Places!$H732,Neighborhoods!$A:$A,0),MATCH(Places!J$1,Neighborhoods!$1:$1,0))</f>
        <v>Bedford-Stuyvesant</v>
      </c>
      <c r="K732" s="17" t="s">
        <v>16</v>
      </c>
      <c r="L732" s="17" t="str">
        <f t="shared" si="44"/>
        <v>Yes</v>
      </c>
      <c r="M732" s="17">
        <v>1</v>
      </c>
      <c r="N732" s="17" t="str" cm="1">
        <f t="array" ref="N732">_xlfn.IFS(M732&lt;=2,"Small",M732&lt;=5,"Medium",M732&gt;5,"Large")</f>
        <v>Small</v>
      </c>
      <c r="O732" s="65">
        <v>25</v>
      </c>
      <c r="P732" s="87">
        <f t="shared" si="45"/>
        <v>0.03</v>
      </c>
      <c r="Q732" s="68">
        <v>4.91</v>
      </c>
      <c r="R732" s="68" t="str" cm="1">
        <f t="array" ref="R732">_xlfn.SWITCH(ROUND(Q732,0),5,"Excellent",4,"Good",3,"Ok","Bad")</f>
        <v>Excellent</v>
      </c>
      <c r="S732" s="17">
        <v>95</v>
      </c>
      <c r="T732" s="17" t="str">
        <f t="shared" si="46"/>
        <v>No</v>
      </c>
      <c r="U732" s="82">
        <v>41782</v>
      </c>
      <c r="V732" s="82">
        <v>43969</v>
      </c>
      <c r="W732" s="17">
        <v>300</v>
      </c>
      <c r="X732" s="17" t="str">
        <f t="shared" si="47"/>
        <v>Active</v>
      </c>
      <c r="Y732" s="17" t="s">
        <v>15615</v>
      </c>
      <c r="Z732" s="17"/>
    </row>
    <row r="733" spans="1:26" x14ac:dyDescent="0.25">
      <c r="A733">
        <v>732</v>
      </c>
      <c r="B733" s="17" t="s">
        <v>556</v>
      </c>
      <c r="C733" s="17">
        <v>824</v>
      </c>
      <c r="D733" s="17" t="str">
        <f>INDEX(Hosts!$A:$O,MATCH(Places!$C733,Hosts!$A:$A,0),MATCH(Places!D$1,Hosts!$1:$1,0))</f>
        <v>Within a few hours</v>
      </c>
      <c r="E733" s="87">
        <f>INDEX(Hosts!$A:$O,MATCH(Places!$C733,Hosts!$A:$A,0),MATCH(Places!E$1,Hosts!$1:$1,0))</f>
        <v>1</v>
      </c>
      <c r="F733" s="87">
        <f>INDEX(Hosts!$A:$O,MATCH(Places!$C733,Hosts!$A:$A,0),MATCH(Places!F$1,Hosts!$1:$1,0))</f>
        <v>0.43</v>
      </c>
      <c r="G733" s="17" t="str">
        <f>INDEX(Hosts!$A:$O,MATCH(Places!$C733,Hosts!$A:$A,0),MATCH(Places!G$1,Hosts!$1:$1,0))</f>
        <v>No</v>
      </c>
      <c r="H733" s="17">
        <v>24</v>
      </c>
      <c r="I733" s="17" t="str">
        <f>INDEX(Neighborhoods!$A:$C,MATCH(Places!$H733,Neighborhoods!$A:$A,0),MATCH(Places!I$1,Neighborhoods!$1:$1,0))</f>
        <v>Queens</v>
      </c>
      <c r="J733" s="17" t="str">
        <f>INDEX(Neighborhoods!$A:$C,MATCH(Places!$H733,Neighborhoods!$A:$A,0),MATCH(Places!J$1,Neighborhoods!$1:$1,0))</f>
        <v>Long Island City</v>
      </c>
      <c r="K733" s="17" t="s">
        <v>1</v>
      </c>
      <c r="L733" s="17" t="str">
        <f t="shared" si="44"/>
        <v>Yes</v>
      </c>
      <c r="M733" s="17">
        <v>2</v>
      </c>
      <c r="N733" s="17" t="str" cm="1">
        <f t="array" ref="N733">_xlfn.IFS(M733&lt;=2,"Small",M733&lt;=5,"Medium",M733&gt;5,"Large")</f>
        <v>Small</v>
      </c>
      <c r="O733" s="65">
        <v>100</v>
      </c>
      <c r="P733" s="87">
        <f t="shared" si="45"/>
        <v>0.03</v>
      </c>
      <c r="Q733" s="68">
        <v>4.7300000000000004</v>
      </c>
      <c r="R733" s="68" t="str" cm="1">
        <f t="array" ref="R733">_xlfn.SWITCH(ROUND(Q733,0),5,"Excellent",4,"Good",3,"Ok","Bad")</f>
        <v>Excellent</v>
      </c>
      <c r="S733" s="17">
        <v>37</v>
      </c>
      <c r="T733" s="17" t="str">
        <f t="shared" si="46"/>
        <v>No</v>
      </c>
      <c r="U733" s="82">
        <v>41743</v>
      </c>
      <c r="V733" s="82">
        <v>43379</v>
      </c>
      <c r="W733" s="17">
        <v>228</v>
      </c>
      <c r="X733" s="17" t="str">
        <f t="shared" si="47"/>
        <v>Active</v>
      </c>
      <c r="Y733" s="17" t="s">
        <v>15615</v>
      </c>
      <c r="Z733" s="17"/>
    </row>
    <row r="734" spans="1:26" x14ac:dyDescent="0.25">
      <c r="A734">
        <v>733</v>
      </c>
      <c r="B734" s="17" t="s">
        <v>15218</v>
      </c>
      <c r="C734" s="17">
        <v>1574</v>
      </c>
      <c r="D734" s="17" t="str">
        <f>INDEX(Hosts!$A:$O,MATCH(Places!$C734,Hosts!$A:$A,0),MATCH(Places!D$1,Hosts!$1:$1,0))</f>
        <v>Within a few hours</v>
      </c>
      <c r="E734" s="87">
        <f>INDEX(Hosts!$A:$O,MATCH(Places!$C734,Hosts!$A:$A,0),MATCH(Places!E$1,Hosts!$1:$1,0))</f>
        <v>0.9</v>
      </c>
      <c r="F734" s="87">
        <f>INDEX(Hosts!$A:$O,MATCH(Places!$C734,Hosts!$A:$A,0),MATCH(Places!F$1,Hosts!$1:$1,0))</f>
        <v>0.8</v>
      </c>
      <c r="G734" s="17" t="str">
        <f>INDEX(Hosts!$A:$O,MATCH(Places!$C734,Hosts!$A:$A,0),MATCH(Places!G$1,Hosts!$1:$1,0))</f>
        <v>Yes</v>
      </c>
      <c r="H734" s="17">
        <v>12</v>
      </c>
      <c r="I734" s="17" t="str">
        <f>INDEX(Neighborhoods!$A:$C,MATCH(Places!$H734,Neighborhoods!$A:$A,0),MATCH(Places!I$1,Neighborhoods!$1:$1,0))</f>
        <v>Brooklyn</v>
      </c>
      <c r="J734" s="17" t="str">
        <f>INDEX(Neighborhoods!$A:$C,MATCH(Places!$H734,Neighborhoods!$A:$A,0),MATCH(Places!J$1,Neighborhoods!$1:$1,0))</f>
        <v>Williamsburg</v>
      </c>
      <c r="K734" s="17" t="s">
        <v>1</v>
      </c>
      <c r="L734" s="17" t="str">
        <f t="shared" si="44"/>
        <v>Yes</v>
      </c>
      <c r="M734" s="17">
        <v>2</v>
      </c>
      <c r="N734" s="17" t="str" cm="1">
        <f t="array" ref="N734">_xlfn.IFS(M734&lt;=2,"Small",M734&lt;=5,"Medium",M734&gt;5,"Large")</f>
        <v>Small</v>
      </c>
      <c r="O734" s="65">
        <v>84</v>
      </c>
      <c r="P734" s="87">
        <f t="shared" si="45"/>
        <v>0.03</v>
      </c>
      <c r="Q734" s="68">
        <v>4.75</v>
      </c>
      <c r="R734" s="68" t="str" cm="1">
        <f t="array" ref="R734">_xlfn.SWITCH(ROUND(Q734,0),5,"Excellent",4,"Good",3,"Ok","Bad")</f>
        <v>Excellent</v>
      </c>
      <c r="S734" s="17">
        <v>48</v>
      </c>
      <c r="T734" s="17" t="str">
        <f t="shared" si="46"/>
        <v>No</v>
      </c>
      <c r="U734" s="82">
        <v>41743</v>
      </c>
      <c r="V734" s="82">
        <v>43701</v>
      </c>
      <c r="W734" s="17">
        <v>365</v>
      </c>
      <c r="X734" s="17" t="str">
        <f t="shared" si="47"/>
        <v>Active</v>
      </c>
      <c r="Y734" s="17" t="s">
        <v>15615</v>
      </c>
      <c r="Z734" s="17"/>
    </row>
    <row r="735" spans="1:26" x14ac:dyDescent="0.25">
      <c r="A735">
        <v>734</v>
      </c>
      <c r="B735" s="17" t="s">
        <v>557</v>
      </c>
      <c r="C735" s="17">
        <v>1061</v>
      </c>
      <c r="D735" s="17" t="str">
        <f>INDEX(Hosts!$A:$O,MATCH(Places!$C735,Hosts!$A:$A,0),MATCH(Places!D$1,Hosts!$1:$1,0))</f>
        <v>Within a day</v>
      </c>
      <c r="E735" s="87">
        <f>INDEX(Hosts!$A:$O,MATCH(Places!$C735,Hosts!$A:$A,0),MATCH(Places!E$1,Hosts!$1:$1,0))</f>
        <v>1</v>
      </c>
      <c r="F735" s="87">
        <f>INDEX(Hosts!$A:$O,MATCH(Places!$C735,Hosts!$A:$A,0),MATCH(Places!F$1,Hosts!$1:$1,0))</f>
        <v>1</v>
      </c>
      <c r="G735" s="17" t="str">
        <f>INDEX(Hosts!$A:$O,MATCH(Places!$C735,Hosts!$A:$A,0),MATCH(Places!G$1,Hosts!$1:$1,0))</f>
        <v>No</v>
      </c>
      <c r="H735" s="17">
        <v>7</v>
      </c>
      <c r="I735" s="17" t="str">
        <f>INDEX(Neighborhoods!$A:$C,MATCH(Places!$H735,Neighborhoods!$A:$A,0),MATCH(Places!I$1,Neighborhoods!$1:$1,0))</f>
        <v>Brooklyn</v>
      </c>
      <c r="J735" s="17" t="str">
        <f>INDEX(Neighborhoods!$A:$C,MATCH(Places!$H735,Neighborhoods!$A:$A,0),MATCH(Places!J$1,Neighborhoods!$1:$1,0))</f>
        <v>Bedford-Stuyvesant</v>
      </c>
      <c r="K735" s="17" t="s">
        <v>1</v>
      </c>
      <c r="L735" s="17" t="str">
        <f t="shared" si="44"/>
        <v>Yes</v>
      </c>
      <c r="M735" s="17">
        <v>2</v>
      </c>
      <c r="N735" s="17" t="str" cm="1">
        <f t="array" ref="N735">_xlfn.IFS(M735&lt;=2,"Small",M735&lt;=5,"Medium",M735&gt;5,"Large")</f>
        <v>Small</v>
      </c>
      <c r="O735" s="65">
        <v>80</v>
      </c>
      <c r="P735" s="87">
        <f t="shared" si="45"/>
        <v>0.03</v>
      </c>
      <c r="Q735" s="68">
        <v>4.7699999999999996</v>
      </c>
      <c r="R735" s="68" t="str" cm="1">
        <f t="array" ref="R735">_xlfn.SWITCH(ROUND(Q735,0),5,"Excellent",4,"Good",3,"Ok","Bad")</f>
        <v>Excellent</v>
      </c>
      <c r="S735" s="17">
        <v>22</v>
      </c>
      <c r="T735" s="17" t="str">
        <f t="shared" si="46"/>
        <v>No</v>
      </c>
      <c r="U735" s="82">
        <v>41741</v>
      </c>
      <c r="V735" s="82">
        <v>43759</v>
      </c>
      <c r="W735" s="17">
        <v>89</v>
      </c>
      <c r="X735" s="17" t="str">
        <f t="shared" si="47"/>
        <v>Active</v>
      </c>
      <c r="Y735" s="17" t="s">
        <v>15615</v>
      </c>
      <c r="Z735" s="17"/>
    </row>
    <row r="736" spans="1:26" x14ac:dyDescent="0.25">
      <c r="A736">
        <v>735</v>
      </c>
      <c r="B736" s="17" t="s">
        <v>558</v>
      </c>
      <c r="C736" s="17">
        <v>1334</v>
      </c>
      <c r="D736" s="17" t="str">
        <f>INDEX(Hosts!$A:$O,MATCH(Places!$C736,Hosts!$A:$A,0),MATCH(Places!D$1,Hosts!$1:$1,0))</f>
        <v>Within a few hours</v>
      </c>
      <c r="E736" s="87">
        <f>INDEX(Hosts!$A:$O,MATCH(Places!$C736,Hosts!$A:$A,0),MATCH(Places!E$1,Hosts!$1:$1,0))</f>
        <v>1</v>
      </c>
      <c r="F736" s="87">
        <f>INDEX(Hosts!$A:$O,MATCH(Places!$C736,Hosts!$A:$A,0),MATCH(Places!F$1,Hosts!$1:$1,0))</f>
        <v>0.83</v>
      </c>
      <c r="G736" s="17" t="str">
        <f>INDEX(Hosts!$A:$O,MATCH(Places!$C736,Hosts!$A:$A,0),MATCH(Places!G$1,Hosts!$1:$1,0))</f>
        <v>No</v>
      </c>
      <c r="H736" s="17">
        <v>12</v>
      </c>
      <c r="I736" s="17" t="str">
        <f>INDEX(Neighborhoods!$A:$C,MATCH(Places!$H736,Neighborhoods!$A:$A,0),MATCH(Places!I$1,Neighborhoods!$1:$1,0))</f>
        <v>Brooklyn</v>
      </c>
      <c r="J736" s="17" t="str">
        <f>INDEX(Neighborhoods!$A:$C,MATCH(Places!$H736,Neighborhoods!$A:$A,0),MATCH(Places!J$1,Neighborhoods!$1:$1,0))</f>
        <v>Williamsburg</v>
      </c>
      <c r="K736" s="17" t="s">
        <v>11822</v>
      </c>
      <c r="L736" s="17" t="str">
        <f t="shared" si="44"/>
        <v>No</v>
      </c>
      <c r="M736" s="17">
        <v>2</v>
      </c>
      <c r="N736" s="17" t="str" cm="1">
        <f t="array" ref="N736">_xlfn.IFS(M736&lt;=2,"Small",M736&lt;=5,"Medium",M736&gt;5,"Large")</f>
        <v>Small</v>
      </c>
      <c r="O736" s="65">
        <v>109</v>
      </c>
      <c r="P736" s="87">
        <f t="shared" si="45"/>
        <v>0.03</v>
      </c>
      <c r="Q736" s="68">
        <v>4.6100000000000003</v>
      </c>
      <c r="R736" s="68" t="str" cm="1">
        <f t="array" ref="R736">_xlfn.SWITCH(ROUND(Q736,0),5,"Excellent",4,"Good",3,"Ok","Bad")</f>
        <v>Excellent</v>
      </c>
      <c r="S736" s="17">
        <v>36</v>
      </c>
      <c r="T736" s="17" t="str">
        <f t="shared" si="46"/>
        <v>No</v>
      </c>
      <c r="U736" s="82">
        <v>41751</v>
      </c>
      <c r="V736" s="82">
        <v>44043</v>
      </c>
      <c r="W736" s="17">
        <v>33</v>
      </c>
      <c r="X736" s="17" t="str">
        <f t="shared" si="47"/>
        <v>Active</v>
      </c>
      <c r="Y736" s="17" t="s">
        <v>15615</v>
      </c>
      <c r="Z736" s="17"/>
    </row>
    <row r="737" spans="1:26" x14ac:dyDescent="0.25">
      <c r="A737">
        <v>736</v>
      </c>
      <c r="B737" s="17" t="s">
        <v>559</v>
      </c>
      <c r="C737" s="17">
        <v>1336</v>
      </c>
      <c r="D737" s="17" t="str">
        <f>INDEX(Hosts!$A:$O,MATCH(Places!$C737,Hosts!$A:$A,0),MATCH(Places!D$1,Hosts!$1:$1,0))</f>
        <v>Within an hour</v>
      </c>
      <c r="E737" s="87">
        <f>INDEX(Hosts!$A:$O,MATCH(Places!$C737,Hosts!$A:$A,0),MATCH(Places!E$1,Hosts!$1:$1,0))</f>
        <v>1</v>
      </c>
      <c r="F737" s="87">
        <f>INDEX(Hosts!$A:$O,MATCH(Places!$C737,Hosts!$A:$A,0),MATCH(Places!F$1,Hosts!$1:$1,0))</f>
        <v>0.96</v>
      </c>
      <c r="G737" s="17" t="str">
        <f>INDEX(Hosts!$A:$O,MATCH(Places!$C737,Hosts!$A:$A,0),MATCH(Places!G$1,Hosts!$1:$1,0))</f>
        <v>No</v>
      </c>
      <c r="H737" s="17">
        <v>16</v>
      </c>
      <c r="I737" s="17" t="str">
        <f>INDEX(Neighborhoods!$A:$C,MATCH(Places!$H737,Neighborhoods!$A:$A,0),MATCH(Places!I$1,Neighborhoods!$1:$1,0))</f>
        <v>Manhattan</v>
      </c>
      <c r="J737" s="17" t="str">
        <f>INDEX(Neighborhoods!$A:$C,MATCH(Places!$H737,Neighborhoods!$A:$A,0),MATCH(Places!J$1,Neighborhoods!$1:$1,0))</f>
        <v>Harlem</v>
      </c>
      <c r="K737" s="17" t="s">
        <v>11822</v>
      </c>
      <c r="L737" s="17" t="str">
        <f t="shared" si="44"/>
        <v>No</v>
      </c>
      <c r="M737" s="17">
        <v>8</v>
      </c>
      <c r="N737" s="17" t="str" cm="1">
        <f t="array" ref="N737">_xlfn.IFS(M737&lt;=2,"Small",M737&lt;=5,"Medium",M737&gt;5,"Large")</f>
        <v>Large</v>
      </c>
      <c r="O737" s="65">
        <v>144</v>
      </c>
      <c r="P737" s="87">
        <f t="shared" si="45"/>
        <v>0.03</v>
      </c>
      <c r="Q737" s="68">
        <v>4.7300000000000004</v>
      </c>
      <c r="R737" s="68" t="str" cm="1">
        <f t="array" ref="R737">_xlfn.SWITCH(ROUND(Q737,0),5,"Excellent",4,"Good",3,"Ok","Bad")</f>
        <v>Excellent</v>
      </c>
      <c r="S737" s="17">
        <v>182</v>
      </c>
      <c r="T737" s="17" t="str">
        <f t="shared" si="46"/>
        <v>No</v>
      </c>
      <c r="U737" s="82">
        <v>41744</v>
      </c>
      <c r="V737" s="82">
        <v>44037</v>
      </c>
      <c r="W737" s="17">
        <v>100</v>
      </c>
      <c r="X737" s="17" t="str">
        <f t="shared" si="47"/>
        <v>Active</v>
      </c>
      <c r="Y737" s="17" t="s">
        <v>15615</v>
      </c>
      <c r="Z737" s="17"/>
    </row>
    <row r="738" spans="1:26" x14ac:dyDescent="0.25">
      <c r="A738">
        <v>737</v>
      </c>
      <c r="B738" s="17" t="s">
        <v>14417</v>
      </c>
      <c r="C738" s="17">
        <v>691</v>
      </c>
      <c r="D738" s="17" t="str">
        <f>INDEX(Hosts!$A:$O,MATCH(Places!$C738,Hosts!$A:$A,0),MATCH(Places!D$1,Hosts!$1:$1,0))</f>
        <v>Within a day</v>
      </c>
      <c r="E738" s="87">
        <f>INDEX(Hosts!$A:$O,MATCH(Places!$C738,Hosts!$A:$A,0),MATCH(Places!E$1,Hosts!$1:$1,0))</f>
        <v>0.56999999999999995</v>
      </c>
      <c r="F738" s="87">
        <f>INDEX(Hosts!$A:$O,MATCH(Places!$C738,Hosts!$A:$A,0),MATCH(Places!F$1,Hosts!$1:$1,0))</f>
        <v>0.71</v>
      </c>
      <c r="G738" s="17" t="str">
        <f>INDEX(Hosts!$A:$O,MATCH(Places!$C738,Hosts!$A:$A,0),MATCH(Places!G$1,Hosts!$1:$1,0))</f>
        <v>No</v>
      </c>
      <c r="H738" s="17">
        <v>28</v>
      </c>
      <c r="I738" s="17" t="str">
        <f>INDEX(Neighborhoods!$A:$C,MATCH(Places!$H738,Neighborhoods!$A:$A,0),MATCH(Places!I$1,Neighborhoods!$1:$1,0))</f>
        <v>Staten Island</v>
      </c>
      <c r="J738" s="17" t="str">
        <f>INDEX(Neighborhoods!$A:$C,MATCH(Places!$H738,Neighborhoods!$A:$A,0),MATCH(Places!J$1,Neighborhoods!$1:$1,0))</f>
        <v>St. George</v>
      </c>
      <c r="K738" s="17" t="s">
        <v>1</v>
      </c>
      <c r="L738" s="17" t="str">
        <f t="shared" si="44"/>
        <v>Yes</v>
      </c>
      <c r="M738" s="17">
        <v>2</v>
      </c>
      <c r="N738" s="17" t="str" cm="1">
        <f t="array" ref="N738">_xlfn.IFS(M738&lt;=2,"Small",M738&lt;=5,"Medium",M738&gt;5,"Large")</f>
        <v>Small</v>
      </c>
      <c r="O738" s="65">
        <v>41</v>
      </c>
      <c r="P738" s="87">
        <f t="shared" si="45"/>
        <v>0.03</v>
      </c>
      <c r="Q738" s="68">
        <v>4.3099999999999996</v>
      </c>
      <c r="R738" s="68" t="str" cm="1">
        <f t="array" ref="R738">_xlfn.SWITCH(ROUND(Q738,0),5,"Excellent",4,"Good",3,"Ok","Bad")</f>
        <v>Good</v>
      </c>
      <c r="S738" s="17">
        <v>88</v>
      </c>
      <c r="T738" s="17" t="str">
        <f t="shared" si="46"/>
        <v>No</v>
      </c>
      <c r="U738" s="82">
        <v>41799</v>
      </c>
      <c r="V738" s="82">
        <v>43977</v>
      </c>
      <c r="W738" s="17">
        <v>360</v>
      </c>
      <c r="X738" s="17" t="str">
        <f t="shared" si="47"/>
        <v>Active</v>
      </c>
      <c r="Y738" s="17" t="s">
        <v>15616</v>
      </c>
      <c r="Z738" s="17"/>
    </row>
    <row r="739" spans="1:26" x14ac:dyDescent="0.25">
      <c r="A739">
        <v>738</v>
      </c>
      <c r="B739" s="17" t="s">
        <v>13293</v>
      </c>
      <c r="C739" s="17">
        <v>1584</v>
      </c>
      <c r="D739" s="17" t="str">
        <f>INDEX(Hosts!$A:$O,MATCH(Places!$C739,Hosts!$A:$A,0),MATCH(Places!D$1,Hosts!$1:$1,0))</f>
        <v>A few days or more</v>
      </c>
      <c r="E739" s="87">
        <f>INDEX(Hosts!$A:$O,MATCH(Places!$C739,Hosts!$A:$A,0),MATCH(Places!E$1,Hosts!$1:$1,0))</f>
        <v>0</v>
      </c>
      <c r="F739" s="87">
        <f>INDEX(Hosts!$A:$O,MATCH(Places!$C739,Hosts!$A:$A,0),MATCH(Places!F$1,Hosts!$1:$1,0))</f>
        <v>0.39</v>
      </c>
      <c r="G739" s="17" t="str">
        <f>INDEX(Hosts!$A:$O,MATCH(Places!$C739,Hosts!$A:$A,0),MATCH(Places!G$1,Hosts!$1:$1,0))</f>
        <v>Yes</v>
      </c>
      <c r="H739" s="17">
        <v>21</v>
      </c>
      <c r="I739" s="17" t="str">
        <f>INDEX(Neighborhoods!$A:$C,MATCH(Places!$H739,Neighborhoods!$A:$A,0),MATCH(Places!I$1,Neighborhoods!$1:$1,0))</f>
        <v>Queens</v>
      </c>
      <c r="J739" s="17" t="str">
        <f>INDEX(Neighborhoods!$A:$C,MATCH(Places!$H739,Neighborhoods!$A:$A,0),MATCH(Places!J$1,Neighborhoods!$1:$1,0))</f>
        <v>Astoria</v>
      </c>
      <c r="K739" s="17" t="s">
        <v>1</v>
      </c>
      <c r="L739" s="17" t="str">
        <f t="shared" si="44"/>
        <v>Yes</v>
      </c>
      <c r="M739" s="17">
        <v>2</v>
      </c>
      <c r="N739" s="17" t="str" cm="1">
        <f t="array" ref="N739">_xlfn.IFS(M739&lt;=2,"Small",M739&lt;=5,"Medium",M739&gt;5,"Large")</f>
        <v>Small</v>
      </c>
      <c r="O739" s="65">
        <v>49</v>
      </c>
      <c r="P739" s="87">
        <f t="shared" si="45"/>
        <v>0.03</v>
      </c>
      <c r="Q739" s="68">
        <v>4.83</v>
      </c>
      <c r="R739" s="68" t="str" cm="1">
        <f t="array" ref="R739">_xlfn.SWITCH(ROUND(Q739,0),5,"Excellent",4,"Good",3,"Ok","Bad")</f>
        <v>Excellent</v>
      </c>
      <c r="S739" s="17">
        <v>23</v>
      </c>
      <c r="T739" s="17" t="str">
        <f t="shared" si="46"/>
        <v>No</v>
      </c>
      <c r="U739" s="82">
        <v>41822</v>
      </c>
      <c r="V739" s="82">
        <v>43826</v>
      </c>
      <c r="W739" s="17">
        <v>365</v>
      </c>
      <c r="X739" s="17" t="str">
        <f t="shared" si="47"/>
        <v>Active</v>
      </c>
      <c r="Y739" s="17" t="s">
        <v>15615</v>
      </c>
      <c r="Z739" s="17"/>
    </row>
    <row r="740" spans="1:26" x14ac:dyDescent="0.25">
      <c r="A740">
        <v>739</v>
      </c>
      <c r="B740" s="17" t="s">
        <v>14688</v>
      </c>
      <c r="C740" s="17">
        <v>359</v>
      </c>
      <c r="D740" s="17" t="str">
        <f>INDEX(Hosts!$A:$O,MATCH(Places!$C740,Hosts!$A:$A,0),MATCH(Places!D$1,Hosts!$1:$1,0))</f>
        <v>Within a few hours</v>
      </c>
      <c r="E740" s="87">
        <f>INDEX(Hosts!$A:$O,MATCH(Places!$C740,Hosts!$A:$A,0),MATCH(Places!E$1,Hosts!$1:$1,0))</f>
        <v>1</v>
      </c>
      <c r="F740" s="87">
        <f>INDEX(Hosts!$A:$O,MATCH(Places!$C740,Hosts!$A:$A,0),MATCH(Places!F$1,Hosts!$1:$1,0))</f>
        <v>0.98</v>
      </c>
      <c r="G740" s="17" t="str">
        <f>INDEX(Hosts!$A:$O,MATCH(Places!$C740,Hosts!$A:$A,0),MATCH(Places!G$1,Hosts!$1:$1,0))</f>
        <v>Yes</v>
      </c>
      <c r="H740" s="17">
        <v>8</v>
      </c>
      <c r="I740" s="17" t="str">
        <f>INDEX(Neighborhoods!$A:$C,MATCH(Places!$H740,Neighborhoods!$A:$A,0),MATCH(Places!I$1,Neighborhoods!$1:$1,0))</f>
        <v>Brooklyn</v>
      </c>
      <c r="J740" s="17" t="str">
        <f>INDEX(Neighborhoods!$A:$C,MATCH(Places!$H740,Neighborhoods!$A:$A,0),MATCH(Places!J$1,Neighborhoods!$1:$1,0))</f>
        <v>Bushwick</v>
      </c>
      <c r="K740" s="17" t="s">
        <v>11822</v>
      </c>
      <c r="L740" s="17" t="str">
        <f t="shared" si="44"/>
        <v>No</v>
      </c>
      <c r="M740" s="17">
        <v>2</v>
      </c>
      <c r="N740" s="17" t="str" cm="1">
        <f t="array" ref="N740">_xlfn.IFS(M740&lt;=2,"Small",M740&lt;=5,"Medium",M740&gt;5,"Large")</f>
        <v>Small</v>
      </c>
      <c r="O740" s="65">
        <v>124</v>
      </c>
      <c r="P740" s="87">
        <f t="shared" si="45"/>
        <v>0.03</v>
      </c>
      <c r="Q740" s="68">
        <v>4.97</v>
      </c>
      <c r="R740" s="68" t="str" cm="1">
        <f t="array" ref="R740">_xlfn.SWITCH(ROUND(Q740,0),5,"Excellent",4,"Good",3,"Ok","Bad")</f>
        <v>Excellent</v>
      </c>
      <c r="S740" s="17">
        <v>36</v>
      </c>
      <c r="T740" s="17" t="str">
        <f t="shared" si="46"/>
        <v>No</v>
      </c>
      <c r="U740" s="82">
        <v>41806</v>
      </c>
      <c r="V740" s="82">
        <v>44011</v>
      </c>
      <c r="W740" s="17">
        <v>0</v>
      </c>
      <c r="X740" s="17" t="str">
        <f t="shared" si="47"/>
        <v>Inactive</v>
      </c>
      <c r="Y740" s="17" t="s">
        <v>15616</v>
      </c>
      <c r="Z740" s="17"/>
    </row>
    <row r="741" spans="1:26" x14ac:dyDescent="0.25">
      <c r="A741">
        <v>740</v>
      </c>
      <c r="B741" s="17" t="s">
        <v>14129</v>
      </c>
      <c r="C741" s="17">
        <v>1589</v>
      </c>
      <c r="D741" s="17" t="str">
        <f>INDEX(Hosts!$A:$O,MATCH(Places!$C741,Hosts!$A:$A,0),MATCH(Places!D$1,Hosts!$1:$1,0))</f>
        <v>A few days or more</v>
      </c>
      <c r="E741" s="87">
        <f>INDEX(Hosts!$A:$O,MATCH(Places!$C741,Hosts!$A:$A,0),MATCH(Places!E$1,Hosts!$1:$1,0))</f>
        <v>0</v>
      </c>
      <c r="F741" s="87">
        <f>INDEX(Hosts!$A:$O,MATCH(Places!$C741,Hosts!$A:$A,0),MATCH(Places!F$1,Hosts!$1:$1,0))</f>
        <v>0.33</v>
      </c>
      <c r="G741" s="17" t="str">
        <f>INDEX(Hosts!$A:$O,MATCH(Places!$C741,Hosts!$A:$A,0),MATCH(Places!G$1,Hosts!$1:$1,0))</f>
        <v>No</v>
      </c>
      <c r="H741" s="17">
        <v>12</v>
      </c>
      <c r="I741" s="17" t="str">
        <f>INDEX(Neighborhoods!$A:$C,MATCH(Places!$H741,Neighborhoods!$A:$A,0),MATCH(Places!I$1,Neighborhoods!$1:$1,0))</f>
        <v>Brooklyn</v>
      </c>
      <c r="J741" s="17" t="str">
        <f>INDEX(Neighborhoods!$A:$C,MATCH(Places!$H741,Neighborhoods!$A:$A,0),MATCH(Places!J$1,Neighborhoods!$1:$1,0))</f>
        <v>Williamsburg</v>
      </c>
      <c r="K741" s="17" t="s">
        <v>1</v>
      </c>
      <c r="L741" s="17" t="str">
        <f t="shared" si="44"/>
        <v>Yes</v>
      </c>
      <c r="M741" s="17">
        <v>2</v>
      </c>
      <c r="N741" s="17" t="str" cm="1">
        <f t="array" ref="N741">_xlfn.IFS(M741&lt;=2,"Small",M741&lt;=5,"Medium",M741&gt;5,"Large")</f>
        <v>Small</v>
      </c>
      <c r="O741" s="65">
        <v>214</v>
      </c>
      <c r="P741" s="87">
        <f t="shared" si="45"/>
        <v>0.04</v>
      </c>
      <c r="Q741" s="68">
        <v>5</v>
      </c>
      <c r="R741" s="68" t="str" cm="1">
        <f t="array" ref="R741">_xlfn.SWITCH(ROUND(Q741,0),5,"Excellent",4,"Good",3,"Ok","Bad")</f>
        <v>Excellent</v>
      </c>
      <c r="S741" s="17">
        <v>3</v>
      </c>
      <c r="T741" s="17" t="str">
        <f t="shared" si="46"/>
        <v>No</v>
      </c>
      <c r="U741" s="82">
        <v>42273</v>
      </c>
      <c r="V741" s="82">
        <v>43737</v>
      </c>
      <c r="W741" s="17">
        <v>365</v>
      </c>
      <c r="X741" s="17" t="str">
        <f t="shared" si="47"/>
        <v>Active</v>
      </c>
      <c r="Y741" s="17" t="s">
        <v>15615</v>
      </c>
      <c r="Z741" s="17"/>
    </row>
    <row r="742" spans="1:26" x14ac:dyDescent="0.25">
      <c r="A742">
        <v>741</v>
      </c>
      <c r="B742" s="17" t="s">
        <v>13865</v>
      </c>
      <c r="C742" s="17">
        <v>1590</v>
      </c>
      <c r="D742" s="17" t="str">
        <f>INDEX(Hosts!$A:$O,MATCH(Places!$C742,Hosts!$A:$A,0),MATCH(Places!D$1,Hosts!$1:$1,0))</f>
        <v>Within an hour</v>
      </c>
      <c r="E742" s="87">
        <f>INDEX(Hosts!$A:$O,MATCH(Places!$C742,Hosts!$A:$A,0),MATCH(Places!E$1,Hosts!$1:$1,0))</f>
        <v>1</v>
      </c>
      <c r="F742" s="87">
        <f>INDEX(Hosts!$A:$O,MATCH(Places!$C742,Hosts!$A:$A,0),MATCH(Places!F$1,Hosts!$1:$1,0))</f>
        <v>0.99</v>
      </c>
      <c r="G742" s="17" t="str">
        <f>INDEX(Hosts!$A:$O,MATCH(Places!$C742,Hosts!$A:$A,0),MATCH(Places!G$1,Hosts!$1:$1,0))</f>
        <v>No</v>
      </c>
      <c r="H742" s="17">
        <v>7</v>
      </c>
      <c r="I742" s="17" t="str">
        <f>INDEX(Neighborhoods!$A:$C,MATCH(Places!$H742,Neighborhoods!$A:$A,0),MATCH(Places!I$1,Neighborhoods!$1:$1,0))</f>
        <v>Brooklyn</v>
      </c>
      <c r="J742" s="17" t="str">
        <f>INDEX(Neighborhoods!$A:$C,MATCH(Places!$H742,Neighborhoods!$A:$A,0),MATCH(Places!J$1,Neighborhoods!$1:$1,0))</f>
        <v>Bedford-Stuyvesant</v>
      </c>
      <c r="K742" s="17" t="s">
        <v>11822</v>
      </c>
      <c r="L742" s="17" t="str">
        <f t="shared" si="44"/>
        <v>No</v>
      </c>
      <c r="M742" s="17">
        <v>6</v>
      </c>
      <c r="N742" s="17" t="str" cm="1">
        <f t="array" ref="N742">_xlfn.IFS(M742&lt;=2,"Small",M742&lt;=5,"Medium",M742&gt;5,"Large")</f>
        <v>Large</v>
      </c>
      <c r="O742" s="65">
        <v>110</v>
      </c>
      <c r="P742" s="87">
        <f t="shared" si="45"/>
        <v>0.03</v>
      </c>
      <c r="Q742" s="68">
        <v>4.59</v>
      </c>
      <c r="R742" s="68" t="str" cm="1">
        <f t="array" ref="R742">_xlfn.SWITCH(ROUND(Q742,0),5,"Excellent",4,"Good",3,"Ok","Bad")</f>
        <v>Excellent</v>
      </c>
      <c r="S742" s="17">
        <v>193</v>
      </c>
      <c r="T742" s="17" t="str">
        <f t="shared" si="46"/>
        <v>No</v>
      </c>
      <c r="U742" s="82">
        <v>41747</v>
      </c>
      <c r="V742" s="82">
        <v>44043</v>
      </c>
      <c r="W742" s="17">
        <v>278</v>
      </c>
      <c r="X742" s="17" t="str">
        <f t="shared" si="47"/>
        <v>Active</v>
      </c>
      <c r="Y742" s="17" t="s">
        <v>15615</v>
      </c>
      <c r="Z742" s="17"/>
    </row>
    <row r="743" spans="1:26" x14ac:dyDescent="0.25">
      <c r="A743">
        <v>742</v>
      </c>
      <c r="B743" s="17" t="s">
        <v>561</v>
      </c>
      <c r="C743" s="17">
        <v>1395</v>
      </c>
      <c r="D743" s="17" t="str">
        <f>INDEX(Hosts!$A:$O,MATCH(Places!$C743,Hosts!$A:$A,0),MATCH(Places!D$1,Hosts!$1:$1,0))</f>
        <v>Within a day</v>
      </c>
      <c r="E743" s="87">
        <f>INDEX(Hosts!$A:$O,MATCH(Places!$C743,Hosts!$A:$A,0),MATCH(Places!E$1,Hosts!$1:$1,0))</f>
        <v>0.5</v>
      </c>
      <c r="F743" s="87">
        <f>INDEX(Hosts!$A:$O,MATCH(Places!$C743,Hosts!$A:$A,0),MATCH(Places!F$1,Hosts!$1:$1,0))</f>
        <v>0.43</v>
      </c>
      <c r="G743" s="17" t="str">
        <f>INDEX(Hosts!$A:$O,MATCH(Places!$C743,Hosts!$A:$A,0),MATCH(Places!G$1,Hosts!$1:$1,0))</f>
        <v>No</v>
      </c>
      <c r="H743" s="17">
        <v>17</v>
      </c>
      <c r="I743" s="17" t="str">
        <f>INDEX(Neighborhoods!$A:$C,MATCH(Places!$H743,Neighborhoods!$A:$A,0),MATCH(Places!I$1,Neighborhoods!$1:$1,0))</f>
        <v>Manhattan</v>
      </c>
      <c r="J743" s="17" t="str">
        <f>INDEX(Neighborhoods!$A:$C,MATCH(Places!$H743,Neighborhoods!$A:$A,0),MATCH(Places!J$1,Neighborhoods!$1:$1,0))</f>
        <v>Hell's Kitchen</v>
      </c>
      <c r="K743" s="17" t="s">
        <v>11822</v>
      </c>
      <c r="L743" s="17" t="str">
        <f t="shared" si="44"/>
        <v>No</v>
      </c>
      <c r="M743" s="17">
        <v>7</v>
      </c>
      <c r="N743" s="17" t="str" cm="1">
        <f t="array" ref="N743">_xlfn.IFS(M743&lt;=2,"Small",M743&lt;=5,"Medium",M743&gt;5,"Large")</f>
        <v>Large</v>
      </c>
      <c r="O743" s="65">
        <v>188</v>
      </c>
      <c r="P743" s="87">
        <f t="shared" si="45"/>
        <v>0.03</v>
      </c>
      <c r="Q743" s="68">
        <v>4.51</v>
      </c>
      <c r="R743" s="68" t="str" cm="1">
        <f t="array" ref="R743">_xlfn.SWITCH(ROUND(Q743,0),5,"Excellent",4,"Good",3,"Ok","Bad")</f>
        <v>Excellent</v>
      </c>
      <c r="S743" s="17">
        <v>235</v>
      </c>
      <c r="T743" s="17" t="str">
        <f t="shared" si="46"/>
        <v>No</v>
      </c>
      <c r="U743" s="82">
        <v>41717</v>
      </c>
      <c r="V743" s="82">
        <v>43897</v>
      </c>
      <c r="W743" s="17">
        <v>351</v>
      </c>
      <c r="X743" s="17" t="str">
        <f t="shared" si="47"/>
        <v>Active</v>
      </c>
      <c r="Y743" s="17" t="s">
        <v>15615</v>
      </c>
      <c r="Z743" s="17"/>
    </row>
    <row r="744" spans="1:26" x14ac:dyDescent="0.25">
      <c r="A744">
        <v>743</v>
      </c>
      <c r="B744" s="17" t="s">
        <v>13138</v>
      </c>
      <c r="C744" s="17">
        <v>989</v>
      </c>
      <c r="D744" s="17" t="str">
        <f>INDEX(Hosts!$A:$O,MATCH(Places!$C744,Hosts!$A:$A,0),MATCH(Places!D$1,Hosts!$1:$1,0))</f>
        <v>Within a few hours</v>
      </c>
      <c r="E744" s="87">
        <f>INDEX(Hosts!$A:$O,MATCH(Places!$C744,Hosts!$A:$A,0),MATCH(Places!E$1,Hosts!$1:$1,0))</f>
        <v>1</v>
      </c>
      <c r="F744" s="87">
        <f>INDEX(Hosts!$A:$O,MATCH(Places!$C744,Hosts!$A:$A,0),MATCH(Places!F$1,Hosts!$1:$1,0))</f>
        <v>0.5</v>
      </c>
      <c r="G744" s="17" t="str">
        <f>INDEX(Hosts!$A:$O,MATCH(Places!$C744,Hosts!$A:$A,0),MATCH(Places!G$1,Hosts!$1:$1,0))</f>
        <v>No</v>
      </c>
      <c r="H744" s="17">
        <v>17</v>
      </c>
      <c r="I744" s="17" t="str">
        <f>INDEX(Neighborhoods!$A:$C,MATCH(Places!$H744,Neighborhoods!$A:$A,0),MATCH(Places!I$1,Neighborhoods!$1:$1,0))</f>
        <v>Manhattan</v>
      </c>
      <c r="J744" s="17" t="str">
        <f>INDEX(Neighborhoods!$A:$C,MATCH(Places!$H744,Neighborhoods!$A:$A,0),MATCH(Places!J$1,Neighborhoods!$1:$1,0))</f>
        <v>Hell's Kitchen</v>
      </c>
      <c r="K744" s="17" t="s">
        <v>11822</v>
      </c>
      <c r="L744" s="17" t="str">
        <f t="shared" si="44"/>
        <v>No</v>
      </c>
      <c r="M744" s="17">
        <v>2</v>
      </c>
      <c r="N744" s="17" t="str" cm="1">
        <f t="array" ref="N744">_xlfn.IFS(M744&lt;=2,"Small",M744&lt;=5,"Medium",M744&gt;5,"Large")</f>
        <v>Small</v>
      </c>
      <c r="O744" s="65">
        <v>69</v>
      </c>
      <c r="P744" s="87">
        <f t="shared" si="45"/>
        <v>0.03</v>
      </c>
      <c r="Q744" s="68">
        <v>4.71</v>
      </c>
      <c r="R744" s="68" t="str" cm="1">
        <f t="array" ref="R744">_xlfn.SWITCH(ROUND(Q744,0),5,"Excellent",4,"Good",3,"Ok","Bad")</f>
        <v>Excellent</v>
      </c>
      <c r="S744" s="17">
        <v>7</v>
      </c>
      <c r="T744" s="17" t="str">
        <f t="shared" si="46"/>
        <v>No</v>
      </c>
      <c r="U744" s="82">
        <v>41735</v>
      </c>
      <c r="V744" s="82">
        <v>43381</v>
      </c>
      <c r="W744" s="17">
        <v>2</v>
      </c>
      <c r="X744" s="17" t="str">
        <f t="shared" si="47"/>
        <v>Active</v>
      </c>
      <c r="Y744" s="17" t="s">
        <v>15615</v>
      </c>
      <c r="Z744" s="17"/>
    </row>
    <row r="745" spans="1:26" x14ac:dyDescent="0.25">
      <c r="A745">
        <v>744</v>
      </c>
      <c r="B745" s="17" t="s">
        <v>562</v>
      </c>
      <c r="C745" s="17">
        <v>106</v>
      </c>
      <c r="D745" s="17" t="str">
        <f>INDEX(Hosts!$A:$O,MATCH(Places!$C745,Hosts!$A:$A,0),MATCH(Places!D$1,Hosts!$1:$1,0))</f>
        <v>Within a day</v>
      </c>
      <c r="E745" s="87">
        <f>INDEX(Hosts!$A:$O,MATCH(Places!$C745,Hosts!$A:$A,0),MATCH(Places!E$1,Hosts!$1:$1,0))</f>
        <v>1</v>
      </c>
      <c r="F745" s="87">
        <f>INDEX(Hosts!$A:$O,MATCH(Places!$C745,Hosts!$A:$A,0),MATCH(Places!F$1,Hosts!$1:$1,0))</f>
        <v>0.47</v>
      </c>
      <c r="G745" s="17" t="str">
        <f>INDEX(Hosts!$A:$O,MATCH(Places!$C745,Hosts!$A:$A,0),MATCH(Places!G$1,Hosts!$1:$1,0))</f>
        <v>Yes</v>
      </c>
      <c r="H745" s="17">
        <v>15</v>
      </c>
      <c r="I745" s="17" t="str">
        <f>INDEX(Neighborhoods!$A:$C,MATCH(Places!$H745,Neighborhoods!$A:$A,0),MATCH(Places!I$1,Neighborhoods!$1:$1,0))</f>
        <v>Manhattan</v>
      </c>
      <c r="J745" s="17" t="str">
        <f>INDEX(Neighborhoods!$A:$C,MATCH(Places!$H745,Neighborhoods!$A:$A,0),MATCH(Places!J$1,Neighborhoods!$1:$1,0))</f>
        <v>East Village</v>
      </c>
      <c r="K745" s="17" t="s">
        <v>1</v>
      </c>
      <c r="L745" s="17" t="str">
        <f t="shared" si="44"/>
        <v>Yes</v>
      </c>
      <c r="M745" s="17">
        <v>2</v>
      </c>
      <c r="N745" s="17" t="str" cm="1">
        <f t="array" ref="N745">_xlfn.IFS(M745&lt;=2,"Small",M745&lt;=5,"Medium",M745&gt;5,"Large")</f>
        <v>Small</v>
      </c>
      <c r="O745" s="65">
        <v>140</v>
      </c>
      <c r="P745" s="87">
        <f t="shared" si="45"/>
        <v>0.03</v>
      </c>
      <c r="Q745" s="68">
        <v>4.97</v>
      </c>
      <c r="R745" s="68" t="str" cm="1">
        <f t="array" ref="R745">_xlfn.SWITCH(ROUND(Q745,0),5,"Excellent",4,"Good",3,"Ok","Bad")</f>
        <v>Excellent</v>
      </c>
      <c r="S745" s="17">
        <v>124</v>
      </c>
      <c r="T745" s="17" t="str">
        <f t="shared" si="46"/>
        <v>Yes</v>
      </c>
      <c r="U745" s="82">
        <v>41764</v>
      </c>
      <c r="V745" s="82">
        <v>43893</v>
      </c>
      <c r="W745" s="17">
        <v>90</v>
      </c>
      <c r="X745" s="17" t="str">
        <f t="shared" si="47"/>
        <v>Active</v>
      </c>
      <c r="Y745" s="17" t="s">
        <v>15615</v>
      </c>
      <c r="Z745" s="17"/>
    </row>
    <row r="746" spans="1:26" x14ac:dyDescent="0.25">
      <c r="A746">
        <v>745</v>
      </c>
      <c r="B746" s="17" t="s">
        <v>563</v>
      </c>
      <c r="C746" s="17">
        <v>1604</v>
      </c>
      <c r="D746" s="17" t="str">
        <f>INDEX(Hosts!$A:$O,MATCH(Places!$C746,Hosts!$A:$A,0),MATCH(Places!D$1,Hosts!$1:$1,0))</f>
        <v>Within a few hours</v>
      </c>
      <c r="E746" s="87">
        <f>INDEX(Hosts!$A:$O,MATCH(Places!$C746,Hosts!$A:$A,0),MATCH(Places!E$1,Hosts!$1:$1,0))</f>
        <v>1</v>
      </c>
      <c r="F746" s="87">
        <f>INDEX(Hosts!$A:$O,MATCH(Places!$C746,Hosts!$A:$A,0),MATCH(Places!F$1,Hosts!$1:$1,0))</f>
        <v>0.75</v>
      </c>
      <c r="G746" s="17" t="str">
        <f>INDEX(Hosts!$A:$O,MATCH(Places!$C746,Hosts!$A:$A,0),MATCH(Places!G$1,Hosts!$1:$1,0))</f>
        <v>No</v>
      </c>
      <c r="H746" s="17">
        <v>16</v>
      </c>
      <c r="I746" s="17" t="str">
        <f>INDEX(Neighborhoods!$A:$C,MATCH(Places!$H746,Neighborhoods!$A:$A,0),MATCH(Places!I$1,Neighborhoods!$1:$1,0))</f>
        <v>Manhattan</v>
      </c>
      <c r="J746" s="17" t="str">
        <f>INDEX(Neighborhoods!$A:$C,MATCH(Places!$H746,Neighborhoods!$A:$A,0),MATCH(Places!J$1,Neighborhoods!$1:$1,0))</f>
        <v>Harlem</v>
      </c>
      <c r="K746" s="17" t="s">
        <v>11822</v>
      </c>
      <c r="L746" s="17" t="str">
        <f t="shared" si="44"/>
        <v>No</v>
      </c>
      <c r="M746" s="17">
        <v>7</v>
      </c>
      <c r="N746" s="17" t="str" cm="1">
        <f t="array" ref="N746">_xlfn.IFS(M746&lt;=2,"Small",M746&lt;=5,"Medium",M746&gt;5,"Large")</f>
        <v>Large</v>
      </c>
      <c r="O746" s="65">
        <v>450</v>
      </c>
      <c r="P746" s="87">
        <f t="shared" si="45"/>
        <v>0.04</v>
      </c>
      <c r="Q746" s="68">
        <v>5</v>
      </c>
      <c r="R746" s="68" t="str" cm="1">
        <f t="array" ref="R746">_xlfn.SWITCH(ROUND(Q746,0),5,"Excellent",4,"Good",3,"Ok","Bad")</f>
        <v>Excellent</v>
      </c>
      <c r="S746" s="17">
        <v>6</v>
      </c>
      <c r="T746" s="17" t="str">
        <f t="shared" si="46"/>
        <v>No</v>
      </c>
      <c r="U746" s="82">
        <v>42562</v>
      </c>
      <c r="V746" s="82">
        <v>43330</v>
      </c>
      <c r="W746" s="17">
        <v>5</v>
      </c>
      <c r="X746" s="17" t="str">
        <f t="shared" si="47"/>
        <v>Active</v>
      </c>
      <c r="Y746" s="17" t="s">
        <v>15615</v>
      </c>
      <c r="Z746" s="17"/>
    </row>
    <row r="747" spans="1:26" x14ac:dyDescent="0.25">
      <c r="A747">
        <v>746</v>
      </c>
      <c r="B747" s="17" t="s">
        <v>564</v>
      </c>
      <c r="C747" s="17">
        <v>1605</v>
      </c>
      <c r="D747" s="17" t="str">
        <f>INDEX(Hosts!$A:$O,MATCH(Places!$C747,Hosts!$A:$A,0),MATCH(Places!D$1,Hosts!$1:$1,0))</f>
        <v>Within an hour</v>
      </c>
      <c r="E747" s="87">
        <f>INDEX(Hosts!$A:$O,MATCH(Places!$C747,Hosts!$A:$A,0),MATCH(Places!E$1,Hosts!$1:$1,0))</f>
        <v>0.92</v>
      </c>
      <c r="F747" s="87">
        <f>INDEX(Hosts!$A:$O,MATCH(Places!$C747,Hosts!$A:$A,0),MATCH(Places!F$1,Hosts!$1:$1,0))</f>
        <v>0.84</v>
      </c>
      <c r="G747" s="17" t="str">
        <f>INDEX(Hosts!$A:$O,MATCH(Places!$C747,Hosts!$A:$A,0),MATCH(Places!G$1,Hosts!$1:$1,0))</f>
        <v>No</v>
      </c>
      <c r="H747" s="17">
        <v>19</v>
      </c>
      <c r="I747" s="17" t="str">
        <f>INDEX(Neighborhoods!$A:$C,MATCH(Places!$H747,Neighborhoods!$A:$A,0),MATCH(Places!I$1,Neighborhoods!$1:$1,0))</f>
        <v>Manhattan</v>
      </c>
      <c r="J747" s="17" t="str">
        <f>INDEX(Neighborhoods!$A:$C,MATCH(Places!$H747,Neighborhoods!$A:$A,0),MATCH(Places!J$1,Neighborhoods!$1:$1,0))</f>
        <v>Upper East Side</v>
      </c>
      <c r="K747" s="17" t="s">
        <v>11822</v>
      </c>
      <c r="L747" s="17" t="str">
        <f t="shared" si="44"/>
        <v>No</v>
      </c>
      <c r="M747" s="17">
        <v>2</v>
      </c>
      <c r="N747" s="17" t="str" cm="1">
        <f t="array" ref="N747">_xlfn.IFS(M747&lt;=2,"Small",M747&lt;=5,"Medium",M747&gt;5,"Large")</f>
        <v>Small</v>
      </c>
      <c r="O747" s="65">
        <v>98</v>
      </c>
      <c r="P747" s="87">
        <f t="shared" si="45"/>
        <v>0.03</v>
      </c>
      <c r="Q747" s="68">
        <v>4.75</v>
      </c>
      <c r="R747" s="68" t="str" cm="1">
        <f t="array" ref="R747">_xlfn.SWITCH(ROUND(Q747,0),5,"Excellent",4,"Good",3,"Ok","Bad")</f>
        <v>Excellent</v>
      </c>
      <c r="S747" s="17">
        <v>8</v>
      </c>
      <c r="T747" s="17" t="str">
        <f t="shared" si="46"/>
        <v>No</v>
      </c>
      <c r="U747" s="82">
        <v>42734</v>
      </c>
      <c r="V747" s="82">
        <v>43921</v>
      </c>
      <c r="W747" s="17">
        <v>365</v>
      </c>
      <c r="X747" s="17" t="str">
        <f t="shared" si="47"/>
        <v>Active</v>
      </c>
      <c r="Y747" s="17" t="s">
        <v>15615</v>
      </c>
      <c r="Z747" s="17"/>
    </row>
    <row r="748" spans="1:26" x14ac:dyDescent="0.25">
      <c r="A748">
        <v>747</v>
      </c>
      <c r="B748" s="17" t="s">
        <v>565</v>
      </c>
      <c r="C748" s="17">
        <v>1605</v>
      </c>
      <c r="D748" s="17" t="str">
        <f>INDEX(Hosts!$A:$O,MATCH(Places!$C748,Hosts!$A:$A,0),MATCH(Places!D$1,Hosts!$1:$1,0))</f>
        <v>Within an hour</v>
      </c>
      <c r="E748" s="87">
        <f>INDEX(Hosts!$A:$O,MATCH(Places!$C748,Hosts!$A:$A,0),MATCH(Places!E$1,Hosts!$1:$1,0))</f>
        <v>0.92</v>
      </c>
      <c r="F748" s="87">
        <f>INDEX(Hosts!$A:$O,MATCH(Places!$C748,Hosts!$A:$A,0),MATCH(Places!F$1,Hosts!$1:$1,0))</f>
        <v>0.84</v>
      </c>
      <c r="G748" s="17" t="str">
        <f>INDEX(Hosts!$A:$O,MATCH(Places!$C748,Hosts!$A:$A,0),MATCH(Places!G$1,Hosts!$1:$1,0))</f>
        <v>No</v>
      </c>
      <c r="H748" s="17">
        <v>19</v>
      </c>
      <c r="I748" s="17" t="str">
        <f>INDEX(Neighborhoods!$A:$C,MATCH(Places!$H748,Neighborhoods!$A:$A,0),MATCH(Places!I$1,Neighborhoods!$1:$1,0))</f>
        <v>Manhattan</v>
      </c>
      <c r="J748" s="17" t="str">
        <f>INDEX(Neighborhoods!$A:$C,MATCH(Places!$H748,Neighborhoods!$A:$A,0),MATCH(Places!J$1,Neighborhoods!$1:$1,0))</f>
        <v>Upper East Side</v>
      </c>
      <c r="K748" s="17" t="s">
        <v>11822</v>
      </c>
      <c r="L748" s="17" t="str">
        <f t="shared" si="44"/>
        <v>No</v>
      </c>
      <c r="M748" s="17">
        <v>3</v>
      </c>
      <c r="N748" s="17" t="str" cm="1">
        <f t="array" ref="N748">_xlfn.IFS(M748&lt;=2,"Small",M748&lt;=5,"Medium",M748&gt;5,"Large")</f>
        <v>Medium</v>
      </c>
      <c r="O748" s="65">
        <v>100</v>
      </c>
      <c r="P748" s="87">
        <f t="shared" si="45"/>
        <v>0.03</v>
      </c>
      <c r="Q748" s="68">
        <v>4.5</v>
      </c>
      <c r="R748" s="68" t="str" cm="1">
        <f t="array" ref="R748">_xlfn.SWITCH(ROUND(Q748,0),5,"Excellent",4,"Good",3,"Ok","Bad")</f>
        <v>Excellent</v>
      </c>
      <c r="S748" s="17">
        <v>6</v>
      </c>
      <c r="T748" s="17" t="str">
        <f t="shared" si="46"/>
        <v>No</v>
      </c>
      <c r="U748" s="82">
        <v>42037</v>
      </c>
      <c r="V748" s="82">
        <v>43789</v>
      </c>
      <c r="W748" s="17">
        <v>365</v>
      </c>
      <c r="X748" s="17" t="str">
        <f t="shared" si="47"/>
        <v>Active</v>
      </c>
      <c r="Y748" s="17" t="s">
        <v>15615</v>
      </c>
      <c r="Z748" s="17"/>
    </row>
    <row r="749" spans="1:26" x14ac:dyDescent="0.25">
      <c r="A749">
        <v>748</v>
      </c>
      <c r="B749" s="17" t="s">
        <v>566</v>
      </c>
      <c r="C749" s="17">
        <v>1605</v>
      </c>
      <c r="D749" s="17" t="str">
        <f>INDEX(Hosts!$A:$O,MATCH(Places!$C749,Hosts!$A:$A,0),MATCH(Places!D$1,Hosts!$1:$1,0))</f>
        <v>Within an hour</v>
      </c>
      <c r="E749" s="87">
        <f>INDEX(Hosts!$A:$O,MATCH(Places!$C749,Hosts!$A:$A,0),MATCH(Places!E$1,Hosts!$1:$1,0))</f>
        <v>0.92</v>
      </c>
      <c r="F749" s="87">
        <f>INDEX(Hosts!$A:$O,MATCH(Places!$C749,Hosts!$A:$A,0),MATCH(Places!F$1,Hosts!$1:$1,0))</f>
        <v>0.84</v>
      </c>
      <c r="G749" s="17" t="str">
        <f>INDEX(Hosts!$A:$O,MATCH(Places!$C749,Hosts!$A:$A,0),MATCH(Places!G$1,Hosts!$1:$1,0))</f>
        <v>No</v>
      </c>
      <c r="H749" s="17">
        <v>19</v>
      </c>
      <c r="I749" s="17" t="str">
        <f>INDEX(Neighborhoods!$A:$C,MATCH(Places!$H749,Neighborhoods!$A:$A,0),MATCH(Places!I$1,Neighborhoods!$1:$1,0))</f>
        <v>Manhattan</v>
      </c>
      <c r="J749" s="17" t="str">
        <f>INDEX(Neighborhoods!$A:$C,MATCH(Places!$H749,Neighborhoods!$A:$A,0),MATCH(Places!J$1,Neighborhoods!$1:$1,0))</f>
        <v>Upper East Side</v>
      </c>
      <c r="K749" s="17" t="s">
        <v>11822</v>
      </c>
      <c r="L749" s="17" t="str">
        <f t="shared" si="44"/>
        <v>No</v>
      </c>
      <c r="M749" s="17">
        <v>2</v>
      </c>
      <c r="N749" s="17" t="str" cm="1">
        <f t="array" ref="N749">_xlfn.IFS(M749&lt;=2,"Small",M749&lt;=5,"Medium",M749&gt;5,"Large")</f>
        <v>Small</v>
      </c>
      <c r="O749" s="65">
        <v>122</v>
      </c>
      <c r="P749" s="87">
        <f t="shared" si="45"/>
        <v>0.03</v>
      </c>
      <c r="Q749" s="68">
        <v>4.5</v>
      </c>
      <c r="R749" s="68" t="str" cm="1">
        <f t="array" ref="R749">_xlfn.SWITCH(ROUND(Q749,0),5,"Excellent",4,"Good",3,"Ok","Bad")</f>
        <v>Excellent</v>
      </c>
      <c r="S749" s="17">
        <v>6</v>
      </c>
      <c r="T749" s="17" t="str">
        <f t="shared" si="46"/>
        <v>No</v>
      </c>
      <c r="U749" s="82">
        <v>42063</v>
      </c>
      <c r="V749" s="82">
        <v>43555</v>
      </c>
      <c r="W749" s="17">
        <v>365</v>
      </c>
      <c r="X749" s="17" t="str">
        <f t="shared" si="47"/>
        <v>Active</v>
      </c>
      <c r="Y749" s="17" t="s">
        <v>15615</v>
      </c>
      <c r="Z749" s="17"/>
    </row>
    <row r="750" spans="1:26" x14ac:dyDescent="0.25">
      <c r="A750">
        <v>749</v>
      </c>
      <c r="B750" s="17" t="s">
        <v>567</v>
      </c>
      <c r="C750" s="17">
        <v>1605</v>
      </c>
      <c r="D750" s="17" t="str">
        <f>INDEX(Hosts!$A:$O,MATCH(Places!$C750,Hosts!$A:$A,0),MATCH(Places!D$1,Hosts!$1:$1,0))</f>
        <v>Within an hour</v>
      </c>
      <c r="E750" s="87">
        <f>INDEX(Hosts!$A:$O,MATCH(Places!$C750,Hosts!$A:$A,0),MATCH(Places!E$1,Hosts!$1:$1,0))</f>
        <v>0.92</v>
      </c>
      <c r="F750" s="87">
        <f>INDEX(Hosts!$A:$O,MATCH(Places!$C750,Hosts!$A:$A,0),MATCH(Places!F$1,Hosts!$1:$1,0))</f>
        <v>0.84</v>
      </c>
      <c r="G750" s="17" t="str">
        <f>INDEX(Hosts!$A:$O,MATCH(Places!$C750,Hosts!$A:$A,0),MATCH(Places!G$1,Hosts!$1:$1,0))</f>
        <v>No</v>
      </c>
      <c r="H750" s="17">
        <v>19</v>
      </c>
      <c r="I750" s="17" t="str">
        <f>INDEX(Neighborhoods!$A:$C,MATCH(Places!$H750,Neighborhoods!$A:$A,0),MATCH(Places!I$1,Neighborhoods!$1:$1,0))</f>
        <v>Manhattan</v>
      </c>
      <c r="J750" s="17" t="str">
        <f>INDEX(Neighborhoods!$A:$C,MATCH(Places!$H750,Neighborhoods!$A:$A,0),MATCH(Places!J$1,Neighborhoods!$1:$1,0))</f>
        <v>Upper East Side</v>
      </c>
      <c r="K750" s="17" t="s">
        <v>11822</v>
      </c>
      <c r="L750" s="17" t="str">
        <f t="shared" si="44"/>
        <v>No</v>
      </c>
      <c r="M750" s="17">
        <v>4</v>
      </c>
      <c r="N750" s="17" t="str" cm="1">
        <f t="array" ref="N750">_xlfn.IFS(M750&lt;=2,"Small",M750&lt;=5,"Medium",M750&gt;5,"Large")</f>
        <v>Medium</v>
      </c>
      <c r="O750" s="65">
        <v>126</v>
      </c>
      <c r="P750" s="87">
        <f t="shared" si="45"/>
        <v>0.03</v>
      </c>
      <c r="Q750" s="68">
        <v>5</v>
      </c>
      <c r="R750" s="68" t="str" cm="1">
        <f t="array" ref="R750">_xlfn.SWITCH(ROUND(Q750,0),5,"Excellent",4,"Good",3,"Ok","Bad")</f>
        <v>Excellent</v>
      </c>
      <c r="S750" s="17">
        <v>3</v>
      </c>
      <c r="T750" s="17" t="str">
        <f t="shared" si="46"/>
        <v>No</v>
      </c>
      <c r="U750" s="82">
        <v>42595</v>
      </c>
      <c r="V750" s="82">
        <v>43916</v>
      </c>
      <c r="W750" s="17">
        <v>365</v>
      </c>
      <c r="X750" s="17" t="str">
        <f t="shared" si="47"/>
        <v>Active</v>
      </c>
      <c r="Y750" s="17" t="s">
        <v>15615</v>
      </c>
      <c r="Z750" s="17"/>
    </row>
    <row r="751" spans="1:26" x14ac:dyDescent="0.25">
      <c r="A751">
        <v>750</v>
      </c>
      <c r="B751" s="17" t="s">
        <v>568</v>
      </c>
      <c r="C751" s="17">
        <v>1616</v>
      </c>
      <c r="D751" s="17" t="str">
        <f>INDEX(Hosts!$A:$O,MATCH(Places!$C751,Hosts!$A:$A,0),MATCH(Places!D$1,Hosts!$1:$1,0))</f>
        <v>Within a few hours</v>
      </c>
      <c r="E751" s="87">
        <f>INDEX(Hosts!$A:$O,MATCH(Places!$C751,Hosts!$A:$A,0),MATCH(Places!E$1,Hosts!$1:$1,0))</f>
        <v>0.8</v>
      </c>
      <c r="F751" s="87">
        <f>INDEX(Hosts!$A:$O,MATCH(Places!$C751,Hosts!$A:$A,0),MATCH(Places!F$1,Hosts!$1:$1,0))</f>
        <v>0.8</v>
      </c>
      <c r="G751" s="17" t="str">
        <f>INDEX(Hosts!$A:$O,MATCH(Places!$C751,Hosts!$A:$A,0),MATCH(Places!G$1,Hosts!$1:$1,0))</f>
        <v>No</v>
      </c>
      <c r="H751" s="17">
        <v>9</v>
      </c>
      <c r="I751" s="17" t="str">
        <f>INDEX(Neighborhoods!$A:$C,MATCH(Places!$H751,Neighborhoods!$A:$A,0),MATCH(Places!I$1,Neighborhoods!$1:$1,0))</f>
        <v>Brooklyn</v>
      </c>
      <c r="J751" s="17" t="str">
        <f>INDEX(Neighborhoods!$A:$C,MATCH(Places!$H751,Neighborhoods!$A:$A,0),MATCH(Places!J$1,Neighborhoods!$1:$1,0))</f>
        <v>Crown Heights</v>
      </c>
      <c r="K751" s="17" t="s">
        <v>11822</v>
      </c>
      <c r="L751" s="17" t="str">
        <f t="shared" si="44"/>
        <v>No</v>
      </c>
      <c r="M751" s="17">
        <v>5</v>
      </c>
      <c r="N751" s="17" t="str" cm="1">
        <f t="array" ref="N751">_xlfn.IFS(M751&lt;=2,"Small",M751&lt;=5,"Medium",M751&gt;5,"Large")</f>
        <v>Medium</v>
      </c>
      <c r="O751" s="65">
        <v>150</v>
      </c>
      <c r="P751" s="87">
        <f t="shared" si="45"/>
        <v>0.03</v>
      </c>
      <c r="Q751" s="68">
        <v>4.58</v>
      </c>
      <c r="R751" s="68" t="str" cm="1">
        <f t="array" ref="R751">_xlfn.SWITCH(ROUND(Q751,0),5,"Excellent",4,"Good",3,"Ok","Bad")</f>
        <v>Excellent</v>
      </c>
      <c r="S751" s="17">
        <v>24</v>
      </c>
      <c r="T751" s="17" t="str">
        <f t="shared" si="46"/>
        <v>No</v>
      </c>
      <c r="U751" s="82">
        <v>41905</v>
      </c>
      <c r="V751" s="82">
        <v>43820</v>
      </c>
      <c r="W751" s="17">
        <v>228</v>
      </c>
      <c r="X751" s="17" t="str">
        <f t="shared" si="47"/>
        <v>Active</v>
      </c>
      <c r="Y751" s="17" t="s">
        <v>15615</v>
      </c>
      <c r="Z751" s="17"/>
    </row>
    <row r="752" spans="1:26" x14ac:dyDescent="0.25">
      <c r="A752">
        <v>751</v>
      </c>
      <c r="B752" s="17" t="s">
        <v>14991</v>
      </c>
      <c r="C752" s="17">
        <v>1617</v>
      </c>
      <c r="D752" s="17" t="str">
        <f>INDEX(Hosts!$A:$O,MATCH(Places!$C752,Hosts!$A:$A,0),MATCH(Places!D$1,Hosts!$1:$1,0))</f>
        <v>Within a day</v>
      </c>
      <c r="E752" s="87">
        <f>INDEX(Hosts!$A:$O,MATCH(Places!$C752,Hosts!$A:$A,0),MATCH(Places!E$1,Hosts!$1:$1,0))</f>
        <v>0.5</v>
      </c>
      <c r="F752" s="87">
        <f>INDEX(Hosts!$A:$O,MATCH(Places!$C752,Hosts!$A:$A,0),MATCH(Places!F$1,Hosts!$1:$1,0))</f>
        <v>0.67</v>
      </c>
      <c r="G752" s="17" t="str">
        <f>INDEX(Hosts!$A:$O,MATCH(Places!$C752,Hosts!$A:$A,0),MATCH(Places!G$1,Hosts!$1:$1,0))</f>
        <v>No</v>
      </c>
      <c r="H752" s="17">
        <v>17</v>
      </c>
      <c r="I752" s="17" t="str">
        <f>INDEX(Neighborhoods!$A:$C,MATCH(Places!$H752,Neighborhoods!$A:$A,0),MATCH(Places!I$1,Neighborhoods!$1:$1,0))</f>
        <v>Manhattan</v>
      </c>
      <c r="J752" s="17" t="str">
        <f>INDEX(Neighborhoods!$A:$C,MATCH(Places!$H752,Neighborhoods!$A:$A,0),MATCH(Places!J$1,Neighborhoods!$1:$1,0))</f>
        <v>Hell's Kitchen</v>
      </c>
      <c r="K752" s="17" t="s">
        <v>11822</v>
      </c>
      <c r="L752" s="17" t="str">
        <f t="shared" si="44"/>
        <v>No</v>
      </c>
      <c r="M752" s="17">
        <v>4</v>
      </c>
      <c r="N752" s="17" t="str" cm="1">
        <f t="array" ref="N752">_xlfn.IFS(M752&lt;=2,"Small",M752&lt;=5,"Medium",M752&gt;5,"Large")</f>
        <v>Medium</v>
      </c>
      <c r="O752" s="65">
        <v>240</v>
      </c>
      <c r="P752" s="87">
        <f t="shared" si="45"/>
        <v>0.04</v>
      </c>
      <c r="Q752" s="68">
        <v>4.4000000000000004</v>
      </c>
      <c r="R752" s="68" t="str" cm="1">
        <f t="array" ref="R752">_xlfn.SWITCH(ROUND(Q752,0),5,"Excellent",4,"Good",3,"Ok","Bad")</f>
        <v>Good</v>
      </c>
      <c r="S752" s="17">
        <v>5</v>
      </c>
      <c r="T752" s="17" t="str">
        <f t="shared" si="46"/>
        <v>No</v>
      </c>
      <c r="U752" s="82">
        <v>41752</v>
      </c>
      <c r="V752" s="82">
        <v>41950</v>
      </c>
      <c r="W752" s="17">
        <v>89</v>
      </c>
      <c r="X752" s="17" t="str">
        <f t="shared" si="47"/>
        <v>Active</v>
      </c>
      <c r="Y752" s="17" t="s">
        <v>15615</v>
      </c>
      <c r="Z752" s="17"/>
    </row>
    <row r="753" spans="1:26" x14ac:dyDescent="0.25">
      <c r="A753">
        <v>752</v>
      </c>
      <c r="B753" s="17" t="s">
        <v>13639</v>
      </c>
      <c r="C753" s="17">
        <v>1622</v>
      </c>
      <c r="D753" s="17" t="str">
        <f>INDEX(Hosts!$A:$O,MATCH(Places!$C753,Hosts!$A:$A,0),MATCH(Places!D$1,Hosts!$1:$1,0))</f>
        <v>Within a few hours</v>
      </c>
      <c r="E753" s="87">
        <f>INDEX(Hosts!$A:$O,MATCH(Places!$C753,Hosts!$A:$A,0),MATCH(Places!E$1,Hosts!$1:$1,0))</f>
        <v>0.8</v>
      </c>
      <c r="F753" s="87">
        <f>INDEX(Hosts!$A:$O,MATCH(Places!$C753,Hosts!$A:$A,0),MATCH(Places!F$1,Hosts!$1:$1,0))</f>
        <v>0.88</v>
      </c>
      <c r="G753" s="17" t="str">
        <f>INDEX(Hosts!$A:$O,MATCH(Places!$C753,Hosts!$A:$A,0),MATCH(Places!G$1,Hosts!$1:$1,0))</f>
        <v>Yes</v>
      </c>
      <c r="H753" s="17">
        <v>26</v>
      </c>
      <c r="I753" s="17" t="str">
        <f>INDEX(Neighborhoods!$A:$C,MATCH(Places!$H753,Neighborhoods!$A:$A,0),MATCH(Places!I$1,Neighborhoods!$1:$1,0))</f>
        <v>Queens</v>
      </c>
      <c r="J753" s="17" t="str">
        <f>INDEX(Neighborhoods!$A:$C,MATCH(Places!$H753,Neighborhoods!$A:$A,0),MATCH(Places!J$1,Neighborhoods!$1:$1,0))</f>
        <v>Sunnyside</v>
      </c>
      <c r="K753" s="17" t="s">
        <v>1</v>
      </c>
      <c r="L753" s="17" t="str">
        <f t="shared" si="44"/>
        <v>Yes</v>
      </c>
      <c r="M753" s="17">
        <v>2</v>
      </c>
      <c r="N753" s="17" t="str" cm="1">
        <f t="array" ref="N753">_xlfn.IFS(M753&lt;=2,"Small",M753&lt;=5,"Medium",M753&gt;5,"Large")</f>
        <v>Small</v>
      </c>
      <c r="O753" s="65">
        <v>60</v>
      </c>
      <c r="P753" s="87">
        <f t="shared" si="45"/>
        <v>0.03</v>
      </c>
      <c r="Q753" s="68">
        <v>4.9800000000000004</v>
      </c>
      <c r="R753" s="68" t="str" cm="1">
        <f t="array" ref="R753">_xlfn.SWITCH(ROUND(Q753,0),5,"Excellent",4,"Good",3,"Ok","Bad")</f>
        <v>Excellent</v>
      </c>
      <c r="S753" s="17">
        <v>50</v>
      </c>
      <c r="T753" s="17" t="str">
        <f t="shared" si="46"/>
        <v>No</v>
      </c>
      <c r="U753" s="82">
        <v>41786</v>
      </c>
      <c r="V753" s="82">
        <v>43774</v>
      </c>
      <c r="W753" s="17">
        <v>83</v>
      </c>
      <c r="X753" s="17" t="str">
        <f t="shared" si="47"/>
        <v>Active</v>
      </c>
      <c r="Y753" s="17" t="s">
        <v>15615</v>
      </c>
      <c r="Z753" s="17"/>
    </row>
    <row r="754" spans="1:26" x14ac:dyDescent="0.25">
      <c r="A754">
        <v>753</v>
      </c>
      <c r="B754" s="17" t="s">
        <v>13718</v>
      </c>
      <c r="C754" s="17">
        <v>1623</v>
      </c>
      <c r="D754" s="17" t="str">
        <f>INDEX(Hosts!$A:$O,MATCH(Places!$C754,Hosts!$A:$A,0),MATCH(Places!D$1,Hosts!$1:$1,0))</f>
        <v>Within a few hours</v>
      </c>
      <c r="E754" s="87">
        <f>INDEX(Hosts!$A:$O,MATCH(Places!$C754,Hosts!$A:$A,0),MATCH(Places!E$1,Hosts!$1:$1,0))</f>
        <v>1</v>
      </c>
      <c r="F754" s="87">
        <f>INDEX(Hosts!$A:$O,MATCH(Places!$C754,Hosts!$A:$A,0),MATCH(Places!F$1,Hosts!$1:$1,0))</f>
        <v>0.98</v>
      </c>
      <c r="G754" s="17" t="str">
        <f>INDEX(Hosts!$A:$O,MATCH(Places!$C754,Hosts!$A:$A,0),MATCH(Places!G$1,Hosts!$1:$1,0))</f>
        <v>Yes</v>
      </c>
      <c r="H754" s="17">
        <v>11</v>
      </c>
      <c r="I754" s="17" t="str">
        <f>INDEX(Neighborhoods!$A:$C,MATCH(Places!$H754,Neighborhoods!$A:$A,0),MATCH(Places!I$1,Neighborhoods!$1:$1,0))</f>
        <v>Brooklyn</v>
      </c>
      <c r="J754" s="17" t="str">
        <f>INDEX(Neighborhoods!$A:$C,MATCH(Places!$H754,Neighborhoods!$A:$A,0),MATCH(Places!J$1,Neighborhoods!$1:$1,0))</f>
        <v>Greenpoint</v>
      </c>
      <c r="K754" s="17" t="s">
        <v>11822</v>
      </c>
      <c r="L754" s="17" t="str">
        <f t="shared" si="44"/>
        <v>No</v>
      </c>
      <c r="M754" s="17">
        <v>6</v>
      </c>
      <c r="N754" s="17" t="str" cm="1">
        <f t="array" ref="N754">_xlfn.IFS(M754&lt;=2,"Small",M754&lt;=5,"Medium",M754&gt;5,"Large")</f>
        <v>Large</v>
      </c>
      <c r="O754" s="65">
        <v>214</v>
      </c>
      <c r="P754" s="87">
        <f t="shared" si="45"/>
        <v>0.04</v>
      </c>
      <c r="Q754" s="68">
        <v>4.83</v>
      </c>
      <c r="R754" s="68" t="str" cm="1">
        <f t="array" ref="R754">_xlfn.SWITCH(ROUND(Q754,0),5,"Excellent",4,"Good",3,"Ok","Bad")</f>
        <v>Excellent</v>
      </c>
      <c r="S754" s="17">
        <v>48</v>
      </c>
      <c r="T754" s="17" t="str">
        <f t="shared" si="46"/>
        <v>No</v>
      </c>
      <c r="U754" s="82">
        <v>41749</v>
      </c>
      <c r="V754" s="82">
        <v>43994</v>
      </c>
      <c r="W754" s="17">
        <v>101</v>
      </c>
      <c r="X754" s="17" t="str">
        <f t="shared" si="47"/>
        <v>Active</v>
      </c>
      <c r="Y754" s="17" t="s">
        <v>15615</v>
      </c>
      <c r="Z754" s="17"/>
    </row>
    <row r="755" spans="1:26" x14ac:dyDescent="0.25">
      <c r="A755">
        <v>754</v>
      </c>
      <c r="B755" s="17" t="s">
        <v>569</v>
      </c>
      <c r="C755" s="17">
        <v>1077</v>
      </c>
      <c r="D755" s="17" t="str">
        <f>INDEX(Hosts!$A:$O,MATCH(Places!$C755,Hosts!$A:$A,0),MATCH(Places!D$1,Hosts!$1:$1,0))</f>
        <v>Within a day</v>
      </c>
      <c r="E755" s="87">
        <f>INDEX(Hosts!$A:$O,MATCH(Places!$C755,Hosts!$A:$A,0),MATCH(Places!E$1,Hosts!$1:$1,0))</f>
        <v>1</v>
      </c>
      <c r="F755" s="87">
        <f>INDEX(Hosts!$A:$O,MATCH(Places!$C755,Hosts!$A:$A,0),MATCH(Places!F$1,Hosts!$1:$1,0))</f>
        <v>0.9</v>
      </c>
      <c r="G755" s="17" t="str">
        <f>INDEX(Hosts!$A:$O,MATCH(Places!$C755,Hosts!$A:$A,0),MATCH(Places!G$1,Hosts!$1:$1,0))</f>
        <v>Yes</v>
      </c>
      <c r="H755" s="17">
        <v>19</v>
      </c>
      <c r="I755" s="17" t="str">
        <f>INDEX(Neighborhoods!$A:$C,MATCH(Places!$H755,Neighborhoods!$A:$A,0),MATCH(Places!I$1,Neighborhoods!$1:$1,0))</f>
        <v>Manhattan</v>
      </c>
      <c r="J755" s="17" t="str">
        <f>INDEX(Neighborhoods!$A:$C,MATCH(Places!$H755,Neighborhoods!$A:$A,0),MATCH(Places!J$1,Neighborhoods!$1:$1,0))</f>
        <v>Upper East Side</v>
      </c>
      <c r="K755" s="17" t="s">
        <v>11822</v>
      </c>
      <c r="L755" s="17" t="str">
        <f t="shared" si="44"/>
        <v>No</v>
      </c>
      <c r="M755" s="17">
        <v>10</v>
      </c>
      <c r="N755" s="17" t="str" cm="1">
        <f t="array" ref="N755">_xlfn.IFS(M755&lt;=2,"Small",M755&lt;=5,"Medium",M755&gt;5,"Large")</f>
        <v>Large</v>
      </c>
      <c r="O755" s="65">
        <v>1999</v>
      </c>
      <c r="P755" s="87">
        <f t="shared" si="45"/>
        <v>7.0000000000000007E-2</v>
      </c>
      <c r="Q755" s="68">
        <v>4.91</v>
      </c>
      <c r="R755" s="68" t="str" cm="1">
        <f t="array" ref="R755">_xlfn.SWITCH(ROUND(Q755,0),5,"Excellent",4,"Good",3,"Ok","Bad")</f>
        <v>Excellent</v>
      </c>
      <c r="S755" s="17">
        <v>33</v>
      </c>
      <c r="T755" s="17" t="str">
        <f t="shared" si="46"/>
        <v>No</v>
      </c>
      <c r="U755" s="82">
        <v>41844</v>
      </c>
      <c r="V755" s="82">
        <v>43665</v>
      </c>
      <c r="W755" s="17">
        <v>179</v>
      </c>
      <c r="X755" s="17" t="str">
        <f t="shared" si="47"/>
        <v>Active</v>
      </c>
      <c r="Y755" s="17" t="s">
        <v>15615</v>
      </c>
      <c r="Z755" s="17"/>
    </row>
    <row r="756" spans="1:26" x14ac:dyDescent="0.25">
      <c r="A756">
        <v>755</v>
      </c>
      <c r="B756" s="17" t="s">
        <v>15062</v>
      </c>
      <c r="C756" s="17">
        <v>865</v>
      </c>
      <c r="D756" s="17" t="str">
        <f>INDEX(Hosts!$A:$O,MATCH(Places!$C756,Hosts!$A:$A,0),MATCH(Places!D$1,Hosts!$1:$1,0))</f>
        <v>Within a day</v>
      </c>
      <c r="E756" s="87">
        <f>INDEX(Hosts!$A:$O,MATCH(Places!$C756,Hosts!$A:$A,0),MATCH(Places!E$1,Hosts!$1:$1,0))</f>
        <v>1</v>
      </c>
      <c r="F756" s="87">
        <f>INDEX(Hosts!$A:$O,MATCH(Places!$C756,Hosts!$A:$A,0),MATCH(Places!F$1,Hosts!$1:$1,0))</f>
        <v>0.42</v>
      </c>
      <c r="G756" s="17" t="str">
        <f>INDEX(Hosts!$A:$O,MATCH(Places!$C756,Hosts!$A:$A,0),MATCH(Places!G$1,Hosts!$1:$1,0))</f>
        <v>No</v>
      </c>
      <c r="H756" s="17">
        <v>11</v>
      </c>
      <c r="I756" s="17" t="str">
        <f>INDEX(Neighborhoods!$A:$C,MATCH(Places!$H756,Neighborhoods!$A:$A,0),MATCH(Places!I$1,Neighborhoods!$1:$1,0))</f>
        <v>Brooklyn</v>
      </c>
      <c r="J756" s="17" t="str">
        <f>INDEX(Neighborhoods!$A:$C,MATCH(Places!$H756,Neighborhoods!$A:$A,0),MATCH(Places!J$1,Neighborhoods!$1:$1,0))</f>
        <v>Greenpoint</v>
      </c>
      <c r="K756" s="17" t="s">
        <v>1</v>
      </c>
      <c r="L756" s="17" t="str">
        <f t="shared" si="44"/>
        <v>Yes</v>
      </c>
      <c r="M756" s="17">
        <v>1</v>
      </c>
      <c r="N756" s="17" t="str" cm="1">
        <f t="array" ref="N756">_xlfn.IFS(M756&lt;=2,"Small",M756&lt;=5,"Medium",M756&gt;5,"Large")</f>
        <v>Small</v>
      </c>
      <c r="O756" s="65">
        <v>54</v>
      </c>
      <c r="P756" s="87">
        <f t="shared" si="45"/>
        <v>0.03</v>
      </c>
      <c r="Q756" s="68">
        <v>4.33</v>
      </c>
      <c r="R756" s="68" t="str" cm="1">
        <f t="array" ref="R756">_xlfn.SWITCH(ROUND(Q756,0),5,"Excellent",4,"Good",3,"Ok","Bad")</f>
        <v>Good</v>
      </c>
      <c r="S756" s="17">
        <v>9</v>
      </c>
      <c r="T756" s="17" t="str">
        <f t="shared" si="46"/>
        <v>No</v>
      </c>
      <c r="U756" s="82">
        <v>42491</v>
      </c>
      <c r="V756" s="82">
        <v>43743</v>
      </c>
      <c r="W756" s="17">
        <v>365</v>
      </c>
      <c r="X756" s="17" t="str">
        <f t="shared" si="47"/>
        <v>Active</v>
      </c>
      <c r="Y756" s="17" t="s">
        <v>15615</v>
      </c>
      <c r="Z756" s="17"/>
    </row>
    <row r="757" spans="1:26" x14ac:dyDescent="0.25">
      <c r="A757">
        <v>756</v>
      </c>
      <c r="B757" s="17" t="s">
        <v>570</v>
      </c>
      <c r="C757" s="17">
        <v>1022</v>
      </c>
      <c r="D757" s="17" t="str">
        <f>INDEX(Hosts!$A:$O,MATCH(Places!$C757,Hosts!$A:$A,0),MATCH(Places!D$1,Hosts!$1:$1,0))</f>
        <v>Within a day</v>
      </c>
      <c r="E757" s="87">
        <f>INDEX(Hosts!$A:$O,MATCH(Places!$C757,Hosts!$A:$A,0),MATCH(Places!E$1,Hosts!$1:$1,0))</f>
        <v>0.5</v>
      </c>
      <c r="F757" s="87">
        <f>INDEX(Hosts!$A:$O,MATCH(Places!$C757,Hosts!$A:$A,0),MATCH(Places!F$1,Hosts!$1:$1,0))</f>
        <v>0.67</v>
      </c>
      <c r="G757" s="17" t="str">
        <f>INDEX(Hosts!$A:$O,MATCH(Places!$C757,Hosts!$A:$A,0),MATCH(Places!G$1,Hosts!$1:$1,0))</f>
        <v>No</v>
      </c>
      <c r="H757" s="17">
        <v>12</v>
      </c>
      <c r="I757" s="17" t="str">
        <f>INDEX(Neighborhoods!$A:$C,MATCH(Places!$H757,Neighborhoods!$A:$A,0),MATCH(Places!I$1,Neighborhoods!$1:$1,0))</f>
        <v>Brooklyn</v>
      </c>
      <c r="J757" s="17" t="str">
        <f>INDEX(Neighborhoods!$A:$C,MATCH(Places!$H757,Neighborhoods!$A:$A,0),MATCH(Places!J$1,Neighborhoods!$1:$1,0))</f>
        <v>Williamsburg</v>
      </c>
      <c r="K757" s="17" t="s">
        <v>1</v>
      </c>
      <c r="L757" s="17" t="str">
        <f t="shared" si="44"/>
        <v>Yes</v>
      </c>
      <c r="M757" s="17">
        <v>2</v>
      </c>
      <c r="N757" s="17" t="str" cm="1">
        <f t="array" ref="N757">_xlfn.IFS(M757&lt;=2,"Small",M757&lt;=5,"Medium",M757&gt;5,"Large")</f>
        <v>Small</v>
      </c>
      <c r="O757" s="65">
        <v>59</v>
      </c>
      <c r="P757" s="87">
        <f t="shared" si="45"/>
        <v>0.03</v>
      </c>
      <c r="Q757" s="68">
        <v>4.5</v>
      </c>
      <c r="R757" s="68" t="str" cm="1">
        <f t="array" ref="R757">_xlfn.SWITCH(ROUND(Q757,0),5,"Excellent",4,"Good",3,"Ok","Bad")</f>
        <v>Excellent</v>
      </c>
      <c r="S757" s="17">
        <v>6</v>
      </c>
      <c r="T757" s="17" t="str">
        <f t="shared" si="46"/>
        <v>No</v>
      </c>
      <c r="U757" s="82">
        <v>41842</v>
      </c>
      <c r="V757" s="82">
        <v>43592</v>
      </c>
      <c r="W757" s="17">
        <v>0</v>
      </c>
      <c r="X757" s="17" t="str">
        <f t="shared" si="47"/>
        <v>Inactive</v>
      </c>
      <c r="Y757" s="17" t="s">
        <v>15615</v>
      </c>
      <c r="Z757" s="17"/>
    </row>
    <row r="758" spans="1:26" x14ac:dyDescent="0.25">
      <c r="A758">
        <v>757</v>
      </c>
      <c r="B758" s="17" t="s">
        <v>14501</v>
      </c>
      <c r="C758" s="17">
        <v>397</v>
      </c>
      <c r="D758" s="17" t="str">
        <f>INDEX(Hosts!$A:$O,MATCH(Places!$C758,Hosts!$A:$A,0),MATCH(Places!D$1,Hosts!$1:$1,0))</f>
        <v>Within a day</v>
      </c>
      <c r="E758" s="87">
        <f>INDEX(Hosts!$A:$O,MATCH(Places!$C758,Hosts!$A:$A,0),MATCH(Places!E$1,Hosts!$1:$1,0))</f>
        <v>0.5</v>
      </c>
      <c r="F758" s="87">
        <f>INDEX(Hosts!$A:$O,MATCH(Places!$C758,Hosts!$A:$A,0),MATCH(Places!F$1,Hosts!$1:$1,0))</f>
        <v>0.71</v>
      </c>
      <c r="G758" s="17" t="str">
        <f>INDEX(Hosts!$A:$O,MATCH(Places!$C758,Hosts!$A:$A,0),MATCH(Places!G$1,Hosts!$1:$1,0))</f>
        <v>No</v>
      </c>
      <c r="H758" s="17">
        <v>24</v>
      </c>
      <c r="I758" s="17" t="str">
        <f>INDEX(Neighborhoods!$A:$C,MATCH(Places!$H758,Neighborhoods!$A:$A,0),MATCH(Places!I$1,Neighborhoods!$1:$1,0))</f>
        <v>Queens</v>
      </c>
      <c r="J758" s="17" t="str">
        <f>INDEX(Neighborhoods!$A:$C,MATCH(Places!$H758,Neighborhoods!$A:$A,0),MATCH(Places!J$1,Neighborhoods!$1:$1,0))</f>
        <v>Long Island City</v>
      </c>
      <c r="K758" s="17" t="s">
        <v>11822</v>
      </c>
      <c r="L758" s="17" t="str">
        <f t="shared" si="44"/>
        <v>No</v>
      </c>
      <c r="M758" s="17">
        <v>6</v>
      </c>
      <c r="N758" s="17" t="str" cm="1">
        <f t="array" ref="N758">_xlfn.IFS(M758&lt;=2,"Small",M758&lt;=5,"Medium",M758&gt;5,"Large")</f>
        <v>Large</v>
      </c>
      <c r="O758" s="65">
        <v>134</v>
      </c>
      <c r="P758" s="87">
        <f t="shared" si="45"/>
        <v>0.03</v>
      </c>
      <c r="Q758" s="68">
        <v>4.8600000000000003</v>
      </c>
      <c r="R758" s="68" t="str" cm="1">
        <f t="array" ref="R758">_xlfn.SWITCH(ROUND(Q758,0),5,"Excellent",4,"Good",3,"Ok","Bad")</f>
        <v>Excellent</v>
      </c>
      <c r="S758" s="17">
        <v>7</v>
      </c>
      <c r="T758" s="17" t="str">
        <f t="shared" si="46"/>
        <v>No</v>
      </c>
      <c r="U758" s="82">
        <v>41840</v>
      </c>
      <c r="V758" s="82">
        <v>43828</v>
      </c>
      <c r="W758" s="17">
        <v>4</v>
      </c>
      <c r="X758" s="17" t="str">
        <f t="shared" si="47"/>
        <v>Active</v>
      </c>
      <c r="Y758" s="17" t="s">
        <v>15615</v>
      </c>
      <c r="Z758" s="17"/>
    </row>
    <row r="759" spans="1:26" x14ac:dyDescent="0.25">
      <c r="A759">
        <v>758</v>
      </c>
      <c r="B759" s="17" t="s">
        <v>571</v>
      </c>
      <c r="C759" s="17">
        <v>745</v>
      </c>
      <c r="D759" s="17" t="str">
        <f>INDEX(Hosts!$A:$O,MATCH(Places!$C759,Hosts!$A:$A,0),MATCH(Places!D$1,Hosts!$1:$1,0))</f>
        <v>Within a day</v>
      </c>
      <c r="E759" s="87">
        <f>INDEX(Hosts!$A:$O,MATCH(Places!$C759,Hosts!$A:$A,0),MATCH(Places!E$1,Hosts!$1:$1,0))</f>
        <v>0.67</v>
      </c>
      <c r="F759" s="87">
        <f>INDEX(Hosts!$A:$O,MATCH(Places!$C759,Hosts!$A:$A,0),MATCH(Places!F$1,Hosts!$1:$1,0))</f>
        <v>0.63</v>
      </c>
      <c r="G759" s="17" t="str">
        <f>INDEX(Hosts!$A:$O,MATCH(Places!$C759,Hosts!$A:$A,0),MATCH(Places!G$1,Hosts!$1:$1,0))</f>
        <v>No</v>
      </c>
      <c r="H759" s="17">
        <v>17</v>
      </c>
      <c r="I759" s="17" t="str">
        <f>INDEX(Neighborhoods!$A:$C,MATCH(Places!$H759,Neighborhoods!$A:$A,0),MATCH(Places!I$1,Neighborhoods!$1:$1,0))</f>
        <v>Manhattan</v>
      </c>
      <c r="J759" s="17" t="str">
        <f>INDEX(Neighborhoods!$A:$C,MATCH(Places!$H759,Neighborhoods!$A:$A,0),MATCH(Places!J$1,Neighborhoods!$1:$1,0))</f>
        <v>Hell's Kitchen</v>
      </c>
      <c r="K759" s="17" t="s">
        <v>11822</v>
      </c>
      <c r="L759" s="17" t="str">
        <f t="shared" si="44"/>
        <v>No</v>
      </c>
      <c r="M759" s="17">
        <v>4</v>
      </c>
      <c r="N759" s="17" t="str" cm="1">
        <f t="array" ref="N759">_xlfn.IFS(M759&lt;=2,"Small",M759&lt;=5,"Medium",M759&gt;5,"Large")</f>
        <v>Medium</v>
      </c>
      <c r="O759" s="65">
        <v>79</v>
      </c>
      <c r="P759" s="87">
        <f t="shared" si="45"/>
        <v>0.03</v>
      </c>
      <c r="Q759" s="68">
        <v>4.75</v>
      </c>
      <c r="R759" s="68" t="str" cm="1">
        <f t="array" ref="R759">_xlfn.SWITCH(ROUND(Q759,0),5,"Excellent",4,"Good",3,"Ok","Bad")</f>
        <v>Excellent</v>
      </c>
      <c r="S759" s="17">
        <v>12</v>
      </c>
      <c r="T759" s="17" t="str">
        <f t="shared" si="46"/>
        <v>No</v>
      </c>
      <c r="U759" s="82">
        <v>41937</v>
      </c>
      <c r="V759" s="82">
        <v>43924</v>
      </c>
      <c r="W759" s="17">
        <v>65</v>
      </c>
      <c r="X759" s="17" t="str">
        <f t="shared" si="47"/>
        <v>Active</v>
      </c>
      <c r="Y759" s="17" t="s">
        <v>15615</v>
      </c>
      <c r="Z759" s="17"/>
    </row>
    <row r="760" spans="1:26" x14ac:dyDescent="0.25">
      <c r="A760">
        <v>759</v>
      </c>
      <c r="B760" s="17" t="s">
        <v>13308</v>
      </c>
      <c r="C760" s="17">
        <v>1239</v>
      </c>
      <c r="D760" s="17" t="str">
        <f>INDEX(Hosts!$A:$O,MATCH(Places!$C760,Hosts!$A:$A,0),MATCH(Places!D$1,Hosts!$1:$1,0))</f>
        <v>Within an hour</v>
      </c>
      <c r="E760" s="87">
        <f>INDEX(Hosts!$A:$O,MATCH(Places!$C760,Hosts!$A:$A,0),MATCH(Places!E$1,Hosts!$1:$1,0))</f>
        <v>0.98</v>
      </c>
      <c r="F760" s="87">
        <f>INDEX(Hosts!$A:$O,MATCH(Places!$C760,Hosts!$A:$A,0),MATCH(Places!F$1,Hosts!$1:$1,0))</f>
        <v>1</v>
      </c>
      <c r="G760" s="17" t="str">
        <f>INDEX(Hosts!$A:$O,MATCH(Places!$C760,Hosts!$A:$A,0),MATCH(Places!G$1,Hosts!$1:$1,0))</f>
        <v>No</v>
      </c>
      <c r="H760" s="17">
        <v>11</v>
      </c>
      <c r="I760" s="17" t="str">
        <f>INDEX(Neighborhoods!$A:$C,MATCH(Places!$H760,Neighborhoods!$A:$A,0),MATCH(Places!I$1,Neighborhoods!$1:$1,0))</f>
        <v>Brooklyn</v>
      </c>
      <c r="J760" s="17" t="str">
        <f>INDEX(Neighborhoods!$A:$C,MATCH(Places!$H760,Neighborhoods!$A:$A,0),MATCH(Places!J$1,Neighborhoods!$1:$1,0))</f>
        <v>Greenpoint</v>
      </c>
      <c r="K760" s="17" t="s">
        <v>11822</v>
      </c>
      <c r="L760" s="17" t="str">
        <f t="shared" si="44"/>
        <v>No</v>
      </c>
      <c r="M760" s="17">
        <v>5</v>
      </c>
      <c r="N760" s="17" t="str" cm="1">
        <f t="array" ref="N760">_xlfn.IFS(M760&lt;=2,"Small",M760&lt;=5,"Medium",M760&gt;5,"Large")</f>
        <v>Medium</v>
      </c>
      <c r="O760" s="65">
        <v>119</v>
      </c>
      <c r="P760" s="87">
        <f t="shared" si="45"/>
        <v>0.03</v>
      </c>
      <c r="Q760" s="68">
        <v>4.67</v>
      </c>
      <c r="R760" s="68" t="str" cm="1">
        <f t="array" ref="R760">_xlfn.SWITCH(ROUND(Q760,0),5,"Excellent",4,"Good",3,"Ok","Bad")</f>
        <v>Excellent</v>
      </c>
      <c r="S760" s="17">
        <v>3</v>
      </c>
      <c r="T760" s="17" t="str">
        <f t="shared" si="46"/>
        <v>No</v>
      </c>
      <c r="U760" s="82">
        <v>42323</v>
      </c>
      <c r="V760" s="82">
        <v>42589</v>
      </c>
      <c r="W760" s="17">
        <v>228</v>
      </c>
      <c r="X760" s="17" t="str">
        <f t="shared" si="47"/>
        <v>Active</v>
      </c>
      <c r="Y760" s="17" t="s">
        <v>15616</v>
      </c>
      <c r="Z760" s="17"/>
    </row>
    <row r="761" spans="1:26" x14ac:dyDescent="0.25">
      <c r="A761">
        <v>760</v>
      </c>
      <c r="B761" s="17" t="s">
        <v>14605</v>
      </c>
      <c r="C761" s="17">
        <v>1239</v>
      </c>
      <c r="D761" s="17" t="str">
        <f>INDEX(Hosts!$A:$O,MATCH(Places!$C761,Hosts!$A:$A,0),MATCH(Places!D$1,Hosts!$1:$1,0))</f>
        <v>Within an hour</v>
      </c>
      <c r="E761" s="87">
        <f>INDEX(Hosts!$A:$O,MATCH(Places!$C761,Hosts!$A:$A,0),MATCH(Places!E$1,Hosts!$1:$1,0))</f>
        <v>0.98</v>
      </c>
      <c r="F761" s="87">
        <f>INDEX(Hosts!$A:$O,MATCH(Places!$C761,Hosts!$A:$A,0),MATCH(Places!F$1,Hosts!$1:$1,0))</f>
        <v>1</v>
      </c>
      <c r="G761" s="17" t="str">
        <f>INDEX(Hosts!$A:$O,MATCH(Places!$C761,Hosts!$A:$A,0),MATCH(Places!G$1,Hosts!$1:$1,0))</f>
        <v>No</v>
      </c>
      <c r="H761" s="17">
        <v>11</v>
      </c>
      <c r="I761" s="17" t="str">
        <f>INDEX(Neighborhoods!$A:$C,MATCH(Places!$H761,Neighborhoods!$A:$A,0),MATCH(Places!I$1,Neighborhoods!$1:$1,0))</f>
        <v>Brooklyn</v>
      </c>
      <c r="J761" s="17" t="str">
        <f>INDEX(Neighborhoods!$A:$C,MATCH(Places!$H761,Neighborhoods!$A:$A,0),MATCH(Places!J$1,Neighborhoods!$1:$1,0))</f>
        <v>Greenpoint</v>
      </c>
      <c r="K761" s="17" t="s">
        <v>11822</v>
      </c>
      <c r="L761" s="17" t="str">
        <f t="shared" si="44"/>
        <v>No</v>
      </c>
      <c r="M761" s="17">
        <v>5</v>
      </c>
      <c r="N761" s="17" t="str" cm="1">
        <f t="array" ref="N761">_xlfn.IFS(M761&lt;=2,"Small",M761&lt;=5,"Medium",M761&gt;5,"Large")</f>
        <v>Medium</v>
      </c>
      <c r="O761" s="65">
        <v>119</v>
      </c>
      <c r="P761" s="87">
        <f t="shared" si="45"/>
        <v>0.03</v>
      </c>
      <c r="Q761" s="68">
        <v>4.71</v>
      </c>
      <c r="R761" s="68" t="str" cm="1">
        <f t="array" ref="R761">_xlfn.SWITCH(ROUND(Q761,0),5,"Excellent",4,"Good",3,"Ok","Bad")</f>
        <v>Excellent</v>
      </c>
      <c r="S761" s="17">
        <v>7</v>
      </c>
      <c r="T761" s="17" t="str">
        <f t="shared" si="46"/>
        <v>No</v>
      </c>
      <c r="U761" s="82">
        <v>42194</v>
      </c>
      <c r="V761" s="82">
        <v>43909</v>
      </c>
      <c r="W761" s="17">
        <v>334</v>
      </c>
      <c r="X761" s="17" t="str">
        <f t="shared" si="47"/>
        <v>Active</v>
      </c>
      <c r="Y761" s="17" t="s">
        <v>15616</v>
      </c>
      <c r="Z761" s="17"/>
    </row>
    <row r="762" spans="1:26" x14ac:dyDescent="0.25">
      <c r="A762">
        <v>761</v>
      </c>
      <c r="B762" s="17" t="s">
        <v>13308</v>
      </c>
      <c r="C762" s="17">
        <v>1239</v>
      </c>
      <c r="D762" s="17" t="str">
        <f>INDEX(Hosts!$A:$O,MATCH(Places!$C762,Hosts!$A:$A,0),MATCH(Places!D$1,Hosts!$1:$1,0))</f>
        <v>Within an hour</v>
      </c>
      <c r="E762" s="87">
        <f>INDEX(Hosts!$A:$O,MATCH(Places!$C762,Hosts!$A:$A,0),MATCH(Places!E$1,Hosts!$1:$1,0))</f>
        <v>0.98</v>
      </c>
      <c r="F762" s="87">
        <f>INDEX(Hosts!$A:$O,MATCH(Places!$C762,Hosts!$A:$A,0),MATCH(Places!F$1,Hosts!$1:$1,0))</f>
        <v>1</v>
      </c>
      <c r="G762" s="17" t="str">
        <f>INDEX(Hosts!$A:$O,MATCH(Places!$C762,Hosts!$A:$A,0),MATCH(Places!G$1,Hosts!$1:$1,0))</f>
        <v>No</v>
      </c>
      <c r="H762" s="17">
        <v>11</v>
      </c>
      <c r="I762" s="17" t="str">
        <f>INDEX(Neighborhoods!$A:$C,MATCH(Places!$H762,Neighborhoods!$A:$A,0),MATCH(Places!I$1,Neighborhoods!$1:$1,0))</f>
        <v>Brooklyn</v>
      </c>
      <c r="J762" s="17" t="str">
        <f>INDEX(Neighborhoods!$A:$C,MATCH(Places!$H762,Neighborhoods!$A:$A,0),MATCH(Places!J$1,Neighborhoods!$1:$1,0))</f>
        <v>Greenpoint</v>
      </c>
      <c r="K762" s="17" t="s">
        <v>11822</v>
      </c>
      <c r="L762" s="17" t="str">
        <f t="shared" si="44"/>
        <v>No</v>
      </c>
      <c r="M762" s="17">
        <v>4</v>
      </c>
      <c r="N762" s="17" t="str" cm="1">
        <f t="array" ref="N762">_xlfn.IFS(M762&lt;=2,"Small",M762&lt;=5,"Medium",M762&gt;5,"Large")</f>
        <v>Medium</v>
      </c>
      <c r="O762" s="65">
        <v>129</v>
      </c>
      <c r="P762" s="87">
        <f t="shared" si="45"/>
        <v>0.03</v>
      </c>
      <c r="Q762" s="68">
        <v>5</v>
      </c>
      <c r="R762" s="68" t="str" cm="1">
        <f t="array" ref="R762">_xlfn.SWITCH(ROUND(Q762,0),5,"Excellent",4,"Good",3,"Ok","Bad")</f>
        <v>Excellent</v>
      </c>
      <c r="S762" s="17">
        <v>8</v>
      </c>
      <c r="T762" s="17" t="str">
        <f t="shared" si="46"/>
        <v>No</v>
      </c>
      <c r="U762" s="82">
        <v>41852</v>
      </c>
      <c r="V762" s="82">
        <v>43771</v>
      </c>
      <c r="W762" s="17">
        <v>184</v>
      </c>
      <c r="X762" s="17" t="str">
        <f t="shared" si="47"/>
        <v>Active</v>
      </c>
      <c r="Y762" s="17" t="s">
        <v>15616</v>
      </c>
      <c r="Z762" s="17"/>
    </row>
    <row r="763" spans="1:26" x14ac:dyDescent="0.25">
      <c r="A763">
        <v>762</v>
      </c>
      <c r="B763" s="17" t="s">
        <v>572</v>
      </c>
      <c r="C763" s="17">
        <v>1616</v>
      </c>
      <c r="D763" s="17" t="str">
        <f>INDEX(Hosts!$A:$O,MATCH(Places!$C763,Hosts!$A:$A,0),MATCH(Places!D$1,Hosts!$1:$1,0))</f>
        <v>Within a few hours</v>
      </c>
      <c r="E763" s="87">
        <f>INDEX(Hosts!$A:$O,MATCH(Places!$C763,Hosts!$A:$A,0),MATCH(Places!E$1,Hosts!$1:$1,0))</f>
        <v>0.8</v>
      </c>
      <c r="F763" s="87">
        <f>INDEX(Hosts!$A:$O,MATCH(Places!$C763,Hosts!$A:$A,0),MATCH(Places!F$1,Hosts!$1:$1,0))</f>
        <v>0.8</v>
      </c>
      <c r="G763" s="17" t="str">
        <f>INDEX(Hosts!$A:$O,MATCH(Places!$C763,Hosts!$A:$A,0),MATCH(Places!G$1,Hosts!$1:$1,0))</f>
        <v>No</v>
      </c>
      <c r="H763" s="17">
        <v>9</v>
      </c>
      <c r="I763" s="17" t="str">
        <f>INDEX(Neighborhoods!$A:$C,MATCH(Places!$H763,Neighborhoods!$A:$A,0),MATCH(Places!I$1,Neighborhoods!$1:$1,0))</f>
        <v>Brooklyn</v>
      </c>
      <c r="J763" s="17" t="str">
        <f>INDEX(Neighborhoods!$A:$C,MATCH(Places!$H763,Neighborhoods!$A:$A,0),MATCH(Places!J$1,Neighborhoods!$1:$1,0))</f>
        <v>Crown Heights</v>
      </c>
      <c r="K763" s="17" t="s">
        <v>11822</v>
      </c>
      <c r="L763" s="17" t="str">
        <f t="shared" si="44"/>
        <v>No</v>
      </c>
      <c r="M763" s="17">
        <v>6</v>
      </c>
      <c r="N763" s="17" t="str" cm="1">
        <f t="array" ref="N763">_xlfn.IFS(M763&lt;=2,"Small",M763&lt;=5,"Medium",M763&gt;5,"Large")</f>
        <v>Large</v>
      </c>
      <c r="O763" s="65">
        <v>155</v>
      </c>
      <c r="P763" s="87">
        <f t="shared" si="45"/>
        <v>0.03</v>
      </c>
      <c r="Q763" s="68">
        <v>4.5999999999999996</v>
      </c>
      <c r="R763" s="68" t="str" cm="1">
        <f t="array" ref="R763">_xlfn.SWITCH(ROUND(Q763,0),5,"Excellent",4,"Good",3,"Ok","Bad")</f>
        <v>Excellent</v>
      </c>
      <c r="S763" s="17">
        <v>25</v>
      </c>
      <c r="T763" s="17" t="str">
        <f t="shared" si="46"/>
        <v>No</v>
      </c>
      <c r="U763" s="82">
        <v>41758</v>
      </c>
      <c r="V763" s="82">
        <v>43723</v>
      </c>
      <c r="W763" s="17">
        <v>239</v>
      </c>
      <c r="X763" s="17" t="str">
        <f t="shared" si="47"/>
        <v>Active</v>
      </c>
      <c r="Y763" s="17" t="s">
        <v>15615</v>
      </c>
      <c r="Z763" s="17"/>
    </row>
    <row r="764" spans="1:26" x14ac:dyDescent="0.25">
      <c r="A764">
        <v>763</v>
      </c>
      <c r="B764" s="17" t="s">
        <v>13185</v>
      </c>
      <c r="C764" s="17">
        <v>1157</v>
      </c>
      <c r="D764" s="17" t="str">
        <f>INDEX(Hosts!$A:$O,MATCH(Places!$C764,Hosts!$A:$A,0),MATCH(Places!D$1,Hosts!$1:$1,0))</f>
        <v>Within a few hours</v>
      </c>
      <c r="E764" s="87">
        <f>INDEX(Hosts!$A:$O,MATCH(Places!$C764,Hosts!$A:$A,0),MATCH(Places!E$1,Hosts!$1:$1,0))</f>
        <v>1</v>
      </c>
      <c r="F764" s="87">
        <f>INDEX(Hosts!$A:$O,MATCH(Places!$C764,Hosts!$A:$A,0),MATCH(Places!F$1,Hosts!$1:$1,0))</f>
        <v>1</v>
      </c>
      <c r="G764" s="17" t="str">
        <f>INDEX(Hosts!$A:$O,MATCH(Places!$C764,Hosts!$A:$A,0),MATCH(Places!G$1,Hosts!$1:$1,0))</f>
        <v>No</v>
      </c>
      <c r="H764" s="17">
        <v>5</v>
      </c>
      <c r="I764" s="17" t="str">
        <f>INDEX(Neighborhoods!$A:$C,MATCH(Places!$H764,Neighborhoods!$A:$A,0),MATCH(Places!I$1,Neighborhoods!$1:$1,0))</f>
        <v>Bronx</v>
      </c>
      <c r="J764" s="17" t="str">
        <f>INDEX(Neighborhoods!$A:$C,MATCH(Places!$H764,Neighborhoods!$A:$A,0),MATCH(Places!J$1,Neighborhoods!$1:$1,0))</f>
        <v>Port Morris</v>
      </c>
      <c r="K764" s="17" t="s">
        <v>11822</v>
      </c>
      <c r="L764" s="17" t="str">
        <f t="shared" si="44"/>
        <v>No</v>
      </c>
      <c r="M764" s="17">
        <v>1</v>
      </c>
      <c r="N764" s="17" t="str" cm="1">
        <f t="array" ref="N764">_xlfn.IFS(M764&lt;=2,"Small",M764&lt;=5,"Medium",M764&gt;5,"Large")</f>
        <v>Small</v>
      </c>
      <c r="O764" s="65">
        <v>67</v>
      </c>
      <c r="P764" s="87">
        <f t="shared" si="45"/>
        <v>0.03</v>
      </c>
      <c r="Q764" s="68">
        <v>4.76</v>
      </c>
      <c r="R764" s="68" t="str" cm="1">
        <f t="array" ref="R764">_xlfn.SWITCH(ROUND(Q764,0),5,"Excellent",4,"Good",3,"Ok","Bad")</f>
        <v>Excellent</v>
      </c>
      <c r="S764" s="17">
        <v>25</v>
      </c>
      <c r="T764" s="17" t="str">
        <f t="shared" si="46"/>
        <v>No</v>
      </c>
      <c r="U764" s="82">
        <v>42181</v>
      </c>
      <c r="V764" s="82">
        <v>44021</v>
      </c>
      <c r="W764" s="17">
        <v>155</v>
      </c>
      <c r="X764" s="17" t="str">
        <f t="shared" si="47"/>
        <v>Active</v>
      </c>
      <c r="Y764" s="17" t="s">
        <v>15616</v>
      </c>
      <c r="Z764" s="17"/>
    </row>
    <row r="765" spans="1:26" x14ac:dyDescent="0.25">
      <c r="A765">
        <v>764</v>
      </c>
      <c r="B765" s="17" t="s">
        <v>573</v>
      </c>
      <c r="C765" s="17">
        <v>101</v>
      </c>
      <c r="D765" s="17" t="str">
        <f>INDEX(Hosts!$A:$O,MATCH(Places!$C765,Hosts!$A:$A,0),MATCH(Places!D$1,Hosts!$1:$1,0))</f>
        <v>Within a few hours</v>
      </c>
      <c r="E765" s="87">
        <f>INDEX(Hosts!$A:$O,MATCH(Places!$C765,Hosts!$A:$A,0),MATCH(Places!E$1,Hosts!$1:$1,0))</f>
        <v>1</v>
      </c>
      <c r="F765" s="87">
        <f>INDEX(Hosts!$A:$O,MATCH(Places!$C765,Hosts!$A:$A,0),MATCH(Places!F$1,Hosts!$1:$1,0))</f>
        <v>0.67</v>
      </c>
      <c r="G765" s="17" t="str">
        <f>INDEX(Hosts!$A:$O,MATCH(Places!$C765,Hosts!$A:$A,0),MATCH(Places!G$1,Hosts!$1:$1,0))</f>
        <v>Yes</v>
      </c>
      <c r="H765" s="17">
        <v>21</v>
      </c>
      <c r="I765" s="17" t="str">
        <f>INDEX(Neighborhoods!$A:$C,MATCH(Places!$H765,Neighborhoods!$A:$A,0),MATCH(Places!I$1,Neighborhoods!$1:$1,0))</f>
        <v>Queens</v>
      </c>
      <c r="J765" s="17" t="str">
        <f>INDEX(Neighborhoods!$A:$C,MATCH(Places!$H765,Neighborhoods!$A:$A,0),MATCH(Places!J$1,Neighborhoods!$1:$1,0))</f>
        <v>Astoria</v>
      </c>
      <c r="K765" s="17" t="s">
        <v>1</v>
      </c>
      <c r="L765" s="17" t="str">
        <f t="shared" si="44"/>
        <v>Yes</v>
      </c>
      <c r="M765" s="17">
        <v>1</v>
      </c>
      <c r="N765" s="17" t="str" cm="1">
        <f t="array" ref="N765">_xlfn.IFS(M765&lt;=2,"Small",M765&lt;=5,"Medium",M765&gt;5,"Large")</f>
        <v>Small</v>
      </c>
      <c r="O765" s="65">
        <v>70</v>
      </c>
      <c r="P765" s="87">
        <f t="shared" si="45"/>
        <v>0.03</v>
      </c>
      <c r="Q765" s="68">
        <v>4.9000000000000004</v>
      </c>
      <c r="R765" s="68" t="str" cm="1">
        <f t="array" ref="R765">_xlfn.SWITCH(ROUND(Q765,0),5,"Excellent",4,"Good",3,"Ok","Bad")</f>
        <v>Excellent</v>
      </c>
      <c r="S765" s="17">
        <v>42</v>
      </c>
      <c r="T765" s="17" t="str">
        <f t="shared" si="46"/>
        <v>No</v>
      </c>
      <c r="U765" s="82">
        <v>41764</v>
      </c>
      <c r="V765" s="82">
        <v>43773</v>
      </c>
      <c r="W765" s="17">
        <v>358</v>
      </c>
      <c r="X765" s="17" t="str">
        <f t="shared" si="47"/>
        <v>Active</v>
      </c>
      <c r="Y765" s="17" t="s">
        <v>15615</v>
      </c>
      <c r="Z765" s="17"/>
    </row>
    <row r="766" spans="1:26" x14ac:dyDescent="0.25">
      <c r="A766">
        <v>765</v>
      </c>
      <c r="B766" s="17" t="s">
        <v>574</v>
      </c>
      <c r="C766" s="17">
        <v>1635</v>
      </c>
      <c r="D766" s="17" t="str">
        <f>INDEX(Hosts!$A:$O,MATCH(Places!$C766,Hosts!$A:$A,0),MATCH(Places!D$1,Hosts!$1:$1,0))</f>
        <v>Within an hour</v>
      </c>
      <c r="E766" s="87">
        <f>INDEX(Hosts!$A:$O,MATCH(Places!$C766,Hosts!$A:$A,0),MATCH(Places!E$1,Hosts!$1:$1,0))</f>
        <v>1</v>
      </c>
      <c r="F766" s="87">
        <f>INDEX(Hosts!$A:$O,MATCH(Places!$C766,Hosts!$A:$A,0),MATCH(Places!F$1,Hosts!$1:$1,0))</f>
        <v>1</v>
      </c>
      <c r="G766" s="17" t="str">
        <f>INDEX(Hosts!$A:$O,MATCH(Places!$C766,Hosts!$A:$A,0),MATCH(Places!G$1,Hosts!$1:$1,0))</f>
        <v>Yes</v>
      </c>
      <c r="H766" s="17">
        <v>8</v>
      </c>
      <c r="I766" s="17" t="str">
        <f>INDEX(Neighborhoods!$A:$C,MATCH(Places!$H766,Neighborhoods!$A:$A,0),MATCH(Places!I$1,Neighborhoods!$1:$1,0))</f>
        <v>Brooklyn</v>
      </c>
      <c r="J766" s="17" t="str">
        <f>INDEX(Neighborhoods!$A:$C,MATCH(Places!$H766,Neighborhoods!$A:$A,0),MATCH(Places!J$1,Neighborhoods!$1:$1,0))</f>
        <v>Bushwick</v>
      </c>
      <c r="K766" s="17" t="s">
        <v>11822</v>
      </c>
      <c r="L766" s="17" t="str">
        <f t="shared" si="44"/>
        <v>No</v>
      </c>
      <c r="M766" s="17">
        <v>5</v>
      </c>
      <c r="N766" s="17" t="str" cm="1">
        <f t="array" ref="N766">_xlfn.IFS(M766&lt;=2,"Small",M766&lt;=5,"Medium",M766&gt;5,"Large")</f>
        <v>Medium</v>
      </c>
      <c r="O766" s="65">
        <v>130</v>
      </c>
      <c r="P766" s="87">
        <f t="shared" si="45"/>
        <v>0.03</v>
      </c>
      <c r="Q766" s="68">
        <v>5</v>
      </c>
      <c r="R766" s="68" t="str" cm="1">
        <f t="array" ref="R766">_xlfn.SWITCH(ROUND(Q766,0),5,"Excellent",4,"Good",3,"Ok","Bad")</f>
        <v>Excellent</v>
      </c>
      <c r="S766" s="17">
        <v>203</v>
      </c>
      <c r="T766" s="17" t="str">
        <f t="shared" si="46"/>
        <v>Yes</v>
      </c>
      <c r="U766" s="82">
        <v>41789</v>
      </c>
      <c r="V766" s="82">
        <v>44015</v>
      </c>
      <c r="W766" s="17">
        <v>359</v>
      </c>
      <c r="X766" s="17" t="str">
        <f t="shared" si="47"/>
        <v>Active</v>
      </c>
      <c r="Y766" s="17" t="s">
        <v>15615</v>
      </c>
      <c r="Z766" s="17"/>
    </row>
    <row r="767" spans="1:26" x14ac:dyDescent="0.25">
      <c r="A767">
        <v>766</v>
      </c>
      <c r="B767" s="17" t="s">
        <v>575</v>
      </c>
      <c r="C767" s="17">
        <v>1605</v>
      </c>
      <c r="D767" s="17" t="str">
        <f>INDEX(Hosts!$A:$O,MATCH(Places!$C767,Hosts!$A:$A,0),MATCH(Places!D$1,Hosts!$1:$1,0))</f>
        <v>Within an hour</v>
      </c>
      <c r="E767" s="87">
        <f>INDEX(Hosts!$A:$O,MATCH(Places!$C767,Hosts!$A:$A,0),MATCH(Places!E$1,Hosts!$1:$1,0))</f>
        <v>0.92</v>
      </c>
      <c r="F767" s="87">
        <f>INDEX(Hosts!$A:$O,MATCH(Places!$C767,Hosts!$A:$A,0),MATCH(Places!F$1,Hosts!$1:$1,0))</f>
        <v>0.84</v>
      </c>
      <c r="G767" s="17" t="str">
        <f>INDEX(Hosts!$A:$O,MATCH(Places!$C767,Hosts!$A:$A,0),MATCH(Places!G$1,Hosts!$1:$1,0))</f>
        <v>No</v>
      </c>
      <c r="H767" s="17">
        <v>19</v>
      </c>
      <c r="I767" s="17" t="str">
        <f>INDEX(Neighborhoods!$A:$C,MATCH(Places!$H767,Neighborhoods!$A:$A,0),MATCH(Places!I$1,Neighborhoods!$1:$1,0))</f>
        <v>Manhattan</v>
      </c>
      <c r="J767" s="17" t="str">
        <f>INDEX(Neighborhoods!$A:$C,MATCH(Places!$H767,Neighborhoods!$A:$A,0),MATCH(Places!J$1,Neighborhoods!$1:$1,0))</f>
        <v>Upper East Side</v>
      </c>
      <c r="K767" s="17" t="s">
        <v>11822</v>
      </c>
      <c r="L767" s="17" t="str">
        <f t="shared" si="44"/>
        <v>No</v>
      </c>
      <c r="M767" s="17">
        <v>2</v>
      </c>
      <c r="N767" s="17" t="str" cm="1">
        <f t="array" ref="N767">_xlfn.IFS(M767&lt;=2,"Small",M767&lt;=5,"Medium",M767&gt;5,"Large")</f>
        <v>Small</v>
      </c>
      <c r="O767" s="65">
        <v>116</v>
      </c>
      <c r="P767" s="87">
        <f t="shared" si="45"/>
        <v>0.03</v>
      </c>
      <c r="Q767" s="68">
        <v>4.83</v>
      </c>
      <c r="R767" s="68" t="str" cm="1">
        <f t="array" ref="R767">_xlfn.SWITCH(ROUND(Q767,0),5,"Excellent",4,"Good",3,"Ok","Bad")</f>
        <v>Excellent</v>
      </c>
      <c r="S767" s="17">
        <v>6</v>
      </c>
      <c r="T767" s="17" t="str">
        <f t="shared" si="46"/>
        <v>No</v>
      </c>
      <c r="U767" s="82">
        <v>42613</v>
      </c>
      <c r="V767" s="82">
        <v>43861</v>
      </c>
      <c r="W767" s="17">
        <v>206</v>
      </c>
      <c r="X767" s="17" t="str">
        <f t="shared" si="47"/>
        <v>Active</v>
      </c>
      <c r="Y767" s="17" t="s">
        <v>15615</v>
      </c>
      <c r="Z767" s="17"/>
    </row>
    <row r="768" spans="1:26" x14ac:dyDescent="0.25">
      <c r="A768">
        <v>767</v>
      </c>
      <c r="B768" s="17" t="s">
        <v>576</v>
      </c>
      <c r="C768" s="17">
        <v>1582</v>
      </c>
      <c r="D768" s="17" t="str">
        <f>INDEX(Hosts!$A:$O,MATCH(Places!$C768,Hosts!$A:$A,0),MATCH(Places!D$1,Hosts!$1:$1,0))</f>
        <v>Within a few hours</v>
      </c>
      <c r="E768" s="87">
        <f>INDEX(Hosts!$A:$O,MATCH(Places!$C768,Hosts!$A:$A,0),MATCH(Places!E$1,Hosts!$1:$1,0))</f>
        <v>1</v>
      </c>
      <c r="F768" s="87">
        <f>INDEX(Hosts!$A:$O,MATCH(Places!$C768,Hosts!$A:$A,0),MATCH(Places!F$1,Hosts!$1:$1,0))</f>
        <v>1</v>
      </c>
      <c r="G768" s="17" t="str">
        <f>INDEX(Hosts!$A:$O,MATCH(Places!$C768,Hosts!$A:$A,0),MATCH(Places!G$1,Hosts!$1:$1,0))</f>
        <v>Yes</v>
      </c>
      <c r="H768" s="17">
        <v>13</v>
      </c>
      <c r="I768" s="17" t="str">
        <f>INDEX(Neighborhoods!$A:$C,MATCH(Places!$H768,Neighborhoods!$A:$A,0),MATCH(Places!I$1,Neighborhoods!$1:$1,0))</f>
        <v>Manhattan</v>
      </c>
      <c r="J768" s="17" t="str">
        <f>INDEX(Neighborhoods!$A:$C,MATCH(Places!$H768,Neighborhoods!$A:$A,0),MATCH(Places!J$1,Neighborhoods!$1:$1,0))</f>
        <v>Chelsea</v>
      </c>
      <c r="K768" s="17" t="s">
        <v>16</v>
      </c>
      <c r="L768" s="17" t="str">
        <f t="shared" si="44"/>
        <v>Yes</v>
      </c>
      <c r="M768" s="17">
        <v>1</v>
      </c>
      <c r="N768" s="17" t="str" cm="1">
        <f t="array" ref="N768">_xlfn.IFS(M768&lt;=2,"Small",M768&lt;=5,"Medium",M768&gt;5,"Large")</f>
        <v>Small</v>
      </c>
      <c r="O768" s="65">
        <v>85</v>
      </c>
      <c r="P768" s="87">
        <f t="shared" si="45"/>
        <v>0.03</v>
      </c>
      <c r="Q768" s="68">
        <v>4.83</v>
      </c>
      <c r="R768" s="68" t="str" cm="1">
        <f t="array" ref="R768">_xlfn.SWITCH(ROUND(Q768,0),5,"Excellent",4,"Good",3,"Ok","Bad")</f>
        <v>Excellent</v>
      </c>
      <c r="S768" s="17">
        <v>77</v>
      </c>
      <c r="T768" s="17" t="str">
        <f t="shared" si="46"/>
        <v>No</v>
      </c>
      <c r="U768" s="82">
        <v>41764</v>
      </c>
      <c r="V768" s="82">
        <v>43757</v>
      </c>
      <c r="W768" s="17">
        <v>0</v>
      </c>
      <c r="X768" s="17" t="str">
        <f t="shared" si="47"/>
        <v>Inactive</v>
      </c>
      <c r="Y768" s="17" t="s">
        <v>15616</v>
      </c>
      <c r="Z768" s="17"/>
    </row>
    <row r="769" spans="1:26" x14ac:dyDescent="0.25">
      <c r="A769">
        <v>768</v>
      </c>
      <c r="B769" s="17" t="s">
        <v>13559</v>
      </c>
      <c r="C769" s="17">
        <v>214</v>
      </c>
      <c r="D769" s="17" t="str">
        <f>INDEX(Hosts!$A:$O,MATCH(Places!$C769,Hosts!$A:$A,0),MATCH(Places!D$1,Hosts!$1:$1,0))</f>
        <v>Within an hour</v>
      </c>
      <c r="E769" s="87">
        <f>INDEX(Hosts!$A:$O,MATCH(Places!$C769,Hosts!$A:$A,0),MATCH(Places!E$1,Hosts!$1:$1,0))</f>
        <v>1</v>
      </c>
      <c r="F769" s="87">
        <f>INDEX(Hosts!$A:$O,MATCH(Places!$C769,Hosts!$A:$A,0),MATCH(Places!F$1,Hosts!$1:$1,0))</f>
        <v>0.88</v>
      </c>
      <c r="G769" s="17" t="str">
        <f>INDEX(Hosts!$A:$O,MATCH(Places!$C769,Hosts!$A:$A,0),MATCH(Places!G$1,Hosts!$1:$1,0))</f>
        <v>No</v>
      </c>
      <c r="H769" s="17">
        <v>7</v>
      </c>
      <c r="I769" s="17" t="str">
        <f>INDEX(Neighborhoods!$A:$C,MATCH(Places!$H769,Neighborhoods!$A:$A,0),MATCH(Places!I$1,Neighborhoods!$1:$1,0))</f>
        <v>Brooklyn</v>
      </c>
      <c r="J769" s="17" t="str">
        <f>INDEX(Neighborhoods!$A:$C,MATCH(Places!$H769,Neighborhoods!$A:$A,0),MATCH(Places!J$1,Neighborhoods!$1:$1,0))</f>
        <v>Bedford-Stuyvesant</v>
      </c>
      <c r="K769" s="17" t="s">
        <v>1</v>
      </c>
      <c r="L769" s="17" t="str">
        <f t="shared" si="44"/>
        <v>Yes</v>
      </c>
      <c r="M769" s="17">
        <v>2</v>
      </c>
      <c r="N769" s="17" t="str" cm="1">
        <f t="array" ref="N769">_xlfn.IFS(M769&lt;=2,"Small",M769&lt;=5,"Medium",M769&gt;5,"Large")</f>
        <v>Small</v>
      </c>
      <c r="O769" s="65">
        <v>49</v>
      </c>
      <c r="P769" s="87">
        <f t="shared" si="45"/>
        <v>0.03</v>
      </c>
      <c r="Q769" s="68">
        <v>4.43</v>
      </c>
      <c r="R769" s="68" t="str" cm="1">
        <f t="array" ref="R769">_xlfn.SWITCH(ROUND(Q769,0),5,"Excellent",4,"Good",3,"Ok","Bad")</f>
        <v>Good</v>
      </c>
      <c r="S769" s="17">
        <v>7</v>
      </c>
      <c r="T769" s="17" t="str">
        <f t="shared" si="46"/>
        <v>No</v>
      </c>
      <c r="U769" s="82">
        <v>41790</v>
      </c>
      <c r="V769" s="82">
        <v>43101</v>
      </c>
      <c r="W769" s="17">
        <v>314</v>
      </c>
      <c r="X769" s="17" t="str">
        <f t="shared" si="47"/>
        <v>Active</v>
      </c>
      <c r="Y769" s="17" t="s">
        <v>15615</v>
      </c>
      <c r="Z769" s="17"/>
    </row>
    <row r="770" spans="1:26" x14ac:dyDescent="0.25">
      <c r="A770">
        <v>769</v>
      </c>
      <c r="B770" s="17" t="s">
        <v>577</v>
      </c>
      <c r="C770" s="17">
        <v>1636</v>
      </c>
      <c r="D770" s="17" t="str">
        <f>INDEX(Hosts!$A:$O,MATCH(Places!$C770,Hosts!$A:$A,0),MATCH(Places!D$1,Hosts!$1:$1,0))</f>
        <v>Within an hour</v>
      </c>
      <c r="E770" s="87">
        <f>INDEX(Hosts!$A:$O,MATCH(Places!$C770,Hosts!$A:$A,0),MATCH(Places!E$1,Hosts!$1:$1,0))</f>
        <v>1</v>
      </c>
      <c r="F770" s="87">
        <f>INDEX(Hosts!$A:$O,MATCH(Places!$C770,Hosts!$A:$A,0),MATCH(Places!F$1,Hosts!$1:$1,0))</f>
        <v>0.93</v>
      </c>
      <c r="G770" s="17" t="str">
        <f>INDEX(Hosts!$A:$O,MATCH(Places!$C770,Hosts!$A:$A,0),MATCH(Places!G$1,Hosts!$1:$1,0))</f>
        <v>Yes</v>
      </c>
      <c r="H770" s="17">
        <v>22</v>
      </c>
      <c r="I770" s="17" t="str">
        <f>INDEX(Neighborhoods!$A:$C,MATCH(Places!$H770,Neighborhoods!$A:$A,0),MATCH(Places!I$1,Neighborhoods!$1:$1,0))</f>
        <v>Queens</v>
      </c>
      <c r="J770" s="17" t="str">
        <f>INDEX(Neighborhoods!$A:$C,MATCH(Places!$H770,Neighborhoods!$A:$A,0),MATCH(Places!J$1,Neighborhoods!$1:$1,0))</f>
        <v>Flushing</v>
      </c>
      <c r="K770" s="17" t="s">
        <v>1</v>
      </c>
      <c r="L770" s="17" t="str">
        <f t="shared" ref="L770:L833" si="48">IF(OR(K770="Private room",K770="Shared room"),"Yes","No")</f>
        <v>Yes</v>
      </c>
      <c r="M770" s="17">
        <v>2</v>
      </c>
      <c r="N770" s="17" t="str" cm="1">
        <f t="array" ref="N770">_xlfn.IFS(M770&lt;=2,"Small",M770&lt;=5,"Medium",M770&gt;5,"Large")</f>
        <v>Small</v>
      </c>
      <c r="O770" s="65">
        <v>45</v>
      </c>
      <c r="P770" s="87">
        <f t="shared" ref="P770:P833" si="49">VLOOKUP(O770,$AB$1:$AC$5,2)</f>
        <v>0.03</v>
      </c>
      <c r="Q770" s="68">
        <v>4.9000000000000004</v>
      </c>
      <c r="R770" s="68" t="str" cm="1">
        <f t="array" ref="R770">_xlfn.SWITCH(ROUND(Q770,0),5,"Excellent",4,"Good",3,"Ok","Bad")</f>
        <v>Excellent</v>
      </c>
      <c r="S770" s="17">
        <v>60</v>
      </c>
      <c r="T770" s="17" t="str">
        <f t="shared" ref="T770:T833" si="50">IF(AND(Q770&gt;=4.8,S770&gt;100),"Yes","No")</f>
        <v>No</v>
      </c>
      <c r="U770" s="82">
        <v>41779</v>
      </c>
      <c r="V770" s="82">
        <v>43841</v>
      </c>
      <c r="W770" s="17">
        <v>362</v>
      </c>
      <c r="X770" s="17" t="str">
        <f t="shared" ref="X770:X833" si="51">IF(W770&lt;&gt;0,"Active","Inactive")</f>
        <v>Active</v>
      </c>
      <c r="Y770" s="17" t="s">
        <v>15616</v>
      </c>
      <c r="Z770" s="17"/>
    </row>
    <row r="771" spans="1:26" x14ac:dyDescent="0.25">
      <c r="A771">
        <v>770</v>
      </c>
      <c r="B771" s="17" t="s">
        <v>13614</v>
      </c>
      <c r="C771" s="17">
        <v>214</v>
      </c>
      <c r="D771" s="17" t="str">
        <f>INDEX(Hosts!$A:$O,MATCH(Places!$C771,Hosts!$A:$A,0),MATCH(Places!D$1,Hosts!$1:$1,0))</f>
        <v>Within an hour</v>
      </c>
      <c r="E771" s="87">
        <f>INDEX(Hosts!$A:$O,MATCH(Places!$C771,Hosts!$A:$A,0),MATCH(Places!E$1,Hosts!$1:$1,0))</f>
        <v>1</v>
      </c>
      <c r="F771" s="87">
        <f>INDEX(Hosts!$A:$O,MATCH(Places!$C771,Hosts!$A:$A,0),MATCH(Places!F$1,Hosts!$1:$1,0))</f>
        <v>0.88</v>
      </c>
      <c r="G771" s="17" t="str">
        <f>INDEX(Hosts!$A:$O,MATCH(Places!$C771,Hosts!$A:$A,0),MATCH(Places!G$1,Hosts!$1:$1,0))</f>
        <v>No</v>
      </c>
      <c r="H771" s="17">
        <v>7</v>
      </c>
      <c r="I771" s="17" t="str">
        <f>INDEX(Neighborhoods!$A:$C,MATCH(Places!$H771,Neighborhoods!$A:$A,0),MATCH(Places!I$1,Neighborhoods!$1:$1,0))</f>
        <v>Brooklyn</v>
      </c>
      <c r="J771" s="17" t="str">
        <f>INDEX(Neighborhoods!$A:$C,MATCH(Places!$H771,Neighborhoods!$A:$A,0),MATCH(Places!J$1,Neighborhoods!$1:$1,0))</f>
        <v>Bedford-Stuyvesant</v>
      </c>
      <c r="K771" s="17" t="s">
        <v>1</v>
      </c>
      <c r="L771" s="17" t="str">
        <f t="shared" si="48"/>
        <v>Yes</v>
      </c>
      <c r="M771" s="17">
        <v>2</v>
      </c>
      <c r="N771" s="17" t="str" cm="1">
        <f t="array" ref="N771">_xlfn.IFS(M771&lt;=2,"Small",M771&lt;=5,"Medium",M771&gt;5,"Large")</f>
        <v>Small</v>
      </c>
      <c r="O771" s="65">
        <v>96</v>
      </c>
      <c r="P771" s="87">
        <f t="shared" si="49"/>
        <v>0.03</v>
      </c>
      <c r="Q771" s="68">
        <v>4.67</v>
      </c>
      <c r="R771" s="68" t="str" cm="1">
        <f t="array" ref="R771">_xlfn.SWITCH(ROUND(Q771,0),5,"Excellent",4,"Good",3,"Ok","Bad")</f>
        <v>Excellent</v>
      </c>
      <c r="S771" s="17">
        <v>33</v>
      </c>
      <c r="T771" s="17" t="str">
        <f t="shared" si="50"/>
        <v>No</v>
      </c>
      <c r="U771" s="82">
        <v>41818</v>
      </c>
      <c r="V771" s="82">
        <v>43808</v>
      </c>
      <c r="W771" s="17">
        <v>365</v>
      </c>
      <c r="X771" s="17" t="str">
        <f t="shared" si="51"/>
        <v>Active</v>
      </c>
      <c r="Y771" s="17" t="s">
        <v>15615</v>
      </c>
      <c r="Z771" s="17"/>
    </row>
    <row r="772" spans="1:26" x14ac:dyDescent="0.25">
      <c r="A772">
        <v>771</v>
      </c>
      <c r="B772" s="17" t="s">
        <v>578</v>
      </c>
      <c r="C772" s="17">
        <v>608</v>
      </c>
      <c r="D772" s="17" t="str">
        <f>INDEX(Hosts!$A:$O,MATCH(Places!$C772,Hosts!$A:$A,0),MATCH(Places!D$1,Hosts!$1:$1,0))</f>
        <v>Within an hour</v>
      </c>
      <c r="E772" s="87">
        <f>INDEX(Hosts!$A:$O,MATCH(Places!$C772,Hosts!$A:$A,0),MATCH(Places!E$1,Hosts!$1:$1,0))</f>
        <v>0.89</v>
      </c>
      <c r="F772" s="87">
        <f>INDEX(Hosts!$A:$O,MATCH(Places!$C772,Hosts!$A:$A,0),MATCH(Places!F$1,Hosts!$1:$1,0))</f>
        <v>0.24</v>
      </c>
      <c r="G772" s="17" t="str">
        <f>INDEX(Hosts!$A:$O,MATCH(Places!$C772,Hosts!$A:$A,0),MATCH(Places!G$1,Hosts!$1:$1,0))</f>
        <v>No</v>
      </c>
      <c r="H772" s="17">
        <v>15</v>
      </c>
      <c r="I772" s="17" t="str">
        <f>INDEX(Neighborhoods!$A:$C,MATCH(Places!$H772,Neighborhoods!$A:$A,0),MATCH(Places!I$1,Neighborhoods!$1:$1,0))</f>
        <v>Manhattan</v>
      </c>
      <c r="J772" s="17" t="str">
        <f>INDEX(Neighborhoods!$A:$C,MATCH(Places!$H772,Neighborhoods!$A:$A,0),MATCH(Places!J$1,Neighborhoods!$1:$1,0))</f>
        <v>East Village</v>
      </c>
      <c r="K772" s="17" t="s">
        <v>1</v>
      </c>
      <c r="L772" s="17" t="str">
        <f t="shared" si="48"/>
        <v>Yes</v>
      </c>
      <c r="M772" s="17">
        <v>4</v>
      </c>
      <c r="N772" s="17" t="str" cm="1">
        <f t="array" ref="N772">_xlfn.IFS(M772&lt;=2,"Small",M772&lt;=5,"Medium",M772&gt;5,"Large")</f>
        <v>Medium</v>
      </c>
      <c r="O772" s="65">
        <v>90</v>
      </c>
      <c r="P772" s="87">
        <f t="shared" si="49"/>
        <v>0.03</v>
      </c>
      <c r="Q772" s="68">
        <v>4.9800000000000004</v>
      </c>
      <c r="R772" s="68" t="str" cm="1">
        <f t="array" ref="R772">_xlfn.SWITCH(ROUND(Q772,0),5,"Excellent",4,"Good",3,"Ok","Bad")</f>
        <v>Excellent</v>
      </c>
      <c r="S772" s="17">
        <v>46</v>
      </c>
      <c r="T772" s="17" t="str">
        <f t="shared" si="50"/>
        <v>No</v>
      </c>
      <c r="U772" s="82">
        <v>41754</v>
      </c>
      <c r="V772" s="82">
        <v>43786</v>
      </c>
      <c r="W772" s="17">
        <v>358</v>
      </c>
      <c r="X772" s="17" t="str">
        <f t="shared" si="51"/>
        <v>Active</v>
      </c>
      <c r="Y772" s="17" t="s">
        <v>15615</v>
      </c>
      <c r="Z772" s="17"/>
    </row>
    <row r="773" spans="1:26" x14ac:dyDescent="0.25">
      <c r="A773">
        <v>772</v>
      </c>
      <c r="B773" s="17" t="s">
        <v>579</v>
      </c>
      <c r="C773" s="17">
        <v>1382</v>
      </c>
      <c r="D773" s="17" t="str">
        <f>INDEX(Hosts!$A:$O,MATCH(Places!$C773,Hosts!$A:$A,0),MATCH(Places!D$1,Hosts!$1:$1,0))</f>
        <v>Within an hour</v>
      </c>
      <c r="E773" s="87">
        <f>INDEX(Hosts!$A:$O,MATCH(Places!$C773,Hosts!$A:$A,0),MATCH(Places!E$1,Hosts!$1:$1,0))</f>
        <v>1</v>
      </c>
      <c r="F773" s="87">
        <f>INDEX(Hosts!$A:$O,MATCH(Places!$C773,Hosts!$A:$A,0),MATCH(Places!F$1,Hosts!$1:$1,0))</f>
        <v>0.67</v>
      </c>
      <c r="G773" s="17" t="str">
        <f>INDEX(Hosts!$A:$O,MATCH(Places!$C773,Hosts!$A:$A,0),MATCH(Places!G$1,Hosts!$1:$1,0))</f>
        <v>No</v>
      </c>
      <c r="H773" s="17">
        <v>20</v>
      </c>
      <c r="I773" s="17" t="str">
        <f>INDEX(Neighborhoods!$A:$C,MATCH(Places!$H773,Neighborhoods!$A:$A,0),MATCH(Places!I$1,Neighborhoods!$1:$1,0))</f>
        <v>Manhattan</v>
      </c>
      <c r="J773" s="17" t="str">
        <f>INDEX(Neighborhoods!$A:$C,MATCH(Places!$H773,Neighborhoods!$A:$A,0),MATCH(Places!J$1,Neighborhoods!$1:$1,0))</f>
        <v>Upper West Side</v>
      </c>
      <c r="K773" s="17" t="s">
        <v>1</v>
      </c>
      <c r="L773" s="17" t="str">
        <f t="shared" si="48"/>
        <v>Yes</v>
      </c>
      <c r="M773" s="17">
        <v>2</v>
      </c>
      <c r="N773" s="17" t="str" cm="1">
        <f t="array" ref="N773">_xlfn.IFS(M773&lt;=2,"Small",M773&lt;=5,"Medium",M773&gt;5,"Large")</f>
        <v>Small</v>
      </c>
      <c r="O773" s="65">
        <v>159</v>
      </c>
      <c r="P773" s="87">
        <f t="shared" si="49"/>
        <v>0.03</v>
      </c>
      <c r="Q773" s="68">
        <v>4.83</v>
      </c>
      <c r="R773" s="68" t="str" cm="1">
        <f t="array" ref="R773">_xlfn.SWITCH(ROUND(Q773,0),5,"Excellent",4,"Good",3,"Ok","Bad")</f>
        <v>Excellent</v>
      </c>
      <c r="S773" s="17">
        <v>29</v>
      </c>
      <c r="T773" s="17" t="str">
        <f t="shared" si="50"/>
        <v>No</v>
      </c>
      <c r="U773" s="82">
        <v>41861</v>
      </c>
      <c r="V773" s="82">
        <v>43774</v>
      </c>
      <c r="W773" s="17">
        <v>90</v>
      </c>
      <c r="X773" s="17" t="str">
        <f t="shared" si="51"/>
        <v>Active</v>
      </c>
      <c r="Y773" s="17" t="s">
        <v>15615</v>
      </c>
      <c r="Z773" s="17"/>
    </row>
    <row r="774" spans="1:26" x14ac:dyDescent="0.25">
      <c r="A774">
        <v>773</v>
      </c>
      <c r="B774" s="17" t="s">
        <v>580</v>
      </c>
      <c r="C774" s="17">
        <v>1346</v>
      </c>
      <c r="D774" s="17" t="str">
        <f>INDEX(Hosts!$A:$O,MATCH(Places!$C774,Hosts!$A:$A,0),MATCH(Places!D$1,Hosts!$1:$1,0))</f>
        <v>Within an hour</v>
      </c>
      <c r="E774" s="87">
        <f>INDEX(Hosts!$A:$O,MATCH(Places!$C774,Hosts!$A:$A,0),MATCH(Places!E$1,Hosts!$1:$1,0))</f>
        <v>1</v>
      </c>
      <c r="F774" s="87">
        <f>INDEX(Hosts!$A:$O,MATCH(Places!$C774,Hosts!$A:$A,0),MATCH(Places!F$1,Hosts!$1:$1,0))</f>
        <v>1</v>
      </c>
      <c r="G774" s="17" t="str">
        <f>INDEX(Hosts!$A:$O,MATCH(Places!$C774,Hosts!$A:$A,0),MATCH(Places!G$1,Hosts!$1:$1,0))</f>
        <v>Yes</v>
      </c>
      <c r="H774" s="17">
        <v>16</v>
      </c>
      <c r="I774" s="17" t="str">
        <f>INDEX(Neighborhoods!$A:$C,MATCH(Places!$H774,Neighborhoods!$A:$A,0),MATCH(Places!I$1,Neighborhoods!$1:$1,0))</f>
        <v>Manhattan</v>
      </c>
      <c r="J774" s="17" t="str">
        <f>INDEX(Neighborhoods!$A:$C,MATCH(Places!$H774,Neighborhoods!$A:$A,0),MATCH(Places!J$1,Neighborhoods!$1:$1,0))</f>
        <v>Harlem</v>
      </c>
      <c r="K774" s="17" t="s">
        <v>11822</v>
      </c>
      <c r="L774" s="17" t="str">
        <f t="shared" si="48"/>
        <v>No</v>
      </c>
      <c r="M774" s="17">
        <v>3</v>
      </c>
      <c r="N774" s="17" t="str" cm="1">
        <f t="array" ref="N774">_xlfn.IFS(M774&lt;=2,"Small",M774&lt;=5,"Medium",M774&gt;5,"Large")</f>
        <v>Medium</v>
      </c>
      <c r="O774" s="65">
        <v>100</v>
      </c>
      <c r="P774" s="87">
        <f t="shared" si="49"/>
        <v>0.03</v>
      </c>
      <c r="Q774" s="68">
        <v>4.8</v>
      </c>
      <c r="R774" s="68" t="str" cm="1">
        <f t="array" ref="R774">_xlfn.SWITCH(ROUND(Q774,0),5,"Excellent",4,"Good",3,"Ok","Bad")</f>
        <v>Excellent</v>
      </c>
      <c r="S774" s="17">
        <v>102</v>
      </c>
      <c r="T774" s="17" t="str">
        <f t="shared" si="50"/>
        <v>Yes</v>
      </c>
      <c r="U774" s="82">
        <v>41769</v>
      </c>
      <c r="V774" s="82">
        <v>43897</v>
      </c>
      <c r="W774" s="17">
        <v>348</v>
      </c>
      <c r="X774" s="17" t="str">
        <f t="shared" si="51"/>
        <v>Active</v>
      </c>
      <c r="Y774" s="17" t="s">
        <v>15616</v>
      </c>
      <c r="Z774" s="17"/>
    </row>
    <row r="775" spans="1:26" x14ac:dyDescent="0.25">
      <c r="A775">
        <v>774</v>
      </c>
      <c r="B775" s="17" t="s">
        <v>15542</v>
      </c>
      <c r="C775" s="17">
        <v>679</v>
      </c>
      <c r="D775" s="17" t="str">
        <f>INDEX(Hosts!$A:$O,MATCH(Places!$C775,Hosts!$A:$A,0),MATCH(Places!D$1,Hosts!$1:$1,0))</f>
        <v>Within an hour</v>
      </c>
      <c r="E775" s="87">
        <f>INDEX(Hosts!$A:$O,MATCH(Places!$C775,Hosts!$A:$A,0),MATCH(Places!E$1,Hosts!$1:$1,0))</f>
        <v>0.92</v>
      </c>
      <c r="F775" s="87">
        <f>INDEX(Hosts!$A:$O,MATCH(Places!$C775,Hosts!$A:$A,0),MATCH(Places!F$1,Hosts!$1:$1,0))</f>
        <v>0.95</v>
      </c>
      <c r="G775" s="17" t="str">
        <f>INDEX(Hosts!$A:$O,MATCH(Places!$C775,Hosts!$A:$A,0),MATCH(Places!G$1,Hosts!$1:$1,0))</f>
        <v>Yes</v>
      </c>
      <c r="H775" s="17">
        <v>12</v>
      </c>
      <c r="I775" s="17" t="str">
        <f>INDEX(Neighborhoods!$A:$C,MATCH(Places!$H775,Neighborhoods!$A:$A,0),MATCH(Places!I$1,Neighborhoods!$1:$1,0))</f>
        <v>Brooklyn</v>
      </c>
      <c r="J775" s="17" t="str">
        <f>INDEX(Neighborhoods!$A:$C,MATCH(Places!$H775,Neighborhoods!$A:$A,0),MATCH(Places!J$1,Neighborhoods!$1:$1,0))</f>
        <v>Williamsburg</v>
      </c>
      <c r="K775" s="17" t="s">
        <v>1</v>
      </c>
      <c r="L775" s="17" t="str">
        <f t="shared" si="48"/>
        <v>Yes</v>
      </c>
      <c r="M775" s="17">
        <v>2</v>
      </c>
      <c r="N775" s="17" t="str" cm="1">
        <f t="array" ref="N775">_xlfn.IFS(M775&lt;=2,"Small",M775&lt;=5,"Medium",M775&gt;5,"Large")</f>
        <v>Small</v>
      </c>
      <c r="O775" s="65">
        <v>85</v>
      </c>
      <c r="P775" s="87">
        <f t="shared" si="49"/>
        <v>0.03</v>
      </c>
      <c r="Q775" s="68">
        <v>4.99</v>
      </c>
      <c r="R775" s="68" t="str" cm="1">
        <f t="array" ref="R775">_xlfn.SWITCH(ROUND(Q775,0),5,"Excellent",4,"Good",3,"Ok","Bad")</f>
        <v>Excellent</v>
      </c>
      <c r="S775" s="17">
        <v>152</v>
      </c>
      <c r="T775" s="17" t="str">
        <f t="shared" si="50"/>
        <v>Yes</v>
      </c>
      <c r="U775" s="82">
        <v>42438</v>
      </c>
      <c r="V775" s="82">
        <v>44050</v>
      </c>
      <c r="W775" s="17">
        <v>110</v>
      </c>
      <c r="X775" s="17" t="str">
        <f t="shared" si="51"/>
        <v>Active</v>
      </c>
      <c r="Y775" s="17" t="s">
        <v>15615</v>
      </c>
      <c r="Z775" s="17"/>
    </row>
    <row r="776" spans="1:26" x14ac:dyDescent="0.25">
      <c r="A776">
        <v>775</v>
      </c>
      <c r="B776" s="17" t="s">
        <v>13552</v>
      </c>
      <c r="C776" s="17">
        <v>1644</v>
      </c>
      <c r="D776" s="17" t="str">
        <f>INDEX(Hosts!$A:$O,MATCH(Places!$C776,Hosts!$A:$A,0),MATCH(Places!D$1,Hosts!$1:$1,0))</f>
        <v>Within a day</v>
      </c>
      <c r="E776" s="87">
        <f>INDEX(Hosts!$A:$O,MATCH(Places!$C776,Hosts!$A:$A,0),MATCH(Places!E$1,Hosts!$1:$1,0))</f>
        <v>1</v>
      </c>
      <c r="F776" s="87">
        <f>INDEX(Hosts!$A:$O,MATCH(Places!$C776,Hosts!$A:$A,0),MATCH(Places!F$1,Hosts!$1:$1,0))</f>
        <v>0.92</v>
      </c>
      <c r="G776" s="17" t="str">
        <f>INDEX(Hosts!$A:$O,MATCH(Places!$C776,Hosts!$A:$A,0),MATCH(Places!G$1,Hosts!$1:$1,0))</f>
        <v>Yes</v>
      </c>
      <c r="H776" s="17">
        <v>9</v>
      </c>
      <c r="I776" s="17" t="str">
        <f>INDEX(Neighborhoods!$A:$C,MATCH(Places!$H776,Neighborhoods!$A:$A,0),MATCH(Places!I$1,Neighborhoods!$1:$1,0))</f>
        <v>Brooklyn</v>
      </c>
      <c r="J776" s="17" t="str">
        <f>INDEX(Neighborhoods!$A:$C,MATCH(Places!$H776,Neighborhoods!$A:$A,0),MATCH(Places!J$1,Neighborhoods!$1:$1,0))</f>
        <v>Crown Heights</v>
      </c>
      <c r="K776" s="17" t="s">
        <v>11822</v>
      </c>
      <c r="L776" s="17" t="str">
        <f t="shared" si="48"/>
        <v>No</v>
      </c>
      <c r="M776" s="17">
        <v>7</v>
      </c>
      <c r="N776" s="17" t="str" cm="1">
        <f t="array" ref="N776">_xlfn.IFS(M776&lt;=2,"Small",M776&lt;=5,"Medium",M776&gt;5,"Large")</f>
        <v>Large</v>
      </c>
      <c r="O776" s="65">
        <v>250</v>
      </c>
      <c r="P776" s="87">
        <f t="shared" si="49"/>
        <v>0.04</v>
      </c>
      <c r="Q776" s="68">
        <v>4.5</v>
      </c>
      <c r="R776" s="68" t="str" cm="1">
        <f t="array" ref="R776">_xlfn.SWITCH(ROUND(Q776,0),5,"Excellent",4,"Good",3,"Ok","Bad")</f>
        <v>Excellent</v>
      </c>
      <c r="S776" s="17">
        <v>26</v>
      </c>
      <c r="T776" s="17" t="str">
        <f t="shared" si="50"/>
        <v>No</v>
      </c>
      <c r="U776" s="82">
        <v>41764</v>
      </c>
      <c r="V776" s="82">
        <v>43758</v>
      </c>
      <c r="W776" s="17">
        <v>168</v>
      </c>
      <c r="X776" s="17" t="str">
        <f t="shared" si="51"/>
        <v>Active</v>
      </c>
      <c r="Y776" s="17" t="s">
        <v>15615</v>
      </c>
      <c r="Z776" s="17"/>
    </row>
    <row r="777" spans="1:26" x14ac:dyDescent="0.25">
      <c r="A777">
        <v>776</v>
      </c>
      <c r="B777" s="17" t="s">
        <v>581</v>
      </c>
      <c r="C777" s="17">
        <v>1636</v>
      </c>
      <c r="D777" s="17" t="str">
        <f>INDEX(Hosts!$A:$O,MATCH(Places!$C777,Hosts!$A:$A,0),MATCH(Places!D$1,Hosts!$1:$1,0))</f>
        <v>Within an hour</v>
      </c>
      <c r="E777" s="87">
        <f>INDEX(Hosts!$A:$O,MATCH(Places!$C777,Hosts!$A:$A,0),MATCH(Places!E$1,Hosts!$1:$1,0))</f>
        <v>1</v>
      </c>
      <c r="F777" s="87">
        <f>INDEX(Hosts!$A:$O,MATCH(Places!$C777,Hosts!$A:$A,0),MATCH(Places!F$1,Hosts!$1:$1,0))</f>
        <v>0.93</v>
      </c>
      <c r="G777" s="17" t="str">
        <f>INDEX(Hosts!$A:$O,MATCH(Places!$C777,Hosts!$A:$A,0),MATCH(Places!G$1,Hosts!$1:$1,0))</f>
        <v>Yes</v>
      </c>
      <c r="H777" s="17">
        <v>22</v>
      </c>
      <c r="I777" s="17" t="str">
        <f>INDEX(Neighborhoods!$A:$C,MATCH(Places!$H777,Neighborhoods!$A:$A,0),MATCH(Places!I$1,Neighborhoods!$1:$1,0))</f>
        <v>Queens</v>
      </c>
      <c r="J777" s="17" t="str">
        <f>INDEX(Neighborhoods!$A:$C,MATCH(Places!$H777,Neighborhoods!$A:$A,0),MATCH(Places!J$1,Neighborhoods!$1:$1,0))</f>
        <v>Flushing</v>
      </c>
      <c r="K777" s="17" t="s">
        <v>1</v>
      </c>
      <c r="L777" s="17" t="str">
        <f t="shared" si="48"/>
        <v>Yes</v>
      </c>
      <c r="M777" s="17">
        <v>3</v>
      </c>
      <c r="N777" s="17" t="str" cm="1">
        <f t="array" ref="N777">_xlfn.IFS(M777&lt;=2,"Small",M777&lt;=5,"Medium",M777&gt;5,"Large")</f>
        <v>Medium</v>
      </c>
      <c r="O777" s="65">
        <v>68</v>
      </c>
      <c r="P777" s="87">
        <f t="shared" si="49"/>
        <v>0.03</v>
      </c>
      <c r="Q777" s="68">
        <v>4.72</v>
      </c>
      <c r="R777" s="68" t="str" cm="1">
        <f t="array" ref="R777">_xlfn.SWITCH(ROUND(Q777,0),5,"Excellent",4,"Good",3,"Ok","Bad")</f>
        <v>Excellent</v>
      </c>
      <c r="S777" s="17">
        <v>58</v>
      </c>
      <c r="T777" s="17" t="str">
        <f t="shared" si="50"/>
        <v>No</v>
      </c>
      <c r="U777" s="82">
        <v>41792</v>
      </c>
      <c r="V777" s="82">
        <v>43833</v>
      </c>
      <c r="W777" s="17">
        <v>344</v>
      </c>
      <c r="X777" s="17" t="str">
        <f t="shared" si="51"/>
        <v>Active</v>
      </c>
      <c r="Y777" s="17" t="s">
        <v>15615</v>
      </c>
      <c r="Z777" s="17"/>
    </row>
    <row r="778" spans="1:26" x14ac:dyDescent="0.25">
      <c r="A778">
        <v>777</v>
      </c>
      <c r="B778" s="17" t="s">
        <v>582</v>
      </c>
      <c r="C778" s="17">
        <v>1605</v>
      </c>
      <c r="D778" s="17" t="str">
        <f>INDEX(Hosts!$A:$O,MATCH(Places!$C778,Hosts!$A:$A,0),MATCH(Places!D$1,Hosts!$1:$1,0))</f>
        <v>Within an hour</v>
      </c>
      <c r="E778" s="87">
        <f>INDEX(Hosts!$A:$O,MATCH(Places!$C778,Hosts!$A:$A,0),MATCH(Places!E$1,Hosts!$1:$1,0))</f>
        <v>0.92</v>
      </c>
      <c r="F778" s="87">
        <f>INDEX(Hosts!$A:$O,MATCH(Places!$C778,Hosts!$A:$A,0),MATCH(Places!F$1,Hosts!$1:$1,0))</f>
        <v>0.84</v>
      </c>
      <c r="G778" s="17" t="str">
        <f>INDEX(Hosts!$A:$O,MATCH(Places!$C778,Hosts!$A:$A,0),MATCH(Places!G$1,Hosts!$1:$1,0))</f>
        <v>No</v>
      </c>
      <c r="H778" s="17">
        <v>19</v>
      </c>
      <c r="I778" s="17" t="str">
        <f>INDEX(Neighborhoods!$A:$C,MATCH(Places!$H778,Neighborhoods!$A:$A,0),MATCH(Places!I$1,Neighborhoods!$1:$1,0))</f>
        <v>Manhattan</v>
      </c>
      <c r="J778" s="17" t="str">
        <f>INDEX(Neighborhoods!$A:$C,MATCH(Places!$H778,Neighborhoods!$A:$A,0),MATCH(Places!J$1,Neighborhoods!$1:$1,0))</f>
        <v>Upper East Side</v>
      </c>
      <c r="K778" s="17" t="s">
        <v>11822</v>
      </c>
      <c r="L778" s="17" t="str">
        <f t="shared" si="48"/>
        <v>No</v>
      </c>
      <c r="M778" s="17">
        <v>2</v>
      </c>
      <c r="N778" s="17" t="str" cm="1">
        <f t="array" ref="N778">_xlfn.IFS(M778&lt;=2,"Small",M778&lt;=5,"Medium",M778&gt;5,"Large")</f>
        <v>Small</v>
      </c>
      <c r="O778" s="65">
        <v>99.14</v>
      </c>
      <c r="P778" s="87">
        <f t="shared" si="49"/>
        <v>0.03</v>
      </c>
      <c r="Q778" s="68">
        <v>4.8</v>
      </c>
      <c r="R778" s="68" t="str" cm="1">
        <f t="array" ref="R778">_xlfn.SWITCH(ROUND(Q778,0),5,"Excellent",4,"Good",3,"Ok","Bad")</f>
        <v>Excellent</v>
      </c>
      <c r="S778" s="17">
        <v>5</v>
      </c>
      <c r="T778" s="17" t="str">
        <f t="shared" si="50"/>
        <v>No</v>
      </c>
      <c r="U778" s="82">
        <v>41930</v>
      </c>
      <c r="V778" s="82">
        <v>43547</v>
      </c>
      <c r="W778" s="17">
        <v>365</v>
      </c>
      <c r="X778" s="17" t="str">
        <f t="shared" si="51"/>
        <v>Active</v>
      </c>
      <c r="Y778" s="17" t="s">
        <v>15615</v>
      </c>
      <c r="Z778" s="17"/>
    </row>
    <row r="779" spans="1:26" x14ac:dyDescent="0.25">
      <c r="A779">
        <v>778</v>
      </c>
      <c r="B779" s="17" t="s">
        <v>583</v>
      </c>
      <c r="C779" s="17">
        <v>1273</v>
      </c>
      <c r="D779" s="17" t="str">
        <f>INDEX(Hosts!$A:$O,MATCH(Places!$C779,Hosts!$A:$A,0),MATCH(Places!D$1,Hosts!$1:$1,0))</f>
        <v>Within a few hours</v>
      </c>
      <c r="E779" s="87">
        <f>INDEX(Hosts!$A:$O,MATCH(Places!$C779,Hosts!$A:$A,0),MATCH(Places!E$1,Hosts!$1:$1,0))</f>
        <v>0.96</v>
      </c>
      <c r="F779" s="87">
        <f>INDEX(Hosts!$A:$O,MATCH(Places!$C779,Hosts!$A:$A,0),MATCH(Places!F$1,Hosts!$1:$1,0))</f>
        <v>0.79</v>
      </c>
      <c r="G779" s="17" t="str">
        <f>INDEX(Hosts!$A:$O,MATCH(Places!$C779,Hosts!$A:$A,0),MATCH(Places!G$1,Hosts!$1:$1,0))</f>
        <v>No</v>
      </c>
      <c r="H779" s="17">
        <v>7</v>
      </c>
      <c r="I779" s="17" t="str">
        <f>INDEX(Neighborhoods!$A:$C,MATCH(Places!$H779,Neighborhoods!$A:$A,0),MATCH(Places!I$1,Neighborhoods!$1:$1,0))</f>
        <v>Brooklyn</v>
      </c>
      <c r="J779" s="17" t="str">
        <f>INDEX(Neighborhoods!$A:$C,MATCH(Places!$H779,Neighborhoods!$A:$A,0),MATCH(Places!J$1,Neighborhoods!$1:$1,0))</f>
        <v>Bedford-Stuyvesant</v>
      </c>
      <c r="K779" s="17" t="s">
        <v>11822</v>
      </c>
      <c r="L779" s="17" t="str">
        <f t="shared" si="48"/>
        <v>No</v>
      </c>
      <c r="M779" s="17">
        <v>5</v>
      </c>
      <c r="N779" s="17" t="str" cm="1">
        <f t="array" ref="N779">_xlfn.IFS(M779&lt;=2,"Small",M779&lt;=5,"Medium",M779&gt;5,"Large")</f>
        <v>Medium</v>
      </c>
      <c r="O779" s="65">
        <v>96</v>
      </c>
      <c r="P779" s="87">
        <f t="shared" si="49"/>
        <v>0.03</v>
      </c>
      <c r="Q779" s="68">
        <v>4.5</v>
      </c>
      <c r="R779" s="68" t="str" cm="1">
        <f t="array" ref="R779">_xlfn.SWITCH(ROUND(Q779,0),5,"Excellent",4,"Good",3,"Ok","Bad")</f>
        <v>Excellent</v>
      </c>
      <c r="S779" s="17">
        <v>240</v>
      </c>
      <c r="T779" s="17" t="str">
        <f t="shared" si="50"/>
        <v>No</v>
      </c>
      <c r="U779" s="82">
        <v>41806</v>
      </c>
      <c r="V779" s="82">
        <v>44048</v>
      </c>
      <c r="W779" s="17">
        <v>355</v>
      </c>
      <c r="X779" s="17" t="str">
        <f t="shared" si="51"/>
        <v>Active</v>
      </c>
      <c r="Y779" s="17" t="s">
        <v>15615</v>
      </c>
      <c r="Z779" s="17"/>
    </row>
    <row r="780" spans="1:26" x14ac:dyDescent="0.25">
      <c r="A780">
        <v>779</v>
      </c>
      <c r="B780" s="17" t="s">
        <v>15299</v>
      </c>
      <c r="C780" s="17">
        <v>1239</v>
      </c>
      <c r="D780" s="17" t="str">
        <f>INDEX(Hosts!$A:$O,MATCH(Places!$C780,Hosts!$A:$A,0),MATCH(Places!D$1,Hosts!$1:$1,0))</f>
        <v>Within an hour</v>
      </c>
      <c r="E780" s="87">
        <f>INDEX(Hosts!$A:$O,MATCH(Places!$C780,Hosts!$A:$A,0),MATCH(Places!E$1,Hosts!$1:$1,0))</f>
        <v>0.98</v>
      </c>
      <c r="F780" s="87">
        <f>INDEX(Hosts!$A:$O,MATCH(Places!$C780,Hosts!$A:$A,0),MATCH(Places!F$1,Hosts!$1:$1,0))</f>
        <v>1</v>
      </c>
      <c r="G780" s="17" t="str">
        <f>INDEX(Hosts!$A:$O,MATCH(Places!$C780,Hosts!$A:$A,0),MATCH(Places!G$1,Hosts!$1:$1,0))</f>
        <v>No</v>
      </c>
      <c r="H780" s="17">
        <v>11</v>
      </c>
      <c r="I780" s="17" t="str">
        <f>INDEX(Neighborhoods!$A:$C,MATCH(Places!$H780,Neighborhoods!$A:$A,0),MATCH(Places!I$1,Neighborhoods!$1:$1,0))</f>
        <v>Brooklyn</v>
      </c>
      <c r="J780" s="17" t="str">
        <f>INDEX(Neighborhoods!$A:$C,MATCH(Places!$H780,Neighborhoods!$A:$A,0),MATCH(Places!J$1,Neighborhoods!$1:$1,0))</f>
        <v>Greenpoint</v>
      </c>
      <c r="K780" s="17" t="s">
        <v>11822</v>
      </c>
      <c r="L780" s="17" t="str">
        <f t="shared" si="48"/>
        <v>No</v>
      </c>
      <c r="M780" s="17">
        <v>6</v>
      </c>
      <c r="N780" s="17" t="str" cm="1">
        <f t="array" ref="N780">_xlfn.IFS(M780&lt;=2,"Small",M780&lt;=5,"Medium",M780&gt;5,"Large")</f>
        <v>Large</v>
      </c>
      <c r="O780" s="65">
        <v>150</v>
      </c>
      <c r="P780" s="87">
        <f t="shared" si="49"/>
        <v>0.03</v>
      </c>
      <c r="Q780" s="68">
        <v>4.71</v>
      </c>
      <c r="R780" s="68" t="str" cm="1">
        <f t="array" ref="R780">_xlfn.SWITCH(ROUND(Q780,0),5,"Excellent",4,"Good",3,"Ok","Bad")</f>
        <v>Excellent</v>
      </c>
      <c r="S780" s="17">
        <v>7</v>
      </c>
      <c r="T780" s="17" t="str">
        <f t="shared" si="50"/>
        <v>No</v>
      </c>
      <c r="U780" s="82">
        <v>41836</v>
      </c>
      <c r="V780" s="82">
        <v>43742</v>
      </c>
      <c r="W780" s="17">
        <v>323</v>
      </c>
      <c r="X780" s="17" t="str">
        <f t="shared" si="51"/>
        <v>Active</v>
      </c>
      <c r="Y780" s="17" t="s">
        <v>15616</v>
      </c>
      <c r="Z780" s="17"/>
    </row>
    <row r="781" spans="1:26" x14ac:dyDescent="0.25">
      <c r="A781">
        <v>780</v>
      </c>
      <c r="B781" s="17" t="s">
        <v>584</v>
      </c>
      <c r="C781" s="17">
        <v>1652</v>
      </c>
      <c r="D781" s="17" t="str">
        <f>INDEX(Hosts!$A:$O,MATCH(Places!$C781,Hosts!$A:$A,0),MATCH(Places!D$1,Hosts!$1:$1,0))</f>
        <v>Within a day</v>
      </c>
      <c r="E781" s="87">
        <f>INDEX(Hosts!$A:$O,MATCH(Places!$C781,Hosts!$A:$A,0),MATCH(Places!E$1,Hosts!$1:$1,0))</f>
        <v>0.6</v>
      </c>
      <c r="F781" s="87">
        <f>INDEX(Hosts!$A:$O,MATCH(Places!$C781,Hosts!$A:$A,0),MATCH(Places!F$1,Hosts!$1:$1,0))</f>
        <v>0.95</v>
      </c>
      <c r="G781" s="17" t="str">
        <f>INDEX(Hosts!$A:$O,MATCH(Places!$C781,Hosts!$A:$A,0),MATCH(Places!G$1,Hosts!$1:$1,0))</f>
        <v>No</v>
      </c>
      <c r="H781" s="17">
        <v>14</v>
      </c>
      <c r="I781" s="17" t="str">
        <f>INDEX(Neighborhoods!$A:$C,MATCH(Places!$H781,Neighborhoods!$A:$A,0),MATCH(Places!I$1,Neighborhoods!$1:$1,0))</f>
        <v>Manhattan</v>
      </c>
      <c r="J781" s="17" t="str">
        <f>INDEX(Neighborhoods!$A:$C,MATCH(Places!$H781,Neighborhoods!$A:$A,0),MATCH(Places!J$1,Neighborhoods!$1:$1,0))</f>
        <v>East Harlem</v>
      </c>
      <c r="K781" s="17" t="s">
        <v>11822</v>
      </c>
      <c r="L781" s="17" t="str">
        <f t="shared" si="48"/>
        <v>No</v>
      </c>
      <c r="M781" s="17">
        <v>8</v>
      </c>
      <c r="N781" s="17" t="str" cm="1">
        <f t="array" ref="N781">_xlfn.IFS(M781&lt;=2,"Small",M781&lt;=5,"Medium",M781&gt;5,"Large")</f>
        <v>Large</v>
      </c>
      <c r="O781" s="65">
        <v>396</v>
      </c>
      <c r="P781" s="87">
        <f t="shared" si="49"/>
        <v>0.04</v>
      </c>
      <c r="Q781" s="68">
        <v>4.58</v>
      </c>
      <c r="R781" s="68" t="str" cm="1">
        <f t="array" ref="R781">_xlfn.SWITCH(ROUND(Q781,0),5,"Excellent",4,"Good",3,"Ok","Bad")</f>
        <v>Excellent</v>
      </c>
      <c r="S781" s="17">
        <v>90</v>
      </c>
      <c r="T781" s="17" t="str">
        <f t="shared" si="50"/>
        <v>No</v>
      </c>
      <c r="U781" s="82">
        <v>42513</v>
      </c>
      <c r="V781" s="82">
        <v>44018</v>
      </c>
      <c r="W781" s="17">
        <v>180</v>
      </c>
      <c r="X781" s="17" t="str">
        <f t="shared" si="51"/>
        <v>Active</v>
      </c>
      <c r="Y781" s="17" t="s">
        <v>15616</v>
      </c>
      <c r="Z781" s="17"/>
    </row>
    <row r="782" spans="1:26" x14ac:dyDescent="0.25">
      <c r="A782">
        <v>781</v>
      </c>
      <c r="B782" s="17" t="s">
        <v>585</v>
      </c>
      <c r="C782" s="17">
        <v>1605</v>
      </c>
      <c r="D782" s="17" t="str">
        <f>INDEX(Hosts!$A:$O,MATCH(Places!$C782,Hosts!$A:$A,0),MATCH(Places!D$1,Hosts!$1:$1,0))</f>
        <v>Within an hour</v>
      </c>
      <c r="E782" s="87">
        <f>INDEX(Hosts!$A:$O,MATCH(Places!$C782,Hosts!$A:$A,0),MATCH(Places!E$1,Hosts!$1:$1,0))</f>
        <v>0.92</v>
      </c>
      <c r="F782" s="87">
        <f>INDEX(Hosts!$A:$O,MATCH(Places!$C782,Hosts!$A:$A,0),MATCH(Places!F$1,Hosts!$1:$1,0))</f>
        <v>0.84</v>
      </c>
      <c r="G782" s="17" t="str">
        <f>INDEX(Hosts!$A:$O,MATCH(Places!$C782,Hosts!$A:$A,0),MATCH(Places!G$1,Hosts!$1:$1,0))</f>
        <v>No</v>
      </c>
      <c r="H782" s="17">
        <v>19</v>
      </c>
      <c r="I782" s="17" t="str">
        <f>INDEX(Neighborhoods!$A:$C,MATCH(Places!$H782,Neighborhoods!$A:$A,0),MATCH(Places!I$1,Neighborhoods!$1:$1,0))</f>
        <v>Manhattan</v>
      </c>
      <c r="J782" s="17" t="str">
        <f>INDEX(Neighborhoods!$A:$C,MATCH(Places!$H782,Neighborhoods!$A:$A,0),MATCH(Places!J$1,Neighborhoods!$1:$1,0))</f>
        <v>Upper East Side</v>
      </c>
      <c r="K782" s="17" t="s">
        <v>11822</v>
      </c>
      <c r="L782" s="17" t="str">
        <f t="shared" si="48"/>
        <v>No</v>
      </c>
      <c r="M782" s="17">
        <v>2</v>
      </c>
      <c r="N782" s="17" t="str" cm="1">
        <f t="array" ref="N782">_xlfn.IFS(M782&lt;=2,"Small",M782&lt;=5,"Medium",M782&gt;5,"Large")</f>
        <v>Small</v>
      </c>
      <c r="O782" s="65">
        <v>98</v>
      </c>
      <c r="P782" s="87">
        <f t="shared" si="49"/>
        <v>0.03</v>
      </c>
      <c r="Q782" s="68">
        <v>4.67</v>
      </c>
      <c r="R782" s="68" t="str" cm="1">
        <f t="array" ref="R782">_xlfn.SWITCH(ROUND(Q782,0),5,"Excellent",4,"Good",3,"Ok","Bad")</f>
        <v>Excellent</v>
      </c>
      <c r="S782" s="17">
        <v>3</v>
      </c>
      <c r="T782" s="17" t="str">
        <f t="shared" si="50"/>
        <v>No</v>
      </c>
      <c r="U782" s="82">
        <v>42032</v>
      </c>
      <c r="V782" s="82">
        <v>43197</v>
      </c>
      <c r="W782" s="17">
        <v>365</v>
      </c>
      <c r="X782" s="17" t="str">
        <f t="shared" si="51"/>
        <v>Active</v>
      </c>
      <c r="Y782" s="17" t="s">
        <v>15615</v>
      </c>
      <c r="Z782" s="17"/>
    </row>
    <row r="783" spans="1:26" x14ac:dyDescent="0.25">
      <c r="A783">
        <v>782</v>
      </c>
      <c r="B783" s="17" t="s">
        <v>586</v>
      </c>
      <c r="C783" s="17">
        <v>1656</v>
      </c>
      <c r="D783" s="17" t="str">
        <f>INDEX(Hosts!$A:$O,MATCH(Places!$C783,Hosts!$A:$A,0),MATCH(Places!D$1,Hosts!$1:$1,0))</f>
        <v>Within a few hours</v>
      </c>
      <c r="E783" s="87">
        <f>INDEX(Hosts!$A:$O,MATCH(Places!$C783,Hosts!$A:$A,0),MATCH(Places!E$1,Hosts!$1:$1,0))</f>
        <v>1</v>
      </c>
      <c r="F783" s="87">
        <f>INDEX(Hosts!$A:$O,MATCH(Places!$C783,Hosts!$A:$A,0),MATCH(Places!F$1,Hosts!$1:$1,0))</f>
        <v>1</v>
      </c>
      <c r="G783" s="17" t="str">
        <f>INDEX(Hosts!$A:$O,MATCH(Places!$C783,Hosts!$A:$A,0),MATCH(Places!G$1,Hosts!$1:$1,0))</f>
        <v>Yes</v>
      </c>
      <c r="H783" s="17">
        <v>21</v>
      </c>
      <c r="I783" s="17" t="str">
        <f>INDEX(Neighborhoods!$A:$C,MATCH(Places!$H783,Neighborhoods!$A:$A,0),MATCH(Places!I$1,Neighborhoods!$1:$1,0))</f>
        <v>Queens</v>
      </c>
      <c r="J783" s="17" t="str">
        <f>INDEX(Neighborhoods!$A:$C,MATCH(Places!$H783,Neighborhoods!$A:$A,0),MATCH(Places!J$1,Neighborhoods!$1:$1,0))</f>
        <v>Astoria</v>
      </c>
      <c r="K783" s="17" t="s">
        <v>11822</v>
      </c>
      <c r="L783" s="17" t="str">
        <f t="shared" si="48"/>
        <v>No</v>
      </c>
      <c r="M783" s="17">
        <v>6</v>
      </c>
      <c r="N783" s="17" t="str" cm="1">
        <f t="array" ref="N783">_xlfn.IFS(M783&lt;=2,"Small",M783&lt;=5,"Medium",M783&gt;5,"Large")</f>
        <v>Large</v>
      </c>
      <c r="O783" s="65">
        <v>120</v>
      </c>
      <c r="P783" s="87">
        <f t="shared" si="49"/>
        <v>0.03</v>
      </c>
      <c r="Q783" s="68">
        <v>4.84</v>
      </c>
      <c r="R783" s="68" t="str" cm="1">
        <f t="array" ref="R783">_xlfn.SWITCH(ROUND(Q783,0),5,"Excellent",4,"Good",3,"Ok","Bad")</f>
        <v>Excellent</v>
      </c>
      <c r="S783" s="17">
        <v>76</v>
      </c>
      <c r="T783" s="17" t="str">
        <f t="shared" si="50"/>
        <v>No</v>
      </c>
      <c r="U783" s="82">
        <v>42572</v>
      </c>
      <c r="V783" s="82">
        <v>43906</v>
      </c>
      <c r="W783" s="17">
        <v>332</v>
      </c>
      <c r="X783" s="17" t="str">
        <f t="shared" si="51"/>
        <v>Active</v>
      </c>
      <c r="Y783" s="17" t="s">
        <v>15616</v>
      </c>
      <c r="Z783" s="17"/>
    </row>
    <row r="784" spans="1:26" x14ac:dyDescent="0.25">
      <c r="A784">
        <v>783</v>
      </c>
      <c r="B784" s="17" t="s">
        <v>587</v>
      </c>
      <c r="C784" s="17">
        <v>1605</v>
      </c>
      <c r="D784" s="17" t="str">
        <f>INDEX(Hosts!$A:$O,MATCH(Places!$C784,Hosts!$A:$A,0),MATCH(Places!D$1,Hosts!$1:$1,0))</f>
        <v>Within an hour</v>
      </c>
      <c r="E784" s="87">
        <f>INDEX(Hosts!$A:$O,MATCH(Places!$C784,Hosts!$A:$A,0),MATCH(Places!E$1,Hosts!$1:$1,0))</f>
        <v>0.92</v>
      </c>
      <c r="F784" s="87">
        <f>INDEX(Hosts!$A:$O,MATCH(Places!$C784,Hosts!$A:$A,0),MATCH(Places!F$1,Hosts!$1:$1,0))</f>
        <v>0.84</v>
      </c>
      <c r="G784" s="17" t="str">
        <f>INDEX(Hosts!$A:$O,MATCH(Places!$C784,Hosts!$A:$A,0),MATCH(Places!G$1,Hosts!$1:$1,0))</f>
        <v>No</v>
      </c>
      <c r="H784" s="17">
        <v>19</v>
      </c>
      <c r="I784" s="17" t="str">
        <f>INDEX(Neighborhoods!$A:$C,MATCH(Places!$H784,Neighborhoods!$A:$A,0),MATCH(Places!I$1,Neighborhoods!$1:$1,0))</f>
        <v>Manhattan</v>
      </c>
      <c r="J784" s="17" t="str">
        <f>INDEX(Neighborhoods!$A:$C,MATCH(Places!$H784,Neighborhoods!$A:$A,0),MATCH(Places!J$1,Neighborhoods!$1:$1,0))</f>
        <v>Upper East Side</v>
      </c>
      <c r="K784" s="17" t="s">
        <v>11822</v>
      </c>
      <c r="L784" s="17" t="str">
        <f t="shared" si="48"/>
        <v>No</v>
      </c>
      <c r="M784" s="17">
        <v>2</v>
      </c>
      <c r="N784" s="17" t="str" cm="1">
        <f t="array" ref="N784">_xlfn.IFS(M784&lt;=2,"Small",M784&lt;=5,"Medium",M784&gt;5,"Large")</f>
        <v>Small</v>
      </c>
      <c r="O784" s="65">
        <v>122</v>
      </c>
      <c r="P784" s="87">
        <f t="shared" si="49"/>
        <v>0.03</v>
      </c>
      <c r="Q784" s="68">
        <v>4.8</v>
      </c>
      <c r="R784" s="68" t="str" cm="1">
        <f t="array" ref="R784">_xlfn.SWITCH(ROUND(Q784,0),5,"Excellent",4,"Good",3,"Ok","Bad")</f>
        <v>Excellent</v>
      </c>
      <c r="S784" s="17">
        <v>5</v>
      </c>
      <c r="T784" s="17" t="str">
        <f t="shared" si="50"/>
        <v>No</v>
      </c>
      <c r="U784" s="82">
        <v>42704</v>
      </c>
      <c r="V784" s="82">
        <v>43836</v>
      </c>
      <c r="W784" s="17">
        <v>365</v>
      </c>
      <c r="X784" s="17" t="str">
        <f t="shared" si="51"/>
        <v>Active</v>
      </c>
      <c r="Y784" s="17" t="s">
        <v>15615</v>
      </c>
      <c r="Z784" s="17"/>
    </row>
    <row r="785" spans="1:26" x14ac:dyDescent="0.25">
      <c r="A785">
        <v>784</v>
      </c>
      <c r="B785" s="17" t="s">
        <v>588</v>
      </c>
      <c r="C785" s="17">
        <v>110</v>
      </c>
      <c r="D785" s="17" t="str">
        <f>INDEX(Hosts!$A:$O,MATCH(Places!$C785,Hosts!$A:$A,0),MATCH(Places!D$1,Hosts!$1:$1,0))</f>
        <v>Within a few hours</v>
      </c>
      <c r="E785" s="87">
        <f>INDEX(Hosts!$A:$O,MATCH(Places!$C785,Hosts!$A:$A,0),MATCH(Places!E$1,Hosts!$1:$1,0))</f>
        <v>1</v>
      </c>
      <c r="F785" s="87">
        <f>INDEX(Hosts!$A:$O,MATCH(Places!$C785,Hosts!$A:$A,0),MATCH(Places!F$1,Hosts!$1:$1,0))</f>
        <v>0.79</v>
      </c>
      <c r="G785" s="17" t="str">
        <f>INDEX(Hosts!$A:$O,MATCH(Places!$C785,Hosts!$A:$A,0),MATCH(Places!G$1,Hosts!$1:$1,0))</f>
        <v>Yes</v>
      </c>
      <c r="H785" s="17">
        <v>12</v>
      </c>
      <c r="I785" s="17" t="str">
        <f>INDEX(Neighborhoods!$A:$C,MATCH(Places!$H785,Neighborhoods!$A:$A,0),MATCH(Places!I$1,Neighborhoods!$1:$1,0))</f>
        <v>Brooklyn</v>
      </c>
      <c r="J785" s="17" t="str">
        <f>INDEX(Neighborhoods!$A:$C,MATCH(Places!$H785,Neighborhoods!$A:$A,0),MATCH(Places!J$1,Neighborhoods!$1:$1,0))</f>
        <v>Williamsburg</v>
      </c>
      <c r="K785" s="17" t="s">
        <v>1</v>
      </c>
      <c r="L785" s="17" t="str">
        <f t="shared" si="48"/>
        <v>Yes</v>
      </c>
      <c r="M785" s="17">
        <v>1</v>
      </c>
      <c r="N785" s="17" t="str" cm="1">
        <f t="array" ref="N785">_xlfn.IFS(M785&lt;=2,"Small",M785&lt;=5,"Medium",M785&gt;5,"Large")</f>
        <v>Small</v>
      </c>
      <c r="O785" s="65">
        <v>50</v>
      </c>
      <c r="P785" s="87">
        <f t="shared" si="49"/>
        <v>0.03</v>
      </c>
      <c r="Q785" s="68">
        <v>4.82</v>
      </c>
      <c r="R785" s="68" t="str" cm="1">
        <f t="array" ref="R785">_xlfn.SWITCH(ROUND(Q785,0),5,"Excellent",4,"Good",3,"Ok","Bad")</f>
        <v>Excellent</v>
      </c>
      <c r="S785" s="17">
        <v>11</v>
      </c>
      <c r="T785" s="17" t="str">
        <f t="shared" si="50"/>
        <v>No</v>
      </c>
      <c r="U785" s="82">
        <v>41917</v>
      </c>
      <c r="V785" s="82">
        <v>43914</v>
      </c>
      <c r="W785" s="17">
        <v>319</v>
      </c>
      <c r="X785" s="17" t="str">
        <f t="shared" si="51"/>
        <v>Active</v>
      </c>
      <c r="Y785" s="17" t="s">
        <v>15615</v>
      </c>
      <c r="Z785" s="17"/>
    </row>
    <row r="786" spans="1:26" x14ac:dyDescent="0.25">
      <c r="A786">
        <v>785</v>
      </c>
      <c r="B786" s="17" t="s">
        <v>14700</v>
      </c>
      <c r="C786" s="17">
        <v>1636</v>
      </c>
      <c r="D786" s="17" t="str">
        <f>INDEX(Hosts!$A:$O,MATCH(Places!$C786,Hosts!$A:$A,0),MATCH(Places!D$1,Hosts!$1:$1,0))</f>
        <v>Within an hour</v>
      </c>
      <c r="E786" s="87">
        <f>INDEX(Hosts!$A:$O,MATCH(Places!$C786,Hosts!$A:$A,0),MATCH(Places!E$1,Hosts!$1:$1,0))</f>
        <v>1</v>
      </c>
      <c r="F786" s="87">
        <f>INDEX(Hosts!$A:$O,MATCH(Places!$C786,Hosts!$A:$A,0),MATCH(Places!F$1,Hosts!$1:$1,0))</f>
        <v>0.93</v>
      </c>
      <c r="G786" s="17" t="str">
        <f>INDEX(Hosts!$A:$O,MATCH(Places!$C786,Hosts!$A:$A,0),MATCH(Places!G$1,Hosts!$1:$1,0))</f>
        <v>Yes</v>
      </c>
      <c r="H786" s="17">
        <v>22</v>
      </c>
      <c r="I786" s="17" t="str">
        <f>INDEX(Neighborhoods!$A:$C,MATCH(Places!$H786,Neighborhoods!$A:$A,0),MATCH(Places!I$1,Neighborhoods!$1:$1,0))</f>
        <v>Queens</v>
      </c>
      <c r="J786" s="17" t="str">
        <f>INDEX(Neighborhoods!$A:$C,MATCH(Places!$H786,Neighborhoods!$A:$A,0),MATCH(Places!J$1,Neighborhoods!$1:$1,0))</f>
        <v>Flushing</v>
      </c>
      <c r="K786" s="17" t="s">
        <v>16</v>
      </c>
      <c r="L786" s="17" t="str">
        <f t="shared" si="48"/>
        <v>Yes</v>
      </c>
      <c r="M786" s="17">
        <v>3</v>
      </c>
      <c r="N786" s="17" t="str" cm="1">
        <f t="array" ref="N786">_xlfn.IFS(M786&lt;=2,"Small",M786&lt;=5,"Medium",M786&gt;5,"Large")</f>
        <v>Medium</v>
      </c>
      <c r="O786" s="65">
        <v>30</v>
      </c>
      <c r="P786" s="87">
        <f t="shared" si="49"/>
        <v>0.03</v>
      </c>
      <c r="Q786" s="68">
        <v>4.5</v>
      </c>
      <c r="R786" s="68" t="str" cm="1">
        <f t="array" ref="R786">_xlfn.SWITCH(ROUND(Q786,0),5,"Excellent",4,"Good",3,"Ok","Bad")</f>
        <v>Excellent</v>
      </c>
      <c r="S786" s="17">
        <v>38</v>
      </c>
      <c r="T786" s="17" t="str">
        <f t="shared" si="50"/>
        <v>No</v>
      </c>
      <c r="U786" s="82">
        <v>41827</v>
      </c>
      <c r="V786" s="82">
        <v>43847</v>
      </c>
      <c r="W786" s="17">
        <v>87</v>
      </c>
      <c r="X786" s="17" t="str">
        <f t="shared" si="51"/>
        <v>Active</v>
      </c>
      <c r="Y786" s="17" t="s">
        <v>15615</v>
      </c>
      <c r="Z786" s="17"/>
    </row>
    <row r="787" spans="1:26" x14ac:dyDescent="0.25">
      <c r="A787">
        <v>786</v>
      </c>
      <c r="B787" s="17" t="s">
        <v>589</v>
      </c>
      <c r="C787" s="17">
        <v>390</v>
      </c>
      <c r="D787" s="17" t="str">
        <f>INDEX(Hosts!$A:$O,MATCH(Places!$C787,Hosts!$A:$A,0),MATCH(Places!D$1,Hosts!$1:$1,0))</f>
        <v>Within a few hours</v>
      </c>
      <c r="E787" s="87">
        <f>INDEX(Hosts!$A:$O,MATCH(Places!$C787,Hosts!$A:$A,0),MATCH(Places!E$1,Hosts!$1:$1,0))</f>
        <v>1</v>
      </c>
      <c r="F787" s="87">
        <f>INDEX(Hosts!$A:$O,MATCH(Places!$C787,Hosts!$A:$A,0),MATCH(Places!F$1,Hosts!$1:$1,0))</f>
        <v>0.93</v>
      </c>
      <c r="G787" s="17" t="str">
        <f>INDEX(Hosts!$A:$O,MATCH(Places!$C787,Hosts!$A:$A,0),MATCH(Places!G$1,Hosts!$1:$1,0))</f>
        <v>Yes</v>
      </c>
      <c r="H787" s="17">
        <v>12</v>
      </c>
      <c r="I787" s="17" t="str">
        <f>INDEX(Neighborhoods!$A:$C,MATCH(Places!$H787,Neighborhoods!$A:$A,0),MATCH(Places!I$1,Neighborhoods!$1:$1,0))</f>
        <v>Brooklyn</v>
      </c>
      <c r="J787" s="17" t="str">
        <f>INDEX(Neighborhoods!$A:$C,MATCH(Places!$H787,Neighborhoods!$A:$A,0),MATCH(Places!J$1,Neighborhoods!$1:$1,0))</f>
        <v>Williamsburg</v>
      </c>
      <c r="K787" s="17" t="s">
        <v>11822</v>
      </c>
      <c r="L787" s="17" t="str">
        <f t="shared" si="48"/>
        <v>No</v>
      </c>
      <c r="M787" s="17">
        <v>5</v>
      </c>
      <c r="N787" s="17" t="str" cm="1">
        <f t="array" ref="N787">_xlfn.IFS(M787&lt;=2,"Small",M787&lt;=5,"Medium",M787&gt;5,"Large")</f>
        <v>Medium</v>
      </c>
      <c r="O787" s="65">
        <v>295</v>
      </c>
      <c r="P787" s="87">
        <f t="shared" si="49"/>
        <v>0.04</v>
      </c>
      <c r="Q787" s="68">
        <v>4.91</v>
      </c>
      <c r="R787" s="68" t="str" cm="1">
        <f t="array" ref="R787">_xlfn.SWITCH(ROUND(Q787,0),5,"Excellent",4,"Good",3,"Ok","Bad")</f>
        <v>Excellent</v>
      </c>
      <c r="S787" s="17">
        <v>150</v>
      </c>
      <c r="T787" s="17" t="str">
        <f t="shared" si="50"/>
        <v>Yes</v>
      </c>
      <c r="U787" s="82">
        <v>41763</v>
      </c>
      <c r="V787" s="82">
        <v>44031</v>
      </c>
      <c r="W787" s="17">
        <v>0</v>
      </c>
      <c r="X787" s="17" t="str">
        <f t="shared" si="51"/>
        <v>Inactive</v>
      </c>
      <c r="Y787" s="17" t="s">
        <v>15615</v>
      </c>
      <c r="Z787" s="17"/>
    </row>
    <row r="788" spans="1:26" x14ac:dyDescent="0.25">
      <c r="A788">
        <v>787</v>
      </c>
      <c r="B788" s="17" t="s">
        <v>13828</v>
      </c>
      <c r="C788" s="17">
        <v>1636</v>
      </c>
      <c r="D788" s="17" t="str">
        <f>INDEX(Hosts!$A:$O,MATCH(Places!$C788,Hosts!$A:$A,0),MATCH(Places!D$1,Hosts!$1:$1,0))</f>
        <v>Within an hour</v>
      </c>
      <c r="E788" s="87">
        <f>INDEX(Hosts!$A:$O,MATCH(Places!$C788,Hosts!$A:$A,0),MATCH(Places!E$1,Hosts!$1:$1,0))</f>
        <v>1</v>
      </c>
      <c r="F788" s="87">
        <f>INDEX(Hosts!$A:$O,MATCH(Places!$C788,Hosts!$A:$A,0),MATCH(Places!F$1,Hosts!$1:$1,0))</f>
        <v>0.93</v>
      </c>
      <c r="G788" s="17" t="str">
        <f>INDEX(Hosts!$A:$O,MATCH(Places!$C788,Hosts!$A:$A,0),MATCH(Places!G$1,Hosts!$1:$1,0))</f>
        <v>Yes</v>
      </c>
      <c r="H788" s="17">
        <v>22</v>
      </c>
      <c r="I788" s="17" t="str">
        <f>INDEX(Neighborhoods!$A:$C,MATCH(Places!$H788,Neighborhoods!$A:$A,0),MATCH(Places!I$1,Neighborhoods!$1:$1,0))</f>
        <v>Queens</v>
      </c>
      <c r="J788" s="17" t="str">
        <f>INDEX(Neighborhoods!$A:$C,MATCH(Places!$H788,Neighborhoods!$A:$A,0),MATCH(Places!J$1,Neighborhoods!$1:$1,0))</f>
        <v>Flushing</v>
      </c>
      <c r="K788" s="17" t="s">
        <v>1</v>
      </c>
      <c r="L788" s="17" t="str">
        <f t="shared" si="48"/>
        <v>Yes</v>
      </c>
      <c r="M788" s="17">
        <v>1</v>
      </c>
      <c r="N788" s="17" t="str" cm="1">
        <f t="array" ref="N788">_xlfn.IFS(M788&lt;=2,"Small",M788&lt;=5,"Medium",M788&gt;5,"Large")</f>
        <v>Small</v>
      </c>
      <c r="O788" s="65">
        <v>48</v>
      </c>
      <c r="P788" s="87">
        <f t="shared" si="49"/>
        <v>0.03</v>
      </c>
      <c r="Q788" s="68">
        <v>4.82</v>
      </c>
      <c r="R788" s="68" t="str" cm="1">
        <f t="array" ref="R788">_xlfn.SWITCH(ROUND(Q788,0),5,"Excellent",4,"Good",3,"Ok","Bad")</f>
        <v>Excellent</v>
      </c>
      <c r="S788" s="17">
        <v>51</v>
      </c>
      <c r="T788" s="17" t="str">
        <f t="shared" si="50"/>
        <v>No</v>
      </c>
      <c r="U788" s="82">
        <v>41800</v>
      </c>
      <c r="V788" s="82">
        <v>43833</v>
      </c>
      <c r="W788" s="17">
        <v>180</v>
      </c>
      <c r="X788" s="17" t="str">
        <f t="shared" si="51"/>
        <v>Active</v>
      </c>
      <c r="Y788" s="17" t="s">
        <v>15615</v>
      </c>
      <c r="Z788" s="17"/>
    </row>
    <row r="789" spans="1:26" x14ac:dyDescent="0.25">
      <c r="A789">
        <v>788</v>
      </c>
      <c r="B789" s="17" t="s">
        <v>590</v>
      </c>
      <c r="C789" s="17">
        <v>617</v>
      </c>
      <c r="D789" s="17" t="str">
        <f>INDEX(Hosts!$A:$O,MATCH(Places!$C789,Hosts!$A:$A,0),MATCH(Places!D$1,Hosts!$1:$1,0))</f>
        <v>Within a day</v>
      </c>
      <c r="E789" s="87">
        <f>INDEX(Hosts!$A:$O,MATCH(Places!$C789,Hosts!$A:$A,0),MATCH(Places!E$1,Hosts!$1:$1,0))</f>
        <v>1</v>
      </c>
      <c r="F789" s="87">
        <f>INDEX(Hosts!$A:$O,MATCH(Places!$C789,Hosts!$A:$A,0),MATCH(Places!F$1,Hosts!$1:$1,0))</f>
        <v>0.98</v>
      </c>
      <c r="G789" s="17" t="str">
        <f>INDEX(Hosts!$A:$O,MATCH(Places!$C789,Hosts!$A:$A,0),MATCH(Places!G$1,Hosts!$1:$1,0))</f>
        <v>Yes</v>
      </c>
      <c r="H789" s="17">
        <v>28</v>
      </c>
      <c r="I789" s="17" t="str">
        <f>INDEX(Neighborhoods!$A:$C,MATCH(Places!$H789,Neighborhoods!$A:$A,0),MATCH(Places!I$1,Neighborhoods!$1:$1,0))</f>
        <v>Staten Island</v>
      </c>
      <c r="J789" s="17" t="str">
        <f>INDEX(Neighborhoods!$A:$C,MATCH(Places!$H789,Neighborhoods!$A:$A,0),MATCH(Places!J$1,Neighborhoods!$1:$1,0))</f>
        <v>St. George</v>
      </c>
      <c r="K789" s="17" t="s">
        <v>1</v>
      </c>
      <c r="L789" s="17" t="str">
        <f t="shared" si="48"/>
        <v>Yes</v>
      </c>
      <c r="M789" s="17">
        <v>3</v>
      </c>
      <c r="N789" s="17" t="str" cm="1">
        <f t="array" ref="N789">_xlfn.IFS(M789&lt;=2,"Small",M789&lt;=5,"Medium",M789&gt;5,"Large")</f>
        <v>Medium</v>
      </c>
      <c r="O789" s="65">
        <v>85</v>
      </c>
      <c r="P789" s="87">
        <f t="shared" si="49"/>
        <v>0.03</v>
      </c>
      <c r="Q789" s="68">
        <v>4.99</v>
      </c>
      <c r="R789" s="68" t="str" cm="1">
        <f t="array" ref="R789">_xlfn.SWITCH(ROUND(Q789,0),5,"Excellent",4,"Good",3,"Ok","Bad")</f>
        <v>Excellent</v>
      </c>
      <c r="S789" s="17">
        <v>270</v>
      </c>
      <c r="T789" s="17" t="str">
        <f t="shared" si="50"/>
        <v>Yes</v>
      </c>
      <c r="U789" s="82">
        <v>41778</v>
      </c>
      <c r="V789" s="82">
        <v>43901</v>
      </c>
      <c r="W789" s="17">
        <v>252</v>
      </c>
      <c r="X789" s="17" t="str">
        <f t="shared" si="51"/>
        <v>Active</v>
      </c>
      <c r="Y789" s="17" t="s">
        <v>15615</v>
      </c>
      <c r="Z789" s="17"/>
    </row>
    <row r="790" spans="1:26" x14ac:dyDescent="0.25">
      <c r="A790">
        <v>789</v>
      </c>
      <c r="B790" s="17" t="s">
        <v>14206</v>
      </c>
      <c r="C790" s="17">
        <v>1418</v>
      </c>
      <c r="D790" s="17" t="str">
        <f>INDEX(Hosts!$A:$O,MATCH(Places!$C790,Hosts!$A:$A,0),MATCH(Places!D$1,Hosts!$1:$1,0))</f>
        <v>Within an hour</v>
      </c>
      <c r="E790" s="87">
        <f>INDEX(Hosts!$A:$O,MATCH(Places!$C790,Hosts!$A:$A,0),MATCH(Places!E$1,Hosts!$1:$1,0))</f>
        <v>1</v>
      </c>
      <c r="F790" s="87">
        <f>INDEX(Hosts!$A:$O,MATCH(Places!$C790,Hosts!$A:$A,0),MATCH(Places!F$1,Hosts!$1:$1,0))</f>
        <v>0.44</v>
      </c>
      <c r="G790" s="17" t="str">
        <f>INDEX(Hosts!$A:$O,MATCH(Places!$C790,Hosts!$A:$A,0),MATCH(Places!G$1,Hosts!$1:$1,0))</f>
        <v>No</v>
      </c>
      <c r="H790" s="17">
        <v>7</v>
      </c>
      <c r="I790" s="17" t="str">
        <f>INDEX(Neighborhoods!$A:$C,MATCH(Places!$H790,Neighborhoods!$A:$A,0),MATCH(Places!I$1,Neighborhoods!$1:$1,0))</f>
        <v>Brooklyn</v>
      </c>
      <c r="J790" s="17" t="str">
        <f>INDEX(Neighborhoods!$A:$C,MATCH(Places!$H790,Neighborhoods!$A:$A,0),MATCH(Places!J$1,Neighborhoods!$1:$1,0))</f>
        <v>Bedford-Stuyvesant</v>
      </c>
      <c r="K790" s="17" t="s">
        <v>11822</v>
      </c>
      <c r="L790" s="17" t="str">
        <f t="shared" si="48"/>
        <v>No</v>
      </c>
      <c r="M790" s="17">
        <v>1</v>
      </c>
      <c r="N790" s="17" t="str" cm="1">
        <f t="array" ref="N790">_xlfn.IFS(M790&lt;=2,"Small",M790&lt;=5,"Medium",M790&gt;5,"Large")</f>
        <v>Small</v>
      </c>
      <c r="O790" s="65">
        <v>55</v>
      </c>
      <c r="P790" s="87">
        <f t="shared" si="49"/>
        <v>0.03</v>
      </c>
      <c r="Q790" s="68">
        <v>4.7</v>
      </c>
      <c r="R790" s="68" t="str" cm="1">
        <f t="array" ref="R790">_xlfn.SWITCH(ROUND(Q790,0),5,"Excellent",4,"Good",3,"Ok","Bad")</f>
        <v>Excellent</v>
      </c>
      <c r="S790" s="17">
        <v>20</v>
      </c>
      <c r="T790" s="17" t="str">
        <f t="shared" si="50"/>
        <v>No</v>
      </c>
      <c r="U790" s="82">
        <v>42704</v>
      </c>
      <c r="V790" s="82">
        <v>44043</v>
      </c>
      <c r="W790" s="17">
        <v>250</v>
      </c>
      <c r="X790" s="17" t="str">
        <f t="shared" si="51"/>
        <v>Active</v>
      </c>
      <c r="Y790" s="17" t="s">
        <v>15615</v>
      </c>
      <c r="Z790" s="17"/>
    </row>
    <row r="791" spans="1:26" x14ac:dyDescent="0.25">
      <c r="A791">
        <v>790</v>
      </c>
      <c r="B791" s="17" t="s">
        <v>591</v>
      </c>
      <c r="C791" s="17">
        <v>144</v>
      </c>
      <c r="D791" s="17" t="str">
        <f>INDEX(Hosts!$A:$O,MATCH(Places!$C791,Hosts!$A:$A,0),MATCH(Places!D$1,Hosts!$1:$1,0))</f>
        <v>Within a few hours</v>
      </c>
      <c r="E791" s="87">
        <f>INDEX(Hosts!$A:$O,MATCH(Places!$C791,Hosts!$A:$A,0),MATCH(Places!E$1,Hosts!$1:$1,0))</f>
        <v>1</v>
      </c>
      <c r="F791" s="87">
        <f>INDEX(Hosts!$A:$O,MATCH(Places!$C791,Hosts!$A:$A,0),MATCH(Places!F$1,Hosts!$1:$1,0))</f>
        <v>0.67</v>
      </c>
      <c r="G791" s="17" t="str">
        <f>INDEX(Hosts!$A:$O,MATCH(Places!$C791,Hosts!$A:$A,0),MATCH(Places!G$1,Hosts!$1:$1,0))</f>
        <v>No</v>
      </c>
      <c r="H791" s="17">
        <v>10</v>
      </c>
      <c r="I791" s="17" t="str">
        <f>INDEX(Neighborhoods!$A:$C,MATCH(Places!$H791,Neighborhoods!$A:$A,0),MATCH(Places!I$1,Neighborhoods!$1:$1,0))</f>
        <v>Brooklyn</v>
      </c>
      <c r="J791" s="17" t="str">
        <f>INDEX(Neighborhoods!$A:$C,MATCH(Places!$H791,Neighborhoods!$A:$A,0),MATCH(Places!J$1,Neighborhoods!$1:$1,0))</f>
        <v>East Flatbush</v>
      </c>
      <c r="K791" s="17" t="s">
        <v>11822</v>
      </c>
      <c r="L791" s="17" t="str">
        <f t="shared" si="48"/>
        <v>No</v>
      </c>
      <c r="M791" s="17">
        <v>6</v>
      </c>
      <c r="N791" s="17" t="str" cm="1">
        <f t="array" ref="N791">_xlfn.IFS(M791&lt;=2,"Small",M791&lt;=5,"Medium",M791&gt;5,"Large")</f>
        <v>Large</v>
      </c>
      <c r="O791" s="65">
        <v>150</v>
      </c>
      <c r="P791" s="87">
        <f t="shared" si="49"/>
        <v>0.03</v>
      </c>
      <c r="Q791" s="68">
        <v>4.08</v>
      </c>
      <c r="R791" s="68" t="str" cm="1">
        <f t="array" ref="R791">_xlfn.SWITCH(ROUND(Q791,0),5,"Excellent",4,"Good",3,"Ok","Bad")</f>
        <v>Good</v>
      </c>
      <c r="S791" s="17">
        <v>48</v>
      </c>
      <c r="T791" s="17" t="str">
        <f t="shared" si="50"/>
        <v>No</v>
      </c>
      <c r="U791" s="82">
        <v>41863</v>
      </c>
      <c r="V791" s="82">
        <v>43828</v>
      </c>
      <c r="W791" s="17">
        <v>365</v>
      </c>
      <c r="X791" s="17" t="str">
        <f t="shared" si="51"/>
        <v>Active</v>
      </c>
      <c r="Y791" s="17" t="s">
        <v>15615</v>
      </c>
      <c r="Z791" s="17"/>
    </row>
    <row r="792" spans="1:26" x14ac:dyDescent="0.25">
      <c r="A792">
        <v>791</v>
      </c>
      <c r="B792" s="17" t="s">
        <v>592</v>
      </c>
      <c r="C792" s="17">
        <v>1668</v>
      </c>
      <c r="D792" s="17" t="str">
        <f>INDEX(Hosts!$A:$O,MATCH(Places!$C792,Hosts!$A:$A,0),MATCH(Places!D$1,Hosts!$1:$1,0))</f>
        <v>Within an hour</v>
      </c>
      <c r="E792" s="87">
        <f>INDEX(Hosts!$A:$O,MATCH(Places!$C792,Hosts!$A:$A,0),MATCH(Places!E$1,Hosts!$1:$1,0))</f>
        <v>1</v>
      </c>
      <c r="F792" s="87">
        <f>INDEX(Hosts!$A:$O,MATCH(Places!$C792,Hosts!$A:$A,0),MATCH(Places!F$1,Hosts!$1:$1,0))</f>
        <v>0.96</v>
      </c>
      <c r="G792" s="17" t="str">
        <f>INDEX(Hosts!$A:$O,MATCH(Places!$C792,Hosts!$A:$A,0),MATCH(Places!G$1,Hosts!$1:$1,0))</f>
        <v>No</v>
      </c>
      <c r="H792" s="17">
        <v>7</v>
      </c>
      <c r="I792" s="17" t="str">
        <f>INDEX(Neighborhoods!$A:$C,MATCH(Places!$H792,Neighborhoods!$A:$A,0),MATCH(Places!I$1,Neighborhoods!$1:$1,0))</f>
        <v>Brooklyn</v>
      </c>
      <c r="J792" s="17" t="str">
        <f>INDEX(Neighborhoods!$A:$C,MATCH(Places!$H792,Neighborhoods!$A:$A,0),MATCH(Places!J$1,Neighborhoods!$1:$1,0))</f>
        <v>Bedford-Stuyvesant</v>
      </c>
      <c r="K792" s="17" t="s">
        <v>11822</v>
      </c>
      <c r="L792" s="17" t="str">
        <f t="shared" si="48"/>
        <v>No</v>
      </c>
      <c r="M792" s="17">
        <v>6</v>
      </c>
      <c r="N792" s="17" t="str" cm="1">
        <f t="array" ref="N792">_xlfn.IFS(M792&lt;=2,"Small",M792&lt;=5,"Medium",M792&gt;5,"Large")</f>
        <v>Large</v>
      </c>
      <c r="O792" s="65">
        <v>159</v>
      </c>
      <c r="P792" s="87">
        <f t="shared" si="49"/>
        <v>0.03</v>
      </c>
      <c r="Q792" s="68">
        <v>4.62</v>
      </c>
      <c r="R792" s="68" t="str" cm="1">
        <f t="array" ref="R792">_xlfn.SWITCH(ROUND(Q792,0),5,"Excellent",4,"Good",3,"Ok","Bad")</f>
        <v>Excellent</v>
      </c>
      <c r="S792" s="17">
        <v>34</v>
      </c>
      <c r="T792" s="17" t="str">
        <f t="shared" si="50"/>
        <v>No</v>
      </c>
      <c r="U792" s="82">
        <v>41770</v>
      </c>
      <c r="V792" s="82">
        <v>43438</v>
      </c>
      <c r="W792" s="17">
        <v>358</v>
      </c>
      <c r="X792" s="17" t="str">
        <f t="shared" si="51"/>
        <v>Active</v>
      </c>
      <c r="Y792" s="17" t="s">
        <v>15615</v>
      </c>
      <c r="Z792" s="17"/>
    </row>
    <row r="793" spans="1:26" x14ac:dyDescent="0.25">
      <c r="A793">
        <v>792</v>
      </c>
      <c r="B793" s="17" t="s">
        <v>593</v>
      </c>
      <c r="C793" s="17">
        <v>1646</v>
      </c>
      <c r="D793" s="17" t="str">
        <f>INDEX(Hosts!$A:$O,MATCH(Places!$C793,Hosts!$A:$A,0),MATCH(Places!D$1,Hosts!$1:$1,0))</f>
        <v>Within an hour</v>
      </c>
      <c r="E793" s="87">
        <f>INDEX(Hosts!$A:$O,MATCH(Places!$C793,Hosts!$A:$A,0),MATCH(Places!E$1,Hosts!$1:$1,0))</f>
        <v>1</v>
      </c>
      <c r="F793" s="87">
        <f>INDEX(Hosts!$A:$O,MATCH(Places!$C793,Hosts!$A:$A,0),MATCH(Places!F$1,Hosts!$1:$1,0))</f>
        <v>0.98</v>
      </c>
      <c r="G793" s="17" t="str">
        <f>INDEX(Hosts!$A:$O,MATCH(Places!$C793,Hosts!$A:$A,0),MATCH(Places!G$1,Hosts!$1:$1,0))</f>
        <v>Yes</v>
      </c>
      <c r="H793" s="17">
        <v>17</v>
      </c>
      <c r="I793" s="17" t="str">
        <f>INDEX(Neighborhoods!$A:$C,MATCH(Places!$H793,Neighborhoods!$A:$A,0),MATCH(Places!I$1,Neighborhoods!$1:$1,0))</f>
        <v>Manhattan</v>
      </c>
      <c r="J793" s="17" t="str">
        <f>INDEX(Neighborhoods!$A:$C,MATCH(Places!$H793,Neighborhoods!$A:$A,0),MATCH(Places!J$1,Neighborhoods!$1:$1,0))</f>
        <v>Hell's Kitchen</v>
      </c>
      <c r="K793" s="17" t="s">
        <v>1</v>
      </c>
      <c r="L793" s="17" t="str">
        <f t="shared" si="48"/>
        <v>Yes</v>
      </c>
      <c r="M793" s="17">
        <v>3</v>
      </c>
      <c r="N793" s="17" t="str" cm="1">
        <f t="array" ref="N793">_xlfn.IFS(M793&lt;=2,"Small",M793&lt;=5,"Medium",M793&gt;5,"Large")</f>
        <v>Medium</v>
      </c>
      <c r="O793" s="65">
        <v>100</v>
      </c>
      <c r="P793" s="87">
        <f t="shared" si="49"/>
        <v>0.03</v>
      </c>
      <c r="Q793" s="68">
        <v>4.8899999999999997</v>
      </c>
      <c r="R793" s="68" t="str" cm="1">
        <f t="array" ref="R793">_xlfn.SWITCH(ROUND(Q793,0),5,"Excellent",4,"Good",3,"Ok","Bad")</f>
        <v>Excellent</v>
      </c>
      <c r="S793" s="17">
        <v>454</v>
      </c>
      <c r="T793" s="17" t="str">
        <f t="shared" si="50"/>
        <v>Yes</v>
      </c>
      <c r="U793" s="82">
        <v>41770</v>
      </c>
      <c r="V793" s="82">
        <v>44048</v>
      </c>
      <c r="W793" s="17">
        <v>272</v>
      </c>
      <c r="X793" s="17" t="str">
        <f t="shared" si="51"/>
        <v>Active</v>
      </c>
      <c r="Y793" s="17" t="s">
        <v>15616</v>
      </c>
      <c r="Z793" s="17"/>
    </row>
    <row r="794" spans="1:26" x14ac:dyDescent="0.25">
      <c r="A794">
        <v>793</v>
      </c>
      <c r="B794" s="17" t="s">
        <v>594</v>
      </c>
      <c r="C794" s="17">
        <v>1679</v>
      </c>
      <c r="D794" s="17" t="str">
        <f>INDEX(Hosts!$A:$O,MATCH(Places!$C794,Hosts!$A:$A,0),MATCH(Places!D$1,Hosts!$1:$1,0))</f>
        <v>Within an hour</v>
      </c>
      <c r="E794" s="87">
        <f>INDEX(Hosts!$A:$O,MATCH(Places!$C794,Hosts!$A:$A,0),MATCH(Places!E$1,Hosts!$1:$1,0))</f>
        <v>1</v>
      </c>
      <c r="F794" s="87">
        <f>INDEX(Hosts!$A:$O,MATCH(Places!$C794,Hosts!$A:$A,0),MATCH(Places!F$1,Hosts!$1:$1,0))</f>
        <v>0.89</v>
      </c>
      <c r="G794" s="17" t="str">
        <f>INDEX(Hosts!$A:$O,MATCH(Places!$C794,Hosts!$A:$A,0),MATCH(Places!G$1,Hosts!$1:$1,0))</f>
        <v>Yes</v>
      </c>
      <c r="H794" s="17">
        <v>14</v>
      </c>
      <c r="I794" s="17" t="str">
        <f>INDEX(Neighborhoods!$A:$C,MATCH(Places!$H794,Neighborhoods!$A:$A,0),MATCH(Places!I$1,Neighborhoods!$1:$1,0))</f>
        <v>Manhattan</v>
      </c>
      <c r="J794" s="17" t="str">
        <f>INDEX(Neighborhoods!$A:$C,MATCH(Places!$H794,Neighborhoods!$A:$A,0),MATCH(Places!J$1,Neighborhoods!$1:$1,0))</f>
        <v>East Harlem</v>
      </c>
      <c r="K794" s="17" t="s">
        <v>1</v>
      </c>
      <c r="L794" s="17" t="str">
        <f t="shared" si="48"/>
        <v>Yes</v>
      </c>
      <c r="M794" s="17">
        <v>2</v>
      </c>
      <c r="N794" s="17" t="str" cm="1">
        <f t="array" ref="N794">_xlfn.IFS(M794&lt;=2,"Small",M794&lt;=5,"Medium",M794&gt;5,"Large")</f>
        <v>Small</v>
      </c>
      <c r="O794" s="65">
        <v>75</v>
      </c>
      <c r="P794" s="87">
        <f t="shared" si="49"/>
        <v>0.03</v>
      </c>
      <c r="Q794" s="68">
        <v>4.83</v>
      </c>
      <c r="R794" s="68" t="str" cm="1">
        <f t="array" ref="R794">_xlfn.SWITCH(ROUND(Q794,0),5,"Excellent",4,"Good",3,"Ok","Bad")</f>
        <v>Excellent</v>
      </c>
      <c r="S794" s="17">
        <v>326</v>
      </c>
      <c r="T794" s="17" t="str">
        <f t="shared" si="50"/>
        <v>Yes</v>
      </c>
      <c r="U794" s="82">
        <v>41854</v>
      </c>
      <c r="V794" s="82">
        <v>43905</v>
      </c>
      <c r="W794" s="17">
        <v>362</v>
      </c>
      <c r="X794" s="17" t="str">
        <f t="shared" si="51"/>
        <v>Active</v>
      </c>
      <c r="Y794" s="17" t="s">
        <v>15615</v>
      </c>
      <c r="Z794" s="17"/>
    </row>
    <row r="795" spans="1:26" x14ac:dyDescent="0.25">
      <c r="A795">
        <v>794</v>
      </c>
      <c r="B795" s="17" t="s">
        <v>13960</v>
      </c>
      <c r="C795" s="17">
        <v>1605</v>
      </c>
      <c r="D795" s="17" t="str">
        <f>INDEX(Hosts!$A:$O,MATCH(Places!$C795,Hosts!$A:$A,0),MATCH(Places!D$1,Hosts!$1:$1,0))</f>
        <v>Within an hour</v>
      </c>
      <c r="E795" s="87">
        <f>INDEX(Hosts!$A:$O,MATCH(Places!$C795,Hosts!$A:$A,0),MATCH(Places!E$1,Hosts!$1:$1,0))</f>
        <v>0.92</v>
      </c>
      <c r="F795" s="87">
        <f>INDEX(Hosts!$A:$O,MATCH(Places!$C795,Hosts!$A:$A,0),MATCH(Places!F$1,Hosts!$1:$1,0))</f>
        <v>0.84</v>
      </c>
      <c r="G795" s="17" t="str">
        <f>INDEX(Hosts!$A:$O,MATCH(Places!$C795,Hosts!$A:$A,0),MATCH(Places!G$1,Hosts!$1:$1,0))</f>
        <v>No</v>
      </c>
      <c r="H795" s="17">
        <v>19</v>
      </c>
      <c r="I795" s="17" t="str">
        <f>INDEX(Neighborhoods!$A:$C,MATCH(Places!$H795,Neighborhoods!$A:$A,0),MATCH(Places!I$1,Neighborhoods!$1:$1,0))</f>
        <v>Manhattan</v>
      </c>
      <c r="J795" s="17" t="str">
        <f>INDEX(Neighborhoods!$A:$C,MATCH(Places!$H795,Neighborhoods!$A:$A,0),MATCH(Places!J$1,Neighborhoods!$1:$1,0))</f>
        <v>Upper East Side</v>
      </c>
      <c r="K795" s="17" t="s">
        <v>11822</v>
      </c>
      <c r="L795" s="17" t="str">
        <f t="shared" si="48"/>
        <v>No</v>
      </c>
      <c r="M795" s="17">
        <v>2</v>
      </c>
      <c r="N795" s="17" t="str" cm="1">
        <f t="array" ref="N795">_xlfn.IFS(M795&lt;=2,"Small",M795&lt;=5,"Medium",M795&gt;5,"Large")</f>
        <v>Small</v>
      </c>
      <c r="O795" s="65">
        <v>122</v>
      </c>
      <c r="P795" s="87">
        <f t="shared" si="49"/>
        <v>0.03</v>
      </c>
      <c r="Q795" s="68">
        <v>4.75</v>
      </c>
      <c r="R795" s="68" t="str" cm="1">
        <f t="array" ref="R795">_xlfn.SWITCH(ROUND(Q795,0),5,"Excellent",4,"Good",3,"Ok","Bad")</f>
        <v>Excellent</v>
      </c>
      <c r="S795" s="17">
        <v>4</v>
      </c>
      <c r="T795" s="17" t="str">
        <f t="shared" si="50"/>
        <v>No</v>
      </c>
      <c r="U795" s="82">
        <v>42770</v>
      </c>
      <c r="V795" s="82">
        <v>43921</v>
      </c>
      <c r="W795" s="17">
        <v>365</v>
      </c>
      <c r="X795" s="17" t="str">
        <f t="shared" si="51"/>
        <v>Active</v>
      </c>
      <c r="Y795" s="17" t="s">
        <v>15615</v>
      </c>
      <c r="Z795" s="17"/>
    </row>
    <row r="796" spans="1:26" x14ac:dyDescent="0.25">
      <c r="A796">
        <v>795</v>
      </c>
      <c r="B796" s="17" t="s">
        <v>595</v>
      </c>
      <c r="C796" s="17">
        <v>1605</v>
      </c>
      <c r="D796" s="17" t="str">
        <f>INDEX(Hosts!$A:$O,MATCH(Places!$C796,Hosts!$A:$A,0),MATCH(Places!D$1,Hosts!$1:$1,0))</f>
        <v>Within an hour</v>
      </c>
      <c r="E796" s="87">
        <f>INDEX(Hosts!$A:$O,MATCH(Places!$C796,Hosts!$A:$A,0),MATCH(Places!E$1,Hosts!$1:$1,0))</f>
        <v>0.92</v>
      </c>
      <c r="F796" s="87">
        <f>INDEX(Hosts!$A:$O,MATCH(Places!$C796,Hosts!$A:$A,0),MATCH(Places!F$1,Hosts!$1:$1,0))</f>
        <v>0.84</v>
      </c>
      <c r="G796" s="17" t="str">
        <f>INDEX(Hosts!$A:$O,MATCH(Places!$C796,Hosts!$A:$A,0),MATCH(Places!G$1,Hosts!$1:$1,0))</f>
        <v>No</v>
      </c>
      <c r="H796" s="17">
        <v>19</v>
      </c>
      <c r="I796" s="17" t="str">
        <f>INDEX(Neighborhoods!$A:$C,MATCH(Places!$H796,Neighborhoods!$A:$A,0),MATCH(Places!I$1,Neighborhoods!$1:$1,0))</f>
        <v>Manhattan</v>
      </c>
      <c r="J796" s="17" t="str">
        <f>INDEX(Neighborhoods!$A:$C,MATCH(Places!$H796,Neighborhoods!$A:$A,0),MATCH(Places!J$1,Neighborhoods!$1:$1,0))</f>
        <v>Upper East Side</v>
      </c>
      <c r="K796" s="17" t="s">
        <v>11822</v>
      </c>
      <c r="L796" s="17" t="str">
        <f t="shared" si="48"/>
        <v>No</v>
      </c>
      <c r="M796" s="17">
        <v>2</v>
      </c>
      <c r="N796" s="17" t="str" cm="1">
        <f t="array" ref="N796">_xlfn.IFS(M796&lt;=2,"Small",M796&lt;=5,"Medium",M796&gt;5,"Large")</f>
        <v>Small</v>
      </c>
      <c r="O796" s="65">
        <v>116</v>
      </c>
      <c r="P796" s="87">
        <f t="shared" si="49"/>
        <v>0.03</v>
      </c>
      <c r="Q796" s="68">
        <v>4.83</v>
      </c>
      <c r="R796" s="68" t="str" cm="1">
        <f t="array" ref="R796">_xlfn.SWITCH(ROUND(Q796,0),5,"Excellent",4,"Good",3,"Ok","Bad")</f>
        <v>Excellent</v>
      </c>
      <c r="S796" s="17">
        <v>6</v>
      </c>
      <c r="T796" s="17" t="str">
        <f t="shared" si="50"/>
        <v>No</v>
      </c>
      <c r="U796" s="82">
        <v>42099</v>
      </c>
      <c r="V796" s="82">
        <v>43861</v>
      </c>
      <c r="W796" s="17">
        <v>365</v>
      </c>
      <c r="X796" s="17" t="str">
        <f t="shared" si="51"/>
        <v>Active</v>
      </c>
      <c r="Y796" s="17" t="s">
        <v>15615</v>
      </c>
      <c r="Z796" s="17"/>
    </row>
    <row r="797" spans="1:26" x14ac:dyDescent="0.25">
      <c r="A797">
        <v>796</v>
      </c>
      <c r="B797" s="17" t="s">
        <v>596</v>
      </c>
      <c r="C797" s="17">
        <v>570</v>
      </c>
      <c r="D797" s="17" t="str">
        <f>INDEX(Hosts!$A:$O,MATCH(Places!$C797,Hosts!$A:$A,0),MATCH(Places!D$1,Hosts!$1:$1,0))</f>
        <v>Within an hour</v>
      </c>
      <c r="E797" s="87">
        <f>INDEX(Hosts!$A:$O,MATCH(Places!$C797,Hosts!$A:$A,0),MATCH(Places!E$1,Hosts!$1:$1,0))</f>
        <v>1</v>
      </c>
      <c r="F797" s="87">
        <f>INDEX(Hosts!$A:$O,MATCH(Places!$C797,Hosts!$A:$A,0),MATCH(Places!F$1,Hosts!$1:$1,0))</f>
        <v>1</v>
      </c>
      <c r="G797" s="17" t="str">
        <f>INDEX(Hosts!$A:$O,MATCH(Places!$C797,Hosts!$A:$A,0),MATCH(Places!G$1,Hosts!$1:$1,0))</f>
        <v>Yes</v>
      </c>
      <c r="H797" s="17">
        <v>7</v>
      </c>
      <c r="I797" s="17" t="str">
        <f>INDEX(Neighborhoods!$A:$C,MATCH(Places!$H797,Neighborhoods!$A:$A,0),MATCH(Places!I$1,Neighborhoods!$1:$1,0))</f>
        <v>Brooklyn</v>
      </c>
      <c r="J797" s="17" t="str">
        <f>INDEX(Neighborhoods!$A:$C,MATCH(Places!$H797,Neighborhoods!$A:$A,0),MATCH(Places!J$1,Neighborhoods!$1:$1,0))</f>
        <v>Bedford-Stuyvesant</v>
      </c>
      <c r="K797" s="17" t="s">
        <v>11822</v>
      </c>
      <c r="L797" s="17" t="str">
        <f t="shared" si="48"/>
        <v>No</v>
      </c>
      <c r="M797" s="17">
        <v>4</v>
      </c>
      <c r="N797" s="17" t="str" cm="1">
        <f t="array" ref="N797">_xlfn.IFS(M797&lt;=2,"Small",M797&lt;=5,"Medium",M797&gt;5,"Large")</f>
        <v>Medium</v>
      </c>
      <c r="O797" s="65">
        <v>148</v>
      </c>
      <c r="P797" s="87">
        <f t="shared" si="49"/>
        <v>0.03</v>
      </c>
      <c r="Q797" s="68">
        <v>4.9000000000000004</v>
      </c>
      <c r="R797" s="68" t="str" cm="1">
        <f t="array" ref="R797">_xlfn.SWITCH(ROUND(Q797,0),5,"Excellent",4,"Good",3,"Ok","Bad")</f>
        <v>Excellent</v>
      </c>
      <c r="S797" s="17">
        <v>223</v>
      </c>
      <c r="T797" s="17" t="str">
        <f t="shared" si="50"/>
        <v>Yes</v>
      </c>
      <c r="U797" s="82">
        <v>41770</v>
      </c>
      <c r="V797" s="82">
        <v>43874</v>
      </c>
      <c r="W797" s="17">
        <v>258</v>
      </c>
      <c r="X797" s="17" t="str">
        <f t="shared" si="51"/>
        <v>Active</v>
      </c>
      <c r="Y797" s="17" t="s">
        <v>15615</v>
      </c>
      <c r="Z797" s="17"/>
    </row>
    <row r="798" spans="1:26" x14ac:dyDescent="0.25">
      <c r="A798">
        <v>797</v>
      </c>
      <c r="B798" s="17" t="s">
        <v>597</v>
      </c>
      <c r="C798" s="17">
        <v>1682</v>
      </c>
      <c r="D798" s="17" t="str">
        <f>INDEX(Hosts!$A:$O,MATCH(Places!$C798,Hosts!$A:$A,0),MATCH(Places!D$1,Hosts!$1:$1,0))</f>
        <v>Within an hour</v>
      </c>
      <c r="E798" s="87">
        <f>INDEX(Hosts!$A:$O,MATCH(Places!$C798,Hosts!$A:$A,0),MATCH(Places!E$1,Hosts!$1:$1,0))</f>
        <v>1</v>
      </c>
      <c r="F798" s="87">
        <f>INDEX(Hosts!$A:$O,MATCH(Places!$C798,Hosts!$A:$A,0),MATCH(Places!F$1,Hosts!$1:$1,0))</f>
        <v>0.94</v>
      </c>
      <c r="G798" s="17" t="str">
        <f>INDEX(Hosts!$A:$O,MATCH(Places!$C798,Hosts!$A:$A,0),MATCH(Places!G$1,Hosts!$1:$1,0))</f>
        <v>Yes</v>
      </c>
      <c r="H798" s="17">
        <v>7</v>
      </c>
      <c r="I798" s="17" t="str">
        <f>INDEX(Neighborhoods!$A:$C,MATCH(Places!$H798,Neighborhoods!$A:$A,0),MATCH(Places!I$1,Neighborhoods!$1:$1,0))</f>
        <v>Brooklyn</v>
      </c>
      <c r="J798" s="17" t="str">
        <f>INDEX(Neighborhoods!$A:$C,MATCH(Places!$H798,Neighborhoods!$A:$A,0),MATCH(Places!J$1,Neighborhoods!$1:$1,0))</f>
        <v>Bedford-Stuyvesant</v>
      </c>
      <c r="K798" s="17" t="s">
        <v>11822</v>
      </c>
      <c r="L798" s="17" t="str">
        <f t="shared" si="48"/>
        <v>No</v>
      </c>
      <c r="M798" s="17">
        <v>5</v>
      </c>
      <c r="N798" s="17" t="str" cm="1">
        <f t="array" ref="N798">_xlfn.IFS(M798&lt;=2,"Small",M798&lt;=5,"Medium",M798&gt;5,"Large")</f>
        <v>Medium</v>
      </c>
      <c r="O798" s="65">
        <v>123</v>
      </c>
      <c r="P798" s="87">
        <f t="shared" si="49"/>
        <v>0.03</v>
      </c>
      <c r="Q798" s="68">
        <v>4.96</v>
      </c>
      <c r="R798" s="68" t="str" cm="1">
        <f t="array" ref="R798">_xlfn.SWITCH(ROUND(Q798,0),5,"Excellent",4,"Good",3,"Ok","Bad")</f>
        <v>Excellent</v>
      </c>
      <c r="S798" s="17">
        <v>331</v>
      </c>
      <c r="T798" s="17" t="str">
        <f t="shared" si="50"/>
        <v>Yes</v>
      </c>
      <c r="U798" s="82">
        <v>41820</v>
      </c>
      <c r="V798" s="82">
        <v>43905</v>
      </c>
      <c r="W798" s="17">
        <v>321</v>
      </c>
      <c r="X798" s="17" t="str">
        <f t="shared" si="51"/>
        <v>Active</v>
      </c>
      <c r="Y798" s="17" t="s">
        <v>15615</v>
      </c>
      <c r="Z798" s="17"/>
    </row>
    <row r="799" spans="1:26" x14ac:dyDescent="0.25">
      <c r="A799">
        <v>798</v>
      </c>
      <c r="B799" s="17" t="s">
        <v>598</v>
      </c>
      <c r="C799" s="17">
        <v>1550</v>
      </c>
      <c r="D799" s="17" t="str">
        <f>INDEX(Hosts!$A:$O,MATCH(Places!$C799,Hosts!$A:$A,0),MATCH(Places!D$1,Hosts!$1:$1,0))</f>
        <v>Within a few hours</v>
      </c>
      <c r="E799" s="87">
        <f>INDEX(Hosts!$A:$O,MATCH(Places!$C799,Hosts!$A:$A,0),MATCH(Places!E$1,Hosts!$1:$1,0))</f>
        <v>1</v>
      </c>
      <c r="F799" s="87">
        <f>INDEX(Hosts!$A:$O,MATCH(Places!$C799,Hosts!$A:$A,0),MATCH(Places!F$1,Hosts!$1:$1,0))</f>
        <v>0.9</v>
      </c>
      <c r="G799" s="17" t="str">
        <f>INDEX(Hosts!$A:$O,MATCH(Places!$C799,Hosts!$A:$A,0),MATCH(Places!G$1,Hosts!$1:$1,0))</f>
        <v>Yes</v>
      </c>
      <c r="H799" s="17">
        <v>9</v>
      </c>
      <c r="I799" s="17" t="str">
        <f>INDEX(Neighborhoods!$A:$C,MATCH(Places!$H799,Neighborhoods!$A:$A,0),MATCH(Places!I$1,Neighborhoods!$1:$1,0))</f>
        <v>Brooklyn</v>
      </c>
      <c r="J799" s="17" t="str">
        <f>INDEX(Neighborhoods!$A:$C,MATCH(Places!$H799,Neighborhoods!$A:$A,0),MATCH(Places!J$1,Neighborhoods!$1:$1,0))</f>
        <v>Crown Heights</v>
      </c>
      <c r="K799" s="17" t="s">
        <v>1</v>
      </c>
      <c r="L799" s="17" t="str">
        <f t="shared" si="48"/>
        <v>Yes</v>
      </c>
      <c r="M799" s="17">
        <v>2</v>
      </c>
      <c r="N799" s="17" t="str" cm="1">
        <f t="array" ref="N799">_xlfn.IFS(M799&lt;=2,"Small",M799&lt;=5,"Medium",M799&gt;5,"Large")</f>
        <v>Small</v>
      </c>
      <c r="O799" s="65">
        <v>83</v>
      </c>
      <c r="P799" s="87">
        <f t="shared" si="49"/>
        <v>0.03</v>
      </c>
      <c r="Q799" s="68">
        <v>4.83</v>
      </c>
      <c r="R799" s="68" t="str" cm="1">
        <f t="array" ref="R799">_xlfn.SWITCH(ROUND(Q799,0),5,"Excellent",4,"Good",3,"Ok","Bad")</f>
        <v>Excellent</v>
      </c>
      <c r="S799" s="17">
        <v>6</v>
      </c>
      <c r="T799" s="17" t="str">
        <f t="shared" si="50"/>
        <v>No</v>
      </c>
      <c r="U799" s="82">
        <v>41954</v>
      </c>
      <c r="V799" s="82">
        <v>43646</v>
      </c>
      <c r="W799" s="17">
        <v>228</v>
      </c>
      <c r="X799" s="17" t="str">
        <f t="shared" si="51"/>
        <v>Active</v>
      </c>
      <c r="Y799" s="17" t="s">
        <v>15616</v>
      </c>
      <c r="Z799" s="17"/>
    </row>
    <row r="800" spans="1:26" x14ac:dyDescent="0.25">
      <c r="A800">
        <v>799</v>
      </c>
      <c r="B800" s="17" t="s">
        <v>15535</v>
      </c>
      <c r="C800" s="17">
        <v>1687</v>
      </c>
      <c r="D800" s="17" t="str">
        <f>INDEX(Hosts!$A:$O,MATCH(Places!$C800,Hosts!$A:$A,0),MATCH(Places!D$1,Hosts!$1:$1,0))</f>
        <v>Within a few hours</v>
      </c>
      <c r="E800" s="87">
        <f>INDEX(Hosts!$A:$O,MATCH(Places!$C800,Hosts!$A:$A,0),MATCH(Places!E$1,Hosts!$1:$1,0))</f>
        <v>1</v>
      </c>
      <c r="F800" s="87">
        <f>INDEX(Hosts!$A:$O,MATCH(Places!$C800,Hosts!$A:$A,0),MATCH(Places!F$1,Hosts!$1:$1,0))</f>
        <v>0.78</v>
      </c>
      <c r="G800" s="17" t="str">
        <f>INDEX(Hosts!$A:$O,MATCH(Places!$C800,Hosts!$A:$A,0),MATCH(Places!G$1,Hosts!$1:$1,0))</f>
        <v>No</v>
      </c>
      <c r="H800" s="17">
        <v>16</v>
      </c>
      <c r="I800" s="17" t="str">
        <f>INDEX(Neighborhoods!$A:$C,MATCH(Places!$H800,Neighborhoods!$A:$A,0),MATCH(Places!I$1,Neighborhoods!$1:$1,0))</f>
        <v>Manhattan</v>
      </c>
      <c r="J800" s="17" t="str">
        <f>INDEX(Neighborhoods!$A:$C,MATCH(Places!$H800,Neighborhoods!$A:$A,0),MATCH(Places!J$1,Neighborhoods!$1:$1,0))</f>
        <v>Harlem</v>
      </c>
      <c r="K800" s="17" t="s">
        <v>1</v>
      </c>
      <c r="L800" s="17" t="str">
        <f t="shared" si="48"/>
        <v>Yes</v>
      </c>
      <c r="M800" s="17">
        <v>1</v>
      </c>
      <c r="N800" s="17" t="str" cm="1">
        <f t="array" ref="N800">_xlfn.IFS(M800&lt;=2,"Small",M800&lt;=5,"Medium",M800&gt;5,"Large")</f>
        <v>Small</v>
      </c>
      <c r="O800" s="65">
        <v>45</v>
      </c>
      <c r="P800" s="87">
        <f t="shared" si="49"/>
        <v>0.03</v>
      </c>
      <c r="Q800" s="68">
        <v>4.75</v>
      </c>
      <c r="R800" s="68" t="str" cm="1">
        <f t="array" ref="R800">_xlfn.SWITCH(ROUND(Q800,0),5,"Excellent",4,"Good",3,"Ok","Bad")</f>
        <v>Excellent</v>
      </c>
      <c r="S800" s="17">
        <v>16</v>
      </c>
      <c r="T800" s="17" t="str">
        <f t="shared" si="50"/>
        <v>No</v>
      </c>
      <c r="U800" s="82">
        <v>42314</v>
      </c>
      <c r="V800" s="82">
        <v>42601</v>
      </c>
      <c r="W800" s="17">
        <v>14</v>
      </c>
      <c r="X800" s="17" t="str">
        <f t="shared" si="51"/>
        <v>Active</v>
      </c>
      <c r="Y800" s="17" t="s">
        <v>15615</v>
      </c>
      <c r="Z800" s="17"/>
    </row>
    <row r="801" spans="1:26" x14ac:dyDescent="0.25">
      <c r="A801">
        <v>800</v>
      </c>
      <c r="B801" s="17" t="s">
        <v>15013</v>
      </c>
      <c r="C801" s="17">
        <v>465</v>
      </c>
      <c r="D801" s="17" t="str">
        <f>INDEX(Hosts!$A:$O,MATCH(Places!$C801,Hosts!$A:$A,0),MATCH(Places!D$1,Hosts!$1:$1,0))</f>
        <v>Within a few hours</v>
      </c>
      <c r="E801" s="87">
        <f>INDEX(Hosts!$A:$O,MATCH(Places!$C801,Hosts!$A:$A,0),MATCH(Places!E$1,Hosts!$1:$1,0))</f>
        <v>0.85</v>
      </c>
      <c r="F801" s="87">
        <f>INDEX(Hosts!$A:$O,MATCH(Places!$C801,Hosts!$A:$A,0),MATCH(Places!F$1,Hosts!$1:$1,0))</f>
        <v>0.38</v>
      </c>
      <c r="G801" s="17" t="str">
        <f>INDEX(Hosts!$A:$O,MATCH(Places!$C801,Hosts!$A:$A,0),MATCH(Places!G$1,Hosts!$1:$1,0))</f>
        <v>No</v>
      </c>
      <c r="H801" s="17">
        <v>17</v>
      </c>
      <c r="I801" s="17" t="str">
        <f>INDEX(Neighborhoods!$A:$C,MATCH(Places!$H801,Neighborhoods!$A:$A,0),MATCH(Places!I$1,Neighborhoods!$1:$1,0))</f>
        <v>Manhattan</v>
      </c>
      <c r="J801" s="17" t="str">
        <f>INDEX(Neighborhoods!$A:$C,MATCH(Places!$H801,Neighborhoods!$A:$A,0),MATCH(Places!J$1,Neighborhoods!$1:$1,0))</f>
        <v>Hell's Kitchen</v>
      </c>
      <c r="K801" s="17" t="s">
        <v>11822</v>
      </c>
      <c r="L801" s="17" t="str">
        <f t="shared" si="48"/>
        <v>No</v>
      </c>
      <c r="M801" s="17">
        <v>3</v>
      </c>
      <c r="N801" s="17" t="str" cm="1">
        <f t="array" ref="N801">_xlfn.IFS(M801&lt;=2,"Small",M801&lt;=5,"Medium",M801&gt;5,"Large")</f>
        <v>Medium</v>
      </c>
      <c r="O801" s="65">
        <v>110</v>
      </c>
      <c r="P801" s="87">
        <f t="shared" si="49"/>
        <v>0.03</v>
      </c>
      <c r="Q801" s="68">
        <v>4</v>
      </c>
      <c r="R801" s="68" t="str" cm="1">
        <f t="array" ref="R801">_xlfn.SWITCH(ROUND(Q801,0),5,"Excellent",4,"Good",3,"Ok","Bad")</f>
        <v>Good</v>
      </c>
      <c r="S801" s="17">
        <v>6</v>
      </c>
      <c r="T801" s="17" t="str">
        <f t="shared" si="50"/>
        <v>No</v>
      </c>
      <c r="U801" s="82">
        <v>41910</v>
      </c>
      <c r="V801" s="82">
        <v>43377</v>
      </c>
      <c r="W801" s="17">
        <v>365</v>
      </c>
      <c r="X801" s="17" t="str">
        <f t="shared" si="51"/>
        <v>Active</v>
      </c>
      <c r="Y801" s="17" t="s">
        <v>15615</v>
      </c>
      <c r="Z801" s="17"/>
    </row>
    <row r="802" spans="1:26" x14ac:dyDescent="0.25">
      <c r="A802">
        <v>801</v>
      </c>
      <c r="B802" s="17" t="s">
        <v>599</v>
      </c>
      <c r="C802" s="17">
        <v>1689</v>
      </c>
      <c r="D802" s="17" t="str">
        <f>INDEX(Hosts!$A:$O,MATCH(Places!$C802,Hosts!$A:$A,0),MATCH(Places!D$1,Hosts!$1:$1,0))</f>
        <v>Within a few hours</v>
      </c>
      <c r="E802" s="87">
        <f>INDEX(Hosts!$A:$O,MATCH(Places!$C802,Hosts!$A:$A,0),MATCH(Places!E$1,Hosts!$1:$1,0))</f>
        <v>1</v>
      </c>
      <c r="F802" s="87">
        <f>INDEX(Hosts!$A:$O,MATCH(Places!$C802,Hosts!$A:$A,0),MATCH(Places!F$1,Hosts!$1:$1,0))</f>
        <v>0.88</v>
      </c>
      <c r="G802" s="17" t="str">
        <f>INDEX(Hosts!$A:$O,MATCH(Places!$C802,Hosts!$A:$A,0),MATCH(Places!G$1,Hosts!$1:$1,0))</f>
        <v>No</v>
      </c>
      <c r="H802" s="17">
        <v>20</v>
      </c>
      <c r="I802" s="17" t="str">
        <f>INDEX(Neighborhoods!$A:$C,MATCH(Places!$H802,Neighborhoods!$A:$A,0),MATCH(Places!I$1,Neighborhoods!$1:$1,0))</f>
        <v>Manhattan</v>
      </c>
      <c r="J802" s="17" t="str">
        <f>INDEX(Neighborhoods!$A:$C,MATCH(Places!$H802,Neighborhoods!$A:$A,0),MATCH(Places!J$1,Neighborhoods!$1:$1,0))</f>
        <v>Upper West Side</v>
      </c>
      <c r="K802" s="17" t="s">
        <v>11822</v>
      </c>
      <c r="L802" s="17" t="str">
        <f t="shared" si="48"/>
        <v>No</v>
      </c>
      <c r="M802" s="17">
        <v>4</v>
      </c>
      <c r="N802" s="17" t="str" cm="1">
        <f t="array" ref="N802">_xlfn.IFS(M802&lt;=2,"Small",M802&lt;=5,"Medium",M802&gt;5,"Large")</f>
        <v>Medium</v>
      </c>
      <c r="O802" s="65">
        <v>300</v>
      </c>
      <c r="P802" s="87">
        <f t="shared" si="49"/>
        <v>0.04</v>
      </c>
      <c r="Q802" s="68">
        <v>4.8899999999999997</v>
      </c>
      <c r="R802" s="68" t="str" cm="1">
        <f t="array" ref="R802">_xlfn.SWITCH(ROUND(Q802,0),5,"Excellent",4,"Good",3,"Ok","Bad")</f>
        <v>Excellent</v>
      </c>
      <c r="S802" s="17">
        <v>105</v>
      </c>
      <c r="T802" s="17" t="str">
        <f t="shared" si="50"/>
        <v>Yes</v>
      </c>
      <c r="U802" s="82">
        <v>41850</v>
      </c>
      <c r="V802" s="82">
        <v>43831</v>
      </c>
      <c r="W802" s="17">
        <v>305</v>
      </c>
      <c r="X802" s="17" t="str">
        <f t="shared" si="51"/>
        <v>Active</v>
      </c>
      <c r="Y802" s="17" t="s">
        <v>15615</v>
      </c>
      <c r="Z802" s="17"/>
    </row>
    <row r="803" spans="1:26" x14ac:dyDescent="0.25">
      <c r="A803">
        <v>802</v>
      </c>
      <c r="B803" s="17" t="s">
        <v>600</v>
      </c>
      <c r="C803" s="17">
        <v>1605</v>
      </c>
      <c r="D803" s="17" t="str">
        <f>INDEX(Hosts!$A:$O,MATCH(Places!$C803,Hosts!$A:$A,0),MATCH(Places!D$1,Hosts!$1:$1,0))</f>
        <v>Within an hour</v>
      </c>
      <c r="E803" s="87">
        <f>INDEX(Hosts!$A:$O,MATCH(Places!$C803,Hosts!$A:$A,0),MATCH(Places!E$1,Hosts!$1:$1,0))</f>
        <v>0.92</v>
      </c>
      <c r="F803" s="87">
        <f>INDEX(Hosts!$A:$O,MATCH(Places!$C803,Hosts!$A:$A,0),MATCH(Places!F$1,Hosts!$1:$1,0))</f>
        <v>0.84</v>
      </c>
      <c r="G803" s="17" t="str">
        <f>INDEX(Hosts!$A:$O,MATCH(Places!$C803,Hosts!$A:$A,0),MATCH(Places!G$1,Hosts!$1:$1,0))</f>
        <v>No</v>
      </c>
      <c r="H803" s="17">
        <v>19</v>
      </c>
      <c r="I803" s="17" t="str">
        <f>INDEX(Neighborhoods!$A:$C,MATCH(Places!$H803,Neighborhoods!$A:$A,0),MATCH(Places!I$1,Neighborhoods!$1:$1,0))</f>
        <v>Manhattan</v>
      </c>
      <c r="J803" s="17" t="str">
        <f>INDEX(Neighborhoods!$A:$C,MATCH(Places!$H803,Neighborhoods!$A:$A,0),MATCH(Places!J$1,Neighborhoods!$1:$1,0))</f>
        <v>Upper East Side</v>
      </c>
      <c r="K803" s="17" t="s">
        <v>11822</v>
      </c>
      <c r="L803" s="17" t="str">
        <f t="shared" si="48"/>
        <v>No</v>
      </c>
      <c r="M803" s="17">
        <v>2</v>
      </c>
      <c r="N803" s="17" t="str" cm="1">
        <f t="array" ref="N803">_xlfn.IFS(M803&lt;=2,"Small",M803&lt;=5,"Medium",M803&gt;5,"Large")</f>
        <v>Small</v>
      </c>
      <c r="O803" s="65">
        <v>117</v>
      </c>
      <c r="P803" s="87">
        <f t="shared" si="49"/>
        <v>0.03</v>
      </c>
      <c r="Q803" s="68">
        <v>5</v>
      </c>
      <c r="R803" s="68" t="str" cm="1">
        <f t="array" ref="R803">_xlfn.SWITCH(ROUND(Q803,0),5,"Excellent",4,"Good",3,"Ok","Bad")</f>
        <v>Excellent</v>
      </c>
      <c r="S803" s="17">
        <v>7</v>
      </c>
      <c r="T803" s="17" t="str">
        <f t="shared" si="50"/>
        <v>No</v>
      </c>
      <c r="U803" s="82">
        <v>42155</v>
      </c>
      <c r="V803" s="82">
        <v>43253</v>
      </c>
      <c r="W803" s="17">
        <v>365</v>
      </c>
      <c r="X803" s="17" t="str">
        <f t="shared" si="51"/>
        <v>Active</v>
      </c>
      <c r="Y803" s="17" t="s">
        <v>15615</v>
      </c>
      <c r="Z803" s="17"/>
    </row>
    <row r="804" spans="1:26" x14ac:dyDescent="0.25">
      <c r="A804">
        <v>803</v>
      </c>
      <c r="B804" s="17" t="s">
        <v>601</v>
      </c>
      <c r="C804" s="17">
        <v>1694</v>
      </c>
      <c r="D804" s="17" t="str">
        <f>INDEX(Hosts!$A:$O,MATCH(Places!$C804,Hosts!$A:$A,0),MATCH(Places!D$1,Hosts!$1:$1,0))</f>
        <v>Within a day</v>
      </c>
      <c r="E804" s="87">
        <f>INDEX(Hosts!$A:$O,MATCH(Places!$C804,Hosts!$A:$A,0),MATCH(Places!E$1,Hosts!$1:$1,0))</f>
        <v>0.5</v>
      </c>
      <c r="F804" s="87">
        <f>INDEX(Hosts!$A:$O,MATCH(Places!$C804,Hosts!$A:$A,0),MATCH(Places!F$1,Hosts!$1:$1,0))</f>
        <v>0.97</v>
      </c>
      <c r="G804" s="17" t="str">
        <f>INDEX(Hosts!$A:$O,MATCH(Places!$C804,Hosts!$A:$A,0),MATCH(Places!G$1,Hosts!$1:$1,0))</f>
        <v>Yes</v>
      </c>
      <c r="H804" s="17">
        <v>9</v>
      </c>
      <c r="I804" s="17" t="str">
        <f>INDEX(Neighborhoods!$A:$C,MATCH(Places!$H804,Neighborhoods!$A:$A,0),MATCH(Places!I$1,Neighborhoods!$1:$1,0))</f>
        <v>Brooklyn</v>
      </c>
      <c r="J804" s="17" t="str">
        <f>INDEX(Neighborhoods!$A:$C,MATCH(Places!$H804,Neighborhoods!$A:$A,0),MATCH(Places!J$1,Neighborhoods!$1:$1,0))</f>
        <v>Crown Heights</v>
      </c>
      <c r="K804" s="17" t="s">
        <v>11822</v>
      </c>
      <c r="L804" s="17" t="str">
        <f t="shared" si="48"/>
        <v>No</v>
      </c>
      <c r="M804" s="17">
        <v>6</v>
      </c>
      <c r="N804" s="17" t="str" cm="1">
        <f t="array" ref="N804">_xlfn.IFS(M804&lt;=2,"Small",M804&lt;=5,"Medium",M804&gt;5,"Large")</f>
        <v>Large</v>
      </c>
      <c r="O804" s="65">
        <v>99</v>
      </c>
      <c r="P804" s="87">
        <f t="shared" si="49"/>
        <v>0.03</v>
      </c>
      <c r="Q804" s="68">
        <v>4.82</v>
      </c>
      <c r="R804" s="68" t="str" cm="1">
        <f t="array" ref="R804">_xlfn.SWITCH(ROUND(Q804,0),5,"Excellent",4,"Good",3,"Ok","Bad")</f>
        <v>Excellent</v>
      </c>
      <c r="S804" s="17">
        <v>211</v>
      </c>
      <c r="T804" s="17" t="str">
        <f t="shared" si="50"/>
        <v>Yes</v>
      </c>
      <c r="U804" s="82">
        <v>42104</v>
      </c>
      <c r="V804" s="82">
        <v>43899</v>
      </c>
      <c r="W804" s="17">
        <v>270</v>
      </c>
      <c r="X804" s="17" t="str">
        <f t="shared" si="51"/>
        <v>Active</v>
      </c>
      <c r="Y804" s="17" t="s">
        <v>15615</v>
      </c>
      <c r="Z804" s="17"/>
    </row>
    <row r="805" spans="1:26" x14ac:dyDescent="0.25">
      <c r="A805">
        <v>804</v>
      </c>
      <c r="B805" s="17" t="s">
        <v>14227</v>
      </c>
      <c r="C805" s="17">
        <v>1696</v>
      </c>
      <c r="D805" s="17" t="str">
        <f>INDEX(Hosts!$A:$O,MATCH(Places!$C805,Hosts!$A:$A,0),MATCH(Places!D$1,Hosts!$1:$1,0))</f>
        <v>Within an hour</v>
      </c>
      <c r="E805" s="87">
        <f>INDEX(Hosts!$A:$O,MATCH(Places!$C805,Hosts!$A:$A,0),MATCH(Places!E$1,Hosts!$1:$1,0))</f>
        <v>1</v>
      </c>
      <c r="F805" s="87">
        <f>INDEX(Hosts!$A:$O,MATCH(Places!$C805,Hosts!$A:$A,0),MATCH(Places!F$1,Hosts!$1:$1,0))</f>
        <v>1</v>
      </c>
      <c r="G805" s="17" t="str">
        <f>INDEX(Hosts!$A:$O,MATCH(Places!$C805,Hosts!$A:$A,0),MATCH(Places!G$1,Hosts!$1:$1,0))</f>
        <v>Yes</v>
      </c>
      <c r="H805" s="17">
        <v>15</v>
      </c>
      <c r="I805" s="17" t="str">
        <f>INDEX(Neighborhoods!$A:$C,MATCH(Places!$H805,Neighborhoods!$A:$A,0),MATCH(Places!I$1,Neighborhoods!$1:$1,0))</f>
        <v>Manhattan</v>
      </c>
      <c r="J805" s="17" t="str">
        <f>INDEX(Neighborhoods!$A:$C,MATCH(Places!$H805,Neighborhoods!$A:$A,0),MATCH(Places!J$1,Neighborhoods!$1:$1,0))</f>
        <v>East Village</v>
      </c>
      <c r="K805" s="17" t="s">
        <v>11822</v>
      </c>
      <c r="L805" s="17" t="str">
        <f t="shared" si="48"/>
        <v>No</v>
      </c>
      <c r="M805" s="17">
        <v>8</v>
      </c>
      <c r="N805" s="17" t="str" cm="1">
        <f t="array" ref="N805">_xlfn.IFS(M805&lt;=2,"Small",M805&lt;=5,"Medium",M805&gt;5,"Large")</f>
        <v>Large</v>
      </c>
      <c r="O805" s="65">
        <v>699</v>
      </c>
      <c r="P805" s="87">
        <f t="shared" si="49"/>
        <v>0.05</v>
      </c>
      <c r="Q805" s="68">
        <v>4.93</v>
      </c>
      <c r="R805" s="68" t="str" cm="1">
        <f t="array" ref="R805">_xlfn.SWITCH(ROUND(Q805,0),5,"Excellent",4,"Good",3,"Ok","Bad")</f>
        <v>Excellent</v>
      </c>
      <c r="S805" s="17">
        <v>55</v>
      </c>
      <c r="T805" s="17" t="str">
        <f t="shared" si="50"/>
        <v>No</v>
      </c>
      <c r="U805" s="82">
        <v>41827</v>
      </c>
      <c r="V805" s="82">
        <v>44039</v>
      </c>
      <c r="W805" s="17">
        <v>13</v>
      </c>
      <c r="X805" s="17" t="str">
        <f t="shared" si="51"/>
        <v>Active</v>
      </c>
      <c r="Y805" s="17" t="s">
        <v>15615</v>
      </c>
      <c r="Z805" s="17"/>
    </row>
    <row r="806" spans="1:26" x14ac:dyDescent="0.25">
      <c r="A806">
        <v>805</v>
      </c>
      <c r="B806" s="17" t="s">
        <v>602</v>
      </c>
      <c r="C806" s="17">
        <v>990</v>
      </c>
      <c r="D806" s="17" t="str">
        <f>INDEX(Hosts!$A:$O,MATCH(Places!$C806,Hosts!$A:$A,0),MATCH(Places!D$1,Hosts!$1:$1,0))</f>
        <v>Within an hour</v>
      </c>
      <c r="E806" s="87">
        <f>INDEX(Hosts!$A:$O,MATCH(Places!$C806,Hosts!$A:$A,0),MATCH(Places!E$1,Hosts!$1:$1,0))</f>
        <v>1</v>
      </c>
      <c r="F806" s="87">
        <f>INDEX(Hosts!$A:$O,MATCH(Places!$C806,Hosts!$A:$A,0),MATCH(Places!F$1,Hosts!$1:$1,0))</f>
        <v>1</v>
      </c>
      <c r="G806" s="17" t="str">
        <f>INDEX(Hosts!$A:$O,MATCH(Places!$C806,Hosts!$A:$A,0),MATCH(Places!G$1,Hosts!$1:$1,0))</f>
        <v>Yes</v>
      </c>
      <c r="H806" s="17">
        <v>12</v>
      </c>
      <c r="I806" s="17" t="str">
        <f>INDEX(Neighborhoods!$A:$C,MATCH(Places!$H806,Neighborhoods!$A:$A,0),MATCH(Places!I$1,Neighborhoods!$1:$1,0))</f>
        <v>Brooklyn</v>
      </c>
      <c r="J806" s="17" t="str">
        <f>INDEX(Neighborhoods!$A:$C,MATCH(Places!$H806,Neighborhoods!$A:$A,0),MATCH(Places!J$1,Neighborhoods!$1:$1,0))</f>
        <v>Williamsburg</v>
      </c>
      <c r="K806" s="17" t="s">
        <v>1</v>
      </c>
      <c r="L806" s="17" t="str">
        <f t="shared" si="48"/>
        <v>Yes</v>
      </c>
      <c r="M806" s="17">
        <v>1</v>
      </c>
      <c r="N806" s="17" t="str" cm="1">
        <f t="array" ref="N806">_xlfn.IFS(M806&lt;=2,"Small",M806&lt;=5,"Medium",M806&gt;5,"Large")</f>
        <v>Small</v>
      </c>
      <c r="O806" s="65">
        <v>68</v>
      </c>
      <c r="P806" s="87">
        <f t="shared" si="49"/>
        <v>0.03</v>
      </c>
      <c r="Q806" s="68">
        <v>4.97</v>
      </c>
      <c r="R806" s="68" t="str" cm="1">
        <f t="array" ref="R806">_xlfn.SWITCH(ROUND(Q806,0),5,"Excellent",4,"Good",3,"Ok","Bad")</f>
        <v>Excellent</v>
      </c>
      <c r="S806" s="17">
        <v>74</v>
      </c>
      <c r="T806" s="17" t="str">
        <f t="shared" si="50"/>
        <v>No</v>
      </c>
      <c r="U806" s="82">
        <v>42442</v>
      </c>
      <c r="V806" s="82">
        <v>43865</v>
      </c>
      <c r="W806" s="17">
        <v>0</v>
      </c>
      <c r="X806" s="17" t="str">
        <f t="shared" si="51"/>
        <v>Inactive</v>
      </c>
      <c r="Y806" s="17" t="s">
        <v>15616</v>
      </c>
      <c r="Z806" s="17"/>
    </row>
    <row r="807" spans="1:26" x14ac:dyDescent="0.25">
      <c r="A807">
        <v>806</v>
      </c>
      <c r="B807" s="17" t="s">
        <v>603</v>
      </c>
      <c r="C807" s="17">
        <v>1207</v>
      </c>
      <c r="D807" s="17" t="str">
        <f>INDEX(Hosts!$A:$O,MATCH(Places!$C807,Hosts!$A:$A,0),MATCH(Places!D$1,Hosts!$1:$1,0))</f>
        <v>Within a few hours</v>
      </c>
      <c r="E807" s="87">
        <f>INDEX(Hosts!$A:$O,MATCH(Places!$C807,Hosts!$A:$A,0),MATCH(Places!E$1,Hosts!$1:$1,0))</f>
        <v>0.85</v>
      </c>
      <c r="F807" s="87">
        <f>INDEX(Hosts!$A:$O,MATCH(Places!$C807,Hosts!$A:$A,0),MATCH(Places!F$1,Hosts!$1:$1,0))</f>
        <v>0.99</v>
      </c>
      <c r="G807" s="17" t="str">
        <f>INDEX(Hosts!$A:$O,MATCH(Places!$C807,Hosts!$A:$A,0),MATCH(Places!G$1,Hosts!$1:$1,0))</f>
        <v>No</v>
      </c>
      <c r="H807" s="17">
        <v>9</v>
      </c>
      <c r="I807" s="17" t="str">
        <f>INDEX(Neighborhoods!$A:$C,MATCH(Places!$H807,Neighborhoods!$A:$A,0),MATCH(Places!I$1,Neighborhoods!$1:$1,0))</f>
        <v>Brooklyn</v>
      </c>
      <c r="J807" s="17" t="str">
        <f>INDEX(Neighborhoods!$A:$C,MATCH(Places!$H807,Neighborhoods!$A:$A,0),MATCH(Places!J$1,Neighborhoods!$1:$1,0))</f>
        <v>Crown Heights</v>
      </c>
      <c r="K807" s="17" t="s">
        <v>1</v>
      </c>
      <c r="L807" s="17" t="str">
        <f t="shared" si="48"/>
        <v>Yes</v>
      </c>
      <c r="M807" s="17">
        <v>3</v>
      </c>
      <c r="N807" s="17" t="str" cm="1">
        <f t="array" ref="N807">_xlfn.IFS(M807&lt;=2,"Small",M807&lt;=5,"Medium",M807&gt;5,"Large")</f>
        <v>Medium</v>
      </c>
      <c r="O807" s="65">
        <v>56</v>
      </c>
      <c r="P807" s="87">
        <f t="shared" si="49"/>
        <v>0.03</v>
      </c>
      <c r="Q807" s="68">
        <v>4.79</v>
      </c>
      <c r="R807" s="68" t="str" cm="1">
        <f t="array" ref="R807">_xlfn.SWITCH(ROUND(Q807,0),5,"Excellent",4,"Good",3,"Ok","Bad")</f>
        <v>Excellent</v>
      </c>
      <c r="S807" s="17">
        <v>100</v>
      </c>
      <c r="T807" s="17" t="str">
        <f t="shared" si="50"/>
        <v>No</v>
      </c>
      <c r="U807" s="82">
        <v>41844</v>
      </c>
      <c r="V807" s="82">
        <v>43827</v>
      </c>
      <c r="W807" s="17">
        <v>224</v>
      </c>
      <c r="X807" s="17" t="str">
        <f t="shared" si="51"/>
        <v>Active</v>
      </c>
      <c r="Y807" s="17" t="s">
        <v>15615</v>
      </c>
      <c r="Z807" s="17"/>
    </row>
    <row r="808" spans="1:26" x14ac:dyDescent="0.25">
      <c r="A808">
        <v>807</v>
      </c>
      <c r="B808" s="17" t="s">
        <v>604</v>
      </c>
      <c r="C808" s="17">
        <v>1405</v>
      </c>
      <c r="D808" s="17" t="str">
        <f>INDEX(Hosts!$A:$O,MATCH(Places!$C808,Hosts!$A:$A,0),MATCH(Places!D$1,Hosts!$1:$1,0))</f>
        <v>Within a few hours</v>
      </c>
      <c r="E808" s="87">
        <f>INDEX(Hosts!$A:$O,MATCH(Places!$C808,Hosts!$A:$A,0),MATCH(Places!E$1,Hosts!$1:$1,0))</f>
        <v>1</v>
      </c>
      <c r="F808" s="87">
        <f>INDEX(Hosts!$A:$O,MATCH(Places!$C808,Hosts!$A:$A,0),MATCH(Places!F$1,Hosts!$1:$1,0))</f>
        <v>0.75</v>
      </c>
      <c r="G808" s="17" t="str">
        <f>INDEX(Hosts!$A:$O,MATCH(Places!$C808,Hosts!$A:$A,0),MATCH(Places!G$1,Hosts!$1:$1,0))</f>
        <v>No</v>
      </c>
      <c r="H808" s="17">
        <v>16</v>
      </c>
      <c r="I808" s="17" t="str">
        <f>INDEX(Neighborhoods!$A:$C,MATCH(Places!$H808,Neighborhoods!$A:$A,0),MATCH(Places!I$1,Neighborhoods!$1:$1,0))</f>
        <v>Manhattan</v>
      </c>
      <c r="J808" s="17" t="str">
        <f>INDEX(Neighborhoods!$A:$C,MATCH(Places!$H808,Neighborhoods!$A:$A,0),MATCH(Places!J$1,Neighborhoods!$1:$1,0))</f>
        <v>Harlem</v>
      </c>
      <c r="K808" s="17" t="s">
        <v>1</v>
      </c>
      <c r="L808" s="17" t="str">
        <f t="shared" si="48"/>
        <v>Yes</v>
      </c>
      <c r="M808" s="17">
        <v>2</v>
      </c>
      <c r="N808" s="17" t="str" cm="1">
        <f t="array" ref="N808">_xlfn.IFS(M808&lt;=2,"Small",M808&lt;=5,"Medium",M808&gt;5,"Large")</f>
        <v>Small</v>
      </c>
      <c r="O808" s="65">
        <v>100</v>
      </c>
      <c r="P808" s="87">
        <f t="shared" si="49"/>
        <v>0.03</v>
      </c>
      <c r="Q808" s="68">
        <v>4.9000000000000004</v>
      </c>
      <c r="R808" s="68" t="str" cm="1">
        <f t="array" ref="R808">_xlfn.SWITCH(ROUND(Q808,0),5,"Excellent",4,"Good",3,"Ok","Bad")</f>
        <v>Excellent</v>
      </c>
      <c r="S808" s="17">
        <v>93</v>
      </c>
      <c r="T808" s="17" t="str">
        <f t="shared" si="50"/>
        <v>No</v>
      </c>
      <c r="U808" s="82">
        <v>41796</v>
      </c>
      <c r="V808" s="82">
        <v>43914</v>
      </c>
      <c r="W808" s="17">
        <v>179</v>
      </c>
      <c r="X808" s="17" t="str">
        <f t="shared" si="51"/>
        <v>Active</v>
      </c>
      <c r="Y808" s="17" t="s">
        <v>15615</v>
      </c>
      <c r="Z808" s="17"/>
    </row>
    <row r="809" spans="1:26" x14ac:dyDescent="0.25">
      <c r="A809">
        <v>808</v>
      </c>
      <c r="B809" s="17" t="s">
        <v>605</v>
      </c>
      <c r="C809" s="17">
        <v>1372</v>
      </c>
      <c r="D809" s="17" t="str">
        <f>INDEX(Hosts!$A:$O,MATCH(Places!$C809,Hosts!$A:$A,0),MATCH(Places!D$1,Hosts!$1:$1,0))</f>
        <v>Within a day</v>
      </c>
      <c r="E809" s="87">
        <f>INDEX(Hosts!$A:$O,MATCH(Places!$C809,Hosts!$A:$A,0),MATCH(Places!E$1,Hosts!$1:$1,0))</f>
        <v>0.75</v>
      </c>
      <c r="F809" s="87">
        <f>INDEX(Hosts!$A:$O,MATCH(Places!$C809,Hosts!$A:$A,0),MATCH(Places!F$1,Hosts!$1:$1,0))</f>
        <v>7.0000000000000007E-2</v>
      </c>
      <c r="G809" s="17" t="str">
        <f>INDEX(Hosts!$A:$O,MATCH(Places!$C809,Hosts!$A:$A,0),MATCH(Places!G$1,Hosts!$1:$1,0))</f>
        <v>No</v>
      </c>
      <c r="H809" s="17">
        <v>11</v>
      </c>
      <c r="I809" s="17" t="str">
        <f>INDEX(Neighborhoods!$A:$C,MATCH(Places!$H809,Neighborhoods!$A:$A,0),MATCH(Places!I$1,Neighborhoods!$1:$1,0))</f>
        <v>Brooklyn</v>
      </c>
      <c r="J809" s="17" t="str">
        <f>INDEX(Neighborhoods!$A:$C,MATCH(Places!$H809,Neighborhoods!$A:$A,0),MATCH(Places!J$1,Neighborhoods!$1:$1,0))</f>
        <v>Greenpoint</v>
      </c>
      <c r="K809" s="17" t="s">
        <v>1</v>
      </c>
      <c r="L809" s="17" t="str">
        <f t="shared" si="48"/>
        <v>Yes</v>
      </c>
      <c r="M809" s="17">
        <v>2</v>
      </c>
      <c r="N809" s="17" t="str" cm="1">
        <f t="array" ref="N809">_xlfn.IFS(M809&lt;=2,"Small",M809&lt;=5,"Medium",M809&gt;5,"Large")</f>
        <v>Small</v>
      </c>
      <c r="O809" s="65">
        <v>58</v>
      </c>
      <c r="P809" s="87">
        <f t="shared" si="49"/>
        <v>0.03</v>
      </c>
      <c r="Q809" s="68">
        <v>4.93</v>
      </c>
      <c r="R809" s="68" t="str" cm="1">
        <f t="array" ref="R809">_xlfn.SWITCH(ROUND(Q809,0),5,"Excellent",4,"Good",3,"Ok","Bad")</f>
        <v>Excellent</v>
      </c>
      <c r="S809" s="17">
        <v>15</v>
      </c>
      <c r="T809" s="17" t="str">
        <f t="shared" si="50"/>
        <v>No</v>
      </c>
      <c r="U809" s="82">
        <v>43091</v>
      </c>
      <c r="V809" s="82">
        <v>43596</v>
      </c>
      <c r="W809" s="17">
        <v>175</v>
      </c>
      <c r="X809" s="17" t="str">
        <f t="shared" si="51"/>
        <v>Active</v>
      </c>
      <c r="Y809" s="17" t="s">
        <v>15615</v>
      </c>
      <c r="Z809" s="17"/>
    </row>
    <row r="810" spans="1:26" x14ac:dyDescent="0.25">
      <c r="A810">
        <v>809</v>
      </c>
      <c r="B810" s="17" t="s">
        <v>606</v>
      </c>
      <c r="C810" s="17">
        <v>1696</v>
      </c>
      <c r="D810" s="17" t="str">
        <f>INDEX(Hosts!$A:$O,MATCH(Places!$C810,Hosts!$A:$A,0),MATCH(Places!D$1,Hosts!$1:$1,0))</f>
        <v>Within an hour</v>
      </c>
      <c r="E810" s="87">
        <f>INDEX(Hosts!$A:$O,MATCH(Places!$C810,Hosts!$A:$A,0),MATCH(Places!E$1,Hosts!$1:$1,0))</f>
        <v>1</v>
      </c>
      <c r="F810" s="87">
        <f>INDEX(Hosts!$A:$O,MATCH(Places!$C810,Hosts!$A:$A,0),MATCH(Places!F$1,Hosts!$1:$1,0))</f>
        <v>1</v>
      </c>
      <c r="G810" s="17" t="str">
        <f>INDEX(Hosts!$A:$O,MATCH(Places!$C810,Hosts!$A:$A,0),MATCH(Places!G$1,Hosts!$1:$1,0))</f>
        <v>Yes</v>
      </c>
      <c r="H810" s="17">
        <v>15</v>
      </c>
      <c r="I810" s="17" t="str">
        <f>INDEX(Neighborhoods!$A:$C,MATCH(Places!$H810,Neighborhoods!$A:$A,0),MATCH(Places!I$1,Neighborhoods!$1:$1,0))</f>
        <v>Manhattan</v>
      </c>
      <c r="J810" s="17" t="str">
        <f>INDEX(Neighborhoods!$A:$C,MATCH(Places!$H810,Neighborhoods!$A:$A,0),MATCH(Places!J$1,Neighborhoods!$1:$1,0))</f>
        <v>East Village</v>
      </c>
      <c r="K810" s="17" t="s">
        <v>1</v>
      </c>
      <c r="L810" s="17" t="str">
        <f t="shared" si="48"/>
        <v>Yes</v>
      </c>
      <c r="M810" s="17">
        <v>2</v>
      </c>
      <c r="N810" s="17" t="str" cm="1">
        <f t="array" ref="N810">_xlfn.IFS(M810&lt;=2,"Small",M810&lt;=5,"Medium",M810&gt;5,"Large")</f>
        <v>Small</v>
      </c>
      <c r="O810" s="65">
        <v>250</v>
      </c>
      <c r="P810" s="87">
        <f t="shared" si="49"/>
        <v>0.04</v>
      </c>
      <c r="Q810" s="68">
        <v>4.92</v>
      </c>
      <c r="R810" s="68" t="str" cm="1">
        <f t="array" ref="R810">_xlfn.SWITCH(ROUND(Q810,0),5,"Excellent",4,"Good",3,"Ok","Bad")</f>
        <v>Excellent</v>
      </c>
      <c r="S810" s="17">
        <v>13</v>
      </c>
      <c r="T810" s="17" t="str">
        <f t="shared" si="50"/>
        <v>No</v>
      </c>
      <c r="U810" s="82">
        <v>41823</v>
      </c>
      <c r="V810" s="82">
        <v>43807</v>
      </c>
      <c r="W810" s="17">
        <v>254</v>
      </c>
      <c r="X810" s="17" t="str">
        <f t="shared" si="51"/>
        <v>Active</v>
      </c>
      <c r="Y810" s="17" t="s">
        <v>15615</v>
      </c>
      <c r="Z810" s="17"/>
    </row>
    <row r="811" spans="1:26" x14ac:dyDescent="0.25">
      <c r="A811">
        <v>810</v>
      </c>
      <c r="B811" s="17" t="s">
        <v>607</v>
      </c>
      <c r="C811" s="17">
        <v>465</v>
      </c>
      <c r="D811" s="17" t="str">
        <f>INDEX(Hosts!$A:$O,MATCH(Places!$C811,Hosts!$A:$A,0),MATCH(Places!D$1,Hosts!$1:$1,0))</f>
        <v>Within a few hours</v>
      </c>
      <c r="E811" s="87">
        <f>INDEX(Hosts!$A:$O,MATCH(Places!$C811,Hosts!$A:$A,0),MATCH(Places!E$1,Hosts!$1:$1,0))</f>
        <v>0.85</v>
      </c>
      <c r="F811" s="87">
        <f>INDEX(Hosts!$A:$O,MATCH(Places!$C811,Hosts!$A:$A,0),MATCH(Places!F$1,Hosts!$1:$1,0))</f>
        <v>0.38</v>
      </c>
      <c r="G811" s="17" t="str">
        <f>INDEX(Hosts!$A:$O,MATCH(Places!$C811,Hosts!$A:$A,0),MATCH(Places!G$1,Hosts!$1:$1,0))</f>
        <v>No</v>
      </c>
      <c r="H811" s="17">
        <v>17</v>
      </c>
      <c r="I811" s="17" t="str">
        <f>INDEX(Neighborhoods!$A:$C,MATCH(Places!$H811,Neighborhoods!$A:$A,0),MATCH(Places!I$1,Neighborhoods!$1:$1,0))</f>
        <v>Manhattan</v>
      </c>
      <c r="J811" s="17" t="str">
        <f>INDEX(Neighborhoods!$A:$C,MATCH(Places!$H811,Neighborhoods!$A:$A,0),MATCH(Places!J$1,Neighborhoods!$1:$1,0))</f>
        <v>Hell's Kitchen</v>
      </c>
      <c r="K811" s="17" t="s">
        <v>11822</v>
      </c>
      <c r="L811" s="17" t="str">
        <f t="shared" si="48"/>
        <v>No</v>
      </c>
      <c r="M811" s="17">
        <v>3</v>
      </c>
      <c r="N811" s="17" t="str" cm="1">
        <f t="array" ref="N811">_xlfn.IFS(M811&lt;=2,"Small",M811&lt;=5,"Medium",M811&gt;5,"Large")</f>
        <v>Medium</v>
      </c>
      <c r="O811" s="65">
        <v>110</v>
      </c>
      <c r="P811" s="87">
        <f t="shared" si="49"/>
        <v>0.03</v>
      </c>
      <c r="Q811" s="68">
        <v>4.88</v>
      </c>
      <c r="R811" s="68" t="str" cm="1">
        <f t="array" ref="R811">_xlfn.SWITCH(ROUND(Q811,0),5,"Excellent",4,"Good",3,"Ok","Bad")</f>
        <v>Excellent</v>
      </c>
      <c r="S811" s="17">
        <v>8</v>
      </c>
      <c r="T811" s="17" t="str">
        <f t="shared" si="50"/>
        <v>No</v>
      </c>
      <c r="U811" s="82">
        <v>42458</v>
      </c>
      <c r="V811" s="82">
        <v>43327</v>
      </c>
      <c r="W811" s="17">
        <v>365</v>
      </c>
      <c r="X811" s="17" t="str">
        <f t="shared" si="51"/>
        <v>Active</v>
      </c>
      <c r="Y811" s="17" t="s">
        <v>15615</v>
      </c>
      <c r="Z811" s="17"/>
    </row>
    <row r="812" spans="1:26" x14ac:dyDescent="0.25">
      <c r="A812">
        <v>811</v>
      </c>
      <c r="B812" s="17" t="s">
        <v>608</v>
      </c>
      <c r="C812" s="17">
        <v>1618</v>
      </c>
      <c r="D812" s="17" t="str">
        <f>INDEX(Hosts!$A:$O,MATCH(Places!$C812,Hosts!$A:$A,0),MATCH(Places!D$1,Hosts!$1:$1,0))</f>
        <v>Within a day</v>
      </c>
      <c r="E812" s="87">
        <f>INDEX(Hosts!$A:$O,MATCH(Places!$C812,Hosts!$A:$A,0),MATCH(Places!E$1,Hosts!$1:$1,0))</f>
        <v>1</v>
      </c>
      <c r="F812" s="87">
        <f>INDEX(Hosts!$A:$O,MATCH(Places!$C812,Hosts!$A:$A,0),MATCH(Places!F$1,Hosts!$1:$1,0))</f>
        <v>0.96</v>
      </c>
      <c r="G812" s="17" t="str">
        <f>INDEX(Hosts!$A:$O,MATCH(Places!$C812,Hosts!$A:$A,0),MATCH(Places!G$1,Hosts!$1:$1,0))</f>
        <v>Yes</v>
      </c>
      <c r="H812" s="17">
        <v>28</v>
      </c>
      <c r="I812" s="17" t="str">
        <f>INDEX(Neighborhoods!$A:$C,MATCH(Places!$H812,Neighborhoods!$A:$A,0),MATCH(Places!I$1,Neighborhoods!$1:$1,0))</f>
        <v>Staten Island</v>
      </c>
      <c r="J812" s="17" t="str">
        <f>INDEX(Neighborhoods!$A:$C,MATCH(Places!$H812,Neighborhoods!$A:$A,0),MATCH(Places!J$1,Neighborhoods!$1:$1,0))</f>
        <v>St. George</v>
      </c>
      <c r="K812" s="17" t="s">
        <v>11822</v>
      </c>
      <c r="L812" s="17" t="str">
        <f t="shared" si="48"/>
        <v>No</v>
      </c>
      <c r="M812" s="17">
        <v>10</v>
      </c>
      <c r="N812" s="17" t="str" cm="1">
        <f t="array" ref="N812">_xlfn.IFS(M812&lt;=2,"Small",M812&lt;=5,"Medium",M812&gt;5,"Large")</f>
        <v>Large</v>
      </c>
      <c r="O812" s="65">
        <v>195</v>
      </c>
      <c r="P812" s="87">
        <f t="shared" si="49"/>
        <v>0.03</v>
      </c>
      <c r="Q812" s="68">
        <v>4.91</v>
      </c>
      <c r="R812" s="68" t="str" cm="1">
        <f t="array" ref="R812">_xlfn.SWITCH(ROUND(Q812,0),5,"Excellent",4,"Good",3,"Ok","Bad")</f>
        <v>Excellent</v>
      </c>
      <c r="S812" s="17">
        <v>122</v>
      </c>
      <c r="T812" s="17" t="str">
        <f t="shared" si="50"/>
        <v>Yes</v>
      </c>
      <c r="U812" s="82">
        <v>41836</v>
      </c>
      <c r="V812" s="82">
        <v>43835</v>
      </c>
      <c r="W812" s="17">
        <v>272</v>
      </c>
      <c r="X812" s="17" t="str">
        <f t="shared" si="51"/>
        <v>Active</v>
      </c>
      <c r="Y812" s="17" t="s">
        <v>15615</v>
      </c>
      <c r="Z812" s="17"/>
    </row>
    <row r="813" spans="1:26" x14ac:dyDescent="0.25">
      <c r="A813">
        <v>812</v>
      </c>
      <c r="B813" s="17" t="s">
        <v>609</v>
      </c>
      <c r="C813" s="17">
        <v>1659</v>
      </c>
      <c r="D813" s="17" t="str">
        <f>INDEX(Hosts!$A:$O,MATCH(Places!$C813,Hosts!$A:$A,0),MATCH(Places!D$1,Hosts!$1:$1,0))</f>
        <v>Within a day</v>
      </c>
      <c r="E813" s="87">
        <f>INDEX(Hosts!$A:$O,MATCH(Places!$C813,Hosts!$A:$A,0),MATCH(Places!E$1,Hosts!$1:$1,0))</f>
        <v>0.8</v>
      </c>
      <c r="F813" s="87">
        <f>INDEX(Hosts!$A:$O,MATCH(Places!$C813,Hosts!$A:$A,0),MATCH(Places!F$1,Hosts!$1:$1,0))</f>
        <v>0.54</v>
      </c>
      <c r="G813" s="17" t="str">
        <f>INDEX(Hosts!$A:$O,MATCH(Places!$C813,Hosts!$A:$A,0),MATCH(Places!G$1,Hosts!$1:$1,0))</f>
        <v>Yes</v>
      </c>
      <c r="H813" s="17">
        <v>7</v>
      </c>
      <c r="I813" s="17" t="str">
        <f>INDEX(Neighborhoods!$A:$C,MATCH(Places!$H813,Neighborhoods!$A:$A,0),MATCH(Places!I$1,Neighborhoods!$1:$1,0))</f>
        <v>Brooklyn</v>
      </c>
      <c r="J813" s="17" t="str">
        <f>INDEX(Neighborhoods!$A:$C,MATCH(Places!$H813,Neighborhoods!$A:$A,0),MATCH(Places!J$1,Neighborhoods!$1:$1,0))</f>
        <v>Bedford-Stuyvesant</v>
      </c>
      <c r="K813" s="17" t="s">
        <v>11822</v>
      </c>
      <c r="L813" s="17" t="str">
        <f t="shared" si="48"/>
        <v>No</v>
      </c>
      <c r="M813" s="17">
        <v>2</v>
      </c>
      <c r="N813" s="17" t="str" cm="1">
        <f t="array" ref="N813">_xlfn.IFS(M813&lt;=2,"Small",M813&lt;=5,"Medium",M813&gt;5,"Large")</f>
        <v>Small</v>
      </c>
      <c r="O813" s="65">
        <v>115</v>
      </c>
      <c r="P813" s="87">
        <f t="shared" si="49"/>
        <v>0.03</v>
      </c>
      <c r="Q813" s="68">
        <v>4.66</v>
      </c>
      <c r="R813" s="68" t="str" cm="1">
        <f t="array" ref="R813">_xlfn.SWITCH(ROUND(Q813,0),5,"Excellent",4,"Good",3,"Ok","Bad")</f>
        <v>Excellent</v>
      </c>
      <c r="S813" s="17">
        <v>56</v>
      </c>
      <c r="T813" s="17" t="str">
        <f t="shared" si="50"/>
        <v>No</v>
      </c>
      <c r="U813" s="82">
        <v>41846</v>
      </c>
      <c r="V813" s="82">
        <v>43600</v>
      </c>
      <c r="W813" s="17">
        <v>226</v>
      </c>
      <c r="X813" s="17" t="str">
        <f t="shared" si="51"/>
        <v>Active</v>
      </c>
      <c r="Y813" s="17" t="s">
        <v>15615</v>
      </c>
      <c r="Z813" s="17"/>
    </row>
    <row r="814" spans="1:26" x14ac:dyDescent="0.25">
      <c r="A814">
        <v>813</v>
      </c>
      <c r="B814" s="17" t="s">
        <v>13339</v>
      </c>
      <c r="C814" s="17">
        <v>1709</v>
      </c>
      <c r="D814" s="17" t="str">
        <f>INDEX(Hosts!$A:$O,MATCH(Places!$C814,Hosts!$A:$A,0),MATCH(Places!D$1,Hosts!$1:$1,0))</f>
        <v>Within a few hours</v>
      </c>
      <c r="E814" s="87">
        <f>INDEX(Hosts!$A:$O,MATCH(Places!$C814,Hosts!$A:$A,0),MATCH(Places!E$1,Hosts!$1:$1,0))</f>
        <v>1</v>
      </c>
      <c r="F814" s="87">
        <f>INDEX(Hosts!$A:$O,MATCH(Places!$C814,Hosts!$A:$A,0),MATCH(Places!F$1,Hosts!$1:$1,0))</f>
        <v>0.14000000000000001</v>
      </c>
      <c r="G814" s="17" t="str">
        <f>INDEX(Hosts!$A:$O,MATCH(Places!$C814,Hosts!$A:$A,0),MATCH(Places!G$1,Hosts!$1:$1,0))</f>
        <v>No</v>
      </c>
      <c r="H814" s="17">
        <v>12</v>
      </c>
      <c r="I814" s="17" t="str">
        <f>INDEX(Neighborhoods!$A:$C,MATCH(Places!$H814,Neighborhoods!$A:$A,0),MATCH(Places!I$1,Neighborhoods!$1:$1,0))</f>
        <v>Brooklyn</v>
      </c>
      <c r="J814" s="17" t="str">
        <f>INDEX(Neighborhoods!$A:$C,MATCH(Places!$H814,Neighborhoods!$A:$A,0),MATCH(Places!J$1,Neighborhoods!$1:$1,0))</f>
        <v>Williamsburg</v>
      </c>
      <c r="K814" s="17" t="s">
        <v>11822</v>
      </c>
      <c r="L814" s="17" t="str">
        <f t="shared" si="48"/>
        <v>No</v>
      </c>
      <c r="M814" s="17">
        <v>4</v>
      </c>
      <c r="N814" s="17" t="str" cm="1">
        <f t="array" ref="N814">_xlfn.IFS(M814&lt;=2,"Small",M814&lt;=5,"Medium",M814&gt;5,"Large")</f>
        <v>Medium</v>
      </c>
      <c r="O814" s="65">
        <v>130</v>
      </c>
      <c r="P814" s="87">
        <f t="shared" si="49"/>
        <v>0.03</v>
      </c>
      <c r="Q814" s="68">
        <v>4.7300000000000004</v>
      </c>
      <c r="R814" s="68" t="str" cm="1">
        <f t="array" ref="R814">_xlfn.SWITCH(ROUND(Q814,0),5,"Excellent",4,"Good",3,"Ok","Bad")</f>
        <v>Excellent</v>
      </c>
      <c r="S814" s="17">
        <v>22</v>
      </c>
      <c r="T814" s="17" t="str">
        <f t="shared" si="50"/>
        <v>No</v>
      </c>
      <c r="U814" s="82">
        <v>41833</v>
      </c>
      <c r="V814" s="82">
        <v>43694</v>
      </c>
      <c r="W814" s="17">
        <v>12</v>
      </c>
      <c r="X814" s="17" t="str">
        <f t="shared" si="51"/>
        <v>Active</v>
      </c>
      <c r="Y814" s="17" t="s">
        <v>15615</v>
      </c>
      <c r="Z814" s="17"/>
    </row>
    <row r="815" spans="1:26" x14ac:dyDescent="0.25">
      <c r="A815">
        <v>814</v>
      </c>
      <c r="B815" s="17" t="s">
        <v>14867</v>
      </c>
      <c r="C815" s="17">
        <v>1129</v>
      </c>
      <c r="D815" s="17" t="str">
        <f>INDEX(Hosts!$A:$O,MATCH(Places!$C815,Hosts!$A:$A,0),MATCH(Places!D$1,Hosts!$1:$1,0))</f>
        <v>Within a few hours</v>
      </c>
      <c r="E815" s="87">
        <f>INDEX(Hosts!$A:$O,MATCH(Places!$C815,Hosts!$A:$A,0),MATCH(Places!E$1,Hosts!$1:$1,0))</f>
        <v>1</v>
      </c>
      <c r="F815" s="87">
        <f>INDEX(Hosts!$A:$O,MATCH(Places!$C815,Hosts!$A:$A,0),MATCH(Places!F$1,Hosts!$1:$1,0))</f>
        <v>0.94</v>
      </c>
      <c r="G815" s="17" t="str">
        <f>INDEX(Hosts!$A:$O,MATCH(Places!$C815,Hosts!$A:$A,0),MATCH(Places!G$1,Hosts!$1:$1,0))</f>
        <v>Yes</v>
      </c>
      <c r="H815" s="17">
        <v>12</v>
      </c>
      <c r="I815" s="17" t="str">
        <f>INDEX(Neighborhoods!$A:$C,MATCH(Places!$H815,Neighborhoods!$A:$A,0),MATCH(Places!I$1,Neighborhoods!$1:$1,0))</f>
        <v>Brooklyn</v>
      </c>
      <c r="J815" s="17" t="str">
        <f>INDEX(Neighborhoods!$A:$C,MATCH(Places!$H815,Neighborhoods!$A:$A,0),MATCH(Places!J$1,Neighborhoods!$1:$1,0))</f>
        <v>Williamsburg</v>
      </c>
      <c r="K815" s="17" t="s">
        <v>11822</v>
      </c>
      <c r="L815" s="17" t="str">
        <f t="shared" si="48"/>
        <v>No</v>
      </c>
      <c r="M815" s="17">
        <v>2</v>
      </c>
      <c r="N815" s="17" t="str" cm="1">
        <f t="array" ref="N815">_xlfn.IFS(M815&lt;=2,"Small",M815&lt;=5,"Medium",M815&gt;5,"Large")</f>
        <v>Small</v>
      </c>
      <c r="O815" s="65">
        <v>130</v>
      </c>
      <c r="P815" s="87">
        <f t="shared" si="49"/>
        <v>0.03</v>
      </c>
      <c r="Q815" s="68">
        <v>4.99</v>
      </c>
      <c r="R815" s="68" t="str" cm="1">
        <f t="array" ref="R815">_xlfn.SWITCH(ROUND(Q815,0),5,"Excellent",4,"Good",3,"Ok","Bad")</f>
        <v>Excellent</v>
      </c>
      <c r="S815" s="17">
        <v>80</v>
      </c>
      <c r="T815" s="17" t="str">
        <f t="shared" si="50"/>
        <v>No</v>
      </c>
      <c r="U815" s="82">
        <v>41821</v>
      </c>
      <c r="V815" s="82">
        <v>43915</v>
      </c>
      <c r="W815" s="17">
        <v>212</v>
      </c>
      <c r="X815" s="17" t="str">
        <f t="shared" si="51"/>
        <v>Active</v>
      </c>
      <c r="Y815" s="17" t="s">
        <v>15615</v>
      </c>
      <c r="Z815" s="17"/>
    </row>
    <row r="816" spans="1:26" x14ac:dyDescent="0.25">
      <c r="A816">
        <v>815</v>
      </c>
      <c r="B816" s="17" t="s">
        <v>15604</v>
      </c>
      <c r="C816" s="17">
        <v>1708</v>
      </c>
      <c r="D816" s="17" t="str">
        <f>INDEX(Hosts!$A:$O,MATCH(Places!$C816,Hosts!$A:$A,0),MATCH(Places!D$1,Hosts!$1:$1,0))</f>
        <v>Within a day</v>
      </c>
      <c r="E816" s="87">
        <f>INDEX(Hosts!$A:$O,MATCH(Places!$C816,Hosts!$A:$A,0),MATCH(Places!E$1,Hosts!$1:$1,0))</f>
        <v>0.91</v>
      </c>
      <c r="F816" s="87">
        <f>INDEX(Hosts!$A:$O,MATCH(Places!$C816,Hosts!$A:$A,0),MATCH(Places!F$1,Hosts!$1:$1,0))</f>
        <v>0.85</v>
      </c>
      <c r="G816" s="17" t="str">
        <f>INDEX(Hosts!$A:$O,MATCH(Places!$C816,Hosts!$A:$A,0),MATCH(Places!G$1,Hosts!$1:$1,0))</f>
        <v>Yes</v>
      </c>
      <c r="H816" s="17">
        <v>13</v>
      </c>
      <c r="I816" s="17" t="str">
        <f>INDEX(Neighborhoods!$A:$C,MATCH(Places!$H816,Neighborhoods!$A:$A,0),MATCH(Places!I$1,Neighborhoods!$1:$1,0))</f>
        <v>Manhattan</v>
      </c>
      <c r="J816" s="17" t="str">
        <f>INDEX(Neighborhoods!$A:$C,MATCH(Places!$H816,Neighborhoods!$A:$A,0),MATCH(Places!J$1,Neighborhoods!$1:$1,0))</f>
        <v>Chelsea</v>
      </c>
      <c r="K816" s="17" t="s">
        <v>11822</v>
      </c>
      <c r="L816" s="17" t="str">
        <f t="shared" si="48"/>
        <v>No</v>
      </c>
      <c r="M816" s="17">
        <v>2</v>
      </c>
      <c r="N816" s="17" t="str" cm="1">
        <f t="array" ref="N816">_xlfn.IFS(M816&lt;=2,"Small",M816&lt;=5,"Medium",M816&gt;5,"Large")</f>
        <v>Small</v>
      </c>
      <c r="O816" s="65">
        <v>108</v>
      </c>
      <c r="P816" s="87">
        <f t="shared" si="49"/>
        <v>0.03</v>
      </c>
      <c r="Q816" s="68">
        <v>4.68</v>
      </c>
      <c r="R816" s="68" t="str" cm="1">
        <f t="array" ref="R816">_xlfn.SWITCH(ROUND(Q816,0),5,"Excellent",4,"Good",3,"Ok","Bad")</f>
        <v>Excellent</v>
      </c>
      <c r="S816" s="17">
        <v>80</v>
      </c>
      <c r="T816" s="17" t="str">
        <f t="shared" si="50"/>
        <v>No</v>
      </c>
      <c r="U816" s="82">
        <v>41798</v>
      </c>
      <c r="V816" s="82">
        <v>43898</v>
      </c>
      <c r="W816" s="17">
        <v>283</v>
      </c>
      <c r="X816" s="17" t="str">
        <f t="shared" si="51"/>
        <v>Active</v>
      </c>
      <c r="Y816" s="17" t="s">
        <v>15615</v>
      </c>
      <c r="Z816" s="17"/>
    </row>
    <row r="817" spans="1:26" x14ac:dyDescent="0.25">
      <c r="A817">
        <v>816</v>
      </c>
      <c r="B817" s="17" t="s">
        <v>13667</v>
      </c>
      <c r="C817" s="17">
        <v>1644</v>
      </c>
      <c r="D817" s="17" t="str">
        <f>INDEX(Hosts!$A:$O,MATCH(Places!$C817,Hosts!$A:$A,0),MATCH(Places!D$1,Hosts!$1:$1,0))</f>
        <v>Within a day</v>
      </c>
      <c r="E817" s="87">
        <f>INDEX(Hosts!$A:$O,MATCH(Places!$C817,Hosts!$A:$A,0),MATCH(Places!E$1,Hosts!$1:$1,0))</f>
        <v>1</v>
      </c>
      <c r="F817" s="87">
        <f>INDEX(Hosts!$A:$O,MATCH(Places!$C817,Hosts!$A:$A,0),MATCH(Places!F$1,Hosts!$1:$1,0))</f>
        <v>0.92</v>
      </c>
      <c r="G817" s="17" t="str">
        <f>INDEX(Hosts!$A:$O,MATCH(Places!$C817,Hosts!$A:$A,0),MATCH(Places!G$1,Hosts!$1:$1,0))</f>
        <v>Yes</v>
      </c>
      <c r="H817" s="17">
        <v>9</v>
      </c>
      <c r="I817" s="17" t="str">
        <f>INDEX(Neighborhoods!$A:$C,MATCH(Places!$H817,Neighborhoods!$A:$A,0),MATCH(Places!I$1,Neighborhoods!$1:$1,0))</f>
        <v>Brooklyn</v>
      </c>
      <c r="J817" s="17" t="str">
        <f>INDEX(Neighborhoods!$A:$C,MATCH(Places!$H817,Neighborhoods!$A:$A,0),MATCH(Places!J$1,Neighborhoods!$1:$1,0))</f>
        <v>Crown Heights</v>
      </c>
      <c r="K817" s="17" t="s">
        <v>1</v>
      </c>
      <c r="L817" s="17" t="str">
        <f t="shared" si="48"/>
        <v>Yes</v>
      </c>
      <c r="M817" s="17">
        <v>3</v>
      </c>
      <c r="N817" s="17" t="str" cm="1">
        <f t="array" ref="N817">_xlfn.IFS(M817&lt;=2,"Small",M817&lt;=5,"Medium",M817&gt;5,"Large")</f>
        <v>Medium</v>
      </c>
      <c r="O817" s="65">
        <v>136</v>
      </c>
      <c r="P817" s="87">
        <f t="shared" si="49"/>
        <v>0.03</v>
      </c>
      <c r="Q817" s="68">
        <v>5</v>
      </c>
      <c r="R817" s="68" t="str" cm="1">
        <f t="array" ref="R817">_xlfn.SWITCH(ROUND(Q817,0),5,"Excellent",4,"Good",3,"Ok","Bad")</f>
        <v>Excellent</v>
      </c>
      <c r="S817" s="17">
        <v>21</v>
      </c>
      <c r="T817" s="17" t="str">
        <f t="shared" si="50"/>
        <v>No</v>
      </c>
      <c r="U817" s="82">
        <v>43547</v>
      </c>
      <c r="V817" s="82">
        <v>43831</v>
      </c>
      <c r="W817" s="17">
        <v>179</v>
      </c>
      <c r="X817" s="17" t="str">
        <f t="shared" si="51"/>
        <v>Active</v>
      </c>
      <c r="Y817" s="17" t="s">
        <v>15615</v>
      </c>
      <c r="Z817" s="17"/>
    </row>
    <row r="818" spans="1:26" x14ac:dyDescent="0.25">
      <c r="A818">
        <v>817</v>
      </c>
      <c r="B818" s="17" t="s">
        <v>610</v>
      </c>
      <c r="C818" s="17">
        <v>1668</v>
      </c>
      <c r="D818" s="17" t="str">
        <f>INDEX(Hosts!$A:$O,MATCH(Places!$C818,Hosts!$A:$A,0),MATCH(Places!D$1,Hosts!$1:$1,0))</f>
        <v>Within an hour</v>
      </c>
      <c r="E818" s="87">
        <f>INDEX(Hosts!$A:$O,MATCH(Places!$C818,Hosts!$A:$A,0),MATCH(Places!E$1,Hosts!$1:$1,0))</f>
        <v>1</v>
      </c>
      <c r="F818" s="87">
        <f>INDEX(Hosts!$A:$O,MATCH(Places!$C818,Hosts!$A:$A,0),MATCH(Places!F$1,Hosts!$1:$1,0))</f>
        <v>0.96</v>
      </c>
      <c r="G818" s="17" t="str">
        <f>INDEX(Hosts!$A:$O,MATCH(Places!$C818,Hosts!$A:$A,0),MATCH(Places!G$1,Hosts!$1:$1,0))</f>
        <v>No</v>
      </c>
      <c r="H818" s="17">
        <v>7</v>
      </c>
      <c r="I818" s="17" t="str">
        <f>INDEX(Neighborhoods!$A:$C,MATCH(Places!$H818,Neighborhoods!$A:$A,0),MATCH(Places!I$1,Neighborhoods!$1:$1,0))</f>
        <v>Brooklyn</v>
      </c>
      <c r="J818" s="17" t="str">
        <f>INDEX(Neighborhoods!$A:$C,MATCH(Places!$H818,Neighborhoods!$A:$A,0),MATCH(Places!J$1,Neighborhoods!$1:$1,0))</f>
        <v>Bedford-Stuyvesant</v>
      </c>
      <c r="K818" s="17" t="s">
        <v>11822</v>
      </c>
      <c r="L818" s="17" t="str">
        <f t="shared" si="48"/>
        <v>No</v>
      </c>
      <c r="M818" s="17">
        <v>6</v>
      </c>
      <c r="N818" s="17" t="str" cm="1">
        <f t="array" ref="N818">_xlfn.IFS(M818&lt;=2,"Small",M818&lt;=5,"Medium",M818&gt;5,"Large")</f>
        <v>Large</v>
      </c>
      <c r="O818" s="65">
        <v>150</v>
      </c>
      <c r="P818" s="87">
        <f t="shared" si="49"/>
        <v>0.03</v>
      </c>
      <c r="Q818" s="68">
        <v>4.6100000000000003</v>
      </c>
      <c r="R818" s="68" t="str" cm="1">
        <f t="array" ref="R818">_xlfn.SWITCH(ROUND(Q818,0),5,"Excellent",4,"Good",3,"Ok","Bad")</f>
        <v>Excellent</v>
      </c>
      <c r="S818" s="17">
        <v>51</v>
      </c>
      <c r="T818" s="17" t="str">
        <f t="shared" si="50"/>
        <v>No</v>
      </c>
      <c r="U818" s="82">
        <v>41801</v>
      </c>
      <c r="V818" s="82">
        <v>43834</v>
      </c>
      <c r="W818" s="17">
        <v>358</v>
      </c>
      <c r="X818" s="17" t="str">
        <f t="shared" si="51"/>
        <v>Active</v>
      </c>
      <c r="Y818" s="17" t="s">
        <v>15615</v>
      </c>
      <c r="Z818" s="17"/>
    </row>
    <row r="819" spans="1:26" x14ac:dyDescent="0.25">
      <c r="A819">
        <v>818</v>
      </c>
      <c r="B819" s="17" t="s">
        <v>611</v>
      </c>
      <c r="C819" s="17">
        <v>425</v>
      </c>
      <c r="D819" s="17" t="str">
        <f>INDEX(Hosts!$A:$O,MATCH(Places!$C819,Hosts!$A:$A,0),MATCH(Places!D$1,Hosts!$1:$1,0))</f>
        <v>Within an hour</v>
      </c>
      <c r="E819" s="87">
        <f>INDEX(Hosts!$A:$O,MATCH(Places!$C819,Hosts!$A:$A,0),MATCH(Places!E$1,Hosts!$1:$1,0))</f>
        <v>1</v>
      </c>
      <c r="F819" s="87">
        <f>INDEX(Hosts!$A:$O,MATCH(Places!$C819,Hosts!$A:$A,0),MATCH(Places!F$1,Hosts!$1:$1,0))</f>
        <v>0.98</v>
      </c>
      <c r="G819" s="17" t="str">
        <f>INDEX(Hosts!$A:$O,MATCH(Places!$C819,Hosts!$A:$A,0),MATCH(Places!G$1,Hosts!$1:$1,0))</f>
        <v>No</v>
      </c>
      <c r="H819" s="17">
        <v>9</v>
      </c>
      <c r="I819" s="17" t="str">
        <f>INDEX(Neighborhoods!$A:$C,MATCH(Places!$H819,Neighborhoods!$A:$A,0),MATCH(Places!I$1,Neighborhoods!$1:$1,0))</f>
        <v>Brooklyn</v>
      </c>
      <c r="J819" s="17" t="str">
        <f>INDEX(Neighborhoods!$A:$C,MATCH(Places!$H819,Neighborhoods!$A:$A,0),MATCH(Places!J$1,Neighborhoods!$1:$1,0))</f>
        <v>Crown Heights</v>
      </c>
      <c r="K819" s="17" t="s">
        <v>11822</v>
      </c>
      <c r="L819" s="17" t="str">
        <f t="shared" si="48"/>
        <v>No</v>
      </c>
      <c r="M819" s="17">
        <v>3</v>
      </c>
      <c r="N819" s="17" t="str" cm="1">
        <f t="array" ref="N819">_xlfn.IFS(M819&lt;=2,"Small",M819&lt;=5,"Medium",M819&gt;5,"Large")</f>
        <v>Medium</v>
      </c>
      <c r="O819" s="65">
        <v>68</v>
      </c>
      <c r="P819" s="87">
        <f t="shared" si="49"/>
        <v>0.03</v>
      </c>
      <c r="Q819" s="68">
        <v>4.9000000000000004</v>
      </c>
      <c r="R819" s="68" t="str" cm="1">
        <f t="array" ref="R819">_xlfn.SWITCH(ROUND(Q819,0),5,"Excellent",4,"Good",3,"Ok","Bad")</f>
        <v>Excellent</v>
      </c>
      <c r="S819" s="17">
        <v>201</v>
      </c>
      <c r="T819" s="17" t="str">
        <f t="shared" si="50"/>
        <v>Yes</v>
      </c>
      <c r="U819" s="82">
        <v>41819</v>
      </c>
      <c r="V819" s="82">
        <v>44038</v>
      </c>
      <c r="W819" s="17">
        <v>98</v>
      </c>
      <c r="X819" s="17" t="str">
        <f t="shared" si="51"/>
        <v>Active</v>
      </c>
      <c r="Y819" s="17" t="s">
        <v>15615</v>
      </c>
      <c r="Z819" s="17"/>
    </row>
    <row r="820" spans="1:26" x14ac:dyDescent="0.25">
      <c r="A820">
        <v>819</v>
      </c>
      <c r="B820" s="17" t="s">
        <v>612</v>
      </c>
      <c r="C820" s="17">
        <v>1369</v>
      </c>
      <c r="D820" s="17" t="str">
        <f>INDEX(Hosts!$A:$O,MATCH(Places!$C820,Hosts!$A:$A,0),MATCH(Places!D$1,Hosts!$1:$1,0))</f>
        <v>Within a few hours</v>
      </c>
      <c r="E820" s="87">
        <f>INDEX(Hosts!$A:$O,MATCH(Places!$C820,Hosts!$A:$A,0),MATCH(Places!E$1,Hosts!$1:$1,0))</f>
        <v>1</v>
      </c>
      <c r="F820" s="87">
        <f>INDEX(Hosts!$A:$O,MATCH(Places!$C820,Hosts!$A:$A,0),MATCH(Places!F$1,Hosts!$1:$1,0))</f>
        <v>0.96</v>
      </c>
      <c r="G820" s="17" t="str">
        <f>INDEX(Hosts!$A:$O,MATCH(Places!$C820,Hosts!$A:$A,0),MATCH(Places!G$1,Hosts!$1:$1,0))</f>
        <v>Yes</v>
      </c>
      <c r="H820" s="17">
        <v>9</v>
      </c>
      <c r="I820" s="17" t="str">
        <f>INDEX(Neighborhoods!$A:$C,MATCH(Places!$H820,Neighborhoods!$A:$A,0),MATCH(Places!I$1,Neighborhoods!$1:$1,0))</f>
        <v>Brooklyn</v>
      </c>
      <c r="J820" s="17" t="str">
        <f>INDEX(Neighborhoods!$A:$C,MATCH(Places!$H820,Neighborhoods!$A:$A,0),MATCH(Places!J$1,Neighborhoods!$1:$1,0))</f>
        <v>Crown Heights</v>
      </c>
      <c r="K820" s="17" t="s">
        <v>11822</v>
      </c>
      <c r="L820" s="17" t="str">
        <f t="shared" si="48"/>
        <v>No</v>
      </c>
      <c r="M820" s="17">
        <v>3</v>
      </c>
      <c r="N820" s="17" t="str" cm="1">
        <f t="array" ref="N820">_xlfn.IFS(M820&lt;=2,"Small",M820&lt;=5,"Medium",M820&gt;5,"Large")</f>
        <v>Medium</v>
      </c>
      <c r="O820" s="65">
        <v>220</v>
      </c>
      <c r="P820" s="87">
        <f t="shared" si="49"/>
        <v>0.04</v>
      </c>
      <c r="Q820" s="68">
        <v>4.74</v>
      </c>
      <c r="R820" s="68" t="str" cm="1">
        <f t="array" ref="R820">_xlfn.SWITCH(ROUND(Q820,0),5,"Excellent",4,"Good",3,"Ok","Bad")</f>
        <v>Excellent</v>
      </c>
      <c r="S820" s="17">
        <v>94</v>
      </c>
      <c r="T820" s="17" t="str">
        <f t="shared" si="50"/>
        <v>No</v>
      </c>
      <c r="U820" s="82">
        <v>41811</v>
      </c>
      <c r="V820" s="82">
        <v>43849</v>
      </c>
      <c r="W820" s="17">
        <v>363</v>
      </c>
      <c r="X820" s="17" t="str">
        <f t="shared" si="51"/>
        <v>Active</v>
      </c>
      <c r="Y820" s="17" t="s">
        <v>15615</v>
      </c>
      <c r="Z820" s="17"/>
    </row>
    <row r="821" spans="1:26" x14ac:dyDescent="0.25">
      <c r="A821">
        <v>820</v>
      </c>
      <c r="B821" s="17" t="s">
        <v>612</v>
      </c>
      <c r="C821" s="17">
        <v>3694</v>
      </c>
      <c r="D821" s="17" t="str">
        <f>INDEX(Hosts!$A:$O,MATCH(Places!$C821,Hosts!$A:$A,0),MATCH(Places!D$1,Hosts!$1:$1,0))</f>
        <v>Within an hour</v>
      </c>
      <c r="E821" s="87">
        <f>INDEX(Hosts!$A:$O,MATCH(Places!$C821,Hosts!$A:$A,0),MATCH(Places!E$1,Hosts!$1:$1,0))</f>
        <v>1</v>
      </c>
      <c r="F821" s="87">
        <f>INDEX(Hosts!$A:$O,MATCH(Places!$C821,Hosts!$A:$A,0),MATCH(Places!F$1,Hosts!$1:$1,0))</f>
        <v>0.93</v>
      </c>
      <c r="G821" s="17" t="str">
        <f>INDEX(Hosts!$A:$O,MATCH(Places!$C821,Hosts!$A:$A,0),MATCH(Places!G$1,Hosts!$1:$1,0))</f>
        <v>No</v>
      </c>
      <c r="H821" s="17">
        <v>10</v>
      </c>
      <c r="I821" s="17" t="str">
        <f>INDEX(Neighborhoods!$A:$C,MATCH(Places!$H821,Neighborhoods!$A:$A,0),MATCH(Places!I$1,Neighborhoods!$1:$1,0))</f>
        <v>Brooklyn</v>
      </c>
      <c r="J821" s="17" t="str">
        <f>INDEX(Neighborhoods!$A:$C,MATCH(Places!$H821,Neighborhoods!$A:$A,0),MATCH(Places!J$1,Neighborhoods!$1:$1,0))</f>
        <v>East Flatbush</v>
      </c>
      <c r="K821" s="17" t="s">
        <v>1</v>
      </c>
      <c r="L821" s="17" t="str">
        <f t="shared" si="48"/>
        <v>Yes</v>
      </c>
      <c r="M821" s="17">
        <v>1</v>
      </c>
      <c r="N821" s="17" t="str" cm="1">
        <f t="array" ref="N821">_xlfn.IFS(M821&lt;=2,"Small",M821&lt;=5,"Medium",M821&gt;5,"Large")</f>
        <v>Small</v>
      </c>
      <c r="O821" s="65">
        <v>99</v>
      </c>
      <c r="P821" s="87">
        <f t="shared" si="49"/>
        <v>0.03</v>
      </c>
      <c r="Q821" s="68">
        <v>4.29</v>
      </c>
      <c r="R821" s="68" t="str" cm="1">
        <f t="array" ref="R821">_xlfn.SWITCH(ROUND(Q821,0),5,"Excellent",4,"Good",3,"Ok","Bad")</f>
        <v>Good</v>
      </c>
      <c r="S821" s="17">
        <v>7</v>
      </c>
      <c r="T821" s="17" t="str">
        <f t="shared" si="50"/>
        <v>No</v>
      </c>
      <c r="U821" s="82">
        <v>43710</v>
      </c>
      <c r="V821" s="82">
        <v>43883</v>
      </c>
      <c r="W821" s="17">
        <v>180</v>
      </c>
      <c r="X821" s="17" t="str">
        <f t="shared" si="51"/>
        <v>Active</v>
      </c>
      <c r="Y821" s="17" t="s">
        <v>15615</v>
      </c>
      <c r="Z821" s="17"/>
    </row>
    <row r="822" spans="1:26" x14ac:dyDescent="0.25">
      <c r="A822">
        <v>821</v>
      </c>
      <c r="B822" s="17" t="s">
        <v>613</v>
      </c>
      <c r="C822" s="17">
        <v>1104</v>
      </c>
      <c r="D822" s="17" t="str">
        <f>INDEX(Hosts!$A:$O,MATCH(Places!$C822,Hosts!$A:$A,0),MATCH(Places!D$1,Hosts!$1:$1,0))</f>
        <v>Within an hour</v>
      </c>
      <c r="E822" s="87">
        <f>INDEX(Hosts!$A:$O,MATCH(Places!$C822,Hosts!$A:$A,0),MATCH(Places!E$1,Hosts!$1:$1,0))</f>
        <v>1</v>
      </c>
      <c r="F822" s="87">
        <f>INDEX(Hosts!$A:$O,MATCH(Places!$C822,Hosts!$A:$A,0),MATCH(Places!F$1,Hosts!$1:$1,0))</f>
        <v>0.83</v>
      </c>
      <c r="G822" s="17" t="str">
        <f>INDEX(Hosts!$A:$O,MATCH(Places!$C822,Hosts!$A:$A,0),MATCH(Places!G$1,Hosts!$1:$1,0))</f>
        <v>Yes</v>
      </c>
      <c r="H822" s="17">
        <v>14</v>
      </c>
      <c r="I822" s="17" t="str">
        <f>INDEX(Neighborhoods!$A:$C,MATCH(Places!$H822,Neighborhoods!$A:$A,0),MATCH(Places!I$1,Neighborhoods!$1:$1,0))</f>
        <v>Manhattan</v>
      </c>
      <c r="J822" s="17" t="str">
        <f>INDEX(Neighborhoods!$A:$C,MATCH(Places!$H822,Neighborhoods!$A:$A,0),MATCH(Places!J$1,Neighborhoods!$1:$1,0))</f>
        <v>East Harlem</v>
      </c>
      <c r="K822" s="17" t="s">
        <v>16</v>
      </c>
      <c r="L822" s="17" t="str">
        <f t="shared" si="48"/>
        <v>Yes</v>
      </c>
      <c r="M822" s="17">
        <v>4</v>
      </c>
      <c r="N822" s="17" t="str" cm="1">
        <f t="array" ref="N822">_xlfn.IFS(M822&lt;=2,"Small",M822&lt;=5,"Medium",M822&gt;5,"Large")</f>
        <v>Medium</v>
      </c>
      <c r="O822" s="65">
        <v>40</v>
      </c>
      <c r="P822" s="87">
        <f t="shared" si="49"/>
        <v>0.03</v>
      </c>
      <c r="Q822" s="68">
        <v>4.6399999999999997</v>
      </c>
      <c r="R822" s="68" t="str" cm="1">
        <f t="array" ref="R822">_xlfn.SWITCH(ROUND(Q822,0),5,"Excellent",4,"Good",3,"Ok","Bad")</f>
        <v>Excellent</v>
      </c>
      <c r="S822" s="17">
        <v>152</v>
      </c>
      <c r="T822" s="17" t="str">
        <f t="shared" si="50"/>
        <v>No</v>
      </c>
      <c r="U822" s="82">
        <v>41815</v>
      </c>
      <c r="V822" s="82">
        <v>43899</v>
      </c>
      <c r="W822" s="17">
        <v>48</v>
      </c>
      <c r="X822" s="17" t="str">
        <f t="shared" si="51"/>
        <v>Active</v>
      </c>
      <c r="Y822" s="17" t="s">
        <v>15615</v>
      </c>
      <c r="Z822" s="17"/>
    </row>
    <row r="823" spans="1:26" x14ac:dyDescent="0.25">
      <c r="A823">
        <v>822</v>
      </c>
      <c r="B823" s="17" t="s">
        <v>14197</v>
      </c>
      <c r="C823" s="17">
        <v>1712</v>
      </c>
      <c r="D823" s="17" t="str">
        <f>INDEX(Hosts!$A:$O,MATCH(Places!$C823,Hosts!$A:$A,0),MATCH(Places!D$1,Hosts!$1:$1,0))</f>
        <v>Within an hour</v>
      </c>
      <c r="E823" s="87">
        <f>INDEX(Hosts!$A:$O,MATCH(Places!$C823,Hosts!$A:$A,0),MATCH(Places!E$1,Hosts!$1:$1,0))</f>
        <v>0.8</v>
      </c>
      <c r="F823" s="87">
        <f>INDEX(Hosts!$A:$O,MATCH(Places!$C823,Hosts!$A:$A,0),MATCH(Places!F$1,Hosts!$1:$1,0))</f>
        <v>0.99</v>
      </c>
      <c r="G823" s="17" t="str">
        <f>INDEX(Hosts!$A:$O,MATCH(Places!$C823,Hosts!$A:$A,0),MATCH(Places!G$1,Hosts!$1:$1,0))</f>
        <v>No</v>
      </c>
      <c r="H823" s="17">
        <v>8</v>
      </c>
      <c r="I823" s="17" t="str">
        <f>INDEX(Neighborhoods!$A:$C,MATCH(Places!$H823,Neighborhoods!$A:$A,0),MATCH(Places!I$1,Neighborhoods!$1:$1,0))</f>
        <v>Brooklyn</v>
      </c>
      <c r="J823" s="17" t="str">
        <f>INDEX(Neighborhoods!$A:$C,MATCH(Places!$H823,Neighborhoods!$A:$A,0),MATCH(Places!J$1,Neighborhoods!$1:$1,0))</f>
        <v>Bushwick</v>
      </c>
      <c r="K823" s="17" t="s">
        <v>11822</v>
      </c>
      <c r="L823" s="17" t="str">
        <f t="shared" si="48"/>
        <v>No</v>
      </c>
      <c r="M823" s="17">
        <v>2</v>
      </c>
      <c r="N823" s="17" t="str" cm="1">
        <f t="array" ref="N823">_xlfn.IFS(M823&lt;=2,"Small",M823&lt;=5,"Medium",M823&gt;5,"Large")</f>
        <v>Small</v>
      </c>
      <c r="O823" s="65">
        <v>70</v>
      </c>
      <c r="P823" s="87">
        <f t="shared" si="49"/>
        <v>0.03</v>
      </c>
      <c r="Q823" s="68">
        <v>4.88</v>
      </c>
      <c r="R823" s="68" t="str" cm="1">
        <f t="array" ref="R823">_xlfn.SWITCH(ROUND(Q823,0),5,"Excellent",4,"Good",3,"Ok","Bad")</f>
        <v>Excellent</v>
      </c>
      <c r="S823" s="17">
        <v>145</v>
      </c>
      <c r="T823" s="17" t="str">
        <f t="shared" si="50"/>
        <v>Yes</v>
      </c>
      <c r="U823" s="82">
        <v>41853</v>
      </c>
      <c r="V823" s="82">
        <v>44048</v>
      </c>
      <c r="W823" s="17">
        <v>90</v>
      </c>
      <c r="X823" s="17" t="str">
        <f t="shared" si="51"/>
        <v>Active</v>
      </c>
      <c r="Y823" s="17" t="s">
        <v>15616</v>
      </c>
      <c r="Z823" s="17"/>
    </row>
    <row r="824" spans="1:26" x14ac:dyDescent="0.25">
      <c r="A824">
        <v>823</v>
      </c>
      <c r="B824" s="17" t="s">
        <v>14137</v>
      </c>
      <c r="C824" s="17">
        <v>805</v>
      </c>
      <c r="D824" s="17" t="str">
        <f>INDEX(Hosts!$A:$O,MATCH(Places!$C824,Hosts!$A:$A,0),MATCH(Places!D$1,Hosts!$1:$1,0))</f>
        <v>Within a few hours</v>
      </c>
      <c r="E824" s="87">
        <f>INDEX(Hosts!$A:$O,MATCH(Places!$C824,Hosts!$A:$A,0),MATCH(Places!E$1,Hosts!$1:$1,0))</f>
        <v>1</v>
      </c>
      <c r="F824" s="87">
        <f>INDEX(Hosts!$A:$O,MATCH(Places!$C824,Hosts!$A:$A,0),MATCH(Places!F$1,Hosts!$1:$1,0))</f>
        <v>0.5</v>
      </c>
      <c r="G824" s="17" t="str">
        <f>INDEX(Hosts!$A:$O,MATCH(Places!$C824,Hosts!$A:$A,0),MATCH(Places!G$1,Hosts!$1:$1,0))</f>
        <v>No</v>
      </c>
      <c r="H824" s="17">
        <v>15</v>
      </c>
      <c r="I824" s="17" t="str">
        <f>INDEX(Neighborhoods!$A:$C,MATCH(Places!$H824,Neighborhoods!$A:$A,0),MATCH(Places!I$1,Neighborhoods!$1:$1,0))</f>
        <v>Manhattan</v>
      </c>
      <c r="J824" s="17" t="str">
        <f>INDEX(Neighborhoods!$A:$C,MATCH(Places!$H824,Neighborhoods!$A:$A,0),MATCH(Places!J$1,Neighborhoods!$1:$1,0))</f>
        <v>East Village</v>
      </c>
      <c r="K824" s="17" t="s">
        <v>11822</v>
      </c>
      <c r="L824" s="17" t="str">
        <f t="shared" si="48"/>
        <v>No</v>
      </c>
      <c r="M824" s="17">
        <v>2</v>
      </c>
      <c r="N824" s="17" t="str" cm="1">
        <f t="array" ref="N824">_xlfn.IFS(M824&lt;=2,"Small",M824&lt;=5,"Medium",M824&gt;5,"Large")</f>
        <v>Small</v>
      </c>
      <c r="O824" s="65">
        <v>213</v>
      </c>
      <c r="P824" s="87">
        <f t="shared" si="49"/>
        <v>0.04</v>
      </c>
      <c r="Q824" s="68">
        <v>4.9800000000000004</v>
      </c>
      <c r="R824" s="68" t="str" cm="1">
        <f t="array" ref="R824">_xlfn.SWITCH(ROUND(Q824,0),5,"Excellent",4,"Good",3,"Ok","Bad")</f>
        <v>Excellent</v>
      </c>
      <c r="S824" s="17">
        <v>51</v>
      </c>
      <c r="T824" s="17" t="str">
        <f t="shared" si="50"/>
        <v>No</v>
      </c>
      <c r="U824" s="82">
        <v>41801</v>
      </c>
      <c r="V824" s="82">
        <v>43355</v>
      </c>
      <c r="W824" s="17">
        <v>89</v>
      </c>
      <c r="X824" s="17" t="str">
        <f t="shared" si="51"/>
        <v>Active</v>
      </c>
      <c r="Y824" s="17" t="s">
        <v>15615</v>
      </c>
      <c r="Z824" s="17"/>
    </row>
    <row r="825" spans="1:26" x14ac:dyDescent="0.25">
      <c r="A825">
        <v>824</v>
      </c>
      <c r="B825" s="17" t="s">
        <v>614</v>
      </c>
      <c r="C825" s="17">
        <v>1719</v>
      </c>
      <c r="D825" s="17" t="str">
        <f>INDEX(Hosts!$A:$O,MATCH(Places!$C825,Hosts!$A:$A,0),MATCH(Places!D$1,Hosts!$1:$1,0))</f>
        <v>Within a few hours</v>
      </c>
      <c r="E825" s="87">
        <f>INDEX(Hosts!$A:$O,MATCH(Places!$C825,Hosts!$A:$A,0),MATCH(Places!E$1,Hosts!$1:$1,0))</f>
        <v>1</v>
      </c>
      <c r="F825" s="87">
        <f>INDEX(Hosts!$A:$O,MATCH(Places!$C825,Hosts!$A:$A,0),MATCH(Places!F$1,Hosts!$1:$1,0))</f>
        <v>1</v>
      </c>
      <c r="G825" s="17" t="str">
        <f>INDEX(Hosts!$A:$O,MATCH(Places!$C825,Hosts!$A:$A,0),MATCH(Places!G$1,Hosts!$1:$1,0))</f>
        <v>No</v>
      </c>
      <c r="H825" s="17">
        <v>7</v>
      </c>
      <c r="I825" s="17" t="str">
        <f>INDEX(Neighborhoods!$A:$C,MATCH(Places!$H825,Neighborhoods!$A:$A,0),MATCH(Places!I$1,Neighborhoods!$1:$1,0))</f>
        <v>Brooklyn</v>
      </c>
      <c r="J825" s="17" t="str">
        <f>INDEX(Neighborhoods!$A:$C,MATCH(Places!$H825,Neighborhoods!$A:$A,0),MATCH(Places!J$1,Neighborhoods!$1:$1,0))</f>
        <v>Bedford-Stuyvesant</v>
      </c>
      <c r="K825" s="17" t="s">
        <v>1</v>
      </c>
      <c r="L825" s="17" t="str">
        <f t="shared" si="48"/>
        <v>Yes</v>
      </c>
      <c r="M825" s="17">
        <v>4</v>
      </c>
      <c r="N825" s="17" t="str" cm="1">
        <f t="array" ref="N825">_xlfn.IFS(M825&lt;=2,"Small",M825&lt;=5,"Medium",M825&gt;5,"Large")</f>
        <v>Medium</v>
      </c>
      <c r="O825" s="65">
        <v>105</v>
      </c>
      <c r="P825" s="87">
        <f t="shared" si="49"/>
        <v>0.03</v>
      </c>
      <c r="Q825" s="68">
        <v>4.79</v>
      </c>
      <c r="R825" s="68" t="str" cm="1">
        <f t="array" ref="R825">_xlfn.SWITCH(ROUND(Q825,0),5,"Excellent",4,"Good",3,"Ok","Bad")</f>
        <v>Excellent</v>
      </c>
      <c r="S825" s="17">
        <v>28</v>
      </c>
      <c r="T825" s="17" t="str">
        <f t="shared" si="50"/>
        <v>No</v>
      </c>
      <c r="U825" s="82">
        <v>41817</v>
      </c>
      <c r="V825" s="82">
        <v>43922</v>
      </c>
      <c r="W825" s="17">
        <v>364</v>
      </c>
      <c r="X825" s="17" t="str">
        <f t="shared" si="51"/>
        <v>Active</v>
      </c>
      <c r="Y825" s="17" t="s">
        <v>15616</v>
      </c>
      <c r="Z825" s="17"/>
    </row>
    <row r="826" spans="1:26" x14ac:dyDescent="0.25">
      <c r="A826">
        <v>825</v>
      </c>
      <c r="B826" s="17" t="s">
        <v>615</v>
      </c>
      <c r="C826" s="17">
        <v>557</v>
      </c>
      <c r="D826" s="17" t="str">
        <f>INDEX(Hosts!$A:$O,MATCH(Places!$C826,Hosts!$A:$A,0),MATCH(Places!D$1,Hosts!$1:$1,0))</f>
        <v>Within an hour</v>
      </c>
      <c r="E826" s="87">
        <f>INDEX(Hosts!$A:$O,MATCH(Places!$C826,Hosts!$A:$A,0),MATCH(Places!E$1,Hosts!$1:$1,0))</f>
        <v>1</v>
      </c>
      <c r="F826" s="87">
        <f>INDEX(Hosts!$A:$O,MATCH(Places!$C826,Hosts!$A:$A,0),MATCH(Places!F$1,Hosts!$1:$1,0))</f>
        <v>0.95</v>
      </c>
      <c r="G826" s="17" t="str">
        <f>INDEX(Hosts!$A:$O,MATCH(Places!$C826,Hosts!$A:$A,0),MATCH(Places!G$1,Hosts!$1:$1,0))</f>
        <v>Yes</v>
      </c>
      <c r="H826" s="17">
        <v>19</v>
      </c>
      <c r="I826" s="17" t="str">
        <f>INDEX(Neighborhoods!$A:$C,MATCH(Places!$H826,Neighborhoods!$A:$A,0),MATCH(Places!I$1,Neighborhoods!$1:$1,0))</f>
        <v>Manhattan</v>
      </c>
      <c r="J826" s="17" t="str">
        <f>INDEX(Neighborhoods!$A:$C,MATCH(Places!$H826,Neighborhoods!$A:$A,0),MATCH(Places!J$1,Neighborhoods!$1:$1,0))</f>
        <v>Upper East Side</v>
      </c>
      <c r="K826" s="17" t="s">
        <v>11822</v>
      </c>
      <c r="L826" s="17" t="str">
        <f t="shared" si="48"/>
        <v>No</v>
      </c>
      <c r="M826" s="17">
        <v>2</v>
      </c>
      <c r="N826" s="17" t="str" cm="1">
        <f t="array" ref="N826">_xlfn.IFS(M826&lt;=2,"Small",M826&lt;=5,"Medium",M826&gt;5,"Large")</f>
        <v>Small</v>
      </c>
      <c r="O826" s="65">
        <v>250</v>
      </c>
      <c r="P826" s="87">
        <f t="shared" si="49"/>
        <v>0.04</v>
      </c>
      <c r="Q826" s="68">
        <v>4.8899999999999997</v>
      </c>
      <c r="R826" s="68" t="str" cm="1">
        <f t="array" ref="R826">_xlfn.SWITCH(ROUND(Q826,0),5,"Excellent",4,"Good",3,"Ok","Bad")</f>
        <v>Excellent</v>
      </c>
      <c r="S826" s="17">
        <v>112</v>
      </c>
      <c r="T826" s="17" t="str">
        <f t="shared" si="50"/>
        <v>Yes</v>
      </c>
      <c r="U826" s="82">
        <v>41859</v>
      </c>
      <c r="V826" s="82">
        <v>43915</v>
      </c>
      <c r="W826" s="17">
        <v>76</v>
      </c>
      <c r="X826" s="17" t="str">
        <f t="shared" si="51"/>
        <v>Active</v>
      </c>
      <c r="Y826" s="17" t="s">
        <v>15615</v>
      </c>
      <c r="Z826" s="17"/>
    </row>
    <row r="827" spans="1:26" x14ac:dyDescent="0.25">
      <c r="A827">
        <v>826</v>
      </c>
      <c r="B827" s="17" t="s">
        <v>616</v>
      </c>
      <c r="C827" s="17">
        <v>1721</v>
      </c>
      <c r="D827" s="17" t="str">
        <f>INDEX(Hosts!$A:$O,MATCH(Places!$C827,Hosts!$A:$A,0),MATCH(Places!D$1,Hosts!$1:$1,0))</f>
        <v>Within a day</v>
      </c>
      <c r="E827" s="87">
        <f>INDEX(Hosts!$A:$O,MATCH(Places!$C827,Hosts!$A:$A,0),MATCH(Places!E$1,Hosts!$1:$1,0))</f>
        <v>1</v>
      </c>
      <c r="F827" s="87">
        <f>INDEX(Hosts!$A:$O,MATCH(Places!$C827,Hosts!$A:$A,0),MATCH(Places!F$1,Hosts!$1:$1,0))</f>
        <v>0.98</v>
      </c>
      <c r="G827" s="17" t="str">
        <f>INDEX(Hosts!$A:$O,MATCH(Places!$C827,Hosts!$A:$A,0),MATCH(Places!G$1,Hosts!$1:$1,0))</f>
        <v>Yes</v>
      </c>
      <c r="H827" s="17">
        <v>16</v>
      </c>
      <c r="I827" s="17" t="str">
        <f>INDEX(Neighborhoods!$A:$C,MATCH(Places!$H827,Neighborhoods!$A:$A,0),MATCH(Places!I$1,Neighborhoods!$1:$1,0))</f>
        <v>Manhattan</v>
      </c>
      <c r="J827" s="17" t="str">
        <f>INDEX(Neighborhoods!$A:$C,MATCH(Places!$H827,Neighborhoods!$A:$A,0),MATCH(Places!J$1,Neighborhoods!$1:$1,0))</f>
        <v>Harlem</v>
      </c>
      <c r="K827" s="17" t="s">
        <v>1</v>
      </c>
      <c r="L827" s="17" t="str">
        <f t="shared" si="48"/>
        <v>Yes</v>
      </c>
      <c r="M827" s="17">
        <v>2</v>
      </c>
      <c r="N827" s="17" t="str" cm="1">
        <f t="array" ref="N827">_xlfn.IFS(M827&lt;=2,"Small",M827&lt;=5,"Medium",M827&gt;5,"Large")</f>
        <v>Small</v>
      </c>
      <c r="O827" s="65">
        <v>78</v>
      </c>
      <c r="P827" s="87">
        <f t="shared" si="49"/>
        <v>0.03</v>
      </c>
      <c r="Q827" s="68">
        <v>4.99</v>
      </c>
      <c r="R827" s="68" t="str" cm="1">
        <f t="array" ref="R827">_xlfn.SWITCH(ROUND(Q827,0),5,"Excellent",4,"Good",3,"Ok","Bad")</f>
        <v>Excellent</v>
      </c>
      <c r="S827" s="17">
        <v>166</v>
      </c>
      <c r="T827" s="17" t="str">
        <f t="shared" si="50"/>
        <v>Yes</v>
      </c>
      <c r="U827" s="82">
        <v>42733</v>
      </c>
      <c r="V827" s="82">
        <v>43904</v>
      </c>
      <c r="W827" s="17">
        <v>1</v>
      </c>
      <c r="X827" s="17" t="str">
        <f t="shared" si="51"/>
        <v>Active</v>
      </c>
      <c r="Y827" s="17" t="s">
        <v>15616</v>
      </c>
      <c r="Z827" s="17"/>
    </row>
    <row r="828" spans="1:26" x14ac:dyDescent="0.25">
      <c r="A828">
        <v>827</v>
      </c>
      <c r="B828" s="17" t="s">
        <v>617</v>
      </c>
      <c r="C828" s="17">
        <v>82</v>
      </c>
      <c r="D828" s="17" t="str">
        <f>INDEX(Hosts!$A:$O,MATCH(Places!$C828,Hosts!$A:$A,0),MATCH(Places!D$1,Hosts!$1:$1,0))</f>
        <v>Within a few hours</v>
      </c>
      <c r="E828" s="87">
        <f>INDEX(Hosts!$A:$O,MATCH(Places!$C828,Hosts!$A:$A,0),MATCH(Places!E$1,Hosts!$1:$1,0))</f>
        <v>1</v>
      </c>
      <c r="F828" s="87">
        <f>INDEX(Hosts!$A:$O,MATCH(Places!$C828,Hosts!$A:$A,0),MATCH(Places!F$1,Hosts!$1:$1,0))</f>
        <v>0.97</v>
      </c>
      <c r="G828" s="17" t="str">
        <f>INDEX(Hosts!$A:$O,MATCH(Places!$C828,Hosts!$A:$A,0),MATCH(Places!G$1,Hosts!$1:$1,0))</f>
        <v>No</v>
      </c>
      <c r="H828" s="17">
        <v>13</v>
      </c>
      <c r="I828" s="17" t="str">
        <f>INDEX(Neighborhoods!$A:$C,MATCH(Places!$H828,Neighborhoods!$A:$A,0),MATCH(Places!I$1,Neighborhoods!$1:$1,0))</f>
        <v>Manhattan</v>
      </c>
      <c r="J828" s="17" t="str">
        <f>INDEX(Neighborhoods!$A:$C,MATCH(Places!$H828,Neighborhoods!$A:$A,0),MATCH(Places!J$1,Neighborhoods!$1:$1,0))</f>
        <v>Chelsea</v>
      </c>
      <c r="K828" s="17" t="s">
        <v>11822</v>
      </c>
      <c r="L828" s="17" t="str">
        <f t="shared" si="48"/>
        <v>No</v>
      </c>
      <c r="M828" s="17">
        <v>2</v>
      </c>
      <c r="N828" s="17" t="str" cm="1">
        <f t="array" ref="N828">_xlfn.IFS(M828&lt;=2,"Small",M828&lt;=5,"Medium",M828&gt;5,"Large")</f>
        <v>Small</v>
      </c>
      <c r="O828" s="65">
        <v>110</v>
      </c>
      <c r="P828" s="87">
        <f t="shared" si="49"/>
        <v>0.03</v>
      </c>
      <c r="Q828" s="68">
        <v>4.74</v>
      </c>
      <c r="R828" s="68" t="str" cm="1">
        <f t="array" ref="R828">_xlfn.SWITCH(ROUND(Q828,0),5,"Excellent",4,"Good",3,"Ok","Bad")</f>
        <v>Excellent</v>
      </c>
      <c r="S828" s="17">
        <v>187</v>
      </c>
      <c r="T828" s="17" t="str">
        <f t="shared" si="50"/>
        <v>No</v>
      </c>
      <c r="U828" s="82">
        <v>41898</v>
      </c>
      <c r="V828" s="82">
        <v>43902</v>
      </c>
      <c r="W828" s="17">
        <v>138</v>
      </c>
      <c r="X828" s="17" t="str">
        <f t="shared" si="51"/>
        <v>Active</v>
      </c>
      <c r="Y828" s="17" t="s">
        <v>15615</v>
      </c>
      <c r="Z828" s="17"/>
    </row>
    <row r="829" spans="1:26" x14ac:dyDescent="0.25">
      <c r="A829">
        <v>828</v>
      </c>
      <c r="B829" s="17" t="s">
        <v>618</v>
      </c>
      <c r="C829" s="17">
        <v>1729</v>
      </c>
      <c r="D829" s="17" t="str">
        <f>INDEX(Hosts!$A:$O,MATCH(Places!$C829,Hosts!$A:$A,0),MATCH(Places!D$1,Hosts!$1:$1,0))</f>
        <v>Within a day</v>
      </c>
      <c r="E829" s="87">
        <f>INDEX(Hosts!$A:$O,MATCH(Places!$C829,Hosts!$A:$A,0),MATCH(Places!E$1,Hosts!$1:$1,0))</f>
        <v>0.5</v>
      </c>
      <c r="F829" s="87">
        <f>INDEX(Hosts!$A:$O,MATCH(Places!$C829,Hosts!$A:$A,0),MATCH(Places!F$1,Hosts!$1:$1,0))</f>
        <v>0.86</v>
      </c>
      <c r="G829" s="17" t="str">
        <f>INDEX(Hosts!$A:$O,MATCH(Places!$C829,Hosts!$A:$A,0),MATCH(Places!G$1,Hosts!$1:$1,0))</f>
        <v>No</v>
      </c>
      <c r="H829" s="17">
        <v>12</v>
      </c>
      <c r="I829" s="17" t="str">
        <f>INDEX(Neighborhoods!$A:$C,MATCH(Places!$H829,Neighborhoods!$A:$A,0),MATCH(Places!I$1,Neighborhoods!$1:$1,0))</f>
        <v>Brooklyn</v>
      </c>
      <c r="J829" s="17" t="str">
        <f>INDEX(Neighborhoods!$A:$C,MATCH(Places!$H829,Neighborhoods!$A:$A,0),MATCH(Places!J$1,Neighborhoods!$1:$1,0))</f>
        <v>Williamsburg</v>
      </c>
      <c r="K829" s="17" t="s">
        <v>11822</v>
      </c>
      <c r="L829" s="17" t="str">
        <f t="shared" si="48"/>
        <v>No</v>
      </c>
      <c r="M829" s="17">
        <v>6</v>
      </c>
      <c r="N829" s="17" t="str" cm="1">
        <f t="array" ref="N829">_xlfn.IFS(M829&lt;=2,"Small",M829&lt;=5,"Medium",M829&gt;5,"Large")</f>
        <v>Large</v>
      </c>
      <c r="O829" s="65">
        <v>175</v>
      </c>
      <c r="P829" s="87">
        <f t="shared" si="49"/>
        <v>0.03</v>
      </c>
      <c r="Q829" s="68">
        <v>4.91</v>
      </c>
      <c r="R829" s="68" t="str" cm="1">
        <f t="array" ref="R829">_xlfn.SWITCH(ROUND(Q829,0),5,"Excellent",4,"Good",3,"Ok","Bad")</f>
        <v>Excellent</v>
      </c>
      <c r="S829" s="17">
        <v>55</v>
      </c>
      <c r="T829" s="17" t="str">
        <f t="shared" si="50"/>
        <v>No</v>
      </c>
      <c r="U829" s="82">
        <v>41803</v>
      </c>
      <c r="V829" s="82">
        <v>43699</v>
      </c>
      <c r="W829" s="17">
        <v>8</v>
      </c>
      <c r="X829" s="17" t="str">
        <f t="shared" si="51"/>
        <v>Active</v>
      </c>
      <c r="Y829" s="17" t="s">
        <v>15615</v>
      </c>
      <c r="Z829" s="17"/>
    </row>
    <row r="830" spans="1:26" x14ac:dyDescent="0.25">
      <c r="A830">
        <v>829</v>
      </c>
      <c r="B830" s="17" t="s">
        <v>208</v>
      </c>
      <c r="C830" s="17">
        <v>1837</v>
      </c>
      <c r="D830" s="17" t="str">
        <f>INDEX(Hosts!$A:$O,MATCH(Places!$C830,Hosts!$A:$A,0),MATCH(Places!D$1,Hosts!$1:$1,0))</f>
        <v>Within a few hours</v>
      </c>
      <c r="E830" s="87">
        <f>INDEX(Hosts!$A:$O,MATCH(Places!$C830,Hosts!$A:$A,0),MATCH(Places!E$1,Hosts!$1:$1,0))</f>
        <v>1</v>
      </c>
      <c r="F830" s="87">
        <f>INDEX(Hosts!$A:$O,MATCH(Places!$C830,Hosts!$A:$A,0),MATCH(Places!F$1,Hosts!$1:$1,0))</f>
        <v>0.93</v>
      </c>
      <c r="G830" s="17" t="str">
        <f>INDEX(Hosts!$A:$O,MATCH(Places!$C830,Hosts!$A:$A,0),MATCH(Places!G$1,Hosts!$1:$1,0))</f>
        <v>Yes</v>
      </c>
      <c r="H830" s="17">
        <v>9</v>
      </c>
      <c r="I830" s="17" t="str">
        <f>INDEX(Neighborhoods!$A:$C,MATCH(Places!$H830,Neighborhoods!$A:$A,0),MATCH(Places!I$1,Neighborhoods!$1:$1,0))</f>
        <v>Brooklyn</v>
      </c>
      <c r="J830" s="17" t="str">
        <f>INDEX(Neighborhoods!$A:$C,MATCH(Places!$H830,Neighborhoods!$A:$A,0),MATCH(Places!J$1,Neighborhoods!$1:$1,0))</f>
        <v>Crown Heights</v>
      </c>
      <c r="K830" s="17" t="s">
        <v>11822</v>
      </c>
      <c r="L830" s="17" t="str">
        <f t="shared" si="48"/>
        <v>No</v>
      </c>
      <c r="M830" s="17">
        <v>6</v>
      </c>
      <c r="N830" s="17" t="str" cm="1">
        <f t="array" ref="N830">_xlfn.IFS(M830&lt;=2,"Small",M830&lt;=5,"Medium",M830&gt;5,"Large")</f>
        <v>Large</v>
      </c>
      <c r="O830" s="65">
        <v>270</v>
      </c>
      <c r="P830" s="87">
        <f t="shared" si="49"/>
        <v>0.04</v>
      </c>
      <c r="Q830" s="68">
        <v>4.8499999999999996</v>
      </c>
      <c r="R830" s="68" t="str" cm="1">
        <f t="array" ref="R830">_xlfn.SWITCH(ROUND(Q830,0),5,"Excellent",4,"Good",3,"Ok","Bad")</f>
        <v>Excellent</v>
      </c>
      <c r="S830" s="17">
        <v>126</v>
      </c>
      <c r="T830" s="17" t="str">
        <f t="shared" si="50"/>
        <v>Yes</v>
      </c>
      <c r="U830" s="82">
        <v>42966</v>
      </c>
      <c r="V830" s="82">
        <v>43911</v>
      </c>
      <c r="W830" s="17">
        <v>309</v>
      </c>
      <c r="X830" s="17" t="str">
        <f t="shared" si="51"/>
        <v>Active</v>
      </c>
      <c r="Y830" s="17" t="s">
        <v>15615</v>
      </c>
      <c r="Z830" s="17"/>
    </row>
    <row r="831" spans="1:26" x14ac:dyDescent="0.25">
      <c r="A831">
        <v>830</v>
      </c>
      <c r="B831" s="17" t="s">
        <v>15608</v>
      </c>
      <c r="C831" s="17">
        <v>1151</v>
      </c>
      <c r="D831" s="17" t="str">
        <f>INDEX(Hosts!$A:$O,MATCH(Places!$C831,Hosts!$A:$A,0),MATCH(Places!D$1,Hosts!$1:$1,0))</f>
        <v>Within an hour</v>
      </c>
      <c r="E831" s="87">
        <f>INDEX(Hosts!$A:$O,MATCH(Places!$C831,Hosts!$A:$A,0),MATCH(Places!E$1,Hosts!$1:$1,0))</f>
        <v>0.94</v>
      </c>
      <c r="F831" s="87">
        <f>INDEX(Hosts!$A:$O,MATCH(Places!$C831,Hosts!$A:$A,0),MATCH(Places!F$1,Hosts!$1:$1,0))</f>
        <v>0.89</v>
      </c>
      <c r="G831" s="17" t="str">
        <f>INDEX(Hosts!$A:$O,MATCH(Places!$C831,Hosts!$A:$A,0),MATCH(Places!G$1,Hosts!$1:$1,0))</f>
        <v>No</v>
      </c>
      <c r="H831" s="17">
        <v>19</v>
      </c>
      <c r="I831" s="17" t="str">
        <f>INDEX(Neighborhoods!$A:$C,MATCH(Places!$H831,Neighborhoods!$A:$A,0),MATCH(Places!I$1,Neighborhoods!$1:$1,0))</f>
        <v>Manhattan</v>
      </c>
      <c r="J831" s="17" t="str">
        <f>INDEX(Neighborhoods!$A:$C,MATCH(Places!$H831,Neighborhoods!$A:$A,0),MATCH(Places!J$1,Neighborhoods!$1:$1,0))</f>
        <v>Upper East Side</v>
      </c>
      <c r="K831" s="17" t="s">
        <v>1</v>
      </c>
      <c r="L831" s="17" t="str">
        <f t="shared" si="48"/>
        <v>Yes</v>
      </c>
      <c r="M831" s="17">
        <v>1</v>
      </c>
      <c r="N831" s="17" t="str" cm="1">
        <f t="array" ref="N831">_xlfn.IFS(M831&lt;=2,"Small",M831&lt;=5,"Medium",M831&gt;5,"Large")</f>
        <v>Small</v>
      </c>
      <c r="O831" s="65">
        <v>160</v>
      </c>
      <c r="P831" s="87">
        <f t="shared" si="49"/>
        <v>0.03</v>
      </c>
      <c r="Q831" s="68">
        <v>4.59</v>
      </c>
      <c r="R831" s="68" t="str" cm="1">
        <f t="array" ref="R831">_xlfn.SWITCH(ROUND(Q831,0),5,"Excellent",4,"Good",3,"Ok","Bad")</f>
        <v>Excellent</v>
      </c>
      <c r="S831" s="17">
        <v>32</v>
      </c>
      <c r="T831" s="17" t="str">
        <f t="shared" si="50"/>
        <v>No</v>
      </c>
      <c r="U831" s="82">
        <v>41855</v>
      </c>
      <c r="V831" s="82">
        <v>43626</v>
      </c>
      <c r="W831" s="17">
        <v>357</v>
      </c>
      <c r="X831" s="17" t="str">
        <f t="shared" si="51"/>
        <v>Active</v>
      </c>
      <c r="Y831" s="17" t="s">
        <v>15615</v>
      </c>
      <c r="Z831" s="17"/>
    </row>
    <row r="832" spans="1:26" x14ac:dyDescent="0.25">
      <c r="A832">
        <v>831</v>
      </c>
      <c r="B832" s="17" t="s">
        <v>14075</v>
      </c>
      <c r="C832" s="17">
        <v>1714</v>
      </c>
      <c r="D832" s="17" t="str">
        <f>INDEX(Hosts!$A:$O,MATCH(Places!$C832,Hosts!$A:$A,0),MATCH(Places!D$1,Hosts!$1:$1,0))</f>
        <v>A few days or more</v>
      </c>
      <c r="E832" s="87">
        <f>INDEX(Hosts!$A:$O,MATCH(Places!$C832,Hosts!$A:$A,0),MATCH(Places!E$1,Hosts!$1:$1,0))</f>
        <v>0</v>
      </c>
      <c r="F832" s="87">
        <f>INDEX(Hosts!$A:$O,MATCH(Places!$C832,Hosts!$A:$A,0),MATCH(Places!F$1,Hosts!$1:$1,0))</f>
        <v>0.8</v>
      </c>
      <c r="G832" s="17" t="str">
        <f>INDEX(Hosts!$A:$O,MATCH(Places!$C832,Hosts!$A:$A,0),MATCH(Places!G$1,Hosts!$1:$1,0))</f>
        <v>No</v>
      </c>
      <c r="H832" s="17">
        <v>12</v>
      </c>
      <c r="I832" s="17" t="str">
        <f>INDEX(Neighborhoods!$A:$C,MATCH(Places!$H832,Neighborhoods!$A:$A,0),MATCH(Places!I$1,Neighborhoods!$1:$1,0))</f>
        <v>Brooklyn</v>
      </c>
      <c r="J832" s="17" t="str">
        <f>INDEX(Neighborhoods!$A:$C,MATCH(Places!$H832,Neighborhoods!$A:$A,0),MATCH(Places!J$1,Neighborhoods!$1:$1,0))</f>
        <v>Williamsburg</v>
      </c>
      <c r="K832" s="17" t="s">
        <v>1</v>
      </c>
      <c r="L832" s="17" t="str">
        <f t="shared" si="48"/>
        <v>Yes</v>
      </c>
      <c r="M832" s="17">
        <v>1</v>
      </c>
      <c r="N832" s="17" t="str" cm="1">
        <f t="array" ref="N832">_xlfn.IFS(M832&lt;=2,"Small",M832&lt;=5,"Medium",M832&gt;5,"Large")</f>
        <v>Small</v>
      </c>
      <c r="O832" s="65">
        <v>55</v>
      </c>
      <c r="P832" s="87">
        <f t="shared" si="49"/>
        <v>0.03</v>
      </c>
      <c r="Q832" s="68">
        <v>4.25</v>
      </c>
      <c r="R832" s="68" t="str" cm="1">
        <f t="array" ref="R832">_xlfn.SWITCH(ROUND(Q832,0),5,"Excellent",4,"Good",3,"Ok","Bad")</f>
        <v>Good</v>
      </c>
      <c r="S832" s="17">
        <v>4</v>
      </c>
      <c r="T832" s="17" t="str">
        <f t="shared" si="50"/>
        <v>No</v>
      </c>
      <c r="U832" s="82">
        <v>41875</v>
      </c>
      <c r="V832" s="82">
        <v>43616</v>
      </c>
      <c r="W832" s="17">
        <v>365</v>
      </c>
      <c r="X832" s="17" t="str">
        <f t="shared" si="51"/>
        <v>Active</v>
      </c>
      <c r="Y832" s="17" t="s">
        <v>15616</v>
      </c>
      <c r="Z832" s="17"/>
    </row>
    <row r="833" spans="1:26" x14ac:dyDescent="0.25">
      <c r="A833">
        <v>832</v>
      </c>
      <c r="B833" s="17" t="s">
        <v>619</v>
      </c>
      <c r="C833" s="17">
        <v>3195</v>
      </c>
      <c r="D833" s="17" t="str">
        <f>INDEX(Hosts!$A:$O,MATCH(Places!$C833,Hosts!$A:$A,0),MATCH(Places!D$1,Hosts!$1:$1,0))</f>
        <v>Within an hour</v>
      </c>
      <c r="E833" s="87">
        <f>INDEX(Hosts!$A:$O,MATCH(Places!$C833,Hosts!$A:$A,0),MATCH(Places!E$1,Hosts!$1:$1,0))</f>
        <v>1</v>
      </c>
      <c r="F833" s="87">
        <f>INDEX(Hosts!$A:$O,MATCH(Places!$C833,Hosts!$A:$A,0),MATCH(Places!F$1,Hosts!$1:$1,0))</f>
        <v>1</v>
      </c>
      <c r="G833" s="17" t="str">
        <f>INDEX(Hosts!$A:$O,MATCH(Places!$C833,Hosts!$A:$A,0),MATCH(Places!G$1,Hosts!$1:$1,0))</f>
        <v>Yes</v>
      </c>
      <c r="H833" s="17">
        <v>17</v>
      </c>
      <c r="I833" s="17" t="str">
        <f>INDEX(Neighborhoods!$A:$C,MATCH(Places!$H833,Neighborhoods!$A:$A,0),MATCH(Places!I$1,Neighborhoods!$1:$1,0))</f>
        <v>Manhattan</v>
      </c>
      <c r="J833" s="17" t="str">
        <f>INDEX(Neighborhoods!$A:$C,MATCH(Places!$H833,Neighborhoods!$A:$A,0),MATCH(Places!J$1,Neighborhoods!$1:$1,0))</f>
        <v>Hell's Kitchen</v>
      </c>
      <c r="K833" s="17" t="s">
        <v>11822</v>
      </c>
      <c r="L833" s="17" t="str">
        <f t="shared" si="48"/>
        <v>No</v>
      </c>
      <c r="M833" s="17">
        <v>4</v>
      </c>
      <c r="N833" s="17" t="str" cm="1">
        <f t="array" ref="N833">_xlfn.IFS(M833&lt;=2,"Small",M833&lt;=5,"Medium",M833&gt;5,"Large")</f>
        <v>Medium</v>
      </c>
      <c r="O833" s="65">
        <v>160</v>
      </c>
      <c r="P833" s="87">
        <f t="shared" si="49"/>
        <v>0.03</v>
      </c>
      <c r="Q833" s="68">
        <v>4.87</v>
      </c>
      <c r="R833" s="68" t="str" cm="1">
        <f t="array" ref="R833">_xlfn.SWITCH(ROUND(Q833,0),5,"Excellent",4,"Good",3,"Ok","Bad")</f>
        <v>Excellent</v>
      </c>
      <c r="S833" s="17">
        <v>15</v>
      </c>
      <c r="T833" s="17" t="str">
        <f t="shared" si="50"/>
        <v>No</v>
      </c>
      <c r="U833" s="82">
        <v>43898</v>
      </c>
      <c r="V833" s="82">
        <v>44051</v>
      </c>
      <c r="W833" s="17">
        <v>170</v>
      </c>
      <c r="X833" s="17" t="str">
        <f t="shared" si="51"/>
        <v>Active</v>
      </c>
      <c r="Y833" s="17" t="s">
        <v>15616</v>
      </c>
      <c r="Z833" s="17"/>
    </row>
    <row r="834" spans="1:26" x14ac:dyDescent="0.25">
      <c r="A834">
        <v>833</v>
      </c>
      <c r="B834" s="17" t="s">
        <v>621</v>
      </c>
      <c r="C834" s="17">
        <v>586</v>
      </c>
      <c r="D834" s="17" t="str">
        <f>INDEX(Hosts!$A:$O,MATCH(Places!$C834,Hosts!$A:$A,0),MATCH(Places!D$1,Hosts!$1:$1,0))</f>
        <v>Within a few hours</v>
      </c>
      <c r="E834" s="87">
        <f>INDEX(Hosts!$A:$O,MATCH(Places!$C834,Hosts!$A:$A,0),MATCH(Places!E$1,Hosts!$1:$1,0))</f>
        <v>1</v>
      </c>
      <c r="F834" s="87">
        <f>INDEX(Hosts!$A:$O,MATCH(Places!$C834,Hosts!$A:$A,0),MATCH(Places!F$1,Hosts!$1:$1,0))</f>
        <v>1</v>
      </c>
      <c r="G834" s="17" t="str">
        <f>INDEX(Hosts!$A:$O,MATCH(Places!$C834,Hosts!$A:$A,0),MATCH(Places!G$1,Hosts!$1:$1,0))</f>
        <v>Yes</v>
      </c>
      <c r="H834" s="17">
        <v>9</v>
      </c>
      <c r="I834" s="17" t="str">
        <f>INDEX(Neighborhoods!$A:$C,MATCH(Places!$H834,Neighborhoods!$A:$A,0),MATCH(Places!I$1,Neighborhoods!$1:$1,0))</f>
        <v>Brooklyn</v>
      </c>
      <c r="J834" s="17" t="str">
        <f>INDEX(Neighborhoods!$A:$C,MATCH(Places!$H834,Neighborhoods!$A:$A,0),MATCH(Places!J$1,Neighborhoods!$1:$1,0))</f>
        <v>Crown Heights</v>
      </c>
      <c r="K834" s="17" t="s">
        <v>11822</v>
      </c>
      <c r="L834" s="17" t="str">
        <f t="shared" ref="L834:L897" si="52">IF(OR(K834="Private room",K834="Shared room"),"Yes","No")</f>
        <v>No</v>
      </c>
      <c r="M834" s="17">
        <v>2</v>
      </c>
      <c r="N834" s="17" t="str" cm="1">
        <f t="array" ref="N834">_xlfn.IFS(M834&lt;=2,"Small",M834&lt;=5,"Medium",M834&gt;5,"Large")</f>
        <v>Small</v>
      </c>
      <c r="O834" s="65">
        <v>160</v>
      </c>
      <c r="P834" s="87">
        <f t="shared" ref="P834:P897" si="53">VLOOKUP(O834,$AB$1:$AC$5,2)</f>
        <v>0.03</v>
      </c>
      <c r="Q834" s="68">
        <v>4.83</v>
      </c>
      <c r="R834" s="68" t="str" cm="1">
        <f t="array" ref="R834">_xlfn.SWITCH(ROUND(Q834,0),5,"Excellent",4,"Good",3,"Ok","Bad")</f>
        <v>Excellent</v>
      </c>
      <c r="S834" s="17">
        <v>40</v>
      </c>
      <c r="T834" s="17" t="str">
        <f t="shared" ref="T834:T897" si="54">IF(AND(Q834&gt;=4.8,S834&gt;100),"Yes","No")</f>
        <v>No</v>
      </c>
      <c r="U834" s="82">
        <v>41949</v>
      </c>
      <c r="V834" s="82">
        <v>43946</v>
      </c>
      <c r="W834" s="17">
        <v>363</v>
      </c>
      <c r="X834" s="17" t="str">
        <f t="shared" ref="X834:X897" si="55">IF(W834&lt;&gt;0,"Active","Inactive")</f>
        <v>Active</v>
      </c>
      <c r="Y834" s="17" t="s">
        <v>15615</v>
      </c>
      <c r="Z834" s="17"/>
    </row>
    <row r="835" spans="1:26" x14ac:dyDescent="0.25">
      <c r="A835">
        <v>834</v>
      </c>
      <c r="B835" s="17" t="s">
        <v>622</v>
      </c>
      <c r="C835" s="17">
        <v>1736</v>
      </c>
      <c r="D835" s="17" t="str">
        <f>INDEX(Hosts!$A:$O,MATCH(Places!$C835,Hosts!$A:$A,0),MATCH(Places!D$1,Hosts!$1:$1,0))</f>
        <v>Within an hour</v>
      </c>
      <c r="E835" s="87">
        <f>INDEX(Hosts!$A:$O,MATCH(Places!$C835,Hosts!$A:$A,0),MATCH(Places!E$1,Hosts!$1:$1,0))</f>
        <v>1</v>
      </c>
      <c r="F835" s="87">
        <f>INDEX(Hosts!$A:$O,MATCH(Places!$C835,Hosts!$A:$A,0),MATCH(Places!F$1,Hosts!$1:$1,0))</f>
        <v>0.93</v>
      </c>
      <c r="G835" s="17" t="str">
        <f>INDEX(Hosts!$A:$O,MATCH(Places!$C835,Hosts!$A:$A,0),MATCH(Places!G$1,Hosts!$1:$1,0))</f>
        <v>Yes</v>
      </c>
      <c r="H835" s="17">
        <v>9</v>
      </c>
      <c r="I835" s="17" t="str">
        <f>INDEX(Neighborhoods!$A:$C,MATCH(Places!$H835,Neighborhoods!$A:$A,0),MATCH(Places!I$1,Neighborhoods!$1:$1,0))</f>
        <v>Brooklyn</v>
      </c>
      <c r="J835" s="17" t="str">
        <f>INDEX(Neighborhoods!$A:$C,MATCH(Places!$H835,Neighborhoods!$A:$A,0),MATCH(Places!J$1,Neighborhoods!$1:$1,0))</f>
        <v>Crown Heights</v>
      </c>
      <c r="K835" s="17" t="s">
        <v>11822</v>
      </c>
      <c r="L835" s="17" t="str">
        <f t="shared" si="52"/>
        <v>No</v>
      </c>
      <c r="M835" s="17">
        <v>6</v>
      </c>
      <c r="N835" s="17" t="str" cm="1">
        <f t="array" ref="N835">_xlfn.IFS(M835&lt;=2,"Small",M835&lt;=5,"Medium",M835&gt;5,"Large")</f>
        <v>Large</v>
      </c>
      <c r="O835" s="65">
        <v>220</v>
      </c>
      <c r="P835" s="87">
        <f t="shared" si="53"/>
        <v>0.04</v>
      </c>
      <c r="Q835" s="68">
        <v>4.9000000000000004</v>
      </c>
      <c r="R835" s="68" t="str" cm="1">
        <f t="array" ref="R835">_xlfn.SWITCH(ROUND(Q835,0),5,"Excellent",4,"Good",3,"Ok","Bad")</f>
        <v>Excellent</v>
      </c>
      <c r="S835" s="17">
        <v>67</v>
      </c>
      <c r="T835" s="17" t="str">
        <f t="shared" si="54"/>
        <v>No</v>
      </c>
      <c r="U835" s="82">
        <v>41851</v>
      </c>
      <c r="V835" s="82">
        <v>43878</v>
      </c>
      <c r="W835" s="17">
        <v>273</v>
      </c>
      <c r="X835" s="17" t="str">
        <f t="shared" si="55"/>
        <v>Active</v>
      </c>
      <c r="Y835" s="17" t="s">
        <v>15615</v>
      </c>
      <c r="Z835" s="17"/>
    </row>
    <row r="836" spans="1:26" x14ac:dyDescent="0.25">
      <c r="A836">
        <v>835</v>
      </c>
      <c r="B836" s="17" t="s">
        <v>623</v>
      </c>
      <c r="C836" s="17">
        <v>1536</v>
      </c>
      <c r="D836" s="17" t="str">
        <f>INDEX(Hosts!$A:$O,MATCH(Places!$C836,Hosts!$A:$A,0),MATCH(Places!D$1,Hosts!$1:$1,0))</f>
        <v>A few days or more</v>
      </c>
      <c r="E836" s="87">
        <f>INDEX(Hosts!$A:$O,MATCH(Places!$C836,Hosts!$A:$A,0),MATCH(Places!E$1,Hosts!$1:$1,0))</f>
        <v>0</v>
      </c>
      <c r="F836" s="87">
        <f>INDEX(Hosts!$A:$O,MATCH(Places!$C836,Hosts!$A:$A,0),MATCH(Places!F$1,Hosts!$1:$1,0))</f>
        <v>0.71</v>
      </c>
      <c r="G836" s="17" t="str">
        <f>INDEX(Hosts!$A:$O,MATCH(Places!$C836,Hosts!$A:$A,0),MATCH(Places!G$1,Hosts!$1:$1,0))</f>
        <v>No</v>
      </c>
      <c r="H836" s="17">
        <v>25</v>
      </c>
      <c r="I836" s="17" t="str">
        <f>INDEX(Neighborhoods!$A:$C,MATCH(Places!$H836,Neighborhoods!$A:$A,0),MATCH(Places!I$1,Neighborhoods!$1:$1,0))</f>
        <v>Queens</v>
      </c>
      <c r="J836" s="17" t="str">
        <f>INDEX(Neighborhoods!$A:$C,MATCH(Places!$H836,Neighborhoods!$A:$A,0),MATCH(Places!J$1,Neighborhoods!$1:$1,0))</f>
        <v>Ridgewood</v>
      </c>
      <c r="K836" s="17" t="s">
        <v>1</v>
      </c>
      <c r="L836" s="17" t="str">
        <f t="shared" si="52"/>
        <v>Yes</v>
      </c>
      <c r="M836" s="17">
        <v>2</v>
      </c>
      <c r="N836" s="17" t="str" cm="1">
        <f t="array" ref="N836">_xlfn.IFS(M836&lt;=2,"Small",M836&lt;=5,"Medium",M836&gt;5,"Large")</f>
        <v>Small</v>
      </c>
      <c r="O836" s="65">
        <v>61</v>
      </c>
      <c r="P836" s="87">
        <f t="shared" si="53"/>
        <v>0.03</v>
      </c>
      <c r="Q836" s="68">
        <v>4.57</v>
      </c>
      <c r="R836" s="68" t="str" cm="1">
        <f t="array" ref="R836">_xlfn.SWITCH(ROUND(Q836,0),5,"Excellent",4,"Good",3,"Ok","Bad")</f>
        <v>Excellent</v>
      </c>
      <c r="S836" s="17">
        <v>157</v>
      </c>
      <c r="T836" s="17" t="str">
        <f t="shared" si="54"/>
        <v>No</v>
      </c>
      <c r="U836" s="82">
        <v>41835</v>
      </c>
      <c r="V836" s="82">
        <v>43787</v>
      </c>
      <c r="W836" s="17">
        <v>365</v>
      </c>
      <c r="X836" s="17" t="str">
        <f t="shared" si="55"/>
        <v>Active</v>
      </c>
      <c r="Y836" s="17" t="s">
        <v>15615</v>
      </c>
      <c r="Z836" s="17"/>
    </row>
    <row r="837" spans="1:26" x14ac:dyDescent="0.25">
      <c r="A837">
        <v>836</v>
      </c>
      <c r="B837" s="17" t="s">
        <v>624</v>
      </c>
      <c r="C837" s="17">
        <v>1740</v>
      </c>
      <c r="D837" s="17" t="str">
        <f>INDEX(Hosts!$A:$O,MATCH(Places!$C837,Hosts!$A:$A,0),MATCH(Places!D$1,Hosts!$1:$1,0))</f>
        <v>Within an hour</v>
      </c>
      <c r="E837" s="87">
        <f>INDEX(Hosts!$A:$O,MATCH(Places!$C837,Hosts!$A:$A,0),MATCH(Places!E$1,Hosts!$1:$1,0))</f>
        <v>1</v>
      </c>
      <c r="F837" s="87">
        <f>INDEX(Hosts!$A:$O,MATCH(Places!$C837,Hosts!$A:$A,0),MATCH(Places!F$1,Hosts!$1:$1,0))</f>
        <v>0.87</v>
      </c>
      <c r="G837" s="17" t="str">
        <f>INDEX(Hosts!$A:$O,MATCH(Places!$C837,Hosts!$A:$A,0),MATCH(Places!G$1,Hosts!$1:$1,0))</f>
        <v>Yes</v>
      </c>
      <c r="H837" s="17">
        <v>20</v>
      </c>
      <c r="I837" s="17" t="str">
        <f>INDEX(Neighborhoods!$A:$C,MATCH(Places!$H837,Neighborhoods!$A:$A,0),MATCH(Places!I$1,Neighborhoods!$1:$1,0))</f>
        <v>Manhattan</v>
      </c>
      <c r="J837" s="17" t="str">
        <f>INDEX(Neighborhoods!$A:$C,MATCH(Places!$H837,Neighborhoods!$A:$A,0),MATCH(Places!J$1,Neighborhoods!$1:$1,0))</f>
        <v>Upper West Side</v>
      </c>
      <c r="K837" s="17" t="s">
        <v>1</v>
      </c>
      <c r="L837" s="17" t="str">
        <f t="shared" si="52"/>
        <v>Yes</v>
      </c>
      <c r="M837" s="17">
        <v>2</v>
      </c>
      <c r="N837" s="17" t="str" cm="1">
        <f t="array" ref="N837">_xlfn.IFS(M837&lt;=2,"Small",M837&lt;=5,"Medium",M837&gt;5,"Large")</f>
        <v>Small</v>
      </c>
      <c r="O837" s="65">
        <v>90</v>
      </c>
      <c r="P837" s="87">
        <f t="shared" si="53"/>
        <v>0.03</v>
      </c>
      <c r="Q837" s="68">
        <v>4.97</v>
      </c>
      <c r="R837" s="68" t="str" cm="1">
        <f t="array" ref="R837">_xlfn.SWITCH(ROUND(Q837,0),5,"Excellent",4,"Good",3,"Ok","Bad")</f>
        <v>Excellent</v>
      </c>
      <c r="S837" s="17">
        <v>185</v>
      </c>
      <c r="T837" s="17" t="str">
        <f t="shared" si="54"/>
        <v>Yes</v>
      </c>
      <c r="U837" s="82">
        <v>42015</v>
      </c>
      <c r="V837" s="82">
        <v>44041</v>
      </c>
      <c r="W837" s="17">
        <v>71</v>
      </c>
      <c r="X837" s="17" t="str">
        <f t="shared" si="55"/>
        <v>Active</v>
      </c>
      <c r="Y837" s="17" t="s">
        <v>15615</v>
      </c>
      <c r="Z837" s="17"/>
    </row>
    <row r="838" spans="1:26" x14ac:dyDescent="0.25">
      <c r="A838">
        <v>837</v>
      </c>
      <c r="B838" s="17" t="s">
        <v>14433</v>
      </c>
      <c r="C838" s="17">
        <v>491</v>
      </c>
      <c r="D838" s="17" t="str">
        <f>INDEX(Hosts!$A:$O,MATCH(Places!$C838,Hosts!$A:$A,0),MATCH(Places!D$1,Hosts!$1:$1,0))</f>
        <v>Within an hour</v>
      </c>
      <c r="E838" s="87">
        <f>INDEX(Hosts!$A:$O,MATCH(Places!$C838,Hosts!$A:$A,0),MATCH(Places!E$1,Hosts!$1:$1,0))</f>
        <v>1</v>
      </c>
      <c r="F838" s="87">
        <f>INDEX(Hosts!$A:$O,MATCH(Places!$C838,Hosts!$A:$A,0),MATCH(Places!F$1,Hosts!$1:$1,0))</f>
        <v>0.25</v>
      </c>
      <c r="G838" s="17" t="str">
        <f>INDEX(Hosts!$A:$O,MATCH(Places!$C838,Hosts!$A:$A,0),MATCH(Places!G$1,Hosts!$1:$1,0))</f>
        <v>No</v>
      </c>
      <c r="H838" s="17">
        <v>12</v>
      </c>
      <c r="I838" s="17" t="str">
        <f>INDEX(Neighborhoods!$A:$C,MATCH(Places!$H838,Neighborhoods!$A:$A,0),MATCH(Places!I$1,Neighborhoods!$1:$1,0))</f>
        <v>Brooklyn</v>
      </c>
      <c r="J838" s="17" t="str">
        <f>INDEX(Neighborhoods!$A:$C,MATCH(Places!$H838,Neighborhoods!$A:$A,0),MATCH(Places!J$1,Neighborhoods!$1:$1,0))</f>
        <v>Williamsburg</v>
      </c>
      <c r="K838" s="17" t="s">
        <v>11822</v>
      </c>
      <c r="L838" s="17" t="str">
        <f t="shared" si="52"/>
        <v>No</v>
      </c>
      <c r="M838" s="17">
        <v>3</v>
      </c>
      <c r="N838" s="17" t="str" cm="1">
        <f t="array" ref="N838">_xlfn.IFS(M838&lt;=2,"Small",M838&lt;=5,"Medium",M838&gt;5,"Large")</f>
        <v>Medium</v>
      </c>
      <c r="O838" s="65">
        <v>160</v>
      </c>
      <c r="P838" s="87">
        <f t="shared" si="53"/>
        <v>0.03</v>
      </c>
      <c r="Q838" s="68">
        <v>4.67</v>
      </c>
      <c r="R838" s="68" t="str" cm="1">
        <f t="array" ref="R838">_xlfn.SWITCH(ROUND(Q838,0),5,"Excellent",4,"Good",3,"Ok","Bad")</f>
        <v>Excellent</v>
      </c>
      <c r="S838" s="17">
        <v>3</v>
      </c>
      <c r="T838" s="17" t="str">
        <f t="shared" si="54"/>
        <v>No</v>
      </c>
      <c r="U838" s="82">
        <v>41812</v>
      </c>
      <c r="V838" s="82">
        <v>42631</v>
      </c>
      <c r="W838" s="17">
        <v>363</v>
      </c>
      <c r="X838" s="17" t="str">
        <f t="shared" si="55"/>
        <v>Active</v>
      </c>
      <c r="Y838" s="17" t="s">
        <v>15615</v>
      </c>
      <c r="Z838" s="17"/>
    </row>
    <row r="839" spans="1:26" x14ac:dyDescent="0.25">
      <c r="A839">
        <v>838</v>
      </c>
      <c r="B839" s="17" t="s">
        <v>14848</v>
      </c>
      <c r="C839" s="17">
        <v>17</v>
      </c>
      <c r="D839" s="17" t="str">
        <f>INDEX(Hosts!$A:$O,MATCH(Places!$C839,Hosts!$A:$A,0),MATCH(Places!D$1,Hosts!$1:$1,0))</f>
        <v>Within a few hours</v>
      </c>
      <c r="E839" s="87">
        <f>INDEX(Hosts!$A:$O,MATCH(Places!$C839,Hosts!$A:$A,0),MATCH(Places!E$1,Hosts!$1:$1,0))</f>
        <v>1</v>
      </c>
      <c r="F839" s="87">
        <f>INDEX(Hosts!$A:$O,MATCH(Places!$C839,Hosts!$A:$A,0),MATCH(Places!F$1,Hosts!$1:$1,0))</f>
        <v>0.14000000000000001</v>
      </c>
      <c r="G839" s="17" t="str">
        <f>INDEX(Hosts!$A:$O,MATCH(Places!$C839,Hosts!$A:$A,0),MATCH(Places!G$1,Hosts!$1:$1,0))</f>
        <v>No</v>
      </c>
      <c r="H839" s="17">
        <v>12</v>
      </c>
      <c r="I839" s="17" t="str">
        <f>INDEX(Neighborhoods!$A:$C,MATCH(Places!$H839,Neighborhoods!$A:$A,0),MATCH(Places!I$1,Neighborhoods!$1:$1,0))</f>
        <v>Brooklyn</v>
      </c>
      <c r="J839" s="17" t="str">
        <f>INDEX(Neighborhoods!$A:$C,MATCH(Places!$H839,Neighborhoods!$A:$A,0),MATCH(Places!J$1,Neighborhoods!$1:$1,0))</f>
        <v>Williamsburg</v>
      </c>
      <c r="K839" s="17" t="s">
        <v>11822</v>
      </c>
      <c r="L839" s="17" t="str">
        <f t="shared" si="52"/>
        <v>No</v>
      </c>
      <c r="M839" s="17">
        <v>2</v>
      </c>
      <c r="N839" s="17" t="str" cm="1">
        <f t="array" ref="N839">_xlfn.IFS(M839&lt;=2,"Small",M839&lt;=5,"Medium",M839&gt;5,"Large")</f>
        <v>Small</v>
      </c>
      <c r="O839" s="65">
        <v>150</v>
      </c>
      <c r="P839" s="87">
        <f t="shared" si="53"/>
        <v>0.03</v>
      </c>
      <c r="Q839" s="68">
        <v>5</v>
      </c>
      <c r="R839" s="68" t="str" cm="1">
        <f t="array" ref="R839">_xlfn.SWITCH(ROUND(Q839,0),5,"Excellent",4,"Good",3,"Ok","Bad")</f>
        <v>Excellent</v>
      </c>
      <c r="S839" s="17">
        <v>40</v>
      </c>
      <c r="T839" s="17" t="str">
        <f t="shared" si="54"/>
        <v>No</v>
      </c>
      <c r="U839" s="82">
        <v>42191</v>
      </c>
      <c r="V839" s="82">
        <v>43829</v>
      </c>
      <c r="W839" s="17">
        <v>227</v>
      </c>
      <c r="X839" s="17" t="str">
        <f t="shared" si="55"/>
        <v>Active</v>
      </c>
      <c r="Y839" s="17" t="s">
        <v>15615</v>
      </c>
      <c r="Z839" s="17"/>
    </row>
    <row r="840" spans="1:26" x14ac:dyDescent="0.25">
      <c r="A840">
        <v>839</v>
      </c>
      <c r="B840" s="17" t="s">
        <v>625</v>
      </c>
      <c r="C840" s="17">
        <v>1575</v>
      </c>
      <c r="D840" s="17" t="str">
        <f>INDEX(Hosts!$A:$O,MATCH(Places!$C840,Hosts!$A:$A,0),MATCH(Places!D$1,Hosts!$1:$1,0))</f>
        <v>Within a few hours</v>
      </c>
      <c r="E840" s="87">
        <f>INDEX(Hosts!$A:$O,MATCH(Places!$C840,Hosts!$A:$A,0),MATCH(Places!E$1,Hosts!$1:$1,0))</f>
        <v>1</v>
      </c>
      <c r="F840" s="87">
        <f>INDEX(Hosts!$A:$O,MATCH(Places!$C840,Hosts!$A:$A,0),MATCH(Places!F$1,Hosts!$1:$1,0))</f>
        <v>0.67</v>
      </c>
      <c r="G840" s="17" t="str">
        <f>INDEX(Hosts!$A:$O,MATCH(Places!$C840,Hosts!$A:$A,0),MATCH(Places!G$1,Hosts!$1:$1,0))</f>
        <v>No</v>
      </c>
      <c r="H840" s="17">
        <v>9</v>
      </c>
      <c r="I840" s="17" t="str">
        <f>INDEX(Neighborhoods!$A:$C,MATCH(Places!$H840,Neighborhoods!$A:$A,0),MATCH(Places!I$1,Neighborhoods!$1:$1,0))</f>
        <v>Brooklyn</v>
      </c>
      <c r="J840" s="17" t="str">
        <f>INDEX(Neighborhoods!$A:$C,MATCH(Places!$H840,Neighborhoods!$A:$A,0),MATCH(Places!J$1,Neighborhoods!$1:$1,0))</f>
        <v>Crown Heights</v>
      </c>
      <c r="K840" s="17" t="s">
        <v>1</v>
      </c>
      <c r="L840" s="17" t="str">
        <f t="shared" si="52"/>
        <v>Yes</v>
      </c>
      <c r="M840" s="17">
        <v>2</v>
      </c>
      <c r="N840" s="17" t="str" cm="1">
        <f t="array" ref="N840">_xlfn.IFS(M840&lt;=2,"Small",M840&lt;=5,"Medium",M840&gt;5,"Large")</f>
        <v>Small</v>
      </c>
      <c r="O840" s="65">
        <v>52</v>
      </c>
      <c r="P840" s="87">
        <f t="shared" si="53"/>
        <v>0.03</v>
      </c>
      <c r="Q840" s="68">
        <v>4.41</v>
      </c>
      <c r="R840" s="68" t="str" cm="1">
        <f t="array" ref="R840">_xlfn.SWITCH(ROUND(Q840,0),5,"Excellent",4,"Good",3,"Ok","Bad")</f>
        <v>Good</v>
      </c>
      <c r="S840" s="17">
        <v>37</v>
      </c>
      <c r="T840" s="17" t="str">
        <f t="shared" si="54"/>
        <v>No</v>
      </c>
      <c r="U840" s="82">
        <v>41818</v>
      </c>
      <c r="V840" s="82">
        <v>42798</v>
      </c>
      <c r="W840" s="17">
        <v>0</v>
      </c>
      <c r="X840" s="17" t="str">
        <f t="shared" si="55"/>
        <v>Inactive</v>
      </c>
      <c r="Y840" s="17" t="s">
        <v>15615</v>
      </c>
      <c r="Z840" s="17"/>
    </row>
    <row r="841" spans="1:26" x14ac:dyDescent="0.25">
      <c r="A841">
        <v>840</v>
      </c>
      <c r="B841" s="17" t="s">
        <v>15216</v>
      </c>
      <c r="C841" s="17">
        <v>1745</v>
      </c>
      <c r="D841" s="17" t="str">
        <f>INDEX(Hosts!$A:$O,MATCH(Places!$C841,Hosts!$A:$A,0),MATCH(Places!D$1,Hosts!$1:$1,0))</f>
        <v>Within a few hours</v>
      </c>
      <c r="E841" s="87">
        <f>INDEX(Hosts!$A:$O,MATCH(Places!$C841,Hosts!$A:$A,0),MATCH(Places!E$1,Hosts!$1:$1,0))</f>
        <v>1</v>
      </c>
      <c r="F841" s="87">
        <f>INDEX(Hosts!$A:$O,MATCH(Places!$C841,Hosts!$A:$A,0),MATCH(Places!F$1,Hosts!$1:$1,0))</f>
        <v>0.5</v>
      </c>
      <c r="G841" s="17" t="str">
        <f>INDEX(Hosts!$A:$O,MATCH(Places!$C841,Hosts!$A:$A,0),MATCH(Places!G$1,Hosts!$1:$1,0))</f>
        <v>No</v>
      </c>
      <c r="H841" s="17">
        <v>24</v>
      </c>
      <c r="I841" s="17" t="str">
        <f>INDEX(Neighborhoods!$A:$C,MATCH(Places!$H841,Neighborhoods!$A:$A,0),MATCH(Places!I$1,Neighborhoods!$1:$1,0))</f>
        <v>Queens</v>
      </c>
      <c r="J841" s="17" t="str">
        <f>INDEX(Neighborhoods!$A:$C,MATCH(Places!$H841,Neighborhoods!$A:$A,0),MATCH(Places!J$1,Neighborhoods!$1:$1,0))</f>
        <v>Long Island City</v>
      </c>
      <c r="K841" s="17" t="s">
        <v>1</v>
      </c>
      <c r="L841" s="17" t="str">
        <f t="shared" si="52"/>
        <v>Yes</v>
      </c>
      <c r="M841" s="17">
        <v>3</v>
      </c>
      <c r="N841" s="17" t="str" cm="1">
        <f t="array" ref="N841">_xlfn.IFS(M841&lt;=2,"Small",M841&lt;=5,"Medium",M841&gt;5,"Large")</f>
        <v>Medium</v>
      </c>
      <c r="O841" s="65">
        <v>90</v>
      </c>
      <c r="P841" s="87">
        <f t="shared" si="53"/>
        <v>0.03</v>
      </c>
      <c r="Q841" s="68">
        <v>4.95</v>
      </c>
      <c r="R841" s="68" t="str" cm="1">
        <f t="array" ref="R841">_xlfn.SWITCH(ROUND(Q841,0),5,"Excellent",4,"Good",3,"Ok","Bad")</f>
        <v>Excellent</v>
      </c>
      <c r="S841" s="17">
        <v>44</v>
      </c>
      <c r="T841" s="17" t="str">
        <f t="shared" si="54"/>
        <v>No</v>
      </c>
      <c r="U841" s="82">
        <v>41861</v>
      </c>
      <c r="V841" s="82">
        <v>43758</v>
      </c>
      <c r="W841" s="17">
        <v>139</v>
      </c>
      <c r="X841" s="17" t="str">
        <f t="shared" si="55"/>
        <v>Active</v>
      </c>
      <c r="Y841" s="17" t="s">
        <v>15615</v>
      </c>
      <c r="Z841" s="17"/>
    </row>
    <row r="842" spans="1:26" x14ac:dyDescent="0.25">
      <c r="A842">
        <v>841</v>
      </c>
      <c r="B842" s="17" t="s">
        <v>13557</v>
      </c>
      <c r="C842" s="17">
        <v>1746</v>
      </c>
      <c r="D842" s="17" t="str">
        <f>INDEX(Hosts!$A:$O,MATCH(Places!$C842,Hosts!$A:$A,0),MATCH(Places!D$1,Hosts!$1:$1,0))</f>
        <v>Within an hour</v>
      </c>
      <c r="E842" s="87">
        <f>INDEX(Hosts!$A:$O,MATCH(Places!$C842,Hosts!$A:$A,0),MATCH(Places!E$1,Hosts!$1:$1,0))</f>
        <v>1</v>
      </c>
      <c r="F842" s="87">
        <f>INDEX(Hosts!$A:$O,MATCH(Places!$C842,Hosts!$A:$A,0),MATCH(Places!F$1,Hosts!$1:$1,0))</f>
        <v>0.93</v>
      </c>
      <c r="G842" s="17" t="str">
        <f>INDEX(Hosts!$A:$O,MATCH(Places!$C842,Hosts!$A:$A,0),MATCH(Places!G$1,Hosts!$1:$1,0))</f>
        <v>No</v>
      </c>
      <c r="H842" s="17">
        <v>16</v>
      </c>
      <c r="I842" s="17" t="str">
        <f>INDEX(Neighborhoods!$A:$C,MATCH(Places!$H842,Neighborhoods!$A:$A,0),MATCH(Places!I$1,Neighborhoods!$1:$1,0))</f>
        <v>Manhattan</v>
      </c>
      <c r="J842" s="17" t="str">
        <f>INDEX(Neighborhoods!$A:$C,MATCH(Places!$H842,Neighborhoods!$A:$A,0),MATCH(Places!J$1,Neighborhoods!$1:$1,0))</f>
        <v>Harlem</v>
      </c>
      <c r="K842" s="17" t="s">
        <v>1</v>
      </c>
      <c r="L842" s="17" t="str">
        <f t="shared" si="52"/>
        <v>Yes</v>
      </c>
      <c r="M842" s="17">
        <v>1</v>
      </c>
      <c r="N842" s="17" t="str" cm="1">
        <f t="array" ref="N842">_xlfn.IFS(M842&lt;=2,"Small",M842&lt;=5,"Medium",M842&gt;5,"Large")</f>
        <v>Small</v>
      </c>
      <c r="O842" s="65">
        <v>45</v>
      </c>
      <c r="P842" s="87">
        <f t="shared" si="53"/>
        <v>0.03</v>
      </c>
      <c r="Q842" s="68">
        <v>4.79</v>
      </c>
      <c r="R842" s="68" t="str" cm="1">
        <f t="array" ref="R842">_xlfn.SWITCH(ROUND(Q842,0),5,"Excellent",4,"Good",3,"Ok","Bad")</f>
        <v>Excellent</v>
      </c>
      <c r="S842" s="17">
        <v>192</v>
      </c>
      <c r="T842" s="17" t="str">
        <f t="shared" si="54"/>
        <v>No</v>
      </c>
      <c r="U842" s="82">
        <v>41813</v>
      </c>
      <c r="V842" s="82">
        <v>43898</v>
      </c>
      <c r="W842" s="17">
        <v>242</v>
      </c>
      <c r="X842" s="17" t="str">
        <f t="shared" si="55"/>
        <v>Active</v>
      </c>
      <c r="Y842" s="17" t="s">
        <v>15615</v>
      </c>
      <c r="Z842" s="17"/>
    </row>
    <row r="843" spans="1:26" x14ac:dyDescent="0.25">
      <c r="A843">
        <v>842</v>
      </c>
      <c r="B843" s="17" t="s">
        <v>13661</v>
      </c>
      <c r="C843" s="17">
        <v>1748</v>
      </c>
      <c r="D843" s="17" t="str">
        <f>INDEX(Hosts!$A:$O,MATCH(Places!$C843,Hosts!$A:$A,0),MATCH(Places!D$1,Hosts!$1:$1,0))</f>
        <v>Within a day</v>
      </c>
      <c r="E843" s="87">
        <f>INDEX(Hosts!$A:$O,MATCH(Places!$C843,Hosts!$A:$A,0),MATCH(Places!E$1,Hosts!$1:$1,0))</f>
        <v>0.5</v>
      </c>
      <c r="F843" s="87">
        <f>INDEX(Hosts!$A:$O,MATCH(Places!$C843,Hosts!$A:$A,0),MATCH(Places!F$1,Hosts!$1:$1,0))</f>
        <v>1</v>
      </c>
      <c r="G843" s="17" t="str">
        <f>INDEX(Hosts!$A:$O,MATCH(Places!$C843,Hosts!$A:$A,0),MATCH(Places!G$1,Hosts!$1:$1,0))</f>
        <v>No</v>
      </c>
      <c r="H843" s="17">
        <v>16</v>
      </c>
      <c r="I843" s="17" t="str">
        <f>INDEX(Neighborhoods!$A:$C,MATCH(Places!$H843,Neighborhoods!$A:$A,0),MATCH(Places!I$1,Neighborhoods!$1:$1,0))</f>
        <v>Manhattan</v>
      </c>
      <c r="J843" s="17" t="str">
        <f>INDEX(Neighborhoods!$A:$C,MATCH(Places!$H843,Neighborhoods!$A:$A,0),MATCH(Places!J$1,Neighborhoods!$1:$1,0))</f>
        <v>Harlem</v>
      </c>
      <c r="K843" s="17" t="s">
        <v>1</v>
      </c>
      <c r="L843" s="17" t="str">
        <f t="shared" si="52"/>
        <v>Yes</v>
      </c>
      <c r="M843" s="17">
        <v>1</v>
      </c>
      <c r="N843" s="17" t="str" cm="1">
        <f t="array" ref="N843">_xlfn.IFS(M843&lt;=2,"Small",M843&lt;=5,"Medium",M843&gt;5,"Large")</f>
        <v>Small</v>
      </c>
      <c r="O843" s="65">
        <v>65</v>
      </c>
      <c r="P843" s="87">
        <f t="shared" si="53"/>
        <v>0.03</v>
      </c>
      <c r="Q843" s="68">
        <v>4.58</v>
      </c>
      <c r="R843" s="68" t="str" cm="1">
        <f t="array" ref="R843">_xlfn.SWITCH(ROUND(Q843,0),5,"Excellent",4,"Good",3,"Ok","Bad")</f>
        <v>Excellent</v>
      </c>
      <c r="S843" s="17">
        <v>12</v>
      </c>
      <c r="T843" s="17" t="str">
        <f t="shared" si="54"/>
        <v>No</v>
      </c>
      <c r="U843" s="82">
        <v>41869</v>
      </c>
      <c r="V843" s="82">
        <v>43905</v>
      </c>
      <c r="W843" s="17">
        <v>227</v>
      </c>
      <c r="X843" s="17" t="str">
        <f t="shared" si="55"/>
        <v>Active</v>
      </c>
      <c r="Y843" s="17" t="s">
        <v>15616</v>
      </c>
      <c r="Z843" s="17"/>
    </row>
    <row r="844" spans="1:26" x14ac:dyDescent="0.25">
      <c r="A844">
        <v>843</v>
      </c>
      <c r="B844" s="17" t="s">
        <v>626</v>
      </c>
      <c r="C844" s="17">
        <v>1749</v>
      </c>
      <c r="D844" s="17" t="str">
        <f>INDEX(Hosts!$A:$O,MATCH(Places!$C844,Hosts!$A:$A,0),MATCH(Places!D$1,Hosts!$1:$1,0))</f>
        <v>Within a day</v>
      </c>
      <c r="E844" s="87">
        <f>INDEX(Hosts!$A:$O,MATCH(Places!$C844,Hosts!$A:$A,0),MATCH(Places!E$1,Hosts!$1:$1,0))</f>
        <v>0.5</v>
      </c>
      <c r="F844" s="87">
        <f>INDEX(Hosts!$A:$O,MATCH(Places!$C844,Hosts!$A:$A,0),MATCH(Places!F$1,Hosts!$1:$1,0))</f>
        <v>1</v>
      </c>
      <c r="G844" s="17" t="str">
        <f>INDEX(Hosts!$A:$O,MATCH(Places!$C844,Hosts!$A:$A,0),MATCH(Places!G$1,Hosts!$1:$1,0))</f>
        <v>No</v>
      </c>
      <c r="H844" s="17">
        <v>12</v>
      </c>
      <c r="I844" s="17" t="str">
        <f>INDEX(Neighborhoods!$A:$C,MATCH(Places!$H844,Neighborhoods!$A:$A,0),MATCH(Places!I$1,Neighborhoods!$1:$1,0))</f>
        <v>Brooklyn</v>
      </c>
      <c r="J844" s="17" t="str">
        <f>INDEX(Neighborhoods!$A:$C,MATCH(Places!$H844,Neighborhoods!$A:$A,0),MATCH(Places!J$1,Neighborhoods!$1:$1,0))</f>
        <v>Williamsburg</v>
      </c>
      <c r="K844" s="17" t="s">
        <v>11822</v>
      </c>
      <c r="L844" s="17" t="str">
        <f t="shared" si="52"/>
        <v>No</v>
      </c>
      <c r="M844" s="17">
        <v>2</v>
      </c>
      <c r="N844" s="17" t="str" cm="1">
        <f t="array" ref="N844">_xlfn.IFS(M844&lt;=2,"Small",M844&lt;=5,"Medium",M844&gt;5,"Large")</f>
        <v>Small</v>
      </c>
      <c r="O844" s="65">
        <v>158</v>
      </c>
      <c r="P844" s="87">
        <f t="shared" si="53"/>
        <v>0.03</v>
      </c>
      <c r="Q844" s="68">
        <v>4.88</v>
      </c>
      <c r="R844" s="68" t="str" cm="1">
        <f t="array" ref="R844">_xlfn.SWITCH(ROUND(Q844,0),5,"Excellent",4,"Good",3,"Ok","Bad")</f>
        <v>Excellent</v>
      </c>
      <c r="S844" s="17">
        <v>17</v>
      </c>
      <c r="T844" s="17" t="str">
        <f t="shared" si="54"/>
        <v>No</v>
      </c>
      <c r="U844" s="82">
        <v>41840</v>
      </c>
      <c r="V844" s="82">
        <v>42940</v>
      </c>
      <c r="W844" s="17">
        <v>0</v>
      </c>
      <c r="X844" s="17" t="str">
        <f t="shared" si="55"/>
        <v>Inactive</v>
      </c>
      <c r="Y844" s="17" t="s">
        <v>15615</v>
      </c>
      <c r="Z844" s="17"/>
    </row>
    <row r="845" spans="1:26" x14ac:dyDescent="0.25">
      <c r="A845">
        <v>844</v>
      </c>
      <c r="B845" s="17" t="s">
        <v>627</v>
      </c>
      <c r="C845" s="17">
        <v>1378</v>
      </c>
      <c r="D845" s="17" t="str">
        <f>INDEX(Hosts!$A:$O,MATCH(Places!$C845,Hosts!$A:$A,0),MATCH(Places!D$1,Hosts!$1:$1,0))</f>
        <v>Within a few hours</v>
      </c>
      <c r="E845" s="87">
        <f>INDEX(Hosts!$A:$O,MATCH(Places!$C845,Hosts!$A:$A,0),MATCH(Places!E$1,Hosts!$1:$1,0))</f>
        <v>1</v>
      </c>
      <c r="F845" s="87">
        <f>INDEX(Hosts!$A:$O,MATCH(Places!$C845,Hosts!$A:$A,0),MATCH(Places!F$1,Hosts!$1:$1,0))</f>
        <v>0.5</v>
      </c>
      <c r="G845" s="17" t="str">
        <f>INDEX(Hosts!$A:$O,MATCH(Places!$C845,Hosts!$A:$A,0),MATCH(Places!G$1,Hosts!$1:$1,0))</f>
        <v>Yes</v>
      </c>
      <c r="H845" s="17">
        <v>25</v>
      </c>
      <c r="I845" s="17" t="str">
        <f>INDEX(Neighborhoods!$A:$C,MATCH(Places!$H845,Neighborhoods!$A:$A,0),MATCH(Places!I$1,Neighborhoods!$1:$1,0))</f>
        <v>Queens</v>
      </c>
      <c r="J845" s="17" t="str">
        <f>INDEX(Neighborhoods!$A:$C,MATCH(Places!$H845,Neighborhoods!$A:$A,0),MATCH(Places!J$1,Neighborhoods!$1:$1,0))</f>
        <v>Ridgewood</v>
      </c>
      <c r="K845" s="17" t="s">
        <v>11822</v>
      </c>
      <c r="L845" s="17" t="str">
        <f t="shared" si="52"/>
        <v>No</v>
      </c>
      <c r="M845" s="17">
        <v>2</v>
      </c>
      <c r="N845" s="17" t="str" cm="1">
        <f t="array" ref="N845">_xlfn.IFS(M845&lt;=2,"Small",M845&lt;=5,"Medium",M845&gt;5,"Large")</f>
        <v>Small</v>
      </c>
      <c r="O845" s="65">
        <v>79</v>
      </c>
      <c r="P845" s="87">
        <f t="shared" si="53"/>
        <v>0.03</v>
      </c>
      <c r="Q845" s="68">
        <v>4.8499999999999996</v>
      </c>
      <c r="R845" s="68" t="str" cm="1">
        <f t="array" ref="R845">_xlfn.SWITCH(ROUND(Q845,0),5,"Excellent",4,"Good",3,"Ok","Bad")</f>
        <v>Excellent</v>
      </c>
      <c r="S845" s="17">
        <v>13</v>
      </c>
      <c r="T845" s="17" t="str">
        <f t="shared" si="54"/>
        <v>No</v>
      </c>
      <c r="U845" s="82">
        <v>41996</v>
      </c>
      <c r="V845" s="82">
        <v>43916</v>
      </c>
      <c r="W845" s="17">
        <v>251</v>
      </c>
      <c r="X845" s="17" t="str">
        <f t="shared" si="55"/>
        <v>Active</v>
      </c>
      <c r="Y845" s="17" t="s">
        <v>15615</v>
      </c>
      <c r="Z845" s="17"/>
    </row>
    <row r="846" spans="1:26" x14ac:dyDescent="0.25">
      <c r="A846">
        <v>845</v>
      </c>
      <c r="B846" s="17" t="s">
        <v>15392</v>
      </c>
      <c r="C846" s="17">
        <v>1753</v>
      </c>
      <c r="D846" s="17" t="str">
        <f>INDEX(Hosts!$A:$O,MATCH(Places!$C846,Hosts!$A:$A,0),MATCH(Places!D$1,Hosts!$1:$1,0))</f>
        <v>Within a few hours</v>
      </c>
      <c r="E846" s="87">
        <f>INDEX(Hosts!$A:$O,MATCH(Places!$C846,Hosts!$A:$A,0),MATCH(Places!E$1,Hosts!$1:$1,0))</f>
        <v>0.96</v>
      </c>
      <c r="F846" s="87">
        <f>INDEX(Hosts!$A:$O,MATCH(Places!$C846,Hosts!$A:$A,0),MATCH(Places!F$1,Hosts!$1:$1,0))</f>
        <v>0</v>
      </c>
      <c r="G846" s="17" t="str">
        <f>INDEX(Hosts!$A:$O,MATCH(Places!$C846,Hosts!$A:$A,0),MATCH(Places!G$1,Hosts!$1:$1,0))</f>
        <v>No</v>
      </c>
      <c r="H846" s="17">
        <v>15</v>
      </c>
      <c r="I846" s="17" t="str">
        <f>INDEX(Neighborhoods!$A:$C,MATCH(Places!$H846,Neighborhoods!$A:$A,0),MATCH(Places!I$1,Neighborhoods!$1:$1,0))</f>
        <v>Manhattan</v>
      </c>
      <c r="J846" s="17" t="str">
        <f>INDEX(Neighborhoods!$A:$C,MATCH(Places!$H846,Neighborhoods!$A:$A,0),MATCH(Places!J$1,Neighborhoods!$1:$1,0))</f>
        <v>East Village</v>
      </c>
      <c r="K846" s="17" t="s">
        <v>11822</v>
      </c>
      <c r="L846" s="17" t="str">
        <f t="shared" si="52"/>
        <v>No</v>
      </c>
      <c r="M846" s="17">
        <v>4</v>
      </c>
      <c r="N846" s="17" t="str" cm="1">
        <f t="array" ref="N846">_xlfn.IFS(M846&lt;=2,"Small",M846&lt;=5,"Medium",M846&gt;5,"Large")</f>
        <v>Medium</v>
      </c>
      <c r="O846" s="65">
        <v>75</v>
      </c>
      <c r="P846" s="87">
        <f t="shared" si="53"/>
        <v>0.03</v>
      </c>
      <c r="Q846" s="68">
        <v>4.25</v>
      </c>
      <c r="R846" s="68" t="str" cm="1">
        <f t="array" ref="R846">_xlfn.SWITCH(ROUND(Q846,0),5,"Excellent",4,"Good",3,"Ok","Bad")</f>
        <v>Good</v>
      </c>
      <c r="S846" s="17">
        <v>8</v>
      </c>
      <c r="T846" s="17" t="str">
        <f t="shared" si="54"/>
        <v>No</v>
      </c>
      <c r="U846" s="82">
        <v>41847</v>
      </c>
      <c r="V846" s="82">
        <v>42808</v>
      </c>
      <c r="W846" s="17">
        <v>274</v>
      </c>
      <c r="X846" s="17" t="str">
        <f t="shared" si="55"/>
        <v>Active</v>
      </c>
      <c r="Y846" s="17" t="s">
        <v>15615</v>
      </c>
      <c r="Z846" s="17"/>
    </row>
    <row r="847" spans="1:26" x14ac:dyDescent="0.25">
      <c r="A847">
        <v>846</v>
      </c>
      <c r="B847" s="17" t="s">
        <v>628</v>
      </c>
      <c r="C847" s="17">
        <v>1715</v>
      </c>
      <c r="D847" s="17" t="str">
        <f>INDEX(Hosts!$A:$O,MATCH(Places!$C847,Hosts!$A:$A,0),MATCH(Places!D$1,Hosts!$1:$1,0))</f>
        <v>Within an hour</v>
      </c>
      <c r="E847" s="87">
        <f>INDEX(Hosts!$A:$O,MATCH(Places!$C847,Hosts!$A:$A,0),MATCH(Places!E$1,Hosts!$1:$1,0))</f>
        <v>1</v>
      </c>
      <c r="F847" s="87">
        <f>INDEX(Hosts!$A:$O,MATCH(Places!$C847,Hosts!$A:$A,0),MATCH(Places!F$1,Hosts!$1:$1,0))</f>
        <v>0.98</v>
      </c>
      <c r="G847" s="17" t="str">
        <f>INDEX(Hosts!$A:$O,MATCH(Places!$C847,Hosts!$A:$A,0),MATCH(Places!G$1,Hosts!$1:$1,0))</f>
        <v>Yes</v>
      </c>
      <c r="H847" s="17">
        <v>1</v>
      </c>
      <c r="I847" s="17" t="str">
        <f>INDEX(Neighborhoods!$A:$C,MATCH(Places!$H847,Neighborhoods!$A:$A,0),MATCH(Places!I$1,Neighborhoods!$1:$1,0))</f>
        <v>Bronx</v>
      </c>
      <c r="J847" s="17" t="str">
        <f>INDEX(Neighborhoods!$A:$C,MATCH(Places!$H847,Neighborhoods!$A:$A,0),MATCH(Places!J$1,Neighborhoods!$1:$1,0))</f>
        <v>Allerton</v>
      </c>
      <c r="K847" s="17" t="s">
        <v>1</v>
      </c>
      <c r="L847" s="17" t="str">
        <f t="shared" si="52"/>
        <v>Yes</v>
      </c>
      <c r="M847" s="17">
        <v>1</v>
      </c>
      <c r="N847" s="17" t="str" cm="1">
        <f t="array" ref="N847">_xlfn.IFS(M847&lt;=2,"Small",M847&lt;=5,"Medium",M847&gt;5,"Large")</f>
        <v>Small</v>
      </c>
      <c r="O847" s="65">
        <v>45</v>
      </c>
      <c r="P847" s="87">
        <f t="shared" si="53"/>
        <v>0.03</v>
      </c>
      <c r="Q847" s="68">
        <v>4.95</v>
      </c>
      <c r="R847" s="68" t="str" cm="1">
        <f t="array" ref="R847">_xlfn.SWITCH(ROUND(Q847,0),5,"Excellent",4,"Good",3,"Ok","Bad")</f>
        <v>Excellent</v>
      </c>
      <c r="S847" s="17">
        <v>119</v>
      </c>
      <c r="T847" s="17" t="str">
        <f t="shared" si="54"/>
        <v>Yes</v>
      </c>
      <c r="U847" s="82">
        <v>41825</v>
      </c>
      <c r="V847" s="82">
        <v>43806</v>
      </c>
      <c r="W847" s="17">
        <v>238</v>
      </c>
      <c r="X847" s="17" t="str">
        <f t="shared" si="55"/>
        <v>Active</v>
      </c>
      <c r="Y847" s="17" t="s">
        <v>15615</v>
      </c>
      <c r="Z847" s="17"/>
    </row>
    <row r="848" spans="1:26" x14ac:dyDescent="0.25">
      <c r="A848">
        <v>847</v>
      </c>
      <c r="B848" s="17" t="s">
        <v>629</v>
      </c>
      <c r="C848" s="17">
        <v>1073</v>
      </c>
      <c r="D848" s="17" t="str">
        <f>INDEX(Hosts!$A:$O,MATCH(Places!$C848,Hosts!$A:$A,0),MATCH(Places!D$1,Hosts!$1:$1,0))</f>
        <v>Within an hour</v>
      </c>
      <c r="E848" s="87">
        <f>INDEX(Hosts!$A:$O,MATCH(Places!$C848,Hosts!$A:$A,0),MATCH(Places!E$1,Hosts!$1:$1,0))</f>
        <v>1</v>
      </c>
      <c r="F848" s="87">
        <f>INDEX(Hosts!$A:$O,MATCH(Places!$C848,Hosts!$A:$A,0),MATCH(Places!F$1,Hosts!$1:$1,0))</f>
        <v>0.82</v>
      </c>
      <c r="G848" s="17" t="str">
        <f>INDEX(Hosts!$A:$O,MATCH(Places!$C848,Hosts!$A:$A,0),MATCH(Places!G$1,Hosts!$1:$1,0))</f>
        <v>Yes</v>
      </c>
      <c r="H848" s="17">
        <v>14</v>
      </c>
      <c r="I848" s="17" t="str">
        <f>INDEX(Neighborhoods!$A:$C,MATCH(Places!$H848,Neighborhoods!$A:$A,0),MATCH(Places!I$1,Neighborhoods!$1:$1,0))</f>
        <v>Manhattan</v>
      </c>
      <c r="J848" s="17" t="str">
        <f>INDEX(Neighborhoods!$A:$C,MATCH(Places!$H848,Neighborhoods!$A:$A,0),MATCH(Places!J$1,Neighborhoods!$1:$1,0))</f>
        <v>East Harlem</v>
      </c>
      <c r="K848" s="17" t="s">
        <v>11822</v>
      </c>
      <c r="L848" s="17" t="str">
        <f t="shared" si="52"/>
        <v>No</v>
      </c>
      <c r="M848" s="17">
        <v>2</v>
      </c>
      <c r="N848" s="17" t="str" cm="1">
        <f t="array" ref="N848">_xlfn.IFS(M848&lt;=2,"Small",M848&lt;=5,"Medium",M848&gt;5,"Large")</f>
        <v>Small</v>
      </c>
      <c r="O848" s="65">
        <v>85</v>
      </c>
      <c r="P848" s="87">
        <f t="shared" si="53"/>
        <v>0.03</v>
      </c>
      <c r="Q848" s="68">
        <v>4.91</v>
      </c>
      <c r="R848" s="68" t="str" cm="1">
        <f t="array" ref="R848">_xlfn.SWITCH(ROUND(Q848,0),5,"Excellent",4,"Good",3,"Ok","Bad")</f>
        <v>Excellent</v>
      </c>
      <c r="S848" s="17">
        <v>252</v>
      </c>
      <c r="T848" s="17" t="str">
        <f t="shared" si="54"/>
        <v>Yes</v>
      </c>
      <c r="U848" s="82">
        <v>41828</v>
      </c>
      <c r="V848" s="82">
        <v>43902</v>
      </c>
      <c r="W848" s="17">
        <v>162</v>
      </c>
      <c r="X848" s="17" t="str">
        <f t="shared" si="55"/>
        <v>Active</v>
      </c>
      <c r="Y848" s="17" t="s">
        <v>15615</v>
      </c>
      <c r="Z848" s="17"/>
    </row>
    <row r="849" spans="1:26" x14ac:dyDescent="0.25">
      <c r="A849">
        <v>848</v>
      </c>
      <c r="B849" s="17" t="s">
        <v>630</v>
      </c>
      <c r="C849" s="17">
        <v>1755</v>
      </c>
      <c r="D849" s="17" t="str">
        <f>INDEX(Hosts!$A:$O,MATCH(Places!$C849,Hosts!$A:$A,0),MATCH(Places!D$1,Hosts!$1:$1,0))</f>
        <v>Within a day</v>
      </c>
      <c r="E849" s="87">
        <f>INDEX(Hosts!$A:$O,MATCH(Places!$C849,Hosts!$A:$A,0),MATCH(Places!E$1,Hosts!$1:$1,0))</f>
        <v>0.5</v>
      </c>
      <c r="F849" s="87">
        <f>INDEX(Hosts!$A:$O,MATCH(Places!$C849,Hosts!$A:$A,0),MATCH(Places!F$1,Hosts!$1:$1,0))</f>
        <v>0.88</v>
      </c>
      <c r="G849" s="17" t="str">
        <f>INDEX(Hosts!$A:$O,MATCH(Places!$C849,Hosts!$A:$A,0),MATCH(Places!G$1,Hosts!$1:$1,0))</f>
        <v>No</v>
      </c>
      <c r="H849" s="17">
        <v>16</v>
      </c>
      <c r="I849" s="17" t="str">
        <f>INDEX(Neighborhoods!$A:$C,MATCH(Places!$H849,Neighborhoods!$A:$A,0),MATCH(Places!I$1,Neighborhoods!$1:$1,0))</f>
        <v>Manhattan</v>
      </c>
      <c r="J849" s="17" t="str">
        <f>INDEX(Neighborhoods!$A:$C,MATCH(Places!$H849,Neighborhoods!$A:$A,0),MATCH(Places!J$1,Neighborhoods!$1:$1,0))</f>
        <v>Harlem</v>
      </c>
      <c r="K849" s="17" t="s">
        <v>11822</v>
      </c>
      <c r="L849" s="17" t="str">
        <f t="shared" si="52"/>
        <v>No</v>
      </c>
      <c r="M849" s="17">
        <v>2</v>
      </c>
      <c r="N849" s="17" t="str" cm="1">
        <f t="array" ref="N849">_xlfn.IFS(M849&lt;=2,"Small",M849&lt;=5,"Medium",M849&gt;5,"Large")</f>
        <v>Small</v>
      </c>
      <c r="O849" s="65">
        <v>85</v>
      </c>
      <c r="P849" s="87">
        <f t="shared" si="53"/>
        <v>0.03</v>
      </c>
      <c r="Q849" s="68">
        <v>4.83</v>
      </c>
      <c r="R849" s="68" t="str" cm="1">
        <f t="array" ref="R849">_xlfn.SWITCH(ROUND(Q849,0),5,"Excellent",4,"Good",3,"Ok","Bad")</f>
        <v>Excellent</v>
      </c>
      <c r="S849" s="17">
        <v>40</v>
      </c>
      <c r="T849" s="17" t="str">
        <f t="shared" si="54"/>
        <v>No</v>
      </c>
      <c r="U849" s="82">
        <v>41872</v>
      </c>
      <c r="V849" s="82">
        <v>43816</v>
      </c>
      <c r="W849" s="17">
        <v>272</v>
      </c>
      <c r="X849" s="17" t="str">
        <f t="shared" si="55"/>
        <v>Active</v>
      </c>
      <c r="Y849" s="17" t="s">
        <v>15616</v>
      </c>
      <c r="Z849" s="17"/>
    </row>
    <row r="850" spans="1:26" x14ac:dyDescent="0.25">
      <c r="A850">
        <v>849</v>
      </c>
      <c r="B850" s="17" t="s">
        <v>15081</v>
      </c>
      <c r="C850" s="17">
        <v>1756</v>
      </c>
      <c r="D850" s="17" t="str">
        <f>INDEX(Hosts!$A:$O,MATCH(Places!$C850,Hosts!$A:$A,0),MATCH(Places!D$1,Hosts!$1:$1,0))</f>
        <v>Within an hour</v>
      </c>
      <c r="E850" s="87">
        <f>INDEX(Hosts!$A:$O,MATCH(Places!$C850,Hosts!$A:$A,0),MATCH(Places!E$1,Hosts!$1:$1,0))</f>
        <v>1</v>
      </c>
      <c r="F850" s="87">
        <f>INDEX(Hosts!$A:$O,MATCH(Places!$C850,Hosts!$A:$A,0),MATCH(Places!F$1,Hosts!$1:$1,0))</f>
        <v>1</v>
      </c>
      <c r="G850" s="17" t="str">
        <f>INDEX(Hosts!$A:$O,MATCH(Places!$C850,Hosts!$A:$A,0),MATCH(Places!G$1,Hosts!$1:$1,0))</f>
        <v>No</v>
      </c>
      <c r="H850" s="17">
        <v>14</v>
      </c>
      <c r="I850" s="17" t="str">
        <f>INDEX(Neighborhoods!$A:$C,MATCH(Places!$H850,Neighborhoods!$A:$A,0),MATCH(Places!I$1,Neighborhoods!$1:$1,0))</f>
        <v>Manhattan</v>
      </c>
      <c r="J850" s="17" t="str">
        <f>INDEX(Neighborhoods!$A:$C,MATCH(Places!$H850,Neighborhoods!$A:$A,0),MATCH(Places!J$1,Neighborhoods!$1:$1,0))</f>
        <v>East Harlem</v>
      </c>
      <c r="K850" s="17" t="s">
        <v>1</v>
      </c>
      <c r="L850" s="17" t="str">
        <f t="shared" si="52"/>
        <v>Yes</v>
      </c>
      <c r="M850" s="17">
        <v>4</v>
      </c>
      <c r="N850" s="17" t="str" cm="1">
        <f t="array" ref="N850">_xlfn.IFS(M850&lt;=2,"Small",M850&lt;=5,"Medium",M850&gt;5,"Large")</f>
        <v>Medium</v>
      </c>
      <c r="O850" s="65">
        <v>49</v>
      </c>
      <c r="P850" s="87">
        <f t="shared" si="53"/>
        <v>0.03</v>
      </c>
      <c r="Q850" s="68">
        <v>5</v>
      </c>
      <c r="R850" s="68" t="str" cm="1">
        <f t="array" ref="R850">_xlfn.SWITCH(ROUND(Q850,0),5,"Excellent",4,"Good",3,"Ok","Bad")</f>
        <v>Excellent</v>
      </c>
      <c r="S850" s="17">
        <v>7</v>
      </c>
      <c r="T850" s="17" t="str">
        <f t="shared" si="54"/>
        <v>No</v>
      </c>
      <c r="U850" s="82">
        <v>43283</v>
      </c>
      <c r="V850" s="82">
        <v>44049</v>
      </c>
      <c r="W850" s="17">
        <v>2</v>
      </c>
      <c r="X850" s="17" t="str">
        <f t="shared" si="55"/>
        <v>Active</v>
      </c>
      <c r="Y850" s="17" t="s">
        <v>15616</v>
      </c>
      <c r="Z850" s="17"/>
    </row>
    <row r="851" spans="1:26" x14ac:dyDescent="0.25">
      <c r="A851">
        <v>850</v>
      </c>
      <c r="B851" s="17" t="s">
        <v>14622</v>
      </c>
      <c r="C851" s="17">
        <v>1064</v>
      </c>
      <c r="D851" s="17" t="str">
        <f>INDEX(Hosts!$A:$O,MATCH(Places!$C851,Hosts!$A:$A,0),MATCH(Places!D$1,Hosts!$1:$1,0))</f>
        <v>Within a few hours</v>
      </c>
      <c r="E851" s="87">
        <f>INDEX(Hosts!$A:$O,MATCH(Places!$C851,Hosts!$A:$A,0),MATCH(Places!E$1,Hosts!$1:$1,0))</f>
        <v>1</v>
      </c>
      <c r="F851" s="87">
        <f>INDEX(Hosts!$A:$O,MATCH(Places!$C851,Hosts!$A:$A,0),MATCH(Places!F$1,Hosts!$1:$1,0))</f>
        <v>0.98</v>
      </c>
      <c r="G851" s="17" t="str">
        <f>INDEX(Hosts!$A:$O,MATCH(Places!$C851,Hosts!$A:$A,0),MATCH(Places!G$1,Hosts!$1:$1,0))</f>
        <v>Yes</v>
      </c>
      <c r="H851" s="17">
        <v>12</v>
      </c>
      <c r="I851" s="17" t="str">
        <f>INDEX(Neighborhoods!$A:$C,MATCH(Places!$H851,Neighborhoods!$A:$A,0),MATCH(Places!I$1,Neighborhoods!$1:$1,0))</f>
        <v>Brooklyn</v>
      </c>
      <c r="J851" s="17" t="str">
        <f>INDEX(Neighborhoods!$A:$C,MATCH(Places!$H851,Neighborhoods!$A:$A,0),MATCH(Places!J$1,Neighborhoods!$1:$1,0))</f>
        <v>Williamsburg</v>
      </c>
      <c r="K851" s="17" t="s">
        <v>11822</v>
      </c>
      <c r="L851" s="17" t="str">
        <f t="shared" si="52"/>
        <v>No</v>
      </c>
      <c r="M851" s="17">
        <v>5</v>
      </c>
      <c r="N851" s="17" t="str" cm="1">
        <f t="array" ref="N851">_xlfn.IFS(M851&lt;=2,"Small",M851&lt;=5,"Medium",M851&gt;5,"Large")</f>
        <v>Medium</v>
      </c>
      <c r="O851" s="65">
        <v>285</v>
      </c>
      <c r="P851" s="87">
        <f t="shared" si="53"/>
        <v>0.04</v>
      </c>
      <c r="Q851" s="68">
        <v>4.9800000000000004</v>
      </c>
      <c r="R851" s="68" t="str" cm="1">
        <f t="array" ref="R851">_xlfn.SWITCH(ROUND(Q851,0),5,"Excellent",4,"Good",3,"Ok","Bad")</f>
        <v>Excellent</v>
      </c>
      <c r="S851" s="17">
        <v>133</v>
      </c>
      <c r="T851" s="17" t="str">
        <f t="shared" si="54"/>
        <v>Yes</v>
      </c>
      <c r="U851" s="82">
        <v>41870</v>
      </c>
      <c r="V851" s="82">
        <v>43978</v>
      </c>
      <c r="W851" s="17">
        <v>132</v>
      </c>
      <c r="X851" s="17" t="str">
        <f t="shared" si="55"/>
        <v>Active</v>
      </c>
      <c r="Y851" s="17" t="s">
        <v>15615</v>
      </c>
      <c r="Z851" s="17"/>
    </row>
    <row r="852" spans="1:26" x14ac:dyDescent="0.25">
      <c r="A852">
        <v>851</v>
      </c>
      <c r="B852" s="17" t="s">
        <v>631</v>
      </c>
      <c r="C852" s="17">
        <v>926</v>
      </c>
      <c r="D852" s="17" t="str">
        <f>INDEX(Hosts!$A:$O,MATCH(Places!$C852,Hosts!$A:$A,0),MATCH(Places!D$1,Hosts!$1:$1,0))</f>
        <v>Within a day</v>
      </c>
      <c r="E852" s="87">
        <f>INDEX(Hosts!$A:$O,MATCH(Places!$C852,Hosts!$A:$A,0),MATCH(Places!E$1,Hosts!$1:$1,0))</f>
        <v>1</v>
      </c>
      <c r="F852" s="87">
        <f>INDEX(Hosts!$A:$O,MATCH(Places!$C852,Hosts!$A:$A,0),MATCH(Places!F$1,Hosts!$1:$1,0))</f>
        <v>0.95</v>
      </c>
      <c r="G852" s="17" t="str">
        <f>INDEX(Hosts!$A:$O,MATCH(Places!$C852,Hosts!$A:$A,0),MATCH(Places!G$1,Hosts!$1:$1,0))</f>
        <v>Yes</v>
      </c>
      <c r="H852" s="17">
        <v>26</v>
      </c>
      <c r="I852" s="17" t="str">
        <f>INDEX(Neighborhoods!$A:$C,MATCH(Places!$H852,Neighborhoods!$A:$A,0),MATCH(Places!I$1,Neighborhoods!$1:$1,0))</f>
        <v>Queens</v>
      </c>
      <c r="J852" s="17" t="str">
        <f>INDEX(Neighborhoods!$A:$C,MATCH(Places!$H852,Neighborhoods!$A:$A,0),MATCH(Places!J$1,Neighborhoods!$1:$1,0))</f>
        <v>Sunnyside</v>
      </c>
      <c r="K852" s="17" t="s">
        <v>1</v>
      </c>
      <c r="L852" s="17" t="str">
        <f t="shared" si="52"/>
        <v>Yes</v>
      </c>
      <c r="M852" s="17">
        <v>2</v>
      </c>
      <c r="N852" s="17" t="str" cm="1">
        <f t="array" ref="N852">_xlfn.IFS(M852&lt;=2,"Small",M852&lt;=5,"Medium",M852&gt;5,"Large")</f>
        <v>Small</v>
      </c>
      <c r="O852" s="65">
        <v>48</v>
      </c>
      <c r="P852" s="87">
        <f t="shared" si="53"/>
        <v>0.03</v>
      </c>
      <c r="Q852" s="68">
        <v>4.96</v>
      </c>
      <c r="R852" s="68" t="str" cm="1">
        <f t="array" ref="R852">_xlfn.SWITCH(ROUND(Q852,0),5,"Excellent",4,"Good",3,"Ok","Bad")</f>
        <v>Excellent</v>
      </c>
      <c r="S852" s="17">
        <v>49</v>
      </c>
      <c r="T852" s="17" t="str">
        <f t="shared" si="54"/>
        <v>No</v>
      </c>
      <c r="U852" s="82">
        <v>42578</v>
      </c>
      <c r="V852" s="82">
        <v>43861</v>
      </c>
      <c r="W852" s="17">
        <v>149</v>
      </c>
      <c r="X852" s="17" t="str">
        <f t="shared" si="55"/>
        <v>Active</v>
      </c>
      <c r="Y852" s="17" t="s">
        <v>15615</v>
      </c>
      <c r="Z852" s="17"/>
    </row>
    <row r="853" spans="1:26" x14ac:dyDescent="0.25">
      <c r="A853">
        <v>852</v>
      </c>
      <c r="B853" s="17" t="s">
        <v>14388</v>
      </c>
      <c r="C853" s="17">
        <v>908</v>
      </c>
      <c r="D853" s="17" t="str">
        <f>INDEX(Hosts!$A:$O,MATCH(Places!$C853,Hosts!$A:$A,0),MATCH(Places!D$1,Hosts!$1:$1,0))</f>
        <v>Within a few hours</v>
      </c>
      <c r="E853" s="87">
        <f>INDEX(Hosts!$A:$O,MATCH(Places!$C853,Hosts!$A:$A,0),MATCH(Places!E$1,Hosts!$1:$1,0))</f>
        <v>0.75</v>
      </c>
      <c r="F853" s="87">
        <f>INDEX(Hosts!$A:$O,MATCH(Places!$C853,Hosts!$A:$A,0),MATCH(Places!F$1,Hosts!$1:$1,0))</f>
        <v>0</v>
      </c>
      <c r="G853" s="17" t="str">
        <f>INDEX(Hosts!$A:$O,MATCH(Places!$C853,Hosts!$A:$A,0),MATCH(Places!G$1,Hosts!$1:$1,0))</f>
        <v>No</v>
      </c>
      <c r="H853" s="17">
        <v>19</v>
      </c>
      <c r="I853" s="17" t="str">
        <f>INDEX(Neighborhoods!$A:$C,MATCH(Places!$H853,Neighborhoods!$A:$A,0),MATCH(Places!I$1,Neighborhoods!$1:$1,0))</f>
        <v>Manhattan</v>
      </c>
      <c r="J853" s="17" t="str">
        <f>INDEX(Neighborhoods!$A:$C,MATCH(Places!$H853,Neighborhoods!$A:$A,0),MATCH(Places!J$1,Neighborhoods!$1:$1,0))</f>
        <v>Upper East Side</v>
      </c>
      <c r="K853" s="17" t="s">
        <v>1</v>
      </c>
      <c r="L853" s="17" t="str">
        <f t="shared" si="52"/>
        <v>Yes</v>
      </c>
      <c r="M853" s="17">
        <v>2</v>
      </c>
      <c r="N853" s="17" t="str" cm="1">
        <f t="array" ref="N853">_xlfn.IFS(M853&lt;=2,"Small",M853&lt;=5,"Medium",M853&gt;5,"Large")</f>
        <v>Small</v>
      </c>
      <c r="O853" s="65">
        <v>100</v>
      </c>
      <c r="P853" s="87">
        <f t="shared" si="53"/>
        <v>0.03</v>
      </c>
      <c r="Q853" s="68">
        <v>4.97</v>
      </c>
      <c r="R853" s="68" t="str" cm="1">
        <f t="array" ref="R853">_xlfn.SWITCH(ROUND(Q853,0),5,"Excellent",4,"Good",3,"Ok","Bad")</f>
        <v>Excellent</v>
      </c>
      <c r="S853" s="17">
        <v>32</v>
      </c>
      <c r="T853" s="17" t="str">
        <f t="shared" si="54"/>
        <v>No</v>
      </c>
      <c r="U853" s="82">
        <v>42128</v>
      </c>
      <c r="V853" s="82">
        <v>43584</v>
      </c>
      <c r="W853" s="17">
        <v>1</v>
      </c>
      <c r="X853" s="17" t="str">
        <f t="shared" si="55"/>
        <v>Active</v>
      </c>
      <c r="Y853" s="17" t="s">
        <v>15615</v>
      </c>
      <c r="Z853" s="17"/>
    </row>
    <row r="854" spans="1:26" x14ac:dyDescent="0.25">
      <c r="A854">
        <v>853</v>
      </c>
      <c r="B854" s="17" t="s">
        <v>13357</v>
      </c>
      <c r="C854" s="17">
        <v>1714</v>
      </c>
      <c r="D854" s="17" t="str">
        <f>INDEX(Hosts!$A:$O,MATCH(Places!$C854,Hosts!$A:$A,0),MATCH(Places!D$1,Hosts!$1:$1,0))</f>
        <v>A few days or more</v>
      </c>
      <c r="E854" s="87">
        <f>INDEX(Hosts!$A:$O,MATCH(Places!$C854,Hosts!$A:$A,0),MATCH(Places!E$1,Hosts!$1:$1,0))</f>
        <v>0</v>
      </c>
      <c r="F854" s="87">
        <f>INDEX(Hosts!$A:$O,MATCH(Places!$C854,Hosts!$A:$A,0),MATCH(Places!F$1,Hosts!$1:$1,0))</f>
        <v>0.8</v>
      </c>
      <c r="G854" s="17" t="str">
        <f>INDEX(Hosts!$A:$O,MATCH(Places!$C854,Hosts!$A:$A,0),MATCH(Places!G$1,Hosts!$1:$1,0))</f>
        <v>No</v>
      </c>
      <c r="H854" s="17">
        <v>12</v>
      </c>
      <c r="I854" s="17" t="str">
        <f>INDEX(Neighborhoods!$A:$C,MATCH(Places!$H854,Neighborhoods!$A:$A,0),MATCH(Places!I$1,Neighborhoods!$1:$1,0))</f>
        <v>Brooklyn</v>
      </c>
      <c r="J854" s="17" t="str">
        <f>INDEX(Neighborhoods!$A:$C,MATCH(Places!$H854,Neighborhoods!$A:$A,0),MATCH(Places!J$1,Neighborhoods!$1:$1,0))</f>
        <v>Williamsburg</v>
      </c>
      <c r="K854" s="17" t="s">
        <v>1</v>
      </c>
      <c r="L854" s="17" t="str">
        <f t="shared" si="52"/>
        <v>Yes</v>
      </c>
      <c r="M854" s="17">
        <v>1</v>
      </c>
      <c r="N854" s="17" t="str" cm="1">
        <f t="array" ref="N854">_xlfn.IFS(M854&lt;=2,"Small",M854&lt;=5,"Medium",M854&gt;5,"Large")</f>
        <v>Small</v>
      </c>
      <c r="O854" s="65">
        <v>58</v>
      </c>
      <c r="P854" s="87">
        <f t="shared" si="53"/>
        <v>0.03</v>
      </c>
      <c r="Q854" s="68">
        <v>4.88</v>
      </c>
      <c r="R854" s="68" t="str" cm="1">
        <f t="array" ref="R854">_xlfn.SWITCH(ROUND(Q854,0),5,"Excellent",4,"Good",3,"Ok","Bad")</f>
        <v>Excellent</v>
      </c>
      <c r="S854" s="17">
        <v>8</v>
      </c>
      <c r="T854" s="17" t="str">
        <f t="shared" si="54"/>
        <v>No</v>
      </c>
      <c r="U854" s="82">
        <v>42796</v>
      </c>
      <c r="V854" s="82">
        <v>43615</v>
      </c>
      <c r="W854" s="17">
        <v>180</v>
      </c>
      <c r="X854" s="17" t="str">
        <f t="shared" si="55"/>
        <v>Active</v>
      </c>
      <c r="Y854" s="17" t="s">
        <v>15616</v>
      </c>
      <c r="Z854" s="17"/>
    </row>
    <row r="855" spans="1:26" x14ac:dyDescent="0.25">
      <c r="A855">
        <v>854</v>
      </c>
      <c r="B855" s="17" t="s">
        <v>632</v>
      </c>
      <c r="C855" s="17">
        <v>1759</v>
      </c>
      <c r="D855" s="17" t="str">
        <f>INDEX(Hosts!$A:$O,MATCH(Places!$C855,Hosts!$A:$A,0),MATCH(Places!D$1,Hosts!$1:$1,0))</f>
        <v>Within an hour</v>
      </c>
      <c r="E855" s="87">
        <f>INDEX(Hosts!$A:$O,MATCH(Places!$C855,Hosts!$A:$A,0),MATCH(Places!E$1,Hosts!$1:$1,0))</f>
        <v>1</v>
      </c>
      <c r="F855" s="87">
        <f>INDEX(Hosts!$A:$O,MATCH(Places!$C855,Hosts!$A:$A,0),MATCH(Places!F$1,Hosts!$1:$1,0))</f>
        <v>1</v>
      </c>
      <c r="G855" s="17" t="str">
        <f>INDEX(Hosts!$A:$O,MATCH(Places!$C855,Hosts!$A:$A,0),MATCH(Places!G$1,Hosts!$1:$1,0))</f>
        <v>Yes</v>
      </c>
      <c r="H855" s="17">
        <v>19</v>
      </c>
      <c r="I855" s="17" t="str">
        <f>INDEX(Neighborhoods!$A:$C,MATCH(Places!$H855,Neighborhoods!$A:$A,0),MATCH(Places!I$1,Neighborhoods!$1:$1,0))</f>
        <v>Manhattan</v>
      </c>
      <c r="J855" s="17" t="str">
        <f>INDEX(Neighborhoods!$A:$C,MATCH(Places!$H855,Neighborhoods!$A:$A,0),MATCH(Places!J$1,Neighborhoods!$1:$1,0))</f>
        <v>Upper East Side</v>
      </c>
      <c r="K855" s="17" t="s">
        <v>11822</v>
      </c>
      <c r="L855" s="17" t="str">
        <f t="shared" si="52"/>
        <v>No</v>
      </c>
      <c r="M855" s="17">
        <v>4</v>
      </c>
      <c r="N855" s="17" t="str" cm="1">
        <f t="array" ref="N855">_xlfn.IFS(M855&lt;=2,"Small",M855&lt;=5,"Medium",M855&gt;5,"Large")</f>
        <v>Medium</v>
      </c>
      <c r="O855" s="65">
        <v>274</v>
      </c>
      <c r="P855" s="87">
        <f t="shared" si="53"/>
        <v>0.04</v>
      </c>
      <c r="Q855" s="68">
        <v>5</v>
      </c>
      <c r="R855" s="68" t="str" cm="1">
        <f t="array" ref="R855">_xlfn.SWITCH(ROUND(Q855,0),5,"Excellent",4,"Good",3,"Ok","Bad")</f>
        <v>Excellent</v>
      </c>
      <c r="S855" s="17">
        <v>12</v>
      </c>
      <c r="T855" s="17" t="str">
        <f t="shared" si="54"/>
        <v>No</v>
      </c>
      <c r="U855" s="82">
        <v>42898</v>
      </c>
      <c r="V855" s="82">
        <v>43828</v>
      </c>
      <c r="W855" s="17">
        <v>0</v>
      </c>
      <c r="X855" s="17" t="str">
        <f t="shared" si="55"/>
        <v>Inactive</v>
      </c>
      <c r="Y855" s="17" t="s">
        <v>15615</v>
      </c>
      <c r="Z855" s="17"/>
    </row>
    <row r="856" spans="1:26" x14ac:dyDescent="0.25">
      <c r="A856">
        <v>855</v>
      </c>
      <c r="B856" s="20" t="s">
        <v>15574</v>
      </c>
      <c r="C856" s="17">
        <v>1715</v>
      </c>
      <c r="D856" s="17" t="str">
        <f>INDEX(Hosts!$A:$O,MATCH(Places!$C856,Hosts!$A:$A,0),MATCH(Places!D$1,Hosts!$1:$1,0))</f>
        <v>Within an hour</v>
      </c>
      <c r="E856" s="87">
        <f>INDEX(Hosts!$A:$O,MATCH(Places!$C856,Hosts!$A:$A,0),MATCH(Places!E$1,Hosts!$1:$1,0))</f>
        <v>1</v>
      </c>
      <c r="F856" s="87">
        <f>INDEX(Hosts!$A:$O,MATCH(Places!$C856,Hosts!$A:$A,0),MATCH(Places!F$1,Hosts!$1:$1,0))</f>
        <v>0.98</v>
      </c>
      <c r="G856" s="17" t="str">
        <f>INDEX(Hosts!$A:$O,MATCH(Places!$C856,Hosts!$A:$A,0),MATCH(Places!G$1,Hosts!$1:$1,0))</f>
        <v>Yes</v>
      </c>
      <c r="H856" s="20">
        <v>1</v>
      </c>
      <c r="I856" s="17" t="str">
        <f>INDEX(Neighborhoods!$A:$C,MATCH(Places!$H856,Neighborhoods!$A:$A,0),MATCH(Places!I$1,Neighborhoods!$1:$1,0))</f>
        <v>Bronx</v>
      </c>
      <c r="J856" s="17" t="str">
        <f>INDEX(Neighborhoods!$A:$C,MATCH(Places!$H856,Neighborhoods!$A:$A,0),MATCH(Places!J$1,Neighborhoods!$1:$1,0))</f>
        <v>Allerton</v>
      </c>
      <c r="K856" s="17" t="s">
        <v>1</v>
      </c>
      <c r="L856" s="17" t="str">
        <f t="shared" si="52"/>
        <v>Yes</v>
      </c>
      <c r="M856" s="17">
        <v>1</v>
      </c>
      <c r="N856" s="17" t="str" cm="1">
        <f t="array" ref="N856">_xlfn.IFS(M856&lt;=2,"Small",M856&lt;=5,"Medium",M856&gt;5,"Large")</f>
        <v>Small</v>
      </c>
      <c r="O856" s="66">
        <v>45</v>
      </c>
      <c r="P856" s="87">
        <f t="shared" si="53"/>
        <v>0.03</v>
      </c>
      <c r="Q856" s="68">
        <v>4.8899999999999997</v>
      </c>
      <c r="R856" s="68" t="str" cm="1">
        <f t="array" ref="R856">_xlfn.SWITCH(ROUND(Q856,0),5,"Excellent",4,"Good",3,"Ok","Bad")</f>
        <v>Excellent</v>
      </c>
      <c r="S856" s="20">
        <v>85</v>
      </c>
      <c r="T856" s="17" t="str">
        <f t="shared" si="54"/>
        <v>No</v>
      </c>
      <c r="U856" s="83">
        <v>41890</v>
      </c>
      <c r="V856" s="83">
        <v>43986</v>
      </c>
      <c r="W856" s="20">
        <v>229</v>
      </c>
      <c r="X856" s="17" t="str">
        <f t="shared" si="55"/>
        <v>Active</v>
      </c>
      <c r="Y856" s="20" t="s">
        <v>15615</v>
      </c>
      <c r="Z856" s="17"/>
    </row>
    <row r="857" spans="1:26" x14ac:dyDescent="0.25">
      <c r="A857">
        <v>856</v>
      </c>
      <c r="B857" s="17" t="s">
        <v>633</v>
      </c>
      <c r="C857" s="17">
        <v>1763</v>
      </c>
      <c r="D857" s="17" t="str">
        <f>INDEX(Hosts!$A:$O,MATCH(Places!$C857,Hosts!$A:$A,0),MATCH(Places!D$1,Hosts!$1:$1,0))</f>
        <v>Within an hour</v>
      </c>
      <c r="E857" s="87">
        <f>INDEX(Hosts!$A:$O,MATCH(Places!$C857,Hosts!$A:$A,0),MATCH(Places!E$1,Hosts!$1:$1,0))</f>
        <v>1</v>
      </c>
      <c r="F857" s="87">
        <f>INDEX(Hosts!$A:$O,MATCH(Places!$C857,Hosts!$A:$A,0),MATCH(Places!F$1,Hosts!$1:$1,0))</f>
        <v>0.85</v>
      </c>
      <c r="G857" s="17" t="str">
        <f>INDEX(Hosts!$A:$O,MATCH(Places!$C857,Hosts!$A:$A,0),MATCH(Places!G$1,Hosts!$1:$1,0))</f>
        <v>Yes</v>
      </c>
      <c r="H857" s="17">
        <v>16</v>
      </c>
      <c r="I857" s="17" t="str">
        <f>INDEX(Neighborhoods!$A:$C,MATCH(Places!$H857,Neighborhoods!$A:$A,0),MATCH(Places!I$1,Neighborhoods!$1:$1,0))</f>
        <v>Manhattan</v>
      </c>
      <c r="J857" s="17" t="str">
        <f>INDEX(Neighborhoods!$A:$C,MATCH(Places!$H857,Neighborhoods!$A:$A,0),MATCH(Places!J$1,Neighborhoods!$1:$1,0))</f>
        <v>Harlem</v>
      </c>
      <c r="K857" s="17" t="s">
        <v>11822</v>
      </c>
      <c r="L857" s="17" t="str">
        <f t="shared" si="52"/>
        <v>No</v>
      </c>
      <c r="M857" s="17">
        <v>4</v>
      </c>
      <c r="N857" s="17" t="str" cm="1">
        <f t="array" ref="N857">_xlfn.IFS(M857&lt;=2,"Small",M857&lt;=5,"Medium",M857&gt;5,"Large")</f>
        <v>Medium</v>
      </c>
      <c r="O857" s="65">
        <v>200</v>
      </c>
      <c r="P857" s="87">
        <f t="shared" si="53"/>
        <v>0.04</v>
      </c>
      <c r="Q857" s="68">
        <v>4.99</v>
      </c>
      <c r="R857" s="68" t="str" cm="1">
        <f t="array" ref="R857">_xlfn.SWITCH(ROUND(Q857,0),5,"Excellent",4,"Good",3,"Ok","Bad")</f>
        <v>Excellent</v>
      </c>
      <c r="S857" s="17">
        <v>158</v>
      </c>
      <c r="T857" s="17" t="str">
        <f t="shared" si="54"/>
        <v>Yes</v>
      </c>
      <c r="U857" s="82">
        <v>41875</v>
      </c>
      <c r="V857" s="82">
        <v>43977</v>
      </c>
      <c r="W857" s="17">
        <v>81</v>
      </c>
      <c r="X857" s="17" t="str">
        <f t="shared" si="55"/>
        <v>Active</v>
      </c>
      <c r="Y857" s="17" t="s">
        <v>15615</v>
      </c>
      <c r="Z857" s="17"/>
    </row>
    <row r="858" spans="1:26" x14ac:dyDescent="0.25">
      <c r="A858">
        <v>857</v>
      </c>
      <c r="B858" s="17" t="s">
        <v>634</v>
      </c>
      <c r="C858" s="17">
        <v>1492</v>
      </c>
      <c r="D858" s="17" t="str">
        <f>INDEX(Hosts!$A:$O,MATCH(Places!$C858,Hosts!$A:$A,0),MATCH(Places!D$1,Hosts!$1:$1,0))</f>
        <v>Within an hour</v>
      </c>
      <c r="E858" s="87">
        <f>INDEX(Hosts!$A:$O,MATCH(Places!$C858,Hosts!$A:$A,0),MATCH(Places!E$1,Hosts!$1:$1,0))</f>
        <v>1</v>
      </c>
      <c r="F858" s="87">
        <f>INDEX(Hosts!$A:$O,MATCH(Places!$C858,Hosts!$A:$A,0),MATCH(Places!F$1,Hosts!$1:$1,0))</f>
        <v>0.84</v>
      </c>
      <c r="G858" s="17" t="str">
        <f>INDEX(Hosts!$A:$O,MATCH(Places!$C858,Hosts!$A:$A,0),MATCH(Places!G$1,Hosts!$1:$1,0))</f>
        <v>Yes</v>
      </c>
      <c r="H858" s="17">
        <v>19</v>
      </c>
      <c r="I858" s="17" t="str">
        <f>INDEX(Neighborhoods!$A:$C,MATCH(Places!$H858,Neighborhoods!$A:$A,0),MATCH(Places!I$1,Neighborhoods!$1:$1,0))</f>
        <v>Manhattan</v>
      </c>
      <c r="J858" s="17" t="str">
        <f>INDEX(Neighborhoods!$A:$C,MATCH(Places!$H858,Neighborhoods!$A:$A,0),MATCH(Places!J$1,Neighborhoods!$1:$1,0))</f>
        <v>Upper East Side</v>
      </c>
      <c r="K858" s="17" t="s">
        <v>1</v>
      </c>
      <c r="L858" s="17" t="str">
        <f t="shared" si="52"/>
        <v>Yes</v>
      </c>
      <c r="M858" s="17">
        <v>2</v>
      </c>
      <c r="N858" s="17" t="str" cm="1">
        <f t="array" ref="N858">_xlfn.IFS(M858&lt;=2,"Small",M858&lt;=5,"Medium",M858&gt;5,"Large")</f>
        <v>Small</v>
      </c>
      <c r="O858" s="65">
        <v>59</v>
      </c>
      <c r="P858" s="87">
        <f t="shared" si="53"/>
        <v>0.03</v>
      </c>
      <c r="Q858" s="68">
        <v>4.96</v>
      </c>
      <c r="R858" s="68" t="str" cm="1">
        <f t="array" ref="R858">_xlfn.SWITCH(ROUND(Q858,0),5,"Excellent",4,"Good",3,"Ok","Bad")</f>
        <v>Excellent</v>
      </c>
      <c r="S858" s="17">
        <v>238</v>
      </c>
      <c r="T858" s="17" t="str">
        <f t="shared" si="54"/>
        <v>Yes</v>
      </c>
      <c r="U858" s="82">
        <v>41826</v>
      </c>
      <c r="V858" s="82">
        <v>44049</v>
      </c>
      <c r="W858" s="17">
        <v>329</v>
      </c>
      <c r="X858" s="17" t="str">
        <f t="shared" si="55"/>
        <v>Active</v>
      </c>
      <c r="Y858" s="17" t="s">
        <v>15615</v>
      </c>
      <c r="Z858" s="17"/>
    </row>
    <row r="859" spans="1:26" x14ac:dyDescent="0.25">
      <c r="A859">
        <v>858</v>
      </c>
      <c r="B859" s="17" t="s">
        <v>635</v>
      </c>
      <c r="C859" s="17">
        <v>1767</v>
      </c>
      <c r="D859" s="17" t="str">
        <f>INDEX(Hosts!$A:$O,MATCH(Places!$C859,Hosts!$A:$A,0),MATCH(Places!D$1,Hosts!$1:$1,0))</f>
        <v>Within an hour</v>
      </c>
      <c r="E859" s="87">
        <f>INDEX(Hosts!$A:$O,MATCH(Places!$C859,Hosts!$A:$A,0),MATCH(Places!E$1,Hosts!$1:$1,0))</f>
        <v>1</v>
      </c>
      <c r="F859" s="87">
        <f>INDEX(Hosts!$A:$O,MATCH(Places!$C859,Hosts!$A:$A,0),MATCH(Places!F$1,Hosts!$1:$1,0))</f>
        <v>1</v>
      </c>
      <c r="G859" s="17" t="str">
        <f>INDEX(Hosts!$A:$O,MATCH(Places!$C859,Hosts!$A:$A,0),MATCH(Places!G$1,Hosts!$1:$1,0))</f>
        <v>No</v>
      </c>
      <c r="H859" s="17">
        <v>20</v>
      </c>
      <c r="I859" s="17" t="str">
        <f>INDEX(Neighborhoods!$A:$C,MATCH(Places!$H859,Neighborhoods!$A:$A,0),MATCH(Places!I$1,Neighborhoods!$1:$1,0))</f>
        <v>Manhattan</v>
      </c>
      <c r="J859" s="17" t="str">
        <f>INDEX(Neighborhoods!$A:$C,MATCH(Places!$H859,Neighborhoods!$A:$A,0),MATCH(Places!J$1,Neighborhoods!$1:$1,0))</f>
        <v>Upper West Side</v>
      </c>
      <c r="K859" s="17" t="s">
        <v>11822</v>
      </c>
      <c r="L859" s="17" t="str">
        <f t="shared" si="52"/>
        <v>No</v>
      </c>
      <c r="M859" s="17">
        <v>4</v>
      </c>
      <c r="N859" s="17" t="str" cm="1">
        <f t="array" ref="N859">_xlfn.IFS(M859&lt;=2,"Small",M859&lt;=5,"Medium",M859&gt;5,"Large")</f>
        <v>Medium</v>
      </c>
      <c r="O859" s="65">
        <v>280</v>
      </c>
      <c r="P859" s="87">
        <f t="shared" si="53"/>
        <v>0.04</v>
      </c>
      <c r="Q859" s="68">
        <v>4.63</v>
      </c>
      <c r="R859" s="68" t="str" cm="1">
        <f t="array" ref="R859">_xlfn.SWITCH(ROUND(Q859,0),5,"Excellent",4,"Good",3,"Ok","Bad")</f>
        <v>Excellent</v>
      </c>
      <c r="S859" s="17">
        <v>8</v>
      </c>
      <c r="T859" s="17" t="str">
        <f t="shared" si="54"/>
        <v>No</v>
      </c>
      <c r="U859" s="82">
        <v>41884</v>
      </c>
      <c r="V859" s="82">
        <v>43833</v>
      </c>
      <c r="W859" s="17">
        <v>365</v>
      </c>
      <c r="X859" s="17" t="str">
        <f t="shared" si="55"/>
        <v>Active</v>
      </c>
      <c r="Y859" s="17" t="s">
        <v>15615</v>
      </c>
      <c r="Z859" s="17"/>
    </row>
    <row r="860" spans="1:26" x14ac:dyDescent="0.25">
      <c r="A860">
        <v>859</v>
      </c>
      <c r="B860" s="17" t="s">
        <v>14125</v>
      </c>
      <c r="C860" s="17">
        <v>900</v>
      </c>
      <c r="D860" s="17" t="str">
        <f>INDEX(Hosts!$A:$O,MATCH(Places!$C860,Hosts!$A:$A,0),MATCH(Places!D$1,Hosts!$1:$1,0))</f>
        <v>Within an hour</v>
      </c>
      <c r="E860" s="87">
        <f>INDEX(Hosts!$A:$O,MATCH(Places!$C860,Hosts!$A:$A,0),MATCH(Places!E$1,Hosts!$1:$1,0))</f>
        <v>1</v>
      </c>
      <c r="F860" s="87">
        <f>INDEX(Hosts!$A:$O,MATCH(Places!$C860,Hosts!$A:$A,0),MATCH(Places!F$1,Hosts!$1:$1,0))</f>
        <v>0.4</v>
      </c>
      <c r="G860" s="17" t="str">
        <f>INDEX(Hosts!$A:$O,MATCH(Places!$C860,Hosts!$A:$A,0),MATCH(Places!G$1,Hosts!$1:$1,0))</f>
        <v>No</v>
      </c>
      <c r="H860" s="17">
        <v>14</v>
      </c>
      <c r="I860" s="17" t="str">
        <f>INDEX(Neighborhoods!$A:$C,MATCH(Places!$H860,Neighborhoods!$A:$A,0),MATCH(Places!I$1,Neighborhoods!$1:$1,0))</f>
        <v>Manhattan</v>
      </c>
      <c r="J860" s="17" t="str">
        <f>INDEX(Neighborhoods!$A:$C,MATCH(Places!$H860,Neighborhoods!$A:$A,0),MATCH(Places!J$1,Neighborhoods!$1:$1,0))</f>
        <v>East Harlem</v>
      </c>
      <c r="K860" s="17" t="s">
        <v>1</v>
      </c>
      <c r="L860" s="17" t="str">
        <f t="shared" si="52"/>
        <v>Yes</v>
      </c>
      <c r="M860" s="17">
        <v>2</v>
      </c>
      <c r="N860" s="17" t="str" cm="1">
        <f t="array" ref="N860">_xlfn.IFS(M860&lt;=2,"Small",M860&lt;=5,"Medium",M860&gt;5,"Large")</f>
        <v>Small</v>
      </c>
      <c r="O860" s="65">
        <v>47</v>
      </c>
      <c r="P860" s="87">
        <f t="shared" si="53"/>
        <v>0.03</v>
      </c>
      <c r="Q860" s="68">
        <v>4.17</v>
      </c>
      <c r="R860" s="68" t="str" cm="1">
        <f t="array" ref="R860">_xlfn.SWITCH(ROUND(Q860,0),5,"Excellent",4,"Good",3,"Ok","Bad")</f>
        <v>Good</v>
      </c>
      <c r="S860" s="17">
        <v>6</v>
      </c>
      <c r="T860" s="17" t="str">
        <f t="shared" si="54"/>
        <v>No</v>
      </c>
      <c r="U860" s="82">
        <v>42124</v>
      </c>
      <c r="V860" s="82">
        <v>43414</v>
      </c>
      <c r="W860" s="17">
        <v>0</v>
      </c>
      <c r="X860" s="17" t="str">
        <f t="shared" si="55"/>
        <v>Inactive</v>
      </c>
      <c r="Y860" s="17" t="s">
        <v>15615</v>
      </c>
      <c r="Z860" s="17"/>
    </row>
    <row r="861" spans="1:26" x14ac:dyDescent="0.25">
      <c r="A861">
        <v>860</v>
      </c>
      <c r="B861" s="17" t="s">
        <v>14992</v>
      </c>
      <c r="C861" s="17">
        <v>1769</v>
      </c>
      <c r="D861" s="17" t="str">
        <f>INDEX(Hosts!$A:$O,MATCH(Places!$C861,Hosts!$A:$A,0),MATCH(Places!D$1,Hosts!$1:$1,0))</f>
        <v>Within a few hours</v>
      </c>
      <c r="E861" s="87">
        <f>INDEX(Hosts!$A:$O,MATCH(Places!$C861,Hosts!$A:$A,0),MATCH(Places!E$1,Hosts!$1:$1,0))</f>
        <v>1</v>
      </c>
      <c r="F861" s="87">
        <f>INDEX(Hosts!$A:$O,MATCH(Places!$C861,Hosts!$A:$A,0),MATCH(Places!F$1,Hosts!$1:$1,0))</f>
        <v>0.53</v>
      </c>
      <c r="G861" s="17" t="str">
        <f>INDEX(Hosts!$A:$O,MATCH(Places!$C861,Hosts!$A:$A,0),MATCH(Places!G$1,Hosts!$1:$1,0))</f>
        <v>Yes</v>
      </c>
      <c r="H861" s="17">
        <v>8</v>
      </c>
      <c r="I861" s="17" t="str">
        <f>INDEX(Neighborhoods!$A:$C,MATCH(Places!$H861,Neighborhoods!$A:$A,0),MATCH(Places!I$1,Neighborhoods!$1:$1,0))</f>
        <v>Brooklyn</v>
      </c>
      <c r="J861" s="17" t="str">
        <f>INDEX(Neighborhoods!$A:$C,MATCH(Places!$H861,Neighborhoods!$A:$A,0),MATCH(Places!J$1,Neighborhoods!$1:$1,0))</f>
        <v>Bushwick</v>
      </c>
      <c r="K861" s="17" t="s">
        <v>11822</v>
      </c>
      <c r="L861" s="17" t="str">
        <f t="shared" si="52"/>
        <v>No</v>
      </c>
      <c r="M861" s="17">
        <v>4</v>
      </c>
      <c r="N861" s="17" t="str" cm="1">
        <f t="array" ref="N861">_xlfn.IFS(M861&lt;=2,"Small",M861&lt;=5,"Medium",M861&gt;5,"Large")</f>
        <v>Medium</v>
      </c>
      <c r="O861" s="65">
        <v>149</v>
      </c>
      <c r="P861" s="87">
        <f t="shared" si="53"/>
        <v>0.03</v>
      </c>
      <c r="Q861" s="68">
        <v>4.82</v>
      </c>
      <c r="R861" s="68" t="str" cm="1">
        <f t="array" ref="R861">_xlfn.SWITCH(ROUND(Q861,0),5,"Excellent",4,"Good",3,"Ok","Bad")</f>
        <v>Excellent</v>
      </c>
      <c r="S861" s="17">
        <v>61</v>
      </c>
      <c r="T861" s="17" t="str">
        <f t="shared" si="54"/>
        <v>No</v>
      </c>
      <c r="U861" s="82">
        <v>41832</v>
      </c>
      <c r="V861" s="82">
        <v>44043</v>
      </c>
      <c r="W861" s="17">
        <v>175</v>
      </c>
      <c r="X861" s="17" t="str">
        <f t="shared" si="55"/>
        <v>Active</v>
      </c>
      <c r="Y861" s="17" t="s">
        <v>15615</v>
      </c>
      <c r="Z861" s="17"/>
    </row>
    <row r="862" spans="1:26" x14ac:dyDescent="0.25">
      <c r="A862">
        <v>861</v>
      </c>
      <c r="B862" s="17" t="s">
        <v>636</v>
      </c>
      <c r="C862" s="17">
        <v>776</v>
      </c>
      <c r="D862" s="17" t="str">
        <f>INDEX(Hosts!$A:$O,MATCH(Places!$C862,Hosts!$A:$A,0),MATCH(Places!D$1,Hosts!$1:$1,0))</f>
        <v>Within a few hours</v>
      </c>
      <c r="E862" s="87">
        <f>INDEX(Hosts!$A:$O,MATCH(Places!$C862,Hosts!$A:$A,0),MATCH(Places!E$1,Hosts!$1:$1,0))</f>
        <v>1</v>
      </c>
      <c r="F862" s="87">
        <f>INDEX(Hosts!$A:$O,MATCH(Places!$C862,Hosts!$A:$A,0),MATCH(Places!F$1,Hosts!$1:$1,0))</f>
        <v>0.5</v>
      </c>
      <c r="G862" s="17" t="str">
        <f>INDEX(Hosts!$A:$O,MATCH(Places!$C862,Hosts!$A:$A,0),MATCH(Places!G$1,Hosts!$1:$1,0))</f>
        <v>No</v>
      </c>
      <c r="H862" s="17">
        <v>21</v>
      </c>
      <c r="I862" s="17" t="str">
        <f>INDEX(Neighborhoods!$A:$C,MATCH(Places!$H862,Neighborhoods!$A:$A,0),MATCH(Places!I$1,Neighborhoods!$1:$1,0))</f>
        <v>Queens</v>
      </c>
      <c r="J862" s="17" t="str">
        <f>INDEX(Neighborhoods!$A:$C,MATCH(Places!$H862,Neighborhoods!$A:$A,0),MATCH(Places!J$1,Neighborhoods!$1:$1,0))</f>
        <v>Astoria</v>
      </c>
      <c r="K862" s="17" t="s">
        <v>1</v>
      </c>
      <c r="L862" s="17" t="str">
        <f t="shared" si="52"/>
        <v>Yes</v>
      </c>
      <c r="M862" s="17">
        <v>1</v>
      </c>
      <c r="N862" s="17" t="str" cm="1">
        <f t="array" ref="N862">_xlfn.IFS(M862&lt;=2,"Small",M862&lt;=5,"Medium",M862&gt;5,"Large")</f>
        <v>Small</v>
      </c>
      <c r="O862" s="65">
        <v>40</v>
      </c>
      <c r="P862" s="87">
        <f t="shared" si="53"/>
        <v>0.03</v>
      </c>
      <c r="Q862" s="68">
        <v>4.63</v>
      </c>
      <c r="R862" s="68" t="str" cm="1">
        <f t="array" ref="R862">_xlfn.SWITCH(ROUND(Q862,0),5,"Excellent",4,"Good",3,"Ok","Bad")</f>
        <v>Excellent</v>
      </c>
      <c r="S862" s="17">
        <v>8</v>
      </c>
      <c r="T862" s="17" t="str">
        <f t="shared" si="54"/>
        <v>No</v>
      </c>
      <c r="U862" s="82">
        <v>41944</v>
      </c>
      <c r="V862" s="82">
        <v>43628</v>
      </c>
      <c r="W862" s="17">
        <v>364</v>
      </c>
      <c r="X862" s="17" t="str">
        <f t="shared" si="55"/>
        <v>Active</v>
      </c>
      <c r="Y862" s="17" t="s">
        <v>15615</v>
      </c>
      <c r="Z862" s="17"/>
    </row>
    <row r="863" spans="1:26" x14ac:dyDescent="0.25">
      <c r="A863">
        <v>862</v>
      </c>
      <c r="B863" s="17" t="s">
        <v>637</v>
      </c>
      <c r="C863" s="17">
        <v>1697</v>
      </c>
      <c r="D863" s="17" t="str">
        <f>INDEX(Hosts!$A:$O,MATCH(Places!$C863,Hosts!$A:$A,0),MATCH(Places!D$1,Hosts!$1:$1,0))</f>
        <v>Within an hour</v>
      </c>
      <c r="E863" s="87">
        <f>INDEX(Hosts!$A:$O,MATCH(Places!$C863,Hosts!$A:$A,0),MATCH(Places!E$1,Hosts!$1:$1,0))</f>
        <v>0.9</v>
      </c>
      <c r="F863" s="87">
        <f>INDEX(Hosts!$A:$O,MATCH(Places!$C863,Hosts!$A:$A,0),MATCH(Places!F$1,Hosts!$1:$1,0))</f>
        <v>1</v>
      </c>
      <c r="G863" s="17" t="str">
        <f>INDEX(Hosts!$A:$O,MATCH(Places!$C863,Hosts!$A:$A,0),MATCH(Places!G$1,Hosts!$1:$1,0))</f>
        <v>Yes</v>
      </c>
      <c r="H863" s="17">
        <v>7</v>
      </c>
      <c r="I863" s="17" t="str">
        <f>INDEX(Neighborhoods!$A:$C,MATCH(Places!$H863,Neighborhoods!$A:$A,0),MATCH(Places!I$1,Neighborhoods!$1:$1,0))</f>
        <v>Brooklyn</v>
      </c>
      <c r="J863" s="17" t="str">
        <f>INDEX(Neighborhoods!$A:$C,MATCH(Places!$H863,Neighborhoods!$A:$A,0),MATCH(Places!J$1,Neighborhoods!$1:$1,0))</f>
        <v>Bedford-Stuyvesant</v>
      </c>
      <c r="K863" s="17" t="s">
        <v>11822</v>
      </c>
      <c r="L863" s="17" t="str">
        <f t="shared" si="52"/>
        <v>No</v>
      </c>
      <c r="M863" s="17">
        <v>8</v>
      </c>
      <c r="N863" s="17" t="str" cm="1">
        <f t="array" ref="N863">_xlfn.IFS(M863&lt;=2,"Small",M863&lt;=5,"Medium",M863&gt;5,"Large")</f>
        <v>Large</v>
      </c>
      <c r="O863" s="65">
        <v>197</v>
      </c>
      <c r="P863" s="87">
        <f t="shared" si="53"/>
        <v>0.03</v>
      </c>
      <c r="Q863" s="68">
        <v>4.9800000000000004</v>
      </c>
      <c r="R863" s="68" t="str" cm="1">
        <f t="array" ref="R863">_xlfn.SWITCH(ROUND(Q863,0),5,"Excellent",4,"Good",3,"Ok","Bad")</f>
        <v>Excellent</v>
      </c>
      <c r="S863" s="17">
        <v>263</v>
      </c>
      <c r="T863" s="17" t="str">
        <f t="shared" si="54"/>
        <v>Yes</v>
      </c>
      <c r="U863" s="82">
        <v>41842</v>
      </c>
      <c r="V863" s="82">
        <v>43997</v>
      </c>
      <c r="W863" s="17">
        <v>355</v>
      </c>
      <c r="X863" s="17" t="str">
        <f t="shared" si="55"/>
        <v>Active</v>
      </c>
      <c r="Y863" s="17" t="s">
        <v>15615</v>
      </c>
      <c r="Z863" s="17"/>
    </row>
    <row r="864" spans="1:26" x14ac:dyDescent="0.25">
      <c r="A864">
        <v>863</v>
      </c>
      <c r="B864" s="17" t="s">
        <v>638</v>
      </c>
      <c r="C864" s="17">
        <v>1773</v>
      </c>
      <c r="D864" s="17" t="str">
        <f>INDEX(Hosts!$A:$O,MATCH(Places!$C864,Hosts!$A:$A,0),MATCH(Places!D$1,Hosts!$1:$1,0))</f>
        <v>Within an hour</v>
      </c>
      <c r="E864" s="87">
        <f>INDEX(Hosts!$A:$O,MATCH(Places!$C864,Hosts!$A:$A,0),MATCH(Places!E$1,Hosts!$1:$1,0))</f>
        <v>1</v>
      </c>
      <c r="F864" s="87">
        <f>INDEX(Hosts!$A:$O,MATCH(Places!$C864,Hosts!$A:$A,0),MATCH(Places!F$1,Hosts!$1:$1,0))</f>
        <v>0.92</v>
      </c>
      <c r="G864" s="17" t="str">
        <f>INDEX(Hosts!$A:$O,MATCH(Places!$C864,Hosts!$A:$A,0),MATCH(Places!G$1,Hosts!$1:$1,0))</f>
        <v>No</v>
      </c>
      <c r="H864" s="17">
        <v>12</v>
      </c>
      <c r="I864" s="17" t="str">
        <f>INDEX(Neighborhoods!$A:$C,MATCH(Places!$H864,Neighborhoods!$A:$A,0),MATCH(Places!I$1,Neighborhoods!$1:$1,0))</f>
        <v>Brooklyn</v>
      </c>
      <c r="J864" s="17" t="str">
        <f>INDEX(Neighborhoods!$A:$C,MATCH(Places!$H864,Neighborhoods!$A:$A,0),MATCH(Places!J$1,Neighborhoods!$1:$1,0))</f>
        <v>Williamsburg</v>
      </c>
      <c r="K864" s="17" t="s">
        <v>11822</v>
      </c>
      <c r="L864" s="17" t="str">
        <f t="shared" si="52"/>
        <v>No</v>
      </c>
      <c r="M864" s="17">
        <v>3</v>
      </c>
      <c r="N864" s="17" t="str" cm="1">
        <f t="array" ref="N864">_xlfn.IFS(M864&lt;=2,"Small",M864&lt;=5,"Medium",M864&gt;5,"Large")</f>
        <v>Medium</v>
      </c>
      <c r="O864" s="65">
        <v>150</v>
      </c>
      <c r="P864" s="87">
        <f t="shared" si="53"/>
        <v>0.03</v>
      </c>
      <c r="Q864" s="68">
        <v>4.67</v>
      </c>
      <c r="R864" s="68" t="str" cm="1">
        <f t="array" ref="R864">_xlfn.SWITCH(ROUND(Q864,0),5,"Excellent",4,"Good",3,"Ok","Bad")</f>
        <v>Excellent</v>
      </c>
      <c r="S864" s="17">
        <v>159</v>
      </c>
      <c r="T864" s="17" t="str">
        <f t="shared" si="54"/>
        <v>No</v>
      </c>
      <c r="U864" s="82">
        <v>42071</v>
      </c>
      <c r="V864" s="82">
        <v>43907</v>
      </c>
      <c r="W864" s="17">
        <v>353</v>
      </c>
      <c r="X864" s="17" t="str">
        <f t="shared" si="55"/>
        <v>Active</v>
      </c>
      <c r="Y864" s="17" t="s">
        <v>15615</v>
      </c>
      <c r="Z864" s="17"/>
    </row>
    <row r="865" spans="1:26" x14ac:dyDescent="0.25">
      <c r="A865">
        <v>864</v>
      </c>
      <c r="B865" s="17" t="s">
        <v>639</v>
      </c>
      <c r="C865" s="17">
        <v>1775</v>
      </c>
      <c r="D865" s="17" t="str">
        <f>INDEX(Hosts!$A:$O,MATCH(Places!$C865,Hosts!$A:$A,0),MATCH(Places!D$1,Hosts!$1:$1,0))</f>
        <v>Within a few hours</v>
      </c>
      <c r="E865" s="87">
        <f>INDEX(Hosts!$A:$O,MATCH(Places!$C865,Hosts!$A:$A,0),MATCH(Places!E$1,Hosts!$1:$1,0))</f>
        <v>1</v>
      </c>
      <c r="F865" s="87">
        <f>INDEX(Hosts!$A:$O,MATCH(Places!$C865,Hosts!$A:$A,0),MATCH(Places!F$1,Hosts!$1:$1,0))</f>
        <v>0.79</v>
      </c>
      <c r="G865" s="17" t="str">
        <f>INDEX(Hosts!$A:$O,MATCH(Places!$C865,Hosts!$A:$A,0),MATCH(Places!G$1,Hosts!$1:$1,0))</f>
        <v>Yes</v>
      </c>
      <c r="H865" s="17">
        <v>16</v>
      </c>
      <c r="I865" s="17" t="str">
        <f>INDEX(Neighborhoods!$A:$C,MATCH(Places!$H865,Neighborhoods!$A:$A,0),MATCH(Places!I$1,Neighborhoods!$1:$1,0))</f>
        <v>Manhattan</v>
      </c>
      <c r="J865" s="17" t="str">
        <f>INDEX(Neighborhoods!$A:$C,MATCH(Places!$H865,Neighborhoods!$A:$A,0),MATCH(Places!J$1,Neighborhoods!$1:$1,0))</f>
        <v>Harlem</v>
      </c>
      <c r="K865" s="17" t="s">
        <v>1</v>
      </c>
      <c r="L865" s="17" t="str">
        <f t="shared" si="52"/>
        <v>Yes</v>
      </c>
      <c r="M865" s="17">
        <v>2</v>
      </c>
      <c r="N865" s="17" t="str" cm="1">
        <f t="array" ref="N865">_xlfn.IFS(M865&lt;=2,"Small",M865&lt;=5,"Medium",M865&gt;5,"Large")</f>
        <v>Small</v>
      </c>
      <c r="O865" s="65">
        <v>90</v>
      </c>
      <c r="P865" s="87">
        <f t="shared" si="53"/>
        <v>0.03</v>
      </c>
      <c r="Q865" s="68">
        <v>4.99</v>
      </c>
      <c r="R865" s="68" t="str" cm="1">
        <f t="array" ref="R865">_xlfn.SWITCH(ROUND(Q865,0),5,"Excellent",4,"Good",3,"Ok","Bad")</f>
        <v>Excellent</v>
      </c>
      <c r="S865" s="17">
        <v>143</v>
      </c>
      <c r="T865" s="17" t="str">
        <f t="shared" si="54"/>
        <v>Yes</v>
      </c>
      <c r="U865" s="82">
        <v>41884</v>
      </c>
      <c r="V865" s="82">
        <v>43814</v>
      </c>
      <c r="W865" s="17">
        <v>89</v>
      </c>
      <c r="X865" s="17" t="str">
        <f t="shared" si="55"/>
        <v>Active</v>
      </c>
      <c r="Y865" s="17" t="s">
        <v>15615</v>
      </c>
      <c r="Z865" s="17"/>
    </row>
    <row r="866" spans="1:26" x14ac:dyDescent="0.25">
      <c r="A866">
        <v>865</v>
      </c>
      <c r="B866" s="17" t="s">
        <v>640</v>
      </c>
      <c r="C866" s="17">
        <v>252</v>
      </c>
      <c r="D866" s="17" t="str">
        <f>INDEX(Hosts!$A:$O,MATCH(Places!$C866,Hosts!$A:$A,0),MATCH(Places!D$1,Hosts!$1:$1,0))</f>
        <v>Within a few hours</v>
      </c>
      <c r="E866" s="87">
        <f>INDEX(Hosts!$A:$O,MATCH(Places!$C866,Hosts!$A:$A,0),MATCH(Places!E$1,Hosts!$1:$1,0))</f>
        <v>1</v>
      </c>
      <c r="F866" s="87">
        <f>INDEX(Hosts!$A:$O,MATCH(Places!$C866,Hosts!$A:$A,0),MATCH(Places!F$1,Hosts!$1:$1,0))</f>
        <v>1</v>
      </c>
      <c r="G866" s="17" t="str">
        <f>INDEX(Hosts!$A:$O,MATCH(Places!$C866,Hosts!$A:$A,0),MATCH(Places!G$1,Hosts!$1:$1,0))</f>
        <v>Yes</v>
      </c>
      <c r="H866" s="17">
        <v>9</v>
      </c>
      <c r="I866" s="17" t="str">
        <f>INDEX(Neighborhoods!$A:$C,MATCH(Places!$H866,Neighborhoods!$A:$A,0),MATCH(Places!I$1,Neighborhoods!$1:$1,0))</f>
        <v>Brooklyn</v>
      </c>
      <c r="J866" s="17" t="str">
        <f>INDEX(Neighborhoods!$A:$C,MATCH(Places!$H866,Neighborhoods!$A:$A,0),MATCH(Places!J$1,Neighborhoods!$1:$1,0))</f>
        <v>Crown Heights</v>
      </c>
      <c r="K866" s="17" t="s">
        <v>11822</v>
      </c>
      <c r="L866" s="17" t="str">
        <f t="shared" si="52"/>
        <v>No</v>
      </c>
      <c r="M866" s="17">
        <v>4</v>
      </c>
      <c r="N866" s="17" t="str" cm="1">
        <f t="array" ref="N866">_xlfn.IFS(M866&lt;=2,"Small",M866&lt;=5,"Medium",M866&gt;5,"Large")</f>
        <v>Medium</v>
      </c>
      <c r="O866" s="65">
        <v>124</v>
      </c>
      <c r="P866" s="87">
        <f t="shared" si="53"/>
        <v>0.03</v>
      </c>
      <c r="Q866" s="68">
        <v>4.9000000000000004</v>
      </c>
      <c r="R866" s="68" t="str" cm="1">
        <f t="array" ref="R866">_xlfn.SWITCH(ROUND(Q866,0),5,"Excellent",4,"Good",3,"Ok","Bad")</f>
        <v>Excellent</v>
      </c>
      <c r="S866" s="17">
        <v>68</v>
      </c>
      <c r="T866" s="17" t="str">
        <f t="shared" si="54"/>
        <v>No</v>
      </c>
      <c r="U866" s="82">
        <v>41889</v>
      </c>
      <c r="V866" s="82">
        <v>43886</v>
      </c>
      <c r="W866" s="17">
        <v>344</v>
      </c>
      <c r="X866" s="17" t="str">
        <f t="shared" si="55"/>
        <v>Active</v>
      </c>
      <c r="Y866" s="17" t="s">
        <v>15615</v>
      </c>
      <c r="Z866" s="17"/>
    </row>
    <row r="867" spans="1:26" x14ac:dyDescent="0.25">
      <c r="A867">
        <v>866</v>
      </c>
      <c r="B867" s="17" t="s">
        <v>641</v>
      </c>
      <c r="C867" s="17">
        <v>1668</v>
      </c>
      <c r="D867" s="17" t="str">
        <f>INDEX(Hosts!$A:$O,MATCH(Places!$C867,Hosts!$A:$A,0),MATCH(Places!D$1,Hosts!$1:$1,0))</f>
        <v>Within an hour</v>
      </c>
      <c r="E867" s="87">
        <f>INDEX(Hosts!$A:$O,MATCH(Places!$C867,Hosts!$A:$A,0),MATCH(Places!E$1,Hosts!$1:$1,0))</f>
        <v>1</v>
      </c>
      <c r="F867" s="87">
        <f>INDEX(Hosts!$A:$O,MATCH(Places!$C867,Hosts!$A:$A,0),MATCH(Places!F$1,Hosts!$1:$1,0))</f>
        <v>0.96</v>
      </c>
      <c r="G867" s="17" t="str">
        <f>INDEX(Hosts!$A:$O,MATCH(Places!$C867,Hosts!$A:$A,0),MATCH(Places!G$1,Hosts!$1:$1,0))</f>
        <v>No</v>
      </c>
      <c r="H867" s="17">
        <v>7</v>
      </c>
      <c r="I867" s="17" t="str">
        <f>INDEX(Neighborhoods!$A:$C,MATCH(Places!$H867,Neighborhoods!$A:$A,0),MATCH(Places!I$1,Neighborhoods!$1:$1,0))</f>
        <v>Brooklyn</v>
      </c>
      <c r="J867" s="17" t="str">
        <f>INDEX(Neighborhoods!$A:$C,MATCH(Places!$H867,Neighborhoods!$A:$A,0),MATCH(Places!J$1,Neighborhoods!$1:$1,0))</f>
        <v>Bedford-Stuyvesant</v>
      </c>
      <c r="K867" s="17" t="s">
        <v>11822</v>
      </c>
      <c r="L867" s="17" t="str">
        <f t="shared" si="52"/>
        <v>No</v>
      </c>
      <c r="M867" s="17">
        <v>6</v>
      </c>
      <c r="N867" s="17" t="str" cm="1">
        <f t="array" ref="N867">_xlfn.IFS(M867&lt;=2,"Small",M867&lt;=5,"Medium",M867&gt;5,"Large")</f>
        <v>Large</v>
      </c>
      <c r="O867" s="65">
        <v>150</v>
      </c>
      <c r="P867" s="87">
        <f t="shared" si="53"/>
        <v>0.03</v>
      </c>
      <c r="Q867" s="68">
        <v>4.55</v>
      </c>
      <c r="R867" s="68" t="str" cm="1">
        <f t="array" ref="R867">_xlfn.SWITCH(ROUND(Q867,0),5,"Excellent",4,"Good",3,"Ok","Bad")</f>
        <v>Excellent</v>
      </c>
      <c r="S867" s="17">
        <v>65</v>
      </c>
      <c r="T867" s="17" t="str">
        <f t="shared" si="54"/>
        <v>No</v>
      </c>
      <c r="U867" s="82">
        <v>41939</v>
      </c>
      <c r="V867" s="82">
        <v>43923</v>
      </c>
      <c r="W867" s="17">
        <v>358</v>
      </c>
      <c r="X867" s="17" t="str">
        <f t="shared" si="55"/>
        <v>Active</v>
      </c>
      <c r="Y867" s="17" t="s">
        <v>15616</v>
      </c>
      <c r="Z867" s="17"/>
    </row>
    <row r="868" spans="1:26" x14ac:dyDescent="0.25">
      <c r="A868">
        <v>867</v>
      </c>
      <c r="B868" s="17" t="s">
        <v>642</v>
      </c>
      <c r="C868" s="17">
        <v>1434</v>
      </c>
      <c r="D868" s="17" t="str">
        <f>INDEX(Hosts!$A:$O,MATCH(Places!$C868,Hosts!$A:$A,0),MATCH(Places!D$1,Hosts!$1:$1,0))</f>
        <v>Within a day</v>
      </c>
      <c r="E868" s="87">
        <f>INDEX(Hosts!$A:$O,MATCH(Places!$C868,Hosts!$A:$A,0),MATCH(Places!E$1,Hosts!$1:$1,0))</f>
        <v>0.9</v>
      </c>
      <c r="F868" s="87">
        <f>INDEX(Hosts!$A:$O,MATCH(Places!$C868,Hosts!$A:$A,0),MATCH(Places!F$1,Hosts!$1:$1,0))</f>
        <v>0.75</v>
      </c>
      <c r="G868" s="17" t="str">
        <f>INDEX(Hosts!$A:$O,MATCH(Places!$C868,Hosts!$A:$A,0),MATCH(Places!G$1,Hosts!$1:$1,0))</f>
        <v>No</v>
      </c>
      <c r="H868" s="17">
        <v>9</v>
      </c>
      <c r="I868" s="17" t="str">
        <f>INDEX(Neighborhoods!$A:$C,MATCH(Places!$H868,Neighborhoods!$A:$A,0),MATCH(Places!I$1,Neighborhoods!$1:$1,0))</f>
        <v>Brooklyn</v>
      </c>
      <c r="J868" s="17" t="str">
        <f>INDEX(Neighborhoods!$A:$C,MATCH(Places!$H868,Neighborhoods!$A:$A,0),MATCH(Places!J$1,Neighborhoods!$1:$1,0))</f>
        <v>Crown Heights</v>
      </c>
      <c r="K868" s="17" t="s">
        <v>11822</v>
      </c>
      <c r="L868" s="17" t="str">
        <f t="shared" si="52"/>
        <v>No</v>
      </c>
      <c r="M868" s="17">
        <v>2</v>
      </c>
      <c r="N868" s="17" t="str" cm="1">
        <f t="array" ref="N868">_xlfn.IFS(M868&lt;=2,"Small",M868&lt;=5,"Medium",M868&gt;5,"Large")</f>
        <v>Small</v>
      </c>
      <c r="O868" s="65">
        <v>150</v>
      </c>
      <c r="P868" s="87">
        <f t="shared" si="53"/>
        <v>0.03</v>
      </c>
      <c r="Q868" s="68">
        <v>4.8</v>
      </c>
      <c r="R868" s="68" t="str" cm="1">
        <f t="array" ref="R868">_xlfn.SWITCH(ROUND(Q868,0),5,"Excellent",4,"Good",3,"Ok","Bad")</f>
        <v>Excellent</v>
      </c>
      <c r="S868" s="17">
        <v>10</v>
      </c>
      <c r="T868" s="17" t="str">
        <f t="shared" si="54"/>
        <v>No</v>
      </c>
      <c r="U868" s="82">
        <v>42290</v>
      </c>
      <c r="V868" s="82">
        <v>42804</v>
      </c>
      <c r="W868" s="17">
        <v>15</v>
      </c>
      <c r="X868" s="17" t="str">
        <f t="shared" si="55"/>
        <v>Active</v>
      </c>
      <c r="Y868" s="17" t="s">
        <v>15615</v>
      </c>
      <c r="Z868" s="17"/>
    </row>
    <row r="869" spans="1:26" x14ac:dyDescent="0.25">
      <c r="A869">
        <v>868</v>
      </c>
      <c r="B869" s="17" t="s">
        <v>14769</v>
      </c>
      <c r="C869" s="17">
        <v>1645</v>
      </c>
      <c r="D869" s="17" t="str">
        <f>INDEX(Hosts!$A:$O,MATCH(Places!$C869,Hosts!$A:$A,0),MATCH(Places!D$1,Hosts!$1:$1,0))</f>
        <v>Within a day</v>
      </c>
      <c r="E869" s="87">
        <f>INDEX(Hosts!$A:$O,MATCH(Places!$C869,Hosts!$A:$A,0),MATCH(Places!E$1,Hosts!$1:$1,0))</f>
        <v>1</v>
      </c>
      <c r="F869" s="87">
        <f>INDEX(Hosts!$A:$O,MATCH(Places!$C869,Hosts!$A:$A,0),MATCH(Places!F$1,Hosts!$1:$1,0))</f>
        <v>1</v>
      </c>
      <c r="G869" s="17" t="str">
        <f>INDEX(Hosts!$A:$O,MATCH(Places!$C869,Hosts!$A:$A,0),MATCH(Places!G$1,Hosts!$1:$1,0))</f>
        <v>Yes</v>
      </c>
      <c r="H869" s="17">
        <v>14</v>
      </c>
      <c r="I869" s="17" t="str">
        <f>INDEX(Neighborhoods!$A:$C,MATCH(Places!$H869,Neighborhoods!$A:$A,0),MATCH(Places!I$1,Neighborhoods!$1:$1,0))</f>
        <v>Manhattan</v>
      </c>
      <c r="J869" s="17" t="str">
        <f>INDEX(Neighborhoods!$A:$C,MATCH(Places!$H869,Neighborhoods!$A:$A,0),MATCH(Places!J$1,Neighborhoods!$1:$1,0))</f>
        <v>East Harlem</v>
      </c>
      <c r="K869" s="17" t="s">
        <v>1</v>
      </c>
      <c r="L869" s="17" t="str">
        <f t="shared" si="52"/>
        <v>Yes</v>
      </c>
      <c r="M869" s="17">
        <v>2</v>
      </c>
      <c r="N869" s="17" t="str" cm="1">
        <f t="array" ref="N869">_xlfn.IFS(M869&lt;=2,"Small",M869&lt;=5,"Medium",M869&gt;5,"Large")</f>
        <v>Small</v>
      </c>
      <c r="O869" s="65">
        <v>75</v>
      </c>
      <c r="P869" s="87">
        <f t="shared" si="53"/>
        <v>0.03</v>
      </c>
      <c r="Q869" s="68">
        <v>4.91</v>
      </c>
      <c r="R869" s="68" t="str" cm="1">
        <f t="array" ref="R869">_xlfn.SWITCH(ROUND(Q869,0),5,"Excellent",4,"Good",3,"Ok","Bad")</f>
        <v>Excellent</v>
      </c>
      <c r="S869" s="17">
        <v>150</v>
      </c>
      <c r="T869" s="17" t="str">
        <f t="shared" si="54"/>
        <v>Yes</v>
      </c>
      <c r="U869" s="82">
        <v>41855</v>
      </c>
      <c r="V869" s="82">
        <v>43803</v>
      </c>
      <c r="W869" s="17">
        <v>15</v>
      </c>
      <c r="X869" s="17" t="str">
        <f t="shared" si="55"/>
        <v>Active</v>
      </c>
      <c r="Y869" s="17" t="s">
        <v>15615</v>
      </c>
      <c r="Z869" s="17"/>
    </row>
    <row r="870" spans="1:26" x14ac:dyDescent="0.25">
      <c r="A870">
        <v>869</v>
      </c>
      <c r="B870" s="17" t="s">
        <v>14687</v>
      </c>
      <c r="C870" s="17">
        <v>288</v>
      </c>
      <c r="D870" s="17" t="str">
        <f>INDEX(Hosts!$A:$O,MATCH(Places!$C870,Hosts!$A:$A,0),MATCH(Places!D$1,Hosts!$1:$1,0))</f>
        <v>Within an hour</v>
      </c>
      <c r="E870" s="87">
        <f>INDEX(Hosts!$A:$O,MATCH(Places!$C870,Hosts!$A:$A,0),MATCH(Places!E$1,Hosts!$1:$1,0))</f>
        <v>0.96</v>
      </c>
      <c r="F870" s="87">
        <f>INDEX(Hosts!$A:$O,MATCH(Places!$C870,Hosts!$A:$A,0),MATCH(Places!F$1,Hosts!$1:$1,0))</f>
        <v>0.91</v>
      </c>
      <c r="G870" s="17" t="str">
        <f>INDEX(Hosts!$A:$O,MATCH(Places!$C870,Hosts!$A:$A,0),MATCH(Places!G$1,Hosts!$1:$1,0))</f>
        <v>Yes</v>
      </c>
      <c r="H870" s="17">
        <v>12</v>
      </c>
      <c r="I870" s="17" t="str">
        <f>INDEX(Neighborhoods!$A:$C,MATCH(Places!$H870,Neighborhoods!$A:$A,0),MATCH(Places!I$1,Neighborhoods!$1:$1,0))</f>
        <v>Brooklyn</v>
      </c>
      <c r="J870" s="17" t="str">
        <f>INDEX(Neighborhoods!$A:$C,MATCH(Places!$H870,Neighborhoods!$A:$A,0),MATCH(Places!J$1,Neighborhoods!$1:$1,0))</f>
        <v>Williamsburg</v>
      </c>
      <c r="K870" s="17" t="s">
        <v>11822</v>
      </c>
      <c r="L870" s="17" t="str">
        <f t="shared" si="52"/>
        <v>No</v>
      </c>
      <c r="M870" s="17">
        <v>6</v>
      </c>
      <c r="N870" s="17" t="str" cm="1">
        <f t="array" ref="N870">_xlfn.IFS(M870&lt;=2,"Small",M870&lt;=5,"Medium",M870&gt;5,"Large")</f>
        <v>Large</v>
      </c>
      <c r="O870" s="65">
        <v>166</v>
      </c>
      <c r="P870" s="87">
        <f t="shared" si="53"/>
        <v>0.03</v>
      </c>
      <c r="Q870" s="68">
        <v>4.97</v>
      </c>
      <c r="R870" s="68" t="str" cm="1">
        <f t="array" ref="R870">_xlfn.SWITCH(ROUND(Q870,0),5,"Excellent",4,"Good",3,"Ok","Bad")</f>
        <v>Excellent</v>
      </c>
      <c r="S870" s="17">
        <v>158</v>
      </c>
      <c r="T870" s="17" t="str">
        <f t="shared" si="54"/>
        <v>Yes</v>
      </c>
      <c r="U870" s="82">
        <v>41884</v>
      </c>
      <c r="V870" s="82">
        <v>44048</v>
      </c>
      <c r="W870" s="17">
        <v>207</v>
      </c>
      <c r="X870" s="17" t="str">
        <f t="shared" si="55"/>
        <v>Active</v>
      </c>
      <c r="Y870" s="17" t="s">
        <v>15615</v>
      </c>
      <c r="Z870" s="17"/>
    </row>
    <row r="871" spans="1:26" x14ac:dyDescent="0.25">
      <c r="A871">
        <v>870</v>
      </c>
      <c r="B871" s="17" t="s">
        <v>643</v>
      </c>
      <c r="C871" s="17">
        <v>1236</v>
      </c>
      <c r="D871" s="17" t="str">
        <f>INDEX(Hosts!$A:$O,MATCH(Places!$C871,Hosts!$A:$A,0),MATCH(Places!D$1,Hosts!$1:$1,0))</f>
        <v>Within an hour</v>
      </c>
      <c r="E871" s="87">
        <f>INDEX(Hosts!$A:$O,MATCH(Places!$C871,Hosts!$A:$A,0),MATCH(Places!E$1,Hosts!$1:$1,0))</f>
        <v>1</v>
      </c>
      <c r="F871" s="87">
        <f>INDEX(Hosts!$A:$O,MATCH(Places!$C871,Hosts!$A:$A,0),MATCH(Places!F$1,Hosts!$1:$1,0))</f>
        <v>0.5</v>
      </c>
      <c r="G871" s="17" t="str">
        <f>INDEX(Hosts!$A:$O,MATCH(Places!$C871,Hosts!$A:$A,0),MATCH(Places!G$1,Hosts!$1:$1,0))</f>
        <v>No</v>
      </c>
      <c r="H871" s="17">
        <v>10</v>
      </c>
      <c r="I871" s="17" t="str">
        <f>INDEX(Neighborhoods!$A:$C,MATCH(Places!$H871,Neighborhoods!$A:$A,0),MATCH(Places!I$1,Neighborhoods!$1:$1,0))</f>
        <v>Brooklyn</v>
      </c>
      <c r="J871" s="17" t="str">
        <f>INDEX(Neighborhoods!$A:$C,MATCH(Places!$H871,Neighborhoods!$A:$A,0),MATCH(Places!J$1,Neighborhoods!$1:$1,0))</f>
        <v>East Flatbush</v>
      </c>
      <c r="K871" s="17" t="s">
        <v>11822</v>
      </c>
      <c r="L871" s="17" t="str">
        <f t="shared" si="52"/>
        <v>No</v>
      </c>
      <c r="M871" s="17">
        <v>2</v>
      </c>
      <c r="N871" s="17" t="str" cm="1">
        <f t="array" ref="N871">_xlfn.IFS(M871&lt;=2,"Small",M871&lt;=5,"Medium",M871&gt;5,"Large")</f>
        <v>Small</v>
      </c>
      <c r="O871" s="65">
        <v>85</v>
      </c>
      <c r="P871" s="87">
        <f t="shared" si="53"/>
        <v>0.03</v>
      </c>
      <c r="Q871" s="68">
        <v>4.7300000000000004</v>
      </c>
      <c r="R871" s="68" t="str" cm="1">
        <f t="array" ref="R871">_xlfn.SWITCH(ROUND(Q871,0),5,"Excellent",4,"Good",3,"Ok","Bad")</f>
        <v>Excellent</v>
      </c>
      <c r="S871" s="17">
        <v>40</v>
      </c>
      <c r="T871" s="17" t="str">
        <f t="shared" si="54"/>
        <v>No</v>
      </c>
      <c r="U871" s="82">
        <v>41851</v>
      </c>
      <c r="V871" s="82">
        <v>43832</v>
      </c>
      <c r="W871" s="17">
        <v>236</v>
      </c>
      <c r="X871" s="17" t="str">
        <f t="shared" si="55"/>
        <v>Active</v>
      </c>
      <c r="Y871" s="17" t="s">
        <v>15615</v>
      </c>
      <c r="Z871" s="17"/>
    </row>
    <row r="872" spans="1:26" x14ac:dyDescent="0.25">
      <c r="A872">
        <v>871</v>
      </c>
      <c r="B872" s="17" t="s">
        <v>644</v>
      </c>
      <c r="C872" s="17">
        <v>1119</v>
      </c>
      <c r="D872" s="17" t="str">
        <f>INDEX(Hosts!$A:$O,MATCH(Places!$C872,Hosts!$A:$A,0),MATCH(Places!D$1,Hosts!$1:$1,0))</f>
        <v>Within a day</v>
      </c>
      <c r="E872" s="87">
        <f>INDEX(Hosts!$A:$O,MATCH(Places!$C872,Hosts!$A:$A,0),MATCH(Places!E$1,Hosts!$1:$1,0))</f>
        <v>1</v>
      </c>
      <c r="F872" s="87">
        <f>INDEX(Hosts!$A:$O,MATCH(Places!$C872,Hosts!$A:$A,0),MATCH(Places!F$1,Hosts!$1:$1,0))</f>
        <v>0.67</v>
      </c>
      <c r="G872" s="17" t="str">
        <f>INDEX(Hosts!$A:$O,MATCH(Places!$C872,Hosts!$A:$A,0),MATCH(Places!G$1,Hosts!$1:$1,0))</f>
        <v>Yes</v>
      </c>
      <c r="H872" s="17">
        <v>12</v>
      </c>
      <c r="I872" s="17" t="str">
        <f>INDEX(Neighborhoods!$A:$C,MATCH(Places!$H872,Neighborhoods!$A:$A,0),MATCH(Places!I$1,Neighborhoods!$1:$1,0))</f>
        <v>Brooklyn</v>
      </c>
      <c r="J872" s="17" t="str">
        <f>INDEX(Neighborhoods!$A:$C,MATCH(Places!$H872,Neighborhoods!$A:$A,0),MATCH(Places!J$1,Neighborhoods!$1:$1,0))</f>
        <v>Williamsburg</v>
      </c>
      <c r="K872" s="17" t="s">
        <v>11822</v>
      </c>
      <c r="L872" s="17" t="str">
        <f t="shared" si="52"/>
        <v>No</v>
      </c>
      <c r="M872" s="17">
        <v>4</v>
      </c>
      <c r="N872" s="17" t="str" cm="1">
        <f t="array" ref="N872">_xlfn.IFS(M872&lt;=2,"Small",M872&lt;=5,"Medium",M872&gt;5,"Large")</f>
        <v>Medium</v>
      </c>
      <c r="O872" s="65">
        <v>200</v>
      </c>
      <c r="P872" s="87">
        <f t="shared" si="53"/>
        <v>0.04</v>
      </c>
      <c r="Q872" s="68">
        <v>4.9800000000000004</v>
      </c>
      <c r="R872" s="68" t="str" cm="1">
        <f t="array" ref="R872">_xlfn.SWITCH(ROUND(Q872,0),5,"Excellent",4,"Good",3,"Ok","Bad")</f>
        <v>Excellent</v>
      </c>
      <c r="S872" s="17">
        <v>195</v>
      </c>
      <c r="T872" s="17" t="str">
        <f t="shared" si="54"/>
        <v>Yes</v>
      </c>
      <c r="U872" s="82">
        <v>41861</v>
      </c>
      <c r="V872" s="82">
        <v>43906</v>
      </c>
      <c r="W872" s="17">
        <v>358</v>
      </c>
      <c r="X872" s="17" t="str">
        <f t="shared" si="55"/>
        <v>Active</v>
      </c>
      <c r="Y872" s="17" t="s">
        <v>15615</v>
      </c>
      <c r="Z872" s="17"/>
    </row>
    <row r="873" spans="1:26" x14ac:dyDescent="0.25">
      <c r="A873">
        <v>872</v>
      </c>
      <c r="B873" s="17" t="s">
        <v>645</v>
      </c>
      <c r="C873" s="17">
        <v>1698</v>
      </c>
      <c r="D873" s="17" t="str">
        <f>INDEX(Hosts!$A:$O,MATCH(Places!$C873,Hosts!$A:$A,0),MATCH(Places!D$1,Hosts!$1:$1,0))</f>
        <v>Within a few hours</v>
      </c>
      <c r="E873" s="87">
        <f>INDEX(Hosts!$A:$O,MATCH(Places!$C873,Hosts!$A:$A,0),MATCH(Places!E$1,Hosts!$1:$1,0))</f>
        <v>0.88</v>
      </c>
      <c r="F873" s="87">
        <f>INDEX(Hosts!$A:$O,MATCH(Places!$C873,Hosts!$A:$A,0),MATCH(Places!F$1,Hosts!$1:$1,0))</f>
        <v>0.95</v>
      </c>
      <c r="G873" s="17" t="str">
        <f>INDEX(Hosts!$A:$O,MATCH(Places!$C873,Hosts!$A:$A,0),MATCH(Places!G$1,Hosts!$1:$1,0))</f>
        <v>Yes</v>
      </c>
      <c r="H873" s="17">
        <v>12</v>
      </c>
      <c r="I873" s="17" t="str">
        <f>INDEX(Neighborhoods!$A:$C,MATCH(Places!$H873,Neighborhoods!$A:$A,0),MATCH(Places!I$1,Neighborhoods!$1:$1,0))</f>
        <v>Brooklyn</v>
      </c>
      <c r="J873" s="17" t="str">
        <f>INDEX(Neighborhoods!$A:$C,MATCH(Places!$H873,Neighborhoods!$A:$A,0),MATCH(Places!J$1,Neighborhoods!$1:$1,0))</f>
        <v>Williamsburg</v>
      </c>
      <c r="K873" s="17" t="s">
        <v>11822</v>
      </c>
      <c r="L873" s="17" t="str">
        <f t="shared" si="52"/>
        <v>No</v>
      </c>
      <c r="M873" s="17">
        <v>4</v>
      </c>
      <c r="N873" s="17" t="str" cm="1">
        <f t="array" ref="N873">_xlfn.IFS(M873&lt;=2,"Small",M873&lt;=5,"Medium",M873&gt;5,"Large")</f>
        <v>Medium</v>
      </c>
      <c r="O873" s="65">
        <v>200</v>
      </c>
      <c r="P873" s="87">
        <f t="shared" si="53"/>
        <v>0.04</v>
      </c>
      <c r="Q873" s="68">
        <v>5</v>
      </c>
      <c r="R873" s="68" t="str" cm="1">
        <f t="array" ref="R873">_xlfn.SWITCH(ROUND(Q873,0),5,"Excellent",4,"Good",3,"Ok","Bad")</f>
        <v>Excellent</v>
      </c>
      <c r="S873" s="17">
        <v>30</v>
      </c>
      <c r="T873" s="17" t="str">
        <f t="shared" si="54"/>
        <v>No</v>
      </c>
      <c r="U873" s="82">
        <v>41883</v>
      </c>
      <c r="V873" s="82">
        <v>43831</v>
      </c>
      <c r="W873" s="17">
        <v>329</v>
      </c>
      <c r="X873" s="17" t="str">
        <f t="shared" si="55"/>
        <v>Active</v>
      </c>
      <c r="Y873" s="17" t="s">
        <v>15615</v>
      </c>
      <c r="Z873" s="17"/>
    </row>
    <row r="874" spans="1:26" x14ac:dyDescent="0.25">
      <c r="A874">
        <v>873</v>
      </c>
      <c r="B874" s="17" t="s">
        <v>13620</v>
      </c>
      <c r="C874" s="17">
        <v>597</v>
      </c>
      <c r="D874" s="17" t="str">
        <f>INDEX(Hosts!$A:$O,MATCH(Places!$C874,Hosts!$A:$A,0),MATCH(Places!D$1,Hosts!$1:$1,0))</f>
        <v>Within a few hours</v>
      </c>
      <c r="E874" s="87">
        <f>INDEX(Hosts!$A:$O,MATCH(Places!$C874,Hosts!$A:$A,0),MATCH(Places!E$1,Hosts!$1:$1,0))</f>
        <v>0.8</v>
      </c>
      <c r="F874" s="87">
        <f>INDEX(Hosts!$A:$O,MATCH(Places!$C874,Hosts!$A:$A,0),MATCH(Places!F$1,Hosts!$1:$1,0))</f>
        <v>0.92</v>
      </c>
      <c r="G874" s="17" t="str">
        <f>INDEX(Hosts!$A:$O,MATCH(Places!$C874,Hosts!$A:$A,0),MATCH(Places!G$1,Hosts!$1:$1,0))</f>
        <v>No</v>
      </c>
      <c r="H874" s="17">
        <v>9</v>
      </c>
      <c r="I874" s="17" t="str">
        <f>INDEX(Neighborhoods!$A:$C,MATCH(Places!$H874,Neighborhoods!$A:$A,0),MATCH(Places!I$1,Neighborhoods!$1:$1,0))</f>
        <v>Brooklyn</v>
      </c>
      <c r="J874" s="17" t="str">
        <f>INDEX(Neighborhoods!$A:$C,MATCH(Places!$H874,Neighborhoods!$A:$A,0),MATCH(Places!J$1,Neighborhoods!$1:$1,0))</f>
        <v>Crown Heights</v>
      </c>
      <c r="K874" s="17" t="s">
        <v>11822</v>
      </c>
      <c r="L874" s="17" t="str">
        <f t="shared" si="52"/>
        <v>No</v>
      </c>
      <c r="M874" s="17">
        <v>7</v>
      </c>
      <c r="N874" s="17" t="str" cm="1">
        <f t="array" ref="N874">_xlfn.IFS(M874&lt;=2,"Small",M874&lt;=5,"Medium",M874&gt;5,"Large")</f>
        <v>Large</v>
      </c>
      <c r="O874" s="65">
        <v>118</v>
      </c>
      <c r="P874" s="87">
        <f t="shared" si="53"/>
        <v>0.03</v>
      </c>
      <c r="Q874" s="68">
        <v>4.74</v>
      </c>
      <c r="R874" s="68" t="str" cm="1">
        <f t="array" ref="R874">_xlfn.SWITCH(ROUND(Q874,0),5,"Excellent",4,"Good",3,"Ok","Bad")</f>
        <v>Excellent</v>
      </c>
      <c r="S874" s="17">
        <v>53</v>
      </c>
      <c r="T874" s="17" t="str">
        <f t="shared" si="54"/>
        <v>No</v>
      </c>
      <c r="U874" s="82">
        <v>41917</v>
      </c>
      <c r="V874" s="82">
        <v>43900</v>
      </c>
      <c r="W874" s="17">
        <v>356</v>
      </c>
      <c r="X874" s="17" t="str">
        <f t="shared" si="55"/>
        <v>Active</v>
      </c>
      <c r="Y874" s="17" t="s">
        <v>15616</v>
      </c>
      <c r="Z874" s="17"/>
    </row>
    <row r="875" spans="1:26" x14ac:dyDescent="0.25">
      <c r="A875">
        <v>874</v>
      </c>
      <c r="B875" s="17" t="s">
        <v>646</v>
      </c>
      <c r="C875" s="17">
        <v>1788</v>
      </c>
      <c r="D875" s="17" t="str">
        <f>INDEX(Hosts!$A:$O,MATCH(Places!$C875,Hosts!$A:$A,0),MATCH(Places!D$1,Hosts!$1:$1,0))</f>
        <v>Within an hour</v>
      </c>
      <c r="E875" s="87">
        <f>INDEX(Hosts!$A:$O,MATCH(Places!$C875,Hosts!$A:$A,0),MATCH(Places!E$1,Hosts!$1:$1,0))</f>
        <v>1</v>
      </c>
      <c r="F875" s="87">
        <f>INDEX(Hosts!$A:$O,MATCH(Places!$C875,Hosts!$A:$A,0),MATCH(Places!F$1,Hosts!$1:$1,0))</f>
        <v>0.84</v>
      </c>
      <c r="G875" s="17" t="str">
        <f>INDEX(Hosts!$A:$O,MATCH(Places!$C875,Hosts!$A:$A,0),MATCH(Places!G$1,Hosts!$1:$1,0))</f>
        <v>No</v>
      </c>
      <c r="H875" s="17">
        <v>14</v>
      </c>
      <c r="I875" s="17" t="str">
        <f>INDEX(Neighborhoods!$A:$C,MATCH(Places!$H875,Neighborhoods!$A:$A,0),MATCH(Places!I$1,Neighborhoods!$1:$1,0))</f>
        <v>Manhattan</v>
      </c>
      <c r="J875" s="17" t="str">
        <f>INDEX(Neighborhoods!$A:$C,MATCH(Places!$H875,Neighborhoods!$A:$A,0),MATCH(Places!J$1,Neighborhoods!$1:$1,0))</f>
        <v>East Harlem</v>
      </c>
      <c r="K875" s="17" t="s">
        <v>11822</v>
      </c>
      <c r="L875" s="17" t="str">
        <f t="shared" si="52"/>
        <v>No</v>
      </c>
      <c r="M875" s="17">
        <v>2</v>
      </c>
      <c r="N875" s="17" t="str" cm="1">
        <f t="array" ref="N875">_xlfn.IFS(M875&lt;=2,"Small",M875&lt;=5,"Medium",M875&gt;5,"Large")</f>
        <v>Small</v>
      </c>
      <c r="O875" s="65">
        <v>80</v>
      </c>
      <c r="P875" s="87">
        <f t="shared" si="53"/>
        <v>0.03</v>
      </c>
      <c r="Q875" s="68">
        <v>4.6399999999999997</v>
      </c>
      <c r="R875" s="68" t="str" cm="1">
        <f t="array" ref="R875">_xlfn.SWITCH(ROUND(Q875,0),5,"Excellent",4,"Good",3,"Ok","Bad")</f>
        <v>Excellent</v>
      </c>
      <c r="S875" s="17">
        <v>59</v>
      </c>
      <c r="T875" s="17" t="str">
        <f t="shared" si="54"/>
        <v>No</v>
      </c>
      <c r="U875" s="82">
        <v>41856</v>
      </c>
      <c r="V875" s="82">
        <v>43887</v>
      </c>
      <c r="W875" s="17">
        <v>6</v>
      </c>
      <c r="X875" s="17" t="str">
        <f t="shared" si="55"/>
        <v>Active</v>
      </c>
      <c r="Y875" s="17" t="s">
        <v>15615</v>
      </c>
      <c r="Z875" s="17"/>
    </row>
    <row r="876" spans="1:26" x14ac:dyDescent="0.25">
      <c r="A876">
        <v>875</v>
      </c>
      <c r="B876" s="17" t="s">
        <v>647</v>
      </c>
      <c r="C876" s="17">
        <v>1789</v>
      </c>
      <c r="D876" s="17" t="str">
        <f>INDEX(Hosts!$A:$O,MATCH(Places!$C876,Hosts!$A:$A,0),MATCH(Places!D$1,Hosts!$1:$1,0))</f>
        <v>Within a few hours</v>
      </c>
      <c r="E876" s="87">
        <f>INDEX(Hosts!$A:$O,MATCH(Places!$C876,Hosts!$A:$A,0),MATCH(Places!E$1,Hosts!$1:$1,0))</f>
        <v>1</v>
      </c>
      <c r="F876" s="87">
        <f>INDEX(Hosts!$A:$O,MATCH(Places!$C876,Hosts!$A:$A,0),MATCH(Places!F$1,Hosts!$1:$1,0))</f>
        <v>0.92</v>
      </c>
      <c r="G876" s="17" t="str">
        <f>INDEX(Hosts!$A:$O,MATCH(Places!$C876,Hosts!$A:$A,0),MATCH(Places!G$1,Hosts!$1:$1,0))</f>
        <v>No</v>
      </c>
      <c r="H876" s="17">
        <v>8</v>
      </c>
      <c r="I876" s="17" t="str">
        <f>INDEX(Neighborhoods!$A:$C,MATCH(Places!$H876,Neighborhoods!$A:$A,0),MATCH(Places!I$1,Neighborhoods!$1:$1,0))</f>
        <v>Brooklyn</v>
      </c>
      <c r="J876" s="17" t="str">
        <f>INDEX(Neighborhoods!$A:$C,MATCH(Places!$H876,Neighborhoods!$A:$A,0),MATCH(Places!J$1,Neighborhoods!$1:$1,0))</f>
        <v>Bushwick</v>
      </c>
      <c r="K876" s="17" t="s">
        <v>11822</v>
      </c>
      <c r="L876" s="17" t="str">
        <f t="shared" si="52"/>
        <v>No</v>
      </c>
      <c r="M876" s="17">
        <v>4</v>
      </c>
      <c r="N876" s="17" t="str" cm="1">
        <f t="array" ref="N876">_xlfn.IFS(M876&lt;=2,"Small",M876&lt;=5,"Medium",M876&gt;5,"Large")</f>
        <v>Medium</v>
      </c>
      <c r="O876" s="65">
        <v>108</v>
      </c>
      <c r="P876" s="87">
        <f t="shared" si="53"/>
        <v>0.03</v>
      </c>
      <c r="Q876" s="68">
        <v>4.6100000000000003</v>
      </c>
      <c r="R876" s="68" t="str" cm="1">
        <f t="array" ref="R876">_xlfn.SWITCH(ROUND(Q876,0),5,"Excellent",4,"Good",3,"Ok","Bad")</f>
        <v>Excellent</v>
      </c>
      <c r="S876" s="17">
        <v>176</v>
      </c>
      <c r="T876" s="17" t="str">
        <f t="shared" si="54"/>
        <v>No</v>
      </c>
      <c r="U876" s="82">
        <v>41871</v>
      </c>
      <c r="V876" s="82">
        <v>44045</v>
      </c>
      <c r="W876" s="17">
        <v>85</v>
      </c>
      <c r="X876" s="17" t="str">
        <f t="shared" si="55"/>
        <v>Active</v>
      </c>
      <c r="Y876" s="17" t="s">
        <v>15615</v>
      </c>
      <c r="Z876" s="17"/>
    </row>
    <row r="877" spans="1:26" x14ac:dyDescent="0.25">
      <c r="A877">
        <v>876</v>
      </c>
      <c r="B877" s="17" t="s">
        <v>648</v>
      </c>
      <c r="C877" s="17">
        <v>964</v>
      </c>
      <c r="D877" s="17" t="str">
        <f>INDEX(Hosts!$A:$O,MATCH(Places!$C877,Hosts!$A:$A,0),MATCH(Places!D$1,Hosts!$1:$1,0))</f>
        <v>A few days or more</v>
      </c>
      <c r="E877" s="87">
        <f>INDEX(Hosts!$A:$O,MATCH(Places!$C877,Hosts!$A:$A,0),MATCH(Places!E$1,Hosts!$1:$1,0))</f>
        <v>0.08</v>
      </c>
      <c r="F877" s="87">
        <f>INDEX(Hosts!$A:$O,MATCH(Places!$C877,Hosts!$A:$A,0),MATCH(Places!F$1,Hosts!$1:$1,0))</f>
        <v>0.25</v>
      </c>
      <c r="G877" s="17" t="str">
        <f>INDEX(Hosts!$A:$O,MATCH(Places!$C877,Hosts!$A:$A,0),MATCH(Places!G$1,Hosts!$1:$1,0))</f>
        <v>No</v>
      </c>
      <c r="H877" s="17">
        <v>24</v>
      </c>
      <c r="I877" s="17" t="str">
        <f>INDEX(Neighborhoods!$A:$C,MATCH(Places!$H877,Neighborhoods!$A:$A,0),MATCH(Places!I$1,Neighborhoods!$1:$1,0))</f>
        <v>Queens</v>
      </c>
      <c r="J877" s="17" t="str">
        <f>INDEX(Neighborhoods!$A:$C,MATCH(Places!$H877,Neighborhoods!$A:$A,0),MATCH(Places!J$1,Neighborhoods!$1:$1,0))</f>
        <v>Long Island City</v>
      </c>
      <c r="K877" s="17" t="s">
        <v>11822</v>
      </c>
      <c r="L877" s="17" t="str">
        <f t="shared" si="52"/>
        <v>No</v>
      </c>
      <c r="M877" s="17">
        <v>2</v>
      </c>
      <c r="N877" s="17" t="str" cm="1">
        <f t="array" ref="N877">_xlfn.IFS(M877&lt;=2,"Small",M877&lt;=5,"Medium",M877&gt;5,"Large")</f>
        <v>Small</v>
      </c>
      <c r="O877" s="65">
        <v>130</v>
      </c>
      <c r="P877" s="87">
        <f t="shared" si="53"/>
        <v>0.03</v>
      </c>
      <c r="Q877" s="68">
        <v>4.84</v>
      </c>
      <c r="R877" s="68" t="str" cm="1">
        <f t="array" ref="R877">_xlfn.SWITCH(ROUND(Q877,0),5,"Excellent",4,"Good",3,"Ok","Bad")</f>
        <v>Excellent</v>
      </c>
      <c r="S877" s="17">
        <v>31</v>
      </c>
      <c r="T877" s="17" t="str">
        <f t="shared" si="54"/>
        <v>No</v>
      </c>
      <c r="U877" s="82">
        <v>41881</v>
      </c>
      <c r="V877" s="82">
        <v>43811</v>
      </c>
      <c r="W877" s="17">
        <v>356</v>
      </c>
      <c r="X877" s="17" t="str">
        <f t="shared" si="55"/>
        <v>Active</v>
      </c>
      <c r="Y877" s="17" t="s">
        <v>15615</v>
      </c>
      <c r="Z877" s="17"/>
    </row>
    <row r="878" spans="1:26" x14ac:dyDescent="0.25">
      <c r="A878">
        <v>877</v>
      </c>
      <c r="B878" s="17" t="s">
        <v>649</v>
      </c>
      <c r="C878" s="17">
        <v>1536</v>
      </c>
      <c r="D878" s="17" t="str">
        <f>INDEX(Hosts!$A:$O,MATCH(Places!$C878,Hosts!$A:$A,0),MATCH(Places!D$1,Hosts!$1:$1,0))</f>
        <v>A few days or more</v>
      </c>
      <c r="E878" s="87">
        <f>INDEX(Hosts!$A:$O,MATCH(Places!$C878,Hosts!$A:$A,0),MATCH(Places!E$1,Hosts!$1:$1,0))</f>
        <v>0</v>
      </c>
      <c r="F878" s="87">
        <f>INDEX(Hosts!$A:$O,MATCH(Places!$C878,Hosts!$A:$A,0),MATCH(Places!F$1,Hosts!$1:$1,0))</f>
        <v>0.71</v>
      </c>
      <c r="G878" s="17" t="str">
        <f>INDEX(Hosts!$A:$O,MATCH(Places!$C878,Hosts!$A:$A,0),MATCH(Places!G$1,Hosts!$1:$1,0))</f>
        <v>No</v>
      </c>
      <c r="H878" s="17">
        <v>25</v>
      </c>
      <c r="I878" s="17" t="str">
        <f>INDEX(Neighborhoods!$A:$C,MATCH(Places!$H878,Neighborhoods!$A:$A,0),MATCH(Places!I$1,Neighborhoods!$1:$1,0))</f>
        <v>Queens</v>
      </c>
      <c r="J878" s="17" t="str">
        <f>INDEX(Neighborhoods!$A:$C,MATCH(Places!$H878,Neighborhoods!$A:$A,0),MATCH(Places!J$1,Neighborhoods!$1:$1,0))</f>
        <v>Ridgewood</v>
      </c>
      <c r="K878" s="17" t="s">
        <v>1</v>
      </c>
      <c r="L878" s="17" t="str">
        <f t="shared" si="52"/>
        <v>Yes</v>
      </c>
      <c r="M878" s="17">
        <v>2</v>
      </c>
      <c r="N878" s="17" t="str" cm="1">
        <f t="array" ref="N878">_xlfn.IFS(M878&lt;=2,"Small",M878&lt;=5,"Medium",M878&gt;5,"Large")</f>
        <v>Small</v>
      </c>
      <c r="O878" s="65">
        <v>61</v>
      </c>
      <c r="P878" s="87">
        <f t="shared" si="53"/>
        <v>0.03</v>
      </c>
      <c r="Q878" s="68">
        <v>4.4800000000000004</v>
      </c>
      <c r="R878" s="68" t="str" cm="1">
        <f t="array" ref="R878">_xlfn.SWITCH(ROUND(Q878,0),5,"Excellent",4,"Good",3,"Ok","Bad")</f>
        <v>Good</v>
      </c>
      <c r="S878" s="17">
        <v>180</v>
      </c>
      <c r="T878" s="17" t="str">
        <f t="shared" si="54"/>
        <v>No</v>
      </c>
      <c r="U878" s="82">
        <v>41849</v>
      </c>
      <c r="V878" s="82">
        <v>43745</v>
      </c>
      <c r="W878" s="17">
        <v>365</v>
      </c>
      <c r="X878" s="17" t="str">
        <f t="shared" si="55"/>
        <v>Active</v>
      </c>
      <c r="Y878" s="17" t="s">
        <v>15615</v>
      </c>
      <c r="Z878" s="17"/>
    </row>
    <row r="879" spans="1:26" x14ac:dyDescent="0.25">
      <c r="A879">
        <v>878</v>
      </c>
      <c r="B879" s="17" t="s">
        <v>650</v>
      </c>
      <c r="C879" s="17">
        <v>1605</v>
      </c>
      <c r="D879" s="17" t="str">
        <f>INDEX(Hosts!$A:$O,MATCH(Places!$C879,Hosts!$A:$A,0),MATCH(Places!D$1,Hosts!$1:$1,0))</f>
        <v>Within an hour</v>
      </c>
      <c r="E879" s="87">
        <f>INDEX(Hosts!$A:$O,MATCH(Places!$C879,Hosts!$A:$A,0),MATCH(Places!E$1,Hosts!$1:$1,0))</f>
        <v>0.92</v>
      </c>
      <c r="F879" s="87">
        <f>INDEX(Hosts!$A:$O,MATCH(Places!$C879,Hosts!$A:$A,0),MATCH(Places!F$1,Hosts!$1:$1,0))</f>
        <v>0.84</v>
      </c>
      <c r="G879" s="17" t="str">
        <f>INDEX(Hosts!$A:$O,MATCH(Places!$C879,Hosts!$A:$A,0),MATCH(Places!G$1,Hosts!$1:$1,0))</f>
        <v>No</v>
      </c>
      <c r="H879" s="17">
        <v>19</v>
      </c>
      <c r="I879" s="17" t="str">
        <f>INDEX(Neighborhoods!$A:$C,MATCH(Places!$H879,Neighborhoods!$A:$A,0),MATCH(Places!I$1,Neighborhoods!$1:$1,0))</f>
        <v>Manhattan</v>
      </c>
      <c r="J879" s="17" t="str">
        <f>INDEX(Neighborhoods!$A:$C,MATCH(Places!$H879,Neighborhoods!$A:$A,0),MATCH(Places!J$1,Neighborhoods!$1:$1,0))</f>
        <v>Upper East Side</v>
      </c>
      <c r="K879" s="17" t="s">
        <v>11822</v>
      </c>
      <c r="L879" s="17" t="str">
        <f t="shared" si="52"/>
        <v>No</v>
      </c>
      <c r="M879" s="17">
        <v>3</v>
      </c>
      <c r="N879" s="17" t="str" cm="1">
        <f t="array" ref="N879">_xlfn.IFS(M879&lt;=2,"Small",M879&lt;=5,"Medium",M879&gt;5,"Large")</f>
        <v>Medium</v>
      </c>
      <c r="O879" s="65">
        <v>139</v>
      </c>
      <c r="P879" s="87">
        <f t="shared" si="53"/>
        <v>0.03</v>
      </c>
      <c r="Q879" s="68">
        <v>5</v>
      </c>
      <c r="R879" s="68" t="str" cm="1">
        <f t="array" ref="R879">_xlfn.SWITCH(ROUND(Q879,0),5,"Excellent",4,"Good",3,"Ok","Bad")</f>
        <v>Excellent</v>
      </c>
      <c r="S879" s="17">
        <v>3</v>
      </c>
      <c r="T879" s="17" t="str">
        <f t="shared" si="54"/>
        <v>No</v>
      </c>
      <c r="U879" s="82">
        <v>42590</v>
      </c>
      <c r="V879" s="82">
        <v>43322</v>
      </c>
      <c r="W879" s="17">
        <v>365</v>
      </c>
      <c r="X879" s="17" t="str">
        <f t="shared" si="55"/>
        <v>Active</v>
      </c>
      <c r="Y879" s="17" t="s">
        <v>15615</v>
      </c>
      <c r="Z879" s="17"/>
    </row>
    <row r="880" spans="1:26" x14ac:dyDescent="0.25">
      <c r="A880">
        <v>879</v>
      </c>
      <c r="B880" s="17" t="s">
        <v>13779</v>
      </c>
      <c r="C880" s="17">
        <v>1239</v>
      </c>
      <c r="D880" s="17" t="str">
        <f>INDEX(Hosts!$A:$O,MATCH(Places!$C880,Hosts!$A:$A,0),MATCH(Places!D$1,Hosts!$1:$1,0))</f>
        <v>Within an hour</v>
      </c>
      <c r="E880" s="87">
        <f>INDEX(Hosts!$A:$O,MATCH(Places!$C880,Hosts!$A:$A,0),MATCH(Places!E$1,Hosts!$1:$1,0))</f>
        <v>0.98</v>
      </c>
      <c r="F880" s="87">
        <f>INDEX(Hosts!$A:$O,MATCH(Places!$C880,Hosts!$A:$A,0),MATCH(Places!F$1,Hosts!$1:$1,0))</f>
        <v>1</v>
      </c>
      <c r="G880" s="17" t="str">
        <f>INDEX(Hosts!$A:$O,MATCH(Places!$C880,Hosts!$A:$A,0),MATCH(Places!G$1,Hosts!$1:$1,0))</f>
        <v>No</v>
      </c>
      <c r="H880" s="17">
        <v>11</v>
      </c>
      <c r="I880" s="17" t="str">
        <f>INDEX(Neighborhoods!$A:$C,MATCH(Places!$H880,Neighborhoods!$A:$A,0),MATCH(Places!I$1,Neighborhoods!$1:$1,0))</f>
        <v>Brooklyn</v>
      </c>
      <c r="J880" s="17" t="str">
        <f>INDEX(Neighborhoods!$A:$C,MATCH(Places!$H880,Neighborhoods!$A:$A,0),MATCH(Places!J$1,Neighborhoods!$1:$1,0))</f>
        <v>Greenpoint</v>
      </c>
      <c r="K880" s="17" t="s">
        <v>11822</v>
      </c>
      <c r="L880" s="17" t="str">
        <f t="shared" si="52"/>
        <v>No</v>
      </c>
      <c r="M880" s="17">
        <v>4</v>
      </c>
      <c r="N880" s="17" t="str" cm="1">
        <f t="array" ref="N880">_xlfn.IFS(M880&lt;=2,"Small",M880&lt;=5,"Medium",M880&gt;5,"Large")</f>
        <v>Medium</v>
      </c>
      <c r="O880" s="65">
        <v>119</v>
      </c>
      <c r="P880" s="87">
        <f t="shared" si="53"/>
        <v>0.03</v>
      </c>
      <c r="Q880" s="68">
        <v>4.67</v>
      </c>
      <c r="R880" s="68" t="str" cm="1">
        <f t="array" ref="R880">_xlfn.SWITCH(ROUND(Q880,0),5,"Excellent",4,"Good",3,"Ok","Bad")</f>
        <v>Excellent</v>
      </c>
      <c r="S880" s="17">
        <v>3</v>
      </c>
      <c r="T880" s="17" t="str">
        <f t="shared" si="54"/>
        <v>No</v>
      </c>
      <c r="U880" s="82">
        <v>42489</v>
      </c>
      <c r="V880" s="82">
        <v>42622</v>
      </c>
      <c r="W880" s="17">
        <v>335</v>
      </c>
      <c r="X880" s="17" t="str">
        <f t="shared" si="55"/>
        <v>Active</v>
      </c>
      <c r="Y880" s="17" t="s">
        <v>15616</v>
      </c>
      <c r="Z880" s="17"/>
    </row>
    <row r="881" spans="1:26" x14ac:dyDescent="0.25">
      <c r="A881">
        <v>880</v>
      </c>
      <c r="B881" s="17" t="s">
        <v>15334</v>
      </c>
      <c r="C881" s="17">
        <v>465</v>
      </c>
      <c r="D881" s="17" t="str">
        <f>INDEX(Hosts!$A:$O,MATCH(Places!$C881,Hosts!$A:$A,0),MATCH(Places!D$1,Hosts!$1:$1,0))</f>
        <v>Within a few hours</v>
      </c>
      <c r="E881" s="87">
        <f>INDEX(Hosts!$A:$O,MATCH(Places!$C881,Hosts!$A:$A,0),MATCH(Places!E$1,Hosts!$1:$1,0))</f>
        <v>0.85</v>
      </c>
      <c r="F881" s="87">
        <f>INDEX(Hosts!$A:$O,MATCH(Places!$C881,Hosts!$A:$A,0),MATCH(Places!F$1,Hosts!$1:$1,0))</f>
        <v>0.38</v>
      </c>
      <c r="G881" s="17" t="str">
        <f>INDEX(Hosts!$A:$O,MATCH(Places!$C881,Hosts!$A:$A,0),MATCH(Places!G$1,Hosts!$1:$1,0))</f>
        <v>No</v>
      </c>
      <c r="H881" s="17">
        <v>17</v>
      </c>
      <c r="I881" s="17" t="str">
        <f>INDEX(Neighborhoods!$A:$C,MATCH(Places!$H881,Neighborhoods!$A:$A,0),MATCH(Places!I$1,Neighborhoods!$1:$1,0))</f>
        <v>Manhattan</v>
      </c>
      <c r="J881" s="17" t="str">
        <f>INDEX(Neighborhoods!$A:$C,MATCH(Places!$H881,Neighborhoods!$A:$A,0),MATCH(Places!J$1,Neighborhoods!$1:$1,0))</f>
        <v>Hell's Kitchen</v>
      </c>
      <c r="K881" s="17" t="s">
        <v>11822</v>
      </c>
      <c r="L881" s="17" t="str">
        <f t="shared" si="52"/>
        <v>No</v>
      </c>
      <c r="M881" s="17">
        <v>2</v>
      </c>
      <c r="N881" s="17" t="str" cm="1">
        <f t="array" ref="N881">_xlfn.IFS(M881&lt;=2,"Small",M881&lt;=5,"Medium",M881&gt;5,"Large")</f>
        <v>Small</v>
      </c>
      <c r="O881" s="65">
        <v>115</v>
      </c>
      <c r="P881" s="87">
        <f t="shared" si="53"/>
        <v>0.03</v>
      </c>
      <c r="Q881" s="68">
        <v>4.67</v>
      </c>
      <c r="R881" s="68" t="str" cm="1">
        <f t="array" ref="R881">_xlfn.SWITCH(ROUND(Q881,0),5,"Excellent",4,"Good",3,"Ok","Bad")</f>
        <v>Excellent</v>
      </c>
      <c r="S881" s="17">
        <v>3</v>
      </c>
      <c r="T881" s="17" t="str">
        <f t="shared" si="54"/>
        <v>No</v>
      </c>
      <c r="U881" s="82">
        <v>42031</v>
      </c>
      <c r="V881" s="82">
        <v>42422</v>
      </c>
      <c r="W881" s="17">
        <v>365</v>
      </c>
      <c r="X881" s="17" t="str">
        <f t="shared" si="55"/>
        <v>Active</v>
      </c>
      <c r="Y881" s="17" t="s">
        <v>15615</v>
      </c>
      <c r="Z881" s="17"/>
    </row>
    <row r="882" spans="1:26" x14ac:dyDescent="0.25">
      <c r="A882">
        <v>881</v>
      </c>
      <c r="B882" s="17" t="s">
        <v>652</v>
      </c>
      <c r="C882" s="17">
        <v>465</v>
      </c>
      <c r="D882" s="17" t="str">
        <f>INDEX(Hosts!$A:$O,MATCH(Places!$C882,Hosts!$A:$A,0),MATCH(Places!D$1,Hosts!$1:$1,0))</f>
        <v>Within a few hours</v>
      </c>
      <c r="E882" s="87">
        <f>INDEX(Hosts!$A:$O,MATCH(Places!$C882,Hosts!$A:$A,0),MATCH(Places!E$1,Hosts!$1:$1,0))</f>
        <v>0.85</v>
      </c>
      <c r="F882" s="87">
        <f>INDEX(Hosts!$A:$O,MATCH(Places!$C882,Hosts!$A:$A,0),MATCH(Places!F$1,Hosts!$1:$1,0))</f>
        <v>0.38</v>
      </c>
      <c r="G882" s="17" t="str">
        <f>INDEX(Hosts!$A:$O,MATCH(Places!$C882,Hosts!$A:$A,0),MATCH(Places!G$1,Hosts!$1:$1,0))</f>
        <v>No</v>
      </c>
      <c r="H882" s="17">
        <v>17</v>
      </c>
      <c r="I882" s="17" t="str">
        <f>INDEX(Neighborhoods!$A:$C,MATCH(Places!$H882,Neighborhoods!$A:$A,0),MATCH(Places!I$1,Neighborhoods!$1:$1,0))</f>
        <v>Manhattan</v>
      </c>
      <c r="J882" s="17" t="str">
        <f>INDEX(Neighborhoods!$A:$C,MATCH(Places!$H882,Neighborhoods!$A:$A,0),MATCH(Places!J$1,Neighborhoods!$1:$1,0))</f>
        <v>Hell's Kitchen</v>
      </c>
      <c r="K882" s="17" t="s">
        <v>11822</v>
      </c>
      <c r="L882" s="17" t="str">
        <f t="shared" si="52"/>
        <v>No</v>
      </c>
      <c r="M882" s="17">
        <v>2</v>
      </c>
      <c r="N882" s="17" t="str" cm="1">
        <f t="array" ref="N882">_xlfn.IFS(M882&lt;=2,"Small",M882&lt;=5,"Medium",M882&gt;5,"Large")</f>
        <v>Small</v>
      </c>
      <c r="O882" s="65">
        <v>110</v>
      </c>
      <c r="P882" s="87">
        <f t="shared" si="53"/>
        <v>0.03</v>
      </c>
      <c r="Q882" s="68">
        <v>4.6399999999999997</v>
      </c>
      <c r="R882" s="68" t="str" cm="1">
        <f t="array" ref="R882">_xlfn.SWITCH(ROUND(Q882,0),5,"Excellent",4,"Good",3,"Ok","Bad")</f>
        <v>Excellent</v>
      </c>
      <c r="S882" s="17">
        <v>11</v>
      </c>
      <c r="T882" s="17" t="str">
        <f t="shared" si="54"/>
        <v>No</v>
      </c>
      <c r="U882" s="82">
        <v>41988</v>
      </c>
      <c r="V882" s="82">
        <v>44006</v>
      </c>
      <c r="W882" s="17">
        <v>365</v>
      </c>
      <c r="X882" s="17" t="str">
        <f t="shared" si="55"/>
        <v>Active</v>
      </c>
      <c r="Y882" s="17" t="s">
        <v>15615</v>
      </c>
      <c r="Z882" s="17"/>
    </row>
    <row r="883" spans="1:26" x14ac:dyDescent="0.25">
      <c r="A883">
        <v>882</v>
      </c>
      <c r="B883" s="17" t="s">
        <v>653</v>
      </c>
      <c r="C883" s="17">
        <v>1566</v>
      </c>
      <c r="D883" s="17" t="str">
        <f>INDEX(Hosts!$A:$O,MATCH(Places!$C883,Hosts!$A:$A,0),MATCH(Places!D$1,Hosts!$1:$1,0))</f>
        <v>Within an hour</v>
      </c>
      <c r="E883" s="87">
        <f>INDEX(Hosts!$A:$O,MATCH(Places!$C883,Hosts!$A:$A,0),MATCH(Places!E$1,Hosts!$1:$1,0))</f>
        <v>1</v>
      </c>
      <c r="F883" s="87">
        <f>INDEX(Hosts!$A:$O,MATCH(Places!$C883,Hosts!$A:$A,0),MATCH(Places!F$1,Hosts!$1:$1,0))</f>
        <v>0.98</v>
      </c>
      <c r="G883" s="17" t="str">
        <f>INDEX(Hosts!$A:$O,MATCH(Places!$C883,Hosts!$A:$A,0),MATCH(Places!G$1,Hosts!$1:$1,0))</f>
        <v>Yes</v>
      </c>
      <c r="H883" s="17">
        <v>17</v>
      </c>
      <c r="I883" s="17" t="str">
        <f>INDEX(Neighborhoods!$A:$C,MATCH(Places!$H883,Neighborhoods!$A:$A,0),MATCH(Places!I$1,Neighborhoods!$1:$1,0))</f>
        <v>Manhattan</v>
      </c>
      <c r="J883" s="17" t="str">
        <f>INDEX(Neighborhoods!$A:$C,MATCH(Places!$H883,Neighborhoods!$A:$A,0),MATCH(Places!J$1,Neighborhoods!$1:$1,0))</f>
        <v>Hell's Kitchen</v>
      </c>
      <c r="K883" s="17" t="s">
        <v>1</v>
      </c>
      <c r="L883" s="17" t="str">
        <f t="shared" si="52"/>
        <v>Yes</v>
      </c>
      <c r="M883" s="17">
        <v>2</v>
      </c>
      <c r="N883" s="17" t="str" cm="1">
        <f t="array" ref="N883">_xlfn.IFS(M883&lt;=2,"Small",M883&lt;=5,"Medium",M883&gt;5,"Large")</f>
        <v>Small</v>
      </c>
      <c r="O883" s="65">
        <v>36</v>
      </c>
      <c r="P883" s="87">
        <f t="shared" si="53"/>
        <v>0.03</v>
      </c>
      <c r="Q883" s="68">
        <v>4.96</v>
      </c>
      <c r="R883" s="68" t="str" cm="1">
        <f t="array" ref="R883">_xlfn.SWITCH(ROUND(Q883,0),5,"Excellent",4,"Good",3,"Ok","Bad")</f>
        <v>Excellent</v>
      </c>
      <c r="S883" s="17">
        <v>212</v>
      </c>
      <c r="T883" s="17" t="str">
        <f t="shared" si="54"/>
        <v>Yes</v>
      </c>
      <c r="U883" s="82">
        <v>41903</v>
      </c>
      <c r="V883" s="82">
        <v>44044</v>
      </c>
      <c r="W883" s="17">
        <v>187</v>
      </c>
      <c r="X883" s="17" t="str">
        <f t="shared" si="55"/>
        <v>Active</v>
      </c>
      <c r="Y883" s="17" t="s">
        <v>15616</v>
      </c>
      <c r="Z883" s="17"/>
    </row>
    <row r="884" spans="1:26" x14ac:dyDescent="0.25">
      <c r="A884">
        <v>883</v>
      </c>
      <c r="B884" s="17" t="s">
        <v>654</v>
      </c>
      <c r="C884" s="17">
        <v>274</v>
      </c>
      <c r="D884" s="17" t="str">
        <f>INDEX(Hosts!$A:$O,MATCH(Places!$C884,Hosts!$A:$A,0),MATCH(Places!D$1,Hosts!$1:$1,0))</f>
        <v>Within an hour</v>
      </c>
      <c r="E884" s="87">
        <f>INDEX(Hosts!$A:$O,MATCH(Places!$C884,Hosts!$A:$A,0),MATCH(Places!E$1,Hosts!$1:$1,0))</f>
        <v>1</v>
      </c>
      <c r="F884" s="87">
        <f>INDEX(Hosts!$A:$O,MATCH(Places!$C884,Hosts!$A:$A,0),MATCH(Places!F$1,Hosts!$1:$1,0))</f>
        <v>0.9</v>
      </c>
      <c r="G884" s="17" t="str">
        <f>INDEX(Hosts!$A:$O,MATCH(Places!$C884,Hosts!$A:$A,0),MATCH(Places!G$1,Hosts!$1:$1,0))</f>
        <v>Yes</v>
      </c>
      <c r="H884" s="17">
        <v>9</v>
      </c>
      <c r="I884" s="17" t="str">
        <f>INDEX(Neighborhoods!$A:$C,MATCH(Places!$H884,Neighborhoods!$A:$A,0),MATCH(Places!I$1,Neighborhoods!$1:$1,0))</f>
        <v>Brooklyn</v>
      </c>
      <c r="J884" s="17" t="str">
        <f>INDEX(Neighborhoods!$A:$C,MATCH(Places!$H884,Neighborhoods!$A:$A,0),MATCH(Places!J$1,Neighborhoods!$1:$1,0))</f>
        <v>Crown Heights</v>
      </c>
      <c r="K884" s="17" t="s">
        <v>11822</v>
      </c>
      <c r="L884" s="17" t="str">
        <f t="shared" si="52"/>
        <v>No</v>
      </c>
      <c r="M884" s="17">
        <v>5</v>
      </c>
      <c r="N884" s="17" t="str" cm="1">
        <f t="array" ref="N884">_xlfn.IFS(M884&lt;=2,"Small",M884&lt;=5,"Medium",M884&gt;5,"Large")</f>
        <v>Medium</v>
      </c>
      <c r="O884" s="65">
        <v>131</v>
      </c>
      <c r="P884" s="87">
        <f t="shared" si="53"/>
        <v>0.03</v>
      </c>
      <c r="Q884" s="68">
        <v>4.9000000000000004</v>
      </c>
      <c r="R884" s="68" t="str" cm="1">
        <f t="array" ref="R884">_xlfn.SWITCH(ROUND(Q884,0),5,"Excellent",4,"Good",3,"Ok","Bad")</f>
        <v>Excellent</v>
      </c>
      <c r="S884" s="17">
        <v>274</v>
      </c>
      <c r="T884" s="17" t="str">
        <f t="shared" si="54"/>
        <v>Yes</v>
      </c>
      <c r="U884" s="82">
        <v>41861</v>
      </c>
      <c r="V884" s="82">
        <v>44003</v>
      </c>
      <c r="W884" s="17">
        <v>332</v>
      </c>
      <c r="X884" s="17" t="str">
        <f t="shared" si="55"/>
        <v>Active</v>
      </c>
      <c r="Y884" s="17" t="s">
        <v>15615</v>
      </c>
      <c r="Z884" s="17"/>
    </row>
    <row r="885" spans="1:26" x14ac:dyDescent="0.25">
      <c r="A885">
        <v>884</v>
      </c>
      <c r="B885" s="17" t="s">
        <v>14807</v>
      </c>
      <c r="C885" s="17">
        <v>1605</v>
      </c>
      <c r="D885" s="17" t="str">
        <f>INDEX(Hosts!$A:$O,MATCH(Places!$C885,Hosts!$A:$A,0),MATCH(Places!D$1,Hosts!$1:$1,0))</f>
        <v>Within an hour</v>
      </c>
      <c r="E885" s="87">
        <f>INDEX(Hosts!$A:$O,MATCH(Places!$C885,Hosts!$A:$A,0),MATCH(Places!E$1,Hosts!$1:$1,0))</f>
        <v>0.92</v>
      </c>
      <c r="F885" s="87">
        <f>INDEX(Hosts!$A:$O,MATCH(Places!$C885,Hosts!$A:$A,0),MATCH(Places!F$1,Hosts!$1:$1,0))</f>
        <v>0.84</v>
      </c>
      <c r="G885" s="17" t="str">
        <f>INDEX(Hosts!$A:$O,MATCH(Places!$C885,Hosts!$A:$A,0),MATCH(Places!G$1,Hosts!$1:$1,0))</f>
        <v>No</v>
      </c>
      <c r="H885" s="17">
        <v>19</v>
      </c>
      <c r="I885" s="17" t="str">
        <f>INDEX(Neighborhoods!$A:$C,MATCH(Places!$H885,Neighborhoods!$A:$A,0),MATCH(Places!I$1,Neighborhoods!$1:$1,0))</f>
        <v>Manhattan</v>
      </c>
      <c r="J885" s="17" t="str">
        <f>INDEX(Neighborhoods!$A:$C,MATCH(Places!$H885,Neighborhoods!$A:$A,0),MATCH(Places!J$1,Neighborhoods!$1:$1,0))</f>
        <v>Upper East Side</v>
      </c>
      <c r="K885" s="17" t="s">
        <v>11822</v>
      </c>
      <c r="L885" s="17" t="str">
        <f t="shared" si="52"/>
        <v>No</v>
      </c>
      <c r="M885" s="17">
        <v>2</v>
      </c>
      <c r="N885" s="17" t="str" cm="1">
        <f t="array" ref="N885">_xlfn.IFS(M885&lt;=2,"Small",M885&lt;=5,"Medium",M885&gt;5,"Large")</f>
        <v>Small</v>
      </c>
      <c r="O885" s="65">
        <v>116</v>
      </c>
      <c r="P885" s="87">
        <f t="shared" si="53"/>
        <v>0.03</v>
      </c>
      <c r="Q885" s="68">
        <v>4.5</v>
      </c>
      <c r="R885" s="68" t="str" cm="1">
        <f t="array" ref="R885">_xlfn.SWITCH(ROUND(Q885,0),5,"Excellent",4,"Good",3,"Ok","Bad")</f>
        <v>Excellent</v>
      </c>
      <c r="S885" s="17">
        <v>6</v>
      </c>
      <c r="T885" s="17" t="str">
        <f t="shared" si="54"/>
        <v>No</v>
      </c>
      <c r="U885" s="82">
        <v>42140</v>
      </c>
      <c r="V885" s="82">
        <v>43893</v>
      </c>
      <c r="W885" s="17">
        <v>365</v>
      </c>
      <c r="X885" s="17" t="str">
        <f t="shared" si="55"/>
        <v>Active</v>
      </c>
      <c r="Y885" s="17" t="s">
        <v>15615</v>
      </c>
      <c r="Z885" s="17"/>
    </row>
    <row r="886" spans="1:26" x14ac:dyDescent="0.25">
      <c r="A886">
        <v>885</v>
      </c>
      <c r="B886" s="17" t="s">
        <v>655</v>
      </c>
      <c r="C886" s="17">
        <v>3497</v>
      </c>
      <c r="D886" s="17" t="str">
        <f>INDEX(Hosts!$A:$O,MATCH(Places!$C886,Hosts!$A:$A,0),MATCH(Places!D$1,Hosts!$1:$1,0))</f>
        <v>A few days or more</v>
      </c>
      <c r="E886" s="87">
        <f>INDEX(Hosts!$A:$O,MATCH(Places!$C886,Hosts!$A:$A,0),MATCH(Places!E$1,Hosts!$1:$1,0))</f>
        <v>0.3</v>
      </c>
      <c r="F886" s="87">
        <f>INDEX(Hosts!$A:$O,MATCH(Places!$C886,Hosts!$A:$A,0),MATCH(Places!F$1,Hosts!$1:$1,0))</f>
        <v>0.56999999999999995</v>
      </c>
      <c r="G886" s="17" t="str">
        <f>INDEX(Hosts!$A:$O,MATCH(Places!$C886,Hosts!$A:$A,0),MATCH(Places!G$1,Hosts!$1:$1,0))</f>
        <v>No</v>
      </c>
      <c r="H886" s="17">
        <v>7</v>
      </c>
      <c r="I886" s="17" t="str">
        <f>INDEX(Neighborhoods!$A:$C,MATCH(Places!$H886,Neighborhoods!$A:$A,0),MATCH(Places!I$1,Neighborhoods!$1:$1,0))</f>
        <v>Brooklyn</v>
      </c>
      <c r="J886" s="17" t="str">
        <f>INDEX(Neighborhoods!$A:$C,MATCH(Places!$H886,Neighborhoods!$A:$A,0),MATCH(Places!J$1,Neighborhoods!$1:$1,0))</f>
        <v>Bedford-Stuyvesant</v>
      </c>
      <c r="K886" s="17" t="s">
        <v>11822</v>
      </c>
      <c r="L886" s="17" t="str">
        <f t="shared" si="52"/>
        <v>No</v>
      </c>
      <c r="M886" s="17">
        <v>4</v>
      </c>
      <c r="N886" s="17" t="str" cm="1">
        <f t="array" ref="N886">_xlfn.IFS(M886&lt;=2,"Small",M886&lt;=5,"Medium",M886&gt;5,"Large")</f>
        <v>Medium</v>
      </c>
      <c r="O886" s="65">
        <v>110</v>
      </c>
      <c r="P886" s="87">
        <f t="shared" si="53"/>
        <v>0.03</v>
      </c>
      <c r="Q886" s="68">
        <v>4.63</v>
      </c>
      <c r="R886" s="68" t="str" cm="1">
        <f t="array" ref="R886">_xlfn.SWITCH(ROUND(Q886,0),5,"Excellent",4,"Good",3,"Ok","Bad")</f>
        <v>Excellent</v>
      </c>
      <c r="S886" s="17">
        <v>19</v>
      </c>
      <c r="T886" s="17" t="str">
        <f t="shared" si="54"/>
        <v>No</v>
      </c>
      <c r="U886" s="82">
        <v>43466</v>
      </c>
      <c r="V886" s="82">
        <v>43831</v>
      </c>
      <c r="W886" s="17">
        <v>182</v>
      </c>
      <c r="X886" s="17" t="str">
        <f t="shared" si="55"/>
        <v>Active</v>
      </c>
      <c r="Y886" s="17" t="s">
        <v>15615</v>
      </c>
      <c r="Z886" s="17"/>
    </row>
    <row r="887" spans="1:26" x14ac:dyDescent="0.25">
      <c r="A887">
        <v>886</v>
      </c>
      <c r="B887" s="17" t="s">
        <v>656</v>
      </c>
      <c r="C887" s="17">
        <v>1723</v>
      </c>
      <c r="D887" s="17" t="str">
        <f>INDEX(Hosts!$A:$O,MATCH(Places!$C887,Hosts!$A:$A,0),MATCH(Places!D$1,Hosts!$1:$1,0))</f>
        <v>Within a few hours</v>
      </c>
      <c r="E887" s="87">
        <f>INDEX(Hosts!$A:$O,MATCH(Places!$C887,Hosts!$A:$A,0),MATCH(Places!E$1,Hosts!$1:$1,0))</f>
        <v>0.96</v>
      </c>
      <c r="F887" s="87">
        <f>INDEX(Hosts!$A:$O,MATCH(Places!$C887,Hosts!$A:$A,0),MATCH(Places!F$1,Hosts!$1:$1,0))</f>
        <v>0.71</v>
      </c>
      <c r="G887" s="17" t="str">
        <f>INDEX(Hosts!$A:$O,MATCH(Places!$C887,Hosts!$A:$A,0),MATCH(Places!G$1,Hosts!$1:$1,0))</f>
        <v>No</v>
      </c>
      <c r="H887" s="17">
        <v>7</v>
      </c>
      <c r="I887" s="17" t="str">
        <f>INDEX(Neighborhoods!$A:$C,MATCH(Places!$H887,Neighborhoods!$A:$A,0),MATCH(Places!I$1,Neighborhoods!$1:$1,0))</f>
        <v>Brooklyn</v>
      </c>
      <c r="J887" s="17" t="str">
        <f>INDEX(Neighborhoods!$A:$C,MATCH(Places!$H887,Neighborhoods!$A:$A,0),MATCH(Places!J$1,Neighborhoods!$1:$1,0))</f>
        <v>Bedford-Stuyvesant</v>
      </c>
      <c r="K887" s="17" t="s">
        <v>11822</v>
      </c>
      <c r="L887" s="17" t="str">
        <f t="shared" si="52"/>
        <v>No</v>
      </c>
      <c r="M887" s="17">
        <v>5</v>
      </c>
      <c r="N887" s="17" t="str" cm="1">
        <f t="array" ref="N887">_xlfn.IFS(M887&lt;=2,"Small",M887&lt;=5,"Medium",M887&gt;5,"Large")</f>
        <v>Medium</v>
      </c>
      <c r="O887" s="65">
        <v>120</v>
      </c>
      <c r="P887" s="87">
        <f t="shared" si="53"/>
        <v>0.03</v>
      </c>
      <c r="Q887" s="68">
        <v>4.58</v>
      </c>
      <c r="R887" s="68" t="str" cm="1">
        <f t="array" ref="R887">_xlfn.SWITCH(ROUND(Q887,0),5,"Excellent",4,"Good",3,"Ok","Bad")</f>
        <v>Excellent</v>
      </c>
      <c r="S887" s="17">
        <v>12</v>
      </c>
      <c r="T887" s="17" t="str">
        <f t="shared" si="54"/>
        <v>No</v>
      </c>
      <c r="U887" s="82">
        <v>41938</v>
      </c>
      <c r="V887" s="82">
        <v>43832</v>
      </c>
      <c r="W887" s="17">
        <v>302</v>
      </c>
      <c r="X887" s="17" t="str">
        <f t="shared" si="55"/>
        <v>Active</v>
      </c>
      <c r="Y887" s="17" t="s">
        <v>15615</v>
      </c>
      <c r="Z887" s="17"/>
    </row>
    <row r="888" spans="1:26" x14ac:dyDescent="0.25">
      <c r="A888">
        <v>887</v>
      </c>
      <c r="B888" s="17" t="s">
        <v>658</v>
      </c>
      <c r="C888" s="17">
        <v>681</v>
      </c>
      <c r="D888" s="17" t="str">
        <f>INDEX(Hosts!$A:$O,MATCH(Places!$C888,Hosts!$A:$A,0),MATCH(Places!D$1,Hosts!$1:$1,0))</f>
        <v>Within a few hours</v>
      </c>
      <c r="E888" s="87">
        <f>INDEX(Hosts!$A:$O,MATCH(Places!$C888,Hosts!$A:$A,0),MATCH(Places!E$1,Hosts!$1:$1,0))</f>
        <v>1</v>
      </c>
      <c r="F888" s="87">
        <f>INDEX(Hosts!$A:$O,MATCH(Places!$C888,Hosts!$A:$A,0),MATCH(Places!F$1,Hosts!$1:$1,0))</f>
        <v>0.8</v>
      </c>
      <c r="G888" s="17" t="str">
        <f>INDEX(Hosts!$A:$O,MATCH(Places!$C888,Hosts!$A:$A,0),MATCH(Places!G$1,Hosts!$1:$1,0))</f>
        <v>No</v>
      </c>
      <c r="H888" s="17">
        <v>7</v>
      </c>
      <c r="I888" s="17" t="str">
        <f>INDEX(Neighborhoods!$A:$C,MATCH(Places!$H888,Neighborhoods!$A:$A,0),MATCH(Places!I$1,Neighborhoods!$1:$1,0))</f>
        <v>Brooklyn</v>
      </c>
      <c r="J888" s="17" t="str">
        <f>INDEX(Neighborhoods!$A:$C,MATCH(Places!$H888,Neighborhoods!$A:$A,0),MATCH(Places!J$1,Neighborhoods!$1:$1,0))</f>
        <v>Bedford-Stuyvesant</v>
      </c>
      <c r="K888" s="17" t="s">
        <v>11822</v>
      </c>
      <c r="L888" s="17" t="str">
        <f t="shared" si="52"/>
        <v>No</v>
      </c>
      <c r="M888" s="17">
        <v>4</v>
      </c>
      <c r="N888" s="17" t="str" cm="1">
        <f t="array" ref="N888">_xlfn.IFS(M888&lt;=2,"Small",M888&lt;=5,"Medium",M888&gt;5,"Large")</f>
        <v>Medium</v>
      </c>
      <c r="O888" s="65">
        <v>160</v>
      </c>
      <c r="P888" s="87">
        <f t="shared" si="53"/>
        <v>0.03</v>
      </c>
      <c r="Q888" s="68">
        <v>4.8</v>
      </c>
      <c r="R888" s="68" t="str" cm="1">
        <f t="array" ref="R888">_xlfn.SWITCH(ROUND(Q888,0),5,"Excellent",4,"Good",3,"Ok","Bad")</f>
        <v>Excellent</v>
      </c>
      <c r="S888" s="17">
        <v>136</v>
      </c>
      <c r="T888" s="17" t="str">
        <f t="shared" si="54"/>
        <v>Yes</v>
      </c>
      <c r="U888" s="82">
        <v>42063</v>
      </c>
      <c r="V888" s="82">
        <v>43906</v>
      </c>
      <c r="W888" s="17">
        <v>243</v>
      </c>
      <c r="X888" s="17" t="str">
        <f t="shared" si="55"/>
        <v>Active</v>
      </c>
      <c r="Y888" s="17" t="s">
        <v>15615</v>
      </c>
      <c r="Z888" s="17"/>
    </row>
    <row r="889" spans="1:26" x14ac:dyDescent="0.25">
      <c r="A889">
        <v>888</v>
      </c>
      <c r="B889" s="17" t="s">
        <v>659</v>
      </c>
      <c r="C889" s="17">
        <v>1802</v>
      </c>
      <c r="D889" s="17" t="str">
        <f>INDEX(Hosts!$A:$O,MATCH(Places!$C889,Hosts!$A:$A,0),MATCH(Places!D$1,Hosts!$1:$1,0))</f>
        <v>Within an hour</v>
      </c>
      <c r="E889" s="87">
        <f>INDEX(Hosts!$A:$O,MATCH(Places!$C889,Hosts!$A:$A,0),MATCH(Places!E$1,Hosts!$1:$1,0))</f>
        <v>1</v>
      </c>
      <c r="F889" s="87">
        <f>INDEX(Hosts!$A:$O,MATCH(Places!$C889,Hosts!$A:$A,0),MATCH(Places!F$1,Hosts!$1:$1,0))</f>
        <v>0.94</v>
      </c>
      <c r="G889" s="17" t="str">
        <f>INDEX(Hosts!$A:$O,MATCH(Places!$C889,Hosts!$A:$A,0),MATCH(Places!G$1,Hosts!$1:$1,0))</f>
        <v>Yes</v>
      </c>
      <c r="H889" s="17">
        <v>20</v>
      </c>
      <c r="I889" s="17" t="str">
        <f>INDEX(Neighborhoods!$A:$C,MATCH(Places!$H889,Neighborhoods!$A:$A,0),MATCH(Places!I$1,Neighborhoods!$1:$1,0))</f>
        <v>Manhattan</v>
      </c>
      <c r="J889" s="17" t="str">
        <f>INDEX(Neighborhoods!$A:$C,MATCH(Places!$H889,Neighborhoods!$A:$A,0),MATCH(Places!J$1,Neighborhoods!$1:$1,0))</f>
        <v>Upper West Side</v>
      </c>
      <c r="K889" s="17" t="s">
        <v>11822</v>
      </c>
      <c r="L889" s="17" t="str">
        <f t="shared" si="52"/>
        <v>No</v>
      </c>
      <c r="M889" s="17">
        <v>3</v>
      </c>
      <c r="N889" s="17" t="str" cm="1">
        <f t="array" ref="N889">_xlfn.IFS(M889&lt;=2,"Small",M889&lt;=5,"Medium",M889&gt;5,"Large")</f>
        <v>Medium</v>
      </c>
      <c r="O889" s="65">
        <v>130</v>
      </c>
      <c r="P889" s="87">
        <f t="shared" si="53"/>
        <v>0.03</v>
      </c>
      <c r="Q889" s="68">
        <v>4.91</v>
      </c>
      <c r="R889" s="68" t="str" cm="1">
        <f t="array" ref="R889">_xlfn.SWITCH(ROUND(Q889,0),5,"Excellent",4,"Good",3,"Ok","Bad")</f>
        <v>Excellent</v>
      </c>
      <c r="S889" s="17">
        <v>34</v>
      </c>
      <c r="T889" s="17" t="str">
        <f t="shared" si="54"/>
        <v>No</v>
      </c>
      <c r="U889" s="82">
        <v>42183</v>
      </c>
      <c r="V889" s="82">
        <v>44011</v>
      </c>
      <c r="W889" s="17">
        <v>2</v>
      </c>
      <c r="X889" s="17" t="str">
        <f t="shared" si="55"/>
        <v>Active</v>
      </c>
      <c r="Y889" s="17" t="s">
        <v>15616</v>
      </c>
      <c r="Z889" s="17"/>
    </row>
    <row r="890" spans="1:26" x14ac:dyDescent="0.25">
      <c r="A890">
        <v>889</v>
      </c>
      <c r="B890" s="17" t="s">
        <v>14579</v>
      </c>
      <c r="C890" s="17">
        <v>1234</v>
      </c>
      <c r="D890" s="17" t="str">
        <f>INDEX(Hosts!$A:$O,MATCH(Places!$C890,Hosts!$A:$A,0),MATCH(Places!D$1,Hosts!$1:$1,0))</f>
        <v>Within an hour</v>
      </c>
      <c r="E890" s="87">
        <f>INDEX(Hosts!$A:$O,MATCH(Places!$C890,Hosts!$A:$A,0),MATCH(Places!E$1,Hosts!$1:$1,0))</f>
        <v>0.9</v>
      </c>
      <c r="F890" s="87">
        <f>INDEX(Hosts!$A:$O,MATCH(Places!$C890,Hosts!$A:$A,0),MATCH(Places!F$1,Hosts!$1:$1,0))</f>
        <v>0.6</v>
      </c>
      <c r="G890" s="17" t="str">
        <f>INDEX(Hosts!$A:$O,MATCH(Places!$C890,Hosts!$A:$A,0),MATCH(Places!G$1,Hosts!$1:$1,0))</f>
        <v>No</v>
      </c>
      <c r="H890" s="17">
        <v>7</v>
      </c>
      <c r="I890" s="17" t="str">
        <f>INDEX(Neighborhoods!$A:$C,MATCH(Places!$H890,Neighborhoods!$A:$A,0),MATCH(Places!I$1,Neighborhoods!$1:$1,0))</f>
        <v>Brooklyn</v>
      </c>
      <c r="J890" s="17" t="str">
        <f>INDEX(Neighborhoods!$A:$C,MATCH(Places!$H890,Neighborhoods!$A:$A,0),MATCH(Places!J$1,Neighborhoods!$1:$1,0))</f>
        <v>Bedford-Stuyvesant</v>
      </c>
      <c r="K890" s="17" t="s">
        <v>11822</v>
      </c>
      <c r="L890" s="17" t="str">
        <f t="shared" si="52"/>
        <v>No</v>
      </c>
      <c r="M890" s="17">
        <v>2</v>
      </c>
      <c r="N890" s="17" t="str" cm="1">
        <f t="array" ref="N890">_xlfn.IFS(M890&lt;=2,"Small",M890&lt;=5,"Medium",M890&gt;5,"Large")</f>
        <v>Small</v>
      </c>
      <c r="O890" s="65">
        <v>127</v>
      </c>
      <c r="P890" s="87">
        <f t="shared" si="53"/>
        <v>0.03</v>
      </c>
      <c r="Q890" s="68">
        <v>4.8</v>
      </c>
      <c r="R890" s="68" t="str" cm="1">
        <f t="array" ref="R890">_xlfn.SWITCH(ROUND(Q890,0),5,"Excellent",4,"Good",3,"Ok","Bad")</f>
        <v>Excellent</v>
      </c>
      <c r="S890" s="17">
        <v>15</v>
      </c>
      <c r="T890" s="17" t="str">
        <f t="shared" si="54"/>
        <v>No</v>
      </c>
      <c r="U890" s="82">
        <v>42590</v>
      </c>
      <c r="V890" s="82">
        <v>43991</v>
      </c>
      <c r="W890" s="17">
        <v>50</v>
      </c>
      <c r="X890" s="17" t="str">
        <f t="shared" si="55"/>
        <v>Active</v>
      </c>
      <c r="Y890" s="17" t="s">
        <v>15615</v>
      </c>
      <c r="Z890" s="17"/>
    </row>
    <row r="891" spans="1:26" x14ac:dyDescent="0.25">
      <c r="A891">
        <v>890</v>
      </c>
      <c r="B891" s="17" t="s">
        <v>661</v>
      </c>
      <c r="C891" s="17">
        <v>1412</v>
      </c>
      <c r="D891" s="17" t="str">
        <f>INDEX(Hosts!$A:$O,MATCH(Places!$C891,Hosts!$A:$A,0),MATCH(Places!D$1,Hosts!$1:$1,0))</f>
        <v>Within an hour</v>
      </c>
      <c r="E891" s="87">
        <f>INDEX(Hosts!$A:$O,MATCH(Places!$C891,Hosts!$A:$A,0),MATCH(Places!E$1,Hosts!$1:$1,0))</f>
        <v>1</v>
      </c>
      <c r="F891" s="87">
        <f>INDEX(Hosts!$A:$O,MATCH(Places!$C891,Hosts!$A:$A,0),MATCH(Places!F$1,Hosts!$1:$1,0))</f>
        <v>1</v>
      </c>
      <c r="G891" s="17" t="str">
        <f>INDEX(Hosts!$A:$O,MATCH(Places!$C891,Hosts!$A:$A,0),MATCH(Places!G$1,Hosts!$1:$1,0))</f>
        <v>Yes</v>
      </c>
      <c r="H891" s="17">
        <v>14</v>
      </c>
      <c r="I891" s="17" t="str">
        <f>INDEX(Neighborhoods!$A:$C,MATCH(Places!$H891,Neighborhoods!$A:$A,0),MATCH(Places!I$1,Neighborhoods!$1:$1,0))</f>
        <v>Manhattan</v>
      </c>
      <c r="J891" s="17" t="str">
        <f>INDEX(Neighborhoods!$A:$C,MATCH(Places!$H891,Neighborhoods!$A:$A,0),MATCH(Places!J$1,Neighborhoods!$1:$1,0))</f>
        <v>East Harlem</v>
      </c>
      <c r="K891" s="17" t="s">
        <v>1</v>
      </c>
      <c r="L891" s="17" t="str">
        <f t="shared" si="52"/>
        <v>Yes</v>
      </c>
      <c r="M891" s="17">
        <v>3</v>
      </c>
      <c r="N891" s="17" t="str" cm="1">
        <f t="array" ref="N891">_xlfn.IFS(M891&lt;=2,"Small",M891&lt;=5,"Medium",M891&gt;5,"Large")</f>
        <v>Medium</v>
      </c>
      <c r="O891" s="65">
        <v>68</v>
      </c>
      <c r="P891" s="87">
        <f t="shared" si="53"/>
        <v>0.03</v>
      </c>
      <c r="Q891" s="68">
        <v>4.97</v>
      </c>
      <c r="R891" s="68" t="str" cm="1">
        <f t="array" ref="R891">_xlfn.SWITCH(ROUND(Q891,0),5,"Excellent",4,"Good",3,"Ok","Bad")</f>
        <v>Excellent</v>
      </c>
      <c r="S891" s="17">
        <v>234</v>
      </c>
      <c r="T891" s="17" t="str">
        <f t="shared" si="54"/>
        <v>Yes</v>
      </c>
      <c r="U891" s="82">
        <v>41861</v>
      </c>
      <c r="V891" s="82">
        <v>43884</v>
      </c>
      <c r="W891" s="17">
        <v>325</v>
      </c>
      <c r="X891" s="17" t="str">
        <f t="shared" si="55"/>
        <v>Active</v>
      </c>
      <c r="Y891" s="17" t="s">
        <v>15615</v>
      </c>
      <c r="Z891" s="17"/>
    </row>
    <row r="892" spans="1:26" x14ac:dyDescent="0.25">
      <c r="A892">
        <v>891</v>
      </c>
      <c r="B892" s="17" t="s">
        <v>662</v>
      </c>
      <c r="C892" s="17">
        <v>1809</v>
      </c>
      <c r="D892" s="17" t="str">
        <f>INDEX(Hosts!$A:$O,MATCH(Places!$C892,Hosts!$A:$A,0),MATCH(Places!D$1,Hosts!$1:$1,0))</f>
        <v>Within an hour</v>
      </c>
      <c r="E892" s="87">
        <f>INDEX(Hosts!$A:$O,MATCH(Places!$C892,Hosts!$A:$A,0),MATCH(Places!E$1,Hosts!$1:$1,0))</f>
        <v>1</v>
      </c>
      <c r="F892" s="87">
        <f>INDEX(Hosts!$A:$O,MATCH(Places!$C892,Hosts!$A:$A,0),MATCH(Places!F$1,Hosts!$1:$1,0))</f>
        <v>1</v>
      </c>
      <c r="G892" s="17" t="str">
        <f>INDEX(Hosts!$A:$O,MATCH(Places!$C892,Hosts!$A:$A,0),MATCH(Places!G$1,Hosts!$1:$1,0))</f>
        <v>No</v>
      </c>
      <c r="H892" s="17">
        <v>7</v>
      </c>
      <c r="I892" s="17" t="str">
        <f>INDEX(Neighborhoods!$A:$C,MATCH(Places!$H892,Neighborhoods!$A:$A,0),MATCH(Places!I$1,Neighborhoods!$1:$1,0))</f>
        <v>Brooklyn</v>
      </c>
      <c r="J892" s="17" t="str">
        <f>INDEX(Neighborhoods!$A:$C,MATCH(Places!$H892,Neighborhoods!$A:$A,0),MATCH(Places!J$1,Neighborhoods!$1:$1,0))</f>
        <v>Bedford-Stuyvesant</v>
      </c>
      <c r="K892" s="17" t="s">
        <v>11822</v>
      </c>
      <c r="L892" s="17" t="str">
        <f t="shared" si="52"/>
        <v>No</v>
      </c>
      <c r="M892" s="17">
        <v>6</v>
      </c>
      <c r="N892" s="17" t="str" cm="1">
        <f t="array" ref="N892">_xlfn.IFS(M892&lt;=2,"Small",M892&lt;=5,"Medium",M892&gt;5,"Large")</f>
        <v>Large</v>
      </c>
      <c r="O892" s="65">
        <v>82</v>
      </c>
      <c r="P892" s="87">
        <f t="shared" si="53"/>
        <v>0.03</v>
      </c>
      <c r="Q892" s="68">
        <v>4.66</v>
      </c>
      <c r="R892" s="68" t="str" cm="1">
        <f t="array" ref="R892">_xlfn.SWITCH(ROUND(Q892,0),5,"Excellent",4,"Good",3,"Ok","Bad")</f>
        <v>Excellent</v>
      </c>
      <c r="S892" s="17">
        <v>184</v>
      </c>
      <c r="T892" s="17" t="str">
        <f t="shared" si="54"/>
        <v>No</v>
      </c>
      <c r="U892" s="82">
        <v>41860</v>
      </c>
      <c r="V892" s="82">
        <v>44042</v>
      </c>
      <c r="W892" s="17">
        <v>215</v>
      </c>
      <c r="X892" s="17" t="str">
        <f t="shared" si="55"/>
        <v>Active</v>
      </c>
      <c r="Y892" s="17" t="s">
        <v>15616</v>
      </c>
      <c r="Z892" s="17"/>
    </row>
    <row r="893" spans="1:26" x14ac:dyDescent="0.25">
      <c r="A893">
        <v>892</v>
      </c>
      <c r="B893" s="17" t="s">
        <v>663</v>
      </c>
      <c r="C893" s="17">
        <v>1780</v>
      </c>
      <c r="D893" s="17" t="str">
        <f>INDEX(Hosts!$A:$O,MATCH(Places!$C893,Hosts!$A:$A,0),MATCH(Places!D$1,Hosts!$1:$1,0))</f>
        <v>Within an hour</v>
      </c>
      <c r="E893" s="87">
        <f>INDEX(Hosts!$A:$O,MATCH(Places!$C893,Hosts!$A:$A,0),MATCH(Places!E$1,Hosts!$1:$1,0))</f>
        <v>1</v>
      </c>
      <c r="F893" s="87">
        <f>INDEX(Hosts!$A:$O,MATCH(Places!$C893,Hosts!$A:$A,0),MATCH(Places!F$1,Hosts!$1:$1,0))</f>
        <v>0.89</v>
      </c>
      <c r="G893" s="17" t="str">
        <f>INDEX(Hosts!$A:$O,MATCH(Places!$C893,Hosts!$A:$A,0),MATCH(Places!G$1,Hosts!$1:$1,0))</f>
        <v>No</v>
      </c>
      <c r="H893" s="17">
        <v>18</v>
      </c>
      <c r="I893" s="17" t="str">
        <f>INDEX(Neighborhoods!$A:$C,MATCH(Places!$H893,Neighborhoods!$A:$A,0),MATCH(Places!I$1,Neighborhoods!$1:$1,0))</f>
        <v>Manhattan</v>
      </c>
      <c r="J893" s="17" t="str">
        <f>INDEX(Neighborhoods!$A:$C,MATCH(Places!$H893,Neighborhoods!$A:$A,0),MATCH(Places!J$1,Neighborhoods!$1:$1,0))</f>
        <v>Midtown</v>
      </c>
      <c r="K893" s="17" t="s">
        <v>11822</v>
      </c>
      <c r="L893" s="17" t="str">
        <f t="shared" si="52"/>
        <v>No</v>
      </c>
      <c r="M893" s="17">
        <v>6</v>
      </c>
      <c r="N893" s="17" t="str" cm="1">
        <f t="array" ref="N893">_xlfn.IFS(M893&lt;=2,"Small",M893&lt;=5,"Medium",M893&gt;5,"Large")</f>
        <v>Large</v>
      </c>
      <c r="O893" s="65">
        <v>100</v>
      </c>
      <c r="P893" s="87">
        <f t="shared" si="53"/>
        <v>0.03</v>
      </c>
      <c r="Q893" s="68">
        <v>4.2699999999999996</v>
      </c>
      <c r="R893" s="68" t="str" cm="1">
        <f t="array" ref="R893">_xlfn.SWITCH(ROUND(Q893,0),5,"Excellent",4,"Good",3,"Ok","Bad")</f>
        <v>Good</v>
      </c>
      <c r="S893" s="17">
        <v>11</v>
      </c>
      <c r="T893" s="17" t="str">
        <f t="shared" si="54"/>
        <v>No</v>
      </c>
      <c r="U893" s="82">
        <v>42095</v>
      </c>
      <c r="V893" s="82">
        <v>43904</v>
      </c>
      <c r="W893" s="17">
        <v>364</v>
      </c>
      <c r="X893" s="17" t="str">
        <f t="shared" si="55"/>
        <v>Active</v>
      </c>
      <c r="Y893" s="17" t="s">
        <v>15615</v>
      </c>
      <c r="Z893" s="17"/>
    </row>
    <row r="894" spans="1:26" x14ac:dyDescent="0.25">
      <c r="A894">
        <v>893</v>
      </c>
      <c r="B894" s="17" t="s">
        <v>13309</v>
      </c>
      <c r="C894" s="17">
        <v>1813</v>
      </c>
      <c r="D894" s="17" t="str">
        <f>INDEX(Hosts!$A:$O,MATCH(Places!$C894,Hosts!$A:$A,0),MATCH(Places!D$1,Hosts!$1:$1,0))</f>
        <v>Within an hour</v>
      </c>
      <c r="E894" s="87">
        <f>INDEX(Hosts!$A:$O,MATCH(Places!$C894,Hosts!$A:$A,0),MATCH(Places!E$1,Hosts!$1:$1,0))</f>
        <v>1</v>
      </c>
      <c r="F894" s="87">
        <f>INDEX(Hosts!$A:$O,MATCH(Places!$C894,Hosts!$A:$A,0),MATCH(Places!F$1,Hosts!$1:$1,0))</f>
        <v>0.98</v>
      </c>
      <c r="G894" s="17" t="str">
        <f>INDEX(Hosts!$A:$O,MATCH(Places!$C894,Hosts!$A:$A,0),MATCH(Places!G$1,Hosts!$1:$1,0))</f>
        <v>Yes</v>
      </c>
      <c r="H894" s="17">
        <v>28</v>
      </c>
      <c r="I894" s="17" t="str">
        <f>INDEX(Neighborhoods!$A:$C,MATCH(Places!$H894,Neighborhoods!$A:$A,0),MATCH(Places!I$1,Neighborhoods!$1:$1,0))</f>
        <v>Staten Island</v>
      </c>
      <c r="J894" s="17" t="str">
        <f>INDEX(Neighborhoods!$A:$C,MATCH(Places!$H894,Neighborhoods!$A:$A,0),MATCH(Places!J$1,Neighborhoods!$1:$1,0))</f>
        <v>St. George</v>
      </c>
      <c r="K894" s="17" t="s">
        <v>1</v>
      </c>
      <c r="L894" s="17" t="str">
        <f t="shared" si="52"/>
        <v>Yes</v>
      </c>
      <c r="M894" s="17">
        <v>3</v>
      </c>
      <c r="N894" s="17" t="str" cm="1">
        <f t="array" ref="N894">_xlfn.IFS(M894&lt;=2,"Small",M894&lt;=5,"Medium",M894&gt;5,"Large")</f>
        <v>Medium</v>
      </c>
      <c r="O894" s="65">
        <v>55</v>
      </c>
      <c r="P894" s="87">
        <f t="shared" si="53"/>
        <v>0.03</v>
      </c>
      <c r="Q894" s="68">
        <v>4.97</v>
      </c>
      <c r="R894" s="68" t="str" cm="1">
        <f t="array" ref="R894">_xlfn.SWITCH(ROUND(Q894,0),5,"Excellent",4,"Good",3,"Ok","Bad")</f>
        <v>Excellent</v>
      </c>
      <c r="S894" s="17">
        <v>115</v>
      </c>
      <c r="T894" s="17" t="str">
        <f t="shared" si="54"/>
        <v>Yes</v>
      </c>
      <c r="U894" s="82">
        <v>42330</v>
      </c>
      <c r="V894" s="82">
        <v>44058</v>
      </c>
      <c r="W894" s="17">
        <v>349</v>
      </c>
      <c r="X894" s="17" t="str">
        <f t="shared" si="55"/>
        <v>Active</v>
      </c>
      <c r="Y894" s="17" t="s">
        <v>15615</v>
      </c>
      <c r="Z894" s="17"/>
    </row>
    <row r="895" spans="1:26" x14ac:dyDescent="0.25">
      <c r="A895">
        <v>894</v>
      </c>
      <c r="B895" s="17" t="s">
        <v>14180</v>
      </c>
      <c r="C895" s="17">
        <v>465</v>
      </c>
      <c r="D895" s="17" t="str">
        <f>INDEX(Hosts!$A:$O,MATCH(Places!$C895,Hosts!$A:$A,0),MATCH(Places!D$1,Hosts!$1:$1,0))</f>
        <v>Within a few hours</v>
      </c>
      <c r="E895" s="87">
        <f>INDEX(Hosts!$A:$O,MATCH(Places!$C895,Hosts!$A:$A,0),MATCH(Places!E$1,Hosts!$1:$1,0))</f>
        <v>0.85</v>
      </c>
      <c r="F895" s="87">
        <f>INDEX(Hosts!$A:$O,MATCH(Places!$C895,Hosts!$A:$A,0),MATCH(Places!F$1,Hosts!$1:$1,0))</f>
        <v>0.38</v>
      </c>
      <c r="G895" s="17" t="str">
        <f>INDEX(Hosts!$A:$O,MATCH(Places!$C895,Hosts!$A:$A,0),MATCH(Places!G$1,Hosts!$1:$1,0))</f>
        <v>No</v>
      </c>
      <c r="H895" s="17">
        <v>19</v>
      </c>
      <c r="I895" s="17" t="str">
        <f>INDEX(Neighborhoods!$A:$C,MATCH(Places!$H895,Neighborhoods!$A:$A,0),MATCH(Places!I$1,Neighborhoods!$1:$1,0))</f>
        <v>Manhattan</v>
      </c>
      <c r="J895" s="17" t="str">
        <f>INDEX(Neighborhoods!$A:$C,MATCH(Places!$H895,Neighborhoods!$A:$A,0),MATCH(Places!J$1,Neighborhoods!$1:$1,0))</f>
        <v>Upper East Side</v>
      </c>
      <c r="K895" s="17" t="s">
        <v>11822</v>
      </c>
      <c r="L895" s="17" t="str">
        <f t="shared" si="52"/>
        <v>No</v>
      </c>
      <c r="M895" s="17">
        <v>2</v>
      </c>
      <c r="N895" s="17" t="str" cm="1">
        <f t="array" ref="N895">_xlfn.IFS(M895&lt;=2,"Small",M895&lt;=5,"Medium",M895&gt;5,"Large")</f>
        <v>Small</v>
      </c>
      <c r="O895" s="65">
        <v>60</v>
      </c>
      <c r="P895" s="87">
        <f t="shared" si="53"/>
        <v>0.03</v>
      </c>
      <c r="Q895" s="68">
        <v>4.75</v>
      </c>
      <c r="R895" s="68" t="str" cm="1">
        <f t="array" ref="R895">_xlfn.SWITCH(ROUND(Q895,0),5,"Excellent",4,"Good",3,"Ok","Bad")</f>
        <v>Excellent</v>
      </c>
      <c r="S895" s="17">
        <v>12</v>
      </c>
      <c r="T895" s="17" t="str">
        <f t="shared" si="54"/>
        <v>No</v>
      </c>
      <c r="U895" s="82">
        <v>42264</v>
      </c>
      <c r="V895" s="82">
        <v>43821</v>
      </c>
      <c r="W895" s="17">
        <v>301</v>
      </c>
      <c r="X895" s="17" t="str">
        <f t="shared" si="55"/>
        <v>Active</v>
      </c>
      <c r="Y895" s="17" t="s">
        <v>15615</v>
      </c>
      <c r="Z895" s="17"/>
    </row>
    <row r="896" spans="1:26" x14ac:dyDescent="0.25">
      <c r="A896">
        <v>895</v>
      </c>
      <c r="B896" s="17" t="s">
        <v>664</v>
      </c>
      <c r="C896" s="17">
        <v>1819</v>
      </c>
      <c r="D896" s="17" t="str">
        <f>INDEX(Hosts!$A:$O,MATCH(Places!$C896,Hosts!$A:$A,0),MATCH(Places!D$1,Hosts!$1:$1,0))</f>
        <v>Within an hour</v>
      </c>
      <c r="E896" s="87">
        <f>INDEX(Hosts!$A:$O,MATCH(Places!$C896,Hosts!$A:$A,0),MATCH(Places!E$1,Hosts!$1:$1,0))</f>
        <v>1</v>
      </c>
      <c r="F896" s="87">
        <f>INDEX(Hosts!$A:$O,MATCH(Places!$C896,Hosts!$A:$A,0),MATCH(Places!F$1,Hosts!$1:$1,0))</f>
        <v>1</v>
      </c>
      <c r="G896" s="17" t="str">
        <f>INDEX(Hosts!$A:$O,MATCH(Places!$C896,Hosts!$A:$A,0),MATCH(Places!G$1,Hosts!$1:$1,0))</f>
        <v>Yes</v>
      </c>
      <c r="H896" s="17">
        <v>9</v>
      </c>
      <c r="I896" s="17" t="str">
        <f>INDEX(Neighborhoods!$A:$C,MATCH(Places!$H896,Neighborhoods!$A:$A,0),MATCH(Places!I$1,Neighborhoods!$1:$1,0))</f>
        <v>Brooklyn</v>
      </c>
      <c r="J896" s="17" t="str">
        <f>INDEX(Neighborhoods!$A:$C,MATCH(Places!$H896,Neighborhoods!$A:$A,0),MATCH(Places!J$1,Neighborhoods!$1:$1,0))</f>
        <v>Crown Heights</v>
      </c>
      <c r="K896" s="17" t="s">
        <v>11822</v>
      </c>
      <c r="L896" s="17" t="str">
        <f t="shared" si="52"/>
        <v>No</v>
      </c>
      <c r="M896" s="17">
        <v>4</v>
      </c>
      <c r="N896" s="17" t="str" cm="1">
        <f t="array" ref="N896">_xlfn.IFS(M896&lt;=2,"Small",M896&lt;=5,"Medium",M896&gt;5,"Large")</f>
        <v>Medium</v>
      </c>
      <c r="O896" s="65">
        <v>96</v>
      </c>
      <c r="P896" s="87">
        <f t="shared" si="53"/>
        <v>0.03</v>
      </c>
      <c r="Q896" s="68">
        <v>4.9000000000000004</v>
      </c>
      <c r="R896" s="68" t="str" cm="1">
        <f t="array" ref="R896">_xlfn.SWITCH(ROUND(Q896,0),5,"Excellent",4,"Good",3,"Ok","Bad")</f>
        <v>Excellent</v>
      </c>
      <c r="S896" s="17">
        <v>104</v>
      </c>
      <c r="T896" s="17" t="str">
        <f t="shared" si="54"/>
        <v>Yes</v>
      </c>
      <c r="U896" s="82">
        <v>41884</v>
      </c>
      <c r="V896" s="82">
        <v>43997</v>
      </c>
      <c r="W896" s="17">
        <v>318</v>
      </c>
      <c r="X896" s="17" t="str">
        <f t="shared" si="55"/>
        <v>Active</v>
      </c>
      <c r="Y896" s="17" t="s">
        <v>15615</v>
      </c>
      <c r="Z896" s="17"/>
    </row>
    <row r="897" spans="1:26" x14ac:dyDescent="0.25">
      <c r="A897">
        <v>896</v>
      </c>
      <c r="B897" s="17" t="s">
        <v>665</v>
      </c>
      <c r="C897" s="17">
        <v>1820</v>
      </c>
      <c r="D897" s="17" t="str">
        <f>INDEX(Hosts!$A:$O,MATCH(Places!$C897,Hosts!$A:$A,0),MATCH(Places!D$1,Hosts!$1:$1,0))</f>
        <v>Within a few hours</v>
      </c>
      <c r="E897" s="87">
        <f>INDEX(Hosts!$A:$O,MATCH(Places!$C897,Hosts!$A:$A,0),MATCH(Places!E$1,Hosts!$1:$1,0))</f>
        <v>1</v>
      </c>
      <c r="F897" s="87">
        <f>INDEX(Hosts!$A:$O,MATCH(Places!$C897,Hosts!$A:$A,0),MATCH(Places!F$1,Hosts!$1:$1,0))</f>
        <v>0.83</v>
      </c>
      <c r="G897" s="17" t="str">
        <f>INDEX(Hosts!$A:$O,MATCH(Places!$C897,Hosts!$A:$A,0),MATCH(Places!G$1,Hosts!$1:$1,0))</f>
        <v>Yes</v>
      </c>
      <c r="H897" s="17">
        <v>21</v>
      </c>
      <c r="I897" s="17" t="str">
        <f>INDEX(Neighborhoods!$A:$C,MATCH(Places!$H897,Neighborhoods!$A:$A,0),MATCH(Places!I$1,Neighborhoods!$1:$1,0))</f>
        <v>Queens</v>
      </c>
      <c r="J897" s="17" t="str">
        <f>INDEX(Neighborhoods!$A:$C,MATCH(Places!$H897,Neighborhoods!$A:$A,0),MATCH(Places!J$1,Neighborhoods!$1:$1,0))</f>
        <v>Astoria</v>
      </c>
      <c r="K897" s="17" t="s">
        <v>11822</v>
      </c>
      <c r="L897" s="17" t="str">
        <f t="shared" si="52"/>
        <v>No</v>
      </c>
      <c r="M897" s="17">
        <v>2</v>
      </c>
      <c r="N897" s="17" t="str" cm="1">
        <f t="array" ref="N897">_xlfn.IFS(M897&lt;=2,"Small",M897&lt;=5,"Medium",M897&gt;5,"Large")</f>
        <v>Small</v>
      </c>
      <c r="O897" s="65">
        <v>98</v>
      </c>
      <c r="P897" s="87">
        <f t="shared" si="53"/>
        <v>0.03</v>
      </c>
      <c r="Q897" s="68">
        <v>4.8899999999999997</v>
      </c>
      <c r="R897" s="68" t="str" cm="1">
        <f t="array" ref="R897">_xlfn.SWITCH(ROUND(Q897,0),5,"Excellent",4,"Good",3,"Ok","Bad")</f>
        <v>Excellent</v>
      </c>
      <c r="S897" s="17">
        <v>168</v>
      </c>
      <c r="T897" s="17" t="str">
        <f t="shared" si="54"/>
        <v>Yes</v>
      </c>
      <c r="U897" s="82">
        <v>41912</v>
      </c>
      <c r="V897" s="82">
        <v>43878</v>
      </c>
      <c r="W897" s="17">
        <v>197</v>
      </c>
      <c r="X897" s="17" t="str">
        <f t="shared" si="55"/>
        <v>Active</v>
      </c>
      <c r="Y897" s="17" t="s">
        <v>15615</v>
      </c>
      <c r="Z897" s="17"/>
    </row>
    <row r="898" spans="1:26" x14ac:dyDescent="0.25">
      <c r="A898">
        <v>897</v>
      </c>
      <c r="B898" s="17" t="s">
        <v>666</v>
      </c>
      <c r="C898" s="17">
        <v>1579</v>
      </c>
      <c r="D898" s="17" t="str">
        <f>INDEX(Hosts!$A:$O,MATCH(Places!$C898,Hosts!$A:$A,0),MATCH(Places!D$1,Hosts!$1:$1,0))</f>
        <v>Within a few hours</v>
      </c>
      <c r="E898" s="87">
        <f>INDEX(Hosts!$A:$O,MATCH(Places!$C898,Hosts!$A:$A,0),MATCH(Places!E$1,Hosts!$1:$1,0))</f>
        <v>0.94</v>
      </c>
      <c r="F898" s="87">
        <f>INDEX(Hosts!$A:$O,MATCH(Places!$C898,Hosts!$A:$A,0),MATCH(Places!F$1,Hosts!$1:$1,0))</f>
        <v>0.37</v>
      </c>
      <c r="G898" s="17" t="str">
        <f>INDEX(Hosts!$A:$O,MATCH(Places!$C898,Hosts!$A:$A,0),MATCH(Places!G$1,Hosts!$1:$1,0))</f>
        <v>No</v>
      </c>
      <c r="H898" s="17">
        <v>8</v>
      </c>
      <c r="I898" s="17" t="str">
        <f>INDEX(Neighborhoods!$A:$C,MATCH(Places!$H898,Neighborhoods!$A:$A,0),MATCH(Places!I$1,Neighborhoods!$1:$1,0))</f>
        <v>Brooklyn</v>
      </c>
      <c r="J898" s="17" t="str">
        <f>INDEX(Neighborhoods!$A:$C,MATCH(Places!$H898,Neighborhoods!$A:$A,0),MATCH(Places!J$1,Neighborhoods!$1:$1,0))</f>
        <v>Bushwick</v>
      </c>
      <c r="K898" s="17" t="s">
        <v>1</v>
      </c>
      <c r="L898" s="17" t="str">
        <f t="shared" ref="L898:L961" si="56">IF(OR(K898="Private room",K898="Shared room"),"Yes","No")</f>
        <v>Yes</v>
      </c>
      <c r="M898" s="17">
        <v>4</v>
      </c>
      <c r="N898" s="17" t="str" cm="1">
        <f t="array" ref="N898">_xlfn.IFS(M898&lt;=2,"Small",M898&lt;=5,"Medium",M898&gt;5,"Large")</f>
        <v>Medium</v>
      </c>
      <c r="O898" s="65">
        <v>110</v>
      </c>
      <c r="P898" s="87">
        <f t="shared" ref="P898:P961" si="57">VLOOKUP(O898,$AB$1:$AC$5,2)</f>
        <v>0.03</v>
      </c>
      <c r="Q898" s="68">
        <v>4.91</v>
      </c>
      <c r="R898" s="68" t="str" cm="1">
        <f t="array" ref="R898">_xlfn.SWITCH(ROUND(Q898,0),5,"Excellent",4,"Good",3,"Ok","Bad")</f>
        <v>Excellent</v>
      </c>
      <c r="S898" s="17">
        <v>22</v>
      </c>
      <c r="T898" s="17" t="str">
        <f t="shared" ref="T898:T961" si="58">IF(AND(Q898&gt;=4.8,S898&gt;100),"Yes","No")</f>
        <v>No</v>
      </c>
      <c r="U898" s="82">
        <v>42149</v>
      </c>
      <c r="V898" s="82">
        <v>43835</v>
      </c>
      <c r="W898" s="17">
        <v>349</v>
      </c>
      <c r="X898" s="17" t="str">
        <f t="shared" ref="X898:X961" si="59">IF(W898&lt;&gt;0,"Active","Inactive")</f>
        <v>Active</v>
      </c>
      <c r="Y898" s="17" t="s">
        <v>15615</v>
      </c>
      <c r="Z898" s="17"/>
    </row>
    <row r="899" spans="1:26" x14ac:dyDescent="0.25">
      <c r="A899">
        <v>898</v>
      </c>
      <c r="B899" s="17" t="s">
        <v>667</v>
      </c>
      <c r="C899" s="17">
        <v>1718</v>
      </c>
      <c r="D899" s="17" t="str">
        <f>INDEX(Hosts!$A:$O,MATCH(Places!$C899,Hosts!$A:$A,0),MATCH(Places!D$1,Hosts!$1:$1,0))</f>
        <v>Within an hour</v>
      </c>
      <c r="E899" s="87">
        <f>INDEX(Hosts!$A:$O,MATCH(Places!$C899,Hosts!$A:$A,0),MATCH(Places!E$1,Hosts!$1:$1,0))</f>
        <v>1</v>
      </c>
      <c r="F899" s="87">
        <f>INDEX(Hosts!$A:$O,MATCH(Places!$C899,Hosts!$A:$A,0),MATCH(Places!F$1,Hosts!$1:$1,0))</f>
        <v>0.96</v>
      </c>
      <c r="G899" s="17" t="str">
        <f>INDEX(Hosts!$A:$O,MATCH(Places!$C899,Hosts!$A:$A,0),MATCH(Places!G$1,Hosts!$1:$1,0))</f>
        <v>Yes</v>
      </c>
      <c r="H899" s="17">
        <v>8</v>
      </c>
      <c r="I899" s="17" t="str">
        <f>INDEX(Neighborhoods!$A:$C,MATCH(Places!$H899,Neighborhoods!$A:$A,0),MATCH(Places!I$1,Neighborhoods!$1:$1,0))</f>
        <v>Brooklyn</v>
      </c>
      <c r="J899" s="17" t="str">
        <f>INDEX(Neighborhoods!$A:$C,MATCH(Places!$H899,Neighborhoods!$A:$A,0),MATCH(Places!J$1,Neighborhoods!$1:$1,0))</f>
        <v>Bushwick</v>
      </c>
      <c r="K899" s="17" t="s">
        <v>11822</v>
      </c>
      <c r="L899" s="17" t="str">
        <f t="shared" si="56"/>
        <v>No</v>
      </c>
      <c r="M899" s="17">
        <v>6</v>
      </c>
      <c r="N899" s="17" t="str" cm="1">
        <f t="array" ref="N899">_xlfn.IFS(M899&lt;=2,"Small",M899&lt;=5,"Medium",M899&gt;5,"Large")</f>
        <v>Large</v>
      </c>
      <c r="O899" s="65">
        <v>145</v>
      </c>
      <c r="P899" s="87">
        <f t="shared" si="57"/>
        <v>0.03</v>
      </c>
      <c r="Q899" s="68">
        <v>4.92</v>
      </c>
      <c r="R899" s="68" t="str" cm="1">
        <f t="array" ref="R899">_xlfn.SWITCH(ROUND(Q899,0),5,"Excellent",4,"Good",3,"Ok","Bad")</f>
        <v>Excellent</v>
      </c>
      <c r="S899" s="17">
        <v>273</v>
      </c>
      <c r="T899" s="17" t="str">
        <f t="shared" si="58"/>
        <v>Yes</v>
      </c>
      <c r="U899" s="82">
        <v>41854</v>
      </c>
      <c r="V899" s="82">
        <v>44045</v>
      </c>
      <c r="W899" s="17">
        <v>292</v>
      </c>
      <c r="X899" s="17" t="str">
        <f t="shared" si="59"/>
        <v>Active</v>
      </c>
      <c r="Y899" s="17" t="s">
        <v>15615</v>
      </c>
      <c r="Z899" s="17"/>
    </row>
    <row r="900" spans="1:26" x14ac:dyDescent="0.25">
      <c r="A900">
        <v>899</v>
      </c>
      <c r="B900" s="17" t="s">
        <v>13243</v>
      </c>
      <c r="C900" s="17">
        <v>21</v>
      </c>
      <c r="D900" s="17" t="str">
        <f>INDEX(Hosts!$A:$O,MATCH(Places!$C900,Hosts!$A:$A,0),MATCH(Places!D$1,Hosts!$1:$1,0))</f>
        <v>Within a day</v>
      </c>
      <c r="E900" s="87">
        <f>INDEX(Hosts!$A:$O,MATCH(Places!$C900,Hosts!$A:$A,0),MATCH(Places!E$1,Hosts!$1:$1,0))</f>
        <v>0.5</v>
      </c>
      <c r="F900" s="87">
        <f>INDEX(Hosts!$A:$O,MATCH(Places!$C900,Hosts!$A:$A,0),MATCH(Places!F$1,Hosts!$1:$1,0))</f>
        <v>0.33</v>
      </c>
      <c r="G900" s="17" t="str">
        <f>INDEX(Hosts!$A:$O,MATCH(Places!$C900,Hosts!$A:$A,0),MATCH(Places!G$1,Hosts!$1:$1,0))</f>
        <v>No</v>
      </c>
      <c r="H900" s="17">
        <v>7</v>
      </c>
      <c r="I900" s="17" t="str">
        <f>INDEX(Neighborhoods!$A:$C,MATCH(Places!$H900,Neighborhoods!$A:$A,0),MATCH(Places!I$1,Neighborhoods!$1:$1,0))</f>
        <v>Brooklyn</v>
      </c>
      <c r="J900" s="17" t="str">
        <f>INDEX(Neighborhoods!$A:$C,MATCH(Places!$H900,Neighborhoods!$A:$A,0),MATCH(Places!J$1,Neighborhoods!$1:$1,0))</f>
        <v>Bedford-Stuyvesant</v>
      </c>
      <c r="K900" s="17" t="s">
        <v>1</v>
      </c>
      <c r="L900" s="17" t="str">
        <f t="shared" si="56"/>
        <v>Yes</v>
      </c>
      <c r="M900" s="17">
        <v>1</v>
      </c>
      <c r="N900" s="17" t="str" cm="1">
        <f t="array" ref="N900">_xlfn.IFS(M900&lt;=2,"Small",M900&lt;=5,"Medium",M900&gt;5,"Large")</f>
        <v>Small</v>
      </c>
      <c r="O900" s="65">
        <v>34</v>
      </c>
      <c r="P900" s="87">
        <f t="shared" si="57"/>
        <v>0.03</v>
      </c>
      <c r="Q900" s="68">
        <v>4.78</v>
      </c>
      <c r="R900" s="68" t="str" cm="1">
        <f t="array" ref="R900">_xlfn.SWITCH(ROUND(Q900,0),5,"Excellent",4,"Good",3,"Ok","Bad")</f>
        <v>Excellent</v>
      </c>
      <c r="S900" s="17">
        <v>9</v>
      </c>
      <c r="T900" s="17" t="str">
        <f t="shared" si="58"/>
        <v>No</v>
      </c>
      <c r="U900" s="82">
        <v>42167</v>
      </c>
      <c r="V900" s="82">
        <v>43657</v>
      </c>
      <c r="W900" s="17">
        <v>349</v>
      </c>
      <c r="X900" s="17" t="str">
        <f t="shared" si="59"/>
        <v>Active</v>
      </c>
      <c r="Y900" s="17" t="s">
        <v>15615</v>
      </c>
      <c r="Z900" s="17"/>
    </row>
    <row r="901" spans="1:26" x14ac:dyDescent="0.25">
      <c r="A901">
        <v>900</v>
      </c>
      <c r="B901" s="17" t="s">
        <v>668</v>
      </c>
      <c r="C901" s="17">
        <v>1241</v>
      </c>
      <c r="D901" s="17" t="str">
        <f>INDEX(Hosts!$A:$O,MATCH(Places!$C901,Hosts!$A:$A,0),MATCH(Places!D$1,Hosts!$1:$1,0))</f>
        <v>Within a few hours</v>
      </c>
      <c r="E901" s="87">
        <f>INDEX(Hosts!$A:$O,MATCH(Places!$C901,Hosts!$A:$A,0),MATCH(Places!E$1,Hosts!$1:$1,0))</f>
        <v>1</v>
      </c>
      <c r="F901" s="87">
        <f>INDEX(Hosts!$A:$O,MATCH(Places!$C901,Hosts!$A:$A,0),MATCH(Places!F$1,Hosts!$1:$1,0))</f>
        <v>0.97</v>
      </c>
      <c r="G901" s="17" t="str">
        <f>INDEX(Hosts!$A:$O,MATCH(Places!$C901,Hosts!$A:$A,0),MATCH(Places!G$1,Hosts!$1:$1,0))</f>
        <v>Yes</v>
      </c>
      <c r="H901" s="17">
        <v>25</v>
      </c>
      <c r="I901" s="17" t="str">
        <f>INDEX(Neighborhoods!$A:$C,MATCH(Places!$H901,Neighborhoods!$A:$A,0),MATCH(Places!I$1,Neighborhoods!$1:$1,0))</f>
        <v>Queens</v>
      </c>
      <c r="J901" s="17" t="str">
        <f>INDEX(Neighborhoods!$A:$C,MATCH(Places!$H901,Neighborhoods!$A:$A,0),MATCH(Places!J$1,Neighborhoods!$1:$1,0))</f>
        <v>Ridgewood</v>
      </c>
      <c r="K901" s="17" t="s">
        <v>1</v>
      </c>
      <c r="L901" s="17" t="str">
        <f t="shared" si="56"/>
        <v>Yes</v>
      </c>
      <c r="M901" s="17">
        <v>2</v>
      </c>
      <c r="N901" s="17" t="str" cm="1">
        <f t="array" ref="N901">_xlfn.IFS(M901&lt;=2,"Small",M901&lt;=5,"Medium",M901&gt;5,"Large")</f>
        <v>Small</v>
      </c>
      <c r="O901" s="65">
        <v>23</v>
      </c>
      <c r="P901" s="87">
        <f t="shared" si="57"/>
        <v>0.03</v>
      </c>
      <c r="Q901" s="68">
        <v>4.87</v>
      </c>
      <c r="R901" s="68" t="str" cm="1">
        <f t="array" ref="R901">_xlfn.SWITCH(ROUND(Q901,0),5,"Excellent",4,"Good",3,"Ok","Bad")</f>
        <v>Excellent</v>
      </c>
      <c r="S901" s="17">
        <v>103</v>
      </c>
      <c r="T901" s="17" t="str">
        <f t="shared" si="58"/>
        <v>Yes</v>
      </c>
      <c r="U901" s="82">
        <v>42143</v>
      </c>
      <c r="V901" s="82">
        <v>43905</v>
      </c>
      <c r="W901" s="17">
        <v>197</v>
      </c>
      <c r="X901" s="17" t="str">
        <f t="shared" si="59"/>
        <v>Active</v>
      </c>
      <c r="Y901" s="17" t="s">
        <v>15616</v>
      </c>
      <c r="Z901" s="17"/>
    </row>
    <row r="902" spans="1:26" x14ac:dyDescent="0.25">
      <c r="A902">
        <v>901</v>
      </c>
      <c r="B902" s="17" t="s">
        <v>669</v>
      </c>
      <c r="C902" s="17">
        <v>1162</v>
      </c>
      <c r="D902" s="17" t="str">
        <f>INDEX(Hosts!$A:$O,MATCH(Places!$C902,Hosts!$A:$A,0),MATCH(Places!D$1,Hosts!$1:$1,0))</f>
        <v>Within an hour</v>
      </c>
      <c r="E902" s="87">
        <f>INDEX(Hosts!$A:$O,MATCH(Places!$C902,Hosts!$A:$A,0),MATCH(Places!E$1,Hosts!$1:$1,0))</f>
        <v>0.95</v>
      </c>
      <c r="F902" s="87">
        <f>INDEX(Hosts!$A:$O,MATCH(Places!$C902,Hosts!$A:$A,0),MATCH(Places!F$1,Hosts!$1:$1,0))</f>
        <v>0.99</v>
      </c>
      <c r="G902" s="17" t="str">
        <f>INDEX(Hosts!$A:$O,MATCH(Places!$C902,Hosts!$A:$A,0),MATCH(Places!G$1,Hosts!$1:$1,0))</f>
        <v>No</v>
      </c>
      <c r="H902" s="17">
        <v>12</v>
      </c>
      <c r="I902" s="17" t="str">
        <f>INDEX(Neighborhoods!$A:$C,MATCH(Places!$H902,Neighborhoods!$A:$A,0),MATCH(Places!I$1,Neighborhoods!$1:$1,0))</f>
        <v>Brooklyn</v>
      </c>
      <c r="J902" s="17" t="str">
        <f>INDEX(Neighborhoods!$A:$C,MATCH(Places!$H902,Neighborhoods!$A:$A,0),MATCH(Places!J$1,Neighborhoods!$1:$1,0))</f>
        <v>Williamsburg</v>
      </c>
      <c r="K902" s="17" t="s">
        <v>1</v>
      </c>
      <c r="L902" s="17" t="str">
        <f t="shared" si="56"/>
        <v>Yes</v>
      </c>
      <c r="M902" s="17">
        <v>2</v>
      </c>
      <c r="N902" s="17" t="str" cm="1">
        <f t="array" ref="N902">_xlfn.IFS(M902&lt;=2,"Small",M902&lt;=5,"Medium",M902&gt;5,"Large")</f>
        <v>Small</v>
      </c>
      <c r="O902" s="65">
        <v>75</v>
      </c>
      <c r="P902" s="87">
        <f t="shared" si="57"/>
        <v>0.03</v>
      </c>
      <c r="Q902" s="68">
        <v>4.67</v>
      </c>
      <c r="R902" s="68" t="str" cm="1">
        <f t="array" ref="R902">_xlfn.SWITCH(ROUND(Q902,0),5,"Excellent",4,"Good",3,"Ok","Bad")</f>
        <v>Excellent</v>
      </c>
      <c r="S902" s="17">
        <v>475</v>
      </c>
      <c r="T902" s="17" t="str">
        <f t="shared" si="58"/>
        <v>No</v>
      </c>
      <c r="U902" s="82">
        <v>41863</v>
      </c>
      <c r="V902" s="82">
        <v>44046</v>
      </c>
      <c r="W902" s="17">
        <v>87</v>
      </c>
      <c r="X902" s="17" t="str">
        <f t="shared" si="59"/>
        <v>Active</v>
      </c>
      <c r="Y902" s="17" t="s">
        <v>15615</v>
      </c>
      <c r="Z902" s="17"/>
    </row>
    <row r="903" spans="1:26" x14ac:dyDescent="0.25">
      <c r="A903">
        <v>902</v>
      </c>
      <c r="B903" s="17" t="s">
        <v>670</v>
      </c>
      <c r="C903" s="17">
        <v>1245</v>
      </c>
      <c r="D903" s="17" t="str">
        <f>INDEX(Hosts!$A:$O,MATCH(Places!$C903,Hosts!$A:$A,0),MATCH(Places!D$1,Hosts!$1:$1,0))</f>
        <v>Within an hour</v>
      </c>
      <c r="E903" s="87">
        <f>INDEX(Hosts!$A:$O,MATCH(Places!$C903,Hosts!$A:$A,0),MATCH(Places!E$1,Hosts!$1:$1,0))</f>
        <v>0.96</v>
      </c>
      <c r="F903" s="87">
        <f>INDEX(Hosts!$A:$O,MATCH(Places!$C903,Hosts!$A:$A,0),MATCH(Places!F$1,Hosts!$1:$1,0))</f>
        <v>1</v>
      </c>
      <c r="G903" s="17" t="str">
        <f>INDEX(Hosts!$A:$O,MATCH(Places!$C903,Hosts!$A:$A,0),MATCH(Places!G$1,Hosts!$1:$1,0))</f>
        <v>No</v>
      </c>
      <c r="H903" s="17">
        <v>15</v>
      </c>
      <c r="I903" s="17" t="str">
        <f>INDEX(Neighborhoods!$A:$C,MATCH(Places!$H903,Neighborhoods!$A:$A,0),MATCH(Places!I$1,Neighborhoods!$1:$1,0))</f>
        <v>Manhattan</v>
      </c>
      <c r="J903" s="17" t="str">
        <f>INDEX(Neighborhoods!$A:$C,MATCH(Places!$H903,Neighborhoods!$A:$A,0),MATCH(Places!J$1,Neighborhoods!$1:$1,0))</f>
        <v>East Village</v>
      </c>
      <c r="K903" s="17" t="s">
        <v>11822</v>
      </c>
      <c r="L903" s="17" t="str">
        <f t="shared" si="56"/>
        <v>No</v>
      </c>
      <c r="M903" s="17">
        <v>5</v>
      </c>
      <c r="N903" s="17" t="str" cm="1">
        <f t="array" ref="N903">_xlfn.IFS(M903&lt;=2,"Small",M903&lt;=5,"Medium",M903&gt;5,"Large")</f>
        <v>Medium</v>
      </c>
      <c r="O903" s="65">
        <v>77</v>
      </c>
      <c r="P903" s="87">
        <f t="shared" si="57"/>
        <v>0.03</v>
      </c>
      <c r="Q903" s="68">
        <v>4.63</v>
      </c>
      <c r="R903" s="68" t="str" cm="1">
        <f t="array" ref="R903">_xlfn.SWITCH(ROUND(Q903,0),5,"Excellent",4,"Good",3,"Ok","Bad")</f>
        <v>Excellent</v>
      </c>
      <c r="S903" s="17">
        <v>364</v>
      </c>
      <c r="T903" s="17" t="str">
        <f t="shared" si="58"/>
        <v>No</v>
      </c>
      <c r="U903" s="82">
        <v>41875</v>
      </c>
      <c r="V903" s="82">
        <v>44044</v>
      </c>
      <c r="W903" s="17">
        <v>302</v>
      </c>
      <c r="X903" s="17" t="str">
        <f t="shared" si="59"/>
        <v>Active</v>
      </c>
      <c r="Y903" s="17" t="s">
        <v>15616</v>
      </c>
      <c r="Z903" s="17"/>
    </row>
    <row r="904" spans="1:26" x14ac:dyDescent="0.25">
      <c r="A904">
        <v>903</v>
      </c>
      <c r="B904" s="17" t="s">
        <v>671</v>
      </c>
      <c r="C904" s="17">
        <v>146</v>
      </c>
      <c r="D904" s="17" t="str">
        <f>INDEX(Hosts!$A:$O,MATCH(Places!$C904,Hosts!$A:$A,0),MATCH(Places!D$1,Hosts!$1:$1,0))</f>
        <v>Within a few hours</v>
      </c>
      <c r="E904" s="87">
        <f>INDEX(Hosts!$A:$O,MATCH(Places!$C904,Hosts!$A:$A,0),MATCH(Places!E$1,Hosts!$1:$1,0))</f>
        <v>1</v>
      </c>
      <c r="F904" s="87">
        <f>INDEX(Hosts!$A:$O,MATCH(Places!$C904,Hosts!$A:$A,0),MATCH(Places!F$1,Hosts!$1:$1,0))</f>
        <v>0.69</v>
      </c>
      <c r="G904" s="17" t="str">
        <f>INDEX(Hosts!$A:$O,MATCH(Places!$C904,Hosts!$A:$A,0),MATCH(Places!G$1,Hosts!$1:$1,0))</f>
        <v>Yes</v>
      </c>
      <c r="H904" s="17">
        <v>16</v>
      </c>
      <c r="I904" s="17" t="str">
        <f>INDEX(Neighborhoods!$A:$C,MATCH(Places!$H904,Neighborhoods!$A:$A,0),MATCH(Places!I$1,Neighborhoods!$1:$1,0))</f>
        <v>Manhattan</v>
      </c>
      <c r="J904" s="17" t="str">
        <f>INDEX(Neighborhoods!$A:$C,MATCH(Places!$H904,Neighborhoods!$A:$A,0),MATCH(Places!J$1,Neighborhoods!$1:$1,0))</f>
        <v>Harlem</v>
      </c>
      <c r="K904" s="17" t="s">
        <v>1</v>
      </c>
      <c r="L904" s="17" t="str">
        <f t="shared" si="56"/>
        <v>Yes</v>
      </c>
      <c r="M904" s="17">
        <v>2</v>
      </c>
      <c r="N904" s="17" t="str" cm="1">
        <f t="array" ref="N904">_xlfn.IFS(M904&lt;=2,"Small",M904&lt;=5,"Medium",M904&gt;5,"Large")</f>
        <v>Small</v>
      </c>
      <c r="O904" s="65">
        <v>75</v>
      </c>
      <c r="P904" s="87">
        <f t="shared" si="57"/>
        <v>0.03</v>
      </c>
      <c r="Q904" s="68">
        <v>4.9800000000000004</v>
      </c>
      <c r="R904" s="68" t="str" cm="1">
        <f t="array" ref="R904">_xlfn.SWITCH(ROUND(Q904,0),5,"Excellent",4,"Good",3,"Ok","Bad")</f>
        <v>Excellent</v>
      </c>
      <c r="S904" s="17">
        <v>182</v>
      </c>
      <c r="T904" s="17" t="str">
        <f t="shared" si="58"/>
        <v>Yes</v>
      </c>
      <c r="U904" s="82">
        <v>41926</v>
      </c>
      <c r="V904" s="82">
        <v>43835</v>
      </c>
      <c r="W904" s="17">
        <v>11</v>
      </c>
      <c r="X904" s="17" t="str">
        <f t="shared" si="59"/>
        <v>Active</v>
      </c>
      <c r="Y904" s="17" t="s">
        <v>15615</v>
      </c>
      <c r="Z904" s="17"/>
    </row>
    <row r="905" spans="1:26" x14ac:dyDescent="0.25">
      <c r="A905">
        <v>904</v>
      </c>
      <c r="B905" s="17" t="s">
        <v>672</v>
      </c>
      <c r="C905" s="17">
        <v>465</v>
      </c>
      <c r="D905" s="17" t="str">
        <f>INDEX(Hosts!$A:$O,MATCH(Places!$C905,Hosts!$A:$A,0),MATCH(Places!D$1,Hosts!$1:$1,0))</f>
        <v>Within a few hours</v>
      </c>
      <c r="E905" s="87">
        <f>INDEX(Hosts!$A:$O,MATCH(Places!$C905,Hosts!$A:$A,0),MATCH(Places!E$1,Hosts!$1:$1,0))</f>
        <v>0.85</v>
      </c>
      <c r="F905" s="87">
        <f>INDEX(Hosts!$A:$O,MATCH(Places!$C905,Hosts!$A:$A,0),MATCH(Places!F$1,Hosts!$1:$1,0))</f>
        <v>0.38</v>
      </c>
      <c r="G905" s="17" t="str">
        <f>INDEX(Hosts!$A:$O,MATCH(Places!$C905,Hosts!$A:$A,0),MATCH(Places!G$1,Hosts!$1:$1,0))</f>
        <v>No</v>
      </c>
      <c r="H905" s="17">
        <v>17</v>
      </c>
      <c r="I905" s="17" t="str">
        <f>INDEX(Neighborhoods!$A:$C,MATCH(Places!$H905,Neighborhoods!$A:$A,0),MATCH(Places!I$1,Neighborhoods!$1:$1,0))</f>
        <v>Manhattan</v>
      </c>
      <c r="J905" s="17" t="str">
        <f>INDEX(Neighborhoods!$A:$C,MATCH(Places!$H905,Neighborhoods!$A:$A,0),MATCH(Places!J$1,Neighborhoods!$1:$1,0))</f>
        <v>Hell's Kitchen</v>
      </c>
      <c r="K905" s="17" t="s">
        <v>11822</v>
      </c>
      <c r="L905" s="17" t="str">
        <f t="shared" si="56"/>
        <v>No</v>
      </c>
      <c r="M905" s="17">
        <v>2</v>
      </c>
      <c r="N905" s="17" t="str" cm="1">
        <f t="array" ref="N905">_xlfn.IFS(M905&lt;=2,"Small",M905&lt;=5,"Medium",M905&gt;5,"Large")</f>
        <v>Small</v>
      </c>
      <c r="O905" s="65">
        <v>110</v>
      </c>
      <c r="P905" s="87">
        <f t="shared" si="57"/>
        <v>0.03</v>
      </c>
      <c r="Q905" s="68">
        <v>4.88</v>
      </c>
      <c r="R905" s="68" t="str" cm="1">
        <f t="array" ref="R905">_xlfn.SWITCH(ROUND(Q905,0),5,"Excellent",4,"Good",3,"Ok","Bad")</f>
        <v>Excellent</v>
      </c>
      <c r="S905" s="17">
        <v>8</v>
      </c>
      <c r="T905" s="17" t="str">
        <f t="shared" si="58"/>
        <v>No</v>
      </c>
      <c r="U905" s="82">
        <v>42056</v>
      </c>
      <c r="V905" s="82">
        <v>43805</v>
      </c>
      <c r="W905" s="17">
        <v>335</v>
      </c>
      <c r="X905" s="17" t="str">
        <f t="shared" si="59"/>
        <v>Active</v>
      </c>
      <c r="Y905" s="17" t="s">
        <v>15615</v>
      </c>
      <c r="Z905" s="17"/>
    </row>
    <row r="906" spans="1:26" x14ac:dyDescent="0.25">
      <c r="A906">
        <v>905</v>
      </c>
      <c r="B906" s="17" t="s">
        <v>673</v>
      </c>
      <c r="C906" s="17">
        <v>465</v>
      </c>
      <c r="D906" s="17" t="str">
        <f>INDEX(Hosts!$A:$O,MATCH(Places!$C906,Hosts!$A:$A,0),MATCH(Places!D$1,Hosts!$1:$1,0))</f>
        <v>Within a few hours</v>
      </c>
      <c r="E906" s="87">
        <f>INDEX(Hosts!$A:$O,MATCH(Places!$C906,Hosts!$A:$A,0),MATCH(Places!E$1,Hosts!$1:$1,0))</f>
        <v>0.85</v>
      </c>
      <c r="F906" s="87">
        <f>INDEX(Hosts!$A:$O,MATCH(Places!$C906,Hosts!$A:$A,0),MATCH(Places!F$1,Hosts!$1:$1,0))</f>
        <v>0.38</v>
      </c>
      <c r="G906" s="17" t="str">
        <f>INDEX(Hosts!$A:$O,MATCH(Places!$C906,Hosts!$A:$A,0),MATCH(Places!G$1,Hosts!$1:$1,0))</f>
        <v>No</v>
      </c>
      <c r="H906" s="17">
        <v>18</v>
      </c>
      <c r="I906" s="17" t="str">
        <f>INDEX(Neighborhoods!$A:$C,MATCH(Places!$H906,Neighborhoods!$A:$A,0),MATCH(Places!I$1,Neighborhoods!$1:$1,0))</f>
        <v>Manhattan</v>
      </c>
      <c r="J906" s="17" t="str">
        <f>INDEX(Neighborhoods!$A:$C,MATCH(Places!$H906,Neighborhoods!$A:$A,0),MATCH(Places!J$1,Neighborhoods!$1:$1,0))</f>
        <v>Midtown</v>
      </c>
      <c r="K906" s="17" t="s">
        <v>11822</v>
      </c>
      <c r="L906" s="17" t="str">
        <f t="shared" si="56"/>
        <v>No</v>
      </c>
      <c r="M906" s="17">
        <v>2</v>
      </c>
      <c r="N906" s="17" t="str" cm="1">
        <f t="array" ref="N906">_xlfn.IFS(M906&lt;=2,"Small",M906&lt;=5,"Medium",M906&gt;5,"Large")</f>
        <v>Small</v>
      </c>
      <c r="O906" s="65">
        <v>94</v>
      </c>
      <c r="P906" s="87">
        <f t="shared" si="57"/>
        <v>0.03</v>
      </c>
      <c r="Q906" s="68">
        <v>4.5</v>
      </c>
      <c r="R906" s="68" t="str" cm="1">
        <f t="array" ref="R906">_xlfn.SWITCH(ROUND(Q906,0),5,"Excellent",4,"Good",3,"Ok","Bad")</f>
        <v>Excellent</v>
      </c>
      <c r="S906" s="17">
        <v>8</v>
      </c>
      <c r="T906" s="17" t="str">
        <f t="shared" si="58"/>
        <v>No</v>
      </c>
      <c r="U906" s="82">
        <v>41930</v>
      </c>
      <c r="V906" s="82">
        <v>43705</v>
      </c>
      <c r="W906" s="17">
        <v>365</v>
      </c>
      <c r="X906" s="17" t="str">
        <f t="shared" si="59"/>
        <v>Active</v>
      </c>
      <c r="Y906" s="17" t="s">
        <v>15615</v>
      </c>
      <c r="Z906" s="17"/>
    </row>
    <row r="907" spans="1:26" x14ac:dyDescent="0.25">
      <c r="A907">
        <v>906</v>
      </c>
      <c r="B907" s="17" t="s">
        <v>674</v>
      </c>
      <c r="C907" s="17">
        <v>1160</v>
      </c>
      <c r="D907" s="17" t="str">
        <f>INDEX(Hosts!$A:$O,MATCH(Places!$C907,Hosts!$A:$A,0),MATCH(Places!D$1,Hosts!$1:$1,0))</f>
        <v>Within a few hours</v>
      </c>
      <c r="E907" s="87">
        <f>INDEX(Hosts!$A:$O,MATCH(Places!$C907,Hosts!$A:$A,0),MATCH(Places!E$1,Hosts!$1:$1,0))</f>
        <v>1</v>
      </c>
      <c r="F907" s="87">
        <f>INDEX(Hosts!$A:$O,MATCH(Places!$C907,Hosts!$A:$A,0),MATCH(Places!F$1,Hosts!$1:$1,0))</f>
        <v>1</v>
      </c>
      <c r="G907" s="17" t="str">
        <f>INDEX(Hosts!$A:$O,MATCH(Places!$C907,Hosts!$A:$A,0),MATCH(Places!G$1,Hosts!$1:$1,0))</f>
        <v>No</v>
      </c>
      <c r="H907" s="17">
        <v>26</v>
      </c>
      <c r="I907" s="17" t="str">
        <f>INDEX(Neighborhoods!$A:$C,MATCH(Places!$H907,Neighborhoods!$A:$A,0),MATCH(Places!I$1,Neighborhoods!$1:$1,0))</f>
        <v>Queens</v>
      </c>
      <c r="J907" s="17" t="str">
        <f>INDEX(Neighborhoods!$A:$C,MATCH(Places!$H907,Neighborhoods!$A:$A,0),MATCH(Places!J$1,Neighborhoods!$1:$1,0))</f>
        <v>Sunnyside</v>
      </c>
      <c r="K907" s="17" t="s">
        <v>1</v>
      </c>
      <c r="L907" s="17" t="str">
        <f t="shared" si="56"/>
        <v>Yes</v>
      </c>
      <c r="M907" s="17">
        <v>1</v>
      </c>
      <c r="N907" s="17" t="str" cm="1">
        <f t="array" ref="N907">_xlfn.IFS(M907&lt;=2,"Small",M907&lt;=5,"Medium",M907&gt;5,"Large")</f>
        <v>Small</v>
      </c>
      <c r="O907" s="65">
        <v>65</v>
      </c>
      <c r="P907" s="87">
        <f t="shared" si="57"/>
        <v>0.03</v>
      </c>
      <c r="Q907" s="68">
        <v>5</v>
      </c>
      <c r="R907" s="68" t="str" cm="1">
        <f t="array" ref="R907">_xlfn.SWITCH(ROUND(Q907,0),5,"Excellent",4,"Good",3,"Ok","Bad")</f>
        <v>Excellent</v>
      </c>
      <c r="S907" s="17">
        <v>9</v>
      </c>
      <c r="T907" s="17" t="str">
        <f t="shared" si="58"/>
        <v>No</v>
      </c>
      <c r="U907" s="82">
        <v>43527</v>
      </c>
      <c r="V907" s="82">
        <v>43890</v>
      </c>
      <c r="W907" s="17">
        <v>151</v>
      </c>
      <c r="X907" s="17" t="str">
        <f t="shared" si="59"/>
        <v>Active</v>
      </c>
      <c r="Y907" s="17" t="s">
        <v>15616</v>
      </c>
      <c r="Z907" s="17"/>
    </row>
    <row r="908" spans="1:26" x14ac:dyDescent="0.25">
      <c r="A908">
        <v>907</v>
      </c>
      <c r="B908" s="17" t="s">
        <v>675</v>
      </c>
      <c r="C908" s="17">
        <v>1413</v>
      </c>
      <c r="D908" s="17" t="str">
        <f>INDEX(Hosts!$A:$O,MATCH(Places!$C908,Hosts!$A:$A,0),MATCH(Places!D$1,Hosts!$1:$1,0))</f>
        <v>Within an hour</v>
      </c>
      <c r="E908" s="87">
        <f>INDEX(Hosts!$A:$O,MATCH(Places!$C908,Hosts!$A:$A,0),MATCH(Places!E$1,Hosts!$1:$1,0))</f>
        <v>1</v>
      </c>
      <c r="F908" s="87">
        <f>INDEX(Hosts!$A:$O,MATCH(Places!$C908,Hosts!$A:$A,0),MATCH(Places!F$1,Hosts!$1:$1,0))</f>
        <v>1</v>
      </c>
      <c r="G908" s="17" t="str">
        <f>INDEX(Hosts!$A:$O,MATCH(Places!$C908,Hosts!$A:$A,0),MATCH(Places!G$1,Hosts!$1:$1,0))</f>
        <v>Yes</v>
      </c>
      <c r="H908" s="17">
        <v>20</v>
      </c>
      <c r="I908" s="17" t="str">
        <f>INDEX(Neighborhoods!$A:$C,MATCH(Places!$H908,Neighborhoods!$A:$A,0),MATCH(Places!I$1,Neighborhoods!$1:$1,0))</f>
        <v>Manhattan</v>
      </c>
      <c r="J908" s="17" t="str">
        <f>INDEX(Neighborhoods!$A:$C,MATCH(Places!$H908,Neighborhoods!$A:$A,0),MATCH(Places!J$1,Neighborhoods!$1:$1,0))</f>
        <v>Upper West Side</v>
      </c>
      <c r="K908" s="17" t="s">
        <v>11822</v>
      </c>
      <c r="L908" s="17" t="str">
        <f t="shared" si="56"/>
        <v>No</v>
      </c>
      <c r="M908" s="17">
        <v>4</v>
      </c>
      <c r="N908" s="17" t="str" cm="1">
        <f t="array" ref="N908">_xlfn.IFS(M908&lt;=2,"Small",M908&lt;=5,"Medium",M908&gt;5,"Large")</f>
        <v>Medium</v>
      </c>
      <c r="O908" s="65">
        <v>325</v>
      </c>
      <c r="P908" s="87">
        <f t="shared" si="57"/>
        <v>0.04</v>
      </c>
      <c r="Q908" s="68">
        <v>4.8899999999999997</v>
      </c>
      <c r="R908" s="68" t="str" cm="1">
        <f t="array" ref="R908">_xlfn.SWITCH(ROUND(Q908,0),5,"Excellent",4,"Good",3,"Ok","Bad")</f>
        <v>Excellent</v>
      </c>
      <c r="S908" s="17">
        <v>76</v>
      </c>
      <c r="T908" s="17" t="str">
        <f t="shared" si="58"/>
        <v>No</v>
      </c>
      <c r="U908" s="82">
        <v>41890</v>
      </c>
      <c r="V908" s="82">
        <v>43888</v>
      </c>
      <c r="W908" s="17">
        <v>343</v>
      </c>
      <c r="X908" s="17" t="str">
        <f t="shared" si="59"/>
        <v>Active</v>
      </c>
      <c r="Y908" s="17" t="s">
        <v>15616</v>
      </c>
      <c r="Z908" s="17"/>
    </row>
    <row r="909" spans="1:26" x14ac:dyDescent="0.25">
      <c r="A909">
        <v>908</v>
      </c>
      <c r="B909" s="17" t="s">
        <v>14580</v>
      </c>
      <c r="C909" s="17">
        <v>1827</v>
      </c>
      <c r="D909" s="17" t="str">
        <f>INDEX(Hosts!$A:$O,MATCH(Places!$C909,Hosts!$A:$A,0),MATCH(Places!D$1,Hosts!$1:$1,0))</f>
        <v>Within an hour</v>
      </c>
      <c r="E909" s="87">
        <f>INDEX(Hosts!$A:$O,MATCH(Places!$C909,Hosts!$A:$A,0),MATCH(Places!E$1,Hosts!$1:$1,0))</f>
        <v>1</v>
      </c>
      <c r="F909" s="87">
        <f>INDEX(Hosts!$A:$O,MATCH(Places!$C909,Hosts!$A:$A,0),MATCH(Places!F$1,Hosts!$1:$1,0))</f>
        <v>0.5</v>
      </c>
      <c r="G909" s="17" t="str">
        <f>INDEX(Hosts!$A:$O,MATCH(Places!$C909,Hosts!$A:$A,0),MATCH(Places!G$1,Hosts!$1:$1,0))</f>
        <v>No</v>
      </c>
      <c r="H909" s="17">
        <v>13</v>
      </c>
      <c r="I909" s="17" t="str">
        <f>INDEX(Neighborhoods!$A:$C,MATCH(Places!$H909,Neighborhoods!$A:$A,0),MATCH(Places!I$1,Neighborhoods!$1:$1,0))</f>
        <v>Manhattan</v>
      </c>
      <c r="J909" s="17" t="str">
        <f>INDEX(Neighborhoods!$A:$C,MATCH(Places!$H909,Neighborhoods!$A:$A,0),MATCH(Places!J$1,Neighborhoods!$1:$1,0))</f>
        <v>Chelsea</v>
      </c>
      <c r="K909" s="17" t="s">
        <v>11822</v>
      </c>
      <c r="L909" s="17" t="str">
        <f t="shared" si="56"/>
        <v>No</v>
      </c>
      <c r="M909" s="17">
        <v>2</v>
      </c>
      <c r="N909" s="17" t="str" cm="1">
        <f t="array" ref="N909">_xlfn.IFS(M909&lt;=2,"Small",M909&lt;=5,"Medium",M909&gt;5,"Large")</f>
        <v>Small</v>
      </c>
      <c r="O909" s="65">
        <v>145.71</v>
      </c>
      <c r="P909" s="87">
        <f t="shared" si="57"/>
        <v>0.03</v>
      </c>
      <c r="Q909" s="68">
        <v>4.67</v>
      </c>
      <c r="R909" s="68" t="str" cm="1">
        <f t="array" ref="R909">_xlfn.SWITCH(ROUND(Q909,0),5,"Excellent",4,"Good",3,"Ok","Bad")</f>
        <v>Excellent</v>
      </c>
      <c r="S909" s="17">
        <v>12</v>
      </c>
      <c r="T909" s="17" t="str">
        <f t="shared" si="58"/>
        <v>No</v>
      </c>
      <c r="U909" s="82">
        <v>41873</v>
      </c>
      <c r="V909" s="82">
        <v>43694</v>
      </c>
      <c r="W909" s="17">
        <v>106</v>
      </c>
      <c r="X909" s="17" t="str">
        <f t="shared" si="59"/>
        <v>Active</v>
      </c>
      <c r="Y909" s="17" t="s">
        <v>15615</v>
      </c>
      <c r="Z909" s="17"/>
    </row>
    <row r="910" spans="1:26" x14ac:dyDescent="0.25">
      <c r="A910">
        <v>909</v>
      </c>
      <c r="B910" s="17" t="s">
        <v>15052</v>
      </c>
      <c r="C910" s="17">
        <v>1818</v>
      </c>
      <c r="D910" s="17" t="str">
        <f>INDEX(Hosts!$A:$O,MATCH(Places!$C910,Hosts!$A:$A,0),MATCH(Places!D$1,Hosts!$1:$1,0))</f>
        <v>Within a few hours</v>
      </c>
      <c r="E910" s="87">
        <f>INDEX(Hosts!$A:$O,MATCH(Places!$C910,Hosts!$A:$A,0),MATCH(Places!E$1,Hosts!$1:$1,0))</f>
        <v>0.67</v>
      </c>
      <c r="F910" s="87">
        <f>INDEX(Hosts!$A:$O,MATCH(Places!$C910,Hosts!$A:$A,0),MATCH(Places!F$1,Hosts!$1:$1,0))</f>
        <v>0.8</v>
      </c>
      <c r="G910" s="17" t="str">
        <f>INDEX(Hosts!$A:$O,MATCH(Places!$C910,Hosts!$A:$A,0),MATCH(Places!G$1,Hosts!$1:$1,0))</f>
        <v>No</v>
      </c>
      <c r="H910" s="17">
        <v>8</v>
      </c>
      <c r="I910" s="17" t="str">
        <f>INDEX(Neighborhoods!$A:$C,MATCH(Places!$H910,Neighborhoods!$A:$A,0),MATCH(Places!I$1,Neighborhoods!$1:$1,0))</f>
        <v>Brooklyn</v>
      </c>
      <c r="J910" s="17" t="str">
        <f>INDEX(Neighborhoods!$A:$C,MATCH(Places!$H910,Neighborhoods!$A:$A,0),MATCH(Places!J$1,Neighborhoods!$1:$1,0))</f>
        <v>Bushwick</v>
      </c>
      <c r="K910" s="17" t="s">
        <v>1</v>
      </c>
      <c r="L910" s="17" t="str">
        <f t="shared" si="56"/>
        <v>Yes</v>
      </c>
      <c r="M910" s="17">
        <v>1</v>
      </c>
      <c r="N910" s="17" t="str" cm="1">
        <f t="array" ref="N910">_xlfn.IFS(M910&lt;=2,"Small",M910&lt;=5,"Medium",M910&gt;5,"Large")</f>
        <v>Small</v>
      </c>
      <c r="O910" s="65">
        <v>50</v>
      </c>
      <c r="P910" s="87">
        <f t="shared" si="57"/>
        <v>0.03</v>
      </c>
      <c r="Q910" s="68">
        <v>4.58</v>
      </c>
      <c r="R910" s="68" t="str" cm="1">
        <f t="array" ref="R910">_xlfn.SWITCH(ROUND(Q910,0),5,"Excellent",4,"Good",3,"Ok","Bad")</f>
        <v>Excellent</v>
      </c>
      <c r="S910" s="17">
        <v>26</v>
      </c>
      <c r="T910" s="17" t="str">
        <f t="shared" si="58"/>
        <v>No</v>
      </c>
      <c r="U910" s="82">
        <v>42253</v>
      </c>
      <c r="V910" s="82">
        <v>43898</v>
      </c>
      <c r="W910" s="17">
        <v>330</v>
      </c>
      <c r="X910" s="17" t="str">
        <f t="shared" si="59"/>
        <v>Active</v>
      </c>
      <c r="Y910" s="17" t="s">
        <v>15615</v>
      </c>
      <c r="Z910" s="17"/>
    </row>
    <row r="911" spans="1:26" x14ac:dyDescent="0.25">
      <c r="A911">
        <v>910</v>
      </c>
      <c r="B911" s="17" t="s">
        <v>676</v>
      </c>
      <c r="C911" s="17">
        <v>113</v>
      </c>
      <c r="D911" s="17" t="str">
        <f>INDEX(Hosts!$A:$O,MATCH(Places!$C911,Hosts!$A:$A,0),MATCH(Places!D$1,Hosts!$1:$1,0))</f>
        <v>Within an hour</v>
      </c>
      <c r="E911" s="87">
        <f>INDEX(Hosts!$A:$O,MATCH(Places!$C911,Hosts!$A:$A,0),MATCH(Places!E$1,Hosts!$1:$1,0))</f>
        <v>1</v>
      </c>
      <c r="F911" s="87">
        <f>INDEX(Hosts!$A:$O,MATCH(Places!$C911,Hosts!$A:$A,0),MATCH(Places!F$1,Hosts!$1:$1,0))</f>
        <v>0.89</v>
      </c>
      <c r="G911" s="17" t="str">
        <f>INDEX(Hosts!$A:$O,MATCH(Places!$C911,Hosts!$A:$A,0),MATCH(Places!G$1,Hosts!$1:$1,0))</f>
        <v>Yes</v>
      </c>
      <c r="H911" s="17">
        <v>20</v>
      </c>
      <c r="I911" s="17" t="str">
        <f>INDEX(Neighborhoods!$A:$C,MATCH(Places!$H911,Neighborhoods!$A:$A,0),MATCH(Places!I$1,Neighborhoods!$1:$1,0))</f>
        <v>Manhattan</v>
      </c>
      <c r="J911" s="17" t="str">
        <f>INDEX(Neighborhoods!$A:$C,MATCH(Places!$H911,Neighborhoods!$A:$A,0),MATCH(Places!J$1,Neighborhoods!$1:$1,0))</f>
        <v>Upper West Side</v>
      </c>
      <c r="K911" s="17" t="s">
        <v>11822</v>
      </c>
      <c r="L911" s="17" t="str">
        <f t="shared" si="56"/>
        <v>No</v>
      </c>
      <c r="M911" s="17">
        <v>6</v>
      </c>
      <c r="N911" s="17" t="str" cm="1">
        <f t="array" ref="N911">_xlfn.IFS(M911&lt;=2,"Small",M911&lt;=5,"Medium",M911&gt;5,"Large")</f>
        <v>Large</v>
      </c>
      <c r="O911" s="65">
        <v>103</v>
      </c>
      <c r="P911" s="87">
        <f t="shared" si="57"/>
        <v>0.03</v>
      </c>
      <c r="Q911" s="68">
        <v>4.99</v>
      </c>
      <c r="R911" s="68" t="str" cm="1">
        <f t="array" ref="R911">_xlfn.SWITCH(ROUND(Q911,0),5,"Excellent",4,"Good",3,"Ok","Bad")</f>
        <v>Excellent</v>
      </c>
      <c r="S911" s="17">
        <v>100</v>
      </c>
      <c r="T911" s="17" t="str">
        <f t="shared" si="58"/>
        <v>No</v>
      </c>
      <c r="U911" s="82">
        <v>41878</v>
      </c>
      <c r="V911" s="82">
        <v>44054</v>
      </c>
      <c r="W911" s="17">
        <v>90</v>
      </c>
      <c r="X911" s="17" t="str">
        <f t="shared" si="59"/>
        <v>Active</v>
      </c>
      <c r="Y911" s="17" t="s">
        <v>15615</v>
      </c>
      <c r="Z911" s="17"/>
    </row>
    <row r="912" spans="1:26" x14ac:dyDescent="0.25">
      <c r="A912">
        <v>911</v>
      </c>
      <c r="B912" s="17" t="s">
        <v>677</v>
      </c>
      <c r="C912" s="17">
        <v>465</v>
      </c>
      <c r="D912" s="17" t="str">
        <f>INDEX(Hosts!$A:$O,MATCH(Places!$C912,Hosts!$A:$A,0),MATCH(Places!D$1,Hosts!$1:$1,0))</f>
        <v>Within a few hours</v>
      </c>
      <c r="E912" s="87">
        <f>INDEX(Hosts!$A:$O,MATCH(Places!$C912,Hosts!$A:$A,0),MATCH(Places!E$1,Hosts!$1:$1,0))</f>
        <v>0.85</v>
      </c>
      <c r="F912" s="87">
        <f>INDEX(Hosts!$A:$O,MATCH(Places!$C912,Hosts!$A:$A,0),MATCH(Places!F$1,Hosts!$1:$1,0))</f>
        <v>0.38</v>
      </c>
      <c r="G912" s="17" t="str">
        <f>INDEX(Hosts!$A:$O,MATCH(Places!$C912,Hosts!$A:$A,0),MATCH(Places!G$1,Hosts!$1:$1,0))</f>
        <v>No</v>
      </c>
      <c r="H912" s="17">
        <v>17</v>
      </c>
      <c r="I912" s="17" t="str">
        <f>INDEX(Neighborhoods!$A:$C,MATCH(Places!$H912,Neighborhoods!$A:$A,0),MATCH(Places!I$1,Neighborhoods!$1:$1,0))</f>
        <v>Manhattan</v>
      </c>
      <c r="J912" s="17" t="str">
        <f>INDEX(Neighborhoods!$A:$C,MATCH(Places!$H912,Neighborhoods!$A:$A,0),MATCH(Places!J$1,Neighborhoods!$1:$1,0))</f>
        <v>Hell's Kitchen</v>
      </c>
      <c r="K912" s="17" t="s">
        <v>11822</v>
      </c>
      <c r="L912" s="17" t="str">
        <f t="shared" si="56"/>
        <v>No</v>
      </c>
      <c r="M912" s="17">
        <v>3</v>
      </c>
      <c r="N912" s="17" t="str" cm="1">
        <f t="array" ref="N912">_xlfn.IFS(M912&lt;=2,"Small",M912&lt;=5,"Medium",M912&gt;5,"Large")</f>
        <v>Medium</v>
      </c>
      <c r="O912" s="65">
        <v>69</v>
      </c>
      <c r="P912" s="87">
        <f t="shared" si="57"/>
        <v>0.03</v>
      </c>
      <c r="Q912" s="68">
        <v>4.67</v>
      </c>
      <c r="R912" s="68" t="str" cm="1">
        <f t="array" ref="R912">_xlfn.SWITCH(ROUND(Q912,0),5,"Excellent",4,"Good",3,"Ok","Bad")</f>
        <v>Excellent</v>
      </c>
      <c r="S912" s="17">
        <v>6</v>
      </c>
      <c r="T912" s="17" t="str">
        <f t="shared" si="58"/>
        <v>No</v>
      </c>
      <c r="U912" s="82">
        <v>42113</v>
      </c>
      <c r="V912" s="82">
        <v>43861</v>
      </c>
      <c r="W912" s="17">
        <v>338</v>
      </c>
      <c r="X912" s="17" t="str">
        <f t="shared" si="59"/>
        <v>Active</v>
      </c>
      <c r="Y912" s="17" t="s">
        <v>15615</v>
      </c>
      <c r="Z912" s="17"/>
    </row>
    <row r="913" spans="1:26" x14ac:dyDescent="0.25">
      <c r="A913">
        <v>912</v>
      </c>
      <c r="B913" s="17" t="s">
        <v>678</v>
      </c>
      <c r="C913" s="17">
        <v>1780</v>
      </c>
      <c r="D913" s="17" t="str">
        <f>INDEX(Hosts!$A:$O,MATCH(Places!$C913,Hosts!$A:$A,0),MATCH(Places!D$1,Hosts!$1:$1,0))</f>
        <v>Within an hour</v>
      </c>
      <c r="E913" s="87">
        <f>INDEX(Hosts!$A:$O,MATCH(Places!$C913,Hosts!$A:$A,0),MATCH(Places!E$1,Hosts!$1:$1,0))</f>
        <v>1</v>
      </c>
      <c r="F913" s="87">
        <f>INDEX(Hosts!$A:$O,MATCH(Places!$C913,Hosts!$A:$A,0),MATCH(Places!F$1,Hosts!$1:$1,0))</f>
        <v>0.89</v>
      </c>
      <c r="G913" s="17" t="str">
        <f>INDEX(Hosts!$A:$O,MATCH(Places!$C913,Hosts!$A:$A,0),MATCH(Places!G$1,Hosts!$1:$1,0))</f>
        <v>No</v>
      </c>
      <c r="H913" s="17">
        <v>18</v>
      </c>
      <c r="I913" s="17" t="str">
        <f>INDEX(Neighborhoods!$A:$C,MATCH(Places!$H913,Neighborhoods!$A:$A,0),MATCH(Places!I$1,Neighborhoods!$1:$1,0))</f>
        <v>Manhattan</v>
      </c>
      <c r="J913" s="17" t="str">
        <f>INDEX(Neighborhoods!$A:$C,MATCH(Places!$H913,Neighborhoods!$A:$A,0),MATCH(Places!J$1,Neighborhoods!$1:$1,0))</f>
        <v>Midtown</v>
      </c>
      <c r="K913" s="17" t="s">
        <v>11822</v>
      </c>
      <c r="L913" s="17" t="str">
        <f t="shared" si="56"/>
        <v>No</v>
      </c>
      <c r="M913" s="17">
        <v>5</v>
      </c>
      <c r="N913" s="17" t="str" cm="1">
        <f t="array" ref="N913">_xlfn.IFS(M913&lt;=2,"Small",M913&lt;=5,"Medium",M913&gt;5,"Large")</f>
        <v>Medium</v>
      </c>
      <c r="O913" s="65">
        <v>100</v>
      </c>
      <c r="P913" s="87">
        <f t="shared" si="57"/>
        <v>0.03</v>
      </c>
      <c r="Q913" s="68">
        <v>4.43</v>
      </c>
      <c r="R913" s="68" t="str" cm="1">
        <f t="array" ref="R913">_xlfn.SWITCH(ROUND(Q913,0),5,"Excellent",4,"Good",3,"Ok","Bad")</f>
        <v>Good</v>
      </c>
      <c r="S913" s="17">
        <v>14</v>
      </c>
      <c r="T913" s="17" t="str">
        <f t="shared" si="58"/>
        <v>No</v>
      </c>
      <c r="U913" s="82">
        <v>41974</v>
      </c>
      <c r="V913" s="82">
        <v>43687</v>
      </c>
      <c r="W913" s="17">
        <v>315</v>
      </c>
      <c r="X913" s="17" t="str">
        <f t="shared" si="59"/>
        <v>Active</v>
      </c>
      <c r="Y913" s="17" t="s">
        <v>15616</v>
      </c>
      <c r="Z913" s="17"/>
    </row>
    <row r="914" spans="1:26" x14ac:dyDescent="0.25">
      <c r="A914">
        <v>913</v>
      </c>
      <c r="B914" s="17" t="s">
        <v>679</v>
      </c>
      <c r="C914" s="17">
        <v>1668</v>
      </c>
      <c r="D914" s="17" t="str">
        <f>INDEX(Hosts!$A:$O,MATCH(Places!$C914,Hosts!$A:$A,0),MATCH(Places!D$1,Hosts!$1:$1,0))</f>
        <v>Within an hour</v>
      </c>
      <c r="E914" s="87">
        <f>INDEX(Hosts!$A:$O,MATCH(Places!$C914,Hosts!$A:$A,0),MATCH(Places!E$1,Hosts!$1:$1,0))</f>
        <v>1</v>
      </c>
      <c r="F914" s="87">
        <f>INDEX(Hosts!$A:$O,MATCH(Places!$C914,Hosts!$A:$A,0),MATCH(Places!F$1,Hosts!$1:$1,0))</f>
        <v>0.96</v>
      </c>
      <c r="G914" s="17" t="str">
        <f>INDEX(Hosts!$A:$O,MATCH(Places!$C914,Hosts!$A:$A,0),MATCH(Places!G$1,Hosts!$1:$1,0))</f>
        <v>No</v>
      </c>
      <c r="H914" s="17">
        <v>7</v>
      </c>
      <c r="I914" s="17" t="str">
        <f>INDEX(Neighborhoods!$A:$C,MATCH(Places!$H914,Neighborhoods!$A:$A,0),MATCH(Places!I$1,Neighborhoods!$1:$1,0))</f>
        <v>Brooklyn</v>
      </c>
      <c r="J914" s="17" t="str">
        <f>INDEX(Neighborhoods!$A:$C,MATCH(Places!$H914,Neighborhoods!$A:$A,0),MATCH(Places!J$1,Neighborhoods!$1:$1,0))</f>
        <v>Bedford-Stuyvesant</v>
      </c>
      <c r="K914" s="17" t="s">
        <v>11822</v>
      </c>
      <c r="L914" s="17" t="str">
        <f t="shared" si="56"/>
        <v>No</v>
      </c>
      <c r="M914" s="17">
        <v>6</v>
      </c>
      <c r="N914" s="17" t="str" cm="1">
        <f t="array" ref="N914">_xlfn.IFS(M914&lt;=2,"Small",M914&lt;=5,"Medium",M914&gt;5,"Large")</f>
        <v>Large</v>
      </c>
      <c r="O914" s="65">
        <v>150</v>
      </c>
      <c r="P914" s="87">
        <f t="shared" si="57"/>
        <v>0.03</v>
      </c>
      <c r="Q914" s="68">
        <v>4.3899999999999997</v>
      </c>
      <c r="R914" s="68" t="str" cm="1">
        <f t="array" ref="R914">_xlfn.SWITCH(ROUND(Q914,0),5,"Excellent",4,"Good",3,"Ok","Bad")</f>
        <v>Good</v>
      </c>
      <c r="S914" s="17">
        <v>59</v>
      </c>
      <c r="T914" s="17" t="str">
        <f t="shared" si="58"/>
        <v>No</v>
      </c>
      <c r="U914" s="82">
        <v>41901</v>
      </c>
      <c r="V914" s="82">
        <v>43883</v>
      </c>
      <c r="W914" s="17">
        <v>358</v>
      </c>
      <c r="X914" s="17" t="str">
        <f t="shared" si="59"/>
        <v>Active</v>
      </c>
      <c r="Y914" s="17" t="s">
        <v>15616</v>
      </c>
      <c r="Z914" s="17"/>
    </row>
    <row r="915" spans="1:26" x14ac:dyDescent="0.25">
      <c r="A915">
        <v>914</v>
      </c>
      <c r="B915" s="17" t="s">
        <v>680</v>
      </c>
      <c r="C915" s="17">
        <v>1575</v>
      </c>
      <c r="D915" s="17" t="str">
        <f>INDEX(Hosts!$A:$O,MATCH(Places!$C915,Hosts!$A:$A,0),MATCH(Places!D$1,Hosts!$1:$1,0))</f>
        <v>Within a few hours</v>
      </c>
      <c r="E915" s="87">
        <f>INDEX(Hosts!$A:$O,MATCH(Places!$C915,Hosts!$A:$A,0),MATCH(Places!E$1,Hosts!$1:$1,0))</f>
        <v>1</v>
      </c>
      <c r="F915" s="87">
        <f>INDEX(Hosts!$A:$O,MATCH(Places!$C915,Hosts!$A:$A,0),MATCH(Places!F$1,Hosts!$1:$1,0))</f>
        <v>0.67</v>
      </c>
      <c r="G915" s="17" t="str">
        <f>INDEX(Hosts!$A:$O,MATCH(Places!$C915,Hosts!$A:$A,0),MATCH(Places!G$1,Hosts!$1:$1,0))</f>
        <v>No</v>
      </c>
      <c r="H915" s="17">
        <v>9</v>
      </c>
      <c r="I915" s="17" t="str">
        <f>INDEX(Neighborhoods!$A:$C,MATCH(Places!$H915,Neighborhoods!$A:$A,0),MATCH(Places!I$1,Neighborhoods!$1:$1,0))</f>
        <v>Brooklyn</v>
      </c>
      <c r="J915" s="17" t="str">
        <f>INDEX(Neighborhoods!$A:$C,MATCH(Places!$H915,Neighborhoods!$A:$A,0),MATCH(Places!J$1,Neighborhoods!$1:$1,0))</f>
        <v>Crown Heights</v>
      </c>
      <c r="K915" s="17" t="s">
        <v>11822</v>
      </c>
      <c r="L915" s="17" t="str">
        <f t="shared" si="56"/>
        <v>No</v>
      </c>
      <c r="M915" s="17">
        <v>4</v>
      </c>
      <c r="N915" s="17" t="str" cm="1">
        <f t="array" ref="N915">_xlfn.IFS(M915&lt;=2,"Small",M915&lt;=5,"Medium",M915&gt;5,"Large")</f>
        <v>Medium</v>
      </c>
      <c r="O915" s="65">
        <v>104</v>
      </c>
      <c r="P915" s="87">
        <f t="shared" si="57"/>
        <v>0.03</v>
      </c>
      <c r="Q915" s="68">
        <v>4.9000000000000004</v>
      </c>
      <c r="R915" s="68" t="str" cm="1">
        <f t="array" ref="R915">_xlfn.SWITCH(ROUND(Q915,0),5,"Excellent",4,"Good",3,"Ok","Bad")</f>
        <v>Excellent</v>
      </c>
      <c r="S915" s="17">
        <v>48</v>
      </c>
      <c r="T915" s="17" t="str">
        <f t="shared" si="58"/>
        <v>No</v>
      </c>
      <c r="U915" s="82">
        <v>41910</v>
      </c>
      <c r="V915" s="82">
        <v>43800</v>
      </c>
      <c r="W915" s="17">
        <v>9</v>
      </c>
      <c r="X915" s="17" t="str">
        <f t="shared" si="59"/>
        <v>Active</v>
      </c>
      <c r="Y915" s="17" t="s">
        <v>15615</v>
      </c>
      <c r="Z915" s="17"/>
    </row>
    <row r="916" spans="1:26" x14ac:dyDescent="0.25">
      <c r="A916">
        <v>915</v>
      </c>
      <c r="B916" s="17" t="s">
        <v>681</v>
      </c>
      <c r="C916" s="17">
        <v>1845</v>
      </c>
      <c r="D916" s="17" t="str">
        <f>INDEX(Hosts!$A:$O,MATCH(Places!$C916,Hosts!$A:$A,0),MATCH(Places!D$1,Hosts!$1:$1,0))</f>
        <v>Within an hour</v>
      </c>
      <c r="E916" s="87">
        <f>INDEX(Hosts!$A:$O,MATCH(Places!$C916,Hosts!$A:$A,0),MATCH(Places!E$1,Hosts!$1:$1,0))</f>
        <v>1</v>
      </c>
      <c r="F916" s="87">
        <f>INDEX(Hosts!$A:$O,MATCH(Places!$C916,Hosts!$A:$A,0),MATCH(Places!F$1,Hosts!$1:$1,0))</f>
        <v>1</v>
      </c>
      <c r="G916" s="17" t="str">
        <f>INDEX(Hosts!$A:$O,MATCH(Places!$C916,Hosts!$A:$A,0),MATCH(Places!G$1,Hosts!$1:$1,0))</f>
        <v>Yes</v>
      </c>
      <c r="H916" s="17">
        <v>20</v>
      </c>
      <c r="I916" s="17" t="str">
        <f>INDEX(Neighborhoods!$A:$C,MATCH(Places!$H916,Neighborhoods!$A:$A,0),MATCH(Places!I$1,Neighborhoods!$1:$1,0))</f>
        <v>Manhattan</v>
      </c>
      <c r="J916" s="17" t="str">
        <f>INDEX(Neighborhoods!$A:$C,MATCH(Places!$H916,Neighborhoods!$A:$A,0),MATCH(Places!J$1,Neighborhoods!$1:$1,0))</f>
        <v>Upper West Side</v>
      </c>
      <c r="K916" s="17" t="s">
        <v>11822</v>
      </c>
      <c r="L916" s="17" t="str">
        <f t="shared" si="56"/>
        <v>No</v>
      </c>
      <c r="M916" s="17">
        <v>2</v>
      </c>
      <c r="N916" s="17" t="str" cm="1">
        <f t="array" ref="N916">_xlfn.IFS(M916&lt;=2,"Small",M916&lt;=5,"Medium",M916&gt;5,"Large")</f>
        <v>Small</v>
      </c>
      <c r="O916" s="65">
        <v>195</v>
      </c>
      <c r="P916" s="87">
        <f t="shared" si="57"/>
        <v>0.03</v>
      </c>
      <c r="Q916" s="68">
        <v>4.83</v>
      </c>
      <c r="R916" s="68" t="str" cm="1">
        <f t="array" ref="R916">_xlfn.SWITCH(ROUND(Q916,0),5,"Excellent",4,"Good",3,"Ok","Bad")</f>
        <v>Excellent</v>
      </c>
      <c r="S916" s="17">
        <v>446</v>
      </c>
      <c r="T916" s="17" t="str">
        <f t="shared" si="58"/>
        <v>Yes</v>
      </c>
      <c r="U916" s="82">
        <v>41876</v>
      </c>
      <c r="V916" s="82">
        <v>43890</v>
      </c>
      <c r="W916" s="17">
        <v>332</v>
      </c>
      <c r="X916" s="17" t="str">
        <f t="shared" si="59"/>
        <v>Active</v>
      </c>
      <c r="Y916" s="17" t="s">
        <v>15616</v>
      </c>
      <c r="Z916" s="17"/>
    </row>
    <row r="917" spans="1:26" x14ac:dyDescent="0.25">
      <c r="A917">
        <v>916</v>
      </c>
      <c r="B917" s="17" t="s">
        <v>682</v>
      </c>
      <c r="C917" s="17">
        <v>1851</v>
      </c>
      <c r="D917" s="17" t="str">
        <f>INDEX(Hosts!$A:$O,MATCH(Places!$C917,Hosts!$A:$A,0),MATCH(Places!D$1,Hosts!$1:$1,0))</f>
        <v>Within an hour</v>
      </c>
      <c r="E917" s="87">
        <f>INDEX(Hosts!$A:$O,MATCH(Places!$C917,Hosts!$A:$A,0),MATCH(Places!E$1,Hosts!$1:$1,0))</f>
        <v>1</v>
      </c>
      <c r="F917" s="87">
        <f>INDEX(Hosts!$A:$O,MATCH(Places!$C917,Hosts!$A:$A,0),MATCH(Places!F$1,Hosts!$1:$1,0))</f>
        <v>0.99</v>
      </c>
      <c r="G917" s="17" t="str">
        <f>INDEX(Hosts!$A:$O,MATCH(Places!$C917,Hosts!$A:$A,0),MATCH(Places!G$1,Hosts!$1:$1,0))</f>
        <v>Yes</v>
      </c>
      <c r="H917" s="17">
        <v>11</v>
      </c>
      <c r="I917" s="17" t="str">
        <f>INDEX(Neighborhoods!$A:$C,MATCH(Places!$H917,Neighborhoods!$A:$A,0),MATCH(Places!I$1,Neighborhoods!$1:$1,0))</f>
        <v>Brooklyn</v>
      </c>
      <c r="J917" s="17" t="str">
        <f>INDEX(Neighborhoods!$A:$C,MATCH(Places!$H917,Neighborhoods!$A:$A,0),MATCH(Places!J$1,Neighborhoods!$1:$1,0))</f>
        <v>Greenpoint</v>
      </c>
      <c r="K917" s="17" t="s">
        <v>11822</v>
      </c>
      <c r="L917" s="17" t="str">
        <f t="shared" si="56"/>
        <v>No</v>
      </c>
      <c r="M917" s="17">
        <v>3</v>
      </c>
      <c r="N917" s="17" t="str" cm="1">
        <f t="array" ref="N917">_xlfn.IFS(M917&lt;=2,"Small",M917&lt;=5,"Medium",M917&gt;5,"Large")</f>
        <v>Medium</v>
      </c>
      <c r="O917" s="65">
        <v>160</v>
      </c>
      <c r="P917" s="87">
        <f t="shared" si="57"/>
        <v>0.03</v>
      </c>
      <c r="Q917" s="68">
        <v>4.9800000000000004</v>
      </c>
      <c r="R917" s="68" t="str" cm="1">
        <f t="array" ref="R917">_xlfn.SWITCH(ROUND(Q917,0),5,"Excellent",4,"Good",3,"Ok","Bad")</f>
        <v>Excellent</v>
      </c>
      <c r="S917" s="17">
        <v>55</v>
      </c>
      <c r="T917" s="17" t="str">
        <f t="shared" si="58"/>
        <v>No</v>
      </c>
      <c r="U917" s="82">
        <v>41870</v>
      </c>
      <c r="V917" s="82">
        <v>44017</v>
      </c>
      <c r="W917" s="17">
        <v>287</v>
      </c>
      <c r="X917" s="17" t="str">
        <f t="shared" si="59"/>
        <v>Active</v>
      </c>
      <c r="Y917" s="17" t="s">
        <v>15615</v>
      </c>
      <c r="Z917" s="17"/>
    </row>
    <row r="918" spans="1:26" x14ac:dyDescent="0.25">
      <c r="A918">
        <v>917</v>
      </c>
      <c r="B918" s="17" t="s">
        <v>14756</v>
      </c>
      <c r="C918" s="17">
        <v>1771</v>
      </c>
      <c r="D918" s="17" t="str">
        <f>INDEX(Hosts!$A:$O,MATCH(Places!$C918,Hosts!$A:$A,0),MATCH(Places!D$1,Hosts!$1:$1,0))</f>
        <v>Within an hour</v>
      </c>
      <c r="E918" s="87">
        <f>INDEX(Hosts!$A:$O,MATCH(Places!$C918,Hosts!$A:$A,0),MATCH(Places!E$1,Hosts!$1:$1,0))</f>
        <v>1</v>
      </c>
      <c r="F918" s="87">
        <f>INDEX(Hosts!$A:$O,MATCH(Places!$C918,Hosts!$A:$A,0),MATCH(Places!F$1,Hosts!$1:$1,0))</f>
        <v>1</v>
      </c>
      <c r="G918" s="17" t="str">
        <f>INDEX(Hosts!$A:$O,MATCH(Places!$C918,Hosts!$A:$A,0),MATCH(Places!G$1,Hosts!$1:$1,0))</f>
        <v>No</v>
      </c>
      <c r="H918" s="17">
        <v>21</v>
      </c>
      <c r="I918" s="17" t="str">
        <f>INDEX(Neighborhoods!$A:$C,MATCH(Places!$H918,Neighborhoods!$A:$A,0),MATCH(Places!I$1,Neighborhoods!$1:$1,0))</f>
        <v>Queens</v>
      </c>
      <c r="J918" s="17" t="str">
        <f>INDEX(Neighborhoods!$A:$C,MATCH(Places!$H918,Neighborhoods!$A:$A,0),MATCH(Places!J$1,Neighborhoods!$1:$1,0))</f>
        <v>Astoria</v>
      </c>
      <c r="K918" s="17" t="s">
        <v>1</v>
      </c>
      <c r="L918" s="17" t="str">
        <f t="shared" si="56"/>
        <v>Yes</v>
      </c>
      <c r="M918" s="17">
        <v>1</v>
      </c>
      <c r="N918" s="17" t="str" cm="1">
        <f t="array" ref="N918">_xlfn.IFS(M918&lt;=2,"Small",M918&lt;=5,"Medium",M918&gt;5,"Large")</f>
        <v>Small</v>
      </c>
      <c r="O918" s="65">
        <v>95</v>
      </c>
      <c r="P918" s="87">
        <f t="shared" si="57"/>
        <v>0.03</v>
      </c>
      <c r="Q918" s="68">
        <v>4.33</v>
      </c>
      <c r="R918" s="68" t="str" cm="1">
        <f t="array" ref="R918">_xlfn.SWITCH(ROUND(Q918,0),5,"Excellent",4,"Good",3,"Ok","Bad")</f>
        <v>Good</v>
      </c>
      <c r="S918" s="17">
        <v>3</v>
      </c>
      <c r="T918" s="17" t="str">
        <f t="shared" si="58"/>
        <v>No</v>
      </c>
      <c r="U918" s="82">
        <v>41952</v>
      </c>
      <c r="V918" s="82">
        <v>43329</v>
      </c>
      <c r="W918" s="17">
        <v>362</v>
      </c>
      <c r="X918" s="17" t="str">
        <f t="shared" si="59"/>
        <v>Active</v>
      </c>
      <c r="Y918" s="17" t="s">
        <v>15615</v>
      </c>
      <c r="Z918" s="17"/>
    </row>
    <row r="919" spans="1:26" x14ac:dyDescent="0.25">
      <c r="A919">
        <v>918</v>
      </c>
      <c r="B919" s="17" t="s">
        <v>683</v>
      </c>
      <c r="C919" s="17">
        <v>465</v>
      </c>
      <c r="D919" s="17" t="str">
        <f>INDEX(Hosts!$A:$O,MATCH(Places!$C919,Hosts!$A:$A,0),MATCH(Places!D$1,Hosts!$1:$1,0))</f>
        <v>Within a few hours</v>
      </c>
      <c r="E919" s="87">
        <f>INDEX(Hosts!$A:$O,MATCH(Places!$C919,Hosts!$A:$A,0),MATCH(Places!E$1,Hosts!$1:$1,0))</f>
        <v>0.85</v>
      </c>
      <c r="F919" s="87">
        <f>INDEX(Hosts!$A:$O,MATCH(Places!$C919,Hosts!$A:$A,0),MATCH(Places!F$1,Hosts!$1:$1,0))</f>
        <v>0.38</v>
      </c>
      <c r="G919" s="17" t="str">
        <f>INDEX(Hosts!$A:$O,MATCH(Places!$C919,Hosts!$A:$A,0),MATCH(Places!G$1,Hosts!$1:$1,0))</f>
        <v>No</v>
      </c>
      <c r="H919" s="17">
        <v>17</v>
      </c>
      <c r="I919" s="17" t="str">
        <f>INDEX(Neighborhoods!$A:$C,MATCH(Places!$H919,Neighborhoods!$A:$A,0),MATCH(Places!I$1,Neighborhoods!$1:$1,0))</f>
        <v>Manhattan</v>
      </c>
      <c r="J919" s="17" t="str">
        <f>INDEX(Neighborhoods!$A:$C,MATCH(Places!$H919,Neighborhoods!$A:$A,0),MATCH(Places!J$1,Neighborhoods!$1:$1,0))</f>
        <v>Hell's Kitchen</v>
      </c>
      <c r="K919" s="17" t="s">
        <v>11822</v>
      </c>
      <c r="L919" s="17" t="str">
        <f t="shared" si="56"/>
        <v>No</v>
      </c>
      <c r="M919" s="17">
        <v>3</v>
      </c>
      <c r="N919" s="17" t="str" cm="1">
        <f t="array" ref="N919">_xlfn.IFS(M919&lt;=2,"Small",M919&lt;=5,"Medium",M919&gt;5,"Large")</f>
        <v>Medium</v>
      </c>
      <c r="O919" s="65">
        <v>84</v>
      </c>
      <c r="P919" s="87">
        <f t="shared" si="57"/>
        <v>0.03</v>
      </c>
      <c r="Q919" s="68">
        <v>4.9000000000000004</v>
      </c>
      <c r="R919" s="68" t="str" cm="1">
        <f t="array" ref="R919">_xlfn.SWITCH(ROUND(Q919,0),5,"Excellent",4,"Good",3,"Ok","Bad")</f>
        <v>Excellent</v>
      </c>
      <c r="S919" s="17">
        <v>10</v>
      </c>
      <c r="T919" s="17" t="str">
        <f t="shared" si="58"/>
        <v>No</v>
      </c>
      <c r="U919" s="82">
        <v>41873</v>
      </c>
      <c r="V919" s="82">
        <v>43861</v>
      </c>
      <c r="W919" s="17">
        <v>359</v>
      </c>
      <c r="X919" s="17" t="str">
        <f t="shared" si="59"/>
        <v>Active</v>
      </c>
      <c r="Y919" s="17" t="s">
        <v>15615</v>
      </c>
      <c r="Z919" s="17"/>
    </row>
    <row r="920" spans="1:26" x14ac:dyDescent="0.25">
      <c r="A920">
        <v>919</v>
      </c>
      <c r="B920" s="17" t="s">
        <v>684</v>
      </c>
      <c r="C920" s="17">
        <v>1857</v>
      </c>
      <c r="D920" s="17" t="str">
        <f>INDEX(Hosts!$A:$O,MATCH(Places!$C920,Hosts!$A:$A,0),MATCH(Places!D$1,Hosts!$1:$1,0))</f>
        <v>Within a few hours</v>
      </c>
      <c r="E920" s="87">
        <f>INDEX(Hosts!$A:$O,MATCH(Places!$C920,Hosts!$A:$A,0),MATCH(Places!E$1,Hosts!$1:$1,0))</f>
        <v>1</v>
      </c>
      <c r="F920" s="87">
        <f>INDEX(Hosts!$A:$O,MATCH(Places!$C920,Hosts!$A:$A,0),MATCH(Places!F$1,Hosts!$1:$1,0))</f>
        <v>0</v>
      </c>
      <c r="G920" s="17" t="str">
        <f>INDEX(Hosts!$A:$O,MATCH(Places!$C920,Hosts!$A:$A,0),MATCH(Places!G$1,Hosts!$1:$1,0))</f>
        <v>No</v>
      </c>
      <c r="H920" s="17">
        <v>16</v>
      </c>
      <c r="I920" s="17" t="str">
        <f>INDEX(Neighborhoods!$A:$C,MATCH(Places!$H920,Neighborhoods!$A:$A,0),MATCH(Places!I$1,Neighborhoods!$1:$1,0))</f>
        <v>Manhattan</v>
      </c>
      <c r="J920" s="17" t="str">
        <f>INDEX(Neighborhoods!$A:$C,MATCH(Places!$H920,Neighborhoods!$A:$A,0),MATCH(Places!J$1,Neighborhoods!$1:$1,0))</f>
        <v>Harlem</v>
      </c>
      <c r="K920" s="17" t="s">
        <v>11822</v>
      </c>
      <c r="L920" s="17" t="str">
        <f t="shared" si="56"/>
        <v>No</v>
      </c>
      <c r="M920" s="17">
        <v>2</v>
      </c>
      <c r="N920" s="17" t="str" cm="1">
        <f t="array" ref="N920">_xlfn.IFS(M920&lt;=2,"Small",M920&lt;=5,"Medium",M920&gt;5,"Large")</f>
        <v>Small</v>
      </c>
      <c r="O920" s="65">
        <v>145</v>
      </c>
      <c r="P920" s="87">
        <f t="shared" si="57"/>
        <v>0.03</v>
      </c>
      <c r="Q920" s="68">
        <v>4.75</v>
      </c>
      <c r="R920" s="68" t="str" cm="1">
        <f t="array" ref="R920">_xlfn.SWITCH(ROUND(Q920,0),5,"Excellent",4,"Good",3,"Ok","Bad")</f>
        <v>Excellent</v>
      </c>
      <c r="S920" s="17">
        <v>24</v>
      </c>
      <c r="T920" s="17" t="str">
        <f t="shared" si="58"/>
        <v>No</v>
      </c>
      <c r="U920" s="82">
        <v>41890</v>
      </c>
      <c r="V920" s="82">
        <v>43674</v>
      </c>
      <c r="W920" s="17">
        <v>164</v>
      </c>
      <c r="X920" s="17" t="str">
        <f t="shared" si="59"/>
        <v>Active</v>
      </c>
      <c r="Y920" s="17" t="s">
        <v>15615</v>
      </c>
      <c r="Z920" s="17"/>
    </row>
    <row r="921" spans="1:26" x14ac:dyDescent="0.25">
      <c r="A921">
        <v>920</v>
      </c>
      <c r="B921" s="17" t="s">
        <v>685</v>
      </c>
      <c r="C921" s="17">
        <v>1605</v>
      </c>
      <c r="D921" s="17" t="str">
        <f>INDEX(Hosts!$A:$O,MATCH(Places!$C921,Hosts!$A:$A,0),MATCH(Places!D$1,Hosts!$1:$1,0))</f>
        <v>Within an hour</v>
      </c>
      <c r="E921" s="87">
        <f>INDEX(Hosts!$A:$O,MATCH(Places!$C921,Hosts!$A:$A,0),MATCH(Places!E$1,Hosts!$1:$1,0))</f>
        <v>0.92</v>
      </c>
      <c r="F921" s="87">
        <f>INDEX(Hosts!$A:$O,MATCH(Places!$C921,Hosts!$A:$A,0),MATCH(Places!F$1,Hosts!$1:$1,0))</f>
        <v>0.84</v>
      </c>
      <c r="G921" s="17" t="str">
        <f>INDEX(Hosts!$A:$O,MATCH(Places!$C921,Hosts!$A:$A,0),MATCH(Places!G$1,Hosts!$1:$1,0))</f>
        <v>No</v>
      </c>
      <c r="H921" s="17">
        <v>19</v>
      </c>
      <c r="I921" s="17" t="str">
        <f>INDEX(Neighborhoods!$A:$C,MATCH(Places!$H921,Neighborhoods!$A:$A,0),MATCH(Places!I$1,Neighborhoods!$1:$1,0))</f>
        <v>Manhattan</v>
      </c>
      <c r="J921" s="17" t="str">
        <f>INDEX(Neighborhoods!$A:$C,MATCH(Places!$H921,Neighborhoods!$A:$A,0),MATCH(Places!J$1,Neighborhoods!$1:$1,0))</f>
        <v>Upper East Side</v>
      </c>
      <c r="K921" s="17" t="s">
        <v>11822</v>
      </c>
      <c r="L921" s="17" t="str">
        <f t="shared" si="56"/>
        <v>No</v>
      </c>
      <c r="M921" s="17">
        <v>2</v>
      </c>
      <c r="N921" s="17" t="str" cm="1">
        <f t="array" ref="N921">_xlfn.IFS(M921&lt;=2,"Small",M921&lt;=5,"Medium",M921&gt;5,"Large")</f>
        <v>Small</v>
      </c>
      <c r="O921" s="65">
        <v>122</v>
      </c>
      <c r="P921" s="87">
        <f t="shared" si="57"/>
        <v>0.03</v>
      </c>
      <c r="Q921" s="68">
        <v>4.75</v>
      </c>
      <c r="R921" s="68" t="str" cm="1">
        <f t="array" ref="R921">_xlfn.SWITCH(ROUND(Q921,0),5,"Excellent",4,"Good",3,"Ok","Bad")</f>
        <v>Excellent</v>
      </c>
      <c r="S921" s="17">
        <v>4</v>
      </c>
      <c r="T921" s="17" t="str">
        <f t="shared" si="58"/>
        <v>No</v>
      </c>
      <c r="U921" s="82">
        <v>42729</v>
      </c>
      <c r="V921" s="82">
        <v>43737</v>
      </c>
      <c r="W921" s="17">
        <v>365</v>
      </c>
      <c r="X921" s="17" t="str">
        <f t="shared" si="59"/>
        <v>Active</v>
      </c>
      <c r="Y921" s="17" t="s">
        <v>15615</v>
      </c>
      <c r="Z921" s="17"/>
    </row>
    <row r="922" spans="1:26" x14ac:dyDescent="0.25">
      <c r="A922">
        <v>921</v>
      </c>
      <c r="B922" s="17" t="s">
        <v>686</v>
      </c>
      <c r="C922" s="17">
        <v>1856</v>
      </c>
      <c r="D922" s="17" t="str">
        <f>INDEX(Hosts!$A:$O,MATCH(Places!$C922,Hosts!$A:$A,0),MATCH(Places!D$1,Hosts!$1:$1,0))</f>
        <v>Within a few hours</v>
      </c>
      <c r="E922" s="87">
        <f>INDEX(Hosts!$A:$O,MATCH(Places!$C922,Hosts!$A:$A,0),MATCH(Places!E$1,Hosts!$1:$1,0))</f>
        <v>1</v>
      </c>
      <c r="F922" s="87">
        <f>INDEX(Hosts!$A:$O,MATCH(Places!$C922,Hosts!$A:$A,0),MATCH(Places!F$1,Hosts!$1:$1,0))</f>
        <v>0.56000000000000005</v>
      </c>
      <c r="G922" s="17" t="str">
        <f>INDEX(Hosts!$A:$O,MATCH(Places!$C922,Hosts!$A:$A,0),MATCH(Places!G$1,Hosts!$1:$1,0))</f>
        <v>No</v>
      </c>
      <c r="H922" s="17">
        <v>10</v>
      </c>
      <c r="I922" s="17" t="str">
        <f>INDEX(Neighborhoods!$A:$C,MATCH(Places!$H922,Neighborhoods!$A:$A,0),MATCH(Places!I$1,Neighborhoods!$1:$1,0))</f>
        <v>Brooklyn</v>
      </c>
      <c r="J922" s="17" t="str">
        <f>INDEX(Neighborhoods!$A:$C,MATCH(Places!$H922,Neighborhoods!$A:$A,0),MATCH(Places!J$1,Neighborhoods!$1:$1,0))</f>
        <v>East Flatbush</v>
      </c>
      <c r="K922" s="17" t="s">
        <v>1</v>
      </c>
      <c r="L922" s="17" t="str">
        <f t="shared" si="56"/>
        <v>Yes</v>
      </c>
      <c r="M922" s="17">
        <v>1</v>
      </c>
      <c r="N922" s="17" t="str" cm="1">
        <f t="array" ref="N922">_xlfn.IFS(M922&lt;=2,"Small",M922&lt;=5,"Medium",M922&gt;5,"Large")</f>
        <v>Small</v>
      </c>
      <c r="O922" s="65">
        <v>79</v>
      </c>
      <c r="P922" s="87">
        <f t="shared" si="57"/>
        <v>0.03</v>
      </c>
      <c r="Q922" s="68">
        <v>4.83</v>
      </c>
      <c r="R922" s="68" t="str" cm="1">
        <f t="array" ref="R922">_xlfn.SWITCH(ROUND(Q922,0),5,"Excellent",4,"Good",3,"Ok","Bad")</f>
        <v>Excellent</v>
      </c>
      <c r="S922" s="17">
        <v>6</v>
      </c>
      <c r="T922" s="17" t="str">
        <f t="shared" si="58"/>
        <v>No</v>
      </c>
      <c r="U922" s="82">
        <v>42181</v>
      </c>
      <c r="V922" s="82">
        <v>43799</v>
      </c>
      <c r="W922" s="17">
        <v>353</v>
      </c>
      <c r="X922" s="17" t="str">
        <f t="shared" si="59"/>
        <v>Active</v>
      </c>
      <c r="Y922" s="17" t="s">
        <v>15615</v>
      </c>
      <c r="Z922" s="17"/>
    </row>
    <row r="923" spans="1:26" x14ac:dyDescent="0.25">
      <c r="A923">
        <v>922</v>
      </c>
      <c r="B923" s="17" t="s">
        <v>687</v>
      </c>
      <c r="C923" s="17">
        <v>1450</v>
      </c>
      <c r="D923" s="17" t="str">
        <f>INDEX(Hosts!$A:$O,MATCH(Places!$C923,Hosts!$A:$A,0),MATCH(Places!D$1,Hosts!$1:$1,0))</f>
        <v>Within an hour</v>
      </c>
      <c r="E923" s="87">
        <f>INDEX(Hosts!$A:$O,MATCH(Places!$C923,Hosts!$A:$A,0),MATCH(Places!E$1,Hosts!$1:$1,0))</f>
        <v>1</v>
      </c>
      <c r="F923" s="87">
        <f>INDEX(Hosts!$A:$O,MATCH(Places!$C923,Hosts!$A:$A,0),MATCH(Places!F$1,Hosts!$1:$1,0))</f>
        <v>1</v>
      </c>
      <c r="G923" s="17" t="str">
        <f>INDEX(Hosts!$A:$O,MATCH(Places!$C923,Hosts!$A:$A,0),MATCH(Places!G$1,Hosts!$1:$1,0))</f>
        <v>No</v>
      </c>
      <c r="H923" s="17">
        <v>20</v>
      </c>
      <c r="I923" s="17" t="str">
        <f>INDEX(Neighborhoods!$A:$C,MATCH(Places!$H923,Neighborhoods!$A:$A,0),MATCH(Places!I$1,Neighborhoods!$1:$1,0))</f>
        <v>Manhattan</v>
      </c>
      <c r="J923" s="17" t="str">
        <f>INDEX(Neighborhoods!$A:$C,MATCH(Places!$H923,Neighborhoods!$A:$A,0),MATCH(Places!J$1,Neighborhoods!$1:$1,0))</f>
        <v>Upper West Side</v>
      </c>
      <c r="K923" s="17" t="s">
        <v>1</v>
      </c>
      <c r="L923" s="17" t="str">
        <f t="shared" si="56"/>
        <v>Yes</v>
      </c>
      <c r="M923" s="17">
        <v>2</v>
      </c>
      <c r="N923" s="17" t="str" cm="1">
        <f t="array" ref="N923">_xlfn.IFS(M923&lt;=2,"Small",M923&lt;=5,"Medium",M923&gt;5,"Large")</f>
        <v>Small</v>
      </c>
      <c r="O923" s="65">
        <v>85</v>
      </c>
      <c r="P923" s="87">
        <f t="shared" si="57"/>
        <v>0.03</v>
      </c>
      <c r="Q923" s="68">
        <v>4.68</v>
      </c>
      <c r="R923" s="68" t="str" cm="1">
        <f t="array" ref="R923">_xlfn.SWITCH(ROUND(Q923,0),5,"Excellent",4,"Good",3,"Ok","Bad")</f>
        <v>Excellent</v>
      </c>
      <c r="S923" s="17">
        <v>212</v>
      </c>
      <c r="T923" s="17" t="str">
        <f t="shared" si="58"/>
        <v>No</v>
      </c>
      <c r="U923" s="82">
        <v>41894</v>
      </c>
      <c r="V923" s="82">
        <v>44044</v>
      </c>
      <c r="W923" s="17">
        <v>79</v>
      </c>
      <c r="X923" s="17" t="str">
        <f t="shared" si="59"/>
        <v>Active</v>
      </c>
      <c r="Y923" s="17" t="s">
        <v>15615</v>
      </c>
      <c r="Z923" s="17"/>
    </row>
    <row r="924" spans="1:26" x14ac:dyDescent="0.25">
      <c r="A924">
        <v>923</v>
      </c>
      <c r="B924" s="17" t="s">
        <v>688</v>
      </c>
      <c r="C924" s="17">
        <v>1869</v>
      </c>
      <c r="D924" s="17" t="str">
        <f>INDEX(Hosts!$A:$O,MATCH(Places!$C924,Hosts!$A:$A,0),MATCH(Places!D$1,Hosts!$1:$1,0))</f>
        <v>Within a few hours</v>
      </c>
      <c r="E924" s="87">
        <f>INDEX(Hosts!$A:$O,MATCH(Places!$C924,Hosts!$A:$A,0),MATCH(Places!E$1,Hosts!$1:$1,0))</f>
        <v>0.8</v>
      </c>
      <c r="F924" s="87">
        <f>INDEX(Hosts!$A:$O,MATCH(Places!$C924,Hosts!$A:$A,0),MATCH(Places!F$1,Hosts!$1:$1,0))</f>
        <v>0.92</v>
      </c>
      <c r="G924" s="17" t="str">
        <f>INDEX(Hosts!$A:$O,MATCH(Places!$C924,Hosts!$A:$A,0),MATCH(Places!G$1,Hosts!$1:$1,0))</f>
        <v>No</v>
      </c>
      <c r="H924" s="17">
        <v>7</v>
      </c>
      <c r="I924" s="17" t="str">
        <f>INDEX(Neighborhoods!$A:$C,MATCH(Places!$H924,Neighborhoods!$A:$A,0),MATCH(Places!I$1,Neighborhoods!$1:$1,0))</f>
        <v>Brooklyn</v>
      </c>
      <c r="J924" s="17" t="str">
        <f>INDEX(Neighborhoods!$A:$C,MATCH(Places!$H924,Neighborhoods!$A:$A,0),MATCH(Places!J$1,Neighborhoods!$1:$1,0))</f>
        <v>Bedford-Stuyvesant</v>
      </c>
      <c r="K924" s="17" t="s">
        <v>11822</v>
      </c>
      <c r="L924" s="17" t="str">
        <f t="shared" si="56"/>
        <v>No</v>
      </c>
      <c r="M924" s="17">
        <v>6</v>
      </c>
      <c r="N924" s="17" t="str" cm="1">
        <f t="array" ref="N924">_xlfn.IFS(M924&lt;=2,"Small",M924&lt;=5,"Medium",M924&gt;5,"Large")</f>
        <v>Large</v>
      </c>
      <c r="O924" s="65">
        <v>190</v>
      </c>
      <c r="P924" s="87">
        <f t="shared" si="57"/>
        <v>0.03</v>
      </c>
      <c r="Q924" s="68">
        <v>4.67</v>
      </c>
      <c r="R924" s="68" t="str" cm="1">
        <f t="array" ref="R924">_xlfn.SWITCH(ROUND(Q924,0),5,"Excellent",4,"Good",3,"Ok","Bad")</f>
        <v>Excellent</v>
      </c>
      <c r="S924" s="17">
        <v>12</v>
      </c>
      <c r="T924" s="17" t="str">
        <f t="shared" si="58"/>
        <v>No</v>
      </c>
      <c r="U924" s="82">
        <v>42214</v>
      </c>
      <c r="V924" s="82">
        <v>44053</v>
      </c>
      <c r="W924" s="17">
        <v>258</v>
      </c>
      <c r="X924" s="17" t="str">
        <f t="shared" si="59"/>
        <v>Active</v>
      </c>
      <c r="Y924" s="17" t="s">
        <v>15615</v>
      </c>
      <c r="Z924" s="17"/>
    </row>
    <row r="925" spans="1:26" x14ac:dyDescent="0.25">
      <c r="A925">
        <v>924</v>
      </c>
      <c r="B925" s="17" t="s">
        <v>689</v>
      </c>
      <c r="C925" s="17">
        <v>1870</v>
      </c>
      <c r="D925" s="17" t="str">
        <f>INDEX(Hosts!$A:$O,MATCH(Places!$C925,Hosts!$A:$A,0),MATCH(Places!D$1,Hosts!$1:$1,0))</f>
        <v>Within a day</v>
      </c>
      <c r="E925" s="87">
        <f>INDEX(Hosts!$A:$O,MATCH(Places!$C925,Hosts!$A:$A,0),MATCH(Places!E$1,Hosts!$1:$1,0))</f>
        <v>0.75</v>
      </c>
      <c r="F925" s="87">
        <f>INDEX(Hosts!$A:$O,MATCH(Places!$C925,Hosts!$A:$A,0),MATCH(Places!F$1,Hosts!$1:$1,0))</f>
        <v>0.94</v>
      </c>
      <c r="G925" s="17" t="str">
        <f>INDEX(Hosts!$A:$O,MATCH(Places!$C925,Hosts!$A:$A,0),MATCH(Places!G$1,Hosts!$1:$1,0))</f>
        <v>Yes</v>
      </c>
      <c r="H925" s="17">
        <v>29</v>
      </c>
      <c r="I925" s="17" t="str">
        <f>INDEX(Neighborhoods!$A:$C,MATCH(Places!$H925,Neighborhoods!$A:$A,0),MATCH(Places!I$1,Neighborhoods!$1:$1,0))</f>
        <v>Staten Island</v>
      </c>
      <c r="J925" s="17" t="str">
        <f>INDEX(Neighborhoods!$A:$C,MATCH(Places!$H925,Neighborhoods!$A:$A,0),MATCH(Places!J$1,Neighborhoods!$1:$1,0))</f>
        <v>Stapleton</v>
      </c>
      <c r="K925" s="17" t="s">
        <v>11822</v>
      </c>
      <c r="L925" s="17" t="str">
        <f t="shared" si="56"/>
        <v>No</v>
      </c>
      <c r="M925" s="17">
        <v>11</v>
      </c>
      <c r="N925" s="17" t="str" cm="1">
        <f t="array" ref="N925">_xlfn.IFS(M925&lt;=2,"Small",M925&lt;=5,"Medium",M925&gt;5,"Large")</f>
        <v>Large</v>
      </c>
      <c r="O925" s="65">
        <v>184</v>
      </c>
      <c r="P925" s="87">
        <f t="shared" si="57"/>
        <v>0.03</v>
      </c>
      <c r="Q925" s="68">
        <v>4.99</v>
      </c>
      <c r="R925" s="68" t="str" cm="1">
        <f t="array" ref="R925">_xlfn.SWITCH(ROUND(Q925,0),5,"Excellent",4,"Good",3,"Ok","Bad")</f>
        <v>Excellent</v>
      </c>
      <c r="S925" s="17">
        <v>161</v>
      </c>
      <c r="T925" s="17" t="str">
        <f t="shared" si="58"/>
        <v>Yes</v>
      </c>
      <c r="U925" s="82">
        <v>41930</v>
      </c>
      <c r="V925" s="82">
        <v>44034</v>
      </c>
      <c r="W925" s="17">
        <v>0</v>
      </c>
      <c r="X925" s="17" t="str">
        <f t="shared" si="59"/>
        <v>Inactive</v>
      </c>
      <c r="Y925" s="17" t="s">
        <v>15615</v>
      </c>
      <c r="Z925" s="17"/>
    </row>
    <row r="926" spans="1:26" x14ac:dyDescent="0.25">
      <c r="A926">
        <v>925</v>
      </c>
      <c r="B926" s="17" t="s">
        <v>14753</v>
      </c>
      <c r="C926" s="17">
        <v>362</v>
      </c>
      <c r="D926" s="17" t="str">
        <f>INDEX(Hosts!$A:$O,MATCH(Places!$C926,Hosts!$A:$A,0),MATCH(Places!D$1,Hosts!$1:$1,0))</f>
        <v>Within an hour</v>
      </c>
      <c r="E926" s="87">
        <f>INDEX(Hosts!$A:$O,MATCH(Places!$C926,Hosts!$A:$A,0),MATCH(Places!E$1,Hosts!$1:$1,0))</f>
        <v>1</v>
      </c>
      <c r="F926" s="87">
        <f>INDEX(Hosts!$A:$O,MATCH(Places!$C926,Hosts!$A:$A,0),MATCH(Places!F$1,Hosts!$1:$1,0))</f>
        <v>0.6</v>
      </c>
      <c r="G926" s="17" t="str">
        <f>INDEX(Hosts!$A:$O,MATCH(Places!$C926,Hosts!$A:$A,0),MATCH(Places!G$1,Hosts!$1:$1,0))</f>
        <v>Yes</v>
      </c>
      <c r="H926" s="17">
        <v>16</v>
      </c>
      <c r="I926" s="17" t="str">
        <f>INDEX(Neighborhoods!$A:$C,MATCH(Places!$H926,Neighborhoods!$A:$A,0),MATCH(Places!I$1,Neighborhoods!$1:$1,0))</f>
        <v>Manhattan</v>
      </c>
      <c r="J926" s="17" t="str">
        <f>INDEX(Neighborhoods!$A:$C,MATCH(Places!$H926,Neighborhoods!$A:$A,0),MATCH(Places!J$1,Neighborhoods!$1:$1,0))</f>
        <v>Harlem</v>
      </c>
      <c r="K926" s="17" t="s">
        <v>1</v>
      </c>
      <c r="L926" s="17" t="str">
        <f t="shared" si="56"/>
        <v>Yes</v>
      </c>
      <c r="M926" s="17">
        <v>2</v>
      </c>
      <c r="N926" s="17" t="str" cm="1">
        <f t="array" ref="N926">_xlfn.IFS(M926&lt;=2,"Small",M926&lt;=5,"Medium",M926&gt;5,"Large")</f>
        <v>Small</v>
      </c>
      <c r="O926" s="65">
        <v>54</v>
      </c>
      <c r="P926" s="87">
        <f t="shared" si="57"/>
        <v>0.03</v>
      </c>
      <c r="Q926" s="68">
        <v>4.4000000000000004</v>
      </c>
      <c r="R926" s="68" t="str" cm="1">
        <f t="array" ref="R926">_xlfn.SWITCH(ROUND(Q926,0),5,"Excellent",4,"Good",3,"Ok","Bad")</f>
        <v>Good</v>
      </c>
      <c r="S926" s="17">
        <v>47</v>
      </c>
      <c r="T926" s="17" t="str">
        <f t="shared" si="58"/>
        <v>No</v>
      </c>
      <c r="U926" s="82">
        <v>41904</v>
      </c>
      <c r="V926" s="82">
        <v>43679</v>
      </c>
      <c r="W926" s="17">
        <v>365</v>
      </c>
      <c r="X926" s="17" t="str">
        <f t="shared" si="59"/>
        <v>Active</v>
      </c>
      <c r="Y926" s="17" t="s">
        <v>15615</v>
      </c>
      <c r="Z926" s="17"/>
    </row>
    <row r="927" spans="1:26" x14ac:dyDescent="0.25">
      <c r="A927">
        <v>926</v>
      </c>
      <c r="B927" s="17" t="s">
        <v>690</v>
      </c>
      <c r="C927" s="17">
        <v>435</v>
      </c>
      <c r="D927" s="17" t="str">
        <f>INDEX(Hosts!$A:$O,MATCH(Places!$C927,Hosts!$A:$A,0),MATCH(Places!D$1,Hosts!$1:$1,0))</f>
        <v>Within a few hours</v>
      </c>
      <c r="E927" s="87">
        <f>INDEX(Hosts!$A:$O,MATCH(Places!$C927,Hosts!$A:$A,0),MATCH(Places!E$1,Hosts!$1:$1,0))</f>
        <v>1</v>
      </c>
      <c r="F927" s="87">
        <f>INDEX(Hosts!$A:$O,MATCH(Places!$C927,Hosts!$A:$A,0),MATCH(Places!F$1,Hosts!$1:$1,0))</f>
        <v>0.67</v>
      </c>
      <c r="G927" s="17" t="str">
        <f>INDEX(Hosts!$A:$O,MATCH(Places!$C927,Hosts!$A:$A,0),MATCH(Places!G$1,Hosts!$1:$1,0))</f>
        <v>Yes</v>
      </c>
      <c r="H927" s="17">
        <v>12</v>
      </c>
      <c r="I927" s="17" t="str">
        <f>INDEX(Neighborhoods!$A:$C,MATCH(Places!$H927,Neighborhoods!$A:$A,0),MATCH(Places!I$1,Neighborhoods!$1:$1,0))</f>
        <v>Brooklyn</v>
      </c>
      <c r="J927" s="17" t="str">
        <f>INDEX(Neighborhoods!$A:$C,MATCH(Places!$H927,Neighborhoods!$A:$A,0),MATCH(Places!J$1,Neighborhoods!$1:$1,0))</f>
        <v>Williamsburg</v>
      </c>
      <c r="K927" s="17" t="s">
        <v>1</v>
      </c>
      <c r="L927" s="17" t="str">
        <f t="shared" si="56"/>
        <v>Yes</v>
      </c>
      <c r="M927" s="17">
        <v>2</v>
      </c>
      <c r="N927" s="17" t="str" cm="1">
        <f t="array" ref="N927">_xlfn.IFS(M927&lt;=2,"Small",M927&lt;=5,"Medium",M927&gt;5,"Large")</f>
        <v>Small</v>
      </c>
      <c r="O927" s="65">
        <v>65</v>
      </c>
      <c r="P927" s="87">
        <f t="shared" si="57"/>
        <v>0.03</v>
      </c>
      <c r="Q927" s="68">
        <v>5</v>
      </c>
      <c r="R927" s="68" t="str" cm="1">
        <f t="array" ref="R927">_xlfn.SWITCH(ROUND(Q927,0),5,"Excellent",4,"Good",3,"Ok","Bad")</f>
        <v>Excellent</v>
      </c>
      <c r="S927" s="17">
        <v>43</v>
      </c>
      <c r="T927" s="17" t="str">
        <f t="shared" si="58"/>
        <v>No</v>
      </c>
      <c r="U927" s="82">
        <v>41932</v>
      </c>
      <c r="V927" s="82">
        <v>43900</v>
      </c>
      <c r="W927" s="17">
        <v>13</v>
      </c>
      <c r="X927" s="17" t="str">
        <f t="shared" si="59"/>
        <v>Active</v>
      </c>
      <c r="Y927" s="17" t="s">
        <v>15615</v>
      </c>
      <c r="Z927" s="17"/>
    </row>
    <row r="928" spans="1:26" x14ac:dyDescent="0.25">
      <c r="A928">
        <v>927</v>
      </c>
      <c r="B928" s="17" t="s">
        <v>691</v>
      </c>
      <c r="C928" s="17">
        <v>705</v>
      </c>
      <c r="D928" s="17" t="str">
        <f>INDEX(Hosts!$A:$O,MATCH(Places!$C928,Hosts!$A:$A,0),MATCH(Places!D$1,Hosts!$1:$1,0))</f>
        <v>Within a day</v>
      </c>
      <c r="E928" s="87">
        <f>INDEX(Hosts!$A:$O,MATCH(Places!$C928,Hosts!$A:$A,0),MATCH(Places!E$1,Hosts!$1:$1,0))</f>
        <v>0.89</v>
      </c>
      <c r="F928" s="87">
        <f>INDEX(Hosts!$A:$O,MATCH(Places!$C928,Hosts!$A:$A,0),MATCH(Places!F$1,Hosts!$1:$1,0))</f>
        <v>0.95</v>
      </c>
      <c r="G928" s="17" t="str">
        <f>INDEX(Hosts!$A:$O,MATCH(Places!$C928,Hosts!$A:$A,0),MATCH(Places!G$1,Hosts!$1:$1,0))</f>
        <v>No</v>
      </c>
      <c r="H928" s="17">
        <v>16</v>
      </c>
      <c r="I928" s="17" t="str">
        <f>INDEX(Neighborhoods!$A:$C,MATCH(Places!$H928,Neighborhoods!$A:$A,0),MATCH(Places!I$1,Neighborhoods!$1:$1,0))</f>
        <v>Manhattan</v>
      </c>
      <c r="J928" s="17" t="str">
        <f>INDEX(Neighborhoods!$A:$C,MATCH(Places!$H928,Neighborhoods!$A:$A,0),MATCH(Places!J$1,Neighborhoods!$1:$1,0))</f>
        <v>Harlem</v>
      </c>
      <c r="K928" s="17" t="s">
        <v>1</v>
      </c>
      <c r="L928" s="17" t="str">
        <f t="shared" si="56"/>
        <v>Yes</v>
      </c>
      <c r="M928" s="17">
        <v>2</v>
      </c>
      <c r="N928" s="17" t="str" cm="1">
        <f t="array" ref="N928">_xlfn.IFS(M928&lt;=2,"Small",M928&lt;=5,"Medium",M928&gt;5,"Large")</f>
        <v>Small</v>
      </c>
      <c r="O928" s="65">
        <v>89</v>
      </c>
      <c r="P928" s="87">
        <f t="shared" si="57"/>
        <v>0.03</v>
      </c>
      <c r="Q928" s="68">
        <v>4.5</v>
      </c>
      <c r="R928" s="68" t="str" cm="1">
        <f t="array" ref="R928">_xlfn.SWITCH(ROUND(Q928,0),5,"Excellent",4,"Good",3,"Ok","Bad")</f>
        <v>Excellent</v>
      </c>
      <c r="S928" s="17">
        <v>197</v>
      </c>
      <c r="T928" s="17" t="str">
        <f t="shared" si="58"/>
        <v>No</v>
      </c>
      <c r="U928" s="82">
        <v>41904</v>
      </c>
      <c r="V928" s="82">
        <v>43899</v>
      </c>
      <c r="W928" s="17">
        <v>328</v>
      </c>
      <c r="X928" s="17" t="str">
        <f t="shared" si="59"/>
        <v>Active</v>
      </c>
      <c r="Y928" s="17" t="s">
        <v>15615</v>
      </c>
      <c r="Z928" s="17"/>
    </row>
    <row r="929" spans="1:26" x14ac:dyDescent="0.25">
      <c r="A929">
        <v>928</v>
      </c>
      <c r="B929" s="17" t="s">
        <v>692</v>
      </c>
      <c r="C929" s="17">
        <v>1331</v>
      </c>
      <c r="D929" s="17" t="str">
        <f>INDEX(Hosts!$A:$O,MATCH(Places!$C929,Hosts!$A:$A,0),MATCH(Places!D$1,Hosts!$1:$1,0))</f>
        <v>Within a day</v>
      </c>
      <c r="E929" s="87">
        <f>INDEX(Hosts!$A:$O,MATCH(Places!$C929,Hosts!$A:$A,0),MATCH(Places!E$1,Hosts!$1:$1,0))</f>
        <v>1</v>
      </c>
      <c r="F929" s="87">
        <f>INDEX(Hosts!$A:$O,MATCH(Places!$C929,Hosts!$A:$A,0),MATCH(Places!F$1,Hosts!$1:$1,0))</f>
        <v>1</v>
      </c>
      <c r="G929" s="17" t="str">
        <f>INDEX(Hosts!$A:$O,MATCH(Places!$C929,Hosts!$A:$A,0),MATCH(Places!G$1,Hosts!$1:$1,0))</f>
        <v>Yes</v>
      </c>
      <c r="H929" s="17">
        <v>20</v>
      </c>
      <c r="I929" s="17" t="str">
        <f>INDEX(Neighborhoods!$A:$C,MATCH(Places!$H929,Neighborhoods!$A:$A,0),MATCH(Places!I$1,Neighborhoods!$1:$1,0))</f>
        <v>Manhattan</v>
      </c>
      <c r="J929" s="17" t="str">
        <f>INDEX(Neighborhoods!$A:$C,MATCH(Places!$H929,Neighborhoods!$A:$A,0),MATCH(Places!J$1,Neighborhoods!$1:$1,0))</f>
        <v>Upper West Side</v>
      </c>
      <c r="K929" s="17" t="s">
        <v>1</v>
      </c>
      <c r="L929" s="17" t="str">
        <f t="shared" si="56"/>
        <v>Yes</v>
      </c>
      <c r="M929" s="17">
        <v>2</v>
      </c>
      <c r="N929" s="17" t="str" cm="1">
        <f t="array" ref="N929">_xlfn.IFS(M929&lt;=2,"Small",M929&lt;=5,"Medium",M929&gt;5,"Large")</f>
        <v>Small</v>
      </c>
      <c r="O929" s="65">
        <v>75</v>
      </c>
      <c r="P929" s="87">
        <f t="shared" si="57"/>
        <v>0.03</v>
      </c>
      <c r="Q929" s="68">
        <v>4.99</v>
      </c>
      <c r="R929" s="68" t="str" cm="1">
        <f t="array" ref="R929">_xlfn.SWITCH(ROUND(Q929,0),5,"Excellent",4,"Good",3,"Ok","Bad")</f>
        <v>Excellent</v>
      </c>
      <c r="S929" s="17">
        <v>92</v>
      </c>
      <c r="T929" s="17" t="str">
        <f t="shared" si="58"/>
        <v>No</v>
      </c>
      <c r="U929" s="82">
        <v>41921</v>
      </c>
      <c r="V929" s="82">
        <v>44019</v>
      </c>
      <c r="W929" s="17">
        <v>365</v>
      </c>
      <c r="X929" s="17" t="str">
        <f t="shared" si="59"/>
        <v>Active</v>
      </c>
      <c r="Y929" s="17" t="s">
        <v>15615</v>
      </c>
      <c r="Z929" s="17"/>
    </row>
    <row r="930" spans="1:26" x14ac:dyDescent="0.25">
      <c r="A930">
        <v>929</v>
      </c>
      <c r="B930" s="17" t="s">
        <v>694</v>
      </c>
      <c r="C930" s="17">
        <v>1123</v>
      </c>
      <c r="D930" s="17" t="str">
        <f>INDEX(Hosts!$A:$O,MATCH(Places!$C930,Hosts!$A:$A,0),MATCH(Places!D$1,Hosts!$1:$1,0))</f>
        <v>Within a day</v>
      </c>
      <c r="E930" s="87">
        <f>INDEX(Hosts!$A:$O,MATCH(Places!$C930,Hosts!$A:$A,0),MATCH(Places!E$1,Hosts!$1:$1,0))</f>
        <v>1</v>
      </c>
      <c r="F930" s="87">
        <f>INDEX(Hosts!$A:$O,MATCH(Places!$C930,Hosts!$A:$A,0),MATCH(Places!F$1,Hosts!$1:$1,0))</f>
        <v>0.27</v>
      </c>
      <c r="G930" s="17" t="str">
        <f>INDEX(Hosts!$A:$O,MATCH(Places!$C930,Hosts!$A:$A,0),MATCH(Places!G$1,Hosts!$1:$1,0))</f>
        <v>No</v>
      </c>
      <c r="H930" s="17">
        <v>13</v>
      </c>
      <c r="I930" s="17" t="str">
        <f>INDEX(Neighborhoods!$A:$C,MATCH(Places!$H930,Neighborhoods!$A:$A,0),MATCH(Places!I$1,Neighborhoods!$1:$1,0))</f>
        <v>Manhattan</v>
      </c>
      <c r="J930" s="17" t="str">
        <f>INDEX(Neighborhoods!$A:$C,MATCH(Places!$H930,Neighborhoods!$A:$A,0),MATCH(Places!J$1,Neighborhoods!$1:$1,0))</f>
        <v>Chelsea</v>
      </c>
      <c r="K930" s="17" t="s">
        <v>11822</v>
      </c>
      <c r="L930" s="17" t="str">
        <f t="shared" si="56"/>
        <v>No</v>
      </c>
      <c r="M930" s="17">
        <v>2</v>
      </c>
      <c r="N930" s="17" t="str" cm="1">
        <f t="array" ref="N930">_xlfn.IFS(M930&lt;=2,"Small",M930&lt;=5,"Medium",M930&gt;5,"Large")</f>
        <v>Small</v>
      </c>
      <c r="O930" s="65">
        <v>300</v>
      </c>
      <c r="P930" s="87">
        <f t="shared" si="57"/>
        <v>0.04</v>
      </c>
      <c r="Q930" s="68">
        <v>5</v>
      </c>
      <c r="R930" s="68" t="str" cm="1">
        <f t="array" ref="R930">_xlfn.SWITCH(ROUND(Q930,0),5,"Excellent",4,"Good",3,"Ok","Bad")</f>
        <v>Excellent</v>
      </c>
      <c r="S930" s="17">
        <v>14</v>
      </c>
      <c r="T930" s="17" t="str">
        <f t="shared" si="58"/>
        <v>No</v>
      </c>
      <c r="U930" s="82">
        <v>41937</v>
      </c>
      <c r="V930" s="82">
        <v>43744</v>
      </c>
      <c r="W930" s="17">
        <v>196</v>
      </c>
      <c r="X930" s="17" t="str">
        <f t="shared" si="59"/>
        <v>Active</v>
      </c>
      <c r="Y930" s="17" t="s">
        <v>15615</v>
      </c>
      <c r="Z930" s="17"/>
    </row>
    <row r="931" spans="1:26" x14ac:dyDescent="0.25">
      <c r="A931">
        <v>930</v>
      </c>
      <c r="B931" s="17" t="s">
        <v>1987</v>
      </c>
      <c r="C931" s="17">
        <v>396</v>
      </c>
      <c r="D931" s="17" t="str">
        <f>INDEX(Hosts!$A:$O,MATCH(Places!$C931,Hosts!$A:$A,0),MATCH(Places!D$1,Hosts!$1:$1,0))</f>
        <v>Within an hour</v>
      </c>
      <c r="E931" s="87">
        <f>INDEX(Hosts!$A:$O,MATCH(Places!$C931,Hosts!$A:$A,0),MATCH(Places!E$1,Hosts!$1:$1,0))</f>
        <v>1</v>
      </c>
      <c r="F931" s="87">
        <f>INDEX(Hosts!$A:$O,MATCH(Places!$C931,Hosts!$A:$A,0),MATCH(Places!F$1,Hosts!$1:$1,0))</f>
        <v>0.97</v>
      </c>
      <c r="G931" s="17" t="str">
        <f>INDEX(Hosts!$A:$O,MATCH(Places!$C931,Hosts!$A:$A,0),MATCH(Places!G$1,Hosts!$1:$1,0))</f>
        <v>No</v>
      </c>
      <c r="H931" s="17">
        <v>7</v>
      </c>
      <c r="I931" s="17" t="str">
        <f>INDEX(Neighborhoods!$A:$C,MATCH(Places!$H931,Neighborhoods!$A:$A,0),MATCH(Places!I$1,Neighborhoods!$1:$1,0))</f>
        <v>Brooklyn</v>
      </c>
      <c r="J931" s="17" t="str">
        <f>INDEX(Neighborhoods!$A:$C,MATCH(Places!$H931,Neighborhoods!$A:$A,0),MATCH(Places!J$1,Neighborhoods!$1:$1,0))</f>
        <v>Bedford-Stuyvesant</v>
      </c>
      <c r="K931" s="17" t="s">
        <v>11822</v>
      </c>
      <c r="L931" s="17" t="str">
        <f t="shared" si="56"/>
        <v>No</v>
      </c>
      <c r="M931" s="17">
        <v>4</v>
      </c>
      <c r="N931" s="17" t="str" cm="1">
        <f t="array" ref="N931">_xlfn.IFS(M931&lt;=2,"Small",M931&lt;=5,"Medium",M931&gt;5,"Large")</f>
        <v>Medium</v>
      </c>
      <c r="O931" s="65">
        <v>99</v>
      </c>
      <c r="P931" s="87">
        <f t="shared" si="57"/>
        <v>0.03</v>
      </c>
      <c r="Q931" s="68">
        <v>4.8</v>
      </c>
      <c r="R931" s="68" t="str" cm="1">
        <f t="array" ref="R931">_xlfn.SWITCH(ROUND(Q931,0),5,"Excellent",4,"Good",3,"Ok","Bad")</f>
        <v>Excellent</v>
      </c>
      <c r="S931" s="17">
        <v>246</v>
      </c>
      <c r="T931" s="17" t="str">
        <f t="shared" si="58"/>
        <v>Yes</v>
      </c>
      <c r="U931" s="82">
        <v>41922</v>
      </c>
      <c r="V931" s="82">
        <v>44004</v>
      </c>
      <c r="W931" s="17">
        <v>320</v>
      </c>
      <c r="X931" s="17" t="str">
        <f t="shared" si="59"/>
        <v>Active</v>
      </c>
      <c r="Y931" s="17" t="s">
        <v>15615</v>
      </c>
      <c r="Z931" s="17"/>
    </row>
    <row r="932" spans="1:26" x14ac:dyDescent="0.25">
      <c r="A932">
        <v>931</v>
      </c>
      <c r="B932" s="17" t="s">
        <v>695</v>
      </c>
      <c r="C932" s="17">
        <v>481</v>
      </c>
      <c r="D932" s="17" t="str">
        <f>INDEX(Hosts!$A:$O,MATCH(Places!$C932,Hosts!$A:$A,0),MATCH(Places!D$1,Hosts!$1:$1,0))</f>
        <v>Within a few hours</v>
      </c>
      <c r="E932" s="87">
        <f>INDEX(Hosts!$A:$O,MATCH(Places!$C932,Hosts!$A:$A,0),MATCH(Places!E$1,Hosts!$1:$1,0))</f>
        <v>1</v>
      </c>
      <c r="F932" s="87">
        <f>INDEX(Hosts!$A:$O,MATCH(Places!$C932,Hosts!$A:$A,0),MATCH(Places!F$1,Hosts!$1:$1,0))</f>
        <v>1</v>
      </c>
      <c r="G932" s="17" t="str">
        <f>INDEX(Hosts!$A:$O,MATCH(Places!$C932,Hosts!$A:$A,0),MATCH(Places!G$1,Hosts!$1:$1,0))</f>
        <v>Yes</v>
      </c>
      <c r="H932" s="17">
        <v>7</v>
      </c>
      <c r="I932" s="17" t="str">
        <f>INDEX(Neighborhoods!$A:$C,MATCH(Places!$H932,Neighborhoods!$A:$A,0),MATCH(Places!I$1,Neighborhoods!$1:$1,0))</f>
        <v>Brooklyn</v>
      </c>
      <c r="J932" s="17" t="str">
        <f>INDEX(Neighborhoods!$A:$C,MATCH(Places!$H932,Neighborhoods!$A:$A,0),MATCH(Places!J$1,Neighborhoods!$1:$1,0))</f>
        <v>Bedford-Stuyvesant</v>
      </c>
      <c r="K932" s="17" t="s">
        <v>11822</v>
      </c>
      <c r="L932" s="17" t="str">
        <f t="shared" si="56"/>
        <v>No</v>
      </c>
      <c r="M932" s="17">
        <v>4</v>
      </c>
      <c r="N932" s="17" t="str" cm="1">
        <f t="array" ref="N932">_xlfn.IFS(M932&lt;=2,"Small",M932&lt;=5,"Medium",M932&gt;5,"Large")</f>
        <v>Medium</v>
      </c>
      <c r="O932" s="65">
        <v>149</v>
      </c>
      <c r="P932" s="87">
        <f t="shared" si="57"/>
        <v>0.03</v>
      </c>
      <c r="Q932" s="68">
        <v>4.97</v>
      </c>
      <c r="R932" s="68" t="str" cm="1">
        <f t="array" ref="R932">_xlfn.SWITCH(ROUND(Q932,0),5,"Excellent",4,"Good",3,"Ok","Bad")</f>
        <v>Excellent</v>
      </c>
      <c r="S932" s="17">
        <v>137</v>
      </c>
      <c r="T932" s="17" t="str">
        <f t="shared" si="58"/>
        <v>Yes</v>
      </c>
      <c r="U932" s="82">
        <v>41946</v>
      </c>
      <c r="V932" s="82">
        <v>43904</v>
      </c>
      <c r="W932" s="17">
        <v>169</v>
      </c>
      <c r="X932" s="17" t="str">
        <f t="shared" si="59"/>
        <v>Active</v>
      </c>
      <c r="Y932" s="17" t="s">
        <v>15615</v>
      </c>
      <c r="Z932" s="17"/>
    </row>
    <row r="933" spans="1:26" x14ac:dyDescent="0.25">
      <c r="A933">
        <v>932</v>
      </c>
      <c r="B933" s="17" t="s">
        <v>696</v>
      </c>
      <c r="C933" s="17">
        <v>758</v>
      </c>
      <c r="D933" s="17" t="str">
        <f>INDEX(Hosts!$A:$O,MATCH(Places!$C933,Hosts!$A:$A,0),MATCH(Places!D$1,Hosts!$1:$1,0))</f>
        <v>Within an hour</v>
      </c>
      <c r="E933" s="87">
        <f>INDEX(Hosts!$A:$O,MATCH(Places!$C933,Hosts!$A:$A,0),MATCH(Places!E$1,Hosts!$1:$1,0))</f>
        <v>1</v>
      </c>
      <c r="F933" s="87">
        <f>INDEX(Hosts!$A:$O,MATCH(Places!$C933,Hosts!$A:$A,0),MATCH(Places!F$1,Hosts!$1:$1,0))</f>
        <v>1</v>
      </c>
      <c r="G933" s="17" t="str">
        <f>INDEX(Hosts!$A:$O,MATCH(Places!$C933,Hosts!$A:$A,0),MATCH(Places!G$1,Hosts!$1:$1,0))</f>
        <v>Yes</v>
      </c>
      <c r="H933" s="17">
        <v>21</v>
      </c>
      <c r="I933" s="17" t="str">
        <f>INDEX(Neighborhoods!$A:$C,MATCH(Places!$H933,Neighborhoods!$A:$A,0),MATCH(Places!I$1,Neighborhoods!$1:$1,0))</f>
        <v>Queens</v>
      </c>
      <c r="J933" s="17" t="str">
        <f>INDEX(Neighborhoods!$A:$C,MATCH(Places!$H933,Neighborhoods!$A:$A,0),MATCH(Places!J$1,Neighborhoods!$1:$1,0))</f>
        <v>Astoria</v>
      </c>
      <c r="K933" s="17" t="s">
        <v>1</v>
      </c>
      <c r="L933" s="17" t="str">
        <f t="shared" si="56"/>
        <v>Yes</v>
      </c>
      <c r="M933" s="17">
        <v>2</v>
      </c>
      <c r="N933" s="17" t="str" cm="1">
        <f t="array" ref="N933">_xlfn.IFS(M933&lt;=2,"Small",M933&lt;=5,"Medium",M933&gt;5,"Large")</f>
        <v>Small</v>
      </c>
      <c r="O933" s="65">
        <v>50</v>
      </c>
      <c r="P933" s="87">
        <f t="shared" si="57"/>
        <v>0.03</v>
      </c>
      <c r="Q933" s="68">
        <v>4.8899999999999997</v>
      </c>
      <c r="R933" s="68" t="str" cm="1">
        <f t="array" ref="R933">_xlfn.SWITCH(ROUND(Q933,0),5,"Excellent",4,"Good",3,"Ok","Bad")</f>
        <v>Excellent</v>
      </c>
      <c r="S933" s="17">
        <v>18</v>
      </c>
      <c r="T933" s="17" t="str">
        <f t="shared" si="58"/>
        <v>No</v>
      </c>
      <c r="U933" s="82">
        <v>43635</v>
      </c>
      <c r="V933" s="82">
        <v>44004</v>
      </c>
      <c r="W933" s="17">
        <v>0</v>
      </c>
      <c r="X933" s="17" t="str">
        <f t="shared" si="59"/>
        <v>Inactive</v>
      </c>
      <c r="Y933" s="17" t="s">
        <v>15616</v>
      </c>
      <c r="Z933" s="17"/>
    </row>
    <row r="934" spans="1:26" x14ac:dyDescent="0.25">
      <c r="A934">
        <v>933</v>
      </c>
      <c r="B934" s="17" t="s">
        <v>15562</v>
      </c>
      <c r="C934" s="17">
        <v>1876</v>
      </c>
      <c r="D934" s="17" t="str">
        <f>INDEX(Hosts!$A:$O,MATCH(Places!$C934,Hosts!$A:$A,0),MATCH(Places!D$1,Hosts!$1:$1,0))</f>
        <v>Within a few hours</v>
      </c>
      <c r="E934" s="87">
        <f>INDEX(Hosts!$A:$O,MATCH(Places!$C934,Hosts!$A:$A,0),MATCH(Places!E$1,Hosts!$1:$1,0))</f>
        <v>1</v>
      </c>
      <c r="F934" s="87">
        <f>INDEX(Hosts!$A:$O,MATCH(Places!$C934,Hosts!$A:$A,0),MATCH(Places!F$1,Hosts!$1:$1,0))</f>
        <v>0.67</v>
      </c>
      <c r="G934" s="17" t="str">
        <f>INDEX(Hosts!$A:$O,MATCH(Places!$C934,Hosts!$A:$A,0),MATCH(Places!G$1,Hosts!$1:$1,0))</f>
        <v>Yes</v>
      </c>
      <c r="H934" s="17">
        <v>4</v>
      </c>
      <c r="I934" s="17" t="str">
        <f>INDEX(Neighborhoods!$A:$C,MATCH(Places!$H934,Neighborhoods!$A:$A,0),MATCH(Places!I$1,Neighborhoods!$1:$1,0))</f>
        <v>Bronx</v>
      </c>
      <c r="J934" s="17" t="str">
        <f>INDEX(Neighborhoods!$A:$C,MATCH(Places!$H934,Neighborhoods!$A:$A,0),MATCH(Places!J$1,Neighborhoods!$1:$1,0))</f>
        <v>Mott Haven</v>
      </c>
      <c r="K934" s="17" t="s">
        <v>1</v>
      </c>
      <c r="L934" s="17" t="str">
        <f t="shared" si="56"/>
        <v>Yes</v>
      </c>
      <c r="M934" s="17">
        <v>2</v>
      </c>
      <c r="N934" s="17" t="str" cm="1">
        <f t="array" ref="N934">_xlfn.IFS(M934&lt;=2,"Small",M934&lt;=5,"Medium",M934&gt;5,"Large")</f>
        <v>Small</v>
      </c>
      <c r="O934" s="65">
        <v>78</v>
      </c>
      <c r="P934" s="87">
        <f t="shared" si="57"/>
        <v>0.03</v>
      </c>
      <c r="Q934" s="68">
        <v>4.67</v>
      </c>
      <c r="R934" s="68" t="str" cm="1">
        <f t="array" ref="R934">_xlfn.SWITCH(ROUND(Q934,0),5,"Excellent",4,"Good",3,"Ok","Bad")</f>
        <v>Excellent</v>
      </c>
      <c r="S934" s="17">
        <v>18</v>
      </c>
      <c r="T934" s="17" t="str">
        <f t="shared" si="58"/>
        <v>No</v>
      </c>
      <c r="U934" s="82">
        <v>43342</v>
      </c>
      <c r="V934" s="82">
        <v>43724</v>
      </c>
      <c r="W934" s="17">
        <v>363</v>
      </c>
      <c r="X934" s="17" t="str">
        <f t="shared" si="59"/>
        <v>Active</v>
      </c>
      <c r="Y934" s="17" t="s">
        <v>15615</v>
      </c>
      <c r="Z934" s="17"/>
    </row>
    <row r="935" spans="1:26" x14ac:dyDescent="0.25">
      <c r="A935">
        <v>934</v>
      </c>
      <c r="B935" s="17" t="s">
        <v>697</v>
      </c>
      <c r="C935" s="17">
        <v>1881</v>
      </c>
      <c r="D935" s="17" t="str">
        <f>INDEX(Hosts!$A:$O,MATCH(Places!$C935,Hosts!$A:$A,0),MATCH(Places!D$1,Hosts!$1:$1,0))</f>
        <v>Within an hour</v>
      </c>
      <c r="E935" s="87">
        <f>INDEX(Hosts!$A:$O,MATCH(Places!$C935,Hosts!$A:$A,0),MATCH(Places!E$1,Hosts!$1:$1,0))</f>
        <v>1</v>
      </c>
      <c r="F935" s="87">
        <f>INDEX(Hosts!$A:$O,MATCH(Places!$C935,Hosts!$A:$A,0),MATCH(Places!F$1,Hosts!$1:$1,0))</f>
        <v>0.55000000000000004</v>
      </c>
      <c r="G935" s="17" t="str">
        <f>INDEX(Hosts!$A:$O,MATCH(Places!$C935,Hosts!$A:$A,0),MATCH(Places!G$1,Hosts!$1:$1,0))</f>
        <v>No</v>
      </c>
      <c r="H935" s="17">
        <v>9</v>
      </c>
      <c r="I935" s="17" t="str">
        <f>INDEX(Neighborhoods!$A:$C,MATCH(Places!$H935,Neighborhoods!$A:$A,0),MATCH(Places!I$1,Neighborhoods!$1:$1,0))</f>
        <v>Brooklyn</v>
      </c>
      <c r="J935" s="17" t="str">
        <f>INDEX(Neighborhoods!$A:$C,MATCH(Places!$H935,Neighborhoods!$A:$A,0),MATCH(Places!J$1,Neighborhoods!$1:$1,0))</f>
        <v>Crown Heights</v>
      </c>
      <c r="K935" s="17" t="s">
        <v>11822</v>
      </c>
      <c r="L935" s="17" t="str">
        <f t="shared" si="56"/>
        <v>No</v>
      </c>
      <c r="M935" s="17">
        <v>4</v>
      </c>
      <c r="N935" s="17" t="str" cm="1">
        <f t="array" ref="N935">_xlfn.IFS(M935&lt;=2,"Small",M935&lt;=5,"Medium",M935&gt;5,"Large")</f>
        <v>Medium</v>
      </c>
      <c r="O935" s="65">
        <v>125</v>
      </c>
      <c r="P935" s="87">
        <f t="shared" si="57"/>
        <v>0.03</v>
      </c>
      <c r="Q935" s="68">
        <v>4.82</v>
      </c>
      <c r="R935" s="68" t="str" cm="1">
        <f t="array" ref="R935">_xlfn.SWITCH(ROUND(Q935,0),5,"Excellent",4,"Good",3,"Ok","Bad")</f>
        <v>Excellent</v>
      </c>
      <c r="S935" s="17">
        <v>146</v>
      </c>
      <c r="T935" s="17" t="str">
        <f t="shared" si="58"/>
        <v>Yes</v>
      </c>
      <c r="U935" s="82">
        <v>41910</v>
      </c>
      <c r="V935" s="82">
        <v>43878</v>
      </c>
      <c r="W935" s="17">
        <v>363</v>
      </c>
      <c r="X935" s="17" t="str">
        <f t="shared" si="59"/>
        <v>Active</v>
      </c>
      <c r="Y935" s="17" t="s">
        <v>15615</v>
      </c>
      <c r="Z935" s="17"/>
    </row>
    <row r="936" spans="1:26" x14ac:dyDescent="0.25">
      <c r="A936">
        <v>935</v>
      </c>
      <c r="B936" s="17" t="s">
        <v>698</v>
      </c>
      <c r="C936" s="17">
        <v>425</v>
      </c>
      <c r="D936" s="17" t="str">
        <f>INDEX(Hosts!$A:$O,MATCH(Places!$C936,Hosts!$A:$A,0),MATCH(Places!D$1,Hosts!$1:$1,0))</f>
        <v>Within an hour</v>
      </c>
      <c r="E936" s="87">
        <f>INDEX(Hosts!$A:$O,MATCH(Places!$C936,Hosts!$A:$A,0),MATCH(Places!E$1,Hosts!$1:$1,0))</f>
        <v>1</v>
      </c>
      <c r="F936" s="87">
        <f>INDEX(Hosts!$A:$O,MATCH(Places!$C936,Hosts!$A:$A,0),MATCH(Places!F$1,Hosts!$1:$1,0))</f>
        <v>0.98</v>
      </c>
      <c r="G936" s="17" t="str">
        <f>INDEX(Hosts!$A:$O,MATCH(Places!$C936,Hosts!$A:$A,0),MATCH(Places!G$1,Hosts!$1:$1,0))</f>
        <v>No</v>
      </c>
      <c r="H936" s="17">
        <v>9</v>
      </c>
      <c r="I936" s="17" t="str">
        <f>INDEX(Neighborhoods!$A:$C,MATCH(Places!$H936,Neighborhoods!$A:$A,0),MATCH(Places!I$1,Neighborhoods!$1:$1,0))</f>
        <v>Brooklyn</v>
      </c>
      <c r="J936" s="17" t="str">
        <f>INDEX(Neighborhoods!$A:$C,MATCH(Places!$H936,Neighborhoods!$A:$A,0),MATCH(Places!J$1,Neighborhoods!$1:$1,0))</f>
        <v>Crown Heights</v>
      </c>
      <c r="K936" s="17" t="s">
        <v>11822</v>
      </c>
      <c r="L936" s="17" t="str">
        <f t="shared" si="56"/>
        <v>No</v>
      </c>
      <c r="M936" s="17">
        <v>4</v>
      </c>
      <c r="N936" s="17" t="str" cm="1">
        <f t="array" ref="N936">_xlfn.IFS(M936&lt;=2,"Small",M936&lt;=5,"Medium",M936&gt;5,"Large")</f>
        <v>Medium</v>
      </c>
      <c r="O936" s="65">
        <v>78</v>
      </c>
      <c r="P936" s="87">
        <f t="shared" si="57"/>
        <v>0.03</v>
      </c>
      <c r="Q936" s="68">
        <v>4.51</v>
      </c>
      <c r="R936" s="68" t="str" cm="1">
        <f t="array" ref="R936">_xlfn.SWITCH(ROUND(Q936,0),5,"Excellent",4,"Good",3,"Ok","Bad")</f>
        <v>Excellent</v>
      </c>
      <c r="S936" s="17">
        <v>157</v>
      </c>
      <c r="T936" s="17" t="str">
        <f t="shared" si="58"/>
        <v>No</v>
      </c>
      <c r="U936" s="82">
        <v>41924</v>
      </c>
      <c r="V936" s="82">
        <v>43892</v>
      </c>
      <c r="W936" s="17">
        <v>71</v>
      </c>
      <c r="X936" s="17" t="str">
        <f t="shared" si="59"/>
        <v>Active</v>
      </c>
      <c r="Y936" s="17" t="s">
        <v>15615</v>
      </c>
      <c r="Z936" s="17"/>
    </row>
    <row r="937" spans="1:26" x14ac:dyDescent="0.25">
      <c r="A937">
        <v>936</v>
      </c>
      <c r="B937" s="17" t="s">
        <v>699</v>
      </c>
      <c r="C937" s="17">
        <v>248</v>
      </c>
      <c r="D937" s="17" t="str">
        <f>INDEX(Hosts!$A:$O,MATCH(Places!$C937,Hosts!$A:$A,0),MATCH(Places!D$1,Hosts!$1:$1,0))</f>
        <v>Within a day</v>
      </c>
      <c r="E937" s="87">
        <f>INDEX(Hosts!$A:$O,MATCH(Places!$C937,Hosts!$A:$A,0),MATCH(Places!E$1,Hosts!$1:$1,0))</f>
        <v>0.67</v>
      </c>
      <c r="F937" s="87">
        <f>INDEX(Hosts!$A:$O,MATCH(Places!$C937,Hosts!$A:$A,0),MATCH(Places!F$1,Hosts!$1:$1,0))</f>
        <v>0.5</v>
      </c>
      <c r="G937" s="17" t="str">
        <f>INDEX(Hosts!$A:$O,MATCH(Places!$C937,Hosts!$A:$A,0),MATCH(Places!G$1,Hosts!$1:$1,0))</f>
        <v>No</v>
      </c>
      <c r="H937" s="17">
        <v>21</v>
      </c>
      <c r="I937" s="17" t="str">
        <f>INDEX(Neighborhoods!$A:$C,MATCH(Places!$H937,Neighborhoods!$A:$A,0),MATCH(Places!I$1,Neighborhoods!$1:$1,0))</f>
        <v>Queens</v>
      </c>
      <c r="J937" s="17" t="str">
        <f>INDEX(Neighborhoods!$A:$C,MATCH(Places!$H937,Neighborhoods!$A:$A,0),MATCH(Places!J$1,Neighborhoods!$1:$1,0))</f>
        <v>Astoria</v>
      </c>
      <c r="K937" s="17" t="s">
        <v>1</v>
      </c>
      <c r="L937" s="17" t="str">
        <f t="shared" si="56"/>
        <v>Yes</v>
      </c>
      <c r="M937" s="17">
        <v>2</v>
      </c>
      <c r="N937" s="17" t="str" cm="1">
        <f t="array" ref="N937">_xlfn.IFS(M937&lt;=2,"Small",M937&lt;=5,"Medium",M937&gt;5,"Large")</f>
        <v>Small</v>
      </c>
      <c r="O937" s="65">
        <v>99</v>
      </c>
      <c r="P937" s="87">
        <f t="shared" si="57"/>
        <v>0.03</v>
      </c>
      <c r="Q937" s="68">
        <v>4.75</v>
      </c>
      <c r="R937" s="68" t="str" cm="1">
        <f t="array" ref="R937">_xlfn.SWITCH(ROUND(Q937,0),5,"Excellent",4,"Good",3,"Ok","Bad")</f>
        <v>Excellent</v>
      </c>
      <c r="S937" s="17">
        <v>16</v>
      </c>
      <c r="T937" s="17" t="str">
        <f t="shared" si="58"/>
        <v>No</v>
      </c>
      <c r="U937" s="82">
        <v>41895</v>
      </c>
      <c r="V937" s="82">
        <v>43723</v>
      </c>
      <c r="W937" s="17">
        <v>364</v>
      </c>
      <c r="X937" s="17" t="str">
        <f t="shared" si="59"/>
        <v>Active</v>
      </c>
      <c r="Y937" s="17" t="s">
        <v>15615</v>
      </c>
      <c r="Z937" s="17"/>
    </row>
    <row r="938" spans="1:26" x14ac:dyDescent="0.25">
      <c r="A938">
        <v>937</v>
      </c>
      <c r="B938" s="17" t="s">
        <v>700</v>
      </c>
      <c r="C938" s="17">
        <v>1699</v>
      </c>
      <c r="D938" s="17" t="str">
        <f>INDEX(Hosts!$A:$O,MATCH(Places!$C938,Hosts!$A:$A,0),MATCH(Places!D$1,Hosts!$1:$1,0))</f>
        <v>Within an hour</v>
      </c>
      <c r="E938" s="87">
        <f>INDEX(Hosts!$A:$O,MATCH(Places!$C938,Hosts!$A:$A,0),MATCH(Places!E$1,Hosts!$1:$1,0))</f>
        <v>1</v>
      </c>
      <c r="F938" s="87">
        <f>INDEX(Hosts!$A:$O,MATCH(Places!$C938,Hosts!$A:$A,0),MATCH(Places!F$1,Hosts!$1:$1,0))</f>
        <v>0.88</v>
      </c>
      <c r="G938" s="17" t="str">
        <f>INDEX(Hosts!$A:$O,MATCH(Places!$C938,Hosts!$A:$A,0),MATCH(Places!G$1,Hosts!$1:$1,0))</f>
        <v>No</v>
      </c>
      <c r="H938" s="17">
        <v>15</v>
      </c>
      <c r="I938" s="17" t="str">
        <f>INDEX(Neighborhoods!$A:$C,MATCH(Places!$H938,Neighborhoods!$A:$A,0),MATCH(Places!I$1,Neighborhoods!$1:$1,0))</f>
        <v>Manhattan</v>
      </c>
      <c r="J938" s="17" t="str">
        <f>INDEX(Neighborhoods!$A:$C,MATCH(Places!$H938,Neighborhoods!$A:$A,0),MATCH(Places!J$1,Neighborhoods!$1:$1,0))</f>
        <v>East Village</v>
      </c>
      <c r="K938" s="17" t="s">
        <v>11822</v>
      </c>
      <c r="L938" s="17" t="str">
        <f t="shared" si="56"/>
        <v>No</v>
      </c>
      <c r="M938" s="17">
        <v>2</v>
      </c>
      <c r="N938" s="17" t="str" cm="1">
        <f t="array" ref="N938">_xlfn.IFS(M938&lt;=2,"Small",M938&lt;=5,"Medium",M938&gt;5,"Large")</f>
        <v>Small</v>
      </c>
      <c r="O938" s="65">
        <v>149</v>
      </c>
      <c r="P938" s="87">
        <f t="shared" si="57"/>
        <v>0.03</v>
      </c>
      <c r="Q938" s="68">
        <v>4.46</v>
      </c>
      <c r="R938" s="68" t="str" cm="1">
        <f t="array" ref="R938">_xlfn.SWITCH(ROUND(Q938,0),5,"Excellent",4,"Good",3,"Ok","Bad")</f>
        <v>Good</v>
      </c>
      <c r="S938" s="17">
        <v>54</v>
      </c>
      <c r="T938" s="17" t="str">
        <f t="shared" si="58"/>
        <v>No</v>
      </c>
      <c r="U938" s="82">
        <v>41925</v>
      </c>
      <c r="V938" s="82">
        <v>43903</v>
      </c>
      <c r="W938" s="17">
        <v>169</v>
      </c>
      <c r="X938" s="17" t="str">
        <f t="shared" si="59"/>
        <v>Active</v>
      </c>
      <c r="Y938" s="17" t="s">
        <v>15615</v>
      </c>
      <c r="Z938" s="17"/>
    </row>
    <row r="939" spans="1:26" x14ac:dyDescent="0.25">
      <c r="A939">
        <v>938</v>
      </c>
      <c r="B939" s="17" t="s">
        <v>701</v>
      </c>
      <c r="C939" s="17">
        <v>1884</v>
      </c>
      <c r="D939" s="17" t="str">
        <f>INDEX(Hosts!$A:$O,MATCH(Places!$C939,Hosts!$A:$A,0),MATCH(Places!D$1,Hosts!$1:$1,0))</f>
        <v>Within an hour</v>
      </c>
      <c r="E939" s="87">
        <f>INDEX(Hosts!$A:$O,MATCH(Places!$C939,Hosts!$A:$A,0),MATCH(Places!E$1,Hosts!$1:$1,0))</f>
        <v>1</v>
      </c>
      <c r="F939" s="87">
        <f>INDEX(Hosts!$A:$O,MATCH(Places!$C939,Hosts!$A:$A,0),MATCH(Places!F$1,Hosts!$1:$1,0))</f>
        <v>1</v>
      </c>
      <c r="G939" s="17" t="str">
        <f>INDEX(Hosts!$A:$O,MATCH(Places!$C939,Hosts!$A:$A,0),MATCH(Places!G$1,Hosts!$1:$1,0))</f>
        <v>Yes</v>
      </c>
      <c r="H939" s="17">
        <v>7</v>
      </c>
      <c r="I939" s="17" t="str">
        <f>INDEX(Neighborhoods!$A:$C,MATCH(Places!$H939,Neighborhoods!$A:$A,0),MATCH(Places!I$1,Neighborhoods!$1:$1,0))</f>
        <v>Brooklyn</v>
      </c>
      <c r="J939" s="17" t="str">
        <f>INDEX(Neighborhoods!$A:$C,MATCH(Places!$H939,Neighborhoods!$A:$A,0),MATCH(Places!J$1,Neighborhoods!$1:$1,0))</f>
        <v>Bedford-Stuyvesant</v>
      </c>
      <c r="K939" s="17" t="s">
        <v>1</v>
      </c>
      <c r="L939" s="17" t="str">
        <f t="shared" si="56"/>
        <v>Yes</v>
      </c>
      <c r="M939" s="17">
        <v>2</v>
      </c>
      <c r="N939" s="17" t="str" cm="1">
        <f t="array" ref="N939">_xlfn.IFS(M939&lt;=2,"Small",M939&lt;=5,"Medium",M939&gt;5,"Large")</f>
        <v>Small</v>
      </c>
      <c r="O939" s="65">
        <v>38</v>
      </c>
      <c r="P939" s="87">
        <f t="shared" si="57"/>
        <v>0.03</v>
      </c>
      <c r="Q939" s="68">
        <v>4.99</v>
      </c>
      <c r="R939" s="68" t="str" cm="1">
        <f t="array" ref="R939">_xlfn.SWITCH(ROUND(Q939,0),5,"Excellent",4,"Good",3,"Ok","Bad")</f>
        <v>Excellent</v>
      </c>
      <c r="S939" s="17">
        <v>76</v>
      </c>
      <c r="T939" s="17" t="str">
        <f t="shared" si="58"/>
        <v>No</v>
      </c>
      <c r="U939" s="82">
        <v>42544</v>
      </c>
      <c r="V939" s="82">
        <v>43951</v>
      </c>
      <c r="W939" s="17">
        <v>172</v>
      </c>
      <c r="X939" s="17" t="str">
        <f t="shared" si="59"/>
        <v>Active</v>
      </c>
      <c r="Y939" s="17" t="s">
        <v>15616</v>
      </c>
      <c r="Z939" s="17"/>
    </row>
    <row r="940" spans="1:26" x14ac:dyDescent="0.25">
      <c r="A940">
        <v>939</v>
      </c>
      <c r="B940" s="17" t="s">
        <v>702</v>
      </c>
      <c r="C940" s="17">
        <v>880</v>
      </c>
      <c r="D940" s="17" t="str">
        <f>INDEX(Hosts!$A:$O,MATCH(Places!$C940,Hosts!$A:$A,0),MATCH(Places!D$1,Hosts!$1:$1,0))</f>
        <v>A few days or more</v>
      </c>
      <c r="E940" s="87">
        <f>INDEX(Hosts!$A:$O,MATCH(Places!$C940,Hosts!$A:$A,0),MATCH(Places!E$1,Hosts!$1:$1,0))</f>
        <v>0</v>
      </c>
      <c r="F940" s="87">
        <f>INDEX(Hosts!$A:$O,MATCH(Places!$C940,Hosts!$A:$A,0),MATCH(Places!F$1,Hosts!$1:$1,0))</f>
        <v>1</v>
      </c>
      <c r="G940" s="17" t="str">
        <f>INDEX(Hosts!$A:$O,MATCH(Places!$C940,Hosts!$A:$A,0),MATCH(Places!G$1,Hosts!$1:$1,0))</f>
        <v>No</v>
      </c>
      <c r="H940" s="17">
        <v>11</v>
      </c>
      <c r="I940" s="17" t="str">
        <f>INDEX(Neighborhoods!$A:$C,MATCH(Places!$H940,Neighborhoods!$A:$A,0),MATCH(Places!I$1,Neighborhoods!$1:$1,0))</f>
        <v>Brooklyn</v>
      </c>
      <c r="J940" s="17" t="str">
        <f>INDEX(Neighborhoods!$A:$C,MATCH(Places!$H940,Neighborhoods!$A:$A,0),MATCH(Places!J$1,Neighborhoods!$1:$1,0))</f>
        <v>Greenpoint</v>
      </c>
      <c r="K940" s="17" t="s">
        <v>1</v>
      </c>
      <c r="L940" s="17" t="str">
        <f t="shared" si="56"/>
        <v>Yes</v>
      </c>
      <c r="M940" s="17">
        <v>1</v>
      </c>
      <c r="N940" s="17" t="str" cm="1">
        <f t="array" ref="N940">_xlfn.IFS(M940&lt;=2,"Small",M940&lt;=5,"Medium",M940&gt;5,"Large")</f>
        <v>Small</v>
      </c>
      <c r="O940" s="65">
        <v>65</v>
      </c>
      <c r="P940" s="87">
        <f t="shared" si="57"/>
        <v>0.03</v>
      </c>
      <c r="Q940" s="68">
        <v>4.74</v>
      </c>
      <c r="R940" s="68" t="str" cm="1">
        <f t="array" ref="R940">_xlfn.SWITCH(ROUND(Q940,0),5,"Excellent",4,"Good",3,"Ok","Bad")</f>
        <v>Excellent</v>
      </c>
      <c r="S940" s="17">
        <v>27</v>
      </c>
      <c r="T940" s="17" t="str">
        <f t="shared" si="58"/>
        <v>No</v>
      </c>
      <c r="U940" s="82">
        <v>41911</v>
      </c>
      <c r="V940" s="82">
        <v>43715</v>
      </c>
      <c r="W940" s="17">
        <v>365</v>
      </c>
      <c r="X940" s="17" t="str">
        <f t="shared" si="59"/>
        <v>Active</v>
      </c>
      <c r="Y940" s="17" t="s">
        <v>15615</v>
      </c>
      <c r="Z940" s="17"/>
    </row>
    <row r="941" spans="1:26" x14ac:dyDescent="0.25">
      <c r="A941">
        <v>940</v>
      </c>
      <c r="B941" s="17" t="s">
        <v>703</v>
      </c>
      <c r="C941" s="17">
        <v>880</v>
      </c>
      <c r="D941" s="17" t="str">
        <f>INDEX(Hosts!$A:$O,MATCH(Places!$C941,Hosts!$A:$A,0),MATCH(Places!D$1,Hosts!$1:$1,0))</f>
        <v>A few days or more</v>
      </c>
      <c r="E941" s="87">
        <f>INDEX(Hosts!$A:$O,MATCH(Places!$C941,Hosts!$A:$A,0),MATCH(Places!E$1,Hosts!$1:$1,0))</f>
        <v>0</v>
      </c>
      <c r="F941" s="87">
        <f>INDEX(Hosts!$A:$O,MATCH(Places!$C941,Hosts!$A:$A,0),MATCH(Places!F$1,Hosts!$1:$1,0))</f>
        <v>1</v>
      </c>
      <c r="G941" s="17" t="str">
        <f>INDEX(Hosts!$A:$O,MATCH(Places!$C941,Hosts!$A:$A,0),MATCH(Places!G$1,Hosts!$1:$1,0))</f>
        <v>No</v>
      </c>
      <c r="H941" s="17">
        <v>11</v>
      </c>
      <c r="I941" s="17" t="str">
        <f>INDEX(Neighborhoods!$A:$C,MATCH(Places!$H941,Neighborhoods!$A:$A,0),MATCH(Places!I$1,Neighborhoods!$1:$1,0))</f>
        <v>Brooklyn</v>
      </c>
      <c r="J941" s="17" t="str">
        <f>INDEX(Neighborhoods!$A:$C,MATCH(Places!$H941,Neighborhoods!$A:$A,0),MATCH(Places!J$1,Neighborhoods!$1:$1,0))</f>
        <v>Greenpoint</v>
      </c>
      <c r="K941" s="17" t="s">
        <v>11822</v>
      </c>
      <c r="L941" s="17" t="str">
        <f t="shared" si="56"/>
        <v>No</v>
      </c>
      <c r="M941" s="17">
        <v>4</v>
      </c>
      <c r="N941" s="17" t="str" cm="1">
        <f t="array" ref="N941">_xlfn.IFS(M941&lt;=2,"Small",M941&lt;=5,"Medium",M941&gt;5,"Large")</f>
        <v>Medium</v>
      </c>
      <c r="O941" s="65">
        <v>174</v>
      </c>
      <c r="P941" s="87">
        <f t="shared" si="57"/>
        <v>0.03</v>
      </c>
      <c r="Q941" s="68">
        <v>4.88</v>
      </c>
      <c r="R941" s="68" t="str" cm="1">
        <f t="array" ref="R941">_xlfn.SWITCH(ROUND(Q941,0),5,"Excellent",4,"Good",3,"Ok","Bad")</f>
        <v>Excellent</v>
      </c>
      <c r="S941" s="17">
        <v>33</v>
      </c>
      <c r="T941" s="17" t="str">
        <f t="shared" si="58"/>
        <v>No</v>
      </c>
      <c r="U941" s="82">
        <v>41925</v>
      </c>
      <c r="V941" s="82">
        <v>43701</v>
      </c>
      <c r="W941" s="17">
        <v>0</v>
      </c>
      <c r="X941" s="17" t="str">
        <f t="shared" si="59"/>
        <v>Inactive</v>
      </c>
      <c r="Y941" s="17" t="s">
        <v>15615</v>
      </c>
      <c r="Z941" s="17"/>
    </row>
    <row r="942" spans="1:26" x14ac:dyDescent="0.25">
      <c r="A942">
        <v>941</v>
      </c>
      <c r="B942" s="17" t="s">
        <v>14350</v>
      </c>
      <c r="C942" s="17">
        <v>587</v>
      </c>
      <c r="D942" s="17" t="str">
        <f>INDEX(Hosts!$A:$O,MATCH(Places!$C942,Hosts!$A:$A,0),MATCH(Places!D$1,Hosts!$1:$1,0))</f>
        <v>Within a day</v>
      </c>
      <c r="E942" s="87">
        <f>INDEX(Hosts!$A:$O,MATCH(Places!$C942,Hosts!$A:$A,0),MATCH(Places!E$1,Hosts!$1:$1,0))</f>
        <v>1</v>
      </c>
      <c r="F942" s="87">
        <f>INDEX(Hosts!$A:$O,MATCH(Places!$C942,Hosts!$A:$A,0),MATCH(Places!F$1,Hosts!$1:$1,0))</f>
        <v>0.69</v>
      </c>
      <c r="G942" s="17" t="str">
        <f>INDEX(Hosts!$A:$O,MATCH(Places!$C942,Hosts!$A:$A,0),MATCH(Places!G$1,Hosts!$1:$1,0))</f>
        <v>No</v>
      </c>
      <c r="H942" s="17">
        <v>24</v>
      </c>
      <c r="I942" s="17" t="str">
        <f>INDEX(Neighborhoods!$A:$C,MATCH(Places!$H942,Neighborhoods!$A:$A,0),MATCH(Places!I$1,Neighborhoods!$1:$1,0))</f>
        <v>Queens</v>
      </c>
      <c r="J942" s="17" t="str">
        <f>INDEX(Neighborhoods!$A:$C,MATCH(Places!$H942,Neighborhoods!$A:$A,0),MATCH(Places!J$1,Neighborhoods!$1:$1,0))</f>
        <v>Long Island City</v>
      </c>
      <c r="K942" s="17" t="s">
        <v>1</v>
      </c>
      <c r="L942" s="17" t="str">
        <f t="shared" si="56"/>
        <v>Yes</v>
      </c>
      <c r="M942" s="17">
        <v>2</v>
      </c>
      <c r="N942" s="17" t="str" cm="1">
        <f t="array" ref="N942">_xlfn.IFS(M942&lt;=2,"Small",M942&lt;=5,"Medium",M942&gt;5,"Large")</f>
        <v>Small</v>
      </c>
      <c r="O942" s="65">
        <v>75</v>
      </c>
      <c r="P942" s="87">
        <f t="shared" si="57"/>
        <v>0.03</v>
      </c>
      <c r="Q942" s="68">
        <v>5</v>
      </c>
      <c r="R942" s="68" t="str" cm="1">
        <f t="array" ref="R942">_xlfn.SWITCH(ROUND(Q942,0),5,"Excellent",4,"Good",3,"Ok","Bad")</f>
        <v>Excellent</v>
      </c>
      <c r="S942" s="17">
        <v>22</v>
      </c>
      <c r="T942" s="17" t="str">
        <f t="shared" si="58"/>
        <v>No</v>
      </c>
      <c r="U942" s="82">
        <v>42624</v>
      </c>
      <c r="V942" s="82">
        <v>43901</v>
      </c>
      <c r="W942" s="17">
        <v>365</v>
      </c>
      <c r="X942" s="17" t="str">
        <f t="shared" si="59"/>
        <v>Active</v>
      </c>
      <c r="Y942" s="17" t="s">
        <v>15615</v>
      </c>
      <c r="Z942" s="17"/>
    </row>
    <row r="943" spans="1:26" x14ac:dyDescent="0.25">
      <c r="A943">
        <v>942</v>
      </c>
      <c r="B943" s="17" t="s">
        <v>704</v>
      </c>
      <c r="C943" s="17">
        <v>888</v>
      </c>
      <c r="D943" s="17" t="str">
        <f>INDEX(Hosts!$A:$O,MATCH(Places!$C943,Hosts!$A:$A,0),MATCH(Places!D$1,Hosts!$1:$1,0))</f>
        <v>Within an hour</v>
      </c>
      <c r="E943" s="87">
        <f>INDEX(Hosts!$A:$O,MATCH(Places!$C943,Hosts!$A:$A,0),MATCH(Places!E$1,Hosts!$1:$1,0))</f>
        <v>0.8</v>
      </c>
      <c r="F943" s="87">
        <f>INDEX(Hosts!$A:$O,MATCH(Places!$C943,Hosts!$A:$A,0),MATCH(Places!F$1,Hosts!$1:$1,0))</f>
        <v>0.94</v>
      </c>
      <c r="G943" s="17" t="str">
        <f>INDEX(Hosts!$A:$O,MATCH(Places!$C943,Hosts!$A:$A,0),MATCH(Places!G$1,Hosts!$1:$1,0))</f>
        <v>Yes</v>
      </c>
      <c r="H943" s="17">
        <v>12</v>
      </c>
      <c r="I943" s="17" t="str">
        <f>INDEX(Neighborhoods!$A:$C,MATCH(Places!$H943,Neighborhoods!$A:$A,0),MATCH(Places!I$1,Neighborhoods!$1:$1,0))</f>
        <v>Brooklyn</v>
      </c>
      <c r="J943" s="17" t="str">
        <f>INDEX(Neighborhoods!$A:$C,MATCH(Places!$H943,Neighborhoods!$A:$A,0),MATCH(Places!J$1,Neighborhoods!$1:$1,0))</f>
        <v>Williamsburg</v>
      </c>
      <c r="K943" s="17" t="s">
        <v>11822</v>
      </c>
      <c r="L943" s="17" t="str">
        <f t="shared" si="56"/>
        <v>No</v>
      </c>
      <c r="M943" s="17">
        <v>6</v>
      </c>
      <c r="N943" s="17" t="str" cm="1">
        <f t="array" ref="N943">_xlfn.IFS(M943&lt;=2,"Small",M943&lt;=5,"Medium",M943&gt;5,"Large")</f>
        <v>Large</v>
      </c>
      <c r="O943" s="65">
        <v>250</v>
      </c>
      <c r="P943" s="87">
        <f t="shared" si="57"/>
        <v>0.04</v>
      </c>
      <c r="Q943" s="68">
        <v>4.96</v>
      </c>
      <c r="R943" s="68" t="str" cm="1">
        <f t="array" ref="R943">_xlfn.SWITCH(ROUND(Q943,0),5,"Excellent",4,"Good",3,"Ok","Bad")</f>
        <v>Excellent</v>
      </c>
      <c r="S943" s="17">
        <v>215</v>
      </c>
      <c r="T943" s="17" t="str">
        <f t="shared" si="58"/>
        <v>Yes</v>
      </c>
      <c r="U943" s="82">
        <v>41932</v>
      </c>
      <c r="V943" s="82">
        <v>44045</v>
      </c>
      <c r="W943" s="17">
        <v>301</v>
      </c>
      <c r="X943" s="17" t="str">
        <f t="shared" si="59"/>
        <v>Active</v>
      </c>
      <c r="Y943" s="17" t="s">
        <v>15615</v>
      </c>
      <c r="Z943" s="17"/>
    </row>
    <row r="944" spans="1:26" x14ac:dyDescent="0.25">
      <c r="A944">
        <v>943</v>
      </c>
      <c r="B944" s="17" t="s">
        <v>13176</v>
      </c>
      <c r="C944" s="17">
        <v>1890</v>
      </c>
      <c r="D944" s="17" t="str">
        <f>INDEX(Hosts!$A:$O,MATCH(Places!$C944,Hosts!$A:$A,0),MATCH(Places!D$1,Hosts!$1:$1,0))</f>
        <v>Within a few hours</v>
      </c>
      <c r="E944" s="87">
        <f>INDEX(Hosts!$A:$O,MATCH(Places!$C944,Hosts!$A:$A,0),MATCH(Places!E$1,Hosts!$1:$1,0))</f>
        <v>0.87</v>
      </c>
      <c r="F944" s="87">
        <f>INDEX(Hosts!$A:$O,MATCH(Places!$C944,Hosts!$A:$A,0),MATCH(Places!F$1,Hosts!$1:$1,0))</f>
        <v>0.76</v>
      </c>
      <c r="G944" s="17" t="str">
        <f>INDEX(Hosts!$A:$O,MATCH(Places!$C944,Hosts!$A:$A,0),MATCH(Places!G$1,Hosts!$1:$1,0))</f>
        <v>No</v>
      </c>
      <c r="H944" s="17">
        <v>7</v>
      </c>
      <c r="I944" s="17" t="str">
        <f>INDEX(Neighborhoods!$A:$C,MATCH(Places!$H944,Neighborhoods!$A:$A,0),MATCH(Places!I$1,Neighborhoods!$1:$1,0))</f>
        <v>Brooklyn</v>
      </c>
      <c r="J944" s="17" t="str">
        <f>INDEX(Neighborhoods!$A:$C,MATCH(Places!$H944,Neighborhoods!$A:$A,0),MATCH(Places!J$1,Neighborhoods!$1:$1,0))</f>
        <v>Bedford-Stuyvesant</v>
      </c>
      <c r="K944" s="17" t="s">
        <v>11822</v>
      </c>
      <c r="L944" s="17" t="str">
        <f t="shared" si="56"/>
        <v>No</v>
      </c>
      <c r="M944" s="17">
        <v>7</v>
      </c>
      <c r="N944" s="17" t="str" cm="1">
        <f t="array" ref="N944">_xlfn.IFS(M944&lt;=2,"Small",M944&lt;=5,"Medium",M944&gt;5,"Large")</f>
        <v>Large</v>
      </c>
      <c r="O944" s="65">
        <v>143</v>
      </c>
      <c r="P944" s="87">
        <f t="shared" si="57"/>
        <v>0.03</v>
      </c>
      <c r="Q944" s="68">
        <v>4.96</v>
      </c>
      <c r="R944" s="68" t="str" cm="1">
        <f t="array" ref="R944">_xlfn.SWITCH(ROUND(Q944,0),5,"Excellent",4,"Good",3,"Ok","Bad")</f>
        <v>Excellent</v>
      </c>
      <c r="S944" s="17">
        <v>242</v>
      </c>
      <c r="T944" s="17" t="str">
        <f t="shared" si="58"/>
        <v>Yes</v>
      </c>
      <c r="U944" s="82">
        <v>41904</v>
      </c>
      <c r="V944" s="82">
        <v>44057</v>
      </c>
      <c r="W944" s="17">
        <v>346</v>
      </c>
      <c r="X944" s="17" t="str">
        <f t="shared" si="59"/>
        <v>Active</v>
      </c>
      <c r="Y944" s="17" t="s">
        <v>15615</v>
      </c>
      <c r="Z944" s="17"/>
    </row>
    <row r="945" spans="1:26" x14ac:dyDescent="0.25">
      <c r="A945">
        <v>944</v>
      </c>
      <c r="B945" s="17" t="s">
        <v>15157</v>
      </c>
      <c r="C945" s="17">
        <v>858</v>
      </c>
      <c r="D945" s="17" t="str">
        <f>INDEX(Hosts!$A:$O,MATCH(Places!$C945,Hosts!$A:$A,0),MATCH(Places!D$1,Hosts!$1:$1,0))</f>
        <v>Within a day</v>
      </c>
      <c r="E945" s="87">
        <f>INDEX(Hosts!$A:$O,MATCH(Places!$C945,Hosts!$A:$A,0),MATCH(Places!E$1,Hosts!$1:$1,0))</f>
        <v>1</v>
      </c>
      <c r="F945" s="87">
        <f>INDEX(Hosts!$A:$O,MATCH(Places!$C945,Hosts!$A:$A,0),MATCH(Places!F$1,Hosts!$1:$1,0))</f>
        <v>0.75</v>
      </c>
      <c r="G945" s="17" t="str">
        <f>INDEX(Hosts!$A:$O,MATCH(Places!$C945,Hosts!$A:$A,0),MATCH(Places!G$1,Hosts!$1:$1,0))</f>
        <v>Yes</v>
      </c>
      <c r="H945" s="17">
        <v>11</v>
      </c>
      <c r="I945" s="17" t="str">
        <f>INDEX(Neighborhoods!$A:$C,MATCH(Places!$H945,Neighborhoods!$A:$A,0),MATCH(Places!I$1,Neighborhoods!$1:$1,0))</f>
        <v>Brooklyn</v>
      </c>
      <c r="J945" s="17" t="str">
        <f>INDEX(Neighborhoods!$A:$C,MATCH(Places!$H945,Neighborhoods!$A:$A,0),MATCH(Places!J$1,Neighborhoods!$1:$1,0))</f>
        <v>Greenpoint</v>
      </c>
      <c r="K945" s="17" t="s">
        <v>11822</v>
      </c>
      <c r="L945" s="17" t="str">
        <f t="shared" si="56"/>
        <v>No</v>
      </c>
      <c r="M945" s="17">
        <v>2</v>
      </c>
      <c r="N945" s="17" t="str" cm="1">
        <f t="array" ref="N945">_xlfn.IFS(M945&lt;=2,"Small",M945&lt;=5,"Medium",M945&gt;5,"Large")</f>
        <v>Small</v>
      </c>
      <c r="O945" s="65">
        <v>66</v>
      </c>
      <c r="P945" s="87">
        <f t="shared" si="57"/>
        <v>0.03</v>
      </c>
      <c r="Q945" s="68">
        <v>4.84</v>
      </c>
      <c r="R945" s="68" t="str" cm="1">
        <f t="array" ref="R945">_xlfn.SWITCH(ROUND(Q945,0),5,"Excellent",4,"Good",3,"Ok","Bad")</f>
        <v>Excellent</v>
      </c>
      <c r="S945" s="17">
        <v>25</v>
      </c>
      <c r="T945" s="17" t="str">
        <f t="shared" si="58"/>
        <v>No</v>
      </c>
      <c r="U945" s="82">
        <v>42073</v>
      </c>
      <c r="V945" s="82">
        <v>43878</v>
      </c>
      <c r="W945" s="17">
        <v>7</v>
      </c>
      <c r="X945" s="17" t="str">
        <f t="shared" si="59"/>
        <v>Active</v>
      </c>
      <c r="Y945" s="17" t="s">
        <v>15615</v>
      </c>
      <c r="Z945" s="17"/>
    </row>
    <row r="946" spans="1:26" x14ac:dyDescent="0.25">
      <c r="A946">
        <v>945</v>
      </c>
      <c r="B946" s="17" t="s">
        <v>705</v>
      </c>
      <c r="C946" s="17">
        <v>418</v>
      </c>
      <c r="D946" s="17" t="str">
        <f>INDEX(Hosts!$A:$O,MATCH(Places!$C946,Hosts!$A:$A,0),MATCH(Places!D$1,Hosts!$1:$1,0))</f>
        <v>Within a day</v>
      </c>
      <c r="E946" s="87">
        <f>INDEX(Hosts!$A:$O,MATCH(Places!$C946,Hosts!$A:$A,0),MATCH(Places!E$1,Hosts!$1:$1,0))</f>
        <v>1</v>
      </c>
      <c r="F946" s="87">
        <f>INDEX(Hosts!$A:$O,MATCH(Places!$C946,Hosts!$A:$A,0),MATCH(Places!F$1,Hosts!$1:$1,0))</f>
        <v>1</v>
      </c>
      <c r="G946" s="17" t="str">
        <f>INDEX(Hosts!$A:$O,MATCH(Places!$C946,Hosts!$A:$A,0),MATCH(Places!G$1,Hosts!$1:$1,0))</f>
        <v>No</v>
      </c>
      <c r="H946" s="17">
        <v>7</v>
      </c>
      <c r="I946" s="17" t="str">
        <f>INDEX(Neighborhoods!$A:$C,MATCH(Places!$H946,Neighborhoods!$A:$A,0),MATCH(Places!I$1,Neighborhoods!$1:$1,0))</f>
        <v>Brooklyn</v>
      </c>
      <c r="J946" s="17" t="str">
        <f>INDEX(Neighborhoods!$A:$C,MATCH(Places!$H946,Neighborhoods!$A:$A,0),MATCH(Places!J$1,Neighborhoods!$1:$1,0))</f>
        <v>Bedford-Stuyvesant</v>
      </c>
      <c r="K946" s="17" t="s">
        <v>11822</v>
      </c>
      <c r="L946" s="17" t="str">
        <f t="shared" si="56"/>
        <v>No</v>
      </c>
      <c r="M946" s="17">
        <v>5</v>
      </c>
      <c r="N946" s="17" t="str" cm="1">
        <f t="array" ref="N946">_xlfn.IFS(M946&lt;=2,"Small",M946&lt;=5,"Medium",M946&gt;5,"Large")</f>
        <v>Medium</v>
      </c>
      <c r="O946" s="65">
        <v>350</v>
      </c>
      <c r="P946" s="87">
        <f t="shared" si="57"/>
        <v>0.04</v>
      </c>
      <c r="Q946" s="68">
        <v>4.5599999999999996</v>
      </c>
      <c r="R946" s="68" t="str" cm="1">
        <f t="array" ref="R946">_xlfn.SWITCH(ROUND(Q946,0),5,"Excellent",4,"Good",3,"Ok","Bad")</f>
        <v>Excellent</v>
      </c>
      <c r="S946" s="17">
        <v>9</v>
      </c>
      <c r="T946" s="17" t="str">
        <f t="shared" si="58"/>
        <v>No</v>
      </c>
      <c r="U946" s="82">
        <v>42009</v>
      </c>
      <c r="V946" s="82">
        <v>43834</v>
      </c>
      <c r="W946" s="17">
        <v>11</v>
      </c>
      <c r="X946" s="17" t="str">
        <f t="shared" si="59"/>
        <v>Active</v>
      </c>
      <c r="Y946" s="17" t="s">
        <v>15615</v>
      </c>
      <c r="Z946" s="17"/>
    </row>
    <row r="947" spans="1:26" x14ac:dyDescent="0.25">
      <c r="A947">
        <v>946</v>
      </c>
      <c r="B947" s="17" t="s">
        <v>706</v>
      </c>
      <c r="C947" s="17">
        <v>729</v>
      </c>
      <c r="D947" s="17" t="str">
        <f>INDEX(Hosts!$A:$O,MATCH(Places!$C947,Hosts!$A:$A,0),MATCH(Places!D$1,Hosts!$1:$1,0))</f>
        <v>Within an hour</v>
      </c>
      <c r="E947" s="87">
        <f>INDEX(Hosts!$A:$O,MATCH(Places!$C947,Hosts!$A:$A,0),MATCH(Places!E$1,Hosts!$1:$1,0))</f>
        <v>1</v>
      </c>
      <c r="F947" s="87">
        <f>INDEX(Hosts!$A:$O,MATCH(Places!$C947,Hosts!$A:$A,0),MATCH(Places!F$1,Hosts!$1:$1,0))</f>
        <v>1</v>
      </c>
      <c r="G947" s="17" t="str">
        <f>INDEX(Hosts!$A:$O,MATCH(Places!$C947,Hosts!$A:$A,0),MATCH(Places!G$1,Hosts!$1:$1,0))</f>
        <v>No</v>
      </c>
      <c r="H947" s="17">
        <v>8</v>
      </c>
      <c r="I947" s="17" t="str">
        <f>INDEX(Neighborhoods!$A:$C,MATCH(Places!$H947,Neighborhoods!$A:$A,0),MATCH(Places!I$1,Neighborhoods!$1:$1,0))</f>
        <v>Brooklyn</v>
      </c>
      <c r="J947" s="17" t="str">
        <f>INDEX(Neighborhoods!$A:$C,MATCH(Places!$H947,Neighborhoods!$A:$A,0),MATCH(Places!J$1,Neighborhoods!$1:$1,0))</f>
        <v>Bushwick</v>
      </c>
      <c r="K947" s="17" t="s">
        <v>11822</v>
      </c>
      <c r="L947" s="17" t="str">
        <f t="shared" si="56"/>
        <v>No</v>
      </c>
      <c r="M947" s="17">
        <v>2</v>
      </c>
      <c r="N947" s="17" t="str" cm="1">
        <f t="array" ref="N947">_xlfn.IFS(M947&lt;=2,"Small",M947&lt;=5,"Medium",M947&gt;5,"Large")</f>
        <v>Small</v>
      </c>
      <c r="O947" s="65">
        <v>165</v>
      </c>
      <c r="P947" s="87">
        <f t="shared" si="57"/>
        <v>0.03</v>
      </c>
      <c r="Q947" s="68">
        <v>4.8099999999999996</v>
      </c>
      <c r="R947" s="68" t="str" cm="1">
        <f t="array" ref="R947">_xlfn.SWITCH(ROUND(Q947,0),5,"Excellent",4,"Good",3,"Ok","Bad")</f>
        <v>Excellent</v>
      </c>
      <c r="S947" s="17">
        <v>135</v>
      </c>
      <c r="T947" s="17" t="str">
        <f t="shared" si="58"/>
        <v>Yes</v>
      </c>
      <c r="U947" s="82">
        <v>42081</v>
      </c>
      <c r="V947" s="82">
        <v>44043</v>
      </c>
      <c r="W947" s="17">
        <v>364</v>
      </c>
      <c r="X947" s="17" t="str">
        <f t="shared" si="59"/>
        <v>Active</v>
      </c>
      <c r="Y947" s="17" t="s">
        <v>15615</v>
      </c>
      <c r="Z947" s="17"/>
    </row>
    <row r="948" spans="1:26" x14ac:dyDescent="0.25">
      <c r="A948">
        <v>947</v>
      </c>
      <c r="B948" s="17" t="s">
        <v>707</v>
      </c>
      <c r="C948" s="17">
        <v>892</v>
      </c>
      <c r="D948" s="17" t="str">
        <f>INDEX(Hosts!$A:$O,MATCH(Places!$C948,Hosts!$A:$A,0),MATCH(Places!D$1,Hosts!$1:$1,0))</f>
        <v>Within a day</v>
      </c>
      <c r="E948" s="87">
        <f>INDEX(Hosts!$A:$O,MATCH(Places!$C948,Hosts!$A:$A,0),MATCH(Places!E$1,Hosts!$1:$1,0))</f>
        <v>0.7</v>
      </c>
      <c r="F948" s="87">
        <f>INDEX(Hosts!$A:$O,MATCH(Places!$C948,Hosts!$A:$A,0),MATCH(Places!F$1,Hosts!$1:$1,0))</f>
        <v>0.7</v>
      </c>
      <c r="G948" s="17" t="str">
        <f>INDEX(Hosts!$A:$O,MATCH(Places!$C948,Hosts!$A:$A,0),MATCH(Places!G$1,Hosts!$1:$1,0))</f>
        <v>No</v>
      </c>
      <c r="H948" s="17">
        <v>7</v>
      </c>
      <c r="I948" s="17" t="str">
        <f>INDEX(Neighborhoods!$A:$C,MATCH(Places!$H948,Neighborhoods!$A:$A,0),MATCH(Places!I$1,Neighborhoods!$1:$1,0))</f>
        <v>Brooklyn</v>
      </c>
      <c r="J948" s="17" t="str">
        <f>INDEX(Neighborhoods!$A:$C,MATCH(Places!$H948,Neighborhoods!$A:$A,0),MATCH(Places!J$1,Neighborhoods!$1:$1,0))</f>
        <v>Bedford-Stuyvesant</v>
      </c>
      <c r="K948" s="17" t="s">
        <v>11822</v>
      </c>
      <c r="L948" s="17" t="str">
        <f t="shared" si="56"/>
        <v>No</v>
      </c>
      <c r="M948" s="17">
        <v>3</v>
      </c>
      <c r="N948" s="17" t="str" cm="1">
        <f t="array" ref="N948">_xlfn.IFS(M948&lt;=2,"Small",M948&lt;=5,"Medium",M948&gt;5,"Large")</f>
        <v>Medium</v>
      </c>
      <c r="O948" s="65">
        <v>155</v>
      </c>
      <c r="P948" s="87">
        <f t="shared" si="57"/>
        <v>0.03</v>
      </c>
      <c r="Q948" s="68">
        <v>4</v>
      </c>
      <c r="R948" s="68" t="str" cm="1">
        <f t="array" ref="R948">_xlfn.SWITCH(ROUND(Q948,0),5,"Excellent",4,"Good",3,"Ok","Bad")</f>
        <v>Good</v>
      </c>
      <c r="S948" s="17">
        <v>4</v>
      </c>
      <c r="T948" s="17" t="str">
        <f t="shared" si="58"/>
        <v>No</v>
      </c>
      <c r="U948" s="82">
        <v>43647</v>
      </c>
      <c r="V948" s="82">
        <v>43831</v>
      </c>
      <c r="W948" s="17">
        <v>365</v>
      </c>
      <c r="X948" s="17" t="str">
        <f t="shared" si="59"/>
        <v>Active</v>
      </c>
      <c r="Y948" s="17" t="s">
        <v>15615</v>
      </c>
      <c r="Z948" s="17"/>
    </row>
    <row r="949" spans="1:26" x14ac:dyDescent="0.25">
      <c r="A949">
        <v>948</v>
      </c>
      <c r="B949" s="17" t="s">
        <v>13782</v>
      </c>
      <c r="C949" s="17">
        <v>1862</v>
      </c>
      <c r="D949" s="17" t="str">
        <f>INDEX(Hosts!$A:$O,MATCH(Places!$C949,Hosts!$A:$A,0),MATCH(Places!D$1,Hosts!$1:$1,0))</f>
        <v>A few days or more</v>
      </c>
      <c r="E949" s="87">
        <f>INDEX(Hosts!$A:$O,MATCH(Places!$C949,Hosts!$A:$A,0),MATCH(Places!E$1,Hosts!$1:$1,0))</f>
        <v>0</v>
      </c>
      <c r="F949" s="87">
        <f>INDEX(Hosts!$A:$O,MATCH(Places!$C949,Hosts!$A:$A,0),MATCH(Places!F$1,Hosts!$1:$1,0))</f>
        <v>0</v>
      </c>
      <c r="G949" s="17" t="str">
        <f>INDEX(Hosts!$A:$O,MATCH(Places!$C949,Hosts!$A:$A,0),MATCH(Places!G$1,Hosts!$1:$1,0))</f>
        <v>No</v>
      </c>
      <c r="H949" s="17">
        <v>19</v>
      </c>
      <c r="I949" s="17" t="str">
        <f>INDEX(Neighborhoods!$A:$C,MATCH(Places!$H949,Neighborhoods!$A:$A,0),MATCH(Places!I$1,Neighborhoods!$1:$1,0))</f>
        <v>Manhattan</v>
      </c>
      <c r="J949" s="17" t="str">
        <f>INDEX(Neighborhoods!$A:$C,MATCH(Places!$H949,Neighborhoods!$A:$A,0),MATCH(Places!J$1,Neighborhoods!$1:$1,0))</f>
        <v>Upper East Side</v>
      </c>
      <c r="K949" s="17" t="s">
        <v>11822</v>
      </c>
      <c r="L949" s="17" t="str">
        <f t="shared" si="56"/>
        <v>No</v>
      </c>
      <c r="M949" s="17">
        <v>4</v>
      </c>
      <c r="N949" s="17" t="str" cm="1">
        <f t="array" ref="N949">_xlfn.IFS(M949&lt;=2,"Small",M949&lt;=5,"Medium",M949&gt;5,"Large")</f>
        <v>Medium</v>
      </c>
      <c r="O949" s="65">
        <v>99</v>
      </c>
      <c r="P949" s="87">
        <f t="shared" si="57"/>
        <v>0.03</v>
      </c>
      <c r="Q949" s="68">
        <v>4.75</v>
      </c>
      <c r="R949" s="68" t="str" cm="1">
        <f t="array" ref="R949">_xlfn.SWITCH(ROUND(Q949,0),5,"Excellent",4,"Good",3,"Ok","Bad")</f>
        <v>Excellent</v>
      </c>
      <c r="S949" s="17">
        <v>12</v>
      </c>
      <c r="T949" s="17" t="str">
        <f t="shared" si="58"/>
        <v>No</v>
      </c>
      <c r="U949" s="82">
        <v>41903</v>
      </c>
      <c r="V949" s="82">
        <v>42447</v>
      </c>
      <c r="W949" s="17">
        <v>0</v>
      </c>
      <c r="X949" s="17" t="str">
        <f t="shared" si="59"/>
        <v>Inactive</v>
      </c>
      <c r="Y949" s="17" t="s">
        <v>15615</v>
      </c>
      <c r="Z949" s="17"/>
    </row>
    <row r="950" spans="1:26" x14ac:dyDescent="0.25">
      <c r="A950">
        <v>949</v>
      </c>
      <c r="B950" s="17" t="s">
        <v>708</v>
      </c>
      <c r="C950" s="17">
        <v>479</v>
      </c>
      <c r="D950" s="17" t="str">
        <f>INDEX(Hosts!$A:$O,MATCH(Places!$C950,Hosts!$A:$A,0),MATCH(Places!D$1,Hosts!$1:$1,0))</f>
        <v>Within a few hours</v>
      </c>
      <c r="E950" s="87">
        <f>INDEX(Hosts!$A:$O,MATCH(Places!$C950,Hosts!$A:$A,0),MATCH(Places!E$1,Hosts!$1:$1,0))</f>
        <v>1</v>
      </c>
      <c r="F950" s="87">
        <f>INDEX(Hosts!$A:$O,MATCH(Places!$C950,Hosts!$A:$A,0),MATCH(Places!F$1,Hosts!$1:$1,0))</f>
        <v>1</v>
      </c>
      <c r="G950" s="17" t="str">
        <f>INDEX(Hosts!$A:$O,MATCH(Places!$C950,Hosts!$A:$A,0),MATCH(Places!G$1,Hosts!$1:$1,0))</f>
        <v>No</v>
      </c>
      <c r="H950" s="17">
        <v>7</v>
      </c>
      <c r="I950" s="17" t="str">
        <f>INDEX(Neighborhoods!$A:$C,MATCH(Places!$H950,Neighborhoods!$A:$A,0),MATCH(Places!I$1,Neighborhoods!$1:$1,0))</f>
        <v>Brooklyn</v>
      </c>
      <c r="J950" s="17" t="str">
        <f>INDEX(Neighborhoods!$A:$C,MATCH(Places!$H950,Neighborhoods!$A:$A,0),MATCH(Places!J$1,Neighborhoods!$1:$1,0))</f>
        <v>Bedford-Stuyvesant</v>
      </c>
      <c r="K950" s="17" t="s">
        <v>1</v>
      </c>
      <c r="L950" s="17" t="str">
        <f t="shared" si="56"/>
        <v>Yes</v>
      </c>
      <c r="M950" s="17">
        <v>1</v>
      </c>
      <c r="N950" s="17" t="str" cm="1">
        <f t="array" ref="N950">_xlfn.IFS(M950&lt;=2,"Small",M950&lt;=5,"Medium",M950&gt;5,"Large")</f>
        <v>Small</v>
      </c>
      <c r="O950" s="65">
        <v>52</v>
      </c>
      <c r="P950" s="87">
        <f t="shared" si="57"/>
        <v>0.03</v>
      </c>
      <c r="Q950" s="68">
        <v>4.41</v>
      </c>
      <c r="R950" s="68" t="str" cm="1">
        <f t="array" ref="R950">_xlfn.SWITCH(ROUND(Q950,0),5,"Excellent",4,"Good",3,"Ok","Bad")</f>
        <v>Good</v>
      </c>
      <c r="S950" s="17">
        <v>34</v>
      </c>
      <c r="T950" s="17" t="str">
        <f t="shared" si="58"/>
        <v>No</v>
      </c>
      <c r="U950" s="82">
        <v>41905</v>
      </c>
      <c r="V950" s="82">
        <v>43773</v>
      </c>
      <c r="W950" s="17">
        <v>365</v>
      </c>
      <c r="X950" s="17" t="str">
        <f t="shared" si="59"/>
        <v>Active</v>
      </c>
      <c r="Y950" s="17" t="s">
        <v>15615</v>
      </c>
      <c r="Z950" s="17"/>
    </row>
    <row r="951" spans="1:26" x14ac:dyDescent="0.25">
      <c r="A951">
        <v>950</v>
      </c>
      <c r="B951" s="17" t="s">
        <v>15516</v>
      </c>
      <c r="C951" s="17">
        <v>3953</v>
      </c>
      <c r="D951" s="17" t="str">
        <f>INDEX(Hosts!$A:$O,MATCH(Places!$C951,Hosts!$A:$A,0),MATCH(Places!D$1,Hosts!$1:$1,0))</f>
        <v>Within a few hours</v>
      </c>
      <c r="E951" s="87">
        <f>INDEX(Hosts!$A:$O,MATCH(Places!$C951,Hosts!$A:$A,0),MATCH(Places!E$1,Hosts!$1:$1,0))</f>
        <v>1</v>
      </c>
      <c r="F951" s="87">
        <f>INDEX(Hosts!$A:$O,MATCH(Places!$C951,Hosts!$A:$A,0),MATCH(Places!F$1,Hosts!$1:$1,0))</f>
        <v>0.93</v>
      </c>
      <c r="G951" s="17" t="str">
        <f>INDEX(Hosts!$A:$O,MATCH(Places!$C951,Hosts!$A:$A,0),MATCH(Places!G$1,Hosts!$1:$1,0))</f>
        <v>No</v>
      </c>
      <c r="H951" s="17">
        <v>9</v>
      </c>
      <c r="I951" s="17" t="str">
        <f>INDEX(Neighborhoods!$A:$C,MATCH(Places!$H951,Neighborhoods!$A:$A,0),MATCH(Places!I$1,Neighborhoods!$1:$1,0))</f>
        <v>Brooklyn</v>
      </c>
      <c r="J951" s="17" t="str">
        <f>INDEX(Neighborhoods!$A:$C,MATCH(Places!$H951,Neighborhoods!$A:$A,0),MATCH(Places!J$1,Neighborhoods!$1:$1,0))</f>
        <v>Crown Heights</v>
      </c>
      <c r="K951" s="17" t="s">
        <v>1</v>
      </c>
      <c r="L951" s="17" t="str">
        <f t="shared" si="56"/>
        <v>Yes</v>
      </c>
      <c r="M951" s="17">
        <v>4</v>
      </c>
      <c r="N951" s="17" t="str" cm="1">
        <f t="array" ref="N951">_xlfn.IFS(M951&lt;=2,"Small",M951&lt;=5,"Medium",M951&gt;5,"Large")</f>
        <v>Medium</v>
      </c>
      <c r="O951" s="65">
        <v>46</v>
      </c>
      <c r="P951" s="87">
        <f t="shared" si="57"/>
        <v>0.03</v>
      </c>
      <c r="Q951" s="68">
        <v>4.71</v>
      </c>
      <c r="R951" s="68" t="str" cm="1">
        <f t="array" ref="R951">_xlfn.SWITCH(ROUND(Q951,0),5,"Excellent",4,"Good",3,"Ok","Bad")</f>
        <v>Excellent</v>
      </c>
      <c r="S951" s="17">
        <v>7</v>
      </c>
      <c r="T951" s="17" t="str">
        <f t="shared" si="58"/>
        <v>No</v>
      </c>
      <c r="U951" s="82">
        <v>43737</v>
      </c>
      <c r="V951" s="82">
        <v>44037</v>
      </c>
      <c r="W951" s="17">
        <v>338</v>
      </c>
      <c r="X951" s="17" t="str">
        <f t="shared" si="59"/>
        <v>Active</v>
      </c>
      <c r="Y951" s="17" t="s">
        <v>15615</v>
      </c>
      <c r="Z951" s="17"/>
    </row>
    <row r="952" spans="1:26" x14ac:dyDescent="0.25">
      <c r="A952">
        <v>951</v>
      </c>
      <c r="B952" s="17" t="s">
        <v>709</v>
      </c>
      <c r="C952" s="17">
        <v>504</v>
      </c>
      <c r="D952" s="17" t="str">
        <f>INDEX(Hosts!$A:$O,MATCH(Places!$C952,Hosts!$A:$A,0),MATCH(Places!D$1,Hosts!$1:$1,0))</f>
        <v>Within a few hours</v>
      </c>
      <c r="E952" s="87">
        <f>INDEX(Hosts!$A:$O,MATCH(Places!$C952,Hosts!$A:$A,0),MATCH(Places!E$1,Hosts!$1:$1,0))</f>
        <v>1</v>
      </c>
      <c r="F952" s="87">
        <f>INDEX(Hosts!$A:$O,MATCH(Places!$C952,Hosts!$A:$A,0),MATCH(Places!F$1,Hosts!$1:$1,0))</f>
        <v>0.88</v>
      </c>
      <c r="G952" s="17" t="str">
        <f>INDEX(Hosts!$A:$O,MATCH(Places!$C952,Hosts!$A:$A,0),MATCH(Places!G$1,Hosts!$1:$1,0))</f>
        <v>Yes</v>
      </c>
      <c r="H952" s="17">
        <v>11</v>
      </c>
      <c r="I952" s="17" t="str">
        <f>INDEX(Neighborhoods!$A:$C,MATCH(Places!$H952,Neighborhoods!$A:$A,0),MATCH(Places!I$1,Neighborhoods!$1:$1,0))</f>
        <v>Brooklyn</v>
      </c>
      <c r="J952" s="17" t="str">
        <f>INDEX(Neighborhoods!$A:$C,MATCH(Places!$H952,Neighborhoods!$A:$A,0),MATCH(Places!J$1,Neighborhoods!$1:$1,0))</f>
        <v>Greenpoint</v>
      </c>
      <c r="K952" s="17" t="s">
        <v>1</v>
      </c>
      <c r="L952" s="17" t="str">
        <f t="shared" si="56"/>
        <v>Yes</v>
      </c>
      <c r="M952" s="17">
        <v>2</v>
      </c>
      <c r="N952" s="17" t="str" cm="1">
        <f t="array" ref="N952">_xlfn.IFS(M952&lt;=2,"Small",M952&lt;=5,"Medium",M952&gt;5,"Large")</f>
        <v>Small</v>
      </c>
      <c r="O952" s="65">
        <v>71</v>
      </c>
      <c r="P952" s="87">
        <f t="shared" si="57"/>
        <v>0.03</v>
      </c>
      <c r="Q952" s="68">
        <v>4.91</v>
      </c>
      <c r="R952" s="68" t="str" cm="1">
        <f t="array" ref="R952">_xlfn.SWITCH(ROUND(Q952,0),5,"Excellent",4,"Good",3,"Ok","Bad")</f>
        <v>Excellent</v>
      </c>
      <c r="S952" s="17">
        <v>54</v>
      </c>
      <c r="T952" s="17" t="str">
        <f t="shared" si="58"/>
        <v>No</v>
      </c>
      <c r="U952" s="82">
        <v>43254</v>
      </c>
      <c r="V952" s="82">
        <v>43893</v>
      </c>
      <c r="W952" s="17">
        <v>364</v>
      </c>
      <c r="X952" s="17" t="str">
        <f t="shared" si="59"/>
        <v>Active</v>
      </c>
      <c r="Y952" s="17" t="s">
        <v>15616</v>
      </c>
      <c r="Z952" s="17"/>
    </row>
    <row r="953" spans="1:26" x14ac:dyDescent="0.25">
      <c r="A953">
        <v>952</v>
      </c>
      <c r="B953" s="17" t="s">
        <v>13168</v>
      </c>
      <c r="C953" s="17">
        <v>1897</v>
      </c>
      <c r="D953" s="17" t="str">
        <f>INDEX(Hosts!$A:$O,MATCH(Places!$C953,Hosts!$A:$A,0),MATCH(Places!D$1,Hosts!$1:$1,0))</f>
        <v>Within an hour</v>
      </c>
      <c r="E953" s="87">
        <f>INDEX(Hosts!$A:$O,MATCH(Places!$C953,Hosts!$A:$A,0),MATCH(Places!E$1,Hosts!$1:$1,0))</f>
        <v>1</v>
      </c>
      <c r="F953" s="87">
        <f>INDEX(Hosts!$A:$O,MATCH(Places!$C953,Hosts!$A:$A,0),MATCH(Places!F$1,Hosts!$1:$1,0))</f>
        <v>0.9</v>
      </c>
      <c r="G953" s="17" t="str">
        <f>INDEX(Hosts!$A:$O,MATCH(Places!$C953,Hosts!$A:$A,0),MATCH(Places!G$1,Hosts!$1:$1,0))</f>
        <v>No</v>
      </c>
      <c r="H953" s="17">
        <v>15</v>
      </c>
      <c r="I953" s="17" t="str">
        <f>INDEX(Neighborhoods!$A:$C,MATCH(Places!$H953,Neighborhoods!$A:$A,0),MATCH(Places!I$1,Neighborhoods!$1:$1,0))</f>
        <v>Manhattan</v>
      </c>
      <c r="J953" s="17" t="str">
        <f>INDEX(Neighborhoods!$A:$C,MATCH(Places!$H953,Neighborhoods!$A:$A,0),MATCH(Places!J$1,Neighborhoods!$1:$1,0))</f>
        <v>East Village</v>
      </c>
      <c r="K953" s="17" t="s">
        <v>1</v>
      </c>
      <c r="L953" s="17" t="str">
        <f t="shared" si="56"/>
        <v>Yes</v>
      </c>
      <c r="M953" s="17">
        <v>3</v>
      </c>
      <c r="N953" s="17" t="str" cm="1">
        <f t="array" ref="N953">_xlfn.IFS(M953&lt;=2,"Small",M953&lt;=5,"Medium",M953&gt;5,"Large")</f>
        <v>Medium</v>
      </c>
      <c r="O953" s="65">
        <v>75</v>
      </c>
      <c r="P953" s="87">
        <f t="shared" si="57"/>
        <v>0.03</v>
      </c>
      <c r="Q953" s="68">
        <v>4.8899999999999997</v>
      </c>
      <c r="R953" s="68" t="str" cm="1">
        <f t="array" ref="R953">_xlfn.SWITCH(ROUND(Q953,0),5,"Excellent",4,"Good",3,"Ok","Bad")</f>
        <v>Excellent</v>
      </c>
      <c r="S953" s="17">
        <v>160</v>
      </c>
      <c r="T953" s="17" t="str">
        <f t="shared" si="58"/>
        <v>Yes</v>
      </c>
      <c r="U953" s="82">
        <v>42508</v>
      </c>
      <c r="V953" s="82">
        <v>43903</v>
      </c>
      <c r="W953" s="17">
        <v>178</v>
      </c>
      <c r="X953" s="17" t="str">
        <f t="shared" si="59"/>
        <v>Active</v>
      </c>
      <c r="Y953" s="17" t="s">
        <v>15616</v>
      </c>
      <c r="Z953" s="17"/>
    </row>
    <row r="954" spans="1:26" x14ac:dyDescent="0.25">
      <c r="A954">
        <v>953</v>
      </c>
      <c r="B954" s="17" t="s">
        <v>710</v>
      </c>
      <c r="C954" s="17">
        <v>2703</v>
      </c>
      <c r="D954" s="17" t="str">
        <f>INDEX(Hosts!$A:$O,MATCH(Places!$C954,Hosts!$A:$A,0),MATCH(Places!D$1,Hosts!$1:$1,0))</f>
        <v>Within a day</v>
      </c>
      <c r="E954" s="87">
        <f>INDEX(Hosts!$A:$O,MATCH(Places!$C954,Hosts!$A:$A,0),MATCH(Places!E$1,Hosts!$1:$1,0))</f>
        <v>0.67</v>
      </c>
      <c r="F954" s="87">
        <f>INDEX(Hosts!$A:$O,MATCH(Places!$C954,Hosts!$A:$A,0),MATCH(Places!F$1,Hosts!$1:$1,0))</f>
        <v>0.54</v>
      </c>
      <c r="G954" s="17" t="str">
        <f>INDEX(Hosts!$A:$O,MATCH(Places!$C954,Hosts!$A:$A,0),MATCH(Places!G$1,Hosts!$1:$1,0))</f>
        <v>No</v>
      </c>
      <c r="H954" s="17">
        <v>9</v>
      </c>
      <c r="I954" s="17" t="str">
        <f>INDEX(Neighborhoods!$A:$C,MATCH(Places!$H954,Neighborhoods!$A:$A,0),MATCH(Places!I$1,Neighborhoods!$1:$1,0))</f>
        <v>Brooklyn</v>
      </c>
      <c r="J954" s="17" t="str">
        <f>INDEX(Neighborhoods!$A:$C,MATCH(Places!$H954,Neighborhoods!$A:$A,0),MATCH(Places!J$1,Neighborhoods!$1:$1,0))</f>
        <v>Crown Heights</v>
      </c>
      <c r="K954" s="17" t="s">
        <v>11822</v>
      </c>
      <c r="L954" s="17" t="str">
        <f t="shared" si="56"/>
        <v>No</v>
      </c>
      <c r="M954" s="17">
        <v>2</v>
      </c>
      <c r="N954" s="17" t="str" cm="1">
        <f t="array" ref="N954">_xlfn.IFS(M954&lt;=2,"Small",M954&lt;=5,"Medium",M954&gt;5,"Large")</f>
        <v>Small</v>
      </c>
      <c r="O954" s="65">
        <v>101</v>
      </c>
      <c r="P954" s="87">
        <f t="shared" si="57"/>
        <v>0.03</v>
      </c>
      <c r="Q954" s="68">
        <v>5</v>
      </c>
      <c r="R954" s="68" t="str" cm="1">
        <f t="array" ref="R954">_xlfn.SWITCH(ROUND(Q954,0),5,"Excellent",4,"Good",3,"Ok","Bad")</f>
        <v>Excellent</v>
      </c>
      <c r="S954" s="17">
        <v>8</v>
      </c>
      <c r="T954" s="17" t="str">
        <f t="shared" si="58"/>
        <v>No</v>
      </c>
      <c r="U954" s="82">
        <v>43640</v>
      </c>
      <c r="V954" s="82">
        <v>43832</v>
      </c>
      <c r="W954" s="17">
        <v>89</v>
      </c>
      <c r="X954" s="17" t="str">
        <f t="shared" si="59"/>
        <v>Active</v>
      </c>
      <c r="Y954" s="17" t="s">
        <v>15615</v>
      </c>
      <c r="Z954" s="17"/>
    </row>
    <row r="955" spans="1:26" x14ac:dyDescent="0.25">
      <c r="A955">
        <v>954</v>
      </c>
      <c r="B955" s="17" t="s">
        <v>15026</v>
      </c>
      <c r="C955" s="17">
        <v>1807</v>
      </c>
      <c r="D955" s="17" t="str">
        <f>INDEX(Hosts!$A:$O,MATCH(Places!$C955,Hosts!$A:$A,0),MATCH(Places!D$1,Hosts!$1:$1,0))</f>
        <v>Within a few hours</v>
      </c>
      <c r="E955" s="87">
        <f>INDEX(Hosts!$A:$O,MATCH(Places!$C955,Hosts!$A:$A,0),MATCH(Places!E$1,Hosts!$1:$1,0))</f>
        <v>1</v>
      </c>
      <c r="F955" s="87">
        <f>INDEX(Hosts!$A:$O,MATCH(Places!$C955,Hosts!$A:$A,0),MATCH(Places!F$1,Hosts!$1:$1,0))</f>
        <v>0.88</v>
      </c>
      <c r="G955" s="17" t="str">
        <f>INDEX(Hosts!$A:$O,MATCH(Places!$C955,Hosts!$A:$A,0),MATCH(Places!G$1,Hosts!$1:$1,0))</f>
        <v>Yes</v>
      </c>
      <c r="H955" s="17">
        <v>7</v>
      </c>
      <c r="I955" s="17" t="str">
        <f>INDEX(Neighborhoods!$A:$C,MATCH(Places!$H955,Neighborhoods!$A:$A,0),MATCH(Places!I$1,Neighborhoods!$1:$1,0))</f>
        <v>Brooklyn</v>
      </c>
      <c r="J955" s="17" t="str">
        <f>INDEX(Neighborhoods!$A:$C,MATCH(Places!$H955,Neighborhoods!$A:$A,0),MATCH(Places!J$1,Neighborhoods!$1:$1,0))</f>
        <v>Bedford-Stuyvesant</v>
      </c>
      <c r="K955" s="17" t="s">
        <v>11822</v>
      </c>
      <c r="L955" s="17" t="str">
        <f t="shared" si="56"/>
        <v>No</v>
      </c>
      <c r="M955" s="17">
        <v>8</v>
      </c>
      <c r="N955" s="17" t="str" cm="1">
        <f t="array" ref="N955">_xlfn.IFS(M955&lt;=2,"Small",M955&lt;=5,"Medium",M955&gt;5,"Large")</f>
        <v>Large</v>
      </c>
      <c r="O955" s="65">
        <v>398</v>
      </c>
      <c r="P955" s="87">
        <f t="shared" si="57"/>
        <v>0.04</v>
      </c>
      <c r="Q955" s="68">
        <v>4.9000000000000004</v>
      </c>
      <c r="R955" s="68" t="str" cm="1">
        <f t="array" ref="R955">_xlfn.SWITCH(ROUND(Q955,0),5,"Excellent",4,"Good",3,"Ok","Bad")</f>
        <v>Excellent</v>
      </c>
      <c r="S955" s="17">
        <v>49</v>
      </c>
      <c r="T955" s="17" t="str">
        <f t="shared" si="58"/>
        <v>No</v>
      </c>
      <c r="U955" s="82">
        <v>41912</v>
      </c>
      <c r="V955" s="82">
        <v>43830</v>
      </c>
      <c r="W955" s="17">
        <v>8</v>
      </c>
      <c r="X955" s="17" t="str">
        <f t="shared" si="59"/>
        <v>Active</v>
      </c>
      <c r="Y955" s="17" t="s">
        <v>15615</v>
      </c>
      <c r="Z955" s="17"/>
    </row>
    <row r="956" spans="1:26" x14ac:dyDescent="0.25">
      <c r="A956">
        <v>955</v>
      </c>
      <c r="B956" s="17" t="s">
        <v>711</v>
      </c>
      <c r="C956" s="17">
        <v>1836</v>
      </c>
      <c r="D956" s="17" t="str">
        <f>INDEX(Hosts!$A:$O,MATCH(Places!$C956,Hosts!$A:$A,0),MATCH(Places!D$1,Hosts!$1:$1,0))</f>
        <v>Within a day</v>
      </c>
      <c r="E956" s="87">
        <f>INDEX(Hosts!$A:$O,MATCH(Places!$C956,Hosts!$A:$A,0),MATCH(Places!E$1,Hosts!$1:$1,0))</f>
        <v>1</v>
      </c>
      <c r="F956" s="87">
        <f>INDEX(Hosts!$A:$O,MATCH(Places!$C956,Hosts!$A:$A,0),MATCH(Places!F$1,Hosts!$1:$1,0))</f>
        <v>1</v>
      </c>
      <c r="G956" s="17" t="str">
        <f>INDEX(Hosts!$A:$O,MATCH(Places!$C956,Hosts!$A:$A,0),MATCH(Places!G$1,Hosts!$1:$1,0))</f>
        <v>No</v>
      </c>
      <c r="H956" s="17">
        <v>17</v>
      </c>
      <c r="I956" s="17" t="str">
        <f>INDEX(Neighborhoods!$A:$C,MATCH(Places!$H956,Neighborhoods!$A:$A,0),MATCH(Places!I$1,Neighborhoods!$1:$1,0))</f>
        <v>Manhattan</v>
      </c>
      <c r="J956" s="17" t="str">
        <f>INDEX(Neighborhoods!$A:$C,MATCH(Places!$H956,Neighborhoods!$A:$A,0),MATCH(Places!J$1,Neighborhoods!$1:$1,0))</f>
        <v>Hell's Kitchen</v>
      </c>
      <c r="K956" s="17" t="s">
        <v>11822</v>
      </c>
      <c r="L956" s="17" t="str">
        <f t="shared" si="56"/>
        <v>No</v>
      </c>
      <c r="M956" s="17">
        <v>2</v>
      </c>
      <c r="N956" s="17" t="str" cm="1">
        <f t="array" ref="N956">_xlfn.IFS(M956&lt;=2,"Small",M956&lt;=5,"Medium",M956&gt;5,"Large")</f>
        <v>Small</v>
      </c>
      <c r="O956" s="65">
        <v>134</v>
      </c>
      <c r="P956" s="87">
        <f t="shared" si="57"/>
        <v>0.03</v>
      </c>
      <c r="Q956" s="68">
        <v>4.9000000000000004</v>
      </c>
      <c r="R956" s="68" t="str" cm="1">
        <f t="array" ref="R956">_xlfn.SWITCH(ROUND(Q956,0),5,"Excellent",4,"Good",3,"Ok","Bad")</f>
        <v>Excellent</v>
      </c>
      <c r="S956" s="17">
        <v>41</v>
      </c>
      <c r="T956" s="17" t="str">
        <f t="shared" si="58"/>
        <v>No</v>
      </c>
      <c r="U956" s="82">
        <v>41937</v>
      </c>
      <c r="V956" s="82">
        <v>43835</v>
      </c>
      <c r="W956" s="17">
        <v>6</v>
      </c>
      <c r="X956" s="17" t="str">
        <f t="shared" si="59"/>
        <v>Active</v>
      </c>
      <c r="Y956" s="17" t="s">
        <v>15615</v>
      </c>
      <c r="Z956" s="17"/>
    </row>
    <row r="957" spans="1:26" x14ac:dyDescent="0.25">
      <c r="A957">
        <v>956</v>
      </c>
      <c r="B957" s="17" t="s">
        <v>712</v>
      </c>
      <c r="C957" s="17">
        <v>1899</v>
      </c>
      <c r="D957" s="17" t="str">
        <f>INDEX(Hosts!$A:$O,MATCH(Places!$C957,Hosts!$A:$A,0),MATCH(Places!D$1,Hosts!$1:$1,0))</f>
        <v>Within an hour</v>
      </c>
      <c r="E957" s="87">
        <f>INDEX(Hosts!$A:$O,MATCH(Places!$C957,Hosts!$A:$A,0),MATCH(Places!E$1,Hosts!$1:$1,0))</f>
        <v>1</v>
      </c>
      <c r="F957" s="87">
        <f>INDEX(Hosts!$A:$O,MATCH(Places!$C957,Hosts!$A:$A,0),MATCH(Places!F$1,Hosts!$1:$1,0))</f>
        <v>0.85</v>
      </c>
      <c r="G957" s="17" t="str">
        <f>INDEX(Hosts!$A:$O,MATCH(Places!$C957,Hosts!$A:$A,0),MATCH(Places!G$1,Hosts!$1:$1,0))</f>
        <v>No</v>
      </c>
      <c r="H957" s="17">
        <v>18</v>
      </c>
      <c r="I957" s="17" t="str">
        <f>INDEX(Neighborhoods!$A:$C,MATCH(Places!$H957,Neighborhoods!$A:$A,0),MATCH(Places!I$1,Neighborhoods!$1:$1,0))</f>
        <v>Manhattan</v>
      </c>
      <c r="J957" s="17" t="str">
        <f>INDEX(Neighborhoods!$A:$C,MATCH(Places!$H957,Neighborhoods!$A:$A,0),MATCH(Places!J$1,Neighborhoods!$1:$1,0))</f>
        <v>Midtown</v>
      </c>
      <c r="K957" s="17" t="s">
        <v>1</v>
      </c>
      <c r="L957" s="17" t="str">
        <f t="shared" si="56"/>
        <v>Yes</v>
      </c>
      <c r="M957" s="17">
        <v>2</v>
      </c>
      <c r="N957" s="17" t="str" cm="1">
        <f t="array" ref="N957">_xlfn.IFS(M957&lt;=2,"Small",M957&lt;=5,"Medium",M957&gt;5,"Large")</f>
        <v>Small</v>
      </c>
      <c r="O957" s="65">
        <v>250</v>
      </c>
      <c r="P957" s="87">
        <f t="shared" si="57"/>
        <v>0.04</v>
      </c>
      <c r="Q957" s="68">
        <v>5</v>
      </c>
      <c r="R957" s="68" t="str" cm="1">
        <f t="array" ref="R957">_xlfn.SWITCH(ROUND(Q957,0),5,"Excellent",4,"Good",3,"Ok","Bad")</f>
        <v>Excellent</v>
      </c>
      <c r="S957" s="17">
        <v>11</v>
      </c>
      <c r="T957" s="17" t="str">
        <f t="shared" si="58"/>
        <v>No</v>
      </c>
      <c r="U957" s="82">
        <v>43102</v>
      </c>
      <c r="V957" s="82">
        <v>43750</v>
      </c>
      <c r="W957" s="17">
        <v>178</v>
      </c>
      <c r="X957" s="17" t="str">
        <f t="shared" si="59"/>
        <v>Active</v>
      </c>
      <c r="Y957" s="17" t="s">
        <v>15615</v>
      </c>
      <c r="Z957" s="17"/>
    </row>
    <row r="958" spans="1:26" x14ac:dyDescent="0.25">
      <c r="A958">
        <v>957</v>
      </c>
      <c r="B958" s="17" t="s">
        <v>713</v>
      </c>
      <c r="C958" s="17">
        <v>817</v>
      </c>
      <c r="D958" s="17" t="str">
        <f>INDEX(Hosts!$A:$O,MATCH(Places!$C958,Hosts!$A:$A,0),MATCH(Places!D$1,Hosts!$1:$1,0))</f>
        <v>Within a few hours</v>
      </c>
      <c r="E958" s="87">
        <f>INDEX(Hosts!$A:$O,MATCH(Places!$C958,Hosts!$A:$A,0),MATCH(Places!E$1,Hosts!$1:$1,0))</f>
        <v>1</v>
      </c>
      <c r="F958" s="87">
        <f>INDEX(Hosts!$A:$O,MATCH(Places!$C958,Hosts!$A:$A,0),MATCH(Places!F$1,Hosts!$1:$1,0))</f>
        <v>0</v>
      </c>
      <c r="G958" s="17" t="str">
        <f>INDEX(Hosts!$A:$O,MATCH(Places!$C958,Hosts!$A:$A,0),MATCH(Places!G$1,Hosts!$1:$1,0))</f>
        <v>No</v>
      </c>
      <c r="H958" s="17">
        <v>20</v>
      </c>
      <c r="I958" s="17" t="str">
        <f>INDEX(Neighborhoods!$A:$C,MATCH(Places!$H958,Neighborhoods!$A:$A,0),MATCH(Places!I$1,Neighborhoods!$1:$1,0))</f>
        <v>Manhattan</v>
      </c>
      <c r="J958" s="17" t="str">
        <f>INDEX(Neighborhoods!$A:$C,MATCH(Places!$H958,Neighborhoods!$A:$A,0),MATCH(Places!J$1,Neighborhoods!$1:$1,0))</f>
        <v>Upper West Side</v>
      </c>
      <c r="K958" s="17" t="s">
        <v>11822</v>
      </c>
      <c r="L958" s="17" t="str">
        <f t="shared" si="56"/>
        <v>No</v>
      </c>
      <c r="M958" s="17">
        <v>6</v>
      </c>
      <c r="N958" s="17" t="str" cm="1">
        <f t="array" ref="N958">_xlfn.IFS(M958&lt;=2,"Small",M958&lt;=5,"Medium",M958&gt;5,"Large")</f>
        <v>Large</v>
      </c>
      <c r="O958" s="65">
        <v>257</v>
      </c>
      <c r="P958" s="87">
        <f t="shared" si="57"/>
        <v>0.04</v>
      </c>
      <c r="Q958" s="68">
        <v>5</v>
      </c>
      <c r="R958" s="68" t="str" cm="1">
        <f t="array" ref="R958">_xlfn.SWITCH(ROUND(Q958,0),5,"Excellent",4,"Good",3,"Ok","Bad")</f>
        <v>Excellent</v>
      </c>
      <c r="S958" s="17">
        <v>11</v>
      </c>
      <c r="T958" s="17" t="str">
        <f t="shared" si="58"/>
        <v>No</v>
      </c>
      <c r="U958" s="82">
        <v>43017</v>
      </c>
      <c r="V958" s="82">
        <v>43713</v>
      </c>
      <c r="W958" s="17">
        <v>0</v>
      </c>
      <c r="X958" s="17" t="str">
        <f t="shared" si="59"/>
        <v>Inactive</v>
      </c>
      <c r="Y958" s="17" t="s">
        <v>15616</v>
      </c>
      <c r="Z958" s="17"/>
    </row>
    <row r="959" spans="1:26" x14ac:dyDescent="0.25">
      <c r="A959">
        <v>958</v>
      </c>
      <c r="B959" s="17" t="s">
        <v>714</v>
      </c>
      <c r="C959" s="17">
        <v>1218</v>
      </c>
      <c r="D959" s="17" t="str">
        <f>INDEX(Hosts!$A:$O,MATCH(Places!$C959,Hosts!$A:$A,0),MATCH(Places!D$1,Hosts!$1:$1,0))</f>
        <v>Within a few hours</v>
      </c>
      <c r="E959" s="87">
        <f>INDEX(Hosts!$A:$O,MATCH(Places!$C959,Hosts!$A:$A,0),MATCH(Places!E$1,Hosts!$1:$1,0))</f>
        <v>0.89</v>
      </c>
      <c r="F959" s="87">
        <f>INDEX(Hosts!$A:$O,MATCH(Places!$C959,Hosts!$A:$A,0),MATCH(Places!F$1,Hosts!$1:$1,0))</f>
        <v>0.95</v>
      </c>
      <c r="G959" s="17" t="str">
        <f>INDEX(Hosts!$A:$O,MATCH(Places!$C959,Hosts!$A:$A,0),MATCH(Places!G$1,Hosts!$1:$1,0))</f>
        <v>Yes</v>
      </c>
      <c r="H959" s="17">
        <v>11</v>
      </c>
      <c r="I959" s="17" t="str">
        <f>INDEX(Neighborhoods!$A:$C,MATCH(Places!$H959,Neighborhoods!$A:$A,0),MATCH(Places!I$1,Neighborhoods!$1:$1,0))</f>
        <v>Brooklyn</v>
      </c>
      <c r="J959" s="17" t="str">
        <f>INDEX(Neighborhoods!$A:$C,MATCH(Places!$H959,Neighborhoods!$A:$A,0),MATCH(Places!J$1,Neighborhoods!$1:$1,0))</f>
        <v>Greenpoint</v>
      </c>
      <c r="K959" s="17" t="s">
        <v>11822</v>
      </c>
      <c r="L959" s="17" t="str">
        <f t="shared" si="56"/>
        <v>No</v>
      </c>
      <c r="M959" s="17">
        <v>2</v>
      </c>
      <c r="N959" s="17" t="str" cm="1">
        <f t="array" ref="N959">_xlfn.IFS(M959&lt;=2,"Small",M959&lt;=5,"Medium",M959&gt;5,"Large")</f>
        <v>Small</v>
      </c>
      <c r="O959" s="65">
        <v>115</v>
      </c>
      <c r="P959" s="87">
        <f t="shared" si="57"/>
        <v>0.03</v>
      </c>
      <c r="Q959" s="68">
        <v>4.99</v>
      </c>
      <c r="R959" s="68" t="str" cm="1">
        <f t="array" ref="R959">_xlfn.SWITCH(ROUND(Q959,0),5,"Excellent",4,"Good",3,"Ok","Bad")</f>
        <v>Excellent</v>
      </c>
      <c r="S959" s="17">
        <v>241</v>
      </c>
      <c r="T959" s="17" t="str">
        <f t="shared" si="58"/>
        <v>Yes</v>
      </c>
      <c r="U959" s="82">
        <v>41911</v>
      </c>
      <c r="V959" s="82">
        <v>44027</v>
      </c>
      <c r="W959" s="17">
        <v>132</v>
      </c>
      <c r="X959" s="17" t="str">
        <f t="shared" si="59"/>
        <v>Active</v>
      </c>
      <c r="Y959" s="17" t="s">
        <v>15615</v>
      </c>
      <c r="Z959" s="17"/>
    </row>
    <row r="960" spans="1:26" x14ac:dyDescent="0.25">
      <c r="A960">
        <v>959</v>
      </c>
      <c r="B960" s="17" t="s">
        <v>715</v>
      </c>
      <c r="C960" s="17">
        <v>1904</v>
      </c>
      <c r="D960" s="17" t="str">
        <f>INDEX(Hosts!$A:$O,MATCH(Places!$C960,Hosts!$A:$A,0),MATCH(Places!D$1,Hosts!$1:$1,0))</f>
        <v>Within a day</v>
      </c>
      <c r="E960" s="87">
        <f>INDEX(Hosts!$A:$O,MATCH(Places!$C960,Hosts!$A:$A,0),MATCH(Places!E$1,Hosts!$1:$1,0))</f>
        <v>1</v>
      </c>
      <c r="F960" s="87">
        <f>INDEX(Hosts!$A:$O,MATCH(Places!$C960,Hosts!$A:$A,0),MATCH(Places!F$1,Hosts!$1:$1,0))</f>
        <v>1</v>
      </c>
      <c r="G960" s="17" t="str">
        <f>INDEX(Hosts!$A:$O,MATCH(Places!$C960,Hosts!$A:$A,0),MATCH(Places!G$1,Hosts!$1:$1,0))</f>
        <v>Yes</v>
      </c>
      <c r="H960" s="17">
        <v>17</v>
      </c>
      <c r="I960" s="17" t="str">
        <f>INDEX(Neighborhoods!$A:$C,MATCH(Places!$H960,Neighborhoods!$A:$A,0),MATCH(Places!I$1,Neighborhoods!$1:$1,0))</f>
        <v>Manhattan</v>
      </c>
      <c r="J960" s="17" t="str">
        <f>INDEX(Neighborhoods!$A:$C,MATCH(Places!$H960,Neighborhoods!$A:$A,0),MATCH(Places!J$1,Neighborhoods!$1:$1,0))</f>
        <v>Hell's Kitchen</v>
      </c>
      <c r="K960" s="17" t="s">
        <v>1</v>
      </c>
      <c r="L960" s="17" t="str">
        <f t="shared" si="56"/>
        <v>Yes</v>
      </c>
      <c r="M960" s="17">
        <v>2</v>
      </c>
      <c r="N960" s="17" t="str" cm="1">
        <f t="array" ref="N960">_xlfn.IFS(M960&lt;=2,"Small",M960&lt;=5,"Medium",M960&gt;5,"Large")</f>
        <v>Small</v>
      </c>
      <c r="O960" s="65">
        <v>145</v>
      </c>
      <c r="P960" s="87">
        <f t="shared" si="57"/>
        <v>0.03</v>
      </c>
      <c r="Q960" s="68">
        <v>4.9800000000000004</v>
      </c>
      <c r="R960" s="68" t="str" cm="1">
        <f t="array" ref="R960">_xlfn.SWITCH(ROUND(Q960,0),5,"Excellent",4,"Good",3,"Ok","Bad")</f>
        <v>Excellent</v>
      </c>
      <c r="S960" s="17">
        <v>443</v>
      </c>
      <c r="T960" s="17" t="str">
        <f t="shared" si="58"/>
        <v>Yes</v>
      </c>
      <c r="U960" s="82">
        <v>41915</v>
      </c>
      <c r="V960" s="82">
        <v>43851</v>
      </c>
      <c r="W960" s="17">
        <v>193</v>
      </c>
      <c r="X960" s="17" t="str">
        <f t="shared" si="59"/>
        <v>Active</v>
      </c>
      <c r="Y960" s="17" t="s">
        <v>15616</v>
      </c>
      <c r="Z960" s="17"/>
    </row>
    <row r="961" spans="1:26" x14ac:dyDescent="0.25">
      <c r="A961">
        <v>960</v>
      </c>
      <c r="B961" s="17" t="s">
        <v>716</v>
      </c>
      <c r="C961" s="17">
        <v>1767</v>
      </c>
      <c r="D961" s="17" t="str">
        <f>INDEX(Hosts!$A:$O,MATCH(Places!$C961,Hosts!$A:$A,0),MATCH(Places!D$1,Hosts!$1:$1,0))</f>
        <v>Within an hour</v>
      </c>
      <c r="E961" s="87">
        <f>INDEX(Hosts!$A:$O,MATCH(Places!$C961,Hosts!$A:$A,0),MATCH(Places!E$1,Hosts!$1:$1,0))</f>
        <v>1</v>
      </c>
      <c r="F961" s="87">
        <f>INDEX(Hosts!$A:$O,MATCH(Places!$C961,Hosts!$A:$A,0),MATCH(Places!F$1,Hosts!$1:$1,0))</f>
        <v>1</v>
      </c>
      <c r="G961" s="17" t="str">
        <f>INDEX(Hosts!$A:$O,MATCH(Places!$C961,Hosts!$A:$A,0),MATCH(Places!G$1,Hosts!$1:$1,0))</f>
        <v>No</v>
      </c>
      <c r="H961" s="17">
        <v>20</v>
      </c>
      <c r="I961" s="17" t="str">
        <f>INDEX(Neighborhoods!$A:$C,MATCH(Places!$H961,Neighborhoods!$A:$A,0),MATCH(Places!I$1,Neighborhoods!$1:$1,0))</f>
        <v>Manhattan</v>
      </c>
      <c r="J961" s="17" t="str">
        <f>INDEX(Neighborhoods!$A:$C,MATCH(Places!$H961,Neighborhoods!$A:$A,0),MATCH(Places!J$1,Neighborhoods!$1:$1,0))</f>
        <v>Upper West Side</v>
      </c>
      <c r="K961" s="17" t="s">
        <v>11822</v>
      </c>
      <c r="L961" s="17" t="str">
        <f t="shared" si="56"/>
        <v>No</v>
      </c>
      <c r="M961" s="17">
        <v>4</v>
      </c>
      <c r="N961" s="17" t="str" cm="1">
        <f t="array" ref="N961">_xlfn.IFS(M961&lt;=2,"Small",M961&lt;=5,"Medium",M961&gt;5,"Large")</f>
        <v>Medium</v>
      </c>
      <c r="O961" s="65">
        <v>280</v>
      </c>
      <c r="P961" s="87">
        <f t="shared" si="57"/>
        <v>0.04</v>
      </c>
      <c r="Q961" s="68">
        <v>4.4000000000000004</v>
      </c>
      <c r="R961" s="68" t="str" cm="1">
        <f t="array" ref="R961">_xlfn.SWITCH(ROUND(Q961,0),5,"Excellent",4,"Good",3,"Ok","Bad")</f>
        <v>Good</v>
      </c>
      <c r="S961" s="17">
        <v>5</v>
      </c>
      <c r="T961" s="17" t="str">
        <f t="shared" si="58"/>
        <v>No</v>
      </c>
      <c r="U961" s="82">
        <v>42115</v>
      </c>
      <c r="V961" s="82">
        <v>42949</v>
      </c>
      <c r="W961" s="17">
        <v>365</v>
      </c>
      <c r="X961" s="17" t="str">
        <f t="shared" si="59"/>
        <v>Active</v>
      </c>
      <c r="Y961" s="17" t="s">
        <v>15616</v>
      </c>
      <c r="Z961" s="17"/>
    </row>
    <row r="962" spans="1:26" x14ac:dyDescent="0.25">
      <c r="A962">
        <v>961</v>
      </c>
      <c r="B962" s="17" t="s">
        <v>14267</v>
      </c>
      <c r="C962" s="17">
        <v>870</v>
      </c>
      <c r="D962" s="17" t="str">
        <f>INDEX(Hosts!$A:$O,MATCH(Places!$C962,Hosts!$A:$A,0),MATCH(Places!D$1,Hosts!$1:$1,0))</f>
        <v>Within a few hours</v>
      </c>
      <c r="E962" s="87">
        <f>INDEX(Hosts!$A:$O,MATCH(Places!$C962,Hosts!$A:$A,0),MATCH(Places!E$1,Hosts!$1:$1,0))</f>
        <v>1</v>
      </c>
      <c r="F962" s="87">
        <f>INDEX(Hosts!$A:$O,MATCH(Places!$C962,Hosts!$A:$A,0),MATCH(Places!F$1,Hosts!$1:$1,0))</f>
        <v>0.75</v>
      </c>
      <c r="G962" s="17" t="str">
        <f>INDEX(Hosts!$A:$O,MATCH(Places!$C962,Hosts!$A:$A,0),MATCH(Places!G$1,Hosts!$1:$1,0))</f>
        <v>Yes</v>
      </c>
      <c r="H962" s="17">
        <v>12</v>
      </c>
      <c r="I962" s="17" t="str">
        <f>INDEX(Neighborhoods!$A:$C,MATCH(Places!$H962,Neighborhoods!$A:$A,0),MATCH(Places!I$1,Neighborhoods!$1:$1,0))</f>
        <v>Brooklyn</v>
      </c>
      <c r="J962" s="17" t="str">
        <f>INDEX(Neighborhoods!$A:$C,MATCH(Places!$H962,Neighborhoods!$A:$A,0),MATCH(Places!J$1,Neighborhoods!$1:$1,0))</f>
        <v>Williamsburg</v>
      </c>
      <c r="K962" s="17" t="s">
        <v>1</v>
      </c>
      <c r="L962" s="17" t="str">
        <f t="shared" ref="L962:L1025" si="60">IF(OR(K962="Private room",K962="Shared room"),"Yes","No")</f>
        <v>Yes</v>
      </c>
      <c r="M962" s="17">
        <v>2</v>
      </c>
      <c r="N962" s="17" t="str" cm="1">
        <f t="array" ref="N962">_xlfn.IFS(M962&lt;=2,"Small",M962&lt;=5,"Medium",M962&gt;5,"Large")</f>
        <v>Small</v>
      </c>
      <c r="O962" s="65">
        <v>75</v>
      </c>
      <c r="P962" s="87">
        <f t="shared" ref="P962:P1025" si="61">VLOOKUP(O962,$AB$1:$AC$5,2)</f>
        <v>0.03</v>
      </c>
      <c r="Q962" s="68">
        <v>4.8</v>
      </c>
      <c r="R962" s="68" t="str" cm="1">
        <f t="array" ref="R962">_xlfn.SWITCH(ROUND(Q962,0),5,"Excellent",4,"Good",3,"Ok","Bad")</f>
        <v>Excellent</v>
      </c>
      <c r="S962" s="17">
        <v>10</v>
      </c>
      <c r="T962" s="17" t="str">
        <f t="shared" ref="T962:T1025" si="62">IF(AND(Q962&gt;=4.8,S962&gt;100),"Yes","No")</f>
        <v>No</v>
      </c>
      <c r="U962" s="82">
        <v>42253</v>
      </c>
      <c r="V962" s="82">
        <v>43786</v>
      </c>
      <c r="W962" s="17">
        <v>362</v>
      </c>
      <c r="X962" s="17" t="str">
        <f t="shared" ref="X962:X1025" si="63">IF(W962&lt;&gt;0,"Active","Inactive")</f>
        <v>Active</v>
      </c>
      <c r="Y962" s="17" t="s">
        <v>15615</v>
      </c>
      <c r="Z962" s="17"/>
    </row>
    <row r="963" spans="1:26" x14ac:dyDescent="0.25">
      <c r="A963">
        <v>962</v>
      </c>
      <c r="B963" s="17" t="s">
        <v>13856</v>
      </c>
      <c r="C963" s="17">
        <v>1386</v>
      </c>
      <c r="D963" s="17" t="str">
        <f>INDEX(Hosts!$A:$O,MATCH(Places!$C963,Hosts!$A:$A,0),MATCH(Places!D$1,Hosts!$1:$1,0))</f>
        <v>Within an hour</v>
      </c>
      <c r="E963" s="87">
        <f>INDEX(Hosts!$A:$O,MATCH(Places!$C963,Hosts!$A:$A,0),MATCH(Places!E$1,Hosts!$1:$1,0))</f>
        <v>1</v>
      </c>
      <c r="F963" s="87">
        <f>INDEX(Hosts!$A:$O,MATCH(Places!$C963,Hosts!$A:$A,0),MATCH(Places!F$1,Hosts!$1:$1,0))</f>
        <v>1</v>
      </c>
      <c r="G963" s="17" t="str">
        <f>INDEX(Hosts!$A:$O,MATCH(Places!$C963,Hosts!$A:$A,0),MATCH(Places!G$1,Hosts!$1:$1,0))</f>
        <v>Yes</v>
      </c>
      <c r="H963" s="17">
        <v>19</v>
      </c>
      <c r="I963" s="17" t="str">
        <f>INDEX(Neighborhoods!$A:$C,MATCH(Places!$H963,Neighborhoods!$A:$A,0),MATCH(Places!I$1,Neighborhoods!$1:$1,0))</f>
        <v>Manhattan</v>
      </c>
      <c r="J963" s="17" t="str">
        <f>INDEX(Neighborhoods!$A:$C,MATCH(Places!$H963,Neighborhoods!$A:$A,0),MATCH(Places!J$1,Neighborhoods!$1:$1,0))</f>
        <v>Upper East Side</v>
      </c>
      <c r="K963" s="17" t="s">
        <v>1</v>
      </c>
      <c r="L963" s="17" t="str">
        <f t="shared" si="60"/>
        <v>Yes</v>
      </c>
      <c r="M963" s="17">
        <v>2</v>
      </c>
      <c r="N963" s="17" t="str" cm="1">
        <f t="array" ref="N963">_xlfn.IFS(M963&lt;=2,"Small",M963&lt;=5,"Medium",M963&gt;5,"Large")</f>
        <v>Small</v>
      </c>
      <c r="O963" s="65">
        <v>50</v>
      </c>
      <c r="P963" s="87">
        <f t="shared" si="61"/>
        <v>0.03</v>
      </c>
      <c r="Q963" s="68">
        <v>4.97</v>
      </c>
      <c r="R963" s="68" t="str" cm="1">
        <f t="array" ref="R963">_xlfn.SWITCH(ROUND(Q963,0),5,"Excellent",4,"Good",3,"Ok","Bad")</f>
        <v>Excellent</v>
      </c>
      <c r="S963" s="17">
        <v>102</v>
      </c>
      <c r="T963" s="17" t="str">
        <f t="shared" si="62"/>
        <v>Yes</v>
      </c>
      <c r="U963" s="82">
        <v>42354</v>
      </c>
      <c r="V963" s="82">
        <v>44028</v>
      </c>
      <c r="W963" s="17">
        <v>27</v>
      </c>
      <c r="X963" s="17" t="str">
        <f t="shared" si="63"/>
        <v>Active</v>
      </c>
      <c r="Y963" s="17" t="s">
        <v>15616</v>
      </c>
      <c r="Z963" s="17"/>
    </row>
    <row r="964" spans="1:26" x14ac:dyDescent="0.25">
      <c r="A964">
        <v>963</v>
      </c>
      <c r="B964" s="17" t="s">
        <v>717</v>
      </c>
      <c r="C964" s="17">
        <v>435</v>
      </c>
      <c r="D964" s="17" t="str">
        <f>INDEX(Hosts!$A:$O,MATCH(Places!$C964,Hosts!$A:$A,0),MATCH(Places!D$1,Hosts!$1:$1,0))</f>
        <v>Within a few hours</v>
      </c>
      <c r="E964" s="87">
        <f>INDEX(Hosts!$A:$O,MATCH(Places!$C964,Hosts!$A:$A,0),MATCH(Places!E$1,Hosts!$1:$1,0))</f>
        <v>1</v>
      </c>
      <c r="F964" s="87">
        <f>INDEX(Hosts!$A:$O,MATCH(Places!$C964,Hosts!$A:$A,0),MATCH(Places!F$1,Hosts!$1:$1,0))</f>
        <v>0.67</v>
      </c>
      <c r="G964" s="17" t="str">
        <f>INDEX(Hosts!$A:$O,MATCH(Places!$C964,Hosts!$A:$A,0),MATCH(Places!G$1,Hosts!$1:$1,0))</f>
        <v>Yes</v>
      </c>
      <c r="H964" s="17">
        <v>12</v>
      </c>
      <c r="I964" s="17" t="str">
        <f>INDEX(Neighborhoods!$A:$C,MATCH(Places!$H964,Neighborhoods!$A:$A,0),MATCH(Places!I$1,Neighborhoods!$1:$1,0))</f>
        <v>Brooklyn</v>
      </c>
      <c r="J964" s="17" t="str">
        <f>INDEX(Neighborhoods!$A:$C,MATCH(Places!$H964,Neighborhoods!$A:$A,0),MATCH(Places!J$1,Neighborhoods!$1:$1,0))</f>
        <v>Williamsburg</v>
      </c>
      <c r="K964" s="17" t="s">
        <v>1</v>
      </c>
      <c r="L964" s="17" t="str">
        <f t="shared" si="60"/>
        <v>Yes</v>
      </c>
      <c r="M964" s="17">
        <v>1</v>
      </c>
      <c r="N964" s="17" t="str" cm="1">
        <f t="array" ref="N964">_xlfn.IFS(M964&lt;=2,"Small",M964&lt;=5,"Medium",M964&gt;5,"Large")</f>
        <v>Small</v>
      </c>
      <c r="O964" s="65">
        <v>65</v>
      </c>
      <c r="P964" s="87">
        <f t="shared" si="61"/>
        <v>0.03</v>
      </c>
      <c r="Q964" s="68">
        <v>5</v>
      </c>
      <c r="R964" s="68" t="str" cm="1">
        <f t="array" ref="R964">_xlfn.SWITCH(ROUND(Q964,0),5,"Excellent",4,"Good",3,"Ok","Bad")</f>
        <v>Excellent</v>
      </c>
      <c r="S964" s="17">
        <v>23</v>
      </c>
      <c r="T964" s="17" t="str">
        <f t="shared" si="62"/>
        <v>No</v>
      </c>
      <c r="U964" s="82">
        <v>41933</v>
      </c>
      <c r="V964" s="82">
        <v>43843</v>
      </c>
      <c r="W964" s="17">
        <v>349</v>
      </c>
      <c r="X964" s="17" t="str">
        <f t="shared" si="63"/>
        <v>Active</v>
      </c>
      <c r="Y964" s="17" t="s">
        <v>15615</v>
      </c>
      <c r="Z964" s="17"/>
    </row>
    <row r="965" spans="1:26" x14ac:dyDescent="0.25">
      <c r="A965">
        <v>964</v>
      </c>
      <c r="B965" s="17" t="s">
        <v>718</v>
      </c>
      <c r="C965" s="17">
        <v>1905</v>
      </c>
      <c r="D965" s="17" t="str">
        <f>INDEX(Hosts!$A:$O,MATCH(Places!$C965,Hosts!$A:$A,0),MATCH(Places!D$1,Hosts!$1:$1,0))</f>
        <v>Within an hour</v>
      </c>
      <c r="E965" s="87">
        <f>INDEX(Hosts!$A:$O,MATCH(Places!$C965,Hosts!$A:$A,0),MATCH(Places!E$1,Hosts!$1:$1,0))</f>
        <v>1</v>
      </c>
      <c r="F965" s="87">
        <f>INDEX(Hosts!$A:$O,MATCH(Places!$C965,Hosts!$A:$A,0),MATCH(Places!F$1,Hosts!$1:$1,0))</f>
        <v>0.97</v>
      </c>
      <c r="G965" s="17" t="str">
        <f>INDEX(Hosts!$A:$O,MATCH(Places!$C965,Hosts!$A:$A,0),MATCH(Places!G$1,Hosts!$1:$1,0))</f>
        <v>No</v>
      </c>
      <c r="H965" s="17">
        <v>7</v>
      </c>
      <c r="I965" s="17" t="str">
        <f>INDEX(Neighborhoods!$A:$C,MATCH(Places!$H965,Neighborhoods!$A:$A,0),MATCH(Places!I$1,Neighborhoods!$1:$1,0))</f>
        <v>Brooklyn</v>
      </c>
      <c r="J965" s="17" t="str">
        <f>INDEX(Neighborhoods!$A:$C,MATCH(Places!$H965,Neighborhoods!$A:$A,0),MATCH(Places!J$1,Neighborhoods!$1:$1,0))</f>
        <v>Bedford-Stuyvesant</v>
      </c>
      <c r="K965" s="17" t="s">
        <v>1</v>
      </c>
      <c r="L965" s="17" t="str">
        <f t="shared" si="60"/>
        <v>Yes</v>
      </c>
      <c r="M965" s="17">
        <v>3</v>
      </c>
      <c r="N965" s="17" t="str" cm="1">
        <f t="array" ref="N965">_xlfn.IFS(M965&lt;=2,"Small",M965&lt;=5,"Medium",M965&gt;5,"Large")</f>
        <v>Medium</v>
      </c>
      <c r="O965" s="65">
        <v>106</v>
      </c>
      <c r="P965" s="87">
        <f t="shared" si="61"/>
        <v>0.03</v>
      </c>
      <c r="Q965" s="68">
        <v>4.4400000000000004</v>
      </c>
      <c r="R965" s="68" t="str" cm="1">
        <f t="array" ref="R965">_xlfn.SWITCH(ROUND(Q965,0),5,"Excellent",4,"Good",3,"Ok","Bad")</f>
        <v>Good</v>
      </c>
      <c r="S965" s="17">
        <v>402</v>
      </c>
      <c r="T965" s="17" t="str">
        <f t="shared" si="62"/>
        <v>No</v>
      </c>
      <c r="U965" s="82">
        <v>41927</v>
      </c>
      <c r="V965" s="82">
        <v>43902</v>
      </c>
      <c r="W965" s="17">
        <v>345</v>
      </c>
      <c r="X965" s="17" t="str">
        <f t="shared" si="63"/>
        <v>Active</v>
      </c>
      <c r="Y965" s="17" t="s">
        <v>15615</v>
      </c>
      <c r="Z965" s="17"/>
    </row>
    <row r="966" spans="1:26" x14ac:dyDescent="0.25">
      <c r="A966">
        <v>965</v>
      </c>
      <c r="B966" s="17" t="s">
        <v>719</v>
      </c>
      <c r="C966" s="17">
        <v>1907</v>
      </c>
      <c r="D966" s="17" t="str">
        <f>INDEX(Hosts!$A:$O,MATCH(Places!$C966,Hosts!$A:$A,0),MATCH(Places!D$1,Hosts!$1:$1,0))</f>
        <v>Within an hour</v>
      </c>
      <c r="E966" s="87">
        <f>INDEX(Hosts!$A:$O,MATCH(Places!$C966,Hosts!$A:$A,0),MATCH(Places!E$1,Hosts!$1:$1,0))</f>
        <v>1</v>
      </c>
      <c r="F966" s="87">
        <f>INDEX(Hosts!$A:$O,MATCH(Places!$C966,Hosts!$A:$A,0),MATCH(Places!F$1,Hosts!$1:$1,0))</f>
        <v>0.86</v>
      </c>
      <c r="G966" s="17" t="str">
        <f>INDEX(Hosts!$A:$O,MATCH(Places!$C966,Hosts!$A:$A,0),MATCH(Places!G$1,Hosts!$1:$1,0))</f>
        <v>Yes</v>
      </c>
      <c r="H966" s="17">
        <v>25</v>
      </c>
      <c r="I966" s="17" t="str">
        <f>INDEX(Neighborhoods!$A:$C,MATCH(Places!$H966,Neighborhoods!$A:$A,0),MATCH(Places!I$1,Neighborhoods!$1:$1,0))</f>
        <v>Queens</v>
      </c>
      <c r="J966" s="17" t="str">
        <f>INDEX(Neighborhoods!$A:$C,MATCH(Places!$H966,Neighborhoods!$A:$A,0),MATCH(Places!J$1,Neighborhoods!$1:$1,0))</f>
        <v>Ridgewood</v>
      </c>
      <c r="K966" s="17" t="s">
        <v>1</v>
      </c>
      <c r="L966" s="17" t="str">
        <f t="shared" si="60"/>
        <v>Yes</v>
      </c>
      <c r="M966" s="17">
        <v>1</v>
      </c>
      <c r="N966" s="17" t="str" cm="1">
        <f t="array" ref="N966">_xlfn.IFS(M966&lt;=2,"Small",M966&lt;=5,"Medium",M966&gt;5,"Large")</f>
        <v>Small</v>
      </c>
      <c r="O966" s="65">
        <v>43</v>
      </c>
      <c r="P966" s="87">
        <f t="shared" si="61"/>
        <v>0.03</v>
      </c>
      <c r="Q966" s="68">
        <v>4.92</v>
      </c>
      <c r="R966" s="68" t="str" cm="1">
        <f t="array" ref="R966">_xlfn.SWITCH(ROUND(Q966,0),5,"Excellent",4,"Good",3,"Ok","Bad")</f>
        <v>Excellent</v>
      </c>
      <c r="S966" s="17">
        <v>39</v>
      </c>
      <c r="T966" s="17" t="str">
        <f t="shared" si="62"/>
        <v>No</v>
      </c>
      <c r="U966" s="82">
        <v>42156</v>
      </c>
      <c r="V966" s="82">
        <v>43799</v>
      </c>
      <c r="W966" s="17">
        <v>269</v>
      </c>
      <c r="X966" s="17" t="str">
        <f t="shared" si="63"/>
        <v>Active</v>
      </c>
      <c r="Y966" s="17" t="s">
        <v>15615</v>
      </c>
      <c r="Z966" s="17"/>
    </row>
    <row r="967" spans="1:26" x14ac:dyDescent="0.25">
      <c r="A967">
        <v>966</v>
      </c>
      <c r="B967" s="17" t="s">
        <v>720</v>
      </c>
      <c r="C967" s="17">
        <v>1908</v>
      </c>
      <c r="D967" s="17" t="str">
        <f>INDEX(Hosts!$A:$O,MATCH(Places!$C967,Hosts!$A:$A,0),MATCH(Places!D$1,Hosts!$1:$1,0))</f>
        <v>Within an hour</v>
      </c>
      <c r="E967" s="87">
        <f>INDEX(Hosts!$A:$O,MATCH(Places!$C967,Hosts!$A:$A,0),MATCH(Places!E$1,Hosts!$1:$1,0))</f>
        <v>0.9</v>
      </c>
      <c r="F967" s="87">
        <f>INDEX(Hosts!$A:$O,MATCH(Places!$C967,Hosts!$A:$A,0),MATCH(Places!F$1,Hosts!$1:$1,0))</f>
        <v>0.93</v>
      </c>
      <c r="G967" s="17" t="str">
        <f>INDEX(Hosts!$A:$O,MATCH(Places!$C967,Hosts!$A:$A,0),MATCH(Places!G$1,Hosts!$1:$1,0))</f>
        <v>No</v>
      </c>
      <c r="H967" s="17">
        <v>12</v>
      </c>
      <c r="I967" s="17" t="str">
        <f>INDEX(Neighborhoods!$A:$C,MATCH(Places!$H967,Neighborhoods!$A:$A,0),MATCH(Places!I$1,Neighborhoods!$1:$1,0))</f>
        <v>Brooklyn</v>
      </c>
      <c r="J967" s="17" t="str">
        <f>INDEX(Neighborhoods!$A:$C,MATCH(Places!$H967,Neighborhoods!$A:$A,0),MATCH(Places!J$1,Neighborhoods!$1:$1,0))</f>
        <v>Williamsburg</v>
      </c>
      <c r="K967" s="17" t="s">
        <v>11822</v>
      </c>
      <c r="L967" s="17" t="str">
        <f t="shared" si="60"/>
        <v>No</v>
      </c>
      <c r="M967" s="17">
        <v>4</v>
      </c>
      <c r="N967" s="17" t="str" cm="1">
        <f t="array" ref="N967">_xlfn.IFS(M967&lt;=2,"Small",M967&lt;=5,"Medium",M967&gt;5,"Large")</f>
        <v>Medium</v>
      </c>
      <c r="O967" s="65">
        <v>499</v>
      </c>
      <c r="P967" s="87">
        <f t="shared" si="61"/>
        <v>0.04</v>
      </c>
      <c r="Q967" s="68">
        <v>4.83</v>
      </c>
      <c r="R967" s="68" t="str" cm="1">
        <f t="array" ref="R967">_xlfn.SWITCH(ROUND(Q967,0),5,"Excellent",4,"Good",3,"Ok","Bad")</f>
        <v>Excellent</v>
      </c>
      <c r="S967" s="17">
        <v>127</v>
      </c>
      <c r="T967" s="17" t="str">
        <f t="shared" si="62"/>
        <v>Yes</v>
      </c>
      <c r="U967" s="82">
        <v>41925</v>
      </c>
      <c r="V967" s="82">
        <v>44038</v>
      </c>
      <c r="W967" s="17">
        <v>350</v>
      </c>
      <c r="X967" s="17" t="str">
        <f t="shared" si="63"/>
        <v>Active</v>
      </c>
      <c r="Y967" s="17" t="s">
        <v>15616</v>
      </c>
      <c r="Z967" s="17"/>
    </row>
    <row r="968" spans="1:26" x14ac:dyDescent="0.25">
      <c r="A968">
        <v>967</v>
      </c>
      <c r="B968" s="17" t="s">
        <v>13239</v>
      </c>
      <c r="C968" s="17">
        <v>1910</v>
      </c>
      <c r="D968" s="17" t="str">
        <f>INDEX(Hosts!$A:$O,MATCH(Places!$C968,Hosts!$A:$A,0),MATCH(Places!D$1,Hosts!$1:$1,0))</f>
        <v>Within an hour</v>
      </c>
      <c r="E968" s="87">
        <f>INDEX(Hosts!$A:$O,MATCH(Places!$C968,Hosts!$A:$A,0),MATCH(Places!E$1,Hosts!$1:$1,0))</f>
        <v>1</v>
      </c>
      <c r="F968" s="87">
        <f>INDEX(Hosts!$A:$O,MATCH(Places!$C968,Hosts!$A:$A,0),MATCH(Places!F$1,Hosts!$1:$1,0))</f>
        <v>0</v>
      </c>
      <c r="G968" s="17" t="str">
        <f>INDEX(Hosts!$A:$O,MATCH(Places!$C968,Hosts!$A:$A,0),MATCH(Places!G$1,Hosts!$1:$1,0))</f>
        <v>No</v>
      </c>
      <c r="H968" s="17">
        <v>7</v>
      </c>
      <c r="I968" s="17" t="str">
        <f>INDEX(Neighborhoods!$A:$C,MATCH(Places!$H968,Neighborhoods!$A:$A,0),MATCH(Places!I$1,Neighborhoods!$1:$1,0))</f>
        <v>Brooklyn</v>
      </c>
      <c r="J968" s="17" t="str">
        <f>INDEX(Neighborhoods!$A:$C,MATCH(Places!$H968,Neighborhoods!$A:$A,0),MATCH(Places!J$1,Neighborhoods!$1:$1,0))</f>
        <v>Bedford-Stuyvesant</v>
      </c>
      <c r="K968" s="17" t="s">
        <v>11822</v>
      </c>
      <c r="L968" s="17" t="str">
        <f t="shared" si="60"/>
        <v>No</v>
      </c>
      <c r="M968" s="17">
        <v>3</v>
      </c>
      <c r="N968" s="17" t="str" cm="1">
        <f t="array" ref="N968">_xlfn.IFS(M968&lt;=2,"Small",M968&lt;=5,"Medium",M968&gt;5,"Large")</f>
        <v>Medium</v>
      </c>
      <c r="O968" s="65">
        <v>80</v>
      </c>
      <c r="P968" s="87">
        <f t="shared" si="61"/>
        <v>0.03</v>
      </c>
      <c r="Q968" s="68">
        <v>4.82</v>
      </c>
      <c r="R968" s="68" t="str" cm="1">
        <f t="array" ref="R968">_xlfn.SWITCH(ROUND(Q968,0),5,"Excellent",4,"Good",3,"Ok","Bad")</f>
        <v>Excellent</v>
      </c>
      <c r="S968" s="17">
        <v>131</v>
      </c>
      <c r="T968" s="17" t="str">
        <f t="shared" si="62"/>
        <v>Yes</v>
      </c>
      <c r="U968" s="82">
        <v>41941</v>
      </c>
      <c r="V968" s="82">
        <v>43472</v>
      </c>
      <c r="W968" s="17">
        <v>50</v>
      </c>
      <c r="X968" s="17" t="str">
        <f t="shared" si="63"/>
        <v>Active</v>
      </c>
      <c r="Y968" s="17" t="s">
        <v>15615</v>
      </c>
      <c r="Z968" s="17"/>
    </row>
    <row r="969" spans="1:26" x14ac:dyDescent="0.25">
      <c r="A969">
        <v>968</v>
      </c>
      <c r="B969" s="17" t="s">
        <v>721</v>
      </c>
      <c r="C969" s="17">
        <v>1914</v>
      </c>
      <c r="D969" s="17" t="str">
        <f>INDEX(Hosts!$A:$O,MATCH(Places!$C969,Hosts!$A:$A,0),MATCH(Places!D$1,Hosts!$1:$1,0))</f>
        <v>Within a day</v>
      </c>
      <c r="E969" s="87">
        <f>INDEX(Hosts!$A:$O,MATCH(Places!$C969,Hosts!$A:$A,0),MATCH(Places!E$1,Hosts!$1:$1,0))</f>
        <v>1</v>
      </c>
      <c r="F969" s="87">
        <f>INDEX(Hosts!$A:$O,MATCH(Places!$C969,Hosts!$A:$A,0),MATCH(Places!F$1,Hosts!$1:$1,0))</f>
        <v>1</v>
      </c>
      <c r="G969" s="17" t="str">
        <f>INDEX(Hosts!$A:$O,MATCH(Places!$C969,Hosts!$A:$A,0),MATCH(Places!G$1,Hosts!$1:$1,0))</f>
        <v>Yes</v>
      </c>
      <c r="H969" s="17">
        <v>8</v>
      </c>
      <c r="I969" s="17" t="str">
        <f>INDEX(Neighborhoods!$A:$C,MATCH(Places!$H969,Neighborhoods!$A:$A,0),MATCH(Places!I$1,Neighborhoods!$1:$1,0))</f>
        <v>Brooklyn</v>
      </c>
      <c r="J969" s="17" t="str">
        <f>INDEX(Neighborhoods!$A:$C,MATCH(Places!$H969,Neighborhoods!$A:$A,0),MATCH(Places!J$1,Neighborhoods!$1:$1,0))</f>
        <v>Bushwick</v>
      </c>
      <c r="K969" s="17" t="s">
        <v>1</v>
      </c>
      <c r="L969" s="17" t="str">
        <f t="shared" si="60"/>
        <v>Yes</v>
      </c>
      <c r="M969" s="17">
        <v>3</v>
      </c>
      <c r="N969" s="17" t="str" cm="1">
        <f t="array" ref="N969">_xlfn.IFS(M969&lt;=2,"Small",M969&lt;=5,"Medium",M969&gt;5,"Large")</f>
        <v>Medium</v>
      </c>
      <c r="O969" s="65">
        <v>75</v>
      </c>
      <c r="P969" s="87">
        <f t="shared" si="61"/>
        <v>0.03</v>
      </c>
      <c r="Q969" s="68">
        <v>4.91</v>
      </c>
      <c r="R969" s="68" t="str" cm="1">
        <f t="array" ref="R969">_xlfn.SWITCH(ROUND(Q969,0),5,"Excellent",4,"Good",3,"Ok","Bad")</f>
        <v>Excellent</v>
      </c>
      <c r="S969" s="17">
        <v>398</v>
      </c>
      <c r="T969" s="17" t="str">
        <f t="shared" si="62"/>
        <v>Yes</v>
      </c>
      <c r="U969" s="82">
        <v>41920</v>
      </c>
      <c r="V969" s="82">
        <v>43877</v>
      </c>
      <c r="W969" s="17">
        <v>132</v>
      </c>
      <c r="X969" s="17" t="str">
        <f t="shared" si="63"/>
        <v>Active</v>
      </c>
      <c r="Y969" s="17" t="s">
        <v>15615</v>
      </c>
      <c r="Z969" s="17"/>
    </row>
    <row r="970" spans="1:26" x14ac:dyDescent="0.25">
      <c r="A970">
        <v>969</v>
      </c>
      <c r="B970" s="17" t="s">
        <v>722</v>
      </c>
      <c r="C970" s="17">
        <v>121</v>
      </c>
      <c r="D970" s="17" t="str">
        <f>INDEX(Hosts!$A:$O,MATCH(Places!$C970,Hosts!$A:$A,0),MATCH(Places!D$1,Hosts!$1:$1,0))</f>
        <v>Within a few hours</v>
      </c>
      <c r="E970" s="87">
        <f>INDEX(Hosts!$A:$O,MATCH(Places!$C970,Hosts!$A:$A,0),MATCH(Places!E$1,Hosts!$1:$1,0))</f>
        <v>1</v>
      </c>
      <c r="F970" s="87">
        <f>INDEX(Hosts!$A:$O,MATCH(Places!$C970,Hosts!$A:$A,0),MATCH(Places!F$1,Hosts!$1:$1,0))</f>
        <v>0.7</v>
      </c>
      <c r="G970" s="17" t="str">
        <f>INDEX(Hosts!$A:$O,MATCH(Places!$C970,Hosts!$A:$A,0),MATCH(Places!G$1,Hosts!$1:$1,0))</f>
        <v>Yes</v>
      </c>
      <c r="H970" s="17">
        <v>26</v>
      </c>
      <c r="I970" s="17" t="str">
        <f>INDEX(Neighborhoods!$A:$C,MATCH(Places!$H970,Neighborhoods!$A:$A,0),MATCH(Places!I$1,Neighborhoods!$1:$1,0))</f>
        <v>Queens</v>
      </c>
      <c r="J970" s="17" t="str">
        <f>INDEX(Neighborhoods!$A:$C,MATCH(Places!$H970,Neighborhoods!$A:$A,0),MATCH(Places!J$1,Neighborhoods!$1:$1,0))</f>
        <v>Sunnyside</v>
      </c>
      <c r="K970" s="17" t="s">
        <v>1</v>
      </c>
      <c r="L970" s="17" t="str">
        <f t="shared" si="60"/>
        <v>Yes</v>
      </c>
      <c r="M970" s="17">
        <v>2</v>
      </c>
      <c r="N970" s="17" t="str" cm="1">
        <f t="array" ref="N970">_xlfn.IFS(M970&lt;=2,"Small",M970&lt;=5,"Medium",M970&gt;5,"Large")</f>
        <v>Small</v>
      </c>
      <c r="O970" s="65">
        <v>50</v>
      </c>
      <c r="P970" s="87">
        <f t="shared" si="61"/>
        <v>0.03</v>
      </c>
      <c r="Q970" s="68">
        <v>4.92</v>
      </c>
      <c r="R970" s="68" t="str" cm="1">
        <f t="array" ref="R970">_xlfn.SWITCH(ROUND(Q970,0),5,"Excellent",4,"Good",3,"Ok","Bad")</f>
        <v>Excellent</v>
      </c>
      <c r="S970" s="17">
        <v>90</v>
      </c>
      <c r="T970" s="17" t="str">
        <f t="shared" si="62"/>
        <v>No</v>
      </c>
      <c r="U970" s="82">
        <v>41911</v>
      </c>
      <c r="V970" s="82">
        <v>43882</v>
      </c>
      <c r="W970" s="17">
        <v>31</v>
      </c>
      <c r="X970" s="17" t="str">
        <f t="shared" si="63"/>
        <v>Active</v>
      </c>
      <c r="Y970" s="17" t="s">
        <v>15615</v>
      </c>
      <c r="Z970" s="17"/>
    </row>
    <row r="971" spans="1:26" x14ac:dyDescent="0.25">
      <c r="A971">
        <v>970</v>
      </c>
      <c r="B971" s="17" t="s">
        <v>723</v>
      </c>
      <c r="C971" s="17">
        <v>1916</v>
      </c>
      <c r="D971" s="17" t="str">
        <f>INDEX(Hosts!$A:$O,MATCH(Places!$C971,Hosts!$A:$A,0),MATCH(Places!D$1,Hosts!$1:$1,0))</f>
        <v>A few days or more</v>
      </c>
      <c r="E971" s="87">
        <f>INDEX(Hosts!$A:$O,MATCH(Places!$C971,Hosts!$A:$A,0),MATCH(Places!E$1,Hosts!$1:$1,0))</f>
        <v>0.44</v>
      </c>
      <c r="F971" s="87">
        <f>INDEX(Hosts!$A:$O,MATCH(Places!$C971,Hosts!$A:$A,0),MATCH(Places!F$1,Hosts!$1:$1,0))</f>
        <v>0.97</v>
      </c>
      <c r="G971" s="17" t="str">
        <f>INDEX(Hosts!$A:$O,MATCH(Places!$C971,Hosts!$A:$A,0),MATCH(Places!G$1,Hosts!$1:$1,0))</f>
        <v>No</v>
      </c>
      <c r="H971" s="17">
        <v>7</v>
      </c>
      <c r="I971" s="17" t="str">
        <f>INDEX(Neighborhoods!$A:$C,MATCH(Places!$H971,Neighborhoods!$A:$A,0),MATCH(Places!I$1,Neighborhoods!$1:$1,0))</f>
        <v>Brooklyn</v>
      </c>
      <c r="J971" s="17" t="str">
        <f>INDEX(Neighborhoods!$A:$C,MATCH(Places!$H971,Neighborhoods!$A:$A,0),MATCH(Places!J$1,Neighborhoods!$1:$1,0))</f>
        <v>Bedford-Stuyvesant</v>
      </c>
      <c r="K971" s="17" t="s">
        <v>11822</v>
      </c>
      <c r="L971" s="17" t="str">
        <f t="shared" si="60"/>
        <v>No</v>
      </c>
      <c r="M971" s="17">
        <v>7</v>
      </c>
      <c r="N971" s="17" t="str" cm="1">
        <f t="array" ref="N971">_xlfn.IFS(M971&lt;=2,"Small",M971&lt;=5,"Medium",M971&gt;5,"Large")</f>
        <v>Large</v>
      </c>
      <c r="O971" s="65">
        <v>129</v>
      </c>
      <c r="P971" s="87">
        <f t="shared" si="61"/>
        <v>0.03</v>
      </c>
      <c r="Q971" s="68">
        <v>4.63</v>
      </c>
      <c r="R971" s="68" t="str" cm="1">
        <f t="array" ref="R971">_xlfn.SWITCH(ROUND(Q971,0),5,"Excellent",4,"Good",3,"Ok","Bad")</f>
        <v>Excellent</v>
      </c>
      <c r="S971" s="17">
        <v>260</v>
      </c>
      <c r="T971" s="17" t="str">
        <f t="shared" si="62"/>
        <v>No</v>
      </c>
      <c r="U971" s="82">
        <v>41946</v>
      </c>
      <c r="V971" s="82">
        <v>43902</v>
      </c>
      <c r="W971" s="17">
        <v>342</v>
      </c>
      <c r="X971" s="17" t="str">
        <f t="shared" si="63"/>
        <v>Active</v>
      </c>
      <c r="Y971" s="17" t="s">
        <v>15616</v>
      </c>
      <c r="Z971" s="17"/>
    </row>
    <row r="972" spans="1:26" x14ac:dyDescent="0.25">
      <c r="A972">
        <v>971</v>
      </c>
      <c r="B972" s="17" t="s">
        <v>725</v>
      </c>
      <c r="C972" s="17">
        <v>1428</v>
      </c>
      <c r="D972" s="17" t="str">
        <f>INDEX(Hosts!$A:$O,MATCH(Places!$C972,Hosts!$A:$A,0),MATCH(Places!D$1,Hosts!$1:$1,0))</f>
        <v>Within an hour</v>
      </c>
      <c r="E972" s="87">
        <f>INDEX(Hosts!$A:$O,MATCH(Places!$C972,Hosts!$A:$A,0),MATCH(Places!E$1,Hosts!$1:$1,0))</f>
        <v>1</v>
      </c>
      <c r="F972" s="87">
        <f>INDEX(Hosts!$A:$O,MATCH(Places!$C972,Hosts!$A:$A,0),MATCH(Places!F$1,Hosts!$1:$1,0))</f>
        <v>1</v>
      </c>
      <c r="G972" s="17" t="str">
        <f>INDEX(Hosts!$A:$O,MATCH(Places!$C972,Hosts!$A:$A,0),MATCH(Places!G$1,Hosts!$1:$1,0))</f>
        <v>Yes</v>
      </c>
      <c r="H972" s="17">
        <v>11</v>
      </c>
      <c r="I972" s="17" t="str">
        <f>INDEX(Neighborhoods!$A:$C,MATCH(Places!$H972,Neighborhoods!$A:$A,0),MATCH(Places!I$1,Neighborhoods!$1:$1,0))</f>
        <v>Brooklyn</v>
      </c>
      <c r="J972" s="17" t="str">
        <f>INDEX(Neighborhoods!$A:$C,MATCH(Places!$H972,Neighborhoods!$A:$A,0),MATCH(Places!J$1,Neighborhoods!$1:$1,0))</f>
        <v>Greenpoint</v>
      </c>
      <c r="K972" s="17" t="s">
        <v>11822</v>
      </c>
      <c r="L972" s="17" t="str">
        <f t="shared" si="60"/>
        <v>No</v>
      </c>
      <c r="M972" s="17">
        <v>4</v>
      </c>
      <c r="N972" s="17" t="str" cm="1">
        <f t="array" ref="N972">_xlfn.IFS(M972&lt;=2,"Small",M972&lt;=5,"Medium",M972&gt;5,"Large")</f>
        <v>Medium</v>
      </c>
      <c r="O972" s="65">
        <v>195</v>
      </c>
      <c r="P972" s="87">
        <f t="shared" si="61"/>
        <v>0.03</v>
      </c>
      <c r="Q972" s="68">
        <v>4.9800000000000004</v>
      </c>
      <c r="R972" s="68" t="str" cm="1">
        <f t="array" ref="R972">_xlfn.SWITCH(ROUND(Q972,0),5,"Excellent",4,"Good",3,"Ok","Bad")</f>
        <v>Excellent</v>
      </c>
      <c r="S972" s="17">
        <v>111</v>
      </c>
      <c r="T972" s="17" t="str">
        <f t="shared" si="62"/>
        <v>Yes</v>
      </c>
      <c r="U972" s="82">
        <v>41925</v>
      </c>
      <c r="V972" s="82">
        <v>43910</v>
      </c>
      <c r="W972" s="17">
        <v>364</v>
      </c>
      <c r="X972" s="17" t="str">
        <f t="shared" si="63"/>
        <v>Active</v>
      </c>
      <c r="Y972" s="17" t="s">
        <v>15615</v>
      </c>
      <c r="Z972" s="17"/>
    </row>
    <row r="973" spans="1:26" x14ac:dyDescent="0.25">
      <c r="A973">
        <v>972</v>
      </c>
      <c r="B973" s="17" t="s">
        <v>726</v>
      </c>
      <c r="C973" s="17">
        <v>1183</v>
      </c>
      <c r="D973" s="17" t="str">
        <f>INDEX(Hosts!$A:$O,MATCH(Places!$C973,Hosts!$A:$A,0),MATCH(Places!D$1,Hosts!$1:$1,0))</f>
        <v>Within a day</v>
      </c>
      <c r="E973" s="87">
        <f>INDEX(Hosts!$A:$O,MATCH(Places!$C973,Hosts!$A:$A,0),MATCH(Places!E$1,Hosts!$1:$1,0))</f>
        <v>1</v>
      </c>
      <c r="F973" s="87">
        <f>INDEX(Hosts!$A:$O,MATCH(Places!$C973,Hosts!$A:$A,0),MATCH(Places!F$1,Hosts!$1:$1,0))</f>
        <v>0.88</v>
      </c>
      <c r="G973" s="17" t="str">
        <f>INDEX(Hosts!$A:$O,MATCH(Places!$C973,Hosts!$A:$A,0),MATCH(Places!G$1,Hosts!$1:$1,0))</f>
        <v>Yes</v>
      </c>
      <c r="H973" s="17">
        <v>7</v>
      </c>
      <c r="I973" s="17" t="str">
        <f>INDEX(Neighborhoods!$A:$C,MATCH(Places!$H973,Neighborhoods!$A:$A,0),MATCH(Places!I$1,Neighborhoods!$1:$1,0))</f>
        <v>Brooklyn</v>
      </c>
      <c r="J973" s="17" t="str">
        <f>INDEX(Neighborhoods!$A:$C,MATCH(Places!$H973,Neighborhoods!$A:$A,0),MATCH(Places!J$1,Neighborhoods!$1:$1,0))</f>
        <v>Bedford-Stuyvesant</v>
      </c>
      <c r="K973" s="17" t="s">
        <v>11822</v>
      </c>
      <c r="L973" s="17" t="str">
        <f t="shared" si="60"/>
        <v>No</v>
      </c>
      <c r="M973" s="17">
        <v>8</v>
      </c>
      <c r="N973" s="17" t="str" cm="1">
        <f t="array" ref="N973">_xlfn.IFS(M973&lt;=2,"Small",M973&lt;=5,"Medium",M973&gt;5,"Large")</f>
        <v>Large</v>
      </c>
      <c r="O973" s="65">
        <v>199</v>
      </c>
      <c r="P973" s="87">
        <f t="shared" si="61"/>
        <v>0.03</v>
      </c>
      <c r="Q973" s="68">
        <v>4.8099999999999996</v>
      </c>
      <c r="R973" s="68" t="str" cm="1">
        <f t="array" ref="R973">_xlfn.SWITCH(ROUND(Q973,0),5,"Excellent",4,"Good",3,"Ok","Bad")</f>
        <v>Excellent</v>
      </c>
      <c r="S973" s="17">
        <v>251</v>
      </c>
      <c r="T973" s="17" t="str">
        <f t="shared" si="62"/>
        <v>Yes</v>
      </c>
      <c r="U973" s="82">
        <v>41958</v>
      </c>
      <c r="V973" s="82">
        <v>43899</v>
      </c>
      <c r="W973" s="17">
        <v>168</v>
      </c>
      <c r="X973" s="17" t="str">
        <f t="shared" si="63"/>
        <v>Active</v>
      </c>
      <c r="Y973" s="17" t="s">
        <v>15615</v>
      </c>
      <c r="Z973" s="17"/>
    </row>
    <row r="974" spans="1:26" x14ac:dyDescent="0.25">
      <c r="A974">
        <v>973</v>
      </c>
      <c r="B974" s="17" t="s">
        <v>727</v>
      </c>
      <c r="C974" s="17">
        <v>1905</v>
      </c>
      <c r="D974" s="17" t="str">
        <f>INDEX(Hosts!$A:$O,MATCH(Places!$C974,Hosts!$A:$A,0),MATCH(Places!D$1,Hosts!$1:$1,0))</f>
        <v>Within an hour</v>
      </c>
      <c r="E974" s="87">
        <f>INDEX(Hosts!$A:$O,MATCH(Places!$C974,Hosts!$A:$A,0),MATCH(Places!E$1,Hosts!$1:$1,0))</f>
        <v>1</v>
      </c>
      <c r="F974" s="87">
        <f>INDEX(Hosts!$A:$O,MATCH(Places!$C974,Hosts!$A:$A,0),MATCH(Places!F$1,Hosts!$1:$1,0))</f>
        <v>0.97</v>
      </c>
      <c r="G974" s="17" t="str">
        <f>INDEX(Hosts!$A:$O,MATCH(Places!$C974,Hosts!$A:$A,0),MATCH(Places!G$1,Hosts!$1:$1,0))</f>
        <v>No</v>
      </c>
      <c r="H974" s="17">
        <v>7</v>
      </c>
      <c r="I974" s="17" t="str">
        <f>INDEX(Neighborhoods!$A:$C,MATCH(Places!$H974,Neighborhoods!$A:$A,0),MATCH(Places!I$1,Neighborhoods!$1:$1,0))</f>
        <v>Brooklyn</v>
      </c>
      <c r="J974" s="17" t="str">
        <f>INDEX(Neighborhoods!$A:$C,MATCH(Places!$H974,Neighborhoods!$A:$A,0),MATCH(Places!J$1,Neighborhoods!$1:$1,0))</f>
        <v>Bedford-Stuyvesant</v>
      </c>
      <c r="K974" s="17" t="s">
        <v>1</v>
      </c>
      <c r="L974" s="17" t="str">
        <f t="shared" si="60"/>
        <v>Yes</v>
      </c>
      <c r="M974" s="17">
        <v>3</v>
      </c>
      <c r="N974" s="17" t="str" cm="1">
        <f t="array" ref="N974">_xlfn.IFS(M974&lt;=2,"Small",M974&lt;=5,"Medium",M974&gt;5,"Large")</f>
        <v>Medium</v>
      </c>
      <c r="O974" s="65">
        <v>94</v>
      </c>
      <c r="P974" s="87">
        <f t="shared" si="61"/>
        <v>0.03</v>
      </c>
      <c r="Q974" s="68">
        <v>4.6500000000000004</v>
      </c>
      <c r="R974" s="68" t="str" cm="1">
        <f t="array" ref="R974">_xlfn.SWITCH(ROUND(Q974,0),5,"Excellent",4,"Good",3,"Ok","Bad")</f>
        <v>Excellent</v>
      </c>
      <c r="S974" s="17">
        <v>397</v>
      </c>
      <c r="T974" s="17" t="str">
        <f t="shared" si="62"/>
        <v>No</v>
      </c>
      <c r="U974" s="82">
        <v>41920</v>
      </c>
      <c r="V974" s="82">
        <v>43906</v>
      </c>
      <c r="W974" s="17">
        <v>350</v>
      </c>
      <c r="X974" s="17" t="str">
        <f t="shared" si="63"/>
        <v>Active</v>
      </c>
      <c r="Y974" s="17" t="s">
        <v>15615</v>
      </c>
      <c r="Z974" s="17"/>
    </row>
    <row r="975" spans="1:26" x14ac:dyDescent="0.25">
      <c r="A975">
        <v>974</v>
      </c>
      <c r="B975" s="17" t="s">
        <v>728</v>
      </c>
      <c r="C975" s="17">
        <v>1918</v>
      </c>
      <c r="D975" s="17" t="str">
        <f>INDEX(Hosts!$A:$O,MATCH(Places!$C975,Hosts!$A:$A,0),MATCH(Places!D$1,Hosts!$1:$1,0))</f>
        <v>Within an hour</v>
      </c>
      <c r="E975" s="87">
        <f>INDEX(Hosts!$A:$O,MATCH(Places!$C975,Hosts!$A:$A,0),MATCH(Places!E$1,Hosts!$1:$1,0))</f>
        <v>1</v>
      </c>
      <c r="F975" s="87">
        <f>INDEX(Hosts!$A:$O,MATCH(Places!$C975,Hosts!$A:$A,0),MATCH(Places!F$1,Hosts!$1:$1,0))</f>
        <v>0.95</v>
      </c>
      <c r="G975" s="17" t="str">
        <f>INDEX(Hosts!$A:$O,MATCH(Places!$C975,Hosts!$A:$A,0),MATCH(Places!G$1,Hosts!$1:$1,0))</f>
        <v>No</v>
      </c>
      <c r="H975" s="17">
        <v>21</v>
      </c>
      <c r="I975" s="17" t="str">
        <f>INDEX(Neighborhoods!$A:$C,MATCH(Places!$H975,Neighborhoods!$A:$A,0),MATCH(Places!I$1,Neighborhoods!$1:$1,0))</f>
        <v>Queens</v>
      </c>
      <c r="J975" s="17" t="str">
        <f>INDEX(Neighborhoods!$A:$C,MATCH(Places!$H975,Neighborhoods!$A:$A,0),MATCH(Places!J$1,Neighborhoods!$1:$1,0))</f>
        <v>Astoria</v>
      </c>
      <c r="K975" s="17" t="s">
        <v>11822</v>
      </c>
      <c r="L975" s="17" t="str">
        <f t="shared" si="60"/>
        <v>No</v>
      </c>
      <c r="M975" s="17">
        <v>3</v>
      </c>
      <c r="N975" s="17" t="str" cm="1">
        <f t="array" ref="N975">_xlfn.IFS(M975&lt;=2,"Small",M975&lt;=5,"Medium",M975&gt;5,"Large")</f>
        <v>Medium</v>
      </c>
      <c r="O975" s="65">
        <v>85</v>
      </c>
      <c r="P975" s="87">
        <f t="shared" si="61"/>
        <v>0.03</v>
      </c>
      <c r="Q975" s="68">
        <v>4.8899999999999997</v>
      </c>
      <c r="R975" s="68" t="str" cm="1">
        <f t="array" ref="R975">_xlfn.SWITCH(ROUND(Q975,0),5,"Excellent",4,"Good",3,"Ok","Bad")</f>
        <v>Excellent</v>
      </c>
      <c r="S975" s="17">
        <v>230</v>
      </c>
      <c r="T975" s="17" t="str">
        <f t="shared" si="62"/>
        <v>Yes</v>
      </c>
      <c r="U975" s="82">
        <v>41945</v>
      </c>
      <c r="V975" s="82">
        <v>44057</v>
      </c>
      <c r="W975" s="17">
        <v>354</v>
      </c>
      <c r="X975" s="17" t="str">
        <f t="shared" si="63"/>
        <v>Active</v>
      </c>
      <c r="Y975" s="17" t="s">
        <v>15615</v>
      </c>
      <c r="Z975" s="17"/>
    </row>
    <row r="976" spans="1:26" x14ac:dyDescent="0.25">
      <c r="A976">
        <v>975</v>
      </c>
      <c r="B976" s="17" t="s">
        <v>729</v>
      </c>
      <c r="C976" s="17">
        <v>1919</v>
      </c>
      <c r="D976" s="17" t="str">
        <f>INDEX(Hosts!$A:$O,MATCH(Places!$C976,Hosts!$A:$A,0),MATCH(Places!D$1,Hosts!$1:$1,0))</f>
        <v>Within an hour</v>
      </c>
      <c r="E976" s="87">
        <f>INDEX(Hosts!$A:$O,MATCH(Places!$C976,Hosts!$A:$A,0),MATCH(Places!E$1,Hosts!$1:$1,0))</f>
        <v>1</v>
      </c>
      <c r="F976" s="87">
        <f>INDEX(Hosts!$A:$O,MATCH(Places!$C976,Hosts!$A:$A,0),MATCH(Places!F$1,Hosts!$1:$1,0))</f>
        <v>0.99</v>
      </c>
      <c r="G976" s="17" t="str">
        <f>INDEX(Hosts!$A:$O,MATCH(Places!$C976,Hosts!$A:$A,0),MATCH(Places!G$1,Hosts!$1:$1,0))</f>
        <v>No</v>
      </c>
      <c r="H976" s="17">
        <v>20</v>
      </c>
      <c r="I976" s="17" t="str">
        <f>INDEX(Neighborhoods!$A:$C,MATCH(Places!$H976,Neighborhoods!$A:$A,0),MATCH(Places!I$1,Neighborhoods!$1:$1,0))</f>
        <v>Manhattan</v>
      </c>
      <c r="J976" s="17" t="str">
        <f>INDEX(Neighborhoods!$A:$C,MATCH(Places!$H976,Neighborhoods!$A:$A,0),MATCH(Places!J$1,Neighborhoods!$1:$1,0))</f>
        <v>Upper West Side</v>
      </c>
      <c r="K976" s="17" t="s">
        <v>1</v>
      </c>
      <c r="L976" s="17" t="str">
        <f t="shared" si="60"/>
        <v>Yes</v>
      </c>
      <c r="M976" s="17">
        <v>2</v>
      </c>
      <c r="N976" s="17" t="str" cm="1">
        <f t="array" ref="N976">_xlfn.IFS(M976&lt;=2,"Small",M976&lt;=5,"Medium",M976&gt;5,"Large")</f>
        <v>Small</v>
      </c>
      <c r="O976" s="65">
        <v>100</v>
      </c>
      <c r="P976" s="87">
        <f t="shared" si="61"/>
        <v>0.03</v>
      </c>
      <c r="Q976" s="68">
        <v>4.8099999999999996</v>
      </c>
      <c r="R976" s="68" t="str" cm="1">
        <f t="array" ref="R976">_xlfn.SWITCH(ROUND(Q976,0),5,"Excellent",4,"Good",3,"Ok","Bad")</f>
        <v>Excellent</v>
      </c>
      <c r="S976" s="17">
        <v>362</v>
      </c>
      <c r="T976" s="17" t="str">
        <f t="shared" si="62"/>
        <v>Yes</v>
      </c>
      <c r="U976" s="82">
        <v>41946</v>
      </c>
      <c r="V976" s="82">
        <v>43905</v>
      </c>
      <c r="W976" s="17">
        <v>0</v>
      </c>
      <c r="X976" s="17" t="str">
        <f t="shared" si="63"/>
        <v>Inactive</v>
      </c>
      <c r="Y976" s="17" t="s">
        <v>15616</v>
      </c>
      <c r="Z976" s="17"/>
    </row>
    <row r="977" spans="1:26" x14ac:dyDescent="0.25">
      <c r="A977">
        <v>976</v>
      </c>
      <c r="B977" s="17" t="s">
        <v>730</v>
      </c>
      <c r="C977" s="17">
        <v>1859</v>
      </c>
      <c r="D977" s="17" t="str">
        <f>INDEX(Hosts!$A:$O,MATCH(Places!$C977,Hosts!$A:$A,0),MATCH(Places!D$1,Hosts!$1:$1,0))</f>
        <v>Within a few hours</v>
      </c>
      <c r="E977" s="87">
        <f>INDEX(Hosts!$A:$O,MATCH(Places!$C977,Hosts!$A:$A,0),MATCH(Places!E$1,Hosts!$1:$1,0))</f>
        <v>1</v>
      </c>
      <c r="F977" s="87">
        <f>INDEX(Hosts!$A:$O,MATCH(Places!$C977,Hosts!$A:$A,0),MATCH(Places!F$1,Hosts!$1:$1,0))</f>
        <v>1</v>
      </c>
      <c r="G977" s="17" t="str">
        <f>INDEX(Hosts!$A:$O,MATCH(Places!$C977,Hosts!$A:$A,0),MATCH(Places!G$1,Hosts!$1:$1,0))</f>
        <v>No</v>
      </c>
      <c r="H977" s="17">
        <v>7</v>
      </c>
      <c r="I977" s="17" t="str">
        <f>INDEX(Neighborhoods!$A:$C,MATCH(Places!$H977,Neighborhoods!$A:$A,0),MATCH(Places!I$1,Neighborhoods!$1:$1,0))</f>
        <v>Brooklyn</v>
      </c>
      <c r="J977" s="17" t="str">
        <f>INDEX(Neighborhoods!$A:$C,MATCH(Places!$H977,Neighborhoods!$A:$A,0),MATCH(Places!J$1,Neighborhoods!$1:$1,0))</f>
        <v>Bedford-Stuyvesant</v>
      </c>
      <c r="K977" s="17" t="s">
        <v>11822</v>
      </c>
      <c r="L977" s="17" t="str">
        <f t="shared" si="60"/>
        <v>No</v>
      </c>
      <c r="M977" s="17">
        <v>16</v>
      </c>
      <c r="N977" s="17" t="str" cm="1">
        <f t="array" ref="N977">_xlfn.IFS(M977&lt;=2,"Small",M977&lt;=5,"Medium",M977&gt;5,"Large")</f>
        <v>Large</v>
      </c>
      <c r="O977" s="65">
        <v>1050</v>
      </c>
      <c r="P977" s="87">
        <f t="shared" si="61"/>
        <v>7.0000000000000007E-2</v>
      </c>
      <c r="Q977" s="68">
        <v>4.66</v>
      </c>
      <c r="R977" s="68" t="str" cm="1">
        <f t="array" ref="R977">_xlfn.SWITCH(ROUND(Q977,0),5,"Excellent",4,"Good",3,"Ok","Bad")</f>
        <v>Excellent</v>
      </c>
      <c r="S977" s="17">
        <v>132</v>
      </c>
      <c r="T977" s="17" t="str">
        <f t="shared" si="62"/>
        <v>No</v>
      </c>
      <c r="U977" s="82">
        <v>41998</v>
      </c>
      <c r="V977" s="82">
        <v>43878</v>
      </c>
      <c r="W977" s="17">
        <v>359</v>
      </c>
      <c r="X977" s="17" t="str">
        <f t="shared" si="63"/>
        <v>Active</v>
      </c>
      <c r="Y977" s="17" t="s">
        <v>15615</v>
      </c>
      <c r="Z977" s="17"/>
    </row>
    <row r="978" spans="1:26" x14ac:dyDescent="0.25">
      <c r="A978">
        <v>977</v>
      </c>
      <c r="B978" s="17" t="s">
        <v>731</v>
      </c>
      <c r="C978" s="17">
        <v>714</v>
      </c>
      <c r="D978" s="17" t="str">
        <f>INDEX(Hosts!$A:$O,MATCH(Places!$C978,Hosts!$A:$A,0),MATCH(Places!D$1,Hosts!$1:$1,0))</f>
        <v>Within a day</v>
      </c>
      <c r="E978" s="87">
        <f>INDEX(Hosts!$A:$O,MATCH(Places!$C978,Hosts!$A:$A,0),MATCH(Places!E$1,Hosts!$1:$1,0))</f>
        <v>1</v>
      </c>
      <c r="F978" s="87">
        <f>INDEX(Hosts!$A:$O,MATCH(Places!$C978,Hosts!$A:$A,0),MATCH(Places!F$1,Hosts!$1:$1,0))</f>
        <v>1</v>
      </c>
      <c r="G978" s="17" t="str">
        <f>INDEX(Hosts!$A:$O,MATCH(Places!$C978,Hosts!$A:$A,0),MATCH(Places!G$1,Hosts!$1:$1,0))</f>
        <v>No</v>
      </c>
      <c r="H978" s="17">
        <v>13</v>
      </c>
      <c r="I978" s="17" t="str">
        <f>INDEX(Neighborhoods!$A:$C,MATCH(Places!$H978,Neighborhoods!$A:$A,0),MATCH(Places!I$1,Neighborhoods!$1:$1,0))</f>
        <v>Manhattan</v>
      </c>
      <c r="J978" s="17" t="str">
        <f>INDEX(Neighborhoods!$A:$C,MATCH(Places!$H978,Neighborhoods!$A:$A,0),MATCH(Places!J$1,Neighborhoods!$1:$1,0))</f>
        <v>Chelsea</v>
      </c>
      <c r="K978" s="17" t="s">
        <v>11822</v>
      </c>
      <c r="L978" s="17" t="str">
        <f t="shared" si="60"/>
        <v>No</v>
      </c>
      <c r="M978" s="17">
        <v>7</v>
      </c>
      <c r="N978" s="17" t="str" cm="1">
        <f t="array" ref="N978">_xlfn.IFS(M978&lt;=2,"Small",M978&lt;=5,"Medium",M978&gt;5,"Large")</f>
        <v>Large</v>
      </c>
      <c r="O978" s="65">
        <v>406</v>
      </c>
      <c r="P978" s="87">
        <f t="shared" si="61"/>
        <v>0.04</v>
      </c>
      <c r="Q978" s="68">
        <v>4.84</v>
      </c>
      <c r="R978" s="68" t="str" cm="1">
        <f t="array" ref="R978">_xlfn.SWITCH(ROUND(Q978,0),5,"Excellent",4,"Good",3,"Ok","Bad")</f>
        <v>Excellent</v>
      </c>
      <c r="S978" s="17">
        <v>75</v>
      </c>
      <c r="T978" s="17" t="str">
        <f t="shared" si="62"/>
        <v>No</v>
      </c>
      <c r="U978" s="82">
        <v>41925</v>
      </c>
      <c r="V978" s="82">
        <v>44011</v>
      </c>
      <c r="W978" s="17">
        <v>180</v>
      </c>
      <c r="X978" s="17" t="str">
        <f t="shared" si="63"/>
        <v>Active</v>
      </c>
      <c r="Y978" s="17" t="s">
        <v>15615</v>
      </c>
      <c r="Z978" s="17"/>
    </row>
    <row r="979" spans="1:26" x14ac:dyDescent="0.25">
      <c r="A979">
        <v>978</v>
      </c>
      <c r="B979" s="17" t="s">
        <v>732</v>
      </c>
      <c r="C979" s="17">
        <v>1924</v>
      </c>
      <c r="D979" s="17" t="str">
        <f>INDEX(Hosts!$A:$O,MATCH(Places!$C979,Hosts!$A:$A,0),MATCH(Places!D$1,Hosts!$1:$1,0))</f>
        <v>Within a few hours</v>
      </c>
      <c r="E979" s="87">
        <f>INDEX(Hosts!$A:$O,MATCH(Places!$C979,Hosts!$A:$A,0),MATCH(Places!E$1,Hosts!$1:$1,0))</f>
        <v>1</v>
      </c>
      <c r="F979" s="87">
        <f>INDEX(Hosts!$A:$O,MATCH(Places!$C979,Hosts!$A:$A,0),MATCH(Places!F$1,Hosts!$1:$1,0))</f>
        <v>0.55000000000000004</v>
      </c>
      <c r="G979" s="17" t="str">
        <f>INDEX(Hosts!$A:$O,MATCH(Places!$C979,Hosts!$A:$A,0),MATCH(Places!G$1,Hosts!$1:$1,0))</f>
        <v>Yes</v>
      </c>
      <c r="H979" s="17">
        <v>22</v>
      </c>
      <c r="I979" s="17" t="str">
        <f>INDEX(Neighborhoods!$A:$C,MATCH(Places!$H979,Neighborhoods!$A:$A,0),MATCH(Places!I$1,Neighborhoods!$1:$1,0))</f>
        <v>Queens</v>
      </c>
      <c r="J979" s="17" t="str">
        <f>INDEX(Neighborhoods!$A:$C,MATCH(Places!$H979,Neighborhoods!$A:$A,0),MATCH(Places!J$1,Neighborhoods!$1:$1,0))</f>
        <v>Flushing</v>
      </c>
      <c r="K979" s="17" t="s">
        <v>11822</v>
      </c>
      <c r="L979" s="17" t="str">
        <f t="shared" si="60"/>
        <v>No</v>
      </c>
      <c r="M979" s="17">
        <v>2</v>
      </c>
      <c r="N979" s="17" t="str" cm="1">
        <f t="array" ref="N979">_xlfn.IFS(M979&lt;=2,"Small",M979&lt;=5,"Medium",M979&gt;5,"Large")</f>
        <v>Small</v>
      </c>
      <c r="O979" s="65">
        <v>100</v>
      </c>
      <c r="P979" s="87">
        <f t="shared" si="61"/>
        <v>0.03</v>
      </c>
      <c r="Q979" s="68">
        <v>4.9400000000000004</v>
      </c>
      <c r="R979" s="68" t="str" cm="1">
        <f t="array" ref="R979">_xlfn.SWITCH(ROUND(Q979,0),5,"Excellent",4,"Good",3,"Ok","Bad")</f>
        <v>Excellent</v>
      </c>
      <c r="S979" s="17">
        <v>16</v>
      </c>
      <c r="T979" s="17" t="str">
        <f t="shared" si="62"/>
        <v>No</v>
      </c>
      <c r="U979" s="82">
        <v>41931</v>
      </c>
      <c r="V979" s="82">
        <v>44013</v>
      </c>
      <c r="W979" s="17">
        <v>346</v>
      </c>
      <c r="X979" s="17" t="str">
        <f t="shared" si="63"/>
        <v>Active</v>
      </c>
      <c r="Y979" s="17" t="s">
        <v>15615</v>
      </c>
      <c r="Z979" s="17"/>
    </row>
    <row r="980" spans="1:26" x14ac:dyDescent="0.25">
      <c r="A980">
        <v>979</v>
      </c>
      <c r="B980" s="17" t="s">
        <v>14614</v>
      </c>
      <c r="C980" s="17">
        <v>857</v>
      </c>
      <c r="D980" s="17" t="str">
        <f>INDEX(Hosts!$A:$O,MATCH(Places!$C980,Hosts!$A:$A,0),MATCH(Places!D$1,Hosts!$1:$1,0))</f>
        <v>Within a day</v>
      </c>
      <c r="E980" s="87">
        <f>INDEX(Hosts!$A:$O,MATCH(Places!$C980,Hosts!$A:$A,0),MATCH(Places!E$1,Hosts!$1:$1,0))</f>
        <v>0.9</v>
      </c>
      <c r="F980" s="87">
        <f>INDEX(Hosts!$A:$O,MATCH(Places!$C980,Hosts!$A:$A,0),MATCH(Places!F$1,Hosts!$1:$1,0))</f>
        <v>0.75</v>
      </c>
      <c r="G980" s="17" t="str">
        <f>INDEX(Hosts!$A:$O,MATCH(Places!$C980,Hosts!$A:$A,0),MATCH(Places!G$1,Hosts!$1:$1,0))</f>
        <v>No</v>
      </c>
      <c r="H980" s="17">
        <v>15</v>
      </c>
      <c r="I980" s="17" t="str">
        <f>INDEX(Neighborhoods!$A:$C,MATCH(Places!$H980,Neighborhoods!$A:$A,0),MATCH(Places!I$1,Neighborhoods!$1:$1,0))</f>
        <v>Manhattan</v>
      </c>
      <c r="J980" s="17" t="str">
        <f>INDEX(Neighborhoods!$A:$C,MATCH(Places!$H980,Neighborhoods!$A:$A,0),MATCH(Places!J$1,Neighborhoods!$1:$1,0))</f>
        <v>East Village</v>
      </c>
      <c r="K980" s="17" t="s">
        <v>11822</v>
      </c>
      <c r="L980" s="17" t="str">
        <f t="shared" si="60"/>
        <v>No</v>
      </c>
      <c r="M980" s="17">
        <v>6</v>
      </c>
      <c r="N980" s="17" t="str" cm="1">
        <f t="array" ref="N980">_xlfn.IFS(M980&lt;=2,"Small",M980&lt;=5,"Medium",M980&gt;5,"Large")</f>
        <v>Large</v>
      </c>
      <c r="O980" s="65">
        <v>475</v>
      </c>
      <c r="P980" s="87">
        <f t="shared" si="61"/>
        <v>0.04</v>
      </c>
      <c r="Q980" s="68">
        <v>4.9000000000000004</v>
      </c>
      <c r="R980" s="68" t="str" cm="1">
        <f t="array" ref="R980">_xlfn.SWITCH(ROUND(Q980,0),5,"Excellent",4,"Good",3,"Ok","Bad")</f>
        <v>Excellent</v>
      </c>
      <c r="S980" s="17">
        <v>31</v>
      </c>
      <c r="T980" s="17" t="str">
        <f t="shared" si="62"/>
        <v>No</v>
      </c>
      <c r="U980" s="82">
        <v>41960</v>
      </c>
      <c r="V980" s="82">
        <v>43686</v>
      </c>
      <c r="W980" s="17">
        <v>13</v>
      </c>
      <c r="X980" s="17" t="str">
        <f t="shared" si="63"/>
        <v>Active</v>
      </c>
      <c r="Y980" s="17" t="s">
        <v>15615</v>
      </c>
      <c r="Z980" s="17"/>
    </row>
    <row r="981" spans="1:26" x14ac:dyDescent="0.25">
      <c r="A981">
        <v>980</v>
      </c>
      <c r="B981" s="17" t="s">
        <v>733</v>
      </c>
      <c r="C981" s="17">
        <v>1926</v>
      </c>
      <c r="D981" s="17" t="str">
        <f>INDEX(Hosts!$A:$O,MATCH(Places!$C981,Hosts!$A:$A,0),MATCH(Places!D$1,Hosts!$1:$1,0))</f>
        <v>Within a few hours</v>
      </c>
      <c r="E981" s="87">
        <f>INDEX(Hosts!$A:$O,MATCH(Places!$C981,Hosts!$A:$A,0),MATCH(Places!E$1,Hosts!$1:$1,0))</f>
        <v>1</v>
      </c>
      <c r="F981" s="87">
        <f>INDEX(Hosts!$A:$O,MATCH(Places!$C981,Hosts!$A:$A,0),MATCH(Places!F$1,Hosts!$1:$1,0))</f>
        <v>1</v>
      </c>
      <c r="G981" s="17" t="str">
        <f>INDEX(Hosts!$A:$O,MATCH(Places!$C981,Hosts!$A:$A,0),MATCH(Places!G$1,Hosts!$1:$1,0))</f>
        <v>No</v>
      </c>
      <c r="H981" s="17">
        <v>8</v>
      </c>
      <c r="I981" s="17" t="str">
        <f>INDEX(Neighborhoods!$A:$C,MATCH(Places!$H981,Neighborhoods!$A:$A,0),MATCH(Places!I$1,Neighborhoods!$1:$1,0))</f>
        <v>Brooklyn</v>
      </c>
      <c r="J981" s="17" t="str">
        <f>INDEX(Neighborhoods!$A:$C,MATCH(Places!$H981,Neighborhoods!$A:$A,0),MATCH(Places!J$1,Neighborhoods!$1:$1,0))</f>
        <v>Bushwick</v>
      </c>
      <c r="K981" s="17" t="s">
        <v>11822</v>
      </c>
      <c r="L981" s="17" t="str">
        <f t="shared" si="60"/>
        <v>No</v>
      </c>
      <c r="M981" s="17">
        <v>5</v>
      </c>
      <c r="N981" s="17" t="str" cm="1">
        <f t="array" ref="N981">_xlfn.IFS(M981&lt;=2,"Small",M981&lt;=5,"Medium",M981&gt;5,"Large")</f>
        <v>Medium</v>
      </c>
      <c r="O981" s="65">
        <v>190</v>
      </c>
      <c r="P981" s="87">
        <f t="shared" si="61"/>
        <v>0.03</v>
      </c>
      <c r="Q981" s="68">
        <v>4.82</v>
      </c>
      <c r="R981" s="68" t="str" cm="1">
        <f t="array" ref="R981">_xlfn.SWITCH(ROUND(Q981,0),5,"Excellent",4,"Good",3,"Ok","Bad")</f>
        <v>Excellent</v>
      </c>
      <c r="S981" s="17">
        <v>133</v>
      </c>
      <c r="T981" s="17" t="str">
        <f t="shared" si="62"/>
        <v>Yes</v>
      </c>
      <c r="U981" s="82">
        <v>41930</v>
      </c>
      <c r="V981" s="82">
        <v>43875</v>
      </c>
      <c r="W981" s="17">
        <v>179</v>
      </c>
      <c r="X981" s="17" t="str">
        <f t="shared" si="63"/>
        <v>Active</v>
      </c>
      <c r="Y981" s="17" t="s">
        <v>15615</v>
      </c>
      <c r="Z981" s="17"/>
    </row>
    <row r="982" spans="1:26" x14ac:dyDescent="0.25">
      <c r="A982">
        <v>981</v>
      </c>
      <c r="B982" s="17" t="s">
        <v>14030</v>
      </c>
      <c r="C982" s="17">
        <v>480</v>
      </c>
      <c r="D982" s="17" t="str">
        <f>INDEX(Hosts!$A:$O,MATCH(Places!$C982,Hosts!$A:$A,0),MATCH(Places!D$1,Hosts!$1:$1,0))</f>
        <v>Within a few hours</v>
      </c>
      <c r="E982" s="87">
        <f>INDEX(Hosts!$A:$O,MATCH(Places!$C982,Hosts!$A:$A,0),MATCH(Places!E$1,Hosts!$1:$1,0))</f>
        <v>1</v>
      </c>
      <c r="F982" s="87">
        <f>INDEX(Hosts!$A:$O,MATCH(Places!$C982,Hosts!$A:$A,0),MATCH(Places!F$1,Hosts!$1:$1,0))</f>
        <v>0.64</v>
      </c>
      <c r="G982" s="17" t="str">
        <f>INDEX(Hosts!$A:$O,MATCH(Places!$C982,Hosts!$A:$A,0),MATCH(Places!G$1,Hosts!$1:$1,0))</f>
        <v>No</v>
      </c>
      <c r="H982" s="17">
        <v>8</v>
      </c>
      <c r="I982" s="17" t="str">
        <f>INDEX(Neighborhoods!$A:$C,MATCH(Places!$H982,Neighborhoods!$A:$A,0),MATCH(Places!I$1,Neighborhoods!$1:$1,0))</f>
        <v>Brooklyn</v>
      </c>
      <c r="J982" s="17" t="str">
        <f>INDEX(Neighborhoods!$A:$C,MATCH(Places!$H982,Neighborhoods!$A:$A,0),MATCH(Places!J$1,Neighborhoods!$1:$1,0))</f>
        <v>Bushwick</v>
      </c>
      <c r="K982" s="17" t="s">
        <v>1</v>
      </c>
      <c r="L982" s="17" t="str">
        <f t="shared" si="60"/>
        <v>Yes</v>
      </c>
      <c r="M982" s="17">
        <v>2</v>
      </c>
      <c r="N982" s="17" t="str" cm="1">
        <f t="array" ref="N982">_xlfn.IFS(M982&lt;=2,"Small",M982&lt;=5,"Medium",M982&gt;5,"Large")</f>
        <v>Small</v>
      </c>
      <c r="O982" s="65">
        <v>30</v>
      </c>
      <c r="P982" s="87">
        <f t="shared" si="61"/>
        <v>0.03</v>
      </c>
      <c r="Q982" s="68">
        <v>4.3899999999999997</v>
      </c>
      <c r="R982" s="68" t="str" cm="1">
        <f t="array" ref="R982">_xlfn.SWITCH(ROUND(Q982,0),5,"Excellent",4,"Good",3,"Ok","Bad")</f>
        <v>Good</v>
      </c>
      <c r="S982" s="17">
        <v>57</v>
      </c>
      <c r="T982" s="17" t="str">
        <f t="shared" si="62"/>
        <v>No</v>
      </c>
      <c r="U982" s="82">
        <v>41947</v>
      </c>
      <c r="V982" s="82">
        <v>43878</v>
      </c>
      <c r="W982" s="17">
        <v>2</v>
      </c>
      <c r="X982" s="17" t="str">
        <f t="shared" si="63"/>
        <v>Active</v>
      </c>
      <c r="Y982" s="17" t="s">
        <v>15615</v>
      </c>
      <c r="Z982" s="17"/>
    </row>
    <row r="983" spans="1:26" x14ac:dyDescent="0.25">
      <c r="A983">
        <v>982</v>
      </c>
      <c r="B983" s="17" t="s">
        <v>13402</v>
      </c>
      <c r="C983" s="17">
        <v>843</v>
      </c>
      <c r="D983" s="17" t="str">
        <f>INDEX(Hosts!$A:$O,MATCH(Places!$C983,Hosts!$A:$A,0),MATCH(Places!D$1,Hosts!$1:$1,0))</f>
        <v>Within a day</v>
      </c>
      <c r="E983" s="87">
        <f>INDEX(Hosts!$A:$O,MATCH(Places!$C983,Hosts!$A:$A,0),MATCH(Places!E$1,Hosts!$1:$1,0))</f>
        <v>1</v>
      </c>
      <c r="F983" s="87">
        <f>INDEX(Hosts!$A:$O,MATCH(Places!$C983,Hosts!$A:$A,0),MATCH(Places!F$1,Hosts!$1:$1,0))</f>
        <v>0.6</v>
      </c>
      <c r="G983" s="17" t="str">
        <f>INDEX(Hosts!$A:$O,MATCH(Places!$C983,Hosts!$A:$A,0),MATCH(Places!G$1,Hosts!$1:$1,0))</f>
        <v>Yes</v>
      </c>
      <c r="H983" s="17">
        <v>12</v>
      </c>
      <c r="I983" s="17" t="str">
        <f>INDEX(Neighborhoods!$A:$C,MATCH(Places!$H983,Neighborhoods!$A:$A,0),MATCH(Places!I$1,Neighborhoods!$1:$1,0))</f>
        <v>Brooklyn</v>
      </c>
      <c r="J983" s="17" t="str">
        <f>INDEX(Neighborhoods!$A:$C,MATCH(Places!$H983,Neighborhoods!$A:$A,0),MATCH(Places!J$1,Neighborhoods!$1:$1,0))</f>
        <v>Williamsburg</v>
      </c>
      <c r="K983" s="17" t="s">
        <v>11822</v>
      </c>
      <c r="L983" s="17" t="str">
        <f t="shared" si="60"/>
        <v>No</v>
      </c>
      <c r="M983" s="17">
        <v>4</v>
      </c>
      <c r="N983" s="17" t="str" cm="1">
        <f t="array" ref="N983">_xlfn.IFS(M983&lt;=2,"Small",M983&lt;=5,"Medium",M983&gt;5,"Large")</f>
        <v>Medium</v>
      </c>
      <c r="O983" s="65">
        <v>250</v>
      </c>
      <c r="P983" s="87">
        <f t="shared" si="61"/>
        <v>0.04</v>
      </c>
      <c r="Q983" s="68">
        <v>5</v>
      </c>
      <c r="R983" s="68" t="str" cm="1">
        <f t="array" ref="R983">_xlfn.SWITCH(ROUND(Q983,0),5,"Excellent",4,"Good",3,"Ok","Bad")</f>
        <v>Excellent</v>
      </c>
      <c r="S983" s="17">
        <v>43</v>
      </c>
      <c r="T983" s="17" t="str">
        <f t="shared" si="62"/>
        <v>No</v>
      </c>
      <c r="U983" s="82">
        <v>42005</v>
      </c>
      <c r="V983" s="82">
        <v>43832</v>
      </c>
      <c r="W983" s="17">
        <v>4</v>
      </c>
      <c r="X983" s="17" t="str">
        <f t="shared" si="63"/>
        <v>Active</v>
      </c>
      <c r="Y983" s="17" t="s">
        <v>15615</v>
      </c>
      <c r="Z983" s="17"/>
    </row>
    <row r="984" spans="1:26" x14ac:dyDescent="0.25">
      <c r="A984">
        <v>983</v>
      </c>
      <c r="B984" s="17" t="s">
        <v>734</v>
      </c>
      <c r="C984" s="17">
        <v>776</v>
      </c>
      <c r="D984" s="17" t="str">
        <f>INDEX(Hosts!$A:$O,MATCH(Places!$C984,Hosts!$A:$A,0),MATCH(Places!D$1,Hosts!$1:$1,0))</f>
        <v>Within a few hours</v>
      </c>
      <c r="E984" s="87">
        <f>INDEX(Hosts!$A:$O,MATCH(Places!$C984,Hosts!$A:$A,0),MATCH(Places!E$1,Hosts!$1:$1,0))</f>
        <v>1</v>
      </c>
      <c r="F984" s="87">
        <f>INDEX(Hosts!$A:$O,MATCH(Places!$C984,Hosts!$A:$A,0),MATCH(Places!F$1,Hosts!$1:$1,0))</f>
        <v>0.5</v>
      </c>
      <c r="G984" s="17" t="str">
        <f>INDEX(Hosts!$A:$O,MATCH(Places!$C984,Hosts!$A:$A,0),MATCH(Places!G$1,Hosts!$1:$1,0))</f>
        <v>No</v>
      </c>
      <c r="H984" s="17">
        <v>21</v>
      </c>
      <c r="I984" s="17" t="str">
        <f>INDEX(Neighborhoods!$A:$C,MATCH(Places!$H984,Neighborhoods!$A:$A,0),MATCH(Places!I$1,Neighborhoods!$1:$1,0))</f>
        <v>Queens</v>
      </c>
      <c r="J984" s="17" t="str">
        <f>INDEX(Neighborhoods!$A:$C,MATCH(Places!$H984,Neighborhoods!$A:$A,0),MATCH(Places!J$1,Neighborhoods!$1:$1,0))</f>
        <v>Astoria</v>
      </c>
      <c r="K984" s="17" t="s">
        <v>1</v>
      </c>
      <c r="L984" s="17" t="str">
        <f t="shared" si="60"/>
        <v>Yes</v>
      </c>
      <c r="M984" s="17">
        <v>1</v>
      </c>
      <c r="N984" s="17" t="str" cm="1">
        <f t="array" ref="N984">_xlfn.IFS(M984&lt;=2,"Small",M984&lt;=5,"Medium",M984&gt;5,"Large")</f>
        <v>Small</v>
      </c>
      <c r="O984" s="65">
        <v>39</v>
      </c>
      <c r="P984" s="87">
        <f t="shared" si="61"/>
        <v>0.03</v>
      </c>
      <c r="Q984" s="68">
        <v>4.67</v>
      </c>
      <c r="R984" s="68" t="str" cm="1">
        <f t="array" ref="R984">_xlfn.SWITCH(ROUND(Q984,0),5,"Excellent",4,"Good",3,"Ok","Bad")</f>
        <v>Excellent</v>
      </c>
      <c r="S984" s="17">
        <v>6</v>
      </c>
      <c r="T984" s="17" t="str">
        <f t="shared" si="62"/>
        <v>No</v>
      </c>
      <c r="U984" s="82">
        <v>42187</v>
      </c>
      <c r="V984" s="82">
        <v>43861</v>
      </c>
      <c r="W984" s="17">
        <v>364</v>
      </c>
      <c r="X984" s="17" t="str">
        <f t="shared" si="63"/>
        <v>Active</v>
      </c>
      <c r="Y984" s="17" t="s">
        <v>15615</v>
      </c>
      <c r="Z984" s="17"/>
    </row>
    <row r="985" spans="1:26" x14ac:dyDescent="0.25">
      <c r="A985">
        <v>984</v>
      </c>
      <c r="B985" s="17" t="s">
        <v>13438</v>
      </c>
      <c r="C985" s="17">
        <v>776</v>
      </c>
      <c r="D985" s="17" t="str">
        <f>INDEX(Hosts!$A:$O,MATCH(Places!$C985,Hosts!$A:$A,0),MATCH(Places!D$1,Hosts!$1:$1,0))</f>
        <v>Within a few hours</v>
      </c>
      <c r="E985" s="87">
        <f>INDEX(Hosts!$A:$O,MATCH(Places!$C985,Hosts!$A:$A,0),MATCH(Places!E$1,Hosts!$1:$1,0))</f>
        <v>1</v>
      </c>
      <c r="F985" s="87">
        <f>INDEX(Hosts!$A:$O,MATCH(Places!$C985,Hosts!$A:$A,0),MATCH(Places!F$1,Hosts!$1:$1,0))</f>
        <v>0.5</v>
      </c>
      <c r="G985" s="17" t="str">
        <f>INDEX(Hosts!$A:$O,MATCH(Places!$C985,Hosts!$A:$A,0),MATCH(Places!G$1,Hosts!$1:$1,0))</f>
        <v>No</v>
      </c>
      <c r="H985" s="17">
        <v>21</v>
      </c>
      <c r="I985" s="17" t="str">
        <f>INDEX(Neighborhoods!$A:$C,MATCH(Places!$H985,Neighborhoods!$A:$A,0),MATCH(Places!I$1,Neighborhoods!$1:$1,0))</f>
        <v>Queens</v>
      </c>
      <c r="J985" s="17" t="str">
        <f>INDEX(Neighborhoods!$A:$C,MATCH(Places!$H985,Neighborhoods!$A:$A,0),MATCH(Places!J$1,Neighborhoods!$1:$1,0))</f>
        <v>Astoria</v>
      </c>
      <c r="K985" s="17" t="s">
        <v>1</v>
      </c>
      <c r="L985" s="17" t="str">
        <f t="shared" si="60"/>
        <v>Yes</v>
      </c>
      <c r="M985" s="17">
        <v>1</v>
      </c>
      <c r="N985" s="17" t="str" cm="1">
        <f t="array" ref="N985">_xlfn.IFS(M985&lt;=2,"Small",M985&lt;=5,"Medium",M985&gt;5,"Large")</f>
        <v>Small</v>
      </c>
      <c r="O985" s="65">
        <v>40</v>
      </c>
      <c r="P985" s="87">
        <f t="shared" si="61"/>
        <v>0.03</v>
      </c>
      <c r="Q985" s="68">
        <v>4.8</v>
      </c>
      <c r="R985" s="68" t="str" cm="1">
        <f t="array" ref="R985">_xlfn.SWITCH(ROUND(Q985,0),5,"Excellent",4,"Good",3,"Ok","Bad")</f>
        <v>Excellent</v>
      </c>
      <c r="S985" s="17">
        <v>15</v>
      </c>
      <c r="T985" s="17" t="str">
        <f t="shared" si="62"/>
        <v>No</v>
      </c>
      <c r="U985" s="82">
        <v>42170</v>
      </c>
      <c r="V985" s="82">
        <v>43905</v>
      </c>
      <c r="W985" s="17">
        <v>364</v>
      </c>
      <c r="X985" s="17" t="str">
        <f t="shared" si="63"/>
        <v>Active</v>
      </c>
      <c r="Y985" s="17" t="s">
        <v>15615</v>
      </c>
      <c r="Z985" s="17"/>
    </row>
    <row r="986" spans="1:26" x14ac:dyDescent="0.25">
      <c r="A986">
        <v>985</v>
      </c>
      <c r="B986" s="17" t="s">
        <v>735</v>
      </c>
      <c r="C986" s="17">
        <v>1930</v>
      </c>
      <c r="D986" s="17" t="str">
        <f>INDEX(Hosts!$A:$O,MATCH(Places!$C986,Hosts!$A:$A,0),MATCH(Places!D$1,Hosts!$1:$1,0))</f>
        <v>Within a few hours</v>
      </c>
      <c r="E986" s="87">
        <f>INDEX(Hosts!$A:$O,MATCH(Places!$C986,Hosts!$A:$A,0),MATCH(Places!E$1,Hosts!$1:$1,0))</f>
        <v>1</v>
      </c>
      <c r="F986" s="87">
        <f>INDEX(Hosts!$A:$O,MATCH(Places!$C986,Hosts!$A:$A,0),MATCH(Places!F$1,Hosts!$1:$1,0))</f>
        <v>1</v>
      </c>
      <c r="G986" s="17" t="str">
        <f>INDEX(Hosts!$A:$O,MATCH(Places!$C986,Hosts!$A:$A,0),MATCH(Places!G$1,Hosts!$1:$1,0))</f>
        <v>Yes</v>
      </c>
      <c r="H986" s="17">
        <v>14</v>
      </c>
      <c r="I986" s="17" t="str">
        <f>INDEX(Neighborhoods!$A:$C,MATCH(Places!$H986,Neighborhoods!$A:$A,0),MATCH(Places!I$1,Neighborhoods!$1:$1,0))</f>
        <v>Manhattan</v>
      </c>
      <c r="J986" s="17" t="str">
        <f>INDEX(Neighborhoods!$A:$C,MATCH(Places!$H986,Neighborhoods!$A:$A,0),MATCH(Places!J$1,Neighborhoods!$1:$1,0))</f>
        <v>East Harlem</v>
      </c>
      <c r="K986" s="17" t="s">
        <v>1</v>
      </c>
      <c r="L986" s="17" t="str">
        <f t="shared" si="60"/>
        <v>Yes</v>
      </c>
      <c r="M986" s="17">
        <v>2</v>
      </c>
      <c r="N986" s="17" t="str" cm="1">
        <f t="array" ref="N986">_xlfn.IFS(M986&lt;=2,"Small",M986&lt;=5,"Medium",M986&gt;5,"Large")</f>
        <v>Small</v>
      </c>
      <c r="O986" s="65">
        <v>100</v>
      </c>
      <c r="P986" s="87">
        <f t="shared" si="61"/>
        <v>0.03</v>
      </c>
      <c r="Q986" s="68">
        <v>4.8899999999999997</v>
      </c>
      <c r="R986" s="68" t="str" cm="1">
        <f t="array" ref="R986">_xlfn.SWITCH(ROUND(Q986,0),5,"Excellent",4,"Good",3,"Ok","Bad")</f>
        <v>Excellent</v>
      </c>
      <c r="S986" s="17">
        <v>167</v>
      </c>
      <c r="T986" s="17" t="str">
        <f t="shared" si="62"/>
        <v>Yes</v>
      </c>
      <c r="U986" s="82">
        <v>41941</v>
      </c>
      <c r="V986" s="82">
        <v>43822</v>
      </c>
      <c r="W986" s="17">
        <v>200</v>
      </c>
      <c r="X986" s="17" t="str">
        <f t="shared" si="63"/>
        <v>Active</v>
      </c>
      <c r="Y986" s="17" t="s">
        <v>15615</v>
      </c>
      <c r="Z986" s="17"/>
    </row>
    <row r="987" spans="1:26" x14ac:dyDescent="0.25">
      <c r="A987">
        <v>986</v>
      </c>
      <c r="B987" s="17" t="s">
        <v>736</v>
      </c>
      <c r="C987" s="17">
        <v>1931</v>
      </c>
      <c r="D987" s="17" t="str">
        <f>INDEX(Hosts!$A:$O,MATCH(Places!$C987,Hosts!$A:$A,0),MATCH(Places!D$1,Hosts!$1:$1,0))</f>
        <v>Within a day</v>
      </c>
      <c r="E987" s="87">
        <f>INDEX(Hosts!$A:$O,MATCH(Places!$C987,Hosts!$A:$A,0),MATCH(Places!E$1,Hosts!$1:$1,0))</f>
        <v>1</v>
      </c>
      <c r="F987" s="87">
        <f>INDEX(Hosts!$A:$O,MATCH(Places!$C987,Hosts!$A:$A,0),MATCH(Places!F$1,Hosts!$1:$1,0))</f>
        <v>0.89</v>
      </c>
      <c r="G987" s="17" t="str">
        <f>INDEX(Hosts!$A:$O,MATCH(Places!$C987,Hosts!$A:$A,0),MATCH(Places!G$1,Hosts!$1:$1,0))</f>
        <v>Yes</v>
      </c>
      <c r="H987" s="17">
        <v>21</v>
      </c>
      <c r="I987" s="17" t="str">
        <f>INDEX(Neighborhoods!$A:$C,MATCH(Places!$H987,Neighborhoods!$A:$A,0),MATCH(Places!I$1,Neighborhoods!$1:$1,0))</f>
        <v>Queens</v>
      </c>
      <c r="J987" s="17" t="str">
        <f>INDEX(Neighborhoods!$A:$C,MATCH(Places!$H987,Neighborhoods!$A:$A,0),MATCH(Places!J$1,Neighborhoods!$1:$1,0))</f>
        <v>Astoria</v>
      </c>
      <c r="K987" s="17" t="s">
        <v>11822</v>
      </c>
      <c r="L987" s="17" t="str">
        <f t="shared" si="60"/>
        <v>No</v>
      </c>
      <c r="M987" s="17">
        <v>4</v>
      </c>
      <c r="N987" s="17" t="str" cm="1">
        <f t="array" ref="N987">_xlfn.IFS(M987&lt;=2,"Small",M987&lt;=5,"Medium",M987&gt;5,"Large")</f>
        <v>Medium</v>
      </c>
      <c r="O987" s="65">
        <v>129</v>
      </c>
      <c r="P987" s="87">
        <f t="shared" si="61"/>
        <v>0.03</v>
      </c>
      <c r="Q987" s="68">
        <v>4.99</v>
      </c>
      <c r="R987" s="68" t="str" cm="1">
        <f t="array" ref="R987">_xlfn.SWITCH(ROUND(Q987,0),5,"Excellent",4,"Good",3,"Ok","Bad")</f>
        <v>Excellent</v>
      </c>
      <c r="S987" s="17">
        <v>112</v>
      </c>
      <c r="T987" s="17" t="str">
        <f t="shared" si="62"/>
        <v>Yes</v>
      </c>
      <c r="U987" s="82">
        <v>41926</v>
      </c>
      <c r="V987" s="82">
        <v>43269</v>
      </c>
      <c r="W987" s="17">
        <v>1</v>
      </c>
      <c r="X987" s="17" t="str">
        <f t="shared" si="63"/>
        <v>Active</v>
      </c>
      <c r="Y987" s="17" t="s">
        <v>15615</v>
      </c>
      <c r="Z987" s="17"/>
    </row>
    <row r="988" spans="1:26" x14ac:dyDescent="0.25">
      <c r="A988">
        <v>987</v>
      </c>
      <c r="B988" s="17" t="s">
        <v>737</v>
      </c>
      <c r="C988" s="17">
        <v>126</v>
      </c>
      <c r="D988" s="17" t="str">
        <f>INDEX(Hosts!$A:$O,MATCH(Places!$C988,Hosts!$A:$A,0),MATCH(Places!D$1,Hosts!$1:$1,0))</f>
        <v>Within an hour</v>
      </c>
      <c r="E988" s="87">
        <f>INDEX(Hosts!$A:$O,MATCH(Places!$C988,Hosts!$A:$A,0),MATCH(Places!E$1,Hosts!$1:$1,0))</f>
        <v>0.82</v>
      </c>
      <c r="F988" s="87">
        <f>INDEX(Hosts!$A:$O,MATCH(Places!$C988,Hosts!$A:$A,0),MATCH(Places!F$1,Hosts!$1:$1,0))</f>
        <v>1</v>
      </c>
      <c r="G988" s="17" t="str">
        <f>INDEX(Hosts!$A:$O,MATCH(Places!$C988,Hosts!$A:$A,0),MATCH(Places!G$1,Hosts!$1:$1,0))</f>
        <v>No</v>
      </c>
      <c r="H988" s="17">
        <v>11</v>
      </c>
      <c r="I988" s="17" t="str">
        <f>INDEX(Neighborhoods!$A:$C,MATCH(Places!$H988,Neighborhoods!$A:$A,0),MATCH(Places!I$1,Neighborhoods!$1:$1,0))</f>
        <v>Brooklyn</v>
      </c>
      <c r="J988" s="17" t="str">
        <f>INDEX(Neighborhoods!$A:$C,MATCH(Places!$H988,Neighborhoods!$A:$A,0),MATCH(Places!J$1,Neighborhoods!$1:$1,0))</f>
        <v>Greenpoint</v>
      </c>
      <c r="K988" s="17" t="s">
        <v>11822</v>
      </c>
      <c r="L988" s="17" t="str">
        <f t="shared" si="60"/>
        <v>No</v>
      </c>
      <c r="M988" s="17">
        <v>4</v>
      </c>
      <c r="N988" s="17" t="str" cm="1">
        <f t="array" ref="N988">_xlfn.IFS(M988&lt;=2,"Small",M988&lt;=5,"Medium",M988&gt;5,"Large")</f>
        <v>Medium</v>
      </c>
      <c r="O988" s="65">
        <v>154</v>
      </c>
      <c r="P988" s="87">
        <f t="shared" si="61"/>
        <v>0.03</v>
      </c>
      <c r="Q988" s="68">
        <v>4.8600000000000003</v>
      </c>
      <c r="R988" s="68" t="str" cm="1">
        <f t="array" ref="R988">_xlfn.SWITCH(ROUND(Q988,0),5,"Excellent",4,"Good",3,"Ok","Bad")</f>
        <v>Excellent</v>
      </c>
      <c r="S988" s="17">
        <v>7</v>
      </c>
      <c r="T988" s="17" t="str">
        <f t="shared" si="62"/>
        <v>No</v>
      </c>
      <c r="U988" s="82">
        <v>41997</v>
      </c>
      <c r="V988" s="82">
        <v>42598</v>
      </c>
      <c r="W988" s="17">
        <v>0</v>
      </c>
      <c r="X988" s="17" t="str">
        <f t="shared" si="63"/>
        <v>Inactive</v>
      </c>
      <c r="Y988" s="17" t="s">
        <v>15616</v>
      </c>
      <c r="Z988" s="17"/>
    </row>
    <row r="989" spans="1:26" x14ac:dyDescent="0.25">
      <c r="A989">
        <v>988</v>
      </c>
      <c r="B989" s="17" t="s">
        <v>738</v>
      </c>
      <c r="C989" s="17">
        <v>1932</v>
      </c>
      <c r="D989" s="17" t="str">
        <f>INDEX(Hosts!$A:$O,MATCH(Places!$C989,Hosts!$A:$A,0),MATCH(Places!D$1,Hosts!$1:$1,0))</f>
        <v>A few days or more</v>
      </c>
      <c r="E989" s="87">
        <f>INDEX(Hosts!$A:$O,MATCH(Places!$C989,Hosts!$A:$A,0),MATCH(Places!E$1,Hosts!$1:$1,0))</f>
        <v>0</v>
      </c>
      <c r="F989" s="87">
        <f>INDEX(Hosts!$A:$O,MATCH(Places!$C989,Hosts!$A:$A,0),MATCH(Places!F$1,Hosts!$1:$1,0))</f>
        <v>0.43</v>
      </c>
      <c r="G989" s="17" t="str">
        <f>INDEX(Hosts!$A:$O,MATCH(Places!$C989,Hosts!$A:$A,0),MATCH(Places!G$1,Hosts!$1:$1,0))</f>
        <v>No</v>
      </c>
      <c r="H989" s="17">
        <v>25</v>
      </c>
      <c r="I989" s="17" t="str">
        <f>INDEX(Neighborhoods!$A:$C,MATCH(Places!$H989,Neighborhoods!$A:$A,0),MATCH(Places!I$1,Neighborhoods!$1:$1,0))</f>
        <v>Queens</v>
      </c>
      <c r="J989" s="17" t="str">
        <f>INDEX(Neighborhoods!$A:$C,MATCH(Places!$H989,Neighborhoods!$A:$A,0),MATCH(Places!J$1,Neighborhoods!$1:$1,0))</f>
        <v>Ridgewood</v>
      </c>
      <c r="K989" s="17" t="s">
        <v>1</v>
      </c>
      <c r="L989" s="17" t="str">
        <f t="shared" si="60"/>
        <v>Yes</v>
      </c>
      <c r="M989" s="17">
        <v>2</v>
      </c>
      <c r="N989" s="17" t="str" cm="1">
        <f t="array" ref="N989">_xlfn.IFS(M989&lt;=2,"Small",M989&lt;=5,"Medium",M989&gt;5,"Large")</f>
        <v>Small</v>
      </c>
      <c r="O989" s="65">
        <v>49</v>
      </c>
      <c r="P989" s="87">
        <f t="shared" si="61"/>
        <v>0.03</v>
      </c>
      <c r="Q989" s="68">
        <v>4.97</v>
      </c>
      <c r="R989" s="68" t="str" cm="1">
        <f t="array" ref="R989">_xlfn.SWITCH(ROUND(Q989,0),5,"Excellent",4,"Good",3,"Ok","Bad")</f>
        <v>Excellent</v>
      </c>
      <c r="S989" s="17">
        <v>39</v>
      </c>
      <c r="T989" s="17" t="str">
        <f t="shared" si="62"/>
        <v>No</v>
      </c>
      <c r="U989" s="82">
        <v>42141</v>
      </c>
      <c r="V989" s="82">
        <v>43951</v>
      </c>
      <c r="W989" s="17">
        <v>365</v>
      </c>
      <c r="X989" s="17" t="str">
        <f t="shared" si="63"/>
        <v>Active</v>
      </c>
      <c r="Y989" s="17" t="s">
        <v>15615</v>
      </c>
      <c r="Z989" s="17"/>
    </row>
    <row r="990" spans="1:26" x14ac:dyDescent="0.25">
      <c r="A990">
        <v>989</v>
      </c>
      <c r="B990" s="17" t="s">
        <v>739</v>
      </c>
      <c r="C990" s="17">
        <v>1927</v>
      </c>
      <c r="D990" s="17" t="str">
        <f>INDEX(Hosts!$A:$O,MATCH(Places!$C990,Hosts!$A:$A,0),MATCH(Places!D$1,Hosts!$1:$1,0))</f>
        <v>Within an hour</v>
      </c>
      <c r="E990" s="87">
        <f>INDEX(Hosts!$A:$O,MATCH(Places!$C990,Hosts!$A:$A,0),MATCH(Places!E$1,Hosts!$1:$1,0))</f>
        <v>1</v>
      </c>
      <c r="F990" s="87">
        <f>INDEX(Hosts!$A:$O,MATCH(Places!$C990,Hosts!$A:$A,0),MATCH(Places!F$1,Hosts!$1:$1,0))</f>
        <v>1</v>
      </c>
      <c r="G990" s="17" t="str">
        <f>INDEX(Hosts!$A:$O,MATCH(Places!$C990,Hosts!$A:$A,0),MATCH(Places!G$1,Hosts!$1:$1,0))</f>
        <v>No</v>
      </c>
      <c r="H990" s="17">
        <v>14</v>
      </c>
      <c r="I990" s="17" t="str">
        <f>INDEX(Neighborhoods!$A:$C,MATCH(Places!$H990,Neighborhoods!$A:$A,0),MATCH(Places!I$1,Neighborhoods!$1:$1,0))</f>
        <v>Manhattan</v>
      </c>
      <c r="J990" s="17" t="str">
        <f>INDEX(Neighborhoods!$A:$C,MATCH(Places!$H990,Neighborhoods!$A:$A,0),MATCH(Places!J$1,Neighborhoods!$1:$1,0))</f>
        <v>East Harlem</v>
      </c>
      <c r="K990" s="17" t="s">
        <v>11822</v>
      </c>
      <c r="L990" s="17" t="str">
        <f t="shared" si="60"/>
        <v>No</v>
      </c>
      <c r="M990" s="17">
        <v>6</v>
      </c>
      <c r="N990" s="17" t="str" cm="1">
        <f t="array" ref="N990">_xlfn.IFS(M990&lt;=2,"Small",M990&lt;=5,"Medium",M990&gt;5,"Large")</f>
        <v>Large</v>
      </c>
      <c r="O990" s="65">
        <v>150</v>
      </c>
      <c r="P990" s="87">
        <f t="shared" si="61"/>
        <v>0.03</v>
      </c>
      <c r="Q990" s="68">
        <v>4.74</v>
      </c>
      <c r="R990" s="68" t="str" cm="1">
        <f t="array" ref="R990">_xlfn.SWITCH(ROUND(Q990,0),5,"Excellent",4,"Good",3,"Ok","Bad")</f>
        <v>Excellent</v>
      </c>
      <c r="S990" s="17">
        <v>185</v>
      </c>
      <c r="T990" s="17" t="str">
        <f t="shared" si="62"/>
        <v>No</v>
      </c>
      <c r="U990" s="82">
        <v>41946</v>
      </c>
      <c r="V990" s="82">
        <v>43901</v>
      </c>
      <c r="W990" s="17">
        <v>347</v>
      </c>
      <c r="X990" s="17" t="str">
        <f t="shared" si="63"/>
        <v>Active</v>
      </c>
      <c r="Y990" s="17" t="s">
        <v>15616</v>
      </c>
      <c r="Z990" s="17"/>
    </row>
    <row r="991" spans="1:26" x14ac:dyDescent="0.25">
      <c r="A991">
        <v>990</v>
      </c>
      <c r="B991" s="17" t="s">
        <v>740</v>
      </c>
      <c r="C991" s="17">
        <v>1422</v>
      </c>
      <c r="D991" s="17" t="str">
        <f>INDEX(Hosts!$A:$O,MATCH(Places!$C991,Hosts!$A:$A,0),MATCH(Places!D$1,Hosts!$1:$1,0))</f>
        <v>Within a day</v>
      </c>
      <c r="E991" s="87">
        <f>INDEX(Hosts!$A:$O,MATCH(Places!$C991,Hosts!$A:$A,0),MATCH(Places!E$1,Hosts!$1:$1,0))</f>
        <v>0.9</v>
      </c>
      <c r="F991" s="87">
        <f>INDEX(Hosts!$A:$O,MATCH(Places!$C991,Hosts!$A:$A,0),MATCH(Places!F$1,Hosts!$1:$1,0))</f>
        <v>0.73</v>
      </c>
      <c r="G991" s="17" t="str">
        <f>INDEX(Hosts!$A:$O,MATCH(Places!$C991,Hosts!$A:$A,0),MATCH(Places!G$1,Hosts!$1:$1,0))</f>
        <v>Yes</v>
      </c>
      <c r="H991" s="17">
        <v>16</v>
      </c>
      <c r="I991" s="17" t="str">
        <f>INDEX(Neighborhoods!$A:$C,MATCH(Places!$H991,Neighborhoods!$A:$A,0),MATCH(Places!I$1,Neighborhoods!$1:$1,0))</f>
        <v>Manhattan</v>
      </c>
      <c r="J991" s="17" t="str">
        <f>INDEX(Neighborhoods!$A:$C,MATCH(Places!$H991,Neighborhoods!$A:$A,0),MATCH(Places!J$1,Neighborhoods!$1:$1,0))</f>
        <v>Harlem</v>
      </c>
      <c r="K991" s="17" t="s">
        <v>11822</v>
      </c>
      <c r="L991" s="17" t="str">
        <f t="shared" si="60"/>
        <v>No</v>
      </c>
      <c r="M991" s="17">
        <v>12</v>
      </c>
      <c r="N991" s="17" t="str" cm="1">
        <f t="array" ref="N991">_xlfn.IFS(M991&lt;=2,"Small",M991&lt;=5,"Medium",M991&gt;5,"Large")</f>
        <v>Large</v>
      </c>
      <c r="O991" s="65">
        <v>1000</v>
      </c>
      <c r="P991" s="87">
        <f t="shared" si="61"/>
        <v>7.0000000000000007E-2</v>
      </c>
      <c r="Q991" s="68">
        <v>4.92</v>
      </c>
      <c r="R991" s="68" t="str" cm="1">
        <f t="array" ref="R991">_xlfn.SWITCH(ROUND(Q991,0),5,"Excellent",4,"Good",3,"Ok","Bad")</f>
        <v>Excellent</v>
      </c>
      <c r="S991" s="17">
        <v>52</v>
      </c>
      <c r="T991" s="17" t="str">
        <f t="shared" si="62"/>
        <v>No</v>
      </c>
      <c r="U991" s="82">
        <v>42078</v>
      </c>
      <c r="V991" s="82">
        <v>43906</v>
      </c>
      <c r="W991" s="17">
        <v>244</v>
      </c>
      <c r="X991" s="17" t="str">
        <f t="shared" si="63"/>
        <v>Active</v>
      </c>
      <c r="Y991" s="17" t="s">
        <v>15616</v>
      </c>
      <c r="Z991" s="17"/>
    </row>
    <row r="992" spans="1:26" x14ac:dyDescent="0.25">
      <c r="A992">
        <v>991</v>
      </c>
      <c r="B992" s="17" t="s">
        <v>15420</v>
      </c>
      <c r="C992" s="17">
        <v>713</v>
      </c>
      <c r="D992" s="17" t="str">
        <f>INDEX(Hosts!$A:$O,MATCH(Places!$C992,Hosts!$A:$A,0),MATCH(Places!D$1,Hosts!$1:$1,0))</f>
        <v>Within an hour</v>
      </c>
      <c r="E992" s="87">
        <f>INDEX(Hosts!$A:$O,MATCH(Places!$C992,Hosts!$A:$A,0),MATCH(Places!E$1,Hosts!$1:$1,0))</f>
        <v>1</v>
      </c>
      <c r="F992" s="87">
        <f>INDEX(Hosts!$A:$O,MATCH(Places!$C992,Hosts!$A:$A,0),MATCH(Places!F$1,Hosts!$1:$1,0))</f>
        <v>1</v>
      </c>
      <c r="G992" s="17" t="str">
        <f>INDEX(Hosts!$A:$O,MATCH(Places!$C992,Hosts!$A:$A,0),MATCH(Places!G$1,Hosts!$1:$1,0))</f>
        <v>Yes</v>
      </c>
      <c r="H992" s="17">
        <v>16</v>
      </c>
      <c r="I992" s="17" t="str">
        <f>INDEX(Neighborhoods!$A:$C,MATCH(Places!$H992,Neighborhoods!$A:$A,0),MATCH(Places!I$1,Neighborhoods!$1:$1,0))</f>
        <v>Manhattan</v>
      </c>
      <c r="J992" s="17" t="str">
        <f>INDEX(Neighborhoods!$A:$C,MATCH(Places!$H992,Neighborhoods!$A:$A,0),MATCH(Places!J$1,Neighborhoods!$1:$1,0))</f>
        <v>Harlem</v>
      </c>
      <c r="K992" s="17" t="s">
        <v>11822</v>
      </c>
      <c r="L992" s="17" t="str">
        <f t="shared" si="60"/>
        <v>No</v>
      </c>
      <c r="M992" s="17">
        <v>10</v>
      </c>
      <c r="N992" s="17" t="str" cm="1">
        <f t="array" ref="N992">_xlfn.IFS(M992&lt;=2,"Small",M992&lt;=5,"Medium",M992&gt;5,"Large")</f>
        <v>Large</v>
      </c>
      <c r="O992" s="65">
        <v>321</v>
      </c>
      <c r="P992" s="87">
        <f t="shared" si="61"/>
        <v>0.04</v>
      </c>
      <c r="Q992" s="68">
        <v>4.99</v>
      </c>
      <c r="R992" s="68" t="str" cm="1">
        <f t="array" ref="R992">_xlfn.SWITCH(ROUND(Q992,0),5,"Excellent",4,"Good",3,"Ok","Bad")</f>
        <v>Excellent</v>
      </c>
      <c r="S992" s="17">
        <v>78</v>
      </c>
      <c r="T992" s="17" t="str">
        <f t="shared" si="62"/>
        <v>No</v>
      </c>
      <c r="U992" s="82">
        <v>42195</v>
      </c>
      <c r="V992" s="82">
        <v>44052</v>
      </c>
      <c r="W992" s="17">
        <v>2</v>
      </c>
      <c r="X992" s="17" t="str">
        <f t="shared" si="63"/>
        <v>Active</v>
      </c>
      <c r="Y992" s="17" t="s">
        <v>15615</v>
      </c>
      <c r="Z992" s="17"/>
    </row>
    <row r="993" spans="1:26" x14ac:dyDescent="0.25">
      <c r="A993">
        <v>992</v>
      </c>
      <c r="B993" s="17" t="s">
        <v>741</v>
      </c>
      <c r="C993" s="17">
        <v>1189</v>
      </c>
      <c r="D993" s="17" t="str">
        <f>INDEX(Hosts!$A:$O,MATCH(Places!$C993,Hosts!$A:$A,0),MATCH(Places!D$1,Hosts!$1:$1,0))</f>
        <v>Within a few hours</v>
      </c>
      <c r="E993" s="87">
        <f>INDEX(Hosts!$A:$O,MATCH(Places!$C993,Hosts!$A:$A,0),MATCH(Places!E$1,Hosts!$1:$1,0))</f>
        <v>1</v>
      </c>
      <c r="F993" s="87">
        <f>INDEX(Hosts!$A:$O,MATCH(Places!$C993,Hosts!$A:$A,0),MATCH(Places!F$1,Hosts!$1:$1,0))</f>
        <v>0.61</v>
      </c>
      <c r="G993" s="17" t="str">
        <f>INDEX(Hosts!$A:$O,MATCH(Places!$C993,Hosts!$A:$A,0),MATCH(Places!G$1,Hosts!$1:$1,0))</f>
        <v>No</v>
      </c>
      <c r="H993" s="17">
        <v>12</v>
      </c>
      <c r="I993" s="17" t="str">
        <f>INDEX(Neighborhoods!$A:$C,MATCH(Places!$H993,Neighborhoods!$A:$A,0),MATCH(Places!I$1,Neighborhoods!$1:$1,0))</f>
        <v>Brooklyn</v>
      </c>
      <c r="J993" s="17" t="str">
        <f>INDEX(Neighborhoods!$A:$C,MATCH(Places!$H993,Neighborhoods!$A:$A,0),MATCH(Places!J$1,Neighborhoods!$1:$1,0))</f>
        <v>Williamsburg</v>
      </c>
      <c r="K993" s="17" t="s">
        <v>11822</v>
      </c>
      <c r="L993" s="17" t="str">
        <f t="shared" si="60"/>
        <v>No</v>
      </c>
      <c r="M993" s="17">
        <v>4</v>
      </c>
      <c r="N993" s="17" t="str" cm="1">
        <f t="array" ref="N993">_xlfn.IFS(M993&lt;=2,"Small",M993&lt;=5,"Medium",M993&gt;5,"Large")</f>
        <v>Medium</v>
      </c>
      <c r="O993" s="65">
        <v>100</v>
      </c>
      <c r="P993" s="87">
        <f t="shared" si="61"/>
        <v>0.03</v>
      </c>
      <c r="Q993" s="68">
        <v>4.99</v>
      </c>
      <c r="R993" s="68" t="str" cm="1">
        <f t="array" ref="R993">_xlfn.SWITCH(ROUND(Q993,0),5,"Excellent",4,"Good",3,"Ok","Bad")</f>
        <v>Excellent</v>
      </c>
      <c r="S993" s="17">
        <v>80</v>
      </c>
      <c r="T993" s="17" t="str">
        <f t="shared" si="62"/>
        <v>No</v>
      </c>
      <c r="U993" s="82">
        <v>41934</v>
      </c>
      <c r="V993" s="82">
        <v>44044</v>
      </c>
      <c r="W993" s="17">
        <v>15</v>
      </c>
      <c r="X993" s="17" t="str">
        <f t="shared" si="63"/>
        <v>Active</v>
      </c>
      <c r="Y993" s="17" t="s">
        <v>15615</v>
      </c>
      <c r="Z993" s="17"/>
    </row>
    <row r="994" spans="1:26" x14ac:dyDescent="0.25">
      <c r="A994">
        <v>993</v>
      </c>
      <c r="B994" s="17" t="s">
        <v>15118</v>
      </c>
      <c r="C994" s="17">
        <v>1933</v>
      </c>
      <c r="D994" s="17" t="str">
        <f>INDEX(Hosts!$A:$O,MATCH(Places!$C994,Hosts!$A:$A,0),MATCH(Places!D$1,Hosts!$1:$1,0))</f>
        <v>Within an hour</v>
      </c>
      <c r="E994" s="87">
        <f>INDEX(Hosts!$A:$O,MATCH(Places!$C994,Hosts!$A:$A,0),MATCH(Places!E$1,Hosts!$1:$1,0))</f>
        <v>1</v>
      </c>
      <c r="F994" s="87">
        <f>INDEX(Hosts!$A:$O,MATCH(Places!$C994,Hosts!$A:$A,0),MATCH(Places!F$1,Hosts!$1:$1,0))</f>
        <v>0.77</v>
      </c>
      <c r="G994" s="17" t="str">
        <f>INDEX(Hosts!$A:$O,MATCH(Places!$C994,Hosts!$A:$A,0),MATCH(Places!G$1,Hosts!$1:$1,0))</f>
        <v>Yes</v>
      </c>
      <c r="H994" s="17">
        <v>9</v>
      </c>
      <c r="I994" s="17" t="str">
        <f>INDEX(Neighborhoods!$A:$C,MATCH(Places!$H994,Neighborhoods!$A:$A,0),MATCH(Places!I$1,Neighborhoods!$1:$1,0))</f>
        <v>Brooklyn</v>
      </c>
      <c r="J994" s="17" t="str">
        <f>INDEX(Neighborhoods!$A:$C,MATCH(Places!$H994,Neighborhoods!$A:$A,0),MATCH(Places!J$1,Neighborhoods!$1:$1,0))</f>
        <v>Crown Heights</v>
      </c>
      <c r="K994" s="17" t="s">
        <v>11822</v>
      </c>
      <c r="L994" s="17" t="str">
        <f t="shared" si="60"/>
        <v>No</v>
      </c>
      <c r="M994" s="17">
        <v>2</v>
      </c>
      <c r="N994" s="17" t="str" cm="1">
        <f t="array" ref="N994">_xlfn.IFS(M994&lt;=2,"Small",M994&lt;=5,"Medium",M994&gt;5,"Large")</f>
        <v>Small</v>
      </c>
      <c r="O994" s="65">
        <v>100</v>
      </c>
      <c r="P994" s="87">
        <f t="shared" si="61"/>
        <v>0.03</v>
      </c>
      <c r="Q994" s="68">
        <v>4.72</v>
      </c>
      <c r="R994" s="68" t="str" cm="1">
        <f t="array" ref="R994">_xlfn.SWITCH(ROUND(Q994,0),5,"Excellent",4,"Good",3,"Ok","Bad")</f>
        <v>Excellent</v>
      </c>
      <c r="S994" s="17">
        <v>50</v>
      </c>
      <c r="T994" s="17" t="str">
        <f t="shared" si="62"/>
        <v>No</v>
      </c>
      <c r="U994" s="82">
        <v>41927</v>
      </c>
      <c r="V994" s="82">
        <v>44058</v>
      </c>
      <c r="W994" s="17">
        <v>86</v>
      </c>
      <c r="X994" s="17" t="str">
        <f t="shared" si="63"/>
        <v>Active</v>
      </c>
      <c r="Y994" s="17" t="s">
        <v>15615</v>
      </c>
      <c r="Z994" s="17"/>
    </row>
    <row r="995" spans="1:26" x14ac:dyDescent="0.25">
      <c r="A995">
        <v>994</v>
      </c>
      <c r="B995" s="17" t="s">
        <v>742</v>
      </c>
      <c r="C995" s="17">
        <v>1115</v>
      </c>
      <c r="D995" s="17" t="str">
        <f>INDEX(Hosts!$A:$O,MATCH(Places!$C995,Hosts!$A:$A,0),MATCH(Places!D$1,Hosts!$1:$1,0))</f>
        <v>Within an hour</v>
      </c>
      <c r="E995" s="87">
        <f>INDEX(Hosts!$A:$O,MATCH(Places!$C995,Hosts!$A:$A,0),MATCH(Places!E$1,Hosts!$1:$1,0))</f>
        <v>1</v>
      </c>
      <c r="F995" s="87">
        <f>INDEX(Hosts!$A:$O,MATCH(Places!$C995,Hosts!$A:$A,0),MATCH(Places!F$1,Hosts!$1:$1,0))</f>
        <v>0.69</v>
      </c>
      <c r="G995" s="17" t="str">
        <f>INDEX(Hosts!$A:$O,MATCH(Places!$C995,Hosts!$A:$A,0),MATCH(Places!G$1,Hosts!$1:$1,0))</f>
        <v>No</v>
      </c>
      <c r="H995" s="17">
        <v>15</v>
      </c>
      <c r="I995" s="17" t="str">
        <f>INDEX(Neighborhoods!$A:$C,MATCH(Places!$H995,Neighborhoods!$A:$A,0),MATCH(Places!I$1,Neighborhoods!$1:$1,0))</f>
        <v>Manhattan</v>
      </c>
      <c r="J995" s="17" t="str">
        <f>INDEX(Neighborhoods!$A:$C,MATCH(Places!$H995,Neighborhoods!$A:$A,0),MATCH(Places!J$1,Neighborhoods!$1:$1,0))</f>
        <v>East Village</v>
      </c>
      <c r="K995" s="17" t="s">
        <v>11822</v>
      </c>
      <c r="L995" s="17" t="str">
        <f t="shared" si="60"/>
        <v>No</v>
      </c>
      <c r="M995" s="17">
        <v>4</v>
      </c>
      <c r="N995" s="17" t="str" cm="1">
        <f t="array" ref="N995">_xlfn.IFS(M995&lt;=2,"Small",M995&lt;=5,"Medium",M995&gt;5,"Large")</f>
        <v>Medium</v>
      </c>
      <c r="O995" s="65">
        <v>300</v>
      </c>
      <c r="P995" s="87">
        <f t="shared" si="61"/>
        <v>0.04</v>
      </c>
      <c r="Q995" s="68">
        <v>4.75</v>
      </c>
      <c r="R995" s="68" t="str" cm="1">
        <f t="array" ref="R995">_xlfn.SWITCH(ROUND(Q995,0),5,"Excellent",4,"Good",3,"Ok","Bad")</f>
        <v>Excellent</v>
      </c>
      <c r="S995" s="17">
        <v>8</v>
      </c>
      <c r="T995" s="17" t="str">
        <f t="shared" si="62"/>
        <v>No</v>
      </c>
      <c r="U995" s="82">
        <v>42405</v>
      </c>
      <c r="V995" s="82">
        <v>43448</v>
      </c>
      <c r="W995" s="17">
        <v>297</v>
      </c>
      <c r="X995" s="17" t="str">
        <f t="shared" si="63"/>
        <v>Active</v>
      </c>
      <c r="Y995" s="17" t="s">
        <v>15615</v>
      </c>
      <c r="Z995" s="17"/>
    </row>
    <row r="996" spans="1:26" x14ac:dyDescent="0.25">
      <c r="A996">
        <v>995</v>
      </c>
      <c r="B996" s="17" t="s">
        <v>743</v>
      </c>
      <c r="C996" s="17">
        <v>370</v>
      </c>
      <c r="D996" s="17" t="str">
        <f>INDEX(Hosts!$A:$O,MATCH(Places!$C996,Hosts!$A:$A,0),MATCH(Places!D$1,Hosts!$1:$1,0))</f>
        <v>Within a day</v>
      </c>
      <c r="E996" s="87">
        <f>INDEX(Hosts!$A:$O,MATCH(Places!$C996,Hosts!$A:$A,0),MATCH(Places!E$1,Hosts!$1:$1,0))</f>
        <v>0.6</v>
      </c>
      <c r="F996" s="87">
        <f>INDEX(Hosts!$A:$O,MATCH(Places!$C996,Hosts!$A:$A,0),MATCH(Places!F$1,Hosts!$1:$1,0))</f>
        <v>0.96</v>
      </c>
      <c r="G996" s="17" t="str">
        <f>INDEX(Hosts!$A:$O,MATCH(Places!$C996,Hosts!$A:$A,0),MATCH(Places!G$1,Hosts!$1:$1,0))</f>
        <v>No</v>
      </c>
      <c r="H996" s="17">
        <v>9</v>
      </c>
      <c r="I996" s="17" t="str">
        <f>INDEX(Neighborhoods!$A:$C,MATCH(Places!$H996,Neighborhoods!$A:$A,0),MATCH(Places!I$1,Neighborhoods!$1:$1,0))</f>
        <v>Brooklyn</v>
      </c>
      <c r="J996" s="17" t="str">
        <f>INDEX(Neighborhoods!$A:$C,MATCH(Places!$H996,Neighborhoods!$A:$A,0),MATCH(Places!J$1,Neighborhoods!$1:$1,0))</f>
        <v>Crown Heights</v>
      </c>
      <c r="K996" s="17" t="s">
        <v>1</v>
      </c>
      <c r="L996" s="17" t="str">
        <f t="shared" si="60"/>
        <v>Yes</v>
      </c>
      <c r="M996" s="17">
        <v>2</v>
      </c>
      <c r="N996" s="17" t="str" cm="1">
        <f t="array" ref="N996">_xlfn.IFS(M996&lt;=2,"Small",M996&lt;=5,"Medium",M996&gt;5,"Large")</f>
        <v>Small</v>
      </c>
      <c r="O996" s="65">
        <v>99</v>
      </c>
      <c r="P996" s="87">
        <f t="shared" si="61"/>
        <v>0.03</v>
      </c>
      <c r="Q996" s="68">
        <v>4.41</v>
      </c>
      <c r="R996" s="68" t="str" cm="1">
        <f t="array" ref="R996">_xlfn.SWITCH(ROUND(Q996,0),5,"Excellent",4,"Good",3,"Ok","Bad")</f>
        <v>Good</v>
      </c>
      <c r="S996" s="17">
        <v>76</v>
      </c>
      <c r="T996" s="17" t="str">
        <f t="shared" si="62"/>
        <v>No</v>
      </c>
      <c r="U996" s="82">
        <v>41999</v>
      </c>
      <c r="V996" s="82">
        <v>43727</v>
      </c>
      <c r="W996" s="17">
        <v>336</v>
      </c>
      <c r="X996" s="17" t="str">
        <f t="shared" si="63"/>
        <v>Active</v>
      </c>
      <c r="Y996" s="17" t="s">
        <v>15616</v>
      </c>
      <c r="Z996" s="17"/>
    </row>
    <row r="997" spans="1:26" x14ac:dyDescent="0.25">
      <c r="A997">
        <v>996</v>
      </c>
      <c r="B997" s="17" t="s">
        <v>744</v>
      </c>
      <c r="C997" s="17">
        <v>1607</v>
      </c>
      <c r="D997" s="17" t="str">
        <f>INDEX(Hosts!$A:$O,MATCH(Places!$C997,Hosts!$A:$A,0),MATCH(Places!D$1,Hosts!$1:$1,0))</f>
        <v>Within an hour</v>
      </c>
      <c r="E997" s="87">
        <f>INDEX(Hosts!$A:$O,MATCH(Places!$C997,Hosts!$A:$A,0),MATCH(Places!E$1,Hosts!$1:$1,0))</f>
        <v>1</v>
      </c>
      <c r="F997" s="87">
        <f>INDEX(Hosts!$A:$O,MATCH(Places!$C997,Hosts!$A:$A,0),MATCH(Places!F$1,Hosts!$1:$1,0))</f>
        <v>1</v>
      </c>
      <c r="G997" s="17" t="str">
        <f>INDEX(Hosts!$A:$O,MATCH(Places!$C997,Hosts!$A:$A,0),MATCH(Places!G$1,Hosts!$1:$1,0))</f>
        <v>No</v>
      </c>
      <c r="H997" s="17">
        <v>11</v>
      </c>
      <c r="I997" s="17" t="str">
        <f>INDEX(Neighborhoods!$A:$C,MATCH(Places!$H997,Neighborhoods!$A:$A,0),MATCH(Places!I$1,Neighborhoods!$1:$1,0))</f>
        <v>Brooklyn</v>
      </c>
      <c r="J997" s="17" t="str">
        <f>INDEX(Neighborhoods!$A:$C,MATCH(Places!$H997,Neighborhoods!$A:$A,0),MATCH(Places!J$1,Neighborhoods!$1:$1,0))</f>
        <v>Greenpoint</v>
      </c>
      <c r="K997" s="17" t="s">
        <v>11822</v>
      </c>
      <c r="L997" s="17" t="str">
        <f t="shared" si="60"/>
        <v>No</v>
      </c>
      <c r="M997" s="17">
        <v>4</v>
      </c>
      <c r="N997" s="17" t="str" cm="1">
        <f t="array" ref="N997">_xlfn.IFS(M997&lt;=2,"Small",M997&lt;=5,"Medium",M997&gt;5,"Large")</f>
        <v>Medium</v>
      </c>
      <c r="O997" s="65">
        <v>117</v>
      </c>
      <c r="P997" s="87">
        <f t="shared" si="61"/>
        <v>0.03</v>
      </c>
      <c r="Q997" s="68">
        <v>4.82</v>
      </c>
      <c r="R997" s="68" t="str" cm="1">
        <f t="array" ref="R997">_xlfn.SWITCH(ROUND(Q997,0),5,"Excellent",4,"Good",3,"Ok","Bad")</f>
        <v>Excellent</v>
      </c>
      <c r="S997" s="17">
        <v>51</v>
      </c>
      <c r="T997" s="17" t="str">
        <f t="shared" si="62"/>
        <v>No</v>
      </c>
      <c r="U997" s="82">
        <v>42121</v>
      </c>
      <c r="V997" s="82">
        <v>43832</v>
      </c>
      <c r="W997" s="17">
        <v>30</v>
      </c>
      <c r="X997" s="17" t="str">
        <f t="shared" si="63"/>
        <v>Active</v>
      </c>
      <c r="Y997" s="17" t="s">
        <v>15616</v>
      </c>
      <c r="Z997" s="17"/>
    </row>
    <row r="998" spans="1:26" x14ac:dyDescent="0.25">
      <c r="A998">
        <v>997</v>
      </c>
      <c r="B998" s="17" t="s">
        <v>745</v>
      </c>
      <c r="C998" s="17">
        <v>1939</v>
      </c>
      <c r="D998" s="17" t="str">
        <f>INDEX(Hosts!$A:$O,MATCH(Places!$C998,Hosts!$A:$A,0),MATCH(Places!D$1,Hosts!$1:$1,0))</f>
        <v>Within a few hours</v>
      </c>
      <c r="E998" s="87">
        <f>INDEX(Hosts!$A:$O,MATCH(Places!$C998,Hosts!$A:$A,0),MATCH(Places!E$1,Hosts!$1:$1,0))</f>
        <v>1</v>
      </c>
      <c r="F998" s="87">
        <f>INDEX(Hosts!$A:$O,MATCH(Places!$C998,Hosts!$A:$A,0),MATCH(Places!F$1,Hosts!$1:$1,0))</f>
        <v>0.98</v>
      </c>
      <c r="G998" s="17" t="str">
        <f>INDEX(Hosts!$A:$O,MATCH(Places!$C998,Hosts!$A:$A,0),MATCH(Places!G$1,Hosts!$1:$1,0))</f>
        <v>Yes</v>
      </c>
      <c r="H998" s="17">
        <v>13</v>
      </c>
      <c r="I998" s="17" t="str">
        <f>INDEX(Neighborhoods!$A:$C,MATCH(Places!$H998,Neighborhoods!$A:$A,0),MATCH(Places!I$1,Neighborhoods!$1:$1,0))</f>
        <v>Manhattan</v>
      </c>
      <c r="J998" s="17" t="str">
        <f>INDEX(Neighborhoods!$A:$C,MATCH(Places!$H998,Neighborhoods!$A:$A,0),MATCH(Places!J$1,Neighborhoods!$1:$1,0))</f>
        <v>Chelsea</v>
      </c>
      <c r="K998" s="17" t="s">
        <v>11822</v>
      </c>
      <c r="L998" s="17" t="str">
        <f t="shared" si="60"/>
        <v>No</v>
      </c>
      <c r="M998" s="17">
        <v>2</v>
      </c>
      <c r="N998" s="17" t="str" cm="1">
        <f t="array" ref="N998">_xlfn.IFS(M998&lt;=2,"Small",M998&lt;=5,"Medium",M998&gt;5,"Large")</f>
        <v>Small</v>
      </c>
      <c r="O998" s="65">
        <v>199</v>
      </c>
      <c r="P998" s="87">
        <f t="shared" si="61"/>
        <v>0.03</v>
      </c>
      <c r="Q998" s="68">
        <v>4.9800000000000004</v>
      </c>
      <c r="R998" s="68" t="str" cm="1">
        <f t="array" ref="R998">_xlfn.SWITCH(ROUND(Q998,0),5,"Excellent",4,"Good",3,"Ok","Bad")</f>
        <v>Excellent</v>
      </c>
      <c r="S998" s="17">
        <v>224</v>
      </c>
      <c r="T998" s="17" t="str">
        <f t="shared" si="62"/>
        <v>Yes</v>
      </c>
      <c r="U998" s="82">
        <v>41929</v>
      </c>
      <c r="V998" s="82">
        <v>43910</v>
      </c>
      <c r="W998" s="17">
        <v>178</v>
      </c>
      <c r="X998" s="17" t="str">
        <f t="shared" si="63"/>
        <v>Active</v>
      </c>
      <c r="Y998" s="17" t="s">
        <v>15616</v>
      </c>
      <c r="Z998" s="17"/>
    </row>
    <row r="999" spans="1:26" x14ac:dyDescent="0.25">
      <c r="A999">
        <v>998</v>
      </c>
      <c r="B999" s="17" t="s">
        <v>746</v>
      </c>
      <c r="C999" s="17">
        <v>824</v>
      </c>
      <c r="D999" s="17" t="str">
        <f>INDEX(Hosts!$A:$O,MATCH(Places!$C999,Hosts!$A:$A,0),MATCH(Places!D$1,Hosts!$1:$1,0))</f>
        <v>Within a few hours</v>
      </c>
      <c r="E999" s="87">
        <f>INDEX(Hosts!$A:$O,MATCH(Places!$C999,Hosts!$A:$A,0),MATCH(Places!E$1,Hosts!$1:$1,0))</f>
        <v>1</v>
      </c>
      <c r="F999" s="87">
        <f>INDEX(Hosts!$A:$O,MATCH(Places!$C999,Hosts!$A:$A,0),MATCH(Places!F$1,Hosts!$1:$1,0))</f>
        <v>0.43</v>
      </c>
      <c r="G999" s="17" t="str">
        <f>INDEX(Hosts!$A:$O,MATCH(Places!$C999,Hosts!$A:$A,0),MATCH(Places!G$1,Hosts!$1:$1,0))</f>
        <v>No</v>
      </c>
      <c r="H999" s="17">
        <v>24</v>
      </c>
      <c r="I999" s="17" t="str">
        <f>INDEX(Neighborhoods!$A:$C,MATCH(Places!$H999,Neighborhoods!$A:$A,0),MATCH(Places!I$1,Neighborhoods!$1:$1,0))</f>
        <v>Queens</v>
      </c>
      <c r="J999" s="17" t="str">
        <f>INDEX(Neighborhoods!$A:$C,MATCH(Places!$H999,Neighborhoods!$A:$A,0),MATCH(Places!J$1,Neighborhoods!$1:$1,0))</f>
        <v>Long Island City</v>
      </c>
      <c r="K999" s="17" t="s">
        <v>11822</v>
      </c>
      <c r="L999" s="17" t="str">
        <f t="shared" si="60"/>
        <v>No</v>
      </c>
      <c r="M999" s="17">
        <v>5</v>
      </c>
      <c r="N999" s="17" t="str" cm="1">
        <f t="array" ref="N999">_xlfn.IFS(M999&lt;=2,"Small",M999&lt;=5,"Medium",M999&gt;5,"Large")</f>
        <v>Medium</v>
      </c>
      <c r="O999" s="65">
        <v>75</v>
      </c>
      <c r="P999" s="87">
        <f t="shared" si="61"/>
        <v>0.03</v>
      </c>
      <c r="Q999" s="68">
        <v>4.75</v>
      </c>
      <c r="R999" s="68" t="str" cm="1">
        <f t="array" ref="R999">_xlfn.SWITCH(ROUND(Q999,0),5,"Excellent",4,"Good",3,"Ok","Bad")</f>
        <v>Excellent</v>
      </c>
      <c r="S999" s="17">
        <v>40</v>
      </c>
      <c r="T999" s="17" t="str">
        <f t="shared" si="62"/>
        <v>No</v>
      </c>
      <c r="U999" s="82">
        <v>41967</v>
      </c>
      <c r="V999" s="82">
        <v>43870</v>
      </c>
      <c r="W999" s="17">
        <v>2</v>
      </c>
      <c r="X999" s="17" t="str">
        <f t="shared" si="63"/>
        <v>Active</v>
      </c>
      <c r="Y999" s="17" t="s">
        <v>15615</v>
      </c>
      <c r="Z999" s="17"/>
    </row>
    <row r="1000" spans="1:26" x14ac:dyDescent="0.25">
      <c r="A1000">
        <v>999</v>
      </c>
      <c r="B1000" s="17" t="s">
        <v>747</v>
      </c>
      <c r="C1000" s="17">
        <v>1739</v>
      </c>
      <c r="D1000" s="17" t="str">
        <f>INDEX(Hosts!$A:$O,MATCH(Places!$C1000,Hosts!$A:$A,0),MATCH(Places!D$1,Hosts!$1:$1,0))</f>
        <v>Within an hour</v>
      </c>
      <c r="E1000" s="87">
        <f>INDEX(Hosts!$A:$O,MATCH(Places!$C1000,Hosts!$A:$A,0),MATCH(Places!E$1,Hosts!$1:$1,0))</f>
        <v>1</v>
      </c>
      <c r="F1000" s="87">
        <f>INDEX(Hosts!$A:$O,MATCH(Places!$C1000,Hosts!$A:$A,0),MATCH(Places!F$1,Hosts!$1:$1,0))</f>
        <v>0.9</v>
      </c>
      <c r="G1000" s="17" t="str">
        <f>INDEX(Hosts!$A:$O,MATCH(Places!$C1000,Hosts!$A:$A,0),MATCH(Places!G$1,Hosts!$1:$1,0))</f>
        <v>No</v>
      </c>
      <c r="H1000" s="17">
        <v>17</v>
      </c>
      <c r="I1000" s="17" t="str">
        <f>INDEX(Neighborhoods!$A:$C,MATCH(Places!$H1000,Neighborhoods!$A:$A,0),MATCH(Places!I$1,Neighborhoods!$1:$1,0))</f>
        <v>Manhattan</v>
      </c>
      <c r="J1000" s="17" t="str">
        <f>INDEX(Neighborhoods!$A:$C,MATCH(Places!$H1000,Neighborhoods!$A:$A,0),MATCH(Places!J$1,Neighborhoods!$1:$1,0))</f>
        <v>Hell's Kitchen</v>
      </c>
      <c r="K1000" s="17" t="s">
        <v>11822</v>
      </c>
      <c r="L1000" s="17" t="str">
        <f t="shared" si="60"/>
        <v>No</v>
      </c>
      <c r="M1000" s="17">
        <v>4</v>
      </c>
      <c r="N1000" s="17" t="str" cm="1">
        <f t="array" ref="N1000">_xlfn.IFS(M1000&lt;=2,"Small",M1000&lt;=5,"Medium",M1000&gt;5,"Large")</f>
        <v>Medium</v>
      </c>
      <c r="O1000" s="65">
        <v>145</v>
      </c>
      <c r="P1000" s="87">
        <f t="shared" si="61"/>
        <v>0.03</v>
      </c>
      <c r="Q1000" s="68">
        <v>4.62</v>
      </c>
      <c r="R1000" s="68" t="str" cm="1">
        <f t="array" ref="R1000">_xlfn.SWITCH(ROUND(Q1000,0),5,"Excellent",4,"Good",3,"Ok","Bad")</f>
        <v>Excellent</v>
      </c>
      <c r="S1000" s="17">
        <v>228</v>
      </c>
      <c r="T1000" s="17" t="str">
        <f t="shared" si="62"/>
        <v>No</v>
      </c>
      <c r="U1000" s="82">
        <v>41952</v>
      </c>
      <c r="V1000" s="82">
        <v>44018</v>
      </c>
      <c r="W1000" s="17">
        <v>325</v>
      </c>
      <c r="X1000" s="17" t="str">
        <f t="shared" si="63"/>
        <v>Active</v>
      </c>
      <c r="Y1000" s="17" t="s">
        <v>15616</v>
      </c>
      <c r="Z1000" s="17"/>
    </row>
    <row r="1001" spans="1:26" x14ac:dyDescent="0.25">
      <c r="A1001">
        <v>1000</v>
      </c>
      <c r="B1001" s="17" t="s">
        <v>15417</v>
      </c>
      <c r="C1001" s="17">
        <v>1109</v>
      </c>
      <c r="D1001" s="17" t="str">
        <f>INDEX(Hosts!$A:$O,MATCH(Places!$C1001,Hosts!$A:$A,0),MATCH(Places!D$1,Hosts!$1:$1,0))</f>
        <v>Within an hour</v>
      </c>
      <c r="E1001" s="87">
        <f>INDEX(Hosts!$A:$O,MATCH(Places!$C1001,Hosts!$A:$A,0),MATCH(Places!E$1,Hosts!$1:$1,0))</f>
        <v>1</v>
      </c>
      <c r="F1001" s="87">
        <f>INDEX(Hosts!$A:$O,MATCH(Places!$C1001,Hosts!$A:$A,0),MATCH(Places!F$1,Hosts!$1:$1,0))</f>
        <v>0.33</v>
      </c>
      <c r="G1001" s="17" t="str">
        <f>INDEX(Hosts!$A:$O,MATCH(Places!$C1001,Hosts!$A:$A,0),MATCH(Places!G$1,Hosts!$1:$1,0))</f>
        <v>No</v>
      </c>
      <c r="H1001" s="17">
        <v>15</v>
      </c>
      <c r="I1001" s="17" t="str">
        <f>INDEX(Neighborhoods!$A:$C,MATCH(Places!$H1001,Neighborhoods!$A:$A,0),MATCH(Places!I$1,Neighborhoods!$1:$1,0))</f>
        <v>Manhattan</v>
      </c>
      <c r="J1001" s="17" t="str">
        <f>INDEX(Neighborhoods!$A:$C,MATCH(Places!$H1001,Neighborhoods!$A:$A,0),MATCH(Places!J$1,Neighborhoods!$1:$1,0))</f>
        <v>East Village</v>
      </c>
      <c r="K1001" s="17" t="s">
        <v>1</v>
      </c>
      <c r="L1001" s="17" t="str">
        <f t="shared" si="60"/>
        <v>Yes</v>
      </c>
      <c r="M1001" s="17">
        <v>2</v>
      </c>
      <c r="N1001" s="17" t="str" cm="1">
        <f t="array" ref="N1001">_xlfn.IFS(M1001&lt;=2,"Small",M1001&lt;=5,"Medium",M1001&gt;5,"Large")</f>
        <v>Small</v>
      </c>
      <c r="O1001" s="65">
        <v>9990</v>
      </c>
      <c r="P1001" s="87">
        <f t="shared" si="61"/>
        <v>7.0000000000000007E-2</v>
      </c>
      <c r="Q1001" s="68">
        <v>4.8899999999999997</v>
      </c>
      <c r="R1001" s="68" t="str" cm="1">
        <f t="array" ref="R1001">_xlfn.SWITCH(ROUND(Q1001,0),5,"Excellent",4,"Good",3,"Ok","Bad")</f>
        <v>Excellent</v>
      </c>
      <c r="S1001" s="17">
        <v>9</v>
      </c>
      <c r="T1001" s="17" t="str">
        <f t="shared" si="62"/>
        <v>No</v>
      </c>
      <c r="U1001" s="82">
        <v>42259</v>
      </c>
      <c r="V1001" s="82">
        <v>43833</v>
      </c>
      <c r="W1001" s="17">
        <v>0</v>
      </c>
      <c r="X1001" s="17" t="str">
        <f t="shared" si="63"/>
        <v>Inactive</v>
      </c>
      <c r="Y1001" s="17" t="s">
        <v>15615</v>
      </c>
      <c r="Z1001" s="17"/>
    </row>
    <row r="1002" spans="1:26" x14ac:dyDescent="0.25">
      <c r="A1002">
        <v>1001</v>
      </c>
      <c r="B1002" s="17" t="s">
        <v>14737</v>
      </c>
      <c r="C1002" s="17">
        <v>1590</v>
      </c>
      <c r="D1002" s="17" t="str">
        <f>INDEX(Hosts!$A:$O,MATCH(Places!$C1002,Hosts!$A:$A,0),MATCH(Places!D$1,Hosts!$1:$1,0))</f>
        <v>Within an hour</v>
      </c>
      <c r="E1002" s="87">
        <f>INDEX(Hosts!$A:$O,MATCH(Places!$C1002,Hosts!$A:$A,0),MATCH(Places!E$1,Hosts!$1:$1,0))</f>
        <v>1</v>
      </c>
      <c r="F1002" s="87">
        <f>INDEX(Hosts!$A:$O,MATCH(Places!$C1002,Hosts!$A:$A,0),MATCH(Places!F$1,Hosts!$1:$1,0))</f>
        <v>0.99</v>
      </c>
      <c r="G1002" s="17" t="str">
        <f>INDEX(Hosts!$A:$O,MATCH(Places!$C1002,Hosts!$A:$A,0),MATCH(Places!G$1,Hosts!$1:$1,0))</f>
        <v>No</v>
      </c>
      <c r="H1002" s="17">
        <v>7</v>
      </c>
      <c r="I1002" s="17" t="str">
        <f>INDEX(Neighborhoods!$A:$C,MATCH(Places!$H1002,Neighborhoods!$A:$A,0),MATCH(Places!I$1,Neighborhoods!$1:$1,0))</f>
        <v>Brooklyn</v>
      </c>
      <c r="J1002" s="17" t="str">
        <f>INDEX(Neighborhoods!$A:$C,MATCH(Places!$H1002,Neighborhoods!$A:$A,0),MATCH(Places!J$1,Neighborhoods!$1:$1,0))</f>
        <v>Bedford-Stuyvesant</v>
      </c>
      <c r="K1002" s="17" t="s">
        <v>11822</v>
      </c>
      <c r="L1002" s="17" t="str">
        <f t="shared" si="60"/>
        <v>No</v>
      </c>
      <c r="M1002" s="17">
        <v>4</v>
      </c>
      <c r="N1002" s="17" t="str" cm="1">
        <f t="array" ref="N1002">_xlfn.IFS(M1002&lt;=2,"Small",M1002&lt;=5,"Medium",M1002&gt;5,"Large")</f>
        <v>Medium</v>
      </c>
      <c r="O1002" s="65">
        <v>120</v>
      </c>
      <c r="P1002" s="87">
        <f t="shared" si="61"/>
        <v>0.03</v>
      </c>
      <c r="Q1002" s="68">
        <v>4.74</v>
      </c>
      <c r="R1002" s="68" t="str" cm="1">
        <f t="array" ref="R1002">_xlfn.SWITCH(ROUND(Q1002,0),5,"Excellent",4,"Good",3,"Ok","Bad")</f>
        <v>Excellent</v>
      </c>
      <c r="S1002" s="17">
        <v>174</v>
      </c>
      <c r="T1002" s="17" t="str">
        <f t="shared" si="62"/>
        <v>No</v>
      </c>
      <c r="U1002" s="82">
        <v>41942</v>
      </c>
      <c r="V1002" s="82">
        <v>44019</v>
      </c>
      <c r="W1002" s="17">
        <v>349</v>
      </c>
      <c r="X1002" s="17" t="str">
        <f t="shared" si="63"/>
        <v>Active</v>
      </c>
      <c r="Y1002" s="17" t="s">
        <v>15615</v>
      </c>
      <c r="Z1002" s="17"/>
    </row>
    <row r="1003" spans="1:26" x14ac:dyDescent="0.25">
      <c r="A1003">
        <v>1002</v>
      </c>
      <c r="B1003" s="17" t="s">
        <v>13717</v>
      </c>
      <c r="C1003" s="17">
        <v>1574</v>
      </c>
      <c r="D1003" s="17" t="str">
        <f>INDEX(Hosts!$A:$O,MATCH(Places!$C1003,Hosts!$A:$A,0),MATCH(Places!D$1,Hosts!$1:$1,0))</f>
        <v>Within a few hours</v>
      </c>
      <c r="E1003" s="87">
        <f>INDEX(Hosts!$A:$O,MATCH(Places!$C1003,Hosts!$A:$A,0),MATCH(Places!E$1,Hosts!$1:$1,0))</f>
        <v>0.9</v>
      </c>
      <c r="F1003" s="87">
        <f>INDEX(Hosts!$A:$O,MATCH(Places!$C1003,Hosts!$A:$A,0),MATCH(Places!F$1,Hosts!$1:$1,0))</f>
        <v>0.8</v>
      </c>
      <c r="G1003" s="17" t="str">
        <f>INDEX(Hosts!$A:$O,MATCH(Places!$C1003,Hosts!$A:$A,0),MATCH(Places!G$1,Hosts!$1:$1,0))</f>
        <v>Yes</v>
      </c>
      <c r="H1003" s="17">
        <v>12</v>
      </c>
      <c r="I1003" s="17" t="str">
        <f>INDEX(Neighborhoods!$A:$C,MATCH(Places!$H1003,Neighborhoods!$A:$A,0),MATCH(Places!I$1,Neighborhoods!$1:$1,0))</f>
        <v>Brooklyn</v>
      </c>
      <c r="J1003" s="17" t="str">
        <f>INDEX(Neighborhoods!$A:$C,MATCH(Places!$H1003,Neighborhoods!$A:$A,0),MATCH(Places!J$1,Neighborhoods!$1:$1,0))</f>
        <v>Williamsburg</v>
      </c>
      <c r="K1003" s="17" t="s">
        <v>11822</v>
      </c>
      <c r="L1003" s="17" t="str">
        <f t="shared" si="60"/>
        <v>No</v>
      </c>
      <c r="M1003" s="17">
        <v>6</v>
      </c>
      <c r="N1003" s="17" t="str" cm="1">
        <f t="array" ref="N1003">_xlfn.IFS(M1003&lt;=2,"Small",M1003&lt;=5,"Medium",M1003&gt;5,"Large")</f>
        <v>Large</v>
      </c>
      <c r="O1003" s="65">
        <v>99</v>
      </c>
      <c r="P1003" s="87">
        <f t="shared" si="61"/>
        <v>0.03</v>
      </c>
      <c r="Q1003" s="68">
        <v>4.88</v>
      </c>
      <c r="R1003" s="68" t="str" cm="1">
        <f t="array" ref="R1003">_xlfn.SWITCH(ROUND(Q1003,0),5,"Excellent",4,"Good",3,"Ok","Bad")</f>
        <v>Excellent</v>
      </c>
      <c r="S1003" s="17">
        <v>216</v>
      </c>
      <c r="T1003" s="17" t="str">
        <f t="shared" si="62"/>
        <v>Yes</v>
      </c>
      <c r="U1003" s="82">
        <v>41955</v>
      </c>
      <c r="V1003" s="82">
        <v>44023</v>
      </c>
      <c r="W1003" s="17">
        <v>319</v>
      </c>
      <c r="X1003" s="17" t="str">
        <f t="shared" si="63"/>
        <v>Active</v>
      </c>
      <c r="Y1003" s="17" t="s">
        <v>15615</v>
      </c>
      <c r="Z1003" s="17"/>
    </row>
    <row r="1004" spans="1:26" x14ac:dyDescent="0.25">
      <c r="A1004">
        <v>1003</v>
      </c>
      <c r="B1004" s="17" t="s">
        <v>748</v>
      </c>
      <c r="C1004" s="17">
        <v>963</v>
      </c>
      <c r="D1004" s="17" t="str">
        <f>INDEX(Hosts!$A:$O,MATCH(Places!$C1004,Hosts!$A:$A,0),MATCH(Places!D$1,Hosts!$1:$1,0))</f>
        <v>Within a few hours</v>
      </c>
      <c r="E1004" s="87">
        <f>INDEX(Hosts!$A:$O,MATCH(Places!$C1004,Hosts!$A:$A,0),MATCH(Places!E$1,Hosts!$1:$1,0))</f>
        <v>1</v>
      </c>
      <c r="F1004" s="87">
        <f>INDEX(Hosts!$A:$O,MATCH(Places!$C1004,Hosts!$A:$A,0),MATCH(Places!F$1,Hosts!$1:$1,0))</f>
        <v>0.79</v>
      </c>
      <c r="G1004" s="17" t="str">
        <f>INDEX(Hosts!$A:$O,MATCH(Places!$C1004,Hosts!$A:$A,0),MATCH(Places!G$1,Hosts!$1:$1,0))</f>
        <v>No</v>
      </c>
      <c r="H1004" s="17">
        <v>12</v>
      </c>
      <c r="I1004" s="17" t="str">
        <f>INDEX(Neighborhoods!$A:$C,MATCH(Places!$H1004,Neighborhoods!$A:$A,0),MATCH(Places!I$1,Neighborhoods!$1:$1,0))</f>
        <v>Brooklyn</v>
      </c>
      <c r="J1004" s="17" t="str">
        <f>INDEX(Neighborhoods!$A:$C,MATCH(Places!$H1004,Neighborhoods!$A:$A,0),MATCH(Places!J$1,Neighborhoods!$1:$1,0))</f>
        <v>Williamsburg</v>
      </c>
      <c r="K1004" s="17" t="s">
        <v>11822</v>
      </c>
      <c r="L1004" s="17" t="str">
        <f t="shared" si="60"/>
        <v>No</v>
      </c>
      <c r="M1004" s="17">
        <v>4</v>
      </c>
      <c r="N1004" s="17" t="str" cm="1">
        <f t="array" ref="N1004">_xlfn.IFS(M1004&lt;=2,"Small",M1004&lt;=5,"Medium",M1004&gt;5,"Large")</f>
        <v>Medium</v>
      </c>
      <c r="O1004" s="65">
        <v>289.29000000000002</v>
      </c>
      <c r="P1004" s="87">
        <f t="shared" si="61"/>
        <v>0.04</v>
      </c>
      <c r="Q1004" s="68">
        <v>4.82</v>
      </c>
      <c r="R1004" s="68" t="str" cm="1">
        <f t="array" ref="R1004">_xlfn.SWITCH(ROUND(Q1004,0),5,"Excellent",4,"Good",3,"Ok","Bad")</f>
        <v>Excellent</v>
      </c>
      <c r="S1004" s="17">
        <v>55</v>
      </c>
      <c r="T1004" s="17" t="str">
        <f t="shared" si="62"/>
        <v>No</v>
      </c>
      <c r="U1004" s="82">
        <v>41933</v>
      </c>
      <c r="V1004" s="82">
        <v>43892</v>
      </c>
      <c r="W1004" s="17">
        <v>42</v>
      </c>
      <c r="X1004" s="17" t="str">
        <f t="shared" si="63"/>
        <v>Active</v>
      </c>
      <c r="Y1004" s="17" t="s">
        <v>15615</v>
      </c>
      <c r="Z1004" s="17"/>
    </row>
    <row r="1005" spans="1:26" x14ac:dyDescent="0.25">
      <c r="A1005">
        <v>1004</v>
      </c>
      <c r="B1005" s="17" t="s">
        <v>15450</v>
      </c>
      <c r="C1005" s="17">
        <v>335</v>
      </c>
      <c r="D1005" s="17" t="str">
        <f>INDEX(Hosts!$A:$O,MATCH(Places!$C1005,Hosts!$A:$A,0),MATCH(Places!D$1,Hosts!$1:$1,0))</f>
        <v>Within an hour</v>
      </c>
      <c r="E1005" s="87">
        <f>INDEX(Hosts!$A:$O,MATCH(Places!$C1005,Hosts!$A:$A,0),MATCH(Places!E$1,Hosts!$1:$1,0))</f>
        <v>1</v>
      </c>
      <c r="F1005" s="87">
        <f>INDEX(Hosts!$A:$O,MATCH(Places!$C1005,Hosts!$A:$A,0),MATCH(Places!F$1,Hosts!$1:$1,0))</f>
        <v>0</v>
      </c>
      <c r="G1005" s="17" t="str">
        <f>INDEX(Hosts!$A:$O,MATCH(Places!$C1005,Hosts!$A:$A,0),MATCH(Places!G$1,Hosts!$1:$1,0))</f>
        <v>No</v>
      </c>
      <c r="H1005" s="17">
        <v>7</v>
      </c>
      <c r="I1005" s="17" t="str">
        <f>INDEX(Neighborhoods!$A:$C,MATCH(Places!$H1005,Neighborhoods!$A:$A,0),MATCH(Places!I$1,Neighborhoods!$1:$1,0))</f>
        <v>Brooklyn</v>
      </c>
      <c r="J1005" s="17" t="str">
        <f>INDEX(Neighborhoods!$A:$C,MATCH(Places!$H1005,Neighborhoods!$A:$A,0),MATCH(Places!J$1,Neighborhoods!$1:$1,0))</f>
        <v>Bedford-Stuyvesant</v>
      </c>
      <c r="K1005" s="17" t="s">
        <v>11822</v>
      </c>
      <c r="L1005" s="17" t="str">
        <f t="shared" si="60"/>
        <v>No</v>
      </c>
      <c r="M1005" s="17">
        <v>5</v>
      </c>
      <c r="N1005" s="17" t="str" cm="1">
        <f t="array" ref="N1005">_xlfn.IFS(M1005&lt;=2,"Small",M1005&lt;=5,"Medium",M1005&gt;5,"Large")</f>
        <v>Medium</v>
      </c>
      <c r="O1005" s="65">
        <v>120</v>
      </c>
      <c r="P1005" s="87">
        <f t="shared" si="61"/>
        <v>0.03</v>
      </c>
      <c r="Q1005" s="68">
        <v>4.75</v>
      </c>
      <c r="R1005" s="68" t="str" cm="1">
        <f t="array" ref="R1005">_xlfn.SWITCH(ROUND(Q1005,0),5,"Excellent",4,"Good",3,"Ok","Bad")</f>
        <v>Excellent</v>
      </c>
      <c r="S1005" s="17">
        <v>16</v>
      </c>
      <c r="T1005" s="17" t="str">
        <f t="shared" si="62"/>
        <v>No</v>
      </c>
      <c r="U1005" s="82">
        <v>42009</v>
      </c>
      <c r="V1005" s="82">
        <v>43809</v>
      </c>
      <c r="W1005" s="17">
        <v>24</v>
      </c>
      <c r="X1005" s="17" t="str">
        <f t="shared" si="63"/>
        <v>Active</v>
      </c>
      <c r="Y1005" s="17" t="s">
        <v>15615</v>
      </c>
      <c r="Z1005" s="17"/>
    </row>
    <row r="1006" spans="1:26" x14ac:dyDescent="0.25">
      <c r="A1006">
        <v>1005</v>
      </c>
      <c r="B1006" s="17" t="s">
        <v>749</v>
      </c>
      <c r="C1006" s="17">
        <v>1941</v>
      </c>
      <c r="D1006" s="17" t="str">
        <f>INDEX(Hosts!$A:$O,MATCH(Places!$C1006,Hosts!$A:$A,0),MATCH(Places!D$1,Hosts!$1:$1,0))</f>
        <v>Within a day</v>
      </c>
      <c r="E1006" s="87">
        <f>INDEX(Hosts!$A:$O,MATCH(Places!$C1006,Hosts!$A:$A,0),MATCH(Places!E$1,Hosts!$1:$1,0))</f>
        <v>1</v>
      </c>
      <c r="F1006" s="87">
        <f>INDEX(Hosts!$A:$O,MATCH(Places!$C1006,Hosts!$A:$A,0),MATCH(Places!F$1,Hosts!$1:$1,0))</f>
        <v>0.9</v>
      </c>
      <c r="G1006" s="17" t="str">
        <f>INDEX(Hosts!$A:$O,MATCH(Places!$C1006,Hosts!$A:$A,0),MATCH(Places!G$1,Hosts!$1:$1,0))</f>
        <v>Yes</v>
      </c>
      <c r="H1006" s="17">
        <v>10</v>
      </c>
      <c r="I1006" s="17" t="str">
        <f>INDEX(Neighborhoods!$A:$C,MATCH(Places!$H1006,Neighborhoods!$A:$A,0),MATCH(Places!I$1,Neighborhoods!$1:$1,0))</f>
        <v>Brooklyn</v>
      </c>
      <c r="J1006" s="17" t="str">
        <f>INDEX(Neighborhoods!$A:$C,MATCH(Places!$H1006,Neighborhoods!$A:$A,0),MATCH(Places!J$1,Neighborhoods!$1:$1,0))</f>
        <v>East Flatbush</v>
      </c>
      <c r="K1006" s="17" t="s">
        <v>11822</v>
      </c>
      <c r="L1006" s="17" t="str">
        <f t="shared" si="60"/>
        <v>No</v>
      </c>
      <c r="M1006" s="17">
        <v>3</v>
      </c>
      <c r="N1006" s="17" t="str" cm="1">
        <f t="array" ref="N1006">_xlfn.IFS(M1006&lt;=2,"Small",M1006&lt;=5,"Medium",M1006&gt;5,"Large")</f>
        <v>Medium</v>
      </c>
      <c r="O1006" s="65">
        <v>100</v>
      </c>
      <c r="P1006" s="87">
        <f t="shared" si="61"/>
        <v>0.03</v>
      </c>
      <c r="Q1006" s="68">
        <v>4.92</v>
      </c>
      <c r="R1006" s="68" t="str" cm="1">
        <f t="array" ref="R1006">_xlfn.SWITCH(ROUND(Q1006,0),5,"Excellent",4,"Good",3,"Ok","Bad")</f>
        <v>Excellent</v>
      </c>
      <c r="S1006" s="17">
        <v>72</v>
      </c>
      <c r="T1006" s="17" t="str">
        <f t="shared" si="62"/>
        <v>No</v>
      </c>
      <c r="U1006" s="82">
        <v>42088</v>
      </c>
      <c r="V1006" s="82">
        <v>43832</v>
      </c>
      <c r="W1006" s="17">
        <v>363</v>
      </c>
      <c r="X1006" s="17" t="str">
        <f t="shared" si="63"/>
        <v>Active</v>
      </c>
      <c r="Y1006" s="17" t="s">
        <v>15615</v>
      </c>
      <c r="Z1006" s="17"/>
    </row>
    <row r="1007" spans="1:26" x14ac:dyDescent="0.25">
      <c r="A1007">
        <v>1006</v>
      </c>
      <c r="B1007" s="17" t="s">
        <v>750</v>
      </c>
      <c r="C1007" s="17">
        <v>1900</v>
      </c>
      <c r="D1007" s="17" t="str">
        <f>INDEX(Hosts!$A:$O,MATCH(Places!$C1007,Hosts!$A:$A,0),MATCH(Places!D$1,Hosts!$1:$1,0))</f>
        <v>Within an hour</v>
      </c>
      <c r="E1007" s="87">
        <f>INDEX(Hosts!$A:$O,MATCH(Places!$C1007,Hosts!$A:$A,0),MATCH(Places!E$1,Hosts!$1:$1,0))</f>
        <v>1</v>
      </c>
      <c r="F1007" s="87">
        <f>INDEX(Hosts!$A:$O,MATCH(Places!$C1007,Hosts!$A:$A,0),MATCH(Places!F$1,Hosts!$1:$1,0))</f>
        <v>0.36</v>
      </c>
      <c r="G1007" s="17" t="str">
        <f>INDEX(Hosts!$A:$O,MATCH(Places!$C1007,Hosts!$A:$A,0),MATCH(Places!G$1,Hosts!$1:$1,0))</f>
        <v>No</v>
      </c>
      <c r="H1007" s="17">
        <v>11</v>
      </c>
      <c r="I1007" s="17" t="str">
        <f>INDEX(Neighborhoods!$A:$C,MATCH(Places!$H1007,Neighborhoods!$A:$A,0),MATCH(Places!I$1,Neighborhoods!$1:$1,0))</f>
        <v>Brooklyn</v>
      </c>
      <c r="J1007" s="17" t="str">
        <f>INDEX(Neighborhoods!$A:$C,MATCH(Places!$H1007,Neighborhoods!$A:$A,0),MATCH(Places!J$1,Neighborhoods!$1:$1,0))</f>
        <v>Greenpoint</v>
      </c>
      <c r="K1007" s="17" t="s">
        <v>11822</v>
      </c>
      <c r="L1007" s="17" t="str">
        <f t="shared" si="60"/>
        <v>No</v>
      </c>
      <c r="M1007" s="17">
        <v>2</v>
      </c>
      <c r="N1007" s="17" t="str" cm="1">
        <f t="array" ref="N1007">_xlfn.IFS(M1007&lt;=2,"Small",M1007&lt;=5,"Medium",M1007&gt;5,"Large")</f>
        <v>Small</v>
      </c>
      <c r="O1007" s="65">
        <v>90</v>
      </c>
      <c r="P1007" s="87">
        <f t="shared" si="61"/>
        <v>0.03</v>
      </c>
      <c r="Q1007" s="68">
        <v>4.7300000000000004</v>
      </c>
      <c r="R1007" s="68" t="str" cm="1">
        <f t="array" ref="R1007">_xlfn.SWITCH(ROUND(Q1007,0),5,"Excellent",4,"Good",3,"Ok","Bad")</f>
        <v>Excellent</v>
      </c>
      <c r="S1007" s="17">
        <v>33</v>
      </c>
      <c r="T1007" s="17" t="str">
        <f t="shared" si="62"/>
        <v>No</v>
      </c>
      <c r="U1007" s="82">
        <v>42980</v>
      </c>
      <c r="V1007" s="82">
        <v>43933</v>
      </c>
      <c r="W1007" s="17">
        <v>313</v>
      </c>
      <c r="X1007" s="17" t="str">
        <f t="shared" si="63"/>
        <v>Active</v>
      </c>
      <c r="Y1007" s="17" t="s">
        <v>15615</v>
      </c>
      <c r="Z1007" s="17"/>
    </row>
    <row r="1008" spans="1:26" x14ac:dyDescent="0.25">
      <c r="A1008">
        <v>1007</v>
      </c>
      <c r="B1008" s="17" t="s">
        <v>15054</v>
      </c>
      <c r="C1008" s="17">
        <v>1900</v>
      </c>
      <c r="D1008" s="17" t="str">
        <f>INDEX(Hosts!$A:$O,MATCH(Places!$C1008,Hosts!$A:$A,0),MATCH(Places!D$1,Hosts!$1:$1,0))</f>
        <v>Within an hour</v>
      </c>
      <c r="E1008" s="87">
        <f>INDEX(Hosts!$A:$O,MATCH(Places!$C1008,Hosts!$A:$A,0),MATCH(Places!E$1,Hosts!$1:$1,0))</f>
        <v>1</v>
      </c>
      <c r="F1008" s="87">
        <f>INDEX(Hosts!$A:$O,MATCH(Places!$C1008,Hosts!$A:$A,0),MATCH(Places!F$1,Hosts!$1:$1,0))</f>
        <v>0.36</v>
      </c>
      <c r="G1008" s="17" t="str">
        <f>INDEX(Hosts!$A:$O,MATCH(Places!$C1008,Hosts!$A:$A,0),MATCH(Places!G$1,Hosts!$1:$1,0))</f>
        <v>No</v>
      </c>
      <c r="H1008" s="17">
        <v>11</v>
      </c>
      <c r="I1008" s="17" t="str">
        <f>INDEX(Neighborhoods!$A:$C,MATCH(Places!$H1008,Neighborhoods!$A:$A,0),MATCH(Places!I$1,Neighborhoods!$1:$1,0))</f>
        <v>Brooklyn</v>
      </c>
      <c r="J1008" s="17" t="str">
        <f>INDEX(Neighborhoods!$A:$C,MATCH(Places!$H1008,Neighborhoods!$A:$A,0),MATCH(Places!J$1,Neighborhoods!$1:$1,0))</f>
        <v>Greenpoint</v>
      </c>
      <c r="K1008" s="17" t="s">
        <v>1</v>
      </c>
      <c r="L1008" s="17" t="str">
        <f t="shared" si="60"/>
        <v>Yes</v>
      </c>
      <c r="M1008" s="17">
        <v>5</v>
      </c>
      <c r="N1008" s="17" t="str" cm="1">
        <f t="array" ref="N1008">_xlfn.IFS(M1008&lt;=2,"Small",M1008&lt;=5,"Medium",M1008&gt;5,"Large")</f>
        <v>Medium</v>
      </c>
      <c r="O1008" s="65">
        <v>210</v>
      </c>
      <c r="P1008" s="87">
        <f t="shared" si="61"/>
        <v>0.04</v>
      </c>
      <c r="Q1008" s="68">
        <v>4.8</v>
      </c>
      <c r="R1008" s="68" t="str" cm="1">
        <f t="array" ref="R1008">_xlfn.SWITCH(ROUND(Q1008,0),5,"Excellent",4,"Good",3,"Ok","Bad")</f>
        <v>Excellent</v>
      </c>
      <c r="S1008" s="17">
        <v>5</v>
      </c>
      <c r="T1008" s="17" t="str">
        <f t="shared" si="62"/>
        <v>No</v>
      </c>
      <c r="U1008" s="82">
        <v>42908</v>
      </c>
      <c r="V1008" s="82">
        <v>43099</v>
      </c>
      <c r="W1008" s="17">
        <v>289</v>
      </c>
      <c r="X1008" s="17" t="str">
        <f t="shared" si="63"/>
        <v>Active</v>
      </c>
      <c r="Y1008" s="17" t="s">
        <v>15615</v>
      </c>
      <c r="Z1008" s="17"/>
    </row>
    <row r="1009" spans="1:26" x14ac:dyDescent="0.25">
      <c r="A1009">
        <v>1008</v>
      </c>
      <c r="B1009" s="17" t="s">
        <v>15073</v>
      </c>
      <c r="C1009" s="17">
        <v>1746</v>
      </c>
      <c r="D1009" s="17" t="str">
        <f>INDEX(Hosts!$A:$O,MATCH(Places!$C1009,Hosts!$A:$A,0),MATCH(Places!D$1,Hosts!$1:$1,0))</f>
        <v>Within an hour</v>
      </c>
      <c r="E1009" s="87">
        <f>INDEX(Hosts!$A:$O,MATCH(Places!$C1009,Hosts!$A:$A,0),MATCH(Places!E$1,Hosts!$1:$1,0))</f>
        <v>1</v>
      </c>
      <c r="F1009" s="87">
        <f>INDEX(Hosts!$A:$O,MATCH(Places!$C1009,Hosts!$A:$A,0),MATCH(Places!F$1,Hosts!$1:$1,0))</f>
        <v>0.93</v>
      </c>
      <c r="G1009" s="17" t="str">
        <f>INDEX(Hosts!$A:$O,MATCH(Places!$C1009,Hosts!$A:$A,0),MATCH(Places!G$1,Hosts!$1:$1,0))</f>
        <v>No</v>
      </c>
      <c r="H1009" s="17">
        <v>16</v>
      </c>
      <c r="I1009" s="17" t="str">
        <f>INDEX(Neighborhoods!$A:$C,MATCH(Places!$H1009,Neighborhoods!$A:$A,0),MATCH(Places!I$1,Neighborhoods!$1:$1,0))</f>
        <v>Manhattan</v>
      </c>
      <c r="J1009" s="17" t="str">
        <f>INDEX(Neighborhoods!$A:$C,MATCH(Places!$H1009,Neighborhoods!$A:$A,0),MATCH(Places!J$1,Neighborhoods!$1:$1,0))</f>
        <v>Harlem</v>
      </c>
      <c r="K1009" s="17" t="s">
        <v>1</v>
      </c>
      <c r="L1009" s="17" t="str">
        <f t="shared" si="60"/>
        <v>Yes</v>
      </c>
      <c r="M1009" s="17">
        <v>1</v>
      </c>
      <c r="N1009" s="17" t="str" cm="1">
        <f t="array" ref="N1009">_xlfn.IFS(M1009&lt;=2,"Small",M1009&lt;=5,"Medium",M1009&gt;5,"Large")</f>
        <v>Small</v>
      </c>
      <c r="O1009" s="65">
        <v>45</v>
      </c>
      <c r="P1009" s="87">
        <f t="shared" si="61"/>
        <v>0.03</v>
      </c>
      <c r="Q1009" s="68">
        <v>4.66</v>
      </c>
      <c r="R1009" s="68" t="str" cm="1">
        <f t="array" ref="R1009">_xlfn.SWITCH(ROUND(Q1009,0),5,"Excellent",4,"Good",3,"Ok","Bad")</f>
        <v>Excellent</v>
      </c>
      <c r="S1009" s="17">
        <v>179</v>
      </c>
      <c r="T1009" s="17" t="str">
        <f t="shared" si="62"/>
        <v>No</v>
      </c>
      <c r="U1009" s="82">
        <v>41945</v>
      </c>
      <c r="V1009" s="82">
        <v>43899</v>
      </c>
      <c r="W1009" s="17">
        <v>204</v>
      </c>
      <c r="X1009" s="17" t="str">
        <f t="shared" si="63"/>
        <v>Active</v>
      </c>
      <c r="Y1009" s="17" t="s">
        <v>15615</v>
      </c>
      <c r="Z1009" s="17"/>
    </row>
    <row r="1010" spans="1:26" x14ac:dyDescent="0.25">
      <c r="A1010">
        <v>1009</v>
      </c>
      <c r="B1010" s="17" t="s">
        <v>751</v>
      </c>
      <c r="C1010" s="17">
        <v>316</v>
      </c>
      <c r="D1010" s="17" t="str">
        <f>INDEX(Hosts!$A:$O,MATCH(Places!$C1010,Hosts!$A:$A,0),MATCH(Places!D$1,Hosts!$1:$1,0))</f>
        <v>Within a day</v>
      </c>
      <c r="E1010" s="87">
        <f>INDEX(Hosts!$A:$O,MATCH(Places!$C1010,Hosts!$A:$A,0),MATCH(Places!E$1,Hosts!$1:$1,0))</f>
        <v>0.9</v>
      </c>
      <c r="F1010" s="87">
        <f>INDEX(Hosts!$A:$O,MATCH(Places!$C1010,Hosts!$A:$A,0),MATCH(Places!F$1,Hosts!$1:$1,0))</f>
        <v>0.91</v>
      </c>
      <c r="G1010" s="17" t="str">
        <f>INDEX(Hosts!$A:$O,MATCH(Places!$C1010,Hosts!$A:$A,0),MATCH(Places!G$1,Hosts!$1:$1,0))</f>
        <v>No</v>
      </c>
      <c r="H1010" s="17">
        <v>8</v>
      </c>
      <c r="I1010" s="17" t="str">
        <f>INDEX(Neighborhoods!$A:$C,MATCH(Places!$H1010,Neighborhoods!$A:$A,0),MATCH(Places!I$1,Neighborhoods!$1:$1,0))</f>
        <v>Brooklyn</v>
      </c>
      <c r="J1010" s="17" t="str">
        <f>INDEX(Neighborhoods!$A:$C,MATCH(Places!$H1010,Neighborhoods!$A:$A,0),MATCH(Places!J$1,Neighborhoods!$1:$1,0))</f>
        <v>Bushwick</v>
      </c>
      <c r="K1010" s="17" t="s">
        <v>11822</v>
      </c>
      <c r="L1010" s="17" t="str">
        <f t="shared" si="60"/>
        <v>No</v>
      </c>
      <c r="M1010" s="17">
        <v>7</v>
      </c>
      <c r="N1010" s="17" t="str" cm="1">
        <f t="array" ref="N1010">_xlfn.IFS(M1010&lt;=2,"Small",M1010&lt;=5,"Medium",M1010&gt;5,"Large")</f>
        <v>Large</v>
      </c>
      <c r="O1010" s="65">
        <v>144</v>
      </c>
      <c r="P1010" s="87">
        <f t="shared" si="61"/>
        <v>0.03</v>
      </c>
      <c r="Q1010" s="68">
        <v>4.5599999999999996</v>
      </c>
      <c r="R1010" s="68" t="str" cm="1">
        <f t="array" ref="R1010">_xlfn.SWITCH(ROUND(Q1010,0),5,"Excellent",4,"Good",3,"Ok","Bad")</f>
        <v>Excellent</v>
      </c>
      <c r="S1010" s="17">
        <v>142</v>
      </c>
      <c r="T1010" s="17" t="str">
        <f t="shared" si="62"/>
        <v>No</v>
      </c>
      <c r="U1010" s="82">
        <v>42003</v>
      </c>
      <c r="V1010" s="82">
        <v>43909</v>
      </c>
      <c r="W1010" s="17">
        <v>365</v>
      </c>
      <c r="X1010" s="17" t="str">
        <f t="shared" si="63"/>
        <v>Active</v>
      </c>
      <c r="Y1010" s="17" t="s">
        <v>15615</v>
      </c>
      <c r="Z1010" s="17"/>
    </row>
    <row r="1011" spans="1:26" x14ac:dyDescent="0.25">
      <c r="A1011">
        <v>1010</v>
      </c>
      <c r="B1011" s="17" t="s">
        <v>752</v>
      </c>
      <c r="C1011" s="17">
        <v>753</v>
      </c>
      <c r="D1011" s="17" t="str">
        <f>INDEX(Hosts!$A:$O,MATCH(Places!$C1011,Hosts!$A:$A,0),MATCH(Places!D$1,Hosts!$1:$1,0))</f>
        <v>Within a few hours</v>
      </c>
      <c r="E1011" s="87">
        <f>INDEX(Hosts!$A:$O,MATCH(Places!$C1011,Hosts!$A:$A,0),MATCH(Places!E$1,Hosts!$1:$1,0))</f>
        <v>0.91</v>
      </c>
      <c r="F1011" s="87">
        <f>INDEX(Hosts!$A:$O,MATCH(Places!$C1011,Hosts!$A:$A,0),MATCH(Places!F$1,Hosts!$1:$1,0))</f>
        <v>0.78</v>
      </c>
      <c r="G1011" s="17" t="str">
        <f>INDEX(Hosts!$A:$O,MATCH(Places!$C1011,Hosts!$A:$A,0),MATCH(Places!G$1,Hosts!$1:$1,0))</f>
        <v>No</v>
      </c>
      <c r="H1011" s="17">
        <v>12</v>
      </c>
      <c r="I1011" s="17" t="str">
        <f>INDEX(Neighborhoods!$A:$C,MATCH(Places!$H1011,Neighborhoods!$A:$A,0),MATCH(Places!I$1,Neighborhoods!$1:$1,0))</f>
        <v>Brooklyn</v>
      </c>
      <c r="J1011" s="17" t="str">
        <f>INDEX(Neighborhoods!$A:$C,MATCH(Places!$H1011,Neighborhoods!$A:$A,0),MATCH(Places!J$1,Neighborhoods!$1:$1,0))</f>
        <v>Williamsburg</v>
      </c>
      <c r="K1011" s="17" t="s">
        <v>11822</v>
      </c>
      <c r="L1011" s="17" t="str">
        <f t="shared" si="60"/>
        <v>No</v>
      </c>
      <c r="M1011" s="17">
        <v>4</v>
      </c>
      <c r="N1011" s="17" t="str" cm="1">
        <f t="array" ref="N1011">_xlfn.IFS(M1011&lt;=2,"Small",M1011&lt;=5,"Medium",M1011&gt;5,"Large")</f>
        <v>Medium</v>
      </c>
      <c r="O1011" s="65">
        <v>115</v>
      </c>
      <c r="P1011" s="87">
        <f t="shared" si="61"/>
        <v>0.03</v>
      </c>
      <c r="Q1011" s="68">
        <v>4.6500000000000004</v>
      </c>
      <c r="R1011" s="68" t="str" cm="1">
        <f t="array" ref="R1011">_xlfn.SWITCH(ROUND(Q1011,0),5,"Excellent",4,"Good",3,"Ok","Bad")</f>
        <v>Excellent</v>
      </c>
      <c r="S1011" s="17">
        <v>174</v>
      </c>
      <c r="T1011" s="17" t="str">
        <f t="shared" si="62"/>
        <v>No</v>
      </c>
      <c r="U1011" s="82">
        <v>42267</v>
      </c>
      <c r="V1011" s="82">
        <v>44045</v>
      </c>
      <c r="W1011" s="17">
        <v>70</v>
      </c>
      <c r="X1011" s="17" t="str">
        <f t="shared" si="63"/>
        <v>Active</v>
      </c>
      <c r="Y1011" s="17" t="s">
        <v>15615</v>
      </c>
      <c r="Z1011" s="17"/>
    </row>
    <row r="1012" spans="1:26" x14ac:dyDescent="0.25">
      <c r="A1012">
        <v>1011</v>
      </c>
      <c r="B1012" s="17" t="s">
        <v>753</v>
      </c>
      <c r="C1012" s="17">
        <v>1220</v>
      </c>
      <c r="D1012" s="17" t="str">
        <f>INDEX(Hosts!$A:$O,MATCH(Places!$C1012,Hosts!$A:$A,0),MATCH(Places!D$1,Hosts!$1:$1,0))</f>
        <v>Within an hour</v>
      </c>
      <c r="E1012" s="87">
        <f>INDEX(Hosts!$A:$O,MATCH(Places!$C1012,Hosts!$A:$A,0),MATCH(Places!E$1,Hosts!$1:$1,0))</f>
        <v>1</v>
      </c>
      <c r="F1012" s="87">
        <f>INDEX(Hosts!$A:$O,MATCH(Places!$C1012,Hosts!$A:$A,0),MATCH(Places!F$1,Hosts!$1:$1,0))</f>
        <v>1</v>
      </c>
      <c r="G1012" s="17" t="str">
        <f>INDEX(Hosts!$A:$O,MATCH(Places!$C1012,Hosts!$A:$A,0),MATCH(Places!G$1,Hosts!$1:$1,0))</f>
        <v>Yes</v>
      </c>
      <c r="H1012" s="17">
        <v>15</v>
      </c>
      <c r="I1012" s="17" t="str">
        <f>INDEX(Neighborhoods!$A:$C,MATCH(Places!$H1012,Neighborhoods!$A:$A,0),MATCH(Places!I$1,Neighborhoods!$1:$1,0))</f>
        <v>Manhattan</v>
      </c>
      <c r="J1012" s="17" t="str">
        <f>INDEX(Neighborhoods!$A:$C,MATCH(Places!$H1012,Neighborhoods!$A:$A,0),MATCH(Places!J$1,Neighborhoods!$1:$1,0))</f>
        <v>East Village</v>
      </c>
      <c r="K1012" s="17" t="s">
        <v>11822</v>
      </c>
      <c r="L1012" s="17" t="str">
        <f t="shared" si="60"/>
        <v>No</v>
      </c>
      <c r="M1012" s="17">
        <v>2</v>
      </c>
      <c r="N1012" s="17" t="str" cm="1">
        <f t="array" ref="N1012">_xlfn.IFS(M1012&lt;=2,"Small",M1012&lt;=5,"Medium",M1012&gt;5,"Large")</f>
        <v>Small</v>
      </c>
      <c r="O1012" s="65">
        <v>143</v>
      </c>
      <c r="P1012" s="87">
        <f t="shared" si="61"/>
        <v>0.03</v>
      </c>
      <c r="Q1012" s="68">
        <v>4.82</v>
      </c>
      <c r="R1012" s="68" t="str" cm="1">
        <f t="array" ref="R1012">_xlfn.SWITCH(ROUND(Q1012,0),5,"Excellent",4,"Good",3,"Ok","Bad")</f>
        <v>Excellent</v>
      </c>
      <c r="S1012" s="17">
        <v>215</v>
      </c>
      <c r="T1012" s="17" t="str">
        <f t="shared" si="62"/>
        <v>Yes</v>
      </c>
      <c r="U1012" s="82">
        <v>41977</v>
      </c>
      <c r="V1012" s="82">
        <v>44051</v>
      </c>
      <c r="W1012" s="17">
        <v>337</v>
      </c>
      <c r="X1012" s="17" t="str">
        <f t="shared" si="63"/>
        <v>Active</v>
      </c>
      <c r="Y1012" s="17" t="s">
        <v>15616</v>
      </c>
      <c r="Z1012" s="17"/>
    </row>
    <row r="1013" spans="1:26" x14ac:dyDescent="0.25">
      <c r="A1013">
        <v>1012</v>
      </c>
      <c r="B1013" s="17" t="s">
        <v>754</v>
      </c>
      <c r="C1013" s="17">
        <v>223</v>
      </c>
      <c r="D1013" s="17" t="str">
        <f>INDEX(Hosts!$A:$O,MATCH(Places!$C1013,Hosts!$A:$A,0),MATCH(Places!D$1,Hosts!$1:$1,0))</f>
        <v>Within an hour</v>
      </c>
      <c r="E1013" s="87">
        <f>INDEX(Hosts!$A:$O,MATCH(Places!$C1013,Hosts!$A:$A,0),MATCH(Places!E$1,Hosts!$1:$1,0))</f>
        <v>1</v>
      </c>
      <c r="F1013" s="87">
        <f>INDEX(Hosts!$A:$O,MATCH(Places!$C1013,Hosts!$A:$A,0),MATCH(Places!F$1,Hosts!$1:$1,0))</f>
        <v>1</v>
      </c>
      <c r="G1013" s="17" t="str">
        <f>INDEX(Hosts!$A:$O,MATCH(Places!$C1013,Hosts!$A:$A,0),MATCH(Places!G$1,Hosts!$1:$1,0))</f>
        <v>Yes</v>
      </c>
      <c r="H1013" s="17">
        <v>7</v>
      </c>
      <c r="I1013" s="17" t="str">
        <f>INDEX(Neighborhoods!$A:$C,MATCH(Places!$H1013,Neighborhoods!$A:$A,0),MATCH(Places!I$1,Neighborhoods!$1:$1,0))</f>
        <v>Brooklyn</v>
      </c>
      <c r="J1013" s="17" t="str">
        <f>INDEX(Neighborhoods!$A:$C,MATCH(Places!$H1013,Neighborhoods!$A:$A,0),MATCH(Places!J$1,Neighborhoods!$1:$1,0))</f>
        <v>Bedford-Stuyvesant</v>
      </c>
      <c r="K1013" s="17" t="s">
        <v>11822</v>
      </c>
      <c r="L1013" s="17" t="str">
        <f t="shared" si="60"/>
        <v>No</v>
      </c>
      <c r="M1013" s="17">
        <v>3</v>
      </c>
      <c r="N1013" s="17" t="str" cm="1">
        <f t="array" ref="N1013">_xlfn.IFS(M1013&lt;=2,"Small",M1013&lt;=5,"Medium",M1013&gt;5,"Large")</f>
        <v>Medium</v>
      </c>
      <c r="O1013" s="65">
        <v>174</v>
      </c>
      <c r="P1013" s="87">
        <f t="shared" si="61"/>
        <v>0.03</v>
      </c>
      <c r="Q1013" s="68">
        <v>4.99</v>
      </c>
      <c r="R1013" s="68" t="str" cm="1">
        <f t="array" ref="R1013">_xlfn.SWITCH(ROUND(Q1013,0),5,"Excellent",4,"Good",3,"Ok","Bad")</f>
        <v>Excellent</v>
      </c>
      <c r="S1013" s="17">
        <v>228</v>
      </c>
      <c r="T1013" s="17" t="str">
        <f t="shared" si="62"/>
        <v>Yes</v>
      </c>
      <c r="U1013" s="82">
        <v>42006</v>
      </c>
      <c r="V1013" s="82">
        <v>43877</v>
      </c>
      <c r="W1013" s="17">
        <v>180</v>
      </c>
      <c r="X1013" s="17" t="str">
        <f t="shared" si="63"/>
        <v>Active</v>
      </c>
      <c r="Y1013" s="17" t="s">
        <v>15615</v>
      </c>
      <c r="Z1013" s="17"/>
    </row>
    <row r="1014" spans="1:26" x14ac:dyDescent="0.25">
      <c r="A1014">
        <v>1013</v>
      </c>
      <c r="B1014" s="17" t="s">
        <v>755</v>
      </c>
      <c r="C1014" s="17">
        <v>213</v>
      </c>
      <c r="D1014" s="17" t="str">
        <f>INDEX(Hosts!$A:$O,MATCH(Places!$C1014,Hosts!$A:$A,0),MATCH(Places!D$1,Hosts!$1:$1,0))</f>
        <v>Within a day</v>
      </c>
      <c r="E1014" s="87">
        <f>INDEX(Hosts!$A:$O,MATCH(Places!$C1014,Hosts!$A:$A,0),MATCH(Places!E$1,Hosts!$1:$1,0))</f>
        <v>0.9</v>
      </c>
      <c r="F1014" s="87">
        <f>INDEX(Hosts!$A:$O,MATCH(Places!$C1014,Hosts!$A:$A,0),MATCH(Places!F$1,Hosts!$1:$1,0))</f>
        <v>0.82</v>
      </c>
      <c r="G1014" s="17" t="str">
        <f>INDEX(Hosts!$A:$O,MATCH(Places!$C1014,Hosts!$A:$A,0),MATCH(Places!G$1,Hosts!$1:$1,0))</f>
        <v>Yes</v>
      </c>
      <c r="H1014" s="17">
        <v>7</v>
      </c>
      <c r="I1014" s="17" t="str">
        <f>INDEX(Neighborhoods!$A:$C,MATCH(Places!$H1014,Neighborhoods!$A:$A,0),MATCH(Places!I$1,Neighborhoods!$1:$1,0))</f>
        <v>Brooklyn</v>
      </c>
      <c r="J1014" s="17" t="str">
        <f>INDEX(Neighborhoods!$A:$C,MATCH(Places!$H1014,Neighborhoods!$A:$A,0),MATCH(Places!J$1,Neighborhoods!$1:$1,0))</f>
        <v>Bedford-Stuyvesant</v>
      </c>
      <c r="K1014" s="17" t="s">
        <v>11822</v>
      </c>
      <c r="L1014" s="17" t="str">
        <f t="shared" si="60"/>
        <v>No</v>
      </c>
      <c r="M1014" s="17">
        <v>4</v>
      </c>
      <c r="N1014" s="17" t="str" cm="1">
        <f t="array" ref="N1014">_xlfn.IFS(M1014&lt;=2,"Small",M1014&lt;=5,"Medium",M1014&gt;5,"Large")</f>
        <v>Medium</v>
      </c>
      <c r="O1014" s="65">
        <v>110</v>
      </c>
      <c r="P1014" s="87">
        <f t="shared" si="61"/>
        <v>0.03</v>
      </c>
      <c r="Q1014" s="68">
        <v>4.83</v>
      </c>
      <c r="R1014" s="68" t="str" cm="1">
        <f t="array" ref="R1014">_xlfn.SWITCH(ROUND(Q1014,0),5,"Excellent",4,"Good",3,"Ok","Bad")</f>
        <v>Excellent</v>
      </c>
      <c r="S1014" s="17">
        <v>120</v>
      </c>
      <c r="T1014" s="17" t="str">
        <f t="shared" si="62"/>
        <v>Yes</v>
      </c>
      <c r="U1014" s="82">
        <v>43088</v>
      </c>
      <c r="V1014" s="82">
        <v>43892</v>
      </c>
      <c r="W1014" s="17">
        <v>33</v>
      </c>
      <c r="X1014" s="17" t="str">
        <f t="shared" si="63"/>
        <v>Active</v>
      </c>
      <c r="Y1014" s="17" t="s">
        <v>15615</v>
      </c>
      <c r="Z1014" s="17"/>
    </row>
    <row r="1015" spans="1:26" x14ac:dyDescent="0.25">
      <c r="A1015">
        <v>1014</v>
      </c>
      <c r="B1015" s="17" t="s">
        <v>756</v>
      </c>
      <c r="C1015" s="17">
        <v>375</v>
      </c>
      <c r="D1015" s="17" t="str">
        <f>INDEX(Hosts!$A:$O,MATCH(Places!$C1015,Hosts!$A:$A,0),MATCH(Places!D$1,Hosts!$1:$1,0))</f>
        <v>Within a day</v>
      </c>
      <c r="E1015" s="87">
        <f>INDEX(Hosts!$A:$O,MATCH(Places!$C1015,Hosts!$A:$A,0),MATCH(Places!E$1,Hosts!$1:$1,0))</f>
        <v>1</v>
      </c>
      <c r="F1015" s="87">
        <f>INDEX(Hosts!$A:$O,MATCH(Places!$C1015,Hosts!$A:$A,0),MATCH(Places!F$1,Hosts!$1:$1,0))</f>
        <v>1</v>
      </c>
      <c r="G1015" s="17" t="str">
        <f>INDEX(Hosts!$A:$O,MATCH(Places!$C1015,Hosts!$A:$A,0),MATCH(Places!G$1,Hosts!$1:$1,0))</f>
        <v>Yes</v>
      </c>
      <c r="H1015" s="17">
        <v>24</v>
      </c>
      <c r="I1015" s="17" t="str">
        <f>INDEX(Neighborhoods!$A:$C,MATCH(Places!$H1015,Neighborhoods!$A:$A,0),MATCH(Places!I$1,Neighborhoods!$1:$1,0))</f>
        <v>Queens</v>
      </c>
      <c r="J1015" s="17" t="str">
        <f>INDEX(Neighborhoods!$A:$C,MATCH(Places!$H1015,Neighborhoods!$A:$A,0),MATCH(Places!J$1,Neighborhoods!$1:$1,0))</f>
        <v>Long Island City</v>
      </c>
      <c r="K1015" s="17" t="s">
        <v>11822</v>
      </c>
      <c r="L1015" s="17" t="str">
        <f t="shared" si="60"/>
        <v>No</v>
      </c>
      <c r="M1015" s="17">
        <v>2</v>
      </c>
      <c r="N1015" s="17" t="str" cm="1">
        <f t="array" ref="N1015">_xlfn.IFS(M1015&lt;=2,"Small",M1015&lt;=5,"Medium",M1015&gt;5,"Large")</f>
        <v>Small</v>
      </c>
      <c r="O1015" s="65">
        <v>150</v>
      </c>
      <c r="P1015" s="87">
        <f t="shared" si="61"/>
        <v>0.03</v>
      </c>
      <c r="Q1015" s="68">
        <v>4.92</v>
      </c>
      <c r="R1015" s="68" t="str" cm="1">
        <f t="array" ref="R1015">_xlfn.SWITCH(ROUND(Q1015,0),5,"Excellent",4,"Good",3,"Ok","Bad")</f>
        <v>Excellent</v>
      </c>
      <c r="S1015" s="17">
        <v>88</v>
      </c>
      <c r="T1015" s="17" t="str">
        <f t="shared" si="62"/>
        <v>No</v>
      </c>
      <c r="U1015" s="82">
        <v>41942</v>
      </c>
      <c r="V1015" s="82">
        <v>43812</v>
      </c>
      <c r="W1015" s="17">
        <v>212</v>
      </c>
      <c r="X1015" s="17" t="str">
        <f t="shared" si="63"/>
        <v>Active</v>
      </c>
      <c r="Y1015" s="17" t="s">
        <v>15615</v>
      </c>
      <c r="Z1015" s="17"/>
    </row>
    <row r="1016" spans="1:26" x14ac:dyDescent="0.25">
      <c r="A1016">
        <v>1015</v>
      </c>
      <c r="B1016" s="17" t="s">
        <v>757</v>
      </c>
      <c r="C1016" s="17">
        <v>1953</v>
      </c>
      <c r="D1016" s="17" t="str">
        <f>INDEX(Hosts!$A:$O,MATCH(Places!$C1016,Hosts!$A:$A,0),MATCH(Places!D$1,Hosts!$1:$1,0))</f>
        <v>Within an hour</v>
      </c>
      <c r="E1016" s="87">
        <f>INDEX(Hosts!$A:$O,MATCH(Places!$C1016,Hosts!$A:$A,0),MATCH(Places!E$1,Hosts!$1:$1,0))</f>
        <v>1</v>
      </c>
      <c r="F1016" s="87">
        <f>INDEX(Hosts!$A:$O,MATCH(Places!$C1016,Hosts!$A:$A,0),MATCH(Places!F$1,Hosts!$1:$1,0))</f>
        <v>0.85</v>
      </c>
      <c r="G1016" s="17" t="str">
        <f>INDEX(Hosts!$A:$O,MATCH(Places!$C1016,Hosts!$A:$A,0),MATCH(Places!G$1,Hosts!$1:$1,0))</f>
        <v>Yes</v>
      </c>
      <c r="H1016" s="17">
        <v>17</v>
      </c>
      <c r="I1016" s="17" t="str">
        <f>INDEX(Neighborhoods!$A:$C,MATCH(Places!$H1016,Neighborhoods!$A:$A,0),MATCH(Places!I$1,Neighborhoods!$1:$1,0))</f>
        <v>Manhattan</v>
      </c>
      <c r="J1016" s="17" t="str">
        <f>INDEX(Neighborhoods!$A:$C,MATCH(Places!$H1016,Neighborhoods!$A:$A,0),MATCH(Places!J$1,Neighborhoods!$1:$1,0))</f>
        <v>Hell's Kitchen</v>
      </c>
      <c r="K1016" s="17" t="s">
        <v>1</v>
      </c>
      <c r="L1016" s="17" t="str">
        <f t="shared" si="60"/>
        <v>Yes</v>
      </c>
      <c r="M1016" s="17">
        <v>2</v>
      </c>
      <c r="N1016" s="17" t="str" cm="1">
        <f t="array" ref="N1016">_xlfn.IFS(M1016&lt;=2,"Small",M1016&lt;=5,"Medium",M1016&gt;5,"Large")</f>
        <v>Small</v>
      </c>
      <c r="O1016" s="65">
        <v>89</v>
      </c>
      <c r="P1016" s="87">
        <f t="shared" si="61"/>
        <v>0.03</v>
      </c>
      <c r="Q1016" s="68">
        <v>4.83</v>
      </c>
      <c r="R1016" s="68" t="str" cm="1">
        <f t="array" ref="R1016">_xlfn.SWITCH(ROUND(Q1016,0),5,"Excellent",4,"Good",3,"Ok","Bad")</f>
        <v>Excellent</v>
      </c>
      <c r="S1016" s="17">
        <v>64</v>
      </c>
      <c r="T1016" s="17" t="str">
        <f t="shared" si="62"/>
        <v>No</v>
      </c>
      <c r="U1016" s="82">
        <v>41939</v>
      </c>
      <c r="V1016" s="82">
        <v>43817</v>
      </c>
      <c r="W1016" s="17">
        <v>365</v>
      </c>
      <c r="X1016" s="17" t="str">
        <f t="shared" si="63"/>
        <v>Active</v>
      </c>
      <c r="Y1016" s="17" t="s">
        <v>15615</v>
      </c>
      <c r="Z1016" s="17"/>
    </row>
    <row r="1017" spans="1:26" x14ac:dyDescent="0.25">
      <c r="A1017">
        <v>1016</v>
      </c>
      <c r="B1017" s="17" t="s">
        <v>758</v>
      </c>
      <c r="C1017" s="17">
        <v>668</v>
      </c>
      <c r="D1017" s="17" t="str">
        <f>INDEX(Hosts!$A:$O,MATCH(Places!$C1017,Hosts!$A:$A,0),MATCH(Places!D$1,Hosts!$1:$1,0))</f>
        <v>Within a few hours</v>
      </c>
      <c r="E1017" s="87">
        <f>INDEX(Hosts!$A:$O,MATCH(Places!$C1017,Hosts!$A:$A,0),MATCH(Places!E$1,Hosts!$1:$1,0))</f>
        <v>0.9</v>
      </c>
      <c r="F1017" s="87">
        <f>INDEX(Hosts!$A:$O,MATCH(Places!$C1017,Hosts!$A:$A,0),MATCH(Places!F$1,Hosts!$1:$1,0))</f>
        <v>0.94</v>
      </c>
      <c r="G1017" s="17" t="str">
        <f>INDEX(Hosts!$A:$O,MATCH(Places!$C1017,Hosts!$A:$A,0),MATCH(Places!G$1,Hosts!$1:$1,0))</f>
        <v>No</v>
      </c>
      <c r="H1017" s="17">
        <v>25</v>
      </c>
      <c r="I1017" s="17" t="str">
        <f>INDEX(Neighborhoods!$A:$C,MATCH(Places!$H1017,Neighborhoods!$A:$A,0),MATCH(Places!I$1,Neighborhoods!$1:$1,0))</f>
        <v>Queens</v>
      </c>
      <c r="J1017" s="17" t="str">
        <f>INDEX(Neighborhoods!$A:$C,MATCH(Places!$H1017,Neighborhoods!$A:$A,0),MATCH(Places!J$1,Neighborhoods!$1:$1,0))</f>
        <v>Ridgewood</v>
      </c>
      <c r="K1017" s="17" t="s">
        <v>1</v>
      </c>
      <c r="L1017" s="17" t="str">
        <f t="shared" si="60"/>
        <v>Yes</v>
      </c>
      <c r="M1017" s="17">
        <v>2</v>
      </c>
      <c r="N1017" s="17" t="str" cm="1">
        <f t="array" ref="N1017">_xlfn.IFS(M1017&lt;=2,"Small",M1017&lt;=5,"Medium",M1017&gt;5,"Large")</f>
        <v>Small</v>
      </c>
      <c r="O1017" s="65">
        <v>57</v>
      </c>
      <c r="P1017" s="87">
        <f t="shared" si="61"/>
        <v>0.03</v>
      </c>
      <c r="Q1017" s="68">
        <v>4.58</v>
      </c>
      <c r="R1017" s="68" t="str" cm="1">
        <f t="array" ref="R1017">_xlfn.SWITCH(ROUND(Q1017,0),5,"Excellent",4,"Good",3,"Ok","Bad")</f>
        <v>Excellent</v>
      </c>
      <c r="S1017" s="17">
        <v>50</v>
      </c>
      <c r="T1017" s="17" t="str">
        <f t="shared" si="62"/>
        <v>No</v>
      </c>
      <c r="U1017" s="82">
        <v>42124</v>
      </c>
      <c r="V1017" s="82">
        <v>43832</v>
      </c>
      <c r="W1017" s="17">
        <v>365</v>
      </c>
      <c r="X1017" s="17" t="str">
        <f t="shared" si="63"/>
        <v>Active</v>
      </c>
      <c r="Y1017" s="17" t="s">
        <v>15615</v>
      </c>
      <c r="Z1017" s="17"/>
    </row>
    <row r="1018" spans="1:26" x14ac:dyDescent="0.25">
      <c r="A1018">
        <v>1017</v>
      </c>
      <c r="B1018" s="17" t="s">
        <v>759</v>
      </c>
      <c r="C1018" s="17">
        <v>1954</v>
      </c>
      <c r="D1018" s="17" t="str">
        <f>INDEX(Hosts!$A:$O,MATCH(Places!$C1018,Hosts!$A:$A,0),MATCH(Places!D$1,Hosts!$1:$1,0))</f>
        <v>Within a day</v>
      </c>
      <c r="E1018" s="87">
        <f>INDEX(Hosts!$A:$O,MATCH(Places!$C1018,Hosts!$A:$A,0),MATCH(Places!E$1,Hosts!$1:$1,0))</f>
        <v>1</v>
      </c>
      <c r="F1018" s="87">
        <f>INDEX(Hosts!$A:$O,MATCH(Places!$C1018,Hosts!$A:$A,0),MATCH(Places!F$1,Hosts!$1:$1,0))</f>
        <v>0.98</v>
      </c>
      <c r="G1018" s="17" t="str">
        <f>INDEX(Hosts!$A:$O,MATCH(Places!$C1018,Hosts!$A:$A,0),MATCH(Places!G$1,Hosts!$1:$1,0))</f>
        <v>No</v>
      </c>
      <c r="H1018" s="17">
        <v>8</v>
      </c>
      <c r="I1018" s="17" t="str">
        <f>INDEX(Neighborhoods!$A:$C,MATCH(Places!$H1018,Neighborhoods!$A:$A,0),MATCH(Places!I$1,Neighborhoods!$1:$1,0))</f>
        <v>Brooklyn</v>
      </c>
      <c r="J1018" s="17" t="str">
        <f>INDEX(Neighborhoods!$A:$C,MATCH(Places!$H1018,Neighborhoods!$A:$A,0),MATCH(Places!J$1,Neighborhoods!$1:$1,0))</f>
        <v>Bushwick</v>
      </c>
      <c r="K1018" s="17" t="s">
        <v>1</v>
      </c>
      <c r="L1018" s="17" t="str">
        <f t="shared" si="60"/>
        <v>Yes</v>
      </c>
      <c r="M1018" s="17">
        <v>2</v>
      </c>
      <c r="N1018" s="17" t="str" cm="1">
        <f t="array" ref="N1018">_xlfn.IFS(M1018&lt;=2,"Small",M1018&lt;=5,"Medium",M1018&gt;5,"Large")</f>
        <v>Small</v>
      </c>
      <c r="O1018" s="65">
        <v>100</v>
      </c>
      <c r="P1018" s="87">
        <f t="shared" si="61"/>
        <v>0.03</v>
      </c>
      <c r="Q1018" s="68">
        <v>4.9000000000000004</v>
      </c>
      <c r="R1018" s="68" t="str" cm="1">
        <f t="array" ref="R1018">_xlfn.SWITCH(ROUND(Q1018,0),5,"Excellent",4,"Good",3,"Ok","Bad")</f>
        <v>Excellent</v>
      </c>
      <c r="S1018" s="17">
        <v>88</v>
      </c>
      <c r="T1018" s="17" t="str">
        <f t="shared" si="62"/>
        <v>No</v>
      </c>
      <c r="U1018" s="82">
        <v>42360</v>
      </c>
      <c r="V1018" s="82">
        <v>44053</v>
      </c>
      <c r="W1018" s="17">
        <v>357</v>
      </c>
      <c r="X1018" s="17" t="str">
        <f t="shared" si="63"/>
        <v>Active</v>
      </c>
      <c r="Y1018" s="17" t="s">
        <v>15615</v>
      </c>
      <c r="Z1018" s="17"/>
    </row>
    <row r="1019" spans="1:26" x14ac:dyDescent="0.25">
      <c r="A1019">
        <v>1018</v>
      </c>
      <c r="B1019" s="17" t="s">
        <v>13482</v>
      </c>
      <c r="C1019" s="17">
        <v>1069</v>
      </c>
      <c r="D1019" s="17" t="str">
        <f>INDEX(Hosts!$A:$O,MATCH(Places!$C1019,Hosts!$A:$A,0),MATCH(Places!D$1,Hosts!$1:$1,0))</f>
        <v>Within an hour</v>
      </c>
      <c r="E1019" s="87">
        <f>INDEX(Hosts!$A:$O,MATCH(Places!$C1019,Hosts!$A:$A,0),MATCH(Places!E$1,Hosts!$1:$1,0))</f>
        <v>1</v>
      </c>
      <c r="F1019" s="87">
        <f>INDEX(Hosts!$A:$O,MATCH(Places!$C1019,Hosts!$A:$A,0),MATCH(Places!F$1,Hosts!$1:$1,0))</f>
        <v>0.9</v>
      </c>
      <c r="G1019" s="17" t="str">
        <f>INDEX(Hosts!$A:$O,MATCH(Places!$C1019,Hosts!$A:$A,0),MATCH(Places!G$1,Hosts!$1:$1,0))</f>
        <v>Yes</v>
      </c>
      <c r="H1019" s="17">
        <v>14</v>
      </c>
      <c r="I1019" s="17" t="str">
        <f>INDEX(Neighborhoods!$A:$C,MATCH(Places!$H1019,Neighborhoods!$A:$A,0),MATCH(Places!I$1,Neighborhoods!$1:$1,0))</f>
        <v>Manhattan</v>
      </c>
      <c r="J1019" s="17" t="str">
        <f>INDEX(Neighborhoods!$A:$C,MATCH(Places!$H1019,Neighborhoods!$A:$A,0),MATCH(Places!J$1,Neighborhoods!$1:$1,0))</f>
        <v>East Harlem</v>
      </c>
      <c r="K1019" s="17" t="s">
        <v>11822</v>
      </c>
      <c r="L1019" s="17" t="str">
        <f t="shared" si="60"/>
        <v>No</v>
      </c>
      <c r="M1019" s="17">
        <v>2</v>
      </c>
      <c r="N1019" s="17" t="str" cm="1">
        <f t="array" ref="N1019">_xlfn.IFS(M1019&lt;=2,"Small",M1019&lt;=5,"Medium",M1019&gt;5,"Large")</f>
        <v>Small</v>
      </c>
      <c r="O1019" s="65">
        <v>120</v>
      </c>
      <c r="P1019" s="87">
        <f t="shared" si="61"/>
        <v>0.03</v>
      </c>
      <c r="Q1019" s="68">
        <v>4.82</v>
      </c>
      <c r="R1019" s="68" t="str" cm="1">
        <f t="array" ref="R1019">_xlfn.SWITCH(ROUND(Q1019,0),5,"Excellent",4,"Good",3,"Ok","Bad")</f>
        <v>Excellent</v>
      </c>
      <c r="S1019" s="17">
        <v>83</v>
      </c>
      <c r="T1019" s="17" t="str">
        <f t="shared" si="62"/>
        <v>No</v>
      </c>
      <c r="U1019" s="82">
        <v>41949</v>
      </c>
      <c r="V1019" s="82">
        <v>43882</v>
      </c>
      <c r="W1019" s="17">
        <v>98</v>
      </c>
      <c r="X1019" s="17" t="str">
        <f t="shared" si="63"/>
        <v>Active</v>
      </c>
      <c r="Y1019" s="17" t="s">
        <v>15615</v>
      </c>
      <c r="Z1019" s="17"/>
    </row>
    <row r="1020" spans="1:26" x14ac:dyDescent="0.25">
      <c r="A1020">
        <v>1019</v>
      </c>
      <c r="B1020" s="17" t="s">
        <v>760</v>
      </c>
      <c r="C1020" s="17">
        <v>1715</v>
      </c>
      <c r="D1020" s="17" t="str">
        <f>INDEX(Hosts!$A:$O,MATCH(Places!$C1020,Hosts!$A:$A,0),MATCH(Places!D$1,Hosts!$1:$1,0))</f>
        <v>Within an hour</v>
      </c>
      <c r="E1020" s="87">
        <f>INDEX(Hosts!$A:$O,MATCH(Places!$C1020,Hosts!$A:$A,0),MATCH(Places!E$1,Hosts!$1:$1,0))</f>
        <v>1</v>
      </c>
      <c r="F1020" s="87">
        <f>INDEX(Hosts!$A:$O,MATCH(Places!$C1020,Hosts!$A:$A,0),MATCH(Places!F$1,Hosts!$1:$1,0))</f>
        <v>0.98</v>
      </c>
      <c r="G1020" s="17" t="str">
        <f>INDEX(Hosts!$A:$O,MATCH(Places!$C1020,Hosts!$A:$A,0),MATCH(Places!G$1,Hosts!$1:$1,0))</f>
        <v>Yes</v>
      </c>
      <c r="H1020" s="17">
        <v>1</v>
      </c>
      <c r="I1020" s="17" t="str">
        <f>INDEX(Neighborhoods!$A:$C,MATCH(Places!$H1020,Neighborhoods!$A:$A,0),MATCH(Places!I$1,Neighborhoods!$1:$1,0))</f>
        <v>Bronx</v>
      </c>
      <c r="J1020" s="17" t="str">
        <f>INDEX(Neighborhoods!$A:$C,MATCH(Places!$H1020,Neighborhoods!$A:$A,0),MATCH(Places!J$1,Neighborhoods!$1:$1,0))</f>
        <v>Allerton</v>
      </c>
      <c r="K1020" s="17" t="s">
        <v>1</v>
      </c>
      <c r="L1020" s="17" t="str">
        <f t="shared" si="60"/>
        <v>Yes</v>
      </c>
      <c r="M1020" s="17">
        <v>2</v>
      </c>
      <c r="N1020" s="17" t="str" cm="1">
        <f t="array" ref="N1020">_xlfn.IFS(M1020&lt;=2,"Small",M1020&lt;=5,"Medium",M1020&gt;5,"Large")</f>
        <v>Small</v>
      </c>
      <c r="O1020" s="65">
        <v>44</v>
      </c>
      <c r="P1020" s="87">
        <f t="shared" si="61"/>
        <v>0.03</v>
      </c>
      <c r="Q1020" s="68">
        <v>4.76</v>
      </c>
      <c r="R1020" s="68" t="str" cm="1">
        <f t="array" ref="R1020">_xlfn.SWITCH(ROUND(Q1020,0),5,"Excellent",4,"Good",3,"Ok","Bad")</f>
        <v>Excellent</v>
      </c>
      <c r="S1020" s="17">
        <v>46</v>
      </c>
      <c r="T1020" s="17" t="str">
        <f t="shared" si="62"/>
        <v>No</v>
      </c>
      <c r="U1020" s="82">
        <v>41944</v>
      </c>
      <c r="V1020" s="82">
        <v>43887</v>
      </c>
      <c r="W1020" s="17">
        <v>228</v>
      </c>
      <c r="X1020" s="17" t="str">
        <f t="shared" si="63"/>
        <v>Active</v>
      </c>
      <c r="Y1020" s="17" t="s">
        <v>15615</v>
      </c>
      <c r="Z1020" s="17"/>
    </row>
    <row r="1021" spans="1:26" x14ac:dyDescent="0.25">
      <c r="A1021">
        <v>1020</v>
      </c>
      <c r="B1021" s="17" t="s">
        <v>761</v>
      </c>
      <c r="C1021" s="17">
        <v>454</v>
      </c>
      <c r="D1021" s="17" t="str">
        <f>INDEX(Hosts!$A:$O,MATCH(Places!$C1021,Hosts!$A:$A,0),MATCH(Places!D$1,Hosts!$1:$1,0))</f>
        <v>Within an hour</v>
      </c>
      <c r="E1021" s="87">
        <f>INDEX(Hosts!$A:$O,MATCH(Places!$C1021,Hosts!$A:$A,0),MATCH(Places!E$1,Hosts!$1:$1,0))</f>
        <v>1</v>
      </c>
      <c r="F1021" s="87">
        <f>INDEX(Hosts!$A:$O,MATCH(Places!$C1021,Hosts!$A:$A,0),MATCH(Places!F$1,Hosts!$1:$1,0))</f>
        <v>0.86</v>
      </c>
      <c r="G1021" s="17" t="str">
        <f>INDEX(Hosts!$A:$O,MATCH(Places!$C1021,Hosts!$A:$A,0),MATCH(Places!G$1,Hosts!$1:$1,0))</f>
        <v>Yes</v>
      </c>
      <c r="H1021" s="17">
        <v>11</v>
      </c>
      <c r="I1021" s="17" t="str">
        <f>INDEX(Neighborhoods!$A:$C,MATCH(Places!$H1021,Neighborhoods!$A:$A,0),MATCH(Places!I$1,Neighborhoods!$1:$1,0))</f>
        <v>Brooklyn</v>
      </c>
      <c r="J1021" s="17" t="str">
        <f>INDEX(Neighborhoods!$A:$C,MATCH(Places!$H1021,Neighborhoods!$A:$A,0),MATCH(Places!J$1,Neighborhoods!$1:$1,0))</f>
        <v>Greenpoint</v>
      </c>
      <c r="K1021" s="17" t="s">
        <v>1</v>
      </c>
      <c r="L1021" s="17" t="str">
        <f t="shared" si="60"/>
        <v>Yes</v>
      </c>
      <c r="M1021" s="17">
        <v>1</v>
      </c>
      <c r="N1021" s="17" t="str" cm="1">
        <f t="array" ref="N1021">_xlfn.IFS(M1021&lt;=2,"Small",M1021&lt;=5,"Medium",M1021&gt;5,"Large")</f>
        <v>Small</v>
      </c>
      <c r="O1021" s="65">
        <v>55</v>
      </c>
      <c r="P1021" s="87">
        <f t="shared" si="61"/>
        <v>0.03</v>
      </c>
      <c r="Q1021" s="68">
        <v>4.99</v>
      </c>
      <c r="R1021" s="68" t="str" cm="1">
        <f t="array" ref="R1021">_xlfn.SWITCH(ROUND(Q1021,0),5,"Excellent",4,"Good",3,"Ok","Bad")</f>
        <v>Excellent</v>
      </c>
      <c r="S1021" s="17">
        <v>89</v>
      </c>
      <c r="T1021" s="17" t="str">
        <f t="shared" si="62"/>
        <v>No</v>
      </c>
      <c r="U1021" s="82">
        <v>42172</v>
      </c>
      <c r="V1021" s="82">
        <v>43925</v>
      </c>
      <c r="W1021" s="17">
        <v>264</v>
      </c>
      <c r="X1021" s="17" t="str">
        <f t="shared" si="63"/>
        <v>Active</v>
      </c>
      <c r="Y1021" s="17" t="s">
        <v>15615</v>
      </c>
      <c r="Z1021" s="17"/>
    </row>
    <row r="1022" spans="1:26" x14ac:dyDescent="0.25">
      <c r="A1022">
        <v>1021</v>
      </c>
      <c r="B1022" s="17" t="s">
        <v>14442</v>
      </c>
      <c r="C1022" s="17">
        <v>1636</v>
      </c>
      <c r="D1022" s="17" t="str">
        <f>INDEX(Hosts!$A:$O,MATCH(Places!$C1022,Hosts!$A:$A,0),MATCH(Places!D$1,Hosts!$1:$1,0))</f>
        <v>Within an hour</v>
      </c>
      <c r="E1022" s="87">
        <f>INDEX(Hosts!$A:$O,MATCH(Places!$C1022,Hosts!$A:$A,0),MATCH(Places!E$1,Hosts!$1:$1,0))</f>
        <v>1</v>
      </c>
      <c r="F1022" s="87">
        <f>INDEX(Hosts!$A:$O,MATCH(Places!$C1022,Hosts!$A:$A,0),MATCH(Places!F$1,Hosts!$1:$1,0))</f>
        <v>0.93</v>
      </c>
      <c r="G1022" s="17" t="str">
        <f>INDEX(Hosts!$A:$O,MATCH(Places!$C1022,Hosts!$A:$A,0),MATCH(Places!G$1,Hosts!$1:$1,0))</f>
        <v>Yes</v>
      </c>
      <c r="H1022" s="17">
        <v>22</v>
      </c>
      <c r="I1022" s="17" t="str">
        <f>INDEX(Neighborhoods!$A:$C,MATCH(Places!$H1022,Neighborhoods!$A:$A,0),MATCH(Places!I$1,Neighborhoods!$1:$1,0))</f>
        <v>Queens</v>
      </c>
      <c r="J1022" s="17" t="str">
        <f>INDEX(Neighborhoods!$A:$C,MATCH(Places!$H1022,Neighborhoods!$A:$A,0),MATCH(Places!J$1,Neighborhoods!$1:$1,0))</f>
        <v>Flushing</v>
      </c>
      <c r="K1022" s="17" t="s">
        <v>16</v>
      </c>
      <c r="L1022" s="17" t="str">
        <f t="shared" si="60"/>
        <v>Yes</v>
      </c>
      <c r="M1022" s="17">
        <v>3</v>
      </c>
      <c r="N1022" s="17" t="str" cm="1">
        <f t="array" ref="N1022">_xlfn.IFS(M1022&lt;=2,"Small",M1022&lt;=5,"Medium",M1022&gt;5,"Large")</f>
        <v>Medium</v>
      </c>
      <c r="O1022" s="65">
        <v>29</v>
      </c>
      <c r="P1022" s="87">
        <f t="shared" si="61"/>
        <v>0.03</v>
      </c>
      <c r="Q1022" s="68">
        <v>4.6500000000000004</v>
      </c>
      <c r="R1022" s="68" t="str" cm="1">
        <f t="array" ref="R1022">_xlfn.SWITCH(ROUND(Q1022,0),5,"Excellent",4,"Good",3,"Ok","Bad")</f>
        <v>Excellent</v>
      </c>
      <c r="S1022" s="17">
        <v>34</v>
      </c>
      <c r="T1022" s="17" t="str">
        <f t="shared" si="62"/>
        <v>No</v>
      </c>
      <c r="U1022" s="82">
        <v>42147</v>
      </c>
      <c r="V1022" s="82">
        <v>43751</v>
      </c>
      <c r="W1022" s="17">
        <v>179</v>
      </c>
      <c r="X1022" s="17" t="str">
        <f t="shared" si="63"/>
        <v>Active</v>
      </c>
      <c r="Y1022" s="17" t="s">
        <v>15615</v>
      </c>
      <c r="Z1022" s="17"/>
    </row>
    <row r="1023" spans="1:26" x14ac:dyDescent="0.25">
      <c r="A1023">
        <v>1022</v>
      </c>
      <c r="B1023" s="17" t="s">
        <v>762</v>
      </c>
      <c r="C1023" s="17">
        <v>1940</v>
      </c>
      <c r="D1023" s="17" t="str">
        <f>INDEX(Hosts!$A:$O,MATCH(Places!$C1023,Hosts!$A:$A,0),MATCH(Places!D$1,Hosts!$1:$1,0))</f>
        <v>Within a few hours</v>
      </c>
      <c r="E1023" s="87">
        <f>INDEX(Hosts!$A:$O,MATCH(Places!$C1023,Hosts!$A:$A,0),MATCH(Places!E$1,Hosts!$1:$1,0))</f>
        <v>1</v>
      </c>
      <c r="F1023" s="87">
        <f>INDEX(Hosts!$A:$O,MATCH(Places!$C1023,Hosts!$A:$A,0),MATCH(Places!F$1,Hosts!$1:$1,0))</f>
        <v>1</v>
      </c>
      <c r="G1023" s="17" t="str">
        <f>INDEX(Hosts!$A:$O,MATCH(Places!$C1023,Hosts!$A:$A,0),MATCH(Places!G$1,Hosts!$1:$1,0))</f>
        <v>Yes</v>
      </c>
      <c r="H1023" s="17">
        <v>13</v>
      </c>
      <c r="I1023" s="17" t="str">
        <f>INDEX(Neighborhoods!$A:$C,MATCH(Places!$H1023,Neighborhoods!$A:$A,0),MATCH(Places!I$1,Neighborhoods!$1:$1,0))</f>
        <v>Manhattan</v>
      </c>
      <c r="J1023" s="17" t="str">
        <f>INDEX(Neighborhoods!$A:$C,MATCH(Places!$H1023,Neighborhoods!$A:$A,0),MATCH(Places!J$1,Neighborhoods!$1:$1,0))</f>
        <v>Chelsea</v>
      </c>
      <c r="K1023" s="17" t="s">
        <v>16</v>
      </c>
      <c r="L1023" s="17" t="str">
        <f t="shared" si="60"/>
        <v>Yes</v>
      </c>
      <c r="M1023" s="17">
        <v>2</v>
      </c>
      <c r="N1023" s="17" t="str" cm="1">
        <f t="array" ref="N1023">_xlfn.IFS(M1023&lt;=2,"Small",M1023&lt;=5,"Medium",M1023&gt;5,"Large")</f>
        <v>Small</v>
      </c>
      <c r="O1023" s="65">
        <v>76</v>
      </c>
      <c r="P1023" s="87">
        <f t="shared" si="61"/>
        <v>0.03</v>
      </c>
      <c r="Q1023" s="68">
        <v>4.92</v>
      </c>
      <c r="R1023" s="68" t="str" cm="1">
        <f t="array" ref="R1023">_xlfn.SWITCH(ROUND(Q1023,0),5,"Excellent",4,"Good",3,"Ok","Bad")</f>
        <v>Excellent</v>
      </c>
      <c r="S1023" s="17">
        <v>144</v>
      </c>
      <c r="T1023" s="17" t="str">
        <f t="shared" si="62"/>
        <v>Yes</v>
      </c>
      <c r="U1023" s="82">
        <v>42204</v>
      </c>
      <c r="V1023" s="82">
        <v>43901</v>
      </c>
      <c r="W1023" s="17">
        <v>347</v>
      </c>
      <c r="X1023" s="17" t="str">
        <f t="shared" si="63"/>
        <v>Active</v>
      </c>
      <c r="Y1023" s="17" t="s">
        <v>15616</v>
      </c>
      <c r="Z1023" s="17"/>
    </row>
    <row r="1024" spans="1:26" x14ac:dyDescent="0.25">
      <c r="A1024">
        <v>1023</v>
      </c>
      <c r="B1024" s="17" t="s">
        <v>15086</v>
      </c>
      <c r="C1024" s="17">
        <v>1010</v>
      </c>
      <c r="D1024" s="17" t="str">
        <f>INDEX(Hosts!$A:$O,MATCH(Places!$C1024,Hosts!$A:$A,0),MATCH(Places!D$1,Hosts!$1:$1,0))</f>
        <v>Within a few hours</v>
      </c>
      <c r="E1024" s="87">
        <f>INDEX(Hosts!$A:$O,MATCH(Places!$C1024,Hosts!$A:$A,0),MATCH(Places!E$1,Hosts!$1:$1,0))</f>
        <v>0.95</v>
      </c>
      <c r="F1024" s="87">
        <f>INDEX(Hosts!$A:$O,MATCH(Places!$C1024,Hosts!$A:$A,0),MATCH(Places!F$1,Hosts!$1:$1,0))</f>
        <v>0.85</v>
      </c>
      <c r="G1024" s="17" t="str">
        <f>INDEX(Hosts!$A:$O,MATCH(Places!$C1024,Hosts!$A:$A,0),MATCH(Places!G$1,Hosts!$1:$1,0))</f>
        <v>No</v>
      </c>
      <c r="H1024" s="17">
        <v>20</v>
      </c>
      <c r="I1024" s="17" t="str">
        <f>INDEX(Neighborhoods!$A:$C,MATCH(Places!$H1024,Neighborhoods!$A:$A,0),MATCH(Places!I$1,Neighborhoods!$1:$1,0))</f>
        <v>Manhattan</v>
      </c>
      <c r="J1024" s="17" t="str">
        <f>INDEX(Neighborhoods!$A:$C,MATCH(Places!$H1024,Neighborhoods!$A:$A,0),MATCH(Places!J$1,Neighborhoods!$1:$1,0))</f>
        <v>Upper West Side</v>
      </c>
      <c r="K1024" s="17" t="s">
        <v>11822</v>
      </c>
      <c r="L1024" s="17" t="str">
        <f t="shared" si="60"/>
        <v>No</v>
      </c>
      <c r="M1024" s="17">
        <v>4</v>
      </c>
      <c r="N1024" s="17" t="str" cm="1">
        <f t="array" ref="N1024">_xlfn.IFS(M1024&lt;=2,"Small",M1024&lt;=5,"Medium",M1024&gt;5,"Large")</f>
        <v>Medium</v>
      </c>
      <c r="O1024" s="65">
        <v>300</v>
      </c>
      <c r="P1024" s="87">
        <f t="shared" si="61"/>
        <v>0.04</v>
      </c>
      <c r="Q1024" s="68">
        <v>4</v>
      </c>
      <c r="R1024" s="68" t="str" cm="1">
        <f t="array" ref="R1024">_xlfn.SWITCH(ROUND(Q1024,0),5,"Excellent",4,"Good",3,"Ok","Bad")</f>
        <v>Good</v>
      </c>
      <c r="S1024" s="17">
        <v>4</v>
      </c>
      <c r="T1024" s="17" t="str">
        <f t="shared" si="62"/>
        <v>No</v>
      </c>
      <c r="U1024" s="82">
        <v>42007</v>
      </c>
      <c r="V1024" s="82">
        <v>42283</v>
      </c>
      <c r="W1024" s="17">
        <v>47</v>
      </c>
      <c r="X1024" s="17" t="str">
        <f t="shared" si="63"/>
        <v>Active</v>
      </c>
      <c r="Y1024" s="17" t="s">
        <v>15615</v>
      </c>
      <c r="Z1024" s="17"/>
    </row>
    <row r="1025" spans="1:26" x14ac:dyDescent="0.25">
      <c r="A1025">
        <v>1024</v>
      </c>
      <c r="B1025" s="17" t="s">
        <v>763</v>
      </c>
      <c r="C1025" s="17">
        <v>601</v>
      </c>
      <c r="D1025" s="17" t="str">
        <f>INDEX(Hosts!$A:$O,MATCH(Places!$C1025,Hosts!$A:$A,0),MATCH(Places!D$1,Hosts!$1:$1,0))</f>
        <v>Within an hour</v>
      </c>
      <c r="E1025" s="87">
        <f>INDEX(Hosts!$A:$O,MATCH(Places!$C1025,Hosts!$A:$A,0),MATCH(Places!E$1,Hosts!$1:$1,0))</f>
        <v>1</v>
      </c>
      <c r="F1025" s="87">
        <f>INDEX(Hosts!$A:$O,MATCH(Places!$C1025,Hosts!$A:$A,0),MATCH(Places!F$1,Hosts!$1:$1,0))</f>
        <v>1</v>
      </c>
      <c r="G1025" s="17" t="str">
        <f>INDEX(Hosts!$A:$O,MATCH(Places!$C1025,Hosts!$A:$A,0),MATCH(Places!G$1,Hosts!$1:$1,0))</f>
        <v>Yes</v>
      </c>
      <c r="H1025" s="17">
        <v>12</v>
      </c>
      <c r="I1025" s="17" t="str">
        <f>INDEX(Neighborhoods!$A:$C,MATCH(Places!$H1025,Neighborhoods!$A:$A,0),MATCH(Places!I$1,Neighborhoods!$1:$1,0))</f>
        <v>Brooklyn</v>
      </c>
      <c r="J1025" s="17" t="str">
        <f>INDEX(Neighborhoods!$A:$C,MATCH(Places!$H1025,Neighborhoods!$A:$A,0),MATCH(Places!J$1,Neighborhoods!$1:$1,0))</f>
        <v>Williamsburg</v>
      </c>
      <c r="K1025" s="17" t="s">
        <v>11822</v>
      </c>
      <c r="L1025" s="17" t="str">
        <f t="shared" si="60"/>
        <v>No</v>
      </c>
      <c r="M1025" s="17">
        <v>3</v>
      </c>
      <c r="N1025" s="17" t="str" cm="1">
        <f t="array" ref="N1025">_xlfn.IFS(M1025&lt;=2,"Small",M1025&lt;=5,"Medium",M1025&gt;5,"Large")</f>
        <v>Medium</v>
      </c>
      <c r="O1025" s="65">
        <v>207</v>
      </c>
      <c r="P1025" s="87">
        <f t="shared" si="61"/>
        <v>0.04</v>
      </c>
      <c r="Q1025" s="68">
        <v>4.9000000000000004</v>
      </c>
      <c r="R1025" s="68" t="str" cm="1">
        <f t="array" ref="R1025">_xlfn.SWITCH(ROUND(Q1025,0),5,"Excellent",4,"Good",3,"Ok","Bad")</f>
        <v>Excellent</v>
      </c>
      <c r="S1025" s="17">
        <v>135</v>
      </c>
      <c r="T1025" s="17" t="str">
        <f t="shared" si="62"/>
        <v>Yes</v>
      </c>
      <c r="U1025" s="82">
        <v>42003</v>
      </c>
      <c r="V1025" s="82">
        <v>44048</v>
      </c>
      <c r="W1025" s="17">
        <v>334</v>
      </c>
      <c r="X1025" s="17" t="str">
        <f t="shared" si="63"/>
        <v>Active</v>
      </c>
      <c r="Y1025" s="17" t="s">
        <v>15616</v>
      </c>
      <c r="Z1025" s="17"/>
    </row>
    <row r="1026" spans="1:26" x14ac:dyDescent="0.25">
      <c r="A1026">
        <v>1025</v>
      </c>
      <c r="B1026" s="17" t="s">
        <v>764</v>
      </c>
      <c r="C1026" s="17">
        <v>1905</v>
      </c>
      <c r="D1026" s="17" t="str">
        <f>INDEX(Hosts!$A:$O,MATCH(Places!$C1026,Hosts!$A:$A,0),MATCH(Places!D$1,Hosts!$1:$1,0))</f>
        <v>Within an hour</v>
      </c>
      <c r="E1026" s="87">
        <f>INDEX(Hosts!$A:$O,MATCH(Places!$C1026,Hosts!$A:$A,0),MATCH(Places!E$1,Hosts!$1:$1,0))</f>
        <v>1</v>
      </c>
      <c r="F1026" s="87">
        <f>INDEX(Hosts!$A:$O,MATCH(Places!$C1026,Hosts!$A:$A,0),MATCH(Places!F$1,Hosts!$1:$1,0))</f>
        <v>0.97</v>
      </c>
      <c r="G1026" s="17" t="str">
        <f>INDEX(Hosts!$A:$O,MATCH(Places!$C1026,Hosts!$A:$A,0),MATCH(Places!G$1,Hosts!$1:$1,0))</f>
        <v>No</v>
      </c>
      <c r="H1026" s="17">
        <v>7</v>
      </c>
      <c r="I1026" s="17" t="str">
        <f>INDEX(Neighborhoods!$A:$C,MATCH(Places!$H1026,Neighborhoods!$A:$A,0),MATCH(Places!I$1,Neighborhoods!$1:$1,0))</f>
        <v>Brooklyn</v>
      </c>
      <c r="J1026" s="17" t="str">
        <f>INDEX(Neighborhoods!$A:$C,MATCH(Places!$H1026,Neighborhoods!$A:$A,0),MATCH(Places!J$1,Neighborhoods!$1:$1,0))</f>
        <v>Bedford-Stuyvesant</v>
      </c>
      <c r="K1026" s="17" t="s">
        <v>11822</v>
      </c>
      <c r="L1026" s="17" t="str">
        <f t="shared" ref="L1026:L1089" si="64">IF(OR(K1026="Private room",K1026="Shared room"),"Yes","No")</f>
        <v>No</v>
      </c>
      <c r="M1026" s="17">
        <v>10</v>
      </c>
      <c r="N1026" s="17" t="str" cm="1">
        <f t="array" ref="N1026">_xlfn.IFS(M1026&lt;=2,"Small",M1026&lt;=5,"Medium",M1026&gt;5,"Large")</f>
        <v>Large</v>
      </c>
      <c r="O1026" s="65">
        <v>236</v>
      </c>
      <c r="P1026" s="87">
        <f t="shared" ref="P1026:P1089" si="65">VLOOKUP(O1026,$AB$1:$AC$5,2)</f>
        <v>0.04</v>
      </c>
      <c r="Q1026" s="68">
        <v>4.5</v>
      </c>
      <c r="R1026" s="68" t="str" cm="1">
        <f t="array" ref="R1026">_xlfn.SWITCH(ROUND(Q1026,0),5,"Excellent",4,"Good",3,"Ok","Bad")</f>
        <v>Excellent</v>
      </c>
      <c r="S1026" s="17">
        <v>4</v>
      </c>
      <c r="T1026" s="17" t="str">
        <f t="shared" ref="T1026:T1089" si="66">IF(AND(Q1026&gt;=4.8,S1026&gt;100),"Yes","No")</f>
        <v>No</v>
      </c>
      <c r="U1026" s="82">
        <v>41995</v>
      </c>
      <c r="V1026" s="82">
        <v>42429</v>
      </c>
      <c r="W1026" s="17">
        <v>196</v>
      </c>
      <c r="X1026" s="17" t="str">
        <f t="shared" ref="X1026:X1089" si="67">IF(W1026&lt;&gt;0,"Active","Inactive")</f>
        <v>Active</v>
      </c>
      <c r="Y1026" s="17" t="s">
        <v>15615</v>
      </c>
      <c r="Z1026" s="17"/>
    </row>
    <row r="1027" spans="1:26" x14ac:dyDescent="0.25">
      <c r="A1027">
        <v>1026</v>
      </c>
      <c r="B1027" s="17" t="s">
        <v>765</v>
      </c>
      <c r="C1027" s="17">
        <v>1715</v>
      </c>
      <c r="D1027" s="17" t="str">
        <f>INDEX(Hosts!$A:$O,MATCH(Places!$C1027,Hosts!$A:$A,0),MATCH(Places!D$1,Hosts!$1:$1,0))</f>
        <v>Within an hour</v>
      </c>
      <c r="E1027" s="87">
        <f>INDEX(Hosts!$A:$O,MATCH(Places!$C1027,Hosts!$A:$A,0),MATCH(Places!E$1,Hosts!$1:$1,0))</f>
        <v>1</v>
      </c>
      <c r="F1027" s="87">
        <f>INDEX(Hosts!$A:$O,MATCH(Places!$C1027,Hosts!$A:$A,0),MATCH(Places!F$1,Hosts!$1:$1,0))</f>
        <v>0.98</v>
      </c>
      <c r="G1027" s="17" t="str">
        <f>INDEX(Hosts!$A:$O,MATCH(Places!$C1027,Hosts!$A:$A,0),MATCH(Places!G$1,Hosts!$1:$1,0))</f>
        <v>Yes</v>
      </c>
      <c r="H1027" s="17">
        <v>1</v>
      </c>
      <c r="I1027" s="17" t="str">
        <f>INDEX(Neighborhoods!$A:$C,MATCH(Places!$H1027,Neighborhoods!$A:$A,0),MATCH(Places!I$1,Neighborhoods!$1:$1,0))</f>
        <v>Bronx</v>
      </c>
      <c r="J1027" s="17" t="str">
        <f>INDEX(Neighborhoods!$A:$C,MATCH(Places!$H1027,Neighborhoods!$A:$A,0),MATCH(Places!J$1,Neighborhoods!$1:$1,0))</f>
        <v>Allerton</v>
      </c>
      <c r="K1027" s="17" t="s">
        <v>1</v>
      </c>
      <c r="L1027" s="17" t="str">
        <f t="shared" si="64"/>
        <v>Yes</v>
      </c>
      <c r="M1027" s="17">
        <v>1</v>
      </c>
      <c r="N1027" s="17" t="str" cm="1">
        <f t="array" ref="N1027">_xlfn.IFS(M1027&lt;=2,"Small",M1027&lt;=5,"Medium",M1027&gt;5,"Large")</f>
        <v>Small</v>
      </c>
      <c r="O1027" s="65">
        <v>45</v>
      </c>
      <c r="P1027" s="87">
        <f t="shared" si="65"/>
        <v>0.03</v>
      </c>
      <c r="Q1027" s="68">
        <v>4.66</v>
      </c>
      <c r="R1027" s="68" t="str" cm="1">
        <f t="array" ref="R1027">_xlfn.SWITCH(ROUND(Q1027,0),5,"Excellent",4,"Good",3,"Ok","Bad")</f>
        <v>Excellent</v>
      </c>
      <c r="S1027" s="17">
        <v>106</v>
      </c>
      <c r="T1027" s="17" t="str">
        <f t="shared" si="66"/>
        <v>No</v>
      </c>
      <c r="U1027" s="82">
        <v>42044</v>
      </c>
      <c r="V1027" s="82">
        <v>43828</v>
      </c>
      <c r="W1027" s="17">
        <v>231</v>
      </c>
      <c r="X1027" s="17" t="str">
        <f t="shared" si="67"/>
        <v>Active</v>
      </c>
      <c r="Y1027" s="17" t="s">
        <v>15616</v>
      </c>
      <c r="Z1027" s="17"/>
    </row>
    <row r="1028" spans="1:26" x14ac:dyDescent="0.25">
      <c r="A1028">
        <v>1027</v>
      </c>
      <c r="B1028" s="17" t="s">
        <v>766</v>
      </c>
      <c r="C1028" s="17">
        <v>1970</v>
      </c>
      <c r="D1028" s="17" t="str">
        <f>INDEX(Hosts!$A:$O,MATCH(Places!$C1028,Hosts!$A:$A,0),MATCH(Places!D$1,Hosts!$1:$1,0))</f>
        <v>Within a few hours</v>
      </c>
      <c r="E1028" s="87">
        <f>INDEX(Hosts!$A:$O,MATCH(Places!$C1028,Hosts!$A:$A,0),MATCH(Places!E$1,Hosts!$1:$1,0))</f>
        <v>1</v>
      </c>
      <c r="F1028" s="87">
        <f>INDEX(Hosts!$A:$O,MATCH(Places!$C1028,Hosts!$A:$A,0),MATCH(Places!F$1,Hosts!$1:$1,0))</f>
        <v>0.92</v>
      </c>
      <c r="G1028" s="17" t="str">
        <f>INDEX(Hosts!$A:$O,MATCH(Places!$C1028,Hosts!$A:$A,0),MATCH(Places!G$1,Hosts!$1:$1,0))</f>
        <v>No</v>
      </c>
      <c r="H1028" s="17">
        <v>13</v>
      </c>
      <c r="I1028" s="17" t="str">
        <f>INDEX(Neighborhoods!$A:$C,MATCH(Places!$H1028,Neighborhoods!$A:$A,0),MATCH(Places!I$1,Neighborhoods!$1:$1,0))</f>
        <v>Manhattan</v>
      </c>
      <c r="J1028" s="17" t="str">
        <f>INDEX(Neighborhoods!$A:$C,MATCH(Places!$H1028,Neighborhoods!$A:$A,0),MATCH(Places!J$1,Neighborhoods!$1:$1,0))</f>
        <v>Chelsea</v>
      </c>
      <c r="K1028" s="17" t="s">
        <v>11822</v>
      </c>
      <c r="L1028" s="17" t="str">
        <f t="shared" si="64"/>
        <v>No</v>
      </c>
      <c r="M1028" s="17">
        <v>4</v>
      </c>
      <c r="N1028" s="17" t="str" cm="1">
        <f t="array" ref="N1028">_xlfn.IFS(M1028&lt;=2,"Small",M1028&lt;=5,"Medium",M1028&gt;5,"Large")</f>
        <v>Medium</v>
      </c>
      <c r="O1028" s="65">
        <v>195</v>
      </c>
      <c r="P1028" s="87">
        <f t="shared" si="65"/>
        <v>0.03</v>
      </c>
      <c r="Q1028" s="68">
        <v>4.9000000000000004</v>
      </c>
      <c r="R1028" s="68" t="str" cm="1">
        <f t="array" ref="R1028">_xlfn.SWITCH(ROUND(Q1028,0),5,"Excellent",4,"Good",3,"Ok","Bad")</f>
        <v>Excellent</v>
      </c>
      <c r="S1028" s="17">
        <v>112</v>
      </c>
      <c r="T1028" s="17" t="str">
        <f t="shared" si="66"/>
        <v>Yes</v>
      </c>
      <c r="U1028" s="82">
        <v>41977</v>
      </c>
      <c r="V1028" s="82">
        <v>44052</v>
      </c>
      <c r="W1028" s="17">
        <v>135</v>
      </c>
      <c r="X1028" s="17" t="str">
        <f t="shared" si="67"/>
        <v>Active</v>
      </c>
      <c r="Y1028" s="17" t="s">
        <v>15615</v>
      </c>
      <c r="Z1028" s="17"/>
    </row>
    <row r="1029" spans="1:26" x14ac:dyDescent="0.25">
      <c r="A1029">
        <v>1028</v>
      </c>
      <c r="B1029" s="17" t="s">
        <v>767</v>
      </c>
      <c r="C1029" s="17">
        <v>1971</v>
      </c>
      <c r="D1029" s="17" t="str">
        <f>INDEX(Hosts!$A:$O,MATCH(Places!$C1029,Hosts!$A:$A,0),MATCH(Places!D$1,Hosts!$1:$1,0))</f>
        <v>Within an hour</v>
      </c>
      <c r="E1029" s="87">
        <f>INDEX(Hosts!$A:$O,MATCH(Places!$C1029,Hosts!$A:$A,0),MATCH(Places!E$1,Hosts!$1:$1,0))</f>
        <v>1</v>
      </c>
      <c r="F1029" s="87">
        <f>INDEX(Hosts!$A:$O,MATCH(Places!$C1029,Hosts!$A:$A,0),MATCH(Places!F$1,Hosts!$1:$1,0))</f>
        <v>1</v>
      </c>
      <c r="G1029" s="17" t="str">
        <f>INDEX(Hosts!$A:$O,MATCH(Places!$C1029,Hosts!$A:$A,0),MATCH(Places!G$1,Hosts!$1:$1,0))</f>
        <v>Yes</v>
      </c>
      <c r="H1029" s="17">
        <v>16</v>
      </c>
      <c r="I1029" s="17" t="str">
        <f>INDEX(Neighborhoods!$A:$C,MATCH(Places!$H1029,Neighborhoods!$A:$A,0),MATCH(Places!I$1,Neighborhoods!$1:$1,0))</f>
        <v>Manhattan</v>
      </c>
      <c r="J1029" s="17" t="str">
        <f>INDEX(Neighborhoods!$A:$C,MATCH(Places!$H1029,Neighborhoods!$A:$A,0),MATCH(Places!J$1,Neighborhoods!$1:$1,0))</f>
        <v>Harlem</v>
      </c>
      <c r="K1029" s="17" t="s">
        <v>11822</v>
      </c>
      <c r="L1029" s="17" t="str">
        <f t="shared" si="64"/>
        <v>No</v>
      </c>
      <c r="M1029" s="17">
        <v>13</v>
      </c>
      <c r="N1029" s="17" t="str" cm="1">
        <f t="array" ref="N1029">_xlfn.IFS(M1029&lt;=2,"Small",M1029&lt;=5,"Medium",M1029&gt;5,"Large")</f>
        <v>Large</v>
      </c>
      <c r="O1029" s="65">
        <v>650</v>
      </c>
      <c r="P1029" s="87">
        <f t="shared" si="65"/>
        <v>0.05</v>
      </c>
      <c r="Q1029" s="68">
        <v>4.83</v>
      </c>
      <c r="R1029" s="68" t="str" cm="1">
        <f t="array" ref="R1029">_xlfn.SWITCH(ROUND(Q1029,0),5,"Excellent",4,"Good",3,"Ok","Bad")</f>
        <v>Excellent</v>
      </c>
      <c r="S1029" s="17">
        <v>173</v>
      </c>
      <c r="T1029" s="17" t="str">
        <f t="shared" si="66"/>
        <v>Yes</v>
      </c>
      <c r="U1029" s="82">
        <v>41980</v>
      </c>
      <c r="V1029" s="82">
        <v>43894</v>
      </c>
      <c r="W1029" s="17">
        <v>334</v>
      </c>
      <c r="X1029" s="17" t="str">
        <f t="shared" si="67"/>
        <v>Active</v>
      </c>
      <c r="Y1029" s="17" t="s">
        <v>15615</v>
      </c>
      <c r="Z1029" s="17"/>
    </row>
    <row r="1030" spans="1:26" x14ac:dyDescent="0.25">
      <c r="A1030">
        <v>1029</v>
      </c>
      <c r="B1030" s="17" t="s">
        <v>768</v>
      </c>
      <c r="C1030" s="17">
        <v>1969</v>
      </c>
      <c r="D1030" s="17" t="str">
        <f>INDEX(Hosts!$A:$O,MATCH(Places!$C1030,Hosts!$A:$A,0),MATCH(Places!D$1,Hosts!$1:$1,0))</f>
        <v>Within a few hours</v>
      </c>
      <c r="E1030" s="87">
        <f>INDEX(Hosts!$A:$O,MATCH(Places!$C1030,Hosts!$A:$A,0),MATCH(Places!E$1,Hosts!$1:$1,0))</f>
        <v>1</v>
      </c>
      <c r="F1030" s="87">
        <f>INDEX(Hosts!$A:$O,MATCH(Places!$C1030,Hosts!$A:$A,0),MATCH(Places!F$1,Hosts!$1:$1,0))</f>
        <v>0.57999999999999996</v>
      </c>
      <c r="G1030" s="17" t="str">
        <f>INDEX(Hosts!$A:$O,MATCH(Places!$C1030,Hosts!$A:$A,0),MATCH(Places!G$1,Hosts!$1:$1,0))</f>
        <v>No</v>
      </c>
      <c r="H1030" s="17">
        <v>19</v>
      </c>
      <c r="I1030" s="17" t="str">
        <f>INDEX(Neighborhoods!$A:$C,MATCH(Places!$H1030,Neighborhoods!$A:$A,0),MATCH(Places!I$1,Neighborhoods!$1:$1,0))</f>
        <v>Manhattan</v>
      </c>
      <c r="J1030" s="17" t="str">
        <f>INDEX(Neighborhoods!$A:$C,MATCH(Places!$H1030,Neighborhoods!$A:$A,0),MATCH(Places!J$1,Neighborhoods!$1:$1,0))</f>
        <v>Upper East Side</v>
      </c>
      <c r="K1030" s="17" t="s">
        <v>1</v>
      </c>
      <c r="L1030" s="17" t="str">
        <f t="shared" si="64"/>
        <v>Yes</v>
      </c>
      <c r="M1030" s="17">
        <v>1</v>
      </c>
      <c r="N1030" s="17" t="str" cm="1">
        <f t="array" ref="N1030">_xlfn.IFS(M1030&lt;=2,"Small",M1030&lt;=5,"Medium",M1030&gt;5,"Large")</f>
        <v>Small</v>
      </c>
      <c r="O1030" s="65">
        <v>75</v>
      </c>
      <c r="P1030" s="87">
        <f t="shared" si="65"/>
        <v>0.03</v>
      </c>
      <c r="Q1030" s="68">
        <v>4.7300000000000004</v>
      </c>
      <c r="R1030" s="68" t="str" cm="1">
        <f t="array" ref="R1030">_xlfn.SWITCH(ROUND(Q1030,0),5,"Excellent",4,"Good",3,"Ok","Bad")</f>
        <v>Excellent</v>
      </c>
      <c r="S1030" s="17">
        <v>15</v>
      </c>
      <c r="T1030" s="17" t="str">
        <f t="shared" si="66"/>
        <v>No</v>
      </c>
      <c r="U1030" s="82">
        <v>41953</v>
      </c>
      <c r="V1030" s="82">
        <v>43890</v>
      </c>
      <c r="W1030" s="17">
        <v>1</v>
      </c>
      <c r="X1030" s="17" t="str">
        <f t="shared" si="67"/>
        <v>Active</v>
      </c>
      <c r="Y1030" s="17" t="s">
        <v>15615</v>
      </c>
      <c r="Z1030" s="17"/>
    </row>
    <row r="1031" spans="1:26" x14ac:dyDescent="0.25">
      <c r="A1031">
        <v>1030</v>
      </c>
      <c r="B1031" s="17" t="s">
        <v>769</v>
      </c>
      <c r="C1031" s="17">
        <v>1248</v>
      </c>
      <c r="D1031" s="17" t="str">
        <f>INDEX(Hosts!$A:$O,MATCH(Places!$C1031,Hosts!$A:$A,0),MATCH(Places!D$1,Hosts!$1:$1,0))</f>
        <v>Within an hour</v>
      </c>
      <c r="E1031" s="87">
        <f>INDEX(Hosts!$A:$O,MATCH(Places!$C1031,Hosts!$A:$A,0),MATCH(Places!E$1,Hosts!$1:$1,0))</f>
        <v>1</v>
      </c>
      <c r="F1031" s="87">
        <f>INDEX(Hosts!$A:$O,MATCH(Places!$C1031,Hosts!$A:$A,0),MATCH(Places!F$1,Hosts!$1:$1,0))</f>
        <v>1</v>
      </c>
      <c r="G1031" s="17" t="str">
        <f>INDEX(Hosts!$A:$O,MATCH(Places!$C1031,Hosts!$A:$A,0),MATCH(Places!G$1,Hosts!$1:$1,0))</f>
        <v>Yes</v>
      </c>
      <c r="H1031" s="17">
        <v>20</v>
      </c>
      <c r="I1031" s="17" t="str">
        <f>INDEX(Neighborhoods!$A:$C,MATCH(Places!$H1031,Neighborhoods!$A:$A,0),MATCH(Places!I$1,Neighborhoods!$1:$1,0))</f>
        <v>Manhattan</v>
      </c>
      <c r="J1031" s="17" t="str">
        <f>INDEX(Neighborhoods!$A:$C,MATCH(Places!$H1031,Neighborhoods!$A:$A,0),MATCH(Places!J$1,Neighborhoods!$1:$1,0))</f>
        <v>Upper West Side</v>
      </c>
      <c r="K1031" s="17" t="s">
        <v>11822</v>
      </c>
      <c r="L1031" s="17" t="str">
        <f t="shared" si="64"/>
        <v>No</v>
      </c>
      <c r="M1031" s="17">
        <v>2</v>
      </c>
      <c r="N1031" s="17" t="str" cm="1">
        <f t="array" ref="N1031">_xlfn.IFS(M1031&lt;=2,"Small",M1031&lt;=5,"Medium",M1031&gt;5,"Large")</f>
        <v>Small</v>
      </c>
      <c r="O1031" s="65">
        <v>159</v>
      </c>
      <c r="P1031" s="87">
        <f t="shared" si="65"/>
        <v>0.03</v>
      </c>
      <c r="Q1031" s="68">
        <v>4.71</v>
      </c>
      <c r="R1031" s="68" t="str" cm="1">
        <f t="array" ref="R1031">_xlfn.SWITCH(ROUND(Q1031,0),5,"Excellent",4,"Good",3,"Ok","Bad")</f>
        <v>Excellent</v>
      </c>
      <c r="S1031" s="17">
        <v>24</v>
      </c>
      <c r="T1031" s="17" t="str">
        <f t="shared" si="66"/>
        <v>No</v>
      </c>
      <c r="U1031" s="82">
        <v>42006</v>
      </c>
      <c r="V1031" s="82">
        <v>44002</v>
      </c>
      <c r="W1031" s="17">
        <v>8</v>
      </c>
      <c r="X1031" s="17" t="str">
        <f t="shared" si="67"/>
        <v>Active</v>
      </c>
      <c r="Y1031" s="17" t="s">
        <v>15615</v>
      </c>
      <c r="Z1031" s="17"/>
    </row>
    <row r="1032" spans="1:26" x14ac:dyDescent="0.25">
      <c r="A1032">
        <v>1031</v>
      </c>
      <c r="B1032" s="17" t="s">
        <v>770</v>
      </c>
      <c r="C1032" s="17">
        <v>1983</v>
      </c>
      <c r="D1032" s="17" t="str">
        <f>INDEX(Hosts!$A:$O,MATCH(Places!$C1032,Hosts!$A:$A,0),MATCH(Places!D$1,Hosts!$1:$1,0))</f>
        <v>Within a day</v>
      </c>
      <c r="E1032" s="87">
        <f>INDEX(Hosts!$A:$O,MATCH(Places!$C1032,Hosts!$A:$A,0),MATCH(Places!E$1,Hosts!$1:$1,0))</f>
        <v>1</v>
      </c>
      <c r="F1032" s="87">
        <f>INDEX(Hosts!$A:$O,MATCH(Places!$C1032,Hosts!$A:$A,0),MATCH(Places!F$1,Hosts!$1:$1,0))</f>
        <v>1</v>
      </c>
      <c r="G1032" s="17" t="str">
        <f>INDEX(Hosts!$A:$O,MATCH(Places!$C1032,Hosts!$A:$A,0),MATCH(Places!G$1,Hosts!$1:$1,0))</f>
        <v>No</v>
      </c>
      <c r="H1032" s="17">
        <v>20</v>
      </c>
      <c r="I1032" s="17" t="str">
        <f>INDEX(Neighborhoods!$A:$C,MATCH(Places!$H1032,Neighborhoods!$A:$A,0),MATCH(Places!I$1,Neighborhoods!$1:$1,0))</f>
        <v>Manhattan</v>
      </c>
      <c r="J1032" s="17" t="str">
        <f>INDEX(Neighborhoods!$A:$C,MATCH(Places!$H1032,Neighborhoods!$A:$A,0),MATCH(Places!J$1,Neighborhoods!$1:$1,0))</f>
        <v>Upper West Side</v>
      </c>
      <c r="K1032" s="17" t="s">
        <v>11822</v>
      </c>
      <c r="L1032" s="17" t="str">
        <f t="shared" si="64"/>
        <v>No</v>
      </c>
      <c r="M1032" s="17">
        <v>6</v>
      </c>
      <c r="N1032" s="17" t="str" cm="1">
        <f t="array" ref="N1032">_xlfn.IFS(M1032&lt;=2,"Small",M1032&lt;=5,"Medium",M1032&gt;5,"Large")</f>
        <v>Large</v>
      </c>
      <c r="O1032" s="65">
        <v>100</v>
      </c>
      <c r="P1032" s="87">
        <f t="shared" si="65"/>
        <v>0.03</v>
      </c>
      <c r="Q1032" s="68">
        <v>4.22</v>
      </c>
      <c r="R1032" s="68" t="str" cm="1">
        <f t="array" ref="R1032">_xlfn.SWITCH(ROUND(Q1032,0),5,"Excellent",4,"Good",3,"Ok","Bad")</f>
        <v>Good</v>
      </c>
      <c r="S1032" s="17">
        <v>18</v>
      </c>
      <c r="T1032" s="17" t="str">
        <f t="shared" si="66"/>
        <v>No</v>
      </c>
      <c r="U1032" s="82">
        <v>41993</v>
      </c>
      <c r="V1032" s="82">
        <v>43822</v>
      </c>
      <c r="W1032" s="17">
        <v>272</v>
      </c>
      <c r="X1032" s="17" t="str">
        <f t="shared" si="67"/>
        <v>Active</v>
      </c>
      <c r="Y1032" s="17" t="s">
        <v>15615</v>
      </c>
      <c r="Z1032" s="17"/>
    </row>
    <row r="1033" spans="1:26" x14ac:dyDescent="0.25">
      <c r="A1033">
        <v>1032</v>
      </c>
      <c r="B1033" s="17" t="s">
        <v>772</v>
      </c>
      <c r="C1033" s="17">
        <v>844</v>
      </c>
      <c r="D1033" s="17" t="str">
        <f>INDEX(Hosts!$A:$O,MATCH(Places!$C1033,Hosts!$A:$A,0),MATCH(Places!D$1,Hosts!$1:$1,0))</f>
        <v>Within a few hours</v>
      </c>
      <c r="E1033" s="87">
        <f>INDEX(Hosts!$A:$O,MATCH(Places!$C1033,Hosts!$A:$A,0),MATCH(Places!E$1,Hosts!$1:$1,0))</f>
        <v>1</v>
      </c>
      <c r="F1033" s="87">
        <f>INDEX(Hosts!$A:$O,MATCH(Places!$C1033,Hosts!$A:$A,0),MATCH(Places!F$1,Hosts!$1:$1,0))</f>
        <v>0.85</v>
      </c>
      <c r="G1033" s="17" t="str">
        <f>INDEX(Hosts!$A:$O,MATCH(Places!$C1033,Hosts!$A:$A,0),MATCH(Places!G$1,Hosts!$1:$1,0))</f>
        <v>Yes</v>
      </c>
      <c r="H1033" s="17">
        <v>8</v>
      </c>
      <c r="I1033" s="17" t="str">
        <f>INDEX(Neighborhoods!$A:$C,MATCH(Places!$H1033,Neighborhoods!$A:$A,0),MATCH(Places!I$1,Neighborhoods!$1:$1,0))</f>
        <v>Brooklyn</v>
      </c>
      <c r="J1033" s="17" t="str">
        <f>INDEX(Neighborhoods!$A:$C,MATCH(Places!$H1033,Neighborhoods!$A:$A,0),MATCH(Places!J$1,Neighborhoods!$1:$1,0))</f>
        <v>Bushwick</v>
      </c>
      <c r="K1033" s="17" t="s">
        <v>1</v>
      </c>
      <c r="L1033" s="17" t="str">
        <f t="shared" si="64"/>
        <v>Yes</v>
      </c>
      <c r="M1033" s="17">
        <v>1</v>
      </c>
      <c r="N1033" s="17" t="str" cm="1">
        <f t="array" ref="N1033">_xlfn.IFS(M1033&lt;=2,"Small",M1033&lt;=5,"Medium",M1033&gt;5,"Large")</f>
        <v>Small</v>
      </c>
      <c r="O1033" s="65">
        <v>80</v>
      </c>
      <c r="P1033" s="87">
        <f t="shared" si="65"/>
        <v>0.03</v>
      </c>
      <c r="Q1033" s="68">
        <v>5</v>
      </c>
      <c r="R1033" s="68" t="str" cm="1">
        <f t="array" ref="R1033">_xlfn.SWITCH(ROUND(Q1033,0),5,"Excellent",4,"Good",3,"Ok","Bad")</f>
        <v>Excellent</v>
      </c>
      <c r="S1033" s="17">
        <v>9</v>
      </c>
      <c r="T1033" s="17" t="str">
        <f t="shared" si="66"/>
        <v>No</v>
      </c>
      <c r="U1033" s="82">
        <v>43301</v>
      </c>
      <c r="V1033" s="82">
        <v>43981</v>
      </c>
      <c r="W1033" s="17">
        <v>365</v>
      </c>
      <c r="X1033" s="17" t="str">
        <f t="shared" si="67"/>
        <v>Active</v>
      </c>
      <c r="Y1033" s="17" t="s">
        <v>15615</v>
      </c>
      <c r="Z1033" s="17"/>
    </row>
    <row r="1034" spans="1:26" x14ac:dyDescent="0.25">
      <c r="A1034">
        <v>1033</v>
      </c>
      <c r="B1034" s="17" t="s">
        <v>773</v>
      </c>
      <c r="C1034" s="17">
        <v>798</v>
      </c>
      <c r="D1034" s="17" t="str">
        <f>INDEX(Hosts!$A:$O,MATCH(Places!$C1034,Hosts!$A:$A,0),MATCH(Places!D$1,Hosts!$1:$1,0))</f>
        <v>Within a few hours</v>
      </c>
      <c r="E1034" s="87">
        <f>INDEX(Hosts!$A:$O,MATCH(Places!$C1034,Hosts!$A:$A,0),MATCH(Places!E$1,Hosts!$1:$1,0))</f>
        <v>1</v>
      </c>
      <c r="F1034" s="87">
        <f>INDEX(Hosts!$A:$O,MATCH(Places!$C1034,Hosts!$A:$A,0),MATCH(Places!F$1,Hosts!$1:$1,0))</f>
        <v>1</v>
      </c>
      <c r="G1034" s="17" t="str">
        <f>INDEX(Hosts!$A:$O,MATCH(Places!$C1034,Hosts!$A:$A,0),MATCH(Places!G$1,Hosts!$1:$1,0))</f>
        <v>No</v>
      </c>
      <c r="H1034" s="17">
        <v>7</v>
      </c>
      <c r="I1034" s="17" t="str">
        <f>INDEX(Neighborhoods!$A:$C,MATCH(Places!$H1034,Neighborhoods!$A:$A,0),MATCH(Places!I$1,Neighborhoods!$1:$1,0))</f>
        <v>Brooklyn</v>
      </c>
      <c r="J1034" s="17" t="str">
        <f>INDEX(Neighborhoods!$A:$C,MATCH(Places!$H1034,Neighborhoods!$A:$A,0),MATCH(Places!J$1,Neighborhoods!$1:$1,0))</f>
        <v>Bedford-Stuyvesant</v>
      </c>
      <c r="K1034" s="17" t="s">
        <v>1</v>
      </c>
      <c r="L1034" s="17" t="str">
        <f t="shared" si="64"/>
        <v>Yes</v>
      </c>
      <c r="M1034" s="17">
        <v>2</v>
      </c>
      <c r="N1034" s="17" t="str" cm="1">
        <f t="array" ref="N1034">_xlfn.IFS(M1034&lt;=2,"Small",M1034&lt;=5,"Medium",M1034&gt;5,"Large")</f>
        <v>Small</v>
      </c>
      <c r="O1034" s="65">
        <v>51</v>
      </c>
      <c r="P1034" s="87">
        <f t="shared" si="65"/>
        <v>0.03</v>
      </c>
      <c r="Q1034" s="68">
        <v>4.72</v>
      </c>
      <c r="R1034" s="68" t="str" cm="1">
        <f t="array" ref="R1034">_xlfn.SWITCH(ROUND(Q1034,0),5,"Excellent",4,"Good",3,"Ok","Bad")</f>
        <v>Excellent</v>
      </c>
      <c r="S1034" s="17">
        <v>99</v>
      </c>
      <c r="T1034" s="17" t="str">
        <f t="shared" si="66"/>
        <v>No</v>
      </c>
      <c r="U1034" s="82">
        <v>42007</v>
      </c>
      <c r="V1034" s="82">
        <v>44011</v>
      </c>
      <c r="W1034" s="17">
        <v>165</v>
      </c>
      <c r="X1034" s="17" t="str">
        <f t="shared" si="67"/>
        <v>Active</v>
      </c>
      <c r="Y1034" s="17" t="s">
        <v>15616</v>
      </c>
      <c r="Z1034" s="17"/>
    </row>
    <row r="1035" spans="1:26" x14ac:dyDescent="0.25">
      <c r="A1035">
        <v>1034</v>
      </c>
      <c r="B1035" s="17" t="s">
        <v>774</v>
      </c>
      <c r="C1035" s="17">
        <v>798</v>
      </c>
      <c r="D1035" s="17" t="str">
        <f>INDEX(Hosts!$A:$O,MATCH(Places!$C1035,Hosts!$A:$A,0),MATCH(Places!D$1,Hosts!$1:$1,0))</f>
        <v>Within a few hours</v>
      </c>
      <c r="E1035" s="87">
        <f>INDEX(Hosts!$A:$O,MATCH(Places!$C1035,Hosts!$A:$A,0),MATCH(Places!E$1,Hosts!$1:$1,0))</f>
        <v>1</v>
      </c>
      <c r="F1035" s="87">
        <f>INDEX(Hosts!$A:$O,MATCH(Places!$C1035,Hosts!$A:$A,0),MATCH(Places!F$1,Hosts!$1:$1,0))</f>
        <v>1</v>
      </c>
      <c r="G1035" s="17" t="str">
        <f>INDEX(Hosts!$A:$O,MATCH(Places!$C1035,Hosts!$A:$A,0),MATCH(Places!G$1,Hosts!$1:$1,0))</f>
        <v>No</v>
      </c>
      <c r="H1035" s="17">
        <v>7</v>
      </c>
      <c r="I1035" s="17" t="str">
        <f>INDEX(Neighborhoods!$A:$C,MATCH(Places!$H1035,Neighborhoods!$A:$A,0),MATCH(Places!I$1,Neighborhoods!$1:$1,0))</f>
        <v>Brooklyn</v>
      </c>
      <c r="J1035" s="17" t="str">
        <f>INDEX(Neighborhoods!$A:$C,MATCH(Places!$H1035,Neighborhoods!$A:$A,0),MATCH(Places!J$1,Neighborhoods!$1:$1,0))</f>
        <v>Bedford-Stuyvesant</v>
      </c>
      <c r="K1035" s="17" t="s">
        <v>1</v>
      </c>
      <c r="L1035" s="17" t="str">
        <f t="shared" si="64"/>
        <v>Yes</v>
      </c>
      <c r="M1035" s="17">
        <v>2</v>
      </c>
      <c r="N1035" s="17" t="str" cm="1">
        <f t="array" ref="N1035">_xlfn.IFS(M1035&lt;=2,"Small",M1035&lt;=5,"Medium",M1035&gt;5,"Large")</f>
        <v>Small</v>
      </c>
      <c r="O1035" s="65">
        <v>51</v>
      </c>
      <c r="P1035" s="87">
        <f t="shared" si="65"/>
        <v>0.03</v>
      </c>
      <c r="Q1035" s="68">
        <v>4.7300000000000004</v>
      </c>
      <c r="R1035" s="68" t="str" cm="1">
        <f t="array" ref="R1035">_xlfn.SWITCH(ROUND(Q1035,0),5,"Excellent",4,"Good",3,"Ok","Bad")</f>
        <v>Excellent</v>
      </c>
      <c r="S1035" s="17">
        <v>101</v>
      </c>
      <c r="T1035" s="17" t="str">
        <f t="shared" si="66"/>
        <v>No</v>
      </c>
      <c r="U1035" s="82">
        <v>42036</v>
      </c>
      <c r="V1035" s="82">
        <v>43921</v>
      </c>
      <c r="W1035" s="17">
        <v>113</v>
      </c>
      <c r="X1035" s="17" t="str">
        <f t="shared" si="67"/>
        <v>Active</v>
      </c>
      <c r="Y1035" s="17" t="s">
        <v>15616</v>
      </c>
      <c r="Z1035" s="17"/>
    </row>
    <row r="1036" spans="1:26" x14ac:dyDescent="0.25">
      <c r="A1036">
        <v>1035</v>
      </c>
      <c r="B1036" s="17" t="s">
        <v>775</v>
      </c>
      <c r="C1036" s="17">
        <v>1725</v>
      </c>
      <c r="D1036" s="17" t="str">
        <f>INDEX(Hosts!$A:$O,MATCH(Places!$C1036,Hosts!$A:$A,0),MATCH(Places!D$1,Hosts!$1:$1,0))</f>
        <v>Within an hour</v>
      </c>
      <c r="E1036" s="87">
        <f>INDEX(Hosts!$A:$O,MATCH(Places!$C1036,Hosts!$A:$A,0),MATCH(Places!E$1,Hosts!$1:$1,0))</f>
        <v>1</v>
      </c>
      <c r="F1036" s="87">
        <f>INDEX(Hosts!$A:$O,MATCH(Places!$C1036,Hosts!$A:$A,0),MATCH(Places!F$1,Hosts!$1:$1,0))</f>
        <v>0.88</v>
      </c>
      <c r="G1036" s="17" t="str">
        <f>INDEX(Hosts!$A:$O,MATCH(Places!$C1036,Hosts!$A:$A,0),MATCH(Places!G$1,Hosts!$1:$1,0))</f>
        <v>No</v>
      </c>
      <c r="H1036" s="17">
        <v>16</v>
      </c>
      <c r="I1036" s="17" t="str">
        <f>INDEX(Neighborhoods!$A:$C,MATCH(Places!$H1036,Neighborhoods!$A:$A,0),MATCH(Places!I$1,Neighborhoods!$1:$1,0))</f>
        <v>Manhattan</v>
      </c>
      <c r="J1036" s="17" t="str">
        <f>INDEX(Neighborhoods!$A:$C,MATCH(Places!$H1036,Neighborhoods!$A:$A,0),MATCH(Places!J$1,Neighborhoods!$1:$1,0))</f>
        <v>Harlem</v>
      </c>
      <c r="K1036" s="17" t="s">
        <v>1</v>
      </c>
      <c r="L1036" s="17" t="str">
        <f t="shared" si="64"/>
        <v>Yes</v>
      </c>
      <c r="M1036" s="17">
        <v>4</v>
      </c>
      <c r="N1036" s="17" t="str" cm="1">
        <f t="array" ref="N1036">_xlfn.IFS(M1036&lt;=2,"Small",M1036&lt;=5,"Medium",M1036&gt;5,"Large")</f>
        <v>Medium</v>
      </c>
      <c r="O1036" s="65">
        <v>84</v>
      </c>
      <c r="P1036" s="87">
        <f t="shared" si="65"/>
        <v>0.03</v>
      </c>
      <c r="Q1036" s="68">
        <v>4.51</v>
      </c>
      <c r="R1036" s="68" t="str" cm="1">
        <f t="array" ref="R1036">_xlfn.SWITCH(ROUND(Q1036,0),5,"Excellent",4,"Good",3,"Ok","Bad")</f>
        <v>Excellent</v>
      </c>
      <c r="S1036" s="17">
        <v>150</v>
      </c>
      <c r="T1036" s="17" t="str">
        <f t="shared" si="66"/>
        <v>No</v>
      </c>
      <c r="U1036" s="82">
        <v>41961</v>
      </c>
      <c r="V1036" s="82">
        <v>43891</v>
      </c>
      <c r="W1036" s="17">
        <v>28</v>
      </c>
      <c r="X1036" s="17" t="str">
        <f t="shared" si="67"/>
        <v>Active</v>
      </c>
      <c r="Y1036" s="17" t="s">
        <v>15616</v>
      </c>
      <c r="Z1036" s="17"/>
    </row>
    <row r="1037" spans="1:26" x14ac:dyDescent="0.25">
      <c r="A1037">
        <v>1036</v>
      </c>
      <c r="B1037" s="17" t="s">
        <v>776</v>
      </c>
      <c r="C1037" s="17">
        <v>1986</v>
      </c>
      <c r="D1037" s="17" t="str">
        <f>INDEX(Hosts!$A:$O,MATCH(Places!$C1037,Hosts!$A:$A,0),MATCH(Places!D$1,Hosts!$1:$1,0))</f>
        <v>A few days or more</v>
      </c>
      <c r="E1037" s="87">
        <f>INDEX(Hosts!$A:$O,MATCH(Places!$C1037,Hosts!$A:$A,0),MATCH(Places!E$1,Hosts!$1:$1,0))</f>
        <v>0</v>
      </c>
      <c r="F1037" s="87">
        <f>INDEX(Hosts!$A:$O,MATCH(Places!$C1037,Hosts!$A:$A,0),MATCH(Places!F$1,Hosts!$1:$1,0))</f>
        <v>0.67</v>
      </c>
      <c r="G1037" s="17" t="str">
        <f>INDEX(Hosts!$A:$O,MATCH(Places!$C1037,Hosts!$A:$A,0),MATCH(Places!G$1,Hosts!$1:$1,0))</f>
        <v>No</v>
      </c>
      <c r="H1037" s="17">
        <v>24</v>
      </c>
      <c r="I1037" s="17" t="str">
        <f>INDEX(Neighborhoods!$A:$C,MATCH(Places!$H1037,Neighborhoods!$A:$A,0),MATCH(Places!I$1,Neighborhoods!$1:$1,0))</f>
        <v>Queens</v>
      </c>
      <c r="J1037" s="17" t="str">
        <f>INDEX(Neighborhoods!$A:$C,MATCH(Places!$H1037,Neighborhoods!$A:$A,0),MATCH(Places!J$1,Neighborhoods!$1:$1,0))</f>
        <v>Long Island City</v>
      </c>
      <c r="K1037" s="17" t="s">
        <v>11822</v>
      </c>
      <c r="L1037" s="17" t="str">
        <f t="shared" si="64"/>
        <v>No</v>
      </c>
      <c r="M1037" s="17">
        <v>2</v>
      </c>
      <c r="N1037" s="17" t="str" cm="1">
        <f t="array" ref="N1037">_xlfn.IFS(M1037&lt;=2,"Small",M1037&lt;=5,"Medium",M1037&gt;5,"Large")</f>
        <v>Small</v>
      </c>
      <c r="O1037" s="65">
        <v>170</v>
      </c>
      <c r="P1037" s="87">
        <f t="shared" si="65"/>
        <v>0.03</v>
      </c>
      <c r="Q1037" s="68">
        <v>4.8899999999999997</v>
      </c>
      <c r="R1037" s="68" t="str" cm="1">
        <f t="array" ref="R1037">_xlfn.SWITCH(ROUND(Q1037,0),5,"Excellent",4,"Good",3,"Ok","Bad")</f>
        <v>Excellent</v>
      </c>
      <c r="S1037" s="17">
        <v>95</v>
      </c>
      <c r="T1037" s="17" t="str">
        <f t="shared" si="66"/>
        <v>No</v>
      </c>
      <c r="U1037" s="82">
        <v>41981</v>
      </c>
      <c r="V1037" s="82">
        <v>43857</v>
      </c>
      <c r="W1037" s="17">
        <v>356</v>
      </c>
      <c r="X1037" s="17" t="str">
        <f t="shared" si="67"/>
        <v>Active</v>
      </c>
      <c r="Y1037" s="17" t="s">
        <v>15615</v>
      </c>
      <c r="Z1037" s="17"/>
    </row>
    <row r="1038" spans="1:26" x14ac:dyDescent="0.25">
      <c r="A1038">
        <v>1037</v>
      </c>
      <c r="B1038" s="17" t="s">
        <v>777</v>
      </c>
      <c r="C1038" s="17">
        <v>1850</v>
      </c>
      <c r="D1038" s="17" t="str">
        <f>INDEX(Hosts!$A:$O,MATCH(Places!$C1038,Hosts!$A:$A,0),MATCH(Places!D$1,Hosts!$1:$1,0))</f>
        <v>Within an hour</v>
      </c>
      <c r="E1038" s="87">
        <f>INDEX(Hosts!$A:$O,MATCH(Places!$C1038,Hosts!$A:$A,0),MATCH(Places!E$1,Hosts!$1:$1,0))</f>
        <v>1</v>
      </c>
      <c r="F1038" s="87">
        <f>INDEX(Hosts!$A:$O,MATCH(Places!$C1038,Hosts!$A:$A,0),MATCH(Places!F$1,Hosts!$1:$1,0))</f>
        <v>0.98</v>
      </c>
      <c r="G1038" s="17" t="str">
        <f>INDEX(Hosts!$A:$O,MATCH(Places!$C1038,Hosts!$A:$A,0),MATCH(Places!G$1,Hosts!$1:$1,0))</f>
        <v>Yes</v>
      </c>
      <c r="H1038" s="17">
        <v>12</v>
      </c>
      <c r="I1038" s="17" t="str">
        <f>INDEX(Neighborhoods!$A:$C,MATCH(Places!$H1038,Neighborhoods!$A:$A,0),MATCH(Places!I$1,Neighborhoods!$1:$1,0))</f>
        <v>Brooklyn</v>
      </c>
      <c r="J1038" s="17" t="str">
        <f>INDEX(Neighborhoods!$A:$C,MATCH(Places!$H1038,Neighborhoods!$A:$A,0),MATCH(Places!J$1,Neighborhoods!$1:$1,0))</f>
        <v>Williamsburg</v>
      </c>
      <c r="K1038" s="17" t="s">
        <v>1</v>
      </c>
      <c r="L1038" s="17" t="str">
        <f t="shared" si="64"/>
        <v>Yes</v>
      </c>
      <c r="M1038" s="17">
        <v>1</v>
      </c>
      <c r="N1038" s="17" t="str" cm="1">
        <f t="array" ref="N1038">_xlfn.IFS(M1038&lt;=2,"Small",M1038&lt;=5,"Medium",M1038&gt;5,"Large")</f>
        <v>Small</v>
      </c>
      <c r="O1038" s="65">
        <v>56</v>
      </c>
      <c r="P1038" s="87">
        <f t="shared" si="65"/>
        <v>0.03</v>
      </c>
      <c r="Q1038" s="68">
        <v>4.8899999999999997</v>
      </c>
      <c r="R1038" s="68" t="str" cm="1">
        <f t="array" ref="R1038">_xlfn.SWITCH(ROUND(Q1038,0),5,"Excellent",4,"Good",3,"Ok","Bad")</f>
        <v>Excellent</v>
      </c>
      <c r="S1038" s="17">
        <v>229</v>
      </c>
      <c r="T1038" s="17" t="str">
        <f t="shared" si="66"/>
        <v>Yes</v>
      </c>
      <c r="U1038" s="82">
        <v>42791</v>
      </c>
      <c r="V1038" s="82">
        <v>43899</v>
      </c>
      <c r="W1038" s="17">
        <v>365</v>
      </c>
      <c r="X1038" s="17" t="str">
        <f t="shared" si="67"/>
        <v>Active</v>
      </c>
      <c r="Y1038" s="17" t="s">
        <v>15616</v>
      </c>
      <c r="Z1038" s="17"/>
    </row>
    <row r="1039" spans="1:26" x14ac:dyDescent="0.25">
      <c r="A1039">
        <v>1038</v>
      </c>
      <c r="B1039" s="17" t="s">
        <v>778</v>
      </c>
      <c r="C1039" s="17">
        <v>1585</v>
      </c>
      <c r="D1039" s="17" t="str">
        <f>INDEX(Hosts!$A:$O,MATCH(Places!$C1039,Hosts!$A:$A,0),MATCH(Places!D$1,Hosts!$1:$1,0))</f>
        <v>Within a few hours</v>
      </c>
      <c r="E1039" s="87">
        <f>INDEX(Hosts!$A:$O,MATCH(Places!$C1039,Hosts!$A:$A,0),MATCH(Places!E$1,Hosts!$1:$1,0))</f>
        <v>0.92</v>
      </c>
      <c r="F1039" s="87">
        <f>INDEX(Hosts!$A:$O,MATCH(Places!$C1039,Hosts!$A:$A,0),MATCH(Places!F$1,Hosts!$1:$1,0))</f>
        <v>0.67</v>
      </c>
      <c r="G1039" s="17" t="str">
        <f>INDEX(Hosts!$A:$O,MATCH(Places!$C1039,Hosts!$A:$A,0),MATCH(Places!G$1,Hosts!$1:$1,0))</f>
        <v>Yes</v>
      </c>
      <c r="H1039" s="17">
        <v>16</v>
      </c>
      <c r="I1039" s="17" t="str">
        <f>INDEX(Neighborhoods!$A:$C,MATCH(Places!$H1039,Neighborhoods!$A:$A,0),MATCH(Places!I$1,Neighborhoods!$1:$1,0))</f>
        <v>Manhattan</v>
      </c>
      <c r="J1039" s="17" t="str">
        <f>INDEX(Neighborhoods!$A:$C,MATCH(Places!$H1039,Neighborhoods!$A:$A,0),MATCH(Places!J$1,Neighborhoods!$1:$1,0))</f>
        <v>Harlem</v>
      </c>
      <c r="K1039" s="17" t="s">
        <v>1</v>
      </c>
      <c r="L1039" s="17" t="str">
        <f t="shared" si="64"/>
        <v>Yes</v>
      </c>
      <c r="M1039" s="17">
        <v>2</v>
      </c>
      <c r="N1039" s="17" t="str" cm="1">
        <f t="array" ref="N1039">_xlfn.IFS(M1039&lt;=2,"Small",M1039&lt;=5,"Medium",M1039&gt;5,"Large")</f>
        <v>Small</v>
      </c>
      <c r="O1039" s="65">
        <v>85</v>
      </c>
      <c r="P1039" s="87">
        <f t="shared" si="65"/>
        <v>0.03</v>
      </c>
      <c r="Q1039" s="68">
        <v>4.91</v>
      </c>
      <c r="R1039" s="68" t="str" cm="1">
        <f t="array" ref="R1039">_xlfn.SWITCH(ROUND(Q1039,0),5,"Excellent",4,"Good",3,"Ok","Bad")</f>
        <v>Excellent</v>
      </c>
      <c r="S1039" s="17">
        <v>33</v>
      </c>
      <c r="T1039" s="17" t="str">
        <f t="shared" si="66"/>
        <v>No</v>
      </c>
      <c r="U1039" s="82">
        <v>42006</v>
      </c>
      <c r="V1039" s="82">
        <v>43831</v>
      </c>
      <c r="W1039" s="17">
        <v>365</v>
      </c>
      <c r="X1039" s="17" t="str">
        <f t="shared" si="67"/>
        <v>Active</v>
      </c>
      <c r="Y1039" s="17" t="s">
        <v>15615</v>
      </c>
      <c r="Z1039" s="17"/>
    </row>
    <row r="1040" spans="1:26" x14ac:dyDescent="0.25">
      <c r="A1040">
        <v>1039</v>
      </c>
      <c r="B1040" s="17" t="s">
        <v>779</v>
      </c>
      <c r="C1040" s="17">
        <v>1993</v>
      </c>
      <c r="D1040" s="17" t="str">
        <f>INDEX(Hosts!$A:$O,MATCH(Places!$C1040,Hosts!$A:$A,0),MATCH(Places!D$1,Hosts!$1:$1,0))</f>
        <v>Within a few hours</v>
      </c>
      <c r="E1040" s="87">
        <f>INDEX(Hosts!$A:$O,MATCH(Places!$C1040,Hosts!$A:$A,0),MATCH(Places!E$1,Hosts!$1:$1,0))</f>
        <v>1</v>
      </c>
      <c r="F1040" s="87">
        <f>INDEX(Hosts!$A:$O,MATCH(Places!$C1040,Hosts!$A:$A,0),MATCH(Places!F$1,Hosts!$1:$1,0))</f>
        <v>0.7</v>
      </c>
      <c r="G1040" s="17" t="str">
        <f>INDEX(Hosts!$A:$O,MATCH(Places!$C1040,Hosts!$A:$A,0),MATCH(Places!G$1,Hosts!$1:$1,0))</f>
        <v>Yes</v>
      </c>
      <c r="H1040" s="17">
        <v>10</v>
      </c>
      <c r="I1040" s="17" t="str">
        <f>INDEX(Neighborhoods!$A:$C,MATCH(Places!$H1040,Neighborhoods!$A:$A,0),MATCH(Places!I$1,Neighborhoods!$1:$1,0))</f>
        <v>Brooklyn</v>
      </c>
      <c r="J1040" s="17" t="str">
        <f>INDEX(Neighborhoods!$A:$C,MATCH(Places!$H1040,Neighborhoods!$A:$A,0),MATCH(Places!J$1,Neighborhoods!$1:$1,0))</f>
        <v>East Flatbush</v>
      </c>
      <c r="K1040" s="17" t="s">
        <v>11822</v>
      </c>
      <c r="L1040" s="17" t="str">
        <f t="shared" si="64"/>
        <v>No</v>
      </c>
      <c r="M1040" s="17">
        <v>4</v>
      </c>
      <c r="N1040" s="17" t="str" cm="1">
        <f t="array" ref="N1040">_xlfn.IFS(M1040&lt;=2,"Small",M1040&lt;=5,"Medium",M1040&gt;5,"Large")</f>
        <v>Medium</v>
      </c>
      <c r="O1040" s="65">
        <v>109</v>
      </c>
      <c r="P1040" s="87">
        <f t="shared" si="65"/>
        <v>0.03</v>
      </c>
      <c r="Q1040" s="68">
        <v>4.59</v>
      </c>
      <c r="R1040" s="68" t="str" cm="1">
        <f t="array" ref="R1040">_xlfn.SWITCH(ROUND(Q1040,0),5,"Excellent",4,"Good",3,"Ok","Bad")</f>
        <v>Excellent</v>
      </c>
      <c r="S1040" s="17">
        <v>29</v>
      </c>
      <c r="T1040" s="17" t="str">
        <f t="shared" si="66"/>
        <v>No</v>
      </c>
      <c r="U1040" s="82">
        <v>42104</v>
      </c>
      <c r="V1040" s="82">
        <v>43915</v>
      </c>
      <c r="W1040" s="17">
        <v>242</v>
      </c>
      <c r="X1040" s="17" t="str">
        <f t="shared" si="67"/>
        <v>Active</v>
      </c>
      <c r="Y1040" s="17" t="s">
        <v>15615</v>
      </c>
      <c r="Z1040" s="17"/>
    </row>
    <row r="1041" spans="1:26" x14ac:dyDescent="0.25">
      <c r="A1041">
        <v>1040</v>
      </c>
      <c r="B1041" s="17" t="s">
        <v>780</v>
      </c>
      <c r="C1041" s="17">
        <v>1994</v>
      </c>
      <c r="D1041" s="17" t="str">
        <f>INDEX(Hosts!$A:$O,MATCH(Places!$C1041,Hosts!$A:$A,0),MATCH(Places!D$1,Hosts!$1:$1,0))</f>
        <v>Within a few hours</v>
      </c>
      <c r="E1041" s="87">
        <f>INDEX(Hosts!$A:$O,MATCH(Places!$C1041,Hosts!$A:$A,0),MATCH(Places!E$1,Hosts!$1:$1,0))</f>
        <v>1</v>
      </c>
      <c r="F1041" s="87">
        <f>INDEX(Hosts!$A:$O,MATCH(Places!$C1041,Hosts!$A:$A,0),MATCH(Places!F$1,Hosts!$1:$1,0))</f>
        <v>0.44</v>
      </c>
      <c r="G1041" s="17" t="str">
        <f>INDEX(Hosts!$A:$O,MATCH(Places!$C1041,Hosts!$A:$A,0),MATCH(Places!G$1,Hosts!$1:$1,0))</f>
        <v>Yes</v>
      </c>
      <c r="H1041" s="17">
        <v>9</v>
      </c>
      <c r="I1041" s="17" t="str">
        <f>INDEX(Neighborhoods!$A:$C,MATCH(Places!$H1041,Neighborhoods!$A:$A,0),MATCH(Places!I$1,Neighborhoods!$1:$1,0))</f>
        <v>Brooklyn</v>
      </c>
      <c r="J1041" s="17" t="str">
        <f>INDEX(Neighborhoods!$A:$C,MATCH(Places!$H1041,Neighborhoods!$A:$A,0),MATCH(Places!J$1,Neighborhoods!$1:$1,0))</f>
        <v>Crown Heights</v>
      </c>
      <c r="K1041" s="17" t="s">
        <v>1</v>
      </c>
      <c r="L1041" s="17" t="str">
        <f t="shared" si="64"/>
        <v>Yes</v>
      </c>
      <c r="M1041" s="17">
        <v>1</v>
      </c>
      <c r="N1041" s="17" t="str" cm="1">
        <f t="array" ref="N1041">_xlfn.IFS(M1041&lt;=2,"Small",M1041&lt;=5,"Medium",M1041&gt;5,"Large")</f>
        <v>Small</v>
      </c>
      <c r="O1041" s="65">
        <v>48</v>
      </c>
      <c r="P1041" s="87">
        <f t="shared" si="65"/>
        <v>0.03</v>
      </c>
      <c r="Q1041" s="68">
        <v>5</v>
      </c>
      <c r="R1041" s="68" t="str" cm="1">
        <f t="array" ref="R1041">_xlfn.SWITCH(ROUND(Q1041,0),5,"Excellent",4,"Good",3,"Ok","Bad")</f>
        <v>Excellent</v>
      </c>
      <c r="S1041" s="17">
        <v>33</v>
      </c>
      <c r="T1041" s="17" t="str">
        <f t="shared" si="66"/>
        <v>No</v>
      </c>
      <c r="U1041" s="82">
        <v>42971</v>
      </c>
      <c r="V1041" s="82">
        <v>43831</v>
      </c>
      <c r="W1041" s="17">
        <v>365</v>
      </c>
      <c r="X1041" s="17" t="str">
        <f t="shared" si="67"/>
        <v>Active</v>
      </c>
      <c r="Y1041" s="17" t="s">
        <v>15615</v>
      </c>
      <c r="Z1041" s="17"/>
    </row>
    <row r="1042" spans="1:26" x14ac:dyDescent="0.25">
      <c r="A1042">
        <v>1041</v>
      </c>
      <c r="B1042" s="17" t="s">
        <v>781</v>
      </c>
      <c r="C1042" s="17">
        <v>1156</v>
      </c>
      <c r="D1042" s="17" t="str">
        <f>INDEX(Hosts!$A:$O,MATCH(Places!$C1042,Hosts!$A:$A,0),MATCH(Places!D$1,Hosts!$1:$1,0))</f>
        <v>Within a day</v>
      </c>
      <c r="E1042" s="87">
        <f>INDEX(Hosts!$A:$O,MATCH(Places!$C1042,Hosts!$A:$A,0),MATCH(Places!E$1,Hosts!$1:$1,0))</f>
        <v>0.6</v>
      </c>
      <c r="F1042" s="87">
        <f>INDEX(Hosts!$A:$O,MATCH(Places!$C1042,Hosts!$A:$A,0),MATCH(Places!F$1,Hosts!$1:$1,0))</f>
        <v>0.94</v>
      </c>
      <c r="G1042" s="17" t="str">
        <f>INDEX(Hosts!$A:$O,MATCH(Places!$C1042,Hosts!$A:$A,0),MATCH(Places!G$1,Hosts!$1:$1,0))</f>
        <v>No</v>
      </c>
      <c r="H1042" s="17">
        <v>20</v>
      </c>
      <c r="I1042" s="17" t="str">
        <f>INDEX(Neighborhoods!$A:$C,MATCH(Places!$H1042,Neighborhoods!$A:$A,0),MATCH(Places!I$1,Neighborhoods!$1:$1,0))</f>
        <v>Manhattan</v>
      </c>
      <c r="J1042" s="17" t="str">
        <f>INDEX(Neighborhoods!$A:$C,MATCH(Places!$H1042,Neighborhoods!$A:$A,0),MATCH(Places!J$1,Neighborhoods!$1:$1,0))</f>
        <v>Upper West Side</v>
      </c>
      <c r="K1042" s="17" t="s">
        <v>16</v>
      </c>
      <c r="L1042" s="17" t="str">
        <f t="shared" si="64"/>
        <v>Yes</v>
      </c>
      <c r="M1042" s="17">
        <v>1</v>
      </c>
      <c r="N1042" s="17" t="str" cm="1">
        <f t="array" ref="N1042">_xlfn.IFS(M1042&lt;=2,"Small",M1042&lt;=5,"Medium",M1042&gt;5,"Large")</f>
        <v>Small</v>
      </c>
      <c r="O1042" s="65">
        <v>45</v>
      </c>
      <c r="P1042" s="87">
        <f t="shared" si="65"/>
        <v>0.03</v>
      </c>
      <c r="Q1042" s="68">
        <v>4.4800000000000004</v>
      </c>
      <c r="R1042" s="68" t="str" cm="1">
        <f t="array" ref="R1042">_xlfn.SWITCH(ROUND(Q1042,0),5,"Excellent",4,"Good",3,"Ok","Bad")</f>
        <v>Good</v>
      </c>
      <c r="S1042" s="17">
        <v>65</v>
      </c>
      <c r="T1042" s="17" t="str">
        <f t="shared" si="66"/>
        <v>No</v>
      </c>
      <c r="U1042" s="82">
        <v>42496</v>
      </c>
      <c r="V1042" s="82">
        <v>43797</v>
      </c>
      <c r="W1042" s="17">
        <v>365</v>
      </c>
      <c r="X1042" s="17" t="str">
        <f t="shared" si="67"/>
        <v>Active</v>
      </c>
      <c r="Y1042" s="17" t="s">
        <v>15615</v>
      </c>
      <c r="Z1042" s="17"/>
    </row>
    <row r="1043" spans="1:26" x14ac:dyDescent="0.25">
      <c r="A1043">
        <v>1042</v>
      </c>
      <c r="B1043" s="17" t="s">
        <v>782</v>
      </c>
      <c r="C1043" s="17">
        <v>1815</v>
      </c>
      <c r="D1043" s="17" t="str">
        <f>INDEX(Hosts!$A:$O,MATCH(Places!$C1043,Hosts!$A:$A,0),MATCH(Places!D$1,Hosts!$1:$1,0))</f>
        <v>Within an hour</v>
      </c>
      <c r="E1043" s="87">
        <f>INDEX(Hosts!$A:$O,MATCH(Places!$C1043,Hosts!$A:$A,0),MATCH(Places!E$1,Hosts!$1:$1,0))</f>
        <v>0.83</v>
      </c>
      <c r="F1043" s="87">
        <f>INDEX(Hosts!$A:$O,MATCH(Places!$C1043,Hosts!$A:$A,0),MATCH(Places!F$1,Hosts!$1:$1,0))</f>
        <v>0.57999999999999996</v>
      </c>
      <c r="G1043" s="17" t="str">
        <f>INDEX(Hosts!$A:$O,MATCH(Places!$C1043,Hosts!$A:$A,0),MATCH(Places!G$1,Hosts!$1:$1,0))</f>
        <v>No</v>
      </c>
      <c r="H1043" s="17">
        <v>19</v>
      </c>
      <c r="I1043" s="17" t="str">
        <f>INDEX(Neighborhoods!$A:$C,MATCH(Places!$H1043,Neighborhoods!$A:$A,0),MATCH(Places!I$1,Neighborhoods!$1:$1,0))</f>
        <v>Manhattan</v>
      </c>
      <c r="J1043" s="17" t="str">
        <f>INDEX(Neighborhoods!$A:$C,MATCH(Places!$H1043,Neighborhoods!$A:$A,0),MATCH(Places!J$1,Neighborhoods!$1:$1,0))</f>
        <v>Upper East Side</v>
      </c>
      <c r="K1043" s="17" t="s">
        <v>11822</v>
      </c>
      <c r="L1043" s="17" t="str">
        <f t="shared" si="64"/>
        <v>No</v>
      </c>
      <c r="M1043" s="17">
        <v>2</v>
      </c>
      <c r="N1043" s="17" t="str" cm="1">
        <f t="array" ref="N1043">_xlfn.IFS(M1043&lt;=2,"Small",M1043&lt;=5,"Medium",M1043&gt;5,"Large")</f>
        <v>Small</v>
      </c>
      <c r="O1043" s="65">
        <v>103</v>
      </c>
      <c r="P1043" s="87">
        <f t="shared" si="65"/>
        <v>0.03</v>
      </c>
      <c r="Q1043" s="68">
        <v>4.88</v>
      </c>
      <c r="R1043" s="68" t="str" cm="1">
        <f t="array" ref="R1043">_xlfn.SWITCH(ROUND(Q1043,0),5,"Excellent",4,"Good",3,"Ok","Bad")</f>
        <v>Excellent</v>
      </c>
      <c r="S1043" s="17">
        <v>81</v>
      </c>
      <c r="T1043" s="17" t="str">
        <f t="shared" si="66"/>
        <v>No</v>
      </c>
      <c r="U1043" s="82">
        <v>41980</v>
      </c>
      <c r="V1043" s="82">
        <v>43832</v>
      </c>
      <c r="W1043" s="17">
        <v>269</v>
      </c>
      <c r="X1043" s="17" t="str">
        <f t="shared" si="67"/>
        <v>Active</v>
      </c>
      <c r="Y1043" s="17" t="s">
        <v>15615</v>
      </c>
      <c r="Z1043" s="17"/>
    </row>
    <row r="1044" spans="1:26" x14ac:dyDescent="0.25">
      <c r="A1044">
        <v>1043</v>
      </c>
      <c r="B1044" s="17" t="s">
        <v>783</v>
      </c>
      <c r="C1044" s="17">
        <v>651</v>
      </c>
      <c r="D1044" s="17" t="str">
        <f>INDEX(Hosts!$A:$O,MATCH(Places!$C1044,Hosts!$A:$A,0),MATCH(Places!D$1,Hosts!$1:$1,0))</f>
        <v>Within a few hours</v>
      </c>
      <c r="E1044" s="87">
        <f>INDEX(Hosts!$A:$O,MATCH(Places!$C1044,Hosts!$A:$A,0),MATCH(Places!E$1,Hosts!$1:$1,0))</f>
        <v>1</v>
      </c>
      <c r="F1044" s="87">
        <f>INDEX(Hosts!$A:$O,MATCH(Places!$C1044,Hosts!$A:$A,0),MATCH(Places!F$1,Hosts!$1:$1,0))</f>
        <v>0.93</v>
      </c>
      <c r="G1044" s="17" t="str">
        <f>INDEX(Hosts!$A:$O,MATCH(Places!$C1044,Hosts!$A:$A,0),MATCH(Places!G$1,Hosts!$1:$1,0))</f>
        <v>No</v>
      </c>
      <c r="H1044" s="17">
        <v>12</v>
      </c>
      <c r="I1044" s="17" t="str">
        <f>INDEX(Neighborhoods!$A:$C,MATCH(Places!$H1044,Neighborhoods!$A:$A,0),MATCH(Places!I$1,Neighborhoods!$1:$1,0))</f>
        <v>Brooklyn</v>
      </c>
      <c r="J1044" s="17" t="str">
        <f>INDEX(Neighborhoods!$A:$C,MATCH(Places!$H1044,Neighborhoods!$A:$A,0),MATCH(Places!J$1,Neighborhoods!$1:$1,0))</f>
        <v>Williamsburg</v>
      </c>
      <c r="K1044" s="17" t="s">
        <v>1</v>
      </c>
      <c r="L1044" s="17" t="str">
        <f t="shared" si="64"/>
        <v>Yes</v>
      </c>
      <c r="M1044" s="17">
        <v>1</v>
      </c>
      <c r="N1044" s="17" t="str" cm="1">
        <f t="array" ref="N1044">_xlfn.IFS(M1044&lt;=2,"Small",M1044&lt;=5,"Medium",M1044&gt;5,"Large")</f>
        <v>Small</v>
      </c>
      <c r="O1044" s="65">
        <v>51</v>
      </c>
      <c r="P1044" s="87">
        <f t="shared" si="65"/>
        <v>0.03</v>
      </c>
      <c r="Q1044" s="68">
        <v>4.82</v>
      </c>
      <c r="R1044" s="68" t="str" cm="1">
        <f t="array" ref="R1044">_xlfn.SWITCH(ROUND(Q1044,0),5,"Excellent",4,"Good",3,"Ok","Bad")</f>
        <v>Excellent</v>
      </c>
      <c r="S1044" s="17">
        <v>250</v>
      </c>
      <c r="T1044" s="17" t="str">
        <f t="shared" si="66"/>
        <v>Yes</v>
      </c>
      <c r="U1044" s="82">
        <v>41998</v>
      </c>
      <c r="V1044" s="82">
        <v>43903</v>
      </c>
      <c r="W1044" s="17">
        <v>359</v>
      </c>
      <c r="X1044" s="17" t="str">
        <f t="shared" si="67"/>
        <v>Active</v>
      </c>
      <c r="Y1044" s="17" t="s">
        <v>15615</v>
      </c>
      <c r="Z1044" s="17"/>
    </row>
    <row r="1045" spans="1:26" x14ac:dyDescent="0.25">
      <c r="A1045">
        <v>1044</v>
      </c>
      <c r="B1045" s="17" t="s">
        <v>13147</v>
      </c>
      <c r="C1045" s="17">
        <v>651</v>
      </c>
      <c r="D1045" s="17" t="str">
        <f>INDEX(Hosts!$A:$O,MATCH(Places!$C1045,Hosts!$A:$A,0),MATCH(Places!D$1,Hosts!$1:$1,0))</f>
        <v>Within a few hours</v>
      </c>
      <c r="E1045" s="87">
        <f>INDEX(Hosts!$A:$O,MATCH(Places!$C1045,Hosts!$A:$A,0),MATCH(Places!E$1,Hosts!$1:$1,0))</f>
        <v>1</v>
      </c>
      <c r="F1045" s="87">
        <f>INDEX(Hosts!$A:$O,MATCH(Places!$C1045,Hosts!$A:$A,0),MATCH(Places!F$1,Hosts!$1:$1,0))</f>
        <v>0.93</v>
      </c>
      <c r="G1045" s="17" t="str">
        <f>INDEX(Hosts!$A:$O,MATCH(Places!$C1045,Hosts!$A:$A,0),MATCH(Places!G$1,Hosts!$1:$1,0))</f>
        <v>No</v>
      </c>
      <c r="H1045" s="17">
        <v>12</v>
      </c>
      <c r="I1045" s="17" t="str">
        <f>INDEX(Neighborhoods!$A:$C,MATCH(Places!$H1045,Neighborhoods!$A:$A,0),MATCH(Places!I$1,Neighborhoods!$1:$1,0))</f>
        <v>Brooklyn</v>
      </c>
      <c r="J1045" s="17" t="str">
        <f>INDEX(Neighborhoods!$A:$C,MATCH(Places!$H1045,Neighborhoods!$A:$A,0),MATCH(Places!J$1,Neighborhoods!$1:$1,0))</f>
        <v>Williamsburg</v>
      </c>
      <c r="K1045" s="17" t="s">
        <v>1</v>
      </c>
      <c r="L1045" s="17" t="str">
        <f t="shared" si="64"/>
        <v>Yes</v>
      </c>
      <c r="M1045" s="17">
        <v>1</v>
      </c>
      <c r="N1045" s="17" t="str" cm="1">
        <f t="array" ref="N1045">_xlfn.IFS(M1045&lt;=2,"Small",M1045&lt;=5,"Medium",M1045&gt;5,"Large")</f>
        <v>Small</v>
      </c>
      <c r="O1045" s="65">
        <v>67</v>
      </c>
      <c r="P1045" s="87">
        <f t="shared" si="65"/>
        <v>0.03</v>
      </c>
      <c r="Q1045" s="68">
        <v>4.67</v>
      </c>
      <c r="R1045" s="68" t="str" cm="1">
        <f t="array" ref="R1045">_xlfn.SWITCH(ROUND(Q1045,0),5,"Excellent",4,"Good",3,"Ok","Bad")</f>
        <v>Excellent</v>
      </c>
      <c r="S1045" s="17">
        <v>239</v>
      </c>
      <c r="T1045" s="17" t="str">
        <f t="shared" si="66"/>
        <v>No</v>
      </c>
      <c r="U1045" s="82">
        <v>42127</v>
      </c>
      <c r="V1045" s="82">
        <v>43904</v>
      </c>
      <c r="W1045" s="17">
        <v>352</v>
      </c>
      <c r="X1045" s="17" t="str">
        <f t="shared" si="67"/>
        <v>Active</v>
      </c>
      <c r="Y1045" s="17" t="s">
        <v>15615</v>
      </c>
      <c r="Z1045" s="17"/>
    </row>
    <row r="1046" spans="1:26" x14ac:dyDescent="0.25">
      <c r="A1046">
        <v>1045</v>
      </c>
      <c r="B1046" s="17" t="s">
        <v>784</v>
      </c>
      <c r="C1046" s="17">
        <v>1998</v>
      </c>
      <c r="D1046" s="17" t="str">
        <f>INDEX(Hosts!$A:$O,MATCH(Places!$C1046,Hosts!$A:$A,0),MATCH(Places!D$1,Hosts!$1:$1,0))</f>
        <v>Within a few hours</v>
      </c>
      <c r="E1046" s="87">
        <f>INDEX(Hosts!$A:$O,MATCH(Places!$C1046,Hosts!$A:$A,0),MATCH(Places!E$1,Hosts!$1:$1,0))</f>
        <v>1</v>
      </c>
      <c r="F1046" s="87">
        <f>INDEX(Hosts!$A:$O,MATCH(Places!$C1046,Hosts!$A:$A,0),MATCH(Places!F$1,Hosts!$1:$1,0))</f>
        <v>0.77</v>
      </c>
      <c r="G1046" s="17" t="str">
        <f>INDEX(Hosts!$A:$O,MATCH(Places!$C1046,Hosts!$A:$A,0),MATCH(Places!G$1,Hosts!$1:$1,0))</f>
        <v>Yes</v>
      </c>
      <c r="H1046" s="17">
        <v>17</v>
      </c>
      <c r="I1046" s="17" t="str">
        <f>INDEX(Neighborhoods!$A:$C,MATCH(Places!$H1046,Neighborhoods!$A:$A,0),MATCH(Places!I$1,Neighborhoods!$1:$1,0))</f>
        <v>Manhattan</v>
      </c>
      <c r="J1046" s="17" t="str">
        <f>INDEX(Neighborhoods!$A:$C,MATCH(Places!$H1046,Neighborhoods!$A:$A,0),MATCH(Places!J$1,Neighborhoods!$1:$1,0))</f>
        <v>Hell's Kitchen</v>
      </c>
      <c r="K1046" s="17" t="s">
        <v>1</v>
      </c>
      <c r="L1046" s="17" t="str">
        <f t="shared" si="64"/>
        <v>Yes</v>
      </c>
      <c r="M1046" s="17">
        <v>2</v>
      </c>
      <c r="N1046" s="17" t="str" cm="1">
        <f t="array" ref="N1046">_xlfn.IFS(M1046&lt;=2,"Small",M1046&lt;=5,"Medium",M1046&gt;5,"Large")</f>
        <v>Small</v>
      </c>
      <c r="O1046" s="65">
        <v>115</v>
      </c>
      <c r="P1046" s="87">
        <f t="shared" si="65"/>
        <v>0.03</v>
      </c>
      <c r="Q1046" s="68">
        <v>4.99</v>
      </c>
      <c r="R1046" s="68" t="str" cm="1">
        <f t="array" ref="R1046">_xlfn.SWITCH(ROUND(Q1046,0),5,"Excellent",4,"Good",3,"Ok","Bad")</f>
        <v>Excellent</v>
      </c>
      <c r="S1046" s="17">
        <v>213</v>
      </c>
      <c r="T1046" s="17" t="str">
        <f t="shared" si="66"/>
        <v>Yes</v>
      </c>
      <c r="U1046" s="82">
        <v>41981</v>
      </c>
      <c r="V1046" s="82">
        <v>43826</v>
      </c>
      <c r="W1046" s="17">
        <v>358</v>
      </c>
      <c r="X1046" s="17" t="str">
        <f t="shared" si="67"/>
        <v>Active</v>
      </c>
      <c r="Y1046" s="17" t="s">
        <v>15615</v>
      </c>
      <c r="Z1046" s="17"/>
    </row>
    <row r="1047" spans="1:26" x14ac:dyDescent="0.25">
      <c r="A1047">
        <v>1046</v>
      </c>
      <c r="B1047" s="17" t="s">
        <v>785</v>
      </c>
      <c r="C1047" s="17">
        <v>1955</v>
      </c>
      <c r="D1047" s="17" t="str">
        <f>INDEX(Hosts!$A:$O,MATCH(Places!$C1047,Hosts!$A:$A,0),MATCH(Places!D$1,Hosts!$1:$1,0))</f>
        <v>Within a day</v>
      </c>
      <c r="E1047" s="87">
        <f>INDEX(Hosts!$A:$O,MATCH(Places!$C1047,Hosts!$A:$A,0),MATCH(Places!E$1,Hosts!$1:$1,0))</f>
        <v>1</v>
      </c>
      <c r="F1047" s="87">
        <f>INDEX(Hosts!$A:$O,MATCH(Places!$C1047,Hosts!$A:$A,0),MATCH(Places!F$1,Hosts!$1:$1,0))</f>
        <v>0.86</v>
      </c>
      <c r="G1047" s="17" t="str">
        <f>INDEX(Hosts!$A:$O,MATCH(Places!$C1047,Hosts!$A:$A,0),MATCH(Places!G$1,Hosts!$1:$1,0))</f>
        <v>Yes</v>
      </c>
      <c r="H1047" s="17">
        <v>17</v>
      </c>
      <c r="I1047" s="17" t="str">
        <f>INDEX(Neighborhoods!$A:$C,MATCH(Places!$H1047,Neighborhoods!$A:$A,0),MATCH(Places!I$1,Neighborhoods!$1:$1,0))</f>
        <v>Manhattan</v>
      </c>
      <c r="J1047" s="17" t="str">
        <f>INDEX(Neighborhoods!$A:$C,MATCH(Places!$H1047,Neighborhoods!$A:$A,0),MATCH(Places!J$1,Neighborhoods!$1:$1,0))</f>
        <v>Hell's Kitchen</v>
      </c>
      <c r="K1047" s="17" t="s">
        <v>11822</v>
      </c>
      <c r="L1047" s="17" t="str">
        <f t="shared" si="64"/>
        <v>No</v>
      </c>
      <c r="M1047" s="17">
        <v>3</v>
      </c>
      <c r="N1047" s="17" t="str" cm="1">
        <f t="array" ref="N1047">_xlfn.IFS(M1047&lt;=2,"Small",M1047&lt;=5,"Medium",M1047&gt;5,"Large")</f>
        <v>Medium</v>
      </c>
      <c r="O1047" s="65">
        <v>235</v>
      </c>
      <c r="P1047" s="87">
        <f t="shared" si="65"/>
        <v>0.04</v>
      </c>
      <c r="Q1047" s="68">
        <v>4.9800000000000004</v>
      </c>
      <c r="R1047" s="68" t="str" cm="1">
        <f t="array" ref="R1047">_xlfn.SWITCH(ROUND(Q1047,0),5,"Excellent",4,"Good",3,"Ok","Bad")</f>
        <v>Excellent</v>
      </c>
      <c r="S1047" s="17">
        <v>50</v>
      </c>
      <c r="T1047" s="17" t="str">
        <f t="shared" si="66"/>
        <v>No</v>
      </c>
      <c r="U1047" s="82">
        <v>42912</v>
      </c>
      <c r="V1047" s="82">
        <v>43883</v>
      </c>
      <c r="W1047" s="17">
        <v>134</v>
      </c>
      <c r="X1047" s="17" t="str">
        <f t="shared" si="67"/>
        <v>Active</v>
      </c>
      <c r="Y1047" s="17" t="s">
        <v>15615</v>
      </c>
      <c r="Z1047" s="17"/>
    </row>
    <row r="1048" spans="1:26" x14ac:dyDescent="0.25">
      <c r="A1048">
        <v>1047</v>
      </c>
      <c r="B1048" s="17" t="s">
        <v>786</v>
      </c>
      <c r="C1048" s="17">
        <v>353</v>
      </c>
      <c r="D1048" s="17" t="str">
        <f>INDEX(Hosts!$A:$O,MATCH(Places!$C1048,Hosts!$A:$A,0),MATCH(Places!D$1,Hosts!$1:$1,0))</f>
        <v>Within an hour</v>
      </c>
      <c r="E1048" s="87">
        <f>INDEX(Hosts!$A:$O,MATCH(Places!$C1048,Hosts!$A:$A,0),MATCH(Places!E$1,Hosts!$1:$1,0))</f>
        <v>0.8</v>
      </c>
      <c r="F1048" s="87">
        <f>INDEX(Hosts!$A:$O,MATCH(Places!$C1048,Hosts!$A:$A,0),MATCH(Places!F$1,Hosts!$1:$1,0))</f>
        <v>1</v>
      </c>
      <c r="G1048" s="17" t="str">
        <f>INDEX(Hosts!$A:$O,MATCH(Places!$C1048,Hosts!$A:$A,0),MATCH(Places!G$1,Hosts!$1:$1,0))</f>
        <v>No</v>
      </c>
      <c r="H1048" s="17">
        <v>15</v>
      </c>
      <c r="I1048" s="17" t="str">
        <f>INDEX(Neighborhoods!$A:$C,MATCH(Places!$H1048,Neighborhoods!$A:$A,0),MATCH(Places!I$1,Neighborhoods!$1:$1,0))</f>
        <v>Manhattan</v>
      </c>
      <c r="J1048" s="17" t="str">
        <f>INDEX(Neighborhoods!$A:$C,MATCH(Places!$H1048,Neighborhoods!$A:$A,0),MATCH(Places!J$1,Neighborhoods!$1:$1,0))</f>
        <v>East Village</v>
      </c>
      <c r="K1048" s="17" t="s">
        <v>11822</v>
      </c>
      <c r="L1048" s="17" t="str">
        <f t="shared" si="64"/>
        <v>No</v>
      </c>
      <c r="M1048" s="17">
        <v>3</v>
      </c>
      <c r="N1048" s="17" t="str" cm="1">
        <f t="array" ref="N1048">_xlfn.IFS(M1048&lt;=2,"Small",M1048&lt;=5,"Medium",M1048&gt;5,"Large")</f>
        <v>Medium</v>
      </c>
      <c r="O1048" s="65">
        <v>100</v>
      </c>
      <c r="P1048" s="87">
        <f t="shared" si="65"/>
        <v>0.03</v>
      </c>
      <c r="Q1048" s="68">
        <v>4.49</v>
      </c>
      <c r="R1048" s="68" t="str" cm="1">
        <f t="array" ref="R1048">_xlfn.SWITCH(ROUND(Q1048,0),5,"Excellent",4,"Good",3,"Ok","Bad")</f>
        <v>Good</v>
      </c>
      <c r="S1048" s="17">
        <v>81</v>
      </c>
      <c r="T1048" s="17" t="str">
        <f t="shared" si="66"/>
        <v>No</v>
      </c>
      <c r="U1048" s="82">
        <v>42127</v>
      </c>
      <c r="V1048" s="82">
        <v>43278</v>
      </c>
      <c r="W1048" s="17">
        <v>48</v>
      </c>
      <c r="X1048" s="17" t="str">
        <f t="shared" si="67"/>
        <v>Active</v>
      </c>
      <c r="Y1048" s="17" t="s">
        <v>15616</v>
      </c>
      <c r="Z1048" s="17"/>
    </row>
    <row r="1049" spans="1:26" x14ac:dyDescent="0.25">
      <c r="A1049">
        <v>1048</v>
      </c>
      <c r="B1049" s="17" t="s">
        <v>787</v>
      </c>
      <c r="C1049" s="17">
        <v>1053</v>
      </c>
      <c r="D1049" s="17" t="str">
        <f>INDEX(Hosts!$A:$O,MATCH(Places!$C1049,Hosts!$A:$A,0),MATCH(Places!D$1,Hosts!$1:$1,0))</f>
        <v>Within a day</v>
      </c>
      <c r="E1049" s="87">
        <f>INDEX(Hosts!$A:$O,MATCH(Places!$C1049,Hosts!$A:$A,0),MATCH(Places!E$1,Hosts!$1:$1,0))</f>
        <v>1</v>
      </c>
      <c r="F1049" s="87">
        <f>INDEX(Hosts!$A:$O,MATCH(Places!$C1049,Hosts!$A:$A,0),MATCH(Places!F$1,Hosts!$1:$1,0))</f>
        <v>0.28999999999999998</v>
      </c>
      <c r="G1049" s="17" t="str">
        <f>INDEX(Hosts!$A:$O,MATCH(Places!$C1049,Hosts!$A:$A,0),MATCH(Places!G$1,Hosts!$1:$1,0))</f>
        <v>No</v>
      </c>
      <c r="H1049" s="17">
        <v>11</v>
      </c>
      <c r="I1049" s="17" t="str">
        <f>INDEX(Neighborhoods!$A:$C,MATCH(Places!$H1049,Neighborhoods!$A:$A,0),MATCH(Places!I$1,Neighborhoods!$1:$1,0))</f>
        <v>Brooklyn</v>
      </c>
      <c r="J1049" s="17" t="str">
        <f>INDEX(Neighborhoods!$A:$C,MATCH(Places!$H1049,Neighborhoods!$A:$A,0),MATCH(Places!J$1,Neighborhoods!$1:$1,0))</f>
        <v>Greenpoint</v>
      </c>
      <c r="K1049" s="17" t="s">
        <v>1</v>
      </c>
      <c r="L1049" s="17" t="str">
        <f t="shared" si="64"/>
        <v>Yes</v>
      </c>
      <c r="M1049" s="17">
        <v>2</v>
      </c>
      <c r="N1049" s="17" t="str" cm="1">
        <f t="array" ref="N1049">_xlfn.IFS(M1049&lt;=2,"Small",M1049&lt;=5,"Medium",M1049&gt;5,"Large")</f>
        <v>Small</v>
      </c>
      <c r="O1049" s="65">
        <v>80</v>
      </c>
      <c r="P1049" s="87">
        <f t="shared" si="65"/>
        <v>0.03</v>
      </c>
      <c r="Q1049" s="68">
        <v>4.7</v>
      </c>
      <c r="R1049" s="68" t="str" cm="1">
        <f t="array" ref="R1049">_xlfn.SWITCH(ROUND(Q1049,0),5,"Excellent",4,"Good",3,"Ok","Bad")</f>
        <v>Excellent</v>
      </c>
      <c r="S1049" s="17">
        <v>10</v>
      </c>
      <c r="T1049" s="17" t="str">
        <f t="shared" si="66"/>
        <v>No</v>
      </c>
      <c r="U1049" s="82">
        <v>42343</v>
      </c>
      <c r="V1049" s="82">
        <v>43833</v>
      </c>
      <c r="W1049" s="17">
        <v>44</v>
      </c>
      <c r="X1049" s="17" t="str">
        <f t="shared" si="67"/>
        <v>Active</v>
      </c>
      <c r="Y1049" s="17" t="s">
        <v>15615</v>
      </c>
      <c r="Z1049" s="17"/>
    </row>
    <row r="1050" spans="1:26" x14ac:dyDescent="0.25">
      <c r="A1050">
        <v>1049</v>
      </c>
      <c r="B1050" s="17" t="s">
        <v>788</v>
      </c>
      <c r="C1050" s="17">
        <v>1999</v>
      </c>
      <c r="D1050" s="17" t="str">
        <f>INDEX(Hosts!$A:$O,MATCH(Places!$C1050,Hosts!$A:$A,0),MATCH(Places!D$1,Hosts!$1:$1,0))</f>
        <v>Within an hour</v>
      </c>
      <c r="E1050" s="87">
        <f>INDEX(Hosts!$A:$O,MATCH(Places!$C1050,Hosts!$A:$A,0),MATCH(Places!E$1,Hosts!$1:$1,0))</f>
        <v>1</v>
      </c>
      <c r="F1050" s="87">
        <f>INDEX(Hosts!$A:$O,MATCH(Places!$C1050,Hosts!$A:$A,0),MATCH(Places!F$1,Hosts!$1:$1,0))</f>
        <v>1</v>
      </c>
      <c r="G1050" s="17" t="str">
        <f>INDEX(Hosts!$A:$O,MATCH(Places!$C1050,Hosts!$A:$A,0),MATCH(Places!G$1,Hosts!$1:$1,0))</f>
        <v>No</v>
      </c>
      <c r="H1050" s="17">
        <v>15</v>
      </c>
      <c r="I1050" s="17" t="str">
        <f>INDEX(Neighborhoods!$A:$C,MATCH(Places!$H1050,Neighborhoods!$A:$A,0),MATCH(Places!I$1,Neighborhoods!$1:$1,0))</f>
        <v>Manhattan</v>
      </c>
      <c r="J1050" s="17" t="str">
        <f>INDEX(Neighborhoods!$A:$C,MATCH(Places!$H1050,Neighborhoods!$A:$A,0),MATCH(Places!J$1,Neighborhoods!$1:$1,0))</f>
        <v>East Village</v>
      </c>
      <c r="K1050" s="17" t="s">
        <v>11822</v>
      </c>
      <c r="L1050" s="17" t="str">
        <f t="shared" si="64"/>
        <v>No</v>
      </c>
      <c r="M1050" s="17">
        <v>4</v>
      </c>
      <c r="N1050" s="17" t="str" cm="1">
        <f t="array" ref="N1050">_xlfn.IFS(M1050&lt;=2,"Small",M1050&lt;=5,"Medium",M1050&gt;5,"Large")</f>
        <v>Medium</v>
      </c>
      <c r="O1050" s="65">
        <v>168</v>
      </c>
      <c r="P1050" s="87">
        <f t="shared" si="65"/>
        <v>0.03</v>
      </c>
      <c r="Q1050" s="68">
        <v>4.63</v>
      </c>
      <c r="R1050" s="68" t="str" cm="1">
        <f t="array" ref="R1050">_xlfn.SWITCH(ROUND(Q1050,0),5,"Excellent",4,"Good",3,"Ok","Bad")</f>
        <v>Excellent</v>
      </c>
      <c r="S1050" s="17">
        <v>40</v>
      </c>
      <c r="T1050" s="17" t="str">
        <f t="shared" si="66"/>
        <v>No</v>
      </c>
      <c r="U1050" s="82">
        <v>42022</v>
      </c>
      <c r="V1050" s="82">
        <v>42550</v>
      </c>
      <c r="W1050" s="17">
        <v>0</v>
      </c>
      <c r="X1050" s="17" t="str">
        <f t="shared" si="67"/>
        <v>Inactive</v>
      </c>
      <c r="Y1050" s="17" t="s">
        <v>15615</v>
      </c>
      <c r="Z1050" s="17"/>
    </row>
    <row r="1051" spans="1:26" x14ac:dyDescent="0.25">
      <c r="A1051">
        <v>1050</v>
      </c>
      <c r="B1051" s="17" t="s">
        <v>789</v>
      </c>
      <c r="C1051" s="17">
        <v>60</v>
      </c>
      <c r="D1051" s="17" t="str">
        <f>INDEX(Hosts!$A:$O,MATCH(Places!$C1051,Hosts!$A:$A,0),MATCH(Places!D$1,Hosts!$1:$1,0))</f>
        <v>Within a few hours</v>
      </c>
      <c r="E1051" s="87">
        <f>INDEX(Hosts!$A:$O,MATCH(Places!$C1051,Hosts!$A:$A,0),MATCH(Places!E$1,Hosts!$1:$1,0))</f>
        <v>1</v>
      </c>
      <c r="F1051" s="87">
        <f>INDEX(Hosts!$A:$O,MATCH(Places!$C1051,Hosts!$A:$A,0),MATCH(Places!F$1,Hosts!$1:$1,0))</f>
        <v>1</v>
      </c>
      <c r="G1051" s="17" t="str">
        <f>INDEX(Hosts!$A:$O,MATCH(Places!$C1051,Hosts!$A:$A,0),MATCH(Places!G$1,Hosts!$1:$1,0))</f>
        <v>No</v>
      </c>
      <c r="H1051" s="17">
        <v>7</v>
      </c>
      <c r="I1051" s="17" t="str">
        <f>INDEX(Neighborhoods!$A:$C,MATCH(Places!$H1051,Neighborhoods!$A:$A,0),MATCH(Places!I$1,Neighborhoods!$1:$1,0))</f>
        <v>Brooklyn</v>
      </c>
      <c r="J1051" s="17" t="str">
        <f>INDEX(Neighborhoods!$A:$C,MATCH(Places!$H1051,Neighborhoods!$A:$A,0),MATCH(Places!J$1,Neighborhoods!$1:$1,0))</f>
        <v>Bedford-Stuyvesant</v>
      </c>
      <c r="K1051" s="17" t="s">
        <v>11822</v>
      </c>
      <c r="L1051" s="17" t="str">
        <f t="shared" si="64"/>
        <v>No</v>
      </c>
      <c r="M1051" s="17">
        <v>3</v>
      </c>
      <c r="N1051" s="17" t="str" cm="1">
        <f t="array" ref="N1051">_xlfn.IFS(M1051&lt;=2,"Small",M1051&lt;=5,"Medium",M1051&gt;5,"Large")</f>
        <v>Medium</v>
      </c>
      <c r="O1051" s="65">
        <v>100</v>
      </c>
      <c r="P1051" s="87">
        <f t="shared" si="65"/>
        <v>0.03</v>
      </c>
      <c r="Q1051" s="68">
        <v>4.75</v>
      </c>
      <c r="R1051" s="68" t="str" cm="1">
        <f t="array" ref="R1051">_xlfn.SWITCH(ROUND(Q1051,0),5,"Excellent",4,"Good",3,"Ok","Bad")</f>
        <v>Excellent</v>
      </c>
      <c r="S1051" s="17">
        <v>4</v>
      </c>
      <c r="T1051" s="17" t="str">
        <f t="shared" si="66"/>
        <v>No</v>
      </c>
      <c r="U1051" s="82">
        <v>42542</v>
      </c>
      <c r="V1051" s="82">
        <v>43717</v>
      </c>
      <c r="W1051" s="17">
        <v>0</v>
      </c>
      <c r="X1051" s="17" t="str">
        <f t="shared" si="67"/>
        <v>Inactive</v>
      </c>
      <c r="Y1051" s="17" t="s">
        <v>15615</v>
      </c>
      <c r="Z1051" s="17"/>
    </row>
    <row r="1052" spans="1:26" x14ac:dyDescent="0.25">
      <c r="A1052">
        <v>1051</v>
      </c>
      <c r="B1052" s="17" t="s">
        <v>13196</v>
      </c>
      <c r="C1052" s="17">
        <v>1997</v>
      </c>
      <c r="D1052" s="17" t="str">
        <f>INDEX(Hosts!$A:$O,MATCH(Places!$C1052,Hosts!$A:$A,0),MATCH(Places!D$1,Hosts!$1:$1,0))</f>
        <v>Within a day</v>
      </c>
      <c r="E1052" s="87">
        <f>INDEX(Hosts!$A:$O,MATCH(Places!$C1052,Hosts!$A:$A,0),MATCH(Places!E$1,Hosts!$1:$1,0))</f>
        <v>1</v>
      </c>
      <c r="F1052" s="87">
        <f>INDEX(Hosts!$A:$O,MATCH(Places!$C1052,Hosts!$A:$A,0),MATCH(Places!F$1,Hosts!$1:$1,0))</f>
        <v>0.5</v>
      </c>
      <c r="G1052" s="17" t="str">
        <f>INDEX(Hosts!$A:$O,MATCH(Places!$C1052,Hosts!$A:$A,0),MATCH(Places!G$1,Hosts!$1:$1,0))</f>
        <v>No</v>
      </c>
      <c r="H1052" s="17">
        <v>16</v>
      </c>
      <c r="I1052" s="17" t="str">
        <f>INDEX(Neighborhoods!$A:$C,MATCH(Places!$H1052,Neighborhoods!$A:$A,0),MATCH(Places!I$1,Neighborhoods!$1:$1,0))</f>
        <v>Manhattan</v>
      </c>
      <c r="J1052" s="17" t="str">
        <f>INDEX(Neighborhoods!$A:$C,MATCH(Places!$H1052,Neighborhoods!$A:$A,0),MATCH(Places!J$1,Neighborhoods!$1:$1,0))</f>
        <v>Harlem</v>
      </c>
      <c r="K1052" s="17" t="s">
        <v>11822</v>
      </c>
      <c r="L1052" s="17" t="str">
        <f t="shared" si="64"/>
        <v>No</v>
      </c>
      <c r="M1052" s="17">
        <v>5</v>
      </c>
      <c r="N1052" s="17" t="str" cm="1">
        <f t="array" ref="N1052">_xlfn.IFS(M1052&lt;=2,"Small",M1052&lt;=5,"Medium",M1052&gt;5,"Large")</f>
        <v>Medium</v>
      </c>
      <c r="O1052" s="65">
        <v>160</v>
      </c>
      <c r="P1052" s="87">
        <f t="shared" si="65"/>
        <v>0.03</v>
      </c>
      <c r="Q1052" s="68">
        <v>5</v>
      </c>
      <c r="R1052" s="68" t="str" cm="1">
        <f t="array" ref="R1052">_xlfn.SWITCH(ROUND(Q1052,0),5,"Excellent",4,"Good",3,"Ok","Bad")</f>
        <v>Excellent</v>
      </c>
      <c r="S1052" s="17">
        <v>4</v>
      </c>
      <c r="T1052" s="17" t="str">
        <f t="shared" si="66"/>
        <v>No</v>
      </c>
      <c r="U1052" s="82">
        <v>42105</v>
      </c>
      <c r="V1052" s="82">
        <v>42176</v>
      </c>
      <c r="W1052" s="17">
        <v>358</v>
      </c>
      <c r="X1052" s="17" t="str">
        <f t="shared" si="67"/>
        <v>Active</v>
      </c>
      <c r="Y1052" s="17" t="s">
        <v>15615</v>
      </c>
      <c r="Z1052" s="17"/>
    </row>
    <row r="1053" spans="1:26" x14ac:dyDescent="0.25">
      <c r="A1053">
        <v>1052</v>
      </c>
      <c r="B1053" s="17" t="s">
        <v>790</v>
      </c>
      <c r="C1053" s="17">
        <v>1005</v>
      </c>
      <c r="D1053" s="17" t="str">
        <f>INDEX(Hosts!$A:$O,MATCH(Places!$C1053,Hosts!$A:$A,0),MATCH(Places!D$1,Hosts!$1:$1,0))</f>
        <v>Within an hour</v>
      </c>
      <c r="E1053" s="87">
        <f>INDEX(Hosts!$A:$O,MATCH(Places!$C1053,Hosts!$A:$A,0),MATCH(Places!E$1,Hosts!$1:$1,0))</f>
        <v>1</v>
      </c>
      <c r="F1053" s="87">
        <f>INDEX(Hosts!$A:$O,MATCH(Places!$C1053,Hosts!$A:$A,0),MATCH(Places!F$1,Hosts!$1:$1,0))</f>
        <v>1</v>
      </c>
      <c r="G1053" s="17" t="str">
        <f>INDEX(Hosts!$A:$O,MATCH(Places!$C1053,Hosts!$A:$A,0),MATCH(Places!G$1,Hosts!$1:$1,0))</f>
        <v>Yes</v>
      </c>
      <c r="H1053" s="17">
        <v>7</v>
      </c>
      <c r="I1053" s="17" t="str">
        <f>INDEX(Neighborhoods!$A:$C,MATCH(Places!$H1053,Neighborhoods!$A:$A,0),MATCH(Places!I$1,Neighborhoods!$1:$1,0))</f>
        <v>Brooklyn</v>
      </c>
      <c r="J1053" s="17" t="str">
        <f>INDEX(Neighborhoods!$A:$C,MATCH(Places!$H1053,Neighborhoods!$A:$A,0),MATCH(Places!J$1,Neighborhoods!$1:$1,0))</f>
        <v>Bedford-Stuyvesant</v>
      </c>
      <c r="K1053" s="17" t="s">
        <v>11822</v>
      </c>
      <c r="L1053" s="17" t="str">
        <f t="shared" si="64"/>
        <v>No</v>
      </c>
      <c r="M1053" s="17">
        <v>3</v>
      </c>
      <c r="N1053" s="17" t="str" cm="1">
        <f t="array" ref="N1053">_xlfn.IFS(M1053&lt;=2,"Small",M1053&lt;=5,"Medium",M1053&gt;5,"Large")</f>
        <v>Medium</v>
      </c>
      <c r="O1053" s="65">
        <v>55</v>
      </c>
      <c r="P1053" s="87">
        <f t="shared" si="65"/>
        <v>0.03</v>
      </c>
      <c r="Q1053" s="68">
        <v>4.8099999999999996</v>
      </c>
      <c r="R1053" s="68" t="str" cm="1">
        <f t="array" ref="R1053">_xlfn.SWITCH(ROUND(Q1053,0),5,"Excellent",4,"Good",3,"Ok","Bad")</f>
        <v>Excellent</v>
      </c>
      <c r="S1053" s="17">
        <v>48</v>
      </c>
      <c r="T1053" s="17" t="str">
        <f t="shared" si="66"/>
        <v>No</v>
      </c>
      <c r="U1053" s="82">
        <v>42206</v>
      </c>
      <c r="V1053" s="82">
        <v>43877</v>
      </c>
      <c r="W1053" s="17">
        <v>0</v>
      </c>
      <c r="X1053" s="17" t="str">
        <f t="shared" si="67"/>
        <v>Inactive</v>
      </c>
      <c r="Y1053" s="17" t="s">
        <v>15615</v>
      </c>
      <c r="Z1053" s="17"/>
    </row>
    <row r="1054" spans="1:26" x14ac:dyDescent="0.25">
      <c r="A1054">
        <v>1053</v>
      </c>
      <c r="B1054" s="17" t="s">
        <v>791</v>
      </c>
      <c r="C1054" s="17">
        <v>2005</v>
      </c>
      <c r="D1054" s="17" t="str">
        <f>INDEX(Hosts!$A:$O,MATCH(Places!$C1054,Hosts!$A:$A,0),MATCH(Places!D$1,Hosts!$1:$1,0))</f>
        <v>Within an hour</v>
      </c>
      <c r="E1054" s="87">
        <f>INDEX(Hosts!$A:$O,MATCH(Places!$C1054,Hosts!$A:$A,0),MATCH(Places!E$1,Hosts!$1:$1,0))</f>
        <v>1</v>
      </c>
      <c r="F1054" s="87">
        <f>INDEX(Hosts!$A:$O,MATCH(Places!$C1054,Hosts!$A:$A,0),MATCH(Places!F$1,Hosts!$1:$1,0))</f>
        <v>0.87</v>
      </c>
      <c r="G1054" s="17" t="str">
        <f>INDEX(Hosts!$A:$O,MATCH(Places!$C1054,Hosts!$A:$A,0),MATCH(Places!G$1,Hosts!$1:$1,0))</f>
        <v>Yes</v>
      </c>
      <c r="H1054" s="17">
        <v>19</v>
      </c>
      <c r="I1054" s="17" t="str">
        <f>INDEX(Neighborhoods!$A:$C,MATCH(Places!$H1054,Neighborhoods!$A:$A,0),MATCH(Places!I$1,Neighborhoods!$1:$1,0))</f>
        <v>Manhattan</v>
      </c>
      <c r="J1054" s="17" t="str">
        <f>INDEX(Neighborhoods!$A:$C,MATCH(Places!$H1054,Neighborhoods!$A:$A,0),MATCH(Places!J$1,Neighborhoods!$1:$1,0))</f>
        <v>Upper East Side</v>
      </c>
      <c r="K1054" s="17" t="s">
        <v>11822</v>
      </c>
      <c r="L1054" s="17" t="str">
        <f t="shared" si="64"/>
        <v>No</v>
      </c>
      <c r="M1054" s="17">
        <v>5</v>
      </c>
      <c r="N1054" s="17" t="str" cm="1">
        <f t="array" ref="N1054">_xlfn.IFS(M1054&lt;=2,"Small",M1054&lt;=5,"Medium",M1054&gt;5,"Large")</f>
        <v>Medium</v>
      </c>
      <c r="O1054" s="65">
        <v>110</v>
      </c>
      <c r="P1054" s="87">
        <f t="shared" si="65"/>
        <v>0.03</v>
      </c>
      <c r="Q1054" s="68">
        <v>4.67</v>
      </c>
      <c r="R1054" s="68" t="str" cm="1">
        <f t="array" ref="R1054">_xlfn.SWITCH(ROUND(Q1054,0),5,"Excellent",4,"Good",3,"Ok","Bad")</f>
        <v>Excellent</v>
      </c>
      <c r="S1054" s="17">
        <v>15</v>
      </c>
      <c r="T1054" s="17" t="str">
        <f t="shared" si="66"/>
        <v>No</v>
      </c>
      <c r="U1054" s="82">
        <v>42330</v>
      </c>
      <c r="V1054" s="82">
        <v>44043</v>
      </c>
      <c r="W1054" s="17">
        <v>259</v>
      </c>
      <c r="X1054" s="17" t="str">
        <f t="shared" si="67"/>
        <v>Active</v>
      </c>
      <c r="Y1054" s="17" t="s">
        <v>15615</v>
      </c>
      <c r="Z1054" s="17"/>
    </row>
    <row r="1055" spans="1:26" x14ac:dyDescent="0.25">
      <c r="A1055">
        <v>1054</v>
      </c>
      <c r="B1055" s="17" t="s">
        <v>792</v>
      </c>
      <c r="C1055" s="17">
        <v>2014</v>
      </c>
      <c r="D1055" s="17" t="str">
        <f>INDEX(Hosts!$A:$O,MATCH(Places!$C1055,Hosts!$A:$A,0),MATCH(Places!D$1,Hosts!$1:$1,0))</f>
        <v>Within a few hours</v>
      </c>
      <c r="E1055" s="87">
        <f>INDEX(Hosts!$A:$O,MATCH(Places!$C1055,Hosts!$A:$A,0),MATCH(Places!E$1,Hosts!$1:$1,0))</f>
        <v>0.93</v>
      </c>
      <c r="F1055" s="87">
        <f>INDEX(Hosts!$A:$O,MATCH(Places!$C1055,Hosts!$A:$A,0),MATCH(Places!F$1,Hosts!$1:$1,0))</f>
        <v>0.97</v>
      </c>
      <c r="G1055" s="17" t="str">
        <f>INDEX(Hosts!$A:$O,MATCH(Places!$C1055,Hosts!$A:$A,0),MATCH(Places!G$1,Hosts!$1:$1,0))</f>
        <v>No</v>
      </c>
      <c r="H1055" s="17">
        <v>16</v>
      </c>
      <c r="I1055" s="17" t="str">
        <f>INDEX(Neighborhoods!$A:$C,MATCH(Places!$H1055,Neighborhoods!$A:$A,0),MATCH(Places!I$1,Neighborhoods!$1:$1,0))</f>
        <v>Manhattan</v>
      </c>
      <c r="J1055" s="17" t="str">
        <f>INDEX(Neighborhoods!$A:$C,MATCH(Places!$H1055,Neighborhoods!$A:$A,0),MATCH(Places!J$1,Neighborhoods!$1:$1,0))</f>
        <v>Harlem</v>
      </c>
      <c r="K1055" s="17" t="s">
        <v>11822</v>
      </c>
      <c r="L1055" s="17" t="str">
        <f t="shared" si="64"/>
        <v>No</v>
      </c>
      <c r="M1055" s="17">
        <v>4</v>
      </c>
      <c r="N1055" s="17" t="str" cm="1">
        <f t="array" ref="N1055">_xlfn.IFS(M1055&lt;=2,"Small",M1055&lt;=5,"Medium",M1055&gt;5,"Large")</f>
        <v>Medium</v>
      </c>
      <c r="O1055" s="65">
        <v>82</v>
      </c>
      <c r="P1055" s="87">
        <f t="shared" si="65"/>
        <v>0.03</v>
      </c>
      <c r="Q1055" s="68">
        <v>4.66</v>
      </c>
      <c r="R1055" s="68" t="str" cm="1">
        <f t="array" ref="R1055">_xlfn.SWITCH(ROUND(Q1055,0),5,"Excellent",4,"Good",3,"Ok","Bad")</f>
        <v>Excellent</v>
      </c>
      <c r="S1055" s="17">
        <v>306</v>
      </c>
      <c r="T1055" s="17" t="str">
        <f t="shared" si="66"/>
        <v>No</v>
      </c>
      <c r="U1055" s="82">
        <v>42004</v>
      </c>
      <c r="V1055" s="82">
        <v>44058</v>
      </c>
      <c r="W1055" s="17">
        <v>321</v>
      </c>
      <c r="X1055" s="17" t="str">
        <f t="shared" si="67"/>
        <v>Active</v>
      </c>
      <c r="Y1055" s="17" t="s">
        <v>15615</v>
      </c>
      <c r="Z1055" s="17"/>
    </row>
    <row r="1056" spans="1:26" x14ac:dyDescent="0.25">
      <c r="A1056">
        <v>1055</v>
      </c>
      <c r="B1056" s="17" t="s">
        <v>14790</v>
      </c>
      <c r="C1056" s="17">
        <v>36</v>
      </c>
      <c r="D1056" s="17" t="str">
        <f>INDEX(Hosts!$A:$O,MATCH(Places!$C1056,Hosts!$A:$A,0),MATCH(Places!D$1,Hosts!$1:$1,0))</f>
        <v>Within an hour</v>
      </c>
      <c r="E1056" s="87">
        <f>INDEX(Hosts!$A:$O,MATCH(Places!$C1056,Hosts!$A:$A,0),MATCH(Places!E$1,Hosts!$1:$1,0))</f>
        <v>1</v>
      </c>
      <c r="F1056" s="87">
        <f>INDEX(Hosts!$A:$O,MATCH(Places!$C1056,Hosts!$A:$A,0),MATCH(Places!F$1,Hosts!$1:$1,0))</f>
        <v>0.71</v>
      </c>
      <c r="G1056" s="17" t="str">
        <f>INDEX(Hosts!$A:$O,MATCH(Places!$C1056,Hosts!$A:$A,0),MATCH(Places!G$1,Hosts!$1:$1,0))</f>
        <v>No</v>
      </c>
      <c r="H1056" s="17">
        <v>11</v>
      </c>
      <c r="I1056" s="17" t="str">
        <f>INDEX(Neighborhoods!$A:$C,MATCH(Places!$H1056,Neighborhoods!$A:$A,0),MATCH(Places!I$1,Neighborhoods!$1:$1,0))</f>
        <v>Brooklyn</v>
      </c>
      <c r="J1056" s="17" t="str">
        <f>INDEX(Neighborhoods!$A:$C,MATCH(Places!$H1056,Neighborhoods!$A:$A,0),MATCH(Places!J$1,Neighborhoods!$1:$1,0))</f>
        <v>Greenpoint</v>
      </c>
      <c r="K1056" s="17" t="s">
        <v>11822</v>
      </c>
      <c r="L1056" s="17" t="str">
        <f t="shared" si="64"/>
        <v>No</v>
      </c>
      <c r="M1056" s="17">
        <v>4</v>
      </c>
      <c r="N1056" s="17" t="str" cm="1">
        <f t="array" ref="N1056">_xlfn.IFS(M1056&lt;=2,"Small",M1056&lt;=5,"Medium",M1056&gt;5,"Large")</f>
        <v>Medium</v>
      </c>
      <c r="O1056" s="65">
        <v>149</v>
      </c>
      <c r="P1056" s="87">
        <f t="shared" si="65"/>
        <v>0.03</v>
      </c>
      <c r="Q1056" s="68">
        <v>5</v>
      </c>
      <c r="R1056" s="68" t="str" cm="1">
        <f t="array" ref="R1056">_xlfn.SWITCH(ROUND(Q1056,0),5,"Excellent",4,"Good",3,"Ok","Bad")</f>
        <v>Excellent</v>
      </c>
      <c r="S1056" s="17">
        <v>26</v>
      </c>
      <c r="T1056" s="17" t="str">
        <f t="shared" si="66"/>
        <v>No</v>
      </c>
      <c r="U1056" s="82">
        <v>41980</v>
      </c>
      <c r="V1056" s="82">
        <v>44045</v>
      </c>
      <c r="W1056" s="17">
        <v>0</v>
      </c>
      <c r="X1056" s="17" t="str">
        <f t="shared" si="67"/>
        <v>Inactive</v>
      </c>
      <c r="Y1056" s="17" t="s">
        <v>15616</v>
      </c>
      <c r="Z1056" s="17"/>
    </row>
    <row r="1057" spans="1:26" x14ac:dyDescent="0.25">
      <c r="A1057">
        <v>1056</v>
      </c>
      <c r="B1057" s="17" t="s">
        <v>793</v>
      </c>
      <c r="C1057" s="17">
        <v>518</v>
      </c>
      <c r="D1057" s="17" t="str">
        <f>INDEX(Hosts!$A:$O,MATCH(Places!$C1057,Hosts!$A:$A,0),MATCH(Places!D$1,Hosts!$1:$1,0))</f>
        <v>Within an hour</v>
      </c>
      <c r="E1057" s="87">
        <f>INDEX(Hosts!$A:$O,MATCH(Places!$C1057,Hosts!$A:$A,0),MATCH(Places!E$1,Hosts!$1:$1,0))</f>
        <v>0.67</v>
      </c>
      <c r="F1057" s="87">
        <f>INDEX(Hosts!$A:$O,MATCH(Places!$C1057,Hosts!$A:$A,0),MATCH(Places!F$1,Hosts!$1:$1,0))</f>
        <v>0.88</v>
      </c>
      <c r="G1057" s="17" t="str">
        <f>INDEX(Hosts!$A:$O,MATCH(Places!$C1057,Hosts!$A:$A,0),MATCH(Places!G$1,Hosts!$1:$1,0))</f>
        <v>Yes</v>
      </c>
      <c r="H1057" s="17">
        <v>17</v>
      </c>
      <c r="I1057" s="17" t="str">
        <f>INDEX(Neighborhoods!$A:$C,MATCH(Places!$H1057,Neighborhoods!$A:$A,0),MATCH(Places!I$1,Neighborhoods!$1:$1,0))</f>
        <v>Manhattan</v>
      </c>
      <c r="J1057" s="17" t="str">
        <f>INDEX(Neighborhoods!$A:$C,MATCH(Places!$H1057,Neighborhoods!$A:$A,0),MATCH(Places!J$1,Neighborhoods!$1:$1,0))</f>
        <v>Hell's Kitchen</v>
      </c>
      <c r="K1057" s="17" t="s">
        <v>11822</v>
      </c>
      <c r="L1057" s="17" t="str">
        <f t="shared" si="64"/>
        <v>No</v>
      </c>
      <c r="M1057" s="17">
        <v>6</v>
      </c>
      <c r="N1057" s="17" t="str" cm="1">
        <f t="array" ref="N1057">_xlfn.IFS(M1057&lt;=2,"Small",M1057&lt;=5,"Medium",M1057&gt;5,"Large")</f>
        <v>Large</v>
      </c>
      <c r="O1057" s="65">
        <v>272</v>
      </c>
      <c r="P1057" s="87">
        <f t="shared" si="65"/>
        <v>0.04</v>
      </c>
      <c r="Q1057" s="68">
        <v>4.63</v>
      </c>
      <c r="R1057" s="68" t="str" cm="1">
        <f t="array" ref="R1057">_xlfn.SWITCH(ROUND(Q1057,0),5,"Excellent",4,"Good",3,"Ok","Bad")</f>
        <v>Excellent</v>
      </c>
      <c r="S1057" s="17">
        <v>8</v>
      </c>
      <c r="T1057" s="17" t="str">
        <f t="shared" si="66"/>
        <v>No</v>
      </c>
      <c r="U1057" s="82">
        <v>42001</v>
      </c>
      <c r="V1057" s="82">
        <v>43828</v>
      </c>
      <c r="W1057" s="17">
        <v>365</v>
      </c>
      <c r="X1057" s="17" t="str">
        <f t="shared" si="67"/>
        <v>Active</v>
      </c>
      <c r="Y1057" s="17" t="s">
        <v>15615</v>
      </c>
      <c r="Z1057" s="17"/>
    </row>
    <row r="1058" spans="1:26" x14ac:dyDescent="0.25">
      <c r="A1058">
        <v>1057</v>
      </c>
      <c r="B1058" s="17" t="s">
        <v>794</v>
      </c>
      <c r="C1058" s="17">
        <v>2017</v>
      </c>
      <c r="D1058" s="17" t="str">
        <f>INDEX(Hosts!$A:$O,MATCH(Places!$C1058,Hosts!$A:$A,0),MATCH(Places!D$1,Hosts!$1:$1,0))</f>
        <v>Within a few hours</v>
      </c>
      <c r="E1058" s="87">
        <f>INDEX(Hosts!$A:$O,MATCH(Places!$C1058,Hosts!$A:$A,0),MATCH(Places!E$1,Hosts!$1:$1,0))</f>
        <v>1</v>
      </c>
      <c r="F1058" s="87">
        <f>INDEX(Hosts!$A:$O,MATCH(Places!$C1058,Hosts!$A:$A,0),MATCH(Places!F$1,Hosts!$1:$1,0))</f>
        <v>0.81</v>
      </c>
      <c r="G1058" s="17" t="str">
        <f>INDEX(Hosts!$A:$O,MATCH(Places!$C1058,Hosts!$A:$A,0),MATCH(Places!G$1,Hosts!$1:$1,0))</f>
        <v>No</v>
      </c>
      <c r="H1058" s="17">
        <v>20</v>
      </c>
      <c r="I1058" s="17" t="str">
        <f>INDEX(Neighborhoods!$A:$C,MATCH(Places!$H1058,Neighborhoods!$A:$A,0),MATCH(Places!I$1,Neighborhoods!$1:$1,0))</f>
        <v>Manhattan</v>
      </c>
      <c r="J1058" s="17" t="str">
        <f>INDEX(Neighborhoods!$A:$C,MATCH(Places!$H1058,Neighborhoods!$A:$A,0),MATCH(Places!J$1,Neighborhoods!$1:$1,0))</f>
        <v>Upper West Side</v>
      </c>
      <c r="K1058" s="17" t="s">
        <v>11822</v>
      </c>
      <c r="L1058" s="17" t="str">
        <f t="shared" si="64"/>
        <v>No</v>
      </c>
      <c r="M1058" s="17">
        <v>4</v>
      </c>
      <c r="N1058" s="17" t="str" cm="1">
        <f t="array" ref="N1058">_xlfn.IFS(M1058&lt;=2,"Small",M1058&lt;=5,"Medium",M1058&gt;5,"Large")</f>
        <v>Medium</v>
      </c>
      <c r="O1058" s="65">
        <v>223</v>
      </c>
      <c r="P1058" s="87">
        <f t="shared" si="65"/>
        <v>0.04</v>
      </c>
      <c r="Q1058" s="68">
        <v>4.87</v>
      </c>
      <c r="R1058" s="68" t="str" cm="1">
        <f t="array" ref="R1058">_xlfn.SWITCH(ROUND(Q1058,0),5,"Excellent",4,"Good",3,"Ok","Bad")</f>
        <v>Excellent</v>
      </c>
      <c r="S1058" s="17">
        <v>63</v>
      </c>
      <c r="T1058" s="17" t="str">
        <f t="shared" si="66"/>
        <v>No</v>
      </c>
      <c r="U1058" s="82">
        <v>42005</v>
      </c>
      <c r="V1058" s="82">
        <v>44031</v>
      </c>
      <c r="W1058" s="17">
        <v>156</v>
      </c>
      <c r="X1058" s="17" t="str">
        <f t="shared" si="67"/>
        <v>Active</v>
      </c>
      <c r="Y1058" s="17" t="s">
        <v>15615</v>
      </c>
      <c r="Z1058" s="17"/>
    </row>
    <row r="1059" spans="1:26" x14ac:dyDescent="0.25">
      <c r="A1059">
        <v>1058</v>
      </c>
      <c r="B1059" s="17" t="s">
        <v>795</v>
      </c>
      <c r="C1059" s="17">
        <v>853</v>
      </c>
      <c r="D1059" s="17" t="str">
        <f>INDEX(Hosts!$A:$O,MATCH(Places!$C1059,Hosts!$A:$A,0),MATCH(Places!D$1,Hosts!$1:$1,0))</f>
        <v>Within an hour</v>
      </c>
      <c r="E1059" s="87">
        <f>INDEX(Hosts!$A:$O,MATCH(Places!$C1059,Hosts!$A:$A,0),MATCH(Places!E$1,Hosts!$1:$1,0))</f>
        <v>1</v>
      </c>
      <c r="F1059" s="87">
        <f>INDEX(Hosts!$A:$O,MATCH(Places!$C1059,Hosts!$A:$A,0),MATCH(Places!F$1,Hosts!$1:$1,0))</f>
        <v>0.85</v>
      </c>
      <c r="G1059" s="17" t="str">
        <f>INDEX(Hosts!$A:$O,MATCH(Places!$C1059,Hosts!$A:$A,0),MATCH(Places!G$1,Hosts!$1:$1,0))</f>
        <v>Yes</v>
      </c>
      <c r="H1059" s="17">
        <v>8</v>
      </c>
      <c r="I1059" s="17" t="str">
        <f>INDEX(Neighborhoods!$A:$C,MATCH(Places!$H1059,Neighborhoods!$A:$A,0),MATCH(Places!I$1,Neighborhoods!$1:$1,0))</f>
        <v>Brooklyn</v>
      </c>
      <c r="J1059" s="17" t="str">
        <f>INDEX(Neighborhoods!$A:$C,MATCH(Places!$H1059,Neighborhoods!$A:$A,0),MATCH(Places!J$1,Neighborhoods!$1:$1,0))</f>
        <v>Bushwick</v>
      </c>
      <c r="K1059" s="17" t="s">
        <v>11822</v>
      </c>
      <c r="L1059" s="17" t="str">
        <f t="shared" si="64"/>
        <v>No</v>
      </c>
      <c r="M1059" s="17">
        <v>2</v>
      </c>
      <c r="N1059" s="17" t="str" cm="1">
        <f t="array" ref="N1059">_xlfn.IFS(M1059&lt;=2,"Small",M1059&lt;=5,"Medium",M1059&gt;5,"Large")</f>
        <v>Small</v>
      </c>
      <c r="O1059" s="65">
        <v>123</v>
      </c>
      <c r="P1059" s="87">
        <f t="shared" si="65"/>
        <v>0.03</v>
      </c>
      <c r="Q1059" s="68">
        <v>4.8899999999999997</v>
      </c>
      <c r="R1059" s="68" t="str" cm="1">
        <f t="array" ref="R1059">_xlfn.SWITCH(ROUND(Q1059,0),5,"Excellent",4,"Good",3,"Ok","Bad")</f>
        <v>Excellent</v>
      </c>
      <c r="S1059" s="17">
        <v>55</v>
      </c>
      <c r="T1059" s="17" t="str">
        <f t="shared" si="66"/>
        <v>No</v>
      </c>
      <c r="U1059" s="82">
        <v>41995</v>
      </c>
      <c r="V1059" s="82">
        <v>43887</v>
      </c>
      <c r="W1059" s="17">
        <v>267</v>
      </c>
      <c r="X1059" s="17" t="str">
        <f t="shared" si="67"/>
        <v>Active</v>
      </c>
      <c r="Y1059" s="17" t="s">
        <v>15615</v>
      </c>
      <c r="Z1059" s="17"/>
    </row>
    <row r="1060" spans="1:26" x14ac:dyDescent="0.25">
      <c r="A1060">
        <v>1059</v>
      </c>
      <c r="B1060" s="17" t="s">
        <v>796</v>
      </c>
      <c r="C1060" s="17">
        <v>776</v>
      </c>
      <c r="D1060" s="17" t="str">
        <f>INDEX(Hosts!$A:$O,MATCH(Places!$C1060,Hosts!$A:$A,0),MATCH(Places!D$1,Hosts!$1:$1,0))</f>
        <v>Within a few hours</v>
      </c>
      <c r="E1060" s="87">
        <f>INDEX(Hosts!$A:$O,MATCH(Places!$C1060,Hosts!$A:$A,0),MATCH(Places!E$1,Hosts!$1:$1,0))</f>
        <v>1</v>
      </c>
      <c r="F1060" s="87">
        <f>INDEX(Hosts!$A:$O,MATCH(Places!$C1060,Hosts!$A:$A,0),MATCH(Places!F$1,Hosts!$1:$1,0))</f>
        <v>0.5</v>
      </c>
      <c r="G1060" s="17" t="str">
        <f>INDEX(Hosts!$A:$O,MATCH(Places!$C1060,Hosts!$A:$A,0),MATCH(Places!G$1,Hosts!$1:$1,0))</f>
        <v>No</v>
      </c>
      <c r="H1060" s="17">
        <v>20</v>
      </c>
      <c r="I1060" s="17" t="str">
        <f>INDEX(Neighborhoods!$A:$C,MATCH(Places!$H1060,Neighborhoods!$A:$A,0),MATCH(Places!I$1,Neighborhoods!$1:$1,0))</f>
        <v>Manhattan</v>
      </c>
      <c r="J1060" s="17" t="str">
        <f>INDEX(Neighborhoods!$A:$C,MATCH(Places!$H1060,Neighborhoods!$A:$A,0),MATCH(Places!J$1,Neighborhoods!$1:$1,0))</f>
        <v>Upper West Side</v>
      </c>
      <c r="K1060" s="17" t="s">
        <v>1</v>
      </c>
      <c r="L1060" s="17" t="str">
        <f t="shared" si="64"/>
        <v>Yes</v>
      </c>
      <c r="M1060" s="17">
        <v>1</v>
      </c>
      <c r="N1060" s="17" t="str" cm="1">
        <f t="array" ref="N1060">_xlfn.IFS(M1060&lt;=2,"Small",M1060&lt;=5,"Medium",M1060&gt;5,"Large")</f>
        <v>Small</v>
      </c>
      <c r="O1060" s="65">
        <v>100</v>
      </c>
      <c r="P1060" s="87">
        <f t="shared" si="65"/>
        <v>0.03</v>
      </c>
      <c r="Q1060" s="68">
        <v>4.75</v>
      </c>
      <c r="R1060" s="68" t="str" cm="1">
        <f t="array" ref="R1060">_xlfn.SWITCH(ROUND(Q1060,0),5,"Excellent",4,"Good",3,"Ok","Bad")</f>
        <v>Excellent</v>
      </c>
      <c r="S1060" s="17">
        <v>12</v>
      </c>
      <c r="T1060" s="17" t="str">
        <f t="shared" si="66"/>
        <v>No</v>
      </c>
      <c r="U1060" s="82">
        <v>42125</v>
      </c>
      <c r="V1060" s="82">
        <v>42878</v>
      </c>
      <c r="W1060" s="17">
        <v>365</v>
      </c>
      <c r="X1060" s="17" t="str">
        <f t="shared" si="67"/>
        <v>Active</v>
      </c>
      <c r="Y1060" s="17" t="s">
        <v>15615</v>
      </c>
      <c r="Z1060" s="17"/>
    </row>
    <row r="1061" spans="1:26" x14ac:dyDescent="0.25">
      <c r="A1061">
        <v>1060</v>
      </c>
      <c r="B1061" s="17" t="s">
        <v>13361</v>
      </c>
      <c r="C1061" s="17">
        <v>1573</v>
      </c>
      <c r="D1061" s="17" t="str">
        <f>INDEX(Hosts!$A:$O,MATCH(Places!$C1061,Hosts!$A:$A,0),MATCH(Places!D$1,Hosts!$1:$1,0))</f>
        <v>Within a few hours</v>
      </c>
      <c r="E1061" s="87">
        <f>INDEX(Hosts!$A:$O,MATCH(Places!$C1061,Hosts!$A:$A,0),MATCH(Places!E$1,Hosts!$1:$1,0))</f>
        <v>0.9</v>
      </c>
      <c r="F1061" s="87">
        <f>INDEX(Hosts!$A:$O,MATCH(Places!$C1061,Hosts!$A:$A,0),MATCH(Places!F$1,Hosts!$1:$1,0))</f>
        <v>0.92</v>
      </c>
      <c r="G1061" s="17" t="str">
        <f>INDEX(Hosts!$A:$O,MATCH(Places!$C1061,Hosts!$A:$A,0),MATCH(Places!G$1,Hosts!$1:$1,0))</f>
        <v>No</v>
      </c>
      <c r="H1061" s="17">
        <v>22</v>
      </c>
      <c r="I1061" s="17" t="str">
        <f>INDEX(Neighborhoods!$A:$C,MATCH(Places!$H1061,Neighborhoods!$A:$A,0),MATCH(Places!I$1,Neighborhoods!$1:$1,0))</f>
        <v>Queens</v>
      </c>
      <c r="J1061" s="17" t="str">
        <f>INDEX(Neighborhoods!$A:$C,MATCH(Places!$H1061,Neighborhoods!$A:$A,0),MATCH(Places!J$1,Neighborhoods!$1:$1,0))</f>
        <v>Flushing</v>
      </c>
      <c r="K1061" s="17" t="s">
        <v>11822</v>
      </c>
      <c r="L1061" s="17" t="str">
        <f t="shared" si="64"/>
        <v>No</v>
      </c>
      <c r="M1061" s="17">
        <v>3</v>
      </c>
      <c r="N1061" s="17" t="str" cm="1">
        <f t="array" ref="N1061">_xlfn.IFS(M1061&lt;=2,"Small",M1061&lt;=5,"Medium",M1061&gt;5,"Large")</f>
        <v>Medium</v>
      </c>
      <c r="O1061" s="65">
        <v>89</v>
      </c>
      <c r="P1061" s="87">
        <f t="shared" si="65"/>
        <v>0.03</v>
      </c>
      <c r="Q1061" s="68">
        <v>4.83</v>
      </c>
      <c r="R1061" s="68" t="str" cm="1">
        <f t="array" ref="R1061">_xlfn.SWITCH(ROUND(Q1061,0),5,"Excellent",4,"Good",3,"Ok","Bad")</f>
        <v>Excellent</v>
      </c>
      <c r="S1061" s="17">
        <v>46</v>
      </c>
      <c r="T1061" s="17" t="str">
        <f t="shared" si="66"/>
        <v>No</v>
      </c>
      <c r="U1061" s="82">
        <v>41973</v>
      </c>
      <c r="V1061" s="82">
        <v>43911</v>
      </c>
      <c r="W1061" s="17">
        <v>1</v>
      </c>
      <c r="X1061" s="17" t="str">
        <f t="shared" si="67"/>
        <v>Active</v>
      </c>
      <c r="Y1061" s="17" t="s">
        <v>15616</v>
      </c>
      <c r="Z1061" s="17"/>
    </row>
    <row r="1062" spans="1:26" x14ac:dyDescent="0.25">
      <c r="A1062">
        <v>1061</v>
      </c>
      <c r="B1062" s="17" t="s">
        <v>14648</v>
      </c>
      <c r="C1062" s="17">
        <v>2023</v>
      </c>
      <c r="D1062" s="17" t="str">
        <f>INDEX(Hosts!$A:$O,MATCH(Places!$C1062,Hosts!$A:$A,0),MATCH(Places!D$1,Hosts!$1:$1,0))</f>
        <v>Within an hour</v>
      </c>
      <c r="E1062" s="87">
        <f>INDEX(Hosts!$A:$O,MATCH(Places!$C1062,Hosts!$A:$A,0),MATCH(Places!E$1,Hosts!$1:$1,0))</f>
        <v>1</v>
      </c>
      <c r="F1062" s="87">
        <f>INDEX(Hosts!$A:$O,MATCH(Places!$C1062,Hosts!$A:$A,0),MATCH(Places!F$1,Hosts!$1:$1,0))</f>
        <v>1</v>
      </c>
      <c r="G1062" s="17" t="str">
        <f>INDEX(Hosts!$A:$O,MATCH(Places!$C1062,Hosts!$A:$A,0),MATCH(Places!G$1,Hosts!$1:$1,0))</f>
        <v>Yes</v>
      </c>
      <c r="H1062" s="17">
        <v>21</v>
      </c>
      <c r="I1062" s="17" t="str">
        <f>INDEX(Neighborhoods!$A:$C,MATCH(Places!$H1062,Neighborhoods!$A:$A,0),MATCH(Places!I$1,Neighborhoods!$1:$1,0))</f>
        <v>Queens</v>
      </c>
      <c r="J1062" s="17" t="str">
        <f>INDEX(Neighborhoods!$A:$C,MATCH(Places!$H1062,Neighborhoods!$A:$A,0),MATCH(Places!J$1,Neighborhoods!$1:$1,0))</f>
        <v>Astoria</v>
      </c>
      <c r="K1062" s="17" t="s">
        <v>11822</v>
      </c>
      <c r="L1062" s="17" t="str">
        <f t="shared" si="64"/>
        <v>No</v>
      </c>
      <c r="M1062" s="17">
        <v>4</v>
      </c>
      <c r="N1062" s="17" t="str" cm="1">
        <f t="array" ref="N1062">_xlfn.IFS(M1062&lt;=2,"Small",M1062&lt;=5,"Medium",M1062&gt;5,"Large")</f>
        <v>Medium</v>
      </c>
      <c r="O1062" s="65">
        <v>150</v>
      </c>
      <c r="P1062" s="87">
        <f t="shared" si="65"/>
        <v>0.03</v>
      </c>
      <c r="Q1062" s="68">
        <v>4.91</v>
      </c>
      <c r="R1062" s="68" t="str" cm="1">
        <f t="array" ref="R1062">_xlfn.SWITCH(ROUND(Q1062,0),5,"Excellent",4,"Good",3,"Ok","Bad")</f>
        <v>Excellent</v>
      </c>
      <c r="S1062" s="17">
        <v>176</v>
      </c>
      <c r="T1062" s="17" t="str">
        <f t="shared" si="66"/>
        <v>Yes</v>
      </c>
      <c r="U1062" s="82">
        <v>42003</v>
      </c>
      <c r="V1062" s="82">
        <v>43918</v>
      </c>
      <c r="W1062" s="17">
        <v>296</v>
      </c>
      <c r="X1062" s="17" t="str">
        <f t="shared" si="67"/>
        <v>Active</v>
      </c>
      <c r="Y1062" s="17" t="s">
        <v>15616</v>
      </c>
      <c r="Z1062" s="17"/>
    </row>
    <row r="1063" spans="1:26" x14ac:dyDescent="0.25">
      <c r="A1063">
        <v>1062</v>
      </c>
      <c r="B1063" s="17" t="s">
        <v>797</v>
      </c>
      <c r="C1063" s="17">
        <v>539</v>
      </c>
      <c r="D1063" s="17" t="str">
        <f>INDEX(Hosts!$A:$O,MATCH(Places!$C1063,Hosts!$A:$A,0),MATCH(Places!D$1,Hosts!$1:$1,0))</f>
        <v>Within an hour</v>
      </c>
      <c r="E1063" s="87">
        <f>INDEX(Hosts!$A:$O,MATCH(Places!$C1063,Hosts!$A:$A,0),MATCH(Places!E$1,Hosts!$1:$1,0))</f>
        <v>0.8</v>
      </c>
      <c r="F1063" s="87">
        <f>INDEX(Hosts!$A:$O,MATCH(Places!$C1063,Hosts!$A:$A,0),MATCH(Places!F$1,Hosts!$1:$1,0))</f>
        <v>0.99</v>
      </c>
      <c r="G1063" s="17" t="str">
        <f>INDEX(Hosts!$A:$O,MATCH(Places!$C1063,Hosts!$A:$A,0),MATCH(Places!G$1,Hosts!$1:$1,0))</f>
        <v>No</v>
      </c>
      <c r="H1063" s="17">
        <v>7</v>
      </c>
      <c r="I1063" s="17" t="str">
        <f>INDEX(Neighborhoods!$A:$C,MATCH(Places!$H1063,Neighborhoods!$A:$A,0),MATCH(Places!I$1,Neighborhoods!$1:$1,0))</f>
        <v>Brooklyn</v>
      </c>
      <c r="J1063" s="17" t="str">
        <f>INDEX(Neighborhoods!$A:$C,MATCH(Places!$H1063,Neighborhoods!$A:$A,0),MATCH(Places!J$1,Neighborhoods!$1:$1,0))</f>
        <v>Bedford-Stuyvesant</v>
      </c>
      <c r="K1063" s="17" t="s">
        <v>11822</v>
      </c>
      <c r="L1063" s="17" t="str">
        <f t="shared" si="64"/>
        <v>No</v>
      </c>
      <c r="M1063" s="17">
        <v>3</v>
      </c>
      <c r="N1063" s="17" t="str" cm="1">
        <f t="array" ref="N1063">_xlfn.IFS(M1063&lt;=2,"Small",M1063&lt;=5,"Medium",M1063&gt;5,"Large")</f>
        <v>Medium</v>
      </c>
      <c r="O1063" s="65">
        <v>162</v>
      </c>
      <c r="P1063" s="87">
        <f t="shared" si="65"/>
        <v>0.03</v>
      </c>
      <c r="Q1063" s="68">
        <v>4.6100000000000003</v>
      </c>
      <c r="R1063" s="68" t="str" cm="1">
        <f t="array" ref="R1063">_xlfn.SWITCH(ROUND(Q1063,0),5,"Excellent",4,"Good",3,"Ok","Bad")</f>
        <v>Excellent</v>
      </c>
      <c r="S1063" s="17">
        <v>238</v>
      </c>
      <c r="T1063" s="17" t="str">
        <f t="shared" si="66"/>
        <v>No</v>
      </c>
      <c r="U1063" s="82">
        <v>42078</v>
      </c>
      <c r="V1063" s="82">
        <v>43886</v>
      </c>
      <c r="W1063" s="17">
        <v>0</v>
      </c>
      <c r="X1063" s="17" t="str">
        <f t="shared" si="67"/>
        <v>Inactive</v>
      </c>
      <c r="Y1063" s="17" t="s">
        <v>15615</v>
      </c>
      <c r="Z1063" s="17"/>
    </row>
    <row r="1064" spans="1:26" x14ac:dyDescent="0.25">
      <c r="A1064">
        <v>1063</v>
      </c>
      <c r="B1064" s="17" t="s">
        <v>798</v>
      </c>
      <c r="C1064" s="17">
        <v>1605</v>
      </c>
      <c r="D1064" s="17" t="str">
        <f>INDEX(Hosts!$A:$O,MATCH(Places!$C1064,Hosts!$A:$A,0),MATCH(Places!D$1,Hosts!$1:$1,0))</f>
        <v>Within an hour</v>
      </c>
      <c r="E1064" s="87">
        <f>INDEX(Hosts!$A:$O,MATCH(Places!$C1064,Hosts!$A:$A,0),MATCH(Places!E$1,Hosts!$1:$1,0))</f>
        <v>0.92</v>
      </c>
      <c r="F1064" s="87">
        <f>INDEX(Hosts!$A:$O,MATCH(Places!$C1064,Hosts!$A:$A,0),MATCH(Places!F$1,Hosts!$1:$1,0))</f>
        <v>0.84</v>
      </c>
      <c r="G1064" s="17" t="str">
        <f>INDEX(Hosts!$A:$O,MATCH(Places!$C1064,Hosts!$A:$A,0),MATCH(Places!G$1,Hosts!$1:$1,0))</f>
        <v>No</v>
      </c>
      <c r="H1064" s="17">
        <v>19</v>
      </c>
      <c r="I1064" s="17" t="str">
        <f>INDEX(Neighborhoods!$A:$C,MATCH(Places!$H1064,Neighborhoods!$A:$A,0),MATCH(Places!I$1,Neighborhoods!$1:$1,0))</f>
        <v>Manhattan</v>
      </c>
      <c r="J1064" s="17" t="str">
        <f>INDEX(Neighborhoods!$A:$C,MATCH(Places!$H1064,Neighborhoods!$A:$A,0),MATCH(Places!J$1,Neighborhoods!$1:$1,0))</f>
        <v>Upper East Side</v>
      </c>
      <c r="K1064" s="17" t="s">
        <v>11822</v>
      </c>
      <c r="L1064" s="17" t="str">
        <f t="shared" si="64"/>
        <v>No</v>
      </c>
      <c r="M1064" s="17">
        <v>3</v>
      </c>
      <c r="N1064" s="17" t="str" cm="1">
        <f t="array" ref="N1064">_xlfn.IFS(M1064&lt;=2,"Small",M1064&lt;=5,"Medium",M1064&gt;5,"Large")</f>
        <v>Medium</v>
      </c>
      <c r="O1064" s="65">
        <v>130</v>
      </c>
      <c r="P1064" s="87">
        <f t="shared" si="65"/>
        <v>0.03</v>
      </c>
      <c r="Q1064" s="68">
        <v>4.4000000000000004</v>
      </c>
      <c r="R1064" s="68" t="str" cm="1">
        <f t="array" ref="R1064">_xlfn.SWITCH(ROUND(Q1064,0),5,"Excellent",4,"Good",3,"Ok","Bad")</f>
        <v>Good</v>
      </c>
      <c r="S1064" s="17">
        <v>5</v>
      </c>
      <c r="T1064" s="17" t="str">
        <f t="shared" si="66"/>
        <v>No</v>
      </c>
      <c r="U1064" s="82">
        <v>42610</v>
      </c>
      <c r="V1064" s="82">
        <v>43841</v>
      </c>
      <c r="W1064" s="17">
        <v>365</v>
      </c>
      <c r="X1064" s="17" t="str">
        <f t="shared" si="67"/>
        <v>Active</v>
      </c>
      <c r="Y1064" s="17" t="s">
        <v>15615</v>
      </c>
      <c r="Z1064" s="17"/>
    </row>
    <row r="1065" spans="1:26" x14ac:dyDescent="0.25">
      <c r="A1065">
        <v>1064</v>
      </c>
      <c r="B1065" s="17" t="s">
        <v>799</v>
      </c>
      <c r="C1065" s="17">
        <v>1953</v>
      </c>
      <c r="D1065" s="17" t="str">
        <f>INDEX(Hosts!$A:$O,MATCH(Places!$C1065,Hosts!$A:$A,0),MATCH(Places!D$1,Hosts!$1:$1,0))</f>
        <v>Within an hour</v>
      </c>
      <c r="E1065" s="87">
        <f>INDEX(Hosts!$A:$O,MATCH(Places!$C1065,Hosts!$A:$A,0),MATCH(Places!E$1,Hosts!$1:$1,0))</f>
        <v>1</v>
      </c>
      <c r="F1065" s="87">
        <f>INDEX(Hosts!$A:$O,MATCH(Places!$C1065,Hosts!$A:$A,0),MATCH(Places!F$1,Hosts!$1:$1,0))</f>
        <v>0.85</v>
      </c>
      <c r="G1065" s="17" t="str">
        <f>INDEX(Hosts!$A:$O,MATCH(Places!$C1065,Hosts!$A:$A,0),MATCH(Places!G$1,Hosts!$1:$1,0))</f>
        <v>Yes</v>
      </c>
      <c r="H1065" s="17">
        <v>17</v>
      </c>
      <c r="I1065" s="17" t="str">
        <f>INDEX(Neighborhoods!$A:$C,MATCH(Places!$H1065,Neighborhoods!$A:$A,0),MATCH(Places!I$1,Neighborhoods!$1:$1,0))</f>
        <v>Manhattan</v>
      </c>
      <c r="J1065" s="17" t="str">
        <f>INDEX(Neighborhoods!$A:$C,MATCH(Places!$H1065,Neighborhoods!$A:$A,0),MATCH(Places!J$1,Neighborhoods!$1:$1,0))</f>
        <v>Hell's Kitchen</v>
      </c>
      <c r="K1065" s="17" t="s">
        <v>1</v>
      </c>
      <c r="L1065" s="17" t="str">
        <f t="shared" si="64"/>
        <v>Yes</v>
      </c>
      <c r="M1065" s="17">
        <v>2</v>
      </c>
      <c r="N1065" s="17" t="str" cm="1">
        <f t="array" ref="N1065">_xlfn.IFS(M1065&lt;=2,"Small",M1065&lt;=5,"Medium",M1065&gt;5,"Large")</f>
        <v>Small</v>
      </c>
      <c r="O1065" s="65">
        <v>89</v>
      </c>
      <c r="P1065" s="87">
        <f t="shared" si="65"/>
        <v>0.03</v>
      </c>
      <c r="Q1065" s="68">
        <v>4.83</v>
      </c>
      <c r="R1065" s="68" t="str" cm="1">
        <f t="array" ref="R1065">_xlfn.SWITCH(ROUND(Q1065,0),5,"Excellent",4,"Good",3,"Ok","Bad")</f>
        <v>Excellent</v>
      </c>
      <c r="S1065" s="17">
        <v>72</v>
      </c>
      <c r="T1065" s="17" t="str">
        <f t="shared" si="66"/>
        <v>No</v>
      </c>
      <c r="U1065" s="82">
        <v>41981</v>
      </c>
      <c r="V1065" s="82">
        <v>43912</v>
      </c>
      <c r="W1065" s="17">
        <v>365</v>
      </c>
      <c r="X1065" s="17" t="str">
        <f t="shared" si="67"/>
        <v>Active</v>
      </c>
      <c r="Y1065" s="17" t="s">
        <v>15615</v>
      </c>
      <c r="Z1065" s="17"/>
    </row>
    <row r="1066" spans="1:26" x14ac:dyDescent="0.25">
      <c r="A1066">
        <v>1065</v>
      </c>
      <c r="B1066" s="17" t="s">
        <v>14988</v>
      </c>
      <c r="C1066" s="17">
        <v>2025</v>
      </c>
      <c r="D1066" s="17" t="str">
        <f>INDEX(Hosts!$A:$O,MATCH(Places!$C1066,Hosts!$A:$A,0),MATCH(Places!D$1,Hosts!$1:$1,0))</f>
        <v>A few days or more</v>
      </c>
      <c r="E1066" s="87">
        <f>INDEX(Hosts!$A:$O,MATCH(Places!$C1066,Hosts!$A:$A,0),MATCH(Places!E$1,Hosts!$1:$1,0))</f>
        <v>0.33</v>
      </c>
      <c r="F1066" s="87">
        <f>INDEX(Hosts!$A:$O,MATCH(Places!$C1066,Hosts!$A:$A,0),MATCH(Places!F$1,Hosts!$1:$1,0))</f>
        <v>0.55000000000000004</v>
      </c>
      <c r="G1066" s="17" t="str">
        <f>INDEX(Hosts!$A:$O,MATCH(Places!$C1066,Hosts!$A:$A,0),MATCH(Places!G$1,Hosts!$1:$1,0))</f>
        <v>No</v>
      </c>
      <c r="H1066" s="17">
        <v>14</v>
      </c>
      <c r="I1066" s="17" t="str">
        <f>INDEX(Neighborhoods!$A:$C,MATCH(Places!$H1066,Neighborhoods!$A:$A,0),MATCH(Places!I$1,Neighborhoods!$1:$1,0))</f>
        <v>Manhattan</v>
      </c>
      <c r="J1066" s="17" t="str">
        <f>INDEX(Neighborhoods!$A:$C,MATCH(Places!$H1066,Neighborhoods!$A:$A,0),MATCH(Places!J$1,Neighborhoods!$1:$1,0))</f>
        <v>East Harlem</v>
      </c>
      <c r="K1066" s="17" t="s">
        <v>11822</v>
      </c>
      <c r="L1066" s="17" t="str">
        <f t="shared" si="64"/>
        <v>No</v>
      </c>
      <c r="M1066" s="17">
        <v>4</v>
      </c>
      <c r="N1066" s="17" t="str" cm="1">
        <f t="array" ref="N1066">_xlfn.IFS(M1066&lt;=2,"Small",M1066&lt;=5,"Medium",M1066&gt;5,"Large")</f>
        <v>Medium</v>
      </c>
      <c r="O1066" s="65">
        <v>703</v>
      </c>
      <c r="P1066" s="87">
        <f t="shared" si="65"/>
        <v>0.05</v>
      </c>
      <c r="Q1066" s="68">
        <v>5</v>
      </c>
      <c r="R1066" s="68" t="str" cm="1">
        <f t="array" ref="R1066">_xlfn.SWITCH(ROUND(Q1066,0),5,"Excellent",4,"Good",3,"Ok","Bad")</f>
        <v>Excellent</v>
      </c>
      <c r="S1066" s="17">
        <v>3</v>
      </c>
      <c r="T1066" s="17" t="str">
        <f t="shared" si="66"/>
        <v>No</v>
      </c>
      <c r="U1066" s="82">
        <v>42342</v>
      </c>
      <c r="V1066" s="82">
        <v>43835</v>
      </c>
      <c r="W1066" s="17">
        <v>89</v>
      </c>
      <c r="X1066" s="17" t="str">
        <f t="shared" si="67"/>
        <v>Active</v>
      </c>
      <c r="Y1066" s="17" t="s">
        <v>15615</v>
      </c>
      <c r="Z1066" s="17"/>
    </row>
    <row r="1067" spans="1:26" x14ac:dyDescent="0.25">
      <c r="A1067">
        <v>1066</v>
      </c>
      <c r="B1067" s="17" t="s">
        <v>800</v>
      </c>
      <c r="C1067" s="17">
        <v>2029</v>
      </c>
      <c r="D1067" s="17" t="str">
        <f>INDEX(Hosts!$A:$O,MATCH(Places!$C1067,Hosts!$A:$A,0),MATCH(Places!D$1,Hosts!$1:$1,0))</f>
        <v>Within an hour</v>
      </c>
      <c r="E1067" s="87">
        <f>INDEX(Hosts!$A:$O,MATCH(Places!$C1067,Hosts!$A:$A,0),MATCH(Places!E$1,Hosts!$1:$1,0))</f>
        <v>1</v>
      </c>
      <c r="F1067" s="87">
        <f>INDEX(Hosts!$A:$O,MATCH(Places!$C1067,Hosts!$A:$A,0),MATCH(Places!F$1,Hosts!$1:$1,0))</f>
        <v>0.61</v>
      </c>
      <c r="G1067" s="17" t="str">
        <f>INDEX(Hosts!$A:$O,MATCH(Places!$C1067,Hosts!$A:$A,0),MATCH(Places!G$1,Hosts!$1:$1,0))</f>
        <v>Yes</v>
      </c>
      <c r="H1067" s="17">
        <v>21</v>
      </c>
      <c r="I1067" s="17" t="str">
        <f>INDEX(Neighborhoods!$A:$C,MATCH(Places!$H1067,Neighborhoods!$A:$A,0),MATCH(Places!I$1,Neighborhoods!$1:$1,0))</f>
        <v>Queens</v>
      </c>
      <c r="J1067" s="17" t="str">
        <f>INDEX(Neighborhoods!$A:$C,MATCH(Places!$H1067,Neighborhoods!$A:$A,0),MATCH(Places!J$1,Neighborhoods!$1:$1,0))</f>
        <v>Astoria</v>
      </c>
      <c r="K1067" s="17" t="s">
        <v>11822</v>
      </c>
      <c r="L1067" s="17" t="str">
        <f t="shared" si="64"/>
        <v>No</v>
      </c>
      <c r="M1067" s="17">
        <v>7</v>
      </c>
      <c r="N1067" s="17" t="str" cm="1">
        <f t="array" ref="N1067">_xlfn.IFS(M1067&lt;=2,"Small",M1067&lt;=5,"Medium",M1067&gt;5,"Large")</f>
        <v>Large</v>
      </c>
      <c r="O1067" s="65">
        <v>99</v>
      </c>
      <c r="P1067" s="87">
        <f t="shared" si="65"/>
        <v>0.03</v>
      </c>
      <c r="Q1067" s="68">
        <v>4.9000000000000004</v>
      </c>
      <c r="R1067" s="68" t="str" cm="1">
        <f t="array" ref="R1067">_xlfn.SWITCH(ROUND(Q1067,0),5,"Excellent",4,"Good",3,"Ok","Bad")</f>
        <v>Excellent</v>
      </c>
      <c r="S1067" s="17">
        <v>100</v>
      </c>
      <c r="T1067" s="17" t="str">
        <f t="shared" si="66"/>
        <v>No</v>
      </c>
      <c r="U1067" s="82">
        <v>42126</v>
      </c>
      <c r="V1067" s="82">
        <v>44051</v>
      </c>
      <c r="W1067" s="17">
        <v>323</v>
      </c>
      <c r="X1067" s="17" t="str">
        <f t="shared" si="67"/>
        <v>Active</v>
      </c>
      <c r="Y1067" s="17" t="s">
        <v>15615</v>
      </c>
      <c r="Z1067" s="17"/>
    </row>
    <row r="1068" spans="1:26" x14ac:dyDescent="0.25">
      <c r="A1068">
        <v>1067</v>
      </c>
      <c r="B1068" s="17" t="s">
        <v>801</v>
      </c>
      <c r="C1068" s="17">
        <v>1464</v>
      </c>
      <c r="D1068" s="17" t="str">
        <f>INDEX(Hosts!$A:$O,MATCH(Places!$C1068,Hosts!$A:$A,0),MATCH(Places!D$1,Hosts!$1:$1,0))</f>
        <v>Within an hour</v>
      </c>
      <c r="E1068" s="87">
        <f>INDEX(Hosts!$A:$O,MATCH(Places!$C1068,Hosts!$A:$A,0),MATCH(Places!E$1,Hosts!$1:$1,0))</f>
        <v>1</v>
      </c>
      <c r="F1068" s="87">
        <f>INDEX(Hosts!$A:$O,MATCH(Places!$C1068,Hosts!$A:$A,0),MATCH(Places!F$1,Hosts!$1:$1,0))</f>
        <v>0.31</v>
      </c>
      <c r="G1068" s="17" t="str">
        <f>INDEX(Hosts!$A:$O,MATCH(Places!$C1068,Hosts!$A:$A,0),MATCH(Places!G$1,Hosts!$1:$1,0))</f>
        <v>No</v>
      </c>
      <c r="H1068" s="17">
        <v>8</v>
      </c>
      <c r="I1068" s="17" t="str">
        <f>INDEX(Neighborhoods!$A:$C,MATCH(Places!$H1068,Neighborhoods!$A:$A,0),MATCH(Places!I$1,Neighborhoods!$1:$1,0))</f>
        <v>Brooklyn</v>
      </c>
      <c r="J1068" s="17" t="str">
        <f>INDEX(Neighborhoods!$A:$C,MATCH(Places!$H1068,Neighborhoods!$A:$A,0),MATCH(Places!J$1,Neighborhoods!$1:$1,0))</f>
        <v>Bushwick</v>
      </c>
      <c r="K1068" s="17" t="s">
        <v>1</v>
      </c>
      <c r="L1068" s="17" t="str">
        <f t="shared" si="64"/>
        <v>Yes</v>
      </c>
      <c r="M1068" s="17">
        <v>2</v>
      </c>
      <c r="N1068" s="17" t="str" cm="1">
        <f t="array" ref="N1068">_xlfn.IFS(M1068&lt;=2,"Small",M1068&lt;=5,"Medium",M1068&gt;5,"Large")</f>
        <v>Small</v>
      </c>
      <c r="O1068" s="65">
        <v>39</v>
      </c>
      <c r="P1068" s="87">
        <f t="shared" si="65"/>
        <v>0.03</v>
      </c>
      <c r="Q1068" s="68">
        <v>4.5</v>
      </c>
      <c r="R1068" s="68" t="str" cm="1">
        <f t="array" ref="R1068">_xlfn.SWITCH(ROUND(Q1068,0),5,"Excellent",4,"Good",3,"Ok","Bad")</f>
        <v>Excellent</v>
      </c>
      <c r="S1068" s="17">
        <v>6</v>
      </c>
      <c r="T1068" s="17" t="str">
        <f t="shared" si="66"/>
        <v>No</v>
      </c>
      <c r="U1068" s="82">
        <v>42001</v>
      </c>
      <c r="V1068" s="82">
        <v>42248</v>
      </c>
      <c r="W1068" s="17">
        <v>364</v>
      </c>
      <c r="X1068" s="17" t="str">
        <f t="shared" si="67"/>
        <v>Active</v>
      </c>
      <c r="Y1068" s="17" t="s">
        <v>15615</v>
      </c>
      <c r="Z1068" s="17"/>
    </row>
    <row r="1069" spans="1:26" x14ac:dyDescent="0.25">
      <c r="A1069">
        <v>1068</v>
      </c>
      <c r="B1069" s="17" t="s">
        <v>802</v>
      </c>
      <c r="C1069" s="17">
        <v>2005</v>
      </c>
      <c r="D1069" s="17" t="str">
        <f>INDEX(Hosts!$A:$O,MATCH(Places!$C1069,Hosts!$A:$A,0),MATCH(Places!D$1,Hosts!$1:$1,0))</f>
        <v>Within an hour</v>
      </c>
      <c r="E1069" s="87">
        <f>INDEX(Hosts!$A:$O,MATCH(Places!$C1069,Hosts!$A:$A,0),MATCH(Places!E$1,Hosts!$1:$1,0))</f>
        <v>1</v>
      </c>
      <c r="F1069" s="87">
        <f>INDEX(Hosts!$A:$O,MATCH(Places!$C1069,Hosts!$A:$A,0),MATCH(Places!F$1,Hosts!$1:$1,0))</f>
        <v>0.87</v>
      </c>
      <c r="G1069" s="17" t="str">
        <f>INDEX(Hosts!$A:$O,MATCH(Places!$C1069,Hosts!$A:$A,0),MATCH(Places!G$1,Hosts!$1:$1,0))</f>
        <v>Yes</v>
      </c>
      <c r="H1069" s="17">
        <v>19</v>
      </c>
      <c r="I1069" s="17" t="str">
        <f>INDEX(Neighborhoods!$A:$C,MATCH(Places!$H1069,Neighborhoods!$A:$A,0),MATCH(Places!I$1,Neighborhoods!$1:$1,0))</f>
        <v>Manhattan</v>
      </c>
      <c r="J1069" s="17" t="str">
        <f>INDEX(Neighborhoods!$A:$C,MATCH(Places!$H1069,Neighborhoods!$A:$A,0),MATCH(Places!J$1,Neighborhoods!$1:$1,0))</f>
        <v>Upper East Side</v>
      </c>
      <c r="K1069" s="17" t="s">
        <v>11822</v>
      </c>
      <c r="L1069" s="17" t="str">
        <f t="shared" si="64"/>
        <v>No</v>
      </c>
      <c r="M1069" s="17">
        <v>5</v>
      </c>
      <c r="N1069" s="17" t="str" cm="1">
        <f t="array" ref="N1069">_xlfn.IFS(M1069&lt;=2,"Small",M1069&lt;=5,"Medium",M1069&gt;5,"Large")</f>
        <v>Medium</v>
      </c>
      <c r="O1069" s="65">
        <v>99</v>
      </c>
      <c r="P1069" s="87">
        <f t="shared" si="65"/>
        <v>0.03</v>
      </c>
      <c r="Q1069" s="68">
        <v>4.71</v>
      </c>
      <c r="R1069" s="68" t="str" cm="1">
        <f t="array" ref="R1069">_xlfn.SWITCH(ROUND(Q1069,0),5,"Excellent",4,"Good",3,"Ok","Bad")</f>
        <v>Excellent</v>
      </c>
      <c r="S1069" s="17">
        <v>7</v>
      </c>
      <c r="T1069" s="17" t="str">
        <f t="shared" si="66"/>
        <v>No</v>
      </c>
      <c r="U1069" s="82">
        <v>42062</v>
      </c>
      <c r="V1069" s="82">
        <v>43687</v>
      </c>
      <c r="W1069" s="17">
        <v>240</v>
      </c>
      <c r="X1069" s="17" t="str">
        <f t="shared" si="67"/>
        <v>Active</v>
      </c>
      <c r="Y1069" s="17" t="s">
        <v>15615</v>
      </c>
      <c r="Z1069" s="17"/>
    </row>
    <row r="1070" spans="1:26" x14ac:dyDescent="0.25">
      <c r="A1070">
        <v>1069</v>
      </c>
      <c r="B1070" s="17" t="s">
        <v>803</v>
      </c>
      <c r="C1070" s="17">
        <v>2032</v>
      </c>
      <c r="D1070" s="17" t="str">
        <f>INDEX(Hosts!$A:$O,MATCH(Places!$C1070,Hosts!$A:$A,0),MATCH(Places!D$1,Hosts!$1:$1,0))</f>
        <v>Within a day</v>
      </c>
      <c r="E1070" s="87">
        <f>INDEX(Hosts!$A:$O,MATCH(Places!$C1070,Hosts!$A:$A,0),MATCH(Places!E$1,Hosts!$1:$1,0))</f>
        <v>1</v>
      </c>
      <c r="F1070" s="87">
        <f>INDEX(Hosts!$A:$O,MATCH(Places!$C1070,Hosts!$A:$A,0),MATCH(Places!F$1,Hosts!$1:$1,0))</f>
        <v>0.78</v>
      </c>
      <c r="G1070" s="17" t="str">
        <f>INDEX(Hosts!$A:$O,MATCH(Places!$C1070,Hosts!$A:$A,0),MATCH(Places!G$1,Hosts!$1:$1,0))</f>
        <v>Yes</v>
      </c>
      <c r="H1070" s="17">
        <v>8</v>
      </c>
      <c r="I1070" s="17" t="str">
        <f>INDEX(Neighborhoods!$A:$C,MATCH(Places!$H1070,Neighborhoods!$A:$A,0),MATCH(Places!I$1,Neighborhoods!$1:$1,0))</f>
        <v>Brooklyn</v>
      </c>
      <c r="J1070" s="17" t="str">
        <f>INDEX(Neighborhoods!$A:$C,MATCH(Places!$H1070,Neighborhoods!$A:$A,0),MATCH(Places!J$1,Neighborhoods!$1:$1,0))</f>
        <v>Bushwick</v>
      </c>
      <c r="K1070" s="17" t="s">
        <v>1</v>
      </c>
      <c r="L1070" s="17" t="str">
        <f t="shared" si="64"/>
        <v>Yes</v>
      </c>
      <c r="M1070" s="17">
        <v>2</v>
      </c>
      <c r="N1070" s="17" t="str" cm="1">
        <f t="array" ref="N1070">_xlfn.IFS(M1070&lt;=2,"Small",M1070&lt;=5,"Medium",M1070&gt;5,"Large")</f>
        <v>Small</v>
      </c>
      <c r="O1070" s="65">
        <v>55</v>
      </c>
      <c r="P1070" s="87">
        <f t="shared" si="65"/>
        <v>0.03</v>
      </c>
      <c r="Q1070" s="68">
        <v>4.75</v>
      </c>
      <c r="R1070" s="68" t="str" cm="1">
        <f t="array" ref="R1070">_xlfn.SWITCH(ROUND(Q1070,0),5,"Excellent",4,"Good",3,"Ok","Bad")</f>
        <v>Excellent</v>
      </c>
      <c r="S1070" s="17">
        <v>51</v>
      </c>
      <c r="T1070" s="17" t="str">
        <f t="shared" si="66"/>
        <v>No</v>
      </c>
      <c r="U1070" s="82">
        <v>42143</v>
      </c>
      <c r="V1070" s="82">
        <v>43876</v>
      </c>
      <c r="W1070" s="17">
        <v>335</v>
      </c>
      <c r="X1070" s="17" t="str">
        <f t="shared" si="67"/>
        <v>Active</v>
      </c>
      <c r="Y1070" s="17" t="s">
        <v>15615</v>
      </c>
      <c r="Z1070" s="17"/>
    </row>
    <row r="1071" spans="1:26" x14ac:dyDescent="0.25">
      <c r="A1071">
        <v>1070</v>
      </c>
      <c r="B1071" s="17" t="s">
        <v>14268</v>
      </c>
      <c r="C1071" s="17">
        <v>2036</v>
      </c>
      <c r="D1071" s="17" t="str">
        <f>INDEX(Hosts!$A:$O,MATCH(Places!$C1071,Hosts!$A:$A,0),MATCH(Places!D$1,Hosts!$1:$1,0))</f>
        <v>Within an hour</v>
      </c>
      <c r="E1071" s="87">
        <f>INDEX(Hosts!$A:$O,MATCH(Places!$C1071,Hosts!$A:$A,0),MATCH(Places!E$1,Hosts!$1:$1,0))</f>
        <v>1</v>
      </c>
      <c r="F1071" s="87">
        <f>INDEX(Hosts!$A:$O,MATCH(Places!$C1071,Hosts!$A:$A,0),MATCH(Places!F$1,Hosts!$1:$1,0))</f>
        <v>0.88</v>
      </c>
      <c r="G1071" s="17" t="str">
        <f>INDEX(Hosts!$A:$O,MATCH(Places!$C1071,Hosts!$A:$A,0),MATCH(Places!G$1,Hosts!$1:$1,0))</f>
        <v>No</v>
      </c>
      <c r="H1071" s="17">
        <v>26</v>
      </c>
      <c r="I1071" s="17" t="str">
        <f>INDEX(Neighborhoods!$A:$C,MATCH(Places!$H1071,Neighborhoods!$A:$A,0),MATCH(Places!I$1,Neighborhoods!$1:$1,0))</f>
        <v>Queens</v>
      </c>
      <c r="J1071" s="17" t="str">
        <f>INDEX(Neighborhoods!$A:$C,MATCH(Places!$H1071,Neighborhoods!$A:$A,0),MATCH(Places!J$1,Neighborhoods!$1:$1,0))</f>
        <v>Sunnyside</v>
      </c>
      <c r="K1071" s="17" t="s">
        <v>1</v>
      </c>
      <c r="L1071" s="17" t="str">
        <f t="shared" si="64"/>
        <v>Yes</v>
      </c>
      <c r="M1071" s="17">
        <v>1</v>
      </c>
      <c r="N1071" s="17" t="str" cm="1">
        <f t="array" ref="N1071">_xlfn.IFS(M1071&lt;=2,"Small",M1071&lt;=5,"Medium",M1071&gt;5,"Large")</f>
        <v>Small</v>
      </c>
      <c r="O1071" s="65">
        <v>95</v>
      </c>
      <c r="P1071" s="87">
        <f t="shared" si="65"/>
        <v>0.03</v>
      </c>
      <c r="Q1071" s="68">
        <v>4.96</v>
      </c>
      <c r="R1071" s="68" t="str" cm="1">
        <f t="array" ref="R1071">_xlfn.SWITCH(ROUND(Q1071,0),5,"Excellent",4,"Good",3,"Ok","Bad")</f>
        <v>Excellent</v>
      </c>
      <c r="S1071" s="17">
        <v>25</v>
      </c>
      <c r="T1071" s="17" t="str">
        <f t="shared" si="66"/>
        <v>No</v>
      </c>
      <c r="U1071" s="82">
        <v>42597</v>
      </c>
      <c r="V1071" s="82">
        <v>43876</v>
      </c>
      <c r="W1071" s="17">
        <v>240</v>
      </c>
      <c r="X1071" s="17" t="str">
        <f t="shared" si="67"/>
        <v>Active</v>
      </c>
      <c r="Y1071" s="17" t="s">
        <v>15615</v>
      </c>
      <c r="Z1071" s="17"/>
    </row>
    <row r="1072" spans="1:26" x14ac:dyDescent="0.25">
      <c r="A1072">
        <v>1071</v>
      </c>
      <c r="B1072" s="17" t="s">
        <v>804</v>
      </c>
      <c r="C1072" s="17">
        <v>2005</v>
      </c>
      <c r="D1072" s="17" t="str">
        <f>INDEX(Hosts!$A:$O,MATCH(Places!$C1072,Hosts!$A:$A,0),MATCH(Places!D$1,Hosts!$1:$1,0))</f>
        <v>Within an hour</v>
      </c>
      <c r="E1072" s="87">
        <f>INDEX(Hosts!$A:$O,MATCH(Places!$C1072,Hosts!$A:$A,0),MATCH(Places!E$1,Hosts!$1:$1,0))</f>
        <v>1</v>
      </c>
      <c r="F1072" s="87">
        <f>INDEX(Hosts!$A:$O,MATCH(Places!$C1072,Hosts!$A:$A,0),MATCH(Places!F$1,Hosts!$1:$1,0))</f>
        <v>0.87</v>
      </c>
      <c r="G1072" s="17" t="str">
        <f>INDEX(Hosts!$A:$O,MATCH(Places!$C1072,Hosts!$A:$A,0),MATCH(Places!G$1,Hosts!$1:$1,0))</f>
        <v>Yes</v>
      </c>
      <c r="H1072" s="17">
        <v>19</v>
      </c>
      <c r="I1072" s="17" t="str">
        <f>INDEX(Neighborhoods!$A:$C,MATCH(Places!$H1072,Neighborhoods!$A:$A,0),MATCH(Places!I$1,Neighborhoods!$1:$1,0))</f>
        <v>Manhattan</v>
      </c>
      <c r="J1072" s="17" t="str">
        <f>INDEX(Neighborhoods!$A:$C,MATCH(Places!$H1072,Neighborhoods!$A:$A,0),MATCH(Places!J$1,Neighborhoods!$1:$1,0))</f>
        <v>Upper East Side</v>
      </c>
      <c r="K1072" s="17" t="s">
        <v>11822</v>
      </c>
      <c r="L1072" s="17" t="str">
        <f t="shared" si="64"/>
        <v>No</v>
      </c>
      <c r="M1072" s="17">
        <v>4</v>
      </c>
      <c r="N1072" s="17" t="str" cm="1">
        <f t="array" ref="N1072">_xlfn.IFS(M1072&lt;=2,"Small",M1072&lt;=5,"Medium",M1072&gt;5,"Large")</f>
        <v>Medium</v>
      </c>
      <c r="O1072" s="65">
        <v>99</v>
      </c>
      <c r="P1072" s="87">
        <f t="shared" si="65"/>
        <v>0.03</v>
      </c>
      <c r="Q1072" s="68">
        <v>4.75</v>
      </c>
      <c r="R1072" s="68" t="str" cm="1">
        <f t="array" ref="R1072">_xlfn.SWITCH(ROUND(Q1072,0),5,"Excellent",4,"Good",3,"Ok","Bad")</f>
        <v>Excellent</v>
      </c>
      <c r="S1072" s="17">
        <v>8</v>
      </c>
      <c r="T1072" s="17" t="str">
        <f t="shared" si="66"/>
        <v>No</v>
      </c>
      <c r="U1072" s="82">
        <v>42451</v>
      </c>
      <c r="V1072" s="82">
        <v>43910</v>
      </c>
      <c r="W1072" s="17">
        <v>347</v>
      </c>
      <c r="X1072" s="17" t="str">
        <f t="shared" si="67"/>
        <v>Active</v>
      </c>
      <c r="Y1072" s="17" t="s">
        <v>15615</v>
      </c>
      <c r="Z1072" s="17"/>
    </row>
    <row r="1073" spans="1:26" x14ac:dyDescent="0.25">
      <c r="A1073">
        <v>1072</v>
      </c>
      <c r="B1073" s="17" t="s">
        <v>15171</v>
      </c>
      <c r="C1073" s="17">
        <v>1633</v>
      </c>
      <c r="D1073" s="17" t="str">
        <f>INDEX(Hosts!$A:$O,MATCH(Places!$C1073,Hosts!$A:$A,0),MATCH(Places!D$1,Hosts!$1:$1,0))</f>
        <v>Within a few hours</v>
      </c>
      <c r="E1073" s="87">
        <f>INDEX(Hosts!$A:$O,MATCH(Places!$C1073,Hosts!$A:$A,0),MATCH(Places!E$1,Hosts!$1:$1,0))</f>
        <v>0.9</v>
      </c>
      <c r="F1073" s="87">
        <f>INDEX(Hosts!$A:$O,MATCH(Places!$C1073,Hosts!$A:$A,0),MATCH(Places!F$1,Hosts!$1:$1,0))</f>
        <v>0.97</v>
      </c>
      <c r="G1073" s="17" t="str">
        <f>INDEX(Hosts!$A:$O,MATCH(Places!$C1073,Hosts!$A:$A,0),MATCH(Places!G$1,Hosts!$1:$1,0))</f>
        <v>No</v>
      </c>
      <c r="H1073" s="17">
        <v>16</v>
      </c>
      <c r="I1073" s="17" t="str">
        <f>INDEX(Neighborhoods!$A:$C,MATCH(Places!$H1073,Neighborhoods!$A:$A,0),MATCH(Places!I$1,Neighborhoods!$1:$1,0))</f>
        <v>Manhattan</v>
      </c>
      <c r="J1073" s="17" t="str">
        <f>INDEX(Neighborhoods!$A:$C,MATCH(Places!$H1073,Neighborhoods!$A:$A,0),MATCH(Places!J$1,Neighborhoods!$1:$1,0))</f>
        <v>Harlem</v>
      </c>
      <c r="K1073" s="17" t="s">
        <v>11822</v>
      </c>
      <c r="L1073" s="17" t="str">
        <f t="shared" si="64"/>
        <v>No</v>
      </c>
      <c r="M1073" s="17">
        <v>3</v>
      </c>
      <c r="N1073" s="17" t="str" cm="1">
        <f t="array" ref="N1073">_xlfn.IFS(M1073&lt;=2,"Small",M1073&lt;=5,"Medium",M1073&gt;5,"Large")</f>
        <v>Medium</v>
      </c>
      <c r="O1073" s="65">
        <v>95</v>
      </c>
      <c r="P1073" s="87">
        <f t="shared" si="65"/>
        <v>0.03</v>
      </c>
      <c r="Q1073" s="68">
        <v>4.82</v>
      </c>
      <c r="R1073" s="68" t="str" cm="1">
        <f t="array" ref="R1073">_xlfn.SWITCH(ROUND(Q1073,0),5,"Excellent",4,"Good",3,"Ok","Bad")</f>
        <v>Excellent</v>
      </c>
      <c r="S1073" s="17">
        <v>146</v>
      </c>
      <c r="T1073" s="17" t="str">
        <f t="shared" si="66"/>
        <v>Yes</v>
      </c>
      <c r="U1073" s="82">
        <v>41986</v>
      </c>
      <c r="V1073" s="82">
        <v>44019</v>
      </c>
      <c r="W1073" s="17">
        <v>294</v>
      </c>
      <c r="X1073" s="17" t="str">
        <f t="shared" si="67"/>
        <v>Active</v>
      </c>
      <c r="Y1073" s="17" t="s">
        <v>15616</v>
      </c>
      <c r="Z1073" s="17"/>
    </row>
    <row r="1074" spans="1:26" x14ac:dyDescent="0.25">
      <c r="A1074">
        <v>1073</v>
      </c>
      <c r="B1074" s="17" t="s">
        <v>805</v>
      </c>
      <c r="C1074" s="17">
        <v>2023</v>
      </c>
      <c r="D1074" s="17" t="str">
        <f>INDEX(Hosts!$A:$O,MATCH(Places!$C1074,Hosts!$A:$A,0),MATCH(Places!D$1,Hosts!$1:$1,0))</f>
        <v>Within an hour</v>
      </c>
      <c r="E1074" s="87">
        <f>INDEX(Hosts!$A:$O,MATCH(Places!$C1074,Hosts!$A:$A,0),MATCH(Places!E$1,Hosts!$1:$1,0))</f>
        <v>1</v>
      </c>
      <c r="F1074" s="87">
        <f>INDEX(Hosts!$A:$O,MATCH(Places!$C1074,Hosts!$A:$A,0),MATCH(Places!F$1,Hosts!$1:$1,0))</f>
        <v>1</v>
      </c>
      <c r="G1074" s="17" t="str">
        <f>INDEX(Hosts!$A:$O,MATCH(Places!$C1074,Hosts!$A:$A,0),MATCH(Places!G$1,Hosts!$1:$1,0))</f>
        <v>Yes</v>
      </c>
      <c r="H1074" s="17">
        <v>24</v>
      </c>
      <c r="I1074" s="17" t="str">
        <f>INDEX(Neighborhoods!$A:$C,MATCH(Places!$H1074,Neighborhoods!$A:$A,0),MATCH(Places!I$1,Neighborhoods!$1:$1,0))</f>
        <v>Queens</v>
      </c>
      <c r="J1074" s="17" t="str">
        <f>INDEX(Neighborhoods!$A:$C,MATCH(Places!$H1074,Neighborhoods!$A:$A,0),MATCH(Places!J$1,Neighborhoods!$1:$1,0))</f>
        <v>Long Island City</v>
      </c>
      <c r="K1074" s="17" t="s">
        <v>11822</v>
      </c>
      <c r="L1074" s="17" t="str">
        <f t="shared" si="64"/>
        <v>No</v>
      </c>
      <c r="M1074" s="17">
        <v>4</v>
      </c>
      <c r="N1074" s="17" t="str" cm="1">
        <f t="array" ref="N1074">_xlfn.IFS(M1074&lt;=2,"Small",M1074&lt;=5,"Medium",M1074&gt;5,"Large")</f>
        <v>Medium</v>
      </c>
      <c r="O1074" s="65">
        <v>150</v>
      </c>
      <c r="P1074" s="87">
        <f t="shared" si="65"/>
        <v>0.03</v>
      </c>
      <c r="Q1074" s="68">
        <v>4.8499999999999996</v>
      </c>
      <c r="R1074" s="68" t="str" cm="1">
        <f t="array" ref="R1074">_xlfn.SWITCH(ROUND(Q1074,0),5,"Excellent",4,"Good",3,"Ok","Bad")</f>
        <v>Excellent</v>
      </c>
      <c r="S1074" s="17">
        <v>97</v>
      </c>
      <c r="T1074" s="17" t="str">
        <f t="shared" si="66"/>
        <v>No</v>
      </c>
      <c r="U1074" s="82">
        <v>42248</v>
      </c>
      <c r="V1074" s="82">
        <v>43903</v>
      </c>
      <c r="W1074" s="17">
        <v>343</v>
      </c>
      <c r="X1074" s="17" t="str">
        <f t="shared" si="67"/>
        <v>Active</v>
      </c>
      <c r="Y1074" s="17" t="s">
        <v>15616</v>
      </c>
      <c r="Z1074" s="17"/>
    </row>
    <row r="1075" spans="1:26" x14ac:dyDescent="0.25">
      <c r="A1075">
        <v>1074</v>
      </c>
      <c r="B1075" s="17" t="s">
        <v>806</v>
      </c>
      <c r="C1075" s="17">
        <v>2037</v>
      </c>
      <c r="D1075" s="17" t="str">
        <f>INDEX(Hosts!$A:$O,MATCH(Places!$C1075,Hosts!$A:$A,0),MATCH(Places!D$1,Hosts!$1:$1,0))</f>
        <v>Within a few hours</v>
      </c>
      <c r="E1075" s="87">
        <f>INDEX(Hosts!$A:$O,MATCH(Places!$C1075,Hosts!$A:$A,0),MATCH(Places!E$1,Hosts!$1:$1,0))</f>
        <v>1</v>
      </c>
      <c r="F1075" s="87">
        <f>INDEX(Hosts!$A:$O,MATCH(Places!$C1075,Hosts!$A:$A,0),MATCH(Places!F$1,Hosts!$1:$1,0))</f>
        <v>0.57999999999999996</v>
      </c>
      <c r="G1075" s="17" t="str">
        <f>INDEX(Hosts!$A:$O,MATCH(Places!$C1075,Hosts!$A:$A,0),MATCH(Places!G$1,Hosts!$1:$1,0))</f>
        <v>Yes</v>
      </c>
      <c r="H1075" s="17">
        <v>16</v>
      </c>
      <c r="I1075" s="17" t="str">
        <f>INDEX(Neighborhoods!$A:$C,MATCH(Places!$H1075,Neighborhoods!$A:$A,0),MATCH(Places!I$1,Neighborhoods!$1:$1,0))</f>
        <v>Manhattan</v>
      </c>
      <c r="J1075" s="17" t="str">
        <f>INDEX(Neighborhoods!$A:$C,MATCH(Places!$H1075,Neighborhoods!$A:$A,0),MATCH(Places!J$1,Neighborhoods!$1:$1,0))</f>
        <v>Harlem</v>
      </c>
      <c r="K1075" s="17" t="s">
        <v>11822</v>
      </c>
      <c r="L1075" s="17" t="str">
        <f t="shared" si="64"/>
        <v>No</v>
      </c>
      <c r="M1075" s="17">
        <v>4</v>
      </c>
      <c r="N1075" s="17" t="str" cm="1">
        <f t="array" ref="N1075">_xlfn.IFS(M1075&lt;=2,"Small",M1075&lt;=5,"Medium",M1075&gt;5,"Large")</f>
        <v>Medium</v>
      </c>
      <c r="O1075" s="65">
        <v>125</v>
      </c>
      <c r="P1075" s="87">
        <f t="shared" si="65"/>
        <v>0.03</v>
      </c>
      <c r="Q1075" s="68">
        <v>4.91</v>
      </c>
      <c r="R1075" s="68" t="str" cm="1">
        <f t="array" ref="R1075">_xlfn.SWITCH(ROUND(Q1075,0),5,"Excellent",4,"Good",3,"Ok","Bad")</f>
        <v>Excellent</v>
      </c>
      <c r="S1075" s="17">
        <v>160</v>
      </c>
      <c r="T1075" s="17" t="str">
        <f t="shared" si="66"/>
        <v>Yes</v>
      </c>
      <c r="U1075" s="82">
        <v>41987</v>
      </c>
      <c r="V1075" s="82">
        <v>44016</v>
      </c>
      <c r="W1075" s="17">
        <v>346</v>
      </c>
      <c r="X1075" s="17" t="str">
        <f t="shared" si="67"/>
        <v>Active</v>
      </c>
      <c r="Y1075" s="17" t="s">
        <v>15615</v>
      </c>
      <c r="Z1075" s="17"/>
    </row>
    <row r="1076" spans="1:26" x14ac:dyDescent="0.25">
      <c r="A1076">
        <v>1075</v>
      </c>
      <c r="B1076" s="17" t="s">
        <v>807</v>
      </c>
      <c r="C1076" s="17">
        <v>1840</v>
      </c>
      <c r="D1076" s="17" t="str">
        <f>INDEX(Hosts!$A:$O,MATCH(Places!$C1076,Hosts!$A:$A,0),MATCH(Places!D$1,Hosts!$1:$1,0))</f>
        <v>Within an hour</v>
      </c>
      <c r="E1076" s="87">
        <f>INDEX(Hosts!$A:$O,MATCH(Places!$C1076,Hosts!$A:$A,0),MATCH(Places!E$1,Hosts!$1:$1,0))</f>
        <v>0.9</v>
      </c>
      <c r="F1076" s="87">
        <f>INDEX(Hosts!$A:$O,MATCH(Places!$C1076,Hosts!$A:$A,0),MATCH(Places!F$1,Hosts!$1:$1,0))</f>
        <v>0.93</v>
      </c>
      <c r="G1076" s="17" t="str">
        <f>INDEX(Hosts!$A:$O,MATCH(Places!$C1076,Hosts!$A:$A,0),MATCH(Places!G$1,Hosts!$1:$1,0))</f>
        <v>Yes</v>
      </c>
      <c r="H1076" s="17">
        <v>13</v>
      </c>
      <c r="I1076" s="17" t="str">
        <f>INDEX(Neighborhoods!$A:$C,MATCH(Places!$H1076,Neighborhoods!$A:$A,0),MATCH(Places!I$1,Neighborhoods!$1:$1,0))</f>
        <v>Manhattan</v>
      </c>
      <c r="J1076" s="17" t="str">
        <f>INDEX(Neighborhoods!$A:$C,MATCH(Places!$H1076,Neighborhoods!$A:$A,0),MATCH(Places!J$1,Neighborhoods!$1:$1,0))</f>
        <v>Chelsea</v>
      </c>
      <c r="K1076" s="17" t="s">
        <v>11822</v>
      </c>
      <c r="L1076" s="17" t="str">
        <f t="shared" si="64"/>
        <v>No</v>
      </c>
      <c r="M1076" s="17">
        <v>4</v>
      </c>
      <c r="N1076" s="17" t="str" cm="1">
        <f t="array" ref="N1076">_xlfn.IFS(M1076&lt;=2,"Small",M1076&lt;=5,"Medium",M1076&gt;5,"Large")</f>
        <v>Medium</v>
      </c>
      <c r="O1076" s="65">
        <v>850</v>
      </c>
      <c r="P1076" s="87">
        <f t="shared" si="65"/>
        <v>0.05</v>
      </c>
      <c r="Q1076" s="68">
        <v>4.5</v>
      </c>
      <c r="R1076" s="68" t="str" cm="1">
        <f t="array" ref="R1076">_xlfn.SWITCH(ROUND(Q1076,0),5,"Excellent",4,"Good",3,"Ok","Bad")</f>
        <v>Excellent</v>
      </c>
      <c r="S1076" s="17">
        <v>103</v>
      </c>
      <c r="T1076" s="17" t="str">
        <f t="shared" si="66"/>
        <v>No</v>
      </c>
      <c r="U1076" s="82">
        <v>41981</v>
      </c>
      <c r="V1076" s="82">
        <v>44045</v>
      </c>
      <c r="W1076" s="17">
        <v>365</v>
      </c>
      <c r="X1076" s="17" t="str">
        <f t="shared" si="67"/>
        <v>Active</v>
      </c>
      <c r="Y1076" s="17" t="s">
        <v>15615</v>
      </c>
      <c r="Z1076" s="17"/>
    </row>
    <row r="1077" spans="1:26" x14ac:dyDescent="0.25">
      <c r="A1077">
        <v>1076</v>
      </c>
      <c r="B1077" s="17" t="s">
        <v>14035</v>
      </c>
      <c r="C1077" s="17">
        <v>195</v>
      </c>
      <c r="D1077" s="17" t="str">
        <f>INDEX(Hosts!$A:$O,MATCH(Places!$C1077,Hosts!$A:$A,0),MATCH(Places!D$1,Hosts!$1:$1,0))</f>
        <v>Within a few hours</v>
      </c>
      <c r="E1077" s="87">
        <f>INDEX(Hosts!$A:$O,MATCH(Places!$C1077,Hosts!$A:$A,0),MATCH(Places!E$1,Hosts!$1:$1,0))</f>
        <v>1</v>
      </c>
      <c r="F1077" s="87">
        <f>INDEX(Hosts!$A:$O,MATCH(Places!$C1077,Hosts!$A:$A,0),MATCH(Places!F$1,Hosts!$1:$1,0))</f>
        <v>1</v>
      </c>
      <c r="G1077" s="17" t="str">
        <f>INDEX(Hosts!$A:$O,MATCH(Places!$C1077,Hosts!$A:$A,0),MATCH(Places!G$1,Hosts!$1:$1,0))</f>
        <v>No</v>
      </c>
      <c r="H1077" s="17">
        <v>12</v>
      </c>
      <c r="I1077" s="17" t="str">
        <f>INDEX(Neighborhoods!$A:$C,MATCH(Places!$H1077,Neighborhoods!$A:$A,0),MATCH(Places!I$1,Neighborhoods!$1:$1,0))</f>
        <v>Brooklyn</v>
      </c>
      <c r="J1077" s="17" t="str">
        <f>INDEX(Neighborhoods!$A:$C,MATCH(Places!$H1077,Neighborhoods!$A:$A,0),MATCH(Places!J$1,Neighborhoods!$1:$1,0))</f>
        <v>Williamsburg</v>
      </c>
      <c r="K1077" s="17" t="s">
        <v>11822</v>
      </c>
      <c r="L1077" s="17" t="str">
        <f t="shared" si="64"/>
        <v>No</v>
      </c>
      <c r="M1077" s="17">
        <v>2</v>
      </c>
      <c r="N1077" s="17" t="str" cm="1">
        <f t="array" ref="N1077">_xlfn.IFS(M1077&lt;=2,"Small",M1077&lt;=5,"Medium",M1077&gt;5,"Large")</f>
        <v>Small</v>
      </c>
      <c r="O1077" s="65">
        <v>108</v>
      </c>
      <c r="P1077" s="87">
        <f t="shared" si="65"/>
        <v>0.03</v>
      </c>
      <c r="Q1077" s="68">
        <v>4.45</v>
      </c>
      <c r="R1077" s="68" t="str" cm="1">
        <f t="array" ref="R1077">_xlfn.SWITCH(ROUND(Q1077,0),5,"Excellent",4,"Good",3,"Ok","Bad")</f>
        <v>Good</v>
      </c>
      <c r="S1077" s="17">
        <v>11</v>
      </c>
      <c r="T1077" s="17" t="str">
        <f t="shared" si="66"/>
        <v>No</v>
      </c>
      <c r="U1077" s="82">
        <v>42446</v>
      </c>
      <c r="V1077" s="82">
        <v>43957</v>
      </c>
      <c r="W1077" s="17">
        <v>0</v>
      </c>
      <c r="X1077" s="17" t="str">
        <f t="shared" si="67"/>
        <v>Inactive</v>
      </c>
      <c r="Y1077" s="17" t="s">
        <v>15616</v>
      </c>
      <c r="Z1077" s="17"/>
    </row>
    <row r="1078" spans="1:26" x14ac:dyDescent="0.25">
      <c r="A1078">
        <v>1077</v>
      </c>
      <c r="B1078" s="17" t="s">
        <v>808</v>
      </c>
      <c r="C1078" s="17">
        <v>1490</v>
      </c>
      <c r="D1078" s="17" t="str">
        <f>INDEX(Hosts!$A:$O,MATCH(Places!$C1078,Hosts!$A:$A,0),MATCH(Places!D$1,Hosts!$1:$1,0))</f>
        <v>Within a day</v>
      </c>
      <c r="E1078" s="87">
        <f>INDEX(Hosts!$A:$O,MATCH(Places!$C1078,Hosts!$A:$A,0),MATCH(Places!E$1,Hosts!$1:$1,0))</f>
        <v>0.8</v>
      </c>
      <c r="F1078" s="87">
        <f>INDEX(Hosts!$A:$O,MATCH(Places!$C1078,Hosts!$A:$A,0),MATCH(Places!F$1,Hosts!$1:$1,0))</f>
        <v>0.28999999999999998</v>
      </c>
      <c r="G1078" s="17" t="str">
        <f>INDEX(Hosts!$A:$O,MATCH(Places!$C1078,Hosts!$A:$A,0),MATCH(Places!G$1,Hosts!$1:$1,0))</f>
        <v>No</v>
      </c>
      <c r="H1078" s="17">
        <v>18</v>
      </c>
      <c r="I1078" s="17" t="str">
        <f>INDEX(Neighborhoods!$A:$C,MATCH(Places!$H1078,Neighborhoods!$A:$A,0),MATCH(Places!I$1,Neighborhoods!$1:$1,0))</f>
        <v>Manhattan</v>
      </c>
      <c r="J1078" s="17" t="str">
        <f>INDEX(Neighborhoods!$A:$C,MATCH(Places!$H1078,Neighborhoods!$A:$A,0),MATCH(Places!J$1,Neighborhoods!$1:$1,0))</f>
        <v>Midtown</v>
      </c>
      <c r="K1078" s="17" t="s">
        <v>11822</v>
      </c>
      <c r="L1078" s="17" t="str">
        <f t="shared" si="64"/>
        <v>No</v>
      </c>
      <c r="M1078" s="17">
        <v>4</v>
      </c>
      <c r="N1078" s="17" t="str" cm="1">
        <f t="array" ref="N1078">_xlfn.IFS(M1078&lt;=2,"Small",M1078&lt;=5,"Medium",M1078&gt;5,"Large")</f>
        <v>Medium</v>
      </c>
      <c r="O1078" s="65">
        <v>130</v>
      </c>
      <c r="P1078" s="87">
        <f t="shared" si="65"/>
        <v>0.03</v>
      </c>
      <c r="Q1078" s="68">
        <v>5</v>
      </c>
      <c r="R1078" s="68" t="str" cm="1">
        <f t="array" ref="R1078">_xlfn.SWITCH(ROUND(Q1078,0),5,"Excellent",4,"Good",3,"Ok","Bad")</f>
        <v>Excellent</v>
      </c>
      <c r="S1078" s="17">
        <v>3</v>
      </c>
      <c r="T1078" s="17" t="str">
        <f t="shared" si="66"/>
        <v>No</v>
      </c>
      <c r="U1078" s="82">
        <v>42568</v>
      </c>
      <c r="V1078" s="82">
        <v>43562</v>
      </c>
      <c r="W1078" s="17">
        <v>0</v>
      </c>
      <c r="X1078" s="17" t="str">
        <f t="shared" si="67"/>
        <v>Inactive</v>
      </c>
      <c r="Y1078" s="17" t="s">
        <v>15615</v>
      </c>
      <c r="Z1078" s="17"/>
    </row>
    <row r="1079" spans="1:26" x14ac:dyDescent="0.25">
      <c r="A1079">
        <v>1078</v>
      </c>
      <c r="B1079" s="17" t="s">
        <v>13337</v>
      </c>
      <c r="C1079" s="17">
        <v>2039</v>
      </c>
      <c r="D1079" s="17" t="str">
        <f>INDEX(Hosts!$A:$O,MATCH(Places!$C1079,Hosts!$A:$A,0),MATCH(Places!D$1,Hosts!$1:$1,0))</f>
        <v>Within an hour</v>
      </c>
      <c r="E1079" s="87">
        <f>INDEX(Hosts!$A:$O,MATCH(Places!$C1079,Hosts!$A:$A,0),MATCH(Places!E$1,Hosts!$1:$1,0))</f>
        <v>1</v>
      </c>
      <c r="F1079" s="87">
        <f>INDEX(Hosts!$A:$O,MATCH(Places!$C1079,Hosts!$A:$A,0),MATCH(Places!F$1,Hosts!$1:$1,0))</f>
        <v>0.56999999999999995</v>
      </c>
      <c r="G1079" s="17" t="str">
        <f>INDEX(Hosts!$A:$O,MATCH(Places!$C1079,Hosts!$A:$A,0),MATCH(Places!G$1,Hosts!$1:$1,0))</f>
        <v>Yes</v>
      </c>
      <c r="H1079" s="17">
        <v>21</v>
      </c>
      <c r="I1079" s="17" t="str">
        <f>INDEX(Neighborhoods!$A:$C,MATCH(Places!$H1079,Neighborhoods!$A:$A,0),MATCH(Places!I$1,Neighborhoods!$1:$1,0))</f>
        <v>Queens</v>
      </c>
      <c r="J1079" s="17" t="str">
        <f>INDEX(Neighborhoods!$A:$C,MATCH(Places!$H1079,Neighborhoods!$A:$A,0),MATCH(Places!J$1,Neighborhoods!$1:$1,0))</f>
        <v>Astoria</v>
      </c>
      <c r="K1079" s="17" t="s">
        <v>11822</v>
      </c>
      <c r="L1079" s="17" t="str">
        <f t="shared" si="64"/>
        <v>No</v>
      </c>
      <c r="M1079" s="17">
        <v>4</v>
      </c>
      <c r="N1079" s="17" t="str" cm="1">
        <f t="array" ref="N1079">_xlfn.IFS(M1079&lt;=2,"Small",M1079&lt;=5,"Medium",M1079&gt;5,"Large")</f>
        <v>Medium</v>
      </c>
      <c r="O1079" s="65">
        <v>75</v>
      </c>
      <c r="P1079" s="87">
        <f t="shared" si="65"/>
        <v>0.03</v>
      </c>
      <c r="Q1079" s="68">
        <v>4.9000000000000004</v>
      </c>
      <c r="R1079" s="68" t="str" cm="1">
        <f t="array" ref="R1079">_xlfn.SWITCH(ROUND(Q1079,0),5,"Excellent",4,"Good",3,"Ok","Bad")</f>
        <v>Excellent</v>
      </c>
      <c r="S1079" s="17">
        <v>84</v>
      </c>
      <c r="T1079" s="17" t="str">
        <f t="shared" si="66"/>
        <v>No</v>
      </c>
      <c r="U1079" s="82">
        <v>41997</v>
      </c>
      <c r="V1079" s="82">
        <v>43905</v>
      </c>
      <c r="W1079" s="17">
        <v>343</v>
      </c>
      <c r="X1079" s="17" t="str">
        <f t="shared" si="67"/>
        <v>Active</v>
      </c>
      <c r="Y1079" s="17" t="s">
        <v>15615</v>
      </c>
      <c r="Z1079" s="17"/>
    </row>
    <row r="1080" spans="1:26" x14ac:dyDescent="0.25">
      <c r="A1080">
        <v>1079</v>
      </c>
      <c r="B1080" s="17" t="s">
        <v>13549</v>
      </c>
      <c r="C1080" s="17">
        <v>1243</v>
      </c>
      <c r="D1080" s="17" t="str">
        <f>INDEX(Hosts!$A:$O,MATCH(Places!$C1080,Hosts!$A:$A,0),MATCH(Places!D$1,Hosts!$1:$1,0))</f>
        <v>Within a few hours</v>
      </c>
      <c r="E1080" s="87">
        <f>INDEX(Hosts!$A:$O,MATCH(Places!$C1080,Hosts!$A:$A,0),MATCH(Places!E$1,Hosts!$1:$1,0))</f>
        <v>1</v>
      </c>
      <c r="F1080" s="87">
        <f>INDEX(Hosts!$A:$O,MATCH(Places!$C1080,Hosts!$A:$A,0),MATCH(Places!F$1,Hosts!$1:$1,0))</f>
        <v>1</v>
      </c>
      <c r="G1080" s="17" t="str">
        <f>INDEX(Hosts!$A:$O,MATCH(Places!$C1080,Hosts!$A:$A,0),MATCH(Places!G$1,Hosts!$1:$1,0))</f>
        <v>Yes</v>
      </c>
      <c r="H1080" s="17">
        <v>14</v>
      </c>
      <c r="I1080" s="17" t="str">
        <f>INDEX(Neighborhoods!$A:$C,MATCH(Places!$H1080,Neighborhoods!$A:$A,0),MATCH(Places!I$1,Neighborhoods!$1:$1,0))</f>
        <v>Manhattan</v>
      </c>
      <c r="J1080" s="17" t="str">
        <f>INDEX(Neighborhoods!$A:$C,MATCH(Places!$H1080,Neighborhoods!$A:$A,0),MATCH(Places!J$1,Neighborhoods!$1:$1,0))</f>
        <v>East Harlem</v>
      </c>
      <c r="K1080" s="17" t="s">
        <v>1</v>
      </c>
      <c r="L1080" s="17" t="str">
        <f t="shared" si="64"/>
        <v>Yes</v>
      </c>
      <c r="M1080" s="17">
        <v>2</v>
      </c>
      <c r="N1080" s="17" t="str" cm="1">
        <f t="array" ref="N1080">_xlfn.IFS(M1080&lt;=2,"Small",M1080&lt;=5,"Medium",M1080&gt;5,"Large")</f>
        <v>Small</v>
      </c>
      <c r="O1080" s="65">
        <v>49</v>
      </c>
      <c r="P1080" s="87">
        <f t="shared" si="65"/>
        <v>0.03</v>
      </c>
      <c r="Q1080" s="68">
        <v>4.66</v>
      </c>
      <c r="R1080" s="68" t="str" cm="1">
        <f t="array" ref="R1080">_xlfn.SWITCH(ROUND(Q1080,0),5,"Excellent",4,"Good",3,"Ok","Bad")</f>
        <v>Excellent</v>
      </c>
      <c r="S1080" s="17">
        <v>29</v>
      </c>
      <c r="T1080" s="17" t="str">
        <f t="shared" si="66"/>
        <v>No</v>
      </c>
      <c r="U1080" s="82">
        <v>42036</v>
      </c>
      <c r="V1080" s="82">
        <v>43833</v>
      </c>
      <c r="W1080" s="17">
        <v>180</v>
      </c>
      <c r="X1080" s="17" t="str">
        <f t="shared" si="67"/>
        <v>Active</v>
      </c>
      <c r="Y1080" s="17" t="s">
        <v>15616</v>
      </c>
      <c r="Z1080" s="17"/>
    </row>
    <row r="1081" spans="1:26" x14ac:dyDescent="0.25">
      <c r="A1081">
        <v>1080</v>
      </c>
      <c r="B1081" s="17" t="s">
        <v>809</v>
      </c>
      <c r="C1081" s="17">
        <v>2041</v>
      </c>
      <c r="D1081" s="17" t="str">
        <f>INDEX(Hosts!$A:$O,MATCH(Places!$C1081,Hosts!$A:$A,0),MATCH(Places!D$1,Hosts!$1:$1,0))</f>
        <v>Within an hour</v>
      </c>
      <c r="E1081" s="87">
        <f>INDEX(Hosts!$A:$O,MATCH(Places!$C1081,Hosts!$A:$A,0),MATCH(Places!E$1,Hosts!$1:$1,0))</f>
        <v>1</v>
      </c>
      <c r="F1081" s="87">
        <f>INDEX(Hosts!$A:$O,MATCH(Places!$C1081,Hosts!$A:$A,0),MATCH(Places!F$1,Hosts!$1:$1,0))</f>
        <v>1</v>
      </c>
      <c r="G1081" s="17" t="str">
        <f>INDEX(Hosts!$A:$O,MATCH(Places!$C1081,Hosts!$A:$A,0),MATCH(Places!G$1,Hosts!$1:$1,0))</f>
        <v>No</v>
      </c>
      <c r="H1081" s="17">
        <v>12</v>
      </c>
      <c r="I1081" s="17" t="str">
        <f>INDEX(Neighborhoods!$A:$C,MATCH(Places!$H1081,Neighborhoods!$A:$A,0),MATCH(Places!I$1,Neighborhoods!$1:$1,0))</f>
        <v>Brooklyn</v>
      </c>
      <c r="J1081" s="17" t="str">
        <f>INDEX(Neighborhoods!$A:$C,MATCH(Places!$H1081,Neighborhoods!$A:$A,0),MATCH(Places!J$1,Neighborhoods!$1:$1,0))</f>
        <v>Williamsburg</v>
      </c>
      <c r="K1081" s="17" t="s">
        <v>11822</v>
      </c>
      <c r="L1081" s="17" t="str">
        <f t="shared" si="64"/>
        <v>No</v>
      </c>
      <c r="M1081" s="17">
        <v>4</v>
      </c>
      <c r="N1081" s="17" t="str" cm="1">
        <f t="array" ref="N1081">_xlfn.IFS(M1081&lt;=2,"Small",M1081&lt;=5,"Medium",M1081&gt;5,"Large")</f>
        <v>Medium</v>
      </c>
      <c r="O1081" s="65">
        <v>100</v>
      </c>
      <c r="P1081" s="87">
        <f t="shared" si="65"/>
        <v>0.03</v>
      </c>
      <c r="Q1081" s="68">
        <v>4.5599999999999996</v>
      </c>
      <c r="R1081" s="68" t="str" cm="1">
        <f t="array" ref="R1081">_xlfn.SWITCH(ROUND(Q1081,0),5,"Excellent",4,"Good",3,"Ok","Bad")</f>
        <v>Excellent</v>
      </c>
      <c r="S1081" s="17">
        <v>32</v>
      </c>
      <c r="T1081" s="17" t="str">
        <f t="shared" si="66"/>
        <v>No</v>
      </c>
      <c r="U1081" s="82">
        <v>41987</v>
      </c>
      <c r="V1081" s="82">
        <v>43891</v>
      </c>
      <c r="W1081" s="17">
        <v>174</v>
      </c>
      <c r="X1081" s="17" t="str">
        <f t="shared" si="67"/>
        <v>Active</v>
      </c>
      <c r="Y1081" s="17" t="s">
        <v>15616</v>
      </c>
      <c r="Z1081" s="17"/>
    </row>
    <row r="1082" spans="1:26" x14ac:dyDescent="0.25">
      <c r="A1082">
        <v>1081</v>
      </c>
      <c r="B1082" s="17" t="s">
        <v>810</v>
      </c>
      <c r="C1082" s="17">
        <v>203</v>
      </c>
      <c r="D1082" s="17" t="str">
        <f>INDEX(Hosts!$A:$O,MATCH(Places!$C1082,Hosts!$A:$A,0),MATCH(Places!D$1,Hosts!$1:$1,0))</f>
        <v>Within a few hours</v>
      </c>
      <c r="E1082" s="87">
        <f>INDEX(Hosts!$A:$O,MATCH(Places!$C1082,Hosts!$A:$A,0),MATCH(Places!E$1,Hosts!$1:$1,0))</f>
        <v>1</v>
      </c>
      <c r="F1082" s="87">
        <f>INDEX(Hosts!$A:$O,MATCH(Places!$C1082,Hosts!$A:$A,0),MATCH(Places!F$1,Hosts!$1:$1,0))</f>
        <v>0.36</v>
      </c>
      <c r="G1082" s="17" t="str">
        <f>INDEX(Hosts!$A:$O,MATCH(Places!$C1082,Hosts!$A:$A,0),MATCH(Places!G$1,Hosts!$1:$1,0))</f>
        <v>No</v>
      </c>
      <c r="H1082" s="17">
        <v>14</v>
      </c>
      <c r="I1082" s="17" t="str">
        <f>INDEX(Neighborhoods!$A:$C,MATCH(Places!$H1082,Neighborhoods!$A:$A,0),MATCH(Places!I$1,Neighborhoods!$1:$1,0))</f>
        <v>Manhattan</v>
      </c>
      <c r="J1082" s="17" t="str">
        <f>INDEX(Neighborhoods!$A:$C,MATCH(Places!$H1082,Neighborhoods!$A:$A,0),MATCH(Places!J$1,Neighborhoods!$1:$1,0))</f>
        <v>East Harlem</v>
      </c>
      <c r="K1082" s="17" t="s">
        <v>1</v>
      </c>
      <c r="L1082" s="17" t="str">
        <f t="shared" si="64"/>
        <v>Yes</v>
      </c>
      <c r="M1082" s="17">
        <v>2</v>
      </c>
      <c r="N1082" s="17" t="str" cm="1">
        <f t="array" ref="N1082">_xlfn.IFS(M1082&lt;=2,"Small",M1082&lt;=5,"Medium",M1082&gt;5,"Large")</f>
        <v>Small</v>
      </c>
      <c r="O1082" s="65">
        <v>61</v>
      </c>
      <c r="P1082" s="87">
        <f t="shared" si="65"/>
        <v>0.03</v>
      </c>
      <c r="Q1082" s="68">
        <v>4.7300000000000004</v>
      </c>
      <c r="R1082" s="68" t="str" cm="1">
        <f t="array" ref="R1082">_xlfn.SWITCH(ROUND(Q1082,0),5,"Excellent",4,"Good",3,"Ok","Bad")</f>
        <v>Excellent</v>
      </c>
      <c r="S1082" s="17">
        <v>15</v>
      </c>
      <c r="T1082" s="17" t="str">
        <f t="shared" si="66"/>
        <v>No</v>
      </c>
      <c r="U1082" s="82">
        <v>42273</v>
      </c>
      <c r="V1082" s="82">
        <v>43645</v>
      </c>
      <c r="W1082" s="17">
        <v>364</v>
      </c>
      <c r="X1082" s="17" t="str">
        <f t="shared" si="67"/>
        <v>Active</v>
      </c>
      <c r="Y1082" s="17" t="s">
        <v>15615</v>
      </c>
      <c r="Z1082" s="17"/>
    </row>
    <row r="1083" spans="1:26" x14ac:dyDescent="0.25">
      <c r="A1083">
        <v>1082</v>
      </c>
      <c r="B1083" s="17" t="s">
        <v>811</v>
      </c>
      <c r="C1083" s="17">
        <v>1342</v>
      </c>
      <c r="D1083" s="17" t="str">
        <f>INDEX(Hosts!$A:$O,MATCH(Places!$C1083,Hosts!$A:$A,0),MATCH(Places!D$1,Hosts!$1:$1,0))</f>
        <v>Within a day</v>
      </c>
      <c r="E1083" s="87">
        <f>INDEX(Hosts!$A:$O,MATCH(Places!$C1083,Hosts!$A:$A,0),MATCH(Places!E$1,Hosts!$1:$1,0))</f>
        <v>1</v>
      </c>
      <c r="F1083" s="87">
        <f>INDEX(Hosts!$A:$O,MATCH(Places!$C1083,Hosts!$A:$A,0),MATCH(Places!F$1,Hosts!$1:$1,0))</f>
        <v>1</v>
      </c>
      <c r="G1083" s="17" t="str">
        <f>INDEX(Hosts!$A:$O,MATCH(Places!$C1083,Hosts!$A:$A,0),MATCH(Places!G$1,Hosts!$1:$1,0))</f>
        <v>No</v>
      </c>
      <c r="H1083" s="17">
        <v>7</v>
      </c>
      <c r="I1083" s="17" t="str">
        <f>INDEX(Neighborhoods!$A:$C,MATCH(Places!$H1083,Neighborhoods!$A:$A,0),MATCH(Places!I$1,Neighborhoods!$1:$1,0))</f>
        <v>Brooklyn</v>
      </c>
      <c r="J1083" s="17" t="str">
        <f>INDEX(Neighborhoods!$A:$C,MATCH(Places!$H1083,Neighborhoods!$A:$A,0),MATCH(Places!J$1,Neighborhoods!$1:$1,0))</f>
        <v>Bedford-Stuyvesant</v>
      </c>
      <c r="K1083" s="17" t="s">
        <v>1</v>
      </c>
      <c r="L1083" s="17" t="str">
        <f t="shared" si="64"/>
        <v>Yes</v>
      </c>
      <c r="M1083" s="17">
        <v>2</v>
      </c>
      <c r="N1083" s="17" t="str" cm="1">
        <f t="array" ref="N1083">_xlfn.IFS(M1083&lt;=2,"Small",M1083&lt;=5,"Medium",M1083&gt;5,"Large")</f>
        <v>Small</v>
      </c>
      <c r="O1083" s="65">
        <v>61</v>
      </c>
      <c r="P1083" s="87">
        <f t="shared" si="65"/>
        <v>0.03</v>
      </c>
      <c r="Q1083" s="68">
        <v>4.9000000000000004</v>
      </c>
      <c r="R1083" s="68" t="str" cm="1">
        <f t="array" ref="R1083">_xlfn.SWITCH(ROUND(Q1083,0),5,"Excellent",4,"Good",3,"Ok","Bad")</f>
        <v>Excellent</v>
      </c>
      <c r="S1083" s="17">
        <v>10</v>
      </c>
      <c r="T1083" s="17" t="str">
        <f t="shared" si="66"/>
        <v>No</v>
      </c>
      <c r="U1083" s="82">
        <v>42064</v>
      </c>
      <c r="V1083" s="82">
        <v>43711</v>
      </c>
      <c r="W1083" s="17">
        <v>226</v>
      </c>
      <c r="X1083" s="17" t="str">
        <f t="shared" si="67"/>
        <v>Active</v>
      </c>
      <c r="Y1083" s="17" t="s">
        <v>15616</v>
      </c>
      <c r="Z1083" s="17"/>
    </row>
    <row r="1084" spans="1:26" x14ac:dyDescent="0.25">
      <c r="A1084">
        <v>1083</v>
      </c>
      <c r="B1084" s="17" t="s">
        <v>812</v>
      </c>
      <c r="C1084" s="17">
        <v>119</v>
      </c>
      <c r="D1084" s="17" t="str">
        <f>INDEX(Hosts!$A:$O,MATCH(Places!$C1084,Hosts!$A:$A,0),MATCH(Places!D$1,Hosts!$1:$1,0))</f>
        <v>Within an hour</v>
      </c>
      <c r="E1084" s="87">
        <f>INDEX(Hosts!$A:$O,MATCH(Places!$C1084,Hosts!$A:$A,0),MATCH(Places!E$1,Hosts!$1:$1,0))</f>
        <v>1</v>
      </c>
      <c r="F1084" s="87">
        <f>INDEX(Hosts!$A:$O,MATCH(Places!$C1084,Hosts!$A:$A,0),MATCH(Places!F$1,Hosts!$1:$1,0))</f>
        <v>0.94</v>
      </c>
      <c r="G1084" s="17" t="str">
        <f>INDEX(Hosts!$A:$O,MATCH(Places!$C1084,Hosts!$A:$A,0),MATCH(Places!G$1,Hosts!$1:$1,0))</f>
        <v>Yes</v>
      </c>
      <c r="H1084" s="17">
        <v>12</v>
      </c>
      <c r="I1084" s="17" t="str">
        <f>INDEX(Neighborhoods!$A:$C,MATCH(Places!$H1084,Neighborhoods!$A:$A,0),MATCH(Places!I$1,Neighborhoods!$1:$1,0))</f>
        <v>Brooklyn</v>
      </c>
      <c r="J1084" s="17" t="str">
        <f>INDEX(Neighborhoods!$A:$C,MATCH(Places!$H1084,Neighborhoods!$A:$A,0),MATCH(Places!J$1,Neighborhoods!$1:$1,0))</f>
        <v>Williamsburg</v>
      </c>
      <c r="K1084" s="17" t="s">
        <v>1</v>
      </c>
      <c r="L1084" s="17" t="str">
        <f t="shared" si="64"/>
        <v>Yes</v>
      </c>
      <c r="M1084" s="17">
        <v>2</v>
      </c>
      <c r="N1084" s="17" t="str" cm="1">
        <f t="array" ref="N1084">_xlfn.IFS(M1084&lt;=2,"Small",M1084&lt;=5,"Medium",M1084&gt;5,"Large")</f>
        <v>Small</v>
      </c>
      <c r="O1084" s="65">
        <v>60</v>
      </c>
      <c r="P1084" s="87">
        <f t="shared" si="65"/>
        <v>0.03</v>
      </c>
      <c r="Q1084" s="68">
        <v>4.91</v>
      </c>
      <c r="R1084" s="68" t="str" cm="1">
        <f t="array" ref="R1084">_xlfn.SWITCH(ROUND(Q1084,0),5,"Excellent",4,"Good",3,"Ok","Bad")</f>
        <v>Excellent</v>
      </c>
      <c r="S1084" s="17">
        <v>160</v>
      </c>
      <c r="T1084" s="17" t="str">
        <f t="shared" si="66"/>
        <v>Yes</v>
      </c>
      <c r="U1084" s="82">
        <v>42503</v>
      </c>
      <c r="V1084" s="82">
        <v>43902</v>
      </c>
      <c r="W1084" s="17">
        <v>0</v>
      </c>
      <c r="X1084" s="17" t="str">
        <f t="shared" si="67"/>
        <v>Inactive</v>
      </c>
      <c r="Y1084" s="17" t="s">
        <v>15615</v>
      </c>
      <c r="Z1084" s="17"/>
    </row>
    <row r="1085" spans="1:26" x14ac:dyDescent="0.25">
      <c r="A1085">
        <v>1084</v>
      </c>
      <c r="B1085" s="17" t="s">
        <v>14185</v>
      </c>
      <c r="C1085" s="17">
        <v>1568</v>
      </c>
      <c r="D1085" s="17" t="str">
        <f>INDEX(Hosts!$A:$O,MATCH(Places!$C1085,Hosts!$A:$A,0),MATCH(Places!D$1,Hosts!$1:$1,0))</f>
        <v>Within an hour</v>
      </c>
      <c r="E1085" s="87">
        <f>INDEX(Hosts!$A:$O,MATCH(Places!$C1085,Hosts!$A:$A,0),MATCH(Places!E$1,Hosts!$1:$1,0))</f>
        <v>1</v>
      </c>
      <c r="F1085" s="87">
        <f>INDEX(Hosts!$A:$O,MATCH(Places!$C1085,Hosts!$A:$A,0),MATCH(Places!F$1,Hosts!$1:$1,0))</f>
        <v>0.87</v>
      </c>
      <c r="G1085" s="17" t="str">
        <f>INDEX(Hosts!$A:$O,MATCH(Places!$C1085,Hosts!$A:$A,0),MATCH(Places!G$1,Hosts!$1:$1,0))</f>
        <v>Yes</v>
      </c>
      <c r="H1085" s="17">
        <v>15</v>
      </c>
      <c r="I1085" s="17" t="str">
        <f>INDEX(Neighborhoods!$A:$C,MATCH(Places!$H1085,Neighborhoods!$A:$A,0),MATCH(Places!I$1,Neighborhoods!$1:$1,0))</f>
        <v>Manhattan</v>
      </c>
      <c r="J1085" s="17" t="str">
        <f>INDEX(Neighborhoods!$A:$C,MATCH(Places!$H1085,Neighborhoods!$A:$A,0),MATCH(Places!J$1,Neighborhoods!$1:$1,0))</f>
        <v>East Village</v>
      </c>
      <c r="K1085" s="17" t="s">
        <v>1</v>
      </c>
      <c r="L1085" s="17" t="str">
        <f t="shared" si="64"/>
        <v>Yes</v>
      </c>
      <c r="M1085" s="17">
        <v>2</v>
      </c>
      <c r="N1085" s="17" t="str" cm="1">
        <f t="array" ref="N1085">_xlfn.IFS(M1085&lt;=2,"Small",M1085&lt;=5,"Medium",M1085&gt;5,"Large")</f>
        <v>Small</v>
      </c>
      <c r="O1085" s="65">
        <v>131</v>
      </c>
      <c r="P1085" s="87">
        <f t="shared" si="65"/>
        <v>0.03</v>
      </c>
      <c r="Q1085" s="68">
        <v>4.9800000000000004</v>
      </c>
      <c r="R1085" s="68" t="str" cm="1">
        <f t="array" ref="R1085">_xlfn.SWITCH(ROUND(Q1085,0),5,"Excellent",4,"Good",3,"Ok","Bad")</f>
        <v>Excellent</v>
      </c>
      <c r="S1085" s="17">
        <v>59</v>
      </c>
      <c r="T1085" s="17" t="str">
        <f t="shared" si="66"/>
        <v>No</v>
      </c>
      <c r="U1085" s="82">
        <v>42191</v>
      </c>
      <c r="V1085" s="82">
        <v>44039</v>
      </c>
      <c r="W1085" s="17">
        <v>1</v>
      </c>
      <c r="X1085" s="17" t="str">
        <f t="shared" si="67"/>
        <v>Active</v>
      </c>
      <c r="Y1085" s="17" t="s">
        <v>15615</v>
      </c>
      <c r="Z1085" s="17"/>
    </row>
    <row r="1086" spans="1:26" x14ac:dyDescent="0.25">
      <c r="A1086">
        <v>1085</v>
      </c>
      <c r="B1086" s="17" t="s">
        <v>813</v>
      </c>
      <c r="C1086" s="17">
        <v>812</v>
      </c>
      <c r="D1086" s="17" t="str">
        <f>INDEX(Hosts!$A:$O,MATCH(Places!$C1086,Hosts!$A:$A,0),MATCH(Places!D$1,Hosts!$1:$1,0))</f>
        <v>Within an hour</v>
      </c>
      <c r="E1086" s="87">
        <f>INDEX(Hosts!$A:$O,MATCH(Places!$C1086,Hosts!$A:$A,0),MATCH(Places!E$1,Hosts!$1:$1,0))</f>
        <v>1</v>
      </c>
      <c r="F1086" s="87">
        <f>INDEX(Hosts!$A:$O,MATCH(Places!$C1086,Hosts!$A:$A,0),MATCH(Places!F$1,Hosts!$1:$1,0))</f>
        <v>0.86</v>
      </c>
      <c r="G1086" s="17" t="str">
        <f>INDEX(Hosts!$A:$O,MATCH(Places!$C1086,Hosts!$A:$A,0),MATCH(Places!G$1,Hosts!$1:$1,0))</f>
        <v>Yes</v>
      </c>
      <c r="H1086" s="17">
        <v>7</v>
      </c>
      <c r="I1086" s="17" t="str">
        <f>INDEX(Neighborhoods!$A:$C,MATCH(Places!$H1086,Neighborhoods!$A:$A,0),MATCH(Places!I$1,Neighborhoods!$1:$1,0))</f>
        <v>Brooklyn</v>
      </c>
      <c r="J1086" s="17" t="str">
        <f>INDEX(Neighborhoods!$A:$C,MATCH(Places!$H1086,Neighborhoods!$A:$A,0),MATCH(Places!J$1,Neighborhoods!$1:$1,0))</f>
        <v>Bedford-Stuyvesant</v>
      </c>
      <c r="K1086" s="17" t="s">
        <v>11822</v>
      </c>
      <c r="L1086" s="17" t="str">
        <f t="shared" si="64"/>
        <v>No</v>
      </c>
      <c r="M1086" s="17">
        <v>7</v>
      </c>
      <c r="N1086" s="17" t="str" cm="1">
        <f t="array" ref="N1086">_xlfn.IFS(M1086&lt;=2,"Small",M1086&lt;=5,"Medium",M1086&gt;5,"Large")</f>
        <v>Large</v>
      </c>
      <c r="O1086" s="65">
        <v>124</v>
      </c>
      <c r="P1086" s="87">
        <f t="shared" si="65"/>
        <v>0.03</v>
      </c>
      <c r="Q1086" s="68">
        <v>4.84</v>
      </c>
      <c r="R1086" s="68" t="str" cm="1">
        <f t="array" ref="R1086">_xlfn.SWITCH(ROUND(Q1086,0),5,"Excellent",4,"Good",3,"Ok","Bad")</f>
        <v>Excellent</v>
      </c>
      <c r="S1086" s="17">
        <v>167</v>
      </c>
      <c r="T1086" s="17" t="str">
        <f t="shared" si="66"/>
        <v>Yes</v>
      </c>
      <c r="U1086" s="82">
        <v>41994</v>
      </c>
      <c r="V1086" s="82">
        <v>43836</v>
      </c>
      <c r="W1086" s="17">
        <v>364</v>
      </c>
      <c r="X1086" s="17" t="str">
        <f t="shared" si="67"/>
        <v>Active</v>
      </c>
      <c r="Y1086" s="17" t="s">
        <v>15615</v>
      </c>
      <c r="Z1086" s="17"/>
    </row>
    <row r="1087" spans="1:26" x14ac:dyDescent="0.25">
      <c r="A1087">
        <v>1086</v>
      </c>
      <c r="B1087" s="17" t="s">
        <v>814</v>
      </c>
      <c r="C1087" s="17">
        <v>1094</v>
      </c>
      <c r="D1087" s="17" t="str">
        <f>INDEX(Hosts!$A:$O,MATCH(Places!$C1087,Hosts!$A:$A,0),MATCH(Places!D$1,Hosts!$1:$1,0))</f>
        <v>Within a day</v>
      </c>
      <c r="E1087" s="87">
        <f>INDEX(Hosts!$A:$O,MATCH(Places!$C1087,Hosts!$A:$A,0),MATCH(Places!E$1,Hosts!$1:$1,0))</f>
        <v>1</v>
      </c>
      <c r="F1087" s="87">
        <f>INDEX(Hosts!$A:$O,MATCH(Places!$C1087,Hosts!$A:$A,0),MATCH(Places!F$1,Hosts!$1:$1,0))</f>
        <v>0.98</v>
      </c>
      <c r="G1087" s="17" t="str">
        <f>INDEX(Hosts!$A:$O,MATCH(Places!$C1087,Hosts!$A:$A,0),MATCH(Places!G$1,Hosts!$1:$1,0))</f>
        <v>Yes</v>
      </c>
      <c r="H1087" s="17">
        <v>17</v>
      </c>
      <c r="I1087" s="17" t="str">
        <f>INDEX(Neighborhoods!$A:$C,MATCH(Places!$H1087,Neighborhoods!$A:$A,0),MATCH(Places!I$1,Neighborhoods!$1:$1,0))</f>
        <v>Manhattan</v>
      </c>
      <c r="J1087" s="17" t="str">
        <f>INDEX(Neighborhoods!$A:$C,MATCH(Places!$H1087,Neighborhoods!$A:$A,0),MATCH(Places!J$1,Neighborhoods!$1:$1,0))</f>
        <v>Hell's Kitchen</v>
      </c>
      <c r="K1087" s="17" t="s">
        <v>1</v>
      </c>
      <c r="L1087" s="17" t="str">
        <f t="shared" si="64"/>
        <v>Yes</v>
      </c>
      <c r="M1087" s="17">
        <v>2</v>
      </c>
      <c r="N1087" s="17" t="str" cm="1">
        <f t="array" ref="N1087">_xlfn.IFS(M1087&lt;=2,"Small",M1087&lt;=5,"Medium",M1087&gt;5,"Large")</f>
        <v>Small</v>
      </c>
      <c r="O1087" s="65">
        <v>125</v>
      </c>
      <c r="P1087" s="87">
        <f t="shared" si="65"/>
        <v>0.03</v>
      </c>
      <c r="Q1087" s="68">
        <v>4.99</v>
      </c>
      <c r="R1087" s="68" t="str" cm="1">
        <f t="array" ref="R1087">_xlfn.SWITCH(ROUND(Q1087,0),5,"Excellent",4,"Good",3,"Ok","Bad")</f>
        <v>Excellent</v>
      </c>
      <c r="S1087" s="17">
        <v>210</v>
      </c>
      <c r="T1087" s="17" t="str">
        <f t="shared" si="66"/>
        <v>Yes</v>
      </c>
      <c r="U1087" s="82">
        <v>42247</v>
      </c>
      <c r="V1087" s="82">
        <v>43903</v>
      </c>
      <c r="W1087" s="17">
        <v>318</v>
      </c>
      <c r="X1087" s="17" t="str">
        <f t="shared" si="67"/>
        <v>Active</v>
      </c>
      <c r="Y1087" s="17" t="s">
        <v>15615</v>
      </c>
      <c r="Z1087" s="17"/>
    </row>
    <row r="1088" spans="1:26" x14ac:dyDescent="0.25">
      <c r="A1088">
        <v>1087</v>
      </c>
      <c r="B1088" s="17" t="s">
        <v>815</v>
      </c>
      <c r="C1088" s="17">
        <v>487</v>
      </c>
      <c r="D1088" s="17" t="str">
        <f>INDEX(Hosts!$A:$O,MATCH(Places!$C1088,Hosts!$A:$A,0),MATCH(Places!D$1,Hosts!$1:$1,0))</f>
        <v>Within a day</v>
      </c>
      <c r="E1088" s="87">
        <f>INDEX(Hosts!$A:$O,MATCH(Places!$C1088,Hosts!$A:$A,0),MATCH(Places!E$1,Hosts!$1:$1,0))</f>
        <v>1</v>
      </c>
      <c r="F1088" s="87">
        <f>INDEX(Hosts!$A:$O,MATCH(Places!$C1088,Hosts!$A:$A,0),MATCH(Places!F$1,Hosts!$1:$1,0))</f>
        <v>0.98</v>
      </c>
      <c r="G1088" s="17" t="str">
        <f>INDEX(Hosts!$A:$O,MATCH(Places!$C1088,Hosts!$A:$A,0),MATCH(Places!G$1,Hosts!$1:$1,0))</f>
        <v>No</v>
      </c>
      <c r="H1088" s="17">
        <v>12</v>
      </c>
      <c r="I1088" s="17" t="str">
        <f>INDEX(Neighborhoods!$A:$C,MATCH(Places!$H1088,Neighborhoods!$A:$A,0),MATCH(Places!I$1,Neighborhoods!$1:$1,0))</f>
        <v>Brooklyn</v>
      </c>
      <c r="J1088" s="17" t="str">
        <f>INDEX(Neighborhoods!$A:$C,MATCH(Places!$H1088,Neighborhoods!$A:$A,0),MATCH(Places!J$1,Neighborhoods!$1:$1,0))</f>
        <v>Williamsburg</v>
      </c>
      <c r="K1088" s="17" t="s">
        <v>11822</v>
      </c>
      <c r="L1088" s="17" t="str">
        <f t="shared" si="64"/>
        <v>No</v>
      </c>
      <c r="M1088" s="17">
        <v>14</v>
      </c>
      <c r="N1088" s="17" t="str" cm="1">
        <f t="array" ref="N1088">_xlfn.IFS(M1088&lt;=2,"Small",M1088&lt;=5,"Medium",M1088&gt;5,"Large")</f>
        <v>Large</v>
      </c>
      <c r="O1088" s="65">
        <v>375</v>
      </c>
      <c r="P1088" s="87">
        <f t="shared" si="65"/>
        <v>0.04</v>
      </c>
      <c r="Q1088" s="68">
        <v>4.7300000000000004</v>
      </c>
      <c r="R1088" s="68" t="str" cm="1">
        <f t="array" ref="R1088">_xlfn.SWITCH(ROUND(Q1088,0),5,"Excellent",4,"Good",3,"Ok","Bad")</f>
        <v>Excellent</v>
      </c>
      <c r="S1088" s="17">
        <v>45</v>
      </c>
      <c r="T1088" s="17" t="str">
        <f t="shared" si="66"/>
        <v>No</v>
      </c>
      <c r="U1088" s="82">
        <v>43473</v>
      </c>
      <c r="V1088" s="82">
        <v>43878</v>
      </c>
      <c r="W1088" s="17">
        <v>181</v>
      </c>
      <c r="X1088" s="17" t="str">
        <f t="shared" si="67"/>
        <v>Active</v>
      </c>
      <c r="Y1088" s="17" t="s">
        <v>15615</v>
      </c>
      <c r="Z1088" s="17"/>
    </row>
    <row r="1089" spans="1:26" x14ac:dyDescent="0.25">
      <c r="A1089">
        <v>1088</v>
      </c>
      <c r="B1089" s="17" t="s">
        <v>816</v>
      </c>
      <c r="C1089" s="17">
        <v>2021</v>
      </c>
      <c r="D1089" s="17" t="str">
        <f>INDEX(Hosts!$A:$O,MATCH(Places!$C1089,Hosts!$A:$A,0),MATCH(Places!D$1,Hosts!$1:$1,0))</f>
        <v>Within an hour</v>
      </c>
      <c r="E1089" s="87">
        <f>INDEX(Hosts!$A:$O,MATCH(Places!$C1089,Hosts!$A:$A,0),MATCH(Places!E$1,Hosts!$1:$1,0))</f>
        <v>0.9</v>
      </c>
      <c r="F1089" s="87">
        <f>INDEX(Hosts!$A:$O,MATCH(Places!$C1089,Hosts!$A:$A,0),MATCH(Places!F$1,Hosts!$1:$1,0))</f>
        <v>0.83</v>
      </c>
      <c r="G1089" s="17" t="str">
        <f>INDEX(Hosts!$A:$O,MATCH(Places!$C1089,Hosts!$A:$A,0),MATCH(Places!G$1,Hosts!$1:$1,0))</f>
        <v>No</v>
      </c>
      <c r="H1089" s="17">
        <v>18</v>
      </c>
      <c r="I1089" s="17" t="str">
        <f>INDEX(Neighborhoods!$A:$C,MATCH(Places!$H1089,Neighborhoods!$A:$A,0),MATCH(Places!I$1,Neighborhoods!$1:$1,0))</f>
        <v>Manhattan</v>
      </c>
      <c r="J1089" s="17" t="str">
        <f>INDEX(Neighborhoods!$A:$C,MATCH(Places!$H1089,Neighborhoods!$A:$A,0),MATCH(Places!J$1,Neighborhoods!$1:$1,0))</f>
        <v>Midtown</v>
      </c>
      <c r="K1089" s="17" t="s">
        <v>11822</v>
      </c>
      <c r="L1089" s="17" t="str">
        <f t="shared" si="64"/>
        <v>No</v>
      </c>
      <c r="M1089" s="17">
        <v>2</v>
      </c>
      <c r="N1089" s="17" t="str" cm="1">
        <f t="array" ref="N1089">_xlfn.IFS(M1089&lt;=2,"Small",M1089&lt;=5,"Medium",M1089&gt;5,"Large")</f>
        <v>Small</v>
      </c>
      <c r="O1089" s="65">
        <v>95</v>
      </c>
      <c r="P1089" s="87">
        <f t="shared" si="65"/>
        <v>0.03</v>
      </c>
      <c r="Q1089" s="68">
        <v>4.67</v>
      </c>
      <c r="R1089" s="68" t="str" cm="1">
        <f t="array" ref="R1089">_xlfn.SWITCH(ROUND(Q1089,0),5,"Excellent",4,"Good",3,"Ok","Bad")</f>
        <v>Excellent</v>
      </c>
      <c r="S1089" s="17">
        <v>3</v>
      </c>
      <c r="T1089" s="17" t="str">
        <f t="shared" si="66"/>
        <v>No</v>
      </c>
      <c r="U1089" s="82">
        <v>42231</v>
      </c>
      <c r="V1089" s="82">
        <v>42444</v>
      </c>
      <c r="W1089" s="17">
        <v>365</v>
      </c>
      <c r="X1089" s="17" t="str">
        <f t="shared" si="67"/>
        <v>Active</v>
      </c>
      <c r="Y1089" s="17" t="s">
        <v>15615</v>
      </c>
      <c r="Z1089" s="17"/>
    </row>
    <row r="1090" spans="1:26" x14ac:dyDescent="0.25">
      <c r="A1090">
        <v>1089</v>
      </c>
      <c r="B1090" s="17" t="s">
        <v>15189</v>
      </c>
      <c r="C1090" s="17">
        <v>2005</v>
      </c>
      <c r="D1090" s="17" t="str">
        <f>INDEX(Hosts!$A:$O,MATCH(Places!$C1090,Hosts!$A:$A,0),MATCH(Places!D$1,Hosts!$1:$1,0))</f>
        <v>Within an hour</v>
      </c>
      <c r="E1090" s="87">
        <f>INDEX(Hosts!$A:$O,MATCH(Places!$C1090,Hosts!$A:$A,0),MATCH(Places!E$1,Hosts!$1:$1,0))</f>
        <v>1</v>
      </c>
      <c r="F1090" s="87">
        <f>INDEX(Hosts!$A:$O,MATCH(Places!$C1090,Hosts!$A:$A,0),MATCH(Places!F$1,Hosts!$1:$1,0))</f>
        <v>0.87</v>
      </c>
      <c r="G1090" s="17" t="str">
        <f>INDEX(Hosts!$A:$O,MATCH(Places!$C1090,Hosts!$A:$A,0),MATCH(Places!G$1,Hosts!$1:$1,0))</f>
        <v>Yes</v>
      </c>
      <c r="H1090" s="17">
        <v>19</v>
      </c>
      <c r="I1090" s="17" t="str">
        <f>INDEX(Neighborhoods!$A:$C,MATCH(Places!$H1090,Neighborhoods!$A:$A,0),MATCH(Places!I$1,Neighborhoods!$1:$1,0))</f>
        <v>Manhattan</v>
      </c>
      <c r="J1090" s="17" t="str">
        <f>INDEX(Neighborhoods!$A:$C,MATCH(Places!$H1090,Neighborhoods!$A:$A,0),MATCH(Places!J$1,Neighborhoods!$1:$1,0))</f>
        <v>Upper East Side</v>
      </c>
      <c r="K1090" s="17" t="s">
        <v>11822</v>
      </c>
      <c r="L1090" s="17" t="str">
        <f t="shared" ref="L1090:L1153" si="68">IF(OR(K1090="Private room",K1090="Shared room"),"Yes","No")</f>
        <v>No</v>
      </c>
      <c r="M1090" s="17">
        <v>5</v>
      </c>
      <c r="N1090" s="17" t="str" cm="1">
        <f t="array" ref="N1090">_xlfn.IFS(M1090&lt;=2,"Small",M1090&lt;=5,"Medium",M1090&gt;5,"Large")</f>
        <v>Medium</v>
      </c>
      <c r="O1090" s="65">
        <v>99</v>
      </c>
      <c r="P1090" s="87">
        <f t="shared" ref="P1090:P1153" si="69">VLOOKUP(O1090,$AB$1:$AC$5,2)</f>
        <v>0.03</v>
      </c>
      <c r="Q1090" s="68">
        <v>4.5599999999999996</v>
      </c>
      <c r="R1090" s="68" t="str" cm="1">
        <f t="array" ref="R1090">_xlfn.SWITCH(ROUND(Q1090,0),5,"Excellent",4,"Good",3,"Ok","Bad")</f>
        <v>Excellent</v>
      </c>
      <c r="S1090" s="17">
        <v>9</v>
      </c>
      <c r="T1090" s="17" t="str">
        <f t="shared" ref="T1090:T1153" si="70">IF(AND(Q1090&gt;=4.8,S1090&gt;100),"Yes","No")</f>
        <v>No</v>
      </c>
      <c r="U1090" s="82">
        <v>42808</v>
      </c>
      <c r="V1090" s="82">
        <v>43708</v>
      </c>
      <c r="W1090" s="17">
        <v>352</v>
      </c>
      <c r="X1090" s="17" t="str">
        <f t="shared" ref="X1090:X1153" si="71">IF(W1090&lt;&gt;0,"Active","Inactive")</f>
        <v>Active</v>
      </c>
      <c r="Y1090" s="17" t="s">
        <v>15615</v>
      </c>
      <c r="Z1090" s="17"/>
    </row>
    <row r="1091" spans="1:26" x14ac:dyDescent="0.25">
      <c r="A1091">
        <v>1090</v>
      </c>
      <c r="B1091" s="17" t="s">
        <v>817</v>
      </c>
      <c r="C1091" s="17">
        <v>1167</v>
      </c>
      <c r="D1091" s="17" t="str">
        <f>INDEX(Hosts!$A:$O,MATCH(Places!$C1091,Hosts!$A:$A,0),MATCH(Places!D$1,Hosts!$1:$1,0))</f>
        <v>Within a few hours</v>
      </c>
      <c r="E1091" s="87">
        <f>INDEX(Hosts!$A:$O,MATCH(Places!$C1091,Hosts!$A:$A,0),MATCH(Places!E$1,Hosts!$1:$1,0))</f>
        <v>0.77</v>
      </c>
      <c r="F1091" s="87">
        <f>INDEX(Hosts!$A:$O,MATCH(Places!$C1091,Hosts!$A:$A,0),MATCH(Places!F$1,Hosts!$1:$1,0))</f>
        <v>0.99</v>
      </c>
      <c r="G1091" s="17" t="str">
        <f>INDEX(Hosts!$A:$O,MATCH(Places!$C1091,Hosts!$A:$A,0),MATCH(Places!G$1,Hosts!$1:$1,0))</f>
        <v>No</v>
      </c>
      <c r="H1091" s="17">
        <v>20</v>
      </c>
      <c r="I1091" s="17" t="str">
        <f>INDEX(Neighborhoods!$A:$C,MATCH(Places!$H1091,Neighborhoods!$A:$A,0),MATCH(Places!I$1,Neighborhoods!$1:$1,0))</f>
        <v>Manhattan</v>
      </c>
      <c r="J1091" s="17" t="str">
        <f>INDEX(Neighborhoods!$A:$C,MATCH(Places!$H1091,Neighborhoods!$A:$A,0),MATCH(Places!J$1,Neighborhoods!$1:$1,0))</f>
        <v>Upper West Side</v>
      </c>
      <c r="K1091" s="17" t="s">
        <v>16</v>
      </c>
      <c r="L1091" s="17" t="str">
        <f t="shared" si="68"/>
        <v>Yes</v>
      </c>
      <c r="M1091" s="17">
        <v>2</v>
      </c>
      <c r="N1091" s="17" t="str" cm="1">
        <f t="array" ref="N1091">_xlfn.IFS(M1091&lt;=2,"Small",M1091&lt;=5,"Medium",M1091&gt;5,"Large")</f>
        <v>Small</v>
      </c>
      <c r="O1091" s="65">
        <v>25</v>
      </c>
      <c r="P1091" s="87">
        <f t="shared" si="69"/>
        <v>0.03</v>
      </c>
      <c r="Q1091" s="68">
        <v>4.71</v>
      </c>
      <c r="R1091" s="68" t="str" cm="1">
        <f t="array" ref="R1091">_xlfn.SWITCH(ROUND(Q1091,0),5,"Excellent",4,"Good",3,"Ok","Bad")</f>
        <v>Excellent</v>
      </c>
      <c r="S1091" s="17">
        <v>160</v>
      </c>
      <c r="T1091" s="17" t="str">
        <f t="shared" si="70"/>
        <v>No</v>
      </c>
      <c r="U1091" s="82">
        <v>42035</v>
      </c>
      <c r="V1091" s="82">
        <v>44043</v>
      </c>
      <c r="W1091" s="17">
        <v>236</v>
      </c>
      <c r="X1091" s="17" t="str">
        <f t="shared" si="71"/>
        <v>Active</v>
      </c>
      <c r="Y1091" s="17" t="s">
        <v>15616</v>
      </c>
      <c r="Z1091" s="17"/>
    </row>
    <row r="1092" spans="1:26" x14ac:dyDescent="0.25">
      <c r="A1092">
        <v>1091</v>
      </c>
      <c r="B1092" s="17" t="s">
        <v>818</v>
      </c>
      <c r="C1092" s="17">
        <v>1244</v>
      </c>
      <c r="D1092" s="17" t="str">
        <f>INDEX(Hosts!$A:$O,MATCH(Places!$C1092,Hosts!$A:$A,0),MATCH(Places!D$1,Hosts!$1:$1,0))</f>
        <v>Within a few hours</v>
      </c>
      <c r="E1092" s="87">
        <f>INDEX(Hosts!$A:$O,MATCH(Places!$C1092,Hosts!$A:$A,0),MATCH(Places!E$1,Hosts!$1:$1,0))</f>
        <v>1</v>
      </c>
      <c r="F1092" s="87">
        <f>INDEX(Hosts!$A:$O,MATCH(Places!$C1092,Hosts!$A:$A,0),MATCH(Places!F$1,Hosts!$1:$1,0))</f>
        <v>0.8</v>
      </c>
      <c r="G1092" s="17" t="str">
        <f>INDEX(Hosts!$A:$O,MATCH(Places!$C1092,Hosts!$A:$A,0),MATCH(Places!G$1,Hosts!$1:$1,0))</f>
        <v>Yes</v>
      </c>
      <c r="H1092" s="17">
        <v>7</v>
      </c>
      <c r="I1092" s="17" t="str">
        <f>INDEX(Neighborhoods!$A:$C,MATCH(Places!$H1092,Neighborhoods!$A:$A,0),MATCH(Places!I$1,Neighborhoods!$1:$1,0))</f>
        <v>Brooklyn</v>
      </c>
      <c r="J1092" s="17" t="str">
        <f>INDEX(Neighborhoods!$A:$C,MATCH(Places!$H1092,Neighborhoods!$A:$A,0),MATCH(Places!J$1,Neighborhoods!$1:$1,0))</f>
        <v>Bedford-Stuyvesant</v>
      </c>
      <c r="K1092" s="17" t="s">
        <v>11822</v>
      </c>
      <c r="L1092" s="17" t="str">
        <f t="shared" si="68"/>
        <v>No</v>
      </c>
      <c r="M1092" s="17">
        <v>4</v>
      </c>
      <c r="N1092" s="17" t="str" cm="1">
        <f t="array" ref="N1092">_xlfn.IFS(M1092&lt;=2,"Small",M1092&lt;=5,"Medium",M1092&gt;5,"Large")</f>
        <v>Medium</v>
      </c>
      <c r="O1092" s="65">
        <v>130</v>
      </c>
      <c r="P1092" s="87">
        <f t="shared" si="69"/>
        <v>0.03</v>
      </c>
      <c r="Q1092" s="68">
        <v>4.83</v>
      </c>
      <c r="R1092" s="68" t="str" cm="1">
        <f t="array" ref="R1092">_xlfn.SWITCH(ROUND(Q1092,0),5,"Excellent",4,"Good",3,"Ok","Bad")</f>
        <v>Excellent</v>
      </c>
      <c r="S1092" s="17">
        <v>36</v>
      </c>
      <c r="T1092" s="17" t="str">
        <f t="shared" si="70"/>
        <v>No</v>
      </c>
      <c r="U1092" s="82">
        <v>42273</v>
      </c>
      <c r="V1092" s="82">
        <v>43982</v>
      </c>
      <c r="W1092" s="17">
        <v>150</v>
      </c>
      <c r="X1092" s="17" t="str">
        <f t="shared" si="71"/>
        <v>Active</v>
      </c>
      <c r="Y1092" s="17" t="s">
        <v>15615</v>
      </c>
      <c r="Z1092" s="17"/>
    </row>
    <row r="1093" spans="1:26" x14ac:dyDescent="0.25">
      <c r="A1093">
        <v>1092</v>
      </c>
      <c r="B1093" s="17" t="s">
        <v>819</v>
      </c>
      <c r="C1093" s="17">
        <v>653</v>
      </c>
      <c r="D1093" s="17" t="str">
        <f>INDEX(Hosts!$A:$O,MATCH(Places!$C1093,Hosts!$A:$A,0),MATCH(Places!D$1,Hosts!$1:$1,0))</f>
        <v>Within an hour</v>
      </c>
      <c r="E1093" s="87">
        <f>INDEX(Hosts!$A:$O,MATCH(Places!$C1093,Hosts!$A:$A,0),MATCH(Places!E$1,Hosts!$1:$1,0))</f>
        <v>1</v>
      </c>
      <c r="F1093" s="87">
        <f>INDEX(Hosts!$A:$O,MATCH(Places!$C1093,Hosts!$A:$A,0),MATCH(Places!F$1,Hosts!$1:$1,0))</f>
        <v>0.79</v>
      </c>
      <c r="G1093" s="17" t="str">
        <f>INDEX(Hosts!$A:$O,MATCH(Places!$C1093,Hosts!$A:$A,0),MATCH(Places!G$1,Hosts!$1:$1,0))</f>
        <v>Yes</v>
      </c>
      <c r="H1093" s="17">
        <v>16</v>
      </c>
      <c r="I1093" s="17" t="str">
        <f>INDEX(Neighborhoods!$A:$C,MATCH(Places!$H1093,Neighborhoods!$A:$A,0),MATCH(Places!I$1,Neighborhoods!$1:$1,0))</f>
        <v>Manhattan</v>
      </c>
      <c r="J1093" s="17" t="str">
        <f>INDEX(Neighborhoods!$A:$C,MATCH(Places!$H1093,Neighborhoods!$A:$A,0),MATCH(Places!J$1,Neighborhoods!$1:$1,0))</f>
        <v>Harlem</v>
      </c>
      <c r="K1093" s="17" t="s">
        <v>11822</v>
      </c>
      <c r="L1093" s="17" t="str">
        <f t="shared" si="68"/>
        <v>No</v>
      </c>
      <c r="M1093" s="17">
        <v>2</v>
      </c>
      <c r="N1093" s="17" t="str" cm="1">
        <f t="array" ref="N1093">_xlfn.IFS(M1093&lt;=2,"Small",M1093&lt;=5,"Medium",M1093&gt;5,"Large")</f>
        <v>Small</v>
      </c>
      <c r="O1093" s="65">
        <v>75</v>
      </c>
      <c r="P1093" s="87">
        <f t="shared" si="69"/>
        <v>0.03</v>
      </c>
      <c r="Q1093" s="68">
        <v>5</v>
      </c>
      <c r="R1093" s="68" t="str" cm="1">
        <f t="array" ref="R1093">_xlfn.SWITCH(ROUND(Q1093,0),5,"Excellent",4,"Good",3,"Ok","Bad")</f>
        <v>Excellent</v>
      </c>
      <c r="S1093" s="17">
        <v>24</v>
      </c>
      <c r="T1093" s="17" t="str">
        <f t="shared" si="70"/>
        <v>No</v>
      </c>
      <c r="U1093" s="82">
        <v>42036</v>
      </c>
      <c r="V1093" s="82">
        <v>44037</v>
      </c>
      <c r="W1093" s="17">
        <v>254</v>
      </c>
      <c r="X1093" s="17" t="str">
        <f t="shared" si="71"/>
        <v>Active</v>
      </c>
      <c r="Y1093" s="17" t="s">
        <v>15615</v>
      </c>
      <c r="Z1093" s="17"/>
    </row>
    <row r="1094" spans="1:26" x14ac:dyDescent="0.25">
      <c r="A1094">
        <v>1093</v>
      </c>
      <c r="B1094" s="17" t="s">
        <v>820</v>
      </c>
      <c r="C1094" s="17">
        <v>409</v>
      </c>
      <c r="D1094" s="17" t="str">
        <f>INDEX(Hosts!$A:$O,MATCH(Places!$C1094,Hosts!$A:$A,0),MATCH(Places!D$1,Hosts!$1:$1,0))</f>
        <v>Within a day</v>
      </c>
      <c r="E1094" s="87">
        <f>INDEX(Hosts!$A:$O,MATCH(Places!$C1094,Hosts!$A:$A,0),MATCH(Places!E$1,Hosts!$1:$1,0))</f>
        <v>1</v>
      </c>
      <c r="F1094" s="87">
        <f>INDEX(Hosts!$A:$O,MATCH(Places!$C1094,Hosts!$A:$A,0),MATCH(Places!F$1,Hosts!$1:$1,0))</f>
        <v>1</v>
      </c>
      <c r="G1094" s="17" t="str">
        <f>INDEX(Hosts!$A:$O,MATCH(Places!$C1094,Hosts!$A:$A,0),MATCH(Places!G$1,Hosts!$1:$1,0))</f>
        <v>No</v>
      </c>
      <c r="H1094" s="17">
        <v>8</v>
      </c>
      <c r="I1094" s="17" t="str">
        <f>INDEX(Neighborhoods!$A:$C,MATCH(Places!$H1094,Neighborhoods!$A:$A,0),MATCH(Places!I$1,Neighborhoods!$1:$1,0))</f>
        <v>Brooklyn</v>
      </c>
      <c r="J1094" s="17" t="str">
        <f>INDEX(Neighborhoods!$A:$C,MATCH(Places!$H1094,Neighborhoods!$A:$A,0),MATCH(Places!J$1,Neighborhoods!$1:$1,0))</f>
        <v>Bushwick</v>
      </c>
      <c r="K1094" s="17" t="s">
        <v>1</v>
      </c>
      <c r="L1094" s="17" t="str">
        <f t="shared" si="68"/>
        <v>Yes</v>
      </c>
      <c r="M1094" s="17">
        <v>2</v>
      </c>
      <c r="N1094" s="17" t="str" cm="1">
        <f t="array" ref="N1094">_xlfn.IFS(M1094&lt;=2,"Small",M1094&lt;=5,"Medium",M1094&gt;5,"Large")</f>
        <v>Small</v>
      </c>
      <c r="O1094" s="65">
        <v>63</v>
      </c>
      <c r="P1094" s="87">
        <f t="shared" si="69"/>
        <v>0.03</v>
      </c>
      <c r="Q1094" s="68">
        <v>4.5999999999999996</v>
      </c>
      <c r="R1094" s="68" t="str" cm="1">
        <f t="array" ref="R1094">_xlfn.SWITCH(ROUND(Q1094,0),5,"Excellent",4,"Good",3,"Ok","Bad")</f>
        <v>Excellent</v>
      </c>
      <c r="S1094" s="17">
        <v>5</v>
      </c>
      <c r="T1094" s="17" t="str">
        <f t="shared" si="70"/>
        <v>No</v>
      </c>
      <c r="U1094" s="82">
        <v>42736</v>
      </c>
      <c r="V1094" s="82">
        <v>43832</v>
      </c>
      <c r="W1094" s="17">
        <v>364</v>
      </c>
      <c r="X1094" s="17" t="str">
        <f t="shared" si="71"/>
        <v>Active</v>
      </c>
      <c r="Y1094" s="17" t="s">
        <v>15615</v>
      </c>
      <c r="Z1094" s="17"/>
    </row>
    <row r="1095" spans="1:26" x14ac:dyDescent="0.25">
      <c r="A1095">
        <v>1094</v>
      </c>
      <c r="B1095" s="17" t="s">
        <v>14957</v>
      </c>
      <c r="C1095" s="17">
        <v>1143</v>
      </c>
      <c r="D1095" s="17" t="str">
        <f>INDEX(Hosts!$A:$O,MATCH(Places!$C1095,Hosts!$A:$A,0),MATCH(Places!D$1,Hosts!$1:$1,0))</f>
        <v>Within an hour</v>
      </c>
      <c r="E1095" s="87">
        <f>INDEX(Hosts!$A:$O,MATCH(Places!$C1095,Hosts!$A:$A,0),MATCH(Places!E$1,Hosts!$1:$1,0))</f>
        <v>1</v>
      </c>
      <c r="F1095" s="87">
        <f>INDEX(Hosts!$A:$O,MATCH(Places!$C1095,Hosts!$A:$A,0),MATCH(Places!F$1,Hosts!$1:$1,0))</f>
        <v>0.81</v>
      </c>
      <c r="G1095" s="17" t="str">
        <f>INDEX(Hosts!$A:$O,MATCH(Places!$C1095,Hosts!$A:$A,0),MATCH(Places!G$1,Hosts!$1:$1,0))</f>
        <v>No</v>
      </c>
      <c r="H1095" s="17">
        <v>14</v>
      </c>
      <c r="I1095" s="17" t="str">
        <f>INDEX(Neighborhoods!$A:$C,MATCH(Places!$H1095,Neighborhoods!$A:$A,0),MATCH(Places!I$1,Neighborhoods!$1:$1,0))</f>
        <v>Manhattan</v>
      </c>
      <c r="J1095" s="17" t="str">
        <f>INDEX(Neighborhoods!$A:$C,MATCH(Places!$H1095,Neighborhoods!$A:$A,0),MATCH(Places!J$1,Neighborhoods!$1:$1,0))</f>
        <v>East Harlem</v>
      </c>
      <c r="K1095" s="17" t="s">
        <v>1</v>
      </c>
      <c r="L1095" s="17" t="str">
        <f t="shared" si="68"/>
        <v>Yes</v>
      </c>
      <c r="M1095" s="17">
        <v>2</v>
      </c>
      <c r="N1095" s="17" t="str" cm="1">
        <f t="array" ref="N1095">_xlfn.IFS(M1095&lt;=2,"Small",M1095&lt;=5,"Medium",M1095&gt;5,"Large")</f>
        <v>Small</v>
      </c>
      <c r="O1095" s="65">
        <v>59</v>
      </c>
      <c r="P1095" s="87">
        <f t="shared" si="69"/>
        <v>0.03</v>
      </c>
      <c r="Q1095" s="68">
        <v>4.96</v>
      </c>
      <c r="R1095" s="68" t="str" cm="1">
        <f t="array" ref="R1095">_xlfn.SWITCH(ROUND(Q1095,0),5,"Excellent",4,"Good",3,"Ok","Bad")</f>
        <v>Excellent</v>
      </c>
      <c r="S1095" s="17">
        <v>162</v>
      </c>
      <c r="T1095" s="17" t="str">
        <f t="shared" si="70"/>
        <v>Yes</v>
      </c>
      <c r="U1095" s="82">
        <v>42139</v>
      </c>
      <c r="V1095" s="82">
        <v>44024</v>
      </c>
      <c r="W1095" s="17">
        <v>270</v>
      </c>
      <c r="X1095" s="17" t="str">
        <f t="shared" si="71"/>
        <v>Active</v>
      </c>
      <c r="Y1095" s="17" t="s">
        <v>15616</v>
      </c>
      <c r="Z1095" s="17"/>
    </row>
    <row r="1096" spans="1:26" x14ac:dyDescent="0.25">
      <c r="A1096">
        <v>1095</v>
      </c>
      <c r="B1096" s="17" t="s">
        <v>821</v>
      </c>
      <c r="C1096" s="17">
        <v>465</v>
      </c>
      <c r="D1096" s="17" t="str">
        <f>INDEX(Hosts!$A:$O,MATCH(Places!$C1096,Hosts!$A:$A,0),MATCH(Places!D$1,Hosts!$1:$1,0))</f>
        <v>Within a few hours</v>
      </c>
      <c r="E1096" s="87">
        <f>INDEX(Hosts!$A:$O,MATCH(Places!$C1096,Hosts!$A:$A,0),MATCH(Places!E$1,Hosts!$1:$1,0))</f>
        <v>0.85</v>
      </c>
      <c r="F1096" s="87">
        <f>INDEX(Hosts!$A:$O,MATCH(Places!$C1096,Hosts!$A:$A,0),MATCH(Places!F$1,Hosts!$1:$1,0))</f>
        <v>0.38</v>
      </c>
      <c r="G1096" s="17" t="str">
        <f>INDEX(Hosts!$A:$O,MATCH(Places!$C1096,Hosts!$A:$A,0),MATCH(Places!G$1,Hosts!$1:$1,0))</f>
        <v>No</v>
      </c>
      <c r="H1096" s="17">
        <v>17</v>
      </c>
      <c r="I1096" s="17" t="str">
        <f>INDEX(Neighborhoods!$A:$C,MATCH(Places!$H1096,Neighborhoods!$A:$A,0),MATCH(Places!I$1,Neighborhoods!$1:$1,0))</f>
        <v>Manhattan</v>
      </c>
      <c r="J1096" s="17" t="str">
        <f>INDEX(Neighborhoods!$A:$C,MATCH(Places!$H1096,Neighborhoods!$A:$A,0),MATCH(Places!J$1,Neighborhoods!$1:$1,0))</f>
        <v>Hell's Kitchen</v>
      </c>
      <c r="K1096" s="17" t="s">
        <v>11822</v>
      </c>
      <c r="L1096" s="17" t="str">
        <f t="shared" si="68"/>
        <v>No</v>
      </c>
      <c r="M1096" s="17">
        <v>2</v>
      </c>
      <c r="N1096" s="17" t="str" cm="1">
        <f t="array" ref="N1096">_xlfn.IFS(M1096&lt;=2,"Small",M1096&lt;=5,"Medium",M1096&gt;5,"Large")</f>
        <v>Small</v>
      </c>
      <c r="O1096" s="65">
        <v>110</v>
      </c>
      <c r="P1096" s="87">
        <f t="shared" si="69"/>
        <v>0.03</v>
      </c>
      <c r="Q1096" s="68">
        <v>4</v>
      </c>
      <c r="R1096" s="68" t="str" cm="1">
        <f t="array" ref="R1096">_xlfn.SWITCH(ROUND(Q1096,0),5,"Excellent",4,"Good",3,"Ok","Bad")</f>
        <v>Good</v>
      </c>
      <c r="S1096" s="17">
        <v>6</v>
      </c>
      <c r="T1096" s="17" t="str">
        <f t="shared" si="70"/>
        <v>No</v>
      </c>
      <c r="U1096" s="82">
        <v>42213</v>
      </c>
      <c r="V1096" s="82">
        <v>42956</v>
      </c>
      <c r="W1096" s="17">
        <v>365</v>
      </c>
      <c r="X1096" s="17" t="str">
        <f t="shared" si="71"/>
        <v>Active</v>
      </c>
      <c r="Y1096" s="17" t="s">
        <v>15615</v>
      </c>
      <c r="Z1096" s="17"/>
    </row>
    <row r="1097" spans="1:26" x14ac:dyDescent="0.25">
      <c r="A1097">
        <v>1096</v>
      </c>
      <c r="B1097" s="17" t="s">
        <v>14948</v>
      </c>
      <c r="C1097" s="17">
        <v>2060</v>
      </c>
      <c r="D1097" s="17" t="str">
        <f>INDEX(Hosts!$A:$O,MATCH(Places!$C1097,Hosts!$A:$A,0),MATCH(Places!D$1,Hosts!$1:$1,0))</f>
        <v>Within an hour</v>
      </c>
      <c r="E1097" s="87">
        <f>INDEX(Hosts!$A:$O,MATCH(Places!$C1097,Hosts!$A:$A,0),MATCH(Places!E$1,Hosts!$1:$1,0))</f>
        <v>1</v>
      </c>
      <c r="F1097" s="87">
        <f>INDEX(Hosts!$A:$O,MATCH(Places!$C1097,Hosts!$A:$A,0),MATCH(Places!F$1,Hosts!$1:$1,0))</f>
        <v>1</v>
      </c>
      <c r="G1097" s="17" t="str">
        <f>INDEX(Hosts!$A:$O,MATCH(Places!$C1097,Hosts!$A:$A,0),MATCH(Places!G$1,Hosts!$1:$1,0))</f>
        <v>No</v>
      </c>
      <c r="H1097" s="17">
        <v>20</v>
      </c>
      <c r="I1097" s="17" t="str">
        <f>INDEX(Neighborhoods!$A:$C,MATCH(Places!$H1097,Neighborhoods!$A:$A,0),MATCH(Places!I$1,Neighborhoods!$1:$1,0))</f>
        <v>Manhattan</v>
      </c>
      <c r="J1097" s="17" t="str">
        <f>INDEX(Neighborhoods!$A:$C,MATCH(Places!$H1097,Neighborhoods!$A:$A,0),MATCH(Places!J$1,Neighborhoods!$1:$1,0))</f>
        <v>Upper West Side</v>
      </c>
      <c r="K1097" s="17" t="s">
        <v>11822</v>
      </c>
      <c r="L1097" s="17" t="str">
        <f t="shared" si="68"/>
        <v>No</v>
      </c>
      <c r="M1097" s="17">
        <v>6</v>
      </c>
      <c r="N1097" s="17" t="str" cm="1">
        <f t="array" ref="N1097">_xlfn.IFS(M1097&lt;=2,"Small",M1097&lt;=5,"Medium",M1097&gt;5,"Large")</f>
        <v>Large</v>
      </c>
      <c r="O1097" s="65">
        <v>150</v>
      </c>
      <c r="P1097" s="87">
        <f t="shared" si="69"/>
        <v>0.03</v>
      </c>
      <c r="Q1097" s="68">
        <v>5</v>
      </c>
      <c r="R1097" s="68" t="str" cm="1">
        <f t="array" ref="R1097">_xlfn.SWITCH(ROUND(Q1097,0),5,"Excellent",4,"Good",3,"Ok","Bad")</f>
        <v>Excellent</v>
      </c>
      <c r="S1097" s="17">
        <v>14</v>
      </c>
      <c r="T1097" s="17" t="str">
        <f t="shared" si="70"/>
        <v>No</v>
      </c>
      <c r="U1097" s="82">
        <v>42013</v>
      </c>
      <c r="V1097" s="82">
        <v>43828</v>
      </c>
      <c r="W1097" s="17">
        <v>16</v>
      </c>
      <c r="X1097" s="17" t="str">
        <f t="shared" si="71"/>
        <v>Active</v>
      </c>
      <c r="Y1097" s="17" t="s">
        <v>15615</v>
      </c>
      <c r="Z1097" s="17"/>
    </row>
    <row r="1098" spans="1:26" x14ac:dyDescent="0.25">
      <c r="A1098">
        <v>1097</v>
      </c>
      <c r="B1098" s="17" t="s">
        <v>15370</v>
      </c>
      <c r="C1098" s="17">
        <v>1686</v>
      </c>
      <c r="D1098" s="17" t="str">
        <f>INDEX(Hosts!$A:$O,MATCH(Places!$C1098,Hosts!$A:$A,0),MATCH(Places!D$1,Hosts!$1:$1,0))</f>
        <v>Within an hour</v>
      </c>
      <c r="E1098" s="87">
        <f>INDEX(Hosts!$A:$O,MATCH(Places!$C1098,Hosts!$A:$A,0),MATCH(Places!E$1,Hosts!$1:$1,0))</f>
        <v>1</v>
      </c>
      <c r="F1098" s="87">
        <f>INDEX(Hosts!$A:$O,MATCH(Places!$C1098,Hosts!$A:$A,0),MATCH(Places!F$1,Hosts!$1:$1,0))</f>
        <v>0.98</v>
      </c>
      <c r="G1098" s="17" t="str">
        <f>INDEX(Hosts!$A:$O,MATCH(Places!$C1098,Hosts!$A:$A,0),MATCH(Places!G$1,Hosts!$1:$1,0))</f>
        <v>Yes</v>
      </c>
      <c r="H1098" s="17">
        <v>20</v>
      </c>
      <c r="I1098" s="17" t="str">
        <f>INDEX(Neighborhoods!$A:$C,MATCH(Places!$H1098,Neighborhoods!$A:$A,0),MATCH(Places!I$1,Neighborhoods!$1:$1,0))</f>
        <v>Manhattan</v>
      </c>
      <c r="J1098" s="17" t="str">
        <f>INDEX(Neighborhoods!$A:$C,MATCH(Places!$H1098,Neighborhoods!$A:$A,0),MATCH(Places!J$1,Neighborhoods!$1:$1,0))</f>
        <v>Upper West Side</v>
      </c>
      <c r="K1098" s="17" t="s">
        <v>11822</v>
      </c>
      <c r="L1098" s="17" t="str">
        <f t="shared" si="68"/>
        <v>No</v>
      </c>
      <c r="M1098" s="17">
        <v>2</v>
      </c>
      <c r="N1098" s="17" t="str" cm="1">
        <f t="array" ref="N1098">_xlfn.IFS(M1098&lt;=2,"Small",M1098&lt;=5,"Medium",M1098&gt;5,"Large")</f>
        <v>Small</v>
      </c>
      <c r="O1098" s="65">
        <v>126</v>
      </c>
      <c r="P1098" s="87">
        <f t="shared" si="69"/>
        <v>0.03</v>
      </c>
      <c r="Q1098" s="68">
        <v>4.8099999999999996</v>
      </c>
      <c r="R1098" s="68" t="str" cm="1">
        <f t="array" ref="R1098">_xlfn.SWITCH(ROUND(Q1098,0),5,"Excellent",4,"Good",3,"Ok","Bad")</f>
        <v>Excellent</v>
      </c>
      <c r="S1098" s="17">
        <v>72</v>
      </c>
      <c r="T1098" s="17" t="str">
        <f t="shared" si="70"/>
        <v>No</v>
      </c>
      <c r="U1098" s="82">
        <v>42115</v>
      </c>
      <c r="V1098" s="82">
        <v>44051</v>
      </c>
      <c r="W1098" s="17">
        <v>356</v>
      </c>
      <c r="X1098" s="17" t="str">
        <f t="shared" si="71"/>
        <v>Active</v>
      </c>
      <c r="Y1098" s="17" t="s">
        <v>15616</v>
      </c>
      <c r="Z1098" s="17"/>
    </row>
    <row r="1099" spans="1:26" x14ac:dyDescent="0.25">
      <c r="A1099">
        <v>1098</v>
      </c>
      <c r="B1099" s="17" t="s">
        <v>15302</v>
      </c>
      <c r="C1099" s="17">
        <v>2062</v>
      </c>
      <c r="D1099" s="17" t="str">
        <f>INDEX(Hosts!$A:$O,MATCH(Places!$C1099,Hosts!$A:$A,0),MATCH(Places!D$1,Hosts!$1:$1,0))</f>
        <v>Within a day</v>
      </c>
      <c r="E1099" s="87">
        <f>INDEX(Hosts!$A:$O,MATCH(Places!$C1099,Hosts!$A:$A,0),MATCH(Places!E$1,Hosts!$1:$1,0))</f>
        <v>0.5</v>
      </c>
      <c r="F1099" s="87">
        <f>INDEX(Hosts!$A:$O,MATCH(Places!$C1099,Hosts!$A:$A,0),MATCH(Places!F$1,Hosts!$1:$1,0))</f>
        <v>0.25</v>
      </c>
      <c r="G1099" s="17" t="str">
        <f>INDEX(Hosts!$A:$O,MATCH(Places!$C1099,Hosts!$A:$A,0),MATCH(Places!G$1,Hosts!$1:$1,0))</f>
        <v>No</v>
      </c>
      <c r="H1099" s="17">
        <v>8</v>
      </c>
      <c r="I1099" s="17" t="str">
        <f>INDEX(Neighborhoods!$A:$C,MATCH(Places!$H1099,Neighborhoods!$A:$A,0),MATCH(Places!I$1,Neighborhoods!$1:$1,0))</f>
        <v>Brooklyn</v>
      </c>
      <c r="J1099" s="17" t="str">
        <f>INDEX(Neighborhoods!$A:$C,MATCH(Places!$H1099,Neighborhoods!$A:$A,0),MATCH(Places!J$1,Neighborhoods!$1:$1,0))</f>
        <v>Bushwick</v>
      </c>
      <c r="K1099" s="17" t="s">
        <v>11822</v>
      </c>
      <c r="L1099" s="17" t="str">
        <f t="shared" si="68"/>
        <v>No</v>
      </c>
      <c r="M1099" s="17">
        <v>2</v>
      </c>
      <c r="N1099" s="17" t="str" cm="1">
        <f t="array" ref="N1099">_xlfn.IFS(M1099&lt;=2,"Small",M1099&lt;=5,"Medium",M1099&gt;5,"Large")</f>
        <v>Small</v>
      </c>
      <c r="O1099" s="65">
        <v>70</v>
      </c>
      <c r="P1099" s="87">
        <f t="shared" si="69"/>
        <v>0.03</v>
      </c>
      <c r="Q1099" s="68">
        <v>4</v>
      </c>
      <c r="R1099" s="68" t="str" cm="1">
        <f t="array" ref="R1099">_xlfn.SWITCH(ROUND(Q1099,0),5,"Excellent",4,"Good",3,"Ok","Bad")</f>
        <v>Good</v>
      </c>
      <c r="S1099" s="17">
        <v>4</v>
      </c>
      <c r="T1099" s="17" t="str">
        <f t="shared" si="70"/>
        <v>No</v>
      </c>
      <c r="U1099" s="82">
        <v>42139</v>
      </c>
      <c r="V1099" s="82">
        <v>42925</v>
      </c>
      <c r="W1099" s="17">
        <v>364</v>
      </c>
      <c r="X1099" s="17" t="str">
        <f t="shared" si="71"/>
        <v>Active</v>
      </c>
      <c r="Y1099" s="17" t="s">
        <v>15615</v>
      </c>
      <c r="Z1099" s="17"/>
    </row>
    <row r="1100" spans="1:26" x14ac:dyDescent="0.25">
      <c r="A1100">
        <v>1099</v>
      </c>
      <c r="B1100" s="17" t="s">
        <v>15476</v>
      </c>
      <c r="C1100" s="17">
        <v>2008</v>
      </c>
      <c r="D1100" s="17" t="str">
        <f>INDEX(Hosts!$A:$O,MATCH(Places!$C1100,Hosts!$A:$A,0),MATCH(Places!D$1,Hosts!$1:$1,0))</f>
        <v>Within a day</v>
      </c>
      <c r="E1100" s="87">
        <f>INDEX(Hosts!$A:$O,MATCH(Places!$C1100,Hosts!$A:$A,0),MATCH(Places!E$1,Hosts!$1:$1,0))</f>
        <v>0.67</v>
      </c>
      <c r="F1100" s="87">
        <f>INDEX(Hosts!$A:$O,MATCH(Places!$C1100,Hosts!$A:$A,0),MATCH(Places!F$1,Hosts!$1:$1,0))</f>
        <v>0.69</v>
      </c>
      <c r="G1100" s="17" t="str">
        <f>INDEX(Hosts!$A:$O,MATCH(Places!$C1100,Hosts!$A:$A,0),MATCH(Places!G$1,Hosts!$1:$1,0))</f>
        <v>Yes</v>
      </c>
      <c r="H1100" s="17">
        <v>16</v>
      </c>
      <c r="I1100" s="17" t="str">
        <f>INDEX(Neighborhoods!$A:$C,MATCH(Places!$H1100,Neighborhoods!$A:$A,0),MATCH(Places!I$1,Neighborhoods!$1:$1,0))</f>
        <v>Manhattan</v>
      </c>
      <c r="J1100" s="17" t="str">
        <f>INDEX(Neighborhoods!$A:$C,MATCH(Places!$H1100,Neighborhoods!$A:$A,0),MATCH(Places!J$1,Neighborhoods!$1:$1,0))</f>
        <v>Harlem</v>
      </c>
      <c r="K1100" s="17" t="s">
        <v>1</v>
      </c>
      <c r="L1100" s="17" t="str">
        <f t="shared" si="68"/>
        <v>Yes</v>
      </c>
      <c r="M1100" s="17">
        <v>2</v>
      </c>
      <c r="N1100" s="17" t="str" cm="1">
        <f t="array" ref="N1100">_xlfn.IFS(M1100&lt;=2,"Small",M1100&lt;=5,"Medium",M1100&gt;5,"Large")</f>
        <v>Small</v>
      </c>
      <c r="O1100" s="65">
        <v>100</v>
      </c>
      <c r="P1100" s="87">
        <f t="shared" si="69"/>
        <v>0.03</v>
      </c>
      <c r="Q1100" s="68">
        <v>5</v>
      </c>
      <c r="R1100" s="68" t="str" cm="1">
        <f t="array" ref="R1100">_xlfn.SWITCH(ROUND(Q1100,0),5,"Excellent",4,"Good",3,"Ok","Bad")</f>
        <v>Excellent</v>
      </c>
      <c r="S1100" s="17">
        <v>16</v>
      </c>
      <c r="T1100" s="17" t="str">
        <f t="shared" si="70"/>
        <v>No</v>
      </c>
      <c r="U1100" s="82">
        <v>42086</v>
      </c>
      <c r="V1100" s="82">
        <v>43809</v>
      </c>
      <c r="W1100" s="17">
        <v>365</v>
      </c>
      <c r="X1100" s="17" t="str">
        <f t="shared" si="71"/>
        <v>Active</v>
      </c>
      <c r="Y1100" s="17" t="s">
        <v>15615</v>
      </c>
      <c r="Z1100" s="17"/>
    </row>
    <row r="1101" spans="1:26" x14ac:dyDescent="0.25">
      <c r="A1101">
        <v>1100</v>
      </c>
      <c r="B1101" s="17" t="s">
        <v>15555</v>
      </c>
      <c r="C1101" s="17">
        <v>472</v>
      </c>
      <c r="D1101" s="17" t="str">
        <f>INDEX(Hosts!$A:$O,MATCH(Places!$C1101,Hosts!$A:$A,0),MATCH(Places!D$1,Hosts!$1:$1,0))</f>
        <v>Within a day</v>
      </c>
      <c r="E1101" s="87">
        <f>INDEX(Hosts!$A:$O,MATCH(Places!$C1101,Hosts!$A:$A,0),MATCH(Places!E$1,Hosts!$1:$1,0))</f>
        <v>1</v>
      </c>
      <c r="F1101" s="87">
        <f>INDEX(Hosts!$A:$O,MATCH(Places!$C1101,Hosts!$A:$A,0),MATCH(Places!F$1,Hosts!$1:$1,0))</f>
        <v>0.6</v>
      </c>
      <c r="G1101" s="17" t="str">
        <f>INDEX(Hosts!$A:$O,MATCH(Places!$C1101,Hosts!$A:$A,0),MATCH(Places!G$1,Hosts!$1:$1,0))</f>
        <v>Yes</v>
      </c>
      <c r="H1101" s="17">
        <v>14</v>
      </c>
      <c r="I1101" s="17" t="str">
        <f>INDEX(Neighborhoods!$A:$C,MATCH(Places!$H1101,Neighborhoods!$A:$A,0),MATCH(Places!I$1,Neighborhoods!$1:$1,0))</f>
        <v>Manhattan</v>
      </c>
      <c r="J1101" s="17" t="str">
        <f>INDEX(Neighborhoods!$A:$C,MATCH(Places!$H1101,Neighborhoods!$A:$A,0),MATCH(Places!J$1,Neighborhoods!$1:$1,0))</f>
        <v>East Harlem</v>
      </c>
      <c r="K1101" s="17" t="s">
        <v>1</v>
      </c>
      <c r="L1101" s="17" t="str">
        <f t="shared" si="68"/>
        <v>Yes</v>
      </c>
      <c r="M1101" s="17">
        <v>1</v>
      </c>
      <c r="N1101" s="17" t="str" cm="1">
        <f t="array" ref="N1101">_xlfn.IFS(M1101&lt;=2,"Small",M1101&lt;=5,"Medium",M1101&gt;5,"Large")</f>
        <v>Small</v>
      </c>
      <c r="O1101" s="65">
        <v>74</v>
      </c>
      <c r="P1101" s="87">
        <f t="shared" si="69"/>
        <v>0.03</v>
      </c>
      <c r="Q1101" s="68">
        <v>4.92</v>
      </c>
      <c r="R1101" s="68" t="str" cm="1">
        <f t="array" ref="R1101">_xlfn.SWITCH(ROUND(Q1101,0),5,"Excellent",4,"Good",3,"Ok","Bad")</f>
        <v>Excellent</v>
      </c>
      <c r="S1101" s="17">
        <v>99</v>
      </c>
      <c r="T1101" s="17" t="str">
        <f t="shared" si="70"/>
        <v>No</v>
      </c>
      <c r="U1101" s="82">
        <v>42353</v>
      </c>
      <c r="V1101" s="82">
        <v>43877</v>
      </c>
      <c r="W1101" s="17">
        <v>210</v>
      </c>
      <c r="X1101" s="17" t="str">
        <f t="shared" si="71"/>
        <v>Active</v>
      </c>
      <c r="Y1101" s="17" t="s">
        <v>15615</v>
      </c>
      <c r="Z1101" s="17"/>
    </row>
    <row r="1102" spans="1:26" x14ac:dyDescent="0.25">
      <c r="A1102">
        <v>1101</v>
      </c>
      <c r="B1102" s="17" t="s">
        <v>822</v>
      </c>
      <c r="C1102" s="17">
        <v>2066</v>
      </c>
      <c r="D1102" s="17" t="str">
        <f>INDEX(Hosts!$A:$O,MATCH(Places!$C1102,Hosts!$A:$A,0),MATCH(Places!D$1,Hosts!$1:$1,0))</f>
        <v>Within an hour</v>
      </c>
      <c r="E1102" s="87">
        <f>INDEX(Hosts!$A:$O,MATCH(Places!$C1102,Hosts!$A:$A,0),MATCH(Places!E$1,Hosts!$1:$1,0))</f>
        <v>1</v>
      </c>
      <c r="F1102" s="87">
        <f>INDEX(Hosts!$A:$O,MATCH(Places!$C1102,Hosts!$A:$A,0),MATCH(Places!F$1,Hosts!$1:$1,0))</f>
        <v>0.94</v>
      </c>
      <c r="G1102" s="17" t="str">
        <f>INDEX(Hosts!$A:$O,MATCH(Places!$C1102,Hosts!$A:$A,0),MATCH(Places!G$1,Hosts!$1:$1,0))</f>
        <v>No</v>
      </c>
      <c r="H1102" s="17">
        <v>7</v>
      </c>
      <c r="I1102" s="17" t="str">
        <f>INDEX(Neighborhoods!$A:$C,MATCH(Places!$H1102,Neighborhoods!$A:$A,0),MATCH(Places!I$1,Neighborhoods!$1:$1,0))</f>
        <v>Brooklyn</v>
      </c>
      <c r="J1102" s="17" t="str">
        <f>INDEX(Neighborhoods!$A:$C,MATCH(Places!$H1102,Neighborhoods!$A:$A,0),MATCH(Places!J$1,Neighborhoods!$1:$1,0))</f>
        <v>Bedford-Stuyvesant</v>
      </c>
      <c r="K1102" s="17" t="s">
        <v>11822</v>
      </c>
      <c r="L1102" s="17" t="str">
        <f t="shared" si="68"/>
        <v>No</v>
      </c>
      <c r="M1102" s="17">
        <v>7</v>
      </c>
      <c r="N1102" s="17" t="str" cm="1">
        <f t="array" ref="N1102">_xlfn.IFS(M1102&lt;=2,"Small",M1102&lt;=5,"Medium",M1102&gt;5,"Large")</f>
        <v>Large</v>
      </c>
      <c r="O1102" s="65">
        <v>175</v>
      </c>
      <c r="P1102" s="87">
        <f t="shared" si="69"/>
        <v>0.03</v>
      </c>
      <c r="Q1102" s="68">
        <v>4.8099999999999996</v>
      </c>
      <c r="R1102" s="68" t="str" cm="1">
        <f t="array" ref="R1102">_xlfn.SWITCH(ROUND(Q1102,0),5,"Excellent",4,"Good",3,"Ok","Bad")</f>
        <v>Excellent</v>
      </c>
      <c r="S1102" s="17">
        <v>242</v>
      </c>
      <c r="T1102" s="17" t="str">
        <f t="shared" si="70"/>
        <v>Yes</v>
      </c>
      <c r="U1102" s="82">
        <v>42003</v>
      </c>
      <c r="V1102" s="82">
        <v>43904</v>
      </c>
      <c r="W1102" s="17">
        <v>308</v>
      </c>
      <c r="X1102" s="17" t="str">
        <f t="shared" si="71"/>
        <v>Active</v>
      </c>
      <c r="Y1102" s="17" t="s">
        <v>15615</v>
      </c>
      <c r="Z1102" s="17"/>
    </row>
    <row r="1103" spans="1:26" x14ac:dyDescent="0.25">
      <c r="A1103">
        <v>1102</v>
      </c>
      <c r="B1103" s="17" t="s">
        <v>15480</v>
      </c>
      <c r="C1103" s="17">
        <v>59</v>
      </c>
      <c r="D1103" s="17" t="str">
        <f>INDEX(Hosts!$A:$O,MATCH(Places!$C1103,Hosts!$A:$A,0),MATCH(Places!D$1,Hosts!$1:$1,0))</f>
        <v>Within a day</v>
      </c>
      <c r="E1103" s="87">
        <f>INDEX(Hosts!$A:$O,MATCH(Places!$C1103,Hosts!$A:$A,0),MATCH(Places!E$1,Hosts!$1:$1,0))</f>
        <v>1</v>
      </c>
      <c r="F1103" s="87">
        <f>INDEX(Hosts!$A:$O,MATCH(Places!$C1103,Hosts!$A:$A,0),MATCH(Places!F$1,Hosts!$1:$1,0))</f>
        <v>1</v>
      </c>
      <c r="G1103" s="17" t="str">
        <f>INDEX(Hosts!$A:$O,MATCH(Places!$C1103,Hosts!$A:$A,0),MATCH(Places!G$1,Hosts!$1:$1,0))</f>
        <v>No</v>
      </c>
      <c r="H1103" s="17">
        <v>12</v>
      </c>
      <c r="I1103" s="17" t="str">
        <f>INDEX(Neighborhoods!$A:$C,MATCH(Places!$H1103,Neighborhoods!$A:$A,0),MATCH(Places!I$1,Neighborhoods!$1:$1,0))</f>
        <v>Brooklyn</v>
      </c>
      <c r="J1103" s="17" t="str">
        <f>INDEX(Neighborhoods!$A:$C,MATCH(Places!$H1103,Neighborhoods!$A:$A,0),MATCH(Places!J$1,Neighborhoods!$1:$1,0))</f>
        <v>Williamsburg</v>
      </c>
      <c r="K1103" s="17" t="s">
        <v>11822</v>
      </c>
      <c r="L1103" s="17" t="str">
        <f t="shared" si="68"/>
        <v>No</v>
      </c>
      <c r="M1103" s="17">
        <v>3</v>
      </c>
      <c r="N1103" s="17" t="str" cm="1">
        <f t="array" ref="N1103">_xlfn.IFS(M1103&lt;=2,"Small",M1103&lt;=5,"Medium",M1103&gt;5,"Large")</f>
        <v>Medium</v>
      </c>
      <c r="O1103" s="65">
        <v>200</v>
      </c>
      <c r="P1103" s="87">
        <f t="shared" si="69"/>
        <v>0.04</v>
      </c>
      <c r="Q1103" s="68">
        <v>4.67</v>
      </c>
      <c r="R1103" s="68" t="str" cm="1">
        <f t="array" ref="R1103">_xlfn.SWITCH(ROUND(Q1103,0),5,"Excellent",4,"Good",3,"Ok","Bad")</f>
        <v>Excellent</v>
      </c>
      <c r="S1103" s="17">
        <v>12</v>
      </c>
      <c r="T1103" s="17" t="str">
        <f t="shared" si="70"/>
        <v>No</v>
      </c>
      <c r="U1103" s="82">
        <v>42145</v>
      </c>
      <c r="V1103" s="82">
        <v>44037</v>
      </c>
      <c r="W1103" s="17">
        <v>28</v>
      </c>
      <c r="X1103" s="17" t="str">
        <f t="shared" si="71"/>
        <v>Active</v>
      </c>
      <c r="Y1103" s="17" t="s">
        <v>15615</v>
      </c>
      <c r="Z1103" s="17"/>
    </row>
    <row r="1104" spans="1:26" x14ac:dyDescent="0.25">
      <c r="A1104">
        <v>1103</v>
      </c>
      <c r="B1104" s="17" t="s">
        <v>823</v>
      </c>
      <c r="C1104" s="17">
        <v>2068</v>
      </c>
      <c r="D1104" s="17" t="str">
        <f>INDEX(Hosts!$A:$O,MATCH(Places!$C1104,Hosts!$A:$A,0),MATCH(Places!D$1,Hosts!$1:$1,0))</f>
        <v>Within an hour</v>
      </c>
      <c r="E1104" s="87">
        <f>INDEX(Hosts!$A:$O,MATCH(Places!$C1104,Hosts!$A:$A,0),MATCH(Places!E$1,Hosts!$1:$1,0))</f>
        <v>1</v>
      </c>
      <c r="F1104" s="87">
        <f>INDEX(Hosts!$A:$O,MATCH(Places!$C1104,Hosts!$A:$A,0),MATCH(Places!F$1,Hosts!$1:$1,0))</f>
        <v>0.97</v>
      </c>
      <c r="G1104" s="17" t="str">
        <f>INDEX(Hosts!$A:$O,MATCH(Places!$C1104,Hosts!$A:$A,0),MATCH(Places!G$1,Hosts!$1:$1,0))</f>
        <v>No</v>
      </c>
      <c r="H1104" s="17">
        <v>21</v>
      </c>
      <c r="I1104" s="17" t="str">
        <f>INDEX(Neighborhoods!$A:$C,MATCH(Places!$H1104,Neighborhoods!$A:$A,0),MATCH(Places!I$1,Neighborhoods!$1:$1,0))</f>
        <v>Queens</v>
      </c>
      <c r="J1104" s="17" t="str">
        <f>INDEX(Neighborhoods!$A:$C,MATCH(Places!$H1104,Neighborhoods!$A:$A,0),MATCH(Places!J$1,Neighborhoods!$1:$1,0))</f>
        <v>Astoria</v>
      </c>
      <c r="K1104" s="17" t="s">
        <v>11822</v>
      </c>
      <c r="L1104" s="17" t="str">
        <f t="shared" si="68"/>
        <v>No</v>
      </c>
      <c r="M1104" s="17">
        <v>2</v>
      </c>
      <c r="N1104" s="17" t="str" cm="1">
        <f t="array" ref="N1104">_xlfn.IFS(M1104&lt;=2,"Small",M1104&lt;=5,"Medium",M1104&gt;5,"Large")</f>
        <v>Small</v>
      </c>
      <c r="O1104" s="65">
        <v>79</v>
      </c>
      <c r="P1104" s="87">
        <f t="shared" si="69"/>
        <v>0.03</v>
      </c>
      <c r="Q1104" s="68">
        <v>4.8</v>
      </c>
      <c r="R1104" s="68" t="str" cm="1">
        <f t="array" ref="R1104">_xlfn.SWITCH(ROUND(Q1104,0),5,"Excellent",4,"Good",3,"Ok","Bad")</f>
        <v>Excellent</v>
      </c>
      <c r="S1104" s="17">
        <v>41</v>
      </c>
      <c r="T1104" s="17" t="str">
        <f t="shared" si="70"/>
        <v>No</v>
      </c>
      <c r="U1104" s="82">
        <v>42119</v>
      </c>
      <c r="V1104" s="82">
        <v>43789</v>
      </c>
      <c r="W1104" s="17">
        <v>342</v>
      </c>
      <c r="X1104" s="17" t="str">
        <f t="shared" si="71"/>
        <v>Active</v>
      </c>
      <c r="Y1104" s="17" t="s">
        <v>15615</v>
      </c>
      <c r="Z1104" s="17"/>
    </row>
    <row r="1105" spans="1:26" x14ac:dyDescent="0.25">
      <c r="A1105">
        <v>1104</v>
      </c>
      <c r="B1105" s="17" t="s">
        <v>824</v>
      </c>
      <c r="C1105" s="17">
        <v>522</v>
      </c>
      <c r="D1105" s="17" t="str">
        <f>INDEX(Hosts!$A:$O,MATCH(Places!$C1105,Hosts!$A:$A,0),MATCH(Places!D$1,Hosts!$1:$1,0))</f>
        <v>Within a few hours</v>
      </c>
      <c r="E1105" s="87">
        <f>INDEX(Hosts!$A:$O,MATCH(Places!$C1105,Hosts!$A:$A,0),MATCH(Places!E$1,Hosts!$1:$1,0))</f>
        <v>0.7</v>
      </c>
      <c r="F1105" s="87">
        <f>INDEX(Hosts!$A:$O,MATCH(Places!$C1105,Hosts!$A:$A,0),MATCH(Places!F$1,Hosts!$1:$1,0))</f>
        <v>0.56000000000000005</v>
      </c>
      <c r="G1105" s="17" t="str">
        <f>INDEX(Hosts!$A:$O,MATCH(Places!$C1105,Hosts!$A:$A,0),MATCH(Places!G$1,Hosts!$1:$1,0))</f>
        <v>No</v>
      </c>
      <c r="H1105" s="17">
        <v>24</v>
      </c>
      <c r="I1105" s="17" t="str">
        <f>INDEX(Neighborhoods!$A:$C,MATCH(Places!$H1105,Neighborhoods!$A:$A,0),MATCH(Places!I$1,Neighborhoods!$1:$1,0))</f>
        <v>Queens</v>
      </c>
      <c r="J1105" s="17" t="str">
        <f>INDEX(Neighborhoods!$A:$C,MATCH(Places!$H1105,Neighborhoods!$A:$A,0),MATCH(Places!J$1,Neighborhoods!$1:$1,0))</f>
        <v>Long Island City</v>
      </c>
      <c r="K1105" s="17" t="s">
        <v>1</v>
      </c>
      <c r="L1105" s="17" t="str">
        <f t="shared" si="68"/>
        <v>Yes</v>
      </c>
      <c r="M1105" s="17">
        <v>3</v>
      </c>
      <c r="N1105" s="17" t="str" cm="1">
        <f t="array" ref="N1105">_xlfn.IFS(M1105&lt;=2,"Small",M1105&lt;=5,"Medium",M1105&gt;5,"Large")</f>
        <v>Medium</v>
      </c>
      <c r="O1105" s="65">
        <v>85</v>
      </c>
      <c r="P1105" s="87">
        <f t="shared" si="69"/>
        <v>0.03</v>
      </c>
      <c r="Q1105" s="68">
        <v>4.6399999999999997</v>
      </c>
      <c r="R1105" s="68" t="str" cm="1">
        <f t="array" ref="R1105">_xlfn.SWITCH(ROUND(Q1105,0),5,"Excellent",4,"Good",3,"Ok","Bad")</f>
        <v>Excellent</v>
      </c>
      <c r="S1105" s="17">
        <v>160</v>
      </c>
      <c r="T1105" s="17" t="str">
        <f t="shared" si="70"/>
        <v>No</v>
      </c>
      <c r="U1105" s="82">
        <v>42126</v>
      </c>
      <c r="V1105" s="82">
        <v>44022</v>
      </c>
      <c r="W1105" s="17">
        <v>365</v>
      </c>
      <c r="X1105" s="17" t="str">
        <f t="shared" si="71"/>
        <v>Active</v>
      </c>
      <c r="Y1105" s="17" t="s">
        <v>15615</v>
      </c>
      <c r="Z1105" s="17"/>
    </row>
    <row r="1106" spans="1:26" x14ac:dyDescent="0.25">
      <c r="A1106">
        <v>1105</v>
      </c>
      <c r="B1106" s="17" t="s">
        <v>14945</v>
      </c>
      <c r="C1106" s="17">
        <v>2070</v>
      </c>
      <c r="D1106" s="17" t="str">
        <f>INDEX(Hosts!$A:$O,MATCH(Places!$C1106,Hosts!$A:$A,0),MATCH(Places!D$1,Hosts!$1:$1,0))</f>
        <v>Within a day</v>
      </c>
      <c r="E1106" s="87">
        <f>INDEX(Hosts!$A:$O,MATCH(Places!$C1106,Hosts!$A:$A,0),MATCH(Places!E$1,Hosts!$1:$1,0))</f>
        <v>1</v>
      </c>
      <c r="F1106" s="87">
        <f>INDEX(Hosts!$A:$O,MATCH(Places!$C1106,Hosts!$A:$A,0),MATCH(Places!F$1,Hosts!$1:$1,0))</f>
        <v>0.67</v>
      </c>
      <c r="G1106" s="17" t="str">
        <f>INDEX(Hosts!$A:$O,MATCH(Places!$C1106,Hosts!$A:$A,0),MATCH(Places!G$1,Hosts!$1:$1,0))</f>
        <v>Yes</v>
      </c>
      <c r="H1106" s="17">
        <v>16</v>
      </c>
      <c r="I1106" s="17" t="str">
        <f>INDEX(Neighborhoods!$A:$C,MATCH(Places!$H1106,Neighborhoods!$A:$A,0),MATCH(Places!I$1,Neighborhoods!$1:$1,0))</f>
        <v>Manhattan</v>
      </c>
      <c r="J1106" s="17" t="str">
        <f>INDEX(Neighborhoods!$A:$C,MATCH(Places!$H1106,Neighborhoods!$A:$A,0),MATCH(Places!J$1,Neighborhoods!$1:$1,0))</f>
        <v>Harlem</v>
      </c>
      <c r="K1106" s="17" t="s">
        <v>11822</v>
      </c>
      <c r="L1106" s="17" t="str">
        <f t="shared" si="68"/>
        <v>No</v>
      </c>
      <c r="M1106" s="17">
        <v>4</v>
      </c>
      <c r="N1106" s="17" t="str" cm="1">
        <f t="array" ref="N1106">_xlfn.IFS(M1106&lt;=2,"Small",M1106&lt;=5,"Medium",M1106&gt;5,"Large")</f>
        <v>Medium</v>
      </c>
      <c r="O1106" s="65">
        <v>119</v>
      </c>
      <c r="P1106" s="87">
        <f t="shared" si="69"/>
        <v>0.03</v>
      </c>
      <c r="Q1106" s="68">
        <v>4.75</v>
      </c>
      <c r="R1106" s="68" t="str" cm="1">
        <f t="array" ref="R1106">_xlfn.SWITCH(ROUND(Q1106,0),5,"Excellent",4,"Good",3,"Ok","Bad")</f>
        <v>Excellent</v>
      </c>
      <c r="S1106" s="17">
        <v>4</v>
      </c>
      <c r="T1106" s="17" t="str">
        <f t="shared" si="70"/>
        <v>No</v>
      </c>
      <c r="U1106" s="82">
        <v>42001</v>
      </c>
      <c r="V1106" s="82">
        <v>43738</v>
      </c>
      <c r="W1106" s="17">
        <v>9</v>
      </c>
      <c r="X1106" s="17" t="str">
        <f t="shared" si="71"/>
        <v>Active</v>
      </c>
      <c r="Y1106" s="17" t="s">
        <v>15615</v>
      </c>
      <c r="Z1106" s="17"/>
    </row>
    <row r="1107" spans="1:26" x14ac:dyDescent="0.25">
      <c r="A1107">
        <v>1106</v>
      </c>
      <c r="B1107" s="17" t="s">
        <v>825</v>
      </c>
      <c r="C1107" s="17">
        <v>2073</v>
      </c>
      <c r="D1107" s="17" t="str">
        <f>INDEX(Hosts!$A:$O,MATCH(Places!$C1107,Hosts!$A:$A,0),MATCH(Places!D$1,Hosts!$1:$1,0))</f>
        <v>Within a few hours</v>
      </c>
      <c r="E1107" s="87">
        <f>INDEX(Hosts!$A:$O,MATCH(Places!$C1107,Hosts!$A:$A,0),MATCH(Places!E$1,Hosts!$1:$1,0))</f>
        <v>0.93</v>
      </c>
      <c r="F1107" s="87">
        <f>INDEX(Hosts!$A:$O,MATCH(Places!$C1107,Hosts!$A:$A,0),MATCH(Places!F$1,Hosts!$1:$1,0))</f>
        <v>1</v>
      </c>
      <c r="G1107" s="17" t="str">
        <f>INDEX(Hosts!$A:$O,MATCH(Places!$C1107,Hosts!$A:$A,0),MATCH(Places!G$1,Hosts!$1:$1,0))</f>
        <v>Yes</v>
      </c>
      <c r="H1107" s="17">
        <v>20</v>
      </c>
      <c r="I1107" s="17" t="str">
        <f>INDEX(Neighborhoods!$A:$C,MATCH(Places!$H1107,Neighborhoods!$A:$A,0),MATCH(Places!I$1,Neighborhoods!$1:$1,0))</f>
        <v>Manhattan</v>
      </c>
      <c r="J1107" s="17" t="str">
        <f>INDEX(Neighborhoods!$A:$C,MATCH(Places!$H1107,Neighborhoods!$A:$A,0),MATCH(Places!J$1,Neighborhoods!$1:$1,0))</f>
        <v>Upper West Side</v>
      </c>
      <c r="K1107" s="17" t="s">
        <v>11822</v>
      </c>
      <c r="L1107" s="17" t="str">
        <f t="shared" si="68"/>
        <v>No</v>
      </c>
      <c r="M1107" s="17">
        <v>4</v>
      </c>
      <c r="N1107" s="17" t="str" cm="1">
        <f t="array" ref="N1107">_xlfn.IFS(M1107&lt;=2,"Small",M1107&lt;=5,"Medium",M1107&gt;5,"Large")</f>
        <v>Medium</v>
      </c>
      <c r="O1107" s="65">
        <v>270</v>
      </c>
      <c r="P1107" s="87">
        <f t="shared" si="69"/>
        <v>0.04</v>
      </c>
      <c r="Q1107" s="68">
        <v>4.6900000000000004</v>
      </c>
      <c r="R1107" s="68" t="str" cm="1">
        <f t="array" ref="R1107">_xlfn.SWITCH(ROUND(Q1107,0),5,"Excellent",4,"Good",3,"Ok","Bad")</f>
        <v>Excellent</v>
      </c>
      <c r="S1107" s="17">
        <v>16</v>
      </c>
      <c r="T1107" s="17" t="str">
        <f t="shared" si="70"/>
        <v>No</v>
      </c>
      <c r="U1107" s="82">
        <v>42070</v>
      </c>
      <c r="V1107" s="82">
        <v>43819</v>
      </c>
      <c r="W1107" s="17">
        <v>365</v>
      </c>
      <c r="X1107" s="17" t="str">
        <f t="shared" si="71"/>
        <v>Active</v>
      </c>
      <c r="Y1107" s="17" t="s">
        <v>15616</v>
      </c>
      <c r="Z1107" s="17"/>
    </row>
    <row r="1108" spans="1:26" x14ac:dyDescent="0.25">
      <c r="A1108">
        <v>1107</v>
      </c>
      <c r="B1108" s="17" t="s">
        <v>826</v>
      </c>
      <c r="C1108" s="17">
        <v>2073</v>
      </c>
      <c r="D1108" s="17" t="str">
        <f>INDEX(Hosts!$A:$O,MATCH(Places!$C1108,Hosts!$A:$A,0),MATCH(Places!D$1,Hosts!$1:$1,0))</f>
        <v>Within a few hours</v>
      </c>
      <c r="E1108" s="87">
        <f>INDEX(Hosts!$A:$O,MATCH(Places!$C1108,Hosts!$A:$A,0),MATCH(Places!E$1,Hosts!$1:$1,0))</f>
        <v>0.93</v>
      </c>
      <c r="F1108" s="87">
        <f>INDEX(Hosts!$A:$O,MATCH(Places!$C1108,Hosts!$A:$A,0),MATCH(Places!F$1,Hosts!$1:$1,0))</f>
        <v>1</v>
      </c>
      <c r="G1108" s="17" t="str">
        <f>INDEX(Hosts!$A:$O,MATCH(Places!$C1108,Hosts!$A:$A,0),MATCH(Places!G$1,Hosts!$1:$1,0))</f>
        <v>Yes</v>
      </c>
      <c r="H1108" s="17">
        <v>20</v>
      </c>
      <c r="I1108" s="17" t="str">
        <f>INDEX(Neighborhoods!$A:$C,MATCH(Places!$H1108,Neighborhoods!$A:$A,0),MATCH(Places!I$1,Neighborhoods!$1:$1,0))</f>
        <v>Manhattan</v>
      </c>
      <c r="J1108" s="17" t="str">
        <f>INDEX(Neighborhoods!$A:$C,MATCH(Places!$H1108,Neighborhoods!$A:$A,0),MATCH(Places!J$1,Neighborhoods!$1:$1,0))</f>
        <v>Upper West Side</v>
      </c>
      <c r="K1108" s="17" t="s">
        <v>11822</v>
      </c>
      <c r="L1108" s="17" t="str">
        <f t="shared" si="68"/>
        <v>No</v>
      </c>
      <c r="M1108" s="17">
        <v>3</v>
      </c>
      <c r="N1108" s="17" t="str" cm="1">
        <f t="array" ref="N1108">_xlfn.IFS(M1108&lt;=2,"Small",M1108&lt;=5,"Medium",M1108&gt;5,"Large")</f>
        <v>Medium</v>
      </c>
      <c r="O1108" s="65">
        <v>140</v>
      </c>
      <c r="P1108" s="87">
        <f t="shared" si="69"/>
        <v>0.03</v>
      </c>
      <c r="Q1108" s="68">
        <v>4.83</v>
      </c>
      <c r="R1108" s="68" t="str" cm="1">
        <f t="array" ref="R1108">_xlfn.SWITCH(ROUND(Q1108,0),5,"Excellent",4,"Good",3,"Ok","Bad")</f>
        <v>Excellent</v>
      </c>
      <c r="S1108" s="17">
        <v>12</v>
      </c>
      <c r="T1108" s="17" t="str">
        <f t="shared" si="70"/>
        <v>No</v>
      </c>
      <c r="U1108" s="82">
        <v>42112</v>
      </c>
      <c r="V1108" s="82">
        <v>43573</v>
      </c>
      <c r="W1108" s="17">
        <v>351</v>
      </c>
      <c r="X1108" s="17" t="str">
        <f t="shared" si="71"/>
        <v>Active</v>
      </c>
      <c r="Y1108" s="17" t="s">
        <v>15616</v>
      </c>
      <c r="Z1108" s="17"/>
    </row>
    <row r="1109" spans="1:26" x14ac:dyDescent="0.25">
      <c r="A1109">
        <v>1108</v>
      </c>
      <c r="B1109" s="17" t="s">
        <v>827</v>
      </c>
      <c r="C1109" s="17">
        <v>2073</v>
      </c>
      <c r="D1109" s="17" t="str">
        <f>INDEX(Hosts!$A:$O,MATCH(Places!$C1109,Hosts!$A:$A,0),MATCH(Places!D$1,Hosts!$1:$1,0))</f>
        <v>Within a few hours</v>
      </c>
      <c r="E1109" s="87">
        <f>INDEX(Hosts!$A:$O,MATCH(Places!$C1109,Hosts!$A:$A,0),MATCH(Places!E$1,Hosts!$1:$1,0))</f>
        <v>0.93</v>
      </c>
      <c r="F1109" s="87">
        <f>INDEX(Hosts!$A:$O,MATCH(Places!$C1109,Hosts!$A:$A,0),MATCH(Places!F$1,Hosts!$1:$1,0))</f>
        <v>1</v>
      </c>
      <c r="G1109" s="17" t="str">
        <f>INDEX(Hosts!$A:$O,MATCH(Places!$C1109,Hosts!$A:$A,0),MATCH(Places!G$1,Hosts!$1:$1,0))</f>
        <v>Yes</v>
      </c>
      <c r="H1109" s="17">
        <v>20</v>
      </c>
      <c r="I1109" s="17" t="str">
        <f>INDEX(Neighborhoods!$A:$C,MATCH(Places!$H1109,Neighborhoods!$A:$A,0),MATCH(Places!I$1,Neighborhoods!$1:$1,0))</f>
        <v>Manhattan</v>
      </c>
      <c r="J1109" s="17" t="str">
        <f>INDEX(Neighborhoods!$A:$C,MATCH(Places!$H1109,Neighborhoods!$A:$A,0),MATCH(Places!J$1,Neighborhoods!$1:$1,0))</f>
        <v>Upper West Side</v>
      </c>
      <c r="K1109" s="17" t="s">
        <v>11822</v>
      </c>
      <c r="L1109" s="17" t="str">
        <f t="shared" si="68"/>
        <v>No</v>
      </c>
      <c r="M1109" s="17">
        <v>5</v>
      </c>
      <c r="N1109" s="17" t="str" cm="1">
        <f t="array" ref="N1109">_xlfn.IFS(M1109&lt;=2,"Small",M1109&lt;=5,"Medium",M1109&gt;5,"Large")</f>
        <v>Medium</v>
      </c>
      <c r="O1109" s="65">
        <v>250</v>
      </c>
      <c r="P1109" s="87">
        <f t="shared" si="69"/>
        <v>0.04</v>
      </c>
      <c r="Q1109" s="68">
        <v>4.8499999999999996</v>
      </c>
      <c r="R1109" s="68" t="str" cm="1">
        <f t="array" ref="R1109">_xlfn.SWITCH(ROUND(Q1109,0),5,"Excellent",4,"Good",3,"Ok","Bad")</f>
        <v>Excellent</v>
      </c>
      <c r="S1109" s="17">
        <v>20</v>
      </c>
      <c r="T1109" s="17" t="str">
        <f t="shared" si="70"/>
        <v>No</v>
      </c>
      <c r="U1109" s="82">
        <v>42062</v>
      </c>
      <c r="V1109" s="82">
        <v>43461</v>
      </c>
      <c r="W1109" s="17">
        <v>365</v>
      </c>
      <c r="X1109" s="17" t="str">
        <f t="shared" si="71"/>
        <v>Active</v>
      </c>
      <c r="Y1109" s="17" t="s">
        <v>15616</v>
      </c>
      <c r="Z1109" s="17"/>
    </row>
    <row r="1110" spans="1:26" x14ac:dyDescent="0.25">
      <c r="A1110">
        <v>1109</v>
      </c>
      <c r="B1110" s="17" t="s">
        <v>828</v>
      </c>
      <c r="C1110" s="17">
        <v>181</v>
      </c>
      <c r="D1110" s="17" t="str">
        <f>INDEX(Hosts!$A:$O,MATCH(Places!$C1110,Hosts!$A:$A,0),MATCH(Places!D$1,Hosts!$1:$1,0))</f>
        <v>Within a few hours</v>
      </c>
      <c r="E1110" s="87">
        <f>INDEX(Hosts!$A:$O,MATCH(Places!$C1110,Hosts!$A:$A,0),MATCH(Places!E$1,Hosts!$1:$1,0))</f>
        <v>1</v>
      </c>
      <c r="F1110" s="87">
        <f>INDEX(Hosts!$A:$O,MATCH(Places!$C1110,Hosts!$A:$A,0),MATCH(Places!F$1,Hosts!$1:$1,0))</f>
        <v>0.62</v>
      </c>
      <c r="G1110" s="17" t="str">
        <f>INDEX(Hosts!$A:$O,MATCH(Places!$C1110,Hosts!$A:$A,0),MATCH(Places!G$1,Hosts!$1:$1,0))</f>
        <v>No</v>
      </c>
      <c r="H1110" s="17">
        <v>7</v>
      </c>
      <c r="I1110" s="17" t="str">
        <f>INDEX(Neighborhoods!$A:$C,MATCH(Places!$H1110,Neighborhoods!$A:$A,0),MATCH(Places!I$1,Neighborhoods!$1:$1,0))</f>
        <v>Brooklyn</v>
      </c>
      <c r="J1110" s="17" t="str">
        <f>INDEX(Neighborhoods!$A:$C,MATCH(Places!$H1110,Neighborhoods!$A:$A,0),MATCH(Places!J$1,Neighborhoods!$1:$1,0))</f>
        <v>Bedford-Stuyvesant</v>
      </c>
      <c r="K1110" s="17" t="s">
        <v>1</v>
      </c>
      <c r="L1110" s="17" t="str">
        <f t="shared" si="68"/>
        <v>Yes</v>
      </c>
      <c r="M1110" s="17">
        <v>2</v>
      </c>
      <c r="N1110" s="17" t="str" cm="1">
        <f t="array" ref="N1110">_xlfn.IFS(M1110&lt;=2,"Small",M1110&lt;=5,"Medium",M1110&gt;5,"Large")</f>
        <v>Small</v>
      </c>
      <c r="O1110" s="65">
        <v>45</v>
      </c>
      <c r="P1110" s="87">
        <f t="shared" si="69"/>
        <v>0.03</v>
      </c>
      <c r="Q1110" s="68">
        <v>4.5999999999999996</v>
      </c>
      <c r="R1110" s="68" t="str" cm="1">
        <f t="array" ref="R1110">_xlfn.SWITCH(ROUND(Q1110,0),5,"Excellent",4,"Good",3,"Ok","Bad")</f>
        <v>Excellent</v>
      </c>
      <c r="S1110" s="17">
        <v>35</v>
      </c>
      <c r="T1110" s="17" t="str">
        <f t="shared" si="70"/>
        <v>No</v>
      </c>
      <c r="U1110" s="82">
        <v>42206</v>
      </c>
      <c r="V1110" s="82">
        <v>44013</v>
      </c>
      <c r="W1110" s="17">
        <v>330</v>
      </c>
      <c r="X1110" s="17" t="str">
        <f t="shared" si="71"/>
        <v>Active</v>
      </c>
      <c r="Y1110" s="17" t="s">
        <v>15615</v>
      </c>
      <c r="Z1110" s="17"/>
    </row>
    <row r="1111" spans="1:26" x14ac:dyDescent="0.25">
      <c r="A1111">
        <v>1110</v>
      </c>
      <c r="B1111" s="17" t="s">
        <v>13585</v>
      </c>
      <c r="C1111" s="17">
        <v>1934</v>
      </c>
      <c r="D1111" s="17" t="str">
        <f>INDEX(Hosts!$A:$O,MATCH(Places!$C1111,Hosts!$A:$A,0),MATCH(Places!D$1,Hosts!$1:$1,0))</f>
        <v>Within an hour</v>
      </c>
      <c r="E1111" s="87">
        <f>INDEX(Hosts!$A:$O,MATCH(Places!$C1111,Hosts!$A:$A,0),MATCH(Places!E$1,Hosts!$1:$1,0))</f>
        <v>1</v>
      </c>
      <c r="F1111" s="87">
        <f>INDEX(Hosts!$A:$O,MATCH(Places!$C1111,Hosts!$A:$A,0),MATCH(Places!F$1,Hosts!$1:$1,0))</f>
        <v>0.97</v>
      </c>
      <c r="G1111" s="17" t="str">
        <f>INDEX(Hosts!$A:$O,MATCH(Places!$C1111,Hosts!$A:$A,0),MATCH(Places!G$1,Hosts!$1:$1,0))</f>
        <v>Yes</v>
      </c>
      <c r="H1111" s="17">
        <v>17</v>
      </c>
      <c r="I1111" s="17" t="str">
        <f>INDEX(Neighborhoods!$A:$C,MATCH(Places!$H1111,Neighborhoods!$A:$A,0),MATCH(Places!I$1,Neighborhoods!$1:$1,0))</f>
        <v>Manhattan</v>
      </c>
      <c r="J1111" s="17" t="str">
        <f>INDEX(Neighborhoods!$A:$C,MATCH(Places!$H1111,Neighborhoods!$A:$A,0),MATCH(Places!J$1,Neighborhoods!$1:$1,0))</f>
        <v>Hell's Kitchen</v>
      </c>
      <c r="K1111" s="17" t="s">
        <v>1</v>
      </c>
      <c r="L1111" s="17" t="str">
        <f t="shared" si="68"/>
        <v>Yes</v>
      </c>
      <c r="M1111" s="17">
        <v>2</v>
      </c>
      <c r="N1111" s="17" t="str" cm="1">
        <f t="array" ref="N1111">_xlfn.IFS(M1111&lt;=2,"Small",M1111&lt;=5,"Medium",M1111&gt;5,"Large")</f>
        <v>Small</v>
      </c>
      <c r="O1111" s="65">
        <v>152</v>
      </c>
      <c r="P1111" s="87">
        <f t="shared" si="69"/>
        <v>0.03</v>
      </c>
      <c r="Q1111" s="68">
        <v>4.83</v>
      </c>
      <c r="R1111" s="68" t="str" cm="1">
        <f t="array" ref="R1111">_xlfn.SWITCH(ROUND(Q1111,0),5,"Excellent",4,"Good",3,"Ok","Bad")</f>
        <v>Excellent</v>
      </c>
      <c r="S1111" s="17">
        <v>348</v>
      </c>
      <c r="T1111" s="17" t="str">
        <f t="shared" si="70"/>
        <v>Yes</v>
      </c>
      <c r="U1111" s="82">
        <v>42006</v>
      </c>
      <c r="V1111" s="82">
        <v>43970</v>
      </c>
      <c r="W1111" s="17">
        <v>104</v>
      </c>
      <c r="X1111" s="17" t="str">
        <f t="shared" si="71"/>
        <v>Active</v>
      </c>
      <c r="Y1111" s="17" t="s">
        <v>15616</v>
      </c>
      <c r="Z1111" s="17"/>
    </row>
    <row r="1112" spans="1:26" x14ac:dyDescent="0.25">
      <c r="A1112">
        <v>1111</v>
      </c>
      <c r="B1112" s="17" t="s">
        <v>829</v>
      </c>
      <c r="C1112" s="17">
        <v>1243</v>
      </c>
      <c r="D1112" s="17" t="str">
        <f>INDEX(Hosts!$A:$O,MATCH(Places!$C1112,Hosts!$A:$A,0),MATCH(Places!D$1,Hosts!$1:$1,0))</f>
        <v>Within a few hours</v>
      </c>
      <c r="E1112" s="87">
        <f>INDEX(Hosts!$A:$O,MATCH(Places!$C1112,Hosts!$A:$A,0),MATCH(Places!E$1,Hosts!$1:$1,0))</f>
        <v>1</v>
      </c>
      <c r="F1112" s="87">
        <f>INDEX(Hosts!$A:$O,MATCH(Places!$C1112,Hosts!$A:$A,0),MATCH(Places!F$1,Hosts!$1:$1,0))</f>
        <v>1</v>
      </c>
      <c r="G1112" s="17" t="str">
        <f>INDEX(Hosts!$A:$O,MATCH(Places!$C1112,Hosts!$A:$A,0),MATCH(Places!G$1,Hosts!$1:$1,0))</f>
        <v>Yes</v>
      </c>
      <c r="H1112" s="17">
        <v>14</v>
      </c>
      <c r="I1112" s="17" t="str">
        <f>INDEX(Neighborhoods!$A:$C,MATCH(Places!$H1112,Neighborhoods!$A:$A,0),MATCH(Places!I$1,Neighborhoods!$1:$1,0))</f>
        <v>Manhattan</v>
      </c>
      <c r="J1112" s="17" t="str">
        <f>INDEX(Neighborhoods!$A:$C,MATCH(Places!$H1112,Neighborhoods!$A:$A,0),MATCH(Places!J$1,Neighborhoods!$1:$1,0))</f>
        <v>East Harlem</v>
      </c>
      <c r="K1112" s="17" t="s">
        <v>1</v>
      </c>
      <c r="L1112" s="17" t="str">
        <f t="shared" si="68"/>
        <v>Yes</v>
      </c>
      <c r="M1112" s="17">
        <v>2</v>
      </c>
      <c r="N1112" s="17" t="str" cm="1">
        <f t="array" ref="N1112">_xlfn.IFS(M1112&lt;=2,"Small",M1112&lt;=5,"Medium",M1112&gt;5,"Large")</f>
        <v>Small</v>
      </c>
      <c r="O1112" s="65">
        <v>34</v>
      </c>
      <c r="P1112" s="87">
        <f t="shared" si="69"/>
        <v>0.03</v>
      </c>
      <c r="Q1112" s="68">
        <v>4.68</v>
      </c>
      <c r="R1112" s="68" t="str" cm="1">
        <f t="array" ref="R1112">_xlfn.SWITCH(ROUND(Q1112,0),5,"Excellent",4,"Good",3,"Ok","Bad")</f>
        <v>Excellent</v>
      </c>
      <c r="S1112" s="17">
        <v>37</v>
      </c>
      <c r="T1112" s="17" t="str">
        <f t="shared" si="70"/>
        <v>No</v>
      </c>
      <c r="U1112" s="82">
        <v>42150</v>
      </c>
      <c r="V1112" s="82">
        <v>44012</v>
      </c>
      <c r="W1112" s="17">
        <v>87</v>
      </c>
      <c r="X1112" s="17" t="str">
        <f t="shared" si="71"/>
        <v>Active</v>
      </c>
      <c r="Y1112" s="17" t="s">
        <v>15616</v>
      </c>
      <c r="Z1112" s="17"/>
    </row>
    <row r="1113" spans="1:26" x14ac:dyDescent="0.25">
      <c r="A1113">
        <v>1112</v>
      </c>
      <c r="B1113" s="17" t="s">
        <v>830</v>
      </c>
      <c r="C1113" s="17">
        <v>337</v>
      </c>
      <c r="D1113" s="17" t="str">
        <f>INDEX(Hosts!$A:$O,MATCH(Places!$C1113,Hosts!$A:$A,0),MATCH(Places!D$1,Hosts!$1:$1,0))</f>
        <v>Within a few hours</v>
      </c>
      <c r="E1113" s="87">
        <f>INDEX(Hosts!$A:$O,MATCH(Places!$C1113,Hosts!$A:$A,0),MATCH(Places!E$1,Hosts!$1:$1,0))</f>
        <v>1</v>
      </c>
      <c r="F1113" s="87">
        <f>INDEX(Hosts!$A:$O,MATCH(Places!$C1113,Hosts!$A:$A,0),MATCH(Places!F$1,Hosts!$1:$1,0))</f>
        <v>0.62</v>
      </c>
      <c r="G1113" s="17" t="str">
        <f>INDEX(Hosts!$A:$O,MATCH(Places!$C1113,Hosts!$A:$A,0),MATCH(Places!G$1,Hosts!$1:$1,0))</f>
        <v>No</v>
      </c>
      <c r="H1113" s="17">
        <v>17</v>
      </c>
      <c r="I1113" s="17" t="str">
        <f>INDEX(Neighborhoods!$A:$C,MATCH(Places!$H1113,Neighborhoods!$A:$A,0),MATCH(Places!I$1,Neighborhoods!$1:$1,0))</f>
        <v>Manhattan</v>
      </c>
      <c r="J1113" s="17" t="str">
        <f>INDEX(Neighborhoods!$A:$C,MATCH(Places!$H1113,Neighborhoods!$A:$A,0),MATCH(Places!J$1,Neighborhoods!$1:$1,0))</f>
        <v>Hell's Kitchen</v>
      </c>
      <c r="K1113" s="17" t="s">
        <v>11822</v>
      </c>
      <c r="L1113" s="17" t="str">
        <f t="shared" si="68"/>
        <v>No</v>
      </c>
      <c r="M1113" s="17">
        <v>2</v>
      </c>
      <c r="N1113" s="17" t="str" cm="1">
        <f t="array" ref="N1113">_xlfn.IFS(M1113&lt;=2,"Small",M1113&lt;=5,"Medium",M1113&gt;5,"Large")</f>
        <v>Small</v>
      </c>
      <c r="O1113" s="65">
        <v>80</v>
      </c>
      <c r="P1113" s="87">
        <f t="shared" si="69"/>
        <v>0.03</v>
      </c>
      <c r="Q1113" s="68">
        <v>3.6</v>
      </c>
      <c r="R1113" s="68" t="str" cm="1">
        <f t="array" ref="R1113">_xlfn.SWITCH(ROUND(Q1113,0),5,"Excellent",4,"Good",3,"Ok","Bad")</f>
        <v>Good</v>
      </c>
      <c r="S1113" s="17">
        <v>5</v>
      </c>
      <c r="T1113" s="17" t="str">
        <f t="shared" si="70"/>
        <v>No</v>
      </c>
      <c r="U1113" s="82">
        <v>42644</v>
      </c>
      <c r="V1113" s="82">
        <v>42752</v>
      </c>
      <c r="W1113" s="17">
        <v>365</v>
      </c>
      <c r="X1113" s="17" t="str">
        <f t="shared" si="71"/>
        <v>Active</v>
      </c>
      <c r="Y1113" s="17" t="s">
        <v>15615</v>
      </c>
      <c r="Z1113" s="17"/>
    </row>
    <row r="1114" spans="1:26" x14ac:dyDescent="0.25">
      <c r="A1114">
        <v>1113</v>
      </c>
      <c r="B1114" s="17" t="s">
        <v>831</v>
      </c>
      <c r="C1114" s="17">
        <v>1304</v>
      </c>
      <c r="D1114" s="17" t="str">
        <f>INDEX(Hosts!$A:$O,MATCH(Places!$C1114,Hosts!$A:$A,0),MATCH(Places!D$1,Hosts!$1:$1,0))</f>
        <v>Within an hour</v>
      </c>
      <c r="E1114" s="87">
        <f>INDEX(Hosts!$A:$O,MATCH(Places!$C1114,Hosts!$A:$A,0),MATCH(Places!E$1,Hosts!$1:$1,0))</f>
        <v>0.97</v>
      </c>
      <c r="F1114" s="87">
        <f>INDEX(Hosts!$A:$O,MATCH(Places!$C1114,Hosts!$A:$A,0),MATCH(Places!F$1,Hosts!$1:$1,0))</f>
        <v>0.98</v>
      </c>
      <c r="G1114" s="17" t="str">
        <f>INDEX(Hosts!$A:$O,MATCH(Places!$C1114,Hosts!$A:$A,0),MATCH(Places!G$1,Hosts!$1:$1,0))</f>
        <v>Yes</v>
      </c>
      <c r="H1114" s="17">
        <v>16</v>
      </c>
      <c r="I1114" s="17" t="str">
        <f>INDEX(Neighborhoods!$A:$C,MATCH(Places!$H1114,Neighborhoods!$A:$A,0),MATCH(Places!I$1,Neighborhoods!$1:$1,0))</f>
        <v>Manhattan</v>
      </c>
      <c r="J1114" s="17" t="str">
        <f>INDEX(Neighborhoods!$A:$C,MATCH(Places!$H1114,Neighborhoods!$A:$A,0),MATCH(Places!J$1,Neighborhoods!$1:$1,0))</f>
        <v>Harlem</v>
      </c>
      <c r="K1114" s="17" t="s">
        <v>1</v>
      </c>
      <c r="L1114" s="17" t="str">
        <f t="shared" si="68"/>
        <v>Yes</v>
      </c>
      <c r="M1114" s="17">
        <v>1</v>
      </c>
      <c r="N1114" s="17" t="str" cm="1">
        <f t="array" ref="N1114">_xlfn.IFS(M1114&lt;=2,"Small",M1114&lt;=5,"Medium",M1114&gt;5,"Large")</f>
        <v>Small</v>
      </c>
      <c r="O1114" s="65">
        <v>60</v>
      </c>
      <c r="P1114" s="87">
        <f t="shared" si="69"/>
        <v>0.03</v>
      </c>
      <c r="Q1114" s="68">
        <v>4.91</v>
      </c>
      <c r="R1114" s="68" t="str" cm="1">
        <f t="array" ref="R1114">_xlfn.SWITCH(ROUND(Q1114,0),5,"Excellent",4,"Good",3,"Ok","Bad")</f>
        <v>Excellent</v>
      </c>
      <c r="S1114" s="17">
        <v>253</v>
      </c>
      <c r="T1114" s="17" t="str">
        <f t="shared" si="70"/>
        <v>Yes</v>
      </c>
      <c r="U1114" s="82">
        <v>42090</v>
      </c>
      <c r="V1114" s="82">
        <v>44045</v>
      </c>
      <c r="W1114" s="17">
        <v>74</v>
      </c>
      <c r="X1114" s="17" t="str">
        <f t="shared" si="71"/>
        <v>Active</v>
      </c>
      <c r="Y1114" s="17" t="s">
        <v>15616</v>
      </c>
      <c r="Z1114" s="17"/>
    </row>
    <row r="1115" spans="1:26" x14ac:dyDescent="0.25">
      <c r="A1115">
        <v>1114</v>
      </c>
      <c r="B1115" s="17" t="s">
        <v>832</v>
      </c>
      <c r="C1115" s="17">
        <v>2078</v>
      </c>
      <c r="D1115" s="17" t="str">
        <f>INDEX(Hosts!$A:$O,MATCH(Places!$C1115,Hosts!$A:$A,0),MATCH(Places!D$1,Hosts!$1:$1,0))</f>
        <v>Within an hour</v>
      </c>
      <c r="E1115" s="87">
        <f>INDEX(Hosts!$A:$O,MATCH(Places!$C1115,Hosts!$A:$A,0),MATCH(Places!E$1,Hosts!$1:$1,0))</f>
        <v>1</v>
      </c>
      <c r="F1115" s="87">
        <f>INDEX(Hosts!$A:$O,MATCH(Places!$C1115,Hosts!$A:$A,0),MATCH(Places!F$1,Hosts!$1:$1,0))</f>
        <v>0.89</v>
      </c>
      <c r="G1115" s="17" t="str">
        <f>INDEX(Hosts!$A:$O,MATCH(Places!$C1115,Hosts!$A:$A,0),MATCH(Places!G$1,Hosts!$1:$1,0))</f>
        <v>No</v>
      </c>
      <c r="H1115" s="17">
        <v>20</v>
      </c>
      <c r="I1115" s="17" t="str">
        <f>INDEX(Neighborhoods!$A:$C,MATCH(Places!$H1115,Neighborhoods!$A:$A,0),MATCH(Places!I$1,Neighborhoods!$1:$1,0))</f>
        <v>Manhattan</v>
      </c>
      <c r="J1115" s="17" t="str">
        <f>INDEX(Neighborhoods!$A:$C,MATCH(Places!$H1115,Neighborhoods!$A:$A,0),MATCH(Places!J$1,Neighborhoods!$1:$1,0))</f>
        <v>Upper West Side</v>
      </c>
      <c r="K1115" s="17" t="s">
        <v>1</v>
      </c>
      <c r="L1115" s="17" t="str">
        <f t="shared" si="68"/>
        <v>Yes</v>
      </c>
      <c r="M1115" s="17">
        <v>3</v>
      </c>
      <c r="N1115" s="17" t="str" cm="1">
        <f t="array" ref="N1115">_xlfn.IFS(M1115&lt;=2,"Small",M1115&lt;=5,"Medium",M1115&gt;5,"Large")</f>
        <v>Medium</v>
      </c>
      <c r="O1115" s="65">
        <v>117</v>
      </c>
      <c r="P1115" s="87">
        <f t="shared" si="69"/>
        <v>0.03</v>
      </c>
      <c r="Q1115" s="68">
        <v>4.55</v>
      </c>
      <c r="R1115" s="68" t="str" cm="1">
        <f t="array" ref="R1115">_xlfn.SWITCH(ROUND(Q1115,0),5,"Excellent",4,"Good",3,"Ok","Bad")</f>
        <v>Excellent</v>
      </c>
      <c r="S1115" s="17">
        <v>205</v>
      </c>
      <c r="T1115" s="17" t="str">
        <f t="shared" si="70"/>
        <v>No</v>
      </c>
      <c r="U1115" s="82">
        <v>42098</v>
      </c>
      <c r="V1115" s="82">
        <v>44045</v>
      </c>
      <c r="W1115" s="17">
        <v>337</v>
      </c>
      <c r="X1115" s="17" t="str">
        <f t="shared" si="71"/>
        <v>Active</v>
      </c>
      <c r="Y1115" s="17" t="s">
        <v>15615</v>
      </c>
      <c r="Z1115" s="17"/>
    </row>
    <row r="1116" spans="1:26" x14ac:dyDescent="0.25">
      <c r="A1116">
        <v>1115</v>
      </c>
      <c r="B1116" s="17" t="s">
        <v>833</v>
      </c>
      <c r="C1116" s="17">
        <v>2076</v>
      </c>
      <c r="D1116" s="17" t="str">
        <f>INDEX(Hosts!$A:$O,MATCH(Places!$C1116,Hosts!$A:$A,0),MATCH(Places!D$1,Hosts!$1:$1,0))</f>
        <v>Within a few hours</v>
      </c>
      <c r="E1116" s="87">
        <f>INDEX(Hosts!$A:$O,MATCH(Places!$C1116,Hosts!$A:$A,0),MATCH(Places!E$1,Hosts!$1:$1,0))</f>
        <v>1</v>
      </c>
      <c r="F1116" s="87">
        <f>INDEX(Hosts!$A:$O,MATCH(Places!$C1116,Hosts!$A:$A,0),MATCH(Places!F$1,Hosts!$1:$1,0))</f>
        <v>1</v>
      </c>
      <c r="G1116" s="17" t="str">
        <f>INDEX(Hosts!$A:$O,MATCH(Places!$C1116,Hosts!$A:$A,0),MATCH(Places!G$1,Hosts!$1:$1,0))</f>
        <v>Yes</v>
      </c>
      <c r="H1116" s="17">
        <v>9</v>
      </c>
      <c r="I1116" s="17" t="str">
        <f>INDEX(Neighborhoods!$A:$C,MATCH(Places!$H1116,Neighborhoods!$A:$A,0),MATCH(Places!I$1,Neighborhoods!$1:$1,0))</f>
        <v>Brooklyn</v>
      </c>
      <c r="J1116" s="17" t="str">
        <f>INDEX(Neighborhoods!$A:$C,MATCH(Places!$H1116,Neighborhoods!$A:$A,0),MATCH(Places!J$1,Neighborhoods!$1:$1,0))</f>
        <v>Crown Heights</v>
      </c>
      <c r="K1116" s="17" t="s">
        <v>1</v>
      </c>
      <c r="L1116" s="17" t="str">
        <f t="shared" si="68"/>
        <v>Yes</v>
      </c>
      <c r="M1116" s="17">
        <v>5</v>
      </c>
      <c r="N1116" s="17" t="str" cm="1">
        <f t="array" ref="N1116">_xlfn.IFS(M1116&lt;=2,"Small",M1116&lt;=5,"Medium",M1116&gt;5,"Large")</f>
        <v>Medium</v>
      </c>
      <c r="O1116" s="65">
        <v>82</v>
      </c>
      <c r="P1116" s="87">
        <f t="shared" si="69"/>
        <v>0.03</v>
      </c>
      <c r="Q1116" s="68">
        <v>4.9800000000000004</v>
      </c>
      <c r="R1116" s="68" t="str" cm="1">
        <f t="array" ref="R1116">_xlfn.SWITCH(ROUND(Q1116,0),5,"Excellent",4,"Good",3,"Ok","Bad")</f>
        <v>Excellent</v>
      </c>
      <c r="S1116" s="17">
        <v>59</v>
      </c>
      <c r="T1116" s="17" t="str">
        <f t="shared" si="70"/>
        <v>No</v>
      </c>
      <c r="U1116" s="82">
        <v>42611</v>
      </c>
      <c r="V1116" s="82">
        <v>43831</v>
      </c>
      <c r="W1116" s="17">
        <v>180</v>
      </c>
      <c r="X1116" s="17" t="str">
        <f t="shared" si="71"/>
        <v>Active</v>
      </c>
      <c r="Y1116" s="17" t="s">
        <v>15616</v>
      </c>
      <c r="Z1116" s="17"/>
    </row>
    <row r="1117" spans="1:26" x14ac:dyDescent="0.25">
      <c r="A1117">
        <v>1116</v>
      </c>
      <c r="B1117" s="17" t="s">
        <v>834</v>
      </c>
      <c r="C1117" s="17">
        <v>2078</v>
      </c>
      <c r="D1117" s="17" t="str">
        <f>INDEX(Hosts!$A:$O,MATCH(Places!$C1117,Hosts!$A:$A,0),MATCH(Places!D$1,Hosts!$1:$1,0))</f>
        <v>Within an hour</v>
      </c>
      <c r="E1117" s="87">
        <f>INDEX(Hosts!$A:$O,MATCH(Places!$C1117,Hosts!$A:$A,0),MATCH(Places!E$1,Hosts!$1:$1,0))</f>
        <v>1</v>
      </c>
      <c r="F1117" s="87">
        <f>INDEX(Hosts!$A:$O,MATCH(Places!$C1117,Hosts!$A:$A,0),MATCH(Places!F$1,Hosts!$1:$1,0))</f>
        <v>0.89</v>
      </c>
      <c r="G1117" s="17" t="str">
        <f>INDEX(Hosts!$A:$O,MATCH(Places!$C1117,Hosts!$A:$A,0),MATCH(Places!G$1,Hosts!$1:$1,0))</f>
        <v>No</v>
      </c>
      <c r="H1117" s="17">
        <v>20</v>
      </c>
      <c r="I1117" s="17" t="str">
        <f>INDEX(Neighborhoods!$A:$C,MATCH(Places!$H1117,Neighborhoods!$A:$A,0),MATCH(Places!I$1,Neighborhoods!$1:$1,0))</f>
        <v>Manhattan</v>
      </c>
      <c r="J1117" s="17" t="str">
        <f>INDEX(Neighborhoods!$A:$C,MATCH(Places!$H1117,Neighborhoods!$A:$A,0),MATCH(Places!J$1,Neighborhoods!$1:$1,0))</f>
        <v>Upper West Side</v>
      </c>
      <c r="K1117" s="17" t="s">
        <v>1</v>
      </c>
      <c r="L1117" s="17" t="str">
        <f t="shared" si="68"/>
        <v>Yes</v>
      </c>
      <c r="M1117" s="17">
        <v>2</v>
      </c>
      <c r="N1117" s="17" t="str" cm="1">
        <f t="array" ref="N1117">_xlfn.IFS(M1117&lt;=2,"Small",M1117&lt;=5,"Medium",M1117&gt;5,"Large")</f>
        <v>Small</v>
      </c>
      <c r="O1117" s="65">
        <v>99</v>
      </c>
      <c r="P1117" s="87">
        <f t="shared" si="69"/>
        <v>0.03</v>
      </c>
      <c r="Q1117" s="68">
        <v>4.7300000000000004</v>
      </c>
      <c r="R1117" s="68" t="str" cm="1">
        <f t="array" ref="R1117">_xlfn.SWITCH(ROUND(Q1117,0),5,"Excellent",4,"Good",3,"Ok","Bad")</f>
        <v>Excellent</v>
      </c>
      <c r="S1117" s="17">
        <v>338</v>
      </c>
      <c r="T1117" s="17" t="str">
        <f t="shared" si="70"/>
        <v>No</v>
      </c>
      <c r="U1117" s="82">
        <v>42127</v>
      </c>
      <c r="V1117" s="82">
        <v>43904</v>
      </c>
      <c r="W1117" s="17">
        <v>365</v>
      </c>
      <c r="X1117" s="17" t="str">
        <f t="shared" si="71"/>
        <v>Active</v>
      </c>
      <c r="Y1117" s="17" t="s">
        <v>15615</v>
      </c>
      <c r="Z1117" s="17"/>
    </row>
    <row r="1118" spans="1:26" x14ac:dyDescent="0.25">
      <c r="A1118">
        <v>1117</v>
      </c>
      <c r="B1118" s="17" t="s">
        <v>13728</v>
      </c>
      <c r="C1118" s="17">
        <v>137</v>
      </c>
      <c r="D1118" s="17" t="str">
        <f>INDEX(Hosts!$A:$O,MATCH(Places!$C1118,Hosts!$A:$A,0),MATCH(Places!D$1,Hosts!$1:$1,0))</f>
        <v>Within an hour</v>
      </c>
      <c r="E1118" s="87">
        <f>INDEX(Hosts!$A:$O,MATCH(Places!$C1118,Hosts!$A:$A,0),MATCH(Places!E$1,Hosts!$1:$1,0))</f>
        <v>1</v>
      </c>
      <c r="F1118" s="87">
        <f>INDEX(Hosts!$A:$O,MATCH(Places!$C1118,Hosts!$A:$A,0),MATCH(Places!F$1,Hosts!$1:$1,0))</f>
        <v>0.99</v>
      </c>
      <c r="G1118" s="17" t="str">
        <f>INDEX(Hosts!$A:$O,MATCH(Places!$C1118,Hosts!$A:$A,0),MATCH(Places!G$1,Hosts!$1:$1,0))</f>
        <v>Yes</v>
      </c>
      <c r="H1118" s="17">
        <v>7</v>
      </c>
      <c r="I1118" s="17" t="str">
        <f>INDEX(Neighborhoods!$A:$C,MATCH(Places!$H1118,Neighborhoods!$A:$A,0),MATCH(Places!I$1,Neighborhoods!$1:$1,0))</f>
        <v>Brooklyn</v>
      </c>
      <c r="J1118" s="17" t="str">
        <f>INDEX(Neighborhoods!$A:$C,MATCH(Places!$H1118,Neighborhoods!$A:$A,0),MATCH(Places!J$1,Neighborhoods!$1:$1,0))</f>
        <v>Bedford-Stuyvesant</v>
      </c>
      <c r="K1118" s="17" t="s">
        <v>1</v>
      </c>
      <c r="L1118" s="17" t="str">
        <f t="shared" si="68"/>
        <v>Yes</v>
      </c>
      <c r="M1118" s="17">
        <v>2</v>
      </c>
      <c r="N1118" s="17" t="str" cm="1">
        <f t="array" ref="N1118">_xlfn.IFS(M1118&lt;=2,"Small",M1118&lt;=5,"Medium",M1118&gt;5,"Large")</f>
        <v>Small</v>
      </c>
      <c r="O1118" s="65">
        <v>70</v>
      </c>
      <c r="P1118" s="87">
        <f t="shared" si="69"/>
        <v>0.03</v>
      </c>
      <c r="Q1118" s="68">
        <v>4.99</v>
      </c>
      <c r="R1118" s="68" t="str" cm="1">
        <f t="array" ref="R1118">_xlfn.SWITCH(ROUND(Q1118,0),5,"Excellent",4,"Good",3,"Ok","Bad")</f>
        <v>Excellent</v>
      </c>
      <c r="S1118" s="17">
        <v>71</v>
      </c>
      <c r="T1118" s="17" t="str">
        <f t="shared" si="70"/>
        <v>No</v>
      </c>
      <c r="U1118" s="82">
        <v>42365</v>
      </c>
      <c r="V1118" s="82">
        <v>44009</v>
      </c>
      <c r="W1118" s="17">
        <v>296</v>
      </c>
      <c r="X1118" s="17" t="str">
        <f t="shared" si="71"/>
        <v>Active</v>
      </c>
      <c r="Y1118" s="17" t="s">
        <v>15616</v>
      </c>
      <c r="Z1118" s="17"/>
    </row>
    <row r="1119" spans="1:26" x14ac:dyDescent="0.25">
      <c r="A1119">
        <v>1118</v>
      </c>
      <c r="B1119" s="17" t="s">
        <v>835</v>
      </c>
      <c r="C1119" s="17">
        <v>1374</v>
      </c>
      <c r="D1119" s="17" t="str">
        <f>INDEX(Hosts!$A:$O,MATCH(Places!$C1119,Hosts!$A:$A,0),MATCH(Places!D$1,Hosts!$1:$1,0))</f>
        <v>Within a few hours</v>
      </c>
      <c r="E1119" s="87">
        <f>INDEX(Hosts!$A:$O,MATCH(Places!$C1119,Hosts!$A:$A,0),MATCH(Places!E$1,Hosts!$1:$1,0))</f>
        <v>1</v>
      </c>
      <c r="F1119" s="87">
        <f>INDEX(Hosts!$A:$O,MATCH(Places!$C1119,Hosts!$A:$A,0),MATCH(Places!F$1,Hosts!$1:$1,0))</f>
        <v>0.76</v>
      </c>
      <c r="G1119" s="17" t="str">
        <f>INDEX(Hosts!$A:$O,MATCH(Places!$C1119,Hosts!$A:$A,0),MATCH(Places!G$1,Hosts!$1:$1,0))</f>
        <v>Yes</v>
      </c>
      <c r="H1119" s="17">
        <v>17</v>
      </c>
      <c r="I1119" s="17" t="str">
        <f>INDEX(Neighborhoods!$A:$C,MATCH(Places!$H1119,Neighborhoods!$A:$A,0),MATCH(Places!I$1,Neighborhoods!$1:$1,0))</f>
        <v>Manhattan</v>
      </c>
      <c r="J1119" s="17" t="str">
        <f>INDEX(Neighborhoods!$A:$C,MATCH(Places!$H1119,Neighborhoods!$A:$A,0),MATCH(Places!J$1,Neighborhoods!$1:$1,0))</f>
        <v>Hell's Kitchen</v>
      </c>
      <c r="K1119" s="17" t="s">
        <v>1</v>
      </c>
      <c r="L1119" s="17" t="str">
        <f t="shared" si="68"/>
        <v>Yes</v>
      </c>
      <c r="M1119" s="17">
        <v>2</v>
      </c>
      <c r="N1119" s="17" t="str" cm="1">
        <f t="array" ref="N1119">_xlfn.IFS(M1119&lt;=2,"Small",M1119&lt;=5,"Medium",M1119&gt;5,"Large")</f>
        <v>Small</v>
      </c>
      <c r="O1119" s="65">
        <v>69</v>
      </c>
      <c r="P1119" s="87">
        <f t="shared" si="69"/>
        <v>0.03</v>
      </c>
      <c r="Q1119" s="68">
        <v>4.8899999999999997</v>
      </c>
      <c r="R1119" s="68" t="str" cm="1">
        <f t="array" ref="R1119">_xlfn.SWITCH(ROUND(Q1119,0),5,"Excellent",4,"Good",3,"Ok","Bad")</f>
        <v>Excellent</v>
      </c>
      <c r="S1119" s="17">
        <v>132</v>
      </c>
      <c r="T1119" s="17" t="str">
        <f t="shared" si="70"/>
        <v>Yes</v>
      </c>
      <c r="U1119" s="82">
        <v>42216</v>
      </c>
      <c r="V1119" s="82">
        <v>43898</v>
      </c>
      <c r="W1119" s="17">
        <v>272</v>
      </c>
      <c r="X1119" s="17" t="str">
        <f t="shared" si="71"/>
        <v>Active</v>
      </c>
      <c r="Y1119" s="17" t="s">
        <v>15615</v>
      </c>
      <c r="Z1119" s="17"/>
    </row>
    <row r="1120" spans="1:26" x14ac:dyDescent="0.25">
      <c r="A1120">
        <v>1119</v>
      </c>
      <c r="B1120" s="17" t="s">
        <v>837</v>
      </c>
      <c r="C1120" s="17">
        <v>2982</v>
      </c>
      <c r="D1120" s="17" t="str">
        <f>INDEX(Hosts!$A:$O,MATCH(Places!$C1120,Hosts!$A:$A,0),MATCH(Places!D$1,Hosts!$1:$1,0))</f>
        <v>Within a day</v>
      </c>
      <c r="E1120" s="87">
        <f>INDEX(Hosts!$A:$O,MATCH(Places!$C1120,Hosts!$A:$A,0),MATCH(Places!E$1,Hosts!$1:$1,0))</f>
        <v>0.8</v>
      </c>
      <c r="F1120" s="87">
        <f>INDEX(Hosts!$A:$O,MATCH(Places!$C1120,Hosts!$A:$A,0),MATCH(Places!F$1,Hosts!$1:$1,0))</f>
        <v>0.6</v>
      </c>
      <c r="G1120" s="17" t="str">
        <f>INDEX(Hosts!$A:$O,MATCH(Places!$C1120,Hosts!$A:$A,0),MATCH(Places!G$1,Hosts!$1:$1,0))</f>
        <v>No</v>
      </c>
      <c r="H1120" s="17">
        <v>15</v>
      </c>
      <c r="I1120" s="17" t="str">
        <f>INDEX(Neighborhoods!$A:$C,MATCH(Places!$H1120,Neighborhoods!$A:$A,0),MATCH(Places!I$1,Neighborhoods!$1:$1,0))</f>
        <v>Manhattan</v>
      </c>
      <c r="J1120" s="17" t="str">
        <f>INDEX(Neighborhoods!$A:$C,MATCH(Places!$H1120,Neighborhoods!$A:$A,0),MATCH(Places!J$1,Neighborhoods!$1:$1,0))</f>
        <v>East Village</v>
      </c>
      <c r="K1120" s="17" t="s">
        <v>11822</v>
      </c>
      <c r="L1120" s="17" t="str">
        <f t="shared" si="68"/>
        <v>No</v>
      </c>
      <c r="M1120" s="17">
        <v>2</v>
      </c>
      <c r="N1120" s="17" t="str" cm="1">
        <f t="array" ref="N1120">_xlfn.IFS(M1120&lt;=2,"Small",M1120&lt;=5,"Medium",M1120&gt;5,"Large")</f>
        <v>Small</v>
      </c>
      <c r="O1120" s="65">
        <v>110</v>
      </c>
      <c r="P1120" s="87">
        <f t="shared" si="69"/>
        <v>0.03</v>
      </c>
      <c r="Q1120" s="68">
        <v>4.83</v>
      </c>
      <c r="R1120" s="68" t="str" cm="1">
        <f t="array" ref="R1120">_xlfn.SWITCH(ROUND(Q1120,0),5,"Excellent",4,"Good",3,"Ok","Bad")</f>
        <v>Excellent</v>
      </c>
      <c r="S1120" s="17">
        <v>29</v>
      </c>
      <c r="T1120" s="17" t="str">
        <f t="shared" si="70"/>
        <v>No</v>
      </c>
      <c r="U1120" s="82">
        <v>43571</v>
      </c>
      <c r="V1120" s="82">
        <v>44044</v>
      </c>
      <c r="W1120" s="17">
        <v>158</v>
      </c>
      <c r="X1120" s="17" t="str">
        <f t="shared" si="71"/>
        <v>Active</v>
      </c>
      <c r="Y1120" s="17" t="s">
        <v>15615</v>
      </c>
      <c r="Z1120" s="17"/>
    </row>
    <row r="1121" spans="1:26" x14ac:dyDescent="0.25">
      <c r="A1121">
        <v>1120</v>
      </c>
      <c r="B1121" s="17" t="s">
        <v>838</v>
      </c>
      <c r="C1121" s="17">
        <v>149</v>
      </c>
      <c r="D1121" s="17" t="str">
        <f>INDEX(Hosts!$A:$O,MATCH(Places!$C1121,Hosts!$A:$A,0),MATCH(Places!D$1,Hosts!$1:$1,0))</f>
        <v>Within an hour</v>
      </c>
      <c r="E1121" s="87">
        <f>INDEX(Hosts!$A:$O,MATCH(Places!$C1121,Hosts!$A:$A,0),MATCH(Places!E$1,Hosts!$1:$1,0))</f>
        <v>1</v>
      </c>
      <c r="F1121" s="87">
        <f>INDEX(Hosts!$A:$O,MATCH(Places!$C1121,Hosts!$A:$A,0),MATCH(Places!F$1,Hosts!$1:$1,0))</f>
        <v>0.89</v>
      </c>
      <c r="G1121" s="17" t="str">
        <f>INDEX(Hosts!$A:$O,MATCH(Places!$C1121,Hosts!$A:$A,0),MATCH(Places!G$1,Hosts!$1:$1,0))</f>
        <v>Yes</v>
      </c>
      <c r="H1121" s="17">
        <v>16</v>
      </c>
      <c r="I1121" s="17" t="str">
        <f>INDEX(Neighborhoods!$A:$C,MATCH(Places!$H1121,Neighborhoods!$A:$A,0),MATCH(Places!I$1,Neighborhoods!$1:$1,0))</f>
        <v>Manhattan</v>
      </c>
      <c r="J1121" s="17" t="str">
        <f>INDEX(Neighborhoods!$A:$C,MATCH(Places!$H1121,Neighborhoods!$A:$A,0),MATCH(Places!J$1,Neighborhoods!$1:$1,0))</f>
        <v>Harlem</v>
      </c>
      <c r="K1121" s="17" t="s">
        <v>11822</v>
      </c>
      <c r="L1121" s="17" t="str">
        <f t="shared" si="68"/>
        <v>No</v>
      </c>
      <c r="M1121" s="17">
        <v>4</v>
      </c>
      <c r="N1121" s="17" t="str" cm="1">
        <f t="array" ref="N1121">_xlfn.IFS(M1121&lt;=2,"Small",M1121&lt;=5,"Medium",M1121&gt;5,"Large")</f>
        <v>Medium</v>
      </c>
      <c r="O1121" s="65">
        <v>105</v>
      </c>
      <c r="P1121" s="87">
        <f t="shared" si="69"/>
        <v>0.03</v>
      </c>
      <c r="Q1121" s="68">
        <v>4.99</v>
      </c>
      <c r="R1121" s="68" t="str" cm="1">
        <f t="array" ref="R1121">_xlfn.SWITCH(ROUND(Q1121,0),5,"Excellent",4,"Good",3,"Ok","Bad")</f>
        <v>Excellent</v>
      </c>
      <c r="S1121" s="17">
        <v>77</v>
      </c>
      <c r="T1121" s="17" t="str">
        <f t="shared" si="70"/>
        <v>No</v>
      </c>
      <c r="U1121" s="82">
        <v>42098</v>
      </c>
      <c r="V1121" s="82">
        <v>44049</v>
      </c>
      <c r="W1121" s="17">
        <v>337</v>
      </c>
      <c r="X1121" s="17" t="str">
        <f t="shared" si="71"/>
        <v>Active</v>
      </c>
      <c r="Y1121" s="17" t="s">
        <v>15615</v>
      </c>
      <c r="Z1121" s="17"/>
    </row>
    <row r="1122" spans="1:26" x14ac:dyDescent="0.25">
      <c r="A1122">
        <v>1121</v>
      </c>
      <c r="B1122" s="17" t="s">
        <v>14653</v>
      </c>
      <c r="C1122" s="17">
        <v>2019</v>
      </c>
      <c r="D1122" s="17" t="str">
        <f>INDEX(Hosts!$A:$O,MATCH(Places!$C1122,Hosts!$A:$A,0),MATCH(Places!D$1,Hosts!$1:$1,0))</f>
        <v>Within a few hours</v>
      </c>
      <c r="E1122" s="87">
        <f>INDEX(Hosts!$A:$O,MATCH(Places!$C1122,Hosts!$A:$A,0),MATCH(Places!E$1,Hosts!$1:$1,0))</f>
        <v>1</v>
      </c>
      <c r="F1122" s="87">
        <f>INDEX(Hosts!$A:$O,MATCH(Places!$C1122,Hosts!$A:$A,0),MATCH(Places!F$1,Hosts!$1:$1,0))</f>
        <v>0.86</v>
      </c>
      <c r="G1122" s="17" t="str">
        <f>INDEX(Hosts!$A:$O,MATCH(Places!$C1122,Hosts!$A:$A,0),MATCH(Places!G$1,Hosts!$1:$1,0))</f>
        <v>Yes</v>
      </c>
      <c r="H1122" s="17">
        <v>14</v>
      </c>
      <c r="I1122" s="17" t="str">
        <f>INDEX(Neighborhoods!$A:$C,MATCH(Places!$H1122,Neighborhoods!$A:$A,0),MATCH(Places!I$1,Neighborhoods!$1:$1,0))</f>
        <v>Manhattan</v>
      </c>
      <c r="J1122" s="17" t="str">
        <f>INDEX(Neighborhoods!$A:$C,MATCH(Places!$H1122,Neighborhoods!$A:$A,0),MATCH(Places!J$1,Neighborhoods!$1:$1,0))</f>
        <v>East Harlem</v>
      </c>
      <c r="K1122" s="17" t="s">
        <v>11822</v>
      </c>
      <c r="L1122" s="17" t="str">
        <f t="shared" si="68"/>
        <v>No</v>
      </c>
      <c r="M1122" s="17">
        <v>2</v>
      </c>
      <c r="N1122" s="17" t="str" cm="1">
        <f t="array" ref="N1122">_xlfn.IFS(M1122&lt;=2,"Small",M1122&lt;=5,"Medium",M1122&gt;5,"Large")</f>
        <v>Small</v>
      </c>
      <c r="O1122" s="65">
        <v>70</v>
      </c>
      <c r="P1122" s="87">
        <f t="shared" si="69"/>
        <v>0.03</v>
      </c>
      <c r="Q1122" s="68">
        <v>4.8099999999999996</v>
      </c>
      <c r="R1122" s="68" t="str" cm="1">
        <f t="array" ref="R1122">_xlfn.SWITCH(ROUND(Q1122,0),5,"Excellent",4,"Good",3,"Ok","Bad")</f>
        <v>Excellent</v>
      </c>
      <c r="S1122" s="17">
        <v>32</v>
      </c>
      <c r="T1122" s="17" t="str">
        <f t="shared" si="70"/>
        <v>No</v>
      </c>
      <c r="U1122" s="82">
        <v>43104</v>
      </c>
      <c r="V1122" s="82">
        <v>43836</v>
      </c>
      <c r="W1122" s="17">
        <v>177</v>
      </c>
      <c r="X1122" s="17" t="str">
        <f t="shared" si="71"/>
        <v>Active</v>
      </c>
      <c r="Y1122" s="17" t="s">
        <v>15615</v>
      </c>
      <c r="Z1122" s="17"/>
    </row>
    <row r="1123" spans="1:26" x14ac:dyDescent="0.25">
      <c r="A1123">
        <v>1122</v>
      </c>
      <c r="B1123" s="17" t="s">
        <v>839</v>
      </c>
      <c r="C1123" s="17">
        <v>2083</v>
      </c>
      <c r="D1123" s="17" t="str">
        <f>INDEX(Hosts!$A:$O,MATCH(Places!$C1123,Hosts!$A:$A,0),MATCH(Places!D$1,Hosts!$1:$1,0))</f>
        <v>A few days or more</v>
      </c>
      <c r="E1123" s="87">
        <f>INDEX(Hosts!$A:$O,MATCH(Places!$C1123,Hosts!$A:$A,0),MATCH(Places!E$1,Hosts!$1:$1,0))</f>
        <v>0</v>
      </c>
      <c r="F1123" s="87">
        <f>INDEX(Hosts!$A:$O,MATCH(Places!$C1123,Hosts!$A:$A,0),MATCH(Places!F$1,Hosts!$1:$1,0))</f>
        <v>0.4</v>
      </c>
      <c r="G1123" s="17" t="str">
        <f>INDEX(Hosts!$A:$O,MATCH(Places!$C1123,Hosts!$A:$A,0),MATCH(Places!G$1,Hosts!$1:$1,0))</f>
        <v>No</v>
      </c>
      <c r="H1123" s="17">
        <v>22</v>
      </c>
      <c r="I1123" s="17" t="str">
        <f>INDEX(Neighborhoods!$A:$C,MATCH(Places!$H1123,Neighborhoods!$A:$A,0),MATCH(Places!I$1,Neighborhoods!$1:$1,0))</f>
        <v>Queens</v>
      </c>
      <c r="J1123" s="17" t="str">
        <f>INDEX(Neighborhoods!$A:$C,MATCH(Places!$H1123,Neighborhoods!$A:$A,0),MATCH(Places!J$1,Neighborhoods!$1:$1,0))</f>
        <v>Flushing</v>
      </c>
      <c r="K1123" s="17" t="s">
        <v>1</v>
      </c>
      <c r="L1123" s="17" t="str">
        <f t="shared" si="68"/>
        <v>Yes</v>
      </c>
      <c r="M1123" s="17">
        <v>2</v>
      </c>
      <c r="N1123" s="17" t="str" cm="1">
        <f t="array" ref="N1123">_xlfn.IFS(M1123&lt;=2,"Small",M1123&lt;=5,"Medium",M1123&gt;5,"Large")</f>
        <v>Small</v>
      </c>
      <c r="O1123" s="65">
        <v>150</v>
      </c>
      <c r="P1123" s="87">
        <f t="shared" si="69"/>
        <v>0.03</v>
      </c>
      <c r="Q1123" s="68">
        <v>4.67</v>
      </c>
      <c r="R1123" s="68" t="str" cm="1">
        <f t="array" ref="R1123">_xlfn.SWITCH(ROUND(Q1123,0),5,"Excellent",4,"Good",3,"Ok","Bad")</f>
        <v>Excellent</v>
      </c>
      <c r="S1123" s="17">
        <v>3</v>
      </c>
      <c r="T1123" s="17" t="str">
        <f t="shared" si="70"/>
        <v>No</v>
      </c>
      <c r="U1123" s="82">
        <v>42263</v>
      </c>
      <c r="V1123" s="82">
        <v>43604</v>
      </c>
      <c r="W1123" s="17">
        <v>365</v>
      </c>
      <c r="X1123" s="17" t="str">
        <f t="shared" si="71"/>
        <v>Active</v>
      </c>
      <c r="Y1123" s="17" t="s">
        <v>15615</v>
      </c>
      <c r="Z1123" s="17"/>
    </row>
    <row r="1124" spans="1:26" x14ac:dyDescent="0.25">
      <c r="A1124">
        <v>1123</v>
      </c>
      <c r="B1124" s="17" t="s">
        <v>13205</v>
      </c>
      <c r="C1124" s="17">
        <v>1496</v>
      </c>
      <c r="D1124" s="17" t="str">
        <f>INDEX(Hosts!$A:$O,MATCH(Places!$C1124,Hosts!$A:$A,0),MATCH(Places!D$1,Hosts!$1:$1,0))</f>
        <v>Within an hour</v>
      </c>
      <c r="E1124" s="87">
        <f>INDEX(Hosts!$A:$O,MATCH(Places!$C1124,Hosts!$A:$A,0),MATCH(Places!E$1,Hosts!$1:$1,0))</f>
        <v>0.81</v>
      </c>
      <c r="F1124" s="87">
        <f>INDEX(Hosts!$A:$O,MATCH(Places!$C1124,Hosts!$A:$A,0),MATCH(Places!F$1,Hosts!$1:$1,0))</f>
        <v>0.85</v>
      </c>
      <c r="G1124" s="17" t="str">
        <f>INDEX(Hosts!$A:$O,MATCH(Places!$C1124,Hosts!$A:$A,0),MATCH(Places!G$1,Hosts!$1:$1,0))</f>
        <v>No</v>
      </c>
      <c r="H1124" s="17">
        <v>20</v>
      </c>
      <c r="I1124" s="17" t="str">
        <f>INDEX(Neighborhoods!$A:$C,MATCH(Places!$H1124,Neighborhoods!$A:$A,0),MATCH(Places!I$1,Neighborhoods!$1:$1,0))</f>
        <v>Manhattan</v>
      </c>
      <c r="J1124" s="17" t="str">
        <f>INDEX(Neighborhoods!$A:$C,MATCH(Places!$H1124,Neighborhoods!$A:$A,0),MATCH(Places!J$1,Neighborhoods!$1:$1,0))</f>
        <v>Upper West Side</v>
      </c>
      <c r="K1124" s="17" t="s">
        <v>1</v>
      </c>
      <c r="L1124" s="17" t="str">
        <f t="shared" si="68"/>
        <v>Yes</v>
      </c>
      <c r="M1124" s="17">
        <v>1</v>
      </c>
      <c r="N1124" s="17" t="str" cm="1">
        <f t="array" ref="N1124">_xlfn.IFS(M1124&lt;=2,"Small",M1124&lt;=5,"Medium",M1124&gt;5,"Large")</f>
        <v>Small</v>
      </c>
      <c r="O1124" s="65">
        <v>35</v>
      </c>
      <c r="P1124" s="87">
        <f t="shared" si="69"/>
        <v>0.03</v>
      </c>
      <c r="Q1124" s="68">
        <v>3.67</v>
      </c>
      <c r="R1124" s="68" t="str" cm="1">
        <f t="array" ref="R1124">_xlfn.SWITCH(ROUND(Q1124,0),5,"Excellent",4,"Good",3,"Ok","Bad")</f>
        <v>Good</v>
      </c>
      <c r="S1124" s="17">
        <v>6</v>
      </c>
      <c r="T1124" s="17" t="str">
        <f t="shared" si="70"/>
        <v>No</v>
      </c>
      <c r="U1124" s="82">
        <v>42597</v>
      </c>
      <c r="V1124" s="82">
        <v>43891</v>
      </c>
      <c r="W1124" s="17">
        <v>365</v>
      </c>
      <c r="X1124" s="17" t="str">
        <f t="shared" si="71"/>
        <v>Active</v>
      </c>
      <c r="Y1124" s="17" t="s">
        <v>15615</v>
      </c>
      <c r="Z1124" s="17"/>
    </row>
    <row r="1125" spans="1:26" x14ac:dyDescent="0.25">
      <c r="A1125">
        <v>1124</v>
      </c>
      <c r="B1125" s="17" t="s">
        <v>840</v>
      </c>
      <c r="C1125" s="17">
        <v>757</v>
      </c>
      <c r="D1125" s="17" t="str">
        <f>INDEX(Hosts!$A:$O,MATCH(Places!$C1125,Hosts!$A:$A,0),MATCH(Places!D$1,Hosts!$1:$1,0))</f>
        <v>Within an hour</v>
      </c>
      <c r="E1125" s="87">
        <f>INDEX(Hosts!$A:$O,MATCH(Places!$C1125,Hosts!$A:$A,0),MATCH(Places!E$1,Hosts!$1:$1,0))</f>
        <v>1</v>
      </c>
      <c r="F1125" s="87">
        <f>INDEX(Hosts!$A:$O,MATCH(Places!$C1125,Hosts!$A:$A,0),MATCH(Places!F$1,Hosts!$1:$1,0))</f>
        <v>0.53</v>
      </c>
      <c r="G1125" s="17" t="str">
        <f>INDEX(Hosts!$A:$O,MATCH(Places!$C1125,Hosts!$A:$A,0),MATCH(Places!G$1,Hosts!$1:$1,0))</f>
        <v>Yes</v>
      </c>
      <c r="H1125" s="17">
        <v>10</v>
      </c>
      <c r="I1125" s="17" t="str">
        <f>INDEX(Neighborhoods!$A:$C,MATCH(Places!$H1125,Neighborhoods!$A:$A,0),MATCH(Places!I$1,Neighborhoods!$1:$1,0))</f>
        <v>Brooklyn</v>
      </c>
      <c r="J1125" s="17" t="str">
        <f>INDEX(Neighborhoods!$A:$C,MATCH(Places!$H1125,Neighborhoods!$A:$A,0),MATCH(Places!J$1,Neighborhoods!$1:$1,0))</f>
        <v>East Flatbush</v>
      </c>
      <c r="K1125" s="17" t="s">
        <v>11822</v>
      </c>
      <c r="L1125" s="17" t="str">
        <f t="shared" si="68"/>
        <v>No</v>
      </c>
      <c r="M1125" s="17">
        <v>2</v>
      </c>
      <c r="N1125" s="17" t="str" cm="1">
        <f t="array" ref="N1125">_xlfn.IFS(M1125&lt;=2,"Small",M1125&lt;=5,"Medium",M1125&gt;5,"Large")</f>
        <v>Small</v>
      </c>
      <c r="O1125" s="65">
        <v>89</v>
      </c>
      <c r="P1125" s="87">
        <f t="shared" si="69"/>
        <v>0.03</v>
      </c>
      <c r="Q1125" s="68">
        <v>4.9000000000000004</v>
      </c>
      <c r="R1125" s="68" t="str" cm="1">
        <f t="array" ref="R1125">_xlfn.SWITCH(ROUND(Q1125,0),5,"Excellent",4,"Good",3,"Ok","Bad")</f>
        <v>Excellent</v>
      </c>
      <c r="S1125" s="17">
        <v>78</v>
      </c>
      <c r="T1125" s="17" t="str">
        <f t="shared" si="70"/>
        <v>No</v>
      </c>
      <c r="U1125" s="82">
        <v>42071</v>
      </c>
      <c r="V1125" s="82">
        <v>43906</v>
      </c>
      <c r="W1125" s="17">
        <v>292</v>
      </c>
      <c r="X1125" s="17" t="str">
        <f t="shared" si="71"/>
        <v>Active</v>
      </c>
      <c r="Y1125" s="17" t="s">
        <v>15615</v>
      </c>
      <c r="Z1125" s="17"/>
    </row>
    <row r="1126" spans="1:26" x14ac:dyDescent="0.25">
      <c r="A1126">
        <v>1125</v>
      </c>
      <c r="B1126" s="17" t="s">
        <v>841</v>
      </c>
      <c r="C1126" s="17">
        <v>1645</v>
      </c>
      <c r="D1126" s="17" t="str">
        <f>INDEX(Hosts!$A:$O,MATCH(Places!$C1126,Hosts!$A:$A,0),MATCH(Places!D$1,Hosts!$1:$1,0))</f>
        <v>Within a day</v>
      </c>
      <c r="E1126" s="87">
        <f>INDEX(Hosts!$A:$O,MATCH(Places!$C1126,Hosts!$A:$A,0),MATCH(Places!E$1,Hosts!$1:$1,0))</f>
        <v>1</v>
      </c>
      <c r="F1126" s="87">
        <f>INDEX(Hosts!$A:$O,MATCH(Places!$C1126,Hosts!$A:$A,0),MATCH(Places!F$1,Hosts!$1:$1,0))</f>
        <v>1</v>
      </c>
      <c r="G1126" s="17" t="str">
        <f>INDEX(Hosts!$A:$O,MATCH(Places!$C1126,Hosts!$A:$A,0),MATCH(Places!G$1,Hosts!$1:$1,0))</f>
        <v>Yes</v>
      </c>
      <c r="H1126" s="17">
        <v>14</v>
      </c>
      <c r="I1126" s="17" t="str">
        <f>INDEX(Neighborhoods!$A:$C,MATCH(Places!$H1126,Neighborhoods!$A:$A,0),MATCH(Places!I$1,Neighborhoods!$1:$1,0))</f>
        <v>Manhattan</v>
      </c>
      <c r="J1126" s="17" t="str">
        <f>INDEX(Neighborhoods!$A:$C,MATCH(Places!$H1126,Neighborhoods!$A:$A,0),MATCH(Places!J$1,Neighborhoods!$1:$1,0))</f>
        <v>East Harlem</v>
      </c>
      <c r="K1126" s="17" t="s">
        <v>11822</v>
      </c>
      <c r="L1126" s="17" t="str">
        <f t="shared" si="68"/>
        <v>No</v>
      </c>
      <c r="M1126" s="17">
        <v>4</v>
      </c>
      <c r="N1126" s="17" t="str" cm="1">
        <f t="array" ref="N1126">_xlfn.IFS(M1126&lt;=2,"Small",M1126&lt;=5,"Medium",M1126&gt;5,"Large")</f>
        <v>Medium</v>
      </c>
      <c r="O1126" s="65">
        <v>225</v>
      </c>
      <c r="P1126" s="87">
        <f t="shared" si="69"/>
        <v>0.04</v>
      </c>
      <c r="Q1126" s="68">
        <v>4.67</v>
      </c>
      <c r="R1126" s="68" t="str" cm="1">
        <f t="array" ref="R1126">_xlfn.SWITCH(ROUND(Q1126,0),5,"Excellent",4,"Good",3,"Ok","Bad")</f>
        <v>Excellent</v>
      </c>
      <c r="S1126" s="17">
        <v>6</v>
      </c>
      <c r="T1126" s="17" t="str">
        <f t="shared" si="70"/>
        <v>No</v>
      </c>
      <c r="U1126" s="82">
        <v>42142</v>
      </c>
      <c r="V1126" s="82">
        <v>43510</v>
      </c>
      <c r="W1126" s="17">
        <v>149</v>
      </c>
      <c r="X1126" s="17" t="str">
        <f t="shared" si="71"/>
        <v>Active</v>
      </c>
      <c r="Y1126" s="17" t="s">
        <v>15615</v>
      </c>
      <c r="Z1126" s="17"/>
    </row>
    <row r="1127" spans="1:26" x14ac:dyDescent="0.25">
      <c r="A1127">
        <v>1126</v>
      </c>
      <c r="B1127" s="17" t="s">
        <v>842</v>
      </c>
      <c r="C1127" s="17">
        <v>1911</v>
      </c>
      <c r="D1127" s="17" t="str">
        <f>INDEX(Hosts!$A:$O,MATCH(Places!$C1127,Hosts!$A:$A,0),MATCH(Places!D$1,Hosts!$1:$1,0))</f>
        <v>Within an hour</v>
      </c>
      <c r="E1127" s="87">
        <f>INDEX(Hosts!$A:$O,MATCH(Places!$C1127,Hosts!$A:$A,0),MATCH(Places!E$1,Hosts!$1:$1,0))</f>
        <v>1</v>
      </c>
      <c r="F1127" s="87">
        <f>INDEX(Hosts!$A:$O,MATCH(Places!$C1127,Hosts!$A:$A,0),MATCH(Places!F$1,Hosts!$1:$1,0))</f>
        <v>0.99</v>
      </c>
      <c r="G1127" s="17" t="str">
        <f>INDEX(Hosts!$A:$O,MATCH(Places!$C1127,Hosts!$A:$A,0),MATCH(Places!G$1,Hosts!$1:$1,0))</f>
        <v>Yes</v>
      </c>
      <c r="H1127" s="17">
        <v>8</v>
      </c>
      <c r="I1127" s="17" t="str">
        <f>INDEX(Neighborhoods!$A:$C,MATCH(Places!$H1127,Neighborhoods!$A:$A,0),MATCH(Places!I$1,Neighborhoods!$1:$1,0))</f>
        <v>Brooklyn</v>
      </c>
      <c r="J1127" s="17" t="str">
        <f>INDEX(Neighborhoods!$A:$C,MATCH(Places!$H1127,Neighborhoods!$A:$A,0),MATCH(Places!J$1,Neighborhoods!$1:$1,0))</f>
        <v>Bushwick</v>
      </c>
      <c r="K1127" s="17" t="s">
        <v>11822</v>
      </c>
      <c r="L1127" s="17" t="str">
        <f t="shared" si="68"/>
        <v>No</v>
      </c>
      <c r="M1127" s="17">
        <v>6</v>
      </c>
      <c r="N1127" s="17" t="str" cm="1">
        <f t="array" ref="N1127">_xlfn.IFS(M1127&lt;=2,"Small",M1127&lt;=5,"Medium",M1127&gt;5,"Large")</f>
        <v>Large</v>
      </c>
      <c r="O1127" s="65">
        <v>130</v>
      </c>
      <c r="P1127" s="87">
        <f t="shared" si="69"/>
        <v>0.03</v>
      </c>
      <c r="Q1127" s="68">
        <v>4.96</v>
      </c>
      <c r="R1127" s="68" t="str" cm="1">
        <f t="array" ref="R1127">_xlfn.SWITCH(ROUND(Q1127,0),5,"Excellent",4,"Good",3,"Ok","Bad")</f>
        <v>Excellent</v>
      </c>
      <c r="S1127" s="17">
        <v>229</v>
      </c>
      <c r="T1127" s="17" t="str">
        <f t="shared" si="70"/>
        <v>Yes</v>
      </c>
      <c r="U1127" s="82">
        <v>42051</v>
      </c>
      <c r="V1127" s="82">
        <v>44057</v>
      </c>
      <c r="W1127" s="17">
        <v>328</v>
      </c>
      <c r="X1127" s="17" t="str">
        <f t="shared" si="71"/>
        <v>Active</v>
      </c>
      <c r="Y1127" s="17" t="s">
        <v>15615</v>
      </c>
      <c r="Z1127" s="17"/>
    </row>
    <row r="1128" spans="1:26" x14ac:dyDescent="0.25">
      <c r="A1128">
        <v>1127</v>
      </c>
      <c r="B1128" s="17" t="s">
        <v>14509</v>
      </c>
      <c r="C1128" s="17">
        <v>2003</v>
      </c>
      <c r="D1128" s="17" t="str">
        <f>INDEX(Hosts!$A:$O,MATCH(Places!$C1128,Hosts!$A:$A,0),MATCH(Places!D$1,Hosts!$1:$1,0))</f>
        <v>Within a few hours</v>
      </c>
      <c r="E1128" s="87">
        <f>INDEX(Hosts!$A:$O,MATCH(Places!$C1128,Hosts!$A:$A,0),MATCH(Places!E$1,Hosts!$1:$1,0))</f>
        <v>0.93</v>
      </c>
      <c r="F1128" s="87">
        <f>INDEX(Hosts!$A:$O,MATCH(Places!$C1128,Hosts!$A:$A,0),MATCH(Places!F$1,Hosts!$1:$1,0))</f>
        <v>0.8</v>
      </c>
      <c r="G1128" s="17" t="str">
        <f>INDEX(Hosts!$A:$O,MATCH(Places!$C1128,Hosts!$A:$A,0),MATCH(Places!G$1,Hosts!$1:$1,0))</f>
        <v>No</v>
      </c>
      <c r="H1128" s="17">
        <v>1</v>
      </c>
      <c r="I1128" s="17" t="str">
        <f>INDEX(Neighborhoods!$A:$C,MATCH(Places!$H1128,Neighborhoods!$A:$A,0),MATCH(Places!I$1,Neighborhoods!$1:$1,0))</f>
        <v>Bronx</v>
      </c>
      <c r="J1128" s="17" t="str">
        <f>INDEX(Neighborhoods!$A:$C,MATCH(Places!$H1128,Neighborhoods!$A:$A,0),MATCH(Places!J$1,Neighborhoods!$1:$1,0))</f>
        <v>Allerton</v>
      </c>
      <c r="K1128" s="17" t="s">
        <v>11822</v>
      </c>
      <c r="L1128" s="17" t="str">
        <f t="shared" si="68"/>
        <v>No</v>
      </c>
      <c r="M1128" s="17">
        <v>15</v>
      </c>
      <c r="N1128" s="17" t="str" cm="1">
        <f t="array" ref="N1128">_xlfn.IFS(M1128&lt;=2,"Small",M1128&lt;=5,"Medium",M1128&gt;5,"Large")</f>
        <v>Large</v>
      </c>
      <c r="O1128" s="65">
        <v>914</v>
      </c>
      <c r="P1128" s="87">
        <f t="shared" si="69"/>
        <v>0.05</v>
      </c>
      <c r="Q1128" s="68">
        <v>4.8899999999999997</v>
      </c>
      <c r="R1128" s="68" t="str" cm="1">
        <f t="array" ref="R1128">_xlfn.SWITCH(ROUND(Q1128,0),5,"Excellent",4,"Good",3,"Ok","Bad")</f>
        <v>Excellent</v>
      </c>
      <c r="S1128" s="17">
        <v>45</v>
      </c>
      <c r="T1128" s="17" t="str">
        <f t="shared" si="70"/>
        <v>No</v>
      </c>
      <c r="U1128" s="82">
        <v>42054</v>
      </c>
      <c r="V1128" s="82">
        <v>43648</v>
      </c>
      <c r="W1128" s="17">
        <v>365</v>
      </c>
      <c r="X1128" s="17" t="str">
        <f t="shared" si="71"/>
        <v>Active</v>
      </c>
      <c r="Y1128" s="17" t="s">
        <v>15615</v>
      </c>
      <c r="Z1128" s="17"/>
    </row>
    <row r="1129" spans="1:26" x14ac:dyDescent="0.25">
      <c r="A1129">
        <v>1128</v>
      </c>
      <c r="B1129" s="17" t="s">
        <v>843</v>
      </c>
      <c r="C1129" s="17">
        <v>2088</v>
      </c>
      <c r="D1129" s="17" t="str">
        <f>INDEX(Hosts!$A:$O,MATCH(Places!$C1129,Hosts!$A:$A,0),MATCH(Places!D$1,Hosts!$1:$1,0))</f>
        <v>Within an hour</v>
      </c>
      <c r="E1129" s="87">
        <f>INDEX(Hosts!$A:$O,MATCH(Places!$C1129,Hosts!$A:$A,0),MATCH(Places!E$1,Hosts!$1:$1,0))</f>
        <v>1</v>
      </c>
      <c r="F1129" s="87">
        <f>INDEX(Hosts!$A:$O,MATCH(Places!$C1129,Hosts!$A:$A,0),MATCH(Places!F$1,Hosts!$1:$1,0))</f>
        <v>1</v>
      </c>
      <c r="G1129" s="17" t="str">
        <f>INDEX(Hosts!$A:$O,MATCH(Places!$C1129,Hosts!$A:$A,0),MATCH(Places!G$1,Hosts!$1:$1,0))</f>
        <v>Yes</v>
      </c>
      <c r="H1129" s="17">
        <v>12</v>
      </c>
      <c r="I1129" s="17" t="str">
        <f>INDEX(Neighborhoods!$A:$C,MATCH(Places!$H1129,Neighborhoods!$A:$A,0),MATCH(Places!I$1,Neighborhoods!$1:$1,0))</f>
        <v>Brooklyn</v>
      </c>
      <c r="J1129" s="17" t="str">
        <f>INDEX(Neighborhoods!$A:$C,MATCH(Places!$H1129,Neighborhoods!$A:$A,0),MATCH(Places!J$1,Neighborhoods!$1:$1,0))</f>
        <v>Williamsburg</v>
      </c>
      <c r="K1129" s="17" t="s">
        <v>1</v>
      </c>
      <c r="L1129" s="17" t="str">
        <f t="shared" si="68"/>
        <v>Yes</v>
      </c>
      <c r="M1129" s="17">
        <v>2</v>
      </c>
      <c r="N1129" s="17" t="str" cm="1">
        <f t="array" ref="N1129">_xlfn.IFS(M1129&lt;=2,"Small",M1129&lt;=5,"Medium",M1129&gt;5,"Large")</f>
        <v>Small</v>
      </c>
      <c r="O1129" s="65">
        <v>43</v>
      </c>
      <c r="P1129" s="87">
        <f t="shared" si="69"/>
        <v>0.03</v>
      </c>
      <c r="Q1129" s="68">
        <v>5</v>
      </c>
      <c r="R1129" s="68" t="str" cm="1">
        <f t="array" ref="R1129">_xlfn.SWITCH(ROUND(Q1129,0),5,"Excellent",4,"Good",3,"Ok","Bad")</f>
        <v>Excellent</v>
      </c>
      <c r="S1129" s="17">
        <v>53</v>
      </c>
      <c r="T1129" s="17" t="str">
        <f t="shared" si="70"/>
        <v>No</v>
      </c>
      <c r="U1129" s="82">
        <v>43295</v>
      </c>
      <c r="V1129" s="82">
        <v>43898</v>
      </c>
      <c r="W1129" s="17">
        <v>0</v>
      </c>
      <c r="X1129" s="17" t="str">
        <f t="shared" si="71"/>
        <v>Inactive</v>
      </c>
      <c r="Y1129" s="17" t="s">
        <v>15616</v>
      </c>
      <c r="Z1129" s="17"/>
    </row>
    <row r="1130" spans="1:26" x14ac:dyDescent="0.25">
      <c r="A1130">
        <v>1129</v>
      </c>
      <c r="B1130" s="17" t="s">
        <v>844</v>
      </c>
      <c r="C1130" s="17">
        <v>2073</v>
      </c>
      <c r="D1130" s="17" t="str">
        <f>INDEX(Hosts!$A:$O,MATCH(Places!$C1130,Hosts!$A:$A,0),MATCH(Places!D$1,Hosts!$1:$1,0))</f>
        <v>Within a few hours</v>
      </c>
      <c r="E1130" s="87">
        <f>INDEX(Hosts!$A:$O,MATCH(Places!$C1130,Hosts!$A:$A,0),MATCH(Places!E$1,Hosts!$1:$1,0))</f>
        <v>0.93</v>
      </c>
      <c r="F1130" s="87">
        <f>INDEX(Hosts!$A:$O,MATCH(Places!$C1130,Hosts!$A:$A,0),MATCH(Places!F$1,Hosts!$1:$1,0))</f>
        <v>1</v>
      </c>
      <c r="G1130" s="17" t="str">
        <f>INDEX(Hosts!$A:$O,MATCH(Places!$C1130,Hosts!$A:$A,0),MATCH(Places!G$1,Hosts!$1:$1,0))</f>
        <v>Yes</v>
      </c>
      <c r="H1130" s="17">
        <v>19</v>
      </c>
      <c r="I1130" s="17" t="str">
        <f>INDEX(Neighborhoods!$A:$C,MATCH(Places!$H1130,Neighborhoods!$A:$A,0),MATCH(Places!I$1,Neighborhoods!$1:$1,0))</f>
        <v>Manhattan</v>
      </c>
      <c r="J1130" s="17" t="str">
        <f>INDEX(Neighborhoods!$A:$C,MATCH(Places!$H1130,Neighborhoods!$A:$A,0),MATCH(Places!J$1,Neighborhoods!$1:$1,0))</f>
        <v>Upper East Side</v>
      </c>
      <c r="K1130" s="17" t="s">
        <v>11822</v>
      </c>
      <c r="L1130" s="17" t="str">
        <f t="shared" si="68"/>
        <v>No</v>
      </c>
      <c r="M1130" s="17">
        <v>5</v>
      </c>
      <c r="N1130" s="17" t="str" cm="1">
        <f t="array" ref="N1130">_xlfn.IFS(M1130&lt;=2,"Small",M1130&lt;=5,"Medium",M1130&gt;5,"Large")</f>
        <v>Medium</v>
      </c>
      <c r="O1130" s="65">
        <v>205</v>
      </c>
      <c r="P1130" s="87">
        <f t="shared" si="69"/>
        <v>0.04</v>
      </c>
      <c r="Q1130" s="68">
        <v>4.82</v>
      </c>
      <c r="R1130" s="68" t="str" cm="1">
        <f t="array" ref="R1130">_xlfn.SWITCH(ROUND(Q1130,0),5,"Excellent",4,"Good",3,"Ok","Bad")</f>
        <v>Excellent</v>
      </c>
      <c r="S1130" s="17">
        <v>17</v>
      </c>
      <c r="T1130" s="17" t="str">
        <f t="shared" si="70"/>
        <v>No</v>
      </c>
      <c r="U1130" s="82">
        <v>42053</v>
      </c>
      <c r="V1130" s="82">
        <v>43498</v>
      </c>
      <c r="W1130" s="17">
        <v>365</v>
      </c>
      <c r="X1130" s="17" t="str">
        <f t="shared" si="71"/>
        <v>Active</v>
      </c>
      <c r="Y1130" s="17" t="s">
        <v>15616</v>
      </c>
      <c r="Z1130" s="17"/>
    </row>
    <row r="1131" spans="1:26" x14ac:dyDescent="0.25">
      <c r="A1131">
        <v>1130</v>
      </c>
      <c r="B1131" s="17" t="s">
        <v>845</v>
      </c>
      <c r="C1131" s="17">
        <v>1342</v>
      </c>
      <c r="D1131" s="17" t="str">
        <f>INDEX(Hosts!$A:$O,MATCH(Places!$C1131,Hosts!$A:$A,0),MATCH(Places!D$1,Hosts!$1:$1,0))</f>
        <v>Within a day</v>
      </c>
      <c r="E1131" s="87">
        <f>INDEX(Hosts!$A:$O,MATCH(Places!$C1131,Hosts!$A:$A,0),MATCH(Places!E$1,Hosts!$1:$1,0))</f>
        <v>1</v>
      </c>
      <c r="F1131" s="87">
        <f>INDEX(Hosts!$A:$O,MATCH(Places!$C1131,Hosts!$A:$A,0),MATCH(Places!F$1,Hosts!$1:$1,0))</f>
        <v>1</v>
      </c>
      <c r="G1131" s="17" t="str">
        <f>INDEX(Hosts!$A:$O,MATCH(Places!$C1131,Hosts!$A:$A,0),MATCH(Places!G$1,Hosts!$1:$1,0))</f>
        <v>No</v>
      </c>
      <c r="H1131" s="17">
        <v>7</v>
      </c>
      <c r="I1131" s="17" t="str">
        <f>INDEX(Neighborhoods!$A:$C,MATCH(Places!$H1131,Neighborhoods!$A:$A,0),MATCH(Places!I$1,Neighborhoods!$1:$1,0))</f>
        <v>Brooklyn</v>
      </c>
      <c r="J1131" s="17" t="str">
        <f>INDEX(Neighborhoods!$A:$C,MATCH(Places!$H1131,Neighborhoods!$A:$A,0),MATCH(Places!J$1,Neighborhoods!$1:$1,0))</f>
        <v>Bedford-Stuyvesant</v>
      </c>
      <c r="K1131" s="17" t="s">
        <v>1</v>
      </c>
      <c r="L1131" s="17" t="str">
        <f t="shared" si="68"/>
        <v>Yes</v>
      </c>
      <c r="M1131" s="17">
        <v>2</v>
      </c>
      <c r="N1131" s="17" t="str" cm="1">
        <f t="array" ref="N1131">_xlfn.IFS(M1131&lt;=2,"Small",M1131&lt;=5,"Medium",M1131&gt;5,"Large")</f>
        <v>Small</v>
      </c>
      <c r="O1131" s="65">
        <v>61</v>
      </c>
      <c r="P1131" s="87">
        <f t="shared" si="69"/>
        <v>0.03</v>
      </c>
      <c r="Q1131" s="68">
        <v>4.79</v>
      </c>
      <c r="R1131" s="68" t="str" cm="1">
        <f t="array" ref="R1131">_xlfn.SWITCH(ROUND(Q1131,0),5,"Excellent",4,"Good",3,"Ok","Bad")</f>
        <v>Excellent</v>
      </c>
      <c r="S1131" s="17">
        <v>14</v>
      </c>
      <c r="T1131" s="17" t="str">
        <f t="shared" si="70"/>
        <v>No</v>
      </c>
      <c r="U1131" s="82">
        <v>42114</v>
      </c>
      <c r="V1131" s="82">
        <v>43246</v>
      </c>
      <c r="W1131" s="17">
        <v>89</v>
      </c>
      <c r="X1131" s="17" t="str">
        <f t="shared" si="71"/>
        <v>Active</v>
      </c>
      <c r="Y1131" s="17" t="s">
        <v>15616</v>
      </c>
      <c r="Z1131" s="17"/>
    </row>
    <row r="1132" spans="1:26" x14ac:dyDescent="0.25">
      <c r="A1132">
        <v>1131</v>
      </c>
      <c r="B1132" s="17" t="s">
        <v>846</v>
      </c>
      <c r="C1132" s="17">
        <v>1468</v>
      </c>
      <c r="D1132" s="17" t="str">
        <f>INDEX(Hosts!$A:$O,MATCH(Places!$C1132,Hosts!$A:$A,0),MATCH(Places!D$1,Hosts!$1:$1,0))</f>
        <v>Within a day</v>
      </c>
      <c r="E1132" s="87">
        <f>INDEX(Hosts!$A:$O,MATCH(Places!$C1132,Hosts!$A:$A,0),MATCH(Places!E$1,Hosts!$1:$1,0))</f>
        <v>1</v>
      </c>
      <c r="F1132" s="87">
        <f>INDEX(Hosts!$A:$O,MATCH(Places!$C1132,Hosts!$A:$A,0),MATCH(Places!F$1,Hosts!$1:$1,0))</f>
        <v>0.87</v>
      </c>
      <c r="G1132" s="17" t="str">
        <f>INDEX(Hosts!$A:$O,MATCH(Places!$C1132,Hosts!$A:$A,0),MATCH(Places!G$1,Hosts!$1:$1,0))</f>
        <v>Yes</v>
      </c>
      <c r="H1132" s="17">
        <v>20</v>
      </c>
      <c r="I1132" s="17" t="str">
        <f>INDEX(Neighborhoods!$A:$C,MATCH(Places!$H1132,Neighborhoods!$A:$A,0),MATCH(Places!I$1,Neighborhoods!$1:$1,0))</f>
        <v>Manhattan</v>
      </c>
      <c r="J1132" s="17" t="str">
        <f>INDEX(Neighborhoods!$A:$C,MATCH(Places!$H1132,Neighborhoods!$A:$A,0),MATCH(Places!J$1,Neighborhoods!$1:$1,0))</f>
        <v>Upper West Side</v>
      </c>
      <c r="K1132" s="17" t="s">
        <v>11822</v>
      </c>
      <c r="L1132" s="17" t="str">
        <f t="shared" si="68"/>
        <v>No</v>
      </c>
      <c r="M1132" s="17">
        <v>3</v>
      </c>
      <c r="N1132" s="17" t="str" cm="1">
        <f t="array" ref="N1132">_xlfn.IFS(M1132&lt;=2,"Small",M1132&lt;=5,"Medium",M1132&gt;5,"Large")</f>
        <v>Medium</v>
      </c>
      <c r="O1132" s="65">
        <v>79</v>
      </c>
      <c r="P1132" s="87">
        <f t="shared" si="69"/>
        <v>0.03</v>
      </c>
      <c r="Q1132" s="68">
        <v>4.9800000000000004</v>
      </c>
      <c r="R1132" s="68" t="str" cm="1">
        <f t="array" ref="R1132">_xlfn.SWITCH(ROUND(Q1132,0),5,"Excellent",4,"Good",3,"Ok","Bad")</f>
        <v>Excellent</v>
      </c>
      <c r="S1132" s="17">
        <v>80</v>
      </c>
      <c r="T1132" s="17" t="str">
        <f t="shared" si="70"/>
        <v>No</v>
      </c>
      <c r="U1132" s="82">
        <v>42055</v>
      </c>
      <c r="V1132" s="82">
        <v>44026</v>
      </c>
      <c r="W1132" s="17">
        <v>9</v>
      </c>
      <c r="X1132" s="17" t="str">
        <f t="shared" si="71"/>
        <v>Active</v>
      </c>
      <c r="Y1132" s="17" t="s">
        <v>15615</v>
      </c>
      <c r="Z1132" s="17"/>
    </row>
    <row r="1133" spans="1:26" x14ac:dyDescent="0.25">
      <c r="A1133">
        <v>1132</v>
      </c>
      <c r="B1133" s="17" t="s">
        <v>847</v>
      </c>
      <c r="C1133" s="17">
        <v>2063</v>
      </c>
      <c r="D1133" s="17" t="str">
        <f>INDEX(Hosts!$A:$O,MATCH(Places!$C1133,Hosts!$A:$A,0),MATCH(Places!D$1,Hosts!$1:$1,0))</f>
        <v>Within a day</v>
      </c>
      <c r="E1133" s="87">
        <f>INDEX(Hosts!$A:$O,MATCH(Places!$C1133,Hosts!$A:$A,0),MATCH(Places!E$1,Hosts!$1:$1,0))</f>
        <v>0.7</v>
      </c>
      <c r="F1133" s="87">
        <f>INDEX(Hosts!$A:$O,MATCH(Places!$C1133,Hosts!$A:$A,0),MATCH(Places!F$1,Hosts!$1:$1,0))</f>
        <v>0.64</v>
      </c>
      <c r="G1133" s="17" t="str">
        <f>INDEX(Hosts!$A:$O,MATCH(Places!$C1133,Hosts!$A:$A,0),MATCH(Places!G$1,Hosts!$1:$1,0))</f>
        <v>Yes</v>
      </c>
      <c r="H1133" s="17">
        <v>7</v>
      </c>
      <c r="I1133" s="17" t="str">
        <f>INDEX(Neighborhoods!$A:$C,MATCH(Places!$H1133,Neighborhoods!$A:$A,0),MATCH(Places!I$1,Neighborhoods!$1:$1,0))</f>
        <v>Brooklyn</v>
      </c>
      <c r="J1133" s="17" t="str">
        <f>INDEX(Neighborhoods!$A:$C,MATCH(Places!$H1133,Neighborhoods!$A:$A,0),MATCH(Places!J$1,Neighborhoods!$1:$1,0))</f>
        <v>Bedford-Stuyvesant</v>
      </c>
      <c r="K1133" s="17" t="s">
        <v>1</v>
      </c>
      <c r="L1133" s="17" t="str">
        <f t="shared" si="68"/>
        <v>Yes</v>
      </c>
      <c r="M1133" s="17">
        <v>1</v>
      </c>
      <c r="N1133" s="17" t="str" cm="1">
        <f t="array" ref="N1133">_xlfn.IFS(M1133&lt;=2,"Small",M1133&lt;=5,"Medium",M1133&gt;5,"Large")</f>
        <v>Small</v>
      </c>
      <c r="O1133" s="65">
        <v>65</v>
      </c>
      <c r="P1133" s="87">
        <f t="shared" si="69"/>
        <v>0.03</v>
      </c>
      <c r="Q1133" s="68">
        <v>4.78</v>
      </c>
      <c r="R1133" s="68" t="str" cm="1">
        <f t="array" ref="R1133">_xlfn.SWITCH(ROUND(Q1133,0),5,"Excellent",4,"Good",3,"Ok","Bad")</f>
        <v>Excellent</v>
      </c>
      <c r="S1133" s="17">
        <v>18</v>
      </c>
      <c r="T1133" s="17" t="str">
        <f t="shared" si="70"/>
        <v>No</v>
      </c>
      <c r="U1133" s="82">
        <v>42471</v>
      </c>
      <c r="V1133" s="82">
        <v>43911</v>
      </c>
      <c r="W1133" s="17">
        <v>364</v>
      </c>
      <c r="X1133" s="17" t="str">
        <f t="shared" si="71"/>
        <v>Active</v>
      </c>
      <c r="Y1133" s="17" t="s">
        <v>15615</v>
      </c>
      <c r="Z1133" s="17"/>
    </row>
    <row r="1134" spans="1:26" x14ac:dyDescent="0.25">
      <c r="A1134">
        <v>1133</v>
      </c>
      <c r="B1134" s="17" t="s">
        <v>848</v>
      </c>
      <c r="C1134" s="17">
        <v>1347</v>
      </c>
      <c r="D1134" s="17" t="str">
        <f>INDEX(Hosts!$A:$O,MATCH(Places!$C1134,Hosts!$A:$A,0),MATCH(Places!D$1,Hosts!$1:$1,0))</f>
        <v>Within a day</v>
      </c>
      <c r="E1134" s="87">
        <f>INDEX(Hosts!$A:$O,MATCH(Places!$C1134,Hosts!$A:$A,0),MATCH(Places!E$1,Hosts!$1:$1,0))</f>
        <v>1</v>
      </c>
      <c r="F1134" s="87">
        <f>INDEX(Hosts!$A:$O,MATCH(Places!$C1134,Hosts!$A:$A,0),MATCH(Places!F$1,Hosts!$1:$1,0))</f>
        <v>1</v>
      </c>
      <c r="G1134" s="17" t="str">
        <f>INDEX(Hosts!$A:$O,MATCH(Places!$C1134,Hosts!$A:$A,0),MATCH(Places!G$1,Hosts!$1:$1,0))</f>
        <v>No</v>
      </c>
      <c r="H1134" s="17">
        <v>16</v>
      </c>
      <c r="I1134" s="17" t="str">
        <f>INDEX(Neighborhoods!$A:$C,MATCH(Places!$H1134,Neighborhoods!$A:$A,0),MATCH(Places!I$1,Neighborhoods!$1:$1,0))</f>
        <v>Manhattan</v>
      </c>
      <c r="J1134" s="17" t="str">
        <f>INDEX(Neighborhoods!$A:$C,MATCH(Places!$H1134,Neighborhoods!$A:$A,0),MATCH(Places!J$1,Neighborhoods!$1:$1,0))</f>
        <v>Harlem</v>
      </c>
      <c r="K1134" s="17" t="s">
        <v>1</v>
      </c>
      <c r="L1134" s="17" t="str">
        <f t="shared" si="68"/>
        <v>Yes</v>
      </c>
      <c r="M1134" s="17">
        <v>1</v>
      </c>
      <c r="N1134" s="17" t="str" cm="1">
        <f t="array" ref="N1134">_xlfn.IFS(M1134&lt;=2,"Small",M1134&lt;=5,"Medium",M1134&gt;5,"Large")</f>
        <v>Small</v>
      </c>
      <c r="O1134" s="65">
        <v>190</v>
      </c>
      <c r="P1134" s="87">
        <f t="shared" si="69"/>
        <v>0.03</v>
      </c>
      <c r="Q1134" s="68">
        <v>5</v>
      </c>
      <c r="R1134" s="68" t="str" cm="1">
        <f t="array" ref="R1134">_xlfn.SWITCH(ROUND(Q1134,0),5,"Excellent",4,"Good",3,"Ok","Bad")</f>
        <v>Excellent</v>
      </c>
      <c r="S1134" s="17">
        <v>29</v>
      </c>
      <c r="T1134" s="17" t="str">
        <f t="shared" si="70"/>
        <v>No</v>
      </c>
      <c r="U1134" s="82">
        <v>42193</v>
      </c>
      <c r="V1134" s="82">
        <v>43855</v>
      </c>
      <c r="W1134" s="17">
        <v>359</v>
      </c>
      <c r="X1134" s="17" t="str">
        <f t="shared" si="71"/>
        <v>Active</v>
      </c>
      <c r="Y1134" s="17" t="s">
        <v>15615</v>
      </c>
      <c r="Z1134" s="17"/>
    </row>
    <row r="1135" spans="1:26" x14ac:dyDescent="0.25">
      <c r="A1135">
        <v>1134</v>
      </c>
      <c r="B1135" s="17" t="s">
        <v>849</v>
      </c>
      <c r="C1135" s="17">
        <v>2073</v>
      </c>
      <c r="D1135" s="17" t="str">
        <f>INDEX(Hosts!$A:$O,MATCH(Places!$C1135,Hosts!$A:$A,0),MATCH(Places!D$1,Hosts!$1:$1,0))</f>
        <v>Within a few hours</v>
      </c>
      <c r="E1135" s="87">
        <f>INDEX(Hosts!$A:$O,MATCH(Places!$C1135,Hosts!$A:$A,0),MATCH(Places!E$1,Hosts!$1:$1,0))</f>
        <v>0.93</v>
      </c>
      <c r="F1135" s="87">
        <f>INDEX(Hosts!$A:$O,MATCH(Places!$C1135,Hosts!$A:$A,0),MATCH(Places!F$1,Hosts!$1:$1,0))</f>
        <v>1</v>
      </c>
      <c r="G1135" s="17" t="str">
        <f>INDEX(Hosts!$A:$O,MATCH(Places!$C1135,Hosts!$A:$A,0),MATCH(Places!G$1,Hosts!$1:$1,0))</f>
        <v>Yes</v>
      </c>
      <c r="H1135" s="17">
        <v>20</v>
      </c>
      <c r="I1135" s="17" t="str">
        <f>INDEX(Neighborhoods!$A:$C,MATCH(Places!$H1135,Neighborhoods!$A:$A,0),MATCH(Places!I$1,Neighborhoods!$1:$1,0))</f>
        <v>Manhattan</v>
      </c>
      <c r="J1135" s="17" t="str">
        <f>INDEX(Neighborhoods!$A:$C,MATCH(Places!$H1135,Neighborhoods!$A:$A,0),MATCH(Places!J$1,Neighborhoods!$1:$1,0))</f>
        <v>Upper West Side</v>
      </c>
      <c r="K1135" s="17" t="s">
        <v>11822</v>
      </c>
      <c r="L1135" s="17" t="str">
        <f t="shared" si="68"/>
        <v>No</v>
      </c>
      <c r="M1135" s="17">
        <v>4</v>
      </c>
      <c r="N1135" s="17" t="str" cm="1">
        <f t="array" ref="N1135">_xlfn.IFS(M1135&lt;=2,"Small",M1135&lt;=5,"Medium",M1135&gt;5,"Large")</f>
        <v>Medium</v>
      </c>
      <c r="O1135" s="65">
        <v>195</v>
      </c>
      <c r="P1135" s="87">
        <f t="shared" si="69"/>
        <v>0.03</v>
      </c>
      <c r="Q1135" s="68">
        <v>4.83</v>
      </c>
      <c r="R1135" s="68" t="str" cm="1">
        <f t="array" ref="R1135">_xlfn.SWITCH(ROUND(Q1135,0),5,"Excellent",4,"Good",3,"Ok","Bad")</f>
        <v>Excellent</v>
      </c>
      <c r="S1135" s="17">
        <v>18</v>
      </c>
      <c r="T1135" s="17" t="str">
        <f t="shared" si="70"/>
        <v>No</v>
      </c>
      <c r="U1135" s="82">
        <v>42092</v>
      </c>
      <c r="V1135" s="82">
        <v>43694</v>
      </c>
      <c r="W1135" s="17">
        <v>365</v>
      </c>
      <c r="X1135" s="17" t="str">
        <f t="shared" si="71"/>
        <v>Active</v>
      </c>
      <c r="Y1135" s="17" t="s">
        <v>15616</v>
      </c>
      <c r="Z1135" s="17"/>
    </row>
    <row r="1136" spans="1:26" x14ac:dyDescent="0.25">
      <c r="A1136">
        <v>1135</v>
      </c>
      <c r="B1136" s="17" t="s">
        <v>850</v>
      </c>
      <c r="C1136" s="17">
        <v>727</v>
      </c>
      <c r="D1136" s="17" t="str">
        <f>INDEX(Hosts!$A:$O,MATCH(Places!$C1136,Hosts!$A:$A,0),MATCH(Places!D$1,Hosts!$1:$1,0))</f>
        <v>Within a few hours</v>
      </c>
      <c r="E1136" s="87">
        <f>INDEX(Hosts!$A:$O,MATCH(Places!$C1136,Hosts!$A:$A,0),MATCH(Places!E$1,Hosts!$1:$1,0))</f>
        <v>1</v>
      </c>
      <c r="F1136" s="87">
        <f>INDEX(Hosts!$A:$O,MATCH(Places!$C1136,Hosts!$A:$A,0),MATCH(Places!F$1,Hosts!$1:$1,0))</f>
        <v>1</v>
      </c>
      <c r="G1136" s="17" t="str">
        <f>INDEX(Hosts!$A:$O,MATCH(Places!$C1136,Hosts!$A:$A,0),MATCH(Places!G$1,Hosts!$1:$1,0))</f>
        <v>No</v>
      </c>
      <c r="H1136" s="17">
        <v>16</v>
      </c>
      <c r="I1136" s="17" t="str">
        <f>INDEX(Neighborhoods!$A:$C,MATCH(Places!$H1136,Neighborhoods!$A:$A,0),MATCH(Places!I$1,Neighborhoods!$1:$1,0))</f>
        <v>Manhattan</v>
      </c>
      <c r="J1136" s="17" t="str">
        <f>INDEX(Neighborhoods!$A:$C,MATCH(Places!$H1136,Neighborhoods!$A:$A,0),MATCH(Places!J$1,Neighborhoods!$1:$1,0))</f>
        <v>Harlem</v>
      </c>
      <c r="K1136" s="17" t="s">
        <v>11822</v>
      </c>
      <c r="L1136" s="17" t="str">
        <f t="shared" si="68"/>
        <v>No</v>
      </c>
      <c r="M1136" s="17">
        <v>4</v>
      </c>
      <c r="N1136" s="17" t="str" cm="1">
        <f t="array" ref="N1136">_xlfn.IFS(M1136&lt;=2,"Small",M1136&lt;=5,"Medium",M1136&gt;5,"Large")</f>
        <v>Medium</v>
      </c>
      <c r="O1136" s="65">
        <v>120</v>
      </c>
      <c r="P1136" s="87">
        <f t="shared" si="69"/>
        <v>0.03</v>
      </c>
      <c r="Q1136" s="68">
        <v>4.83</v>
      </c>
      <c r="R1136" s="68" t="str" cm="1">
        <f t="array" ref="R1136">_xlfn.SWITCH(ROUND(Q1136,0),5,"Excellent",4,"Good",3,"Ok","Bad")</f>
        <v>Excellent</v>
      </c>
      <c r="S1136" s="17">
        <v>29</v>
      </c>
      <c r="T1136" s="17" t="str">
        <f t="shared" si="70"/>
        <v>No</v>
      </c>
      <c r="U1136" s="82">
        <v>42080</v>
      </c>
      <c r="V1136" s="82">
        <v>43409</v>
      </c>
      <c r="W1136" s="17">
        <v>35</v>
      </c>
      <c r="X1136" s="17" t="str">
        <f t="shared" si="71"/>
        <v>Active</v>
      </c>
      <c r="Y1136" s="17" t="s">
        <v>15616</v>
      </c>
      <c r="Z1136" s="17"/>
    </row>
    <row r="1137" spans="1:26" x14ac:dyDescent="0.25">
      <c r="A1137">
        <v>1136</v>
      </c>
      <c r="B1137" s="17" t="s">
        <v>851</v>
      </c>
      <c r="C1137" s="17">
        <v>2098</v>
      </c>
      <c r="D1137" s="17" t="str">
        <f>INDEX(Hosts!$A:$O,MATCH(Places!$C1137,Hosts!$A:$A,0),MATCH(Places!D$1,Hosts!$1:$1,0))</f>
        <v>Within a few hours</v>
      </c>
      <c r="E1137" s="87">
        <f>INDEX(Hosts!$A:$O,MATCH(Places!$C1137,Hosts!$A:$A,0),MATCH(Places!E$1,Hosts!$1:$1,0))</f>
        <v>1</v>
      </c>
      <c r="F1137" s="87">
        <f>INDEX(Hosts!$A:$O,MATCH(Places!$C1137,Hosts!$A:$A,0),MATCH(Places!F$1,Hosts!$1:$1,0))</f>
        <v>0.59</v>
      </c>
      <c r="G1137" s="17" t="str">
        <f>INDEX(Hosts!$A:$O,MATCH(Places!$C1137,Hosts!$A:$A,0),MATCH(Places!G$1,Hosts!$1:$1,0))</f>
        <v>Yes</v>
      </c>
      <c r="H1137" s="17">
        <v>24</v>
      </c>
      <c r="I1137" s="17" t="str">
        <f>INDEX(Neighborhoods!$A:$C,MATCH(Places!$H1137,Neighborhoods!$A:$A,0),MATCH(Places!I$1,Neighborhoods!$1:$1,0))</f>
        <v>Queens</v>
      </c>
      <c r="J1137" s="17" t="str">
        <f>INDEX(Neighborhoods!$A:$C,MATCH(Places!$H1137,Neighborhoods!$A:$A,0),MATCH(Places!J$1,Neighborhoods!$1:$1,0))</f>
        <v>Long Island City</v>
      </c>
      <c r="K1137" s="17" t="s">
        <v>11822</v>
      </c>
      <c r="L1137" s="17" t="str">
        <f t="shared" si="68"/>
        <v>No</v>
      </c>
      <c r="M1137" s="17">
        <v>2</v>
      </c>
      <c r="N1137" s="17" t="str" cm="1">
        <f t="array" ref="N1137">_xlfn.IFS(M1137&lt;=2,"Small",M1137&lt;=5,"Medium",M1137&gt;5,"Large")</f>
        <v>Small</v>
      </c>
      <c r="O1137" s="65">
        <v>110</v>
      </c>
      <c r="P1137" s="87">
        <f t="shared" si="69"/>
        <v>0.03</v>
      </c>
      <c r="Q1137" s="68">
        <v>5</v>
      </c>
      <c r="R1137" s="68" t="str" cm="1">
        <f t="array" ref="R1137">_xlfn.SWITCH(ROUND(Q1137,0),5,"Excellent",4,"Good",3,"Ok","Bad")</f>
        <v>Excellent</v>
      </c>
      <c r="S1137" s="17">
        <v>43</v>
      </c>
      <c r="T1137" s="17" t="str">
        <f t="shared" si="70"/>
        <v>No</v>
      </c>
      <c r="U1137" s="82">
        <v>42144</v>
      </c>
      <c r="V1137" s="82">
        <v>43930</v>
      </c>
      <c r="W1137" s="17">
        <v>258</v>
      </c>
      <c r="X1137" s="17" t="str">
        <f t="shared" si="71"/>
        <v>Active</v>
      </c>
      <c r="Y1137" s="17" t="s">
        <v>15615</v>
      </c>
      <c r="Z1137" s="17"/>
    </row>
    <row r="1138" spans="1:26" x14ac:dyDescent="0.25">
      <c r="A1138">
        <v>1137</v>
      </c>
      <c r="B1138" s="17" t="s">
        <v>13934</v>
      </c>
      <c r="C1138" s="17">
        <v>1218</v>
      </c>
      <c r="D1138" s="17" t="str">
        <f>INDEX(Hosts!$A:$O,MATCH(Places!$C1138,Hosts!$A:$A,0),MATCH(Places!D$1,Hosts!$1:$1,0))</f>
        <v>Within a few hours</v>
      </c>
      <c r="E1138" s="87">
        <f>INDEX(Hosts!$A:$O,MATCH(Places!$C1138,Hosts!$A:$A,0),MATCH(Places!E$1,Hosts!$1:$1,0))</f>
        <v>0.89</v>
      </c>
      <c r="F1138" s="87">
        <f>INDEX(Hosts!$A:$O,MATCH(Places!$C1138,Hosts!$A:$A,0),MATCH(Places!F$1,Hosts!$1:$1,0))</f>
        <v>0.95</v>
      </c>
      <c r="G1138" s="17" t="str">
        <f>INDEX(Hosts!$A:$O,MATCH(Places!$C1138,Hosts!$A:$A,0),MATCH(Places!G$1,Hosts!$1:$1,0))</f>
        <v>Yes</v>
      </c>
      <c r="H1138" s="17">
        <v>11</v>
      </c>
      <c r="I1138" s="17" t="str">
        <f>INDEX(Neighborhoods!$A:$C,MATCH(Places!$H1138,Neighborhoods!$A:$A,0),MATCH(Places!I$1,Neighborhoods!$1:$1,0))</f>
        <v>Brooklyn</v>
      </c>
      <c r="J1138" s="17" t="str">
        <f>INDEX(Neighborhoods!$A:$C,MATCH(Places!$H1138,Neighborhoods!$A:$A,0),MATCH(Places!J$1,Neighborhoods!$1:$1,0))</f>
        <v>Greenpoint</v>
      </c>
      <c r="K1138" s="17" t="s">
        <v>11822</v>
      </c>
      <c r="L1138" s="17" t="str">
        <f t="shared" si="68"/>
        <v>No</v>
      </c>
      <c r="M1138" s="17">
        <v>3</v>
      </c>
      <c r="N1138" s="17" t="str" cm="1">
        <f t="array" ref="N1138">_xlfn.IFS(M1138&lt;=2,"Small",M1138&lt;=5,"Medium",M1138&gt;5,"Large")</f>
        <v>Medium</v>
      </c>
      <c r="O1138" s="65">
        <v>105</v>
      </c>
      <c r="P1138" s="87">
        <f t="shared" si="69"/>
        <v>0.03</v>
      </c>
      <c r="Q1138" s="68">
        <v>4.9800000000000004</v>
      </c>
      <c r="R1138" s="68" t="str" cm="1">
        <f t="array" ref="R1138">_xlfn.SWITCH(ROUND(Q1138,0),5,"Excellent",4,"Good",3,"Ok","Bad")</f>
        <v>Excellent</v>
      </c>
      <c r="S1138" s="17">
        <v>44</v>
      </c>
      <c r="T1138" s="17" t="str">
        <f t="shared" si="70"/>
        <v>No</v>
      </c>
      <c r="U1138" s="82">
        <v>42126</v>
      </c>
      <c r="V1138" s="82">
        <v>44044</v>
      </c>
      <c r="W1138" s="17">
        <v>0</v>
      </c>
      <c r="X1138" s="17" t="str">
        <f t="shared" si="71"/>
        <v>Inactive</v>
      </c>
      <c r="Y1138" s="17" t="s">
        <v>15616</v>
      </c>
      <c r="Z1138" s="17"/>
    </row>
    <row r="1139" spans="1:26" x14ac:dyDescent="0.25">
      <c r="A1139">
        <v>1138</v>
      </c>
      <c r="B1139" s="17" t="s">
        <v>15594</v>
      </c>
      <c r="C1139" s="17">
        <v>2099</v>
      </c>
      <c r="D1139" s="17" t="str">
        <f>INDEX(Hosts!$A:$O,MATCH(Places!$C1139,Hosts!$A:$A,0),MATCH(Places!D$1,Hosts!$1:$1,0))</f>
        <v>Within an hour</v>
      </c>
      <c r="E1139" s="87">
        <f>INDEX(Hosts!$A:$O,MATCH(Places!$C1139,Hosts!$A:$A,0),MATCH(Places!E$1,Hosts!$1:$1,0))</f>
        <v>1</v>
      </c>
      <c r="F1139" s="87">
        <f>INDEX(Hosts!$A:$O,MATCH(Places!$C1139,Hosts!$A:$A,0),MATCH(Places!F$1,Hosts!$1:$1,0))</f>
        <v>1</v>
      </c>
      <c r="G1139" s="17" t="str">
        <f>INDEX(Hosts!$A:$O,MATCH(Places!$C1139,Hosts!$A:$A,0),MATCH(Places!G$1,Hosts!$1:$1,0))</f>
        <v>No</v>
      </c>
      <c r="H1139" s="17">
        <v>20</v>
      </c>
      <c r="I1139" s="17" t="str">
        <f>INDEX(Neighborhoods!$A:$C,MATCH(Places!$H1139,Neighborhoods!$A:$A,0),MATCH(Places!I$1,Neighborhoods!$1:$1,0))</f>
        <v>Manhattan</v>
      </c>
      <c r="J1139" s="17" t="str">
        <f>INDEX(Neighborhoods!$A:$C,MATCH(Places!$H1139,Neighborhoods!$A:$A,0),MATCH(Places!J$1,Neighborhoods!$1:$1,0))</f>
        <v>Upper West Side</v>
      </c>
      <c r="K1139" s="17" t="s">
        <v>11822</v>
      </c>
      <c r="L1139" s="17" t="str">
        <f t="shared" si="68"/>
        <v>No</v>
      </c>
      <c r="M1139" s="17">
        <v>2</v>
      </c>
      <c r="N1139" s="17" t="str" cm="1">
        <f t="array" ref="N1139">_xlfn.IFS(M1139&lt;=2,"Small",M1139&lt;=5,"Medium",M1139&gt;5,"Large")</f>
        <v>Small</v>
      </c>
      <c r="O1139" s="65">
        <v>90</v>
      </c>
      <c r="P1139" s="87">
        <f t="shared" si="69"/>
        <v>0.03</v>
      </c>
      <c r="Q1139" s="68">
        <v>4.7300000000000004</v>
      </c>
      <c r="R1139" s="68" t="str" cm="1">
        <f t="array" ref="R1139">_xlfn.SWITCH(ROUND(Q1139,0),5,"Excellent",4,"Good",3,"Ok","Bad")</f>
        <v>Excellent</v>
      </c>
      <c r="S1139" s="17">
        <v>82</v>
      </c>
      <c r="T1139" s="17" t="str">
        <f t="shared" si="70"/>
        <v>No</v>
      </c>
      <c r="U1139" s="82">
        <v>42262</v>
      </c>
      <c r="V1139" s="82">
        <v>44025</v>
      </c>
      <c r="W1139" s="17">
        <v>0</v>
      </c>
      <c r="X1139" s="17" t="str">
        <f t="shared" si="71"/>
        <v>Inactive</v>
      </c>
      <c r="Y1139" s="17" t="s">
        <v>15615</v>
      </c>
      <c r="Z1139" s="17"/>
    </row>
    <row r="1140" spans="1:26" x14ac:dyDescent="0.25">
      <c r="A1140">
        <v>1139</v>
      </c>
      <c r="B1140" s="17" t="s">
        <v>13146</v>
      </c>
      <c r="C1140" s="17">
        <v>450</v>
      </c>
      <c r="D1140" s="17" t="str">
        <f>INDEX(Hosts!$A:$O,MATCH(Places!$C1140,Hosts!$A:$A,0),MATCH(Places!D$1,Hosts!$1:$1,0))</f>
        <v>Within a few hours</v>
      </c>
      <c r="E1140" s="87">
        <f>INDEX(Hosts!$A:$O,MATCH(Places!$C1140,Hosts!$A:$A,0),MATCH(Places!E$1,Hosts!$1:$1,0))</f>
        <v>0.7</v>
      </c>
      <c r="F1140" s="87">
        <f>INDEX(Hosts!$A:$O,MATCH(Places!$C1140,Hosts!$A:$A,0),MATCH(Places!F$1,Hosts!$1:$1,0))</f>
        <v>0.92</v>
      </c>
      <c r="G1140" s="17" t="str">
        <f>INDEX(Hosts!$A:$O,MATCH(Places!$C1140,Hosts!$A:$A,0),MATCH(Places!G$1,Hosts!$1:$1,0))</f>
        <v>No</v>
      </c>
      <c r="H1140" s="17">
        <v>8</v>
      </c>
      <c r="I1140" s="17" t="str">
        <f>INDEX(Neighborhoods!$A:$C,MATCH(Places!$H1140,Neighborhoods!$A:$A,0),MATCH(Places!I$1,Neighborhoods!$1:$1,0))</f>
        <v>Brooklyn</v>
      </c>
      <c r="J1140" s="17" t="str">
        <f>INDEX(Neighborhoods!$A:$C,MATCH(Places!$H1140,Neighborhoods!$A:$A,0),MATCH(Places!J$1,Neighborhoods!$1:$1,0))</f>
        <v>Bushwick</v>
      </c>
      <c r="K1140" s="17" t="s">
        <v>11822</v>
      </c>
      <c r="L1140" s="17" t="str">
        <f t="shared" si="68"/>
        <v>No</v>
      </c>
      <c r="M1140" s="17">
        <v>2</v>
      </c>
      <c r="N1140" s="17" t="str" cm="1">
        <f t="array" ref="N1140">_xlfn.IFS(M1140&lt;=2,"Small",M1140&lt;=5,"Medium",M1140&gt;5,"Large")</f>
        <v>Small</v>
      </c>
      <c r="O1140" s="65">
        <v>99</v>
      </c>
      <c r="P1140" s="87">
        <f t="shared" si="69"/>
        <v>0.03</v>
      </c>
      <c r="Q1140" s="68">
        <v>4.58</v>
      </c>
      <c r="R1140" s="68" t="str" cm="1">
        <f t="array" ref="R1140">_xlfn.SWITCH(ROUND(Q1140,0),5,"Excellent",4,"Good",3,"Ok","Bad")</f>
        <v>Excellent</v>
      </c>
      <c r="S1140" s="17">
        <v>118</v>
      </c>
      <c r="T1140" s="17" t="str">
        <f t="shared" si="70"/>
        <v>No</v>
      </c>
      <c r="U1140" s="82">
        <v>42113</v>
      </c>
      <c r="V1140" s="82">
        <v>43899</v>
      </c>
      <c r="W1140" s="17">
        <v>365</v>
      </c>
      <c r="X1140" s="17" t="str">
        <f t="shared" si="71"/>
        <v>Active</v>
      </c>
      <c r="Y1140" s="17" t="s">
        <v>15615</v>
      </c>
      <c r="Z1140" s="17"/>
    </row>
    <row r="1141" spans="1:26" x14ac:dyDescent="0.25">
      <c r="A1141">
        <v>1140</v>
      </c>
      <c r="B1141" s="17" t="s">
        <v>852</v>
      </c>
      <c r="C1141" s="17">
        <v>568</v>
      </c>
      <c r="D1141" s="17" t="str">
        <f>INDEX(Hosts!$A:$O,MATCH(Places!$C1141,Hosts!$A:$A,0),MATCH(Places!D$1,Hosts!$1:$1,0))</f>
        <v>Within an hour</v>
      </c>
      <c r="E1141" s="87">
        <f>INDEX(Hosts!$A:$O,MATCH(Places!$C1141,Hosts!$A:$A,0),MATCH(Places!E$1,Hosts!$1:$1,0))</f>
        <v>1</v>
      </c>
      <c r="F1141" s="87">
        <f>INDEX(Hosts!$A:$O,MATCH(Places!$C1141,Hosts!$A:$A,0),MATCH(Places!F$1,Hosts!$1:$1,0))</f>
        <v>1</v>
      </c>
      <c r="G1141" s="17" t="str">
        <f>INDEX(Hosts!$A:$O,MATCH(Places!$C1141,Hosts!$A:$A,0),MATCH(Places!G$1,Hosts!$1:$1,0))</f>
        <v>No</v>
      </c>
      <c r="H1141" s="17">
        <v>15</v>
      </c>
      <c r="I1141" s="17" t="str">
        <f>INDEX(Neighborhoods!$A:$C,MATCH(Places!$H1141,Neighborhoods!$A:$A,0),MATCH(Places!I$1,Neighborhoods!$1:$1,0))</f>
        <v>Manhattan</v>
      </c>
      <c r="J1141" s="17" t="str">
        <f>INDEX(Neighborhoods!$A:$C,MATCH(Places!$H1141,Neighborhoods!$A:$A,0),MATCH(Places!J$1,Neighborhoods!$1:$1,0))</f>
        <v>East Village</v>
      </c>
      <c r="K1141" s="17" t="s">
        <v>11822</v>
      </c>
      <c r="L1141" s="17" t="str">
        <f t="shared" si="68"/>
        <v>No</v>
      </c>
      <c r="M1141" s="17">
        <v>2</v>
      </c>
      <c r="N1141" s="17" t="str" cm="1">
        <f t="array" ref="N1141">_xlfn.IFS(M1141&lt;=2,"Small",M1141&lt;=5,"Medium",M1141&gt;5,"Large")</f>
        <v>Small</v>
      </c>
      <c r="O1141" s="65">
        <v>180</v>
      </c>
      <c r="P1141" s="87">
        <f t="shared" si="69"/>
        <v>0.03</v>
      </c>
      <c r="Q1141" s="68">
        <v>4.62</v>
      </c>
      <c r="R1141" s="68" t="str" cm="1">
        <f t="array" ref="R1141">_xlfn.SWITCH(ROUND(Q1141,0),5,"Excellent",4,"Good",3,"Ok","Bad")</f>
        <v>Excellent</v>
      </c>
      <c r="S1141" s="17">
        <v>26</v>
      </c>
      <c r="T1141" s="17" t="str">
        <f t="shared" si="70"/>
        <v>No</v>
      </c>
      <c r="U1141" s="82">
        <v>42065</v>
      </c>
      <c r="V1141" s="82">
        <v>43734</v>
      </c>
      <c r="W1141" s="17">
        <v>0</v>
      </c>
      <c r="X1141" s="17" t="str">
        <f t="shared" si="71"/>
        <v>Inactive</v>
      </c>
      <c r="Y1141" s="17" t="s">
        <v>15616</v>
      </c>
      <c r="Z1141" s="17"/>
    </row>
    <row r="1142" spans="1:26" x14ac:dyDescent="0.25">
      <c r="A1142">
        <v>1141</v>
      </c>
      <c r="B1142" s="17" t="s">
        <v>853</v>
      </c>
      <c r="C1142" s="17">
        <v>2103</v>
      </c>
      <c r="D1142" s="17" t="str">
        <f>INDEX(Hosts!$A:$O,MATCH(Places!$C1142,Hosts!$A:$A,0),MATCH(Places!D$1,Hosts!$1:$1,0))</f>
        <v>Within an hour</v>
      </c>
      <c r="E1142" s="87">
        <f>INDEX(Hosts!$A:$O,MATCH(Places!$C1142,Hosts!$A:$A,0),MATCH(Places!E$1,Hosts!$1:$1,0))</f>
        <v>1</v>
      </c>
      <c r="F1142" s="87">
        <f>INDEX(Hosts!$A:$O,MATCH(Places!$C1142,Hosts!$A:$A,0),MATCH(Places!F$1,Hosts!$1:$1,0))</f>
        <v>0.98</v>
      </c>
      <c r="G1142" s="17" t="str">
        <f>INDEX(Hosts!$A:$O,MATCH(Places!$C1142,Hosts!$A:$A,0),MATCH(Places!G$1,Hosts!$1:$1,0))</f>
        <v>Yes</v>
      </c>
      <c r="H1142" s="17">
        <v>14</v>
      </c>
      <c r="I1142" s="17" t="str">
        <f>INDEX(Neighborhoods!$A:$C,MATCH(Places!$H1142,Neighborhoods!$A:$A,0),MATCH(Places!I$1,Neighborhoods!$1:$1,0))</f>
        <v>Manhattan</v>
      </c>
      <c r="J1142" s="17" t="str">
        <f>INDEX(Neighborhoods!$A:$C,MATCH(Places!$H1142,Neighborhoods!$A:$A,0),MATCH(Places!J$1,Neighborhoods!$1:$1,0))</f>
        <v>East Harlem</v>
      </c>
      <c r="K1142" s="17" t="s">
        <v>11822</v>
      </c>
      <c r="L1142" s="17" t="str">
        <f t="shared" si="68"/>
        <v>No</v>
      </c>
      <c r="M1142" s="17">
        <v>4</v>
      </c>
      <c r="N1142" s="17" t="str" cm="1">
        <f t="array" ref="N1142">_xlfn.IFS(M1142&lt;=2,"Small",M1142&lt;=5,"Medium",M1142&gt;5,"Large")</f>
        <v>Medium</v>
      </c>
      <c r="O1142" s="65">
        <v>120</v>
      </c>
      <c r="P1142" s="87">
        <f t="shared" si="69"/>
        <v>0.03</v>
      </c>
      <c r="Q1142" s="68">
        <v>4.88</v>
      </c>
      <c r="R1142" s="68" t="str" cm="1">
        <f t="array" ref="R1142">_xlfn.SWITCH(ROUND(Q1142,0),5,"Excellent",4,"Good",3,"Ok","Bad")</f>
        <v>Excellent</v>
      </c>
      <c r="S1142" s="17">
        <v>167</v>
      </c>
      <c r="T1142" s="17" t="str">
        <f t="shared" si="70"/>
        <v>Yes</v>
      </c>
      <c r="U1142" s="82">
        <v>42689</v>
      </c>
      <c r="V1142" s="82">
        <v>43897</v>
      </c>
      <c r="W1142" s="17">
        <v>168</v>
      </c>
      <c r="X1142" s="17" t="str">
        <f t="shared" si="71"/>
        <v>Active</v>
      </c>
      <c r="Y1142" s="17" t="s">
        <v>15616</v>
      </c>
      <c r="Z1142" s="17"/>
    </row>
    <row r="1143" spans="1:26" x14ac:dyDescent="0.25">
      <c r="A1143">
        <v>1142</v>
      </c>
      <c r="B1143" s="17" t="s">
        <v>854</v>
      </c>
      <c r="C1143" s="17">
        <v>2001</v>
      </c>
      <c r="D1143" s="17" t="str">
        <f>INDEX(Hosts!$A:$O,MATCH(Places!$C1143,Hosts!$A:$A,0),MATCH(Places!D$1,Hosts!$1:$1,0))</f>
        <v>Within a few hours</v>
      </c>
      <c r="E1143" s="87">
        <f>INDEX(Hosts!$A:$O,MATCH(Places!$C1143,Hosts!$A:$A,0),MATCH(Places!E$1,Hosts!$1:$1,0))</f>
        <v>1</v>
      </c>
      <c r="F1143" s="87">
        <f>INDEX(Hosts!$A:$O,MATCH(Places!$C1143,Hosts!$A:$A,0),MATCH(Places!F$1,Hosts!$1:$1,0))</f>
        <v>0.98</v>
      </c>
      <c r="G1143" s="17" t="str">
        <f>INDEX(Hosts!$A:$O,MATCH(Places!$C1143,Hosts!$A:$A,0),MATCH(Places!G$1,Hosts!$1:$1,0))</f>
        <v>Yes</v>
      </c>
      <c r="H1143" s="17">
        <v>16</v>
      </c>
      <c r="I1143" s="17" t="str">
        <f>INDEX(Neighborhoods!$A:$C,MATCH(Places!$H1143,Neighborhoods!$A:$A,0),MATCH(Places!I$1,Neighborhoods!$1:$1,0))</f>
        <v>Manhattan</v>
      </c>
      <c r="J1143" s="17" t="str">
        <f>INDEX(Neighborhoods!$A:$C,MATCH(Places!$H1143,Neighborhoods!$A:$A,0),MATCH(Places!J$1,Neighborhoods!$1:$1,0))</f>
        <v>Harlem</v>
      </c>
      <c r="K1143" s="17" t="s">
        <v>1</v>
      </c>
      <c r="L1143" s="17" t="str">
        <f t="shared" si="68"/>
        <v>Yes</v>
      </c>
      <c r="M1143" s="17">
        <v>1</v>
      </c>
      <c r="N1143" s="17" t="str" cm="1">
        <f t="array" ref="N1143">_xlfn.IFS(M1143&lt;=2,"Small",M1143&lt;=5,"Medium",M1143&gt;5,"Large")</f>
        <v>Small</v>
      </c>
      <c r="O1143" s="65">
        <v>40</v>
      </c>
      <c r="P1143" s="87">
        <f t="shared" si="69"/>
        <v>0.03</v>
      </c>
      <c r="Q1143" s="68">
        <v>4.8099999999999996</v>
      </c>
      <c r="R1143" s="68" t="str" cm="1">
        <f t="array" ref="R1143">_xlfn.SWITCH(ROUND(Q1143,0),5,"Excellent",4,"Good",3,"Ok","Bad")</f>
        <v>Excellent</v>
      </c>
      <c r="S1143" s="17">
        <v>244</v>
      </c>
      <c r="T1143" s="17" t="str">
        <f t="shared" si="70"/>
        <v>Yes</v>
      </c>
      <c r="U1143" s="82">
        <v>42063</v>
      </c>
      <c r="V1143" s="82">
        <v>44040</v>
      </c>
      <c r="W1143" s="17">
        <v>90</v>
      </c>
      <c r="X1143" s="17" t="str">
        <f t="shared" si="71"/>
        <v>Active</v>
      </c>
      <c r="Y1143" s="17" t="s">
        <v>15615</v>
      </c>
      <c r="Z1143" s="17"/>
    </row>
    <row r="1144" spans="1:26" x14ac:dyDescent="0.25">
      <c r="A1144">
        <v>1143</v>
      </c>
      <c r="B1144" s="17" t="s">
        <v>14755</v>
      </c>
      <c r="C1144" s="17">
        <v>1939</v>
      </c>
      <c r="D1144" s="17" t="str">
        <f>INDEX(Hosts!$A:$O,MATCH(Places!$C1144,Hosts!$A:$A,0),MATCH(Places!D$1,Hosts!$1:$1,0))</f>
        <v>Within a few hours</v>
      </c>
      <c r="E1144" s="87">
        <f>INDEX(Hosts!$A:$O,MATCH(Places!$C1144,Hosts!$A:$A,0),MATCH(Places!E$1,Hosts!$1:$1,0))</f>
        <v>1</v>
      </c>
      <c r="F1144" s="87">
        <f>INDEX(Hosts!$A:$O,MATCH(Places!$C1144,Hosts!$A:$A,0),MATCH(Places!F$1,Hosts!$1:$1,0))</f>
        <v>0.98</v>
      </c>
      <c r="G1144" s="17" t="str">
        <f>INDEX(Hosts!$A:$O,MATCH(Places!$C1144,Hosts!$A:$A,0),MATCH(Places!G$1,Hosts!$1:$1,0))</f>
        <v>Yes</v>
      </c>
      <c r="H1144" s="17">
        <v>17</v>
      </c>
      <c r="I1144" s="17" t="str">
        <f>INDEX(Neighborhoods!$A:$C,MATCH(Places!$H1144,Neighborhoods!$A:$A,0),MATCH(Places!I$1,Neighborhoods!$1:$1,0))</f>
        <v>Manhattan</v>
      </c>
      <c r="J1144" s="17" t="str">
        <f>INDEX(Neighborhoods!$A:$C,MATCH(Places!$H1144,Neighborhoods!$A:$A,0),MATCH(Places!J$1,Neighborhoods!$1:$1,0))</f>
        <v>Hell's Kitchen</v>
      </c>
      <c r="K1144" s="17" t="s">
        <v>11822</v>
      </c>
      <c r="L1144" s="17" t="str">
        <f t="shared" si="68"/>
        <v>No</v>
      </c>
      <c r="M1144" s="17">
        <v>3</v>
      </c>
      <c r="N1144" s="17" t="str" cm="1">
        <f t="array" ref="N1144">_xlfn.IFS(M1144&lt;=2,"Small",M1144&lt;=5,"Medium",M1144&gt;5,"Large")</f>
        <v>Medium</v>
      </c>
      <c r="O1144" s="65">
        <v>185</v>
      </c>
      <c r="P1144" s="87">
        <f t="shared" si="69"/>
        <v>0.03</v>
      </c>
      <c r="Q1144" s="68">
        <v>4.9800000000000004</v>
      </c>
      <c r="R1144" s="68" t="str" cm="1">
        <f t="array" ref="R1144">_xlfn.SWITCH(ROUND(Q1144,0),5,"Excellent",4,"Good",3,"Ok","Bad")</f>
        <v>Excellent</v>
      </c>
      <c r="S1144" s="17">
        <v>122</v>
      </c>
      <c r="T1144" s="17" t="str">
        <f t="shared" si="70"/>
        <v>Yes</v>
      </c>
      <c r="U1144" s="82">
        <v>42039</v>
      </c>
      <c r="V1144" s="82">
        <v>43842</v>
      </c>
      <c r="W1144" s="17">
        <v>305</v>
      </c>
      <c r="X1144" s="17" t="str">
        <f t="shared" si="71"/>
        <v>Active</v>
      </c>
      <c r="Y1144" s="17" t="s">
        <v>15616</v>
      </c>
      <c r="Z1144" s="17"/>
    </row>
    <row r="1145" spans="1:26" x14ac:dyDescent="0.25">
      <c r="A1145">
        <v>1144</v>
      </c>
      <c r="B1145" s="17" t="s">
        <v>13750</v>
      </c>
      <c r="C1145" s="17">
        <v>935</v>
      </c>
      <c r="D1145" s="17" t="str">
        <f>INDEX(Hosts!$A:$O,MATCH(Places!$C1145,Hosts!$A:$A,0),MATCH(Places!D$1,Hosts!$1:$1,0))</f>
        <v>Within a few hours</v>
      </c>
      <c r="E1145" s="87">
        <f>INDEX(Hosts!$A:$O,MATCH(Places!$C1145,Hosts!$A:$A,0),MATCH(Places!E$1,Hosts!$1:$1,0))</f>
        <v>1</v>
      </c>
      <c r="F1145" s="87">
        <f>INDEX(Hosts!$A:$O,MATCH(Places!$C1145,Hosts!$A:$A,0),MATCH(Places!F$1,Hosts!$1:$1,0))</f>
        <v>0.93</v>
      </c>
      <c r="G1145" s="17" t="str">
        <f>INDEX(Hosts!$A:$O,MATCH(Places!$C1145,Hosts!$A:$A,0),MATCH(Places!G$1,Hosts!$1:$1,0))</f>
        <v>Yes</v>
      </c>
      <c r="H1145" s="17">
        <v>19</v>
      </c>
      <c r="I1145" s="17" t="str">
        <f>INDEX(Neighborhoods!$A:$C,MATCH(Places!$H1145,Neighborhoods!$A:$A,0),MATCH(Places!I$1,Neighborhoods!$1:$1,0))</f>
        <v>Manhattan</v>
      </c>
      <c r="J1145" s="17" t="str">
        <f>INDEX(Neighborhoods!$A:$C,MATCH(Places!$H1145,Neighborhoods!$A:$A,0),MATCH(Places!J$1,Neighborhoods!$1:$1,0))</f>
        <v>Upper East Side</v>
      </c>
      <c r="K1145" s="17" t="s">
        <v>11822</v>
      </c>
      <c r="L1145" s="17" t="str">
        <f t="shared" si="68"/>
        <v>No</v>
      </c>
      <c r="M1145" s="17">
        <v>2</v>
      </c>
      <c r="N1145" s="17" t="str" cm="1">
        <f t="array" ref="N1145">_xlfn.IFS(M1145&lt;=2,"Small",M1145&lt;=5,"Medium",M1145&gt;5,"Large")</f>
        <v>Small</v>
      </c>
      <c r="O1145" s="65">
        <v>185</v>
      </c>
      <c r="P1145" s="87">
        <f t="shared" si="69"/>
        <v>0.03</v>
      </c>
      <c r="Q1145" s="68">
        <v>4.92</v>
      </c>
      <c r="R1145" s="68" t="str" cm="1">
        <f t="array" ref="R1145">_xlfn.SWITCH(ROUND(Q1145,0),5,"Excellent",4,"Good",3,"Ok","Bad")</f>
        <v>Excellent</v>
      </c>
      <c r="S1145" s="17">
        <v>13</v>
      </c>
      <c r="T1145" s="17" t="str">
        <f t="shared" si="70"/>
        <v>No</v>
      </c>
      <c r="U1145" s="82">
        <v>42314</v>
      </c>
      <c r="V1145" s="82">
        <v>43863</v>
      </c>
      <c r="W1145" s="17">
        <v>319</v>
      </c>
      <c r="X1145" s="17" t="str">
        <f t="shared" si="71"/>
        <v>Active</v>
      </c>
      <c r="Y1145" s="17" t="s">
        <v>15615</v>
      </c>
      <c r="Z1145" s="17"/>
    </row>
    <row r="1146" spans="1:26" x14ac:dyDescent="0.25">
      <c r="A1146">
        <v>1145</v>
      </c>
      <c r="B1146" s="17" t="s">
        <v>855</v>
      </c>
      <c r="C1146" s="17">
        <v>2109</v>
      </c>
      <c r="D1146" s="17" t="str">
        <f>INDEX(Hosts!$A:$O,MATCH(Places!$C1146,Hosts!$A:$A,0),MATCH(Places!D$1,Hosts!$1:$1,0))</f>
        <v>Within an hour</v>
      </c>
      <c r="E1146" s="87">
        <f>INDEX(Hosts!$A:$O,MATCH(Places!$C1146,Hosts!$A:$A,0),MATCH(Places!E$1,Hosts!$1:$1,0))</f>
        <v>1</v>
      </c>
      <c r="F1146" s="87">
        <f>INDEX(Hosts!$A:$O,MATCH(Places!$C1146,Hosts!$A:$A,0),MATCH(Places!F$1,Hosts!$1:$1,0))</f>
        <v>0.99</v>
      </c>
      <c r="G1146" s="17" t="str">
        <f>INDEX(Hosts!$A:$O,MATCH(Places!$C1146,Hosts!$A:$A,0),MATCH(Places!G$1,Hosts!$1:$1,0))</f>
        <v>No</v>
      </c>
      <c r="H1146" s="17">
        <v>16</v>
      </c>
      <c r="I1146" s="17" t="str">
        <f>INDEX(Neighborhoods!$A:$C,MATCH(Places!$H1146,Neighborhoods!$A:$A,0),MATCH(Places!I$1,Neighborhoods!$1:$1,0))</f>
        <v>Manhattan</v>
      </c>
      <c r="J1146" s="17" t="str">
        <f>INDEX(Neighborhoods!$A:$C,MATCH(Places!$H1146,Neighborhoods!$A:$A,0),MATCH(Places!J$1,Neighborhoods!$1:$1,0))</f>
        <v>Harlem</v>
      </c>
      <c r="K1146" s="17" t="s">
        <v>1</v>
      </c>
      <c r="L1146" s="17" t="str">
        <f t="shared" si="68"/>
        <v>Yes</v>
      </c>
      <c r="M1146" s="17">
        <v>3</v>
      </c>
      <c r="N1146" s="17" t="str" cm="1">
        <f t="array" ref="N1146">_xlfn.IFS(M1146&lt;=2,"Small",M1146&lt;=5,"Medium",M1146&gt;5,"Large")</f>
        <v>Medium</v>
      </c>
      <c r="O1146" s="65">
        <v>48</v>
      </c>
      <c r="P1146" s="87">
        <f t="shared" si="69"/>
        <v>0.03</v>
      </c>
      <c r="Q1146" s="68">
        <v>4.8</v>
      </c>
      <c r="R1146" s="68" t="str" cm="1">
        <f t="array" ref="R1146">_xlfn.SWITCH(ROUND(Q1146,0),5,"Excellent",4,"Good",3,"Ok","Bad")</f>
        <v>Excellent</v>
      </c>
      <c r="S1146" s="17">
        <v>253</v>
      </c>
      <c r="T1146" s="17" t="str">
        <f t="shared" si="70"/>
        <v>Yes</v>
      </c>
      <c r="U1146" s="82">
        <v>42134</v>
      </c>
      <c r="V1146" s="82">
        <v>44052</v>
      </c>
      <c r="W1146" s="17">
        <v>346</v>
      </c>
      <c r="X1146" s="17" t="str">
        <f t="shared" si="71"/>
        <v>Active</v>
      </c>
      <c r="Y1146" s="17" t="s">
        <v>15616</v>
      </c>
      <c r="Z1146" s="17"/>
    </row>
    <row r="1147" spans="1:26" x14ac:dyDescent="0.25">
      <c r="A1147">
        <v>1146</v>
      </c>
      <c r="B1147" s="17" t="s">
        <v>14013</v>
      </c>
      <c r="C1147" s="17">
        <v>2109</v>
      </c>
      <c r="D1147" s="17" t="str">
        <f>INDEX(Hosts!$A:$O,MATCH(Places!$C1147,Hosts!$A:$A,0),MATCH(Places!D$1,Hosts!$1:$1,0))</f>
        <v>Within an hour</v>
      </c>
      <c r="E1147" s="87">
        <f>INDEX(Hosts!$A:$O,MATCH(Places!$C1147,Hosts!$A:$A,0),MATCH(Places!E$1,Hosts!$1:$1,0))</f>
        <v>1</v>
      </c>
      <c r="F1147" s="87">
        <f>INDEX(Hosts!$A:$O,MATCH(Places!$C1147,Hosts!$A:$A,0),MATCH(Places!F$1,Hosts!$1:$1,0))</f>
        <v>0.99</v>
      </c>
      <c r="G1147" s="17" t="str">
        <f>INDEX(Hosts!$A:$O,MATCH(Places!$C1147,Hosts!$A:$A,0),MATCH(Places!G$1,Hosts!$1:$1,0))</f>
        <v>No</v>
      </c>
      <c r="H1147" s="17">
        <v>16</v>
      </c>
      <c r="I1147" s="17" t="str">
        <f>INDEX(Neighborhoods!$A:$C,MATCH(Places!$H1147,Neighborhoods!$A:$A,0),MATCH(Places!I$1,Neighborhoods!$1:$1,0))</f>
        <v>Manhattan</v>
      </c>
      <c r="J1147" s="17" t="str">
        <f>INDEX(Neighborhoods!$A:$C,MATCH(Places!$H1147,Neighborhoods!$A:$A,0),MATCH(Places!J$1,Neighborhoods!$1:$1,0))</f>
        <v>Harlem</v>
      </c>
      <c r="K1147" s="17" t="s">
        <v>1</v>
      </c>
      <c r="L1147" s="17" t="str">
        <f t="shared" si="68"/>
        <v>Yes</v>
      </c>
      <c r="M1147" s="17">
        <v>3</v>
      </c>
      <c r="N1147" s="17" t="str" cm="1">
        <f t="array" ref="N1147">_xlfn.IFS(M1147&lt;=2,"Small",M1147&lt;=5,"Medium",M1147&gt;5,"Large")</f>
        <v>Medium</v>
      </c>
      <c r="O1147" s="65">
        <v>33</v>
      </c>
      <c r="P1147" s="87">
        <f t="shared" si="69"/>
        <v>0.03</v>
      </c>
      <c r="Q1147" s="68">
        <v>4.63</v>
      </c>
      <c r="R1147" s="68" t="str" cm="1">
        <f t="array" ref="R1147">_xlfn.SWITCH(ROUND(Q1147,0),5,"Excellent",4,"Good",3,"Ok","Bad")</f>
        <v>Excellent</v>
      </c>
      <c r="S1147" s="17">
        <v>230</v>
      </c>
      <c r="T1147" s="17" t="str">
        <f t="shared" si="70"/>
        <v>No</v>
      </c>
      <c r="U1147" s="82">
        <v>42129</v>
      </c>
      <c r="V1147" s="82">
        <v>44053</v>
      </c>
      <c r="W1147" s="17">
        <v>334</v>
      </c>
      <c r="X1147" s="17" t="str">
        <f t="shared" si="71"/>
        <v>Active</v>
      </c>
      <c r="Y1147" s="17" t="s">
        <v>15616</v>
      </c>
      <c r="Z1147" s="17"/>
    </row>
    <row r="1148" spans="1:26" x14ac:dyDescent="0.25">
      <c r="A1148">
        <v>1147</v>
      </c>
      <c r="B1148" s="17" t="s">
        <v>856</v>
      </c>
      <c r="C1148" s="17">
        <v>2110</v>
      </c>
      <c r="D1148" s="17" t="str">
        <f>INDEX(Hosts!$A:$O,MATCH(Places!$C1148,Hosts!$A:$A,0),MATCH(Places!D$1,Hosts!$1:$1,0))</f>
        <v>Within an hour</v>
      </c>
      <c r="E1148" s="87">
        <f>INDEX(Hosts!$A:$O,MATCH(Places!$C1148,Hosts!$A:$A,0),MATCH(Places!E$1,Hosts!$1:$1,0))</f>
        <v>1</v>
      </c>
      <c r="F1148" s="87">
        <f>INDEX(Hosts!$A:$O,MATCH(Places!$C1148,Hosts!$A:$A,0),MATCH(Places!F$1,Hosts!$1:$1,0))</f>
        <v>0.75</v>
      </c>
      <c r="G1148" s="17" t="str">
        <f>INDEX(Hosts!$A:$O,MATCH(Places!$C1148,Hosts!$A:$A,0),MATCH(Places!G$1,Hosts!$1:$1,0))</f>
        <v>No</v>
      </c>
      <c r="H1148" s="17">
        <v>7</v>
      </c>
      <c r="I1148" s="17" t="str">
        <f>INDEX(Neighborhoods!$A:$C,MATCH(Places!$H1148,Neighborhoods!$A:$A,0),MATCH(Places!I$1,Neighborhoods!$1:$1,0))</f>
        <v>Brooklyn</v>
      </c>
      <c r="J1148" s="17" t="str">
        <f>INDEX(Neighborhoods!$A:$C,MATCH(Places!$H1148,Neighborhoods!$A:$A,0),MATCH(Places!J$1,Neighborhoods!$1:$1,0))</f>
        <v>Bedford-Stuyvesant</v>
      </c>
      <c r="K1148" s="17" t="s">
        <v>1</v>
      </c>
      <c r="L1148" s="17" t="str">
        <f t="shared" si="68"/>
        <v>Yes</v>
      </c>
      <c r="M1148" s="17">
        <v>2</v>
      </c>
      <c r="N1148" s="17" t="str" cm="1">
        <f t="array" ref="N1148">_xlfn.IFS(M1148&lt;=2,"Small",M1148&lt;=5,"Medium",M1148&gt;5,"Large")</f>
        <v>Small</v>
      </c>
      <c r="O1148" s="65">
        <v>44</v>
      </c>
      <c r="P1148" s="87">
        <f t="shared" si="69"/>
        <v>0.03</v>
      </c>
      <c r="Q1148" s="68">
        <v>4.58</v>
      </c>
      <c r="R1148" s="68" t="str" cm="1">
        <f t="array" ref="R1148">_xlfn.SWITCH(ROUND(Q1148,0),5,"Excellent",4,"Good",3,"Ok","Bad")</f>
        <v>Excellent</v>
      </c>
      <c r="S1148" s="17">
        <v>24</v>
      </c>
      <c r="T1148" s="17" t="str">
        <f t="shared" si="70"/>
        <v>No</v>
      </c>
      <c r="U1148" s="82">
        <v>42071</v>
      </c>
      <c r="V1148" s="82">
        <v>43897</v>
      </c>
      <c r="W1148" s="17">
        <v>13</v>
      </c>
      <c r="X1148" s="17" t="str">
        <f t="shared" si="71"/>
        <v>Active</v>
      </c>
      <c r="Y1148" s="17" t="s">
        <v>15615</v>
      </c>
      <c r="Z1148" s="17"/>
    </row>
    <row r="1149" spans="1:26" x14ac:dyDescent="0.25">
      <c r="A1149">
        <v>1148</v>
      </c>
      <c r="B1149" s="17" t="s">
        <v>13991</v>
      </c>
      <c r="C1149" s="17">
        <v>560</v>
      </c>
      <c r="D1149" s="17" t="str">
        <f>INDEX(Hosts!$A:$O,MATCH(Places!$C1149,Hosts!$A:$A,0),MATCH(Places!D$1,Hosts!$1:$1,0))</f>
        <v>Within a day</v>
      </c>
      <c r="E1149" s="87">
        <f>INDEX(Hosts!$A:$O,MATCH(Places!$C1149,Hosts!$A:$A,0),MATCH(Places!E$1,Hosts!$1:$1,0))</f>
        <v>1</v>
      </c>
      <c r="F1149" s="87">
        <f>INDEX(Hosts!$A:$O,MATCH(Places!$C1149,Hosts!$A:$A,0),MATCH(Places!F$1,Hosts!$1:$1,0))</f>
        <v>0.12</v>
      </c>
      <c r="G1149" s="17" t="str">
        <f>INDEX(Hosts!$A:$O,MATCH(Places!$C1149,Hosts!$A:$A,0),MATCH(Places!G$1,Hosts!$1:$1,0))</f>
        <v>No</v>
      </c>
      <c r="H1149" s="17">
        <v>8</v>
      </c>
      <c r="I1149" s="17" t="str">
        <f>INDEX(Neighborhoods!$A:$C,MATCH(Places!$H1149,Neighborhoods!$A:$A,0),MATCH(Places!I$1,Neighborhoods!$1:$1,0))</f>
        <v>Brooklyn</v>
      </c>
      <c r="J1149" s="17" t="str">
        <f>INDEX(Neighborhoods!$A:$C,MATCH(Places!$H1149,Neighborhoods!$A:$A,0),MATCH(Places!J$1,Neighborhoods!$1:$1,0))</f>
        <v>Bushwick</v>
      </c>
      <c r="K1149" s="17" t="s">
        <v>11822</v>
      </c>
      <c r="L1149" s="17" t="str">
        <f t="shared" si="68"/>
        <v>No</v>
      </c>
      <c r="M1149" s="17">
        <v>6</v>
      </c>
      <c r="N1149" s="17" t="str" cm="1">
        <f t="array" ref="N1149">_xlfn.IFS(M1149&lt;=2,"Small",M1149&lt;=5,"Medium",M1149&gt;5,"Large")</f>
        <v>Large</v>
      </c>
      <c r="O1149" s="65">
        <v>139</v>
      </c>
      <c r="P1149" s="87">
        <f t="shared" si="69"/>
        <v>0.03</v>
      </c>
      <c r="Q1149" s="68">
        <v>4.83</v>
      </c>
      <c r="R1149" s="68" t="str" cm="1">
        <f t="array" ref="R1149">_xlfn.SWITCH(ROUND(Q1149,0),5,"Excellent",4,"Good",3,"Ok","Bad")</f>
        <v>Excellent</v>
      </c>
      <c r="S1149" s="17">
        <v>53</v>
      </c>
      <c r="T1149" s="17" t="str">
        <f t="shared" si="70"/>
        <v>No</v>
      </c>
      <c r="U1149" s="82">
        <v>42050</v>
      </c>
      <c r="V1149" s="82">
        <v>43830</v>
      </c>
      <c r="W1149" s="17">
        <v>365</v>
      </c>
      <c r="X1149" s="17" t="str">
        <f t="shared" si="71"/>
        <v>Active</v>
      </c>
      <c r="Y1149" s="17" t="s">
        <v>15615</v>
      </c>
      <c r="Z1149" s="17"/>
    </row>
    <row r="1150" spans="1:26" x14ac:dyDescent="0.25">
      <c r="A1150">
        <v>1149</v>
      </c>
      <c r="B1150" s="17" t="s">
        <v>3360</v>
      </c>
      <c r="C1150" s="17">
        <v>2404</v>
      </c>
      <c r="D1150" s="17" t="str">
        <f>INDEX(Hosts!$A:$O,MATCH(Places!$C1150,Hosts!$A:$A,0),MATCH(Places!D$1,Hosts!$1:$1,0))</f>
        <v>Within an hour</v>
      </c>
      <c r="E1150" s="87">
        <f>INDEX(Hosts!$A:$O,MATCH(Places!$C1150,Hosts!$A:$A,0),MATCH(Places!E$1,Hosts!$1:$1,0))</f>
        <v>1</v>
      </c>
      <c r="F1150" s="87">
        <f>INDEX(Hosts!$A:$O,MATCH(Places!$C1150,Hosts!$A:$A,0),MATCH(Places!F$1,Hosts!$1:$1,0))</f>
        <v>0.99</v>
      </c>
      <c r="G1150" s="17" t="str">
        <f>INDEX(Hosts!$A:$O,MATCH(Places!$C1150,Hosts!$A:$A,0),MATCH(Places!G$1,Hosts!$1:$1,0))</f>
        <v>Yes</v>
      </c>
      <c r="H1150" s="17">
        <v>16</v>
      </c>
      <c r="I1150" s="17" t="str">
        <f>INDEX(Neighborhoods!$A:$C,MATCH(Places!$H1150,Neighborhoods!$A:$A,0),MATCH(Places!I$1,Neighborhoods!$1:$1,0))</f>
        <v>Manhattan</v>
      </c>
      <c r="J1150" s="17" t="str">
        <f>INDEX(Neighborhoods!$A:$C,MATCH(Places!$H1150,Neighborhoods!$A:$A,0),MATCH(Places!J$1,Neighborhoods!$1:$1,0))</f>
        <v>Harlem</v>
      </c>
      <c r="K1150" s="17" t="s">
        <v>1</v>
      </c>
      <c r="L1150" s="17" t="str">
        <f t="shared" si="68"/>
        <v>Yes</v>
      </c>
      <c r="M1150" s="17">
        <v>2</v>
      </c>
      <c r="N1150" s="17" t="str" cm="1">
        <f t="array" ref="N1150">_xlfn.IFS(M1150&lt;=2,"Small",M1150&lt;=5,"Medium",M1150&gt;5,"Large")</f>
        <v>Small</v>
      </c>
      <c r="O1150" s="65">
        <v>70</v>
      </c>
      <c r="P1150" s="87">
        <f t="shared" si="69"/>
        <v>0.03</v>
      </c>
      <c r="Q1150" s="68">
        <v>5</v>
      </c>
      <c r="R1150" s="68" t="str" cm="1">
        <f t="array" ref="R1150">_xlfn.SWITCH(ROUND(Q1150,0),5,"Excellent",4,"Good",3,"Ok","Bad")</f>
        <v>Excellent</v>
      </c>
      <c r="S1150" s="17">
        <v>31</v>
      </c>
      <c r="T1150" s="17" t="str">
        <f t="shared" si="70"/>
        <v>No</v>
      </c>
      <c r="U1150" s="82">
        <v>43601</v>
      </c>
      <c r="V1150" s="82">
        <v>44034</v>
      </c>
      <c r="W1150" s="17">
        <v>365</v>
      </c>
      <c r="X1150" s="17" t="str">
        <f t="shared" si="71"/>
        <v>Active</v>
      </c>
      <c r="Y1150" s="17" t="s">
        <v>15615</v>
      </c>
      <c r="Z1150" s="17"/>
    </row>
    <row r="1151" spans="1:26" x14ac:dyDescent="0.25">
      <c r="A1151">
        <v>1150</v>
      </c>
      <c r="B1151" s="17" t="s">
        <v>858</v>
      </c>
      <c r="C1151" s="17">
        <v>2116</v>
      </c>
      <c r="D1151" s="17" t="str">
        <f>INDEX(Hosts!$A:$O,MATCH(Places!$C1151,Hosts!$A:$A,0),MATCH(Places!D$1,Hosts!$1:$1,0))</f>
        <v>Within an hour</v>
      </c>
      <c r="E1151" s="87">
        <f>INDEX(Hosts!$A:$O,MATCH(Places!$C1151,Hosts!$A:$A,0),MATCH(Places!E$1,Hosts!$1:$1,0))</f>
        <v>1</v>
      </c>
      <c r="F1151" s="87">
        <f>INDEX(Hosts!$A:$O,MATCH(Places!$C1151,Hosts!$A:$A,0),MATCH(Places!F$1,Hosts!$1:$1,0))</f>
        <v>0.91</v>
      </c>
      <c r="G1151" s="17" t="str">
        <f>INDEX(Hosts!$A:$O,MATCH(Places!$C1151,Hosts!$A:$A,0),MATCH(Places!G$1,Hosts!$1:$1,0))</f>
        <v>Yes</v>
      </c>
      <c r="H1151" s="17">
        <v>10</v>
      </c>
      <c r="I1151" s="17" t="str">
        <f>INDEX(Neighborhoods!$A:$C,MATCH(Places!$H1151,Neighborhoods!$A:$A,0),MATCH(Places!I$1,Neighborhoods!$1:$1,0))</f>
        <v>Brooklyn</v>
      </c>
      <c r="J1151" s="17" t="str">
        <f>INDEX(Neighborhoods!$A:$C,MATCH(Places!$H1151,Neighborhoods!$A:$A,0),MATCH(Places!J$1,Neighborhoods!$1:$1,0))</f>
        <v>East Flatbush</v>
      </c>
      <c r="K1151" s="17" t="s">
        <v>11822</v>
      </c>
      <c r="L1151" s="17" t="str">
        <f t="shared" si="68"/>
        <v>No</v>
      </c>
      <c r="M1151" s="17">
        <v>4</v>
      </c>
      <c r="N1151" s="17" t="str" cm="1">
        <f t="array" ref="N1151">_xlfn.IFS(M1151&lt;=2,"Small",M1151&lt;=5,"Medium",M1151&gt;5,"Large")</f>
        <v>Medium</v>
      </c>
      <c r="O1151" s="65">
        <v>139</v>
      </c>
      <c r="P1151" s="87">
        <f t="shared" si="69"/>
        <v>0.03</v>
      </c>
      <c r="Q1151" s="68">
        <v>4.91</v>
      </c>
      <c r="R1151" s="68" t="str" cm="1">
        <f t="array" ref="R1151">_xlfn.SWITCH(ROUND(Q1151,0),5,"Excellent",4,"Good",3,"Ok","Bad")</f>
        <v>Excellent</v>
      </c>
      <c r="S1151" s="17">
        <v>86</v>
      </c>
      <c r="T1151" s="17" t="str">
        <f t="shared" si="70"/>
        <v>No</v>
      </c>
      <c r="U1151" s="82">
        <v>42255</v>
      </c>
      <c r="V1151" s="82">
        <v>43832</v>
      </c>
      <c r="W1151" s="17">
        <v>351</v>
      </c>
      <c r="X1151" s="17" t="str">
        <f t="shared" si="71"/>
        <v>Active</v>
      </c>
      <c r="Y1151" s="17" t="s">
        <v>15615</v>
      </c>
      <c r="Z1151" s="17"/>
    </row>
    <row r="1152" spans="1:26" x14ac:dyDescent="0.25">
      <c r="A1152">
        <v>1151</v>
      </c>
      <c r="B1152" s="17" t="s">
        <v>859</v>
      </c>
      <c r="C1152" s="17">
        <v>1196</v>
      </c>
      <c r="D1152" s="17" t="str">
        <f>INDEX(Hosts!$A:$O,MATCH(Places!$C1152,Hosts!$A:$A,0),MATCH(Places!D$1,Hosts!$1:$1,0))</f>
        <v>Within an hour</v>
      </c>
      <c r="E1152" s="87">
        <f>INDEX(Hosts!$A:$O,MATCH(Places!$C1152,Hosts!$A:$A,0),MATCH(Places!E$1,Hosts!$1:$1,0))</f>
        <v>1</v>
      </c>
      <c r="F1152" s="87">
        <f>INDEX(Hosts!$A:$O,MATCH(Places!$C1152,Hosts!$A:$A,0),MATCH(Places!F$1,Hosts!$1:$1,0))</f>
        <v>0.96</v>
      </c>
      <c r="G1152" s="17" t="str">
        <f>INDEX(Hosts!$A:$O,MATCH(Places!$C1152,Hosts!$A:$A,0),MATCH(Places!G$1,Hosts!$1:$1,0))</f>
        <v>Yes</v>
      </c>
      <c r="H1152" s="17">
        <v>20</v>
      </c>
      <c r="I1152" s="17" t="str">
        <f>INDEX(Neighborhoods!$A:$C,MATCH(Places!$H1152,Neighborhoods!$A:$A,0),MATCH(Places!I$1,Neighborhoods!$1:$1,0))</f>
        <v>Manhattan</v>
      </c>
      <c r="J1152" s="17" t="str">
        <f>INDEX(Neighborhoods!$A:$C,MATCH(Places!$H1152,Neighborhoods!$A:$A,0),MATCH(Places!J$1,Neighborhoods!$1:$1,0))</f>
        <v>Upper West Side</v>
      </c>
      <c r="K1152" s="17" t="s">
        <v>1</v>
      </c>
      <c r="L1152" s="17" t="str">
        <f t="shared" si="68"/>
        <v>Yes</v>
      </c>
      <c r="M1152" s="17">
        <v>2</v>
      </c>
      <c r="N1152" s="17" t="str" cm="1">
        <f t="array" ref="N1152">_xlfn.IFS(M1152&lt;=2,"Small",M1152&lt;=5,"Medium",M1152&gt;5,"Large")</f>
        <v>Small</v>
      </c>
      <c r="O1152" s="65">
        <v>103</v>
      </c>
      <c r="P1152" s="87">
        <f t="shared" si="69"/>
        <v>0.03</v>
      </c>
      <c r="Q1152" s="68">
        <v>5</v>
      </c>
      <c r="R1152" s="68" t="str" cm="1">
        <f t="array" ref="R1152">_xlfn.SWITCH(ROUND(Q1152,0),5,"Excellent",4,"Good",3,"Ok","Bad")</f>
        <v>Excellent</v>
      </c>
      <c r="S1152" s="17">
        <v>3</v>
      </c>
      <c r="T1152" s="17" t="str">
        <f t="shared" si="70"/>
        <v>No</v>
      </c>
      <c r="U1152" s="82">
        <v>43591</v>
      </c>
      <c r="V1152" s="82">
        <v>43681</v>
      </c>
      <c r="W1152" s="17">
        <v>63</v>
      </c>
      <c r="X1152" s="17" t="str">
        <f t="shared" si="71"/>
        <v>Active</v>
      </c>
      <c r="Y1152" s="17" t="s">
        <v>15616</v>
      </c>
      <c r="Z1152" s="17"/>
    </row>
    <row r="1153" spans="1:26" x14ac:dyDescent="0.25">
      <c r="A1153">
        <v>1152</v>
      </c>
      <c r="B1153" s="17" t="s">
        <v>860</v>
      </c>
      <c r="C1153" s="17">
        <v>106</v>
      </c>
      <c r="D1153" s="17" t="str">
        <f>INDEX(Hosts!$A:$O,MATCH(Places!$C1153,Hosts!$A:$A,0),MATCH(Places!D$1,Hosts!$1:$1,0))</f>
        <v>Within a day</v>
      </c>
      <c r="E1153" s="87">
        <f>INDEX(Hosts!$A:$O,MATCH(Places!$C1153,Hosts!$A:$A,0),MATCH(Places!E$1,Hosts!$1:$1,0))</f>
        <v>1</v>
      </c>
      <c r="F1153" s="87">
        <f>INDEX(Hosts!$A:$O,MATCH(Places!$C1153,Hosts!$A:$A,0),MATCH(Places!F$1,Hosts!$1:$1,0))</f>
        <v>0.47</v>
      </c>
      <c r="G1153" s="17" t="str">
        <f>INDEX(Hosts!$A:$O,MATCH(Places!$C1153,Hosts!$A:$A,0),MATCH(Places!G$1,Hosts!$1:$1,0))</f>
        <v>Yes</v>
      </c>
      <c r="H1153" s="17">
        <v>15</v>
      </c>
      <c r="I1153" s="17" t="str">
        <f>INDEX(Neighborhoods!$A:$C,MATCH(Places!$H1153,Neighborhoods!$A:$A,0),MATCH(Places!I$1,Neighborhoods!$1:$1,0))</f>
        <v>Manhattan</v>
      </c>
      <c r="J1153" s="17" t="str">
        <f>INDEX(Neighborhoods!$A:$C,MATCH(Places!$H1153,Neighborhoods!$A:$A,0),MATCH(Places!J$1,Neighborhoods!$1:$1,0))</f>
        <v>East Village</v>
      </c>
      <c r="K1153" s="17" t="s">
        <v>11822</v>
      </c>
      <c r="L1153" s="17" t="str">
        <f t="shared" si="68"/>
        <v>No</v>
      </c>
      <c r="M1153" s="17">
        <v>2</v>
      </c>
      <c r="N1153" s="17" t="str" cm="1">
        <f t="array" ref="N1153">_xlfn.IFS(M1153&lt;=2,"Small",M1153&lt;=5,"Medium",M1153&gt;5,"Large")</f>
        <v>Small</v>
      </c>
      <c r="O1153" s="65">
        <v>90</v>
      </c>
      <c r="P1153" s="87">
        <f t="shared" si="69"/>
        <v>0.03</v>
      </c>
      <c r="Q1153" s="68">
        <v>5</v>
      </c>
      <c r="R1153" s="68" t="str" cm="1">
        <f t="array" ref="R1153">_xlfn.SWITCH(ROUND(Q1153,0),5,"Excellent",4,"Good",3,"Ok","Bad")</f>
        <v>Excellent</v>
      </c>
      <c r="S1153" s="17">
        <v>3</v>
      </c>
      <c r="T1153" s="17" t="str">
        <f t="shared" si="70"/>
        <v>No</v>
      </c>
      <c r="U1153" s="82">
        <v>42248</v>
      </c>
      <c r="V1153" s="82">
        <v>43831</v>
      </c>
      <c r="W1153" s="17">
        <v>212</v>
      </c>
      <c r="X1153" s="17" t="str">
        <f t="shared" si="71"/>
        <v>Active</v>
      </c>
      <c r="Y1153" s="17" t="s">
        <v>15615</v>
      </c>
      <c r="Z1153" s="17"/>
    </row>
    <row r="1154" spans="1:26" x14ac:dyDescent="0.25">
      <c r="A1154">
        <v>1153</v>
      </c>
      <c r="B1154" s="17" t="s">
        <v>861</v>
      </c>
      <c r="C1154" s="17">
        <v>1518</v>
      </c>
      <c r="D1154" s="17" t="str">
        <f>INDEX(Hosts!$A:$O,MATCH(Places!$C1154,Hosts!$A:$A,0),MATCH(Places!D$1,Hosts!$1:$1,0))</f>
        <v>Within a few hours</v>
      </c>
      <c r="E1154" s="87">
        <f>INDEX(Hosts!$A:$O,MATCH(Places!$C1154,Hosts!$A:$A,0),MATCH(Places!E$1,Hosts!$1:$1,0))</f>
        <v>0.69</v>
      </c>
      <c r="F1154" s="87">
        <f>INDEX(Hosts!$A:$O,MATCH(Places!$C1154,Hosts!$A:$A,0),MATCH(Places!F$1,Hosts!$1:$1,0))</f>
        <v>0.79</v>
      </c>
      <c r="G1154" s="17" t="str">
        <f>INDEX(Hosts!$A:$O,MATCH(Places!$C1154,Hosts!$A:$A,0),MATCH(Places!G$1,Hosts!$1:$1,0))</f>
        <v>No</v>
      </c>
      <c r="H1154" s="17">
        <v>20</v>
      </c>
      <c r="I1154" s="17" t="str">
        <f>INDEX(Neighborhoods!$A:$C,MATCH(Places!$H1154,Neighborhoods!$A:$A,0),MATCH(Places!I$1,Neighborhoods!$1:$1,0))</f>
        <v>Manhattan</v>
      </c>
      <c r="J1154" s="17" t="str">
        <f>INDEX(Neighborhoods!$A:$C,MATCH(Places!$H1154,Neighborhoods!$A:$A,0),MATCH(Places!J$1,Neighborhoods!$1:$1,0))</f>
        <v>Upper West Side</v>
      </c>
      <c r="K1154" s="17" t="s">
        <v>1</v>
      </c>
      <c r="L1154" s="17" t="str">
        <f t="shared" ref="L1154:L1217" si="72">IF(OR(K1154="Private room",K1154="Shared room"),"Yes","No")</f>
        <v>Yes</v>
      </c>
      <c r="M1154" s="17">
        <v>2</v>
      </c>
      <c r="N1154" s="17" t="str" cm="1">
        <f t="array" ref="N1154">_xlfn.IFS(M1154&lt;=2,"Small",M1154&lt;=5,"Medium",M1154&gt;5,"Large")</f>
        <v>Small</v>
      </c>
      <c r="O1154" s="65">
        <v>130</v>
      </c>
      <c r="P1154" s="87">
        <f t="shared" ref="P1154:P1217" si="73">VLOOKUP(O1154,$AB$1:$AC$5,2)</f>
        <v>0.03</v>
      </c>
      <c r="Q1154" s="68">
        <v>4.33</v>
      </c>
      <c r="R1154" s="68" t="str" cm="1">
        <f t="array" ref="R1154">_xlfn.SWITCH(ROUND(Q1154,0),5,"Excellent",4,"Good",3,"Ok","Bad")</f>
        <v>Good</v>
      </c>
      <c r="S1154" s="17">
        <v>15</v>
      </c>
      <c r="T1154" s="17" t="str">
        <f t="shared" ref="T1154:T1217" si="74">IF(AND(Q1154&gt;=4.8,S1154&gt;100),"Yes","No")</f>
        <v>No</v>
      </c>
      <c r="U1154" s="82">
        <v>42129</v>
      </c>
      <c r="V1154" s="82">
        <v>42982</v>
      </c>
      <c r="W1154" s="17">
        <v>348</v>
      </c>
      <c r="X1154" s="17" t="str">
        <f t="shared" ref="X1154:X1217" si="75">IF(W1154&lt;&gt;0,"Active","Inactive")</f>
        <v>Active</v>
      </c>
      <c r="Y1154" s="17" t="s">
        <v>15615</v>
      </c>
      <c r="Z1154" s="17"/>
    </row>
    <row r="1155" spans="1:26" x14ac:dyDescent="0.25">
      <c r="A1155">
        <v>1154</v>
      </c>
      <c r="B1155" s="17" t="s">
        <v>862</v>
      </c>
      <c r="C1155" s="17">
        <v>2089</v>
      </c>
      <c r="D1155" s="17" t="str">
        <f>INDEX(Hosts!$A:$O,MATCH(Places!$C1155,Hosts!$A:$A,0),MATCH(Places!D$1,Hosts!$1:$1,0))</f>
        <v>Within an hour</v>
      </c>
      <c r="E1155" s="87">
        <f>INDEX(Hosts!$A:$O,MATCH(Places!$C1155,Hosts!$A:$A,0),MATCH(Places!E$1,Hosts!$1:$1,0))</f>
        <v>1</v>
      </c>
      <c r="F1155" s="87">
        <f>INDEX(Hosts!$A:$O,MATCH(Places!$C1155,Hosts!$A:$A,0),MATCH(Places!F$1,Hosts!$1:$1,0))</f>
        <v>0.5</v>
      </c>
      <c r="G1155" s="17" t="str">
        <f>INDEX(Hosts!$A:$O,MATCH(Places!$C1155,Hosts!$A:$A,0),MATCH(Places!G$1,Hosts!$1:$1,0))</f>
        <v>No</v>
      </c>
      <c r="H1155" s="17">
        <v>7</v>
      </c>
      <c r="I1155" s="17" t="str">
        <f>INDEX(Neighborhoods!$A:$C,MATCH(Places!$H1155,Neighborhoods!$A:$A,0),MATCH(Places!I$1,Neighborhoods!$1:$1,0))</f>
        <v>Brooklyn</v>
      </c>
      <c r="J1155" s="17" t="str">
        <f>INDEX(Neighborhoods!$A:$C,MATCH(Places!$H1155,Neighborhoods!$A:$A,0),MATCH(Places!J$1,Neighborhoods!$1:$1,0))</f>
        <v>Bedford-Stuyvesant</v>
      </c>
      <c r="K1155" s="17" t="s">
        <v>11822</v>
      </c>
      <c r="L1155" s="17" t="str">
        <f t="shared" si="72"/>
        <v>No</v>
      </c>
      <c r="M1155" s="17">
        <v>6</v>
      </c>
      <c r="N1155" s="17" t="str" cm="1">
        <f t="array" ref="N1155">_xlfn.IFS(M1155&lt;=2,"Small",M1155&lt;=5,"Medium",M1155&gt;5,"Large")</f>
        <v>Large</v>
      </c>
      <c r="O1155" s="65">
        <v>150</v>
      </c>
      <c r="P1155" s="87">
        <f t="shared" si="73"/>
        <v>0.03</v>
      </c>
      <c r="Q1155" s="68">
        <v>4.82</v>
      </c>
      <c r="R1155" s="68" t="str" cm="1">
        <f t="array" ref="R1155">_xlfn.SWITCH(ROUND(Q1155,0),5,"Excellent",4,"Good",3,"Ok","Bad")</f>
        <v>Excellent</v>
      </c>
      <c r="S1155" s="17">
        <v>119</v>
      </c>
      <c r="T1155" s="17" t="str">
        <f t="shared" si="74"/>
        <v>Yes</v>
      </c>
      <c r="U1155" s="82">
        <v>42098</v>
      </c>
      <c r="V1155" s="82">
        <v>43828</v>
      </c>
      <c r="W1155" s="17">
        <v>365</v>
      </c>
      <c r="X1155" s="17" t="str">
        <f t="shared" si="75"/>
        <v>Active</v>
      </c>
      <c r="Y1155" s="17" t="s">
        <v>15615</v>
      </c>
      <c r="Z1155" s="17"/>
    </row>
    <row r="1156" spans="1:26" x14ac:dyDescent="0.25">
      <c r="A1156">
        <v>1155</v>
      </c>
      <c r="B1156" s="17" t="s">
        <v>863</v>
      </c>
      <c r="C1156" s="17">
        <v>465</v>
      </c>
      <c r="D1156" s="17" t="str">
        <f>INDEX(Hosts!$A:$O,MATCH(Places!$C1156,Hosts!$A:$A,0),MATCH(Places!D$1,Hosts!$1:$1,0))</f>
        <v>Within a few hours</v>
      </c>
      <c r="E1156" s="87">
        <f>INDEX(Hosts!$A:$O,MATCH(Places!$C1156,Hosts!$A:$A,0),MATCH(Places!E$1,Hosts!$1:$1,0))</f>
        <v>0.85</v>
      </c>
      <c r="F1156" s="87">
        <f>INDEX(Hosts!$A:$O,MATCH(Places!$C1156,Hosts!$A:$A,0),MATCH(Places!F$1,Hosts!$1:$1,0))</f>
        <v>0.38</v>
      </c>
      <c r="G1156" s="17" t="str">
        <f>INDEX(Hosts!$A:$O,MATCH(Places!$C1156,Hosts!$A:$A,0),MATCH(Places!G$1,Hosts!$1:$1,0))</f>
        <v>No</v>
      </c>
      <c r="H1156" s="17">
        <v>17</v>
      </c>
      <c r="I1156" s="17" t="str">
        <f>INDEX(Neighborhoods!$A:$C,MATCH(Places!$H1156,Neighborhoods!$A:$A,0),MATCH(Places!I$1,Neighborhoods!$1:$1,0))</f>
        <v>Manhattan</v>
      </c>
      <c r="J1156" s="17" t="str">
        <f>INDEX(Neighborhoods!$A:$C,MATCH(Places!$H1156,Neighborhoods!$A:$A,0),MATCH(Places!J$1,Neighborhoods!$1:$1,0))</f>
        <v>Hell's Kitchen</v>
      </c>
      <c r="K1156" s="17" t="s">
        <v>11822</v>
      </c>
      <c r="L1156" s="17" t="str">
        <f t="shared" si="72"/>
        <v>No</v>
      </c>
      <c r="M1156" s="17">
        <v>3</v>
      </c>
      <c r="N1156" s="17" t="str" cm="1">
        <f t="array" ref="N1156">_xlfn.IFS(M1156&lt;=2,"Small",M1156&lt;=5,"Medium",M1156&gt;5,"Large")</f>
        <v>Medium</v>
      </c>
      <c r="O1156" s="65">
        <v>97</v>
      </c>
      <c r="P1156" s="87">
        <f t="shared" si="73"/>
        <v>0.03</v>
      </c>
      <c r="Q1156" s="68">
        <v>4.75</v>
      </c>
      <c r="R1156" s="68" t="str" cm="1">
        <f t="array" ref="R1156">_xlfn.SWITCH(ROUND(Q1156,0),5,"Excellent",4,"Good",3,"Ok","Bad")</f>
        <v>Excellent</v>
      </c>
      <c r="S1156" s="17">
        <v>8</v>
      </c>
      <c r="T1156" s="17" t="str">
        <f t="shared" si="74"/>
        <v>No</v>
      </c>
      <c r="U1156" s="82">
        <v>42464</v>
      </c>
      <c r="V1156" s="82">
        <v>43769</v>
      </c>
      <c r="W1156" s="17">
        <v>350</v>
      </c>
      <c r="X1156" s="17" t="str">
        <f t="shared" si="75"/>
        <v>Active</v>
      </c>
      <c r="Y1156" s="17" t="s">
        <v>15615</v>
      </c>
      <c r="Z1156" s="17"/>
    </row>
    <row r="1157" spans="1:26" x14ac:dyDescent="0.25">
      <c r="A1157">
        <v>1156</v>
      </c>
      <c r="B1157" s="17" t="s">
        <v>14593</v>
      </c>
      <c r="C1157" s="17">
        <v>2120</v>
      </c>
      <c r="D1157" s="17" t="str">
        <f>INDEX(Hosts!$A:$O,MATCH(Places!$C1157,Hosts!$A:$A,0),MATCH(Places!D$1,Hosts!$1:$1,0))</f>
        <v>Within a day</v>
      </c>
      <c r="E1157" s="87">
        <f>INDEX(Hosts!$A:$O,MATCH(Places!$C1157,Hosts!$A:$A,0),MATCH(Places!E$1,Hosts!$1:$1,0))</f>
        <v>1</v>
      </c>
      <c r="F1157" s="87">
        <f>INDEX(Hosts!$A:$O,MATCH(Places!$C1157,Hosts!$A:$A,0),MATCH(Places!F$1,Hosts!$1:$1,0))</f>
        <v>1</v>
      </c>
      <c r="G1157" s="17" t="str">
        <f>INDEX(Hosts!$A:$O,MATCH(Places!$C1157,Hosts!$A:$A,0),MATCH(Places!G$1,Hosts!$1:$1,0))</f>
        <v>No</v>
      </c>
      <c r="H1157" s="17">
        <v>16</v>
      </c>
      <c r="I1157" s="17" t="str">
        <f>INDEX(Neighborhoods!$A:$C,MATCH(Places!$H1157,Neighborhoods!$A:$A,0),MATCH(Places!I$1,Neighborhoods!$1:$1,0))</f>
        <v>Manhattan</v>
      </c>
      <c r="J1157" s="17" t="str">
        <f>INDEX(Neighborhoods!$A:$C,MATCH(Places!$H1157,Neighborhoods!$A:$A,0),MATCH(Places!J$1,Neighborhoods!$1:$1,0))</f>
        <v>Harlem</v>
      </c>
      <c r="K1157" s="17" t="s">
        <v>1</v>
      </c>
      <c r="L1157" s="17" t="str">
        <f t="shared" si="72"/>
        <v>Yes</v>
      </c>
      <c r="M1157" s="17">
        <v>1</v>
      </c>
      <c r="N1157" s="17" t="str" cm="1">
        <f t="array" ref="N1157">_xlfn.IFS(M1157&lt;=2,"Small",M1157&lt;=5,"Medium",M1157&gt;5,"Large")</f>
        <v>Small</v>
      </c>
      <c r="O1157" s="65">
        <v>40</v>
      </c>
      <c r="P1157" s="87">
        <f t="shared" si="73"/>
        <v>0.03</v>
      </c>
      <c r="Q1157" s="68">
        <v>4.5</v>
      </c>
      <c r="R1157" s="68" t="str" cm="1">
        <f t="array" ref="R1157">_xlfn.SWITCH(ROUND(Q1157,0),5,"Excellent",4,"Good",3,"Ok","Bad")</f>
        <v>Excellent</v>
      </c>
      <c r="S1157" s="17">
        <v>105</v>
      </c>
      <c r="T1157" s="17" t="str">
        <f t="shared" si="74"/>
        <v>No</v>
      </c>
      <c r="U1157" s="82">
        <v>42134</v>
      </c>
      <c r="V1157" s="82">
        <v>43217</v>
      </c>
      <c r="W1157" s="17">
        <v>1</v>
      </c>
      <c r="X1157" s="17" t="str">
        <f t="shared" si="75"/>
        <v>Active</v>
      </c>
      <c r="Y1157" s="17" t="s">
        <v>15616</v>
      </c>
      <c r="Z1157" s="17"/>
    </row>
    <row r="1158" spans="1:26" x14ac:dyDescent="0.25">
      <c r="A1158">
        <v>1157</v>
      </c>
      <c r="B1158" s="17" t="s">
        <v>864</v>
      </c>
      <c r="C1158" s="17">
        <v>560</v>
      </c>
      <c r="D1158" s="17" t="str">
        <f>INDEX(Hosts!$A:$O,MATCH(Places!$C1158,Hosts!$A:$A,0),MATCH(Places!D$1,Hosts!$1:$1,0))</f>
        <v>Within a day</v>
      </c>
      <c r="E1158" s="87">
        <f>INDEX(Hosts!$A:$O,MATCH(Places!$C1158,Hosts!$A:$A,0),MATCH(Places!E$1,Hosts!$1:$1,0))</f>
        <v>1</v>
      </c>
      <c r="F1158" s="87">
        <f>INDEX(Hosts!$A:$O,MATCH(Places!$C1158,Hosts!$A:$A,0),MATCH(Places!F$1,Hosts!$1:$1,0))</f>
        <v>0.12</v>
      </c>
      <c r="G1158" s="17" t="str">
        <f>INDEX(Hosts!$A:$O,MATCH(Places!$C1158,Hosts!$A:$A,0),MATCH(Places!G$1,Hosts!$1:$1,0))</f>
        <v>No</v>
      </c>
      <c r="H1158" s="17">
        <v>8</v>
      </c>
      <c r="I1158" s="17" t="str">
        <f>INDEX(Neighborhoods!$A:$C,MATCH(Places!$H1158,Neighborhoods!$A:$A,0),MATCH(Places!I$1,Neighborhoods!$1:$1,0))</f>
        <v>Brooklyn</v>
      </c>
      <c r="J1158" s="17" t="str">
        <f>INDEX(Neighborhoods!$A:$C,MATCH(Places!$H1158,Neighborhoods!$A:$A,0),MATCH(Places!J$1,Neighborhoods!$1:$1,0))</f>
        <v>Bushwick</v>
      </c>
      <c r="K1158" s="17" t="s">
        <v>1</v>
      </c>
      <c r="L1158" s="17" t="str">
        <f t="shared" si="72"/>
        <v>Yes</v>
      </c>
      <c r="M1158" s="17">
        <v>4</v>
      </c>
      <c r="N1158" s="17" t="str" cm="1">
        <f t="array" ref="N1158">_xlfn.IFS(M1158&lt;=2,"Small",M1158&lt;=5,"Medium",M1158&gt;5,"Large")</f>
        <v>Medium</v>
      </c>
      <c r="O1158" s="65">
        <v>109</v>
      </c>
      <c r="P1158" s="87">
        <f t="shared" si="73"/>
        <v>0.03</v>
      </c>
      <c r="Q1158" s="68">
        <v>5</v>
      </c>
      <c r="R1158" s="68" t="str" cm="1">
        <f t="array" ref="R1158">_xlfn.SWITCH(ROUND(Q1158,0),5,"Excellent",4,"Good",3,"Ok","Bad")</f>
        <v>Excellent</v>
      </c>
      <c r="S1158" s="17">
        <v>13</v>
      </c>
      <c r="T1158" s="17" t="str">
        <f t="shared" si="74"/>
        <v>No</v>
      </c>
      <c r="U1158" s="82">
        <v>42055</v>
      </c>
      <c r="V1158" s="82">
        <v>43739</v>
      </c>
      <c r="W1158" s="17">
        <v>365</v>
      </c>
      <c r="X1158" s="17" t="str">
        <f t="shared" si="75"/>
        <v>Active</v>
      </c>
      <c r="Y1158" s="17" t="s">
        <v>15615</v>
      </c>
      <c r="Z1158" s="17"/>
    </row>
    <row r="1159" spans="1:26" x14ac:dyDescent="0.25">
      <c r="A1159">
        <v>1158</v>
      </c>
      <c r="B1159" s="17" t="s">
        <v>865</v>
      </c>
      <c r="C1159" s="17">
        <v>1561</v>
      </c>
      <c r="D1159" s="17" t="str">
        <f>INDEX(Hosts!$A:$O,MATCH(Places!$C1159,Hosts!$A:$A,0),MATCH(Places!D$1,Hosts!$1:$1,0))</f>
        <v>Within a few hours</v>
      </c>
      <c r="E1159" s="87">
        <f>INDEX(Hosts!$A:$O,MATCH(Places!$C1159,Hosts!$A:$A,0),MATCH(Places!E$1,Hosts!$1:$1,0))</f>
        <v>1</v>
      </c>
      <c r="F1159" s="87">
        <f>INDEX(Hosts!$A:$O,MATCH(Places!$C1159,Hosts!$A:$A,0),MATCH(Places!F$1,Hosts!$1:$1,0))</f>
        <v>0.97</v>
      </c>
      <c r="G1159" s="17" t="str">
        <f>INDEX(Hosts!$A:$O,MATCH(Places!$C1159,Hosts!$A:$A,0),MATCH(Places!G$1,Hosts!$1:$1,0))</f>
        <v>Yes</v>
      </c>
      <c r="H1159" s="17">
        <v>14</v>
      </c>
      <c r="I1159" s="17" t="str">
        <f>INDEX(Neighborhoods!$A:$C,MATCH(Places!$H1159,Neighborhoods!$A:$A,0),MATCH(Places!I$1,Neighborhoods!$1:$1,0))</f>
        <v>Manhattan</v>
      </c>
      <c r="J1159" s="17" t="str">
        <f>INDEX(Neighborhoods!$A:$C,MATCH(Places!$H1159,Neighborhoods!$A:$A,0),MATCH(Places!J$1,Neighborhoods!$1:$1,0))</f>
        <v>East Harlem</v>
      </c>
      <c r="K1159" s="17" t="s">
        <v>1</v>
      </c>
      <c r="L1159" s="17" t="str">
        <f t="shared" si="72"/>
        <v>Yes</v>
      </c>
      <c r="M1159" s="17">
        <v>2</v>
      </c>
      <c r="N1159" s="17" t="str" cm="1">
        <f t="array" ref="N1159">_xlfn.IFS(M1159&lt;=2,"Small",M1159&lt;=5,"Medium",M1159&gt;5,"Large")</f>
        <v>Small</v>
      </c>
      <c r="O1159" s="65">
        <v>49</v>
      </c>
      <c r="P1159" s="87">
        <f t="shared" si="73"/>
        <v>0.03</v>
      </c>
      <c r="Q1159" s="68">
        <v>4.75</v>
      </c>
      <c r="R1159" s="68" t="str" cm="1">
        <f t="array" ref="R1159">_xlfn.SWITCH(ROUND(Q1159,0),5,"Excellent",4,"Good",3,"Ok","Bad")</f>
        <v>Excellent</v>
      </c>
      <c r="S1159" s="17">
        <v>71</v>
      </c>
      <c r="T1159" s="17" t="str">
        <f t="shared" si="74"/>
        <v>No</v>
      </c>
      <c r="U1159" s="82">
        <v>42136</v>
      </c>
      <c r="V1159" s="82">
        <v>43941</v>
      </c>
      <c r="W1159" s="17">
        <v>90</v>
      </c>
      <c r="X1159" s="17" t="str">
        <f t="shared" si="75"/>
        <v>Active</v>
      </c>
      <c r="Y1159" s="17" t="s">
        <v>15615</v>
      </c>
      <c r="Z1159" s="17"/>
    </row>
    <row r="1160" spans="1:26" x14ac:dyDescent="0.25">
      <c r="A1160">
        <v>1159</v>
      </c>
      <c r="B1160" s="17" t="s">
        <v>866</v>
      </c>
      <c r="C1160" s="17">
        <v>90</v>
      </c>
      <c r="D1160" s="17" t="str">
        <f>INDEX(Hosts!$A:$O,MATCH(Places!$C1160,Hosts!$A:$A,0),MATCH(Places!D$1,Hosts!$1:$1,0))</f>
        <v>Within a few hours</v>
      </c>
      <c r="E1160" s="87">
        <f>INDEX(Hosts!$A:$O,MATCH(Places!$C1160,Hosts!$A:$A,0),MATCH(Places!E$1,Hosts!$1:$1,0))</f>
        <v>1</v>
      </c>
      <c r="F1160" s="87">
        <f>INDEX(Hosts!$A:$O,MATCH(Places!$C1160,Hosts!$A:$A,0),MATCH(Places!F$1,Hosts!$1:$1,0))</f>
        <v>1</v>
      </c>
      <c r="G1160" s="17" t="str">
        <f>INDEX(Hosts!$A:$O,MATCH(Places!$C1160,Hosts!$A:$A,0),MATCH(Places!G$1,Hosts!$1:$1,0))</f>
        <v>Yes</v>
      </c>
      <c r="H1160" s="17">
        <v>11</v>
      </c>
      <c r="I1160" s="17" t="str">
        <f>INDEX(Neighborhoods!$A:$C,MATCH(Places!$H1160,Neighborhoods!$A:$A,0),MATCH(Places!I$1,Neighborhoods!$1:$1,0))</f>
        <v>Brooklyn</v>
      </c>
      <c r="J1160" s="17" t="str">
        <f>INDEX(Neighborhoods!$A:$C,MATCH(Places!$H1160,Neighborhoods!$A:$A,0),MATCH(Places!J$1,Neighborhoods!$1:$1,0))</f>
        <v>Greenpoint</v>
      </c>
      <c r="K1160" s="17" t="s">
        <v>1</v>
      </c>
      <c r="L1160" s="17" t="str">
        <f t="shared" si="72"/>
        <v>Yes</v>
      </c>
      <c r="M1160" s="17">
        <v>1</v>
      </c>
      <c r="N1160" s="17" t="str" cm="1">
        <f t="array" ref="N1160">_xlfn.IFS(M1160&lt;=2,"Small",M1160&lt;=5,"Medium",M1160&gt;5,"Large")</f>
        <v>Small</v>
      </c>
      <c r="O1160" s="65">
        <v>43</v>
      </c>
      <c r="P1160" s="87">
        <f t="shared" si="73"/>
        <v>0.03</v>
      </c>
      <c r="Q1160" s="68">
        <v>4.8899999999999997</v>
      </c>
      <c r="R1160" s="68" t="str" cm="1">
        <f t="array" ref="R1160">_xlfn.SWITCH(ROUND(Q1160,0),5,"Excellent",4,"Good",3,"Ok","Bad")</f>
        <v>Excellent</v>
      </c>
      <c r="S1160" s="17">
        <v>80</v>
      </c>
      <c r="T1160" s="17" t="str">
        <f t="shared" si="74"/>
        <v>No</v>
      </c>
      <c r="U1160" s="82">
        <v>42073</v>
      </c>
      <c r="V1160" s="82">
        <v>44049</v>
      </c>
      <c r="W1160" s="17">
        <v>179</v>
      </c>
      <c r="X1160" s="17" t="str">
        <f t="shared" si="75"/>
        <v>Active</v>
      </c>
      <c r="Y1160" s="17" t="s">
        <v>15615</v>
      </c>
      <c r="Z1160" s="17"/>
    </row>
    <row r="1161" spans="1:26" x14ac:dyDescent="0.25">
      <c r="A1161">
        <v>1160</v>
      </c>
      <c r="B1161" s="17" t="s">
        <v>867</v>
      </c>
      <c r="C1161" s="17">
        <v>2126</v>
      </c>
      <c r="D1161" s="17" t="str">
        <f>INDEX(Hosts!$A:$O,MATCH(Places!$C1161,Hosts!$A:$A,0),MATCH(Places!D$1,Hosts!$1:$1,0))</f>
        <v>Within an hour</v>
      </c>
      <c r="E1161" s="87">
        <f>INDEX(Hosts!$A:$O,MATCH(Places!$C1161,Hosts!$A:$A,0),MATCH(Places!E$1,Hosts!$1:$1,0))</f>
        <v>0.96</v>
      </c>
      <c r="F1161" s="87">
        <f>INDEX(Hosts!$A:$O,MATCH(Places!$C1161,Hosts!$A:$A,0),MATCH(Places!F$1,Hosts!$1:$1,0))</f>
        <v>0.95</v>
      </c>
      <c r="G1161" s="17" t="str">
        <f>INDEX(Hosts!$A:$O,MATCH(Places!$C1161,Hosts!$A:$A,0),MATCH(Places!G$1,Hosts!$1:$1,0))</f>
        <v>No</v>
      </c>
      <c r="H1161" s="17">
        <v>22</v>
      </c>
      <c r="I1161" s="17" t="str">
        <f>INDEX(Neighborhoods!$A:$C,MATCH(Places!$H1161,Neighborhoods!$A:$A,0),MATCH(Places!I$1,Neighborhoods!$1:$1,0))</f>
        <v>Queens</v>
      </c>
      <c r="J1161" s="17" t="str">
        <f>INDEX(Neighborhoods!$A:$C,MATCH(Places!$H1161,Neighborhoods!$A:$A,0),MATCH(Places!J$1,Neighborhoods!$1:$1,0))</f>
        <v>Flushing</v>
      </c>
      <c r="K1161" s="17" t="s">
        <v>1</v>
      </c>
      <c r="L1161" s="17" t="str">
        <f t="shared" si="72"/>
        <v>Yes</v>
      </c>
      <c r="M1161" s="17">
        <v>2</v>
      </c>
      <c r="N1161" s="17" t="str" cm="1">
        <f t="array" ref="N1161">_xlfn.IFS(M1161&lt;=2,"Small",M1161&lt;=5,"Medium",M1161&gt;5,"Large")</f>
        <v>Small</v>
      </c>
      <c r="O1161" s="65">
        <v>58</v>
      </c>
      <c r="P1161" s="87">
        <f t="shared" si="73"/>
        <v>0.03</v>
      </c>
      <c r="Q1161" s="68">
        <v>4.5599999999999996</v>
      </c>
      <c r="R1161" s="68" t="str" cm="1">
        <f t="array" ref="R1161">_xlfn.SWITCH(ROUND(Q1161,0),5,"Excellent",4,"Good",3,"Ok","Bad")</f>
        <v>Excellent</v>
      </c>
      <c r="S1161" s="17">
        <v>245</v>
      </c>
      <c r="T1161" s="17" t="str">
        <f t="shared" si="74"/>
        <v>No</v>
      </c>
      <c r="U1161" s="82">
        <v>42081</v>
      </c>
      <c r="V1161" s="82">
        <v>44043</v>
      </c>
      <c r="W1161" s="17">
        <v>87</v>
      </c>
      <c r="X1161" s="17" t="str">
        <f t="shared" si="75"/>
        <v>Active</v>
      </c>
      <c r="Y1161" s="17" t="s">
        <v>15616</v>
      </c>
      <c r="Z1161" s="17"/>
    </row>
    <row r="1162" spans="1:26" x14ac:dyDescent="0.25">
      <c r="A1162">
        <v>1161</v>
      </c>
      <c r="B1162" s="17" t="s">
        <v>15451</v>
      </c>
      <c r="C1162" s="17">
        <v>2128</v>
      </c>
      <c r="D1162" s="17" t="str">
        <f>INDEX(Hosts!$A:$O,MATCH(Places!$C1162,Hosts!$A:$A,0),MATCH(Places!D$1,Hosts!$1:$1,0))</f>
        <v>Within a few hours</v>
      </c>
      <c r="E1162" s="87">
        <f>INDEX(Hosts!$A:$O,MATCH(Places!$C1162,Hosts!$A:$A,0),MATCH(Places!E$1,Hosts!$1:$1,0))</f>
        <v>0.83</v>
      </c>
      <c r="F1162" s="87">
        <f>INDEX(Hosts!$A:$O,MATCH(Places!$C1162,Hosts!$A:$A,0),MATCH(Places!F$1,Hosts!$1:$1,0))</f>
        <v>0.47</v>
      </c>
      <c r="G1162" s="17" t="str">
        <f>INDEX(Hosts!$A:$O,MATCH(Places!$C1162,Hosts!$A:$A,0),MATCH(Places!G$1,Hosts!$1:$1,0))</f>
        <v>Yes</v>
      </c>
      <c r="H1162" s="17">
        <v>9</v>
      </c>
      <c r="I1162" s="17" t="str">
        <f>INDEX(Neighborhoods!$A:$C,MATCH(Places!$H1162,Neighborhoods!$A:$A,0),MATCH(Places!I$1,Neighborhoods!$1:$1,0))</f>
        <v>Brooklyn</v>
      </c>
      <c r="J1162" s="17" t="str">
        <f>INDEX(Neighborhoods!$A:$C,MATCH(Places!$H1162,Neighborhoods!$A:$A,0),MATCH(Places!J$1,Neighborhoods!$1:$1,0))</f>
        <v>Crown Heights</v>
      </c>
      <c r="K1162" s="17" t="s">
        <v>11822</v>
      </c>
      <c r="L1162" s="17" t="str">
        <f t="shared" si="72"/>
        <v>No</v>
      </c>
      <c r="M1162" s="17">
        <v>4</v>
      </c>
      <c r="N1162" s="17" t="str" cm="1">
        <f t="array" ref="N1162">_xlfn.IFS(M1162&lt;=2,"Small",M1162&lt;=5,"Medium",M1162&gt;5,"Large")</f>
        <v>Medium</v>
      </c>
      <c r="O1162" s="65">
        <v>160</v>
      </c>
      <c r="P1162" s="87">
        <f t="shared" si="73"/>
        <v>0.03</v>
      </c>
      <c r="Q1162" s="68">
        <v>4.95</v>
      </c>
      <c r="R1162" s="68" t="str" cm="1">
        <f t="array" ref="R1162">_xlfn.SWITCH(ROUND(Q1162,0),5,"Excellent",4,"Good",3,"Ok","Bad")</f>
        <v>Excellent</v>
      </c>
      <c r="S1162" s="17">
        <v>20</v>
      </c>
      <c r="T1162" s="17" t="str">
        <f t="shared" si="74"/>
        <v>No</v>
      </c>
      <c r="U1162" s="82">
        <v>42098</v>
      </c>
      <c r="V1162" s="82">
        <v>43904</v>
      </c>
      <c r="W1162" s="17">
        <v>88</v>
      </c>
      <c r="X1162" s="17" t="str">
        <f t="shared" si="75"/>
        <v>Active</v>
      </c>
      <c r="Y1162" s="17" t="s">
        <v>15615</v>
      </c>
      <c r="Z1162" s="17"/>
    </row>
    <row r="1163" spans="1:26" x14ac:dyDescent="0.25">
      <c r="A1163">
        <v>1162</v>
      </c>
      <c r="B1163" s="17" t="s">
        <v>868</v>
      </c>
      <c r="C1163" s="17">
        <v>2130</v>
      </c>
      <c r="D1163" s="17" t="str">
        <f>INDEX(Hosts!$A:$O,MATCH(Places!$C1163,Hosts!$A:$A,0),MATCH(Places!D$1,Hosts!$1:$1,0))</f>
        <v>Within an hour</v>
      </c>
      <c r="E1163" s="87">
        <f>INDEX(Hosts!$A:$O,MATCH(Places!$C1163,Hosts!$A:$A,0),MATCH(Places!E$1,Hosts!$1:$1,0))</f>
        <v>1</v>
      </c>
      <c r="F1163" s="87">
        <f>INDEX(Hosts!$A:$O,MATCH(Places!$C1163,Hosts!$A:$A,0),MATCH(Places!F$1,Hosts!$1:$1,0))</f>
        <v>0.17</v>
      </c>
      <c r="G1163" s="17" t="str">
        <f>INDEX(Hosts!$A:$O,MATCH(Places!$C1163,Hosts!$A:$A,0),MATCH(Places!G$1,Hosts!$1:$1,0))</f>
        <v>No</v>
      </c>
      <c r="H1163" s="17">
        <v>10</v>
      </c>
      <c r="I1163" s="17" t="str">
        <f>INDEX(Neighborhoods!$A:$C,MATCH(Places!$H1163,Neighborhoods!$A:$A,0),MATCH(Places!I$1,Neighborhoods!$1:$1,0))</f>
        <v>Brooklyn</v>
      </c>
      <c r="J1163" s="17" t="str">
        <f>INDEX(Neighborhoods!$A:$C,MATCH(Places!$H1163,Neighborhoods!$A:$A,0),MATCH(Places!J$1,Neighborhoods!$1:$1,0))</f>
        <v>East Flatbush</v>
      </c>
      <c r="K1163" s="17" t="s">
        <v>1</v>
      </c>
      <c r="L1163" s="17" t="str">
        <f t="shared" si="72"/>
        <v>Yes</v>
      </c>
      <c r="M1163" s="17">
        <v>1</v>
      </c>
      <c r="N1163" s="17" t="str" cm="1">
        <f t="array" ref="N1163">_xlfn.IFS(M1163&lt;=2,"Small",M1163&lt;=5,"Medium",M1163&gt;5,"Large")</f>
        <v>Small</v>
      </c>
      <c r="O1163" s="65">
        <v>27</v>
      </c>
      <c r="P1163" s="87">
        <f t="shared" si="73"/>
        <v>0.03</v>
      </c>
      <c r="Q1163" s="68">
        <v>4.9000000000000004</v>
      </c>
      <c r="R1163" s="68" t="str" cm="1">
        <f t="array" ref="R1163">_xlfn.SWITCH(ROUND(Q1163,0),5,"Excellent",4,"Good",3,"Ok","Bad")</f>
        <v>Excellent</v>
      </c>
      <c r="S1163" s="17">
        <v>10</v>
      </c>
      <c r="T1163" s="17" t="str">
        <f t="shared" si="74"/>
        <v>No</v>
      </c>
      <c r="U1163" s="82">
        <v>42125</v>
      </c>
      <c r="V1163" s="82">
        <v>43814</v>
      </c>
      <c r="W1163" s="17">
        <v>365</v>
      </c>
      <c r="X1163" s="17" t="str">
        <f t="shared" si="75"/>
        <v>Active</v>
      </c>
      <c r="Y1163" s="17" t="s">
        <v>15615</v>
      </c>
      <c r="Z1163" s="17"/>
    </row>
    <row r="1164" spans="1:26" x14ac:dyDescent="0.25">
      <c r="A1164">
        <v>1163</v>
      </c>
      <c r="B1164" s="17" t="s">
        <v>870</v>
      </c>
      <c r="C1164" s="17">
        <v>406</v>
      </c>
      <c r="D1164" s="17" t="str">
        <f>INDEX(Hosts!$A:$O,MATCH(Places!$C1164,Hosts!$A:$A,0),MATCH(Places!D$1,Hosts!$1:$1,0))</f>
        <v>Within an hour</v>
      </c>
      <c r="E1164" s="87">
        <f>INDEX(Hosts!$A:$O,MATCH(Places!$C1164,Hosts!$A:$A,0),MATCH(Places!E$1,Hosts!$1:$1,0))</f>
        <v>1</v>
      </c>
      <c r="F1164" s="87">
        <f>INDEX(Hosts!$A:$O,MATCH(Places!$C1164,Hosts!$A:$A,0),MATCH(Places!F$1,Hosts!$1:$1,0))</f>
        <v>0.5</v>
      </c>
      <c r="G1164" s="17" t="str">
        <f>INDEX(Hosts!$A:$O,MATCH(Places!$C1164,Hosts!$A:$A,0),MATCH(Places!G$1,Hosts!$1:$1,0))</f>
        <v>No</v>
      </c>
      <c r="H1164" s="17">
        <v>12</v>
      </c>
      <c r="I1164" s="17" t="str">
        <f>INDEX(Neighborhoods!$A:$C,MATCH(Places!$H1164,Neighborhoods!$A:$A,0),MATCH(Places!I$1,Neighborhoods!$1:$1,0))</f>
        <v>Brooklyn</v>
      </c>
      <c r="J1164" s="17" t="str">
        <f>INDEX(Neighborhoods!$A:$C,MATCH(Places!$H1164,Neighborhoods!$A:$A,0),MATCH(Places!J$1,Neighborhoods!$1:$1,0))</f>
        <v>Williamsburg</v>
      </c>
      <c r="K1164" s="17" t="s">
        <v>1</v>
      </c>
      <c r="L1164" s="17" t="str">
        <f t="shared" si="72"/>
        <v>Yes</v>
      </c>
      <c r="M1164" s="17">
        <v>1</v>
      </c>
      <c r="N1164" s="17" t="str" cm="1">
        <f t="array" ref="N1164">_xlfn.IFS(M1164&lt;=2,"Small",M1164&lt;=5,"Medium",M1164&gt;5,"Large")</f>
        <v>Small</v>
      </c>
      <c r="O1164" s="65">
        <v>40</v>
      </c>
      <c r="P1164" s="87">
        <f t="shared" si="73"/>
        <v>0.03</v>
      </c>
      <c r="Q1164" s="68">
        <v>4.67</v>
      </c>
      <c r="R1164" s="68" t="str" cm="1">
        <f t="array" ref="R1164">_xlfn.SWITCH(ROUND(Q1164,0),5,"Excellent",4,"Good",3,"Ok","Bad")</f>
        <v>Excellent</v>
      </c>
      <c r="S1164" s="17">
        <v>3</v>
      </c>
      <c r="T1164" s="17" t="str">
        <f t="shared" si="74"/>
        <v>No</v>
      </c>
      <c r="U1164" s="82">
        <v>42107</v>
      </c>
      <c r="V1164" s="82">
        <v>43834</v>
      </c>
      <c r="W1164" s="17">
        <v>63</v>
      </c>
      <c r="X1164" s="17" t="str">
        <f t="shared" si="75"/>
        <v>Active</v>
      </c>
      <c r="Y1164" s="17" t="s">
        <v>15615</v>
      </c>
      <c r="Z1164" s="17"/>
    </row>
    <row r="1165" spans="1:26" x14ac:dyDescent="0.25">
      <c r="A1165">
        <v>1164</v>
      </c>
      <c r="B1165" s="17" t="s">
        <v>871</v>
      </c>
      <c r="C1165" s="17">
        <v>2131</v>
      </c>
      <c r="D1165" s="17" t="str">
        <f>INDEX(Hosts!$A:$O,MATCH(Places!$C1165,Hosts!$A:$A,0),MATCH(Places!D$1,Hosts!$1:$1,0))</f>
        <v>Within a day</v>
      </c>
      <c r="E1165" s="87">
        <f>INDEX(Hosts!$A:$O,MATCH(Places!$C1165,Hosts!$A:$A,0),MATCH(Places!E$1,Hosts!$1:$1,0))</f>
        <v>0.89</v>
      </c>
      <c r="F1165" s="87">
        <f>INDEX(Hosts!$A:$O,MATCH(Places!$C1165,Hosts!$A:$A,0),MATCH(Places!F$1,Hosts!$1:$1,0))</f>
        <v>0.86</v>
      </c>
      <c r="G1165" s="17" t="str">
        <f>INDEX(Hosts!$A:$O,MATCH(Places!$C1165,Hosts!$A:$A,0),MATCH(Places!G$1,Hosts!$1:$1,0))</f>
        <v>No</v>
      </c>
      <c r="H1165" s="17">
        <v>16</v>
      </c>
      <c r="I1165" s="17" t="str">
        <f>INDEX(Neighborhoods!$A:$C,MATCH(Places!$H1165,Neighborhoods!$A:$A,0),MATCH(Places!I$1,Neighborhoods!$1:$1,0))</f>
        <v>Manhattan</v>
      </c>
      <c r="J1165" s="17" t="str">
        <f>INDEX(Neighborhoods!$A:$C,MATCH(Places!$H1165,Neighborhoods!$A:$A,0),MATCH(Places!J$1,Neighborhoods!$1:$1,0))</f>
        <v>Harlem</v>
      </c>
      <c r="K1165" s="17" t="s">
        <v>11822</v>
      </c>
      <c r="L1165" s="17" t="str">
        <f t="shared" si="72"/>
        <v>No</v>
      </c>
      <c r="M1165" s="17">
        <v>5</v>
      </c>
      <c r="N1165" s="17" t="str" cm="1">
        <f t="array" ref="N1165">_xlfn.IFS(M1165&lt;=2,"Small",M1165&lt;=5,"Medium",M1165&gt;5,"Large")</f>
        <v>Medium</v>
      </c>
      <c r="O1165" s="65">
        <v>257</v>
      </c>
      <c r="P1165" s="87">
        <f t="shared" si="73"/>
        <v>0.04</v>
      </c>
      <c r="Q1165" s="68">
        <v>4.82</v>
      </c>
      <c r="R1165" s="68" t="str" cm="1">
        <f t="array" ref="R1165">_xlfn.SWITCH(ROUND(Q1165,0),5,"Excellent",4,"Good",3,"Ok","Bad")</f>
        <v>Excellent</v>
      </c>
      <c r="S1165" s="17">
        <v>123</v>
      </c>
      <c r="T1165" s="17" t="str">
        <f t="shared" si="74"/>
        <v>Yes</v>
      </c>
      <c r="U1165" s="82">
        <v>42145</v>
      </c>
      <c r="V1165" s="82">
        <v>43897</v>
      </c>
      <c r="W1165" s="17">
        <v>17</v>
      </c>
      <c r="X1165" s="17" t="str">
        <f t="shared" si="75"/>
        <v>Active</v>
      </c>
      <c r="Y1165" s="17" t="s">
        <v>15615</v>
      </c>
      <c r="Z1165" s="17"/>
    </row>
    <row r="1166" spans="1:26" x14ac:dyDescent="0.25">
      <c r="A1166">
        <v>1165</v>
      </c>
      <c r="B1166" s="17" t="s">
        <v>872</v>
      </c>
      <c r="C1166" s="17">
        <v>2135</v>
      </c>
      <c r="D1166" s="17" t="str">
        <f>INDEX(Hosts!$A:$O,MATCH(Places!$C1166,Hosts!$A:$A,0),MATCH(Places!D$1,Hosts!$1:$1,0))</f>
        <v>Within an hour</v>
      </c>
      <c r="E1166" s="87">
        <f>INDEX(Hosts!$A:$O,MATCH(Places!$C1166,Hosts!$A:$A,0),MATCH(Places!E$1,Hosts!$1:$1,0))</f>
        <v>0.8</v>
      </c>
      <c r="F1166" s="87">
        <f>INDEX(Hosts!$A:$O,MATCH(Places!$C1166,Hosts!$A:$A,0),MATCH(Places!F$1,Hosts!$1:$1,0))</f>
        <v>1</v>
      </c>
      <c r="G1166" s="17" t="str">
        <f>INDEX(Hosts!$A:$O,MATCH(Places!$C1166,Hosts!$A:$A,0),MATCH(Places!G$1,Hosts!$1:$1,0))</f>
        <v>No</v>
      </c>
      <c r="H1166" s="17">
        <v>25</v>
      </c>
      <c r="I1166" s="17" t="str">
        <f>INDEX(Neighborhoods!$A:$C,MATCH(Places!$H1166,Neighborhoods!$A:$A,0),MATCH(Places!I$1,Neighborhoods!$1:$1,0))</f>
        <v>Queens</v>
      </c>
      <c r="J1166" s="17" t="str">
        <f>INDEX(Neighborhoods!$A:$C,MATCH(Places!$H1166,Neighborhoods!$A:$A,0),MATCH(Places!J$1,Neighborhoods!$1:$1,0))</f>
        <v>Ridgewood</v>
      </c>
      <c r="K1166" s="17" t="s">
        <v>1</v>
      </c>
      <c r="L1166" s="17" t="str">
        <f t="shared" si="72"/>
        <v>Yes</v>
      </c>
      <c r="M1166" s="17">
        <v>2</v>
      </c>
      <c r="N1166" s="17" t="str" cm="1">
        <f t="array" ref="N1166">_xlfn.IFS(M1166&lt;=2,"Small",M1166&lt;=5,"Medium",M1166&gt;5,"Large")</f>
        <v>Small</v>
      </c>
      <c r="O1166" s="65">
        <v>50</v>
      </c>
      <c r="P1166" s="87">
        <f t="shared" si="73"/>
        <v>0.03</v>
      </c>
      <c r="Q1166" s="68">
        <v>4.66</v>
      </c>
      <c r="R1166" s="68" t="str" cm="1">
        <f t="array" ref="R1166">_xlfn.SWITCH(ROUND(Q1166,0),5,"Excellent",4,"Good",3,"Ok","Bad")</f>
        <v>Excellent</v>
      </c>
      <c r="S1166" s="17">
        <v>155</v>
      </c>
      <c r="T1166" s="17" t="str">
        <f t="shared" si="74"/>
        <v>No</v>
      </c>
      <c r="U1166" s="82">
        <v>42099</v>
      </c>
      <c r="V1166" s="82">
        <v>43907</v>
      </c>
      <c r="W1166" s="17">
        <v>342</v>
      </c>
      <c r="X1166" s="17" t="str">
        <f t="shared" si="75"/>
        <v>Active</v>
      </c>
      <c r="Y1166" s="17" t="s">
        <v>15616</v>
      </c>
      <c r="Z1166" s="17"/>
    </row>
    <row r="1167" spans="1:26" x14ac:dyDescent="0.25">
      <c r="A1167">
        <v>1166</v>
      </c>
      <c r="B1167" s="17" t="s">
        <v>873</v>
      </c>
      <c r="C1167" s="17">
        <v>2134</v>
      </c>
      <c r="D1167" s="17" t="str">
        <f>INDEX(Hosts!$A:$O,MATCH(Places!$C1167,Hosts!$A:$A,0),MATCH(Places!D$1,Hosts!$1:$1,0))</f>
        <v>Within a few hours</v>
      </c>
      <c r="E1167" s="87">
        <f>INDEX(Hosts!$A:$O,MATCH(Places!$C1167,Hosts!$A:$A,0),MATCH(Places!E$1,Hosts!$1:$1,0))</f>
        <v>1</v>
      </c>
      <c r="F1167" s="87">
        <f>INDEX(Hosts!$A:$O,MATCH(Places!$C1167,Hosts!$A:$A,0),MATCH(Places!F$1,Hosts!$1:$1,0))</f>
        <v>1</v>
      </c>
      <c r="G1167" s="17" t="str">
        <f>INDEX(Hosts!$A:$O,MATCH(Places!$C1167,Hosts!$A:$A,0),MATCH(Places!G$1,Hosts!$1:$1,0))</f>
        <v>No</v>
      </c>
      <c r="H1167" s="17">
        <v>17</v>
      </c>
      <c r="I1167" s="17" t="str">
        <f>INDEX(Neighborhoods!$A:$C,MATCH(Places!$H1167,Neighborhoods!$A:$A,0),MATCH(Places!I$1,Neighborhoods!$1:$1,0))</f>
        <v>Manhattan</v>
      </c>
      <c r="J1167" s="17" t="str">
        <f>INDEX(Neighborhoods!$A:$C,MATCH(Places!$H1167,Neighborhoods!$A:$A,0),MATCH(Places!J$1,Neighborhoods!$1:$1,0))</f>
        <v>Hell's Kitchen</v>
      </c>
      <c r="K1167" s="17" t="s">
        <v>1</v>
      </c>
      <c r="L1167" s="17" t="str">
        <f t="shared" si="72"/>
        <v>Yes</v>
      </c>
      <c r="M1167" s="17">
        <v>1</v>
      </c>
      <c r="N1167" s="17" t="str" cm="1">
        <f t="array" ref="N1167">_xlfn.IFS(M1167&lt;=2,"Small",M1167&lt;=5,"Medium",M1167&gt;5,"Large")</f>
        <v>Small</v>
      </c>
      <c r="O1167" s="65">
        <v>199</v>
      </c>
      <c r="P1167" s="87">
        <f t="shared" si="73"/>
        <v>0.03</v>
      </c>
      <c r="Q1167" s="68">
        <v>4.8600000000000003</v>
      </c>
      <c r="R1167" s="68" t="str" cm="1">
        <f t="array" ref="R1167">_xlfn.SWITCH(ROUND(Q1167,0),5,"Excellent",4,"Good",3,"Ok","Bad")</f>
        <v>Excellent</v>
      </c>
      <c r="S1167" s="17">
        <v>7</v>
      </c>
      <c r="T1167" s="17" t="str">
        <f t="shared" si="74"/>
        <v>No</v>
      </c>
      <c r="U1167" s="82">
        <v>42156</v>
      </c>
      <c r="V1167" s="82">
        <v>43167</v>
      </c>
      <c r="W1167" s="17">
        <v>89</v>
      </c>
      <c r="X1167" s="17" t="str">
        <f t="shared" si="75"/>
        <v>Active</v>
      </c>
      <c r="Y1167" s="17" t="s">
        <v>15615</v>
      </c>
      <c r="Z1167" s="17"/>
    </row>
    <row r="1168" spans="1:26" x14ac:dyDescent="0.25">
      <c r="A1168">
        <v>1167</v>
      </c>
      <c r="B1168" s="17" t="s">
        <v>874</v>
      </c>
      <c r="C1168" s="17">
        <v>2136</v>
      </c>
      <c r="D1168" s="17" t="str">
        <f>INDEX(Hosts!$A:$O,MATCH(Places!$C1168,Hosts!$A:$A,0),MATCH(Places!D$1,Hosts!$1:$1,0))</f>
        <v>Within a few hours</v>
      </c>
      <c r="E1168" s="87">
        <f>INDEX(Hosts!$A:$O,MATCH(Places!$C1168,Hosts!$A:$A,0),MATCH(Places!E$1,Hosts!$1:$1,0))</f>
        <v>1</v>
      </c>
      <c r="F1168" s="87">
        <f>INDEX(Hosts!$A:$O,MATCH(Places!$C1168,Hosts!$A:$A,0),MATCH(Places!F$1,Hosts!$1:$1,0))</f>
        <v>0.74</v>
      </c>
      <c r="G1168" s="17" t="str">
        <f>INDEX(Hosts!$A:$O,MATCH(Places!$C1168,Hosts!$A:$A,0),MATCH(Places!G$1,Hosts!$1:$1,0))</f>
        <v>No</v>
      </c>
      <c r="H1168" s="17">
        <v>15</v>
      </c>
      <c r="I1168" s="17" t="str">
        <f>INDEX(Neighborhoods!$A:$C,MATCH(Places!$H1168,Neighborhoods!$A:$A,0),MATCH(Places!I$1,Neighborhoods!$1:$1,0))</f>
        <v>Manhattan</v>
      </c>
      <c r="J1168" s="17" t="str">
        <f>INDEX(Neighborhoods!$A:$C,MATCH(Places!$H1168,Neighborhoods!$A:$A,0),MATCH(Places!J$1,Neighborhoods!$1:$1,0))</f>
        <v>East Village</v>
      </c>
      <c r="K1168" s="17" t="s">
        <v>1</v>
      </c>
      <c r="L1168" s="17" t="str">
        <f t="shared" si="72"/>
        <v>Yes</v>
      </c>
      <c r="M1168" s="17">
        <v>2</v>
      </c>
      <c r="N1168" s="17" t="str" cm="1">
        <f t="array" ref="N1168">_xlfn.IFS(M1168&lt;=2,"Small",M1168&lt;=5,"Medium",M1168&gt;5,"Large")</f>
        <v>Small</v>
      </c>
      <c r="O1168" s="65">
        <v>100</v>
      </c>
      <c r="P1168" s="87">
        <f t="shared" si="73"/>
        <v>0.03</v>
      </c>
      <c r="Q1168" s="68">
        <v>4.9800000000000004</v>
      </c>
      <c r="R1168" s="68" t="str" cm="1">
        <f t="array" ref="R1168">_xlfn.SWITCH(ROUND(Q1168,0),5,"Excellent",4,"Good",3,"Ok","Bad")</f>
        <v>Excellent</v>
      </c>
      <c r="S1168" s="17">
        <v>192</v>
      </c>
      <c r="T1168" s="17" t="str">
        <f t="shared" si="74"/>
        <v>Yes</v>
      </c>
      <c r="U1168" s="82">
        <v>42454</v>
      </c>
      <c r="V1168" s="82">
        <v>43904</v>
      </c>
      <c r="W1168" s="17">
        <v>293</v>
      </c>
      <c r="X1168" s="17" t="str">
        <f t="shared" si="75"/>
        <v>Active</v>
      </c>
      <c r="Y1168" s="17" t="s">
        <v>15615</v>
      </c>
      <c r="Z1168" s="17"/>
    </row>
    <row r="1169" spans="1:26" x14ac:dyDescent="0.25">
      <c r="A1169">
        <v>1168</v>
      </c>
      <c r="B1169" s="17" t="s">
        <v>875</v>
      </c>
      <c r="C1169" s="17">
        <v>1932</v>
      </c>
      <c r="D1169" s="17" t="str">
        <f>INDEX(Hosts!$A:$O,MATCH(Places!$C1169,Hosts!$A:$A,0),MATCH(Places!D$1,Hosts!$1:$1,0))</f>
        <v>A few days or more</v>
      </c>
      <c r="E1169" s="87">
        <f>INDEX(Hosts!$A:$O,MATCH(Places!$C1169,Hosts!$A:$A,0),MATCH(Places!E$1,Hosts!$1:$1,0))</f>
        <v>0</v>
      </c>
      <c r="F1169" s="87">
        <f>INDEX(Hosts!$A:$O,MATCH(Places!$C1169,Hosts!$A:$A,0),MATCH(Places!F$1,Hosts!$1:$1,0))</f>
        <v>0.43</v>
      </c>
      <c r="G1169" s="17" t="str">
        <f>INDEX(Hosts!$A:$O,MATCH(Places!$C1169,Hosts!$A:$A,0),MATCH(Places!G$1,Hosts!$1:$1,0))</f>
        <v>No</v>
      </c>
      <c r="H1169" s="17">
        <v>25</v>
      </c>
      <c r="I1169" s="17" t="str">
        <f>INDEX(Neighborhoods!$A:$C,MATCH(Places!$H1169,Neighborhoods!$A:$A,0),MATCH(Places!I$1,Neighborhoods!$1:$1,0))</f>
        <v>Queens</v>
      </c>
      <c r="J1169" s="17" t="str">
        <f>INDEX(Neighborhoods!$A:$C,MATCH(Places!$H1169,Neighborhoods!$A:$A,0),MATCH(Places!J$1,Neighborhoods!$1:$1,0))</f>
        <v>Ridgewood</v>
      </c>
      <c r="K1169" s="17" t="s">
        <v>1</v>
      </c>
      <c r="L1169" s="17" t="str">
        <f t="shared" si="72"/>
        <v>Yes</v>
      </c>
      <c r="M1169" s="17">
        <v>2</v>
      </c>
      <c r="N1169" s="17" t="str" cm="1">
        <f t="array" ref="N1169">_xlfn.IFS(M1169&lt;=2,"Small",M1169&lt;=5,"Medium",M1169&gt;5,"Large")</f>
        <v>Small</v>
      </c>
      <c r="O1169" s="65">
        <v>49</v>
      </c>
      <c r="P1169" s="87">
        <f t="shared" si="73"/>
        <v>0.03</v>
      </c>
      <c r="Q1169" s="68">
        <v>4.82</v>
      </c>
      <c r="R1169" s="68" t="str" cm="1">
        <f t="array" ref="R1169">_xlfn.SWITCH(ROUND(Q1169,0),5,"Excellent",4,"Good",3,"Ok","Bad")</f>
        <v>Excellent</v>
      </c>
      <c r="S1169" s="17">
        <v>55</v>
      </c>
      <c r="T1169" s="17" t="str">
        <f t="shared" si="74"/>
        <v>No</v>
      </c>
      <c r="U1169" s="82">
        <v>42113</v>
      </c>
      <c r="V1169" s="82">
        <v>43771</v>
      </c>
      <c r="W1169" s="17">
        <v>365</v>
      </c>
      <c r="X1169" s="17" t="str">
        <f t="shared" si="75"/>
        <v>Active</v>
      </c>
      <c r="Y1169" s="17" t="s">
        <v>15615</v>
      </c>
      <c r="Z1169" s="17"/>
    </row>
    <row r="1170" spans="1:26" x14ac:dyDescent="0.25">
      <c r="A1170">
        <v>1169</v>
      </c>
      <c r="B1170" s="17" t="s">
        <v>876</v>
      </c>
      <c r="C1170" s="17">
        <v>2073</v>
      </c>
      <c r="D1170" s="17" t="str">
        <f>INDEX(Hosts!$A:$O,MATCH(Places!$C1170,Hosts!$A:$A,0),MATCH(Places!D$1,Hosts!$1:$1,0))</f>
        <v>Within a few hours</v>
      </c>
      <c r="E1170" s="87">
        <f>INDEX(Hosts!$A:$O,MATCH(Places!$C1170,Hosts!$A:$A,0),MATCH(Places!E$1,Hosts!$1:$1,0))</f>
        <v>0.93</v>
      </c>
      <c r="F1170" s="87">
        <f>INDEX(Hosts!$A:$O,MATCH(Places!$C1170,Hosts!$A:$A,0),MATCH(Places!F$1,Hosts!$1:$1,0))</f>
        <v>1</v>
      </c>
      <c r="G1170" s="17" t="str">
        <f>INDEX(Hosts!$A:$O,MATCH(Places!$C1170,Hosts!$A:$A,0),MATCH(Places!G$1,Hosts!$1:$1,0))</f>
        <v>Yes</v>
      </c>
      <c r="H1170" s="17">
        <v>19</v>
      </c>
      <c r="I1170" s="17" t="str">
        <f>INDEX(Neighborhoods!$A:$C,MATCH(Places!$H1170,Neighborhoods!$A:$A,0),MATCH(Places!I$1,Neighborhoods!$1:$1,0))</f>
        <v>Manhattan</v>
      </c>
      <c r="J1170" s="17" t="str">
        <f>INDEX(Neighborhoods!$A:$C,MATCH(Places!$H1170,Neighborhoods!$A:$A,0),MATCH(Places!J$1,Neighborhoods!$1:$1,0))</f>
        <v>Upper East Side</v>
      </c>
      <c r="K1170" s="17" t="s">
        <v>11822</v>
      </c>
      <c r="L1170" s="17" t="str">
        <f t="shared" si="72"/>
        <v>No</v>
      </c>
      <c r="M1170" s="17">
        <v>4</v>
      </c>
      <c r="N1170" s="17" t="str" cm="1">
        <f t="array" ref="N1170">_xlfn.IFS(M1170&lt;=2,"Small",M1170&lt;=5,"Medium",M1170&gt;5,"Large")</f>
        <v>Medium</v>
      </c>
      <c r="O1170" s="65">
        <v>190</v>
      </c>
      <c r="P1170" s="87">
        <f t="shared" si="73"/>
        <v>0.03</v>
      </c>
      <c r="Q1170" s="68">
        <v>4.5</v>
      </c>
      <c r="R1170" s="68" t="str" cm="1">
        <f t="array" ref="R1170">_xlfn.SWITCH(ROUND(Q1170,0),5,"Excellent",4,"Good",3,"Ok","Bad")</f>
        <v>Excellent</v>
      </c>
      <c r="S1170" s="17">
        <v>10</v>
      </c>
      <c r="T1170" s="17" t="str">
        <f t="shared" si="74"/>
        <v>No</v>
      </c>
      <c r="U1170" s="82">
        <v>42113</v>
      </c>
      <c r="V1170" s="82">
        <v>43677</v>
      </c>
      <c r="W1170" s="17">
        <v>365</v>
      </c>
      <c r="X1170" s="17" t="str">
        <f t="shared" si="75"/>
        <v>Active</v>
      </c>
      <c r="Y1170" s="17" t="s">
        <v>15616</v>
      </c>
      <c r="Z1170" s="17"/>
    </row>
    <row r="1171" spans="1:26" x14ac:dyDescent="0.25">
      <c r="A1171">
        <v>1170</v>
      </c>
      <c r="B1171" s="17" t="s">
        <v>877</v>
      </c>
      <c r="C1171" s="17">
        <v>2126</v>
      </c>
      <c r="D1171" s="17" t="str">
        <f>INDEX(Hosts!$A:$O,MATCH(Places!$C1171,Hosts!$A:$A,0),MATCH(Places!D$1,Hosts!$1:$1,0))</f>
        <v>Within an hour</v>
      </c>
      <c r="E1171" s="87">
        <f>INDEX(Hosts!$A:$O,MATCH(Places!$C1171,Hosts!$A:$A,0),MATCH(Places!E$1,Hosts!$1:$1,0))</f>
        <v>0.96</v>
      </c>
      <c r="F1171" s="87">
        <f>INDEX(Hosts!$A:$O,MATCH(Places!$C1171,Hosts!$A:$A,0),MATCH(Places!F$1,Hosts!$1:$1,0))</f>
        <v>0.95</v>
      </c>
      <c r="G1171" s="17" t="str">
        <f>INDEX(Hosts!$A:$O,MATCH(Places!$C1171,Hosts!$A:$A,0),MATCH(Places!G$1,Hosts!$1:$1,0))</f>
        <v>No</v>
      </c>
      <c r="H1171" s="17">
        <v>22</v>
      </c>
      <c r="I1171" s="17" t="str">
        <f>INDEX(Neighborhoods!$A:$C,MATCH(Places!$H1171,Neighborhoods!$A:$A,0),MATCH(Places!I$1,Neighborhoods!$1:$1,0))</f>
        <v>Queens</v>
      </c>
      <c r="J1171" s="17" t="str">
        <f>INDEX(Neighborhoods!$A:$C,MATCH(Places!$H1171,Neighborhoods!$A:$A,0),MATCH(Places!J$1,Neighborhoods!$1:$1,0))</f>
        <v>Flushing</v>
      </c>
      <c r="K1171" s="17" t="s">
        <v>1</v>
      </c>
      <c r="L1171" s="17" t="str">
        <f t="shared" si="72"/>
        <v>Yes</v>
      </c>
      <c r="M1171" s="17">
        <v>2</v>
      </c>
      <c r="N1171" s="17" t="str" cm="1">
        <f t="array" ref="N1171">_xlfn.IFS(M1171&lt;=2,"Small",M1171&lt;=5,"Medium",M1171&gt;5,"Large")</f>
        <v>Small</v>
      </c>
      <c r="O1171" s="65">
        <v>68</v>
      </c>
      <c r="P1171" s="87">
        <f t="shared" si="73"/>
        <v>0.03</v>
      </c>
      <c r="Q1171" s="68">
        <v>4.66</v>
      </c>
      <c r="R1171" s="68" t="str" cm="1">
        <f t="array" ref="R1171">_xlfn.SWITCH(ROUND(Q1171,0),5,"Excellent",4,"Good",3,"Ok","Bad")</f>
        <v>Excellent</v>
      </c>
      <c r="S1171" s="17">
        <v>76</v>
      </c>
      <c r="T1171" s="17" t="str">
        <f t="shared" si="74"/>
        <v>No</v>
      </c>
      <c r="U1171" s="82">
        <v>42098</v>
      </c>
      <c r="V1171" s="82">
        <v>43563</v>
      </c>
      <c r="W1171" s="17">
        <v>75</v>
      </c>
      <c r="X1171" s="17" t="str">
        <f t="shared" si="75"/>
        <v>Active</v>
      </c>
      <c r="Y1171" s="17" t="s">
        <v>15615</v>
      </c>
      <c r="Z1171" s="17"/>
    </row>
    <row r="1172" spans="1:26" x14ac:dyDescent="0.25">
      <c r="A1172">
        <v>1171</v>
      </c>
      <c r="B1172" s="17" t="s">
        <v>878</v>
      </c>
      <c r="C1172" s="17">
        <v>1975</v>
      </c>
      <c r="D1172" s="17" t="str">
        <f>INDEX(Hosts!$A:$O,MATCH(Places!$C1172,Hosts!$A:$A,0),MATCH(Places!D$1,Hosts!$1:$1,0))</f>
        <v>Within an hour</v>
      </c>
      <c r="E1172" s="87">
        <f>INDEX(Hosts!$A:$O,MATCH(Places!$C1172,Hosts!$A:$A,0),MATCH(Places!E$1,Hosts!$1:$1,0))</f>
        <v>1</v>
      </c>
      <c r="F1172" s="87">
        <f>INDEX(Hosts!$A:$O,MATCH(Places!$C1172,Hosts!$A:$A,0),MATCH(Places!F$1,Hosts!$1:$1,0))</f>
        <v>0.9</v>
      </c>
      <c r="G1172" s="17" t="str">
        <f>INDEX(Hosts!$A:$O,MATCH(Places!$C1172,Hosts!$A:$A,0),MATCH(Places!G$1,Hosts!$1:$1,0))</f>
        <v>Yes</v>
      </c>
      <c r="H1172" s="17">
        <v>22</v>
      </c>
      <c r="I1172" s="17" t="str">
        <f>INDEX(Neighborhoods!$A:$C,MATCH(Places!$H1172,Neighborhoods!$A:$A,0),MATCH(Places!I$1,Neighborhoods!$1:$1,0))</f>
        <v>Queens</v>
      </c>
      <c r="J1172" s="17" t="str">
        <f>INDEX(Neighborhoods!$A:$C,MATCH(Places!$H1172,Neighborhoods!$A:$A,0),MATCH(Places!J$1,Neighborhoods!$1:$1,0))</f>
        <v>Flushing</v>
      </c>
      <c r="K1172" s="17" t="s">
        <v>11822</v>
      </c>
      <c r="L1172" s="17" t="str">
        <f t="shared" si="72"/>
        <v>No</v>
      </c>
      <c r="M1172" s="17">
        <v>8</v>
      </c>
      <c r="N1172" s="17" t="str" cm="1">
        <f t="array" ref="N1172">_xlfn.IFS(M1172&lt;=2,"Small",M1172&lt;=5,"Medium",M1172&gt;5,"Large")</f>
        <v>Large</v>
      </c>
      <c r="O1172" s="65">
        <v>285</v>
      </c>
      <c r="P1172" s="87">
        <f t="shared" si="73"/>
        <v>0.04</v>
      </c>
      <c r="Q1172" s="68">
        <v>4.66</v>
      </c>
      <c r="R1172" s="68" t="str" cm="1">
        <f t="array" ref="R1172">_xlfn.SWITCH(ROUND(Q1172,0),5,"Excellent",4,"Good",3,"Ok","Bad")</f>
        <v>Excellent</v>
      </c>
      <c r="S1172" s="17">
        <v>73</v>
      </c>
      <c r="T1172" s="17" t="str">
        <f t="shared" si="74"/>
        <v>No</v>
      </c>
      <c r="U1172" s="82">
        <v>42076</v>
      </c>
      <c r="V1172" s="82">
        <v>43832</v>
      </c>
      <c r="W1172" s="17">
        <v>356</v>
      </c>
      <c r="X1172" s="17" t="str">
        <f t="shared" si="75"/>
        <v>Active</v>
      </c>
      <c r="Y1172" s="17" t="s">
        <v>15615</v>
      </c>
      <c r="Z1172" s="17"/>
    </row>
    <row r="1173" spans="1:26" x14ac:dyDescent="0.25">
      <c r="A1173">
        <v>1172</v>
      </c>
      <c r="B1173" s="17" t="s">
        <v>879</v>
      </c>
      <c r="C1173" s="17">
        <v>2141</v>
      </c>
      <c r="D1173" s="17" t="str">
        <f>INDEX(Hosts!$A:$O,MATCH(Places!$C1173,Hosts!$A:$A,0),MATCH(Places!D$1,Hosts!$1:$1,0))</f>
        <v>Within an hour</v>
      </c>
      <c r="E1173" s="87">
        <f>INDEX(Hosts!$A:$O,MATCH(Places!$C1173,Hosts!$A:$A,0),MATCH(Places!E$1,Hosts!$1:$1,0))</f>
        <v>0.88</v>
      </c>
      <c r="F1173" s="87">
        <f>INDEX(Hosts!$A:$O,MATCH(Places!$C1173,Hosts!$A:$A,0),MATCH(Places!F$1,Hosts!$1:$1,0))</f>
        <v>0.91</v>
      </c>
      <c r="G1173" s="17" t="str">
        <f>INDEX(Hosts!$A:$O,MATCH(Places!$C1173,Hosts!$A:$A,0),MATCH(Places!G$1,Hosts!$1:$1,0))</f>
        <v>Yes</v>
      </c>
      <c r="H1173" s="17">
        <v>7</v>
      </c>
      <c r="I1173" s="17" t="str">
        <f>INDEX(Neighborhoods!$A:$C,MATCH(Places!$H1173,Neighborhoods!$A:$A,0),MATCH(Places!I$1,Neighborhoods!$1:$1,0))</f>
        <v>Brooklyn</v>
      </c>
      <c r="J1173" s="17" t="str">
        <f>INDEX(Neighborhoods!$A:$C,MATCH(Places!$H1173,Neighborhoods!$A:$A,0),MATCH(Places!J$1,Neighborhoods!$1:$1,0))</f>
        <v>Bedford-Stuyvesant</v>
      </c>
      <c r="K1173" s="17" t="s">
        <v>11822</v>
      </c>
      <c r="L1173" s="17" t="str">
        <f t="shared" si="72"/>
        <v>No</v>
      </c>
      <c r="M1173" s="17">
        <v>7</v>
      </c>
      <c r="N1173" s="17" t="str" cm="1">
        <f t="array" ref="N1173">_xlfn.IFS(M1173&lt;=2,"Small",M1173&lt;=5,"Medium",M1173&gt;5,"Large")</f>
        <v>Large</v>
      </c>
      <c r="O1173" s="65">
        <v>105</v>
      </c>
      <c r="P1173" s="87">
        <f t="shared" si="73"/>
        <v>0.03</v>
      </c>
      <c r="Q1173" s="68">
        <v>4.74</v>
      </c>
      <c r="R1173" s="68" t="str" cm="1">
        <f t="array" ref="R1173">_xlfn.SWITCH(ROUND(Q1173,0),5,"Excellent",4,"Good",3,"Ok","Bad")</f>
        <v>Excellent</v>
      </c>
      <c r="S1173" s="17">
        <v>126</v>
      </c>
      <c r="T1173" s="17" t="str">
        <f t="shared" si="74"/>
        <v>No</v>
      </c>
      <c r="U1173" s="82">
        <v>42119</v>
      </c>
      <c r="V1173" s="82">
        <v>43906</v>
      </c>
      <c r="W1173" s="17">
        <v>6</v>
      </c>
      <c r="X1173" s="17" t="str">
        <f t="shared" si="75"/>
        <v>Active</v>
      </c>
      <c r="Y1173" s="17" t="s">
        <v>15615</v>
      </c>
      <c r="Z1173" s="17"/>
    </row>
    <row r="1174" spans="1:26" x14ac:dyDescent="0.25">
      <c r="A1174">
        <v>1173</v>
      </c>
      <c r="B1174" s="17" t="s">
        <v>880</v>
      </c>
      <c r="C1174" s="17">
        <v>1811</v>
      </c>
      <c r="D1174" s="17" t="str">
        <f>INDEX(Hosts!$A:$O,MATCH(Places!$C1174,Hosts!$A:$A,0),MATCH(Places!D$1,Hosts!$1:$1,0))</f>
        <v>Within a day</v>
      </c>
      <c r="E1174" s="87">
        <f>INDEX(Hosts!$A:$O,MATCH(Places!$C1174,Hosts!$A:$A,0),MATCH(Places!E$1,Hosts!$1:$1,0))</f>
        <v>0.7</v>
      </c>
      <c r="F1174" s="87">
        <f>INDEX(Hosts!$A:$O,MATCH(Places!$C1174,Hosts!$A:$A,0),MATCH(Places!F$1,Hosts!$1:$1,0))</f>
        <v>0.89</v>
      </c>
      <c r="G1174" s="17" t="str">
        <f>INDEX(Hosts!$A:$O,MATCH(Places!$C1174,Hosts!$A:$A,0),MATCH(Places!G$1,Hosts!$1:$1,0))</f>
        <v>No</v>
      </c>
      <c r="H1174" s="17">
        <v>14</v>
      </c>
      <c r="I1174" s="17" t="str">
        <f>INDEX(Neighborhoods!$A:$C,MATCH(Places!$H1174,Neighborhoods!$A:$A,0),MATCH(Places!I$1,Neighborhoods!$1:$1,0))</f>
        <v>Manhattan</v>
      </c>
      <c r="J1174" s="17" t="str">
        <f>INDEX(Neighborhoods!$A:$C,MATCH(Places!$H1174,Neighborhoods!$A:$A,0),MATCH(Places!J$1,Neighborhoods!$1:$1,0))</f>
        <v>East Harlem</v>
      </c>
      <c r="K1174" s="17" t="s">
        <v>11822</v>
      </c>
      <c r="L1174" s="17" t="str">
        <f t="shared" si="72"/>
        <v>No</v>
      </c>
      <c r="M1174" s="17">
        <v>4</v>
      </c>
      <c r="N1174" s="17" t="str" cm="1">
        <f t="array" ref="N1174">_xlfn.IFS(M1174&lt;=2,"Small",M1174&lt;=5,"Medium",M1174&gt;5,"Large")</f>
        <v>Medium</v>
      </c>
      <c r="O1174" s="65">
        <v>95</v>
      </c>
      <c r="P1174" s="87">
        <f t="shared" si="73"/>
        <v>0.03</v>
      </c>
      <c r="Q1174" s="68">
        <v>4.55</v>
      </c>
      <c r="R1174" s="68" t="str" cm="1">
        <f t="array" ref="R1174">_xlfn.SWITCH(ROUND(Q1174,0),5,"Excellent",4,"Good",3,"Ok","Bad")</f>
        <v>Excellent</v>
      </c>
      <c r="S1174" s="17">
        <v>120</v>
      </c>
      <c r="T1174" s="17" t="str">
        <f t="shared" si="74"/>
        <v>No</v>
      </c>
      <c r="U1174" s="82">
        <v>42137</v>
      </c>
      <c r="V1174" s="82">
        <v>43880</v>
      </c>
      <c r="W1174" s="17">
        <v>364</v>
      </c>
      <c r="X1174" s="17" t="str">
        <f t="shared" si="75"/>
        <v>Active</v>
      </c>
      <c r="Y1174" s="17" t="s">
        <v>15616</v>
      </c>
      <c r="Z1174" s="17"/>
    </row>
    <row r="1175" spans="1:26" x14ac:dyDescent="0.25">
      <c r="A1175">
        <v>1174</v>
      </c>
      <c r="B1175" s="17" t="s">
        <v>882</v>
      </c>
      <c r="C1175" s="17">
        <v>596</v>
      </c>
      <c r="D1175" s="17" t="str">
        <f>INDEX(Hosts!$A:$O,MATCH(Places!$C1175,Hosts!$A:$A,0),MATCH(Places!D$1,Hosts!$1:$1,0))</f>
        <v>Within an hour</v>
      </c>
      <c r="E1175" s="87">
        <f>INDEX(Hosts!$A:$O,MATCH(Places!$C1175,Hosts!$A:$A,0),MATCH(Places!E$1,Hosts!$1:$1,0))</f>
        <v>1</v>
      </c>
      <c r="F1175" s="87">
        <f>INDEX(Hosts!$A:$O,MATCH(Places!$C1175,Hosts!$A:$A,0),MATCH(Places!F$1,Hosts!$1:$1,0))</f>
        <v>0.97</v>
      </c>
      <c r="G1175" s="17" t="str">
        <f>INDEX(Hosts!$A:$O,MATCH(Places!$C1175,Hosts!$A:$A,0),MATCH(Places!G$1,Hosts!$1:$1,0))</f>
        <v>No</v>
      </c>
      <c r="H1175" s="17">
        <v>17</v>
      </c>
      <c r="I1175" s="17" t="str">
        <f>INDEX(Neighborhoods!$A:$C,MATCH(Places!$H1175,Neighborhoods!$A:$A,0),MATCH(Places!I$1,Neighborhoods!$1:$1,0))</f>
        <v>Manhattan</v>
      </c>
      <c r="J1175" s="17" t="str">
        <f>INDEX(Neighborhoods!$A:$C,MATCH(Places!$H1175,Neighborhoods!$A:$A,0),MATCH(Places!J$1,Neighborhoods!$1:$1,0))</f>
        <v>Hell's Kitchen</v>
      </c>
      <c r="K1175" s="17" t="s">
        <v>11822</v>
      </c>
      <c r="L1175" s="17" t="str">
        <f t="shared" si="72"/>
        <v>No</v>
      </c>
      <c r="M1175" s="17">
        <v>4</v>
      </c>
      <c r="N1175" s="17" t="str" cm="1">
        <f t="array" ref="N1175">_xlfn.IFS(M1175&lt;=2,"Small",M1175&lt;=5,"Medium",M1175&gt;5,"Large")</f>
        <v>Medium</v>
      </c>
      <c r="O1175" s="65">
        <v>130</v>
      </c>
      <c r="P1175" s="87">
        <f t="shared" si="73"/>
        <v>0.03</v>
      </c>
      <c r="Q1175" s="68">
        <v>4.5999999999999996</v>
      </c>
      <c r="R1175" s="68" t="str" cm="1">
        <f t="array" ref="R1175">_xlfn.SWITCH(ROUND(Q1175,0),5,"Excellent",4,"Good",3,"Ok","Bad")</f>
        <v>Excellent</v>
      </c>
      <c r="S1175" s="17">
        <v>15</v>
      </c>
      <c r="T1175" s="17" t="str">
        <f t="shared" si="74"/>
        <v>No</v>
      </c>
      <c r="U1175" s="82">
        <v>42117</v>
      </c>
      <c r="V1175" s="82">
        <v>43382</v>
      </c>
      <c r="W1175" s="17">
        <v>349</v>
      </c>
      <c r="X1175" s="17" t="str">
        <f t="shared" si="75"/>
        <v>Active</v>
      </c>
      <c r="Y1175" s="17" t="s">
        <v>15615</v>
      </c>
      <c r="Z1175" s="17"/>
    </row>
    <row r="1176" spans="1:26" x14ac:dyDescent="0.25">
      <c r="A1176">
        <v>1175</v>
      </c>
      <c r="B1176" s="17" t="s">
        <v>883</v>
      </c>
      <c r="C1176" s="17">
        <v>2096</v>
      </c>
      <c r="D1176" s="17" t="str">
        <f>INDEX(Hosts!$A:$O,MATCH(Places!$C1176,Hosts!$A:$A,0),MATCH(Places!D$1,Hosts!$1:$1,0))</f>
        <v>Within a few hours</v>
      </c>
      <c r="E1176" s="87">
        <f>INDEX(Hosts!$A:$O,MATCH(Places!$C1176,Hosts!$A:$A,0),MATCH(Places!E$1,Hosts!$1:$1,0))</f>
        <v>0.95</v>
      </c>
      <c r="F1176" s="87">
        <f>INDEX(Hosts!$A:$O,MATCH(Places!$C1176,Hosts!$A:$A,0),MATCH(Places!F$1,Hosts!$1:$1,0))</f>
        <v>0.26</v>
      </c>
      <c r="G1176" s="17" t="str">
        <f>INDEX(Hosts!$A:$O,MATCH(Places!$C1176,Hosts!$A:$A,0),MATCH(Places!G$1,Hosts!$1:$1,0))</f>
        <v>No</v>
      </c>
      <c r="H1176" s="17">
        <v>10</v>
      </c>
      <c r="I1176" s="17" t="str">
        <f>INDEX(Neighborhoods!$A:$C,MATCH(Places!$H1176,Neighborhoods!$A:$A,0),MATCH(Places!I$1,Neighborhoods!$1:$1,0))</f>
        <v>Brooklyn</v>
      </c>
      <c r="J1176" s="17" t="str">
        <f>INDEX(Neighborhoods!$A:$C,MATCH(Places!$H1176,Neighborhoods!$A:$A,0),MATCH(Places!J$1,Neighborhoods!$1:$1,0))</f>
        <v>East Flatbush</v>
      </c>
      <c r="K1176" s="17" t="s">
        <v>1</v>
      </c>
      <c r="L1176" s="17" t="str">
        <f t="shared" si="72"/>
        <v>Yes</v>
      </c>
      <c r="M1176" s="17">
        <v>2</v>
      </c>
      <c r="N1176" s="17" t="str" cm="1">
        <f t="array" ref="N1176">_xlfn.IFS(M1176&lt;=2,"Small",M1176&lt;=5,"Medium",M1176&gt;5,"Large")</f>
        <v>Small</v>
      </c>
      <c r="O1176" s="65">
        <v>48</v>
      </c>
      <c r="P1176" s="87">
        <f t="shared" si="73"/>
        <v>0.03</v>
      </c>
      <c r="Q1176" s="68">
        <v>4.67</v>
      </c>
      <c r="R1176" s="68" t="str" cm="1">
        <f t="array" ref="R1176">_xlfn.SWITCH(ROUND(Q1176,0),5,"Excellent",4,"Good",3,"Ok","Bad")</f>
        <v>Excellent</v>
      </c>
      <c r="S1176" s="17">
        <v>3</v>
      </c>
      <c r="T1176" s="17" t="str">
        <f t="shared" si="74"/>
        <v>No</v>
      </c>
      <c r="U1176" s="82">
        <v>42132</v>
      </c>
      <c r="V1176" s="82">
        <v>43680</v>
      </c>
      <c r="W1176" s="17">
        <v>318</v>
      </c>
      <c r="X1176" s="17" t="str">
        <f t="shared" si="75"/>
        <v>Active</v>
      </c>
      <c r="Y1176" s="17" t="s">
        <v>15615</v>
      </c>
      <c r="Z1176" s="17"/>
    </row>
    <row r="1177" spans="1:26" x14ac:dyDescent="0.25">
      <c r="A1177">
        <v>1176</v>
      </c>
      <c r="B1177" s="17" t="s">
        <v>884</v>
      </c>
      <c r="C1177" s="17">
        <v>1103</v>
      </c>
      <c r="D1177" s="17" t="str">
        <f>INDEX(Hosts!$A:$O,MATCH(Places!$C1177,Hosts!$A:$A,0),MATCH(Places!D$1,Hosts!$1:$1,0))</f>
        <v>Within a few hours</v>
      </c>
      <c r="E1177" s="87">
        <f>INDEX(Hosts!$A:$O,MATCH(Places!$C1177,Hosts!$A:$A,0),MATCH(Places!E$1,Hosts!$1:$1,0))</f>
        <v>1</v>
      </c>
      <c r="F1177" s="87">
        <f>INDEX(Hosts!$A:$O,MATCH(Places!$C1177,Hosts!$A:$A,0),MATCH(Places!F$1,Hosts!$1:$1,0))</f>
        <v>1</v>
      </c>
      <c r="G1177" s="17" t="str">
        <f>INDEX(Hosts!$A:$O,MATCH(Places!$C1177,Hosts!$A:$A,0),MATCH(Places!G$1,Hosts!$1:$1,0))</f>
        <v>Yes</v>
      </c>
      <c r="H1177" s="17">
        <v>25</v>
      </c>
      <c r="I1177" s="17" t="str">
        <f>INDEX(Neighborhoods!$A:$C,MATCH(Places!$H1177,Neighborhoods!$A:$A,0),MATCH(Places!I$1,Neighborhoods!$1:$1,0))</f>
        <v>Queens</v>
      </c>
      <c r="J1177" s="17" t="str">
        <f>INDEX(Neighborhoods!$A:$C,MATCH(Places!$H1177,Neighborhoods!$A:$A,0),MATCH(Places!J$1,Neighborhoods!$1:$1,0))</f>
        <v>Ridgewood</v>
      </c>
      <c r="K1177" s="17" t="s">
        <v>11822</v>
      </c>
      <c r="L1177" s="17" t="str">
        <f t="shared" si="72"/>
        <v>No</v>
      </c>
      <c r="M1177" s="17">
        <v>4</v>
      </c>
      <c r="N1177" s="17" t="str" cm="1">
        <f t="array" ref="N1177">_xlfn.IFS(M1177&lt;=2,"Small",M1177&lt;=5,"Medium",M1177&gt;5,"Large")</f>
        <v>Medium</v>
      </c>
      <c r="O1177" s="65">
        <v>254</v>
      </c>
      <c r="P1177" s="87">
        <f t="shared" si="73"/>
        <v>0.04</v>
      </c>
      <c r="Q1177" s="68">
        <v>4.75</v>
      </c>
      <c r="R1177" s="68" t="str" cm="1">
        <f t="array" ref="R1177">_xlfn.SWITCH(ROUND(Q1177,0),5,"Excellent",4,"Good",3,"Ok","Bad")</f>
        <v>Excellent</v>
      </c>
      <c r="S1177" s="17">
        <v>97</v>
      </c>
      <c r="T1177" s="17" t="str">
        <f t="shared" si="74"/>
        <v>No</v>
      </c>
      <c r="U1177" s="82">
        <v>42078</v>
      </c>
      <c r="V1177" s="82">
        <v>43646</v>
      </c>
      <c r="W1177" s="17">
        <v>0</v>
      </c>
      <c r="X1177" s="17" t="str">
        <f t="shared" si="75"/>
        <v>Inactive</v>
      </c>
      <c r="Y1177" s="17" t="s">
        <v>15616</v>
      </c>
      <c r="Z1177" s="17"/>
    </row>
    <row r="1178" spans="1:26" x14ac:dyDescent="0.25">
      <c r="A1178">
        <v>1177</v>
      </c>
      <c r="B1178" s="17" t="s">
        <v>885</v>
      </c>
      <c r="C1178" s="17">
        <v>2150</v>
      </c>
      <c r="D1178" s="17" t="str">
        <f>INDEX(Hosts!$A:$O,MATCH(Places!$C1178,Hosts!$A:$A,0),MATCH(Places!D$1,Hosts!$1:$1,0))</f>
        <v>Within an hour</v>
      </c>
      <c r="E1178" s="87">
        <f>INDEX(Hosts!$A:$O,MATCH(Places!$C1178,Hosts!$A:$A,0),MATCH(Places!E$1,Hosts!$1:$1,0))</f>
        <v>1</v>
      </c>
      <c r="F1178" s="87">
        <f>INDEX(Hosts!$A:$O,MATCH(Places!$C1178,Hosts!$A:$A,0),MATCH(Places!F$1,Hosts!$1:$1,0))</f>
        <v>0.92</v>
      </c>
      <c r="G1178" s="17" t="str">
        <f>INDEX(Hosts!$A:$O,MATCH(Places!$C1178,Hosts!$A:$A,0),MATCH(Places!G$1,Hosts!$1:$1,0))</f>
        <v>No</v>
      </c>
      <c r="H1178" s="17">
        <v>9</v>
      </c>
      <c r="I1178" s="17" t="str">
        <f>INDEX(Neighborhoods!$A:$C,MATCH(Places!$H1178,Neighborhoods!$A:$A,0),MATCH(Places!I$1,Neighborhoods!$1:$1,0))</f>
        <v>Brooklyn</v>
      </c>
      <c r="J1178" s="17" t="str">
        <f>INDEX(Neighborhoods!$A:$C,MATCH(Places!$H1178,Neighborhoods!$A:$A,0),MATCH(Places!J$1,Neighborhoods!$1:$1,0))</f>
        <v>Crown Heights</v>
      </c>
      <c r="K1178" s="17" t="s">
        <v>11822</v>
      </c>
      <c r="L1178" s="17" t="str">
        <f t="shared" si="72"/>
        <v>No</v>
      </c>
      <c r="M1178" s="17">
        <v>3</v>
      </c>
      <c r="N1178" s="17" t="str" cm="1">
        <f t="array" ref="N1178">_xlfn.IFS(M1178&lt;=2,"Small",M1178&lt;=5,"Medium",M1178&gt;5,"Large")</f>
        <v>Medium</v>
      </c>
      <c r="O1178" s="65">
        <v>90</v>
      </c>
      <c r="P1178" s="87">
        <f t="shared" si="73"/>
        <v>0.03</v>
      </c>
      <c r="Q1178" s="68">
        <v>4.95</v>
      </c>
      <c r="R1178" s="68" t="str" cm="1">
        <f t="array" ref="R1178">_xlfn.SWITCH(ROUND(Q1178,0),5,"Excellent",4,"Good",3,"Ok","Bad")</f>
        <v>Excellent</v>
      </c>
      <c r="S1178" s="17">
        <v>87</v>
      </c>
      <c r="T1178" s="17" t="str">
        <f t="shared" si="74"/>
        <v>No</v>
      </c>
      <c r="U1178" s="82">
        <v>42117</v>
      </c>
      <c r="V1178" s="82">
        <v>43833</v>
      </c>
      <c r="W1178" s="17">
        <v>350</v>
      </c>
      <c r="X1178" s="17" t="str">
        <f t="shared" si="75"/>
        <v>Active</v>
      </c>
      <c r="Y1178" s="17" t="s">
        <v>15615</v>
      </c>
      <c r="Z1178" s="17"/>
    </row>
    <row r="1179" spans="1:26" x14ac:dyDescent="0.25">
      <c r="A1179">
        <v>1178</v>
      </c>
      <c r="B1179" s="17" t="s">
        <v>886</v>
      </c>
      <c r="C1179" s="17">
        <v>769</v>
      </c>
      <c r="D1179" s="17" t="str">
        <f>INDEX(Hosts!$A:$O,MATCH(Places!$C1179,Hosts!$A:$A,0),MATCH(Places!D$1,Hosts!$1:$1,0))</f>
        <v>Within a few hours</v>
      </c>
      <c r="E1179" s="87">
        <f>INDEX(Hosts!$A:$O,MATCH(Places!$C1179,Hosts!$A:$A,0),MATCH(Places!E$1,Hosts!$1:$1,0))</f>
        <v>0.9</v>
      </c>
      <c r="F1179" s="87">
        <f>INDEX(Hosts!$A:$O,MATCH(Places!$C1179,Hosts!$A:$A,0),MATCH(Places!F$1,Hosts!$1:$1,0))</f>
        <v>0.95</v>
      </c>
      <c r="G1179" s="17" t="str">
        <f>INDEX(Hosts!$A:$O,MATCH(Places!$C1179,Hosts!$A:$A,0),MATCH(Places!G$1,Hosts!$1:$1,0))</f>
        <v>Yes</v>
      </c>
      <c r="H1179" s="17">
        <v>14</v>
      </c>
      <c r="I1179" s="17" t="str">
        <f>INDEX(Neighborhoods!$A:$C,MATCH(Places!$H1179,Neighborhoods!$A:$A,0),MATCH(Places!I$1,Neighborhoods!$1:$1,0))</f>
        <v>Manhattan</v>
      </c>
      <c r="J1179" s="17" t="str">
        <f>INDEX(Neighborhoods!$A:$C,MATCH(Places!$H1179,Neighborhoods!$A:$A,0),MATCH(Places!J$1,Neighborhoods!$1:$1,0))</f>
        <v>East Harlem</v>
      </c>
      <c r="K1179" s="17" t="s">
        <v>1</v>
      </c>
      <c r="L1179" s="17" t="str">
        <f t="shared" si="72"/>
        <v>Yes</v>
      </c>
      <c r="M1179" s="17">
        <v>4</v>
      </c>
      <c r="N1179" s="17" t="str" cm="1">
        <f t="array" ref="N1179">_xlfn.IFS(M1179&lt;=2,"Small",M1179&lt;=5,"Medium",M1179&gt;5,"Large")</f>
        <v>Medium</v>
      </c>
      <c r="O1179" s="65">
        <v>89</v>
      </c>
      <c r="P1179" s="87">
        <f t="shared" si="73"/>
        <v>0.03</v>
      </c>
      <c r="Q1179" s="68">
        <v>4.91</v>
      </c>
      <c r="R1179" s="68" t="str" cm="1">
        <f t="array" ref="R1179">_xlfn.SWITCH(ROUND(Q1179,0),5,"Excellent",4,"Good",3,"Ok","Bad")</f>
        <v>Excellent</v>
      </c>
      <c r="S1179" s="17">
        <v>162</v>
      </c>
      <c r="T1179" s="17" t="str">
        <f t="shared" si="74"/>
        <v>Yes</v>
      </c>
      <c r="U1179" s="82">
        <v>42163</v>
      </c>
      <c r="V1179" s="82">
        <v>44002</v>
      </c>
      <c r="W1179" s="17">
        <v>8</v>
      </c>
      <c r="X1179" s="17" t="str">
        <f t="shared" si="75"/>
        <v>Active</v>
      </c>
      <c r="Y1179" s="17" t="s">
        <v>15615</v>
      </c>
      <c r="Z1179" s="17"/>
    </row>
    <row r="1180" spans="1:26" x14ac:dyDescent="0.25">
      <c r="A1180">
        <v>1179</v>
      </c>
      <c r="B1180" s="17" t="s">
        <v>887</v>
      </c>
      <c r="C1180" s="17">
        <v>2151</v>
      </c>
      <c r="D1180" s="17" t="str">
        <f>INDEX(Hosts!$A:$O,MATCH(Places!$C1180,Hosts!$A:$A,0),MATCH(Places!D$1,Hosts!$1:$1,0))</f>
        <v>Within an hour</v>
      </c>
      <c r="E1180" s="87">
        <f>INDEX(Hosts!$A:$O,MATCH(Places!$C1180,Hosts!$A:$A,0),MATCH(Places!E$1,Hosts!$1:$1,0))</f>
        <v>1</v>
      </c>
      <c r="F1180" s="87">
        <f>INDEX(Hosts!$A:$O,MATCH(Places!$C1180,Hosts!$A:$A,0),MATCH(Places!F$1,Hosts!$1:$1,0))</f>
        <v>0.89</v>
      </c>
      <c r="G1180" s="17" t="str">
        <f>INDEX(Hosts!$A:$O,MATCH(Places!$C1180,Hosts!$A:$A,0),MATCH(Places!G$1,Hosts!$1:$1,0))</f>
        <v>No</v>
      </c>
      <c r="H1180" s="17">
        <v>8</v>
      </c>
      <c r="I1180" s="17" t="str">
        <f>INDEX(Neighborhoods!$A:$C,MATCH(Places!$H1180,Neighborhoods!$A:$A,0),MATCH(Places!I$1,Neighborhoods!$1:$1,0))</f>
        <v>Brooklyn</v>
      </c>
      <c r="J1180" s="17" t="str">
        <f>INDEX(Neighborhoods!$A:$C,MATCH(Places!$H1180,Neighborhoods!$A:$A,0),MATCH(Places!J$1,Neighborhoods!$1:$1,0))</f>
        <v>Bushwick</v>
      </c>
      <c r="K1180" s="17" t="s">
        <v>11822</v>
      </c>
      <c r="L1180" s="17" t="str">
        <f t="shared" si="72"/>
        <v>No</v>
      </c>
      <c r="M1180" s="17">
        <v>11</v>
      </c>
      <c r="N1180" s="17" t="str" cm="1">
        <f t="array" ref="N1180">_xlfn.IFS(M1180&lt;=2,"Small",M1180&lt;=5,"Medium",M1180&gt;5,"Large")</f>
        <v>Large</v>
      </c>
      <c r="O1180" s="65">
        <v>251</v>
      </c>
      <c r="P1180" s="87">
        <f t="shared" si="73"/>
        <v>0.04</v>
      </c>
      <c r="Q1180" s="68">
        <v>4.8899999999999997</v>
      </c>
      <c r="R1180" s="68" t="str" cm="1">
        <f t="array" ref="R1180">_xlfn.SWITCH(ROUND(Q1180,0),5,"Excellent",4,"Good",3,"Ok","Bad")</f>
        <v>Excellent</v>
      </c>
      <c r="S1180" s="17">
        <v>45</v>
      </c>
      <c r="T1180" s="17" t="str">
        <f t="shared" si="74"/>
        <v>No</v>
      </c>
      <c r="U1180" s="82">
        <v>42125</v>
      </c>
      <c r="V1180" s="82">
        <v>44045</v>
      </c>
      <c r="W1180" s="17">
        <v>85</v>
      </c>
      <c r="X1180" s="17" t="str">
        <f t="shared" si="75"/>
        <v>Active</v>
      </c>
      <c r="Y1180" s="17" t="s">
        <v>15615</v>
      </c>
      <c r="Z1180" s="17"/>
    </row>
    <row r="1181" spans="1:26" x14ac:dyDescent="0.25">
      <c r="A1181">
        <v>1180</v>
      </c>
      <c r="B1181" s="17" t="s">
        <v>888</v>
      </c>
      <c r="C1181" s="17">
        <v>2073</v>
      </c>
      <c r="D1181" s="17" t="str">
        <f>INDEX(Hosts!$A:$O,MATCH(Places!$C1181,Hosts!$A:$A,0),MATCH(Places!D$1,Hosts!$1:$1,0))</f>
        <v>Within a few hours</v>
      </c>
      <c r="E1181" s="87">
        <f>INDEX(Hosts!$A:$O,MATCH(Places!$C1181,Hosts!$A:$A,0),MATCH(Places!E$1,Hosts!$1:$1,0))</f>
        <v>0.93</v>
      </c>
      <c r="F1181" s="87">
        <f>INDEX(Hosts!$A:$O,MATCH(Places!$C1181,Hosts!$A:$A,0),MATCH(Places!F$1,Hosts!$1:$1,0))</f>
        <v>1</v>
      </c>
      <c r="G1181" s="17" t="str">
        <f>INDEX(Hosts!$A:$O,MATCH(Places!$C1181,Hosts!$A:$A,0),MATCH(Places!G$1,Hosts!$1:$1,0))</f>
        <v>Yes</v>
      </c>
      <c r="H1181" s="17">
        <v>20</v>
      </c>
      <c r="I1181" s="17" t="str">
        <f>INDEX(Neighborhoods!$A:$C,MATCH(Places!$H1181,Neighborhoods!$A:$A,0),MATCH(Places!I$1,Neighborhoods!$1:$1,0))</f>
        <v>Manhattan</v>
      </c>
      <c r="J1181" s="17" t="str">
        <f>INDEX(Neighborhoods!$A:$C,MATCH(Places!$H1181,Neighborhoods!$A:$A,0),MATCH(Places!J$1,Neighborhoods!$1:$1,0))</f>
        <v>Upper West Side</v>
      </c>
      <c r="K1181" s="17" t="s">
        <v>11822</v>
      </c>
      <c r="L1181" s="17" t="str">
        <f t="shared" si="72"/>
        <v>No</v>
      </c>
      <c r="M1181" s="17">
        <v>3</v>
      </c>
      <c r="N1181" s="17" t="str" cm="1">
        <f t="array" ref="N1181">_xlfn.IFS(M1181&lt;=2,"Small",M1181&lt;=5,"Medium",M1181&gt;5,"Large")</f>
        <v>Medium</v>
      </c>
      <c r="O1181" s="65">
        <v>155</v>
      </c>
      <c r="P1181" s="87">
        <f t="shared" si="73"/>
        <v>0.03</v>
      </c>
      <c r="Q1181" s="68">
        <v>4.83</v>
      </c>
      <c r="R1181" s="68" t="str" cm="1">
        <f t="array" ref="R1181">_xlfn.SWITCH(ROUND(Q1181,0),5,"Excellent",4,"Good",3,"Ok","Bad")</f>
        <v>Excellent</v>
      </c>
      <c r="S1181" s="17">
        <v>12</v>
      </c>
      <c r="T1181" s="17" t="str">
        <f t="shared" si="74"/>
        <v>No</v>
      </c>
      <c r="U1181" s="82">
        <v>42154</v>
      </c>
      <c r="V1181" s="82">
        <v>43685</v>
      </c>
      <c r="W1181" s="17">
        <v>255</v>
      </c>
      <c r="X1181" s="17" t="str">
        <f t="shared" si="75"/>
        <v>Active</v>
      </c>
      <c r="Y1181" s="17" t="s">
        <v>15616</v>
      </c>
      <c r="Z1181" s="17"/>
    </row>
    <row r="1182" spans="1:26" x14ac:dyDescent="0.25">
      <c r="A1182">
        <v>1181</v>
      </c>
      <c r="B1182" s="17" t="s">
        <v>889</v>
      </c>
      <c r="C1182" s="17">
        <v>2148</v>
      </c>
      <c r="D1182" s="17" t="str">
        <f>INDEX(Hosts!$A:$O,MATCH(Places!$C1182,Hosts!$A:$A,0),MATCH(Places!D$1,Hosts!$1:$1,0))</f>
        <v>Within a day</v>
      </c>
      <c r="E1182" s="87">
        <f>INDEX(Hosts!$A:$O,MATCH(Places!$C1182,Hosts!$A:$A,0),MATCH(Places!E$1,Hosts!$1:$1,0))</f>
        <v>0.83</v>
      </c>
      <c r="F1182" s="87">
        <f>INDEX(Hosts!$A:$O,MATCH(Places!$C1182,Hosts!$A:$A,0),MATCH(Places!F$1,Hosts!$1:$1,0))</f>
        <v>0.3</v>
      </c>
      <c r="G1182" s="17" t="str">
        <f>INDEX(Hosts!$A:$O,MATCH(Places!$C1182,Hosts!$A:$A,0),MATCH(Places!G$1,Hosts!$1:$1,0))</f>
        <v>Yes</v>
      </c>
      <c r="H1182" s="17">
        <v>20</v>
      </c>
      <c r="I1182" s="17" t="str">
        <f>INDEX(Neighborhoods!$A:$C,MATCH(Places!$H1182,Neighborhoods!$A:$A,0),MATCH(Places!I$1,Neighborhoods!$1:$1,0))</f>
        <v>Manhattan</v>
      </c>
      <c r="J1182" s="17" t="str">
        <f>INDEX(Neighborhoods!$A:$C,MATCH(Places!$H1182,Neighborhoods!$A:$A,0),MATCH(Places!J$1,Neighborhoods!$1:$1,0))</f>
        <v>Upper West Side</v>
      </c>
      <c r="K1182" s="17" t="s">
        <v>11822</v>
      </c>
      <c r="L1182" s="17" t="str">
        <f t="shared" si="72"/>
        <v>No</v>
      </c>
      <c r="M1182" s="17">
        <v>2</v>
      </c>
      <c r="N1182" s="17" t="str" cm="1">
        <f t="array" ref="N1182">_xlfn.IFS(M1182&lt;=2,"Small",M1182&lt;=5,"Medium",M1182&gt;5,"Large")</f>
        <v>Small</v>
      </c>
      <c r="O1182" s="65">
        <v>125</v>
      </c>
      <c r="P1182" s="87">
        <f t="shared" si="73"/>
        <v>0.03</v>
      </c>
      <c r="Q1182" s="68">
        <v>5</v>
      </c>
      <c r="R1182" s="68" t="str" cm="1">
        <f t="array" ref="R1182">_xlfn.SWITCH(ROUND(Q1182,0),5,"Excellent",4,"Good",3,"Ok","Bad")</f>
        <v>Excellent</v>
      </c>
      <c r="S1182" s="17">
        <v>52</v>
      </c>
      <c r="T1182" s="17" t="str">
        <f t="shared" si="74"/>
        <v>No</v>
      </c>
      <c r="U1182" s="82">
        <v>42104</v>
      </c>
      <c r="V1182" s="82">
        <v>43849</v>
      </c>
      <c r="W1182" s="17">
        <v>219</v>
      </c>
      <c r="X1182" s="17" t="str">
        <f t="shared" si="75"/>
        <v>Active</v>
      </c>
      <c r="Y1182" s="17" t="s">
        <v>15615</v>
      </c>
      <c r="Z1182" s="17"/>
    </row>
    <row r="1183" spans="1:26" x14ac:dyDescent="0.25">
      <c r="A1183">
        <v>1182</v>
      </c>
      <c r="B1183" s="17" t="s">
        <v>14977</v>
      </c>
      <c r="C1183" s="17">
        <v>1662</v>
      </c>
      <c r="D1183" s="17" t="str">
        <f>INDEX(Hosts!$A:$O,MATCH(Places!$C1183,Hosts!$A:$A,0),MATCH(Places!D$1,Hosts!$1:$1,0))</f>
        <v>Within an hour</v>
      </c>
      <c r="E1183" s="87">
        <f>INDEX(Hosts!$A:$O,MATCH(Places!$C1183,Hosts!$A:$A,0),MATCH(Places!E$1,Hosts!$1:$1,0))</f>
        <v>1</v>
      </c>
      <c r="F1183" s="87">
        <f>INDEX(Hosts!$A:$O,MATCH(Places!$C1183,Hosts!$A:$A,0),MATCH(Places!F$1,Hosts!$1:$1,0))</f>
        <v>0.84</v>
      </c>
      <c r="G1183" s="17" t="str">
        <f>INDEX(Hosts!$A:$O,MATCH(Places!$C1183,Hosts!$A:$A,0),MATCH(Places!G$1,Hosts!$1:$1,0))</f>
        <v>No</v>
      </c>
      <c r="H1183" s="17">
        <v>23</v>
      </c>
      <c r="I1183" s="17" t="str">
        <f>INDEX(Neighborhoods!$A:$C,MATCH(Places!$H1183,Neighborhoods!$A:$A,0),MATCH(Places!I$1,Neighborhoods!$1:$1,0))</f>
        <v>Queens</v>
      </c>
      <c r="J1183" s="17" t="str">
        <f>INDEX(Neighborhoods!$A:$C,MATCH(Places!$H1183,Neighborhoods!$A:$A,0),MATCH(Places!J$1,Neighborhoods!$1:$1,0))</f>
        <v>Jamaica</v>
      </c>
      <c r="K1183" s="17" t="s">
        <v>1</v>
      </c>
      <c r="L1183" s="17" t="str">
        <f t="shared" si="72"/>
        <v>Yes</v>
      </c>
      <c r="M1183" s="17">
        <v>2</v>
      </c>
      <c r="N1183" s="17" t="str" cm="1">
        <f t="array" ref="N1183">_xlfn.IFS(M1183&lt;=2,"Small",M1183&lt;=5,"Medium",M1183&gt;5,"Large")</f>
        <v>Small</v>
      </c>
      <c r="O1183" s="65">
        <v>80</v>
      </c>
      <c r="P1183" s="87">
        <f t="shared" si="73"/>
        <v>0.03</v>
      </c>
      <c r="Q1183" s="68">
        <v>4.62</v>
      </c>
      <c r="R1183" s="68" t="str" cm="1">
        <f t="array" ref="R1183">_xlfn.SWITCH(ROUND(Q1183,0),5,"Excellent",4,"Good",3,"Ok","Bad")</f>
        <v>Excellent</v>
      </c>
      <c r="S1183" s="17">
        <v>137</v>
      </c>
      <c r="T1183" s="17" t="str">
        <f t="shared" si="74"/>
        <v>No</v>
      </c>
      <c r="U1183" s="82">
        <v>42091</v>
      </c>
      <c r="V1183" s="82">
        <v>43885</v>
      </c>
      <c r="W1183" s="17">
        <v>365</v>
      </c>
      <c r="X1183" s="17" t="str">
        <f t="shared" si="75"/>
        <v>Active</v>
      </c>
      <c r="Y1183" s="17" t="s">
        <v>15615</v>
      </c>
      <c r="Z1183" s="17"/>
    </row>
    <row r="1184" spans="1:26" x14ac:dyDescent="0.25">
      <c r="A1184">
        <v>1183</v>
      </c>
      <c r="B1184" s="17" t="s">
        <v>13370</v>
      </c>
      <c r="C1184" s="17">
        <v>515</v>
      </c>
      <c r="D1184" s="17" t="str">
        <f>INDEX(Hosts!$A:$O,MATCH(Places!$C1184,Hosts!$A:$A,0),MATCH(Places!D$1,Hosts!$1:$1,0))</f>
        <v>Within a day</v>
      </c>
      <c r="E1184" s="87">
        <f>INDEX(Hosts!$A:$O,MATCH(Places!$C1184,Hosts!$A:$A,0),MATCH(Places!E$1,Hosts!$1:$1,0))</f>
        <v>0.8</v>
      </c>
      <c r="F1184" s="87">
        <f>INDEX(Hosts!$A:$O,MATCH(Places!$C1184,Hosts!$A:$A,0),MATCH(Places!F$1,Hosts!$1:$1,0))</f>
        <v>0.69</v>
      </c>
      <c r="G1184" s="17" t="str">
        <f>INDEX(Hosts!$A:$O,MATCH(Places!$C1184,Hosts!$A:$A,0),MATCH(Places!G$1,Hosts!$1:$1,0))</f>
        <v>No</v>
      </c>
      <c r="H1184" s="17">
        <v>12</v>
      </c>
      <c r="I1184" s="17" t="str">
        <f>INDEX(Neighborhoods!$A:$C,MATCH(Places!$H1184,Neighborhoods!$A:$A,0),MATCH(Places!I$1,Neighborhoods!$1:$1,0))</f>
        <v>Brooklyn</v>
      </c>
      <c r="J1184" s="17" t="str">
        <f>INDEX(Neighborhoods!$A:$C,MATCH(Places!$H1184,Neighborhoods!$A:$A,0),MATCH(Places!J$1,Neighborhoods!$1:$1,0))</f>
        <v>Williamsburg</v>
      </c>
      <c r="K1184" s="17" t="s">
        <v>11822</v>
      </c>
      <c r="L1184" s="17" t="str">
        <f t="shared" si="72"/>
        <v>No</v>
      </c>
      <c r="M1184" s="17">
        <v>10</v>
      </c>
      <c r="N1184" s="17" t="str" cm="1">
        <f t="array" ref="N1184">_xlfn.IFS(M1184&lt;=2,"Small",M1184&lt;=5,"Medium",M1184&gt;5,"Large")</f>
        <v>Large</v>
      </c>
      <c r="O1184" s="65">
        <v>500</v>
      </c>
      <c r="P1184" s="87">
        <f t="shared" si="73"/>
        <v>0.05</v>
      </c>
      <c r="Q1184" s="68">
        <v>4.82</v>
      </c>
      <c r="R1184" s="68" t="str" cm="1">
        <f t="array" ref="R1184">_xlfn.SWITCH(ROUND(Q1184,0),5,"Excellent",4,"Good",3,"Ok","Bad")</f>
        <v>Excellent</v>
      </c>
      <c r="S1184" s="17">
        <v>160</v>
      </c>
      <c r="T1184" s="17" t="str">
        <f t="shared" si="74"/>
        <v>Yes</v>
      </c>
      <c r="U1184" s="82">
        <v>42095</v>
      </c>
      <c r="V1184" s="82">
        <v>44035</v>
      </c>
      <c r="W1184" s="17">
        <v>227</v>
      </c>
      <c r="X1184" s="17" t="str">
        <f t="shared" si="75"/>
        <v>Active</v>
      </c>
      <c r="Y1184" s="17" t="s">
        <v>15615</v>
      </c>
      <c r="Z1184" s="17"/>
    </row>
    <row r="1185" spans="1:26" x14ac:dyDescent="0.25">
      <c r="A1185">
        <v>1184</v>
      </c>
      <c r="B1185" s="17" t="s">
        <v>13768</v>
      </c>
      <c r="C1185" s="17">
        <v>1768</v>
      </c>
      <c r="D1185" s="17" t="str">
        <f>INDEX(Hosts!$A:$O,MATCH(Places!$C1185,Hosts!$A:$A,0),MATCH(Places!D$1,Hosts!$1:$1,0))</f>
        <v>Within a day</v>
      </c>
      <c r="E1185" s="87">
        <f>INDEX(Hosts!$A:$O,MATCH(Places!$C1185,Hosts!$A:$A,0),MATCH(Places!E$1,Hosts!$1:$1,0))</f>
        <v>1</v>
      </c>
      <c r="F1185" s="87">
        <f>INDEX(Hosts!$A:$O,MATCH(Places!$C1185,Hosts!$A:$A,0),MATCH(Places!F$1,Hosts!$1:$1,0))</f>
        <v>0.52</v>
      </c>
      <c r="G1185" s="17" t="str">
        <f>INDEX(Hosts!$A:$O,MATCH(Places!$C1185,Hosts!$A:$A,0),MATCH(Places!G$1,Hosts!$1:$1,0))</f>
        <v>Yes</v>
      </c>
      <c r="H1185" s="17">
        <v>23</v>
      </c>
      <c r="I1185" s="17" t="str">
        <f>INDEX(Neighborhoods!$A:$C,MATCH(Places!$H1185,Neighborhoods!$A:$A,0),MATCH(Places!I$1,Neighborhoods!$1:$1,0))</f>
        <v>Queens</v>
      </c>
      <c r="J1185" s="17" t="str">
        <f>INDEX(Neighborhoods!$A:$C,MATCH(Places!$H1185,Neighborhoods!$A:$A,0),MATCH(Places!J$1,Neighborhoods!$1:$1,0))</f>
        <v>Jamaica</v>
      </c>
      <c r="K1185" s="17" t="s">
        <v>11822</v>
      </c>
      <c r="L1185" s="17" t="str">
        <f t="shared" si="72"/>
        <v>No</v>
      </c>
      <c r="M1185" s="17">
        <v>4</v>
      </c>
      <c r="N1185" s="17" t="str" cm="1">
        <f t="array" ref="N1185">_xlfn.IFS(M1185&lt;=2,"Small",M1185&lt;=5,"Medium",M1185&gt;5,"Large")</f>
        <v>Medium</v>
      </c>
      <c r="O1185" s="65">
        <v>74</v>
      </c>
      <c r="P1185" s="87">
        <f t="shared" si="73"/>
        <v>0.03</v>
      </c>
      <c r="Q1185" s="68">
        <v>5</v>
      </c>
      <c r="R1185" s="68" t="str" cm="1">
        <f t="array" ref="R1185">_xlfn.SWITCH(ROUND(Q1185,0),5,"Excellent",4,"Good",3,"Ok","Bad")</f>
        <v>Excellent</v>
      </c>
      <c r="S1185" s="17">
        <v>9</v>
      </c>
      <c r="T1185" s="17" t="str">
        <f t="shared" si="74"/>
        <v>No</v>
      </c>
      <c r="U1185" s="82">
        <v>43710</v>
      </c>
      <c r="V1185" s="82">
        <v>43878</v>
      </c>
      <c r="W1185" s="17">
        <v>90</v>
      </c>
      <c r="X1185" s="17" t="str">
        <f t="shared" si="75"/>
        <v>Active</v>
      </c>
      <c r="Y1185" s="17" t="s">
        <v>15615</v>
      </c>
      <c r="Z1185" s="17"/>
    </row>
    <row r="1186" spans="1:26" x14ac:dyDescent="0.25">
      <c r="A1186">
        <v>1185</v>
      </c>
      <c r="B1186" s="17" t="s">
        <v>890</v>
      </c>
      <c r="C1186" s="17">
        <v>2161</v>
      </c>
      <c r="D1186" s="17" t="str">
        <f>INDEX(Hosts!$A:$O,MATCH(Places!$C1186,Hosts!$A:$A,0),MATCH(Places!D$1,Hosts!$1:$1,0))</f>
        <v>Within an hour</v>
      </c>
      <c r="E1186" s="87">
        <f>INDEX(Hosts!$A:$O,MATCH(Places!$C1186,Hosts!$A:$A,0),MATCH(Places!E$1,Hosts!$1:$1,0))</f>
        <v>1</v>
      </c>
      <c r="F1186" s="87">
        <f>INDEX(Hosts!$A:$O,MATCH(Places!$C1186,Hosts!$A:$A,0),MATCH(Places!F$1,Hosts!$1:$1,0))</f>
        <v>1</v>
      </c>
      <c r="G1186" s="17" t="str">
        <f>INDEX(Hosts!$A:$O,MATCH(Places!$C1186,Hosts!$A:$A,0),MATCH(Places!G$1,Hosts!$1:$1,0))</f>
        <v>Yes</v>
      </c>
      <c r="H1186" s="17">
        <v>16</v>
      </c>
      <c r="I1186" s="17" t="str">
        <f>INDEX(Neighborhoods!$A:$C,MATCH(Places!$H1186,Neighborhoods!$A:$A,0),MATCH(Places!I$1,Neighborhoods!$1:$1,0))</f>
        <v>Manhattan</v>
      </c>
      <c r="J1186" s="17" t="str">
        <f>INDEX(Neighborhoods!$A:$C,MATCH(Places!$H1186,Neighborhoods!$A:$A,0),MATCH(Places!J$1,Neighborhoods!$1:$1,0))</f>
        <v>Harlem</v>
      </c>
      <c r="K1186" s="17" t="s">
        <v>1</v>
      </c>
      <c r="L1186" s="17" t="str">
        <f t="shared" si="72"/>
        <v>Yes</v>
      </c>
      <c r="M1186" s="17">
        <v>2</v>
      </c>
      <c r="N1186" s="17" t="str" cm="1">
        <f t="array" ref="N1186">_xlfn.IFS(M1186&lt;=2,"Small",M1186&lt;=5,"Medium",M1186&gt;5,"Large")</f>
        <v>Small</v>
      </c>
      <c r="O1186" s="65">
        <v>38</v>
      </c>
      <c r="P1186" s="87">
        <f t="shared" si="73"/>
        <v>0.03</v>
      </c>
      <c r="Q1186" s="68">
        <v>4.78</v>
      </c>
      <c r="R1186" s="68" t="str" cm="1">
        <f t="array" ref="R1186">_xlfn.SWITCH(ROUND(Q1186,0),5,"Excellent",4,"Good",3,"Ok","Bad")</f>
        <v>Excellent</v>
      </c>
      <c r="S1186" s="17">
        <v>36</v>
      </c>
      <c r="T1186" s="17" t="str">
        <f t="shared" si="74"/>
        <v>No</v>
      </c>
      <c r="U1186" s="82">
        <v>43194</v>
      </c>
      <c r="V1186" s="82">
        <v>44044</v>
      </c>
      <c r="W1186" s="17">
        <v>0</v>
      </c>
      <c r="X1186" s="17" t="str">
        <f t="shared" si="75"/>
        <v>Inactive</v>
      </c>
      <c r="Y1186" s="17" t="s">
        <v>15616</v>
      </c>
      <c r="Z1186" s="17"/>
    </row>
    <row r="1187" spans="1:26" x14ac:dyDescent="0.25">
      <c r="A1187">
        <v>1186</v>
      </c>
      <c r="B1187" s="17" t="s">
        <v>891</v>
      </c>
      <c r="C1187" s="17">
        <v>1830</v>
      </c>
      <c r="D1187" s="17" t="str">
        <f>INDEX(Hosts!$A:$O,MATCH(Places!$C1187,Hosts!$A:$A,0),MATCH(Places!D$1,Hosts!$1:$1,0))</f>
        <v>Within an hour</v>
      </c>
      <c r="E1187" s="87">
        <f>INDEX(Hosts!$A:$O,MATCH(Places!$C1187,Hosts!$A:$A,0),MATCH(Places!E$1,Hosts!$1:$1,0))</f>
        <v>1</v>
      </c>
      <c r="F1187" s="87">
        <f>INDEX(Hosts!$A:$O,MATCH(Places!$C1187,Hosts!$A:$A,0),MATCH(Places!F$1,Hosts!$1:$1,0))</f>
        <v>0.98</v>
      </c>
      <c r="G1187" s="17" t="str">
        <f>INDEX(Hosts!$A:$O,MATCH(Places!$C1187,Hosts!$A:$A,0),MATCH(Places!G$1,Hosts!$1:$1,0))</f>
        <v>No</v>
      </c>
      <c r="H1187" s="17">
        <v>9</v>
      </c>
      <c r="I1187" s="17" t="str">
        <f>INDEX(Neighborhoods!$A:$C,MATCH(Places!$H1187,Neighborhoods!$A:$A,0),MATCH(Places!I$1,Neighborhoods!$1:$1,0))</f>
        <v>Brooklyn</v>
      </c>
      <c r="J1187" s="17" t="str">
        <f>INDEX(Neighborhoods!$A:$C,MATCH(Places!$H1187,Neighborhoods!$A:$A,0),MATCH(Places!J$1,Neighborhoods!$1:$1,0))</f>
        <v>Crown Heights</v>
      </c>
      <c r="K1187" s="17" t="s">
        <v>11822</v>
      </c>
      <c r="L1187" s="17" t="str">
        <f t="shared" si="72"/>
        <v>No</v>
      </c>
      <c r="M1187" s="17">
        <v>4</v>
      </c>
      <c r="N1187" s="17" t="str" cm="1">
        <f t="array" ref="N1187">_xlfn.IFS(M1187&lt;=2,"Small",M1187&lt;=5,"Medium",M1187&gt;5,"Large")</f>
        <v>Medium</v>
      </c>
      <c r="O1187" s="65">
        <v>166</v>
      </c>
      <c r="P1187" s="87">
        <f t="shared" si="73"/>
        <v>0.03</v>
      </c>
      <c r="Q1187" s="68">
        <v>4.72</v>
      </c>
      <c r="R1187" s="68" t="str" cm="1">
        <f t="array" ref="R1187">_xlfn.SWITCH(ROUND(Q1187,0),5,"Excellent",4,"Good",3,"Ok","Bad")</f>
        <v>Excellent</v>
      </c>
      <c r="S1187" s="17">
        <v>162</v>
      </c>
      <c r="T1187" s="17" t="str">
        <f t="shared" si="74"/>
        <v>No</v>
      </c>
      <c r="U1187" s="82">
        <v>42120</v>
      </c>
      <c r="V1187" s="82">
        <v>44053</v>
      </c>
      <c r="W1187" s="17">
        <v>359</v>
      </c>
      <c r="X1187" s="17" t="str">
        <f t="shared" si="75"/>
        <v>Active</v>
      </c>
      <c r="Y1187" s="17" t="s">
        <v>15616</v>
      </c>
      <c r="Z1187" s="17"/>
    </row>
    <row r="1188" spans="1:26" x14ac:dyDescent="0.25">
      <c r="A1188">
        <v>1187</v>
      </c>
      <c r="B1188" s="17" t="s">
        <v>13946</v>
      </c>
      <c r="C1188" s="17">
        <v>2151</v>
      </c>
      <c r="D1188" s="17" t="str">
        <f>INDEX(Hosts!$A:$O,MATCH(Places!$C1188,Hosts!$A:$A,0),MATCH(Places!D$1,Hosts!$1:$1,0))</f>
        <v>Within an hour</v>
      </c>
      <c r="E1188" s="87">
        <f>INDEX(Hosts!$A:$O,MATCH(Places!$C1188,Hosts!$A:$A,0),MATCH(Places!E$1,Hosts!$1:$1,0))</f>
        <v>1</v>
      </c>
      <c r="F1188" s="87">
        <f>INDEX(Hosts!$A:$O,MATCH(Places!$C1188,Hosts!$A:$A,0),MATCH(Places!F$1,Hosts!$1:$1,0))</f>
        <v>0.89</v>
      </c>
      <c r="G1188" s="17" t="str">
        <f>INDEX(Hosts!$A:$O,MATCH(Places!$C1188,Hosts!$A:$A,0),MATCH(Places!G$1,Hosts!$1:$1,0))</f>
        <v>No</v>
      </c>
      <c r="H1188" s="17">
        <v>8</v>
      </c>
      <c r="I1188" s="17" t="str">
        <f>INDEX(Neighborhoods!$A:$C,MATCH(Places!$H1188,Neighborhoods!$A:$A,0),MATCH(Places!I$1,Neighborhoods!$1:$1,0))</f>
        <v>Brooklyn</v>
      </c>
      <c r="J1188" s="17" t="str">
        <f>INDEX(Neighborhoods!$A:$C,MATCH(Places!$H1188,Neighborhoods!$A:$A,0),MATCH(Places!J$1,Neighborhoods!$1:$1,0))</f>
        <v>Bushwick</v>
      </c>
      <c r="K1188" s="17" t="s">
        <v>16</v>
      </c>
      <c r="L1188" s="17" t="str">
        <f t="shared" si="72"/>
        <v>Yes</v>
      </c>
      <c r="M1188" s="17">
        <v>3</v>
      </c>
      <c r="N1188" s="17" t="str" cm="1">
        <f t="array" ref="N1188">_xlfn.IFS(M1188&lt;=2,"Small",M1188&lt;=5,"Medium",M1188&gt;5,"Large")</f>
        <v>Medium</v>
      </c>
      <c r="O1188" s="65">
        <v>100</v>
      </c>
      <c r="P1188" s="87">
        <f t="shared" si="73"/>
        <v>0.03</v>
      </c>
      <c r="Q1188" s="68">
        <v>4.58</v>
      </c>
      <c r="R1188" s="68" t="str" cm="1">
        <f t="array" ref="R1188">_xlfn.SWITCH(ROUND(Q1188,0),5,"Excellent",4,"Good",3,"Ok","Bad")</f>
        <v>Excellent</v>
      </c>
      <c r="S1188" s="17">
        <v>99</v>
      </c>
      <c r="T1188" s="17" t="str">
        <f t="shared" si="74"/>
        <v>No</v>
      </c>
      <c r="U1188" s="82">
        <v>42883</v>
      </c>
      <c r="V1188" s="82">
        <v>44037</v>
      </c>
      <c r="W1188" s="17">
        <v>90</v>
      </c>
      <c r="X1188" s="17" t="str">
        <f t="shared" si="75"/>
        <v>Active</v>
      </c>
      <c r="Y1188" s="17" t="s">
        <v>15615</v>
      </c>
      <c r="Z1188" s="17"/>
    </row>
    <row r="1189" spans="1:26" x14ac:dyDescent="0.25">
      <c r="A1189">
        <v>1188</v>
      </c>
      <c r="B1189" s="17" t="s">
        <v>892</v>
      </c>
      <c r="C1189" s="17">
        <v>225</v>
      </c>
      <c r="D1189" s="17" t="str">
        <f>INDEX(Hosts!$A:$O,MATCH(Places!$C1189,Hosts!$A:$A,0),MATCH(Places!D$1,Hosts!$1:$1,0))</f>
        <v>Within an hour</v>
      </c>
      <c r="E1189" s="87">
        <f>INDEX(Hosts!$A:$O,MATCH(Places!$C1189,Hosts!$A:$A,0),MATCH(Places!E$1,Hosts!$1:$1,0))</f>
        <v>1</v>
      </c>
      <c r="F1189" s="87">
        <f>INDEX(Hosts!$A:$O,MATCH(Places!$C1189,Hosts!$A:$A,0),MATCH(Places!F$1,Hosts!$1:$1,0))</f>
        <v>1</v>
      </c>
      <c r="G1189" s="17" t="str">
        <f>INDEX(Hosts!$A:$O,MATCH(Places!$C1189,Hosts!$A:$A,0),MATCH(Places!G$1,Hosts!$1:$1,0))</f>
        <v>Yes</v>
      </c>
      <c r="H1189" s="17">
        <v>7</v>
      </c>
      <c r="I1189" s="17" t="str">
        <f>INDEX(Neighborhoods!$A:$C,MATCH(Places!$H1189,Neighborhoods!$A:$A,0),MATCH(Places!I$1,Neighborhoods!$1:$1,0))</f>
        <v>Brooklyn</v>
      </c>
      <c r="J1189" s="17" t="str">
        <f>INDEX(Neighborhoods!$A:$C,MATCH(Places!$H1189,Neighborhoods!$A:$A,0),MATCH(Places!J$1,Neighborhoods!$1:$1,0))</f>
        <v>Bedford-Stuyvesant</v>
      </c>
      <c r="K1189" s="17" t="s">
        <v>11822</v>
      </c>
      <c r="L1189" s="17" t="str">
        <f t="shared" si="72"/>
        <v>No</v>
      </c>
      <c r="M1189" s="17">
        <v>4</v>
      </c>
      <c r="N1189" s="17" t="str" cm="1">
        <f t="array" ref="N1189">_xlfn.IFS(M1189&lt;=2,"Small",M1189&lt;=5,"Medium",M1189&gt;5,"Large")</f>
        <v>Medium</v>
      </c>
      <c r="O1189" s="65">
        <v>125</v>
      </c>
      <c r="P1189" s="87">
        <f t="shared" si="73"/>
        <v>0.03</v>
      </c>
      <c r="Q1189" s="68">
        <v>4.99</v>
      </c>
      <c r="R1189" s="68" t="str" cm="1">
        <f t="array" ref="R1189">_xlfn.SWITCH(ROUND(Q1189,0),5,"Excellent",4,"Good",3,"Ok","Bad")</f>
        <v>Excellent</v>
      </c>
      <c r="S1189" s="17">
        <v>169</v>
      </c>
      <c r="T1189" s="17" t="str">
        <f t="shared" si="74"/>
        <v>Yes</v>
      </c>
      <c r="U1189" s="82">
        <v>42101</v>
      </c>
      <c r="V1189" s="82">
        <v>43832</v>
      </c>
      <c r="W1189" s="17">
        <v>87</v>
      </c>
      <c r="X1189" s="17" t="str">
        <f t="shared" si="75"/>
        <v>Active</v>
      </c>
      <c r="Y1189" s="17" t="s">
        <v>15615</v>
      </c>
      <c r="Z1189" s="17"/>
    </row>
    <row r="1190" spans="1:26" x14ac:dyDescent="0.25">
      <c r="A1190">
        <v>1189</v>
      </c>
      <c r="B1190" s="17" t="s">
        <v>893</v>
      </c>
      <c r="C1190" s="17">
        <v>309</v>
      </c>
      <c r="D1190" s="17" t="str">
        <f>INDEX(Hosts!$A:$O,MATCH(Places!$C1190,Hosts!$A:$A,0),MATCH(Places!D$1,Hosts!$1:$1,0))</f>
        <v>Within an hour</v>
      </c>
      <c r="E1190" s="87">
        <f>INDEX(Hosts!$A:$O,MATCH(Places!$C1190,Hosts!$A:$A,0),MATCH(Places!E$1,Hosts!$1:$1,0))</f>
        <v>1</v>
      </c>
      <c r="F1190" s="87">
        <f>INDEX(Hosts!$A:$O,MATCH(Places!$C1190,Hosts!$A:$A,0),MATCH(Places!F$1,Hosts!$1:$1,0))</f>
        <v>1</v>
      </c>
      <c r="G1190" s="17" t="str">
        <f>INDEX(Hosts!$A:$O,MATCH(Places!$C1190,Hosts!$A:$A,0),MATCH(Places!G$1,Hosts!$1:$1,0))</f>
        <v>No</v>
      </c>
      <c r="H1190" s="17">
        <v>20</v>
      </c>
      <c r="I1190" s="17" t="str">
        <f>INDEX(Neighborhoods!$A:$C,MATCH(Places!$H1190,Neighborhoods!$A:$A,0),MATCH(Places!I$1,Neighborhoods!$1:$1,0))</f>
        <v>Manhattan</v>
      </c>
      <c r="J1190" s="17" t="str">
        <f>INDEX(Neighborhoods!$A:$C,MATCH(Places!$H1190,Neighborhoods!$A:$A,0),MATCH(Places!J$1,Neighborhoods!$1:$1,0))</f>
        <v>Upper West Side</v>
      </c>
      <c r="K1190" s="17" t="s">
        <v>11822</v>
      </c>
      <c r="L1190" s="17" t="str">
        <f t="shared" si="72"/>
        <v>No</v>
      </c>
      <c r="M1190" s="17">
        <v>7</v>
      </c>
      <c r="N1190" s="17" t="str" cm="1">
        <f t="array" ref="N1190">_xlfn.IFS(M1190&lt;=2,"Small",M1190&lt;=5,"Medium",M1190&gt;5,"Large")</f>
        <v>Large</v>
      </c>
      <c r="O1190" s="65">
        <v>2000</v>
      </c>
      <c r="P1190" s="87">
        <f t="shared" si="73"/>
        <v>7.0000000000000007E-2</v>
      </c>
      <c r="Q1190" s="68">
        <v>5</v>
      </c>
      <c r="R1190" s="68" t="str" cm="1">
        <f t="array" ref="R1190">_xlfn.SWITCH(ROUND(Q1190,0),5,"Excellent",4,"Good",3,"Ok","Bad")</f>
        <v>Excellent</v>
      </c>
      <c r="S1190" s="17">
        <v>9</v>
      </c>
      <c r="T1190" s="17" t="str">
        <f t="shared" si="74"/>
        <v>No</v>
      </c>
      <c r="U1190" s="82">
        <v>42173</v>
      </c>
      <c r="V1190" s="82">
        <v>42397</v>
      </c>
      <c r="W1190" s="17">
        <v>364</v>
      </c>
      <c r="X1190" s="17" t="str">
        <f t="shared" si="75"/>
        <v>Active</v>
      </c>
      <c r="Y1190" s="17" t="s">
        <v>15615</v>
      </c>
      <c r="Z1190" s="17"/>
    </row>
    <row r="1191" spans="1:26" x14ac:dyDescent="0.25">
      <c r="A1191">
        <v>1190</v>
      </c>
      <c r="B1191" s="17" t="s">
        <v>13930</v>
      </c>
      <c r="C1191" s="17">
        <v>2004</v>
      </c>
      <c r="D1191" s="17" t="str">
        <f>INDEX(Hosts!$A:$O,MATCH(Places!$C1191,Hosts!$A:$A,0),MATCH(Places!D$1,Hosts!$1:$1,0))</f>
        <v>Within an hour</v>
      </c>
      <c r="E1191" s="87">
        <f>INDEX(Hosts!$A:$O,MATCH(Places!$C1191,Hosts!$A:$A,0),MATCH(Places!E$1,Hosts!$1:$1,0))</f>
        <v>1</v>
      </c>
      <c r="F1191" s="87">
        <f>INDEX(Hosts!$A:$O,MATCH(Places!$C1191,Hosts!$A:$A,0),MATCH(Places!F$1,Hosts!$1:$1,0))</f>
        <v>1</v>
      </c>
      <c r="G1191" s="17" t="str">
        <f>INDEX(Hosts!$A:$O,MATCH(Places!$C1191,Hosts!$A:$A,0),MATCH(Places!G$1,Hosts!$1:$1,0))</f>
        <v>No</v>
      </c>
      <c r="H1191" s="17">
        <v>13</v>
      </c>
      <c r="I1191" s="17" t="str">
        <f>INDEX(Neighborhoods!$A:$C,MATCH(Places!$H1191,Neighborhoods!$A:$A,0),MATCH(Places!I$1,Neighborhoods!$1:$1,0))</f>
        <v>Manhattan</v>
      </c>
      <c r="J1191" s="17" t="str">
        <f>INDEX(Neighborhoods!$A:$C,MATCH(Places!$H1191,Neighborhoods!$A:$A,0),MATCH(Places!J$1,Neighborhoods!$1:$1,0))</f>
        <v>Chelsea</v>
      </c>
      <c r="K1191" s="17" t="s">
        <v>11822</v>
      </c>
      <c r="L1191" s="17" t="str">
        <f t="shared" si="72"/>
        <v>No</v>
      </c>
      <c r="M1191" s="17">
        <v>2</v>
      </c>
      <c r="N1191" s="17" t="str" cm="1">
        <f t="array" ref="N1191">_xlfn.IFS(M1191&lt;=2,"Small",M1191&lt;=5,"Medium",M1191&gt;5,"Large")</f>
        <v>Small</v>
      </c>
      <c r="O1191" s="65">
        <v>200</v>
      </c>
      <c r="P1191" s="87">
        <f t="shared" si="73"/>
        <v>0.04</v>
      </c>
      <c r="Q1191" s="68">
        <v>5</v>
      </c>
      <c r="R1191" s="68" t="str" cm="1">
        <f t="array" ref="R1191">_xlfn.SWITCH(ROUND(Q1191,0),5,"Excellent",4,"Good",3,"Ok","Bad")</f>
        <v>Excellent</v>
      </c>
      <c r="S1191" s="17">
        <v>47</v>
      </c>
      <c r="T1191" s="17" t="str">
        <f t="shared" si="74"/>
        <v>No</v>
      </c>
      <c r="U1191" s="82">
        <v>42127</v>
      </c>
      <c r="V1191" s="82">
        <v>43832</v>
      </c>
      <c r="W1191" s="17">
        <v>363</v>
      </c>
      <c r="X1191" s="17" t="str">
        <f t="shared" si="75"/>
        <v>Active</v>
      </c>
      <c r="Y1191" s="17" t="s">
        <v>15615</v>
      </c>
      <c r="Z1191" s="17"/>
    </row>
    <row r="1192" spans="1:26" x14ac:dyDescent="0.25">
      <c r="A1192">
        <v>1191</v>
      </c>
      <c r="B1192" s="17" t="s">
        <v>894</v>
      </c>
      <c r="C1192" s="17">
        <v>1611</v>
      </c>
      <c r="D1192" s="17" t="str">
        <f>INDEX(Hosts!$A:$O,MATCH(Places!$C1192,Hosts!$A:$A,0),MATCH(Places!D$1,Hosts!$1:$1,0))</f>
        <v>Within an hour</v>
      </c>
      <c r="E1192" s="87">
        <f>INDEX(Hosts!$A:$O,MATCH(Places!$C1192,Hosts!$A:$A,0),MATCH(Places!E$1,Hosts!$1:$1,0))</f>
        <v>1</v>
      </c>
      <c r="F1192" s="87">
        <f>INDEX(Hosts!$A:$O,MATCH(Places!$C1192,Hosts!$A:$A,0),MATCH(Places!F$1,Hosts!$1:$1,0))</f>
        <v>0.98</v>
      </c>
      <c r="G1192" s="17" t="str">
        <f>INDEX(Hosts!$A:$O,MATCH(Places!$C1192,Hosts!$A:$A,0),MATCH(Places!G$1,Hosts!$1:$1,0))</f>
        <v>No</v>
      </c>
      <c r="H1192" s="17">
        <v>7</v>
      </c>
      <c r="I1192" s="17" t="str">
        <f>INDEX(Neighborhoods!$A:$C,MATCH(Places!$H1192,Neighborhoods!$A:$A,0),MATCH(Places!I$1,Neighborhoods!$1:$1,0))</f>
        <v>Brooklyn</v>
      </c>
      <c r="J1192" s="17" t="str">
        <f>INDEX(Neighborhoods!$A:$C,MATCH(Places!$H1192,Neighborhoods!$A:$A,0),MATCH(Places!J$1,Neighborhoods!$1:$1,0))</f>
        <v>Bedford-Stuyvesant</v>
      </c>
      <c r="K1192" s="17" t="s">
        <v>11822</v>
      </c>
      <c r="L1192" s="17" t="str">
        <f t="shared" si="72"/>
        <v>No</v>
      </c>
      <c r="M1192" s="17">
        <v>2</v>
      </c>
      <c r="N1192" s="17" t="str" cm="1">
        <f t="array" ref="N1192">_xlfn.IFS(M1192&lt;=2,"Small",M1192&lt;=5,"Medium",M1192&gt;5,"Large")</f>
        <v>Small</v>
      </c>
      <c r="O1192" s="65">
        <v>119</v>
      </c>
      <c r="P1192" s="87">
        <f t="shared" si="73"/>
        <v>0.03</v>
      </c>
      <c r="Q1192" s="68">
        <v>4.91</v>
      </c>
      <c r="R1192" s="68" t="str" cm="1">
        <f t="array" ref="R1192">_xlfn.SWITCH(ROUND(Q1192,0),5,"Excellent",4,"Good",3,"Ok","Bad")</f>
        <v>Excellent</v>
      </c>
      <c r="S1192" s="17">
        <v>152</v>
      </c>
      <c r="T1192" s="17" t="str">
        <f t="shared" si="74"/>
        <v>Yes</v>
      </c>
      <c r="U1192" s="82">
        <v>42126</v>
      </c>
      <c r="V1192" s="82">
        <v>44040</v>
      </c>
      <c r="W1192" s="17">
        <v>307</v>
      </c>
      <c r="X1192" s="17" t="str">
        <f t="shared" si="75"/>
        <v>Active</v>
      </c>
      <c r="Y1192" s="17" t="s">
        <v>15615</v>
      </c>
      <c r="Z1192" s="17"/>
    </row>
    <row r="1193" spans="1:26" x14ac:dyDescent="0.25">
      <c r="A1193">
        <v>1192</v>
      </c>
      <c r="B1193" s="17" t="s">
        <v>13148</v>
      </c>
      <c r="C1193" s="17">
        <v>2052</v>
      </c>
      <c r="D1193" s="17" t="str">
        <f>INDEX(Hosts!$A:$O,MATCH(Places!$C1193,Hosts!$A:$A,0),MATCH(Places!D$1,Hosts!$1:$1,0))</f>
        <v>Within a day</v>
      </c>
      <c r="E1193" s="87">
        <f>INDEX(Hosts!$A:$O,MATCH(Places!$C1193,Hosts!$A:$A,0),MATCH(Places!E$1,Hosts!$1:$1,0))</f>
        <v>0.73</v>
      </c>
      <c r="F1193" s="87">
        <f>INDEX(Hosts!$A:$O,MATCH(Places!$C1193,Hosts!$A:$A,0),MATCH(Places!F$1,Hosts!$1:$1,0))</f>
        <v>0.32</v>
      </c>
      <c r="G1193" s="17" t="str">
        <f>INDEX(Hosts!$A:$O,MATCH(Places!$C1193,Hosts!$A:$A,0),MATCH(Places!G$1,Hosts!$1:$1,0))</f>
        <v>No</v>
      </c>
      <c r="H1193" s="17">
        <v>18</v>
      </c>
      <c r="I1193" s="17" t="str">
        <f>INDEX(Neighborhoods!$A:$C,MATCH(Places!$H1193,Neighborhoods!$A:$A,0),MATCH(Places!I$1,Neighborhoods!$1:$1,0))</f>
        <v>Manhattan</v>
      </c>
      <c r="J1193" s="17" t="str">
        <f>INDEX(Neighborhoods!$A:$C,MATCH(Places!$H1193,Neighborhoods!$A:$A,0),MATCH(Places!J$1,Neighborhoods!$1:$1,0))</f>
        <v>Midtown</v>
      </c>
      <c r="K1193" s="17" t="s">
        <v>11822</v>
      </c>
      <c r="L1193" s="17" t="str">
        <f t="shared" si="72"/>
        <v>No</v>
      </c>
      <c r="M1193" s="17">
        <v>6</v>
      </c>
      <c r="N1193" s="17" t="str" cm="1">
        <f t="array" ref="N1193">_xlfn.IFS(M1193&lt;=2,"Small",M1193&lt;=5,"Medium",M1193&gt;5,"Large")</f>
        <v>Large</v>
      </c>
      <c r="O1193" s="65">
        <v>249</v>
      </c>
      <c r="P1193" s="87">
        <f t="shared" si="73"/>
        <v>0.04</v>
      </c>
      <c r="Q1193" s="68">
        <v>4.53</v>
      </c>
      <c r="R1193" s="68" t="str" cm="1">
        <f t="array" ref="R1193">_xlfn.SWITCH(ROUND(Q1193,0),5,"Excellent",4,"Good",3,"Ok","Bad")</f>
        <v>Excellent</v>
      </c>
      <c r="S1193" s="17">
        <v>15</v>
      </c>
      <c r="T1193" s="17" t="str">
        <f t="shared" si="74"/>
        <v>No</v>
      </c>
      <c r="U1193" s="82">
        <v>42157</v>
      </c>
      <c r="V1193" s="82">
        <v>43811</v>
      </c>
      <c r="W1193" s="17">
        <v>365</v>
      </c>
      <c r="X1193" s="17" t="str">
        <f t="shared" si="75"/>
        <v>Active</v>
      </c>
      <c r="Y1193" s="17" t="s">
        <v>15615</v>
      </c>
      <c r="Z1193" s="17"/>
    </row>
    <row r="1194" spans="1:26" x14ac:dyDescent="0.25">
      <c r="A1194">
        <v>1193</v>
      </c>
      <c r="B1194" s="17" t="s">
        <v>895</v>
      </c>
      <c r="C1194" s="17">
        <v>2096</v>
      </c>
      <c r="D1194" s="17" t="str">
        <f>INDEX(Hosts!$A:$O,MATCH(Places!$C1194,Hosts!$A:$A,0),MATCH(Places!D$1,Hosts!$1:$1,0))</f>
        <v>Within a few hours</v>
      </c>
      <c r="E1194" s="87">
        <f>INDEX(Hosts!$A:$O,MATCH(Places!$C1194,Hosts!$A:$A,0),MATCH(Places!E$1,Hosts!$1:$1,0))</f>
        <v>0.95</v>
      </c>
      <c r="F1194" s="87">
        <f>INDEX(Hosts!$A:$O,MATCH(Places!$C1194,Hosts!$A:$A,0),MATCH(Places!F$1,Hosts!$1:$1,0))</f>
        <v>0.26</v>
      </c>
      <c r="G1194" s="17" t="str">
        <f>INDEX(Hosts!$A:$O,MATCH(Places!$C1194,Hosts!$A:$A,0),MATCH(Places!G$1,Hosts!$1:$1,0))</f>
        <v>No</v>
      </c>
      <c r="H1194" s="17">
        <v>8</v>
      </c>
      <c r="I1194" s="17" t="str">
        <f>INDEX(Neighborhoods!$A:$C,MATCH(Places!$H1194,Neighborhoods!$A:$A,0),MATCH(Places!I$1,Neighborhoods!$1:$1,0))</f>
        <v>Brooklyn</v>
      </c>
      <c r="J1194" s="17" t="str">
        <f>INDEX(Neighborhoods!$A:$C,MATCH(Places!$H1194,Neighborhoods!$A:$A,0),MATCH(Places!J$1,Neighborhoods!$1:$1,0))</f>
        <v>Bushwick</v>
      </c>
      <c r="K1194" s="17" t="s">
        <v>1</v>
      </c>
      <c r="L1194" s="17" t="str">
        <f t="shared" si="72"/>
        <v>Yes</v>
      </c>
      <c r="M1194" s="17">
        <v>2</v>
      </c>
      <c r="N1194" s="17" t="str" cm="1">
        <f t="array" ref="N1194">_xlfn.IFS(M1194&lt;=2,"Small",M1194&lt;=5,"Medium",M1194&gt;5,"Large")</f>
        <v>Small</v>
      </c>
      <c r="O1194" s="65">
        <v>48</v>
      </c>
      <c r="P1194" s="87">
        <f t="shared" si="73"/>
        <v>0.03</v>
      </c>
      <c r="Q1194" s="68">
        <v>5</v>
      </c>
      <c r="R1194" s="68" t="str" cm="1">
        <f t="array" ref="R1194">_xlfn.SWITCH(ROUND(Q1194,0),5,"Excellent",4,"Good",3,"Ok","Bad")</f>
        <v>Excellent</v>
      </c>
      <c r="S1194" s="17">
        <v>3</v>
      </c>
      <c r="T1194" s="17" t="str">
        <f t="shared" si="74"/>
        <v>No</v>
      </c>
      <c r="U1194" s="82">
        <v>42194</v>
      </c>
      <c r="V1194" s="82">
        <v>43526</v>
      </c>
      <c r="W1194" s="17">
        <v>364</v>
      </c>
      <c r="X1194" s="17" t="str">
        <f t="shared" si="75"/>
        <v>Active</v>
      </c>
      <c r="Y1194" s="17" t="s">
        <v>15615</v>
      </c>
      <c r="Z1194" s="17"/>
    </row>
    <row r="1195" spans="1:26" x14ac:dyDescent="0.25">
      <c r="A1195">
        <v>1194</v>
      </c>
      <c r="B1195" s="17" t="s">
        <v>896</v>
      </c>
      <c r="C1195" s="17">
        <v>2167</v>
      </c>
      <c r="D1195" s="17" t="str">
        <f>INDEX(Hosts!$A:$O,MATCH(Places!$C1195,Hosts!$A:$A,0),MATCH(Places!D$1,Hosts!$1:$1,0))</f>
        <v>Within an hour</v>
      </c>
      <c r="E1195" s="87">
        <f>INDEX(Hosts!$A:$O,MATCH(Places!$C1195,Hosts!$A:$A,0),MATCH(Places!E$1,Hosts!$1:$1,0))</f>
        <v>1</v>
      </c>
      <c r="F1195" s="87">
        <f>INDEX(Hosts!$A:$O,MATCH(Places!$C1195,Hosts!$A:$A,0),MATCH(Places!F$1,Hosts!$1:$1,0))</f>
        <v>0.78</v>
      </c>
      <c r="G1195" s="17" t="str">
        <f>INDEX(Hosts!$A:$O,MATCH(Places!$C1195,Hosts!$A:$A,0),MATCH(Places!G$1,Hosts!$1:$1,0))</f>
        <v>Yes</v>
      </c>
      <c r="H1195" s="17">
        <v>19</v>
      </c>
      <c r="I1195" s="17" t="str">
        <f>INDEX(Neighborhoods!$A:$C,MATCH(Places!$H1195,Neighborhoods!$A:$A,0),MATCH(Places!I$1,Neighborhoods!$1:$1,0))</f>
        <v>Manhattan</v>
      </c>
      <c r="J1195" s="17" t="str">
        <f>INDEX(Neighborhoods!$A:$C,MATCH(Places!$H1195,Neighborhoods!$A:$A,0),MATCH(Places!J$1,Neighborhoods!$1:$1,0))</f>
        <v>Upper East Side</v>
      </c>
      <c r="K1195" s="17" t="s">
        <v>1</v>
      </c>
      <c r="L1195" s="17" t="str">
        <f t="shared" si="72"/>
        <v>Yes</v>
      </c>
      <c r="M1195" s="17">
        <v>2</v>
      </c>
      <c r="N1195" s="17" t="str" cm="1">
        <f t="array" ref="N1195">_xlfn.IFS(M1195&lt;=2,"Small",M1195&lt;=5,"Medium",M1195&gt;5,"Large")</f>
        <v>Small</v>
      </c>
      <c r="O1195" s="65">
        <v>195</v>
      </c>
      <c r="P1195" s="87">
        <f t="shared" si="73"/>
        <v>0.03</v>
      </c>
      <c r="Q1195" s="68">
        <v>4.82</v>
      </c>
      <c r="R1195" s="68" t="str" cm="1">
        <f t="array" ref="R1195">_xlfn.SWITCH(ROUND(Q1195,0),5,"Excellent",4,"Good",3,"Ok","Bad")</f>
        <v>Excellent</v>
      </c>
      <c r="S1195" s="17">
        <v>56</v>
      </c>
      <c r="T1195" s="17" t="str">
        <f t="shared" si="74"/>
        <v>No</v>
      </c>
      <c r="U1195" s="82">
        <v>42122</v>
      </c>
      <c r="V1195" s="82">
        <v>43527</v>
      </c>
      <c r="W1195" s="17">
        <v>132</v>
      </c>
      <c r="X1195" s="17" t="str">
        <f t="shared" si="75"/>
        <v>Active</v>
      </c>
      <c r="Y1195" s="17" t="s">
        <v>15615</v>
      </c>
      <c r="Z1195" s="17"/>
    </row>
    <row r="1196" spans="1:26" x14ac:dyDescent="0.25">
      <c r="A1196">
        <v>1195</v>
      </c>
      <c r="B1196" s="17" t="s">
        <v>897</v>
      </c>
      <c r="C1196" s="17">
        <v>309</v>
      </c>
      <c r="D1196" s="17" t="str">
        <f>INDEX(Hosts!$A:$O,MATCH(Places!$C1196,Hosts!$A:$A,0),MATCH(Places!D$1,Hosts!$1:$1,0))</f>
        <v>Within an hour</v>
      </c>
      <c r="E1196" s="87">
        <f>INDEX(Hosts!$A:$O,MATCH(Places!$C1196,Hosts!$A:$A,0),MATCH(Places!E$1,Hosts!$1:$1,0))</f>
        <v>1</v>
      </c>
      <c r="F1196" s="87">
        <f>INDEX(Hosts!$A:$O,MATCH(Places!$C1196,Hosts!$A:$A,0),MATCH(Places!F$1,Hosts!$1:$1,0))</f>
        <v>1</v>
      </c>
      <c r="G1196" s="17" t="str">
        <f>INDEX(Hosts!$A:$O,MATCH(Places!$C1196,Hosts!$A:$A,0),MATCH(Places!G$1,Hosts!$1:$1,0))</f>
        <v>No</v>
      </c>
      <c r="H1196" s="17">
        <v>20</v>
      </c>
      <c r="I1196" s="17" t="str">
        <f>INDEX(Neighborhoods!$A:$C,MATCH(Places!$H1196,Neighborhoods!$A:$A,0),MATCH(Places!I$1,Neighborhoods!$1:$1,0))</f>
        <v>Manhattan</v>
      </c>
      <c r="J1196" s="17" t="str">
        <f>INDEX(Neighborhoods!$A:$C,MATCH(Places!$H1196,Neighborhoods!$A:$A,0),MATCH(Places!J$1,Neighborhoods!$1:$1,0))</f>
        <v>Upper West Side</v>
      </c>
      <c r="K1196" s="17" t="s">
        <v>11822</v>
      </c>
      <c r="L1196" s="17" t="str">
        <f t="shared" si="72"/>
        <v>No</v>
      </c>
      <c r="M1196" s="17">
        <v>8</v>
      </c>
      <c r="N1196" s="17" t="str" cm="1">
        <f t="array" ref="N1196">_xlfn.IFS(M1196&lt;=2,"Small",M1196&lt;=5,"Medium",M1196&gt;5,"Large")</f>
        <v>Large</v>
      </c>
      <c r="O1196" s="65">
        <v>2000</v>
      </c>
      <c r="P1196" s="87">
        <f t="shared" si="73"/>
        <v>7.0000000000000007E-2</v>
      </c>
      <c r="Q1196" s="68">
        <v>4.8899999999999997</v>
      </c>
      <c r="R1196" s="68" t="str" cm="1">
        <f t="array" ref="R1196">_xlfn.SWITCH(ROUND(Q1196,0),5,"Excellent",4,"Good",3,"Ok","Bad")</f>
        <v>Excellent</v>
      </c>
      <c r="S1196" s="17">
        <v>9</v>
      </c>
      <c r="T1196" s="17" t="str">
        <f t="shared" si="74"/>
        <v>No</v>
      </c>
      <c r="U1196" s="82">
        <v>42109</v>
      </c>
      <c r="V1196" s="82">
        <v>42296</v>
      </c>
      <c r="W1196" s="17">
        <v>364</v>
      </c>
      <c r="X1196" s="17" t="str">
        <f t="shared" si="75"/>
        <v>Active</v>
      </c>
      <c r="Y1196" s="17" t="s">
        <v>15615</v>
      </c>
      <c r="Z1196" s="17"/>
    </row>
    <row r="1197" spans="1:26" x14ac:dyDescent="0.25">
      <c r="A1197">
        <v>1196</v>
      </c>
      <c r="B1197" s="17" t="s">
        <v>898</v>
      </c>
      <c r="C1197" s="17">
        <v>1401</v>
      </c>
      <c r="D1197" s="17" t="str">
        <f>INDEX(Hosts!$A:$O,MATCH(Places!$C1197,Hosts!$A:$A,0),MATCH(Places!D$1,Hosts!$1:$1,0))</f>
        <v>Within a few hours</v>
      </c>
      <c r="E1197" s="87">
        <f>INDEX(Hosts!$A:$O,MATCH(Places!$C1197,Hosts!$A:$A,0),MATCH(Places!E$1,Hosts!$1:$1,0))</f>
        <v>1</v>
      </c>
      <c r="F1197" s="87">
        <f>INDEX(Hosts!$A:$O,MATCH(Places!$C1197,Hosts!$A:$A,0),MATCH(Places!F$1,Hosts!$1:$1,0))</f>
        <v>0.6</v>
      </c>
      <c r="G1197" s="17" t="str">
        <f>INDEX(Hosts!$A:$O,MATCH(Places!$C1197,Hosts!$A:$A,0),MATCH(Places!G$1,Hosts!$1:$1,0))</f>
        <v>Yes</v>
      </c>
      <c r="H1197" s="17">
        <v>14</v>
      </c>
      <c r="I1197" s="17" t="str">
        <f>INDEX(Neighborhoods!$A:$C,MATCH(Places!$H1197,Neighborhoods!$A:$A,0),MATCH(Places!I$1,Neighborhoods!$1:$1,0))</f>
        <v>Manhattan</v>
      </c>
      <c r="J1197" s="17" t="str">
        <f>INDEX(Neighborhoods!$A:$C,MATCH(Places!$H1197,Neighborhoods!$A:$A,0),MATCH(Places!J$1,Neighborhoods!$1:$1,0))</f>
        <v>East Harlem</v>
      </c>
      <c r="K1197" s="17" t="s">
        <v>11822</v>
      </c>
      <c r="L1197" s="17" t="str">
        <f t="shared" si="72"/>
        <v>No</v>
      </c>
      <c r="M1197" s="17">
        <v>2</v>
      </c>
      <c r="N1197" s="17" t="str" cm="1">
        <f t="array" ref="N1197">_xlfn.IFS(M1197&lt;=2,"Small",M1197&lt;=5,"Medium",M1197&gt;5,"Large")</f>
        <v>Small</v>
      </c>
      <c r="O1197" s="65">
        <v>160</v>
      </c>
      <c r="P1197" s="87">
        <f t="shared" si="73"/>
        <v>0.03</v>
      </c>
      <c r="Q1197" s="68">
        <v>4.9800000000000004</v>
      </c>
      <c r="R1197" s="68" t="str" cm="1">
        <f t="array" ref="R1197">_xlfn.SWITCH(ROUND(Q1197,0),5,"Excellent",4,"Good",3,"Ok","Bad")</f>
        <v>Excellent</v>
      </c>
      <c r="S1197" s="17">
        <v>64</v>
      </c>
      <c r="T1197" s="17" t="str">
        <f t="shared" si="74"/>
        <v>No</v>
      </c>
      <c r="U1197" s="82">
        <v>42108</v>
      </c>
      <c r="V1197" s="82">
        <v>43831</v>
      </c>
      <c r="W1197" s="17">
        <v>247</v>
      </c>
      <c r="X1197" s="17" t="str">
        <f t="shared" si="75"/>
        <v>Active</v>
      </c>
      <c r="Y1197" s="17" t="s">
        <v>15615</v>
      </c>
      <c r="Z1197" s="17"/>
    </row>
    <row r="1198" spans="1:26" x14ac:dyDescent="0.25">
      <c r="A1198">
        <v>1197</v>
      </c>
      <c r="B1198" s="17" t="s">
        <v>14147</v>
      </c>
      <c r="C1198" s="17">
        <v>1055</v>
      </c>
      <c r="D1198" s="17" t="str">
        <f>INDEX(Hosts!$A:$O,MATCH(Places!$C1198,Hosts!$A:$A,0),MATCH(Places!D$1,Hosts!$1:$1,0))</f>
        <v>Within a few hours</v>
      </c>
      <c r="E1198" s="87">
        <f>INDEX(Hosts!$A:$O,MATCH(Places!$C1198,Hosts!$A:$A,0),MATCH(Places!E$1,Hosts!$1:$1,0))</f>
        <v>1</v>
      </c>
      <c r="F1198" s="87">
        <f>INDEX(Hosts!$A:$O,MATCH(Places!$C1198,Hosts!$A:$A,0),MATCH(Places!F$1,Hosts!$1:$1,0))</f>
        <v>1</v>
      </c>
      <c r="G1198" s="17" t="str">
        <f>INDEX(Hosts!$A:$O,MATCH(Places!$C1198,Hosts!$A:$A,0),MATCH(Places!G$1,Hosts!$1:$1,0))</f>
        <v>No</v>
      </c>
      <c r="H1198" s="17">
        <v>20</v>
      </c>
      <c r="I1198" s="17" t="str">
        <f>INDEX(Neighborhoods!$A:$C,MATCH(Places!$H1198,Neighborhoods!$A:$A,0),MATCH(Places!I$1,Neighborhoods!$1:$1,0))</f>
        <v>Manhattan</v>
      </c>
      <c r="J1198" s="17" t="str">
        <f>INDEX(Neighborhoods!$A:$C,MATCH(Places!$H1198,Neighborhoods!$A:$A,0),MATCH(Places!J$1,Neighborhoods!$1:$1,0))</f>
        <v>Upper West Side</v>
      </c>
      <c r="K1198" s="17" t="s">
        <v>11822</v>
      </c>
      <c r="L1198" s="17" t="str">
        <f t="shared" si="72"/>
        <v>No</v>
      </c>
      <c r="M1198" s="17">
        <v>5</v>
      </c>
      <c r="N1198" s="17" t="str" cm="1">
        <f t="array" ref="N1198">_xlfn.IFS(M1198&lt;=2,"Small",M1198&lt;=5,"Medium",M1198&gt;5,"Large")</f>
        <v>Medium</v>
      </c>
      <c r="O1198" s="65">
        <v>364</v>
      </c>
      <c r="P1198" s="87">
        <f t="shared" si="73"/>
        <v>0.04</v>
      </c>
      <c r="Q1198" s="68">
        <v>4.88</v>
      </c>
      <c r="R1198" s="68" t="str" cm="1">
        <f t="array" ref="R1198">_xlfn.SWITCH(ROUND(Q1198,0),5,"Excellent",4,"Good",3,"Ok","Bad")</f>
        <v>Excellent</v>
      </c>
      <c r="S1198" s="17">
        <v>8</v>
      </c>
      <c r="T1198" s="17" t="str">
        <f t="shared" si="74"/>
        <v>No</v>
      </c>
      <c r="U1198" s="82">
        <v>42101</v>
      </c>
      <c r="V1198" s="82">
        <v>44039</v>
      </c>
      <c r="W1198" s="17">
        <v>352</v>
      </c>
      <c r="X1198" s="17" t="str">
        <f t="shared" si="75"/>
        <v>Active</v>
      </c>
      <c r="Y1198" s="17" t="s">
        <v>15615</v>
      </c>
      <c r="Z1198" s="17"/>
    </row>
    <row r="1199" spans="1:26" x14ac:dyDescent="0.25">
      <c r="A1199">
        <v>1198</v>
      </c>
      <c r="B1199" s="17" t="s">
        <v>899</v>
      </c>
      <c r="C1199" s="17">
        <v>2170</v>
      </c>
      <c r="D1199" s="17" t="str">
        <f>INDEX(Hosts!$A:$O,MATCH(Places!$C1199,Hosts!$A:$A,0),MATCH(Places!D$1,Hosts!$1:$1,0))</f>
        <v>Within a few hours</v>
      </c>
      <c r="E1199" s="87">
        <f>INDEX(Hosts!$A:$O,MATCH(Places!$C1199,Hosts!$A:$A,0),MATCH(Places!E$1,Hosts!$1:$1,0))</f>
        <v>1</v>
      </c>
      <c r="F1199" s="87">
        <f>INDEX(Hosts!$A:$O,MATCH(Places!$C1199,Hosts!$A:$A,0),MATCH(Places!F$1,Hosts!$1:$1,0))</f>
        <v>0.96</v>
      </c>
      <c r="G1199" s="17" t="str">
        <f>INDEX(Hosts!$A:$O,MATCH(Places!$C1199,Hosts!$A:$A,0),MATCH(Places!G$1,Hosts!$1:$1,0))</f>
        <v>Yes</v>
      </c>
      <c r="H1199" s="17">
        <v>16</v>
      </c>
      <c r="I1199" s="17" t="str">
        <f>INDEX(Neighborhoods!$A:$C,MATCH(Places!$H1199,Neighborhoods!$A:$A,0),MATCH(Places!I$1,Neighborhoods!$1:$1,0))</f>
        <v>Manhattan</v>
      </c>
      <c r="J1199" s="17" t="str">
        <f>INDEX(Neighborhoods!$A:$C,MATCH(Places!$H1199,Neighborhoods!$A:$A,0),MATCH(Places!J$1,Neighborhoods!$1:$1,0))</f>
        <v>Harlem</v>
      </c>
      <c r="K1199" s="17" t="s">
        <v>1</v>
      </c>
      <c r="L1199" s="17" t="str">
        <f t="shared" si="72"/>
        <v>Yes</v>
      </c>
      <c r="M1199" s="17">
        <v>2</v>
      </c>
      <c r="N1199" s="17" t="str" cm="1">
        <f t="array" ref="N1199">_xlfn.IFS(M1199&lt;=2,"Small",M1199&lt;=5,"Medium",M1199&gt;5,"Large")</f>
        <v>Small</v>
      </c>
      <c r="O1199" s="65">
        <v>90</v>
      </c>
      <c r="P1199" s="87">
        <f t="shared" si="73"/>
        <v>0.03</v>
      </c>
      <c r="Q1199" s="68">
        <v>4.83</v>
      </c>
      <c r="R1199" s="68" t="str" cm="1">
        <f t="array" ref="R1199">_xlfn.SWITCH(ROUND(Q1199,0),5,"Excellent",4,"Good",3,"Ok","Bad")</f>
        <v>Excellent</v>
      </c>
      <c r="S1199" s="17">
        <v>192</v>
      </c>
      <c r="T1199" s="17" t="str">
        <f t="shared" si="74"/>
        <v>Yes</v>
      </c>
      <c r="U1199" s="82">
        <v>42630</v>
      </c>
      <c r="V1199" s="82">
        <v>44049</v>
      </c>
      <c r="W1199" s="17">
        <v>319</v>
      </c>
      <c r="X1199" s="17" t="str">
        <f t="shared" si="75"/>
        <v>Active</v>
      </c>
      <c r="Y1199" s="17" t="s">
        <v>15615</v>
      </c>
      <c r="Z1199" s="17"/>
    </row>
    <row r="1200" spans="1:26" x14ac:dyDescent="0.25">
      <c r="A1200">
        <v>1199</v>
      </c>
      <c r="B1200" s="17" t="s">
        <v>900</v>
      </c>
      <c r="C1200" s="17">
        <v>1605</v>
      </c>
      <c r="D1200" s="17" t="str">
        <f>INDEX(Hosts!$A:$O,MATCH(Places!$C1200,Hosts!$A:$A,0),MATCH(Places!D$1,Hosts!$1:$1,0))</f>
        <v>Within an hour</v>
      </c>
      <c r="E1200" s="87">
        <f>INDEX(Hosts!$A:$O,MATCH(Places!$C1200,Hosts!$A:$A,0),MATCH(Places!E$1,Hosts!$1:$1,0))</f>
        <v>0.92</v>
      </c>
      <c r="F1200" s="87">
        <f>INDEX(Hosts!$A:$O,MATCH(Places!$C1200,Hosts!$A:$A,0),MATCH(Places!F$1,Hosts!$1:$1,0))</f>
        <v>0.84</v>
      </c>
      <c r="G1200" s="17" t="str">
        <f>INDEX(Hosts!$A:$O,MATCH(Places!$C1200,Hosts!$A:$A,0),MATCH(Places!G$1,Hosts!$1:$1,0))</f>
        <v>No</v>
      </c>
      <c r="H1200" s="17">
        <v>19</v>
      </c>
      <c r="I1200" s="17" t="str">
        <f>INDEX(Neighborhoods!$A:$C,MATCH(Places!$H1200,Neighborhoods!$A:$A,0),MATCH(Places!I$1,Neighborhoods!$1:$1,0))</f>
        <v>Manhattan</v>
      </c>
      <c r="J1200" s="17" t="str">
        <f>INDEX(Neighborhoods!$A:$C,MATCH(Places!$H1200,Neighborhoods!$A:$A,0),MATCH(Places!J$1,Neighborhoods!$1:$1,0))</f>
        <v>Upper East Side</v>
      </c>
      <c r="K1200" s="17" t="s">
        <v>11822</v>
      </c>
      <c r="L1200" s="17" t="str">
        <f t="shared" si="72"/>
        <v>No</v>
      </c>
      <c r="M1200" s="17">
        <v>2</v>
      </c>
      <c r="N1200" s="17" t="str" cm="1">
        <f t="array" ref="N1200">_xlfn.IFS(M1200&lt;=2,"Small",M1200&lt;=5,"Medium",M1200&gt;5,"Large")</f>
        <v>Small</v>
      </c>
      <c r="O1200" s="65">
        <v>116</v>
      </c>
      <c r="P1200" s="87">
        <f t="shared" si="73"/>
        <v>0.03</v>
      </c>
      <c r="Q1200" s="68">
        <v>5</v>
      </c>
      <c r="R1200" s="68" t="str" cm="1">
        <f t="array" ref="R1200">_xlfn.SWITCH(ROUND(Q1200,0),5,"Excellent",4,"Good",3,"Ok","Bad")</f>
        <v>Excellent</v>
      </c>
      <c r="S1200" s="17">
        <v>4</v>
      </c>
      <c r="T1200" s="17" t="str">
        <f t="shared" si="74"/>
        <v>No</v>
      </c>
      <c r="U1200" s="82">
        <v>42225</v>
      </c>
      <c r="V1200" s="82">
        <v>43309</v>
      </c>
      <c r="W1200" s="17">
        <v>365</v>
      </c>
      <c r="X1200" s="17" t="str">
        <f t="shared" si="75"/>
        <v>Active</v>
      </c>
      <c r="Y1200" s="17" t="s">
        <v>15615</v>
      </c>
      <c r="Z1200" s="17"/>
    </row>
    <row r="1201" spans="1:26" x14ac:dyDescent="0.25">
      <c r="A1201">
        <v>1200</v>
      </c>
      <c r="B1201" s="17" t="s">
        <v>901</v>
      </c>
      <c r="C1201" s="17">
        <v>32</v>
      </c>
      <c r="D1201" s="17" t="str">
        <f>INDEX(Hosts!$A:$O,MATCH(Places!$C1201,Hosts!$A:$A,0),MATCH(Places!D$1,Hosts!$1:$1,0))</f>
        <v>Within a few hours</v>
      </c>
      <c r="E1201" s="87">
        <f>INDEX(Hosts!$A:$O,MATCH(Places!$C1201,Hosts!$A:$A,0),MATCH(Places!E$1,Hosts!$1:$1,0))</f>
        <v>1</v>
      </c>
      <c r="F1201" s="87">
        <f>INDEX(Hosts!$A:$O,MATCH(Places!$C1201,Hosts!$A:$A,0),MATCH(Places!F$1,Hosts!$1:$1,0))</f>
        <v>0.87</v>
      </c>
      <c r="G1201" s="17" t="str">
        <f>INDEX(Hosts!$A:$O,MATCH(Places!$C1201,Hosts!$A:$A,0),MATCH(Places!G$1,Hosts!$1:$1,0))</f>
        <v>Yes</v>
      </c>
      <c r="H1201" s="17">
        <v>7</v>
      </c>
      <c r="I1201" s="17" t="str">
        <f>INDEX(Neighborhoods!$A:$C,MATCH(Places!$H1201,Neighborhoods!$A:$A,0),MATCH(Places!I$1,Neighborhoods!$1:$1,0))</f>
        <v>Brooklyn</v>
      </c>
      <c r="J1201" s="17" t="str">
        <f>INDEX(Neighborhoods!$A:$C,MATCH(Places!$H1201,Neighborhoods!$A:$A,0),MATCH(Places!J$1,Neighborhoods!$1:$1,0))</f>
        <v>Bedford-Stuyvesant</v>
      </c>
      <c r="K1201" s="17" t="s">
        <v>11822</v>
      </c>
      <c r="L1201" s="17" t="str">
        <f t="shared" si="72"/>
        <v>No</v>
      </c>
      <c r="M1201" s="17">
        <v>3</v>
      </c>
      <c r="N1201" s="17" t="str" cm="1">
        <f t="array" ref="N1201">_xlfn.IFS(M1201&lt;=2,"Small",M1201&lt;=5,"Medium",M1201&gt;5,"Large")</f>
        <v>Medium</v>
      </c>
      <c r="O1201" s="65">
        <v>95</v>
      </c>
      <c r="P1201" s="87">
        <f t="shared" si="73"/>
        <v>0.03</v>
      </c>
      <c r="Q1201" s="68">
        <v>4.92</v>
      </c>
      <c r="R1201" s="68" t="str" cm="1">
        <f t="array" ref="R1201">_xlfn.SWITCH(ROUND(Q1201,0),5,"Excellent",4,"Good",3,"Ok","Bad")</f>
        <v>Excellent</v>
      </c>
      <c r="S1201" s="17">
        <v>146</v>
      </c>
      <c r="T1201" s="17" t="str">
        <f t="shared" si="74"/>
        <v>Yes</v>
      </c>
      <c r="U1201" s="82">
        <v>42217</v>
      </c>
      <c r="V1201" s="82">
        <v>44045</v>
      </c>
      <c r="W1201" s="17">
        <v>75</v>
      </c>
      <c r="X1201" s="17" t="str">
        <f t="shared" si="75"/>
        <v>Active</v>
      </c>
      <c r="Y1201" s="17" t="s">
        <v>15615</v>
      </c>
      <c r="Z1201" s="17"/>
    </row>
    <row r="1202" spans="1:26" x14ac:dyDescent="0.25">
      <c r="A1202">
        <v>1201</v>
      </c>
      <c r="B1202" s="17" t="s">
        <v>14530</v>
      </c>
      <c r="C1202" s="17">
        <v>857</v>
      </c>
      <c r="D1202" s="17" t="str">
        <f>INDEX(Hosts!$A:$O,MATCH(Places!$C1202,Hosts!$A:$A,0),MATCH(Places!D$1,Hosts!$1:$1,0))</f>
        <v>Within a day</v>
      </c>
      <c r="E1202" s="87">
        <f>INDEX(Hosts!$A:$O,MATCH(Places!$C1202,Hosts!$A:$A,0),MATCH(Places!E$1,Hosts!$1:$1,0))</f>
        <v>0.9</v>
      </c>
      <c r="F1202" s="87">
        <f>INDEX(Hosts!$A:$O,MATCH(Places!$C1202,Hosts!$A:$A,0),MATCH(Places!F$1,Hosts!$1:$1,0))</f>
        <v>0.75</v>
      </c>
      <c r="G1202" s="17" t="str">
        <f>INDEX(Hosts!$A:$O,MATCH(Places!$C1202,Hosts!$A:$A,0),MATCH(Places!G$1,Hosts!$1:$1,0))</f>
        <v>No</v>
      </c>
      <c r="H1202" s="17">
        <v>15</v>
      </c>
      <c r="I1202" s="17" t="str">
        <f>INDEX(Neighborhoods!$A:$C,MATCH(Places!$H1202,Neighborhoods!$A:$A,0),MATCH(Places!I$1,Neighborhoods!$1:$1,0))</f>
        <v>Manhattan</v>
      </c>
      <c r="J1202" s="17" t="str">
        <f>INDEX(Neighborhoods!$A:$C,MATCH(Places!$H1202,Neighborhoods!$A:$A,0),MATCH(Places!J$1,Neighborhoods!$1:$1,0))</f>
        <v>East Village</v>
      </c>
      <c r="K1202" s="17" t="s">
        <v>11822</v>
      </c>
      <c r="L1202" s="17" t="str">
        <f t="shared" si="72"/>
        <v>No</v>
      </c>
      <c r="M1202" s="17">
        <v>6</v>
      </c>
      <c r="N1202" s="17" t="str" cm="1">
        <f t="array" ref="N1202">_xlfn.IFS(M1202&lt;=2,"Small",M1202&lt;=5,"Medium",M1202&gt;5,"Large")</f>
        <v>Large</v>
      </c>
      <c r="O1202" s="65">
        <v>500</v>
      </c>
      <c r="P1202" s="87">
        <f t="shared" si="73"/>
        <v>0.05</v>
      </c>
      <c r="Q1202" s="68">
        <v>4.91</v>
      </c>
      <c r="R1202" s="68" t="str" cm="1">
        <f t="array" ref="R1202">_xlfn.SWITCH(ROUND(Q1202,0),5,"Excellent",4,"Good",3,"Ok","Bad")</f>
        <v>Excellent</v>
      </c>
      <c r="S1202" s="17">
        <v>47</v>
      </c>
      <c r="T1202" s="17" t="str">
        <f t="shared" si="74"/>
        <v>No</v>
      </c>
      <c r="U1202" s="82">
        <v>42127</v>
      </c>
      <c r="V1202" s="82">
        <v>43697</v>
      </c>
      <c r="W1202" s="17">
        <v>1</v>
      </c>
      <c r="X1202" s="17" t="str">
        <f t="shared" si="75"/>
        <v>Active</v>
      </c>
      <c r="Y1202" s="17" t="s">
        <v>15615</v>
      </c>
      <c r="Z1202" s="17"/>
    </row>
    <row r="1203" spans="1:26" x14ac:dyDescent="0.25">
      <c r="A1203">
        <v>1202</v>
      </c>
      <c r="B1203" s="17" t="s">
        <v>902</v>
      </c>
      <c r="C1203" s="17">
        <v>1605</v>
      </c>
      <c r="D1203" s="17" t="str">
        <f>INDEX(Hosts!$A:$O,MATCH(Places!$C1203,Hosts!$A:$A,0),MATCH(Places!D$1,Hosts!$1:$1,0))</f>
        <v>Within an hour</v>
      </c>
      <c r="E1203" s="87">
        <f>INDEX(Hosts!$A:$O,MATCH(Places!$C1203,Hosts!$A:$A,0),MATCH(Places!E$1,Hosts!$1:$1,0))</f>
        <v>0.92</v>
      </c>
      <c r="F1203" s="87">
        <f>INDEX(Hosts!$A:$O,MATCH(Places!$C1203,Hosts!$A:$A,0),MATCH(Places!F$1,Hosts!$1:$1,0))</f>
        <v>0.84</v>
      </c>
      <c r="G1203" s="17" t="str">
        <f>INDEX(Hosts!$A:$O,MATCH(Places!$C1203,Hosts!$A:$A,0),MATCH(Places!G$1,Hosts!$1:$1,0))</f>
        <v>No</v>
      </c>
      <c r="H1203" s="17">
        <v>19</v>
      </c>
      <c r="I1203" s="17" t="str">
        <f>INDEX(Neighborhoods!$A:$C,MATCH(Places!$H1203,Neighborhoods!$A:$A,0),MATCH(Places!I$1,Neighborhoods!$1:$1,0))</f>
        <v>Manhattan</v>
      </c>
      <c r="J1203" s="17" t="str">
        <f>INDEX(Neighborhoods!$A:$C,MATCH(Places!$H1203,Neighborhoods!$A:$A,0),MATCH(Places!J$1,Neighborhoods!$1:$1,0))</f>
        <v>Upper East Side</v>
      </c>
      <c r="K1203" s="17" t="s">
        <v>11822</v>
      </c>
      <c r="L1203" s="17" t="str">
        <f t="shared" si="72"/>
        <v>No</v>
      </c>
      <c r="M1203" s="17">
        <v>3</v>
      </c>
      <c r="N1203" s="17" t="str" cm="1">
        <f t="array" ref="N1203">_xlfn.IFS(M1203&lt;=2,"Small",M1203&lt;=5,"Medium",M1203&gt;5,"Large")</f>
        <v>Medium</v>
      </c>
      <c r="O1203" s="65">
        <v>149</v>
      </c>
      <c r="P1203" s="87">
        <f t="shared" si="73"/>
        <v>0.03</v>
      </c>
      <c r="Q1203" s="68">
        <v>5</v>
      </c>
      <c r="R1203" s="68" t="str" cm="1">
        <f t="array" ref="R1203">_xlfn.SWITCH(ROUND(Q1203,0),5,"Excellent",4,"Good",3,"Ok","Bad")</f>
        <v>Excellent</v>
      </c>
      <c r="S1203" s="17">
        <v>4</v>
      </c>
      <c r="T1203" s="17" t="str">
        <f t="shared" si="74"/>
        <v>No</v>
      </c>
      <c r="U1203" s="82">
        <v>42735</v>
      </c>
      <c r="V1203" s="82">
        <v>43701</v>
      </c>
      <c r="W1203" s="17">
        <v>365</v>
      </c>
      <c r="X1203" s="17" t="str">
        <f t="shared" si="75"/>
        <v>Active</v>
      </c>
      <c r="Y1203" s="17" t="s">
        <v>15615</v>
      </c>
      <c r="Z1203" s="17"/>
    </row>
    <row r="1204" spans="1:26" x14ac:dyDescent="0.25">
      <c r="A1204">
        <v>1203</v>
      </c>
      <c r="B1204" s="17" t="s">
        <v>903</v>
      </c>
      <c r="C1204" s="17">
        <v>72</v>
      </c>
      <c r="D1204" s="17" t="str">
        <f>INDEX(Hosts!$A:$O,MATCH(Places!$C1204,Hosts!$A:$A,0),MATCH(Places!D$1,Hosts!$1:$1,0))</f>
        <v>Within an hour</v>
      </c>
      <c r="E1204" s="87">
        <f>INDEX(Hosts!$A:$O,MATCH(Places!$C1204,Hosts!$A:$A,0),MATCH(Places!E$1,Hosts!$1:$1,0))</f>
        <v>1</v>
      </c>
      <c r="F1204" s="87">
        <f>INDEX(Hosts!$A:$O,MATCH(Places!$C1204,Hosts!$A:$A,0),MATCH(Places!F$1,Hosts!$1:$1,0))</f>
        <v>0.86</v>
      </c>
      <c r="G1204" s="17" t="str">
        <f>INDEX(Hosts!$A:$O,MATCH(Places!$C1204,Hosts!$A:$A,0),MATCH(Places!G$1,Hosts!$1:$1,0))</f>
        <v>No</v>
      </c>
      <c r="H1204" s="17">
        <v>20</v>
      </c>
      <c r="I1204" s="17" t="str">
        <f>INDEX(Neighborhoods!$A:$C,MATCH(Places!$H1204,Neighborhoods!$A:$A,0),MATCH(Places!I$1,Neighborhoods!$1:$1,0))</f>
        <v>Manhattan</v>
      </c>
      <c r="J1204" s="17" t="str">
        <f>INDEX(Neighborhoods!$A:$C,MATCH(Places!$H1204,Neighborhoods!$A:$A,0),MATCH(Places!J$1,Neighborhoods!$1:$1,0))</f>
        <v>Upper West Side</v>
      </c>
      <c r="K1204" s="17" t="s">
        <v>11822</v>
      </c>
      <c r="L1204" s="17" t="str">
        <f t="shared" si="72"/>
        <v>No</v>
      </c>
      <c r="M1204" s="17">
        <v>3</v>
      </c>
      <c r="N1204" s="17" t="str" cm="1">
        <f t="array" ref="N1204">_xlfn.IFS(M1204&lt;=2,"Small",M1204&lt;=5,"Medium",M1204&gt;5,"Large")</f>
        <v>Medium</v>
      </c>
      <c r="O1204" s="65">
        <v>230</v>
      </c>
      <c r="P1204" s="87">
        <f t="shared" si="73"/>
        <v>0.04</v>
      </c>
      <c r="Q1204" s="68">
        <v>4.58</v>
      </c>
      <c r="R1204" s="68" t="str" cm="1">
        <f t="array" ref="R1204">_xlfn.SWITCH(ROUND(Q1204,0),5,"Excellent",4,"Good",3,"Ok","Bad")</f>
        <v>Excellent</v>
      </c>
      <c r="S1204" s="17">
        <v>12</v>
      </c>
      <c r="T1204" s="17" t="str">
        <f t="shared" si="74"/>
        <v>No</v>
      </c>
      <c r="U1204" s="82">
        <v>42129</v>
      </c>
      <c r="V1204" s="82">
        <v>43849</v>
      </c>
      <c r="W1204" s="17">
        <v>84</v>
      </c>
      <c r="X1204" s="17" t="str">
        <f t="shared" si="75"/>
        <v>Active</v>
      </c>
      <c r="Y1204" s="17" t="s">
        <v>15615</v>
      </c>
      <c r="Z1204" s="17"/>
    </row>
    <row r="1205" spans="1:26" x14ac:dyDescent="0.25">
      <c r="A1205">
        <v>1204</v>
      </c>
      <c r="B1205" s="17" t="s">
        <v>14754</v>
      </c>
      <c r="C1205" s="17">
        <v>415</v>
      </c>
      <c r="D1205" s="17" t="str">
        <f>INDEX(Hosts!$A:$O,MATCH(Places!$C1205,Hosts!$A:$A,0),MATCH(Places!D$1,Hosts!$1:$1,0))</f>
        <v>Within a day</v>
      </c>
      <c r="E1205" s="87">
        <f>INDEX(Hosts!$A:$O,MATCH(Places!$C1205,Hosts!$A:$A,0),MATCH(Places!E$1,Hosts!$1:$1,0))</f>
        <v>1</v>
      </c>
      <c r="F1205" s="87">
        <f>INDEX(Hosts!$A:$O,MATCH(Places!$C1205,Hosts!$A:$A,0),MATCH(Places!F$1,Hosts!$1:$1,0))</f>
        <v>0.46</v>
      </c>
      <c r="G1205" s="17" t="str">
        <f>INDEX(Hosts!$A:$O,MATCH(Places!$C1205,Hosts!$A:$A,0),MATCH(Places!G$1,Hosts!$1:$1,0))</f>
        <v>No</v>
      </c>
      <c r="H1205" s="17">
        <v>20</v>
      </c>
      <c r="I1205" s="17" t="str">
        <f>INDEX(Neighborhoods!$A:$C,MATCH(Places!$H1205,Neighborhoods!$A:$A,0),MATCH(Places!I$1,Neighborhoods!$1:$1,0))</f>
        <v>Manhattan</v>
      </c>
      <c r="J1205" s="17" t="str">
        <f>INDEX(Neighborhoods!$A:$C,MATCH(Places!$H1205,Neighborhoods!$A:$A,0),MATCH(Places!J$1,Neighborhoods!$1:$1,0))</f>
        <v>Upper West Side</v>
      </c>
      <c r="K1205" s="17" t="s">
        <v>11822</v>
      </c>
      <c r="L1205" s="17" t="str">
        <f t="shared" si="72"/>
        <v>No</v>
      </c>
      <c r="M1205" s="17">
        <v>4</v>
      </c>
      <c r="N1205" s="17" t="str" cm="1">
        <f t="array" ref="N1205">_xlfn.IFS(M1205&lt;=2,"Small",M1205&lt;=5,"Medium",M1205&gt;5,"Large")</f>
        <v>Medium</v>
      </c>
      <c r="O1205" s="65">
        <v>219</v>
      </c>
      <c r="P1205" s="87">
        <f t="shared" si="73"/>
        <v>0.04</v>
      </c>
      <c r="Q1205" s="68">
        <v>4.95</v>
      </c>
      <c r="R1205" s="68" t="str" cm="1">
        <f t="array" ref="R1205">_xlfn.SWITCH(ROUND(Q1205,0),5,"Excellent",4,"Good",3,"Ok","Bad")</f>
        <v>Excellent</v>
      </c>
      <c r="S1205" s="17">
        <v>19</v>
      </c>
      <c r="T1205" s="17" t="str">
        <f t="shared" si="74"/>
        <v>No</v>
      </c>
      <c r="U1205" s="82">
        <v>42152</v>
      </c>
      <c r="V1205" s="82">
        <v>43832</v>
      </c>
      <c r="W1205" s="17">
        <v>281</v>
      </c>
      <c r="X1205" s="17" t="str">
        <f t="shared" si="75"/>
        <v>Active</v>
      </c>
      <c r="Y1205" s="17" t="s">
        <v>15615</v>
      </c>
      <c r="Z1205" s="17"/>
    </row>
    <row r="1206" spans="1:26" x14ac:dyDescent="0.25">
      <c r="A1206">
        <v>1205</v>
      </c>
      <c r="B1206" s="17" t="s">
        <v>904</v>
      </c>
      <c r="C1206" s="17">
        <v>2112</v>
      </c>
      <c r="D1206" s="17" t="str">
        <f>INDEX(Hosts!$A:$O,MATCH(Places!$C1206,Hosts!$A:$A,0),MATCH(Places!D$1,Hosts!$1:$1,0))</f>
        <v>Within an hour</v>
      </c>
      <c r="E1206" s="87">
        <f>INDEX(Hosts!$A:$O,MATCH(Places!$C1206,Hosts!$A:$A,0),MATCH(Places!E$1,Hosts!$1:$1,0))</f>
        <v>1</v>
      </c>
      <c r="F1206" s="87">
        <f>INDEX(Hosts!$A:$O,MATCH(Places!$C1206,Hosts!$A:$A,0),MATCH(Places!F$1,Hosts!$1:$1,0))</f>
        <v>0.85</v>
      </c>
      <c r="G1206" s="17" t="str">
        <f>INDEX(Hosts!$A:$O,MATCH(Places!$C1206,Hosts!$A:$A,0),MATCH(Places!G$1,Hosts!$1:$1,0))</f>
        <v>Yes</v>
      </c>
      <c r="H1206" s="17">
        <v>12</v>
      </c>
      <c r="I1206" s="17" t="str">
        <f>INDEX(Neighborhoods!$A:$C,MATCH(Places!$H1206,Neighborhoods!$A:$A,0),MATCH(Places!I$1,Neighborhoods!$1:$1,0))</f>
        <v>Brooklyn</v>
      </c>
      <c r="J1206" s="17" t="str">
        <f>INDEX(Neighborhoods!$A:$C,MATCH(Places!$H1206,Neighborhoods!$A:$A,0),MATCH(Places!J$1,Neighborhoods!$1:$1,0))</f>
        <v>Williamsburg</v>
      </c>
      <c r="K1206" s="17" t="s">
        <v>11822</v>
      </c>
      <c r="L1206" s="17" t="str">
        <f t="shared" si="72"/>
        <v>No</v>
      </c>
      <c r="M1206" s="17">
        <v>3</v>
      </c>
      <c r="N1206" s="17" t="str" cm="1">
        <f t="array" ref="N1206">_xlfn.IFS(M1206&lt;=2,"Small",M1206&lt;=5,"Medium",M1206&gt;5,"Large")</f>
        <v>Medium</v>
      </c>
      <c r="O1206" s="65">
        <v>120</v>
      </c>
      <c r="P1206" s="87">
        <f t="shared" si="73"/>
        <v>0.03</v>
      </c>
      <c r="Q1206" s="68">
        <v>4.99</v>
      </c>
      <c r="R1206" s="68" t="str" cm="1">
        <f t="array" ref="R1206">_xlfn.SWITCH(ROUND(Q1206,0),5,"Excellent",4,"Good",3,"Ok","Bad")</f>
        <v>Excellent</v>
      </c>
      <c r="S1206" s="17">
        <v>85</v>
      </c>
      <c r="T1206" s="17" t="str">
        <f t="shared" si="74"/>
        <v>No</v>
      </c>
      <c r="U1206" s="82">
        <v>42129</v>
      </c>
      <c r="V1206" s="82">
        <v>44057</v>
      </c>
      <c r="W1206" s="17">
        <v>356</v>
      </c>
      <c r="X1206" s="17" t="str">
        <f t="shared" si="75"/>
        <v>Active</v>
      </c>
      <c r="Y1206" s="17" t="s">
        <v>15615</v>
      </c>
      <c r="Z1206" s="17"/>
    </row>
    <row r="1207" spans="1:26" x14ac:dyDescent="0.25">
      <c r="A1207">
        <v>1206</v>
      </c>
      <c r="B1207" s="17" t="s">
        <v>14824</v>
      </c>
      <c r="C1207" s="17">
        <v>820</v>
      </c>
      <c r="D1207" s="17" t="str">
        <f>INDEX(Hosts!$A:$O,MATCH(Places!$C1207,Hosts!$A:$A,0),MATCH(Places!D$1,Hosts!$1:$1,0))</f>
        <v>Within an hour</v>
      </c>
      <c r="E1207" s="87">
        <f>INDEX(Hosts!$A:$O,MATCH(Places!$C1207,Hosts!$A:$A,0),MATCH(Places!E$1,Hosts!$1:$1,0))</f>
        <v>1</v>
      </c>
      <c r="F1207" s="87">
        <f>INDEX(Hosts!$A:$O,MATCH(Places!$C1207,Hosts!$A:$A,0),MATCH(Places!F$1,Hosts!$1:$1,0))</f>
        <v>0.77</v>
      </c>
      <c r="G1207" s="17" t="str">
        <f>INDEX(Hosts!$A:$O,MATCH(Places!$C1207,Hosts!$A:$A,0),MATCH(Places!G$1,Hosts!$1:$1,0))</f>
        <v>Yes</v>
      </c>
      <c r="H1207" s="17">
        <v>12</v>
      </c>
      <c r="I1207" s="17" t="str">
        <f>INDEX(Neighborhoods!$A:$C,MATCH(Places!$H1207,Neighborhoods!$A:$A,0),MATCH(Places!I$1,Neighborhoods!$1:$1,0))</f>
        <v>Brooklyn</v>
      </c>
      <c r="J1207" s="17" t="str">
        <f>INDEX(Neighborhoods!$A:$C,MATCH(Places!$H1207,Neighborhoods!$A:$A,0),MATCH(Places!J$1,Neighborhoods!$1:$1,0))</f>
        <v>Williamsburg</v>
      </c>
      <c r="K1207" s="17" t="s">
        <v>1</v>
      </c>
      <c r="L1207" s="17" t="str">
        <f t="shared" si="72"/>
        <v>Yes</v>
      </c>
      <c r="M1207" s="17">
        <v>2</v>
      </c>
      <c r="N1207" s="17" t="str" cm="1">
        <f t="array" ref="N1207">_xlfn.IFS(M1207&lt;=2,"Small",M1207&lt;=5,"Medium",M1207&gt;5,"Large")</f>
        <v>Small</v>
      </c>
      <c r="O1207" s="65">
        <v>120</v>
      </c>
      <c r="P1207" s="87">
        <f t="shared" si="73"/>
        <v>0.03</v>
      </c>
      <c r="Q1207" s="68">
        <v>5</v>
      </c>
      <c r="R1207" s="68" t="str" cm="1">
        <f t="array" ref="R1207">_xlfn.SWITCH(ROUND(Q1207,0),5,"Excellent",4,"Good",3,"Ok","Bad")</f>
        <v>Excellent</v>
      </c>
      <c r="S1207" s="17">
        <v>16</v>
      </c>
      <c r="T1207" s="17" t="str">
        <f t="shared" si="74"/>
        <v>No</v>
      </c>
      <c r="U1207" s="82">
        <v>42099</v>
      </c>
      <c r="V1207" s="82">
        <v>43780</v>
      </c>
      <c r="W1207" s="17">
        <v>1</v>
      </c>
      <c r="X1207" s="17" t="str">
        <f t="shared" si="75"/>
        <v>Active</v>
      </c>
      <c r="Y1207" s="17" t="s">
        <v>15615</v>
      </c>
      <c r="Z1207" s="17"/>
    </row>
    <row r="1208" spans="1:26" x14ac:dyDescent="0.25">
      <c r="A1208">
        <v>1207</v>
      </c>
      <c r="B1208" s="17" t="s">
        <v>13174</v>
      </c>
      <c r="C1208" s="17">
        <v>820</v>
      </c>
      <c r="D1208" s="17" t="str">
        <f>INDEX(Hosts!$A:$O,MATCH(Places!$C1208,Hosts!$A:$A,0),MATCH(Places!D$1,Hosts!$1:$1,0))</f>
        <v>Within an hour</v>
      </c>
      <c r="E1208" s="87">
        <f>INDEX(Hosts!$A:$O,MATCH(Places!$C1208,Hosts!$A:$A,0),MATCH(Places!E$1,Hosts!$1:$1,0))</f>
        <v>1</v>
      </c>
      <c r="F1208" s="87">
        <f>INDEX(Hosts!$A:$O,MATCH(Places!$C1208,Hosts!$A:$A,0),MATCH(Places!F$1,Hosts!$1:$1,0))</f>
        <v>0.77</v>
      </c>
      <c r="G1208" s="17" t="str">
        <f>INDEX(Hosts!$A:$O,MATCH(Places!$C1208,Hosts!$A:$A,0),MATCH(Places!G$1,Hosts!$1:$1,0))</f>
        <v>Yes</v>
      </c>
      <c r="H1208" s="17">
        <v>12</v>
      </c>
      <c r="I1208" s="17" t="str">
        <f>INDEX(Neighborhoods!$A:$C,MATCH(Places!$H1208,Neighborhoods!$A:$A,0),MATCH(Places!I$1,Neighborhoods!$1:$1,0))</f>
        <v>Brooklyn</v>
      </c>
      <c r="J1208" s="17" t="str">
        <f>INDEX(Neighborhoods!$A:$C,MATCH(Places!$H1208,Neighborhoods!$A:$A,0),MATCH(Places!J$1,Neighborhoods!$1:$1,0))</f>
        <v>Williamsburg</v>
      </c>
      <c r="K1208" s="17" t="s">
        <v>1</v>
      </c>
      <c r="L1208" s="17" t="str">
        <f t="shared" si="72"/>
        <v>Yes</v>
      </c>
      <c r="M1208" s="17">
        <v>2</v>
      </c>
      <c r="N1208" s="17" t="str" cm="1">
        <f t="array" ref="N1208">_xlfn.IFS(M1208&lt;=2,"Small",M1208&lt;=5,"Medium",M1208&gt;5,"Large")</f>
        <v>Small</v>
      </c>
      <c r="O1208" s="65">
        <v>119</v>
      </c>
      <c r="P1208" s="87">
        <f t="shared" si="73"/>
        <v>0.03</v>
      </c>
      <c r="Q1208" s="68">
        <v>5</v>
      </c>
      <c r="R1208" s="68" t="str" cm="1">
        <f t="array" ref="R1208">_xlfn.SWITCH(ROUND(Q1208,0),5,"Excellent",4,"Good",3,"Ok","Bad")</f>
        <v>Excellent</v>
      </c>
      <c r="S1208" s="17">
        <v>16</v>
      </c>
      <c r="T1208" s="17" t="str">
        <f t="shared" si="74"/>
        <v>No</v>
      </c>
      <c r="U1208" s="82">
        <v>42137</v>
      </c>
      <c r="V1208" s="82">
        <v>43784</v>
      </c>
      <c r="W1208" s="17">
        <v>212</v>
      </c>
      <c r="X1208" s="17" t="str">
        <f t="shared" si="75"/>
        <v>Active</v>
      </c>
      <c r="Y1208" s="17" t="s">
        <v>15615</v>
      </c>
      <c r="Z1208" s="17"/>
    </row>
    <row r="1209" spans="1:26" x14ac:dyDescent="0.25">
      <c r="A1209">
        <v>1208</v>
      </c>
      <c r="B1209" s="17" t="s">
        <v>905</v>
      </c>
      <c r="C1209" s="17">
        <v>1605</v>
      </c>
      <c r="D1209" s="17" t="str">
        <f>INDEX(Hosts!$A:$O,MATCH(Places!$C1209,Hosts!$A:$A,0),MATCH(Places!D$1,Hosts!$1:$1,0))</f>
        <v>Within an hour</v>
      </c>
      <c r="E1209" s="87">
        <f>INDEX(Hosts!$A:$O,MATCH(Places!$C1209,Hosts!$A:$A,0),MATCH(Places!E$1,Hosts!$1:$1,0))</f>
        <v>0.92</v>
      </c>
      <c r="F1209" s="87">
        <f>INDEX(Hosts!$A:$O,MATCH(Places!$C1209,Hosts!$A:$A,0),MATCH(Places!F$1,Hosts!$1:$1,0))</f>
        <v>0.84</v>
      </c>
      <c r="G1209" s="17" t="str">
        <f>INDEX(Hosts!$A:$O,MATCH(Places!$C1209,Hosts!$A:$A,0),MATCH(Places!G$1,Hosts!$1:$1,0))</f>
        <v>No</v>
      </c>
      <c r="H1209" s="17">
        <v>19</v>
      </c>
      <c r="I1209" s="17" t="str">
        <f>INDEX(Neighborhoods!$A:$C,MATCH(Places!$H1209,Neighborhoods!$A:$A,0),MATCH(Places!I$1,Neighborhoods!$1:$1,0))</f>
        <v>Manhattan</v>
      </c>
      <c r="J1209" s="17" t="str">
        <f>INDEX(Neighborhoods!$A:$C,MATCH(Places!$H1209,Neighborhoods!$A:$A,0),MATCH(Places!J$1,Neighborhoods!$1:$1,0))</f>
        <v>Upper East Side</v>
      </c>
      <c r="K1209" s="17" t="s">
        <v>11822</v>
      </c>
      <c r="L1209" s="17" t="str">
        <f t="shared" si="72"/>
        <v>No</v>
      </c>
      <c r="M1209" s="17">
        <v>2</v>
      </c>
      <c r="N1209" s="17" t="str" cm="1">
        <f t="array" ref="N1209">_xlfn.IFS(M1209&lt;=2,"Small",M1209&lt;=5,"Medium",M1209&gt;5,"Large")</f>
        <v>Small</v>
      </c>
      <c r="O1209" s="65">
        <v>116</v>
      </c>
      <c r="P1209" s="87">
        <f t="shared" si="73"/>
        <v>0.03</v>
      </c>
      <c r="Q1209" s="68">
        <v>4.8</v>
      </c>
      <c r="R1209" s="68" t="str" cm="1">
        <f t="array" ref="R1209">_xlfn.SWITCH(ROUND(Q1209,0),5,"Excellent",4,"Good",3,"Ok","Bad")</f>
        <v>Excellent</v>
      </c>
      <c r="S1209" s="17">
        <v>5</v>
      </c>
      <c r="T1209" s="17" t="str">
        <f t="shared" si="74"/>
        <v>No</v>
      </c>
      <c r="U1209" s="82">
        <v>42804</v>
      </c>
      <c r="V1209" s="82">
        <v>44012</v>
      </c>
      <c r="W1209" s="17">
        <v>319</v>
      </c>
      <c r="X1209" s="17" t="str">
        <f t="shared" si="75"/>
        <v>Active</v>
      </c>
      <c r="Y1209" s="17" t="s">
        <v>15615</v>
      </c>
      <c r="Z1209" s="17"/>
    </row>
    <row r="1210" spans="1:26" x14ac:dyDescent="0.25">
      <c r="A1210">
        <v>1209</v>
      </c>
      <c r="B1210" s="17" t="s">
        <v>906</v>
      </c>
      <c r="C1210" s="17">
        <v>19</v>
      </c>
      <c r="D1210" s="17" t="str">
        <f>INDEX(Hosts!$A:$O,MATCH(Places!$C1210,Hosts!$A:$A,0),MATCH(Places!D$1,Hosts!$1:$1,0))</f>
        <v>Within a few hours</v>
      </c>
      <c r="E1210" s="87">
        <f>INDEX(Hosts!$A:$O,MATCH(Places!$C1210,Hosts!$A:$A,0),MATCH(Places!E$1,Hosts!$1:$1,0))</f>
        <v>0.9</v>
      </c>
      <c r="F1210" s="87">
        <f>INDEX(Hosts!$A:$O,MATCH(Places!$C1210,Hosts!$A:$A,0),MATCH(Places!F$1,Hosts!$1:$1,0))</f>
        <v>0.79</v>
      </c>
      <c r="G1210" s="17" t="str">
        <f>INDEX(Hosts!$A:$O,MATCH(Places!$C1210,Hosts!$A:$A,0),MATCH(Places!G$1,Hosts!$1:$1,0))</f>
        <v>No</v>
      </c>
      <c r="H1210" s="17">
        <v>8</v>
      </c>
      <c r="I1210" s="17" t="str">
        <f>INDEX(Neighborhoods!$A:$C,MATCH(Places!$H1210,Neighborhoods!$A:$A,0),MATCH(Places!I$1,Neighborhoods!$1:$1,0))</f>
        <v>Brooklyn</v>
      </c>
      <c r="J1210" s="17" t="str">
        <f>INDEX(Neighborhoods!$A:$C,MATCH(Places!$H1210,Neighborhoods!$A:$A,0),MATCH(Places!J$1,Neighborhoods!$1:$1,0))</f>
        <v>Bushwick</v>
      </c>
      <c r="K1210" s="17" t="s">
        <v>11822</v>
      </c>
      <c r="L1210" s="17" t="str">
        <f t="shared" si="72"/>
        <v>No</v>
      </c>
      <c r="M1210" s="17">
        <v>8</v>
      </c>
      <c r="N1210" s="17" t="str" cm="1">
        <f t="array" ref="N1210">_xlfn.IFS(M1210&lt;=2,"Small",M1210&lt;=5,"Medium",M1210&gt;5,"Large")</f>
        <v>Large</v>
      </c>
      <c r="O1210" s="65">
        <v>143</v>
      </c>
      <c r="P1210" s="87">
        <f t="shared" si="73"/>
        <v>0.03</v>
      </c>
      <c r="Q1210" s="68">
        <v>4.8899999999999997</v>
      </c>
      <c r="R1210" s="68" t="str" cm="1">
        <f t="array" ref="R1210">_xlfn.SWITCH(ROUND(Q1210,0),5,"Excellent",4,"Good",3,"Ok","Bad")</f>
        <v>Excellent</v>
      </c>
      <c r="S1210" s="17">
        <v>101</v>
      </c>
      <c r="T1210" s="17" t="str">
        <f t="shared" si="74"/>
        <v>Yes</v>
      </c>
      <c r="U1210" s="82">
        <v>42101</v>
      </c>
      <c r="V1210" s="82">
        <v>43901</v>
      </c>
      <c r="W1210" s="17">
        <v>262</v>
      </c>
      <c r="X1210" s="17" t="str">
        <f t="shared" si="75"/>
        <v>Active</v>
      </c>
      <c r="Y1210" s="17" t="s">
        <v>15615</v>
      </c>
      <c r="Z1210" s="17"/>
    </row>
    <row r="1211" spans="1:26" x14ac:dyDescent="0.25">
      <c r="A1211">
        <v>1210</v>
      </c>
      <c r="B1211" s="17" t="s">
        <v>14023</v>
      </c>
      <c r="C1211" s="17">
        <v>2126</v>
      </c>
      <c r="D1211" s="17" t="str">
        <f>INDEX(Hosts!$A:$O,MATCH(Places!$C1211,Hosts!$A:$A,0),MATCH(Places!D$1,Hosts!$1:$1,0))</f>
        <v>Within an hour</v>
      </c>
      <c r="E1211" s="87">
        <f>INDEX(Hosts!$A:$O,MATCH(Places!$C1211,Hosts!$A:$A,0),MATCH(Places!E$1,Hosts!$1:$1,0))</f>
        <v>0.96</v>
      </c>
      <c r="F1211" s="87">
        <f>INDEX(Hosts!$A:$O,MATCH(Places!$C1211,Hosts!$A:$A,0),MATCH(Places!F$1,Hosts!$1:$1,0))</f>
        <v>0.95</v>
      </c>
      <c r="G1211" s="17" t="str">
        <f>INDEX(Hosts!$A:$O,MATCH(Places!$C1211,Hosts!$A:$A,0),MATCH(Places!G$1,Hosts!$1:$1,0))</f>
        <v>No</v>
      </c>
      <c r="H1211" s="17">
        <v>22</v>
      </c>
      <c r="I1211" s="17" t="str">
        <f>INDEX(Neighborhoods!$A:$C,MATCH(Places!$H1211,Neighborhoods!$A:$A,0),MATCH(Places!I$1,Neighborhoods!$1:$1,0))</f>
        <v>Queens</v>
      </c>
      <c r="J1211" s="17" t="str">
        <f>INDEX(Neighborhoods!$A:$C,MATCH(Places!$H1211,Neighborhoods!$A:$A,0),MATCH(Places!J$1,Neighborhoods!$1:$1,0))</f>
        <v>Flushing</v>
      </c>
      <c r="K1211" s="17" t="s">
        <v>1</v>
      </c>
      <c r="L1211" s="17" t="str">
        <f t="shared" si="72"/>
        <v>Yes</v>
      </c>
      <c r="M1211" s="17">
        <v>2</v>
      </c>
      <c r="N1211" s="17" t="str" cm="1">
        <f t="array" ref="N1211">_xlfn.IFS(M1211&lt;=2,"Small",M1211&lt;=5,"Medium",M1211&gt;5,"Large")</f>
        <v>Small</v>
      </c>
      <c r="O1211" s="65">
        <v>68</v>
      </c>
      <c r="P1211" s="87">
        <f t="shared" si="73"/>
        <v>0.03</v>
      </c>
      <c r="Q1211" s="68">
        <v>4.5</v>
      </c>
      <c r="R1211" s="68" t="str" cm="1">
        <f t="array" ref="R1211">_xlfn.SWITCH(ROUND(Q1211,0),5,"Excellent",4,"Good",3,"Ok","Bad")</f>
        <v>Excellent</v>
      </c>
      <c r="S1211" s="17">
        <v>111</v>
      </c>
      <c r="T1211" s="17" t="str">
        <f t="shared" si="74"/>
        <v>No</v>
      </c>
      <c r="U1211" s="82">
        <v>42103</v>
      </c>
      <c r="V1211" s="82">
        <v>43799</v>
      </c>
      <c r="W1211" s="17">
        <v>86</v>
      </c>
      <c r="X1211" s="17" t="str">
        <f t="shared" si="75"/>
        <v>Active</v>
      </c>
      <c r="Y1211" s="17" t="s">
        <v>15615</v>
      </c>
      <c r="Z1211" s="17"/>
    </row>
    <row r="1212" spans="1:26" x14ac:dyDescent="0.25">
      <c r="A1212">
        <v>1211</v>
      </c>
      <c r="B1212" s="17" t="s">
        <v>907</v>
      </c>
      <c r="C1212" s="17">
        <v>1538</v>
      </c>
      <c r="D1212" s="17" t="str">
        <f>INDEX(Hosts!$A:$O,MATCH(Places!$C1212,Hosts!$A:$A,0),MATCH(Places!D$1,Hosts!$1:$1,0))</f>
        <v>A few days or more</v>
      </c>
      <c r="E1212" s="87">
        <f>INDEX(Hosts!$A:$O,MATCH(Places!$C1212,Hosts!$A:$A,0),MATCH(Places!E$1,Hosts!$1:$1,0))</f>
        <v>0</v>
      </c>
      <c r="F1212" s="87">
        <f>INDEX(Hosts!$A:$O,MATCH(Places!$C1212,Hosts!$A:$A,0),MATCH(Places!F$1,Hosts!$1:$1,0))</f>
        <v>0.14000000000000001</v>
      </c>
      <c r="G1212" s="17" t="str">
        <f>INDEX(Hosts!$A:$O,MATCH(Places!$C1212,Hosts!$A:$A,0),MATCH(Places!G$1,Hosts!$1:$1,0))</f>
        <v>No</v>
      </c>
      <c r="H1212" s="17">
        <v>12</v>
      </c>
      <c r="I1212" s="17" t="str">
        <f>INDEX(Neighborhoods!$A:$C,MATCH(Places!$H1212,Neighborhoods!$A:$A,0),MATCH(Places!I$1,Neighborhoods!$1:$1,0))</f>
        <v>Brooklyn</v>
      </c>
      <c r="J1212" s="17" t="str">
        <f>INDEX(Neighborhoods!$A:$C,MATCH(Places!$H1212,Neighborhoods!$A:$A,0),MATCH(Places!J$1,Neighborhoods!$1:$1,0))</f>
        <v>Williamsburg</v>
      </c>
      <c r="K1212" s="17" t="s">
        <v>11822</v>
      </c>
      <c r="L1212" s="17" t="str">
        <f t="shared" si="72"/>
        <v>No</v>
      </c>
      <c r="M1212" s="17">
        <v>3</v>
      </c>
      <c r="N1212" s="17" t="str" cm="1">
        <f t="array" ref="N1212">_xlfn.IFS(M1212&lt;=2,"Small",M1212&lt;=5,"Medium",M1212&gt;5,"Large")</f>
        <v>Medium</v>
      </c>
      <c r="O1212" s="65">
        <v>80</v>
      </c>
      <c r="P1212" s="87">
        <f t="shared" si="73"/>
        <v>0.03</v>
      </c>
      <c r="Q1212" s="68">
        <v>5</v>
      </c>
      <c r="R1212" s="68" t="str" cm="1">
        <f t="array" ref="R1212">_xlfn.SWITCH(ROUND(Q1212,0),5,"Excellent",4,"Good",3,"Ok","Bad")</f>
        <v>Excellent</v>
      </c>
      <c r="S1212" s="17">
        <v>3</v>
      </c>
      <c r="T1212" s="17" t="str">
        <f t="shared" si="74"/>
        <v>No</v>
      </c>
      <c r="U1212" s="82">
        <v>42152</v>
      </c>
      <c r="V1212" s="82">
        <v>43317</v>
      </c>
      <c r="W1212" s="17">
        <v>0</v>
      </c>
      <c r="X1212" s="17" t="str">
        <f t="shared" si="75"/>
        <v>Inactive</v>
      </c>
      <c r="Y1212" s="17" t="s">
        <v>15615</v>
      </c>
      <c r="Z1212" s="17"/>
    </row>
    <row r="1213" spans="1:26" x14ac:dyDescent="0.25">
      <c r="A1213">
        <v>1212</v>
      </c>
      <c r="B1213" s="17" t="s">
        <v>908</v>
      </c>
      <c r="C1213" s="17">
        <v>384</v>
      </c>
      <c r="D1213" s="17" t="str">
        <f>INDEX(Hosts!$A:$O,MATCH(Places!$C1213,Hosts!$A:$A,0),MATCH(Places!D$1,Hosts!$1:$1,0))</f>
        <v>Within a few hours</v>
      </c>
      <c r="E1213" s="87">
        <f>INDEX(Hosts!$A:$O,MATCH(Places!$C1213,Hosts!$A:$A,0),MATCH(Places!E$1,Hosts!$1:$1,0))</f>
        <v>1</v>
      </c>
      <c r="F1213" s="87">
        <f>INDEX(Hosts!$A:$O,MATCH(Places!$C1213,Hosts!$A:$A,0),MATCH(Places!F$1,Hosts!$1:$1,0))</f>
        <v>0.98</v>
      </c>
      <c r="G1213" s="17" t="str">
        <f>INDEX(Hosts!$A:$O,MATCH(Places!$C1213,Hosts!$A:$A,0),MATCH(Places!G$1,Hosts!$1:$1,0))</f>
        <v>Yes</v>
      </c>
      <c r="H1213" s="17">
        <v>30</v>
      </c>
      <c r="I1213" s="17" t="str">
        <f>INDEX(Neighborhoods!$A:$C,MATCH(Places!$H1213,Neighborhoods!$A:$A,0),MATCH(Places!I$1,Neighborhoods!$1:$1,0))</f>
        <v>Staten Island</v>
      </c>
      <c r="J1213" s="17" t="str">
        <f>INDEX(Neighborhoods!$A:$C,MATCH(Places!$H1213,Neighborhoods!$A:$A,0),MATCH(Places!J$1,Neighborhoods!$1:$1,0))</f>
        <v>Tompkinsville</v>
      </c>
      <c r="K1213" s="17" t="s">
        <v>1</v>
      </c>
      <c r="L1213" s="17" t="str">
        <f t="shared" si="72"/>
        <v>Yes</v>
      </c>
      <c r="M1213" s="17">
        <v>2</v>
      </c>
      <c r="N1213" s="17" t="str" cm="1">
        <f t="array" ref="N1213">_xlfn.IFS(M1213&lt;=2,"Small",M1213&lt;=5,"Medium",M1213&gt;5,"Large")</f>
        <v>Small</v>
      </c>
      <c r="O1213" s="65">
        <v>49</v>
      </c>
      <c r="P1213" s="87">
        <f t="shared" si="73"/>
        <v>0.03</v>
      </c>
      <c r="Q1213" s="68">
        <v>4.9800000000000004</v>
      </c>
      <c r="R1213" s="68" t="str" cm="1">
        <f t="array" ref="R1213">_xlfn.SWITCH(ROUND(Q1213,0),5,"Excellent",4,"Good",3,"Ok","Bad")</f>
        <v>Excellent</v>
      </c>
      <c r="S1213" s="17">
        <v>178</v>
      </c>
      <c r="T1213" s="17" t="str">
        <f t="shared" si="74"/>
        <v>Yes</v>
      </c>
      <c r="U1213" s="82">
        <v>42176</v>
      </c>
      <c r="V1213" s="82">
        <v>43852</v>
      </c>
      <c r="W1213" s="17">
        <v>335</v>
      </c>
      <c r="X1213" s="17" t="str">
        <f t="shared" si="75"/>
        <v>Active</v>
      </c>
      <c r="Y1213" s="17" t="s">
        <v>15615</v>
      </c>
      <c r="Z1213" s="17"/>
    </row>
    <row r="1214" spans="1:26" x14ac:dyDescent="0.25">
      <c r="A1214">
        <v>1213</v>
      </c>
      <c r="B1214" s="17" t="s">
        <v>909</v>
      </c>
      <c r="C1214" s="17">
        <v>648</v>
      </c>
      <c r="D1214" s="17" t="str">
        <f>INDEX(Hosts!$A:$O,MATCH(Places!$C1214,Hosts!$A:$A,0),MATCH(Places!D$1,Hosts!$1:$1,0))</f>
        <v>Within an hour</v>
      </c>
      <c r="E1214" s="87">
        <f>INDEX(Hosts!$A:$O,MATCH(Places!$C1214,Hosts!$A:$A,0),MATCH(Places!E$1,Hosts!$1:$1,0))</f>
        <v>1</v>
      </c>
      <c r="F1214" s="87">
        <f>INDEX(Hosts!$A:$O,MATCH(Places!$C1214,Hosts!$A:$A,0),MATCH(Places!F$1,Hosts!$1:$1,0))</f>
        <v>0.4</v>
      </c>
      <c r="G1214" s="17" t="str">
        <f>INDEX(Hosts!$A:$O,MATCH(Places!$C1214,Hosts!$A:$A,0),MATCH(Places!G$1,Hosts!$1:$1,0))</f>
        <v>No</v>
      </c>
      <c r="H1214" s="17">
        <v>20</v>
      </c>
      <c r="I1214" s="17" t="str">
        <f>INDEX(Neighborhoods!$A:$C,MATCH(Places!$H1214,Neighborhoods!$A:$A,0),MATCH(Places!I$1,Neighborhoods!$1:$1,0))</f>
        <v>Manhattan</v>
      </c>
      <c r="J1214" s="17" t="str">
        <f>INDEX(Neighborhoods!$A:$C,MATCH(Places!$H1214,Neighborhoods!$A:$A,0),MATCH(Places!J$1,Neighborhoods!$1:$1,0))</f>
        <v>Upper West Side</v>
      </c>
      <c r="K1214" s="17" t="s">
        <v>11822</v>
      </c>
      <c r="L1214" s="17" t="str">
        <f t="shared" si="72"/>
        <v>No</v>
      </c>
      <c r="M1214" s="17">
        <v>2</v>
      </c>
      <c r="N1214" s="17" t="str" cm="1">
        <f t="array" ref="N1214">_xlfn.IFS(M1214&lt;=2,"Small",M1214&lt;=5,"Medium",M1214&gt;5,"Large")</f>
        <v>Small</v>
      </c>
      <c r="O1214" s="65">
        <v>150</v>
      </c>
      <c r="P1214" s="87">
        <f t="shared" si="73"/>
        <v>0.03</v>
      </c>
      <c r="Q1214" s="68">
        <v>4.92</v>
      </c>
      <c r="R1214" s="68" t="str" cm="1">
        <f t="array" ref="R1214">_xlfn.SWITCH(ROUND(Q1214,0),5,"Excellent",4,"Good",3,"Ok","Bad")</f>
        <v>Excellent</v>
      </c>
      <c r="S1214" s="17">
        <v>52</v>
      </c>
      <c r="T1214" s="17" t="str">
        <f t="shared" si="74"/>
        <v>No</v>
      </c>
      <c r="U1214" s="82">
        <v>42106</v>
      </c>
      <c r="V1214" s="82">
        <v>43871</v>
      </c>
      <c r="W1214" s="17">
        <v>0</v>
      </c>
      <c r="X1214" s="17" t="str">
        <f t="shared" si="75"/>
        <v>Inactive</v>
      </c>
      <c r="Y1214" s="17" t="s">
        <v>15615</v>
      </c>
      <c r="Z1214" s="17"/>
    </row>
    <row r="1215" spans="1:26" x14ac:dyDescent="0.25">
      <c r="A1215">
        <v>1214</v>
      </c>
      <c r="B1215" s="17" t="s">
        <v>911</v>
      </c>
      <c r="C1215" s="17">
        <v>2027</v>
      </c>
      <c r="D1215" s="17" t="str">
        <f>INDEX(Hosts!$A:$O,MATCH(Places!$C1215,Hosts!$A:$A,0),MATCH(Places!D$1,Hosts!$1:$1,0))</f>
        <v>Within a few hours</v>
      </c>
      <c r="E1215" s="87">
        <f>INDEX(Hosts!$A:$O,MATCH(Places!$C1215,Hosts!$A:$A,0),MATCH(Places!E$1,Hosts!$1:$1,0))</f>
        <v>0.92</v>
      </c>
      <c r="F1215" s="87">
        <f>INDEX(Hosts!$A:$O,MATCH(Places!$C1215,Hosts!$A:$A,0),MATCH(Places!F$1,Hosts!$1:$1,0))</f>
        <v>0.64</v>
      </c>
      <c r="G1215" s="17" t="str">
        <f>INDEX(Hosts!$A:$O,MATCH(Places!$C1215,Hosts!$A:$A,0),MATCH(Places!G$1,Hosts!$1:$1,0))</f>
        <v>Yes</v>
      </c>
      <c r="H1215" s="17">
        <v>18</v>
      </c>
      <c r="I1215" s="17" t="str">
        <f>INDEX(Neighborhoods!$A:$C,MATCH(Places!$H1215,Neighborhoods!$A:$A,0),MATCH(Places!I$1,Neighborhoods!$1:$1,0))</f>
        <v>Manhattan</v>
      </c>
      <c r="J1215" s="17" t="str">
        <f>INDEX(Neighborhoods!$A:$C,MATCH(Places!$H1215,Neighborhoods!$A:$A,0),MATCH(Places!J$1,Neighborhoods!$1:$1,0))</f>
        <v>Midtown</v>
      </c>
      <c r="K1215" s="17" t="s">
        <v>11822</v>
      </c>
      <c r="L1215" s="17" t="str">
        <f t="shared" si="72"/>
        <v>No</v>
      </c>
      <c r="M1215" s="17">
        <v>4</v>
      </c>
      <c r="N1215" s="17" t="str" cm="1">
        <f t="array" ref="N1215">_xlfn.IFS(M1215&lt;=2,"Small",M1215&lt;=5,"Medium",M1215&gt;5,"Large")</f>
        <v>Medium</v>
      </c>
      <c r="O1215" s="65">
        <v>299</v>
      </c>
      <c r="P1215" s="87">
        <f t="shared" si="73"/>
        <v>0.04</v>
      </c>
      <c r="Q1215" s="68">
        <v>4.83</v>
      </c>
      <c r="R1215" s="68" t="str" cm="1">
        <f t="array" ref="R1215">_xlfn.SWITCH(ROUND(Q1215,0),5,"Excellent",4,"Good",3,"Ok","Bad")</f>
        <v>Excellent</v>
      </c>
      <c r="S1215" s="17">
        <v>6</v>
      </c>
      <c r="T1215" s="17" t="str">
        <f t="shared" si="74"/>
        <v>No</v>
      </c>
      <c r="U1215" s="82">
        <v>42117</v>
      </c>
      <c r="V1215" s="82">
        <v>42997</v>
      </c>
      <c r="W1215" s="17">
        <v>0</v>
      </c>
      <c r="X1215" s="17" t="str">
        <f t="shared" si="75"/>
        <v>Inactive</v>
      </c>
      <c r="Y1215" s="17" t="s">
        <v>15616</v>
      </c>
      <c r="Z1215" s="17"/>
    </row>
    <row r="1216" spans="1:26" x14ac:dyDescent="0.25">
      <c r="A1216">
        <v>1215</v>
      </c>
      <c r="B1216" s="17" t="s">
        <v>912</v>
      </c>
      <c r="C1216" s="17">
        <v>668</v>
      </c>
      <c r="D1216" s="17" t="str">
        <f>INDEX(Hosts!$A:$O,MATCH(Places!$C1216,Hosts!$A:$A,0),MATCH(Places!D$1,Hosts!$1:$1,0))</f>
        <v>Within a few hours</v>
      </c>
      <c r="E1216" s="87">
        <f>INDEX(Hosts!$A:$O,MATCH(Places!$C1216,Hosts!$A:$A,0),MATCH(Places!E$1,Hosts!$1:$1,0))</f>
        <v>0.9</v>
      </c>
      <c r="F1216" s="87">
        <f>INDEX(Hosts!$A:$O,MATCH(Places!$C1216,Hosts!$A:$A,0),MATCH(Places!F$1,Hosts!$1:$1,0))</f>
        <v>0.94</v>
      </c>
      <c r="G1216" s="17" t="str">
        <f>INDEX(Hosts!$A:$O,MATCH(Places!$C1216,Hosts!$A:$A,0),MATCH(Places!G$1,Hosts!$1:$1,0))</f>
        <v>No</v>
      </c>
      <c r="H1216" s="17">
        <v>25</v>
      </c>
      <c r="I1216" s="17" t="str">
        <f>INDEX(Neighborhoods!$A:$C,MATCH(Places!$H1216,Neighborhoods!$A:$A,0),MATCH(Places!I$1,Neighborhoods!$1:$1,0))</f>
        <v>Queens</v>
      </c>
      <c r="J1216" s="17" t="str">
        <f>INDEX(Neighborhoods!$A:$C,MATCH(Places!$H1216,Neighborhoods!$A:$A,0),MATCH(Places!J$1,Neighborhoods!$1:$1,0))</f>
        <v>Ridgewood</v>
      </c>
      <c r="K1216" s="17" t="s">
        <v>1</v>
      </c>
      <c r="L1216" s="17" t="str">
        <f t="shared" si="72"/>
        <v>Yes</v>
      </c>
      <c r="M1216" s="17">
        <v>2</v>
      </c>
      <c r="N1216" s="17" t="str" cm="1">
        <f t="array" ref="N1216">_xlfn.IFS(M1216&lt;=2,"Small",M1216&lt;=5,"Medium",M1216&gt;5,"Large")</f>
        <v>Small</v>
      </c>
      <c r="O1216" s="65">
        <v>38</v>
      </c>
      <c r="P1216" s="87">
        <f t="shared" si="73"/>
        <v>0.03</v>
      </c>
      <c r="Q1216" s="68">
        <v>4.59</v>
      </c>
      <c r="R1216" s="68" t="str" cm="1">
        <f t="array" ref="R1216">_xlfn.SWITCH(ROUND(Q1216,0),5,"Excellent",4,"Good",3,"Ok","Bad")</f>
        <v>Excellent</v>
      </c>
      <c r="S1216" s="17">
        <v>58</v>
      </c>
      <c r="T1216" s="17" t="str">
        <f t="shared" si="74"/>
        <v>No</v>
      </c>
      <c r="U1216" s="82">
        <v>42141</v>
      </c>
      <c r="V1216" s="82">
        <v>43950</v>
      </c>
      <c r="W1216" s="17">
        <v>352</v>
      </c>
      <c r="X1216" s="17" t="str">
        <f t="shared" si="75"/>
        <v>Active</v>
      </c>
      <c r="Y1216" s="17" t="s">
        <v>15615</v>
      </c>
      <c r="Z1216" s="17"/>
    </row>
    <row r="1217" spans="1:26" x14ac:dyDescent="0.25">
      <c r="A1217">
        <v>1216</v>
      </c>
      <c r="B1217" s="17" t="s">
        <v>913</v>
      </c>
      <c r="C1217" s="17">
        <v>2182</v>
      </c>
      <c r="D1217" s="17" t="str">
        <f>INDEX(Hosts!$A:$O,MATCH(Places!$C1217,Hosts!$A:$A,0),MATCH(Places!D$1,Hosts!$1:$1,0))</f>
        <v>Within a day</v>
      </c>
      <c r="E1217" s="87">
        <f>INDEX(Hosts!$A:$O,MATCH(Places!$C1217,Hosts!$A:$A,0),MATCH(Places!E$1,Hosts!$1:$1,0))</f>
        <v>0.5</v>
      </c>
      <c r="F1217" s="87">
        <f>INDEX(Hosts!$A:$O,MATCH(Places!$C1217,Hosts!$A:$A,0),MATCH(Places!F$1,Hosts!$1:$1,0))</f>
        <v>0.62</v>
      </c>
      <c r="G1217" s="17" t="str">
        <f>INDEX(Hosts!$A:$O,MATCH(Places!$C1217,Hosts!$A:$A,0),MATCH(Places!G$1,Hosts!$1:$1,0))</f>
        <v>No</v>
      </c>
      <c r="H1217" s="17">
        <v>19</v>
      </c>
      <c r="I1217" s="17" t="str">
        <f>INDEX(Neighborhoods!$A:$C,MATCH(Places!$H1217,Neighborhoods!$A:$A,0),MATCH(Places!I$1,Neighborhoods!$1:$1,0))</f>
        <v>Manhattan</v>
      </c>
      <c r="J1217" s="17" t="str">
        <f>INDEX(Neighborhoods!$A:$C,MATCH(Places!$H1217,Neighborhoods!$A:$A,0),MATCH(Places!J$1,Neighborhoods!$1:$1,0))</f>
        <v>Upper East Side</v>
      </c>
      <c r="K1217" s="17" t="s">
        <v>11822</v>
      </c>
      <c r="L1217" s="17" t="str">
        <f t="shared" si="72"/>
        <v>No</v>
      </c>
      <c r="M1217" s="17">
        <v>2</v>
      </c>
      <c r="N1217" s="17" t="str" cm="1">
        <f t="array" ref="N1217">_xlfn.IFS(M1217&lt;=2,"Small",M1217&lt;=5,"Medium",M1217&gt;5,"Large")</f>
        <v>Small</v>
      </c>
      <c r="O1217" s="65">
        <v>100</v>
      </c>
      <c r="P1217" s="87">
        <f t="shared" si="73"/>
        <v>0.03</v>
      </c>
      <c r="Q1217" s="68">
        <v>4.96</v>
      </c>
      <c r="R1217" s="68" t="str" cm="1">
        <f t="array" ref="R1217">_xlfn.SWITCH(ROUND(Q1217,0),5,"Excellent",4,"Good",3,"Ok","Bad")</f>
        <v>Excellent</v>
      </c>
      <c r="S1217" s="17">
        <v>155</v>
      </c>
      <c r="T1217" s="17" t="str">
        <f t="shared" si="74"/>
        <v>Yes</v>
      </c>
      <c r="U1217" s="82">
        <v>42143</v>
      </c>
      <c r="V1217" s="82">
        <v>43993</v>
      </c>
      <c r="W1217" s="17">
        <v>365</v>
      </c>
      <c r="X1217" s="17" t="str">
        <f t="shared" si="75"/>
        <v>Active</v>
      </c>
      <c r="Y1217" s="17" t="s">
        <v>15615</v>
      </c>
      <c r="Z1217" s="17"/>
    </row>
    <row r="1218" spans="1:26" x14ac:dyDescent="0.25">
      <c r="A1218">
        <v>1217</v>
      </c>
      <c r="B1218" s="17" t="s">
        <v>914</v>
      </c>
      <c r="C1218" s="17">
        <v>2183</v>
      </c>
      <c r="D1218" s="17" t="str">
        <f>INDEX(Hosts!$A:$O,MATCH(Places!$C1218,Hosts!$A:$A,0),MATCH(Places!D$1,Hosts!$1:$1,0))</f>
        <v>A few days or more</v>
      </c>
      <c r="E1218" s="87">
        <f>INDEX(Hosts!$A:$O,MATCH(Places!$C1218,Hosts!$A:$A,0),MATCH(Places!E$1,Hosts!$1:$1,0))</f>
        <v>0.4</v>
      </c>
      <c r="F1218" s="87">
        <f>INDEX(Hosts!$A:$O,MATCH(Places!$C1218,Hosts!$A:$A,0),MATCH(Places!F$1,Hosts!$1:$1,0))</f>
        <v>0.97</v>
      </c>
      <c r="G1218" s="17" t="str">
        <f>INDEX(Hosts!$A:$O,MATCH(Places!$C1218,Hosts!$A:$A,0),MATCH(Places!G$1,Hosts!$1:$1,0))</f>
        <v>Yes</v>
      </c>
      <c r="H1218" s="17">
        <v>16</v>
      </c>
      <c r="I1218" s="17" t="str">
        <f>INDEX(Neighborhoods!$A:$C,MATCH(Places!$H1218,Neighborhoods!$A:$A,0),MATCH(Places!I$1,Neighborhoods!$1:$1,0))</f>
        <v>Manhattan</v>
      </c>
      <c r="J1218" s="17" t="str">
        <f>INDEX(Neighborhoods!$A:$C,MATCH(Places!$H1218,Neighborhoods!$A:$A,0),MATCH(Places!J$1,Neighborhoods!$1:$1,0))</f>
        <v>Harlem</v>
      </c>
      <c r="K1218" s="17" t="s">
        <v>1</v>
      </c>
      <c r="L1218" s="17" t="str">
        <f t="shared" ref="L1218:L1281" si="76">IF(OR(K1218="Private room",K1218="Shared room"),"Yes","No")</f>
        <v>Yes</v>
      </c>
      <c r="M1218" s="17">
        <v>6</v>
      </c>
      <c r="N1218" s="17" t="str" cm="1">
        <f t="array" ref="N1218">_xlfn.IFS(M1218&lt;=2,"Small",M1218&lt;=5,"Medium",M1218&gt;5,"Large")</f>
        <v>Large</v>
      </c>
      <c r="O1218" s="65">
        <v>131</v>
      </c>
      <c r="P1218" s="87">
        <f t="shared" ref="P1218:P1281" si="77">VLOOKUP(O1218,$AB$1:$AC$5,2)</f>
        <v>0.03</v>
      </c>
      <c r="Q1218" s="68">
        <v>4.96</v>
      </c>
      <c r="R1218" s="68" t="str" cm="1">
        <f t="array" ref="R1218">_xlfn.SWITCH(ROUND(Q1218,0),5,"Excellent",4,"Good",3,"Ok","Bad")</f>
        <v>Excellent</v>
      </c>
      <c r="S1218" s="17">
        <v>155</v>
      </c>
      <c r="T1218" s="17" t="str">
        <f t="shared" ref="T1218:T1281" si="78">IF(AND(Q1218&gt;=4.8,S1218&gt;100),"Yes","No")</f>
        <v>Yes</v>
      </c>
      <c r="U1218" s="82">
        <v>42106</v>
      </c>
      <c r="V1218" s="82">
        <v>43902</v>
      </c>
      <c r="W1218" s="17">
        <v>178</v>
      </c>
      <c r="X1218" s="17" t="str">
        <f t="shared" ref="X1218:X1281" si="79">IF(W1218&lt;&gt;0,"Active","Inactive")</f>
        <v>Active</v>
      </c>
      <c r="Y1218" s="17" t="s">
        <v>15616</v>
      </c>
      <c r="Z1218" s="17"/>
    </row>
    <row r="1219" spans="1:26" x14ac:dyDescent="0.25">
      <c r="A1219">
        <v>1218</v>
      </c>
      <c r="B1219" s="17" t="s">
        <v>915</v>
      </c>
      <c r="C1219" s="17">
        <v>2094</v>
      </c>
      <c r="D1219" s="17" t="str">
        <f>INDEX(Hosts!$A:$O,MATCH(Places!$C1219,Hosts!$A:$A,0),MATCH(Places!D$1,Hosts!$1:$1,0))</f>
        <v>Within an hour</v>
      </c>
      <c r="E1219" s="87">
        <f>INDEX(Hosts!$A:$O,MATCH(Places!$C1219,Hosts!$A:$A,0),MATCH(Places!E$1,Hosts!$1:$1,0))</f>
        <v>1</v>
      </c>
      <c r="F1219" s="87">
        <f>INDEX(Hosts!$A:$O,MATCH(Places!$C1219,Hosts!$A:$A,0),MATCH(Places!F$1,Hosts!$1:$1,0))</f>
        <v>0</v>
      </c>
      <c r="G1219" s="17" t="str">
        <f>INDEX(Hosts!$A:$O,MATCH(Places!$C1219,Hosts!$A:$A,0),MATCH(Places!G$1,Hosts!$1:$1,0))</f>
        <v>No</v>
      </c>
      <c r="H1219" s="17">
        <v>16</v>
      </c>
      <c r="I1219" s="17" t="str">
        <f>INDEX(Neighborhoods!$A:$C,MATCH(Places!$H1219,Neighborhoods!$A:$A,0),MATCH(Places!I$1,Neighborhoods!$1:$1,0))</f>
        <v>Manhattan</v>
      </c>
      <c r="J1219" s="17" t="str">
        <f>INDEX(Neighborhoods!$A:$C,MATCH(Places!$H1219,Neighborhoods!$A:$A,0),MATCH(Places!J$1,Neighborhoods!$1:$1,0))</f>
        <v>Harlem</v>
      </c>
      <c r="K1219" s="17" t="s">
        <v>11822</v>
      </c>
      <c r="L1219" s="17" t="str">
        <f t="shared" si="76"/>
        <v>No</v>
      </c>
      <c r="M1219" s="17">
        <v>2</v>
      </c>
      <c r="N1219" s="17" t="str" cm="1">
        <f t="array" ref="N1219">_xlfn.IFS(M1219&lt;=2,"Small",M1219&lt;=5,"Medium",M1219&gt;5,"Large")</f>
        <v>Small</v>
      </c>
      <c r="O1219" s="65">
        <v>177</v>
      </c>
      <c r="P1219" s="87">
        <f t="shared" si="77"/>
        <v>0.03</v>
      </c>
      <c r="Q1219" s="68">
        <v>5</v>
      </c>
      <c r="R1219" s="68" t="str" cm="1">
        <f t="array" ref="R1219">_xlfn.SWITCH(ROUND(Q1219,0),5,"Excellent",4,"Good",3,"Ok","Bad")</f>
        <v>Excellent</v>
      </c>
      <c r="S1219" s="17">
        <v>36</v>
      </c>
      <c r="T1219" s="17" t="str">
        <f t="shared" si="78"/>
        <v>No</v>
      </c>
      <c r="U1219" s="82">
        <v>42123</v>
      </c>
      <c r="V1219" s="82">
        <v>42820</v>
      </c>
      <c r="W1219" s="17">
        <v>0</v>
      </c>
      <c r="X1219" s="17" t="str">
        <f t="shared" si="79"/>
        <v>Inactive</v>
      </c>
      <c r="Y1219" s="17" t="s">
        <v>15615</v>
      </c>
      <c r="Z1219" s="17"/>
    </row>
    <row r="1220" spans="1:26" x14ac:dyDescent="0.25">
      <c r="A1220">
        <v>1219</v>
      </c>
      <c r="B1220" s="17" t="s">
        <v>916</v>
      </c>
      <c r="C1220" s="17">
        <v>1239</v>
      </c>
      <c r="D1220" s="17" t="str">
        <f>INDEX(Hosts!$A:$O,MATCH(Places!$C1220,Hosts!$A:$A,0),MATCH(Places!D$1,Hosts!$1:$1,0))</f>
        <v>Within an hour</v>
      </c>
      <c r="E1220" s="87">
        <f>INDEX(Hosts!$A:$O,MATCH(Places!$C1220,Hosts!$A:$A,0),MATCH(Places!E$1,Hosts!$1:$1,0))</f>
        <v>0.98</v>
      </c>
      <c r="F1220" s="87">
        <f>INDEX(Hosts!$A:$O,MATCH(Places!$C1220,Hosts!$A:$A,0),MATCH(Places!F$1,Hosts!$1:$1,0))</f>
        <v>1</v>
      </c>
      <c r="G1220" s="17" t="str">
        <f>INDEX(Hosts!$A:$O,MATCH(Places!$C1220,Hosts!$A:$A,0),MATCH(Places!G$1,Hosts!$1:$1,0))</f>
        <v>No</v>
      </c>
      <c r="H1220" s="17">
        <v>11</v>
      </c>
      <c r="I1220" s="17" t="str">
        <f>INDEX(Neighborhoods!$A:$C,MATCH(Places!$H1220,Neighborhoods!$A:$A,0),MATCH(Places!I$1,Neighborhoods!$1:$1,0))</f>
        <v>Brooklyn</v>
      </c>
      <c r="J1220" s="17" t="str">
        <f>INDEX(Neighborhoods!$A:$C,MATCH(Places!$H1220,Neighborhoods!$A:$A,0),MATCH(Places!J$1,Neighborhoods!$1:$1,0))</f>
        <v>Greenpoint</v>
      </c>
      <c r="K1220" s="17" t="s">
        <v>11822</v>
      </c>
      <c r="L1220" s="17" t="str">
        <f t="shared" si="76"/>
        <v>No</v>
      </c>
      <c r="M1220" s="17">
        <v>4</v>
      </c>
      <c r="N1220" s="17" t="str" cm="1">
        <f t="array" ref="N1220">_xlfn.IFS(M1220&lt;=2,"Small",M1220&lt;=5,"Medium",M1220&gt;5,"Large")</f>
        <v>Medium</v>
      </c>
      <c r="O1220" s="65">
        <v>149</v>
      </c>
      <c r="P1220" s="87">
        <f t="shared" si="77"/>
        <v>0.03</v>
      </c>
      <c r="Q1220" s="68">
        <v>4.4400000000000004</v>
      </c>
      <c r="R1220" s="68" t="str" cm="1">
        <f t="array" ref="R1220">_xlfn.SWITCH(ROUND(Q1220,0),5,"Excellent",4,"Good",3,"Ok","Bad")</f>
        <v>Good</v>
      </c>
      <c r="S1220" s="17">
        <v>9</v>
      </c>
      <c r="T1220" s="17" t="str">
        <f t="shared" si="78"/>
        <v>No</v>
      </c>
      <c r="U1220" s="82">
        <v>42207</v>
      </c>
      <c r="V1220" s="82">
        <v>43746</v>
      </c>
      <c r="W1220" s="17">
        <v>206</v>
      </c>
      <c r="X1220" s="17" t="str">
        <f t="shared" si="79"/>
        <v>Active</v>
      </c>
      <c r="Y1220" s="17" t="s">
        <v>15616</v>
      </c>
      <c r="Z1220" s="17"/>
    </row>
    <row r="1221" spans="1:26" x14ac:dyDescent="0.25">
      <c r="A1221">
        <v>1220</v>
      </c>
      <c r="B1221" s="17" t="s">
        <v>917</v>
      </c>
      <c r="C1221" s="17">
        <v>241</v>
      </c>
      <c r="D1221" s="17" t="str">
        <f>INDEX(Hosts!$A:$O,MATCH(Places!$C1221,Hosts!$A:$A,0),MATCH(Places!D$1,Hosts!$1:$1,0))</f>
        <v>Within an hour</v>
      </c>
      <c r="E1221" s="87">
        <f>INDEX(Hosts!$A:$O,MATCH(Places!$C1221,Hosts!$A:$A,0),MATCH(Places!E$1,Hosts!$1:$1,0))</f>
        <v>1</v>
      </c>
      <c r="F1221" s="87">
        <f>INDEX(Hosts!$A:$O,MATCH(Places!$C1221,Hosts!$A:$A,0),MATCH(Places!F$1,Hosts!$1:$1,0))</f>
        <v>1</v>
      </c>
      <c r="G1221" s="17" t="str">
        <f>INDEX(Hosts!$A:$O,MATCH(Places!$C1221,Hosts!$A:$A,0),MATCH(Places!G$1,Hosts!$1:$1,0))</f>
        <v>Yes</v>
      </c>
      <c r="H1221" s="17">
        <v>12</v>
      </c>
      <c r="I1221" s="17" t="str">
        <f>INDEX(Neighborhoods!$A:$C,MATCH(Places!$H1221,Neighborhoods!$A:$A,0),MATCH(Places!I$1,Neighborhoods!$1:$1,0))</f>
        <v>Brooklyn</v>
      </c>
      <c r="J1221" s="17" t="str">
        <f>INDEX(Neighborhoods!$A:$C,MATCH(Places!$H1221,Neighborhoods!$A:$A,0),MATCH(Places!J$1,Neighborhoods!$1:$1,0))</f>
        <v>Williamsburg</v>
      </c>
      <c r="K1221" s="17" t="s">
        <v>11822</v>
      </c>
      <c r="L1221" s="17" t="str">
        <f t="shared" si="76"/>
        <v>No</v>
      </c>
      <c r="M1221" s="17">
        <v>2</v>
      </c>
      <c r="N1221" s="17" t="str" cm="1">
        <f t="array" ref="N1221">_xlfn.IFS(M1221&lt;=2,"Small",M1221&lt;=5,"Medium",M1221&gt;5,"Large")</f>
        <v>Small</v>
      </c>
      <c r="O1221" s="65">
        <v>220</v>
      </c>
      <c r="P1221" s="87">
        <f t="shared" si="77"/>
        <v>0.04</v>
      </c>
      <c r="Q1221" s="68">
        <v>4.99</v>
      </c>
      <c r="R1221" s="68" t="str" cm="1">
        <f t="array" ref="R1221">_xlfn.SWITCH(ROUND(Q1221,0),5,"Excellent",4,"Good",3,"Ok","Bad")</f>
        <v>Excellent</v>
      </c>
      <c r="S1221" s="17">
        <v>71</v>
      </c>
      <c r="T1221" s="17" t="str">
        <f t="shared" si="78"/>
        <v>No</v>
      </c>
      <c r="U1221" s="82">
        <v>42099</v>
      </c>
      <c r="V1221" s="82">
        <v>44030</v>
      </c>
      <c r="W1221" s="17">
        <v>118</v>
      </c>
      <c r="X1221" s="17" t="str">
        <f t="shared" si="79"/>
        <v>Active</v>
      </c>
      <c r="Y1221" s="17" t="s">
        <v>15615</v>
      </c>
      <c r="Z1221" s="17"/>
    </row>
    <row r="1222" spans="1:26" x14ac:dyDescent="0.25">
      <c r="A1222">
        <v>1221</v>
      </c>
      <c r="B1222" s="17" t="s">
        <v>15260</v>
      </c>
      <c r="C1222" s="17">
        <v>1042</v>
      </c>
      <c r="D1222" s="17" t="str">
        <f>INDEX(Hosts!$A:$O,MATCH(Places!$C1222,Hosts!$A:$A,0),MATCH(Places!D$1,Hosts!$1:$1,0))</f>
        <v>Within an hour</v>
      </c>
      <c r="E1222" s="87">
        <f>INDEX(Hosts!$A:$O,MATCH(Places!$C1222,Hosts!$A:$A,0),MATCH(Places!E$1,Hosts!$1:$1,0))</f>
        <v>1</v>
      </c>
      <c r="F1222" s="87">
        <f>INDEX(Hosts!$A:$O,MATCH(Places!$C1222,Hosts!$A:$A,0),MATCH(Places!F$1,Hosts!$1:$1,0))</f>
        <v>0.96</v>
      </c>
      <c r="G1222" s="17" t="str">
        <f>INDEX(Hosts!$A:$O,MATCH(Places!$C1222,Hosts!$A:$A,0),MATCH(Places!G$1,Hosts!$1:$1,0))</f>
        <v>No</v>
      </c>
      <c r="H1222" s="17">
        <v>8</v>
      </c>
      <c r="I1222" s="17" t="str">
        <f>INDEX(Neighborhoods!$A:$C,MATCH(Places!$H1222,Neighborhoods!$A:$A,0),MATCH(Places!I$1,Neighborhoods!$1:$1,0))</f>
        <v>Brooklyn</v>
      </c>
      <c r="J1222" s="17" t="str">
        <f>INDEX(Neighborhoods!$A:$C,MATCH(Places!$H1222,Neighborhoods!$A:$A,0),MATCH(Places!J$1,Neighborhoods!$1:$1,0))</f>
        <v>Bushwick</v>
      </c>
      <c r="K1222" s="17" t="s">
        <v>1</v>
      </c>
      <c r="L1222" s="17" t="str">
        <f t="shared" si="76"/>
        <v>Yes</v>
      </c>
      <c r="M1222" s="17">
        <v>2</v>
      </c>
      <c r="N1222" s="17" t="str" cm="1">
        <f t="array" ref="N1222">_xlfn.IFS(M1222&lt;=2,"Small",M1222&lt;=5,"Medium",M1222&gt;5,"Large")</f>
        <v>Small</v>
      </c>
      <c r="O1222" s="65">
        <v>45</v>
      </c>
      <c r="P1222" s="87">
        <f t="shared" si="77"/>
        <v>0.03</v>
      </c>
      <c r="Q1222" s="68">
        <v>4.87</v>
      </c>
      <c r="R1222" s="68" t="str" cm="1">
        <f t="array" ref="R1222">_xlfn.SWITCH(ROUND(Q1222,0),5,"Excellent",4,"Good",3,"Ok","Bad")</f>
        <v>Excellent</v>
      </c>
      <c r="S1222" s="17">
        <v>179</v>
      </c>
      <c r="T1222" s="17" t="str">
        <f t="shared" si="78"/>
        <v>Yes</v>
      </c>
      <c r="U1222" s="82">
        <v>42106</v>
      </c>
      <c r="V1222" s="82">
        <v>43900</v>
      </c>
      <c r="W1222" s="17">
        <v>0</v>
      </c>
      <c r="X1222" s="17" t="str">
        <f t="shared" si="79"/>
        <v>Inactive</v>
      </c>
      <c r="Y1222" s="17" t="s">
        <v>15616</v>
      </c>
      <c r="Z1222" s="17"/>
    </row>
    <row r="1223" spans="1:26" x14ac:dyDescent="0.25">
      <c r="A1223">
        <v>1222</v>
      </c>
      <c r="B1223" s="17" t="s">
        <v>15553</v>
      </c>
      <c r="C1223" s="17">
        <v>1042</v>
      </c>
      <c r="D1223" s="17" t="str">
        <f>INDEX(Hosts!$A:$O,MATCH(Places!$C1223,Hosts!$A:$A,0),MATCH(Places!D$1,Hosts!$1:$1,0))</f>
        <v>Within an hour</v>
      </c>
      <c r="E1223" s="87">
        <f>INDEX(Hosts!$A:$O,MATCH(Places!$C1223,Hosts!$A:$A,0),MATCH(Places!E$1,Hosts!$1:$1,0))</f>
        <v>1</v>
      </c>
      <c r="F1223" s="87">
        <f>INDEX(Hosts!$A:$O,MATCH(Places!$C1223,Hosts!$A:$A,0),MATCH(Places!F$1,Hosts!$1:$1,0))</f>
        <v>0.96</v>
      </c>
      <c r="G1223" s="17" t="str">
        <f>INDEX(Hosts!$A:$O,MATCH(Places!$C1223,Hosts!$A:$A,0),MATCH(Places!G$1,Hosts!$1:$1,0))</f>
        <v>No</v>
      </c>
      <c r="H1223" s="17">
        <v>8</v>
      </c>
      <c r="I1223" s="17" t="str">
        <f>INDEX(Neighborhoods!$A:$C,MATCH(Places!$H1223,Neighborhoods!$A:$A,0),MATCH(Places!I$1,Neighborhoods!$1:$1,0))</f>
        <v>Brooklyn</v>
      </c>
      <c r="J1223" s="17" t="str">
        <f>INDEX(Neighborhoods!$A:$C,MATCH(Places!$H1223,Neighborhoods!$A:$A,0),MATCH(Places!J$1,Neighborhoods!$1:$1,0))</f>
        <v>Bushwick</v>
      </c>
      <c r="K1223" s="17" t="s">
        <v>1</v>
      </c>
      <c r="L1223" s="17" t="str">
        <f t="shared" si="76"/>
        <v>Yes</v>
      </c>
      <c r="M1223" s="17">
        <v>3</v>
      </c>
      <c r="N1223" s="17" t="str" cm="1">
        <f t="array" ref="N1223">_xlfn.IFS(M1223&lt;=2,"Small",M1223&lt;=5,"Medium",M1223&gt;5,"Large")</f>
        <v>Medium</v>
      </c>
      <c r="O1223" s="65">
        <v>55</v>
      </c>
      <c r="P1223" s="87">
        <f t="shared" si="77"/>
        <v>0.03</v>
      </c>
      <c r="Q1223" s="68">
        <v>4.6399999999999997</v>
      </c>
      <c r="R1223" s="68" t="str" cm="1">
        <f t="array" ref="R1223">_xlfn.SWITCH(ROUND(Q1223,0),5,"Excellent",4,"Good",3,"Ok","Bad")</f>
        <v>Excellent</v>
      </c>
      <c r="S1223" s="17">
        <v>149</v>
      </c>
      <c r="T1223" s="17" t="str">
        <f t="shared" si="78"/>
        <v>No</v>
      </c>
      <c r="U1223" s="82">
        <v>42119</v>
      </c>
      <c r="V1223" s="82">
        <v>43904</v>
      </c>
      <c r="W1223" s="17">
        <v>1</v>
      </c>
      <c r="X1223" s="17" t="str">
        <f t="shared" si="79"/>
        <v>Active</v>
      </c>
      <c r="Y1223" s="17" t="s">
        <v>15616</v>
      </c>
      <c r="Z1223" s="17"/>
    </row>
    <row r="1224" spans="1:26" x14ac:dyDescent="0.25">
      <c r="A1224">
        <v>1223</v>
      </c>
      <c r="B1224" s="17" t="s">
        <v>918</v>
      </c>
      <c r="C1224" s="17">
        <v>2117</v>
      </c>
      <c r="D1224" s="17" t="str">
        <f>INDEX(Hosts!$A:$O,MATCH(Places!$C1224,Hosts!$A:$A,0),MATCH(Places!D$1,Hosts!$1:$1,0))</f>
        <v>Within a few hours</v>
      </c>
      <c r="E1224" s="87">
        <f>INDEX(Hosts!$A:$O,MATCH(Places!$C1224,Hosts!$A:$A,0),MATCH(Places!E$1,Hosts!$1:$1,0))</f>
        <v>1</v>
      </c>
      <c r="F1224" s="87">
        <f>INDEX(Hosts!$A:$O,MATCH(Places!$C1224,Hosts!$A:$A,0),MATCH(Places!F$1,Hosts!$1:$1,0))</f>
        <v>0.33</v>
      </c>
      <c r="G1224" s="17" t="str">
        <f>INDEX(Hosts!$A:$O,MATCH(Places!$C1224,Hosts!$A:$A,0),MATCH(Places!G$1,Hosts!$1:$1,0))</f>
        <v>No</v>
      </c>
      <c r="H1224" s="17">
        <v>16</v>
      </c>
      <c r="I1224" s="17" t="str">
        <f>INDEX(Neighborhoods!$A:$C,MATCH(Places!$H1224,Neighborhoods!$A:$A,0),MATCH(Places!I$1,Neighborhoods!$1:$1,0))</f>
        <v>Manhattan</v>
      </c>
      <c r="J1224" s="17" t="str">
        <f>INDEX(Neighborhoods!$A:$C,MATCH(Places!$H1224,Neighborhoods!$A:$A,0),MATCH(Places!J$1,Neighborhoods!$1:$1,0))</f>
        <v>Harlem</v>
      </c>
      <c r="K1224" s="17" t="s">
        <v>1</v>
      </c>
      <c r="L1224" s="17" t="str">
        <f t="shared" si="76"/>
        <v>Yes</v>
      </c>
      <c r="M1224" s="17">
        <v>1</v>
      </c>
      <c r="N1224" s="17" t="str" cm="1">
        <f t="array" ref="N1224">_xlfn.IFS(M1224&lt;=2,"Small",M1224&lt;=5,"Medium",M1224&gt;5,"Large")</f>
        <v>Small</v>
      </c>
      <c r="O1224" s="65">
        <v>50</v>
      </c>
      <c r="P1224" s="87">
        <f t="shared" si="77"/>
        <v>0.03</v>
      </c>
      <c r="Q1224" s="68">
        <v>4.83</v>
      </c>
      <c r="R1224" s="68" t="str" cm="1">
        <f t="array" ref="R1224">_xlfn.SWITCH(ROUND(Q1224,0),5,"Excellent",4,"Good",3,"Ok","Bad")</f>
        <v>Excellent</v>
      </c>
      <c r="S1224" s="17">
        <v>12</v>
      </c>
      <c r="T1224" s="17" t="str">
        <f t="shared" si="78"/>
        <v>No</v>
      </c>
      <c r="U1224" s="82">
        <v>42281</v>
      </c>
      <c r="V1224" s="82">
        <v>43789</v>
      </c>
      <c r="W1224" s="17">
        <v>364</v>
      </c>
      <c r="X1224" s="17" t="str">
        <f t="shared" si="79"/>
        <v>Active</v>
      </c>
      <c r="Y1224" s="17" t="s">
        <v>15615</v>
      </c>
      <c r="Z1224" s="17"/>
    </row>
    <row r="1225" spans="1:26" x14ac:dyDescent="0.25">
      <c r="A1225">
        <v>1224</v>
      </c>
      <c r="B1225" s="17" t="s">
        <v>919</v>
      </c>
      <c r="C1225" s="17">
        <v>1723</v>
      </c>
      <c r="D1225" s="17" t="str">
        <f>INDEX(Hosts!$A:$O,MATCH(Places!$C1225,Hosts!$A:$A,0),MATCH(Places!D$1,Hosts!$1:$1,0))</f>
        <v>Within a few hours</v>
      </c>
      <c r="E1225" s="87">
        <f>INDEX(Hosts!$A:$O,MATCH(Places!$C1225,Hosts!$A:$A,0),MATCH(Places!E$1,Hosts!$1:$1,0))</f>
        <v>0.96</v>
      </c>
      <c r="F1225" s="87">
        <f>INDEX(Hosts!$A:$O,MATCH(Places!$C1225,Hosts!$A:$A,0),MATCH(Places!F$1,Hosts!$1:$1,0))</f>
        <v>0.71</v>
      </c>
      <c r="G1225" s="17" t="str">
        <f>INDEX(Hosts!$A:$O,MATCH(Places!$C1225,Hosts!$A:$A,0),MATCH(Places!G$1,Hosts!$1:$1,0))</f>
        <v>No</v>
      </c>
      <c r="H1225" s="17">
        <v>7</v>
      </c>
      <c r="I1225" s="17" t="str">
        <f>INDEX(Neighborhoods!$A:$C,MATCH(Places!$H1225,Neighborhoods!$A:$A,0),MATCH(Places!I$1,Neighborhoods!$1:$1,0))</f>
        <v>Brooklyn</v>
      </c>
      <c r="J1225" s="17" t="str">
        <f>INDEX(Neighborhoods!$A:$C,MATCH(Places!$H1225,Neighborhoods!$A:$A,0),MATCH(Places!J$1,Neighborhoods!$1:$1,0))</f>
        <v>Bedford-Stuyvesant</v>
      </c>
      <c r="K1225" s="17" t="s">
        <v>11822</v>
      </c>
      <c r="L1225" s="17" t="str">
        <f t="shared" si="76"/>
        <v>No</v>
      </c>
      <c r="M1225" s="17">
        <v>6</v>
      </c>
      <c r="N1225" s="17" t="str" cm="1">
        <f t="array" ref="N1225">_xlfn.IFS(M1225&lt;=2,"Small",M1225&lt;=5,"Medium",M1225&gt;5,"Large")</f>
        <v>Large</v>
      </c>
      <c r="O1225" s="65">
        <v>125</v>
      </c>
      <c r="P1225" s="87">
        <f t="shared" si="77"/>
        <v>0.03</v>
      </c>
      <c r="Q1225" s="68">
        <v>4.75</v>
      </c>
      <c r="R1225" s="68" t="str" cm="1">
        <f t="array" ref="R1225">_xlfn.SWITCH(ROUND(Q1225,0),5,"Excellent",4,"Good",3,"Ok","Bad")</f>
        <v>Excellent</v>
      </c>
      <c r="S1225" s="17">
        <v>8</v>
      </c>
      <c r="T1225" s="17" t="str">
        <f t="shared" si="78"/>
        <v>No</v>
      </c>
      <c r="U1225" s="82">
        <v>42339</v>
      </c>
      <c r="V1225" s="82">
        <v>43940</v>
      </c>
      <c r="W1225" s="17">
        <v>275</v>
      </c>
      <c r="X1225" s="17" t="str">
        <f t="shared" si="79"/>
        <v>Active</v>
      </c>
      <c r="Y1225" s="17" t="s">
        <v>15615</v>
      </c>
      <c r="Z1225" s="17"/>
    </row>
    <row r="1226" spans="1:26" x14ac:dyDescent="0.25">
      <c r="A1226">
        <v>1225</v>
      </c>
      <c r="B1226" s="17" t="s">
        <v>14277</v>
      </c>
      <c r="C1226" s="17">
        <v>2188</v>
      </c>
      <c r="D1226" s="17" t="str">
        <f>INDEX(Hosts!$A:$O,MATCH(Places!$C1226,Hosts!$A:$A,0),MATCH(Places!D$1,Hosts!$1:$1,0))</f>
        <v>Within an hour</v>
      </c>
      <c r="E1226" s="87">
        <f>INDEX(Hosts!$A:$O,MATCH(Places!$C1226,Hosts!$A:$A,0),MATCH(Places!E$1,Hosts!$1:$1,0))</f>
        <v>1</v>
      </c>
      <c r="F1226" s="87">
        <f>INDEX(Hosts!$A:$O,MATCH(Places!$C1226,Hosts!$A:$A,0),MATCH(Places!F$1,Hosts!$1:$1,0))</f>
        <v>0.91</v>
      </c>
      <c r="G1226" s="17" t="str">
        <f>INDEX(Hosts!$A:$O,MATCH(Places!$C1226,Hosts!$A:$A,0),MATCH(Places!G$1,Hosts!$1:$1,0))</f>
        <v>Yes</v>
      </c>
      <c r="H1226" s="17">
        <v>21</v>
      </c>
      <c r="I1226" s="17" t="str">
        <f>INDEX(Neighborhoods!$A:$C,MATCH(Places!$H1226,Neighborhoods!$A:$A,0),MATCH(Places!I$1,Neighborhoods!$1:$1,0))</f>
        <v>Queens</v>
      </c>
      <c r="J1226" s="17" t="str">
        <f>INDEX(Neighborhoods!$A:$C,MATCH(Places!$H1226,Neighborhoods!$A:$A,0),MATCH(Places!J$1,Neighborhoods!$1:$1,0))</f>
        <v>Astoria</v>
      </c>
      <c r="K1226" s="17" t="s">
        <v>1</v>
      </c>
      <c r="L1226" s="17" t="str">
        <f t="shared" si="76"/>
        <v>Yes</v>
      </c>
      <c r="M1226" s="17">
        <v>1</v>
      </c>
      <c r="N1226" s="17" t="str" cm="1">
        <f t="array" ref="N1226">_xlfn.IFS(M1226&lt;=2,"Small",M1226&lt;=5,"Medium",M1226&gt;5,"Large")</f>
        <v>Small</v>
      </c>
      <c r="O1226" s="65">
        <v>49</v>
      </c>
      <c r="P1226" s="87">
        <f t="shared" si="77"/>
        <v>0.03</v>
      </c>
      <c r="Q1226" s="68">
        <v>4.9800000000000004</v>
      </c>
      <c r="R1226" s="68" t="str" cm="1">
        <f t="array" ref="R1226">_xlfn.SWITCH(ROUND(Q1226,0),5,"Excellent",4,"Good",3,"Ok","Bad")</f>
        <v>Excellent</v>
      </c>
      <c r="S1226" s="17">
        <v>96</v>
      </c>
      <c r="T1226" s="17" t="str">
        <f t="shared" si="78"/>
        <v>No</v>
      </c>
      <c r="U1226" s="82">
        <v>42103</v>
      </c>
      <c r="V1226" s="82">
        <v>44054</v>
      </c>
      <c r="W1226" s="17">
        <v>30</v>
      </c>
      <c r="X1226" s="17" t="str">
        <f t="shared" si="79"/>
        <v>Active</v>
      </c>
      <c r="Y1226" s="17" t="s">
        <v>15615</v>
      </c>
      <c r="Z1226" s="17"/>
    </row>
    <row r="1227" spans="1:26" x14ac:dyDescent="0.25">
      <c r="A1227">
        <v>1226</v>
      </c>
      <c r="B1227" s="17" t="s">
        <v>13738</v>
      </c>
      <c r="C1227" s="17">
        <v>41</v>
      </c>
      <c r="D1227" s="17" t="str">
        <f>INDEX(Hosts!$A:$O,MATCH(Places!$C1227,Hosts!$A:$A,0),MATCH(Places!D$1,Hosts!$1:$1,0))</f>
        <v>Within an hour</v>
      </c>
      <c r="E1227" s="87">
        <f>INDEX(Hosts!$A:$O,MATCH(Places!$C1227,Hosts!$A:$A,0),MATCH(Places!E$1,Hosts!$1:$1,0))</f>
        <v>0.9</v>
      </c>
      <c r="F1227" s="87">
        <f>INDEX(Hosts!$A:$O,MATCH(Places!$C1227,Hosts!$A:$A,0),MATCH(Places!F$1,Hosts!$1:$1,0))</f>
        <v>0.96</v>
      </c>
      <c r="G1227" s="17" t="str">
        <f>INDEX(Hosts!$A:$O,MATCH(Places!$C1227,Hosts!$A:$A,0),MATCH(Places!G$1,Hosts!$1:$1,0))</f>
        <v>No</v>
      </c>
      <c r="H1227" s="17">
        <v>7</v>
      </c>
      <c r="I1227" s="17" t="str">
        <f>INDEX(Neighborhoods!$A:$C,MATCH(Places!$H1227,Neighborhoods!$A:$A,0),MATCH(Places!I$1,Neighborhoods!$1:$1,0))</f>
        <v>Brooklyn</v>
      </c>
      <c r="J1227" s="17" t="str">
        <f>INDEX(Neighborhoods!$A:$C,MATCH(Places!$H1227,Neighborhoods!$A:$A,0),MATCH(Places!J$1,Neighborhoods!$1:$1,0))</f>
        <v>Bedford-Stuyvesant</v>
      </c>
      <c r="K1227" s="17" t="s">
        <v>11822</v>
      </c>
      <c r="L1227" s="17" t="str">
        <f t="shared" si="76"/>
        <v>No</v>
      </c>
      <c r="M1227" s="17">
        <v>5</v>
      </c>
      <c r="N1227" s="17" t="str" cm="1">
        <f t="array" ref="N1227">_xlfn.IFS(M1227&lt;=2,"Small",M1227&lt;=5,"Medium",M1227&gt;5,"Large")</f>
        <v>Medium</v>
      </c>
      <c r="O1227" s="65">
        <v>199</v>
      </c>
      <c r="P1227" s="87">
        <f t="shared" si="77"/>
        <v>0.03</v>
      </c>
      <c r="Q1227" s="68">
        <v>4.8899999999999997</v>
      </c>
      <c r="R1227" s="68" t="str" cm="1">
        <f t="array" ref="R1227">_xlfn.SWITCH(ROUND(Q1227,0),5,"Excellent",4,"Good",3,"Ok","Bad")</f>
        <v>Excellent</v>
      </c>
      <c r="S1227" s="17">
        <v>236</v>
      </c>
      <c r="T1227" s="17" t="str">
        <f t="shared" si="78"/>
        <v>Yes</v>
      </c>
      <c r="U1227" s="82">
        <v>42114</v>
      </c>
      <c r="V1227" s="82">
        <v>43942</v>
      </c>
      <c r="W1227" s="17">
        <v>362</v>
      </c>
      <c r="X1227" s="17" t="str">
        <f t="shared" si="79"/>
        <v>Active</v>
      </c>
      <c r="Y1227" s="17" t="s">
        <v>15616</v>
      </c>
      <c r="Z1227" s="17"/>
    </row>
    <row r="1228" spans="1:26" x14ac:dyDescent="0.25">
      <c r="A1228">
        <v>1227</v>
      </c>
      <c r="B1228" s="17" t="s">
        <v>920</v>
      </c>
      <c r="C1228" s="17">
        <v>1871</v>
      </c>
      <c r="D1228" s="17" t="str">
        <f>INDEX(Hosts!$A:$O,MATCH(Places!$C1228,Hosts!$A:$A,0),MATCH(Places!D$1,Hosts!$1:$1,0))</f>
        <v>Within an hour</v>
      </c>
      <c r="E1228" s="87">
        <f>INDEX(Hosts!$A:$O,MATCH(Places!$C1228,Hosts!$A:$A,0),MATCH(Places!E$1,Hosts!$1:$1,0))</f>
        <v>1</v>
      </c>
      <c r="F1228" s="87">
        <f>INDEX(Hosts!$A:$O,MATCH(Places!$C1228,Hosts!$A:$A,0),MATCH(Places!F$1,Hosts!$1:$1,0))</f>
        <v>0.9</v>
      </c>
      <c r="G1228" s="17" t="str">
        <f>INDEX(Hosts!$A:$O,MATCH(Places!$C1228,Hosts!$A:$A,0),MATCH(Places!G$1,Hosts!$1:$1,0))</f>
        <v>Yes</v>
      </c>
      <c r="H1228" s="17">
        <v>12</v>
      </c>
      <c r="I1228" s="17" t="str">
        <f>INDEX(Neighborhoods!$A:$C,MATCH(Places!$H1228,Neighborhoods!$A:$A,0),MATCH(Places!I$1,Neighborhoods!$1:$1,0))</f>
        <v>Brooklyn</v>
      </c>
      <c r="J1228" s="17" t="str">
        <f>INDEX(Neighborhoods!$A:$C,MATCH(Places!$H1228,Neighborhoods!$A:$A,0),MATCH(Places!J$1,Neighborhoods!$1:$1,0))</f>
        <v>Williamsburg</v>
      </c>
      <c r="K1228" s="17" t="s">
        <v>11822</v>
      </c>
      <c r="L1228" s="17" t="str">
        <f t="shared" si="76"/>
        <v>No</v>
      </c>
      <c r="M1228" s="17">
        <v>2</v>
      </c>
      <c r="N1228" s="17" t="str" cm="1">
        <f t="array" ref="N1228">_xlfn.IFS(M1228&lt;=2,"Small",M1228&lt;=5,"Medium",M1228&gt;5,"Large")</f>
        <v>Small</v>
      </c>
      <c r="O1228" s="65">
        <v>165</v>
      </c>
      <c r="P1228" s="87">
        <f t="shared" si="77"/>
        <v>0.03</v>
      </c>
      <c r="Q1228" s="68">
        <v>4.99</v>
      </c>
      <c r="R1228" s="68" t="str" cm="1">
        <f t="array" ref="R1228">_xlfn.SWITCH(ROUND(Q1228,0),5,"Excellent",4,"Good",3,"Ok","Bad")</f>
        <v>Excellent</v>
      </c>
      <c r="S1228" s="17">
        <v>88</v>
      </c>
      <c r="T1228" s="17" t="str">
        <f t="shared" si="78"/>
        <v>No</v>
      </c>
      <c r="U1228" s="82">
        <v>42115</v>
      </c>
      <c r="V1228" s="82">
        <v>43913</v>
      </c>
      <c r="W1228" s="17">
        <v>286</v>
      </c>
      <c r="X1228" s="17" t="str">
        <f t="shared" si="79"/>
        <v>Active</v>
      </c>
      <c r="Y1228" s="17" t="s">
        <v>15615</v>
      </c>
      <c r="Z1228" s="17"/>
    </row>
    <row r="1229" spans="1:26" x14ac:dyDescent="0.25">
      <c r="A1229">
        <v>1228</v>
      </c>
      <c r="B1229" s="17" t="s">
        <v>921</v>
      </c>
      <c r="C1229" s="17">
        <v>919</v>
      </c>
      <c r="D1229" s="17" t="str">
        <f>INDEX(Hosts!$A:$O,MATCH(Places!$C1229,Hosts!$A:$A,0),MATCH(Places!D$1,Hosts!$1:$1,0))</f>
        <v>Within a few hours</v>
      </c>
      <c r="E1229" s="87">
        <f>INDEX(Hosts!$A:$O,MATCH(Places!$C1229,Hosts!$A:$A,0),MATCH(Places!E$1,Hosts!$1:$1,0))</f>
        <v>0.98</v>
      </c>
      <c r="F1229" s="87">
        <f>INDEX(Hosts!$A:$O,MATCH(Places!$C1229,Hosts!$A:$A,0),MATCH(Places!F$1,Hosts!$1:$1,0))</f>
        <v>0.99</v>
      </c>
      <c r="G1229" s="17" t="str">
        <f>INDEX(Hosts!$A:$O,MATCH(Places!$C1229,Hosts!$A:$A,0),MATCH(Places!G$1,Hosts!$1:$1,0))</f>
        <v>No</v>
      </c>
      <c r="H1229" s="17">
        <v>7</v>
      </c>
      <c r="I1229" s="17" t="str">
        <f>INDEX(Neighborhoods!$A:$C,MATCH(Places!$H1229,Neighborhoods!$A:$A,0),MATCH(Places!I$1,Neighborhoods!$1:$1,0))</f>
        <v>Brooklyn</v>
      </c>
      <c r="J1229" s="17" t="str">
        <f>INDEX(Neighborhoods!$A:$C,MATCH(Places!$H1229,Neighborhoods!$A:$A,0),MATCH(Places!J$1,Neighborhoods!$1:$1,0))</f>
        <v>Bedford-Stuyvesant</v>
      </c>
      <c r="K1229" s="17" t="s">
        <v>1</v>
      </c>
      <c r="L1229" s="17" t="str">
        <f t="shared" si="76"/>
        <v>Yes</v>
      </c>
      <c r="M1229" s="17">
        <v>2</v>
      </c>
      <c r="N1229" s="17" t="str" cm="1">
        <f t="array" ref="N1229">_xlfn.IFS(M1229&lt;=2,"Small",M1229&lt;=5,"Medium",M1229&gt;5,"Large")</f>
        <v>Small</v>
      </c>
      <c r="O1229" s="65">
        <v>101</v>
      </c>
      <c r="P1229" s="87">
        <f t="shared" si="77"/>
        <v>0.03</v>
      </c>
      <c r="Q1229" s="68">
        <v>4.41</v>
      </c>
      <c r="R1229" s="68" t="str" cm="1">
        <f t="array" ref="R1229">_xlfn.SWITCH(ROUND(Q1229,0),5,"Excellent",4,"Good",3,"Ok","Bad")</f>
        <v>Good</v>
      </c>
      <c r="S1229" s="17">
        <v>44</v>
      </c>
      <c r="T1229" s="17" t="str">
        <f t="shared" si="78"/>
        <v>No</v>
      </c>
      <c r="U1229" s="82">
        <v>42150</v>
      </c>
      <c r="V1229" s="82">
        <v>43888</v>
      </c>
      <c r="W1229" s="17">
        <v>269</v>
      </c>
      <c r="X1229" s="17" t="str">
        <f t="shared" si="79"/>
        <v>Active</v>
      </c>
      <c r="Y1229" s="17" t="s">
        <v>15616</v>
      </c>
      <c r="Z1229" s="17"/>
    </row>
    <row r="1230" spans="1:26" x14ac:dyDescent="0.25">
      <c r="A1230">
        <v>1229</v>
      </c>
      <c r="B1230" s="17" t="s">
        <v>922</v>
      </c>
      <c r="C1230" s="17">
        <v>919</v>
      </c>
      <c r="D1230" s="17" t="str">
        <f>INDEX(Hosts!$A:$O,MATCH(Places!$C1230,Hosts!$A:$A,0),MATCH(Places!D$1,Hosts!$1:$1,0))</f>
        <v>Within a few hours</v>
      </c>
      <c r="E1230" s="87">
        <f>INDEX(Hosts!$A:$O,MATCH(Places!$C1230,Hosts!$A:$A,0),MATCH(Places!E$1,Hosts!$1:$1,0))</f>
        <v>0.98</v>
      </c>
      <c r="F1230" s="87">
        <f>INDEX(Hosts!$A:$O,MATCH(Places!$C1230,Hosts!$A:$A,0),MATCH(Places!F$1,Hosts!$1:$1,0))</f>
        <v>0.99</v>
      </c>
      <c r="G1230" s="17" t="str">
        <f>INDEX(Hosts!$A:$O,MATCH(Places!$C1230,Hosts!$A:$A,0),MATCH(Places!G$1,Hosts!$1:$1,0))</f>
        <v>No</v>
      </c>
      <c r="H1230" s="17">
        <v>7</v>
      </c>
      <c r="I1230" s="17" t="str">
        <f>INDEX(Neighborhoods!$A:$C,MATCH(Places!$H1230,Neighborhoods!$A:$A,0),MATCH(Places!I$1,Neighborhoods!$1:$1,0))</f>
        <v>Brooklyn</v>
      </c>
      <c r="J1230" s="17" t="str">
        <f>INDEX(Neighborhoods!$A:$C,MATCH(Places!$H1230,Neighborhoods!$A:$A,0),MATCH(Places!J$1,Neighborhoods!$1:$1,0))</f>
        <v>Bedford-Stuyvesant</v>
      </c>
      <c r="K1230" s="17" t="s">
        <v>1</v>
      </c>
      <c r="L1230" s="17" t="str">
        <f t="shared" si="76"/>
        <v>Yes</v>
      </c>
      <c r="M1230" s="17">
        <v>2</v>
      </c>
      <c r="N1230" s="17" t="str" cm="1">
        <f t="array" ref="N1230">_xlfn.IFS(M1230&lt;=2,"Small",M1230&lt;=5,"Medium",M1230&gt;5,"Large")</f>
        <v>Small</v>
      </c>
      <c r="O1230" s="65">
        <v>101</v>
      </c>
      <c r="P1230" s="87">
        <f t="shared" si="77"/>
        <v>0.03</v>
      </c>
      <c r="Q1230" s="68">
        <v>4.4400000000000004</v>
      </c>
      <c r="R1230" s="68" t="str" cm="1">
        <f t="array" ref="R1230">_xlfn.SWITCH(ROUND(Q1230,0),5,"Excellent",4,"Good",3,"Ok","Bad")</f>
        <v>Good</v>
      </c>
      <c r="S1230" s="17">
        <v>55</v>
      </c>
      <c r="T1230" s="17" t="str">
        <f t="shared" si="78"/>
        <v>No</v>
      </c>
      <c r="U1230" s="82">
        <v>42138</v>
      </c>
      <c r="V1230" s="82">
        <v>43884</v>
      </c>
      <c r="W1230" s="17">
        <v>365</v>
      </c>
      <c r="X1230" s="17" t="str">
        <f t="shared" si="79"/>
        <v>Active</v>
      </c>
      <c r="Y1230" s="17" t="s">
        <v>15616</v>
      </c>
      <c r="Z1230" s="17"/>
    </row>
    <row r="1231" spans="1:26" x14ac:dyDescent="0.25">
      <c r="A1231">
        <v>1230</v>
      </c>
      <c r="B1231" s="17" t="s">
        <v>14567</v>
      </c>
      <c r="C1231" s="17">
        <v>919</v>
      </c>
      <c r="D1231" s="17" t="str">
        <f>INDEX(Hosts!$A:$O,MATCH(Places!$C1231,Hosts!$A:$A,0),MATCH(Places!D$1,Hosts!$1:$1,0))</f>
        <v>Within a few hours</v>
      </c>
      <c r="E1231" s="87">
        <f>INDEX(Hosts!$A:$O,MATCH(Places!$C1231,Hosts!$A:$A,0),MATCH(Places!E$1,Hosts!$1:$1,0))</f>
        <v>0.98</v>
      </c>
      <c r="F1231" s="87">
        <f>INDEX(Hosts!$A:$O,MATCH(Places!$C1231,Hosts!$A:$A,0),MATCH(Places!F$1,Hosts!$1:$1,0))</f>
        <v>0.99</v>
      </c>
      <c r="G1231" s="17" t="str">
        <f>INDEX(Hosts!$A:$O,MATCH(Places!$C1231,Hosts!$A:$A,0),MATCH(Places!G$1,Hosts!$1:$1,0))</f>
        <v>No</v>
      </c>
      <c r="H1231" s="17">
        <v>7</v>
      </c>
      <c r="I1231" s="17" t="str">
        <f>INDEX(Neighborhoods!$A:$C,MATCH(Places!$H1231,Neighborhoods!$A:$A,0),MATCH(Places!I$1,Neighborhoods!$1:$1,0))</f>
        <v>Brooklyn</v>
      </c>
      <c r="J1231" s="17" t="str">
        <f>INDEX(Neighborhoods!$A:$C,MATCH(Places!$H1231,Neighborhoods!$A:$A,0),MATCH(Places!J$1,Neighborhoods!$1:$1,0))</f>
        <v>Bedford-Stuyvesant</v>
      </c>
      <c r="K1231" s="17" t="s">
        <v>1</v>
      </c>
      <c r="L1231" s="17" t="str">
        <f t="shared" si="76"/>
        <v>Yes</v>
      </c>
      <c r="M1231" s="17">
        <v>2</v>
      </c>
      <c r="N1231" s="17" t="str" cm="1">
        <f t="array" ref="N1231">_xlfn.IFS(M1231&lt;=2,"Small",M1231&lt;=5,"Medium",M1231&gt;5,"Large")</f>
        <v>Small</v>
      </c>
      <c r="O1231" s="65">
        <v>101</v>
      </c>
      <c r="P1231" s="87">
        <f t="shared" si="77"/>
        <v>0.03</v>
      </c>
      <c r="Q1231" s="68">
        <v>4.49</v>
      </c>
      <c r="R1231" s="68" t="str" cm="1">
        <f t="array" ref="R1231">_xlfn.SWITCH(ROUND(Q1231,0),5,"Excellent",4,"Good",3,"Ok","Bad")</f>
        <v>Good</v>
      </c>
      <c r="S1231" s="17">
        <v>41</v>
      </c>
      <c r="T1231" s="17" t="str">
        <f t="shared" si="78"/>
        <v>No</v>
      </c>
      <c r="U1231" s="82">
        <v>42131</v>
      </c>
      <c r="V1231" s="82">
        <v>44029</v>
      </c>
      <c r="W1231" s="17">
        <v>335</v>
      </c>
      <c r="X1231" s="17" t="str">
        <f t="shared" si="79"/>
        <v>Active</v>
      </c>
      <c r="Y1231" s="17" t="s">
        <v>15616</v>
      </c>
      <c r="Z1231" s="17"/>
    </row>
    <row r="1232" spans="1:26" x14ac:dyDescent="0.25">
      <c r="A1232">
        <v>1231</v>
      </c>
      <c r="B1232" s="17" t="s">
        <v>923</v>
      </c>
      <c r="C1232" s="17">
        <v>919</v>
      </c>
      <c r="D1232" s="17" t="str">
        <f>INDEX(Hosts!$A:$O,MATCH(Places!$C1232,Hosts!$A:$A,0),MATCH(Places!D$1,Hosts!$1:$1,0))</f>
        <v>Within a few hours</v>
      </c>
      <c r="E1232" s="87">
        <f>INDEX(Hosts!$A:$O,MATCH(Places!$C1232,Hosts!$A:$A,0),MATCH(Places!E$1,Hosts!$1:$1,0))</f>
        <v>0.98</v>
      </c>
      <c r="F1232" s="87">
        <f>INDEX(Hosts!$A:$O,MATCH(Places!$C1232,Hosts!$A:$A,0),MATCH(Places!F$1,Hosts!$1:$1,0))</f>
        <v>0.99</v>
      </c>
      <c r="G1232" s="17" t="str">
        <f>INDEX(Hosts!$A:$O,MATCH(Places!$C1232,Hosts!$A:$A,0),MATCH(Places!G$1,Hosts!$1:$1,0))</f>
        <v>No</v>
      </c>
      <c r="H1232" s="17">
        <v>7</v>
      </c>
      <c r="I1232" s="17" t="str">
        <f>INDEX(Neighborhoods!$A:$C,MATCH(Places!$H1232,Neighborhoods!$A:$A,0),MATCH(Places!I$1,Neighborhoods!$1:$1,0))</f>
        <v>Brooklyn</v>
      </c>
      <c r="J1232" s="17" t="str">
        <f>INDEX(Neighborhoods!$A:$C,MATCH(Places!$H1232,Neighborhoods!$A:$A,0),MATCH(Places!J$1,Neighborhoods!$1:$1,0))</f>
        <v>Bedford-Stuyvesant</v>
      </c>
      <c r="K1232" s="17" t="s">
        <v>1</v>
      </c>
      <c r="L1232" s="17" t="str">
        <f t="shared" si="76"/>
        <v>Yes</v>
      </c>
      <c r="M1232" s="17">
        <v>2</v>
      </c>
      <c r="N1232" s="17" t="str" cm="1">
        <f t="array" ref="N1232">_xlfn.IFS(M1232&lt;=2,"Small",M1232&lt;=5,"Medium",M1232&gt;5,"Large")</f>
        <v>Small</v>
      </c>
      <c r="O1232" s="65">
        <v>99</v>
      </c>
      <c r="P1232" s="87">
        <f t="shared" si="77"/>
        <v>0.03</v>
      </c>
      <c r="Q1232" s="68">
        <v>4.51</v>
      </c>
      <c r="R1232" s="68" t="str" cm="1">
        <f t="array" ref="R1232">_xlfn.SWITCH(ROUND(Q1232,0),5,"Excellent",4,"Good",3,"Ok","Bad")</f>
        <v>Excellent</v>
      </c>
      <c r="S1232" s="17">
        <v>49</v>
      </c>
      <c r="T1232" s="17" t="str">
        <f t="shared" si="78"/>
        <v>No</v>
      </c>
      <c r="U1232" s="82">
        <v>42127</v>
      </c>
      <c r="V1232" s="82">
        <v>43982</v>
      </c>
      <c r="W1232" s="17">
        <v>346</v>
      </c>
      <c r="X1232" s="17" t="str">
        <f t="shared" si="79"/>
        <v>Active</v>
      </c>
      <c r="Y1232" s="17" t="s">
        <v>15616</v>
      </c>
      <c r="Z1232" s="17"/>
    </row>
    <row r="1233" spans="1:26" x14ac:dyDescent="0.25">
      <c r="A1233">
        <v>1232</v>
      </c>
      <c r="B1233" s="17" t="s">
        <v>924</v>
      </c>
      <c r="C1233" s="17">
        <v>919</v>
      </c>
      <c r="D1233" s="17" t="str">
        <f>INDEX(Hosts!$A:$O,MATCH(Places!$C1233,Hosts!$A:$A,0),MATCH(Places!D$1,Hosts!$1:$1,0))</f>
        <v>Within a few hours</v>
      </c>
      <c r="E1233" s="87">
        <f>INDEX(Hosts!$A:$O,MATCH(Places!$C1233,Hosts!$A:$A,0),MATCH(Places!E$1,Hosts!$1:$1,0))</f>
        <v>0.98</v>
      </c>
      <c r="F1233" s="87">
        <f>INDEX(Hosts!$A:$O,MATCH(Places!$C1233,Hosts!$A:$A,0),MATCH(Places!F$1,Hosts!$1:$1,0))</f>
        <v>0.99</v>
      </c>
      <c r="G1233" s="17" t="str">
        <f>INDEX(Hosts!$A:$O,MATCH(Places!$C1233,Hosts!$A:$A,0),MATCH(Places!G$1,Hosts!$1:$1,0))</f>
        <v>No</v>
      </c>
      <c r="H1233" s="17">
        <v>7</v>
      </c>
      <c r="I1233" s="17" t="str">
        <f>INDEX(Neighborhoods!$A:$C,MATCH(Places!$H1233,Neighborhoods!$A:$A,0),MATCH(Places!I$1,Neighborhoods!$1:$1,0))</f>
        <v>Brooklyn</v>
      </c>
      <c r="J1233" s="17" t="str">
        <f>INDEX(Neighborhoods!$A:$C,MATCH(Places!$H1233,Neighborhoods!$A:$A,0),MATCH(Places!J$1,Neighborhoods!$1:$1,0))</f>
        <v>Bedford-Stuyvesant</v>
      </c>
      <c r="K1233" s="17" t="s">
        <v>1</v>
      </c>
      <c r="L1233" s="17" t="str">
        <f t="shared" si="76"/>
        <v>Yes</v>
      </c>
      <c r="M1233" s="17">
        <v>2</v>
      </c>
      <c r="N1233" s="17" t="str" cm="1">
        <f t="array" ref="N1233">_xlfn.IFS(M1233&lt;=2,"Small",M1233&lt;=5,"Medium",M1233&gt;5,"Large")</f>
        <v>Small</v>
      </c>
      <c r="O1233" s="65">
        <v>101</v>
      </c>
      <c r="P1233" s="87">
        <f t="shared" si="77"/>
        <v>0.03</v>
      </c>
      <c r="Q1233" s="68">
        <v>4.46</v>
      </c>
      <c r="R1233" s="68" t="str" cm="1">
        <f t="array" ref="R1233">_xlfn.SWITCH(ROUND(Q1233,0),5,"Excellent",4,"Good",3,"Ok","Bad")</f>
        <v>Good</v>
      </c>
      <c r="S1233" s="17">
        <v>37</v>
      </c>
      <c r="T1233" s="17" t="str">
        <f t="shared" si="78"/>
        <v>No</v>
      </c>
      <c r="U1233" s="82">
        <v>42127</v>
      </c>
      <c r="V1233" s="82">
        <v>44021</v>
      </c>
      <c r="W1233" s="17">
        <v>346</v>
      </c>
      <c r="X1233" s="17" t="str">
        <f t="shared" si="79"/>
        <v>Active</v>
      </c>
      <c r="Y1233" s="17" t="s">
        <v>15616</v>
      </c>
      <c r="Z1233" s="17"/>
    </row>
    <row r="1234" spans="1:26" x14ac:dyDescent="0.25">
      <c r="A1234">
        <v>1233</v>
      </c>
      <c r="B1234" s="17" t="s">
        <v>14914</v>
      </c>
      <c r="C1234" s="17">
        <v>2191</v>
      </c>
      <c r="D1234" s="17" t="str">
        <f>INDEX(Hosts!$A:$O,MATCH(Places!$C1234,Hosts!$A:$A,0),MATCH(Places!D$1,Hosts!$1:$1,0))</f>
        <v>Within an hour</v>
      </c>
      <c r="E1234" s="87">
        <f>INDEX(Hosts!$A:$O,MATCH(Places!$C1234,Hosts!$A:$A,0),MATCH(Places!E$1,Hosts!$1:$1,0))</f>
        <v>1</v>
      </c>
      <c r="F1234" s="87">
        <f>INDEX(Hosts!$A:$O,MATCH(Places!$C1234,Hosts!$A:$A,0),MATCH(Places!F$1,Hosts!$1:$1,0))</f>
        <v>0.67</v>
      </c>
      <c r="G1234" s="17" t="str">
        <f>INDEX(Hosts!$A:$O,MATCH(Places!$C1234,Hosts!$A:$A,0),MATCH(Places!G$1,Hosts!$1:$1,0))</f>
        <v>Yes</v>
      </c>
      <c r="H1234" s="17">
        <v>3</v>
      </c>
      <c r="I1234" s="17" t="str">
        <f>INDEX(Neighborhoods!$A:$C,MATCH(Places!$H1234,Neighborhoods!$A:$A,0),MATCH(Places!I$1,Neighborhoods!$1:$1,0))</f>
        <v>Bronx</v>
      </c>
      <c r="J1234" s="17" t="str">
        <f>INDEX(Neighborhoods!$A:$C,MATCH(Places!$H1234,Neighborhoods!$A:$A,0),MATCH(Places!J$1,Neighborhoods!$1:$1,0))</f>
        <v>Longwood</v>
      </c>
      <c r="K1234" s="17" t="s">
        <v>1</v>
      </c>
      <c r="L1234" s="17" t="str">
        <f t="shared" si="76"/>
        <v>Yes</v>
      </c>
      <c r="M1234" s="17">
        <v>1</v>
      </c>
      <c r="N1234" s="17" t="str" cm="1">
        <f t="array" ref="N1234">_xlfn.IFS(M1234&lt;=2,"Small",M1234&lt;=5,"Medium",M1234&gt;5,"Large")</f>
        <v>Small</v>
      </c>
      <c r="O1234" s="65">
        <v>40</v>
      </c>
      <c r="P1234" s="87">
        <f t="shared" si="77"/>
        <v>0.03</v>
      </c>
      <c r="Q1234" s="68">
        <v>5</v>
      </c>
      <c r="R1234" s="68" t="str" cm="1">
        <f t="array" ref="R1234">_xlfn.SWITCH(ROUND(Q1234,0),5,"Excellent",4,"Good",3,"Ok","Bad")</f>
        <v>Excellent</v>
      </c>
      <c r="S1234" s="17">
        <v>24</v>
      </c>
      <c r="T1234" s="17" t="str">
        <f t="shared" si="78"/>
        <v>No</v>
      </c>
      <c r="U1234" s="82">
        <v>43001</v>
      </c>
      <c r="V1234" s="82">
        <v>44013</v>
      </c>
      <c r="W1234" s="17">
        <v>76</v>
      </c>
      <c r="X1234" s="17" t="str">
        <f t="shared" si="79"/>
        <v>Active</v>
      </c>
      <c r="Y1234" s="17" t="s">
        <v>15615</v>
      </c>
      <c r="Z1234" s="17"/>
    </row>
    <row r="1235" spans="1:26" x14ac:dyDescent="0.25">
      <c r="A1235">
        <v>1234</v>
      </c>
      <c r="B1235" s="17" t="s">
        <v>925</v>
      </c>
      <c r="C1235" s="17">
        <v>1503</v>
      </c>
      <c r="D1235" s="17" t="str">
        <f>INDEX(Hosts!$A:$O,MATCH(Places!$C1235,Hosts!$A:$A,0),MATCH(Places!D$1,Hosts!$1:$1,0))</f>
        <v>Within a day</v>
      </c>
      <c r="E1235" s="87">
        <f>INDEX(Hosts!$A:$O,MATCH(Places!$C1235,Hosts!$A:$A,0),MATCH(Places!E$1,Hosts!$1:$1,0))</f>
        <v>1</v>
      </c>
      <c r="F1235" s="87">
        <f>INDEX(Hosts!$A:$O,MATCH(Places!$C1235,Hosts!$A:$A,0),MATCH(Places!F$1,Hosts!$1:$1,0))</f>
        <v>0.1</v>
      </c>
      <c r="G1235" s="17" t="str">
        <f>INDEX(Hosts!$A:$O,MATCH(Places!$C1235,Hosts!$A:$A,0),MATCH(Places!G$1,Hosts!$1:$1,0))</f>
        <v>Yes</v>
      </c>
      <c r="H1235" s="17">
        <v>21</v>
      </c>
      <c r="I1235" s="17" t="str">
        <f>INDEX(Neighborhoods!$A:$C,MATCH(Places!$H1235,Neighborhoods!$A:$A,0),MATCH(Places!I$1,Neighborhoods!$1:$1,0))</f>
        <v>Queens</v>
      </c>
      <c r="J1235" s="17" t="str">
        <f>INDEX(Neighborhoods!$A:$C,MATCH(Places!$H1235,Neighborhoods!$A:$A,0),MATCH(Places!J$1,Neighborhoods!$1:$1,0))</f>
        <v>Astoria</v>
      </c>
      <c r="K1235" s="17" t="s">
        <v>1</v>
      </c>
      <c r="L1235" s="17" t="str">
        <f t="shared" si="76"/>
        <v>Yes</v>
      </c>
      <c r="M1235" s="17">
        <v>1</v>
      </c>
      <c r="N1235" s="17" t="str" cm="1">
        <f t="array" ref="N1235">_xlfn.IFS(M1235&lt;=2,"Small",M1235&lt;=5,"Medium",M1235&gt;5,"Large")</f>
        <v>Small</v>
      </c>
      <c r="O1235" s="65">
        <v>47</v>
      </c>
      <c r="P1235" s="87">
        <f t="shared" si="77"/>
        <v>0.03</v>
      </c>
      <c r="Q1235" s="68">
        <v>4.88</v>
      </c>
      <c r="R1235" s="68" t="str" cm="1">
        <f t="array" ref="R1235">_xlfn.SWITCH(ROUND(Q1235,0),5,"Excellent",4,"Good",3,"Ok","Bad")</f>
        <v>Excellent</v>
      </c>
      <c r="S1235" s="17">
        <v>8</v>
      </c>
      <c r="T1235" s="17" t="str">
        <f t="shared" si="78"/>
        <v>No</v>
      </c>
      <c r="U1235" s="82">
        <v>42099</v>
      </c>
      <c r="V1235" s="82">
        <v>43673</v>
      </c>
      <c r="W1235" s="17">
        <v>365</v>
      </c>
      <c r="X1235" s="17" t="str">
        <f t="shared" si="79"/>
        <v>Active</v>
      </c>
      <c r="Y1235" s="17" t="s">
        <v>15615</v>
      </c>
      <c r="Z1235" s="17"/>
    </row>
    <row r="1236" spans="1:26" x14ac:dyDescent="0.25">
      <c r="A1236">
        <v>1235</v>
      </c>
      <c r="B1236" s="17" t="s">
        <v>926</v>
      </c>
      <c r="C1236" s="17">
        <v>2193</v>
      </c>
      <c r="D1236" s="17" t="str">
        <f>INDEX(Hosts!$A:$O,MATCH(Places!$C1236,Hosts!$A:$A,0),MATCH(Places!D$1,Hosts!$1:$1,0))</f>
        <v>Within an hour</v>
      </c>
      <c r="E1236" s="87">
        <f>INDEX(Hosts!$A:$O,MATCH(Places!$C1236,Hosts!$A:$A,0),MATCH(Places!E$1,Hosts!$1:$1,0))</f>
        <v>1</v>
      </c>
      <c r="F1236" s="87">
        <f>INDEX(Hosts!$A:$O,MATCH(Places!$C1236,Hosts!$A:$A,0),MATCH(Places!F$1,Hosts!$1:$1,0))</f>
        <v>0.94</v>
      </c>
      <c r="G1236" s="17" t="str">
        <f>INDEX(Hosts!$A:$O,MATCH(Places!$C1236,Hosts!$A:$A,0),MATCH(Places!G$1,Hosts!$1:$1,0))</f>
        <v>No</v>
      </c>
      <c r="H1236" s="17">
        <v>22</v>
      </c>
      <c r="I1236" s="17" t="str">
        <f>INDEX(Neighborhoods!$A:$C,MATCH(Places!$H1236,Neighborhoods!$A:$A,0),MATCH(Places!I$1,Neighborhoods!$1:$1,0))</f>
        <v>Queens</v>
      </c>
      <c r="J1236" s="17" t="str">
        <f>INDEX(Neighborhoods!$A:$C,MATCH(Places!$H1236,Neighborhoods!$A:$A,0),MATCH(Places!J$1,Neighborhoods!$1:$1,0))</f>
        <v>Flushing</v>
      </c>
      <c r="K1236" s="17" t="s">
        <v>1</v>
      </c>
      <c r="L1236" s="17" t="str">
        <f t="shared" si="76"/>
        <v>Yes</v>
      </c>
      <c r="M1236" s="17">
        <v>2</v>
      </c>
      <c r="N1236" s="17" t="str" cm="1">
        <f t="array" ref="N1236">_xlfn.IFS(M1236&lt;=2,"Small",M1236&lt;=5,"Medium",M1236&gt;5,"Large")</f>
        <v>Small</v>
      </c>
      <c r="O1236" s="65">
        <v>47</v>
      </c>
      <c r="P1236" s="87">
        <f t="shared" si="77"/>
        <v>0.03</v>
      </c>
      <c r="Q1236" s="68">
        <v>4.9000000000000004</v>
      </c>
      <c r="R1236" s="68" t="str" cm="1">
        <f t="array" ref="R1236">_xlfn.SWITCH(ROUND(Q1236,0),5,"Excellent",4,"Good",3,"Ok","Bad")</f>
        <v>Excellent</v>
      </c>
      <c r="S1236" s="17">
        <v>40</v>
      </c>
      <c r="T1236" s="17" t="str">
        <f t="shared" si="78"/>
        <v>No</v>
      </c>
      <c r="U1236" s="82">
        <v>42171</v>
      </c>
      <c r="V1236" s="82">
        <v>43020</v>
      </c>
      <c r="W1236" s="17">
        <v>289</v>
      </c>
      <c r="X1236" s="17" t="str">
        <f t="shared" si="79"/>
        <v>Active</v>
      </c>
      <c r="Y1236" s="17" t="s">
        <v>15616</v>
      </c>
      <c r="Z1236" s="17"/>
    </row>
    <row r="1237" spans="1:26" x14ac:dyDescent="0.25">
      <c r="A1237">
        <v>1236</v>
      </c>
      <c r="B1237" s="17" t="s">
        <v>927</v>
      </c>
      <c r="C1237" s="17">
        <v>2193</v>
      </c>
      <c r="D1237" s="17" t="str">
        <f>INDEX(Hosts!$A:$O,MATCH(Places!$C1237,Hosts!$A:$A,0),MATCH(Places!D$1,Hosts!$1:$1,0))</f>
        <v>Within an hour</v>
      </c>
      <c r="E1237" s="87">
        <f>INDEX(Hosts!$A:$O,MATCH(Places!$C1237,Hosts!$A:$A,0),MATCH(Places!E$1,Hosts!$1:$1,0))</f>
        <v>1</v>
      </c>
      <c r="F1237" s="87">
        <f>INDEX(Hosts!$A:$O,MATCH(Places!$C1237,Hosts!$A:$A,0),MATCH(Places!F$1,Hosts!$1:$1,0))</f>
        <v>0.94</v>
      </c>
      <c r="G1237" s="17" t="str">
        <f>INDEX(Hosts!$A:$O,MATCH(Places!$C1237,Hosts!$A:$A,0),MATCH(Places!G$1,Hosts!$1:$1,0))</f>
        <v>No</v>
      </c>
      <c r="H1237" s="17">
        <v>22</v>
      </c>
      <c r="I1237" s="17" t="str">
        <f>INDEX(Neighborhoods!$A:$C,MATCH(Places!$H1237,Neighborhoods!$A:$A,0),MATCH(Places!I$1,Neighborhoods!$1:$1,0))</f>
        <v>Queens</v>
      </c>
      <c r="J1237" s="17" t="str">
        <f>INDEX(Neighborhoods!$A:$C,MATCH(Places!$H1237,Neighborhoods!$A:$A,0),MATCH(Places!J$1,Neighborhoods!$1:$1,0))</f>
        <v>Flushing</v>
      </c>
      <c r="K1237" s="17" t="s">
        <v>1</v>
      </c>
      <c r="L1237" s="17" t="str">
        <f t="shared" si="76"/>
        <v>Yes</v>
      </c>
      <c r="M1237" s="17">
        <v>2</v>
      </c>
      <c r="N1237" s="17" t="str" cm="1">
        <f t="array" ref="N1237">_xlfn.IFS(M1237&lt;=2,"Small",M1237&lt;=5,"Medium",M1237&gt;5,"Large")</f>
        <v>Small</v>
      </c>
      <c r="O1237" s="65">
        <v>55</v>
      </c>
      <c r="P1237" s="87">
        <f t="shared" si="77"/>
        <v>0.03</v>
      </c>
      <c r="Q1237" s="68">
        <v>4.9000000000000004</v>
      </c>
      <c r="R1237" s="68" t="str" cm="1">
        <f t="array" ref="R1237">_xlfn.SWITCH(ROUND(Q1237,0),5,"Excellent",4,"Good",3,"Ok","Bad")</f>
        <v>Excellent</v>
      </c>
      <c r="S1237" s="17">
        <v>62</v>
      </c>
      <c r="T1237" s="17" t="str">
        <f t="shared" si="78"/>
        <v>No</v>
      </c>
      <c r="U1237" s="82">
        <v>42177</v>
      </c>
      <c r="V1237" s="82">
        <v>43859</v>
      </c>
      <c r="W1237" s="17">
        <v>289</v>
      </c>
      <c r="X1237" s="17" t="str">
        <f t="shared" si="79"/>
        <v>Active</v>
      </c>
      <c r="Y1237" s="17" t="s">
        <v>15615</v>
      </c>
      <c r="Z1237" s="17"/>
    </row>
    <row r="1238" spans="1:26" x14ac:dyDescent="0.25">
      <c r="A1238">
        <v>1237</v>
      </c>
      <c r="B1238" s="17" t="s">
        <v>928</v>
      </c>
      <c r="C1238" s="17">
        <v>1121</v>
      </c>
      <c r="D1238" s="17" t="str">
        <f>INDEX(Hosts!$A:$O,MATCH(Places!$C1238,Hosts!$A:$A,0),MATCH(Places!D$1,Hosts!$1:$1,0))</f>
        <v>Within a few hours</v>
      </c>
      <c r="E1238" s="87">
        <f>INDEX(Hosts!$A:$O,MATCH(Places!$C1238,Hosts!$A:$A,0),MATCH(Places!E$1,Hosts!$1:$1,0))</f>
        <v>1</v>
      </c>
      <c r="F1238" s="87">
        <f>INDEX(Hosts!$A:$O,MATCH(Places!$C1238,Hosts!$A:$A,0),MATCH(Places!F$1,Hosts!$1:$1,0))</f>
        <v>0.94</v>
      </c>
      <c r="G1238" s="17" t="str">
        <f>INDEX(Hosts!$A:$O,MATCH(Places!$C1238,Hosts!$A:$A,0),MATCH(Places!G$1,Hosts!$1:$1,0))</f>
        <v>Yes</v>
      </c>
      <c r="H1238" s="17">
        <v>28</v>
      </c>
      <c r="I1238" s="17" t="str">
        <f>INDEX(Neighborhoods!$A:$C,MATCH(Places!$H1238,Neighborhoods!$A:$A,0),MATCH(Places!I$1,Neighborhoods!$1:$1,0))</f>
        <v>Staten Island</v>
      </c>
      <c r="J1238" s="17" t="str">
        <f>INDEX(Neighborhoods!$A:$C,MATCH(Places!$H1238,Neighborhoods!$A:$A,0),MATCH(Places!J$1,Neighborhoods!$1:$1,0))</f>
        <v>St. George</v>
      </c>
      <c r="K1238" s="17" t="s">
        <v>11822</v>
      </c>
      <c r="L1238" s="17" t="str">
        <f t="shared" si="76"/>
        <v>No</v>
      </c>
      <c r="M1238" s="17">
        <v>2</v>
      </c>
      <c r="N1238" s="17" t="str" cm="1">
        <f t="array" ref="N1238">_xlfn.IFS(M1238&lt;=2,"Small",M1238&lt;=5,"Medium",M1238&gt;5,"Large")</f>
        <v>Small</v>
      </c>
      <c r="O1238" s="65">
        <v>61</v>
      </c>
      <c r="P1238" s="87">
        <f t="shared" si="77"/>
        <v>0.03</v>
      </c>
      <c r="Q1238" s="68">
        <v>4.99</v>
      </c>
      <c r="R1238" s="68" t="str" cm="1">
        <f t="array" ref="R1238">_xlfn.SWITCH(ROUND(Q1238,0),5,"Excellent",4,"Good",3,"Ok","Bad")</f>
        <v>Excellent</v>
      </c>
      <c r="S1238" s="17">
        <v>140</v>
      </c>
      <c r="T1238" s="17" t="str">
        <f t="shared" si="78"/>
        <v>Yes</v>
      </c>
      <c r="U1238" s="82">
        <v>42265</v>
      </c>
      <c r="V1238" s="82">
        <v>43943</v>
      </c>
      <c r="W1238" s="17">
        <v>58</v>
      </c>
      <c r="X1238" s="17" t="str">
        <f t="shared" si="79"/>
        <v>Active</v>
      </c>
      <c r="Y1238" s="17" t="s">
        <v>15615</v>
      </c>
      <c r="Z1238" s="17"/>
    </row>
    <row r="1239" spans="1:26" x14ac:dyDescent="0.25">
      <c r="A1239">
        <v>1238</v>
      </c>
      <c r="B1239" s="17" t="s">
        <v>929</v>
      </c>
      <c r="C1239" s="17">
        <v>2141</v>
      </c>
      <c r="D1239" s="17" t="str">
        <f>INDEX(Hosts!$A:$O,MATCH(Places!$C1239,Hosts!$A:$A,0),MATCH(Places!D$1,Hosts!$1:$1,0))</f>
        <v>Within an hour</v>
      </c>
      <c r="E1239" s="87">
        <f>INDEX(Hosts!$A:$O,MATCH(Places!$C1239,Hosts!$A:$A,0),MATCH(Places!E$1,Hosts!$1:$1,0))</f>
        <v>0.88</v>
      </c>
      <c r="F1239" s="87">
        <f>INDEX(Hosts!$A:$O,MATCH(Places!$C1239,Hosts!$A:$A,0),MATCH(Places!F$1,Hosts!$1:$1,0))</f>
        <v>0.91</v>
      </c>
      <c r="G1239" s="17" t="str">
        <f>INDEX(Hosts!$A:$O,MATCH(Places!$C1239,Hosts!$A:$A,0),MATCH(Places!G$1,Hosts!$1:$1,0))</f>
        <v>Yes</v>
      </c>
      <c r="H1239" s="17">
        <v>7</v>
      </c>
      <c r="I1239" s="17" t="str">
        <f>INDEX(Neighborhoods!$A:$C,MATCH(Places!$H1239,Neighborhoods!$A:$A,0),MATCH(Places!I$1,Neighborhoods!$1:$1,0))</f>
        <v>Brooklyn</v>
      </c>
      <c r="J1239" s="17" t="str">
        <f>INDEX(Neighborhoods!$A:$C,MATCH(Places!$H1239,Neighborhoods!$A:$A,0),MATCH(Places!J$1,Neighborhoods!$1:$1,0))</f>
        <v>Bedford-Stuyvesant</v>
      </c>
      <c r="K1239" s="17" t="s">
        <v>11822</v>
      </c>
      <c r="L1239" s="17" t="str">
        <f t="shared" si="76"/>
        <v>No</v>
      </c>
      <c r="M1239" s="17">
        <v>6</v>
      </c>
      <c r="N1239" s="17" t="str" cm="1">
        <f t="array" ref="N1239">_xlfn.IFS(M1239&lt;=2,"Small",M1239&lt;=5,"Medium",M1239&gt;5,"Large")</f>
        <v>Large</v>
      </c>
      <c r="O1239" s="65">
        <v>105</v>
      </c>
      <c r="P1239" s="87">
        <f t="shared" si="77"/>
        <v>0.03</v>
      </c>
      <c r="Q1239" s="68">
        <v>4.8099999999999996</v>
      </c>
      <c r="R1239" s="68" t="str" cm="1">
        <f t="array" ref="R1239">_xlfn.SWITCH(ROUND(Q1239,0),5,"Excellent",4,"Good",3,"Ok","Bad")</f>
        <v>Excellent</v>
      </c>
      <c r="S1239" s="17">
        <v>79</v>
      </c>
      <c r="T1239" s="17" t="str">
        <f t="shared" si="78"/>
        <v>No</v>
      </c>
      <c r="U1239" s="82">
        <v>42144</v>
      </c>
      <c r="V1239" s="82">
        <v>43905</v>
      </c>
      <c r="W1239" s="17">
        <v>12</v>
      </c>
      <c r="X1239" s="17" t="str">
        <f t="shared" si="79"/>
        <v>Active</v>
      </c>
      <c r="Y1239" s="17" t="s">
        <v>15615</v>
      </c>
      <c r="Z1239" s="17"/>
    </row>
    <row r="1240" spans="1:26" x14ac:dyDescent="0.25">
      <c r="A1240">
        <v>1239</v>
      </c>
      <c r="B1240" s="17" t="s">
        <v>930</v>
      </c>
      <c r="C1240" s="17">
        <v>1357</v>
      </c>
      <c r="D1240" s="17" t="str">
        <f>INDEX(Hosts!$A:$O,MATCH(Places!$C1240,Hosts!$A:$A,0),MATCH(Places!D$1,Hosts!$1:$1,0))</f>
        <v>Within a few hours</v>
      </c>
      <c r="E1240" s="87">
        <f>INDEX(Hosts!$A:$O,MATCH(Places!$C1240,Hosts!$A:$A,0),MATCH(Places!E$1,Hosts!$1:$1,0))</f>
        <v>1</v>
      </c>
      <c r="F1240" s="87">
        <f>INDEX(Hosts!$A:$O,MATCH(Places!$C1240,Hosts!$A:$A,0),MATCH(Places!F$1,Hosts!$1:$1,0))</f>
        <v>0.42</v>
      </c>
      <c r="G1240" s="17" t="str">
        <f>INDEX(Hosts!$A:$O,MATCH(Places!$C1240,Hosts!$A:$A,0),MATCH(Places!G$1,Hosts!$1:$1,0))</f>
        <v>No</v>
      </c>
      <c r="H1240" s="17">
        <v>9</v>
      </c>
      <c r="I1240" s="17" t="str">
        <f>INDEX(Neighborhoods!$A:$C,MATCH(Places!$H1240,Neighborhoods!$A:$A,0),MATCH(Places!I$1,Neighborhoods!$1:$1,0))</f>
        <v>Brooklyn</v>
      </c>
      <c r="J1240" s="17" t="str">
        <f>INDEX(Neighborhoods!$A:$C,MATCH(Places!$H1240,Neighborhoods!$A:$A,0),MATCH(Places!J$1,Neighborhoods!$1:$1,0))</f>
        <v>Crown Heights</v>
      </c>
      <c r="K1240" s="17" t="s">
        <v>11822</v>
      </c>
      <c r="L1240" s="17" t="str">
        <f t="shared" si="76"/>
        <v>No</v>
      </c>
      <c r="M1240" s="17">
        <v>4</v>
      </c>
      <c r="N1240" s="17" t="str" cm="1">
        <f t="array" ref="N1240">_xlfn.IFS(M1240&lt;=2,"Small",M1240&lt;=5,"Medium",M1240&gt;5,"Large")</f>
        <v>Medium</v>
      </c>
      <c r="O1240" s="65">
        <v>105</v>
      </c>
      <c r="P1240" s="87">
        <f t="shared" si="77"/>
        <v>0.03</v>
      </c>
      <c r="Q1240" s="68">
        <v>4.6399999999999997</v>
      </c>
      <c r="R1240" s="68" t="str" cm="1">
        <f t="array" ref="R1240">_xlfn.SWITCH(ROUND(Q1240,0),5,"Excellent",4,"Good",3,"Ok","Bad")</f>
        <v>Excellent</v>
      </c>
      <c r="S1240" s="17">
        <v>59</v>
      </c>
      <c r="T1240" s="17" t="str">
        <f t="shared" si="78"/>
        <v>No</v>
      </c>
      <c r="U1240" s="82">
        <v>42115</v>
      </c>
      <c r="V1240" s="82">
        <v>43103</v>
      </c>
      <c r="W1240" s="17">
        <v>350</v>
      </c>
      <c r="X1240" s="17" t="str">
        <f t="shared" si="79"/>
        <v>Active</v>
      </c>
      <c r="Y1240" s="17" t="s">
        <v>15615</v>
      </c>
      <c r="Z1240" s="17"/>
    </row>
    <row r="1241" spans="1:26" x14ac:dyDescent="0.25">
      <c r="A1241">
        <v>1240</v>
      </c>
      <c r="B1241" s="17" t="s">
        <v>931</v>
      </c>
      <c r="C1241" s="17">
        <v>200</v>
      </c>
      <c r="D1241" s="17" t="str">
        <f>INDEX(Hosts!$A:$O,MATCH(Places!$C1241,Hosts!$A:$A,0),MATCH(Places!D$1,Hosts!$1:$1,0))</f>
        <v>Within a few hours</v>
      </c>
      <c r="E1241" s="87">
        <f>INDEX(Hosts!$A:$O,MATCH(Places!$C1241,Hosts!$A:$A,0),MATCH(Places!E$1,Hosts!$1:$1,0))</f>
        <v>1</v>
      </c>
      <c r="F1241" s="87">
        <f>INDEX(Hosts!$A:$O,MATCH(Places!$C1241,Hosts!$A:$A,0),MATCH(Places!F$1,Hosts!$1:$1,0))</f>
        <v>0.5</v>
      </c>
      <c r="G1241" s="17" t="str">
        <f>INDEX(Hosts!$A:$O,MATCH(Places!$C1241,Hosts!$A:$A,0),MATCH(Places!G$1,Hosts!$1:$1,0))</f>
        <v>No</v>
      </c>
      <c r="H1241" s="17">
        <v>17</v>
      </c>
      <c r="I1241" s="17" t="str">
        <f>INDEX(Neighborhoods!$A:$C,MATCH(Places!$H1241,Neighborhoods!$A:$A,0),MATCH(Places!I$1,Neighborhoods!$1:$1,0))</f>
        <v>Manhattan</v>
      </c>
      <c r="J1241" s="17" t="str">
        <f>INDEX(Neighborhoods!$A:$C,MATCH(Places!$H1241,Neighborhoods!$A:$A,0),MATCH(Places!J$1,Neighborhoods!$1:$1,0))</f>
        <v>Hell's Kitchen</v>
      </c>
      <c r="K1241" s="17" t="s">
        <v>11822</v>
      </c>
      <c r="L1241" s="17" t="str">
        <f t="shared" si="76"/>
        <v>No</v>
      </c>
      <c r="M1241" s="17">
        <v>4</v>
      </c>
      <c r="N1241" s="17" t="str" cm="1">
        <f t="array" ref="N1241">_xlfn.IFS(M1241&lt;=2,"Small",M1241&lt;=5,"Medium",M1241&gt;5,"Large")</f>
        <v>Medium</v>
      </c>
      <c r="O1241" s="65">
        <v>250</v>
      </c>
      <c r="P1241" s="87">
        <f t="shared" si="77"/>
        <v>0.04</v>
      </c>
      <c r="Q1241" s="68">
        <v>4.8899999999999997</v>
      </c>
      <c r="R1241" s="68" t="str" cm="1">
        <f t="array" ref="R1241">_xlfn.SWITCH(ROUND(Q1241,0),5,"Excellent",4,"Good",3,"Ok","Bad")</f>
        <v>Excellent</v>
      </c>
      <c r="S1241" s="17">
        <v>18</v>
      </c>
      <c r="T1241" s="17" t="str">
        <f t="shared" si="78"/>
        <v>No</v>
      </c>
      <c r="U1241" s="82">
        <v>42337</v>
      </c>
      <c r="V1241" s="82">
        <v>43829</v>
      </c>
      <c r="W1241" s="17">
        <v>29</v>
      </c>
      <c r="X1241" s="17" t="str">
        <f t="shared" si="79"/>
        <v>Active</v>
      </c>
      <c r="Y1241" s="17" t="s">
        <v>15615</v>
      </c>
      <c r="Z1241" s="17"/>
    </row>
    <row r="1242" spans="1:26" x14ac:dyDescent="0.25">
      <c r="A1242">
        <v>1241</v>
      </c>
      <c r="B1242" s="17" t="s">
        <v>932</v>
      </c>
      <c r="C1242" s="17">
        <v>2196</v>
      </c>
      <c r="D1242" s="17" t="str">
        <f>INDEX(Hosts!$A:$O,MATCH(Places!$C1242,Hosts!$A:$A,0),MATCH(Places!D$1,Hosts!$1:$1,0))</f>
        <v>Within a few hours</v>
      </c>
      <c r="E1242" s="87">
        <f>INDEX(Hosts!$A:$O,MATCH(Places!$C1242,Hosts!$A:$A,0),MATCH(Places!E$1,Hosts!$1:$1,0))</f>
        <v>1</v>
      </c>
      <c r="F1242" s="87">
        <f>INDEX(Hosts!$A:$O,MATCH(Places!$C1242,Hosts!$A:$A,0),MATCH(Places!F$1,Hosts!$1:$1,0))</f>
        <v>0.93</v>
      </c>
      <c r="G1242" s="17" t="str">
        <f>INDEX(Hosts!$A:$O,MATCH(Places!$C1242,Hosts!$A:$A,0),MATCH(Places!G$1,Hosts!$1:$1,0))</f>
        <v>No</v>
      </c>
      <c r="H1242" s="17">
        <v>22</v>
      </c>
      <c r="I1242" s="17" t="str">
        <f>INDEX(Neighborhoods!$A:$C,MATCH(Places!$H1242,Neighborhoods!$A:$A,0),MATCH(Places!I$1,Neighborhoods!$1:$1,0))</f>
        <v>Queens</v>
      </c>
      <c r="J1242" s="17" t="str">
        <f>INDEX(Neighborhoods!$A:$C,MATCH(Places!$H1242,Neighborhoods!$A:$A,0),MATCH(Places!J$1,Neighborhoods!$1:$1,0))</f>
        <v>Flushing</v>
      </c>
      <c r="K1242" s="17" t="s">
        <v>1</v>
      </c>
      <c r="L1242" s="17" t="str">
        <f t="shared" si="76"/>
        <v>Yes</v>
      </c>
      <c r="M1242" s="17">
        <v>3</v>
      </c>
      <c r="N1242" s="17" t="str" cm="1">
        <f t="array" ref="N1242">_xlfn.IFS(M1242&lt;=2,"Small",M1242&lt;=5,"Medium",M1242&gt;5,"Large")</f>
        <v>Medium</v>
      </c>
      <c r="O1242" s="65">
        <v>42</v>
      </c>
      <c r="P1242" s="87">
        <f t="shared" si="77"/>
        <v>0.03</v>
      </c>
      <c r="Q1242" s="68">
        <v>4.53</v>
      </c>
      <c r="R1242" s="68" t="str" cm="1">
        <f t="array" ref="R1242">_xlfn.SWITCH(ROUND(Q1242,0),5,"Excellent",4,"Good",3,"Ok","Bad")</f>
        <v>Excellent</v>
      </c>
      <c r="S1242" s="17">
        <v>172</v>
      </c>
      <c r="T1242" s="17" t="str">
        <f t="shared" si="78"/>
        <v>No</v>
      </c>
      <c r="U1242" s="82">
        <v>42141</v>
      </c>
      <c r="V1242" s="82">
        <v>44050</v>
      </c>
      <c r="W1242" s="17">
        <v>160</v>
      </c>
      <c r="X1242" s="17" t="str">
        <f t="shared" si="79"/>
        <v>Active</v>
      </c>
      <c r="Y1242" s="17" t="s">
        <v>15615</v>
      </c>
      <c r="Z1242" s="17"/>
    </row>
    <row r="1243" spans="1:26" x14ac:dyDescent="0.25">
      <c r="A1243">
        <v>1242</v>
      </c>
      <c r="B1243" s="17" t="s">
        <v>13155</v>
      </c>
      <c r="C1243" s="17">
        <v>2197</v>
      </c>
      <c r="D1243" s="17" t="str">
        <f>INDEX(Hosts!$A:$O,MATCH(Places!$C1243,Hosts!$A:$A,0),MATCH(Places!D$1,Hosts!$1:$1,0))</f>
        <v>Within an hour</v>
      </c>
      <c r="E1243" s="87">
        <f>INDEX(Hosts!$A:$O,MATCH(Places!$C1243,Hosts!$A:$A,0),MATCH(Places!E$1,Hosts!$1:$1,0))</f>
        <v>1</v>
      </c>
      <c r="F1243" s="87">
        <f>INDEX(Hosts!$A:$O,MATCH(Places!$C1243,Hosts!$A:$A,0),MATCH(Places!F$1,Hosts!$1:$1,0))</f>
        <v>0.63</v>
      </c>
      <c r="G1243" s="17" t="str">
        <f>INDEX(Hosts!$A:$O,MATCH(Places!$C1243,Hosts!$A:$A,0),MATCH(Places!G$1,Hosts!$1:$1,0))</f>
        <v>No</v>
      </c>
      <c r="H1243" s="17">
        <v>12</v>
      </c>
      <c r="I1243" s="17" t="str">
        <f>INDEX(Neighborhoods!$A:$C,MATCH(Places!$H1243,Neighborhoods!$A:$A,0),MATCH(Places!I$1,Neighborhoods!$1:$1,0))</f>
        <v>Brooklyn</v>
      </c>
      <c r="J1243" s="17" t="str">
        <f>INDEX(Neighborhoods!$A:$C,MATCH(Places!$H1243,Neighborhoods!$A:$A,0),MATCH(Places!J$1,Neighborhoods!$1:$1,0))</f>
        <v>Williamsburg</v>
      </c>
      <c r="K1243" s="17" t="s">
        <v>1</v>
      </c>
      <c r="L1243" s="17" t="str">
        <f t="shared" si="76"/>
        <v>Yes</v>
      </c>
      <c r="M1243" s="17">
        <v>1</v>
      </c>
      <c r="N1243" s="17" t="str" cm="1">
        <f t="array" ref="N1243">_xlfn.IFS(M1243&lt;=2,"Small",M1243&lt;=5,"Medium",M1243&gt;5,"Large")</f>
        <v>Small</v>
      </c>
      <c r="O1243" s="65">
        <v>56</v>
      </c>
      <c r="P1243" s="87">
        <f t="shared" si="77"/>
        <v>0.03</v>
      </c>
      <c r="Q1243" s="68">
        <v>4.68</v>
      </c>
      <c r="R1243" s="68" t="str" cm="1">
        <f t="array" ref="R1243">_xlfn.SWITCH(ROUND(Q1243,0),5,"Excellent",4,"Good",3,"Ok","Bad")</f>
        <v>Excellent</v>
      </c>
      <c r="S1243" s="17">
        <v>56</v>
      </c>
      <c r="T1243" s="17" t="str">
        <f t="shared" si="78"/>
        <v>No</v>
      </c>
      <c r="U1243" s="82">
        <v>42157</v>
      </c>
      <c r="V1243" s="82">
        <v>43737</v>
      </c>
      <c r="W1243" s="17">
        <v>365</v>
      </c>
      <c r="X1243" s="17" t="str">
        <f t="shared" si="79"/>
        <v>Active</v>
      </c>
      <c r="Y1243" s="17" t="s">
        <v>15615</v>
      </c>
      <c r="Z1243" s="17"/>
    </row>
    <row r="1244" spans="1:26" x14ac:dyDescent="0.25">
      <c r="A1244">
        <v>1243</v>
      </c>
      <c r="B1244" s="17" t="s">
        <v>933</v>
      </c>
      <c r="C1244" s="17">
        <v>1760</v>
      </c>
      <c r="D1244" s="17" t="str">
        <f>INDEX(Hosts!$A:$O,MATCH(Places!$C1244,Hosts!$A:$A,0),MATCH(Places!D$1,Hosts!$1:$1,0))</f>
        <v>Within an hour</v>
      </c>
      <c r="E1244" s="87">
        <f>INDEX(Hosts!$A:$O,MATCH(Places!$C1244,Hosts!$A:$A,0),MATCH(Places!E$1,Hosts!$1:$1,0))</f>
        <v>1</v>
      </c>
      <c r="F1244" s="87">
        <f>INDEX(Hosts!$A:$O,MATCH(Places!$C1244,Hosts!$A:$A,0),MATCH(Places!F$1,Hosts!$1:$1,0))</f>
        <v>0</v>
      </c>
      <c r="G1244" s="17" t="str">
        <f>INDEX(Hosts!$A:$O,MATCH(Places!$C1244,Hosts!$A:$A,0),MATCH(Places!G$1,Hosts!$1:$1,0))</f>
        <v>No</v>
      </c>
      <c r="H1244" s="17">
        <v>12</v>
      </c>
      <c r="I1244" s="17" t="str">
        <f>INDEX(Neighborhoods!$A:$C,MATCH(Places!$H1244,Neighborhoods!$A:$A,0),MATCH(Places!I$1,Neighborhoods!$1:$1,0))</f>
        <v>Brooklyn</v>
      </c>
      <c r="J1244" s="17" t="str">
        <f>INDEX(Neighborhoods!$A:$C,MATCH(Places!$H1244,Neighborhoods!$A:$A,0),MATCH(Places!J$1,Neighborhoods!$1:$1,0))</f>
        <v>Williamsburg</v>
      </c>
      <c r="K1244" s="17" t="s">
        <v>11822</v>
      </c>
      <c r="L1244" s="17" t="str">
        <f t="shared" si="76"/>
        <v>No</v>
      </c>
      <c r="M1244" s="17">
        <v>1</v>
      </c>
      <c r="N1244" s="17" t="str" cm="1">
        <f t="array" ref="N1244">_xlfn.IFS(M1244&lt;=2,"Small",M1244&lt;=5,"Medium",M1244&gt;5,"Large")</f>
        <v>Small</v>
      </c>
      <c r="O1244" s="65">
        <v>150</v>
      </c>
      <c r="P1244" s="87">
        <f t="shared" si="77"/>
        <v>0.03</v>
      </c>
      <c r="Q1244" s="68">
        <v>5</v>
      </c>
      <c r="R1244" s="68" t="str" cm="1">
        <f t="array" ref="R1244">_xlfn.SWITCH(ROUND(Q1244,0),5,"Excellent",4,"Good",3,"Ok","Bad")</f>
        <v>Excellent</v>
      </c>
      <c r="S1244" s="17">
        <v>4</v>
      </c>
      <c r="T1244" s="17" t="str">
        <f t="shared" si="78"/>
        <v>No</v>
      </c>
      <c r="U1244" s="82">
        <v>42733</v>
      </c>
      <c r="V1244" s="82">
        <v>42908</v>
      </c>
      <c r="W1244" s="17">
        <v>55</v>
      </c>
      <c r="X1244" s="17" t="str">
        <f t="shared" si="79"/>
        <v>Active</v>
      </c>
      <c r="Y1244" s="17" t="s">
        <v>15615</v>
      </c>
      <c r="Z1244" s="17"/>
    </row>
    <row r="1245" spans="1:26" x14ac:dyDescent="0.25">
      <c r="A1245">
        <v>1244</v>
      </c>
      <c r="B1245" s="17" t="s">
        <v>934</v>
      </c>
      <c r="C1245" s="17">
        <v>2131</v>
      </c>
      <c r="D1245" s="17" t="str">
        <f>INDEX(Hosts!$A:$O,MATCH(Places!$C1245,Hosts!$A:$A,0),MATCH(Places!D$1,Hosts!$1:$1,0))</f>
        <v>Within a day</v>
      </c>
      <c r="E1245" s="87">
        <f>INDEX(Hosts!$A:$O,MATCH(Places!$C1245,Hosts!$A:$A,0),MATCH(Places!E$1,Hosts!$1:$1,0))</f>
        <v>0.89</v>
      </c>
      <c r="F1245" s="87">
        <f>INDEX(Hosts!$A:$O,MATCH(Places!$C1245,Hosts!$A:$A,0),MATCH(Places!F$1,Hosts!$1:$1,0))</f>
        <v>0.86</v>
      </c>
      <c r="G1245" s="17" t="str">
        <f>INDEX(Hosts!$A:$O,MATCH(Places!$C1245,Hosts!$A:$A,0),MATCH(Places!G$1,Hosts!$1:$1,0))</f>
        <v>No</v>
      </c>
      <c r="H1245" s="17">
        <v>16</v>
      </c>
      <c r="I1245" s="17" t="str">
        <f>INDEX(Neighborhoods!$A:$C,MATCH(Places!$H1245,Neighborhoods!$A:$A,0),MATCH(Places!I$1,Neighborhoods!$1:$1,0))</f>
        <v>Manhattan</v>
      </c>
      <c r="J1245" s="17" t="str">
        <f>INDEX(Neighborhoods!$A:$C,MATCH(Places!$H1245,Neighborhoods!$A:$A,0),MATCH(Places!J$1,Neighborhoods!$1:$1,0))</f>
        <v>Harlem</v>
      </c>
      <c r="K1245" s="17" t="s">
        <v>11822</v>
      </c>
      <c r="L1245" s="17" t="str">
        <f t="shared" si="76"/>
        <v>No</v>
      </c>
      <c r="M1245" s="17">
        <v>6</v>
      </c>
      <c r="N1245" s="17" t="str" cm="1">
        <f t="array" ref="N1245">_xlfn.IFS(M1245&lt;=2,"Small",M1245&lt;=5,"Medium",M1245&gt;5,"Large")</f>
        <v>Large</v>
      </c>
      <c r="O1245" s="65">
        <v>250</v>
      </c>
      <c r="P1245" s="87">
        <f t="shared" si="77"/>
        <v>0.04</v>
      </c>
      <c r="Q1245" s="68">
        <v>4.66</v>
      </c>
      <c r="R1245" s="68" t="str" cm="1">
        <f t="array" ref="R1245">_xlfn.SWITCH(ROUND(Q1245,0),5,"Excellent",4,"Good",3,"Ok","Bad")</f>
        <v>Excellent</v>
      </c>
      <c r="S1245" s="17">
        <v>62</v>
      </c>
      <c r="T1245" s="17" t="str">
        <f t="shared" si="78"/>
        <v>No</v>
      </c>
      <c r="U1245" s="82">
        <v>42124</v>
      </c>
      <c r="V1245" s="82">
        <v>43695</v>
      </c>
      <c r="W1245" s="17">
        <v>53</v>
      </c>
      <c r="X1245" s="17" t="str">
        <f t="shared" si="79"/>
        <v>Active</v>
      </c>
      <c r="Y1245" s="17" t="s">
        <v>15615</v>
      </c>
      <c r="Z1245" s="17"/>
    </row>
    <row r="1246" spans="1:26" x14ac:dyDescent="0.25">
      <c r="A1246">
        <v>1245</v>
      </c>
      <c r="B1246" s="17" t="s">
        <v>935</v>
      </c>
      <c r="C1246" s="17">
        <v>2167</v>
      </c>
      <c r="D1246" s="17" t="str">
        <f>INDEX(Hosts!$A:$O,MATCH(Places!$C1246,Hosts!$A:$A,0),MATCH(Places!D$1,Hosts!$1:$1,0))</f>
        <v>Within an hour</v>
      </c>
      <c r="E1246" s="87">
        <f>INDEX(Hosts!$A:$O,MATCH(Places!$C1246,Hosts!$A:$A,0),MATCH(Places!E$1,Hosts!$1:$1,0))</f>
        <v>1</v>
      </c>
      <c r="F1246" s="87">
        <f>INDEX(Hosts!$A:$O,MATCH(Places!$C1246,Hosts!$A:$A,0),MATCH(Places!F$1,Hosts!$1:$1,0))</f>
        <v>0.78</v>
      </c>
      <c r="G1246" s="17" t="str">
        <f>INDEX(Hosts!$A:$O,MATCH(Places!$C1246,Hosts!$A:$A,0),MATCH(Places!G$1,Hosts!$1:$1,0))</f>
        <v>Yes</v>
      </c>
      <c r="H1246" s="17">
        <v>19</v>
      </c>
      <c r="I1246" s="17" t="str">
        <f>INDEX(Neighborhoods!$A:$C,MATCH(Places!$H1246,Neighborhoods!$A:$A,0),MATCH(Places!I$1,Neighborhoods!$1:$1,0))</f>
        <v>Manhattan</v>
      </c>
      <c r="J1246" s="17" t="str">
        <f>INDEX(Neighborhoods!$A:$C,MATCH(Places!$H1246,Neighborhoods!$A:$A,0),MATCH(Places!J$1,Neighborhoods!$1:$1,0))</f>
        <v>Upper East Side</v>
      </c>
      <c r="K1246" s="17" t="s">
        <v>11822</v>
      </c>
      <c r="L1246" s="17" t="str">
        <f t="shared" si="76"/>
        <v>No</v>
      </c>
      <c r="M1246" s="17">
        <v>4</v>
      </c>
      <c r="N1246" s="17" t="str" cm="1">
        <f t="array" ref="N1246">_xlfn.IFS(M1246&lt;=2,"Small",M1246&lt;=5,"Medium",M1246&gt;5,"Large")</f>
        <v>Medium</v>
      </c>
      <c r="O1246" s="65">
        <v>600</v>
      </c>
      <c r="P1246" s="87">
        <f t="shared" si="77"/>
        <v>0.05</v>
      </c>
      <c r="Q1246" s="68">
        <v>4.9000000000000004</v>
      </c>
      <c r="R1246" s="68" t="str" cm="1">
        <f t="array" ref="R1246">_xlfn.SWITCH(ROUND(Q1246,0),5,"Excellent",4,"Good",3,"Ok","Bad")</f>
        <v>Excellent</v>
      </c>
      <c r="S1246" s="17">
        <v>39</v>
      </c>
      <c r="T1246" s="17" t="str">
        <f t="shared" si="78"/>
        <v>No</v>
      </c>
      <c r="U1246" s="82">
        <v>42371</v>
      </c>
      <c r="V1246" s="82">
        <v>43736</v>
      </c>
      <c r="W1246" s="17">
        <v>269</v>
      </c>
      <c r="X1246" s="17" t="str">
        <f t="shared" si="79"/>
        <v>Active</v>
      </c>
      <c r="Y1246" s="17" t="s">
        <v>15615</v>
      </c>
      <c r="Z1246" s="17"/>
    </row>
    <row r="1247" spans="1:26" x14ac:dyDescent="0.25">
      <c r="A1247">
        <v>1246</v>
      </c>
      <c r="B1247" s="17" t="s">
        <v>936</v>
      </c>
      <c r="C1247" s="17">
        <v>337</v>
      </c>
      <c r="D1247" s="17" t="str">
        <f>INDEX(Hosts!$A:$O,MATCH(Places!$C1247,Hosts!$A:$A,0),MATCH(Places!D$1,Hosts!$1:$1,0))</f>
        <v>Within a few hours</v>
      </c>
      <c r="E1247" s="87">
        <f>INDEX(Hosts!$A:$O,MATCH(Places!$C1247,Hosts!$A:$A,0),MATCH(Places!E$1,Hosts!$1:$1,0))</f>
        <v>1</v>
      </c>
      <c r="F1247" s="87">
        <f>INDEX(Hosts!$A:$O,MATCH(Places!$C1247,Hosts!$A:$A,0),MATCH(Places!F$1,Hosts!$1:$1,0))</f>
        <v>0.62</v>
      </c>
      <c r="G1247" s="17" t="str">
        <f>INDEX(Hosts!$A:$O,MATCH(Places!$C1247,Hosts!$A:$A,0),MATCH(Places!G$1,Hosts!$1:$1,0))</f>
        <v>No</v>
      </c>
      <c r="H1247" s="17">
        <v>17</v>
      </c>
      <c r="I1247" s="17" t="str">
        <f>INDEX(Neighborhoods!$A:$C,MATCH(Places!$H1247,Neighborhoods!$A:$A,0),MATCH(Places!I$1,Neighborhoods!$1:$1,0))</f>
        <v>Manhattan</v>
      </c>
      <c r="J1247" s="17" t="str">
        <f>INDEX(Neighborhoods!$A:$C,MATCH(Places!$H1247,Neighborhoods!$A:$A,0),MATCH(Places!J$1,Neighborhoods!$1:$1,0))</f>
        <v>Hell's Kitchen</v>
      </c>
      <c r="K1247" s="17" t="s">
        <v>11822</v>
      </c>
      <c r="L1247" s="17" t="str">
        <f t="shared" si="76"/>
        <v>No</v>
      </c>
      <c r="M1247" s="17">
        <v>3</v>
      </c>
      <c r="N1247" s="17" t="str" cm="1">
        <f t="array" ref="N1247">_xlfn.IFS(M1247&lt;=2,"Small",M1247&lt;=5,"Medium",M1247&gt;5,"Large")</f>
        <v>Medium</v>
      </c>
      <c r="O1247" s="65">
        <v>73</v>
      </c>
      <c r="P1247" s="87">
        <f t="shared" si="77"/>
        <v>0.03</v>
      </c>
      <c r="Q1247" s="68">
        <v>4.58</v>
      </c>
      <c r="R1247" s="68" t="str" cm="1">
        <f t="array" ref="R1247">_xlfn.SWITCH(ROUND(Q1247,0),5,"Excellent",4,"Good",3,"Ok","Bad")</f>
        <v>Excellent</v>
      </c>
      <c r="S1247" s="17">
        <v>12</v>
      </c>
      <c r="T1247" s="17" t="str">
        <f t="shared" si="78"/>
        <v>No</v>
      </c>
      <c r="U1247" s="82">
        <v>42214</v>
      </c>
      <c r="V1247" s="82">
        <v>43646</v>
      </c>
      <c r="W1247" s="17">
        <v>350</v>
      </c>
      <c r="X1247" s="17" t="str">
        <f t="shared" si="79"/>
        <v>Active</v>
      </c>
      <c r="Y1247" s="17" t="s">
        <v>15615</v>
      </c>
      <c r="Z1247" s="17"/>
    </row>
    <row r="1248" spans="1:26" x14ac:dyDescent="0.25">
      <c r="A1248">
        <v>1247</v>
      </c>
      <c r="B1248" s="17" t="s">
        <v>937</v>
      </c>
      <c r="C1248" s="17">
        <v>958</v>
      </c>
      <c r="D1248" s="17" t="str">
        <f>INDEX(Hosts!$A:$O,MATCH(Places!$C1248,Hosts!$A:$A,0),MATCH(Places!D$1,Hosts!$1:$1,0))</f>
        <v>Within an hour</v>
      </c>
      <c r="E1248" s="87">
        <f>INDEX(Hosts!$A:$O,MATCH(Places!$C1248,Hosts!$A:$A,0),MATCH(Places!E$1,Hosts!$1:$1,0))</f>
        <v>1</v>
      </c>
      <c r="F1248" s="87">
        <f>INDEX(Hosts!$A:$O,MATCH(Places!$C1248,Hosts!$A:$A,0),MATCH(Places!F$1,Hosts!$1:$1,0))</f>
        <v>0.99</v>
      </c>
      <c r="G1248" s="17" t="str">
        <f>INDEX(Hosts!$A:$O,MATCH(Places!$C1248,Hosts!$A:$A,0),MATCH(Places!G$1,Hosts!$1:$1,0))</f>
        <v>Yes</v>
      </c>
      <c r="H1248" s="17">
        <v>16</v>
      </c>
      <c r="I1248" s="17" t="str">
        <f>INDEX(Neighborhoods!$A:$C,MATCH(Places!$H1248,Neighborhoods!$A:$A,0),MATCH(Places!I$1,Neighborhoods!$1:$1,0))</f>
        <v>Manhattan</v>
      </c>
      <c r="J1248" s="17" t="str">
        <f>INDEX(Neighborhoods!$A:$C,MATCH(Places!$H1248,Neighborhoods!$A:$A,0),MATCH(Places!J$1,Neighborhoods!$1:$1,0))</f>
        <v>Harlem</v>
      </c>
      <c r="K1248" s="17" t="s">
        <v>11822</v>
      </c>
      <c r="L1248" s="17" t="str">
        <f t="shared" si="76"/>
        <v>No</v>
      </c>
      <c r="M1248" s="17">
        <v>5</v>
      </c>
      <c r="N1248" s="17" t="str" cm="1">
        <f t="array" ref="N1248">_xlfn.IFS(M1248&lt;=2,"Small",M1248&lt;=5,"Medium",M1248&gt;5,"Large")</f>
        <v>Medium</v>
      </c>
      <c r="O1248" s="65">
        <v>225</v>
      </c>
      <c r="P1248" s="87">
        <f t="shared" si="77"/>
        <v>0.04</v>
      </c>
      <c r="Q1248" s="68">
        <v>4.82</v>
      </c>
      <c r="R1248" s="68" t="str" cm="1">
        <f t="array" ref="R1248">_xlfn.SWITCH(ROUND(Q1248,0),5,"Excellent",4,"Good",3,"Ok","Bad")</f>
        <v>Excellent</v>
      </c>
      <c r="S1248" s="17">
        <v>91</v>
      </c>
      <c r="T1248" s="17" t="str">
        <f t="shared" si="78"/>
        <v>No</v>
      </c>
      <c r="U1248" s="82">
        <v>42144</v>
      </c>
      <c r="V1248" s="82">
        <v>43850</v>
      </c>
      <c r="W1248" s="17">
        <v>345</v>
      </c>
      <c r="X1248" s="17" t="str">
        <f t="shared" si="79"/>
        <v>Active</v>
      </c>
      <c r="Y1248" s="17" t="s">
        <v>15615</v>
      </c>
      <c r="Z1248" s="17"/>
    </row>
    <row r="1249" spans="1:26" x14ac:dyDescent="0.25">
      <c r="A1249">
        <v>1248</v>
      </c>
      <c r="B1249" s="17" t="s">
        <v>15232</v>
      </c>
      <c r="C1249" s="17">
        <v>974</v>
      </c>
      <c r="D1249" s="17" t="str">
        <f>INDEX(Hosts!$A:$O,MATCH(Places!$C1249,Hosts!$A:$A,0),MATCH(Places!D$1,Hosts!$1:$1,0))</f>
        <v>Within an hour</v>
      </c>
      <c r="E1249" s="87">
        <f>INDEX(Hosts!$A:$O,MATCH(Places!$C1249,Hosts!$A:$A,0),MATCH(Places!E$1,Hosts!$1:$1,0))</f>
        <v>1</v>
      </c>
      <c r="F1249" s="87">
        <f>INDEX(Hosts!$A:$O,MATCH(Places!$C1249,Hosts!$A:$A,0),MATCH(Places!F$1,Hosts!$1:$1,0))</f>
        <v>0.5</v>
      </c>
      <c r="G1249" s="17" t="str">
        <f>INDEX(Hosts!$A:$O,MATCH(Places!$C1249,Hosts!$A:$A,0),MATCH(Places!G$1,Hosts!$1:$1,0))</f>
        <v>No</v>
      </c>
      <c r="H1249" s="17">
        <v>14</v>
      </c>
      <c r="I1249" s="17" t="str">
        <f>INDEX(Neighborhoods!$A:$C,MATCH(Places!$H1249,Neighborhoods!$A:$A,0),MATCH(Places!I$1,Neighborhoods!$1:$1,0))</f>
        <v>Manhattan</v>
      </c>
      <c r="J1249" s="17" t="str">
        <f>INDEX(Neighborhoods!$A:$C,MATCH(Places!$H1249,Neighborhoods!$A:$A,0),MATCH(Places!J$1,Neighborhoods!$1:$1,0))</f>
        <v>East Harlem</v>
      </c>
      <c r="K1249" s="17" t="s">
        <v>1</v>
      </c>
      <c r="L1249" s="17" t="str">
        <f t="shared" si="76"/>
        <v>Yes</v>
      </c>
      <c r="M1249" s="17">
        <v>2</v>
      </c>
      <c r="N1249" s="17" t="str" cm="1">
        <f t="array" ref="N1249">_xlfn.IFS(M1249&lt;=2,"Small",M1249&lt;=5,"Medium",M1249&gt;5,"Large")</f>
        <v>Small</v>
      </c>
      <c r="O1249" s="65">
        <v>58</v>
      </c>
      <c r="P1249" s="87">
        <f t="shared" si="77"/>
        <v>0.03</v>
      </c>
      <c r="Q1249" s="68">
        <v>4.6399999999999997</v>
      </c>
      <c r="R1249" s="68" t="str" cm="1">
        <f t="array" ref="R1249">_xlfn.SWITCH(ROUND(Q1249,0),5,"Excellent",4,"Good",3,"Ok","Bad")</f>
        <v>Excellent</v>
      </c>
      <c r="S1249" s="17">
        <v>89</v>
      </c>
      <c r="T1249" s="17" t="str">
        <f t="shared" si="78"/>
        <v>No</v>
      </c>
      <c r="U1249" s="82">
        <v>42113</v>
      </c>
      <c r="V1249" s="82">
        <v>44015</v>
      </c>
      <c r="W1249" s="17">
        <v>148</v>
      </c>
      <c r="X1249" s="17" t="str">
        <f t="shared" si="79"/>
        <v>Active</v>
      </c>
      <c r="Y1249" s="17" t="s">
        <v>15615</v>
      </c>
      <c r="Z1249" s="17"/>
    </row>
    <row r="1250" spans="1:26" x14ac:dyDescent="0.25">
      <c r="A1250">
        <v>1249</v>
      </c>
      <c r="B1250" s="17" t="s">
        <v>938</v>
      </c>
      <c r="C1250" s="17">
        <v>2000</v>
      </c>
      <c r="D1250" s="17" t="str">
        <f>INDEX(Hosts!$A:$O,MATCH(Places!$C1250,Hosts!$A:$A,0),MATCH(Places!D$1,Hosts!$1:$1,0))</f>
        <v>Within a day</v>
      </c>
      <c r="E1250" s="87">
        <f>INDEX(Hosts!$A:$O,MATCH(Places!$C1250,Hosts!$A:$A,0),MATCH(Places!E$1,Hosts!$1:$1,0))</f>
        <v>1</v>
      </c>
      <c r="F1250" s="87">
        <f>INDEX(Hosts!$A:$O,MATCH(Places!$C1250,Hosts!$A:$A,0),MATCH(Places!F$1,Hosts!$1:$1,0))</f>
        <v>0.73</v>
      </c>
      <c r="G1250" s="17" t="str">
        <f>INDEX(Hosts!$A:$O,MATCH(Places!$C1250,Hosts!$A:$A,0),MATCH(Places!G$1,Hosts!$1:$1,0))</f>
        <v>No</v>
      </c>
      <c r="H1250" s="17">
        <v>19</v>
      </c>
      <c r="I1250" s="17" t="str">
        <f>INDEX(Neighborhoods!$A:$C,MATCH(Places!$H1250,Neighborhoods!$A:$A,0),MATCH(Places!I$1,Neighborhoods!$1:$1,0))</f>
        <v>Manhattan</v>
      </c>
      <c r="J1250" s="17" t="str">
        <f>INDEX(Neighborhoods!$A:$C,MATCH(Places!$H1250,Neighborhoods!$A:$A,0),MATCH(Places!J$1,Neighborhoods!$1:$1,0))</f>
        <v>Upper East Side</v>
      </c>
      <c r="K1250" s="17" t="s">
        <v>11822</v>
      </c>
      <c r="L1250" s="17" t="str">
        <f t="shared" si="76"/>
        <v>No</v>
      </c>
      <c r="M1250" s="17">
        <v>10</v>
      </c>
      <c r="N1250" s="17" t="str" cm="1">
        <f t="array" ref="N1250">_xlfn.IFS(M1250&lt;=2,"Small",M1250&lt;=5,"Medium",M1250&gt;5,"Large")</f>
        <v>Large</v>
      </c>
      <c r="O1250" s="65">
        <v>1264</v>
      </c>
      <c r="P1250" s="87">
        <f t="shared" si="77"/>
        <v>7.0000000000000007E-2</v>
      </c>
      <c r="Q1250" s="68">
        <v>4.57</v>
      </c>
      <c r="R1250" s="68" t="str" cm="1">
        <f t="array" ref="R1250">_xlfn.SWITCH(ROUND(Q1250,0),5,"Excellent",4,"Good",3,"Ok","Bad")</f>
        <v>Excellent</v>
      </c>
      <c r="S1250" s="17">
        <v>54</v>
      </c>
      <c r="T1250" s="17" t="str">
        <f t="shared" si="78"/>
        <v>No</v>
      </c>
      <c r="U1250" s="82">
        <v>42218</v>
      </c>
      <c r="V1250" s="82">
        <v>43826</v>
      </c>
      <c r="W1250" s="17">
        <v>346</v>
      </c>
      <c r="X1250" s="17" t="str">
        <f t="shared" si="79"/>
        <v>Active</v>
      </c>
      <c r="Y1250" s="17" t="s">
        <v>15615</v>
      </c>
      <c r="Z1250" s="17"/>
    </row>
    <row r="1251" spans="1:26" x14ac:dyDescent="0.25">
      <c r="A1251">
        <v>1250</v>
      </c>
      <c r="B1251" s="17" t="s">
        <v>939</v>
      </c>
      <c r="C1251" s="17">
        <v>2154</v>
      </c>
      <c r="D1251" s="17" t="str">
        <f>INDEX(Hosts!$A:$O,MATCH(Places!$C1251,Hosts!$A:$A,0),MATCH(Places!D$1,Hosts!$1:$1,0))</f>
        <v>Within an hour</v>
      </c>
      <c r="E1251" s="87">
        <f>INDEX(Hosts!$A:$O,MATCH(Places!$C1251,Hosts!$A:$A,0),MATCH(Places!E$1,Hosts!$1:$1,0))</f>
        <v>1</v>
      </c>
      <c r="F1251" s="87">
        <f>INDEX(Hosts!$A:$O,MATCH(Places!$C1251,Hosts!$A:$A,0),MATCH(Places!F$1,Hosts!$1:$1,0))</f>
        <v>1</v>
      </c>
      <c r="G1251" s="17" t="str">
        <f>INDEX(Hosts!$A:$O,MATCH(Places!$C1251,Hosts!$A:$A,0),MATCH(Places!G$1,Hosts!$1:$1,0))</f>
        <v>Yes</v>
      </c>
      <c r="H1251" s="17">
        <v>15</v>
      </c>
      <c r="I1251" s="17" t="str">
        <f>INDEX(Neighborhoods!$A:$C,MATCH(Places!$H1251,Neighborhoods!$A:$A,0),MATCH(Places!I$1,Neighborhoods!$1:$1,0))</f>
        <v>Manhattan</v>
      </c>
      <c r="J1251" s="17" t="str">
        <f>INDEX(Neighborhoods!$A:$C,MATCH(Places!$H1251,Neighborhoods!$A:$A,0),MATCH(Places!J$1,Neighborhoods!$1:$1,0))</f>
        <v>East Village</v>
      </c>
      <c r="K1251" s="17" t="s">
        <v>11822</v>
      </c>
      <c r="L1251" s="17" t="str">
        <f t="shared" si="76"/>
        <v>No</v>
      </c>
      <c r="M1251" s="17">
        <v>3</v>
      </c>
      <c r="N1251" s="17" t="str" cm="1">
        <f t="array" ref="N1251">_xlfn.IFS(M1251&lt;=2,"Small",M1251&lt;=5,"Medium",M1251&gt;5,"Large")</f>
        <v>Medium</v>
      </c>
      <c r="O1251" s="65">
        <v>349</v>
      </c>
      <c r="P1251" s="87">
        <f t="shared" si="77"/>
        <v>0.04</v>
      </c>
      <c r="Q1251" s="68">
        <v>4.7300000000000004</v>
      </c>
      <c r="R1251" s="68" t="str" cm="1">
        <f t="array" ref="R1251">_xlfn.SWITCH(ROUND(Q1251,0),5,"Excellent",4,"Good",3,"Ok","Bad")</f>
        <v>Excellent</v>
      </c>
      <c r="S1251" s="17">
        <v>11</v>
      </c>
      <c r="T1251" s="17" t="str">
        <f t="shared" si="78"/>
        <v>No</v>
      </c>
      <c r="U1251" s="82">
        <v>43016</v>
      </c>
      <c r="V1251" s="82">
        <v>43527</v>
      </c>
      <c r="W1251" s="17">
        <v>227</v>
      </c>
      <c r="X1251" s="17" t="str">
        <f t="shared" si="79"/>
        <v>Active</v>
      </c>
      <c r="Y1251" s="17" t="s">
        <v>15616</v>
      </c>
      <c r="Z1251" s="17"/>
    </row>
    <row r="1252" spans="1:26" x14ac:dyDescent="0.25">
      <c r="A1252">
        <v>1251</v>
      </c>
      <c r="B1252" s="17" t="s">
        <v>940</v>
      </c>
      <c r="C1252" s="17">
        <v>2204</v>
      </c>
      <c r="D1252" s="17" t="str">
        <f>INDEX(Hosts!$A:$O,MATCH(Places!$C1252,Hosts!$A:$A,0),MATCH(Places!D$1,Hosts!$1:$1,0))</f>
        <v>Within a few hours</v>
      </c>
      <c r="E1252" s="87">
        <f>INDEX(Hosts!$A:$O,MATCH(Places!$C1252,Hosts!$A:$A,0),MATCH(Places!E$1,Hosts!$1:$1,0))</f>
        <v>1</v>
      </c>
      <c r="F1252" s="87">
        <f>INDEX(Hosts!$A:$O,MATCH(Places!$C1252,Hosts!$A:$A,0),MATCH(Places!F$1,Hosts!$1:$1,0))</f>
        <v>0.96</v>
      </c>
      <c r="G1252" s="17" t="str">
        <f>INDEX(Hosts!$A:$O,MATCH(Places!$C1252,Hosts!$A:$A,0),MATCH(Places!G$1,Hosts!$1:$1,0))</f>
        <v>No</v>
      </c>
      <c r="H1252" s="17">
        <v>12</v>
      </c>
      <c r="I1252" s="17" t="str">
        <f>INDEX(Neighborhoods!$A:$C,MATCH(Places!$H1252,Neighborhoods!$A:$A,0),MATCH(Places!I$1,Neighborhoods!$1:$1,0))</f>
        <v>Brooklyn</v>
      </c>
      <c r="J1252" s="17" t="str">
        <f>INDEX(Neighborhoods!$A:$C,MATCH(Places!$H1252,Neighborhoods!$A:$A,0),MATCH(Places!J$1,Neighborhoods!$1:$1,0))</f>
        <v>Williamsburg</v>
      </c>
      <c r="K1252" s="17" t="s">
        <v>11822</v>
      </c>
      <c r="L1252" s="17" t="str">
        <f t="shared" si="76"/>
        <v>No</v>
      </c>
      <c r="M1252" s="17">
        <v>5</v>
      </c>
      <c r="N1252" s="17" t="str" cm="1">
        <f t="array" ref="N1252">_xlfn.IFS(M1252&lt;=2,"Small",M1252&lt;=5,"Medium",M1252&gt;5,"Large")</f>
        <v>Medium</v>
      </c>
      <c r="O1252" s="65">
        <v>134</v>
      </c>
      <c r="P1252" s="87">
        <f t="shared" si="77"/>
        <v>0.03</v>
      </c>
      <c r="Q1252" s="68">
        <v>5</v>
      </c>
      <c r="R1252" s="68" t="str" cm="1">
        <f t="array" ref="R1252">_xlfn.SWITCH(ROUND(Q1252,0),5,"Excellent",4,"Good",3,"Ok","Bad")</f>
        <v>Excellent</v>
      </c>
      <c r="S1252" s="17">
        <v>42</v>
      </c>
      <c r="T1252" s="17" t="str">
        <f t="shared" si="78"/>
        <v>No</v>
      </c>
      <c r="U1252" s="82">
        <v>42143</v>
      </c>
      <c r="V1252" s="82">
        <v>43908</v>
      </c>
      <c r="W1252" s="17">
        <v>339</v>
      </c>
      <c r="X1252" s="17" t="str">
        <f t="shared" si="79"/>
        <v>Active</v>
      </c>
      <c r="Y1252" s="17" t="s">
        <v>15615</v>
      </c>
      <c r="Z1252" s="17"/>
    </row>
    <row r="1253" spans="1:26" x14ac:dyDescent="0.25">
      <c r="A1253">
        <v>1252</v>
      </c>
      <c r="B1253" s="17" t="s">
        <v>13237</v>
      </c>
      <c r="C1253" s="17">
        <v>3</v>
      </c>
      <c r="D1253" s="17" t="str">
        <f>INDEX(Hosts!$A:$O,MATCH(Places!$C1253,Hosts!$A:$A,0),MATCH(Places!D$1,Hosts!$1:$1,0))</f>
        <v>Within an hour</v>
      </c>
      <c r="E1253" s="87">
        <f>INDEX(Hosts!$A:$O,MATCH(Places!$C1253,Hosts!$A:$A,0),MATCH(Places!E$1,Hosts!$1:$1,0))</f>
        <v>1</v>
      </c>
      <c r="F1253" s="87">
        <f>INDEX(Hosts!$A:$O,MATCH(Places!$C1253,Hosts!$A:$A,0),MATCH(Places!F$1,Hosts!$1:$1,0))</f>
        <v>0.98</v>
      </c>
      <c r="G1253" s="17" t="str">
        <f>INDEX(Hosts!$A:$O,MATCH(Places!$C1253,Hosts!$A:$A,0),MATCH(Places!G$1,Hosts!$1:$1,0))</f>
        <v>Yes</v>
      </c>
      <c r="H1253" s="17">
        <v>7</v>
      </c>
      <c r="I1253" s="17" t="str">
        <f>INDEX(Neighborhoods!$A:$C,MATCH(Places!$H1253,Neighborhoods!$A:$A,0),MATCH(Places!I$1,Neighborhoods!$1:$1,0))</f>
        <v>Brooklyn</v>
      </c>
      <c r="J1253" s="17" t="str">
        <f>INDEX(Neighborhoods!$A:$C,MATCH(Places!$H1253,Neighborhoods!$A:$A,0),MATCH(Places!J$1,Neighborhoods!$1:$1,0))</f>
        <v>Bedford-Stuyvesant</v>
      </c>
      <c r="K1253" s="17" t="s">
        <v>1</v>
      </c>
      <c r="L1253" s="17" t="str">
        <f t="shared" si="76"/>
        <v>Yes</v>
      </c>
      <c r="M1253" s="17">
        <v>2</v>
      </c>
      <c r="N1253" s="17" t="str" cm="1">
        <f t="array" ref="N1253">_xlfn.IFS(M1253&lt;=2,"Small",M1253&lt;=5,"Medium",M1253&gt;5,"Large")</f>
        <v>Small</v>
      </c>
      <c r="O1253" s="65">
        <v>40</v>
      </c>
      <c r="P1253" s="87">
        <f t="shared" si="77"/>
        <v>0.03</v>
      </c>
      <c r="Q1253" s="68">
        <v>4.97</v>
      </c>
      <c r="R1253" s="68" t="str" cm="1">
        <f t="array" ref="R1253">_xlfn.SWITCH(ROUND(Q1253,0),5,"Excellent",4,"Good",3,"Ok","Bad")</f>
        <v>Excellent</v>
      </c>
      <c r="S1253" s="17">
        <v>332</v>
      </c>
      <c r="T1253" s="17" t="str">
        <f t="shared" si="78"/>
        <v>Yes</v>
      </c>
      <c r="U1253" s="82">
        <v>42131</v>
      </c>
      <c r="V1253" s="82">
        <v>44050</v>
      </c>
      <c r="W1253" s="17">
        <v>263</v>
      </c>
      <c r="X1253" s="17" t="str">
        <f t="shared" si="79"/>
        <v>Active</v>
      </c>
      <c r="Y1253" s="17" t="s">
        <v>15615</v>
      </c>
      <c r="Z1253" s="17"/>
    </row>
    <row r="1254" spans="1:26" x14ac:dyDescent="0.25">
      <c r="A1254">
        <v>1253</v>
      </c>
      <c r="B1254" s="17" t="s">
        <v>13647</v>
      </c>
      <c r="C1254" s="17">
        <v>1223</v>
      </c>
      <c r="D1254" s="17" t="str">
        <f>INDEX(Hosts!$A:$O,MATCH(Places!$C1254,Hosts!$A:$A,0),MATCH(Places!D$1,Hosts!$1:$1,0))</f>
        <v>Within an hour</v>
      </c>
      <c r="E1254" s="87">
        <f>INDEX(Hosts!$A:$O,MATCH(Places!$C1254,Hosts!$A:$A,0),MATCH(Places!E$1,Hosts!$1:$1,0))</f>
        <v>1</v>
      </c>
      <c r="F1254" s="87">
        <f>INDEX(Hosts!$A:$O,MATCH(Places!$C1254,Hosts!$A:$A,0),MATCH(Places!F$1,Hosts!$1:$1,0))</f>
        <v>1</v>
      </c>
      <c r="G1254" s="17" t="str">
        <f>INDEX(Hosts!$A:$O,MATCH(Places!$C1254,Hosts!$A:$A,0),MATCH(Places!G$1,Hosts!$1:$1,0))</f>
        <v>Yes</v>
      </c>
      <c r="H1254" s="17">
        <v>15</v>
      </c>
      <c r="I1254" s="17" t="str">
        <f>INDEX(Neighborhoods!$A:$C,MATCH(Places!$H1254,Neighborhoods!$A:$A,0),MATCH(Places!I$1,Neighborhoods!$1:$1,0))</f>
        <v>Manhattan</v>
      </c>
      <c r="J1254" s="17" t="str">
        <f>INDEX(Neighborhoods!$A:$C,MATCH(Places!$H1254,Neighborhoods!$A:$A,0),MATCH(Places!J$1,Neighborhoods!$1:$1,0))</f>
        <v>East Village</v>
      </c>
      <c r="K1254" s="17" t="s">
        <v>1</v>
      </c>
      <c r="L1254" s="17" t="str">
        <f t="shared" si="76"/>
        <v>Yes</v>
      </c>
      <c r="M1254" s="17">
        <v>3</v>
      </c>
      <c r="N1254" s="17" t="str" cm="1">
        <f t="array" ref="N1254">_xlfn.IFS(M1254&lt;=2,"Small",M1254&lt;=5,"Medium",M1254&gt;5,"Large")</f>
        <v>Medium</v>
      </c>
      <c r="O1254" s="65">
        <v>150</v>
      </c>
      <c r="P1254" s="87">
        <f t="shared" si="77"/>
        <v>0.03</v>
      </c>
      <c r="Q1254" s="68">
        <v>4.99</v>
      </c>
      <c r="R1254" s="68" t="str" cm="1">
        <f t="array" ref="R1254">_xlfn.SWITCH(ROUND(Q1254,0),5,"Excellent",4,"Good",3,"Ok","Bad")</f>
        <v>Excellent</v>
      </c>
      <c r="S1254" s="17">
        <v>461</v>
      </c>
      <c r="T1254" s="17" t="str">
        <f t="shared" si="78"/>
        <v>Yes</v>
      </c>
      <c r="U1254" s="82">
        <v>42114</v>
      </c>
      <c r="V1254" s="82">
        <v>43908</v>
      </c>
      <c r="W1254" s="17">
        <v>310</v>
      </c>
      <c r="X1254" s="17" t="str">
        <f t="shared" si="79"/>
        <v>Active</v>
      </c>
      <c r="Y1254" s="17" t="s">
        <v>15616</v>
      </c>
      <c r="Z1254" s="17"/>
    </row>
    <row r="1255" spans="1:26" x14ac:dyDescent="0.25">
      <c r="A1255">
        <v>1254</v>
      </c>
      <c r="B1255" s="17" t="s">
        <v>941</v>
      </c>
      <c r="C1255" s="17">
        <v>1710</v>
      </c>
      <c r="D1255" s="17" t="str">
        <f>INDEX(Hosts!$A:$O,MATCH(Places!$C1255,Hosts!$A:$A,0),MATCH(Places!D$1,Hosts!$1:$1,0))</f>
        <v>Within a few hours</v>
      </c>
      <c r="E1255" s="87">
        <f>INDEX(Hosts!$A:$O,MATCH(Places!$C1255,Hosts!$A:$A,0),MATCH(Places!E$1,Hosts!$1:$1,0))</f>
        <v>1</v>
      </c>
      <c r="F1255" s="87">
        <f>INDEX(Hosts!$A:$O,MATCH(Places!$C1255,Hosts!$A:$A,0),MATCH(Places!F$1,Hosts!$1:$1,0))</f>
        <v>0.98</v>
      </c>
      <c r="G1255" s="17" t="str">
        <f>INDEX(Hosts!$A:$O,MATCH(Places!$C1255,Hosts!$A:$A,0),MATCH(Places!G$1,Hosts!$1:$1,0))</f>
        <v>No</v>
      </c>
      <c r="H1255" s="17">
        <v>7</v>
      </c>
      <c r="I1255" s="17" t="str">
        <f>INDEX(Neighborhoods!$A:$C,MATCH(Places!$H1255,Neighborhoods!$A:$A,0),MATCH(Places!I$1,Neighborhoods!$1:$1,0))</f>
        <v>Brooklyn</v>
      </c>
      <c r="J1255" s="17" t="str">
        <f>INDEX(Neighborhoods!$A:$C,MATCH(Places!$H1255,Neighborhoods!$A:$A,0),MATCH(Places!J$1,Neighborhoods!$1:$1,0))</f>
        <v>Bedford-Stuyvesant</v>
      </c>
      <c r="K1255" s="17" t="s">
        <v>1</v>
      </c>
      <c r="L1255" s="17" t="str">
        <f t="shared" si="76"/>
        <v>Yes</v>
      </c>
      <c r="M1255" s="17">
        <v>2</v>
      </c>
      <c r="N1255" s="17" t="str" cm="1">
        <f t="array" ref="N1255">_xlfn.IFS(M1255&lt;=2,"Small",M1255&lt;=5,"Medium",M1255&gt;5,"Large")</f>
        <v>Small</v>
      </c>
      <c r="O1255" s="65">
        <v>71</v>
      </c>
      <c r="P1255" s="87">
        <f t="shared" si="77"/>
        <v>0.03</v>
      </c>
      <c r="Q1255" s="68">
        <v>4.67</v>
      </c>
      <c r="R1255" s="68" t="str" cm="1">
        <f t="array" ref="R1255">_xlfn.SWITCH(ROUND(Q1255,0),5,"Excellent",4,"Good",3,"Ok","Bad")</f>
        <v>Excellent</v>
      </c>
      <c r="S1255" s="17">
        <v>114</v>
      </c>
      <c r="T1255" s="17" t="str">
        <f t="shared" si="78"/>
        <v>No</v>
      </c>
      <c r="U1255" s="82">
        <v>42148</v>
      </c>
      <c r="V1255" s="82">
        <v>43891</v>
      </c>
      <c r="W1255" s="17">
        <v>90</v>
      </c>
      <c r="X1255" s="17" t="str">
        <f t="shared" si="79"/>
        <v>Active</v>
      </c>
      <c r="Y1255" s="17" t="s">
        <v>15615</v>
      </c>
      <c r="Z1255" s="17"/>
    </row>
    <row r="1256" spans="1:26" x14ac:dyDescent="0.25">
      <c r="A1256">
        <v>1255</v>
      </c>
      <c r="B1256" s="17" t="s">
        <v>942</v>
      </c>
      <c r="C1256" s="17">
        <v>2353</v>
      </c>
      <c r="D1256" s="17" t="str">
        <f>INDEX(Hosts!$A:$O,MATCH(Places!$C1256,Hosts!$A:$A,0),MATCH(Places!D$1,Hosts!$1:$1,0))</f>
        <v>Within a day</v>
      </c>
      <c r="E1256" s="87">
        <f>INDEX(Hosts!$A:$O,MATCH(Places!$C1256,Hosts!$A:$A,0),MATCH(Places!E$1,Hosts!$1:$1,0))</f>
        <v>1</v>
      </c>
      <c r="F1256" s="87">
        <f>INDEX(Hosts!$A:$O,MATCH(Places!$C1256,Hosts!$A:$A,0),MATCH(Places!F$1,Hosts!$1:$1,0))</f>
        <v>0.89</v>
      </c>
      <c r="G1256" s="17" t="str">
        <f>INDEX(Hosts!$A:$O,MATCH(Places!$C1256,Hosts!$A:$A,0),MATCH(Places!G$1,Hosts!$1:$1,0))</f>
        <v>No</v>
      </c>
      <c r="H1256" s="17">
        <v>8</v>
      </c>
      <c r="I1256" s="17" t="str">
        <f>INDEX(Neighborhoods!$A:$C,MATCH(Places!$H1256,Neighborhoods!$A:$A,0),MATCH(Places!I$1,Neighborhoods!$1:$1,0))</f>
        <v>Brooklyn</v>
      </c>
      <c r="J1256" s="17" t="str">
        <f>INDEX(Neighborhoods!$A:$C,MATCH(Places!$H1256,Neighborhoods!$A:$A,0),MATCH(Places!J$1,Neighborhoods!$1:$1,0))</f>
        <v>Bushwick</v>
      </c>
      <c r="K1256" s="17" t="s">
        <v>11822</v>
      </c>
      <c r="L1256" s="17" t="str">
        <f t="shared" si="76"/>
        <v>No</v>
      </c>
      <c r="M1256" s="17">
        <v>6</v>
      </c>
      <c r="N1256" s="17" t="str" cm="1">
        <f t="array" ref="N1256">_xlfn.IFS(M1256&lt;=2,"Small",M1256&lt;=5,"Medium",M1256&gt;5,"Large")</f>
        <v>Large</v>
      </c>
      <c r="O1256" s="65">
        <v>200</v>
      </c>
      <c r="P1256" s="87">
        <f t="shared" si="77"/>
        <v>0.04</v>
      </c>
      <c r="Q1256" s="68">
        <v>4.79</v>
      </c>
      <c r="R1256" s="68" t="str" cm="1">
        <f t="array" ref="R1256">_xlfn.SWITCH(ROUND(Q1256,0),5,"Excellent",4,"Good",3,"Ok","Bad")</f>
        <v>Excellent</v>
      </c>
      <c r="S1256" s="17">
        <v>14</v>
      </c>
      <c r="T1256" s="17" t="str">
        <f t="shared" si="78"/>
        <v>No</v>
      </c>
      <c r="U1256" s="82">
        <v>43457</v>
      </c>
      <c r="V1256" s="82">
        <v>43905</v>
      </c>
      <c r="W1256" s="17">
        <v>0</v>
      </c>
      <c r="X1256" s="17" t="str">
        <f t="shared" si="79"/>
        <v>Inactive</v>
      </c>
      <c r="Y1256" s="17" t="s">
        <v>15615</v>
      </c>
      <c r="Z1256" s="17"/>
    </row>
    <row r="1257" spans="1:26" x14ac:dyDescent="0.25">
      <c r="A1257">
        <v>1256</v>
      </c>
      <c r="B1257" s="17" t="s">
        <v>943</v>
      </c>
      <c r="C1257" s="17">
        <v>1482</v>
      </c>
      <c r="D1257" s="17" t="str">
        <f>INDEX(Hosts!$A:$O,MATCH(Places!$C1257,Hosts!$A:$A,0),MATCH(Places!D$1,Hosts!$1:$1,0))</f>
        <v>Within an hour</v>
      </c>
      <c r="E1257" s="87">
        <f>INDEX(Hosts!$A:$O,MATCH(Places!$C1257,Hosts!$A:$A,0),MATCH(Places!E$1,Hosts!$1:$1,0))</f>
        <v>1</v>
      </c>
      <c r="F1257" s="87">
        <f>INDEX(Hosts!$A:$O,MATCH(Places!$C1257,Hosts!$A:$A,0),MATCH(Places!F$1,Hosts!$1:$1,0))</f>
        <v>0.93</v>
      </c>
      <c r="G1257" s="17" t="str">
        <f>INDEX(Hosts!$A:$O,MATCH(Places!$C1257,Hosts!$A:$A,0),MATCH(Places!G$1,Hosts!$1:$1,0))</f>
        <v>Yes</v>
      </c>
      <c r="H1257" s="17">
        <v>20</v>
      </c>
      <c r="I1257" s="17" t="str">
        <f>INDEX(Neighborhoods!$A:$C,MATCH(Places!$H1257,Neighborhoods!$A:$A,0),MATCH(Places!I$1,Neighborhoods!$1:$1,0))</f>
        <v>Manhattan</v>
      </c>
      <c r="J1257" s="17" t="str">
        <f>INDEX(Neighborhoods!$A:$C,MATCH(Places!$H1257,Neighborhoods!$A:$A,0),MATCH(Places!J$1,Neighborhoods!$1:$1,0))</f>
        <v>Upper West Side</v>
      </c>
      <c r="K1257" s="17" t="s">
        <v>11822</v>
      </c>
      <c r="L1257" s="17" t="str">
        <f t="shared" si="76"/>
        <v>No</v>
      </c>
      <c r="M1257" s="17">
        <v>4</v>
      </c>
      <c r="N1257" s="17" t="str" cm="1">
        <f t="array" ref="N1257">_xlfn.IFS(M1257&lt;=2,"Small",M1257&lt;=5,"Medium",M1257&gt;5,"Large")</f>
        <v>Medium</v>
      </c>
      <c r="O1257" s="65">
        <v>499</v>
      </c>
      <c r="P1257" s="87">
        <f t="shared" si="77"/>
        <v>0.04</v>
      </c>
      <c r="Q1257" s="68">
        <v>4.93</v>
      </c>
      <c r="R1257" s="68" t="str" cm="1">
        <f t="array" ref="R1257">_xlfn.SWITCH(ROUND(Q1257,0),5,"Excellent",4,"Good",3,"Ok","Bad")</f>
        <v>Excellent</v>
      </c>
      <c r="S1257" s="17">
        <v>29</v>
      </c>
      <c r="T1257" s="17" t="str">
        <f t="shared" si="78"/>
        <v>No</v>
      </c>
      <c r="U1257" s="82">
        <v>42136</v>
      </c>
      <c r="V1257" s="82">
        <v>43802</v>
      </c>
      <c r="W1257" s="17">
        <v>365</v>
      </c>
      <c r="X1257" s="17" t="str">
        <f t="shared" si="79"/>
        <v>Active</v>
      </c>
      <c r="Y1257" s="17" t="s">
        <v>15615</v>
      </c>
      <c r="Z1257" s="17"/>
    </row>
    <row r="1258" spans="1:26" x14ac:dyDescent="0.25">
      <c r="A1258">
        <v>1257</v>
      </c>
      <c r="B1258" s="17" t="s">
        <v>944</v>
      </c>
      <c r="C1258" s="17">
        <v>1426</v>
      </c>
      <c r="D1258" s="17" t="str">
        <f>INDEX(Hosts!$A:$O,MATCH(Places!$C1258,Hosts!$A:$A,0),MATCH(Places!D$1,Hosts!$1:$1,0))</f>
        <v>Within an hour</v>
      </c>
      <c r="E1258" s="87">
        <f>INDEX(Hosts!$A:$O,MATCH(Places!$C1258,Hosts!$A:$A,0),MATCH(Places!E$1,Hosts!$1:$1,0))</f>
        <v>0.89</v>
      </c>
      <c r="F1258" s="87">
        <f>INDEX(Hosts!$A:$O,MATCH(Places!$C1258,Hosts!$A:$A,0),MATCH(Places!F$1,Hosts!$1:$1,0))</f>
        <v>0.9</v>
      </c>
      <c r="G1258" s="17" t="str">
        <f>INDEX(Hosts!$A:$O,MATCH(Places!$C1258,Hosts!$A:$A,0),MATCH(Places!G$1,Hosts!$1:$1,0))</f>
        <v>No</v>
      </c>
      <c r="H1258" s="17">
        <v>7</v>
      </c>
      <c r="I1258" s="17" t="str">
        <f>INDEX(Neighborhoods!$A:$C,MATCH(Places!$H1258,Neighborhoods!$A:$A,0),MATCH(Places!I$1,Neighborhoods!$1:$1,0))</f>
        <v>Brooklyn</v>
      </c>
      <c r="J1258" s="17" t="str">
        <f>INDEX(Neighborhoods!$A:$C,MATCH(Places!$H1258,Neighborhoods!$A:$A,0),MATCH(Places!J$1,Neighborhoods!$1:$1,0))</f>
        <v>Bedford-Stuyvesant</v>
      </c>
      <c r="K1258" s="17" t="s">
        <v>1</v>
      </c>
      <c r="L1258" s="17" t="str">
        <f t="shared" si="76"/>
        <v>Yes</v>
      </c>
      <c r="M1258" s="17">
        <v>2</v>
      </c>
      <c r="N1258" s="17" t="str" cm="1">
        <f t="array" ref="N1258">_xlfn.IFS(M1258&lt;=2,"Small",M1258&lt;=5,"Medium",M1258&gt;5,"Large")</f>
        <v>Small</v>
      </c>
      <c r="O1258" s="65">
        <v>38</v>
      </c>
      <c r="P1258" s="87">
        <f t="shared" si="77"/>
        <v>0.03</v>
      </c>
      <c r="Q1258" s="68">
        <v>4.4000000000000004</v>
      </c>
      <c r="R1258" s="68" t="str" cm="1">
        <f t="array" ref="R1258">_xlfn.SWITCH(ROUND(Q1258,0),5,"Excellent",4,"Good",3,"Ok","Bad")</f>
        <v>Good</v>
      </c>
      <c r="S1258" s="17">
        <v>60</v>
      </c>
      <c r="T1258" s="17" t="str">
        <f t="shared" si="78"/>
        <v>No</v>
      </c>
      <c r="U1258" s="82">
        <v>42127</v>
      </c>
      <c r="V1258" s="82">
        <v>43841</v>
      </c>
      <c r="W1258" s="17">
        <v>253</v>
      </c>
      <c r="X1258" s="17" t="str">
        <f t="shared" si="79"/>
        <v>Active</v>
      </c>
      <c r="Y1258" s="17" t="s">
        <v>15615</v>
      </c>
      <c r="Z1258" s="17"/>
    </row>
    <row r="1259" spans="1:26" x14ac:dyDescent="0.25">
      <c r="A1259">
        <v>1258</v>
      </c>
      <c r="B1259" s="17" t="s">
        <v>945</v>
      </c>
      <c r="C1259" s="17">
        <v>1785</v>
      </c>
      <c r="D1259" s="17" t="str">
        <f>INDEX(Hosts!$A:$O,MATCH(Places!$C1259,Hosts!$A:$A,0),MATCH(Places!D$1,Hosts!$1:$1,0))</f>
        <v>Within a few hours</v>
      </c>
      <c r="E1259" s="87">
        <f>INDEX(Hosts!$A:$O,MATCH(Places!$C1259,Hosts!$A:$A,0),MATCH(Places!E$1,Hosts!$1:$1,0))</f>
        <v>1</v>
      </c>
      <c r="F1259" s="87">
        <f>INDEX(Hosts!$A:$O,MATCH(Places!$C1259,Hosts!$A:$A,0),MATCH(Places!F$1,Hosts!$1:$1,0))</f>
        <v>0.53</v>
      </c>
      <c r="G1259" s="17" t="str">
        <f>INDEX(Hosts!$A:$O,MATCH(Places!$C1259,Hosts!$A:$A,0),MATCH(Places!G$1,Hosts!$1:$1,0))</f>
        <v>Yes</v>
      </c>
      <c r="H1259" s="17">
        <v>12</v>
      </c>
      <c r="I1259" s="17" t="str">
        <f>INDEX(Neighborhoods!$A:$C,MATCH(Places!$H1259,Neighborhoods!$A:$A,0),MATCH(Places!I$1,Neighborhoods!$1:$1,0))</f>
        <v>Brooklyn</v>
      </c>
      <c r="J1259" s="17" t="str">
        <f>INDEX(Neighborhoods!$A:$C,MATCH(Places!$H1259,Neighborhoods!$A:$A,0),MATCH(Places!J$1,Neighborhoods!$1:$1,0))</f>
        <v>Williamsburg</v>
      </c>
      <c r="K1259" s="17" t="s">
        <v>11822</v>
      </c>
      <c r="L1259" s="17" t="str">
        <f t="shared" si="76"/>
        <v>No</v>
      </c>
      <c r="M1259" s="17">
        <v>2</v>
      </c>
      <c r="N1259" s="17" t="str" cm="1">
        <f t="array" ref="N1259">_xlfn.IFS(M1259&lt;=2,"Small",M1259&lt;=5,"Medium",M1259&gt;5,"Large")</f>
        <v>Small</v>
      </c>
      <c r="O1259" s="65">
        <v>69</v>
      </c>
      <c r="P1259" s="87">
        <f t="shared" si="77"/>
        <v>0.03</v>
      </c>
      <c r="Q1259" s="68">
        <v>4.84</v>
      </c>
      <c r="R1259" s="68" t="str" cm="1">
        <f t="array" ref="R1259">_xlfn.SWITCH(ROUND(Q1259,0),5,"Excellent",4,"Good",3,"Ok","Bad")</f>
        <v>Excellent</v>
      </c>
      <c r="S1259" s="17">
        <v>55</v>
      </c>
      <c r="T1259" s="17" t="str">
        <f t="shared" si="78"/>
        <v>No</v>
      </c>
      <c r="U1259" s="82">
        <v>42132</v>
      </c>
      <c r="V1259" s="82">
        <v>43892</v>
      </c>
      <c r="W1259" s="17">
        <v>65</v>
      </c>
      <c r="X1259" s="17" t="str">
        <f t="shared" si="79"/>
        <v>Active</v>
      </c>
      <c r="Y1259" s="17" t="s">
        <v>15615</v>
      </c>
      <c r="Z1259" s="17"/>
    </row>
    <row r="1260" spans="1:26" x14ac:dyDescent="0.25">
      <c r="A1260">
        <v>1259</v>
      </c>
      <c r="B1260" s="17" t="s">
        <v>946</v>
      </c>
      <c r="C1260" s="17">
        <v>1975</v>
      </c>
      <c r="D1260" s="17" t="str">
        <f>INDEX(Hosts!$A:$O,MATCH(Places!$C1260,Hosts!$A:$A,0),MATCH(Places!D$1,Hosts!$1:$1,0))</f>
        <v>Within an hour</v>
      </c>
      <c r="E1260" s="87">
        <f>INDEX(Hosts!$A:$O,MATCH(Places!$C1260,Hosts!$A:$A,0),MATCH(Places!E$1,Hosts!$1:$1,0))</f>
        <v>1</v>
      </c>
      <c r="F1260" s="87">
        <f>INDEX(Hosts!$A:$O,MATCH(Places!$C1260,Hosts!$A:$A,0),MATCH(Places!F$1,Hosts!$1:$1,0))</f>
        <v>0.9</v>
      </c>
      <c r="G1260" s="17" t="str">
        <f>INDEX(Hosts!$A:$O,MATCH(Places!$C1260,Hosts!$A:$A,0),MATCH(Places!G$1,Hosts!$1:$1,0))</f>
        <v>Yes</v>
      </c>
      <c r="H1260" s="17">
        <v>22</v>
      </c>
      <c r="I1260" s="17" t="str">
        <f>INDEX(Neighborhoods!$A:$C,MATCH(Places!$H1260,Neighborhoods!$A:$A,0),MATCH(Places!I$1,Neighborhoods!$1:$1,0))</f>
        <v>Queens</v>
      </c>
      <c r="J1260" s="17" t="str">
        <f>INDEX(Neighborhoods!$A:$C,MATCH(Places!$H1260,Neighborhoods!$A:$A,0),MATCH(Places!J$1,Neighborhoods!$1:$1,0))</f>
        <v>Flushing</v>
      </c>
      <c r="K1260" s="17" t="s">
        <v>11822</v>
      </c>
      <c r="L1260" s="17" t="str">
        <f t="shared" si="76"/>
        <v>No</v>
      </c>
      <c r="M1260" s="17">
        <v>12</v>
      </c>
      <c r="N1260" s="17" t="str" cm="1">
        <f t="array" ref="N1260">_xlfn.IFS(M1260&lt;=2,"Small",M1260&lt;=5,"Medium",M1260&gt;5,"Large")</f>
        <v>Large</v>
      </c>
      <c r="O1260" s="65">
        <v>389</v>
      </c>
      <c r="P1260" s="87">
        <f t="shared" si="77"/>
        <v>0.04</v>
      </c>
      <c r="Q1260" s="68">
        <v>4.78</v>
      </c>
      <c r="R1260" s="68" t="str" cm="1">
        <f t="array" ref="R1260">_xlfn.SWITCH(ROUND(Q1260,0),5,"Excellent",4,"Good",3,"Ok","Bad")</f>
        <v>Excellent</v>
      </c>
      <c r="S1260" s="17">
        <v>82</v>
      </c>
      <c r="T1260" s="17" t="str">
        <f t="shared" si="78"/>
        <v>No</v>
      </c>
      <c r="U1260" s="82">
        <v>42140</v>
      </c>
      <c r="V1260" s="82">
        <v>43891</v>
      </c>
      <c r="W1260" s="17">
        <v>356</v>
      </c>
      <c r="X1260" s="17" t="str">
        <f t="shared" si="79"/>
        <v>Active</v>
      </c>
      <c r="Y1260" s="17" t="s">
        <v>15615</v>
      </c>
      <c r="Z1260" s="17"/>
    </row>
    <row r="1261" spans="1:26" x14ac:dyDescent="0.25">
      <c r="A1261">
        <v>1260</v>
      </c>
      <c r="B1261" s="17" t="s">
        <v>14931</v>
      </c>
      <c r="C1261" s="17">
        <v>2211</v>
      </c>
      <c r="D1261" s="17" t="str">
        <f>INDEX(Hosts!$A:$O,MATCH(Places!$C1261,Hosts!$A:$A,0),MATCH(Places!D$1,Hosts!$1:$1,0))</f>
        <v>Within an hour</v>
      </c>
      <c r="E1261" s="87">
        <f>INDEX(Hosts!$A:$O,MATCH(Places!$C1261,Hosts!$A:$A,0),MATCH(Places!E$1,Hosts!$1:$1,0))</f>
        <v>1</v>
      </c>
      <c r="F1261" s="87">
        <f>INDEX(Hosts!$A:$O,MATCH(Places!$C1261,Hosts!$A:$A,0),MATCH(Places!F$1,Hosts!$1:$1,0))</f>
        <v>0.83</v>
      </c>
      <c r="G1261" s="17" t="str">
        <f>INDEX(Hosts!$A:$O,MATCH(Places!$C1261,Hosts!$A:$A,0),MATCH(Places!G$1,Hosts!$1:$1,0))</f>
        <v>Yes</v>
      </c>
      <c r="H1261" s="17">
        <v>20</v>
      </c>
      <c r="I1261" s="17" t="str">
        <f>INDEX(Neighborhoods!$A:$C,MATCH(Places!$H1261,Neighborhoods!$A:$A,0),MATCH(Places!I$1,Neighborhoods!$1:$1,0))</f>
        <v>Manhattan</v>
      </c>
      <c r="J1261" s="17" t="str">
        <f>INDEX(Neighborhoods!$A:$C,MATCH(Places!$H1261,Neighborhoods!$A:$A,0),MATCH(Places!J$1,Neighborhoods!$1:$1,0))</f>
        <v>Upper West Side</v>
      </c>
      <c r="K1261" s="17" t="s">
        <v>11822</v>
      </c>
      <c r="L1261" s="17" t="str">
        <f t="shared" si="76"/>
        <v>No</v>
      </c>
      <c r="M1261" s="17">
        <v>3</v>
      </c>
      <c r="N1261" s="17" t="str" cm="1">
        <f t="array" ref="N1261">_xlfn.IFS(M1261&lt;=2,"Small",M1261&lt;=5,"Medium",M1261&gt;5,"Large")</f>
        <v>Medium</v>
      </c>
      <c r="O1261" s="65">
        <v>186</v>
      </c>
      <c r="P1261" s="87">
        <f t="shared" si="77"/>
        <v>0.03</v>
      </c>
      <c r="Q1261" s="68">
        <v>4.99</v>
      </c>
      <c r="R1261" s="68" t="str" cm="1">
        <f t="array" ref="R1261">_xlfn.SWITCH(ROUND(Q1261,0),5,"Excellent",4,"Good",3,"Ok","Bad")</f>
        <v>Excellent</v>
      </c>
      <c r="S1261" s="17">
        <v>80</v>
      </c>
      <c r="T1261" s="17" t="str">
        <f t="shared" si="78"/>
        <v>No</v>
      </c>
      <c r="U1261" s="82">
        <v>42143</v>
      </c>
      <c r="V1261" s="82">
        <v>43900</v>
      </c>
      <c r="W1261" s="17">
        <v>179</v>
      </c>
      <c r="X1261" s="17" t="str">
        <f t="shared" si="79"/>
        <v>Active</v>
      </c>
      <c r="Y1261" s="17" t="s">
        <v>15615</v>
      </c>
      <c r="Z1261" s="17"/>
    </row>
    <row r="1262" spans="1:26" x14ac:dyDescent="0.25">
      <c r="A1262">
        <v>1261</v>
      </c>
      <c r="B1262" s="17" t="s">
        <v>14564</v>
      </c>
      <c r="C1262" s="17">
        <v>2213</v>
      </c>
      <c r="D1262" s="17" t="str">
        <f>INDEX(Hosts!$A:$O,MATCH(Places!$C1262,Hosts!$A:$A,0),MATCH(Places!D$1,Hosts!$1:$1,0))</f>
        <v>Within a few hours</v>
      </c>
      <c r="E1262" s="87">
        <f>INDEX(Hosts!$A:$O,MATCH(Places!$C1262,Hosts!$A:$A,0),MATCH(Places!E$1,Hosts!$1:$1,0))</f>
        <v>0.9</v>
      </c>
      <c r="F1262" s="87">
        <f>INDEX(Hosts!$A:$O,MATCH(Places!$C1262,Hosts!$A:$A,0),MATCH(Places!F$1,Hosts!$1:$1,0))</f>
        <v>1</v>
      </c>
      <c r="G1262" s="17" t="str">
        <f>INDEX(Hosts!$A:$O,MATCH(Places!$C1262,Hosts!$A:$A,0),MATCH(Places!G$1,Hosts!$1:$1,0))</f>
        <v>No</v>
      </c>
      <c r="H1262" s="17">
        <v>24</v>
      </c>
      <c r="I1262" s="17" t="str">
        <f>INDEX(Neighborhoods!$A:$C,MATCH(Places!$H1262,Neighborhoods!$A:$A,0),MATCH(Places!I$1,Neighborhoods!$1:$1,0))</f>
        <v>Queens</v>
      </c>
      <c r="J1262" s="17" t="str">
        <f>INDEX(Neighborhoods!$A:$C,MATCH(Places!$H1262,Neighborhoods!$A:$A,0),MATCH(Places!J$1,Neighborhoods!$1:$1,0))</f>
        <v>Long Island City</v>
      </c>
      <c r="K1262" s="17" t="s">
        <v>1</v>
      </c>
      <c r="L1262" s="17" t="str">
        <f t="shared" si="76"/>
        <v>Yes</v>
      </c>
      <c r="M1262" s="17">
        <v>2</v>
      </c>
      <c r="N1262" s="17" t="str" cm="1">
        <f t="array" ref="N1262">_xlfn.IFS(M1262&lt;=2,"Small",M1262&lt;=5,"Medium",M1262&gt;5,"Large")</f>
        <v>Small</v>
      </c>
      <c r="O1262" s="65">
        <v>55</v>
      </c>
      <c r="P1262" s="87">
        <f t="shared" si="77"/>
        <v>0.03</v>
      </c>
      <c r="Q1262" s="68">
        <v>4.6900000000000004</v>
      </c>
      <c r="R1262" s="68" t="str" cm="1">
        <f t="array" ref="R1262">_xlfn.SWITCH(ROUND(Q1262,0),5,"Excellent",4,"Good",3,"Ok","Bad")</f>
        <v>Excellent</v>
      </c>
      <c r="S1262" s="17">
        <v>100</v>
      </c>
      <c r="T1262" s="17" t="str">
        <f t="shared" si="78"/>
        <v>No</v>
      </c>
      <c r="U1262" s="82">
        <v>42148</v>
      </c>
      <c r="V1262" s="82">
        <v>43896</v>
      </c>
      <c r="W1262" s="17">
        <v>74</v>
      </c>
      <c r="X1262" s="17" t="str">
        <f t="shared" si="79"/>
        <v>Active</v>
      </c>
      <c r="Y1262" s="17" t="s">
        <v>15616</v>
      </c>
      <c r="Z1262" s="17"/>
    </row>
    <row r="1263" spans="1:26" x14ac:dyDescent="0.25">
      <c r="A1263">
        <v>1262</v>
      </c>
      <c r="B1263" s="17" t="s">
        <v>13157</v>
      </c>
      <c r="C1263" s="17">
        <v>2217</v>
      </c>
      <c r="D1263" s="17" t="str">
        <f>INDEX(Hosts!$A:$O,MATCH(Places!$C1263,Hosts!$A:$A,0),MATCH(Places!D$1,Hosts!$1:$1,0))</f>
        <v>Within an hour</v>
      </c>
      <c r="E1263" s="87">
        <f>INDEX(Hosts!$A:$O,MATCH(Places!$C1263,Hosts!$A:$A,0),MATCH(Places!E$1,Hosts!$1:$1,0))</f>
        <v>1</v>
      </c>
      <c r="F1263" s="87">
        <f>INDEX(Hosts!$A:$O,MATCH(Places!$C1263,Hosts!$A:$A,0),MATCH(Places!F$1,Hosts!$1:$1,0))</f>
        <v>0.98</v>
      </c>
      <c r="G1263" s="17" t="str">
        <f>INDEX(Hosts!$A:$O,MATCH(Places!$C1263,Hosts!$A:$A,0),MATCH(Places!G$1,Hosts!$1:$1,0))</f>
        <v>Yes</v>
      </c>
      <c r="H1263" s="17">
        <v>24</v>
      </c>
      <c r="I1263" s="17" t="str">
        <f>INDEX(Neighborhoods!$A:$C,MATCH(Places!$H1263,Neighborhoods!$A:$A,0),MATCH(Places!I$1,Neighborhoods!$1:$1,0))</f>
        <v>Queens</v>
      </c>
      <c r="J1263" s="17" t="str">
        <f>INDEX(Neighborhoods!$A:$C,MATCH(Places!$H1263,Neighborhoods!$A:$A,0),MATCH(Places!J$1,Neighborhoods!$1:$1,0))</f>
        <v>Long Island City</v>
      </c>
      <c r="K1263" s="17" t="s">
        <v>11822</v>
      </c>
      <c r="L1263" s="17" t="str">
        <f t="shared" si="76"/>
        <v>No</v>
      </c>
      <c r="M1263" s="17">
        <v>2</v>
      </c>
      <c r="N1263" s="17" t="str" cm="1">
        <f t="array" ref="N1263">_xlfn.IFS(M1263&lt;=2,"Small",M1263&lt;=5,"Medium",M1263&gt;5,"Large")</f>
        <v>Small</v>
      </c>
      <c r="O1263" s="65">
        <v>100</v>
      </c>
      <c r="P1263" s="87">
        <f t="shared" si="77"/>
        <v>0.03</v>
      </c>
      <c r="Q1263" s="68">
        <v>4.97</v>
      </c>
      <c r="R1263" s="68" t="str" cm="1">
        <f t="array" ref="R1263">_xlfn.SWITCH(ROUND(Q1263,0),5,"Excellent",4,"Good",3,"Ok","Bad")</f>
        <v>Excellent</v>
      </c>
      <c r="S1263" s="17">
        <v>210</v>
      </c>
      <c r="T1263" s="17" t="str">
        <f t="shared" si="78"/>
        <v>Yes</v>
      </c>
      <c r="U1263" s="82">
        <v>42205</v>
      </c>
      <c r="V1263" s="82">
        <v>44000</v>
      </c>
      <c r="W1263" s="17">
        <v>291</v>
      </c>
      <c r="X1263" s="17" t="str">
        <f t="shared" si="79"/>
        <v>Active</v>
      </c>
      <c r="Y1263" s="17" t="s">
        <v>15615</v>
      </c>
      <c r="Z1263" s="17"/>
    </row>
    <row r="1264" spans="1:26" x14ac:dyDescent="0.25">
      <c r="A1264">
        <v>1263</v>
      </c>
      <c r="B1264" s="17" t="s">
        <v>947</v>
      </c>
      <c r="C1264" s="17">
        <v>2218</v>
      </c>
      <c r="D1264" s="17" t="str">
        <f>INDEX(Hosts!$A:$O,MATCH(Places!$C1264,Hosts!$A:$A,0),MATCH(Places!D$1,Hosts!$1:$1,0))</f>
        <v>Within an hour</v>
      </c>
      <c r="E1264" s="87">
        <f>INDEX(Hosts!$A:$O,MATCH(Places!$C1264,Hosts!$A:$A,0),MATCH(Places!E$1,Hosts!$1:$1,0))</f>
        <v>1</v>
      </c>
      <c r="F1264" s="87">
        <f>INDEX(Hosts!$A:$O,MATCH(Places!$C1264,Hosts!$A:$A,0),MATCH(Places!F$1,Hosts!$1:$1,0))</f>
        <v>0.98</v>
      </c>
      <c r="G1264" s="17" t="str">
        <f>INDEX(Hosts!$A:$O,MATCH(Places!$C1264,Hosts!$A:$A,0),MATCH(Places!G$1,Hosts!$1:$1,0))</f>
        <v>Yes</v>
      </c>
      <c r="H1264" s="17">
        <v>12</v>
      </c>
      <c r="I1264" s="17" t="str">
        <f>INDEX(Neighborhoods!$A:$C,MATCH(Places!$H1264,Neighborhoods!$A:$A,0),MATCH(Places!I$1,Neighborhoods!$1:$1,0))</f>
        <v>Brooklyn</v>
      </c>
      <c r="J1264" s="17" t="str">
        <f>INDEX(Neighborhoods!$A:$C,MATCH(Places!$H1264,Neighborhoods!$A:$A,0),MATCH(Places!J$1,Neighborhoods!$1:$1,0))</f>
        <v>Williamsburg</v>
      </c>
      <c r="K1264" s="17" t="s">
        <v>1</v>
      </c>
      <c r="L1264" s="17" t="str">
        <f t="shared" si="76"/>
        <v>Yes</v>
      </c>
      <c r="M1264" s="17">
        <v>2</v>
      </c>
      <c r="N1264" s="17" t="str" cm="1">
        <f t="array" ref="N1264">_xlfn.IFS(M1264&lt;=2,"Small",M1264&lt;=5,"Medium",M1264&gt;5,"Large")</f>
        <v>Small</v>
      </c>
      <c r="O1264" s="65">
        <v>51</v>
      </c>
      <c r="P1264" s="87">
        <f t="shared" si="77"/>
        <v>0.03</v>
      </c>
      <c r="Q1264" s="68">
        <v>4.95</v>
      </c>
      <c r="R1264" s="68" t="str" cm="1">
        <f t="array" ref="R1264">_xlfn.SWITCH(ROUND(Q1264,0),5,"Excellent",4,"Good",3,"Ok","Bad")</f>
        <v>Excellent</v>
      </c>
      <c r="S1264" s="17">
        <v>325</v>
      </c>
      <c r="T1264" s="17" t="str">
        <f t="shared" si="78"/>
        <v>Yes</v>
      </c>
      <c r="U1264" s="82">
        <v>42125</v>
      </c>
      <c r="V1264" s="82">
        <v>44052</v>
      </c>
      <c r="W1264" s="17">
        <v>45</v>
      </c>
      <c r="X1264" s="17" t="str">
        <f t="shared" si="79"/>
        <v>Active</v>
      </c>
      <c r="Y1264" s="17" t="s">
        <v>15616</v>
      </c>
      <c r="Z1264" s="17"/>
    </row>
    <row r="1265" spans="1:26" x14ac:dyDescent="0.25">
      <c r="A1265">
        <v>1264</v>
      </c>
      <c r="B1265" s="17" t="s">
        <v>948</v>
      </c>
      <c r="C1265" s="17">
        <v>958</v>
      </c>
      <c r="D1265" s="17" t="str">
        <f>INDEX(Hosts!$A:$O,MATCH(Places!$C1265,Hosts!$A:$A,0),MATCH(Places!D$1,Hosts!$1:$1,0))</f>
        <v>Within an hour</v>
      </c>
      <c r="E1265" s="87">
        <f>INDEX(Hosts!$A:$O,MATCH(Places!$C1265,Hosts!$A:$A,0),MATCH(Places!E$1,Hosts!$1:$1,0))</f>
        <v>1</v>
      </c>
      <c r="F1265" s="87">
        <f>INDEX(Hosts!$A:$O,MATCH(Places!$C1265,Hosts!$A:$A,0),MATCH(Places!F$1,Hosts!$1:$1,0))</f>
        <v>0.99</v>
      </c>
      <c r="G1265" s="17" t="str">
        <f>INDEX(Hosts!$A:$O,MATCH(Places!$C1265,Hosts!$A:$A,0),MATCH(Places!G$1,Hosts!$1:$1,0))</f>
        <v>Yes</v>
      </c>
      <c r="H1265" s="17">
        <v>16</v>
      </c>
      <c r="I1265" s="17" t="str">
        <f>INDEX(Neighborhoods!$A:$C,MATCH(Places!$H1265,Neighborhoods!$A:$A,0),MATCH(Places!I$1,Neighborhoods!$1:$1,0))</f>
        <v>Manhattan</v>
      </c>
      <c r="J1265" s="17" t="str">
        <f>INDEX(Neighborhoods!$A:$C,MATCH(Places!$H1265,Neighborhoods!$A:$A,0),MATCH(Places!J$1,Neighborhoods!$1:$1,0))</f>
        <v>Harlem</v>
      </c>
      <c r="K1265" s="17" t="s">
        <v>11822</v>
      </c>
      <c r="L1265" s="17" t="str">
        <f t="shared" si="76"/>
        <v>No</v>
      </c>
      <c r="M1265" s="17">
        <v>5</v>
      </c>
      <c r="N1265" s="17" t="str" cm="1">
        <f t="array" ref="N1265">_xlfn.IFS(M1265&lt;=2,"Small",M1265&lt;=5,"Medium",M1265&gt;5,"Large")</f>
        <v>Medium</v>
      </c>
      <c r="O1265" s="65">
        <v>225</v>
      </c>
      <c r="P1265" s="87">
        <f t="shared" si="77"/>
        <v>0.04</v>
      </c>
      <c r="Q1265" s="68">
        <v>4.82</v>
      </c>
      <c r="R1265" s="68" t="str" cm="1">
        <f t="array" ref="R1265">_xlfn.SWITCH(ROUND(Q1265,0),5,"Excellent",4,"Good",3,"Ok","Bad")</f>
        <v>Excellent</v>
      </c>
      <c r="S1265" s="17">
        <v>117</v>
      </c>
      <c r="T1265" s="17" t="str">
        <f t="shared" si="78"/>
        <v>Yes</v>
      </c>
      <c r="U1265" s="82">
        <v>42146</v>
      </c>
      <c r="V1265" s="82">
        <v>43824</v>
      </c>
      <c r="W1265" s="17">
        <v>342</v>
      </c>
      <c r="X1265" s="17" t="str">
        <f t="shared" si="79"/>
        <v>Active</v>
      </c>
      <c r="Y1265" s="17" t="s">
        <v>15615</v>
      </c>
      <c r="Z1265" s="17"/>
    </row>
    <row r="1266" spans="1:26" x14ac:dyDescent="0.25">
      <c r="A1266">
        <v>1265</v>
      </c>
      <c r="B1266" s="17" t="s">
        <v>949</v>
      </c>
      <c r="C1266" s="17">
        <v>2220</v>
      </c>
      <c r="D1266" s="17" t="str">
        <f>INDEX(Hosts!$A:$O,MATCH(Places!$C1266,Hosts!$A:$A,0),MATCH(Places!D$1,Hosts!$1:$1,0))</f>
        <v>Within a few hours</v>
      </c>
      <c r="E1266" s="87">
        <f>INDEX(Hosts!$A:$O,MATCH(Places!$C1266,Hosts!$A:$A,0),MATCH(Places!E$1,Hosts!$1:$1,0))</f>
        <v>1</v>
      </c>
      <c r="F1266" s="87">
        <f>INDEX(Hosts!$A:$O,MATCH(Places!$C1266,Hosts!$A:$A,0),MATCH(Places!F$1,Hosts!$1:$1,0))</f>
        <v>0.71</v>
      </c>
      <c r="G1266" s="17" t="str">
        <f>INDEX(Hosts!$A:$O,MATCH(Places!$C1266,Hosts!$A:$A,0),MATCH(Places!G$1,Hosts!$1:$1,0))</f>
        <v>Yes</v>
      </c>
      <c r="H1266" s="17">
        <v>9</v>
      </c>
      <c r="I1266" s="17" t="str">
        <f>INDEX(Neighborhoods!$A:$C,MATCH(Places!$H1266,Neighborhoods!$A:$A,0),MATCH(Places!I$1,Neighborhoods!$1:$1,0))</f>
        <v>Brooklyn</v>
      </c>
      <c r="J1266" s="17" t="str">
        <f>INDEX(Neighborhoods!$A:$C,MATCH(Places!$H1266,Neighborhoods!$A:$A,0),MATCH(Places!J$1,Neighborhoods!$1:$1,0))</f>
        <v>Crown Heights</v>
      </c>
      <c r="K1266" s="17" t="s">
        <v>11822</v>
      </c>
      <c r="L1266" s="17" t="str">
        <f t="shared" si="76"/>
        <v>No</v>
      </c>
      <c r="M1266" s="17">
        <v>2</v>
      </c>
      <c r="N1266" s="17" t="str" cm="1">
        <f t="array" ref="N1266">_xlfn.IFS(M1266&lt;=2,"Small",M1266&lt;=5,"Medium",M1266&gt;5,"Large")</f>
        <v>Small</v>
      </c>
      <c r="O1266" s="65">
        <v>49</v>
      </c>
      <c r="P1266" s="87">
        <f t="shared" si="77"/>
        <v>0.03</v>
      </c>
      <c r="Q1266" s="68">
        <v>4.63</v>
      </c>
      <c r="R1266" s="68" t="str" cm="1">
        <f t="array" ref="R1266">_xlfn.SWITCH(ROUND(Q1266,0),5,"Excellent",4,"Good",3,"Ok","Bad")</f>
        <v>Excellent</v>
      </c>
      <c r="S1266" s="17">
        <v>104</v>
      </c>
      <c r="T1266" s="17" t="str">
        <f t="shared" si="78"/>
        <v>No</v>
      </c>
      <c r="U1266" s="82">
        <v>42186</v>
      </c>
      <c r="V1266" s="82">
        <v>44042</v>
      </c>
      <c r="W1266" s="17">
        <v>1</v>
      </c>
      <c r="X1266" s="17" t="str">
        <f t="shared" si="79"/>
        <v>Active</v>
      </c>
      <c r="Y1266" s="17" t="s">
        <v>15615</v>
      </c>
      <c r="Z1266" s="17"/>
    </row>
    <row r="1267" spans="1:26" x14ac:dyDescent="0.25">
      <c r="A1267">
        <v>1266</v>
      </c>
      <c r="B1267" s="17" t="s">
        <v>950</v>
      </c>
      <c r="C1267" s="17">
        <v>118</v>
      </c>
      <c r="D1267" s="17" t="str">
        <f>INDEX(Hosts!$A:$O,MATCH(Places!$C1267,Hosts!$A:$A,0),MATCH(Places!D$1,Hosts!$1:$1,0))</f>
        <v>A few days or more</v>
      </c>
      <c r="E1267" s="87">
        <f>INDEX(Hosts!$A:$O,MATCH(Places!$C1267,Hosts!$A:$A,0),MATCH(Places!E$1,Hosts!$1:$1,0))</f>
        <v>0</v>
      </c>
      <c r="F1267" s="87">
        <f>INDEX(Hosts!$A:$O,MATCH(Places!$C1267,Hosts!$A:$A,0),MATCH(Places!F$1,Hosts!$1:$1,0))</f>
        <v>0.39</v>
      </c>
      <c r="G1267" s="17" t="str">
        <f>INDEX(Hosts!$A:$O,MATCH(Places!$C1267,Hosts!$A:$A,0),MATCH(Places!G$1,Hosts!$1:$1,0))</f>
        <v>No</v>
      </c>
      <c r="H1267" s="17">
        <v>11</v>
      </c>
      <c r="I1267" s="17" t="str">
        <f>INDEX(Neighborhoods!$A:$C,MATCH(Places!$H1267,Neighborhoods!$A:$A,0),MATCH(Places!I$1,Neighborhoods!$1:$1,0))</f>
        <v>Brooklyn</v>
      </c>
      <c r="J1267" s="17" t="str">
        <f>INDEX(Neighborhoods!$A:$C,MATCH(Places!$H1267,Neighborhoods!$A:$A,0),MATCH(Places!J$1,Neighborhoods!$1:$1,0))</f>
        <v>Greenpoint</v>
      </c>
      <c r="K1267" s="17" t="s">
        <v>11822</v>
      </c>
      <c r="L1267" s="17" t="str">
        <f t="shared" si="76"/>
        <v>No</v>
      </c>
      <c r="M1267" s="17">
        <v>3</v>
      </c>
      <c r="N1267" s="17" t="str" cm="1">
        <f t="array" ref="N1267">_xlfn.IFS(M1267&lt;=2,"Small",M1267&lt;=5,"Medium",M1267&gt;5,"Large")</f>
        <v>Medium</v>
      </c>
      <c r="O1267" s="65">
        <v>254</v>
      </c>
      <c r="P1267" s="87">
        <f t="shared" si="77"/>
        <v>0.04</v>
      </c>
      <c r="Q1267" s="68">
        <v>4.33</v>
      </c>
      <c r="R1267" s="68" t="str" cm="1">
        <f t="array" ref="R1267">_xlfn.SWITCH(ROUND(Q1267,0),5,"Excellent",4,"Good",3,"Ok","Bad")</f>
        <v>Good</v>
      </c>
      <c r="S1267" s="17">
        <v>6</v>
      </c>
      <c r="T1267" s="17" t="str">
        <f t="shared" si="78"/>
        <v>No</v>
      </c>
      <c r="U1267" s="82">
        <v>42124</v>
      </c>
      <c r="V1267" s="82">
        <v>43228</v>
      </c>
      <c r="W1267" s="17">
        <v>88</v>
      </c>
      <c r="X1267" s="17" t="str">
        <f t="shared" si="79"/>
        <v>Active</v>
      </c>
      <c r="Y1267" s="17" t="s">
        <v>15615</v>
      </c>
      <c r="Z1267" s="17"/>
    </row>
    <row r="1268" spans="1:26" x14ac:dyDescent="0.25">
      <c r="A1268">
        <v>1267</v>
      </c>
      <c r="B1268" s="17" t="s">
        <v>13165</v>
      </c>
      <c r="C1268" s="17">
        <v>908</v>
      </c>
      <c r="D1268" s="17" t="str">
        <f>INDEX(Hosts!$A:$O,MATCH(Places!$C1268,Hosts!$A:$A,0),MATCH(Places!D$1,Hosts!$1:$1,0))</f>
        <v>Within a few hours</v>
      </c>
      <c r="E1268" s="87">
        <f>INDEX(Hosts!$A:$O,MATCH(Places!$C1268,Hosts!$A:$A,0),MATCH(Places!E$1,Hosts!$1:$1,0))</f>
        <v>0.75</v>
      </c>
      <c r="F1268" s="87">
        <f>INDEX(Hosts!$A:$O,MATCH(Places!$C1268,Hosts!$A:$A,0),MATCH(Places!F$1,Hosts!$1:$1,0))</f>
        <v>0</v>
      </c>
      <c r="G1268" s="17" t="str">
        <f>INDEX(Hosts!$A:$O,MATCH(Places!$C1268,Hosts!$A:$A,0),MATCH(Places!G$1,Hosts!$1:$1,0))</f>
        <v>No</v>
      </c>
      <c r="H1268" s="17">
        <v>19</v>
      </c>
      <c r="I1268" s="17" t="str">
        <f>INDEX(Neighborhoods!$A:$C,MATCH(Places!$H1268,Neighborhoods!$A:$A,0),MATCH(Places!I$1,Neighborhoods!$1:$1,0))</f>
        <v>Manhattan</v>
      </c>
      <c r="J1268" s="17" t="str">
        <f>INDEX(Neighborhoods!$A:$C,MATCH(Places!$H1268,Neighborhoods!$A:$A,0),MATCH(Places!J$1,Neighborhoods!$1:$1,0))</f>
        <v>Upper East Side</v>
      </c>
      <c r="K1268" s="17" t="s">
        <v>11822</v>
      </c>
      <c r="L1268" s="17" t="str">
        <f t="shared" si="76"/>
        <v>No</v>
      </c>
      <c r="M1268" s="17">
        <v>2</v>
      </c>
      <c r="N1268" s="17" t="str" cm="1">
        <f t="array" ref="N1268">_xlfn.IFS(M1268&lt;=2,"Small",M1268&lt;=5,"Medium",M1268&gt;5,"Large")</f>
        <v>Small</v>
      </c>
      <c r="O1268" s="65">
        <v>99</v>
      </c>
      <c r="P1268" s="87">
        <f t="shared" si="77"/>
        <v>0.03</v>
      </c>
      <c r="Q1268" s="68">
        <v>4.6900000000000004</v>
      </c>
      <c r="R1268" s="68" t="str" cm="1">
        <f t="array" ref="R1268">_xlfn.SWITCH(ROUND(Q1268,0),5,"Excellent",4,"Good",3,"Ok","Bad")</f>
        <v>Excellent</v>
      </c>
      <c r="S1268" s="17">
        <v>13</v>
      </c>
      <c r="T1268" s="17" t="str">
        <f t="shared" si="78"/>
        <v>No</v>
      </c>
      <c r="U1268" s="82">
        <v>42168</v>
      </c>
      <c r="V1268" s="82">
        <v>43586</v>
      </c>
      <c r="W1268" s="17">
        <v>46</v>
      </c>
      <c r="X1268" s="17" t="str">
        <f t="shared" si="79"/>
        <v>Active</v>
      </c>
      <c r="Y1268" s="17" t="s">
        <v>15615</v>
      </c>
      <c r="Z1268" s="17"/>
    </row>
    <row r="1269" spans="1:26" x14ac:dyDescent="0.25">
      <c r="A1269">
        <v>1268</v>
      </c>
      <c r="B1269" s="17" t="s">
        <v>951</v>
      </c>
      <c r="C1269" s="17">
        <v>1884</v>
      </c>
      <c r="D1269" s="17" t="str">
        <f>INDEX(Hosts!$A:$O,MATCH(Places!$C1269,Hosts!$A:$A,0),MATCH(Places!D$1,Hosts!$1:$1,0))</f>
        <v>Within an hour</v>
      </c>
      <c r="E1269" s="87">
        <f>INDEX(Hosts!$A:$O,MATCH(Places!$C1269,Hosts!$A:$A,0),MATCH(Places!E$1,Hosts!$1:$1,0))</f>
        <v>1</v>
      </c>
      <c r="F1269" s="87">
        <f>INDEX(Hosts!$A:$O,MATCH(Places!$C1269,Hosts!$A:$A,0),MATCH(Places!F$1,Hosts!$1:$1,0))</f>
        <v>1</v>
      </c>
      <c r="G1269" s="17" t="str">
        <f>INDEX(Hosts!$A:$O,MATCH(Places!$C1269,Hosts!$A:$A,0),MATCH(Places!G$1,Hosts!$1:$1,0))</f>
        <v>Yes</v>
      </c>
      <c r="H1269" s="17">
        <v>7</v>
      </c>
      <c r="I1269" s="17" t="str">
        <f>INDEX(Neighborhoods!$A:$C,MATCH(Places!$H1269,Neighborhoods!$A:$A,0),MATCH(Places!I$1,Neighborhoods!$1:$1,0))</f>
        <v>Brooklyn</v>
      </c>
      <c r="J1269" s="17" t="str">
        <f>INDEX(Neighborhoods!$A:$C,MATCH(Places!$H1269,Neighborhoods!$A:$A,0),MATCH(Places!J$1,Neighborhoods!$1:$1,0))</f>
        <v>Bedford-Stuyvesant</v>
      </c>
      <c r="K1269" s="17" t="s">
        <v>1</v>
      </c>
      <c r="L1269" s="17" t="str">
        <f t="shared" si="76"/>
        <v>Yes</v>
      </c>
      <c r="M1269" s="17">
        <v>2</v>
      </c>
      <c r="N1269" s="17" t="str" cm="1">
        <f t="array" ref="N1269">_xlfn.IFS(M1269&lt;=2,"Small",M1269&lt;=5,"Medium",M1269&gt;5,"Large")</f>
        <v>Small</v>
      </c>
      <c r="O1269" s="65">
        <v>37</v>
      </c>
      <c r="P1269" s="87">
        <f t="shared" si="77"/>
        <v>0.03</v>
      </c>
      <c r="Q1269" s="68">
        <v>5</v>
      </c>
      <c r="R1269" s="68" t="str" cm="1">
        <f t="array" ref="R1269">_xlfn.SWITCH(ROUND(Q1269,0),5,"Excellent",4,"Good",3,"Ok","Bad")</f>
        <v>Excellent</v>
      </c>
      <c r="S1269" s="17">
        <v>63</v>
      </c>
      <c r="T1269" s="17" t="str">
        <f t="shared" si="78"/>
        <v>No</v>
      </c>
      <c r="U1269" s="82">
        <v>42294</v>
      </c>
      <c r="V1269" s="82">
        <v>43904</v>
      </c>
      <c r="W1269" s="17">
        <v>172</v>
      </c>
      <c r="X1269" s="17" t="str">
        <f t="shared" si="79"/>
        <v>Active</v>
      </c>
      <c r="Y1269" s="17" t="s">
        <v>15616</v>
      </c>
      <c r="Z1269" s="17"/>
    </row>
    <row r="1270" spans="1:26" x14ac:dyDescent="0.25">
      <c r="A1270">
        <v>1269</v>
      </c>
      <c r="B1270" s="17" t="s">
        <v>952</v>
      </c>
      <c r="C1270" s="17">
        <v>572</v>
      </c>
      <c r="D1270" s="17" t="str">
        <f>INDEX(Hosts!$A:$O,MATCH(Places!$C1270,Hosts!$A:$A,0),MATCH(Places!D$1,Hosts!$1:$1,0))</f>
        <v>Within a day</v>
      </c>
      <c r="E1270" s="87">
        <f>INDEX(Hosts!$A:$O,MATCH(Places!$C1270,Hosts!$A:$A,0),MATCH(Places!E$1,Hosts!$1:$1,0))</f>
        <v>1</v>
      </c>
      <c r="F1270" s="87">
        <f>INDEX(Hosts!$A:$O,MATCH(Places!$C1270,Hosts!$A:$A,0),MATCH(Places!F$1,Hosts!$1:$1,0))</f>
        <v>0.2</v>
      </c>
      <c r="G1270" s="17" t="str">
        <f>INDEX(Hosts!$A:$O,MATCH(Places!$C1270,Hosts!$A:$A,0),MATCH(Places!G$1,Hosts!$1:$1,0))</f>
        <v>No</v>
      </c>
      <c r="H1270" s="17">
        <v>20</v>
      </c>
      <c r="I1270" s="17" t="str">
        <f>INDEX(Neighborhoods!$A:$C,MATCH(Places!$H1270,Neighborhoods!$A:$A,0),MATCH(Places!I$1,Neighborhoods!$1:$1,0))</f>
        <v>Manhattan</v>
      </c>
      <c r="J1270" s="17" t="str">
        <f>INDEX(Neighborhoods!$A:$C,MATCH(Places!$H1270,Neighborhoods!$A:$A,0),MATCH(Places!J$1,Neighborhoods!$1:$1,0))</f>
        <v>Upper West Side</v>
      </c>
      <c r="K1270" s="17" t="s">
        <v>11822</v>
      </c>
      <c r="L1270" s="17" t="str">
        <f t="shared" si="76"/>
        <v>No</v>
      </c>
      <c r="M1270" s="17">
        <v>5</v>
      </c>
      <c r="N1270" s="17" t="str" cm="1">
        <f t="array" ref="N1270">_xlfn.IFS(M1270&lt;=2,"Small",M1270&lt;=5,"Medium",M1270&gt;5,"Large")</f>
        <v>Medium</v>
      </c>
      <c r="O1270" s="65">
        <v>950</v>
      </c>
      <c r="P1270" s="87">
        <f t="shared" si="77"/>
        <v>0.05</v>
      </c>
      <c r="Q1270" s="68">
        <v>5</v>
      </c>
      <c r="R1270" s="68" t="str" cm="1">
        <f t="array" ref="R1270">_xlfn.SWITCH(ROUND(Q1270,0),5,"Excellent",4,"Good",3,"Ok","Bad")</f>
        <v>Excellent</v>
      </c>
      <c r="S1270" s="17">
        <v>7</v>
      </c>
      <c r="T1270" s="17" t="str">
        <f t="shared" si="78"/>
        <v>No</v>
      </c>
      <c r="U1270" s="82">
        <v>42282</v>
      </c>
      <c r="V1270" s="82">
        <v>43708</v>
      </c>
      <c r="W1270" s="17">
        <v>254</v>
      </c>
      <c r="X1270" s="17" t="str">
        <f t="shared" si="79"/>
        <v>Active</v>
      </c>
      <c r="Y1270" s="17" t="s">
        <v>15615</v>
      </c>
      <c r="Z1270" s="17"/>
    </row>
    <row r="1271" spans="1:26" x14ac:dyDescent="0.25">
      <c r="A1271">
        <v>1270</v>
      </c>
      <c r="B1271" s="17" t="s">
        <v>953</v>
      </c>
      <c r="C1271" s="17">
        <v>2228</v>
      </c>
      <c r="D1271" s="17" t="str">
        <f>INDEX(Hosts!$A:$O,MATCH(Places!$C1271,Hosts!$A:$A,0),MATCH(Places!D$1,Hosts!$1:$1,0))</f>
        <v>Within an hour</v>
      </c>
      <c r="E1271" s="87">
        <f>INDEX(Hosts!$A:$O,MATCH(Places!$C1271,Hosts!$A:$A,0),MATCH(Places!E$1,Hosts!$1:$1,0))</f>
        <v>1</v>
      </c>
      <c r="F1271" s="87">
        <f>INDEX(Hosts!$A:$O,MATCH(Places!$C1271,Hosts!$A:$A,0),MATCH(Places!F$1,Hosts!$1:$1,0))</f>
        <v>0.95</v>
      </c>
      <c r="G1271" s="17" t="str">
        <f>INDEX(Hosts!$A:$O,MATCH(Places!$C1271,Hosts!$A:$A,0),MATCH(Places!G$1,Hosts!$1:$1,0))</f>
        <v>Yes</v>
      </c>
      <c r="H1271" s="17">
        <v>12</v>
      </c>
      <c r="I1271" s="17" t="str">
        <f>INDEX(Neighborhoods!$A:$C,MATCH(Places!$H1271,Neighborhoods!$A:$A,0),MATCH(Places!I$1,Neighborhoods!$1:$1,0))</f>
        <v>Brooklyn</v>
      </c>
      <c r="J1271" s="17" t="str">
        <f>INDEX(Neighborhoods!$A:$C,MATCH(Places!$H1271,Neighborhoods!$A:$A,0),MATCH(Places!J$1,Neighborhoods!$1:$1,0))</f>
        <v>Williamsburg</v>
      </c>
      <c r="K1271" s="17" t="s">
        <v>11822</v>
      </c>
      <c r="L1271" s="17" t="str">
        <f t="shared" si="76"/>
        <v>No</v>
      </c>
      <c r="M1271" s="17">
        <v>3</v>
      </c>
      <c r="N1271" s="17" t="str" cm="1">
        <f t="array" ref="N1271">_xlfn.IFS(M1271&lt;=2,"Small",M1271&lt;=5,"Medium",M1271&gt;5,"Large")</f>
        <v>Medium</v>
      </c>
      <c r="O1271" s="65">
        <v>225</v>
      </c>
      <c r="P1271" s="87">
        <f t="shared" si="77"/>
        <v>0.04</v>
      </c>
      <c r="Q1271" s="68">
        <v>4.7300000000000004</v>
      </c>
      <c r="R1271" s="68" t="str" cm="1">
        <f t="array" ref="R1271">_xlfn.SWITCH(ROUND(Q1271,0),5,"Excellent",4,"Good",3,"Ok","Bad")</f>
        <v>Excellent</v>
      </c>
      <c r="S1271" s="17">
        <v>90</v>
      </c>
      <c r="T1271" s="17" t="str">
        <f t="shared" si="78"/>
        <v>No</v>
      </c>
      <c r="U1271" s="82">
        <v>42127</v>
      </c>
      <c r="V1271" s="82">
        <v>44039</v>
      </c>
      <c r="W1271" s="17">
        <v>306</v>
      </c>
      <c r="X1271" s="17" t="str">
        <f t="shared" si="79"/>
        <v>Active</v>
      </c>
      <c r="Y1271" s="17" t="s">
        <v>15615</v>
      </c>
      <c r="Z1271" s="17"/>
    </row>
    <row r="1272" spans="1:26" x14ac:dyDescent="0.25">
      <c r="A1272">
        <v>1271</v>
      </c>
      <c r="B1272" s="17" t="s">
        <v>954</v>
      </c>
      <c r="C1272" s="17">
        <v>1336</v>
      </c>
      <c r="D1272" s="17" t="str">
        <f>INDEX(Hosts!$A:$O,MATCH(Places!$C1272,Hosts!$A:$A,0),MATCH(Places!D$1,Hosts!$1:$1,0))</f>
        <v>Within an hour</v>
      </c>
      <c r="E1272" s="87">
        <f>INDEX(Hosts!$A:$O,MATCH(Places!$C1272,Hosts!$A:$A,0),MATCH(Places!E$1,Hosts!$1:$1,0))</f>
        <v>1</v>
      </c>
      <c r="F1272" s="87">
        <f>INDEX(Hosts!$A:$O,MATCH(Places!$C1272,Hosts!$A:$A,0),MATCH(Places!F$1,Hosts!$1:$1,0))</f>
        <v>0.96</v>
      </c>
      <c r="G1272" s="17" t="str">
        <f>INDEX(Hosts!$A:$O,MATCH(Places!$C1272,Hosts!$A:$A,0),MATCH(Places!G$1,Hosts!$1:$1,0))</f>
        <v>No</v>
      </c>
      <c r="H1272" s="17">
        <v>2</v>
      </c>
      <c r="I1272" s="17" t="str">
        <f>INDEX(Neighborhoods!$A:$C,MATCH(Places!$H1272,Neighborhoods!$A:$A,0),MATCH(Places!I$1,Neighborhoods!$1:$1,0))</f>
        <v>Bronx</v>
      </c>
      <c r="J1272" s="17" t="str">
        <f>INDEX(Neighborhoods!$A:$C,MATCH(Places!$H1272,Neighborhoods!$A:$A,0),MATCH(Places!J$1,Neighborhoods!$1:$1,0))</f>
        <v>Concourse</v>
      </c>
      <c r="K1272" s="17" t="s">
        <v>1</v>
      </c>
      <c r="L1272" s="17" t="str">
        <f t="shared" si="76"/>
        <v>Yes</v>
      </c>
      <c r="M1272" s="17">
        <v>2</v>
      </c>
      <c r="N1272" s="17" t="str" cm="1">
        <f t="array" ref="N1272">_xlfn.IFS(M1272&lt;=2,"Small",M1272&lt;=5,"Medium",M1272&gt;5,"Large")</f>
        <v>Small</v>
      </c>
      <c r="O1272" s="65">
        <v>43</v>
      </c>
      <c r="P1272" s="87">
        <f t="shared" si="77"/>
        <v>0.03</v>
      </c>
      <c r="Q1272" s="68">
        <v>4.91</v>
      </c>
      <c r="R1272" s="68" t="str" cm="1">
        <f t="array" ref="R1272">_xlfn.SWITCH(ROUND(Q1272,0),5,"Excellent",4,"Good",3,"Ok","Bad")</f>
        <v>Excellent</v>
      </c>
      <c r="S1272" s="17">
        <v>137</v>
      </c>
      <c r="T1272" s="17" t="str">
        <f t="shared" si="78"/>
        <v>Yes</v>
      </c>
      <c r="U1272" s="82">
        <v>42138</v>
      </c>
      <c r="V1272" s="82">
        <v>43743</v>
      </c>
      <c r="W1272" s="17">
        <v>86</v>
      </c>
      <c r="X1272" s="17" t="str">
        <f t="shared" si="79"/>
        <v>Active</v>
      </c>
      <c r="Y1272" s="17" t="s">
        <v>15615</v>
      </c>
      <c r="Z1272" s="17"/>
    </row>
    <row r="1273" spans="1:26" x14ac:dyDescent="0.25">
      <c r="A1273">
        <v>1272</v>
      </c>
      <c r="B1273" s="17" t="s">
        <v>955</v>
      </c>
      <c r="C1273" s="17">
        <v>465</v>
      </c>
      <c r="D1273" s="17" t="str">
        <f>INDEX(Hosts!$A:$O,MATCH(Places!$C1273,Hosts!$A:$A,0),MATCH(Places!D$1,Hosts!$1:$1,0))</f>
        <v>Within a few hours</v>
      </c>
      <c r="E1273" s="87">
        <f>INDEX(Hosts!$A:$O,MATCH(Places!$C1273,Hosts!$A:$A,0),MATCH(Places!E$1,Hosts!$1:$1,0))</f>
        <v>0.85</v>
      </c>
      <c r="F1273" s="87">
        <f>INDEX(Hosts!$A:$O,MATCH(Places!$C1273,Hosts!$A:$A,0),MATCH(Places!F$1,Hosts!$1:$1,0))</f>
        <v>0.38</v>
      </c>
      <c r="G1273" s="17" t="str">
        <f>INDEX(Hosts!$A:$O,MATCH(Places!$C1273,Hosts!$A:$A,0),MATCH(Places!G$1,Hosts!$1:$1,0))</f>
        <v>No</v>
      </c>
      <c r="H1273" s="17">
        <v>17</v>
      </c>
      <c r="I1273" s="17" t="str">
        <f>INDEX(Neighborhoods!$A:$C,MATCH(Places!$H1273,Neighborhoods!$A:$A,0),MATCH(Places!I$1,Neighborhoods!$1:$1,0))</f>
        <v>Manhattan</v>
      </c>
      <c r="J1273" s="17" t="str">
        <f>INDEX(Neighborhoods!$A:$C,MATCH(Places!$H1273,Neighborhoods!$A:$A,0),MATCH(Places!J$1,Neighborhoods!$1:$1,0))</f>
        <v>Hell's Kitchen</v>
      </c>
      <c r="K1273" s="17" t="s">
        <v>11822</v>
      </c>
      <c r="L1273" s="17" t="str">
        <f t="shared" si="76"/>
        <v>No</v>
      </c>
      <c r="M1273" s="17">
        <v>2</v>
      </c>
      <c r="N1273" s="17" t="str" cm="1">
        <f t="array" ref="N1273">_xlfn.IFS(M1273&lt;=2,"Small",M1273&lt;=5,"Medium",M1273&gt;5,"Large")</f>
        <v>Small</v>
      </c>
      <c r="O1273" s="65">
        <v>69</v>
      </c>
      <c r="P1273" s="87">
        <f t="shared" si="77"/>
        <v>0.03</v>
      </c>
      <c r="Q1273" s="68">
        <v>4</v>
      </c>
      <c r="R1273" s="68" t="str" cm="1">
        <f t="array" ref="R1273">_xlfn.SWITCH(ROUND(Q1273,0),5,"Excellent",4,"Good",3,"Ok","Bad")</f>
        <v>Good</v>
      </c>
      <c r="S1273" s="17">
        <v>3</v>
      </c>
      <c r="T1273" s="17" t="str">
        <f t="shared" si="78"/>
        <v>No</v>
      </c>
      <c r="U1273" s="82">
        <v>42721</v>
      </c>
      <c r="V1273" s="82">
        <v>43069</v>
      </c>
      <c r="W1273" s="17">
        <v>345</v>
      </c>
      <c r="X1273" s="17" t="str">
        <f t="shared" si="79"/>
        <v>Active</v>
      </c>
      <c r="Y1273" s="17" t="s">
        <v>15615</v>
      </c>
      <c r="Z1273" s="17"/>
    </row>
    <row r="1274" spans="1:26" x14ac:dyDescent="0.25">
      <c r="A1274">
        <v>1273</v>
      </c>
      <c r="B1274" s="17" t="s">
        <v>956</v>
      </c>
      <c r="C1274" s="17">
        <v>1311</v>
      </c>
      <c r="D1274" s="17" t="str">
        <f>INDEX(Hosts!$A:$O,MATCH(Places!$C1274,Hosts!$A:$A,0),MATCH(Places!D$1,Hosts!$1:$1,0))</f>
        <v>Within an hour</v>
      </c>
      <c r="E1274" s="87">
        <f>INDEX(Hosts!$A:$O,MATCH(Places!$C1274,Hosts!$A:$A,0),MATCH(Places!E$1,Hosts!$1:$1,0))</f>
        <v>0.94</v>
      </c>
      <c r="F1274" s="87">
        <f>INDEX(Hosts!$A:$O,MATCH(Places!$C1274,Hosts!$A:$A,0),MATCH(Places!F$1,Hosts!$1:$1,0))</f>
        <v>0.92</v>
      </c>
      <c r="G1274" s="17" t="str">
        <f>INDEX(Hosts!$A:$O,MATCH(Places!$C1274,Hosts!$A:$A,0),MATCH(Places!G$1,Hosts!$1:$1,0))</f>
        <v>No</v>
      </c>
      <c r="H1274" s="17">
        <v>12</v>
      </c>
      <c r="I1274" s="17" t="str">
        <f>INDEX(Neighborhoods!$A:$C,MATCH(Places!$H1274,Neighborhoods!$A:$A,0),MATCH(Places!I$1,Neighborhoods!$1:$1,0))</f>
        <v>Brooklyn</v>
      </c>
      <c r="J1274" s="17" t="str">
        <f>INDEX(Neighborhoods!$A:$C,MATCH(Places!$H1274,Neighborhoods!$A:$A,0),MATCH(Places!J$1,Neighborhoods!$1:$1,0))</f>
        <v>Williamsburg</v>
      </c>
      <c r="K1274" s="17" t="s">
        <v>11822</v>
      </c>
      <c r="L1274" s="17" t="str">
        <f t="shared" si="76"/>
        <v>No</v>
      </c>
      <c r="M1274" s="17">
        <v>2</v>
      </c>
      <c r="N1274" s="17" t="str" cm="1">
        <f t="array" ref="N1274">_xlfn.IFS(M1274&lt;=2,"Small",M1274&lt;=5,"Medium",M1274&gt;5,"Large")</f>
        <v>Small</v>
      </c>
      <c r="O1274" s="65">
        <v>125</v>
      </c>
      <c r="P1274" s="87">
        <f t="shared" si="77"/>
        <v>0.03</v>
      </c>
      <c r="Q1274" s="68">
        <v>4.8600000000000003</v>
      </c>
      <c r="R1274" s="68" t="str" cm="1">
        <f t="array" ref="R1274">_xlfn.SWITCH(ROUND(Q1274,0),5,"Excellent",4,"Good",3,"Ok","Bad")</f>
        <v>Excellent</v>
      </c>
      <c r="S1274" s="17">
        <v>7</v>
      </c>
      <c r="T1274" s="17" t="str">
        <f t="shared" si="78"/>
        <v>No</v>
      </c>
      <c r="U1274" s="82">
        <v>42169</v>
      </c>
      <c r="V1274" s="82">
        <v>42642</v>
      </c>
      <c r="W1274" s="17">
        <v>0</v>
      </c>
      <c r="X1274" s="17" t="str">
        <f t="shared" si="79"/>
        <v>Inactive</v>
      </c>
      <c r="Y1274" s="17" t="s">
        <v>15615</v>
      </c>
      <c r="Z1274" s="17"/>
    </row>
    <row r="1275" spans="1:26" x14ac:dyDescent="0.25">
      <c r="A1275">
        <v>1274</v>
      </c>
      <c r="B1275" s="17" t="s">
        <v>13423</v>
      </c>
      <c r="C1275" s="17">
        <v>1654</v>
      </c>
      <c r="D1275" s="17" t="str">
        <f>INDEX(Hosts!$A:$O,MATCH(Places!$C1275,Hosts!$A:$A,0),MATCH(Places!D$1,Hosts!$1:$1,0))</f>
        <v>Within an hour</v>
      </c>
      <c r="E1275" s="87">
        <f>INDEX(Hosts!$A:$O,MATCH(Places!$C1275,Hosts!$A:$A,0),MATCH(Places!E$1,Hosts!$1:$1,0))</f>
        <v>1</v>
      </c>
      <c r="F1275" s="87">
        <f>INDEX(Hosts!$A:$O,MATCH(Places!$C1275,Hosts!$A:$A,0),MATCH(Places!F$1,Hosts!$1:$1,0))</f>
        <v>0.6</v>
      </c>
      <c r="G1275" s="17" t="str">
        <f>INDEX(Hosts!$A:$O,MATCH(Places!$C1275,Hosts!$A:$A,0),MATCH(Places!G$1,Hosts!$1:$1,0))</f>
        <v>No</v>
      </c>
      <c r="H1275" s="17">
        <v>8</v>
      </c>
      <c r="I1275" s="17" t="str">
        <f>INDEX(Neighborhoods!$A:$C,MATCH(Places!$H1275,Neighborhoods!$A:$A,0),MATCH(Places!I$1,Neighborhoods!$1:$1,0))</f>
        <v>Brooklyn</v>
      </c>
      <c r="J1275" s="17" t="str">
        <f>INDEX(Neighborhoods!$A:$C,MATCH(Places!$H1275,Neighborhoods!$A:$A,0),MATCH(Places!J$1,Neighborhoods!$1:$1,0))</f>
        <v>Bushwick</v>
      </c>
      <c r="K1275" s="17" t="s">
        <v>1</v>
      </c>
      <c r="L1275" s="17" t="str">
        <f t="shared" si="76"/>
        <v>Yes</v>
      </c>
      <c r="M1275" s="17">
        <v>1</v>
      </c>
      <c r="N1275" s="17" t="str" cm="1">
        <f t="array" ref="N1275">_xlfn.IFS(M1275&lt;=2,"Small",M1275&lt;=5,"Medium",M1275&gt;5,"Large")</f>
        <v>Small</v>
      </c>
      <c r="O1275" s="65">
        <v>73</v>
      </c>
      <c r="P1275" s="87">
        <f t="shared" si="77"/>
        <v>0.03</v>
      </c>
      <c r="Q1275" s="68">
        <v>4.83</v>
      </c>
      <c r="R1275" s="68" t="str" cm="1">
        <f t="array" ref="R1275">_xlfn.SWITCH(ROUND(Q1275,0),5,"Excellent",4,"Good",3,"Ok","Bad")</f>
        <v>Excellent</v>
      </c>
      <c r="S1275" s="17">
        <v>24</v>
      </c>
      <c r="T1275" s="17" t="str">
        <f t="shared" si="78"/>
        <v>No</v>
      </c>
      <c r="U1275" s="82">
        <v>42148</v>
      </c>
      <c r="V1275" s="82">
        <v>43905</v>
      </c>
      <c r="W1275" s="17">
        <v>254</v>
      </c>
      <c r="X1275" s="17" t="str">
        <f t="shared" si="79"/>
        <v>Active</v>
      </c>
      <c r="Y1275" s="17" t="s">
        <v>15615</v>
      </c>
      <c r="Z1275" s="17"/>
    </row>
    <row r="1276" spans="1:26" x14ac:dyDescent="0.25">
      <c r="A1276">
        <v>1275</v>
      </c>
      <c r="B1276" s="17" t="s">
        <v>957</v>
      </c>
      <c r="C1276" s="17">
        <v>1059</v>
      </c>
      <c r="D1276" s="17" t="str">
        <f>INDEX(Hosts!$A:$O,MATCH(Places!$C1276,Hosts!$A:$A,0),MATCH(Places!D$1,Hosts!$1:$1,0))</f>
        <v>Within a day</v>
      </c>
      <c r="E1276" s="87">
        <f>INDEX(Hosts!$A:$O,MATCH(Places!$C1276,Hosts!$A:$A,0),MATCH(Places!E$1,Hosts!$1:$1,0))</f>
        <v>1</v>
      </c>
      <c r="F1276" s="87">
        <f>INDEX(Hosts!$A:$O,MATCH(Places!$C1276,Hosts!$A:$A,0),MATCH(Places!F$1,Hosts!$1:$1,0))</f>
        <v>0.5</v>
      </c>
      <c r="G1276" s="17" t="str">
        <f>INDEX(Hosts!$A:$O,MATCH(Places!$C1276,Hosts!$A:$A,0),MATCH(Places!G$1,Hosts!$1:$1,0))</f>
        <v>Yes</v>
      </c>
      <c r="H1276" s="17">
        <v>12</v>
      </c>
      <c r="I1276" s="17" t="str">
        <f>INDEX(Neighborhoods!$A:$C,MATCH(Places!$H1276,Neighborhoods!$A:$A,0),MATCH(Places!I$1,Neighborhoods!$1:$1,0))</f>
        <v>Brooklyn</v>
      </c>
      <c r="J1276" s="17" t="str">
        <f>INDEX(Neighborhoods!$A:$C,MATCH(Places!$H1276,Neighborhoods!$A:$A,0),MATCH(Places!J$1,Neighborhoods!$1:$1,0))</f>
        <v>Williamsburg</v>
      </c>
      <c r="K1276" s="17" t="s">
        <v>11822</v>
      </c>
      <c r="L1276" s="17" t="str">
        <f t="shared" si="76"/>
        <v>No</v>
      </c>
      <c r="M1276" s="17">
        <v>2</v>
      </c>
      <c r="N1276" s="17" t="str" cm="1">
        <f t="array" ref="N1276">_xlfn.IFS(M1276&lt;=2,"Small",M1276&lt;=5,"Medium",M1276&gt;5,"Large")</f>
        <v>Small</v>
      </c>
      <c r="O1276" s="65">
        <v>90</v>
      </c>
      <c r="P1276" s="87">
        <f t="shared" si="77"/>
        <v>0.03</v>
      </c>
      <c r="Q1276" s="68">
        <v>4.97</v>
      </c>
      <c r="R1276" s="68" t="str" cm="1">
        <f t="array" ref="R1276">_xlfn.SWITCH(ROUND(Q1276,0),5,"Excellent",4,"Good",3,"Ok","Bad")</f>
        <v>Excellent</v>
      </c>
      <c r="S1276" s="17">
        <v>29</v>
      </c>
      <c r="T1276" s="17" t="str">
        <f t="shared" si="78"/>
        <v>No</v>
      </c>
      <c r="U1276" s="82">
        <v>42465</v>
      </c>
      <c r="V1276" s="82">
        <v>43891</v>
      </c>
      <c r="W1276" s="17">
        <v>0</v>
      </c>
      <c r="X1276" s="17" t="str">
        <f t="shared" si="79"/>
        <v>Inactive</v>
      </c>
      <c r="Y1276" s="17" t="s">
        <v>15615</v>
      </c>
      <c r="Z1276" s="17"/>
    </row>
    <row r="1277" spans="1:26" x14ac:dyDescent="0.25">
      <c r="A1277">
        <v>1276</v>
      </c>
      <c r="B1277" s="17" t="s">
        <v>958</v>
      </c>
      <c r="C1277" s="17">
        <v>2230</v>
      </c>
      <c r="D1277" s="17" t="str">
        <f>INDEX(Hosts!$A:$O,MATCH(Places!$C1277,Hosts!$A:$A,0),MATCH(Places!D$1,Hosts!$1:$1,0))</f>
        <v>Within a few hours</v>
      </c>
      <c r="E1277" s="87">
        <f>INDEX(Hosts!$A:$O,MATCH(Places!$C1277,Hosts!$A:$A,0),MATCH(Places!E$1,Hosts!$1:$1,0))</f>
        <v>1</v>
      </c>
      <c r="F1277" s="87">
        <f>INDEX(Hosts!$A:$O,MATCH(Places!$C1277,Hosts!$A:$A,0),MATCH(Places!F$1,Hosts!$1:$1,0))</f>
        <v>0.4</v>
      </c>
      <c r="G1277" s="17" t="str">
        <f>INDEX(Hosts!$A:$O,MATCH(Places!$C1277,Hosts!$A:$A,0),MATCH(Places!G$1,Hosts!$1:$1,0))</f>
        <v>Yes</v>
      </c>
      <c r="H1277" s="17">
        <v>12</v>
      </c>
      <c r="I1277" s="17" t="str">
        <f>INDEX(Neighborhoods!$A:$C,MATCH(Places!$H1277,Neighborhoods!$A:$A,0),MATCH(Places!I$1,Neighborhoods!$1:$1,0))</f>
        <v>Brooklyn</v>
      </c>
      <c r="J1277" s="17" t="str">
        <f>INDEX(Neighborhoods!$A:$C,MATCH(Places!$H1277,Neighborhoods!$A:$A,0),MATCH(Places!J$1,Neighborhoods!$1:$1,0))</f>
        <v>Williamsburg</v>
      </c>
      <c r="K1277" s="17" t="s">
        <v>11822</v>
      </c>
      <c r="L1277" s="17" t="str">
        <f t="shared" si="76"/>
        <v>No</v>
      </c>
      <c r="M1277" s="17">
        <v>1</v>
      </c>
      <c r="N1277" s="17" t="str" cm="1">
        <f t="array" ref="N1277">_xlfn.IFS(M1277&lt;=2,"Small",M1277&lt;=5,"Medium",M1277&gt;5,"Large")</f>
        <v>Small</v>
      </c>
      <c r="O1277" s="65">
        <v>122</v>
      </c>
      <c r="P1277" s="87">
        <f t="shared" si="77"/>
        <v>0.03</v>
      </c>
      <c r="Q1277" s="68">
        <v>4.8899999999999997</v>
      </c>
      <c r="R1277" s="68" t="str" cm="1">
        <f t="array" ref="R1277">_xlfn.SWITCH(ROUND(Q1277,0),5,"Excellent",4,"Good",3,"Ok","Bad")</f>
        <v>Excellent</v>
      </c>
      <c r="S1277" s="17">
        <v>38</v>
      </c>
      <c r="T1277" s="17" t="str">
        <f t="shared" si="78"/>
        <v>No</v>
      </c>
      <c r="U1277" s="82">
        <v>42156</v>
      </c>
      <c r="V1277" s="82">
        <v>43724</v>
      </c>
      <c r="W1277" s="17">
        <v>1</v>
      </c>
      <c r="X1277" s="17" t="str">
        <f t="shared" si="79"/>
        <v>Active</v>
      </c>
      <c r="Y1277" s="17" t="s">
        <v>15615</v>
      </c>
      <c r="Z1277" s="17"/>
    </row>
    <row r="1278" spans="1:26" x14ac:dyDescent="0.25">
      <c r="A1278">
        <v>1277</v>
      </c>
      <c r="B1278" s="17" t="s">
        <v>959</v>
      </c>
      <c r="C1278" s="17">
        <v>2235</v>
      </c>
      <c r="D1278" s="17" t="str">
        <f>INDEX(Hosts!$A:$O,MATCH(Places!$C1278,Hosts!$A:$A,0),MATCH(Places!D$1,Hosts!$1:$1,0))</f>
        <v>Within a few hours</v>
      </c>
      <c r="E1278" s="87">
        <f>INDEX(Hosts!$A:$O,MATCH(Places!$C1278,Hosts!$A:$A,0),MATCH(Places!E$1,Hosts!$1:$1,0))</f>
        <v>1</v>
      </c>
      <c r="F1278" s="87">
        <f>INDEX(Hosts!$A:$O,MATCH(Places!$C1278,Hosts!$A:$A,0),MATCH(Places!F$1,Hosts!$1:$1,0))</f>
        <v>0.74</v>
      </c>
      <c r="G1278" s="17" t="str">
        <f>INDEX(Hosts!$A:$O,MATCH(Places!$C1278,Hosts!$A:$A,0),MATCH(Places!G$1,Hosts!$1:$1,0))</f>
        <v>No</v>
      </c>
      <c r="H1278" s="17">
        <v>24</v>
      </c>
      <c r="I1278" s="17" t="str">
        <f>INDEX(Neighborhoods!$A:$C,MATCH(Places!$H1278,Neighborhoods!$A:$A,0),MATCH(Places!I$1,Neighborhoods!$1:$1,0))</f>
        <v>Queens</v>
      </c>
      <c r="J1278" s="17" t="str">
        <f>INDEX(Neighborhoods!$A:$C,MATCH(Places!$H1278,Neighborhoods!$A:$A,0),MATCH(Places!J$1,Neighborhoods!$1:$1,0))</f>
        <v>Long Island City</v>
      </c>
      <c r="K1278" s="17" t="s">
        <v>11822</v>
      </c>
      <c r="L1278" s="17" t="str">
        <f t="shared" si="76"/>
        <v>No</v>
      </c>
      <c r="M1278" s="17">
        <v>3</v>
      </c>
      <c r="N1278" s="17" t="str" cm="1">
        <f t="array" ref="N1278">_xlfn.IFS(M1278&lt;=2,"Small",M1278&lt;=5,"Medium",M1278&gt;5,"Large")</f>
        <v>Medium</v>
      </c>
      <c r="O1278" s="65">
        <v>110</v>
      </c>
      <c r="P1278" s="87">
        <f t="shared" si="77"/>
        <v>0.03</v>
      </c>
      <c r="Q1278" s="68">
        <v>4.63</v>
      </c>
      <c r="R1278" s="68" t="str" cm="1">
        <f t="array" ref="R1278">_xlfn.SWITCH(ROUND(Q1278,0),5,"Excellent",4,"Good",3,"Ok","Bad")</f>
        <v>Excellent</v>
      </c>
      <c r="S1278" s="17">
        <v>92</v>
      </c>
      <c r="T1278" s="17" t="str">
        <f t="shared" si="78"/>
        <v>No</v>
      </c>
      <c r="U1278" s="82">
        <v>42231</v>
      </c>
      <c r="V1278" s="82">
        <v>43889</v>
      </c>
      <c r="W1278" s="17">
        <v>348</v>
      </c>
      <c r="X1278" s="17" t="str">
        <f t="shared" si="79"/>
        <v>Active</v>
      </c>
      <c r="Y1278" s="17" t="s">
        <v>15615</v>
      </c>
      <c r="Z1278" s="17"/>
    </row>
    <row r="1279" spans="1:26" x14ac:dyDescent="0.25">
      <c r="A1279">
        <v>1278</v>
      </c>
      <c r="B1279" s="17" t="s">
        <v>960</v>
      </c>
      <c r="C1279" s="17">
        <v>334</v>
      </c>
      <c r="D1279" s="17" t="str">
        <f>INDEX(Hosts!$A:$O,MATCH(Places!$C1279,Hosts!$A:$A,0),MATCH(Places!D$1,Hosts!$1:$1,0))</f>
        <v>Within a few hours</v>
      </c>
      <c r="E1279" s="87">
        <f>INDEX(Hosts!$A:$O,MATCH(Places!$C1279,Hosts!$A:$A,0),MATCH(Places!E$1,Hosts!$1:$1,0))</f>
        <v>0.8</v>
      </c>
      <c r="F1279" s="87">
        <f>INDEX(Hosts!$A:$O,MATCH(Places!$C1279,Hosts!$A:$A,0),MATCH(Places!F$1,Hosts!$1:$1,0))</f>
        <v>0.96</v>
      </c>
      <c r="G1279" s="17" t="str">
        <f>INDEX(Hosts!$A:$O,MATCH(Places!$C1279,Hosts!$A:$A,0),MATCH(Places!G$1,Hosts!$1:$1,0))</f>
        <v>No</v>
      </c>
      <c r="H1279" s="17">
        <v>12</v>
      </c>
      <c r="I1279" s="17" t="str">
        <f>INDEX(Neighborhoods!$A:$C,MATCH(Places!$H1279,Neighborhoods!$A:$A,0),MATCH(Places!I$1,Neighborhoods!$1:$1,0))</f>
        <v>Brooklyn</v>
      </c>
      <c r="J1279" s="17" t="str">
        <f>INDEX(Neighborhoods!$A:$C,MATCH(Places!$H1279,Neighborhoods!$A:$A,0),MATCH(Places!J$1,Neighborhoods!$1:$1,0))</f>
        <v>Williamsburg</v>
      </c>
      <c r="K1279" s="17" t="s">
        <v>1</v>
      </c>
      <c r="L1279" s="17" t="str">
        <f t="shared" si="76"/>
        <v>Yes</v>
      </c>
      <c r="M1279" s="17">
        <v>1</v>
      </c>
      <c r="N1279" s="17" t="str" cm="1">
        <f t="array" ref="N1279">_xlfn.IFS(M1279&lt;=2,"Small",M1279&lt;=5,"Medium",M1279&gt;5,"Large")</f>
        <v>Small</v>
      </c>
      <c r="O1279" s="65">
        <v>79</v>
      </c>
      <c r="P1279" s="87">
        <f t="shared" si="77"/>
        <v>0.03</v>
      </c>
      <c r="Q1279" s="68">
        <v>4.82</v>
      </c>
      <c r="R1279" s="68" t="str" cm="1">
        <f t="array" ref="R1279">_xlfn.SWITCH(ROUND(Q1279,0),5,"Excellent",4,"Good",3,"Ok","Bad")</f>
        <v>Excellent</v>
      </c>
      <c r="S1279" s="17">
        <v>196</v>
      </c>
      <c r="T1279" s="17" t="str">
        <f t="shared" si="78"/>
        <v>Yes</v>
      </c>
      <c r="U1279" s="82">
        <v>42126</v>
      </c>
      <c r="V1279" s="82">
        <v>44048</v>
      </c>
      <c r="W1279" s="17">
        <v>321</v>
      </c>
      <c r="X1279" s="17" t="str">
        <f t="shared" si="79"/>
        <v>Active</v>
      </c>
      <c r="Y1279" s="17" t="s">
        <v>15615</v>
      </c>
      <c r="Z1279" s="17"/>
    </row>
    <row r="1280" spans="1:26" x14ac:dyDescent="0.25">
      <c r="A1280">
        <v>1279</v>
      </c>
      <c r="B1280" s="17" t="s">
        <v>961</v>
      </c>
      <c r="C1280" s="17">
        <v>1993</v>
      </c>
      <c r="D1280" s="17" t="str">
        <f>INDEX(Hosts!$A:$O,MATCH(Places!$C1280,Hosts!$A:$A,0),MATCH(Places!D$1,Hosts!$1:$1,0))</f>
        <v>Within a few hours</v>
      </c>
      <c r="E1280" s="87">
        <f>INDEX(Hosts!$A:$O,MATCH(Places!$C1280,Hosts!$A:$A,0),MATCH(Places!E$1,Hosts!$1:$1,0))</f>
        <v>1</v>
      </c>
      <c r="F1280" s="87">
        <f>INDEX(Hosts!$A:$O,MATCH(Places!$C1280,Hosts!$A:$A,0),MATCH(Places!F$1,Hosts!$1:$1,0))</f>
        <v>0.7</v>
      </c>
      <c r="G1280" s="17" t="str">
        <f>INDEX(Hosts!$A:$O,MATCH(Places!$C1280,Hosts!$A:$A,0),MATCH(Places!G$1,Hosts!$1:$1,0))</f>
        <v>Yes</v>
      </c>
      <c r="H1280" s="17">
        <v>10</v>
      </c>
      <c r="I1280" s="17" t="str">
        <f>INDEX(Neighborhoods!$A:$C,MATCH(Places!$H1280,Neighborhoods!$A:$A,0),MATCH(Places!I$1,Neighborhoods!$1:$1,0))</f>
        <v>Brooklyn</v>
      </c>
      <c r="J1280" s="17" t="str">
        <f>INDEX(Neighborhoods!$A:$C,MATCH(Places!$H1280,Neighborhoods!$A:$A,0),MATCH(Places!J$1,Neighborhoods!$1:$1,0))</f>
        <v>East Flatbush</v>
      </c>
      <c r="K1280" s="17" t="s">
        <v>11822</v>
      </c>
      <c r="L1280" s="17" t="str">
        <f t="shared" si="76"/>
        <v>No</v>
      </c>
      <c r="M1280" s="17">
        <v>4</v>
      </c>
      <c r="N1280" s="17" t="str" cm="1">
        <f t="array" ref="N1280">_xlfn.IFS(M1280&lt;=2,"Small",M1280&lt;=5,"Medium",M1280&gt;5,"Large")</f>
        <v>Medium</v>
      </c>
      <c r="O1280" s="65">
        <v>120</v>
      </c>
      <c r="P1280" s="87">
        <f t="shared" si="77"/>
        <v>0.03</v>
      </c>
      <c r="Q1280" s="68">
        <v>4.92</v>
      </c>
      <c r="R1280" s="68" t="str" cm="1">
        <f t="array" ref="R1280">_xlfn.SWITCH(ROUND(Q1280,0),5,"Excellent",4,"Good",3,"Ok","Bad")</f>
        <v>Excellent</v>
      </c>
      <c r="S1280" s="17">
        <v>26</v>
      </c>
      <c r="T1280" s="17" t="str">
        <f t="shared" si="78"/>
        <v>No</v>
      </c>
      <c r="U1280" s="82">
        <v>42145</v>
      </c>
      <c r="V1280" s="82">
        <v>44010</v>
      </c>
      <c r="W1280" s="17">
        <v>80</v>
      </c>
      <c r="X1280" s="17" t="str">
        <f t="shared" si="79"/>
        <v>Active</v>
      </c>
      <c r="Y1280" s="17" t="s">
        <v>15615</v>
      </c>
      <c r="Z1280" s="17"/>
    </row>
    <row r="1281" spans="1:26" x14ac:dyDescent="0.25">
      <c r="A1281">
        <v>1280</v>
      </c>
      <c r="B1281" s="17" t="s">
        <v>962</v>
      </c>
      <c r="C1281" s="17">
        <v>1430</v>
      </c>
      <c r="D1281" s="17" t="str">
        <f>INDEX(Hosts!$A:$O,MATCH(Places!$C1281,Hosts!$A:$A,0),MATCH(Places!D$1,Hosts!$1:$1,0))</f>
        <v>Within an hour</v>
      </c>
      <c r="E1281" s="87">
        <f>INDEX(Hosts!$A:$O,MATCH(Places!$C1281,Hosts!$A:$A,0),MATCH(Places!E$1,Hosts!$1:$1,0))</f>
        <v>1</v>
      </c>
      <c r="F1281" s="87">
        <f>INDEX(Hosts!$A:$O,MATCH(Places!$C1281,Hosts!$A:$A,0),MATCH(Places!F$1,Hosts!$1:$1,0))</f>
        <v>0.96</v>
      </c>
      <c r="G1281" s="17" t="str">
        <f>INDEX(Hosts!$A:$O,MATCH(Places!$C1281,Hosts!$A:$A,0),MATCH(Places!G$1,Hosts!$1:$1,0))</f>
        <v>No</v>
      </c>
      <c r="H1281" s="17">
        <v>7</v>
      </c>
      <c r="I1281" s="17" t="str">
        <f>INDEX(Neighborhoods!$A:$C,MATCH(Places!$H1281,Neighborhoods!$A:$A,0),MATCH(Places!I$1,Neighborhoods!$1:$1,0))</f>
        <v>Brooklyn</v>
      </c>
      <c r="J1281" s="17" t="str">
        <f>INDEX(Neighborhoods!$A:$C,MATCH(Places!$H1281,Neighborhoods!$A:$A,0),MATCH(Places!J$1,Neighborhoods!$1:$1,0))</f>
        <v>Bedford-Stuyvesant</v>
      </c>
      <c r="K1281" s="17" t="s">
        <v>1</v>
      </c>
      <c r="L1281" s="17" t="str">
        <f t="shared" si="76"/>
        <v>Yes</v>
      </c>
      <c r="M1281" s="17">
        <v>2</v>
      </c>
      <c r="N1281" s="17" t="str" cm="1">
        <f t="array" ref="N1281">_xlfn.IFS(M1281&lt;=2,"Small",M1281&lt;=5,"Medium",M1281&gt;5,"Large")</f>
        <v>Small</v>
      </c>
      <c r="O1281" s="65">
        <v>58</v>
      </c>
      <c r="P1281" s="87">
        <f t="shared" si="77"/>
        <v>0.03</v>
      </c>
      <c r="Q1281" s="68">
        <v>4.5599999999999996</v>
      </c>
      <c r="R1281" s="68" t="str" cm="1">
        <f t="array" ref="R1281">_xlfn.SWITCH(ROUND(Q1281,0),5,"Excellent",4,"Good",3,"Ok","Bad")</f>
        <v>Excellent</v>
      </c>
      <c r="S1281" s="17">
        <v>188</v>
      </c>
      <c r="T1281" s="17" t="str">
        <f t="shared" si="78"/>
        <v>No</v>
      </c>
      <c r="U1281" s="82">
        <v>42137</v>
      </c>
      <c r="V1281" s="82">
        <v>44056</v>
      </c>
      <c r="W1281" s="17">
        <v>88</v>
      </c>
      <c r="X1281" s="17" t="str">
        <f t="shared" si="79"/>
        <v>Active</v>
      </c>
      <c r="Y1281" s="17" t="s">
        <v>15615</v>
      </c>
      <c r="Z1281" s="17"/>
    </row>
    <row r="1282" spans="1:26" x14ac:dyDescent="0.25">
      <c r="A1282">
        <v>1281</v>
      </c>
      <c r="B1282" s="17" t="s">
        <v>963</v>
      </c>
      <c r="C1282" s="17">
        <v>1430</v>
      </c>
      <c r="D1282" s="17" t="str">
        <f>INDEX(Hosts!$A:$O,MATCH(Places!$C1282,Hosts!$A:$A,0),MATCH(Places!D$1,Hosts!$1:$1,0))</f>
        <v>Within an hour</v>
      </c>
      <c r="E1282" s="87">
        <f>INDEX(Hosts!$A:$O,MATCH(Places!$C1282,Hosts!$A:$A,0),MATCH(Places!E$1,Hosts!$1:$1,0))</f>
        <v>1</v>
      </c>
      <c r="F1282" s="87">
        <f>INDEX(Hosts!$A:$O,MATCH(Places!$C1282,Hosts!$A:$A,0),MATCH(Places!F$1,Hosts!$1:$1,0))</f>
        <v>0.96</v>
      </c>
      <c r="G1282" s="17" t="str">
        <f>INDEX(Hosts!$A:$O,MATCH(Places!$C1282,Hosts!$A:$A,0),MATCH(Places!G$1,Hosts!$1:$1,0))</f>
        <v>No</v>
      </c>
      <c r="H1282" s="17">
        <v>7</v>
      </c>
      <c r="I1282" s="17" t="str">
        <f>INDEX(Neighborhoods!$A:$C,MATCH(Places!$H1282,Neighborhoods!$A:$A,0),MATCH(Places!I$1,Neighborhoods!$1:$1,0))</f>
        <v>Brooklyn</v>
      </c>
      <c r="J1282" s="17" t="str">
        <f>INDEX(Neighborhoods!$A:$C,MATCH(Places!$H1282,Neighborhoods!$A:$A,0),MATCH(Places!J$1,Neighborhoods!$1:$1,0))</f>
        <v>Bedford-Stuyvesant</v>
      </c>
      <c r="K1282" s="17" t="s">
        <v>1</v>
      </c>
      <c r="L1282" s="17" t="str">
        <f t="shared" ref="L1282:L1345" si="80">IF(OR(K1282="Private room",K1282="Shared room"),"Yes","No")</f>
        <v>Yes</v>
      </c>
      <c r="M1282" s="17">
        <v>3</v>
      </c>
      <c r="N1282" s="17" t="str" cm="1">
        <f t="array" ref="N1282">_xlfn.IFS(M1282&lt;=2,"Small",M1282&lt;=5,"Medium",M1282&gt;5,"Large")</f>
        <v>Medium</v>
      </c>
      <c r="O1282" s="65">
        <v>53</v>
      </c>
      <c r="P1282" s="87">
        <f t="shared" ref="P1282:P1345" si="81">VLOOKUP(O1282,$AB$1:$AC$5,2)</f>
        <v>0.03</v>
      </c>
      <c r="Q1282" s="68">
        <v>4.6500000000000004</v>
      </c>
      <c r="R1282" s="68" t="str" cm="1">
        <f t="array" ref="R1282">_xlfn.SWITCH(ROUND(Q1282,0),5,"Excellent",4,"Good",3,"Ok","Bad")</f>
        <v>Excellent</v>
      </c>
      <c r="S1282" s="17">
        <v>179</v>
      </c>
      <c r="T1282" s="17" t="str">
        <f t="shared" ref="T1282:T1345" si="82">IF(AND(Q1282&gt;=4.8,S1282&gt;100),"Yes","No")</f>
        <v>No</v>
      </c>
      <c r="U1282" s="82">
        <v>42132</v>
      </c>
      <c r="V1282" s="82">
        <v>44052</v>
      </c>
      <c r="W1282" s="17">
        <v>180</v>
      </c>
      <c r="X1282" s="17" t="str">
        <f t="shared" ref="X1282:X1345" si="83">IF(W1282&lt;&gt;0,"Active","Inactive")</f>
        <v>Active</v>
      </c>
      <c r="Y1282" s="17" t="s">
        <v>15615</v>
      </c>
      <c r="Z1282" s="17"/>
    </row>
    <row r="1283" spans="1:26" x14ac:dyDescent="0.25">
      <c r="A1283">
        <v>1282</v>
      </c>
      <c r="B1283" s="17" t="s">
        <v>964</v>
      </c>
      <c r="C1283" s="17">
        <v>1430</v>
      </c>
      <c r="D1283" s="17" t="str">
        <f>INDEX(Hosts!$A:$O,MATCH(Places!$C1283,Hosts!$A:$A,0),MATCH(Places!D$1,Hosts!$1:$1,0))</f>
        <v>Within an hour</v>
      </c>
      <c r="E1283" s="87">
        <f>INDEX(Hosts!$A:$O,MATCH(Places!$C1283,Hosts!$A:$A,0),MATCH(Places!E$1,Hosts!$1:$1,0))</f>
        <v>1</v>
      </c>
      <c r="F1283" s="87">
        <f>INDEX(Hosts!$A:$O,MATCH(Places!$C1283,Hosts!$A:$A,0),MATCH(Places!F$1,Hosts!$1:$1,0))</f>
        <v>0.96</v>
      </c>
      <c r="G1283" s="17" t="str">
        <f>INDEX(Hosts!$A:$O,MATCH(Places!$C1283,Hosts!$A:$A,0),MATCH(Places!G$1,Hosts!$1:$1,0))</f>
        <v>No</v>
      </c>
      <c r="H1283" s="17">
        <v>7</v>
      </c>
      <c r="I1283" s="17" t="str">
        <f>INDEX(Neighborhoods!$A:$C,MATCH(Places!$H1283,Neighborhoods!$A:$A,0),MATCH(Places!I$1,Neighborhoods!$1:$1,0))</f>
        <v>Brooklyn</v>
      </c>
      <c r="J1283" s="17" t="str">
        <f>INDEX(Neighborhoods!$A:$C,MATCH(Places!$H1283,Neighborhoods!$A:$A,0),MATCH(Places!J$1,Neighborhoods!$1:$1,0))</f>
        <v>Bedford-Stuyvesant</v>
      </c>
      <c r="K1283" s="17" t="s">
        <v>1</v>
      </c>
      <c r="L1283" s="17" t="str">
        <f t="shared" si="80"/>
        <v>Yes</v>
      </c>
      <c r="M1283" s="17">
        <v>2</v>
      </c>
      <c r="N1283" s="17" t="str" cm="1">
        <f t="array" ref="N1283">_xlfn.IFS(M1283&lt;=2,"Small",M1283&lt;=5,"Medium",M1283&gt;5,"Large")</f>
        <v>Small</v>
      </c>
      <c r="O1283" s="65">
        <v>43</v>
      </c>
      <c r="P1283" s="87">
        <f t="shared" si="81"/>
        <v>0.03</v>
      </c>
      <c r="Q1283" s="68">
        <v>4.5599999999999996</v>
      </c>
      <c r="R1283" s="68" t="str" cm="1">
        <f t="array" ref="R1283">_xlfn.SWITCH(ROUND(Q1283,0),5,"Excellent",4,"Good",3,"Ok","Bad")</f>
        <v>Excellent</v>
      </c>
      <c r="S1283" s="17">
        <v>193</v>
      </c>
      <c r="T1283" s="17" t="str">
        <f t="shared" si="82"/>
        <v>No</v>
      </c>
      <c r="U1283" s="82">
        <v>42130</v>
      </c>
      <c r="V1283" s="82">
        <v>43850</v>
      </c>
      <c r="W1283" s="17">
        <v>175</v>
      </c>
      <c r="X1283" s="17" t="str">
        <f t="shared" si="83"/>
        <v>Active</v>
      </c>
      <c r="Y1283" s="17" t="s">
        <v>15615</v>
      </c>
      <c r="Z1283" s="17"/>
    </row>
    <row r="1284" spans="1:26" x14ac:dyDescent="0.25">
      <c r="A1284">
        <v>1283</v>
      </c>
      <c r="B1284" s="17" t="s">
        <v>14055</v>
      </c>
      <c r="C1284" s="17">
        <v>315</v>
      </c>
      <c r="D1284" s="17" t="str">
        <f>INDEX(Hosts!$A:$O,MATCH(Places!$C1284,Hosts!$A:$A,0),MATCH(Places!D$1,Hosts!$1:$1,0))</f>
        <v>Within a day</v>
      </c>
      <c r="E1284" s="87">
        <f>INDEX(Hosts!$A:$O,MATCH(Places!$C1284,Hosts!$A:$A,0),MATCH(Places!E$1,Hosts!$1:$1,0))</f>
        <v>1</v>
      </c>
      <c r="F1284" s="87">
        <f>INDEX(Hosts!$A:$O,MATCH(Places!$C1284,Hosts!$A:$A,0),MATCH(Places!F$1,Hosts!$1:$1,0))</f>
        <v>0</v>
      </c>
      <c r="G1284" s="17" t="str">
        <f>INDEX(Hosts!$A:$O,MATCH(Places!$C1284,Hosts!$A:$A,0),MATCH(Places!G$1,Hosts!$1:$1,0))</f>
        <v>No</v>
      </c>
      <c r="H1284" s="17">
        <v>20</v>
      </c>
      <c r="I1284" s="17" t="str">
        <f>INDEX(Neighborhoods!$A:$C,MATCH(Places!$H1284,Neighborhoods!$A:$A,0),MATCH(Places!I$1,Neighborhoods!$1:$1,0))</f>
        <v>Manhattan</v>
      </c>
      <c r="J1284" s="17" t="str">
        <f>INDEX(Neighborhoods!$A:$C,MATCH(Places!$H1284,Neighborhoods!$A:$A,0),MATCH(Places!J$1,Neighborhoods!$1:$1,0))</f>
        <v>Upper West Side</v>
      </c>
      <c r="K1284" s="17" t="s">
        <v>11822</v>
      </c>
      <c r="L1284" s="17" t="str">
        <f t="shared" si="80"/>
        <v>No</v>
      </c>
      <c r="M1284" s="17">
        <v>4</v>
      </c>
      <c r="N1284" s="17" t="str" cm="1">
        <f t="array" ref="N1284">_xlfn.IFS(M1284&lt;=2,"Small",M1284&lt;=5,"Medium",M1284&gt;5,"Large")</f>
        <v>Medium</v>
      </c>
      <c r="O1284" s="65">
        <v>465</v>
      </c>
      <c r="P1284" s="87">
        <f t="shared" si="81"/>
        <v>0.04</v>
      </c>
      <c r="Q1284" s="68">
        <v>4.62</v>
      </c>
      <c r="R1284" s="68" t="str" cm="1">
        <f t="array" ref="R1284">_xlfn.SWITCH(ROUND(Q1284,0),5,"Excellent",4,"Good",3,"Ok","Bad")</f>
        <v>Excellent</v>
      </c>
      <c r="S1284" s="17">
        <v>13</v>
      </c>
      <c r="T1284" s="17" t="str">
        <f t="shared" si="82"/>
        <v>No</v>
      </c>
      <c r="U1284" s="82">
        <v>42177</v>
      </c>
      <c r="V1284" s="82">
        <v>43100</v>
      </c>
      <c r="W1284" s="17">
        <v>365</v>
      </c>
      <c r="X1284" s="17" t="str">
        <f t="shared" si="83"/>
        <v>Active</v>
      </c>
      <c r="Y1284" s="17" t="s">
        <v>15615</v>
      </c>
      <c r="Z1284" s="17"/>
    </row>
    <row r="1285" spans="1:26" x14ac:dyDescent="0.25">
      <c r="A1285">
        <v>1284</v>
      </c>
      <c r="B1285" s="17" t="s">
        <v>13531</v>
      </c>
      <c r="C1285" s="17">
        <v>1539</v>
      </c>
      <c r="D1285" s="17" t="str">
        <f>INDEX(Hosts!$A:$O,MATCH(Places!$C1285,Hosts!$A:$A,0),MATCH(Places!D$1,Hosts!$1:$1,0))</f>
        <v>Within an hour</v>
      </c>
      <c r="E1285" s="87">
        <f>INDEX(Hosts!$A:$O,MATCH(Places!$C1285,Hosts!$A:$A,0),MATCH(Places!E$1,Hosts!$1:$1,0))</f>
        <v>0.8</v>
      </c>
      <c r="F1285" s="87">
        <f>INDEX(Hosts!$A:$O,MATCH(Places!$C1285,Hosts!$A:$A,0),MATCH(Places!F$1,Hosts!$1:$1,0))</f>
        <v>0.99</v>
      </c>
      <c r="G1285" s="17" t="str">
        <f>INDEX(Hosts!$A:$O,MATCH(Places!$C1285,Hosts!$A:$A,0),MATCH(Places!G$1,Hosts!$1:$1,0))</f>
        <v>No</v>
      </c>
      <c r="H1285" s="17">
        <v>8</v>
      </c>
      <c r="I1285" s="17" t="str">
        <f>INDEX(Neighborhoods!$A:$C,MATCH(Places!$H1285,Neighborhoods!$A:$A,0),MATCH(Places!I$1,Neighborhoods!$1:$1,0))</f>
        <v>Brooklyn</v>
      </c>
      <c r="J1285" s="17" t="str">
        <f>INDEX(Neighborhoods!$A:$C,MATCH(Places!$H1285,Neighborhoods!$A:$A,0),MATCH(Places!J$1,Neighborhoods!$1:$1,0))</f>
        <v>Bushwick</v>
      </c>
      <c r="K1285" s="17" t="s">
        <v>1</v>
      </c>
      <c r="L1285" s="17" t="str">
        <f t="shared" si="80"/>
        <v>Yes</v>
      </c>
      <c r="M1285" s="17">
        <v>1</v>
      </c>
      <c r="N1285" s="17" t="str" cm="1">
        <f t="array" ref="N1285">_xlfn.IFS(M1285&lt;=2,"Small",M1285&lt;=5,"Medium",M1285&gt;5,"Large")</f>
        <v>Small</v>
      </c>
      <c r="O1285" s="65">
        <v>52</v>
      </c>
      <c r="P1285" s="87">
        <f t="shared" si="81"/>
        <v>0.03</v>
      </c>
      <c r="Q1285" s="68">
        <v>4.87</v>
      </c>
      <c r="R1285" s="68" t="str" cm="1">
        <f t="array" ref="R1285">_xlfn.SWITCH(ROUND(Q1285,0),5,"Excellent",4,"Good",3,"Ok","Bad")</f>
        <v>Excellent</v>
      </c>
      <c r="S1285" s="17">
        <v>194</v>
      </c>
      <c r="T1285" s="17" t="str">
        <f t="shared" si="82"/>
        <v>Yes</v>
      </c>
      <c r="U1285" s="82">
        <v>42139</v>
      </c>
      <c r="V1285" s="82">
        <v>43890</v>
      </c>
      <c r="W1285" s="17">
        <v>365</v>
      </c>
      <c r="X1285" s="17" t="str">
        <f t="shared" si="83"/>
        <v>Active</v>
      </c>
      <c r="Y1285" s="17" t="s">
        <v>15616</v>
      </c>
      <c r="Z1285" s="17"/>
    </row>
    <row r="1286" spans="1:26" x14ac:dyDescent="0.25">
      <c r="A1286">
        <v>1285</v>
      </c>
      <c r="B1286" s="17" t="s">
        <v>965</v>
      </c>
      <c r="C1286" s="17">
        <v>2239</v>
      </c>
      <c r="D1286" s="17" t="str">
        <f>INDEX(Hosts!$A:$O,MATCH(Places!$C1286,Hosts!$A:$A,0),MATCH(Places!D$1,Hosts!$1:$1,0))</f>
        <v>Within an hour</v>
      </c>
      <c r="E1286" s="87">
        <f>INDEX(Hosts!$A:$O,MATCH(Places!$C1286,Hosts!$A:$A,0),MATCH(Places!E$1,Hosts!$1:$1,0))</f>
        <v>1</v>
      </c>
      <c r="F1286" s="87">
        <f>INDEX(Hosts!$A:$O,MATCH(Places!$C1286,Hosts!$A:$A,0),MATCH(Places!F$1,Hosts!$1:$1,0))</f>
        <v>0.96</v>
      </c>
      <c r="G1286" s="17" t="str">
        <f>INDEX(Hosts!$A:$O,MATCH(Places!$C1286,Hosts!$A:$A,0),MATCH(Places!G$1,Hosts!$1:$1,0))</f>
        <v>Yes</v>
      </c>
      <c r="H1286" s="17">
        <v>20</v>
      </c>
      <c r="I1286" s="17" t="str">
        <f>INDEX(Neighborhoods!$A:$C,MATCH(Places!$H1286,Neighborhoods!$A:$A,0),MATCH(Places!I$1,Neighborhoods!$1:$1,0))</f>
        <v>Manhattan</v>
      </c>
      <c r="J1286" s="17" t="str">
        <f>INDEX(Neighborhoods!$A:$C,MATCH(Places!$H1286,Neighborhoods!$A:$A,0),MATCH(Places!J$1,Neighborhoods!$1:$1,0))</f>
        <v>Upper West Side</v>
      </c>
      <c r="K1286" s="17" t="s">
        <v>11822</v>
      </c>
      <c r="L1286" s="17" t="str">
        <f t="shared" si="80"/>
        <v>No</v>
      </c>
      <c r="M1286" s="17">
        <v>5</v>
      </c>
      <c r="N1286" s="17" t="str" cm="1">
        <f t="array" ref="N1286">_xlfn.IFS(M1286&lt;=2,"Small",M1286&lt;=5,"Medium",M1286&gt;5,"Large")</f>
        <v>Medium</v>
      </c>
      <c r="O1286" s="65">
        <v>322</v>
      </c>
      <c r="P1286" s="87">
        <f t="shared" si="81"/>
        <v>0.04</v>
      </c>
      <c r="Q1286" s="68">
        <v>4.91</v>
      </c>
      <c r="R1286" s="68" t="str" cm="1">
        <f t="array" ref="R1286">_xlfn.SWITCH(ROUND(Q1286,0),5,"Excellent",4,"Good",3,"Ok","Bad")</f>
        <v>Excellent</v>
      </c>
      <c r="S1286" s="17">
        <v>103</v>
      </c>
      <c r="T1286" s="17" t="str">
        <f t="shared" si="82"/>
        <v>Yes</v>
      </c>
      <c r="U1286" s="82">
        <v>42136</v>
      </c>
      <c r="V1286" s="82">
        <v>44002</v>
      </c>
      <c r="W1286" s="17">
        <v>170</v>
      </c>
      <c r="X1286" s="17" t="str">
        <f t="shared" si="83"/>
        <v>Active</v>
      </c>
      <c r="Y1286" s="17" t="s">
        <v>15615</v>
      </c>
      <c r="Z1286" s="17"/>
    </row>
    <row r="1287" spans="1:26" x14ac:dyDescent="0.25">
      <c r="A1287">
        <v>1286</v>
      </c>
      <c r="B1287" s="17" t="s">
        <v>966</v>
      </c>
      <c r="C1287" s="17">
        <v>1392</v>
      </c>
      <c r="D1287" s="17" t="str">
        <f>INDEX(Hosts!$A:$O,MATCH(Places!$C1287,Hosts!$A:$A,0),MATCH(Places!D$1,Hosts!$1:$1,0))</f>
        <v>Within an hour</v>
      </c>
      <c r="E1287" s="87">
        <f>INDEX(Hosts!$A:$O,MATCH(Places!$C1287,Hosts!$A:$A,0),MATCH(Places!E$1,Hosts!$1:$1,0))</f>
        <v>1</v>
      </c>
      <c r="F1287" s="87">
        <f>INDEX(Hosts!$A:$O,MATCH(Places!$C1287,Hosts!$A:$A,0),MATCH(Places!F$1,Hosts!$1:$1,0))</f>
        <v>1</v>
      </c>
      <c r="G1287" s="17" t="str">
        <f>INDEX(Hosts!$A:$O,MATCH(Places!$C1287,Hosts!$A:$A,0),MATCH(Places!G$1,Hosts!$1:$1,0))</f>
        <v>Yes</v>
      </c>
      <c r="H1287" s="17">
        <v>12</v>
      </c>
      <c r="I1287" s="17" t="str">
        <f>INDEX(Neighborhoods!$A:$C,MATCH(Places!$H1287,Neighborhoods!$A:$A,0),MATCH(Places!I$1,Neighborhoods!$1:$1,0))</f>
        <v>Brooklyn</v>
      </c>
      <c r="J1287" s="17" t="str">
        <f>INDEX(Neighborhoods!$A:$C,MATCH(Places!$H1287,Neighborhoods!$A:$A,0),MATCH(Places!J$1,Neighborhoods!$1:$1,0))</f>
        <v>Williamsburg</v>
      </c>
      <c r="K1287" s="17" t="s">
        <v>11822</v>
      </c>
      <c r="L1287" s="17" t="str">
        <f t="shared" si="80"/>
        <v>No</v>
      </c>
      <c r="M1287" s="17">
        <v>2</v>
      </c>
      <c r="N1287" s="17" t="str" cm="1">
        <f t="array" ref="N1287">_xlfn.IFS(M1287&lt;=2,"Small",M1287&lt;=5,"Medium",M1287&gt;5,"Large")</f>
        <v>Small</v>
      </c>
      <c r="O1287" s="65">
        <v>124</v>
      </c>
      <c r="P1287" s="87">
        <f t="shared" si="81"/>
        <v>0.03</v>
      </c>
      <c r="Q1287" s="68">
        <v>4.97</v>
      </c>
      <c r="R1287" s="68" t="str" cm="1">
        <f t="array" ref="R1287">_xlfn.SWITCH(ROUND(Q1287,0),5,"Excellent",4,"Good",3,"Ok","Bad")</f>
        <v>Excellent</v>
      </c>
      <c r="S1287" s="17">
        <v>165</v>
      </c>
      <c r="T1287" s="17" t="str">
        <f t="shared" si="82"/>
        <v>Yes</v>
      </c>
      <c r="U1287" s="82">
        <v>42133</v>
      </c>
      <c r="V1287" s="82">
        <v>43848</v>
      </c>
      <c r="W1287" s="17">
        <v>355</v>
      </c>
      <c r="X1287" s="17" t="str">
        <f t="shared" si="83"/>
        <v>Active</v>
      </c>
      <c r="Y1287" s="17" t="s">
        <v>15616</v>
      </c>
      <c r="Z1287" s="17"/>
    </row>
    <row r="1288" spans="1:26" x14ac:dyDescent="0.25">
      <c r="A1288">
        <v>1287</v>
      </c>
      <c r="B1288" s="17" t="s">
        <v>967</v>
      </c>
      <c r="C1288" s="17">
        <v>2240</v>
      </c>
      <c r="D1288" s="17" t="str">
        <f>INDEX(Hosts!$A:$O,MATCH(Places!$C1288,Hosts!$A:$A,0),MATCH(Places!D$1,Hosts!$1:$1,0))</f>
        <v>Within a day</v>
      </c>
      <c r="E1288" s="87">
        <f>INDEX(Hosts!$A:$O,MATCH(Places!$C1288,Hosts!$A:$A,0),MATCH(Places!E$1,Hosts!$1:$1,0))</f>
        <v>1</v>
      </c>
      <c r="F1288" s="87">
        <f>INDEX(Hosts!$A:$O,MATCH(Places!$C1288,Hosts!$A:$A,0),MATCH(Places!F$1,Hosts!$1:$1,0))</f>
        <v>0.39</v>
      </c>
      <c r="G1288" s="17" t="str">
        <f>INDEX(Hosts!$A:$O,MATCH(Places!$C1288,Hosts!$A:$A,0),MATCH(Places!G$1,Hosts!$1:$1,0))</f>
        <v>No</v>
      </c>
      <c r="H1288" s="17">
        <v>12</v>
      </c>
      <c r="I1288" s="17" t="str">
        <f>INDEX(Neighborhoods!$A:$C,MATCH(Places!$H1288,Neighborhoods!$A:$A,0),MATCH(Places!I$1,Neighborhoods!$1:$1,0))</f>
        <v>Brooklyn</v>
      </c>
      <c r="J1288" s="17" t="str">
        <f>INDEX(Neighborhoods!$A:$C,MATCH(Places!$H1288,Neighborhoods!$A:$A,0),MATCH(Places!J$1,Neighborhoods!$1:$1,0))</f>
        <v>Williamsburg</v>
      </c>
      <c r="K1288" s="17" t="s">
        <v>11822</v>
      </c>
      <c r="L1288" s="17" t="str">
        <f t="shared" si="80"/>
        <v>No</v>
      </c>
      <c r="M1288" s="17">
        <v>4</v>
      </c>
      <c r="N1288" s="17" t="str" cm="1">
        <f t="array" ref="N1288">_xlfn.IFS(M1288&lt;=2,"Small",M1288&lt;=5,"Medium",M1288&gt;5,"Large")</f>
        <v>Medium</v>
      </c>
      <c r="O1288" s="65">
        <v>289</v>
      </c>
      <c r="P1288" s="87">
        <f t="shared" si="81"/>
        <v>0.04</v>
      </c>
      <c r="Q1288" s="68">
        <v>5</v>
      </c>
      <c r="R1288" s="68" t="str" cm="1">
        <f t="array" ref="R1288">_xlfn.SWITCH(ROUND(Q1288,0),5,"Excellent",4,"Good",3,"Ok","Bad")</f>
        <v>Excellent</v>
      </c>
      <c r="S1288" s="17">
        <v>29</v>
      </c>
      <c r="T1288" s="17" t="str">
        <f t="shared" si="82"/>
        <v>No</v>
      </c>
      <c r="U1288" s="82">
        <v>42131</v>
      </c>
      <c r="V1288" s="82">
        <v>43830</v>
      </c>
      <c r="W1288" s="17">
        <v>163</v>
      </c>
      <c r="X1288" s="17" t="str">
        <f t="shared" si="83"/>
        <v>Active</v>
      </c>
      <c r="Y1288" s="17" t="s">
        <v>15615</v>
      </c>
      <c r="Z1288" s="17"/>
    </row>
    <row r="1289" spans="1:26" x14ac:dyDescent="0.25">
      <c r="A1289">
        <v>1288</v>
      </c>
      <c r="B1289" s="17" t="s">
        <v>968</v>
      </c>
      <c r="C1289" s="17">
        <v>829</v>
      </c>
      <c r="D1289" s="17" t="str">
        <f>INDEX(Hosts!$A:$O,MATCH(Places!$C1289,Hosts!$A:$A,0),MATCH(Places!D$1,Hosts!$1:$1,0))</f>
        <v>Within a day</v>
      </c>
      <c r="E1289" s="87">
        <f>INDEX(Hosts!$A:$O,MATCH(Places!$C1289,Hosts!$A:$A,0),MATCH(Places!E$1,Hosts!$1:$1,0))</f>
        <v>0.9</v>
      </c>
      <c r="F1289" s="87">
        <f>INDEX(Hosts!$A:$O,MATCH(Places!$C1289,Hosts!$A:$A,0),MATCH(Places!F$1,Hosts!$1:$1,0))</f>
        <v>0.4</v>
      </c>
      <c r="G1289" s="17" t="str">
        <f>INDEX(Hosts!$A:$O,MATCH(Places!$C1289,Hosts!$A:$A,0),MATCH(Places!G$1,Hosts!$1:$1,0))</f>
        <v>No</v>
      </c>
      <c r="H1289" s="17">
        <v>20</v>
      </c>
      <c r="I1289" s="17" t="str">
        <f>INDEX(Neighborhoods!$A:$C,MATCH(Places!$H1289,Neighborhoods!$A:$A,0),MATCH(Places!I$1,Neighborhoods!$1:$1,0))</f>
        <v>Manhattan</v>
      </c>
      <c r="J1289" s="17" t="str">
        <f>INDEX(Neighborhoods!$A:$C,MATCH(Places!$H1289,Neighborhoods!$A:$A,0),MATCH(Places!J$1,Neighborhoods!$1:$1,0))</f>
        <v>Upper West Side</v>
      </c>
      <c r="K1289" s="17" t="s">
        <v>11822</v>
      </c>
      <c r="L1289" s="17" t="str">
        <f t="shared" si="80"/>
        <v>No</v>
      </c>
      <c r="M1289" s="17">
        <v>4</v>
      </c>
      <c r="N1289" s="17" t="str" cm="1">
        <f t="array" ref="N1289">_xlfn.IFS(M1289&lt;=2,"Small",M1289&lt;=5,"Medium",M1289&gt;5,"Large")</f>
        <v>Medium</v>
      </c>
      <c r="O1289" s="65">
        <v>149</v>
      </c>
      <c r="P1289" s="87">
        <f t="shared" si="81"/>
        <v>0.03</v>
      </c>
      <c r="Q1289" s="68">
        <v>4.9800000000000004</v>
      </c>
      <c r="R1289" s="68" t="str" cm="1">
        <f t="array" ref="R1289">_xlfn.SWITCH(ROUND(Q1289,0),5,"Excellent",4,"Good",3,"Ok","Bad")</f>
        <v>Excellent</v>
      </c>
      <c r="S1289" s="17">
        <v>56</v>
      </c>
      <c r="T1289" s="17" t="str">
        <f t="shared" si="82"/>
        <v>No</v>
      </c>
      <c r="U1289" s="82">
        <v>42459</v>
      </c>
      <c r="V1289" s="82">
        <v>43893</v>
      </c>
      <c r="W1289" s="17">
        <v>8</v>
      </c>
      <c r="X1289" s="17" t="str">
        <f t="shared" si="83"/>
        <v>Active</v>
      </c>
      <c r="Y1289" s="17" t="s">
        <v>15615</v>
      </c>
      <c r="Z1289" s="17"/>
    </row>
    <row r="1290" spans="1:26" x14ac:dyDescent="0.25">
      <c r="A1290">
        <v>1289</v>
      </c>
      <c r="B1290" s="17" t="s">
        <v>969</v>
      </c>
      <c r="C1290" s="17">
        <v>1329</v>
      </c>
      <c r="D1290" s="17" t="str">
        <f>INDEX(Hosts!$A:$O,MATCH(Places!$C1290,Hosts!$A:$A,0),MATCH(Places!D$1,Hosts!$1:$1,0))</f>
        <v>Within a day</v>
      </c>
      <c r="E1290" s="87">
        <f>INDEX(Hosts!$A:$O,MATCH(Places!$C1290,Hosts!$A:$A,0),MATCH(Places!E$1,Hosts!$1:$1,0))</f>
        <v>0.7</v>
      </c>
      <c r="F1290" s="87">
        <f>INDEX(Hosts!$A:$O,MATCH(Places!$C1290,Hosts!$A:$A,0),MATCH(Places!F$1,Hosts!$1:$1,0))</f>
        <v>1</v>
      </c>
      <c r="G1290" s="17" t="str">
        <f>INDEX(Hosts!$A:$O,MATCH(Places!$C1290,Hosts!$A:$A,0),MATCH(Places!G$1,Hosts!$1:$1,0))</f>
        <v>No</v>
      </c>
      <c r="H1290" s="17">
        <v>8</v>
      </c>
      <c r="I1290" s="17" t="str">
        <f>INDEX(Neighborhoods!$A:$C,MATCH(Places!$H1290,Neighborhoods!$A:$A,0),MATCH(Places!I$1,Neighborhoods!$1:$1,0))</f>
        <v>Brooklyn</v>
      </c>
      <c r="J1290" s="17" t="str">
        <f>INDEX(Neighborhoods!$A:$C,MATCH(Places!$H1290,Neighborhoods!$A:$A,0),MATCH(Places!J$1,Neighborhoods!$1:$1,0))</f>
        <v>Bushwick</v>
      </c>
      <c r="K1290" s="17" t="s">
        <v>11822</v>
      </c>
      <c r="L1290" s="17" t="str">
        <f t="shared" si="80"/>
        <v>No</v>
      </c>
      <c r="M1290" s="17">
        <v>6</v>
      </c>
      <c r="N1290" s="17" t="str" cm="1">
        <f t="array" ref="N1290">_xlfn.IFS(M1290&lt;=2,"Small",M1290&lt;=5,"Medium",M1290&gt;5,"Large")</f>
        <v>Large</v>
      </c>
      <c r="O1290" s="65">
        <v>80</v>
      </c>
      <c r="P1290" s="87">
        <f t="shared" si="81"/>
        <v>0.03</v>
      </c>
      <c r="Q1290" s="68">
        <v>4.3</v>
      </c>
      <c r="R1290" s="68" t="str" cm="1">
        <f t="array" ref="R1290">_xlfn.SWITCH(ROUND(Q1290,0),5,"Excellent",4,"Good",3,"Ok","Bad")</f>
        <v>Good</v>
      </c>
      <c r="S1290" s="17">
        <v>118</v>
      </c>
      <c r="T1290" s="17" t="str">
        <f t="shared" si="82"/>
        <v>No</v>
      </c>
      <c r="U1290" s="82">
        <v>42144</v>
      </c>
      <c r="V1290" s="82">
        <v>44038</v>
      </c>
      <c r="W1290" s="17">
        <v>349</v>
      </c>
      <c r="X1290" s="17" t="str">
        <f t="shared" si="83"/>
        <v>Active</v>
      </c>
      <c r="Y1290" s="17" t="s">
        <v>15616</v>
      </c>
      <c r="Z1290" s="17"/>
    </row>
    <row r="1291" spans="1:26" x14ac:dyDescent="0.25">
      <c r="A1291">
        <v>1290</v>
      </c>
      <c r="B1291" s="17" t="s">
        <v>970</v>
      </c>
      <c r="C1291" s="17">
        <v>2176</v>
      </c>
      <c r="D1291" s="17" t="str">
        <f>INDEX(Hosts!$A:$O,MATCH(Places!$C1291,Hosts!$A:$A,0),MATCH(Places!D$1,Hosts!$1:$1,0))</f>
        <v>Within a few hours</v>
      </c>
      <c r="E1291" s="87">
        <f>INDEX(Hosts!$A:$O,MATCH(Places!$C1291,Hosts!$A:$A,0),MATCH(Places!E$1,Hosts!$1:$1,0))</f>
        <v>1</v>
      </c>
      <c r="F1291" s="87">
        <f>INDEX(Hosts!$A:$O,MATCH(Places!$C1291,Hosts!$A:$A,0),MATCH(Places!F$1,Hosts!$1:$1,0))</f>
        <v>0.96</v>
      </c>
      <c r="G1291" s="17" t="str">
        <f>INDEX(Hosts!$A:$O,MATCH(Places!$C1291,Hosts!$A:$A,0),MATCH(Places!G$1,Hosts!$1:$1,0))</f>
        <v>Yes</v>
      </c>
      <c r="H1291" s="17">
        <v>8</v>
      </c>
      <c r="I1291" s="17" t="str">
        <f>INDEX(Neighborhoods!$A:$C,MATCH(Places!$H1291,Neighborhoods!$A:$A,0),MATCH(Places!I$1,Neighborhoods!$1:$1,0))</f>
        <v>Brooklyn</v>
      </c>
      <c r="J1291" s="17" t="str">
        <f>INDEX(Neighborhoods!$A:$C,MATCH(Places!$H1291,Neighborhoods!$A:$A,0),MATCH(Places!J$1,Neighborhoods!$1:$1,0))</f>
        <v>Bushwick</v>
      </c>
      <c r="K1291" s="17" t="s">
        <v>1</v>
      </c>
      <c r="L1291" s="17" t="str">
        <f t="shared" si="80"/>
        <v>Yes</v>
      </c>
      <c r="M1291" s="17">
        <v>2</v>
      </c>
      <c r="N1291" s="17" t="str" cm="1">
        <f t="array" ref="N1291">_xlfn.IFS(M1291&lt;=2,"Small",M1291&lt;=5,"Medium",M1291&gt;5,"Large")</f>
        <v>Small</v>
      </c>
      <c r="O1291" s="65">
        <v>72</v>
      </c>
      <c r="P1291" s="87">
        <f t="shared" si="81"/>
        <v>0.03</v>
      </c>
      <c r="Q1291" s="68">
        <v>4.97</v>
      </c>
      <c r="R1291" s="68" t="str" cm="1">
        <f t="array" ref="R1291">_xlfn.SWITCH(ROUND(Q1291,0),5,"Excellent",4,"Good",3,"Ok","Bad")</f>
        <v>Excellent</v>
      </c>
      <c r="S1291" s="17">
        <v>37</v>
      </c>
      <c r="T1291" s="17" t="str">
        <f t="shared" si="82"/>
        <v>No</v>
      </c>
      <c r="U1291" s="82">
        <v>42524</v>
      </c>
      <c r="V1291" s="82">
        <v>43899</v>
      </c>
      <c r="W1291" s="17">
        <v>91</v>
      </c>
      <c r="X1291" s="17" t="str">
        <f t="shared" si="83"/>
        <v>Active</v>
      </c>
      <c r="Y1291" s="17" t="s">
        <v>15616</v>
      </c>
      <c r="Z1291" s="17"/>
    </row>
    <row r="1292" spans="1:26" x14ac:dyDescent="0.25">
      <c r="A1292">
        <v>1291</v>
      </c>
      <c r="B1292" s="17" t="s">
        <v>15074</v>
      </c>
      <c r="C1292" s="17">
        <v>262</v>
      </c>
      <c r="D1292" s="17" t="str">
        <f>INDEX(Hosts!$A:$O,MATCH(Places!$C1292,Hosts!$A:$A,0),MATCH(Places!D$1,Hosts!$1:$1,0))</f>
        <v>Within a day</v>
      </c>
      <c r="E1292" s="87">
        <f>INDEX(Hosts!$A:$O,MATCH(Places!$C1292,Hosts!$A:$A,0),MATCH(Places!E$1,Hosts!$1:$1,0))</f>
        <v>1</v>
      </c>
      <c r="F1292" s="87">
        <f>INDEX(Hosts!$A:$O,MATCH(Places!$C1292,Hosts!$A:$A,0),MATCH(Places!F$1,Hosts!$1:$1,0))</f>
        <v>1</v>
      </c>
      <c r="G1292" s="17" t="str">
        <f>INDEX(Hosts!$A:$O,MATCH(Places!$C1292,Hosts!$A:$A,0),MATCH(Places!G$1,Hosts!$1:$1,0))</f>
        <v>No</v>
      </c>
      <c r="H1292" s="17">
        <v>7</v>
      </c>
      <c r="I1292" s="17" t="str">
        <f>INDEX(Neighborhoods!$A:$C,MATCH(Places!$H1292,Neighborhoods!$A:$A,0),MATCH(Places!I$1,Neighborhoods!$1:$1,0))</f>
        <v>Brooklyn</v>
      </c>
      <c r="J1292" s="17" t="str">
        <f>INDEX(Neighborhoods!$A:$C,MATCH(Places!$H1292,Neighborhoods!$A:$A,0),MATCH(Places!J$1,Neighborhoods!$1:$1,0))</f>
        <v>Bedford-Stuyvesant</v>
      </c>
      <c r="K1292" s="17" t="s">
        <v>11822</v>
      </c>
      <c r="L1292" s="17" t="str">
        <f t="shared" si="80"/>
        <v>No</v>
      </c>
      <c r="M1292" s="17">
        <v>6</v>
      </c>
      <c r="N1292" s="17" t="str" cm="1">
        <f t="array" ref="N1292">_xlfn.IFS(M1292&lt;=2,"Small",M1292&lt;=5,"Medium",M1292&gt;5,"Large")</f>
        <v>Large</v>
      </c>
      <c r="O1292" s="65">
        <v>280</v>
      </c>
      <c r="P1292" s="87">
        <f t="shared" si="81"/>
        <v>0.04</v>
      </c>
      <c r="Q1292" s="68">
        <v>4.82</v>
      </c>
      <c r="R1292" s="68" t="str" cm="1">
        <f t="array" ref="R1292">_xlfn.SWITCH(ROUND(Q1292,0),5,"Excellent",4,"Good",3,"Ok","Bad")</f>
        <v>Excellent</v>
      </c>
      <c r="S1292" s="17">
        <v>159</v>
      </c>
      <c r="T1292" s="17" t="str">
        <f t="shared" si="82"/>
        <v>Yes</v>
      </c>
      <c r="U1292" s="82">
        <v>42143</v>
      </c>
      <c r="V1292" s="82">
        <v>43899</v>
      </c>
      <c r="W1292" s="17">
        <v>0</v>
      </c>
      <c r="X1292" s="17" t="str">
        <f t="shared" si="83"/>
        <v>Inactive</v>
      </c>
      <c r="Y1292" s="17" t="s">
        <v>15615</v>
      </c>
      <c r="Z1292" s="17"/>
    </row>
    <row r="1293" spans="1:26" x14ac:dyDescent="0.25">
      <c r="A1293">
        <v>1292</v>
      </c>
      <c r="B1293" s="17" t="s">
        <v>971</v>
      </c>
      <c r="C1293" s="17">
        <v>1611</v>
      </c>
      <c r="D1293" s="17" t="str">
        <f>INDEX(Hosts!$A:$O,MATCH(Places!$C1293,Hosts!$A:$A,0),MATCH(Places!D$1,Hosts!$1:$1,0))</f>
        <v>Within an hour</v>
      </c>
      <c r="E1293" s="87">
        <f>INDEX(Hosts!$A:$O,MATCH(Places!$C1293,Hosts!$A:$A,0),MATCH(Places!E$1,Hosts!$1:$1,0))</f>
        <v>1</v>
      </c>
      <c r="F1293" s="87">
        <f>INDEX(Hosts!$A:$O,MATCH(Places!$C1293,Hosts!$A:$A,0),MATCH(Places!F$1,Hosts!$1:$1,0))</f>
        <v>0.98</v>
      </c>
      <c r="G1293" s="17" t="str">
        <f>INDEX(Hosts!$A:$O,MATCH(Places!$C1293,Hosts!$A:$A,0),MATCH(Places!G$1,Hosts!$1:$1,0))</f>
        <v>No</v>
      </c>
      <c r="H1293" s="17">
        <v>7</v>
      </c>
      <c r="I1293" s="17" t="str">
        <f>INDEX(Neighborhoods!$A:$C,MATCH(Places!$H1293,Neighborhoods!$A:$A,0),MATCH(Places!I$1,Neighborhoods!$1:$1,0))</f>
        <v>Brooklyn</v>
      </c>
      <c r="J1293" s="17" t="str">
        <f>INDEX(Neighborhoods!$A:$C,MATCH(Places!$H1293,Neighborhoods!$A:$A,0),MATCH(Places!J$1,Neighborhoods!$1:$1,0))</f>
        <v>Bedford-Stuyvesant</v>
      </c>
      <c r="K1293" s="17" t="s">
        <v>11822</v>
      </c>
      <c r="L1293" s="17" t="str">
        <f t="shared" si="80"/>
        <v>No</v>
      </c>
      <c r="M1293" s="17">
        <v>2</v>
      </c>
      <c r="N1293" s="17" t="str" cm="1">
        <f t="array" ref="N1293">_xlfn.IFS(M1293&lt;=2,"Small",M1293&lt;=5,"Medium",M1293&gt;5,"Large")</f>
        <v>Small</v>
      </c>
      <c r="O1293" s="65">
        <v>109</v>
      </c>
      <c r="P1293" s="87">
        <f t="shared" si="81"/>
        <v>0.03</v>
      </c>
      <c r="Q1293" s="68">
        <v>4.99</v>
      </c>
      <c r="R1293" s="68" t="str" cm="1">
        <f t="array" ref="R1293">_xlfn.SWITCH(ROUND(Q1293,0),5,"Excellent",4,"Good",3,"Ok","Bad")</f>
        <v>Excellent</v>
      </c>
      <c r="S1293" s="17">
        <v>125</v>
      </c>
      <c r="T1293" s="17" t="str">
        <f t="shared" si="82"/>
        <v>Yes</v>
      </c>
      <c r="U1293" s="82">
        <v>42140</v>
      </c>
      <c r="V1293" s="82">
        <v>44020</v>
      </c>
      <c r="W1293" s="17">
        <v>325</v>
      </c>
      <c r="X1293" s="17" t="str">
        <f t="shared" si="83"/>
        <v>Active</v>
      </c>
      <c r="Y1293" s="17" t="s">
        <v>15615</v>
      </c>
      <c r="Z1293" s="17"/>
    </row>
    <row r="1294" spans="1:26" x14ac:dyDescent="0.25">
      <c r="A1294">
        <v>1293</v>
      </c>
      <c r="B1294" s="17" t="s">
        <v>972</v>
      </c>
      <c r="C1294" s="17">
        <v>1343</v>
      </c>
      <c r="D1294" s="17" t="str">
        <f>INDEX(Hosts!$A:$O,MATCH(Places!$C1294,Hosts!$A:$A,0),MATCH(Places!D$1,Hosts!$1:$1,0))</f>
        <v>Within an hour</v>
      </c>
      <c r="E1294" s="87">
        <f>INDEX(Hosts!$A:$O,MATCH(Places!$C1294,Hosts!$A:$A,0),MATCH(Places!E$1,Hosts!$1:$1,0))</f>
        <v>1</v>
      </c>
      <c r="F1294" s="87">
        <f>INDEX(Hosts!$A:$O,MATCH(Places!$C1294,Hosts!$A:$A,0),MATCH(Places!F$1,Hosts!$1:$1,0))</f>
        <v>0.96</v>
      </c>
      <c r="G1294" s="17" t="str">
        <f>INDEX(Hosts!$A:$O,MATCH(Places!$C1294,Hosts!$A:$A,0),MATCH(Places!G$1,Hosts!$1:$1,0))</f>
        <v>Yes</v>
      </c>
      <c r="H1294" s="17">
        <v>16</v>
      </c>
      <c r="I1294" s="17" t="str">
        <f>INDEX(Neighborhoods!$A:$C,MATCH(Places!$H1294,Neighborhoods!$A:$A,0),MATCH(Places!I$1,Neighborhoods!$1:$1,0))</f>
        <v>Manhattan</v>
      </c>
      <c r="J1294" s="17" t="str">
        <f>INDEX(Neighborhoods!$A:$C,MATCH(Places!$H1294,Neighborhoods!$A:$A,0),MATCH(Places!J$1,Neighborhoods!$1:$1,0))</f>
        <v>Harlem</v>
      </c>
      <c r="K1294" s="17" t="s">
        <v>11822</v>
      </c>
      <c r="L1294" s="17" t="str">
        <f t="shared" si="80"/>
        <v>No</v>
      </c>
      <c r="M1294" s="17">
        <v>6</v>
      </c>
      <c r="N1294" s="17" t="str" cm="1">
        <f t="array" ref="N1294">_xlfn.IFS(M1294&lt;=2,"Small",M1294&lt;=5,"Medium",M1294&gt;5,"Large")</f>
        <v>Large</v>
      </c>
      <c r="O1294" s="65">
        <v>155</v>
      </c>
      <c r="P1294" s="87">
        <f t="shared" si="81"/>
        <v>0.03</v>
      </c>
      <c r="Q1294" s="68">
        <v>4.9000000000000004</v>
      </c>
      <c r="R1294" s="68" t="str" cm="1">
        <f t="array" ref="R1294">_xlfn.SWITCH(ROUND(Q1294,0),5,"Excellent",4,"Good",3,"Ok","Bad")</f>
        <v>Excellent</v>
      </c>
      <c r="S1294" s="17">
        <v>168</v>
      </c>
      <c r="T1294" s="17" t="str">
        <f t="shared" si="82"/>
        <v>Yes</v>
      </c>
      <c r="U1294" s="82">
        <v>42201</v>
      </c>
      <c r="V1294" s="82">
        <v>43994</v>
      </c>
      <c r="W1294" s="17">
        <v>353</v>
      </c>
      <c r="X1294" s="17" t="str">
        <f t="shared" si="83"/>
        <v>Active</v>
      </c>
      <c r="Y1294" s="17" t="s">
        <v>15615</v>
      </c>
      <c r="Z1294" s="17"/>
    </row>
    <row r="1295" spans="1:26" x14ac:dyDescent="0.25">
      <c r="A1295">
        <v>1294</v>
      </c>
      <c r="B1295" s="17" t="s">
        <v>14888</v>
      </c>
      <c r="C1295" s="17">
        <v>1121</v>
      </c>
      <c r="D1295" s="17" t="str">
        <f>INDEX(Hosts!$A:$O,MATCH(Places!$C1295,Hosts!$A:$A,0),MATCH(Places!D$1,Hosts!$1:$1,0))</f>
        <v>Within a few hours</v>
      </c>
      <c r="E1295" s="87">
        <f>INDEX(Hosts!$A:$O,MATCH(Places!$C1295,Hosts!$A:$A,0),MATCH(Places!E$1,Hosts!$1:$1,0))</f>
        <v>1</v>
      </c>
      <c r="F1295" s="87">
        <f>INDEX(Hosts!$A:$O,MATCH(Places!$C1295,Hosts!$A:$A,0),MATCH(Places!F$1,Hosts!$1:$1,0))</f>
        <v>0.94</v>
      </c>
      <c r="G1295" s="17" t="str">
        <f>INDEX(Hosts!$A:$O,MATCH(Places!$C1295,Hosts!$A:$A,0),MATCH(Places!G$1,Hosts!$1:$1,0))</f>
        <v>Yes</v>
      </c>
      <c r="H1295" s="17">
        <v>28</v>
      </c>
      <c r="I1295" s="17" t="str">
        <f>INDEX(Neighborhoods!$A:$C,MATCH(Places!$H1295,Neighborhoods!$A:$A,0),MATCH(Places!I$1,Neighborhoods!$1:$1,0))</f>
        <v>Staten Island</v>
      </c>
      <c r="J1295" s="17" t="str">
        <f>INDEX(Neighborhoods!$A:$C,MATCH(Places!$H1295,Neighborhoods!$A:$A,0),MATCH(Places!J$1,Neighborhoods!$1:$1,0))</f>
        <v>St. George</v>
      </c>
      <c r="K1295" s="17" t="s">
        <v>11822</v>
      </c>
      <c r="L1295" s="17" t="str">
        <f t="shared" si="80"/>
        <v>No</v>
      </c>
      <c r="M1295" s="17">
        <v>2</v>
      </c>
      <c r="N1295" s="17" t="str" cm="1">
        <f t="array" ref="N1295">_xlfn.IFS(M1295&lt;=2,"Small",M1295&lt;=5,"Medium",M1295&gt;5,"Large")</f>
        <v>Small</v>
      </c>
      <c r="O1295" s="65">
        <v>78</v>
      </c>
      <c r="P1295" s="87">
        <f t="shared" si="81"/>
        <v>0.03</v>
      </c>
      <c r="Q1295" s="68">
        <v>4.99</v>
      </c>
      <c r="R1295" s="68" t="str" cm="1">
        <f t="array" ref="R1295">_xlfn.SWITCH(ROUND(Q1295,0),5,"Excellent",4,"Good",3,"Ok","Bad")</f>
        <v>Excellent</v>
      </c>
      <c r="S1295" s="17">
        <v>155</v>
      </c>
      <c r="T1295" s="17" t="str">
        <f t="shared" si="82"/>
        <v>Yes</v>
      </c>
      <c r="U1295" s="82">
        <v>42151</v>
      </c>
      <c r="V1295" s="82">
        <v>44043</v>
      </c>
      <c r="W1295" s="17">
        <v>21</v>
      </c>
      <c r="X1295" s="17" t="str">
        <f t="shared" si="83"/>
        <v>Active</v>
      </c>
      <c r="Y1295" s="17" t="s">
        <v>15616</v>
      </c>
      <c r="Z1295" s="17"/>
    </row>
    <row r="1296" spans="1:26" x14ac:dyDescent="0.25">
      <c r="A1296">
        <v>1295</v>
      </c>
      <c r="B1296" s="17" t="s">
        <v>973</v>
      </c>
      <c r="C1296" s="17">
        <v>2246</v>
      </c>
      <c r="D1296" s="17" t="str">
        <f>INDEX(Hosts!$A:$O,MATCH(Places!$C1296,Hosts!$A:$A,0),MATCH(Places!D$1,Hosts!$1:$1,0))</f>
        <v>Within a day</v>
      </c>
      <c r="E1296" s="87">
        <f>INDEX(Hosts!$A:$O,MATCH(Places!$C1296,Hosts!$A:$A,0),MATCH(Places!E$1,Hosts!$1:$1,0))</f>
        <v>0.75</v>
      </c>
      <c r="F1296" s="87">
        <f>INDEX(Hosts!$A:$O,MATCH(Places!$C1296,Hosts!$A:$A,0),MATCH(Places!F$1,Hosts!$1:$1,0))</f>
        <v>0.36</v>
      </c>
      <c r="G1296" s="17" t="str">
        <f>INDEX(Hosts!$A:$O,MATCH(Places!$C1296,Hosts!$A:$A,0),MATCH(Places!G$1,Hosts!$1:$1,0))</f>
        <v>No</v>
      </c>
      <c r="H1296" s="17">
        <v>9</v>
      </c>
      <c r="I1296" s="17" t="str">
        <f>INDEX(Neighborhoods!$A:$C,MATCH(Places!$H1296,Neighborhoods!$A:$A,0),MATCH(Places!I$1,Neighborhoods!$1:$1,0))</f>
        <v>Brooklyn</v>
      </c>
      <c r="J1296" s="17" t="str">
        <f>INDEX(Neighborhoods!$A:$C,MATCH(Places!$H1296,Neighborhoods!$A:$A,0),MATCH(Places!J$1,Neighborhoods!$1:$1,0))</f>
        <v>Crown Heights</v>
      </c>
      <c r="K1296" s="17" t="s">
        <v>11822</v>
      </c>
      <c r="L1296" s="17" t="str">
        <f t="shared" si="80"/>
        <v>No</v>
      </c>
      <c r="M1296" s="17">
        <v>2</v>
      </c>
      <c r="N1296" s="17" t="str" cm="1">
        <f t="array" ref="N1296">_xlfn.IFS(M1296&lt;=2,"Small",M1296&lt;=5,"Medium",M1296&gt;5,"Large")</f>
        <v>Small</v>
      </c>
      <c r="O1296" s="65">
        <v>100</v>
      </c>
      <c r="P1296" s="87">
        <f t="shared" si="81"/>
        <v>0.03</v>
      </c>
      <c r="Q1296" s="68">
        <v>4.75</v>
      </c>
      <c r="R1296" s="68" t="str" cm="1">
        <f t="array" ref="R1296">_xlfn.SWITCH(ROUND(Q1296,0),5,"Excellent",4,"Good",3,"Ok","Bad")</f>
        <v>Excellent</v>
      </c>
      <c r="S1296" s="17">
        <v>69</v>
      </c>
      <c r="T1296" s="17" t="str">
        <f t="shared" si="82"/>
        <v>No</v>
      </c>
      <c r="U1296" s="82">
        <v>42153</v>
      </c>
      <c r="V1296" s="82">
        <v>43814</v>
      </c>
      <c r="W1296" s="17">
        <v>326</v>
      </c>
      <c r="X1296" s="17" t="str">
        <f t="shared" si="83"/>
        <v>Active</v>
      </c>
      <c r="Y1296" s="17" t="s">
        <v>15615</v>
      </c>
      <c r="Z1296" s="17"/>
    </row>
    <row r="1297" spans="1:26" x14ac:dyDescent="0.25">
      <c r="A1297">
        <v>1296</v>
      </c>
      <c r="B1297" s="17" t="s">
        <v>13926</v>
      </c>
      <c r="C1297" s="17">
        <v>2247</v>
      </c>
      <c r="D1297" s="17" t="str">
        <f>INDEX(Hosts!$A:$O,MATCH(Places!$C1297,Hosts!$A:$A,0),MATCH(Places!D$1,Hosts!$1:$1,0))</f>
        <v>Within an hour</v>
      </c>
      <c r="E1297" s="87">
        <f>INDEX(Hosts!$A:$O,MATCH(Places!$C1297,Hosts!$A:$A,0),MATCH(Places!E$1,Hosts!$1:$1,0))</f>
        <v>0.67</v>
      </c>
      <c r="F1297" s="87">
        <f>INDEX(Hosts!$A:$O,MATCH(Places!$C1297,Hosts!$A:$A,0),MATCH(Places!F$1,Hosts!$1:$1,0))</f>
        <v>0.97</v>
      </c>
      <c r="G1297" s="17" t="str">
        <f>INDEX(Hosts!$A:$O,MATCH(Places!$C1297,Hosts!$A:$A,0),MATCH(Places!G$1,Hosts!$1:$1,0))</f>
        <v>No</v>
      </c>
      <c r="H1297" s="17">
        <v>12</v>
      </c>
      <c r="I1297" s="17" t="str">
        <f>INDEX(Neighborhoods!$A:$C,MATCH(Places!$H1297,Neighborhoods!$A:$A,0),MATCH(Places!I$1,Neighborhoods!$1:$1,0))</f>
        <v>Brooklyn</v>
      </c>
      <c r="J1297" s="17" t="str">
        <f>INDEX(Neighborhoods!$A:$C,MATCH(Places!$H1297,Neighborhoods!$A:$A,0),MATCH(Places!J$1,Neighborhoods!$1:$1,0))</f>
        <v>Williamsburg</v>
      </c>
      <c r="K1297" s="17" t="s">
        <v>1</v>
      </c>
      <c r="L1297" s="17" t="str">
        <f t="shared" si="80"/>
        <v>Yes</v>
      </c>
      <c r="M1297" s="17">
        <v>2</v>
      </c>
      <c r="N1297" s="17" t="str" cm="1">
        <f t="array" ref="N1297">_xlfn.IFS(M1297&lt;=2,"Small",M1297&lt;=5,"Medium",M1297&gt;5,"Large")</f>
        <v>Small</v>
      </c>
      <c r="O1297" s="65">
        <v>88</v>
      </c>
      <c r="P1297" s="87">
        <f t="shared" si="81"/>
        <v>0.03</v>
      </c>
      <c r="Q1297" s="68">
        <v>4.76</v>
      </c>
      <c r="R1297" s="68" t="str" cm="1">
        <f t="array" ref="R1297">_xlfn.SWITCH(ROUND(Q1297,0),5,"Excellent",4,"Good",3,"Ok","Bad")</f>
        <v>Excellent</v>
      </c>
      <c r="S1297" s="17">
        <v>207</v>
      </c>
      <c r="T1297" s="17" t="str">
        <f t="shared" si="82"/>
        <v>No</v>
      </c>
      <c r="U1297" s="82">
        <v>42163</v>
      </c>
      <c r="V1297" s="82">
        <v>43908</v>
      </c>
      <c r="W1297" s="17">
        <v>338</v>
      </c>
      <c r="X1297" s="17" t="str">
        <f t="shared" si="83"/>
        <v>Active</v>
      </c>
      <c r="Y1297" s="17" t="s">
        <v>15616</v>
      </c>
      <c r="Z1297" s="17"/>
    </row>
    <row r="1298" spans="1:26" x14ac:dyDescent="0.25">
      <c r="A1298">
        <v>1297</v>
      </c>
      <c r="B1298" s="17" t="s">
        <v>3411</v>
      </c>
      <c r="C1298" s="17">
        <v>1430</v>
      </c>
      <c r="D1298" s="17" t="str">
        <f>INDEX(Hosts!$A:$O,MATCH(Places!$C1298,Hosts!$A:$A,0),MATCH(Places!D$1,Hosts!$1:$1,0))</f>
        <v>Within an hour</v>
      </c>
      <c r="E1298" s="87">
        <f>INDEX(Hosts!$A:$O,MATCH(Places!$C1298,Hosts!$A:$A,0),MATCH(Places!E$1,Hosts!$1:$1,0))</f>
        <v>1</v>
      </c>
      <c r="F1298" s="87">
        <f>INDEX(Hosts!$A:$O,MATCH(Places!$C1298,Hosts!$A:$A,0),MATCH(Places!F$1,Hosts!$1:$1,0))</f>
        <v>0.96</v>
      </c>
      <c r="G1298" s="17" t="str">
        <f>INDEX(Hosts!$A:$O,MATCH(Places!$C1298,Hosts!$A:$A,0),MATCH(Places!G$1,Hosts!$1:$1,0))</f>
        <v>No</v>
      </c>
      <c r="H1298" s="17">
        <v>7</v>
      </c>
      <c r="I1298" s="17" t="str">
        <f>INDEX(Neighborhoods!$A:$C,MATCH(Places!$H1298,Neighborhoods!$A:$A,0),MATCH(Places!I$1,Neighborhoods!$1:$1,0))</f>
        <v>Brooklyn</v>
      </c>
      <c r="J1298" s="17" t="str">
        <f>INDEX(Neighborhoods!$A:$C,MATCH(Places!$H1298,Neighborhoods!$A:$A,0),MATCH(Places!J$1,Neighborhoods!$1:$1,0))</f>
        <v>Bedford-Stuyvesant</v>
      </c>
      <c r="K1298" s="17" t="s">
        <v>1</v>
      </c>
      <c r="L1298" s="17" t="str">
        <f t="shared" si="80"/>
        <v>Yes</v>
      </c>
      <c r="M1298" s="17">
        <v>3</v>
      </c>
      <c r="N1298" s="17" t="str" cm="1">
        <f t="array" ref="N1298">_xlfn.IFS(M1298&lt;=2,"Small",M1298&lt;=5,"Medium",M1298&gt;5,"Large")</f>
        <v>Medium</v>
      </c>
      <c r="O1298" s="65">
        <v>57</v>
      </c>
      <c r="P1298" s="87">
        <f t="shared" si="81"/>
        <v>0.03</v>
      </c>
      <c r="Q1298" s="68">
        <v>4.47</v>
      </c>
      <c r="R1298" s="68" t="str" cm="1">
        <f t="array" ref="R1298">_xlfn.SWITCH(ROUND(Q1298,0),5,"Excellent",4,"Good",3,"Ok","Bad")</f>
        <v>Good</v>
      </c>
      <c r="S1298" s="17">
        <v>180</v>
      </c>
      <c r="T1298" s="17" t="str">
        <f t="shared" si="82"/>
        <v>No</v>
      </c>
      <c r="U1298" s="82">
        <v>42140</v>
      </c>
      <c r="V1298" s="82">
        <v>44055</v>
      </c>
      <c r="W1298" s="17">
        <v>180</v>
      </c>
      <c r="X1298" s="17" t="str">
        <f t="shared" si="83"/>
        <v>Active</v>
      </c>
      <c r="Y1298" s="17" t="s">
        <v>15615</v>
      </c>
      <c r="Z1298" s="17"/>
    </row>
    <row r="1299" spans="1:26" x14ac:dyDescent="0.25">
      <c r="A1299">
        <v>1298</v>
      </c>
      <c r="B1299" s="17" t="s">
        <v>3042</v>
      </c>
      <c r="C1299" s="17">
        <v>403</v>
      </c>
      <c r="D1299" s="17" t="str">
        <f>INDEX(Hosts!$A:$O,MATCH(Places!$C1299,Hosts!$A:$A,0),MATCH(Places!D$1,Hosts!$1:$1,0))</f>
        <v>A few days or more</v>
      </c>
      <c r="E1299" s="87">
        <f>INDEX(Hosts!$A:$O,MATCH(Places!$C1299,Hosts!$A:$A,0),MATCH(Places!E$1,Hosts!$1:$1,0))</f>
        <v>0</v>
      </c>
      <c r="F1299" s="87">
        <f>INDEX(Hosts!$A:$O,MATCH(Places!$C1299,Hosts!$A:$A,0),MATCH(Places!F$1,Hosts!$1:$1,0))</f>
        <v>0.5</v>
      </c>
      <c r="G1299" s="17" t="str">
        <f>INDEX(Hosts!$A:$O,MATCH(Places!$C1299,Hosts!$A:$A,0),MATCH(Places!G$1,Hosts!$1:$1,0))</f>
        <v>No</v>
      </c>
      <c r="H1299" s="17">
        <v>15</v>
      </c>
      <c r="I1299" s="17" t="str">
        <f>INDEX(Neighborhoods!$A:$C,MATCH(Places!$H1299,Neighborhoods!$A:$A,0),MATCH(Places!I$1,Neighborhoods!$1:$1,0))</f>
        <v>Manhattan</v>
      </c>
      <c r="J1299" s="17" t="str">
        <f>INDEX(Neighborhoods!$A:$C,MATCH(Places!$H1299,Neighborhoods!$A:$A,0),MATCH(Places!J$1,Neighborhoods!$1:$1,0))</f>
        <v>East Village</v>
      </c>
      <c r="K1299" s="17" t="s">
        <v>11822</v>
      </c>
      <c r="L1299" s="17" t="str">
        <f t="shared" si="80"/>
        <v>No</v>
      </c>
      <c r="M1299" s="17">
        <v>2</v>
      </c>
      <c r="N1299" s="17" t="str" cm="1">
        <f t="array" ref="N1299">_xlfn.IFS(M1299&lt;=2,"Small",M1299&lt;=5,"Medium",M1299&gt;5,"Large")</f>
        <v>Small</v>
      </c>
      <c r="O1299" s="65">
        <v>190</v>
      </c>
      <c r="P1299" s="87">
        <f t="shared" si="81"/>
        <v>0.03</v>
      </c>
      <c r="Q1299" s="68">
        <v>4.68</v>
      </c>
      <c r="R1299" s="68" t="str" cm="1">
        <f t="array" ref="R1299">_xlfn.SWITCH(ROUND(Q1299,0),5,"Excellent",4,"Good",3,"Ok","Bad")</f>
        <v>Excellent</v>
      </c>
      <c r="S1299" s="17">
        <v>19</v>
      </c>
      <c r="T1299" s="17" t="str">
        <f t="shared" si="82"/>
        <v>No</v>
      </c>
      <c r="U1299" s="82">
        <v>43466</v>
      </c>
      <c r="V1299" s="82">
        <v>43830</v>
      </c>
      <c r="W1299" s="17">
        <v>288</v>
      </c>
      <c r="X1299" s="17" t="str">
        <f t="shared" si="83"/>
        <v>Active</v>
      </c>
      <c r="Y1299" s="17" t="s">
        <v>15615</v>
      </c>
      <c r="Z1299" s="17"/>
    </row>
    <row r="1300" spans="1:26" x14ac:dyDescent="0.25">
      <c r="A1300">
        <v>1299</v>
      </c>
      <c r="B1300" s="17" t="s">
        <v>974</v>
      </c>
      <c r="C1300" s="17">
        <v>788</v>
      </c>
      <c r="D1300" s="17" t="str">
        <f>INDEX(Hosts!$A:$O,MATCH(Places!$C1300,Hosts!$A:$A,0),MATCH(Places!D$1,Hosts!$1:$1,0))</f>
        <v>Within a day</v>
      </c>
      <c r="E1300" s="87">
        <f>INDEX(Hosts!$A:$O,MATCH(Places!$C1300,Hosts!$A:$A,0),MATCH(Places!E$1,Hosts!$1:$1,0))</f>
        <v>1</v>
      </c>
      <c r="F1300" s="87">
        <f>INDEX(Hosts!$A:$O,MATCH(Places!$C1300,Hosts!$A:$A,0),MATCH(Places!F$1,Hosts!$1:$1,0))</f>
        <v>0.48</v>
      </c>
      <c r="G1300" s="17" t="str">
        <f>INDEX(Hosts!$A:$O,MATCH(Places!$C1300,Hosts!$A:$A,0),MATCH(Places!G$1,Hosts!$1:$1,0))</f>
        <v>No</v>
      </c>
      <c r="H1300" s="17">
        <v>25</v>
      </c>
      <c r="I1300" s="17" t="str">
        <f>INDEX(Neighborhoods!$A:$C,MATCH(Places!$H1300,Neighborhoods!$A:$A,0),MATCH(Places!I$1,Neighborhoods!$1:$1,0))</f>
        <v>Queens</v>
      </c>
      <c r="J1300" s="17" t="str">
        <f>INDEX(Neighborhoods!$A:$C,MATCH(Places!$H1300,Neighborhoods!$A:$A,0),MATCH(Places!J$1,Neighborhoods!$1:$1,0))</f>
        <v>Ridgewood</v>
      </c>
      <c r="K1300" s="17" t="s">
        <v>11822</v>
      </c>
      <c r="L1300" s="17" t="str">
        <f t="shared" si="80"/>
        <v>No</v>
      </c>
      <c r="M1300" s="17">
        <v>2</v>
      </c>
      <c r="N1300" s="17" t="str" cm="1">
        <f t="array" ref="N1300">_xlfn.IFS(M1300&lt;=2,"Small",M1300&lt;=5,"Medium",M1300&gt;5,"Large")</f>
        <v>Small</v>
      </c>
      <c r="O1300" s="65">
        <v>75</v>
      </c>
      <c r="P1300" s="87">
        <f t="shared" si="81"/>
        <v>0.03</v>
      </c>
      <c r="Q1300" s="68">
        <v>4.58</v>
      </c>
      <c r="R1300" s="68" t="str" cm="1">
        <f t="array" ref="R1300">_xlfn.SWITCH(ROUND(Q1300,0),5,"Excellent",4,"Good",3,"Ok","Bad")</f>
        <v>Excellent</v>
      </c>
      <c r="S1300" s="17">
        <v>65</v>
      </c>
      <c r="T1300" s="17" t="str">
        <f t="shared" si="82"/>
        <v>No</v>
      </c>
      <c r="U1300" s="82">
        <v>42780</v>
      </c>
      <c r="V1300" s="82">
        <v>43849</v>
      </c>
      <c r="W1300" s="17">
        <v>362</v>
      </c>
      <c r="X1300" s="17" t="str">
        <f t="shared" si="83"/>
        <v>Active</v>
      </c>
      <c r="Y1300" s="17" t="s">
        <v>15615</v>
      </c>
      <c r="Z1300" s="17"/>
    </row>
    <row r="1301" spans="1:26" x14ac:dyDescent="0.25">
      <c r="A1301">
        <v>1300</v>
      </c>
      <c r="B1301" s="17" t="s">
        <v>975</v>
      </c>
      <c r="C1301" s="17">
        <v>1710</v>
      </c>
      <c r="D1301" s="17" t="str">
        <f>INDEX(Hosts!$A:$O,MATCH(Places!$C1301,Hosts!$A:$A,0),MATCH(Places!D$1,Hosts!$1:$1,0))</f>
        <v>Within a few hours</v>
      </c>
      <c r="E1301" s="87">
        <f>INDEX(Hosts!$A:$O,MATCH(Places!$C1301,Hosts!$A:$A,0),MATCH(Places!E$1,Hosts!$1:$1,0))</f>
        <v>1</v>
      </c>
      <c r="F1301" s="87">
        <f>INDEX(Hosts!$A:$O,MATCH(Places!$C1301,Hosts!$A:$A,0),MATCH(Places!F$1,Hosts!$1:$1,0))</f>
        <v>0.98</v>
      </c>
      <c r="G1301" s="17" t="str">
        <f>INDEX(Hosts!$A:$O,MATCH(Places!$C1301,Hosts!$A:$A,0),MATCH(Places!G$1,Hosts!$1:$1,0))</f>
        <v>No</v>
      </c>
      <c r="H1301" s="17">
        <v>7</v>
      </c>
      <c r="I1301" s="17" t="str">
        <f>INDEX(Neighborhoods!$A:$C,MATCH(Places!$H1301,Neighborhoods!$A:$A,0),MATCH(Places!I$1,Neighborhoods!$1:$1,0))</f>
        <v>Brooklyn</v>
      </c>
      <c r="J1301" s="17" t="str">
        <f>INDEX(Neighborhoods!$A:$C,MATCH(Places!$H1301,Neighborhoods!$A:$A,0),MATCH(Places!J$1,Neighborhoods!$1:$1,0))</f>
        <v>Bedford-Stuyvesant</v>
      </c>
      <c r="K1301" s="17" t="s">
        <v>1</v>
      </c>
      <c r="L1301" s="17" t="str">
        <f t="shared" si="80"/>
        <v>Yes</v>
      </c>
      <c r="M1301" s="17">
        <v>2</v>
      </c>
      <c r="N1301" s="17" t="str" cm="1">
        <f t="array" ref="N1301">_xlfn.IFS(M1301&lt;=2,"Small",M1301&lt;=5,"Medium",M1301&gt;5,"Large")</f>
        <v>Small</v>
      </c>
      <c r="O1301" s="65">
        <v>65</v>
      </c>
      <c r="P1301" s="87">
        <f t="shared" si="81"/>
        <v>0.03</v>
      </c>
      <c r="Q1301" s="68">
        <v>4.8</v>
      </c>
      <c r="R1301" s="68" t="str" cm="1">
        <f t="array" ref="R1301">_xlfn.SWITCH(ROUND(Q1301,0),5,"Excellent",4,"Good",3,"Ok","Bad")</f>
        <v>Excellent</v>
      </c>
      <c r="S1301" s="17">
        <v>114</v>
      </c>
      <c r="T1301" s="17" t="str">
        <f t="shared" si="82"/>
        <v>Yes</v>
      </c>
      <c r="U1301" s="82">
        <v>42139</v>
      </c>
      <c r="V1301" s="82">
        <v>43883</v>
      </c>
      <c r="W1301" s="17">
        <v>90</v>
      </c>
      <c r="X1301" s="17" t="str">
        <f t="shared" si="83"/>
        <v>Active</v>
      </c>
      <c r="Y1301" s="17" t="s">
        <v>15615</v>
      </c>
      <c r="Z1301" s="17"/>
    </row>
    <row r="1302" spans="1:26" x14ac:dyDescent="0.25">
      <c r="A1302">
        <v>1301</v>
      </c>
      <c r="B1302" s="17" t="s">
        <v>977</v>
      </c>
      <c r="C1302" s="17">
        <v>2249</v>
      </c>
      <c r="D1302" s="17" t="str">
        <f>INDEX(Hosts!$A:$O,MATCH(Places!$C1302,Hosts!$A:$A,0),MATCH(Places!D$1,Hosts!$1:$1,0))</f>
        <v>Within a day</v>
      </c>
      <c r="E1302" s="87">
        <f>INDEX(Hosts!$A:$O,MATCH(Places!$C1302,Hosts!$A:$A,0),MATCH(Places!E$1,Hosts!$1:$1,0))</f>
        <v>1</v>
      </c>
      <c r="F1302" s="87">
        <f>INDEX(Hosts!$A:$O,MATCH(Places!$C1302,Hosts!$A:$A,0),MATCH(Places!F$1,Hosts!$1:$1,0))</f>
        <v>0.72</v>
      </c>
      <c r="G1302" s="17" t="str">
        <f>INDEX(Hosts!$A:$O,MATCH(Places!$C1302,Hosts!$A:$A,0),MATCH(Places!G$1,Hosts!$1:$1,0))</f>
        <v>Yes</v>
      </c>
      <c r="H1302" s="17">
        <v>8</v>
      </c>
      <c r="I1302" s="17" t="str">
        <f>INDEX(Neighborhoods!$A:$C,MATCH(Places!$H1302,Neighborhoods!$A:$A,0),MATCH(Places!I$1,Neighborhoods!$1:$1,0))</f>
        <v>Brooklyn</v>
      </c>
      <c r="J1302" s="17" t="str">
        <f>INDEX(Neighborhoods!$A:$C,MATCH(Places!$H1302,Neighborhoods!$A:$A,0),MATCH(Places!J$1,Neighborhoods!$1:$1,0))</f>
        <v>Bushwick</v>
      </c>
      <c r="K1302" s="17" t="s">
        <v>1</v>
      </c>
      <c r="L1302" s="17" t="str">
        <f t="shared" si="80"/>
        <v>Yes</v>
      </c>
      <c r="M1302" s="17">
        <v>2</v>
      </c>
      <c r="N1302" s="17" t="str" cm="1">
        <f t="array" ref="N1302">_xlfn.IFS(M1302&lt;=2,"Small",M1302&lt;=5,"Medium",M1302&gt;5,"Large")</f>
        <v>Small</v>
      </c>
      <c r="O1302" s="65">
        <v>65</v>
      </c>
      <c r="P1302" s="87">
        <f t="shared" si="81"/>
        <v>0.03</v>
      </c>
      <c r="Q1302" s="68">
        <v>4.92</v>
      </c>
      <c r="R1302" s="68" t="str" cm="1">
        <f t="array" ref="R1302">_xlfn.SWITCH(ROUND(Q1302,0),5,"Excellent",4,"Good",3,"Ok","Bad")</f>
        <v>Excellent</v>
      </c>
      <c r="S1302" s="17">
        <v>59</v>
      </c>
      <c r="T1302" s="17" t="str">
        <f t="shared" si="82"/>
        <v>No</v>
      </c>
      <c r="U1302" s="82">
        <v>42151</v>
      </c>
      <c r="V1302" s="82">
        <v>43731</v>
      </c>
      <c r="W1302" s="17">
        <v>89</v>
      </c>
      <c r="X1302" s="17" t="str">
        <f t="shared" si="83"/>
        <v>Active</v>
      </c>
      <c r="Y1302" s="17" t="s">
        <v>15615</v>
      </c>
      <c r="Z1302" s="17"/>
    </row>
    <row r="1303" spans="1:26" x14ac:dyDescent="0.25">
      <c r="A1303">
        <v>1302</v>
      </c>
      <c r="B1303" s="17" t="s">
        <v>978</v>
      </c>
      <c r="C1303" s="17">
        <v>1163</v>
      </c>
      <c r="D1303" s="17" t="str">
        <f>INDEX(Hosts!$A:$O,MATCH(Places!$C1303,Hosts!$A:$A,0),MATCH(Places!D$1,Hosts!$1:$1,0))</f>
        <v>Within a day</v>
      </c>
      <c r="E1303" s="87">
        <f>INDEX(Hosts!$A:$O,MATCH(Places!$C1303,Hosts!$A:$A,0),MATCH(Places!E$1,Hosts!$1:$1,0))</f>
        <v>0.5</v>
      </c>
      <c r="F1303" s="87">
        <f>INDEX(Hosts!$A:$O,MATCH(Places!$C1303,Hosts!$A:$A,0),MATCH(Places!F$1,Hosts!$1:$1,0))</f>
        <v>0</v>
      </c>
      <c r="G1303" s="17" t="str">
        <f>INDEX(Hosts!$A:$O,MATCH(Places!$C1303,Hosts!$A:$A,0),MATCH(Places!G$1,Hosts!$1:$1,0))</f>
        <v>No</v>
      </c>
      <c r="H1303" s="17">
        <v>8</v>
      </c>
      <c r="I1303" s="17" t="str">
        <f>INDEX(Neighborhoods!$A:$C,MATCH(Places!$H1303,Neighborhoods!$A:$A,0),MATCH(Places!I$1,Neighborhoods!$1:$1,0))</f>
        <v>Brooklyn</v>
      </c>
      <c r="J1303" s="17" t="str">
        <f>INDEX(Neighborhoods!$A:$C,MATCH(Places!$H1303,Neighborhoods!$A:$A,0),MATCH(Places!J$1,Neighborhoods!$1:$1,0))</f>
        <v>Bushwick</v>
      </c>
      <c r="K1303" s="17" t="s">
        <v>1</v>
      </c>
      <c r="L1303" s="17" t="str">
        <f t="shared" si="80"/>
        <v>Yes</v>
      </c>
      <c r="M1303" s="17">
        <v>2</v>
      </c>
      <c r="N1303" s="17" t="str" cm="1">
        <f t="array" ref="N1303">_xlfn.IFS(M1303&lt;=2,"Small",M1303&lt;=5,"Medium",M1303&gt;5,"Large")</f>
        <v>Small</v>
      </c>
      <c r="O1303" s="65">
        <v>42</v>
      </c>
      <c r="P1303" s="87">
        <f t="shared" si="81"/>
        <v>0.03</v>
      </c>
      <c r="Q1303" s="68">
        <v>5</v>
      </c>
      <c r="R1303" s="68" t="str" cm="1">
        <f t="array" ref="R1303">_xlfn.SWITCH(ROUND(Q1303,0),5,"Excellent",4,"Good",3,"Ok","Bad")</f>
        <v>Excellent</v>
      </c>
      <c r="S1303" s="17">
        <v>5</v>
      </c>
      <c r="T1303" s="17" t="str">
        <f t="shared" si="82"/>
        <v>No</v>
      </c>
      <c r="U1303" s="82">
        <v>42221</v>
      </c>
      <c r="V1303" s="82">
        <v>42967</v>
      </c>
      <c r="W1303" s="17">
        <v>365</v>
      </c>
      <c r="X1303" s="17" t="str">
        <f t="shared" si="83"/>
        <v>Active</v>
      </c>
      <c r="Y1303" s="17" t="s">
        <v>15615</v>
      </c>
      <c r="Z1303" s="17"/>
    </row>
    <row r="1304" spans="1:26" x14ac:dyDescent="0.25">
      <c r="A1304">
        <v>1303</v>
      </c>
      <c r="B1304" s="17" t="s">
        <v>15366</v>
      </c>
      <c r="C1304" s="17">
        <v>3</v>
      </c>
      <c r="D1304" s="17" t="str">
        <f>INDEX(Hosts!$A:$O,MATCH(Places!$C1304,Hosts!$A:$A,0),MATCH(Places!D$1,Hosts!$1:$1,0))</f>
        <v>Within an hour</v>
      </c>
      <c r="E1304" s="87">
        <f>INDEX(Hosts!$A:$O,MATCH(Places!$C1304,Hosts!$A:$A,0),MATCH(Places!E$1,Hosts!$1:$1,0))</f>
        <v>1</v>
      </c>
      <c r="F1304" s="87">
        <f>INDEX(Hosts!$A:$O,MATCH(Places!$C1304,Hosts!$A:$A,0),MATCH(Places!F$1,Hosts!$1:$1,0))</f>
        <v>0.98</v>
      </c>
      <c r="G1304" s="17" t="str">
        <f>INDEX(Hosts!$A:$O,MATCH(Places!$C1304,Hosts!$A:$A,0),MATCH(Places!G$1,Hosts!$1:$1,0))</f>
        <v>Yes</v>
      </c>
      <c r="H1304" s="17">
        <v>7</v>
      </c>
      <c r="I1304" s="17" t="str">
        <f>INDEX(Neighborhoods!$A:$C,MATCH(Places!$H1304,Neighborhoods!$A:$A,0),MATCH(Places!I$1,Neighborhoods!$1:$1,0))</f>
        <v>Brooklyn</v>
      </c>
      <c r="J1304" s="17" t="str">
        <f>INDEX(Neighborhoods!$A:$C,MATCH(Places!$H1304,Neighborhoods!$A:$A,0),MATCH(Places!J$1,Neighborhoods!$1:$1,0))</f>
        <v>Bedford-Stuyvesant</v>
      </c>
      <c r="K1304" s="17" t="s">
        <v>1</v>
      </c>
      <c r="L1304" s="17" t="str">
        <f t="shared" si="80"/>
        <v>Yes</v>
      </c>
      <c r="M1304" s="17">
        <v>2</v>
      </c>
      <c r="N1304" s="17" t="str" cm="1">
        <f t="array" ref="N1304">_xlfn.IFS(M1304&lt;=2,"Small",M1304&lt;=5,"Medium",M1304&gt;5,"Large")</f>
        <v>Small</v>
      </c>
      <c r="O1304" s="65">
        <v>34</v>
      </c>
      <c r="P1304" s="87">
        <f t="shared" si="81"/>
        <v>0.03</v>
      </c>
      <c r="Q1304" s="68">
        <v>4.9800000000000004</v>
      </c>
      <c r="R1304" s="68" t="str" cm="1">
        <f t="array" ref="R1304">_xlfn.SWITCH(ROUND(Q1304,0),5,"Excellent",4,"Good",3,"Ok","Bad")</f>
        <v>Excellent</v>
      </c>
      <c r="S1304" s="17">
        <v>163</v>
      </c>
      <c r="T1304" s="17" t="str">
        <f t="shared" si="82"/>
        <v>Yes</v>
      </c>
      <c r="U1304" s="82">
        <v>42403</v>
      </c>
      <c r="V1304" s="82">
        <v>44046</v>
      </c>
      <c r="W1304" s="17">
        <v>233</v>
      </c>
      <c r="X1304" s="17" t="str">
        <f t="shared" si="83"/>
        <v>Active</v>
      </c>
      <c r="Y1304" s="17" t="s">
        <v>15615</v>
      </c>
      <c r="Z1304" s="17"/>
    </row>
    <row r="1305" spans="1:26" x14ac:dyDescent="0.25">
      <c r="A1305">
        <v>1304</v>
      </c>
      <c r="B1305" s="17" t="s">
        <v>979</v>
      </c>
      <c r="C1305" s="17">
        <v>694</v>
      </c>
      <c r="D1305" s="17" t="str">
        <f>INDEX(Hosts!$A:$O,MATCH(Places!$C1305,Hosts!$A:$A,0),MATCH(Places!D$1,Hosts!$1:$1,0))</f>
        <v>Within an hour</v>
      </c>
      <c r="E1305" s="87">
        <f>INDEX(Hosts!$A:$O,MATCH(Places!$C1305,Hosts!$A:$A,0),MATCH(Places!E$1,Hosts!$1:$1,0))</f>
        <v>1</v>
      </c>
      <c r="F1305" s="87">
        <f>INDEX(Hosts!$A:$O,MATCH(Places!$C1305,Hosts!$A:$A,0),MATCH(Places!F$1,Hosts!$1:$1,0))</f>
        <v>0.89</v>
      </c>
      <c r="G1305" s="17" t="str">
        <f>INDEX(Hosts!$A:$O,MATCH(Places!$C1305,Hosts!$A:$A,0),MATCH(Places!G$1,Hosts!$1:$1,0))</f>
        <v>Yes</v>
      </c>
      <c r="H1305" s="17">
        <v>22</v>
      </c>
      <c r="I1305" s="17" t="str">
        <f>INDEX(Neighborhoods!$A:$C,MATCH(Places!$H1305,Neighborhoods!$A:$A,0),MATCH(Places!I$1,Neighborhoods!$1:$1,0))</f>
        <v>Queens</v>
      </c>
      <c r="J1305" s="17" t="str">
        <f>INDEX(Neighborhoods!$A:$C,MATCH(Places!$H1305,Neighborhoods!$A:$A,0),MATCH(Places!J$1,Neighborhoods!$1:$1,0))</f>
        <v>Flushing</v>
      </c>
      <c r="K1305" s="17" t="s">
        <v>11822</v>
      </c>
      <c r="L1305" s="17" t="str">
        <f t="shared" si="80"/>
        <v>No</v>
      </c>
      <c r="M1305" s="17">
        <v>5</v>
      </c>
      <c r="N1305" s="17" t="str" cm="1">
        <f t="array" ref="N1305">_xlfn.IFS(M1305&lt;=2,"Small",M1305&lt;=5,"Medium",M1305&gt;5,"Large")</f>
        <v>Medium</v>
      </c>
      <c r="O1305" s="65">
        <v>98</v>
      </c>
      <c r="P1305" s="87">
        <f t="shared" si="81"/>
        <v>0.03</v>
      </c>
      <c r="Q1305" s="68">
        <v>4.88</v>
      </c>
      <c r="R1305" s="68" t="str" cm="1">
        <f t="array" ref="R1305">_xlfn.SWITCH(ROUND(Q1305,0),5,"Excellent",4,"Good",3,"Ok","Bad")</f>
        <v>Excellent</v>
      </c>
      <c r="S1305" s="17">
        <v>233</v>
      </c>
      <c r="T1305" s="17" t="str">
        <f t="shared" si="82"/>
        <v>Yes</v>
      </c>
      <c r="U1305" s="82">
        <v>42146</v>
      </c>
      <c r="V1305" s="82">
        <v>44023</v>
      </c>
      <c r="W1305" s="17">
        <v>328</v>
      </c>
      <c r="X1305" s="17" t="str">
        <f t="shared" si="83"/>
        <v>Active</v>
      </c>
      <c r="Y1305" s="17" t="s">
        <v>15615</v>
      </c>
      <c r="Z1305" s="17"/>
    </row>
    <row r="1306" spans="1:26" x14ac:dyDescent="0.25">
      <c r="A1306">
        <v>1305</v>
      </c>
      <c r="B1306" s="17" t="s">
        <v>14643</v>
      </c>
      <c r="C1306" s="17">
        <v>2263</v>
      </c>
      <c r="D1306" s="17" t="str">
        <f>INDEX(Hosts!$A:$O,MATCH(Places!$C1306,Hosts!$A:$A,0),MATCH(Places!D$1,Hosts!$1:$1,0))</f>
        <v>Within a day</v>
      </c>
      <c r="E1306" s="87">
        <f>INDEX(Hosts!$A:$O,MATCH(Places!$C1306,Hosts!$A:$A,0),MATCH(Places!E$1,Hosts!$1:$1,0))</f>
        <v>1</v>
      </c>
      <c r="F1306" s="87">
        <f>INDEX(Hosts!$A:$O,MATCH(Places!$C1306,Hosts!$A:$A,0),MATCH(Places!F$1,Hosts!$1:$1,0))</f>
        <v>1</v>
      </c>
      <c r="G1306" s="17" t="str">
        <f>INDEX(Hosts!$A:$O,MATCH(Places!$C1306,Hosts!$A:$A,0),MATCH(Places!G$1,Hosts!$1:$1,0))</f>
        <v>Yes</v>
      </c>
      <c r="H1306" s="17">
        <v>17</v>
      </c>
      <c r="I1306" s="17" t="str">
        <f>INDEX(Neighborhoods!$A:$C,MATCH(Places!$H1306,Neighborhoods!$A:$A,0),MATCH(Places!I$1,Neighborhoods!$1:$1,0))</f>
        <v>Manhattan</v>
      </c>
      <c r="J1306" s="17" t="str">
        <f>INDEX(Neighborhoods!$A:$C,MATCH(Places!$H1306,Neighborhoods!$A:$A,0),MATCH(Places!J$1,Neighborhoods!$1:$1,0))</f>
        <v>Hell's Kitchen</v>
      </c>
      <c r="K1306" s="17" t="s">
        <v>1</v>
      </c>
      <c r="L1306" s="17" t="str">
        <f t="shared" si="80"/>
        <v>Yes</v>
      </c>
      <c r="M1306" s="17">
        <v>2</v>
      </c>
      <c r="N1306" s="17" t="str" cm="1">
        <f t="array" ref="N1306">_xlfn.IFS(M1306&lt;=2,"Small",M1306&lt;=5,"Medium",M1306&gt;5,"Large")</f>
        <v>Small</v>
      </c>
      <c r="O1306" s="65">
        <v>119</v>
      </c>
      <c r="P1306" s="87">
        <f t="shared" si="81"/>
        <v>0.03</v>
      </c>
      <c r="Q1306" s="68">
        <v>4.99</v>
      </c>
      <c r="R1306" s="68" t="str" cm="1">
        <f t="array" ref="R1306">_xlfn.SWITCH(ROUND(Q1306,0),5,"Excellent",4,"Good",3,"Ok","Bad")</f>
        <v>Excellent</v>
      </c>
      <c r="S1306" s="17">
        <v>359</v>
      </c>
      <c r="T1306" s="17" t="str">
        <f t="shared" si="82"/>
        <v>Yes</v>
      </c>
      <c r="U1306" s="82">
        <v>42186</v>
      </c>
      <c r="V1306" s="82">
        <v>43912</v>
      </c>
      <c r="W1306" s="17">
        <v>45</v>
      </c>
      <c r="X1306" s="17" t="str">
        <f t="shared" si="83"/>
        <v>Active</v>
      </c>
      <c r="Y1306" s="17" t="s">
        <v>15616</v>
      </c>
      <c r="Z1306" s="17"/>
    </row>
    <row r="1307" spans="1:26" x14ac:dyDescent="0.25">
      <c r="A1307">
        <v>1306</v>
      </c>
      <c r="B1307" s="17" t="s">
        <v>13189</v>
      </c>
      <c r="C1307" s="17">
        <v>2264</v>
      </c>
      <c r="D1307" s="17" t="str">
        <f>INDEX(Hosts!$A:$O,MATCH(Places!$C1307,Hosts!$A:$A,0),MATCH(Places!D$1,Hosts!$1:$1,0))</f>
        <v>Within an hour</v>
      </c>
      <c r="E1307" s="87">
        <f>INDEX(Hosts!$A:$O,MATCH(Places!$C1307,Hosts!$A:$A,0),MATCH(Places!E$1,Hosts!$1:$1,0))</f>
        <v>0.98</v>
      </c>
      <c r="F1307" s="87">
        <f>INDEX(Hosts!$A:$O,MATCH(Places!$C1307,Hosts!$A:$A,0),MATCH(Places!F$1,Hosts!$1:$1,0))</f>
        <v>0.96</v>
      </c>
      <c r="G1307" s="17" t="str">
        <f>INDEX(Hosts!$A:$O,MATCH(Places!$C1307,Hosts!$A:$A,0),MATCH(Places!G$1,Hosts!$1:$1,0))</f>
        <v>Yes</v>
      </c>
      <c r="H1307" s="17">
        <v>8</v>
      </c>
      <c r="I1307" s="17" t="str">
        <f>INDEX(Neighborhoods!$A:$C,MATCH(Places!$H1307,Neighborhoods!$A:$A,0),MATCH(Places!I$1,Neighborhoods!$1:$1,0))</f>
        <v>Brooklyn</v>
      </c>
      <c r="J1307" s="17" t="str">
        <f>INDEX(Neighborhoods!$A:$C,MATCH(Places!$H1307,Neighborhoods!$A:$A,0),MATCH(Places!J$1,Neighborhoods!$1:$1,0))</f>
        <v>Bushwick</v>
      </c>
      <c r="K1307" s="17" t="s">
        <v>11822</v>
      </c>
      <c r="L1307" s="17" t="str">
        <f t="shared" si="80"/>
        <v>No</v>
      </c>
      <c r="M1307" s="17">
        <v>2</v>
      </c>
      <c r="N1307" s="17" t="str" cm="1">
        <f t="array" ref="N1307">_xlfn.IFS(M1307&lt;=2,"Small",M1307&lt;=5,"Medium",M1307&gt;5,"Large")</f>
        <v>Small</v>
      </c>
      <c r="O1307" s="65">
        <v>52</v>
      </c>
      <c r="P1307" s="87">
        <f t="shared" si="81"/>
        <v>0.03</v>
      </c>
      <c r="Q1307" s="68">
        <v>4.9000000000000004</v>
      </c>
      <c r="R1307" s="68" t="str" cm="1">
        <f t="array" ref="R1307">_xlfn.SWITCH(ROUND(Q1307,0),5,"Excellent",4,"Good",3,"Ok","Bad")</f>
        <v>Excellent</v>
      </c>
      <c r="S1307" s="17">
        <v>275</v>
      </c>
      <c r="T1307" s="17" t="str">
        <f t="shared" si="82"/>
        <v>Yes</v>
      </c>
      <c r="U1307" s="82">
        <v>42149</v>
      </c>
      <c r="V1307" s="82">
        <v>44056</v>
      </c>
      <c r="W1307" s="17">
        <v>38</v>
      </c>
      <c r="X1307" s="17" t="str">
        <f t="shared" si="83"/>
        <v>Active</v>
      </c>
      <c r="Y1307" s="17" t="s">
        <v>15616</v>
      </c>
      <c r="Z1307" s="17"/>
    </row>
    <row r="1308" spans="1:26" x14ac:dyDescent="0.25">
      <c r="A1308">
        <v>1307</v>
      </c>
      <c r="B1308" s="17" t="s">
        <v>980</v>
      </c>
      <c r="C1308" s="17">
        <v>1051</v>
      </c>
      <c r="D1308" s="17" t="str">
        <f>INDEX(Hosts!$A:$O,MATCH(Places!$C1308,Hosts!$A:$A,0),MATCH(Places!D$1,Hosts!$1:$1,0))</f>
        <v>Within a few hours</v>
      </c>
      <c r="E1308" s="87">
        <f>INDEX(Hosts!$A:$O,MATCH(Places!$C1308,Hosts!$A:$A,0),MATCH(Places!E$1,Hosts!$1:$1,0))</f>
        <v>1</v>
      </c>
      <c r="F1308" s="87">
        <f>INDEX(Hosts!$A:$O,MATCH(Places!$C1308,Hosts!$A:$A,0),MATCH(Places!F$1,Hosts!$1:$1,0))</f>
        <v>0.98</v>
      </c>
      <c r="G1308" s="17" t="str">
        <f>INDEX(Hosts!$A:$O,MATCH(Places!$C1308,Hosts!$A:$A,0),MATCH(Places!G$1,Hosts!$1:$1,0))</f>
        <v>No</v>
      </c>
      <c r="H1308" s="17">
        <v>12</v>
      </c>
      <c r="I1308" s="17" t="str">
        <f>INDEX(Neighborhoods!$A:$C,MATCH(Places!$H1308,Neighborhoods!$A:$A,0),MATCH(Places!I$1,Neighborhoods!$1:$1,0))</f>
        <v>Brooklyn</v>
      </c>
      <c r="J1308" s="17" t="str">
        <f>INDEX(Neighborhoods!$A:$C,MATCH(Places!$H1308,Neighborhoods!$A:$A,0),MATCH(Places!J$1,Neighborhoods!$1:$1,0))</f>
        <v>Williamsburg</v>
      </c>
      <c r="K1308" s="17" t="s">
        <v>11822</v>
      </c>
      <c r="L1308" s="17" t="str">
        <f t="shared" si="80"/>
        <v>No</v>
      </c>
      <c r="M1308" s="17">
        <v>6</v>
      </c>
      <c r="N1308" s="17" t="str" cm="1">
        <f t="array" ref="N1308">_xlfn.IFS(M1308&lt;=2,"Small",M1308&lt;=5,"Medium",M1308&gt;5,"Large")</f>
        <v>Large</v>
      </c>
      <c r="O1308" s="65">
        <v>450</v>
      </c>
      <c r="P1308" s="87">
        <f t="shared" si="81"/>
        <v>0.04</v>
      </c>
      <c r="Q1308" s="68">
        <v>4.76</v>
      </c>
      <c r="R1308" s="68" t="str" cm="1">
        <f t="array" ref="R1308">_xlfn.SWITCH(ROUND(Q1308,0),5,"Excellent",4,"Good",3,"Ok","Bad")</f>
        <v>Excellent</v>
      </c>
      <c r="S1308" s="17">
        <v>213</v>
      </c>
      <c r="T1308" s="17" t="str">
        <f t="shared" si="82"/>
        <v>No</v>
      </c>
      <c r="U1308" s="82">
        <v>42151</v>
      </c>
      <c r="V1308" s="82">
        <v>43891</v>
      </c>
      <c r="W1308" s="17">
        <v>13</v>
      </c>
      <c r="X1308" s="17" t="str">
        <f t="shared" si="83"/>
        <v>Active</v>
      </c>
      <c r="Y1308" s="17" t="s">
        <v>15615</v>
      </c>
      <c r="Z1308" s="17"/>
    </row>
    <row r="1309" spans="1:26" x14ac:dyDescent="0.25">
      <c r="A1309">
        <v>1308</v>
      </c>
      <c r="B1309" s="17" t="s">
        <v>981</v>
      </c>
      <c r="C1309" s="17">
        <v>2267</v>
      </c>
      <c r="D1309" s="17" t="str">
        <f>INDEX(Hosts!$A:$O,MATCH(Places!$C1309,Hosts!$A:$A,0),MATCH(Places!D$1,Hosts!$1:$1,0))</f>
        <v>Within a day</v>
      </c>
      <c r="E1309" s="87">
        <f>INDEX(Hosts!$A:$O,MATCH(Places!$C1309,Hosts!$A:$A,0),MATCH(Places!E$1,Hosts!$1:$1,0))</f>
        <v>0.5</v>
      </c>
      <c r="F1309" s="87">
        <f>INDEX(Hosts!$A:$O,MATCH(Places!$C1309,Hosts!$A:$A,0),MATCH(Places!F$1,Hosts!$1:$1,0))</f>
        <v>1</v>
      </c>
      <c r="G1309" s="17" t="str">
        <f>INDEX(Hosts!$A:$O,MATCH(Places!$C1309,Hosts!$A:$A,0),MATCH(Places!G$1,Hosts!$1:$1,0))</f>
        <v>No</v>
      </c>
      <c r="H1309" s="17">
        <v>14</v>
      </c>
      <c r="I1309" s="17" t="str">
        <f>INDEX(Neighborhoods!$A:$C,MATCH(Places!$H1309,Neighborhoods!$A:$A,0),MATCH(Places!I$1,Neighborhoods!$1:$1,0))</f>
        <v>Manhattan</v>
      </c>
      <c r="J1309" s="17" t="str">
        <f>INDEX(Neighborhoods!$A:$C,MATCH(Places!$H1309,Neighborhoods!$A:$A,0),MATCH(Places!J$1,Neighborhoods!$1:$1,0))</f>
        <v>East Harlem</v>
      </c>
      <c r="K1309" s="17" t="s">
        <v>1</v>
      </c>
      <c r="L1309" s="17" t="str">
        <f t="shared" si="80"/>
        <v>Yes</v>
      </c>
      <c r="M1309" s="17">
        <v>2</v>
      </c>
      <c r="N1309" s="17" t="str" cm="1">
        <f t="array" ref="N1309">_xlfn.IFS(M1309&lt;=2,"Small",M1309&lt;=5,"Medium",M1309&gt;5,"Large")</f>
        <v>Small</v>
      </c>
      <c r="O1309" s="65">
        <v>123</v>
      </c>
      <c r="P1309" s="87">
        <f t="shared" si="81"/>
        <v>0.03</v>
      </c>
      <c r="Q1309" s="68">
        <v>4.5199999999999996</v>
      </c>
      <c r="R1309" s="68" t="str" cm="1">
        <f t="array" ref="R1309">_xlfn.SWITCH(ROUND(Q1309,0),5,"Excellent",4,"Good",3,"Ok","Bad")</f>
        <v>Excellent</v>
      </c>
      <c r="S1309" s="17">
        <v>50</v>
      </c>
      <c r="T1309" s="17" t="str">
        <f t="shared" si="82"/>
        <v>No</v>
      </c>
      <c r="U1309" s="82">
        <v>42163</v>
      </c>
      <c r="V1309" s="82">
        <v>43466</v>
      </c>
      <c r="W1309" s="17">
        <v>0</v>
      </c>
      <c r="X1309" s="17" t="str">
        <f t="shared" si="83"/>
        <v>Inactive</v>
      </c>
      <c r="Y1309" s="17" t="s">
        <v>15616</v>
      </c>
      <c r="Z1309" s="17"/>
    </row>
    <row r="1310" spans="1:26" x14ac:dyDescent="0.25">
      <c r="A1310">
        <v>1309</v>
      </c>
      <c r="B1310" s="17" t="s">
        <v>982</v>
      </c>
      <c r="C1310" s="17">
        <v>154</v>
      </c>
      <c r="D1310" s="17" t="str">
        <f>INDEX(Hosts!$A:$O,MATCH(Places!$C1310,Hosts!$A:$A,0),MATCH(Places!D$1,Hosts!$1:$1,0))</f>
        <v>Within an hour</v>
      </c>
      <c r="E1310" s="87">
        <f>INDEX(Hosts!$A:$O,MATCH(Places!$C1310,Hosts!$A:$A,0),MATCH(Places!E$1,Hosts!$1:$1,0))</f>
        <v>0.93</v>
      </c>
      <c r="F1310" s="87">
        <f>INDEX(Hosts!$A:$O,MATCH(Places!$C1310,Hosts!$A:$A,0),MATCH(Places!F$1,Hosts!$1:$1,0))</f>
        <v>1</v>
      </c>
      <c r="G1310" s="17" t="str">
        <f>INDEX(Hosts!$A:$O,MATCH(Places!$C1310,Hosts!$A:$A,0),MATCH(Places!G$1,Hosts!$1:$1,0))</f>
        <v>Yes</v>
      </c>
      <c r="H1310" s="17">
        <v>14</v>
      </c>
      <c r="I1310" s="17" t="str">
        <f>INDEX(Neighborhoods!$A:$C,MATCH(Places!$H1310,Neighborhoods!$A:$A,0),MATCH(Places!I$1,Neighborhoods!$1:$1,0))</f>
        <v>Manhattan</v>
      </c>
      <c r="J1310" s="17" t="str">
        <f>INDEX(Neighborhoods!$A:$C,MATCH(Places!$H1310,Neighborhoods!$A:$A,0),MATCH(Places!J$1,Neighborhoods!$1:$1,0))</f>
        <v>East Harlem</v>
      </c>
      <c r="K1310" s="17" t="s">
        <v>11822</v>
      </c>
      <c r="L1310" s="17" t="str">
        <f t="shared" si="80"/>
        <v>No</v>
      </c>
      <c r="M1310" s="17">
        <v>2</v>
      </c>
      <c r="N1310" s="17" t="str" cm="1">
        <f t="array" ref="N1310">_xlfn.IFS(M1310&lt;=2,"Small",M1310&lt;=5,"Medium",M1310&gt;5,"Large")</f>
        <v>Small</v>
      </c>
      <c r="O1310" s="65">
        <v>157</v>
      </c>
      <c r="P1310" s="87">
        <f t="shared" si="81"/>
        <v>0.03</v>
      </c>
      <c r="Q1310" s="68">
        <v>4.99</v>
      </c>
      <c r="R1310" s="68" t="str" cm="1">
        <f t="array" ref="R1310">_xlfn.SWITCH(ROUND(Q1310,0),5,"Excellent",4,"Good",3,"Ok","Bad")</f>
        <v>Excellent</v>
      </c>
      <c r="S1310" s="17">
        <v>147</v>
      </c>
      <c r="T1310" s="17" t="str">
        <f t="shared" si="82"/>
        <v>Yes</v>
      </c>
      <c r="U1310" s="82">
        <v>42183</v>
      </c>
      <c r="V1310" s="82">
        <v>44046</v>
      </c>
      <c r="W1310" s="17">
        <v>356</v>
      </c>
      <c r="X1310" s="17" t="str">
        <f t="shared" si="83"/>
        <v>Active</v>
      </c>
      <c r="Y1310" s="17" t="s">
        <v>15616</v>
      </c>
      <c r="Z1310" s="17"/>
    </row>
    <row r="1311" spans="1:26" x14ac:dyDescent="0.25">
      <c r="A1311">
        <v>1310</v>
      </c>
      <c r="B1311" s="17" t="s">
        <v>983</v>
      </c>
      <c r="C1311" s="17">
        <v>476</v>
      </c>
      <c r="D1311" s="17" t="str">
        <f>INDEX(Hosts!$A:$O,MATCH(Places!$C1311,Hosts!$A:$A,0),MATCH(Places!D$1,Hosts!$1:$1,0))</f>
        <v>Within a few hours</v>
      </c>
      <c r="E1311" s="87">
        <f>INDEX(Hosts!$A:$O,MATCH(Places!$C1311,Hosts!$A:$A,0),MATCH(Places!E$1,Hosts!$1:$1,0))</f>
        <v>1</v>
      </c>
      <c r="F1311" s="87">
        <f>INDEX(Hosts!$A:$O,MATCH(Places!$C1311,Hosts!$A:$A,0),MATCH(Places!F$1,Hosts!$1:$1,0))</f>
        <v>0.86</v>
      </c>
      <c r="G1311" s="17" t="str">
        <f>INDEX(Hosts!$A:$O,MATCH(Places!$C1311,Hosts!$A:$A,0),MATCH(Places!G$1,Hosts!$1:$1,0))</f>
        <v>No</v>
      </c>
      <c r="H1311" s="17">
        <v>12</v>
      </c>
      <c r="I1311" s="17" t="str">
        <f>INDEX(Neighborhoods!$A:$C,MATCH(Places!$H1311,Neighborhoods!$A:$A,0),MATCH(Places!I$1,Neighborhoods!$1:$1,0))</f>
        <v>Brooklyn</v>
      </c>
      <c r="J1311" s="17" t="str">
        <f>INDEX(Neighborhoods!$A:$C,MATCH(Places!$H1311,Neighborhoods!$A:$A,0),MATCH(Places!J$1,Neighborhoods!$1:$1,0))</f>
        <v>Williamsburg</v>
      </c>
      <c r="K1311" s="17" t="s">
        <v>11822</v>
      </c>
      <c r="L1311" s="17" t="str">
        <f t="shared" si="80"/>
        <v>No</v>
      </c>
      <c r="M1311" s="17">
        <v>4</v>
      </c>
      <c r="N1311" s="17" t="str" cm="1">
        <f t="array" ref="N1311">_xlfn.IFS(M1311&lt;=2,"Small",M1311&lt;=5,"Medium",M1311&gt;5,"Large")</f>
        <v>Medium</v>
      </c>
      <c r="O1311" s="65">
        <v>148</v>
      </c>
      <c r="P1311" s="87">
        <f t="shared" si="81"/>
        <v>0.03</v>
      </c>
      <c r="Q1311" s="68">
        <v>4.9400000000000004</v>
      </c>
      <c r="R1311" s="68" t="str" cm="1">
        <f t="array" ref="R1311">_xlfn.SWITCH(ROUND(Q1311,0),5,"Excellent",4,"Good",3,"Ok","Bad")</f>
        <v>Excellent</v>
      </c>
      <c r="S1311" s="17">
        <v>16</v>
      </c>
      <c r="T1311" s="17" t="str">
        <f t="shared" si="82"/>
        <v>No</v>
      </c>
      <c r="U1311" s="82">
        <v>42375</v>
      </c>
      <c r="V1311" s="82">
        <v>43833</v>
      </c>
      <c r="W1311" s="17">
        <v>0</v>
      </c>
      <c r="X1311" s="17" t="str">
        <f t="shared" si="83"/>
        <v>Inactive</v>
      </c>
      <c r="Y1311" s="17" t="s">
        <v>15615</v>
      </c>
      <c r="Z1311" s="17"/>
    </row>
    <row r="1312" spans="1:26" x14ac:dyDescent="0.25">
      <c r="A1312">
        <v>1311</v>
      </c>
      <c r="B1312" s="17" t="s">
        <v>984</v>
      </c>
      <c r="C1312" s="17">
        <v>2268</v>
      </c>
      <c r="D1312" s="17" t="str">
        <f>INDEX(Hosts!$A:$O,MATCH(Places!$C1312,Hosts!$A:$A,0),MATCH(Places!D$1,Hosts!$1:$1,0))</f>
        <v>Within a few hours</v>
      </c>
      <c r="E1312" s="87">
        <f>INDEX(Hosts!$A:$O,MATCH(Places!$C1312,Hosts!$A:$A,0),MATCH(Places!E$1,Hosts!$1:$1,0))</f>
        <v>1</v>
      </c>
      <c r="F1312" s="87">
        <f>INDEX(Hosts!$A:$O,MATCH(Places!$C1312,Hosts!$A:$A,0),MATCH(Places!F$1,Hosts!$1:$1,0))</f>
        <v>0.84</v>
      </c>
      <c r="G1312" s="17" t="str">
        <f>INDEX(Hosts!$A:$O,MATCH(Places!$C1312,Hosts!$A:$A,0),MATCH(Places!G$1,Hosts!$1:$1,0))</f>
        <v>No</v>
      </c>
      <c r="H1312" s="17">
        <v>7</v>
      </c>
      <c r="I1312" s="17" t="str">
        <f>INDEX(Neighborhoods!$A:$C,MATCH(Places!$H1312,Neighborhoods!$A:$A,0),MATCH(Places!I$1,Neighborhoods!$1:$1,0))</f>
        <v>Brooklyn</v>
      </c>
      <c r="J1312" s="17" t="str">
        <f>INDEX(Neighborhoods!$A:$C,MATCH(Places!$H1312,Neighborhoods!$A:$A,0),MATCH(Places!J$1,Neighborhoods!$1:$1,0))</f>
        <v>Bedford-Stuyvesant</v>
      </c>
      <c r="K1312" s="17" t="s">
        <v>1</v>
      </c>
      <c r="L1312" s="17" t="str">
        <f t="shared" si="80"/>
        <v>Yes</v>
      </c>
      <c r="M1312" s="17">
        <v>2</v>
      </c>
      <c r="N1312" s="17" t="str" cm="1">
        <f t="array" ref="N1312">_xlfn.IFS(M1312&lt;=2,"Small",M1312&lt;=5,"Medium",M1312&gt;5,"Large")</f>
        <v>Small</v>
      </c>
      <c r="O1312" s="65">
        <v>70</v>
      </c>
      <c r="P1312" s="87">
        <f t="shared" si="81"/>
        <v>0.03</v>
      </c>
      <c r="Q1312" s="68">
        <v>4.58</v>
      </c>
      <c r="R1312" s="68" t="str" cm="1">
        <f t="array" ref="R1312">_xlfn.SWITCH(ROUND(Q1312,0),5,"Excellent",4,"Good",3,"Ok","Bad")</f>
        <v>Excellent</v>
      </c>
      <c r="S1312" s="17">
        <v>122</v>
      </c>
      <c r="T1312" s="17" t="str">
        <f t="shared" si="82"/>
        <v>No</v>
      </c>
      <c r="U1312" s="82">
        <v>42150</v>
      </c>
      <c r="V1312" s="82">
        <v>43861</v>
      </c>
      <c r="W1312" s="17">
        <v>44</v>
      </c>
      <c r="X1312" s="17" t="str">
        <f t="shared" si="83"/>
        <v>Active</v>
      </c>
      <c r="Y1312" s="17" t="s">
        <v>15615</v>
      </c>
      <c r="Z1312" s="17"/>
    </row>
    <row r="1313" spans="1:26" x14ac:dyDescent="0.25">
      <c r="A1313">
        <v>1312</v>
      </c>
      <c r="B1313" s="17" t="s">
        <v>985</v>
      </c>
      <c r="C1313" s="17">
        <v>2269</v>
      </c>
      <c r="D1313" s="17" t="str">
        <f>INDEX(Hosts!$A:$O,MATCH(Places!$C1313,Hosts!$A:$A,0),MATCH(Places!D$1,Hosts!$1:$1,0))</f>
        <v>Within a few hours</v>
      </c>
      <c r="E1313" s="87">
        <f>INDEX(Hosts!$A:$O,MATCH(Places!$C1313,Hosts!$A:$A,0),MATCH(Places!E$1,Hosts!$1:$1,0))</f>
        <v>0.9</v>
      </c>
      <c r="F1313" s="87">
        <f>INDEX(Hosts!$A:$O,MATCH(Places!$C1313,Hosts!$A:$A,0),MATCH(Places!F$1,Hosts!$1:$1,0))</f>
        <v>0.77</v>
      </c>
      <c r="G1313" s="17" t="str">
        <f>INDEX(Hosts!$A:$O,MATCH(Places!$C1313,Hosts!$A:$A,0),MATCH(Places!G$1,Hosts!$1:$1,0))</f>
        <v>No</v>
      </c>
      <c r="H1313" s="17">
        <v>9</v>
      </c>
      <c r="I1313" s="17" t="str">
        <f>INDEX(Neighborhoods!$A:$C,MATCH(Places!$H1313,Neighborhoods!$A:$A,0),MATCH(Places!I$1,Neighborhoods!$1:$1,0))</f>
        <v>Brooklyn</v>
      </c>
      <c r="J1313" s="17" t="str">
        <f>INDEX(Neighborhoods!$A:$C,MATCH(Places!$H1313,Neighborhoods!$A:$A,0),MATCH(Places!J$1,Neighborhoods!$1:$1,0))</f>
        <v>Crown Heights</v>
      </c>
      <c r="K1313" s="17" t="s">
        <v>11822</v>
      </c>
      <c r="L1313" s="17" t="str">
        <f t="shared" si="80"/>
        <v>No</v>
      </c>
      <c r="M1313" s="17">
        <v>4</v>
      </c>
      <c r="N1313" s="17" t="str" cm="1">
        <f t="array" ref="N1313">_xlfn.IFS(M1313&lt;=2,"Small",M1313&lt;=5,"Medium",M1313&gt;5,"Large")</f>
        <v>Medium</v>
      </c>
      <c r="O1313" s="65">
        <v>150</v>
      </c>
      <c r="P1313" s="87">
        <f t="shared" si="81"/>
        <v>0.03</v>
      </c>
      <c r="Q1313" s="68">
        <v>4.82</v>
      </c>
      <c r="R1313" s="68" t="str" cm="1">
        <f t="array" ref="R1313">_xlfn.SWITCH(ROUND(Q1313,0),5,"Excellent",4,"Good",3,"Ok","Bad")</f>
        <v>Excellent</v>
      </c>
      <c r="S1313" s="17">
        <v>33</v>
      </c>
      <c r="T1313" s="17" t="str">
        <f t="shared" si="82"/>
        <v>No</v>
      </c>
      <c r="U1313" s="82">
        <v>42254</v>
      </c>
      <c r="V1313" s="82">
        <v>43835</v>
      </c>
      <c r="W1313" s="17">
        <v>290</v>
      </c>
      <c r="X1313" s="17" t="str">
        <f t="shared" si="83"/>
        <v>Active</v>
      </c>
      <c r="Y1313" s="17" t="s">
        <v>15615</v>
      </c>
      <c r="Z1313" s="17"/>
    </row>
    <row r="1314" spans="1:26" x14ac:dyDescent="0.25">
      <c r="A1314">
        <v>1313</v>
      </c>
      <c r="B1314" s="17" t="s">
        <v>986</v>
      </c>
      <c r="C1314" s="17">
        <v>2272</v>
      </c>
      <c r="D1314" s="17" t="str">
        <f>INDEX(Hosts!$A:$O,MATCH(Places!$C1314,Hosts!$A:$A,0),MATCH(Places!D$1,Hosts!$1:$1,0))</f>
        <v>Within a few hours</v>
      </c>
      <c r="E1314" s="87">
        <f>INDEX(Hosts!$A:$O,MATCH(Places!$C1314,Hosts!$A:$A,0),MATCH(Places!E$1,Hosts!$1:$1,0))</f>
        <v>0.8</v>
      </c>
      <c r="F1314" s="87">
        <f>INDEX(Hosts!$A:$O,MATCH(Places!$C1314,Hosts!$A:$A,0),MATCH(Places!F$1,Hosts!$1:$1,0))</f>
        <v>0.83</v>
      </c>
      <c r="G1314" s="17" t="str">
        <f>INDEX(Hosts!$A:$O,MATCH(Places!$C1314,Hosts!$A:$A,0),MATCH(Places!G$1,Hosts!$1:$1,0))</f>
        <v>Yes</v>
      </c>
      <c r="H1314" s="17">
        <v>18</v>
      </c>
      <c r="I1314" s="17" t="str">
        <f>INDEX(Neighborhoods!$A:$C,MATCH(Places!$H1314,Neighborhoods!$A:$A,0),MATCH(Places!I$1,Neighborhoods!$1:$1,0))</f>
        <v>Manhattan</v>
      </c>
      <c r="J1314" s="17" t="str">
        <f>INDEX(Neighborhoods!$A:$C,MATCH(Places!$H1314,Neighborhoods!$A:$A,0),MATCH(Places!J$1,Neighborhoods!$1:$1,0))</f>
        <v>Midtown</v>
      </c>
      <c r="K1314" s="17" t="s">
        <v>11822</v>
      </c>
      <c r="L1314" s="17" t="str">
        <f t="shared" si="80"/>
        <v>No</v>
      </c>
      <c r="M1314" s="17">
        <v>4</v>
      </c>
      <c r="N1314" s="17" t="str" cm="1">
        <f t="array" ref="N1314">_xlfn.IFS(M1314&lt;=2,"Small",M1314&lt;=5,"Medium",M1314&gt;5,"Large")</f>
        <v>Medium</v>
      </c>
      <c r="O1314" s="65">
        <v>150</v>
      </c>
      <c r="P1314" s="87">
        <f t="shared" si="81"/>
        <v>0.03</v>
      </c>
      <c r="Q1314" s="68">
        <v>4.8</v>
      </c>
      <c r="R1314" s="68" t="str" cm="1">
        <f t="array" ref="R1314">_xlfn.SWITCH(ROUND(Q1314,0),5,"Excellent",4,"Good",3,"Ok","Bad")</f>
        <v>Excellent</v>
      </c>
      <c r="S1314" s="17">
        <v>25</v>
      </c>
      <c r="T1314" s="17" t="str">
        <f t="shared" si="82"/>
        <v>No</v>
      </c>
      <c r="U1314" s="82">
        <v>42172</v>
      </c>
      <c r="V1314" s="82">
        <v>43519</v>
      </c>
      <c r="W1314" s="17">
        <v>0</v>
      </c>
      <c r="X1314" s="17" t="str">
        <f t="shared" si="83"/>
        <v>Inactive</v>
      </c>
      <c r="Y1314" s="17" t="s">
        <v>15615</v>
      </c>
      <c r="Z1314" s="17"/>
    </row>
    <row r="1315" spans="1:26" x14ac:dyDescent="0.25">
      <c r="A1315">
        <v>1314</v>
      </c>
      <c r="B1315" s="17" t="s">
        <v>13313</v>
      </c>
      <c r="C1315" s="17">
        <v>1169</v>
      </c>
      <c r="D1315" s="17" t="str">
        <f>INDEX(Hosts!$A:$O,MATCH(Places!$C1315,Hosts!$A:$A,0),MATCH(Places!D$1,Hosts!$1:$1,0))</f>
        <v>Within a day</v>
      </c>
      <c r="E1315" s="87">
        <f>INDEX(Hosts!$A:$O,MATCH(Places!$C1315,Hosts!$A:$A,0),MATCH(Places!E$1,Hosts!$1:$1,0))</f>
        <v>1</v>
      </c>
      <c r="F1315" s="87">
        <f>INDEX(Hosts!$A:$O,MATCH(Places!$C1315,Hosts!$A:$A,0),MATCH(Places!F$1,Hosts!$1:$1,0))</f>
        <v>0.42</v>
      </c>
      <c r="G1315" s="17" t="str">
        <f>INDEX(Hosts!$A:$O,MATCH(Places!$C1315,Hosts!$A:$A,0),MATCH(Places!G$1,Hosts!$1:$1,0))</f>
        <v>No</v>
      </c>
      <c r="H1315" s="17">
        <v>21</v>
      </c>
      <c r="I1315" s="17" t="str">
        <f>INDEX(Neighborhoods!$A:$C,MATCH(Places!$H1315,Neighborhoods!$A:$A,0),MATCH(Places!I$1,Neighborhoods!$1:$1,0))</f>
        <v>Queens</v>
      </c>
      <c r="J1315" s="17" t="str">
        <f>INDEX(Neighborhoods!$A:$C,MATCH(Places!$H1315,Neighborhoods!$A:$A,0),MATCH(Places!J$1,Neighborhoods!$1:$1,0))</f>
        <v>Astoria</v>
      </c>
      <c r="K1315" s="17" t="s">
        <v>11822</v>
      </c>
      <c r="L1315" s="17" t="str">
        <f t="shared" si="80"/>
        <v>No</v>
      </c>
      <c r="M1315" s="17">
        <v>1</v>
      </c>
      <c r="N1315" s="17" t="str" cm="1">
        <f t="array" ref="N1315">_xlfn.IFS(M1315&lt;=2,"Small",M1315&lt;=5,"Medium",M1315&gt;5,"Large")</f>
        <v>Small</v>
      </c>
      <c r="O1315" s="65">
        <v>82</v>
      </c>
      <c r="P1315" s="87">
        <f t="shared" si="81"/>
        <v>0.03</v>
      </c>
      <c r="Q1315" s="68">
        <v>4.67</v>
      </c>
      <c r="R1315" s="68" t="str" cm="1">
        <f t="array" ref="R1315">_xlfn.SWITCH(ROUND(Q1315,0),5,"Excellent",4,"Good",3,"Ok","Bad")</f>
        <v>Excellent</v>
      </c>
      <c r="S1315" s="17">
        <v>6</v>
      </c>
      <c r="T1315" s="17" t="str">
        <f t="shared" si="82"/>
        <v>No</v>
      </c>
      <c r="U1315" s="82">
        <v>42536</v>
      </c>
      <c r="V1315" s="82">
        <v>43952</v>
      </c>
      <c r="W1315" s="17">
        <v>320</v>
      </c>
      <c r="X1315" s="17" t="str">
        <f t="shared" si="83"/>
        <v>Active</v>
      </c>
      <c r="Y1315" s="17" t="s">
        <v>15615</v>
      </c>
      <c r="Z1315" s="17"/>
    </row>
    <row r="1316" spans="1:26" x14ac:dyDescent="0.25">
      <c r="A1316">
        <v>1315</v>
      </c>
      <c r="B1316" s="17" t="s">
        <v>987</v>
      </c>
      <c r="C1316" s="17">
        <v>1780</v>
      </c>
      <c r="D1316" s="17" t="str">
        <f>INDEX(Hosts!$A:$O,MATCH(Places!$C1316,Hosts!$A:$A,0),MATCH(Places!D$1,Hosts!$1:$1,0))</f>
        <v>Within an hour</v>
      </c>
      <c r="E1316" s="87">
        <f>INDEX(Hosts!$A:$O,MATCH(Places!$C1316,Hosts!$A:$A,0),MATCH(Places!E$1,Hosts!$1:$1,0))</f>
        <v>1</v>
      </c>
      <c r="F1316" s="87">
        <f>INDEX(Hosts!$A:$O,MATCH(Places!$C1316,Hosts!$A:$A,0),MATCH(Places!F$1,Hosts!$1:$1,0))</f>
        <v>0.89</v>
      </c>
      <c r="G1316" s="17" t="str">
        <f>INDEX(Hosts!$A:$O,MATCH(Places!$C1316,Hosts!$A:$A,0),MATCH(Places!G$1,Hosts!$1:$1,0))</f>
        <v>No</v>
      </c>
      <c r="H1316" s="17">
        <v>18</v>
      </c>
      <c r="I1316" s="17" t="str">
        <f>INDEX(Neighborhoods!$A:$C,MATCH(Places!$H1316,Neighborhoods!$A:$A,0),MATCH(Places!I$1,Neighborhoods!$1:$1,0))</f>
        <v>Manhattan</v>
      </c>
      <c r="J1316" s="17" t="str">
        <f>INDEX(Neighborhoods!$A:$C,MATCH(Places!$H1316,Neighborhoods!$A:$A,0),MATCH(Places!J$1,Neighborhoods!$1:$1,0))</f>
        <v>Midtown</v>
      </c>
      <c r="K1316" s="17" t="s">
        <v>11822</v>
      </c>
      <c r="L1316" s="17" t="str">
        <f t="shared" si="80"/>
        <v>No</v>
      </c>
      <c r="M1316" s="17">
        <v>5</v>
      </c>
      <c r="N1316" s="17" t="str" cm="1">
        <f t="array" ref="N1316">_xlfn.IFS(M1316&lt;=2,"Small",M1316&lt;=5,"Medium",M1316&gt;5,"Large")</f>
        <v>Medium</v>
      </c>
      <c r="O1316" s="65">
        <v>100</v>
      </c>
      <c r="P1316" s="87">
        <f t="shared" si="81"/>
        <v>0.03</v>
      </c>
      <c r="Q1316" s="68">
        <v>4.67</v>
      </c>
      <c r="R1316" s="68" t="str" cm="1">
        <f t="array" ref="R1316">_xlfn.SWITCH(ROUND(Q1316,0),5,"Excellent",4,"Good",3,"Ok","Bad")</f>
        <v>Excellent</v>
      </c>
      <c r="S1316" s="17">
        <v>6</v>
      </c>
      <c r="T1316" s="17" t="str">
        <f t="shared" si="82"/>
        <v>No</v>
      </c>
      <c r="U1316" s="82">
        <v>42490</v>
      </c>
      <c r="V1316" s="82">
        <v>43687</v>
      </c>
      <c r="W1316" s="17">
        <v>364</v>
      </c>
      <c r="X1316" s="17" t="str">
        <f t="shared" si="83"/>
        <v>Active</v>
      </c>
      <c r="Y1316" s="17" t="s">
        <v>15615</v>
      </c>
      <c r="Z1316" s="17"/>
    </row>
    <row r="1317" spans="1:26" x14ac:dyDescent="0.25">
      <c r="A1317">
        <v>1316</v>
      </c>
      <c r="B1317" s="17" t="s">
        <v>988</v>
      </c>
      <c r="C1317" s="17">
        <v>2091</v>
      </c>
      <c r="D1317" s="17" t="str">
        <f>INDEX(Hosts!$A:$O,MATCH(Places!$C1317,Hosts!$A:$A,0),MATCH(Places!D$1,Hosts!$1:$1,0))</f>
        <v>Within an hour</v>
      </c>
      <c r="E1317" s="87">
        <f>INDEX(Hosts!$A:$O,MATCH(Places!$C1317,Hosts!$A:$A,0),MATCH(Places!E$1,Hosts!$1:$1,0))</f>
        <v>1</v>
      </c>
      <c r="F1317" s="87">
        <f>INDEX(Hosts!$A:$O,MATCH(Places!$C1317,Hosts!$A:$A,0),MATCH(Places!F$1,Hosts!$1:$1,0))</f>
        <v>0.93</v>
      </c>
      <c r="G1317" s="17" t="str">
        <f>INDEX(Hosts!$A:$O,MATCH(Places!$C1317,Hosts!$A:$A,0),MATCH(Places!G$1,Hosts!$1:$1,0))</f>
        <v>Yes</v>
      </c>
      <c r="H1317" s="17">
        <v>19</v>
      </c>
      <c r="I1317" s="17" t="str">
        <f>INDEX(Neighborhoods!$A:$C,MATCH(Places!$H1317,Neighborhoods!$A:$A,0),MATCH(Places!I$1,Neighborhoods!$1:$1,0))</f>
        <v>Manhattan</v>
      </c>
      <c r="J1317" s="17" t="str">
        <f>INDEX(Neighborhoods!$A:$C,MATCH(Places!$H1317,Neighborhoods!$A:$A,0),MATCH(Places!J$1,Neighborhoods!$1:$1,0))</f>
        <v>Upper East Side</v>
      </c>
      <c r="K1317" s="17" t="s">
        <v>11822</v>
      </c>
      <c r="L1317" s="17" t="str">
        <f t="shared" si="80"/>
        <v>No</v>
      </c>
      <c r="M1317" s="17">
        <v>3</v>
      </c>
      <c r="N1317" s="17" t="str" cm="1">
        <f t="array" ref="N1317">_xlfn.IFS(M1317&lt;=2,"Small",M1317&lt;=5,"Medium",M1317&gt;5,"Large")</f>
        <v>Medium</v>
      </c>
      <c r="O1317" s="65">
        <v>140</v>
      </c>
      <c r="P1317" s="87">
        <f t="shared" si="81"/>
        <v>0.03</v>
      </c>
      <c r="Q1317" s="68">
        <v>4.75</v>
      </c>
      <c r="R1317" s="68" t="str" cm="1">
        <f t="array" ref="R1317">_xlfn.SWITCH(ROUND(Q1317,0),5,"Excellent",4,"Good",3,"Ok","Bad")</f>
        <v>Excellent</v>
      </c>
      <c r="S1317" s="17">
        <v>122</v>
      </c>
      <c r="T1317" s="17" t="str">
        <f t="shared" si="82"/>
        <v>No</v>
      </c>
      <c r="U1317" s="82">
        <v>42195</v>
      </c>
      <c r="V1317" s="82">
        <v>43891</v>
      </c>
      <c r="W1317" s="17">
        <v>250</v>
      </c>
      <c r="X1317" s="17" t="str">
        <f t="shared" si="83"/>
        <v>Active</v>
      </c>
      <c r="Y1317" s="17" t="s">
        <v>15616</v>
      </c>
      <c r="Z1317" s="17"/>
    </row>
    <row r="1318" spans="1:26" x14ac:dyDescent="0.25">
      <c r="A1318">
        <v>1317</v>
      </c>
      <c r="B1318" s="17" t="s">
        <v>989</v>
      </c>
      <c r="C1318" s="17">
        <v>2275</v>
      </c>
      <c r="D1318" s="17" t="str">
        <f>INDEX(Hosts!$A:$O,MATCH(Places!$C1318,Hosts!$A:$A,0),MATCH(Places!D$1,Hosts!$1:$1,0))</f>
        <v>Within an hour</v>
      </c>
      <c r="E1318" s="87">
        <f>INDEX(Hosts!$A:$O,MATCH(Places!$C1318,Hosts!$A:$A,0),MATCH(Places!E$1,Hosts!$1:$1,0))</f>
        <v>1</v>
      </c>
      <c r="F1318" s="87">
        <f>INDEX(Hosts!$A:$O,MATCH(Places!$C1318,Hosts!$A:$A,0),MATCH(Places!F$1,Hosts!$1:$1,0))</f>
        <v>0.88</v>
      </c>
      <c r="G1318" s="17" t="str">
        <f>INDEX(Hosts!$A:$O,MATCH(Places!$C1318,Hosts!$A:$A,0),MATCH(Places!G$1,Hosts!$1:$1,0))</f>
        <v>Yes</v>
      </c>
      <c r="H1318" s="17">
        <v>12</v>
      </c>
      <c r="I1318" s="17" t="str">
        <f>INDEX(Neighborhoods!$A:$C,MATCH(Places!$H1318,Neighborhoods!$A:$A,0),MATCH(Places!I$1,Neighborhoods!$1:$1,0))</f>
        <v>Brooklyn</v>
      </c>
      <c r="J1318" s="17" t="str">
        <f>INDEX(Neighborhoods!$A:$C,MATCH(Places!$H1318,Neighborhoods!$A:$A,0),MATCH(Places!J$1,Neighborhoods!$1:$1,0))</f>
        <v>Williamsburg</v>
      </c>
      <c r="K1318" s="17" t="s">
        <v>11822</v>
      </c>
      <c r="L1318" s="17" t="str">
        <f t="shared" si="80"/>
        <v>No</v>
      </c>
      <c r="M1318" s="17">
        <v>6</v>
      </c>
      <c r="N1318" s="17" t="str" cm="1">
        <f t="array" ref="N1318">_xlfn.IFS(M1318&lt;=2,"Small",M1318&lt;=5,"Medium",M1318&gt;5,"Large")</f>
        <v>Large</v>
      </c>
      <c r="O1318" s="65">
        <v>404</v>
      </c>
      <c r="P1318" s="87">
        <f t="shared" si="81"/>
        <v>0.04</v>
      </c>
      <c r="Q1318" s="68">
        <v>5</v>
      </c>
      <c r="R1318" s="68" t="str" cm="1">
        <f t="array" ref="R1318">_xlfn.SWITCH(ROUND(Q1318,0),5,"Excellent",4,"Good",3,"Ok","Bad")</f>
        <v>Excellent</v>
      </c>
      <c r="S1318" s="17">
        <v>21</v>
      </c>
      <c r="T1318" s="17" t="str">
        <f t="shared" si="82"/>
        <v>No</v>
      </c>
      <c r="U1318" s="82">
        <v>42174</v>
      </c>
      <c r="V1318" s="82">
        <v>43878</v>
      </c>
      <c r="W1318" s="17">
        <v>155</v>
      </c>
      <c r="X1318" s="17" t="str">
        <f t="shared" si="83"/>
        <v>Active</v>
      </c>
      <c r="Y1318" s="17" t="s">
        <v>15615</v>
      </c>
      <c r="Z1318" s="17"/>
    </row>
    <row r="1319" spans="1:26" x14ac:dyDescent="0.25">
      <c r="A1319">
        <v>1318</v>
      </c>
      <c r="B1319" s="17" t="s">
        <v>990</v>
      </c>
      <c r="C1319" s="17">
        <v>2005</v>
      </c>
      <c r="D1319" s="17" t="str">
        <f>INDEX(Hosts!$A:$O,MATCH(Places!$C1319,Hosts!$A:$A,0),MATCH(Places!D$1,Hosts!$1:$1,0))</f>
        <v>Within an hour</v>
      </c>
      <c r="E1319" s="87">
        <f>INDEX(Hosts!$A:$O,MATCH(Places!$C1319,Hosts!$A:$A,0),MATCH(Places!E$1,Hosts!$1:$1,0))</f>
        <v>1</v>
      </c>
      <c r="F1319" s="87">
        <f>INDEX(Hosts!$A:$O,MATCH(Places!$C1319,Hosts!$A:$A,0),MATCH(Places!F$1,Hosts!$1:$1,0))</f>
        <v>0.87</v>
      </c>
      <c r="G1319" s="17" t="str">
        <f>INDEX(Hosts!$A:$O,MATCH(Places!$C1319,Hosts!$A:$A,0),MATCH(Places!G$1,Hosts!$1:$1,0))</f>
        <v>Yes</v>
      </c>
      <c r="H1319" s="17">
        <v>14</v>
      </c>
      <c r="I1319" s="17" t="str">
        <f>INDEX(Neighborhoods!$A:$C,MATCH(Places!$H1319,Neighborhoods!$A:$A,0),MATCH(Places!I$1,Neighborhoods!$1:$1,0))</f>
        <v>Manhattan</v>
      </c>
      <c r="J1319" s="17" t="str">
        <f>INDEX(Neighborhoods!$A:$C,MATCH(Places!$H1319,Neighborhoods!$A:$A,0),MATCH(Places!J$1,Neighborhoods!$1:$1,0))</f>
        <v>East Harlem</v>
      </c>
      <c r="K1319" s="17" t="s">
        <v>11822</v>
      </c>
      <c r="L1319" s="17" t="str">
        <f t="shared" si="80"/>
        <v>No</v>
      </c>
      <c r="M1319" s="17">
        <v>6</v>
      </c>
      <c r="N1319" s="17" t="str" cm="1">
        <f t="array" ref="N1319">_xlfn.IFS(M1319&lt;=2,"Small",M1319&lt;=5,"Medium",M1319&gt;5,"Large")</f>
        <v>Large</v>
      </c>
      <c r="O1319" s="65">
        <v>100</v>
      </c>
      <c r="P1319" s="87">
        <f t="shared" si="81"/>
        <v>0.03</v>
      </c>
      <c r="Q1319" s="68">
        <v>4.6900000000000004</v>
      </c>
      <c r="R1319" s="68" t="str" cm="1">
        <f t="array" ref="R1319">_xlfn.SWITCH(ROUND(Q1319,0),5,"Excellent",4,"Good",3,"Ok","Bad")</f>
        <v>Excellent</v>
      </c>
      <c r="S1319" s="17">
        <v>13</v>
      </c>
      <c r="T1319" s="17" t="str">
        <f t="shared" si="82"/>
        <v>No</v>
      </c>
      <c r="U1319" s="82">
        <v>42239</v>
      </c>
      <c r="V1319" s="82">
        <v>43677</v>
      </c>
      <c r="W1319" s="17">
        <v>365</v>
      </c>
      <c r="X1319" s="17" t="str">
        <f t="shared" si="83"/>
        <v>Active</v>
      </c>
      <c r="Y1319" s="17" t="s">
        <v>15615</v>
      </c>
      <c r="Z1319" s="17"/>
    </row>
    <row r="1320" spans="1:26" x14ac:dyDescent="0.25">
      <c r="A1320">
        <v>1319</v>
      </c>
      <c r="B1320" s="17" t="s">
        <v>991</v>
      </c>
      <c r="C1320" s="17">
        <v>2085</v>
      </c>
      <c r="D1320" s="17" t="str">
        <f>INDEX(Hosts!$A:$O,MATCH(Places!$C1320,Hosts!$A:$A,0),MATCH(Places!D$1,Hosts!$1:$1,0))</f>
        <v>Within a few hours</v>
      </c>
      <c r="E1320" s="87">
        <f>INDEX(Hosts!$A:$O,MATCH(Places!$C1320,Hosts!$A:$A,0),MATCH(Places!E$1,Hosts!$1:$1,0))</f>
        <v>1</v>
      </c>
      <c r="F1320" s="87">
        <f>INDEX(Hosts!$A:$O,MATCH(Places!$C1320,Hosts!$A:$A,0),MATCH(Places!F$1,Hosts!$1:$1,0))</f>
        <v>1</v>
      </c>
      <c r="G1320" s="17" t="str">
        <f>INDEX(Hosts!$A:$O,MATCH(Places!$C1320,Hosts!$A:$A,0),MATCH(Places!G$1,Hosts!$1:$1,0))</f>
        <v>No</v>
      </c>
      <c r="H1320" s="17">
        <v>16</v>
      </c>
      <c r="I1320" s="17" t="str">
        <f>INDEX(Neighborhoods!$A:$C,MATCH(Places!$H1320,Neighborhoods!$A:$A,0),MATCH(Places!I$1,Neighborhoods!$1:$1,0))</f>
        <v>Manhattan</v>
      </c>
      <c r="J1320" s="17" t="str">
        <f>INDEX(Neighborhoods!$A:$C,MATCH(Places!$H1320,Neighborhoods!$A:$A,0),MATCH(Places!J$1,Neighborhoods!$1:$1,0))</f>
        <v>Harlem</v>
      </c>
      <c r="K1320" s="17" t="s">
        <v>11822</v>
      </c>
      <c r="L1320" s="17" t="str">
        <f t="shared" si="80"/>
        <v>No</v>
      </c>
      <c r="M1320" s="17">
        <v>4</v>
      </c>
      <c r="N1320" s="17" t="str" cm="1">
        <f t="array" ref="N1320">_xlfn.IFS(M1320&lt;=2,"Small",M1320&lt;=5,"Medium",M1320&gt;5,"Large")</f>
        <v>Medium</v>
      </c>
      <c r="O1320" s="65">
        <v>99</v>
      </c>
      <c r="P1320" s="87">
        <f t="shared" si="81"/>
        <v>0.03</v>
      </c>
      <c r="Q1320" s="68">
        <v>4.66</v>
      </c>
      <c r="R1320" s="68" t="str" cm="1">
        <f t="array" ref="R1320">_xlfn.SWITCH(ROUND(Q1320,0),5,"Excellent",4,"Good",3,"Ok","Bad")</f>
        <v>Excellent</v>
      </c>
      <c r="S1320" s="17">
        <v>73</v>
      </c>
      <c r="T1320" s="17" t="str">
        <f t="shared" si="82"/>
        <v>No</v>
      </c>
      <c r="U1320" s="82">
        <v>42170</v>
      </c>
      <c r="V1320" s="82">
        <v>44046</v>
      </c>
      <c r="W1320" s="17">
        <v>0</v>
      </c>
      <c r="X1320" s="17" t="str">
        <f t="shared" si="83"/>
        <v>Inactive</v>
      </c>
      <c r="Y1320" s="17" t="s">
        <v>15615</v>
      </c>
      <c r="Z1320" s="17"/>
    </row>
    <row r="1321" spans="1:26" x14ac:dyDescent="0.25">
      <c r="A1321">
        <v>1320</v>
      </c>
      <c r="B1321" s="17" t="s">
        <v>992</v>
      </c>
      <c r="C1321" s="17">
        <v>2070</v>
      </c>
      <c r="D1321" s="17" t="str">
        <f>INDEX(Hosts!$A:$O,MATCH(Places!$C1321,Hosts!$A:$A,0),MATCH(Places!D$1,Hosts!$1:$1,0))</f>
        <v>Within a day</v>
      </c>
      <c r="E1321" s="87">
        <f>INDEX(Hosts!$A:$O,MATCH(Places!$C1321,Hosts!$A:$A,0),MATCH(Places!E$1,Hosts!$1:$1,0))</f>
        <v>1</v>
      </c>
      <c r="F1321" s="87">
        <f>INDEX(Hosts!$A:$O,MATCH(Places!$C1321,Hosts!$A:$A,0),MATCH(Places!F$1,Hosts!$1:$1,0))</f>
        <v>0.67</v>
      </c>
      <c r="G1321" s="17" t="str">
        <f>INDEX(Hosts!$A:$O,MATCH(Places!$C1321,Hosts!$A:$A,0),MATCH(Places!G$1,Hosts!$1:$1,0))</f>
        <v>Yes</v>
      </c>
      <c r="H1321" s="17">
        <v>16</v>
      </c>
      <c r="I1321" s="17" t="str">
        <f>INDEX(Neighborhoods!$A:$C,MATCH(Places!$H1321,Neighborhoods!$A:$A,0),MATCH(Places!I$1,Neighborhoods!$1:$1,0))</f>
        <v>Manhattan</v>
      </c>
      <c r="J1321" s="17" t="str">
        <f>INDEX(Neighborhoods!$A:$C,MATCH(Places!$H1321,Neighborhoods!$A:$A,0),MATCH(Places!J$1,Neighborhoods!$1:$1,0))</f>
        <v>Harlem</v>
      </c>
      <c r="K1321" s="17" t="s">
        <v>1</v>
      </c>
      <c r="L1321" s="17" t="str">
        <f t="shared" si="80"/>
        <v>Yes</v>
      </c>
      <c r="M1321" s="17">
        <v>1</v>
      </c>
      <c r="N1321" s="17" t="str" cm="1">
        <f t="array" ref="N1321">_xlfn.IFS(M1321&lt;=2,"Small",M1321&lt;=5,"Medium",M1321&gt;5,"Large")</f>
        <v>Small</v>
      </c>
      <c r="O1321" s="65">
        <v>57</v>
      </c>
      <c r="P1321" s="87">
        <f t="shared" si="81"/>
        <v>0.03</v>
      </c>
      <c r="Q1321" s="68">
        <v>4.97</v>
      </c>
      <c r="R1321" s="68" t="str" cm="1">
        <f t="array" ref="R1321">_xlfn.SWITCH(ROUND(Q1321,0),5,"Excellent",4,"Good",3,"Ok","Bad")</f>
        <v>Excellent</v>
      </c>
      <c r="S1321" s="17">
        <v>39</v>
      </c>
      <c r="T1321" s="17" t="str">
        <f t="shared" si="82"/>
        <v>No</v>
      </c>
      <c r="U1321" s="82">
        <v>42192</v>
      </c>
      <c r="V1321" s="82">
        <v>43689</v>
      </c>
      <c r="W1321" s="17">
        <v>274</v>
      </c>
      <c r="X1321" s="17" t="str">
        <f t="shared" si="83"/>
        <v>Active</v>
      </c>
      <c r="Y1321" s="17" t="s">
        <v>15615</v>
      </c>
      <c r="Z1321" s="17"/>
    </row>
    <row r="1322" spans="1:26" x14ac:dyDescent="0.25">
      <c r="A1322">
        <v>1321</v>
      </c>
      <c r="B1322" s="17" t="s">
        <v>993</v>
      </c>
      <c r="C1322" s="17">
        <v>882</v>
      </c>
      <c r="D1322" s="17" t="str">
        <f>INDEX(Hosts!$A:$O,MATCH(Places!$C1322,Hosts!$A:$A,0),MATCH(Places!D$1,Hosts!$1:$1,0))</f>
        <v>Within a few hours</v>
      </c>
      <c r="E1322" s="87">
        <f>INDEX(Hosts!$A:$O,MATCH(Places!$C1322,Hosts!$A:$A,0),MATCH(Places!E$1,Hosts!$1:$1,0))</f>
        <v>1</v>
      </c>
      <c r="F1322" s="87">
        <f>INDEX(Hosts!$A:$O,MATCH(Places!$C1322,Hosts!$A:$A,0),MATCH(Places!F$1,Hosts!$1:$1,0))</f>
        <v>0.68</v>
      </c>
      <c r="G1322" s="17" t="str">
        <f>INDEX(Hosts!$A:$O,MATCH(Places!$C1322,Hosts!$A:$A,0),MATCH(Places!G$1,Hosts!$1:$1,0))</f>
        <v>Yes</v>
      </c>
      <c r="H1322" s="17">
        <v>8</v>
      </c>
      <c r="I1322" s="17" t="str">
        <f>INDEX(Neighborhoods!$A:$C,MATCH(Places!$H1322,Neighborhoods!$A:$A,0),MATCH(Places!I$1,Neighborhoods!$1:$1,0))</f>
        <v>Brooklyn</v>
      </c>
      <c r="J1322" s="17" t="str">
        <f>INDEX(Neighborhoods!$A:$C,MATCH(Places!$H1322,Neighborhoods!$A:$A,0),MATCH(Places!J$1,Neighborhoods!$1:$1,0))</f>
        <v>Bushwick</v>
      </c>
      <c r="K1322" s="17" t="s">
        <v>1</v>
      </c>
      <c r="L1322" s="17" t="str">
        <f t="shared" si="80"/>
        <v>Yes</v>
      </c>
      <c r="M1322" s="17">
        <v>2</v>
      </c>
      <c r="N1322" s="17" t="str" cm="1">
        <f t="array" ref="N1322">_xlfn.IFS(M1322&lt;=2,"Small",M1322&lt;=5,"Medium",M1322&gt;5,"Large")</f>
        <v>Small</v>
      </c>
      <c r="O1322" s="65">
        <v>64</v>
      </c>
      <c r="P1322" s="87">
        <f t="shared" si="81"/>
        <v>0.03</v>
      </c>
      <c r="Q1322" s="68">
        <v>4.91</v>
      </c>
      <c r="R1322" s="68" t="str" cm="1">
        <f t="array" ref="R1322">_xlfn.SWITCH(ROUND(Q1322,0),5,"Excellent",4,"Good",3,"Ok","Bad")</f>
        <v>Excellent</v>
      </c>
      <c r="S1322" s="17">
        <v>35</v>
      </c>
      <c r="T1322" s="17" t="str">
        <f t="shared" si="82"/>
        <v>No</v>
      </c>
      <c r="U1322" s="82">
        <v>42162</v>
      </c>
      <c r="V1322" s="82">
        <v>43900</v>
      </c>
      <c r="W1322" s="17">
        <v>0</v>
      </c>
      <c r="X1322" s="17" t="str">
        <f t="shared" si="83"/>
        <v>Inactive</v>
      </c>
      <c r="Y1322" s="17" t="s">
        <v>15615</v>
      </c>
      <c r="Z1322" s="17"/>
    </row>
    <row r="1323" spans="1:26" x14ac:dyDescent="0.25">
      <c r="A1323">
        <v>1322</v>
      </c>
      <c r="B1323" s="17" t="s">
        <v>994</v>
      </c>
      <c r="C1323" s="17">
        <v>1500</v>
      </c>
      <c r="D1323" s="17" t="str">
        <f>INDEX(Hosts!$A:$O,MATCH(Places!$C1323,Hosts!$A:$A,0),MATCH(Places!D$1,Hosts!$1:$1,0))</f>
        <v>A few days or more</v>
      </c>
      <c r="E1323" s="87">
        <f>INDEX(Hosts!$A:$O,MATCH(Places!$C1323,Hosts!$A:$A,0),MATCH(Places!E$1,Hosts!$1:$1,0))</f>
        <v>0</v>
      </c>
      <c r="F1323" s="87">
        <f>INDEX(Hosts!$A:$O,MATCH(Places!$C1323,Hosts!$A:$A,0),MATCH(Places!F$1,Hosts!$1:$1,0))</f>
        <v>0.83</v>
      </c>
      <c r="G1323" s="17" t="str">
        <f>INDEX(Hosts!$A:$O,MATCH(Places!$C1323,Hosts!$A:$A,0),MATCH(Places!G$1,Hosts!$1:$1,0))</f>
        <v>Yes</v>
      </c>
      <c r="H1323" s="17">
        <v>16</v>
      </c>
      <c r="I1323" s="17" t="str">
        <f>INDEX(Neighborhoods!$A:$C,MATCH(Places!$H1323,Neighborhoods!$A:$A,0),MATCH(Places!I$1,Neighborhoods!$1:$1,0))</f>
        <v>Manhattan</v>
      </c>
      <c r="J1323" s="17" t="str">
        <f>INDEX(Neighborhoods!$A:$C,MATCH(Places!$H1323,Neighborhoods!$A:$A,0),MATCH(Places!J$1,Neighborhoods!$1:$1,0))</f>
        <v>Harlem</v>
      </c>
      <c r="K1323" s="17" t="s">
        <v>1</v>
      </c>
      <c r="L1323" s="17" t="str">
        <f t="shared" si="80"/>
        <v>Yes</v>
      </c>
      <c r="M1323" s="17">
        <v>2</v>
      </c>
      <c r="N1323" s="17" t="str" cm="1">
        <f t="array" ref="N1323">_xlfn.IFS(M1323&lt;=2,"Small",M1323&lt;=5,"Medium",M1323&gt;5,"Large")</f>
        <v>Small</v>
      </c>
      <c r="O1323" s="65">
        <v>73</v>
      </c>
      <c r="P1323" s="87">
        <f t="shared" si="81"/>
        <v>0.03</v>
      </c>
      <c r="Q1323" s="68">
        <v>4.92</v>
      </c>
      <c r="R1323" s="68" t="str" cm="1">
        <f t="array" ref="R1323">_xlfn.SWITCH(ROUND(Q1323,0),5,"Excellent",4,"Good",3,"Ok","Bad")</f>
        <v>Excellent</v>
      </c>
      <c r="S1323" s="17">
        <v>145</v>
      </c>
      <c r="T1323" s="17" t="str">
        <f t="shared" si="82"/>
        <v>Yes</v>
      </c>
      <c r="U1323" s="82">
        <v>42228</v>
      </c>
      <c r="V1323" s="82">
        <v>43900</v>
      </c>
      <c r="W1323" s="17">
        <v>347</v>
      </c>
      <c r="X1323" s="17" t="str">
        <f t="shared" si="83"/>
        <v>Active</v>
      </c>
      <c r="Y1323" s="17" t="s">
        <v>15615</v>
      </c>
      <c r="Z1323" s="17"/>
    </row>
    <row r="1324" spans="1:26" x14ac:dyDescent="0.25">
      <c r="A1324">
        <v>1323</v>
      </c>
      <c r="B1324" s="17" t="s">
        <v>14370</v>
      </c>
      <c r="C1324" s="17">
        <v>933</v>
      </c>
      <c r="D1324" s="17" t="str">
        <f>INDEX(Hosts!$A:$O,MATCH(Places!$C1324,Hosts!$A:$A,0),MATCH(Places!D$1,Hosts!$1:$1,0))</f>
        <v>Within a few hours</v>
      </c>
      <c r="E1324" s="87">
        <f>INDEX(Hosts!$A:$O,MATCH(Places!$C1324,Hosts!$A:$A,0),MATCH(Places!E$1,Hosts!$1:$1,0))</f>
        <v>1</v>
      </c>
      <c r="F1324" s="87">
        <f>INDEX(Hosts!$A:$O,MATCH(Places!$C1324,Hosts!$A:$A,0),MATCH(Places!F$1,Hosts!$1:$1,0))</f>
        <v>1</v>
      </c>
      <c r="G1324" s="17" t="str">
        <f>INDEX(Hosts!$A:$O,MATCH(Places!$C1324,Hosts!$A:$A,0),MATCH(Places!G$1,Hosts!$1:$1,0))</f>
        <v>No</v>
      </c>
      <c r="H1324" s="17">
        <v>13</v>
      </c>
      <c r="I1324" s="17" t="str">
        <f>INDEX(Neighborhoods!$A:$C,MATCH(Places!$H1324,Neighborhoods!$A:$A,0),MATCH(Places!I$1,Neighborhoods!$1:$1,0))</f>
        <v>Manhattan</v>
      </c>
      <c r="J1324" s="17" t="str">
        <f>INDEX(Neighborhoods!$A:$C,MATCH(Places!$H1324,Neighborhoods!$A:$A,0),MATCH(Places!J$1,Neighborhoods!$1:$1,0))</f>
        <v>Chelsea</v>
      </c>
      <c r="K1324" s="17" t="s">
        <v>11822</v>
      </c>
      <c r="L1324" s="17" t="str">
        <f t="shared" si="80"/>
        <v>No</v>
      </c>
      <c r="M1324" s="17">
        <v>2</v>
      </c>
      <c r="N1324" s="17" t="str" cm="1">
        <f t="array" ref="N1324">_xlfn.IFS(M1324&lt;=2,"Small",M1324&lt;=5,"Medium",M1324&gt;5,"Large")</f>
        <v>Small</v>
      </c>
      <c r="O1324" s="65">
        <v>255</v>
      </c>
      <c r="P1324" s="87">
        <f t="shared" si="81"/>
        <v>0.04</v>
      </c>
      <c r="Q1324" s="68">
        <v>5</v>
      </c>
      <c r="R1324" s="68" t="str" cm="1">
        <f t="array" ref="R1324">_xlfn.SWITCH(ROUND(Q1324,0),5,"Excellent",4,"Good",3,"Ok","Bad")</f>
        <v>Excellent</v>
      </c>
      <c r="S1324" s="17">
        <v>3</v>
      </c>
      <c r="T1324" s="17" t="str">
        <f t="shared" si="82"/>
        <v>No</v>
      </c>
      <c r="U1324" s="82">
        <v>42183</v>
      </c>
      <c r="V1324" s="82">
        <v>42574</v>
      </c>
      <c r="W1324" s="17">
        <v>123</v>
      </c>
      <c r="X1324" s="17" t="str">
        <f t="shared" si="83"/>
        <v>Active</v>
      </c>
      <c r="Y1324" s="17" t="s">
        <v>15615</v>
      </c>
      <c r="Z1324" s="17"/>
    </row>
    <row r="1325" spans="1:26" x14ac:dyDescent="0.25">
      <c r="A1325">
        <v>1324</v>
      </c>
      <c r="B1325" s="17" t="s">
        <v>995</v>
      </c>
      <c r="C1325" s="17">
        <v>2277</v>
      </c>
      <c r="D1325" s="17" t="str">
        <f>INDEX(Hosts!$A:$O,MATCH(Places!$C1325,Hosts!$A:$A,0),MATCH(Places!D$1,Hosts!$1:$1,0))</f>
        <v>Within an hour</v>
      </c>
      <c r="E1325" s="87">
        <f>INDEX(Hosts!$A:$O,MATCH(Places!$C1325,Hosts!$A:$A,0),MATCH(Places!E$1,Hosts!$1:$1,0))</f>
        <v>1</v>
      </c>
      <c r="F1325" s="87">
        <f>INDEX(Hosts!$A:$O,MATCH(Places!$C1325,Hosts!$A:$A,0),MATCH(Places!F$1,Hosts!$1:$1,0))</f>
        <v>0.9</v>
      </c>
      <c r="G1325" s="17" t="str">
        <f>INDEX(Hosts!$A:$O,MATCH(Places!$C1325,Hosts!$A:$A,0),MATCH(Places!G$1,Hosts!$1:$1,0))</f>
        <v>Yes</v>
      </c>
      <c r="H1325" s="17">
        <v>30</v>
      </c>
      <c r="I1325" s="17" t="str">
        <f>INDEX(Neighborhoods!$A:$C,MATCH(Places!$H1325,Neighborhoods!$A:$A,0),MATCH(Places!I$1,Neighborhoods!$1:$1,0))</f>
        <v>Staten Island</v>
      </c>
      <c r="J1325" s="17" t="str">
        <f>INDEX(Neighborhoods!$A:$C,MATCH(Places!$H1325,Neighborhoods!$A:$A,0),MATCH(Places!J$1,Neighborhoods!$1:$1,0))</f>
        <v>Tompkinsville</v>
      </c>
      <c r="K1325" s="17" t="s">
        <v>11822</v>
      </c>
      <c r="L1325" s="17" t="str">
        <f t="shared" si="80"/>
        <v>No</v>
      </c>
      <c r="M1325" s="17">
        <v>4</v>
      </c>
      <c r="N1325" s="17" t="str" cm="1">
        <f t="array" ref="N1325">_xlfn.IFS(M1325&lt;=2,"Small",M1325&lt;=5,"Medium",M1325&gt;5,"Large")</f>
        <v>Medium</v>
      </c>
      <c r="O1325" s="65">
        <v>115</v>
      </c>
      <c r="P1325" s="87">
        <f t="shared" si="81"/>
        <v>0.03</v>
      </c>
      <c r="Q1325" s="68">
        <v>4.68</v>
      </c>
      <c r="R1325" s="68" t="str" cm="1">
        <f t="array" ref="R1325">_xlfn.SWITCH(ROUND(Q1325,0),5,"Excellent",4,"Good",3,"Ok","Bad")</f>
        <v>Excellent</v>
      </c>
      <c r="S1325" s="17">
        <v>75</v>
      </c>
      <c r="T1325" s="17" t="str">
        <f t="shared" si="82"/>
        <v>No</v>
      </c>
      <c r="U1325" s="82">
        <v>42271</v>
      </c>
      <c r="V1325" s="82">
        <v>43904</v>
      </c>
      <c r="W1325" s="17">
        <v>365</v>
      </c>
      <c r="X1325" s="17" t="str">
        <f t="shared" si="83"/>
        <v>Active</v>
      </c>
      <c r="Y1325" s="17" t="s">
        <v>15616</v>
      </c>
      <c r="Z1325" s="17"/>
    </row>
    <row r="1326" spans="1:26" x14ac:dyDescent="0.25">
      <c r="A1326">
        <v>1325</v>
      </c>
      <c r="B1326" s="17" t="s">
        <v>996</v>
      </c>
      <c r="C1326" s="17">
        <v>2091</v>
      </c>
      <c r="D1326" s="17" t="str">
        <f>INDEX(Hosts!$A:$O,MATCH(Places!$C1326,Hosts!$A:$A,0),MATCH(Places!D$1,Hosts!$1:$1,0))</f>
        <v>Within an hour</v>
      </c>
      <c r="E1326" s="87">
        <f>INDEX(Hosts!$A:$O,MATCH(Places!$C1326,Hosts!$A:$A,0),MATCH(Places!E$1,Hosts!$1:$1,0))</f>
        <v>1</v>
      </c>
      <c r="F1326" s="87">
        <f>INDEX(Hosts!$A:$O,MATCH(Places!$C1326,Hosts!$A:$A,0),MATCH(Places!F$1,Hosts!$1:$1,0))</f>
        <v>0.93</v>
      </c>
      <c r="G1326" s="17" t="str">
        <f>INDEX(Hosts!$A:$O,MATCH(Places!$C1326,Hosts!$A:$A,0),MATCH(Places!G$1,Hosts!$1:$1,0))</f>
        <v>Yes</v>
      </c>
      <c r="H1326" s="17">
        <v>19</v>
      </c>
      <c r="I1326" s="17" t="str">
        <f>INDEX(Neighborhoods!$A:$C,MATCH(Places!$H1326,Neighborhoods!$A:$A,0),MATCH(Places!I$1,Neighborhoods!$1:$1,0))</f>
        <v>Manhattan</v>
      </c>
      <c r="J1326" s="17" t="str">
        <f>INDEX(Neighborhoods!$A:$C,MATCH(Places!$H1326,Neighborhoods!$A:$A,0),MATCH(Places!J$1,Neighborhoods!$1:$1,0))</f>
        <v>Upper East Side</v>
      </c>
      <c r="K1326" s="17" t="s">
        <v>11822</v>
      </c>
      <c r="L1326" s="17" t="str">
        <f t="shared" si="80"/>
        <v>No</v>
      </c>
      <c r="M1326" s="17">
        <v>6</v>
      </c>
      <c r="N1326" s="17" t="str" cm="1">
        <f t="array" ref="N1326">_xlfn.IFS(M1326&lt;=2,"Small",M1326&lt;=5,"Medium",M1326&gt;5,"Large")</f>
        <v>Large</v>
      </c>
      <c r="O1326" s="65">
        <v>140</v>
      </c>
      <c r="P1326" s="87">
        <f t="shared" si="81"/>
        <v>0.03</v>
      </c>
      <c r="Q1326" s="68">
        <v>4.8</v>
      </c>
      <c r="R1326" s="68" t="str" cm="1">
        <f t="array" ref="R1326">_xlfn.SWITCH(ROUND(Q1326,0),5,"Excellent",4,"Good",3,"Ok","Bad")</f>
        <v>Excellent</v>
      </c>
      <c r="S1326" s="17">
        <v>107</v>
      </c>
      <c r="T1326" s="17" t="str">
        <f t="shared" si="82"/>
        <v>Yes</v>
      </c>
      <c r="U1326" s="82">
        <v>42342</v>
      </c>
      <c r="V1326" s="82">
        <v>44028</v>
      </c>
      <c r="W1326" s="17">
        <v>240</v>
      </c>
      <c r="X1326" s="17" t="str">
        <f t="shared" si="83"/>
        <v>Active</v>
      </c>
      <c r="Y1326" s="17" t="s">
        <v>15616</v>
      </c>
      <c r="Z1326" s="17"/>
    </row>
    <row r="1327" spans="1:26" x14ac:dyDescent="0.25">
      <c r="A1327">
        <v>1326</v>
      </c>
      <c r="B1327" s="17" t="s">
        <v>997</v>
      </c>
      <c r="C1327" s="17">
        <v>309</v>
      </c>
      <c r="D1327" s="17" t="str">
        <f>INDEX(Hosts!$A:$O,MATCH(Places!$C1327,Hosts!$A:$A,0),MATCH(Places!D$1,Hosts!$1:$1,0))</f>
        <v>Within an hour</v>
      </c>
      <c r="E1327" s="87">
        <f>INDEX(Hosts!$A:$O,MATCH(Places!$C1327,Hosts!$A:$A,0),MATCH(Places!E$1,Hosts!$1:$1,0))</f>
        <v>1</v>
      </c>
      <c r="F1327" s="87">
        <f>INDEX(Hosts!$A:$O,MATCH(Places!$C1327,Hosts!$A:$A,0),MATCH(Places!F$1,Hosts!$1:$1,0))</f>
        <v>1</v>
      </c>
      <c r="G1327" s="17" t="str">
        <f>INDEX(Hosts!$A:$O,MATCH(Places!$C1327,Hosts!$A:$A,0),MATCH(Places!G$1,Hosts!$1:$1,0))</f>
        <v>No</v>
      </c>
      <c r="H1327" s="17">
        <v>20</v>
      </c>
      <c r="I1327" s="17" t="str">
        <f>INDEX(Neighborhoods!$A:$C,MATCH(Places!$H1327,Neighborhoods!$A:$A,0),MATCH(Places!I$1,Neighborhoods!$1:$1,0))</f>
        <v>Manhattan</v>
      </c>
      <c r="J1327" s="17" t="str">
        <f>INDEX(Neighborhoods!$A:$C,MATCH(Places!$H1327,Neighborhoods!$A:$A,0),MATCH(Places!J$1,Neighborhoods!$1:$1,0))</f>
        <v>Upper West Side</v>
      </c>
      <c r="K1327" s="17" t="s">
        <v>11822</v>
      </c>
      <c r="L1327" s="17" t="str">
        <f t="shared" si="80"/>
        <v>No</v>
      </c>
      <c r="M1327" s="17">
        <v>3</v>
      </c>
      <c r="N1327" s="17" t="str" cm="1">
        <f t="array" ref="N1327">_xlfn.IFS(M1327&lt;=2,"Small",M1327&lt;=5,"Medium",M1327&gt;5,"Large")</f>
        <v>Medium</v>
      </c>
      <c r="O1327" s="65">
        <v>1000</v>
      </c>
      <c r="P1327" s="87">
        <f t="shared" si="81"/>
        <v>7.0000000000000007E-2</v>
      </c>
      <c r="Q1327" s="68">
        <v>4.8899999999999997</v>
      </c>
      <c r="R1327" s="68" t="str" cm="1">
        <f t="array" ref="R1327">_xlfn.SWITCH(ROUND(Q1327,0),5,"Excellent",4,"Good",3,"Ok","Bad")</f>
        <v>Excellent</v>
      </c>
      <c r="S1327" s="17">
        <v>27</v>
      </c>
      <c r="T1327" s="17" t="str">
        <f t="shared" si="82"/>
        <v>No</v>
      </c>
      <c r="U1327" s="82">
        <v>42232</v>
      </c>
      <c r="V1327" s="82">
        <v>42859</v>
      </c>
      <c r="W1327" s="17">
        <v>365</v>
      </c>
      <c r="X1327" s="17" t="str">
        <f t="shared" si="83"/>
        <v>Active</v>
      </c>
      <c r="Y1327" s="17" t="s">
        <v>15615</v>
      </c>
      <c r="Z1327" s="17"/>
    </row>
    <row r="1328" spans="1:26" x14ac:dyDescent="0.25">
      <c r="A1328">
        <v>1327</v>
      </c>
      <c r="B1328" s="17" t="s">
        <v>998</v>
      </c>
      <c r="C1328" s="17">
        <v>1710</v>
      </c>
      <c r="D1328" s="17" t="str">
        <f>INDEX(Hosts!$A:$O,MATCH(Places!$C1328,Hosts!$A:$A,0),MATCH(Places!D$1,Hosts!$1:$1,0))</f>
        <v>Within a few hours</v>
      </c>
      <c r="E1328" s="87">
        <f>INDEX(Hosts!$A:$O,MATCH(Places!$C1328,Hosts!$A:$A,0),MATCH(Places!E$1,Hosts!$1:$1,0))</f>
        <v>1</v>
      </c>
      <c r="F1328" s="87">
        <f>INDEX(Hosts!$A:$O,MATCH(Places!$C1328,Hosts!$A:$A,0),MATCH(Places!F$1,Hosts!$1:$1,0))</f>
        <v>0.98</v>
      </c>
      <c r="G1328" s="17" t="str">
        <f>INDEX(Hosts!$A:$O,MATCH(Places!$C1328,Hosts!$A:$A,0),MATCH(Places!G$1,Hosts!$1:$1,0))</f>
        <v>No</v>
      </c>
      <c r="H1328" s="17">
        <v>7</v>
      </c>
      <c r="I1328" s="17" t="str">
        <f>INDEX(Neighborhoods!$A:$C,MATCH(Places!$H1328,Neighborhoods!$A:$A,0),MATCH(Places!I$1,Neighborhoods!$1:$1,0))</f>
        <v>Brooklyn</v>
      </c>
      <c r="J1328" s="17" t="str">
        <f>INDEX(Neighborhoods!$A:$C,MATCH(Places!$H1328,Neighborhoods!$A:$A,0),MATCH(Places!J$1,Neighborhoods!$1:$1,0))</f>
        <v>Bedford-Stuyvesant</v>
      </c>
      <c r="K1328" s="17" t="s">
        <v>1</v>
      </c>
      <c r="L1328" s="17" t="str">
        <f t="shared" si="80"/>
        <v>Yes</v>
      </c>
      <c r="M1328" s="17">
        <v>2</v>
      </c>
      <c r="N1328" s="17" t="str" cm="1">
        <f t="array" ref="N1328">_xlfn.IFS(M1328&lt;=2,"Small",M1328&lt;=5,"Medium",M1328&gt;5,"Large")</f>
        <v>Small</v>
      </c>
      <c r="O1328" s="65">
        <v>69</v>
      </c>
      <c r="P1328" s="87">
        <f t="shared" si="81"/>
        <v>0.03</v>
      </c>
      <c r="Q1328" s="68">
        <v>4.8099999999999996</v>
      </c>
      <c r="R1328" s="68" t="str" cm="1">
        <f t="array" ref="R1328">_xlfn.SWITCH(ROUND(Q1328,0),5,"Excellent",4,"Good",3,"Ok","Bad")</f>
        <v>Excellent</v>
      </c>
      <c r="S1328" s="17">
        <v>124</v>
      </c>
      <c r="T1328" s="17" t="str">
        <f t="shared" si="82"/>
        <v>Yes</v>
      </c>
      <c r="U1328" s="82">
        <v>42165</v>
      </c>
      <c r="V1328" s="82">
        <v>43901</v>
      </c>
      <c r="W1328" s="17">
        <v>90</v>
      </c>
      <c r="X1328" s="17" t="str">
        <f t="shared" si="83"/>
        <v>Active</v>
      </c>
      <c r="Y1328" s="17" t="s">
        <v>15615</v>
      </c>
      <c r="Z1328" s="17"/>
    </row>
    <row r="1329" spans="1:26" x14ac:dyDescent="0.25">
      <c r="A1329">
        <v>1328</v>
      </c>
      <c r="B1329" s="17" t="s">
        <v>999</v>
      </c>
      <c r="C1329" s="17">
        <v>1996</v>
      </c>
      <c r="D1329" s="17" t="str">
        <f>INDEX(Hosts!$A:$O,MATCH(Places!$C1329,Hosts!$A:$A,0),MATCH(Places!D$1,Hosts!$1:$1,0))</f>
        <v>Within a day</v>
      </c>
      <c r="E1329" s="87">
        <f>INDEX(Hosts!$A:$O,MATCH(Places!$C1329,Hosts!$A:$A,0),MATCH(Places!E$1,Hosts!$1:$1,0))</f>
        <v>1</v>
      </c>
      <c r="F1329" s="87">
        <f>INDEX(Hosts!$A:$O,MATCH(Places!$C1329,Hosts!$A:$A,0),MATCH(Places!F$1,Hosts!$1:$1,0))</f>
        <v>0.87</v>
      </c>
      <c r="G1329" s="17" t="str">
        <f>INDEX(Hosts!$A:$O,MATCH(Places!$C1329,Hosts!$A:$A,0),MATCH(Places!G$1,Hosts!$1:$1,0))</f>
        <v>Yes</v>
      </c>
      <c r="H1329" s="17">
        <v>18</v>
      </c>
      <c r="I1329" s="17" t="str">
        <f>INDEX(Neighborhoods!$A:$C,MATCH(Places!$H1329,Neighborhoods!$A:$A,0),MATCH(Places!I$1,Neighborhoods!$1:$1,0))</f>
        <v>Manhattan</v>
      </c>
      <c r="J1329" s="17" t="str">
        <f>INDEX(Neighborhoods!$A:$C,MATCH(Places!$H1329,Neighborhoods!$A:$A,0),MATCH(Places!J$1,Neighborhoods!$1:$1,0))</f>
        <v>Midtown</v>
      </c>
      <c r="K1329" s="17" t="s">
        <v>1</v>
      </c>
      <c r="L1329" s="17" t="str">
        <f t="shared" si="80"/>
        <v>Yes</v>
      </c>
      <c r="M1329" s="17">
        <v>2</v>
      </c>
      <c r="N1329" s="17" t="str" cm="1">
        <f t="array" ref="N1329">_xlfn.IFS(M1329&lt;=2,"Small",M1329&lt;=5,"Medium",M1329&gt;5,"Large")</f>
        <v>Small</v>
      </c>
      <c r="O1329" s="65">
        <v>180</v>
      </c>
      <c r="P1329" s="87">
        <f t="shared" si="81"/>
        <v>0.03</v>
      </c>
      <c r="Q1329" s="68">
        <v>4.99</v>
      </c>
      <c r="R1329" s="68" t="str" cm="1">
        <f t="array" ref="R1329">_xlfn.SWITCH(ROUND(Q1329,0),5,"Excellent",4,"Good",3,"Ok","Bad")</f>
        <v>Excellent</v>
      </c>
      <c r="S1329" s="17">
        <v>70</v>
      </c>
      <c r="T1329" s="17" t="str">
        <f t="shared" si="82"/>
        <v>No</v>
      </c>
      <c r="U1329" s="82">
        <v>42264</v>
      </c>
      <c r="V1329" s="82">
        <v>43827</v>
      </c>
      <c r="W1329" s="17">
        <v>222</v>
      </c>
      <c r="X1329" s="17" t="str">
        <f t="shared" si="83"/>
        <v>Active</v>
      </c>
      <c r="Y1329" s="17" t="s">
        <v>15615</v>
      </c>
      <c r="Z1329" s="17"/>
    </row>
    <row r="1330" spans="1:26" x14ac:dyDescent="0.25">
      <c r="A1330">
        <v>1329</v>
      </c>
      <c r="B1330" s="17" t="s">
        <v>1000</v>
      </c>
      <c r="C1330" s="17">
        <v>1594</v>
      </c>
      <c r="D1330" s="17" t="str">
        <f>INDEX(Hosts!$A:$O,MATCH(Places!$C1330,Hosts!$A:$A,0),MATCH(Places!D$1,Hosts!$1:$1,0))</f>
        <v>Within a few hours</v>
      </c>
      <c r="E1330" s="87">
        <f>INDEX(Hosts!$A:$O,MATCH(Places!$C1330,Hosts!$A:$A,0),MATCH(Places!E$1,Hosts!$1:$1,0))</f>
        <v>1</v>
      </c>
      <c r="F1330" s="87">
        <f>INDEX(Hosts!$A:$O,MATCH(Places!$C1330,Hosts!$A:$A,0),MATCH(Places!F$1,Hosts!$1:$1,0))</f>
        <v>0.67</v>
      </c>
      <c r="G1330" s="17" t="str">
        <f>INDEX(Hosts!$A:$O,MATCH(Places!$C1330,Hosts!$A:$A,0),MATCH(Places!G$1,Hosts!$1:$1,0))</f>
        <v>No</v>
      </c>
      <c r="H1330" s="17">
        <v>20</v>
      </c>
      <c r="I1330" s="17" t="str">
        <f>INDEX(Neighborhoods!$A:$C,MATCH(Places!$H1330,Neighborhoods!$A:$A,0),MATCH(Places!I$1,Neighborhoods!$1:$1,0))</f>
        <v>Manhattan</v>
      </c>
      <c r="J1330" s="17" t="str">
        <f>INDEX(Neighborhoods!$A:$C,MATCH(Places!$H1330,Neighborhoods!$A:$A,0),MATCH(Places!J$1,Neighborhoods!$1:$1,0))</f>
        <v>Upper West Side</v>
      </c>
      <c r="K1330" s="17" t="s">
        <v>1</v>
      </c>
      <c r="L1330" s="17" t="str">
        <f t="shared" si="80"/>
        <v>Yes</v>
      </c>
      <c r="M1330" s="17">
        <v>2</v>
      </c>
      <c r="N1330" s="17" t="str" cm="1">
        <f t="array" ref="N1330">_xlfn.IFS(M1330&lt;=2,"Small",M1330&lt;=5,"Medium",M1330&gt;5,"Large")</f>
        <v>Small</v>
      </c>
      <c r="O1330" s="65">
        <v>107</v>
      </c>
      <c r="P1330" s="87">
        <f t="shared" si="81"/>
        <v>0.03</v>
      </c>
      <c r="Q1330" s="68">
        <v>4.67</v>
      </c>
      <c r="R1330" s="68" t="str" cm="1">
        <f t="array" ref="R1330">_xlfn.SWITCH(ROUND(Q1330,0),5,"Excellent",4,"Good",3,"Ok","Bad")</f>
        <v>Excellent</v>
      </c>
      <c r="S1330" s="17">
        <v>3</v>
      </c>
      <c r="T1330" s="17" t="str">
        <f t="shared" si="82"/>
        <v>No</v>
      </c>
      <c r="U1330" s="82">
        <v>42184</v>
      </c>
      <c r="V1330" s="82">
        <v>42371</v>
      </c>
      <c r="W1330" s="17">
        <v>0</v>
      </c>
      <c r="X1330" s="17" t="str">
        <f t="shared" si="83"/>
        <v>Inactive</v>
      </c>
      <c r="Y1330" s="17" t="s">
        <v>15615</v>
      </c>
      <c r="Z1330" s="17"/>
    </row>
    <row r="1331" spans="1:26" x14ac:dyDescent="0.25">
      <c r="A1331">
        <v>1330</v>
      </c>
      <c r="B1331" s="17" t="s">
        <v>1001</v>
      </c>
      <c r="C1331" s="17">
        <v>1430</v>
      </c>
      <c r="D1331" s="17" t="str">
        <f>INDEX(Hosts!$A:$O,MATCH(Places!$C1331,Hosts!$A:$A,0),MATCH(Places!D$1,Hosts!$1:$1,0))</f>
        <v>Within an hour</v>
      </c>
      <c r="E1331" s="87">
        <f>INDEX(Hosts!$A:$O,MATCH(Places!$C1331,Hosts!$A:$A,0),MATCH(Places!E$1,Hosts!$1:$1,0))</f>
        <v>1</v>
      </c>
      <c r="F1331" s="87">
        <f>INDEX(Hosts!$A:$O,MATCH(Places!$C1331,Hosts!$A:$A,0),MATCH(Places!F$1,Hosts!$1:$1,0))</f>
        <v>0.96</v>
      </c>
      <c r="G1331" s="17" t="str">
        <f>INDEX(Hosts!$A:$O,MATCH(Places!$C1331,Hosts!$A:$A,0),MATCH(Places!G$1,Hosts!$1:$1,0))</f>
        <v>No</v>
      </c>
      <c r="H1331" s="17">
        <v>7</v>
      </c>
      <c r="I1331" s="17" t="str">
        <f>INDEX(Neighborhoods!$A:$C,MATCH(Places!$H1331,Neighborhoods!$A:$A,0),MATCH(Places!I$1,Neighborhoods!$1:$1,0))</f>
        <v>Brooklyn</v>
      </c>
      <c r="J1331" s="17" t="str">
        <f>INDEX(Neighborhoods!$A:$C,MATCH(Places!$H1331,Neighborhoods!$A:$A,0),MATCH(Places!J$1,Neighborhoods!$1:$1,0))</f>
        <v>Bedford-Stuyvesant</v>
      </c>
      <c r="K1331" s="17" t="s">
        <v>1</v>
      </c>
      <c r="L1331" s="17" t="str">
        <f t="shared" si="80"/>
        <v>Yes</v>
      </c>
      <c r="M1331" s="17">
        <v>1</v>
      </c>
      <c r="N1331" s="17" t="str" cm="1">
        <f t="array" ref="N1331">_xlfn.IFS(M1331&lt;=2,"Small",M1331&lt;=5,"Medium",M1331&gt;5,"Large")</f>
        <v>Small</v>
      </c>
      <c r="O1331" s="65">
        <v>42</v>
      </c>
      <c r="P1331" s="87">
        <f t="shared" si="81"/>
        <v>0.03</v>
      </c>
      <c r="Q1331" s="68">
        <v>4.7</v>
      </c>
      <c r="R1331" s="68" t="str" cm="1">
        <f t="array" ref="R1331">_xlfn.SWITCH(ROUND(Q1331,0),5,"Excellent",4,"Good",3,"Ok","Bad")</f>
        <v>Excellent</v>
      </c>
      <c r="S1331" s="17">
        <v>125</v>
      </c>
      <c r="T1331" s="17" t="str">
        <f t="shared" si="82"/>
        <v>No</v>
      </c>
      <c r="U1331" s="82">
        <v>42184</v>
      </c>
      <c r="V1331" s="82">
        <v>44044</v>
      </c>
      <c r="W1331" s="17">
        <v>364</v>
      </c>
      <c r="X1331" s="17" t="str">
        <f t="shared" si="83"/>
        <v>Active</v>
      </c>
      <c r="Y1331" s="17" t="s">
        <v>15615</v>
      </c>
      <c r="Z1331" s="17"/>
    </row>
    <row r="1332" spans="1:26" x14ac:dyDescent="0.25">
      <c r="A1332">
        <v>1331</v>
      </c>
      <c r="B1332" s="17" t="s">
        <v>1002</v>
      </c>
      <c r="C1332" s="17">
        <v>2283</v>
      </c>
      <c r="D1332" s="17" t="str">
        <f>INDEX(Hosts!$A:$O,MATCH(Places!$C1332,Hosts!$A:$A,0),MATCH(Places!D$1,Hosts!$1:$1,0))</f>
        <v>Within an hour</v>
      </c>
      <c r="E1332" s="87">
        <f>INDEX(Hosts!$A:$O,MATCH(Places!$C1332,Hosts!$A:$A,0),MATCH(Places!E$1,Hosts!$1:$1,0))</f>
        <v>0.9</v>
      </c>
      <c r="F1332" s="87">
        <f>INDEX(Hosts!$A:$O,MATCH(Places!$C1332,Hosts!$A:$A,0),MATCH(Places!F$1,Hosts!$1:$1,0))</f>
        <v>0.96</v>
      </c>
      <c r="G1332" s="17" t="str">
        <f>INDEX(Hosts!$A:$O,MATCH(Places!$C1332,Hosts!$A:$A,0),MATCH(Places!G$1,Hosts!$1:$1,0))</f>
        <v>No</v>
      </c>
      <c r="H1332" s="17">
        <v>7</v>
      </c>
      <c r="I1332" s="17" t="str">
        <f>INDEX(Neighborhoods!$A:$C,MATCH(Places!$H1332,Neighborhoods!$A:$A,0),MATCH(Places!I$1,Neighborhoods!$1:$1,0))</f>
        <v>Brooklyn</v>
      </c>
      <c r="J1332" s="17" t="str">
        <f>INDEX(Neighborhoods!$A:$C,MATCH(Places!$H1332,Neighborhoods!$A:$A,0),MATCH(Places!J$1,Neighborhoods!$1:$1,0))</f>
        <v>Bedford-Stuyvesant</v>
      </c>
      <c r="K1332" s="17" t="s">
        <v>1</v>
      </c>
      <c r="L1332" s="17" t="str">
        <f t="shared" si="80"/>
        <v>Yes</v>
      </c>
      <c r="M1332" s="17">
        <v>2</v>
      </c>
      <c r="N1332" s="17" t="str" cm="1">
        <f t="array" ref="N1332">_xlfn.IFS(M1332&lt;=2,"Small",M1332&lt;=5,"Medium",M1332&gt;5,"Large")</f>
        <v>Small</v>
      </c>
      <c r="O1332" s="65">
        <v>50</v>
      </c>
      <c r="P1332" s="87">
        <f t="shared" si="81"/>
        <v>0.03</v>
      </c>
      <c r="Q1332" s="68">
        <v>4.62</v>
      </c>
      <c r="R1332" s="68" t="str" cm="1">
        <f t="array" ref="R1332">_xlfn.SWITCH(ROUND(Q1332,0),5,"Excellent",4,"Good",3,"Ok","Bad")</f>
        <v>Excellent</v>
      </c>
      <c r="S1332" s="17">
        <v>166</v>
      </c>
      <c r="T1332" s="17" t="str">
        <f t="shared" si="82"/>
        <v>No</v>
      </c>
      <c r="U1332" s="82">
        <v>42164</v>
      </c>
      <c r="V1332" s="82">
        <v>44045</v>
      </c>
      <c r="W1332" s="17">
        <v>336</v>
      </c>
      <c r="X1332" s="17" t="str">
        <f t="shared" si="83"/>
        <v>Active</v>
      </c>
      <c r="Y1332" s="17" t="s">
        <v>15616</v>
      </c>
      <c r="Z1332" s="17"/>
    </row>
    <row r="1333" spans="1:26" x14ac:dyDescent="0.25">
      <c r="A1333">
        <v>1332</v>
      </c>
      <c r="B1333" s="17" t="s">
        <v>1003</v>
      </c>
      <c r="C1333" s="17">
        <v>1125</v>
      </c>
      <c r="D1333" s="17" t="str">
        <f>INDEX(Hosts!$A:$O,MATCH(Places!$C1333,Hosts!$A:$A,0),MATCH(Places!D$1,Hosts!$1:$1,0))</f>
        <v>Within a few hours</v>
      </c>
      <c r="E1333" s="87">
        <f>INDEX(Hosts!$A:$O,MATCH(Places!$C1333,Hosts!$A:$A,0),MATCH(Places!E$1,Hosts!$1:$1,0))</f>
        <v>0.83</v>
      </c>
      <c r="F1333" s="87">
        <f>INDEX(Hosts!$A:$O,MATCH(Places!$C1333,Hosts!$A:$A,0),MATCH(Places!F$1,Hosts!$1:$1,0))</f>
        <v>0.93</v>
      </c>
      <c r="G1333" s="17" t="str">
        <f>INDEX(Hosts!$A:$O,MATCH(Places!$C1333,Hosts!$A:$A,0),MATCH(Places!G$1,Hosts!$1:$1,0))</f>
        <v>Yes</v>
      </c>
      <c r="H1333" s="17">
        <v>14</v>
      </c>
      <c r="I1333" s="17" t="str">
        <f>INDEX(Neighborhoods!$A:$C,MATCH(Places!$H1333,Neighborhoods!$A:$A,0),MATCH(Places!I$1,Neighborhoods!$1:$1,0))</f>
        <v>Manhattan</v>
      </c>
      <c r="J1333" s="17" t="str">
        <f>INDEX(Neighborhoods!$A:$C,MATCH(Places!$H1333,Neighborhoods!$A:$A,0),MATCH(Places!J$1,Neighborhoods!$1:$1,0))</f>
        <v>East Harlem</v>
      </c>
      <c r="K1333" s="17" t="s">
        <v>11822</v>
      </c>
      <c r="L1333" s="17" t="str">
        <f t="shared" si="80"/>
        <v>No</v>
      </c>
      <c r="M1333" s="17">
        <v>6</v>
      </c>
      <c r="N1333" s="17" t="str" cm="1">
        <f t="array" ref="N1333">_xlfn.IFS(M1333&lt;=2,"Small",M1333&lt;=5,"Medium",M1333&gt;5,"Large")</f>
        <v>Large</v>
      </c>
      <c r="O1333" s="65">
        <v>181</v>
      </c>
      <c r="P1333" s="87">
        <f t="shared" si="81"/>
        <v>0.03</v>
      </c>
      <c r="Q1333" s="68">
        <v>4.9000000000000004</v>
      </c>
      <c r="R1333" s="68" t="str" cm="1">
        <f t="array" ref="R1333">_xlfn.SWITCH(ROUND(Q1333,0),5,"Excellent",4,"Good",3,"Ok","Bad")</f>
        <v>Excellent</v>
      </c>
      <c r="S1333" s="17">
        <v>100</v>
      </c>
      <c r="T1333" s="17" t="str">
        <f t="shared" si="82"/>
        <v>No</v>
      </c>
      <c r="U1333" s="82">
        <v>42360</v>
      </c>
      <c r="V1333" s="82">
        <v>43897</v>
      </c>
      <c r="W1333" s="17">
        <v>239</v>
      </c>
      <c r="X1333" s="17" t="str">
        <f t="shared" si="83"/>
        <v>Active</v>
      </c>
      <c r="Y1333" s="17" t="s">
        <v>15616</v>
      </c>
      <c r="Z1333" s="17"/>
    </row>
    <row r="1334" spans="1:26" x14ac:dyDescent="0.25">
      <c r="A1334">
        <v>1333</v>
      </c>
      <c r="B1334" s="17" t="s">
        <v>14224</v>
      </c>
      <c r="C1334" s="17">
        <v>19</v>
      </c>
      <c r="D1334" s="17" t="str">
        <f>INDEX(Hosts!$A:$O,MATCH(Places!$C1334,Hosts!$A:$A,0),MATCH(Places!D$1,Hosts!$1:$1,0))</f>
        <v>Within a few hours</v>
      </c>
      <c r="E1334" s="87">
        <f>INDEX(Hosts!$A:$O,MATCH(Places!$C1334,Hosts!$A:$A,0),MATCH(Places!E$1,Hosts!$1:$1,0))</f>
        <v>0.9</v>
      </c>
      <c r="F1334" s="87">
        <f>INDEX(Hosts!$A:$O,MATCH(Places!$C1334,Hosts!$A:$A,0),MATCH(Places!F$1,Hosts!$1:$1,0))</f>
        <v>0.79</v>
      </c>
      <c r="G1334" s="17" t="str">
        <f>INDEX(Hosts!$A:$O,MATCH(Places!$C1334,Hosts!$A:$A,0),MATCH(Places!G$1,Hosts!$1:$1,0))</f>
        <v>No</v>
      </c>
      <c r="H1334" s="17">
        <v>8</v>
      </c>
      <c r="I1334" s="17" t="str">
        <f>INDEX(Neighborhoods!$A:$C,MATCH(Places!$H1334,Neighborhoods!$A:$A,0),MATCH(Places!I$1,Neighborhoods!$1:$1,0))</f>
        <v>Brooklyn</v>
      </c>
      <c r="J1334" s="17" t="str">
        <f>INDEX(Neighborhoods!$A:$C,MATCH(Places!$H1334,Neighborhoods!$A:$A,0),MATCH(Places!J$1,Neighborhoods!$1:$1,0))</f>
        <v>Bushwick</v>
      </c>
      <c r="K1334" s="17" t="s">
        <v>1</v>
      </c>
      <c r="L1334" s="17" t="str">
        <f t="shared" si="80"/>
        <v>Yes</v>
      </c>
      <c r="M1334" s="17">
        <v>2</v>
      </c>
      <c r="N1334" s="17" t="str" cm="1">
        <f t="array" ref="N1334">_xlfn.IFS(M1334&lt;=2,"Small",M1334&lt;=5,"Medium",M1334&gt;5,"Large")</f>
        <v>Small</v>
      </c>
      <c r="O1334" s="65">
        <v>70</v>
      </c>
      <c r="P1334" s="87">
        <f t="shared" si="81"/>
        <v>0.03</v>
      </c>
      <c r="Q1334" s="68">
        <v>4.67</v>
      </c>
      <c r="R1334" s="68" t="str" cm="1">
        <f t="array" ref="R1334">_xlfn.SWITCH(ROUND(Q1334,0),5,"Excellent",4,"Good",3,"Ok","Bad")</f>
        <v>Excellent</v>
      </c>
      <c r="S1334" s="17">
        <v>3</v>
      </c>
      <c r="T1334" s="17" t="str">
        <f t="shared" si="82"/>
        <v>No</v>
      </c>
      <c r="U1334" s="82">
        <v>42302</v>
      </c>
      <c r="V1334" s="82">
        <v>42408</v>
      </c>
      <c r="W1334" s="17">
        <v>0</v>
      </c>
      <c r="X1334" s="17" t="str">
        <f t="shared" si="83"/>
        <v>Inactive</v>
      </c>
      <c r="Y1334" s="17" t="s">
        <v>15615</v>
      </c>
      <c r="Z1334" s="17"/>
    </row>
    <row r="1335" spans="1:26" x14ac:dyDescent="0.25">
      <c r="A1335">
        <v>1334</v>
      </c>
      <c r="B1335" s="17" t="s">
        <v>13254</v>
      </c>
      <c r="C1335" s="17">
        <v>19</v>
      </c>
      <c r="D1335" s="17" t="str">
        <f>INDEX(Hosts!$A:$O,MATCH(Places!$C1335,Hosts!$A:$A,0),MATCH(Places!D$1,Hosts!$1:$1,0))</f>
        <v>Within a few hours</v>
      </c>
      <c r="E1335" s="87">
        <f>INDEX(Hosts!$A:$O,MATCH(Places!$C1335,Hosts!$A:$A,0),MATCH(Places!E$1,Hosts!$1:$1,0))</f>
        <v>0.9</v>
      </c>
      <c r="F1335" s="87">
        <f>INDEX(Hosts!$A:$O,MATCH(Places!$C1335,Hosts!$A:$A,0),MATCH(Places!F$1,Hosts!$1:$1,0))</f>
        <v>0.79</v>
      </c>
      <c r="G1335" s="17" t="str">
        <f>INDEX(Hosts!$A:$O,MATCH(Places!$C1335,Hosts!$A:$A,0),MATCH(Places!G$1,Hosts!$1:$1,0))</f>
        <v>No</v>
      </c>
      <c r="H1335" s="17">
        <v>8</v>
      </c>
      <c r="I1335" s="17" t="str">
        <f>INDEX(Neighborhoods!$A:$C,MATCH(Places!$H1335,Neighborhoods!$A:$A,0),MATCH(Places!I$1,Neighborhoods!$1:$1,0))</f>
        <v>Brooklyn</v>
      </c>
      <c r="J1335" s="17" t="str">
        <f>INDEX(Neighborhoods!$A:$C,MATCH(Places!$H1335,Neighborhoods!$A:$A,0),MATCH(Places!J$1,Neighborhoods!$1:$1,0))</f>
        <v>Bushwick</v>
      </c>
      <c r="K1335" s="17" t="s">
        <v>1</v>
      </c>
      <c r="L1335" s="17" t="str">
        <f t="shared" si="80"/>
        <v>Yes</v>
      </c>
      <c r="M1335" s="17">
        <v>1</v>
      </c>
      <c r="N1335" s="17" t="str" cm="1">
        <f t="array" ref="N1335">_xlfn.IFS(M1335&lt;=2,"Small",M1335&lt;=5,"Medium",M1335&gt;5,"Large")</f>
        <v>Small</v>
      </c>
      <c r="O1335" s="65">
        <v>55</v>
      </c>
      <c r="P1335" s="87">
        <f t="shared" si="81"/>
        <v>0.03</v>
      </c>
      <c r="Q1335" s="68">
        <v>4.67</v>
      </c>
      <c r="R1335" s="68" t="str" cm="1">
        <f t="array" ref="R1335">_xlfn.SWITCH(ROUND(Q1335,0),5,"Excellent",4,"Good",3,"Ok","Bad")</f>
        <v>Excellent</v>
      </c>
      <c r="S1335" s="17">
        <v>3</v>
      </c>
      <c r="T1335" s="17" t="str">
        <f t="shared" si="82"/>
        <v>No</v>
      </c>
      <c r="U1335" s="82">
        <v>42295</v>
      </c>
      <c r="V1335" s="82">
        <v>42796</v>
      </c>
      <c r="W1335" s="17">
        <v>0</v>
      </c>
      <c r="X1335" s="17" t="str">
        <f t="shared" si="83"/>
        <v>Inactive</v>
      </c>
      <c r="Y1335" s="17" t="s">
        <v>15615</v>
      </c>
      <c r="Z1335" s="17"/>
    </row>
    <row r="1336" spans="1:26" x14ac:dyDescent="0.25">
      <c r="A1336">
        <v>1335</v>
      </c>
      <c r="B1336" s="17" t="s">
        <v>1004</v>
      </c>
      <c r="C1336" s="17">
        <v>19</v>
      </c>
      <c r="D1336" s="17" t="str">
        <f>INDEX(Hosts!$A:$O,MATCH(Places!$C1336,Hosts!$A:$A,0),MATCH(Places!D$1,Hosts!$1:$1,0))</f>
        <v>Within a few hours</v>
      </c>
      <c r="E1336" s="87">
        <f>INDEX(Hosts!$A:$O,MATCH(Places!$C1336,Hosts!$A:$A,0),MATCH(Places!E$1,Hosts!$1:$1,0))</f>
        <v>0.9</v>
      </c>
      <c r="F1336" s="87">
        <f>INDEX(Hosts!$A:$O,MATCH(Places!$C1336,Hosts!$A:$A,0),MATCH(Places!F$1,Hosts!$1:$1,0))</f>
        <v>0.79</v>
      </c>
      <c r="G1336" s="17" t="str">
        <f>INDEX(Hosts!$A:$O,MATCH(Places!$C1336,Hosts!$A:$A,0),MATCH(Places!G$1,Hosts!$1:$1,0))</f>
        <v>No</v>
      </c>
      <c r="H1336" s="17">
        <v>8</v>
      </c>
      <c r="I1336" s="17" t="str">
        <f>INDEX(Neighborhoods!$A:$C,MATCH(Places!$H1336,Neighborhoods!$A:$A,0),MATCH(Places!I$1,Neighborhoods!$1:$1,0))</f>
        <v>Brooklyn</v>
      </c>
      <c r="J1336" s="17" t="str">
        <f>INDEX(Neighborhoods!$A:$C,MATCH(Places!$H1336,Neighborhoods!$A:$A,0),MATCH(Places!J$1,Neighborhoods!$1:$1,0))</f>
        <v>Bushwick</v>
      </c>
      <c r="K1336" s="17" t="s">
        <v>11822</v>
      </c>
      <c r="L1336" s="17" t="str">
        <f t="shared" si="80"/>
        <v>No</v>
      </c>
      <c r="M1336" s="17">
        <v>8</v>
      </c>
      <c r="N1336" s="17" t="str" cm="1">
        <f t="array" ref="N1336">_xlfn.IFS(M1336&lt;=2,"Small",M1336&lt;=5,"Medium",M1336&gt;5,"Large")</f>
        <v>Large</v>
      </c>
      <c r="O1336" s="65">
        <v>221</v>
      </c>
      <c r="P1336" s="87">
        <f t="shared" si="81"/>
        <v>0.04</v>
      </c>
      <c r="Q1336" s="68">
        <v>4.6100000000000003</v>
      </c>
      <c r="R1336" s="68" t="str" cm="1">
        <f t="array" ref="R1336">_xlfn.SWITCH(ROUND(Q1336,0),5,"Excellent",4,"Good",3,"Ok","Bad")</f>
        <v>Excellent</v>
      </c>
      <c r="S1336" s="17">
        <v>23</v>
      </c>
      <c r="T1336" s="17" t="str">
        <f t="shared" si="82"/>
        <v>No</v>
      </c>
      <c r="U1336" s="82">
        <v>42466</v>
      </c>
      <c r="V1336" s="82">
        <v>43734</v>
      </c>
      <c r="W1336" s="17">
        <v>256</v>
      </c>
      <c r="X1336" s="17" t="str">
        <f t="shared" si="83"/>
        <v>Active</v>
      </c>
      <c r="Y1336" s="17" t="s">
        <v>15615</v>
      </c>
      <c r="Z1336" s="17"/>
    </row>
    <row r="1337" spans="1:26" x14ac:dyDescent="0.25">
      <c r="A1337">
        <v>1336</v>
      </c>
      <c r="B1337" s="17" t="s">
        <v>1005</v>
      </c>
      <c r="C1337" s="17">
        <v>19</v>
      </c>
      <c r="D1337" s="17" t="str">
        <f>INDEX(Hosts!$A:$O,MATCH(Places!$C1337,Hosts!$A:$A,0),MATCH(Places!D$1,Hosts!$1:$1,0))</f>
        <v>Within a few hours</v>
      </c>
      <c r="E1337" s="87">
        <f>INDEX(Hosts!$A:$O,MATCH(Places!$C1337,Hosts!$A:$A,0),MATCH(Places!E$1,Hosts!$1:$1,0))</f>
        <v>0.9</v>
      </c>
      <c r="F1337" s="87">
        <f>INDEX(Hosts!$A:$O,MATCH(Places!$C1337,Hosts!$A:$A,0),MATCH(Places!F$1,Hosts!$1:$1,0))</f>
        <v>0.79</v>
      </c>
      <c r="G1337" s="17" t="str">
        <f>INDEX(Hosts!$A:$O,MATCH(Places!$C1337,Hosts!$A:$A,0),MATCH(Places!G$1,Hosts!$1:$1,0))</f>
        <v>No</v>
      </c>
      <c r="H1337" s="17">
        <v>8</v>
      </c>
      <c r="I1337" s="17" t="str">
        <f>INDEX(Neighborhoods!$A:$C,MATCH(Places!$H1337,Neighborhoods!$A:$A,0),MATCH(Places!I$1,Neighborhoods!$1:$1,0))</f>
        <v>Brooklyn</v>
      </c>
      <c r="J1337" s="17" t="str">
        <f>INDEX(Neighborhoods!$A:$C,MATCH(Places!$H1337,Neighborhoods!$A:$A,0),MATCH(Places!J$1,Neighborhoods!$1:$1,0))</f>
        <v>Bushwick</v>
      </c>
      <c r="K1337" s="17" t="s">
        <v>11822</v>
      </c>
      <c r="L1337" s="17" t="str">
        <f t="shared" si="80"/>
        <v>No</v>
      </c>
      <c r="M1337" s="17">
        <v>10</v>
      </c>
      <c r="N1337" s="17" t="str" cm="1">
        <f t="array" ref="N1337">_xlfn.IFS(M1337&lt;=2,"Small",M1337&lt;=5,"Medium",M1337&gt;5,"Large")</f>
        <v>Large</v>
      </c>
      <c r="O1337" s="65">
        <v>239</v>
      </c>
      <c r="P1337" s="87">
        <f t="shared" si="81"/>
        <v>0.04</v>
      </c>
      <c r="Q1337" s="68">
        <v>4.71</v>
      </c>
      <c r="R1337" s="68" t="str" cm="1">
        <f t="array" ref="R1337">_xlfn.SWITCH(ROUND(Q1337,0),5,"Excellent",4,"Good",3,"Ok","Bad")</f>
        <v>Excellent</v>
      </c>
      <c r="S1337" s="17">
        <v>59</v>
      </c>
      <c r="T1337" s="17" t="str">
        <f t="shared" si="82"/>
        <v>No</v>
      </c>
      <c r="U1337" s="82">
        <v>42365</v>
      </c>
      <c r="V1337" s="82">
        <v>44017</v>
      </c>
      <c r="W1337" s="17">
        <v>256</v>
      </c>
      <c r="X1337" s="17" t="str">
        <f t="shared" si="83"/>
        <v>Active</v>
      </c>
      <c r="Y1337" s="17" t="s">
        <v>15615</v>
      </c>
      <c r="Z1337" s="17"/>
    </row>
    <row r="1338" spans="1:26" x14ac:dyDescent="0.25">
      <c r="A1338">
        <v>1337</v>
      </c>
      <c r="B1338" s="17" t="s">
        <v>13912</v>
      </c>
      <c r="C1338" s="17">
        <v>19</v>
      </c>
      <c r="D1338" s="17" t="str">
        <f>INDEX(Hosts!$A:$O,MATCH(Places!$C1338,Hosts!$A:$A,0),MATCH(Places!D$1,Hosts!$1:$1,0))</f>
        <v>Within a few hours</v>
      </c>
      <c r="E1338" s="87">
        <f>INDEX(Hosts!$A:$O,MATCH(Places!$C1338,Hosts!$A:$A,0),MATCH(Places!E$1,Hosts!$1:$1,0))</f>
        <v>0.9</v>
      </c>
      <c r="F1338" s="87">
        <f>INDEX(Hosts!$A:$O,MATCH(Places!$C1338,Hosts!$A:$A,0),MATCH(Places!F$1,Hosts!$1:$1,0))</f>
        <v>0.79</v>
      </c>
      <c r="G1338" s="17" t="str">
        <f>INDEX(Hosts!$A:$O,MATCH(Places!$C1338,Hosts!$A:$A,0),MATCH(Places!G$1,Hosts!$1:$1,0))</f>
        <v>No</v>
      </c>
      <c r="H1338" s="17">
        <v>8</v>
      </c>
      <c r="I1338" s="17" t="str">
        <f>INDEX(Neighborhoods!$A:$C,MATCH(Places!$H1338,Neighborhoods!$A:$A,0),MATCH(Places!I$1,Neighborhoods!$1:$1,0))</f>
        <v>Brooklyn</v>
      </c>
      <c r="J1338" s="17" t="str">
        <f>INDEX(Neighborhoods!$A:$C,MATCH(Places!$H1338,Neighborhoods!$A:$A,0),MATCH(Places!J$1,Neighborhoods!$1:$1,0))</f>
        <v>Bushwick</v>
      </c>
      <c r="K1338" s="17" t="s">
        <v>1</v>
      </c>
      <c r="L1338" s="17" t="str">
        <f t="shared" si="80"/>
        <v>Yes</v>
      </c>
      <c r="M1338" s="17">
        <v>1</v>
      </c>
      <c r="N1338" s="17" t="str" cm="1">
        <f t="array" ref="N1338">_xlfn.IFS(M1338&lt;=2,"Small",M1338&lt;=5,"Medium",M1338&gt;5,"Large")</f>
        <v>Small</v>
      </c>
      <c r="O1338" s="65">
        <v>30</v>
      </c>
      <c r="P1338" s="87">
        <f t="shared" si="81"/>
        <v>0.03</v>
      </c>
      <c r="Q1338" s="68">
        <v>4.8</v>
      </c>
      <c r="R1338" s="68" t="str" cm="1">
        <f t="array" ref="R1338">_xlfn.SWITCH(ROUND(Q1338,0),5,"Excellent",4,"Good",3,"Ok","Bad")</f>
        <v>Excellent</v>
      </c>
      <c r="S1338" s="17">
        <v>5</v>
      </c>
      <c r="T1338" s="17" t="str">
        <f t="shared" si="82"/>
        <v>No</v>
      </c>
      <c r="U1338" s="82">
        <v>42269</v>
      </c>
      <c r="V1338" s="82">
        <v>43133</v>
      </c>
      <c r="W1338" s="17">
        <v>0</v>
      </c>
      <c r="X1338" s="17" t="str">
        <f t="shared" si="83"/>
        <v>Inactive</v>
      </c>
      <c r="Y1338" s="17" t="s">
        <v>15615</v>
      </c>
      <c r="Z1338" s="17"/>
    </row>
    <row r="1339" spans="1:26" x14ac:dyDescent="0.25">
      <c r="A1339">
        <v>1338</v>
      </c>
      <c r="B1339" s="17" t="s">
        <v>14732</v>
      </c>
      <c r="C1339" s="17">
        <v>1991</v>
      </c>
      <c r="D1339" s="17" t="str">
        <f>INDEX(Hosts!$A:$O,MATCH(Places!$C1339,Hosts!$A:$A,0),MATCH(Places!D$1,Hosts!$1:$1,0))</f>
        <v>Within a day</v>
      </c>
      <c r="E1339" s="87">
        <f>INDEX(Hosts!$A:$O,MATCH(Places!$C1339,Hosts!$A:$A,0),MATCH(Places!E$1,Hosts!$1:$1,0))</f>
        <v>1</v>
      </c>
      <c r="F1339" s="87">
        <f>INDEX(Hosts!$A:$O,MATCH(Places!$C1339,Hosts!$A:$A,0),MATCH(Places!F$1,Hosts!$1:$1,0))</f>
        <v>1</v>
      </c>
      <c r="G1339" s="17" t="str">
        <f>INDEX(Hosts!$A:$O,MATCH(Places!$C1339,Hosts!$A:$A,0),MATCH(Places!G$1,Hosts!$1:$1,0))</f>
        <v>No</v>
      </c>
      <c r="H1339" s="17">
        <v>12</v>
      </c>
      <c r="I1339" s="17" t="str">
        <f>INDEX(Neighborhoods!$A:$C,MATCH(Places!$H1339,Neighborhoods!$A:$A,0),MATCH(Places!I$1,Neighborhoods!$1:$1,0))</f>
        <v>Brooklyn</v>
      </c>
      <c r="J1339" s="17" t="str">
        <f>INDEX(Neighborhoods!$A:$C,MATCH(Places!$H1339,Neighborhoods!$A:$A,0),MATCH(Places!J$1,Neighborhoods!$1:$1,0))</f>
        <v>Williamsburg</v>
      </c>
      <c r="K1339" s="17" t="s">
        <v>11822</v>
      </c>
      <c r="L1339" s="17" t="str">
        <f t="shared" si="80"/>
        <v>No</v>
      </c>
      <c r="M1339" s="17">
        <v>2</v>
      </c>
      <c r="N1339" s="17" t="str" cm="1">
        <f t="array" ref="N1339">_xlfn.IFS(M1339&lt;=2,"Small",M1339&lt;=5,"Medium",M1339&gt;5,"Large")</f>
        <v>Small</v>
      </c>
      <c r="O1339" s="65">
        <v>95</v>
      </c>
      <c r="P1339" s="87">
        <f t="shared" si="81"/>
        <v>0.03</v>
      </c>
      <c r="Q1339" s="68">
        <v>4.92</v>
      </c>
      <c r="R1339" s="68" t="str" cm="1">
        <f t="array" ref="R1339">_xlfn.SWITCH(ROUND(Q1339,0),5,"Excellent",4,"Good",3,"Ok","Bad")</f>
        <v>Excellent</v>
      </c>
      <c r="S1339" s="17">
        <v>12</v>
      </c>
      <c r="T1339" s="17" t="str">
        <f t="shared" si="82"/>
        <v>No</v>
      </c>
      <c r="U1339" s="82">
        <v>42644</v>
      </c>
      <c r="V1339" s="82">
        <v>43746</v>
      </c>
      <c r="W1339" s="17">
        <v>196</v>
      </c>
      <c r="X1339" s="17" t="str">
        <f t="shared" si="83"/>
        <v>Active</v>
      </c>
      <c r="Y1339" s="17" t="s">
        <v>15615</v>
      </c>
      <c r="Z1339" s="17"/>
    </row>
    <row r="1340" spans="1:26" x14ac:dyDescent="0.25">
      <c r="A1340">
        <v>1339</v>
      </c>
      <c r="B1340" s="17" t="s">
        <v>1006</v>
      </c>
      <c r="C1340" s="17">
        <v>746</v>
      </c>
      <c r="D1340" s="17" t="str">
        <f>INDEX(Hosts!$A:$O,MATCH(Places!$C1340,Hosts!$A:$A,0),MATCH(Places!D$1,Hosts!$1:$1,0))</f>
        <v>Within an hour</v>
      </c>
      <c r="E1340" s="87">
        <f>INDEX(Hosts!$A:$O,MATCH(Places!$C1340,Hosts!$A:$A,0),MATCH(Places!E$1,Hosts!$1:$1,0))</f>
        <v>1</v>
      </c>
      <c r="F1340" s="87">
        <f>INDEX(Hosts!$A:$O,MATCH(Places!$C1340,Hosts!$A:$A,0),MATCH(Places!F$1,Hosts!$1:$1,0))</f>
        <v>0.4</v>
      </c>
      <c r="G1340" s="17" t="str">
        <f>INDEX(Hosts!$A:$O,MATCH(Places!$C1340,Hosts!$A:$A,0),MATCH(Places!G$1,Hosts!$1:$1,0))</f>
        <v>No</v>
      </c>
      <c r="H1340" s="17">
        <v>12</v>
      </c>
      <c r="I1340" s="17" t="str">
        <f>INDEX(Neighborhoods!$A:$C,MATCH(Places!$H1340,Neighborhoods!$A:$A,0),MATCH(Places!I$1,Neighborhoods!$1:$1,0))</f>
        <v>Brooklyn</v>
      </c>
      <c r="J1340" s="17" t="str">
        <f>INDEX(Neighborhoods!$A:$C,MATCH(Places!$H1340,Neighborhoods!$A:$A,0),MATCH(Places!J$1,Neighborhoods!$1:$1,0))</f>
        <v>Williamsburg</v>
      </c>
      <c r="K1340" s="17" t="s">
        <v>1</v>
      </c>
      <c r="L1340" s="17" t="str">
        <f t="shared" si="80"/>
        <v>Yes</v>
      </c>
      <c r="M1340" s="17">
        <v>2</v>
      </c>
      <c r="N1340" s="17" t="str" cm="1">
        <f t="array" ref="N1340">_xlfn.IFS(M1340&lt;=2,"Small",M1340&lt;=5,"Medium",M1340&gt;5,"Large")</f>
        <v>Small</v>
      </c>
      <c r="O1340" s="65">
        <v>50</v>
      </c>
      <c r="P1340" s="87">
        <f t="shared" si="81"/>
        <v>0.03</v>
      </c>
      <c r="Q1340" s="68">
        <v>4.4400000000000004</v>
      </c>
      <c r="R1340" s="68" t="str" cm="1">
        <f t="array" ref="R1340">_xlfn.SWITCH(ROUND(Q1340,0),5,"Excellent",4,"Good",3,"Ok","Bad")</f>
        <v>Good</v>
      </c>
      <c r="S1340" s="17">
        <v>9</v>
      </c>
      <c r="T1340" s="17" t="str">
        <f t="shared" si="82"/>
        <v>No</v>
      </c>
      <c r="U1340" s="82">
        <v>42527</v>
      </c>
      <c r="V1340" s="82">
        <v>43248</v>
      </c>
      <c r="W1340" s="17">
        <v>16</v>
      </c>
      <c r="X1340" s="17" t="str">
        <f t="shared" si="83"/>
        <v>Active</v>
      </c>
      <c r="Y1340" s="17" t="s">
        <v>15616</v>
      </c>
      <c r="Z1340" s="17"/>
    </row>
    <row r="1341" spans="1:26" x14ac:dyDescent="0.25">
      <c r="A1341">
        <v>1340</v>
      </c>
      <c r="B1341" s="17" t="s">
        <v>1007</v>
      </c>
      <c r="C1341" s="17">
        <v>663</v>
      </c>
      <c r="D1341" s="17" t="str">
        <f>INDEX(Hosts!$A:$O,MATCH(Places!$C1341,Hosts!$A:$A,0),MATCH(Places!D$1,Hosts!$1:$1,0))</f>
        <v>Within a day</v>
      </c>
      <c r="E1341" s="87">
        <f>INDEX(Hosts!$A:$O,MATCH(Places!$C1341,Hosts!$A:$A,0),MATCH(Places!E$1,Hosts!$1:$1,0))</f>
        <v>0.9</v>
      </c>
      <c r="F1341" s="87">
        <f>INDEX(Hosts!$A:$O,MATCH(Places!$C1341,Hosts!$A:$A,0),MATCH(Places!F$1,Hosts!$1:$1,0))</f>
        <v>0.92</v>
      </c>
      <c r="G1341" s="17" t="str">
        <f>INDEX(Hosts!$A:$O,MATCH(Places!$C1341,Hosts!$A:$A,0),MATCH(Places!G$1,Hosts!$1:$1,0))</f>
        <v>Yes</v>
      </c>
      <c r="H1341" s="17">
        <v>19</v>
      </c>
      <c r="I1341" s="17" t="str">
        <f>INDEX(Neighborhoods!$A:$C,MATCH(Places!$H1341,Neighborhoods!$A:$A,0),MATCH(Places!I$1,Neighborhoods!$1:$1,0))</f>
        <v>Manhattan</v>
      </c>
      <c r="J1341" s="17" t="str">
        <f>INDEX(Neighborhoods!$A:$C,MATCH(Places!$H1341,Neighborhoods!$A:$A,0),MATCH(Places!J$1,Neighborhoods!$1:$1,0))</f>
        <v>Upper East Side</v>
      </c>
      <c r="K1341" s="17" t="s">
        <v>11822</v>
      </c>
      <c r="L1341" s="17" t="str">
        <f t="shared" si="80"/>
        <v>No</v>
      </c>
      <c r="M1341" s="17">
        <v>4</v>
      </c>
      <c r="N1341" s="17" t="str" cm="1">
        <f t="array" ref="N1341">_xlfn.IFS(M1341&lt;=2,"Small",M1341&lt;=5,"Medium",M1341&gt;5,"Large")</f>
        <v>Medium</v>
      </c>
      <c r="O1341" s="65">
        <v>135</v>
      </c>
      <c r="P1341" s="87">
        <f t="shared" si="81"/>
        <v>0.03</v>
      </c>
      <c r="Q1341" s="68">
        <v>4.9800000000000004</v>
      </c>
      <c r="R1341" s="68" t="str" cm="1">
        <f t="array" ref="R1341">_xlfn.SWITCH(ROUND(Q1341,0),5,"Excellent",4,"Good",3,"Ok","Bad")</f>
        <v>Excellent</v>
      </c>
      <c r="S1341" s="17">
        <v>62</v>
      </c>
      <c r="T1341" s="17" t="str">
        <f t="shared" si="82"/>
        <v>No</v>
      </c>
      <c r="U1341" s="82">
        <v>42180</v>
      </c>
      <c r="V1341" s="82">
        <v>44032</v>
      </c>
      <c r="W1341" s="17">
        <v>321</v>
      </c>
      <c r="X1341" s="17" t="str">
        <f t="shared" si="83"/>
        <v>Active</v>
      </c>
      <c r="Y1341" s="17" t="s">
        <v>15615</v>
      </c>
      <c r="Z1341" s="17"/>
    </row>
    <row r="1342" spans="1:26" x14ac:dyDescent="0.25">
      <c r="A1342">
        <v>1341</v>
      </c>
      <c r="B1342" s="17" t="s">
        <v>1008</v>
      </c>
      <c r="C1342" s="17">
        <v>1579</v>
      </c>
      <c r="D1342" s="17" t="str">
        <f>INDEX(Hosts!$A:$O,MATCH(Places!$C1342,Hosts!$A:$A,0),MATCH(Places!D$1,Hosts!$1:$1,0))</f>
        <v>Within a few hours</v>
      </c>
      <c r="E1342" s="87">
        <f>INDEX(Hosts!$A:$O,MATCH(Places!$C1342,Hosts!$A:$A,0),MATCH(Places!E$1,Hosts!$1:$1,0))</f>
        <v>0.94</v>
      </c>
      <c r="F1342" s="87">
        <f>INDEX(Hosts!$A:$O,MATCH(Places!$C1342,Hosts!$A:$A,0),MATCH(Places!F$1,Hosts!$1:$1,0))</f>
        <v>0.37</v>
      </c>
      <c r="G1342" s="17" t="str">
        <f>INDEX(Hosts!$A:$O,MATCH(Places!$C1342,Hosts!$A:$A,0),MATCH(Places!G$1,Hosts!$1:$1,0))</f>
        <v>No</v>
      </c>
      <c r="H1342" s="17">
        <v>8</v>
      </c>
      <c r="I1342" s="17" t="str">
        <f>INDEX(Neighborhoods!$A:$C,MATCH(Places!$H1342,Neighborhoods!$A:$A,0),MATCH(Places!I$1,Neighborhoods!$1:$1,0))</f>
        <v>Brooklyn</v>
      </c>
      <c r="J1342" s="17" t="str">
        <f>INDEX(Neighborhoods!$A:$C,MATCH(Places!$H1342,Neighborhoods!$A:$A,0),MATCH(Places!J$1,Neighborhoods!$1:$1,0))</f>
        <v>Bushwick</v>
      </c>
      <c r="K1342" s="17" t="s">
        <v>1</v>
      </c>
      <c r="L1342" s="17" t="str">
        <f t="shared" si="80"/>
        <v>Yes</v>
      </c>
      <c r="M1342" s="17">
        <v>2</v>
      </c>
      <c r="N1342" s="17" t="str" cm="1">
        <f t="array" ref="N1342">_xlfn.IFS(M1342&lt;=2,"Small",M1342&lt;=5,"Medium",M1342&gt;5,"Large")</f>
        <v>Small</v>
      </c>
      <c r="O1342" s="65">
        <v>63</v>
      </c>
      <c r="P1342" s="87">
        <f t="shared" si="81"/>
        <v>0.03</v>
      </c>
      <c r="Q1342" s="68">
        <v>4.9000000000000004</v>
      </c>
      <c r="R1342" s="68" t="str" cm="1">
        <f t="array" ref="R1342">_xlfn.SWITCH(ROUND(Q1342,0),5,"Excellent",4,"Good",3,"Ok","Bad")</f>
        <v>Excellent</v>
      </c>
      <c r="S1342" s="17">
        <v>21</v>
      </c>
      <c r="T1342" s="17" t="str">
        <f t="shared" si="82"/>
        <v>No</v>
      </c>
      <c r="U1342" s="82">
        <v>42243</v>
      </c>
      <c r="V1342" s="82">
        <v>43888</v>
      </c>
      <c r="W1342" s="17">
        <v>349</v>
      </c>
      <c r="X1342" s="17" t="str">
        <f t="shared" si="83"/>
        <v>Active</v>
      </c>
      <c r="Y1342" s="17" t="s">
        <v>15615</v>
      </c>
      <c r="Z1342" s="17"/>
    </row>
    <row r="1343" spans="1:26" x14ac:dyDescent="0.25">
      <c r="A1343">
        <v>1342</v>
      </c>
      <c r="B1343" s="17" t="s">
        <v>1009</v>
      </c>
      <c r="C1343" s="17">
        <v>2289</v>
      </c>
      <c r="D1343" s="17" t="str">
        <f>INDEX(Hosts!$A:$O,MATCH(Places!$C1343,Hosts!$A:$A,0),MATCH(Places!D$1,Hosts!$1:$1,0))</f>
        <v>Within an hour</v>
      </c>
      <c r="E1343" s="87">
        <f>INDEX(Hosts!$A:$O,MATCH(Places!$C1343,Hosts!$A:$A,0),MATCH(Places!E$1,Hosts!$1:$1,0))</f>
        <v>1</v>
      </c>
      <c r="F1343" s="87">
        <f>INDEX(Hosts!$A:$O,MATCH(Places!$C1343,Hosts!$A:$A,0),MATCH(Places!F$1,Hosts!$1:$1,0))</f>
        <v>0.55000000000000004</v>
      </c>
      <c r="G1343" s="17" t="str">
        <f>INDEX(Hosts!$A:$O,MATCH(Places!$C1343,Hosts!$A:$A,0),MATCH(Places!G$1,Hosts!$1:$1,0))</f>
        <v>No</v>
      </c>
      <c r="H1343" s="17">
        <v>16</v>
      </c>
      <c r="I1343" s="17" t="str">
        <f>INDEX(Neighborhoods!$A:$C,MATCH(Places!$H1343,Neighborhoods!$A:$A,0),MATCH(Places!I$1,Neighborhoods!$1:$1,0))</f>
        <v>Manhattan</v>
      </c>
      <c r="J1343" s="17" t="str">
        <f>INDEX(Neighborhoods!$A:$C,MATCH(Places!$H1343,Neighborhoods!$A:$A,0),MATCH(Places!J$1,Neighborhoods!$1:$1,0))</f>
        <v>Harlem</v>
      </c>
      <c r="K1343" s="17" t="s">
        <v>1</v>
      </c>
      <c r="L1343" s="17" t="str">
        <f t="shared" si="80"/>
        <v>Yes</v>
      </c>
      <c r="M1343" s="17">
        <v>2</v>
      </c>
      <c r="N1343" s="17" t="str" cm="1">
        <f t="array" ref="N1343">_xlfn.IFS(M1343&lt;=2,"Small",M1343&lt;=5,"Medium",M1343&gt;5,"Large")</f>
        <v>Small</v>
      </c>
      <c r="O1343" s="65">
        <v>89</v>
      </c>
      <c r="P1343" s="87">
        <f t="shared" si="81"/>
        <v>0.03</v>
      </c>
      <c r="Q1343" s="68">
        <v>4.58</v>
      </c>
      <c r="R1343" s="68" t="str" cm="1">
        <f t="array" ref="R1343">_xlfn.SWITCH(ROUND(Q1343,0),5,"Excellent",4,"Good",3,"Ok","Bad")</f>
        <v>Excellent</v>
      </c>
      <c r="S1343" s="17">
        <v>24</v>
      </c>
      <c r="T1343" s="17" t="str">
        <f t="shared" si="82"/>
        <v>No</v>
      </c>
      <c r="U1343" s="82">
        <v>42209</v>
      </c>
      <c r="V1343" s="82">
        <v>43772</v>
      </c>
      <c r="W1343" s="17">
        <v>365</v>
      </c>
      <c r="X1343" s="17" t="str">
        <f t="shared" si="83"/>
        <v>Active</v>
      </c>
      <c r="Y1343" s="17" t="s">
        <v>15615</v>
      </c>
      <c r="Z1343" s="17"/>
    </row>
    <row r="1344" spans="1:26" x14ac:dyDescent="0.25">
      <c r="A1344">
        <v>1343</v>
      </c>
      <c r="B1344" s="17" t="s">
        <v>1010</v>
      </c>
      <c r="C1344" s="17">
        <v>1579</v>
      </c>
      <c r="D1344" s="17" t="str">
        <f>INDEX(Hosts!$A:$O,MATCH(Places!$C1344,Hosts!$A:$A,0),MATCH(Places!D$1,Hosts!$1:$1,0))</f>
        <v>Within a few hours</v>
      </c>
      <c r="E1344" s="87">
        <f>INDEX(Hosts!$A:$O,MATCH(Places!$C1344,Hosts!$A:$A,0),MATCH(Places!E$1,Hosts!$1:$1,0))</f>
        <v>0.94</v>
      </c>
      <c r="F1344" s="87">
        <f>INDEX(Hosts!$A:$O,MATCH(Places!$C1344,Hosts!$A:$A,0),MATCH(Places!F$1,Hosts!$1:$1,0))</f>
        <v>0.37</v>
      </c>
      <c r="G1344" s="17" t="str">
        <f>INDEX(Hosts!$A:$O,MATCH(Places!$C1344,Hosts!$A:$A,0),MATCH(Places!G$1,Hosts!$1:$1,0))</f>
        <v>No</v>
      </c>
      <c r="H1344" s="17">
        <v>8</v>
      </c>
      <c r="I1344" s="17" t="str">
        <f>INDEX(Neighborhoods!$A:$C,MATCH(Places!$H1344,Neighborhoods!$A:$A,0),MATCH(Places!I$1,Neighborhoods!$1:$1,0))</f>
        <v>Brooklyn</v>
      </c>
      <c r="J1344" s="17" t="str">
        <f>INDEX(Neighborhoods!$A:$C,MATCH(Places!$H1344,Neighborhoods!$A:$A,0),MATCH(Places!J$1,Neighborhoods!$1:$1,0))</f>
        <v>Bushwick</v>
      </c>
      <c r="K1344" s="17" t="s">
        <v>16</v>
      </c>
      <c r="L1344" s="17" t="str">
        <f t="shared" si="80"/>
        <v>Yes</v>
      </c>
      <c r="M1344" s="17">
        <v>5</v>
      </c>
      <c r="N1344" s="17" t="str" cm="1">
        <f t="array" ref="N1344">_xlfn.IFS(M1344&lt;=2,"Small",M1344&lt;=5,"Medium",M1344&gt;5,"Large")</f>
        <v>Medium</v>
      </c>
      <c r="O1344" s="65">
        <v>85</v>
      </c>
      <c r="P1344" s="87">
        <f t="shared" si="81"/>
        <v>0.03</v>
      </c>
      <c r="Q1344" s="68">
        <v>4.8</v>
      </c>
      <c r="R1344" s="68" t="str" cm="1">
        <f t="array" ref="R1344">_xlfn.SWITCH(ROUND(Q1344,0),5,"Excellent",4,"Good",3,"Ok","Bad")</f>
        <v>Excellent</v>
      </c>
      <c r="S1344" s="17">
        <v>10</v>
      </c>
      <c r="T1344" s="17" t="str">
        <f t="shared" si="82"/>
        <v>No</v>
      </c>
      <c r="U1344" s="82">
        <v>42223</v>
      </c>
      <c r="V1344" s="82">
        <v>43646</v>
      </c>
      <c r="W1344" s="17">
        <v>365</v>
      </c>
      <c r="X1344" s="17" t="str">
        <f t="shared" si="83"/>
        <v>Active</v>
      </c>
      <c r="Y1344" s="17" t="s">
        <v>15615</v>
      </c>
      <c r="Z1344" s="17"/>
    </row>
    <row r="1345" spans="1:26" x14ac:dyDescent="0.25">
      <c r="A1345">
        <v>1344</v>
      </c>
      <c r="B1345" s="17" t="s">
        <v>1011</v>
      </c>
      <c r="C1345" s="17">
        <v>2280</v>
      </c>
      <c r="D1345" s="17" t="str">
        <f>INDEX(Hosts!$A:$O,MATCH(Places!$C1345,Hosts!$A:$A,0),MATCH(Places!D$1,Hosts!$1:$1,0))</f>
        <v>Within an hour</v>
      </c>
      <c r="E1345" s="87">
        <f>INDEX(Hosts!$A:$O,MATCH(Places!$C1345,Hosts!$A:$A,0),MATCH(Places!E$1,Hosts!$1:$1,0))</f>
        <v>1</v>
      </c>
      <c r="F1345" s="87">
        <f>INDEX(Hosts!$A:$O,MATCH(Places!$C1345,Hosts!$A:$A,0),MATCH(Places!F$1,Hosts!$1:$1,0))</f>
        <v>0.88</v>
      </c>
      <c r="G1345" s="17" t="str">
        <f>INDEX(Hosts!$A:$O,MATCH(Places!$C1345,Hosts!$A:$A,0),MATCH(Places!G$1,Hosts!$1:$1,0))</f>
        <v>Yes</v>
      </c>
      <c r="H1345" s="17">
        <v>7</v>
      </c>
      <c r="I1345" s="17" t="str">
        <f>INDEX(Neighborhoods!$A:$C,MATCH(Places!$H1345,Neighborhoods!$A:$A,0),MATCH(Places!I$1,Neighborhoods!$1:$1,0))</f>
        <v>Brooklyn</v>
      </c>
      <c r="J1345" s="17" t="str">
        <f>INDEX(Neighborhoods!$A:$C,MATCH(Places!$H1345,Neighborhoods!$A:$A,0),MATCH(Places!J$1,Neighborhoods!$1:$1,0))</f>
        <v>Bedford-Stuyvesant</v>
      </c>
      <c r="K1345" s="17" t="s">
        <v>11822</v>
      </c>
      <c r="L1345" s="17" t="str">
        <f t="shared" si="80"/>
        <v>No</v>
      </c>
      <c r="M1345" s="17">
        <v>4</v>
      </c>
      <c r="N1345" s="17" t="str" cm="1">
        <f t="array" ref="N1345">_xlfn.IFS(M1345&lt;=2,"Small",M1345&lt;=5,"Medium",M1345&gt;5,"Large")</f>
        <v>Medium</v>
      </c>
      <c r="O1345" s="65">
        <v>150</v>
      </c>
      <c r="P1345" s="87">
        <f t="shared" si="81"/>
        <v>0.03</v>
      </c>
      <c r="Q1345" s="68">
        <v>4.9000000000000004</v>
      </c>
      <c r="R1345" s="68" t="str" cm="1">
        <f t="array" ref="R1345">_xlfn.SWITCH(ROUND(Q1345,0),5,"Excellent",4,"Good",3,"Ok","Bad")</f>
        <v>Excellent</v>
      </c>
      <c r="S1345" s="17">
        <v>88</v>
      </c>
      <c r="T1345" s="17" t="str">
        <f t="shared" si="82"/>
        <v>No</v>
      </c>
      <c r="U1345" s="82">
        <v>42288</v>
      </c>
      <c r="V1345" s="82">
        <v>43890</v>
      </c>
      <c r="W1345" s="17">
        <v>349</v>
      </c>
      <c r="X1345" s="17" t="str">
        <f t="shared" si="83"/>
        <v>Active</v>
      </c>
      <c r="Y1345" s="17" t="s">
        <v>15615</v>
      </c>
      <c r="Z1345" s="17"/>
    </row>
    <row r="1346" spans="1:26" x14ac:dyDescent="0.25">
      <c r="A1346">
        <v>1345</v>
      </c>
      <c r="B1346" s="17" t="s">
        <v>1012</v>
      </c>
      <c r="C1346" s="17">
        <v>2196</v>
      </c>
      <c r="D1346" s="17" t="str">
        <f>INDEX(Hosts!$A:$O,MATCH(Places!$C1346,Hosts!$A:$A,0),MATCH(Places!D$1,Hosts!$1:$1,0))</f>
        <v>Within a few hours</v>
      </c>
      <c r="E1346" s="87">
        <f>INDEX(Hosts!$A:$O,MATCH(Places!$C1346,Hosts!$A:$A,0),MATCH(Places!E$1,Hosts!$1:$1,0))</f>
        <v>1</v>
      </c>
      <c r="F1346" s="87">
        <f>INDEX(Hosts!$A:$O,MATCH(Places!$C1346,Hosts!$A:$A,0),MATCH(Places!F$1,Hosts!$1:$1,0))</f>
        <v>0.93</v>
      </c>
      <c r="G1346" s="17" t="str">
        <f>INDEX(Hosts!$A:$O,MATCH(Places!$C1346,Hosts!$A:$A,0),MATCH(Places!G$1,Hosts!$1:$1,0))</f>
        <v>No</v>
      </c>
      <c r="H1346" s="17">
        <v>22</v>
      </c>
      <c r="I1346" s="17" t="str">
        <f>INDEX(Neighborhoods!$A:$C,MATCH(Places!$H1346,Neighborhoods!$A:$A,0),MATCH(Places!I$1,Neighborhoods!$1:$1,0))</f>
        <v>Queens</v>
      </c>
      <c r="J1346" s="17" t="str">
        <f>INDEX(Neighborhoods!$A:$C,MATCH(Places!$H1346,Neighborhoods!$A:$A,0),MATCH(Places!J$1,Neighborhoods!$1:$1,0))</f>
        <v>Flushing</v>
      </c>
      <c r="K1346" s="17" t="s">
        <v>1</v>
      </c>
      <c r="L1346" s="17" t="str">
        <f t="shared" ref="L1346:L1409" si="84">IF(OR(K1346="Private room",K1346="Shared room"),"Yes","No")</f>
        <v>Yes</v>
      </c>
      <c r="M1346" s="17">
        <v>2</v>
      </c>
      <c r="N1346" s="17" t="str" cm="1">
        <f t="array" ref="N1346">_xlfn.IFS(M1346&lt;=2,"Small",M1346&lt;=5,"Medium",M1346&gt;5,"Large")</f>
        <v>Small</v>
      </c>
      <c r="O1346" s="65">
        <v>37</v>
      </c>
      <c r="P1346" s="87">
        <f t="shared" ref="P1346:P1409" si="85">VLOOKUP(O1346,$AB$1:$AC$5,2)</f>
        <v>0.03</v>
      </c>
      <c r="Q1346" s="68">
        <v>4.83</v>
      </c>
      <c r="R1346" s="68" t="str" cm="1">
        <f t="array" ref="R1346">_xlfn.SWITCH(ROUND(Q1346,0),5,"Excellent",4,"Good",3,"Ok","Bad")</f>
        <v>Excellent</v>
      </c>
      <c r="S1346" s="17">
        <v>214</v>
      </c>
      <c r="T1346" s="17" t="str">
        <f t="shared" ref="T1346:T1409" si="86">IF(AND(Q1346&gt;=4.8,S1346&gt;100),"Yes","No")</f>
        <v>Yes</v>
      </c>
      <c r="U1346" s="82">
        <v>42165</v>
      </c>
      <c r="V1346" s="82">
        <v>44013</v>
      </c>
      <c r="W1346" s="17">
        <v>135</v>
      </c>
      <c r="X1346" s="17" t="str">
        <f t="shared" ref="X1346:X1409" si="87">IF(W1346&lt;&gt;0,"Active","Inactive")</f>
        <v>Active</v>
      </c>
      <c r="Y1346" s="17" t="s">
        <v>15615</v>
      </c>
      <c r="Z1346" s="17"/>
    </row>
    <row r="1347" spans="1:26" x14ac:dyDescent="0.25">
      <c r="A1347">
        <v>1346</v>
      </c>
      <c r="B1347" s="17" t="s">
        <v>1013</v>
      </c>
      <c r="C1347" s="17">
        <v>2292</v>
      </c>
      <c r="D1347" s="17" t="str">
        <f>INDEX(Hosts!$A:$O,MATCH(Places!$C1347,Hosts!$A:$A,0),MATCH(Places!D$1,Hosts!$1:$1,0))</f>
        <v>Within an hour</v>
      </c>
      <c r="E1347" s="87">
        <f>INDEX(Hosts!$A:$O,MATCH(Places!$C1347,Hosts!$A:$A,0),MATCH(Places!E$1,Hosts!$1:$1,0))</f>
        <v>1</v>
      </c>
      <c r="F1347" s="87">
        <f>INDEX(Hosts!$A:$O,MATCH(Places!$C1347,Hosts!$A:$A,0),MATCH(Places!F$1,Hosts!$1:$1,0))</f>
        <v>0.94</v>
      </c>
      <c r="G1347" s="17" t="str">
        <f>INDEX(Hosts!$A:$O,MATCH(Places!$C1347,Hosts!$A:$A,0),MATCH(Places!G$1,Hosts!$1:$1,0))</f>
        <v>Yes</v>
      </c>
      <c r="H1347" s="17">
        <v>24</v>
      </c>
      <c r="I1347" s="17" t="str">
        <f>INDEX(Neighborhoods!$A:$C,MATCH(Places!$H1347,Neighborhoods!$A:$A,0),MATCH(Places!I$1,Neighborhoods!$1:$1,0))</f>
        <v>Queens</v>
      </c>
      <c r="J1347" s="17" t="str">
        <f>INDEX(Neighborhoods!$A:$C,MATCH(Places!$H1347,Neighborhoods!$A:$A,0),MATCH(Places!J$1,Neighborhoods!$1:$1,0))</f>
        <v>Long Island City</v>
      </c>
      <c r="K1347" s="17" t="s">
        <v>1</v>
      </c>
      <c r="L1347" s="17" t="str">
        <f t="shared" si="84"/>
        <v>Yes</v>
      </c>
      <c r="M1347" s="17">
        <v>1</v>
      </c>
      <c r="N1347" s="17" t="str" cm="1">
        <f t="array" ref="N1347">_xlfn.IFS(M1347&lt;=2,"Small",M1347&lt;=5,"Medium",M1347&gt;5,"Large")</f>
        <v>Small</v>
      </c>
      <c r="O1347" s="65">
        <v>28</v>
      </c>
      <c r="P1347" s="87">
        <f t="shared" si="85"/>
        <v>0.03</v>
      </c>
      <c r="Q1347" s="68">
        <v>5</v>
      </c>
      <c r="R1347" s="68" t="str" cm="1">
        <f t="array" ref="R1347">_xlfn.SWITCH(ROUND(Q1347,0),5,"Excellent",4,"Good",3,"Ok","Bad")</f>
        <v>Excellent</v>
      </c>
      <c r="S1347" s="17">
        <v>19</v>
      </c>
      <c r="T1347" s="17" t="str">
        <f t="shared" si="86"/>
        <v>No</v>
      </c>
      <c r="U1347" s="82">
        <v>42582</v>
      </c>
      <c r="V1347" s="82">
        <v>44014</v>
      </c>
      <c r="W1347" s="17">
        <v>192</v>
      </c>
      <c r="X1347" s="17" t="str">
        <f t="shared" si="87"/>
        <v>Active</v>
      </c>
      <c r="Y1347" s="17" t="s">
        <v>15615</v>
      </c>
      <c r="Z1347" s="17"/>
    </row>
    <row r="1348" spans="1:26" x14ac:dyDescent="0.25">
      <c r="A1348">
        <v>1347</v>
      </c>
      <c r="B1348" s="17" t="s">
        <v>14862</v>
      </c>
      <c r="C1348" s="17">
        <v>1185</v>
      </c>
      <c r="D1348" s="17" t="str">
        <f>INDEX(Hosts!$A:$O,MATCH(Places!$C1348,Hosts!$A:$A,0),MATCH(Places!D$1,Hosts!$1:$1,0))</f>
        <v>Within an hour</v>
      </c>
      <c r="E1348" s="87">
        <f>INDEX(Hosts!$A:$O,MATCH(Places!$C1348,Hosts!$A:$A,0),MATCH(Places!E$1,Hosts!$1:$1,0))</f>
        <v>1</v>
      </c>
      <c r="F1348" s="87">
        <f>INDEX(Hosts!$A:$O,MATCH(Places!$C1348,Hosts!$A:$A,0),MATCH(Places!F$1,Hosts!$1:$1,0))</f>
        <v>0.93</v>
      </c>
      <c r="G1348" s="17" t="str">
        <f>INDEX(Hosts!$A:$O,MATCH(Places!$C1348,Hosts!$A:$A,0),MATCH(Places!G$1,Hosts!$1:$1,0))</f>
        <v>No</v>
      </c>
      <c r="H1348" s="17">
        <v>19</v>
      </c>
      <c r="I1348" s="17" t="str">
        <f>INDEX(Neighborhoods!$A:$C,MATCH(Places!$H1348,Neighborhoods!$A:$A,0),MATCH(Places!I$1,Neighborhoods!$1:$1,0))</f>
        <v>Manhattan</v>
      </c>
      <c r="J1348" s="17" t="str">
        <f>INDEX(Neighborhoods!$A:$C,MATCH(Places!$H1348,Neighborhoods!$A:$A,0),MATCH(Places!J$1,Neighborhoods!$1:$1,0))</f>
        <v>Upper East Side</v>
      </c>
      <c r="K1348" s="17" t="s">
        <v>11822</v>
      </c>
      <c r="L1348" s="17" t="str">
        <f t="shared" si="84"/>
        <v>No</v>
      </c>
      <c r="M1348" s="17">
        <v>4</v>
      </c>
      <c r="N1348" s="17" t="str" cm="1">
        <f t="array" ref="N1348">_xlfn.IFS(M1348&lt;=2,"Small",M1348&lt;=5,"Medium",M1348&gt;5,"Large")</f>
        <v>Medium</v>
      </c>
      <c r="O1348" s="65">
        <v>131</v>
      </c>
      <c r="P1348" s="87">
        <f t="shared" si="85"/>
        <v>0.03</v>
      </c>
      <c r="Q1348" s="68">
        <v>4.9000000000000004</v>
      </c>
      <c r="R1348" s="68" t="str" cm="1">
        <f t="array" ref="R1348">_xlfn.SWITCH(ROUND(Q1348,0),5,"Excellent",4,"Good",3,"Ok","Bad")</f>
        <v>Excellent</v>
      </c>
      <c r="S1348" s="17">
        <v>39</v>
      </c>
      <c r="T1348" s="17" t="str">
        <f t="shared" si="86"/>
        <v>No</v>
      </c>
      <c r="U1348" s="82">
        <v>42205</v>
      </c>
      <c r="V1348" s="82">
        <v>43826</v>
      </c>
      <c r="W1348" s="17">
        <v>36</v>
      </c>
      <c r="X1348" s="17" t="str">
        <f t="shared" si="87"/>
        <v>Active</v>
      </c>
      <c r="Y1348" s="17" t="s">
        <v>15615</v>
      </c>
      <c r="Z1348" s="17"/>
    </row>
    <row r="1349" spans="1:26" x14ac:dyDescent="0.25">
      <c r="A1349">
        <v>1348</v>
      </c>
      <c r="B1349" s="17" t="s">
        <v>1587</v>
      </c>
      <c r="C1349" s="17">
        <v>1582</v>
      </c>
      <c r="D1349" s="17" t="str">
        <f>INDEX(Hosts!$A:$O,MATCH(Places!$C1349,Hosts!$A:$A,0),MATCH(Places!D$1,Hosts!$1:$1,0))</f>
        <v>Within a few hours</v>
      </c>
      <c r="E1349" s="87">
        <f>INDEX(Hosts!$A:$O,MATCH(Places!$C1349,Hosts!$A:$A,0),MATCH(Places!E$1,Hosts!$1:$1,0))</f>
        <v>1</v>
      </c>
      <c r="F1349" s="87">
        <f>INDEX(Hosts!$A:$O,MATCH(Places!$C1349,Hosts!$A:$A,0),MATCH(Places!F$1,Hosts!$1:$1,0))</f>
        <v>1</v>
      </c>
      <c r="G1349" s="17" t="str">
        <f>INDEX(Hosts!$A:$O,MATCH(Places!$C1349,Hosts!$A:$A,0),MATCH(Places!G$1,Hosts!$1:$1,0))</f>
        <v>Yes</v>
      </c>
      <c r="H1349" s="17">
        <v>13</v>
      </c>
      <c r="I1349" s="17" t="str">
        <f>INDEX(Neighborhoods!$A:$C,MATCH(Places!$H1349,Neighborhoods!$A:$A,0),MATCH(Places!I$1,Neighborhoods!$1:$1,0))</f>
        <v>Manhattan</v>
      </c>
      <c r="J1349" s="17" t="str">
        <f>INDEX(Neighborhoods!$A:$C,MATCH(Places!$H1349,Neighborhoods!$A:$A,0),MATCH(Places!J$1,Neighborhoods!$1:$1,0))</f>
        <v>Chelsea</v>
      </c>
      <c r="K1349" s="17" t="s">
        <v>1</v>
      </c>
      <c r="L1349" s="17" t="str">
        <f t="shared" si="84"/>
        <v>Yes</v>
      </c>
      <c r="M1349" s="17">
        <v>2</v>
      </c>
      <c r="N1349" s="17" t="str" cm="1">
        <f t="array" ref="N1349">_xlfn.IFS(M1349&lt;=2,"Small",M1349&lt;=5,"Medium",M1349&gt;5,"Large")</f>
        <v>Small</v>
      </c>
      <c r="O1349" s="65">
        <v>150</v>
      </c>
      <c r="P1349" s="87">
        <f t="shared" si="85"/>
        <v>0.03</v>
      </c>
      <c r="Q1349" s="68">
        <v>4.91</v>
      </c>
      <c r="R1349" s="68" t="str" cm="1">
        <f t="array" ref="R1349">_xlfn.SWITCH(ROUND(Q1349,0),5,"Excellent",4,"Good",3,"Ok","Bad")</f>
        <v>Excellent</v>
      </c>
      <c r="S1349" s="17">
        <v>23</v>
      </c>
      <c r="T1349" s="17" t="str">
        <f t="shared" si="86"/>
        <v>No</v>
      </c>
      <c r="U1349" s="82">
        <v>42862</v>
      </c>
      <c r="V1349" s="82">
        <v>43831</v>
      </c>
      <c r="W1349" s="17">
        <v>0</v>
      </c>
      <c r="X1349" s="17" t="str">
        <f t="shared" si="87"/>
        <v>Inactive</v>
      </c>
      <c r="Y1349" s="17" t="s">
        <v>15615</v>
      </c>
      <c r="Z1349" s="17"/>
    </row>
    <row r="1350" spans="1:26" x14ac:dyDescent="0.25">
      <c r="A1350">
        <v>1349</v>
      </c>
      <c r="B1350" s="17" t="s">
        <v>14287</v>
      </c>
      <c r="C1350" s="17">
        <v>1052</v>
      </c>
      <c r="D1350" s="17" t="str">
        <f>INDEX(Hosts!$A:$O,MATCH(Places!$C1350,Hosts!$A:$A,0),MATCH(Places!D$1,Hosts!$1:$1,0))</f>
        <v>Within an hour</v>
      </c>
      <c r="E1350" s="87">
        <f>INDEX(Hosts!$A:$O,MATCH(Places!$C1350,Hosts!$A:$A,0),MATCH(Places!E$1,Hosts!$1:$1,0))</f>
        <v>1</v>
      </c>
      <c r="F1350" s="87">
        <f>INDEX(Hosts!$A:$O,MATCH(Places!$C1350,Hosts!$A:$A,0),MATCH(Places!F$1,Hosts!$1:$1,0))</f>
        <v>0.96</v>
      </c>
      <c r="G1350" s="17" t="str">
        <f>INDEX(Hosts!$A:$O,MATCH(Places!$C1350,Hosts!$A:$A,0),MATCH(Places!G$1,Hosts!$1:$1,0))</f>
        <v>No</v>
      </c>
      <c r="H1350" s="17">
        <v>10</v>
      </c>
      <c r="I1350" s="17" t="str">
        <f>INDEX(Neighborhoods!$A:$C,MATCH(Places!$H1350,Neighborhoods!$A:$A,0),MATCH(Places!I$1,Neighborhoods!$1:$1,0))</f>
        <v>Brooklyn</v>
      </c>
      <c r="J1350" s="17" t="str">
        <f>INDEX(Neighborhoods!$A:$C,MATCH(Places!$H1350,Neighborhoods!$A:$A,0),MATCH(Places!J$1,Neighborhoods!$1:$1,0))</f>
        <v>East Flatbush</v>
      </c>
      <c r="K1350" s="17" t="s">
        <v>1</v>
      </c>
      <c r="L1350" s="17" t="str">
        <f t="shared" si="84"/>
        <v>Yes</v>
      </c>
      <c r="M1350" s="17">
        <v>1</v>
      </c>
      <c r="N1350" s="17" t="str" cm="1">
        <f t="array" ref="N1350">_xlfn.IFS(M1350&lt;=2,"Small",M1350&lt;=5,"Medium",M1350&gt;5,"Large")</f>
        <v>Small</v>
      </c>
      <c r="O1350" s="65">
        <v>37</v>
      </c>
      <c r="P1350" s="87">
        <f t="shared" si="85"/>
        <v>0.03</v>
      </c>
      <c r="Q1350" s="68">
        <v>4.79</v>
      </c>
      <c r="R1350" s="68" t="str" cm="1">
        <f t="array" ref="R1350">_xlfn.SWITCH(ROUND(Q1350,0),5,"Excellent",4,"Good",3,"Ok","Bad")</f>
        <v>Excellent</v>
      </c>
      <c r="S1350" s="17">
        <v>19</v>
      </c>
      <c r="T1350" s="17" t="str">
        <f t="shared" si="86"/>
        <v>No</v>
      </c>
      <c r="U1350" s="82">
        <v>42268</v>
      </c>
      <c r="V1350" s="82">
        <v>44007</v>
      </c>
      <c r="W1350" s="17">
        <v>168</v>
      </c>
      <c r="X1350" s="17" t="str">
        <f t="shared" si="87"/>
        <v>Active</v>
      </c>
      <c r="Y1350" s="17" t="s">
        <v>15615</v>
      </c>
      <c r="Z1350" s="17"/>
    </row>
    <row r="1351" spans="1:26" x14ac:dyDescent="0.25">
      <c r="A1351">
        <v>1350</v>
      </c>
      <c r="B1351" s="17" t="s">
        <v>1014</v>
      </c>
      <c r="C1351" s="17">
        <v>436</v>
      </c>
      <c r="D1351" s="17" t="str">
        <f>INDEX(Hosts!$A:$O,MATCH(Places!$C1351,Hosts!$A:$A,0),MATCH(Places!D$1,Hosts!$1:$1,0))</f>
        <v>Within an hour</v>
      </c>
      <c r="E1351" s="87">
        <f>INDEX(Hosts!$A:$O,MATCH(Places!$C1351,Hosts!$A:$A,0),MATCH(Places!E$1,Hosts!$1:$1,0))</f>
        <v>1</v>
      </c>
      <c r="F1351" s="87">
        <f>INDEX(Hosts!$A:$O,MATCH(Places!$C1351,Hosts!$A:$A,0),MATCH(Places!F$1,Hosts!$1:$1,0))</f>
        <v>1</v>
      </c>
      <c r="G1351" s="17" t="str">
        <f>INDEX(Hosts!$A:$O,MATCH(Places!$C1351,Hosts!$A:$A,0),MATCH(Places!G$1,Hosts!$1:$1,0))</f>
        <v>No</v>
      </c>
      <c r="H1351" s="17">
        <v>7</v>
      </c>
      <c r="I1351" s="17" t="str">
        <f>INDEX(Neighborhoods!$A:$C,MATCH(Places!$H1351,Neighborhoods!$A:$A,0),MATCH(Places!I$1,Neighborhoods!$1:$1,0))</f>
        <v>Brooklyn</v>
      </c>
      <c r="J1351" s="17" t="str">
        <f>INDEX(Neighborhoods!$A:$C,MATCH(Places!$H1351,Neighborhoods!$A:$A,0),MATCH(Places!J$1,Neighborhoods!$1:$1,0))</f>
        <v>Bedford-Stuyvesant</v>
      </c>
      <c r="K1351" s="17" t="s">
        <v>11822</v>
      </c>
      <c r="L1351" s="17" t="str">
        <f t="shared" si="84"/>
        <v>No</v>
      </c>
      <c r="M1351" s="17">
        <v>6</v>
      </c>
      <c r="N1351" s="17" t="str" cm="1">
        <f t="array" ref="N1351">_xlfn.IFS(M1351&lt;=2,"Small",M1351&lt;=5,"Medium",M1351&gt;5,"Large")</f>
        <v>Large</v>
      </c>
      <c r="O1351" s="65">
        <v>287</v>
      </c>
      <c r="P1351" s="87">
        <f t="shared" si="85"/>
        <v>0.04</v>
      </c>
      <c r="Q1351" s="68">
        <v>4.8899999999999997</v>
      </c>
      <c r="R1351" s="68" t="str" cm="1">
        <f t="array" ref="R1351">_xlfn.SWITCH(ROUND(Q1351,0),5,"Excellent",4,"Good",3,"Ok","Bad")</f>
        <v>Excellent</v>
      </c>
      <c r="S1351" s="17">
        <v>28</v>
      </c>
      <c r="T1351" s="17" t="str">
        <f t="shared" si="86"/>
        <v>No</v>
      </c>
      <c r="U1351" s="82">
        <v>42224</v>
      </c>
      <c r="V1351" s="82">
        <v>43828</v>
      </c>
      <c r="W1351" s="17">
        <v>1</v>
      </c>
      <c r="X1351" s="17" t="str">
        <f t="shared" si="87"/>
        <v>Active</v>
      </c>
      <c r="Y1351" s="17" t="s">
        <v>15615</v>
      </c>
      <c r="Z1351" s="17"/>
    </row>
    <row r="1352" spans="1:26" x14ac:dyDescent="0.25">
      <c r="A1352">
        <v>1351</v>
      </c>
      <c r="B1352" s="17" t="s">
        <v>1015</v>
      </c>
      <c r="C1352" s="17">
        <v>2291</v>
      </c>
      <c r="D1352" s="17" t="str">
        <f>INDEX(Hosts!$A:$O,MATCH(Places!$C1352,Hosts!$A:$A,0),MATCH(Places!D$1,Hosts!$1:$1,0))</f>
        <v>Within an hour</v>
      </c>
      <c r="E1352" s="87">
        <f>INDEX(Hosts!$A:$O,MATCH(Places!$C1352,Hosts!$A:$A,0),MATCH(Places!E$1,Hosts!$1:$1,0))</f>
        <v>1</v>
      </c>
      <c r="F1352" s="87">
        <f>INDEX(Hosts!$A:$O,MATCH(Places!$C1352,Hosts!$A:$A,0),MATCH(Places!F$1,Hosts!$1:$1,0))</f>
        <v>1</v>
      </c>
      <c r="G1352" s="17" t="str">
        <f>INDEX(Hosts!$A:$O,MATCH(Places!$C1352,Hosts!$A:$A,0),MATCH(Places!G$1,Hosts!$1:$1,0))</f>
        <v>No</v>
      </c>
      <c r="H1352" s="17">
        <v>22</v>
      </c>
      <c r="I1352" s="17" t="str">
        <f>INDEX(Neighborhoods!$A:$C,MATCH(Places!$H1352,Neighborhoods!$A:$A,0),MATCH(Places!I$1,Neighborhoods!$1:$1,0))</f>
        <v>Queens</v>
      </c>
      <c r="J1352" s="17" t="str">
        <f>INDEX(Neighborhoods!$A:$C,MATCH(Places!$H1352,Neighborhoods!$A:$A,0),MATCH(Places!J$1,Neighborhoods!$1:$1,0))</f>
        <v>Flushing</v>
      </c>
      <c r="K1352" s="17" t="s">
        <v>1</v>
      </c>
      <c r="L1352" s="17" t="str">
        <f t="shared" si="84"/>
        <v>Yes</v>
      </c>
      <c r="M1352" s="17">
        <v>2</v>
      </c>
      <c r="N1352" s="17" t="str" cm="1">
        <f t="array" ref="N1352">_xlfn.IFS(M1352&lt;=2,"Small",M1352&lt;=5,"Medium",M1352&gt;5,"Large")</f>
        <v>Small</v>
      </c>
      <c r="O1352" s="65">
        <v>55</v>
      </c>
      <c r="P1352" s="87">
        <f t="shared" si="85"/>
        <v>0.03</v>
      </c>
      <c r="Q1352" s="68">
        <v>4.82</v>
      </c>
      <c r="R1352" s="68" t="str" cm="1">
        <f t="array" ref="R1352">_xlfn.SWITCH(ROUND(Q1352,0),5,"Excellent",4,"Good",3,"Ok","Bad")</f>
        <v>Excellent</v>
      </c>
      <c r="S1352" s="17">
        <v>243</v>
      </c>
      <c r="T1352" s="17" t="str">
        <f t="shared" si="86"/>
        <v>Yes</v>
      </c>
      <c r="U1352" s="82">
        <v>42170</v>
      </c>
      <c r="V1352" s="82">
        <v>44018</v>
      </c>
      <c r="W1352" s="17">
        <v>86</v>
      </c>
      <c r="X1352" s="17" t="str">
        <f t="shared" si="87"/>
        <v>Active</v>
      </c>
      <c r="Y1352" s="17" t="s">
        <v>15616</v>
      </c>
      <c r="Z1352" s="17"/>
    </row>
    <row r="1353" spans="1:26" x14ac:dyDescent="0.25">
      <c r="A1353">
        <v>1352</v>
      </c>
      <c r="B1353" s="17" t="s">
        <v>1016</v>
      </c>
      <c r="C1353" s="17">
        <v>1043</v>
      </c>
      <c r="D1353" s="17" t="str">
        <f>INDEX(Hosts!$A:$O,MATCH(Places!$C1353,Hosts!$A:$A,0),MATCH(Places!D$1,Hosts!$1:$1,0))</f>
        <v>Within a few hours</v>
      </c>
      <c r="E1353" s="87">
        <f>INDEX(Hosts!$A:$O,MATCH(Places!$C1353,Hosts!$A:$A,0),MATCH(Places!E$1,Hosts!$1:$1,0))</f>
        <v>0.75</v>
      </c>
      <c r="F1353" s="87">
        <f>INDEX(Hosts!$A:$O,MATCH(Places!$C1353,Hosts!$A:$A,0),MATCH(Places!F$1,Hosts!$1:$1,0))</f>
        <v>0.44</v>
      </c>
      <c r="G1353" s="17" t="str">
        <f>INDEX(Hosts!$A:$O,MATCH(Places!$C1353,Hosts!$A:$A,0),MATCH(Places!G$1,Hosts!$1:$1,0))</f>
        <v>No</v>
      </c>
      <c r="H1353" s="17">
        <v>12</v>
      </c>
      <c r="I1353" s="17" t="str">
        <f>INDEX(Neighborhoods!$A:$C,MATCH(Places!$H1353,Neighborhoods!$A:$A,0),MATCH(Places!I$1,Neighborhoods!$1:$1,0))</f>
        <v>Brooklyn</v>
      </c>
      <c r="J1353" s="17" t="str">
        <f>INDEX(Neighborhoods!$A:$C,MATCH(Places!$H1353,Neighborhoods!$A:$A,0),MATCH(Places!J$1,Neighborhoods!$1:$1,0))</f>
        <v>Williamsburg</v>
      </c>
      <c r="K1353" s="17" t="s">
        <v>16</v>
      </c>
      <c r="L1353" s="17" t="str">
        <f t="shared" si="84"/>
        <v>Yes</v>
      </c>
      <c r="M1353" s="17">
        <v>2</v>
      </c>
      <c r="N1353" s="17" t="str" cm="1">
        <f t="array" ref="N1353">_xlfn.IFS(M1353&lt;=2,"Small",M1353&lt;=5,"Medium",M1353&gt;5,"Large")</f>
        <v>Small</v>
      </c>
      <c r="O1353" s="65">
        <v>28</v>
      </c>
      <c r="P1353" s="87">
        <f t="shared" si="85"/>
        <v>0.03</v>
      </c>
      <c r="Q1353" s="68">
        <v>4.28</v>
      </c>
      <c r="R1353" s="68" t="str" cm="1">
        <f t="array" ref="R1353">_xlfn.SWITCH(ROUND(Q1353,0),5,"Excellent",4,"Good",3,"Ok","Bad")</f>
        <v>Good</v>
      </c>
      <c r="S1353" s="17">
        <v>32</v>
      </c>
      <c r="T1353" s="17" t="str">
        <f t="shared" si="86"/>
        <v>No</v>
      </c>
      <c r="U1353" s="82">
        <v>42167</v>
      </c>
      <c r="V1353" s="82">
        <v>43831</v>
      </c>
      <c r="W1353" s="17">
        <v>364</v>
      </c>
      <c r="X1353" s="17" t="str">
        <f t="shared" si="87"/>
        <v>Active</v>
      </c>
      <c r="Y1353" s="17" t="s">
        <v>15615</v>
      </c>
      <c r="Z1353" s="17"/>
    </row>
    <row r="1354" spans="1:26" x14ac:dyDescent="0.25">
      <c r="A1354">
        <v>1353</v>
      </c>
      <c r="B1354" s="17" t="s">
        <v>1017</v>
      </c>
      <c r="C1354" s="17">
        <v>384</v>
      </c>
      <c r="D1354" s="17" t="str">
        <f>INDEX(Hosts!$A:$O,MATCH(Places!$C1354,Hosts!$A:$A,0),MATCH(Places!D$1,Hosts!$1:$1,0))</f>
        <v>Within a few hours</v>
      </c>
      <c r="E1354" s="87">
        <f>INDEX(Hosts!$A:$O,MATCH(Places!$C1354,Hosts!$A:$A,0),MATCH(Places!E$1,Hosts!$1:$1,0))</f>
        <v>1</v>
      </c>
      <c r="F1354" s="87">
        <f>INDEX(Hosts!$A:$O,MATCH(Places!$C1354,Hosts!$A:$A,0),MATCH(Places!F$1,Hosts!$1:$1,0))</f>
        <v>0.98</v>
      </c>
      <c r="G1354" s="17" t="str">
        <f>INDEX(Hosts!$A:$O,MATCH(Places!$C1354,Hosts!$A:$A,0),MATCH(Places!G$1,Hosts!$1:$1,0))</f>
        <v>Yes</v>
      </c>
      <c r="H1354" s="17">
        <v>30</v>
      </c>
      <c r="I1354" s="17" t="str">
        <f>INDEX(Neighborhoods!$A:$C,MATCH(Places!$H1354,Neighborhoods!$A:$A,0),MATCH(Places!I$1,Neighborhoods!$1:$1,0))</f>
        <v>Staten Island</v>
      </c>
      <c r="J1354" s="17" t="str">
        <f>INDEX(Neighborhoods!$A:$C,MATCH(Places!$H1354,Neighborhoods!$A:$A,0),MATCH(Places!J$1,Neighborhoods!$1:$1,0))</f>
        <v>Tompkinsville</v>
      </c>
      <c r="K1354" s="17" t="s">
        <v>1</v>
      </c>
      <c r="L1354" s="17" t="str">
        <f t="shared" si="84"/>
        <v>Yes</v>
      </c>
      <c r="M1354" s="17">
        <v>2</v>
      </c>
      <c r="N1354" s="17" t="str" cm="1">
        <f t="array" ref="N1354">_xlfn.IFS(M1354&lt;=2,"Small",M1354&lt;=5,"Medium",M1354&gt;5,"Large")</f>
        <v>Small</v>
      </c>
      <c r="O1354" s="65">
        <v>49</v>
      </c>
      <c r="P1354" s="87">
        <f t="shared" si="85"/>
        <v>0.03</v>
      </c>
      <c r="Q1354" s="68">
        <v>4.99</v>
      </c>
      <c r="R1354" s="68" t="str" cm="1">
        <f t="array" ref="R1354">_xlfn.SWITCH(ROUND(Q1354,0),5,"Excellent",4,"Good",3,"Ok","Bad")</f>
        <v>Excellent</v>
      </c>
      <c r="S1354" s="17">
        <v>119</v>
      </c>
      <c r="T1354" s="17" t="str">
        <f t="shared" si="86"/>
        <v>Yes</v>
      </c>
      <c r="U1354" s="82">
        <v>42241</v>
      </c>
      <c r="V1354" s="82">
        <v>44017</v>
      </c>
      <c r="W1354" s="17">
        <v>332</v>
      </c>
      <c r="X1354" s="17" t="str">
        <f t="shared" si="87"/>
        <v>Active</v>
      </c>
      <c r="Y1354" s="17" t="s">
        <v>15615</v>
      </c>
      <c r="Z1354" s="17"/>
    </row>
    <row r="1355" spans="1:26" x14ac:dyDescent="0.25">
      <c r="A1355">
        <v>1354</v>
      </c>
      <c r="B1355" s="17" t="s">
        <v>2875</v>
      </c>
      <c r="C1355" s="17">
        <v>2300</v>
      </c>
      <c r="D1355" s="17" t="str">
        <f>INDEX(Hosts!$A:$O,MATCH(Places!$C1355,Hosts!$A:$A,0),MATCH(Places!D$1,Hosts!$1:$1,0))</f>
        <v>Within an hour</v>
      </c>
      <c r="E1355" s="87">
        <f>INDEX(Hosts!$A:$O,MATCH(Places!$C1355,Hosts!$A:$A,0),MATCH(Places!E$1,Hosts!$1:$1,0))</f>
        <v>1</v>
      </c>
      <c r="F1355" s="87">
        <f>INDEX(Hosts!$A:$O,MATCH(Places!$C1355,Hosts!$A:$A,0),MATCH(Places!F$1,Hosts!$1:$1,0))</f>
        <v>1</v>
      </c>
      <c r="G1355" s="17" t="str">
        <f>INDEX(Hosts!$A:$O,MATCH(Places!$C1355,Hosts!$A:$A,0),MATCH(Places!G$1,Hosts!$1:$1,0))</f>
        <v>Yes</v>
      </c>
      <c r="H1355" s="17">
        <v>7</v>
      </c>
      <c r="I1355" s="17" t="str">
        <f>INDEX(Neighborhoods!$A:$C,MATCH(Places!$H1355,Neighborhoods!$A:$A,0),MATCH(Places!I$1,Neighborhoods!$1:$1,0))</f>
        <v>Brooklyn</v>
      </c>
      <c r="J1355" s="17" t="str">
        <f>INDEX(Neighborhoods!$A:$C,MATCH(Places!$H1355,Neighborhoods!$A:$A,0),MATCH(Places!J$1,Neighborhoods!$1:$1,0))</f>
        <v>Bedford-Stuyvesant</v>
      </c>
      <c r="K1355" s="17" t="s">
        <v>1</v>
      </c>
      <c r="L1355" s="17" t="str">
        <f t="shared" si="84"/>
        <v>Yes</v>
      </c>
      <c r="M1355" s="17">
        <v>1</v>
      </c>
      <c r="N1355" s="17" t="str" cm="1">
        <f t="array" ref="N1355">_xlfn.IFS(M1355&lt;=2,"Small",M1355&lt;=5,"Medium",M1355&gt;5,"Large")</f>
        <v>Small</v>
      </c>
      <c r="O1355" s="65">
        <v>34</v>
      </c>
      <c r="P1355" s="87">
        <f t="shared" si="85"/>
        <v>0.03</v>
      </c>
      <c r="Q1355" s="68">
        <v>4.7</v>
      </c>
      <c r="R1355" s="68" t="str" cm="1">
        <f t="array" ref="R1355">_xlfn.SWITCH(ROUND(Q1355,0),5,"Excellent",4,"Good",3,"Ok","Bad")</f>
        <v>Excellent</v>
      </c>
      <c r="S1355" s="17">
        <v>122</v>
      </c>
      <c r="T1355" s="17" t="str">
        <f t="shared" si="86"/>
        <v>No</v>
      </c>
      <c r="U1355" s="82">
        <v>42187</v>
      </c>
      <c r="V1355" s="82">
        <v>44046</v>
      </c>
      <c r="W1355" s="17">
        <v>25</v>
      </c>
      <c r="X1355" s="17" t="str">
        <f t="shared" si="87"/>
        <v>Active</v>
      </c>
      <c r="Y1355" s="17" t="s">
        <v>15615</v>
      </c>
      <c r="Z1355" s="17"/>
    </row>
    <row r="1356" spans="1:26" x14ac:dyDescent="0.25">
      <c r="A1356">
        <v>1355</v>
      </c>
      <c r="B1356" s="17" t="s">
        <v>1018</v>
      </c>
      <c r="C1356" s="17">
        <v>912</v>
      </c>
      <c r="D1356" s="17" t="str">
        <f>INDEX(Hosts!$A:$O,MATCH(Places!$C1356,Hosts!$A:$A,0),MATCH(Places!D$1,Hosts!$1:$1,0))</f>
        <v>Within a few hours</v>
      </c>
      <c r="E1356" s="87">
        <f>INDEX(Hosts!$A:$O,MATCH(Places!$C1356,Hosts!$A:$A,0),MATCH(Places!E$1,Hosts!$1:$1,0))</f>
        <v>0.9</v>
      </c>
      <c r="F1356" s="87">
        <f>INDEX(Hosts!$A:$O,MATCH(Places!$C1356,Hosts!$A:$A,0),MATCH(Places!F$1,Hosts!$1:$1,0))</f>
        <v>0.76</v>
      </c>
      <c r="G1356" s="17" t="str">
        <f>INDEX(Hosts!$A:$O,MATCH(Places!$C1356,Hosts!$A:$A,0),MATCH(Places!G$1,Hosts!$1:$1,0))</f>
        <v>Yes</v>
      </c>
      <c r="H1356" s="17">
        <v>9</v>
      </c>
      <c r="I1356" s="17" t="str">
        <f>INDEX(Neighborhoods!$A:$C,MATCH(Places!$H1356,Neighborhoods!$A:$A,0),MATCH(Places!I$1,Neighborhoods!$1:$1,0))</f>
        <v>Brooklyn</v>
      </c>
      <c r="J1356" s="17" t="str">
        <f>INDEX(Neighborhoods!$A:$C,MATCH(Places!$H1356,Neighborhoods!$A:$A,0),MATCH(Places!J$1,Neighborhoods!$1:$1,0))</f>
        <v>Crown Heights</v>
      </c>
      <c r="K1356" s="17" t="s">
        <v>11822</v>
      </c>
      <c r="L1356" s="17" t="str">
        <f t="shared" si="84"/>
        <v>No</v>
      </c>
      <c r="M1356" s="17">
        <v>6</v>
      </c>
      <c r="N1356" s="17" t="str" cm="1">
        <f t="array" ref="N1356">_xlfn.IFS(M1356&lt;=2,"Small",M1356&lt;=5,"Medium",M1356&gt;5,"Large")</f>
        <v>Large</v>
      </c>
      <c r="O1356" s="65">
        <v>145</v>
      </c>
      <c r="P1356" s="87">
        <f t="shared" si="85"/>
        <v>0.03</v>
      </c>
      <c r="Q1356" s="68">
        <v>4.97</v>
      </c>
      <c r="R1356" s="68" t="str" cm="1">
        <f t="array" ref="R1356">_xlfn.SWITCH(ROUND(Q1356,0),5,"Excellent",4,"Good",3,"Ok","Bad")</f>
        <v>Excellent</v>
      </c>
      <c r="S1356" s="17">
        <v>248</v>
      </c>
      <c r="T1356" s="17" t="str">
        <f t="shared" si="86"/>
        <v>Yes</v>
      </c>
      <c r="U1356" s="82">
        <v>42226</v>
      </c>
      <c r="V1356" s="82">
        <v>44016</v>
      </c>
      <c r="W1356" s="17">
        <v>87</v>
      </c>
      <c r="X1356" s="17" t="str">
        <f t="shared" si="87"/>
        <v>Active</v>
      </c>
      <c r="Y1356" s="17" t="s">
        <v>15615</v>
      </c>
      <c r="Z1356" s="17"/>
    </row>
    <row r="1357" spans="1:26" x14ac:dyDescent="0.25">
      <c r="A1357">
        <v>1356</v>
      </c>
      <c r="B1357" s="17" t="s">
        <v>1019</v>
      </c>
      <c r="C1357" s="17">
        <v>6</v>
      </c>
      <c r="D1357" s="17" t="str">
        <f>INDEX(Hosts!$A:$O,MATCH(Places!$C1357,Hosts!$A:$A,0),MATCH(Places!D$1,Hosts!$1:$1,0))</f>
        <v>Within a day</v>
      </c>
      <c r="E1357" s="87">
        <f>INDEX(Hosts!$A:$O,MATCH(Places!$C1357,Hosts!$A:$A,0),MATCH(Places!E$1,Hosts!$1:$1,0))</f>
        <v>0.88</v>
      </c>
      <c r="F1357" s="87">
        <f>INDEX(Hosts!$A:$O,MATCH(Places!$C1357,Hosts!$A:$A,0),MATCH(Places!F$1,Hosts!$1:$1,0))</f>
        <v>0.97</v>
      </c>
      <c r="G1357" s="17" t="str">
        <f>INDEX(Hosts!$A:$O,MATCH(Places!$C1357,Hosts!$A:$A,0),MATCH(Places!G$1,Hosts!$1:$1,0))</f>
        <v>No</v>
      </c>
      <c r="H1357" s="17">
        <v>18</v>
      </c>
      <c r="I1357" s="17" t="str">
        <f>INDEX(Neighborhoods!$A:$C,MATCH(Places!$H1357,Neighborhoods!$A:$A,0),MATCH(Places!I$1,Neighborhoods!$1:$1,0))</f>
        <v>Manhattan</v>
      </c>
      <c r="J1357" s="17" t="str">
        <f>INDEX(Neighborhoods!$A:$C,MATCH(Places!$H1357,Neighborhoods!$A:$A,0),MATCH(Places!J$1,Neighborhoods!$1:$1,0))</f>
        <v>Midtown</v>
      </c>
      <c r="K1357" s="17" t="s">
        <v>11822</v>
      </c>
      <c r="L1357" s="17" t="str">
        <f t="shared" si="84"/>
        <v>No</v>
      </c>
      <c r="M1357" s="17">
        <v>4</v>
      </c>
      <c r="N1357" s="17" t="str" cm="1">
        <f t="array" ref="N1357">_xlfn.IFS(M1357&lt;=2,"Small",M1357&lt;=5,"Medium",M1357&gt;5,"Large")</f>
        <v>Medium</v>
      </c>
      <c r="O1357" s="65">
        <v>160</v>
      </c>
      <c r="P1357" s="87">
        <f t="shared" si="85"/>
        <v>0.03</v>
      </c>
      <c r="Q1357" s="68">
        <v>4.8899999999999997</v>
      </c>
      <c r="R1357" s="68" t="str" cm="1">
        <f t="array" ref="R1357">_xlfn.SWITCH(ROUND(Q1357,0),5,"Excellent",4,"Good",3,"Ok","Bad")</f>
        <v>Excellent</v>
      </c>
      <c r="S1357" s="17">
        <v>132</v>
      </c>
      <c r="T1357" s="17" t="str">
        <f t="shared" si="86"/>
        <v>Yes</v>
      </c>
      <c r="U1357" s="82">
        <v>42164</v>
      </c>
      <c r="V1357" s="82">
        <v>44017</v>
      </c>
      <c r="W1357" s="17">
        <v>89</v>
      </c>
      <c r="X1357" s="17" t="str">
        <f t="shared" si="87"/>
        <v>Active</v>
      </c>
      <c r="Y1357" s="17" t="s">
        <v>15615</v>
      </c>
      <c r="Z1357" s="17"/>
    </row>
    <row r="1358" spans="1:26" x14ac:dyDescent="0.25">
      <c r="A1358">
        <v>1357</v>
      </c>
      <c r="B1358" s="17" t="s">
        <v>1020</v>
      </c>
      <c r="C1358" s="17">
        <v>2301</v>
      </c>
      <c r="D1358" s="17" t="str">
        <f>INDEX(Hosts!$A:$O,MATCH(Places!$C1358,Hosts!$A:$A,0),MATCH(Places!D$1,Hosts!$1:$1,0))</f>
        <v>Within a few hours</v>
      </c>
      <c r="E1358" s="87">
        <f>INDEX(Hosts!$A:$O,MATCH(Places!$C1358,Hosts!$A:$A,0),MATCH(Places!E$1,Hosts!$1:$1,0))</f>
        <v>0.75</v>
      </c>
      <c r="F1358" s="87">
        <f>INDEX(Hosts!$A:$O,MATCH(Places!$C1358,Hosts!$A:$A,0),MATCH(Places!F$1,Hosts!$1:$1,0))</f>
        <v>0.97</v>
      </c>
      <c r="G1358" s="17" t="str">
        <f>INDEX(Hosts!$A:$O,MATCH(Places!$C1358,Hosts!$A:$A,0),MATCH(Places!G$1,Hosts!$1:$1,0))</f>
        <v>Yes</v>
      </c>
      <c r="H1358" s="17">
        <v>19</v>
      </c>
      <c r="I1358" s="17" t="str">
        <f>INDEX(Neighborhoods!$A:$C,MATCH(Places!$H1358,Neighborhoods!$A:$A,0),MATCH(Places!I$1,Neighborhoods!$1:$1,0))</f>
        <v>Manhattan</v>
      </c>
      <c r="J1358" s="17" t="str">
        <f>INDEX(Neighborhoods!$A:$C,MATCH(Places!$H1358,Neighborhoods!$A:$A,0),MATCH(Places!J$1,Neighborhoods!$1:$1,0))</f>
        <v>Upper East Side</v>
      </c>
      <c r="K1358" s="17" t="s">
        <v>11822</v>
      </c>
      <c r="L1358" s="17" t="str">
        <f t="shared" si="84"/>
        <v>No</v>
      </c>
      <c r="M1358" s="17">
        <v>15</v>
      </c>
      <c r="N1358" s="17" t="str" cm="1">
        <f t="array" ref="N1358">_xlfn.IFS(M1358&lt;=2,"Small",M1358&lt;=5,"Medium",M1358&gt;5,"Large")</f>
        <v>Large</v>
      </c>
      <c r="O1358" s="65">
        <v>1199</v>
      </c>
      <c r="P1358" s="87">
        <f t="shared" si="85"/>
        <v>7.0000000000000007E-2</v>
      </c>
      <c r="Q1358" s="68">
        <v>4.9800000000000004</v>
      </c>
      <c r="R1358" s="68" t="str" cm="1">
        <f t="array" ref="R1358">_xlfn.SWITCH(ROUND(Q1358,0),5,"Excellent",4,"Good",3,"Ok","Bad")</f>
        <v>Excellent</v>
      </c>
      <c r="S1358" s="17">
        <v>49</v>
      </c>
      <c r="T1358" s="17" t="str">
        <f t="shared" si="86"/>
        <v>No</v>
      </c>
      <c r="U1358" s="82">
        <v>42191</v>
      </c>
      <c r="V1358" s="82">
        <v>43830</v>
      </c>
      <c r="W1358" s="17">
        <v>22</v>
      </c>
      <c r="X1358" s="17" t="str">
        <f t="shared" si="87"/>
        <v>Active</v>
      </c>
      <c r="Y1358" s="17" t="s">
        <v>15615</v>
      </c>
      <c r="Z1358" s="17"/>
    </row>
    <row r="1359" spans="1:26" x14ac:dyDescent="0.25">
      <c r="A1359">
        <v>1358</v>
      </c>
      <c r="B1359" s="17" t="s">
        <v>1021</v>
      </c>
      <c r="C1359" s="17">
        <v>659</v>
      </c>
      <c r="D1359" s="17" t="str">
        <f>INDEX(Hosts!$A:$O,MATCH(Places!$C1359,Hosts!$A:$A,0),MATCH(Places!D$1,Hosts!$1:$1,0))</f>
        <v>Within a few hours</v>
      </c>
      <c r="E1359" s="87">
        <f>INDEX(Hosts!$A:$O,MATCH(Places!$C1359,Hosts!$A:$A,0),MATCH(Places!E$1,Hosts!$1:$1,0))</f>
        <v>1</v>
      </c>
      <c r="F1359" s="87">
        <f>INDEX(Hosts!$A:$O,MATCH(Places!$C1359,Hosts!$A:$A,0),MATCH(Places!F$1,Hosts!$1:$1,0))</f>
        <v>0.83</v>
      </c>
      <c r="G1359" s="17" t="str">
        <f>INDEX(Hosts!$A:$O,MATCH(Places!$C1359,Hosts!$A:$A,0),MATCH(Places!G$1,Hosts!$1:$1,0))</f>
        <v>Yes</v>
      </c>
      <c r="H1359" s="17">
        <v>12</v>
      </c>
      <c r="I1359" s="17" t="str">
        <f>INDEX(Neighborhoods!$A:$C,MATCH(Places!$H1359,Neighborhoods!$A:$A,0),MATCH(Places!I$1,Neighborhoods!$1:$1,0))</f>
        <v>Brooklyn</v>
      </c>
      <c r="J1359" s="17" t="str">
        <f>INDEX(Neighborhoods!$A:$C,MATCH(Places!$H1359,Neighborhoods!$A:$A,0),MATCH(Places!J$1,Neighborhoods!$1:$1,0))</f>
        <v>Williamsburg</v>
      </c>
      <c r="K1359" s="17" t="s">
        <v>11822</v>
      </c>
      <c r="L1359" s="17" t="str">
        <f t="shared" si="84"/>
        <v>No</v>
      </c>
      <c r="M1359" s="17">
        <v>2</v>
      </c>
      <c r="N1359" s="17" t="str" cm="1">
        <f t="array" ref="N1359">_xlfn.IFS(M1359&lt;=2,"Small",M1359&lt;=5,"Medium",M1359&gt;5,"Large")</f>
        <v>Small</v>
      </c>
      <c r="O1359" s="65">
        <v>145</v>
      </c>
      <c r="P1359" s="87">
        <f t="shared" si="85"/>
        <v>0.03</v>
      </c>
      <c r="Q1359" s="68">
        <v>4.83</v>
      </c>
      <c r="R1359" s="68" t="str" cm="1">
        <f t="array" ref="R1359">_xlfn.SWITCH(ROUND(Q1359,0),5,"Excellent",4,"Good",3,"Ok","Bad")</f>
        <v>Excellent</v>
      </c>
      <c r="S1359" s="17">
        <v>42</v>
      </c>
      <c r="T1359" s="17" t="str">
        <f t="shared" si="86"/>
        <v>No</v>
      </c>
      <c r="U1359" s="82">
        <v>42183</v>
      </c>
      <c r="V1359" s="82">
        <v>44018</v>
      </c>
      <c r="W1359" s="17">
        <v>227</v>
      </c>
      <c r="X1359" s="17" t="str">
        <f t="shared" si="87"/>
        <v>Active</v>
      </c>
      <c r="Y1359" s="17" t="s">
        <v>15615</v>
      </c>
      <c r="Z1359" s="17"/>
    </row>
    <row r="1360" spans="1:26" x14ac:dyDescent="0.25">
      <c r="A1360">
        <v>1359</v>
      </c>
      <c r="B1360" s="17" t="s">
        <v>13825</v>
      </c>
      <c r="C1360" s="17">
        <v>2167</v>
      </c>
      <c r="D1360" s="17" t="str">
        <f>INDEX(Hosts!$A:$O,MATCH(Places!$C1360,Hosts!$A:$A,0),MATCH(Places!D$1,Hosts!$1:$1,0))</f>
        <v>Within an hour</v>
      </c>
      <c r="E1360" s="87">
        <f>INDEX(Hosts!$A:$O,MATCH(Places!$C1360,Hosts!$A:$A,0),MATCH(Places!E$1,Hosts!$1:$1,0))</f>
        <v>1</v>
      </c>
      <c r="F1360" s="87">
        <f>INDEX(Hosts!$A:$O,MATCH(Places!$C1360,Hosts!$A:$A,0),MATCH(Places!F$1,Hosts!$1:$1,0))</f>
        <v>0.78</v>
      </c>
      <c r="G1360" s="17" t="str">
        <f>INDEX(Hosts!$A:$O,MATCH(Places!$C1360,Hosts!$A:$A,0),MATCH(Places!G$1,Hosts!$1:$1,0))</f>
        <v>Yes</v>
      </c>
      <c r="H1360" s="17">
        <v>19</v>
      </c>
      <c r="I1360" s="17" t="str">
        <f>INDEX(Neighborhoods!$A:$C,MATCH(Places!$H1360,Neighborhoods!$A:$A,0),MATCH(Places!I$1,Neighborhoods!$1:$1,0))</f>
        <v>Manhattan</v>
      </c>
      <c r="J1360" s="17" t="str">
        <f>INDEX(Neighborhoods!$A:$C,MATCH(Places!$H1360,Neighborhoods!$A:$A,0),MATCH(Places!J$1,Neighborhoods!$1:$1,0))</f>
        <v>Upper East Side</v>
      </c>
      <c r="K1360" s="17" t="s">
        <v>11822</v>
      </c>
      <c r="L1360" s="17" t="str">
        <f t="shared" si="84"/>
        <v>No</v>
      </c>
      <c r="M1360" s="17">
        <v>6</v>
      </c>
      <c r="N1360" s="17" t="str" cm="1">
        <f t="array" ref="N1360">_xlfn.IFS(M1360&lt;=2,"Small",M1360&lt;=5,"Medium",M1360&gt;5,"Large")</f>
        <v>Large</v>
      </c>
      <c r="O1360" s="65">
        <v>1400</v>
      </c>
      <c r="P1360" s="87">
        <f t="shared" si="85"/>
        <v>7.0000000000000007E-2</v>
      </c>
      <c r="Q1360" s="68">
        <v>4.67</v>
      </c>
      <c r="R1360" s="68" t="str" cm="1">
        <f t="array" ref="R1360">_xlfn.SWITCH(ROUND(Q1360,0),5,"Excellent",4,"Good",3,"Ok","Bad")</f>
        <v>Excellent</v>
      </c>
      <c r="S1360" s="17">
        <v>3</v>
      </c>
      <c r="T1360" s="17" t="str">
        <f t="shared" si="86"/>
        <v>No</v>
      </c>
      <c r="U1360" s="82">
        <v>42205</v>
      </c>
      <c r="V1360" s="82">
        <v>42369</v>
      </c>
      <c r="W1360" s="17">
        <v>45</v>
      </c>
      <c r="X1360" s="17" t="str">
        <f t="shared" si="87"/>
        <v>Active</v>
      </c>
      <c r="Y1360" s="17" t="s">
        <v>15615</v>
      </c>
      <c r="Z1360" s="17"/>
    </row>
    <row r="1361" spans="1:26" x14ac:dyDescent="0.25">
      <c r="A1361">
        <v>1360</v>
      </c>
      <c r="B1361" s="17" t="s">
        <v>13405</v>
      </c>
      <c r="C1361" s="17">
        <v>2193</v>
      </c>
      <c r="D1361" s="17" t="str">
        <f>INDEX(Hosts!$A:$O,MATCH(Places!$C1361,Hosts!$A:$A,0),MATCH(Places!D$1,Hosts!$1:$1,0))</f>
        <v>Within an hour</v>
      </c>
      <c r="E1361" s="87">
        <f>INDEX(Hosts!$A:$O,MATCH(Places!$C1361,Hosts!$A:$A,0),MATCH(Places!E$1,Hosts!$1:$1,0))</f>
        <v>1</v>
      </c>
      <c r="F1361" s="87">
        <f>INDEX(Hosts!$A:$O,MATCH(Places!$C1361,Hosts!$A:$A,0),MATCH(Places!F$1,Hosts!$1:$1,0))</f>
        <v>0.94</v>
      </c>
      <c r="G1361" s="17" t="str">
        <f>INDEX(Hosts!$A:$O,MATCH(Places!$C1361,Hosts!$A:$A,0),MATCH(Places!G$1,Hosts!$1:$1,0))</f>
        <v>No</v>
      </c>
      <c r="H1361" s="17">
        <v>22</v>
      </c>
      <c r="I1361" s="17" t="str">
        <f>INDEX(Neighborhoods!$A:$C,MATCH(Places!$H1361,Neighborhoods!$A:$A,0),MATCH(Places!I$1,Neighborhoods!$1:$1,0))</f>
        <v>Queens</v>
      </c>
      <c r="J1361" s="17" t="str">
        <f>INDEX(Neighborhoods!$A:$C,MATCH(Places!$H1361,Neighborhoods!$A:$A,0),MATCH(Places!J$1,Neighborhoods!$1:$1,0))</f>
        <v>Flushing</v>
      </c>
      <c r="K1361" s="17" t="s">
        <v>1</v>
      </c>
      <c r="L1361" s="17" t="str">
        <f t="shared" si="84"/>
        <v>Yes</v>
      </c>
      <c r="M1361" s="17">
        <v>1</v>
      </c>
      <c r="N1361" s="17" t="str" cm="1">
        <f t="array" ref="N1361">_xlfn.IFS(M1361&lt;=2,"Small",M1361&lt;=5,"Medium",M1361&gt;5,"Large")</f>
        <v>Small</v>
      </c>
      <c r="O1361" s="65">
        <v>48</v>
      </c>
      <c r="P1361" s="87">
        <f t="shared" si="85"/>
        <v>0.03</v>
      </c>
      <c r="Q1361" s="68">
        <v>4.91</v>
      </c>
      <c r="R1361" s="68" t="str" cm="1">
        <f t="array" ref="R1361">_xlfn.SWITCH(ROUND(Q1361,0),5,"Excellent",4,"Good",3,"Ok","Bad")</f>
        <v>Excellent</v>
      </c>
      <c r="S1361" s="17">
        <v>54</v>
      </c>
      <c r="T1361" s="17" t="str">
        <f t="shared" si="86"/>
        <v>No</v>
      </c>
      <c r="U1361" s="82">
        <v>42167</v>
      </c>
      <c r="V1361" s="82">
        <v>43733</v>
      </c>
      <c r="W1361" s="17">
        <v>104</v>
      </c>
      <c r="X1361" s="17" t="str">
        <f t="shared" si="87"/>
        <v>Active</v>
      </c>
      <c r="Y1361" s="17" t="s">
        <v>15615</v>
      </c>
      <c r="Z1361" s="17"/>
    </row>
    <row r="1362" spans="1:26" x14ac:dyDescent="0.25">
      <c r="A1362">
        <v>1361</v>
      </c>
      <c r="B1362" s="17" t="s">
        <v>1022</v>
      </c>
      <c r="C1362" s="17">
        <v>134</v>
      </c>
      <c r="D1362" s="17" t="str">
        <f>INDEX(Hosts!$A:$O,MATCH(Places!$C1362,Hosts!$A:$A,0),MATCH(Places!D$1,Hosts!$1:$1,0))</f>
        <v>Within a day</v>
      </c>
      <c r="E1362" s="87">
        <f>INDEX(Hosts!$A:$O,MATCH(Places!$C1362,Hosts!$A:$A,0),MATCH(Places!E$1,Hosts!$1:$1,0))</f>
        <v>0.9</v>
      </c>
      <c r="F1362" s="87">
        <f>INDEX(Hosts!$A:$O,MATCH(Places!$C1362,Hosts!$A:$A,0),MATCH(Places!F$1,Hosts!$1:$1,0))</f>
        <v>0.54</v>
      </c>
      <c r="G1362" s="17" t="str">
        <f>INDEX(Hosts!$A:$O,MATCH(Places!$C1362,Hosts!$A:$A,0),MATCH(Places!G$1,Hosts!$1:$1,0))</f>
        <v>Yes</v>
      </c>
      <c r="H1362" s="17">
        <v>12</v>
      </c>
      <c r="I1362" s="17" t="str">
        <f>INDEX(Neighborhoods!$A:$C,MATCH(Places!$H1362,Neighborhoods!$A:$A,0),MATCH(Places!I$1,Neighborhoods!$1:$1,0))</f>
        <v>Brooklyn</v>
      </c>
      <c r="J1362" s="17" t="str">
        <f>INDEX(Neighborhoods!$A:$C,MATCH(Places!$H1362,Neighborhoods!$A:$A,0),MATCH(Places!J$1,Neighborhoods!$1:$1,0))</f>
        <v>Williamsburg</v>
      </c>
      <c r="K1362" s="17" t="s">
        <v>11822</v>
      </c>
      <c r="L1362" s="17" t="str">
        <f t="shared" si="84"/>
        <v>No</v>
      </c>
      <c r="M1362" s="17">
        <v>6</v>
      </c>
      <c r="N1362" s="17" t="str" cm="1">
        <f t="array" ref="N1362">_xlfn.IFS(M1362&lt;=2,"Small",M1362&lt;=5,"Medium",M1362&gt;5,"Large")</f>
        <v>Large</v>
      </c>
      <c r="O1362" s="65">
        <v>295</v>
      </c>
      <c r="P1362" s="87">
        <f t="shared" si="85"/>
        <v>0.04</v>
      </c>
      <c r="Q1362" s="68">
        <v>4.83</v>
      </c>
      <c r="R1362" s="68" t="str" cm="1">
        <f t="array" ref="R1362">_xlfn.SWITCH(ROUND(Q1362,0),5,"Excellent",4,"Good",3,"Ok","Bad")</f>
        <v>Excellent</v>
      </c>
      <c r="S1362" s="17">
        <v>6</v>
      </c>
      <c r="T1362" s="17" t="str">
        <f t="shared" si="86"/>
        <v>No</v>
      </c>
      <c r="U1362" s="82">
        <v>42217</v>
      </c>
      <c r="V1362" s="82">
        <v>43209</v>
      </c>
      <c r="W1362" s="17">
        <v>0</v>
      </c>
      <c r="X1362" s="17" t="str">
        <f t="shared" si="87"/>
        <v>Inactive</v>
      </c>
      <c r="Y1362" s="17" t="s">
        <v>15615</v>
      </c>
      <c r="Z1362" s="17"/>
    </row>
    <row r="1363" spans="1:26" x14ac:dyDescent="0.25">
      <c r="A1363">
        <v>1362</v>
      </c>
      <c r="B1363" s="17" t="s">
        <v>1023</v>
      </c>
      <c r="C1363" s="17">
        <v>2306</v>
      </c>
      <c r="D1363" s="17" t="str">
        <f>INDEX(Hosts!$A:$O,MATCH(Places!$C1363,Hosts!$A:$A,0),MATCH(Places!D$1,Hosts!$1:$1,0))</f>
        <v>Within a few hours</v>
      </c>
      <c r="E1363" s="87">
        <f>INDEX(Hosts!$A:$O,MATCH(Places!$C1363,Hosts!$A:$A,0),MATCH(Places!E$1,Hosts!$1:$1,0))</f>
        <v>1</v>
      </c>
      <c r="F1363" s="87">
        <f>INDEX(Hosts!$A:$O,MATCH(Places!$C1363,Hosts!$A:$A,0),MATCH(Places!F$1,Hosts!$1:$1,0))</f>
        <v>0.8</v>
      </c>
      <c r="G1363" s="17" t="str">
        <f>INDEX(Hosts!$A:$O,MATCH(Places!$C1363,Hosts!$A:$A,0),MATCH(Places!G$1,Hosts!$1:$1,0))</f>
        <v>No</v>
      </c>
      <c r="H1363" s="17">
        <v>17</v>
      </c>
      <c r="I1363" s="17" t="str">
        <f>INDEX(Neighborhoods!$A:$C,MATCH(Places!$H1363,Neighborhoods!$A:$A,0),MATCH(Places!I$1,Neighborhoods!$1:$1,0))</f>
        <v>Manhattan</v>
      </c>
      <c r="J1363" s="17" t="str">
        <f>INDEX(Neighborhoods!$A:$C,MATCH(Places!$H1363,Neighborhoods!$A:$A,0),MATCH(Places!J$1,Neighborhoods!$1:$1,0))</f>
        <v>Hell's Kitchen</v>
      </c>
      <c r="K1363" s="17" t="s">
        <v>1</v>
      </c>
      <c r="L1363" s="17" t="str">
        <f t="shared" si="84"/>
        <v>Yes</v>
      </c>
      <c r="M1363" s="17">
        <v>2</v>
      </c>
      <c r="N1363" s="17" t="str" cm="1">
        <f t="array" ref="N1363">_xlfn.IFS(M1363&lt;=2,"Small",M1363&lt;=5,"Medium",M1363&gt;5,"Large")</f>
        <v>Small</v>
      </c>
      <c r="O1363" s="65">
        <v>156</v>
      </c>
      <c r="P1363" s="87">
        <f t="shared" si="85"/>
        <v>0.03</v>
      </c>
      <c r="Q1363" s="68">
        <v>4.87</v>
      </c>
      <c r="R1363" s="68" t="str" cm="1">
        <f t="array" ref="R1363">_xlfn.SWITCH(ROUND(Q1363,0),5,"Excellent",4,"Good",3,"Ok","Bad")</f>
        <v>Excellent</v>
      </c>
      <c r="S1363" s="17">
        <v>210</v>
      </c>
      <c r="T1363" s="17" t="str">
        <f t="shared" si="86"/>
        <v>Yes</v>
      </c>
      <c r="U1363" s="82">
        <v>42174</v>
      </c>
      <c r="V1363" s="82">
        <v>43891</v>
      </c>
      <c r="W1363" s="17">
        <v>364</v>
      </c>
      <c r="X1363" s="17" t="str">
        <f t="shared" si="87"/>
        <v>Active</v>
      </c>
      <c r="Y1363" s="17" t="s">
        <v>15615</v>
      </c>
      <c r="Z1363" s="17"/>
    </row>
    <row r="1364" spans="1:26" x14ac:dyDescent="0.25">
      <c r="A1364">
        <v>1363</v>
      </c>
      <c r="B1364" s="17" t="s">
        <v>1024</v>
      </c>
      <c r="C1364" s="17">
        <v>2306</v>
      </c>
      <c r="D1364" s="17" t="str">
        <f>INDEX(Hosts!$A:$O,MATCH(Places!$C1364,Hosts!$A:$A,0),MATCH(Places!D$1,Hosts!$1:$1,0))</f>
        <v>Within a few hours</v>
      </c>
      <c r="E1364" s="87">
        <f>INDEX(Hosts!$A:$O,MATCH(Places!$C1364,Hosts!$A:$A,0),MATCH(Places!E$1,Hosts!$1:$1,0))</f>
        <v>1</v>
      </c>
      <c r="F1364" s="87">
        <f>INDEX(Hosts!$A:$O,MATCH(Places!$C1364,Hosts!$A:$A,0),MATCH(Places!F$1,Hosts!$1:$1,0))</f>
        <v>0.8</v>
      </c>
      <c r="G1364" s="17" t="str">
        <f>INDEX(Hosts!$A:$O,MATCH(Places!$C1364,Hosts!$A:$A,0),MATCH(Places!G$1,Hosts!$1:$1,0))</f>
        <v>No</v>
      </c>
      <c r="H1364" s="17">
        <v>17</v>
      </c>
      <c r="I1364" s="17" t="str">
        <f>INDEX(Neighborhoods!$A:$C,MATCH(Places!$H1364,Neighborhoods!$A:$A,0),MATCH(Places!I$1,Neighborhoods!$1:$1,0))</f>
        <v>Manhattan</v>
      </c>
      <c r="J1364" s="17" t="str">
        <f>INDEX(Neighborhoods!$A:$C,MATCH(Places!$H1364,Neighborhoods!$A:$A,0),MATCH(Places!J$1,Neighborhoods!$1:$1,0))</f>
        <v>Hell's Kitchen</v>
      </c>
      <c r="K1364" s="17" t="s">
        <v>1</v>
      </c>
      <c r="L1364" s="17" t="str">
        <f t="shared" si="84"/>
        <v>Yes</v>
      </c>
      <c r="M1364" s="17">
        <v>4</v>
      </c>
      <c r="N1364" s="17" t="str" cm="1">
        <f t="array" ref="N1364">_xlfn.IFS(M1364&lt;=2,"Small",M1364&lt;=5,"Medium",M1364&gt;5,"Large")</f>
        <v>Medium</v>
      </c>
      <c r="O1364" s="65">
        <v>211</v>
      </c>
      <c r="P1364" s="87">
        <f t="shared" si="85"/>
        <v>0.04</v>
      </c>
      <c r="Q1364" s="68">
        <v>4.8099999999999996</v>
      </c>
      <c r="R1364" s="68" t="str" cm="1">
        <f t="array" ref="R1364">_xlfn.SWITCH(ROUND(Q1364,0),5,"Excellent",4,"Good",3,"Ok","Bad")</f>
        <v>Excellent</v>
      </c>
      <c r="S1364" s="17">
        <v>219</v>
      </c>
      <c r="T1364" s="17" t="str">
        <f t="shared" si="86"/>
        <v>Yes</v>
      </c>
      <c r="U1364" s="82">
        <v>42174</v>
      </c>
      <c r="V1364" s="82">
        <v>43912</v>
      </c>
      <c r="W1364" s="17">
        <v>353</v>
      </c>
      <c r="X1364" s="17" t="str">
        <f t="shared" si="87"/>
        <v>Active</v>
      </c>
      <c r="Y1364" s="17" t="s">
        <v>15615</v>
      </c>
      <c r="Z1364" s="17"/>
    </row>
    <row r="1365" spans="1:26" x14ac:dyDescent="0.25">
      <c r="A1365">
        <v>1364</v>
      </c>
      <c r="B1365" s="17" t="s">
        <v>1025</v>
      </c>
      <c r="C1365" s="17">
        <v>2306</v>
      </c>
      <c r="D1365" s="17" t="str">
        <f>INDEX(Hosts!$A:$O,MATCH(Places!$C1365,Hosts!$A:$A,0),MATCH(Places!D$1,Hosts!$1:$1,0))</f>
        <v>Within a few hours</v>
      </c>
      <c r="E1365" s="87">
        <f>INDEX(Hosts!$A:$O,MATCH(Places!$C1365,Hosts!$A:$A,0),MATCH(Places!E$1,Hosts!$1:$1,0))</f>
        <v>1</v>
      </c>
      <c r="F1365" s="87">
        <f>INDEX(Hosts!$A:$O,MATCH(Places!$C1365,Hosts!$A:$A,0),MATCH(Places!F$1,Hosts!$1:$1,0))</f>
        <v>0.8</v>
      </c>
      <c r="G1365" s="17" t="str">
        <f>INDEX(Hosts!$A:$O,MATCH(Places!$C1365,Hosts!$A:$A,0),MATCH(Places!G$1,Hosts!$1:$1,0))</f>
        <v>No</v>
      </c>
      <c r="H1365" s="17">
        <v>17</v>
      </c>
      <c r="I1365" s="17" t="str">
        <f>INDEX(Neighborhoods!$A:$C,MATCH(Places!$H1365,Neighborhoods!$A:$A,0),MATCH(Places!I$1,Neighborhoods!$1:$1,0))</f>
        <v>Manhattan</v>
      </c>
      <c r="J1365" s="17" t="str">
        <f>INDEX(Neighborhoods!$A:$C,MATCH(Places!$H1365,Neighborhoods!$A:$A,0),MATCH(Places!J$1,Neighborhoods!$1:$1,0))</f>
        <v>Hell's Kitchen</v>
      </c>
      <c r="K1365" s="17" t="s">
        <v>1</v>
      </c>
      <c r="L1365" s="17" t="str">
        <f t="shared" si="84"/>
        <v>Yes</v>
      </c>
      <c r="M1365" s="17">
        <v>2</v>
      </c>
      <c r="N1365" s="17" t="str" cm="1">
        <f t="array" ref="N1365">_xlfn.IFS(M1365&lt;=2,"Small",M1365&lt;=5,"Medium",M1365&gt;5,"Large")</f>
        <v>Small</v>
      </c>
      <c r="O1365" s="65">
        <v>156</v>
      </c>
      <c r="P1365" s="87">
        <f t="shared" si="85"/>
        <v>0.03</v>
      </c>
      <c r="Q1365" s="68">
        <v>4.8</v>
      </c>
      <c r="R1365" s="68" t="str" cm="1">
        <f t="array" ref="R1365">_xlfn.SWITCH(ROUND(Q1365,0),5,"Excellent",4,"Good",3,"Ok","Bad")</f>
        <v>Excellent</v>
      </c>
      <c r="S1365" s="17">
        <v>205</v>
      </c>
      <c r="T1365" s="17" t="str">
        <f t="shared" si="86"/>
        <v>Yes</v>
      </c>
      <c r="U1365" s="82">
        <v>42186</v>
      </c>
      <c r="V1365" s="82">
        <v>43905</v>
      </c>
      <c r="W1365" s="17">
        <v>329</v>
      </c>
      <c r="X1365" s="17" t="str">
        <f t="shared" si="87"/>
        <v>Active</v>
      </c>
      <c r="Y1365" s="17" t="s">
        <v>15615</v>
      </c>
      <c r="Z1365" s="17"/>
    </row>
    <row r="1366" spans="1:26" x14ac:dyDescent="0.25">
      <c r="A1366">
        <v>1365</v>
      </c>
      <c r="B1366" s="17" t="s">
        <v>1026</v>
      </c>
      <c r="C1366" s="17">
        <v>2306</v>
      </c>
      <c r="D1366" s="17" t="str">
        <f>INDEX(Hosts!$A:$O,MATCH(Places!$C1366,Hosts!$A:$A,0),MATCH(Places!D$1,Hosts!$1:$1,0))</f>
        <v>Within a few hours</v>
      </c>
      <c r="E1366" s="87">
        <f>INDEX(Hosts!$A:$O,MATCH(Places!$C1366,Hosts!$A:$A,0),MATCH(Places!E$1,Hosts!$1:$1,0))</f>
        <v>1</v>
      </c>
      <c r="F1366" s="87">
        <f>INDEX(Hosts!$A:$O,MATCH(Places!$C1366,Hosts!$A:$A,0),MATCH(Places!F$1,Hosts!$1:$1,0))</f>
        <v>0.8</v>
      </c>
      <c r="G1366" s="17" t="str">
        <f>INDEX(Hosts!$A:$O,MATCH(Places!$C1366,Hosts!$A:$A,0),MATCH(Places!G$1,Hosts!$1:$1,0))</f>
        <v>No</v>
      </c>
      <c r="H1366" s="17">
        <v>17</v>
      </c>
      <c r="I1366" s="17" t="str">
        <f>INDEX(Neighborhoods!$A:$C,MATCH(Places!$H1366,Neighborhoods!$A:$A,0),MATCH(Places!I$1,Neighborhoods!$1:$1,0))</f>
        <v>Manhattan</v>
      </c>
      <c r="J1366" s="17" t="str">
        <f>INDEX(Neighborhoods!$A:$C,MATCH(Places!$H1366,Neighborhoods!$A:$A,0),MATCH(Places!J$1,Neighborhoods!$1:$1,0))</f>
        <v>Hell's Kitchen</v>
      </c>
      <c r="K1366" s="17" t="s">
        <v>1</v>
      </c>
      <c r="L1366" s="17" t="str">
        <f t="shared" si="84"/>
        <v>Yes</v>
      </c>
      <c r="M1366" s="17">
        <v>5</v>
      </c>
      <c r="N1366" s="17" t="str" cm="1">
        <f t="array" ref="N1366">_xlfn.IFS(M1366&lt;=2,"Small",M1366&lt;=5,"Medium",M1366&gt;5,"Large")</f>
        <v>Medium</v>
      </c>
      <c r="O1366" s="65">
        <v>256</v>
      </c>
      <c r="P1366" s="87">
        <f t="shared" si="85"/>
        <v>0.04</v>
      </c>
      <c r="Q1366" s="68">
        <v>4.72</v>
      </c>
      <c r="R1366" s="68" t="str" cm="1">
        <f t="array" ref="R1366">_xlfn.SWITCH(ROUND(Q1366,0),5,"Excellent",4,"Good",3,"Ok","Bad")</f>
        <v>Excellent</v>
      </c>
      <c r="S1366" s="17">
        <v>234</v>
      </c>
      <c r="T1366" s="17" t="str">
        <f t="shared" si="86"/>
        <v>No</v>
      </c>
      <c r="U1366" s="82">
        <v>42182</v>
      </c>
      <c r="V1366" s="82">
        <v>43905</v>
      </c>
      <c r="W1366" s="17">
        <v>358</v>
      </c>
      <c r="X1366" s="17" t="str">
        <f t="shared" si="87"/>
        <v>Active</v>
      </c>
      <c r="Y1366" s="17" t="s">
        <v>15615</v>
      </c>
      <c r="Z1366" s="17"/>
    </row>
    <row r="1367" spans="1:26" x14ac:dyDescent="0.25">
      <c r="A1367">
        <v>1366</v>
      </c>
      <c r="B1367" s="17" t="s">
        <v>1027</v>
      </c>
      <c r="C1367" s="17">
        <v>2306</v>
      </c>
      <c r="D1367" s="17" t="str">
        <f>INDEX(Hosts!$A:$O,MATCH(Places!$C1367,Hosts!$A:$A,0),MATCH(Places!D$1,Hosts!$1:$1,0))</f>
        <v>Within a few hours</v>
      </c>
      <c r="E1367" s="87">
        <f>INDEX(Hosts!$A:$O,MATCH(Places!$C1367,Hosts!$A:$A,0),MATCH(Places!E$1,Hosts!$1:$1,0))</f>
        <v>1</v>
      </c>
      <c r="F1367" s="87">
        <f>INDEX(Hosts!$A:$O,MATCH(Places!$C1367,Hosts!$A:$A,0),MATCH(Places!F$1,Hosts!$1:$1,0))</f>
        <v>0.8</v>
      </c>
      <c r="G1367" s="17" t="str">
        <f>INDEX(Hosts!$A:$O,MATCH(Places!$C1367,Hosts!$A:$A,0),MATCH(Places!G$1,Hosts!$1:$1,0))</f>
        <v>No</v>
      </c>
      <c r="H1367" s="17">
        <v>17</v>
      </c>
      <c r="I1367" s="17" t="str">
        <f>INDEX(Neighborhoods!$A:$C,MATCH(Places!$H1367,Neighborhoods!$A:$A,0),MATCH(Places!I$1,Neighborhoods!$1:$1,0))</f>
        <v>Manhattan</v>
      </c>
      <c r="J1367" s="17" t="str">
        <f>INDEX(Neighborhoods!$A:$C,MATCH(Places!$H1367,Neighborhoods!$A:$A,0),MATCH(Places!J$1,Neighborhoods!$1:$1,0))</f>
        <v>Hell's Kitchen</v>
      </c>
      <c r="K1367" s="17" t="s">
        <v>1</v>
      </c>
      <c r="L1367" s="17" t="str">
        <f t="shared" si="84"/>
        <v>Yes</v>
      </c>
      <c r="M1367" s="17">
        <v>4</v>
      </c>
      <c r="N1367" s="17" t="str" cm="1">
        <f t="array" ref="N1367">_xlfn.IFS(M1367&lt;=2,"Small",M1367&lt;=5,"Medium",M1367&gt;5,"Large")</f>
        <v>Medium</v>
      </c>
      <c r="O1367" s="65">
        <v>246</v>
      </c>
      <c r="P1367" s="87">
        <f t="shared" si="85"/>
        <v>0.04</v>
      </c>
      <c r="Q1367" s="68">
        <v>4.74</v>
      </c>
      <c r="R1367" s="68" t="str" cm="1">
        <f t="array" ref="R1367">_xlfn.SWITCH(ROUND(Q1367,0),5,"Excellent",4,"Good",3,"Ok","Bad")</f>
        <v>Excellent</v>
      </c>
      <c r="S1367" s="17">
        <v>186</v>
      </c>
      <c r="T1367" s="17" t="str">
        <f t="shared" si="86"/>
        <v>No</v>
      </c>
      <c r="U1367" s="82">
        <v>42181</v>
      </c>
      <c r="V1367" s="82">
        <v>43904</v>
      </c>
      <c r="W1367" s="17">
        <v>364</v>
      </c>
      <c r="X1367" s="17" t="str">
        <f t="shared" si="87"/>
        <v>Active</v>
      </c>
      <c r="Y1367" s="17" t="s">
        <v>15615</v>
      </c>
      <c r="Z1367" s="17"/>
    </row>
    <row r="1368" spans="1:26" x14ac:dyDescent="0.25">
      <c r="A1368">
        <v>1367</v>
      </c>
      <c r="B1368" s="17" t="s">
        <v>1028</v>
      </c>
      <c r="C1368" s="17">
        <v>2306</v>
      </c>
      <c r="D1368" s="17" t="str">
        <f>INDEX(Hosts!$A:$O,MATCH(Places!$C1368,Hosts!$A:$A,0),MATCH(Places!D$1,Hosts!$1:$1,0))</f>
        <v>Within a few hours</v>
      </c>
      <c r="E1368" s="87">
        <f>INDEX(Hosts!$A:$O,MATCH(Places!$C1368,Hosts!$A:$A,0),MATCH(Places!E$1,Hosts!$1:$1,0))</f>
        <v>1</v>
      </c>
      <c r="F1368" s="87">
        <f>INDEX(Hosts!$A:$O,MATCH(Places!$C1368,Hosts!$A:$A,0),MATCH(Places!F$1,Hosts!$1:$1,0))</f>
        <v>0.8</v>
      </c>
      <c r="G1368" s="17" t="str">
        <f>INDEX(Hosts!$A:$O,MATCH(Places!$C1368,Hosts!$A:$A,0),MATCH(Places!G$1,Hosts!$1:$1,0))</f>
        <v>No</v>
      </c>
      <c r="H1368" s="17">
        <v>17</v>
      </c>
      <c r="I1368" s="17" t="str">
        <f>INDEX(Neighborhoods!$A:$C,MATCH(Places!$H1368,Neighborhoods!$A:$A,0),MATCH(Places!I$1,Neighborhoods!$1:$1,0))</f>
        <v>Manhattan</v>
      </c>
      <c r="J1368" s="17" t="str">
        <f>INDEX(Neighborhoods!$A:$C,MATCH(Places!$H1368,Neighborhoods!$A:$A,0),MATCH(Places!J$1,Neighborhoods!$1:$1,0))</f>
        <v>Hell's Kitchen</v>
      </c>
      <c r="K1368" s="17" t="s">
        <v>1</v>
      </c>
      <c r="L1368" s="17" t="str">
        <f t="shared" si="84"/>
        <v>Yes</v>
      </c>
      <c r="M1368" s="17">
        <v>2</v>
      </c>
      <c r="N1368" s="17" t="str" cm="1">
        <f t="array" ref="N1368">_xlfn.IFS(M1368&lt;=2,"Small",M1368&lt;=5,"Medium",M1368&gt;5,"Large")</f>
        <v>Small</v>
      </c>
      <c r="O1368" s="65">
        <v>156</v>
      </c>
      <c r="P1368" s="87">
        <f t="shared" si="85"/>
        <v>0.03</v>
      </c>
      <c r="Q1368" s="68">
        <v>4.7300000000000004</v>
      </c>
      <c r="R1368" s="68" t="str" cm="1">
        <f t="array" ref="R1368">_xlfn.SWITCH(ROUND(Q1368,0),5,"Excellent",4,"Good",3,"Ok","Bad")</f>
        <v>Excellent</v>
      </c>
      <c r="S1368" s="17">
        <v>242</v>
      </c>
      <c r="T1368" s="17" t="str">
        <f t="shared" si="86"/>
        <v>No</v>
      </c>
      <c r="U1368" s="82">
        <v>42185</v>
      </c>
      <c r="V1368" s="82">
        <v>43891</v>
      </c>
      <c r="W1368" s="17">
        <v>338</v>
      </c>
      <c r="X1368" s="17" t="str">
        <f t="shared" si="87"/>
        <v>Active</v>
      </c>
      <c r="Y1368" s="17" t="s">
        <v>15615</v>
      </c>
      <c r="Z1368" s="17"/>
    </row>
    <row r="1369" spans="1:26" x14ac:dyDescent="0.25">
      <c r="A1369">
        <v>1368</v>
      </c>
      <c r="B1369" s="17" t="s">
        <v>1029</v>
      </c>
      <c r="C1369" s="17">
        <v>2306</v>
      </c>
      <c r="D1369" s="17" t="str">
        <f>INDEX(Hosts!$A:$O,MATCH(Places!$C1369,Hosts!$A:$A,0),MATCH(Places!D$1,Hosts!$1:$1,0))</f>
        <v>Within a few hours</v>
      </c>
      <c r="E1369" s="87">
        <f>INDEX(Hosts!$A:$O,MATCH(Places!$C1369,Hosts!$A:$A,0),MATCH(Places!E$1,Hosts!$1:$1,0))</f>
        <v>1</v>
      </c>
      <c r="F1369" s="87">
        <f>INDEX(Hosts!$A:$O,MATCH(Places!$C1369,Hosts!$A:$A,0),MATCH(Places!F$1,Hosts!$1:$1,0))</f>
        <v>0.8</v>
      </c>
      <c r="G1369" s="17" t="str">
        <f>INDEX(Hosts!$A:$O,MATCH(Places!$C1369,Hosts!$A:$A,0),MATCH(Places!G$1,Hosts!$1:$1,0))</f>
        <v>No</v>
      </c>
      <c r="H1369" s="17">
        <v>17</v>
      </c>
      <c r="I1369" s="17" t="str">
        <f>INDEX(Neighborhoods!$A:$C,MATCH(Places!$H1369,Neighborhoods!$A:$A,0),MATCH(Places!I$1,Neighborhoods!$1:$1,0))</f>
        <v>Manhattan</v>
      </c>
      <c r="J1369" s="17" t="str">
        <f>INDEX(Neighborhoods!$A:$C,MATCH(Places!$H1369,Neighborhoods!$A:$A,0),MATCH(Places!J$1,Neighborhoods!$1:$1,0))</f>
        <v>Hell's Kitchen</v>
      </c>
      <c r="K1369" s="17" t="s">
        <v>1</v>
      </c>
      <c r="L1369" s="17" t="str">
        <f t="shared" si="84"/>
        <v>Yes</v>
      </c>
      <c r="M1369" s="17">
        <v>2</v>
      </c>
      <c r="N1369" s="17" t="str" cm="1">
        <f t="array" ref="N1369">_xlfn.IFS(M1369&lt;=2,"Small",M1369&lt;=5,"Medium",M1369&gt;5,"Large")</f>
        <v>Small</v>
      </c>
      <c r="O1369" s="65">
        <v>156</v>
      </c>
      <c r="P1369" s="87">
        <f t="shared" si="85"/>
        <v>0.03</v>
      </c>
      <c r="Q1369" s="68">
        <v>4.8899999999999997</v>
      </c>
      <c r="R1369" s="68" t="str" cm="1">
        <f t="array" ref="R1369">_xlfn.SWITCH(ROUND(Q1369,0),5,"Excellent",4,"Good",3,"Ok","Bad")</f>
        <v>Excellent</v>
      </c>
      <c r="S1369" s="17">
        <v>240</v>
      </c>
      <c r="T1369" s="17" t="str">
        <f t="shared" si="86"/>
        <v>Yes</v>
      </c>
      <c r="U1369" s="82">
        <v>42180</v>
      </c>
      <c r="V1369" s="82">
        <v>43904</v>
      </c>
      <c r="W1369" s="17">
        <v>353</v>
      </c>
      <c r="X1369" s="17" t="str">
        <f t="shared" si="87"/>
        <v>Active</v>
      </c>
      <c r="Y1369" s="17" t="s">
        <v>15615</v>
      </c>
      <c r="Z1369" s="17"/>
    </row>
    <row r="1370" spans="1:26" x14ac:dyDescent="0.25">
      <c r="A1370">
        <v>1369</v>
      </c>
      <c r="B1370" s="17" t="s">
        <v>1030</v>
      </c>
      <c r="C1370" s="17">
        <v>2306</v>
      </c>
      <c r="D1370" s="17" t="str">
        <f>INDEX(Hosts!$A:$O,MATCH(Places!$C1370,Hosts!$A:$A,0),MATCH(Places!D$1,Hosts!$1:$1,0))</f>
        <v>Within a few hours</v>
      </c>
      <c r="E1370" s="87">
        <f>INDEX(Hosts!$A:$O,MATCH(Places!$C1370,Hosts!$A:$A,0),MATCH(Places!E$1,Hosts!$1:$1,0))</f>
        <v>1</v>
      </c>
      <c r="F1370" s="87">
        <f>INDEX(Hosts!$A:$O,MATCH(Places!$C1370,Hosts!$A:$A,0),MATCH(Places!F$1,Hosts!$1:$1,0))</f>
        <v>0.8</v>
      </c>
      <c r="G1370" s="17" t="str">
        <f>INDEX(Hosts!$A:$O,MATCH(Places!$C1370,Hosts!$A:$A,0),MATCH(Places!G$1,Hosts!$1:$1,0))</f>
        <v>No</v>
      </c>
      <c r="H1370" s="17">
        <v>17</v>
      </c>
      <c r="I1370" s="17" t="str">
        <f>INDEX(Neighborhoods!$A:$C,MATCH(Places!$H1370,Neighborhoods!$A:$A,0),MATCH(Places!I$1,Neighborhoods!$1:$1,0))</f>
        <v>Manhattan</v>
      </c>
      <c r="J1370" s="17" t="str">
        <f>INDEX(Neighborhoods!$A:$C,MATCH(Places!$H1370,Neighborhoods!$A:$A,0),MATCH(Places!J$1,Neighborhoods!$1:$1,0))</f>
        <v>Hell's Kitchen</v>
      </c>
      <c r="K1370" s="17" t="s">
        <v>1</v>
      </c>
      <c r="L1370" s="17" t="str">
        <f t="shared" si="84"/>
        <v>Yes</v>
      </c>
      <c r="M1370" s="17">
        <v>2</v>
      </c>
      <c r="N1370" s="17" t="str" cm="1">
        <f t="array" ref="N1370">_xlfn.IFS(M1370&lt;=2,"Small",M1370&lt;=5,"Medium",M1370&gt;5,"Large")</f>
        <v>Small</v>
      </c>
      <c r="O1370" s="65">
        <v>156</v>
      </c>
      <c r="P1370" s="87">
        <f t="shared" si="85"/>
        <v>0.03</v>
      </c>
      <c r="Q1370" s="68">
        <v>4.8099999999999996</v>
      </c>
      <c r="R1370" s="68" t="str" cm="1">
        <f t="array" ref="R1370">_xlfn.SWITCH(ROUND(Q1370,0),5,"Excellent",4,"Good",3,"Ok","Bad")</f>
        <v>Excellent</v>
      </c>
      <c r="S1370" s="17">
        <v>243</v>
      </c>
      <c r="T1370" s="17" t="str">
        <f t="shared" si="86"/>
        <v>Yes</v>
      </c>
      <c r="U1370" s="82">
        <v>42182</v>
      </c>
      <c r="V1370" s="82">
        <v>43891</v>
      </c>
      <c r="W1370" s="17">
        <v>319</v>
      </c>
      <c r="X1370" s="17" t="str">
        <f t="shared" si="87"/>
        <v>Active</v>
      </c>
      <c r="Y1370" s="17" t="s">
        <v>15615</v>
      </c>
      <c r="Z1370" s="17"/>
    </row>
    <row r="1371" spans="1:26" x14ac:dyDescent="0.25">
      <c r="A1371">
        <v>1370</v>
      </c>
      <c r="B1371" s="17" t="s">
        <v>1031</v>
      </c>
      <c r="C1371" s="17">
        <v>2306</v>
      </c>
      <c r="D1371" s="17" t="str">
        <f>INDEX(Hosts!$A:$O,MATCH(Places!$C1371,Hosts!$A:$A,0),MATCH(Places!D$1,Hosts!$1:$1,0))</f>
        <v>Within a few hours</v>
      </c>
      <c r="E1371" s="87">
        <f>INDEX(Hosts!$A:$O,MATCH(Places!$C1371,Hosts!$A:$A,0),MATCH(Places!E$1,Hosts!$1:$1,0))</f>
        <v>1</v>
      </c>
      <c r="F1371" s="87">
        <f>INDEX(Hosts!$A:$O,MATCH(Places!$C1371,Hosts!$A:$A,0),MATCH(Places!F$1,Hosts!$1:$1,0))</f>
        <v>0.8</v>
      </c>
      <c r="G1371" s="17" t="str">
        <f>INDEX(Hosts!$A:$O,MATCH(Places!$C1371,Hosts!$A:$A,0),MATCH(Places!G$1,Hosts!$1:$1,0))</f>
        <v>No</v>
      </c>
      <c r="H1371" s="17">
        <v>17</v>
      </c>
      <c r="I1371" s="17" t="str">
        <f>INDEX(Neighborhoods!$A:$C,MATCH(Places!$H1371,Neighborhoods!$A:$A,0),MATCH(Places!I$1,Neighborhoods!$1:$1,0))</f>
        <v>Manhattan</v>
      </c>
      <c r="J1371" s="17" t="str">
        <f>INDEX(Neighborhoods!$A:$C,MATCH(Places!$H1371,Neighborhoods!$A:$A,0),MATCH(Places!J$1,Neighborhoods!$1:$1,0))</f>
        <v>Hell's Kitchen</v>
      </c>
      <c r="K1371" s="17" t="s">
        <v>1</v>
      </c>
      <c r="L1371" s="17" t="str">
        <f t="shared" si="84"/>
        <v>Yes</v>
      </c>
      <c r="M1371" s="17">
        <v>2</v>
      </c>
      <c r="N1371" s="17" t="str" cm="1">
        <f t="array" ref="N1371">_xlfn.IFS(M1371&lt;=2,"Small",M1371&lt;=5,"Medium",M1371&gt;5,"Large")</f>
        <v>Small</v>
      </c>
      <c r="O1371" s="65">
        <v>166.43</v>
      </c>
      <c r="P1371" s="87">
        <f t="shared" si="85"/>
        <v>0.03</v>
      </c>
      <c r="Q1371" s="68">
        <v>4.66</v>
      </c>
      <c r="R1371" s="68" t="str" cm="1">
        <f t="array" ref="R1371">_xlfn.SWITCH(ROUND(Q1371,0),5,"Excellent",4,"Good",3,"Ok","Bad")</f>
        <v>Excellent</v>
      </c>
      <c r="S1371" s="17">
        <v>177</v>
      </c>
      <c r="T1371" s="17" t="str">
        <f t="shared" si="86"/>
        <v>No</v>
      </c>
      <c r="U1371" s="82">
        <v>42202</v>
      </c>
      <c r="V1371" s="82">
        <v>43884</v>
      </c>
      <c r="W1371" s="17">
        <v>357</v>
      </c>
      <c r="X1371" s="17" t="str">
        <f t="shared" si="87"/>
        <v>Active</v>
      </c>
      <c r="Y1371" s="17" t="s">
        <v>15615</v>
      </c>
      <c r="Z1371" s="17"/>
    </row>
    <row r="1372" spans="1:26" x14ac:dyDescent="0.25">
      <c r="A1372">
        <v>1371</v>
      </c>
      <c r="B1372" s="17" t="s">
        <v>1032</v>
      </c>
      <c r="C1372" s="17">
        <v>2306</v>
      </c>
      <c r="D1372" s="17" t="str">
        <f>INDEX(Hosts!$A:$O,MATCH(Places!$C1372,Hosts!$A:$A,0),MATCH(Places!D$1,Hosts!$1:$1,0))</f>
        <v>Within a few hours</v>
      </c>
      <c r="E1372" s="87">
        <f>INDEX(Hosts!$A:$O,MATCH(Places!$C1372,Hosts!$A:$A,0),MATCH(Places!E$1,Hosts!$1:$1,0))</f>
        <v>1</v>
      </c>
      <c r="F1372" s="87">
        <f>INDEX(Hosts!$A:$O,MATCH(Places!$C1372,Hosts!$A:$A,0),MATCH(Places!F$1,Hosts!$1:$1,0))</f>
        <v>0.8</v>
      </c>
      <c r="G1372" s="17" t="str">
        <f>INDEX(Hosts!$A:$O,MATCH(Places!$C1372,Hosts!$A:$A,0),MATCH(Places!G$1,Hosts!$1:$1,0))</f>
        <v>No</v>
      </c>
      <c r="H1372" s="17">
        <v>17</v>
      </c>
      <c r="I1372" s="17" t="str">
        <f>INDEX(Neighborhoods!$A:$C,MATCH(Places!$H1372,Neighborhoods!$A:$A,0),MATCH(Places!I$1,Neighborhoods!$1:$1,0))</f>
        <v>Manhattan</v>
      </c>
      <c r="J1372" s="17" t="str">
        <f>INDEX(Neighborhoods!$A:$C,MATCH(Places!$H1372,Neighborhoods!$A:$A,0),MATCH(Places!J$1,Neighborhoods!$1:$1,0))</f>
        <v>Hell's Kitchen</v>
      </c>
      <c r="K1372" s="17" t="s">
        <v>1</v>
      </c>
      <c r="L1372" s="17" t="str">
        <f t="shared" si="84"/>
        <v>Yes</v>
      </c>
      <c r="M1372" s="17">
        <v>2</v>
      </c>
      <c r="N1372" s="17" t="str" cm="1">
        <f t="array" ref="N1372">_xlfn.IFS(M1372&lt;=2,"Small",M1372&lt;=5,"Medium",M1372&gt;5,"Large")</f>
        <v>Small</v>
      </c>
      <c r="O1372" s="65">
        <v>156</v>
      </c>
      <c r="P1372" s="87">
        <f t="shared" si="85"/>
        <v>0.03</v>
      </c>
      <c r="Q1372" s="68">
        <v>4.8099999999999996</v>
      </c>
      <c r="R1372" s="68" t="str" cm="1">
        <f t="array" ref="R1372">_xlfn.SWITCH(ROUND(Q1372,0),5,"Excellent",4,"Good",3,"Ok","Bad")</f>
        <v>Excellent</v>
      </c>
      <c r="S1372" s="17">
        <v>215</v>
      </c>
      <c r="T1372" s="17" t="str">
        <f t="shared" si="86"/>
        <v>Yes</v>
      </c>
      <c r="U1372" s="82">
        <v>42187</v>
      </c>
      <c r="V1372" s="82">
        <v>43891</v>
      </c>
      <c r="W1372" s="17">
        <v>351</v>
      </c>
      <c r="X1372" s="17" t="str">
        <f t="shared" si="87"/>
        <v>Active</v>
      </c>
      <c r="Y1372" s="17" t="s">
        <v>15615</v>
      </c>
      <c r="Z1372" s="17"/>
    </row>
    <row r="1373" spans="1:26" x14ac:dyDescent="0.25">
      <c r="A1373">
        <v>1372</v>
      </c>
      <c r="B1373" s="17" t="s">
        <v>1033</v>
      </c>
      <c r="C1373" s="17">
        <v>1995</v>
      </c>
      <c r="D1373" s="17" t="str">
        <f>INDEX(Hosts!$A:$O,MATCH(Places!$C1373,Hosts!$A:$A,0),MATCH(Places!D$1,Hosts!$1:$1,0))</f>
        <v>Within an hour</v>
      </c>
      <c r="E1373" s="87">
        <f>INDEX(Hosts!$A:$O,MATCH(Places!$C1373,Hosts!$A:$A,0),MATCH(Places!E$1,Hosts!$1:$1,0))</f>
        <v>0.92</v>
      </c>
      <c r="F1373" s="87">
        <f>INDEX(Hosts!$A:$O,MATCH(Places!$C1373,Hosts!$A:$A,0),MATCH(Places!F$1,Hosts!$1:$1,0))</f>
        <v>0.92</v>
      </c>
      <c r="G1373" s="17" t="str">
        <f>INDEX(Hosts!$A:$O,MATCH(Places!$C1373,Hosts!$A:$A,0),MATCH(Places!G$1,Hosts!$1:$1,0))</f>
        <v>Yes</v>
      </c>
      <c r="H1373" s="17">
        <v>8</v>
      </c>
      <c r="I1373" s="17" t="str">
        <f>INDEX(Neighborhoods!$A:$C,MATCH(Places!$H1373,Neighborhoods!$A:$A,0),MATCH(Places!I$1,Neighborhoods!$1:$1,0))</f>
        <v>Brooklyn</v>
      </c>
      <c r="J1373" s="17" t="str">
        <f>INDEX(Neighborhoods!$A:$C,MATCH(Places!$H1373,Neighborhoods!$A:$A,0),MATCH(Places!J$1,Neighborhoods!$1:$1,0))</f>
        <v>Bushwick</v>
      </c>
      <c r="K1373" s="17" t="s">
        <v>1</v>
      </c>
      <c r="L1373" s="17" t="str">
        <f t="shared" si="84"/>
        <v>Yes</v>
      </c>
      <c r="M1373" s="17">
        <v>2</v>
      </c>
      <c r="N1373" s="17" t="str" cm="1">
        <f t="array" ref="N1373">_xlfn.IFS(M1373&lt;=2,"Small",M1373&lt;=5,"Medium",M1373&gt;5,"Large")</f>
        <v>Small</v>
      </c>
      <c r="O1373" s="65">
        <v>52</v>
      </c>
      <c r="P1373" s="87">
        <f t="shared" si="85"/>
        <v>0.03</v>
      </c>
      <c r="Q1373" s="68">
        <v>4.9000000000000004</v>
      </c>
      <c r="R1373" s="68" t="str" cm="1">
        <f t="array" ref="R1373">_xlfn.SWITCH(ROUND(Q1373,0),5,"Excellent",4,"Good",3,"Ok","Bad")</f>
        <v>Excellent</v>
      </c>
      <c r="S1373" s="17">
        <v>92</v>
      </c>
      <c r="T1373" s="17" t="str">
        <f t="shared" si="86"/>
        <v>No</v>
      </c>
      <c r="U1373" s="82">
        <v>42200</v>
      </c>
      <c r="V1373" s="82">
        <v>44020</v>
      </c>
      <c r="W1373" s="17">
        <v>74</v>
      </c>
      <c r="X1373" s="17" t="str">
        <f t="shared" si="87"/>
        <v>Active</v>
      </c>
      <c r="Y1373" s="17" t="s">
        <v>15615</v>
      </c>
      <c r="Z1373" s="17"/>
    </row>
    <row r="1374" spans="1:26" x14ac:dyDescent="0.25">
      <c r="A1374">
        <v>1373</v>
      </c>
      <c r="B1374" s="17" t="s">
        <v>1034</v>
      </c>
      <c r="C1374" s="17">
        <v>1483</v>
      </c>
      <c r="D1374" s="17" t="str">
        <f>INDEX(Hosts!$A:$O,MATCH(Places!$C1374,Hosts!$A:$A,0),MATCH(Places!D$1,Hosts!$1:$1,0))</f>
        <v>Within an hour</v>
      </c>
      <c r="E1374" s="87">
        <f>INDEX(Hosts!$A:$O,MATCH(Places!$C1374,Hosts!$A:$A,0),MATCH(Places!E$1,Hosts!$1:$1,0))</f>
        <v>1</v>
      </c>
      <c r="F1374" s="87">
        <f>INDEX(Hosts!$A:$O,MATCH(Places!$C1374,Hosts!$A:$A,0),MATCH(Places!F$1,Hosts!$1:$1,0))</f>
        <v>0.99</v>
      </c>
      <c r="G1374" s="17" t="str">
        <f>INDEX(Hosts!$A:$O,MATCH(Places!$C1374,Hosts!$A:$A,0),MATCH(Places!G$1,Hosts!$1:$1,0))</f>
        <v>Yes</v>
      </c>
      <c r="H1374" s="17">
        <v>7</v>
      </c>
      <c r="I1374" s="17" t="str">
        <f>INDEX(Neighborhoods!$A:$C,MATCH(Places!$H1374,Neighborhoods!$A:$A,0),MATCH(Places!I$1,Neighborhoods!$1:$1,0))</f>
        <v>Brooklyn</v>
      </c>
      <c r="J1374" s="17" t="str">
        <f>INDEX(Neighborhoods!$A:$C,MATCH(Places!$H1374,Neighborhoods!$A:$A,0),MATCH(Places!J$1,Neighborhoods!$1:$1,0))</f>
        <v>Bedford-Stuyvesant</v>
      </c>
      <c r="K1374" s="17" t="s">
        <v>11822</v>
      </c>
      <c r="L1374" s="17" t="str">
        <f t="shared" si="84"/>
        <v>No</v>
      </c>
      <c r="M1374" s="17">
        <v>10</v>
      </c>
      <c r="N1374" s="17" t="str" cm="1">
        <f t="array" ref="N1374">_xlfn.IFS(M1374&lt;=2,"Small",M1374&lt;=5,"Medium",M1374&gt;5,"Large")</f>
        <v>Large</v>
      </c>
      <c r="O1374" s="65">
        <v>180</v>
      </c>
      <c r="P1374" s="87">
        <f t="shared" si="85"/>
        <v>0.03</v>
      </c>
      <c r="Q1374" s="68">
        <v>4.91</v>
      </c>
      <c r="R1374" s="68" t="str" cm="1">
        <f t="array" ref="R1374">_xlfn.SWITCH(ROUND(Q1374,0),5,"Excellent",4,"Good",3,"Ok","Bad")</f>
        <v>Excellent</v>
      </c>
      <c r="S1374" s="17">
        <v>165</v>
      </c>
      <c r="T1374" s="17" t="str">
        <f t="shared" si="86"/>
        <v>Yes</v>
      </c>
      <c r="U1374" s="82">
        <v>42224</v>
      </c>
      <c r="V1374" s="82">
        <v>43905</v>
      </c>
      <c r="W1374" s="17">
        <v>325</v>
      </c>
      <c r="X1374" s="17" t="str">
        <f t="shared" si="87"/>
        <v>Active</v>
      </c>
      <c r="Y1374" s="17" t="s">
        <v>15615</v>
      </c>
      <c r="Z1374" s="17"/>
    </row>
    <row r="1375" spans="1:26" x14ac:dyDescent="0.25">
      <c r="A1375">
        <v>1374</v>
      </c>
      <c r="B1375" s="17" t="s">
        <v>1035</v>
      </c>
      <c r="C1375" s="17">
        <v>2171</v>
      </c>
      <c r="D1375" s="17" t="str">
        <f>INDEX(Hosts!$A:$O,MATCH(Places!$C1375,Hosts!$A:$A,0),MATCH(Places!D$1,Hosts!$1:$1,0))</f>
        <v>Within a few hours</v>
      </c>
      <c r="E1375" s="87">
        <f>INDEX(Hosts!$A:$O,MATCH(Places!$C1375,Hosts!$A:$A,0),MATCH(Places!E$1,Hosts!$1:$1,0))</f>
        <v>1</v>
      </c>
      <c r="F1375" s="87">
        <f>INDEX(Hosts!$A:$O,MATCH(Places!$C1375,Hosts!$A:$A,0),MATCH(Places!F$1,Hosts!$1:$1,0))</f>
        <v>0.5</v>
      </c>
      <c r="G1375" s="17" t="str">
        <f>INDEX(Hosts!$A:$O,MATCH(Places!$C1375,Hosts!$A:$A,0),MATCH(Places!G$1,Hosts!$1:$1,0))</f>
        <v>No</v>
      </c>
      <c r="H1375" s="17">
        <v>15</v>
      </c>
      <c r="I1375" s="17" t="str">
        <f>INDEX(Neighborhoods!$A:$C,MATCH(Places!$H1375,Neighborhoods!$A:$A,0),MATCH(Places!I$1,Neighborhoods!$1:$1,0))</f>
        <v>Manhattan</v>
      </c>
      <c r="J1375" s="17" t="str">
        <f>INDEX(Neighborhoods!$A:$C,MATCH(Places!$H1375,Neighborhoods!$A:$A,0),MATCH(Places!J$1,Neighborhoods!$1:$1,0))</f>
        <v>East Village</v>
      </c>
      <c r="K1375" s="17" t="s">
        <v>11822</v>
      </c>
      <c r="L1375" s="17" t="str">
        <f t="shared" si="84"/>
        <v>No</v>
      </c>
      <c r="M1375" s="17">
        <v>4</v>
      </c>
      <c r="N1375" s="17" t="str" cm="1">
        <f t="array" ref="N1375">_xlfn.IFS(M1375&lt;=2,"Small",M1375&lt;=5,"Medium",M1375&gt;5,"Large")</f>
        <v>Medium</v>
      </c>
      <c r="O1375" s="65">
        <v>164</v>
      </c>
      <c r="P1375" s="87">
        <f t="shared" si="85"/>
        <v>0.03</v>
      </c>
      <c r="Q1375" s="68">
        <v>4.96</v>
      </c>
      <c r="R1375" s="68" t="str" cm="1">
        <f t="array" ref="R1375">_xlfn.SWITCH(ROUND(Q1375,0),5,"Excellent",4,"Good",3,"Ok","Bad")</f>
        <v>Excellent</v>
      </c>
      <c r="S1375" s="17">
        <v>26</v>
      </c>
      <c r="T1375" s="17" t="str">
        <f t="shared" si="86"/>
        <v>No</v>
      </c>
      <c r="U1375" s="82">
        <v>42184</v>
      </c>
      <c r="V1375" s="82">
        <v>43833</v>
      </c>
      <c r="W1375" s="17">
        <v>323</v>
      </c>
      <c r="X1375" s="17" t="str">
        <f t="shared" si="87"/>
        <v>Active</v>
      </c>
      <c r="Y1375" s="17" t="s">
        <v>15615</v>
      </c>
      <c r="Z1375" s="17"/>
    </row>
    <row r="1376" spans="1:26" x14ac:dyDescent="0.25">
      <c r="A1376">
        <v>1375</v>
      </c>
      <c r="B1376" s="17" t="s">
        <v>14467</v>
      </c>
      <c r="C1376" s="17">
        <v>2312</v>
      </c>
      <c r="D1376" s="17" t="str">
        <f>INDEX(Hosts!$A:$O,MATCH(Places!$C1376,Hosts!$A:$A,0),MATCH(Places!D$1,Hosts!$1:$1,0))</f>
        <v>Within an hour</v>
      </c>
      <c r="E1376" s="87">
        <f>INDEX(Hosts!$A:$O,MATCH(Places!$C1376,Hosts!$A:$A,0),MATCH(Places!E$1,Hosts!$1:$1,0))</f>
        <v>1</v>
      </c>
      <c r="F1376" s="87">
        <f>INDEX(Hosts!$A:$O,MATCH(Places!$C1376,Hosts!$A:$A,0),MATCH(Places!F$1,Hosts!$1:$1,0))</f>
        <v>1</v>
      </c>
      <c r="G1376" s="17" t="str">
        <f>INDEX(Hosts!$A:$O,MATCH(Places!$C1376,Hosts!$A:$A,0),MATCH(Places!G$1,Hosts!$1:$1,0))</f>
        <v>Yes</v>
      </c>
      <c r="H1376" s="17">
        <v>10</v>
      </c>
      <c r="I1376" s="17" t="str">
        <f>INDEX(Neighborhoods!$A:$C,MATCH(Places!$H1376,Neighborhoods!$A:$A,0),MATCH(Places!I$1,Neighborhoods!$1:$1,0))</f>
        <v>Brooklyn</v>
      </c>
      <c r="J1376" s="17" t="str">
        <f>INDEX(Neighborhoods!$A:$C,MATCH(Places!$H1376,Neighborhoods!$A:$A,0),MATCH(Places!J$1,Neighborhoods!$1:$1,0))</f>
        <v>East Flatbush</v>
      </c>
      <c r="K1376" s="17" t="s">
        <v>11822</v>
      </c>
      <c r="L1376" s="17" t="str">
        <f t="shared" si="84"/>
        <v>No</v>
      </c>
      <c r="M1376" s="17">
        <v>8</v>
      </c>
      <c r="N1376" s="17" t="str" cm="1">
        <f t="array" ref="N1376">_xlfn.IFS(M1376&lt;=2,"Small",M1376&lt;=5,"Medium",M1376&gt;5,"Large")</f>
        <v>Large</v>
      </c>
      <c r="O1376" s="65">
        <v>150</v>
      </c>
      <c r="P1376" s="87">
        <f t="shared" si="85"/>
        <v>0.03</v>
      </c>
      <c r="Q1376" s="68">
        <v>4.91</v>
      </c>
      <c r="R1376" s="68" t="str" cm="1">
        <f t="array" ref="R1376">_xlfn.SWITCH(ROUND(Q1376,0),5,"Excellent",4,"Good",3,"Ok","Bad")</f>
        <v>Excellent</v>
      </c>
      <c r="S1376" s="17">
        <v>104</v>
      </c>
      <c r="T1376" s="17" t="str">
        <f t="shared" si="86"/>
        <v>Yes</v>
      </c>
      <c r="U1376" s="82">
        <v>42209</v>
      </c>
      <c r="V1376" s="82">
        <v>44031</v>
      </c>
      <c r="W1376" s="17">
        <v>270</v>
      </c>
      <c r="X1376" s="17" t="str">
        <f t="shared" si="87"/>
        <v>Active</v>
      </c>
      <c r="Y1376" s="17" t="s">
        <v>15615</v>
      </c>
      <c r="Z1376" s="17"/>
    </row>
    <row r="1377" spans="1:26" x14ac:dyDescent="0.25">
      <c r="A1377">
        <v>1376</v>
      </c>
      <c r="B1377" s="17" t="s">
        <v>1036</v>
      </c>
      <c r="C1377" s="17">
        <v>1624</v>
      </c>
      <c r="D1377" s="17" t="str">
        <f>INDEX(Hosts!$A:$O,MATCH(Places!$C1377,Hosts!$A:$A,0),MATCH(Places!D$1,Hosts!$1:$1,0))</f>
        <v>Within an hour</v>
      </c>
      <c r="E1377" s="87">
        <f>INDEX(Hosts!$A:$O,MATCH(Places!$C1377,Hosts!$A:$A,0),MATCH(Places!E$1,Hosts!$1:$1,0))</f>
        <v>1</v>
      </c>
      <c r="F1377" s="87">
        <f>INDEX(Hosts!$A:$O,MATCH(Places!$C1377,Hosts!$A:$A,0),MATCH(Places!F$1,Hosts!$1:$1,0))</f>
        <v>0.57999999999999996</v>
      </c>
      <c r="G1377" s="17" t="str">
        <f>INDEX(Hosts!$A:$O,MATCH(Places!$C1377,Hosts!$A:$A,0),MATCH(Places!G$1,Hosts!$1:$1,0))</f>
        <v>No</v>
      </c>
      <c r="H1377" s="17">
        <v>16</v>
      </c>
      <c r="I1377" s="17" t="str">
        <f>INDEX(Neighborhoods!$A:$C,MATCH(Places!$H1377,Neighborhoods!$A:$A,0),MATCH(Places!I$1,Neighborhoods!$1:$1,0))</f>
        <v>Manhattan</v>
      </c>
      <c r="J1377" s="17" t="str">
        <f>INDEX(Neighborhoods!$A:$C,MATCH(Places!$H1377,Neighborhoods!$A:$A,0),MATCH(Places!J$1,Neighborhoods!$1:$1,0))</f>
        <v>Harlem</v>
      </c>
      <c r="K1377" s="17" t="s">
        <v>1</v>
      </c>
      <c r="L1377" s="17" t="str">
        <f t="shared" si="84"/>
        <v>Yes</v>
      </c>
      <c r="M1377" s="17">
        <v>2</v>
      </c>
      <c r="N1377" s="17" t="str" cm="1">
        <f t="array" ref="N1377">_xlfn.IFS(M1377&lt;=2,"Small",M1377&lt;=5,"Medium",M1377&gt;5,"Large")</f>
        <v>Small</v>
      </c>
      <c r="O1377" s="65">
        <v>35</v>
      </c>
      <c r="P1377" s="87">
        <f t="shared" si="85"/>
        <v>0.03</v>
      </c>
      <c r="Q1377" s="68">
        <v>4.75</v>
      </c>
      <c r="R1377" s="68" t="str" cm="1">
        <f t="array" ref="R1377">_xlfn.SWITCH(ROUND(Q1377,0),5,"Excellent",4,"Good",3,"Ok","Bad")</f>
        <v>Excellent</v>
      </c>
      <c r="S1377" s="17">
        <v>32</v>
      </c>
      <c r="T1377" s="17" t="str">
        <f t="shared" si="86"/>
        <v>No</v>
      </c>
      <c r="U1377" s="82">
        <v>42176</v>
      </c>
      <c r="V1377" s="82">
        <v>43745</v>
      </c>
      <c r="W1377" s="17">
        <v>353</v>
      </c>
      <c r="X1377" s="17" t="str">
        <f t="shared" si="87"/>
        <v>Active</v>
      </c>
      <c r="Y1377" s="17" t="s">
        <v>15615</v>
      </c>
      <c r="Z1377" s="17"/>
    </row>
    <row r="1378" spans="1:26" x14ac:dyDescent="0.25">
      <c r="A1378">
        <v>1377</v>
      </c>
      <c r="B1378" s="17" t="s">
        <v>14890</v>
      </c>
      <c r="C1378" s="17">
        <v>1649</v>
      </c>
      <c r="D1378" s="17" t="str">
        <f>INDEX(Hosts!$A:$O,MATCH(Places!$C1378,Hosts!$A:$A,0),MATCH(Places!D$1,Hosts!$1:$1,0))</f>
        <v>Within an hour</v>
      </c>
      <c r="E1378" s="87">
        <f>INDEX(Hosts!$A:$O,MATCH(Places!$C1378,Hosts!$A:$A,0),MATCH(Places!E$1,Hosts!$1:$1,0))</f>
        <v>1</v>
      </c>
      <c r="F1378" s="87">
        <f>INDEX(Hosts!$A:$O,MATCH(Places!$C1378,Hosts!$A:$A,0),MATCH(Places!F$1,Hosts!$1:$1,0))</f>
        <v>0.8</v>
      </c>
      <c r="G1378" s="17" t="str">
        <f>INDEX(Hosts!$A:$O,MATCH(Places!$C1378,Hosts!$A:$A,0),MATCH(Places!G$1,Hosts!$1:$1,0))</f>
        <v>No</v>
      </c>
      <c r="H1378" s="17">
        <v>21</v>
      </c>
      <c r="I1378" s="17" t="str">
        <f>INDEX(Neighborhoods!$A:$C,MATCH(Places!$H1378,Neighborhoods!$A:$A,0),MATCH(Places!I$1,Neighborhoods!$1:$1,0))</f>
        <v>Queens</v>
      </c>
      <c r="J1378" s="17" t="str">
        <f>INDEX(Neighborhoods!$A:$C,MATCH(Places!$H1378,Neighborhoods!$A:$A,0),MATCH(Places!J$1,Neighborhoods!$1:$1,0))</f>
        <v>Astoria</v>
      </c>
      <c r="K1378" s="17" t="s">
        <v>11822</v>
      </c>
      <c r="L1378" s="17" t="str">
        <f t="shared" si="84"/>
        <v>No</v>
      </c>
      <c r="M1378" s="17">
        <v>2</v>
      </c>
      <c r="N1378" s="17" t="str" cm="1">
        <f t="array" ref="N1378">_xlfn.IFS(M1378&lt;=2,"Small",M1378&lt;=5,"Medium",M1378&gt;5,"Large")</f>
        <v>Small</v>
      </c>
      <c r="O1378" s="65">
        <v>300</v>
      </c>
      <c r="P1378" s="87">
        <f t="shared" si="85"/>
        <v>0.04</v>
      </c>
      <c r="Q1378" s="68">
        <v>5</v>
      </c>
      <c r="R1378" s="68" t="str" cm="1">
        <f t="array" ref="R1378">_xlfn.SWITCH(ROUND(Q1378,0),5,"Excellent",4,"Good",3,"Ok","Bad")</f>
        <v>Excellent</v>
      </c>
      <c r="S1378" s="17">
        <v>15</v>
      </c>
      <c r="T1378" s="17" t="str">
        <f t="shared" si="86"/>
        <v>No</v>
      </c>
      <c r="U1378" s="82">
        <v>42192</v>
      </c>
      <c r="V1378" s="82">
        <v>43832</v>
      </c>
      <c r="W1378" s="17">
        <v>365</v>
      </c>
      <c r="X1378" s="17" t="str">
        <f t="shared" si="87"/>
        <v>Active</v>
      </c>
      <c r="Y1378" s="17" t="s">
        <v>15615</v>
      </c>
      <c r="Z1378" s="17"/>
    </row>
    <row r="1379" spans="1:26" x14ac:dyDescent="0.25">
      <c r="A1379">
        <v>1378</v>
      </c>
      <c r="B1379" s="17" t="s">
        <v>14448</v>
      </c>
      <c r="C1379" s="17">
        <v>1205</v>
      </c>
      <c r="D1379" s="17" t="str">
        <f>INDEX(Hosts!$A:$O,MATCH(Places!$C1379,Hosts!$A:$A,0),MATCH(Places!D$1,Hosts!$1:$1,0))</f>
        <v>Within a day</v>
      </c>
      <c r="E1379" s="87">
        <f>INDEX(Hosts!$A:$O,MATCH(Places!$C1379,Hosts!$A:$A,0),MATCH(Places!E$1,Hosts!$1:$1,0))</f>
        <v>0.56000000000000005</v>
      </c>
      <c r="F1379" s="87">
        <f>INDEX(Hosts!$A:$O,MATCH(Places!$C1379,Hosts!$A:$A,0),MATCH(Places!F$1,Hosts!$1:$1,0))</f>
        <v>0.5</v>
      </c>
      <c r="G1379" s="17" t="str">
        <f>INDEX(Hosts!$A:$O,MATCH(Places!$C1379,Hosts!$A:$A,0),MATCH(Places!G$1,Hosts!$1:$1,0))</f>
        <v>No</v>
      </c>
      <c r="H1379" s="17">
        <v>11</v>
      </c>
      <c r="I1379" s="17" t="str">
        <f>INDEX(Neighborhoods!$A:$C,MATCH(Places!$H1379,Neighborhoods!$A:$A,0),MATCH(Places!I$1,Neighborhoods!$1:$1,0))</f>
        <v>Brooklyn</v>
      </c>
      <c r="J1379" s="17" t="str">
        <f>INDEX(Neighborhoods!$A:$C,MATCH(Places!$H1379,Neighborhoods!$A:$A,0),MATCH(Places!J$1,Neighborhoods!$1:$1,0))</f>
        <v>Greenpoint</v>
      </c>
      <c r="K1379" s="17" t="s">
        <v>11822</v>
      </c>
      <c r="L1379" s="17" t="str">
        <f t="shared" si="84"/>
        <v>No</v>
      </c>
      <c r="M1379" s="17">
        <v>2</v>
      </c>
      <c r="N1379" s="17" t="str" cm="1">
        <f t="array" ref="N1379">_xlfn.IFS(M1379&lt;=2,"Small",M1379&lt;=5,"Medium",M1379&gt;5,"Large")</f>
        <v>Small</v>
      </c>
      <c r="O1379" s="65">
        <v>80</v>
      </c>
      <c r="P1379" s="87">
        <f t="shared" si="85"/>
        <v>0.03</v>
      </c>
      <c r="Q1379" s="68">
        <v>5</v>
      </c>
      <c r="R1379" s="68" t="str" cm="1">
        <f t="array" ref="R1379">_xlfn.SWITCH(ROUND(Q1379,0),5,"Excellent",4,"Good",3,"Ok","Bad")</f>
        <v>Excellent</v>
      </c>
      <c r="S1379" s="17">
        <v>4</v>
      </c>
      <c r="T1379" s="17" t="str">
        <f t="shared" si="86"/>
        <v>No</v>
      </c>
      <c r="U1379" s="82">
        <v>42541</v>
      </c>
      <c r="V1379" s="82">
        <v>42736</v>
      </c>
      <c r="W1379" s="17">
        <v>25</v>
      </c>
      <c r="X1379" s="17" t="str">
        <f t="shared" si="87"/>
        <v>Active</v>
      </c>
      <c r="Y1379" s="17" t="s">
        <v>15615</v>
      </c>
      <c r="Z1379" s="17"/>
    </row>
    <row r="1380" spans="1:26" x14ac:dyDescent="0.25">
      <c r="A1380">
        <v>1379</v>
      </c>
      <c r="B1380" s="17" t="s">
        <v>1037</v>
      </c>
      <c r="C1380" s="17">
        <v>2315</v>
      </c>
      <c r="D1380" s="17" t="str">
        <f>INDEX(Hosts!$A:$O,MATCH(Places!$C1380,Hosts!$A:$A,0),MATCH(Places!D$1,Hosts!$1:$1,0))</f>
        <v>Within an hour</v>
      </c>
      <c r="E1380" s="87">
        <f>INDEX(Hosts!$A:$O,MATCH(Places!$C1380,Hosts!$A:$A,0),MATCH(Places!E$1,Hosts!$1:$1,0))</f>
        <v>1</v>
      </c>
      <c r="F1380" s="87">
        <f>INDEX(Hosts!$A:$O,MATCH(Places!$C1380,Hosts!$A:$A,0),MATCH(Places!F$1,Hosts!$1:$1,0))</f>
        <v>1</v>
      </c>
      <c r="G1380" s="17" t="str">
        <f>INDEX(Hosts!$A:$O,MATCH(Places!$C1380,Hosts!$A:$A,0),MATCH(Places!G$1,Hosts!$1:$1,0))</f>
        <v>No</v>
      </c>
      <c r="H1380" s="17">
        <v>8</v>
      </c>
      <c r="I1380" s="17" t="str">
        <f>INDEX(Neighborhoods!$A:$C,MATCH(Places!$H1380,Neighborhoods!$A:$A,0),MATCH(Places!I$1,Neighborhoods!$1:$1,0))</f>
        <v>Brooklyn</v>
      </c>
      <c r="J1380" s="17" t="str">
        <f>INDEX(Neighborhoods!$A:$C,MATCH(Places!$H1380,Neighborhoods!$A:$A,0),MATCH(Places!J$1,Neighborhoods!$1:$1,0))</f>
        <v>Bushwick</v>
      </c>
      <c r="K1380" s="17" t="s">
        <v>11822</v>
      </c>
      <c r="L1380" s="17" t="str">
        <f t="shared" si="84"/>
        <v>No</v>
      </c>
      <c r="M1380" s="17">
        <v>6</v>
      </c>
      <c r="N1380" s="17" t="str" cm="1">
        <f t="array" ref="N1380">_xlfn.IFS(M1380&lt;=2,"Small",M1380&lt;=5,"Medium",M1380&gt;5,"Large")</f>
        <v>Large</v>
      </c>
      <c r="O1380" s="65">
        <v>140</v>
      </c>
      <c r="P1380" s="87">
        <f t="shared" si="85"/>
        <v>0.03</v>
      </c>
      <c r="Q1380" s="68">
        <v>4.82</v>
      </c>
      <c r="R1380" s="68" t="str" cm="1">
        <f t="array" ref="R1380">_xlfn.SWITCH(ROUND(Q1380,0),5,"Excellent",4,"Good",3,"Ok","Bad")</f>
        <v>Excellent</v>
      </c>
      <c r="S1380" s="17">
        <v>136</v>
      </c>
      <c r="T1380" s="17" t="str">
        <f t="shared" si="86"/>
        <v>Yes</v>
      </c>
      <c r="U1380" s="82">
        <v>42459</v>
      </c>
      <c r="V1380" s="82">
        <v>43898</v>
      </c>
      <c r="W1380" s="17">
        <v>218</v>
      </c>
      <c r="X1380" s="17" t="str">
        <f t="shared" si="87"/>
        <v>Active</v>
      </c>
      <c r="Y1380" s="17" t="s">
        <v>15616</v>
      </c>
      <c r="Z1380" s="17"/>
    </row>
    <row r="1381" spans="1:26" x14ac:dyDescent="0.25">
      <c r="A1381">
        <v>1380</v>
      </c>
      <c r="B1381" s="17" t="s">
        <v>14291</v>
      </c>
      <c r="C1381" s="17">
        <v>2316</v>
      </c>
      <c r="D1381" s="17" t="str">
        <f>INDEX(Hosts!$A:$O,MATCH(Places!$C1381,Hosts!$A:$A,0),MATCH(Places!D$1,Hosts!$1:$1,0))</f>
        <v>Within a few hours</v>
      </c>
      <c r="E1381" s="87">
        <f>INDEX(Hosts!$A:$O,MATCH(Places!$C1381,Hosts!$A:$A,0),MATCH(Places!E$1,Hosts!$1:$1,0))</f>
        <v>0.7</v>
      </c>
      <c r="F1381" s="87">
        <f>INDEX(Hosts!$A:$O,MATCH(Places!$C1381,Hosts!$A:$A,0),MATCH(Places!F$1,Hosts!$1:$1,0))</f>
        <v>0.89</v>
      </c>
      <c r="G1381" s="17" t="str">
        <f>INDEX(Hosts!$A:$O,MATCH(Places!$C1381,Hosts!$A:$A,0),MATCH(Places!G$1,Hosts!$1:$1,0))</f>
        <v>No</v>
      </c>
      <c r="H1381" s="17">
        <v>23</v>
      </c>
      <c r="I1381" s="17" t="str">
        <f>INDEX(Neighborhoods!$A:$C,MATCH(Places!$H1381,Neighborhoods!$A:$A,0),MATCH(Places!I$1,Neighborhoods!$1:$1,0))</f>
        <v>Queens</v>
      </c>
      <c r="J1381" s="17" t="str">
        <f>INDEX(Neighborhoods!$A:$C,MATCH(Places!$H1381,Neighborhoods!$A:$A,0),MATCH(Places!J$1,Neighborhoods!$1:$1,0))</f>
        <v>Jamaica</v>
      </c>
      <c r="K1381" s="17" t="s">
        <v>1</v>
      </c>
      <c r="L1381" s="17" t="str">
        <f t="shared" si="84"/>
        <v>Yes</v>
      </c>
      <c r="M1381" s="17">
        <v>2</v>
      </c>
      <c r="N1381" s="17" t="str" cm="1">
        <f t="array" ref="N1381">_xlfn.IFS(M1381&lt;=2,"Small",M1381&lt;=5,"Medium",M1381&gt;5,"Large")</f>
        <v>Small</v>
      </c>
      <c r="O1381" s="65">
        <v>43</v>
      </c>
      <c r="P1381" s="87">
        <f t="shared" si="85"/>
        <v>0.03</v>
      </c>
      <c r="Q1381" s="68">
        <v>4.34</v>
      </c>
      <c r="R1381" s="68" t="str" cm="1">
        <f t="array" ref="R1381">_xlfn.SWITCH(ROUND(Q1381,0),5,"Excellent",4,"Good",3,"Ok","Bad")</f>
        <v>Good</v>
      </c>
      <c r="S1381" s="17">
        <v>218</v>
      </c>
      <c r="T1381" s="17" t="str">
        <f t="shared" si="86"/>
        <v>No</v>
      </c>
      <c r="U1381" s="82">
        <v>42203</v>
      </c>
      <c r="V1381" s="82">
        <v>44031</v>
      </c>
      <c r="W1381" s="17">
        <v>364</v>
      </c>
      <c r="X1381" s="17" t="str">
        <f t="shared" si="87"/>
        <v>Active</v>
      </c>
      <c r="Y1381" s="17" t="s">
        <v>15615</v>
      </c>
      <c r="Z1381" s="17"/>
    </row>
    <row r="1382" spans="1:26" x14ac:dyDescent="0.25">
      <c r="A1382">
        <v>1381</v>
      </c>
      <c r="B1382" s="17" t="s">
        <v>1039</v>
      </c>
      <c r="C1382" s="17">
        <v>2096</v>
      </c>
      <c r="D1382" s="17" t="str">
        <f>INDEX(Hosts!$A:$O,MATCH(Places!$C1382,Hosts!$A:$A,0),MATCH(Places!D$1,Hosts!$1:$1,0))</f>
        <v>Within a few hours</v>
      </c>
      <c r="E1382" s="87">
        <f>INDEX(Hosts!$A:$O,MATCH(Places!$C1382,Hosts!$A:$A,0),MATCH(Places!E$1,Hosts!$1:$1,0))</f>
        <v>0.95</v>
      </c>
      <c r="F1382" s="87">
        <f>INDEX(Hosts!$A:$O,MATCH(Places!$C1382,Hosts!$A:$A,0),MATCH(Places!F$1,Hosts!$1:$1,0))</f>
        <v>0.26</v>
      </c>
      <c r="G1382" s="17" t="str">
        <f>INDEX(Hosts!$A:$O,MATCH(Places!$C1382,Hosts!$A:$A,0),MATCH(Places!G$1,Hosts!$1:$1,0))</f>
        <v>No</v>
      </c>
      <c r="H1382" s="17">
        <v>8</v>
      </c>
      <c r="I1382" s="17" t="str">
        <f>INDEX(Neighborhoods!$A:$C,MATCH(Places!$H1382,Neighborhoods!$A:$A,0),MATCH(Places!I$1,Neighborhoods!$1:$1,0))</f>
        <v>Brooklyn</v>
      </c>
      <c r="J1382" s="17" t="str">
        <f>INDEX(Neighborhoods!$A:$C,MATCH(Places!$H1382,Neighborhoods!$A:$A,0),MATCH(Places!J$1,Neighborhoods!$1:$1,0))</f>
        <v>Bushwick</v>
      </c>
      <c r="K1382" s="17" t="s">
        <v>1</v>
      </c>
      <c r="L1382" s="17" t="str">
        <f t="shared" si="84"/>
        <v>Yes</v>
      </c>
      <c r="M1382" s="17">
        <v>2</v>
      </c>
      <c r="N1382" s="17" t="str" cm="1">
        <f t="array" ref="N1382">_xlfn.IFS(M1382&lt;=2,"Small",M1382&lt;=5,"Medium",M1382&gt;5,"Large")</f>
        <v>Small</v>
      </c>
      <c r="O1382" s="65">
        <v>47</v>
      </c>
      <c r="P1382" s="87">
        <f t="shared" si="85"/>
        <v>0.03</v>
      </c>
      <c r="Q1382" s="68">
        <v>4.33</v>
      </c>
      <c r="R1382" s="68" t="str" cm="1">
        <f t="array" ref="R1382">_xlfn.SWITCH(ROUND(Q1382,0),5,"Excellent",4,"Good",3,"Ok","Bad")</f>
        <v>Good</v>
      </c>
      <c r="S1382" s="17">
        <v>3</v>
      </c>
      <c r="T1382" s="17" t="str">
        <f t="shared" si="86"/>
        <v>No</v>
      </c>
      <c r="U1382" s="82">
        <v>42449</v>
      </c>
      <c r="V1382" s="82">
        <v>43498</v>
      </c>
      <c r="W1382" s="17">
        <v>114</v>
      </c>
      <c r="X1382" s="17" t="str">
        <f t="shared" si="87"/>
        <v>Active</v>
      </c>
      <c r="Y1382" s="17" t="s">
        <v>15615</v>
      </c>
      <c r="Z1382" s="17"/>
    </row>
    <row r="1383" spans="1:26" x14ac:dyDescent="0.25">
      <c r="A1383">
        <v>1382</v>
      </c>
      <c r="B1383" s="17" t="s">
        <v>1040</v>
      </c>
      <c r="C1383" s="17">
        <v>2096</v>
      </c>
      <c r="D1383" s="17" t="str">
        <f>INDEX(Hosts!$A:$O,MATCH(Places!$C1383,Hosts!$A:$A,0),MATCH(Places!D$1,Hosts!$1:$1,0))</f>
        <v>Within a few hours</v>
      </c>
      <c r="E1383" s="87">
        <f>INDEX(Hosts!$A:$O,MATCH(Places!$C1383,Hosts!$A:$A,0),MATCH(Places!E$1,Hosts!$1:$1,0))</f>
        <v>0.95</v>
      </c>
      <c r="F1383" s="87">
        <f>INDEX(Hosts!$A:$O,MATCH(Places!$C1383,Hosts!$A:$A,0),MATCH(Places!F$1,Hosts!$1:$1,0))</f>
        <v>0.26</v>
      </c>
      <c r="G1383" s="17" t="str">
        <f>INDEX(Hosts!$A:$O,MATCH(Places!$C1383,Hosts!$A:$A,0),MATCH(Places!G$1,Hosts!$1:$1,0))</f>
        <v>No</v>
      </c>
      <c r="H1383" s="17">
        <v>8</v>
      </c>
      <c r="I1383" s="17" t="str">
        <f>INDEX(Neighborhoods!$A:$C,MATCH(Places!$H1383,Neighborhoods!$A:$A,0),MATCH(Places!I$1,Neighborhoods!$1:$1,0))</f>
        <v>Brooklyn</v>
      </c>
      <c r="J1383" s="17" t="str">
        <f>INDEX(Neighborhoods!$A:$C,MATCH(Places!$H1383,Neighborhoods!$A:$A,0),MATCH(Places!J$1,Neighborhoods!$1:$1,0))</f>
        <v>Bushwick</v>
      </c>
      <c r="K1383" s="17" t="s">
        <v>1</v>
      </c>
      <c r="L1383" s="17" t="str">
        <f t="shared" si="84"/>
        <v>Yes</v>
      </c>
      <c r="M1383" s="17">
        <v>2</v>
      </c>
      <c r="N1383" s="17" t="str" cm="1">
        <f t="array" ref="N1383">_xlfn.IFS(M1383&lt;=2,"Small",M1383&lt;=5,"Medium",M1383&gt;5,"Large")</f>
        <v>Small</v>
      </c>
      <c r="O1383" s="65">
        <v>47</v>
      </c>
      <c r="P1383" s="87">
        <f t="shared" si="85"/>
        <v>0.03</v>
      </c>
      <c r="Q1383" s="68">
        <v>4.67</v>
      </c>
      <c r="R1383" s="68" t="str" cm="1">
        <f t="array" ref="R1383">_xlfn.SWITCH(ROUND(Q1383,0),5,"Excellent",4,"Good",3,"Ok","Bad")</f>
        <v>Excellent</v>
      </c>
      <c r="S1383" s="17">
        <v>6</v>
      </c>
      <c r="T1383" s="17" t="str">
        <f t="shared" si="86"/>
        <v>No</v>
      </c>
      <c r="U1383" s="82">
        <v>42247</v>
      </c>
      <c r="V1383" s="82">
        <v>43918</v>
      </c>
      <c r="W1383" s="17">
        <v>283</v>
      </c>
      <c r="X1383" s="17" t="str">
        <f t="shared" si="87"/>
        <v>Active</v>
      </c>
      <c r="Y1383" s="17" t="s">
        <v>15615</v>
      </c>
      <c r="Z1383" s="17"/>
    </row>
    <row r="1384" spans="1:26" x14ac:dyDescent="0.25">
      <c r="A1384">
        <v>1383</v>
      </c>
      <c r="B1384" s="17" t="s">
        <v>1041</v>
      </c>
      <c r="C1384" s="17">
        <v>287</v>
      </c>
      <c r="D1384" s="17" t="str">
        <f>INDEX(Hosts!$A:$O,MATCH(Places!$C1384,Hosts!$A:$A,0),MATCH(Places!D$1,Hosts!$1:$1,0))</f>
        <v>Within a day</v>
      </c>
      <c r="E1384" s="87">
        <f>INDEX(Hosts!$A:$O,MATCH(Places!$C1384,Hosts!$A:$A,0),MATCH(Places!E$1,Hosts!$1:$1,0))</f>
        <v>1</v>
      </c>
      <c r="F1384" s="87">
        <f>INDEX(Hosts!$A:$O,MATCH(Places!$C1384,Hosts!$A:$A,0),MATCH(Places!F$1,Hosts!$1:$1,0))</f>
        <v>0.96</v>
      </c>
      <c r="G1384" s="17" t="str">
        <f>INDEX(Hosts!$A:$O,MATCH(Places!$C1384,Hosts!$A:$A,0),MATCH(Places!G$1,Hosts!$1:$1,0))</f>
        <v>Yes</v>
      </c>
      <c r="H1384" s="17">
        <v>15</v>
      </c>
      <c r="I1384" s="17" t="str">
        <f>INDEX(Neighborhoods!$A:$C,MATCH(Places!$H1384,Neighborhoods!$A:$A,0),MATCH(Places!I$1,Neighborhoods!$1:$1,0))</f>
        <v>Manhattan</v>
      </c>
      <c r="J1384" s="17" t="str">
        <f>INDEX(Neighborhoods!$A:$C,MATCH(Places!$H1384,Neighborhoods!$A:$A,0),MATCH(Places!J$1,Neighborhoods!$1:$1,0))</f>
        <v>East Village</v>
      </c>
      <c r="K1384" s="17" t="s">
        <v>11822</v>
      </c>
      <c r="L1384" s="17" t="str">
        <f t="shared" si="84"/>
        <v>No</v>
      </c>
      <c r="M1384" s="17">
        <v>2</v>
      </c>
      <c r="N1384" s="17" t="str" cm="1">
        <f t="array" ref="N1384">_xlfn.IFS(M1384&lt;=2,"Small",M1384&lt;=5,"Medium",M1384&gt;5,"Large")</f>
        <v>Small</v>
      </c>
      <c r="O1384" s="65">
        <v>85</v>
      </c>
      <c r="P1384" s="87">
        <f t="shared" si="85"/>
        <v>0.03</v>
      </c>
      <c r="Q1384" s="68">
        <v>4.91</v>
      </c>
      <c r="R1384" s="68" t="str" cm="1">
        <f t="array" ref="R1384">_xlfn.SWITCH(ROUND(Q1384,0),5,"Excellent",4,"Good",3,"Ok","Bad")</f>
        <v>Excellent</v>
      </c>
      <c r="S1384" s="17">
        <v>56</v>
      </c>
      <c r="T1384" s="17" t="str">
        <f t="shared" si="86"/>
        <v>No</v>
      </c>
      <c r="U1384" s="82">
        <v>42286</v>
      </c>
      <c r="V1384" s="82">
        <v>43937</v>
      </c>
      <c r="W1384" s="17">
        <v>0</v>
      </c>
      <c r="X1384" s="17" t="str">
        <f t="shared" si="87"/>
        <v>Inactive</v>
      </c>
      <c r="Y1384" s="17" t="s">
        <v>15615</v>
      </c>
      <c r="Z1384" s="17"/>
    </row>
    <row r="1385" spans="1:26" x14ac:dyDescent="0.25">
      <c r="A1385">
        <v>1384</v>
      </c>
      <c r="B1385" s="17" t="s">
        <v>1042</v>
      </c>
      <c r="C1385" s="17">
        <v>1580</v>
      </c>
      <c r="D1385" s="17" t="str">
        <f>INDEX(Hosts!$A:$O,MATCH(Places!$C1385,Hosts!$A:$A,0),MATCH(Places!D$1,Hosts!$1:$1,0))</f>
        <v>Within an hour</v>
      </c>
      <c r="E1385" s="87">
        <f>INDEX(Hosts!$A:$O,MATCH(Places!$C1385,Hosts!$A:$A,0),MATCH(Places!E$1,Hosts!$1:$1,0))</f>
        <v>1</v>
      </c>
      <c r="F1385" s="87">
        <f>INDEX(Hosts!$A:$O,MATCH(Places!$C1385,Hosts!$A:$A,0),MATCH(Places!F$1,Hosts!$1:$1,0))</f>
        <v>0.75</v>
      </c>
      <c r="G1385" s="17" t="str">
        <f>INDEX(Hosts!$A:$O,MATCH(Places!$C1385,Hosts!$A:$A,0),MATCH(Places!G$1,Hosts!$1:$1,0))</f>
        <v>Yes</v>
      </c>
      <c r="H1385" s="17">
        <v>11</v>
      </c>
      <c r="I1385" s="17" t="str">
        <f>INDEX(Neighborhoods!$A:$C,MATCH(Places!$H1385,Neighborhoods!$A:$A,0),MATCH(Places!I$1,Neighborhoods!$1:$1,0))</f>
        <v>Brooklyn</v>
      </c>
      <c r="J1385" s="17" t="str">
        <f>INDEX(Neighborhoods!$A:$C,MATCH(Places!$H1385,Neighborhoods!$A:$A,0),MATCH(Places!J$1,Neighborhoods!$1:$1,0))</f>
        <v>Greenpoint</v>
      </c>
      <c r="K1385" s="17" t="s">
        <v>11822</v>
      </c>
      <c r="L1385" s="17" t="str">
        <f t="shared" si="84"/>
        <v>No</v>
      </c>
      <c r="M1385" s="17">
        <v>4</v>
      </c>
      <c r="N1385" s="17" t="str" cm="1">
        <f t="array" ref="N1385">_xlfn.IFS(M1385&lt;=2,"Small",M1385&lt;=5,"Medium",M1385&gt;5,"Large")</f>
        <v>Medium</v>
      </c>
      <c r="O1385" s="65">
        <v>230</v>
      </c>
      <c r="P1385" s="87">
        <f t="shared" si="85"/>
        <v>0.04</v>
      </c>
      <c r="Q1385" s="68">
        <v>4.88</v>
      </c>
      <c r="R1385" s="68" t="str" cm="1">
        <f t="array" ref="R1385">_xlfn.SWITCH(ROUND(Q1385,0),5,"Excellent",4,"Good",3,"Ok","Bad")</f>
        <v>Excellent</v>
      </c>
      <c r="S1385" s="17">
        <v>8</v>
      </c>
      <c r="T1385" s="17" t="str">
        <f t="shared" si="86"/>
        <v>No</v>
      </c>
      <c r="U1385" s="82">
        <v>42239</v>
      </c>
      <c r="V1385" s="82">
        <v>43752</v>
      </c>
      <c r="W1385" s="17">
        <v>259</v>
      </c>
      <c r="X1385" s="17" t="str">
        <f t="shared" si="87"/>
        <v>Active</v>
      </c>
      <c r="Y1385" s="17" t="s">
        <v>15615</v>
      </c>
      <c r="Z1385" s="17"/>
    </row>
    <row r="1386" spans="1:26" x14ac:dyDescent="0.25">
      <c r="A1386">
        <v>1385</v>
      </c>
      <c r="B1386" s="17" t="s">
        <v>1048</v>
      </c>
      <c r="C1386" s="17">
        <v>2073</v>
      </c>
      <c r="D1386" s="17" t="str">
        <f>INDEX(Hosts!$A:$O,MATCH(Places!$C1386,Hosts!$A:$A,0),MATCH(Places!D$1,Hosts!$1:$1,0))</f>
        <v>Within a few hours</v>
      </c>
      <c r="E1386" s="87">
        <f>INDEX(Hosts!$A:$O,MATCH(Places!$C1386,Hosts!$A:$A,0),MATCH(Places!E$1,Hosts!$1:$1,0))</f>
        <v>0.93</v>
      </c>
      <c r="F1386" s="87">
        <f>INDEX(Hosts!$A:$O,MATCH(Places!$C1386,Hosts!$A:$A,0),MATCH(Places!F$1,Hosts!$1:$1,0))</f>
        <v>1</v>
      </c>
      <c r="G1386" s="17" t="str">
        <f>INDEX(Hosts!$A:$O,MATCH(Places!$C1386,Hosts!$A:$A,0),MATCH(Places!G$1,Hosts!$1:$1,0))</f>
        <v>Yes</v>
      </c>
      <c r="H1386" s="17">
        <v>19</v>
      </c>
      <c r="I1386" s="17" t="str">
        <f>INDEX(Neighborhoods!$A:$C,MATCH(Places!$H1386,Neighborhoods!$A:$A,0),MATCH(Places!I$1,Neighborhoods!$1:$1,0))</f>
        <v>Manhattan</v>
      </c>
      <c r="J1386" s="17" t="str">
        <f>INDEX(Neighborhoods!$A:$C,MATCH(Places!$H1386,Neighborhoods!$A:$A,0),MATCH(Places!J$1,Neighborhoods!$1:$1,0))</f>
        <v>Upper East Side</v>
      </c>
      <c r="K1386" s="17" t="s">
        <v>11822</v>
      </c>
      <c r="L1386" s="17" t="str">
        <f t="shared" si="84"/>
        <v>No</v>
      </c>
      <c r="M1386" s="17">
        <v>4</v>
      </c>
      <c r="N1386" s="17" t="str" cm="1">
        <f t="array" ref="N1386">_xlfn.IFS(M1386&lt;=2,"Small",M1386&lt;=5,"Medium",M1386&gt;5,"Large")</f>
        <v>Medium</v>
      </c>
      <c r="O1386" s="65">
        <v>160</v>
      </c>
      <c r="P1386" s="87">
        <f t="shared" si="85"/>
        <v>0.03</v>
      </c>
      <c r="Q1386" s="68">
        <v>4.67</v>
      </c>
      <c r="R1386" s="68" t="str" cm="1">
        <f t="array" ref="R1386">_xlfn.SWITCH(ROUND(Q1386,0),5,"Excellent",4,"Good",3,"Ok","Bad")</f>
        <v>Excellent</v>
      </c>
      <c r="S1386" s="17">
        <v>6</v>
      </c>
      <c r="T1386" s="17" t="str">
        <f t="shared" si="86"/>
        <v>No</v>
      </c>
      <c r="U1386" s="82">
        <v>42371</v>
      </c>
      <c r="V1386" s="82">
        <v>43496</v>
      </c>
      <c r="W1386" s="17">
        <v>241</v>
      </c>
      <c r="X1386" s="17" t="str">
        <f t="shared" si="87"/>
        <v>Active</v>
      </c>
      <c r="Y1386" s="17" t="s">
        <v>15616</v>
      </c>
      <c r="Z1386" s="17"/>
    </row>
    <row r="1387" spans="1:26" x14ac:dyDescent="0.25">
      <c r="A1387">
        <v>1386</v>
      </c>
      <c r="B1387" s="17" t="s">
        <v>1043</v>
      </c>
      <c r="C1387" s="17">
        <v>2073</v>
      </c>
      <c r="D1387" s="17" t="str">
        <f>INDEX(Hosts!$A:$O,MATCH(Places!$C1387,Hosts!$A:$A,0),MATCH(Places!D$1,Hosts!$1:$1,0))</f>
        <v>Within a few hours</v>
      </c>
      <c r="E1387" s="87">
        <f>INDEX(Hosts!$A:$O,MATCH(Places!$C1387,Hosts!$A:$A,0),MATCH(Places!E$1,Hosts!$1:$1,0))</f>
        <v>0.93</v>
      </c>
      <c r="F1387" s="87">
        <f>INDEX(Hosts!$A:$O,MATCH(Places!$C1387,Hosts!$A:$A,0),MATCH(Places!F$1,Hosts!$1:$1,0))</f>
        <v>1</v>
      </c>
      <c r="G1387" s="17" t="str">
        <f>INDEX(Hosts!$A:$O,MATCH(Places!$C1387,Hosts!$A:$A,0),MATCH(Places!G$1,Hosts!$1:$1,0))</f>
        <v>Yes</v>
      </c>
      <c r="H1387" s="17">
        <v>19</v>
      </c>
      <c r="I1387" s="17" t="str">
        <f>INDEX(Neighborhoods!$A:$C,MATCH(Places!$H1387,Neighborhoods!$A:$A,0),MATCH(Places!I$1,Neighborhoods!$1:$1,0))</f>
        <v>Manhattan</v>
      </c>
      <c r="J1387" s="17" t="str">
        <f>INDEX(Neighborhoods!$A:$C,MATCH(Places!$H1387,Neighborhoods!$A:$A,0),MATCH(Places!J$1,Neighborhoods!$1:$1,0))</f>
        <v>Upper East Side</v>
      </c>
      <c r="K1387" s="17" t="s">
        <v>11822</v>
      </c>
      <c r="L1387" s="17" t="str">
        <f t="shared" si="84"/>
        <v>No</v>
      </c>
      <c r="M1387" s="17">
        <v>4</v>
      </c>
      <c r="N1387" s="17" t="str" cm="1">
        <f t="array" ref="N1387">_xlfn.IFS(M1387&lt;=2,"Small",M1387&lt;=5,"Medium",M1387&gt;5,"Large")</f>
        <v>Medium</v>
      </c>
      <c r="O1387" s="65">
        <v>200</v>
      </c>
      <c r="P1387" s="87">
        <f t="shared" si="85"/>
        <v>0.04</v>
      </c>
      <c r="Q1387" s="68">
        <v>4.88</v>
      </c>
      <c r="R1387" s="68" t="str" cm="1">
        <f t="array" ref="R1387">_xlfn.SWITCH(ROUND(Q1387,0),5,"Excellent",4,"Good",3,"Ok","Bad")</f>
        <v>Excellent</v>
      </c>
      <c r="S1387" s="17">
        <v>8</v>
      </c>
      <c r="T1387" s="17" t="str">
        <f t="shared" si="86"/>
        <v>No</v>
      </c>
      <c r="U1387" s="82">
        <v>42601</v>
      </c>
      <c r="V1387" s="82">
        <v>43835</v>
      </c>
      <c r="W1387" s="17">
        <v>364</v>
      </c>
      <c r="X1387" s="17" t="str">
        <f t="shared" si="87"/>
        <v>Active</v>
      </c>
      <c r="Y1387" s="17" t="s">
        <v>15616</v>
      </c>
      <c r="Z1387" s="17"/>
    </row>
    <row r="1388" spans="1:26" x14ac:dyDescent="0.25">
      <c r="A1388">
        <v>1387</v>
      </c>
      <c r="B1388" s="17" t="s">
        <v>1044</v>
      </c>
      <c r="C1388" s="17">
        <v>2070</v>
      </c>
      <c r="D1388" s="17" t="str">
        <f>INDEX(Hosts!$A:$O,MATCH(Places!$C1388,Hosts!$A:$A,0),MATCH(Places!D$1,Hosts!$1:$1,0))</f>
        <v>Within a day</v>
      </c>
      <c r="E1388" s="87">
        <f>INDEX(Hosts!$A:$O,MATCH(Places!$C1388,Hosts!$A:$A,0),MATCH(Places!E$1,Hosts!$1:$1,0))</f>
        <v>1</v>
      </c>
      <c r="F1388" s="87">
        <f>INDEX(Hosts!$A:$O,MATCH(Places!$C1388,Hosts!$A:$A,0),MATCH(Places!F$1,Hosts!$1:$1,0))</f>
        <v>0.67</v>
      </c>
      <c r="G1388" s="17" t="str">
        <f>INDEX(Hosts!$A:$O,MATCH(Places!$C1388,Hosts!$A:$A,0),MATCH(Places!G$1,Hosts!$1:$1,0))</f>
        <v>Yes</v>
      </c>
      <c r="H1388" s="17">
        <v>16</v>
      </c>
      <c r="I1388" s="17" t="str">
        <f>INDEX(Neighborhoods!$A:$C,MATCH(Places!$H1388,Neighborhoods!$A:$A,0),MATCH(Places!I$1,Neighborhoods!$1:$1,0))</f>
        <v>Manhattan</v>
      </c>
      <c r="J1388" s="17" t="str">
        <f>INDEX(Neighborhoods!$A:$C,MATCH(Places!$H1388,Neighborhoods!$A:$A,0),MATCH(Places!J$1,Neighborhoods!$1:$1,0))</f>
        <v>Harlem</v>
      </c>
      <c r="K1388" s="17" t="s">
        <v>1</v>
      </c>
      <c r="L1388" s="17" t="str">
        <f t="shared" si="84"/>
        <v>Yes</v>
      </c>
      <c r="M1388" s="17">
        <v>2</v>
      </c>
      <c r="N1388" s="17" t="str" cm="1">
        <f t="array" ref="N1388">_xlfn.IFS(M1388&lt;=2,"Small",M1388&lt;=5,"Medium",M1388&gt;5,"Large")</f>
        <v>Small</v>
      </c>
      <c r="O1388" s="65">
        <v>88</v>
      </c>
      <c r="P1388" s="87">
        <f t="shared" si="85"/>
        <v>0.03</v>
      </c>
      <c r="Q1388" s="68">
        <v>4.8899999999999997</v>
      </c>
      <c r="R1388" s="68" t="str" cm="1">
        <f t="array" ref="R1388">_xlfn.SWITCH(ROUND(Q1388,0),5,"Excellent",4,"Good",3,"Ok","Bad")</f>
        <v>Excellent</v>
      </c>
      <c r="S1388" s="17">
        <v>19</v>
      </c>
      <c r="T1388" s="17" t="str">
        <f t="shared" si="86"/>
        <v>No</v>
      </c>
      <c r="U1388" s="82">
        <v>42195</v>
      </c>
      <c r="V1388" s="82">
        <v>43832</v>
      </c>
      <c r="W1388" s="17">
        <v>8</v>
      </c>
      <c r="X1388" s="17" t="str">
        <f t="shared" si="87"/>
        <v>Active</v>
      </c>
      <c r="Y1388" s="17" t="s">
        <v>15615</v>
      </c>
      <c r="Z1388" s="17"/>
    </row>
    <row r="1389" spans="1:26" x14ac:dyDescent="0.25">
      <c r="A1389">
        <v>1388</v>
      </c>
      <c r="B1389" s="17" t="s">
        <v>14194</v>
      </c>
      <c r="C1389" s="17">
        <v>1605</v>
      </c>
      <c r="D1389" s="17" t="str">
        <f>INDEX(Hosts!$A:$O,MATCH(Places!$C1389,Hosts!$A:$A,0),MATCH(Places!D$1,Hosts!$1:$1,0))</f>
        <v>Within an hour</v>
      </c>
      <c r="E1389" s="87">
        <f>INDEX(Hosts!$A:$O,MATCH(Places!$C1389,Hosts!$A:$A,0),MATCH(Places!E$1,Hosts!$1:$1,0))</f>
        <v>0.92</v>
      </c>
      <c r="F1389" s="87">
        <f>INDEX(Hosts!$A:$O,MATCH(Places!$C1389,Hosts!$A:$A,0),MATCH(Places!F$1,Hosts!$1:$1,0))</f>
        <v>0.84</v>
      </c>
      <c r="G1389" s="17" t="str">
        <f>INDEX(Hosts!$A:$O,MATCH(Places!$C1389,Hosts!$A:$A,0),MATCH(Places!G$1,Hosts!$1:$1,0))</f>
        <v>No</v>
      </c>
      <c r="H1389" s="17">
        <v>19</v>
      </c>
      <c r="I1389" s="17" t="str">
        <f>INDEX(Neighborhoods!$A:$C,MATCH(Places!$H1389,Neighborhoods!$A:$A,0),MATCH(Places!I$1,Neighborhoods!$1:$1,0))</f>
        <v>Manhattan</v>
      </c>
      <c r="J1389" s="17" t="str">
        <f>INDEX(Neighborhoods!$A:$C,MATCH(Places!$H1389,Neighborhoods!$A:$A,0),MATCH(Places!J$1,Neighborhoods!$1:$1,0))</f>
        <v>Upper East Side</v>
      </c>
      <c r="K1389" s="17" t="s">
        <v>11822</v>
      </c>
      <c r="L1389" s="17" t="str">
        <f t="shared" si="84"/>
        <v>No</v>
      </c>
      <c r="M1389" s="17">
        <v>2</v>
      </c>
      <c r="N1389" s="17" t="str" cm="1">
        <f t="array" ref="N1389">_xlfn.IFS(M1389&lt;=2,"Small",M1389&lt;=5,"Medium",M1389&gt;5,"Large")</f>
        <v>Small</v>
      </c>
      <c r="O1389" s="65">
        <v>122</v>
      </c>
      <c r="P1389" s="87">
        <f t="shared" si="85"/>
        <v>0.03</v>
      </c>
      <c r="Q1389" s="68">
        <v>5</v>
      </c>
      <c r="R1389" s="68" t="str" cm="1">
        <f t="array" ref="R1389">_xlfn.SWITCH(ROUND(Q1389,0),5,"Excellent",4,"Good",3,"Ok","Bad")</f>
        <v>Excellent</v>
      </c>
      <c r="S1389" s="17">
        <v>5</v>
      </c>
      <c r="T1389" s="17" t="str">
        <f t="shared" si="86"/>
        <v>No</v>
      </c>
      <c r="U1389" s="82">
        <v>42253</v>
      </c>
      <c r="V1389" s="82">
        <v>43793</v>
      </c>
      <c r="W1389" s="17">
        <v>349</v>
      </c>
      <c r="X1389" s="17" t="str">
        <f t="shared" si="87"/>
        <v>Active</v>
      </c>
      <c r="Y1389" s="17" t="s">
        <v>15615</v>
      </c>
      <c r="Z1389" s="17"/>
    </row>
    <row r="1390" spans="1:26" x14ac:dyDescent="0.25">
      <c r="A1390">
        <v>1389</v>
      </c>
      <c r="B1390" s="17" t="s">
        <v>1119</v>
      </c>
      <c r="C1390" s="17">
        <v>2248</v>
      </c>
      <c r="D1390" s="17" t="str">
        <f>INDEX(Hosts!$A:$O,MATCH(Places!$C1390,Hosts!$A:$A,0),MATCH(Places!D$1,Hosts!$1:$1,0))</f>
        <v>Within an hour</v>
      </c>
      <c r="E1390" s="87">
        <f>INDEX(Hosts!$A:$O,MATCH(Places!$C1390,Hosts!$A:$A,0),MATCH(Places!E$1,Hosts!$1:$1,0))</f>
        <v>1</v>
      </c>
      <c r="F1390" s="87">
        <f>INDEX(Hosts!$A:$O,MATCH(Places!$C1390,Hosts!$A:$A,0),MATCH(Places!F$1,Hosts!$1:$1,0))</f>
        <v>1</v>
      </c>
      <c r="G1390" s="17" t="str">
        <f>INDEX(Hosts!$A:$O,MATCH(Places!$C1390,Hosts!$A:$A,0),MATCH(Places!G$1,Hosts!$1:$1,0))</f>
        <v>No</v>
      </c>
      <c r="H1390" s="17">
        <v>7</v>
      </c>
      <c r="I1390" s="17" t="str">
        <f>INDEX(Neighborhoods!$A:$C,MATCH(Places!$H1390,Neighborhoods!$A:$A,0),MATCH(Places!I$1,Neighborhoods!$1:$1,0))</f>
        <v>Brooklyn</v>
      </c>
      <c r="J1390" s="17" t="str">
        <f>INDEX(Neighborhoods!$A:$C,MATCH(Places!$H1390,Neighborhoods!$A:$A,0),MATCH(Places!J$1,Neighborhoods!$1:$1,0))</f>
        <v>Bedford-Stuyvesant</v>
      </c>
      <c r="K1390" s="17" t="s">
        <v>1</v>
      </c>
      <c r="L1390" s="17" t="str">
        <f t="shared" si="84"/>
        <v>Yes</v>
      </c>
      <c r="M1390" s="17">
        <v>2</v>
      </c>
      <c r="N1390" s="17" t="str" cm="1">
        <f t="array" ref="N1390">_xlfn.IFS(M1390&lt;=2,"Small",M1390&lt;=5,"Medium",M1390&gt;5,"Large")</f>
        <v>Small</v>
      </c>
      <c r="O1390" s="65">
        <v>45</v>
      </c>
      <c r="P1390" s="87">
        <f t="shared" si="85"/>
        <v>0.03</v>
      </c>
      <c r="Q1390" s="68">
        <v>4.8099999999999996</v>
      </c>
      <c r="R1390" s="68" t="str" cm="1">
        <f t="array" ref="R1390">_xlfn.SWITCH(ROUND(Q1390,0),5,"Excellent",4,"Good",3,"Ok","Bad")</f>
        <v>Excellent</v>
      </c>
      <c r="S1390" s="17">
        <v>47</v>
      </c>
      <c r="T1390" s="17" t="str">
        <f t="shared" si="86"/>
        <v>No</v>
      </c>
      <c r="U1390" s="82">
        <v>42526</v>
      </c>
      <c r="V1390" s="82">
        <v>44044</v>
      </c>
      <c r="W1390" s="17">
        <v>228</v>
      </c>
      <c r="X1390" s="17" t="str">
        <f t="shared" si="87"/>
        <v>Active</v>
      </c>
      <c r="Y1390" s="17" t="s">
        <v>15616</v>
      </c>
      <c r="Z1390" s="17"/>
    </row>
    <row r="1391" spans="1:26" x14ac:dyDescent="0.25">
      <c r="A1391">
        <v>1390</v>
      </c>
      <c r="B1391" s="17" t="s">
        <v>1045</v>
      </c>
      <c r="C1391" s="17">
        <v>2318</v>
      </c>
      <c r="D1391" s="17" t="str">
        <f>INDEX(Hosts!$A:$O,MATCH(Places!$C1391,Hosts!$A:$A,0),MATCH(Places!D$1,Hosts!$1:$1,0))</f>
        <v>Within an hour</v>
      </c>
      <c r="E1391" s="87">
        <f>INDEX(Hosts!$A:$O,MATCH(Places!$C1391,Hosts!$A:$A,0),MATCH(Places!E$1,Hosts!$1:$1,0))</f>
        <v>1</v>
      </c>
      <c r="F1391" s="87">
        <f>INDEX(Hosts!$A:$O,MATCH(Places!$C1391,Hosts!$A:$A,0),MATCH(Places!F$1,Hosts!$1:$1,0))</f>
        <v>0.73</v>
      </c>
      <c r="G1391" s="17" t="str">
        <f>INDEX(Hosts!$A:$O,MATCH(Places!$C1391,Hosts!$A:$A,0),MATCH(Places!G$1,Hosts!$1:$1,0))</f>
        <v>No</v>
      </c>
      <c r="H1391" s="17">
        <v>20</v>
      </c>
      <c r="I1391" s="17" t="str">
        <f>INDEX(Neighborhoods!$A:$C,MATCH(Places!$H1391,Neighborhoods!$A:$A,0),MATCH(Places!I$1,Neighborhoods!$1:$1,0))</f>
        <v>Manhattan</v>
      </c>
      <c r="J1391" s="17" t="str">
        <f>INDEX(Neighborhoods!$A:$C,MATCH(Places!$H1391,Neighborhoods!$A:$A,0),MATCH(Places!J$1,Neighborhoods!$1:$1,0))</f>
        <v>Upper West Side</v>
      </c>
      <c r="K1391" s="17" t="s">
        <v>11822</v>
      </c>
      <c r="L1391" s="17" t="str">
        <f t="shared" si="84"/>
        <v>No</v>
      </c>
      <c r="M1391" s="17">
        <v>2</v>
      </c>
      <c r="N1391" s="17" t="str" cm="1">
        <f t="array" ref="N1391">_xlfn.IFS(M1391&lt;=2,"Small",M1391&lt;=5,"Medium",M1391&gt;5,"Large")</f>
        <v>Small</v>
      </c>
      <c r="O1391" s="65">
        <v>95</v>
      </c>
      <c r="P1391" s="87">
        <f t="shared" si="85"/>
        <v>0.03</v>
      </c>
      <c r="Q1391" s="68">
        <v>4.4800000000000004</v>
      </c>
      <c r="R1391" s="68" t="str" cm="1">
        <f t="array" ref="R1391">_xlfn.SWITCH(ROUND(Q1391,0),5,"Excellent",4,"Good",3,"Ok","Bad")</f>
        <v>Good</v>
      </c>
      <c r="S1391" s="17">
        <v>40</v>
      </c>
      <c r="T1391" s="17" t="str">
        <f t="shared" si="86"/>
        <v>No</v>
      </c>
      <c r="U1391" s="82">
        <v>42491</v>
      </c>
      <c r="V1391" s="82">
        <v>44034</v>
      </c>
      <c r="W1391" s="17">
        <v>320</v>
      </c>
      <c r="X1391" s="17" t="str">
        <f t="shared" si="87"/>
        <v>Active</v>
      </c>
      <c r="Y1391" s="17" t="s">
        <v>15615</v>
      </c>
      <c r="Z1391" s="17"/>
    </row>
    <row r="1392" spans="1:26" x14ac:dyDescent="0.25">
      <c r="A1392">
        <v>1391</v>
      </c>
      <c r="B1392" s="17" t="s">
        <v>14373</v>
      </c>
      <c r="C1392" s="17">
        <v>1817</v>
      </c>
      <c r="D1392" s="17" t="str">
        <f>INDEX(Hosts!$A:$O,MATCH(Places!$C1392,Hosts!$A:$A,0),MATCH(Places!D$1,Hosts!$1:$1,0))</f>
        <v>Within a day</v>
      </c>
      <c r="E1392" s="87">
        <f>INDEX(Hosts!$A:$O,MATCH(Places!$C1392,Hosts!$A:$A,0),MATCH(Places!E$1,Hosts!$1:$1,0))</f>
        <v>1</v>
      </c>
      <c r="F1392" s="87">
        <f>INDEX(Hosts!$A:$O,MATCH(Places!$C1392,Hosts!$A:$A,0),MATCH(Places!F$1,Hosts!$1:$1,0))</f>
        <v>0.8</v>
      </c>
      <c r="G1392" s="17" t="str">
        <f>INDEX(Hosts!$A:$O,MATCH(Places!$C1392,Hosts!$A:$A,0),MATCH(Places!G$1,Hosts!$1:$1,0))</f>
        <v>Yes</v>
      </c>
      <c r="H1392" s="17">
        <v>13</v>
      </c>
      <c r="I1392" s="17" t="str">
        <f>INDEX(Neighborhoods!$A:$C,MATCH(Places!$H1392,Neighborhoods!$A:$A,0),MATCH(Places!I$1,Neighborhoods!$1:$1,0))</f>
        <v>Manhattan</v>
      </c>
      <c r="J1392" s="17" t="str">
        <f>INDEX(Neighborhoods!$A:$C,MATCH(Places!$H1392,Neighborhoods!$A:$A,0),MATCH(Places!J$1,Neighborhoods!$1:$1,0))</f>
        <v>Chelsea</v>
      </c>
      <c r="K1392" s="17" t="s">
        <v>11822</v>
      </c>
      <c r="L1392" s="17" t="str">
        <f t="shared" si="84"/>
        <v>No</v>
      </c>
      <c r="M1392" s="17">
        <v>2</v>
      </c>
      <c r="N1392" s="17" t="str" cm="1">
        <f t="array" ref="N1392">_xlfn.IFS(M1392&lt;=2,"Small",M1392&lt;=5,"Medium",M1392&gt;5,"Large")</f>
        <v>Small</v>
      </c>
      <c r="O1392" s="65">
        <v>150</v>
      </c>
      <c r="P1392" s="87">
        <f t="shared" si="85"/>
        <v>0.03</v>
      </c>
      <c r="Q1392" s="68">
        <v>5</v>
      </c>
      <c r="R1392" s="68" t="str" cm="1">
        <f t="array" ref="R1392">_xlfn.SWITCH(ROUND(Q1392,0),5,"Excellent",4,"Good",3,"Ok","Bad")</f>
        <v>Excellent</v>
      </c>
      <c r="S1392" s="17">
        <v>17</v>
      </c>
      <c r="T1392" s="17" t="str">
        <f t="shared" si="86"/>
        <v>No</v>
      </c>
      <c r="U1392" s="82">
        <v>42507</v>
      </c>
      <c r="V1392" s="82">
        <v>44017</v>
      </c>
      <c r="W1392" s="17">
        <v>3</v>
      </c>
      <c r="X1392" s="17" t="str">
        <f t="shared" si="87"/>
        <v>Active</v>
      </c>
      <c r="Y1392" s="17" t="s">
        <v>15615</v>
      </c>
      <c r="Z1392" s="17"/>
    </row>
    <row r="1393" spans="1:26" x14ac:dyDescent="0.25">
      <c r="A1393">
        <v>1392</v>
      </c>
      <c r="B1393" s="17" t="s">
        <v>1046</v>
      </c>
      <c r="C1393" s="17">
        <v>78</v>
      </c>
      <c r="D1393" s="17" t="str">
        <f>INDEX(Hosts!$A:$O,MATCH(Places!$C1393,Hosts!$A:$A,0),MATCH(Places!D$1,Hosts!$1:$1,0))</f>
        <v>Within a few hours</v>
      </c>
      <c r="E1393" s="87">
        <f>INDEX(Hosts!$A:$O,MATCH(Places!$C1393,Hosts!$A:$A,0),MATCH(Places!E$1,Hosts!$1:$1,0))</f>
        <v>1</v>
      </c>
      <c r="F1393" s="87">
        <f>INDEX(Hosts!$A:$O,MATCH(Places!$C1393,Hosts!$A:$A,0),MATCH(Places!F$1,Hosts!$1:$1,0))</f>
        <v>0.79</v>
      </c>
      <c r="G1393" s="17" t="str">
        <f>INDEX(Hosts!$A:$O,MATCH(Places!$C1393,Hosts!$A:$A,0),MATCH(Places!G$1,Hosts!$1:$1,0))</f>
        <v>No</v>
      </c>
      <c r="H1393" s="17">
        <v>9</v>
      </c>
      <c r="I1393" s="17" t="str">
        <f>INDEX(Neighborhoods!$A:$C,MATCH(Places!$H1393,Neighborhoods!$A:$A,0),MATCH(Places!I$1,Neighborhoods!$1:$1,0))</f>
        <v>Brooklyn</v>
      </c>
      <c r="J1393" s="17" t="str">
        <f>INDEX(Neighborhoods!$A:$C,MATCH(Places!$H1393,Neighborhoods!$A:$A,0),MATCH(Places!J$1,Neighborhoods!$1:$1,0))</f>
        <v>Crown Heights</v>
      </c>
      <c r="K1393" s="17" t="s">
        <v>1</v>
      </c>
      <c r="L1393" s="17" t="str">
        <f t="shared" si="84"/>
        <v>Yes</v>
      </c>
      <c r="M1393" s="17">
        <v>1</v>
      </c>
      <c r="N1393" s="17" t="str" cm="1">
        <f t="array" ref="N1393">_xlfn.IFS(M1393&lt;=2,"Small",M1393&lt;=5,"Medium",M1393&gt;5,"Large")</f>
        <v>Small</v>
      </c>
      <c r="O1393" s="65">
        <v>42</v>
      </c>
      <c r="P1393" s="87">
        <f t="shared" si="85"/>
        <v>0.03</v>
      </c>
      <c r="Q1393" s="68">
        <v>4.8099999999999996</v>
      </c>
      <c r="R1393" s="68" t="str" cm="1">
        <f t="array" ref="R1393">_xlfn.SWITCH(ROUND(Q1393,0),5,"Excellent",4,"Good",3,"Ok","Bad")</f>
        <v>Excellent</v>
      </c>
      <c r="S1393" s="17">
        <v>16</v>
      </c>
      <c r="T1393" s="17" t="str">
        <f t="shared" si="86"/>
        <v>No</v>
      </c>
      <c r="U1393" s="82">
        <v>42216</v>
      </c>
      <c r="V1393" s="82">
        <v>43841</v>
      </c>
      <c r="W1393" s="17">
        <v>0</v>
      </c>
      <c r="X1393" s="17" t="str">
        <f t="shared" si="87"/>
        <v>Inactive</v>
      </c>
      <c r="Y1393" s="17" t="s">
        <v>15615</v>
      </c>
      <c r="Z1393" s="17"/>
    </row>
    <row r="1394" spans="1:26" x14ac:dyDescent="0.25">
      <c r="A1394">
        <v>1393</v>
      </c>
      <c r="B1394" s="17" t="s">
        <v>14793</v>
      </c>
      <c r="C1394" s="17">
        <v>2073</v>
      </c>
      <c r="D1394" s="17" t="str">
        <f>INDEX(Hosts!$A:$O,MATCH(Places!$C1394,Hosts!$A:$A,0),MATCH(Places!D$1,Hosts!$1:$1,0))</f>
        <v>Within a few hours</v>
      </c>
      <c r="E1394" s="87">
        <f>INDEX(Hosts!$A:$O,MATCH(Places!$C1394,Hosts!$A:$A,0),MATCH(Places!E$1,Hosts!$1:$1,0))</f>
        <v>0.93</v>
      </c>
      <c r="F1394" s="87">
        <f>INDEX(Hosts!$A:$O,MATCH(Places!$C1394,Hosts!$A:$A,0),MATCH(Places!F$1,Hosts!$1:$1,0))</f>
        <v>1</v>
      </c>
      <c r="G1394" s="17" t="str">
        <f>INDEX(Hosts!$A:$O,MATCH(Places!$C1394,Hosts!$A:$A,0),MATCH(Places!G$1,Hosts!$1:$1,0))</f>
        <v>Yes</v>
      </c>
      <c r="H1394" s="17">
        <v>19</v>
      </c>
      <c r="I1394" s="17" t="str">
        <f>INDEX(Neighborhoods!$A:$C,MATCH(Places!$H1394,Neighborhoods!$A:$A,0),MATCH(Places!I$1,Neighborhoods!$1:$1,0))</f>
        <v>Manhattan</v>
      </c>
      <c r="J1394" s="17" t="str">
        <f>INDEX(Neighborhoods!$A:$C,MATCH(Places!$H1394,Neighborhoods!$A:$A,0),MATCH(Places!J$1,Neighborhoods!$1:$1,0))</f>
        <v>Upper East Side</v>
      </c>
      <c r="K1394" s="17" t="s">
        <v>11822</v>
      </c>
      <c r="L1394" s="17" t="str">
        <f t="shared" si="84"/>
        <v>No</v>
      </c>
      <c r="M1394" s="17">
        <v>4</v>
      </c>
      <c r="N1394" s="17" t="str" cm="1">
        <f t="array" ref="N1394">_xlfn.IFS(M1394&lt;=2,"Small",M1394&lt;=5,"Medium",M1394&gt;5,"Large")</f>
        <v>Medium</v>
      </c>
      <c r="O1394" s="65">
        <v>165</v>
      </c>
      <c r="P1394" s="87">
        <f t="shared" si="85"/>
        <v>0.03</v>
      </c>
      <c r="Q1394" s="68">
        <v>4.67</v>
      </c>
      <c r="R1394" s="68" t="str" cm="1">
        <f t="array" ref="R1394">_xlfn.SWITCH(ROUND(Q1394,0),5,"Excellent",4,"Good",3,"Ok","Bad")</f>
        <v>Excellent</v>
      </c>
      <c r="S1394" s="17">
        <v>15</v>
      </c>
      <c r="T1394" s="17" t="str">
        <f t="shared" si="86"/>
        <v>No</v>
      </c>
      <c r="U1394" s="82">
        <v>42311</v>
      </c>
      <c r="V1394" s="82">
        <v>43921</v>
      </c>
      <c r="W1394" s="17">
        <v>252</v>
      </c>
      <c r="X1394" s="17" t="str">
        <f t="shared" si="87"/>
        <v>Active</v>
      </c>
      <c r="Y1394" s="17" t="s">
        <v>15616</v>
      </c>
      <c r="Z1394" s="17"/>
    </row>
    <row r="1395" spans="1:26" x14ac:dyDescent="0.25">
      <c r="A1395">
        <v>1394</v>
      </c>
      <c r="B1395" s="17" t="s">
        <v>1047</v>
      </c>
      <c r="C1395" s="17">
        <v>2073</v>
      </c>
      <c r="D1395" s="17" t="str">
        <f>INDEX(Hosts!$A:$O,MATCH(Places!$C1395,Hosts!$A:$A,0),MATCH(Places!D$1,Hosts!$1:$1,0))</f>
        <v>Within a few hours</v>
      </c>
      <c r="E1395" s="87">
        <f>INDEX(Hosts!$A:$O,MATCH(Places!$C1395,Hosts!$A:$A,0),MATCH(Places!E$1,Hosts!$1:$1,0))</f>
        <v>0.93</v>
      </c>
      <c r="F1395" s="87">
        <f>INDEX(Hosts!$A:$O,MATCH(Places!$C1395,Hosts!$A:$A,0),MATCH(Places!F$1,Hosts!$1:$1,0))</f>
        <v>1</v>
      </c>
      <c r="G1395" s="17" t="str">
        <f>INDEX(Hosts!$A:$O,MATCH(Places!$C1395,Hosts!$A:$A,0),MATCH(Places!G$1,Hosts!$1:$1,0))</f>
        <v>Yes</v>
      </c>
      <c r="H1395" s="17">
        <v>19</v>
      </c>
      <c r="I1395" s="17" t="str">
        <f>INDEX(Neighborhoods!$A:$C,MATCH(Places!$H1395,Neighborhoods!$A:$A,0),MATCH(Places!I$1,Neighborhoods!$1:$1,0))</f>
        <v>Manhattan</v>
      </c>
      <c r="J1395" s="17" t="str">
        <f>INDEX(Neighborhoods!$A:$C,MATCH(Places!$H1395,Neighborhoods!$A:$A,0),MATCH(Places!J$1,Neighborhoods!$1:$1,0))</f>
        <v>Upper East Side</v>
      </c>
      <c r="K1395" s="17" t="s">
        <v>11822</v>
      </c>
      <c r="L1395" s="17" t="str">
        <f t="shared" si="84"/>
        <v>No</v>
      </c>
      <c r="M1395" s="17">
        <v>4</v>
      </c>
      <c r="N1395" s="17" t="str" cm="1">
        <f t="array" ref="N1395">_xlfn.IFS(M1395&lt;=2,"Small",M1395&lt;=5,"Medium",M1395&gt;5,"Large")</f>
        <v>Medium</v>
      </c>
      <c r="O1395" s="65">
        <v>155</v>
      </c>
      <c r="P1395" s="87">
        <f t="shared" si="85"/>
        <v>0.03</v>
      </c>
      <c r="Q1395" s="68">
        <v>4.4000000000000004</v>
      </c>
      <c r="R1395" s="68" t="str" cm="1">
        <f t="array" ref="R1395">_xlfn.SWITCH(ROUND(Q1395,0),5,"Excellent",4,"Good",3,"Ok","Bad")</f>
        <v>Good</v>
      </c>
      <c r="S1395" s="17">
        <v>5</v>
      </c>
      <c r="T1395" s="17" t="str">
        <f t="shared" si="86"/>
        <v>No</v>
      </c>
      <c r="U1395" s="82">
        <v>43371</v>
      </c>
      <c r="V1395" s="82">
        <v>43913</v>
      </c>
      <c r="W1395" s="17">
        <v>365</v>
      </c>
      <c r="X1395" s="17" t="str">
        <f t="shared" si="87"/>
        <v>Active</v>
      </c>
      <c r="Y1395" s="17" t="s">
        <v>15616</v>
      </c>
      <c r="Z1395" s="17"/>
    </row>
    <row r="1396" spans="1:26" x14ac:dyDescent="0.25">
      <c r="A1396">
        <v>1395</v>
      </c>
      <c r="B1396" s="17" t="s">
        <v>1049</v>
      </c>
      <c r="C1396" s="17">
        <v>2073</v>
      </c>
      <c r="D1396" s="17" t="str">
        <f>INDEX(Hosts!$A:$O,MATCH(Places!$C1396,Hosts!$A:$A,0),MATCH(Places!D$1,Hosts!$1:$1,0))</f>
        <v>Within a few hours</v>
      </c>
      <c r="E1396" s="87">
        <f>INDEX(Hosts!$A:$O,MATCH(Places!$C1396,Hosts!$A:$A,0),MATCH(Places!E$1,Hosts!$1:$1,0))</f>
        <v>0.93</v>
      </c>
      <c r="F1396" s="87">
        <f>INDEX(Hosts!$A:$O,MATCH(Places!$C1396,Hosts!$A:$A,0),MATCH(Places!F$1,Hosts!$1:$1,0))</f>
        <v>1</v>
      </c>
      <c r="G1396" s="17" t="str">
        <f>INDEX(Hosts!$A:$O,MATCH(Places!$C1396,Hosts!$A:$A,0),MATCH(Places!G$1,Hosts!$1:$1,0))</f>
        <v>Yes</v>
      </c>
      <c r="H1396" s="17">
        <v>19</v>
      </c>
      <c r="I1396" s="17" t="str">
        <f>INDEX(Neighborhoods!$A:$C,MATCH(Places!$H1396,Neighborhoods!$A:$A,0),MATCH(Places!I$1,Neighborhoods!$1:$1,0))</f>
        <v>Manhattan</v>
      </c>
      <c r="J1396" s="17" t="str">
        <f>INDEX(Neighborhoods!$A:$C,MATCH(Places!$H1396,Neighborhoods!$A:$A,0),MATCH(Places!J$1,Neighborhoods!$1:$1,0))</f>
        <v>Upper East Side</v>
      </c>
      <c r="K1396" s="17" t="s">
        <v>11822</v>
      </c>
      <c r="L1396" s="17" t="str">
        <f t="shared" si="84"/>
        <v>No</v>
      </c>
      <c r="M1396" s="17">
        <v>4</v>
      </c>
      <c r="N1396" s="17" t="str" cm="1">
        <f t="array" ref="N1396">_xlfn.IFS(M1396&lt;=2,"Small",M1396&lt;=5,"Medium",M1396&gt;5,"Large")</f>
        <v>Medium</v>
      </c>
      <c r="O1396" s="65">
        <v>170</v>
      </c>
      <c r="P1396" s="87">
        <f t="shared" si="85"/>
        <v>0.03</v>
      </c>
      <c r="Q1396" s="68">
        <v>4.8600000000000003</v>
      </c>
      <c r="R1396" s="68" t="str" cm="1">
        <f t="array" ref="R1396">_xlfn.SWITCH(ROUND(Q1396,0),5,"Excellent",4,"Good",3,"Ok","Bad")</f>
        <v>Excellent</v>
      </c>
      <c r="S1396" s="17">
        <v>14</v>
      </c>
      <c r="T1396" s="17" t="str">
        <f t="shared" si="86"/>
        <v>No</v>
      </c>
      <c r="U1396" s="82">
        <v>42306</v>
      </c>
      <c r="V1396" s="82">
        <v>43821</v>
      </c>
      <c r="W1396" s="17">
        <v>365</v>
      </c>
      <c r="X1396" s="17" t="str">
        <f t="shared" si="87"/>
        <v>Active</v>
      </c>
      <c r="Y1396" s="17" t="s">
        <v>15616</v>
      </c>
      <c r="Z1396" s="17"/>
    </row>
    <row r="1397" spans="1:26" x14ac:dyDescent="0.25">
      <c r="A1397">
        <v>1396</v>
      </c>
      <c r="B1397" s="17" t="s">
        <v>1050</v>
      </c>
      <c r="C1397" s="17">
        <v>2073</v>
      </c>
      <c r="D1397" s="17" t="str">
        <f>INDEX(Hosts!$A:$O,MATCH(Places!$C1397,Hosts!$A:$A,0),MATCH(Places!D$1,Hosts!$1:$1,0))</f>
        <v>Within a few hours</v>
      </c>
      <c r="E1397" s="87">
        <f>INDEX(Hosts!$A:$O,MATCH(Places!$C1397,Hosts!$A:$A,0),MATCH(Places!E$1,Hosts!$1:$1,0))</f>
        <v>0.93</v>
      </c>
      <c r="F1397" s="87">
        <f>INDEX(Hosts!$A:$O,MATCH(Places!$C1397,Hosts!$A:$A,0),MATCH(Places!F$1,Hosts!$1:$1,0))</f>
        <v>1</v>
      </c>
      <c r="G1397" s="17" t="str">
        <f>INDEX(Hosts!$A:$O,MATCH(Places!$C1397,Hosts!$A:$A,0),MATCH(Places!G$1,Hosts!$1:$1,0))</f>
        <v>Yes</v>
      </c>
      <c r="H1397" s="17">
        <v>19</v>
      </c>
      <c r="I1397" s="17" t="str">
        <f>INDEX(Neighborhoods!$A:$C,MATCH(Places!$H1397,Neighborhoods!$A:$A,0),MATCH(Places!I$1,Neighborhoods!$1:$1,0))</f>
        <v>Manhattan</v>
      </c>
      <c r="J1397" s="17" t="str">
        <f>INDEX(Neighborhoods!$A:$C,MATCH(Places!$H1397,Neighborhoods!$A:$A,0),MATCH(Places!J$1,Neighborhoods!$1:$1,0))</f>
        <v>Upper East Side</v>
      </c>
      <c r="K1397" s="17" t="s">
        <v>11822</v>
      </c>
      <c r="L1397" s="17" t="str">
        <f t="shared" si="84"/>
        <v>No</v>
      </c>
      <c r="M1397" s="17">
        <v>4</v>
      </c>
      <c r="N1397" s="17" t="str" cm="1">
        <f t="array" ref="N1397">_xlfn.IFS(M1397&lt;=2,"Small",M1397&lt;=5,"Medium",M1397&gt;5,"Large")</f>
        <v>Medium</v>
      </c>
      <c r="O1397" s="65">
        <v>170</v>
      </c>
      <c r="P1397" s="87">
        <f t="shared" si="85"/>
        <v>0.03</v>
      </c>
      <c r="Q1397" s="68">
        <v>4.5599999999999996</v>
      </c>
      <c r="R1397" s="68" t="str" cm="1">
        <f t="array" ref="R1397">_xlfn.SWITCH(ROUND(Q1397,0),5,"Excellent",4,"Good",3,"Ok","Bad")</f>
        <v>Excellent</v>
      </c>
      <c r="S1397" s="17">
        <v>9</v>
      </c>
      <c r="T1397" s="17" t="str">
        <f t="shared" si="86"/>
        <v>No</v>
      </c>
      <c r="U1397" s="82">
        <v>42280</v>
      </c>
      <c r="V1397" s="82">
        <v>43373</v>
      </c>
      <c r="W1397" s="17">
        <v>230</v>
      </c>
      <c r="X1397" s="17" t="str">
        <f t="shared" si="87"/>
        <v>Active</v>
      </c>
      <c r="Y1397" s="17" t="s">
        <v>15615</v>
      </c>
      <c r="Z1397" s="17"/>
    </row>
    <row r="1398" spans="1:26" x14ac:dyDescent="0.25">
      <c r="A1398">
        <v>1397</v>
      </c>
      <c r="B1398" s="17" t="s">
        <v>1051</v>
      </c>
      <c r="C1398" s="17">
        <v>2073</v>
      </c>
      <c r="D1398" s="17" t="str">
        <f>INDEX(Hosts!$A:$O,MATCH(Places!$C1398,Hosts!$A:$A,0),MATCH(Places!D$1,Hosts!$1:$1,0))</f>
        <v>Within a few hours</v>
      </c>
      <c r="E1398" s="87">
        <f>INDEX(Hosts!$A:$O,MATCH(Places!$C1398,Hosts!$A:$A,0),MATCH(Places!E$1,Hosts!$1:$1,0))</f>
        <v>0.93</v>
      </c>
      <c r="F1398" s="87">
        <f>INDEX(Hosts!$A:$O,MATCH(Places!$C1398,Hosts!$A:$A,0),MATCH(Places!F$1,Hosts!$1:$1,0))</f>
        <v>1</v>
      </c>
      <c r="G1398" s="17" t="str">
        <f>INDEX(Hosts!$A:$O,MATCH(Places!$C1398,Hosts!$A:$A,0),MATCH(Places!G$1,Hosts!$1:$1,0))</f>
        <v>Yes</v>
      </c>
      <c r="H1398" s="17">
        <v>19</v>
      </c>
      <c r="I1398" s="17" t="str">
        <f>INDEX(Neighborhoods!$A:$C,MATCH(Places!$H1398,Neighborhoods!$A:$A,0),MATCH(Places!I$1,Neighborhoods!$1:$1,0))</f>
        <v>Manhattan</v>
      </c>
      <c r="J1398" s="17" t="str">
        <f>INDEX(Neighborhoods!$A:$C,MATCH(Places!$H1398,Neighborhoods!$A:$A,0),MATCH(Places!J$1,Neighborhoods!$1:$1,0))</f>
        <v>Upper East Side</v>
      </c>
      <c r="K1398" s="17" t="s">
        <v>11822</v>
      </c>
      <c r="L1398" s="17" t="str">
        <f t="shared" si="84"/>
        <v>No</v>
      </c>
      <c r="M1398" s="17">
        <v>4</v>
      </c>
      <c r="N1398" s="17" t="str" cm="1">
        <f t="array" ref="N1398">_xlfn.IFS(M1398&lt;=2,"Small",M1398&lt;=5,"Medium",M1398&gt;5,"Large")</f>
        <v>Medium</v>
      </c>
      <c r="O1398" s="65">
        <v>170</v>
      </c>
      <c r="P1398" s="87">
        <f t="shared" si="85"/>
        <v>0.03</v>
      </c>
      <c r="Q1398" s="68">
        <v>4.7300000000000004</v>
      </c>
      <c r="R1398" s="68" t="str" cm="1">
        <f t="array" ref="R1398">_xlfn.SWITCH(ROUND(Q1398,0),5,"Excellent",4,"Good",3,"Ok","Bad")</f>
        <v>Excellent</v>
      </c>
      <c r="S1398" s="17">
        <v>11</v>
      </c>
      <c r="T1398" s="17" t="str">
        <f t="shared" si="86"/>
        <v>No</v>
      </c>
      <c r="U1398" s="82">
        <v>42750</v>
      </c>
      <c r="V1398" s="82">
        <v>43800</v>
      </c>
      <c r="W1398" s="17">
        <v>365</v>
      </c>
      <c r="X1398" s="17" t="str">
        <f t="shared" si="87"/>
        <v>Active</v>
      </c>
      <c r="Y1398" s="17" t="s">
        <v>15616</v>
      </c>
      <c r="Z1398" s="17"/>
    </row>
    <row r="1399" spans="1:26" x14ac:dyDescent="0.25">
      <c r="A1399">
        <v>1398</v>
      </c>
      <c r="B1399" s="17" t="s">
        <v>1052</v>
      </c>
      <c r="C1399" s="17">
        <v>2073</v>
      </c>
      <c r="D1399" s="17" t="str">
        <f>INDEX(Hosts!$A:$O,MATCH(Places!$C1399,Hosts!$A:$A,0),MATCH(Places!D$1,Hosts!$1:$1,0))</f>
        <v>Within a few hours</v>
      </c>
      <c r="E1399" s="87">
        <f>INDEX(Hosts!$A:$O,MATCH(Places!$C1399,Hosts!$A:$A,0),MATCH(Places!E$1,Hosts!$1:$1,0))</f>
        <v>0.93</v>
      </c>
      <c r="F1399" s="87">
        <f>INDEX(Hosts!$A:$O,MATCH(Places!$C1399,Hosts!$A:$A,0),MATCH(Places!F$1,Hosts!$1:$1,0))</f>
        <v>1</v>
      </c>
      <c r="G1399" s="17" t="str">
        <f>INDEX(Hosts!$A:$O,MATCH(Places!$C1399,Hosts!$A:$A,0),MATCH(Places!G$1,Hosts!$1:$1,0))</f>
        <v>Yes</v>
      </c>
      <c r="H1399" s="17">
        <v>20</v>
      </c>
      <c r="I1399" s="17" t="str">
        <f>INDEX(Neighborhoods!$A:$C,MATCH(Places!$H1399,Neighborhoods!$A:$A,0),MATCH(Places!I$1,Neighborhoods!$1:$1,0))</f>
        <v>Manhattan</v>
      </c>
      <c r="J1399" s="17" t="str">
        <f>INDEX(Neighborhoods!$A:$C,MATCH(Places!$H1399,Neighborhoods!$A:$A,0),MATCH(Places!J$1,Neighborhoods!$1:$1,0))</f>
        <v>Upper West Side</v>
      </c>
      <c r="K1399" s="17" t="s">
        <v>11822</v>
      </c>
      <c r="L1399" s="17" t="str">
        <f t="shared" si="84"/>
        <v>No</v>
      </c>
      <c r="M1399" s="17">
        <v>3</v>
      </c>
      <c r="N1399" s="17" t="str" cm="1">
        <f t="array" ref="N1399">_xlfn.IFS(M1399&lt;=2,"Small",M1399&lt;=5,"Medium",M1399&gt;5,"Large")</f>
        <v>Medium</v>
      </c>
      <c r="O1399" s="65">
        <v>135</v>
      </c>
      <c r="P1399" s="87">
        <f t="shared" si="85"/>
        <v>0.03</v>
      </c>
      <c r="Q1399" s="68">
        <v>4.8499999999999996</v>
      </c>
      <c r="R1399" s="68" t="str" cm="1">
        <f t="array" ref="R1399">_xlfn.SWITCH(ROUND(Q1399,0),5,"Excellent",4,"Good",3,"Ok","Bad")</f>
        <v>Excellent</v>
      </c>
      <c r="S1399" s="17">
        <v>13</v>
      </c>
      <c r="T1399" s="17" t="str">
        <f t="shared" si="86"/>
        <v>No</v>
      </c>
      <c r="U1399" s="82">
        <v>42491</v>
      </c>
      <c r="V1399" s="82">
        <v>44043</v>
      </c>
      <c r="W1399" s="17">
        <v>365</v>
      </c>
      <c r="X1399" s="17" t="str">
        <f t="shared" si="87"/>
        <v>Active</v>
      </c>
      <c r="Y1399" s="17" t="s">
        <v>15616</v>
      </c>
      <c r="Z1399" s="17"/>
    </row>
    <row r="1400" spans="1:26" x14ac:dyDescent="0.25">
      <c r="A1400">
        <v>1399</v>
      </c>
      <c r="B1400" s="17" t="s">
        <v>1053</v>
      </c>
      <c r="C1400" s="17">
        <v>2073</v>
      </c>
      <c r="D1400" s="17" t="str">
        <f>INDEX(Hosts!$A:$O,MATCH(Places!$C1400,Hosts!$A:$A,0),MATCH(Places!D$1,Hosts!$1:$1,0))</f>
        <v>Within a few hours</v>
      </c>
      <c r="E1400" s="87">
        <f>INDEX(Hosts!$A:$O,MATCH(Places!$C1400,Hosts!$A:$A,0),MATCH(Places!E$1,Hosts!$1:$1,0))</f>
        <v>0.93</v>
      </c>
      <c r="F1400" s="87">
        <f>INDEX(Hosts!$A:$O,MATCH(Places!$C1400,Hosts!$A:$A,0),MATCH(Places!F$1,Hosts!$1:$1,0))</f>
        <v>1</v>
      </c>
      <c r="G1400" s="17" t="str">
        <f>INDEX(Hosts!$A:$O,MATCH(Places!$C1400,Hosts!$A:$A,0),MATCH(Places!G$1,Hosts!$1:$1,0))</f>
        <v>Yes</v>
      </c>
      <c r="H1400" s="17">
        <v>20</v>
      </c>
      <c r="I1400" s="17" t="str">
        <f>INDEX(Neighborhoods!$A:$C,MATCH(Places!$H1400,Neighborhoods!$A:$A,0),MATCH(Places!I$1,Neighborhoods!$1:$1,0))</f>
        <v>Manhattan</v>
      </c>
      <c r="J1400" s="17" t="str">
        <f>INDEX(Neighborhoods!$A:$C,MATCH(Places!$H1400,Neighborhoods!$A:$A,0),MATCH(Places!J$1,Neighborhoods!$1:$1,0))</f>
        <v>Upper West Side</v>
      </c>
      <c r="K1400" s="17" t="s">
        <v>11822</v>
      </c>
      <c r="L1400" s="17" t="str">
        <f t="shared" si="84"/>
        <v>No</v>
      </c>
      <c r="M1400" s="17">
        <v>3</v>
      </c>
      <c r="N1400" s="17" t="str" cm="1">
        <f t="array" ref="N1400">_xlfn.IFS(M1400&lt;=2,"Small",M1400&lt;=5,"Medium",M1400&gt;5,"Large")</f>
        <v>Medium</v>
      </c>
      <c r="O1400" s="65">
        <v>140</v>
      </c>
      <c r="P1400" s="87">
        <f t="shared" si="85"/>
        <v>0.03</v>
      </c>
      <c r="Q1400" s="68">
        <v>5</v>
      </c>
      <c r="R1400" s="68" t="str" cm="1">
        <f t="array" ref="R1400">_xlfn.SWITCH(ROUND(Q1400,0),5,"Excellent",4,"Good",3,"Ok","Bad")</f>
        <v>Excellent</v>
      </c>
      <c r="S1400" s="17">
        <v>21</v>
      </c>
      <c r="T1400" s="17" t="str">
        <f t="shared" si="86"/>
        <v>No</v>
      </c>
      <c r="U1400" s="82">
        <v>42306</v>
      </c>
      <c r="V1400" s="82">
        <v>43869</v>
      </c>
      <c r="W1400" s="17">
        <v>365</v>
      </c>
      <c r="X1400" s="17" t="str">
        <f t="shared" si="87"/>
        <v>Active</v>
      </c>
      <c r="Y1400" s="17" t="s">
        <v>15616</v>
      </c>
      <c r="Z1400" s="17"/>
    </row>
    <row r="1401" spans="1:26" x14ac:dyDescent="0.25">
      <c r="A1401">
        <v>1400</v>
      </c>
      <c r="B1401" s="17" t="s">
        <v>1054</v>
      </c>
      <c r="C1401" s="17">
        <v>270</v>
      </c>
      <c r="D1401" s="17" t="str">
        <f>INDEX(Hosts!$A:$O,MATCH(Places!$C1401,Hosts!$A:$A,0),MATCH(Places!D$1,Hosts!$1:$1,0))</f>
        <v>Within an hour</v>
      </c>
      <c r="E1401" s="87">
        <f>INDEX(Hosts!$A:$O,MATCH(Places!$C1401,Hosts!$A:$A,0),MATCH(Places!E$1,Hosts!$1:$1,0))</f>
        <v>1</v>
      </c>
      <c r="F1401" s="87">
        <f>INDEX(Hosts!$A:$O,MATCH(Places!$C1401,Hosts!$A:$A,0),MATCH(Places!F$1,Hosts!$1:$1,0))</f>
        <v>0.93</v>
      </c>
      <c r="G1401" s="17" t="str">
        <f>INDEX(Hosts!$A:$O,MATCH(Places!$C1401,Hosts!$A:$A,0),MATCH(Places!G$1,Hosts!$1:$1,0))</f>
        <v>Yes</v>
      </c>
      <c r="H1401" s="17">
        <v>16</v>
      </c>
      <c r="I1401" s="17" t="str">
        <f>INDEX(Neighborhoods!$A:$C,MATCH(Places!$H1401,Neighborhoods!$A:$A,0),MATCH(Places!I$1,Neighborhoods!$1:$1,0))</f>
        <v>Manhattan</v>
      </c>
      <c r="J1401" s="17" t="str">
        <f>INDEX(Neighborhoods!$A:$C,MATCH(Places!$H1401,Neighborhoods!$A:$A,0),MATCH(Places!J$1,Neighborhoods!$1:$1,0))</f>
        <v>Harlem</v>
      </c>
      <c r="K1401" s="17" t="s">
        <v>1</v>
      </c>
      <c r="L1401" s="17" t="str">
        <f t="shared" si="84"/>
        <v>Yes</v>
      </c>
      <c r="M1401" s="17">
        <v>2</v>
      </c>
      <c r="N1401" s="17" t="str" cm="1">
        <f t="array" ref="N1401">_xlfn.IFS(M1401&lt;=2,"Small",M1401&lt;=5,"Medium",M1401&gt;5,"Large")</f>
        <v>Small</v>
      </c>
      <c r="O1401" s="65">
        <v>69</v>
      </c>
      <c r="P1401" s="87">
        <f t="shared" si="85"/>
        <v>0.03</v>
      </c>
      <c r="Q1401" s="68">
        <v>4.8099999999999996</v>
      </c>
      <c r="R1401" s="68" t="str" cm="1">
        <f t="array" ref="R1401">_xlfn.SWITCH(ROUND(Q1401,0),5,"Excellent",4,"Good",3,"Ok","Bad")</f>
        <v>Excellent</v>
      </c>
      <c r="S1401" s="17">
        <v>178</v>
      </c>
      <c r="T1401" s="17" t="str">
        <f t="shared" si="86"/>
        <v>Yes</v>
      </c>
      <c r="U1401" s="82">
        <v>42645</v>
      </c>
      <c r="V1401" s="82">
        <v>43906</v>
      </c>
      <c r="W1401" s="17">
        <v>179</v>
      </c>
      <c r="X1401" s="17" t="str">
        <f t="shared" si="87"/>
        <v>Active</v>
      </c>
      <c r="Y1401" s="17" t="s">
        <v>15615</v>
      </c>
      <c r="Z1401" s="17"/>
    </row>
    <row r="1402" spans="1:26" x14ac:dyDescent="0.25">
      <c r="A1402">
        <v>1401</v>
      </c>
      <c r="B1402" s="17" t="s">
        <v>1055</v>
      </c>
      <c r="C1402" s="17">
        <v>2320</v>
      </c>
      <c r="D1402" s="17" t="str">
        <f>INDEX(Hosts!$A:$O,MATCH(Places!$C1402,Hosts!$A:$A,0),MATCH(Places!D$1,Hosts!$1:$1,0))</f>
        <v>Within an hour</v>
      </c>
      <c r="E1402" s="87">
        <f>INDEX(Hosts!$A:$O,MATCH(Places!$C1402,Hosts!$A:$A,0),MATCH(Places!E$1,Hosts!$1:$1,0))</f>
        <v>1</v>
      </c>
      <c r="F1402" s="87">
        <f>INDEX(Hosts!$A:$O,MATCH(Places!$C1402,Hosts!$A:$A,0),MATCH(Places!F$1,Hosts!$1:$1,0))</f>
        <v>1</v>
      </c>
      <c r="G1402" s="17" t="str">
        <f>INDEX(Hosts!$A:$O,MATCH(Places!$C1402,Hosts!$A:$A,0),MATCH(Places!G$1,Hosts!$1:$1,0))</f>
        <v>Yes</v>
      </c>
      <c r="H1402" s="17">
        <v>14</v>
      </c>
      <c r="I1402" s="17" t="str">
        <f>INDEX(Neighborhoods!$A:$C,MATCH(Places!$H1402,Neighborhoods!$A:$A,0),MATCH(Places!I$1,Neighborhoods!$1:$1,0))</f>
        <v>Manhattan</v>
      </c>
      <c r="J1402" s="17" t="str">
        <f>INDEX(Neighborhoods!$A:$C,MATCH(Places!$H1402,Neighborhoods!$A:$A,0),MATCH(Places!J$1,Neighborhoods!$1:$1,0))</f>
        <v>East Harlem</v>
      </c>
      <c r="K1402" s="17" t="s">
        <v>1</v>
      </c>
      <c r="L1402" s="17" t="str">
        <f t="shared" si="84"/>
        <v>Yes</v>
      </c>
      <c r="M1402" s="17">
        <v>2</v>
      </c>
      <c r="N1402" s="17" t="str" cm="1">
        <f t="array" ref="N1402">_xlfn.IFS(M1402&lt;=2,"Small",M1402&lt;=5,"Medium",M1402&gt;5,"Large")</f>
        <v>Small</v>
      </c>
      <c r="O1402" s="65">
        <v>81</v>
      </c>
      <c r="P1402" s="87">
        <f t="shared" si="85"/>
        <v>0.03</v>
      </c>
      <c r="Q1402" s="68">
        <v>4.91</v>
      </c>
      <c r="R1402" s="68" t="str" cm="1">
        <f t="array" ref="R1402">_xlfn.SWITCH(ROUND(Q1402,0),5,"Excellent",4,"Good",3,"Ok","Bad")</f>
        <v>Excellent</v>
      </c>
      <c r="S1402" s="17">
        <v>174</v>
      </c>
      <c r="T1402" s="17" t="str">
        <f t="shared" si="86"/>
        <v>Yes</v>
      </c>
      <c r="U1402" s="82">
        <v>42257</v>
      </c>
      <c r="V1402" s="82">
        <v>43903</v>
      </c>
      <c r="W1402" s="17">
        <v>320</v>
      </c>
      <c r="X1402" s="17" t="str">
        <f t="shared" si="87"/>
        <v>Active</v>
      </c>
      <c r="Y1402" s="17" t="s">
        <v>15616</v>
      </c>
      <c r="Z1402" s="17"/>
    </row>
    <row r="1403" spans="1:26" x14ac:dyDescent="0.25">
      <c r="A1403">
        <v>1402</v>
      </c>
      <c r="B1403" s="17" t="s">
        <v>1056</v>
      </c>
      <c r="C1403" s="17">
        <v>2321</v>
      </c>
      <c r="D1403" s="17" t="str">
        <f>INDEX(Hosts!$A:$O,MATCH(Places!$C1403,Hosts!$A:$A,0),MATCH(Places!D$1,Hosts!$1:$1,0))</f>
        <v>Within an hour</v>
      </c>
      <c r="E1403" s="87">
        <f>INDEX(Hosts!$A:$O,MATCH(Places!$C1403,Hosts!$A:$A,0),MATCH(Places!E$1,Hosts!$1:$1,0))</f>
        <v>1</v>
      </c>
      <c r="F1403" s="87">
        <f>INDEX(Hosts!$A:$O,MATCH(Places!$C1403,Hosts!$A:$A,0),MATCH(Places!F$1,Hosts!$1:$1,0))</f>
        <v>0.67</v>
      </c>
      <c r="G1403" s="17" t="str">
        <f>INDEX(Hosts!$A:$O,MATCH(Places!$C1403,Hosts!$A:$A,0),MATCH(Places!G$1,Hosts!$1:$1,0))</f>
        <v>No</v>
      </c>
      <c r="H1403" s="17">
        <v>7</v>
      </c>
      <c r="I1403" s="17" t="str">
        <f>INDEX(Neighborhoods!$A:$C,MATCH(Places!$H1403,Neighborhoods!$A:$A,0),MATCH(Places!I$1,Neighborhoods!$1:$1,0))</f>
        <v>Brooklyn</v>
      </c>
      <c r="J1403" s="17" t="str">
        <f>INDEX(Neighborhoods!$A:$C,MATCH(Places!$H1403,Neighborhoods!$A:$A,0),MATCH(Places!J$1,Neighborhoods!$1:$1,0))</f>
        <v>Bedford-Stuyvesant</v>
      </c>
      <c r="K1403" s="17" t="s">
        <v>11822</v>
      </c>
      <c r="L1403" s="17" t="str">
        <f t="shared" si="84"/>
        <v>No</v>
      </c>
      <c r="M1403" s="17">
        <v>2</v>
      </c>
      <c r="N1403" s="17" t="str" cm="1">
        <f t="array" ref="N1403">_xlfn.IFS(M1403&lt;=2,"Small",M1403&lt;=5,"Medium",M1403&gt;5,"Large")</f>
        <v>Small</v>
      </c>
      <c r="O1403" s="65">
        <v>86</v>
      </c>
      <c r="P1403" s="87">
        <f t="shared" si="85"/>
        <v>0.03</v>
      </c>
      <c r="Q1403" s="68">
        <v>5</v>
      </c>
      <c r="R1403" s="68" t="str" cm="1">
        <f t="array" ref="R1403">_xlfn.SWITCH(ROUND(Q1403,0),5,"Excellent",4,"Good",3,"Ok","Bad")</f>
        <v>Excellent</v>
      </c>
      <c r="S1403" s="17">
        <v>6</v>
      </c>
      <c r="T1403" s="17" t="str">
        <f t="shared" si="86"/>
        <v>No</v>
      </c>
      <c r="U1403" s="82">
        <v>43070</v>
      </c>
      <c r="V1403" s="82">
        <v>43829</v>
      </c>
      <c r="W1403" s="17">
        <v>26</v>
      </c>
      <c r="X1403" s="17" t="str">
        <f t="shared" si="87"/>
        <v>Active</v>
      </c>
      <c r="Y1403" s="17" t="s">
        <v>15615</v>
      </c>
      <c r="Z1403" s="17"/>
    </row>
    <row r="1404" spans="1:26" x14ac:dyDescent="0.25">
      <c r="A1404">
        <v>1403</v>
      </c>
      <c r="B1404" s="17" t="s">
        <v>13249</v>
      </c>
      <c r="C1404" s="17">
        <v>1199</v>
      </c>
      <c r="D1404" s="17" t="str">
        <f>INDEX(Hosts!$A:$O,MATCH(Places!$C1404,Hosts!$A:$A,0),MATCH(Places!D$1,Hosts!$1:$1,0))</f>
        <v>Within an hour</v>
      </c>
      <c r="E1404" s="87">
        <f>INDEX(Hosts!$A:$O,MATCH(Places!$C1404,Hosts!$A:$A,0),MATCH(Places!E$1,Hosts!$1:$1,0))</f>
        <v>1</v>
      </c>
      <c r="F1404" s="87">
        <f>INDEX(Hosts!$A:$O,MATCH(Places!$C1404,Hosts!$A:$A,0),MATCH(Places!F$1,Hosts!$1:$1,0))</f>
        <v>0.89</v>
      </c>
      <c r="G1404" s="17" t="str">
        <f>INDEX(Hosts!$A:$O,MATCH(Places!$C1404,Hosts!$A:$A,0),MATCH(Places!G$1,Hosts!$1:$1,0))</f>
        <v>Yes</v>
      </c>
      <c r="H1404" s="17">
        <v>9</v>
      </c>
      <c r="I1404" s="17" t="str">
        <f>INDEX(Neighborhoods!$A:$C,MATCH(Places!$H1404,Neighborhoods!$A:$A,0),MATCH(Places!I$1,Neighborhoods!$1:$1,0))</f>
        <v>Brooklyn</v>
      </c>
      <c r="J1404" s="17" t="str">
        <f>INDEX(Neighborhoods!$A:$C,MATCH(Places!$H1404,Neighborhoods!$A:$A,0),MATCH(Places!J$1,Neighborhoods!$1:$1,0))</f>
        <v>Crown Heights</v>
      </c>
      <c r="K1404" s="17" t="s">
        <v>11822</v>
      </c>
      <c r="L1404" s="17" t="str">
        <f t="shared" si="84"/>
        <v>No</v>
      </c>
      <c r="M1404" s="17">
        <v>2</v>
      </c>
      <c r="N1404" s="17" t="str" cm="1">
        <f t="array" ref="N1404">_xlfn.IFS(M1404&lt;=2,"Small",M1404&lt;=5,"Medium",M1404&gt;5,"Large")</f>
        <v>Small</v>
      </c>
      <c r="O1404" s="65">
        <v>75</v>
      </c>
      <c r="P1404" s="87">
        <f t="shared" si="85"/>
        <v>0.03</v>
      </c>
      <c r="Q1404" s="68">
        <v>4.7699999999999996</v>
      </c>
      <c r="R1404" s="68" t="str" cm="1">
        <f t="array" ref="R1404">_xlfn.SWITCH(ROUND(Q1404,0),5,"Excellent",4,"Good",3,"Ok","Bad")</f>
        <v>Excellent</v>
      </c>
      <c r="S1404" s="17">
        <v>13</v>
      </c>
      <c r="T1404" s="17" t="str">
        <f t="shared" si="86"/>
        <v>No</v>
      </c>
      <c r="U1404" s="82">
        <v>42195</v>
      </c>
      <c r="V1404" s="82">
        <v>43968</v>
      </c>
      <c r="W1404" s="17">
        <v>5</v>
      </c>
      <c r="X1404" s="17" t="str">
        <f t="shared" si="87"/>
        <v>Active</v>
      </c>
      <c r="Y1404" s="17" t="s">
        <v>15616</v>
      </c>
      <c r="Z1404" s="17"/>
    </row>
    <row r="1405" spans="1:26" x14ac:dyDescent="0.25">
      <c r="A1405">
        <v>1404</v>
      </c>
      <c r="B1405" s="17" t="s">
        <v>14719</v>
      </c>
      <c r="C1405" s="17">
        <v>2100</v>
      </c>
      <c r="D1405" s="17" t="str">
        <f>INDEX(Hosts!$A:$O,MATCH(Places!$C1405,Hosts!$A:$A,0),MATCH(Places!D$1,Hosts!$1:$1,0))</f>
        <v>Within an hour</v>
      </c>
      <c r="E1405" s="87">
        <f>INDEX(Hosts!$A:$O,MATCH(Places!$C1405,Hosts!$A:$A,0),MATCH(Places!E$1,Hosts!$1:$1,0))</f>
        <v>1</v>
      </c>
      <c r="F1405" s="87">
        <f>INDEX(Hosts!$A:$O,MATCH(Places!$C1405,Hosts!$A:$A,0),MATCH(Places!F$1,Hosts!$1:$1,0))</f>
        <v>1</v>
      </c>
      <c r="G1405" s="17" t="str">
        <f>INDEX(Hosts!$A:$O,MATCH(Places!$C1405,Hosts!$A:$A,0),MATCH(Places!G$1,Hosts!$1:$1,0))</f>
        <v>No</v>
      </c>
      <c r="H1405" s="17">
        <v>19</v>
      </c>
      <c r="I1405" s="17" t="str">
        <f>INDEX(Neighborhoods!$A:$C,MATCH(Places!$H1405,Neighborhoods!$A:$A,0),MATCH(Places!I$1,Neighborhoods!$1:$1,0))</f>
        <v>Manhattan</v>
      </c>
      <c r="J1405" s="17" t="str">
        <f>INDEX(Neighborhoods!$A:$C,MATCH(Places!$H1405,Neighborhoods!$A:$A,0),MATCH(Places!J$1,Neighborhoods!$1:$1,0))</f>
        <v>Upper East Side</v>
      </c>
      <c r="K1405" s="17" t="s">
        <v>1</v>
      </c>
      <c r="L1405" s="17" t="str">
        <f t="shared" si="84"/>
        <v>Yes</v>
      </c>
      <c r="M1405" s="17">
        <v>1</v>
      </c>
      <c r="N1405" s="17" t="str" cm="1">
        <f t="array" ref="N1405">_xlfn.IFS(M1405&lt;=2,"Small",M1405&lt;=5,"Medium",M1405&gt;5,"Large")</f>
        <v>Small</v>
      </c>
      <c r="O1405" s="65">
        <v>85</v>
      </c>
      <c r="P1405" s="87">
        <f t="shared" si="85"/>
        <v>0.03</v>
      </c>
      <c r="Q1405" s="68">
        <v>5</v>
      </c>
      <c r="R1405" s="68" t="str" cm="1">
        <f t="array" ref="R1405">_xlfn.SWITCH(ROUND(Q1405,0),5,"Excellent",4,"Good",3,"Ok","Bad")</f>
        <v>Excellent</v>
      </c>
      <c r="S1405" s="17">
        <v>12</v>
      </c>
      <c r="T1405" s="17" t="str">
        <f t="shared" si="86"/>
        <v>No</v>
      </c>
      <c r="U1405" s="82">
        <v>42217</v>
      </c>
      <c r="V1405" s="82">
        <v>42552</v>
      </c>
      <c r="W1405" s="17">
        <v>363</v>
      </c>
      <c r="X1405" s="17" t="str">
        <f t="shared" si="87"/>
        <v>Active</v>
      </c>
      <c r="Y1405" s="17" t="s">
        <v>15615</v>
      </c>
      <c r="Z1405" s="17"/>
    </row>
    <row r="1406" spans="1:26" x14ac:dyDescent="0.25">
      <c r="A1406">
        <v>1405</v>
      </c>
      <c r="B1406" s="17" t="s">
        <v>1057</v>
      </c>
      <c r="C1406" s="17">
        <v>2315</v>
      </c>
      <c r="D1406" s="17" t="str">
        <f>INDEX(Hosts!$A:$O,MATCH(Places!$C1406,Hosts!$A:$A,0),MATCH(Places!D$1,Hosts!$1:$1,0))</f>
        <v>Within an hour</v>
      </c>
      <c r="E1406" s="87">
        <f>INDEX(Hosts!$A:$O,MATCH(Places!$C1406,Hosts!$A:$A,0),MATCH(Places!E$1,Hosts!$1:$1,0))</f>
        <v>1</v>
      </c>
      <c r="F1406" s="87">
        <f>INDEX(Hosts!$A:$O,MATCH(Places!$C1406,Hosts!$A:$A,0),MATCH(Places!F$1,Hosts!$1:$1,0))</f>
        <v>1</v>
      </c>
      <c r="G1406" s="17" t="str">
        <f>INDEX(Hosts!$A:$O,MATCH(Places!$C1406,Hosts!$A:$A,0),MATCH(Places!G$1,Hosts!$1:$1,0))</f>
        <v>No</v>
      </c>
      <c r="H1406" s="17">
        <v>8</v>
      </c>
      <c r="I1406" s="17" t="str">
        <f>INDEX(Neighborhoods!$A:$C,MATCH(Places!$H1406,Neighborhoods!$A:$A,0),MATCH(Places!I$1,Neighborhoods!$1:$1,0))</f>
        <v>Brooklyn</v>
      </c>
      <c r="J1406" s="17" t="str">
        <f>INDEX(Neighborhoods!$A:$C,MATCH(Places!$H1406,Neighborhoods!$A:$A,0),MATCH(Places!J$1,Neighborhoods!$1:$1,0))</f>
        <v>Bushwick</v>
      </c>
      <c r="K1406" s="17" t="s">
        <v>1</v>
      </c>
      <c r="L1406" s="17" t="str">
        <f t="shared" si="84"/>
        <v>Yes</v>
      </c>
      <c r="M1406" s="17">
        <v>2</v>
      </c>
      <c r="N1406" s="17" t="str" cm="1">
        <f t="array" ref="N1406">_xlfn.IFS(M1406&lt;=2,"Small",M1406&lt;=5,"Medium",M1406&gt;5,"Large")</f>
        <v>Small</v>
      </c>
      <c r="O1406" s="65">
        <v>70</v>
      </c>
      <c r="P1406" s="87">
        <f t="shared" si="85"/>
        <v>0.03</v>
      </c>
      <c r="Q1406" s="68">
        <v>4.76</v>
      </c>
      <c r="R1406" s="68" t="str" cm="1">
        <f t="array" ref="R1406">_xlfn.SWITCH(ROUND(Q1406,0),5,"Excellent",4,"Good",3,"Ok","Bad")</f>
        <v>Excellent</v>
      </c>
      <c r="S1406" s="17">
        <v>46</v>
      </c>
      <c r="T1406" s="17" t="str">
        <f t="shared" si="86"/>
        <v>No</v>
      </c>
      <c r="U1406" s="82">
        <v>42184</v>
      </c>
      <c r="V1406" s="82">
        <v>43592</v>
      </c>
      <c r="W1406" s="17">
        <v>219</v>
      </c>
      <c r="X1406" s="17" t="str">
        <f t="shared" si="87"/>
        <v>Active</v>
      </c>
      <c r="Y1406" s="17" t="s">
        <v>15616</v>
      </c>
      <c r="Z1406" s="17"/>
    </row>
    <row r="1407" spans="1:26" x14ac:dyDescent="0.25">
      <c r="A1407">
        <v>1406</v>
      </c>
      <c r="B1407" s="17" t="s">
        <v>13626</v>
      </c>
      <c r="C1407" s="17">
        <v>532</v>
      </c>
      <c r="D1407" s="17" t="str">
        <f>INDEX(Hosts!$A:$O,MATCH(Places!$C1407,Hosts!$A:$A,0),MATCH(Places!D$1,Hosts!$1:$1,0))</f>
        <v>Within a day</v>
      </c>
      <c r="E1407" s="87">
        <f>INDEX(Hosts!$A:$O,MATCH(Places!$C1407,Hosts!$A:$A,0),MATCH(Places!E$1,Hosts!$1:$1,0))</f>
        <v>0.56999999999999995</v>
      </c>
      <c r="F1407" s="87">
        <f>INDEX(Hosts!$A:$O,MATCH(Places!$C1407,Hosts!$A:$A,0),MATCH(Places!F$1,Hosts!$1:$1,0))</f>
        <v>0.56999999999999995</v>
      </c>
      <c r="G1407" s="17" t="str">
        <f>INDEX(Hosts!$A:$O,MATCH(Places!$C1407,Hosts!$A:$A,0),MATCH(Places!G$1,Hosts!$1:$1,0))</f>
        <v>No</v>
      </c>
      <c r="H1407" s="17">
        <v>12</v>
      </c>
      <c r="I1407" s="17" t="str">
        <f>INDEX(Neighborhoods!$A:$C,MATCH(Places!$H1407,Neighborhoods!$A:$A,0),MATCH(Places!I$1,Neighborhoods!$1:$1,0))</f>
        <v>Brooklyn</v>
      </c>
      <c r="J1407" s="17" t="str">
        <f>INDEX(Neighborhoods!$A:$C,MATCH(Places!$H1407,Neighborhoods!$A:$A,0),MATCH(Places!J$1,Neighborhoods!$1:$1,0))</f>
        <v>Williamsburg</v>
      </c>
      <c r="K1407" s="17" t="s">
        <v>11822</v>
      </c>
      <c r="L1407" s="17" t="str">
        <f t="shared" si="84"/>
        <v>No</v>
      </c>
      <c r="M1407" s="17">
        <v>2</v>
      </c>
      <c r="N1407" s="17" t="str" cm="1">
        <f t="array" ref="N1407">_xlfn.IFS(M1407&lt;=2,"Small",M1407&lt;=5,"Medium",M1407&gt;5,"Large")</f>
        <v>Small</v>
      </c>
      <c r="O1407" s="65">
        <v>195</v>
      </c>
      <c r="P1407" s="87">
        <f t="shared" si="85"/>
        <v>0.03</v>
      </c>
      <c r="Q1407" s="68">
        <v>4.93</v>
      </c>
      <c r="R1407" s="68" t="str" cm="1">
        <f t="array" ref="R1407">_xlfn.SWITCH(ROUND(Q1407,0),5,"Excellent",4,"Good",3,"Ok","Bad")</f>
        <v>Excellent</v>
      </c>
      <c r="S1407" s="17">
        <v>43</v>
      </c>
      <c r="T1407" s="17" t="str">
        <f t="shared" si="86"/>
        <v>No</v>
      </c>
      <c r="U1407" s="82">
        <v>42215</v>
      </c>
      <c r="V1407" s="82">
        <v>43856</v>
      </c>
      <c r="W1407" s="17">
        <v>226</v>
      </c>
      <c r="X1407" s="17" t="str">
        <f t="shared" si="87"/>
        <v>Active</v>
      </c>
      <c r="Y1407" s="17" t="s">
        <v>15615</v>
      </c>
      <c r="Z1407" s="17"/>
    </row>
    <row r="1408" spans="1:26" x14ac:dyDescent="0.25">
      <c r="A1408">
        <v>1407</v>
      </c>
      <c r="B1408" s="17" t="s">
        <v>1058</v>
      </c>
      <c r="C1408" s="17">
        <v>41</v>
      </c>
      <c r="D1408" s="17" t="str">
        <f>INDEX(Hosts!$A:$O,MATCH(Places!$C1408,Hosts!$A:$A,0),MATCH(Places!D$1,Hosts!$1:$1,0))</f>
        <v>Within an hour</v>
      </c>
      <c r="E1408" s="87">
        <f>INDEX(Hosts!$A:$O,MATCH(Places!$C1408,Hosts!$A:$A,0),MATCH(Places!E$1,Hosts!$1:$1,0))</f>
        <v>0.9</v>
      </c>
      <c r="F1408" s="87">
        <f>INDEX(Hosts!$A:$O,MATCH(Places!$C1408,Hosts!$A:$A,0),MATCH(Places!F$1,Hosts!$1:$1,0))</f>
        <v>0.96</v>
      </c>
      <c r="G1408" s="17" t="str">
        <f>INDEX(Hosts!$A:$O,MATCH(Places!$C1408,Hosts!$A:$A,0),MATCH(Places!G$1,Hosts!$1:$1,0))</f>
        <v>No</v>
      </c>
      <c r="H1408" s="17">
        <v>7</v>
      </c>
      <c r="I1408" s="17" t="str">
        <f>INDEX(Neighborhoods!$A:$C,MATCH(Places!$H1408,Neighborhoods!$A:$A,0),MATCH(Places!I$1,Neighborhoods!$1:$1,0))</f>
        <v>Brooklyn</v>
      </c>
      <c r="J1408" s="17" t="str">
        <f>INDEX(Neighborhoods!$A:$C,MATCH(Places!$H1408,Neighborhoods!$A:$A,0),MATCH(Places!J$1,Neighborhoods!$1:$1,0))</f>
        <v>Bedford-Stuyvesant</v>
      </c>
      <c r="K1408" s="17" t="s">
        <v>1</v>
      </c>
      <c r="L1408" s="17" t="str">
        <f t="shared" si="84"/>
        <v>Yes</v>
      </c>
      <c r="M1408" s="17">
        <v>1</v>
      </c>
      <c r="N1408" s="17" t="str" cm="1">
        <f t="array" ref="N1408">_xlfn.IFS(M1408&lt;=2,"Small",M1408&lt;=5,"Medium",M1408&gt;5,"Large")</f>
        <v>Small</v>
      </c>
      <c r="O1408" s="65">
        <v>99</v>
      </c>
      <c r="P1408" s="87">
        <f t="shared" si="85"/>
        <v>0.03</v>
      </c>
      <c r="Q1408" s="68">
        <v>5</v>
      </c>
      <c r="R1408" s="68" t="str" cm="1">
        <f t="array" ref="R1408">_xlfn.SWITCH(ROUND(Q1408,0),5,"Excellent",4,"Good",3,"Ok","Bad")</f>
        <v>Excellent</v>
      </c>
      <c r="S1408" s="17">
        <v>4</v>
      </c>
      <c r="T1408" s="17" t="str">
        <f t="shared" si="86"/>
        <v>No</v>
      </c>
      <c r="U1408" s="82">
        <v>42191</v>
      </c>
      <c r="V1408" s="82">
        <v>42284</v>
      </c>
      <c r="W1408" s="17">
        <v>365</v>
      </c>
      <c r="X1408" s="17" t="str">
        <f t="shared" si="87"/>
        <v>Active</v>
      </c>
      <c r="Y1408" s="17" t="s">
        <v>15615</v>
      </c>
      <c r="Z1408" s="17"/>
    </row>
    <row r="1409" spans="1:26" x14ac:dyDescent="0.25">
      <c r="A1409">
        <v>1408</v>
      </c>
      <c r="B1409" s="17" t="s">
        <v>1059</v>
      </c>
      <c r="C1409" s="17">
        <v>2326</v>
      </c>
      <c r="D1409" s="17" t="str">
        <f>INDEX(Hosts!$A:$O,MATCH(Places!$C1409,Hosts!$A:$A,0),MATCH(Places!D$1,Hosts!$1:$1,0))</f>
        <v>A few days or more</v>
      </c>
      <c r="E1409" s="87">
        <f>INDEX(Hosts!$A:$O,MATCH(Places!$C1409,Hosts!$A:$A,0),MATCH(Places!E$1,Hosts!$1:$1,0))</f>
        <v>0</v>
      </c>
      <c r="F1409" s="87">
        <f>INDEX(Hosts!$A:$O,MATCH(Places!$C1409,Hosts!$A:$A,0),MATCH(Places!F$1,Hosts!$1:$1,0))</f>
        <v>0</v>
      </c>
      <c r="G1409" s="17" t="str">
        <f>INDEX(Hosts!$A:$O,MATCH(Places!$C1409,Hosts!$A:$A,0),MATCH(Places!G$1,Hosts!$1:$1,0))</f>
        <v>No</v>
      </c>
      <c r="H1409" s="17">
        <v>18</v>
      </c>
      <c r="I1409" s="17" t="str">
        <f>INDEX(Neighborhoods!$A:$C,MATCH(Places!$H1409,Neighborhoods!$A:$A,0),MATCH(Places!I$1,Neighborhoods!$1:$1,0))</f>
        <v>Manhattan</v>
      </c>
      <c r="J1409" s="17" t="str">
        <f>INDEX(Neighborhoods!$A:$C,MATCH(Places!$H1409,Neighborhoods!$A:$A,0),MATCH(Places!J$1,Neighborhoods!$1:$1,0))</f>
        <v>Midtown</v>
      </c>
      <c r="K1409" s="17" t="s">
        <v>1</v>
      </c>
      <c r="L1409" s="17" t="str">
        <f t="shared" si="84"/>
        <v>Yes</v>
      </c>
      <c r="M1409" s="17">
        <v>2</v>
      </c>
      <c r="N1409" s="17" t="str" cm="1">
        <f t="array" ref="N1409">_xlfn.IFS(M1409&lt;=2,"Small",M1409&lt;=5,"Medium",M1409&gt;5,"Large")</f>
        <v>Small</v>
      </c>
      <c r="O1409" s="65">
        <v>105</v>
      </c>
      <c r="P1409" s="87">
        <f t="shared" si="85"/>
        <v>0.03</v>
      </c>
      <c r="Q1409" s="68">
        <v>4.8899999999999997</v>
      </c>
      <c r="R1409" s="68" t="str" cm="1">
        <f t="array" ref="R1409">_xlfn.SWITCH(ROUND(Q1409,0),5,"Excellent",4,"Good",3,"Ok","Bad")</f>
        <v>Excellent</v>
      </c>
      <c r="S1409" s="17">
        <v>18</v>
      </c>
      <c r="T1409" s="17" t="str">
        <f t="shared" si="86"/>
        <v>No</v>
      </c>
      <c r="U1409" s="82">
        <v>42732</v>
      </c>
      <c r="V1409" s="82">
        <v>43831</v>
      </c>
      <c r="W1409" s="17">
        <v>288</v>
      </c>
      <c r="X1409" s="17" t="str">
        <f t="shared" si="87"/>
        <v>Active</v>
      </c>
      <c r="Y1409" s="17" t="s">
        <v>15615</v>
      </c>
      <c r="Z1409" s="17"/>
    </row>
    <row r="1410" spans="1:26" x14ac:dyDescent="0.25">
      <c r="A1410">
        <v>1409</v>
      </c>
      <c r="B1410" s="17" t="s">
        <v>1060</v>
      </c>
      <c r="C1410" s="17">
        <v>1586</v>
      </c>
      <c r="D1410" s="17" t="str">
        <f>INDEX(Hosts!$A:$O,MATCH(Places!$C1410,Hosts!$A:$A,0),MATCH(Places!D$1,Hosts!$1:$1,0))</f>
        <v>Within an hour</v>
      </c>
      <c r="E1410" s="87">
        <f>INDEX(Hosts!$A:$O,MATCH(Places!$C1410,Hosts!$A:$A,0),MATCH(Places!E$1,Hosts!$1:$1,0))</f>
        <v>1</v>
      </c>
      <c r="F1410" s="87">
        <f>INDEX(Hosts!$A:$O,MATCH(Places!$C1410,Hosts!$A:$A,0),MATCH(Places!F$1,Hosts!$1:$1,0))</f>
        <v>0.97</v>
      </c>
      <c r="G1410" s="17" t="str">
        <f>INDEX(Hosts!$A:$O,MATCH(Places!$C1410,Hosts!$A:$A,0),MATCH(Places!G$1,Hosts!$1:$1,0))</f>
        <v>No</v>
      </c>
      <c r="H1410" s="17">
        <v>19</v>
      </c>
      <c r="I1410" s="17" t="str">
        <f>INDEX(Neighborhoods!$A:$C,MATCH(Places!$H1410,Neighborhoods!$A:$A,0),MATCH(Places!I$1,Neighborhoods!$1:$1,0))</f>
        <v>Manhattan</v>
      </c>
      <c r="J1410" s="17" t="str">
        <f>INDEX(Neighborhoods!$A:$C,MATCH(Places!$H1410,Neighborhoods!$A:$A,0),MATCH(Places!J$1,Neighborhoods!$1:$1,0))</f>
        <v>Upper East Side</v>
      </c>
      <c r="K1410" s="17" t="s">
        <v>11822</v>
      </c>
      <c r="L1410" s="17" t="str">
        <f t="shared" ref="L1410:L1473" si="88">IF(OR(K1410="Private room",K1410="Shared room"),"Yes","No")</f>
        <v>No</v>
      </c>
      <c r="M1410" s="17">
        <v>5</v>
      </c>
      <c r="N1410" s="17" t="str" cm="1">
        <f t="array" ref="N1410">_xlfn.IFS(M1410&lt;=2,"Small",M1410&lt;=5,"Medium",M1410&gt;5,"Large")</f>
        <v>Medium</v>
      </c>
      <c r="O1410" s="65">
        <v>120</v>
      </c>
      <c r="P1410" s="87">
        <f t="shared" ref="P1410:P1473" si="89">VLOOKUP(O1410,$AB$1:$AC$5,2)</f>
        <v>0.03</v>
      </c>
      <c r="Q1410" s="68">
        <v>4.5</v>
      </c>
      <c r="R1410" s="68" t="str" cm="1">
        <f t="array" ref="R1410">_xlfn.SWITCH(ROUND(Q1410,0),5,"Excellent",4,"Good",3,"Ok","Bad")</f>
        <v>Excellent</v>
      </c>
      <c r="S1410" s="17">
        <v>115</v>
      </c>
      <c r="T1410" s="17" t="str">
        <f t="shared" ref="T1410:T1473" si="90">IF(AND(Q1410&gt;=4.8,S1410&gt;100),"Yes","No")</f>
        <v>No</v>
      </c>
      <c r="U1410" s="82">
        <v>42352</v>
      </c>
      <c r="V1410" s="82">
        <v>44038</v>
      </c>
      <c r="W1410" s="17">
        <v>328</v>
      </c>
      <c r="X1410" s="17" t="str">
        <f t="shared" ref="X1410:X1473" si="91">IF(W1410&lt;&gt;0,"Active","Inactive")</f>
        <v>Active</v>
      </c>
      <c r="Y1410" s="17" t="s">
        <v>15615</v>
      </c>
      <c r="Z1410" s="17"/>
    </row>
    <row r="1411" spans="1:26" x14ac:dyDescent="0.25">
      <c r="A1411">
        <v>1410</v>
      </c>
      <c r="B1411" s="17" t="s">
        <v>14825</v>
      </c>
      <c r="C1411" s="17">
        <v>1637</v>
      </c>
      <c r="D1411" s="17" t="str">
        <f>INDEX(Hosts!$A:$O,MATCH(Places!$C1411,Hosts!$A:$A,0),MATCH(Places!D$1,Hosts!$1:$1,0))</f>
        <v>Within an hour</v>
      </c>
      <c r="E1411" s="87">
        <f>INDEX(Hosts!$A:$O,MATCH(Places!$C1411,Hosts!$A:$A,0),MATCH(Places!E$1,Hosts!$1:$1,0))</f>
        <v>1</v>
      </c>
      <c r="F1411" s="87">
        <f>INDEX(Hosts!$A:$O,MATCH(Places!$C1411,Hosts!$A:$A,0),MATCH(Places!F$1,Hosts!$1:$1,0))</f>
        <v>1</v>
      </c>
      <c r="G1411" s="17" t="str">
        <f>INDEX(Hosts!$A:$O,MATCH(Places!$C1411,Hosts!$A:$A,0),MATCH(Places!G$1,Hosts!$1:$1,0))</f>
        <v>Yes</v>
      </c>
      <c r="H1411" s="17">
        <v>7</v>
      </c>
      <c r="I1411" s="17" t="str">
        <f>INDEX(Neighborhoods!$A:$C,MATCH(Places!$H1411,Neighborhoods!$A:$A,0),MATCH(Places!I$1,Neighborhoods!$1:$1,0))</f>
        <v>Brooklyn</v>
      </c>
      <c r="J1411" s="17" t="str">
        <f>INDEX(Neighborhoods!$A:$C,MATCH(Places!$H1411,Neighborhoods!$A:$A,0),MATCH(Places!J$1,Neighborhoods!$1:$1,0))</f>
        <v>Bedford-Stuyvesant</v>
      </c>
      <c r="K1411" s="17" t="s">
        <v>11822</v>
      </c>
      <c r="L1411" s="17" t="str">
        <f t="shared" si="88"/>
        <v>No</v>
      </c>
      <c r="M1411" s="17">
        <v>3</v>
      </c>
      <c r="N1411" s="17" t="str" cm="1">
        <f t="array" ref="N1411">_xlfn.IFS(M1411&lt;=2,"Small",M1411&lt;=5,"Medium",M1411&gt;5,"Large")</f>
        <v>Medium</v>
      </c>
      <c r="O1411" s="65">
        <v>90</v>
      </c>
      <c r="P1411" s="87">
        <f t="shared" si="89"/>
        <v>0.03</v>
      </c>
      <c r="Q1411" s="68">
        <v>4.67</v>
      </c>
      <c r="R1411" s="68" t="str" cm="1">
        <f t="array" ref="R1411">_xlfn.SWITCH(ROUND(Q1411,0),5,"Excellent",4,"Good",3,"Ok","Bad")</f>
        <v>Excellent</v>
      </c>
      <c r="S1411" s="17">
        <v>30</v>
      </c>
      <c r="T1411" s="17" t="str">
        <f t="shared" si="90"/>
        <v>No</v>
      </c>
      <c r="U1411" s="82">
        <v>42231</v>
      </c>
      <c r="V1411" s="82">
        <v>43778</v>
      </c>
      <c r="W1411" s="17">
        <v>365</v>
      </c>
      <c r="X1411" s="17" t="str">
        <f t="shared" si="91"/>
        <v>Active</v>
      </c>
      <c r="Y1411" s="17" t="s">
        <v>15615</v>
      </c>
      <c r="Z1411" s="17"/>
    </row>
    <row r="1412" spans="1:26" x14ac:dyDescent="0.25">
      <c r="A1412">
        <v>1411</v>
      </c>
      <c r="B1412" s="17" t="s">
        <v>14167</v>
      </c>
      <c r="C1412" s="17">
        <v>2330</v>
      </c>
      <c r="D1412" s="17" t="str">
        <f>INDEX(Hosts!$A:$O,MATCH(Places!$C1412,Hosts!$A:$A,0),MATCH(Places!D$1,Hosts!$1:$1,0))</f>
        <v>Within an hour</v>
      </c>
      <c r="E1412" s="87">
        <f>INDEX(Hosts!$A:$O,MATCH(Places!$C1412,Hosts!$A:$A,0),MATCH(Places!E$1,Hosts!$1:$1,0))</f>
        <v>1</v>
      </c>
      <c r="F1412" s="87">
        <f>INDEX(Hosts!$A:$O,MATCH(Places!$C1412,Hosts!$A:$A,0),MATCH(Places!F$1,Hosts!$1:$1,0))</f>
        <v>1</v>
      </c>
      <c r="G1412" s="17" t="str">
        <f>INDEX(Hosts!$A:$O,MATCH(Places!$C1412,Hosts!$A:$A,0),MATCH(Places!G$1,Hosts!$1:$1,0))</f>
        <v>Yes</v>
      </c>
      <c r="H1412" s="17">
        <v>7</v>
      </c>
      <c r="I1412" s="17" t="str">
        <f>INDEX(Neighborhoods!$A:$C,MATCH(Places!$H1412,Neighborhoods!$A:$A,0),MATCH(Places!I$1,Neighborhoods!$1:$1,0))</f>
        <v>Brooklyn</v>
      </c>
      <c r="J1412" s="17" t="str">
        <f>INDEX(Neighborhoods!$A:$C,MATCH(Places!$H1412,Neighborhoods!$A:$A,0),MATCH(Places!J$1,Neighborhoods!$1:$1,0))</f>
        <v>Bedford-Stuyvesant</v>
      </c>
      <c r="K1412" s="17" t="s">
        <v>11822</v>
      </c>
      <c r="L1412" s="17" t="str">
        <f t="shared" si="88"/>
        <v>No</v>
      </c>
      <c r="M1412" s="17">
        <v>4</v>
      </c>
      <c r="N1412" s="17" t="str" cm="1">
        <f t="array" ref="N1412">_xlfn.IFS(M1412&lt;=2,"Small",M1412&lt;=5,"Medium",M1412&gt;5,"Large")</f>
        <v>Medium</v>
      </c>
      <c r="O1412" s="65">
        <v>185</v>
      </c>
      <c r="P1412" s="87">
        <f t="shared" si="89"/>
        <v>0.03</v>
      </c>
      <c r="Q1412" s="68">
        <v>4.92</v>
      </c>
      <c r="R1412" s="68" t="str" cm="1">
        <f t="array" ref="R1412">_xlfn.SWITCH(ROUND(Q1412,0),5,"Excellent",4,"Good",3,"Ok","Bad")</f>
        <v>Excellent</v>
      </c>
      <c r="S1412" s="17">
        <v>150</v>
      </c>
      <c r="T1412" s="17" t="str">
        <f t="shared" si="90"/>
        <v>Yes</v>
      </c>
      <c r="U1412" s="82">
        <v>42195</v>
      </c>
      <c r="V1412" s="82">
        <v>43947</v>
      </c>
      <c r="W1412" s="17">
        <v>266</v>
      </c>
      <c r="X1412" s="17" t="str">
        <f t="shared" si="91"/>
        <v>Active</v>
      </c>
      <c r="Y1412" s="17" t="s">
        <v>15616</v>
      </c>
      <c r="Z1412" s="17"/>
    </row>
    <row r="1413" spans="1:26" x14ac:dyDescent="0.25">
      <c r="A1413">
        <v>1412</v>
      </c>
      <c r="B1413" s="17" t="s">
        <v>13955</v>
      </c>
      <c r="C1413" s="17">
        <v>2283</v>
      </c>
      <c r="D1413" s="17" t="str">
        <f>INDEX(Hosts!$A:$O,MATCH(Places!$C1413,Hosts!$A:$A,0),MATCH(Places!D$1,Hosts!$1:$1,0))</f>
        <v>Within an hour</v>
      </c>
      <c r="E1413" s="87">
        <f>INDEX(Hosts!$A:$O,MATCH(Places!$C1413,Hosts!$A:$A,0),MATCH(Places!E$1,Hosts!$1:$1,0))</f>
        <v>0.9</v>
      </c>
      <c r="F1413" s="87">
        <f>INDEX(Hosts!$A:$O,MATCH(Places!$C1413,Hosts!$A:$A,0),MATCH(Places!F$1,Hosts!$1:$1,0))</f>
        <v>0.96</v>
      </c>
      <c r="G1413" s="17" t="str">
        <f>INDEX(Hosts!$A:$O,MATCH(Places!$C1413,Hosts!$A:$A,0),MATCH(Places!G$1,Hosts!$1:$1,0))</f>
        <v>No</v>
      </c>
      <c r="H1413" s="17">
        <v>7</v>
      </c>
      <c r="I1413" s="17" t="str">
        <f>INDEX(Neighborhoods!$A:$C,MATCH(Places!$H1413,Neighborhoods!$A:$A,0),MATCH(Places!I$1,Neighborhoods!$1:$1,0))</f>
        <v>Brooklyn</v>
      </c>
      <c r="J1413" s="17" t="str">
        <f>INDEX(Neighborhoods!$A:$C,MATCH(Places!$H1413,Neighborhoods!$A:$A,0),MATCH(Places!J$1,Neighborhoods!$1:$1,0))</f>
        <v>Bedford-Stuyvesant</v>
      </c>
      <c r="K1413" s="17" t="s">
        <v>1</v>
      </c>
      <c r="L1413" s="17" t="str">
        <f t="shared" si="88"/>
        <v>Yes</v>
      </c>
      <c r="M1413" s="17">
        <v>1</v>
      </c>
      <c r="N1413" s="17" t="str" cm="1">
        <f t="array" ref="N1413">_xlfn.IFS(M1413&lt;=2,"Small",M1413&lt;=5,"Medium",M1413&gt;5,"Large")</f>
        <v>Small</v>
      </c>
      <c r="O1413" s="65">
        <v>45</v>
      </c>
      <c r="P1413" s="87">
        <f t="shared" si="89"/>
        <v>0.03</v>
      </c>
      <c r="Q1413" s="68">
        <v>4.6399999999999997</v>
      </c>
      <c r="R1413" s="68" t="str" cm="1">
        <f t="array" ref="R1413">_xlfn.SWITCH(ROUND(Q1413,0),5,"Excellent",4,"Good",3,"Ok","Bad")</f>
        <v>Excellent</v>
      </c>
      <c r="S1413" s="17">
        <v>59</v>
      </c>
      <c r="T1413" s="17" t="str">
        <f t="shared" si="90"/>
        <v>No</v>
      </c>
      <c r="U1413" s="82">
        <v>42194</v>
      </c>
      <c r="V1413" s="82">
        <v>44003</v>
      </c>
      <c r="W1413" s="17">
        <v>364</v>
      </c>
      <c r="X1413" s="17" t="str">
        <f t="shared" si="91"/>
        <v>Active</v>
      </c>
      <c r="Y1413" s="17" t="s">
        <v>15615</v>
      </c>
      <c r="Z1413" s="17"/>
    </row>
    <row r="1414" spans="1:26" x14ac:dyDescent="0.25">
      <c r="A1414">
        <v>1413</v>
      </c>
      <c r="B1414" s="17" t="s">
        <v>1061</v>
      </c>
      <c r="C1414" s="17">
        <v>1605</v>
      </c>
      <c r="D1414" s="17" t="str">
        <f>INDEX(Hosts!$A:$O,MATCH(Places!$C1414,Hosts!$A:$A,0),MATCH(Places!D$1,Hosts!$1:$1,0))</f>
        <v>Within an hour</v>
      </c>
      <c r="E1414" s="87">
        <f>INDEX(Hosts!$A:$O,MATCH(Places!$C1414,Hosts!$A:$A,0),MATCH(Places!E$1,Hosts!$1:$1,0))</f>
        <v>0.92</v>
      </c>
      <c r="F1414" s="87">
        <f>INDEX(Hosts!$A:$O,MATCH(Places!$C1414,Hosts!$A:$A,0),MATCH(Places!F$1,Hosts!$1:$1,0))</f>
        <v>0.84</v>
      </c>
      <c r="G1414" s="17" t="str">
        <f>INDEX(Hosts!$A:$O,MATCH(Places!$C1414,Hosts!$A:$A,0),MATCH(Places!G$1,Hosts!$1:$1,0))</f>
        <v>No</v>
      </c>
      <c r="H1414" s="17">
        <v>19</v>
      </c>
      <c r="I1414" s="17" t="str">
        <f>INDEX(Neighborhoods!$A:$C,MATCH(Places!$H1414,Neighborhoods!$A:$A,0),MATCH(Places!I$1,Neighborhoods!$1:$1,0))</f>
        <v>Manhattan</v>
      </c>
      <c r="J1414" s="17" t="str">
        <f>INDEX(Neighborhoods!$A:$C,MATCH(Places!$H1414,Neighborhoods!$A:$A,0),MATCH(Places!J$1,Neighborhoods!$1:$1,0))</f>
        <v>Upper East Side</v>
      </c>
      <c r="K1414" s="17" t="s">
        <v>11822</v>
      </c>
      <c r="L1414" s="17" t="str">
        <f t="shared" si="88"/>
        <v>No</v>
      </c>
      <c r="M1414" s="17">
        <v>2</v>
      </c>
      <c r="N1414" s="17" t="str" cm="1">
        <f t="array" ref="N1414">_xlfn.IFS(M1414&lt;=2,"Small",M1414&lt;=5,"Medium",M1414&gt;5,"Large")</f>
        <v>Small</v>
      </c>
      <c r="O1414" s="65">
        <v>103</v>
      </c>
      <c r="P1414" s="87">
        <f t="shared" si="89"/>
        <v>0.03</v>
      </c>
      <c r="Q1414" s="68">
        <v>5</v>
      </c>
      <c r="R1414" s="68" t="str" cm="1">
        <f t="array" ref="R1414">_xlfn.SWITCH(ROUND(Q1414,0),5,"Excellent",4,"Good",3,"Ok","Bad")</f>
        <v>Excellent</v>
      </c>
      <c r="S1414" s="17">
        <v>3</v>
      </c>
      <c r="T1414" s="17" t="str">
        <f t="shared" si="90"/>
        <v>No</v>
      </c>
      <c r="U1414" s="82">
        <v>42937</v>
      </c>
      <c r="V1414" s="82">
        <v>43838</v>
      </c>
      <c r="W1414" s="17">
        <v>349</v>
      </c>
      <c r="X1414" s="17" t="str">
        <f t="shared" si="91"/>
        <v>Active</v>
      </c>
      <c r="Y1414" s="17" t="s">
        <v>15615</v>
      </c>
      <c r="Z1414" s="17"/>
    </row>
    <row r="1415" spans="1:26" x14ac:dyDescent="0.25">
      <c r="A1415">
        <v>1414</v>
      </c>
      <c r="B1415" s="17" t="s">
        <v>15558</v>
      </c>
      <c r="C1415" s="17">
        <v>988</v>
      </c>
      <c r="D1415" s="17" t="str">
        <f>INDEX(Hosts!$A:$O,MATCH(Places!$C1415,Hosts!$A:$A,0),MATCH(Places!D$1,Hosts!$1:$1,0))</f>
        <v>Within an hour</v>
      </c>
      <c r="E1415" s="87">
        <f>INDEX(Hosts!$A:$O,MATCH(Places!$C1415,Hosts!$A:$A,0),MATCH(Places!E$1,Hosts!$1:$1,0))</f>
        <v>0.83</v>
      </c>
      <c r="F1415" s="87">
        <f>INDEX(Hosts!$A:$O,MATCH(Places!$C1415,Hosts!$A:$A,0),MATCH(Places!F$1,Hosts!$1:$1,0))</f>
        <v>0.97</v>
      </c>
      <c r="G1415" s="17" t="str">
        <f>INDEX(Hosts!$A:$O,MATCH(Places!$C1415,Hosts!$A:$A,0),MATCH(Places!G$1,Hosts!$1:$1,0))</f>
        <v>No</v>
      </c>
      <c r="H1415" s="17">
        <v>19</v>
      </c>
      <c r="I1415" s="17" t="str">
        <f>INDEX(Neighborhoods!$A:$C,MATCH(Places!$H1415,Neighborhoods!$A:$A,0),MATCH(Places!I$1,Neighborhoods!$1:$1,0))</f>
        <v>Manhattan</v>
      </c>
      <c r="J1415" s="17" t="str">
        <f>INDEX(Neighborhoods!$A:$C,MATCH(Places!$H1415,Neighborhoods!$A:$A,0),MATCH(Places!J$1,Neighborhoods!$1:$1,0))</f>
        <v>Upper East Side</v>
      </c>
      <c r="K1415" s="17" t="s">
        <v>11822</v>
      </c>
      <c r="L1415" s="17" t="str">
        <f t="shared" si="88"/>
        <v>No</v>
      </c>
      <c r="M1415" s="17">
        <v>2</v>
      </c>
      <c r="N1415" s="17" t="str" cm="1">
        <f t="array" ref="N1415">_xlfn.IFS(M1415&lt;=2,"Small",M1415&lt;=5,"Medium",M1415&gt;5,"Large")</f>
        <v>Small</v>
      </c>
      <c r="O1415" s="65">
        <v>105</v>
      </c>
      <c r="P1415" s="87">
        <f t="shared" si="89"/>
        <v>0.03</v>
      </c>
      <c r="Q1415" s="68">
        <v>4.49</v>
      </c>
      <c r="R1415" s="68" t="str" cm="1">
        <f t="array" ref="R1415">_xlfn.SWITCH(ROUND(Q1415,0),5,"Excellent",4,"Good",3,"Ok","Bad")</f>
        <v>Good</v>
      </c>
      <c r="S1415" s="17">
        <v>37</v>
      </c>
      <c r="T1415" s="17" t="str">
        <f t="shared" si="90"/>
        <v>No</v>
      </c>
      <c r="U1415" s="82">
        <v>42945</v>
      </c>
      <c r="V1415" s="82">
        <v>43872</v>
      </c>
      <c r="W1415" s="17">
        <v>257</v>
      </c>
      <c r="X1415" s="17" t="str">
        <f t="shared" si="91"/>
        <v>Active</v>
      </c>
      <c r="Y1415" s="17" t="s">
        <v>15615</v>
      </c>
      <c r="Z1415" s="17"/>
    </row>
    <row r="1416" spans="1:26" x14ac:dyDescent="0.25">
      <c r="A1416">
        <v>1415</v>
      </c>
      <c r="B1416" s="17" t="s">
        <v>1062</v>
      </c>
      <c r="C1416" s="17">
        <v>1581</v>
      </c>
      <c r="D1416" s="17" t="str">
        <f>INDEX(Hosts!$A:$O,MATCH(Places!$C1416,Hosts!$A:$A,0),MATCH(Places!D$1,Hosts!$1:$1,0))</f>
        <v>Within a few hours</v>
      </c>
      <c r="E1416" s="87">
        <f>INDEX(Hosts!$A:$O,MATCH(Places!$C1416,Hosts!$A:$A,0),MATCH(Places!E$1,Hosts!$1:$1,0))</f>
        <v>1</v>
      </c>
      <c r="F1416" s="87">
        <f>INDEX(Hosts!$A:$O,MATCH(Places!$C1416,Hosts!$A:$A,0),MATCH(Places!F$1,Hosts!$1:$1,0))</f>
        <v>0.25</v>
      </c>
      <c r="G1416" s="17" t="str">
        <f>INDEX(Hosts!$A:$O,MATCH(Places!$C1416,Hosts!$A:$A,0),MATCH(Places!G$1,Hosts!$1:$1,0))</f>
        <v>No</v>
      </c>
      <c r="H1416" s="17">
        <v>15</v>
      </c>
      <c r="I1416" s="17" t="str">
        <f>INDEX(Neighborhoods!$A:$C,MATCH(Places!$H1416,Neighborhoods!$A:$A,0),MATCH(Places!I$1,Neighborhoods!$1:$1,0))</f>
        <v>Manhattan</v>
      </c>
      <c r="J1416" s="17" t="str">
        <f>INDEX(Neighborhoods!$A:$C,MATCH(Places!$H1416,Neighborhoods!$A:$A,0),MATCH(Places!J$1,Neighborhoods!$1:$1,0))</f>
        <v>East Village</v>
      </c>
      <c r="K1416" s="17" t="s">
        <v>11822</v>
      </c>
      <c r="L1416" s="17" t="str">
        <f t="shared" si="88"/>
        <v>No</v>
      </c>
      <c r="M1416" s="17">
        <v>3</v>
      </c>
      <c r="N1416" s="17" t="str" cm="1">
        <f t="array" ref="N1416">_xlfn.IFS(M1416&lt;=2,"Small",M1416&lt;=5,"Medium",M1416&gt;5,"Large")</f>
        <v>Medium</v>
      </c>
      <c r="O1416" s="65">
        <v>225</v>
      </c>
      <c r="P1416" s="87">
        <f t="shared" si="89"/>
        <v>0.04</v>
      </c>
      <c r="Q1416" s="68">
        <v>5</v>
      </c>
      <c r="R1416" s="68" t="str" cm="1">
        <f t="array" ref="R1416">_xlfn.SWITCH(ROUND(Q1416,0),5,"Excellent",4,"Good",3,"Ok","Bad")</f>
        <v>Excellent</v>
      </c>
      <c r="S1416" s="17">
        <v>6</v>
      </c>
      <c r="T1416" s="17" t="str">
        <f t="shared" si="90"/>
        <v>No</v>
      </c>
      <c r="U1416" s="82">
        <v>42329</v>
      </c>
      <c r="V1416" s="82">
        <v>43679</v>
      </c>
      <c r="W1416" s="17">
        <v>1</v>
      </c>
      <c r="X1416" s="17" t="str">
        <f t="shared" si="91"/>
        <v>Active</v>
      </c>
      <c r="Y1416" s="17" t="s">
        <v>15615</v>
      </c>
      <c r="Z1416" s="17"/>
    </row>
    <row r="1417" spans="1:26" x14ac:dyDescent="0.25">
      <c r="A1417">
        <v>1416</v>
      </c>
      <c r="B1417" s="17" t="s">
        <v>1063</v>
      </c>
      <c r="C1417" s="17">
        <v>2345</v>
      </c>
      <c r="D1417" s="17" t="str">
        <f>INDEX(Hosts!$A:$O,MATCH(Places!$C1417,Hosts!$A:$A,0),MATCH(Places!D$1,Hosts!$1:$1,0))</f>
        <v>Within an hour</v>
      </c>
      <c r="E1417" s="87">
        <f>INDEX(Hosts!$A:$O,MATCH(Places!$C1417,Hosts!$A:$A,0),MATCH(Places!E$1,Hosts!$1:$1,0))</f>
        <v>1</v>
      </c>
      <c r="F1417" s="87">
        <f>INDEX(Hosts!$A:$O,MATCH(Places!$C1417,Hosts!$A:$A,0),MATCH(Places!F$1,Hosts!$1:$1,0))</f>
        <v>1</v>
      </c>
      <c r="G1417" s="17" t="str">
        <f>INDEX(Hosts!$A:$O,MATCH(Places!$C1417,Hosts!$A:$A,0),MATCH(Places!G$1,Hosts!$1:$1,0))</f>
        <v>No</v>
      </c>
      <c r="H1417" s="17">
        <v>7</v>
      </c>
      <c r="I1417" s="17" t="str">
        <f>INDEX(Neighborhoods!$A:$C,MATCH(Places!$H1417,Neighborhoods!$A:$A,0),MATCH(Places!I$1,Neighborhoods!$1:$1,0))</f>
        <v>Brooklyn</v>
      </c>
      <c r="J1417" s="17" t="str">
        <f>INDEX(Neighborhoods!$A:$C,MATCH(Places!$H1417,Neighborhoods!$A:$A,0),MATCH(Places!J$1,Neighborhoods!$1:$1,0))</f>
        <v>Bedford-Stuyvesant</v>
      </c>
      <c r="K1417" s="17" t="s">
        <v>11822</v>
      </c>
      <c r="L1417" s="17" t="str">
        <f t="shared" si="88"/>
        <v>No</v>
      </c>
      <c r="M1417" s="17">
        <v>6</v>
      </c>
      <c r="N1417" s="17" t="str" cm="1">
        <f t="array" ref="N1417">_xlfn.IFS(M1417&lt;=2,"Small",M1417&lt;=5,"Medium",M1417&gt;5,"Large")</f>
        <v>Large</v>
      </c>
      <c r="O1417" s="65">
        <v>101</v>
      </c>
      <c r="P1417" s="87">
        <f t="shared" si="89"/>
        <v>0.03</v>
      </c>
      <c r="Q1417" s="68">
        <v>4.74</v>
      </c>
      <c r="R1417" s="68" t="str" cm="1">
        <f t="array" ref="R1417">_xlfn.SWITCH(ROUND(Q1417,0),5,"Excellent",4,"Good",3,"Ok","Bad")</f>
        <v>Excellent</v>
      </c>
      <c r="S1417" s="17">
        <v>147</v>
      </c>
      <c r="T1417" s="17" t="str">
        <f t="shared" si="90"/>
        <v>No</v>
      </c>
      <c r="U1417" s="82">
        <v>42345</v>
      </c>
      <c r="V1417" s="82">
        <v>43898</v>
      </c>
      <c r="W1417" s="17">
        <v>158</v>
      </c>
      <c r="X1417" s="17" t="str">
        <f t="shared" si="91"/>
        <v>Active</v>
      </c>
      <c r="Y1417" s="17" t="s">
        <v>15615</v>
      </c>
      <c r="Z1417" s="17"/>
    </row>
    <row r="1418" spans="1:26" x14ac:dyDescent="0.25">
      <c r="A1418">
        <v>1417</v>
      </c>
      <c r="B1418" s="17" t="s">
        <v>1064</v>
      </c>
      <c r="C1418" s="17">
        <v>2078</v>
      </c>
      <c r="D1418" s="17" t="str">
        <f>INDEX(Hosts!$A:$O,MATCH(Places!$C1418,Hosts!$A:$A,0),MATCH(Places!D$1,Hosts!$1:$1,0))</f>
        <v>Within an hour</v>
      </c>
      <c r="E1418" s="87">
        <f>INDEX(Hosts!$A:$O,MATCH(Places!$C1418,Hosts!$A:$A,0),MATCH(Places!E$1,Hosts!$1:$1,0))</f>
        <v>1</v>
      </c>
      <c r="F1418" s="87">
        <f>INDEX(Hosts!$A:$O,MATCH(Places!$C1418,Hosts!$A:$A,0),MATCH(Places!F$1,Hosts!$1:$1,0))</f>
        <v>0.89</v>
      </c>
      <c r="G1418" s="17" t="str">
        <f>INDEX(Hosts!$A:$O,MATCH(Places!$C1418,Hosts!$A:$A,0),MATCH(Places!G$1,Hosts!$1:$1,0))</f>
        <v>No</v>
      </c>
      <c r="H1418" s="17">
        <v>20</v>
      </c>
      <c r="I1418" s="17" t="str">
        <f>INDEX(Neighborhoods!$A:$C,MATCH(Places!$H1418,Neighborhoods!$A:$A,0),MATCH(Places!I$1,Neighborhoods!$1:$1,0))</f>
        <v>Manhattan</v>
      </c>
      <c r="J1418" s="17" t="str">
        <f>INDEX(Neighborhoods!$A:$C,MATCH(Places!$H1418,Neighborhoods!$A:$A,0),MATCH(Places!J$1,Neighborhoods!$1:$1,0))</f>
        <v>Upper West Side</v>
      </c>
      <c r="K1418" s="17" t="s">
        <v>1</v>
      </c>
      <c r="L1418" s="17" t="str">
        <f t="shared" si="88"/>
        <v>Yes</v>
      </c>
      <c r="M1418" s="17">
        <v>2</v>
      </c>
      <c r="N1418" s="17" t="str" cm="1">
        <f t="array" ref="N1418">_xlfn.IFS(M1418&lt;=2,"Small",M1418&lt;=5,"Medium",M1418&gt;5,"Large")</f>
        <v>Small</v>
      </c>
      <c r="O1418" s="65">
        <v>99</v>
      </c>
      <c r="P1418" s="87">
        <f t="shared" si="89"/>
        <v>0.03</v>
      </c>
      <c r="Q1418" s="68">
        <v>4.66</v>
      </c>
      <c r="R1418" s="68" t="str" cm="1">
        <f t="array" ref="R1418">_xlfn.SWITCH(ROUND(Q1418,0),5,"Excellent",4,"Good",3,"Ok","Bad")</f>
        <v>Excellent</v>
      </c>
      <c r="S1418" s="17">
        <v>273</v>
      </c>
      <c r="T1418" s="17" t="str">
        <f t="shared" si="90"/>
        <v>No</v>
      </c>
      <c r="U1418" s="82">
        <v>42196</v>
      </c>
      <c r="V1418" s="82">
        <v>43906</v>
      </c>
      <c r="W1418" s="17">
        <v>365</v>
      </c>
      <c r="X1418" s="17" t="str">
        <f t="shared" si="91"/>
        <v>Active</v>
      </c>
      <c r="Y1418" s="17" t="s">
        <v>15615</v>
      </c>
      <c r="Z1418" s="17"/>
    </row>
    <row r="1419" spans="1:26" x14ac:dyDescent="0.25">
      <c r="A1419">
        <v>1418</v>
      </c>
      <c r="B1419" s="17" t="s">
        <v>1065</v>
      </c>
      <c r="C1419" s="17">
        <v>2349</v>
      </c>
      <c r="D1419" s="17" t="str">
        <f>INDEX(Hosts!$A:$O,MATCH(Places!$C1419,Hosts!$A:$A,0),MATCH(Places!D$1,Hosts!$1:$1,0))</f>
        <v>Within a day</v>
      </c>
      <c r="E1419" s="87">
        <f>INDEX(Hosts!$A:$O,MATCH(Places!$C1419,Hosts!$A:$A,0),MATCH(Places!E$1,Hosts!$1:$1,0))</f>
        <v>0.8</v>
      </c>
      <c r="F1419" s="87">
        <f>INDEX(Hosts!$A:$O,MATCH(Places!$C1419,Hosts!$A:$A,0),MATCH(Places!F$1,Hosts!$1:$1,0))</f>
        <v>0.78</v>
      </c>
      <c r="G1419" s="17" t="str">
        <f>INDEX(Hosts!$A:$O,MATCH(Places!$C1419,Hosts!$A:$A,0),MATCH(Places!G$1,Hosts!$1:$1,0))</f>
        <v>No</v>
      </c>
      <c r="H1419" s="17">
        <v>17</v>
      </c>
      <c r="I1419" s="17" t="str">
        <f>INDEX(Neighborhoods!$A:$C,MATCH(Places!$H1419,Neighborhoods!$A:$A,0),MATCH(Places!I$1,Neighborhoods!$1:$1,0))</f>
        <v>Manhattan</v>
      </c>
      <c r="J1419" s="17" t="str">
        <f>INDEX(Neighborhoods!$A:$C,MATCH(Places!$H1419,Neighborhoods!$A:$A,0),MATCH(Places!J$1,Neighborhoods!$1:$1,0))</f>
        <v>Hell's Kitchen</v>
      </c>
      <c r="K1419" s="17" t="s">
        <v>1</v>
      </c>
      <c r="L1419" s="17" t="str">
        <f t="shared" si="88"/>
        <v>Yes</v>
      </c>
      <c r="M1419" s="17">
        <v>6</v>
      </c>
      <c r="N1419" s="17" t="str" cm="1">
        <f t="array" ref="N1419">_xlfn.IFS(M1419&lt;=2,"Small",M1419&lt;=5,"Medium",M1419&gt;5,"Large")</f>
        <v>Large</v>
      </c>
      <c r="O1419" s="65">
        <v>200</v>
      </c>
      <c r="P1419" s="87">
        <f t="shared" si="89"/>
        <v>0.04</v>
      </c>
      <c r="Q1419" s="68">
        <v>4.1500000000000004</v>
      </c>
      <c r="R1419" s="68" t="str" cm="1">
        <f t="array" ref="R1419">_xlfn.SWITCH(ROUND(Q1419,0),5,"Excellent",4,"Good",3,"Ok","Bad")</f>
        <v>Good</v>
      </c>
      <c r="S1419" s="17">
        <v>20</v>
      </c>
      <c r="T1419" s="17" t="str">
        <f t="shared" si="90"/>
        <v>No</v>
      </c>
      <c r="U1419" s="82">
        <v>42290</v>
      </c>
      <c r="V1419" s="82">
        <v>43753</v>
      </c>
      <c r="W1419" s="17">
        <v>179</v>
      </c>
      <c r="X1419" s="17" t="str">
        <f t="shared" si="91"/>
        <v>Active</v>
      </c>
      <c r="Y1419" s="17" t="s">
        <v>15615</v>
      </c>
      <c r="Z1419" s="17"/>
    </row>
    <row r="1420" spans="1:26" x14ac:dyDescent="0.25">
      <c r="A1420">
        <v>1419</v>
      </c>
      <c r="B1420" s="17" t="s">
        <v>14251</v>
      </c>
      <c r="C1420" s="17">
        <v>2350</v>
      </c>
      <c r="D1420" s="17" t="str">
        <f>INDEX(Hosts!$A:$O,MATCH(Places!$C1420,Hosts!$A:$A,0),MATCH(Places!D$1,Hosts!$1:$1,0))</f>
        <v>Within a day</v>
      </c>
      <c r="E1420" s="87">
        <f>INDEX(Hosts!$A:$O,MATCH(Places!$C1420,Hosts!$A:$A,0),MATCH(Places!E$1,Hosts!$1:$1,0))</f>
        <v>0.9</v>
      </c>
      <c r="F1420" s="87">
        <f>INDEX(Hosts!$A:$O,MATCH(Places!$C1420,Hosts!$A:$A,0),MATCH(Places!F$1,Hosts!$1:$1,0))</f>
        <v>1</v>
      </c>
      <c r="G1420" s="17" t="str">
        <f>INDEX(Hosts!$A:$O,MATCH(Places!$C1420,Hosts!$A:$A,0),MATCH(Places!G$1,Hosts!$1:$1,0))</f>
        <v>Yes</v>
      </c>
      <c r="H1420" s="17">
        <v>16</v>
      </c>
      <c r="I1420" s="17" t="str">
        <f>INDEX(Neighborhoods!$A:$C,MATCH(Places!$H1420,Neighborhoods!$A:$A,0),MATCH(Places!I$1,Neighborhoods!$1:$1,0))</f>
        <v>Manhattan</v>
      </c>
      <c r="J1420" s="17" t="str">
        <f>INDEX(Neighborhoods!$A:$C,MATCH(Places!$H1420,Neighborhoods!$A:$A,0),MATCH(Places!J$1,Neighborhoods!$1:$1,0))</f>
        <v>Harlem</v>
      </c>
      <c r="K1420" s="17" t="s">
        <v>11822</v>
      </c>
      <c r="L1420" s="17" t="str">
        <f t="shared" si="88"/>
        <v>No</v>
      </c>
      <c r="M1420" s="17">
        <v>11</v>
      </c>
      <c r="N1420" s="17" t="str" cm="1">
        <f t="array" ref="N1420">_xlfn.IFS(M1420&lt;=2,"Small",M1420&lt;=5,"Medium",M1420&gt;5,"Large")</f>
        <v>Large</v>
      </c>
      <c r="O1420" s="65">
        <v>420</v>
      </c>
      <c r="P1420" s="87">
        <f t="shared" si="89"/>
        <v>0.04</v>
      </c>
      <c r="Q1420" s="68">
        <v>4.91</v>
      </c>
      <c r="R1420" s="68" t="str" cm="1">
        <f t="array" ref="R1420">_xlfn.SWITCH(ROUND(Q1420,0),5,"Excellent",4,"Good",3,"Ok","Bad")</f>
        <v>Excellent</v>
      </c>
      <c r="S1420" s="17">
        <v>53</v>
      </c>
      <c r="T1420" s="17" t="str">
        <f t="shared" si="90"/>
        <v>No</v>
      </c>
      <c r="U1420" s="82">
        <v>42437</v>
      </c>
      <c r="V1420" s="82">
        <v>43904</v>
      </c>
      <c r="W1420" s="17">
        <v>224</v>
      </c>
      <c r="X1420" s="17" t="str">
        <f t="shared" si="91"/>
        <v>Active</v>
      </c>
      <c r="Y1420" s="17" t="s">
        <v>15615</v>
      </c>
      <c r="Z1420" s="17"/>
    </row>
    <row r="1421" spans="1:26" x14ac:dyDescent="0.25">
      <c r="A1421">
        <v>1420</v>
      </c>
      <c r="B1421" s="17" t="s">
        <v>1066</v>
      </c>
      <c r="C1421" s="17">
        <v>1335</v>
      </c>
      <c r="D1421" s="17" t="str">
        <f>INDEX(Hosts!$A:$O,MATCH(Places!$C1421,Hosts!$A:$A,0),MATCH(Places!D$1,Hosts!$1:$1,0))</f>
        <v>Within an hour</v>
      </c>
      <c r="E1421" s="87">
        <f>INDEX(Hosts!$A:$O,MATCH(Places!$C1421,Hosts!$A:$A,0),MATCH(Places!E$1,Hosts!$1:$1,0))</f>
        <v>0.96</v>
      </c>
      <c r="F1421" s="87">
        <f>INDEX(Hosts!$A:$O,MATCH(Places!$C1421,Hosts!$A:$A,0),MATCH(Places!F$1,Hosts!$1:$1,0))</f>
        <v>0.98</v>
      </c>
      <c r="G1421" s="17" t="str">
        <f>INDEX(Hosts!$A:$O,MATCH(Places!$C1421,Hosts!$A:$A,0),MATCH(Places!G$1,Hosts!$1:$1,0))</f>
        <v>Yes</v>
      </c>
      <c r="H1421" s="17">
        <v>7</v>
      </c>
      <c r="I1421" s="17" t="str">
        <f>INDEX(Neighborhoods!$A:$C,MATCH(Places!$H1421,Neighborhoods!$A:$A,0),MATCH(Places!I$1,Neighborhoods!$1:$1,0))</f>
        <v>Brooklyn</v>
      </c>
      <c r="J1421" s="17" t="str">
        <f>INDEX(Neighborhoods!$A:$C,MATCH(Places!$H1421,Neighborhoods!$A:$A,0),MATCH(Places!J$1,Neighborhoods!$1:$1,0))</f>
        <v>Bedford-Stuyvesant</v>
      </c>
      <c r="K1421" s="17" t="s">
        <v>1</v>
      </c>
      <c r="L1421" s="17" t="str">
        <f t="shared" si="88"/>
        <v>Yes</v>
      </c>
      <c r="M1421" s="17">
        <v>1</v>
      </c>
      <c r="N1421" s="17" t="str" cm="1">
        <f t="array" ref="N1421">_xlfn.IFS(M1421&lt;=2,"Small",M1421&lt;=5,"Medium",M1421&gt;5,"Large")</f>
        <v>Small</v>
      </c>
      <c r="O1421" s="65">
        <v>49</v>
      </c>
      <c r="P1421" s="87">
        <f t="shared" si="89"/>
        <v>0.03</v>
      </c>
      <c r="Q1421" s="68">
        <v>4.5999999999999996</v>
      </c>
      <c r="R1421" s="68" t="str" cm="1">
        <f t="array" ref="R1421">_xlfn.SWITCH(ROUND(Q1421,0),5,"Excellent",4,"Good",3,"Ok","Bad")</f>
        <v>Excellent</v>
      </c>
      <c r="S1421" s="17">
        <v>5</v>
      </c>
      <c r="T1421" s="17" t="str">
        <f t="shared" si="90"/>
        <v>No</v>
      </c>
      <c r="U1421" s="82">
        <v>42254</v>
      </c>
      <c r="V1421" s="82">
        <v>43466</v>
      </c>
      <c r="W1421" s="17">
        <v>355</v>
      </c>
      <c r="X1421" s="17" t="str">
        <f t="shared" si="91"/>
        <v>Active</v>
      </c>
      <c r="Y1421" s="17" t="s">
        <v>15616</v>
      </c>
      <c r="Z1421" s="17"/>
    </row>
    <row r="1422" spans="1:26" x14ac:dyDescent="0.25">
      <c r="A1422">
        <v>1421</v>
      </c>
      <c r="B1422" s="17" t="s">
        <v>1067</v>
      </c>
      <c r="C1422" s="17">
        <v>2020</v>
      </c>
      <c r="D1422" s="17" t="str">
        <f>INDEX(Hosts!$A:$O,MATCH(Places!$C1422,Hosts!$A:$A,0),MATCH(Places!D$1,Hosts!$1:$1,0))</f>
        <v>Within a day</v>
      </c>
      <c r="E1422" s="87">
        <f>INDEX(Hosts!$A:$O,MATCH(Places!$C1422,Hosts!$A:$A,0),MATCH(Places!E$1,Hosts!$1:$1,0))</f>
        <v>0.82</v>
      </c>
      <c r="F1422" s="87">
        <f>INDEX(Hosts!$A:$O,MATCH(Places!$C1422,Hosts!$A:$A,0),MATCH(Places!F$1,Hosts!$1:$1,0))</f>
        <v>0.88</v>
      </c>
      <c r="G1422" s="17" t="str">
        <f>INDEX(Hosts!$A:$O,MATCH(Places!$C1422,Hosts!$A:$A,0),MATCH(Places!G$1,Hosts!$1:$1,0))</f>
        <v>No</v>
      </c>
      <c r="H1422" s="17">
        <v>7</v>
      </c>
      <c r="I1422" s="17" t="str">
        <f>INDEX(Neighborhoods!$A:$C,MATCH(Places!$H1422,Neighborhoods!$A:$A,0),MATCH(Places!I$1,Neighborhoods!$1:$1,0))</f>
        <v>Brooklyn</v>
      </c>
      <c r="J1422" s="17" t="str">
        <f>INDEX(Neighborhoods!$A:$C,MATCH(Places!$H1422,Neighborhoods!$A:$A,0),MATCH(Places!J$1,Neighborhoods!$1:$1,0))</f>
        <v>Bedford-Stuyvesant</v>
      </c>
      <c r="K1422" s="17" t="s">
        <v>11822</v>
      </c>
      <c r="L1422" s="17" t="str">
        <f t="shared" si="88"/>
        <v>No</v>
      </c>
      <c r="M1422" s="17">
        <v>2</v>
      </c>
      <c r="N1422" s="17" t="str" cm="1">
        <f t="array" ref="N1422">_xlfn.IFS(M1422&lt;=2,"Small",M1422&lt;=5,"Medium",M1422&gt;5,"Large")</f>
        <v>Small</v>
      </c>
      <c r="O1422" s="65">
        <v>80</v>
      </c>
      <c r="P1422" s="87">
        <f t="shared" si="89"/>
        <v>0.03</v>
      </c>
      <c r="Q1422" s="68">
        <v>4.8899999999999997</v>
      </c>
      <c r="R1422" s="68" t="str" cm="1">
        <f t="array" ref="R1422">_xlfn.SWITCH(ROUND(Q1422,0),5,"Excellent",4,"Good",3,"Ok","Bad")</f>
        <v>Excellent</v>
      </c>
      <c r="S1422" s="17">
        <v>121</v>
      </c>
      <c r="T1422" s="17" t="str">
        <f t="shared" si="90"/>
        <v>Yes</v>
      </c>
      <c r="U1422" s="82">
        <v>42236</v>
      </c>
      <c r="V1422" s="82">
        <v>44037</v>
      </c>
      <c r="W1422" s="17">
        <v>272</v>
      </c>
      <c r="X1422" s="17" t="str">
        <f t="shared" si="91"/>
        <v>Active</v>
      </c>
      <c r="Y1422" s="17" t="s">
        <v>15615</v>
      </c>
      <c r="Z1422" s="17"/>
    </row>
    <row r="1423" spans="1:26" x14ac:dyDescent="0.25">
      <c r="A1423">
        <v>1422</v>
      </c>
      <c r="B1423" s="17" t="s">
        <v>1068</v>
      </c>
      <c r="C1423" s="17">
        <v>2338</v>
      </c>
      <c r="D1423" s="17" t="str">
        <f>INDEX(Hosts!$A:$O,MATCH(Places!$C1423,Hosts!$A:$A,0),MATCH(Places!D$1,Hosts!$1:$1,0))</f>
        <v>Within an hour</v>
      </c>
      <c r="E1423" s="87">
        <f>INDEX(Hosts!$A:$O,MATCH(Places!$C1423,Hosts!$A:$A,0),MATCH(Places!E$1,Hosts!$1:$1,0))</f>
        <v>1</v>
      </c>
      <c r="F1423" s="87">
        <f>INDEX(Hosts!$A:$O,MATCH(Places!$C1423,Hosts!$A:$A,0),MATCH(Places!F$1,Hosts!$1:$1,0))</f>
        <v>0.33</v>
      </c>
      <c r="G1423" s="17" t="str">
        <f>INDEX(Hosts!$A:$O,MATCH(Places!$C1423,Hosts!$A:$A,0),MATCH(Places!G$1,Hosts!$1:$1,0))</f>
        <v>No</v>
      </c>
      <c r="H1423" s="17">
        <v>16</v>
      </c>
      <c r="I1423" s="17" t="str">
        <f>INDEX(Neighborhoods!$A:$C,MATCH(Places!$H1423,Neighborhoods!$A:$A,0),MATCH(Places!I$1,Neighborhoods!$1:$1,0))</f>
        <v>Manhattan</v>
      </c>
      <c r="J1423" s="17" t="str">
        <f>INDEX(Neighborhoods!$A:$C,MATCH(Places!$H1423,Neighborhoods!$A:$A,0),MATCH(Places!J$1,Neighborhoods!$1:$1,0))</f>
        <v>Harlem</v>
      </c>
      <c r="K1423" s="17" t="s">
        <v>1</v>
      </c>
      <c r="L1423" s="17" t="str">
        <f t="shared" si="88"/>
        <v>Yes</v>
      </c>
      <c r="M1423" s="17">
        <v>1</v>
      </c>
      <c r="N1423" s="17" t="str" cm="1">
        <f t="array" ref="N1423">_xlfn.IFS(M1423&lt;=2,"Small",M1423&lt;=5,"Medium",M1423&gt;5,"Large")</f>
        <v>Small</v>
      </c>
      <c r="O1423" s="65">
        <v>32</v>
      </c>
      <c r="P1423" s="87">
        <f t="shared" si="89"/>
        <v>0.03</v>
      </c>
      <c r="Q1423" s="68">
        <v>4.91</v>
      </c>
      <c r="R1423" s="68" t="str" cm="1">
        <f t="array" ref="R1423">_xlfn.SWITCH(ROUND(Q1423,0),5,"Excellent",4,"Good",3,"Ok","Bad")</f>
        <v>Excellent</v>
      </c>
      <c r="S1423" s="17">
        <v>66</v>
      </c>
      <c r="T1423" s="17" t="str">
        <f t="shared" si="90"/>
        <v>No</v>
      </c>
      <c r="U1423" s="82">
        <v>42992</v>
      </c>
      <c r="V1423" s="82">
        <v>43457</v>
      </c>
      <c r="W1423" s="17">
        <v>0</v>
      </c>
      <c r="X1423" s="17" t="str">
        <f t="shared" si="91"/>
        <v>Inactive</v>
      </c>
      <c r="Y1423" s="17" t="s">
        <v>15615</v>
      </c>
      <c r="Z1423" s="17"/>
    </row>
    <row r="1424" spans="1:26" x14ac:dyDescent="0.25">
      <c r="A1424">
        <v>1423</v>
      </c>
      <c r="B1424" s="17" t="s">
        <v>1069</v>
      </c>
      <c r="C1424" s="17">
        <v>2349</v>
      </c>
      <c r="D1424" s="17" t="str">
        <f>INDEX(Hosts!$A:$O,MATCH(Places!$C1424,Hosts!$A:$A,0),MATCH(Places!D$1,Hosts!$1:$1,0))</f>
        <v>Within a day</v>
      </c>
      <c r="E1424" s="87">
        <f>INDEX(Hosts!$A:$O,MATCH(Places!$C1424,Hosts!$A:$A,0),MATCH(Places!E$1,Hosts!$1:$1,0))</f>
        <v>0.8</v>
      </c>
      <c r="F1424" s="87">
        <f>INDEX(Hosts!$A:$O,MATCH(Places!$C1424,Hosts!$A:$A,0),MATCH(Places!F$1,Hosts!$1:$1,0))</f>
        <v>0.78</v>
      </c>
      <c r="G1424" s="17" t="str">
        <f>INDEX(Hosts!$A:$O,MATCH(Places!$C1424,Hosts!$A:$A,0),MATCH(Places!G$1,Hosts!$1:$1,0))</f>
        <v>No</v>
      </c>
      <c r="H1424" s="17">
        <v>17</v>
      </c>
      <c r="I1424" s="17" t="str">
        <f>INDEX(Neighborhoods!$A:$C,MATCH(Places!$H1424,Neighborhoods!$A:$A,0),MATCH(Places!I$1,Neighborhoods!$1:$1,0))</f>
        <v>Manhattan</v>
      </c>
      <c r="J1424" s="17" t="str">
        <f>INDEX(Neighborhoods!$A:$C,MATCH(Places!$H1424,Neighborhoods!$A:$A,0),MATCH(Places!J$1,Neighborhoods!$1:$1,0))</f>
        <v>Hell's Kitchen</v>
      </c>
      <c r="K1424" s="17" t="s">
        <v>1</v>
      </c>
      <c r="L1424" s="17" t="str">
        <f t="shared" si="88"/>
        <v>Yes</v>
      </c>
      <c r="M1424" s="17">
        <v>3</v>
      </c>
      <c r="N1424" s="17" t="str" cm="1">
        <f t="array" ref="N1424">_xlfn.IFS(M1424&lt;=2,"Small",M1424&lt;=5,"Medium",M1424&gt;5,"Large")</f>
        <v>Medium</v>
      </c>
      <c r="O1424" s="65">
        <v>70</v>
      </c>
      <c r="P1424" s="87">
        <f t="shared" si="89"/>
        <v>0.03</v>
      </c>
      <c r="Q1424" s="68">
        <v>4.58</v>
      </c>
      <c r="R1424" s="68" t="str" cm="1">
        <f t="array" ref="R1424">_xlfn.SWITCH(ROUND(Q1424,0),5,"Excellent",4,"Good",3,"Ok","Bad")</f>
        <v>Excellent</v>
      </c>
      <c r="S1424" s="17">
        <v>168</v>
      </c>
      <c r="T1424" s="17" t="str">
        <f t="shared" si="90"/>
        <v>No</v>
      </c>
      <c r="U1424" s="82">
        <v>42198</v>
      </c>
      <c r="V1424" s="82">
        <v>43903</v>
      </c>
      <c r="W1424" s="17">
        <v>175</v>
      </c>
      <c r="X1424" s="17" t="str">
        <f t="shared" si="91"/>
        <v>Active</v>
      </c>
      <c r="Y1424" s="17" t="s">
        <v>15615</v>
      </c>
      <c r="Z1424" s="17"/>
    </row>
    <row r="1425" spans="1:26" x14ac:dyDescent="0.25">
      <c r="A1425">
        <v>1424</v>
      </c>
      <c r="B1425" s="17" t="s">
        <v>1070</v>
      </c>
      <c r="C1425" s="17">
        <v>460</v>
      </c>
      <c r="D1425" s="17" t="str">
        <f>INDEX(Hosts!$A:$O,MATCH(Places!$C1425,Hosts!$A:$A,0),MATCH(Places!D$1,Hosts!$1:$1,0))</f>
        <v>Within a day</v>
      </c>
      <c r="E1425" s="87">
        <f>INDEX(Hosts!$A:$O,MATCH(Places!$C1425,Hosts!$A:$A,0),MATCH(Places!E$1,Hosts!$1:$1,0))</f>
        <v>1</v>
      </c>
      <c r="F1425" s="87">
        <f>INDEX(Hosts!$A:$O,MATCH(Places!$C1425,Hosts!$A:$A,0),MATCH(Places!F$1,Hosts!$1:$1,0))</f>
        <v>0.44</v>
      </c>
      <c r="G1425" s="17" t="str">
        <f>INDEX(Hosts!$A:$O,MATCH(Places!$C1425,Hosts!$A:$A,0),MATCH(Places!G$1,Hosts!$1:$1,0))</f>
        <v>Yes</v>
      </c>
      <c r="H1425" s="17">
        <v>15</v>
      </c>
      <c r="I1425" s="17" t="str">
        <f>INDEX(Neighborhoods!$A:$C,MATCH(Places!$H1425,Neighborhoods!$A:$A,0),MATCH(Places!I$1,Neighborhoods!$1:$1,0))</f>
        <v>Manhattan</v>
      </c>
      <c r="J1425" s="17" t="str">
        <f>INDEX(Neighborhoods!$A:$C,MATCH(Places!$H1425,Neighborhoods!$A:$A,0),MATCH(Places!J$1,Neighborhoods!$1:$1,0))</f>
        <v>East Village</v>
      </c>
      <c r="K1425" s="17" t="s">
        <v>11822</v>
      </c>
      <c r="L1425" s="17" t="str">
        <f t="shared" si="88"/>
        <v>No</v>
      </c>
      <c r="M1425" s="17">
        <v>3</v>
      </c>
      <c r="N1425" s="17" t="str" cm="1">
        <f t="array" ref="N1425">_xlfn.IFS(M1425&lt;=2,"Small",M1425&lt;=5,"Medium",M1425&gt;5,"Large")</f>
        <v>Medium</v>
      </c>
      <c r="O1425" s="65">
        <v>179</v>
      </c>
      <c r="P1425" s="87">
        <f t="shared" si="89"/>
        <v>0.03</v>
      </c>
      <c r="Q1425" s="68">
        <v>4.97</v>
      </c>
      <c r="R1425" s="68" t="str" cm="1">
        <f t="array" ref="R1425">_xlfn.SWITCH(ROUND(Q1425,0),5,"Excellent",4,"Good",3,"Ok","Bad")</f>
        <v>Excellent</v>
      </c>
      <c r="S1425" s="17">
        <v>37</v>
      </c>
      <c r="T1425" s="17" t="str">
        <f t="shared" si="90"/>
        <v>No</v>
      </c>
      <c r="U1425" s="82">
        <v>42211</v>
      </c>
      <c r="V1425" s="82">
        <v>43805</v>
      </c>
      <c r="W1425" s="17">
        <v>0</v>
      </c>
      <c r="X1425" s="17" t="str">
        <f t="shared" si="91"/>
        <v>Inactive</v>
      </c>
      <c r="Y1425" s="17" t="s">
        <v>15615</v>
      </c>
      <c r="Z1425" s="17"/>
    </row>
    <row r="1426" spans="1:26" x14ac:dyDescent="0.25">
      <c r="A1426">
        <v>1425</v>
      </c>
      <c r="B1426" s="17" t="s">
        <v>1071</v>
      </c>
      <c r="C1426" s="17">
        <v>687</v>
      </c>
      <c r="D1426" s="17" t="str">
        <f>INDEX(Hosts!$A:$O,MATCH(Places!$C1426,Hosts!$A:$A,0),MATCH(Places!D$1,Hosts!$1:$1,0))</f>
        <v>Within a few hours</v>
      </c>
      <c r="E1426" s="87">
        <f>INDEX(Hosts!$A:$O,MATCH(Places!$C1426,Hosts!$A:$A,0),MATCH(Places!E$1,Hosts!$1:$1,0))</f>
        <v>1</v>
      </c>
      <c r="F1426" s="87">
        <f>INDEX(Hosts!$A:$O,MATCH(Places!$C1426,Hosts!$A:$A,0),MATCH(Places!F$1,Hosts!$1:$1,0))</f>
        <v>0.84</v>
      </c>
      <c r="G1426" s="17" t="str">
        <f>INDEX(Hosts!$A:$O,MATCH(Places!$C1426,Hosts!$A:$A,0),MATCH(Places!G$1,Hosts!$1:$1,0))</f>
        <v>Yes</v>
      </c>
      <c r="H1426" s="17">
        <v>12</v>
      </c>
      <c r="I1426" s="17" t="str">
        <f>INDEX(Neighborhoods!$A:$C,MATCH(Places!$H1426,Neighborhoods!$A:$A,0),MATCH(Places!I$1,Neighborhoods!$1:$1,0))</f>
        <v>Brooklyn</v>
      </c>
      <c r="J1426" s="17" t="str">
        <f>INDEX(Neighborhoods!$A:$C,MATCH(Places!$H1426,Neighborhoods!$A:$A,0),MATCH(Places!J$1,Neighborhoods!$1:$1,0))</f>
        <v>Williamsburg</v>
      </c>
      <c r="K1426" s="17" t="s">
        <v>1</v>
      </c>
      <c r="L1426" s="17" t="str">
        <f t="shared" si="88"/>
        <v>Yes</v>
      </c>
      <c r="M1426" s="17">
        <v>2</v>
      </c>
      <c r="N1426" s="17" t="str" cm="1">
        <f t="array" ref="N1426">_xlfn.IFS(M1426&lt;=2,"Small",M1426&lt;=5,"Medium",M1426&gt;5,"Large")</f>
        <v>Small</v>
      </c>
      <c r="O1426" s="65">
        <v>74</v>
      </c>
      <c r="P1426" s="87">
        <f t="shared" si="89"/>
        <v>0.03</v>
      </c>
      <c r="Q1426" s="68">
        <v>4.91</v>
      </c>
      <c r="R1426" s="68" t="str" cm="1">
        <f t="array" ref="R1426">_xlfn.SWITCH(ROUND(Q1426,0),5,"Excellent",4,"Good",3,"Ok","Bad")</f>
        <v>Excellent</v>
      </c>
      <c r="S1426" s="17">
        <v>234</v>
      </c>
      <c r="T1426" s="17" t="str">
        <f t="shared" si="90"/>
        <v>Yes</v>
      </c>
      <c r="U1426" s="82">
        <v>42211</v>
      </c>
      <c r="V1426" s="82">
        <v>43898</v>
      </c>
      <c r="W1426" s="17">
        <v>358</v>
      </c>
      <c r="X1426" s="17" t="str">
        <f t="shared" si="91"/>
        <v>Active</v>
      </c>
      <c r="Y1426" s="17" t="s">
        <v>15615</v>
      </c>
      <c r="Z1426" s="17"/>
    </row>
    <row r="1427" spans="1:26" x14ac:dyDescent="0.25">
      <c r="A1427">
        <v>1426</v>
      </c>
      <c r="B1427" s="17" t="s">
        <v>1072</v>
      </c>
      <c r="C1427" s="17">
        <v>2344</v>
      </c>
      <c r="D1427" s="17" t="str">
        <f>INDEX(Hosts!$A:$O,MATCH(Places!$C1427,Hosts!$A:$A,0),MATCH(Places!D$1,Hosts!$1:$1,0))</f>
        <v>Within a day</v>
      </c>
      <c r="E1427" s="87">
        <f>INDEX(Hosts!$A:$O,MATCH(Places!$C1427,Hosts!$A:$A,0),MATCH(Places!E$1,Hosts!$1:$1,0))</f>
        <v>1</v>
      </c>
      <c r="F1427" s="87">
        <f>INDEX(Hosts!$A:$O,MATCH(Places!$C1427,Hosts!$A:$A,0),MATCH(Places!F$1,Hosts!$1:$1,0))</f>
        <v>0.6</v>
      </c>
      <c r="G1427" s="17" t="str">
        <f>INDEX(Hosts!$A:$O,MATCH(Places!$C1427,Hosts!$A:$A,0),MATCH(Places!G$1,Hosts!$1:$1,0))</f>
        <v>No</v>
      </c>
      <c r="H1427" s="17">
        <v>8</v>
      </c>
      <c r="I1427" s="17" t="str">
        <f>INDEX(Neighborhoods!$A:$C,MATCH(Places!$H1427,Neighborhoods!$A:$A,0),MATCH(Places!I$1,Neighborhoods!$1:$1,0))</f>
        <v>Brooklyn</v>
      </c>
      <c r="J1427" s="17" t="str">
        <f>INDEX(Neighborhoods!$A:$C,MATCH(Places!$H1427,Neighborhoods!$A:$A,0),MATCH(Places!J$1,Neighborhoods!$1:$1,0))</f>
        <v>Bushwick</v>
      </c>
      <c r="K1427" s="17" t="s">
        <v>1</v>
      </c>
      <c r="L1427" s="17" t="str">
        <f t="shared" si="88"/>
        <v>Yes</v>
      </c>
      <c r="M1427" s="17">
        <v>1</v>
      </c>
      <c r="N1427" s="17" t="str" cm="1">
        <f t="array" ref="N1427">_xlfn.IFS(M1427&lt;=2,"Small",M1427&lt;=5,"Medium",M1427&gt;5,"Large")</f>
        <v>Small</v>
      </c>
      <c r="O1427" s="65">
        <v>60</v>
      </c>
      <c r="P1427" s="87">
        <f t="shared" si="89"/>
        <v>0.03</v>
      </c>
      <c r="Q1427" s="68">
        <v>4.75</v>
      </c>
      <c r="R1427" s="68" t="str" cm="1">
        <f t="array" ref="R1427">_xlfn.SWITCH(ROUND(Q1427,0),5,"Excellent",4,"Good",3,"Ok","Bad")</f>
        <v>Excellent</v>
      </c>
      <c r="S1427" s="17">
        <v>8</v>
      </c>
      <c r="T1427" s="17" t="str">
        <f t="shared" si="90"/>
        <v>No</v>
      </c>
      <c r="U1427" s="82">
        <v>42862</v>
      </c>
      <c r="V1427" s="82">
        <v>43889</v>
      </c>
      <c r="W1427" s="17">
        <v>136</v>
      </c>
      <c r="X1427" s="17" t="str">
        <f t="shared" si="91"/>
        <v>Active</v>
      </c>
      <c r="Y1427" s="17" t="s">
        <v>15615</v>
      </c>
      <c r="Z1427" s="17"/>
    </row>
    <row r="1428" spans="1:26" x14ac:dyDescent="0.25">
      <c r="A1428">
        <v>1427</v>
      </c>
      <c r="B1428" s="17" t="s">
        <v>1073</v>
      </c>
      <c r="C1428" s="17">
        <v>1335</v>
      </c>
      <c r="D1428" s="17" t="str">
        <f>INDEX(Hosts!$A:$O,MATCH(Places!$C1428,Hosts!$A:$A,0),MATCH(Places!D$1,Hosts!$1:$1,0))</f>
        <v>Within an hour</v>
      </c>
      <c r="E1428" s="87">
        <f>INDEX(Hosts!$A:$O,MATCH(Places!$C1428,Hosts!$A:$A,0),MATCH(Places!E$1,Hosts!$1:$1,0))</f>
        <v>0.96</v>
      </c>
      <c r="F1428" s="87">
        <f>INDEX(Hosts!$A:$O,MATCH(Places!$C1428,Hosts!$A:$A,0),MATCH(Places!F$1,Hosts!$1:$1,0))</f>
        <v>0.98</v>
      </c>
      <c r="G1428" s="17" t="str">
        <f>INDEX(Hosts!$A:$O,MATCH(Places!$C1428,Hosts!$A:$A,0),MATCH(Places!G$1,Hosts!$1:$1,0))</f>
        <v>Yes</v>
      </c>
      <c r="H1428" s="17">
        <v>7</v>
      </c>
      <c r="I1428" s="17" t="str">
        <f>INDEX(Neighborhoods!$A:$C,MATCH(Places!$H1428,Neighborhoods!$A:$A,0),MATCH(Places!I$1,Neighborhoods!$1:$1,0))</f>
        <v>Brooklyn</v>
      </c>
      <c r="J1428" s="17" t="str">
        <f>INDEX(Neighborhoods!$A:$C,MATCH(Places!$H1428,Neighborhoods!$A:$A,0),MATCH(Places!J$1,Neighborhoods!$1:$1,0))</f>
        <v>Bedford-Stuyvesant</v>
      </c>
      <c r="K1428" s="17" t="s">
        <v>1</v>
      </c>
      <c r="L1428" s="17" t="str">
        <f t="shared" si="88"/>
        <v>Yes</v>
      </c>
      <c r="M1428" s="17">
        <v>2</v>
      </c>
      <c r="N1428" s="17" t="str" cm="1">
        <f t="array" ref="N1428">_xlfn.IFS(M1428&lt;=2,"Small",M1428&lt;=5,"Medium",M1428&gt;5,"Large")</f>
        <v>Small</v>
      </c>
      <c r="O1428" s="65">
        <v>66</v>
      </c>
      <c r="P1428" s="87">
        <f t="shared" si="89"/>
        <v>0.03</v>
      </c>
      <c r="Q1428" s="68">
        <v>4.67</v>
      </c>
      <c r="R1428" s="68" t="str" cm="1">
        <f t="array" ref="R1428">_xlfn.SWITCH(ROUND(Q1428,0),5,"Excellent",4,"Good",3,"Ok","Bad")</f>
        <v>Excellent</v>
      </c>
      <c r="S1428" s="17">
        <v>6</v>
      </c>
      <c r="T1428" s="17" t="str">
        <f t="shared" si="90"/>
        <v>No</v>
      </c>
      <c r="U1428" s="82">
        <v>42255</v>
      </c>
      <c r="V1428" s="82">
        <v>43468</v>
      </c>
      <c r="W1428" s="17">
        <v>347</v>
      </c>
      <c r="X1428" s="17" t="str">
        <f t="shared" si="91"/>
        <v>Active</v>
      </c>
      <c r="Y1428" s="17" t="s">
        <v>15616</v>
      </c>
      <c r="Z1428" s="17"/>
    </row>
    <row r="1429" spans="1:26" x14ac:dyDescent="0.25">
      <c r="A1429">
        <v>1428</v>
      </c>
      <c r="B1429" s="17" t="s">
        <v>1074</v>
      </c>
      <c r="C1429" s="17">
        <v>1335</v>
      </c>
      <c r="D1429" s="17" t="str">
        <f>INDEX(Hosts!$A:$O,MATCH(Places!$C1429,Hosts!$A:$A,0),MATCH(Places!D$1,Hosts!$1:$1,0))</f>
        <v>Within an hour</v>
      </c>
      <c r="E1429" s="87">
        <f>INDEX(Hosts!$A:$O,MATCH(Places!$C1429,Hosts!$A:$A,0),MATCH(Places!E$1,Hosts!$1:$1,0))</f>
        <v>0.96</v>
      </c>
      <c r="F1429" s="87">
        <f>INDEX(Hosts!$A:$O,MATCH(Places!$C1429,Hosts!$A:$A,0),MATCH(Places!F$1,Hosts!$1:$1,0))</f>
        <v>0.98</v>
      </c>
      <c r="G1429" s="17" t="str">
        <f>INDEX(Hosts!$A:$O,MATCH(Places!$C1429,Hosts!$A:$A,0),MATCH(Places!G$1,Hosts!$1:$1,0))</f>
        <v>Yes</v>
      </c>
      <c r="H1429" s="17">
        <v>7</v>
      </c>
      <c r="I1429" s="17" t="str">
        <f>INDEX(Neighborhoods!$A:$C,MATCH(Places!$H1429,Neighborhoods!$A:$A,0),MATCH(Places!I$1,Neighborhoods!$1:$1,0))</f>
        <v>Brooklyn</v>
      </c>
      <c r="J1429" s="17" t="str">
        <f>INDEX(Neighborhoods!$A:$C,MATCH(Places!$H1429,Neighborhoods!$A:$A,0),MATCH(Places!J$1,Neighborhoods!$1:$1,0))</f>
        <v>Bedford-Stuyvesant</v>
      </c>
      <c r="K1429" s="17" t="s">
        <v>1</v>
      </c>
      <c r="L1429" s="17" t="str">
        <f t="shared" si="88"/>
        <v>Yes</v>
      </c>
      <c r="M1429" s="17">
        <v>2</v>
      </c>
      <c r="N1429" s="17" t="str" cm="1">
        <f t="array" ref="N1429">_xlfn.IFS(M1429&lt;=2,"Small",M1429&lt;=5,"Medium",M1429&gt;5,"Large")</f>
        <v>Small</v>
      </c>
      <c r="O1429" s="65">
        <v>23</v>
      </c>
      <c r="P1429" s="87">
        <f t="shared" si="89"/>
        <v>0.03</v>
      </c>
      <c r="Q1429" s="68">
        <v>4.8899999999999997</v>
      </c>
      <c r="R1429" s="68" t="str" cm="1">
        <f t="array" ref="R1429">_xlfn.SWITCH(ROUND(Q1429,0),5,"Excellent",4,"Good",3,"Ok","Bad")</f>
        <v>Excellent</v>
      </c>
      <c r="S1429" s="17">
        <v>18</v>
      </c>
      <c r="T1429" s="17" t="str">
        <f t="shared" si="90"/>
        <v>No</v>
      </c>
      <c r="U1429" s="82">
        <v>42322</v>
      </c>
      <c r="V1429" s="82">
        <v>43831</v>
      </c>
      <c r="W1429" s="17">
        <v>0</v>
      </c>
      <c r="X1429" s="17" t="str">
        <f t="shared" si="91"/>
        <v>Inactive</v>
      </c>
      <c r="Y1429" s="17" t="s">
        <v>15616</v>
      </c>
      <c r="Z1429" s="17"/>
    </row>
    <row r="1430" spans="1:26" x14ac:dyDescent="0.25">
      <c r="A1430">
        <v>1429</v>
      </c>
      <c r="B1430" s="17" t="s">
        <v>1075</v>
      </c>
      <c r="C1430" s="17">
        <v>2360</v>
      </c>
      <c r="D1430" s="17" t="str">
        <f>INDEX(Hosts!$A:$O,MATCH(Places!$C1430,Hosts!$A:$A,0),MATCH(Places!D$1,Hosts!$1:$1,0))</f>
        <v>Within a day</v>
      </c>
      <c r="E1430" s="87">
        <f>INDEX(Hosts!$A:$O,MATCH(Places!$C1430,Hosts!$A:$A,0),MATCH(Places!E$1,Hosts!$1:$1,0))</f>
        <v>0.6</v>
      </c>
      <c r="F1430" s="87">
        <f>INDEX(Hosts!$A:$O,MATCH(Places!$C1430,Hosts!$A:$A,0),MATCH(Places!F$1,Hosts!$1:$1,0))</f>
        <v>0.74</v>
      </c>
      <c r="G1430" s="17" t="str">
        <f>INDEX(Hosts!$A:$O,MATCH(Places!$C1430,Hosts!$A:$A,0),MATCH(Places!G$1,Hosts!$1:$1,0))</f>
        <v>No</v>
      </c>
      <c r="H1430" s="17">
        <v>8</v>
      </c>
      <c r="I1430" s="17" t="str">
        <f>INDEX(Neighborhoods!$A:$C,MATCH(Places!$H1430,Neighborhoods!$A:$A,0),MATCH(Places!I$1,Neighborhoods!$1:$1,0))</f>
        <v>Brooklyn</v>
      </c>
      <c r="J1430" s="17" t="str">
        <f>INDEX(Neighborhoods!$A:$C,MATCH(Places!$H1430,Neighborhoods!$A:$A,0),MATCH(Places!J$1,Neighborhoods!$1:$1,0))</f>
        <v>Bushwick</v>
      </c>
      <c r="K1430" s="17" t="s">
        <v>11822</v>
      </c>
      <c r="L1430" s="17" t="str">
        <f t="shared" si="88"/>
        <v>No</v>
      </c>
      <c r="M1430" s="17">
        <v>4</v>
      </c>
      <c r="N1430" s="17" t="str" cm="1">
        <f t="array" ref="N1430">_xlfn.IFS(M1430&lt;=2,"Small",M1430&lt;=5,"Medium",M1430&gt;5,"Large")</f>
        <v>Medium</v>
      </c>
      <c r="O1430" s="65">
        <v>350</v>
      </c>
      <c r="P1430" s="87">
        <f t="shared" si="89"/>
        <v>0.04</v>
      </c>
      <c r="Q1430" s="68">
        <v>4.84</v>
      </c>
      <c r="R1430" s="68" t="str" cm="1">
        <f t="array" ref="R1430">_xlfn.SWITCH(ROUND(Q1430,0),5,"Excellent",4,"Good",3,"Ok","Bad")</f>
        <v>Excellent</v>
      </c>
      <c r="S1430" s="17">
        <v>68</v>
      </c>
      <c r="T1430" s="17" t="str">
        <f t="shared" si="90"/>
        <v>No</v>
      </c>
      <c r="U1430" s="82">
        <v>42212</v>
      </c>
      <c r="V1430" s="82">
        <v>43878</v>
      </c>
      <c r="W1430" s="17">
        <v>88</v>
      </c>
      <c r="X1430" s="17" t="str">
        <f t="shared" si="91"/>
        <v>Active</v>
      </c>
      <c r="Y1430" s="17" t="s">
        <v>15615</v>
      </c>
      <c r="Z1430" s="17"/>
    </row>
    <row r="1431" spans="1:26" x14ac:dyDescent="0.25">
      <c r="A1431">
        <v>1430</v>
      </c>
      <c r="B1431" s="17" t="s">
        <v>1076</v>
      </c>
      <c r="C1431" s="17">
        <v>2362</v>
      </c>
      <c r="D1431" s="17" t="str">
        <f>INDEX(Hosts!$A:$O,MATCH(Places!$C1431,Hosts!$A:$A,0),MATCH(Places!D$1,Hosts!$1:$1,0))</f>
        <v>A few days or more</v>
      </c>
      <c r="E1431" s="87">
        <f>INDEX(Hosts!$A:$O,MATCH(Places!$C1431,Hosts!$A:$A,0),MATCH(Places!E$1,Hosts!$1:$1,0))</f>
        <v>0.25</v>
      </c>
      <c r="F1431" s="87">
        <f>INDEX(Hosts!$A:$O,MATCH(Places!$C1431,Hosts!$A:$A,0),MATCH(Places!F$1,Hosts!$1:$1,0))</f>
        <v>0.93</v>
      </c>
      <c r="G1431" s="17" t="str">
        <f>INDEX(Hosts!$A:$O,MATCH(Places!$C1431,Hosts!$A:$A,0),MATCH(Places!G$1,Hosts!$1:$1,0))</f>
        <v>No</v>
      </c>
      <c r="H1431" s="17">
        <v>9</v>
      </c>
      <c r="I1431" s="17" t="str">
        <f>INDEX(Neighborhoods!$A:$C,MATCH(Places!$H1431,Neighborhoods!$A:$A,0),MATCH(Places!I$1,Neighborhoods!$1:$1,0))</f>
        <v>Brooklyn</v>
      </c>
      <c r="J1431" s="17" t="str">
        <f>INDEX(Neighborhoods!$A:$C,MATCH(Places!$H1431,Neighborhoods!$A:$A,0),MATCH(Places!J$1,Neighborhoods!$1:$1,0))</f>
        <v>Crown Heights</v>
      </c>
      <c r="K1431" s="17" t="s">
        <v>1</v>
      </c>
      <c r="L1431" s="17" t="str">
        <f t="shared" si="88"/>
        <v>Yes</v>
      </c>
      <c r="M1431" s="17">
        <v>2</v>
      </c>
      <c r="N1431" s="17" t="str" cm="1">
        <f t="array" ref="N1431">_xlfn.IFS(M1431&lt;=2,"Small",M1431&lt;=5,"Medium",M1431&gt;5,"Large")</f>
        <v>Small</v>
      </c>
      <c r="O1431" s="65">
        <v>40</v>
      </c>
      <c r="P1431" s="87">
        <f t="shared" si="89"/>
        <v>0.03</v>
      </c>
      <c r="Q1431" s="68">
        <v>4.57</v>
      </c>
      <c r="R1431" s="68" t="str" cm="1">
        <f t="array" ref="R1431">_xlfn.SWITCH(ROUND(Q1431,0),5,"Excellent",4,"Good",3,"Ok","Bad")</f>
        <v>Excellent</v>
      </c>
      <c r="S1431" s="17">
        <v>77</v>
      </c>
      <c r="T1431" s="17" t="str">
        <f t="shared" si="90"/>
        <v>No</v>
      </c>
      <c r="U1431" s="82">
        <v>43023</v>
      </c>
      <c r="V1431" s="82">
        <v>43991</v>
      </c>
      <c r="W1431" s="17">
        <v>298</v>
      </c>
      <c r="X1431" s="17" t="str">
        <f t="shared" si="91"/>
        <v>Active</v>
      </c>
      <c r="Y1431" s="17" t="s">
        <v>15615</v>
      </c>
      <c r="Z1431" s="17"/>
    </row>
    <row r="1432" spans="1:26" x14ac:dyDescent="0.25">
      <c r="A1432">
        <v>1431</v>
      </c>
      <c r="B1432" s="17" t="s">
        <v>1077</v>
      </c>
      <c r="C1432" s="17">
        <v>2257</v>
      </c>
      <c r="D1432" s="17" t="str">
        <f>INDEX(Hosts!$A:$O,MATCH(Places!$C1432,Hosts!$A:$A,0),MATCH(Places!D$1,Hosts!$1:$1,0))</f>
        <v>Within an hour</v>
      </c>
      <c r="E1432" s="87">
        <f>INDEX(Hosts!$A:$O,MATCH(Places!$C1432,Hosts!$A:$A,0),MATCH(Places!E$1,Hosts!$1:$1,0))</f>
        <v>1</v>
      </c>
      <c r="F1432" s="87">
        <f>INDEX(Hosts!$A:$O,MATCH(Places!$C1432,Hosts!$A:$A,0),MATCH(Places!F$1,Hosts!$1:$1,0))</f>
        <v>0.8</v>
      </c>
      <c r="G1432" s="17" t="str">
        <f>INDEX(Hosts!$A:$O,MATCH(Places!$C1432,Hosts!$A:$A,0),MATCH(Places!G$1,Hosts!$1:$1,0))</f>
        <v>No</v>
      </c>
      <c r="H1432" s="17">
        <v>7</v>
      </c>
      <c r="I1432" s="17" t="str">
        <f>INDEX(Neighborhoods!$A:$C,MATCH(Places!$H1432,Neighborhoods!$A:$A,0),MATCH(Places!I$1,Neighborhoods!$1:$1,0))</f>
        <v>Brooklyn</v>
      </c>
      <c r="J1432" s="17" t="str">
        <f>INDEX(Neighborhoods!$A:$C,MATCH(Places!$H1432,Neighborhoods!$A:$A,0),MATCH(Places!J$1,Neighborhoods!$1:$1,0))</f>
        <v>Bedford-Stuyvesant</v>
      </c>
      <c r="K1432" s="17" t="s">
        <v>11822</v>
      </c>
      <c r="L1432" s="17" t="str">
        <f t="shared" si="88"/>
        <v>No</v>
      </c>
      <c r="M1432" s="17">
        <v>8</v>
      </c>
      <c r="N1432" s="17" t="str" cm="1">
        <f t="array" ref="N1432">_xlfn.IFS(M1432&lt;=2,"Small",M1432&lt;=5,"Medium",M1432&gt;5,"Large")</f>
        <v>Large</v>
      </c>
      <c r="O1432" s="65">
        <v>450</v>
      </c>
      <c r="P1432" s="87">
        <f t="shared" si="89"/>
        <v>0.04</v>
      </c>
      <c r="Q1432" s="68">
        <v>4.6900000000000004</v>
      </c>
      <c r="R1432" s="68" t="str" cm="1">
        <f t="array" ref="R1432">_xlfn.SWITCH(ROUND(Q1432,0),5,"Excellent",4,"Good",3,"Ok","Bad")</f>
        <v>Excellent</v>
      </c>
      <c r="S1432" s="17">
        <v>51</v>
      </c>
      <c r="T1432" s="17" t="str">
        <f t="shared" si="90"/>
        <v>No</v>
      </c>
      <c r="U1432" s="82">
        <v>42308</v>
      </c>
      <c r="V1432" s="82">
        <v>44001</v>
      </c>
      <c r="W1432" s="17">
        <v>360</v>
      </c>
      <c r="X1432" s="17" t="str">
        <f t="shared" si="91"/>
        <v>Active</v>
      </c>
      <c r="Y1432" s="17" t="s">
        <v>15615</v>
      </c>
      <c r="Z1432" s="17"/>
    </row>
    <row r="1433" spans="1:26" x14ac:dyDescent="0.25">
      <c r="A1433">
        <v>1432</v>
      </c>
      <c r="B1433" s="17" t="s">
        <v>1078</v>
      </c>
      <c r="C1433" s="17">
        <v>2467</v>
      </c>
      <c r="D1433" s="17" t="str">
        <f>INDEX(Hosts!$A:$O,MATCH(Places!$C1433,Hosts!$A:$A,0),MATCH(Places!D$1,Hosts!$1:$1,0))</f>
        <v>Within an hour</v>
      </c>
      <c r="E1433" s="87">
        <f>INDEX(Hosts!$A:$O,MATCH(Places!$C1433,Hosts!$A:$A,0),MATCH(Places!E$1,Hosts!$1:$1,0))</f>
        <v>1</v>
      </c>
      <c r="F1433" s="87">
        <f>INDEX(Hosts!$A:$O,MATCH(Places!$C1433,Hosts!$A:$A,0),MATCH(Places!F$1,Hosts!$1:$1,0))</f>
        <v>1</v>
      </c>
      <c r="G1433" s="17" t="str">
        <f>INDEX(Hosts!$A:$O,MATCH(Places!$C1433,Hosts!$A:$A,0),MATCH(Places!G$1,Hosts!$1:$1,0))</f>
        <v>Yes</v>
      </c>
      <c r="H1433" s="17">
        <v>8</v>
      </c>
      <c r="I1433" s="17" t="str">
        <f>INDEX(Neighborhoods!$A:$C,MATCH(Places!$H1433,Neighborhoods!$A:$A,0),MATCH(Places!I$1,Neighborhoods!$1:$1,0))</f>
        <v>Brooklyn</v>
      </c>
      <c r="J1433" s="17" t="str">
        <f>INDEX(Neighborhoods!$A:$C,MATCH(Places!$H1433,Neighborhoods!$A:$A,0),MATCH(Places!J$1,Neighborhoods!$1:$1,0))</f>
        <v>Bushwick</v>
      </c>
      <c r="K1433" s="17" t="s">
        <v>11822</v>
      </c>
      <c r="L1433" s="17" t="str">
        <f t="shared" si="88"/>
        <v>No</v>
      </c>
      <c r="M1433" s="17">
        <v>2</v>
      </c>
      <c r="N1433" s="17" t="str" cm="1">
        <f t="array" ref="N1433">_xlfn.IFS(M1433&lt;=2,"Small",M1433&lt;=5,"Medium",M1433&gt;5,"Large")</f>
        <v>Small</v>
      </c>
      <c r="O1433" s="65">
        <v>102</v>
      </c>
      <c r="P1433" s="87">
        <f t="shared" si="89"/>
        <v>0.03</v>
      </c>
      <c r="Q1433" s="68">
        <v>4.9800000000000004</v>
      </c>
      <c r="R1433" s="68" t="str" cm="1">
        <f t="array" ref="R1433">_xlfn.SWITCH(ROUND(Q1433,0),5,"Excellent",4,"Good",3,"Ok","Bad")</f>
        <v>Excellent</v>
      </c>
      <c r="S1433" s="17">
        <v>212</v>
      </c>
      <c r="T1433" s="17" t="str">
        <f t="shared" si="90"/>
        <v>Yes</v>
      </c>
      <c r="U1433" s="82">
        <v>42282</v>
      </c>
      <c r="V1433" s="82">
        <v>43892</v>
      </c>
      <c r="W1433" s="17">
        <v>228</v>
      </c>
      <c r="X1433" s="17" t="str">
        <f t="shared" si="91"/>
        <v>Active</v>
      </c>
      <c r="Y1433" s="17" t="s">
        <v>15616</v>
      </c>
      <c r="Z1433" s="17"/>
    </row>
    <row r="1434" spans="1:26" x14ac:dyDescent="0.25">
      <c r="A1434">
        <v>1433</v>
      </c>
      <c r="B1434" s="17" t="s">
        <v>1079</v>
      </c>
      <c r="C1434" s="17">
        <v>851</v>
      </c>
      <c r="D1434" s="17" t="str">
        <f>INDEX(Hosts!$A:$O,MATCH(Places!$C1434,Hosts!$A:$A,0),MATCH(Places!D$1,Hosts!$1:$1,0))</f>
        <v>Within an hour</v>
      </c>
      <c r="E1434" s="87">
        <f>INDEX(Hosts!$A:$O,MATCH(Places!$C1434,Hosts!$A:$A,0),MATCH(Places!E$1,Hosts!$1:$1,0))</f>
        <v>1</v>
      </c>
      <c r="F1434" s="87">
        <f>INDEX(Hosts!$A:$O,MATCH(Places!$C1434,Hosts!$A:$A,0),MATCH(Places!F$1,Hosts!$1:$1,0))</f>
        <v>1</v>
      </c>
      <c r="G1434" s="17" t="str">
        <f>INDEX(Hosts!$A:$O,MATCH(Places!$C1434,Hosts!$A:$A,0),MATCH(Places!G$1,Hosts!$1:$1,0))</f>
        <v>Yes</v>
      </c>
      <c r="H1434" s="17">
        <v>12</v>
      </c>
      <c r="I1434" s="17" t="str">
        <f>INDEX(Neighborhoods!$A:$C,MATCH(Places!$H1434,Neighborhoods!$A:$A,0),MATCH(Places!I$1,Neighborhoods!$1:$1,0))</f>
        <v>Brooklyn</v>
      </c>
      <c r="J1434" s="17" t="str">
        <f>INDEX(Neighborhoods!$A:$C,MATCH(Places!$H1434,Neighborhoods!$A:$A,0),MATCH(Places!J$1,Neighborhoods!$1:$1,0))</f>
        <v>Williamsburg</v>
      </c>
      <c r="K1434" s="17" t="s">
        <v>11822</v>
      </c>
      <c r="L1434" s="17" t="str">
        <f t="shared" si="88"/>
        <v>No</v>
      </c>
      <c r="M1434" s="17">
        <v>5</v>
      </c>
      <c r="N1434" s="17" t="str" cm="1">
        <f t="array" ref="N1434">_xlfn.IFS(M1434&lt;=2,"Small",M1434&lt;=5,"Medium",M1434&gt;5,"Large")</f>
        <v>Medium</v>
      </c>
      <c r="O1434" s="65">
        <v>175</v>
      </c>
      <c r="P1434" s="87">
        <f t="shared" si="89"/>
        <v>0.03</v>
      </c>
      <c r="Q1434" s="68">
        <v>4.97</v>
      </c>
      <c r="R1434" s="68" t="str" cm="1">
        <f t="array" ref="R1434">_xlfn.SWITCH(ROUND(Q1434,0),5,"Excellent",4,"Good",3,"Ok","Bad")</f>
        <v>Excellent</v>
      </c>
      <c r="S1434" s="17">
        <v>33</v>
      </c>
      <c r="T1434" s="17" t="str">
        <f t="shared" si="90"/>
        <v>No</v>
      </c>
      <c r="U1434" s="82">
        <v>42280</v>
      </c>
      <c r="V1434" s="82">
        <v>43871</v>
      </c>
      <c r="W1434" s="17">
        <v>199</v>
      </c>
      <c r="X1434" s="17" t="str">
        <f t="shared" si="91"/>
        <v>Active</v>
      </c>
      <c r="Y1434" s="17" t="s">
        <v>15615</v>
      </c>
      <c r="Z1434" s="17"/>
    </row>
    <row r="1435" spans="1:26" x14ac:dyDescent="0.25">
      <c r="A1435">
        <v>1434</v>
      </c>
      <c r="B1435" s="17" t="s">
        <v>1080</v>
      </c>
      <c r="C1435" s="17">
        <v>2370</v>
      </c>
      <c r="D1435" s="17" t="str">
        <f>INDEX(Hosts!$A:$O,MATCH(Places!$C1435,Hosts!$A:$A,0),MATCH(Places!D$1,Hosts!$1:$1,0))</f>
        <v>Within a few hours</v>
      </c>
      <c r="E1435" s="87">
        <f>INDEX(Hosts!$A:$O,MATCH(Places!$C1435,Hosts!$A:$A,0),MATCH(Places!E$1,Hosts!$1:$1,0))</f>
        <v>0.9</v>
      </c>
      <c r="F1435" s="87">
        <f>INDEX(Hosts!$A:$O,MATCH(Places!$C1435,Hosts!$A:$A,0),MATCH(Places!F$1,Hosts!$1:$1,0))</f>
        <v>0.98</v>
      </c>
      <c r="G1435" s="17" t="str">
        <f>INDEX(Hosts!$A:$O,MATCH(Places!$C1435,Hosts!$A:$A,0),MATCH(Places!G$1,Hosts!$1:$1,0))</f>
        <v>Yes</v>
      </c>
      <c r="H1435" s="17">
        <v>7</v>
      </c>
      <c r="I1435" s="17" t="str">
        <f>INDEX(Neighborhoods!$A:$C,MATCH(Places!$H1435,Neighborhoods!$A:$A,0),MATCH(Places!I$1,Neighborhoods!$1:$1,0))</f>
        <v>Brooklyn</v>
      </c>
      <c r="J1435" s="17" t="str">
        <f>INDEX(Neighborhoods!$A:$C,MATCH(Places!$H1435,Neighborhoods!$A:$A,0),MATCH(Places!J$1,Neighborhoods!$1:$1,0))</f>
        <v>Bedford-Stuyvesant</v>
      </c>
      <c r="K1435" s="17" t="s">
        <v>11822</v>
      </c>
      <c r="L1435" s="17" t="str">
        <f t="shared" si="88"/>
        <v>No</v>
      </c>
      <c r="M1435" s="17">
        <v>3</v>
      </c>
      <c r="N1435" s="17" t="str" cm="1">
        <f t="array" ref="N1435">_xlfn.IFS(M1435&lt;=2,"Small",M1435&lt;=5,"Medium",M1435&gt;5,"Large")</f>
        <v>Medium</v>
      </c>
      <c r="O1435" s="65">
        <v>117</v>
      </c>
      <c r="P1435" s="87">
        <f t="shared" si="89"/>
        <v>0.03</v>
      </c>
      <c r="Q1435" s="68">
        <v>4.99</v>
      </c>
      <c r="R1435" s="68" t="str" cm="1">
        <f t="array" ref="R1435">_xlfn.SWITCH(ROUND(Q1435,0),5,"Excellent",4,"Good",3,"Ok","Bad")</f>
        <v>Excellent</v>
      </c>
      <c r="S1435" s="17">
        <v>158</v>
      </c>
      <c r="T1435" s="17" t="str">
        <f t="shared" si="90"/>
        <v>Yes</v>
      </c>
      <c r="U1435" s="82">
        <v>42223</v>
      </c>
      <c r="V1435" s="82">
        <v>43895</v>
      </c>
      <c r="W1435" s="17">
        <v>110</v>
      </c>
      <c r="X1435" s="17" t="str">
        <f t="shared" si="91"/>
        <v>Active</v>
      </c>
      <c r="Y1435" s="17" t="s">
        <v>15616</v>
      </c>
      <c r="Z1435" s="17"/>
    </row>
    <row r="1436" spans="1:26" x14ac:dyDescent="0.25">
      <c r="A1436">
        <v>1435</v>
      </c>
      <c r="B1436" s="17" t="s">
        <v>14865</v>
      </c>
      <c r="C1436" s="17">
        <v>1287</v>
      </c>
      <c r="D1436" s="17" t="str">
        <f>INDEX(Hosts!$A:$O,MATCH(Places!$C1436,Hosts!$A:$A,0),MATCH(Places!D$1,Hosts!$1:$1,0))</f>
        <v>Within a few hours</v>
      </c>
      <c r="E1436" s="87">
        <f>INDEX(Hosts!$A:$O,MATCH(Places!$C1436,Hosts!$A:$A,0),MATCH(Places!E$1,Hosts!$1:$1,0))</f>
        <v>1</v>
      </c>
      <c r="F1436" s="87">
        <f>INDEX(Hosts!$A:$O,MATCH(Places!$C1436,Hosts!$A:$A,0),MATCH(Places!F$1,Hosts!$1:$1,0))</f>
        <v>0.91</v>
      </c>
      <c r="G1436" s="17" t="str">
        <f>INDEX(Hosts!$A:$O,MATCH(Places!$C1436,Hosts!$A:$A,0),MATCH(Places!G$1,Hosts!$1:$1,0))</f>
        <v>Yes</v>
      </c>
      <c r="H1436" s="17">
        <v>7</v>
      </c>
      <c r="I1436" s="17" t="str">
        <f>INDEX(Neighborhoods!$A:$C,MATCH(Places!$H1436,Neighborhoods!$A:$A,0),MATCH(Places!I$1,Neighborhoods!$1:$1,0))</f>
        <v>Brooklyn</v>
      </c>
      <c r="J1436" s="17" t="str">
        <f>INDEX(Neighborhoods!$A:$C,MATCH(Places!$H1436,Neighborhoods!$A:$A,0),MATCH(Places!J$1,Neighborhoods!$1:$1,0))</f>
        <v>Bedford-Stuyvesant</v>
      </c>
      <c r="K1436" s="17" t="s">
        <v>11822</v>
      </c>
      <c r="L1436" s="17" t="str">
        <f t="shared" si="88"/>
        <v>No</v>
      </c>
      <c r="M1436" s="17">
        <v>2</v>
      </c>
      <c r="N1436" s="17" t="str" cm="1">
        <f t="array" ref="N1436">_xlfn.IFS(M1436&lt;=2,"Small",M1436&lt;=5,"Medium",M1436&gt;5,"Large")</f>
        <v>Small</v>
      </c>
      <c r="O1436" s="65">
        <v>206</v>
      </c>
      <c r="P1436" s="87">
        <f t="shared" si="89"/>
        <v>0.04</v>
      </c>
      <c r="Q1436" s="68">
        <v>4.8899999999999997</v>
      </c>
      <c r="R1436" s="68" t="str" cm="1">
        <f t="array" ref="R1436">_xlfn.SWITCH(ROUND(Q1436,0),5,"Excellent",4,"Good",3,"Ok","Bad")</f>
        <v>Excellent</v>
      </c>
      <c r="S1436" s="17">
        <v>229</v>
      </c>
      <c r="T1436" s="17" t="str">
        <f t="shared" si="90"/>
        <v>Yes</v>
      </c>
      <c r="U1436" s="82">
        <v>42211</v>
      </c>
      <c r="V1436" s="82">
        <v>44043</v>
      </c>
      <c r="W1436" s="17">
        <v>102</v>
      </c>
      <c r="X1436" s="17" t="str">
        <f t="shared" si="91"/>
        <v>Active</v>
      </c>
      <c r="Y1436" s="17" t="s">
        <v>15615</v>
      </c>
      <c r="Z1436" s="17"/>
    </row>
    <row r="1437" spans="1:26" x14ac:dyDescent="0.25">
      <c r="A1437">
        <v>1436</v>
      </c>
      <c r="B1437" s="17" t="s">
        <v>1081</v>
      </c>
      <c r="C1437" s="17">
        <v>2327</v>
      </c>
      <c r="D1437" s="17" t="str">
        <f>INDEX(Hosts!$A:$O,MATCH(Places!$C1437,Hosts!$A:$A,0),MATCH(Places!D$1,Hosts!$1:$1,0))</f>
        <v>Within an hour</v>
      </c>
      <c r="E1437" s="87">
        <f>INDEX(Hosts!$A:$O,MATCH(Places!$C1437,Hosts!$A:$A,0),MATCH(Places!E$1,Hosts!$1:$1,0))</f>
        <v>1</v>
      </c>
      <c r="F1437" s="87">
        <f>INDEX(Hosts!$A:$O,MATCH(Places!$C1437,Hosts!$A:$A,0),MATCH(Places!F$1,Hosts!$1:$1,0))</f>
        <v>1</v>
      </c>
      <c r="G1437" s="17" t="str">
        <f>INDEX(Hosts!$A:$O,MATCH(Places!$C1437,Hosts!$A:$A,0),MATCH(Places!G$1,Hosts!$1:$1,0))</f>
        <v>Yes</v>
      </c>
      <c r="H1437" s="17">
        <v>8</v>
      </c>
      <c r="I1437" s="17" t="str">
        <f>INDEX(Neighborhoods!$A:$C,MATCH(Places!$H1437,Neighborhoods!$A:$A,0),MATCH(Places!I$1,Neighborhoods!$1:$1,0))</f>
        <v>Brooklyn</v>
      </c>
      <c r="J1437" s="17" t="str">
        <f>INDEX(Neighborhoods!$A:$C,MATCH(Places!$H1437,Neighborhoods!$A:$A,0),MATCH(Places!J$1,Neighborhoods!$1:$1,0))</f>
        <v>Bushwick</v>
      </c>
      <c r="K1437" s="17" t="s">
        <v>11822</v>
      </c>
      <c r="L1437" s="17" t="str">
        <f t="shared" si="88"/>
        <v>No</v>
      </c>
      <c r="M1437" s="17">
        <v>5</v>
      </c>
      <c r="N1437" s="17" t="str" cm="1">
        <f t="array" ref="N1437">_xlfn.IFS(M1437&lt;=2,"Small",M1437&lt;=5,"Medium",M1437&gt;5,"Large")</f>
        <v>Medium</v>
      </c>
      <c r="O1437" s="65">
        <v>182</v>
      </c>
      <c r="P1437" s="87">
        <f t="shared" si="89"/>
        <v>0.03</v>
      </c>
      <c r="Q1437" s="68">
        <v>4.8099999999999996</v>
      </c>
      <c r="R1437" s="68" t="str" cm="1">
        <f t="array" ref="R1437">_xlfn.SWITCH(ROUND(Q1437,0),5,"Excellent",4,"Good",3,"Ok","Bad")</f>
        <v>Excellent</v>
      </c>
      <c r="S1437" s="17">
        <v>132</v>
      </c>
      <c r="T1437" s="17" t="str">
        <f t="shared" si="90"/>
        <v>Yes</v>
      </c>
      <c r="U1437" s="82">
        <v>42348</v>
      </c>
      <c r="V1437" s="82">
        <v>43898</v>
      </c>
      <c r="W1437" s="17">
        <v>363</v>
      </c>
      <c r="X1437" s="17" t="str">
        <f t="shared" si="91"/>
        <v>Active</v>
      </c>
      <c r="Y1437" s="17" t="s">
        <v>15616</v>
      </c>
      <c r="Z1437" s="17"/>
    </row>
    <row r="1438" spans="1:26" x14ac:dyDescent="0.25">
      <c r="A1438">
        <v>1437</v>
      </c>
      <c r="B1438" s="17" t="s">
        <v>1082</v>
      </c>
      <c r="C1438" s="17">
        <v>2371</v>
      </c>
      <c r="D1438" s="17" t="str">
        <f>INDEX(Hosts!$A:$O,MATCH(Places!$C1438,Hosts!$A:$A,0),MATCH(Places!D$1,Hosts!$1:$1,0))</f>
        <v>Within an hour</v>
      </c>
      <c r="E1438" s="87">
        <f>INDEX(Hosts!$A:$O,MATCH(Places!$C1438,Hosts!$A:$A,0),MATCH(Places!E$1,Hosts!$1:$1,0))</f>
        <v>1</v>
      </c>
      <c r="F1438" s="87">
        <f>INDEX(Hosts!$A:$O,MATCH(Places!$C1438,Hosts!$A:$A,0),MATCH(Places!F$1,Hosts!$1:$1,0))</f>
        <v>0.98</v>
      </c>
      <c r="G1438" s="17" t="str">
        <f>INDEX(Hosts!$A:$O,MATCH(Places!$C1438,Hosts!$A:$A,0),MATCH(Places!G$1,Hosts!$1:$1,0))</f>
        <v>Yes</v>
      </c>
      <c r="H1438" s="17">
        <v>19</v>
      </c>
      <c r="I1438" s="17" t="str">
        <f>INDEX(Neighborhoods!$A:$C,MATCH(Places!$H1438,Neighborhoods!$A:$A,0),MATCH(Places!I$1,Neighborhoods!$1:$1,0))</f>
        <v>Manhattan</v>
      </c>
      <c r="J1438" s="17" t="str">
        <f>INDEX(Neighborhoods!$A:$C,MATCH(Places!$H1438,Neighborhoods!$A:$A,0),MATCH(Places!J$1,Neighborhoods!$1:$1,0))</f>
        <v>Upper East Side</v>
      </c>
      <c r="K1438" s="17" t="s">
        <v>11822</v>
      </c>
      <c r="L1438" s="17" t="str">
        <f t="shared" si="88"/>
        <v>No</v>
      </c>
      <c r="M1438" s="17">
        <v>4</v>
      </c>
      <c r="N1438" s="17" t="str" cm="1">
        <f t="array" ref="N1438">_xlfn.IFS(M1438&lt;=2,"Small",M1438&lt;=5,"Medium",M1438&gt;5,"Large")</f>
        <v>Medium</v>
      </c>
      <c r="O1438" s="65">
        <v>230</v>
      </c>
      <c r="P1438" s="87">
        <f t="shared" si="89"/>
        <v>0.04</v>
      </c>
      <c r="Q1438" s="68">
        <v>4.83</v>
      </c>
      <c r="R1438" s="68" t="str" cm="1">
        <f t="array" ref="R1438">_xlfn.SWITCH(ROUND(Q1438,0),5,"Excellent",4,"Good",3,"Ok","Bad")</f>
        <v>Excellent</v>
      </c>
      <c r="S1438" s="17">
        <v>177</v>
      </c>
      <c r="T1438" s="17" t="str">
        <f t="shared" si="90"/>
        <v>Yes</v>
      </c>
      <c r="U1438" s="82">
        <v>42227</v>
      </c>
      <c r="V1438" s="82">
        <v>44014</v>
      </c>
      <c r="W1438" s="17">
        <v>362</v>
      </c>
      <c r="X1438" s="17" t="str">
        <f t="shared" si="91"/>
        <v>Active</v>
      </c>
      <c r="Y1438" s="17" t="s">
        <v>15615</v>
      </c>
      <c r="Z1438" s="17"/>
    </row>
    <row r="1439" spans="1:26" x14ac:dyDescent="0.25">
      <c r="A1439">
        <v>1438</v>
      </c>
      <c r="B1439" s="17" t="s">
        <v>1083</v>
      </c>
      <c r="C1439" s="17">
        <v>1580</v>
      </c>
      <c r="D1439" s="17" t="str">
        <f>INDEX(Hosts!$A:$O,MATCH(Places!$C1439,Hosts!$A:$A,0),MATCH(Places!D$1,Hosts!$1:$1,0))</f>
        <v>Within an hour</v>
      </c>
      <c r="E1439" s="87">
        <f>INDEX(Hosts!$A:$O,MATCH(Places!$C1439,Hosts!$A:$A,0),MATCH(Places!E$1,Hosts!$1:$1,0))</f>
        <v>1</v>
      </c>
      <c r="F1439" s="87">
        <f>INDEX(Hosts!$A:$O,MATCH(Places!$C1439,Hosts!$A:$A,0),MATCH(Places!F$1,Hosts!$1:$1,0))</f>
        <v>0.75</v>
      </c>
      <c r="G1439" s="17" t="str">
        <f>INDEX(Hosts!$A:$O,MATCH(Places!$C1439,Hosts!$A:$A,0),MATCH(Places!G$1,Hosts!$1:$1,0))</f>
        <v>Yes</v>
      </c>
      <c r="H1439" s="17">
        <v>11</v>
      </c>
      <c r="I1439" s="17" t="str">
        <f>INDEX(Neighborhoods!$A:$C,MATCH(Places!$H1439,Neighborhoods!$A:$A,0),MATCH(Places!I$1,Neighborhoods!$1:$1,0))</f>
        <v>Brooklyn</v>
      </c>
      <c r="J1439" s="17" t="str">
        <f>INDEX(Neighborhoods!$A:$C,MATCH(Places!$H1439,Neighborhoods!$A:$A,0),MATCH(Places!J$1,Neighborhoods!$1:$1,0))</f>
        <v>Greenpoint</v>
      </c>
      <c r="K1439" s="17" t="s">
        <v>1</v>
      </c>
      <c r="L1439" s="17" t="str">
        <f t="shared" si="88"/>
        <v>Yes</v>
      </c>
      <c r="M1439" s="17">
        <v>2</v>
      </c>
      <c r="N1439" s="17" t="str" cm="1">
        <f t="array" ref="N1439">_xlfn.IFS(M1439&lt;=2,"Small",M1439&lt;=5,"Medium",M1439&gt;5,"Large")</f>
        <v>Small</v>
      </c>
      <c r="O1439" s="65">
        <v>95</v>
      </c>
      <c r="P1439" s="87">
        <f t="shared" si="89"/>
        <v>0.03</v>
      </c>
      <c r="Q1439" s="68">
        <v>4.99</v>
      </c>
      <c r="R1439" s="68" t="str" cm="1">
        <f t="array" ref="R1439">_xlfn.SWITCH(ROUND(Q1439,0),5,"Excellent",4,"Good",3,"Ok","Bad")</f>
        <v>Excellent</v>
      </c>
      <c r="S1439" s="17">
        <v>156</v>
      </c>
      <c r="T1439" s="17" t="str">
        <f t="shared" si="90"/>
        <v>Yes</v>
      </c>
      <c r="U1439" s="82">
        <v>42265</v>
      </c>
      <c r="V1439" s="82">
        <v>43907</v>
      </c>
      <c r="W1439" s="17">
        <v>228</v>
      </c>
      <c r="X1439" s="17" t="str">
        <f t="shared" si="91"/>
        <v>Active</v>
      </c>
      <c r="Y1439" s="17" t="s">
        <v>15615</v>
      </c>
      <c r="Z1439" s="17"/>
    </row>
    <row r="1440" spans="1:26" x14ac:dyDescent="0.25">
      <c r="A1440">
        <v>1439</v>
      </c>
      <c r="B1440" s="17" t="s">
        <v>1084</v>
      </c>
      <c r="C1440" s="17">
        <v>2144</v>
      </c>
      <c r="D1440" s="17" t="str">
        <f>INDEX(Hosts!$A:$O,MATCH(Places!$C1440,Hosts!$A:$A,0),MATCH(Places!D$1,Hosts!$1:$1,0))</f>
        <v>Within an hour</v>
      </c>
      <c r="E1440" s="87">
        <f>INDEX(Hosts!$A:$O,MATCH(Places!$C1440,Hosts!$A:$A,0),MATCH(Places!E$1,Hosts!$1:$1,0))</f>
        <v>1</v>
      </c>
      <c r="F1440" s="87">
        <f>INDEX(Hosts!$A:$O,MATCH(Places!$C1440,Hosts!$A:$A,0),MATCH(Places!F$1,Hosts!$1:$1,0))</f>
        <v>1</v>
      </c>
      <c r="G1440" s="17" t="str">
        <f>INDEX(Hosts!$A:$O,MATCH(Places!$C1440,Hosts!$A:$A,0),MATCH(Places!G$1,Hosts!$1:$1,0))</f>
        <v>Yes</v>
      </c>
      <c r="H1440" s="17">
        <v>9</v>
      </c>
      <c r="I1440" s="17" t="str">
        <f>INDEX(Neighborhoods!$A:$C,MATCH(Places!$H1440,Neighborhoods!$A:$A,0),MATCH(Places!I$1,Neighborhoods!$1:$1,0))</f>
        <v>Brooklyn</v>
      </c>
      <c r="J1440" s="17" t="str">
        <f>INDEX(Neighborhoods!$A:$C,MATCH(Places!$H1440,Neighborhoods!$A:$A,0),MATCH(Places!J$1,Neighborhoods!$1:$1,0))</f>
        <v>Crown Heights</v>
      </c>
      <c r="K1440" s="17" t="s">
        <v>11822</v>
      </c>
      <c r="L1440" s="17" t="str">
        <f t="shared" si="88"/>
        <v>No</v>
      </c>
      <c r="M1440" s="17">
        <v>2</v>
      </c>
      <c r="N1440" s="17" t="str" cm="1">
        <f t="array" ref="N1440">_xlfn.IFS(M1440&lt;=2,"Small",M1440&lt;=5,"Medium",M1440&gt;5,"Large")</f>
        <v>Small</v>
      </c>
      <c r="O1440" s="65">
        <v>134</v>
      </c>
      <c r="P1440" s="87">
        <f t="shared" si="89"/>
        <v>0.03</v>
      </c>
      <c r="Q1440" s="68">
        <v>4.84</v>
      </c>
      <c r="R1440" s="68" t="str" cm="1">
        <f t="array" ref="R1440">_xlfn.SWITCH(ROUND(Q1440,0),5,"Excellent",4,"Good",3,"Ok","Bad")</f>
        <v>Excellent</v>
      </c>
      <c r="S1440" s="17">
        <v>68</v>
      </c>
      <c r="T1440" s="17" t="str">
        <f t="shared" si="90"/>
        <v>No</v>
      </c>
      <c r="U1440" s="82">
        <v>42309</v>
      </c>
      <c r="V1440" s="82">
        <v>43934</v>
      </c>
      <c r="W1440" s="17">
        <v>364</v>
      </c>
      <c r="X1440" s="17" t="str">
        <f t="shared" si="91"/>
        <v>Active</v>
      </c>
      <c r="Y1440" s="17" t="s">
        <v>15616</v>
      </c>
      <c r="Z1440" s="17"/>
    </row>
    <row r="1441" spans="1:26" x14ac:dyDescent="0.25">
      <c r="A1441">
        <v>1440</v>
      </c>
      <c r="B1441" s="17" t="s">
        <v>1085</v>
      </c>
      <c r="C1441" s="17">
        <v>2373</v>
      </c>
      <c r="D1441" s="17" t="str">
        <f>INDEX(Hosts!$A:$O,MATCH(Places!$C1441,Hosts!$A:$A,0),MATCH(Places!D$1,Hosts!$1:$1,0))</f>
        <v>Within a day</v>
      </c>
      <c r="E1441" s="87">
        <f>INDEX(Hosts!$A:$O,MATCH(Places!$C1441,Hosts!$A:$A,0),MATCH(Places!E$1,Hosts!$1:$1,0))</f>
        <v>1</v>
      </c>
      <c r="F1441" s="87">
        <f>INDEX(Hosts!$A:$O,MATCH(Places!$C1441,Hosts!$A:$A,0),MATCH(Places!F$1,Hosts!$1:$1,0))</f>
        <v>0.33</v>
      </c>
      <c r="G1441" s="17" t="str">
        <f>INDEX(Hosts!$A:$O,MATCH(Places!$C1441,Hosts!$A:$A,0),MATCH(Places!G$1,Hosts!$1:$1,0))</f>
        <v>Yes</v>
      </c>
      <c r="H1441" s="17">
        <v>7</v>
      </c>
      <c r="I1441" s="17" t="str">
        <f>INDEX(Neighborhoods!$A:$C,MATCH(Places!$H1441,Neighborhoods!$A:$A,0),MATCH(Places!I$1,Neighborhoods!$1:$1,0))</f>
        <v>Brooklyn</v>
      </c>
      <c r="J1441" s="17" t="str">
        <f>INDEX(Neighborhoods!$A:$C,MATCH(Places!$H1441,Neighborhoods!$A:$A,0),MATCH(Places!J$1,Neighborhoods!$1:$1,0))</f>
        <v>Bedford-Stuyvesant</v>
      </c>
      <c r="K1441" s="17" t="s">
        <v>11822</v>
      </c>
      <c r="L1441" s="17" t="str">
        <f t="shared" si="88"/>
        <v>No</v>
      </c>
      <c r="M1441" s="17">
        <v>6</v>
      </c>
      <c r="N1441" s="17" t="str" cm="1">
        <f t="array" ref="N1441">_xlfn.IFS(M1441&lt;=2,"Small",M1441&lt;=5,"Medium",M1441&gt;5,"Large")</f>
        <v>Large</v>
      </c>
      <c r="O1441" s="65">
        <v>400</v>
      </c>
      <c r="P1441" s="87">
        <f t="shared" si="89"/>
        <v>0.04</v>
      </c>
      <c r="Q1441" s="68">
        <v>4.78</v>
      </c>
      <c r="R1441" s="68" t="str" cm="1">
        <f t="array" ref="R1441">_xlfn.SWITCH(ROUND(Q1441,0),5,"Excellent",4,"Good",3,"Ok","Bad")</f>
        <v>Excellent</v>
      </c>
      <c r="S1441" s="17">
        <v>9</v>
      </c>
      <c r="T1441" s="17" t="str">
        <f t="shared" si="90"/>
        <v>No</v>
      </c>
      <c r="U1441" s="82">
        <v>42272</v>
      </c>
      <c r="V1441" s="82">
        <v>43467</v>
      </c>
      <c r="W1441" s="17">
        <v>365</v>
      </c>
      <c r="X1441" s="17" t="str">
        <f t="shared" si="91"/>
        <v>Active</v>
      </c>
      <c r="Y1441" s="17" t="s">
        <v>15615</v>
      </c>
      <c r="Z1441" s="17"/>
    </row>
    <row r="1442" spans="1:26" x14ac:dyDescent="0.25">
      <c r="A1442">
        <v>1441</v>
      </c>
      <c r="B1442" s="17" t="s">
        <v>14095</v>
      </c>
      <c r="C1442" s="17">
        <v>1624</v>
      </c>
      <c r="D1442" s="17" t="str">
        <f>INDEX(Hosts!$A:$O,MATCH(Places!$C1442,Hosts!$A:$A,0),MATCH(Places!D$1,Hosts!$1:$1,0))</f>
        <v>Within an hour</v>
      </c>
      <c r="E1442" s="87">
        <f>INDEX(Hosts!$A:$O,MATCH(Places!$C1442,Hosts!$A:$A,0),MATCH(Places!E$1,Hosts!$1:$1,0))</f>
        <v>1</v>
      </c>
      <c r="F1442" s="87">
        <f>INDEX(Hosts!$A:$O,MATCH(Places!$C1442,Hosts!$A:$A,0),MATCH(Places!F$1,Hosts!$1:$1,0))</f>
        <v>0.57999999999999996</v>
      </c>
      <c r="G1442" s="17" t="str">
        <f>INDEX(Hosts!$A:$O,MATCH(Places!$C1442,Hosts!$A:$A,0),MATCH(Places!G$1,Hosts!$1:$1,0))</f>
        <v>No</v>
      </c>
      <c r="H1442" s="17">
        <v>16</v>
      </c>
      <c r="I1442" s="17" t="str">
        <f>INDEX(Neighborhoods!$A:$C,MATCH(Places!$H1442,Neighborhoods!$A:$A,0),MATCH(Places!I$1,Neighborhoods!$1:$1,0))</f>
        <v>Manhattan</v>
      </c>
      <c r="J1442" s="17" t="str">
        <f>INDEX(Neighborhoods!$A:$C,MATCH(Places!$H1442,Neighborhoods!$A:$A,0),MATCH(Places!J$1,Neighborhoods!$1:$1,0))</f>
        <v>Harlem</v>
      </c>
      <c r="K1442" s="17" t="s">
        <v>1</v>
      </c>
      <c r="L1442" s="17" t="str">
        <f t="shared" si="88"/>
        <v>Yes</v>
      </c>
      <c r="M1442" s="17">
        <v>2</v>
      </c>
      <c r="N1442" s="17" t="str" cm="1">
        <f t="array" ref="N1442">_xlfn.IFS(M1442&lt;=2,"Small",M1442&lt;=5,"Medium",M1442&gt;5,"Large")</f>
        <v>Small</v>
      </c>
      <c r="O1442" s="65">
        <v>35</v>
      </c>
      <c r="P1442" s="87">
        <f t="shared" si="89"/>
        <v>0.03</v>
      </c>
      <c r="Q1442" s="68">
        <v>4.5</v>
      </c>
      <c r="R1442" s="68" t="str" cm="1">
        <f t="array" ref="R1442">_xlfn.SWITCH(ROUND(Q1442,0),5,"Excellent",4,"Good",3,"Ok","Bad")</f>
        <v>Excellent</v>
      </c>
      <c r="S1442" s="17">
        <v>20</v>
      </c>
      <c r="T1442" s="17" t="str">
        <f t="shared" si="90"/>
        <v>No</v>
      </c>
      <c r="U1442" s="82">
        <v>42283</v>
      </c>
      <c r="V1442" s="82">
        <v>43699</v>
      </c>
      <c r="W1442" s="17">
        <v>180</v>
      </c>
      <c r="X1442" s="17" t="str">
        <f t="shared" si="91"/>
        <v>Active</v>
      </c>
      <c r="Y1442" s="17" t="s">
        <v>15615</v>
      </c>
      <c r="Z1442" s="17"/>
    </row>
    <row r="1443" spans="1:26" x14ac:dyDescent="0.25">
      <c r="A1443">
        <v>1442</v>
      </c>
      <c r="B1443" s="17" t="s">
        <v>1086</v>
      </c>
      <c r="C1443" s="17">
        <v>1605</v>
      </c>
      <c r="D1443" s="17" t="str">
        <f>INDEX(Hosts!$A:$O,MATCH(Places!$C1443,Hosts!$A:$A,0),MATCH(Places!D$1,Hosts!$1:$1,0))</f>
        <v>Within an hour</v>
      </c>
      <c r="E1443" s="87">
        <f>INDEX(Hosts!$A:$O,MATCH(Places!$C1443,Hosts!$A:$A,0),MATCH(Places!E$1,Hosts!$1:$1,0))</f>
        <v>0.92</v>
      </c>
      <c r="F1443" s="87">
        <f>INDEX(Hosts!$A:$O,MATCH(Places!$C1443,Hosts!$A:$A,0),MATCH(Places!F$1,Hosts!$1:$1,0))</f>
        <v>0.84</v>
      </c>
      <c r="G1443" s="17" t="str">
        <f>INDEX(Hosts!$A:$O,MATCH(Places!$C1443,Hosts!$A:$A,0),MATCH(Places!G$1,Hosts!$1:$1,0))</f>
        <v>No</v>
      </c>
      <c r="H1443" s="17">
        <v>19</v>
      </c>
      <c r="I1443" s="17" t="str">
        <f>INDEX(Neighborhoods!$A:$C,MATCH(Places!$H1443,Neighborhoods!$A:$A,0),MATCH(Places!I$1,Neighborhoods!$1:$1,0))</f>
        <v>Manhattan</v>
      </c>
      <c r="J1443" s="17" t="str">
        <f>INDEX(Neighborhoods!$A:$C,MATCH(Places!$H1443,Neighborhoods!$A:$A,0),MATCH(Places!J$1,Neighborhoods!$1:$1,0))</f>
        <v>Upper East Side</v>
      </c>
      <c r="K1443" s="17" t="s">
        <v>11822</v>
      </c>
      <c r="L1443" s="17" t="str">
        <f t="shared" si="88"/>
        <v>No</v>
      </c>
      <c r="M1443" s="17">
        <v>2</v>
      </c>
      <c r="N1443" s="17" t="str" cm="1">
        <f t="array" ref="N1443">_xlfn.IFS(M1443&lt;=2,"Small",M1443&lt;=5,"Medium",M1443&gt;5,"Large")</f>
        <v>Small</v>
      </c>
      <c r="O1443" s="65">
        <v>116</v>
      </c>
      <c r="P1443" s="87">
        <f t="shared" si="89"/>
        <v>0.03</v>
      </c>
      <c r="Q1443" s="68">
        <v>4.83</v>
      </c>
      <c r="R1443" s="68" t="str" cm="1">
        <f t="array" ref="R1443">_xlfn.SWITCH(ROUND(Q1443,0),5,"Excellent",4,"Good",3,"Ok","Bad")</f>
        <v>Excellent</v>
      </c>
      <c r="S1443" s="17">
        <v>6</v>
      </c>
      <c r="T1443" s="17" t="str">
        <f t="shared" si="90"/>
        <v>No</v>
      </c>
      <c r="U1443" s="82">
        <v>42515</v>
      </c>
      <c r="V1443" s="82">
        <v>43909</v>
      </c>
      <c r="W1443" s="17">
        <v>365</v>
      </c>
      <c r="X1443" s="17" t="str">
        <f t="shared" si="91"/>
        <v>Active</v>
      </c>
      <c r="Y1443" s="17" t="s">
        <v>15615</v>
      </c>
      <c r="Z1443" s="17"/>
    </row>
    <row r="1444" spans="1:26" x14ac:dyDescent="0.25">
      <c r="A1444">
        <v>1443</v>
      </c>
      <c r="B1444" s="17" t="s">
        <v>1087</v>
      </c>
      <c r="C1444" s="17">
        <v>2311</v>
      </c>
      <c r="D1444" s="17" t="str">
        <f>INDEX(Hosts!$A:$O,MATCH(Places!$C1444,Hosts!$A:$A,0),MATCH(Places!D$1,Hosts!$1:$1,0))</f>
        <v>Within a few hours</v>
      </c>
      <c r="E1444" s="87">
        <f>INDEX(Hosts!$A:$O,MATCH(Places!$C1444,Hosts!$A:$A,0),MATCH(Places!E$1,Hosts!$1:$1,0))</f>
        <v>1</v>
      </c>
      <c r="F1444" s="87">
        <f>INDEX(Hosts!$A:$O,MATCH(Places!$C1444,Hosts!$A:$A,0),MATCH(Places!F$1,Hosts!$1:$1,0))</f>
        <v>0.98</v>
      </c>
      <c r="G1444" s="17" t="str">
        <f>INDEX(Hosts!$A:$O,MATCH(Places!$C1444,Hosts!$A:$A,0),MATCH(Places!G$1,Hosts!$1:$1,0))</f>
        <v>Yes</v>
      </c>
      <c r="H1444" s="17">
        <v>8</v>
      </c>
      <c r="I1444" s="17" t="str">
        <f>INDEX(Neighborhoods!$A:$C,MATCH(Places!$H1444,Neighborhoods!$A:$A,0),MATCH(Places!I$1,Neighborhoods!$1:$1,0))</f>
        <v>Brooklyn</v>
      </c>
      <c r="J1444" s="17" t="str">
        <f>INDEX(Neighborhoods!$A:$C,MATCH(Places!$H1444,Neighborhoods!$A:$A,0),MATCH(Places!J$1,Neighborhoods!$1:$1,0))</f>
        <v>Bushwick</v>
      </c>
      <c r="K1444" s="17" t="s">
        <v>11822</v>
      </c>
      <c r="L1444" s="17" t="str">
        <f t="shared" si="88"/>
        <v>No</v>
      </c>
      <c r="M1444" s="17">
        <v>6</v>
      </c>
      <c r="N1444" s="17" t="str" cm="1">
        <f t="array" ref="N1444">_xlfn.IFS(M1444&lt;=2,"Small",M1444&lt;=5,"Medium",M1444&gt;5,"Large")</f>
        <v>Large</v>
      </c>
      <c r="O1444" s="65">
        <v>82</v>
      </c>
      <c r="P1444" s="87">
        <f t="shared" si="89"/>
        <v>0.03</v>
      </c>
      <c r="Q1444" s="68">
        <v>4.9800000000000004</v>
      </c>
      <c r="R1444" s="68" t="str" cm="1">
        <f t="array" ref="R1444">_xlfn.SWITCH(ROUND(Q1444,0),5,"Excellent",4,"Good",3,"Ok","Bad")</f>
        <v>Excellent</v>
      </c>
      <c r="S1444" s="17">
        <v>169</v>
      </c>
      <c r="T1444" s="17" t="str">
        <f t="shared" si="90"/>
        <v>Yes</v>
      </c>
      <c r="U1444" s="82">
        <v>42301</v>
      </c>
      <c r="V1444" s="82">
        <v>44044</v>
      </c>
      <c r="W1444" s="17">
        <v>12</v>
      </c>
      <c r="X1444" s="17" t="str">
        <f t="shared" si="91"/>
        <v>Active</v>
      </c>
      <c r="Y1444" s="17" t="s">
        <v>15615</v>
      </c>
      <c r="Z1444" s="17"/>
    </row>
    <row r="1445" spans="1:26" x14ac:dyDescent="0.25">
      <c r="A1445">
        <v>1444</v>
      </c>
      <c r="B1445" s="17" t="s">
        <v>1088</v>
      </c>
      <c r="C1445" s="17">
        <v>2375</v>
      </c>
      <c r="D1445" s="17" t="str">
        <f>INDEX(Hosts!$A:$O,MATCH(Places!$C1445,Hosts!$A:$A,0),MATCH(Places!D$1,Hosts!$1:$1,0))</f>
        <v>Within a few hours</v>
      </c>
      <c r="E1445" s="87">
        <f>INDEX(Hosts!$A:$O,MATCH(Places!$C1445,Hosts!$A:$A,0),MATCH(Places!E$1,Hosts!$1:$1,0))</f>
        <v>0.67</v>
      </c>
      <c r="F1445" s="87">
        <f>INDEX(Hosts!$A:$O,MATCH(Places!$C1445,Hosts!$A:$A,0),MATCH(Places!F$1,Hosts!$1:$1,0))</f>
        <v>1</v>
      </c>
      <c r="G1445" s="17" t="str">
        <f>INDEX(Hosts!$A:$O,MATCH(Places!$C1445,Hosts!$A:$A,0),MATCH(Places!G$1,Hosts!$1:$1,0))</f>
        <v>Yes</v>
      </c>
      <c r="H1445" s="17">
        <v>7</v>
      </c>
      <c r="I1445" s="17" t="str">
        <f>INDEX(Neighborhoods!$A:$C,MATCH(Places!$H1445,Neighborhoods!$A:$A,0),MATCH(Places!I$1,Neighborhoods!$1:$1,0))</f>
        <v>Brooklyn</v>
      </c>
      <c r="J1445" s="17" t="str">
        <f>INDEX(Neighborhoods!$A:$C,MATCH(Places!$H1445,Neighborhoods!$A:$A,0),MATCH(Places!J$1,Neighborhoods!$1:$1,0))</f>
        <v>Bedford-Stuyvesant</v>
      </c>
      <c r="K1445" s="17" t="s">
        <v>11822</v>
      </c>
      <c r="L1445" s="17" t="str">
        <f t="shared" si="88"/>
        <v>No</v>
      </c>
      <c r="M1445" s="17">
        <v>5</v>
      </c>
      <c r="N1445" s="17" t="str" cm="1">
        <f t="array" ref="N1445">_xlfn.IFS(M1445&lt;=2,"Small",M1445&lt;=5,"Medium",M1445&gt;5,"Large")</f>
        <v>Medium</v>
      </c>
      <c r="O1445" s="65">
        <v>95</v>
      </c>
      <c r="P1445" s="87">
        <f t="shared" si="89"/>
        <v>0.03</v>
      </c>
      <c r="Q1445" s="68">
        <v>4.82</v>
      </c>
      <c r="R1445" s="68" t="str" cm="1">
        <f t="array" ref="R1445">_xlfn.SWITCH(ROUND(Q1445,0),5,"Excellent",4,"Good",3,"Ok","Bad")</f>
        <v>Excellent</v>
      </c>
      <c r="S1445" s="17">
        <v>79</v>
      </c>
      <c r="T1445" s="17" t="str">
        <f t="shared" si="90"/>
        <v>No</v>
      </c>
      <c r="U1445" s="82">
        <v>42266</v>
      </c>
      <c r="V1445" s="82">
        <v>43861</v>
      </c>
      <c r="W1445" s="17">
        <v>349</v>
      </c>
      <c r="X1445" s="17" t="str">
        <f t="shared" si="91"/>
        <v>Active</v>
      </c>
      <c r="Y1445" s="17" t="s">
        <v>15615</v>
      </c>
      <c r="Z1445" s="17"/>
    </row>
    <row r="1446" spans="1:26" x14ac:dyDescent="0.25">
      <c r="A1446">
        <v>1445</v>
      </c>
      <c r="B1446" s="17" t="s">
        <v>1089</v>
      </c>
      <c r="C1446" s="17">
        <v>1045</v>
      </c>
      <c r="D1446" s="17" t="str">
        <f>INDEX(Hosts!$A:$O,MATCH(Places!$C1446,Hosts!$A:$A,0),MATCH(Places!D$1,Hosts!$1:$1,0))</f>
        <v>Within an hour</v>
      </c>
      <c r="E1446" s="87">
        <f>INDEX(Hosts!$A:$O,MATCH(Places!$C1446,Hosts!$A:$A,0),MATCH(Places!E$1,Hosts!$1:$1,0))</f>
        <v>1</v>
      </c>
      <c r="F1446" s="87">
        <f>INDEX(Hosts!$A:$O,MATCH(Places!$C1446,Hosts!$A:$A,0),MATCH(Places!F$1,Hosts!$1:$1,0))</f>
        <v>0.73</v>
      </c>
      <c r="G1446" s="17" t="str">
        <f>INDEX(Hosts!$A:$O,MATCH(Places!$C1446,Hosts!$A:$A,0),MATCH(Places!G$1,Hosts!$1:$1,0))</f>
        <v>Yes</v>
      </c>
      <c r="H1446" s="17">
        <v>7</v>
      </c>
      <c r="I1446" s="17" t="str">
        <f>INDEX(Neighborhoods!$A:$C,MATCH(Places!$H1446,Neighborhoods!$A:$A,0),MATCH(Places!I$1,Neighborhoods!$1:$1,0))</f>
        <v>Brooklyn</v>
      </c>
      <c r="J1446" s="17" t="str">
        <f>INDEX(Neighborhoods!$A:$C,MATCH(Places!$H1446,Neighborhoods!$A:$A,0),MATCH(Places!J$1,Neighborhoods!$1:$1,0))</f>
        <v>Bedford-Stuyvesant</v>
      </c>
      <c r="K1446" s="17" t="s">
        <v>11822</v>
      </c>
      <c r="L1446" s="17" t="str">
        <f t="shared" si="88"/>
        <v>No</v>
      </c>
      <c r="M1446" s="17">
        <v>2</v>
      </c>
      <c r="N1446" s="17" t="str" cm="1">
        <f t="array" ref="N1446">_xlfn.IFS(M1446&lt;=2,"Small",M1446&lt;=5,"Medium",M1446&gt;5,"Large")</f>
        <v>Small</v>
      </c>
      <c r="O1446" s="65">
        <v>101</v>
      </c>
      <c r="P1446" s="87">
        <f t="shared" si="89"/>
        <v>0.03</v>
      </c>
      <c r="Q1446" s="68">
        <v>4.83</v>
      </c>
      <c r="R1446" s="68" t="str" cm="1">
        <f t="array" ref="R1446">_xlfn.SWITCH(ROUND(Q1446,0),5,"Excellent",4,"Good",3,"Ok","Bad")</f>
        <v>Excellent</v>
      </c>
      <c r="S1446" s="17">
        <v>65</v>
      </c>
      <c r="T1446" s="17" t="str">
        <f t="shared" si="90"/>
        <v>No</v>
      </c>
      <c r="U1446" s="82">
        <v>42240</v>
      </c>
      <c r="V1446" s="82">
        <v>43906</v>
      </c>
      <c r="W1446" s="17">
        <v>0</v>
      </c>
      <c r="X1446" s="17" t="str">
        <f t="shared" si="91"/>
        <v>Inactive</v>
      </c>
      <c r="Y1446" s="17" t="s">
        <v>15615</v>
      </c>
      <c r="Z1446" s="17"/>
    </row>
    <row r="1447" spans="1:26" x14ac:dyDescent="0.25">
      <c r="A1447">
        <v>1446</v>
      </c>
      <c r="B1447" s="17" t="s">
        <v>15256</v>
      </c>
      <c r="C1447" s="17">
        <v>1444</v>
      </c>
      <c r="D1447" s="17" t="str">
        <f>INDEX(Hosts!$A:$O,MATCH(Places!$C1447,Hosts!$A:$A,0),MATCH(Places!D$1,Hosts!$1:$1,0))</f>
        <v>Within an hour</v>
      </c>
      <c r="E1447" s="87">
        <f>INDEX(Hosts!$A:$O,MATCH(Places!$C1447,Hosts!$A:$A,0),MATCH(Places!E$1,Hosts!$1:$1,0))</f>
        <v>1</v>
      </c>
      <c r="F1447" s="87">
        <f>INDEX(Hosts!$A:$O,MATCH(Places!$C1447,Hosts!$A:$A,0),MATCH(Places!F$1,Hosts!$1:$1,0))</f>
        <v>0.33</v>
      </c>
      <c r="G1447" s="17" t="str">
        <f>INDEX(Hosts!$A:$O,MATCH(Places!$C1447,Hosts!$A:$A,0),MATCH(Places!G$1,Hosts!$1:$1,0))</f>
        <v>No</v>
      </c>
      <c r="H1447" s="17">
        <v>16</v>
      </c>
      <c r="I1447" s="17" t="str">
        <f>INDEX(Neighborhoods!$A:$C,MATCH(Places!$H1447,Neighborhoods!$A:$A,0),MATCH(Places!I$1,Neighborhoods!$1:$1,0))</f>
        <v>Manhattan</v>
      </c>
      <c r="J1447" s="17" t="str">
        <f>INDEX(Neighborhoods!$A:$C,MATCH(Places!$H1447,Neighborhoods!$A:$A,0),MATCH(Places!J$1,Neighborhoods!$1:$1,0))</f>
        <v>Harlem</v>
      </c>
      <c r="K1447" s="17" t="s">
        <v>11822</v>
      </c>
      <c r="L1447" s="17" t="str">
        <f t="shared" si="88"/>
        <v>No</v>
      </c>
      <c r="M1447" s="17">
        <v>3</v>
      </c>
      <c r="N1447" s="17" t="str" cm="1">
        <f t="array" ref="N1447">_xlfn.IFS(M1447&lt;=2,"Small",M1447&lt;=5,"Medium",M1447&gt;5,"Large")</f>
        <v>Medium</v>
      </c>
      <c r="O1447" s="65">
        <v>150</v>
      </c>
      <c r="P1447" s="87">
        <f t="shared" si="89"/>
        <v>0.03</v>
      </c>
      <c r="Q1447" s="68">
        <v>4.75</v>
      </c>
      <c r="R1447" s="68" t="str" cm="1">
        <f t="array" ref="R1447">_xlfn.SWITCH(ROUND(Q1447,0),5,"Excellent",4,"Good",3,"Ok","Bad")</f>
        <v>Excellent</v>
      </c>
      <c r="S1447" s="17">
        <v>8</v>
      </c>
      <c r="T1447" s="17" t="str">
        <f t="shared" si="90"/>
        <v>No</v>
      </c>
      <c r="U1447" s="82">
        <v>42297</v>
      </c>
      <c r="V1447" s="82">
        <v>43680</v>
      </c>
      <c r="W1447" s="17">
        <v>93</v>
      </c>
      <c r="X1447" s="17" t="str">
        <f t="shared" si="91"/>
        <v>Active</v>
      </c>
      <c r="Y1447" s="17" t="s">
        <v>15615</v>
      </c>
      <c r="Z1447" s="17"/>
    </row>
    <row r="1448" spans="1:26" x14ac:dyDescent="0.25">
      <c r="A1448">
        <v>1447</v>
      </c>
      <c r="B1448" s="17" t="s">
        <v>1090</v>
      </c>
      <c r="C1448" s="17">
        <v>2380</v>
      </c>
      <c r="D1448" s="17" t="str">
        <f>INDEX(Hosts!$A:$O,MATCH(Places!$C1448,Hosts!$A:$A,0),MATCH(Places!D$1,Hosts!$1:$1,0))</f>
        <v>Within an hour</v>
      </c>
      <c r="E1448" s="87">
        <f>INDEX(Hosts!$A:$O,MATCH(Places!$C1448,Hosts!$A:$A,0),MATCH(Places!E$1,Hosts!$1:$1,0))</f>
        <v>1</v>
      </c>
      <c r="F1448" s="87">
        <f>INDEX(Hosts!$A:$O,MATCH(Places!$C1448,Hosts!$A:$A,0),MATCH(Places!F$1,Hosts!$1:$1,0))</f>
        <v>1</v>
      </c>
      <c r="G1448" s="17" t="str">
        <f>INDEX(Hosts!$A:$O,MATCH(Places!$C1448,Hosts!$A:$A,0),MATCH(Places!G$1,Hosts!$1:$1,0))</f>
        <v>Yes</v>
      </c>
      <c r="H1448" s="17">
        <v>7</v>
      </c>
      <c r="I1448" s="17" t="str">
        <f>INDEX(Neighborhoods!$A:$C,MATCH(Places!$H1448,Neighborhoods!$A:$A,0),MATCH(Places!I$1,Neighborhoods!$1:$1,0))</f>
        <v>Brooklyn</v>
      </c>
      <c r="J1448" s="17" t="str">
        <f>INDEX(Neighborhoods!$A:$C,MATCH(Places!$H1448,Neighborhoods!$A:$A,0),MATCH(Places!J$1,Neighborhoods!$1:$1,0))</f>
        <v>Bedford-Stuyvesant</v>
      </c>
      <c r="K1448" s="17" t="s">
        <v>11822</v>
      </c>
      <c r="L1448" s="17" t="str">
        <f t="shared" si="88"/>
        <v>No</v>
      </c>
      <c r="M1448" s="17">
        <v>4</v>
      </c>
      <c r="N1448" s="17" t="str" cm="1">
        <f t="array" ref="N1448">_xlfn.IFS(M1448&lt;=2,"Small",M1448&lt;=5,"Medium",M1448&gt;5,"Large")</f>
        <v>Medium</v>
      </c>
      <c r="O1448" s="65">
        <v>113</v>
      </c>
      <c r="P1448" s="87">
        <f t="shared" si="89"/>
        <v>0.03</v>
      </c>
      <c r="Q1448" s="68">
        <v>4.9800000000000004</v>
      </c>
      <c r="R1448" s="68" t="str" cm="1">
        <f t="array" ref="R1448">_xlfn.SWITCH(ROUND(Q1448,0),5,"Excellent",4,"Good",3,"Ok","Bad")</f>
        <v>Excellent</v>
      </c>
      <c r="S1448" s="17">
        <v>148</v>
      </c>
      <c r="T1448" s="17" t="str">
        <f t="shared" si="90"/>
        <v>Yes</v>
      </c>
      <c r="U1448" s="82">
        <v>42244</v>
      </c>
      <c r="V1448" s="82">
        <v>43834</v>
      </c>
      <c r="W1448" s="17">
        <v>227</v>
      </c>
      <c r="X1448" s="17" t="str">
        <f t="shared" si="91"/>
        <v>Active</v>
      </c>
      <c r="Y1448" s="17" t="s">
        <v>15616</v>
      </c>
      <c r="Z1448" s="17"/>
    </row>
    <row r="1449" spans="1:26" x14ac:dyDescent="0.25">
      <c r="A1449">
        <v>1448</v>
      </c>
      <c r="B1449" s="17" t="s">
        <v>14324</v>
      </c>
      <c r="C1449" s="17">
        <v>2381</v>
      </c>
      <c r="D1449" s="17" t="str">
        <f>INDEX(Hosts!$A:$O,MATCH(Places!$C1449,Hosts!$A:$A,0),MATCH(Places!D$1,Hosts!$1:$1,0))</f>
        <v>Within an hour</v>
      </c>
      <c r="E1449" s="87">
        <f>INDEX(Hosts!$A:$O,MATCH(Places!$C1449,Hosts!$A:$A,0),MATCH(Places!E$1,Hosts!$1:$1,0))</f>
        <v>0.96</v>
      </c>
      <c r="F1449" s="87">
        <f>INDEX(Hosts!$A:$O,MATCH(Places!$C1449,Hosts!$A:$A,0),MATCH(Places!F$1,Hosts!$1:$1,0))</f>
        <v>0.96</v>
      </c>
      <c r="G1449" s="17" t="str">
        <f>INDEX(Hosts!$A:$O,MATCH(Places!$C1449,Hosts!$A:$A,0),MATCH(Places!G$1,Hosts!$1:$1,0))</f>
        <v>No</v>
      </c>
      <c r="H1449" s="17">
        <v>22</v>
      </c>
      <c r="I1449" s="17" t="str">
        <f>INDEX(Neighborhoods!$A:$C,MATCH(Places!$H1449,Neighborhoods!$A:$A,0),MATCH(Places!I$1,Neighborhoods!$1:$1,0))</f>
        <v>Queens</v>
      </c>
      <c r="J1449" s="17" t="str">
        <f>INDEX(Neighborhoods!$A:$C,MATCH(Places!$H1449,Neighborhoods!$A:$A,0),MATCH(Places!J$1,Neighborhoods!$1:$1,0))</f>
        <v>Flushing</v>
      </c>
      <c r="K1449" s="17" t="s">
        <v>1</v>
      </c>
      <c r="L1449" s="17" t="str">
        <f t="shared" si="88"/>
        <v>Yes</v>
      </c>
      <c r="M1449" s="17">
        <v>2</v>
      </c>
      <c r="N1449" s="17" t="str" cm="1">
        <f t="array" ref="N1449">_xlfn.IFS(M1449&lt;=2,"Small",M1449&lt;=5,"Medium",M1449&gt;5,"Large")</f>
        <v>Small</v>
      </c>
      <c r="O1449" s="65">
        <v>98</v>
      </c>
      <c r="P1449" s="87">
        <f t="shared" si="89"/>
        <v>0.03</v>
      </c>
      <c r="Q1449" s="68">
        <v>4.6100000000000003</v>
      </c>
      <c r="R1449" s="68" t="str" cm="1">
        <f t="array" ref="R1449">_xlfn.SWITCH(ROUND(Q1449,0),5,"Excellent",4,"Good",3,"Ok","Bad")</f>
        <v>Excellent</v>
      </c>
      <c r="S1449" s="17">
        <v>175</v>
      </c>
      <c r="T1449" s="17" t="str">
        <f t="shared" si="90"/>
        <v>No</v>
      </c>
      <c r="U1449" s="82">
        <v>42242</v>
      </c>
      <c r="V1449" s="82">
        <v>44010</v>
      </c>
      <c r="W1449" s="17">
        <v>365</v>
      </c>
      <c r="X1449" s="17" t="str">
        <f t="shared" si="91"/>
        <v>Active</v>
      </c>
      <c r="Y1449" s="17" t="s">
        <v>15615</v>
      </c>
      <c r="Z1449" s="17"/>
    </row>
    <row r="1450" spans="1:26" x14ac:dyDescent="0.25">
      <c r="A1450">
        <v>1449</v>
      </c>
      <c r="B1450" s="17" t="s">
        <v>1091</v>
      </c>
      <c r="C1450" s="17">
        <v>2349</v>
      </c>
      <c r="D1450" s="17" t="str">
        <f>INDEX(Hosts!$A:$O,MATCH(Places!$C1450,Hosts!$A:$A,0),MATCH(Places!D$1,Hosts!$1:$1,0))</f>
        <v>Within a day</v>
      </c>
      <c r="E1450" s="87">
        <f>INDEX(Hosts!$A:$O,MATCH(Places!$C1450,Hosts!$A:$A,0),MATCH(Places!E$1,Hosts!$1:$1,0))</f>
        <v>0.8</v>
      </c>
      <c r="F1450" s="87">
        <f>INDEX(Hosts!$A:$O,MATCH(Places!$C1450,Hosts!$A:$A,0),MATCH(Places!F$1,Hosts!$1:$1,0))</f>
        <v>0.78</v>
      </c>
      <c r="G1450" s="17" t="str">
        <f>INDEX(Hosts!$A:$O,MATCH(Places!$C1450,Hosts!$A:$A,0),MATCH(Places!G$1,Hosts!$1:$1,0))</f>
        <v>No</v>
      </c>
      <c r="H1450" s="17">
        <v>17</v>
      </c>
      <c r="I1450" s="17" t="str">
        <f>INDEX(Neighborhoods!$A:$C,MATCH(Places!$H1450,Neighborhoods!$A:$A,0),MATCH(Places!I$1,Neighborhoods!$1:$1,0))</f>
        <v>Manhattan</v>
      </c>
      <c r="J1450" s="17" t="str">
        <f>INDEX(Neighborhoods!$A:$C,MATCH(Places!$H1450,Neighborhoods!$A:$A,0),MATCH(Places!J$1,Neighborhoods!$1:$1,0))</f>
        <v>Hell's Kitchen</v>
      </c>
      <c r="K1450" s="17" t="s">
        <v>1</v>
      </c>
      <c r="L1450" s="17" t="str">
        <f t="shared" si="88"/>
        <v>Yes</v>
      </c>
      <c r="M1450" s="17">
        <v>2</v>
      </c>
      <c r="N1450" s="17" t="str" cm="1">
        <f t="array" ref="N1450">_xlfn.IFS(M1450&lt;=2,"Small",M1450&lt;=5,"Medium",M1450&gt;5,"Large")</f>
        <v>Small</v>
      </c>
      <c r="O1450" s="65">
        <v>90</v>
      </c>
      <c r="P1450" s="87">
        <f t="shared" si="89"/>
        <v>0.03</v>
      </c>
      <c r="Q1450" s="68">
        <v>4.6500000000000004</v>
      </c>
      <c r="R1450" s="68" t="str" cm="1">
        <f t="array" ref="R1450">_xlfn.SWITCH(ROUND(Q1450,0),5,"Excellent",4,"Good",3,"Ok","Bad")</f>
        <v>Excellent</v>
      </c>
      <c r="S1450" s="17">
        <v>171</v>
      </c>
      <c r="T1450" s="17" t="str">
        <f t="shared" si="90"/>
        <v>No</v>
      </c>
      <c r="U1450" s="82">
        <v>42281</v>
      </c>
      <c r="V1450" s="82">
        <v>44011</v>
      </c>
      <c r="W1450" s="17">
        <v>180</v>
      </c>
      <c r="X1450" s="17" t="str">
        <f t="shared" si="91"/>
        <v>Active</v>
      </c>
      <c r="Y1450" s="17" t="s">
        <v>15615</v>
      </c>
      <c r="Z1450" s="17"/>
    </row>
    <row r="1451" spans="1:26" x14ac:dyDescent="0.25">
      <c r="A1451">
        <v>1450</v>
      </c>
      <c r="B1451" s="17" t="s">
        <v>1092</v>
      </c>
      <c r="C1451" s="17">
        <v>2384</v>
      </c>
      <c r="D1451" s="17" t="str">
        <f>INDEX(Hosts!$A:$O,MATCH(Places!$C1451,Hosts!$A:$A,0),MATCH(Places!D$1,Hosts!$1:$1,0))</f>
        <v>Within an hour</v>
      </c>
      <c r="E1451" s="87">
        <f>INDEX(Hosts!$A:$O,MATCH(Places!$C1451,Hosts!$A:$A,0),MATCH(Places!E$1,Hosts!$1:$1,0))</f>
        <v>1</v>
      </c>
      <c r="F1451" s="87">
        <f>INDEX(Hosts!$A:$O,MATCH(Places!$C1451,Hosts!$A:$A,0),MATCH(Places!F$1,Hosts!$1:$1,0))</f>
        <v>0.88</v>
      </c>
      <c r="G1451" s="17" t="str">
        <f>INDEX(Hosts!$A:$O,MATCH(Places!$C1451,Hosts!$A:$A,0),MATCH(Places!G$1,Hosts!$1:$1,0))</f>
        <v>Yes</v>
      </c>
      <c r="H1451" s="17">
        <v>23</v>
      </c>
      <c r="I1451" s="17" t="str">
        <f>INDEX(Neighborhoods!$A:$C,MATCH(Places!$H1451,Neighborhoods!$A:$A,0),MATCH(Places!I$1,Neighborhoods!$1:$1,0))</f>
        <v>Queens</v>
      </c>
      <c r="J1451" s="17" t="str">
        <f>INDEX(Neighborhoods!$A:$C,MATCH(Places!$H1451,Neighborhoods!$A:$A,0),MATCH(Places!J$1,Neighborhoods!$1:$1,0))</f>
        <v>Jamaica</v>
      </c>
      <c r="K1451" s="17" t="s">
        <v>1</v>
      </c>
      <c r="L1451" s="17" t="str">
        <f t="shared" si="88"/>
        <v>Yes</v>
      </c>
      <c r="M1451" s="17">
        <v>1</v>
      </c>
      <c r="N1451" s="17" t="str" cm="1">
        <f t="array" ref="N1451">_xlfn.IFS(M1451&lt;=2,"Small",M1451&lt;=5,"Medium",M1451&gt;5,"Large")</f>
        <v>Small</v>
      </c>
      <c r="O1451" s="65">
        <v>29</v>
      </c>
      <c r="P1451" s="87">
        <f t="shared" si="89"/>
        <v>0.03</v>
      </c>
      <c r="Q1451" s="68">
        <v>4.75</v>
      </c>
      <c r="R1451" s="68" t="str" cm="1">
        <f t="array" ref="R1451">_xlfn.SWITCH(ROUND(Q1451,0),5,"Excellent",4,"Good",3,"Ok","Bad")</f>
        <v>Excellent</v>
      </c>
      <c r="S1451" s="17">
        <v>65</v>
      </c>
      <c r="T1451" s="17" t="str">
        <f t="shared" si="90"/>
        <v>No</v>
      </c>
      <c r="U1451" s="82">
        <v>42244</v>
      </c>
      <c r="V1451" s="82">
        <v>43739</v>
      </c>
      <c r="W1451" s="17">
        <v>281</v>
      </c>
      <c r="X1451" s="17" t="str">
        <f t="shared" si="91"/>
        <v>Active</v>
      </c>
      <c r="Y1451" s="17" t="s">
        <v>15615</v>
      </c>
      <c r="Z1451" s="17"/>
    </row>
    <row r="1452" spans="1:26" x14ac:dyDescent="0.25">
      <c r="A1452">
        <v>1451</v>
      </c>
      <c r="B1452" s="17" t="s">
        <v>1093</v>
      </c>
      <c r="C1452" s="17">
        <v>2387</v>
      </c>
      <c r="D1452" s="17" t="str">
        <f>INDEX(Hosts!$A:$O,MATCH(Places!$C1452,Hosts!$A:$A,0),MATCH(Places!D$1,Hosts!$1:$1,0))</f>
        <v>Within a day</v>
      </c>
      <c r="E1452" s="87">
        <f>INDEX(Hosts!$A:$O,MATCH(Places!$C1452,Hosts!$A:$A,0),MATCH(Places!E$1,Hosts!$1:$1,0))</f>
        <v>0.67</v>
      </c>
      <c r="F1452" s="87">
        <f>INDEX(Hosts!$A:$O,MATCH(Places!$C1452,Hosts!$A:$A,0),MATCH(Places!F$1,Hosts!$1:$1,0))</f>
        <v>0</v>
      </c>
      <c r="G1452" s="17" t="str">
        <f>INDEX(Hosts!$A:$O,MATCH(Places!$C1452,Hosts!$A:$A,0),MATCH(Places!G$1,Hosts!$1:$1,0))</f>
        <v>No</v>
      </c>
      <c r="H1452" s="17">
        <v>20</v>
      </c>
      <c r="I1452" s="17" t="str">
        <f>INDEX(Neighborhoods!$A:$C,MATCH(Places!$H1452,Neighborhoods!$A:$A,0),MATCH(Places!I$1,Neighborhoods!$1:$1,0))</f>
        <v>Manhattan</v>
      </c>
      <c r="J1452" s="17" t="str">
        <f>INDEX(Neighborhoods!$A:$C,MATCH(Places!$H1452,Neighborhoods!$A:$A,0),MATCH(Places!J$1,Neighborhoods!$1:$1,0))</f>
        <v>Upper West Side</v>
      </c>
      <c r="K1452" s="17" t="s">
        <v>1</v>
      </c>
      <c r="L1452" s="17" t="str">
        <f t="shared" si="88"/>
        <v>Yes</v>
      </c>
      <c r="M1452" s="17">
        <v>4</v>
      </c>
      <c r="N1452" s="17" t="str" cm="1">
        <f t="array" ref="N1452">_xlfn.IFS(M1452&lt;=2,"Small",M1452&lt;=5,"Medium",M1452&gt;5,"Large")</f>
        <v>Medium</v>
      </c>
      <c r="O1452" s="65">
        <v>176</v>
      </c>
      <c r="P1452" s="87">
        <f t="shared" si="89"/>
        <v>0.03</v>
      </c>
      <c r="Q1452" s="68">
        <v>4.57</v>
      </c>
      <c r="R1452" s="68" t="str" cm="1">
        <f t="array" ref="R1452">_xlfn.SWITCH(ROUND(Q1452,0),5,"Excellent",4,"Good",3,"Ok","Bad")</f>
        <v>Excellent</v>
      </c>
      <c r="S1452" s="17">
        <v>44</v>
      </c>
      <c r="T1452" s="17" t="str">
        <f t="shared" si="90"/>
        <v>No</v>
      </c>
      <c r="U1452" s="82">
        <v>42223</v>
      </c>
      <c r="V1452" s="82">
        <v>43165</v>
      </c>
      <c r="W1452" s="17">
        <v>365</v>
      </c>
      <c r="X1452" s="17" t="str">
        <f t="shared" si="91"/>
        <v>Active</v>
      </c>
      <c r="Y1452" s="17" t="s">
        <v>15616</v>
      </c>
      <c r="Z1452" s="17"/>
    </row>
    <row r="1453" spans="1:26" x14ac:dyDescent="0.25">
      <c r="A1453">
        <v>1452</v>
      </c>
      <c r="B1453" s="17" t="s">
        <v>1094</v>
      </c>
      <c r="C1453" s="17">
        <v>529</v>
      </c>
      <c r="D1453" s="17" t="str">
        <f>INDEX(Hosts!$A:$O,MATCH(Places!$C1453,Hosts!$A:$A,0),MATCH(Places!D$1,Hosts!$1:$1,0))</f>
        <v>Within an hour</v>
      </c>
      <c r="E1453" s="87">
        <f>INDEX(Hosts!$A:$O,MATCH(Places!$C1453,Hosts!$A:$A,0),MATCH(Places!E$1,Hosts!$1:$1,0))</f>
        <v>1</v>
      </c>
      <c r="F1453" s="87">
        <f>INDEX(Hosts!$A:$O,MATCH(Places!$C1453,Hosts!$A:$A,0),MATCH(Places!F$1,Hosts!$1:$1,0))</f>
        <v>0</v>
      </c>
      <c r="G1453" s="17" t="str">
        <f>INDEX(Hosts!$A:$O,MATCH(Places!$C1453,Hosts!$A:$A,0),MATCH(Places!G$1,Hosts!$1:$1,0))</f>
        <v>No</v>
      </c>
      <c r="H1453" s="17">
        <v>24</v>
      </c>
      <c r="I1453" s="17" t="str">
        <f>INDEX(Neighborhoods!$A:$C,MATCH(Places!$H1453,Neighborhoods!$A:$A,0),MATCH(Places!I$1,Neighborhoods!$1:$1,0))</f>
        <v>Queens</v>
      </c>
      <c r="J1453" s="17" t="str">
        <f>INDEX(Neighborhoods!$A:$C,MATCH(Places!$H1453,Neighborhoods!$A:$A,0),MATCH(Places!J$1,Neighborhoods!$1:$1,0))</f>
        <v>Long Island City</v>
      </c>
      <c r="K1453" s="17" t="s">
        <v>11822</v>
      </c>
      <c r="L1453" s="17" t="str">
        <f t="shared" si="88"/>
        <v>No</v>
      </c>
      <c r="M1453" s="17">
        <v>2</v>
      </c>
      <c r="N1453" s="17" t="str" cm="1">
        <f t="array" ref="N1453">_xlfn.IFS(M1453&lt;=2,"Small",M1453&lt;=5,"Medium",M1453&gt;5,"Large")</f>
        <v>Small</v>
      </c>
      <c r="O1453" s="65">
        <v>78</v>
      </c>
      <c r="P1453" s="87">
        <f t="shared" si="89"/>
        <v>0.03</v>
      </c>
      <c r="Q1453" s="68">
        <v>4.78</v>
      </c>
      <c r="R1453" s="68" t="str" cm="1">
        <f t="array" ref="R1453">_xlfn.SWITCH(ROUND(Q1453,0),5,"Excellent",4,"Good",3,"Ok","Bad")</f>
        <v>Excellent</v>
      </c>
      <c r="S1453" s="17">
        <v>9</v>
      </c>
      <c r="T1453" s="17" t="str">
        <f t="shared" si="90"/>
        <v>No</v>
      </c>
      <c r="U1453" s="82">
        <v>42242</v>
      </c>
      <c r="V1453" s="82">
        <v>43245</v>
      </c>
      <c r="W1453" s="17">
        <v>1</v>
      </c>
      <c r="X1453" s="17" t="str">
        <f t="shared" si="91"/>
        <v>Active</v>
      </c>
      <c r="Y1453" s="17" t="s">
        <v>15616</v>
      </c>
      <c r="Z1453" s="17"/>
    </row>
    <row r="1454" spans="1:26" x14ac:dyDescent="0.25">
      <c r="A1454">
        <v>1453</v>
      </c>
      <c r="B1454" s="17" t="s">
        <v>1095</v>
      </c>
      <c r="C1454" s="17">
        <v>197</v>
      </c>
      <c r="D1454" s="17" t="str">
        <f>INDEX(Hosts!$A:$O,MATCH(Places!$C1454,Hosts!$A:$A,0),MATCH(Places!D$1,Hosts!$1:$1,0))</f>
        <v>Within an hour</v>
      </c>
      <c r="E1454" s="87">
        <f>INDEX(Hosts!$A:$O,MATCH(Places!$C1454,Hosts!$A:$A,0),MATCH(Places!E$1,Hosts!$1:$1,0))</f>
        <v>1</v>
      </c>
      <c r="F1454" s="87">
        <f>INDEX(Hosts!$A:$O,MATCH(Places!$C1454,Hosts!$A:$A,0),MATCH(Places!F$1,Hosts!$1:$1,0))</f>
        <v>0.92</v>
      </c>
      <c r="G1454" s="17" t="str">
        <f>INDEX(Hosts!$A:$O,MATCH(Places!$C1454,Hosts!$A:$A,0),MATCH(Places!G$1,Hosts!$1:$1,0))</f>
        <v>Yes</v>
      </c>
      <c r="H1454" s="17">
        <v>7</v>
      </c>
      <c r="I1454" s="17" t="str">
        <f>INDEX(Neighborhoods!$A:$C,MATCH(Places!$H1454,Neighborhoods!$A:$A,0),MATCH(Places!I$1,Neighborhoods!$1:$1,0))</f>
        <v>Brooklyn</v>
      </c>
      <c r="J1454" s="17" t="str">
        <f>INDEX(Neighborhoods!$A:$C,MATCH(Places!$H1454,Neighborhoods!$A:$A,0),MATCH(Places!J$1,Neighborhoods!$1:$1,0))</f>
        <v>Bedford-Stuyvesant</v>
      </c>
      <c r="K1454" s="17" t="s">
        <v>11822</v>
      </c>
      <c r="L1454" s="17" t="str">
        <f t="shared" si="88"/>
        <v>No</v>
      </c>
      <c r="M1454" s="17">
        <v>5</v>
      </c>
      <c r="N1454" s="17" t="str" cm="1">
        <f t="array" ref="N1454">_xlfn.IFS(M1454&lt;=2,"Small",M1454&lt;=5,"Medium",M1454&gt;5,"Large")</f>
        <v>Medium</v>
      </c>
      <c r="O1454" s="65">
        <v>120</v>
      </c>
      <c r="P1454" s="87">
        <f t="shared" si="89"/>
        <v>0.03</v>
      </c>
      <c r="Q1454" s="68">
        <v>4.9800000000000004</v>
      </c>
      <c r="R1454" s="68" t="str" cm="1">
        <f t="array" ref="R1454">_xlfn.SWITCH(ROUND(Q1454,0),5,"Excellent",4,"Good",3,"Ok","Bad")</f>
        <v>Excellent</v>
      </c>
      <c r="S1454" s="17">
        <v>182</v>
      </c>
      <c r="T1454" s="17" t="str">
        <f t="shared" si="90"/>
        <v>Yes</v>
      </c>
      <c r="U1454" s="82">
        <v>42232</v>
      </c>
      <c r="V1454" s="82">
        <v>44045</v>
      </c>
      <c r="W1454" s="17">
        <v>0</v>
      </c>
      <c r="X1454" s="17" t="str">
        <f t="shared" si="91"/>
        <v>Inactive</v>
      </c>
      <c r="Y1454" s="17" t="s">
        <v>15615</v>
      </c>
      <c r="Z1454" s="17"/>
    </row>
    <row r="1455" spans="1:26" x14ac:dyDescent="0.25">
      <c r="A1455">
        <v>1454</v>
      </c>
      <c r="B1455" s="17" t="s">
        <v>1096</v>
      </c>
      <c r="C1455" s="17">
        <v>2394</v>
      </c>
      <c r="D1455" s="17" t="str">
        <f>INDEX(Hosts!$A:$O,MATCH(Places!$C1455,Hosts!$A:$A,0),MATCH(Places!D$1,Hosts!$1:$1,0))</f>
        <v>Within an hour</v>
      </c>
      <c r="E1455" s="87">
        <f>INDEX(Hosts!$A:$O,MATCH(Places!$C1455,Hosts!$A:$A,0),MATCH(Places!E$1,Hosts!$1:$1,0))</f>
        <v>1</v>
      </c>
      <c r="F1455" s="87">
        <f>INDEX(Hosts!$A:$O,MATCH(Places!$C1455,Hosts!$A:$A,0),MATCH(Places!F$1,Hosts!$1:$1,0))</f>
        <v>0.96</v>
      </c>
      <c r="G1455" s="17" t="str">
        <f>INDEX(Hosts!$A:$O,MATCH(Places!$C1455,Hosts!$A:$A,0),MATCH(Places!G$1,Hosts!$1:$1,0))</f>
        <v>Yes</v>
      </c>
      <c r="H1455" s="17">
        <v>7</v>
      </c>
      <c r="I1455" s="17" t="str">
        <f>INDEX(Neighborhoods!$A:$C,MATCH(Places!$H1455,Neighborhoods!$A:$A,0),MATCH(Places!I$1,Neighborhoods!$1:$1,0))</f>
        <v>Brooklyn</v>
      </c>
      <c r="J1455" s="17" t="str">
        <f>INDEX(Neighborhoods!$A:$C,MATCH(Places!$H1455,Neighborhoods!$A:$A,0),MATCH(Places!J$1,Neighborhoods!$1:$1,0))</f>
        <v>Bedford-Stuyvesant</v>
      </c>
      <c r="K1455" s="17" t="s">
        <v>1</v>
      </c>
      <c r="L1455" s="17" t="str">
        <f t="shared" si="88"/>
        <v>Yes</v>
      </c>
      <c r="M1455" s="17">
        <v>1</v>
      </c>
      <c r="N1455" s="17" t="str" cm="1">
        <f t="array" ref="N1455">_xlfn.IFS(M1455&lt;=2,"Small",M1455&lt;=5,"Medium",M1455&gt;5,"Large")</f>
        <v>Small</v>
      </c>
      <c r="O1455" s="65">
        <v>36</v>
      </c>
      <c r="P1455" s="87">
        <f t="shared" si="89"/>
        <v>0.03</v>
      </c>
      <c r="Q1455" s="68">
        <v>4.9000000000000004</v>
      </c>
      <c r="R1455" s="68" t="str" cm="1">
        <f t="array" ref="R1455">_xlfn.SWITCH(ROUND(Q1455,0),5,"Excellent",4,"Good",3,"Ok","Bad")</f>
        <v>Excellent</v>
      </c>
      <c r="S1455" s="17">
        <v>284</v>
      </c>
      <c r="T1455" s="17" t="str">
        <f t="shared" si="90"/>
        <v>Yes</v>
      </c>
      <c r="U1455" s="82">
        <v>42260</v>
      </c>
      <c r="V1455" s="82">
        <v>44044</v>
      </c>
      <c r="W1455" s="17">
        <v>32</v>
      </c>
      <c r="X1455" s="17" t="str">
        <f t="shared" si="91"/>
        <v>Active</v>
      </c>
      <c r="Y1455" s="17" t="s">
        <v>15615</v>
      </c>
      <c r="Z1455" s="17"/>
    </row>
    <row r="1456" spans="1:26" x14ac:dyDescent="0.25">
      <c r="A1456">
        <v>1455</v>
      </c>
      <c r="B1456" s="17" t="s">
        <v>15154</v>
      </c>
      <c r="C1456" s="17">
        <v>374</v>
      </c>
      <c r="D1456" s="17" t="str">
        <f>INDEX(Hosts!$A:$O,MATCH(Places!$C1456,Hosts!$A:$A,0),MATCH(Places!D$1,Hosts!$1:$1,0))</f>
        <v>Within a few hours</v>
      </c>
      <c r="E1456" s="87">
        <f>INDEX(Hosts!$A:$O,MATCH(Places!$C1456,Hosts!$A:$A,0),MATCH(Places!E$1,Hosts!$1:$1,0))</f>
        <v>0.8</v>
      </c>
      <c r="F1456" s="87">
        <f>INDEX(Hosts!$A:$O,MATCH(Places!$C1456,Hosts!$A:$A,0),MATCH(Places!F$1,Hosts!$1:$1,0))</f>
        <v>0.75</v>
      </c>
      <c r="G1456" s="17" t="str">
        <f>INDEX(Hosts!$A:$O,MATCH(Places!$C1456,Hosts!$A:$A,0),MATCH(Places!G$1,Hosts!$1:$1,0))</f>
        <v>Yes</v>
      </c>
      <c r="H1456" s="17">
        <v>13</v>
      </c>
      <c r="I1456" s="17" t="str">
        <f>INDEX(Neighborhoods!$A:$C,MATCH(Places!$H1456,Neighborhoods!$A:$A,0),MATCH(Places!I$1,Neighborhoods!$1:$1,0))</f>
        <v>Manhattan</v>
      </c>
      <c r="J1456" s="17" t="str">
        <f>INDEX(Neighborhoods!$A:$C,MATCH(Places!$H1456,Neighborhoods!$A:$A,0),MATCH(Places!J$1,Neighborhoods!$1:$1,0))</f>
        <v>Chelsea</v>
      </c>
      <c r="K1456" s="17" t="s">
        <v>11822</v>
      </c>
      <c r="L1456" s="17" t="str">
        <f t="shared" si="88"/>
        <v>No</v>
      </c>
      <c r="M1456" s="17">
        <v>4</v>
      </c>
      <c r="N1456" s="17" t="str" cm="1">
        <f t="array" ref="N1456">_xlfn.IFS(M1456&lt;=2,"Small",M1456&lt;=5,"Medium",M1456&gt;5,"Large")</f>
        <v>Medium</v>
      </c>
      <c r="O1456" s="65">
        <v>476</v>
      </c>
      <c r="P1456" s="87">
        <f t="shared" si="89"/>
        <v>0.04</v>
      </c>
      <c r="Q1456" s="68">
        <v>4.99</v>
      </c>
      <c r="R1456" s="68" t="str" cm="1">
        <f t="array" ref="R1456">_xlfn.SWITCH(ROUND(Q1456,0),5,"Excellent",4,"Good",3,"Ok","Bad")</f>
        <v>Excellent</v>
      </c>
      <c r="S1456" s="17">
        <v>202</v>
      </c>
      <c r="T1456" s="17" t="str">
        <f t="shared" si="90"/>
        <v>Yes</v>
      </c>
      <c r="U1456" s="82">
        <v>42282</v>
      </c>
      <c r="V1456" s="82">
        <v>44045</v>
      </c>
      <c r="W1456" s="17">
        <v>332</v>
      </c>
      <c r="X1456" s="17" t="str">
        <f t="shared" si="91"/>
        <v>Active</v>
      </c>
      <c r="Y1456" s="17" t="s">
        <v>15615</v>
      </c>
      <c r="Z1456" s="17"/>
    </row>
    <row r="1457" spans="1:26" x14ac:dyDescent="0.25">
      <c r="A1457">
        <v>1456</v>
      </c>
      <c r="B1457" s="17" t="s">
        <v>14919</v>
      </c>
      <c r="C1457" s="17">
        <v>208</v>
      </c>
      <c r="D1457" s="17" t="str">
        <f>INDEX(Hosts!$A:$O,MATCH(Places!$C1457,Hosts!$A:$A,0),MATCH(Places!D$1,Hosts!$1:$1,0))</f>
        <v>Within an hour</v>
      </c>
      <c r="E1457" s="87">
        <f>INDEX(Hosts!$A:$O,MATCH(Places!$C1457,Hosts!$A:$A,0),MATCH(Places!E$1,Hosts!$1:$1,0))</f>
        <v>1</v>
      </c>
      <c r="F1457" s="87">
        <f>INDEX(Hosts!$A:$O,MATCH(Places!$C1457,Hosts!$A:$A,0),MATCH(Places!F$1,Hosts!$1:$1,0))</f>
        <v>0.92</v>
      </c>
      <c r="G1457" s="17" t="str">
        <f>INDEX(Hosts!$A:$O,MATCH(Places!$C1457,Hosts!$A:$A,0),MATCH(Places!G$1,Hosts!$1:$1,0))</f>
        <v>Yes</v>
      </c>
      <c r="H1457" s="17">
        <v>21</v>
      </c>
      <c r="I1457" s="17" t="str">
        <f>INDEX(Neighborhoods!$A:$C,MATCH(Places!$H1457,Neighborhoods!$A:$A,0),MATCH(Places!I$1,Neighborhoods!$1:$1,0))</f>
        <v>Queens</v>
      </c>
      <c r="J1457" s="17" t="str">
        <f>INDEX(Neighborhoods!$A:$C,MATCH(Places!$H1457,Neighborhoods!$A:$A,0),MATCH(Places!J$1,Neighborhoods!$1:$1,0))</f>
        <v>Astoria</v>
      </c>
      <c r="K1457" s="17" t="s">
        <v>1</v>
      </c>
      <c r="L1457" s="17" t="str">
        <f t="shared" si="88"/>
        <v>Yes</v>
      </c>
      <c r="M1457" s="17">
        <v>1</v>
      </c>
      <c r="N1457" s="17" t="str" cm="1">
        <f t="array" ref="N1457">_xlfn.IFS(M1457&lt;=2,"Small",M1457&lt;=5,"Medium",M1457&gt;5,"Large")</f>
        <v>Small</v>
      </c>
      <c r="O1457" s="65">
        <v>50</v>
      </c>
      <c r="P1457" s="87">
        <f t="shared" si="89"/>
        <v>0.03</v>
      </c>
      <c r="Q1457" s="68">
        <v>4.9400000000000004</v>
      </c>
      <c r="R1457" s="68" t="str" cm="1">
        <f t="array" ref="R1457">_xlfn.SWITCH(ROUND(Q1457,0),5,"Excellent",4,"Good",3,"Ok","Bad")</f>
        <v>Excellent</v>
      </c>
      <c r="S1457" s="17">
        <v>216</v>
      </c>
      <c r="T1457" s="17" t="str">
        <f t="shared" si="90"/>
        <v>Yes</v>
      </c>
      <c r="U1457" s="82">
        <v>42559</v>
      </c>
      <c r="V1457" s="82">
        <v>44053</v>
      </c>
      <c r="W1457" s="17">
        <v>357</v>
      </c>
      <c r="X1457" s="17" t="str">
        <f t="shared" si="91"/>
        <v>Active</v>
      </c>
      <c r="Y1457" s="17" t="s">
        <v>15615</v>
      </c>
      <c r="Z1457" s="17"/>
    </row>
    <row r="1458" spans="1:26" x14ac:dyDescent="0.25">
      <c r="A1458">
        <v>1457</v>
      </c>
      <c r="B1458" s="17" t="s">
        <v>1097</v>
      </c>
      <c r="C1458" s="17">
        <v>818</v>
      </c>
      <c r="D1458" s="17" t="str">
        <f>INDEX(Hosts!$A:$O,MATCH(Places!$C1458,Hosts!$A:$A,0),MATCH(Places!D$1,Hosts!$1:$1,0))</f>
        <v>Within a day</v>
      </c>
      <c r="E1458" s="87">
        <f>INDEX(Hosts!$A:$O,MATCH(Places!$C1458,Hosts!$A:$A,0),MATCH(Places!E$1,Hosts!$1:$1,0))</f>
        <v>0.63</v>
      </c>
      <c r="F1458" s="87">
        <f>INDEX(Hosts!$A:$O,MATCH(Places!$C1458,Hosts!$A:$A,0),MATCH(Places!F$1,Hosts!$1:$1,0))</f>
        <v>0.39</v>
      </c>
      <c r="G1458" s="17" t="str">
        <f>INDEX(Hosts!$A:$O,MATCH(Places!$C1458,Hosts!$A:$A,0),MATCH(Places!G$1,Hosts!$1:$1,0))</f>
        <v>No</v>
      </c>
      <c r="H1458" s="17">
        <v>11</v>
      </c>
      <c r="I1458" s="17" t="str">
        <f>INDEX(Neighborhoods!$A:$C,MATCH(Places!$H1458,Neighborhoods!$A:$A,0),MATCH(Places!I$1,Neighborhoods!$1:$1,0))</f>
        <v>Brooklyn</v>
      </c>
      <c r="J1458" s="17" t="str">
        <f>INDEX(Neighborhoods!$A:$C,MATCH(Places!$H1458,Neighborhoods!$A:$A,0),MATCH(Places!J$1,Neighborhoods!$1:$1,0))</f>
        <v>Greenpoint</v>
      </c>
      <c r="K1458" s="17" t="s">
        <v>11822</v>
      </c>
      <c r="L1458" s="17" t="str">
        <f t="shared" si="88"/>
        <v>No</v>
      </c>
      <c r="M1458" s="17">
        <v>2</v>
      </c>
      <c r="N1458" s="17" t="str" cm="1">
        <f t="array" ref="N1458">_xlfn.IFS(M1458&lt;=2,"Small",M1458&lt;=5,"Medium",M1458&gt;5,"Large")</f>
        <v>Small</v>
      </c>
      <c r="O1458" s="65">
        <v>100</v>
      </c>
      <c r="P1458" s="87">
        <f t="shared" si="89"/>
        <v>0.03</v>
      </c>
      <c r="Q1458" s="68">
        <v>4.45</v>
      </c>
      <c r="R1458" s="68" t="str" cm="1">
        <f t="array" ref="R1458">_xlfn.SWITCH(ROUND(Q1458,0),5,"Excellent",4,"Good",3,"Ok","Bad")</f>
        <v>Good</v>
      </c>
      <c r="S1458" s="17">
        <v>11</v>
      </c>
      <c r="T1458" s="17" t="str">
        <f t="shared" si="90"/>
        <v>No</v>
      </c>
      <c r="U1458" s="82">
        <v>42902</v>
      </c>
      <c r="V1458" s="82">
        <v>44044</v>
      </c>
      <c r="W1458" s="17">
        <v>320</v>
      </c>
      <c r="X1458" s="17" t="str">
        <f t="shared" si="91"/>
        <v>Active</v>
      </c>
      <c r="Y1458" s="17" t="s">
        <v>15615</v>
      </c>
      <c r="Z1458" s="17"/>
    </row>
    <row r="1459" spans="1:26" x14ac:dyDescent="0.25">
      <c r="A1459">
        <v>1458</v>
      </c>
      <c r="B1459" s="17" t="s">
        <v>1098</v>
      </c>
      <c r="C1459" s="17">
        <v>318</v>
      </c>
      <c r="D1459" s="17" t="str">
        <f>INDEX(Hosts!$A:$O,MATCH(Places!$C1459,Hosts!$A:$A,0),MATCH(Places!D$1,Hosts!$1:$1,0))</f>
        <v>Within a few hours</v>
      </c>
      <c r="E1459" s="87">
        <f>INDEX(Hosts!$A:$O,MATCH(Places!$C1459,Hosts!$A:$A,0),MATCH(Places!E$1,Hosts!$1:$1,0))</f>
        <v>1</v>
      </c>
      <c r="F1459" s="87">
        <f>INDEX(Hosts!$A:$O,MATCH(Places!$C1459,Hosts!$A:$A,0),MATCH(Places!F$1,Hosts!$1:$1,0))</f>
        <v>0.56999999999999995</v>
      </c>
      <c r="G1459" s="17" t="str">
        <f>INDEX(Hosts!$A:$O,MATCH(Places!$C1459,Hosts!$A:$A,0),MATCH(Places!G$1,Hosts!$1:$1,0))</f>
        <v>No</v>
      </c>
      <c r="H1459" s="17">
        <v>15</v>
      </c>
      <c r="I1459" s="17" t="str">
        <f>INDEX(Neighborhoods!$A:$C,MATCH(Places!$H1459,Neighborhoods!$A:$A,0),MATCH(Places!I$1,Neighborhoods!$1:$1,0))</f>
        <v>Manhattan</v>
      </c>
      <c r="J1459" s="17" t="str">
        <f>INDEX(Neighborhoods!$A:$C,MATCH(Places!$H1459,Neighborhoods!$A:$A,0),MATCH(Places!J$1,Neighborhoods!$1:$1,0))</f>
        <v>East Village</v>
      </c>
      <c r="K1459" s="17" t="s">
        <v>1</v>
      </c>
      <c r="L1459" s="17" t="str">
        <f t="shared" si="88"/>
        <v>Yes</v>
      </c>
      <c r="M1459" s="17">
        <v>1</v>
      </c>
      <c r="N1459" s="17" t="str" cm="1">
        <f t="array" ref="N1459">_xlfn.IFS(M1459&lt;=2,"Small",M1459&lt;=5,"Medium",M1459&gt;5,"Large")</f>
        <v>Small</v>
      </c>
      <c r="O1459" s="65">
        <v>100</v>
      </c>
      <c r="P1459" s="87">
        <f t="shared" si="89"/>
        <v>0.03</v>
      </c>
      <c r="Q1459" s="68">
        <v>5</v>
      </c>
      <c r="R1459" s="68" t="str" cm="1">
        <f t="array" ref="R1459">_xlfn.SWITCH(ROUND(Q1459,0),5,"Excellent",4,"Good",3,"Ok","Bad")</f>
        <v>Excellent</v>
      </c>
      <c r="S1459" s="17">
        <v>14</v>
      </c>
      <c r="T1459" s="17" t="str">
        <f t="shared" si="90"/>
        <v>No</v>
      </c>
      <c r="U1459" s="82">
        <v>42236</v>
      </c>
      <c r="V1459" s="82">
        <v>43612</v>
      </c>
      <c r="W1459" s="17">
        <v>365</v>
      </c>
      <c r="X1459" s="17" t="str">
        <f t="shared" si="91"/>
        <v>Active</v>
      </c>
      <c r="Y1459" s="17" t="s">
        <v>15616</v>
      </c>
      <c r="Z1459" s="17"/>
    </row>
    <row r="1460" spans="1:26" x14ac:dyDescent="0.25">
      <c r="A1460">
        <v>1459</v>
      </c>
      <c r="B1460" s="17" t="s">
        <v>1099</v>
      </c>
      <c r="C1460" s="17">
        <v>1036</v>
      </c>
      <c r="D1460" s="17" t="str">
        <f>INDEX(Hosts!$A:$O,MATCH(Places!$C1460,Hosts!$A:$A,0),MATCH(Places!D$1,Hosts!$1:$1,0))</f>
        <v>Within a few hours</v>
      </c>
      <c r="E1460" s="87">
        <f>INDEX(Hosts!$A:$O,MATCH(Places!$C1460,Hosts!$A:$A,0),MATCH(Places!E$1,Hosts!$1:$1,0))</f>
        <v>1</v>
      </c>
      <c r="F1460" s="87">
        <f>INDEX(Hosts!$A:$O,MATCH(Places!$C1460,Hosts!$A:$A,0),MATCH(Places!F$1,Hosts!$1:$1,0))</f>
        <v>0.56000000000000005</v>
      </c>
      <c r="G1460" s="17" t="str">
        <f>INDEX(Hosts!$A:$O,MATCH(Places!$C1460,Hosts!$A:$A,0),MATCH(Places!G$1,Hosts!$1:$1,0))</f>
        <v>No</v>
      </c>
      <c r="H1460" s="17">
        <v>17</v>
      </c>
      <c r="I1460" s="17" t="str">
        <f>INDEX(Neighborhoods!$A:$C,MATCH(Places!$H1460,Neighborhoods!$A:$A,0),MATCH(Places!I$1,Neighborhoods!$1:$1,0))</f>
        <v>Manhattan</v>
      </c>
      <c r="J1460" s="17" t="str">
        <f>INDEX(Neighborhoods!$A:$C,MATCH(Places!$H1460,Neighborhoods!$A:$A,0),MATCH(Places!J$1,Neighborhoods!$1:$1,0))</f>
        <v>Hell's Kitchen</v>
      </c>
      <c r="K1460" s="17" t="s">
        <v>11822</v>
      </c>
      <c r="L1460" s="17" t="str">
        <f t="shared" si="88"/>
        <v>No</v>
      </c>
      <c r="M1460" s="17">
        <v>4</v>
      </c>
      <c r="N1460" s="17" t="str" cm="1">
        <f t="array" ref="N1460">_xlfn.IFS(M1460&lt;=2,"Small",M1460&lt;=5,"Medium",M1460&gt;5,"Large")</f>
        <v>Medium</v>
      </c>
      <c r="O1460" s="65">
        <v>106</v>
      </c>
      <c r="P1460" s="87">
        <f t="shared" si="89"/>
        <v>0.03</v>
      </c>
      <c r="Q1460" s="68">
        <v>4.84</v>
      </c>
      <c r="R1460" s="68" t="str" cm="1">
        <f t="array" ref="R1460">_xlfn.SWITCH(ROUND(Q1460,0),5,"Excellent",4,"Good",3,"Ok","Bad")</f>
        <v>Excellent</v>
      </c>
      <c r="S1460" s="17">
        <v>69</v>
      </c>
      <c r="T1460" s="17" t="str">
        <f t="shared" si="90"/>
        <v>No</v>
      </c>
      <c r="U1460" s="82">
        <v>42269</v>
      </c>
      <c r="V1460" s="82">
        <v>44040</v>
      </c>
      <c r="W1460" s="17">
        <v>273</v>
      </c>
      <c r="X1460" s="17" t="str">
        <f t="shared" si="91"/>
        <v>Active</v>
      </c>
      <c r="Y1460" s="17" t="s">
        <v>15615</v>
      </c>
      <c r="Z1460" s="17"/>
    </row>
    <row r="1461" spans="1:26" x14ac:dyDescent="0.25">
      <c r="A1461">
        <v>1460</v>
      </c>
      <c r="B1461" s="17" t="s">
        <v>14506</v>
      </c>
      <c r="C1461" s="17">
        <v>484</v>
      </c>
      <c r="D1461" s="17" t="str">
        <f>INDEX(Hosts!$A:$O,MATCH(Places!$C1461,Hosts!$A:$A,0),MATCH(Places!D$1,Hosts!$1:$1,0))</f>
        <v>Within a day</v>
      </c>
      <c r="E1461" s="87">
        <f>INDEX(Hosts!$A:$O,MATCH(Places!$C1461,Hosts!$A:$A,0),MATCH(Places!E$1,Hosts!$1:$1,0))</f>
        <v>0.67</v>
      </c>
      <c r="F1461" s="87">
        <f>INDEX(Hosts!$A:$O,MATCH(Places!$C1461,Hosts!$A:$A,0),MATCH(Places!F$1,Hosts!$1:$1,0))</f>
        <v>1</v>
      </c>
      <c r="G1461" s="17" t="str">
        <f>INDEX(Hosts!$A:$O,MATCH(Places!$C1461,Hosts!$A:$A,0),MATCH(Places!G$1,Hosts!$1:$1,0))</f>
        <v>Yes</v>
      </c>
      <c r="H1461" s="17">
        <v>9</v>
      </c>
      <c r="I1461" s="17" t="str">
        <f>INDEX(Neighborhoods!$A:$C,MATCH(Places!$H1461,Neighborhoods!$A:$A,0),MATCH(Places!I$1,Neighborhoods!$1:$1,0))</f>
        <v>Brooklyn</v>
      </c>
      <c r="J1461" s="17" t="str">
        <f>INDEX(Neighborhoods!$A:$C,MATCH(Places!$H1461,Neighborhoods!$A:$A,0),MATCH(Places!J$1,Neighborhoods!$1:$1,0))</f>
        <v>Crown Heights</v>
      </c>
      <c r="K1461" s="17" t="s">
        <v>11822</v>
      </c>
      <c r="L1461" s="17" t="str">
        <f t="shared" si="88"/>
        <v>No</v>
      </c>
      <c r="M1461" s="17">
        <v>4</v>
      </c>
      <c r="N1461" s="17" t="str" cm="1">
        <f t="array" ref="N1461">_xlfn.IFS(M1461&lt;=2,"Small",M1461&lt;=5,"Medium",M1461&gt;5,"Large")</f>
        <v>Medium</v>
      </c>
      <c r="O1461" s="65">
        <v>120</v>
      </c>
      <c r="P1461" s="87">
        <f t="shared" si="89"/>
        <v>0.03</v>
      </c>
      <c r="Q1461" s="68">
        <v>4.62</v>
      </c>
      <c r="R1461" s="68" t="str" cm="1">
        <f t="array" ref="R1461">_xlfn.SWITCH(ROUND(Q1461,0),5,"Excellent",4,"Good",3,"Ok","Bad")</f>
        <v>Excellent</v>
      </c>
      <c r="S1461" s="17">
        <v>13</v>
      </c>
      <c r="T1461" s="17" t="str">
        <f t="shared" si="90"/>
        <v>No</v>
      </c>
      <c r="U1461" s="82">
        <v>42515</v>
      </c>
      <c r="V1461" s="82">
        <v>43770</v>
      </c>
      <c r="W1461" s="17">
        <v>0</v>
      </c>
      <c r="X1461" s="17" t="str">
        <f t="shared" si="91"/>
        <v>Inactive</v>
      </c>
      <c r="Y1461" s="17" t="s">
        <v>15615</v>
      </c>
      <c r="Z1461" s="17"/>
    </row>
    <row r="1462" spans="1:26" x14ac:dyDescent="0.25">
      <c r="A1462">
        <v>1461</v>
      </c>
      <c r="B1462" s="17" t="s">
        <v>15297</v>
      </c>
      <c r="C1462" s="17">
        <v>140</v>
      </c>
      <c r="D1462" s="17" t="str">
        <f>INDEX(Hosts!$A:$O,MATCH(Places!$C1462,Hosts!$A:$A,0),MATCH(Places!D$1,Hosts!$1:$1,0))</f>
        <v>Within a day</v>
      </c>
      <c r="E1462" s="87">
        <f>INDEX(Hosts!$A:$O,MATCH(Places!$C1462,Hosts!$A:$A,0),MATCH(Places!E$1,Hosts!$1:$1,0))</f>
        <v>0.91</v>
      </c>
      <c r="F1462" s="87">
        <f>INDEX(Hosts!$A:$O,MATCH(Places!$C1462,Hosts!$A:$A,0),MATCH(Places!F$1,Hosts!$1:$1,0))</f>
        <v>0.87</v>
      </c>
      <c r="G1462" s="17" t="str">
        <f>INDEX(Hosts!$A:$O,MATCH(Places!$C1462,Hosts!$A:$A,0),MATCH(Places!G$1,Hosts!$1:$1,0))</f>
        <v>Yes</v>
      </c>
      <c r="H1462" s="17">
        <v>9</v>
      </c>
      <c r="I1462" s="17" t="str">
        <f>INDEX(Neighborhoods!$A:$C,MATCH(Places!$H1462,Neighborhoods!$A:$A,0),MATCH(Places!I$1,Neighborhoods!$1:$1,0))</f>
        <v>Brooklyn</v>
      </c>
      <c r="J1462" s="17" t="str">
        <f>INDEX(Neighborhoods!$A:$C,MATCH(Places!$H1462,Neighborhoods!$A:$A,0),MATCH(Places!J$1,Neighborhoods!$1:$1,0))</f>
        <v>Crown Heights</v>
      </c>
      <c r="K1462" s="17" t="s">
        <v>11822</v>
      </c>
      <c r="L1462" s="17" t="str">
        <f t="shared" si="88"/>
        <v>No</v>
      </c>
      <c r="M1462" s="17">
        <v>10</v>
      </c>
      <c r="N1462" s="17" t="str" cm="1">
        <f t="array" ref="N1462">_xlfn.IFS(M1462&lt;=2,"Small",M1462&lt;=5,"Medium",M1462&gt;5,"Large")</f>
        <v>Large</v>
      </c>
      <c r="O1462" s="65">
        <v>285</v>
      </c>
      <c r="P1462" s="87">
        <f t="shared" si="89"/>
        <v>0.04</v>
      </c>
      <c r="Q1462" s="68">
        <v>4.9000000000000004</v>
      </c>
      <c r="R1462" s="68" t="str" cm="1">
        <f t="array" ref="R1462">_xlfn.SWITCH(ROUND(Q1462,0),5,"Excellent",4,"Good",3,"Ok","Bad")</f>
        <v>Excellent</v>
      </c>
      <c r="S1462" s="17">
        <v>135</v>
      </c>
      <c r="T1462" s="17" t="str">
        <f t="shared" si="90"/>
        <v>Yes</v>
      </c>
      <c r="U1462" s="82">
        <v>42273</v>
      </c>
      <c r="V1462" s="82">
        <v>44038</v>
      </c>
      <c r="W1462" s="17">
        <v>1</v>
      </c>
      <c r="X1462" s="17" t="str">
        <f t="shared" si="91"/>
        <v>Active</v>
      </c>
      <c r="Y1462" s="17" t="s">
        <v>15615</v>
      </c>
      <c r="Z1462" s="17"/>
    </row>
    <row r="1463" spans="1:26" x14ac:dyDescent="0.25">
      <c r="A1463">
        <v>1462</v>
      </c>
      <c r="B1463" s="17" t="s">
        <v>1100</v>
      </c>
      <c r="C1463" s="17">
        <v>826</v>
      </c>
      <c r="D1463" s="17" t="str">
        <f>INDEX(Hosts!$A:$O,MATCH(Places!$C1463,Hosts!$A:$A,0),MATCH(Places!D$1,Hosts!$1:$1,0))</f>
        <v>A few days or more</v>
      </c>
      <c r="E1463" s="87">
        <f>INDEX(Hosts!$A:$O,MATCH(Places!$C1463,Hosts!$A:$A,0),MATCH(Places!E$1,Hosts!$1:$1,0))</f>
        <v>0.33</v>
      </c>
      <c r="F1463" s="87">
        <f>INDEX(Hosts!$A:$O,MATCH(Places!$C1463,Hosts!$A:$A,0),MATCH(Places!F$1,Hosts!$1:$1,0))</f>
        <v>0.91</v>
      </c>
      <c r="G1463" s="17" t="str">
        <f>INDEX(Hosts!$A:$O,MATCH(Places!$C1463,Hosts!$A:$A,0),MATCH(Places!G$1,Hosts!$1:$1,0))</f>
        <v>Yes</v>
      </c>
      <c r="H1463" s="17">
        <v>12</v>
      </c>
      <c r="I1463" s="17" t="str">
        <f>INDEX(Neighborhoods!$A:$C,MATCH(Places!$H1463,Neighborhoods!$A:$A,0),MATCH(Places!I$1,Neighborhoods!$1:$1,0))</f>
        <v>Brooklyn</v>
      </c>
      <c r="J1463" s="17" t="str">
        <f>INDEX(Neighborhoods!$A:$C,MATCH(Places!$H1463,Neighborhoods!$A:$A,0),MATCH(Places!J$1,Neighborhoods!$1:$1,0))</f>
        <v>Williamsburg</v>
      </c>
      <c r="K1463" s="17" t="s">
        <v>1</v>
      </c>
      <c r="L1463" s="17" t="str">
        <f t="shared" si="88"/>
        <v>Yes</v>
      </c>
      <c r="M1463" s="17">
        <v>2</v>
      </c>
      <c r="N1463" s="17" t="str" cm="1">
        <f t="array" ref="N1463">_xlfn.IFS(M1463&lt;=2,"Small",M1463&lt;=5,"Medium",M1463&gt;5,"Large")</f>
        <v>Small</v>
      </c>
      <c r="O1463" s="65">
        <v>120</v>
      </c>
      <c r="P1463" s="87">
        <f t="shared" si="89"/>
        <v>0.03</v>
      </c>
      <c r="Q1463" s="68">
        <v>4.9800000000000004</v>
      </c>
      <c r="R1463" s="68" t="str" cm="1">
        <f t="array" ref="R1463">_xlfn.SWITCH(ROUND(Q1463,0),5,"Excellent",4,"Good",3,"Ok","Bad")</f>
        <v>Excellent</v>
      </c>
      <c r="S1463" s="17">
        <v>251</v>
      </c>
      <c r="T1463" s="17" t="str">
        <f t="shared" si="90"/>
        <v>Yes</v>
      </c>
      <c r="U1463" s="82">
        <v>42253</v>
      </c>
      <c r="V1463" s="82">
        <v>43898</v>
      </c>
      <c r="W1463" s="17">
        <v>168</v>
      </c>
      <c r="X1463" s="17" t="str">
        <f t="shared" si="91"/>
        <v>Active</v>
      </c>
      <c r="Y1463" s="17" t="s">
        <v>15615</v>
      </c>
      <c r="Z1463" s="17"/>
    </row>
    <row r="1464" spans="1:26" x14ac:dyDescent="0.25">
      <c r="A1464">
        <v>1463</v>
      </c>
      <c r="B1464" s="17" t="s">
        <v>13853</v>
      </c>
      <c r="C1464" s="17">
        <v>1090</v>
      </c>
      <c r="D1464" s="17" t="str">
        <f>INDEX(Hosts!$A:$O,MATCH(Places!$C1464,Hosts!$A:$A,0),MATCH(Places!D$1,Hosts!$1:$1,0))</f>
        <v>A few days or more</v>
      </c>
      <c r="E1464" s="87">
        <f>INDEX(Hosts!$A:$O,MATCH(Places!$C1464,Hosts!$A:$A,0),MATCH(Places!E$1,Hosts!$1:$1,0))</f>
        <v>0</v>
      </c>
      <c r="F1464" s="87">
        <f>INDEX(Hosts!$A:$O,MATCH(Places!$C1464,Hosts!$A:$A,0),MATCH(Places!F$1,Hosts!$1:$1,0))</f>
        <v>0</v>
      </c>
      <c r="G1464" s="17" t="str">
        <f>INDEX(Hosts!$A:$O,MATCH(Places!$C1464,Hosts!$A:$A,0),MATCH(Places!G$1,Hosts!$1:$1,0))</f>
        <v>No</v>
      </c>
      <c r="H1464" s="17">
        <v>7</v>
      </c>
      <c r="I1464" s="17" t="str">
        <f>INDEX(Neighborhoods!$A:$C,MATCH(Places!$H1464,Neighborhoods!$A:$A,0),MATCH(Places!I$1,Neighborhoods!$1:$1,0))</f>
        <v>Brooklyn</v>
      </c>
      <c r="J1464" s="17" t="str">
        <f>INDEX(Neighborhoods!$A:$C,MATCH(Places!$H1464,Neighborhoods!$A:$A,0),MATCH(Places!J$1,Neighborhoods!$1:$1,0))</f>
        <v>Bedford-Stuyvesant</v>
      </c>
      <c r="K1464" s="17" t="s">
        <v>11822</v>
      </c>
      <c r="L1464" s="17" t="str">
        <f t="shared" si="88"/>
        <v>No</v>
      </c>
      <c r="M1464" s="17">
        <v>5</v>
      </c>
      <c r="N1464" s="17" t="str" cm="1">
        <f t="array" ref="N1464">_xlfn.IFS(M1464&lt;=2,"Small",M1464&lt;=5,"Medium",M1464&gt;5,"Large")</f>
        <v>Medium</v>
      </c>
      <c r="O1464" s="65">
        <v>209</v>
      </c>
      <c r="P1464" s="87">
        <f t="shared" si="89"/>
        <v>0.04</v>
      </c>
      <c r="Q1464" s="68">
        <v>5</v>
      </c>
      <c r="R1464" s="68" t="str" cm="1">
        <f t="array" ref="R1464">_xlfn.SWITCH(ROUND(Q1464,0),5,"Excellent",4,"Good",3,"Ok","Bad")</f>
        <v>Excellent</v>
      </c>
      <c r="S1464" s="17">
        <v>3</v>
      </c>
      <c r="T1464" s="17" t="str">
        <f t="shared" si="90"/>
        <v>No</v>
      </c>
      <c r="U1464" s="82">
        <v>42648</v>
      </c>
      <c r="V1464" s="82">
        <v>43612</v>
      </c>
      <c r="W1464" s="17">
        <v>227</v>
      </c>
      <c r="X1464" s="17" t="str">
        <f t="shared" si="91"/>
        <v>Active</v>
      </c>
      <c r="Y1464" s="17" t="s">
        <v>15615</v>
      </c>
      <c r="Z1464" s="17"/>
    </row>
    <row r="1465" spans="1:26" x14ac:dyDescent="0.25">
      <c r="A1465">
        <v>1464</v>
      </c>
      <c r="B1465" s="17" t="s">
        <v>1101</v>
      </c>
      <c r="C1465" s="17">
        <v>2226</v>
      </c>
      <c r="D1465" s="17" t="str">
        <f>INDEX(Hosts!$A:$O,MATCH(Places!$C1465,Hosts!$A:$A,0),MATCH(Places!D$1,Hosts!$1:$1,0))</f>
        <v>Within an hour</v>
      </c>
      <c r="E1465" s="87">
        <f>INDEX(Hosts!$A:$O,MATCH(Places!$C1465,Hosts!$A:$A,0),MATCH(Places!E$1,Hosts!$1:$1,0))</f>
        <v>1</v>
      </c>
      <c r="F1465" s="87">
        <f>INDEX(Hosts!$A:$O,MATCH(Places!$C1465,Hosts!$A:$A,0),MATCH(Places!F$1,Hosts!$1:$1,0))</f>
        <v>0.88</v>
      </c>
      <c r="G1465" s="17" t="str">
        <f>INDEX(Hosts!$A:$O,MATCH(Places!$C1465,Hosts!$A:$A,0),MATCH(Places!G$1,Hosts!$1:$1,0))</f>
        <v>No</v>
      </c>
      <c r="H1465" s="17">
        <v>7</v>
      </c>
      <c r="I1465" s="17" t="str">
        <f>INDEX(Neighborhoods!$A:$C,MATCH(Places!$H1465,Neighborhoods!$A:$A,0),MATCH(Places!I$1,Neighborhoods!$1:$1,0))</f>
        <v>Brooklyn</v>
      </c>
      <c r="J1465" s="17" t="str">
        <f>INDEX(Neighborhoods!$A:$C,MATCH(Places!$H1465,Neighborhoods!$A:$A,0),MATCH(Places!J$1,Neighborhoods!$1:$1,0))</f>
        <v>Bedford-Stuyvesant</v>
      </c>
      <c r="K1465" s="17" t="s">
        <v>11822</v>
      </c>
      <c r="L1465" s="17" t="str">
        <f t="shared" si="88"/>
        <v>No</v>
      </c>
      <c r="M1465" s="17">
        <v>4</v>
      </c>
      <c r="N1465" s="17" t="str" cm="1">
        <f t="array" ref="N1465">_xlfn.IFS(M1465&lt;=2,"Small",M1465&lt;=5,"Medium",M1465&gt;5,"Large")</f>
        <v>Medium</v>
      </c>
      <c r="O1465" s="65">
        <v>105</v>
      </c>
      <c r="P1465" s="87">
        <f t="shared" si="89"/>
        <v>0.03</v>
      </c>
      <c r="Q1465" s="68">
        <v>4.66</v>
      </c>
      <c r="R1465" s="68" t="str" cm="1">
        <f t="array" ref="R1465">_xlfn.SWITCH(ROUND(Q1465,0),5,"Excellent",4,"Good",3,"Ok","Bad")</f>
        <v>Excellent</v>
      </c>
      <c r="S1465" s="17">
        <v>119</v>
      </c>
      <c r="T1465" s="17" t="str">
        <f t="shared" si="90"/>
        <v>No</v>
      </c>
      <c r="U1465" s="82">
        <v>42428</v>
      </c>
      <c r="V1465" s="82">
        <v>44025</v>
      </c>
      <c r="W1465" s="17">
        <v>85</v>
      </c>
      <c r="X1465" s="17" t="str">
        <f t="shared" si="91"/>
        <v>Active</v>
      </c>
      <c r="Y1465" s="17" t="s">
        <v>15615</v>
      </c>
      <c r="Z1465" s="17"/>
    </row>
    <row r="1466" spans="1:26" x14ac:dyDescent="0.25">
      <c r="A1466">
        <v>1465</v>
      </c>
      <c r="B1466" s="17" t="s">
        <v>15093</v>
      </c>
      <c r="C1466" s="17">
        <v>1136</v>
      </c>
      <c r="D1466" s="17" t="str">
        <f>INDEX(Hosts!$A:$O,MATCH(Places!$C1466,Hosts!$A:$A,0),MATCH(Places!D$1,Hosts!$1:$1,0))</f>
        <v>Within a few hours</v>
      </c>
      <c r="E1466" s="87">
        <f>INDEX(Hosts!$A:$O,MATCH(Places!$C1466,Hosts!$A:$A,0),MATCH(Places!E$1,Hosts!$1:$1,0))</f>
        <v>1</v>
      </c>
      <c r="F1466" s="87">
        <f>INDEX(Hosts!$A:$O,MATCH(Places!$C1466,Hosts!$A:$A,0),MATCH(Places!F$1,Hosts!$1:$1,0))</f>
        <v>1</v>
      </c>
      <c r="G1466" s="17" t="str">
        <f>INDEX(Hosts!$A:$O,MATCH(Places!$C1466,Hosts!$A:$A,0),MATCH(Places!G$1,Hosts!$1:$1,0))</f>
        <v>Yes</v>
      </c>
      <c r="H1466" s="17">
        <v>11</v>
      </c>
      <c r="I1466" s="17" t="str">
        <f>INDEX(Neighborhoods!$A:$C,MATCH(Places!$H1466,Neighborhoods!$A:$A,0),MATCH(Places!I$1,Neighborhoods!$1:$1,0))</f>
        <v>Brooklyn</v>
      </c>
      <c r="J1466" s="17" t="str">
        <f>INDEX(Neighborhoods!$A:$C,MATCH(Places!$H1466,Neighborhoods!$A:$A,0),MATCH(Places!J$1,Neighborhoods!$1:$1,0))</f>
        <v>Greenpoint</v>
      </c>
      <c r="K1466" s="17" t="s">
        <v>11822</v>
      </c>
      <c r="L1466" s="17" t="str">
        <f t="shared" si="88"/>
        <v>No</v>
      </c>
      <c r="M1466" s="17">
        <v>2</v>
      </c>
      <c r="N1466" s="17" t="str" cm="1">
        <f t="array" ref="N1466">_xlfn.IFS(M1466&lt;=2,"Small",M1466&lt;=5,"Medium",M1466&gt;5,"Large")</f>
        <v>Small</v>
      </c>
      <c r="O1466" s="65">
        <v>70</v>
      </c>
      <c r="P1466" s="87">
        <f t="shared" si="89"/>
        <v>0.03</v>
      </c>
      <c r="Q1466" s="68">
        <v>4.71</v>
      </c>
      <c r="R1466" s="68" t="str" cm="1">
        <f t="array" ref="R1466">_xlfn.SWITCH(ROUND(Q1466,0),5,"Excellent",4,"Good",3,"Ok","Bad")</f>
        <v>Excellent</v>
      </c>
      <c r="S1466" s="17">
        <v>7</v>
      </c>
      <c r="T1466" s="17" t="str">
        <f t="shared" si="90"/>
        <v>No</v>
      </c>
      <c r="U1466" s="82">
        <v>42275</v>
      </c>
      <c r="V1466" s="82">
        <v>43814</v>
      </c>
      <c r="W1466" s="17">
        <v>0</v>
      </c>
      <c r="X1466" s="17" t="str">
        <f t="shared" si="91"/>
        <v>Inactive</v>
      </c>
      <c r="Y1466" s="17" t="s">
        <v>15616</v>
      </c>
      <c r="Z1466" s="17"/>
    </row>
    <row r="1467" spans="1:26" x14ac:dyDescent="0.25">
      <c r="A1467">
        <v>1466</v>
      </c>
      <c r="B1467" s="17" t="s">
        <v>1102</v>
      </c>
      <c r="C1467" s="17">
        <v>1516</v>
      </c>
      <c r="D1467" s="17" t="str">
        <f>INDEX(Hosts!$A:$O,MATCH(Places!$C1467,Hosts!$A:$A,0),MATCH(Places!D$1,Hosts!$1:$1,0))</f>
        <v>Within an hour</v>
      </c>
      <c r="E1467" s="87">
        <f>INDEX(Hosts!$A:$O,MATCH(Places!$C1467,Hosts!$A:$A,0),MATCH(Places!E$1,Hosts!$1:$1,0))</f>
        <v>1</v>
      </c>
      <c r="F1467" s="87">
        <f>INDEX(Hosts!$A:$O,MATCH(Places!$C1467,Hosts!$A:$A,0),MATCH(Places!F$1,Hosts!$1:$1,0))</f>
        <v>1</v>
      </c>
      <c r="G1467" s="17" t="str">
        <f>INDEX(Hosts!$A:$O,MATCH(Places!$C1467,Hosts!$A:$A,0),MATCH(Places!G$1,Hosts!$1:$1,0))</f>
        <v>Yes</v>
      </c>
      <c r="H1467" s="17">
        <v>9</v>
      </c>
      <c r="I1467" s="17" t="str">
        <f>INDEX(Neighborhoods!$A:$C,MATCH(Places!$H1467,Neighborhoods!$A:$A,0),MATCH(Places!I$1,Neighborhoods!$1:$1,0))</f>
        <v>Brooklyn</v>
      </c>
      <c r="J1467" s="17" t="str">
        <f>INDEX(Neighborhoods!$A:$C,MATCH(Places!$H1467,Neighborhoods!$A:$A,0),MATCH(Places!J$1,Neighborhoods!$1:$1,0))</f>
        <v>Crown Heights</v>
      </c>
      <c r="K1467" s="17" t="s">
        <v>1</v>
      </c>
      <c r="L1467" s="17" t="str">
        <f t="shared" si="88"/>
        <v>Yes</v>
      </c>
      <c r="M1467" s="17">
        <v>2</v>
      </c>
      <c r="N1467" s="17" t="str" cm="1">
        <f t="array" ref="N1467">_xlfn.IFS(M1467&lt;=2,"Small",M1467&lt;=5,"Medium",M1467&gt;5,"Large")</f>
        <v>Small</v>
      </c>
      <c r="O1467" s="65">
        <v>55</v>
      </c>
      <c r="P1467" s="87">
        <f t="shared" si="89"/>
        <v>0.03</v>
      </c>
      <c r="Q1467" s="68">
        <v>4.97</v>
      </c>
      <c r="R1467" s="68" t="str" cm="1">
        <f t="array" ref="R1467">_xlfn.SWITCH(ROUND(Q1467,0),5,"Excellent",4,"Good",3,"Ok","Bad")</f>
        <v>Excellent</v>
      </c>
      <c r="S1467" s="17">
        <v>241</v>
      </c>
      <c r="T1467" s="17" t="str">
        <f t="shared" si="90"/>
        <v>Yes</v>
      </c>
      <c r="U1467" s="82">
        <v>42231</v>
      </c>
      <c r="V1467" s="82">
        <v>43909</v>
      </c>
      <c r="W1467" s="17">
        <v>228</v>
      </c>
      <c r="X1467" s="17" t="str">
        <f t="shared" si="91"/>
        <v>Active</v>
      </c>
      <c r="Y1467" s="17" t="s">
        <v>15615</v>
      </c>
      <c r="Z1467" s="17"/>
    </row>
    <row r="1468" spans="1:26" x14ac:dyDescent="0.25">
      <c r="A1468">
        <v>1467</v>
      </c>
      <c r="B1468" s="17" t="s">
        <v>1102</v>
      </c>
      <c r="C1468" s="17">
        <v>1516</v>
      </c>
      <c r="D1468" s="17" t="str">
        <f>INDEX(Hosts!$A:$O,MATCH(Places!$C1468,Hosts!$A:$A,0),MATCH(Places!D$1,Hosts!$1:$1,0))</f>
        <v>Within an hour</v>
      </c>
      <c r="E1468" s="87">
        <f>INDEX(Hosts!$A:$O,MATCH(Places!$C1468,Hosts!$A:$A,0),MATCH(Places!E$1,Hosts!$1:$1,0))</f>
        <v>1</v>
      </c>
      <c r="F1468" s="87">
        <f>INDEX(Hosts!$A:$O,MATCH(Places!$C1468,Hosts!$A:$A,0),MATCH(Places!F$1,Hosts!$1:$1,0))</f>
        <v>1</v>
      </c>
      <c r="G1468" s="17" t="str">
        <f>INDEX(Hosts!$A:$O,MATCH(Places!$C1468,Hosts!$A:$A,0),MATCH(Places!G$1,Hosts!$1:$1,0))</f>
        <v>Yes</v>
      </c>
      <c r="H1468" s="17">
        <v>9</v>
      </c>
      <c r="I1468" s="17" t="str">
        <f>INDEX(Neighborhoods!$A:$C,MATCH(Places!$H1468,Neighborhoods!$A:$A,0),MATCH(Places!I$1,Neighborhoods!$1:$1,0))</f>
        <v>Brooklyn</v>
      </c>
      <c r="J1468" s="17" t="str">
        <f>INDEX(Neighborhoods!$A:$C,MATCH(Places!$H1468,Neighborhoods!$A:$A,0),MATCH(Places!J$1,Neighborhoods!$1:$1,0))</f>
        <v>Crown Heights</v>
      </c>
      <c r="K1468" s="17" t="s">
        <v>1</v>
      </c>
      <c r="L1468" s="17" t="str">
        <f t="shared" si="88"/>
        <v>Yes</v>
      </c>
      <c r="M1468" s="17">
        <v>2</v>
      </c>
      <c r="N1468" s="17" t="str" cm="1">
        <f t="array" ref="N1468">_xlfn.IFS(M1468&lt;=2,"Small",M1468&lt;=5,"Medium",M1468&gt;5,"Large")</f>
        <v>Small</v>
      </c>
      <c r="O1468" s="65">
        <v>55</v>
      </c>
      <c r="P1468" s="87">
        <f t="shared" si="89"/>
        <v>0.03</v>
      </c>
      <c r="Q1468" s="68">
        <v>4.9000000000000004</v>
      </c>
      <c r="R1468" s="68" t="str" cm="1">
        <f t="array" ref="R1468">_xlfn.SWITCH(ROUND(Q1468,0),5,"Excellent",4,"Good",3,"Ok","Bad")</f>
        <v>Excellent</v>
      </c>
      <c r="S1468" s="17">
        <v>10</v>
      </c>
      <c r="T1468" s="17" t="str">
        <f t="shared" si="90"/>
        <v>No</v>
      </c>
      <c r="U1468" s="82">
        <v>42620</v>
      </c>
      <c r="V1468" s="82">
        <v>43800</v>
      </c>
      <c r="W1468" s="17">
        <v>228</v>
      </c>
      <c r="X1468" s="17" t="str">
        <f t="shared" si="91"/>
        <v>Active</v>
      </c>
      <c r="Y1468" s="17" t="s">
        <v>15615</v>
      </c>
      <c r="Z1468" s="17"/>
    </row>
    <row r="1469" spans="1:26" x14ac:dyDescent="0.25">
      <c r="A1469">
        <v>1468</v>
      </c>
      <c r="B1469" s="17" t="s">
        <v>1103</v>
      </c>
      <c r="C1469" s="17">
        <v>2403</v>
      </c>
      <c r="D1469" s="17" t="str">
        <f>INDEX(Hosts!$A:$O,MATCH(Places!$C1469,Hosts!$A:$A,0),MATCH(Places!D$1,Hosts!$1:$1,0))</f>
        <v>Within a few hours</v>
      </c>
      <c r="E1469" s="87">
        <f>INDEX(Hosts!$A:$O,MATCH(Places!$C1469,Hosts!$A:$A,0),MATCH(Places!E$1,Hosts!$1:$1,0))</f>
        <v>1</v>
      </c>
      <c r="F1469" s="87">
        <f>INDEX(Hosts!$A:$O,MATCH(Places!$C1469,Hosts!$A:$A,0),MATCH(Places!F$1,Hosts!$1:$1,0))</f>
        <v>0.67</v>
      </c>
      <c r="G1469" s="17" t="str">
        <f>INDEX(Hosts!$A:$O,MATCH(Places!$C1469,Hosts!$A:$A,0),MATCH(Places!G$1,Hosts!$1:$1,0))</f>
        <v>Yes</v>
      </c>
      <c r="H1469" s="17">
        <v>7</v>
      </c>
      <c r="I1469" s="17" t="str">
        <f>INDEX(Neighborhoods!$A:$C,MATCH(Places!$H1469,Neighborhoods!$A:$A,0),MATCH(Places!I$1,Neighborhoods!$1:$1,0))</f>
        <v>Brooklyn</v>
      </c>
      <c r="J1469" s="17" t="str">
        <f>INDEX(Neighborhoods!$A:$C,MATCH(Places!$H1469,Neighborhoods!$A:$A,0),MATCH(Places!J$1,Neighborhoods!$1:$1,0))</f>
        <v>Bedford-Stuyvesant</v>
      </c>
      <c r="K1469" s="17" t="s">
        <v>11822</v>
      </c>
      <c r="L1469" s="17" t="str">
        <f t="shared" si="88"/>
        <v>No</v>
      </c>
      <c r="M1469" s="17">
        <v>4</v>
      </c>
      <c r="N1469" s="17" t="str" cm="1">
        <f t="array" ref="N1469">_xlfn.IFS(M1469&lt;=2,"Small",M1469&lt;=5,"Medium",M1469&gt;5,"Large")</f>
        <v>Medium</v>
      </c>
      <c r="O1469" s="65">
        <v>80</v>
      </c>
      <c r="P1469" s="87">
        <f t="shared" si="89"/>
        <v>0.03</v>
      </c>
      <c r="Q1469" s="68">
        <v>4.8099999999999996</v>
      </c>
      <c r="R1469" s="68" t="str" cm="1">
        <f t="array" ref="R1469">_xlfn.SWITCH(ROUND(Q1469,0),5,"Excellent",4,"Good",3,"Ok","Bad")</f>
        <v>Excellent</v>
      </c>
      <c r="S1469" s="17">
        <v>64</v>
      </c>
      <c r="T1469" s="17" t="str">
        <f t="shared" si="90"/>
        <v>No</v>
      </c>
      <c r="U1469" s="82">
        <v>42234</v>
      </c>
      <c r="V1469" s="82">
        <v>43698</v>
      </c>
      <c r="W1469" s="17">
        <v>42</v>
      </c>
      <c r="X1469" s="17" t="str">
        <f t="shared" si="91"/>
        <v>Active</v>
      </c>
      <c r="Y1469" s="17" t="s">
        <v>15615</v>
      </c>
      <c r="Z1469" s="17"/>
    </row>
    <row r="1470" spans="1:26" x14ac:dyDescent="0.25">
      <c r="A1470">
        <v>1469</v>
      </c>
      <c r="B1470" s="17" t="s">
        <v>1104</v>
      </c>
      <c r="C1470" s="17">
        <v>2071</v>
      </c>
      <c r="D1470" s="17" t="str">
        <f>INDEX(Hosts!$A:$O,MATCH(Places!$C1470,Hosts!$A:$A,0),MATCH(Places!D$1,Hosts!$1:$1,0))</f>
        <v>Within an hour</v>
      </c>
      <c r="E1470" s="87">
        <f>INDEX(Hosts!$A:$O,MATCH(Places!$C1470,Hosts!$A:$A,0),MATCH(Places!E$1,Hosts!$1:$1,0))</f>
        <v>1</v>
      </c>
      <c r="F1470" s="87">
        <f>INDEX(Hosts!$A:$O,MATCH(Places!$C1470,Hosts!$A:$A,0),MATCH(Places!F$1,Hosts!$1:$1,0))</f>
        <v>1</v>
      </c>
      <c r="G1470" s="17" t="str">
        <f>INDEX(Hosts!$A:$O,MATCH(Places!$C1470,Hosts!$A:$A,0),MATCH(Places!G$1,Hosts!$1:$1,0))</f>
        <v>No</v>
      </c>
      <c r="H1470" s="17">
        <v>20</v>
      </c>
      <c r="I1470" s="17" t="str">
        <f>INDEX(Neighborhoods!$A:$C,MATCH(Places!$H1470,Neighborhoods!$A:$A,0),MATCH(Places!I$1,Neighborhoods!$1:$1,0))</f>
        <v>Manhattan</v>
      </c>
      <c r="J1470" s="17" t="str">
        <f>INDEX(Neighborhoods!$A:$C,MATCH(Places!$H1470,Neighborhoods!$A:$A,0),MATCH(Places!J$1,Neighborhoods!$1:$1,0))</f>
        <v>Upper West Side</v>
      </c>
      <c r="K1470" s="17" t="s">
        <v>1</v>
      </c>
      <c r="L1470" s="17" t="str">
        <f t="shared" si="88"/>
        <v>Yes</v>
      </c>
      <c r="M1470" s="17">
        <v>3</v>
      </c>
      <c r="N1470" s="17" t="str" cm="1">
        <f t="array" ref="N1470">_xlfn.IFS(M1470&lt;=2,"Small",M1470&lt;=5,"Medium",M1470&gt;5,"Large")</f>
        <v>Medium</v>
      </c>
      <c r="O1470" s="65">
        <v>79</v>
      </c>
      <c r="P1470" s="87">
        <f t="shared" si="89"/>
        <v>0.03</v>
      </c>
      <c r="Q1470" s="68">
        <v>4.66</v>
      </c>
      <c r="R1470" s="68" t="str" cm="1">
        <f t="array" ref="R1470">_xlfn.SWITCH(ROUND(Q1470,0),5,"Excellent",4,"Good",3,"Ok","Bad")</f>
        <v>Excellent</v>
      </c>
      <c r="S1470" s="17">
        <v>250</v>
      </c>
      <c r="T1470" s="17" t="str">
        <f t="shared" si="90"/>
        <v>No</v>
      </c>
      <c r="U1470" s="82">
        <v>42228</v>
      </c>
      <c r="V1470" s="82">
        <v>44010</v>
      </c>
      <c r="W1470" s="17">
        <v>346</v>
      </c>
      <c r="X1470" s="17" t="str">
        <f t="shared" si="91"/>
        <v>Active</v>
      </c>
      <c r="Y1470" s="17" t="s">
        <v>15616</v>
      </c>
      <c r="Z1470" s="17"/>
    </row>
    <row r="1471" spans="1:26" x14ac:dyDescent="0.25">
      <c r="A1471">
        <v>1470</v>
      </c>
      <c r="B1471" s="17" t="s">
        <v>13366</v>
      </c>
      <c r="C1471" s="17">
        <v>792</v>
      </c>
      <c r="D1471" s="17" t="str">
        <f>INDEX(Hosts!$A:$O,MATCH(Places!$C1471,Hosts!$A:$A,0),MATCH(Places!D$1,Hosts!$1:$1,0))</f>
        <v>Within a day</v>
      </c>
      <c r="E1471" s="87">
        <f>INDEX(Hosts!$A:$O,MATCH(Places!$C1471,Hosts!$A:$A,0),MATCH(Places!E$1,Hosts!$1:$1,0))</f>
        <v>0.5</v>
      </c>
      <c r="F1471" s="87">
        <f>INDEX(Hosts!$A:$O,MATCH(Places!$C1471,Hosts!$A:$A,0),MATCH(Places!F$1,Hosts!$1:$1,0))</f>
        <v>0.95</v>
      </c>
      <c r="G1471" s="17" t="str">
        <f>INDEX(Hosts!$A:$O,MATCH(Places!$C1471,Hosts!$A:$A,0),MATCH(Places!G$1,Hosts!$1:$1,0))</f>
        <v>No</v>
      </c>
      <c r="H1471" s="17">
        <v>15</v>
      </c>
      <c r="I1471" s="17" t="str">
        <f>INDEX(Neighborhoods!$A:$C,MATCH(Places!$H1471,Neighborhoods!$A:$A,0),MATCH(Places!I$1,Neighborhoods!$1:$1,0))</f>
        <v>Manhattan</v>
      </c>
      <c r="J1471" s="17" t="str">
        <f>INDEX(Neighborhoods!$A:$C,MATCH(Places!$H1471,Neighborhoods!$A:$A,0),MATCH(Places!J$1,Neighborhoods!$1:$1,0))</f>
        <v>East Village</v>
      </c>
      <c r="K1471" s="17" t="s">
        <v>11822</v>
      </c>
      <c r="L1471" s="17" t="str">
        <f t="shared" si="88"/>
        <v>No</v>
      </c>
      <c r="M1471" s="17">
        <v>2</v>
      </c>
      <c r="N1471" s="17" t="str" cm="1">
        <f t="array" ref="N1471">_xlfn.IFS(M1471&lt;=2,"Small",M1471&lt;=5,"Medium",M1471&gt;5,"Large")</f>
        <v>Small</v>
      </c>
      <c r="O1471" s="65">
        <v>150</v>
      </c>
      <c r="P1471" s="87">
        <f t="shared" si="89"/>
        <v>0.03</v>
      </c>
      <c r="Q1471" s="68">
        <v>4.4800000000000004</v>
      </c>
      <c r="R1471" s="68" t="str" cm="1">
        <f t="array" ref="R1471">_xlfn.SWITCH(ROUND(Q1471,0),5,"Excellent",4,"Good",3,"Ok","Bad")</f>
        <v>Good</v>
      </c>
      <c r="S1471" s="17">
        <v>101</v>
      </c>
      <c r="T1471" s="17" t="str">
        <f t="shared" si="90"/>
        <v>No</v>
      </c>
      <c r="U1471" s="82">
        <v>42237</v>
      </c>
      <c r="V1471" s="82">
        <v>43975</v>
      </c>
      <c r="W1471" s="17">
        <v>0</v>
      </c>
      <c r="X1471" s="17" t="str">
        <f t="shared" si="91"/>
        <v>Inactive</v>
      </c>
      <c r="Y1471" s="17" t="s">
        <v>15616</v>
      </c>
      <c r="Z1471" s="17"/>
    </row>
    <row r="1472" spans="1:26" x14ac:dyDescent="0.25">
      <c r="A1472">
        <v>1471</v>
      </c>
      <c r="B1472" s="17" t="s">
        <v>1105</v>
      </c>
      <c r="C1472" s="17">
        <v>1624</v>
      </c>
      <c r="D1472" s="17" t="str">
        <f>INDEX(Hosts!$A:$O,MATCH(Places!$C1472,Hosts!$A:$A,0),MATCH(Places!D$1,Hosts!$1:$1,0))</f>
        <v>Within an hour</v>
      </c>
      <c r="E1472" s="87">
        <f>INDEX(Hosts!$A:$O,MATCH(Places!$C1472,Hosts!$A:$A,0),MATCH(Places!E$1,Hosts!$1:$1,0))</f>
        <v>1</v>
      </c>
      <c r="F1472" s="87">
        <f>INDEX(Hosts!$A:$O,MATCH(Places!$C1472,Hosts!$A:$A,0),MATCH(Places!F$1,Hosts!$1:$1,0))</f>
        <v>0.57999999999999996</v>
      </c>
      <c r="G1472" s="17" t="str">
        <f>INDEX(Hosts!$A:$O,MATCH(Places!$C1472,Hosts!$A:$A,0),MATCH(Places!G$1,Hosts!$1:$1,0))</f>
        <v>No</v>
      </c>
      <c r="H1472" s="17">
        <v>16</v>
      </c>
      <c r="I1472" s="17" t="str">
        <f>INDEX(Neighborhoods!$A:$C,MATCH(Places!$H1472,Neighborhoods!$A:$A,0),MATCH(Places!I$1,Neighborhoods!$1:$1,0))</f>
        <v>Manhattan</v>
      </c>
      <c r="J1472" s="17" t="str">
        <f>INDEX(Neighborhoods!$A:$C,MATCH(Places!$H1472,Neighborhoods!$A:$A,0),MATCH(Places!J$1,Neighborhoods!$1:$1,0))</f>
        <v>Harlem</v>
      </c>
      <c r="K1472" s="17" t="s">
        <v>1</v>
      </c>
      <c r="L1472" s="17" t="str">
        <f t="shared" si="88"/>
        <v>Yes</v>
      </c>
      <c r="M1472" s="17">
        <v>2</v>
      </c>
      <c r="N1472" s="17" t="str" cm="1">
        <f t="array" ref="N1472">_xlfn.IFS(M1472&lt;=2,"Small",M1472&lt;=5,"Medium",M1472&gt;5,"Large")</f>
        <v>Small</v>
      </c>
      <c r="O1472" s="65">
        <v>35</v>
      </c>
      <c r="P1472" s="87">
        <f t="shared" si="89"/>
        <v>0.03</v>
      </c>
      <c r="Q1472" s="68">
        <v>4.78</v>
      </c>
      <c r="R1472" s="68" t="str" cm="1">
        <f t="array" ref="R1472">_xlfn.SWITCH(ROUND(Q1472,0),5,"Excellent",4,"Good",3,"Ok","Bad")</f>
        <v>Excellent</v>
      </c>
      <c r="S1472" s="17">
        <v>9</v>
      </c>
      <c r="T1472" s="17" t="str">
        <f t="shared" si="90"/>
        <v>No</v>
      </c>
      <c r="U1472" s="82">
        <v>42258</v>
      </c>
      <c r="V1472" s="82">
        <v>43620</v>
      </c>
      <c r="W1472" s="17">
        <v>364</v>
      </c>
      <c r="X1472" s="17" t="str">
        <f t="shared" si="91"/>
        <v>Active</v>
      </c>
      <c r="Y1472" s="17" t="s">
        <v>15615</v>
      </c>
      <c r="Z1472" s="17"/>
    </row>
    <row r="1473" spans="1:26" x14ac:dyDescent="0.25">
      <c r="A1473">
        <v>1472</v>
      </c>
      <c r="B1473" s="17" t="s">
        <v>1106</v>
      </c>
      <c r="C1473" s="17">
        <v>2396</v>
      </c>
      <c r="D1473" s="17" t="str">
        <f>INDEX(Hosts!$A:$O,MATCH(Places!$C1473,Hosts!$A:$A,0),MATCH(Places!D$1,Hosts!$1:$1,0))</f>
        <v>Within a day</v>
      </c>
      <c r="E1473" s="87">
        <f>INDEX(Hosts!$A:$O,MATCH(Places!$C1473,Hosts!$A:$A,0),MATCH(Places!E$1,Hosts!$1:$1,0))</f>
        <v>0.7</v>
      </c>
      <c r="F1473" s="87">
        <f>INDEX(Hosts!$A:$O,MATCH(Places!$C1473,Hosts!$A:$A,0),MATCH(Places!F$1,Hosts!$1:$1,0))</f>
        <v>0.54</v>
      </c>
      <c r="G1473" s="17" t="str">
        <f>INDEX(Hosts!$A:$O,MATCH(Places!$C1473,Hosts!$A:$A,0),MATCH(Places!G$1,Hosts!$1:$1,0))</f>
        <v>No</v>
      </c>
      <c r="H1473" s="17">
        <v>16</v>
      </c>
      <c r="I1473" s="17" t="str">
        <f>INDEX(Neighborhoods!$A:$C,MATCH(Places!$H1473,Neighborhoods!$A:$A,0),MATCH(Places!I$1,Neighborhoods!$1:$1,0))</f>
        <v>Manhattan</v>
      </c>
      <c r="J1473" s="17" t="str">
        <f>INDEX(Neighborhoods!$A:$C,MATCH(Places!$H1473,Neighborhoods!$A:$A,0),MATCH(Places!J$1,Neighborhoods!$1:$1,0))</f>
        <v>Harlem</v>
      </c>
      <c r="K1473" s="17" t="s">
        <v>1</v>
      </c>
      <c r="L1473" s="17" t="str">
        <f t="shared" si="88"/>
        <v>Yes</v>
      </c>
      <c r="M1473" s="17">
        <v>2</v>
      </c>
      <c r="N1473" s="17" t="str" cm="1">
        <f t="array" ref="N1473">_xlfn.IFS(M1473&lt;=2,"Small",M1473&lt;=5,"Medium",M1473&gt;5,"Large")</f>
        <v>Small</v>
      </c>
      <c r="O1473" s="65">
        <v>41</v>
      </c>
      <c r="P1473" s="87">
        <f t="shared" si="89"/>
        <v>0.03</v>
      </c>
      <c r="Q1473" s="68">
        <v>4.51</v>
      </c>
      <c r="R1473" s="68" t="str" cm="1">
        <f t="array" ref="R1473">_xlfn.SWITCH(ROUND(Q1473,0),5,"Excellent",4,"Good",3,"Ok","Bad")</f>
        <v>Excellent</v>
      </c>
      <c r="S1473" s="17">
        <v>125</v>
      </c>
      <c r="T1473" s="17" t="str">
        <f t="shared" si="90"/>
        <v>No</v>
      </c>
      <c r="U1473" s="82">
        <v>42562</v>
      </c>
      <c r="V1473" s="82">
        <v>43904</v>
      </c>
      <c r="W1473" s="17">
        <v>66</v>
      </c>
      <c r="X1473" s="17" t="str">
        <f t="shared" si="91"/>
        <v>Active</v>
      </c>
      <c r="Y1473" s="17" t="s">
        <v>15615</v>
      </c>
      <c r="Z1473" s="17"/>
    </row>
    <row r="1474" spans="1:26" x14ac:dyDescent="0.25">
      <c r="A1474">
        <v>1473</v>
      </c>
      <c r="B1474" s="17" t="s">
        <v>1107</v>
      </c>
      <c r="C1474" s="17">
        <v>398</v>
      </c>
      <c r="D1474" s="17" t="str">
        <f>INDEX(Hosts!$A:$O,MATCH(Places!$C1474,Hosts!$A:$A,0),MATCH(Places!D$1,Hosts!$1:$1,0))</f>
        <v>Within a day</v>
      </c>
      <c r="E1474" s="87">
        <f>INDEX(Hosts!$A:$O,MATCH(Places!$C1474,Hosts!$A:$A,0),MATCH(Places!E$1,Hosts!$1:$1,0))</f>
        <v>0.5</v>
      </c>
      <c r="F1474" s="87">
        <f>INDEX(Hosts!$A:$O,MATCH(Places!$C1474,Hosts!$A:$A,0),MATCH(Places!F$1,Hosts!$1:$1,0))</f>
        <v>1</v>
      </c>
      <c r="G1474" s="17" t="str">
        <f>INDEX(Hosts!$A:$O,MATCH(Places!$C1474,Hosts!$A:$A,0),MATCH(Places!G$1,Hosts!$1:$1,0))</f>
        <v>No</v>
      </c>
      <c r="H1474" s="17">
        <v>16</v>
      </c>
      <c r="I1474" s="17" t="str">
        <f>INDEX(Neighborhoods!$A:$C,MATCH(Places!$H1474,Neighborhoods!$A:$A,0),MATCH(Places!I$1,Neighborhoods!$1:$1,0))</f>
        <v>Manhattan</v>
      </c>
      <c r="J1474" s="17" t="str">
        <f>INDEX(Neighborhoods!$A:$C,MATCH(Places!$H1474,Neighborhoods!$A:$A,0),MATCH(Places!J$1,Neighborhoods!$1:$1,0))</f>
        <v>Harlem</v>
      </c>
      <c r="K1474" s="17" t="s">
        <v>11822</v>
      </c>
      <c r="L1474" s="17" t="str">
        <f t="shared" ref="L1474:L1537" si="92">IF(OR(K1474="Private room",K1474="Shared room"),"Yes","No")</f>
        <v>No</v>
      </c>
      <c r="M1474" s="17">
        <v>12</v>
      </c>
      <c r="N1474" s="17" t="str" cm="1">
        <f t="array" ref="N1474">_xlfn.IFS(M1474&lt;=2,"Small",M1474&lt;=5,"Medium",M1474&gt;5,"Large")</f>
        <v>Large</v>
      </c>
      <c r="O1474" s="65">
        <v>500</v>
      </c>
      <c r="P1474" s="87">
        <f t="shared" ref="P1474:P1537" si="93">VLOOKUP(O1474,$AB$1:$AC$5,2)</f>
        <v>0.05</v>
      </c>
      <c r="Q1474" s="68">
        <v>4.67</v>
      </c>
      <c r="R1474" s="68" t="str" cm="1">
        <f t="array" ref="R1474">_xlfn.SWITCH(ROUND(Q1474,0),5,"Excellent",4,"Good",3,"Ok","Bad")</f>
        <v>Excellent</v>
      </c>
      <c r="S1474" s="17">
        <v>49</v>
      </c>
      <c r="T1474" s="17" t="str">
        <f t="shared" ref="T1474:T1537" si="94">IF(AND(Q1474&gt;=4.8,S1474&gt;100),"Yes","No")</f>
        <v>No</v>
      </c>
      <c r="U1474" s="82">
        <v>42289</v>
      </c>
      <c r="V1474" s="82">
        <v>43855</v>
      </c>
      <c r="W1474" s="17">
        <v>22</v>
      </c>
      <c r="X1474" s="17" t="str">
        <f t="shared" ref="X1474:X1537" si="95">IF(W1474&lt;&gt;0,"Active","Inactive")</f>
        <v>Active</v>
      </c>
      <c r="Y1474" s="17" t="s">
        <v>15615</v>
      </c>
      <c r="Z1474" s="17"/>
    </row>
    <row r="1475" spans="1:26" x14ac:dyDescent="0.25">
      <c r="A1475">
        <v>1474</v>
      </c>
      <c r="B1475" s="17" t="s">
        <v>1108</v>
      </c>
      <c r="C1475" s="17">
        <v>2387</v>
      </c>
      <c r="D1475" s="17" t="str">
        <f>INDEX(Hosts!$A:$O,MATCH(Places!$C1475,Hosts!$A:$A,0),MATCH(Places!D$1,Hosts!$1:$1,0))</f>
        <v>Within a day</v>
      </c>
      <c r="E1475" s="87">
        <f>INDEX(Hosts!$A:$O,MATCH(Places!$C1475,Hosts!$A:$A,0),MATCH(Places!E$1,Hosts!$1:$1,0))</f>
        <v>0.67</v>
      </c>
      <c r="F1475" s="87">
        <f>INDEX(Hosts!$A:$O,MATCH(Places!$C1475,Hosts!$A:$A,0),MATCH(Places!F$1,Hosts!$1:$1,0))</f>
        <v>0</v>
      </c>
      <c r="G1475" s="17" t="str">
        <f>INDEX(Hosts!$A:$O,MATCH(Places!$C1475,Hosts!$A:$A,0),MATCH(Places!G$1,Hosts!$1:$1,0))</f>
        <v>No</v>
      </c>
      <c r="H1475" s="17">
        <v>20</v>
      </c>
      <c r="I1475" s="17" t="str">
        <f>INDEX(Neighborhoods!$A:$C,MATCH(Places!$H1475,Neighborhoods!$A:$A,0),MATCH(Places!I$1,Neighborhoods!$1:$1,0))</f>
        <v>Manhattan</v>
      </c>
      <c r="J1475" s="17" t="str">
        <f>INDEX(Neighborhoods!$A:$C,MATCH(Places!$H1475,Neighborhoods!$A:$A,0),MATCH(Places!J$1,Neighborhoods!$1:$1,0))</f>
        <v>Upper West Side</v>
      </c>
      <c r="K1475" s="17" t="s">
        <v>11822</v>
      </c>
      <c r="L1475" s="17" t="str">
        <f t="shared" si="92"/>
        <v>No</v>
      </c>
      <c r="M1475" s="17">
        <v>7</v>
      </c>
      <c r="N1475" s="17" t="str" cm="1">
        <f t="array" ref="N1475">_xlfn.IFS(M1475&lt;=2,"Small",M1475&lt;=5,"Medium",M1475&gt;5,"Large")</f>
        <v>Large</v>
      </c>
      <c r="O1475" s="65">
        <v>241</v>
      </c>
      <c r="P1475" s="87">
        <f t="shared" si="93"/>
        <v>0.04</v>
      </c>
      <c r="Q1475" s="68">
        <v>4.7300000000000004</v>
      </c>
      <c r="R1475" s="68" t="str" cm="1">
        <f t="array" ref="R1475">_xlfn.SWITCH(ROUND(Q1475,0),5,"Excellent",4,"Good",3,"Ok","Bad")</f>
        <v>Excellent</v>
      </c>
      <c r="S1475" s="17">
        <v>15</v>
      </c>
      <c r="T1475" s="17" t="str">
        <f t="shared" si="94"/>
        <v>No</v>
      </c>
      <c r="U1475" s="82">
        <v>42293</v>
      </c>
      <c r="V1475" s="82">
        <v>43682</v>
      </c>
      <c r="W1475" s="17">
        <v>136</v>
      </c>
      <c r="X1475" s="17" t="str">
        <f t="shared" si="95"/>
        <v>Active</v>
      </c>
      <c r="Y1475" s="17" t="s">
        <v>15615</v>
      </c>
      <c r="Z1475" s="17"/>
    </row>
    <row r="1476" spans="1:26" x14ac:dyDescent="0.25">
      <c r="A1476">
        <v>1475</v>
      </c>
      <c r="B1476" s="17" t="s">
        <v>13468</v>
      </c>
      <c r="C1476" s="17">
        <v>2406</v>
      </c>
      <c r="D1476" s="17" t="str">
        <f>INDEX(Hosts!$A:$O,MATCH(Places!$C1476,Hosts!$A:$A,0),MATCH(Places!D$1,Hosts!$1:$1,0))</f>
        <v>Within a few hours</v>
      </c>
      <c r="E1476" s="87">
        <f>INDEX(Hosts!$A:$O,MATCH(Places!$C1476,Hosts!$A:$A,0),MATCH(Places!E$1,Hosts!$1:$1,0))</f>
        <v>0.78</v>
      </c>
      <c r="F1476" s="87">
        <f>INDEX(Hosts!$A:$O,MATCH(Places!$C1476,Hosts!$A:$A,0),MATCH(Places!F$1,Hosts!$1:$1,0))</f>
        <v>0.98</v>
      </c>
      <c r="G1476" s="17" t="str">
        <f>INDEX(Hosts!$A:$O,MATCH(Places!$C1476,Hosts!$A:$A,0),MATCH(Places!G$1,Hosts!$1:$1,0))</f>
        <v>No</v>
      </c>
      <c r="H1476" s="17">
        <v>7</v>
      </c>
      <c r="I1476" s="17" t="str">
        <f>INDEX(Neighborhoods!$A:$C,MATCH(Places!$H1476,Neighborhoods!$A:$A,0),MATCH(Places!I$1,Neighborhoods!$1:$1,0))</f>
        <v>Brooklyn</v>
      </c>
      <c r="J1476" s="17" t="str">
        <f>INDEX(Neighborhoods!$A:$C,MATCH(Places!$H1476,Neighborhoods!$A:$A,0),MATCH(Places!J$1,Neighborhoods!$1:$1,0))</f>
        <v>Bedford-Stuyvesant</v>
      </c>
      <c r="K1476" s="17" t="s">
        <v>1</v>
      </c>
      <c r="L1476" s="17" t="str">
        <f t="shared" si="92"/>
        <v>Yes</v>
      </c>
      <c r="M1476" s="17">
        <v>2</v>
      </c>
      <c r="N1476" s="17" t="str" cm="1">
        <f t="array" ref="N1476">_xlfn.IFS(M1476&lt;=2,"Small",M1476&lt;=5,"Medium",M1476&gt;5,"Large")</f>
        <v>Small</v>
      </c>
      <c r="O1476" s="65">
        <v>35</v>
      </c>
      <c r="P1476" s="87">
        <f t="shared" si="93"/>
        <v>0.03</v>
      </c>
      <c r="Q1476" s="68">
        <v>4.8</v>
      </c>
      <c r="R1476" s="68" t="str" cm="1">
        <f t="array" ref="R1476">_xlfn.SWITCH(ROUND(Q1476,0),5,"Excellent",4,"Good",3,"Ok","Bad")</f>
        <v>Excellent</v>
      </c>
      <c r="S1476" s="17">
        <v>25</v>
      </c>
      <c r="T1476" s="17" t="str">
        <f t="shared" si="94"/>
        <v>No</v>
      </c>
      <c r="U1476" s="82">
        <v>43601</v>
      </c>
      <c r="V1476" s="82">
        <v>44052</v>
      </c>
      <c r="W1476" s="17">
        <v>183</v>
      </c>
      <c r="X1476" s="17" t="str">
        <f t="shared" si="95"/>
        <v>Active</v>
      </c>
      <c r="Y1476" s="17" t="s">
        <v>15616</v>
      </c>
      <c r="Z1476" s="17"/>
    </row>
    <row r="1477" spans="1:26" x14ac:dyDescent="0.25">
      <c r="A1477">
        <v>1476</v>
      </c>
      <c r="B1477" s="17" t="s">
        <v>14543</v>
      </c>
      <c r="C1477" s="17">
        <v>2408</v>
      </c>
      <c r="D1477" s="17" t="str">
        <f>INDEX(Hosts!$A:$O,MATCH(Places!$C1477,Hosts!$A:$A,0),MATCH(Places!D$1,Hosts!$1:$1,0))</f>
        <v>Within an hour</v>
      </c>
      <c r="E1477" s="87">
        <f>INDEX(Hosts!$A:$O,MATCH(Places!$C1477,Hosts!$A:$A,0),MATCH(Places!E$1,Hosts!$1:$1,0))</f>
        <v>1</v>
      </c>
      <c r="F1477" s="87">
        <f>INDEX(Hosts!$A:$O,MATCH(Places!$C1477,Hosts!$A:$A,0),MATCH(Places!F$1,Hosts!$1:$1,0))</f>
        <v>0.99</v>
      </c>
      <c r="G1477" s="17" t="str">
        <f>INDEX(Hosts!$A:$O,MATCH(Places!$C1477,Hosts!$A:$A,0),MATCH(Places!G$1,Hosts!$1:$1,0))</f>
        <v>Yes</v>
      </c>
      <c r="H1477" s="17">
        <v>21</v>
      </c>
      <c r="I1477" s="17" t="str">
        <f>INDEX(Neighborhoods!$A:$C,MATCH(Places!$H1477,Neighborhoods!$A:$A,0),MATCH(Places!I$1,Neighborhoods!$1:$1,0))</f>
        <v>Queens</v>
      </c>
      <c r="J1477" s="17" t="str">
        <f>INDEX(Neighborhoods!$A:$C,MATCH(Places!$H1477,Neighborhoods!$A:$A,0),MATCH(Places!J$1,Neighborhoods!$1:$1,0))</f>
        <v>Astoria</v>
      </c>
      <c r="K1477" s="17" t="s">
        <v>11822</v>
      </c>
      <c r="L1477" s="17" t="str">
        <f t="shared" si="92"/>
        <v>No</v>
      </c>
      <c r="M1477" s="17">
        <v>7</v>
      </c>
      <c r="N1477" s="17" t="str" cm="1">
        <f t="array" ref="N1477">_xlfn.IFS(M1477&lt;=2,"Small",M1477&lt;=5,"Medium",M1477&gt;5,"Large")</f>
        <v>Large</v>
      </c>
      <c r="O1477" s="65">
        <v>239</v>
      </c>
      <c r="P1477" s="87">
        <f t="shared" si="93"/>
        <v>0.04</v>
      </c>
      <c r="Q1477" s="68">
        <v>5</v>
      </c>
      <c r="R1477" s="68" t="str" cm="1">
        <f t="array" ref="R1477">_xlfn.SWITCH(ROUND(Q1477,0),5,"Excellent",4,"Good",3,"Ok","Bad")</f>
        <v>Excellent</v>
      </c>
      <c r="S1477" s="17">
        <v>210</v>
      </c>
      <c r="T1477" s="17" t="str">
        <f t="shared" si="94"/>
        <v>Yes</v>
      </c>
      <c r="U1477" s="82">
        <v>42358</v>
      </c>
      <c r="V1477" s="82">
        <v>44035</v>
      </c>
      <c r="W1477" s="17">
        <v>364</v>
      </c>
      <c r="X1477" s="17" t="str">
        <f t="shared" si="95"/>
        <v>Active</v>
      </c>
      <c r="Y1477" s="17" t="s">
        <v>15616</v>
      </c>
      <c r="Z1477" s="17"/>
    </row>
    <row r="1478" spans="1:26" x14ac:dyDescent="0.25">
      <c r="A1478">
        <v>1477</v>
      </c>
      <c r="B1478" s="17" t="s">
        <v>1109</v>
      </c>
      <c r="C1478" s="17">
        <v>2409</v>
      </c>
      <c r="D1478" s="17" t="str">
        <f>INDEX(Hosts!$A:$O,MATCH(Places!$C1478,Hosts!$A:$A,0),MATCH(Places!D$1,Hosts!$1:$1,0))</f>
        <v>Within an hour</v>
      </c>
      <c r="E1478" s="87">
        <f>INDEX(Hosts!$A:$O,MATCH(Places!$C1478,Hosts!$A:$A,0),MATCH(Places!E$1,Hosts!$1:$1,0))</f>
        <v>1</v>
      </c>
      <c r="F1478" s="87">
        <f>INDEX(Hosts!$A:$O,MATCH(Places!$C1478,Hosts!$A:$A,0),MATCH(Places!F$1,Hosts!$1:$1,0))</f>
        <v>0.95</v>
      </c>
      <c r="G1478" s="17" t="str">
        <f>INDEX(Hosts!$A:$O,MATCH(Places!$C1478,Hosts!$A:$A,0),MATCH(Places!G$1,Hosts!$1:$1,0))</f>
        <v>Yes</v>
      </c>
      <c r="H1478" s="17">
        <v>7</v>
      </c>
      <c r="I1478" s="17" t="str">
        <f>INDEX(Neighborhoods!$A:$C,MATCH(Places!$H1478,Neighborhoods!$A:$A,0),MATCH(Places!I$1,Neighborhoods!$1:$1,0))</f>
        <v>Brooklyn</v>
      </c>
      <c r="J1478" s="17" t="str">
        <f>INDEX(Neighborhoods!$A:$C,MATCH(Places!$H1478,Neighborhoods!$A:$A,0),MATCH(Places!J$1,Neighborhoods!$1:$1,0))</f>
        <v>Bedford-Stuyvesant</v>
      </c>
      <c r="K1478" s="17" t="s">
        <v>11822</v>
      </c>
      <c r="L1478" s="17" t="str">
        <f t="shared" si="92"/>
        <v>No</v>
      </c>
      <c r="M1478" s="17">
        <v>5</v>
      </c>
      <c r="N1478" s="17" t="str" cm="1">
        <f t="array" ref="N1478">_xlfn.IFS(M1478&lt;=2,"Small",M1478&lt;=5,"Medium",M1478&gt;5,"Large")</f>
        <v>Medium</v>
      </c>
      <c r="O1478" s="65">
        <v>175</v>
      </c>
      <c r="P1478" s="87">
        <f t="shared" si="93"/>
        <v>0.03</v>
      </c>
      <c r="Q1478" s="68">
        <v>4.82</v>
      </c>
      <c r="R1478" s="68" t="str" cm="1">
        <f t="array" ref="R1478">_xlfn.SWITCH(ROUND(Q1478,0),5,"Excellent",4,"Good",3,"Ok","Bad")</f>
        <v>Excellent</v>
      </c>
      <c r="S1478" s="17">
        <v>111</v>
      </c>
      <c r="T1478" s="17" t="str">
        <f t="shared" si="94"/>
        <v>Yes</v>
      </c>
      <c r="U1478" s="82">
        <v>42256</v>
      </c>
      <c r="V1478" s="82">
        <v>43829</v>
      </c>
      <c r="W1478" s="17">
        <v>365</v>
      </c>
      <c r="X1478" s="17" t="str">
        <f t="shared" si="95"/>
        <v>Active</v>
      </c>
      <c r="Y1478" s="17" t="s">
        <v>15616</v>
      </c>
      <c r="Z1478" s="17"/>
    </row>
    <row r="1479" spans="1:26" x14ac:dyDescent="0.25">
      <c r="A1479">
        <v>1478</v>
      </c>
      <c r="B1479" s="17" t="s">
        <v>14587</v>
      </c>
      <c r="C1479" s="17">
        <v>2316</v>
      </c>
      <c r="D1479" s="17" t="str">
        <f>INDEX(Hosts!$A:$O,MATCH(Places!$C1479,Hosts!$A:$A,0),MATCH(Places!D$1,Hosts!$1:$1,0))</f>
        <v>Within a few hours</v>
      </c>
      <c r="E1479" s="87">
        <f>INDEX(Hosts!$A:$O,MATCH(Places!$C1479,Hosts!$A:$A,0),MATCH(Places!E$1,Hosts!$1:$1,0))</f>
        <v>0.7</v>
      </c>
      <c r="F1479" s="87">
        <f>INDEX(Hosts!$A:$O,MATCH(Places!$C1479,Hosts!$A:$A,0),MATCH(Places!F$1,Hosts!$1:$1,0))</f>
        <v>0.89</v>
      </c>
      <c r="G1479" s="17" t="str">
        <f>INDEX(Hosts!$A:$O,MATCH(Places!$C1479,Hosts!$A:$A,0),MATCH(Places!G$1,Hosts!$1:$1,0))</f>
        <v>No</v>
      </c>
      <c r="H1479" s="17">
        <v>23</v>
      </c>
      <c r="I1479" s="17" t="str">
        <f>INDEX(Neighborhoods!$A:$C,MATCH(Places!$H1479,Neighborhoods!$A:$A,0),MATCH(Places!I$1,Neighborhoods!$1:$1,0))</f>
        <v>Queens</v>
      </c>
      <c r="J1479" s="17" t="str">
        <f>INDEX(Neighborhoods!$A:$C,MATCH(Places!$H1479,Neighborhoods!$A:$A,0),MATCH(Places!J$1,Neighborhoods!$1:$1,0))</f>
        <v>Jamaica</v>
      </c>
      <c r="K1479" s="17" t="s">
        <v>1</v>
      </c>
      <c r="L1479" s="17" t="str">
        <f t="shared" si="92"/>
        <v>Yes</v>
      </c>
      <c r="M1479" s="17">
        <v>2</v>
      </c>
      <c r="N1479" s="17" t="str" cm="1">
        <f t="array" ref="N1479">_xlfn.IFS(M1479&lt;=2,"Small",M1479&lt;=5,"Medium",M1479&gt;5,"Large")</f>
        <v>Small</v>
      </c>
      <c r="O1479" s="65">
        <v>43</v>
      </c>
      <c r="P1479" s="87">
        <f t="shared" si="93"/>
        <v>0.03</v>
      </c>
      <c r="Q1479" s="68">
        <v>4.66</v>
      </c>
      <c r="R1479" s="68" t="str" cm="1">
        <f t="array" ref="R1479">_xlfn.SWITCH(ROUND(Q1479,0),5,"Excellent",4,"Good",3,"Ok","Bad")</f>
        <v>Excellent</v>
      </c>
      <c r="S1479" s="17">
        <v>194</v>
      </c>
      <c r="T1479" s="17" t="str">
        <f t="shared" si="94"/>
        <v>No</v>
      </c>
      <c r="U1479" s="82">
        <v>42239</v>
      </c>
      <c r="V1479" s="82">
        <v>44041</v>
      </c>
      <c r="W1479" s="17">
        <v>364</v>
      </c>
      <c r="X1479" s="17" t="str">
        <f t="shared" si="95"/>
        <v>Active</v>
      </c>
      <c r="Y1479" s="17" t="s">
        <v>15615</v>
      </c>
      <c r="Z1479" s="17"/>
    </row>
    <row r="1480" spans="1:26" x14ac:dyDescent="0.25">
      <c r="A1480">
        <v>1479</v>
      </c>
      <c r="B1480" s="17" t="s">
        <v>1110</v>
      </c>
      <c r="C1480" s="17">
        <v>2096</v>
      </c>
      <c r="D1480" s="17" t="str">
        <f>INDEX(Hosts!$A:$O,MATCH(Places!$C1480,Hosts!$A:$A,0),MATCH(Places!D$1,Hosts!$1:$1,0))</f>
        <v>Within a few hours</v>
      </c>
      <c r="E1480" s="87">
        <f>INDEX(Hosts!$A:$O,MATCH(Places!$C1480,Hosts!$A:$A,0),MATCH(Places!E$1,Hosts!$1:$1,0))</f>
        <v>0.95</v>
      </c>
      <c r="F1480" s="87">
        <f>INDEX(Hosts!$A:$O,MATCH(Places!$C1480,Hosts!$A:$A,0),MATCH(Places!F$1,Hosts!$1:$1,0))</f>
        <v>0.26</v>
      </c>
      <c r="G1480" s="17" t="str">
        <f>INDEX(Hosts!$A:$O,MATCH(Places!$C1480,Hosts!$A:$A,0),MATCH(Places!G$1,Hosts!$1:$1,0))</f>
        <v>No</v>
      </c>
      <c r="H1480" s="17">
        <v>8</v>
      </c>
      <c r="I1480" s="17" t="str">
        <f>INDEX(Neighborhoods!$A:$C,MATCH(Places!$H1480,Neighborhoods!$A:$A,0),MATCH(Places!I$1,Neighborhoods!$1:$1,0))</f>
        <v>Brooklyn</v>
      </c>
      <c r="J1480" s="17" t="str">
        <f>INDEX(Neighborhoods!$A:$C,MATCH(Places!$H1480,Neighborhoods!$A:$A,0),MATCH(Places!J$1,Neighborhoods!$1:$1,0))</f>
        <v>Bushwick</v>
      </c>
      <c r="K1480" s="17" t="s">
        <v>1</v>
      </c>
      <c r="L1480" s="17" t="str">
        <f t="shared" si="92"/>
        <v>Yes</v>
      </c>
      <c r="M1480" s="17">
        <v>2</v>
      </c>
      <c r="N1480" s="17" t="str" cm="1">
        <f t="array" ref="N1480">_xlfn.IFS(M1480&lt;=2,"Small",M1480&lt;=5,"Medium",M1480&gt;5,"Large")</f>
        <v>Small</v>
      </c>
      <c r="O1480" s="65">
        <v>47</v>
      </c>
      <c r="P1480" s="87">
        <f t="shared" si="93"/>
        <v>0.03</v>
      </c>
      <c r="Q1480" s="68">
        <v>5</v>
      </c>
      <c r="R1480" s="68" t="str" cm="1">
        <f t="array" ref="R1480">_xlfn.SWITCH(ROUND(Q1480,0),5,"Excellent",4,"Good",3,"Ok","Bad")</f>
        <v>Excellent</v>
      </c>
      <c r="S1480" s="17">
        <v>4</v>
      </c>
      <c r="T1480" s="17" t="str">
        <f t="shared" si="94"/>
        <v>No</v>
      </c>
      <c r="U1480" s="82">
        <v>42737</v>
      </c>
      <c r="V1480" s="82">
        <v>43330</v>
      </c>
      <c r="W1480" s="17">
        <v>365</v>
      </c>
      <c r="X1480" s="17" t="str">
        <f t="shared" si="95"/>
        <v>Active</v>
      </c>
      <c r="Y1480" s="17" t="s">
        <v>15615</v>
      </c>
      <c r="Z1480" s="17"/>
    </row>
    <row r="1481" spans="1:26" x14ac:dyDescent="0.25">
      <c r="A1481">
        <v>1480</v>
      </c>
      <c r="B1481" s="17" t="s">
        <v>1111</v>
      </c>
      <c r="C1481" s="17">
        <v>2096</v>
      </c>
      <c r="D1481" s="17" t="str">
        <f>INDEX(Hosts!$A:$O,MATCH(Places!$C1481,Hosts!$A:$A,0),MATCH(Places!D$1,Hosts!$1:$1,0))</f>
        <v>Within a few hours</v>
      </c>
      <c r="E1481" s="87">
        <f>INDEX(Hosts!$A:$O,MATCH(Places!$C1481,Hosts!$A:$A,0),MATCH(Places!E$1,Hosts!$1:$1,0))</f>
        <v>0.95</v>
      </c>
      <c r="F1481" s="87">
        <f>INDEX(Hosts!$A:$O,MATCH(Places!$C1481,Hosts!$A:$A,0),MATCH(Places!F$1,Hosts!$1:$1,0))</f>
        <v>0.26</v>
      </c>
      <c r="G1481" s="17" t="str">
        <f>INDEX(Hosts!$A:$O,MATCH(Places!$C1481,Hosts!$A:$A,0),MATCH(Places!G$1,Hosts!$1:$1,0))</f>
        <v>No</v>
      </c>
      <c r="H1481" s="17">
        <v>8</v>
      </c>
      <c r="I1481" s="17" t="str">
        <f>INDEX(Neighborhoods!$A:$C,MATCH(Places!$H1481,Neighborhoods!$A:$A,0),MATCH(Places!I$1,Neighborhoods!$1:$1,0))</f>
        <v>Brooklyn</v>
      </c>
      <c r="J1481" s="17" t="str">
        <f>INDEX(Neighborhoods!$A:$C,MATCH(Places!$H1481,Neighborhoods!$A:$A,0),MATCH(Places!J$1,Neighborhoods!$1:$1,0))</f>
        <v>Bushwick</v>
      </c>
      <c r="K1481" s="17" t="s">
        <v>1</v>
      </c>
      <c r="L1481" s="17" t="str">
        <f t="shared" si="92"/>
        <v>Yes</v>
      </c>
      <c r="M1481" s="17">
        <v>2</v>
      </c>
      <c r="N1481" s="17" t="str" cm="1">
        <f t="array" ref="N1481">_xlfn.IFS(M1481&lt;=2,"Small",M1481&lt;=5,"Medium",M1481&gt;5,"Large")</f>
        <v>Small</v>
      </c>
      <c r="O1481" s="65">
        <v>47</v>
      </c>
      <c r="P1481" s="87">
        <f t="shared" si="93"/>
        <v>0.03</v>
      </c>
      <c r="Q1481" s="68">
        <v>4.67</v>
      </c>
      <c r="R1481" s="68" t="str" cm="1">
        <f t="array" ref="R1481">_xlfn.SWITCH(ROUND(Q1481,0),5,"Excellent",4,"Good",3,"Ok","Bad")</f>
        <v>Excellent</v>
      </c>
      <c r="S1481" s="17">
        <v>3</v>
      </c>
      <c r="T1481" s="17" t="str">
        <f t="shared" si="94"/>
        <v>No</v>
      </c>
      <c r="U1481" s="82">
        <v>42363</v>
      </c>
      <c r="V1481" s="82">
        <v>43330</v>
      </c>
      <c r="W1481" s="17">
        <v>0</v>
      </c>
      <c r="X1481" s="17" t="str">
        <f t="shared" si="95"/>
        <v>Inactive</v>
      </c>
      <c r="Y1481" s="17" t="s">
        <v>15615</v>
      </c>
      <c r="Z1481" s="17"/>
    </row>
    <row r="1482" spans="1:26" x14ac:dyDescent="0.25">
      <c r="A1482">
        <v>1481</v>
      </c>
      <c r="B1482" s="17" t="s">
        <v>1112</v>
      </c>
      <c r="C1482" s="17">
        <v>811</v>
      </c>
      <c r="D1482" s="17" t="str">
        <f>INDEX(Hosts!$A:$O,MATCH(Places!$C1482,Hosts!$A:$A,0),MATCH(Places!D$1,Hosts!$1:$1,0))</f>
        <v>Within an hour</v>
      </c>
      <c r="E1482" s="87">
        <f>INDEX(Hosts!$A:$O,MATCH(Places!$C1482,Hosts!$A:$A,0),MATCH(Places!E$1,Hosts!$1:$1,0))</f>
        <v>1</v>
      </c>
      <c r="F1482" s="87">
        <f>INDEX(Hosts!$A:$O,MATCH(Places!$C1482,Hosts!$A:$A,0),MATCH(Places!F$1,Hosts!$1:$1,0))</f>
        <v>0.91</v>
      </c>
      <c r="G1482" s="17" t="str">
        <f>INDEX(Hosts!$A:$O,MATCH(Places!$C1482,Hosts!$A:$A,0),MATCH(Places!G$1,Hosts!$1:$1,0))</f>
        <v>Yes</v>
      </c>
      <c r="H1482" s="17">
        <v>16</v>
      </c>
      <c r="I1482" s="17" t="str">
        <f>INDEX(Neighborhoods!$A:$C,MATCH(Places!$H1482,Neighborhoods!$A:$A,0),MATCH(Places!I$1,Neighborhoods!$1:$1,0))</f>
        <v>Manhattan</v>
      </c>
      <c r="J1482" s="17" t="str">
        <f>INDEX(Neighborhoods!$A:$C,MATCH(Places!$H1482,Neighborhoods!$A:$A,0),MATCH(Places!J$1,Neighborhoods!$1:$1,0))</f>
        <v>Harlem</v>
      </c>
      <c r="K1482" s="17" t="s">
        <v>11822</v>
      </c>
      <c r="L1482" s="17" t="str">
        <f t="shared" si="92"/>
        <v>No</v>
      </c>
      <c r="M1482" s="17">
        <v>5</v>
      </c>
      <c r="N1482" s="17" t="str" cm="1">
        <f t="array" ref="N1482">_xlfn.IFS(M1482&lt;=2,"Small",M1482&lt;=5,"Medium",M1482&gt;5,"Large")</f>
        <v>Medium</v>
      </c>
      <c r="O1482" s="65">
        <v>140</v>
      </c>
      <c r="P1482" s="87">
        <f t="shared" si="93"/>
        <v>0.03</v>
      </c>
      <c r="Q1482" s="68">
        <v>4.93</v>
      </c>
      <c r="R1482" s="68" t="str" cm="1">
        <f t="array" ref="R1482">_xlfn.SWITCH(ROUND(Q1482,0),5,"Excellent",4,"Good",3,"Ok","Bad")</f>
        <v>Excellent</v>
      </c>
      <c r="S1482" s="17">
        <v>14</v>
      </c>
      <c r="T1482" s="17" t="str">
        <f t="shared" si="94"/>
        <v>No</v>
      </c>
      <c r="U1482" s="82">
        <v>42381</v>
      </c>
      <c r="V1482" s="82">
        <v>43925</v>
      </c>
      <c r="W1482" s="17">
        <v>271</v>
      </c>
      <c r="X1482" s="17" t="str">
        <f t="shared" si="95"/>
        <v>Active</v>
      </c>
      <c r="Y1482" s="17" t="s">
        <v>15615</v>
      </c>
      <c r="Z1482" s="17"/>
    </row>
    <row r="1483" spans="1:26" x14ac:dyDescent="0.25">
      <c r="A1483">
        <v>1482</v>
      </c>
      <c r="B1483" s="17" t="s">
        <v>1113</v>
      </c>
      <c r="C1483" s="17">
        <v>1530</v>
      </c>
      <c r="D1483" s="17" t="str">
        <f>INDEX(Hosts!$A:$O,MATCH(Places!$C1483,Hosts!$A:$A,0),MATCH(Places!D$1,Hosts!$1:$1,0))</f>
        <v>Within an hour</v>
      </c>
      <c r="E1483" s="87">
        <f>INDEX(Hosts!$A:$O,MATCH(Places!$C1483,Hosts!$A:$A,0),MATCH(Places!E$1,Hosts!$1:$1,0))</f>
        <v>1</v>
      </c>
      <c r="F1483" s="87">
        <f>INDEX(Hosts!$A:$O,MATCH(Places!$C1483,Hosts!$A:$A,0),MATCH(Places!F$1,Hosts!$1:$1,0))</f>
        <v>0.98</v>
      </c>
      <c r="G1483" s="17" t="str">
        <f>INDEX(Hosts!$A:$O,MATCH(Places!$C1483,Hosts!$A:$A,0),MATCH(Places!G$1,Hosts!$1:$1,0))</f>
        <v>Yes</v>
      </c>
      <c r="H1483" s="17">
        <v>7</v>
      </c>
      <c r="I1483" s="17" t="str">
        <f>INDEX(Neighborhoods!$A:$C,MATCH(Places!$H1483,Neighborhoods!$A:$A,0),MATCH(Places!I$1,Neighborhoods!$1:$1,0))</f>
        <v>Brooklyn</v>
      </c>
      <c r="J1483" s="17" t="str">
        <f>INDEX(Neighborhoods!$A:$C,MATCH(Places!$H1483,Neighborhoods!$A:$A,0),MATCH(Places!J$1,Neighborhoods!$1:$1,0))</f>
        <v>Bedford-Stuyvesant</v>
      </c>
      <c r="K1483" s="17" t="s">
        <v>11822</v>
      </c>
      <c r="L1483" s="17" t="str">
        <f t="shared" si="92"/>
        <v>No</v>
      </c>
      <c r="M1483" s="17">
        <v>5</v>
      </c>
      <c r="N1483" s="17" t="str" cm="1">
        <f t="array" ref="N1483">_xlfn.IFS(M1483&lt;=2,"Small",M1483&lt;=5,"Medium",M1483&gt;5,"Large")</f>
        <v>Medium</v>
      </c>
      <c r="O1483" s="65">
        <v>105</v>
      </c>
      <c r="P1483" s="87">
        <f t="shared" si="93"/>
        <v>0.03</v>
      </c>
      <c r="Q1483" s="68">
        <v>4.9000000000000004</v>
      </c>
      <c r="R1483" s="68" t="str" cm="1">
        <f t="array" ref="R1483">_xlfn.SWITCH(ROUND(Q1483,0),5,"Excellent",4,"Good",3,"Ok","Bad")</f>
        <v>Excellent</v>
      </c>
      <c r="S1483" s="17">
        <v>178</v>
      </c>
      <c r="T1483" s="17" t="str">
        <f t="shared" si="94"/>
        <v>Yes</v>
      </c>
      <c r="U1483" s="82">
        <v>42285</v>
      </c>
      <c r="V1483" s="82">
        <v>44026</v>
      </c>
      <c r="W1483" s="17">
        <v>185</v>
      </c>
      <c r="X1483" s="17" t="str">
        <f t="shared" si="95"/>
        <v>Active</v>
      </c>
      <c r="Y1483" s="17" t="s">
        <v>15615</v>
      </c>
      <c r="Z1483" s="17"/>
    </row>
    <row r="1484" spans="1:26" x14ac:dyDescent="0.25">
      <c r="A1484">
        <v>1483</v>
      </c>
      <c r="B1484" s="17" t="s">
        <v>1114</v>
      </c>
      <c r="C1484" s="17">
        <v>500</v>
      </c>
      <c r="D1484" s="17" t="str">
        <f>INDEX(Hosts!$A:$O,MATCH(Places!$C1484,Hosts!$A:$A,0),MATCH(Places!D$1,Hosts!$1:$1,0))</f>
        <v>Within a few hours</v>
      </c>
      <c r="E1484" s="87">
        <f>INDEX(Hosts!$A:$O,MATCH(Places!$C1484,Hosts!$A:$A,0),MATCH(Places!E$1,Hosts!$1:$1,0))</f>
        <v>1</v>
      </c>
      <c r="F1484" s="87">
        <f>INDEX(Hosts!$A:$O,MATCH(Places!$C1484,Hosts!$A:$A,0),MATCH(Places!F$1,Hosts!$1:$1,0))</f>
        <v>0.5</v>
      </c>
      <c r="G1484" s="17" t="str">
        <f>INDEX(Hosts!$A:$O,MATCH(Places!$C1484,Hosts!$A:$A,0),MATCH(Places!G$1,Hosts!$1:$1,0))</f>
        <v>No</v>
      </c>
      <c r="H1484" s="17">
        <v>15</v>
      </c>
      <c r="I1484" s="17" t="str">
        <f>INDEX(Neighborhoods!$A:$C,MATCH(Places!$H1484,Neighborhoods!$A:$A,0),MATCH(Places!I$1,Neighborhoods!$1:$1,0))</f>
        <v>Manhattan</v>
      </c>
      <c r="J1484" s="17" t="str">
        <f>INDEX(Neighborhoods!$A:$C,MATCH(Places!$H1484,Neighborhoods!$A:$A,0),MATCH(Places!J$1,Neighborhoods!$1:$1,0))</f>
        <v>East Village</v>
      </c>
      <c r="K1484" s="17" t="s">
        <v>11822</v>
      </c>
      <c r="L1484" s="17" t="str">
        <f t="shared" si="92"/>
        <v>No</v>
      </c>
      <c r="M1484" s="17">
        <v>2</v>
      </c>
      <c r="N1484" s="17" t="str" cm="1">
        <f t="array" ref="N1484">_xlfn.IFS(M1484&lt;=2,"Small",M1484&lt;=5,"Medium",M1484&gt;5,"Large")</f>
        <v>Small</v>
      </c>
      <c r="O1484" s="65">
        <v>150</v>
      </c>
      <c r="P1484" s="87">
        <f t="shared" si="93"/>
        <v>0.03</v>
      </c>
      <c r="Q1484" s="68">
        <v>5</v>
      </c>
      <c r="R1484" s="68" t="str" cm="1">
        <f t="array" ref="R1484">_xlfn.SWITCH(ROUND(Q1484,0),5,"Excellent",4,"Good",3,"Ok","Bad")</f>
        <v>Excellent</v>
      </c>
      <c r="S1484" s="17">
        <v>12</v>
      </c>
      <c r="T1484" s="17" t="str">
        <f t="shared" si="94"/>
        <v>No</v>
      </c>
      <c r="U1484" s="82">
        <v>42341</v>
      </c>
      <c r="V1484" s="82">
        <v>43716</v>
      </c>
      <c r="W1484" s="17">
        <v>0</v>
      </c>
      <c r="X1484" s="17" t="str">
        <f t="shared" si="95"/>
        <v>Inactive</v>
      </c>
      <c r="Y1484" s="17" t="s">
        <v>15615</v>
      </c>
      <c r="Z1484" s="17"/>
    </row>
    <row r="1485" spans="1:26" x14ac:dyDescent="0.25">
      <c r="A1485">
        <v>1484</v>
      </c>
      <c r="B1485" s="17" t="s">
        <v>13275</v>
      </c>
      <c r="C1485" s="17">
        <v>589</v>
      </c>
      <c r="D1485" s="17" t="str">
        <f>INDEX(Hosts!$A:$O,MATCH(Places!$C1485,Hosts!$A:$A,0),MATCH(Places!D$1,Hosts!$1:$1,0))</f>
        <v>Within an hour</v>
      </c>
      <c r="E1485" s="87">
        <f>INDEX(Hosts!$A:$O,MATCH(Places!$C1485,Hosts!$A:$A,0),MATCH(Places!E$1,Hosts!$1:$1,0))</f>
        <v>0.9</v>
      </c>
      <c r="F1485" s="87">
        <f>INDEX(Hosts!$A:$O,MATCH(Places!$C1485,Hosts!$A:$A,0),MATCH(Places!F$1,Hosts!$1:$1,0))</f>
        <v>0.97</v>
      </c>
      <c r="G1485" s="17" t="str">
        <f>INDEX(Hosts!$A:$O,MATCH(Places!$C1485,Hosts!$A:$A,0),MATCH(Places!G$1,Hosts!$1:$1,0))</f>
        <v>No</v>
      </c>
      <c r="H1485" s="17">
        <v>16</v>
      </c>
      <c r="I1485" s="17" t="str">
        <f>INDEX(Neighborhoods!$A:$C,MATCH(Places!$H1485,Neighborhoods!$A:$A,0),MATCH(Places!I$1,Neighborhoods!$1:$1,0))</f>
        <v>Manhattan</v>
      </c>
      <c r="J1485" s="17" t="str">
        <f>INDEX(Neighborhoods!$A:$C,MATCH(Places!$H1485,Neighborhoods!$A:$A,0),MATCH(Places!J$1,Neighborhoods!$1:$1,0))</f>
        <v>Harlem</v>
      </c>
      <c r="K1485" s="17" t="s">
        <v>11822</v>
      </c>
      <c r="L1485" s="17" t="str">
        <f t="shared" si="92"/>
        <v>No</v>
      </c>
      <c r="M1485" s="17">
        <v>6</v>
      </c>
      <c r="N1485" s="17" t="str" cm="1">
        <f t="array" ref="N1485">_xlfn.IFS(M1485&lt;=2,"Small",M1485&lt;=5,"Medium",M1485&gt;5,"Large")</f>
        <v>Large</v>
      </c>
      <c r="O1485" s="65">
        <v>76</v>
      </c>
      <c r="P1485" s="87">
        <f t="shared" si="93"/>
        <v>0.03</v>
      </c>
      <c r="Q1485" s="68">
        <v>4.6399999999999997</v>
      </c>
      <c r="R1485" s="68" t="str" cm="1">
        <f t="array" ref="R1485">_xlfn.SWITCH(ROUND(Q1485,0),5,"Excellent",4,"Good",3,"Ok","Bad")</f>
        <v>Excellent</v>
      </c>
      <c r="S1485" s="17">
        <v>59</v>
      </c>
      <c r="T1485" s="17" t="str">
        <f t="shared" si="94"/>
        <v>No</v>
      </c>
      <c r="U1485" s="82">
        <v>42240</v>
      </c>
      <c r="V1485" s="82">
        <v>43991</v>
      </c>
      <c r="W1485" s="17">
        <v>25</v>
      </c>
      <c r="X1485" s="17" t="str">
        <f t="shared" si="95"/>
        <v>Active</v>
      </c>
      <c r="Y1485" s="17" t="s">
        <v>15615</v>
      </c>
      <c r="Z1485" s="17"/>
    </row>
    <row r="1486" spans="1:26" x14ac:dyDescent="0.25">
      <c r="A1486">
        <v>1485</v>
      </c>
      <c r="B1486" s="17" t="s">
        <v>14677</v>
      </c>
      <c r="C1486" s="17">
        <v>1052</v>
      </c>
      <c r="D1486" s="17" t="str">
        <f>INDEX(Hosts!$A:$O,MATCH(Places!$C1486,Hosts!$A:$A,0),MATCH(Places!D$1,Hosts!$1:$1,0))</f>
        <v>Within an hour</v>
      </c>
      <c r="E1486" s="87">
        <f>INDEX(Hosts!$A:$O,MATCH(Places!$C1486,Hosts!$A:$A,0),MATCH(Places!E$1,Hosts!$1:$1,0))</f>
        <v>1</v>
      </c>
      <c r="F1486" s="87">
        <f>INDEX(Hosts!$A:$O,MATCH(Places!$C1486,Hosts!$A:$A,0),MATCH(Places!F$1,Hosts!$1:$1,0))</f>
        <v>0.96</v>
      </c>
      <c r="G1486" s="17" t="str">
        <f>INDEX(Hosts!$A:$O,MATCH(Places!$C1486,Hosts!$A:$A,0),MATCH(Places!G$1,Hosts!$1:$1,0))</f>
        <v>No</v>
      </c>
      <c r="H1486" s="17">
        <v>10</v>
      </c>
      <c r="I1486" s="17" t="str">
        <f>INDEX(Neighborhoods!$A:$C,MATCH(Places!$H1486,Neighborhoods!$A:$A,0),MATCH(Places!I$1,Neighborhoods!$1:$1,0))</f>
        <v>Brooklyn</v>
      </c>
      <c r="J1486" s="17" t="str">
        <f>INDEX(Neighborhoods!$A:$C,MATCH(Places!$H1486,Neighborhoods!$A:$A,0),MATCH(Places!J$1,Neighborhoods!$1:$1,0))</f>
        <v>East Flatbush</v>
      </c>
      <c r="K1486" s="17" t="s">
        <v>1</v>
      </c>
      <c r="L1486" s="17" t="str">
        <f t="shared" si="92"/>
        <v>Yes</v>
      </c>
      <c r="M1486" s="17">
        <v>1</v>
      </c>
      <c r="N1486" s="17" t="str" cm="1">
        <f t="array" ref="N1486">_xlfn.IFS(M1486&lt;=2,"Small",M1486&lt;=5,"Medium",M1486&gt;5,"Large")</f>
        <v>Small</v>
      </c>
      <c r="O1486" s="65">
        <v>38</v>
      </c>
      <c r="P1486" s="87">
        <f t="shared" si="93"/>
        <v>0.03</v>
      </c>
      <c r="Q1486" s="68">
        <v>4.71</v>
      </c>
      <c r="R1486" s="68" t="str" cm="1">
        <f t="array" ref="R1486">_xlfn.SWITCH(ROUND(Q1486,0),5,"Excellent",4,"Good",3,"Ok","Bad")</f>
        <v>Excellent</v>
      </c>
      <c r="S1486" s="17">
        <v>35</v>
      </c>
      <c r="T1486" s="17" t="str">
        <f t="shared" si="94"/>
        <v>No</v>
      </c>
      <c r="U1486" s="82">
        <v>42371</v>
      </c>
      <c r="V1486" s="82">
        <v>44017</v>
      </c>
      <c r="W1486" s="17">
        <v>143</v>
      </c>
      <c r="X1486" s="17" t="str">
        <f t="shared" si="95"/>
        <v>Active</v>
      </c>
      <c r="Y1486" s="17" t="s">
        <v>15615</v>
      </c>
      <c r="Z1486" s="17"/>
    </row>
    <row r="1487" spans="1:26" x14ac:dyDescent="0.25">
      <c r="A1487">
        <v>1486</v>
      </c>
      <c r="B1487" s="17" t="s">
        <v>1115</v>
      </c>
      <c r="C1487" s="17">
        <v>2415</v>
      </c>
      <c r="D1487" s="17" t="str">
        <f>INDEX(Hosts!$A:$O,MATCH(Places!$C1487,Hosts!$A:$A,0),MATCH(Places!D$1,Hosts!$1:$1,0))</f>
        <v>Within an hour</v>
      </c>
      <c r="E1487" s="87">
        <f>INDEX(Hosts!$A:$O,MATCH(Places!$C1487,Hosts!$A:$A,0),MATCH(Places!E$1,Hosts!$1:$1,0))</f>
        <v>1</v>
      </c>
      <c r="F1487" s="87">
        <f>INDEX(Hosts!$A:$O,MATCH(Places!$C1487,Hosts!$A:$A,0),MATCH(Places!F$1,Hosts!$1:$1,0))</f>
        <v>1</v>
      </c>
      <c r="G1487" s="17" t="str">
        <f>INDEX(Hosts!$A:$O,MATCH(Places!$C1487,Hosts!$A:$A,0),MATCH(Places!G$1,Hosts!$1:$1,0))</f>
        <v>No</v>
      </c>
      <c r="H1487" s="17">
        <v>8</v>
      </c>
      <c r="I1487" s="17" t="str">
        <f>INDEX(Neighborhoods!$A:$C,MATCH(Places!$H1487,Neighborhoods!$A:$A,0),MATCH(Places!I$1,Neighborhoods!$1:$1,0))</f>
        <v>Brooklyn</v>
      </c>
      <c r="J1487" s="17" t="str">
        <f>INDEX(Neighborhoods!$A:$C,MATCH(Places!$H1487,Neighborhoods!$A:$A,0),MATCH(Places!J$1,Neighborhoods!$1:$1,0))</f>
        <v>Bushwick</v>
      </c>
      <c r="K1487" s="17" t="s">
        <v>1</v>
      </c>
      <c r="L1487" s="17" t="str">
        <f t="shared" si="92"/>
        <v>Yes</v>
      </c>
      <c r="M1487" s="17">
        <v>2</v>
      </c>
      <c r="N1487" s="17" t="str" cm="1">
        <f t="array" ref="N1487">_xlfn.IFS(M1487&lt;=2,"Small",M1487&lt;=5,"Medium",M1487&gt;5,"Large")</f>
        <v>Small</v>
      </c>
      <c r="O1487" s="65">
        <v>58</v>
      </c>
      <c r="P1487" s="87">
        <f t="shared" si="93"/>
        <v>0.03</v>
      </c>
      <c r="Q1487" s="68">
        <v>4.74</v>
      </c>
      <c r="R1487" s="68" t="str" cm="1">
        <f t="array" ref="R1487">_xlfn.SWITCH(ROUND(Q1487,0),5,"Excellent",4,"Good",3,"Ok","Bad")</f>
        <v>Excellent</v>
      </c>
      <c r="S1487" s="17">
        <v>126</v>
      </c>
      <c r="T1487" s="17" t="str">
        <f t="shared" si="94"/>
        <v>No</v>
      </c>
      <c r="U1487" s="82">
        <v>42232</v>
      </c>
      <c r="V1487" s="82">
        <v>43908</v>
      </c>
      <c r="W1487" s="17">
        <v>315</v>
      </c>
      <c r="X1487" s="17" t="str">
        <f t="shared" si="95"/>
        <v>Active</v>
      </c>
      <c r="Y1487" s="17" t="s">
        <v>15616</v>
      </c>
      <c r="Z1487" s="17"/>
    </row>
    <row r="1488" spans="1:26" x14ac:dyDescent="0.25">
      <c r="A1488">
        <v>1487</v>
      </c>
      <c r="B1488" s="17" t="s">
        <v>1116</v>
      </c>
      <c r="C1488" s="17">
        <v>1828</v>
      </c>
      <c r="D1488" s="17" t="str">
        <f>INDEX(Hosts!$A:$O,MATCH(Places!$C1488,Hosts!$A:$A,0),MATCH(Places!D$1,Hosts!$1:$1,0))</f>
        <v>Within an hour</v>
      </c>
      <c r="E1488" s="87">
        <f>INDEX(Hosts!$A:$O,MATCH(Places!$C1488,Hosts!$A:$A,0),MATCH(Places!E$1,Hosts!$1:$1,0))</f>
        <v>1</v>
      </c>
      <c r="F1488" s="87">
        <f>INDEX(Hosts!$A:$O,MATCH(Places!$C1488,Hosts!$A:$A,0),MATCH(Places!F$1,Hosts!$1:$1,0))</f>
        <v>0.97</v>
      </c>
      <c r="G1488" s="17" t="str">
        <f>INDEX(Hosts!$A:$O,MATCH(Places!$C1488,Hosts!$A:$A,0),MATCH(Places!G$1,Hosts!$1:$1,0))</f>
        <v>Yes</v>
      </c>
      <c r="H1488" s="17">
        <v>7</v>
      </c>
      <c r="I1488" s="17" t="str">
        <f>INDEX(Neighborhoods!$A:$C,MATCH(Places!$H1488,Neighborhoods!$A:$A,0),MATCH(Places!I$1,Neighborhoods!$1:$1,0))</f>
        <v>Brooklyn</v>
      </c>
      <c r="J1488" s="17" t="str">
        <f>INDEX(Neighborhoods!$A:$C,MATCH(Places!$H1488,Neighborhoods!$A:$A,0),MATCH(Places!J$1,Neighborhoods!$1:$1,0))</f>
        <v>Bedford-Stuyvesant</v>
      </c>
      <c r="K1488" s="17" t="s">
        <v>1</v>
      </c>
      <c r="L1488" s="17" t="str">
        <f t="shared" si="92"/>
        <v>Yes</v>
      </c>
      <c r="M1488" s="17">
        <v>2</v>
      </c>
      <c r="N1488" s="17" t="str" cm="1">
        <f t="array" ref="N1488">_xlfn.IFS(M1488&lt;=2,"Small",M1488&lt;=5,"Medium",M1488&gt;5,"Large")</f>
        <v>Small</v>
      </c>
      <c r="O1488" s="65">
        <v>42</v>
      </c>
      <c r="P1488" s="87">
        <f t="shared" si="93"/>
        <v>0.03</v>
      </c>
      <c r="Q1488" s="68">
        <v>4.91</v>
      </c>
      <c r="R1488" s="68" t="str" cm="1">
        <f t="array" ref="R1488">_xlfn.SWITCH(ROUND(Q1488,0),5,"Excellent",4,"Good",3,"Ok","Bad")</f>
        <v>Excellent</v>
      </c>
      <c r="S1488" s="17">
        <v>227</v>
      </c>
      <c r="T1488" s="17" t="str">
        <f t="shared" si="94"/>
        <v>Yes</v>
      </c>
      <c r="U1488" s="82">
        <v>42514</v>
      </c>
      <c r="V1488" s="82">
        <v>44052</v>
      </c>
      <c r="W1488" s="17">
        <v>325</v>
      </c>
      <c r="X1488" s="17" t="str">
        <f t="shared" si="95"/>
        <v>Active</v>
      </c>
      <c r="Y1488" s="17" t="s">
        <v>15616</v>
      </c>
      <c r="Z1488" s="17"/>
    </row>
    <row r="1489" spans="1:26" x14ac:dyDescent="0.25">
      <c r="A1489">
        <v>1488</v>
      </c>
      <c r="B1489" s="17" t="s">
        <v>14073</v>
      </c>
      <c r="C1489" s="17">
        <v>2418</v>
      </c>
      <c r="D1489" s="17" t="str">
        <f>INDEX(Hosts!$A:$O,MATCH(Places!$C1489,Hosts!$A:$A,0),MATCH(Places!D$1,Hosts!$1:$1,0))</f>
        <v>Within an hour</v>
      </c>
      <c r="E1489" s="87">
        <f>INDEX(Hosts!$A:$O,MATCH(Places!$C1489,Hosts!$A:$A,0),MATCH(Places!E$1,Hosts!$1:$1,0))</f>
        <v>1</v>
      </c>
      <c r="F1489" s="87">
        <f>INDEX(Hosts!$A:$O,MATCH(Places!$C1489,Hosts!$A:$A,0),MATCH(Places!F$1,Hosts!$1:$1,0))</f>
        <v>0.95</v>
      </c>
      <c r="G1489" s="17" t="str">
        <f>INDEX(Hosts!$A:$O,MATCH(Places!$C1489,Hosts!$A:$A,0),MATCH(Places!G$1,Hosts!$1:$1,0))</f>
        <v>Yes</v>
      </c>
      <c r="H1489" s="17">
        <v>16</v>
      </c>
      <c r="I1489" s="17" t="str">
        <f>INDEX(Neighborhoods!$A:$C,MATCH(Places!$H1489,Neighborhoods!$A:$A,0),MATCH(Places!I$1,Neighborhoods!$1:$1,0))</f>
        <v>Manhattan</v>
      </c>
      <c r="J1489" s="17" t="str">
        <f>INDEX(Neighborhoods!$A:$C,MATCH(Places!$H1489,Neighborhoods!$A:$A,0),MATCH(Places!J$1,Neighborhoods!$1:$1,0))</f>
        <v>Harlem</v>
      </c>
      <c r="K1489" s="17" t="s">
        <v>11822</v>
      </c>
      <c r="L1489" s="17" t="str">
        <f t="shared" si="92"/>
        <v>No</v>
      </c>
      <c r="M1489" s="17">
        <v>4</v>
      </c>
      <c r="N1489" s="17" t="str" cm="1">
        <f t="array" ref="N1489">_xlfn.IFS(M1489&lt;=2,"Small",M1489&lt;=5,"Medium",M1489&gt;5,"Large")</f>
        <v>Medium</v>
      </c>
      <c r="O1489" s="65">
        <v>175</v>
      </c>
      <c r="P1489" s="87">
        <f t="shared" si="93"/>
        <v>0.03</v>
      </c>
      <c r="Q1489" s="68">
        <v>4.99</v>
      </c>
      <c r="R1489" s="68" t="str" cm="1">
        <f t="array" ref="R1489">_xlfn.SWITCH(ROUND(Q1489,0),5,"Excellent",4,"Good",3,"Ok","Bad")</f>
        <v>Excellent</v>
      </c>
      <c r="S1489" s="17">
        <v>224</v>
      </c>
      <c r="T1489" s="17" t="str">
        <f t="shared" si="94"/>
        <v>Yes</v>
      </c>
      <c r="U1489" s="82">
        <v>42265</v>
      </c>
      <c r="V1489" s="82">
        <v>43903</v>
      </c>
      <c r="W1489" s="17">
        <v>273</v>
      </c>
      <c r="X1489" s="17" t="str">
        <f t="shared" si="95"/>
        <v>Active</v>
      </c>
      <c r="Y1489" s="17" t="s">
        <v>15615</v>
      </c>
      <c r="Z1489" s="17"/>
    </row>
    <row r="1490" spans="1:26" x14ac:dyDescent="0.25">
      <c r="A1490">
        <v>1489</v>
      </c>
      <c r="B1490" s="17" t="s">
        <v>1117</v>
      </c>
      <c r="C1490" s="17">
        <v>2421</v>
      </c>
      <c r="D1490" s="17" t="str">
        <f>INDEX(Hosts!$A:$O,MATCH(Places!$C1490,Hosts!$A:$A,0),MATCH(Places!D$1,Hosts!$1:$1,0))</f>
        <v>Within an hour</v>
      </c>
      <c r="E1490" s="87">
        <f>INDEX(Hosts!$A:$O,MATCH(Places!$C1490,Hosts!$A:$A,0),MATCH(Places!E$1,Hosts!$1:$1,0))</f>
        <v>1</v>
      </c>
      <c r="F1490" s="87">
        <f>INDEX(Hosts!$A:$O,MATCH(Places!$C1490,Hosts!$A:$A,0),MATCH(Places!F$1,Hosts!$1:$1,0))</f>
        <v>0.99</v>
      </c>
      <c r="G1490" s="17" t="str">
        <f>INDEX(Hosts!$A:$O,MATCH(Places!$C1490,Hosts!$A:$A,0),MATCH(Places!G$1,Hosts!$1:$1,0))</f>
        <v>No</v>
      </c>
      <c r="H1490" s="17">
        <v>18</v>
      </c>
      <c r="I1490" s="17" t="str">
        <f>INDEX(Neighborhoods!$A:$C,MATCH(Places!$H1490,Neighborhoods!$A:$A,0),MATCH(Places!I$1,Neighborhoods!$1:$1,0))</f>
        <v>Manhattan</v>
      </c>
      <c r="J1490" s="17" t="str">
        <f>INDEX(Neighborhoods!$A:$C,MATCH(Places!$H1490,Neighborhoods!$A:$A,0),MATCH(Places!J$1,Neighborhoods!$1:$1,0))</f>
        <v>Midtown</v>
      </c>
      <c r="K1490" s="17" t="s">
        <v>11822</v>
      </c>
      <c r="L1490" s="17" t="str">
        <f t="shared" si="92"/>
        <v>No</v>
      </c>
      <c r="M1490" s="17">
        <v>3</v>
      </c>
      <c r="N1490" s="17" t="str" cm="1">
        <f t="array" ref="N1490">_xlfn.IFS(M1490&lt;=2,"Small",M1490&lt;=5,"Medium",M1490&gt;5,"Large")</f>
        <v>Medium</v>
      </c>
      <c r="O1490" s="65">
        <v>104</v>
      </c>
      <c r="P1490" s="87">
        <f t="shared" si="93"/>
        <v>0.03</v>
      </c>
      <c r="Q1490" s="68">
        <v>4.6900000000000004</v>
      </c>
      <c r="R1490" s="68" t="str" cm="1">
        <f t="array" ref="R1490">_xlfn.SWITCH(ROUND(Q1490,0),5,"Excellent",4,"Good",3,"Ok","Bad")</f>
        <v>Excellent</v>
      </c>
      <c r="S1490" s="17">
        <v>248</v>
      </c>
      <c r="T1490" s="17" t="str">
        <f t="shared" si="94"/>
        <v>No</v>
      </c>
      <c r="U1490" s="82">
        <v>42229</v>
      </c>
      <c r="V1490" s="82">
        <v>43897</v>
      </c>
      <c r="W1490" s="17">
        <v>173</v>
      </c>
      <c r="X1490" s="17" t="str">
        <f t="shared" si="95"/>
        <v>Active</v>
      </c>
      <c r="Y1490" s="17" t="s">
        <v>15615</v>
      </c>
      <c r="Z1490" s="17"/>
    </row>
    <row r="1491" spans="1:26" x14ac:dyDescent="0.25">
      <c r="A1491">
        <v>1490</v>
      </c>
      <c r="B1491" s="17" t="s">
        <v>1118</v>
      </c>
      <c r="C1491" s="17">
        <v>1320</v>
      </c>
      <c r="D1491" s="17" t="str">
        <f>INDEX(Hosts!$A:$O,MATCH(Places!$C1491,Hosts!$A:$A,0),MATCH(Places!D$1,Hosts!$1:$1,0))</f>
        <v>Within a few hours</v>
      </c>
      <c r="E1491" s="87">
        <f>INDEX(Hosts!$A:$O,MATCH(Places!$C1491,Hosts!$A:$A,0),MATCH(Places!E$1,Hosts!$1:$1,0))</f>
        <v>1</v>
      </c>
      <c r="F1491" s="87">
        <f>INDEX(Hosts!$A:$O,MATCH(Places!$C1491,Hosts!$A:$A,0),MATCH(Places!F$1,Hosts!$1:$1,0))</f>
        <v>0.98</v>
      </c>
      <c r="G1491" s="17" t="str">
        <f>INDEX(Hosts!$A:$O,MATCH(Places!$C1491,Hosts!$A:$A,0),MATCH(Places!G$1,Hosts!$1:$1,0))</f>
        <v>Yes</v>
      </c>
      <c r="H1491" s="17">
        <v>17</v>
      </c>
      <c r="I1491" s="17" t="str">
        <f>INDEX(Neighborhoods!$A:$C,MATCH(Places!$H1491,Neighborhoods!$A:$A,0),MATCH(Places!I$1,Neighborhoods!$1:$1,0))</f>
        <v>Manhattan</v>
      </c>
      <c r="J1491" s="17" t="str">
        <f>INDEX(Neighborhoods!$A:$C,MATCH(Places!$H1491,Neighborhoods!$A:$A,0),MATCH(Places!J$1,Neighborhoods!$1:$1,0))</f>
        <v>Hell's Kitchen</v>
      </c>
      <c r="K1491" s="17" t="s">
        <v>1</v>
      </c>
      <c r="L1491" s="17" t="str">
        <f t="shared" si="92"/>
        <v>Yes</v>
      </c>
      <c r="M1491" s="17">
        <v>2</v>
      </c>
      <c r="N1491" s="17" t="str" cm="1">
        <f t="array" ref="N1491">_xlfn.IFS(M1491&lt;=2,"Small",M1491&lt;=5,"Medium",M1491&gt;5,"Large")</f>
        <v>Small</v>
      </c>
      <c r="O1491" s="65">
        <v>100</v>
      </c>
      <c r="P1491" s="87">
        <f t="shared" si="93"/>
        <v>0.03</v>
      </c>
      <c r="Q1491" s="68">
        <v>4.99</v>
      </c>
      <c r="R1491" s="68" t="str" cm="1">
        <f t="array" ref="R1491">_xlfn.SWITCH(ROUND(Q1491,0),5,"Excellent",4,"Good",3,"Ok","Bad")</f>
        <v>Excellent</v>
      </c>
      <c r="S1491" s="17">
        <v>357</v>
      </c>
      <c r="T1491" s="17" t="str">
        <f t="shared" si="94"/>
        <v>Yes</v>
      </c>
      <c r="U1491" s="82">
        <v>42253</v>
      </c>
      <c r="V1491" s="82">
        <v>43905</v>
      </c>
      <c r="W1491" s="17">
        <v>341</v>
      </c>
      <c r="X1491" s="17" t="str">
        <f t="shared" si="95"/>
        <v>Active</v>
      </c>
      <c r="Y1491" s="17" t="s">
        <v>15616</v>
      </c>
      <c r="Z1491" s="17"/>
    </row>
    <row r="1492" spans="1:26" x14ac:dyDescent="0.25">
      <c r="A1492">
        <v>1491</v>
      </c>
      <c r="B1492" s="17" t="s">
        <v>13772</v>
      </c>
      <c r="C1492" s="17">
        <v>2248</v>
      </c>
      <c r="D1492" s="17" t="str">
        <f>INDEX(Hosts!$A:$O,MATCH(Places!$C1492,Hosts!$A:$A,0),MATCH(Places!D$1,Hosts!$1:$1,0))</f>
        <v>Within an hour</v>
      </c>
      <c r="E1492" s="87">
        <f>INDEX(Hosts!$A:$O,MATCH(Places!$C1492,Hosts!$A:$A,0),MATCH(Places!E$1,Hosts!$1:$1,0))</f>
        <v>1</v>
      </c>
      <c r="F1492" s="87">
        <f>INDEX(Hosts!$A:$O,MATCH(Places!$C1492,Hosts!$A:$A,0),MATCH(Places!F$1,Hosts!$1:$1,0))</f>
        <v>1</v>
      </c>
      <c r="G1492" s="17" t="str">
        <f>INDEX(Hosts!$A:$O,MATCH(Places!$C1492,Hosts!$A:$A,0),MATCH(Places!G$1,Hosts!$1:$1,0))</f>
        <v>No</v>
      </c>
      <c r="H1492" s="17">
        <v>7</v>
      </c>
      <c r="I1492" s="17" t="str">
        <f>INDEX(Neighborhoods!$A:$C,MATCH(Places!$H1492,Neighborhoods!$A:$A,0),MATCH(Places!I$1,Neighborhoods!$1:$1,0))</f>
        <v>Brooklyn</v>
      </c>
      <c r="J1492" s="17" t="str">
        <f>INDEX(Neighborhoods!$A:$C,MATCH(Places!$H1492,Neighborhoods!$A:$A,0),MATCH(Places!J$1,Neighborhoods!$1:$1,0))</f>
        <v>Bedford-Stuyvesant</v>
      </c>
      <c r="K1492" s="17" t="s">
        <v>1</v>
      </c>
      <c r="L1492" s="17" t="str">
        <f t="shared" si="92"/>
        <v>Yes</v>
      </c>
      <c r="M1492" s="17">
        <v>2</v>
      </c>
      <c r="N1492" s="17" t="str" cm="1">
        <f t="array" ref="N1492">_xlfn.IFS(M1492&lt;=2,"Small",M1492&lt;=5,"Medium",M1492&gt;5,"Large")</f>
        <v>Small</v>
      </c>
      <c r="O1492" s="65">
        <v>59</v>
      </c>
      <c r="P1492" s="87">
        <f t="shared" si="93"/>
        <v>0.03</v>
      </c>
      <c r="Q1492" s="68">
        <v>4.43</v>
      </c>
      <c r="R1492" s="68" t="str" cm="1">
        <f t="array" ref="R1492">_xlfn.SWITCH(ROUND(Q1492,0),5,"Excellent",4,"Good",3,"Ok","Bad")</f>
        <v>Good</v>
      </c>
      <c r="S1492" s="17">
        <v>7</v>
      </c>
      <c r="T1492" s="17" t="str">
        <f t="shared" si="94"/>
        <v>No</v>
      </c>
      <c r="U1492" s="82">
        <v>43095</v>
      </c>
      <c r="V1492" s="82">
        <v>43983</v>
      </c>
      <c r="W1492" s="17">
        <v>349</v>
      </c>
      <c r="X1492" s="17" t="str">
        <f t="shared" si="95"/>
        <v>Active</v>
      </c>
      <c r="Y1492" s="17" t="s">
        <v>15616</v>
      </c>
      <c r="Z1492" s="17"/>
    </row>
    <row r="1493" spans="1:26" x14ac:dyDescent="0.25">
      <c r="A1493">
        <v>1492</v>
      </c>
      <c r="B1493" s="17" t="s">
        <v>13772</v>
      </c>
      <c r="C1493" s="17">
        <v>2248</v>
      </c>
      <c r="D1493" s="17" t="str">
        <f>INDEX(Hosts!$A:$O,MATCH(Places!$C1493,Hosts!$A:$A,0),MATCH(Places!D$1,Hosts!$1:$1,0))</f>
        <v>Within an hour</v>
      </c>
      <c r="E1493" s="87">
        <f>INDEX(Hosts!$A:$O,MATCH(Places!$C1493,Hosts!$A:$A,0),MATCH(Places!E$1,Hosts!$1:$1,0))</f>
        <v>1</v>
      </c>
      <c r="F1493" s="87">
        <f>INDEX(Hosts!$A:$O,MATCH(Places!$C1493,Hosts!$A:$A,0),MATCH(Places!F$1,Hosts!$1:$1,0))</f>
        <v>1</v>
      </c>
      <c r="G1493" s="17" t="str">
        <f>INDEX(Hosts!$A:$O,MATCH(Places!$C1493,Hosts!$A:$A,0),MATCH(Places!G$1,Hosts!$1:$1,0))</f>
        <v>No</v>
      </c>
      <c r="H1493" s="17">
        <v>7</v>
      </c>
      <c r="I1493" s="17" t="str">
        <f>INDEX(Neighborhoods!$A:$C,MATCH(Places!$H1493,Neighborhoods!$A:$A,0),MATCH(Places!I$1,Neighborhoods!$1:$1,0))</f>
        <v>Brooklyn</v>
      </c>
      <c r="J1493" s="17" t="str">
        <f>INDEX(Neighborhoods!$A:$C,MATCH(Places!$H1493,Neighborhoods!$A:$A,0),MATCH(Places!J$1,Neighborhoods!$1:$1,0))</f>
        <v>Bedford-Stuyvesant</v>
      </c>
      <c r="K1493" s="17" t="s">
        <v>1</v>
      </c>
      <c r="L1493" s="17" t="str">
        <f t="shared" si="92"/>
        <v>Yes</v>
      </c>
      <c r="M1493" s="17">
        <v>2</v>
      </c>
      <c r="N1493" s="17" t="str" cm="1">
        <f t="array" ref="N1493">_xlfn.IFS(M1493&lt;=2,"Small",M1493&lt;=5,"Medium",M1493&gt;5,"Large")</f>
        <v>Small</v>
      </c>
      <c r="O1493" s="65">
        <v>59</v>
      </c>
      <c r="P1493" s="87">
        <f t="shared" si="93"/>
        <v>0.03</v>
      </c>
      <c r="Q1493" s="68">
        <v>4.57</v>
      </c>
      <c r="R1493" s="68" t="str" cm="1">
        <f t="array" ref="R1493">_xlfn.SWITCH(ROUND(Q1493,0),5,"Excellent",4,"Good",3,"Ok","Bad")</f>
        <v>Excellent</v>
      </c>
      <c r="S1493" s="17">
        <v>28</v>
      </c>
      <c r="T1493" s="17" t="str">
        <f t="shared" si="94"/>
        <v>No</v>
      </c>
      <c r="U1493" s="82">
        <v>42243</v>
      </c>
      <c r="V1493" s="82">
        <v>43953</v>
      </c>
      <c r="W1493" s="17">
        <v>319</v>
      </c>
      <c r="X1493" s="17" t="str">
        <f t="shared" si="95"/>
        <v>Active</v>
      </c>
      <c r="Y1493" s="17" t="s">
        <v>15616</v>
      </c>
      <c r="Z1493" s="17"/>
    </row>
    <row r="1494" spans="1:26" x14ac:dyDescent="0.25">
      <c r="A1494">
        <v>1493</v>
      </c>
      <c r="B1494" s="17" t="s">
        <v>1120</v>
      </c>
      <c r="C1494" s="17">
        <v>2045</v>
      </c>
      <c r="D1494" s="17" t="str">
        <f>INDEX(Hosts!$A:$O,MATCH(Places!$C1494,Hosts!$A:$A,0),MATCH(Places!D$1,Hosts!$1:$1,0))</f>
        <v>Within an hour</v>
      </c>
      <c r="E1494" s="87">
        <f>INDEX(Hosts!$A:$O,MATCH(Places!$C1494,Hosts!$A:$A,0),MATCH(Places!E$1,Hosts!$1:$1,0))</f>
        <v>1</v>
      </c>
      <c r="F1494" s="87">
        <f>INDEX(Hosts!$A:$O,MATCH(Places!$C1494,Hosts!$A:$A,0),MATCH(Places!F$1,Hosts!$1:$1,0))</f>
        <v>0.76</v>
      </c>
      <c r="G1494" s="17" t="str">
        <f>INDEX(Hosts!$A:$O,MATCH(Places!$C1494,Hosts!$A:$A,0),MATCH(Places!G$1,Hosts!$1:$1,0))</f>
        <v>Yes</v>
      </c>
      <c r="H1494" s="17">
        <v>19</v>
      </c>
      <c r="I1494" s="17" t="str">
        <f>INDEX(Neighborhoods!$A:$C,MATCH(Places!$H1494,Neighborhoods!$A:$A,0),MATCH(Places!I$1,Neighborhoods!$1:$1,0))</f>
        <v>Manhattan</v>
      </c>
      <c r="J1494" s="17" t="str">
        <f>INDEX(Neighborhoods!$A:$C,MATCH(Places!$H1494,Neighborhoods!$A:$A,0),MATCH(Places!J$1,Neighborhoods!$1:$1,0))</f>
        <v>Upper East Side</v>
      </c>
      <c r="K1494" s="17" t="s">
        <v>1</v>
      </c>
      <c r="L1494" s="17" t="str">
        <f t="shared" si="92"/>
        <v>Yes</v>
      </c>
      <c r="M1494" s="17">
        <v>2</v>
      </c>
      <c r="N1494" s="17" t="str" cm="1">
        <f t="array" ref="N1494">_xlfn.IFS(M1494&lt;=2,"Small",M1494&lt;=5,"Medium",M1494&gt;5,"Large")</f>
        <v>Small</v>
      </c>
      <c r="O1494" s="65">
        <v>59</v>
      </c>
      <c r="P1494" s="87">
        <f t="shared" si="93"/>
        <v>0.03</v>
      </c>
      <c r="Q1494" s="68">
        <v>4.97</v>
      </c>
      <c r="R1494" s="68" t="str" cm="1">
        <f t="array" ref="R1494">_xlfn.SWITCH(ROUND(Q1494,0),5,"Excellent",4,"Good",3,"Ok","Bad")</f>
        <v>Excellent</v>
      </c>
      <c r="S1494" s="17">
        <v>170</v>
      </c>
      <c r="T1494" s="17" t="str">
        <f t="shared" si="94"/>
        <v>Yes</v>
      </c>
      <c r="U1494" s="82">
        <v>42259</v>
      </c>
      <c r="V1494" s="82">
        <v>43903</v>
      </c>
      <c r="W1494" s="17">
        <v>360</v>
      </c>
      <c r="X1494" s="17" t="str">
        <f t="shared" si="95"/>
        <v>Active</v>
      </c>
      <c r="Y1494" s="17" t="s">
        <v>15616</v>
      </c>
      <c r="Z1494" s="17"/>
    </row>
    <row r="1495" spans="1:26" x14ac:dyDescent="0.25">
      <c r="A1495">
        <v>1494</v>
      </c>
      <c r="B1495" s="17" t="s">
        <v>1121</v>
      </c>
      <c r="C1495" s="17">
        <v>91</v>
      </c>
      <c r="D1495" s="17" t="str">
        <f>INDEX(Hosts!$A:$O,MATCH(Places!$C1495,Hosts!$A:$A,0),MATCH(Places!D$1,Hosts!$1:$1,0))</f>
        <v>Within a day</v>
      </c>
      <c r="E1495" s="87">
        <f>INDEX(Hosts!$A:$O,MATCH(Places!$C1495,Hosts!$A:$A,0),MATCH(Places!E$1,Hosts!$1:$1,0))</f>
        <v>0.5</v>
      </c>
      <c r="F1495" s="87">
        <f>INDEX(Hosts!$A:$O,MATCH(Places!$C1495,Hosts!$A:$A,0),MATCH(Places!F$1,Hosts!$1:$1,0))</f>
        <v>0.6</v>
      </c>
      <c r="G1495" s="17" t="str">
        <f>INDEX(Hosts!$A:$O,MATCH(Places!$C1495,Hosts!$A:$A,0),MATCH(Places!G$1,Hosts!$1:$1,0))</f>
        <v>Yes</v>
      </c>
      <c r="H1495" s="17">
        <v>21</v>
      </c>
      <c r="I1495" s="17" t="str">
        <f>INDEX(Neighborhoods!$A:$C,MATCH(Places!$H1495,Neighborhoods!$A:$A,0),MATCH(Places!I$1,Neighborhoods!$1:$1,0))</f>
        <v>Queens</v>
      </c>
      <c r="J1495" s="17" t="str">
        <f>INDEX(Neighborhoods!$A:$C,MATCH(Places!$H1495,Neighborhoods!$A:$A,0),MATCH(Places!J$1,Neighborhoods!$1:$1,0))</f>
        <v>Astoria</v>
      </c>
      <c r="K1495" s="17" t="s">
        <v>11822</v>
      </c>
      <c r="L1495" s="17" t="str">
        <f t="shared" si="92"/>
        <v>No</v>
      </c>
      <c r="M1495" s="17">
        <v>4</v>
      </c>
      <c r="N1495" s="17" t="str" cm="1">
        <f t="array" ref="N1495">_xlfn.IFS(M1495&lt;=2,"Small",M1495&lt;=5,"Medium",M1495&gt;5,"Large")</f>
        <v>Medium</v>
      </c>
      <c r="O1495" s="65">
        <v>85</v>
      </c>
      <c r="P1495" s="87">
        <f t="shared" si="93"/>
        <v>0.03</v>
      </c>
      <c r="Q1495" s="68">
        <v>4.91</v>
      </c>
      <c r="R1495" s="68" t="str" cm="1">
        <f t="array" ref="R1495">_xlfn.SWITCH(ROUND(Q1495,0),5,"Excellent",4,"Good",3,"Ok","Bad")</f>
        <v>Excellent</v>
      </c>
      <c r="S1495" s="17">
        <v>64</v>
      </c>
      <c r="T1495" s="17" t="str">
        <f t="shared" si="94"/>
        <v>No</v>
      </c>
      <c r="U1495" s="82">
        <v>42339</v>
      </c>
      <c r="V1495" s="82">
        <v>43931</v>
      </c>
      <c r="W1495" s="17">
        <v>267</v>
      </c>
      <c r="X1495" s="17" t="str">
        <f t="shared" si="95"/>
        <v>Active</v>
      </c>
      <c r="Y1495" s="17" t="s">
        <v>15615</v>
      </c>
      <c r="Z1495" s="17"/>
    </row>
    <row r="1496" spans="1:26" x14ac:dyDescent="0.25">
      <c r="A1496">
        <v>1495</v>
      </c>
      <c r="B1496" s="17" t="s">
        <v>1185</v>
      </c>
      <c r="C1496" s="17">
        <v>2483</v>
      </c>
      <c r="D1496" s="17" t="str">
        <f>INDEX(Hosts!$A:$O,MATCH(Places!$C1496,Hosts!$A:$A,0),MATCH(Places!D$1,Hosts!$1:$1,0))</f>
        <v>Within an hour</v>
      </c>
      <c r="E1496" s="87">
        <f>INDEX(Hosts!$A:$O,MATCH(Places!$C1496,Hosts!$A:$A,0),MATCH(Places!E$1,Hosts!$1:$1,0))</f>
        <v>1</v>
      </c>
      <c r="F1496" s="87">
        <f>INDEX(Hosts!$A:$O,MATCH(Places!$C1496,Hosts!$A:$A,0),MATCH(Places!F$1,Hosts!$1:$1,0))</f>
        <v>0.79</v>
      </c>
      <c r="G1496" s="17" t="str">
        <f>INDEX(Hosts!$A:$O,MATCH(Places!$C1496,Hosts!$A:$A,0),MATCH(Places!G$1,Hosts!$1:$1,0))</f>
        <v>Yes</v>
      </c>
      <c r="H1496" s="17">
        <v>21</v>
      </c>
      <c r="I1496" s="17" t="str">
        <f>INDEX(Neighborhoods!$A:$C,MATCH(Places!$H1496,Neighborhoods!$A:$A,0),MATCH(Places!I$1,Neighborhoods!$1:$1,0))</f>
        <v>Queens</v>
      </c>
      <c r="J1496" s="17" t="str">
        <f>INDEX(Neighborhoods!$A:$C,MATCH(Places!$H1496,Neighborhoods!$A:$A,0),MATCH(Places!J$1,Neighborhoods!$1:$1,0))</f>
        <v>Astoria</v>
      </c>
      <c r="K1496" s="17" t="s">
        <v>1</v>
      </c>
      <c r="L1496" s="17" t="str">
        <f t="shared" si="92"/>
        <v>Yes</v>
      </c>
      <c r="M1496" s="17">
        <v>2</v>
      </c>
      <c r="N1496" s="17" t="str" cm="1">
        <f t="array" ref="N1496">_xlfn.IFS(M1496&lt;=2,"Small",M1496&lt;=5,"Medium",M1496&gt;5,"Large")</f>
        <v>Small</v>
      </c>
      <c r="O1496" s="65">
        <v>35</v>
      </c>
      <c r="P1496" s="87">
        <f t="shared" si="93"/>
        <v>0.03</v>
      </c>
      <c r="Q1496" s="68">
        <v>4.9000000000000004</v>
      </c>
      <c r="R1496" s="68" t="str" cm="1">
        <f t="array" ref="R1496">_xlfn.SWITCH(ROUND(Q1496,0),5,"Excellent",4,"Good",3,"Ok","Bad")</f>
        <v>Excellent</v>
      </c>
      <c r="S1496" s="17">
        <v>86</v>
      </c>
      <c r="T1496" s="17" t="str">
        <f t="shared" si="94"/>
        <v>No</v>
      </c>
      <c r="U1496" s="82">
        <v>42299</v>
      </c>
      <c r="V1496" s="82">
        <v>43906</v>
      </c>
      <c r="W1496" s="17">
        <v>145</v>
      </c>
      <c r="X1496" s="17" t="str">
        <f t="shared" si="95"/>
        <v>Active</v>
      </c>
      <c r="Y1496" s="17" t="s">
        <v>15615</v>
      </c>
      <c r="Z1496" s="17"/>
    </row>
    <row r="1497" spans="1:26" x14ac:dyDescent="0.25">
      <c r="A1497">
        <v>1496</v>
      </c>
      <c r="B1497" s="17" t="s">
        <v>1199</v>
      </c>
      <c r="C1497" s="17">
        <v>2483</v>
      </c>
      <c r="D1497" s="17" t="str">
        <f>INDEX(Hosts!$A:$O,MATCH(Places!$C1497,Hosts!$A:$A,0),MATCH(Places!D$1,Hosts!$1:$1,0))</f>
        <v>Within an hour</v>
      </c>
      <c r="E1497" s="87">
        <f>INDEX(Hosts!$A:$O,MATCH(Places!$C1497,Hosts!$A:$A,0),MATCH(Places!E$1,Hosts!$1:$1,0))</f>
        <v>1</v>
      </c>
      <c r="F1497" s="87">
        <f>INDEX(Hosts!$A:$O,MATCH(Places!$C1497,Hosts!$A:$A,0),MATCH(Places!F$1,Hosts!$1:$1,0))</f>
        <v>0.79</v>
      </c>
      <c r="G1497" s="17" t="str">
        <f>INDEX(Hosts!$A:$O,MATCH(Places!$C1497,Hosts!$A:$A,0),MATCH(Places!G$1,Hosts!$1:$1,0))</f>
        <v>Yes</v>
      </c>
      <c r="H1497" s="17">
        <v>21</v>
      </c>
      <c r="I1497" s="17" t="str">
        <f>INDEX(Neighborhoods!$A:$C,MATCH(Places!$H1497,Neighborhoods!$A:$A,0),MATCH(Places!I$1,Neighborhoods!$1:$1,0))</f>
        <v>Queens</v>
      </c>
      <c r="J1497" s="17" t="str">
        <f>INDEX(Neighborhoods!$A:$C,MATCH(Places!$H1497,Neighborhoods!$A:$A,0),MATCH(Places!J$1,Neighborhoods!$1:$1,0))</f>
        <v>Astoria</v>
      </c>
      <c r="K1497" s="17" t="s">
        <v>1</v>
      </c>
      <c r="L1497" s="17" t="str">
        <f t="shared" si="92"/>
        <v>Yes</v>
      </c>
      <c r="M1497" s="17">
        <v>2</v>
      </c>
      <c r="N1497" s="17" t="str" cm="1">
        <f t="array" ref="N1497">_xlfn.IFS(M1497&lt;=2,"Small",M1497&lt;=5,"Medium",M1497&gt;5,"Large")</f>
        <v>Small</v>
      </c>
      <c r="O1497" s="65">
        <v>39</v>
      </c>
      <c r="P1497" s="87">
        <f t="shared" si="93"/>
        <v>0.03</v>
      </c>
      <c r="Q1497" s="68">
        <v>4.9000000000000004</v>
      </c>
      <c r="R1497" s="68" t="str" cm="1">
        <f t="array" ref="R1497">_xlfn.SWITCH(ROUND(Q1497,0),5,"Excellent",4,"Good",3,"Ok","Bad")</f>
        <v>Excellent</v>
      </c>
      <c r="S1497" s="17">
        <v>123</v>
      </c>
      <c r="T1497" s="17" t="str">
        <f t="shared" si="94"/>
        <v>Yes</v>
      </c>
      <c r="U1497" s="82">
        <v>42296</v>
      </c>
      <c r="V1497" s="82">
        <v>43898</v>
      </c>
      <c r="W1497" s="17">
        <v>61</v>
      </c>
      <c r="X1497" s="17" t="str">
        <f t="shared" si="95"/>
        <v>Active</v>
      </c>
      <c r="Y1497" s="17" t="s">
        <v>15615</v>
      </c>
      <c r="Z1497" s="17"/>
    </row>
    <row r="1498" spans="1:26" x14ac:dyDescent="0.25">
      <c r="A1498">
        <v>1497</v>
      </c>
      <c r="B1498" s="17" t="s">
        <v>15199</v>
      </c>
      <c r="C1498" s="17">
        <v>1710</v>
      </c>
      <c r="D1498" s="17" t="str">
        <f>INDEX(Hosts!$A:$O,MATCH(Places!$C1498,Hosts!$A:$A,0),MATCH(Places!D$1,Hosts!$1:$1,0))</f>
        <v>Within a few hours</v>
      </c>
      <c r="E1498" s="87">
        <f>INDEX(Hosts!$A:$O,MATCH(Places!$C1498,Hosts!$A:$A,0),MATCH(Places!E$1,Hosts!$1:$1,0))</f>
        <v>1</v>
      </c>
      <c r="F1498" s="87">
        <f>INDEX(Hosts!$A:$O,MATCH(Places!$C1498,Hosts!$A:$A,0),MATCH(Places!F$1,Hosts!$1:$1,0))</f>
        <v>0.98</v>
      </c>
      <c r="G1498" s="17" t="str">
        <f>INDEX(Hosts!$A:$O,MATCH(Places!$C1498,Hosts!$A:$A,0),MATCH(Places!G$1,Hosts!$1:$1,0))</f>
        <v>No</v>
      </c>
      <c r="H1498" s="17">
        <v>7</v>
      </c>
      <c r="I1498" s="17" t="str">
        <f>INDEX(Neighborhoods!$A:$C,MATCH(Places!$H1498,Neighborhoods!$A:$A,0),MATCH(Places!I$1,Neighborhoods!$1:$1,0))</f>
        <v>Brooklyn</v>
      </c>
      <c r="J1498" s="17" t="str">
        <f>INDEX(Neighborhoods!$A:$C,MATCH(Places!$H1498,Neighborhoods!$A:$A,0),MATCH(Places!J$1,Neighborhoods!$1:$1,0))</f>
        <v>Bedford-Stuyvesant</v>
      </c>
      <c r="K1498" s="17" t="s">
        <v>11822</v>
      </c>
      <c r="L1498" s="17" t="str">
        <f t="shared" si="92"/>
        <v>No</v>
      </c>
      <c r="M1498" s="17">
        <v>8</v>
      </c>
      <c r="N1498" s="17" t="str" cm="1">
        <f t="array" ref="N1498">_xlfn.IFS(M1498&lt;=2,"Small",M1498&lt;=5,"Medium",M1498&gt;5,"Large")</f>
        <v>Large</v>
      </c>
      <c r="O1498" s="65">
        <v>222</v>
      </c>
      <c r="P1498" s="87">
        <f t="shared" si="93"/>
        <v>0.04</v>
      </c>
      <c r="Q1498" s="68">
        <v>4</v>
      </c>
      <c r="R1498" s="68" t="str" cm="1">
        <f t="array" ref="R1498">_xlfn.SWITCH(ROUND(Q1498,0),5,"Excellent",4,"Good",3,"Ok","Bad")</f>
        <v>Good</v>
      </c>
      <c r="S1498" s="17">
        <v>3</v>
      </c>
      <c r="T1498" s="17" t="str">
        <f t="shared" si="94"/>
        <v>No</v>
      </c>
      <c r="U1498" s="82">
        <v>42309</v>
      </c>
      <c r="V1498" s="82">
        <v>42339</v>
      </c>
      <c r="W1498" s="17">
        <v>90</v>
      </c>
      <c r="X1498" s="17" t="str">
        <f t="shared" si="95"/>
        <v>Active</v>
      </c>
      <c r="Y1498" s="17" t="s">
        <v>15615</v>
      </c>
      <c r="Z1498" s="17"/>
    </row>
    <row r="1499" spans="1:26" x14ac:dyDescent="0.25">
      <c r="A1499">
        <v>1498</v>
      </c>
      <c r="B1499" s="17" t="s">
        <v>1122</v>
      </c>
      <c r="C1499" s="17">
        <v>1139</v>
      </c>
      <c r="D1499" s="17" t="str">
        <f>INDEX(Hosts!$A:$O,MATCH(Places!$C1499,Hosts!$A:$A,0),MATCH(Places!D$1,Hosts!$1:$1,0))</f>
        <v>Within a few hours</v>
      </c>
      <c r="E1499" s="87">
        <f>INDEX(Hosts!$A:$O,MATCH(Places!$C1499,Hosts!$A:$A,0),MATCH(Places!E$1,Hosts!$1:$1,0))</f>
        <v>1</v>
      </c>
      <c r="F1499" s="87">
        <f>INDEX(Hosts!$A:$O,MATCH(Places!$C1499,Hosts!$A:$A,0),MATCH(Places!F$1,Hosts!$1:$1,0))</f>
        <v>0.95</v>
      </c>
      <c r="G1499" s="17" t="str">
        <f>INDEX(Hosts!$A:$O,MATCH(Places!$C1499,Hosts!$A:$A,0),MATCH(Places!G$1,Hosts!$1:$1,0))</f>
        <v>Yes</v>
      </c>
      <c r="H1499" s="17">
        <v>7</v>
      </c>
      <c r="I1499" s="17" t="str">
        <f>INDEX(Neighborhoods!$A:$C,MATCH(Places!$H1499,Neighborhoods!$A:$A,0),MATCH(Places!I$1,Neighborhoods!$1:$1,0))</f>
        <v>Brooklyn</v>
      </c>
      <c r="J1499" s="17" t="str">
        <f>INDEX(Neighborhoods!$A:$C,MATCH(Places!$H1499,Neighborhoods!$A:$A,0),MATCH(Places!J$1,Neighborhoods!$1:$1,0))</f>
        <v>Bedford-Stuyvesant</v>
      </c>
      <c r="K1499" s="17" t="s">
        <v>1</v>
      </c>
      <c r="L1499" s="17" t="str">
        <f t="shared" si="92"/>
        <v>Yes</v>
      </c>
      <c r="M1499" s="17">
        <v>2</v>
      </c>
      <c r="N1499" s="17" t="str" cm="1">
        <f t="array" ref="N1499">_xlfn.IFS(M1499&lt;=2,"Small",M1499&lt;=5,"Medium",M1499&gt;5,"Large")</f>
        <v>Small</v>
      </c>
      <c r="O1499" s="65">
        <v>80</v>
      </c>
      <c r="P1499" s="87">
        <f t="shared" si="93"/>
        <v>0.03</v>
      </c>
      <c r="Q1499" s="68">
        <v>4.91</v>
      </c>
      <c r="R1499" s="68" t="str" cm="1">
        <f t="array" ref="R1499">_xlfn.SWITCH(ROUND(Q1499,0),5,"Excellent",4,"Good",3,"Ok","Bad")</f>
        <v>Excellent</v>
      </c>
      <c r="S1499" s="17">
        <v>181</v>
      </c>
      <c r="T1499" s="17" t="str">
        <f t="shared" si="94"/>
        <v>Yes</v>
      </c>
      <c r="U1499" s="82">
        <v>42254</v>
      </c>
      <c r="V1499" s="82">
        <v>43877</v>
      </c>
      <c r="W1499" s="17">
        <v>360</v>
      </c>
      <c r="X1499" s="17" t="str">
        <f t="shared" si="95"/>
        <v>Active</v>
      </c>
      <c r="Y1499" s="17" t="s">
        <v>15616</v>
      </c>
      <c r="Z1499" s="17"/>
    </row>
    <row r="1500" spans="1:26" x14ac:dyDescent="0.25">
      <c r="A1500">
        <v>1499</v>
      </c>
      <c r="B1500" s="17" t="s">
        <v>1123</v>
      </c>
      <c r="C1500" s="17">
        <v>83</v>
      </c>
      <c r="D1500" s="17" t="str">
        <f>INDEX(Hosts!$A:$O,MATCH(Places!$C1500,Hosts!$A:$A,0),MATCH(Places!D$1,Hosts!$1:$1,0))</f>
        <v>Within a few hours</v>
      </c>
      <c r="E1500" s="87">
        <f>INDEX(Hosts!$A:$O,MATCH(Places!$C1500,Hosts!$A:$A,0),MATCH(Places!E$1,Hosts!$1:$1,0))</f>
        <v>1</v>
      </c>
      <c r="F1500" s="87">
        <f>INDEX(Hosts!$A:$O,MATCH(Places!$C1500,Hosts!$A:$A,0),MATCH(Places!F$1,Hosts!$1:$1,0))</f>
        <v>0.61</v>
      </c>
      <c r="G1500" s="17" t="str">
        <f>INDEX(Hosts!$A:$O,MATCH(Places!$C1500,Hosts!$A:$A,0),MATCH(Places!G$1,Hosts!$1:$1,0))</f>
        <v>No</v>
      </c>
      <c r="H1500" s="17">
        <v>7</v>
      </c>
      <c r="I1500" s="17" t="str">
        <f>INDEX(Neighborhoods!$A:$C,MATCH(Places!$H1500,Neighborhoods!$A:$A,0),MATCH(Places!I$1,Neighborhoods!$1:$1,0))</f>
        <v>Brooklyn</v>
      </c>
      <c r="J1500" s="17" t="str">
        <f>INDEX(Neighborhoods!$A:$C,MATCH(Places!$H1500,Neighborhoods!$A:$A,0),MATCH(Places!J$1,Neighborhoods!$1:$1,0))</f>
        <v>Bedford-Stuyvesant</v>
      </c>
      <c r="K1500" s="17" t="s">
        <v>11822</v>
      </c>
      <c r="L1500" s="17" t="str">
        <f t="shared" si="92"/>
        <v>No</v>
      </c>
      <c r="M1500" s="17">
        <v>4</v>
      </c>
      <c r="N1500" s="17" t="str" cm="1">
        <f t="array" ref="N1500">_xlfn.IFS(M1500&lt;=2,"Small",M1500&lt;=5,"Medium",M1500&gt;5,"Large")</f>
        <v>Medium</v>
      </c>
      <c r="O1500" s="65">
        <v>120</v>
      </c>
      <c r="P1500" s="87">
        <f t="shared" si="93"/>
        <v>0.03</v>
      </c>
      <c r="Q1500" s="68">
        <v>4.83</v>
      </c>
      <c r="R1500" s="68" t="str" cm="1">
        <f t="array" ref="R1500">_xlfn.SWITCH(ROUND(Q1500,0),5,"Excellent",4,"Good",3,"Ok","Bad")</f>
        <v>Excellent</v>
      </c>
      <c r="S1500" s="17">
        <v>12</v>
      </c>
      <c r="T1500" s="17" t="str">
        <f t="shared" si="94"/>
        <v>No</v>
      </c>
      <c r="U1500" s="82">
        <v>43302</v>
      </c>
      <c r="V1500" s="82">
        <v>43828</v>
      </c>
      <c r="W1500" s="17">
        <v>88</v>
      </c>
      <c r="X1500" s="17" t="str">
        <f t="shared" si="95"/>
        <v>Active</v>
      </c>
      <c r="Y1500" s="17" t="s">
        <v>15615</v>
      </c>
      <c r="Z1500" s="17"/>
    </row>
    <row r="1501" spans="1:26" x14ac:dyDescent="0.25">
      <c r="A1501">
        <v>1500</v>
      </c>
      <c r="B1501" s="17" t="s">
        <v>1124</v>
      </c>
      <c r="C1501" s="17">
        <v>1578</v>
      </c>
      <c r="D1501" s="17" t="str">
        <f>INDEX(Hosts!$A:$O,MATCH(Places!$C1501,Hosts!$A:$A,0),MATCH(Places!D$1,Hosts!$1:$1,0))</f>
        <v>Within a day</v>
      </c>
      <c r="E1501" s="87">
        <f>INDEX(Hosts!$A:$O,MATCH(Places!$C1501,Hosts!$A:$A,0),MATCH(Places!E$1,Hosts!$1:$1,0))</f>
        <v>1</v>
      </c>
      <c r="F1501" s="87">
        <f>INDEX(Hosts!$A:$O,MATCH(Places!$C1501,Hosts!$A:$A,0),MATCH(Places!F$1,Hosts!$1:$1,0))</f>
        <v>0.28000000000000003</v>
      </c>
      <c r="G1501" s="17" t="str">
        <f>INDEX(Hosts!$A:$O,MATCH(Places!$C1501,Hosts!$A:$A,0),MATCH(Places!G$1,Hosts!$1:$1,0))</f>
        <v>No</v>
      </c>
      <c r="H1501" s="17">
        <v>15</v>
      </c>
      <c r="I1501" s="17" t="str">
        <f>INDEX(Neighborhoods!$A:$C,MATCH(Places!$H1501,Neighborhoods!$A:$A,0),MATCH(Places!I$1,Neighborhoods!$1:$1,0))</f>
        <v>Manhattan</v>
      </c>
      <c r="J1501" s="17" t="str">
        <f>INDEX(Neighborhoods!$A:$C,MATCH(Places!$H1501,Neighborhoods!$A:$A,0),MATCH(Places!J$1,Neighborhoods!$1:$1,0))</f>
        <v>East Village</v>
      </c>
      <c r="K1501" s="17" t="s">
        <v>1</v>
      </c>
      <c r="L1501" s="17" t="str">
        <f t="shared" si="92"/>
        <v>Yes</v>
      </c>
      <c r="M1501" s="17">
        <v>2</v>
      </c>
      <c r="N1501" s="17" t="str" cm="1">
        <f t="array" ref="N1501">_xlfn.IFS(M1501&lt;=2,"Small",M1501&lt;=5,"Medium",M1501&gt;5,"Large")</f>
        <v>Small</v>
      </c>
      <c r="O1501" s="65">
        <v>42</v>
      </c>
      <c r="P1501" s="87">
        <f t="shared" si="93"/>
        <v>0.03</v>
      </c>
      <c r="Q1501" s="68">
        <v>4.83</v>
      </c>
      <c r="R1501" s="68" t="str" cm="1">
        <f t="array" ref="R1501">_xlfn.SWITCH(ROUND(Q1501,0),5,"Excellent",4,"Good",3,"Ok","Bad")</f>
        <v>Excellent</v>
      </c>
      <c r="S1501" s="17">
        <v>52</v>
      </c>
      <c r="T1501" s="17" t="str">
        <f t="shared" si="94"/>
        <v>No</v>
      </c>
      <c r="U1501" s="82">
        <v>42246</v>
      </c>
      <c r="V1501" s="82">
        <v>43858</v>
      </c>
      <c r="W1501" s="17">
        <v>0</v>
      </c>
      <c r="X1501" s="17" t="str">
        <f t="shared" si="95"/>
        <v>Inactive</v>
      </c>
      <c r="Y1501" s="17" t="s">
        <v>15615</v>
      </c>
      <c r="Z1501" s="17"/>
    </row>
    <row r="1502" spans="1:26" x14ac:dyDescent="0.25">
      <c r="A1502">
        <v>1501</v>
      </c>
      <c r="B1502" s="17" t="s">
        <v>1125</v>
      </c>
      <c r="C1502" s="17">
        <v>1139</v>
      </c>
      <c r="D1502" s="17" t="str">
        <f>INDEX(Hosts!$A:$O,MATCH(Places!$C1502,Hosts!$A:$A,0),MATCH(Places!D$1,Hosts!$1:$1,0))</f>
        <v>Within a few hours</v>
      </c>
      <c r="E1502" s="87">
        <f>INDEX(Hosts!$A:$O,MATCH(Places!$C1502,Hosts!$A:$A,0),MATCH(Places!E$1,Hosts!$1:$1,0))</f>
        <v>1</v>
      </c>
      <c r="F1502" s="87">
        <f>INDEX(Hosts!$A:$O,MATCH(Places!$C1502,Hosts!$A:$A,0),MATCH(Places!F$1,Hosts!$1:$1,0))</f>
        <v>0.95</v>
      </c>
      <c r="G1502" s="17" t="str">
        <f>INDEX(Hosts!$A:$O,MATCH(Places!$C1502,Hosts!$A:$A,0),MATCH(Places!G$1,Hosts!$1:$1,0))</f>
        <v>Yes</v>
      </c>
      <c r="H1502" s="17">
        <v>7</v>
      </c>
      <c r="I1502" s="17" t="str">
        <f>INDEX(Neighborhoods!$A:$C,MATCH(Places!$H1502,Neighborhoods!$A:$A,0),MATCH(Places!I$1,Neighborhoods!$1:$1,0))</f>
        <v>Brooklyn</v>
      </c>
      <c r="J1502" s="17" t="str">
        <f>INDEX(Neighborhoods!$A:$C,MATCH(Places!$H1502,Neighborhoods!$A:$A,0),MATCH(Places!J$1,Neighborhoods!$1:$1,0))</f>
        <v>Bedford-Stuyvesant</v>
      </c>
      <c r="K1502" s="17" t="s">
        <v>1</v>
      </c>
      <c r="L1502" s="17" t="str">
        <f t="shared" si="92"/>
        <v>Yes</v>
      </c>
      <c r="M1502" s="17">
        <v>2</v>
      </c>
      <c r="N1502" s="17" t="str" cm="1">
        <f t="array" ref="N1502">_xlfn.IFS(M1502&lt;=2,"Small",M1502&lt;=5,"Medium",M1502&gt;5,"Large")</f>
        <v>Small</v>
      </c>
      <c r="O1502" s="65">
        <v>70</v>
      </c>
      <c r="P1502" s="87">
        <f t="shared" si="93"/>
        <v>0.03</v>
      </c>
      <c r="Q1502" s="68">
        <v>4.92</v>
      </c>
      <c r="R1502" s="68" t="str" cm="1">
        <f t="array" ref="R1502">_xlfn.SWITCH(ROUND(Q1502,0),5,"Excellent",4,"Good",3,"Ok","Bad")</f>
        <v>Excellent</v>
      </c>
      <c r="S1502" s="17">
        <v>169</v>
      </c>
      <c r="T1502" s="17" t="str">
        <f t="shared" si="94"/>
        <v>Yes</v>
      </c>
      <c r="U1502" s="82">
        <v>42254</v>
      </c>
      <c r="V1502" s="82">
        <v>43878</v>
      </c>
      <c r="W1502" s="17">
        <v>352</v>
      </c>
      <c r="X1502" s="17" t="str">
        <f t="shared" si="95"/>
        <v>Active</v>
      </c>
      <c r="Y1502" s="17" t="s">
        <v>15616</v>
      </c>
      <c r="Z1502" s="17"/>
    </row>
    <row r="1503" spans="1:26" x14ac:dyDescent="0.25">
      <c r="A1503">
        <v>1502</v>
      </c>
      <c r="B1503" s="17" t="s">
        <v>1126</v>
      </c>
      <c r="C1503" s="17">
        <v>516</v>
      </c>
      <c r="D1503" s="17" t="str">
        <f>INDEX(Hosts!$A:$O,MATCH(Places!$C1503,Hosts!$A:$A,0),MATCH(Places!D$1,Hosts!$1:$1,0))</f>
        <v>Within a few hours</v>
      </c>
      <c r="E1503" s="87">
        <f>INDEX(Hosts!$A:$O,MATCH(Places!$C1503,Hosts!$A:$A,0),MATCH(Places!E$1,Hosts!$1:$1,0))</f>
        <v>1</v>
      </c>
      <c r="F1503" s="87">
        <f>INDEX(Hosts!$A:$O,MATCH(Places!$C1503,Hosts!$A:$A,0),MATCH(Places!F$1,Hosts!$1:$1,0))</f>
        <v>0.67</v>
      </c>
      <c r="G1503" s="17" t="str">
        <f>INDEX(Hosts!$A:$O,MATCH(Places!$C1503,Hosts!$A:$A,0),MATCH(Places!G$1,Hosts!$1:$1,0))</f>
        <v>No</v>
      </c>
      <c r="H1503" s="17">
        <v>12</v>
      </c>
      <c r="I1503" s="17" t="str">
        <f>INDEX(Neighborhoods!$A:$C,MATCH(Places!$H1503,Neighborhoods!$A:$A,0),MATCH(Places!I$1,Neighborhoods!$1:$1,0))</f>
        <v>Brooklyn</v>
      </c>
      <c r="J1503" s="17" t="str">
        <f>INDEX(Neighborhoods!$A:$C,MATCH(Places!$H1503,Neighborhoods!$A:$A,0),MATCH(Places!J$1,Neighborhoods!$1:$1,0))</f>
        <v>Williamsburg</v>
      </c>
      <c r="K1503" s="17" t="s">
        <v>11822</v>
      </c>
      <c r="L1503" s="17" t="str">
        <f t="shared" si="92"/>
        <v>No</v>
      </c>
      <c r="M1503" s="17">
        <v>2</v>
      </c>
      <c r="N1503" s="17" t="str" cm="1">
        <f t="array" ref="N1503">_xlfn.IFS(M1503&lt;=2,"Small",M1503&lt;=5,"Medium",M1503&gt;5,"Large")</f>
        <v>Small</v>
      </c>
      <c r="O1503" s="65">
        <v>500</v>
      </c>
      <c r="P1503" s="87">
        <f t="shared" si="93"/>
        <v>0.05</v>
      </c>
      <c r="Q1503" s="68">
        <v>5</v>
      </c>
      <c r="R1503" s="68" t="str" cm="1">
        <f t="array" ref="R1503">_xlfn.SWITCH(ROUND(Q1503,0),5,"Excellent",4,"Good",3,"Ok","Bad")</f>
        <v>Excellent</v>
      </c>
      <c r="S1503" s="17">
        <v>9</v>
      </c>
      <c r="T1503" s="17" t="str">
        <f t="shared" si="94"/>
        <v>No</v>
      </c>
      <c r="U1503" s="82">
        <v>42259</v>
      </c>
      <c r="V1503" s="82">
        <v>43156</v>
      </c>
      <c r="W1503" s="17">
        <v>0</v>
      </c>
      <c r="X1503" s="17" t="str">
        <f t="shared" si="95"/>
        <v>Inactive</v>
      </c>
      <c r="Y1503" s="17" t="s">
        <v>15616</v>
      </c>
      <c r="Z1503" s="17"/>
    </row>
    <row r="1504" spans="1:26" x14ac:dyDescent="0.25">
      <c r="A1504">
        <v>1503</v>
      </c>
      <c r="B1504" s="17" t="s">
        <v>1127</v>
      </c>
      <c r="C1504" s="17">
        <v>1579</v>
      </c>
      <c r="D1504" s="17" t="str">
        <f>INDEX(Hosts!$A:$O,MATCH(Places!$C1504,Hosts!$A:$A,0),MATCH(Places!D$1,Hosts!$1:$1,0))</f>
        <v>Within a few hours</v>
      </c>
      <c r="E1504" s="87">
        <f>INDEX(Hosts!$A:$O,MATCH(Places!$C1504,Hosts!$A:$A,0),MATCH(Places!E$1,Hosts!$1:$1,0))</f>
        <v>0.94</v>
      </c>
      <c r="F1504" s="87">
        <f>INDEX(Hosts!$A:$O,MATCH(Places!$C1504,Hosts!$A:$A,0),MATCH(Places!F$1,Hosts!$1:$1,0))</f>
        <v>0.37</v>
      </c>
      <c r="G1504" s="17" t="str">
        <f>INDEX(Hosts!$A:$O,MATCH(Places!$C1504,Hosts!$A:$A,0),MATCH(Places!G$1,Hosts!$1:$1,0))</f>
        <v>No</v>
      </c>
      <c r="H1504" s="17">
        <v>8</v>
      </c>
      <c r="I1504" s="17" t="str">
        <f>INDEX(Neighborhoods!$A:$C,MATCH(Places!$H1504,Neighborhoods!$A:$A,0),MATCH(Places!I$1,Neighborhoods!$1:$1,0))</f>
        <v>Brooklyn</v>
      </c>
      <c r="J1504" s="17" t="str">
        <f>INDEX(Neighborhoods!$A:$C,MATCH(Places!$H1504,Neighborhoods!$A:$A,0),MATCH(Places!J$1,Neighborhoods!$1:$1,0))</f>
        <v>Bushwick</v>
      </c>
      <c r="K1504" s="17" t="s">
        <v>1</v>
      </c>
      <c r="L1504" s="17" t="str">
        <f t="shared" si="92"/>
        <v>Yes</v>
      </c>
      <c r="M1504" s="17">
        <v>3</v>
      </c>
      <c r="N1504" s="17" t="str" cm="1">
        <f t="array" ref="N1504">_xlfn.IFS(M1504&lt;=2,"Small",M1504&lt;=5,"Medium",M1504&gt;5,"Large")</f>
        <v>Medium</v>
      </c>
      <c r="O1504" s="65">
        <v>100</v>
      </c>
      <c r="P1504" s="87">
        <f t="shared" si="93"/>
        <v>0.03</v>
      </c>
      <c r="Q1504" s="68">
        <v>4.92</v>
      </c>
      <c r="R1504" s="68" t="str" cm="1">
        <f t="array" ref="R1504">_xlfn.SWITCH(ROUND(Q1504,0),5,"Excellent",4,"Good",3,"Ok","Bad")</f>
        <v>Excellent</v>
      </c>
      <c r="S1504" s="17">
        <v>25</v>
      </c>
      <c r="T1504" s="17" t="str">
        <f t="shared" si="94"/>
        <v>No</v>
      </c>
      <c r="U1504" s="82">
        <v>42281</v>
      </c>
      <c r="V1504" s="82">
        <v>43834</v>
      </c>
      <c r="W1504" s="17">
        <v>365</v>
      </c>
      <c r="X1504" s="17" t="str">
        <f t="shared" si="95"/>
        <v>Active</v>
      </c>
      <c r="Y1504" s="17" t="s">
        <v>15615</v>
      </c>
      <c r="Z1504" s="17"/>
    </row>
    <row r="1505" spans="1:26" x14ac:dyDescent="0.25">
      <c r="A1505">
        <v>1504</v>
      </c>
      <c r="B1505" s="17" t="s">
        <v>14839</v>
      </c>
      <c r="C1505" s="17">
        <v>1588</v>
      </c>
      <c r="D1505" s="17" t="str">
        <f>INDEX(Hosts!$A:$O,MATCH(Places!$C1505,Hosts!$A:$A,0),MATCH(Places!D$1,Hosts!$1:$1,0))</f>
        <v>Within an hour</v>
      </c>
      <c r="E1505" s="87">
        <f>INDEX(Hosts!$A:$O,MATCH(Places!$C1505,Hosts!$A:$A,0),MATCH(Places!E$1,Hosts!$1:$1,0))</f>
        <v>1</v>
      </c>
      <c r="F1505" s="87">
        <f>INDEX(Hosts!$A:$O,MATCH(Places!$C1505,Hosts!$A:$A,0),MATCH(Places!F$1,Hosts!$1:$1,0))</f>
        <v>1</v>
      </c>
      <c r="G1505" s="17" t="str">
        <f>INDEX(Hosts!$A:$O,MATCH(Places!$C1505,Hosts!$A:$A,0),MATCH(Places!G$1,Hosts!$1:$1,0))</f>
        <v>No</v>
      </c>
      <c r="H1505" s="17">
        <v>16</v>
      </c>
      <c r="I1505" s="17" t="str">
        <f>INDEX(Neighborhoods!$A:$C,MATCH(Places!$H1505,Neighborhoods!$A:$A,0),MATCH(Places!I$1,Neighborhoods!$1:$1,0))</f>
        <v>Manhattan</v>
      </c>
      <c r="J1505" s="17" t="str">
        <f>INDEX(Neighborhoods!$A:$C,MATCH(Places!$H1505,Neighborhoods!$A:$A,0),MATCH(Places!J$1,Neighborhoods!$1:$1,0))</f>
        <v>Harlem</v>
      </c>
      <c r="K1505" s="17" t="s">
        <v>11822</v>
      </c>
      <c r="L1505" s="17" t="str">
        <f t="shared" si="92"/>
        <v>No</v>
      </c>
      <c r="M1505" s="17">
        <v>6</v>
      </c>
      <c r="N1505" s="17" t="str" cm="1">
        <f t="array" ref="N1505">_xlfn.IFS(M1505&lt;=2,"Small",M1505&lt;=5,"Medium",M1505&gt;5,"Large")</f>
        <v>Large</v>
      </c>
      <c r="O1505" s="65">
        <v>207</v>
      </c>
      <c r="P1505" s="87">
        <f t="shared" si="93"/>
        <v>0.04</v>
      </c>
      <c r="Q1505" s="68">
        <v>4.8099999999999996</v>
      </c>
      <c r="R1505" s="68" t="str" cm="1">
        <f t="array" ref="R1505">_xlfn.SWITCH(ROUND(Q1505,0),5,"Excellent",4,"Good",3,"Ok","Bad")</f>
        <v>Excellent</v>
      </c>
      <c r="S1505" s="17">
        <v>113</v>
      </c>
      <c r="T1505" s="17" t="str">
        <f t="shared" si="94"/>
        <v>Yes</v>
      </c>
      <c r="U1505" s="82">
        <v>42289</v>
      </c>
      <c r="V1505" s="82">
        <v>43813</v>
      </c>
      <c r="W1505" s="17">
        <v>90</v>
      </c>
      <c r="X1505" s="17" t="str">
        <f t="shared" si="95"/>
        <v>Active</v>
      </c>
      <c r="Y1505" s="17" t="s">
        <v>15615</v>
      </c>
      <c r="Z1505" s="17"/>
    </row>
    <row r="1506" spans="1:26" x14ac:dyDescent="0.25">
      <c r="A1506">
        <v>1505</v>
      </c>
      <c r="B1506" s="17" t="s">
        <v>1128</v>
      </c>
      <c r="C1506" s="17">
        <v>1589</v>
      </c>
      <c r="D1506" s="17" t="str">
        <f>INDEX(Hosts!$A:$O,MATCH(Places!$C1506,Hosts!$A:$A,0),MATCH(Places!D$1,Hosts!$1:$1,0))</f>
        <v>A few days or more</v>
      </c>
      <c r="E1506" s="87">
        <f>INDEX(Hosts!$A:$O,MATCH(Places!$C1506,Hosts!$A:$A,0),MATCH(Places!E$1,Hosts!$1:$1,0))</f>
        <v>0</v>
      </c>
      <c r="F1506" s="87">
        <f>INDEX(Hosts!$A:$O,MATCH(Places!$C1506,Hosts!$A:$A,0),MATCH(Places!F$1,Hosts!$1:$1,0))</f>
        <v>0.33</v>
      </c>
      <c r="G1506" s="17" t="str">
        <f>INDEX(Hosts!$A:$O,MATCH(Places!$C1506,Hosts!$A:$A,0),MATCH(Places!G$1,Hosts!$1:$1,0))</f>
        <v>No</v>
      </c>
      <c r="H1506" s="17">
        <v>12</v>
      </c>
      <c r="I1506" s="17" t="str">
        <f>INDEX(Neighborhoods!$A:$C,MATCH(Places!$H1506,Neighborhoods!$A:$A,0),MATCH(Places!I$1,Neighborhoods!$1:$1,0))</f>
        <v>Brooklyn</v>
      </c>
      <c r="J1506" s="17" t="str">
        <f>INDEX(Neighborhoods!$A:$C,MATCH(Places!$H1506,Neighborhoods!$A:$A,0),MATCH(Places!J$1,Neighborhoods!$1:$1,0))</f>
        <v>Williamsburg</v>
      </c>
      <c r="K1506" s="17" t="s">
        <v>11822</v>
      </c>
      <c r="L1506" s="17" t="str">
        <f t="shared" si="92"/>
        <v>No</v>
      </c>
      <c r="M1506" s="17">
        <v>2</v>
      </c>
      <c r="N1506" s="17" t="str" cm="1">
        <f t="array" ref="N1506">_xlfn.IFS(M1506&lt;=2,"Small",M1506&lt;=5,"Medium",M1506&gt;5,"Large")</f>
        <v>Small</v>
      </c>
      <c r="O1506" s="65">
        <v>286</v>
      </c>
      <c r="P1506" s="87">
        <f t="shared" si="93"/>
        <v>0.04</v>
      </c>
      <c r="Q1506" s="68">
        <v>4.75</v>
      </c>
      <c r="R1506" s="68" t="str" cm="1">
        <f t="array" ref="R1506">_xlfn.SWITCH(ROUND(Q1506,0),5,"Excellent",4,"Good",3,"Ok","Bad")</f>
        <v>Excellent</v>
      </c>
      <c r="S1506" s="17">
        <v>61</v>
      </c>
      <c r="T1506" s="17" t="str">
        <f t="shared" si="94"/>
        <v>No</v>
      </c>
      <c r="U1506" s="82">
        <v>42252</v>
      </c>
      <c r="V1506" s="82">
        <v>43831</v>
      </c>
      <c r="W1506" s="17">
        <v>365</v>
      </c>
      <c r="X1506" s="17" t="str">
        <f t="shared" si="95"/>
        <v>Active</v>
      </c>
      <c r="Y1506" s="17" t="s">
        <v>15615</v>
      </c>
      <c r="Z1506" s="17"/>
    </row>
    <row r="1507" spans="1:26" x14ac:dyDescent="0.25">
      <c r="A1507">
        <v>1506</v>
      </c>
      <c r="B1507" s="17" t="s">
        <v>1130</v>
      </c>
      <c r="C1507" s="17">
        <v>1326</v>
      </c>
      <c r="D1507" s="17" t="str">
        <f>INDEX(Hosts!$A:$O,MATCH(Places!$C1507,Hosts!$A:$A,0),MATCH(Places!D$1,Hosts!$1:$1,0))</f>
        <v>A few days or more</v>
      </c>
      <c r="E1507" s="87">
        <f>INDEX(Hosts!$A:$O,MATCH(Places!$C1507,Hosts!$A:$A,0),MATCH(Places!E$1,Hosts!$1:$1,0))</f>
        <v>0.13</v>
      </c>
      <c r="F1507" s="87">
        <f>INDEX(Hosts!$A:$O,MATCH(Places!$C1507,Hosts!$A:$A,0),MATCH(Places!F$1,Hosts!$1:$1,0))</f>
        <v>1</v>
      </c>
      <c r="G1507" s="17" t="str">
        <f>INDEX(Hosts!$A:$O,MATCH(Places!$C1507,Hosts!$A:$A,0),MATCH(Places!G$1,Hosts!$1:$1,0))</f>
        <v>No</v>
      </c>
      <c r="H1507" s="17">
        <v>7</v>
      </c>
      <c r="I1507" s="17" t="str">
        <f>INDEX(Neighborhoods!$A:$C,MATCH(Places!$H1507,Neighborhoods!$A:$A,0),MATCH(Places!I$1,Neighborhoods!$1:$1,0))</f>
        <v>Brooklyn</v>
      </c>
      <c r="J1507" s="17" t="str">
        <f>INDEX(Neighborhoods!$A:$C,MATCH(Places!$H1507,Neighborhoods!$A:$A,0),MATCH(Places!J$1,Neighborhoods!$1:$1,0))</f>
        <v>Bedford-Stuyvesant</v>
      </c>
      <c r="K1507" s="17" t="s">
        <v>11822</v>
      </c>
      <c r="L1507" s="17" t="str">
        <f t="shared" si="92"/>
        <v>No</v>
      </c>
      <c r="M1507" s="17">
        <v>6</v>
      </c>
      <c r="N1507" s="17" t="str" cm="1">
        <f t="array" ref="N1507">_xlfn.IFS(M1507&lt;=2,"Small",M1507&lt;=5,"Medium",M1507&gt;5,"Large")</f>
        <v>Large</v>
      </c>
      <c r="O1507" s="65">
        <v>225</v>
      </c>
      <c r="P1507" s="87">
        <f t="shared" si="93"/>
        <v>0.04</v>
      </c>
      <c r="Q1507" s="68">
        <v>4.54</v>
      </c>
      <c r="R1507" s="68" t="str" cm="1">
        <f t="array" ref="R1507">_xlfn.SWITCH(ROUND(Q1507,0),5,"Excellent",4,"Good",3,"Ok","Bad")</f>
        <v>Excellent</v>
      </c>
      <c r="S1507" s="17">
        <v>71</v>
      </c>
      <c r="T1507" s="17" t="str">
        <f t="shared" si="94"/>
        <v>No</v>
      </c>
      <c r="U1507" s="82">
        <v>43321</v>
      </c>
      <c r="V1507" s="82">
        <v>43954</v>
      </c>
      <c r="W1507" s="17">
        <v>179</v>
      </c>
      <c r="X1507" s="17" t="str">
        <f t="shared" si="95"/>
        <v>Active</v>
      </c>
      <c r="Y1507" s="17" t="s">
        <v>15616</v>
      </c>
      <c r="Z1507" s="17"/>
    </row>
    <row r="1508" spans="1:26" x14ac:dyDescent="0.25">
      <c r="A1508">
        <v>1507</v>
      </c>
      <c r="B1508" s="17" t="s">
        <v>1131</v>
      </c>
      <c r="C1508" s="17">
        <v>2387</v>
      </c>
      <c r="D1508" s="17" t="str">
        <f>INDEX(Hosts!$A:$O,MATCH(Places!$C1508,Hosts!$A:$A,0),MATCH(Places!D$1,Hosts!$1:$1,0))</f>
        <v>Within a day</v>
      </c>
      <c r="E1508" s="87">
        <f>INDEX(Hosts!$A:$O,MATCH(Places!$C1508,Hosts!$A:$A,0),MATCH(Places!E$1,Hosts!$1:$1,0))</f>
        <v>0.67</v>
      </c>
      <c r="F1508" s="87">
        <f>INDEX(Hosts!$A:$O,MATCH(Places!$C1508,Hosts!$A:$A,0),MATCH(Places!F$1,Hosts!$1:$1,0))</f>
        <v>0</v>
      </c>
      <c r="G1508" s="17" t="str">
        <f>INDEX(Hosts!$A:$O,MATCH(Places!$C1508,Hosts!$A:$A,0),MATCH(Places!G$1,Hosts!$1:$1,0))</f>
        <v>No</v>
      </c>
      <c r="H1508" s="17">
        <v>20</v>
      </c>
      <c r="I1508" s="17" t="str">
        <f>INDEX(Neighborhoods!$A:$C,MATCH(Places!$H1508,Neighborhoods!$A:$A,0),MATCH(Places!I$1,Neighborhoods!$1:$1,0))</f>
        <v>Manhattan</v>
      </c>
      <c r="J1508" s="17" t="str">
        <f>INDEX(Neighborhoods!$A:$C,MATCH(Places!$H1508,Neighborhoods!$A:$A,0),MATCH(Places!J$1,Neighborhoods!$1:$1,0))</f>
        <v>Upper West Side</v>
      </c>
      <c r="K1508" s="17" t="s">
        <v>1</v>
      </c>
      <c r="L1508" s="17" t="str">
        <f t="shared" si="92"/>
        <v>Yes</v>
      </c>
      <c r="M1508" s="17">
        <v>2</v>
      </c>
      <c r="N1508" s="17" t="str" cm="1">
        <f t="array" ref="N1508">_xlfn.IFS(M1508&lt;=2,"Small",M1508&lt;=5,"Medium",M1508&gt;5,"Large")</f>
        <v>Small</v>
      </c>
      <c r="O1508" s="65">
        <v>166</v>
      </c>
      <c r="P1508" s="87">
        <f t="shared" si="93"/>
        <v>0.03</v>
      </c>
      <c r="Q1508" s="68">
        <v>4.6399999999999997</v>
      </c>
      <c r="R1508" s="68" t="str" cm="1">
        <f t="array" ref="R1508">_xlfn.SWITCH(ROUND(Q1508,0),5,"Excellent",4,"Good",3,"Ok","Bad")</f>
        <v>Excellent</v>
      </c>
      <c r="S1508" s="17">
        <v>39</v>
      </c>
      <c r="T1508" s="17" t="str">
        <f t="shared" si="94"/>
        <v>No</v>
      </c>
      <c r="U1508" s="82">
        <v>42249</v>
      </c>
      <c r="V1508" s="82">
        <v>42734</v>
      </c>
      <c r="W1508" s="17">
        <v>365</v>
      </c>
      <c r="X1508" s="17" t="str">
        <f t="shared" si="95"/>
        <v>Active</v>
      </c>
      <c r="Y1508" s="17" t="s">
        <v>15616</v>
      </c>
      <c r="Z1508" s="17"/>
    </row>
    <row r="1509" spans="1:26" x14ac:dyDescent="0.25">
      <c r="A1509">
        <v>1508</v>
      </c>
      <c r="B1509" s="17" t="s">
        <v>13984</v>
      </c>
      <c r="C1509" s="17">
        <v>2431</v>
      </c>
      <c r="D1509" s="17" t="str">
        <f>INDEX(Hosts!$A:$O,MATCH(Places!$C1509,Hosts!$A:$A,0),MATCH(Places!D$1,Hosts!$1:$1,0))</f>
        <v>Within a day</v>
      </c>
      <c r="E1509" s="87">
        <f>INDEX(Hosts!$A:$O,MATCH(Places!$C1509,Hosts!$A:$A,0),MATCH(Places!E$1,Hosts!$1:$1,0))</f>
        <v>1</v>
      </c>
      <c r="F1509" s="87">
        <f>INDEX(Hosts!$A:$O,MATCH(Places!$C1509,Hosts!$A:$A,0),MATCH(Places!F$1,Hosts!$1:$1,0))</f>
        <v>0.98</v>
      </c>
      <c r="G1509" s="17" t="str">
        <f>INDEX(Hosts!$A:$O,MATCH(Places!$C1509,Hosts!$A:$A,0),MATCH(Places!G$1,Hosts!$1:$1,0))</f>
        <v>Yes</v>
      </c>
      <c r="H1509" s="17">
        <v>21</v>
      </c>
      <c r="I1509" s="17" t="str">
        <f>INDEX(Neighborhoods!$A:$C,MATCH(Places!$H1509,Neighborhoods!$A:$A,0),MATCH(Places!I$1,Neighborhoods!$1:$1,0))</f>
        <v>Queens</v>
      </c>
      <c r="J1509" s="17" t="str">
        <f>INDEX(Neighborhoods!$A:$C,MATCH(Places!$H1509,Neighborhoods!$A:$A,0),MATCH(Places!J$1,Neighborhoods!$1:$1,0))</f>
        <v>Astoria</v>
      </c>
      <c r="K1509" s="17" t="s">
        <v>11822</v>
      </c>
      <c r="L1509" s="17" t="str">
        <f t="shared" si="92"/>
        <v>No</v>
      </c>
      <c r="M1509" s="17">
        <v>2</v>
      </c>
      <c r="N1509" s="17" t="str" cm="1">
        <f t="array" ref="N1509">_xlfn.IFS(M1509&lt;=2,"Small",M1509&lt;=5,"Medium",M1509&gt;5,"Large")</f>
        <v>Small</v>
      </c>
      <c r="O1509" s="65">
        <v>87</v>
      </c>
      <c r="P1509" s="87">
        <f t="shared" si="93"/>
        <v>0.03</v>
      </c>
      <c r="Q1509" s="68">
        <v>4.74</v>
      </c>
      <c r="R1509" s="68" t="str" cm="1">
        <f t="array" ref="R1509">_xlfn.SWITCH(ROUND(Q1509,0),5,"Excellent",4,"Good",3,"Ok","Bad")</f>
        <v>Excellent</v>
      </c>
      <c r="S1509" s="17">
        <v>177</v>
      </c>
      <c r="T1509" s="17" t="str">
        <f t="shared" si="94"/>
        <v>No</v>
      </c>
      <c r="U1509" s="82">
        <v>42291</v>
      </c>
      <c r="V1509" s="82">
        <v>43886</v>
      </c>
      <c r="W1509" s="17">
        <v>340</v>
      </c>
      <c r="X1509" s="17" t="str">
        <f t="shared" si="95"/>
        <v>Active</v>
      </c>
      <c r="Y1509" s="17" t="s">
        <v>15615</v>
      </c>
      <c r="Z1509" s="17"/>
    </row>
    <row r="1510" spans="1:26" x14ac:dyDescent="0.25">
      <c r="A1510">
        <v>1509</v>
      </c>
      <c r="B1510" s="17" t="s">
        <v>13119</v>
      </c>
      <c r="C1510" s="17">
        <v>2432</v>
      </c>
      <c r="D1510" s="17" t="str">
        <f>INDEX(Hosts!$A:$O,MATCH(Places!$C1510,Hosts!$A:$A,0),MATCH(Places!D$1,Hosts!$1:$1,0))</f>
        <v>Within a day</v>
      </c>
      <c r="E1510" s="87">
        <f>INDEX(Hosts!$A:$O,MATCH(Places!$C1510,Hosts!$A:$A,0),MATCH(Places!E$1,Hosts!$1:$1,0))</f>
        <v>0.5</v>
      </c>
      <c r="F1510" s="87">
        <f>INDEX(Hosts!$A:$O,MATCH(Places!$C1510,Hosts!$A:$A,0),MATCH(Places!F$1,Hosts!$1:$1,0))</f>
        <v>0.55000000000000004</v>
      </c>
      <c r="G1510" s="17" t="str">
        <f>INDEX(Hosts!$A:$O,MATCH(Places!$C1510,Hosts!$A:$A,0),MATCH(Places!G$1,Hosts!$1:$1,0))</f>
        <v>No</v>
      </c>
      <c r="H1510" s="17">
        <v>16</v>
      </c>
      <c r="I1510" s="17" t="str">
        <f>INDEX(Neighborhoods!$A:$C,MATCH(Places!$H1510,Neighborhoods!$A:$A,0),MATCH(Places!I$1,Neighborhoods!$1:$1,0))</f>
        <v>Manhattan</v>
      </c>
      <c r="J1510" s="17" t="str">
        <f>INDEX(Neighborhoods!$A:$C,MATCH(Places!$H1510,Neighborhoods!$A:$A,0),MATCH(Places!J$1,Neighborhoods!$1:$1,0))</f>
        <v>Harlem</v>
      </c>
      <c r="K1510" s="17" t="s">
        <v>11822</v>
      </c>
      <c r="L1510" s="17" t="str">
        <f t="shared" si="92"/>
        <v>No</v>
      </c>
      <c r="M1510" s="17">
        <v>3</v>
      </c>
      <c r="N1510" s="17" t="str" cm="1">
        <f t="array" ref="N1510">_xlfn.IFS(M1510&lt;=2,"Small",M1510&lt;=5,"Medium",M1510&gt;5,"Large")</f>
        <v>Medium</v>
      </c>
      <c r="O1510" s="65">
        <v>89</v>
      </c>
      <c r="P1510" s="87">
        <f t="shared" si="93"/>
        <v>0.03</v>
      </c>
      <c r="Q1510" s="68">
        <v>4.57</v>
      </c>
      <c r="R1510" s="68" t="str" cm="1">
        <f t="array" ref="R1510">_xlfn.SWITCH(ROUND(Q1510,0),5,"Excellent",4,"Good",3,"Ok","Bad")</f>
        <v>Excellent</v>
      </c>
      <c r="S1510" s="17">
        <v>42</v>
      </c>
      <c r="T1510" s="17" t="str">
        <f t="shared" si="94"/>
        <v>No</v>
      </c>
      <c r="U1510" s="82">
        <v>42253</v>
      </c>
      <c r="V1510" s="82">
        <v>42762</v>
      </c>
      <c r="W1510" s="17">
        <v>261</v>
      </c>
      <c r="X1510" s="17" t="str">
        <f t="shared" si="95"/>
        <v>Active</v>
      </c>
      <c r="Y1510" s="17" t="s">
        <v>15615</v>
      </c>
      <c r="Z1510" s="17"/>
    </row>
    <row r="1511" spans="1:26" x14ac:dyDescent="0.25">
      <c r="A1511">
        <v>1510</v>
      </c>
      <c r="B1511" s="17" t="s">
        <v>1132</v>
      </c>
      <c r="C1511" s="17">
        <v>2394</v>
      </c>
      <c r="D1511" s="17" t="str">
        <f>INDEX(Hosts!$A:$O,MATCH(Places!$C1511,Hosts!$A:$A,0),MATCH(Places!D$1,Hosts!$1:$1,0))</f>
        <v>Within an hour</v>
      </c>
      <c r="E1511" s="87">
        <f>INDEX(Hosts!$A:$O,MATCH(Places!$C1511,Hosts!$A:$A,0),MATCH(Places!E$1,Hosts!$1:$1,0))</f>
        <v>1</v>
      </c>
      <c r="F1511" s="87">
        <f>INDEX(Hosts!$A:$O,MATCH(Places!$C1511,Hosts!$A:$A,0),MATCH(Places!F$1,Hosts!$1:$1,0))</f>
        <v>0.96</v>
      </c>
      <c r="G1511" s="17" t="str">
        <f>INDEX(Hosts!$A:$O,MATCH(Places!$C1511,Hosts!$A:$A,0),MATCH(Places!G$1,Hosts!$1:$1,0))</f>
        <v>Yes</v>
      </c>
      <c r="H1511" s="17">
        <v>7</v>
      </c>
      <c r="I1511" s="17" t="str">
        <f>INDEX(Neighborhoods!$A:$C,MATCH(Places!$H1511,Neighborhoods!$A:$A,0),MATCH(Places!I$1,Neighborhoods!$1:$1,0))</f>
        <v>Brooklyn</v>
      </c>
      <c r="J1511" s="17" t="str">
        <f>INDEX(Neighborhoods!$A:$C,MATCH(Places!$H1511,Neighborhoods!$A:$A,0),MATCH(Places!J$1,Neighborhoods!$1:$1,0))</f>
        <v>Bedford-Stuyvesant</v>
      </c>
      <c r="K1511" s="17" t="s">
        <v>1</v>
      </c>
      <c r="L1511" s="17" t="str">
        <f t="shared" si="92"/>
        <v>Yes</v>
      </c>
      <c r="M1511" s="17">
        <v>1</v>
      </c>
      <c r="N1511" s="17" t="str" cm="1">
        <f t="array" ref="N1511">_xlfn.IFS(M1511&lt;=2,"Small",M1511&lt;=5,"Medium",M1511&gt;5,"Large")</f>
        <v>Small</v>
      </c>
      <c r="O1511" s="65">
        <v>46</v>
      </c>
      <c r="P1511" s="87">
        <f t="shared" si="93"/>
        <v>0.03</v>
      </c>
      <c r="Q1511" s="68">
        <v>4.9000000000000004</v>
      </c>
      <c r="R1511" s="68" t="str" cm="1">
        <f t="array" ref="R1511">_xlfn.SWITCH(ROUND(Q1511,0),5,"Excellent",4,"Good",3,"Ok","Bad")</f>
        <v>Excellent</v>
      </c>
      <c r="S1511" s="17">
        <v>356</v>
      </c>
      <c r="T1511" s="17" t="str">
        <f t="shared" si="94"/>
        <v>Yes</v>
      </c>
      <c r="U1511" s="82">
        <v>42261</v>
      </c>
      <c r="V1511" s="82">
        <v>44053</v>
      </c>
      <c r="W1511" s="17">
        <v>31</v>
      </c>
      <c r="X1511" s="17" t="str">
        <f t="shared" si="95"/>
        <v>Active</v>
      </c>
      <c r="Y1511" s="17" t="s">
        <v>15615</v>
      </c>
      <c r="Z1511" s="17"/>
    </row>
    <row r="1512" spans="1:26" x14ac:dyDescent="0.25">
      <c r="A1512">
        <v>1511</v>
      </c>
      <c r="B1512" s="17" t="s">
        <v>1133</v>
      </c>
      <c r="C1512" s="17">
        <v>2394</v>
      </c>
      <c r="D1512" s="17" t="str">
        <f>INDEX(Hosts!$A:$O,MATCH(Places!$C1512,Hosts!$A:$A,0),MATCH(Places!D$1,Hosts!$1:$1,0))</f>
        <v>Within an hour</v>
      </c>
      <c r="E1512" s="87">
        <f>INDEX(Hosts!$A:$O,MATCH(Places!$C1512,Hosts!$A:$A,0),MATCH(Places!E$1,Hosts!$1:$1,0))</f>
        <v>1</v>
      </c>
      <c r="F1512" s="87">
        <f>INDEX(Hosts!$A:$O,MATCH(Places!$C1512,Hosts!$A:$A,0),MATCH(Places!F$1,Hosts!$1:$1,0))</f>
        <v>0.96</v>
      </c>
      <c r="G1512" s="17" t="str">
        <f>INDEX(Hosts!$A:$O,MATCH(Places!$C1512,Hosts!$A:$A,0),MATCH(Places!G$1,Hosts!$1:$1,0))</f>
        <v>Yes</v>
      </c>
      <c r="H1512" s="17">
        <v>7</v>
      </c>
      <c r="I1512" s="17" t="str">
        <f>INDEX(Neighborhoods!$A:$C,MATCH(Places!$H1512,Neighborhoods!$A:$A,0),MATCH(Places!I$1,Neighborhoods!$1:$1,0))</f>
        <v>Brooklyn</v>
      </c>
      <c r="J1512" s="17" t="str">
        <f>INDEX(Neighborhoods!$A:$C,MATCH(Places!$H1512,Neighborhoods!$A:$A,0),MATCH(Places!J$1,Neighborhoods!$1:$1,0))</f>
        <v>Bedford-Stuyvesant</v>
      </c>
      <c r="K1512" s="17" t="s">
        <v>1</v>
      </c>
      <c r="L1512" s="17" t="str">
        <f t="shared" si="92"/>
        <v>Yes</v>
      </c>
      <c r="M1512" s="17">
        <v>1</v>
      </c>
      <c r="N1512" s="17" t="str" cm="1">
        <f t="array" ref="N1512">_xlfn.IFS(M1512&lt;=2,"Small",M1512&lt;=5,"Medium",M1512&gt;5,"Large")</f>
        <v>Small</v>
      </c>
      <c r="O1512" s="65">
        <v>41</v>
      </c>
      <c r="P1512" s="87">
        <f t="shared" si="93"/>
        <v>0.03</v>
      </c>
      <c r="Q1512" s="68">
        <v>4.97</v>
      </c>
      <c r="R1512" s="68" t="str" cm="1">
        <f t="array" ref="R1512">_xlfn.SWITCH(ROUND(Q1512,0),5,"Excellent",4,"Good",3,"Ok","Bad")</f>
        <v>Excellent</v>
      </c>
      <c r="S1512" s="17">
        <v>343</v>
      </c>
      <c r="T1512" s="17" t="str">
        <f t="shared" si="94"/>
        <v>Yes</v>
      </c>
      <c r="U1512" s="82">
        <v>42255</v>
      </c>
      <c r="V1512" s="82">
        <v>43921</v>
      </c>
      <c r="W1512" s="17">
        <v>30</v>
      </c>
      <c r="X1512" s="17" t="str">
        <f t="shared" si="95"/>
        <v>Active</v>
      </c>
      <c r="Y1512" s="17" t="s">
        <v>15615</v>
      </c>
      <c r="Z1512" s="17"/>
    </row>
    <row r="1513" spans="1:26" x14ac:dyDescent="0.25">
      <c r="A1513">
        <v>1512</v>
      </c>
      <c r="B1513" s="17" t="s">
        <v>1134</v>
      </c>
      <c r="C1513" s="17">
        <v>2394</v>
      </c>
      <c r="D1513" s="17" t="str">
        <f>INDEX(Hosts!$A:$O,MATCH(Places!$C1513,Hosts!$A:$A,0),MATCH(Places!D$1,Hosts!$1:$1,0))</f>
        <v>Within an hour</v>
      </c>
      <c r="E1513" s="87">
        <f>INDEX(Hosts!$A:$O,MATCH(Places!$C1513,Hosts!$A:$A,0),MATCH(Places!E$1,Hosts!$1:$1,0))</f>
        <v>1</v>
      </c>
      <c r="F1513" s="87">
        <f>INDEX(Hosts!$A:$O,MATCH(Places!$C1513,Hosts!$A:$A,0),MATCH(Places!F$1,Hosts!$1:$1,0))</f>
        <v>0.96</v>
      </c>
      <c r="G1513" s="17" t="str">
        <f>INDEX(Hosts!$A:$O,MATCH(Places!$C1513,Hosts!$A:$A,0),MATCH(Places!G$1,Hosts!$1:$1,0))</f>
        <v>Yes</v>
      </c>
      <c r="H1513" s="17">
        <v>7</v>
      </c>
      <c r="I1513" s="17" t="str">
        <f>INDEX(Neighborhoods!$A:$C,MATCH(Places!$H1513,Neighborhoods!$A:$A,0),MATCH(Places!I$1,Neighborhoods!$1:$1,0))</f>
        <v>Brooklyn</v>
      </c>
      <c r="J1513" s="17" t="str">
        <f>INDEX(Neighborhoods!$A:$C,MATCH(Places!$H1513,Neighborhoods!$A:$A,0),MATCH(Places!J$1,Neighborhoods!$1:$1,0))</f>
        <v>Bedford-Stuyvesant</v>
      </c>
      <c r="K1513" s="17" t="s">
        <v>1</v>
      </c>
      <c r="L1513" s="17" t="str">
        <f t="shared" si="92"/>
        <v>Yes</v>
      </c>
      <c r="M1513" s="17">
        <v>1</v>
      </c>
      <c r="N1513" s="17" t="str" cm="1">
        <f t="array" ref="N1513">_xlfn.IFS(M1513&lt;=2,"Small",M1513&lt;=5,"Medium",M1513&gt;5,"Large")</f>
        <v>Small</v>
      </c>
      <c r="O1513" s="65">
        <v>49</v>
      </c>
      <c r="P1513" s="87">
        <f t="shared" si="93"/>
        <v>0.03</v>
      </c>
      <c r="Q1513" s="68">
        <v>4.75</v>
      </c>
      <c r="R1513" s="68" t="str" cm="1">
        <f t="array" ref="R1513">_xlfn.SWITCH(ROUND(Q1513,0),5,"Excellent",4,"Good",3,"Ok","Bad")</f>
        <v>Excellent</v>
      </c>
      <c r="S1513" s="17">
        <v>332</v>
      </c>
      <c r="T1513" s="17" t="str">
        <f t="shared" si="94"/>
        <v>No</v>
      </c>
      <c r="U1513" s="82">
        <v>42258</v>
      </c>
      <c r="V1513" s="82">
        <v>44043</v>
      </c>
      <c r="W1513" s="17">
        <v>31</v>
      </c>
      <c r="X1513" s="17" t="str">
        <f t="shared" si="95"/>
        <v>Active</v>
      </c>
      <c r="Y1513" s="17" t="s">
        <v>15615</v>
      </c>
      <c r="Z1513" s="17"/>
    </row>
    <row r="1514" spans="1:26" x14ac:dyDescent="0.25">
      <c r="A1514">
        <v>1513</v>
      </c>
      <c r="B1514" s="17" t="s">
        <v>1135</v>
      </c>
      <c r="C1514" s="17">
        <v>2394</v>
      </c>
      <c r="D1514" s="17" t="str">
        <f>INDEX(Hosts!$A:$O,MATCH(Places!$C1514,Hosts!$A:$A,0),MATCH(Places!D$1,Hosts!$1:$1,0))</f>
        <v>Within an hour</v>
      </c>
      <c r="E1514" s="87">
        <f>INDEX(Hosts!$A:$O,MATCH(Places!$C1514,Hosts!$A:$A,0),MATCH(Places!E$1,Hosts!$1:$1,0))</f>
        <v>1</v>
      </c>
      <c r="F1514" s="87">
        <f>INDEX(Hosts!$A:$O,MATCH(Places!$C1514,Hosts!$A:$A,0),MATCH(Places!F$1,Hosts!$1:$1,0))</f>
        <v>0.96</v>
      </c>
      <c r="G1514" s="17" t="str">
        <f>INDEX(Hosts!$A:$O,MATCH(Places!$C1514,Hosts!$A:$A,0),MATCH(Places!G$1,Hosts!$1:$1,0))</f>
        <v>Yes</v>
      </c>
      <c r="H1514" s="17">
        <v>7</v>
      </c>
      <c r="I1514" s="17" t="str">
        <f>INDEX(Neighborhoods!$A:$C,MATCH(Places!$H1514,Neighborhoods!$A:$A,0),MATCH(Places!I$1,Neighborhoods!$1:$1,0))</f>
        <v>Brooklyn</v>
      </c>
      <c r="J1514" s="17" t="str">
        <f>INDEX(Neighborhoods!$A:$C,MATCH(Places!$H1514,Neighborhoods!$A:$A,0),MATCH(Places!J$1,Neighborhoods!$1:$1,0))</f>
        <v>Bedford-Stuyvesant</v>
      </c>
      <c r="K1514" s="17" t="s">
        <v>1</v>
      </c>
      <c r="L1514" s="17" t="str">
        <f t="shared" si="92"/>
        <v>Yes</v>
      </c>
      <c r="M1514" s="17">
        <v>1</v>
      </c>
      <c r="N1514" s="17" t="str" cm="1">
        <f t="array" ref="N1514">_xlfn.IFS(M1514&lt;=2,"Small",M1514&lt;=5,"Medium",M1514&gt;5,"Large")</f>
        <v>Small</v>
      </c>
      <c r="O1514" s="65">
        <v>48</v>
      </c>
      <c r="P1514" s="87">
        <f t="shared" si="93"/>
        <v>0.03</v>
      </c>
      <c r="Q1514" s="68">
        <v>4.9800000000000004</v>
      </c>
      <c r="R1514" s="68" t="str" cm="1">
        <f t="array" ref="R1514">_xlfn.SWITCH(ROUND(Q1514,0),5,"Excellent",4,"Good",3,"Ok","Bad")</f>
        <v>Excellent</v>
      </c>
      <c r="S1514" s="17">
        <v>351</v>
      </c>
      <c r="T1514" s="17" t="str">
        <f t="shared" si="94"/>
        <v>Yes</v>
      </c>
      <c r="U1514" s="82">
        <v>42261</v>
      </c>
      <c r="V1514" s="82">
        <v>43950</v>
      </c>
      <c r="W1514" s="17">
        <v>45</v>
      </c>
      <c r="X1514" s="17" t="str">
        <f t="shared" si="95"/>
        <v>Active</v>
      </c>
      <c r="Y1514" s="17" t="s">
        <v>15615</v>
      </c>
      <c r="Z1514" s="17"/>
    </row>
    <row r="1515" spans="1:26" x14ac:dyDescent="0.25">
      <c r="A1515">
        <v>1514</v>
      </c>
      <c r="B1515" s="17" t="s">
        <v>1136</v>
      </c>
      <c r="C1515" s="17">
        <v>2394</v>
      </c>
      <c r="D1515" s="17" t="str">
        <f>INDEX(Hosts!$A:$O,MATCH(Places!$C1515,Hosts!$A:$A,0),MATCH(Places!D$1,Hosts!$1:$1,0))</f>
        <v>Within an hour</v>
      </c>
      <c r="E1515" s="87">
        <f>INDEX(Hosts!$A:$O,MATCH(Places!$C1515,Hosts!$A:$A,0),MATCH(Places!E$1,Hosts!$1:$1,0))</f>
        <v>1</v>
      </c>
      <c r="F1515" s="87">
        <f>INDEX(Hosts!$A:$O,MATCH(Places!$C1515,Hosts!$A:$A,0),MATCH(Places!F$1,Hosts!$1:$1,0))</f>
        <v>0.96</v>
      </c>
      <c r="G1515" s="17" t="str">
        <f>INDEX(Hosts!$A:$O,MATCH(Places!$C1515,Hosts!$A:$A,0),MATCH(Places!G$1,Hosts!$1:$1,0))</f>
        <v>Yes</v>
      </c>
      <c r="H1515" s="17">
        <v>7</v>
      </c>
      <c r="I1515" s="17" t="str">
        <f>INDEX(Neighborhoods!$A:$C,MATCH(Places!$H1515,Neighborhoods!$A:$A,0),MATCH(Places!I$1,Neighborhoods!$1:$1,0))</f>
        <v>Brooklyn</v>
      </c>
      <c r="J1515" s="17" t="str">
        <f>INDEX(Neighborhoods!$A:$C,MATCH(Places!$H1515,Neighborhoods!$A:$A,0),MATCH(Places!J$1,Neighborhoods!$1:$1,0))</f>
        <v>Bedford-Stuyvesant</v>
      </c>
      <c r="K1515" s="17" t="s">
        <v>1</v>
      </c>
      <c r="L1515" s="17" t="str">
        <f t="shared" si="92"/>
        <v>Yes</v>
      </c>
      <c r="M1515" s="17">
        <v>1</v>
      </c>
      <c r="N1515" s="17" t="str" cm="1">
        <f t="array" ref="N1515">_xlfn.IFS(M1515&lt;=2,"Small",M1515&lt;=5,"Medium",M1515&gt;5,"Large")</f>
        <v>Small</v>
      </c>
      <c r="O1515" s="65">
        <v>45</v>
      </c>
      <c r="P1515" s="87">
        <f t="shared" si="93"/>
        <v>0.03</v>
      </c>
      <c r="Q1515" s="68">
        <v>4.9000000000000004</v>
      </c>
      <c r="R1515" s="68" t="str" cm="1">
        <f t="array" ref="R1515">_xlfn.SWITCH(ROUND(Q1515,0),5,"Excellent",4,"Good",3,"Ok","Bad")</f>
        <v>Excellent</v>
      </c>
      <c r="S1515" s="17">
        <v>380</v>
      </c>
      <c r="T1515" s="17" t="str">
        <f t="shared" si="94"/>
        <v>Yes</v>
      </c>
      <c r="U1515" s="82">
        <v>42268</v>
      </c>
      <c r="V1515" s="82">
        <v>44026</v>
      </c>
      <c r="W1515" s="17">
        <v>45</v>
      </c>
      <c r="X1515" s="17" t="str">
        <f t="shared" si="95"/>
        <v>Active</v>
      </c>
      <c r="Y1515" s="17" t="s">
        <v>15615</v>
      </c>
      <c r="Z1515" s="17"/>
    </row>
    <row r="1516" spans="1:26" x14ac:dyDescent="0.25">
      <c r="A1516">
        <v>1515</v>
      </c>
      <c r="B1516" s="17" t="s">
        <v>1137</v>
      </c>
      <c r="C1516" s="17">
        <v>1635</v>
      </c>
      <c r="D1516" s="17" t="str">
        <f>INDEX(Hosts!$A:$O,MATCH(Places!$C1516,Hosts!$A:$A,0),MATCH(Places!D$1,Hosts!$1:$1,0))</f>
        <v>Within an hour</v>
      </c>
      <c r="E1516" s="87">
        <f>INDEX(Hosts!$A:$O,MATCH(Places!$C1516,Hosts!$A:$A,0),MATCH(Places!E$1,Hosts!$1:$1,0))</f>
        <v>1</v>
      </c>
      <c r="F1516" s="87">
        <f>INDEX(Hosts!$A:$O,MATCH(Places!$C1516,Hosts!$A:$A,0),MATCH(Places!F$1,Hosts!$1:$1,0))</f>
        <v>1</v>
      </c>
      <c r="G1516" s="17" t="str">
        <f>INDEX(Hosts!$A:$O,MATCH(Places!$C1516,Hosts!$A:$A,0),MATCH(Places!G$1,Hosts!$1:$1,0))</f>
        <v>Yes</v>
      </c>
      <c r="H1516" s="17">
        <v>8</v>
      </c>
      <c r="I1516" s="17" t="str">
        <f>INDEX(Neighborhoods!$A:$C,MATCH(Places!$H1516,Neighborhoods!$A:$A,0),MATCH(Places!I$1,Neighborhoods!$1:$1,0))</f>
        <v>Brooklyn</v>
      </c>
      <c r="J1516" s="17" t="str">
        <f>INDEX(Neighborhoods!$A:$C,MATCH(Places!$H1516,Neighborhoods!$A:$A,0),MATCH(Places!J$1,Neighborhoods!$1:$1,0))</f>
        <v>Bushwick</v>
      </c>
      <c r="K1516" s="17" t="s">
        <v>1</v>
      </c>
      <c r="L1516" s="17" t="str">
        <f t="shared" si="92"/>
        <v>Yes</v>
      </c>
      <c r="M1516" s="17">
        <v>2</v>
      </c>
      <c r="N1516" s="17" t="str" cm="1">
        <f t="array" ref="N1516">_xlfn.IFS(M1516&lt;=2,"Small",M1516&lt;=5,"Medium",M1516&gt;5,"Large")</f>
        <v>Small</v>
      </c>
      <c r="O1516" s="65">
        <v>80</v>
      </c>
      <c r="P1516" s="87">
        <f t="shared" si="93"/>
        <v>0.03</v>
      </c>
      <c r="Q1516" s="68">
        <v>5</v>
      </c>
      <c r="R1516" s="68" t="str" cm="1">
        <f t="array" ref="R1516">_xlfn.SWITCH(ROUND(Q1516,0),5,"Excellent",4,"Good",3,"Ok","Bad")</f>
        <v>Excellent</v>
      </c>
      <c r="S1516" s="17">
        <v>83</v>
      </c>
      <c r="T1516" s="17" t="str">
        <f t="shared" si="94"/>
        <v>No</v>
      </c>
      <c r="U1516" s="82">
        <v>42268</v>
      </c>
      <c r="V1516" s="82">
        <v>43878</v>
      </c>
      <c r="W1516" s="17">
        <v>320</v>
      </c>
      <c r="X1516" s="17" t="str">
        <f t="shared" si="95"/>
        <v>Active</v>
      </c>
      <c r="Y1516" s="17" t="s">
        <v>15615</v>
      </c>
      <c r="Z1516" s="17"/>
    </row>
    <row r="1517" spans="1:26" x14ac:dyDescent="0.25">
      <c r="A1517">
        <v>1516</v>
      </c>
      <c r="B1517" s="17" t="s">
        <v>15038</v>
      </c>
      <c r="C1517" s="17">
        <v>41</v>
      </c>
      <c r="D1517" s="17" t="str">
        <f>INDEX(Hosts!$A:$O,MATCH(Places!$C1517,Hosts!$A:$A,0),MATCH(Places!D$1,Hosts!$1:$1,0))</f>
        <v>Within an hour</v>
      </c>
      <c r="E1517" s="87">
        <f>INDEX(Hosts!$A:$O,MATCH(Places!$C1517,Hosts!$A:$A,0),MATCH(Places!E$1,Hosts!$1:$1,0))</f>
        <v>0.9</v>
      </c>
      <c r="F1517" s="87">
        <f>INDEX(Hosts!$A:$O,MATCH(Places!$C1517,Hosts!$A:$A,0),MATCH(Places!F$1,Hosts!$1:$1,0))</f>
        <v>0.96</v>
      </c>
      <c r="G1517" s="17" t="str">
        <f>INDEX(Hosts!$A:$O,MATCH(Places!$C1517,Hosts!$A:$A,0),MATCH(Places!G$1,Hosts!$1:$1,0))</f>
        <v>No</v>
      </c>
      <c r="H1517" s="17">
        <v>7</v>
      </c>
      <c r="I1517" s="17" t="str">
        <f>INDEX(Neighborhoods!$A:$C,MATCH(Places!$H1517,Neighborhoods!$A:$A,0),MATCH(Places!I$1,Neighborhoods!$1:$1,0))</f>
        <v>Brooklyn</v>
      </c>
      <c r="J1517" s="17" t="str">
        <f>INDEX(Neighborhoods!$A:$C,MATCH(Places!$H1517,Neighborhoods!$A:$A,0),MATCH(Places!J$1,Neighborhoods!$1:$1,0))</f>
        <v>Bedford-Stuyvesant</v>
      </c>
      <c r="K1517" s="17" t="s">
        <v>11822</v>
      </c>
      <c r="L1517" s="17" t="str">
        <f t="shared" si="92"/>
        <v>No</v>
      </c>
      <c r="M1517" s="17">
        <v>8</v>
      </c>
      <c r="N1517" s="17" t="str" cm="1">
        <f t="array" ref="N1517">_xlfn.IFS(M1517&lt;=2,"Small",M1517&lt;=5,"Medium",M1517&gt;5,"Large")</f>
        <v>Large</v>
      </c>
      <c r="O1517" s="65">
        <v>395</v>
      </c>
      <c r="P1517" s="87">
        <f t="shared" si="93"/>
        <v>0.04</v>
      </c>
      <c r="Q1517" s="68">
        <v>4.9000000000000004</v>
      </c>
      <c r="R1517" s="68" t="str" cm="1">
        <f t="array" ref="R1517">_xlfn.SWITCH(ROUND(Q1517,0),5,"Excellent",4,"Good",3,"Ok","Bad")</f>
        <v>Excellent</v>
      </c>
      <c r="S1517" s="17">
        <v>69</v>
      </c>
      <c r="T1517" s="17" t="str">
        <f t="shared" si="94"/>
        <v>No</v>
      </c>
      <c r="U1517" s="82">
        <v>42262</v>
      </c>
      <c r="V1517" s="82">
        <v>43885</v>
      </c>
      <c r="W1517" s="17">
        <v>227</v>
      </c>
      <c r="X1517" s="17" t="str">
        <f t="shared" si="95"/>
        <v>Active</v>
      </c>
      <c r="Y1517" s="17" t="s">
        <v>15616</v>
      </c>
      <c r="Z1517" s="17"/>
    </row>
    <row r="1518" spans="1:26" x14ac:dyDescent="0.25">
      <c r="A1518">
        <v>1517</v>
      </c>
      <c r="B1518" s="17" t="s">
        <v>1138</v>
      </c>
      <c r="C1518" s="17">
        <v>2434</v>
      </c>
      <c r="D1518" s="17" t="str">
        <f>INDEX(Hosts!$A:$O,MATCH(Places!$C1518,Hosts!$A:$A,0),MATCH(Places!D$1,Hosts!$1:$1,0))</f>
        <v>Within an hour</v>
      </c>
      <c r="E1518" s="87">
        <f>INDEX(Hosts!$A:$O,MATCH(Places!$C1518,Hosts!$A:$A,0),MATCH(Places!E$1,Hosts!$1:$1,0))</f>
        <v>1</v>
      </c>
      <c r="F1518" s="87">
        <f>INDEX(Hosts!$A:$O,MATCH(Places!$C1518,Hosts!$A:$A,0),MATCH(Places!F$1,Hosts!$1:$1,0))</f>
        <v>1</v>
      </c>
      <c r="G1518" s="17" t="str">
        <f>INDEX(Hosts!$A:$O,MATCH(Places!$C1518,Hosts!$A:$A,0),MATCH(Places!G$1,Hosts!$1:$1,0))</f>
        <v>No</v>
      </c>
      <c r="H1518" s="17">
        <v>18</v>
      </c>
      <c r="I1518" s="17" t="str">
        <f>INDEX(Neighborhoods!$A:$C,MATCH(Places!$H1518,Neighborhoods!$A:$A,0),MATCH(Places!I$1,Neighborhoods!$1:$1,0))</f>
        <v>Manhattan</v>
      </c>
      <c r="J1518" s="17" t="str">
        <f>INDEX(Neighborhoods!$A:$C,MATCH(Places!$H1518,Neighborhoods!$A:$A,0),MATCH(Places!J$1,Neighborhoods!$1:$1,0))</f>
        <v>Midtown</v>
      </c>
      <c r="K1518" s="17" t="s">
        <v>11822</v>
      </c>
      <c r="L1518" s="17" t="str">
        <f t="shared" si="92"/>
        <v>No</v>
      </c>
      <c r="M1518" s="17">
        <v>2</v>
      </c>
      <c r="N1518" s="17" t="str" cm="1">
        <f t="array" ref="N1518">_xlfn.IFS(M1518&lt;=2,"Small",M1518&lt;=5,"Medium",M1518&gt;5,"Large")</f>
        <v>Small</v>
      </c>
      <c r="O1518" s="65">
        <v>138</v>
      </c>
      <c r="P1518" s="87">
        <f t="shared" si="93"/>
        <v>0.03</v>
      </c>
      <c r="Q1518" s="68">
        <v>4.83</v>
      </c>
      <c r="R1518" s="68" t="str" cm="1">
        <f t="array" ref="R1518">_xlfn.SWITCH(ROUND(Q1518,0),5,"Excellent",4,"Good",3,"Ok","Bad")</f>
        <v>Excellent</v>
      </c>
      <c r="S1518" s="17">
        <v>24</v>
      </c>
      <c r="T1518" s="17" t="str">
        <f t="shared" si="94"/>
        <v>No</v>
      </c>
      <c r="U1518" s="82">
        <v>43245</v>
      </c>
      <c r="V1518" s="82">
        <v>43802</v>
      </c>
      <c r="W1518" s="17">
        <v>121</v>
      </c>
      <c r="X1518" s="17" t="str">
        <f t="shared" si="95"/>
        <v>Active</v>
      </c>
      <c r="Y1518" s="17" t="s">
        <v>15615</v>
      </c>
      <c r="Z1518" s="17"/>
    </row>
    <row r="1519" spans="1:26" x14ac:dyDescent="0.25">
      <c r="A1519">
        <v>1518</v>
      </c>
      <c r="B1519" s="17" t="s">
        <v>1139</v>
      </c>
      <c r="C1519" s="17">
        <v>1671</v>
      </c>
      <c r="D1519" s="17" t="str">
        <f>INDEX(Hosts!$A:$O,MATCH(Places!$C1519,Hosts!$A:$A,0),MATCH(Places!D$1,Hosts!$1:$1,0))</f>
        <v>Within an hour</v>
      </c>
      <c r="E1519" s="87">
        <f>INDEX(Hosts!$A:$O,MATCH(Places!$C1519,Hosts!$A:$A,0),MATCH(Places!E$1,Hosts!$1:$1,0))</f>
        <v>1</v>
      </c>
      <c r="F1519" s="87">
        <f>INDEX(Hosts!$A:$O,MATCH(Places!$C1519,Hosts!$A:$A,0),MATCH(Places!F$1,Hosts!$1:$1,0))</f>
        <v>0.97</v>
      </c>
      <c r="G1519" s="17" t="str">
        <f>INDEX(Hosts!$A:$O,MATCH(Places!$C1519,Hosts!$A:$A,0),MATCH(Places!G$1,Hosts!$1:$1,0))</f>
        <v>Yes</v>
      </c>
      <c r="H1519" s="17">
        <v>24</v>
      </c>
      <c r="I1519" s="17" t="str">
        <f>INDEX(Neighborhoods!$A:$C,MATCH(Places!$H1519,Neighborhoods!$A:$A,0),MATCH(Places!I$1,Neighborhoods!$1:$1,0))</f>
        <v>Queens</v>
      </c>
      <c r="J1519" s="17" t="str">
        <f>INDEX(Neighborhoods!$A:$C,MATCH(Places!$H1519,Neighborhoods!$A:$A,0),MATCH(Places!J$1,Neighborhoods!$1:$1,0))</f>
        <v>Long Island City</v>
      </c>
      <c r="K1519" s="17" t="s">
        <v>11822</v>
      </c>
      <c r="L1519" s="17" t="str">
        <f t="shared" si="92"/>
        <v>No</v>
      </c>
      <c r="M1519" s="17">
        <v>6</v>
      </c>
      <c r="N1519" s="17" t="str" cm="1">
        <f t="array" ref="N1519">_xlfn.IFS(M1519&lt;=2,"Small",M1519&lt;=5,"Medium",M1519&gt;5,"Large")</f>
        <v>Large</v>
      </c>
      <c r="O1519" s="65">
        <v>170</v>
      </c>
      <c r="P1519" s="87">
        <f t="shared" si="93"/>
        <v>0.03</v>
      </c>
      <c r="Q1519" s="68">
        <v>4.99</v>
      </c>
      <c r="R1519" s="68" t="str" cm="1">
        <f t="array" ref="R1519">_xlfn.SWITCH(ROUND(Q1519,0),5,"Excellent",4,"Good",3,"Ok","Bad")</f>
        <v>Excellent</v>
      </c>
      <c r="S1519" s="17">
        <v>138</v>
      </c>
      <c r="T1519" s="17" t="str">
        <f t="shared" si="94"/>
        <v>Yes</v>
      </c>
      <c r="U1519" s="82">
        <v>42255</v>
      </c>
      <c r="V1519" s="82">
        <v>43878</v>
      </c>
      <c r="W1519" s="17">
        <v>154</v>
      </c>
      <c r="X1519" s="17" t="str">
        <f t="shared" si="95"/>
        <v>Active</v>
      </c>
      <c r="Y1519" s="17" t="s">
        <v>15616</v>
      </c>
      <c r="Z1519" s="17"/>
    </row>
    <row r="1520" spans="1:26" x14ac:dyDescent="0.25">
      <c r="A1520">
        <v>1519</v>
      </c>
      <c r="B1520" s="17" t="s">
        <v>1140</v>
      </c>
      <c r="C1520" s="17">
        <v>2306</v>
      </c>
      <c r="D1520" s="17" t="str">
        <f>INDEX(Hosts!$A:$O,MATCH(Places!$C1520,Hosts!$A:$A,0),MATCH(Places!D$1,Hosts!$1:$1,0))</f>
        <v>Within a few hours</v>
      </c>
      <c r="E1520" s="87">
        <f>INDEX(Hosts!$A:$O,MATCH(Places!$C1520,Hosts!$A:$A,0),MATCH(Places!E$1,Hosts!$1:$1,0))</f>
        <v>1</v>
      </c>
      <c r="F1520" s="87">
        <f>INDEX(Hosts!$A:$O,MATCH(Places!$C1520,Hosts!$A:$A,0),MATCH(Places!F$1,Hosts!$1:$1,0))</f>
        <v>0.8</v>
      </c>
      <c r="G1520" s="17" t="str">
        <f>INDEX(Hosts!$A:$O,MATCH(Places!$C1520,Hosts!$A:$A,0),MATCH(Places!G$1,Hosts!$1:$1,0))</f>
        <v>No</v>
      </c>
      <c r="H1520" s="17">
        <v>17</v>
      </c>
      <c r="I1520" s="17" t="str">
        <f>INDEX(Neighborhoods!$A:$C,MATCH(Places!$H1520,Neighborhoods!$A:$A,0),MATCH(Places!I$1,Neighborhoods!$1:$1,0))</f>
        <v>Manhattan</v>
      </c>
      <c r="J1520" s="17" t="str">
        <f>INDEX(Neighborhoods!$A:$C,MATCH(Places!$H1520,Neighborhoods!$A:$A,0),MATCH(Places!J$1,Neighborhoods!$1:$1,0))</f>
        <v>Hell's Kitchen</v>
      </c>
      <c r="K1520" s="17" t="s">
        <v>16</v>
      </c>
      <c r="L1520" s="17" t="str">
        <f t="shared" si="92"/>
        <v>Yes</v>
      </c>
      <c r="M1520" s="17">
        <v>4</v>
      </c>
      <c r="N1520" s="17" t="str" cm="1">
        <f t="array" ref="N1520">_xlfn.IFS(M1520&lt;=2,"Small",M1520&lt;=5,"Medium",M1520&gt;5,"Large")</f>
        <v>Medium</v>
      </c>
      <c r="O1520" s="65">
        <v>251</v>
      </c>
      <c r="P1520" s="87">
        <f t="shared" si="93"/>
        <v>0.04</v>
      </c>
      <c r="Q1520" s="68">
        <v>4.7300000000000004</v>
      </c>
      <c r="R1520" s="68" t="str" cm="1">
        <f t="array" ref="R1520">_xlfn.SWITCH(ROUND(Q1520,0),5,"Excellent",4,"Good",3,"Ok","Bad")</f>
        <v>Excellent</v>
      </c>
      <c r="S1520" s="17">
        <v>165</v>
      </c>
      <c r="T1520" s="17" t="str">
        <f t="shared" si="94"/>
        <v>No</v>
      </c>
      <c r="U1520" s="82">
        <v>42261</v>
      </c>
      <c r="V1520" s="82">
        <v>43905</v>
      </c>
      <c r="W1520" s="17">
        <v>365</v>
      </c>
      <c r="X1520" s="17" t="str">
        <f t="shared" si="95"/>
        <v>Active</v>
      </c>
      <c r="Y1520" s="17" t="s">
        <v>15615</v>
      </c>
      <c r="Z1520" s="17"/>
    </row>
    <row r="1521" spans="1:26" x14ac:dyDescent="0.25">
      <c r="A1521">
        <v>1520</v>
      </c>
      <c r="B1521" s="17" t="s">
        <v>1141</v>
      </c>
      <c r="C1521" s="17">
        <v>2436</v>
      </c>
      <c r="D1521" s="17" t="str">
        <f>INDEX(Hosts!$A:$O,MATCH(Places!$C1521,Hosts!$A:$A,0),MATCH(Places!D$1,Hosts!$1:$1,0))</f>
        <v>Within a day</v>
      </c>
      <c r="E1521" s="87">
        <f>INDEX(Hosts!$A:$O,MATCH(Places!$C1521,Hosts!$A:$A,0),MATCH(Places!E$1,Hosts!$1:$1,0))</f>
        <v>1</v>
      </c>
      <c r="F1521" s="87">
        <f>INDEX(Hosts!$A:$O,MATCH(Places!$C1521,Hosts!$A:$A,0),MATCH(Places!F$1,Hosts!$1:$1,0))</f>
        <v>0.5</v>
      </c>
      <c r="G1521" s="17" t="str">
        <f>INDEX(Hosts!$A:$O,MATCH(Places!$C1521,Hosts!$A:$A,0),MATCH(Places!G$1,Hosts!$1:$1,0))</f>
        <v>Yes</v>
      </c>
      <c r="H1521" s="17">
        <v>19</v>
      </c>
      <c r="I1521" s="17" t="str">
        <f>INDEX(Neighborhoods!$A:$C,MATCH(Places!$H1521,Neighborhoods!$A:$A,0),MATCH(Places!I$1,Neighborhoods!$1:$1,0))</f>
        <v>Manhattan</v>
      </c>
      <c r="J1521" s="17" t="str">
        <f>INDEX(Neighborhoods!$A:$C,MATCH(Places!$H1521,Neighborhoods!$A:$A,0),MATCH(Places!J$1,Neighborhoods!$1:$1,0))</f>
        <v>Upper East Side</v>
      </c>
      <c r="K1521" s="17" t="s">
        <v>11822</v>
      </c>
      <c r="L1521" s="17" t="str">
        <f t="shared" si="92"/>
        <v>No</v>
      </c>
      <c r="M1521" s="17">
        <v>2</v>
      </c>
      <c r="N1521" s="17" t="str" cm="1">
        <f t="array" ref="N1521">_xlfn.IFS(M1521&lt;=2,"Small",M1521&lt;=5,"Medium",M1521&gt;5,"Large")</f>
        <v>Small</v>
      </c>
      <c r="O1521" s="65">
        <v>155</v>
      </c>
      <c r="P1521" s="87">
        <f t="shared" si="93"/>
        <v>0.03</v>
      </c>
      <c r="Q1521" s="68">
        <v>4.9000000000000004</v>
      </c>
      <c r="R1521" s="68" t="str" cm="1">
        <f t="array" ref="R1521">_xlfn.SWITCH(ROUND(Q1521,0),5,"Excellent",4,"Good",3,"Ok","Bad")</f>
        <v>Excellent</v>
      </c>
      <c r="S1521" s="17">
        <v>10</v>
      </c>
      <c r="T1521" s="17" t="str">
        <f t="shared" si="94"/>
        <v>No</v>
      </c>
      <c r="U1521" s="82">
        <v>42327</v>
      </c>
      <c r="V1521" s="82">
        <v>43861</v>
      </c>
      <c r="W1521" s="17">
        <v>333</v>
      </c>
      <c r="X1521" s="17" t="str">
        <f t="shared" si="95"/>
        <v>Active</v>
      </c>
      <c r="Y1521" s="17" t="s">
        <v>15615</v>
      </c>
      <c r="Z1521" s="17"/>
    </row>
    <row r="1522" spans="1:26" x14ac:dyDescent="0.25">
      <c r="A1522">
        <v>1521</v>
      </c>
      <c r="B1522" s="17" t="s">
        <v>15410</v>
      </c>
      <c r="C1522" s="17">
        <v>1380</v>
      </c>
      <c r="D1522" s="17" t="str">
        <f>INDEX(Hosts!$A:$O,MATCH(Places!$C1522,Hosts!$A:$A,0),MATCH(Places!D$1,Hosts!$1:$1,0))</f>
        <v>Within a few hours</v>
      </c>
      <c r="E1522" s="87">
        <f>INDEX(Hosts!$A:$O,MATCH(Places!$C1522,Hosts!$A:$A,0),MATCH(Places!E$1,Hosts!$1:$1,0))</f>
        <v>1</v>
      </c>
      <c r="F1522" s="87">
        <f>INDEX(Hosts!$A:$O,MATCH(Places!$C1522,Hosts!$A:$A,0),MATCH(Places!F$1,Hosts!$1:$1,0))</f>
        <v>0.5</v>
      </c>
      <c r="G1522" s="17" t="str">
        <f>INDEX(Hosts!$A:$O,MATCH(Places!$C1522,Hosts!$A:$A,0),MATCH(Places!G$1,Hosts!$1:$1,0))</f>
        <v>No</v>
      </c>
      <c r="H1522" s="17">
        <v>12</v>
      </c>
      <c r="I1522" s="17" t="str">
        <f>INDEX(Neighborhoods!$A:$C,MATCH(Places!$H1522,Neighborhoods!$A:$A,0),MATCH(Places!I$1,Neighborhoods!$1:$1,0))</f>
        <v>Brooklyn</v>
      </c>
      <c r="J1522" s="17" t="str">
        <f>INDEX(Neighborhoods!$A:$C,MATCH(Places!$H1522,Neighborhoods!$A:$A,0),MATCH(Places!J$1,Neighborhoods!$1:$1,0))</f>
        <v>Williamsburg</v>
      </c>
      <c r="K1522" s="17" t="s">
        <v>11822</v>
      </c>
      <c r="L1522" s="17" t="str">
        <f t="shared" si="92"/>
        <v>No</v>
      </c>
      <c r="M1522" s="17">
        <v>2</v>
      </c>
      <c r="N1522" s="17" t="str" cm="1">
        <f t="array" ref="N1522">_xlfn.IFS(M1522&lt;=2,"Small",M1522&lt;=5,"Medium",M1522&gt;5,"Large")</f>
        <v>Small</v>
      </c>
      <c r="O1522" s="65">
        <v>148</v>
      </c>
      <c r="P1522" s="87">
        <f t="shared" si="93"/>
        <v>0.03</v>
      </c>
      <c r="Q1522" s="68">
        <v>4.67</v>
      </c>
      <c r="R1522" s="68" t="str" cm="1">
        <f t="array" ref="R1522">_xlfn.SWITCH(ROUND(Q1522,0),5,"Excellent",4,"Good",3,"Ok","Bad")</f>
        <v>Excellent</v>
      </c>
      <c r="S1522" s="17">
        <v>36</v>
      </c>
      <c r="T1522" s="17" t="str">
        <f t="shared" si="94"/>
        <v>No</v>
      </c>
      <c r="U1522" s="82">
        <v>42260</v>
      </c>
      <c r="V1522" s="82">
        <v>43875</v>
      </c>
      <c r="W1522" s="17">
        <v>90</v>
      </c>
      <c r="X1522" s="17" t="str">
        <f t="shared" si="95"/>
        <v>Active</v>
      </c>
      <c r="Y1522" s="17" t="s">
        <v>15615</v>
      </c>
      <c r="Z1522" s="17"/>
    </row>
    <row r="1523" spans="1:26" x14ac:dyDescent="0.25">
      <c r="A1523">
        <v>1522</v>
      </c>
      <c r="B1523" s="17" t="s">
        <v>1142</v>
      </c>
      <c r="C1523" s="17">
        <v>1232</v>
      </c>
      <c r="D1523" s="17" t="str">
        <f>INDEX(Hosts!$A:$O,MATCH(Places!$C1523,Hosts!$A:$A,0),MATCH(Places!D$1,Hosts!$1:$1,0))</f>
        <v>Within an hour</v>
      </c>
      <c r="E1523" s="87">
        <f>INDEX(Hosts!$A:$O,MATCH(Places!$C1523,Hosts!$A:$A,0),MATCH(Places!E$1,Hosts!$1:$1,0))</f>
        <v>1</v>
      </c>
      <c r="F1523" s="87">
        <f>INDEX(Hosts!$A:$O,MATCH(Places!$C1523,Hosts!$A:$A,0),MATCH(Places!F$1,Hosts!$1:$1,0))</f>
        <v>0.97</v>
      </c>
      <c r="G1523" s="17" t="str">
        <f>INDEX(Hosts!$A:$O,MATCH(Places!$C1523,Hosts!$A:$A,0),MATCH(Places!G$1,Hosts!$1:$1,0))</f>
        <v>Yes</v>
      </c>
      <c r="H1523" s="17">
        <v>16</v>
      </c>
      <c r="I1523" s="17" t="str">
        <f>INDEX(Neighborhoods!$A:$C,MATCH(Places!$H1523,Neighborhoods!$A:$A,0),MATCH(Places!I$1,Neighborhoods!$1:$1,0))</f>
        <v>Manhattan</v>
      </c>
      <c r="J1523" s="17" t="str">
        <f>INDEX(Neighborhoods!$A:$C,MATCH(Places!$H1523,Neighborhoods!$A:$A,0),MATCH(Places!J$1,Neighborhoods!$1:$1,0))</f>
        <v>Harlem</v>
      </c>
      <c r="K1523" s="17" t="s">
        <v>11822</v>
      </c>
      <c r="L1523" s="17" t="str">
        <f t="shared" si="92"/>
        <v>No</v>
      </c>
      <c r="M1523" s="17">
        <v>4</v>
      </c>
      <c r="N1523" s="17" t="str" cm="1">
        <f t="array" ref="N1523">_xlfn.IFS(M1523&lt;=2,"Small",M1523&lt;=5,"Medium",M1523&gt;5,"Large")</f>
        <v>Medium</v>
      </c>
      <c r="O1523" s="65">
        <v>174</v>
      </c>
      <c r="P1523" s="87">
        <f t="shared" si="93"/>
        <v>0.03</v>
      </c>
      <c r="Q1523" s="68">
        <v>4.92</v>
      </c>
      <c r="R1523" s="68" t="str" cm="1">
        <f t="array" ref="R1523">_xlfn.SWITCH(ROUND(Q1523,0),5,"Excellent",4,"Good",3,"Ok","Bad")</f>
        <v>Excellent</v>
      </c>
      <c r="S1523" s="17">
        <v>101</v>
      </c>
      <c r="T1523" s="17" t="str">
        <f t="shared" si="94"/>
        <v>Yes</v>
      </c>
      <c r="U1523" s="82">
        <v>42254</v>
      </c>
      <c r="V1523" s="82">
        <v>43826</v>
      </c>
      <c r="W1523" s="17">
        <v>179</v>
      </c>
      <c r="X1523" s="17" t="str">
        <f t="shared" si="95"/>
        <v>Active</v>
      </c>
      <c r="Y1523" s="17" t="s">
        <v>15615</v>
      </c>
      <c r="Z1523" s="17"/>
    </row>
    <row r="1524" spans="1:26" x14ac:dyDescent="0.25">
      <c r="A1524">
        <v>1523</v>
      </c>
      <c r="B1524" s="17" t="s">
        <v>1143</v>
      </c>
      <c r="C1524" s="17">
        <v>280</v>
      </c>
      <c r="D1524" s="17" t="str">
        <f>INDEX(Hosts!$A:$O,MATCH(Places!$C1524,Hosts!$A:$A,0),MATCH(Places!D$1,Hosts!$1:$1,0))</f>
        <v>Within an hour</v>
      </c>
      <c r="E1524" s="87">
        <f>INDEX(Hosts!$A:$O,MATCH(Places!$C1524,Hosts!$A:$A,0),MATCH(Places!E$1,Hosts!$1:$1,0))</f>
        <v>1</v>
      </c>
      <c r="F1524" s="87">
        <f>INDEX(Hosts!$A:$O,MATCH(Places!$C1524,Hosts!$A:$A,0),MATCH(Places!F$1,Hosts!$1:$1,0))</f>
        <v>0.4</v>
      </c>
      <c r="G1524" s="17" t="str">
        <f>INDEX(Hosts!$A:$O,MATCH(Places!$C1524,Hosts!$A:$A,0),MATCH(Places!G$1,Hosts!$1:$1,0))</f>
        <v>No</v>
      </c>
      <c r="H1524" s="17">
        <v>13</v>
      </c>
      <c r="I1524" s="17" t="str">
        <f>INDEX(Neighborhoods!$A:$C,MATCH(Places!$H1524,Neighborhoods!$A:$A,0),MATCH(Places!I$1,Neighborhoods!$1:$1,0))</f>
        <v>Manhattan</v>
      </c>
      <c r="J1524" s="17" t="str">
        <f>INDEX(Neighborhoods!$A:$C,MATCH(Places!$H1524,Neighborhoods!$A:$A,0),MATCH(Places!J$1,Neighborhoods!$1:$1,0))</f>
        <v>Chelsea</v>
      </c>
      <c r="K1524" s="17" t="s">
        <v>11822</v>
      </c>
      <c r="L1524" s="17" t="str">
        <f t="shared" si="92"/>
        <v>No</v>
      </c>
      <c r="M1524" s="17">
        <v>3</v>
      </c>
      <c r="N1524" s="17" t="str" cm="1">
        <f t="array" ref="N1524">_xlfn.IFS(M1524&lt;=2,"Small",M1524&lt;=5,"Medium",M1524&gt;5,"Large")</f>
        <v>Medium</v>
      </c>
      <c r="O1524" s="65">
        <v>180</v>
      </c>
      <c r="P1524" s="87">
        <f t="shared" si="93"/>
        <v>0.03</v>
      </c>
      <c r="Q1524" s="68">
        <v>4.92</v>
      </c>
      <c r="R1524" s="68" t="str" cm="1">
        <f t="array" ref="R1524">_xlfn.SWITCH(ROUND(Q1524,0),5,"Excellent",4,"Good",3,"Ok","Bad")</f>
        <v>Excellent</v>
      </c>
      <c r="S1524" s="17">
        <v>12</v>
      </c>
      <c r="T1524" s="17" t="str">
        <f t="shared" si="94"/>
        <v>No</v>
      </c>
      <c r="U1524" s="82">
        <v>42531</v>
      </c>
      <c r="V1524" s="82">
        <v>43834</v>
      </c>
      <c r="W1524" s="17">
        <v>320</v>
      </c>
      <c r="X1524" s="17" t="str">
        <f t="shared" si="95"/>
        <v>Active</v>
      </c>
      <c r="Y1524" s="17" t="s">
        <v>15615</v>
      </c>
      <c r="Z1524" s="17"/>
    </row>
    <row r="1525" spans="1:26" x14ac:dyDescent="0.25">
      <c r="A1525">
        <v>1524</v>
      </c>
      <c r="B1525" s="17" t="s">
        <v>1145</v>
      </c>
      <c r="C1525" s="17">
        <v>2261</v>
      </c>
      <c r="D1525" s="17" t="str">
        <f>INDEX(Hosts!$A:$O,MATCH(Places!$C1525,Hosts!$A:$A,0),MATCH(Places!D$1,Hosts!$1:$1,0))</f>
        <v>Within a few hours</v>
      </c>
      <c r="E1525" s="87">
        <f>INDEX(Hosts!$A:$O,MATCH(Places!$C1525,Hosts!$A:$A,0),MATCH(Places!E$1,Hosts!$1:$1,0))</f>
        <v>0.91</v>
      </c>
      <c r="F1525" s="87">
        <f>INDEX(Hosts!$A:$O,MATCH(Places!$C1525,Hosts!$A:$A,0),MATCH(Places!F$1,Hosts!$1:$1,0))</f>
        <v>1</v>
      </c>
      <c r="G1525" s="17" t="str">
        <f>INDEX(Hosts!$A:$O,MATCH(Places!$C1525,Hosts!$A:$A,0),MATCH(Places!G$1,Hosts!$1:$1,0))</f>
        <v>Yes</v>
      </c>
      <c r="H1525" s="17">
        <v>10</v>
      </c>
      <c r="I1525" s="17" t="str">
        <f>INDEX(Neighborhoods!$A:$C,MATCH(Places!$H1525,Neighborhoods!$A:$A,0),MATCH(Places!I$1,Neighborhoods!$1:$1,0))</f>
        <v>Brooklyn</v>
      </c>
      <c r="J1525" s="17" t="str">
        <f>INDEX(Neighborhoods!$A:$C,MATCH(Places!$H1525,Neighborhoods!$A:$A,0),MATCH(Places!J$1,Neighborhoods!$1:$1,0))</f>
        <v>East Flatbush</v>
      </c>
      <c r="K1525" s="17" t="s">
        <v>11822</v>
      </c>
      <c r="L1525" s="17" t="str">
        <f t="shared" si="92"/>
        <v>No</v>
      </c>
      <c r="M1525" s="17">
        <v>4</v>
      </c>
      <c r="N1525" s="17" t="str" cm="1">
        <f t="array" ref="N1525">_xlfn.IFS(M1525&lt;=2,"Small",M1525&lt;=5,"Medium",M1525&gt;5,"Large")</f>
        <v>Medium</v>
      </c>
      <c r="O1525" s="65">
        <v>97</v>
      </c>
      <c r="P1525" s="87">
        <f t="shared" si="93"/>
        <v>0.03</v>
      </c>
      <c r="Q1525" s="68">
        <v>4.88</v>
      </c>
      <c r="R1525" s="68" t="str" cm="1">
        <f t="array" ref="R1525">_xlfn.SWITCH(ROUND(Q1525,0),5,"Excellent",4,"Good",3,"Ok","Bad")</f>
        <v>Excellent</v>
      </c>
      <c r="S1525" s="17">
        <v>119</v>
      </c>
      <c r="T1525" s="17" t="str">
        <f t="shared" si="94"/>
        <v>Yes</v>
      </c>
      <c r="U1525" s="82">
        <v>42261</v>
      </c>
      <c r="V1525" s="82">
        <v>43898</v>
      </c>
      <c r="W1525" s="17">
        <v>307</v>
      </c>
      <c r="X1525" s="17" t="str">
        <f t="shared" si="95"/>
        <v>Active</v>
      </c>
      <c r="Y1525" s="17" t="s">
        <v>15616</v>
      </c>
      <c r="Z1525" s="17"/>
    </row>
    <row r="1526" spans="1:26" x14ac:dyDescent="0.25">
      <c r="A1526">
        <v>1525</v>
      </c>
      <c r="B1526" s="17" t="s">
        <v>1146</v>
      </c>
      <c r="C1526" s="17">
        <v>1093</v>
      </c>
      <c r="D1526" s="17" t="str">
        <f>INDEX(Hosts!$A:$O,MATCH(Places!$C1526,Hosts!$A:$A,0),MATCH(Places!D$1,Hosts!$1:$1,0))</f>
        <v>Within a few hours</v>
      </c>
      <c r="E1526" s="87">
        <f>INDEX(Hosts!$A:$O,MATCH(Places!$C1526,Hosts!$A:$A,0),MATCH(Places!E$1,Hosts!$1:$1,0))</f>
        <v>1</v>
      </c>
      <c r="F1526" s="87">
        <f>INDEX(Hosts!$A:$O,MATCH(Places!$C1526,Hosts!$A:$A,0),MATCH(Places!F$1,Hosts!$1:$1,0))</f>
        <v>1</v>
      </c>
      <c r="G1526" s="17" t="str">
        <f>INDEX(Hosts!$A:$O,MATCH(Places!$C1526,Hosts!$A:$A,0),MATCH(Places!G$1,Hosts!$1:$1,0))</f>
        <v>Yes</v>
      </c>
      <c r="H1526" s="17">
        <v>8</v>
      </c>
      <c r="I1526" s="17" t="str">
        <f>INDEX(Neighborhoods!$A:$C,MATCH(Places!$H1526,Neighborhoods!$A:$A,0),MATCH(Places!I$1,Neighborhoods!$1:$1,0))</f>
        <v>Brooklyn</v>
      </c>
      <c r="J1526" s="17" t="str">
        <f>INDEX(Neighborhoods!$A:$C,MATCH(Places!$H1526,Neighborhoods!$A:$A,0),MATCH(Places!J$1,Neighborhoods!$1:$1,0))</f>
        <v>Bushwick</v>
      </c>
      <c r="K1526" s="17" t="s">
        <v>11822</v>
      </c>
      <c r="L1526" s="17" t="str">
        <f t="shared" si="92"/>
        <v>No</v>
      </c>
      <c r="M1526" s="17">
        <v>5</v>
      </c>
      <c r="N1526" s="17" t="str" cm="1">
        <f t="array" ref="N1526">_xlfn.IFS(M1526&lt;=2,"Small",M1526&lt;=5,"Medium",M1526&gt;5,"Large")</f>
        <v>Medium</v>
      </c>
      <c r="O1526" s="65">
        <v>90</v>
      </c>
      <c r="P1526" s="87">
        <f t="shared" si="93"/>
        <v>0.03</v>
      </c>
      <c r="Q1526" s="68">
        <v>5</v>
      </c>
      <c r="R1526" s="68" t="str" cm="1">
        <f t="array" ref="R1526">_xlfn.SWITCH(ROUND(Q1526,0),5,"Excellent",4,"Good",3,"Ok","Bad")</f>
        <v>Excellent</v>
      </c>
      <c r="S1526" s="17">
        <v>55</v>
      </c>
      <c r="T1526" s="17" t="str">
        <f t="shared" si="94"/>
        <v>No</v>
      </c>
      <c r="U1526" s="82">
        <v>42458</v>
      </c>
      <c r="V1526" s="82">
        <v>44008</v>
      </c>
      <c r="W1526" s="17">
        <v>349</v>
      </c>
      <c r="X1526" s="17" t="str">
        <f t="shared" si="95"/>
        <v>Active</v>
      </c>
      <c r="Y1526" s="17" t="s">
        <v>15615</v>
      </c>
      <c r="Z1526" s="17"/>
    </row>
    <row r="1527" spans="1:26" x14ac:dyDescent="0.25">
      <c r="A1527">
        <v>1526</v>
      </c>
      <c r="B1527" s="17" t="s">
        <v>1147</v>
      </c>
      <c r="C1527" s="17">
        <v>2444</v>
      </c>
      <c r="D1527" s="17" t="str">
        <f>INDEX(Hosts!$A:$O,MATCH(Places!$C1527,Hosts!$A:$A,0),MATCH(Places!D$1,Hosts!$1:$1,0))</f>
        <v>Within an hour</v>
      </c>
      <c r="E1527" s="87">
        <f>INDEX(Hosts!$A:$O,MATCH(Places!$C1527,Hosts!$A:$A,0),MATCH(Places!E$1,Hosts!$1:$1,0))</f>
        <v>1</v>
      </c>
      <c r="F1527" s="87">
        <f>INDEX(Hosts!$A:$O,MATCH(Places!$C1527,Hosts!$A:$A,0),MATCH(Places!F$1,Hosts!$1:$1,0))</f>
        <v>0.83</v>
      </c>
      <c r="G1527" s="17" t="str">
        <f>INDEX(Hosts!$A:$O,MATCH(Places!$C1527,Hosts!$A:$A,0),MATCH(Places!G$1,Hosts!$1:$1,0))</f>
        <v>No</v>
      </c>
      <c r="H1527" s="17">
        <v>19</v>
      </c>
      <c r="I1527" s="17" t="str">
        <f>INDEX(Neighborhoods!$A:$C,MATCH(Places!$H1527,Neighborhoods!$A:$A,0),MATCH(Places!I$1,Neighborhoods!$1:$1,0))</f>
        <v>Manhattan</v>
      </c>
      <c r="J1527" s="17" t="str">
        <f>INDEX(Neighborhoods!$A:$C,MATCH(Places!$H1527,Neighborhoods!$A:$A,0),MATCH(Places!J$1,Neighborhoods!$1:$1,0))</f>
        <v>Upper East Side</v>
      </c>
      <c r="K1527" s="17" t="s">
        <v>11822</v>
      </c>
      <c r="L1527" s="17" t="str">
        <f t="shared" si="92"/>
        <v>No</v>
      </c>
      <c r="M1527" s="17">
        <v>4</v>
      </c>
      <c r="N1527" s="17" t="str" cm="1">
        <f t="array" ref="N1527">_xlfn.IFS(M1527&lt;=2,"Small",M1527&lt;=5,"Medium",M1527&gt;5,"Large")</f>
        <v>Medium</v>
      </c>
      <c r="O1527" s="65">
        <v>99</v>
      </c>
      <c r="P1527" s="87">
        <f t="shared" si="93"/>
        <v>0.03</v>
      </c>
      <c r="Q1527" s="68">
        <v>4.63</v>
      </c>
      <c r="R1527" s="68" t="str" cm="1">
        <f t="array" ref="R1527">_xlfn.SWITCH(ROUND(Q1527,0),5,"Excellent",4,"Good",3,"Ok","Bad")</f>
        <v>Excellent</v>
      </c>
      <c r="S1527" s="17">
        <v>161</v>
      </c>
      <c r="T1527" s="17" t="str">
        <f t="shared" si="94"/>
        <v>No</v>
      </c>
      <c r="U1527" s="82">
        <v>42254</v>
      </c>
      <c r="V1527" s="82">
        <v>44054</v>
      </c>
      <c r="W1527" s="17">
        <v>352</v>
      </c>
      <c r="X1527" s="17" t="str">
        <f t="shared" si="95"/>
        <v>Active</v>
      </c>
      <c r="Y1527" s="17" t="s">
        <v>15616</v>
      </c>
      <c r="Z1527" s="17"/>
    </row>
    <row r="1528" spans="1:26" x14ac:dyDescent="0.25">
      <c r="A1528">
        <v>1527</v>
      </c>
      <c r="B1528" s="17" t="s">
        <v>1148</v>
      </c>
      <c r="C1528" s="17">
        <v>2445</v>
      </c>
      <c r="D1528" s="17" t="str">
        <f>INDEX(Hosts!$A:$O,MATCH(Places!$C1528,Hosts!$A:$A,0),MATCH(Places!D$1,Hosts!$1:$1,0))</f>
        <v>Within a few hours</v>
      </c>
      <c r="E1528" s="87">
        <f>INDEX(Hosts!$A:$O,MATCH(Places!$C1528,Hosts!$A:$A,0),MATCH(Places!E$1,Hosts!$1:$1,0))</f>
        <v>1</v>
      </c>
      <c r="F1528" s="87">
        <f>INDEX(Hosts!$A:$O,MATCH(Places!$C1528,Hosts!$A:$A,0),MATCH(Places!F$1,Hosts!$1:$1,0))</f>
        <v>0.76</v>
      </c>
      <c r="G1528" s="17" t="str">
        <f>INDEX(Hosts!$A:$O,MATCH(Places!$C1528,Hosts!$A:$A,0),MATCH(Places!G$1,Hosts!$1:$1,0))</f>
        <v>Yes</v>
      </c>
      <c r="H1528" s="17">
        <v>11</v>
      </c>
      <c r="I1528" s="17" t="str">
        <f>INDEX(Neighborhoods!$A:$C,MATCH(Places!$H1528,Neighborhoods!$A:$A,0),MATCH(Places!I$1,Neighborhoods!$1:$1,0))</f>
        <v>Brooklyn</v>
      </c>
      <c r="J1528" s="17" t="str">
        <f>INDEX(Neighborhoods!$A:$C,MATCH(Places!$H1528,Neighborhoods!$A:$A,0),MATCH(Places!J$1,Neighborhoods!$1:$1,0))</f>
        <v>Greenpoint</v>
      </c>
      <c r="K1528" s="17" t="s">
        <v>11822</v>
      </c>
      <c r="L1528" s="17" t="str">
        <f t="shared" si="92"/>
        <v>No</v>
      </c>
      <c r="M1528" s="17">
        <v>4</v>
      </c>
      <c r="N1528" s="17" t="str" cm="1">
        <f t="array" ref="N1528">_xlfn.IFS(M1528&lt;=2,"Small",M1528&lt;=5,"Medium",M1528&gt;5,"Large")</f>
        <v>Medium</v>
      </c>
      <c r="O1528" s="65">
        <v>165</v>
      </c>
      <c r="P1528" s="87">
        <f t="shared" si="93"/>
        <v>0.03</v>
      </c>
      <c r="Q1528" s="68">
        <v>4.99</v>
      </c>
      <c r="R1528" s="68" t="str" cm="1">
        <f t="array" ref="R1528">_xlfn.SWITCH(ROUND(Q1528,0),5,"Excellent",4,"Good",3,"Ok","Bad")</f>
        <v>Excellent</v>
      </c>
      <c r="S1528" s="17">
        <v>150</v>
      </c>
      <c r="T1528" s="17" t="str">
        <f t="shared" si="94"/>
        <v>Yes</v>
      </c>
      <c r="U1528" s="82">
        <v>42271</v>
      </c>
      <c r="V1528" s="82">
        <v>43894</v>
      </c>
      <c r="W1528" s="17">
        <v>364</v>
      </c>
      <c r="X1528" s="17" t="str">
        <f t="shared" si="95"/>
        <v>Active</v>
      </c>
      <c r="Y1528" s="17" t="s">
        <v>15615</v>
      </c>
      <c r="Z1528" s="17"/>
    </row>
    <row r="1529" spans="1:26" x14ac:dyDescent="0.25">
      <c r="A1529">
        <v>1528</v>
      </c>
      <c r="B1529" s="17" t="s">
        <v>1149</v>
      </c>
      <c r="C1529" s="17">
        <v>1882</v>
      </c>
      <c r="D1529" s="17" t="str">
        <f>INDEX(Hosts!$A:$O,MATCH(Places!$C1529,Hosts!$A:$A,0),MATCH(Places!D$1,Hosts!$1:$1,0))</f>
        <v>Within an hour</v>
      </c>
      <c r="E1529" s="87">
        <f>INDEX(Hosts!$A:$O,MATCH(Places!$C1529,Hosts!$A:$A,0),MATCH(Places!E$1,Hosts!$1:$1,0))</f>
        <v>1</v>
      </c>
      <c r="F1529" s="87">
        <f>INDEX(Hosts!$A:$O,MATCH(Places!$C1529,Hosts!$A:$A,0),MATCH(Places!F$1,Hosts!$1:$1,0))</f>
        <v>0.91</v>
      </c>
      <c r="G1529" s="17" t="str">
        <f>INDEX(Hosts!$A:$O,MATCH(Places!$C1529,Hosts!$A:$A,0),MATCH(Places!G$1,Hosts!$1:$1,0))</f>
        <v>Yes</v>
      </c>
      <c r="H1529" s="17">
        <v>23</v>
      </c>
      <c r="I1529" s="17" t="str">
        <f>INDEX(Neighborhoods!$A:$C,MATCH(Places!$H1529,Neighborhoods!$A:$A,0),MATCH(Places!I$1,Neighborhoods!$1:$1,0))</f>
        <v>Queens</v>
      </c>
      <c r="J1529" s="17" t="str">
        <f>INDEX(Neighborhoods!$A:$C,MATCH(Places!$H1529,Neighborhoods!$A:$A,0),MATCH(Places!J$1,Neighborhoods!$1:$1,0))</f>
        <v>Jamaica</v>
      </c>
      <c r="K1529" s="17" t="s">
        <v>1</v>
      </c>
      <c r="L1529" s="17" t="str">
        <f t="shared" si="92"/>
        <v>Yes</v>
      </c>
      <c r="M1529" s="17">
        <v>3</v>
      </c>
      <c r="N1529" s="17" t="str" cm="1">
        <f t="array" ref="N1529">_xlfn.IFS(M1529&lt;=2,"Small",M1529&lt;=5,"Medium",M1529&gt;5,"Large")</f>
        <v>Medium</v>
      </c>
      <c r="O1529" s="65">
        <v>45</v>
      </c>
      <c r="P1529" s="87">
        <f t="shared" si="93"/>
        <v>0.03</v>
      </c>
      <c r="Q1529" s="68">
        <v>5</v>
      </c>
      <c r="R1529" s="68" t="str" cm="1">
        <f t="array" ref="R1529">_xlfn.SWITCH(ROUND(Q1529,0),5,"Excellent",4,"Good",3,"Ok","Bad")</f>
        <v>Excellent</v>
      </c>
      <c r="S1529" s="17">
        <v>24</v>
      </c>
      <c r="T1529" s="17" t="str">
        <f t="shared" si="94"/>
        <v>No</v>
      </c>
      <c r="U1529" s="82">
        <v>42896</v>
      </c>
      <c r="V1529" s="82">
        <v>43616</v>
      </c>
      <c r="W1529" s="17">
        <v>0</v>
      </c>
      <c r="X1529" s="17" t="str">
        <f t="shared" si="95"/>
        <v>Inactive</v>
      </c>
      <c r="Y1529" s="17" t="s">
        <v>15616</v>
      </c>
      <c r="Z1529" s="17"/>
    </row>
    <row r="1530" spans="1:26" x14ac:dyDescent="0.25">
      <c r="A1530">
        <v>1529</v>
      </c>
      <c r="B1530" s="17" t="s">
        <v>14893</v>
      </c>
      <c r="C1530" s="17">
        <v>2361</v>
      </c>
      <c r="D1530" s="17" t="str">
        <f>INDEX(Hosts!$A:$O,MATCH(Places!$C1530,Hosts!$A:$A,0),MATCH(Places!D$1,Hosts!$1:$1,0))</f>
        <v>Within an hour</v>
      </c>
      <c r="E1530" s="87">
        <f>INDEX(Hosts!$A:$O,MATCH(Places!$C1530,Hosts!$A:$A,0),MATCH(Places!E$1,Hosts!$1:$1,0))</f>
        <v>1</v>
      </c>
      <c r="F1530" s="87">
        <f>INDEX(Hosts!$A:$O,MATCH(Places!$C1530,Hosts!$A:$A,0),MATCH(Places!F$1,Hosts!$1:$1,0))</f>
        <v>0.74</v>
      </c>
      <c r="G1530" s="17" t="str">
        <f>INDEX(Hosts!$A:$O,MATCH(Places!$C1530,Hosts!$A:$A,0),MATCH(Places!G$1,Hosts!$1:$1,0))</f>
        <v>Yes</v>
      </c>
      <c r="H1530" s="17">
        <v>7</v>
      </c>
      <c r="I1530" s="17" t="str">
        <f>INDEX(Neighborhoods!$A:$C,MATCH(Places!$H1530,Neighborhoods!$A:$A,0),MATCH(Places!I$1,Neighborhoods!$1:$1,0))</f>
        <v>Brooklyn</v>
      </c>
      <c r="J1530" s="17" t="str">
        <f>INDEX(Neighborhoods!$A:$C,MATCH(Places!$H1530,Neighborhoods!$A:$A,0),MATCH(Places!J$1,Neighborhoods!$1:$1,0))</f>
        <v>Bedford-Stuyvesant</v>
      </c>
      <c r="K1530" s="17" t="s">
        <v>11822</v>
      </c>
      <c r="L1530" s="17" t="str">
        <f t="shared" si="92"/>
        <v>No</v>
      </c>
      <c r="M1530" s="17">
        <v>8</v>
      </c>
      <c r="N1530" s="17" t="str" cm="1">
        <f t="array" ref="N1530">_xlfn.IFS(M1530&lt;=2,"Small",M1530&lt;=5,"Medium",M1530&gt;5,"Large")</f>
        <v>Large</v>
      </c>
      <c r="O1530" s="65">
        <v>158</v>
      </c>
      <c r="P1530" s="87">
        <f t="shared" si="93"/>
        <v>0.03</v>
      </c>
      <c r="Q1530" s="68">
        <v>4.92</v>
      </c>
      <c r="R1530" s="68" t="str" cm="1">
        <f t="array" ref="R1530">_xlfn.SWITCH(ROUND(Q1530,0),5,"Excellent",4,"Good",3,"Ok","Bad")</f>
        <v>Excellent</v>
      </c>
      <c r="S1530" s="17">
        <v>168</v>
      </c>
      <c r="T1530" s="17" t="str">
        <f t="shared" si="94"/>
        <v>Yes</v>
      </c>
      <c r="U1530" s="82">
        <v>42272</v>
      </c>
      <c r="V1530" s="82">
        <v>43837</v>
      </c>
      <c r="W1530" s="17">
        <v>158</v>
      </c>
      <c r="X1530" s="17" t="str">
        <f t="shared" si="95"/>
        <v>Active</v>
      </c>
      <c r="Y1530" s="17" t="s">
        <v>15615</v>
      </c>
      <c r="Z1530" s="17"/>
    </row>
    <row r="1531" spans="1:26" x14ac:dyDescent="0.25">
      <c r="A1531">
        <v>1530</v>
      </c>
      <c r="B1531" s="17" t="s">
        <v>1150</v>
      </c>
      <c r="C1531" s="17">
        <v>2446</v>
      </c>
      <c r="D1531" s="17" t="str">
        <f>INDEX(Hosts!$A:$O,MATCH(Places!$C1531,Hosts!$A:$A,0),MATCH(Places!D$1,Hosts!$1:$1,0))</f>
        <v>Within a few hours</v>
      </c>
      <c r="E1531" s="87">
        <f>INDEX(Hosts!$A:$O,MATCH(Places!$C1531,Hosts!$A:$A,0),MATCH(Places!E$1,Hosts!$1:$1,0))</f>
        <v>0.9</v>
      </c>
      <c r="F1531" s="87">
        <f>INDEX(Hosts!$A:$O,MATCH(Places!$C1531,Hosts!$A:$A,0),MATCH(Places!F$1,Hosts!$1:$1,0))</f>
        <v>0.96</v>
      </c>
      <c r="G1531" s="17" t="str">
        <f>INDEX(Hosts!$A:$O,MATCH(Places!$C1531,Hosts!$A:$A,0),MATCH(Places!G$1,Hosts!$1:$1,0))</f>
        <v>No</v>
      </c>
      <c r="H1531" s="17">
        <v>16</v>
      </c>
      <c r="I1531" s="17" t="str">
        <f>INDEX(Neighborhoods!$A:$C,MATCH(Places!$H1531,Neighborhoods!$A:$A,0),MATCH(Places!I$1,Neighborhoods!$1:$1,0))</f>
        <v>Manhattan</v>
      </c>
      <c r="J1531" s="17" t="str">
        <f>INDEX(Neighborhoods!$A:$C,MATCH(Places!$H1531,Neighborhoods!$A:$A,0),MATCH(Places!J$1,Neighborhoods!$1:$1,0))</f>
        <v>Harlem</v>
      </c>
      <c r="K1531" s="17" t="s">
        <v>11822</v>
      </c>
      <c r="L1531" s="17" t="str">
        <f t="shared" si="92"/>
        <v>No</v>
      </c>
      <c r="M1531" s="17">
        <v>5</v>
      </c>
      <c r="N1531" s="17" t="str" cm="1">
        <f t="array" ref="N1531">_xlfn.IFS(M1531&lt;=2,"Small",M1531&lt;=5,"Medium",M1531&gt;5,"Large")</f>
        <v>Medium</v>
      </c>
      <c r="O1531" s="65">
        <v>130</v>
      </c>
      <c r="P1531" s="87">
        <f t="shared" si="93"/>
        <v>0.03</v>
      </c>
      <c r="Q1531" s="68">
        <v>4.71</v>
      </c>
      <c r="R1531" s="68" t="str" cm="1">
        <f t="array" ref="R1531">_xlfn.SWITCH(ROUND(Q1531,0),5,"Excellent",4,"Good",3,"Ok","Bad")</f>
        <v>Excellent</v>
      </c>
      <c r="S1531" s="17">
        <v>134</v>
      </c>
      <c r="T1531" s="17" t="str">
        <f t="shared" si="94"/>
        <v>No</v>
      </c>
      <c r="U1531" s="82">
        <v>42276</v>
      </c>
      <c r="V1531" s="82">
        <v>44045</v>
      </c>
      <c r="W1531" s="17">
        <v>322</v>
      </c>
      <c r="X1531" s="17" t="str">
        <f t="shared" si="95"/>
        <v>Active</v>
      </c>
      <c r="Y1531" s="17" t="s">
        <v>15616</v>
      </c>
      <c r="Z1531" s="17"/>
    </row>
    <row r="1532" spans="1:26" x14ac:dyDescent="0.25">
      <c r="A1532">
        <v>1531</v>
      </c>
      <c r="B1532" s="17" t="s">
        <v>14607</v>
      </c>
      <c r="C1532" s="17">
        <v>1507</v>
      </c>
      <c r="D1532" s="17" t="str">
        <f>INDEX(Hosts!$A:$O,MATCH(Places!$C1532,Hosts!$A:$A,0),MATCH(Places!D$1,Hosts!$1:$1,0))</f>
        <v>A few days or more</v>
      </c>
      <c r="E1532" s="87">
        <f>INDEX(Hosts!$A:$O,MATCH(Places!$C1532,Hosts!$A:$A,0),MATCH(Places!E$1,Hosts!$1:$1,0))</f>
        <v>0.4</v>
      </c>
      <c r="F1532" s="87">
        <f>INDEX(Hosts!$A:$O,MATCH(Places!$C1532,Hosts!$A:$A,0),MATCH(Places!F$1,Hosts!$1:$1,0))</f>
        <v>0.53</v>
      </c>
      <c r="G1532" s="17" t="str">
        <f>INDEX(Hosts!$A:$O,MATCH(Places!$C1532,Hosts!$A:$A,0),MATCH(Places!G$1,Hosts!$1:$1,0))</f>
        <v>No</v>
      </c>
      <c r="H1532" s="17">
        <v>15</v>
      </c>
      <c r="I1532" s="17" t="str">
        <f>INDEX(Neighborhoods!$A:$C,MATCH(Places!$H1532,Neighborhoods!$A:$A,0),MATCH(Places!I$1,Neighborhoods!$1:$1,0))</f>
        <v>Manhattan</v>
      </c>
      <c r="J1532" s="17" t="str">
        <f>INDEX(Neighborhoods!$A:$C,MATCH(Places!$H1532,Neighborhoods!$A:$A,0),MATCH(Places!J$1,Neighborhoods!$1:$1,0))</f>
        <v>East Village</v>
      </c>
      <c r="K1532" s="17" t="s">
        <v>11822</v>
      </c>
      <c r="L1532" s="17" t="str">
        <f t="shared" si="92"/>
        <v>No</v>
      </c>
      <c r="M1532" s="17">
        <v>2</v>
      </c>
      <c r="N1532" s="17" t="str" cm="1">
        <f t="array" ref="N1532">_xlfn.IFS(M1532&lt;=2,"Small",M1532&lt;=5,"Medium",M1532&gt;5,"Large")</f>
        <v>Small</v>
      </c>
      <c r="O1532" s="65">
        <v>175</v>
      </c>
      <c r="P1532" s="87">
        <f t="shared" si="93"/>
        <v>0.03</v>
      </c>
      <c r="Q1532" s="68">
        <v>4.91</v>
      </c>
      <c r="R1532" s="68" t="str" cm="1">
        <f t="array" ref="R1532">_xlfn.SWITCH(ROUND(Q1532,0),5,"Excellent",4,"Good",3,"Ok","Bad")</f>
        <v>Excellent</v>
      </c>
      <c r="S1532" s="17">
        <v>54</v>
      </c>
      <c r="T1532" s="17" t="str">
        <f t="shared" si="94"/>
        <v>No</v>
      </c>
      <c r="U1532" s="82">
        <v>42309</v>
      </c>
      <c r="V1532" s="82">
        <v>43877</v>
      </c>
      <c r="W1532" s="17">
        <v>238</v>
      </c>
      <c r="X1532" s="17" t="str">
        <f t="shared" si="95"/>
        <v>Active</v>
      </c>
      <c r="Y1532" s="17" t="s">
        <v>15615</v>
      </c>
      <c r="Z1532" s="17"/>
    </row>
    <row r="1533" spans="1:26" x14ac:dyDescent="0.25">
      <c r="A1533">
        <v>1532</v>
      </c>
      <c r="B1533" s="17" t="s">
        <v>1151</v>
      </c>
      <c r="C1533" s="17">
        <v>1947</v>
      </c>
      <c r="D1533" s="17" t="str">
        <f>INDEX(Hosts!$A:$O,MATCH(Places!$C1533,Hosts!$A:$A,0),MATCH(Places!D$1,Hosts!$1:$1,0))</f>
        <v>Within an hour</v>
      </c>
      <c r="E1533" s="87">
        <f>INDEX(Hosts!$A:$O,MATCH(Places!$C1533,Hosts!$A:$A,0),MATCH(Places!E$1,Hosts!$1:$1,0))</f>
        <v>1</v>
      </c>
      <c r="F1533" s="87">
        <f>INDEX(Hosts!$A:$O,MATCH(Places!$C1533,Hosts!$A:$A,0),MATCH(Places!F$1,Hosts!$1:$1,0))</f>
        <v>1</v>
      </c>
      <c r="G1533" s="17" t="str">
        <f>INDEX(Hosts!$A:$O,MATCH(Places!$C1533,Hosts!$A:$A,0),MATCH(Places!G$1,Hosts!$1:$1,0))</f>
        <v>No</v>
      </c>
      <c r="H1533" s="17">
        <v>15</v>
      </c>
      <c r="I1533" s="17" t="str">
        <f>INDEX(Neighborhoods!$A:$C,MATCH(Places!$H1533,Neighborhoods!$A:$A,0),MATCH(Places!I$1,Neighborhoods!$1:$1,0))</f>
        <v>Manhattan</v>
      </c>
      <c r="J1533" s="17" t="str">
        <f>INDEX(Neighborhoods!$A:$C,MATCH(Places!$H1533,Neighborhoods!$A:$A,0),MATCH(Places!J$1,Neighborhoods!$1:$1,0))</f>
        <v>East Village</v>
      </c>
      <c r="K1533" s="17" t="s">
        <v>11822</v>
      </c>
      <c r="L1533" s="17" t="str">
        <f t="shared" si="92"/>
        <v>No</v>
      </c>
      <c r="M1533" s="17">
        <v>6</v>
      </c>
      <c r="N1533" s="17" t="str" cm="1">
        <f t="array" ref="N1533">_xlfn.IFS(M1533&lt;=2,"Small",M1533&lt;=5,"Medium",M1533&gt;5,"Large")</f>
        <v>Large</v>
      </c>
      <c r="O1533" s="65">
        <v>185</v>
      </c>
      <c r="P1533" s="87">
        <f t="shared" si="93"/>
        <v>0.03</v>
      </c>
      <c r="Q1533" s="68">
        <v>4.6500000000000004</v>
      </c>
      <c r="R1533" s="68" t="str" cm="1">
        <f t="array" ref="R1533">_xlfn.SWITCH(ROUND(Q1533,0),5,"Excellent",4,"Good",3,"Ok","Bad")</f>
        <v>Excellent</v>
      </c>
      <c r="S1533" s="17">
        <v>179</v>
      </c>
      <c r="T1533" s="17" t="str">
        <f t="shared" si="94"/>
        <v>No</v>
      </c>
      <c r="U1533" s="82">
        <v>42262</v>
      </c>
      <c r="V1533" s="82">
        <v>43919</v>
      </c>
      <c r="W1533" s="17">
        <v>352</v>
      </c>
      <c r="X1533" s="17" t="str">
        <f t="shared" si="95"/>
        <v>Active</v>
      </c>
      <c r="Y1533" s="17" t="s">
        <v>15616</v>
      </c>
      <c r="Z1533" s="17"/>
    </row>
    <row r="1534" spans="1:26" x14ac:dyDescent="0.25">
      <c r="A1534">
        <v>1533</v>
      </c>
      <c r="B1534" s="17" t="s">
        <v>1152</v>
      </c>
      <c r="C1534" s="17">
        <v>1827</v>
      </c>
      <c r="D1534" s="17" t="str">
        <f>INDEX(Hosts!$A:$O,MATCH(Places!$C1534,Hosts!$A:$A,0),MATCH(Places!D$1,Hosts!$1:$1,0))</f>
        <v>Within an hour</v>
      </c>
      <c r="E1534" s="87">
        <f>INDEX(Hosts!$A:$O,MATCH(Places!$C1534,Hosts!$A:$A,0),MATCH(Places!E$1,Hosts!$1:$1,0))</f>
        <v>1</v>
      </c>
      <c r="F1534" s="87">
        <f>INDEX(Hosts!$A:$O,MATCH(Places!$C1534,Hosts!$A:$A,0),MATCH(Places!F$1,Hosts!$1:$1,0))</f>
        <v>0.5</v>
      </c>
      <c r="G1534" s="17" t="str">
        <f>INDEX(Hosts!$A:$O,MATCH(Places!$C1534,Hosts!$A:$A,0),MATCH(Places!G$1,Hosts!$1:$1,0))</f>
        <v>No</v>
      </c>
      <c r="H1534" s="17">
        <v>13</v>
      </c>
      <c r="I1534" s="17" t="str">
        <f>INDEX(Neighborhoods!$A:$C,MATCH(Places!$H1534,Neighborhoods!$A:$A,0),MATCH(Places!I$1,Neighborhoods!$1:$1,0))</f>
        <v>Manhattan</v>
      </c>
      <c r="J1534" s="17" t="str">
        <f>INDEX(Neighborhoods!$A:$C,MATCH(Places!$H1534,Neighborhoods!$A:$A,0),MATCH(Places!J$1,Neighborhoods!$1:$1,0))</f>
        <v>Chelsea</v>
      </c>
      <c r="K1534" s="17" t="s">
        <v>1</v>
      </c>
      <c r="L1534" s="17" t="str">
        <f t="shared" si="92"/>
        <v>Yes</v>
      </c>
      <c r="M1534" s="17">
        <v>1</v>
      </c>
      <c r="N1534" s="17" t="str" cm="1">
        <f t="array" ref="N1534">_xlfn.IFS(M1534&lt;=2,"Small",M1534&lt;=5,"Medium",M1534&gt;5,"Large")</f>
        <v>Small</v>
      </c>
      <c r="O1534" s="65">
        <v>68</v>
      </c>
      <c r="P1534" s="87">
        <f t="shared" si="93"/>
        <v>0.03</v>
      </c>
      <c r="Q1534" s="68">
        <v>4.9800000000000004</v>
      </c>
      <c r="R1534" s="68" t="str" cm="1">
        <f t="array" ref="R1534">_xlfn.SWITCH(ROUND(Q1534,0),5,"Excellent",4,"Good",3,"Ok","Bad")</f>
        <v>Excellent</v>
      </c>
      <c r="S1534" s="17">
        <v>113</v>
      </c>
      <c r="T1534" s="17" t="str">
        <f t="shared" si="94"/>
        <v>Yes</v>
      </c>
      <c r="U1534" s="82">
        <v>42268</v>
      </c>
      <c r="V1534" s="82">
        <v>43900</v>
      </c>
      <c r="W1534" s="17">
        <v>90</v>
      </c>
      <c r="X1534" s="17" t="str">
        <f t="shared" si="95"/>
        <v>Active</v>
      </c>
      <c r="Y1534" s="17" t="s">
        <v>15615</v>
      </c>
      <c r="Z1534" s="17"/>
    </row>
    <row r="1535" spans="1:26" x14ac:dyDescent="0.25">
      <c r="A1535">
        <v>1534</v>
      </c>
      <c r="B1535" s="17" t="s">
        <v>1153</v>
      </c>
      <c r="C1535" s="17">
        <v>2139</v>
      </c>
      <c r="D1535" s="17" t="str">
        <f>INDEX(Hosts!$A:$O,MATCH(Places!$C1535,Hosts!$A:$A,0),MATCH(Places!D$1,Hosts!$1:$1,0))</f>
        <v>Within an hour</v>
      </c>
      <c r="E1535" s="87">
        <f>INDEX(Hosts!$A:$O,MATCH(Places!$C1535,Hosts!$A:$A,0),MATCH(Places!E$1,Hosts!$1:$1,0))</f>
        <v>1</v>
      </c>
      <c r="F1535" s="87">
        <f>INDEX(Hosts!$A:$O,MATCH(Places!$C1535,Hosts!$A:$A,0),MATCH(Places!F$1,Hosts!$1:$1,0))</f>
        <v>0.97</v>
      </c>
      <c r="G1535" s="17" t="str">
        <f>INDEX(Hosts!$A:$O,MATCH(Places!$C1535,Hosts!$A:$A,0),MATCH(Places!G$1,Hosts!$1:$1,0))</f>
        <v>Yes</v>
      </c>
      <c r="H1535" s="17">
        <v>7</v>
      </c>
      <c r="I1535" s="17" t="str">
        <f>INDEX(Neighborhoods!$A:$C,MATCH(Places!$H1535,Neighborhoods!$A:$A,0),MATCH(Places!I$1,Neighborhoods!$1:$1,0))</f>
        <v>Brooklyn</v>
      </c>
      <c r="J1535" s="17" t="str">
        <f>INDEX(Neighborhoods!$A:$C,MATCH(Places!$H1535,Neighborhoods!$A:$A,0),MATCH(Places!J$1,Neighborhoods!$1:$1,0))</f>
        <v>Bedford-Stuyvesant</v>
      </c>
      <c r="K1535" s="17" t="s">
        <v>1</v>
      </c>
      <c r="L1535" s="17" t="str">
        <f t="shared" si="92"/>
        <v>Yes</v>
      </c>
      <c r="M1535" s="17">
        <v>2</v>
      </c>
      <c r="N1535" s="17" t="str" cm="1">
        <f t="array" ref="N1535">_xlfn.IFS(M1535&lt;=2,"Small",M1535&lt;=5,"Medium",M1535&gt;5,"Large")</f>
        <v>Small</v>
      </c>
      <c r="O1535" s="65">
        <v>70</v>
      </c>
      <c r="P1535" s="87">
        <f t="shared" si="93"/>
        <v>0.03</v>
      </c>
      <c r="Q1535" s="68">
        <v>4.84</v>
      </c>
      <c r="R1535" s="68" t="str" cm="1">
        <f t="array" ref="R1535">_xlfn.SWITCH(ROUND(Q1535,0),5,"Excellent",4,"Good",3,"Ok","Bad")</f>
        <v>Excellent</v>
      </c>
      <c r="S1535" s="17">
        <v>298</v>
      </c>
      <c r="T1535" s="17" t="str">
        <f t="shared" si="94"/>
        <v>Yes</v>
      </c>
      <c r="U1535" s="82">
        <v>42255</v>
      </c>
      <c r="V1535" s="82">
        <v>43907</v>
      </c>
      <c r="W1535" s="17">
        <v>0</v>
      </c>
      <c r="X1535" s="17" t="str">
        <f t="shared" si="95"/>
        <v>Inactive</v>
      </c>
      <c r="Y1535" s="17" t="s">
        <v>15615</v>
      </c>
      <c r="Z1535" s="17"/>
    </row>
    <row r="1536" spans="1:26" x14ac:dyDescent="0.25">
      <c r="A1536">
        <v>1535</v>
      </c>
      <c r="B1536" s="17" t="s">
        <v>1154</v>
      </c>
      <c r="C1536" s="17">
        <v>2449</v>
      </c>
      <c r="D1536" s="17" t="str">
        <f>INDEX(Hosts!$A:$O,MATCH(Places!$C1536,Hosts!$A:$A,0),MATCH(Places!D$1,Hosts!$1:$1,0))</f>
        <v>A few days or more</v>
      </c>
      <c r="E1536" s="87">
        <f>INDEX(Hosts!$A:$O,MATCH(Places!$C1536,Hosts!$A:$A,0),MATCH(Places!E$1,Hosts!$1:$1,0))</f>
        <v>0.33</v>
      </c>
      <c r="F1536" s="87">
        <f>INDEX(Hosts!$A:$O,MATCH(Places!$C1536,Hosts!$A:$A,0),MATCH(Places!F$1,Hosts!$1:$1,0))</f>
        <v>0.23</v>
      </c>
      <c r="G1536" s="17" t="str">
        <f>INDEX(Hosts!$A:$O,MATCH(Places!$C1536,Hosts!$A:$A,0),MATCH(Places!G$1,Hosts!$1:$1,0))</f>
        <v>No</v>
      </c>
      <c r="H1536" s="17">
        <v>11</v>
      </c>
      <c r="I1536" s="17" t="str">
        <f>INDEX(Neighborhoods!$A:$C,MATCH(Places!$H1536,Neighborhoods!$A:$A,0),MATCH(Places!I$1,Neighborhoods!$1:$1,0))</f>
        <v>Brooklyn</v>
      </c>
      <c r="J1536" s="17" t="str">
        <f>INDEX(Neighborhoods!$A:$C,MATCH(Places!$H1536,Neighborhoods!$A:$A,0),MATCH(Places!J$1,Neighborhoods!$1:$1,0))</f>
        <v>Greenpoint</v>
      </c>
      <c r="K1536" s="17" t="s">
        <v>1</v>
      </c>
      <c r="L1536" s="17" t="str">
        <f t="shared" si="92"/>
        <v>Yes</v>
      </c>
      <c r="M1536" s="17">
        <v>1</v>
      </c>
      <c r="N1536" s="17" t="str" cm="1">
        <f t="array" ref="N1536">_xlfn.IFS(M1536&lt;=2,"Small",M1536&lt;=5,"Medium",M1536&gt;5,"Large")</f>
        <v>Small</v>
      </c>
      <c r="O1536" s="65">
        <v>80</v>
      </c>
      <c r="P1536" s="87">
        <f t="shared" si="93"/>
        <v>0.03</v>
      </c>
      <c r="Q1536" s="68">
        <v>4.97</v>
      </c>
      <c r="R1536" s="68" t="str" cm="1">
        <f t="array" ref="R1536">_xlfn.SWITCH(ROUND(Q1536,0),5,"Excellent",4,"Good",3,"Ok","Bad")</f>
        <v>Excellent</v>
      </c>
      <c r="S1536" s="17">
        <v>35</v>
      </c>
      <c r="T1536" s="17" t="str">
        <f t="shared" si="94"/>
        <v>No</v>
      </c>
      <c r="U1536" s="82">
        <v>42259</v>
      </c>
      <c r="V1536" s="82">
        <v>43743</v>
      </c>
      <c r="W1536" s="17">
        <v>365</v>
      </c>
      <c r="X1536" s="17" t="str">
        <f t="shared" si="95"/>
        <v>Active</v>
      </c>
      <c r="Y1536" s="17" t="s">
        <v>15615</v>
      </c>
      <c r="Z1536" s="17"/>
    </row>
    <row r="1537" spans="1:26" x14ac:dyDescent="0.25">
      <c r="A1537">
        <v>1536</v>
      </c>
      <c r="B1537" s="17" t="s">
        <v>1155</v>
      </c>
      <c r="C1537" s="17">
        <v>2324</v>
      </c>
      <c r="D1537" s="17" t="str">
        <f>INDEX(Hosts!$A:$O,MATCH(Places!$C1537,Hosts!$A:$A,0),MATCH(Places!D$1,Hosts!$1:$1,0))</f>
        <v>Within an hour</v>
      </c>
      <c r="E1537" s="87">
        <f>INDEX(Hosts!$A:$O,MATCH(Places!$C1537,Hosts!$A:$A,0),MATCH(Places!E$1,Hosts!$1:$1,0))</f>
        <v>1</v>
      </c>
      <c r="F1537" s="87">
        <f>INDEX(Hosts!$A:$O,MATCH(Places!$C1537,Hosts!$A:$A,0),MATCH(Places!F$1,Hosts!$1:$1,0))</f>
        <v>0.99</v>
      </c>
      <c r="G1537" s="17" t="str">
        <f>INDEX(Hosts!$A:$O,MATCH(Places!$C1537,Hosts!$A:$A,0),MATCH(Places!G$1,Hosts!$1:$1,0))</f>
        <v>No</v>
      </c>
      <c r="H1537" s="17">
        <v>8</v>
      </c>
      <c r="I1537" s="17" t="str">
        <f>INDEX(Neighborhoods!$A:$C,MATCH(Places!$H1537,Neighborhoods!$A:$A,0),MATCH(Places!I$1,Neighborhoods!$1:$1,0))</f>
        <v>Brooklyn</v>
      </c>
      <c r="J1537" s="17" t="str">
        <f>INDEX(Neighborhoods!$A:$C,MATCH(Places!$H1537,Neighborhoods!$A:$A,0),MATCH(Places!J$1,Neighborhoods!$1:$1,0))</f>
        <v>Bushwick</v>
      </c>
      <c r="K1537" s="17" t="s">
        <v>11822</v>
      </c>
      <c r="L1537" s="17" t="str">
        <f t="shared" si="92"/>
        <v>No</v>
      </c>
      <c r="M1537" s="17">
        <v>2</v>
      </c>
      <c r="N1537" s="17" t="str" cm="1">
        <f t="array" ref="N1537">_xlfn.IFS(M1537&lt;=2,"Small",M1537&lt;=5,"Medium",M1537&gt;5,"Large")</f>
        <v>Small</v>
      </c>
      <c r="O1537" s="65">
        <v>110</v>
      </c>
      <c r="P1537" s="87">
        <f t="shared" si="93"/>
        <v>0.03</v>
      </c>
      <c r="Q1537" s="68">
        <v>4.78</v>
      </c>
      <c r="R1537" s="68" t="str" cm="1">
        <f t="array" ref="R1537">_xlfn.SWITCH(ROUND(Q1537,0),5,"Excellent",4,"Good",3,"Ok","Bad")</f>
        <v>Excellent</v>
      </c>
      <c r="S1537" s="17">
        <v>241</v>
      </c>
      <c r="T1537" s="17" t="str">
        <f t="shared" si="94"/>
        <v>No</v>
      </c>
      <c r="U1537" s="82">
        <v>42276</v>
      </c>
      <c r="V1537" s="82">
        <v>44045</v>
      </c>
      <c r="W1537" s="17">
        <v>361</v>
      </c>
      <c r="X1537" s="17" t="str">
        <f t="shared" si="95"/>
        <v>Active</v>
      </c>
      <c r="Y1537" s="17" t="s">
        <v>15615</v>
      </c>
      <c r="Z1537" s="17"/>
    </row>
    <row r="1538" spans="1:26" x14ac:dyDescent="0.25">
      <c r="A1538">
        <v>1537</v>
      </c>
      <c r="B1538" s="17" t="s">
        <v>13419</v>
      </c>
      <c r="C1538" s="17">
        <v>2109</v>
      </c>
      <c r="D1538" s="17" t="str">
        <f>INDEX(Hosts!$A:$O,MATCH(Places!$C1538,Hosts!$A:$A,0),MATCH(Places!D$1,Hosts!$1:$1,0))</f>
        <v>Within an hour</v>
      </c>
      <c r="E1538" s="87">
        <f>INDEX(Hosts!$A:$O,MATCH(Places!$C1538,Hosts!$A:$A,0),MATCH(Places!E$1,Hosts!$1:$1,0))</f>
        <v>1</v>
      </c>
      <c r="F1538" s="87">
        <f>INDEX(Hosts!$A:$O,MATCH(Places!$C1538,Hosts!$A:$A,0),MATCH(Places!F$1,Hosts!$1:$1,0))</f>
        <v>0.99</v>
      </c>
      <c r="G1538" s="17" t="str">
        <f>INDEX(Hosts!$A:$O,MATCH(Places!$C1538,Hosts!$A:$A,0),MATCH(Places!G$1,Hosts!$1:$1,0))</f>
        <v>No</v>
      </c>
      <c r="H1538" s="17">
        <v>16</v>
      </c>
      <c r="I1538" s="17" t="str">
        <f>INDEX(Neighborhoods!$A:$C,MATCH(Places!$H1538,Neighborhoods!$A:$A,0),MATCH(Places!I$1,Neighborhoods!$1:$1,0))</f>
        <v>Manhattan</v>
      </c>
      <c r="J1538" s="17" t="str">
        <f>INDEX(Neighborhoods!$A:$C,MATCH(Places!$H1538,Neighborhoods!$A:$A,0),MATCH(Places!J$1,Neighborhoods!$1:$1,0))</f>
        <v>Harlem</v>
      </c>
      <c r="K1538" s="17" t="s">
        <v>1</v>
      </c>
      <c r="L1538" s="17" t="str">
        <f t="shared" ref="L1538:L1601" si="96">IF(OR(K1538="Private room",K1538="Shared room"),"Yes","No")</f>
        <v>Yes</v>
      </c>
      <c r="M1538" s="17">
        <v>2</v>
      </c>
      <c r="N1538" s="17" t="str" cm="1">
        <f t="array" ref="N1538">_xlfn.IFS(M1538&lt;=2,"Small",M1538&lt;=5,"Medium",M1538&gt;5,"Large")</f>
        <v>Small</v>
      </c>
      <c r="O1538" s="65">
        <v>27</v>
      </c>
      <c r="P1538" s="87">
        <f t="shared" ref="P1538:P1601" si="97">VLOOKUP(O1538,$AB$1:$AC$5,2)</f>
        <v>0.03</v>
      </c>
      <c r="Q1538" s="68">
        <v>4.6900000000000004</v>
      </c>
      <c r="R1538" s="68" t="str" cm="1">
        <f t="array" ref="R1538">_xlfn.SWITCH(ROUND(Q1538,0),5,"Excellent",4,"Good",3,"Ok","Bad")</f>
        <v>Excellent</v>
      </c>
      <c r="S1538" s="17">
        <v>207</v>
      </c>
      <c r="T1538" s="17" t="str">
        <f t="shared" ref="T1538:T1601" si="98">IF(AND(Q1538&gt;=4.8,S1538&gt;100),"Yes","No")</f>
        <v>No</v>
      </c>
      <c r="U1538" s="82">
        <v>42261</v>
      </c>
      <c r="V1538" s="82">
        <v>44056</v>
      </c>
      <c r="W1538" s="17">
        <v>316</v>
      </c>
      <c r="X1538" s="17" t="str">
        <f t="shared" ref="X1538:X1601" si="99">IF(W1538&lt;&gt;0,"Active","Inactive")</f>
        <v>Active</v>
      </c>
      <c r="Y1538" s="17" t="s">
        <v>15616</v>
      </c>
      <c r="Z1538" s="17"/>
    </row>
    <row r="1539" spans="1:26" x14ac:dyDescent="0.25">
      <c r="A1539">
        <v>1538</v>
      </c>
      <c r="B1539" s="17" t="s">
        <v>15505</v>
      </c>
      <c r="C1539" s="17">
        <v>115</v>
      </c>
      <c r="D1539" s="17" t="str">
        <f>INDEX(Hosts!$A:$O,MATCH(Places!$C1539,Hosts!$A:$A,0),MATCH(Places!D$1,Hosts!$1:$1,0))</f>
        <v>Within an hour</v>
      </c>
      <c r="E1539" s="87">
        <f>INDEX(Hosts!$A:$O,MATCH(Places!$C1539,Hosts!$A:$A,0),MATCH(Places!E$1,Hosts!$1:$1,0))</f>
        <v>1</v>
      </c>
      <c r="F1539" s="87">
        <f>INDEX(Hosts!$A:$O,MATCH(Places!$C1539,Hosts!$A:$A,0),MATCH(Places!F$1,Hosts!$1:$1,0))</f>
        <v>0.96</v>
      </c>
      <c r="G1539" s="17" t="str">
        <f>INDEX(Hosts!$A:$O,MATCH(Places!$C1539,Hosts!$A:$A,0),MATCH(Places!G$1,Hosts!$1:$1,0))</f>
        <v>Yes</v>
      </c>
      <c r="H1539" s="17">
        <v>7</v>
      </c>
      <c r="I1539" s="17" t="str">
        <f>INDEX(Neighborhoods!$A:$C,MATCH(Places!$H1539,Neighborhoods!$A:$A,0),MATCH(Places!I$1,Neighborhoods!$1:$1,0))</f>
        <v>Brooklyn</v>
      </c>
      <c r="J1539" s="17" t="str">
        <f>INDEX(Neighborhoods!$A:$C,MATCH(Places!$H1539,Neighborhoods!$A:$A,0),MATCH(Places!J$1,Neighborhoods!$1:$1,0))</f>
        <v>Bedford-Stuyvesant</v>
      </c>
      <c r="K1539" s="17" t="s">
        <v>11822</v>
      </c>
      <c r="L1539" s="17" t="str">
        <f t="shared" si="96"/>
        <v>No</v>
      </c>
      <c r="M1539" s="17">
        <v>8</v>
      </c>
      <c r="N1539" s="17" t="str" cm="1">
        <f t="array" ref="N1539">_xlfn.IFS(M1539&lt;=2,"Small",M1539&lt;=5,"Medium",M1539&gt;5,"Large")</f>
        <v>Large</v>
      </c>
      <c r="O1539" s="65">
        <v>200</v>
      </c>
      <c r="P1539" s="87">
        <f t="shared" si="97"/>
        <v>0.04</v>
      </c>
      <c r="Q1539" s="68">
        <v>4.29</v>
      </c>
      <c r="R1539" s="68" t="str" cm="1">
        <f t="array" ref="R1539">_xlfn.SWITCH(ROUND(Q1539,0),5,"Excellent",4,"Good",3,"Ok","Bad")</f>
        <v>Good</v>
      </c>
      <c r="S1539" s="17">
        <v>7</v>
      </c>
      <c r="T1539" s="17" t="str">
        <f t="shared" si="98"/>
        <v>No</v>
      </c>
      <c r="U1539" s="82">
        <v>42370</v>
      </c>
      <c r="V1539" s="82">
        <v>43467</v>
      </c>
      <c r="W1539" s="17">
        <v>301</v>
      </c>
      <c r="X1539" s="17" t="str">
        <f t="shared" si="99"/>
        <v>Active</v>
      </c>
      <c r="Y1539" s="17" t="s">
        <v>15615</v>
      </c>
      <c r="Z1539" s="17"/>
    </row>
    <row r="1540" spans="1:26" x14ac:dyDescent="0.25">
      <c r="A1540">
        <v>1539</v>
      </c>
      <c r="B1540" s="17" t="s">
        <v>1156</v>
      </c>
      <c r="C1540" s="17">
        <v>2453</v>
      </c>
      <c r="D1540" s="17" t="str">
        <f>INDEX(Hosts!$A:$O,MATCH(Places!$C1540,Hosts!$A:$A,0),MATCH(Places!D$1,Hosts!$1:$1,0))</f>
        <v>Within a day</v>
      </c>
      <c r="E1540" s="87">
        <f>INDEX(Hosts!$A:$O,MATCH(Places!$C1540,Hosts!$A:$A,0),MATCH(Places!E$1,Hosts!$1:$1,0))</f>
        <v>1</v>
      </c>
      <c r="F1540" s="87">
        <f>INDEX(Hosts!$A:$O,MATCH(Places!$C1540,Hosts!$A:$A,0),MATCH(Places!F$1,Hosts!$1:$1,0))</f>
        <v>0.78</v>
      </c>
      <c r="G1540" s="17" t="str">
        <f>INDEX(Hosts!$A:$O,MATCH(Places!$C1540,Hosts!$A:$A,0),MATCH(Places!G$1,Hosts!$1:$1,0))</f>
        <v>No</v>
      </c>
      <c r="H1540" s="17">
        <v>16</v>
      </c>
      <c r="I1540" s="17" t="str">
        <f>INDEX(Neighborhoods!$A:$C,MATCH(Places!$H1540,Neighborhoods!$A:$A,0),MATCH(Places!I$1,Neighborhoods!$1:$1,0))</f>
        <v>Manhattan</v>
      </c>
      <c r="J1540" s="17" t="str">
        <f>INDEX(Neighborhoods!$A:$C,MATCH(Places!$H1540,Neighborhoods!$A:$A,0),MATCH(Places!J$1,Neighborhoods!$1:$1,0))</f>
        <v>Harlem</v>
      </c>
      <c r="K1540" s="17" t="s">
        <v>1</v>
      </c>
      <c r="L1540" s="17" t="str">
        <f t="shared" si="96"/>
        <v>Yes</v>
      </c>
      <c r="M1540" s="17">
        <v>2</v>
      </c>
      <c r="N1540" s="17" t="str" cm="1">
        <f t="array" ref="N1540">_xlfn.IFS(M1540&lt;=2,"Small",M1540&lt;=5,"Medium",M1540&gt;5,"Large")</f>
        <v>Small</v>
      </c>
      <c r="O1540" s="65">
        <v>184</v>
      </c>
      <c r="P1540" s="87">
        <f t="shared" si="97"/>
        <v>0.03</v>
      </c>
      <c r="Q1540" s="68">
        <v>5</v>
      </c>
      <c r="R1540" s="68" t="str" cm="1">
        <f t="array" ref="R1540">_xlfn.SWITCH(ROUND(Q1540,0),5,"Excellent",4,"Good",3,"Ok","Bad")</f>
        <v>Excellent</v>
      </c>
      <c r="S1540" s="17">
        <v>21</v>
      </c>
      <c r="T1540" s="17" t="str">
        <f t="shared" si="98"/>
        <v>No</v>
      </c>
      <c r="U1540" s="82">
        <v>42268</v>
      </c>
      <c r="V1540" s="82">
        <v>43771</v>
      </c>
      <c r="W1540" s="17">
        <v>362</v>
      </c>
      <c r="X1540" s="17" t="str">
        <f t="shared" si="99"/>
        <v>Active</v>
      </c>
      <c r="Y1540" s="17" t="s">
        <v>15615</v>
      </c>
      <c r="Z1540" s="17"/>
    </row>
    <row r="1541" spans="1:26" x14ac:dyDescent="0.25">
      <c r="A1541">
        <v>1540</v>
      </c>
      <c r="B1541" s="17" t="s">
        <v>1157</v>
      </c>
      <c r="C1541" s="17">
        <v>1740</v>
      </c>
      <c r="D1541" s="17" t="str">
        <f>INDEX(Hosts!$A:$O,MATCH(Places!$C1541,Hosts!$A:$A,0),MATCH(Places!D$1,Hosts!$1:$1,0))</f>
        <v>Within an hour</v>
      </c>
      <c r="E1541" s="87">
        <f>INDEX(Hosts!$A:$O,MATCH(Places!$C1541,Hosts!$A:$A,0),MATCH(Places!E$1,Hosts!$1:$1,0))</f>
        <v>1</v>
      </c>
      <c r="F1541" s="87">
        <f>INDEX(Hosts!$A:$O,MATCH(Places!$C1541,Hosts!$A:$A,0),MATCH(Places!F$1,Hosts!$1:$1,0))</f>
        <v>0.87</v>
      </c>
      <c r="G1541" s="17" t="str">
        <f>INDEX(Hosts!$A:$O,MATCH(Places!$C1541,Hosts!$A:$A,0),MATCH(Places!G$1,Hosts!$1:$1,0))</f>
        <v>Yes</v>
      </c>
      <c r="H1541" s="17">
        <v>20</v>
      </c>
      <c r="I1541" s="17" t="str">
        <f>INDEX(Neighborhoods!$A:$C,MATCH(Places!$H1541,Neighborhoods!$A:$A,0),MATCH(Places!I$1,Neighborhoods!$1:$1,0))</f>
        <v>Manhattan</v>
      </c>
      <c r="J1541" s="17" t="str">
        <f>INDEX(Neighborhoods!$A:$C,MATCH(Places!$H1541,Neighborhoods!$A:$A,0),MATCH(Places!J$1,Neighborhoods!$1:$1,0))</f>
        <v>Upper West Side</v>
      </c>
      <c r="K1541" s="17" t="s">
        <v>1</v>
      </c>
      <c r="L1541" s="17" t="str">
        <f t="shared" si="96"/>
        <v>Yes</v>
      </c>
      <c r="M1541" s="17">
        <v>2</v>
      </c>
      <c r="N1541" s="17" t="str" cm="1">
        <f t="array" ref="N1541">_xlfn.IFS(M1541&lt;=2,"Small",M1541&lt;=5,"Medium",M1541&gt;5,"Large")</f>
        <v>Small</v>
      </c>
      <c r="O1541" s="65">
        <v>100</v>
      </c>
      <c r="P1541" s="87">
        <f t="shared" si="97"/>
        <v>0.03</v>
      </c>
      <c r="Q1541" s="68">
        <v>4.9800000000000004</v>
      </c>
      <c r="R1541" s="68" t="str" cm="1">
        <f t="array" ref="R1541">_xlfn.SWITCH(ROUND(Q1541,0),5,"Excellent",4,"Good",3,"Ok","Bad")</f>
        <v>Excellent</v>
      </c>
      <c r="S1541" s="17">
        <v>123</v>
      </c>
      <c r="T1541" s="17" t="str">
        <f t="shared" si="98"/>
        <v>Yes</v>
      </c>
      <c r="U1541" s="82">
        <v>42268</v>
      </c>
      <c r="V1541" s="82">
        <v>43899</v>
      </c>
      <c r="W1541" s="17">
        <v>271</v>
      </c>
      <c r="X1541" s="17" t="str">
        <f t="shared" si="99"/>
        <v>Active</v>
      </c>
      <c r="Y1541" s="17" t="s">
        <v>15615</v>
      </c>
      <c r="Z1541" s="17"/>
    </row>
    <row r="1542" spans="1:26" x14ac:dyDescent="0.25">
      <c r="A1542">
        <v>1541</v>
      </c>
      <c r="B1542" s="17" t="s">
        <v>1158</v>
      </c>
      <c r="C1542" s="17">
        <v>2454</v>
      </c>
      <c r="D1542" s="17" t="str">
        <f>INDEX(Hosts!$A:$O,MATCH(Places!$C1542,Hosts!$A:$A,0),MATCH(Places!D$1,Hosts!$1:$1,0))</f>
        <v>Within a few hours</v>
      </c>
      <c r="E1542" s="87">
        <f>INDEX(Hosts!$A:$O,MATCH(Places!$C1542,Hosts!$A:$A,0),MATCH(Places!E$1,Hosts!$1:$1,0))</f>
        <v>0.8</v>
      </c>
      <c r="F1542" s="87">
        <f>INDEX(Hosts!$A:$O,MATCH(Places!$C1542,Hosts!$A:$A,0),MATCH(Places!F$1,Hosts!$1:$1,0))</f>
        <v>0.42</v>
      </c>
      <c r="G1542" s="17" t="str">
        <f>INDEX(Hosts!$A:$O,MATCH(Places!$C1542,Hosts!$A:$A,0),MATCH(Places!G$1,Hosts!$1:$1,0))</f>
        <v>No</v>
      </c>
      <c r="H1542" s="17">
        <v>17</v>
      </c>
      <c r="I1542" s="17" t="str">
        <f>INDEX(Neighborhoods!$A:$C,MATCH(Places!$H1542,Neighborhoods!$A:$A,0),MATCH(Places!I$1,Neighborhoods!$1:$1,0))</f>
        <v>Manhattan</v>
      </c>
      <c r="J1542" s="17" t="str">
        <f>INDEX(Neighborhoods!$A:$C,MATCH(Places!$H1542,Neighborhoods!$A:$A,0),MATCH(Places!J$1,Neighborhoods!$1:$1,0))</f>
        <v>Hell's Kitchen</v>
      </c>
      <c r="K1542" s="17" t="s">
        <v>11822</v>
      </c>
      <c r="L1542" s="17" t="str">
        <f t="shared" si="96"/>
        <v>No</v>
      </c>
      <c r="M1542" s="17">
        <v>3</v>
      </c>
      <c r="N1542" s="17" t="str" cm="1">
        <f t="array" ref="N1542">_xlfn.IFS(M1542&lt;=2,"Small",M1542&lt;=5,"Medium",M1542&gt;5,"Large")</f>
        <v>Medium</v>
      </c>
      <c r="O1542" s="65">
        <v>110</v>
      </c>
      <c r="P1542" s="87">
        <f t="shared" si="97"/>
        <v>0.03</v>
      </c>
      <c r="Q1542" s="68">
        <v>4.9800000000000004</v>
      </c>
      <c r="R1542" s="68" t="str" cm="1">
        <f t="array" ref="R1542">_xlfn.SWITCH(ROUND(Q1542,0),5,"Excellent",4,"Good",3,"Ok","Bad")</f>
        <v>Excellent</v>
      </c>
      <c r="S1542" s="17">
        <v>47</v>
      </c>
      <c r="T1542" s="17" t="str">
        <f t="shared" si="98"/>
        <v>No</v>
      </c>
      <c r="U1542" s="82">
        <v>42296</v>
      </c>
      <c r="V1542" s="82">
        <v>43829</v>
      </c>
      <c r="W1542" s="17">
        <v>117</v>
      </c>
      <c r="X1542" s="17" t="str">
        <f t="shared" si="99"/>
        <v>Active</v>
      </c>
      <c r="Y1542" s="17" t="s">
        <v>15615</v>
      </c>
      <c r="Z1542" s="17"/>
    </row>
    <row r="1543" spans="1:26" x14ac:dyDescent="0.25">
      <c r="A1543">
        <v>1542</v>
      </c>
      <c r="B1543" s="17" t="s">
        <v>1159</v>
      </c>
      <c r="C1543" s="17">
        <v>1520</v>
      </c>
      <c r="D1543" s="17" t="str">
        <f>INDEX(Hosts!$A:$O,MATCH(Places!$C1543,Hosts!$A:$A,0),MATCH(Places!D$1,Hosts!$1:$1,0))</f>
        <v>Within a few hours</v>
      </c>
      <c r="E1543" s="87">
        <f>INDEX(Hosts!$A:$O,MATCH(Places!$C1543,Hosts!$A:$A,0),MATCH(Places!E$1,Hosts!$1:$1,0))</f>
        <v>1</v>
      </c>
      <c r="F1543" s="87">
        <f>INDEX(Hosts!$A:$O,MATCH(Places!$C1543,Hosts!$A:$A,0),MATCH(Places!F$1,Hosts!$1:$1,0))</f>
        <v>0.82</v>
      </c>
      <c r="G1543" s="17" t="str">
        <f>INDEX(Hosts!$A:$O,MATCH(Places!$C1543,Hosts!$A:$A,0),MATCH(Places!G$1,Hosts!$1:$1,0))</f>
        <v>No</v>
      </c>
      <c r="H1543" s="17">
        <v>1</v>
      </c>
      <c r="I1543" s="17" t="str">
        <f>INDEX(Neighborhoods!$A:$C,MATCH(Places!$H1543,Neighborhoods!$A:$A,0),MATCH(Places!I$1,Neighborhoods!$1:$1,0))</f>
        <v>Bronx</v>
      </c>
      <c r="J1543" s="17" t="str">
        <f>INDEX(Neighborhoods!$A:$C,MATCH(Places!$H1543,Neighborhoods!$A:$A,0),MATCH(Places!J$1,Neighborhoods!$1:$1,0))</f>
        <v>Allerton</v>
      </c>
      <c r="K1543" s="17" t="s">
        <v>1</v>
      </c>
      <c r="L1543" s="17" t="str">
        <f t="shared" si="96"/>
        <v>Yes</v>
      </c>
      <c r="M1543" s="17">
        <v>4</v>
      </c>
      <c r="N1543" s="17" t="str" cm="1">
        <f t="array" ref="N1543">_xlfn.IFS(M1543&lt;=2,"Small",M1543&lt;=5,"Medium",M1543&gt;5,"Large")</f>
        <v>Medium</v>
      </c>
      <c r="O1543" s="65">
        <v>60</v>
      </c>
      <c r="P1543" s="87">
        <f t="shared" si="97"/>
        <v>0.03</v>
      </c>
      <c r="Q1543" s="68">
        <v>4.9000000000000004</v>
      </c>
      <c r="R1543" s="68" t="str" cm="1">
        <f t="array" ref="R1543">_xlfn.SWITCH(ROUND(Q1543,0),5,"Excellent",4,"Good",3,"Ok","Bad")</f>
        <v>Excellent</v>
      </c>
      <c r="S1543" s="17">
        <v>40</v>
      </c>
      <c r="T1543" s="17" t="str">
        <f t="shared" si="98"/>
        <v>No</v>
      </c>
      <c r="U1543" s="82">
        <v>42268</v>
      </c>
      <c r="V1543" s="82">
        <v>43297</v>
      </c>
      <c r="W1543" s="17">
        <v>89</v>
      </c>
      <c r="X1543" s="17" t="str">
        <f t="shared" si="99"/>
        <v>Active</v>
      </c>
      <c r="Y1543" s="17" t="s">
        <v>15615</v>
      </c>
      <c r="Z1543" s="17"/>
    </row>
    <row r="1544" spans="1:26" x14ac:dyDescent="0.25">
      <c r="A1544">
        <v>1543</v>
      </c>
      <c r="B1544" s="17" t="s">
        <v>1160</v>
      </c>
      <c r="C1544" s="17">
        <v>2332</v>
      </c>
      <c r="D1544" s="17" t="str">
        <f>INDEX(Hosts!$A:$O,MATCH(Places!$C1544,Hosts!$A:$A,0),MATCH(Places!D$1,Hosts!$1:$1,0))</f>
        <v>Within a day</v>
      </c>
      <c r="E1544" s="87">
        <f>INDEX(Hosts!$A:$O,MATCH(Places!$C1544,Hosts!$A:$A,0),MATCH(Places!E$1,Hosts!$1:$1,0))</f>
        <v>1</v>
      </c>
      <c r="F1544" s="87">
        <f>INDEX(Hosts!$A:$O,MATCH(Places!$C1544,Hosts!$A:$A,0),MATCH(Places!F$1,Hosts!$1:$1,0))</f>
        <v>0.62</v>
      </c>
      <c r="G1544" s="17" t="str">
        <f>INDEX(Hosts!$A:$O,MATCH(Places!$C1544,Hosts!$A:$A,0),MATCH(Places!G$1,Hosts!$1:$1,0))</f>
        <v>Yes</v>
      </c>
      <c r="H1544" s="17">
        <v>7</v>
      </c>
      <c r="I1544" s="17" t="str">
        <f>INDEX(Neighborhoods!$A:$C,MATCH(Places!$H1544,Neighborhoods!$A:$A,0),MATCH(Places!I$1,Neighborhoods!$1:$1,0))</f>
        <v>Brooklyn</v>
      </c>
      <c r="J1544" s="17" t="str">
        <f>INDEX(Neighborhoods!$A:$C,MATCH(Places!$H1544,Neighborhoods!$A:$A,0),MATCH(Places!J$1,Neighborhoods!$1:$1,0))</f>
        <v>Bedford-Stuyvesant</v>
      </c>
      <c r="K1544" s="17" t="s">
        <v>11822</v>
      </c>
      <c r="L1544" s="17" t="str">
        <f t="shared" si="96"/>
        <v>No</v>
      </c>
      <c r="M1544" s="17">
        <v>2</v>
      </c>
      <c r="N1544" s="17" t="str" cm="1">
        <f t="array" ref="N1544">_xlfn.IFS(M1544&lt;=2,"Small",M1544&lt;=5,"Medium",M1544&gt;5,"Large")</f>
        <v>Small</v>
      </c>
      <c r="O1544" s="65">
        <v>160</v>
      </c>
      <c r="P1544" s="87">
        <f t="shared" si="97"/>
        <v>0.03</v>
      </c>
      <c r="Q1544" s="68">
        <v>4.99</v>
      </c>
      <c r="R1544" s="68" t="str" cm="1">
        <f t="array" ref="R1544">_xlfn.SWITCH(ROUND(Q1544,0),5,"Excellent",4,"Good",3,"Ok","Bad")</f>
        <v>Excellent</v>
      </c>
      <c r="S1544" s="17">
        <v>73</v>
      </c>
      <c r="T1544" s="17" t="str">
        <f t="shared" si="98"/>
        <v>No</v>
      </c>
      <c r="U1544" s="82">
        <v>42534</v>
      </c>
      <c r="V1544" s="82">
        <v>43890</v>
      </c>
      <c r="W1544" s="17">
        <v>257</v>
      </c>
      <c r="X1544" s="17" t="str">
        <f t="shared" si="99"/>
        <v>Active</v>
      </c>
      <c r="Y1544" s="17" t="s">
        <v>15615</v>
      </c>
      <c r="Z1544" s="17"/>
    </row>
    <row r="1545" spans="1:26" x14ac:dyDescent="0.25">
      <c r="A1545">
        <v>1544</v>
      </c>
      <c r="B1545" s="17" t="s">
        <v>1161</v>
      </c>
      <c r="C1545" s="17">
        <v>2452</v>
      </c>
      <c r="D1545" s="17" t="str">
        <f>INDEX(Hosts!$A:$O,MATCH(Places!$C1545,Hosts!$A:$A,0),MATCH(Places!D$1,Hosts!$1:$1,0))</f>
        <v>Within an hour</v>
      </c>
      <c r="E1545" s="87">
        <f>INDEX(Hosts!$A:$O,MATCH(Places!$C1545,Hosts!$A:$A,0),MATCH(Places!E$1,Hosts!$1:$1,0))</f>
        <v>1</v>
      </c>
      <c r="F1545" s="87">
        <f>INDEX(Hosts!$A:$O,MATCH(Places!$C1545,Hosts!$A:$A,0),MATCH(Places!F$1,Hosts!$1:$1,0))</f>
        <v>1</v>
      </c>
      <c r="G1545" s="17" t="str">
        <f>INDEX(Hosts!$A:$O,MATCH(Places!$C1545,Hosts!$A:$A,0),MATCH(Places!G$1,Hosts!$1:$1,0))</f>
        <v>Yes</v>
      </c>
      <c r="H1545" s="17">
        <v>9</v>
      </c>
      <c r="I1545" s="17" t="str">
        <f>INDEX(Neighborhoods!$A:$C,MATCH(Places!$H1545,Neighborhoods!$A:$A,0),MATCH(Places!I$1,Neighborhoods!$1:$1,0))</f>
        <v>Brooklyn</v>
      </c>
      <c r="J1545" s="17" t="str">
        <f>INDEX(Neighborhoods!$A:$C,MATCH(Places!$H1545,Neighborhoods!$A:$A,0),MATCH(Places!J$1,Neighborhoods!$1:$1,0))</f>
        <v>Crown Heights</v>
      </c>
      <c r="K1545" s="17" t="s">
        <v>11822</v>
      </c>
      <c r="L1545" s="17" t="str">
        <f t="shared" si="96"/>
        <v>No</v>
      </c>
      <c r="M1545" s="17">
        <v>6</v>
      </c>
      <c r="N1545" s="17" t="str" cm="1">
        <f t="array" ref="N1545">_xlfn.IFS(M1545&lt;=2,"Small",M1545&lt;=5,"Medium",M1545&gt;5,"Large")</f>
        <v>Large</v>
      </c>
      <c r="O1545" s="65">
        <v>198</v>
      </c>
      <c r="P1545" s="87">
        <f t="shared" si="97"/>
        <v>0.03</v>
      </c>
      <c r="Q1545" s="68">
        <v>4.75</v>
      </c>
      <c r="R1545" s="68" t="str" cm="1">
        <f t="array" ref="R1545">_xlfn.SWITCH(ROUND(Q1545,0),5,"Excellent",4,"Good",3,"Ok","Bad")</f>
        <v>Excellent</v>
      </c>
      <c r="S1545" s="17">
        <v>100</v>
      </c>
      <c r="T1545" s="17" t="str">
        <f t="shared" si="98"/>
        <v>No</v>
      </c>
      <c r="U1545" s="82">
        <v>42294</v>
      </c>
      <c r="V1545" s="82">
        <v>43837</v>
      </c>
      <c r="W1545" s="17">
        <v>180</v>
      </c>
      <c r="X1545" s="17" t="str">
        <f t="shared" si="99"/>
        <v>Active</v>
      </c>
      <c r="Y1545" s="17" t="s">
        <v>15615</v>
      </c>
      <c r="Z1545" s="17"/>
    </row>
    <row r="1546" spans="1:26" x14ac:dyDescent="0.25">
      <c r="A1546">
        <v>1545</v>
      </c>
      <c r="B1546" s="17" t="s">
        <v>1162</v>
      </c>
      <c r="C1546" s="17">
        <v>1013</v>
      </c>
      <c r="D1546" s="17" t="str">
        <f>INDEX(Hosts!$A:$O,MATCH(Places!$C1546,Hosts!$A:$A,0),MATCH(Places!D$1,Hosts!$1:$1,0))</f>
        <v>Within a few hours</v>
      </c>
      <c r="E1546" s="87">
        <f>INDEX(Hosts!$A:$O,MATCH(Places!$C1546,Hosts!$A:$A,0),MATCH(Places!E$1,Hosts!$1:$1,0))</f>
        <v>0.86</v>
      </c>
      <c r="F1546" s="87">
        <f>INDEX(Hosts!$A:$O,MATCH(Places!$C1546,Hosts!$A:$A,0),MATCH(Places!F$1,Hosts!$1:$1,0))</f>
        <v>0.7</v>
      </c>
      <c r="G1546" s="17" t="str">
        <f>INDEX(Hosts!$A:$O,MATCH(Places!$C1546,Hosts!$A:$A,0),MATCH(Places!G$1,Hosts!$1:$1,0))</f>
        <v>Yes</v>
      </c>
      <c r="H1546" s="17">
        <v>26</v>
      </c>
      <c r="I1546" s="17" t="str">
        <f>INDEX(Neighborhoods!$A:$C,MATCH(Places!$H1546,Neighborhoods!$A:$A,0),MATCH(Places!I$1,Neighborhoods!$1:$1,0))</f>
        <v>Queens</v>
      </c>
      <c r="J1546" s="17" t="str">
        <f>INDEX(Neighborhoods!$A:$C,MATCH(Places!$H1546,Neighborhoods!$A:$A,0),MATCH(Places!J$1,Neighborhoods!$1:$1,0))</f>
        <v>Sunnyside</v>
      </c>
      <c r="K1546" s="17" t="s">
        <v>11822</v>
      </c>
      <c r="L1546" s="17" t="str">
        <f t="shared" si="96"/>
        <v>No</v>
      </c>
      <c r="M1546" s="17">
        <v>4</v>
      </c>
      <c r="N1546" s="17" t="str" cm="1">
        <f t="array" ref="N1546">_xlfn.IFS(M1546&lt;=2,"Small",M1546&lt;=5,"Medium",M1546&gt;5,"Large")</f>
        <v>Medium</v>
      </c>
      <c r="O1546" s="65">
        <v>105</v>
      </c>
      <c r="P1546" s="87">
        <f t="shared" si="97"/>
        <v>0.03</v>
      </c>
      <c r="Q1546" s="68">
        <v>4.92</v>
      </c>
      <c r="R1546" s="68" t="str" cm="1">
        <f t="array" ref="R1546">_xlfn.SWITCH(ROUND(Q1546,0),5,"Excellent",4,"Good",3,"Ok","Bad")</f>
        <v>Excellent</v>
      </c>
      <c r="S1546" s="17">
        <v>203</v>
      </c>
      <c r="T1546" s="17" t="str">
        <f t="shared" si="98"/>
        <v>Yes</v>
      </c>
      <c r="U1546" s="82">
        <v>42503</v>
      </c>
      <c r="V1546" s="82">
        <v>44052</v>
      </c>
      <c r="W1546" s="17">
        <v>361</v>
      </c>
      <c r="X1546" s="17" t="str">
        <f t="shared" si="99"/>
        <v>Active</v>
      </c>
      <c r="Y1546" s="17" t="s">
        <v>15615</v>
      </c>
      <c r="Z1546" s="17"/>
    </row>
    <row r="1547" spans="1:26" x14ac:dyDescent="0.25">
      <c r="A1547">
        <v>1546</v>
      </c>
      <c r="B1547" s="17" t="s">
        <v>1163</v>
      </c>
      <c r="C1547" s="17">
        <v>999</v>
      </c>
      <c r="D1547" s="17" t="str">
        <f>INDEX(Hosts!$A:$O,MATCH(Places!$C1547,Hosts!$A:$A,0),MATCH(Places!D$1,Hosts!$1:$1,0))</f>
        <v>Within an hour</v>
      </c>
      <c r="E1547" s="87">
        <f>INDEX(Hosts!$A:$O,MATCH(Places!$C1547,Hosts!$A:$A,0),MATCH(Places!E$1,Hosts!$1:$1,0))</f>
        <v>1</v>
      </c>
      <c r="F1547" s="87">
        <f>INDEX(Hosts!$A:$O,MATCH(Places!$C1547,Hosts!$A:$A,0),MATCH(Places!F$1,Hosts!$1:$1,0))</f>
        <v>1</v>
      </c>
      <c r="G1547" s="17" t="str">
        <f>INDEX(Hosts!$A:$O,MATCH(Places!$C1547,Hosts!$A:$A,0),MATCH(Places!G$1,Hosts!$1:$1,0))</f>
        <v>Yes</v>
      </c>
      <c r="H1547" s="17">
        <v>7</v>
      </c>
      <c r="I1547" s="17" t="str">
        <f>INDEX(Neighborhoods!$A:$C,MATCH(Places!$H1547,Neighborhoods!$A:$A,0),MATCH(Places!I$1,Neighborhoods!$1:$1,0))</f>
        <v>Brooklyn</v>
      </c>
      <c r="J1547" s="17" t="str">
        <f>INDEX(Neighborhoods!$A:$C,MATCH(Places!$H1547,Neighborhoods!$A:$A,0),MATCH(Places!J$1,Neighborhoods!$1:$1,0))</f>
        <v>Bedford-Stuyvesant</v>
      </c>
      <c r="K1547" s="17" t="s">
        <v>11822</v>
      </c>
      <c r="L1547" s="17" t="str">
        <f t="shared" si="96"/>
        <v>No</v>
      </c>
      <c r="M1547" s="17">
        <v>3</v>
      </c>
      <c r="N1547" s="17" t="str" cm="1">
        <f t="array" ref="N1547">_xlfn.IFS(M1547&lt;=2,"Small",M1547&lt;=5,"Medium",M1547&gt;5,"Large")</f>
        <v>Medium</v>
      </c>
      <c r="O1547" s="65">
        <v>140</v>
      </c>
      <c r="P1547" s="87">
        <f t="shared" si="97"/>
        <v>0.03</v>
      </c>
      <c r="Q1547" s="68">
        <v>4.99</v>
      </c>
      <c r="R1547" s="68" t="str" cm="1">
        <f t="array" ref="R1547">_xlfn.SWITCH(ROUND(Q1547,0),5,"Excellent",4,"Good",3,"Ok","Bad")</f>
        <v>Excellent</v>
      </c>
      <c r="S1547" s="17">
        <v>164</v>
      </c>
      <c r="T1547" s="17" t="str">
        <f t="shared" si="98"/>
        <v>Yes</v>
      </c>
      <c r="U1547" s="82">
        <v>42490</v>
      </c>
      <c r="V1547" s="82">
        <v>44038</v>
      </c>
      <c r="W1547" s="17">
        <v>331</v>
      </c>
      <c r="X1547" s="17" t="str">
        <f t="shared" si="99"/>
        <v>Active</v>
      </c>
      <c r="Y1547" s="17" t="s">
        <v>15615</v>
      </c>
      <c r="Z1547" s="17"/>
    </row>
    <row r="1548" spans="1:26" x14ac:dyDescent="0.25">
      <c r="A1548">
        <v>1547</v>
      </c>
      <c r="B1548" s="17" t="s">
        <v>1164</v>
      </c>
      <c r="C1548" s="17">
        <v>2458</v>
      </c>
      <c r="D1548" s="17" t="str">
        <f>INDEX(Hosts!$A:$O,MATCH(Places!$C1548,Hosts!$A:$A,0),MATCH(Places!D$1,Hosts!$1:$1,0))</f>
        <v>Within an hour</v>
      </c>
      <c r="E1548" s="87">
        <f>INDEX(Hosts!$A:$O,MATCH(Places!$C1548,Hosts!$A:$A,0),MATCH(Places!E$1,Hosts!$1:$1,0))</f>
        <v>1</v>
      </c>
      <c r="F1548" s="87">
        <f>INDEX(Hosts!$A:$O,MATCH(Places!$C1548,Hosts!$A:$A,0),MATCH(Places!F$1,Hosts!$1:$1,0))</f>
        <v>1</v>
      </c>
      <c r="G1548" s="17" t="str">
        <f>INDEX(Hosts!$A:$O,MATCH(Places!$C1548,Hosts!$A:$A,0),MATCH(Places!G$1,Hosts!$1:$1,0))</f>
        <v>Yes</v>
      </c>
      <c r="H1548" s="17">
        <v>10</v>
      </c>
      <c r="I1548" s="17" t="str">
        <f>INDEX(Neighborhoods!$A:$C,MATCH(Places!$H1548,Neighborhoods!$A:$A,0),MATCH(Places!I$1,Neighborhoods!$1:$1,0))</f>
        <v>Brooklyn</v>
      </c>
      <c r="J1548" s="17" t="str">
        <f>INDEX(Neighborhoods!$A:$C,MATCH(Places!$H1548,Neighborhoods!$A:$A,0),MATCH(Places!J$1,Neighborhoods!$1:$1,0))</f>
        <v>East Flatbush</v>
      </c>
      <c r="K1548" s="17" t="s">
        <v>11822</v>
      </c>
      <c r="L1548" s="17" t="str">
        <f t="shared" si="96"/>
        <v>No</v>
      </c>
      <c r="M1548" s="17">
        <v>4</v>
      </c>
      <c r="N1548" s="17" t="str" cm="1">
        <f t="array" ref="N1548">_xlfn.IFS(M1548&lt;=2,"Small",M1548&lt;=5,"Medium",M1548&gt;5,"Large")</f>
        <v>Medium</v>
      </c>
      <c r="O1548" s="65">
        <v>125</v>
      </c>
      <c r="P1548" s="87">
        <f t="shared" si="97"/>
        <v>0.03</v>
      </c>
      <c r="Q1548" s="68">
        <v>4.83</v>
      </c>
      <c r="R1548" s="68" t="str" cm="1">
        <f t="array" ref="R1548">_xlfn.SWITCH(ROUND(Q1548,0),5,"Excellent",4,"Good",3,"Ok","Bad")</f>
        <v>Excellent</v>
      </c>
      <c r="S1548" s="17">
        <v>23</v>
      </c>
      <c r="T1548" s="17" t="str">
        <f t="shared" si="98"/>
        <v>No</v>
      </c>
      <c r="U1548" s="82">
        <v>43591</v>
      </c>
      <c r="V1548" s="82">
        <v>43798</v>
      </c>
      <c r="W1548" s="17">
        <v>87</v>
      </c>
      <c r="X1548" s="17" t="str">
        <f t="shared" si="99"/>
        <v>Active</v>
      </c>
      <c r="Y1548" s="17" t="s">
        <v>15616</v>
      </c>
      <c r="Z1548" s="17"/>
    </row>
    <row r="1549" spans="1:26" x14ac:dyDescent="0.25">
      <c r="A1549">
        <v>1548</v>
      </c>
      <c r="B1549" s="17" t="s">
        <v>1165</v>
      </c>
      <c r="C1549" s="17">
        <v>2459</v>
      </c>
      <c r="D1549" s="17" t="str">
        <f>INDEX(Hosts!$A:$O,MATCH(Places!$C1549,Hosts!$A:$A,0),MATCH(Places!D$1,Hosts!$1:$1,0))</f>
        <v>Within a day</v>
      </c>
      <c r="E1549" s="87">
        <f>INDEX(Hosts!$A:$O,MATCH(Places!$C1549,Hosts!$A:$A,0),MATCH(Places!E$1,Hosts!$1:$1,0))</f>
        <v>1</v>
      </c>
      <c r="F1549" s="87">
        <f>INDEX(Hosts!$A:$O,MATCH(Places!$C1549,Hosts!$A:$A,0),MATCH(Places!F$1,Hosts!$1:$1,0))</f>
        <v>1</v>
      </c>
      <c r="G1549" s="17" t="str">
        <f>INDEX(Hosts!$A:$O,MATCH(Places!$C1549,Hosts!$A:$A,0),MATCH(Places!G$1,Hosts!$1:$1,0))</f>
        <v>Yes</v>
      </c>
      <c r="H1549" s="17">
        <v>16</v>
      </c>
      <c r="I1549" s="17" t="str">
        <f>INDEX(Neighborhoods!$A:$C,MATCH(Places!$H1549,Neighborhoods!$A:$A,0),MATCH(Places!I$1,Neighborhoods!$1:$1,0))</f>
        <v>Manhattan</v>
      </c>
      <c r="J1549" s="17" t="str">
        <f>INDEX(Neighborhoods!$A:$C,MATCH(Places!$H1549,Neighborhoods!$A:$A,0),MATCH(Places!J$1,Neighborhoods!$1:$1,0))</f>
        <v>Harlem</v>
      </c>
      <c r="K1549" s="17" t="s">
        <v>1</v>
      </c>
      <c r="L1549" s="17" t="str">
        <f t="shared" si="96"/>
        <v>Yes</v>
      </c>
      <c r="M1549" s="17">
        <v>2</v>
      </c>
      <c r="N1549" s="17" t="str" cm="1">
        <f t="array" ref="N1549">_xlfn.IFS(M1549&lt;=2,"Small",M1549&lt;=5,"Medium",M1549&gt;5,"Large")</f>
        <v>Small</v>
      </c>
      <c r="O1549" s="65">
        <v>80</v>
      </c>
      <c r="P1549" s="87">
        <f t="shared" si="97"/>
        <v>0.03</v>
      </c>
      <c r="Q1549" s="68">
        <v>4.92</v>
      </c>
      <c r="R1549" s="68" t="str" cm="1">
        <f t="array" ref="R1549">_xlfn.SWITCH(ROUND(Q1549,0),5,"Excellent",4,"Good",3,"Ok","Bad")</f>
        <v>Excellent</v>
      </c>
      <c r="S1549" s="17">
        <v>51</v>
      </c>
      <c r="T1549" s="17" t="str">
        <f t="shared" si="98"/>
        <v>No</v>
      </c>
      <c r="U1549" s="82">
        <v>42280</v>
      </c>
      <c r="V1549" s="82">
        <v>43833</v>
      </c>
      <c r="W1549" s="17">
        <v>89</v>
      </c>
      <c r="X1549" s="17" t="str">
        <f t="shared" si="99"/>
        <v>Active</v>
      </c>
      <c r="Y1549" s="17" t="s">
        <v>15616</v>
      </c>
      <c r="Z1549" s="17"/>
    </row>
    <row r="1550" spans="1:26" x14ac:dyDescent="0.25">
      <c r="A1550">
        <v>1549</v>
      </c>
      <c r="B1550" s="17" t="s">
        <v>1166</v>
      </c>
      <c r="C1550" s="17">
        <v>1139</v>
      </c>
      <c r="D1550" s="17" t="str">
        <f>INDEX(Hosts!$A:$O,MATCH(Places!$C1550,Hosts!$A:$A,0),MATCH(Places!D$1,Hosts!$1:$1,0))</f>
        <v>Within a few hours</v>
      </c>
      <c r="E1550" s="87">
        <f>INDEX(Hosts!$A:$O,MATCH(Places!$C1550,Hosts!$A:$A,0),MATCH(Places!E$1,Hosts!$1:$1,0))</f>
        <v>1</v>
      </c>
      <c r="F1550" s="87">
        <f>INDEX(Hosts!$A:$O,MATCH(Places!$C1550,Hosts!$A:$A,0),MATCH(Places!F$1,Hosts!$1:$1,0))</f>
        <v>0.95</v>
      </c>
      <c r="G1550" s="17" t="str">
        <f>INDEX(Hosts!$A:$O,MATCH(Places!$C1550,Hosts!$A:$A,0),MATCH(Places!G$1,Hosts!$1:$1,0))</f>
        <v>Yes</v>
      </c>
      <c r="H1550" s="17">
        <v>7</v>
      </c>
      <c r="I1550" s="17" t="str">
        <f>INDEX(Neighborhoods!$A:$C,MATCH(Places!$H1550,Neighborhoods!$A:$A,0),MATCH(Places!I$1,Neighborhoods!$1:$1,0))</f>
        <v>Brooklyn</v>
      </c>
      <c r="J1550" s="17" t="str">
        <f>INDEX(Neighborhoods!$A:$C,MATCH(Places!$H1550,Neighborhoods!$A:$A,0),MATCH(Places!J$1,Neighborhoods!$1:$1,0))</f>
        <v>Bedford-Stuyvesant</v>
      </c>
      <c r="K1550" s="17" t="s">
        <v>11822</v>
      </c>
      <c r="L1550" s="17" t="str">
        <f t="shared" si="96"/>
        <v>No</v>
      </c>
      <c r="M1550" s="17">
        <v>4</v>
      </c>
      <c r="N1550" s="17" t="str" cm="1">
        <f t="array" ref="N1550">_xlfn.IFS(M1550&lt;=2,"Small",M1550&lt;=5,"Medium",M1550&gt;5,"Large")</f>
        <v>Medium</v>
      </c>
      <c r="O1550" s="65">
        <v>145</v>
      </c>
      <c r="P1550" s="87">
        <f t="shared" si="97"/>
        <v>0.03</v>
      </c>
      <c r="Q1550" s="68">
        <v>4.84</v>
      </c>
      <c r="R1550" s="68" t="str" cm="1">
        <f t="array" ref="R1550">_xlfn.SWITCH(ROUND(Q1550,0),5,"Excellent",4,"Good",3,"Ok","Bad")</f>
        <v>Excellent</v>
      </c>
      <c r="S1550" s="17">
        <v>221</v>
      </c>
      <c r="T1550" s="17" t="str">
        <f t="shared" si="98"/>
        <v>Yes</v>
      </c>
      <c r="U1550" s="82">
        <v>42268</v>
      </c>
      <c r="V1550" s="82">
        <v>44057</v>
      </c>
      <c r="W1550" s="17">
        <v>345</v>
      </c>
      <c r="X1550" s="17" t="str">
        <f t="shared" si="99"/>
        <v>Active</v>
      </c>
      <c r="Y1550" s="17" t="s">
        <v>15616</v>
      </c>
      <c r="Z1550" s="17"/>
    </row>
    <row r="1551" spans="1:26" x14ac:dyDescent="0.25">
      <c r="A1551">
        <v>1550</v>
      </c>
      <c r="B1551" s="17" t="s">
        <v>1167</v>
      </c>
      <c r="C1551" s="17">
        <v>1579</v>
      </c>
      <c r="D1551" s="17" t="str">
        <f>INDEX(Hosts!$A:$O,MATCH(Places!$C1551,Hosts!$A:$A,0),MATCH(Places!D$1,Hosts!$1:$1,0))</f>
        <v>Within a few hours</v>
      </c>
      <c r="E1551" s="87">
        <f>INDEX(Hosts!$A:$O,MATCH(Places!$C1551,Hosts!$A:$A,0),MATCH(Places!E$1,Hosts!$1:$1,0))</f>
        <v>0.94</v>
      </c>
      <c r="F1551" s="87">
        <f>INDEX(Hosts!$A:$O,MATCH(Places!$C1551,Hosts!$A:$A,0),MATCH(Places!F$1,Hosts!$1:$1,0))</f>
        <v>0.37</v>
      </c>
      <c r="G1551" s="17" t="str">
        <f>INDEX(Hosts!$A:$O,MATCH(Places!$C1551,Hosts!$A:$A,0),MATCH(Places!G$1,Hosts!$1:$1,0))</f>
        <v>No</v>
      </c>
      <c r="H1551" s="17">
        <v>8</v>
      </c>
      <c r="I1551" s="17" t="str">
        <f>INDEX(Neighborhoods!$A:$C,MATCH(Places!$H1551,Neighborhoods!$A:$A,0),MATCH(Places!I$1,Neighborhoods!$1:$1,0))</f>
        <v>Brooklyn</v>
      </c>
      <c r="J1551" s="17" t="str">
        <f>INDEX(Neighborhoods!$A:$C,MATCH(Places!$H1551,Neighborhoods!$A:$A,0),MATCH(Places!J$1,Neighborhoods!$1:$1,0))</f>
        <v>Bushwick</v>
      </c>
      <c r="K1551" s="17" t="s">
        <v>16</v>
      </c>
      <c r="L1551" s="17" t="str">
        <f t="shared" si="96"/>
        <v>Yes</v>
      </c>
      <c r="M1551" s="17">
        <v>5</v>
      </c>
      <c r="N1551" s="17" t="str" cm="1">
        <f t="array" ref="N1551">_xlfn.IFS(M1551&lt;=2,"Small",M1551&lt;=5,"Medium",M1551&gt;5,"Large")</f>
        <v>Medium</v>
      </c>
      <c r="O1551" s="65">
        <v>50</v>
      </c>
      <c r="P1551" s="87">
        <f t="shared" si="97"/>
        <v>0.03</v>
      </c>
      <c r="Q1551" s="68">
        <v>4.8</v>
      </c>
      <c r="R1551" s="68" t="str" cm="1">
        <f t="array" ref="R1551">_xlfn.SWITCH(ROUND(Q1551,0),5,"Excellent",4,"Good",3,"Ok","Bad")</f>
        <v>Excellent</v>
      </c>
      <c r="S1551" s="17">
        <v>5</v>
      </c>
      <c r="T1551" s="17" t="str">
        <f t="shared" si="98"/>
        <v>No</v>
      </c>
      <c r="U1551" s="82">
        <v>42309</v>
      </c>
      <c r="V1551" s="82">
        <v>43641</v>
      </c>
      <c r="W1551" s="17">
        <v>365</v>
      </c>
      <c r="X1551" s="17" t="str">
        <f t="shared" si="99"/>
        <v>Active</v>
      </c>
      <c r="Y1551" s="17" t="s">
        <v>15615</v>
      </c>
      <c r="Z1551" s="17"/>
    </row>
    <row r="1552" spans="1:26" x14ac:dyDescent="0.25">
      <c r="A1552">
        <v>1551</v>
      </c>
      <c r="B1552" s="17" t="s">
        <v>2041</v>
      </c>
      <c r="C1552" s="17">
        <v>3247</v>
      </c>
      <c r="D1552" s="17" t="str">
        <f>INDEX(Hosts!$A:$O,MATCH(Places!$C1552,Hosts!$A:$A,0),MATCH(Places!D$1,Hosts!$1:$1,0))</f>
        <v>A few days or more</v>
      </c>
      <c r="E1552" s="87">
        <f>INDEX(Hosts!$A:$O,MATCH(Places!$C1552,Hosts!$A:$A,0),MATCH(Places!E$1,Hosts!$1:$1,0))</f>
        <v>0</v>
      </c>
      <c r="F1552" s="87">
        <f>INDEX(Hosts!$A:$O,MATCH(Places!$C1552,Hosts!$A:$A,0),MATCH(Places!F$1,Hosts!$1:$1,0))</f>
        <v>0.74</v>
      </c>
      <c r="G1552" s="17" t="str">
        <f>INDEX(Hosts!$A:$O,MATCH(Places!$C1552,Hosts!$A:$A,0),MATCH(Places!G$1,Hosts!$1:$1,0))</f>
        <v>No</v>
      </c>
      <c r="H1552" s="17">
        <v>22</v>
      </c>
      <c r="I1552" s="17" t="str">
        <f>INDEX(Neighborhoods!$A:$C,MATCH(Places!$H1552,Neighborhoods!$A:$A,0),MATCH(Places!I$1,Neighborhoods!$1:$1,0))</f>
        <v>Queens</v>
      </c>
      <c r="J1552" s="17" t="str">
        <f>INDEX(Neighborhoods!$A:$C,MATCH(Places!$H1552,Neighborhoods!$A:$A,0),MATCH(Places!J$1,Neighborhoods!$1:$1,0))</f>
        <v>Flushing</v>
      </c>
      <c r="K1552" s="17" t="s">
        <v>11822</v>
      </c>
      <c r="L1552" s="17" t="str">
        <f t="shared" si="96"/>
        <v>No</v>
      </c>
      <c r="M1552" s="17">
        <v>4</v>
      </c>
      <c r="N1552" s="17" t="str" cm="1">
        <f t="array" ref="N1552">_xlfn.IFS(M1552&lt;=2,"Small",M1552&lt;=5,"Medium",M1552&gt;5,"Large")</f>
        <v>Medium</v>
      </c>
      <c r="O1552" s="65">
        <v>85</v>
      </c>
      <c r="P1552" s="87">
        <f t="shared" si="97"/>
        <v>0.03</v>
      </c>
      <c r="Q1552" s="68">
        <v>4.2699999999999996</v>
      </c>
      <c r="R1552" s="68" t="str" cm="1">
        <f t="array" ref="R1552">_xlfn.SWITCH(ROUND(Q1552,0),5,"Excellent",4,"Good",3,"Ok","Bad")</f>
        <v>Good</v>
      </c>
      <c r="S1552" s="17">
        <v>37</v>
      </c>
      <c r="T1552" s="17" t="str">
        <f t="shared" si="98"/>
        <v>No</v>
      </c>
      <c r="U1552" s="82">
        <v>42920</v>
      </c>
      <c r="V1552" s="82">
        <v>43340</v>
      </c>
      <c r="W1552" s="17">
        <v>15</v>
      </c>
      <c r="X1552" s="17" t="str">
        <f t="shared" si="99"/>
        <v>Active</v>
      </c>
      <c r="Y1552" s="17" t="s">
        <v>15615</v>
      </c>
      <c r="Z1552" s="17"/>
    </row>
    <row r="1553" spans="1:26" x14ac:dyDescent="0.25">
      <c r="A1553">
        <v>1552</v>
      </c>
      <c r="B1553" s="17" t="s">
        <v>1168</v>
      </c>
      <c r="C1553" s="17">
        <v>1402</v>
      </c>
      <c r="D1553" s="17" t="str">
        <f>INDEX(Hosts!$A:$O,MATCH(Places!$C1553,Hosts!$A:$A,0),MATCH(Places!D$1,Hosts!$1:$1,0))</f>
        <v>Within a few hours</v>
      </c>
      <c r="E1553" s="87">
        <f>INDEX(Hosts!$A:$O,MATCH(Places!$C1553,Hosts!$A:$A,0),MATCH(Places!E$1,Hosts!$1:$1,0))</f>
        <v>0.96</v>
      </c>
      <c r="F1553" s="87">
        <f>INDEX(Hosts!$A:$O,MATCH(Places!$C1553,Hosts!$A:$A,0),MATCH(Places!F$1,Hosts!$1:$1,0))</f>
        <v>0.75</v>
      </c>
      <c r="G1553" s="17" t="str">
        <f>INDEX(Hosts!$A:$O,MATCH(Places!$C1553,Hosts!$A:$A,0),MATCH(Places!G$1,Hosts!$1:$1,0))</f>
        <v>Yes</v>
      </c>
      <c r="H1553" s="17">
        <v>25</v>
      </c>
      <c r="I1553" s="17" t="str">
        <f>INDEX(Neighborhoods!$A:$C,MATCH(Places!$H1553,Neighborhoods!$A:$A,0),MATCH(Places!I$1,Neighborhoods!$1:$1,0))</f>
        <v>Queens</v>
      </c>
      <c r="J1553" s="17" t="str">
        <f>INDEX(Neighborhoods!$A:$C,MATCH(Places!$H1553,Neighborhoods!$A:$A,0),MATCH(Places!J$1,Neighborhoods!$1:$1,0))</f>
        <v>Ridgewood</v>
      </c>
      <c r="K1553" s="17" t="s">
        <v>11822</v>
      </c>
      <c r="L1553" s="17" t="str">
        <f t="shared" si="96"/>
        <v>No</v>
      </c>
      <c r="M1553" s="17">
        <v>5</v>
      </c>
      <c r="N1553" s="17" t="str" cm="1">
        <f t="array" ref="N1553">_xlfn.IFS(M1553&lt;=2,"Small",M1553&lt;=5,"Medium",M1553&gt;5,"Large")</f>
        <v>Medium</v>
      </c>
      <c r="O1553" s="65">
        <v>139</v>
      </c>
      <c r="P1553" s="87">
        <f t="shared" si="97"/>
        <v>0.03</v>
      </c>
      <c r="Q1553" s="68">
        <v>4.67</v>
      </c>
      <c r="R1553" s="68" t="str" cm="1">
        <f t="array" ref="R1553">_xlfn.SWITCH(ROUND(Q1553,0),5,"Excellent",4,"Good",3,"Ok","Bad")</f>
        <v>Excellent</v>
      </c>
      <c r="S1553" s="17">
        <v>3</v>
      </c>
      <c r="T1553" s="17" t="str">
        <f t="shared" si="98"/>
        <v>No</v>
      </c>
      <c r="U1553" s="82">
        <v>43102</v>
      </c>
      <c r="V1553" s="82">
        <v>43311</v>
      </c>
      <c r="W1553" s="17">
        <v>0</v>
      </c>
      <c r="X1553" s="17" t="str">
        <f t="shared" si="99"/>
        <v>Inactive</v>
      </c>
      <c r="Y1553" s="17" t="s">
        <v>15615</v>
      </c>
      <c r="Z1553" s="17"/>
    </row>
    <row r="1554" spans="1:26" x14ac:dyDescent="0.25">
      <c r="A1554">
        <v>1553</v>
      </c>
      <c r="B1554" s="17" t="s">
        <v>1169</v>
      </c>
      <c r="C1554" s="17">
        <v>2205</v>
      </c>
      <c r="D1554" s="17" t="str">
        <f>INDEX(Hosts!$A:$O,MATCH(Places!$C1554,Hosts!$A:$A,0),MATCH(Places!D$1,Hosts!$1:$1,0))</f>
        <v>Within an hour</v>
      </c>
      <c r="E1554" s="87">
        <f>INDEX(Hosts!$A:$O,MATCH(Places!$C1554,Hosts!$A:$A,0),MATCH(Places!E$1,Hosts!$1:$1,0))</f>
        <v>1</v>
      </c>
      <c r="F1554" s="87">
        <f>INDEX(Hosts!$A:$O,MATCH(Places!$C1554,Hosts!$A:$A,0),MATCH(Places!F$1,Hosts!$1:$1,0))</f>
        <v>0.94</v>
      </c>
      <c r="G1554" s="17" t="str">
        <f>INDEX(Hosts!$A:$O,MATCH(Places!$C1554,Hosts!$A:$A,0),MATCH(Places!G$1,Hosts!$1:$1,0))</f>
        <v>No</v>
      </c>
      <c r="H1554" s="17">
        <v>9</v>
      </c>
      <c r="I1554" s="17" t="str">
        <f>INDEX(Neighborhoods!$A:$C,MATCH(Places!$H1554,Neighborhoods!$A:$A,0),MATCH(Places!I$1,Neighborhoods!$1:$1,0))</f>
        <v>Brooklyn</v>
      </c>
      <c r="J1554" s="17" t="str">
        <f>INDEX(Neighborhoods!$A:$C,MATCH(Places!$H1554,Neighborhoods!$A:$A,0),MATCH(Places!J$1,Neighborhoods!$1:$1,0))</f>
        <v>Crown Heights</v>
      </c>
      <c r="K1554" s="17" t="s">
        <v>11822</v>
      </c>
      <c r="L1554" s="17" t="str">
        <f t="shared" si="96"/>
        <v>No</v>
      </c>
      <c r="M1554" s="17">
        <v>6</v>
      </c>
      <c r="N1554" s="17" t="str" cm="1">
        <f t="array" ref="N1554">_xlfn.IFS(M1554&lt;=2,"Small",M1554&lt;=5,"Medium",M1554&gt;5,"Large")</f>
        <v>Large</v>
      </c>
      <c r="O1554" s="65">
        <v>179</v>
      </c>
      <c r="P1554" s="87">
        <f t="shared" si="97"/>
        <v>0.03</v>
      </c>
      <c r="Q1554" s="68">
        <v>4.7300000000000004</v>
      </c>
      <c r="R1554" s="68" t="str" cm="1">
        <f t="array" ref="R1554">_xlfn.SWITCH(ROUND(Q1554,0),5,"Excellent",4,"Good",3,"Ok","Bad")</f>
        <v>Excellent</v>
      </c>
      <c r="S1554" s="17">
        <v>59</v>
      </c>
      <c r="T1554" s="17" t="str">
        <f t="shared" si="98"/>
        <v>No</v>
      </c>
      <c r="U1554" s="82">
        <v>42387</v>
      </c>
      <c r="V1554" s="82">
        <v>44052</v>
      </c>
      <c r="W1554" s="17">
        <v>307</v>
      </c>
      <c r="X1554" s="17" t="str">
        <f t="shared" si="99"/>
        <v>Active</v>
      </c>
      <c r="Y1554" s="17" t="s">
        <v>15616</v>
      </c>
      <c r="Z1554" s="17"/>
    </row>
    <row r="1555" spans="1:26" x14ac:dyDescent="0.25">
      <c r="A1555">
        <v>1554</v>
      </c>
      <c r="B1555" s="17" t="s">
        <v>1170</v>
      </c>
      <c r="C1555" s="17">
        <v>2463</v>
      </c>
      <c r="D1555" s="17" t="str">
        <f>INDEX(Hosts!$A:$O,MATCH(Places!$C1555,Hosts!$A:$A,0),MATCH(Places!D$1,Hosts!$1:$1,0))</f>
        <v>A few days or more</v>
      </c>
      <c r="E1555" s="87">
        <f>INDEX(Hosts!$A:$O,MATCH(Places!$C1555,Hosts!$A:$A,0),MATCH(Places!E$1,Hosts!$1:$1,0))</f>
        <v>0</v>
      </c>
      <c r="F1555" s="87">
        <f>INDEX(Hosts!$A:$O,MATCH(Places!$C1555,Hosts!$A:$A,0),MATCH(Places!F$1,Hosts!$1:$1,0))</f>
        <v>0.1</v>
      </c>
      <c r="G1555" s="17" t="str">
        <f>INDEX(Hosts!$A:$O,MATCH(Places!$C1555,Hosts!$A:$A,0),MATCH(Places!G$1,Hosts!$1:$1,0))</f>
        <v>No</v>
      </c>
      <c r="H1555" s="17">
        <v>7</v>
      </c>
      <c r="I1555" s="17" t="str">
        <f>INDEX(Neighborhoods!$A:$C,MATCH(Places!$H1555,Neighborhoods!$A:$A,0),MATCH(Places!I$1,Neighborhoods!$1:$1,0))</f>
        <v>Brooklyn</v>
      </c>
      <c r="J1555" s="17" t="str">
        <f>INDEX(Neighborhoods!$A:$C,MATCH(Places!$H1555,Neighborhoods!$A:$A,0),MATCH(Places!J$1,Neighborhoods!$1:$1,0))</f>
        <v>Bedford-Stuyvesant</v>
      </c>
      <c r="K1555" s="17" t="s">
        <v>1</v>
      </c>
      <c r="L1555" s="17" t="str">
        <f t="shared" si="96"/>
        <v>Yes</v>
      </c>
      <c r="M1555" s="17">
        <v>1</v>
      </c>
      <c r="N1555" s="17" t="str" cm="1">
        <f t="array" ref="N1555">_xlfn.IFS(M1555&lt;=2,"Small",M1555&lt;=5,"Medium",M1555&gt;5,"Large")</f>
        <v>Small</v>
      </c>
      <c r="O1555" s="65">
        <v>50</v>
      </c>
      <c r="P1555" s="87">
        <f t="shared" si="97"/>
        <v>0.03</v>
      </c>
      <c r="Q1555" s="68">
        <v>4.67</v>
      </c>
      <c r="R1555" s="68" t="str" cm="1">
        <f t="array" ref="R1555">_xlfn.SWITCH(ROUND(Q1555,0),5,"Excellent",4,"Good",3,"Ok","Bad")</f>
        <v>Excellent</v>
      </c>
      <c r="S1555" s="17">
        <v>3</v>
      </c>
      <c r="T1555" s="17" t="str">
        <f t="shared" si="98"/>
        <v>No</v>
      </c>
      <c r="U1555" s="82">
        <v>43397</v>
      </c>
      <c r="V1555" s="82">
        <v>43591</v>
      </c>
      <c r="W1555" s="17">
        <v>179</v>
      </c>
      <c r="X1555" s="17" t="str">
        <f t="shared" si="99"/>
        <v>Active</v>
      </c>
      <c r="Y1555" s="17" t="s">
        <v>15615</v>
      </c>
      <c r="Z1555" s="17"/>
    </row>
    <row r="1556" spans="1:26" x14ac:dyDescent="0.25">
      <c r="A1556">
        <v>1555</v>
      </c>
      <c r="B1556" s="17" t="s">
        <v>1171</v>
      </c>
      <c r="C1556" s="17">
        <v>2463</v>
      </c>
      <c r="D1556" s="17" t="str">
        <f>INDEX(Hosts!$A:$O,MATCH(Places!$C1556,Hosts!$A:$A,0),MATCH(Places!D$1,Hosts!$1:$1,0))</f>
        <v>A few days or more</v>
      </c>
      <c r="E1556" s="87">
        <f>INDEX(Hosts!$A:$O,MATCH(Places!$C1556,Hosts!$A:$A,0),MATCH(Places!E$1,Hosts!$1:$1,0))</f>
        <v>0</v>
      </c>
      <c r="F1556" s="87">
        <f>INDEX(Hosts!$A:$O,MATCH(Places!$C1556,Hosts!$A:$A,0),MATCH(Places!F$1,Hosts!$1:$1,0))</f>
        <v>0.1</v>
      </c>
      <c r="G1556" s="17" t="str">
        <f>INDEX(Hosts!$A:$O,MATCH(Places!$C1556,Hosts!$A:$A,0),MATCH(Places!G$1,Hosts!$1:$1,0))</f>
        <v>No</v>
      </c>
      <c r="H1556" s="17">
        <v>7</v>
      </c>
      <c r="I1556" s="17" t="str">
        <f>INDEX(Neighborhoods!$A:$C,MATCH(Places!$H1556,Neighborhoods!$A:$A,0),MATCH(Places!I$1,Neighborhoods!$1:$1,0))</f>
        <v>Brooklyn</v>
      </c>
      <c r="J1556" s="17" t="str">
        <f>INDEX(Neighborhoods!$A:$C,MATCH(Places!$H1556,Neighborhoods!$A:$A,0),MATCH(Places!J$1,Neighborhoods!$1:$1,0))</f>
        <v>Bedford-Stuyvesant</v>
      </c>
      <c r="K1556" s="17" t="s">
        <v>11822</v>
      </c>
      <c r="L1556" s="17" t="str">
        <f t="shared" si="96"/>
        <v>No</v>
      </c>
      <c r="M1556" s="17">
        <v>2</v>
      </c>
      <c r="N1556" s="17" t="str" cm="1">
        <f t="array" ref="N1556">_xlfn.IFS(M1556&lt;=2,"Small",M1556&lt;=5,"Medium",M1556&gt;5,"Large")</f>
        <v>Small</v>
      </c>
      <c r="O1556" s="65">
        <v>120</v>
      </c>
      <c r="P1556" s="87">
        <f t="shared" si="97"/>
        <v>0.03</v>
      </c>
      <c r="Q1556" s="68">
        <v>4.8600000000000003</v>
      </c>
      <c r="R1556" s="68" t="str" cm="1">
        <f t="array" ref="R1556">_xlfn.SWITCH(ROUND(Q1556,0),5,"Excellent",4,"Good",3,"Ok","Bad")</f>
        <v>Excellent</v>
      </c>
      <c r="S1556" s="17">
        <v>7</v>
      </c>
      <c r="T1556" s="17" t="str">
        <f t="shared" si="98"/>
        <v>No</v>
      </c>
      <c r="U1556" s="82">
        <v>42327</v>
      </c>
      <c r="V1556" s="82">
        <v>43832</v>
      </c>
      <c r="W1556" s="17">
        <v>89</v>
      </c>
      <c r="X1556" s="17" t="str">
        <f t="shared" si="99"/>
        <v>Active</v>
      </c>
      <c r="Y1556" s="17" t="s">
        <v>15615</v>
      </c>
      <c r="Z1556" s="17"/>
    </row>
    <row r="1557" spans="1:26" x14ac:dyDescent="0.25">
      <c r="A1557">
        <v>1556</v>
      </c>
      <c r="B1557" s="17" t="s">
        <v>15272</v>
      </c>
      <c r="C1557" s="17">
        <v>921</v>
      </c>
      <c r="D1557" s="17" t="str">
        <f>INDEX(Hosts!$A:$O,MATCH(Places!$C1557,Hosts!$A:$A,0),MATCH(Places!D$1,Hosts!$1:$1,0))</f>
        <v>Within an hour</v>
      </c>
      <c r="E1557" s="87">
        <f>INDEX(Hosts!$A:$O,MATCH(Places!$C1557,Hosts!$A:$A,0),MATCH(Places!E$1,Hosts!$1:$1,0))</f>
        <v>0.97</v>
      </c>
      <c r="F1557" s="87">
        <f>INDEX(Hosts!$A:$O,MATCH(Places!$C1557,Hosts!$A:$A,0),MATCH(Places!F$1,Hosts!$1:$1,0))</f>
        <v>0.85</v>
      </c>
      <c r="G1557" s="17" t="str">
        <f>INDEX(Hosts!$A:$O,MATCH(Places!$C1557,Hosts!$A:$A,0),MATCH(Places!G$1,Hosts!$1:$1,0))</f>
        <v>Yes</v>
      </c>
      <c r="H1557" s="17">
        <v>15</v>
      </c>
      <c r="I1557" s="17" t="str">
        <f>INDEX(Neighborhoods!$A:$C,MATCH(Places!$H1557,Neighborhoods!$A:$A,0),MATCH(Places!I$1,Neighborhoods!$1:$1,0))</f>
        <v>Manhattan</v>
      </c>
      <c r="J1557" s="17" t="str">
        <f>INDEX(Neighborhoods!$A:$C,MATCH(Places!$H1557,Neighborhoods!$A:$A,0),MATCH(Places!J$1,Neighborhoods!$1:$1,0))</f>
        <v>East Village</v>
      </c>
      <c r="K1557" s="17" t="s">
        <v>11822</v>
      </c>
      <c r="L1557" s="17" t="str">
        <f t="shared" si="96"/>
        <v>No</v>
      </c>
      <c r="M1557" s="17">
        <v>3</v>
      </c>
      <c r="N1557" s="17" t="str" cm="1">
        <f t="array" ref="N1557">_xlfn.IFS(M1557&lt;=2,"Small",M1557&lt;=5,"Medium",M1557&gt;5,"Large")</f>
        <v>Medium</v>
      </c>
      <c r="O1557" s="65">
        <v>199</v>
      </c>
      <c r="P1557" s="87">
        <f t="shared" si="97"/>
        <v>0.03</v>
      </c>
      <c r="Q1557" s="68">
        <v>4.82</v>
      </c>
      <c r="R1557" s="68" t="str" cm="1">
        <f t="array" ref="R1557">_xlfn.SWITCH(ROUND(Q1557,0),5,"Excellent",4,"Good",3,"Ok","Bad")</f>
        <v>Excellent</v>
      </c>
      <c r="S1557" s="17">
        <v>11</v>
      </c>
      <c r="T1557" s="17" t="str">
        <f t="shared" si="98"/>
        <v>No</v>
      </c>
      <c r="U1557" s="82">
        <v>42282</v>
      </c>
      <c r="V1557" s="82">
        <v>43405</v>
      </c>
      <c r="W1557" s="17">
        <v>363</v>
      </c>
      <c r="X1557" s="17" t="str">
        <f t="shared" si="99"/>
        <v>Active</v>
      </c>
      <c r="Y1557" s="17" t="s">
        <v>15615</v>
      </c>
      <c r="Z1557" s="17"/>
    </row>
    <row r="1558" spans="1:26" x14ac:dyDescent="0.25">
      <c r="A1558">
        <v>1557</v>
      </c>
      <c r="B1558" s="17" t="s">
        <v>1172</v>
      </c>
      <c r="C1558" s="17">
        <v>2466</v>
      </c>
      <c r="D1558" s="17" t="str">
        <f>INDEX(Hosts!$A:$O,MATCH(Places!$C1558,Hosts!$A:$A,0),MATCH(Places!D$1,Hosts!$1:$1,0))</f>
        <v>Within a day</v>
      </c>
      <c r="E1558" s="87">
        <f>INDEX(Hosts!$A:$O,MATCH(Places!$C1558,Hosts!$A:$A,0),MATCH(Places!E$1,Hosts!$1:$1,0))</f>
        <v>0.5</v>
      </c>
      <c r="F1558" s="87">
        <f>INDEX(Hosts!$A:$O,MATCH(Places!$C1558,Hosts!$A:$A,0),MATCH(Places!F$1,Hosts!$1:$1,0))</f>
        <v>0.93</v>
      </c>
      <c r="G1558" s="17" t="str">
        <f>INDEX(Hosts!$A:$O,MATCH(Places!$C1558,Hosts!$A:$A,0),MATCH(Places!G$1,Hosts!$1:$1,0))</f>
        <v>No</v>
      </c>
      <c r="H1558" s="17">
        <v>10</v>
      </c>
      <c r="I1558" s="17" t="str">
        <f>INDEX(Neighborhoods!$A:$C,MATCH(Places!$H1558,Neighborhoods!$A:$A,0),MATCH(Places!I$1,Neighborhoods!$1:$1,0))</f>
        <v>Brooklyn</v>
      </c>
      <c r="J1558" s="17" t="str">
        <f>INDEX(Neighborhoods!$A:$C,MATCH(Places!$H1558,Neighborhoods!$A:$A,0),MATCH(Places!J$1,Neighborhoods!$1:$1,0))</f>
        <v>East Flatbush</v>
      </c>
      <c r="K1558" s="17" t="s">
        <v>11822</v>
      </c>
      <c r="L1558" s="17" t="str">
        <f t="shared" si="96"/>
        <v>No</v>
      </c>
      <c r="M1558" s="17">
        <v>4</v>
      </c>
      <c r="N1558" s="17" t="str" cm="1">
        <f t="array" ref="N1558">_xlfn.IFS(M1558&lt;=2,"Small",M1558&lt;=5,"Medium",M1558&gt;5,"Large")</f>
        <v>Medium</v>
      </c>
      <c r="O1558" s="65">
        <v>100</v>
      </c>
      <c r="P1558" s="87">
        <f t="shared" si="97"/>
        <v>0.03</v>
      </c>
      <c r="Q1558" s="68">
        <v>4.66</v>
      </c>
      <c r="R1558" s="68" t="str" cm="1">
        <f t="array" ref="R1558">_xlfn.SWITCH(ROUND(Q1558,0),5,"Excellent",4,"Good",3,"Ok","Bad")</f>
        <v>Excellent</v>
      </c>
      <c r="S1558" s="17">
        <v>70</v>
      </c>
      <c r="T1558" s="17" t="str">
        <f t="shared" si="98"/>
        <v>No</v>
      </c>
      <c r="U1558" s="82">
        <v>42287</v>
      </c>
      <c r="V1558" s="82">
        <v>43891</v>
      </c>
      <c r="W1558" s="17">
        <v>364</v>
      </c>
      <c r="X1558" s="17" t="str">
        <f t="shared" si="99"/>
        <v>Active</v>
      </c>
      <c r="Y1558" s="17" t="s">
        <v>15615</v>
      </c>
      <c r="Z1558" s="17"/>
    </row>
    <row r="1559" spans="1:26" x14ac:dyDescent="0.25">
      <c r="A1559">
        <v>1558</v>
      </c>
      <c r="B1559" s="17" t="s">
        <v>14773</v>
      </c>
      <c r="C1559" s="17">
        <v>1505</v>
      </c>
      <c r="D1559" s="17" t="str">
        <f>INDEX(Hosts!$A:$O,MATCH(Places!$C1559,Hosts!$A:$A,0),MATCH(Places!D$1,Hosts!$1:$1,0))</f>
        <v>Within an hour</v>
      </c>
      <c r="E1559" s="87">
        <f>INDEX(Hosts!$A:$O,MATCH(Places!$C1559,Hosts!$A:$A,0),MATCH(Places!E$1,Hosts!$1:$1,0))</f>
        <v>0.92</v>
      </c>
      <c r="F1559" s="87">
        <f>INDEX(Hosts!$A:$O,MATCH(Places!$C1559,Hosts!$A:$A,0),MATCH(Places!F$1,Hosts!$1:$1,0))</f>
        <v>1</v>
      </c>
      <c r="G1559" s="17" t="str">
        <f>INDEX(Hosts!$A:$O,MATCH(Places!$C1559,Hosts!$A:$A,0),MATCH(Places!G$1,Hosts!$1:$1,0))</f>
        <v>No</v>
      </c>
      <c r="H1559" s="17">
        <v>16</v>
      </c>
      <c r="I1559" s="17" t="str">
        <f>INDEX(Neighborhoods!$A:$C,MATCH(Places!$H1559,Neighborhoods!$A:$A,0),MATCH(Places!I$1,Neighborhoods!$1:$1,0))</f>
        <v>Manhattan</v>
      </c>
      <c r="J1559" s="17" t="str">
        <f>INDEX(Neighborhoods!$A:$C,MATCH(Places!$H1559,Neighborhoods!$A:$A,0),MATCH(Places!J$1,Neighborhoods!$1:$1,0))</f>
        <v>Harlem</v>
      </c>
      <c r="K1559" s="17" t="s">
        <v>11822</v>
      </c>
      <c r="L1559" s="17" t="str">
        <f t="shared" si="96"/>
        <v>No</v>
      </c>
      <c r="M1559" s="17">
        <v>4</v>
      </c>
      <c r="N1559" s="17" t="str" cm="1">
        <f t="array" ref="N1559">_xlfn.IFS(M1559&lt;=2,"Small",M1559&lt;=5,"Medium",M1559&gt;5,"Large")</f>
        <v>Medium</v>
      </c>
      <c r="O1559" s="65">
        <v>104</v>
      </c>
      <c r="P1559" s="87">
        <f t="shared" si="97"/>
        <v>0.03</v>
      </c>
      <c r="Q1559" s="68">
        <v>4.59</v>
      </c>
      <c r="R1559" s="68" t="str" cm="1">
        <f t="array" ref="R1559">_xlfn.SWITCH(ROUND(Q1559,0),5,"Excellent",4,"Good",3,"Ok","Bad")</f>
        <v>Excellent</v>
      </c>
      <c r="S1559" s="17">
        <v>27</v>
      </c>
      <c r="T1559" s="17" t="str">
        <f t="shared" si="98"/>
        <v>No</v>
      </c>
      <c r="U1559" s="82">
        <v>42995</v>
      </c>
      <c r="V1559" s="82">
        <v>44043</v>
      </c>
      <c r="W1559" s="17">
        <v>358</v>
      </c>
      <c r="X1559" s="17" t="str">
        <f t="shared" si="99"/>
        <v>Active</v>
      </c>
      <c r="Y1559" s="17" t="s">
        <v>15616</v>
      </c>
      <c r="Z1559" s="17"/>
    </row>
    <row r="1560" spans="1:26" x14ac:dyDescent="0.25">
      <c r="A1560">
        <v>1559</v>
      </c>
      <c r="B1560" s="17" t="s">
        <v>1173</v>
      </c>
      <c r="C1560" s="17">
        <v>2045</v>
      </c>
      <c r="D1560" s="17" t="str">
        <f>INDEX(Hosts!$A:$O,MATCH(Places!$C1560,Hosts!$A:$A,0),MATCH(Places!D$1,Hosts!$1:$1,0))</f>
        <v>Within an hour</v>
      </c>
      <c r="E1560" s="87">
        <f>INDEX(Hosts!$A:$O,MATCH(Places!$C1560,Hosts!$A:$A,0),MATCH(Places!E$1,Hosts!$1:$1,0))</f>
        <v>1</v>
      </c>
      <c r="F1560" s="87">
        <f>INDEX(Hosts!$A:$O,MATCH(Places!$C1560,Hosts!$A:$A,0),MATCH(Places!F$1,Hosts!$1:$1,0))</f>
        <v>0.76</v>
      </c>
      <c r="G1560" s="17" t="str">
        <f>INDEX(Hosts!$A:$O,MATCH(Places!$C1560,Hosts!$A:$A,0),MATCH(Places!G$1,Hosts!$1:$1,0))</f>
        <v>Yes</v>
      </c>
      <c r="H1560" s="17">
        <v>19</v>
      </c>
      <c r="I1560" s="17" t="str">
        <f>INDEX(Neighborhoods!$A:$C,MATCH(Places!$H1560,Neighborhoods!$A:$A,0),MATCH(Places!I$1,Neighborhoods!$1:$1,0))</f>
        <v>Manhattan</v>
      </c>
      <c r="J1560" s="17" t="str">
        <f>INDEX(Neighborhoods!$A:$C,MATCH(Places!$H1560,Neighborhoods!$A:$A,0),MATCH(Places!J$1,Neighborhoods!$1:$1,0))</f>
        <v>Upper East Side</v>
      </c>
      <c r="K1560" s="17" t="s">
        <v>1</v>
      </c>
      <c r="L1560" s="17" t="str">
        <f t="shared" si="96"/>
        <v>Yes</v>
      </c>
      <c r="M1560" s="17">
        <v>2</v>
      </c>
      <c r="N1560" s="17" t="str" cm="1">
        <f t="array" ref="N1560">_xlfn.IFS(M1560&lt;=2,"Small",M1560&lt;=5,"Medium",M1560&gt;5,"Large")</f>
        <v>Small</v>
      </c>
      <c r="O1560" s="65">
        <v>67</v>
      </c>
      <c r="P1560" s="87">
        <f t="shared" si="97"/>
        <v>0.03</v>
      </c>
      <c r="Q1560" s="68">
        <v>4.8899999999999997</v>
      </c>
      <c r="R1560" s="68" t="str" cm="1">
        <f t="array" ref="R1560">_xlfn.SWITCH(ROUND(Q1560,0),5,"Excellent",4,"Good",3,"Ok","Bad")</f>
        <v>Excellent</v>
      </c>
      <c r="S1560" s="17">
        <v>65</v>
      </c>
      <c r="T1560" s="17" t="str">
        <f t="shared" si="98"/>
        <v>No</v>
      </c>
      <c r="U1560" s="82">
        <v>42279</v>
      </c>
      <c r="V1560" s="82">
        <v>43831</v>
      </c>
      <c r="W1560" s="17">
        <v>364</v>
      </c>
      <c r="X1560" s="17" t="str">
        <f t="shared" si="99"/>
        <v>Active</v>
      </c>
      <c r="Y1560" s="17" t="s">
        <v>15615</v>
      </c>
      <c r="Z1560" s="17"/>
    </row>
    <row r="1561" spans="1:26" x14ac:dyDescent="0.25">
      <c r="A1561">
        <v>1560</v>
      </c>
      <c r="B1561" s="17" t="s">
        <v>1174</v>
      </c>
      <c r="C1561" s="17">
        <v>2470</v>
      </c>
      <c r="D1561" s="17" t="str">
        <f>INDEX(Hosts!$A:$O,MATCH(Places!$C1561,Hosts!$A:$A,0),MATCH(Places!D$1,Hosts!$1:$1,0))</f>
        <v>Within a few hours</v>
      </c>
      <c r="E1561" s="87">
        <f>INDEX(Hosts!$A:$O,MATCH(Places!$C1561,Hosts!$A:$A,0),MATCH(Places!E$1,Hosts!$1:$1,0))</f>
        <v>1</v>
      </c>
      <c r="F1561" s="87">
        <f>INDEX(Hosts!$A:$O,MATCH(Places!$C1561,Hosts!$A:$A,0),MATCH(Places!F$1,Hosts!$1:$1,0))</f>
        <v>0.78</v>
      </c>
      <c r="G1561" s="17" t="str">
        <f>INDEX(Hosts!$A:$O,MATCH(Places!$C1561,Hosts!$A:$A,0),MATCH(Places!G$1,Hosts!$1:$1,0))</f>
        <v>No</v>
      </c>
      <c r="H1561" s="17">
        <v>7</v>
      </c>
      <c r="I1561" s="17" t="str">
        <f>INDEX(Neighborhoods!$A:$C,MATCH(Places!$H1561,Neighborhoods!$A:$A,0),MATCH(Places!I$1,Neighborhoods!$1:$1,0))</f>
        <v>Brooklyn</v>
      </c>
      <c r="J1561" s="17" t="str">
        <f>INDEX(Neighborhoods!$A:$C,MATCH(Places!$H1561,Neighborhoods!$A:$A,0),MATCH(Places!J$1,Neighborhoods!$1:$1,0))</f>
        <v>Bedford-Stuyvesant</v>
      </c>
      <c r="K1561" s="17" t="s">
        <v>11822</v>
      </c>
      <c r="L1561" s="17" t="str">
        <f t="shared" si="96"/>
        <v>No</v>
      </c>
      <c r="M1561" s="17">
        <v>4</v>
      </c>
      <c r="N1561" s="17" t="str" cm="1">
        <f t="array" ref="N1561">_xlfn.IFS(M1561&lt;=2,"Small",M1561&lt;=5,"Medium",M1561&gt;5,"Large")</f>
        <v>Medium</v>
      </c>
      <c r="O1561" s="65">
        <v>200</v>
      </c>
      <c r="P1561" s="87">
        <f t="shared" si="97"/>
        <v>0.04</v>
      </c>
      <c r="Q1561" s="68">
        <v>4.91</v>
      </c>
      <c r="R1561" s="68" t="str" cm="1">
        <f t="array" ref="R1561">_xlfn.SWITCH(ROUND(Q1561,0),5,"Excellent",4,"Good",3,"Ok","Bad")</f>
        <v>Excellent</v>
      </c>
      <c r="S1561" s="17">
        <v>70</v>
      </c>
      <c r="T1561" s="17" t="str">
        <f t="shared" si="98"/>
        <v>No</v>
      </c>
      <c r="U1561" s="82">
        <v>42294</v>
      </c>
      <c r="V1561" s="82">
        <v>43737</v>
      </c>
      <c r="W1561" s="17">
        <v>362</v>
      </c>
      <c r="X1561" s="17" t="str">
        <f t="shared" si="99"/>
        <v>Active</v>
      </c>
      <c r="Y1561" s="17" t="s">
        <v>15615</v>
      </c>
      <c r="Z1561" s="17"/>
    </row>
    <row r="1562" spans="1:26" x14ac:dyDescent="0.25">
      <c r="A1562">
        <v>1561</v>
      </c>
      <c r="B1562" s="17" t="s">
        <v>1175</v>
      </c>
      <c r="C1562" s="17">
        <v>2471</v>
      </c>
      <c r="D1562" s="17" t="str">
        <f>INDEX(Hosts!$A:$O,MATCH(Places!$C1562,Hosts!$A:$A,0),MATCH(Places!D$1,Hosts!$1:$1,0))</f>
        <v>Within an hour</v>
      </c>
      <c r="E1562" s="87">
        <f>INDEX(Hosts!$A:$O,MATCH(Places!$C1562,Hosts!$A:$A,0),MATCH(Places!E$1,Hosts!$1:$1,0))</f>
        <v>1</v>
      </c>
      <c r="F1562" s="87">
        <f>INDEX(Hosts!$A:$O,MATCH(Places!$C1562,Hosts!$A:$A,0),MATCH(Places!F$1,Hosts!$1:$1,0))</f>
        <v>0.97</v>
      </c>
      <c r="G1562" s="17" t="str">
        <f>INDEX(Hosts!$A:$O,MATCH(Places!$C1562,Hosts!$A:$A,0),MATCH(Places!G$1,Hosts!$1:$1,0))</f>
        <v>No</v>
      </c>
      <c r="H1562" s="17">
        <v>15</v>
      </c>
      <c r="I1562" s="17" t="str">
        <f>INDEX(Neighborhoods!$A:$C,MATCH(Places!$H1562,Neighborhoods!$A:$A,0),MATCH(Places!I$1,Neighborhoods!$1:$1,0))</f>
        <v>Manhattan</v>
      </c>
      <c r="J1562" s="17" t="str">
        <f>INDEX(Neighborhoods!$A:$C,MATCH(Places!$H1562,Neighborhoods!$A:$A,0),MATCH(Places!J$1,Neighborhoods!$1:$1,0))</f>
        <v>East Village</v>
      </c>
      <c r="K1562" s="17" t="s">
        <v>11822</v>
      </c>
      <c r="L1562" s="17" t="str">
        <f t="shared" si="96"/>
        <v>No</v>
      </c>
      <c r="M1562" s="17">
        <v>3</v>
      </c>
      <c r="N1562" s="17" t="str" cm="1">
        <f t="array" ref="N1562">_xlfn.IFS(M1562&lt;=2,"Small",M1562&lt;=5,"Medium",M1562&gt;5,"Large")</f>
        <v>Medium</v>
      </c>
      <c r="O1562" s="65">
        <v>99</v>
      </c>
      <c r="P1562" s="87">
        <f t="shared" si="97"/>
        <v>0.03</v>
      </c>
      <c r="Q1562" s="68">
        <v>4.4800000000000004</v>
      </c>
      <c r="R1562" s="68" t="str" cm="1">
        <f t="array" ref="R1562">_xlfn.SWITCH(ROUND(Q1562,0),5,"Excellent",4,"Good",3,"Ok","Bad")</f>
        <v>Good</v>
      </c>
      <c r="S1562" s="17">
        <v>252</v>
      </c>
      <c r="T1562" s="17" t="str">
        <f t="shared" si="98"/>
        <v>No</v>
      </c>
      <c r="U1562" s="82">
        <v>42287</v>
      </c>
      <c r="V1562" s="82">
        <v>43905</v>
      </c>
      <c r="W1562" s="17">
        <v>340</v>
      </c>
      <c r="X1562" s="17" t="str">
        <f t="shared" si="99"/>
        <v>Active</v>
      </c>
      <c r="Y1562" s="17" t="s">
        <v>15616</v>
      </c>
      <c r="Z1562" s="17"/>
    </row>
    <row r="1563" spans="1:26" x14ac:dyDescent="0.25">
      <c r="A1563">
        <v>1562</v>
      </c>
      <c r="B1563" s="17" t="s">
        <v>1176</v>
      </c>
      <c r="C1563" s="17">
        <v>789</v>
      </c>
      <c r="D1563" s="17" t="str">
        <f>INDEX(Hosts!$A:$O,MATCH(Places!$C1563,Hosts!$A:$A,0),MATCH(Places!D$1,Hosts!$1:$1,0))</f>
        <v>Within a few hours</v>
      </c>
      <c r="E1563" s="87">
        <f>INDEX(Hosts!$A:$O,MATCH(Places!$C1563,Hosts!$A:$A,0),MATCH(Places!E$1,Hosts!$1:$1,0))</f>
        <v>1</v>
      </c>
      <c r="F1563" s="87">
        <f>INDEX(Hosts!$A:$O,MATCH(Places!$C1563,Hosts!$A:$A,0),MATCH(Places!F$1,Hosts!$1:$1,0))</f>
        <v>0.4</v>
      </c>
      <c r="G1563" s="17" t="str">
        <f>INDEX(Hosts!$A:$O,MATCH(Places!$C1563,Hosts!$A:$A,0),MATCH(Places!G$1,Hosts!$1:$1,0))</f>
        <v>No</v>
      </c>
      <c r="H1563" s="17">
        <v>15</v>
      </c>
      <c r="I1563" s="17" t="str">
        <f>INDEX(Neighborhoods!$A:$C,MATCH(Places!$H1563,Neighborhoods!$A:$A,0),MATCH(Places!I$1,Neighborhoods!$1:$1,0))</f>
        <v>Manhattan</v>
      </c>
      <c r="J1563" s="17" t="str">
        <f>INDEX(Neighborhoods!$A:$C,MATCH(Places!$H1563,Neighborhoods!$A:$A,0),MATCH(Places!J$1,Neighborhoods!$1:$1,0))</f>
        <v>East Village</v>
      </c>
      <c r="K1563" s="17" t="s">
        <v>11822</v>
      </c>
      <c r="L1563" s="17" t="str">
        <f t="shared" si="96"/>
        <v>No</v>
      </c>
      <c r="M1563" s="17">
        <v>2</v>
      </c>
      <c r="N1563" s="17" t="str" cm="1">
        <f t="array" ref="N1563">_xlfn.IFS(M1563&lt;=2,"Small",M1563&lt;=5,"Medium",M1563&gt;5,"Large")</f>
        <v>Small</v>
      </c>
      <c r="O1563" s="65">
        <v>330</v>
      </c>
      <c r="P1563" s="87">
        <f t="shared" si="97"/>
        <v>0.04</v>
      </c>
      <c r="Q1563" s="68">
        <v>4.8499999999999996</v>
      </c>
      <c r="R1563" s="68" t="str" cm="1">
        <f t="array" ref="R1563">_xlfn.SWITCH(ROUND(Q1563,0),5,"Excellent",4,"Good",3,"Ok","Bad")</f>
        <v>Excellent</v>
      </c>
      <c r="S1563" s="17">
        <v>13</v>
      </c>
      <c r="T1563" s="17" t="str">
        <f t="shared" si="98"/>
        <v>No</v>
      </c>
      <c r="U1563" s="82">
        <v>42540</v>
      </c>
      <c r="V1563" s="82">
        <v>43735</v>
      </c>
      <c r="W1563" s="17">
        <v>89</v>
      </c>
      <c r="X1563" s="17" t="str">
        <f t="shared" si="99"/>
        <v>Active</v>
      </c>
      <c r="Y1563" s="17" t="s">
        <v>15615</v>
      </c>
      <c r="Z1563" s="17"/>
    </row>
    <row r="1564" spans="1:26" x14ac:dyDescent="0.25">
      <c r="A1564">
        <v>1563</v>
      </c>
      <c r="B1564" s="17" t="s">
        <v>1177</v>
      </c>
      <c r="C1564" s="17">
        <v>1884</v>
      </c>
      <c r="D1564" s="17" t="str">
        <f>INDEX(Hosts!$A:$O,MATCH(Places!$C1564,Hosts!$A:$A,0),MATCH(Places!D$1,Hosts!$1:$1,0))</f>
        <v>Within an hour</v>
      </c>
      <c r="E1564" s="87">
        <f>INDEX(Hosts!$A:$O,MATCH(Places!$C1564,Hosts!$A:$A,0),MATCH(Places!E$1,Hosts!$1:$1,0))</f>
        <v>1</v>
      </c>
      <c r="F1564" s="87">
        <f>INDEX(Hosts!$A:$O,MATCH(Places!$C1564,Hosts!$A:$A,0),MATCH(Places!F$1,Hosts!$1:$1,0))</f>
        <v>1</v>
      </c>
      <c r="G1564" s="17" t="str">
        <f>INDEX(Hosts!$A:$O,MATCH(Places!$C1564,Hosts!$A:$A,0),MATCH(Places!G$1,Hosts!$1:$1,0))</f>
        <v>Yes</v>
      </c>
      <c r="H1564" s="17">
        <v>7</v>
      </c>
      <c r="I1564" s="17" t="str">
        <f>INDEX(Neighborhoods!$A:$C,MATCH(Places!$H1564,Neighborhoods!$A:$A,0),MATCH(Places!I$1,Neighborhoods!$1:$1,0))</f>
        <v>Brooklyn</v>
      </c>
      <c r="J1564" s="17" t="str">
        <f>INDEX(Neighborhoods!$A:$C,MATCH(Places!$H1564,Neighborhoods!$A:$A,0),MATCH(Places!J$1,Neighborhoods!$1:$1,0))</f>
        <v>Bedford-Stuyvesant</v>
      </c>
      <c r="K1564" s="17" t="s">
        <v>1</v>
      </c>
      <c r="L1564" s="17" t="str">
        <f t="shared" si="96"/>
        <v>Yes</v>
      </c>
      <c r="M1564" s="17">
        <v>2</v>
      </c>
      <c r="N1564" s="17" t="str" cm="1">
        <f t="array" ref="N1564">_xlfn.IFS(M1564&lt;=2,"Small",M1564&lt;=5,"Medium",M1564&gt;5,"Large")</f>
        <v>Small</v>
      </c>
      <c r="O1564" s="65">
        <v>37</v>
      </c>
      <c r="P1564" s="87">
        <f t="shared" si="97"/>
        <v>0.03</v>
      </c>
      <c r="Q1564" s="68">
        <v>4.92</v>
      </c>
      <c r="R1564" s="68" t="str" cm="1">
        <f t="array" ref="R1564">_xlfn.SWITCH(ROUND(Q1564,0),5,"Excellent",4,"Good",3,"Ok","Bad")</f>
        <v>Excellent</v>
      </c>
      <c r="S1564" s="17">
        <v>65</v>
      </c>
      <c r="T1564" s="17" t="str">
        <f t="shared" si="98"/>
        <v>No</v>
      </c>
      <c r="U1564" s="82">
        <v>42291</v>
      </c>
      <c r="V1564" s="82">
        <v>43870</v>
      </c>
      <c r="W1564" s="17">
        <v>164</v>
      </c>
      <c r="X1564" s="17" t="str">
        <f t="shared" si="99"/>
        <v>Active</v>
      </c>
      <c r="Y1564" s="17" t="s">
        <v>15616</v>
      </c>
      <c r="Z1564" s="17"/>
    </row>
    <row r="1565" spans="1:26" x14ac:dyDescent="0.25">
      <c r="A1565">
        <v>1564</v>
      </c>
      <c r="B1565" s="17" t="s">
        <v>1178</v>
      </c>
      <c r="C1565" s="17">
        <v>2473</v>
      </c>
      <c r="D1565" s="17" t="str">
        <f>INDEX(Hosts!$A:$O,MATCH(Places!$C1565,Hosts!$A:$A,0),MATCH(Places!D$1,Hosts!$1:$1,0))</f>
        <v>Within a few hours</v>
      </c>
      <c r="E1565" s="87">
        <f>INDEX(Hosts!$A:$O,MATCH(Places!$C1565,Hosts!$A:$A,0),MATCH(Places!E$1,Hosts!$1:$1,0))</f>
        <v>1</v>
      </c>
      <c r="F1565" s="87">
        <f>INDEX(Hosts!$A:$O,MATCH(Places!$C1565,Hosts!$A:$A,0),MATCH(Places!F$1,Hosts!$1:$1,0))</f>
        <v>0.69</v>
      </c>
      <c r="G1565" s="17" t="str">
        <f>INDEX(Hosts!$A:$O,MATCH(Places!$C1565,Hosts!$A:$A,0),MATCH(Places!G$1,Hosts!$1:$1,0))</f>
        <v>Yes</v>
      </c>
      <c r="H1565" s="17">
        <v>19</v>
      </c>
      <c r="I1565" s="17" t="str">
        <f>INDEX(Neighborhoods!$A:$C,MATCH(Places!$H1565,Neighborhoods!$A:$A,0),MATCH(Places!I$1,Neighborhoods!$1:$1,0))</f>
        <v>Manhattan</v>
      </c>
      <c r="J1565" s="17" t="str">
        <f>INDEX(Neighborhoods!$A:$C,MATCH(Places!$H1565,Neighborhoods!$A:$A,0),MATCH(Places!J$1,Neighborhoods!$1:$1,0))</f>
        <v>Upper East Side</v>
      </c>
      <c r="K1565" s="17" t="s">
        <v>16</v>
      </c>
      <c r="L1565" s="17" t="str">
        <f t="shared" si="96"/>
        <v>Yes</v>
      </c>
      <c r="M1565" s="17">
        <v>2</v>
      </c>
      <c r="N1565" s="17" t="str" cm="1">
        <f t="array" ref="N1565">_xlfn.IFS(M1565&lt;=2,"Small",M1565&lt;=5,"Medium",M1565&gt;5,"Large")</f>
        <v>Small</v>
      </c>
      <c r="O1565" s="65">
        <v>62</v>
      </c>
      <c r="P1565" s="87">
        <f t="shared" si="97"/>
        <v>0.03</v>
      </c>
      <c r="Q1565" s="68">
        <v>4.9000000000000004</v>
      </c>
      <c r="R1565" s="68" t="str" cm="1">
        <f t="array" ref="R1565">_xlfn.SWITCH(ROUND(Q1565,0),5,"Excellent",4,"Good",3,"Ok","Bad")</f>
        <v>Excellent</v>
      </c>
      <c r="S1565" s="17">
        <v>124</v>
      </c>
      <c r="T1565" s="17" t="str">
        <f t="shared" si="98"/>
        <v>Yes</v>
      </c>
      <c r="U1565" s="82">
        <v>42276</v>
      </c>
      <c r="V1565" s="82">
        <v>43832</v>
      </c>
      <c r="W1565" s="17">
        <v>168</v>
      </c>
      <c r="X1565" s="17" t="str">
        <f t="shared" si="99"/>
        <v>Active</v>
      </c>
      <c r="Y1565" s="17" t="s">
        <v>15615</v>
      </c>
      <c r="Z1565" s="17"/>
    </row>
    <row r="1566" spans="1:26" x14ac:dyDescent="0.25">
      <c r="A1566">
        <v>1565</v>
      </c>
      <c r="B1566" s="17" t="s">
        <v>1179</v>
      </c>
      <c r="C1566" s="17">
        <v>2474</v>
      </c>
      <c r="D1566" s="17" t="str">
        <f>INDEX(Hosts!$A:$O,MATCH(Places!$C1566,Hosts!$A:$A,0),MATCH(Places!D$1,Hosts!$1:$1,0))</f>
        <v>Within an hour</v>
      </c>
      <c r="E1566" s="87">
        <f>INDEX(Hosts!$A:$O,MATCH(Places!$C1566,Hosts!$A:$A,0),MATCH(Places!E$1,Hosts!$1:$1,0))</f>
        <v>0.94</v>
      </c>
      <c r="F1566" s="87">
        <f>INDEX(Hosts!$A:$O,MATCH(Places!$C1566,Hosts!$A:$A,0),MATCH(Places!F$1,Hosts!$1:$1,0))</f>
        <v>0.99</v>
      </c>
      <c r="G1566" s="17" t="str">
        <f>INDEX(Hosts!$A:$O,MATCH(Places!$C1566,Hosts!$A:$A,0),MATCH(Places!G$1,Hosts!$1:$1,0))</f>
        <v>No</v>
      </c>
      <c r="H1566" s="17">
        <v>23</v>
      </c>
      <c r="I1566" s="17" t="str">
        <f>INDEX(Neighborhoods!$A:$C,MATCH(Places!$H1566,Neighborhoods!$A:$A,0),MATCH(Places!I$1,Neighborhoods!$1:$1,0))</f>
        <v>Queens</v>
      </c>
      <c r="J1566" s="17" t="str">
        <f>INDEX(Neighborhoods!$A:$C,MATCH(Places!$H1566,Neighborhoods!$A:$A,0),MATCH(Places!J$1,Neighborhoods!$1:$1,0))</f>
        <v>Jamaica</v>
      </c>
      <c r="K1566" s="17" t="s">
        <v>1</v>
      </c>
      <c r="L1566" s="17" t="str">
        <f t="shared" si="96"/>
        <v>Yes</v>
      </c>
      <c r="M1566" s="17">
        <v>2</v>
      </c>
      <c r="N1566" s="17" t="str" cm="1">
        <f t="array" ref="N1566">_xlfn.IFS(M1566&lt;=2,"Small",M1566&lt;=5,"Medium",M1566&gt;5,"Large")</f>
        <v>Small</v>
      </c>
      <c r="O1566" s="65">
        <v>40</v>
      </c>
      <c r="P1566" s="87">
        <f t="shared" si="97"/>
        <v>0.03</v>
      </c>
      <c r="Q1566" s="68">
        <v>4.58</v>
      </c>
      <c r="R1566" s="68" t="str" cm="1">
        <f t="array" ref="R1566">_xlfn.SWITCH(ROUND(Q1566,0),5,"Excellent",4,"Good",3,"Ok","Bad")</f>
        <v>Excellent</v>
      </c>
      <c r="S1566" s="17">
        <v>125</v>
      </c>
      <c r="T1566" s="17" t="str">
        <f t="shared" si="98"/>
        <v>No</v>
      </c>
      <c r="U1566" s="82">
        <v>42297</v>
      </c>
      <c r="V1566" s="82">
        <v>44045</v>
      </c>
      <c r="W1566" s="17">
        <v>357</v>
      </c>
      <c r="X1566" s="17" t="str">
        <f t="shared" si="99"/>
        <v>Active</v>
      </c>
      <c r="Y1566" s="17" t="s">
        <v>15615</v>
      </c>
      <c r="Z1566" s="17"/>
    </row>
    <row r="1567" spans="1:26" x14ac:dyDescent="0.25">
      <c r="A1567">
        <v>1566</v>
      </c>
      <c r="B1567" s="17" t="s">
        <v>1180</v>
      </c>
      <c r="C1567" s="17">
        <v>2137</v>
      </c>
      <c r="D1567" s="17" t="str">
        <f>INDEX(Hosts!$A:$O,MATCH(Places!$C1567,Hosts!$A:$A,0),MATCH(Places!D$1,Hosts!$1:$1,0))</f>
        <v>Within an hour</v>
      </c>
      <c r="E1567" s="87">
        <f>INDEX(Hosts!$A:$O,MATCH(Places!$C1567,Hosts!$A:$A,0),MATCH(Places!E$1,Hosts!$1:$1,0))</f>
        <v>0.9</v>
      </c>
      <c r="F1567" s="87">
        <f>INDEX(Hosts!$A:$O,MATCH(Places!$C1567,Hosts!$A:$A,0),MATCH(Places!F$1,Hosts!$1:$1,0))</f>
        <v>0.69</v>
      </c>
      <c r="G1567" s="17" t="str">
        <f>INDEX(Hosts!$A:$O,MATCH(Places!$C1567,Hosts!$A:$A,0),MATCH(Places!G$1,Hosts!$1:$1,0))</f>
        <v>No</v>
      </c>
      <c r="H1567" s="17">
        <v>10</v>
      </c>
      <c r="I1567" s="17" t="str">
        <f>INDEX(Neighborhoods!$A:$C,MATCH(Places!$H1567,Neighborhoods!$A:$A,0),MATCH(Places!I$1,Neighborhoods!$1:$1,0))</f>
        <v>Brooklyn</v>
      </c>
      <c r="J1567" s="17" t="str">
        <f>INDEX(Neighborhoods!$A:$C,MATCH(Places!$H1567,Neighborhoods!$A:$A,0),MATCH(Places!J$1,Neighborhoods!$1:$1,0))</f>
        <v>East Flatbush</v>
      </c>
      <c r="K1567" s="17" t="s">
        <v>16</v>
      </c>
      <c r="L1567" s="17" t="str">
        <f t="shared" si="96"/>
        <v>Yes</v>
      </c>
      <c r="M1567" s="17">
        <v>2</v>
      </c>
      <c r="N1567" s="17" t="str" cm="1">
        <f t="array" ref="N1567">_xlfn.IFS(M1567&lt;=2,"Small",M1567&lt;=5,"Medium",M1567&gt;5,"Large")</f>
        <v>Small</v>
      </c>
      <c r="O1567" s="65">
        <v>27</v>
      </c>
      <c r="P1567" s="87">
        <f t="shared" si="97"/>
        <v>0.03</v>
      </c>
      <c r="Q1567" s="68">
        <v>4.67</v>
      </c>
      <c r="R1567" s="68" t="str" cm="1">
        <f t="array" ref="R1567">_xlfn.SWITCH(ROUND(Q1567,0),5,"Excellent",4,"Good",3,"Ok","Bad")</f>
        <v>Excellent</v>
      </c>
      <c r="S1567" s="17">
        <v>3</v>
      </c>
      <c r="T1567" s="17" t="str">
        <f t="shared" si="98"/>
        <v>No</v>
      </c>
      <c r="U1567" s="82">
        <v>42341</v>
      </c>
      <c r="V1567" s="82">
        <v>42736</v>
      </c>
      <c r="W1567" s="17">
        <v>365</v>
      </c>
      <c r="X1567" s="17" t="str">
        <f t="shared" si="99"/>
        <v>Active</v>
      </c>
      <c r="Y1567" s="17" t="s">
        <v>15616</v>
      </c>
      <c r="Z1567" s="17"/>
    </row>
    <row r="1568" spans="1:26" x14ac:dyDescent="0.25">
      <c r="A1568">
        <v>1567</v>
      </c>
      <c r="B1568" s="17" t="s">
        <v>1181</v>
      </c>
      <c r="C1568" s="17">
        <v>836</v>
      </c>
      <c r="D1568" s="17" t="str">
        <f>INDEX(Hosts!$A:$O,MATCH(Places!$C1568,Hosts!$A:$A,0),MATCH(Places!D$1,Hosts!$1:$1,0))</f>
        <v>Within an hour</v>
      </c>
      <c r="E1568" s="87">
        <f>INDEX(Hosts!$A:$O,MATCH(Places!$C1568,Hosts!$A:$A,0),MATCH(Places!E$1,Hosts!$1:$1,0))</f>
        <v>1</v>
      </c>
      <c r="F1568" s="87">
        <f>INDEX(Hosts!$A:$O,MATCH(Places!$C1568,Hosts!$A:$A,0),MATCH(Places!F$1,Hosts!$1:$1,0))</f>
        <v>1</v>
      </c>
      <c r="G1568" s="17" t="str">
        <f>INDEX(Hosts!$A:$O,MATCH(Places!$C1568,Hosts!$A:$A,0),MATCH(Places!G$1,Hosts!$1:$1,0))</f>
        <v>No</v>
      </c>
      <c r="H1568" s="17">
        <v>11</v>
      </c>
      <c r="I1568" s="17" t="str">
        <f>INDEX(Neighborhoods!$A:$C,MATCH(Places!$H1568,Neighborhoods!$A:$A,0),MATCH(Places!I$1,Neighborhoods!$1:$1,0))</f>
        <v>Brooklyn</v>
      </c>
      <c r="J1568" s="17" t="str">
        <f>INDEX(Neighborhoods!$A:$C,MATCH(Places!$H1568,Neighborhoods!$A:$A,0),MATCH(Places!J$1,Neighborhoods!$1:$1,0))</f>
        <v>Greenpoint</v>
      </c>
      <c r="K1568" s="17" t="s">
        <v>1</v>
      </c>
      <c r="L1568" s="17" t="str">
        <f t="shared" si="96"/>
        <v>Yes</v>
      </c>
      <c r="M1568" s="17">
        <v>1</v>
      </c>
      <c r="N1568" s="17" t="str" cm="1">
        <f t="array" ref="N1568">_xlfn.IFS(M1568&lt;=2,"Small",M1568&lt;=5,"Medium",M1568&gt;5,"Large")</f>
        <v>Small</v>
      </c>
      <c r="O1568" s="65">
        <v>70</v>
      </c>
      <c r="P1568" s="87">
        <f t="shared" si="97"/>
        <v>0.03</v>
      </c>
      <c r="Q1568" s="68">
        <v>4.8499999999999996</v>
      </c>
      <c r="R1568" s="68" t="str" cm="1">
        <f t="array" ref="R1568">_xlfn.SWITCH(ROUND(Q1568,0),5,"Excellent",4,"Good",3,"Ok","Bad")</f>
        <v>Excellent</v>
      </c>
      <c r="S1568" s="17">
        <v>20</v>
      </c>
      <c r="T1568" s="17" t="str">
        <f t="shared" si="98"/>
        <v>No</v>
      </c>
      <c r="U1568" s="82">
        <v>42287</v>
      </c>
      <c r="V1568" s="82">
        <v>43884</v>
      </c>
      <c r="W1568" s="17">
        <v>198</v>
      </c>
      <c r="X1568" s="17" t="str">
        <f t="shared" si="99"/>
        <v>Active</v>
      </c>
      <c r="Y1568" s="17" t="s">
        <v>15616</v>
      </c>
      <c r="Z1568" s="17"/>
    </row>
    <row r="1569" spans="1:26" x14ac:dyDescent="0.25">
      <c r="A1569">
        <v>1568</v>
      </c>
      <c r="B1569" s="17" t="s">
        <v>2354</v>
      </c>
      <c r="C1569" s="17">
        <v>1976</v>
      </c>
      <c r="D1569" s="17" t="str">
        <f>INDEX(Hosts!$A:$O,MATCH(Places!$C1569,Hosts!$A:$A,0),MATCH(Places!D$1,Hosts!$1:$1,0))</f>
        <v>Within an hour</v>
      </c>
      <c r="E1569" s="87">
        <f>INDEX(Hosts!$A:$O,MATCH(Places!$C1569,Hosts!$A:$A,0),MATCH(Places!E$1,Hosts!$1:$1,0))</f>
        <v>1</v>
      </c>
      <c r="F1569" s="87">
        <f>INDEX(Hosts!$A:$O,MATCH(Places!$C1569,Hosts!$A:$A,0),MATCH(Places!F$1,Hosts!$1:$1,0))</f>
        <v>1</v>
      </c>
      <c r="G1569" s="17" t="str">
        <f>INDEX(Hosts!$A:$O,MATCH(Places!$C1569,Hosts!$A:$A,0),MATCH(Places!G$1,Hosts!$1:$1,0))</f>
        <v>No</v>
      </c>
      <c r="H1569" s="17">
        <v>14</v>
      </c>
      <c r="I1569" s="17" t="str">
        <f>INDEX(Neighborhoods!$A:$C,MATCH(Places!$H1569,Neighborhoods!$A:$A,0),MATCH(Places!I$1,Neighborhoods!$1:$1,0))</f>
        <v>Manhattan</v>
      </c>
      <c r="J1569" s="17" t="str">
        <f>INDEX(Neighborhoods!$A:$C,MATCH(Places!$H1569,Neighborhoods!$A:$A,0),MATCH(Places!J$1,Neighborhoods!$1:$1,0))</f>
        <v>East Harlem</v>
      </c>
      <c r="K1569" s="17" t="s">
        <v>1</v>
      </c>
      <c r="L1569" s="17" t="str">
        <f t="shared" si="96"/>
        <v>Yes</v>
      </c>
      <c r="M1569" s="17">
        <v>5</v>
      </c>
      <c r="N1569" s="17" t="str" cm="1">
        <f t="array" ref="N1569">_xlfn.IFS(M1569&lt;=2,"Small",M1569&lt;=5,"Medium",M1569&gt;5,"Large")</f>
        <v>Medium</v>
      </c>
      <c r="O1569" s="65">
        <v>135</v>
      </c>
      <c r="P1569" s="87">
        <f t="shared" si="97"/>
        <v>0.03</v>
      </c>
      <c r="Q1569" s="68">
        <v>4.78</v>
      </c>
      <c r="R1569" s="68" t="str" cm="1">
        <f t="array" ref="R1569">_xlfn.SWITCH(ROUND(Q1569,0),5,"Excellent",4,"Good",3,"Ok","Bad")</f>
        <v>Excellent</v>
      </c>
      <c r="S1569" s="17">
        <v>168</v>
      </c>
      <c r="T1569" s="17" t="str">
        <f t="shared" si="98"/>
        <v>No</v>
      </c>
      <c r="U1569" s="82">
        <v>43078</v>
      </c>
      <c r="V1569" s="82">
        <v>44057</v>
      </c>
      <c r="W1569" s="17">
        <v>177</v>
      </c>
      <c r="X1569" s="17" t="str">
        <f t="shared" si="99"/>
        <v>Active</v>
      </c>
      <c r="Y1569" s="17" t="s">
        <v>15616</v>
      </c>
      <c r="Z1569" s="17"/>
    </row>
    <row r="1570" spans="1:26" x14ac:dyDescent="0.25">
      <c r="A1570">
        <v>1569</v>
      </c>
      <c r="B1570" s="17" t="s">
        <v>1182</v>
      </c>
      <c r="C1570" s="17">
        <v>2479</v>
      </c>
      <c r="D1570" s="17" t="str">
        <f>INDEX(Hosts!$A:$O,MATCH(Places!$C1570,Hosts!$A:$A,0),MATCH(Places!D$1,Hosts!$1:$1,0))</f>
        <v>Within a day</v>
      </c>
      <c r="E1570" s="87">
        <f>INDEX(Hosts!$A:$O,MATCH(Places!$C1570,Hosts!$A:$A,0),MATCH(Places!E$1,Hosts!$1:$1,0))</f>
        <v>1</v>
      </c>
      <c r="F1570" s="87">
        <f>INDEX(Hosts!$A:$O,MATCH(Places!$C1570,Hosts!$A:$A,0),MATCH(Places!F$1,Hosts!$1:$1,0))</f>
        <v>0</v>
      </c>
      <c r="G1570" s="17" t="str">
        <f>INDEX(Hosts!$A:$O,MATCH(Places!$C1570,Hosts!$A:$A,0),MATCH(Places!G$1,Hosts!$1:$1,0))</f>
        <v>No</v>
      </c>
      <c r="H1570" s="17">
        <v>15</v>
      </c>
      <c r="I1570" s="17" t="str">
        <f>INDEX(Neighborhoods!$A:$C,MATCH(Places!$H1570,Neighborhoods!$A:$A,0),MATCH(Places!I$1,Neighborhoods!$1:$1,0))</f>
        <v>Manhattan</v>
      </c>
      <c r="J1570" s="17" t="str">
        <f>INDEX(Neighborhoods!$A:$C,MATCH(Places!$H1570,Neighborhoods!$A:$A,0),MATCH(Places!J$1,Neighborhoods!$1:$1,0))</f>
        <v>East Village</v>
      </c>
      <c r="K1570" s="17" t="s">
        <v>1</v>
      </c>
      <c r="L1570" s="17" t="str">
        <f t="shared" si="96"/>
        <v>Yes</v>
      </c>
      <c r="M1570" s="17">
        <v>2</v>
      </c>
      <c r="N1570" s="17" t="str" cm="1">
        <f t="array" ref="N1570">_xlfn.IFS(M1570&lt;=2,"Small",M1570&lt;=5,"Medium",M1570&gt;5,"Large")</f>
        <v>Small</v>
      </c>
      <c r="O1570" s="65">
        <v>60</v>
      </c>
      <c r="P1570" s="87">
        <f t="shared" si="97"/>
        <v>0.03</v>
      </c>
      <c r="Q1570" s="68">
        <v>4.58</v>
      </c>
      <c r="R1570" s="68" t="str" cm="1">
        <f t="array" ref="R1570">_xlfn.SWITCH(ROUND(Q1570,0),5,"Excellent",4,"Good",3,"Ok","Bad")</f>
        <v>Excellent</v>
      </c>
      <c r="S1570" s="17">
        <v>74</v>
      </c>
      <c r="T1570" s="17" t="str">
        <f t="shared" si="98"/>
        <v>No</v>
      </c>
      <c r="U1570" s="82">
        <v>42274</v>
      </c>
      <c r="V1570" s="82">
        <v>43377</v>
      </c>
      <c r="W1570" s="17">
        <v>0</v>
      </c>
      <c r="X1570" s="17" t="str">
        <f t="shared" si="99"/>
        <v>Inactive</v>
      </c>
      <c r="Y1570" s="17" t="s">
        <v>15615</v>
      </c>
      <c r="Z1570" s="17"/>
    </row>
    <row r="1571" spans="1:26" x14ac:dyDescent="0.25">
      <c r="A1571">
        <v>1570</v>
      </c>
      <c r="B1571" s="17" t="s">
        <v>1183</v>
      </c>
      <c r="C1571" s="17">
        <v>2480</v>
      </c>
      <c r="D1571" s="17" t="str">
        <f>INDEX(Hosts!$A:$O,MATCH(Places!$C1571,Hosts!$A:$A,0),MATCH(Places!D$1,Hosts!$1:$1,0))</f>
        <v>Within an hour</v>
      </c>
      <c r="E1571" s="87">
        <f>INDEX(Hosts!$A:$O,MATCH(Places!$C1571,Hosts!$A:$A,0),MATCH(Places!E$1,Hosts!$1:$1,0))</f>
        <v>1</v>
      </c>
      <c r="F1571" s="87">
        <f>INDEX(Hosts!$A:$O,MATCH(Places!$C1571,Hosts!$A:$A,0),MATCH(Places!F$1,Hosts!$1:$1,0))</f>
        <v>0.97</v>
      </c>
      <c r="G1571" s="17" t="str">
        <f>INDEX(Hosts!$A:$O,MATCH(Places!$C1571,Hosts!$A:$A,0),MATCH(Places!G$1,Hosts!$1:$1,0))</f>
        <v>Yes</v>
      </c>
      <c r="H1571" s="17">
        <v>7</v>
      </c>
      <c r="I1571" s="17" t="str">
        <f>INDEX(Neighborhoods!$A:$C,MATCH(Places!$H1571,Neighborhoods!$A:$A,0),MATCH(Places!I$1,Neighborhoods!$1:$1,0))</f>
        <v>Brooklyn</v>
      </c>
      <c r="J1571" s="17" t="str">
        <f>INDEX(Neighborhoods!$A:$C,MATCH(Places!$H1571,Neighborhoods!$A:$A,0),MATCH(Places!J$1,Neighborhoods!$1:$1,0))</f>
        <v>Bedford-Stuyvesant</v>
      </c>
      <c r="K1571" s="17" t="s">
        <v>11822</v>
      </c>
      <c r="L1571" s="17" t="str">
        <f t="shared" si="96"/>
        <v>No</v>
      </c>
      <c r="M1571" s="17">
        <v>5</v>
      </c>
      <c r="N1571" s="17" t="str" cm="1">
        <f t="array" ref="N1571">_xlfn.IFS(M1571&lt;=2,"Small",M1571&lt;=5,"Medium",M1571&gt;5,"Large")</f>
        <v>Medium</v>
      </c>
      <c r="O1571" s="65">
        <v>135</v>
      </c>
      <c r="P1571" s="87">
        <f t="shared" si="97"/>
        <v>0.03</v>
      </c>
      <c r="Q1571" s="68">
        <v>4.9000000000000004</v>
      </c>
      <c r="R1571" s="68" t="str" cm="1">
        <f t="array" ref="R1571">_xlfn.SWITCH(ROUND(Q1571,0),5,"Excellent",4,"Good",3,"Ok","Bad")</f>
        <v>Excellent</v>
      </c>
      <c r="S1571" s="17">
        <v>72</v>
      </c>
      <c r="T1571" s="17" t="str">
        <f t="shared" si="98"/>
        <v>No</v>
      </c>
      <c r="U1571" s="82">
        <v>42365</v>
      </c>
      <c r="V1571" s="82">
        <v>43890</v>
      </c>
      <c r="W1571" s="17">
        <v>345</v>
      </c>
      <c r="X1571" s="17" t="str">
        <f t="shared" si="99"/>
        <v>Active</v>
      </c>
      <c r="Y1571" s="17" t="s">
        <v>15615</v>
      </c>
      <c r="Z1571" s="17"/>
    </row>
    <row r="1572" spans="1:26" x14ac:dyDescent="0.25">
      <c r="A1572">
        <v>1571</v>
      </c>
      <c r="B1572" s="17" t="s">
        <v>15517</v>
      </c>
      <c r="C1572" s="17">
        <v>2482</v>
      </c>
      <c r="D1572" s="17" t="str">
        <f>INDEX(Hosts!$A:$O,MATCH(Places!$C1572,Hosts!$A:$A,0),MATCH(Places!D$1,Hosts!$1:$1,0))</f>
        <v>Within a day</v>
      </c>
      <c r="E1572" s="87">
        <f>INDEX(Hosts!$A:$O,MATCH(Places!$C1572,Hosts!$A:$A,0),MATCH(Places!E$1,Hosts!$1:$1,0))</f>
        <v>1</v>
      </c>
      <c r="F1572" s="87">
        <f>INDEX(Hosts!$A:$O,MATCH(Places!$C1572,Hosts!$A:$A,0),MATCH(Places!F$1,Hosts!$1:$1,0))</f>
        <v>0.65</v>
      </c>
      <c r="G1572" s="17" t="str">
        <f>INDEX(Hosts!$A:$O,MATCH(Places!$C1572,Hosts!$A:$A,0),MATCH(Places!G$1,Hosts!$1:$1,0))</f>
        <v>No</v>
      </c>
      <c r="H1572" s="17">
        <v>12</v>
      </c>
      <c r="I1572" s="17" t="str">
        <f>INDEX(Neighborhoods!$A:$C,MATCH(Places!$H1572,Neighborhoods!$A:$A,0),MATCH(Places!I$1,Neighborhoods!$1:$1,0))</f>
        <v>Brooklyn</v>
      </c>
      <c r="J1572" s="17" t="str">
        <f>INDEX(Neighborhoods!$A:$C,MATCH(Places!$H1572,Neighborhoods!$A:$A,0),MATCH(Places!J$1,Neighborhoods!$1:$1,0))</f>
        <v>Williamsburg</v>
      </c>
      <c r="K1572" s="17" t="s">
        <v>1</v>
      </c>
      <c r="L1572" s="17" t="str">
        <f t="shared" si="96"/>
        <v>Yes</v>
      </c>
      <c r="M1572" s="17">
        <v>1</v>
      </c>
      <c r="N1572" s="17" t="str" cm="1">
        <f t="array" ref="N1572">_xlfn.IFS(M1572&lt;=2,"Small",M1572&lt;=5,"Medium",M1572&gt;5,"Large")</f>
        <v>Small</v>
      </c>
      <c r="O1572" s="65">
        <v>73</v>
      </c>
      <c r="P1572" s="87">
        <f t="shared" si="97"/>
        <v>0.03</v>
      </c>
      <c r="Q1572" s="68">
        <v>4.92</v>
      </c>
      <c r="R1572" s="68" t="str" cm="1">
        <f t="array" ref="R1572">_xlfn.SWITCH(ROUND(Q1572,0),5,"Excellent",4,"Good",3,"Ok","Bad")</f>
        <v>Excellent</v>
      </c>
      <c r="S1572" s="17">
        <v>24</v>
      </c>
      <c r="T1572" s="17" t="str">
        <f t="shared" si="98"/>
        <v>No</v>
      </c>
      <c r="U1572" s="82">
        <v>42290</v>
      </c>
      <c r="V1572" s="82">
        <v>43721</v>
      </c>
      <c r="W1572" s="17">
        <v>365</v>
      </c>
      <c r="X1572" s="17" t="str">
        <f t="shared" si="99"/>
        <v>Active</v>
      </c>
      <c r="Y1572" s="17" t="s">
        <v>15615</v>
      </c>
      <c r="Z1572" s="17"/>
    </row>
    <row r="1573" spans="1:26" x14ac:dyDescent="0.25">
      <c r="A1573">
        <v>1572</v>
      </c>
      <c r="B1573" s="17" t="s">
        <v>1184</v>
      </c>
      <c r="C1573" s="17">
        <v>2481</v>
      </c>
      <c r="D1573" s="17" t="str">
        <f>INDEX(Hosts!$A:$O,MATCH(Places!$C1573,Hosts!$A:$A,0),MATCH(Places!D$1,Hosts!$1:$1,0))</f>
        <v>Within a few hours</v>
      </c>
      <c r="E1573" s="87">
        <f>INDEX(Hosts!$A:$O,MATCH(Places!$C1573,Hosts!$A:$A,0),MATCH(Places!E$1,Hosts!$1:$1,0))</f>
        <v>1</v>
      </c>
      <c r="F1573" s="87">
        <f>INDEX(Hosts!$A:$O,MATCH(Places!$C1573,Hosts!$A:$A,0),MATCH(Places!F$1,Hosts!$1:$1,0))</f>
        <v>1</v>
      </c>
      <c r="G1573" s="17" t="str">
        <f>INDEX(Hosts!$A:$O,MATCH(Places!$C1573,Hosts!$A:$A,0),MATCH(Places!G$1,Hosts!$1:$1,0))</f>
        <v>Yes</v>
      </c>
      <c r="H1573" s="17">
        <v>28</v>
      </c>
      <c r="I1573" s="17" t="str">
        <f>INDEX(Neighborhoods!$A:$C,MATCH(Places!$H1573,Neighborhoods!$A:$A,0),MATCH(Places!I$1,Neighborhoods!$1:$1,0))</f>
        <v>Staten Island</v>
      </c>
      <c r="J1573" s="17" t="str">
        <f>INDEX(Neighborhoods!$A:$C,MATCH(Places!$H1573,Neighborhoods!$A:$A,0),MATCH(Places!J$1,Neighborhoods!$1:$1,0))</f>
        <v>St. George</v>
      </c>
      <c r="K1573" s="17" t="s">
        <v>11822</v>
      </c>
      <c r="L1573" s="17" t="str">
        <f t="shared" si="96"/>
        <v>No</v>
      </c>
      <c r="M1573" s="17">
        <v>8</v>
      </c>
      <c r="N1573" s="17" t="str" cm="1">
        <f t="array" ref="N1573">_xlfn.IFS(M1573&lt;=2,"Small",M1573&lt;=5,"Medium",M1573&gt;5,"Large")</f>
        <v>Large</v>
      </c>
      <c r="O1573" s="65">
        <v>150</v>
      </c>
      <c r="P1573" s="87">
        <f t="shared" si="97"/>
        <v>0.03</v>
      </c>
      <c r="Q1573" s="68">
        <v>4.91</v>
      </c>
      <c r="R1573" s="68" t="str" cm="1">
        <f t="array" ref="R1573">_xlfn.SWITCH(ROUND(Q1573,0),5,"Excellent",4,"Good",3,"Ok","Bad")</f>
        <v>Excellent</v>
      </c>
      <c r="S1573" s="17">
        <v>132</v>
      </c>
      <c r="T1573" s="17" t="str">
        <f t="shared" si="98"/>
        <v>Yes</v>
      </c>
      <c r="U1573" s="82">
        <v>42289</v>
      </c>
      <c r="V1573" s="82">
        <v>44028</v>
      </c>
      <c r="W1573" s="17">
        <v>268</v>
      </c>
      <c r="X1573" s="17" t="str">
        <f t="shared" si="99"/>
        <v>Active</v>
      </c>
      <c r="Y1573" s="17" t="s">
        <v>15615</v>
      </c>
      <c r="Z1573" s="17"/>
    </row>
    <row r="1574" spans="1:26" x14ac:dyDescent="0.25">
      <c r="A1574">
        <v>1573</v>
      </c>
      <c r="B1574" s="17" t="s">
        <v>1186</v>
      </c>
      <c r="C1574" s="17">
        <v>960</v>
      </c>
      <c r="D1574" s="17" t="str">
        <f>INDEX(Hosts!$A:$O,MATCH(Places!$C1574,Hosts!$A:$A,0),MATCH(Places!D$1,Hosts!$1:$1,0))</f>
        <v>Within a few hours</v>
      </c>
      <c r="E1574" s="87">
        <f>INDEX(Hosts!$A:$O,MATCH(Places!$C1574,Hosts!$A:$A,0),MATCH(Places!E$1,Hosts!$1:$1,0))</f>
        <v>1</v>
      </c>
      <c r="F1574" s="87">
        <f>INDEX(Hosts!$A:$O,MATCH(Places!$C1574,Hosts!$A:$A,0),MATCH(Places!F$1,Hosts!$1:$1,0))</f>
        <v>0.75</v>
      </c>
      <c r="G1574" s="17" t="str">
        <f>INDEX(Hosts!$A:$O,MATCH(Places!$C1574,Hosts!$A:$A,0),MATCH(Places!G$1,Hosts!$1:$1,0))</f>
        <v>Yes</v>
      </c>
      <c r="H1574" s="17">
        <v>7</v>
      </c>
      <c r="I1574" s="17" t="str">
        <f>INDEX(Neighborhoods!$A:$C,MATCH(Places!$H1574,Neighborhoods!$A:$A,0),MATCH(Places!I$1,Neighborhoods!$1:$1,0))</f>
        <v>Brooklyn</v>
      </c>
      <c r="J1574" s="17" t="str">
        <f>INDEX(Neighborhoods!$A:$C,MATCH(Places!$H1574,Neighborhoods!$A:$A,0),MATCH(Places!J$1,Neighborhoods!$1:$1,0))</f>
        <v>Bedford-Stuyvesant</v>
      </c>
      <c r="K1574" s="17" t="s">
        <v>11822</v>
      </c>
      <c r="L1574" s="17" t="str">
        <f t="shared" si="96"/>
        <v>No</v>
      </c>
      <c r="M1574" s="17">
        <v>6</v>
      </c>
      <c r="N1574" s="17" t="str" cm="1">
        <f t="array" ref="N1574">_xlfn.IFS(M1574&lt;=2,"Small",M1574&lt;=5,"Medium",M1574&gt;5,"Large")</f>
        <v>Large</v>
      </c>
      <c r="O1574" s="65">
        <v>116</v>
      </c>
      <c r="P1574" s="87">
        <f t="shared" si="97"/>
        <v>0.03</v>
      </c>
      <c r="Q1574" s="68">
        <v>4.91</v>
      </c>
      <c r="R1574" s="68" t="str" cm="1">
        <f t="array" ref="R1574">_xlfn.SWITCH(ROUND(Q1574,0),5,"Excellent",4,"Good",3,"Ok","Bad")</f>
        <v>Excellent</v>
      </c>
      <c r="S1574" s="17">
        <v>145</v>
      </c>
      <c r="T1574" s="17" t="str">
        <f t="shared" si="98"/>
        <v>Yes</v>
      </c>
      <c r="U1574" s="82">
        <v>42301</v>
      </c>
      <c r="V1574" s="82">
        <v>43844</v>
      </c>
      <c r="W1574" s="17">
        <v>176</v>
      </c>
      <c r="X1574" s="17" t="str">
        <f t="shared" si="99"/>
        <v>Active</v>
      </c>
      <c r="Y1574" s="17" t="s">
        <v>15615</v>
      </c>
      <c r="Z1574" s="17"/>
    </row>
    <row r="1575" spans="1:26" x14ac:dyDescent="0.25">
      <c r="A1575">
        <v>1574</v>
      </c>
      <c r="B1575" s="17" t="s">
        <v>1187</v>
      </c>
      <c r="C1575" s="17">
        <v>1764</v>
      </c>
      <c r="D1575" s="17" t="str">
        <f>INDEX(Hosts!$A:$O,MATCH(Places!$C1575,Hosts!$A:$A,0),MATCH(Places!D$1,Hosts!$1:$1,0))</f>
        <v>Within a day</v>
      </c>
      <c r="E1575" s="87">
        <f>INDEX(Hosts!$A:$O,MATCH(Places!$C1575,Hosts!$A:$A,0),MATCH(Places!E$1,Hosts!$1:$1,0))</f>
        <v>1</v>
      </c>
      <c r="F1575" s="87">
        <f>INDEX(Hosts!$A:$O,MATCH(Places!$C1575,Hosts!$A:$A,0),MATCH(Places!F$1,Hosts!$1:$1,0))</f>
        <v>1</v>
      </c>
      <c r="G1575" s="17" t="str">
        <f>INDEX(Hosts!$A:$O,MATCH(Places!$C1575,Hosts!$A:$A,0),MATCH(Places!G$1,Hosts!$1:$1,0))</f>
        <v>Yes</v>
      </c>
      <c r="H1575" s="17">
        <v>19</v>
      </c>
      <c r="I1575" s="17" t="str">
        <f>INDEX(Neighborhoods!$A:$C,MATCH(Places!$H1575,Neighborhoods!$A:$A,0),MATCH(Places!I$1,Neighborhoods!$1:$1,0))</f>
        <v>Manhattan</v>
      </c>
      <c r="J1575" s="17" t="str">
        <f>INDEX(Neighborhoods!$A:$C,MATCH(Places!$H1575,Neighborhoods!$A:$A,0),MATCH(Places!J$1,Neighborhoods!$1:$1,0))</f>
        <v>Upper East Side</v>
      </c>
      <c r="K1575" s="17" t="s">
        <v>11822</v>
      </c>
      <c r="L1575" s="17" t="str">
        <f t="shared" si="96"/>
        <v>No</v>
      </c>
      <c r="M1575" s="17">
        <v>2</v>
      </c>
      <c r="N1575" s="17" t="str" cm="1">
        <f t="array" ref="N1575">_xlfn.IFS(M1575&lt;=2,"Small",M1575&lt;=5,"Medium",M1575&gt;5,"Large")</f>
        <v>Small</v>
      </c>
      <c r="O1575" s="65">
        <v>160</v>
      </c>
      <c r="P1575" s="87">
        <f t="shared" si="97"/>
        <v>0.03</v>
      </c>
      <c r="Q1575" s="68">
        <v>4.99</v>
      </c>
      <c r="R1575" s="68" t="str" cm="1">
        <f t="array" ref="R1575">_xlfn.SWITCH(ROUND(Q1575,0),5,"Excellent",4,"Good",3,"Ok","Bad")</f>
        <v>Excellent</v>
      </c>
      <c r="S1575" s="17">
        <v>99</v>
      </c>
      <c r="T1575" s="17" t="str">
        <f t="shared" si="98"/>
        <v>No</v>
      </c>
      <c r="U1575" s="82">
        <v>42285</v>
      </c>
      <c r="V1575" s="82">
        <v>43846</v>
      </c>
      <c r="W1575" s="17">
        <v>9</v>
      </c>
      <c r="X1575" s="17" t="str">
        <f t="shared" si="99"/>
        <v>Active</v>
      </c>
      <c r="Y1575" s="17" t="s">
        <v>15615</v>
      </c>
      <c r="Z1575" s="17"/>
    </row>
    <row r="1576" spans="1:26" x14ac:dyDescent="0.25">
      <c r="A1576">
        <v>1575</v>
      </c>
      <c r="B1576" s="17" t="s">
        <v>1188</v>
      </c>
      <c r="C1576" s="17">
        <v>2484</v>
      </c>
      <c r="D1576" s="17" t="str">
        <f>INDEX(Hosts!$A:$O,MATCH(Places!$C1576,Hosts!$A:$A,0),MATCH(Places!D$1,Hosts!$1:$1,0))</f>
        <v>Within an hour</v>
      </c>
      <c r="E1576" s="87">
        <f>INDEX(Hosts!$A:$O,MATCH(Places!$C1576,Hosts!$A:$A,0),MATCH(Places!E$1,Hosts!$1:$1,0))</f>
        <v>1</v>
      </c>
      <c r="F1576" s="87">
        <f>INDEX(Hosts!$A:$O,MATCH(Places!$C1576,Hosts!$A:$A,0),MATCH(Places!F$1,Hosts!$1:$1,0))</f>
        <v>1</v>
      </c>
      <c r="G1576" s="17" t="str">
        <f>INDEX(Hosts!$A:$O,MATCH(Places!$C1576,Hosts!$A:$A,0),MATCH(Places!G$1,Hosts!$1:$1,0))</f>
        <v>Yes</v>
      </c>
      <c r="H1576" s="17">
        <v>21</v>
      </c>
      <c r="I1576" s="17" t="str">
        <f>INDEX(Neighborhoods!$A:$C,MATCH(Places!$H1576,Neighborhoods!$A:$A,0),MATCH(Places!I$1,Neighborhoods!$1:$1,0))</f>
        <v>Queens</v>
      </c>
      <c r="J1576" s="17" t="str">
        <f>INDEX(Neighborhoods!$A:$C,MATCH(Places!$H1576,Neighborhoods!$A:$A,0),MATCH(Places!J$1,Neighborhoods!$1:$1,0))</f>
        <v>Astoria</v>
      </c>
      <c r="K1576" s="17" t="s">
        <v>1</v>
      </c>
      <c r="L1576" s="17" t="str">
        <f t="shared" si="96"/>
        <v>Yes</v>
      </c>
      <c r="M1576" s="17">
        <v>4</v>
      </c>
      <c r="N1576" s="17" t="str" cm="1">
        <f t="array" ref="N1576">_xlfn.IFS(M1576&lt;=2,"Small",M1576&lt;=5,"Medium",M1576&gt;5,"Large")</f>
        <v>Medium</v>
      </c>
      <c r="O1576" s="65">
        <v>111</v>
      </c>
      <c r="P1576" s="87">
        <f t="shared" si="97"/>
        <v>0.03</v>
      </c>
      <c r="Q1576" s="68">
        <v>4.99</v>
      </c>
      <c r="R1576" s="68" t="str" cm="1">
        <f t="array" ref="R1576">_xlfn.SWITCH(ROUND(Q1576,0),5,"Excellent",4,"Good",3,"Ok","Bad")</f>
        <v>Excellent</v>
      </c>
      <c r="S1576" s="17">
        <v>288</v>
      </c>
      <c r="T1576" s="17" t="str">
        <f t="shared" si="98"/>
        <v>Yes</v>
      </c>
      <c r="U1576" s="82">
        <v>42277</v>
      </c>
      <c r="V1576" s="82">
        <v>44010</v>
      </c>
      <c r="W1576" s="17">
        <v>345</v>
      </c>
      <c r="X1576" s="17" t="str">
        <f t="shared" si="99"/>
        <v>Active</v>
      </c>
      <c r="Y1576" s="17" t="s">
        <v>15616</v>
      </c>
      <c r="Z1576" s="17"/>
    </row>
    <row r="1577" spans="1:26" x14ac:dyDescent="0.25">
      <c r="A1577">
        <v>1576</v>
      </c>
      <c r="B1577" s="17" t="s">
        <v>14214</v>
      </c>
      <c r="C1577" s="17">
        <v>1449</v>
      </c>
      <c r="D1577" s="17" t="str">
        <f>INDEX(Hosts!$A:$O,MATCH(Places!$C1577,Hosts!$A:$A,0),MATCH(Places!D$1,Hosts!$1:$1,0))</f>
        <v>Within an hour</v>
      </c>
      <c r="E1577" s="87">
        <f>INDEX(Hosts!$A:$O,MATCH(Places!$C1577,Hosts!$A:$A,0),MATCH(Places!E$1,Hosts!$1:$1,0))</f>
        <v>1</v>
      </c>
      <c r="F1577" s="87">
        <f>INDEX(Hosts!$A:$O,MATCH(Places!$C1577,Hosts!$A:$A,0),MATCH(Places!F$1,Hosts!$1:$1,0))</f>
        <v>0.89</v>
      </c>
      <c r="G1577" s="17" t="str">
        <f>INDEX(Hosts!$A:$O,MATCH(Places!$C1577,Hosts!$A:$A,0),MATCH(Places!G$1,Hosts!$1:$1,0))</f>
        <v>No</v>
      </c>
      <c r="H1577" s="17">
        <v>21</v>
      </c>
      <c r="I1577" s="17" t="str">
        <f>INDEX(Neighborhoods!$A:$C,MATCH(Places!$H1577,Neighborhoods!$A:$A,0),MATCH(Places!I$1,Neighborhoods!$1:$1,0))</f>
        <v>Queens</v>
      </c>
      <c r="J1577" s="17" t="str">
        <f>INDEX(Neighborhoods!$A:$C,MATCH(Places!$H1577,Neighborhoods!$A:$A,0),MATCH(Places!J$1,Neighborhoods!$1:$1,0))</f>
        <v>Astoria</v>
      </c>
      <c r="K1577" s="17" t="s">
        <v>1</v>
      </c>
      <c r="L1577" s="17" t="str">
        <f t="shared" si="96"/>
        <v>Yes</v>
      </c>
      <c r="M1577" s="17">
        <v>3</v>
      </c>
      <c r="N1577" s="17" t="str" cm="1">
        <f t="array" ref="N1577">_xlfn.IFS(M1577&lt;=2,"Small",M1577&lt;=5,"Medium",M1577&gt;5,"Large")</f>
        <v>Medium</v>
      </c>
      <c r="O1577" s="65">
        <v>56</v>
      </c>
      <c r="P1577" s="87">
        <f t="shared" si="97"/>
        <v>0.03</v>
      </c>
      <c r="Q1577" s="68">
        <v>4.88</v>
      </c>
      <c r="R1577" s="68" t="str" cm="1">
        <f t="array" ref="R1577">_xlfn.SWITCH(ROUND(Q1577,0),5,"Excellent",4,"Good",3,"Ok","Bad")</f>
        <v>Excellent</v>
      </c>
      <c r="S1577" s="17">
        <v>327</v>
      </c>
      <c r="T1577" s="17" t="str">
        <f t="shared" si="98"/>
        <v>Yes</v>
      </c>
      <c r="U1577" s="82">
        <v>42296</v>
      </c>
      <c r="V1577" s="82">
        <v>44058</v>
      </c>
      <c r="W1577" s="17">
        <v>72</v>
      </c>
      <c r="X1577" s="17" t="str">
        <f t="shared" si="99"/>
        <v>Active</v>
      </c>
      <c r="Y1577" s="17" t="s">
        <v>15615</v>
      </c>
      <c r="Z1577" s="17"/>
    </row>
    <row r="1578" spans="1:26" x14ac:dyDescent="0.25">
      <c r="A1578">
        <v>1577</v>
      </c>
      <c r="B1578" s="17" t="s">
        <v>1189</v>
      </c>
      <c r="C1578" s="17">
        <v>906</v>
      </c>
      <c r="D1578" s="17" t="str">
        <f>INDEX(Hosts!$A:$O,MATCH(Places!$C1578,Hosts!$A:$A,0),MATCH(Places!D$1,Hosts!$1:$1,0))</f>
        <v>Within an hour</v>
      </c>
      <c r="E1578" s="87">
        <f>INDEX(Hosts!$A:$O,MATCH(Places!$C1578,Hosts!$A:$A,0),MATCH(Places!E$1,Hosts!$1:$1,0))</f>
        <v>1</v>
      </c>
      <c r="F1578" s="87">
        <f>INDEX(Hosts!$A:$O,MATCH(Places!$C1578,Hosts!$A:$A,0),MATCH(Places!F$1,Hosts!$1:$1,0))</f>
        <v>0.87</v>
      </c>
      <c r="G1578" s="17" t="str">
        <f>INDEX(Hosts!$A:$O,MATCH(Places!$C1578,Hosts!$A:$A,0),MATCH(Places!G$1,Hosts!$1:$1,0))</f>
        <v>Yes</v>
      </c>
      <c r="H1578" s="17">
        <v>16</v>
      </c>
      <c r="I1578" s="17" t="str">
        <f>INDEX(Neighborhoods!$A:$C,MATCH(Places!$H1578,Neighborhoods!$A:$A,0),MATCH(Places!I$1,Neighborhoods!$1:$1,0))</f>
        <v>Manhattan</v>
      </c>
      <c r="J1578" s="17" t="str">
        <f>INDEX(Neighborhoods!$A:$C,MATCH(Places!$H1578,Neighborhoods!$A:$A,0),MATCH(Places!J$1,Neighborhoods!$1:$1,0))</f>
        <v>Harlem</v>
      </c>
      <c r="K1578" s="17" t="s">
        <v>1</v>
      </c>
      <c r="L1578" s="17" t="str">
        <f t="shared" si="96"/>
        <v>Yes</v>
      </c>
      <c r="M1578" s="17">
        <v>2</v>
      </c>
      <c r="N1578" s="17" t="str" cm="1">
        <f t="array" ref="N1578">_xlfn.IFS(M1578&lt;=2,"Small",M1578&lt;=5,"Medium",M1578&gt;5,"Large")</f>
        <v>Small</v>
      </c>
      <c r="O1578" s="65">
        <v>49</v>
      </c>
      <c r="P1578" s="87">
        <f t="shared" si="97"/>
        <v>0.03</v>
      </c>
      <c r="Q1578" s="68">
        <v>5</v>
      </c>
      <c r="R1578" s="68" t="str" cm="1">
        <f t="array" ref="R1578">_xlfn.SWITCH(ROUND(Q1578,0),5,"Excellent",4,"Good",3,"Ok","Bad")</f>
        <v>Excellent</v>
      </c>
      <c r="S1578" s="17">
        <v>31</v>
      </c>
      <c r="T1578" s="17" t="str">
        <f t="shared" si="98"/>
        <v>No</v>
      </c>
      <c r="U1578" s="82">
        <v>42281</v>
      </c>
      <c r="V1578" s="82">
        <v>43909</v>
      </c>
      <c r="W1578" s="17">
        <v>243</v>
      </c>
      <c r="X1578" s="17" t="str">
        <f t="shared" si="99"/>
        <v>Active</v>
      </c>
      <c r="Y1578" s="17" t="s">
        <v>15615</v>
      </c>
      <c r="Z1578" s="17"/>
    </row>
    <row r="1579" spans="1:26" x14ac:dyDescent="0.25">
      <c r="A1579">
        <v>1578</v>
      </c>
      <c r="B1579" s="17" t="s">
        <v>1190</v>
      </c>
      <c r="C1579" s="17">
        <v>1938</v>
      </c>
      <c r="D1579" s="17" t="str">
        <f>INDEX(Hosts!$A:$O,MATCH(Places!$C1579,Hosts!$A:$A,0),MATCH(Places!D$1,Hosts!$1:$1,0))</f>
        <v>Within an hour</v>
      </c>
      <c r="E1579" s="87">
        <f>INDEX(Hosts!$A:$O,MATCH(Places!$C1579,Hosts!$A:$A,0),MATCH(Places!E$1,Hosts!$1:$1,0))</f>
        <v>1</v>
      </c>
      <c r="F1579" s="87">
        <f>INDEX(Hosts!$A:$O,MATCH(Places!$C1579,Hosts!$A:$A,0),MATCH(Places!F$1,Hosts!$1:$1,0))</f>
        <v>0.9</v>
      </c>
      <c r="G1579" s="17" t="str">
        <f>INDEX(Hosts!$A:$O,MATCH(Places!$C1579,Hosts!$A:$A,0),MATCH(Places!G$1,Hosts!$1:$1,0))</f>
        <v>Yes</v>
      </c>
      <c r="H1579" s="17">
        <v>17</v>
      </c>
      <c r="I1579" s="17" t="str">
        <f>INDEX(Neighborhoods!$A:$C,MATCH(Places!$H1579,Neighborhoods!$A:$A,0),MATCH(Places!I$1,Neighborhoods!$1:$1,0))</f>
        <v>Manhattan</v>
      </c>
      <c r="J1579" s="17" t="str">
        <f>INDEX(Neighborhoods!$A:$C,MATCH(Places!$H1579,Neighborhoods!$A:$A,0),MATCH(Places!J$1,Neighborhoods!$1:$1,0))</f>
        <v>Hell's Kitchen</v>
      </c>
      <c r="K1579" s="17" t="s">
        <v>11822</v>
      </c>
      <c r="L1579" s="17" t="str">
        <f t="shared" si="96"/>
        <v>No</v>
      </c>
      <c r="M1579" s="17">
        <v>2</v>
      </c>
      <c r="N1579" s="17" t="str" cm="1">
        <f t="array" ref="N1579">_xlfn.IFS(M1579&lt;=2,"Small",M1579&lt;=5,"Medium",M1579&gt;5,"Large")</f>
        <v>Small</v>
      </c>
      <c r="O1579" s="65">
        <v>100</v>
      </c>
      <c r="P1579" s="87">
        <f t="shared" si="97"/>
        <v>0.03</v>
      </c>
      <c r="Q1579" s="68">
        <v>4.82</v>
      </c>
      <c r="R1579" s="68" t="str" cm="1">
        <f t="array" ref="R1579">_xlfn.SWITCH(ROUND(Q1579,0),5,"Excellent",4,"Good",3,"Ok","Bad")</f>
        <v>Excellent</v>
      </c>
      <c r="S1579" s="17">
        <v>22</v>
      </c>
      <c r="T1579" s="17" t="str">
        <f t="shared" si="98"/>
        <v>No</v>
      </c>
      <c r="U1579" s="82">
        <v>42339</v>
      </c>
      <c r="V1579" s="82">
        <v>43845</v>
      </c>
      <c r="W1579" s="17">
        <v>0</v>
      </c>
      <c r="X1579" s="17" t="str">
        <f t="shared" si="99"/>
        <v>Inactive</v>
      </c>
      <c r="Y1579" s="17" t="s">
        <v>15615</v>
      </c>
      <c r="Z1579" s="17"/>
    </row>
    <row r="1580" spans="1:26" x14ac:dyDescent="0.25">
      <c r="A1580">
        <v>1579</v>
      </c>
      <c r="B1580" s="17" t="s">
        <v>1191</v>
      </c>
      <c r="C1580" s="17">
        <v>2488</v>
      </c>
      <c r="D1580" s="17" t="str">
        <f>INDEX(Hosts!$A:$O,MATCH(Places!$C1580,Hosts!$A:$A,0),MATCH(Places!D$1,Hosts!$1:$1,0))</f>
        <v>Within an hour</v>
      </c>
      <c r="E1580" s="87">
        <f>INDEX(Hosts!$A:$O,MATCH(Places!$C1580,Hosts!$A:$A,0),MATCH(Places!E$1,Hosts!$1:$1,0))</f>
        <v>1</v>
      </c>
      <c r="F1580" s="87">
        <f>INDEX(Hosts!$A:$O,MATCH(Places!$C1580,Hosts!$A:$A,0),MATCH(Places!F$1,Hosts!$1:$1,0))</f>
        <v>0.89</v>
      </c>
      <c r="G1580" s="17" t="str">
        <f>INDEX(Hosts!$A:$O,MATCH(Places!$C1580,Hosts!$A:$A,0),MATCH(Places!G$1,Hosts!$1:$1,0))</f>
        <v>No</v>
      </c>
      <c r="H1580" s="17">
        <v>22</v>
      </c>
      <c r="I1580" s="17" t="str">
        <f>INDEX(Neighborhoods!$A:$C,MATCH(Places!$H1580,Neighborhoods!$A:$A,0),MATCH(Places!I$1,Neighborhoods!$1:$1,0))</f>
        <v>Queens</v>
      </c>
      <c r="J1580" s="17" t="str">
        <f>INDEX(Neighborhoods!$A:$C,MATCH(Places!$H1580,Neighborhoods!$A:$A,0),MATCH(Places!J$1,Neighborhoods!$1:$1,0))</f>
        <v>Flushing</v>
      </c>
      <c r="K1580" s="17" t="s">
        <v>1</v>
      </c>
      <c r="L1580" s="17" t="str">
        <f t="shared" si="96"/>
        <v>Yes</v>
      </c>
      <c r="M1580" s="17">
        <v>2</v>
      </c>
      <c r="N1580" s="17" t="str" cm="1">
        <f t="array" ref="N1580">_xlfn.IFS(M1580&lt;=2,"Small",M1580&lt;=5,"Medium",M1580&gt;5,"Large")</f>
        <v>Small</v>
      </c>
      <c r="O1580" s="65">
        <v>68</v>
      </c>
      <c r="P1580" s="87">
        <f t="shared" si="97"/>
        <v>0.03</v>
      </c>
      <c r="Q1580" s="68">
        <v>4.67</v>
      </c>
      <c r="R1580" s="68" t="str" cm="1">
        <f t="array" ref="R1580">_xlfn.SWITCH(ROUND(Q1580,0),5,"Excellent",4,"Good",3,"Ok","Bad")</f>
        <v>Excellent</v>
      </c>
      <c r="S1580" s="17">
        <v>39</v>
      </c>
      <c r="T1580" s="17" t="str">
        <f t="shared" si="98"/>
        <v>No</v>
      </c>
      <c r="U1580" s="82">
        <v>42288</v>
      </c>
      <c r="V1580" s="82">
        <v>43815</v>
      </c>
      <c r="W1580" s="17">
        <v>86</v>
      </c>
      <c r="X1580" s="17" t="str">
        <f t="shared" si="99"/>
        <v>Active</v>
      </c>
      <c r="Y1580" s="17" t="s">
        <v>15615</v>
      </c>
      <c r="Z1580" s="17"/>
    </row>
    <row r="1581" spans="1:26" x14ac:dyDescent="0.25">
      <c r="A1581">
        <v>1580</v>
      </c>
      <c r="B1581" s="17" t="s">
        <v>13202</v>
      </c>
      <c r="C1581" s="17">
        <v>1948</v>
      </c>
      <c r="D1581" s="17" t="str">
        <f>INDEX(Hosts!$A:$O,MATCH(Places!$C1581,Hosts!$A:$A,0),MATCH(Places!D$1,Hosts!$1:$1,0))</f>
        <v>Within an hour</v>
      </c>
      <c r="E1581" s="87">
        <f>INDEX(Hosts!$A:$O,MATCH(Places!$C1581,Hosts!$A:$A,0),MATCH(Places!E$1,Hosts!$1:$1,0))</f>
        <v>1</v>
      </c>
      <c r="F1581" s="87">
        <f>INDEX(Hosts!$A:$O,MATCH(Places!$C1581,Hosts!$A:$A,0),MATCH(Places!F$1,Hosts!$1:$1,0))</f>
        <v>1</v>
      </c>
      <c r="G1581" s="17" t="str">
        <f>INDEX(Hosts!$A:$O,MATCH(Places!$C1581,Hosts!$A:$A,0),MATCH(Places!G$1,Hosts!$1:$1,0))</f>
        <v>Yes</v>
      </c>
      <c r="H1581" s="17">
        <v>7</v>
      </c>
      <c r="I1581" s="17" t="str">
        <f>INDEX(Neighborhoods!$A:$C,MATCH(Places!$H1581,Neighborhoods!$A:$A,0),MATCH(Places!I$1,Neighborhoods!$1:$1,0))</f>
        <v>Brooklyn</v>
      </c>
      <c r="J1581" s="17" t="str">
        <f>INDEX(Neighborhoods!$A:$C,MATCH(Places!$H1581,Neighborhoods!$A:$A,0),MATCH(Places!J$1,Neighborhoods!$1:$1,0))</f>
        <v>Bedford-Stuyvesant</v>
      </c>
      <c r="K1581" s="17" t="s">
        <v>1</v>
      </c>
      <c r="L1581" s="17" t="str">
        <f t="shared" si="96"/>
        <v>Yes</v>
      </c>
      <c r="M1581" s="17">
        <v>2</v>
      </c>
      <c r="N1581" s="17" t="str" cm="1">
        <f t="array" ref="N1581">_xlfn.IFS(M1581&lt;=2,"Small",M1581&lt;=5,"Medium",M1581&gt;5,"Large")</f>
        <v>Small</v>
      </c>
      <c r="O1581" s="65">
        <v>65</v>
      </c>
      <c r="P1581" s="87">
        <f t="shared" si="97"/>
        <v>0.03</v>
      </c>
      <c r="Q1581" s="68">
        <v>4.99</v>
      </c>
      <c r="R1581" s="68" t="str" cm="1">
        <f t="array" ref="R1581">_xlfn.SWITCH(ROUND(Q1581,0),5,"Excellent",4,"Good",3,"Ok","Bad")</f>
        <v>Excellent</v>
      </c>
      <c r="S1581" s="17">
        <v>109</v>
      </c>
      <c r="T1581" s="17" t="str">
        <f t="shared" si="98"/>
        <v>Yes</v>
      </c>
      <c r="U1581" s="82">
        <v>42294</v>
      </c>
      <c r="V1581" s="82">
        <v>44018</v>
      </c>
      <c r="W1581" s="17">
        <v>212</v>
      </c>
      <c r="X1581" s="17" t="str">
        <f t="shared" si="99"/>
        <v>Active</v>
      </c>
      <c r="Y1581" s="17" t="s">
        <v>15616</v>
      </c>
      <c r="Z1581" s="17"/>
    </row>
    <row r="1582" spans="1:26" x14ac:dyDescent="0.25">
      <c r="A1582">
        <v>1581</v>
      </c>
      <c r="B1582" s="17" t="s">
        <v>1192</v>
      </c>
      <c r="C1582" s="17">
        <v>673</v>
      </c>
      <c r="D1582" s="17" t="str">
        <f>INDEX(Hosts!$A:$O,MATCH(Places!$C1582,Hosts!$A:$A,0),MATCH(Places!D$1,Hosts!$1:$1,0))</f>
        <v>Within a day</v>
      </c>
      <c r="E1582" s="87">
        <f>INDEX(Hosts!$A:$O,MATCH(Places!$C1582,Hosts!$A:$A,0),MATCH(Places!E$1,Hosts!$1:$1,0))</f>
        <v>1</v>
      </c>
      <c r="F1582" s="87">
        <f>INDEX(Hosts!$A:$O,MATCH(Places!$C1582,Hosts!$A:$A,0),MATCH(Places!F$1,Hosts!$1:$1,0))</f>
        <v>0.33</v>
      </c>
      <c r="G1582" s="17" t="str">
        <f>INDEX(Hosts!$A:$O,MATCH(Places!$C1582,Hosts!$A:$A,0),MATCH(Places!G$1,Hosts!$1:$1,0))</f>
        <v>Yes</v>
      </c>
      <c r="H1582" s="17">
        <v>19</v>
      </c>
      <c r="I1582" s="17" t="str">
        <f>INDEX(Neighborhoods!$A:$C,MATCH(Places!$H1582,Neighborhoods!$A:$A,0),MATCH(Places!I$1,Neighborhoods!$1:$1,0))</f>
        <v>Manhattan</v>
      </c>
      <c r="J1582" s="17" t="str">
        <f>INDEX(Neighborhoods!$A:$C,MATCH(Places!$H1582,Neighborhoods!$A:$A,0),MATCH(Places!J$1,Neighborhoods!$1:$1,0))</f>
        <v>Upper East Side</v>
      </c>
      <c r="K1582" s="17" t="s">
        <v>11822</v>
      </c>
      <c r="L1582" s="17" t="str">
        <f t="shared" si="96"/>
        <v>No</v>
      </c>
      <c r="M1582" s="17">
        <v>2</v>
      </c>
      <c r="N1582" s="17" t="str" cm="1">
        <f t="array" ref="N1582">_xlfn.IFS(M1582&lt;=2,"Small",M1582&lt;=5,"Medium",M1582&gt;5,"Large")</f>
        <v>Small</v>
      </c>
      <c r="O1582" s="65">
        <v>195</v>
      </c>
      <c r="P1582" s="87">
        <f t="shared" si="97"/>
        <v>0.03</v>
      </c>
      <c r="Q1582" s="68">
        <v>4.9400000000000004</v>
      </c>
      <c r="R1582" s="68" t="str" cm="1">
        <f t="array" ref="R1582">_xlfn.SWITCH(ROUND(Q1582,0),5,"Excellent",4,"Good",3,"Ok","Bad")</f>
        <v>Excellent</v>
      </c>
      <c r="S1582" s="17">
        <v>31</v>
      </c>
      <c r="T1582" s="17" t="str">
        <f t="shared" si="98"/>
        <v>No</v>
      </c>
      <c r="U1582" s="82">
        <v>42309</v>
      </c>
      <c r="V1582" s="82">
        <v>43751</v>
      </c>
      <c r="W1582" s="17">
        <v>21</v>
      </c>
      <c r="X1582" s="17" t="str">
        <f t="shared" si="99"/>
        <v>Active</v>
      </c>
      <c r="Y1582" s="17" t="s">
        <v>15615</v>
      </c>
      <c r="Z1582" s="17"/>
    </row>
    <row r="1583" spans="1:26" x14ac:dyDescent="0.25">
      <c r="A1583">
        <v>1582</v>
      </c>
      <c r="B1583" s="17" t="s">
        <v>1193</v>
      </c>
      <c r="C1583" s="17">
        <v>203</v>
      </c>
      <c r="D1583" s="17" t="str">
        <f>INDEX(Hosts!$A:$O,MATCH(Places!$C1583,Hosts!$A:$A,0),MATCH(Places!D$1,Hosts!$1:$1,0))</f>
        <v>Within a few hours</v>
      </c>
      <c r="E1583" s="87">
        <f>INDEX(Hosts!$A:$O,MATCH(Places!$C1583,Hosts!$A:$A,0),MATCH(Places!E$1,Hosts!$1:$1,0))</f>
        <v>1</v>
      </c>
      <c r="F1583" s="87">
        <f>INDEX(Hosts!$A:$O,MATCH(Places!$C1583,Hosts!$A:$A,0),MATCH(Places!F$1,Hosts!$1:$1,0))</f>
        <v>0.36</v>
      </c>
      <c r="G1583" s="17" t="str">
        <f>INDEX(Hosts!$A:$O,MATCH(Places!$C1583,Hosts!$A:$A,0),MATCH(Places!G$1,Hosts!$1:$1,0))</f>
        <v>No</v>
      </c>
      <c r="H1583" s="17">
        <v>14</v>
      </c>
      <c r="I1583" s="17" t="str">
        <f>INDEX(Neighborhoods!$A:$C,MATCH(Places!$H1583,Neighborhoods!$A:$A,0),MATCH(Places!I$1,Neighborhoods!$1:$1,0))</f>
        <v>Manhattan</v>
      </c>
      <c r="J1583" s="17" t="str">
        <f>INDEX(Neighborhoods!$A:$C,MATCH(Places!$H1583,Neighborhoods!$A:$A,0),MATCH(Places!J$1,Neighborhoods!$1:$1,0))</f>
        <v>East Harlem</v>
      </c>
      <c r="K1583" s="17" t="s">
        <v>1</v>
      </c>
      <c r="L1583" s="17" t="str">
        <f t="shared" si="96"/>
        <v>Yes</v>
      </c>
      <c r="M1583" s="17">
        <v>2</v>
      </c>
      <c r="N1583" s="17" t="str" cm="1">
        <f t="array" ref="N1583">_xlfn.IFS(M1583&lt;=2,"Small",M1583&lt;=5,"Medium",M1583&gt;5,"Large")</f>
        <v>Small</v>
      </c>
      <c r="O1583" s="65">
        <v>50</v>
      </c>
      <c r="P1583" s="87">
        <f t="shared" si="97"/>
        <v>0.03</v>
      </c>
      <c r="Q1583" s="68">
        <v>4.83</v>
      </c>
      <c r="R1583" s="68" t="str" cm="1">
        <f t="array" ref="R1583">_xlfn.SWITCH(ROUND(Q1583,0),5,"Excellent",4,"Good",3,"Ok","Bad")</f>
        <v>Excellent</v>
      </c>
      <c r="S1583" s="17">
        <v>46</v>
      </c>
      <c r="T1583" s="17" t="str">
        <f t="shared" si="98"/>
        <v>No</v>
      </c>
      <c r="U1583" s="82">
        <v>42289</v>
      </c>
      <c r="V1583" s="82">
        <v>43862</v>
      </c>
      <c r="W1583" s="17">
        <v>350</v>
      </c>
      <c r="X1583" s="17" t="str">
        <f t="shared" si="99"/>
        <v>Active</v>
      </c>
      <c r="Y1583" s="17" t="s">
        <v>15615</v>
      </c>
      <c r="Z1583" s="17"/>
    </row>
    <row r="1584" spans="1:26" x14ac:dyDescent="0.25">
      <c r="A1584">
        <v>1583</v>
      </c>
      <c r="B1584" s="17" t="s">
        <v>1194</v>
      </c>
      <c r="C1584" s="17">
        <v>2493</v>
      </c>
      <c r="D1584" s="17" t="str">
        <f>INDEX(Hosts!$A:$O,MATCH(Places!$C1584,Hosts!$A:$A,0),MATCH(Places!D$1,Hosts!$1:$1,0))</f>
        <v>Within an hour</v>
      </c>
      <c r="E1584" s="87">
        <f>INDEX(Hosts!$A:$O,MATCH(Places!$C1584,Hosts!$A:$A,0),MATCH(Places!E$1,Hosts!$1:$1,0))</f>
        <v>1</v>
      </c>
      <c r="F1584" s="87">
        <f>INDEX(Hosts!$A:$O,MATCH(Places!$C1584,Hosts!$A:$A,0),MATCH(Places!F$1,Hosts!$1:$1,0))</f>
        <v>1</v>
      </c>
      <c r="G1584" s="17" t="str">
        <f>INDEX(Hosts!$A:$O,MATCH(Places!$C1584,Hosts!$A:$A,0),MATCH(Places!G$1,Hosts!$1:$1,0))</f>
        <v>Yes</v>
      </c>
      <c r="H1584" s="17">
        <v>16</v>
      </c>
      <c r="I1584" s="17" t="str">
        <f>INDEX(Neighborhoods!$A:$C,MATCH(Places!$H1584,Neighborhoods!$A:$A,0),MATCH(Places!I$1,Neighborhoods!$1:$1,0))</f>
        <v>Manhattan</v>
      </c>
      <c r="J1584" s="17" t="str">
        <f>INDEX(Neighborhoods!$A:$C,MATCH(Places!$H1584,Neighborhoods!$A:$A,0),MATCH(Places!J$1,Neighborhoods!$1:$1,0))</f>
        <v>Harlem</v>
      </c>
      <c r="K1584" s="17" t="s">
        <v>1</v>
      </c>
      <c r="L1584" s="17" t="str">
        <f t="shared" si="96"/>
        <v>Yes</v>
      </c>
      <c r="M1584" s="17">
        <v>2</v>
      </c>
      <c r="N1584" s="17" t="str" cm="1">
        <f t="array" ref="N1584">_xlfn.IFS(M1584&lt;=2,"Small",M1584&lt;=5,"Medium",M1584&gt;5,"Large")</f>
        <v>Small</v>
      </c>
      <c r="O1584" s="65">
        <v>71.06</v>
      </c>
      <c r="P1584" s="87">
        <f t="shared" si="97"/>
        <v>0.03</v>
      </c>
      <c r="Q1584" s="68">
        <v>4.8899999999999997</v>
      </c>
      <c r="R1584" s="68" t="str" cm="1">
        <f t="array" ref="R1584">_xlfn.SWITCH(ROUND(Q1584,0),5,"Excellent",4,"Good",3,"Ok","Bad")</f>
        <v>Excellent</v>
      </c>
      <c r="S1584" s="17">
        <v>170</v>
      </c>
      <c r="T1584" s="17" t="str">
        <f t="shared" si="98"/>
        <v>Yes</v>
      </c>
      <c r="U1584" s="82">
        <v>42289</v>
      </c>
      <c r="V1584" s="82">
        <v>43900</v>
      </c>
      <c r="W1584" s="17">
        <v>278</v>
      </c>
      <c r="X1584" s="17" t="str">
        <f t="shared" si="99"/>
        <v>Active</v>
      </c>
      <c r="Y1584" s="17" t="s">
        <v>15615</v>
      </c>
      <c r="Z1584" s="17"/>
    </row>
    <row r="1585" spans="1:26" x14ac:dyDescent="0.25">
      <c r="A1585">
        <v>1584</v>
      </c>
      <c r="B1585" s="17" t="s">
        <v>1195</v>
      </c>
      <c r="C1585" s="17">
        <v>2495</v>
      </c>
      <c r="D1585" s="17" t="str">
        <f>INDEX(Hosts!$A:$O,MATCH(Places!$C1585,Hosts!$A:$A,0),MATCH(Places!D$1,Hosts!$1:$1,0))</f>
        <v>Within an hour</v>
      </c>
      <c r="E1585" s="87">
        <f>INDEX(Hosts!$A:$O,MATCH(Places!$C1585,Hosts!$A:$A,0),MATCH(Places!E$1,Hosts!$1:$1,0))</f>
        <v>1</v>
      </c>
      <c r="F1585" s="87">
        <f>INDEX(Hosts!$A:$O,MATCH(Places!$C1585,Hosts!$A:$A,0),MATCH(Places!F$1,Hosts!$1:$1,0))</f>
        <v>1</v>
      </c>
      <c r="G1585" s="17" t="str">
        <f>INDEX(Hosts!$A:$O,MATCH(Places!$C1585,Hosts!$A:$A,0),MATCH(Places!G$1,Hosts!$1:$1,0))</f>
        <v>Yes</v>
      </c>
      <c r="H1585" s="17">
        <v>12</v>
      </c>
      <c r="I1585" s="17" t="str">
        <f>INDEX(Neighborhoods!$A:$C,MATCH(Places!$H1585,Neighborhoods!$A:$A,0),MATCH(Places!I$1,Neighborhoods!$1:$1,0))</f>
        <v>Brooklyn</v>
      </c>
      <c r="J1585" s="17" t="str">
        <f>INDEX(Neighborhoods!$A:$C,MATCH(Places!$H1585,Neighborhoods!$A:$A,0),MATCH(Places!J$1,Neighborhoods!$1:$1,0))</f>
        <v>Williamsburg</v>
      </c>
      <c r="K1585" s="17" t="s">
        <v>11822</v>
      </c>
      <c r="L1585" s="17" t="str">
        <f t="shared" si="96"/>
        <v>No</v>
      </c>
      <c r="M1585" s="17">
        <v>4</v>
      </c>
      <c r="N1585" s="17" t="str" cm="1">
        <f t="array" ref="N1585">_xlfn.IFS(M1585&lt;=2,"Small",M1585&lt;=5,"Medium",M1585&gt;5,"Large")</f>
        <v>Medium</v>
      </c>
      <c r="O1585" s="65">
        <v>144</v>
      </c>
      <c r="P1585" s="87">
        <f t="shared" si="97"/>
        <v>0.03</v>
      </c>
      <c r="Q1585" s="68">
        <v>4.91</v>
      </c>
      <c r="R1585" s="68" t="str" cm="1">
        <f t="array" ref="R1585">_xlfn.SWITCH(ROUND(Q1585,0),5,"Excellent",4,"Good",3,"Ok","Bad")</f>
        <v>Excellent</v>
      </c>
      <c r="S1585" s="17">
        <v>232</v>
      </c>
      <c r="T1585" s="17" t="str">
        <f t="shared" si="98"/>
        <v>Yes</v>
      </c>
      <c r="U1585" s="82">
        <v>42328</v>
      </c>
      <c r="V1585" s="82">
        <v>43904</v>
      </c>
      <c r="W1585" s="17">
        <v>164</v>
      </c>
      <c r="X1585" s="17" t="str">
        <f t="shared" si="99"/>
        <v>Active</v>
      </c>
      <c r="Y1585" s="17" t="s">
        <v>15615</v>
      </c>
      <c r="Z1585" s="17"/>
    </row>
    <row r="1586" spans="1:26" x14ac:dyDescent="0.25">
      <c r="A1586">
        <v>1585</v>
      </c>
      <c r="B1586" s="17" t="s">
        <v>13476</v>
      </c>
      <c r="C1586" s="17">
        <v>1133</v>
      </c>
      <c r="D1586" s="17" t="str">
        <f>INDEX(Hosts!$A:$O,MATCH(Places!$C1586,Hosts!$A:$A,0),MATCH(Places!D$1,Hosts!$1:$1,0))</f>
        <v>Within an hour</v>
      </c>
      <c r="E1586" s="87">
        <f>INDEX(Hosts!$A:$O,MATCH(Places!$C1586,Hosts!$A:$A,0),MATCH(Places!E$1,Hosts!$1:$1,0))</f>
        <v>1</v>
      </c>
      <c r="F1586" s="87">
        <f>INDEX(Hosts!$A:$O,MATCH(Places!$C1586,Hosts!$A:$A,0),MATCH(Places!F$1,Hosts!$1:$1,0))</f>
        <v>1</v>
      </c>
      <c r="G1586" s="17" t="str">
        <f>INDEX(Hosts!$A:$O,MATCH(Places!$C1586,Hosts!$A:$A,0),MATCH(Places!G$1,Hosts!$1:$1,0))</f>
        <v>No</v>
      </c>
      <c r="H1586" s="17">
        <v>9</v>
      </c>
      <c r="I1586" s="17" t="str">
        <f>INDEX(Neighborhoods!$A:$C,MATCH(Places!$H1586,Neighborhoods!$A:$A,0),MATCH(Places!I$1,Neighborhoods!$1:$1,0))</f>
        <v>Brooklyn</v>
      </c>
      <c r="J1586" s="17" t="str">
        <f>INDEX(Neighborhoods!$A:$C,MATCH(Places!$H1586,Neighborhoods!$A:$A,0),MATCH(Places!J$1,Neighborhoods!$1:$1,0))</f>
        <v>Crown Heights</v>
      </c>
      <c r="K1586" s="17" t="s">
        <v>11822</v>
      </c>
      <c r="L1586" s="17" t="str">
        <f t="shared" si="96"/>
        <v>No</v>
      </c>
      <c r="M1586" s="17">
        <v>2</v>
      </c>
      <c r="N1586" s="17" t="str" cm="1">
        <f t="array" ref="N1586">_xlfn.IFS(M1586&lt;=2,"Small",M1586&lt;=5,"Medium",M1586&gt;5,"Large")</f>
        <v>Small</v>
      </c>
      <c r="O1586" s="65">
        <v>55</v>
      </c>
      <c r="P1586" s="87">
        <f t="shared" si="97"/>
        <v>0.03</v>
      </c>
      <c r="Q1586" s="68">
        <v>5</v>
      </c>
      <c r="R1586" s="68" t="str" cm="1">
        <f t="array" ref="R1586">_xlfn.SWITCH(ROUND(Q1586,0),5,"Excellent",4,"Good",3,"Ok","Bad")</f>
        <v>Excellent</v>
      </c>
      <c r="S1586" s="17">
        <v>6</v>
      </c>
      <c r="T1586" s="17" t="str">
        <f t="shared" si="98"/>
        <v>No</v>
      </c>
      <c r="U1586" s="82">
        <v>42371</v>
      </c>
      <c r="V1586" s="82">
        <v>43832</v>
      </c>
      <c r="W1586" s="17">
        <v>48</v>
      </c>
      <c r="X1586" s="17" t="str">
        <f t="shared" si="99"/>
        <v>Active</v>
      </c>
      <c r="Y1586" s="17" t="s">
        <v>15616</v>
      </c>
      <c r="Z1586" s="17"/>
    </row>
    <row r="1587" spans="1:26" x14ac:dyDescent="0.25">
      <c r="A1587">
        <v>1586</v>
      </c>
      <c r="B1587" s="17" t="s">
        <v>1196</v>
      </c>
      <c r="C1587" s="17">
        <v>1612</v>
      </c>
      <c r="D1587" s="17" t="str">
        <f>INDEX(Hosts!$A:$O,MATCH(Places!$C1587,Hosts!$A:$A,0),MATCH(Places!D$1,Hosts!$1:$1,0))</f>
        <v>A few days or more</v>
      </c>
      <c r="E1587" s="87">
        <f>INDEX(Hosts!$A:$O,MATCH(Places!$C1587,Hosts!$A:$A,0),MATCH(Places!E$1,Hosts!$1:$1,0))</f>
        <v>0.3</v>
      </c>
      <c r="F1587" s="87">
        <f>INDEX(Hosts!$A:$O,MATCH(Places!$C1587,Hosts!$A:$A,0),MATCH(Places!F$1,Hosts!$1:$1,0))</f>
        <v>0.88</v>
      </c>
      <c r="G1587" s="17" t="str">
        <f>INDEX(Hosts!$A:$O,MATCH(Places!$C1587,Hosts!$A:$A,0),MATCH(Places!G$1,Hosts!$1:$1,0))</f>
        <v>Yes</v>
      </c>
      <c r="H1587" s="17">
        <v>7</v>
      </c>
      <c r="I1587" s="17" t="str">
        <f>INDEX(Neighborhoods!$A:$C,MATCH(Places!$H1587,Neighborhoods!$A:$A,0),MATCH(Places!I$1,Neighborhoods!$1:$1,0))</f>
        <v>Brooklyn</v>
      </c>
      <c r="J1587" s="17" t="str">
        <f>INDEX(Neighborhoods!$A:$C,MATCH(Places!$H1587,Neighborhoods!$A:$A,0),MATCH(Places!J$1,Neighborhoods!$1:$1,0))</f>
        <v>Bedford-Stuyvesant</v>
      </c>
      <c r="K1587" s="17" t="s">
        <v>11822</v>
      </c>
      <c r="L1587" s="17" t="str">
        <f t="shared" si="96"/>
        <v>No</v>
      </c>
      <c r="M1587" s="17">
        <v>2</v>
      </c>
      <c r="N1587" s="17" t="str" cm="1">
        <f t="array" ref="N1587">_xlfn.IFS(M1587&lt;=2,"Small",M1587&lt;=5,"Medium",M1587&gt;5,"Large")</f>
        <v>Small</v>
      </c>
      <c r="O1587" s="65">
        <v>95</v>
      </c>
      <c r="P1587" s="87">
        <f t="shared" si="97"/>
        <v>0.03</v>
      </c>
      <c r="Q1587" s="68">
        <v>4.82</v>
      </c>
      <c r="R1587" s="68" t="str" cm="1">
        <f t="array" ref="R1587">_xlfn.SWITCH(ROUND(Q1587,0),5,"Excellent",4,"Good",3,"Ok","Bad")</f>
        <v>Excellent</v>
      </c>
      <c r="S1587" s="17">
        <v>184</v>
      </c>
      <c r="T1587" s="17" t="str">
        <f t="shared" si="98"/>
        <v>Yes</v>
      </c>
      <c r="U1587" s="82">
        <v>42293</v>
      </c>
      <c r="V1587" s="82">
        <v>43909</v>
      </c>
      <c r="W1587" s="17">
        <v>177</v>
      </c>
      <c r="X1587" s="17" t="str">
        <f t="shared" si="99"/>
        <v>Active</v>
      </c>
      <c r="Y1587" s="17" t="s">
        <v>15615</v>
      </c>
      <c r="Z1587" s="17"/>
    </row>
    <row r="1588" spans="1:26" x14ac:dyDescent="0.25">
      <c r="A1588">
        <v>1587</v>
      </c>
      <c r="B1588" s="17" t="s">
        <v>13289</v>
      </c>
      <c r="C1588" s="17">
        <v>1294</v>
      </c>
      <c r="D1588" s="17" t="str">
        <f>INDEX(Hosts!$A:$O,MATCH(Places!$C1588,Hosts!$A:$A,0),MATCH(Places!D$1,Hosts!$1:$1,0))</f>
        <v>Within a day</v>
      </c>
      <c r="E1588" s="87">
        <f>INDEX(Hosts!$A:$O,MATCH(Places!$C1588,Hosts!$A:$A,0),MATCH(Places!E$1,Hosts!$1:$1,0))</f>
        <v>1</v>
      </c>
      <c r="F1588" s="87">
        <f>INDEX(Hosts!$A:$O,MATCH(Places!$C1588,Hosts!$A:$A,0),MATCH(Places!F$1,Hosts!$1:$1,0))</f>
        <v>1</v>
      </c>
      <c r="G1588" s="17" t="str">
        <f>INDEX(Hosts!$A:$O,MATCH(Places!$C1588,Hosts!$A:$A,0),MATCH(Places!G$1,Hosts!$1:$1,0))</f>
        <v>Yes</v>
      </c>
      <c r="H1588" s="17">
        <v>18</v>
      </c>
      <c r="I1588" s="17" t="str">
        <f>INDEX(Neighborhoods!$A:$C,MATCH(Places!$H1588,Neighborhoods!$A:$A,0),MATCH(Places!I$1,Neighborhoods!$1:$1,0))</f>
        <v>Manhattan</v>
      </c>
      <c r="J1588" s="17" t="str">
        <f>INDEX(Neighborhoods!$A:$C,MATCH(Places!$H1588,Neighborhoods!$A:$A,0),MATCH(Places!J$1,Neighborhoods!$1:$1,0))</f>
        <v>Midtown</v>
      </c>
      <c r="K1588" s="17" t="s">
        <v>11822</v>
      </c>
      <c r="L1588" s="17" t="str">
        <f t="shared" si="96"/>
        <v>No</v>
      </c>
      <c r="M1588" s="17">
        <v>4</v>
      </c>
      <c r="N1588" s="17" t="str" cm="1">
        <f t="array" ref="N1588">_xlfn.IFS(M1588&lt;=2,"Small",M1588&lt;=5,"Medium",M1588&gt;5,"Large")</f>
        <v>Medium</v>
      </c>
      <c r="O1588" s="65">
        <v>220</v>
      </c>
      <c r="P1588" s="87">
        <f t="shared" si="97"/>
        <v>0.04</v>
      </c>
      <c r="Q1588" s="68">
        <v>5</v>
      </c>
      <c r="R1588" s="68" t="str" cm="1">
        <f t="array" ref="R1588">_xlfn.SWITCH(ROUND(Q1588,0),5,"Excellent",4,"Good",3,"Ok","Bad")</f>
        <v>Excellent</v>
      </c>
      <c r="S1588" s="17">
        <v>38</v>
      </c>
      <c r="T1588" s="17" t="str">
        <f t="shared" si="98"/>
        <v>No</v>
      </c>
      <c r="U1588" s="82">
        <v>42296</v>
      </c>
      <c r="V1588" s="82">
        <v>43861</v>
      </c>
      <c r="W1588" s="17">
        <v>11</v>
      </c>
      <c r="X1588" s="17" t="str">
        <f t="shared" si="99"/>
        <v>Active</v>
      </c>
      <c r="Y1588" s="17" t="s">
        <v>15615</v>
      </c>
      <c r="Z1588" s="17"/>
    </row>
    <row r="1589" spans="1:26" x14ac:dyDescent="0.25">
      <c r="A1589">
        <v>1588</v>
      </c>
      <c r="B1589" s="17" t="s">
        <v>13244</v>
      </c>
      <c r="C1589" s="17">
        <v>931</v>
      </c>
      <c r="D1589" s="17" t="str">
        <f>INDEX(Hosts!$A:$O,MATCH(Places!$C1589,Hosts!$A:$A,0),MATCH(Places!D$1,Hosts!$1:$1,0))</f>
        <v>Within a day</v>
      </c>
      <c r="E1589" s="87">
        <f>INDEX(Hosts!$A:$O,MATCH(Places!$C1589,Hosts!$A:$A,0),MATCH(Places!E$1,Hosts!$1:$1,0))</f>
        <v>0.85</v>
      </c>
      <c r="F1589" s="87">
        <f>INDEX(Hosts!$A:$O,MATCH(Places!$C1589,Hosts!$A:$A,0),MATCH(Places!F$1,Hosts!$1:$1,0))</f>
        <v>0.94</v>
      </c>
      <c r="G1589" s="17" t="str">
        <f>INDEX(Hosts!$A:$O,MATCH(Places!$C1589,Hosts!$A:$A,0),MATCH(Places!G$1,Hosts!$1:$1,0))</f>
        <v>No</v>
      </c>
      <c r="H1589" s="17">
        <v>17</v>
      </c>
      <c r="I1589" s="17" t="str">
        <f>INDEX(Neighborhoods!$A:$C,MATCH(Places!$H1589,Neighborhoods!$A:$A,0),MATCH(Places!I$1,Neighborhoods!$1:$1,0))</f>
        <v>Manhattan</v>
      </c>
      <c r="J1589" s="17" t="str">
        <f>INDEX(Neighborhoods!$A:$C,MATCH(Places!$H1589,Neighborhoods!$A:$A,0),MATCH(Places!J$1,Neighborhoods!$1:$1,0))</f>
        <v>Hell's Kitchen</v>
      </c>
      <c r="K1589" s="17" t="s">
        <v>11822</v>
      </c>
      <c r="L1589" s="17" t="str">
        <f t="shared" si="96"/>
        <v>No</v>
      </c>
      <c r="M1589" s="17">
        <v>3</v>
      </c>
      <c r="N1589" s="17" t="str" cm="1">
        <f t="array" ref="N1589">_xlfn.IFS(M1589&lt;=2,"Small",M1589&lt;=5,"Medium",M1589&gt;5,"Large")</f>
        <v>Medium</v>
      </c>
      <c r="O1589" s="65">
        <v>105</v>
      </c>
      <c r="P1589" s="87">
        <f t="shared" si="97"/>
        <v>0.03</v>
      </c>
      <c r="Q1589" s="68">
        <v>4.71</v>
      </c>
      <c r="R1589" s="68" t="str" cm="1">
        <f t="array" ref="R1589">_xlfn.SWITCH(ROUND(Q1589,0),5,"Excellent",4,"Good",3,"Ok","Bad")</f>
        <v>Excellent</v>
      </c>
      <c r="S1589" s="17">
        <v>295</v>
      </c>
      <c r="T1589" s="17" t="str">
        <f t="shared" si="98"/>
        <v>No</v>
      </c>
      <c r="U1589" s="82">
        <v>42375</v>
      </c>
      <c r="V1589" s="82">
        <v>44043</v>
      </c>
      <c r="W1589" s="17">
        <v>33</v>
      </c>
      <c r="X1589" s="17" t="str">
        <f t="shared" si="99"/>
        <v>Active</v>
      </c>
      <c r="Y1589" s="17" t="s">
        <v>15615</v>
      </c>
      <c r="Z1589" s="17"/>
    </row>
    <row r="1590" spans="1:26" x14ac:dyDescent="0.25">
      <c r="A1590">
        <v>1589</v>
      </c>
      <c r="B1590" s="17" t="s">
        <v>1197</v>
      </c>
      <c r="C1590" s="17">
        <v>2499</v>
      </c>
      <c r="D1590" s="17" t="str">
        <f>INDEX(Hosts!$A:$O,MATCH(Places!$C1590,Hosts!$A:$A,0),MATCH(Places!D$1,Hosts!$1:$1,0))</f>
        <v>Within a day</v>
      </c>
      <c r="E1590" s="87">
        <f>INDEX(Hosts!$A:$O,MATCH(Places!$C1590,Hosts!$A:$A,0),MATCH(Places!E$1,Hosts!$1:$1,0))</f>
        <v>1</v>
      </c>
      <c r="F1590" s="87">
        <f>INDEX(Hosts!$A:$O,MATCH(Places!$C1590,Hosts!$A:$A,0),MATCH(Places!F$1,Hosts!$1:$1,0))</f>
        <v>0.83</v>
      </c>
      <c r="G1590" s="17" t="str">
        <f>INDEX(Hosts!$A:$O,MATCH(Places!$C1590,Hosts!$A:$A,0),MATCH(Places!G$1,Hosts!$1:$1,0))</f>
        <v>Yes</v>
      </c>
      <c r="H1590" s="17">
        <v>14</v>
      </c>
      <c r="I1590" s="17" t="str">
        <f>INDEX(Neighborhoods!$A:$C,MATCH(Places!$H1590,Neighborhoods!$A:$A,0),MATCH(Places!I$1,Neighborhoods!$1:$1,0))</f>
        <v>Manhattan</v>
      </c>
      <c r="J1590" s="17" t="str">
        <f>INDEX(Neighborhoods!$A:$C,MATCH(Places!$H1590,Neighborhoods!$A:$A,0),MATCH(Places!J$1,Neighborhoods!$1:$1,0))</f>
        <v>East Harlem</v>
      </c>
      <c r="K1590" s="17" t="s">
        <v>11822</v>
      </c>
      <c r="L1590" s="17" t="str">
        <f t="shared" si="96"/>
        <v>No</v>
      </c>
      <c r="M1590" s="17">
        <v>6</v>
      </c>
      <c r="N1590" s="17" t="str" cm="1">
        <f t="array" ref="N1590">_xlfn.IFS(M1590&lt;=2,"Small",M1590&lt;=5,"Medium",M1590&gt;5,"Large")</f>
        <v>Large</v>
      </c>
      <c r="O1590" s="65">
        <v>200</v>
      </c>
      <c r="P1590" s="87">
        <f t="shared" si="97"/>
        <v>0.04</v>
      </c>
      <c r="Q1590" s="68">
        <v>4.92</v>
      </c>
      <c r="R1590" s="68" t="str" cm="1">
        <f t="array" ref="R1590">_xlfn.SWITCH(ROUND(Q1590,0),5,"Excellent",4,"Good",3,"Ok","Bad")</f>
        <v>Excellent</v>
      </c>
      <c r="S1590" s="17">
        <v>75</v>
      </c>
      <c r="T1590" s="17" t="str">
        <f t="shared" si="98"/>
        <v>No</v>
      </c>
      <c r="U1590" s="82">
        <v>42510</v>
      </c>
      <c r="V1590" s="82">
        <v>43870</v>
      </c>
      <c r="W1590" s="17">
        <v>338</v>
      </c>
      <c r="X1590" s="17" t="str">
        <f t="shared" si="99"/>
        <v>Active</v>
      </c>
      <c r="Y1590" s="17" t="s">
        <v>15615</v>
      </c>
      <c r="Z1590" s="17"/>
    </row>
    <row r="1591" spans="1:26" x14ac:dyDescent="0.25">
      <c r="A1591">
        <v>1590</v>
      </c>
      <c r="B1591" s="17" t="s">
        <v>14256</v>
      </c>
      <c r="C1591" s="17">
        <v>1637</v>
      </c>
      <c r="D1591" s="17" t="str">
        <f>INDEX(Hosts!$A:$O,MATCH(Places!$C1591,Hosts!$A:$A,0),MATCH(Places!D$1,Hosts!$1:$1,0))</f>
        <v>Within an hour</v>
      </c>
      <c r="E1591" s="87">
        <f>INDEX(Hosts!$A:$O,MATCH(Places!$C1591,Hosts!$A:$A,0),MATCH(Places!E$1,Hosts!$1:$1,0))</f>
        <v>1</v>
      </c>
      <c r="F1591" s="87">
        <f>INDEX(Hosts!$A:$O,MATCH(Places!$C1591,Hosts!$A:$A,0),MATCH(Places!F$1,Hosts!$1:$1,0))</f>
        <v>1</v>
      </c>
      <c r="G1591" s="17" t="str">
        <f>INDEX(Hosts!$A:$O,MATCH(Places!$C1591,Hosts!$A:$A,0),MATCH(Places!G$1,Hosts!$1:$1,0))</f>
        <v>Yes</v>
      </c>
      <c r="H1591" s="17">
        <v>7</v>
      </c>
      <c r="I1591" s="17" t="str">
        <f>INDEX(Neighborhoods!$A:$C,MATCH(Places!$H1591,Neighborhoods!$A:$A,0),MATCH(Places!I$1,Neighborhoods!$1:$1,0))</f>
        <v>Brooklyn</v>
      </c>
      <c r="J1591" s="17" t="str">
        <f>INDEX(Neighborhoods!$A:$C,MATCH(Places!$H1591,Neighborhoods!$A:$A,0),MATCH(Places!J$1,Neighborhoods!$1:$1,0))</f>
        <v>Bedford-Stuyvesant</v>
      </c>
      <c r="K1591" s="17" t="s">
        <v>11822</v>
      </c>
      <c r="L1591" s="17" t="str">
        <f t="shared" si="96"/>
        <v>No</v>
      </c>
      <c r="M1591" s="17">
        <v>5</v>
      </c>
      <c r="N1591" s="17" t="str" cm="1">
        <f t="array" ref="N1591">_xlfn.IFS(M1591&lt;=2,"Small",M1591&lt;=5,"Medium",M1591&gt;5,"Large")</f>
        <v>Medium</v>
      </c>
      <c r="O1591" s="65">
        <v>115</v>
      </c>
      <c r="P1591" s="87">
        <f t="shared" si="97"/>
        <v>0.03</v>
      </c>
      <c r="Q1591" s="68">
        <v>4.7300000000000004</v>
      </c>
      <c r="R1591" s="68" t="str" cm="1">
        <f t="array" ref="R1591">_xlfn.SWITCH(ROUND(Q1591,0),5,"Excellent",4,"Good",3,"Ok","Bad")</f>
        <v>Excellent</v>
      </c>
      <c r="S1591" s="17">
        <v>33</v>
      </c>
      <c r="T1591" s="17" t="str">
        <f t="shared" si="98"/>
        <v>No</v>
      </c>
      <c r="U1591" s="82">
        <v>42457</v>
      </c>
      <c r="V1591" s="82">
        <v>43836</v>
      </c>
      <c r="W1591" s="17">
        <v>365</v>
      </c>
      <c r="X1591" s="17" t="str">
        <f t="shared" si="99"/>
        <v>Active</v>
      </c>
      <c r="Y1591" s="17" t="s">
        <v>15615</v>
      </c>
      <c r="Z1591" s="17"/>
    </row>
    <row r="1592" spans="1:26" x14ac:dyDescent="0.25">
      <c r="A1592">
        <v>1591</v>
      </c>
      <c r="B1592" s="17" t="s">
        <v>1198</v>
      </c>
      <c r="C1592" s="17">
        <v>2500</v>
      </c>
      <c r="D1592" s="17" t="str">
        <f>INDEX(Hosts!$A:$O,MATCH(Places!$C1592,Hosts!$A:$A,0),MATCH(Places!D$1,Hosts!$1:$1,0))</f>
        <v>Within a few hours</v>
      </c>
      <c r="E1592" s="87">
        <f>INDEX(Hosts!$A:$O,MATCH(Places!$C1592,Hosts!$A:$A,0),MATCH(Places!E$1,Hosts!$1:$1,0))</f>
        <v>0.86</v>
      </c>
      <c r="F1592" s="87">
        <f>INDEX(Hosts!$A:$O,MATCH(Places!$C1592,Hosts!$A:$A,0),MATCH(Places!F$1,Hosts!$1:$1,0))</f>
        <v>0.98</v>
      </c>
      <c r="G1592" s="17" t="str">
        <f>INDEX(Hosts!$A:$O,MATCH(Places!$C1592,Hosts!$A:$A,0),MATCH(Places!G$1,Hosts!$1:$1,0))</f>
        <v>Yes</v>
      </c>
      <c r="H1592" s="17">
        <v>7</v>
      </c>
      <c r="I1592" s="17" t="str">
        <f>INDEX(Neighborhoods!$A:$C,MATCH(Places!$H1592,Neighborhoods!$A:$A,0),MATCH(Places!I$1,Neighborhoods!$1:$1,0))</f>
        <v>Brooklyn</v>
      </c>
      <c r="J1592" s="17" t="str">
        <f>INDEX(Neighborhoods!$A:$C,MATCH(Places!$H1592,Neighborhoods!$A:$A,0),MATCH(Places!J$1,Neighborhoods!$1:$1,0))</f>
        <v>Bedford-Stuyvesant</v>
      </c>
      <c r="K1592" s="17" t="s">
        <v>11822</v>
      </c>
      <c r="L1592" s="17" t="str">
        <f t="shared" si="96"/>
        <v>No</v>
      </c>
      <c r="M1592" s="17">
        <v>2</v>
      </c>
      <c r="N1592" s="17" t="str" cm="1">
        <f t="array" ref="N1592">_xlfn.IFS(M1592&lt;=2,"Small",M1592&lt;=5,"Medium",M1592&gt;5,"Large")</f>
        <v>Small</v>
      </c>
      <c r="O1592" s="65">
        <v>110</v>
      </c>
      <c r="P1592" s="87">
        <f t="shared" si="97"/>
        <v>0.03</v>
      </c>
      <c r="Q1592" s="68">
        <v>4.83</v>
      </c>
      <c r="R1592" s="68" t="str" cm="1">
        <f t="array" ref="R1592">_xlfn.SWITCH(ROUND(Q1592,0),5,"Excellent",4,"Good",3,"Ok","Bad")</f>
        <v>Excellent</v>
      </c>
      <c r="S1592" s="17">
        <v>174</v>
      </c>
      <c r="T1592" s="17" t="str">
        <f t="shared" si="98"/>
        <v>Yes</v>
      </c>
      <c r="U1592" s="82">
        <v>42291</v>
      </c>
      <c r="V1592" s="82">
        <v>43886</v>
      </c>
      <c r="W1592" s="17">
        <v>139</v>
      </c>
      <c r="X1592" s="17" t="str">
        <f t="shared" si="99"/>
        <v>Active</v>
      </c>
      <c r="Y1592" s="17" t="s">
        <v>15616</v>
      </c>
      <c r="Z1592" s="17"/>
    </row>
    <row r="1593" spans="1:26" x14ac:dyDescent="0.25">
      <c r="A1593">
        <v>1592</v>
      </c>
      <c r="B1593" s="17" t="s">
        <v>1200</v>
      </c>
      <c r="C1593" s="17">
        <v>1161</v>
      </c>
      <c r="D1593" s="17" t="str">
        <f>INDEX(Hosts!$A:$O,MATCH(Places!$C1593,Hosts!$A:$A,0),MATCH(Places!D$1,Hosts!$1:$1,0))</f>
        <v>Within an hour</v>
      </c>
      <c r="E1593" s="87">
        <f>INDEX(Hosts!$A:$O,MATCH(Places!$C1593,Hosts!$A:$A,0),MATCH(Places!E$1,Hosts!$1:$1,0))</f>
        <v>1</v>
      </c>
      <c r="F1593" s="87">
        <f>INDEX(Hosts!$A:$O,MATCH(Places!$C1593,Hosts!$A:$A,0),MATCH(Places!F$1,Hosts!$1:$1,0))</f>
        <v>1</v>
      </c>
      <c r="G1593" s="17" t="str">
        <f>INDEX(Hosts!$A:$O,MATCH(Places!$C1593,Hosts!$A:$A,0),MATCH(Places!G$1,Hosts!$1:$1,0))</f>
        <v>Yes</v>
      </c>
      <c r="H1593" s="17">
        <v>8</v>
      </c>
      <c r="I1593" s="17" t="str">
        <f>INDEX(Neighborhoods!$A:$C,MATCH(Places!$H1593,Neighborhoods!$A:$A,0),MATCH(Places!I$1,Neighborhoods!$1:$1,0))</f>
        <v>Brooklyn</v>
      </c>
      <c r="J1593" s="17" t="str">
        <f>INDEX(Neighborhoods!$A:$C,MATCH(Places!$H1593,Neighborhoods!$A:$A,0),MATCH(Places!J$1,Neighborhoods!$1:$1,0))</f>
        <v>Bushwick</v>
      </c>
      <c r="K1593" s="17" t="s">
        <v>1</v>
      </c>
      <c r="L1593" s="17" t="str">
        <f t="shared" si="96"/>
        <v>Yes</v>
      </c>
      <c r="M1593" s="17">
        <v>2</v>
      </c>
      <c r="N1593" s="17" t="str" cm="1">
        <f t="array" ref="N1593">_xlfn.IFS(M1593&lt;=2,"Small",M1593&lt;=5,"Medium",M1593&gt;5,"Large")</f>
        <v>Small</v>
      </c>
      <c r="O1593" s="65">
        <v>59</v>
      </c>
      <c r="P1593" s="87">
        <f t="shared" si="97"/>
        <v>0.03</v>
      </c>
      <c r="Q1593" s="68">
        <v>4.96</v>
      </c>
      <c r="R1593" s="68" t="str" cm="1">
        <f t="array" ref="R1593">_xlfn.SWITCH(ROUND(Q1593,0),5,"Excellent",4,"Good",3,"Ok","Bad")</f>
        <v>Excellent</v>
      </c>
      <c r="S1593" s="17">
        <v>243</v>
      </c>
      <c r="T1593" s="17" t="str">
        <f t="shared" si="98"/>
        <v>Yes</v>
      </c>
      <c r="U1593" s="82">
        <v>42331</v>
      </c>
      <c r="V1593" s="82">
        <v>44042</v>
      </c>
      <c r="W1593" s="17">
        <v>64</v>
      </c>
      <c r="X1593" s="17" t="str">
        <f t="shared" si="99"/>
        <v>Active</v>
      </c>
      <c r="Y1593" s="17" t="s">
        <v>15616</v>
      </c>
      <c r="Z1593" s="17"/>
    </row>
    <row r="1594" spans="1:26" x14ac:dyDescent="0.25">
      <c r="A1594">
        <v>1593</v>
      </c>
      <c r="B1594" s="17" t="s">
        <v>1201</v>
      </c>
      <c r="C1594" s="17">
        <v>1431</v>
      </c>
      <c r="D1594" s="17" t="str">
        <f>INDEX(Hosts!$A:$O,MATCH(Places!$C1594,Hosts!$A:$A,0),MATCH(Places!D$1,Hosts!$1:$1,0))</f>
        <v>Within an hour</v>
      </c>
      <c r="E1594" s="87">
        <f>INDEX(Hosts!$A:$O,MATCH(Places!$C1594,Hosts!$A:$A,0),MATCH(Places!E$1,Hosts!$1:$1,0))</f>
        <v>1</v>
      </c>
      <c r="F1594" s="87">
        <f>INDEX(Hosts!$A:$O,MATCH(Places!$C1594,Hosts!$A:$A,0),MATCH(Places!F$1,Hosts!$1:$1,0))</f>
        <v>1</v>
      </c>
      <c r="G1594" s="17" t="str">
        <f>INDEX(Hosts!$A:$O,MATCH(Places!$C1594,Hosts!$A:$A,0),MATCH(Places!G$1,Hosts!$1:$1,0))</f>
        <v>No</v>
      </c>
      <c r="H1594" s="17">
        <v>16</v>
      </c>
      <c r="I1594" s="17" t="str">
        <f>INDEX(Neighborhoods!$A:$C,MATCH(Places!$H1594,Neighborhoods!$A:$A,0),MATCH(Places!I$1,Neighborhoods!$1:$1,0))</f>
        <v>Manhattan</v>
      </c>
      <c r="J1594" s="17" t="str">
        <f>INDEX(Neighborhoods!$A:$C,MATCH(Places!$H1594,Neighborhoods!$A:$A,0),MATCH(Places!J$1,Neighborhoods!$1:$1,0))</f>
        <v>Harlem</v>
      </c>
      <c r="K1594" s="17" t="s">
        <v>11822</v>
      </c>
      <c r="L1594" s="17" t="str">
        <f t="shared" si="96"/>
        <v>No</v>
      </c>
      <c r="M1594" s="17">
        <v>3</v>
      </c>
      <c r="N1594" s="17" t="str" cm="1">
        <f t="array" ref="N1594">_xlfn.IFS(M1594&lt;=2,"Small",M1594&lt;=5,"Medium",M1594&gt;5,"Large")</f>
        <v>Medium</v>
      </c>
      <c r="O1594" s="65">
        <v>170</v>
      </c>
      <c r="P1594" s="87">
        <f t="shared" si="97"/>
        <v>0.03</v>
      </c>
      <c r="Q1594" s="68">
        <v>4.54</v>
      </c>
      <c r="R1594" s="68" t="str" cm="1">
        <f t="array" ref="R1594">_xlfn.SWITCH(ROUND(Q1594,0),5,"Excellent",4,"Good",3,"Ok","Bad")</f>
        <v>Excellent</v>
      </c>
      <c r="S1594" s="17">
        <v>37</v>
      </c>
      <c r="T1594" s="17" t="str">
        <f t="shared" si="98"/>
        <v>No</v>
      </c>
      <c r="U1594" s="82">
        <v>42625</v>
      </c>
      <c r="V1594" s="82">
        <v>43832</v>
      </c>
      <c r="W1594" s="17">
        <v>364</v>
      </c>
      <c r="X1594" s="17" t="str">
        <f t="shared" si="99"/>
        <v>Active</v>
      </c>
      <c r="Y1594" s="17" t="s">
        <v>15616</v>
      </c>
      <c r="Z1594" s="17"/>
    </row>
    <row r="1595" spans="1:26" x14ac:dyDescent="0.25">
      <c r="A1595">
        <v>1594</v>
      </c>
      <c r="B1595" s="17" t="s">
        <v>1202</v>
      </c>
      <c r="C1595" s="17">
        <v>2488</v>
      </c>
      <c r="D1595" s="17" t="str">
        <f>INDEX(Hosts!$A:$O,MATCH(Places!$C1595,Hosts!$A:$A,0),MATCH(Places!D$1,Hosts!$1:$1,0))</f>
        <v>Within an hour</v>
      </c>
      <c r="E1595" s="87">
        <f>INDEX(Hosts!$A:$O,MATCH(Places!$C1595,Hosts!$A:$A,0),MATCH(Places!E$1,Hosts!$1:$1,0))</f>
        <v>1</v>
      </c>
      <c r="F1595" s="87">
        <f>INDEX(Hosts!$A:$O,MATCH(Places!$C1595,Hosts!$A:$A,0),MATCH(Places!F$1,Hosts!$1:$1,0))</f>
        <v>0.89</v>
      </c>
      <c r="G1595" s="17" t="str">
        <f>INDEX(Hosts!$A:$O,MATCH(Places!$C1595,Hosts!$A:$A,0),MATCH(Places!G$1,Hosts!$1:$1,0))</f>
        <v>No</v>
      </c>
      <c r="H1595" s="17">
        <v>22</v>
      </c>
      <c r="I1595" s="17" t="str">
        <f>INDEX(Neighborhoods!$A:$C,MATCH(Places!$H1595,Neighborhoods!$A:$A,0),MATCH(Places!I$1,Neighborhoods!$1:$1,0))</f>
        <v>Queens</v>
      </c>
      <c r="J1595" s="17" t="str">
        <f>INDEX(Neighborhoods!$A:$C,MATCH(Places!$H1595,Neighborhoods!$A:$A,0),MATCH(Places!J$1,Neighborhoods!$1:$1,0))</f>
        <v>Flushing</v>
      </c>
      <c r="K1595" s="17" t="s">
        <v>1</v>
      </c>
      <c r="L1595" s="17" t="str">
        <f t="shared" si="96"/>
        <v>Yes</v>
      </c>
      <c r="M1595" s="17">
        <v>2</v>
      </c>
      <c r="N1595" s="17" t="str" cm="1">
        <f t="array" ref="N1595">_xlfn.IFS(M1595&lt;=2,"Small",M1595&lt;=5,"Medium",M1595&gt;5,"Large")</f>
        <v>Small</v>
      </c>
      <c r="O1595" s="65">
        <v>58</v>
      </c>
      <c r="P1595" s="87">
        <f t="shared" si="97"/>
        <v>0.03</v>
      </c>
      <c r="Q1595" s="68">
        <v>4.8</v>
      </c>
      <c r="R1595" s="68" t="str" cm="1">
        <f t="array" ref="R1595">_xlfn.SWITCH(ROUND(Q1595,0),5,"Excellent",4,"Good",3,"Ok","Bad")</f>
        <v>Excellent</v>
      </c>
      <c r="S1595" s="17">
        <v>91</v>
      </c>
      <c r="T1595" s="17" t="str">
        <f t="shared" si="98"/>
        <v>No</v>
      </c>
      <c r="U1595" s="82">
        <v>42295</v>
      </c>
      <c r="V1595" s="82">
        <v>43906</v>
      </c>
      <c r="W1595" s="17">
        <v>90</v>
      </c>
      <c r="X1595" s="17" t="str">
        <f t="shared" si="99"/>
        <v>Active</v>
      </c>
      <c r="Y1595" s="17" t="s">
        <v>15615</v>
      </c>
      <c r="Z1595" s="17"/>
    </row>
    <row r="1596" spans="1:26" x14ac:dyDescent="0.25">
      <c r="A1596">
        <v>1595</v>
      </c>
      <c r="B1596" s="17" t="s">
        <v>13483</v>
      </c>
      <c r="C1596" s="17">
        <v>809</v>
      </c>
      <c r="D1596" s="17" t="str">
        <f>INDEX(Hosts!$A:$O,MATCH(Places!$C1596,Hosts!$A:$A,0),MATCH(Places!D$1,Hosts!$1:$1,0))</f>
        <v>A few days or more</v>
      </c>
      <c r="E1596" s="87">
        <f>INDEX(Hosts!$A:$O,MATCH(Places!$C1596,Hosts!$A:$A,0),MATCH(Places!E$1,Hosts!$1:$1,0))</f>
        <v>0.25</v>
      </c>
      <c r="F1596" s="87">
        <f>INDEX(Hosts!$A:$O,MATCH(Places!$C1596,Hosts!$A:$A,0),MATCH(Places!F$1,Hosts!$1:$1,0))</f>
        <v>0.77</v>
      </c>
      <c r="G1596" s="17" t="str">
        <f>INDEX(Hosts!$A:$O,MATCH(Places!$C1596,Hosts!$A:$A,0),MATCH(Places!G$1,Hosts!$1:$1,0))</f>
        <v>Yes</v>
      </c>
      <c r="H1596" s="17">
        <v>8</v>
      </c>
      <c r="I1596" s="17" t="str">
        <f>INDEX(Neighborhoods!$A:$C,MATCH(Places!$H1596,Neighborhoods!$A:$A,0),MATCH(Places!I$1,Neighborhoods!$1:$1,0))</f>
        <v>Brooklyn</v>
      </c>
      <c r="J1596" s="17" t="str">
        <f>INDEX(Neighborhoods!$A:$C,MATCH(Places!$H1596,Neighborhoods!$A:$A,0),MATCH(Places!J$1,Neighborhoods!$1:$1,0))</f>
        <v>Bushwick</v>
      </c>
      <c r="K1596" s="17" t="s">
        <v>1</v>
      </c>
      <c r="L1596" s="17" t="str">
        <f t="shared" si="96"/>
        <v>Yes</v>
      </c>
      <c r="M1596" s="17">
        <v>2</v>
      </c>
      <c r="N1596" s="17" t="str" cm="1">
        <f t="array" ref="N1596">_xlfn.IFS(M1596&lt;=2,"Small",M1596&lt;=5,"Medium",M1596&gt;5,"Large")</f>
        <v>Small</v>
      </c>
      <c r="O1596" s="65">
        <v>58</v>
      </c>
      <c r="P1596" s="87">
        <f t="shared" si="97"/>
        <v>0.03</v>
      </c>
      <c r="Q1596" s="68">
        <v>4.91</v>
      </c>
      <c r="R1596" s="68" t="str" cm="1">
        <f t="array" ref="R1596">_xlfn.SWITCH(ROUND(Q1596,0),5,"Excellent",4,"Good",3,"Ok","Bad")</f>
        <v>Excellent</v>
      </c>
      <c r="S1596" s="17">
        <v>314</v>
      </c>
      <c r="T1596" s="17" t="str">
        <f t="shared" si="98"/>
        <v>Yes</v>
      </c>
      <c r="U1596" s="82">
        <v>42293</v>
      </c>
      <c r="V1596" s="82">
        <v>43901</v>
      </c>
      <c r="W1596" s="17">
        <v>349</v>
      </c>
      <c r="X1596" s="17" t="str">
        <f t="shared" si="99"/>
        <v>Active</v>
      </c>
      <c r="Y1596" s="17" t="s">
        <v>15615</v>
      </c>
      <c r="Z1596" s="17"/>
    </row>
    <row r="1597" spans="1:26" x14ac:dyDescent="0.25">
      <c r="A1597">
        <v>1596</v>
      </c>
      <c r="B1597" s="17" t="s">
        <v>15264</v>
      </c>
      <c r="C1597" s="17">
        <v>809</v>
      </c>
      <c r="D1597" s="17" t="str">
        <f>INDEX(Hosts!$A:$O,MATCH(Places!$C1597,Hosts!$A:$A,0),MATCH(Places!D$1,Hosts!$1:$1,0))</f>
        <v>A few days or more</v>
      </c>
      <c r="E1597" s="87">
        <f>INDEX(Hosts!$A:$O,MATCH(Places!$C1597,Hosts!$A:$A,0),MATCH(Places!E$1,Hosts!$1:$1,0))</f>
        <v>0.25</v>
      </c>
      <c r="F1597" s="87">
        <f>INDEX(Hosts!$A:$O,MATCH(Places!$C1597,Hosts!$A:$A,0),MATCH(Places!F$1,Hosts!$1:$1,0))</f>
        <v>0.77</v>
      </c>
      <c r="G1597" s="17" t="str">
        <f>INDEX(Hosts!$A:$O,MATCH(Places!$C1597,Hosts!$A:$A,0),MATCH(Places!G$1,Hosts!$1:$1,0))</f>
        <v>Yes</v>
      </c>
      <c r="H1597" s="17">
        <v>8</v>
      </c>
      <c r="I1597" s="17" t="str">
        <f>INDEX(Neighborhoods!$A:$C,MATCH(Places!$H1597,Neighborhoods!$A:$A,0),MATCH(Places!I$1,Neighborhoods!$1:$1,0))</f>
        <v>Brooklyn</v>
      </c>
      <c r="J1597" s="17" t="str">
        <f>INDEX(Neighborhoods!$A:$C,MATCH(Places!$H1597,Neighborhoods!$A:$A,0),MATCH(Places!J$1,Neighborhoods!$1:$1,0))</f>
        <v>Bushwick</v>
      </c>
      <c r="K1597" s="17" t="s">
        <v>1</v>
      </c>
      <c r="L1597" s="17" t="str">
        <f t="shared" si="96"/>
        <v>Yes</v>
      </c>
      <c r="M1597" s="17">
        <v>4</v>
      </c>
      <c r="N1597" s="17" t="str" cm="1">
        <f t="array" ref="N1597">_xlfn.IFS(M1597&lt;=2,"Small",M1597&lt;=5,"Medium",M1597&gt;5,"Large")</f>
        <v>Medium</v>
      </c>
      <c r="O1597" s="65">
        <v>65</v>
      </c>
      <c r="P1597" s="87">
        <f t="shared" si="97"/>
        <v>0.03</v>
      </c>
      <c r="Q1597" s="68">
        <v>4.91</v>
      </c>
      <c r="R1597" s="68" t="str" cm="1">
        <f t="array" ref="R1597">_xlfn.SWITCH(ROUND(Q1597,0),5,"Excellent",4,"Good",3,"Ok","Bad")</f>
        <v>Excellent</v>
      </c>
      <c r="S1597" s="17">
        <v>326</v>
      </c>
      <c r="T1597" s="17" t="str">
        <f t="shared" si="98"/>
        <v>Yes</v>
      </c>
      <c r="U1597" s="82">
        <v>42292</v>
      </c>
      <c r="V1597" s="82">
        <v>43909</v>
      </c>
      <c r="W1597" s="17">
        <v>227</v>
      </c>
      <c r="X1597" s="17" t="str">
        <f t="shared" si="99"/>
        <v>Active</v>
      </c>
      <c r="Y1597" s="17" t="s">
        <v>15615</v>
      </c>
      <c r="Z1597" s="17"/>
    </row>
    <row r="1598" spans="1:26" x14ac:dyDescent="0.25">
      <c r="A1598">
        <v>1597</v>
      </c>
      <c r="B1598" s="17" t="s">
        <v>14616</v>
      </c>
      <c r="C1598" s="17">
        <v>881</v>
      </c>
      <c r="D1598" s="17" t="str">
        <f>INDEX(Hosts!$A:$O,MATCH(Places!$C1598,Hosts!$A:$A,0),MATCH(Places!D$1,Hosts!$1:$1,0))</f>
        <v>Within a few hours</v>
      </c>
      <c r="E1598" s="87">
        <f>INDEX(Hosts!$A:$O,MATCH(Places!$C1598,Hosts!$A:$A,0),MATCH(Places!E$1,Hosts!$1:$1,0))</f>
        <v>1</v>
      </c>
      <c r="F1598" s="87">
        <f>INDEX(Hosts!$A:$O,MATCH(Places!$C1598,Hosts!$A:$A,0),MATCH(Places!F$1,Hosts!$1:$1,0))</f>
        <v>0.97</v>
      </c>
      <c r="G1598" s="17" t="str">
        <f>INDEX(Hosts!$A:$O,MATCH(Places!$C1598,Hosts!$A:$A,0),MATCH(Places!G$1,Hosts!$1:$1,0))</f>
        <v>Yes</v>
      </c>
      <c r="H1598" s="17">
        <v>12</v>
      </c>
      <c r="I1598" s="17" t="str">
        <f>INDEX(Neighborhoods!$A:$C,MATCH(Places!$H1598,Neighborhoods!$A:$A,0),MATCH(Places!I$1,Neighborhoods!$1:$1,0))</f>
        <v>Brooklyn</v>
      </c>
      <c r="J1598" s="17" t="str">
        <f>INDEX(Neighborhoods!$A:$C,MATCH(Places!$H1598,Neighborhoods!$A:$A,0),MATCH(Places!J$1,Neighborhoods!$1:$1,0))</f>
        <v>Williamsburg</v>
      </c>
      <c r="K1598" s="17" t="s">
        <v>1</v>
      </c>
      <c r="L1598" s="17" t="str">
        <f t="shared" si="96"/>
        <v>Yes</v>
      </c>
      <c r="M1598" s="17">
        <v>1</v>
      </c>
      <c r="N1598" s="17" t="str" cm="1">
        <f t="array" ref="N1598">_xlfn.IFS(M1598&lt;=2,"Small",M1598&lt;=5,"Medium",M1598&gt;5,"Large")</f>
        <v>Small</v>
      </c>
      <c r="O1598" s="65">
        <v>59</v>
      </c>
      <c r="P1598" s="87">
        <f t="shared" si="97"/>
        <v>0.03</v>
      </c>
      <c r="Q1598" s="68">
        <v>4.99</v>
      </c>
      <c r="R1598" s="68" t="str" cm="1">
        <f t="array" ref="R1598">_xlfn.SWITCH(ROUND(Q1598,0),5,"Excellent",4,"Good",3,"Ok","Bad")</f>
        <v>Excellent</v>
      </c>
      <c r="S1598" s="17">
        <v>81</v>
      </c>
      <c r="T1598" s="17" t="str">
        <f t="shared" si="98"/>
        <v>No</v>
      </c>
      <c r="U1598" s="82">
        <v>42296</v>
      </c>
      <c r="V1598" s="82">
        <v>43831</v>
      </c>
      <c r="W1598" s="17">
        <v>0</v>
      </c>
      <c r="X1598" s="17" t="str">
        <f t="shared" si="99"/>
        <v>Inactive</v>
      </c>
      <c r="Y1598" s="17" t="s">
        <v>15615</v>
      </c>
      <c r="Z1598" s="17"/>
    </row>
    <row r="1599" spans="1:26" x14ac:dyDescent="0.25">
      <c r="A1599">
        <v>1598</v>
      </c>
      <c r="B1599" s="17" t="s">
        <v>14056</v>
      </c>
      <c r="C1599" s="17">
        <v>2121</v>
      </c>
      <c r="D1599" s="17" t="str">
        <f>INDEX(Hosts!$A:$O,MATCH(Places!$C1599,Hosts!$A:$A,0),MATCH(Places!D$1,Hosts!$1:$1,0))</f>
        <v>Within a few hours</v>
      </c>
      <c r="E1599" s="87">
        <f>INDEX(Hosts!$A:$O,MATCH(Places!$C1599,Hosts!$A:$A,0),MATCH(Places!E$1,Hosts!$1:$1,0))</f>
        <v>1</v>
      </c>
      <c r="F1599" s="87">
        <f>INDEX(Hosts!$A:$O,MATCH(Places!$C1599,Hosts!$A:$A,0),MATCH(Places!F$1,Hosts!$1:$1,0))</f>
        <v>0</v>
      </c>
      <c r="G1599" s="17" t="str">
        <f>INDEX(Hosts!$A:$O,MATCH(Places!$C1599,Hosts!$A:$A,0),MATCH(Places!G$1,Hosts!$1:$1,0))</f>
        <v>No</v>
      </c>
      <c r="H1599" s="17">
        <v>26</v>
      </c>
      <c r="I1599" s="17" t="str">
        <f>INDEX(Neighborhoods!$A:$C,MATCH(Places!$H1599,Neighborhoods!$A:$A,0),MATCH(Places!I$1,Neighborhoods!$1:$1,0))</f>
        <v>Queens</v>
      </c>
      <c r="J1599" s="17" t="str">
        <f>INDEX(Neighborhoods!$A:$C,MATCH(Places!$H1599,Neighborhoods!$A:$A,0),MATCH(Places!J$1,Neighborhoods!$1:$1,0))</f>
        <v>Sunnyside</v>
      </c>
      <c r="K1599" s="17" t="s">
        <v>11822</v>
      </c>
      <c r="L1599" s="17" t="str">
        <f t="shared" si="96"/>
        <v>No</v>
      </c>
      <c r="M1599" s="17">
        <v>4</v>
      </c>
      <c r="N1599" s="17" t="str" cm="1">
        <f t="array" ref="N1599">_xlfn.IFS(M1599&lt;=2,"Small",M1599&lt;=5,"Medium",M1599&gt;5,"Large")</f>
        <v>Medium</v>
      </c>
      <c r="O1599" s="65">
        <v>85</v>
      </c>
      <c r="P1599" s="87">
        <f t="shared" si="97"/>
        <v>0.03</v>
      </c>
      <c r="Q1599" s="68">
        <v>4.88</v>
      </c>
      <c r="R1599" s="68" t="str" cm="1">
        <f t="array" ref="R1599">_xlfn.SWITCH(ROUND(Q1599,0),5,"Excellent",4,"Good",3,"Ok","Bad")</f>
        <v>Excellent</v>
      </c>
      <c r="S1599" s="17">
        <v>41</v>
      </c>
      <c r="T1599" s="17" t="str">
        <f t="shared" si="98"/>
        <v>No</v>
      </c>
      <c r="U1599" s="82">
        <v>42343</v>
      </c>
      <c r="V1599" s="82">
        <v>43715</v>
      </c>
      <c r="W1599" s="17">
        <v>350</v>
      </c>
      <c r="X1599" s="17" t="str">
        <f t="shared" si="99"/>
        <v>Active</v>
      </c>
      <c r="Y1599" s="17" t="s">
        <v>15615</v>
      </c>
      <c r="Z1599" s="17"/>
    </row>
    <row r="1600" spans="1:26" x14ac:dyDescent="0.25">
      <c r="A1600">
        <v>1599</v>
      </c>
      <c r="B1600" s="17" t="s">
        <v>15072</v>
      </c>
      <c r="C1600" s="17">
        <v>1657</v>
      </c>
      <c r="D1600" s="17" t="str">
        <f>INDEX(Hosts!$A:$O,MATCH(Places!$C1600,Hosts!$A:$A,0),MATCH(Places!D$1,Hosts!$1:$1,0))</f>
        <v>Within a few hours</v>
      </c>
      <c r="E1600" s="87">
        <f>INDEX(Hosts!$A:$O,MATCH(Places!$C1600,Hosts!$A:$A,0),MATCH(Places!E$1,Hosts!$1:$1,0))</f>
        <v>1</v>
      </c>
      <c r="F1600" s="87">
        <f>INDEX(Hosts!$A:$O,MATCH(Places!$C1600,Hosts!$A:$A,0),MATCH(Places!F$1,Hosts!$1:$1,0))</f>
        <v>0.82</v>
      </c>
      <c r="G1600" s="17" t="str">
        <f>INDEX(Hosts!$A:$O,MATCH(Places!$C1600,Hosts!$A:$A,0),MATCH(Places!G$1,Hosts!$1:$1,0))</f>
        <v>Yes</v>
      </c>
      <c r="H1600" s="17">
        <v>30</v>
      </c>
      <c r="I1600" s="17" t="str">
        <f>INDEX(Neighborhoods!$A:$C,MATCH(Places!$H1600,Neighborhoods!$A:$A,0),MATCH(Places!I$1,Neighborhoods!$1:$1,0))</f>
        <v>Staten Island</v>
      </c>
      <c r="J1600" s="17" t="str">
        <f>INDEX(Neighborhoods!$A:$C,MATCH(Places!$H1600,Neighborhoods!$A:$A,0),MATCH(Places!J$1,Neighborhoods!$1:$1,0))</f>
        <v>Tompkinsville</v>
      </c>
      <c r="K1600" s="17" t="s">
        <v>1</v>
      </c>
      <c r="L1600" s="17" t="str">
        <f t="shared" si="96"/>
        <v>Yes</v>
      </c>
      <c r="M1600" s="17">
        <v>1</v>
      </c>
      <c r="N1600" s="17" t="str" cm="1">
        <f t="array" ref="N1600">_xlfn.IFS(M1600&lt;=2,"Small",M1600&lt;=5,"Medium",M1600&gt;5,"Large")</f>
        <v>Small</v>
      </c>
      <c r="O1600" s="65">
        <v>40</v>
      </c>
      <c r="P1600" s="87">
        <f t="shared" si="97"/>
        <v>0.03</v>
      </c>
      <c r="Q1600" s="68">
        <v>4.96</v>
      </c>
      <c r="R1600" s="68" t="str" cm="1">
        <f t="array" ref="R1600">_xlfn.SWITCH(ROUND(Q1600,0),5,"Excellent",4,"Good",3,"Ok","Bad")</f>
        <v>Excellent</v>
      </c>
      <c r="S1600" s="17">
        <v>23</v>
      </c>
      <c r="T1600" s="17" t="str">
        <f t="shared" si="98"/>
        <v>No</v>
      </c>
      <c r="U1600" s="82">
        <v>42321</v>
      </c>
      <c r="V1600" s="82">
        <v>44010</v>
      </c>
      <c r="W1600" s="17">
        <v>284</v>
      </c>
      <c r="X1600" s="17" t="str">
        <f t="shared" si="99"/>
        <v>Active</v>
      </c>
      <c r="Y1600" s="17" t="s">
        <v>15615</v>
      </c>
      <c r="Z1600" s="17"/>
    </row>
    <row r="1601" spans="1:26" x14ac:dyDescent="0.25">
      <c r="A1601">
        <v>1600</v>
      </c>
      <c r="B1601" s="17" t="s">
        <v>1203</v>
      </c>
      <c r="C1601" s="17">
        <v>1425</v>
      </c>
      <c r="D1601" s="17" t="str">
        <f>INDEX(Hosts!$A:$O,MATCH(Places!$C1601,Hosts!$A:$A,0),MATCH(Places!D$1,Hosts!$1:$1,0))</f>
        <v>Within a day</v>
      </c>
      <c r="E1601" s="87">
        <f>INDEX(Hosts!$A:$O,MATCH(Places!$C1601,Hosts!$A:$A,0),MATCH(Places!E$1,Hosts!$1:$1,0))</f>
        <v>0.67</v>
      </c>
      <c r="F1601" s="87">
        <f>INDEX(Hosts!$A:$O,MATCH(Places!$C1601,Hosts!$A:$A,0),MATCH(Places!F$1,Hosts!$1:$1,0))</f>
        <v>0.33</v>
      </c>
      <c r="G1601" s="17" t="str">
        <f>INDEX(Hosts!$A:$O,MATCH(Places!$C1601,Hosts!$A:$A,0),MATCH(Places!G$1,Hosts!$1:$1,0))</f>
        <v>No</v>
      </c>
      <c r="H1601" s="17">
        <v>8</v>
      </c>
      <c r="I1601" s="17" t="str">
        <f>INDEX(Neighborhoods!$A:$C,MATCH(Places!$H1601,Neighborhoods!$A:$A,0),MATCH(Places!I$1,Neighborhoods!$1:$1,0))</f>
        <v>Brooklyn</v>
      </c>
      <c r="J1601" s="17" t="str">
        <f>INDEX(Neighborhoods!$A:$C,MATCH(Places!$H1601,Neighborhoods!$A:$A,0),MATCH(Places!J$1,Neighborhoods!$1:$1,0))</f>
        <v>Bushwick</v>
      </c>
      <c r="K1601" s="17" t="s">
        <v>1</v>
      </c>
      <c r="L1601" s="17" t="str">
        <f t="shared" si="96"/>
        <v>Yes</v>
      </c>
      <c r="M1601" s="17">
        <v>4</v>
      </c>
      <c r="N1601" s="17" t="str" cm="1">
        <f t="array" ref="N1601">_xlfn.IFS(M1601&lt;=2,"Small",M1601&lt;=5,"Medium",M1601&gt;5,"Large")</f>
        <v>Medium</v>
      </c>
      <c r="O1601" s="65">
        <v>55</v>
      </c>
      <c r="P1601" s="87">
        <f t="shared" si="97"/>
        <v>0.03</v>
      </c>
      <c r="Q1601" s="68">
        <v>4.75</v>
      </c>
      <c r="R1601" s="68" t="str" cm="1">
        <f t="array" ref="R1601">_xlfn.SWITCH(ROUND(Q1601,0),5,"Excellent",4,"Good",3,"Ok","Bad")</f>
        <v>Excellent</v>
      </c>
      <c r="S1601" s="17">
        <v>4</v>
      </c>
      <c r="T1601" s="17" t="str">
        <f t="shared" si="98"/>
        <v>No</v>
      </c>
      <c r="U1601" s="82">
        <v>43012</v>
      </c>
      <c r="V1601" s="82">
        <v>43240</v>
      </c>
      <c r="W1601" s="17">
        <v>365</v>
      </c>
      <c r="X1601" s="17" t="str">
        <f t="shared" si="99"/>
        <v>Active</v>
      </c>
      <c r="Y1601" s="17" t="s">
        <v>15615</v>
      </c>
      <c r="Z1601" s="17"/>
    </row>
    <row r="1602" spans="1:26" x14ac:dyDescent="0.25">
      <c r="A1602">
        <v>1601</v>
      </c>
      <c r="B1602" s="17" t="s">
        <v>1204</v>
      </c>
      <c r="C1602" s="17">
        <v>1425</v>
      </c>
      <c r="D1602" s="17" t="str">
        <f>INDEX(Hosts!$A:$O,MATCH(Places!$C1602,Hosts!$A:$A,0),MATCH(Places!D$1,Hosts!$1:$1,0))</f>
        <v>Within a day</v>
      </c>
      <c r="E1602" s="87">
        <f>INDEX(Hosts!$A:$O,MATCH(Places!$C1602,Hosts!$A:$A,0),MATCH(Places!E$1,Hosts!$1:$1,0))</f>
        <v>0.67</v>
      </c>
      <c r="F1602" s="87">
        <f>INDEX(Hosts!$A:$O,MATCH(Places!$C1602,Hosts!$A:$A,0),MATCH(Places!F$1,Hosts!$1:$1,0))</f>
        <v>0.33</v>
      </c>
      <c r="G1602" s="17" t="str">
        <f>INDEX(Hosts!$A:$O,MATCH(Places!$C1602,Hosts!$A:$A,0),MATCH(Places!G$1,Hosts!$1:$1,0))</f>
        <v>No</v>
      </c>
      <c r="H1602" s="17">
        <v>8</v>
      </c>
      <c r="I1602" s="17" t="str">
        <f>INDEX(Neighborhoods!$A:$C,MATCH(Places!$H1602,Neighborhoods!$A:$A,0),MATCH(Places!I$1,Neighborhoods!$1:$1,0))</f>
        <v>Brooklyn</v>
      </c>
      <c r="J1602" s="17" t="str">
        <f>INDEX(Neighborhoods!$A:$C,MATCH(Places!$H1602,Neighborhoods!$A:$A,0),MATCH(Places!J$1,Neighborhoods!$1:$1,0))</f>
        <v>Bushwick</v>
      </c>
      <c r="K1602" s="17" t="s">
        <v>1</v>
      </c>
      <c r="L1602" s="17" t="str">
        <f t="shared" ref="L1602:L1665" si="100">IF(OR(K1602="Private room",K1602="Shared room"),"Yes","No")</f>
        <v>Yes</v>
      </c>
      <c r="M1602" s="17">
        <v>4</v>
      </c>
      <c r="N1602" s="17" t="str" cm="1">
        <f t="array" ref="N1602">_xlfn.IFS(M1602&lt;=2,"Small",M1602&lt;=5,"Medium",M1602&gt;5,"Large")</f>
        <v>Medium</v>
      </c>
      <c r="O1602" s="65">
        <v>45</v>
      </c>
      <c r="P1602" s="87">
        <f t="shared" ref="P1602:P1665" si="101">VLOOKUP(O1602,$AB$1:$AC$5,2)</f>
        <v>0.03</v>
      </c>
      <c r="Q1602" s="68">
        <v>3.72</v>
      </c>
      <c r="R1602" s="68" t="str" cm="1">
        <f t="array" ref="R1602">_xlfn.SWITCH(ROUND(Q1602,0),5,"Excellent",4,"Good",3,"Ok","Bad")</f>
        <v>Good</v>
      </c>
      <c r="S1602" s="17">
        <v>18</v>
      </c>
      <c r="T1602" s="17" t="str">
        <f t="shared" ref="T1602:T1665" si="102">IF(AND(Q1602&gt;=4.8,S1602&gt;100),"Yes","No")</f>
        <v>No</v>
      </c>
      <c r="U1602" s="82">
        <v>42339</v>
      </c>
      <c r="V1602" s="82">
        <v>43157</v>
      </c>
      <c r="W1602" s="17">
        <v>288</v>
      </c>
      <c r="X1602" s="17" t="str">
        <f t="shared" ref="X1602:X1665" si="103">IF(W1602&lt;&gt;0,"Active","Inactive")</f>
        <v>Active</v>
      </c>
      <c r="Y1602" s="17" t="s">
        <v>15615</v>
      </c>
      <c r="Z1602" s="17"/>
    </row>
    <row r="1603" spans="1:26" x14ac:dyDescent="0.25">
      <c r="A1603">
        <v>1602</v>
      </c>
      <c r="B1603" s="17" t="s">
        <v>14577</v>
      </c>
      <c r="C1603" s="17">
        <v>2508</v>
      </c>
      <c r="D1603" s="17" t="str">
        <f>INDEX(Hosts!$A:$O,MATCH(Places!$C1603,Hosts!$A:$A,0),MATCH(Places!D$1,Hosts!$1:$1,0))</f>
        <v>Within a day</v>
      </c>
      <c r="E1603" s="87">
        <f>INDEX(Hosts!$A:$O,MATCH(Places!$C1603,Hosts!$A:$A,0),MATCH(Places!E$1,Hosts!$1:$1,0))</f>
        <v>1</v>
      </c>
      <c r="F1603" s="87">
        <f>INDEX(Hosts!$A:$O,MATCH(Places!$C1603,Hosts!$A:$A,0),MATCH(Places!F$1,Hosts!$1:$1,0))</f>
        <v>0.94</v>
      </c>
      <c r="G1603" s="17" t="str">
        <f>INDEX(Hosts!$A:$O,MATCH(Places!$C1603,Hosts!$A:$A,0),MATCH(Places!G$1,Hosts!$1:$1,0))</f>
        <v>No</v>
      </c>
      <c r="H1603" s="17">
        <v>11</v>
      </c>
      <c r="I1603" s="17" t="str">
        <f>INDEX(Neighborhoods!$A:$C,MATCH(Places!$H1603,Neighborhoods!$A:$A,0),MATCH(Places!I$1,Neighborhoods!$1:$1,0))</f>
        <v>Brooklyn</v>
      </c>
      <c r="J1603" s="17" t="str">
        <f>INDEX(Neighborhoods!$A:$C,MATCH(Places!$H1603,Neighborhoods!$A:$A,0),MATCH(Places!J$1,Neighborhoods!$1:$1,0))</f>
        <v>Greenpoint</v>
      </c>
      <c r="K1603" s="17" t="s">
        <v>11822</v>
      </c>
      <c r="L1603" s="17" t="str">
        <f t="shared" si="100"/>
        <v>No</v>
      </c>
      <c r="M1603" s="17">
        <v>3</v>
      </c>
      <c r="N1603" s="17" t="str" cm="1">
        <f t="array" ref="N1603">_xlfn.IFS(M1603&lt;=2,"Small",M1603&lt;=5,"Medium",M1603&gt;5,"Large")</f>
        <v>Medium</v>
      </c>
      <c r="O1603" s="65">
        <v>169</v>
      </c>
      <c r="P1603" s="87">
        <f t="shared" si="101"/>
        <v>0.03</v>
      </c>
      <c r="Q1603" s="68">
        <v>4.91</v>
      </c>
      <c r="R1603" s="68" t="str" cm="1">
        <f t="array" ref="R1603">_xlfn.SWITCH(ROUND(Q1603,0),5,"Excellent",4,"Good",3,"Ok","Bad")</f>
        <v>Excellent</v>
      </c>
      <c r="S1603" s="17">
        <v>35</v>
      </c>
      <c r="T1603" s="17" t="str">
        <f t="shared" si="102"/>
        <v>No</v>
      </c>
      <c r="U1603" s="82">
        <v>43400</v>
      </c>
      <c r="V1603" s="82">
        <v>43891</v>
      </c>
      <c r="W1603" s="17">
        <v>231</v>
      </c>
      <c r="X1603" s="17" t="str">
        <f t="shared" si="103"/>
        <v>Active</v>
      </c>
      <c r="Y1603" s="17" t="s">
        <v>15615</v>
      </c>
      <c r="Z1603" s="17"/>
    </row>
    <row r="1604" spans="1:26" x14ac:dyDescent="0.25">
      <c r="A1604">
        <v>1603</v>
      </c>
      <c r="B1604" s="17" t="s">
        <v>1205</v>
      </c>
      <c r="C1604" s="17">
        <v>2137</v>
      </c>
      <c r="D1604" s="17" t="str">
        <f>INDEX(Hosts!$A:$O,MATCH(Places!$C1604,Hosts!$A:$A,0),MATCH(Places!D$1,Hosts!$1:$1,0))</f>
        <v>Within an hour</v>
      </c>
      <c r="E1604" s="87">
        <f>INDEX(Hosts!$A:$O,MATCH(Places!$C1604,Hosts!$A:$A,0),MATCH(Places!E$1,Hosts!$1:$1,0))</f>
        <v>0.9</v>
      </c>
      <c r="F1604" s="87">
        <f>INDEX(Hosts!$A:$O,MATCH(Places!$C1604,Hosts!$A:$A,0),MATCH(Places!F$1,Hosts!$1:$1,0))</f>
        <v>0.69</v>
      </c>
      <c r="G1604" s="17" t="str">
        <f>INDEX(Hosts!$A:$O,MATCH(Places!$C1604,Hosts!$A:$A,0),MATCH(Places!G$1,Hosts!$1:$1,0))</f>
        <v>No</v>
      </c>
      <c r="H1604" s="17">
        <v>10</v>
      </c>
      <c r="I1604" s="17" t="str">
        <f>INDEX(Neighborhoods!$A:$C,MATCH(Places!$H1604,Neighborhoods!$A:$A,0),MATCH(Places!I$1,Neighborhoods!$1:$1,0))</f>
        <v>Brooklyn</v>
      </c>
      <c r="J1604" s="17" t="str">
        <f>INDEX(Neighborhoods!$A:$C,MATCH(Places!$H1604,Neighborhoods!$A:$A,0),MATCH(Places!J$1,Neighborhoods!$1:$1,0))</f>
        <v>East Flatbush</v>
      </c>
      <c r="K1604" s="17" t="s">
        <v>1</v>
      </c>
      <c r="L1604" s="17" t="str">
        <f t="shared" si="100"/>
        <v>Yes</v>
      </c>
      <c r="M1604" s="17">
        <v>1</v>
      </c>
      <c r="N1604" s="17" t="str" cm="1">
        <f t="array" ref="N1604">_xlfn.IFS(M1604&lt;=2,"Small",M1604&lt;=5,"Medium",M1604&gt;5,"Large")</f>
        <v>Small</v>
      </c>
      <c r="O1604" s="65">
        <v>30</v>
      </c>
      <c r="P1604" s="87">
        <f t="shared" si="101"/>
        <v>0.03</v>
      </c>
      <c r="Q1604" s="68">
        <v>4.71</v>
      </c>
      <c r="R1604" s="68" t="str" cm="1">
        <f t="array" ref="R1604">_xlfn.SWITCH(ROUND(Q1604,0),5,"Excellent",4,"Good",3,"Ok","Bad")</f>
        <v>Excellent</v>
      </c>
      <c r="S1604" s="17">
        <v>7</v>
      </c>
      <c r="T1604" s="17" t="str">
        <f t="shared" si="102"/>
        <v>No</v>
      </c>
      <c r="U1604" s="82">
        <v>42299</v>
      </c>
      <c r="V1604" s="82">
        <v>42782</v>
      </c>
      <c r="W1604" s="17">
        <v>321</v>
      </c>
      <c r="X1604" s="17" t="str">
        <f t="shared" si="103"/>
        <v>Active</v>
      </c>
      <c r="Y1604" s="17" t="s">
        <v>15616</v>
      </c>
      <c r="Z1604" s="17"/>
    </row>
    <row r="1605" spans="1:26" x14ac:dyDescent="0.25">
      <c r="A1605">
        <v>1604</v>
      </c>
      <c r="B1605" s="17" t="s">
        <v>1206</v>
      </c>
      <c r="C1605" s="17">
        <v>301</v>
      </c>
      <c r="D1605" s="17" t="str">
        <f>INDEX(Hosts!$A:$O,MATCH(Places!$C1605,Hosts!$A:$A,0),MATCH(Places!D$1,Hosts!$1:$1,0))</f>
        <v>Within a few hours</v>
      </c>
      <c r="E1605" s="87">
        <f>INDEX(Hosts!$A:$O,MATCH(Places!$C1605,Hosts!$A:$A,0),MATCH(Places!E$1,Hosts!$1:$1,0))</f>
        <v>0.86</v>
      </c>
      <c r="F1605" s="87">
        <f>INDEX(Hosts!$A:$O,MATCH(Places!$C1605,Hosts!$A:$A,0),MATCH(Places!F$1,Hosts!$1:$1,0))</f>
        <v>0.97</v>
      </c>
      <c r="G1605" s="17" t="str">
        <f>INDEX(Hosts!$A:$O,MATCH(Places!$C1605,Hosts!$A:$A,0),MATCH(Places!G$1,Hosts!$1:$1,0))</f>
        <v>No</v>
      </c>
      <c r="H1605" s="17">
        <v>7</v>
      </c>
      <c r="I1605" s="17" t="str">
        <f>INDEX(Neighborhoods!$A:$C,MATCH(Places!$H1605,Neighborhoods!$A:$A,0),MATCH(Places!I$1,Neighborhoods!$1:$1,0))</f>
        <v>Brooklyn</v>
      </c>
      <c r="J1605" s="17" t="str">
        <f>INDEX(Neighborhoods!$A:$C,MATCH(Places!$H1605,Neighborhoods!$A:$A,0),MATCH(Places!J$1,Neighborhoods!$1:$1,0))</f>
        <v>Bedford-Stuyvesant</v>
      </c>
      <c r="K1605" s="17" t="s">
        <v>11822</v>
      </c>
      <c r="L1605" s="17" t="str">
        <f t="shared" si="100"/>
        <v>No</v>
      </c>
      <c r="M1605" s="17">
        <v>10</v>
      </c>
      <c r="N1605" s="17" t="str" cm="1">
        <f t="array" ref="N1605">_xlfn.IFS(M1605&lt;=2,"Small",M1605&lt;=5,"Medium",M1605&gt;5,"Large")</f>
        <v>Large</v>
      </c>
      <c r="O1605" s="65">
        <v>150</v>
      </c>
      <c r="P1605" s="87">
        <f t="shared" si="101"/>
        <v>0.03</v>
      </c>
      <c r="Q1605" s="68">
        <v>4.57</v>
      </c>
      <c r="R1605" s="68" t="str" cm="1">
        <f t="array" ref="R1605">_xlfn.SWITCH(ROUND(Q1605,0),5,"Excellent",4,"Good",3,"Ok","Bad")</f>
        <v>Excellent</v>
      </c>
      <c r="S1605" s="17">
        <v>145</v>
      </c>
      <c r="T1605" s="17" t="str">
        <f t="shared" si="102"/>
        <v>No</v>
      </c>
      <c r="U1605" s="82">
        <v>42305</v>
      </c>
      <c r="V1605" s="82">
        <v>43905</v>
      </c>
      <c r="W1605" s="17">
        <v>351</v>
      </c>
      <c r="X1605" s="17" t="str">
        <f t="shared" si="103"/>
        <v>Active</v>
      </c>
      <c r="Y1605" s="17" t="s">
        <v>15615</v>
      </c>
      <c r="Z1605" s="17"/>
    </row>
    <row r="1606" spans="1:26" x14ac:dyDescent="0.25">
      <c r="A1606">
        <v>1605</v>
      </c>
      <c r="B1606" s="17" t="s">
        <v>1207</v>
      </c>
      <c r="C1606" s="17">
        <v>906</v>
      </c>
      <c r="D1606" s="17" t="str">
        <f>INDEX(Hosts!$A:$O,MATCH(Places!$C1606,Hosts!$A:$A,0),MATCH(Places!D$1,Hosts!$1:$1,0))</f>
        <v>Within an hour</v>
      </c>
      <c r="E1606" s="87">
        <f>INDEX(Hosts!$A:$O,MATCH(Places!$C1606,Hosts!$A:$A,0),MATCH(Places!E$1,Hosts!$1:$1,0))</f>
        <v>1</v>
      </c>
      <c r="F1606" s="87">
        <f>INDEX(Hosts!$A:$O,MATCH(Places!$C1606,Hosts!$A:$A,0),MATCH(Places!F$1,Hosts!$1:$1,0))</f>
        <v>0.87</v>
      </c>
      <c r="G1606" s="17" t="str">
        <f>INDEX(Hosts!$A:$O,MATCH(Places!$C1606,Hosts!$A:$A,0),MATCH(Places!G$1,Hosts!$1:$1,0))</f>
        <v>Yes</v>
      </c>
      <c r="H1606" s="17">
        <v>16</v>
      </c>
      <c r="I1606" s="17" t="str">
        <f>INDEX(Neighborhoods!$A:$C,MATCH(Places!$H1606,Neighborhoods!$A:$A,0),MATCH(Places!I$1,Neighborhoods!$1:$1,0))</f>
        <v>Manhattan</v>
      </c>
      <c r="J1606" s="17" t="str">
        <f>INDEX(Neighborhoods!$A:$C,MATCH(Places!$H1606,Neighborhoods!$A:$A,0),MATCH(Places!J$1,Neighborhoods!$1:$1,0))</f>
        <v>Harlem</v>
      </c>
      <c r="K1606" s="17" t="s">
        <v>1</v>
      </c>
      <c r="L1606" s="17" t="str">
        <f t="shared" si="100"/>
        <v>Yes</v>
      </c>
      <c r="M1606" s="17">
        <v>2</v>
      </c>
      <c r="N1606" s="17" t="str" cm="1">
        <f t="array" ref="N1606">_xlfn.IFS(M1606&lt;=2,"Small",M1606&lt;=5,"Medium",M1606&gt;5,"Large")</f>
        <v>Small</v>
      </c>
      <c r="O1606" s="65">
        <v>53</v>
      </c>
      <c r="P1606" s="87">
        <f t="shared" si="101"/>
        <v>0.03</v>
      </c>
      <c r="Q1606" s="68">
        <v>5</v>
      </c>
      <c r="R1606" s="68" t="str" cm="1">
        <f t="array" ref="R1606">_xlfn.SWITCH(ROUND(Q1606,0),5,"Excellent",4,"Good",3,"Ok","Bad")</f>
        <v>Excellent</v>
      </c>
      <c r="S1606" s="17">
        <v>23</v>
      </c>
      <c r="T1606" s="17" t="str">
        <f t="shared" si="102"/>
        <v>No</v>
      </c>
      <c r="U1606" s="82">
        <v>42601</v>
      </c>
      <c r="V1606" s="82">
        <v>43890</v>
      </c>
      <c r="W1606" s="17">
        <v>344</v>
      </c>
      <c r="X1606" s="17" t="str">
        <f t="shared" si="103"/>
        <v>Active</v>
      </c>
      <c r="Y1606" s="17" t="s">
        <v>15615</v>
      </c>
      <c r="Z1606" s="17"/>
    </row>
    <row r="1607" spans="1:26" x14ac:dyDescent="0.25">
      <c r="A1607">
        <v>1606</v>
      </c>
      <c r="B1607" s="17" t="s">
        <v>15369</v>
      </c>
      <c r="C1607" s="17">
        <v>1675</v>
      </c>
      <c r="D1607" s="17" t="str">
        <f>INDEX(Hosts!$A:$O,MATCH(Places!$C1607,Hosts!$A:$A,0),MATCH(Places!D$1,Hosts!$1:$1,0))</f>
        <v>Within an hour</v>
      </c>
      <c r="E1607" s="87">
        <f>INDEX(Hosts!$A:$O,MATCH(Places!$C1607,Hosts!$A:$A,0),MATCH(Places!E$1,Hosts!$1:$1,0))</f>
        <v>1</v>
      </c>
      <c r="F1607" s="87">
        <f>INDEX(Hosts!$A:$O,MATCH(Places!$C1607,Hosts!$A:$A,0),MATCH(Places!F$1,Hosts!$1:$1,0))</f>
        <v>1</v>
      </c>
      <c r="G1607" s="17" t="str">
        <f>INDEX(Hosts!$A:$O,MATCH(Places!$C1607,Hosts!$A:$A,0),MATCH(Places!G$1,Hosts!$1:$1,0))</f>
        <v>No</v>
      </c>
      <c r="H1607" s="17">
        <v>16</v>
      </c>
      <c r="I1607" s="17" t="str">
        <f>INDEX(Neighborhoods!$A:$C,MATCH(Places!$H1607,Neighborhoods!$A:$A,0),MATCH(Places!I$1,Neighborhoods!$1:$1,0))</f>
        <v>Manhattan</v>
      </c>
      <c r="J1607" s="17" t="str">
        <f>INDEX(Neighborhoods!$A:$C,MATCH(Places!$H1607,Neighborhoods!$A:$A,0),MATCH(Places!J$1,Neighborhoods!$1:$1,0))</f>
        <v>Harlem</v>
      </c>
      <c r="K1607" s="17" t="s">
        <v>11822</v>
      </c>
      <c r="L1607" s="17" t="str">
        <f t="shared" si="100"/>
        <v>No</v>
      </c>
      <c r="M1607" s="17">
        <v>4</v>
      </c>
      <c r="N1607" s="17" t="str" cm="1">
        <f t="array" ref="N1607">_xlfn.IFS(M1607&lt;=2,"Small",M1607&lt;=5,"Medium",M1607&gt;5,"Large")</f>
        <v>Medium</v>
      </c>
      <c r="O1607" s="65">
        <v>125</v>
      </c>
      <c r="P1607" s="87">
        <f t="shared" si="101"/>
        <v>0.03</v>
      </c>
      <c r="Q1607" s="68">
        <v>4.99</v>
      </c>
      <c r="R1607" s="68" t="str" cm="1">
        <f t="array" ref="R1607">_xlfn.SWITCH(ROUND(Q1607,0),5,"Excellent",4,"Good",3,"Ok","Bad")</f>
        <v>Excellent</v>
      </c>
      <c r="S1607" s="17">
        <v>227</v>
      </c>
      <c r="T1607" s="17" t="str">
        <f t="shared" si="102"/>
        <v>Yes</v>
      </c>
      <c r="U1607" s="82">
        <v>42301</v>
      </c>
      <c r="V1607" s="82">
        <v>44050</v>
      </c>
      <c r="W1607" s="17">
        <v>318</v>
      </c>
      <c r="X1607" s="17" t="str">
        <f t="shared" si="103"/>
        <v>Active</v>
      </c>
      <c r="Y1607" s="17" t="s">
        <v>15616</v>
      </c>
      <c r="Z1607" s="17"/>
    </row>
    <row r="1608" spans="1:26" x14ac:dyDescent="0.25">
      <c r="A1608">
        <v>1607</v>
      </c>
      <c r="B1608" s="17" t="s">
        <v>1208</v>
      </c>
      <c r="C1608" s="17">
        <v>2137</v>
      </c>
      <c r="D1608" s="17" t="str">
        <f>INDEX(Hosts!$A:$O,MATCH(Places!$C1608,Hosts!$A:$A,0),MATCH(Places!D$1,Hosts!$1:$1,0))</f>
        <v>Within an hour</v>
      </c>
      <c r="E1608" s="87">
        <f>INDEX(Hosts!$A:$O,MATCH(Places!$C1608,Hosts!$A:$A,0),MATCH(Places!E$1,Hosts!$1:$1,0))</f>
        <v>0.9</v>
      </c>
      <c r="F1608" s="87">
        <f>INDEX(Hosts!$A:$O,MATCH(Places!$C1608,Hosts!$A:$A,0),MATCH(Places!F$1,Hosts!$1:$1,0))</f>
        <v>0.69</v>
      </c>
      <c r="G1608" s="17" t="str">
        <f>INDEX(Hosts!$A:$O,MATCH(Places!$C1608,Hosts!$A:$A,0),MATCH(Places!G$1,Hosts!$1:$1,0))</f>
        <v>No</v>
      </c>
      <c r="H1608" s="17">
        <v>10</v>
      </c>
      <c r="I1608" s="17" t="str">
        <f>INDEX(Neighborhoods!$A:$C,MATCH(Places!$H1608,Neighborhoods!$A:$A,0),MATCH(Places!I$1,Neighborhoods!$1:$1,0))</f>
        <v>Brooklyn</v>
      </c>
      <c r="J1608" s="17" t="str">
        <f>INDEX(Neighborhoods!$A:$C,MATCH(Places!$H1608,Neighborhoods!$A:$A,0),MATCH(Places!J$1,Neighborhoods!$1:$1,0))</f>
        <v>East Flatbush</v>
      </c>
      <c r="K1608" s="17" t="s">
        <v>16</v>
      </c>
      <c r="L1608" s="17" t="str">
        <f t="shared" si="100"/>
        <v>Yes</v>
      </c>
      <c r="M1608" s="17">
        <v>4</v>
      </c>
      <c r="N1608" s="17" t="str" cm="1">
        <f t="array" ref="N1608">_xlfn.IFS(M1608&lt;=2,"Small",M1608&lt;=5,"Medium",M1608&gt;5,"Large")</f>
        <v>Medium</v>
      </c>
      <c r="O1608" s="65">
        <v>17</v>
      </c>
      <c r="P1608" s="87">
        <f t="shared" si="101"/>
        <v>0.03</v>
      </c>
      <c r="Q1608" s="68">
        <v>4.88</v>
      </c>
      <c r="R1608" s="68" t="str" cm="1">
        <f t="array" ref="R1608">_xlfn.SWITCH(ROUND(Q1608,0),5,"Excellent",4,"Good",3,"Ok","Bad")</f>
        <v>Excellent</v>
      </c>
      <c r="S1608" s="17">
        <v>8</v>
      </c>
      <c r="T1608" s="17" t="str">
        <f t="shared" si="102"/>
        <v>No</v>
      </c>
      <c r="U1608" s="82">
        <v>42315</v>
      </c>
      <c r="V1608" s="82">
        <v>42917</v>
      </c>
      <c r="W1608" s="17">
        <v>228</v>
      </c>
      <c r="X1608" s="17" t="str">
        <f t="shared" si="103"/>
        <v>Active</v>
      </c>
      <c r="Y1608" s="17" t="s">
        <v>15615</v>
      </c>
      <c r="Z1608" s="17"/>
    </row>
    <row r="1609" spans="1:26" x14ac:dyDescent="0.25">
      <c r="A1609">
        <v>1608</v>
      </c>
      <c r="B1609" s="17" t="s">
        <v>1209</v>
      </c>
      <c r="C1609" s="17">
        <v>2137</v>
      </c>
      <c r="D1609" s="17" t="str">
        <f>INDEX(Hosts!$A:$O,MATCH(Places!$C1609,Hosts!$A:$A,0),MATCH(Places!D$1,Hosts!$1:$1,0))</f>
        <v>Within an hour</v>
      </c>
      <c r="E1609" s="87">
        <f>INDEX(Hosts!$A:$O,MATCH(Places!$C1609,Hosts!$A:$A,0),MATCH(Places!E$1,Hosts!$1:$1,0))</f>
        <v>0.9</v>
      </c>
      <c r="F1609" s="87">
        <f>INDEX(Hosts!$A:$O,MATCH(Places!$C1609,Hosts!$A:$A,0),MATCH(Places!F$1,Hosts!$1:$1,0))</f>
        <v>0.69</v>
      </c>
      <c r="G1609" s="17" t="str">
        <f>INDEX(Hosts!$A:$O,MATCH(Places!$C1609,Hosts!$A:$A,0),MATCH(Places!G$1,Hosts!$1:$1,0))</f>
        <v>No</v>
      </c>
      <c r="H1609" s="17">
        <v>10</v>
      </c>
      <c r="I1609" s="17" t="str">
        <f>INDEX(Neighborhoods!$A:$C,MATCH(Places!$H1609,Neighborhoods!$A:$A,0),MATCH(Places!I$1,Neighborhoods!$1:$1,0))</f>
        <v>Brooklyn</v>
      </c>
      <c r="J1609" s="17" t="str">
        <f>INDEX(Neighborhoods!$A:$C,MATCH(Places!$H1609,Neighborhoods!$A:$A,0),MATCH(Places!J$1,Neighborhoods!$1:$1,0))</f>
        <v>East Flatbush</v>
      </c>
      <c r="K1609" s="17" t="s">
        <v>16</v>
      </c>
      <c r="L1609" s="17" t="str">
        <f t="shared" si="100"/>
        <v>Yes</v>
      </c>
      <c r="M1609" s="17">
        <v>2</v>
      </c>
      <c r="N1609" s="17" t="str" cm="1">
        <f t="array" ref="N1609">_xlfn.IFS(M1609&lt;=2,"Small",M1609&lt;=5,"Medium",M1609&gt;5,"Large")</f>
        <v>Small</v>
      </c>
      <c r="O1609" s="65">
        <v>27</v>
      </c>
      <c r="P1609" s="87">
        <f t="shared" si="101"/>
        <v>0.03</v>
      </c>
      <c r="Q1609" s="68">
        <v>4</v>
      </c>
      <c r="R1609" s="68" t="str" cm="1">
        <f t="array" ref="R1609">_xlfn.SWITCH(ROUND(Q1609,0),5,"Excellent",4,"Good",3,"Ok","Bad")</f>
        <v>Good</v>
      </c>
      <c r="S1609" s="17">
        <v>5</v>
      </c>
      <c r="T1609" s="17" t="str">
        <f t="shared" si="102"/>
        <v>No</v>
      </c>
      <c r="U1609" s="82">
        <v>42305</v>
      </c>
      <c r="V1609" s="82">
        <v>43223</v>
      </c>
      <c r="W1609" s="17">
        <v>364</v>
      </c>
      <c r="X1609" s="17" t="str">
        <f t="shared" si="103"/>
        <v>Active</v>
      </c>
      <c r="Y1609" s="17" t="s">
        <v>15616</v>
      </c>
      <c r="Z1609" s="17"/>
    </row>
    <row r="1610" spans="1:26" x14ac:dyDescent="0.25">
      <c r="A1610">
        <v>1609</v>
      </c>
      <c r="B1610" s="17" t="s">
        <v>1210</v>
      </c>
      <c r="C1610" s="17">
        <v>2511</v>
      </c>
      <c r="D1610" s="17" t="str">
        <f>INDEX(Hosts!$A:$O,MATCH(Places!$C1610,Hosts!$A:$A,0),MATCH(Places!D$1,Hosts!$1:$1,0))</f>
        <v>Within an hour</v>
      </c>
      <c r="E1610" s="87">
        <f>INDEX(Hosts!$A:$O,MATCH(Places!$C1610,Hosts!$A:$A,0),MATCH(Places!E$1,Hosts!$1:$1,0))</f>
        <v>1</v>
      </c>
      <c r="F1610" s="87">
        <f>INDEX(Hosts!$A:$O,MATCH(Places!$C1610,Hosts!$A:$A,0),MATCH(Places!F$1,Hosts!$1:$1,0))</f>
        <v>0.79</v>
      </c>
      <c r="G1610" s="17" t="str">
        <f>INDEX(Hosts!$A:$O,MATCH(Places!$C1610,Hosts!$A:$A,0),MATCH(Places!G$1,Hosts!$1:$1,0))</f>
        <v>Yes</v>
      </c>
      <c r="H1610" s="17">
        <v>7</v>
      </c>
      <c r="I1610" s="17" t="str">
        <f>INDEX(Neighborhoods!$A:$C,MATCH(Places!$H1610,Neighborhoods!$A:$A,0),MATCH(Places!I$1,Neighborhoods!$1:$1,0))</f>
        <v>Brooklyn</v>
      </c>
      <c r="J1610" s="17" t="str">
        <f>INDEX(Neighborhoods!$A:$C,MATCH(Places!$H1610,Neighborhoods!$A:$A,0),MATCH(Places!J$1,Neighborhoods!$1:$1,0))</f>
        <v>Bedford-Stuyvesant</v>
      </c>
      <c r="K1610" s="17" t="s">
        <v>1</v>
      </c>
      <c r="L1610" s="17" t="str">
        <f t="shared" si="100"/>
        <v>Yes</v>
      </c>
      <c r="M1610" s="17">
        <v>5</v>
      </c>
      <c r="N1610" s="17" t="str" cm="1">
        <f t="array" ref="N1610">_xlfn.IFS(M1610&lt;=2,"Small",M1610&lt;=5,"Medium",M1610&gt;5,"Large")</f>
        <v>Medium</v>
      </c>
      <c r="O1610" s="65">
        <v>249</v>
      </c>
      <c r="P1610" s="87">
        <f t="shared" si="101"/>
        <v>0.04</v>
      </c>
      <c r="Q1610" s="68">
        <v>5</v>
      </c>
      <c r="R1610" s="68" t="str" cm="1">
        <f t="array" ref="R1610">_xlfn.SWITCH(ROUND(Q1610,0),5,"Excellent",4,"Good",3,"Ok","Bad")</f>
        <v>Excellent</v>
      </c>
      <c r="S1610" s="17">
        <v>6</v>
      </c>
      <c r="T1610" s="17" t="str">
        <f t="shared" si="102"/>
        <v>No</v>
      </c>
      <c r="U1610" s="82">
        <v>43319</v>
      </c>
      <c r="V1610" s="82">
        <v>43831</v>
      </c>
      <c r="W1610" s="17">
        <v>364</v>
      </c>
      <c r="X1610" s="17" t="str">
        <f t="shared" si="103"/>
        <v>Active</v>
      </c>
      <c r="Y1610" s="17" t="s">
        <v>15615</v>
      </c>
      <c r="Z1610" s="17"/>
    </row>
    <row r="1611" spans="1:26" x14ac:dyDescent="0.25">
      <c r="A1611">
        <v>1610</v>
      </c>
      <c r="B1611" s="17" t="s">
        <v>14632</v>
      </c>
      <c r="C1611" s="17">
        <v>2390</v>
      </c>
      <c r="D1611" s="17" t="str">
        <f>INDEX(Hosts!$A:$O,MATCH(Places!$C1611,Hosts!$A:$A,0),MATCH(Places!D$1,Hosts!$1:$1,0))</f>
        <v>Within an hour</v>
      </c>
      <c r="E1611" s="87">
        <f>INDEX(Hosts!$A:$O,MATCH(Places!$C1611,Hosts!$A:$A,0),MATCH(Places!E$1,Hosts!$1:$1,0))</f>
        <v>1</v>
      </c>
      <c r="F1611" s="87">
        <f>INDEX(Hosts!$A:$O,MATCH(Places!$C1611,Hosts!$A:$A,0),MATCH(Places!F$1,Hosts!$1:$1,0))</f>
        <v>1</v>
      </c>
      <c r="G1611" s="17" t="str">
        <f>INDEX(Hosts!$A:$O,MATCH(Places!$C1611,Hosts!$A:$A,0),MATCH(Places!G$1,Hosts!$1:$1,0))</f>
        <v>No</v>
      </c>
      <c r="H1611" s="17">
        <v>7</v>
      </c>
      <c r="I1611" s="17" t="str">
        <f>INDEX(Neighborhoods!$A:$C,MATCH(Places!$H1611,Neighborhoods!$A:$A,0),MATCH(Places!I$1,Neighborhoods!$1:$1,0))</f>
        <v>Brooklyn</v>
      </c>
      <c r="J1611" s="17" t="str">
        <f>INDEX(Neighborhoods!$A:$C,MATCH(Places!$H1611,Neighborhoods!$A:$A,0),MATCH(Places!J$1,Neighborhoods!$1:$1,0))</f>
        <v>Bedford-Stuyvesant</v>
      </c>
      <c r="K1611" s="17" t="s">
        <v>1</v>
      </c>
      <c r="L1611" s="17" t="str">
        <f t="shared" si="100"/>
        <v>Yes</v>
      </c>
      <c r="M1611" s="17">
        <v>2</v>
      </c>
      <c r="N1611" s="17" t="str" cm="1">
        <f t="array" ref="N1611">_xlfn.IFS(M1611&lt;=2,"Small",M1611&lt;=5,"Medium",M1611&gt;5,"Large")</f>
        <v>Small</v>
      </c>
      <c r="O1611" s="65">
        <v>28</v>
      </c>
      <c r="P1611" s="87">
        <f t="shared" si="101"/>
        <v>0.03</v>
      </c>
      <c r="Q1611" s="68">
        <v>4.71</v>
      </c>
      <c r="R1611" s="68" t="str" cm="1">
        <f t="array" ref="R1611">_xlfn.SWITCH(ROUND(Q1611,0),5,"Excellent",4,"Good",3,"Ok","Bad")</f>
        <v>Excellent</v>
      </c>
      <c r="S1611" s="17">
        <v>7</v>
      </c>
      <c r="T1611" s="17" t="str">
        <f t="shared" si="102"/>
        <v>No</v>
      </c>
      <c r="U1611" s="82">
        <v>42394</v>
      </c>
      <c r="V1611" s="82">
        <v>44044</v>
      </c>
      <c r="W1611" s="17">
        <v>0</v>
      </c>
      <c r="X1611" s="17" t="str">
        <f t="shared" si="103"/>
        <v>Inactive</v>
      </c>
      <c r="Y1611" s="17" t="s">
        <v>15615</v>
      </c>
      <c r="Z1611" s="17"/>
    </row>
    <row r="1612" spans="1:26" x14ac:dyDescent="0.25">
      <c r="A1612">
        <v>1611</v>
      </c>
      <c r="B1612" s="17" t="s">
        <v>14868</v>
      </c>
      <c r="C1612" s="17">
        <v>2055</v>
      </c>
      <c r="D1612" s="17" t="str">
        <f>INDEX(Hosts!$A:$O,MATCH(Places!$C1612,Hosts!$A:$A,0),MATCH(Places!D$1,Hosts!$1:$1,0))</f>
        <v>A few days or more</v>
      </c>
      <c r="E1612" s="87">
        <f>INDEX(Hosts!$A:$O,MATCH(Places!$C1612,Hosts!$A:$A,0),MATCH(Places!E$1,Hosts!$1:$1,0))</f>
        <v>0</v>
      </c>
      <c r="F1612" s="87">
        <f>INDEX(Hosts!$A:$O,MATCH(Places!$C1612,Hosts!$A:$A,0),MATCH(Places!F$1,Hosts!$1:$1,0))</f>
        <v>1</v>
      </c>
      <c r="G1612" s="17" t="str">
        <f>INDEX(Hosts!$A:$O,MATCH(Places!$C1612,Hosts!$A:$A,0),MATCH(Places!G$1,Hosts!$1:$1,0))</f>
        <v>No</v>
      </c>
      <c r="H1612" s="17">
        <v>11</v>
      </c>
      <c r="I1612" s="17" t="str">
        <f>INDEX(Neighborhoods!$A:$C,MATCH(Places!$H1612,Neighborhoods!$A:$A,0),MATCH(Places!I$1,Neighborhoods!$1:$1,0))</f>
        <v>Brooklyn</v>
      </c>
      <c r="J1612" s="17" t="str">
        <f>INDEX(Neighborhoods!$A:$C,MATCH(Places!$H1612,Neighborhoods!$A:$A,0),MATCH(Places!J$1,Neighborhoods!$1:$1,0))</f>
        <v>Greenpoint</v>
      </c>
      <c r="K1612" s="17" t="s">
        <v>1</v>
      </c>
      <c r="L1612" s="17" t="str">
        <f t="shared" si="100"/>
        <v>Yes</v>
      </c>
      <c r="M1612" s="17">
        <v>1</v>
      </c>
      <c r="N1612" s="17" t="str" cm="1">
        <f t="array" ref="N1612">_xlfn.IFS(M1612&lt;=2,"Small",M1612&lt;=5,"Medium",M1612&gt;5,"Large")</f>
        <v>Small</v>
      </c>
      <c r="O1612" s="65">
        <v>84</v>
      </c>
      <c r="P1612" s="87">
        <f t="shared" si="101"/>
        <v>0.03</v>
      </c>
      <c r="Q1612" s="68">
        <v>4.8099999999999996</v>
      </c>
      <c r="R1612" s="68" t="str" cm="1">
        <f t="array" ref="R1612">_xlfn.SWITCH(ROUND(Q1612,0),5,"Excellent",4,"Good",3,"Ok","Bad")</f>
        <v>Excellent</v>
      </c>
      <c r="S1612" s="17">
        <v>160</v>
      </c>
      <c r="T1612" s="17" t="str">
        <f t="shared" si="102"/>
        <v>Yes</v>
      </c>
      <c r="U1612" s="82">
        <v>42557</v>
      </c>
      <c r="V1612" s="82">
        <v>43838</v>
      </c>
      <c r="W1612" s="17">
        <v>0</v>
      </c>
      <c r="X1612" s="17" t="str">
        <f t="shared" si="103"/>
        <v>Inactive</v>
      </c>
      <c r="Y1612" s="17" t="s">
        <v>15616</v>
      </c>
      <c r="Z1612" s="17"/>
    </row>
    <row r="1613" spans="1:26" x14ac:dyDescent="0.25">
      <c r="A1613">
        <v>1612</v>
      </c>
      <c r="B1613" s="17" t="s">
        <v>15396</v>
      </c>
      <c r="C1613" s="17">
        <v>1232</v>
      </c>
      <c r="D1613" s="17" t="str">
        <f>INDEX(Hosts!$A:$O,MATCH(Places!$C1613,Hosts!$A:$A,0),MATCH(Places!D$1,Hosts!$1:$1,0))</f>
        <v>Within an hour</v>
      </c>
      <c r="E1613" s="87">
        <f>INDEX(Hosts!$A:$O,MATCH(Places!$C1613,Hosts!$A:$A,0),MATCH(Places!E$1,Hosts!$1:$1,0))</f>
        <v>1</v>
      </c>
      <c r="F1613" s="87">
        <f>INDEX(Hosts!$A:$O,MATCH(Places!$C1613,Hosts!$A:$A,0),MATCH(Places!F$1,Hosts!$1:$1,0))</f>
        <v>0.97</v>
      </c>
      <c r="G1613" s="17" t="str">
        <f>INDEX(Hosts!$A:$O,MATCH(Places!$C1613,Hosts!$A:$A,0),MATCH(Places!G$1,Hosts!$1:$1,0))</f>
        <v>Yes</v>
      </c>
      <c r="H1613" s="17">
        <v>16</v>
      </c>
      <c r="I1613" s="17" t="str">
        <f>INDEX(Neighborhoods!$A:$C,MATCH(Places!$H1613,Neighborhoods!$A:$A,0),MATCH(Places!I$1,Neighborhoods!$1:$1,0))</f>
        <v>Manhattan</v>
      </c>
      <c r="J1613" s="17" t="str">
        <f>INDEX(Neighborhoods!$A:$C,MATCH(Places!$H1613,Neighborhoods!$A:$A,0),MATCH(Places!J$1,Neighborhoods!$1:$1,0))</f>
        <v>Harlem</v>
      </c>
      <c r="K1613" s="17" t="s">
        <v>11822</v>
      </c>
      <c r="L1613" s="17" t="str">
        <f t="shared" si="100"/>
        <v>No</v>
      </c>
      <c r="M1613" s="17">
        <v>2</v>
      </c>
      <c r="N1613" s="17" t="str" cm="1">
        <f t="array" ref="N1613">_xlfn.IFS(M1613&lt;=2,"Small",M1613&lt;=5,"Medium",M1613&gt;5,"Large")</f>
        <v>Small</v>
      </c>
      <c r="O1613" s="65">
        <v>179</v>
      </c>
      <c r="P1613" s="87">
        <f t="shared" si="101"/>
        <v>0.03</v>
      </c>
      <c r="Q1613" s="68">
        <v>4.92</v>
      </c>
      <c r="R1613" s="68" t="str" cm="1">
        <f t="array" ref="R1613">_xlfn.SWITCH(ROUND(Q1613,0),5,"Excellent",4,"Good",3,"Ok","Bad")</f>
        <v>Excellent</v>
      </c>
      <c r="S1613" s="17">
        <v>48</v>
      </c>
      <c r="T1613" s="17" t="str">
        <f t="shared" si="102"/>
        <v>No</v>
      </c>
      <c r="U1613" s="82">
        <v>42318</v>
      </c>
      <c r="V1613" s="82">
        <v>43834</v>
      </c>
      <c r="W1613" s="17">
        <v>269</v>
      </c>
      <c r="X1613" s="17" t="str">
        <f t="shared" si="103"/>
        <v>Active</v>
      </c>
      <c r="Y1613" s="17" t="s">
        <v>15615</v>
      </c>
      <c r="Z1613" s="17"/>
    </row>
    <row r="1614" spans="1:26" x14ac:dyDescent="0.25">
      <c r="A1614">
        <v>1613</v>
      </c>
      <c r="B1614" s="17" t="s">
        <v>1211</v>
      </c>
      <c r="C1614" s="17">
        <v>2512</v>
      </c>
      <c r="D1614" s="17" t="str">
        <f>INDEX(Hosts!$A:$O,MATCH(Places!$C1614,Hosts!$A:$A,0),MATCH(Places!D$1,Hosts!$1:$1,0))</f>
        <v>Within an hour</v>
      </c>
      <c r="E1614" s="87">
        <f>INDEX(Hosts!$A:$O,MATCH(Places!$C1614,Hosts!$A:$A,0),MATCH(Places!E$1,Hosts!$1:$1,0))</f>
        <v>1</v>
      </c>
      <c r="F1614" s="87">
        <f>INDEX(Hosts!$A:$O,MATCH(Places!$C1614,Hosts!$A:$A,0),MATCH(Places!F$1,Hosts!$1:$1,0))</f>
        <v>1</v>
      </c>
      <c r="G1614" s="17" t="str">
        <f>INDEX(Hosts!$A:$O,MATCH(Places!$C1614,Hosts!$A:$A,0),MATCH(Places!G$1,Hosts!$1:$1,0))</f>
        <v>Yes</v>
      </c>
      <c r="H1614" s="17">
        <v>7</v>
      </c>
      <c r="I1614" s="17" t="str">
        <f>INDEX(Neighborhoods!$A:$C,MATCH(Places!$H1614,Neighborhoods!$A:$A,0),MATCH(Places!I$1,Neighborhoods!$1:$1,0))</f>
        <v>Brooklyn</v>
      </c>
      <c r="J1614" s="17" t="str">
        <f>INDEX(Neighborhoods!$A:$C,MATCH(Places!$H1614,Neighborhoods!$A:$A,0),MATCH(Places!J$1,Neighborhoods!$1:$1,0))</f>
        <v>Bedford-Stuyvesant</v>
      </c>
      <c r="K1614" s="17" t="s">
        <v>11822</v>
      </c>
      <c r="L1614" s="17" t="str">
        <f t="shared" si="100"/>
        <v>No</v>
      </c>
      <c r="M1614" s="17">
        <v>4</v>
      </c>
      <c r="N1614" s="17" t="str" cm="1">
        <f t="array" ref="N1614">_xlfn.IFS(M1614&lt;=2,"Small",M1614&lt;=5,"Medium",M1614&gt;5,"Large")</f>
        <v>Medium</v>
      </c>
      <c r="O1614" s="65">
        <v>131.43</v>
      </c>
      <c r="P1614" s="87">
        <f t="shared" si="101"/>
        <v>0.03</v>
      </c>
      <c r="Q1614" s="68">
        <v>4.82</v>
      </c>
      <c r="R1614" s="68" t="str" cm="1">
        <f t="array" ref="R1614">_xlfn.SWITCH(ROUND(Q1614,0),5,"Excellent",4,"Good",3,"Ok","Bad")</f>
        <v>Excellent</v>
      </c>
      <c r="S1614" s="17">
        <v>150</v>
      </c>
      <c r="T1614" s="17" t="str">
        <f t="shared" si="102"/>
        <v>Yes</v>
      </c>
      <c r="U1614" s="82">
        <v>42335</v>
      </c>
      <c r="V1614" s="82">
        <v>43905</v>
      </c>
      <c r="W1614" s="17">
        <v>218</v>
      </c>
      <c r="X1614" s="17" t="str">
        <f t="shared" si="103"/>
        <v>Active</v>
      </c>
      <c r="Y1614" s="17" t="s">
        <v>15616</v>
      </c>
      <c r="Z1614" s="17"/>
    </row>
    <row r="1615" spans="1:26" x14ac:dyDescent="0.25">
      <c r="A1615">
        <v>1614</v>
      </c>
      <c r="B1615" s="17" t="s">
        <v>1212</v>
      </c>
      <c r="C1615" s="17">
        <v>686</v>
      </c>
      <c r="D1615" s="17" t="str">
        <f>INDEX(Hosts!$A:$O,MATCH(Places!$C1615,Hosts!$A:$A,0),MATCH(Places!D$1,Hosts!$1:$1,0))</f>
        <v>Within a day</v>
      </c>
      <c r="E1615" s="87">
        <f>INDEX(Hosts!$A:$O,MATCH(Places!$C1615,Hosts!$A:$A,0),MATCH(Places!E$1,Hosts!$1:$1,0))</f>
        <v>1</v>
      </c>
      <c r="F1615" s="87">
        <f>INDEX(Hosts!$A:$O,MATCH(Places!$C1615,Hosts!$A:$A,0),MATCH(Places!F$1,Hosts!$1:$1,0))</f>
        <v>1</v>
      </c>
      <c r="G1615" s="17" t="str">
        <f>INDEX(Hosts!$A:$O,MATCH(Places!$C1615,Hosts!$A:$A,0),MATCH(Places!G$1,Hosts!$1:$1,0))</f>
        <v>No</v>
      </c>
      <c r="H1615" s="17">
        <v>24</v>
      </c>
      <c r="I1615" s="17" t="str">
        <f>INDEX(Neighborhoods!$A:$C,MATCH(Places!$H1615,Neighborhoods!$A:$A,0),MATCH(Places!I$1,Neighborhoods!$1:$1,0))</f>
        <v>Queens</v>
      </c>
      <c r="J1615" s="17" t="str">
        <f>INDEX(Neighborhoods!$A:$C,MATCH(Places!$H1615,Neighborhoods!$A:$A,0),MATCH(Places!J$1,Neighborhoods!$1:$1,0))</f>
        <v>Long Island City</v>
      </c>
      <c r="K1615" s="17" t="s">
        <v>1</v>
      </c>
      <c r="L1615" s="17" t="str">
        <f t="shared" si="100"/>
        <v>Yes</v>
      </c>
      <c r="M1615" s="17">
        <v>2</v>
      </c>
      <c r="N1615" s="17" t="str" cm="1">
        <f t="array" ref="N1615">_xlfn.IFS(M1615&lt;=2,"Small",M1615&lt;=5,"Medium",M1615&gt;5,"Large")</f>
        <v>Small</v>
      </c>
      <c r="O1615" s="65">
        <v>100</v>
      </c>
      <c r="P1615" s="87">
        <f t="shared" si="101"/>
        <v>0.03</v>
      </c>
      <c r="Q1615" s="68">
        <v>4.83</v>
      </c>
      <c r="R1615" s="68" t="str" cm="1">
        <f t="array" ref="R1615">_xlfn.SWITCH(ROUND(Q1615,0),5,"Excellent",4,"Good",3,"Ok","Bad")</f>
        <v>Excellent</v>
      </c>
      <c r="S1615" s="17">
        <v>64</v>
      </c>
      <c r="T1615" s="17" t="str">
        <f t="shared" si="102"/>
        <v>No</v>
      </c>
      <c r="U1615" s="82">
        <v>42488</v>
      </c>
      <c r="V1615" s="82">
        <v>43833</v>
      </c>
      <c r="W1615" s="17">
        <v>365</v>
      </c>
      <c r="X1615" s="17" t="str">
        <f t="shared" si="103"/>
        <v>Active</v>
      </c>
      <c r="Y1615" s="17" t="s">
        <v>15615</v>
      </c>
      <c r="Z1615" s="17"/>
    </row>
    <row r="1616" spans="1:26" x14ac:dyDescent="0.25">
      <c r="A1616">
        <v>1615</v>
      </c>
      <c r="B1616" s="17" t="s">
        <v>1213</v>
      </c>
      <c r="C1616" s="17">
        <v>1650</v>
      </c>
      <c r="D1616" s="17" t="str">
        <f>INDEX(Hosts!$A:$O,MATCH(Places!$C1616,Hosts!$A:$A,0),MATCH(Places!D$1,Hosts!$1:$1,0))</f>
        <v>Within an hour</v>
      </c>
      <c r="E1616" s="87">
        <f>INDEX(Hosts!$A:$O,MATCH(Places!$C1616,Hosts!$A:$A,0),MATCH(Places!E$1,Hosts!$1:$1,0))</f>
        <v>1</v>
      </c>
      <c r="F1616" s="87">
        <f>INDEX(Hosts!$A:$O,MATCH(Places!$C1616,Hosts!$A:$A,0),MATCH(Places!F$1,Hosts!$1:$1,0))</f>
        <v>0.56000000000000005</v>
      </c>
      <c r="G1616" s="17" t="str">
        <f>INDEX(Hosts!$A:$O,MATCH(Places!$C1616,Hosts!$A:$A,0),MATCH(Places!G$1,Hosts!$1:$1,0))</f>
        <v>No</v>
      </c>
      <c r="H1616" s="17">
        <v>9</v>
      </c>
      <c r="I1616" s="17" t="str">
        <f>INDEX(Neighborhoods!$A:$C,MATCH(Places!$H1616,Neighborhoods!$A:$A,0),MATCH(Places!I$1,Neighborhoods!$1:$1,0))</f>
        <v>Brooklyn</v>
      </c>
      <c r="J1616" s="17" t="str">
        <f>INDEX(Neighborhoods!$A:$C,MATCH(Places!$H1616,Neighborhoods!$A:$A,0),MATCH(Places!J$1,Neighborhoods!$1:$1,0))</f>
        <v>Crown Heights</v>
      </c>
      <c r="K1616" s="17" t="s">
        <v>11822</v>
      </c>
      <c r="L1616" s="17" t="str">
        <f t="shared" si="100"/>
        <v>No</v>
      </c>
      <c r="M1616" s="17">
        <v>2</v>
      </c>
      <c r="N1616" s="17" t="str" cm="1">
        <f t="array" ref="N1616">_xlfn.IFS(M1616&lt;=2,"Small",M1616&lt;=5,"Medium",M1616&gt;5,"Large")</f>
        <v>Small</v>
      </c>
      <c r="O1616" s="65">
        <v>120</v>
      </c>
      <c r="P1616" s="87">
        <f t="shared" si="101"/>
        <v>0.03</v>
      </c>
      <c r="Q1616" s="68">
        <v>4.92</v>
      </c>
      <c r="R1616" s="68" t="str" cm="1">
        <f t="array" ref="R1616">_xlfn.SWITCH(ROUND(Q1616,0),5,"Excellent",4,"Good",3,"Ok","Bad")</f>
        <v>Excellent</v>
      </c>
      <c r="S1616" s="17">
        <v>71</v>
      </c>
      <c r="T1616" s="17" t="str">
        <f t="shared" si="102"/>
        <v>No</v>
      </c>
      <c r="U1616" s="82">
        <v>42317</v>
      </c>
      <c r="V1616" s="82">
        <v>43901</v>
      </c>
      <c r="W1616" s="17">
        <v>4</v>
      </c>
      <c r="X1616" s="17" t="str">
        <f t="shared" si="103"/>
        <v>Active</v>
      </c>
      <c r="Y1616" s="17" t="s">
        <v>15615</v>
      </c>
      <c r="Z1616" s="17"/>
    </row>
    <row r="1617" spans="1:26" x14ac:dyDescent="0.25">
      <c r="A1617">
        <v>1616</v>
      </c>
      <c r="B1617" s="17" t="s">
        <v>14271</v>
      </c>
      <c r="C1617" s="17">
        <v>402</v>
      </c>
      <c r="D1617" s="17" t="str">
        <f>INDEX(Hosts!$A:$O,MATCH(Places!$C1617,Hosts!$A:$A,0),MATCH(Places!D$1,Hosts!$1:$1,0))</f>
        <v>Within an hour</v>
      </c>
      <c r="E1617" s="87">
        <f>INDEX(Hosts!$A:$O,MATCH(Places!$C1617,Hosts!$A:$A,0),MATCH(Places!E$1,Hosts!$1:$1,0))</f>
        <v>1</v>
      </c>
      <c r="F1617" s="87">
        <f>INDEX(Hosts!$A:$O,MATCH(Places!$C1617,Hosts!$A:$A,0),MATCH(Places!F$1,Hosts!$1:$1,0))</f>
        <v>0.9</v>
      </c>
      <c r="G1617" s="17" t="str">
        <f>INDEX(Hosts!$A:$O,MATCH(Places!$C1617,Hosts!$A:$A,0),MATCH(Places!G$1,Hosts!$1:$1,0))</f>
        <v>Yes</v>
      </c>
      <c r="H1617" s="17">
        <v>7</v>
      </c>
      <c r="I1617" s="17" t="str">
        <f>INDEX(Neighborhoods!$A:$C,MATCH(Places!$H1617,Neighborhoods!$A:$A,0),MATCH(Places!I$1,Neighborhoods!$1:$1,0))</f>
        <v>Brooklyn</v>
      </c>
      <c r="J1617" s="17" t="str">
        <f>INDEX(Neighborhoods!$A:$C,MATCH(Places!$H1617,Neighborhoods!$A:$A,0),MATCH(Places!J$1,Neighborhoods!$1:$1,0))</f>
        <v>Bedford-Stuyvesant</v>
      </c>
      <c r="K1617" s="17" t="s">
        <v>1</v>
      </c>
      <c r="L1617" s="17" t="str">
        <f t="shared" si="100"/>
        <v>Yes</v>
      </c>
      <c r="M1617" s="17">
        <v>1</v>
      </c>
      <c r="N1617" s="17" t="str" cm="1">
        <f t="array" ref="N1617">_xlfn.IFS(M1617&lt;=2,"Small",M1617&lt;=5,"Medium",M1617&gt;5,"Large")</f>
        <v>Small</v>
      </c>
      <c r="O1617" s="65">
        <v>60</v>
      </c>
      <c r="P1617" s="87">
        <f t="shared" si="101"/>
        <v>0.03</v>
      </c>
      <c r="Q1617" s="68">
        <v>4.78</v>
      </c>
      <c r="R1617" s="68" t="str" cm="1">
        <f t="array" ref="R1617">_xlfn.SWITCH(ROUND(Q1617,0),5,"Excellent",4,"Good",3,"Ok","Bad")</f>
        <v>Excellent</v>
      </c>
      <c r="S1617" s="17">
        <v>18</v>
      </c>
      <c r="T1617" s="17" t="str">
        <f t="shared" si="102"/>
        <v>No</v>
      </c>
      <c r="U1617" s="82">
        <v>42521</v>
      </c>
      <c r="V1617" s="82">
        <v>43922</v>
      </c>
      <c r="W1617" s="17">
        <v>103</v>
      </c>
      <c r="X1617" s="17" t="str">
        <f t="shared" si="103"/>
        <v>Active</v>
      </c>
      <c r="Y1617" s="17" t="s">
        <v>15615</v>
      </c>
      <c r="Z1617" s="17"/>
    </row>
    <row r="1618" spans="1:26" x14ac:dyDescent="0.25">
      <c r="A1618">
        <v>1617</v>
      </c>
      <c r="B1618" s="17" t="s">
        <v>14928</v>
      </c>
      <c r="C1618" s="17">
        <v>2514</v>
      </c>
      <c r="D1618" s="17" t="str">
        <f>INDEX(Hosts!$A:$O,MATCH(Places!$C1618,Hosts!$A:$A,0),MATCH(Places!D$1,Hosts!$1:$1,0))</f>
        <v>Within an hour</v>
      </c>
      <c r="E1618" s="87">
        <f>INDEX(Hosts!$A:$O,MATCH(Places!$C1618,Hosts!$A:$A,0),MATCH(Places!E$1,Hosts!$1:$1,0))</f>
        <v>1</v>
      </c>
      <c r="F1618" s="87">
        <f>INDEX(Hosts!$A:$O,MATCH(Places!$C1618,Hosts!$A:$A,0),MATCH(Places!F$1,Hosts!$1:$1,0))</f>
        <v>0.88</v>
      </c>
      <c r="G1618" s="17" t="str">
        <f>INDEX(Hosts!$A:$O,MATCH(Places!$C1618,Hosts!$A:$A,0),MATCH(Places!G$1,Hosts!$1:$1,0))</f>
        <v>No</v>
      </c>
      <c r="H1618" s="17">
        <v>12</v>
      </c>
      <c r="I1618" s="17" t="str">
        <f>INDEX(Neighborhoods!$A:$C,MATCH(Places!$H1618,Neighborhoods!$A:$A,0),MATCH(Places!I$1,Neighborhoods!$1:$1,0))</f>
        <v>Brooklyn</v>
      </c>
      <c r="J1618" s="17" t="str">
        <f>INDEX(Neighborhoods!$A:$C,MATCH(Places!$H1618,Neighborhoods!$A:$A,0),MATCH(Places!J$1,Neighborhoods!$1:$1,0))</f>
        <v>Williamsburg</v>
      </c>
      <c r="K1618" s="17" t="s">
        <v>1</v>
      </c>
      <c r="L1618" s="17" t="str">
        <f t="shared" si="100"/>
        <v>Yes</v>
      </c>
      <c r="M1618" s="17">
        <v>1</v>
      </c>
      <c r="N1618" s="17" t="str" cm="1">
        <f t="array" ref="N1618">_xlfn.IFS(M1618&lt;=2,"Small",M1618&lt;=5,"Medium",M1618&gt;5,"Large")</f>
        <v>Small</v>
      </c>
      <c r="O1618" s="65">
        <v>55</v>
      </c>
      <c r="P1618" s="87">
        <f t="shared" si="101"/>
        <v>0.03</v>
      </c>
      <c r="Q1618" s="68">
        <v>5</v>
      </c>
      <c r="R1618" s="68" t="str" cm="1">
        <f t="array" ref="R1618">_xlfn.SWITCH(ROUND(Q1618,0),5,"Excellent",4,"Good",3,"Ok","Bad")</f>
        <v>Excellent</v>
      </c>
      <c r="S1618" s="17">
        <v>30</v>
      </c>
      <c r="T1618" s="17" t="str">
        <f t="shared" si="102"/>
        <v>No</v>
      </c>
      <c r="U1618" s="82">
        <v>42310</v>
      </c>
      <c r="V1618" s="82">
        <v>44045</v>
      </c>
      <c r="W1618" s="17">
        <v>44</v>
      </c>
      <c r="X1618" s="17" t="str">
        <f t="shared" si="103"/>
        <v>Active</v>
      </c>
      <c r="Y1618" s="17" t="s">
        <v>15615</v>
      </c>
      <c r="Z1618" s="17"/>
    </row>
    <row r="1619" spans="1:26" x14ac:dyDescent="0.25">
      <c r="A1619">
        <v>1618</v>
      </c>
      <c r="B1619" s="17" t="s">
        <v>1214</v>
      </c>
      <c r="C1619" s="17">
        <v>1915</v>
      </c>
      <c r="D1619" s="17" t="str">
        <f>INDEX(Hosts!$A:$O,MATCH(Places!$C1619,Hosts!$A:$A,0),MATCH(Places!D$1,Hosts!$1:$1,0))</f>
        <v>Within an hour</v>
      </c>
      <c r="E1619" s="87">
        <f>INDEX(Hosts!$A:$O,MATCH(Places!$C1619,Hosts!$A:$A,0),MATCH(Places!E$1,Hosts!$1:$1,0))</f>
        <v>1</v>
      </c>
      <c r="F1619" s="87">
        <f>INDEX(Hosts!$A:$O,MATCH(Places!$C1619,Hosts!$A:$A,0),MATCH(Places!F$1,Hosts!$1:$1,0))</f>
        <v>0.76</v>
      </c>
      <c r="G1619" s="17" t="str">
        <f>INDEX(Hosts!$A:$O,MATCH(Places!$C1619,Hosts!$A:$A,0),MATCH(Places!G$1,Hosts!$1:$1,0))</f>
        <v>No</v>
      </c>
      <c r="H1619" s="17">
        <v>11</v>
      </c>
      <c r="I1619" s="17" t="str">
        <f>INDEX(Neighborhoods!$A:$C,MATCH(Places!$H1619,Neighborhoods!$A:$A,0),MATCH(Places!I$1,Neighborhoods!$1:$1,0))</f>
        <v>Brooklyn</v>
      </c>
      <c r="J1619" s="17" t="str">
        <f>INDEX(Neighborhoods!$A:$C,MATCH(Places!$H1619,Neighborhoods!$A:$A,0),MATCH(Places!J$1,Neighborhoods!$1:$1,0))</f>
        <v>Greenpoint</v>
      </c>
      <c r="K1619" s="17" t="s">
        <v>11822</v>
      </c>
      <c r="L1619" s="17" t="str">
        <f t="shared" si="100"/>
        <v>No</v>
      </c>
      <c r="M1619" s="17">
        <v>2</v>
      </c>
      <c r="N1619" s="17" t="str" cm="1">
        <f t="array" ref="N1619">_xlfn.IFS(M1619&lt;=2,"Small",M1619&lt;=5,"Medium",M1619&gt;5,"Large")</f>
        <v>Small</v>
      </c>
      <c r="O1619" s="65">
        <v>175</v>
      </c>
      <c r="P1619" s="87">
        <f t="shared" si="101"/>
        <v>0.03</v>
      </c>
      <c r="Q1619" s="68">
        <v>4.9800000000000004</v>
      </c>
      <c r="R1619" s="68" t="str" cm="1">
        <f t="array" ref="R1619">_xlfn.SWITCH(ROUND(Q1619,0),5,"Excellent",4,"Good",3,"Ok","Bad")</f>
        <v>Excellent</v>
      </c>
      <c r="S1619" s="17">
        <v>44</v>
      </c>
      <c r="T1619" s="17" t="str">
        <f t="shared" si="102"/>
        <v>No</v>
      </c>
      <c r="U1619" s="82">
        <v>43205</v>
      </c>
      <c r="V1619" s="82">
        <v>43898</v>
      </c>
      <c r="W1619" s="17">
        <v>15</v>
      </c>
      <c r="X1619" s="17" t="str">
        <f t="shared" si="103"/>
        <v>Active</v>
      </c>
      <c r="Y1619" s="17" t="s">
        <v>15616</v>
      </c>
      <c r="Z1619" s="17"/>
    </row>
    <row r="1620" spans="1:26" x14ac:dyDescent="0.25">
      <c r="A1620">
        <v>1619</v>
      </c>
      <c r="B1620" s="17" t="s">
        <v>1215</v>
      </c>
      <c r="C1620" s="17">
        <v>2097</v>
      </c>
      <c r="D1620" s="17" t="str">
        <f>INDEX(Hosts!$A:$O,MATCH(Places!$C1620,Hosts!$A:$A,0),MATCH(Places!D$1,Hosts!$1:$1,0))</f>
        <v>Within a day</v>
      </c>
      <c r="E1620" s="87">
        <f>INDEX(Hosts!$A:$O,MATCH(Places!$C1620,Hosts!$A:$A,0),MATCH(Places!E$1,Hosts!$1:$1,0))</f>
        <v>1</v>
      </c>
      <c r="F1620" s="87">
        <f>INDEX(Hosts!$A:$O,MATCH(Places!$C1620,Hosts!$A:$A,0),MATCH(Places!F$1,Hosts!$1:$1,0))</f>
        <v>1</v>
      </c>
      <c r="G1620" s="17" t="str">
        <f>INDEX(Hosts!$A:$O,MATCH(Places!$C1620,Hosts!$A:$A,0),MATCH(Places!G$1,Hosts!$1:$1,0))</f>
        <v>Yes</v>
      </c>
      <c r="H1620" s="17">
        <v>24</v>
      </c>
      <c r="I1620" s="17" t="str">
        <f>INDEX(Neighborhoods!$A:$C,MATCH(Places!$H1620,Neighborhoods!$A:$A,0),MATCH(Places!I$1,Neighborhoods!$1:$1,0))</f>
        <v>Queens</v>
      </c>
      <c r="J1620" s="17" t="str">
        <f>INDEX(Neighborhoods!$A:$C,MATCH(Places!$H1620,Neighborhoods!$A:$A,0),MATCH(Places!J$1,Neighborhoods!$1:$1,0))</f>
        <v>Long Island City</v>
      </c>
      <c r="K1620" s="17" t="s">
        <v>1</v>
      </c>
      <c r="L1620" s="17" t="str">
        <f t="shared" si="100"/>
        <v>Yes</v>
      </c>
      <c r="M1620" s="17">
        <v>1</v>
      </c>
      <c r="N1620" s="17" t="str" cm="1">
        <f t="array" ref="N1620">_xlfn.IFS(M1620&lt;=2,"Small",M1620&lt;=5,"Medium",M1620&gt;5,"Large")</f>
        <v>Small</v>
      </c>
      <c r="O1620" s="65">
        <v>87</v>
      </c>
      <c r="P1620" s="87">
        <f t="shared" si="101"/>
        <v>0.03</v>
      </c>
      <c r="Q1620" s="68">
        <v>5</v>
      </c>
      <c r="R1620" s="68" t="str" cm="1">
        <f t="array" ref="R1620">_xlfn.SWITCH(ROUND(Q1620,0),5,"Excellent",4,"Good",3,"Ok","Bad")</f>
        <v>Excellent</v>
      </c>
      <c r="S1620" s="17">
        <v>38</v>
      </c>
      <c r="T1620" s="17" t="str">
        <f t="shared" si="102"/>
        <v>No</v>
      </c>
      <c r="U1620" s="82">
        <v>42653</v>
      </c>
      <c r="V1620" s="82">
        <v>43921</v>
      </c>
      <c r="W1620" s="17">
        <v>114</v>
      </c>
      <c r="X1620" s="17" t="str">
        <f t="shared" si="103"/>
        <v>Active</v>
      </c>
      <c r="Y1620" s="17" t="s">
        <v>15616</v>
      </c>
      <c r="Z1620" s="17"/>
    </row>
    <row r="1621" spans="1:26" x14ac:dyDescent="0.25">
      <c r="A1621">
        <v>1620</v>
      </c>
      <c r="B1621" s="17" t="s">
        <v>1216</v>
      </c>
      <c r="C1621" s="17">
        <v>2137</v>
      </c>
      <c r="D1621" s="17" t="str">
        <f>INDEX(Hosts!$A:$O,MATCH(Places!$C1621,Hosts!$A:$A,0),MATCH(Places!D$1,Hosts!$1:$1,0))</f>
        <v>Within an hour</v>
      </c>
      <c r="E1621" s="87">
        <f>INDEX(Hosts!$A:$O,MATCH(Places!$C1621,Hosts!$A:$A,0),MATCH(Places!E$1,Hosts!$1:$1,0))</f>
        <v>0.9</v>
      </c>
      <c r="F1621" s="87">
        <f>INDEX(Hosts!$A:$O,MATCH(Places!$C1621,Hosts!$A:$A,0),MATCH(Places!F$1,Hosts!$1:$1,0))</f>
        <v>0.69</v>
      </c>
      <c r="G1621" s="17" t="str">
        <f>INDEX(Hosts!$A:$O,MATCH(Places!$C1621,Hosts!$A:$A,0),MATCH(Places!G$1,Hosts!$1:$1,0))</f>
        <v>No</v>
      </c>
      <c r="H1621" s="17">
        <v>10</v>
      </c>
      <c r="I1621" s="17" t="str">
        <f>INDEX(Neighborhoods!$A:$C,MATCH(Places!$H1621,Neighborhoods!$A:$A,0),MATCH(Places!I$1,Neighborhoods!$1:$1,0))</f>
        <v>Brooklyn</v>
      </c>
      <c r="J1621" s="17" t="str">
        <f>INDEX(Neighborhoods!$A:$C,MATCH(Places!$H1621,Neighborhoods!$A:$A,0),MATCH(Places!J$1,Neighborhoods!$1:$1,0))</f>
        <v>East Flatbush</v>
      </c>
      <c r="K1621" s="17" t="s">
        <v>16</v>
      </c>
      <c r="L1621" s="17" t="str">
        <f t="shared" si="100"/>
        <v>Yes</v>
      </c>
      <c r="M1621" s="17">
        <v>4</v>
      </c>
      <c r="N1621" s="17" t="str" cm="1">
        <f t="array" ref="N1621">_xlfn.IFS(M1621&lt;=2,"Small",M1621&lt;=5,"Medium",M1621&gt;5,"Large")</f>
        <v>Medium</v>
      </c>
      <c r="O1621" s="65">
        <v>19</v>
      </c>
      <c r="P1621" s="87">
        <f t="shared" si="101"/>
        <v>0.03</v>
      </c>
      <c r="Q1621" s="68">
        <v>4.75</v>
      </c>
      <c r="R1621" s="68" t="str" cm="1">
        <f t="array" ref="R1621">_xlfn.SWITCH(ROUND(Q1621,0),5,"Excellent",4,"Good",3,"Ok","Bad")</f>
        <v>Excellent</v>
      </c>
      <c r="S1621" s="17">
        <v>8</v>
      </c>
      <c r="T1621" s="17" t="str">
        <f t="shared" si="102"/>
        <v>No</v>
      </c>
      <c r="U1621" s="82">
        <v>42333</v>
      </c>
      <c r="V1621" s="82">
        <v>43678</v>
      </c>
      <c r="W1621" s="17">
        <v>228</v>
      </c>
      <c r="X1621" s="17" t="str">
        <f t="shared" si="103"/>
        <v>Active</v>
      </c>
      <c r="Y1621" s="17" t="s">
        <v>15615</v>
      </c>
      <c r="Z1621" s="17"/>
    </row>
    <row r="1622" spans="1:26" x14ac:dyDescent="0.25">
      <c r="A1622">
        <v>1621</v>
      </c>
      <c r="B1622" s="17" t="s">
        <v>1217</v>
      </c>
      <c r="C1622" s="17">
        <v>2516</v>
      </c>
      <c r="D1622" s="17" t="str">
        <f>INDEX(Hosts!$A:$O,MATCH(Places!$C1622,Hosts!$A:$A,0),MATCH(Places!D$1,Hosts!$1:$1,0))</f>
        <v>Within an hour</v>
      </c>
      <c r="E1622" s="87">
        <f>INDEX(Hosts!$A:$O,MATCH(Places!$C1622,Hosts!$A:$A,0),MATCH(Places!E$1,Hosts!$1:$1,0))</f>
        <v>1</v>
      </c>
      <c r="F1622" s="87">
        <f>INDEX(Hosts!$A:$O,MATCH(Places!$C1622,Hosts!$A:$A,0),MATCH(Places!F$1,Hosts!$1:$1,0))</f>
        <v>0.95</v>
      </c>
      <c r="G1622" s="17" t="str">
        <f>INDEX(Hosts!$A:$O,MATCH(Places!$C1622,Hosts!$A:$A,0),MATCH(Places!G$1,Hosts!$1:$1,0))</f>
        <v>Yes</v>
      </c>
      <c r="H1622" s="17">
        <v>15</v>
      </c>
      <c r="I1622" s="17" t="str">
        <f>INDEX(Neighborhoods!$A:$C,MATCH(Places!$H1622,Neighborhoods!$A:$A,0),MATCH(Places!I$1,Neighborhoods!$1:$1,0))</f>
        <v>Manhattan</v>
      </c>
      <c r="J1622" s="17" t="str">
        <f>INDEX(Neighborhoods!$A:$C,MATCH(Places!$H1622,Neighborhoods!$A:$A,0),MATCH(Places!J$1,Neighborhoods!$1:$1,0))</f>
        <v>East Village</v>
      </c>
      <c r="K1622" s="17" t="s">
        <v>11822</v>
      </c>
      <c r="L1622" s="17" t="str">
        <f t="shared" si="100"/>
        <v>No</v>
      </c>
      <c r="M1622" s="17">
        <v>2</v>
      </c>
      <c r="N1622" s="17" t="str" cm="1">
        <f t="array" ref="N1622">_xlfn.IFS(M1622&lt;=2,"Small",M1622&lt;=5,"Medium",M1622&gt;5,"Large")</f>
        <v>Small</v>
      </c>
      <c r="O1622" s="65">
        <v>130</v>
      </c>
      <c r="P1622" s="87">
        <f t="shared" si="101"/>
        <v>0.03</v>
      </c>
      <c r="Q1622" s="68">
        <v>5</v>
      </c>
      <c r="R1622" s="68" t="str" cm="1">
        <f t="array" ref="R1622">_xlfn.SWITCH(ROUND(Q1622,0),5,"Excellent",4,"Good",3,"Ok","Bad")</f>
        <v>Excellent</v>
      </c>
      <c r="S1622" s="17">
        <v>6</v>
      </c>
      <c r="T1622" s="17" t="str">
        <f t="shared" si="102"/>
        <v>No</v>
      </c>
      <c r="U1622" s="82">
        <v>42309</v>
      </c>
      <c r="V1622" s="82">
        <v>42368</v>
      </c>
      <c r="W1622" s="17">
        <v>0</v>
      </c>
      <c r="X1622" s="17" t="str">
        <f t="shared" si="103"/>
        <v>Inactive</v>
      </c>
      <c r="Y1622" s="17" t="s">
        <v>15616</v>
      </c>
      <c r="Z1622" s="17"/>
    </row>
    <row r="1623" spans="1:26" x14ac:dyDescent="0.25">
      <c r="A1623">
        <v>1622</v>
      </c>
      <c r="B1623" s="17" t="s">
        <v>1218</v>
      </c>
      <c r="C1623" s="17">
        <v>2517</v>
      </c>
      <c r="D1623" s="17" t="str">
        <f>INDEX(Hosts!$A:$O,MATCH(Places!$C1623,Hosts!$A:$A,0),MATCH(Places!D$1,Hosts!$1:$1,0))</f>
        <v>Within an hour</v>
      </c>
      <c r="E1623" s="87">
        <f>INDEX(Hosts!$A:$O,MATCH(Places!$C1623,Hosts!$A:$A,0),MATCH(Places!E$1,Hosts!$1:$1,0))</f>
        <v>1</v>
      </c>
      <c r="F1623" s="87">
        <f>INDEX(Hosts!$A:$O,MATCH(Places!$C1623,Hosts!$A:$A,0),MATCH(Places!F$1,Hosts!$1:$1,0))</f>
        <v>1</v>
      </c>
      <c r="G1623" s="17" t="str">
        <f>INDEX(Hosts!$A:$O,MATCH(Places!$C1623,Hosts!$A:$A,0),MATCH(Places!G$1,Hosts!$1:$1,0))</f>
        <v>Yes</v>
      </c>
      <c r="H1623" s="17">
        <v>16</v>
      </c>
      <c r="I1623" s="17" t="str">
        <f>INDEX(Neighborhoods!$A:$C,MATCH(Places!$H1623,Neighborhoods!$A:$A,0),MATCH(Places!I$1,Neighborhoods!$1:$1,0))</f>
        <v>Manhattan</v>
      </c>
      <c r="J1623" s="17" t="str">
        <f>INDEX(Neighborhoods!$A:$C,MATCH(Places!$H1623,Neighborhoods!$A:$A,0),MATCH(Places!J$1,Neighborhoods!$1:$1,0))</f>
        <v>Harlem</v>
      </c>
      <c r="K1623" s="17" t="s">
        <v>1</v>
      </c>
      <c r="L1623" s="17" t="str">
        <f t="shared" si="100"/>
        <v>Yes</v>
      </c>
      <c r="M1623" s="17">
        <v>2</v>
      </c>
      <c r="N1623" s="17" t="str" cm="1">
        <f t="array" ref="N1623">_xlfn.IFS(M1623&lt;=2,"Small",M1623&lt;=5,"Medium",M1623&gt;5,"Large")</f>
        <v>Small</v>
      </c>
      <c r="O1623" s="65">
        <v>79</v>
      </c>
      <c r="P1623" s="87">
        <f t="shared" si="101"/>
        <v>0.03</v>
      </c>
      <c r="Q1623" s="68">
        <v>4.92</v>
      </c>
      <c r="R1623" s="68" t="str" cm="1">
        <f t="array" ref="R1623">_xlfn.SWITCH(ROUND(Q1623,0),5,"Excellent",4,"Good",3,"Ok","Bad")</f>
        <v>Excellent</v>
      </c>
      <c r="S1623" s="17">
        <v>84</v>
      </c>
      <c r="T1623" s="17" t="str">
        <f t="shared" si="102"/>
        <v>No</v>
      </c>
      <c r="U1623" s="82">
        <v>42352</v>
      </c>
      <c r="V1623" s="82">
        <v>43899</v>
      </c>
      <c r="W1623" s="17">
        <v>318</v>
      </c>
      <c r="X1623" s="17" t="str">
        <f t="shared" si="103"/>
        <v>Active</v>
      </c>
      <c r="Y1623" s="17" t="s">
        <v>15615</v>
      </c>
      <c r="Z1623" s="17"/>
    </row>
    <row r="1624" spans="1:26" x14ac:dyDescent="0.25">
      <c r="A1624">
        <v>1623</v>
      </c>
      <c r="B1624" s="17" t="s">
        <v>1219</v>
      </c>
      <c r="C1624" s="17">
        <v>2518</v>
      </c>
      <c r="D1624" s="17" t="str">
        <f>INDEX(Hosts!$A:$O,MATCH(Places!$C1624,Hosts!$A:$A,0),MATCH(Places!D$1,Hosts!$1:$1,0))</f>
        <v>Within a day</v>
      </c>
      <c r="E1624" s="87">
        <f>INDEX(Hosts!$A:$O,MATCH(Places!$C1624,Hosts!$A:$A,0),MATCH(Places!E$1,Hosts!$1:$1,0))</f>
        <v>0.75</v>
      </c>
      <c r="F1624" s="87">
        <f>INDEX(Hosts!$A:$O,MATCH(Places!$C1624,Hosts!$A:$A,0),MATCH(Places!F$1,Hosts!$1:$1,0))</f>
        <v>0.4</v>
      </c>
      <c r="G1624" s="17" t="str">
        <f>INDEX(Hosts!$A:$O,MATCH(Places!$C1624,Hosts!$A:$A,0),MATCH(Places!G$1,Hosts!$1:$1,0))</f>
        <v>No</v>
      </c>
      <c r="H1624" s="17">
        <v>16</v>
      </c>
      <c r="I1624" s="17" t="str">
        <f>INDEX(Neighborhoods!$A:$C,MATCH(Places!$H1624,Neighborhoods!$A:$A,0),MATCH(Places!I$1,Neighborhoods!$1:$1,0))</f>
        <v>Manhattan</v>
      </c>
      <c r="J1624" s="17" t="str">
        <f>INDEX(Neighborhoods!$A:$C,MATCH(Places!$H1624,Neighborhoods!$A:$A,0),MATCH(Places!J$1,Neighborhoods!$1:$1,0))</f>
        <v>Harlem</v>
      </c>
      <c r="K1624" s="17" t="s">
        <v>11822</v>
      </c>
      <c r="L1624" s="17" t="str">
        <f t="shared" si="100"/>
        <v>No</v>
      </c>
      <c r="M1624" s="17">
        <v>3</v>
      </c>
      <c r="N1624" s="17" t="str" cm="1">
        <f t="array" ref="N1624">_xlfn.IFS(M1624&lt;=2,"Small",M1624&lt;=5,"Medium",M1624&gt;5,"Large")</f>
        <v>Medium</v>
      </c>
      <c r="O1624" s="65">
        <v>140</v>
      </c>
      <c r="P1624" s="87">
        <f t="shared" si="101"/>
        <v>0.03</v>
      </c>
      <c r="Q1624" s="68">
        <v>4.7</v>
      </c>
      <c r="R1624" s="68" t="str" cm="1">
        <f t="array" ref="R1624">_xlfn.SWITCH(ROUND(Q1624,0),5,"Excellent",4,"Good",3,"Ok","Bad")</f>
        <v>Excellent</v>
      </c>
      <c r="S1624" s="17">
        <v>10</v>
      </c>
      <c r="T1624" s="17" t="str">
        <f t="shared" si="102"/>
        <v>No</v>
      </c>
      <c r="U1624" s="82">
        <v>42714</v>
      </c>
      <c r="V1624" s="82">
        <v>43982</v>
      </c>
      <c r="W1624" s="17">
        <v>362</v>
      </c>
      <c r="X1624" s="17" t="str">
        <f t="shared" si="103"/>
        <v>Active</v>
      </c>
      <c r="Y1624" s="17" t="s">
        <v>15615</v>
      </c>
      <c r="Z1624" s="17"/>
    </row>
    <row r="1625" spans="1:26" x14ac:dyDescent="0.25">
      <c r="A1625">
        <v>1624</v>
      </c>
      <c r="B1625" s="17" t="s">
        <v>1220</v>
      </c>
      <c r="C1625" s="17">
        <v>1148</v>
      </c>
      <c r="D1625" s="17" t="str">
        <f>INDEX(Hosts!$A:$O,MATCH(Places!$C1625,Hosts!$A:$A,0),MATCH(Places!D$1,Hosts!$1:$1,0))</f>
        <v>Within a day</v>
      </c>
      <c r="E1625" s="87">
        <f>INDEX(Hosts!$A:$O,MATCH(Places!$C1625,Hosts!$A:$A,0),MATCH(Places!E$1,Hosts!$1:$1,0))</f>
        <v>0.5</v>
      </c>
      <c r="F1625" s="87">
        <f>INDEX(Hosts!$A:$O,MATCH(Places!$C1625,Hosts!$A:$A,0),MATCH(Places!F$1,Hosts!$1:$1,0))</f>
        <v>0.66</v>
      </c>
      <c r="G1625" s="17" t="str">
        <f>INDEX(Hosts!$A:$O,MATCH(Places!$C1625,Hosts!$A:$A,0),MATCH(Places!G$1,Hosts!$1:$1,0))</f>
        <v>No</v>
      </c>
      <c r="H1625" s="17">
        <v>20</v>
      </c>
      <c r="I1625" s="17" t="str">
        <f>INDEX(Neighborhoods!$A:$C,MATCH(Places!$H1625,Neighborhoods!$A:$A,0),MATCH(Places!I$1,Neighborhoods!$1:$1,0))</f>
        <v>Manhattan</v>
      </c>
      <c r="J1625" s="17" t="str">
        <f>INDEX(Neighborhoods!$A:$C,MATCH(Places!$H1625,Neighborhoods!$A:$A,0),MATCH(Places!J$1,Neighborhoods!$1:$1,0))</f>
        <v>Upper West Side</v>
      </c>
      <c r="K1625" s="17" t="s">
        <v>11822</v>
      </c>
      <c r="L1625" s="17" t="str">
        <f t="shared" si="100"/>
        <v>No</v>
      </c>
      <c r="M1625" s="17">
        <v>3</v>
      </c>
      <c r="N1625" s="17" t="str" cm="1">
        <f t="array" ref="N1625">_xlfn.IFS(M1625&lt;=2,"Small",M1625&lt;=5,"Medium",M1625&gt;5,"Large")</f>
        <v>Medium</v>
      </c>
      <c r="O1625" s="65">
        <v>120</v>
      </c>
      <c r="P1625" s="87">
        <f t="shared" si="101"/>
        <v>0.03</v>
      </c>
      <c r="Q1625" s="68">
        <v>4.79</v>
      </c>
      <c r="R1625" s="68" t="str" cm="1">
        <f t="array" ref="R1625">_xlfn.SWITCH(ROUND(Q1625,0),5,"Excellent",4,"Good",3,"Ok","Bad")</f>
        <v>Excellent</v>
      </c>
      <c r="S1625" s="17">
        <v>150</v>
      </c>
      <c r="T1625" s="17" t="str">
        <f t="shared" si="102"/>
        <v>No</v>
      </c>
      <c r="U1625" s="82">
        <v>42380</v>
      </c>
      <c r="V1625" s="82">
        <v>43901</v>
      </c>
      <c r="W1625" s="17">
        <v>47</v>
      </c>
      <c r="X1625" s="17" t="str">
        <f t="shared" si="103"/>
        <v>Active</v>
      </c>
      <c r="Y1625" s="17" t="s">
        <v>15615</v>
      </c>
      <c r="Z1625" s="17"/>
    </row>
    <row r="1626" spans="1:26" x14ac:dyDescent="0.25">
      <c r="A1626">
        <v>1625</v>
      </c>
      <c r="B1626" s="17" t="s">
        <v>15349</v>
      </c>
      <c r="C1626" s="17">
        <v>1442</v>
      </c>
      <c r="D1626" s="17" t="str">
        <f>INDEX(Hosts!$A:$O,MATCH(Places!$C1626,Hosts!$A:$A,0),MATCH(Places!D$1,Hosts!$1:$1,0))</f>
        <v>Within a day</v>
      </c>
      <c r="E1626" s="87">
        <f>INDEX(Hosts!$A:$O,MATCH(Places!$C1626,Hosts!$A:$A,0),MATCH(Places!E$1,Hosts!$1:$1,0))</f>
        <v>0.67</v>
      </c>
      <c r="F1626" s="87">
        <f>INDEX(Hosts!$A:$O,MATCH(Places!$C1626,Hosts!$A:$A,0),MATCH(Places!F$1,Hosts!$1:$1,0))</f>
        <v>0.2</v>
      </c>
      <c r="G1626" s="17" t="str">
        <f>INDEX(Hosts!$A:$O,MATCH(Places!$C1626,Hosts!$A:$A,0),MATCH(Places!G$1,Hosts!$1:$1,0))</f>
        <v>No</v>
      </c>
      <c r="H1626" s="17">
        <v>9</v>
      </c>
      <c r="I1626" s="17" t="str">
        <f>INDEX(Neighborhoods!$A:$C,MATCH(Places!$H1626,Neighborhoods!$A:$A,0),MATCH(Places!I$1,Neighborhoods!$1:$1,0))</f>
        <v>Brooklyn</v>
      </c>
      <c r="J1626" s="17" t="str">
        <f>INDEX(Neighborhoods!$A:$C,MATCH(Places!$H1626,Neighborhoods!$A:$A,0),MATCH(Places!J$1,Neighborhoods!$1:$1,0))</f>
        <v>Crown Heights</v>
      </c>
      <c r="K1626" s="17" t="s">
        <v>1</v>
      </c>
      <c r="L1626" s="17" t="str">
        <f t="shared" si="100"/>
        <v>Yes</v>
      </c>
      <c r="M1626" s="17">
        <v>2</v>
      </c>
      <c r="N1626" s="17" t="str" cm="1">
        <f t="array" ref="N1626">_xlfn.IFS(M1626&lt;=2,"Small",M1626&lt;=5,"Medium",M1626&gt;5,"Large")</f>
        <v>Small</v>
      </c>
      <c r="O1626" s="65">
        <v>35</v>
      </c>
      <c r="P1626" s="87">
        <f t="shared" si="101"/>
        <v>0.03</v>
      </c>
      <c r="Q1626" s="68">
        <v>5</v>
      </c>
      <c r="R1626" s="68" t="str" cm="1">
        <f t="array" ref="R1626">_xlfn.SWITCH(ROUND(Q1626,0),5,"Excellent",4,"Good",3,"Ok","Bad")</f>
        <v>Excellent</v>
      </c>
      <c r="S1626" s="17">
        <v>3</v>
      </c>
      <c r="T1626" s="17" t="str">
        <f t="shared" si="102"/>
        <v>No</v>
      </c>
      <c r="U1626" s="82">
        <v>42657</v>
      </c>
      <c r="V1626" s="82">
        <v>43538</v>
      </c>
      <c r="W1626" s="17">
        <v>165</v>
      </c>
      <c r="X1626" s="17" t="str">
        <f t="shared" si="103"/>
        <v>Active</v>
      </c>
      <c r="Y1626" s="17" t="s">
        <v>15615</v>
      </c>
      <c r="Z1626" s="17"/>
    </row>
    <row r="1627" spans="1:26" x14ac:dyDescent="0.25">
      <c r="A1627">
        <v>1626</v>
      </c>
      <c r="B1627" s="17" t="s">
        <v>1221</v>
      </c>
      <c r="C1627" s="17">
        <v>383</v>
      </c>
      <c r="D1627" s="17" t="str">
        <f>INDEX(Hosts!$A:$O,MATCH(Places!$C1627,Hosts!$A:$A,0),MATCH(Places!D$1,Hosts!$1:$1,0))</f>
        <v>Within a day</v>
      </c>
      <c r="E1627" s="87">
        <f>INDEX(Hosts!$A:$O,MATCH(Places!$C1627,Hosts!$A:$A,0),MATCH(Places!E$1,Hosts!$1:$1,0))</f>
        <v>0.75</v>
      </c>
      <c r="F1627" s="87">
        <f>INDEX(Hosts!$A:$O,MATCH(Places!$C1627,Hosts!$A:$A,0),MATCH(Places!F$1,Hosts!$1:$1,0))</f>
        <v>0.57999999999999996</v>
      </c>
      <c r="G1627" s="17" t="str">
        <f>INDEX(Hosts!$A:$O,MATCH(Places!$C1627,Hosts!$A:$A,0),MATCH(Places!G$1,Hosts!$1:$1,0))</f>
        <v>No</v>
      </c>
      <c r="H1627" s="17">
        <v>20</v>
      </c>
      <c r="I1627" s="17" t="str">
        <f>INDEX(Neighborhoods!$A:$C,MATCH(Places!$H1627,Neighborhoods!$A:$A,0),MATCH(Places!I$1,Neighborhoods!$1:$1,0))</f>
        <v>Manhattan</v>
      </c>
      <c r="J1627" s="17" t="str">
        <f>INDEX(Neighborhoods!$A:$C,MATCH(Places!$H1627,Neighborhoods!$A:$A,0),MATCH(Places!J$1,Neighborhoods!$1:$1,0))</f>
        <v>Upper West Side</v>
      </c>
      <c r="K1627" s="17" t="s">
        <v>11822</v>
      </c>
      <c r="L1627" s="17" t="str">
        <f t="shared" si="100"/>
        <v>No</v>
      </c>
      <c r="M1627" s="17">
        <v>4</v>
      </c>
      <c r="N1627" s="17" t="str" cm="1">
        <f t="array" ref="N1627">_xlfn.IFS(M1627&lt;=2,"Small",M1627&lt;=5,"Medium",M1627&gt;5,"Large")</f>
        <v>Medium</v>
      </c>
      <c r="O1627" s="65">
        <v>289</v>
      </c>
      <c r="P1627" s="87">
        <f t="shared" si="101"/>
        <v>0.04</v>
      </c>
      <c r="Q1627" s="68">
        <v>4.91</v>
      </c>
      <c r="R1627" s="68" t="str" cm="1">
        <f t="array" ref="R1627">_xlfn.SWITCH(ROUND(Q1627,0),5,"Excellent",4,"Good",3,"Ok","Bad")</f>
        <v>Excellent</v>
      </c>
      <c r="S1627" s="17">
        <v>45</v>
      </c>
      <c r="T1627" s="17" t="str">
        <f t="shared" si="102"/>
        <v>No</v>
      </c>
      <c r="U1627" s="82">
        <v>42353</v>
      </c>
      <c r="V1627" s="82">
        <v>44005</v>
      </c>
      <c r="W1627" s="17">
        <v>16</v>
      </c>
      <c r="X1627" s="17" t="str">
        <f t="shared" si="103"/>
        <v>Active</v>
      </c>
      <c r="Y1627" s="17" t="s">
        <v>15615</v>
      </c>
      <c r="Z1627" s="17"/>
    </row>
    <row r="1628" spans="1:26" x14ac:dyDescent="0.25">
      <c r="A1628">
        <v>1627</v>
      </c>
      <c r="B1628" s="17" t="s">
        <v>1222</v>
      </c>
      <c r="C1628" s="17">
        <v>1678</v>
      </c>
      <c r="D1628" s="17" t="str">
        <f>INDEX(Hosts!$A:$O,MATCH(Places!$C1628,Hosts!$A:$A,0),MATCH(Places!D$1,Hosts!$1:$1,0))</f>
        <v>Within a few hours</v>
      </c>
      <c r="E1628" s="87">
        <f>INDEX(Hosts!$A:$O,MATCH(Places!$C1628,Hosts!$A:$A,0),MATCH(Places!E$1,Hosts!$1:$1,0))</f>
        <v>1</v>
      </c>
      <c r="F1628" s="87">
        <f>INDEX(Hosts!$A:$O,MATCH(Places!$C1628,Hosts!$A:$A,0),MATCH(Places!F$1,Hosts!$1:$1,0))</f>
        <v>0.86</v>
      </c>
      <c r="G1628" s="17" t="str">
        <f>INDEX(Hosts!$A:$O,MATCH(Places!$C1628,Hosts!$A:$A,0),MATCH(Places!G$1,Hosts!$1:$1,0))</f>
        <v>Yes</v>
      </c>
      <c r="H1628" s="17">
        <v>9</v>
      </c>
      <c r="I1628" s="17" t="str">
        <f>INDEX(Neighborhoods!$A:$C,MATCH(Places!$H1628,Neighborhoods!$A:$A,0),MATCH(Places!I$1,Neighborhoods!$1:$1,0))</f>
        <v>Brooklyn</v>
      </c>
      <c r="J1628" s="17" t="str">
        <f>INDEX(Neighborhoods!$A:$C,MATCH(Places!$H1628,Neighborhoods!$A:$A,0),MATCH(Places!J$1,Neighborhoods!$1:$1,0))</f>
        <v>Crown Heights</v>
      </c>
      <c r="K1628" s="17" t="s">
        <v>11822</v>
      </c>
      <c r="L1628" s="17" t="str">
        <f t="shared" si="100"/>
        <v>No</v>
      </c>
      <c r="M1628" s="17">
        <v>4</v>
      </c>
      <c r="N1628" s="17" t="str" cm="1">
        <f t="array" ref="N1628">_xlfn.IFS(M1628&lt;=2,"Small",M1628&lt;=5,"Medium",M1628&gt;5,"Large")</f>
        <v>Medium</v>
      </c>
      <c r="O1628" s="65">
        <v>120</v>
      </c>
      <c r="P1628" s="87">
        <f t="shared" si="101"/>
        <v>0.03</v>
      </c>
      <c r="Q1628" s="68">
        <v>4.92</v>
      </c>
      <c r="R1628" s="68" t="str" cm="1">
        <f t="array" ref="R1628">_xlfn.SWITCH(ROUND(Q1628,0),5,"Excellent",4,"Good",3,"Ok","Bad")</f>
        <v>Excellent</v>
      </c>
      <c r="S1628" s="17">
        <v>120</v>
      </c>
      <c r="T1628" s="17" t="str">
        <f t="shared" si="102"/>
        <v>Yes</v>
      </c>
      <c r="U1628" s="82">
        <v>42355</v>
      </c>
      <c r="V1628" s="82">
        <v>44043</v>
      </c>
      <c r="W1628" s="17">
        <v>96</v>
      </c>
      <c r="X1628" s="17" t="str">
        <f t="shared" si="103"/>
        <v>Active</v>
      </c>
      <c r="Y1628" s="17" t="s">
        <v>15615</v>
      </c>
      <c r="Z1628" s="17"/>
    </row>
    <row r="1629" spans="1:26" x14ac:dyDescent="0.25">
      <c r="A1629">
        <v>1628</v>
      </c>
      <c r="B1629" s="17" t="s">
        <v>1223</v>
      </c>
      <c r="C1629" s="17">
        <v>2506</v>
      </c>
      <c r="D1629" s="17" t="str">
        <f>INDEX(Hosts!$A:$O,MATCH(Places!$C1629,Hosts!$A:$A,0),MATCH(Places!D$1,Hosts!$1:$1,0))</f>
        <v>Within an hour</v>
      </c>
      <c r="E1629" s="87">
        <f>INDEX(Hosts!$A:$O,MATCH(Places!$C1629,Hosts!$A:$A,0),MATCH(Places!E$1,Hosts!$1:$1,0))</f>
        <v>1</v>
      </c>
      <c r="F1629" s="87">
        <f>INDEX(Hosts!$A:$O,MATCH(Places!$C1629,Hosts!$A:$A,0),MATCH(Places!F$1,Hosts!$1:$1,0))</f>
        <v>0.96</v>
      </c>
      <c r="G1629" s="17" t="str">
        <f>INDEX(Hosts!$A:$O,MATCH(Places!$C1629,Hosts!$A:$A,0),MATCH(Places!G$1,Hosts!$1:$1,0))</f>
        <v>No</v>
      </c>
      <c r="H1629" s="17">
        <v>7</v>
      </c>
      <c r="I1629" s="17" t="str">
        <f>INDEX(Neighborhoods!$A:$C,MATCH(Places!$H1629,Neighborhoods!$A:$A,0),MATCH(Places!I$1,Neighborhoods!$1:$1,0))</f>
        <v>Brooklyn</v>
      </c>
      <c r="J1629" s="17" t="str">
        <f>INDEX(Neighborhoods!$A:$C,MATCH(Places!$H1629,Neighborhoods!$A:$A,0),MATCH(Places!J$1,Neighborhoods!$1:$1,0))</f>
        <v>Bedford-Stuyvesant</v>
      </c>
      <c r="K1629" s="17" t="s">
        <v>11822</v>
      </c>
      <c r="L1629" s="17" t="str">
        <f t="shared" si="100"/>
        <v>No</v>
      </c>
      <c r="M1629" s="17">
        <v>5</v>
      </c>
      <c r="N1629" s="17" t="str" cm="1">
        <f t="array" ref="N1629">_xlfn.IFS(M1629&lt;=2,"Small",M1629&lt;=5,"Medium",M1629&gt;5,"Large")</f>
        <v>Medium</v>
      </c>
      <c r="O1629" s="65">
        <v>94</v>
      </c>
      <c r="P1629" s="87">
        <f t="shared" si="101"/>
        <v>0.03</v>
      </c>
      <c r="Q1629" s="68">
        <v>4.6900000000000004</v>
      </c>
      <c r="R1629" s="68" t="str" cm="1">
        <f t="array" ref="R1629">_xlfn.SWITCH(ROUND(Q1629,0),5,"Excellent",4,"Good",3,"Ok","Bad")</f>
        <v>Excellent</v>
      </c>
      <c r="S1629" s="17">
        <v>42</v>
      </c>
      <c r="T1629" s="17" t="str">
        <f t="shared" si="102"/>
        <v>No</v>
      </c>
      <c r="U1629" s="82">
        <v>42498</v>
      </c>
      <c r="V1629" s="82">
        <v>43962</v>
      </c>
      <c r="W1629" s="17">
        <v>314</v>
      </c>
      <c r="X1629" s="17" t="str">
        <f t="shared" si="103"/>
        <v>Active</v>
      </c>
      <c r="Y1629" s="17" t="s">
        <v>15616</v>
      </c>
      <c r="Z1629" s="17"/>
    </row>
    <row r="1630" spans="1:26" x14ac:dyDescent="0.25">
      <c r="A1630">
        <v>1629</v>
      </c>
      <c r="B1630" s="17" t="s">
        <v>1224</v>
      </c>
      <c r="C1630" s="17">
        <v>474</v>
      </c>
      <c r="D1630" s="17" t="str">
        <f>INDEX(Hosts!$A:$O,MATCH(Places!$C1630,Hosts!$A:$A,0),MATCH(Places!D$1,Hosts!$1:$1,0))</f>
        <v>Within a few hours</v>
      </c>
      <c r="E1630" s="87">
        <f>INDEX(Hosts!$A:$O,MATCH(Places!$C1630,Hosts!$A:$A,0),MATCH(Places!E$1,Hosts!$1:$1,0))</f>
        <v>1</v>
      </c>
      <c r="F1630" s="87">
        <f>INDEX(Hosts!$A:$O,MATCH(Places!$C1630,Hosts!$A:$A,0),MATCH(Places!F$1,Hosts!$1:$1,0))</f>
        <v>0.56000000000000005</v>
      </c>
      <c r="G1630" s="17" t="str">
        <f>INDEX(Hosts!$A:$O,MATCH(Places!$C1630,Hosts!$A:$A,0),MATCH(Places!G$1,Hosts!$1:$1,0))</f>
        <v>No</v>
      </c>
      <c r="H1630" s="17">
        <v>7</v>
      </c>
      <c r="I1630" s="17" t="str">
        <f>INDEX(Neighborhoods!$A:$C,MATCH(Places!$H1630,Neighborhoods!$A:$A,0),MATCH(Places!I$1,Neighborhoods!$1:$1,0))</f>
        <v>Brooklyn</v>
      </c>
      <c r="J1630" s="17" t="str">
        <f>INDEX(Neighborhoods!$A:$C,MATCH(Places!$H1630,Neighborhoods!$A:$A,0),MATCH(Places!J$1,Neighborhoods!$1:$1,0))</f>
        <v>Bedford-Stuyvesant</v>
      </c>
      <c r="K1630" s="17" t="s">
        <v>11822</v>
      </c>
      <c r="L1630" s="17" t="str">
        <f t="shared" si="100"/>
        <v>No</v>
      </c>
      <c r="M1630" s="17">
        <v>3</v>
      </c>
      <c r="N1630" s="17" t="str" cm="1">
        <f t="array" ref="N1630">_xlfn.IFS(M1630&lt;=2,"Small",M1630&lt;=5,"Medium",M1630&gt;5,"Large")</f>
        <v>Medium</v>
      </c>
      <c r="O1630" s="65">
        <v>100</v>
      </c>
      <c r="P1630" s="87">
        <f t="shared" si="101"/>
        <v>0.03</v>
      </c>
      <c r="Q1630" s="68">
        <v>4.5</v>
      </c>
      <c r="R1630" s="68" t="str" cm="1">
        <f t="array" ref="R1630">_xlfn.SWITCH(ROUND(Q1630,0),5,"Excellent",4,"Good",3,"Ok","Bad")</f>
        <v>Excellent</v>
      </c>
      <c r="S1630" s="17">
        <v>4</v>
      </c>
      <c r="T1630" s="17" t="str">
        <f t="shared" si="102"/>
        <v>No</v>
      </c>
      <c r="U1630" s="82">
        <v>42375</v>
      </c>
      <c r="V1630" s="82">
        <v>43701</v>
      </c>
      <c r="W1630" s="17">
        <v>88</v>
      </c>
      <c r="X1630" s="17" t="str">
        <f t="shared" si="103"/>
        <v>Active</v>
      </c>
      <c r="Y1630" s="17" t="s">
        <v>15615</v>
      </c>
      <c r="Z1630" s="17"/>
    </row>
    <row r="1631" spans="1:26" x14ac:dyDescent="0.25">
      <c r="A1631">
        <v>1630</v>
      </c>
      <c r="B1631" s="17" t="s">
        <v>14351</v>
      </c>
      <c r="C1631" s="17">
        <v>327</v>
      </c>
      <c r="D1631" s="17" t="str">
        <f>INDEX(Hosts!$A:$O,MATCH(Places!$C1631,Hosts!$A:$A,0),MATCH(Places!D$1,Hosts!$1:$1,0))</f>
        <v>A few days or more</v>
      </c>
      <c r="E1631" s="87">
        <f>INDEX(Hosts!$A:$O,MATCH(Places!$C1631,Hosts!$A:$A,0),MATCH(Places!E$1,Hosts!$1:$1,0))</f>
        <v>0.33</v>
      </c>
      <c r="F1631" s="87">
        <f>INDEX(Hosts!$A:$O,MATCH(Places!$C1631,Hosts!$A:$A,0),MATCH(Places!F$1,Hosts!$1:$1,0))</f>
        <v>0.5</v>
      </c>
      <c r="G1631" s="17" t="str">
        <f>INDEX(Hosts!$A:$O,MATCH(Places!$C1631,Hosts!$A:$A,0),MATCH(Places!G$1,Hosts!$1:$1,0))</f>
        <v>No</v>
      </c>
      <c r="H1631" s="17">
        <v>9</v>
      </c>
      <c r="I1631" s="17" t="str">
        <f>INDEX(Neighborhoods!$A:$C,MATCH(Places!$H1631,Neighborhoods!$A:$A,0),MATCH(Places!I$1,Neighborhoods!$1:$1,0))</f>
        <v>Brooklyn</v>
      </c>
      <c r="J1631" s="17" t="str">
        <f>INDEX(Neighborhoods!$A:$C,MATCH(Places!$H1631,Neighborhoods!$A:$A,0),MATCH(Places!J$1,Neighborhoods!$1:$1,0))</f>
        <v>Crown Heights</v>
      </c>
      <c r="K1631" s="17" t="s">
        <v>11822</v>
      </c>
      <c r="L1631" s="17" t="str">
        <f t="shared" si="100"/>
        <v>No</v>
      </c>
      <c r="M1631" s="17">
        <v>4</v>
      </c>
      <c r="N1631" s="17" t="str" cm="1">
        <f t="array" ref="N1631">_xlfn.IFS(M1631&lt;=2,"Small",M1631&lt;=5,"Medium",M1631&gt;5,"Large")</f>
        <v>Medium</v>
      </c>
      <c r="O1631" s="65">
        <v>156</v>
      </c>
      <c r="P1631" s="87">
        <f t="shared" si="101"/>
        <v>0.03</v>
      </c>
      <c r="Q1631" s="68">
        <v>4.83</v>
      </c>
      <c r="R1631" s="68" t="str" cm="1">
        <f t="array" ref="R1631">_xlfn.SWITCH(ROUND(Q1631,0),5,"Excellent",4,"Good",3,"Ok","Bad")</f>
        <v>Excellent</v>
      </c>
      <c r="S1631" s="17">
        <v>12</v>
      </c>
      <c r="T1631" s="17" t="str">
        <f t="shared" si="102"/>
        <v>No</v>
      </c>
      <c r="U1631" s="82">
        <v>42370</v>
      </c>
      <c r="V1631" s="82">
        <v>42965</v>
      </c>
      <c r="W1631" s="17">
        <v>365</v>
      </c>
      <c r="X1631" s="17" t="str">
        <f t="shared" si="103"/>
        <v>Active</v>
      </c>
      <c r="Y1631" s="17" t="s">
        <v>15615</v>
      </c>
      <c r="Z1631" s="17"/>
    </row>
    <row r="1632" spans="1:26" x14ac:dyDescent="0.25">
      <c r="A1632">
        <v>1631</v>
      </c>
      <c r="B1632" s="17" t="s">
        <v>13560</v>
      </c>
      <c r="C1632" s="17">
        <v>2300</v>
      </c>
      <c r="D1632" s="17" t="str">
        <f>INDEX(Hosts!$A:$O,MATCH(Places!$C1632,Hosts!$A:$A,0),MATCH(Places!D$1,Hosts!$1:$1,0))</f>
        <v>Within an hour</v>
      </c>
      <c r="E1632" s="87">
        <f>INDEX(Hosts!$A:$O,MATCH(Places!$C1632,Hosts!$A:$A,0),MATCH(Places!E$1,Hosts!$1:$1,0))</f>
        <v>1</v>
      </c>
      <c r="F1632" s="87">
        <f>INDEX(Hosts!$A:$O,MATCH(Places!$C1632,Hosts!$A:$A,0),MATCH(Places!F$1,Hosts!$1:$1,0))</f>
        <v>1</v>
      </c>
      <c r="G1632" s="17" t="str">
        <f>INDEX(Hosts!$A:$O,MATCH(Places!$C1632,Hosts!$A:$A,0),MATCH(Places!G$1,Hosts!$1:$1,0))</f>
        <v>Yes</v>
      </c>
      <c r="H1632" s="17">
        <v>7</v>
      </c>
      <c r="I1632" s="17" t="str">
        <f>INDEX(Neighborhoods!$A:$C,MATCH(Places!$H1632,Neighborhoods!$A:$A,0),MATCH(Places!I$1,Neighborhoods!$1:$1,0))</f>
        <v>Brooklyn</v>
      </c>
      <c r="J1632" s="17" t="str">
        <f>INDEX(Neighborhoods!$A:$C,MATCH(Places!$H1632,Neighborhoods!$A:$A,0),MATCH(Places!J$1,Neighborhoods!$1:$1,0))</f>
        <v>Bedford-Stuyvesant</v>
      </c>
      <c r="K1632" s="17" t="s">
        <v>1</v>
      </c>
      <c r="L1632" s="17" t="str">
        <f t="shared" si="100"/>
        <v>Yes</v>
      </c>
      <c r="M1632" s="17">
        <v>1</v>
      </c>
      <c r="N1632" s="17" t="str" cm="1">
        <f t="array" ref="N1632">_xlfn.IFS(M1632&lt;=2,"Small",M1632&lt;=5,"Medium",M1632&gt;5,"Large")</f>
        <v>Small</v>
      </c>
      <c r="O1632" s="65">
        <v>34</v>
      </c>
      <c r="P1632" s="87">
        <f t="shared" si="101"/>
        <v>0.03</v>
      </c>
      <c r="Q1632" s="68">
        <v>4.66</v>
      </c>
      <c r="R1632" s="68" t="str" cm="1">
        <f t="array" ref="R1632">_xlfn.SWITCH(ROUND(Q1632,0),5,"Excellent",4,"Good",3,"Ok","Bad")</f>
        <v>Excellent</v>
      </c>
      <c r="S1632" s="17">
        <v>138</v>
      </c>
      <c r="T1632" s="17" t="str">
        <f t="shared" si="102"/>
        <v>No</v>
      </c>
      <c r="U1632" s="82">
        <v>42317</v>
      </c>
      <c r="V1632" s="82">
        <v>43702</v>
      </c>
      <c r="W1632" s="17">
        <v>227</v>
      </c>
      <c r="X1632" s="17" t="str">
        <f t="shared" si="103"/>
        <v>Active</v>
      </c>
      <c r="Y1632" s="17" t="s">
        <v>15615</v>
      </c>
      <c r="Z1632" s="17"/>
    </row>
    <row r="1633" spans="1:26" x14ac:dyDescent="0.25">
      <c r="A1633">
        <v>1632</v>
      </c>
      <c r="B1633" s="17" t="s">
        <v>1225</v>
      </c>
      <c r="C1633" s="17">
        <v>2523</v>
      </c>
      <c r="D1633" s="17" t="str">
        <f>INDEX(Hosts!$A:$O,MATCH(Places!$C1633,Hosts!$A:$A,0),MATCH(Places!D$1,Hosts!$1:$1,0))</f>
        <v>Within a day</v>
      </c>
      <c r="E1633" s="87">
        <f>INDEX(Hosts!$A:$O,MATCH(Places!$C1633,Hosts!$A:$A,0),MATCH(Places!E$1,Hosts!$1:$1,0))</f>
        <v>0.5</v>
      </c>
      <c r="F1633" s="87">
        <f>INDEX(Hosts!$A:$O,MATCH(Places!$C1633,Hosts!$A:$A,0),MATCH(Places!F$1,Hosts!$1:$1,0))</f>
        <v>0.99</v>
      </c>
      <c r="G1633" s="17" t="str">
        <f>INDEX(Hosts!$A:$O,MATCH(Places!$C1633,Hosts!$A:$A,0),MATCH(Places!G$1,Hosts!$1:$1,0))</f>
        <v>Yes</v>
      </c>
      <c r="H1633" s="17">
        <v>23</v>
      </c>
      <c r="I1633" s="17" t="str">
        <f>INDEX(Neighborhoods!$A:$C,MATCH(Places!$H1633,Neighborhoods!$A:$A,0),MATCH(Places!I$1,Neighborhoods!$1:$1,0))</f>
        <v>Queens</v>
      </c>
      <c r="J1633" s="17" t="str">
        <f>INDEX(Neighborhoods!$A:$C,MATCH(Places!$H1633,Neighborhoods!$A:$A,0),MATCH(Places!J$1,Neighborhoods!$1:$1,0))</f>
        <v>Jamaica</v>
      </c>
      <c r="K1633" s="17" t="s">
        <v>1</v>
      </c>
      <c r="L1633" s="17" t="str">
        <f t="shared" si="100"/>
        <v>Yes</v>
      </c>
      <c r="M1633" s="17">
        <v>2</v>
      </c>
      <c r="N1633" s="17" t="str" cm="1">
        <f t="array" ref="N1633">_xlfn.IFS(M1633&lt;=2,"Small",M1633&lt;=5,"Medium",M1633&gt;5,"Large")</f>
        <v>Small</v>
      </c>
      <c r="O1633" s="65">
        <v>43</v>
      </c>
      <c r="P1633" s="87">
        <f t="shared" si="101"/>
        <v>0.03</v>
      </c>
      <c r="Q1633" s="68">
        <v>4.96</v>
      </c>
      <c r="R1633" s="68" t="str" cm="1">
        <f t="array" ref="R1633">_xlfn.SWITCH(ROUND(Q1633,0),5,"Excellent",4,"Good",3,"Ok","Bad")</f>
        <v>Excellent</v>
      </c>
      <c r="S1633" s="17">
        <v>695</v>
      </c>
      <c r="T1633" s="17" t="str">
        <f t="shared" si="102"/>
        <v>Yes</v>
      </c>
      <c r="U1633" s="82">
        <v>42362</v>
      </c>
      <c r="V1633" s="82">
        <v>43898</v>
      </c>
      <c r="W1633" s="17">
        <v>341</v>
      </c>
      <c r="X1633" s="17" t="str">
        <f t="shared" si="103"/>
        <v>Active</v>
      </c>
      <c r="Y1633" s="17" t="s">
        <v>15615</v>
      </c>
      <c r="Z1633" s="17"/>
    </row>
    <row r="1634" spans="1:26" x14ac:dyDescent="0.25">
      <c r="A1634">
        <v>1633</v>
      </c>
      <c r="B1634" s="17" t="s">
        <v>13457</v>
      </c>
      <c r="C1634" s="17">
        <v>308</v>
      </c>
      <c r="D1634" s="17" t="str">
        <f>INDEX(Hosts!$A:$O,MATCH(Places!$C1634,Hosts!$A:$A,0),MATCH(Places!D$1,Hosts!$1:$1,0))</f>
        <v>Within a few hours</v>
      </c>
      <c r="E1634" s="87">
        <f>INDEX(Hosts!$A:$O,MATCH(Places!$C1634,Hosts!$A:$A,0),MATCH(Places!E$1,Hosts!$1:$1,0))</f>
        <v>1</v>
      </c>
      <c r="F1634" s="87">
        <f>INDEX(Hosts!$A:$O,MATCH(Places!$C1634,Hosts!$A:$A,0),MATCH(Places!F$1,Hosts!$1:$1,0))</f>
        <v>0.66</v>
      </c>
      <c r="G1634" s="17" t="str">
        <f>INDEX(Hosts!$A:$O,MATCH(Places!$C1634,Hosts!$A:$A,0),MATCH(Places!G$1,Hosts!$1:$1,0))</f>
        <v>Yes</v>
      </c>
      <c r="H1634" s="17">
        <v>7</v>
      </c>
      <c r="I1634" s="17" t="str">
        <f>INDEX(Neighborhoods!$A:$C,MATCH(Places!$H1634,Neighborhoods!$A:$A,0),MATCH(Places!I$1,Neighborhoods!$1:$1,0))</f>
        <v>Brooklyn</v>
      </c>
      <c r="J1634" s="17" t="str">
        <f>INDEX(Neighborhoods!$A:$C,MATCH(Places!$H1634,Neighborhoods!$A:$A,0),MATCH(Places!J$1,Neighborhoods!$1:$1,0))</f>
        <v>Bedford-Stuyvesant</v>
      </c>
      <c r="K1634" s="17" t="s">
        <v>11822</v>
      </c>
      <c r="L1634" s="17" t="str">
        <f t="shared" si="100"/>
        <v>No</v>
      </c>
      <c r="M1634" s="17">
        <v>4</v>
      </c>
      <c r="N1634" s="17" t="str" cm="1">
        <f t="array" ref="N1634">_xlfn.IFS(M1634&lt;=2,"Small",M1634&lt;=5,"Medium",M1634&gt;5,"Large")</f>
        <v>Medium</v>
      </c>
      <c r="O1634" s="65">
        <v>86</v>
      </c>
      <c r="P1634" s="87">
        <f t="shared" si="101"/>
        <v>0.03</v>
      </c>
      <c r="Q1634" s="68">
        <v>4.99</v>
      </c>
      <c r="R1634" s="68" t="str" cm="1">
        <f t="array" ref="R1634">_xlfn.SWITCH(ROUND(Q1634,0),5,"Excellent",4,"Good",3,"Ok","Bad")</f>
        <v>Excellent</v>
      </c>
      <c r="S1634" s="17">
        <v>152</v>
      </c>
      <c r="T1634" s="17" t="str">
        <f t="shared" si="102"/>
        <v>Yes</v>
      </c>
      <c r="U1634" s="82">
        <v>42309</v>
      </c>
      <c r="V1634" s="82">
        <v>44024</v>
      </c>
      <c r="W1634" s="17">
        <v>347</v>
      </c>
      <c r="X1634" s="17" t="str">
        <f t="shared" si="103"/>
        <v>Active</v>
      </c>
      <c r="Y1634" s="17" t="s">
        <v>15615</v>
      </c>
      <c r="Z1634" s="17"/>
    </row>
    <row r="1635" spans="1:26" x14ac:dyDescent="0.25">
      <c r="A1635">
        <v>1634</v>
      </c>
      <c r="B1635" s="17" t="s">
        <v>1226</v>
      </c>
      <c r="C1635" s="17">
        <v>1943</v>
      </c>
      <c r="D1635" s="17" t="str">
        <f>INDEX(Hosts!$A:$O,MATCH(Places!$C1635,Hosts!$A:$A,0),MATCH(Places!D$1,Hosts!$1:$1,0))</f>
        <v>Within a day</v>
      </c>
      <c r="E1635" s="87">
        <f>INDEX(Hosts!$A:$O,MATCH(Places!$C1635,Hosts!$A:$A,0),MATCH(Places!E$1,Hosts!$1:$1,0))</f>
        <v>1</v>
      </c>
      <c r="F1635" s="87">
        <f>INDEX(Hosts!$A:$O,MATCH(Places!$C1635,Hosts!$A:$A,0),MATCH(Places!F$1,Hosts!$1:$1,0))</f>
        <v>0.92</v>
      </c>
      <c r="G1635" s="17" t="str">
        <f>INDEX(Hosts!$A:$O,MATCH(Places!$C1635,Hosts!$A:$A,0),MATCH(Places!G$1,Hosts!$1:$1,0))</f>
        <v>Yes</v>
      </c>
      <c r="H1635" s="17">
        <v>12</v>
      </c>
      <c r="I1635" s="17" t="str">
        <f>INDEX(Neighborhoods!$A:$C,MATCH(Places!$H1635,Neighborhoods!$A:$A,0),MATCH(Places!I$1,Neighborhoods!$1:$1,0))</f>
        <v>Brooklyn</v>
      </c>
      <c r="J1635" s="17" t="str">
        <f>INDEX(Neighborhoods!$A:$C,MATCH(Places!$H1635,Neighborhoods!$A:$A,0),MATCH(Places!J$1,Neighborhoods!$1:$1,0))</f>
        <v>Williamsburg</v>
      </c>
      <c r="K1635" s="17" t="s">
        <v>1</v>
      </c>
      <c r="L1635" s="17" t="str">
        <f t="shared" si="100"/>
        <v>Yes</v>
      </c>
      <c r="M1635" s="17">
        <v>2</v>
      </c>
      <c r="N1635" s="17" t="str" cm="1">
        <f t="array" ref="N1635">_xlfn.IFS(M1635&lt;=2,"Small",M1635&lt;=5,"Medium",M1635&gt;5,"Large")</f>
        <v>Small</v>
      </c>
      <c r="O1635" s="65">
        <v>79</v>
      </c>
      <c r="P1635" s="87">
        <f t="shared" si="101"/>
        <v>0.03</v>
      </c>
      <c r="Q1635" s="68">
        <v>4.8899999999999997</v>
      </c>
      <c r="R1635" s="68" t="str" cm="1">
        <f t="array" ref="R1635">_xlfn.SWITCH(ROUND(Q1635,0),5,"Excellent",4,"Good",3,"Ok","Bad")</f>
        <v>Excellent</v>
      </c>
      <c r="S1635" s="17">
        <v>93</v>
      </c>
      <c r="T1635" s="17" t="str">
        <f t="shared" si="102"/>
        <v>No</v>
      </c>
      <c r="U1635" s="82">
        <v>42428</v>
      </c>
      <c r="V1635" s="82">
        <v>43900</v>
      </c>
      <c r="W1635" s="17">
        <v>165</v>
      </c>
      <c r="X1635" s="17" t="str">
        <f t="shared" si="103"/>
        <v>Active</v>
      </c>
      <c r="Y1635" s="17" t="s">
        <v>15615</v>
      </c>
      <c r="Z1635" s="17"/>
    </row>
    <row r="1636" spans="1:26" x14ac:dyDescent="0.25">
      <c r="A1636">
        <v>1635</v>
      </c>
      <c r="B1636" s="17" t="s">
        <v>1227</v>
      </c>
      <c r="C1636" s="17">
        <v>453</v>
      </c>
      <c r="D1636" s="17" t="str">
        <f>INDEX(Hosts!$A:$O,MATCH(Places!$C1636,Hosts!$A:$A,0),MATCH(Places!D$1,Hosts!$1:$1,0))</f>
        <v>Within an hour</v>
      </c>
      <c r="E1636" s="87">
        <f>INDEX(Hosts!$A:$O,MATCH(Places!$C1636,Hosts!$A:$A,0),MATCH(Places!E$1,Hosts!$1:$1,0))</f>
        <v>1</v>
      </c>
      <c r="F1636" s="87">
        <f>INDEX(Hosts!$A:$O,MATCH(Places!$C1636,Hosts!$A:$A,0),MATCH(Places!F$1,Hosts!$1:$1,0))</f>
        <v>0.98</v>
      </c>
      <c r="G1636" s="17" t="str">
        <f>INDEX(Hosts!$A:$O,MATCH(Places!$C1636,Hosts!$A:$A,0),MATCH(Places!G$1,Hosts!$1:$1,0))</f>
        <v>Yes</v>
      </c>
      <c r="H1636" s="17">
        <v>12</v>
      </c>
      <c r="I1636" s="17" t="str">
        <f>INDEX(Neighborhoods!$A:$C,MATCH(Places!$H1636,Neighborhoods!$A:$A,0),MATCH(Places!I$1,Neighborhoods!$1:$1,0))</f>
        <v>Brooklyn</v>
      </c>
      <c r="J1636" s="17" t="str">
        <f>INDEX(Neighborhoods!$A:$C,MATCH(Places!$H1636,Neighborhoods!$A:$A,0),MATCH(Places!J$1,Neighborhoods!$1:$1,0))</f>
        <v>Williamsburg</v>
      </c>
      <c r="K1636" s="17" t="s">
        <v>11822</v>
      </c>
      <c r="L1636" s="17" t="str">
        <f t="shared" si="100"/>
        <v>No</v>
      </c>
      <c r="M1636" s="17">
        <v>2</v>
      </c>
      <c r="N1636" s="17" t="str" cm="1">
        <f t="array" ref="N1636">_xlfn.IFS(M1636&lt;=2,"Small",M1636&lt;=5,"Medium",M1636&gt;5,"Large")</f>
        <v>Small</v>
      </c>
      <c r="O1636" s="65">
        <v>90</v>
      </c>
      <c r="P1636" s="87">
        <f t="shared" si="101"/>
        <v>0.03</v>
      </c>
      <c r="Q1636" s="68">
        <v>4.9800000000000004</v>
      </c>
      <c r="R1636" s="68" t="str" cm="1">
        <f t="array" ref="R1636">_xlfn.SWITCH(ROUND(Q1636,0),5,"Excellent",4,"Good",3,"Ok","Bad")</f>
        <v>Excellent</v>
      </c>
      <c r="S1636" s="17">
        <v>256</v>
      </c>
      <c r="T1636" s="17" t="str">
        <f t="shared" si="102"/>
        <v>Yes</v>
      </c>
      <c r="U1636" s="82">
        <v>42309</v>
      </c>
      <c r="V1636" s="82">
        <v>44058</v>
      </c>
      <c r="W1636" s="17">
        <v>239</v>
      </c>
      <c r="X1636" s="17" t="str">
        <f t="shared" si="103"/>
        <v>Active</v>
      </c>
      <c r="Y1636" s="17" t="s">
        <v>15616</v>
      </c>
      <c r="Z1636" s="17"/>
    </row>
    <row r="1637" spans="1:26" x14ac:dyDescent="0.25">
      <c r="A1637">
        <v>1636</v>
      </c>
      <c r="B1637" s="17" t="s">
        <v>1228</v>
      </c>
      <c r="C1637" s="17">
        <v>2506</v>
      </c>
      <c r="D1637" s="17" t="str">
        <f>INDEX(Hosts!$A:$O,MATCH(Places!$C1637,Hosts!$A:$A,0),MATCH(Places!D$1,Hosts!$1:$1,0))</f>
        <v>Within an hour</v>
      </c>
      <c r="E1637" s="87">
        <f>INDEX(Hosts!$A:$O,MATCH(Places!$C1637,Hosts!$A:$A,0),MATCH(Places!E$1,Hosts!$1:$1,0))</f>
        <v>1</v>
      </c>
      <c r="F1637" s="87">
        <f>INDEX(Hosts!$A:$O,MATCH(Places!$C1637,Hosts!$A:$A,0),MATCH(Places!F$1,Hosts!$1:$1,0))</f>
        <v>0.96</v>
      </c>
      <c r="G1637" s="17" t="str">
        <f>INDEX(Hosts!$A:$O,MATCH(Places!$C1637,Hosts!$A:$A,0),MATCH(Places!G$1,Hosts!$1:$1,0))</f>
        <v>No</v>
      </c>
      <c r="H1637" s="17">
        <v>7</v>
      </c>
      <c r="I1637" s="17" t="str">
        <f>INDEX(Neighborhoods!$A:$C,MATCH(Places!$H1637,Neighborhoods!$A:$A,0),MATCH(Places!I$1,Neighborhoods!$1:$1,0))</f>
        <v>Brooklyn</v>
      </c>
      <c r="J1637" s="17" t="str">
        <f>INDEX(Neighborhoods!$A:$C,MATCH(Places!$H1637,Neighborhoods!$A:$A,0),MATCH(Places!J$1,Neighborhoods!$1:$1,0))</f>
        <v>Bedford-Stuyvesant</v>
      </c>
      <c r="K1637" s="17" t="s">
        <v>11822</v>
      </c>
      <c r="L1637" s="17" t="str">
        <f t="shared" si="100"/>
        <v>No</v>
      </c>
      <c r="M1637" s="17">
        <v>6</v>
      </c>
      <c r="N1637" s="17" t="str" cm="1">
        <f t="array" ref="N1637">_xlfn.IFS(M1637&lt;=2,"Small",M1637&lt;=5,"Medium",M1637&gt;5,"Large")</f>
        <v>Large</v>
      </c>
      <c r="O1637" s="65">
        <v>125</v>
      </c>
      <c r="P1637" s="87">
        <f t="shared" si="101"/>
        <v>0.03</v>
      </c>
      <c r="Q1637" s="68">
        <v>4.68</v>
      </c>
      <c r="R1637" s="68" t="str" cm="1">
        <f t="array" ref="R1637">_xlfn.SWITCH(ROUND(Q1637,0),5,"Excellent",4,"Good",3,"Ok","Bad")</f>
        <v>Excellent</v>
      </c>
      <c r="S1637" s="17">
        <v>63</v>
      </c>
      <c r="T1637" s="17" t="str">
        <f t="shared" si="102"/>
        <v>No</v>
      </c>
      <c r="U1637" s="82">
        <v>42372</v>
      </c>
      <c r="V1637" s="82">
        <v>43878</v>
      </c>
      <c r="W1637" s="17">
        <v>319</v>
      </c>
      <c r="X1637" s="17" t="str">
        <f t="shared" si="103"/>
        <v>Active</v>
      </c>
      <c r="Y1637" s="17" t="s">
        <v>15616</v>
      </c>
      <c r="Z1637" s="17"/>
    </row>
    <row r="1638" spans="1:26" x14ac:dyDescent="0.25">
      <c r="A1638">
        <v>1637</v>
      </c>
      <c r="B1638" s="17" t="s">
        <v>1988</v>
      </c>
      <c r="C1638" s="17">
        <v>2524</v>
      </c>
      <c r="D1638" s="17" t="str">
        <f>INDEX(Hosts!$A:$O,MATCH(Places!$C1638,Hosts!$A:$A,0),MATCH(Places!D$1,Hosts!$1:$1,0))</f>
        <v>Within a day</v>
      </c>
      <c r="E1638" s="87">
        <f>INDEX(Hosts!$A:$O,MATCH(Places!$C1638,Hosts!$A:$A,0),MATCH(Places!E$1,Hosts!$1:$1,0))</f>
        <v>1</v>
      </c>
      <c r="F1638" s="87">
        <f>INDEX(Hosts!$A:$O,MATCH(Places!$C1638,Hosts!$A:$A,0),MATCH(Places!F$1,Hosts!$1:$1,0))</f>
        <v>0.5</v>
      </c>
      <c r="G1638" s="17" t="str">
        <f>INDEX(Hosts!$A:$O,MATCH(Places!$C1638,Hosts!$A:$A,0),MATCH(Places!G$1,Hosts!$1:$1,0))</f>
        <v>No</v>
      </c>
      <c r="H1638" s="17">
        <v>15</v>
      </c>
      <c r="I1638" s="17" t="str">
        <f>INDEX(Neighborhoods!$A:$C,MATCH(Places!$H1638,Neighborhoods!$A:$A,0),MATCH(Places!I$1,Neighborhoods!$1:$1,0))</f>
        <v>Manhattan</v>
      </c>
      <c r="J1638" s="17" t="str">
        <f>INDEX(Neighborhoods!$A:$C,MATCH(Places!$H1638,Neighborhoods!$A:$A,0),MATCH(Places!J$1,Neighborhoods!$1:$1,0))</f>
        <v>East Village</v>
      </c>
      <c r="K1638" s="17" t="s">
        <v>1</v>
      </c>
      <c r="L1638" s="17" t="str">
        <f t="shared" si="100"/>
        <v>Yes</v>
      </c>
      <c r="M1638" s="17">
        <v>1</v>
      </c>
      <c r="N1638" s="17" t="str" cm="1">
        <f t="array" ref="N1638">_xlfn.IFS(M1638&lt;=2,"Small",M1638&lt;=5,"Medium",M1638&gt;5,"Large")</f>
        <v>Small</v>
      </c>
      <c r="O1638" s="65">
        <v>72</v>
      </c>
      <c r="P1638" s="87">
        <f t="shared" si="101"/>
        <v>0.03</v>
      </c>
      <c r="Q1638" s="68">
        <v>4.91</v>
      </c>
      <c r="R1638" s="68" t="str" cm="1">
        <f t="array" ref="R1638">_xlfn.SWITCH(ROUND(Q1638,0),5,"Excellent",4,"Good",3,"Ok","Bad")</f>
        <v>Excellent</v>
      </c>
      <c r="S1638" s="17">
        <v>11</v>
      </c>
      <c r="T1638" s="17" t="str">
        <f t="shared" si="102"/>
        <v>No</v>
      </c>
      <c r="U1638" s="82">
        <v>42323</v>
      </c>
      <c r="V1638" s="82">
        <v>43690</v>
      </c>
      <c r="W1638" s="17">
        <v>62</v>
      </c>
      <c r="X1638" s="17" t="str">
        <f t="shared" si="103"/>
        <v>Active</v>
      </c>
      <c r="Y1638" s="17" t="s">
        <v>15615</v>
      </c>
      <c r="Z1638" s="17"/>
    </row>
    <row r="1639" spans="1:26" x14ac:dyDescent="0.25">
      <c r="A1639">
        <v>1638</v>
      </c>
      <c r="B1639" s="17" t="s">
        <v>1229</v>
      </c>
      <c r="C1639" s="17">
        <v>337</v>
      </c>
      <c r="D1639" s="17" t="str">
        <f>INDEX(Hosts!$A:$O,MATCH(Places!$C1639,Hosts!$A:$A,0),MATCH(Places!D$1,Hosts!$1:$1,0))</f>
        <v>Within a few hours</v>
      </c>
      <c r="E1639" s="87">
        <f>INDEX(Hosts!$A:$O,MATCH(Places!$C1639,Hosts!$A:$A,0),MATCH(Places!E$1,Hosts!$1:$1,0))</f>
        <v>1</v>
      </c>
      <c r="F1639" s="87">
        <f>INDEX(Hosts!$A:$O,MATCH(Places!$C1639,Hosts!$A:$A,0),MATCH(Places!F$1,Hosts!$1:$1,0))</f>
        <v>0.62</v>
      </c>
      <c r="G1639" s="17" t="str">
        <f>INDEX(Hosts!$A:$O,MATCH(Places!$C1639,Hosts!$A:$A,0),MATCH(Places!G$1,Hosts!$1:$1,0))</f>
        <v>No</v>
      </c>
      <c r="H1639" s="17">
        <v>17</v>
      </c>
      <c r="I1639" s="17" t="str">
        <f>INDEX(Neighborhoods!$A:$C,MATCH(Places!$H1639,Neighborhoods!$A:$A,0),MATCH(Places!I$1,Neighborhoods!$1:$1,0))</f>
        <v>Manhattan</v>
      </c>
      <c r="J1639" s="17" t="str">
        <f>INDEX(Neighborhoods!$A:$C,MATCH(Places!$H1639,Neighborhoods!$A:$A,0),MATCH(Places!J$1,Neighborhoods!$1:$1,0))</f>
        <v>Hell's Kitchen</v>
      </c>
      <c r="K1639" s="17" t="s">
        <v>11822</v>
      </c>
      <c r="L1639" s="17" t="str">
        <f t="shared" si="100"/>
        <v>No</v>
      </c>
      <c r="M1639" s="17">
        <v>2</v>
      </c>
      <c r="N1639" s="17" t="str" cm="1">
        <f t="array" ref="N1639">_xlfn.IFS(M1639&lt;=2,"Small",M1639&lt;=5,"Medium",M1639&gt;5,"Large")</f>
        <v>Small</v>
      </c>
      <c r="O1639" s="65">
        <v>70</v>
      </c>
      <c r="P1639" s="87">
        <f t="shared" si="101"/>
        <v>0.03</v>
      </c>
      <c r="Q1639" s="68">
        <v>3.75</v>
      </c>
      <c r="R1639" s="68" t="str" cm="1">
        <f t="array" ref="R1639">_xlfn.SWITCH(ROUND(Q1639,0),5,"Excellent",4,"Good",3,"Ok","Bad")</f>
        <v>Good</v>
      </c>
      <c r="S1639" s="17">
        <v>4</v>
      </c>
      <c r="T1639" s="17" t="str">
        <f t="shared" si="102"/>
        <v>No</v>
      </c>
      <c r="U1639" s="82">
        <v>42596</v>
      </c>
      <c r="V1639" s="82">
        <v>43757</v>
      </c>
      <c r="W1639" s="17">
        <v>365</v>
      </c>
      <c r="X1639" s="17" t="str">
        <f t="shared" si="103"/>
        <v>Active</v>
      </c>
      <c r="Y1639" s="17" t="s">
        <v>15615</v>
      </c>
      <c r="Z1639" s="17"/>
    </row>
    <row r="1640" spans="1:26" x14ac:dyDescent="0.25">
      <c r="A1640">
        <v>1639</v>
      </c>
      <c r="B1640" s="17" t="s">
        <v>1230</v>
      </c>
      <c r="C1640" s="17">
        <v>1784</v>
      </c>
      <c r="D1640" s="17" t="str">
        <f>INDEX(Hosts!$A:$O,MATCH(Places!$C1640,Hosts!$A:$A,0),MATCH(Places!D$1,Hosts!$1:$1,0))</f>
        <v>Within a few hours</v>
      </c>
      <c r="E1640" s="87">
        <f>INDEX(Hosts!$A:$O,MATCH(Places!$C1640,Hosts!$A:$A,0),MATCH(Places!E$1,Hosts!$1:$1,0))</f>
        <v>1</v>
      </c>
      <c r="F1640" s="87">
        <f>INDEX(Hosts!$A:$O,MATCH(Places!$C1640,Hosts!$A:$A,0),MATCH(Places!F$1,Hosts!$1:$1,0))</f>
        <v>0.99</v>
      </c>
      <c r="G1640" s="17" t="str">
        <f>INDEX(Hosts!$A:$O,MATCH(Places!$C1640,Hosts!$A:$A,0),MATCH(Places!G$1,Hosts!$1:$1,0))</f>
        <v>No</v>
      </c>
      <c r="H1640" s="17">
        <v>16</v>
      </c>
      <c r="I1640" s="17" t="str">
        <f>INDEX(Neighborhoods!$A:$C,MATCH(Places!$H1640,Neighborhoods!$A:$A,0),MATCH(Places!I$1,Neighborhoods!$1:$1,0))</f>
        <v>Manhattan</v>
      </c>
      <c r="J1640" s="17" t="str">
        <f>INDEX(Neighborhoods!$A:$C,MATCH(Places!$H1640,Neighborhoods!$A:$A,0),MATCH(Places!J$1,Neighborhoods!$1:$1,0))</f>
        <v>Harlem</v>
      </c>
      <c r="K1640" s="17" t="s">
        <v>11822</v>
      </c>
      <c r="L1640" s="17" t="str">
        <f t="shared" si="100"/>
        <v>No</v>
      </c>
      <c r="M1640" s="17">
        <v>3</v>
      </c>
      <c r="N1640" s="17" t="str" cm="1">
        <f t="array" ref="N1640">_xlfn.IFS(M1640&lt;=2,"Small",M1640&lt;=5,"Medium",M1640&gt;5,"Large")</f>
        <v>Medium</v>
      </c>
      <c r="O1640" s="65">
        <v>90</v>
      </c>
      <c r="P1640" s="87">
        <f t="shared" si="101"/>
        <v>0.03</v>
      </c>
      <c r="Q1640" s="68">
        <v>4.8899999999999997</v>
      </c>
      <c r="R1640" s="68" t="str" cm="1">
        <f t="array" ref="R1640">_xlfn.SWITCH(ROUND(Q1640,0),5,"Excellent",4,"Good",3,"Ok","Bad")</f>
        <v>Excellent</v>
      </c>
      <c r="S1640" s="17">
        <v>259</v>
      </c>
      <c r="T1640" s="17" t="str">
        <f t="shared" si="102"/>
        <v>Yes</v>
      </c>
      <c r="U1640" s="82">
        <v>42324</v>
      </c>
      <c r="V1640" s="82">
        <v>43899</v>
      </c>
      <c r="W1640" s="17">
        <v>343</v>
      </c>
      <c r="X1640" s="17" t="str">
        <f t="shared" si="103"/>
        <v>Active</v>
      </c>
      <c r="Y1640" s="17" t="s">
        <v>15616</v>
      </c>
      <c r="Z1640" s="17"/>
    </row>
    <row r="1641" spans="1:26" x14ac:dyDescent="0.25">
      <c r="A1641">
        <v>1640</v>
      </c>
      <c r="B1641" s="17" t="s">
        <v>1231</v>
      </c>
      <c r="C1641" s="17">
        <v>2529</v>
      </c>
      <c r="D1641" s="17" t="str">
        <f>INDEX(Hosts!$A:$O,MATCH(Places!$C1641,Hosts!$A:$A,0),MATCH(Places!D$1,Hosts!$1:$1,0))</f>
        <v>Within a few hours</v>
      </c>
      <c r="E1641" s="87">
        <f>INDEX(Hosts!$A:$O,MATCH(Places!$C1641,Hosts!$A:$A,0),MATCH(Places!E$1,Hosts!$1:$1,0))</f>
        <v>1</v>
      </c>
      <c r="F1641" s="87">
        <f>INDEX(Hosts!$A:$O,MATCH(Places!$C1641,Hosts!$A:$A,0),MATCH(Places!F$1,Hosts!$1:$1,0))</f>
        <v>1</v>
      </c>
      <c r="G1641" s="17" t="str">
        <f>INDEX(Hosts!$A:$O,MATCH(Places!$C1641,Hosts!$A:$A,0),MATCH(Places!G$1,Hosts!$1:$1,0))</f>
        <v>Yes</v>
      </c>
      <c r="H1641" s="17">
        <v>15</v>
      </c>
      <c r="I1641" s="17" t="str">
        <f>INDEX(Neighborhoods!$A:$C,MATCH(Places!$H1641,Neighborhoods!$A:$A,0),MATCH(Places!I$1,Neighborhoods!$1:$1,0))</f>
        <v>Manhattan</v>
      </c>
      <c r="J1641" s="17" t="str">
        <f>INDEX(Neighborhoods!$A:$C,MATCH(Places!$H1641,Neighborhoods!$A:$A,0),MATCH(Places!J$1,Neighborhoods!$1:$1,0))</f>
        <v>East Village</v>
      </c>
      <c r="K1641" s="17" t="s">
        <v>1</v>
      </c>
      <c r="L1641" s="17" t="str">
        <f t="shared" si="100"/>
        <v>Yes</v>
      </c>
      <c r="M1641" s="17">
        <v>2</v>
      </c>
      <c r="N1641" s="17" t="str" cm="1">
        <f t="array" ref="N1641">_xlfn.IFS(M1641&lt;=2,"Small",M1641&lt;=5,"Medium",M1641&gt;5,"Large")</f>
        <v>Small</v>
      </c>
      <c r="O1641" s="65">
        <v>92</v>
      </c>
      <c r="P1641" s="87">
        <f t="shared" si="101"/>
        <v>0.03</v>
      </c>
      <c r="Q1641" s="68">
        <v>4.99</v>
      </c>
      <c r="R1641" s="68" t="str" cm="1">
        <f t="array" ref="R1641">_xlfn.SWITCH(ROUND(Q1641,0),5,"Excellent",4,"Good",3,"Ok","Bad")</f>
        <v>Excellent</v>
      </c>
      <c r="S1641" s="17">
        <v>83</v>
      </c>
      <c r="T1641" s="17" t="str">
        <f t="shared" si="102"/>
        <v>No</v>
      </c>
      <c r="U1641" s="82">
        <v>42325</v>
      </c>
      <c r="V1641" s="82">
        <v>43904</v>
      </c>
      <c r="W1641" s="17">
        <v>180</v>
      </c>
      <c r="X1641" s="17" t="str">
        <f t="shared" si="103"/>
        <v>Active</v>
      </c>
      <c r="Y1641" s="17" t="s">
        <v>15616</v>
      </c>
      <c r="Z1641" s="17"/>
    </row>
    <row r="1642" spans="1:26" x14ac:dyDescent="0.25">
      <c r="A1642">
        <v>1641</v>
      </c>
      <c r="B1642" s="17" t="s">
        <v>13657</v>
      </c>
      <c r="C1642" s="17">
        <v>2513</v>
      </c>
      <c r="D1642" s="17" t="str">
        <f>INDEX(Hosts!$A:$O,MATCH(Places!$C1642,Hosts!$A:$A,0),MATCH(Places!D$1,Hosts!$1:$1,0))</f>
        <v>Within an hour</v>
      </c>
      <c r="E1642" s="87">
        <f>INDEX(Hosts!$A:$O,MATCH(Places!$C1642,Hosts!$A:$A,0),MATCH(Places!E$1,Hosts!$1:$1,0))</f>
        <v>1</v>
      </c>
      <c r="F1642" s="87">
        <f>INDEX(Hosts!$A:$O,MATCH(Places!$C1642,Hosts!$A:$A,0),MATCH(Places!F$1,Hosts!$1:$1,0))</f>
        <v>0.89</v>
      </c>
      <c r="G1642" s="17" t="str">
        <f>INDEX(Hosts!$A:$O,MATCH(Places!$C1642,Hosts!$A:$A,0),MATCH(Places!G$1,Hosts!$1:$1,0))</f>
        <v>Yes</v>
      </c>
      <c r="H1642" s="17">
        <v>7</v>
      </c>
      <c r="I1642" s="17" t="str">
        <f>INDEX(Neighborhoods!$A:$C,MATCH(Places!$H1642,Neighborhoods!$A:$A,0),MATCH(Places!I$1,Neighborhoods!$1:$1,0))</f>
        <v>Brooklyn</v>
      </c>
      <c r="J1642" s="17" t="str">
        <f>INDEX(Neighborhoods!$A:$C,MATCH(Places!$H1642,Neighborhoods!$A:$A,0),MATCH(Places!J$1,Neighborhoods!$1:$1,0))</f>
        <v>Bedford-Stuyvesant</v>
      </c>
      <c r="K1642" s="17" t="s">
        <v>11822</v>
      </c>
      <c r="L1642" s="17" t="str">
        <f t="shared" si="100"/>
        <v>No</v>
      </c>
      <c r="M1642" s="17">
        <v>2</v>
      </c>
      <c r="N1642" s="17" t="str" cm="1">
        <f t="array" ref="N1642">_xlfn.IFS(M1642&lt;=2,"Small",M1642&lt;=5,"Medium",M1642&gt;5,"Large")</f>
        <v>Small</v>
      </c>
      <c r="O1642" s="65">
        <v>136</v>
      </c>
      <c r="P1642" s="87">
        <f t="shared" si="101"/>
        <v>0.03</v>
      </c>
      <c r="Q1642" s="68">
        <v>5</v>
      </c>
      <c r="R1642" s="68" t="str" cm="1">
        <f t="array" ref="R1642">_xlfn.SWITCH(ROUND(Q1642,0),5,"Excellent",4,"Good",3,"Ok","Bad")</f>
        <v>Excellent</v>
      </c>
      <c r="S1642" s="17">
        <v>18</v>
      </c>
      <c r="T1642" s="17" t="str">
        <f t="shared" si="102"/>
        <v>No</v>
      </c>
      <c r="U1642" s="82">
        <v>43822</v>
      </c>
      <c r="V1642" s="82">
        <v>44052</v>
      </c>
      <c r="W1642" s="17">
        <v>174</v>
      </c>
      <c r="X1642" s="17" t="str">
        <f t="shared" si="103"/>
        <v>Active</v>
      </c>
      <c r="Y1642" s="17" t="s">
        <v>15615</v>
      </c>
      <c r="Z1642" s="17"/>
    </row>
    <row r="1643" spans="1:26" x14ac:dyDescent="0.25">
      <c r="A1643">
        <v>1642</v>
      </c>
      <c r="B1643" s="17" t="s">
        <v>2762</v>
      </c>
      <c r="C1643" s="17">
        <v>2147</v>
      </c>
      <c r="D1643" s="17" t="str">
        <f>INDEX(Hosts!$A:$O,MATCH(Places!$C1643,Hosts!$A:$A,0),MATCH(Places!D$1,Hosts!$1:$1,0))</f>
        <v>Within a day</v>
      </c>
      <c r="E1643" s="87">
        <f>INDEX(Hosts!$A:$O,MATCH(Places!$C1643,Hosts!$A:$A,0),MATCH(Places!E$1,Hosts!$1:$1,0))</f>
        <v>1</v>
      </c>
      <c r="F1643" s="87">
        <f>INDEX(Hosts!$A:$O,MATCH(Places!$C1643,Hosts!$A:$A,0),MATCH(Places!F$1,Hosts!$1:$1,0))</f>
        <v>0.83</v>
      </c>
      <c r="G1643" s="17" t="str">
        <f>INDEX(Hosts!$A:$O,MATCH(Places!$C1643,Hosts!$A:$A,0),MATCH(Places!G$1,Hosts!$1:$1,0))</f>
        <v>No</v>
      </c>
      <c r="H1643" s="17">
        <v>16</v>
      </c>
      <c r="I1643" s="17" t="str">
        <f>INDEX(Neighborhoods!$A:$C,MATCH(Places!$H1643,Neighborhoods!$A:$A,0),MATCH(Places!I$1,Neighborhoods!$1:$1,0))</f>
        <v>Manhattan</v>
      </c>
      <c r="J1643" s="17" t="str">
        <f>INDEX(Neighborhoods!$A:$C,MATCH(Places!$H1643,Neighborhoods!$A:$A,0),MATCH(Places!J$1,Neighborhoods!$1:$1,0))</f>
        <v>Harlem</v>
      </c>
      <c r="K1643" s="17" t="s">
        <v>1</v>
      </c>
      <c r="L1643" s="17" t="str">
        <f t="shared" si="100"/>
        <v>Yes</v>
      </c>
      <c r="M1643" s="17">
        <v>2</v>
      </c>
      <c r="N1643" s="17" t="str" cm="1">
        <f t="array" ref="N1643">_xlfn.IFS(M1643&lt;=2,"Small",M1643&lt;=5,"Medium",M1643&gt;5,"Large")</f>
        <v>Small</v>
      </c>
      <c r="O1643" s="65">
        <v>70</v>
      </c>
      <c r="P1643" s="87">
        <f t="shared" si="101"/>
        <v>0.03</v>
      </c>
      <c r="Q1643" s="68">
        <v>4.75</v>
      </c>
      <c r="R1643" s="68" t="str" cm="1">
        <f t="array" ref="R1643">_xlfn.SWITCH(ROUND(Q1643,0),5,"Excellent",4,"Good",3,"Ok","Bad")</f>
        <v>Excellent</v>
      </c>
      <c r="S1643" s="17">
        <v>16</v>
      </c>
      <c r="T1643" s="17" t="str">
        <f t="shared" si="102"/>
        <v>No</v>
      </c>
      <c r="U1643" s="82">
        <v>43309</v>
      </c>
      <c r="V1643" s="82">
        <v>43831</v>
      </c>
      <c r="W1643" s="17">
        <v>364</v>
      </c>
      <c r="X1643" s="17" t="str">
        <f t="shared" si="103"/>
        <v>Active</v>
      </c>
      <c r="Y1643" s="17" t="s">
        <v>15615</v>
      </c>
      <c r="Z1643" s="17"/>
    </row>
    <row r="1644" spans="1:26" x14ac:dyDescent="0.25">
      <c r="A1644">
        <v>1643</v>
      </c>
      <c r="B1644" s="17" t="s">
        <v>15431</v>
      </c>
      <c r="C1644" s="17">
        <v>713</v>
      </c>
      <c r="D1644" s="17" t="str">
        <f>INDEX(Hosts!$A:$O,MATCH(Places!$C1644,Hosts!$A:$A,0),MATCH(Places!D$1,Hosts!$1:$1,0))</f>
        <v>Within an hour</v>
      </c>
      <c r="E1644" s="87">
        <f>INDEX(Hosts!$A:$O,MATCH(Places!$C1644,Hosts!$A:$A,0),MATCH(Places!E$1,Hosts!$1:$1,0))</f>
        <v>1</v>
      </c>
      <c r="F1644" s="87">
        <f>INDEX(Hosts!$A:$O,MATCH(Places!$C1644,Hosts!$A:$A,0),MATCH(Places!F$1,Hosts!$1:$1,0))</f>
        <v>1</v>
      </c>
      <c r="G1644" s="17" t="str">
        <f>INDEX(Hosts!$A:$O,MATCH(Places!$C1644,Hosts!$A:$A,0),MATCH(Places!G$1,Hosts!$1:$1,0))</f>
        <v>Yes</v>
      </c>
      <c r="H1644" s="17">
        <v>16</v>
      </c>
      <c r="I1644" s="17" t="str">
        <f>INDEX(Neighborhoods!$A:$C,MATCH(Places!$H1644,Neighborhoods!$A:$A,0),MATCH(Places!I$1,Neighborhoods!$1:$1,0))</f>
        <v>Manhattan</v>
      </c>
      <c r="J1644" s="17" t="str">
        <f>INDEX(Neighborhoods!$A:$C,MATCH(Places!$H1644,Neighborhoods!$A:$A,0),MATCH(Places!J$1,Neighborhoods!$1:$1,0))</f>
        <v>Harlem</v>
      </c>
      <c r="K1644" s="17" t="s">
        <v>11822</v>
      </c>
      <c r="L1644" s="17" t="str">
        <f t="shared" si="100"/>
        <v>No</v>
      </c>
      <c r="M1644" s="17">
        <v>6</v>
      </c>
      <c r="N1644" s="17" t="str" cm="1">
        <f t="array" ref="N1644">_xlfn.IFS(M1644&lt;=2,"Small",M1644&lt;=5,"Medium",M1644&gt;5,"Large")</f>
        <v>Large</v>
      </c>
      <c r="O1644" s="65">
        <v>136</v>
      </c>
      <c r="P1644" s="87">
        <f t="shared" si="101"/>
        <v>0.03</v>
      </c>
      <c r="Q1644" s="68">
        <v>4.9800000000000004</v>
      </c>
      <c r="R1644" s="68" t="str" cm="1">
        <f t="array" ref="R1644">_xlfn.SWITCH(ROUND(Q1644,0),5,"Excellent",4,"Good",3,"Ok","Bad")</f>
        <v>Excellent</v>
      </c>
      <c r="S1644" s="17">
        <v>196</v>
      </c>
      <c r="T1644" s="17" t="str">
        <f t="shared" si="102"/>
        <v>Yes</v>
      </c>
      <c r="U1644" s="82">
        <v>42565</v>
      </c>
      <c r="V1644" s="82">
        <v>44055</v>
      </c>
      <c r="W1644" s="17">
        <v>339</v>
      </c>
      <c r="X1644" s="17" t="str">
        <f t="shared" si="103"/>
        <v>Active</v>
      </c>
      <c r="Y1644" s="17" t="s">
        <v>15615</v>
      </c>
      <c r="Z1644" s="17"/>
    </row>
    <row r="1645" spans="1:26" x14ac:dyDescent="0.25">
      <c r="A1645">
        <v>1644</v>
      </c>
      <c r="B1645" s="17" t="s">
        <v>1232</v>
      </c>
      <c r="C1645" s="17">
        <v>885</v>
      </c>
      <c r="D1645" s="17" t="str">
        <f>INDEX(Hosts!$A:$O,MATCH(Places!$C1645,Hosts!$A:$A,0),MATCH(Places!D$1,Hosts!$1:$1,0))</f>
        <v>Within a day</v>
      </c>
      <c r="E1645" s="87">
        <f>INDEX(Hosts!$A:$O,MATCH(Places!$C1645,Hosts!$A:$A,0),MATCH(Places!E$1,Hosts!$1:$1,0))</f>
        <v>1</v>
      </c>
      <c r="F1645" s="87">
        <f>INDEX(Hosts!$A:$O,MATCH(Places!$C1645,Hosts!$A:$A,0),MATCH(Places!F$1,Hosts!$1:$1,0))</f>
        <v>0.32</v>
      </c>
      <c r="G1645" s="17" t="str">
        <f>INDEX(Hosts!$A:$O,MATCH(Places!$C1645,Hosts!$A:$A,0),MATCH(Places!G$1,Hosts!$1:$1,0))</f>
        <v>Yes</v>
      </c>
      <c r="H1645" s="17">
        <v>20</v>
      </c>
      <c r="I1645" s="17" t="str">
        <f>INDEX(Neighborhoods!$A:$C,MATCH(Places!$H1645,Neighborhoods!$A:$A,0),MATCH(Places!I$1,Neighborhoods!$1:$1,0))</f>
        <v>Manhattan</v>
      </c>
      <c r="J1645" s="17" t="str">
        <f>INDEX(Neighborhoods!$A:$C,MATCH(Places!$H1645,Neighborhoods!$A:$A,0),MATCH(Places!J$1,Neighborhoods!$1:$1,0))</f>
        <v>Upper West Side</v>
      </c>
      <c r="K1645" s="17" t="s">
        <v>11822</v>
      </c>
      <c r="L1645" s="17" t="str">
        <f t="shared" si="100"/>
        <v>No</v>
      </c>
      <c r="M1645" s="17">
        <v>2</v>
      </c>
      <c r="N1645" s="17" t="str" cm="1">
        <f t="array" ref="N1645">_xlfn.IFS(M1645&lt;=2,"Small",M1645&lt;=5,"Medium",M1645&gt;5,"Large")</f>
        <v>Small</v>
      </c>
      <c r="O1645" s="65">
        <v>155</v>
      </c>
      <c r="P1645" s="87">
        <f t="shared" si="101"/>
        <v>0.03</v>
      </c>
      <c r="Q1645" s="68">
        <v>4.88</v>
      </c>
      <c r="R1645" s="68" t="str" cm="1">
        <f t="array" ref="R1645">_xlfn.SWITCH(ROUND(Q1645,0),5,"Excellent",4,"Good",3,"Ok","Bad")</f>
        <v>Excellent</v>
      </c>
      <c r="S1645" s="17">
        <v>17</v>
      </c>
      <c r="T1645" s="17" t="str">
        <f t="shared" si="102"/>
        <v>No</v>
      </c>
      <c r="U1645" s="82">
        <v>42559</v>
      </c>
      <c r="V1645" s="82">
        <v>43824</v>
      </c>
      <c r="W1645" s="17">
        <v>22</v>
      </c>
      <c r="X1645" s="17" t="str">
        <f t="shared" si="103"/>
        <v>Active</v>
      </c>
      <c r="Y1645" s="17" t="s">
        <v>15615</v>
      </c>
      <c r="Z1645" s="17"/>
    </row>
    <row r="1646" spans="1:26" x14ac:dyDescent="0.25">
      <c r="A1646">
        <v>1645</v>
      </c>
      <c r="B1646" s="17" t="s">
        <v>1233</v>
      </c>
      <c r="C1646" s="17">
        <v>1872</v>
      </c>
      <c r="D1646" s="17" t="str">
        <f>INDEX(Hosts!$A:$O,MATCH(Places!$C1646,Hosts!$A:$A,0),MATCH(Places!D$1,Hosts!$1:$1,0))</f>
        <v>Within an hour</v>
      </c>
      <c r="E1646" s="87">
        <f>INDEX(Hosts!$A:$O,MATCH(Places!$C1646,Hosts!$A:$A,0),MATCH(Places!E$1,Hosts!$1:$1,0))</f>
        <v>1</v>
      </c>
      <c r="F1646" s="87">
        <f>INDEX(Hosts!$A:$O,MATCH(Places!$C1646,Hosts!$A:$A,0),MATCH(Places!F$1,Hosts!$1:$1,0))</f>
        <v>1</v>
      </c>
      <c r="G1646" s="17" t="str">
        <f>INDEX(Hosts!$A:$O,MATCH(Places!$C1646,Hosts!$A:$A,0),MATCH(Places!G$1,Hosts!$1:$1,0))</f>
        <v>No</v>
      </c>
      <c r="H1646" s="17">
        <v>19</v>
      </c>
      <c r="I1646" s="17" t="str">
        <f>INDEX(Neighborhoods!$A:$C,MATCH(Places!$H1646,Neighborhoods!$A:$A,0),MATCH(Places!I$1,Neighborhoods!$1:$1,0))</f>
        <v>Manhattan</v>
      </c>
      <c r="J1646" s="17" t="str">
        <f>INDEX(Neighborhoods!$A:$C,MATCH(Places!$H1646,Neighborhoods!$A:$A,0),MATCH(Places!J$1,Neighborhoods!$1:$1,0))</f>
        <v>Upper East Side</v>
      </c>
      <c r="K1646" s="17" t="s">
        <v>11822</v>
      </c>
      <c r="L1646" s="17" t="str">
        <f t="shared" si="100"/>
        <v>No</v>
      </c>
      <c r="M1646" s="17">
        <v>2</v>
      </c>
      <c r="N1646" s="17" t="str" cm="1">
        <f t="array" ref="N1646">_xlfn.IFS(M1646&lt;=2,"Small",M1646&lt;=5,"Medium",M1646&gt;5,"Large")</f>
        <v>Small</v>
      </c>
      <c r="O1646" s="65">
        <v>98</v>
      </c>
      <c r="P1646" s="87">
        <f t="shared" si="101"/>
        <v>0.03</v>
      </c>
      <c r="Q1646" s="68">
        <v>4.8099999999999996</v>
      </c>
      <c r="R1646" s="68" t="str" cm="1">
        <f t="array" ref="R1646">_xlfn.SWITCH(ROUND(Q1646,0),5,"Excellent",4,"Good",3,"Ok","Bad")</f>
        <v>Excellent</v>
      </c>
      <c r="S1646" s="17">
        <v>187</v>
      </c>
      <c r="T1646" s="17" t="str">
        <f t="shared" si="102"/>
        <v>Yes</v>
      </c>
      <c r="U1646" s="82">
        <v>42314</v>
      </c>
      <c r="V1646" s="82">
        <v>44054</v>
      </c>
      <c r="W1646" s="17">
        <v>347</v>
      </c>
      <c r="X1646" s="17" t="str">
        <f t="shared" si="103"/>
        <v>Active</v>
      </c>
      <c r="Y1646" s="17" t="s">
        <v>15616</v>
      </c>
      <c r="Z1646" s="17"/>
    </row>
    <row r="1647" spans="1:26" x14ac:dyDescent="0.25">
      <c r="A1647">
        <v>1646</v>
      </c>
      <c r="B1647" s="17" t="s">
        <v>1234</v>
      </c>
      <c r="C1647" s="17">
        <v>2382</v>
      </c>
      <c r="D1647" s="17" t="str">
        <f>INDEX(Hosts!$A:$O,MATCH(Places!$C1647,Hosts!$A:$A,0),MATCH(Places!D$1,Hosts!$1:$1,0))</f>
        <v>Within an hour</v>
      </c>
      <c r="E1647" s="87">
        <f>INDEX(Hosts!$A:$O,MATCH(Places!$C1647,Hosts!$A:$A,0),MATCH(Places!E$1,Hosts!$1:$1,0))</f>
        <v>1</v>
      </c>
      <c r="F1647" s="87">
        <f>INDEX(Hosts!$A:$O,MATCH(Places!$C1647,Hosts!$A:$A,0),MATCH(Places!F$1,Hosts!$1:$1,0))</f>
        <v>1</v>
      </c>
      <c r="G1647" s="17" t="str">
        <f>INDEX(Hosts!$A:$O,MATCH(Places!$C1647,Hosts!$A:$A,0),MATCH(Places!G$1,Hosts!$1:$1,0))</f>
        <v>No</v>
      </c>
      <c r="H1647" s="17">
        <v>8</v>
      </c>
      <c r="I1647" s="17" t="str">
        <f>INDEX(Neighborhoods!$A:$C,MATCH(Places!$H1647,Neighborhoods!$A:$A,0),MATCH(Places!I$1,Neighborhoods!$1:$1,0))</f>
        <v>Brooklyn</v>
      </c>
      <c r="J1647" s="17" t="str">
        <f>INDEX(Neighborhoods!$A:$C,MATCH(Places!$H1647,Neighborhoods!$A:$A,0),MATCH(Places!J$1,Neighborhoods!$1:$1,0))</f>
        <v>Bushwick</v>
      </c>
      <c r="K1647" s="17" t="s">
        <v>11822</v>
      </c>
      <c r="L1647" s="17" t="str">
        <f t="shared" si="100"/>
        <v>No</v>
      </c>
      <c r="M1647" s="17">
        <v>4</v>
      </c>
      <c r="N1647" s="17" t="str" cm="1">
        <f t="array" ref="N1647">_xlfn.IFS(M1647&lt;=2,"Small",M1647&lt;=5,"Medium",M1647&gt;5,"Large")</f>
        <v>Medium</v>
      </c>
      <c r="O1647" s="65">
        <v>110</v>
      </c>
      <c r="P1647" s="87">
        <f t="shared" si="101"/>
        <v>0.03</v>
      </c>
      <c r="Q1647" s="68">
        <v>4.84</v>
      </c>
      <c r="R1647" s="68" t="str" cm="1">
        <f t="array" ref="R1647">_xlfn.SWITCH(ROUND(Q1647,0),5,"Excellent",4,"Good",3,"Ok","Bad")</f>
        <v>Excellent</v>
      </c>
      <c r="S1647" s="17">
        <v>50</v>
      </c>
      <c r="T1647" s="17" t="str">
        <f t="shared" si="102"/>
        <v>No</v>
      </c>
      <c r="U1647" s="82">
        <v>42345</v>
      </c>
      <c r="V1647" s="82">
        <v>43459</v>
      </c>
      <c r="W1647" s="17">
        <v>0</v>
      </c>
      <c r="X1647" s="17" t="str">
        <f t="shared" si="103"/>
        <v>Inactive</v>
      </c>
      <c r="Y1647" s="17" t="s">
        <v>15616</v>
      </c>
      <c r="Z1647" s="17"/>
    </row>
    <row r="1648" spans="1:26" x14ac:dyDescent="0.25">
      <c r="A1648">
        <v>1647</v>
      </c>
      <c r="B1648" s="17" t="s">
        <v>1235</v>
      </c>
      <c r="C1648" s="17">
        <v>1977</v>
      </c>
      <c r="D1648" s="17" t="str">
        <f>INDEX(Hosts!$A:$O,MATCH(Places!$C1648,Hosts!$A:$A,0),MATCH(Places!D$1,Hosts!$1:$1,0))</f>
        <v>A few days or more</v>
      </c>
      <c r="E1648" s="87">
        <f>INDEX(Hosts!$A:$O,MATCH(Places!$C1648,Hosts!$A:$A,0),MATCH(Places!E$1,Hosts!$1:$1,0))</f>
        <v>0.33</v>
      </c>
      <c r="F1648" s="87">
        <f>INDEX(Hosts!$A:$O,MATCH(Places!$C1648,Hosts!$A:$A,0),MATCH(Places!F$1,Hosts!$1:$1,0))</f>
        <v>0.65</v>
      </c>
      <c r="G1648" s="17" t="str">
        <f>INDEX(Hosts!$A:$O,MATCH(Places!$C1648,Hosts!$A:$A,0),MATCH(Places!G$1,Hosts!$1:$1,0))</f>
        <v>No</v>
      </c>
      <c r="H1648" s="17">
        <v>17</v>
      </c>
      <c r="I1648" s="17" t="str">
        <f>INDEX(Neighborhoods!$A:$C,MATCH(Places!$H1648,Neighborhoods!$A:$A,0),MATCH(Places!I$1,Neighborhoods!$1:$1,0))</f>
        <v>Manhattan</v>
      </c>
      <c r="J1648" s="17" t="str">
        <f>INDEX(Neighborhoods!$A:$C,MATCH(Places!$H1648,Neighborhoods!$A:$A,0),MATCH(Places!J$1,Neighborhoods!$1:$1,0))</f>
        <v>Hell's Kitchen</v>
      </c>
      <c r="K1648" s="17" t="s">
        <v>11822</v>
      </c>
      <c r="L1648" s="17" t="str">
        <f t="shared" si="100"/>
        <v>No</v>
      </c>
      <c r="M1648" s="17">
        <v>4</v>
      </c>
      <c r="N1648" s="17" t="str" cm="1">
        <f t="array" ref="N1648">_xlfn.IFS(M1648&lt;=2,"Small",M1648&lt;=5,"Medium",M1648&gt;5,"Large")</f>
        <v>Medium</v>
      </c>
      <c r="O1648" s="65">
        <v>187</v>
      </c>
      <c r="P1648" s="87">
        <f t="shared" si="101"/>
        <v>0.03</v>
      </c>
      <c r="Q1648" s="68">
        <v>4.3499999999999996</v>
      </c>
      <c r="R1648" s="68" t="str" cm="1">
        <f t="array" ref="R1648">_xlfn.SWITCH(ROUND(Q1648,0),5,"Excellent",4,"Good",3,"Ok","Bad")</f>
        <v>Good</v>
      </c>
      <c r="S1648" s="17">
        <v>143</v>
      </c>
      <c r="T1648" s="17" t="str">
        <f t="shared" si="102"/>
        <v>No</v>
      </c>
      <c r="U1648" s="82">
        <v>42345</v>
      </c>
      <c r="V1648" s="82">
        <v>43905</v>
      </c>
      <c r="W1648" s="17">
        <v>349</v>
      </c>
      <c r="X1648" s="17" t="str">
        <f t="shared" si="103"/>
        <v>Active</v>
      </c>
      <c r="Y1648" s="17" t="s">
        <v>15615</v>
      </c>
      <c r="Z1648" s="17"/>
    </row>
    <row r="1649" spans="1:26" x14ac:dyDescent="0.25">
      <c r="A1649">
        <v>1648</v>
      </c>
      <c r="B1649" s="17" t="s">
        <v>1236</v>
      </c>
      <c r="C1649" s="17">
        <v>1744</v>
      </c>
      <c r="D1649" s="17" t="str">
        <f>INDEX(Hosts!$A:$O,MATCH(Places!$C1649,Hosts!$A:$A,0),MATCH(Places!D$1,Hosts!$1:$1,0))</f>
        <v>Within an hour</v>
      </c>
      <c r="E1649" s="87">
        <f>INDEX(Hosts!$A:$O,MATCH(Places!$C1649,Hosts!$A:$A,0),MATCH(Places!E$1,Hosts!$1:$1,0))</f>
        <v>1</v>
      </c>
      <c r="F1649" s="87">
        <f>INDEX(Hosts!$A:$O,MATCH(Places!$C1649,Hosts!$A:$A,0),MATCH(Places!F$1,Hosts!$1:$1,0))</f>
        <v>1</v>
      </c>
      <c r="G1649" s="17" t="str">
        <f>INDEX(Hosts!$A:$O,MATCH(Places!$C1649,Hosts!$A:$A,0),MATCH(Places!G$1,Hosts!$1:$1,0))</f>
        <v>Yes</v>
      </c>
      <c r="H1649" s="17">
        <v>8</v>
      </c>
      <c r="I1649" s="17" t="str">
        <f>INDEX(Neighborhoods!$A:$C,MATCH(Places!$H1649,Neighborhoods!$A:$A,0),MATCH(Places!I$1,Neighborhoods!$1:$1,0))</f>
        <v>Brooklyn</v>
      </c>
      <c r="J1649" s="17" t="str">
        <f>INDEX(Neighborhoods!$A:$C,MATCH(Places!$H1649,Neighborhoods!$A:$A,0),MATCH(Places!J$1,Neighborhoods!$1:$1,0))</f>
        <v>Bushwick</v>
      </c>
      <c r="K1649" s="17" t="s">
        <v>1</v>
      </c>
      <c r="L1649" s="17" t="str">
        <f t="shared" si="100"/>
        <v>Yes</v>
      </c>
      <c r="M1649" s="17">
        <v>2</v>
      </c>
      <c r="N1649" s="17" t="str" cm="1">
        <f t="array" ref="N1649">_xlfn.IFS(M1649&lt;=2,"Small",M1649&lt;=5,"Medium",M1649&gt;5,"Large")</f>
        <v>Small</v>
      </c>
      <c r="O1649" s="65">
        <v>50</v>
      </c>
      <c r="P1649" s="87">
        <f t="shared" si="101"/>
        <v>0.03</v>
      </c>
      <c r="Q1649" s="68">
        <v>4.99</v>
      </c>
      <c r="R1649" s="68" t="str" cm="1">
        <f t="array" ref="R1649">_xlfn.SWITCH(ROUND(Q1649,0),5,"Excellent",4,"Good",3,"Ok","Bad")</f>
        <v>Excellent</v>
      </c>
      <c r="S1649" s="17">
        <v>75</v>
      </c>
      <c r="T1649" s="17" t="str">
        <f t="shared" si="102"/>
        <v>No</v>
      </c>
      <c r="U1649" s="82">
        <v>42505</v>
      </c>
      <c r="V1649" s="82">
        <v>43735</v>
      </c>
      <c r="W1649" s="17">
        <v>0</v>
      </c>
      <c r="X1649" s="17" t="str">
        <f t="shared" si="103"/>
        <v>Inactive</v>
      </c>
      <c r="Y1649" s="17" t="s">
        <v>15615</v>
      </c>
      <c r="Z1649" s="17"/>
    </row>
    <row r="1650" spans="1:26" x14ac:dyDescent="0.25">
      <c r="A1650">
        <v>1649</v>
      </c>
      <c r="B1650" s="17" t="s">
        <v>1237</v>
      </c>
      <c r="C1650" s="17">
        <v>86</v>
      </c>
      <c r="D1650" s="17" t="str">
        <f>INDEX(Hosts!$A:$O,MATCH(Places!$C1650,Hosts!$A:$A,0),MATCH(Places!D$1,Hosts!$1:$1,0))</f>
        <v>Within an hour</v>
      </c>
      <c r="E1650" s="87">
        <f>INDEX(Hosts!$A:$O,MATCH(Places!$C1650,Hosts!$A:$A,0),MATCH(Places!E$1,Hosts!$1:$1,0))</f>
        <v>0.67</v>
      </c>
      <c r="F1650" s="87">
        <f>INDEX(Hosts!$A:$O,MATCH(Places!$C1650,Hosts!$A:$A,0),MATCH(Places!F$1,Hosts!$1:$1,0))</f>
        <v>0.33</v>
      </c>
      <c r="G1650" s="17" t="str">
        <f>INDEX(Hosts!$A:$O,MATCH(Places!$C1650,Hosts!$A:$A,0),MATCH(Places!G$1,Hosts!$1:$1,0))</f>
        <v>No</v>
      </c>
      <c r="H1650" s="17">
        <v>9</v>
      </c>
      <c r="I1650" s="17" t="str">
        <f>INDEX(Neighborhoods!$A:$C,MATCH(Places!$H1650,Neighborhoods!$A:$A,0),MATCH(Places!I$1,Neighborhoods!$1:$1,0))</f>
        <v>Brooklyn</v>
      </c>
      <c r="J1650" s="17" t="str">
        <f>INDEX(Neighborhoods!$A:$C,MATCH(Places!$H1650,Neighborhoods!$A:$A,0),MATCH(Places!J$1,Neighborhoods!$1:$1,0))</f>
        <v>Crown Heights</v>
      </c>
      <c r="K1650" s="17" t="s">
        <v>1</v>
      </c>
      <c r="L1650" s="17" t="str">
        <f t="shared" si="100"/>
        <v>Yes</v>
      </c>
      <c r="M1650" s="17">
        <v>1</v>
      </c>
      <c r="N1650" s="17" t="str" cm="1">
        <f t="array" ref="N1650">_xlfn.IFS(M1650&lt;=2,"Small",M1650&lt;=5,"Medium",M1650&gt;5,"Large")</f>
        <v>Small</v>
      </c>
      <c r="O1650" s="65">
        <v>45</v>
      </c>
      <c r="P1650" s="87">
        <f t="shared" si="101"/>
        <v>0.03</v>
      </c>
      <c r="Q1650" s="68">
        <v>4.63</v>
      </c>
      <c r="R1650" s="68" t="str" cm="1">
        <f t="array" ref="R1650">_xlfn.SWITCH(ROUND(Q1650,0),5,"Excellent",4,"Good",3,"Ok","Bad")</f>
        <v>Excellent</v>
      </c>
      <c r="S1650" s="17">
        <v>24</v>
      </c>
      <c r="T1650" s="17" t="str">
        <f t="shared" si="102"/>
        <v>No</v>
      </c>
      <c r="U1650" s="82">
        <v>42435</v>
      </c>
      <c r="V1650" s="82">
        <v>43933</v>
      </c>
      <c r="W1650" s="17">
        <v>180</v>
      </c>
      <c r="X1650" s="17" t="str">
        <f t="shared" si="103"/>
        <v>Active</v>
      </c>
      <c r="Y1650" s="17" t="s">
        <v>15615</v>
      </c>
      <c r="Z1650" s="17"/>
    </row>
    <row r="1651" spans="1:26" x14ac:dyDescent="0.25">
      <c r="A1651">
        <v>1650</v>
      </c>
      <c r="B1651" s="17" t="s">
        <v>1238</v>
      </c>
      <c r="C1651" s="17">
        <v>867</v>
      </c>
      <c r="D1651" s="17" t="str">
        <f>INDEX(Hosts!$A:$O,MATCH(Places!$C1651,Hosts!$A:$A,0),MATCH(Places!D$1,Hosts!$1:$1,0))</f>
        <v>A few days or more</v>
      </c>
      <c r="E1651" s="87">
        <f>INDEX(Hosts!$A:$O,MATCH(Places!$C1651,Hosts!$A:$A,0),MATCH(Places!E$1,Hosts!$1:$1,0))</f>
        <v>0.2</v>
      </c>
      <c r="F1651" s="87">
        <f>INDEX(Hosts!$A:$O,MATCH(Places!$C1651,Hosts!$A:$A,0),MATCH(Places!F$1,Hosts!$1:$1,0))</f>
        <v>0</v>
      </c>
      <c r="G1651" s="17" t="str">
        <f>INDEX(Hosts!$A:$O,MATCH(Places!$C1651,Hosts!$A:$A,0),MATCH(Places!G$1,Hosts!$1:$1,0))</f>
        <v>No</v>
      </c>
      <c r="H1651" s="17">
        <v>15</v>
      </c>
      <c r="I1651" s="17" t="str">
        <f>INDEX(Neighborhoods!$A:$C,MATCH(Places!$H1651,Neighborhoods!$A:$A,0),MATCH(Places!I$1,Neighborhoods!$1:$1,0))</f>
        <v>Manhattan</v>
      </c>
      <c r="J1651" s="17" t="str">
        <f>INDEX(Neighborhoods!$A:$C,MATCH(Places!$H1651,Neighborhoods!$A:$A,0),MATCH(Places!J$1,Neighborhoods!$1:$1,0))</f>
        <v>East Village</v>
      </c>
      <c r="K1651" s="17" t="s">
        <v>1</v>
      </c>
      <c r="L1651" s="17" t="str">
        <f t="shared" si="100"/>
        <v>Yes</v>
      </c>
      <c r="M1651" s="17">
        <v>1</v>
      </c>
      <c r="N1651" s="17" t="str" cm="1">
        <f t="array" ref="N1651">_xlfn.IFS(M1651&lt;=2,"Small",M1651&lt;=5,"Medium",M1651&gt;5,"Large")</f>
        <v>Small</v>
      </c>
      <c r="O1651" s="65">
        <v>66</v>
      </c>
      <c r="P1651" s="87">
        <f t="shared" si="101"/>
        <v>0.03</v>
      </c>
      <c r="Q1651" s="68">
        <v>4.83</v>
      </c>
      <c r="R1651" s="68" t="str" cm="1">
        <f t="array" ref="R1651">_xlfn.SWITCH(ROUND(Q1651,0),5,"Excellent",4,"Good",3,"Ok","Bad")</f>
        <v>Excellent</v>
      </c>
      <c r="S1651" s="17">
        <v>6</v>
      </c>
      <c r="T1651" s="17" t="str">
        <f t="shared" si="102"/>
        <v>No</v>
      </c>
      <c r="U1651" s="82">
        <v>42660</v>
      </c>
      <c r="V1651" s="82">
        <v>43105</v>
      </c>
      <c r="W1651" s="17">
        <v>15</v>
      </c>
      <c r="X1651" s="17" t="str">
        <f t="shared" si="103"/>
        <v>Active</v>
      </c>
      <c r="Y1651" s="17" t="s">
        <v>15616</v>
      </c>
      <c r="Z1651" s="17"/>
    </row>
    <row r="1652" spans="1:26" x14ac:dyDescent="0.25">
      <c r="A1652">
        <v>1651</v>
      </c>
      <c r="B1652" s="17" t="s">
        <v>1239</v>
      </c>
      <c r="C1652" s="17">
        <v>484</v>
      </c>
      <c r="D1652" s="17" t="str">
        <f>INDEX(Hosts!$A:$O,MATCH(Places!$C1652,Hosts!$A:$A,0),MATCH(Places!D$1,Hosts!$1:$1,0))</f>
        <v>Within a day</v>
      </c>
      <c r="E1652" s="87">
        <f>INDEX(Hosts!$A:$O,MATCH(Places!$C1652,Hosts!$A:$A,0),MATCH(Places!E$1,Hosts!$1:$1,0))</f>
        <v>0.67</v>
      </c>
      <c r="F1652" s="87">
        <f>INDEX(Hosts!$A:$O,MATCH(Places!$C1652,Hosts!$A:$A,0),MATCH(Places!F$1,Hosts!$1:$1,0))</f>
        <v>1</v>
      </c>
      <c r="G1652" s="17" t="str">
        <f>INDEX(Hosts!$A:$O,MATCH(Places!$C1652,Hosts!$A:$A,0),MATCH(Places!G$1,Hosts!$1:$1,0))</f>
        <v>Yes</v>
      </c>
      <c r="H1652" s="17">
        <v>9</v>
      </c>
      <c r="I1652" s="17" t="str">
        <f>INDEX(Neighborhoods!$A:$C,MATCH(Places!$H1652,Neighborhoods!$A:$A,0),MATCH(Places!I$1,Neighborhoods!$1:$1,0))</f>
        <v>Brooklyn</v>
      </c>
      <c r="J1652" s="17" t="str">
        <f>INDEX(Neighborhoods!$A:$C,MATCH(Places!$H1652,Neighborhoods!$A:$A,0),MATCH(Places!J$1,Neighborhoods!$1:$1,0))</f>
        <v>Crown Heights</v>
      </c>
      <c r="K1652" s="17" t="s">
        <v>11822</v>
      </c>
      <c r="L1652" s="17" t="str">
        <f t="shared" si="100"/>
        <v>No</v>
      </c>
      <c r="M1652" s="17">
        <v>4</v>
      </c>
      <c r="N1652" s="17" t="str" cm="1">
        <f t="array" ref="N1652">_xlfn.IFS(M1652&lt;=2,"Small",M1652&lt;=5,"Medium",M1652&gt;5,"Large")</f>
        <v>Medium</v>
      </c>
      <c r="O1652" s="65">
        <v>100</v>
      </c>
      <c r="P1652" s="87">
        <f t="shared" si="101"/>
        <v>0.03</v>
      </c>
      <c r="Q1652" s="68">
        <v>5</v>
      </c>
      <c r="R1652" s="68" t="str" cm="1">
        <f t="array" ref="R1652">_xlfn.SWITCH(ROUND(Q1652,0),5,"Excellent",4,"Good",3,"Ok","Bad")</f>
        <v>Excellent</v>
      </c>
      <c r="S1652" s="17">
        <v>4</v>
      </c>
      <c r="T1652" s="17" t="str">
        <f t="shared" si="102"/>
        <v>No</v>
      </c>
      <c r="U1652" s="82">
        <v>42466</v>
      </c>
      <c r="V1652" s="82">
        <v>43768</v>
      </c>
      <c r="W1652" s="17">
        <v>360</v>
      </c>
      <c r="X1652" s="17" t="str">
        <f t="shared" si="103"/>
        <v>Active</v>
      </c>
      <c r="Y1652" s="17" t="s">
        <v>15615</v>
      </c>
      <c r="Z1652" s="17"/>
    </row>
    <row r="1653" spans="1:26" x14ac:dyDescent="0.25">
      <c r="A1653">
        <v>1652</v>
      </c>
      <c r="B1653" s="17" t="s">
        <v>1240</v>
      </c>
      <c r="C1653" s="17">
        <v>1371</v>
      </c>
      <c r="D1653" s="17" t="str">
        <f>INDEX(Hosts!$A:$O,MATCH(Places!$C1653,Hosts!$A:$A,0),MATCH(Places!D$1,Hosts!$1:$1,0))</f>
        <v>A few days or more</v>
      </c>
      <c r="E1653" s="87">
        <f>INDEX(Hosts!$A:$O,MATCH(Places!$C1653,Hosts!$A:$A,0),MATCH(Places!E$1,Hosts!$1:$1,0))</f>
        <v>0</v>
      </c>
      <c r="F1653" s="87">
        <f>INDEX(Hosts!$A:$O,MATCH(Places!$C1653,Hosts!$A:$A,0),MATCH(Places!F$1,Hosts!$1:$1,0))</f>
        <v>0</v>
      </c>
      <c r="G1653" s="17" t="str">
        <f>INDEX(Hosts!$A:$O,MATCH(Places!$C1653,Hosts!$A:$A,0),MATCH(Places!G$1,Hosts!$1:$1,0))</f>
        <v>No</v>
      </c>
      <c r="H1653" s="17">
        <v>18</v>
      </c>
      <c r="I1653" s="17" t="str">
        <f>INDEX(Neighborhoods!$A:$C,MATCH(Places!$H1653,Neighborhoods!$A:$A,0),MATCH(Places!I$1,Neighborhoods!$1:$1,0))</f>
        <v>Manhattan</v>
      </c>
      <c r="J1653" s="17" t="str">
        <f>INDEX(Neighborhoods!$A:$C,MATCH(Places!$H1653,Neighborhoods!$A:$A,0),MATCH(Places!J$1,Neighborhoods!$1:$1,0))</f>
        <v>Midtown</v>
      </c>
      <c r="K1653" s="17" t="s">
        <v>1</v>
      </c>
      <c r="L1653" s="17" t="str">
        <f t="shared" si="100"/>
        <v>Yes</v>
      </c>
      <c r="M1653" s="17">
        <v>2</v>
      </c>
      <c r="N1653" s="17" t="str" cm="1">
        <f t="array" ref="N1653">_xlfn.IFS(M1653&lt;=2,"Small",M1653&lt;=5,"Medium",M1653&gt;5,"Large")</f>
        <v>Small</v>
      </c>
      <c r="O1653" s="65">
        <v>76</v>
      </c>
      <c r="P1653" s="87">
        <f t="shared" si="101"/>
        <v>0.03</v>
      </c>
      <c r="Q1653" s="68">
        <v>5</v>
      </c>
      <c r="R1653" s="68" t="str" cm="1">
        <f t="array" ref="R1653">_xlfn.SWITCH(ROUND(Q1653,0),5,"Excellent",4,"Good",3,"Ok","Bad")</f>
        <v>Excellent</v>
      </c>
      <c r="S1653" s="17">
        <v>6</v>
      </c>
      <c r="T1653" s="17" t="str">
        <f t="shared" si="102"/>
        <v>No</v>
      </c>
      <c r="U1653" s="82">
        <v>43003</v>
      </c>
      <c r="V1653" s="82">
        <v>43645</v>
      </c>
      <c r="W1653" s="17">
        <v>364</v>
      </c>
      <c r="X1653" s="17" t="str">
        <f t="shared" si="103"/>
        <v>Active</v>
      </c>
      <c r="Y1653" s="17" t="s">
        <v>15615</v>
      </c>
      <c r="Z1653" s="17"/>
    </row>
    <row r="1654" spans="1:26" x14ac:dyDescent="0.25">
      <c r="A1654">
        <v>1653</v>
      </c>
      <c r="B1654" s="17" t="s">
        <v>1241</v>
      </c>
      <c r="C1654" s="17">
        <v>1201</v>
      </c>
      <c r="D1654" s="17" t="str">
        <f>INDEX(Hosts!$A:$O,MATCH(Places!$C1654,Hosts!$A:$A,0),MATCH(Places!D$1,Hosts!$1:$1,0))</f>
        <v>Within an hour</v>
      </c>
      <c r="E1654" s="87">
        <f>INDEX(Hosts!$A:$O,MATCH(Places!$C1654,Hosts!$A:$A,0),MATCH(Places!E$1,Hosts!$1:$1,0))</f>
        <v>1</v>
      </c>
      <c r="F1654" s="87">
        <f>INDEX(Hosts!$A:$O,MATCH(Places!$C1654,Hosts!$A:$A,0),MATCH(Places!F$1,Hosts!$1:$1,0))</f>
        <v>1</v>
      </c>
      <c r="G1654" s="17" t="str">
        <f>INDEX(Hosts!$A:$O,MATCH(Places!$C1654,Hosts!$A:$A,0),MATCH(Places!G$1,Hosts!$1:$1,0))</f>
        <v>Yes</v>
      </c>
      <c r="H1654" s="17">
        <v>9</v>
      </c>
      <c r="I1654" s="17" t="str">
        <f>INDEX(Neighborhoods!$A:$C,MATCH(Places!$H1654,Neighborhoods!$A:$A,0),MATCH(Places!I$1,Neighborhoods!$1:$1,0))</f>
        <v>Brooklyn</v>
      </c>
      <c r="J1654" s="17" t="str">
        <f>INDEX(Neighborhoods!$A:$C,MATCH(Places!$H1654,Neighborhoods!$A:$A,0),MATCH(Places!J$1,Neighborhoods!$1:$1,0))</f>
        <v>Crown Heights</v>
      </c>
      <c r="K1654" s="17" t="s">
        <v>11822</v>
      </c>
      <c r="L1654" s="17" t="str">
        <f t="shared" si="100"/>
        <v>No</v>
      </c>
      <c r="M1654" s="17">
        <v>8</v>
      </c>
      <c r="N1654" s="17" t="str" cm="1">
        <f t="array" ref="N1654">_xlfn.IFS(M1654&lt;=2,"Small",M1654&lt;=5,"Medium",M1654&gt;5,"Large")</f>
        <v>Large</v>
      </c>
      <c r="O1654" s="65">
        <v>100</v>
      </c>
      <c r="P1654" s="87">
        <f t="shared" si="101"/>
        <v>0.03</v>
      </c>
      <c r="Q1654" s="68">
        <v>4.9800000000000004</v>
      </c>
      <c r="R1654" s="68" t="str" cm="1">
        <f t="array" ref="R1654">_xlfn.SWITCH(ROUND(Q1654,0),5,"Excellent",4,"Good",3,"Ok","Bad")</f>
        <v>Excellent</v>
      </c>
      <c r="S1654" s="17">
        <v>194</v>
      </c>
      <c r="T1654" s="17" t="str">
        <f t="shared" si="102"/>
        <v>Yes</v>
      </c>
      <c r="U1654" s="82">
        <v>42332</v>
      </c>
      <c r="V1654" s="82">
        <v>43907</v>
      </c>
      <c r="W1654" s="17">
        <v>273</v>
      </c>
      <c r="X1654" s="17" t="str">
        <f t="shared" si="103"/>
        <v>Active</v>
      </c>
      <c r="Y1654" s="17" t="s">
        <v>15615</v>
      </c>
      <c r="Z1654" s="17"/>
    </row>
    <row r="1655" spans="1:26" x14ac:dyDescent="0.25">
      <c r="A1655">
        <v>1654</v>
      </c>
      <c r="B1655" s="17" t="s">
        <v>1242</v>
      </c>
      <c r="C1655" s="17">
        <v>1504</v>
      </c>
      <c r="D1655" s="17" t="str">
        <f>INDEX(Hosts!$A:$O,MATCH(Places!$C1655,Hosts!$A:$A,0),MATCH(Places!D$1,Hosts!$1:$1,0))</f>
        <v>Within a few hours</v>
      </c>
      <c r="E1655" s="87">
        <f>INDEX(Hosts!$A:$O,MATCH(Places!$C1655,Hosts!$A:$A,0),MATCH(Places!E$1,Hosts!$1:$1,0))</f>
        <v>1</v>
      </c>
      <c r="F1655" s="87">
        <f>INDEX(Hosts!$A:$O,MATCH(Places!$C1655,Hosts!$A:$A,0),MATCH(Places!F$1,Hosts!$1:$1,0))</f>
        <v>1</v>
      </c>
      <c r="G1655" s="17" t="str">
        <f>INDEX(Hosts!$A:$O,MATCH(Places!$C1655,Hosts!$A:$A,0),MATCH(Places!G$1,Hosts!$1:$1,0))</f>
        <v>Yes</v>
      </c>
      <c r="H1655" s="17">
        <v>7</v>
      </c>
      <c r="I1655" s="17" t="str">
        <f>INDEX(Neighborhoods!$A:$C,MATCH(Places!$H1655,Neighborhoods!$A:$A,0),MATCH(Places!I$1,Neighborhoods!$1:$1,0))</f>
        <v>Brooklyn</v>
      </c>
      <c r="J1655" s="17" t="str">
        <f>INDEX(Neighborhoods!$A:$C,MATCH(Places!$H1655,Neighborhoods!$A:$A,0),MATCH(Places!J$1,Neighborhoods!$1:$1,0))</f>
        <v>Bedford-Stuyvesant</v>
      </c>
      <c r="K1655" s="17" t="s">
        <v>11822</v>
      </c>
      <c r="L1655" s="17" t="str">
        <f t="shared" si="100"/>
        <v>No</v>
      </c>
      <c r="M1655" s="17">
        <v>4</v>
      </c>
      <c r="N1655" s="17" t="str" cm="1">
        <f t="array" ref="N1655">_xlfn.IFS(M1655&lt;=2,"Small",M1655&lt;=5,"Medium",M1655&gt;5,"Large")</f>
        <v>Medium</v>
      </c>
      <c r="O1655" s="65">
        <v>156</v>
      </c>
      <c r="P1655" s="87">
        <f t="shared" si="101"/>
        <v>0.03</v>
      </c>
      <c r="Q1655" s="68">
        <v>5</v>
      </c>
      <c r="R1655" s="68" t="str" cm="1">
        <f t="array" ref="R1655">_xlfn.SWITCH(ROUND(Q1655,0),5,"Excellent",4,"Good",3,"Ok","Bad")</f>
        <v>Excellent</v>
      </c>
      <c r="S1655" s="17">
        <v>90</v>
      </c>
      <c r="T1655" s="17" t="str">
        <f t="shared" si="102"/>
        <v>No</v>
      </c>
      <c r="U1655" s="82">
        <v>42374</v>
      </c>
      <c r="V1655" s="82">
        <v>43808</v>
      </c>
      <c r="W1655" s="17">
        <v>358</v>
      </c>
      <c r="X1655" s="17" t="str">
        <f t="shared" si="103"/>
        <v>Active</v>
      </c>
      <c r="Y1655" s="17" t="s">
        <v>15615</v>
      </c>
      <c r="Z1655" s="17"/>
    </row>
    <row r="1656" spans="1:26" x14ac:dyDescent="0.25">
      <c r="A1656">
        <v>1655</v>
      </c>
      <c r="B1656" s="17" t="s">
        <v>1243</v>
      </c>
      <c r="C1656" s="17">
        <v>304</v>
      </c>
      <c r="D1656" s="17" t="str">
        <f>INDEX(Hosts!$A:$O,MATCH(Places!$C1656,Hosts!$A:$A,0),MATCH(Places!D$1,Hosts!$1:$1,0))</f>
        <v>Within a few hours</v>
      </c>
      <c r="E1656" s="87">
        <f>INDEX(Hosts!$A:$O,MATCH(Places!$C1656,Hosts!$A:$A,0),MATCH(Places!E$1,Hosts!$1:$1,0))</f>
        <v>1</v>
      </c>
      <c r="F1656" s="87">
        <f>INDEX(Hosts!$A:$O,MATCH(Places!$C1656,Hosts!$A:$A,0),MATCH(Places!F$1,Hosts!$1:$1,0))</f>
        <v>0.94</v>
      </c>
      <c r="G1656" s="17" t="str">
        <f>INDEX(Hosts!$A:$O,MATCH(Places!$C1656,Hosts!$A:$A,0),MATCH(Places!G$1,Hosts!$1:$1,0))</f>
        <v>Yes</v>
      </c>
      <c r="H1656" s="17">
        <v>7</v>
      </c>
      <c r="I1656" s="17" t="str">
        <f>INDEX(Neighborhoods!$A:$C,MATCH(Places!$H1656,Neighborhoods!$A:$A,0),MATCH(Places!I$1,Neighborhoods!$1:$1,0))</f>
        <v>Brooklyn</v>
      </c>
      <c r="J1656" s="17" t="str">
        <f>INDEX(Neighborhoods!$A:$C,MATCH(Places!$H1656,Neighborhoods!$A:$A,0),MATCH(Places!J$1,Neighborhoods!$1:$1,0))</f>
        <v>Bedford-Stuyvesant</v>
      </c>
      <c r="K1656" s="17" t="s">
        <v>1</v>
      </c>
      <c r="L1656" s="17" t="str">
        <f t="shared" si="100"/>
        <v>Yes</v>
      </c>
      <c r="M1656" s="17">
        <v>2</v>
      </c>
      <c r="N1656" s="17" t="str" cm="1">
        <f t="array" ref="N1656">_xlfn.IFS(M1656&lt;=2,"Small",M1656&lt;=5,"Medium",M1656&gt;5,"Large")</f>
        <v>Small</v>
      </c>
      <c r="O1656" s="65">
        <v>50</v>
      </c>
      <c r="P1656" s="87">
        <f t="shared" si="101"/>
        <v>0.03</v>
      </c>
      <c r="Q1656" s="68">
        <v>4.8</v>
      </c>
      <c r="R1656" s="68" t="str" cm="1">
        <f t="array" ref="R1656">_xlfn.SWITCH(ROUND(Q1656,0),5,"Excellent",4,"Good",3,"Ok","Bad")</f>
        <v>Excellent</v>
      </c>
      <c r="S1656" s="17">
        <v>187</v>
      </c>
      <c r="T1656" s="17" t="str">
        <f t="shared" si="102"/>
        <v>Yes</v>
      </c>
      <c r="U1656" s="82">
        <v>42323</v>
      </c>
      <c r="V1656" s="82">
        <v>43985</v>
      </c>
      <c r="W1656" s="17">
        <v>349</v>
      </c>
      <c r="X1656" s="17" t="str">
        <f t="shared" si="103"/>
        <v>Active</v>
      </c>
      <c r="Y1656" s="17" t="s">
        <v>15615</v>
      </c>
      <c r="Z1656" s="17"/>
    </row>
    <row r="1657" spans="1:26" x14ac:dyDescent="0.25">
      <c r="A1657">
        <v>1656</v>
      </c>
      <c r="B1657" s="17" t="s">
        <v>1244</v>
      </c>
      <c r="C1657" s="17">
        <v>2137</v>
      </c>
      <c r="D1657" s="17" t="str">
        <f>INDEX(Hosts!$A:$O,MATCH(Places!$C1657,Hosts!$A:$A,0),MATCH(Places!D$1,Hosts!$1:$1,0))</f>
        <v>Within an hour</v>
      </c>
      <c r="E1657" s="87">
        <f>INDEX(Hosts!$A:$O,MATCH(Places!$C1657,Hosts!$A:$A,0),MATCH(Places!E$1,Hosts!$1:$1,0))</f>
        <v>0.9</v>
      </c>
      <c r="F1657" s="87">
        <f>INDEX(Hosts!$A:$O,MATCH(Places!$C1657,Hosts!$A:$A,0),MATCH(Places!F$1,Hosts!$1:$1,0))</f>
        <v>0.69</v>
      </c>
      <c r="G1657" s="17" t="str">
        <f>INDEX(Hosts!$A:$O,MATCH(Places!$C1657,Hosts!$A:$A,0),MATCH(Places!G$1,Hosts!$1:$1,0))</f>
        <v>No</v>
      </c>
      <c r="H1657" s="17">
        <v>10</v>
      </c>
      <c r="I1657" s="17" t="str">
        <f>INDEX(Neighborhoods!$A:$C,MATCH(Places!$H1657,Neighborhoods!$A:$A,0),MATCH(Places!I$1,Neighborhoods!$1:$1,0))</f>
        <v>Brooklyn</v>
      </c>
      <c r="J1657" s="17" t="str">
        <f>INDEX(Neighborhoods!$A:$C,MATCH(Places!$H1657,Neighborhoods!$A:$A,0),MATCH(Places!J$1,Neighborhoods!$1:$1,0))</f>
        <v>East Flatbush</v>
      </c>
      <c r="K1657" s="17" t="s">
        <v>16</v>
      </c>
      <c r="L1657" s="17" t="str">
        <f t="shared" si="100"/>
        <v>Yes</v>
      </c>
      <c r="M1657" s="17">
        <v>4</v>
      </c>
      <c r="N1657" s="17" t="str" cm="1">
        <f t="array" ref="N1657">_xlfn.IFS(M1657&lt;=2,"Small",M1657&lt;=5,"Medium",M1657&gt;5,"Large")</f>
        <v>Medium</v>
      </c>
      <c r="O1657" s="65">
        <v>17</v>
      </c>
      <c r="P1657" s="87">
        <f t="shared" si="101"/>
        <v>0.03</v>
      </c>
      <c r="Q1657" s="68">
        <v>4.5</v>
      </c>
      <c r="R1657" s="68" t="str" cm="1">
        <f t="array" ref="R1657">_xlfn.SWITCH(ROUND(Q1657,0),5,"Excellent",4,"Good",3,"Ok","Bad")</f>
        <v>Excellent</v>
      </c>
      <c r="S1657" s="17">
        <v>6</v>
      </c>
      <c r="T1657" s="17" t="str">
        <f t="shared" si="102"/>
        <v>No</v>
      </c>
      <c r="U1657" s="82">
        <v>42371</v>
      </c>
      <c r="V1657" s="82">
        <v>43700</v>
      </c>
      <c r="W1657" s="17">
        <v>334</v>
      </c>
      <c r="X1657" s="17" t="str">
        <f t="shared" si="103"/>
        <v>Active</v>
      </c>
      <c r="Y1657" s="17" t="s">
        <v>15615</v>
      </c>
      <c r="Z1657" s="17"/>
    </row>
    <row r="1658" spans="1:26" x14ac:dyDescent="0.25">
      <c r="A1658">
        <v>1657</v>
      </c>
      <c r="B1658" s="17" t="s">
        <v>1245</v>
      </c>
      <c r="C1658" s="17">
        <v>798</v>
      </c>
      <c r="D1658" s="17" t="str">
        <f>INDEX(Hosts!$A:$O,MATCH(Places!$C1658,Hosts!$A:$A,0),MATCH(Places!D$1,Hosts!$1:$1,0))</f>
        <v>Within a few hours</v>
      </c>
      <c r="E1658" s="87">
        <f>INDEX(Hosts!$A:$O,MATCH(Places!$C1658,Hosts!$A:$A,0),MATCH(Places!E$1,Hosts!$1:$1,0))</f>
        <v>1</v>
      </c>
      <c r="F1658" s="87">
        <f>INDEX(Hosts!$A:$O,MATCH(Places!$C1658,Hosts!$A:$A,0),MATCH(Places!F$1,Hosts!$1:$1,0))</f>
        <v>1</v>
      </c>
      <c r="G1658" s="17" t="str">
        <f>INDEX(Hosts!$A:$O,MATCH(Places!$C1658,Hosts!$A:$A,0),MATCH(Places!G$1,Hosts!$1:$1,0))</f>
        <v>No</v>
      </c>
      <c r="H1658" s="17">
        <v>7</v>
      </c>
      <c r="I1658" s="17" t="str">
        <f>INDEX(Neighborhoods!$A:$C,MATCH(Places!$H1658,Neighborhoods!$A:$A,0),MATCH(Places!I$1,Neighborhoods!$1:$1,0))</f>
        <v>Brooklyn</v>
      </c>
      <c r="J1658" s="17" t="str">
        <f>INDEX(Neighborhoods!$A:$C,MATCH(Places!$H1658,Neighborhoods!$A:$A,0),MATCH(Places!J$1,Neighborhoods!$1:$1,0))</f>
        <v>Bedford-Stuyvesant</v>
      </c>
      <c r="K1658" s="17" t="s">
        <v>1</v>
      </c>
      <c r="L1658" s="17" t="str">
        <f t="shared" si="100"/>
        <v>Yes</v>
      </c>
      <c r="M1658" s="17">
        <v>2</v>
      </c>
      <c r="N1658" s="17" t="str" cm="1">
        <f t="array" ref="N1658">_xlfn.IFS(M1658&lt;=2,"Small",M1658&lt;=5,"Medium",M1658&gt;5,"Large")</f>
        <v>Small</v>
      </c>
      <c r="O1658" s="65">
        <v>44</v>
      </c>
      <c r="P1658" s="87">
        <f t="shared" si="101"/>
        <v>0.03</v>
      </c>
      <c r="Q1658" s="68">
        <v>4.6500000000000004</v>
      </c>
      <c r="R1658" s="68" t="str" cm="1">
        <f t="array" ref="R1658">_xlfn.SWITCH(ROUND(Q1658,0),5,"Excellent",4,"Good",3,"Ok","Bad")</f>
        <v>Excellent</v>
      </c>
      <c r="S1658" s="17">
        <v>115</v>
      </c>
      <c r="T1658" s="17" t="str">
        <f t="shared" si="102"/>
        <v>No</v>
      </c>
      <c r="U1658" s="82">
        <v>42371</v>
      </c>
      <c r="V1658" s="82">
        <v>43919</v>
      </c>
      <c r="W1658" s="17">
        <v>141</v>
      </c>
      <c r="X1658" s="17" t="str">
        <f t="shared" si="103"/>
        <v>Active</v>
      </c>
      <c r="Y1658" s="17" t="s">
        <v>15616</v>
      </c>
      <c r="Z1658" s="17"/>
    </row>
    <row r="1659" spans="1:26" x14ac:dyDescent="0.25">
      <c r="A1659">
        <v>1658</v>
      </c>
      <c r="B1659" s="17" t="s">
        <v>1246</v>
      </c>
      <c r="C1659" s="17">
        <v>2537</v>
      </c>
      <c r="D1659" s="17" t="str">
        <f>INDEX(Hosts!$A:$O,MATCH(Places!$C1659,Hosts!$A:$A,0),MATCH(Places!D$1,Hosts!$1:$1,0))</f>
        <v>Within an hour</v>
      </c>
      <c r="E1659" s="87">
        <f>INDEX(Hosts!$A:$O,MATCH(Places!$C1659,Hosts!$A:$A,0),MATCH(Places!E$1,Hosts!$1:$1,0))</f>
        <v>1</v>
      </c>
      <c r="F1659" s="87">
        <f>INDEX(Hosts!$A:$O,MATCH(Places!$C1659,Hosts!$A:$A,0),MATCH(Places!F$1,Hosts!$1:$1,0))</f>
        <v>0.83</v>
      </c>
      <c r="G1659" s="17" t="str">
        <f>INDEX(Hosts!$A:$O,MATCH(Places!$C1659,Hosts!$A:$A,0),MATCH(Places!G$1,Hosts!$1:$1,0))</f>
        <v>No</v>
      </c>
      <c r="H1659" s="17">
        <v>7</v>
      </c>
      <c r="I1659" s="17" t="str">
        <f>INDEX(Neighborhoods!$A:$C,MATCH(Places!$H1659,Neighborhoods!$A:$A,0),MATCH(Places!I$1,Neighborhoods!$1:$1,0))</f>
        <v>Brooklyn</v>
      </c>
      <c r="J1659" s="17" t="str">
        <f>INDEX(Neighborhoods!$A:$C,MATCH(Places!$H1659,Neighborhoods!$A:$A,0),MATCH(Places!J$1,Neighborhoods!$1:$1,0))</f>
        <v>Bedford-Stuyvesant</v>
      </c>
      <c r="K1659" s="17" t="s">
        <v>1</v>
      </c>
      <c r="L1659" s="17" t="str">
        <f t="shared" si="100"/>
        <v>Yes</v>
      </c>
      <c r="M1659" s="17">
        <v>2</v>
      </c>
      <c r="N1659" s="17" t="str" cm="1">
        <f t="array" ref="N1659">_xlfn.IFS(M1659&lt;=2,"Small",M1659&lt;=5,"Medium",M1659&gt;5,"Large")</f>
        <v>Small</v>
      </c>
      <c r="O1659" s="65">
        <v>100</v>
      </c>
      <c r="P1659" s="87">
        <f t="shared" si="101"/>
        <v>0.03</v>
      </c>
      <c r="Q1659" s="68">
        <v>5</v>
      </c>
      <c r="R1659" s="68" t="str" cm="1">
        <f t="array" ref="R1659">_xlfn.SWITCH(ROUND(Q1659,0),5,"Excellent",4,"Good",3,"Ok","Bad")</f>
        <v>Excellent</v>
      </c>
      <c r="S1659" s="17">
        <v>20</v>
      </c>
      <c r="T1659" s="17" t="str">
        <f t="shared" si="102"/>
        <v>No</v>
      </c>
      <c r="U1659" s="82">
        <v>42497</v>
      </c>
      <c r="V1659" s="82">
        <v>44041</v>
      </c>
      <c r="W1659" s="17">
        <v>336</v>
      </c>
      <c r="X1659" s="17" t="str">
        <f t="shared" si="103"/>
        <v>Active</v>
      </c>
      <c r="Y1659" s="17" t="s">
        <v>15616</v>
      </c>
      <c r="Z1659" s="17"/>
    </row>
    <row r="1660" spans="1:26" x14ac:dyDescent="0.25">
      <c r="A1660">
        <v>1659</v>
      </c>
      <c r="B1660" s="17" t="s">
        <v>1247</v>
      </c>
      <c r="C1660" s="17">
        <v>2526</v>
      </c>
      <c r="D1660" s="17" t="str">
        <f>INDEX(Hosts!$A:$O,MATCH(Places!$C1660,Hosts!$A:$A,0),MATCH(Places!D$1,Hosts!$1:$1,0))</f>
        <v>Within an hour</v>
      </c>
      <c r="E1660" s="87">
        <f>INDEX(Hosts!$A:$O,MATCH(Places!$C1660,Hosts!$A:$A,0),MATCH(Places!E$1,Hosts!$1:$1,0))</f>
        <v>0.88</v>
      </c>
      <c r="F1660" s="87">
        <f>INDEX(Hosts!$A:$O,MATCH(Places!$C1660,Hosts!$A:$A,0),MATCH(Places!F$1,Hosts!$1:$1,0))</f>
        <v>1</v>
      </c>
      <c r="G1660" s="17" t="str">
        <f>INDEX(Hosts!$A:$O,MATCH(Places!$C1660,Hosts!$A:$A,0),MATCH(Places!G$1,Hosts!$1:$1,0))</f>
        <v>Yes</v>
      </c>
      <c r="H1660" s="17">
        <v>15</v>
      </c>
      <c r="I1660" s="17" t="str">
        <f>INDEX(Neighborhoods!$A:$C,MATCH(Places!$H1660,Neighborhoods!$A:$A,0),MATCH(Places!I$1,Neighborhoods!$1:$1,0))</f>
        <v>Manhattan</v>
      </c>
      <c r="J1660" s="17" t="str">
        <f>INDEX(Neighborhoods!$A:$C,MATCH(Places!$H1660,Neighborhoods!$A:$A,0),MATCH(Places!J$1,Neighborhoods!$1:$1,0))</f>
        <v>East Village</v>
      </c>
      <c r="K1660" s="17" t="s">
        <v>11822</v>
      </c>
      <c r="L1660" s="17" t="str">
        <f t="shared" si="100"/>
        <v>No</v>
      </c>
      <c r="M1660" s="17">
        <v>4</v>
      </c>
      <c r="N1660" s="17" t="str" cm="1">
        <f t="array" ref="N1660">_xlfn.IFS(M1660&lt;=2,"Small",M1660&lt;=5,"Medium",M1660&gt;5,"Large")</f>
        <v>Medium</v>
      </c>
      <c r="O1660" s="65">
        <v>168</v>
      </c>
      <c r="P1660" s="87">
        <f t="shared" si="101"/>
        <v>0.03</v>
      </c>
      <c r="Q1660" s="68">
        <v>4.92</v>
      </c>
      <c r="R1660" s="68" t="str" cm="1">
        <f t="array" ref="R1660">_xlfn.SWITCH(ROUND(Q1660,0),5,"Excellent",4,"Good",3,"Ok","Bad")</f>
        <v>Excellent</v>
      </c>
      <c r="S1660" s="17">
        <v>71</v>
      </c>
      <c r="T1660" s="17" t="str">
        <f t="shared" si="102"/>
        <v>No</v>
      </c>
      <c r="U1660" s="82">
        <v>42350</v>
      </c>
      <c r="V1660" s="82">
        <v>44038</v>
      </c>
      <c r="W1660" s="17">
        <v>134</v>
      </c>
      <c r="X1660" s="17" t="str">
        <f t="shared" si="103"/>
        <v>Active</v>
      </c>
      <c r="Y1660" s="17" t="s">
        <v>15616</v>
      </c>
      <c r="Z1660" s="17"/>
    </row>
    <row r="1661" spans="1:26" x14ac:dyDescent="0.25">
      <c r="A1661">
        <v>1660</v>
      </c>
      <c r="B1661" s="17" t="s">
        <v>1248</v>
      </c>
      <c r="C1661" s="17">
        <v>2208</v>
      </c>
      <c r="D1661" s="17" t="str">
        <f>INDEX(Hosts!$A:$O,MATCH(Places!$C1661,Hosts!$A:$A,0),MATCH(Places!D$1,Hosts!$1:$1,0))</f>
        <v>Within an hour</v>
      </c>
      <c r="E1661" s="87">
        <f>INDEX(Hosts!$A:$O,MATCH(Places!$C1661,Hosts!$A:$A,0),MATCH(Places!E$1,Hosts!$1:$1,0))</f>
        <v>1</v>
      </c>
      <c r="F1661" s="87">
        <f>INDEX(Hosts!$A:$O,MATCH(Places!$C1661,Hosts!$A:$A,0),MATCH(Places!F$1,Hosts!$1:$1,0))</f>
        <v>0</v>
      </c>
      <c r="G1661" s="17" t="str">
        <f>INDEX(Hosts!$A:$O,MATCH(Places!$C1661,Hosts!$A:$A,0),MATCH(Places!G$1,Hosts!$1:$1,0))</f>
        <v>No</v>
      </c>
      <c r="H1661" s="17">
        <v>12</v>
      </c>
      <c r="I1661" s="17" t="str">
        <f>INDEX(Neighborhoods!$A:$C,MATCH(Places!$H1661,Neighborhoods!$A:$A,0),MATCH(Places!I$1,Neighborhoods!$1:$1,0))</f>
        <v>Brooklyn</v>
      </c>
      <c r="J1661" s="17" t="str">
        <f>INDEX(Neighborhoods!$A:$C,MATCH(Places!$H1661,Neighborhoods!$A:$A,0),MATCH(Places!J$1,Neighborhoods!$1:$1,0))</f>
        <v>Williamsburg</v>
      </c>
      <c r="K1661" s="17" t="s">
        <v>11822</v>
      </c>
      <c r="L1661" s="17" t="str">
        <f t="shared" si="100"/>
        <v>No</v>
      </c>
      <c r="M1661" s="17">
        <v>3</v>
      </c>
      <c r="N1661" s="17" t="str" cm="1">
        <f t="array" ref="N1661">_xlfn.IFS(M1661&lt;=2,"Small",M1661&lt;=5,"Medium",M1661&gt;5,"Large")</f>
        <v>Medium</v>
      </c>
      <c r="O1661" s="65">
        <v>340</v>
      </c>
      <c r="P1661" s="87">
        <f t="shared" si="101"/>
        <v>0.04</v>
      </c>
      <c r="Q1661" s="68">
        <v>4.92</v>
      </c>
      <c r="R1661" s="68" t="str" cm="1">
        <f t="array" ref="R1661">_xlfn.SWITCH(ROUND(Q1661,0),5,"Excellent",4,"Good",3,"Ok","Bad")</f>
        <v>Excellent</v>
      </c>
      <c r="S1661" s="17">
        <v>13</v>
      </c>
      <c r="T1661" s="17" t="str">
        <f t="shared" si="102"/>
        <v>No</v>
      </c>
      <c r="U1661" s="82">
        <v>42344</v>
      </c>
      <c r="V1661" s="82">
        <v>42672</v>
      </c>
      <c r="W1661" s="17">
        <v>363</v>
      </c>
      <c r="X1661" s="17" t="str">
        <f t="shared" si="103"/>
        <v>Active</v>
      </c>
      <c r="Y1661" s="17" t="s">
        <v>15615</v>
      </c>
      <c r="Z1661" s="17"/>
    </row>
    <row r="1662" spans="1:26" x14ac:dyDescent="0.25">
      <c r="A1662">
        <v>1661</v>
      </c>
      <c r="B1662" s="17" t="s">
        <v>14279</v>
      </c>
      <c r="C1662" s="17">
        <v>2049</v>
      </c>
      <c r="D1662" s="17" t="str">
        <f>INDEX(Hosts!$A:$O,MATCH(Places!$C1662,Hosts!$A:$A,0),MATCH(Places!D$1,Hosts!$1:$1,0))</f>
        <v>Within a few hours</v>
      </c>
      <c r="E1662" s="87">
        <f>INDEX(Hosts!$A:$O,MATCH(Places!$C1662,Hosts!$A:$A,0),MATCH(Places!E$1,Hosts!$1:$1,0))</f>
        <v>0.9</v>
      </c>
      <c r="F1662" s="87">
        <f>INDEX(Hosts!$A:$O,MATCH(Places!$C1662,Hosts!$A:$A,0),MATCH(Places!F$1,Hosts!$1:$1,0))</f>
        <v>0.43</v>
      </c>
      <c r="G1662" s="17" t="str">
        <f>INDEX(Hosts!$A:$O,MATCH(Places!$C1662,Hosts!$A:$A,0),MATCH(Places!G$1,Hosts!$1:$1,0))</f>
        <v>No</v>
      </c>
      <c r="H1662" s="17">
        <v>13</v>
      </c>
      <c r="I1662" s="17" t="str">
        <f>INDEX(Neighborhoods!$A:$C,MATCH(Places!$H1662,Neighborhoods!$A:$A,0),MATCH(Places!I$1,Neighborhoods!$1:$1,0))</f>
        <v>Manhattan</v>
      </c>
      <c r="J1662" s="17" t="str">
        <f>INDEX(Neighborhoods!$A:$C,MATCH(Places!$H1662,Neighborhoods!$A:$A,0),MATCH(Places!J$1,Neighborhoods!$1:$1,0))</f>
        <v>Chelsea</v>
      </c>
      <c r="K1662" s="17" t="s">
        <v>11822</v>
      </c>
      <c r="L1662" s="17" t="str">
        <f t="shared" si="100"/>
        <v>No</v>
      </c>
      <c r="M1662" s="17">
        <v>4</v>
      </c>
      <c r="N1662" s="17" t="str" cm="1">
        <f t="array" ref="N1662">_xlfn.IFS(M1662&lt;=2,"Small",M1662&lt;=5,"Medium",M1662&gt;5,"Large")</f>
        <v>Medium</v>
      </c>
      <c r="O1662" s="65">
        <v>250</v>
      </c>
      <c r="P1662" s="87">
        <f t="shared" si="101"/>
        <v>0.04</v>
      </c>
      <c r="Q1662" s="68">
        <v>4.8899999999999997</v>
      </c>
      <c r="R1662" s="68" t="str" cm="1">
        <f t="array" ref="R1662">_xlfn.SWITCH(ROUND(Q1662,0),5,"Excellent",4,"Good",3,"Ok","Bad")</f>
        <v>Excellent</v>
      </c>
      <c r="S1662" s="17">
        <v>27</v>
      </c>
      <c r="T1662" s="17" t="str">
        <f t="shared" si="102"/>
        <v>No</v>
      </c>
      <c r="U1662" s="82">
        <v>42360</v>
      </c>
      <c r="V1662" s="82">
        <v>43834</v>
      </c>
      <c r="W1662" s="17">
        <v>320</v>
      </c>
      <c r="X1662" s="17" t="str">
        <f t="shared" si="103"/>
        <v>Active</v>
      </c>
      <c r="Y1662" s="17" t="s">
        <v>15615</v>
      </c>
      <c r="Z1662" s="17"/>
    </row>
    <row r="1663" spans="1:26" x14ac:dyDescent="0.25">
      <c r="A1663">
        <v>1662</v>
      </c>
      <c r="B1663" s="17" t="s">
        <v>1249</v>
      </c>
      <c r="C1663" s="17">
        <v>137</v>
      </c>
      <c r="D1663" s="17" t="str">
        <f>INDEX(Hosts!$A:$O,MATCH(Places!$C1663,Hosts!$A:$A,0),MATCH(Places!D$1,Hosts!$1:$1,0))</f>
        <v>Within an hour</v>
      </c>
      <c r="E1663" s="87">
        <f>INDEX(Hosts!$A:$O,MATCH(Places!$C1663,Hosts!$A:$A,0),MATCH(Places!E$1,Hosts!$1:$1,0))</f>
        <v>1</v>
      </c>
      <c r="F1663" s="87">
        <f>INDEX(Hosts!$A:$O,MATCH(Places!$C1663,Hosts!$A:$A,0),MATCH(Places!F$1,Hosts!$1:$1,0))</f>
        <v>0.99</v>
      </c>
      <c r="G1663" s="17" t="str">
        <f>INDEX(Hosts!$A:$O,MATCH(Places!$C1663,Hosts!$A:$A,0),MATCH(Places!G$1,Hosts!$1:$1,0))</f>
        <v>Yes</v>
      </c>
      <c r="H1663" s="17">
        <v>7</v>
      </c>
      <c r="I1663" s="17" t="str">
        <f>INDEX(Neighborhoods!$A:$C,MATCH(Places!$H1663,Neighborhoods!$A:$A,0),MATCH(Places!I$1,Neighborhoods!$1:$1,0))</f>
        <v>Brooklyn</v>
      </c>
      <c r="J1663" s="17" t="str">
        <f>INDEX(Neighborhoods!$A:$C,MATCH(Places!$H1663,Neighborhoods!$A:$A,0),MATCH(Places!J$1,Neighborhoods!$1:$1,0))</f>
        <v>Bedford-Stuyvesant</v>
      </c>
      <c r="K1663" s="17" t="s">
        <v>11822</v>
      </c>
      <c r="L1663" s="17" t="str">
        <f t="shared" si="100"/>
        <v>No</v>
      </c>
      <c r="M1663" s="17">
        <v>2</v>
      </c>
      <c r="N1663" s="17" t="str" cm="1">
        <f t="array" ref="N1663">_xlfn.IFS(M1663&lt;=2,"Small",M1663&lt;=5,"Medium",M1663&gt;5,"Large")</f>
        <v>Small</v>
      </c>
      <c r="O1663" s="65">
        <v>75</v>
      </c>
      <c r="P1663" s="87">
        <f t="shared" si="101"/>
        <v>0.03</v>
      </c>
      <c r="Q1663" s="68">
        <v>4.75</v>
      </c>
      <c r="R1663" s="68" t="str" cm="1">
        <f t="array" ref="R1663">_xlfn.SWITCH(ROUND(Q1663,0),5,"Excellent",4,"Good",3,"Ok","Bad")</f>
        <v>Excellent</v>
      </c>
      <c r="S1663" s="17">
        <v>102</v>
      </c>
      <c r="T1663" s="17" t="str">
        <f t="shared" si="102"/>
        <v>No</v>
      </c>
      <c r="U1663" s="82">
        <v>42345</v>
      </c>
      <c r="V1663" s="82">
        <v>44051</v>
      </c>
      <c r="W1663" s="17">
        <v>275</v>
      </c>
      <c r="X1663" s="17" t="str">
        <f t="shared" si="103"/>
        <v>Active</v>
      </c>
      <c r="Y1663" s="17" t="s">
        <v>15616</v>
      </c>
      <c r="Z1663" s="17"/>
    </row>
    <row r="1664" spans="1:26" x14ac:dyDescent="0.25">
      <c r="A1664">
        <v>1663</v>
      </c>
      <c r="B1664" s="17" t="s">
        <v>1250</v>
      </c>
      <c r="C1664" s="17">
        <v>1975</v>
      </c>
      <c r="D1664" s="17" t="str">
        <f>INDEX(Hosts!$A:$O,MATCH(Places!$C1664,Hosts!$A:$A,0),MATCH(Places!D$1,Hosts!$1:$1,0))</f>
        <v>Within an hour</v>
      </c>
      <c r="E1664" s="87">
        <f>INDEX(Hosts!$A:$O,MATCH(Places!$C1664,Hosts!$A:$A,0),MATCH(Places!E$1,Hosts!$1:$1,0))</f>
        <v>1</v>
      </c>
      <c r="F1664" s="87">
        <f>INDEX(Hosts!$A:$O,MATCH(Places!$C1664,Hosts!$A:$A,0),MATCH(Places!F$1,Hosts!$1:$1,0))</f>
        <v>0.9</v>
      </c>
      <c r="G1664" s="17" t="str">
        <f>INDEX(Hosts!$A:$O,MATCH(Places!$C1664,Hosts!$A:$A,0),MATCH(Places!G$1,Hosts!$1:$1,0))</f>
        <v>Yes</v>
      </c>
      <c r="H1664" s="17">
        <v>22</v>
      </c>
      <c r="I1664" s="17" t="str">
        <f>INDEX(Neighborhoods!$A:$C,MATCH(Places!$H1664,Neighborhoods!$A:$A,0),MATCH(Places!I$1,Neighborhoods!$1:$1,0))</f>
        <v>Queens</v>
      </c>
      <c r="J1664" s="17" t="str">
        <f>INDEX(Neighborhoods!$A:$C,MATCH(Places!$H1664,Neighborhoods!$A:$A,0),MATCH(Places!J$1,Neighborhoods!$1:$1,0))</f>
        <v>Flushing</v>
      </c>
      <c r="K1664" s="17" t="s">
        <v>11822</v>
      </c>
      <c r="L1664" s="17" t="str">
        <f t="shared" si="100"/>
        <v>No</v>
      </c>
      <c r="M1664" s="17">
        <v>16</v>
      </c>
      <c r="N1664" s="17" t="str" cm="1">
        <f t="array" ref="N1664">_xlfn.IFS(M1664&lt;=2,"Small",M1664&lt;=5,"Medium",M1664&gt;5,"Large")</f>
        <v>Large</v>
      </c>
      <c r="O1664" s="65">
        <v>550</v>
      </c>
      <c r="P1664" s="87">
        <f t="shared" si="101"/>
        <v>0.05</v>
      </c>
      <c r="Q1664" s="68">
        <v>4.7300000000000004</v>
      </c>
      <c r="R1664" s="68" t="str" cm="1">
        <f t="array" ref="R1664">_xlfn.SWITCH(ROUND(Q1664,0),5,"Excellent",4,"Good",3,"Ok","Bad")</f>
        <v>Excellent</v>
      </c>
      <c r="S1664" s="17">
        <v>33</v>
      </c>
      <c r="T1664" s="17" t="str">
        <f t="shared" si="102"/>
        <v>No</v>
      </c>
      <c r="U1664" s="82">
        <v>42947</v>
      </c>
      <c r="V1664" s="82">
        <v>43817</v>
      </c>
      <c r="W1664" s="17">
        <v>354</v>
      </c>
      <c r="X1664" s="17" t="str">
        <f t="shared" si="103"/>
        <v>Active</v>
      </c>
      <c r="Y1664" s="17" t="s">
        <v>15615</v>
      </c>
      <c r="Z1664" s="17"/>
    </row>
    <row r="1665" spans="1:26" x14ac:dyDescent="0.25">
      <c r="A1665">
        <v>1664</v>
      </c>
      <c r="B1665" s="17" t="s">
        <v>1251</v>
      </c>
      <c r="C1665" s="17">
        <v>2276</v>
      </c>
      <c r="D1665" s="17" t="str">
        <f>INDEX(Hosts!$A:$O,MATCH(Places!$C1665,Hosts!$A:$A,0),MATCH(Places!D$1,Hosts!$1:$1,0))</f>
        <v>Within an hour</v>
      </c>
      <c r="E1665" s="87">
        <f>INDEX(Hosts!$A:$O,MATCH(Places!$C1665,Hosts!$A:$A,0),MATCH(Places!E$1,Hosts!$1:$1,0))</f>
        <v>1</v>
      </c>
      <c r="F1665" s="87">
        <f>INDEX(Hosts!$A:$O,MATCH(Places!$C1665,Hosts!$A:$A,0),MATCH(Places!F$1,Hosts!$1:$1,0))</f>
        <v>1</v>
      </c>
      <c r="G1665" s="17" t="str">
        <f>INDEX(Hosts!$A:$O,MATCH(Places!$C1665,Hosts!$A:$A,0),MATCH(Places!G$1,Hosts!$1:$1,0))</f>
        <v>Yes</v>
      </c>
      <c r="H1665" s="17">
        <v>12</v>
      </c>
      <c r="I1665" s="17" t="str">
        <f>INDEX(Neighborhoods!$A:$C,MATCH(Places!$H1665,Neighborhoods!$A:$A,0),MATCH(Places!I$1,Neighborhoods!$1:$1,0))</f>
        <v>Brooklyn</v>
      </c>
      <c r="J1665" s="17" t="str">
        <f>INDEX(Neighborhoods!$A:$C,MATCH(Places!$H1665,Neighborhoods!$A:$A,0),MATCH(Places!J$1,Neighborhoods!$1:$1,0))</f>
        <v>Williamsburg</v>
      </c>
      <c r="K1665" s="17" t="s">
        <v>1</v>
      </c>
      <c r="L1665" s="17" t="str">
        <f t="shared" si="100"/>
        <v>Yes</v>
      </c>
      <c r="M1665" s="17">
        <v>2</v>
      </c>
      <c r="N1665" s="17" t="str" cm="1">
        <f t="array" ref="N1665">_xlfn.IFS(M1665&lt;=2,"Small",M1665&lt;=5,"Medium",M1665&gt;5,"Large")</f>
        <v>Small</v>
      </c>
      <c r="O1665" s="65">
        <v>299</v>
      </c>
      <c r="P1665" s="87">
        <f t="shared" si="101"/>
        <v>0.04</v>
      </c>
      <c r="Q1665" s="68">
        <v>4.83</v>
      </c>
      <c r="R1665" s="68" t="str" cm="1">
        <f t="array" ref="R1665">_xlfn.SWITCH(ROUND(Q1665,0),5,"Excellent",4,"Good",3,"Ok","Bad")</f>
        <v>Excellent</v>
      </c>
      <c r="S1665" s="17">
        <v>121</v>
      </c>
      <c r="T1665" s="17" t="str">
        <f t="shared" si="102"/>
        <v>Yes</v>
      </c>
      <c r="U1665" s="82">
        <v>42422</v>
      </c>
      <c r="V1665" s="82">
        <v>43907</v>
      </c>
      <c r="W1665" s="17">
        <v>364</v>
      </c>
      <c r="X1665" s="17" t="str">
        <f t="shared" si="103"/>
        <v>Active</v>
      </c>
      <c r="Y1665" s="17" t="s">
        <v>15615</v>
      </c>
      <c r="Z1665" s="17"/>
    </row>
    <row r="1666" spans="1:26" x14ac:dyDescent="0.25">
      <c r="A1666">
        <v>1665</v>
      </c>
      <c r="B1666" s="17" t="s">
        <v>1252</v>
      </c>
      <c r="C1666" s="17">
        <v>1284</v>
      </c>
      <c r="D1666" s="17" t="str">
        <f>INDEX(Hosts!$A:$O,MATCH(Places!$C1666,Hosts!$A:$A,0),MATCH(Places!D$1,Hosts!$1:$1,0))</f>
        <v>Within an hour</v>
      </c>
      <c r="E1666" s="87">
        <f>INDEX(Hosts!$A:$O,MATCH(Places!$C1666,Hosts!$A:$A,0),MATCH(Places!E$1,Hosts!$1:$1,0))</f>
        <v>1</v>
      </c>
      <c r="F1666" s="87">
        <f>INDEX(Hosts!$A:$O,MATCH(Places!$C1666,Hosts!$A:$A,0),MATCH(Places!F$1,Hosts!$1:$1,0))</f>
        <v>0.92</v>
      </c>
      <c r="G1666" s="17" t="str">
        <f>INDEX(Hosts!$A:$O,MATCH(Places!$C1666,Hosts!$A:$A,0),MATCH(Places!G$1,Hosts!$1:$1,0))</f>
        <v>No</v>
      </c>
      <c r="H1666" s="17">
        <v>26</v>
      </c>
      <c r="I1666" s="17" t="str">
        <f>INDEX(Neighborhoods!$A:$C,MATCH(Places!$H1666,Neighborhoods!$A:$A,0),MATCH(Places!I$1,Neighborhoods!$1:$1,0))</f>
        <v>Queens</v>
      </c>
      <c r="J1666" s="17" t="str">
        <f>INDEX(Neighborhoods!$A:$C,MATCH(Places!$H1666,Neighborhoods!$A:$A,0),MATCH(Places!J$1,Neighborhoods!$1:$1,0))</f>
        <v>Sunnyside</v>
      </c>
      <c r="K1666" s="17" t="s">
        <v>1</v>
      </c>
      <c r="L1666" s="17" t="str">
        <f t="shared" ref="L1666:L1729" si="104">IF(OR(K1666="Private room",K1666="Shared room"),"Yes","No")</f>
        <v>Yes</v>
      </c>
      <c r="M1666" s="17">
        <v>1</v>
      </c>
      <c r="N1666" s="17" t="str" cm="1">
        <f t="array" ref="N1666">_xlfn.IFS(M1666&lt;=2,"Small",M1666&lt;=5,"Medium",M1666&gt;5,"Large")</f>
        <v>Small</v>
      </c>
      <c r="O1666" s="65">
        <v>52</v>
      </c>
      <c r="P1666" s="87">
        <f t="shared" ref="P1666:P1729" si="105">VLOOKUP(O1666,$AB$1:$AC$5,2)</f>
        <v>0.03</v>
      </c>
      <c r="Q1666" s="68">
        <v>4.84</v>
      </c>
      <c r="R1666" s="68" t="str" cm="1">
        <f t="array" ref="R1666">_xlfn.SWITCH(ROUND(Q1666,0),5,"Excellent",4,"Good",3,"Ok","Bad")</f>
        <v>Excellent</v>
      </c>
      <c r="S1666" s="17">
        <v>19</v>
      </c>
      <c r="T1666" s="17" t="str">
        <f t="shared" ref="T1666:T1729" si="106">IF(AND(Q1666&gt;=4.8,S1666&gt;100),"Yes","No")</f>
        <v>No</v>
      </c>
      <c r="U1666" s="82">
        <v>42981</v>
      </c>
      <c r="V1666" s="82">
        <v>43897</v>
      </c>
      <c r="W1666" s="17">
        <v>364</v>
      </c>
      <c r="X1666" s="17" t="str">
        <f t="shared" ref="X1666:X1729" si="107">IF(W1666&lt;&gt;0,"Active","Inactive")</f>
        <v>Active</v>
      </c>
      <c r="Y1666" s="17" t="s">
        <v>15615</v>
      </c>
      <c r="Z1666" s="17"/>
    </row>
    <row r="1667" spans="1:26" x14ac:dyDescent="0.25">
      <c r="A1667">
        <v>1666</v>
      </c>
      <c r="B1667" s="17" t="s">
        <v>1253</v>
      </c>
      <c r="C1667" s="17">
        <v>1161</v>
      </c>
      <c r="D1667" s="17" t="str">
        <f>INDEX(Hosts!$A:$O,MATCH(Places!$C1667,Hosts!$A:$A,0),MATCH(Places!D$1,Hosts!$1:$1,0))</f>
        <v>Within an hour</v>
      </c>
      <c r="E1667" s="87">
        <f>INDEX(Hosts!$A:$O,MATCH(Places!$C1667,Hosts!$A:$A,0),MATCH(Places!E$1,Hosts!$1:$1,0))</f>
        <v>1</v>
      </c>
      <c r="F1667" s="87">
        <f>INDEX(Hosts!$A:$O,MATCH(Places!$C1667,Hosts!$A:$A,0),MATCH(Places!F$1,Hosts!$1:$1,0))</f>
        <v>1</v>
      </c>
      <c r="G1667" s="17" t="str">
        <f>INDEX(Hosts!$A:$O,MATCH(Places!$C1667,Hosts!$A:$A,0),MATCH(Places!G$1,Hosts!$1:$1,0))</f>
        <v>Yes</v>
      </c>
      <c r="H1667" s="17">
        <v>8</v>
      </c>
      <c r="I1667" s="17" t="str">
        <f>INDEX(Neighborhoods!$A:$C,MATCH(Places!$H1667,Neighborhoods!$A:$A,0),MATCH(Places!I$1,Neighborhoods!$1:$1,0))</f>
        <v>Brooklyn</v>
      </c>
      <c r="J1667" s="17" t="str">
        <f>INDEX(Neighborhoods!$A:$C,MATCH(Places!$H1667,Neighborhoods!$A:$A,0),MATCH(Places!J$1,Neighborhoods!$1:$1,0))</f>
        <v>Bushwick</v>
      </c>
      <c r="K1667" s="17" t="s">
        <v>1</v>
      </c>
      <c r="L1667" s="17" t="str">
        <f t="shared" si="104"/>
        <v>Yes</v>
      </c>
      <c r="M1667" s="17">
        <v>2</v>
      </c>
      <c r="N1667" s="17" t="str" cm="1">
        <f t="array" ref="N1667">_xlfn.IFS(M1667&lt;=2,"Small",M1667&lt;=5,"Medium",M1667&gt;5,"Large")</f>
        <v>Small</v>
      </c>
      <c r="O1667" s="65">
        <v>55</v>
      </c>
      <c r="P1667" s="87">
        <f t="shared" si="105"/>
        <v>0.03</v>
      </c>
      <c r="Q1667" s="68">
        <v>4.8899999999999997</v>
      </c>
      <c r="R1667" s="68" t="str" cm="1">
        <f t="array" ref="R1667">_xlfn.SWITCH(ROUND(Q1667,0),5,"Excellent",4,"Good",3,"Ok","Bad")</f>
        <v>Excellent</v>
      </c>
      <c r="S1667" s="17">
        <v>273</v>
      </c>
      <c r="T1667" s="17" t="str">
        <f t="shared" si="106"/>
        <v>Yes</v>
      </c>
      <c r="U1667" s="82">
        <v>42351</v>
      </c>
      <c r="V1667" s="82">
        <v>44043</v>
      </c>
      <c r="W1667" s="17">
        <v>76</v>
      </c>
      <c r="X1667" s="17" t="str">
        <f t="shared" si="107"/>
        <v>Active</v>
      </c>
      <c r="Y1667" s="17" t="s">
        <v>15616</v>
      </c>
      <c r="Z1667" s="17"/>
    </row>
    <row r="1668" spans="1:26" x14ac:dyDescent="0.25">
      <c r="A1668">
        <v>1667</v>
      </c>
      <c r="B1668" s="17" t="s">
        <v>1254</v>
      </c>
      <c r="C1668" s="17">
        <v>2543</v>
      </c>
      <c r="D1668" s="17" t="str">
        <f>INDEX(Hosts!$A:$O,MATCH(Places!$C1668,Hosts!$A:$A,0),MATCH(Places!D$1,Hosts!$1:$1,0))</f>
        <v>Within an hour</v>
      </c>
      <c r="E1668" s="87">
        <f>INDEX(Hosts!$A:$O,MATCH(Places!$C1668,Hosts!$A:$A,0),MATCH(Places!E$1,Hosts!$1:$1,0))</f>
        <v>1</v>
      </c>
      <c r="F1668" s="87">
        <f>INDEX(Hosts!$A:$O,MATCH(Places!$C1668,Hosts!$A:$A,0),MATCH(Places!F$1,Hosts!$1:$1,0))</f>
        <v>1</v>
      </c>
      <c r="G1668" s="17" t="str">
        <f>INDEX(Hosts!$A:$O,MATCH(Places!$C1668,Hosts!$A:$A,0),MATCH(Places!G$1,Hosts!$1:$1,0))</f>
        <v>Yes</v>
      </c>
      <c r="H1668" s="17">
        <v>17</v>
      </c>
      <c r="I1668" s="17" t="str">
        <f>INDEX(Neighborhoods!$A:$C,MATCH(Places!$H1668,Neighborhoods!$A:$A,0),MATCH(Places!I$1,Neighborhoods!$1:$1,0))</f>
        <v>Manhattan</v>
      </c>
      <c r="J1668" s="17" t="str">
        <f>INDEX(Neighborhoods!$A:$C,MATCH(Places!$H1668,Neighborhoods!$A:$A,0),MATCH(Places!J$1,Neighborhoods!$1:$1,0))</f>
        <v>Hell's Kitchen</v>
      </c>
      <c r="K1668" s="17" t="s">
        <v>11822</v>
      </c>
      <c r="L1668" s="17" t="str">
        <f t="shared" si="104"/>
        <v>No</v>
      </c>
      <c r="M1668" s="17">
        <v>4</v>
      </c>
      <c r="N1668" s="17" t="str" cm="1">
        <f t="array" ref="N1668">_xlfn.IFS(M1668&lt;=2,"Small",M1668&lt;=5,"Medium",M1668&gt;5,"Large")</f>
        <v>Medium</v>
      </c>
      <c r="O1668" s="65">
        <v>270</v>
      </c>
      <c r="P1668" s="87">
        <f t="shared" si="105"/>
        <v>0.04</v>
      </c>
      <c r="Q1668" s="68">
        <v>4.83</v>
      </c>
      <c r="R1668" s="68" t="str" cm="1">
        <f t="array" ref="R1668">_xlfn.SWITCH(ROUND(Q1668,0),5,"Excellent",4,"Good",3,"Ok","Bad")</f>
        <v>Excellent</v>
      </c>
      <c r="S1668" s="17">
        <v>86</v>
      </c>
      <c r="T1668" s="17" t="str">
        <f t="shared" si="106"/>
        <v>No</v>
      </c>
      <c r="U1668" s="82">
        <v>42514</v>
      </c>
      <c r="V1668" s="82">
        <v>43899</v>
      </c>
      <c r="W1668" s="17">
        <v>337</v>
      </c>
      <c r="X1668" s="17" t="str">
        <f t="shared" si="107"/>
        <v>Active</v>
      </c>
      <c r="Y1668" s="17" t="s">
        <v>15616</v>
      </c>
      <c r="Z1668" s="17"/>
    </row>
    <row r="1669" spans="1:26" x14ac:dyDescent="0.25">
      <c r="A1669">
        <v>1668</v>
      </c>
      <c r="B1669" s="17" t="s">
        <v>1255</v>
      </c>
      <c r="C1669" s="17">
        <v>1074</v>
      </c>
      <c r="D1669" s="17" t="str">
        <f>INDEX(Hosts!$A:$O,MATCH(Places!$C1669,Hosts!$A:$A,0),MATCH(Places!D$1,Hosts!$1:$1,0))</f>
        <v>Within a day</v>
      </c>
      <c r="E1669" s="87">
        <f>INDEX(Hosts!$A:$O,MATCH(Places!$C1669,Hosts!$A:$A,0),MATCH(Places!E$1,Hosts!$1:$1,0))</f>
        <v>1</v>
      </c>
      <c r="F1669" s="87">
        <f>INDEX(Hosts!$A:$O,MATCH(Places!$C1669,Hosts!$A:$A,0),MATCH(Places!F$1,Hosts!$1:$1,0))</f>
        <v>1</v>
      </c>
      <c r="G1669" s="17" t="str">
        <f>INDEX(Hosts!$A:$O,MATCH(Places!$C1669,Hosts!$A:$A,0),MATCH(Places!G$1,Hosts!$1:$1,0))</f>
        <v>Yes</v>
      </c>
      <c r="H1669" s="17">
        <v>13</v>
      </c>
      <c r="I1669" s="17" t="str">
        <f>INDEX(Neighborhoods!$A:$C,MATCH(Places!$H1669,Neighborhoods!$A:$A,0),MATCH(Places!I$1,Neighborhoods!$1:$1,0))</f>
        <v>Manhattan</v>
      </c>
      <c r="J1669" s="17" t="str">
        <f>INDEX(Neighborhoods!$A:$C,MATCH(Places!$H1669,Neighborhoods!$A:$A,0),MATCH(Places!J$1,Neighborhoods!$1:$1,0))</f>
        <v>Chelsea</v>
      </c>
      <c r="K1669" s="17" t="s">
        <v>11822</v>
      </c>
      <c r="L1669" s="17" t="str">
        <f t="shared" si="104"/>
        <v>No</v>
      </c>
      <c r="M1669" s="17">
        <v>2</v>
      </c>
      <c r="N1669" s="17" t="str" cm="1">
        <f t="array" ref="N1669">_xlfn.IFS(M1669&lt;=2,"Small",M1669&lt;=5,"Medium",M1669&gt;5,"Large")</f>
        <v>Small</v>
      </c>
      <c r="O1669" s="65">
        <v>145</v>
      </c>
      <c r="P1669" s="87">
        <f t="shared" si="105"/>
        <v>0.03</v>
      </c>
      <c r="Q1669" s="68">
        <v>4.83</v>
      </c>
      <c r="R1669" s="68" t="str" cm="1">
        <f t="array" ref="R1669">_xlfn.SWITCH(ROUND(Q1669,0),5,"Excellent",4,"Good",3,"Ok","Bad")</f>
        <v>Excellent</v>
      </c>
      <c r="S1669" s="17">
        <v>12</v>
      </c>
      <c r="T1669" s="17" t="str">
        <f t="shared" si="106"/>
        <v>No</v>
      </c>
      <c r="U1669" s="82">
        <v>42591</v>
      </c>
      <c r="V1669" s="82">
        <v>43832</v>
      </c>
      <c r="W1669" s="17">
        <v>41</v>
      </c>
      <c r="X1669" s="17" t="str">
        <f t="shared" si="107"/>
        <v>Active</v>
      </c>
      <c r="Y1669" s="17" t="s">
        <v>15615</v>
      </c>
      <c r="Z1669" s="17"/>
    </row>
    <row r="1670" spans="1:26" x14ac:dyDescent="0.25">
      <c r="A1670">
        <v>1669</v>
      </c>
      <c r="B1670" s="17" t="s">
        <v>15169</v>
      </c>
      <c r="C1670" s="17">
        <v>2544</v>
      </c>
      <c r="D1670" s="17" t="str">
        <f>INDEX(Hosts!$A:$O,MATCH(Places!$C1670,Hosts!$A:$A,0),MATCH(Places!D$1,Hosts!$1:$1,0))</f>
        <v>Within an hour</v>
      </c>
      <c r="E1670" s="87">
        <f>INDEX(Hosts!$A:$O,MATCH(Places!$C1670,Hosts!$A:$A,0),MATCH(Places!E$1,Hosts!$1:$1,0))</f>
        <v>1</v>
      </c>
      <c r="F1670" s="87">
        <f>INDEX(Hosts!$A:$O,MATCH(Places!$C1670,Hosts!$A:$A,0),MATCH(Places!F$1,Hosts!$1:$1,0))</f>
        <v>1</v>
      </c>
      <c r="G1670" s="17" t="str">
        <f>INDEX(Hosts!$A:$O,MATCH(Places!$C1670,Hosts!$A:$A,0),MATCH(Places!G$1,Hosts!$1:$1,0))</f>
        <v>No</v>
      </c>
      <c r="H1670" s="17">
        <v>16</v>
      </c>
      <c r="I1670" s="17" t="str">
        <f>INDEX(Neighborhoods!$A:$C,MATCH(Places!$H1670,Neighborhoods!$A:$A,0),MATCH(Places!I$1,Neighborhoods!$1:$1,0))</f>
        <v>Manhattan</v>
      </c>
      <c r="J1670" s="17" t="str">
        <f>INDEX(Neighborhoods!$A:$C,MATCH(Places!$H1670,Neighborhoods!$A:$A,0),MATCH(Places!J$1,Neighborhoods!$1:$1,0))</f>
        <v>Harlem</v>
      </c>
      <c r="K1670" s="17" t="s">
        <v>11822</v>
      </c>
      <c r="L1670" s="17" t="str">
        <f t="shared" si="104"/>
        <v>No</v>
      </c>
      <c r="M1670" s="17">
        <v>8</v>
      </c>
      <c r="N1670" s="17" t="str" cm="1">
        <f t="array" ref="N1670">_xlfn.IFS(M1670&lt;=2,"Small",M1670&lt;=5,"Medium",M1670&gt;5,"Large")</f>
        <v>Large</v>
      </c>
      <c r="O1670" s="65">
        <v>225</v>
      </c>
      <c r="P1670" s="87">
        <f t="shared" si="105"/>
        <v>0.04</v>
      </c>
      <c r="Q1670" s="68">
        <v>4.4800000000000004</v>
      </c>
      <c r="R1670" s="68" t="str" cm="1">
        <f t="array" ref="R1670">_xlfn.SWITCH(ROUND(Q1670,0),5,"Excellent",4,"Good",3,"Ok","Bad")</f>
        <v>Good</v>
      </c>
      <c r="S1670" s="17">
        <v>89</v>
      </c>
      <c r="T1670" s="17" t="str">
        <f t="shared" si="106"/>
        <v>No</v>
      </c>
      <c r="U1670" s="82">
        <v>42372</v>
      </c>
      <c r="V1670" s="82">
        <v>43834</v>
      </c>
      <c r="W1670" s="17">
        <v>364</v>
      </c>
      <c r="X1670" s="17" t="str">
        <f t="shared" si="107"/>
        <v>Active</v>
      </c>
      <c r="Y1670" s="17" t="s">
        <v>15615</v>
      </c>
      <c r="Z1670" s="17"/>
    </row>
    <row r="1671" spans="1:26" x14ac:dyDescent="0.25">
      <c r="A1671">
        <v>1670</v>
      </c>
      <c r="B1671" s="17" t="s">
        <v>13655</v>
      </c>
      <c r="C1671" s="17">
        <v>1652</v>
      </c>
      <c r="D1671" s="17" t="str">
        <f>INDEX(Hosts!$A:$O,MATCH(Places!$C1671,Hosts!$A:$A,0),MATCH(Places!D$1,Hosts!$1:$1,0))</f>
        <v>Within a day</v>
      </c>
      <c r="E1671" s="87">
        <f>INDEX(Hosts!$A:$O,MATCH(Places!$C1671,Hosts!$A:$A,0),MATCH(Places!E$1,Hosts!$1:$1,0))</f>
        <v>0.6</v>
      </c>
      <c r="F1671" s="87">
        <f>INDEX(Hosts!$A:$O,MATCH(Places!$C1671,Hosts!$A:$A,0),MATCH(Places!F$1,Hosts!$1:$1,0))</f>
        <v>0.95</v>
      </c>
      <c r="G1671" s="17" t="str">
        <f>INDEX(Hosts!$A:$O,MATCH(Places!$C1671,Hosts!$A:$A,0),MATCH(Places!G$1,Hosts!$1:$1,0))</f>
        <v>No</v>
      </c>
      <c r="H1671" s="17">
        <v>14</v>
      </c>
      <c r="I1671" s="17" t="str">
        <f>INDEX(Neighborhoods!$A:$C,MATCH(Places!$H1671,Neighborhoods!$A:$A,0),MATCH(Places!I$1,Neighborhoods!$1:$1,0))</f>
        <v>Manhattan</v>
      </c>
      <c r="J1671" s="17" t="str">
        <f>INDEX(Neighborhoods!$A:$C,MATCH(Places!$H1671,Neighborhoods!$A:$A,0),MATCH(Places!J$1,Neighborhoods!$1:$1,0))</f>
        <v>East Harlem</v>
      </c>
      <c r="K1671" s="17" t="s">
        <v>11822</v>
      </c>
      <c r="L1671" s="17" t="str">
        <f t="shared" si="104"/>
        <v>No</v>
      </c>
      <c r="M1671" s="17">
        <v>6</v>
      </c>
      <c r="N1671" s="17" t="str" cm="1">
        <f t="array" ref="N1671">_xlfn.IFS(M1671&lt;=2,"Small",M1671&lt;=5,"Medium",M1671&gt;5,"Large")</f>
        <v>Large</v>
      </c>
      <c r="O1671" s="65">
        <v>300</v>
      </c>
      <c r="P1671" s="87">
        <f t="shared" si="105"/>
        <v>0.04</v>
      </c>
      <c r="Q1671" s="68">
        <v>4.59</v>
      </c>
      <c r="R1671" s="68" t="str" cm="1">
        <f t="array" ref="R1671">_xlfn.SWITCH(ROUND(Q1671,0),5,"Excellent",4,"Good",3,"Ok","Bad")</f>
        <v>Excellent</v>
      </c>
      <c r="S1671" s="17">
        <v>123</v>
      </c>
      <c r="T1671" s="17" t="str">
        <f t="shared" si="106"/>
        <v>No</v>
      </c>
      <c r="U1671" s="82">
        <v>42521</v>
      </c>
      <c r="V1671" s="82">
        <v>43906</v>
      </c>
      <c r="W1671" s="17">
        <v>180</v>
      </c>
      <c r="X1671" s="17" t="str">
        <f t="shared" si="107"/>
        <v>Active</v>
      </c>
      <c r="Y1671" s="17" t="s">
        <v>15616</v>
      </c>
      <c r="Z1671" s="17"/>
    </row>
    <row r="1672" spans="1:26" x14ac:dyDescent="0.25">
      <c r="A1672">
        <v>1671</v>
      </c>
      <c r="B1672" s="17" t="s">
        <v>1256</v>
      </c>
      <c r="C1672" s="17">
        <v>2548</v>
      </c>
      <c r="D1672" s="17" t="str">
        <f>INDEX(Hosts!$A:$O,MATCH(Places!$C1672,Hosts!$A:$A,0),MATCH(Places!D$1,Hosts!$1:$1,0))</f>
        <v>Within a few hours</v>
      </c>
      <c r="E1672" s="87">
        <f>INDEX(Hosts!$A:$O,MATCH(Places!$C1672,Hosts!$A:$A,0),MATCH(Places!E$1,Hosts!$1:$1,0))</f>
        <v>1</v>
      </c>
      <c r="F1672" s="87">
        <f>INDEX(Hosts!$A:$O,MATCH(Places!$C1672,Hosts!$A:$A,0),MATCH(Places!F$1,Hosts!$1:$1,0))</f>
        <v>0.7</v>
      </c>
      <c r="G1672" s="17" t="str">
        <f>INDEX(Hosts!$A:$O,MATCH(Places!$C1672,Hosts!$A:$A,0),MATCH(Places!G$1,Hosts!$1:$1,0))</f>
        <v>No</v>
      </c>
      <c r="H1672" s="17">
        <v>7</v>
      </c>
      <c r="I1672" s="17" t="str">
        <f>INDEX(Neighborhoods!$A:$C,MATCH(Places!$H1672,Neighborhoods!$A:$A,0),MATCH(Places!I$1,Neighborhoods!$1:$1,0))</f>
        <v>Brooklyn</v>
      </c>
      <c r="J1672" s="17" t="str">
        <f>INDEX(Neighborhoods!$A:$C,MATCH(Places!$H1672,Neighborhoods!$A:$A,0),MATCH(Places!J$1,Neighborhoods!$1:$1,0))</f>
        <v>Bedford-Stuyvesant</v>
      </c>
      <c r="K1672" s="17" t="s">
        <v>11822</v>
      </c>
      <c r="L1672" s="17" t="str">
        <f t="shared" si="104"/>
        <v>No</v>
      </c>
      <c r="M1672" s="17">
        <v>16</v>
      </c>
      <c r="N1672" s="17" t="str" cm="1">
        <f t="array" ref="N1672">_xlfn.IFS(M1672&lt;=2,"Small",M1672&lt;=5,"Medium",M1672&gt;5,"Large")</f>
        <v>Large</v>
      </c>
      <c r="O1672" s="65">
        <v>396</v>
      </c>
      <c r="P1672" s="87">
        <f t="shared" si="105"/>
        <v>0.04</v>
      </c>
      <c r="Q1672" s="68">
        <v>4.5599999999999996</v>
      </c>
      <c r="R1672" s="68" t="str" cm="1">
        <f t="array" ref="R1672">_xlfn.SWITCH(ROUND(Q1672,0),5,"Excellent",4,"Good",3,"Ok","Bad")</f>
        <v>Excellent</v>
      </c>
      <c r="S1672" s="17">
        <v>27</v>
      </c>
      <c r="T1672" s="17" t="str">
        <f t="shared" si="106"/>
        <v>No</v>
      </c>
      <c r="U1672" s="82">
        <v>42465</v>
      </c>
      <c r="V1672" s="82">
        <v>43831</v>
      </c>
      <c r="W1672" s="17">
        <v>365</v>
      </c>
      <c r="X1672" s="17" t="str">
        <f t="shared" si="107"/>
        <v>Active</v>
      </c>
      <c r="Y1672" s="17" t="s">
        <v>15615</v>
      </c>
      <c r="Z1672" s="17"/>
    </row>
    <row r="1673" spans="1:26" x14ac:dyDescent="0.25">
      <c r="A1673">
        <v>1672</v>
      </c>
      <c r="B1673" s="17" t="s">
        <v>1257</v>
      </c>
      <c r="C1673" s="17">
        <v>2547</v>
      </c>
      <c r="D1673" s="17" t="str">
        <f>INDEX(Hosts!$A:$O,MATCH(Places!$C1673,Hosts!$A:$A,0),MATCH(Places!D$1,Hosts!$1:$1,0))</f>
        <v>Within an hour</v>
      </c>
      <c r="E1673" s="87">
        <f>INDEX(Hosts!$A:$O,MATCH(Places!$C1673,Hosts!$A:$A,0),MATCH(Places!E$1,Hosts!$1:$1,0))</f>
        <v>1</v>
      </c>
      <c r="F1673" s="87">
        <f>INDEX(Hosts!$A:$O,MATCH(Places!$C1673,Hosts!$A:$A,0),MATCH(Places!F$1,Hosts!$1:$1,0))</f>
        <v>0.97</v>
      </c>
      <c r="G1673" s="17" t="str">
        <f>INDEX(Hosts!$A:$O,MATCH(Places!$C1673,Hosts!$A:$A,0),MATCH(Places!G$1,Hosts!$1:$1,0))</f>
        <v>No</v>
      </c>
      <c r="H1673" s="17">
        <v>20</v>
      </c>
      <c r="I1673" s="17" t="str">
        <f>INDEX(Neighborhoods!$A:$C,MATCH(Places!$H1673,Neighborhoods!$A:$A,0),MATCH(Places!I$1,Neighborhoods!$1:$1,0))</f>
        <v>Manhattan</v>
      </c>
      <c r="J1673" s="17" t="str">
        <f>INDEX(Neighborhoods!$A:$C,MATCH(Places!$H1673,Neighborhoods!$A:$A,0),MATCH(Places!J$1,Neighborhoods!$1:$1,0))</f>
        <v>Upper West Side</v>
      </c>
      <c r="K1673" s="17" t="s">
        <v>11822</v>
      </c>
      <c r="L1673" s="17" t="str">
        <f t="shared" si="104"/>
        <v>No</v>
      </c>
      <c r="M1673" s="17">
        <v>4</v>
      </c>
      <c r="N1673" s="17" t="str" cm="1">
        <f t="array" ref="N1673">_xlfn.IFS(M1673&lt;=2,"Small",M1673&lt;=5,"Medium",M1673&gt;5,"Large")</f>
        <v>Medium</v>
      </c>
      <c r="O1673" s="65">
        <v>202</v>
      </c>
      <c r="P1673" s="87">
        <f t="shared" si="105"/>
        <v>0.04</v>
      </c>
      <c r="Q1673" s="68">
        <v>4.6399999999999997</v>
      </c>
      <c r="R1673" s="68" t="str" cm="1">
        <f t="array" ref="R1673">_xlfn.SWITCH(ROUND(Q1673,0),5,"Excellent",4,"Good",3,"Ok","Bad")</f>
        <v>Excellent</v>
      </c>
      <c r="S1673" s="17">
        <v>144</v>
      </c>
      <c r="T1673" s="17" t="str">
        <f t="shared" si="106"/>
        <v>No</v>
      </c>
      <c r="U1673" s="82">
        <v>42349</v>
      </c>
      <c r="V1673" s="82">
        <v>44003</v>
      </c>
      <c r="W1673" s="17">
        <v>356</v>
      </c>
      <c r="X1673" s="17" t="str">
        <f t="shared" si="107"/>
        <v>Active</v>
      </c>
      <c r="Y1673" s="17" t="s">
        <v>15616</v>
      </c>
      <c r="Z1673" s="17"/>
    </row>
    <row r="1674" spans="1:26" x14ac:dyDescent="0.25">
      <c r="A1674">
        <v>1673</v>
      </c>
      <c r="B1674" s="17" t="s">
        <v>1258</v>
      </c>
      <c r="C1674" s="17">
        <v>2549</v>
      </c>
      <c r="D1674" s="17" t="str">
        <f>INDEX(Hosts!$A:$O,MATCH(Places!$C1674,Hosts!$A:$A,0),MATCH(Places!D$1,Hosts!$1:$1,0))</f>
        <v>Within a day</v>
      </c>
      <c r="E1674" s="87">
        <f>INDEX(Hosts!$A:$O,MATCH(Places!$C1674,Hosts!$A:$A,0),MATCH(Places!E$1,Hosts!$1:$1,0))</f>
        <v>1</v>
      </c>
      <c r="F1674" s="87">
        <f>INDEX(Hosts!$A:$O,MATCH(Places!$C1674,Hosts!$A:$A,0),MATCH(Places!F$1,Hosts!$1:$1,0))</f>
        <v>1</v>
      </c>
      <c r="G1674" s="17" t="str">
        <f>INDEX(Hosts!$A:$O,MATCH(Places!$C1674,Hosts!$A:$A,0),MATCH(Places!G$1,Hosts!$1:$1,0))</f>
        <v>No</v>
      </c>
      <c r="H1674" s="17">
        <v>14</v>
      </c>
      <c r="I1674" s="17" t="str">
        <f>INDEX(Neighborhoods!$A:$C,MATCH(Places!$H1674,Neighborhoods!$A:$A,0),MATCH(Places!I$1,Neighborhoods!$1:$1,0))</f>
        <v>Manhattan</v>
      </c>
      <c r="J1674" s="17" t="str">
        <f>INDEX(Neighborhoods!$A:$C,MATCH(Places!$H1674,Neighborhoods!$A:$A,0),MATCH(Places!J$1,Neighborhoods!$1:$1,0))</f>
        <v>East Harlem</v>
      </c>
      <c r="K1674" s="17" t="s">
        <v>11822</v>
      </c>
      <c r="L1674" s="17" t="str">
        <f t="shared" si="104"/>
        <v>No</v>
      </c>
      <c r="M1674" s="17">
        <v>2</v>
      </c>
      <c r="N1674" s="17" t="str" cm="1">
        <f t="array" ref="N1674">_xlfn.IFS(M1674&lt;=2,"Small",M1674&lt;=5,"Medium",M1674&gt;5,"Large")</f>
        <v>Small</v>
      </c>
      <c r="O1674" s="65">
        <v>111</v>
      </c>
      <c r="P1674" s="87">
        <f t="shared" si="105"/>
        <v>0.03</v>
      </c>
      <c r="Q1674" s="68">
        <v>4.74</v>
      </c>
      <c r="R1674" s="68" t="str" cm="1">
        <f t="array" ref="R1674">_xlfn.SWITCH(ROUND(Q1674,0),5,"Excellent",4,"Good",3,"Ok","Bad")</f>
        <v>Excellent</v>
      </c>
      <c r="S1674" s="17">
        <v>27</v>
      </c>
      <c r="T1674" s="17" t="str">
        <f t="shared" si="106"/>
        <v>No</v>
      </c>
      <c r="U1674" s="82">
        <v>42370</v>
      </c>
      <c r="V1674" s="82">
        <v>43866</v>
      </c>
      <c r="W1674" s="17">
        <v>44</v>
      </c>
      <c r="X1674" s="17" t="str">
        <f t="shared" si="107"/>
        <v>Active</v>
      </c>
      <c r="Y1674" s="17" t="s">
        <v>15616</v>
      </c>
      <c r="Z1674" s="17"/>
    </row>
    <row r="1675" spans="1:26" x14ac:dyDescent="0.25">
      <c r="A1675">
        <v>1674</v>
      </c>
      <c r="B1675" s="17" t="s">
        <v>15274</v>
      </c>
      <c r="C1675" s="17">
        <v>486</v>
      </c>
      <c r="D1675" s="17" t="str">
        <f>INDEX(Hosts!$A:$O,MATCH(Places!$C1675,Hosts!$A:$A,0),MATCH(Places!D$1,Hosts!$1:$1,0))</f>
        <v>Within an hour</v>
      </c>
      <c r="E1675" s="87">
        <f>INDEX(Hosts!$A:$O,MATCH(Places!$C1675,Hosts!$A:$A,0),MATCH(Places!E$1,Hosts!$1:$1,0))</f>
        <v>1</v>
      </c>
      <c r="F1675" s="87">
        <f>INDEX(Hosts!$A:$O,MATCH(Places!$C1675,Hosts!$A:$A,0),MATCH(Places!F$1,Hosts!$1:$1,0))</f>
        <v>0.96</v>
      </c>
      <c r="G1675" s="17" t="str">
        <f>INDEX(Hosts!$A:$O,MATCH(Places!$C1675,Hosts!$A:$A,0),MATCH(Places!G$1,Hosts!$1:$1,0))</f>
        <v>No</v>
      </c>
      <c r="H1675" s="17">
        <v>17</v>
      </c>
      <c r="I1675" s="17" t="str">
        <f>INDEX(Neighborhoods!$A:$C,MATCH(Places!$H1675,Neighborhoods!$A:$A,0),MATCH(Places!I$1,Neighborhoods!$1:$1,0))</f>
        <v>Manhattan</v>
      </c>
      <c r="J1675" s="17" t="str">
        <f>INDEX(Neighborhoods!$A:$C,MATCH(Places!$H1675,Neighborhoods!$A:$A,0),MATCH(Places!J$1,Neighborhoods!$1:$1,0))</f>
        <v>Hell's Kitchen</v>
      </c>
      <c r="K1675" s="17" t="s">
        <v>11822</v>
      </c>
      <c r="L1675" s="17" t="str">
        <f t="shared" si="104"/>
        <v>No</v>
      </c>
      <c r="M1675" s="17">
        <v>6</v>
      </c>
      <c r="N1675" s="17" t="str" cm="1">
        <f t="array" ref="N1675">_xlfn.IFS(M1675&lt;=2,"Small",M1675&lt;=5,"Medium",M1675&gt;5,"Large")</f>
        <v>Large</v>
      </c>
      <c r="O1675" s="65">
        <v>340</v>
      </c>
      <c r="P1675" s="87">
        <f t="shared" si="105"/>
        <v>0.04</v>
      </c>
      <c r="Q1675" s="68">
        <v>4.8099999999999996</v>
      </c>
      <c r="R1675" s="68" t="str" cm="1">
        <f t="array" ref="R1675">_xlfn.SWITCH(ROUND(Q1675,0),5,"Excellent",4,"Good",3,"Ok","Bad")</f>
        <v>Excellent</v>
      </c>
      <c r="S1675" s="17">
        <v>47</v>
      </c>
      <c r="T1675" s="17" t="str">
        <f t="shared" si="106"/>
        <v>No</v>
      </c>
      <c r="U1675" s="82">
        <v>42371</v>
      </c>
      <c r="V1675" s="82">
        <v>43902</v>
      </c>
      <c r="W1675" s="17">
        <v>13</v>
      </c>
      <c r="X1675" s="17" t="str">
        <f t="shared" si="107"/>
        <v>Active</v>
      </c>
      <c r="Y1675" s="17" t="s">
        <v>15616</v>
      </c>
      <c r="Z1675" s="17"/>
    </row>
    <row r="1676" spans="1:26" x14ac:dyDescent="0.25">
      <c r="A1676">
        <v>1675</v>
      </c>
      <c r="B1676" s="17" t="s">
        <v>1259</v>
      </c>
      <c r="C1676" s="17">
        <v>1002</v>
      </c>
      <c r="D1676" s="17" t="str">
        <f>INDEX(Hosts!$A:$O,MATCH(Places!$C1676,Hosts!$A:$A,0),MATCH(Places!D$1,Hosts!$1:$1,0))</f>
        <v>Within a day</v>
      </c>
      <c r="E1676" s="87">
        <f>INDEX(Hosts!$A:$O,MATCH(Places!$C1676,Hosts!$A:$A,0),MATCH(Places!E$1,Hosts!$1:$1,0))</f>
        <v>1</v>
      </c>
      <c r="F1676" s="87">
        <f>INDEX(Hosts!$A:$O,MATCH(Places!$C1676,Hosts!$A:$A,0),MATCH(Places!F$1,Hosts!$1:$1,0))</f>
        <v>0.53</v>
      </c>
      <c r="G1676" s="17" t="str">
        <f>INDEX(Hosts!$A:$O,MATCH(Places!$C1676,Hosts!$A:$A,0),MATCH(Places!G$1,Hosts!$1:$1,0))</f>
        <v>No</v>
      </c>
      <c r="H1676" s="17">
        <v>9</v>
      </c>
      <c r="I1676" s="17" t="str">
        <f>INDEX(Neighborhoods!$A:$C,MATCH(Places!$H1676,Neighborhoods!$A:$A,0),MATCH(Places!I$1,Neighborhoods!$1:$1,0))</f>
        <v>Brooklyn</v>
      </c>
      <c r="J1676" s="17" t="str">
        <f>INDEX(Neighborhoods!$A:$C,MATCH(Places!$H1676,Neighborhoods!$A:$A,0),MATCH(Places!J$1,Neighborhoods!$1:$1,0))</f>
        <v>Crown Heights</v>
      </c>
      <c r="K1676" s="17" t="s">
        <v>11822</v>
      </c>
      <c r="L1676" s="17" t="str">
        <f t="shared" si="104"/>
        <v>No</v>
      </c>
      <c r="M1676" s="17">
        <v>4</v>
      </c>
      <c r="N1676" s="17" t="str" cm="1">
        <f t="array" ref="N1676">_xlfn.IFS(M1676&lt;=2,"Small",M1676&lt;=5,"Medium",M1676&gt;5,"Large")</f>
        <v>Medium</v>
      </c>
      <c r="O1676" s="65">
        <v>154</v>
      </c>
      <c r="P1676" s="87">
        <f t="shared" si="105"/>
        <v>0.03</v>
      </c>
      <c r="Q1676" s="68">
        <v>4.67</v>
      </c>
      <c r="R1676" s="68" t="str" cm="1">
        <f t="array" ref="R1676">_xlfn.SWITCH(ROUND(Q1676,0),5,"Excellent",4,"Good",3,"Ok","Bad")</f>
        <v>Excellent</v>
      </c>
      <c r="S1676" s="17">
        <v>124</v>
      </c>
      <c r="T1676" s="17" t="str">
        <f t="shared" si="106"/>
        <v>No</v>
      </c>
      <c r="U1676" s="82">
        <v>42386</v>
      </c>
      <c r="V1676" s="82">
        <v>43799</v>
      </c>
      <c r="W1676" s="17">
        <v>179</v>
      </c>
      <c r="X1676" s="17" t="str">
        <f t="shared" si="107"/>
        <v>Active</v>
      </c>
      <c r="Y1676" s="17" t="s">
        <v>15615</v>
      </c>
      <c r="Z1676" s="17"/>
    </row>
    <row r="1677" spans="1:26" x14ac:dyDescent="0.25">
      <c r="A1677">
        <v>1676</v>
      </c>
      <c r="B1677" s="17" t="s">
        <v>14828</v>
      </c>
      <c r="C1677" s="17">
        <v>899</v>
      </c>
      <c r="D1677" s="17" t="str">
        <f>INDEX(Hosts!$A:$O,MATCH(Places!$C1677,Hosts!$A:$A,0),MATCH(Places!D$1,Hosts!$1:$1,0))</f>
        <v>Within an hour</v>
      </c>
      <c r="E1677" s="87">
        <f>INDEX(Hosts!$A:$O,MATCH(Places!$C1677,Hosts!$A:$A,0),MATCH(Places!E$1,Hosts!$1:$1,0))</f>
        <v>1</v>
      </c>
      <c r="F1677" s="87">
        <f>INDEX(Hosts!$A:$O,MATCH(Places!$C1677,Hosts!$A:$A,0),MATCH(Places!F$1,Hosts!$1:$1,0))</f>
        <v>0.5</v>
      </c>
      <c r="G1677" s="17" t="str">
        <f>INDEX(Hosts!$A:$O,MATCH(Places!$C1677,Hosts!$A:$A,0),MATCH(Places!G$1,Hosts!$1:$1,0))</f>
        <v>No</v>
      </c>
      <c r="H1677" s="17">
        <v>16</v>
      </c>
      <c r="I1677" s="17" t="str">
        <f>INDEX(Neighborhoods!$A:$C,MATCH(Places!$H1677,Neighborhoods!$A:$A,0),MATCH(Places!I$1,Neighborhoods!$1:$1,0))</f>
        <v>Manhattan</v>
      </c>
      <c r="J1677" s="17" t="str">
        <f>INDEX(Neighborhoods!$A:$C,MATCH(Places!$H1677,Neighborhoods!$A:$A,0),MATCH(Places!J$1,Neighborhoods!$1:$1,0))</f>
        <v>Harlem</v>
      </c>
      <c r="K1677" s="17" t="s">
        <v>1</v>
      </c>
      <c r="L1677" s="17" t="str">
        <f t="shared" si="104"/>
        <v>Yes</v>
      </c>
      <c r="M1677" s="17">
        <v>1</v>
      </c>
      <c r="N1677" s="17" t="str" cm="1">
        <f t="array" ref="N1677">_xlfn.IFS(M1677&lt;=2,"Small",M1677&lt;=5,"Medium",M1677&gt;5,"Large")</f>
        <v>Small</v>
      </c>
      <c r="O1677" s="65">
        <v>50</v>
      </c>
      <c r="P1677" s="87">
        <f t="shared" si="105"/>
        <v>0.03</v>
      </c>
      <c r="Q1677" s="68">
        <v>4.67</v>
      </c>
      <c r="R1677" s="68" t="str" cm="1">
        <f t="array" ref="R1677">_xlfn.SWITCH(ROUND(Q1677,0),5,"Excellent",4,"Good",3,"Ok","Bad")</f>
        <v>Excellent</v>
      </c>
      <c r="S1677" s="17">
        <v>12</v>
      </c>
      <c r="T1677" s="17" t="str">
        <f t="shared" si="106"/>
        <v>No</v>
      </c>
      <c r="U1677" s="82">
        <v>42369</v>
      </c>
      <c r="V1677" s="82">
        <v>43677</v>
      </c>
      <c r="W1677" s="17">
        <v>365</v>
      </c>
      <c r="X1677" s="17" t="str">
        <f t="shared" si="107"/>
        <v>Active</v>
      </c>
      <c r="Y1677" s="17" t="s">
        <v>15615</v>
      </c>
      <c r="Z1677" s="17"/>
    </row>
    <row r="1678" spans="1:26" x14ac:dyDescent="0.25">
      <c r="A1678">
        <v>1677</v>
      </c>
      <c r="B1678" s="17" t="s">
        <v>1260</v>
      </c>
      <c r="C1678" s="17">
        <v>2553</v>
      </c>
      <c r="D1678" s="17" t="str">
        <f>INDEX(Hosts!$A:$O,MATCH(Places!$C1678,Hosts!$A:$A,0),MATCH(Places!D$1,Hosts!$1:$1,0))</f>
        <v>Within an hour</v>
      </c>
      <c r="E1678" s="87">
        <f>INDEX(Hosts!$A:$O,MATCH(Places!$C1678,Hosts!$A:$A,0),MATCH(Places!E$1,Hosts!$1:$1,0))</f>
        <v>1</v>
      </c>
      <c r="F1678" s="87">
        <f>INDEX(Hosts!$A:$O,MATCH(Places!$C1678,Hosts!$A:$A,0),MATCH(Places!F$1,Hosts!$1:$1,0))</f>
        <v>1</v>
      </c>
      <c r="G1678" s="17" t="str">
        <f>INDEX(Hosts!$A:$O,MATCH(Places!$C1678,Hosts!$A:$A,0),MATCH(Places!G$1,Hosts!$1:$1,0))</f>
        <v>Yes</v>
      </c>
      <c r="H1678" s="17">
        <v>12</v>
      </c>
      <c r="I1678" s="17" t="str">
        <f>INDEX(Neighborhoods!$A:$C,MATCH(Places!$H1678,Neighborhoods!$A:$A,0),MATCH(Places!I$1,Neighborhoods!$1:$1,0))</f>
        <v>Brooklyn</v>
      </c>
      <c r="J1678" s="17" t="str">
        <f>INDEX(Neighborhoods!$A:$C,MATCH(Places!$H1678,Neighborhoods!$A:$A,0),MATCH(Places!J$1,Neighborhoods!$1:$1,0))</f>
        <v>Williamsburg</v>
      </c>
      <c r="K1678" s="17" t="s">
        <v>11822</v>
      </c>
      <c r="L1678" s="17" t="str">
        <f t="shared" si="104"/>
        <v>No</v>
      </c>
      <c r="M1678" s="17">
        <v>4</v>
      </c>
      <c r="N1678" s="17" t="str" cm="1">
        <f t="array" ref="N1678">_xlfn.IFS(M1678&lt;=2,"Small",M1678&lt;=5,"Medium",M1678&gt;5,"Large")</f>
        <v>Medium</v>
      </c>
      <c r="O1678" s="65">
        <v>201</v>
      </c>
      <c r="P1678" s="87">
        <f t="shared" si="105"/>
        <v>0.04</v>
      </c>
      <c r="Q1678" s="68">
        <v>5</v>
      </c>
      <c r="R1678" s="68" t="str" cm="1">
        <f t="array" ref="R1678">_xlfn.SWITCH(ROUND(Q1678,0),5,"Excellent",4,"Good",3,"Ok","Bad")</f>
        <v>Excellent</v>
      </c>
      <c r="S1678" s="17">
        <v>115</v>
      </c>
      <c r="T1678" s="17" t="str">
        <f t="shared" si="106"/>
        <v>Yes</v>
      </c>
      <c r="U1678" s="82">
        <v>42413</v>
      </c>
      <c r="V1678" s="82">
        <v>43873</v>
      </c>
      <c r="W1678" s="17">
        <v>176</v>
      </c>
      <c r="X1678" s="17" t="str">
        <f t="shared" si="107"/>
        <v>Active</v>
      </c>
      <c r="Y1678" s="17" t="s">
        <v>15615</v>
      </c>
      <c r="Z1678" s="17"/>
    </row>
    <row r="1679" spans="1:26" x14ac:dyDescent="0.25">
      <c r="A1679">
        <v>1678</v>
      </c>
      <c r="B1679" s="17" t="s">
        <v>1261</v>
      </c>
      <c r="C1679" s="17">
        <v>435</v>
      </c>
      <c r="D1679" s="17" t="str">
        <f>INDEX(Hosts!$A:$O,MATCH(Places!$C1679,Hosts!$A:$A,0),MATCH(Places!D$1,Hosts!$1:$1,0))</f>
        <v>Within a few hours</v>
      </c>
      <c r="E1679" s="87">
        <f>INDEX(Hosts!$A:$O,MATCH(Places!$C1679,Hosts!$A:$A,0),MATCH(Places!E$1,Hosts!$1:$1,0))</f>
        <v>1</v>
      </c>
      <c r="F1679" s="87">
        <f>INDEX(Hosts!$A:$O,MATCH(Places!$C1679,Hosts!$A:$A,0),MATCH(Places!F$1,Hosts!$1:$1,0))</f>
        <v>0.67</v>
      </c>
      <c r="G1679" s="17" t="str">
        <f>INDEX(Hosts!$A:$O,MATCH(Places!$C1679,Hosts!$A:$A,0),MATCH(Places!G$1,Hosts!$1:$1,0))</f>
        <v>Yes</v>
      </c>
      <c r="H1679" s="17">
        <v>12</v>
      </c>
      <c r="I1679" s="17" t="str">
        <f>INDEX(Neighborhoods!$A:$C,MATCH(Places!$H1679,Neighborhoods!$A:$A,0),MATCH(Places!I$1,Neighborhoods!$1:$1,0))</f>
        <v>Brooklyn</v>
      </c>
      <c r="J1679" s="17" t="str">
        <f>INDEX(Neighborhoods!$A:$C,MATCH(Places!$H1679,Neighborhoods!$A:$A,0),MATCH(Places!J$1,Neighborhoods!$1:$1,0))</f>
        <v>Williamsburg</v>
      </c>
      <c r="K1679" s="17" t="s">
        <v>1</v>
      </c>
      <c r="L1679" s="17" t="str">
        <f t="shared" si="104"/>
        <v>Yes</v>
      </c>
      <c r="M1679" s="17">
        <v>1</v>
      </c>
      <c r="N1679" s="17" t="str" cm="1">
        <f t="array" ref="N1679">_xlfn.IFS(M1679&lt;=2,"Small",M1679&lt;=5,"Medium",M1679&gt;5,"Large")</f>
        <v>Small</v>
      </c>
      <c r="O1679" s="65">
        <v>65</v>
      </c>
      <c r="P1679" s="87">
        <f t="shared" si="105"/>
        <v>0.03</v>
      </c>
      <c r="Q1679" s="68">
        <v>4.91</v>
      </c>
      <c r="R1679" s="68" t="str" cm="1">
        <f t="array" ref="R1679">_xlfn.SWITCH(ROUND(Q1679,0),5,"Excellent",4,"Good",3,"Ok","Bad")</f>
        <v>Excellent</v>
      </c>
      <c r="S1679" s="17">
        <v>23</v>
      </c>
      <c r="T1679" s="17" t="str">
        <f t="shared" si="106"/>
        <v>No</v>
      </c>
      <c r="U1679" s="82">
        <v>42620</v>
      </c>
      <c r="V1679" s="82">
        <v>43739</v>
      </c>
      <c r="W1679" s="17">
        <v>349</v>
      </c>
      <c r="X1679" s="17" t="str">
        <f t="shared" si="107"/>
        <v>Active</v>
      </c>
      <c r="Y1679" s="17" t="s">
        <v>15615</v>
      </c>
      <c r="Z1679" s="17"/>
    </row>
    <row r="1680" spans="1:26" x14ac:dyDescent="0.25">
      <c r="A1680">
        <v>1679</v>
      </c>
      <c r="B1680" s="17" t="s">
        <v>1262</v>
      </c>
      <c r="C1680" s="17">
        <v>958</v>
      </c>
      <c r="D1680" s="17" t="str">
        <f>INDEX(Hosts!$A:$O,MATCH(Places!$C1680,Hosts!$A:$A,0),MATCH(Places!D$1,Hosts!$1:$1,0))</f>
        <v>Within an hour</v>
      </c>
      <c r="E1680" s="87">
        <f>INDEX(Hosts!$A:$O,MATCH(Places!$C1680,Hosts!$A:$A,0),MATCH(Places!E$1,Hosts!$1:$1,0))</f>
        <v>1</v>
      </c>
      <c r="F1680" s="87">
        <f>INDEX(Hosts!$A:$O,MATCH(Places!$C1680,Hosts!$A:$A,0),MATCH(Places!F$1,Hosts!$1:$1,0))</f>
        <v>0.99</v>
      </c>
      <c r="G1680" s="17" t="str">
        <f>INDEX(Hosts!$A:$O,MATCH(Places!$C1680,Hosts!$A:$A,0),MATCH(Places!G$1,Hosts!$1:$1,0))</f>
        <v>Yes</v>
      </c>
      <c r="H1680" s="17">
        <v>16</v>
      </c>
      <c r="I1680" s="17" t="str">
        <f>INDEX(Neighborhoods!$A:$C,MATCH(Places!$H1680,Neighborhoods!$A:$A,0),MATCH(Places!I$1,Neighborhoods!$1:$1,0))</f>
        <v>Manhattan</v>
      </c>
      <c r="J1680" s="17" t="str">
        <f>INDEX(Neighborhoods!$A:$C,MATCH(Places!$H1680,Neighborhoods!$A:$A,0),MATCH(Places!J$1,Neighborhoods!$1:$1,0))</f>
        <v>Harlem</v>
      </c>
      <c r="K1680" s="17" t="s">
        <v>11822</v>
      </c>
      <c r="L1680" s="17" t="str">
        <f t="shared" si="104"/>
        <v>No</v>
      </c>
      <c r="M1680" s="17">
        <v>5</v>
      </c>
      <c r="N1680" s="17" t="str" cm="1">
        <f t="array" ref="N1680">_xlfn.IFS(M1680&lt;=2,"Small",M1680&lt;=5,"Medium",M1680&gt;5,"Large")</f>
        <v>Medium</v>
      </c>
      <c r="O1680" s="65">
        <v>252</v>
      </c>
      <c r="P1680" s="87">
        <f t="shared" si="105"/>
        <v>0.04</v>
      </c>
      <c r="Q1680" s="68">
        <v>4.82</v>
      </c>
      <c r="R1680" s="68" t="str" cm="1">
        <f t="array" ref="R1680">_xlfn.SWITCH(ROUND(Q1680,0),5,"Excellent",4,"Good",3,"Ok","Bad")</f>
        <v>Excellent</v>
      </c>
      <c r="S1680" s="17">
        <v>73</v>
      </c>
      <c r="T1680" s="17" t="str">
        <f t="shared" si="106"/>
        <v>No</v>
      </c>
      <c r="U1680" s="82">
        <v>42364</v>
      </c>
      <c r="V1680" s="82">
        <v>43945</v>
      </c>
      <c r="W1680" s="17">
        <v>284</v>
      </c>
      <c r="X1680" s="17" t="str">
        <f t="shared" si="107"/>
        <v>Active</v>
      </c>
      <c r="Y1680" s="17" t="s">
        <v>15615</v>
      </c>
      <c r="Z1680" s="17"/>
    </row>
    <row r="1681" spans="1:26" x14ac:dyDescent="0.25">
      <c r="A1681">
        <v>1680</v>
      </c>
      <c r="B1681" s="17" t="s">
        <v>1263</v>
      </c>
      <c r="C1681" s="17">
        <v>2348</v>
      </c>
      <c r="D1681" s="17" t="str">
        <f>INDEX(Hosts!$A:$O,MATCH(Places!$C1681,Hosts!$A:$A,0),MATCH(Places!D$1,Hosts!$1:$1,0))</f>
        <v>Within a few hours</v>
      </c>
      <c r="E1681" s="87">
        <f>INDEX(Hosts!$A:$O,MATCH(Places!$C1681,Hosts!$A:$A,0),MATCH(Places!E$1,Hosts!$1:$1,0))</f>
        <v>1</v>
      </c>
      <c r="F1681" s="87">
        <f>INDEX(Hosts!$A:$O,MATCH(Places!$C1681,Hosts!$A:$A,0),MATCH(Places!F$1,Hosts!$1:$1,0))</f>
        <v>0.89</v>
      </c>
      <c r="G1681" s="17" t="str">
        <f>INDEX(Hosts!$A:$O,MATCH(Places!$C1681,Hosts!$A:$A,0),MATCH(Places!G$1,Hosts!$1:$1,0))</f>
        <v>Yes</v>
      </c>
      <c r="H1681" s="17">
        <v>7</v>
      </c>
      <c r="I1681" s="17" t="str">
        <f>INDEX(Neighborhoods!$A:$C,MATCH(Places!$H1681,Neighborhoods!$A:$A,0),MATCH(Places!I$1,Neighborhoods!$1:$1,0))</f>
        <v>Brooklyn</v>
      </c>
      <c r="J1681" s="17" t="str">
        <f>INDEX(Neighborhoods!$A:$C,MATCH(Places!$H1681,Neighborhoods!$A:$A,0),MATCH(Places!J$1,Neighborhoods!$1:$1,0))</f>
        <v>Bedford-Stuyvesant</v>
      </c>
      <c r="K1681" s="17" t="s">
        <v>1</v>
      </c>
      <c r="L1681" s="17" t="str">
        <f t="shared" si="104"/>
        <v>Yes</v>
      </c>
      <c r="M1681" s="17">
        <v>4</v>
      </c>
      <c r="N1681" s="17" t="str" cm="1">
        <f t="array" ref="N1681">_xlfn.IFS(M1681&lt;=2,"Small",M1681&lt;=5,"Medium",M1681&gt;5,"Large")</f>
        <v>Medium</v>
      </c>
      <c r="O1681" s="65">
        <v>70</v>
      </c>
      <c r="P1681" s="87">
        <f t="shared" si="105"/>
        <v>0.03</v>
      </c>
      <c r="Q1681" s="68">
        <v>4.83</v>
      </c>
      <c r="R1681" s="68" t="str" cm="1">
        <f t="array" ref="R1681">_xlfn.SWITCH(ROUND(Q1681,0),5,"Excellent",4,"Good",3,"Ok","Bad")</f>
        <v>Excellent</v>
      </c>
      <c r="S1681" s="17">
        <v>142</v>
      </c>
      <c r="T1681" s="17" t="str">
        <f t="shared" si="106"/>
        <v>Yes</v>
      </c>
      <c r="U1681" s="82">
        <v>42364</v>
      </c>
      <c r="V1681" s="82">
        <v>43890</v>
      </c>
      <c r="W1681" s="17">
        <v>344</v>
      </c>
      <c r="X1681" s="17" t="str">
        <f t="shared" si="107"/>
        <v>Active</v>
      </c>
      <c r="Y1681" s="17" t="s">
        <v>15615</v>
      </c>
      <c r="Z1681" s="17"/>
    </row>
    <row r="1682" spans="1:26" x14ac:dyDescent="0.25">
      <c r="A1682">
        <v>1681</v>
      </c>
      <c r="B1682" s="17" t="s">
        <v>1264</v>
      </c>
      <c r="C1682" s="17">
        <v>2479</v>
      </c>
      <c r="D1682" s="17" t="str">
        <f>INDEX(Hosts!$A:$O,MATCH(Places!$C1682,Hosts!$A:$A,0),MATCH(Places!D$1,Hosts!$1:$1,0))</f>
        <v>Within a day</v>
      </c>
      <c r="E1682" s="87">
        <f>INDEX(Hosts!$A:$O,MATCH(Places!$C1682,Hosts!$A:$A,0),MATCH(Places!E$1,Hosts!$1:$1,0))</f>
        <v>1</v>
      </c>
      <c r="F1682" s="87">
        <f>INDEX(Hosts!$A:$O,MATCH(Places!$C1682,Hosts!$A:$A,0),MATCH(Places!F$1,Hosts!$1:$1,0))</f>
        <v>0</v>
      </c>
      <c r="G1682" s="17" t="str">
        <f>INDEX(Hosts!$A:$O,MATCH(Places!$C1682,Hosts!$A:$A,0),MATCH(Places!G$1,Hosts!$1:$1,0))</f>
        <v>No</v>
      </c>
      <c r="H1682" s="17">
        <v>15</v>
      </c>
      <c r="I1682" s="17" t="str">
        <f>INDEX(Neighborhoods!$A:$C,MATCH(Places!$H1682,Neighborhoods!$A:$A,0),MATCH(Places!I$1,Neighborhoods!$1:$1,0))</f>
        <v>Manhattan</v>
      </c>
      <c r="J1682" s="17" t="str">
        <f>INDEX(Neighborhoods!$A:$C,MATCH(Places!$H1682,Neighborhoods!$A:$A,0),MATCH(Places!J$1,Neighborhoods!$1:$1,0))</f>
        <v>East Village</v>
      </c>
      <c r="K1682" s="17" t="s">
        <v>1</v>
      </c>
      <c r="L1682" s="17" t="str">
        <f t="shared" si="104"/>
        <v>Yes</v>
      </c>
      <c r="M1682" s="17">
        <v>2</v>
      </c>
      <c r="N1682" s="17" t="str" cm="1">
        <f t="array" ref="N1682">_xlfn.IFS(M1682&lt;=2,"Small",M1682&lt;=5,"Medium",M1682&gt;5,"Large")</f>
        <v>Small</v>
      </c>
      <c r="O1682" s="65">
        <v>75</v>
      </c>
      <c r="P1682" s="87">
        <f t="shared" si="105"/>
        <v>0.03</v>
      </c>
      <c r="Q1682" s="68">
        <v>5</v>
      </c>
      <c r="R1682" s="68" t="str" cm="1">
        <f t="array" ref="R1682">_xlfn.SWITCH(ROUND(Q1682,0),5,"Excellent",4,"Good",3,"Ok","Bad")</f>
        <v>Excellent</v>
      </c>
      <c r="S1682" s="17">
        <v>4</v>
      </c>
      <c r="T1682" s="17" t="str">
        <f t="shared" si="106"/>
        <v>No</v>
      </c>
      <c r="U1682" s="82">
        <v>42360</v>
      </c>
      <c r="V1682" s="82">
        <v>42788</v>
      </c>
      <c r="W1682" s="17">
        <v>0</v>
      </c>
      <c r="X1682" s="17" t="str">
        <f t="shared" si="107"/>
        <v>Inactive</v>
      </c>
      <c r="Y1682" s="17" t="s">
        <v>15615</v>
      </c>
      <c r="Z1682" s="17"/>
    </row>
    <row r="1683" spans="1:26" x14ac:dyDescent="0.25">
      <c r="A1683">
        <v>1682</v>
      </c>
      <c r="B1683" s="17" t="s">
        <v>1265</v>
      </c>
      <c r="C1683" s="17">
        <v>2558</v>
      </c>
      <c r="D1683" s="17" t="str">
        <f>INDEX(Hosts!$A:$O,MATCH(Places!$C1683,Hosts!$A:$A,0),MATCH(Places!D$1,Hosts!$1:$1,0))</f>
        <v>A few days or more</v>
      </c>
      <c r="E1683" s="87">
        <f>INDEX(Hosts!$A:$O,MATCH(Places!$C1683,Hosts!$A:$A,0),MATCH(Places!E$1,Hosts!$1:$1,0))</f>
        <v>0.13</v>
      </c>
      <c r="F1683" s="87">
        <f>INDEX(Hosts!$A:$O,MATCH(Places!$C1683,Hosts!$A:$A,0),MATCH(Places!F$1,Hosts!$1:$1,0))</f>
        <v>0.96</v>
      </c>
      <c r="G1683" s="17" t="str">
        <f>INDEX(Hosts!$A:$O,MATCH(Places!$C1683,Hosts!$A:$A,0),MATCH(Places!G$1,Hosts!$1:$1,0))</f>
        <v>No</v>
      </c>
      <c r="H1683" s="17">
        <v>7</v>
      </c>
      <c r="I1683" s="17" t="str">
        <f>INDEX(Neighborhoods!$A:$C,MATCH(Places!$H1683,Neighborhoods!$A:$A,0),MATCH(Places!I$1,Neighborhoods!$1:$1,0))</f>
        <v>Brooklyn</v>
      </c>
      <c r="J1683" s="17" t="str">
        <f>INDEX(Neighborhoods!$A:$C,MATCH(Places!$H1683,Neighborhoods!$A:$A,0),MATCH(Places!J$1,Neighborhoods!$1:$1,0))</f>
        <v>Bedford-Stuyvesant</v>
      </c>
      <c r="K1683" s="17" t="s">
        <v>11822</v>
      </c>
      <c r="L1683" s="17" t="str">
        <f t="shared" si="104"/>
        <v>No</v>
      </c>
      <c r="M1683" s="17">
        <v>2</v>
      </c>
      <c r="N1683" s="17" t="str" cm="1">
        <f t="array" ref="N1683">_xlfn.IFS(M1683&lt;=2,"Small",M1683&lt;=5,"Medium",M1683&gt;5,"Large")</f>
        <v>Small</v>
      </c>
      <c r="O1683" s="65">
        <v>85</v>
      </c>
      <c r="P1683" s="87">
        <f t="shared" si="105"/>
        <v>0.03</v>
      </c>
      <c r="Q1683" s="68">
        <v>4.21</v>
      </c>
      <c r="R1683" s="68" t="str" cm="1">
        <f t="array" ref="R1683">_xlfn.SWITCH(ROUND(Q1683,0),5,"Excellent",4,"Good",3,"Ok","Bad")</f>
        <v>Good</v>
      </c>
      <c r="S1683" s="17">
        <v>116</v>
      </c>
      <c r="T1683" s="17" t="str">
        <f t="shared" si="106"/>
        <v>No</v>
      </c>
      <c r="U1683" s="82">
        <v>42502</v>
      </c>
      <c r="V1683" s="82">
        <v>43821</v>
      </c>
      <c r="W1683" s="17">
        <v>364</v>
      </c>
      <c r="X1683" s="17" t="str">
        <f t="shared" si="107"/>
        <v>Active</v>
      </c>
      <c r="Y1683" s="17" t="s">
        <v>15615</v>
      </c>
      <c r="Z1683" s="17"/>
    </row>
    <row r="1684" spans="1:26" x14ac:dyDescent="0.25">
      <c r="A1684">
        <v>1683</v>
      </c>
      <c r="B1684" s="17" t="s">
        <v>1266</v>
      </c>
      <c r="C1684" s="17">
        <v>472</v>
      </c>
      <c r="D1684" s="17" t="str">
        <f>INDEX(Hosts!$A:$O,MATCH(Places!$C1684,Hosts!$A:$A,0),MATCH(Places!D$1,Hosts!$1:$1,0))</f>
        <v>Within a day</v>
      </c>
      <c r="E1684" s="87">
        <f>INDEX(Hosts!$A:$O,MATCH(Places!$C1684,Hosts!$A:$A,0),MATCH(Places!E$1,Hosts!$1:$1,0))</f>
        <v>1</v>
      </c>
      <c r="F1684" s="87">
        <f>INDEX(Hosts!$A:$O,MATCH(Places!$C1684,Hosts!$A:$A,0),MATCH(Places!F$1,Hosts!$1:$1,0))</f>
        <v>0.6</v>
      </c>
      <c r="G1684" s="17" t="str">
        <f>INDEX(Hosts!$A:$O,MATCH(Places!$C1684,Hosts!$A:$A,0),MATCH(Places!G$1,Hosts!$1:$1,0))</f>
        <v>Yes</v>
      </c>
      <c r="H1684" s="17">
        <v>14</v>
      </c>
      <c r="I1684" s="17" t="str">
        <f>INDEX(Neighborhoods!$A:$C,MATCH(Places!$H1684,Neighborhoods!$A:$A,0),MATCH(Places!I$1,Neighborhoods!$1:$1,0))</f>
        <v>Manhattan</v>
      </c>
      <c r="J1684" s="17" t="str">
        <f>INDEX(Neighborhoods!$A:$C,MATCH(Places!$H1684,Neighborhoods!$A:$A,0),MATCH(Places!J$1,Neighborhoods!$1:$1,0))</f>
        <v>East Harlem</v>
      </c>
      <c r="K1684" s="17" t="s">
        <v>11822</v>
      </c>
      <c r="L1684" s="17" t="str">
        <f t="shared" si="104"/>
        <v>No</v>
      </c>
      <c r="M1684" s="17">
        <v>3</v>
      </c>
      <c r="N1684" s="17" t="str" cm="1">
        <f t="array" ref="N1684">_xlfn.IFS(M1684&lt;=2,"Small",M1684&lt;=5,"Medium",M1684&gt;5,"Large")</f>
        <v>Medium</v>
      </c>
      <c r="O1684" s="65">
        <v>185</v>
      </c>
      <c r="P1684" s="87">
        <f t="shared" si="105"/>
        <v>0.03</v>
      </c>
      <c r="Q1684" s="68">
        <v>5</v>
      </c>
      <c r="R1684" s="68" t="str" cm="1">
        <f t="array" ref="R1684">_xlfn.SWITCH(ROUND(Q1684,0),5,"Excellent",4,"Good",3,"Ok","Bad")</f>
        <v>Excellent</v>
      </c>
      <c r="S1684" s="17">
        <v>9</v>
      </c>
      <c r="T1684" s="17" t="str">
        <f t="shared" si="106"/>
        <v>No</v>
      </c>
      <c r="U1684" s="82">
        <v>42374</v>
      </c>
      <c r="V1684" s="82">
        <v>43831</v>
      </c>
      <c r="W1684" s="17">
        <v>44</v>
      </c>
      <c r="X1684" s="17" t="str">
        <f t="shared" si="107"/>
        <v>Active</v>
      </c>
      <c r="Y1684" s="17" t="s">
        <v>15615</v>
      </c>
      <c r="Z1684" s="17"/>
    </row>
    <row r="1685" spans="1:26" x14ac:dyDescent="0.25">
      <c r="A1685">
        <v>1684</v>
      </c>
      <c r="B1685" s="17" t="s">
        <v>1267</v>
      </c>
      <c r="C1685" s="17">
        <v>226</v>
      </c>
      <c r="D1685" s="17" t="str">
        <f>INDEX(Hosts!$A:$O,MATCH(Places!$C1685,Hosts!$A:$A,0),MATCH(Places!D$1,Hosts!$1:$1,0))</f>
        <v>Within an hour</v>
      </c>
      <c r="E1685" s="87">
        <f>INDEX(Hosts!$A:$O,MATCH(Places!$C1685,Hosts!$A:$A,0),MATCH(Places!E$1,Hosts!$1:$1,0))</f>
        <v>1</v>
      </c>
      <c r="F1685" s="87">
        <f>INDEX(Hosts!$A:$O,MATCH(Places!$C1685,Hosts!$A:$A,0),MATCH(Places!F$1,Hosts!$1:$1,0))</f>
        <v>1</v>
      </c>
      <c r="G1685" s="17" t="str">
        <f>INDEX(Hosts!$A:$O,MATCH(Places!$C1685,Hosts!$A:$A,0),MATCH(Places!G$1,Hosts!$1:$1,0))</f>
        <v>No</v>
      </c>
      <c r="H1685" s="17">
        <v>16</v>
      </c>
      <c r="I1685" s="17" t="str">
        <f>INDEX(Neighborhoods!$A:$C,MATCH(Places!$H1685,Neighborhoods!$A:$A,0),MATCH(Places!I$1,Neighborhoods!$1:$1,0))</f>
        <v>Manhattan</v>
      </c>
      <c r="J1685" s="17" t="str">
        <f>INDEX(Neighborhoods!$A:$C,MATCH(Places!$H1685,Neighborhoods!$A:$A,0),MATCH(Places!J$1,Neighborhoods!$1:$1,0))</f>
        <v>Harlem</v>
      </c>
      <c r="K1685" s="17" t="s">
        <v>11822</v>
      </c>
      <c r="L1685" s="17" t="str">
        <f t="shared" si="104"/>
        <v>No</v>
      </c>
      <c r="M1685" s="17">
        <v>10</v>
      </c>
      <c r="N1685" s="17" t="str" cm="1">
        <f t="array" ref="N1685">_xlfn.IFS(M1685&lt;=2,"Small",M1685&lt;=5,"Medium",M1685&gt;5,"Large")</f>
        <v>Large</v>
      </c>
      <c r="O1685" s="65">
        <v>195</v>
      </c>
      <c r="P1685" s="87">
        <f t="shared" si="105"/>
        <v>0.03</v>
      </c>
      <c r="Q1685" s="68">
        <v>4.5599999999999996</v>
      </c>
      <c r="R1685" s="68" t="str" cm="1">
        <f t="array" ref="R1685">_xlfn.SWITCH(ROUND(Q1685,0),5,"Excellent",4,"Good",3,"Ok","Bad")</f>
        <v>Excellent</v>
      </c>
      <c r="S1685" s="17">
        <v>55</v>
      </c>
      <c r="T1685" s="17" t="str">
        <f t="shared" si="106"/>
        <v>No</v>
      </c>
      <c r="U1685" s="82">
        <v>42437</v>
      </c>
      <c r="V1685" s="82">
        <v>44045</v>
      </c>
      <c r="W1685" s="17">
        <v>353</v>
      </c>
      <c r="X1685" s="17" t="str">
        <f t="shared" si="107"/>
        <v>Active</v>
      </c>
      <c r="Y1685" s="17" t="s">
        <v>15616</v>
      </c>
      <c r="Z1685" s="17"/>
    </row>
    <row r="1686" spans="1:26" x14ac:dyDescent="0.25">
      <c r="A1686">
        <v>1685</v>
      </c>
      <c r="B1686" s="17" t="s">
        <v>1268</v>
      </c>
      <c r="C1686" s="17">
        <v>1980</v>
      </c>
      <c r="D1686" s="17" t="str">
        <f>INDEX(Hosts!$A:$O,MATCH(Places!$C1686,Hosts!$A:$A,0),MATCH(Places!D$1,Hosts!$1:$1,0))</f>
        <v>Within an hour</v>
      </c>
      <c r="E1686" s="87">
        <f>INDEX(Hosts!$A:$O,MATCH(Places!$C1686,Hosts!$A:$A,0),MATCH(Places!E$1,Hosts!$1:$1,0))</f>
        <v>1</v>
      </c>
      <c r="F1686" s="87">
        <f>INDEX(Hosts!$A:$O,MATCH(Places!$C1686,Hosts!$A:$A,0),MATCH(Places!F$1,Hosts!$1:$1,0))</f>
        <v>0.6</v>
      </c>
      <c r="G1686" s="17" t="str">
        <f>INDEX(Hosts!$A:$O,MATCH(Places!$C1686,Hosts!$A:$A,0),MATCH(Places!G$1,Hosts!$1:$1,0))</f>
        <v>No</v>
      </c>
      <c r="H1686" s="17">
        <v>21</v>
      </c>
      <c r="I1686" s="17" t="str">
        <f>INDEX(Neighborhoods!$A:$C,MATCH(Places!$H1686,Neighborhoods!$A:$A,0),MATCH(Places!I$1,Neighborhoods!$1:$1,0))</f>
        <v>Queens</v>
      </c>
      <c r="J1686" s="17" t="str">
        <f>INDEX(Neighborhoods!$A:$C,MATCH(Places!$H1686,Neighborhoods!$A:$A,0),MATCH(Places!J$1,Neighborhoods!$1:$1,0))</f>
        <v>Astoria</v>
      </c>
      <c r="K1686" s="17" t="s">
        <v>11822</v>
      </c>
      <c r="L1686" s="17" t="str">
        <f t="shared" si="104"/>
        <v>No</v>
      </c>
      <c r="M1686" s="17">
        <v>3</v>
      </c>
      <c r="N1686" s="17" t="str" cm="1">
        <f t="array" ref="N1686">_xlfn.IFS(M1686&lt;=2,"Small",M1686&lt;=5,"Medium",M1686&gt;5,"Large")</f>
        <v>Medium</v>
      </c>
      <c r="O1686" s="65">
        <v>100</v>
      </c>
      <c r="P1686" s="87">
        <f t="shared" si="105"/>
        <v>0.03</v>
      </c>
      <c r="Q1686" s="68">
        <v>4.6500000000000004</v>
      </c>
      <c r="R1686" s="68" t="str" cm="1">
        <f t="array" ref="R1686">_xlfn.SWITCH(ROUND(Q1686,0),5,"Excellent",4,"Good",3,"Ok","Bad")</f>
        <v>Excellent</v>
      </c>
      <c r="S1686" s="17">
        <v>55</v>
      </c>
      <c r="T1686" s="17" t="str">
        <f t="shared" si="106"/>
        <v>No</v>
      </c>
      <c r="U1686" s="82">
        <v>42343</v>
      </c>
      <c r="V1686" s="82">
        <v>44031</v>
      </c>
      <c r="W1686" s="17">
        <v>351</v>
      </c>
      <c r="X1686" s="17" t="str">
        <f t="shared" si="107"/>
        <v>Active</v>
      </c>
      <c r="Y1686" s="17" t="s">
        <v>15615</v>
      </c>
      <c r="Z1686" s="17"/>
    </row>
    <row r="1687" spans="1:26" x14ac:dyDescent="0.25">
      <c r="A1687">
        <v>1686</v>
      </c>
      <c r="B1687" s="17" t="s">
        <v>15283</v>
      </c>
      <c r="C1687" s="17">
        <v>1297</v>
      </c>
      <c r="D1687" s="17" t="str">
        <f>INDEX(Hosts!$A:$O,MATCH(Places!$C1687,Hosts!$A:$A,0),MATCH(Places!D$1,Hosts!$1:$1,0))</f>
        <v>Within a day</v>
      </c>
      <c r="E1687" s="87">
        <f>INDEX(Hosts!$A:$O,MATCH(Places!$C1687,Hosts!$A:$A,0),MATCH(Places!E$1,Hosts!$1:$1,0))</f>
        <v>1</v>
      </c>
      <c r="F1687" s="87">
        <f>INDEX(Hosts!$A:$O,MATCH(Places!$C1687,Hosts!$A:$A,0),MATCH(Places!F$1,Hosts!$1:$1,0))</f>
        <v>0.5</v>
      </c>
      <c r="G1687" s="17" t="str">
        <f>INDEX(Hosts!$A:$O,MATCH(Places!$C1687,Hosts!$A:$A,0),MATCH(Places!G$1,Hosts!$1:$1,0))</f>
        <v>No</v>
      </c>
      <c r="H1687" s="17">
        <v>9</v>
      </c>
      <c r="I1687" s="17" t="str">
        <f>INDEX(Neighborhoods!$A:$C,MATCH(Places!$H1687,Neighborhoods!$A:$A,0),MATCH(Places!I$1,Neighborhoods!$1:$1,0))</f>
        <v>Brooklyn</v>
      </c>
      <c r="J1687" s="17" t="str">
        <f>INDEX(Neighborhoods!$A:$C,MATCH(Places!$H1687,Neighborhoods!$A:$A,0),MATCH(Places!J$1,Neighborhoods!$1:$1,0))</f>
        <v>Crown Heights</v>
      </c>
      <c r="K1687" s="17" t="s">
        <v>11822</v>
      </c>
      <c r="L1687" s="17" t="str">
        <f t="shared" si="104"/>
        <v>No</v>
      </c>
      <c r="M1687" s="17">
        <v>2</v>
      </c>
      <c r="N1687" s="17" t="str" cm="1">
        <f t="array" ref="N1687">_xlfn.IFS(M1687&lt;=2,"Small",M1687&lt;=5,"Medium",M1687&gt;5,"Large")</f>
        <v>Small</v>
      </c>
      <c r="O1687" s="65">
        <v>125</v>
      </c>
      <c r="P1687" s="87">
        <f t="shared" si="105"/>
        <v>0.03</v>
      </c>
      <c r="Q1687" s="68">
        <v>4.6399999999999997</v>
      </c>
      <c r="R1687" s="68" t="str" cm="1">
        <f t="array" ref="R1687">_xlfn.SWITCH(ROUND(Q1687,0),5,"Excellent",4,"Good",3,"Ok","Bad")</f>
        <v>Excellent</v>
      </c>
      <c r="S1687" s="17">
        <v>14</v>
      </c>
      <c r="T1687" s="17" t="str">
        <f t="shared" si="106"/>
        <v>No</v>
      </c>
      <c r="U1687" s="82">
        <v>42463</v>
      </c>
      <c r="V1687" s="82">
        <v>43804</v>
      </c>
      <c r="W1687" s="17">
        <v>43</v>
      </c>
      <c r="X1687" s="17" t="str">
        <f t="shared" si="107"/>
        <v>Active</v>
      </c>
      <c r="Y1687" s="17" t="s">
        <v>15615</v>
      </c>
      <c r="Z1687" s="17"/>
    </row>
    <row r="1688" spans="1:26" x14ac:dyDescent="0.25">
      <c r="A1688">
        <v>1687</v>
      </c>
      <c r="B1688" s="17" t="s">
        <v>14942</v>
      </c>
      <c r="C1688" s="17">
        <v>208</v>
      </c>
      <c r="D1688" s="17" t="str">
        <f>INDEX(Hosts!$A:$O,MATCH(Places!$C1688,Hosts!$A:$A,0),MATCH(Places!D$1,Hosts!$1:$1,0))</f>
        <v>Within an hour</v>
      </c>
      <c r="E1688" s="87">
        <f>INDEX(Hosts!$A:$O,MATCH(Places!$C1688,Hosts!$A:$A,0),MATCH(Places!E$1,Hosts!$1:$1,0))</f>
        <v>1</v>
      </c>
      <c r="F1688" s="87">
        <f>INDEX(Hosts!$A:$O,MATCH(Places!$C1688,Hosts!$A:$A,0),MATCH(Places!F$1,Hosts!$1:$1,0))</f>
        <v>0.92</v>
      </c>
      <c r="G1688" s="17" t="str">
        <f>INDEX(Hosts!$A:$O,MATCH(Places!$C1688,Hosts!$A:$A,0),MATCH(Places!G$1,Hosts!$1:$1,0))</f>
        <v>Yes</v>
      </c>
      <c r="H1688" s="17">
        <v>21</v>
      </c>
      <c r="I1688" s="17" t="str">
        <f>INDEX(Neighborhoods!$A:$C,MATCH(Places!$H1688,Neighborhoods!$A:$A,0),MATCH(Places!I$1,Neighborhoods!$1:$1,0))</f>
        <v>Queens</v>
      </c>
      <c r="J1688" s="17" t="str">
        <f>INDEX(Neighborhoods!$A:$C,MATCH(Places!$H1688,Neighborhoods!$A:$A,0),MATCH(Places!J$1,Neighborhoods!$1:$1,0))</f>
        <v>Astoria</v>
      </c>
      <c r="K1688" s="17" t="s">
        <v>1</v>
      </c>
      <c r="L1688" s="17" t="str">
        <f t="shared" si="104"/>
        <v>Yes</v>
      </c>
      <c r="M1688" s="17">
        <v>1</v>
      </c>
      <c r="N1688" s="17" t="str" cm="1">
        <f t="array" ref="N1688">_xlfn.IFS(M1688&lt;=2,"Small",M1688&lt;=5,"Medium",M1688&gt;5,"Large")</f>
        <v>Small</v>
      </c>
      <c r="O1688" s="65">
        <v>38</v>
      </c>
      <c r="P1688" s="87">
        <f t="shared" si="105"/>
        <v>0.03</v>
      </c>
      <c r="Q1688" s="68">
        <v>4.87</v>
      </c>
      <c r="R1688" s="68" t="str" cm="1">
        <f t="array" ref="R1688">_xlfn.SWITCH(ROUND(Q1688,0),5,"Excellent",4,"Good",3,"Ok","Bad")</f>
        <v>Excellent</v>
      </c>
      <c r="S1688" s="17">
        <v>183</v>
      </c>
      <c r="T1688" s="17" t="str">
        <f t="shared" si="106"/>
        <v>Yes</v>
      </c>
      <c r="U1688" s="82">
        <v>42455</v>
      </c>
      <c r="V1688" s="82">
        <v>43879</v>
      </c>
      <c r="W1688" s="17">
        <v>364</v>
      </c>
      <c r="X1688" s="17" t="str">
        <f t="shared" si="107"/>
        <v>Active</v>
      </c>
      <c r="Y1688" s="17" t="s">
        <v>15615</v>
      </c>
      <c r="Z1688" s="17"/>
    </row>
    <row r="1689" spans="1:26" x14ac:dyDescent="0.25">
      <c r="A1689">
        <v>1688</v>
      </c>
      <c r="B1689" s="17" t="s">
        <v>1269</v>
      </c>
      <c r="C1689" s="17">
        <v>776</v>
      </c>
      <c r="D1689" s="17" t="str">
        <f>INDEX(Hosts!$A:$O,MATCH(Places!$C1689,Hosts!$A:$A,0),MATCH(Places!D$1,Hosts!$1:$1,0))</f>
        <v>Within a few hours</v>
      </c>
      <c r="E1689" s="87">
        <f>INDEX(Hosts!$A:$O,MATCH(Places!$C1689,Hosts!$A:$A,0),MATCH(Places!E$1,Hosts!$1:$1,0))</f>
        <v>1</v>
      </c>
      <c r="F1689" s="87">
        <f>INDEX(Hosts!$A:$O,MATCH(Places!$C1689,Hosts!$A:$A,0),MATCH(Places!F$1,Hosts!$1:$1,0))</f>
        <v>0.5</v>
      </c>
      <c r="G1689" s="17" t="str">
        <f>INDEX(Hosts!$A:$O,MATCH(Places!$C1689,Hosts!$A:$A,0),MATCH(Places!G$1,Hosts!$1:$1,0))</f>
        <v>No</v>
      </c>
      <c r="H1689" s="17">
        <v>21</v>
      </c>
      <c r="I1689" s="17" t="str">
        <f>INDEX(Neighborhoods!$A:$C,MATCH(Places!$H1689,Neighborhoods!$A:$A,0),MATCH(Places!I$1,Neighborhoods!$1:$1,0))</f>
        <v>Queens</v>
      </c>
      <c r="J1689" s="17" t="str">
        <f>INDEX(Neighborhoods!$A:$C,MATCH(Places!$H1689,Neighborhoods!$A:$A,0),MATCH(Places!J$1,Neighborhoods!$1:$1,0))</f>
        <v>Astoria</v>
      </c>
      <c r="K1689" s="17" t="s">
        <v>1</v>
      </c>
      <c r="L1689" s="17" t="str">
        <f t="shared" si="104"/>
        <v>Yes</v>
      </c>
      <c r="M1689" s="17">
        <v>1</v>
      </c>
      <c r="N1689" s="17" t="str" cm="1">
        <f t="array" ref="N1689">_xlfn.IFS(M1689&lt;=2,"Small",M1689&lt;=5,"Medium",M1689&gt;5,"Large")</f>
        <v>Small</v>
      </c>
      <c r="O1689" s="65">
        <v>43</v>
      </c>
      <c r="P1689" s="87">
        <f t="shared" si="105"/>
        <v>0.03</v>
      </c>
      <c r="Q1689" s="68">
        <v>5</v>
      </c>
      <c r="R1689" s="68" t="str" cm="1">
        <f t="array" ref="R1689">_xlfn.SWITCH(ROUND(Q1689,0),5,"Excellent",4,"Good",3,"Ok","Bad")</f>
        <v>Excellent</v>
      </c>
      <c r="S1689" s="17">
        <v>3</v>
      </c>
      <c r="T1689" s="17" t="str">
        <f t="shared" si="106"/>
        <v>No</v>
      </c>
      <c r="U1689" s="82">
        <v>42474</v>
      </c>
      <c r="V1689" s="82">
        <v>43411</v>
      </c>
      <c r="W1689" s="17">
        <v>364</v>
      </c>
      <c r="X1689" s="17" t="str">
        <f t="shared" si="107"/>
        <v>Active</v>
      </c>
      <c r="Y1689" s="17" t="s">
        <v>15615</v>
      </c>
      <c r="Z1689" s="17"/>
    </row>
    <row r="1690" spans="1:26" x14ac:dyDescent="0.25">
      <c r="A1690">
        <v>1689</v>
      </c>
      <c r="B1690" s="17" t="s">
        <v>1270</v>
      </c>
      <c r="C1690" s="17">
        <v>2562</v>
      </c>
      <c r="D1690" s="17" t="str">
        <f>INDEX(Hosts!$A:$O,MATCH(Places!$C1690,Hosts!$A:$A,0),MATCH(Places!D$1,Hosts!$1:$1,0))</f>
        <v>Within an hour</v>
      </c>
      <c r="E1690" s="87">
        <f>INDEX(Hosts!$A:$O,MATCH(Places!$C1690,Hosts!$A:$A,0),MATCH(Places!E$1,Hosts!$1:$1,0))</f>
        <v>1</v>
      </c>
      <c r="F1690" s="87">
        <f>INDEX(Hosts!$A:$O,MATCH(Places!$C1690,Hosts!$A:$A,0),MATCH(Places!F$1,Hosts!$1:$1,0))</f>
        <v>0.97</v>
      </c>
      <c r="G1690" s="17" t="str">
        <f>INDEX(Hosts!$A:$O,MATCH(Places!$C1690,Hosts!$A:$A,0),MATCH(Places!G$1,Hosts!$1:$1,0))</f>
        <v>Yes</v>
      </c>
      <c r="H1690" s="17">
        <v>29</v>
      </c>
      <c r="I1690" s="17" t="str">
        <f>INDEX(Neighborhoods!$A:$C,MATCH(Places!$H1690,Neighborhoods!$A:$A,0),MATCH(Places!I$1,Neighborhoods!$1:$1,0))</f>
        <v>Staten Island</v>
      </c>
      <c r="J1690" s="17" t="str">
        <f>INDEX(Neighborhoods!$A:$C,MATCH(Places!$H1690,Neighborhoods!$A:$A,0),MATCH(Places!J$1,Neighborhoods!$1:$1,0))</f>
        <v>Stapleton</v>
      </c>
      <c r="K1690" s="17" t="s">
        <v>1</v>
      </c>
      <c r="L1690" s="17" t="str">
        <f t="shared" si="104"/>
        <v>Yes</v>
      </c>
      <c r="M1690" s="17">
        <v>3</v>
      </c>
      <c r="N1690" s="17" t="str" cm="1">
        <f t="array" ref="N1690">_xlfn.IFS(M1690&lt;=2,"Small",M1690&lt;=5,"Medium",M1690&gt;5,"Large")</f>
        <v>Medium</v>
      </c>
      <c r="O1690" s="65">
        <v>49</v>
      </c>
      <c r="P1690" s="87">
        <f t="shared" si="105"/>
        <v>0.03</v>
      </c>
      <c r="Q1690" s="68">
        <v>4.9800000000000004</v>
      </c>
      <c r="R1690" s="68" t="str" cm="1">
        <f t="array" ref="R1690">_xlfn.SWITCH(ROUND(Q1690,0),5,"Excellent",4,"Good",3,"Ok","Bad")</f>
        <v>Excellent</v>
      </c>
      <c r="S1690" s="17">
        <v>135</v>
      </c>
      <c r="T1690" s="17" t="str">
        <f t="shared" si="106"/>
        <v>Yes</v>
      </c>
      <c r="U1690" s="82">
        <v>42365</v>
      </c>
      <c r="V1690" s="82">
        <v>43833</v>
      </c>
      <c r="W1690" s="17">
        <v>365</v>
      </c>
      <c r="X1690" s="17" t="str">
        <f t="shared" si="107"/>
        <v>Active</v>
      </c>
      <c r="Y1690" s="17" t="s">
        <v>15616</v>
      </c>
      <c r="Z1690" s="17"/>
    </row>
    <row r="1691" spans="1:26" x14ac:dyDescent="0.25">
      <c r="A1691">
        <v>1690</v>
      </c>
      <c r="B1691" s="17" t="s">
        <v>15429</v>
      </c>
      <c r="C1691" s="17">
        <v>583</v>
      </c>
      <c r="D1691" s="17" t="str">
        <f>INDEX(Hosts!$A:$O,MATCH(Places!$C1691,Hosts!$A:$A,0),MATCH(Places!D$1,Hosts!$1:$1,0))</f>
        <v>Within a few hours</v>
      </c>
      <c r="E1691" s="87">
        <f>INDEX(Hosts!$A:$O,MATCH(Places!$C1691,Hosts!$A:$A,0),MATCH(Places!E$1,Hosts!$1:$1,0))</f>
        <v>1</v>
      </c>
      <c r="F1691" s="87">
        <f>INDEX(Hosts!$A:$O,MATCH(Places!$C1691,Hosts!$A:$A,0),MATCH(Places!F$1,Hosts!$1:$1,0))</f>
        <v>1</v>
      </c>
      <c r="G1691" s="17" t="str">
        <f>INDEX(Hosts!$A:$O,MATCH(Places!$C1691,Hosts!$A:$A,0),MATCH(Places!G$1,Hosts!$1:$1,0))</f>
        <v>No</v>
      </c>
      <c r="H1691" s="17">
        <v>12</v>
      </c>
      <c r="I1691" s="17" t="str">
        <f>INDEX(Neighborhoods!$A:$C,MATCH(Places!$H1691,Neighborhoods!$A:$A,0),MATCH(Places!I$1,Neighborhoods!$1:$1,0))</f>
        <v>Brooklyn</v>
      </c>
      <c r="J1691" s="17" t="str">
        <f>INDEX(Neighborhoods!$A:$C,MATCH(Places!$H1691,Neighborhoods!$A:$A,0),MATCH(Places!J$1,Neighborhoods!$1:$1,0))</f>
        <v>Williamsburg</v>
      </c>
      <c r="K1691" s="17" t="s">
        <v>11822</v>
      </c>
      <c r="L1691" s="17" t="str">
        <f t="shared" si="104"/>
        <v>No</v>
      </c>
      <c r="M1691" s="17">
        <v>2</v>
      </c>
      <c r="N1691" s="17" t="str" cm="1">
        <f t="array" ref="N1691">_xlfn.IFS(M1691&lt;=2,"Small",M1691&lt;=5,"Medium",M1691&gt;5,"Large")</f>
        <v>Small</v>
      </c>
      <c r="O1691" s="65">
        <v>200</v>
      </c>
      <c r="P1691" s="87">
        <f t="shared" si="105"/>
        <v>0.04</v>
      </c>
      <c r="Q1691" s="68">
        <v>5</v>
      </c>
      <c r="R1691" s="68" t="str" cm="1">
        <f t="array" ref="R1691">_xlfn.SWITCH(ROUND(Q1691,0),5,"Excellent",4,"Good",3,"Ok","Bad")</f>
        <v>Excellent</v>
      </c>
      <c r="S1691" s="17">
        <v>12</v>
      </c>
      <c r="T1691" s="17" t="str">
        <f t="shared" si="106"/>
        <v>No</v>
      </c>
      <c r="U1691" s="82">
        <v>42666</v>
      </c>
      <c r="V1691" s="82">
        <v>43804</v>
      </c>
      <c r="W1691" s="17">
        <v>180</v>
      </c>
      <c r="X1691" s="17" t="str">
        <f t="shared" si="107"/>
        <v>Active</v>
      </c>
      <c r="Y1691" s="17" t="s">
        <v>15615</v>
      </c>
      <c r="Z1691" s="17"/>
    </row>
    <row r="1692" spans="1:26" x14ac:dyDescent="0.25">
      <c r="A1692">
        <v>1691</v>
      </c>
      <c r="B1692" s="17" t="s">
        <v>15570</v>
      </c>
      <c r="C1692" s="17">
        <v>387</v>
      </c>
      <c r="D1692" s="17" t="str">
        <f>INDEX(Hosts!$A:$O,MATCH(Places!$C1692,Hosts!$A:$A,0),MATCH(Places!D$1,Hosts!$1:$1,0))</f>
        <v>Within a few hours</v>
      </c>
      <c r="E1692" s="87">
        <f>INDEX(Hosts!$A:$O,MATCH(Places!$C1692,Hosts!$A:$A,0),MATCH(Places!E$1,Hosts!$1:$1,0))</f>
        <v>1</v>
      </c>
      <c r="F1692" s="87">
        <f>INDEX(Hosts!$A:$O,MATCH(Places!$C1692,Hosts!$A:$A,0),MATCH(Places!F$1,Hosts!$1:$1,0))</f>
        <v>0.38</v>
      </c>
      <c r="G1692" s="17" t="str">
        <f>INDEX(Hosts!$A:$O,MATCH(Places!$C1692,Hosts!$A:$A,0),MATCH(Places!G$1,Hosts!$1:$1,0))</f>
        <v>No</v>
      </c>
      <c r="H1692" s="17">
        <v>9</v>
      </c>
      <c r="I1692" s="17" t="str">
        <f>INDEX(Neighborhoods!$A:$C,MATCH(Places!$H1692,Neighborhoods!$A:$A,0),MATCH(Places!I$1,Neighborhoods!$1:$1,0))</f>
        <v>Brooklyn</v>
      </c>
      <c r="J1692" s="17" t="str">
        <f>INDEX(Neighborhoods!$A:$C,MATCH(Places!$H1692,Neighborhoods!$A:$A,0),MATCH(Places!J$1,Neighborhoods!$1:$1,0))</f>
        <v>Crown Heights</v>
      </c>
      <c r="K1692" s="17" t="s">
        <v>1</v>
      </c>
      <c r="L1692" s="17" t="str">
        <f t="shared" si="104"/>
        <v>Yes</v>
      </c>
      <c r="M1692" s="17">
        <v>1</v>
      </c>
      <c r="N1692" s="17" t="str" cm="1">
        <f t="array" ref="N1692">_xlfn.IFS(M1692&lt;=2,"Small",M1692&lt;=5,"Medium",M1692&gt;5,"Large")</f>
        <v>Small</v>
      </c>
      <c r="O1692" s="65">
        <v>70</v>
      </c>
      <c r="P1692" s="87">
        <f t="shared" si="105"/>
        <v>0.03</v>
      </c>
      <c r="Q1692" s="68">
        <v>4.9000000000000004</v>
      </c>
      <c r="R1692" s="68" t="str" cm="1">
        <f t="array" ref="R1692">_xlfn.SWITCH(ROUND(Q1692,0),5,"Excellent",4,"Good",3,"Ok","Bad")</f>
        <v>Excellent</v>
      </c>
      <c r="S1692" s="17">
        <v>20</v>
      </c>
      <c r="T1692" s="17" t="str">
        <f t="shared" si="106"/>
        <v>No</v>
      </c>
      <c r="U1692" s="82">
        <v>42380</v>
      </c>
      <c r="V1692" s="82">
        <v>43718</v>
      </c>
      <c r="W1692" s="17">
        <v>365</v>
      </c>
      <c r="X1692" s="17" t="str">
        <f t="shared" si="107"/>
        <v>Active</v>
      </c>
      <c r="Y1692" s="17" t="s">
        <v>15615</v>
      </c>
      <c r="Z1692" s="17"/>
    </row>
    <row r="1693" spans="1:26" x14ac:dyDescent="0.25">
      <c r="A1693">
        <v>1692</v>
      </c>
      <c r="B1693" s="17" t="s">
        <v>13546</v>
      </c>
      <c r="C1693" s="17">
        <v>2219</v>
      </c>
      <c r="D1693" s="17" t="str">
        <f>INDEX(Hosts!$A:$O,MATCH(Places!$C1693,Hosts!$A:$A,0),MATCH(Places!D$1,Hosts!$1:$1,0))</f>
        <v>Within an hour</v>
      </c>
      <c r="E1693" s="87">
        <f>INDEX(Hosts!$A:$O,MATCH(Places!$C1693,Hosts!$A:$A,0),MATCH(Places!E$1,Hosts!$1:$1,0))</f>
        <v>1</v>
      </c>
      <c r="F1693" s="87">
        <f>INDEX(Hosts!$A:$O,MATCH(Places!$C1693,Hosts!$A:$A,0),MATCH(Places!F$1,Hosts!$1:$1,0))</f>
        <v>1</v>
      </c>
      <c r="G1693" s="17" t="str">
        <f>INDEX(Hosts!$A:$O,MATCH(Places!$C1693,Hosts!$A:$A,0),MATCH(Places!G$1,Hosts!$1:$1,0))</f>
        <v>Yes</v>
      </c>
      <c r="H1693" s="17">
        <v>18</v>
      </c>
      <c r="I1693" s="17" t="str">
        <f>INDEX(Neighborhoods!$A:$C,MATCH(Places!$H1693,Neighborhoods!$A:$A,0),MATCH(Places!I$1,Neighborhoods!$1:$1,0))</f>
        <v>Manhattan</v>
      </c>
      <c r="J1693" s="17" t="str">
        <f>INDEX(Neighborhoods!$A:$C,MATCH(Places!$H1693,Neighborhoods!$A:$A,0),MATCH(Places!J$1,Neighborhoods!$1:$1,0))</f>
        <v>Midtown</v>
      </c>
      <c r="K1693" s="17" t="s">
        <v>1</v>
      </c>
      <c r="L1693" s="17" t="str">
        <f t="shared" si="104"/>
        <v>Yes</v>
      </c>
      <c r="M1693" s="17">
        <v>1</v>
      </c>
      <c r="N1693" s="17" t="str" cm="1">
        <f t="array" ref="N1693">_xlfn.IFS(M1693&lt;=2,"Small",M1693&lt;=5,"Medium",M1693&gt;5,"Large")</f>
        <v>Small</v>
      </c>
      <c r="O1693" s="65">
        <v>60</v>
      </c>
      <c r="P1693" s="87">
        <f t="shared" si="105"/>
        <v>0.03</v>
      </c>
      <c r="Q1693" s="68">
        <v>4.91</v>
      </c>
      <c r="R1693" s="68" t="str" cm="1">
        <f t="array" ref="R1693">_xlfn.SWITCH(ROUND(Q1693,0),5,"Excellent",4,"Good",3,"Ok","Bad")</f>
        <v>Excellent</v>
      </c>
      <c r="S1693" s="17">
        <v>11</v>
      </c>
      <c r="T1693" s="17" t="str">
        <f t="shared" si="106"/>
        <v>No</v>
      </c>
      <c r="U1693" s="82">
        <v>43627</v>
      </c>
      <c r="V1693" s="82">
        <v>43906</v>
      </c>
      <c r="W1693" s="17">
        <v>364</v>
      </c>
      <c r="X1693" s="17" t="str">
        <f t="shared" si="107"/>
        <v>Active</v>
      </c>
      <c r="Y1693" s="17" t="s">
        <v>15615</v>
      </c>
      <c r="Z1693" s="17"/>
    </row>
    <row r="1694" spans="1:26" x14ac:dyDescent="0.25">
      <c r="A1694">
        <v>1693</v>
      </c>
      <c r="B1694" s="17" t="s">
        <v>13568</v>
      </c>
      <c r="C1694" s="17">
        <v>1002</v>
      </c>
      <c r="D1694" s="17" t="str">
        <f>INDEX(Hosts!$A:$O,MATCH(Places!$C1694,Hosts!$A:$A,0),MATCH(Places!D$1,Hosts!$1:$1,0))</f>
        <v>Within a day</v>
      </c>
      <c r="E1694" s="87">
        <f>INDEX(Hosts!$A:$O,MATCH(Places!$C1694,Hosts!$A:$A,0),MATCH(Places!E$1,Hosts!$1:$1,0))</f>
        <v>1</v>
      </c>
      <c r="F1694" s="87">
        <f>INDEX(Hosts!$A:$O,MATCH(Places!$C1694,Hosts!$A:$A,0),MATCH(Places!F$1,Hosts!$1:$1,0))</f>
        <v>0.53</v>
      </c>
      <c r="G1694" s="17" t="str">
        <f>INDEX(Hosts!$A:$O,MATCH(Places!$C1694,Hosts!$A:$A,0),MATCH(Places!G$1,Hosts!$1:$1,0))</f>
        <v>No</v>
      </c>
      <c r="H1694" s="17">
        <v>9</v>
      </c>
      <c r="I1694" s="17" t="str">
        <f>INDEX(Neighborhoods!$A:$C,MATCH(Places!$H1694,Neighborhoods!$A:$A,0),MATCH(Places!I$1,Neighborhoods!$1:$1,0))</f>
        <v>Brooklyn</v>
      </c>
      <c r="J1694" s="17" t="str">
        <f>INDEX(Neighborhoods!$A:$C,MATCH(Places!$H1694,Neighborhoods!$A:$A,0),MATCH(Places!J$1,Neighborhoods!$1:$1,0))</f>
        <v>Crown Heights</v>
      </c>
      <c r="K1694" s="17" t="s">
        <v>16</v>
      </c>
      <c r="L1694" s="17" t="str">
        <f t="shared" si="104"/>
        <v>Yes</v>
      </c>
      <c r="M1694" s="17">
        <v>3</v>
      </c>
      <c r="N1694" s="17" t="str" cm="1">
        <f t="array" ref="N1694">_xlfn.IFS(M1694&lt;=2,"Small",M1694&lt;=5,"Medium",M1694&gt;5,"Large")</f>
        <v>Medium</v>
      </c>
      <c r="O1694" s="65">
        <v>54</v>
      </c>
      <c r="P1694" s="87">
        <f t="shared" si="105"/>
        <v>0.03</v>
      </c>
      <c r="Q1694" s="68">
        <v>4.67</v>
      </c>
      <c r="R1694" s="68" t="str" cm="1">
        <f t="array" ref="R1694">_xlfn.SWITCH(ROUND(Q1694,0),5,"Excellent",4,"Good",3,"Ok","Bad")</f>
        <v>Excellent</v>
      </c>
      <c r="S1694" s="17">
        <v>12</v>
      </c>
      <c r="T1694" s="17" t="str">
        <f t="shared" si="106"/>
        <v>No</v>
      </c>
      <c r="U1694" s="82">
        <v>42365</v>
      </c>
      <c r="V1694" s="82">
        <v>43182</v>
      </c>
      <c r="W1694" s="17">
        <v>0</v>
      </c>
      <c r="X1694" s="17" t="str">
        <f t="shared" si="107"/>
        <v>Inactive</v>
      </c>
      <c r="Y1694" s="17" t="s">
        <v>15615</v>
      </c>
      <c r="Z1694" s="17"/>
    </row>
    <row r="1695" spans="1:26" x14ac:dyDescent="0.25">
      <c r="A1695">
        <v>1694</v>
      </c>
      <c r="B1695" s="17" t="s">
        <v>1271</v>
      </c>
      <c r="C1695" s="17">
        <v>62</v>
      </c>
      <c r="D1695" s="17" t="str">
        <f>INDEX(Hosts!$A:$O,MATCH(Places!$C1695,Hosts!$A:$A,0),MATCH(Places!D$1,Hosts!$1:$1,0))</f>
        <v>Within a day</v>
      </c>
      <c r="E1695" s="87">
        <f>INDEX(Hosts!$A:$O,MATCH(Places!$C1695,Hosts!$A:$A,0),MATCH(Places!E$1,Hosts!$1:$1,0))</f>
        <v>0.67</v>
      </c>
      <c r="F1695" s="87">
        <f>INDEX(Hosts!$A:$O,MATCH(Places!$C1695,Hosts!$A:$A,0),MATCH(Places!F$1,Hosts!$1:$1,0))</f>
        <v>0.32</v>
      </c>
      <c r="G1695" s="17" t="str">
        <f>INDEX(Hosts!$A:$O,MATCH(Places!$C1695,Hosts!$A:$A,0),MATCH(Places!G$1,Hosts!$1:$1,0))</f>
        <v>Yes</v>
      </c>
      <c r="H1695" s="17">
        <v>7</v>
      </c>
      <c r="I1695" s="17" t="str">
        <f>INDEX(Neighborhoods!$A:$C,MATCH(Places!$H1695,Neighborhoods!$A:$A,0),MATCH(Places!I$1,Neighborhoods!$1:$1,0))</f>
        <v>Brooklyn</v>
      </c>
      <c r="J1695" s="17" t="str">
        <f>INDEX(Neighborhoods!$A:$C,MATCH(Places!$H1695,Neighborhoods!$A:$A,0),MATCH(Places!J$1,Neighborhoods!$1:$1,0))</f>
        <v>Bedford-Stuyvesant</v>
      </c>
      <c r="K1695" s="17" t="s">
        <v>11822</v>
      </c>
      <c r="L1695" s="17" t="str">
        <f t="shared" si="104"/>
        <v>No</v>
      </c>
      <c r="M1695" s="17">
        <v>4</v>
      </c>
      <c r="N1695" s="17" t="str" cm="1">
        <f t="array" ref="N1695">_xlfn.IFS(M1695&lt;=2,"Small",M1695&lt;=5,"Medium",M1695&gt;5,"Large")</f>
        <v>Medium</v>
      </c>
      <c r="O1695" s="65">
        <v>400</v>
      </c>
      <c r="P1695" s="87">
        <f t="shared" si="105"/>
        <v>0.04</v>
      </c>
      <c r="Q1695" s="68">
        <v>5</v>
      </c>
      <c r="R1695" s="68" t="str" cm="1">
        <f t="array" ref="R1695">_xlfn.SWITCH(ROUND(Q1695,0),5,"Excellent",4,"Good",3,"Ok","Bad")</f>
        <v>Excellent</v>
      </c>
      <c r="S1695" s="17">
        <v>11</v>
      </c>
      <c r="T1695" s="17" t="str">
        <f t="shared" si="106"/>
        <v>No</v>
      </c>
      <c r="U1695" s="82">
        <v>42610</v>
      </c>
      <c r="V1695" s="82">
        <v>43402</v>
      </c>
      <c r="W1695" s="17">
        <v>227</v>
      </c>
      <c r="X1695" s="17" t="str">
        <f t="shared" si="107"/>
        <v>Active</v>
      </c>
      <c r="Y1695" s="17" t="s">
        <v>15615</v>
      </c>
      <c r="Z1695" s="17"/>
    </row>
    <row r="1696" spans="1:26" x14ac:dyDescent="0.25">
      <c r="A1696">
        <v>1695</v>
      </c>
      <c r="B1696" s="17" t="s">
        <v>1272</v>
      </c>
      <c r="C1696" s="17">
        <v>1145</v>
      </c>
      <c r="D1696" s="17" t="str">
        <f>INDEX(Hosts!$A:$O,MATCH(Places!$C1696,Hosts!$A:$A,0),MATCH(Places!D$1,Hosts!$1:$1,0))</f>
        <v>Within a day</v>
      </c>
      <c r="E1696" s="87">
        <f>INDEX(Hosts!$A:$O,MATCH(Places!$C1696,Hosts!$A:$A,0),MATCH(Places!E$1,Hosts!$1:$1,0))</f>
        <v>1</v>
      </c>
      <c r="F1696" s="87">
        <f>INDEX(Hosts!$A:$O,MATCH(Places!$C1696,Hosts!$A:$A,0),MATCH(Places!F$1,Hosts!$1:$1,0))</f>
        <v>0.4</v>
      </c>
      <c r="G1696" s="17" t="str">
        <f>INDEX(Hosts!$A:$O,MATCH(Places!$C1696,Hosts!$A:$A,0),MATCH(Places!G$1,Hosts!$1:$1,0))</f>
        <v>No</v>
      </c>
      <c r="H1696" s="17">
        <v>9</v>
      </c>
      <c r="I1696" s="17" t="str">
        <f>INDEX(Neighborhoods!$A:$C,MATCH(Places!$H1696,Neighborhoods!$A:$A,0),MATCH(Places!I$1,Neighborhoods!$1:$1,0))</f>
        <v>Brooklyn</v>
      </c>
      <c r="J1696" s="17" t="str">
        <f>INDEX(Neighborhoods!$A:$C,MATCH(Places!$H1696,Neighborhoods!$A:$A,0),MATCH(Places!J$1,Neighborhoods!$1:$1,0))</f>
        <v>Crown Heights</v>
      </c>
      <c r="K1696" s="17" t="s">
        <v>1</v>
      </c>
      <c r="L1696" s="17" t="str">
        <f t="shared" si="104"/>
        <v>Yes</v>
      </c>
      <c r="M1696" s="17">
        <v>1</v>
      </c>
      <c r="N1696" s="17" t="str" cm="1">
        <f t="array" ref="N1696">_xlfn.IFS(M1696&lt;=2,"Small",M1696&lt;=5,"Medium",M1696&gt;5,"Large")</f>
        <v>Small</v>
      </c>
      <c r="O1696" s="65">
        <v>50</v>
      </c>
      <c r="P1696" s="87">
        <f t="shared" si="105"/>
        <v>0.03</v>
      </c>
      <c r="Q1696" s="68">
        <v>5</v>
      </c>
      <c r="R1696" s="68" t="str" cm="1">
        <f t="array" ref="R1696">_xlfn.SWITCH(ROUND(Q1696,0),5,"Excellent",4,"Good",3,"Ok","Bad")</f>
        <v>Excellent</v>
      </c>
      <c r="S1696" s="17">
        <v>12</v>
      </c>
      <c r="T1696" s="17" t="str">
        <f t="shared" si="106"/>
        <v>No</v>
      </c>
      <c r="U1696" s="82">
        <v>42371</v>
      </c>
      <c r="V1696" s="82">
        <v>43836</v>
      </c>
      <c r="W1696" s="17">
        <v>0</v>
      </c>
      <c r="X1696" s="17" t="str">
        <f t="shared" si="107"/>
        <v>Inactive</v>
      </c>
      <c r="Y1696" s="17" t="s">
        <v>15615</v>
      </c>
      <c r="Z1696" s="17"/>
    </row>
    <row r="1697" spans="1:26" x14ac:dyDescent="0.25">
      <c r="A1697">
        <v>1696</v>
      </c>
      <c r="B1697" s="17" t="s">
        <v>1273</v>
      </c>
      <c r="C1697" s="17">
        <v>2393</v>
      </c>
      <c r="D1697" s="17" t="str">
        <f>INDEX(Hosts!$A:$O,MATCH(Places!$C1697,Hosts!$A:$A,0),MATCH(Places!D$1,Hosts!$1:$1,0))</f>
        <v>Within an hour</v>
      </c>
      <c r="E1697" s="87">
        <f>INDEX(Hosts!$A:$O,MATCH(Places!$C1697,Hosts!$A:$A,0),MATCH(Places!E$1,Hosts!$1:$1,0))</f>
        <v>1</v>
      </c>
      <c r="F1697" s="87">
        <f>INDEX(Hosts!$A:$O,MATCH(Places!$C1697,Hosts!$A:$A,0),MATCH(Places!F$1,Hosts!$1:$1,0))</f>
        <v>1</v>
      </c>
      <c r="G1697" s="17" t="str">
        <f>INDEX(Hosts!$A:$O,MATCH(Places!$C1697,Hosts!$A:$A,0),MATCH(Places!G$1,Hosts!$1:$1,0))</f>
        <v>No</v>
      </c>
      <c r="H1697" s="17">
        <v>17</v>
      </c>
      <c r="I1697" s="17" t="str">
        <f>INDEX(Neighborhoods!$A:$C,MATCH(Places!$H1697,Neighborhoods!$A:$A,0),MATCH(Places!I$1,Neighborhoods!$1:$1,0))</f>
        <v>Manhattan</v>
      </c>
      <c r="J1697" s="17" t="str">
        <f>INDEX(Neighborhoods!$A:$C,MATCH(Places!$H1697,Neighborhoods!$A:$A,0),MATCH(Places!J$1,Neighborhoods!$1:$1,0))</f>
        <v>Hell's Kitchen</v>
      </c>
      <c r="K1697" s="17" t="s">
        <v>11822</v>
      </c>
      <c r="L1697" s="17" t="str">
        <f t="shared" si="104"/>
        <v>No</v>
      </c>
      <c r="M1697" s="17">
        <v>6</v>
      </c>
      <c r="N1697" s="17" t="str" cm="1">
        <f t="array" ref="N1697">_xlfn.IFS(M1697&lt;=2,"Small",M1697&lt;=5,"Medium",M1697&gt;5,"Large")</f>
        <v>Large</v>
      </c>
      <c r="O1697" s="65">
        <v>179</v>
      </c>
      <c r="P1697" s="87">
        <f t="shared" si="105"/>
        <v>0.03</v>
      </c>
      <c r="Q1697" s="68">
        <v>4.8099999999999996</v>
      </c>
      <c r="R1697" s="68" t="str" cm="1">
        <f t="array" ref="R1697">_xlfn.SWITCH(ROUND(Q1697,0),5,"Excellent",4,"Good",3,"Ok","Bad")</f>
        <v>Excellent</v>
      </c>
      <c r="S1697" s="17">
        <v>326</v>
      </c>
      <c r="T1697" s="17" t="str">
        <f t="shared" si="106"/>
        <v>Yes</v>
      </c>
      <c r="U1697" s="82">
        <v>42341</v>
      </c>
      <c r="V1697" s="82">
        <v>43994</v>
      </c>
      <c r="W1697" s="17">
        <v>223</v>
      </c>
      <c r="X1697" s="17" t="str">
        <f t="shared" si="107"/>
        <v>Active</v>
      </c>
      <c r="Y1697" s="17" t="s">
        <v>15616</v>
      </c>
      <c r="Z1697" s="17"/>
    </row>
    <row r="1698" spans="1:26" x14ac:dyDescent="0.25">
      <c r="A1698">
        <v>1697</v>
      </c>
      <c r="B1698" s="17" t="s">
        <v>1274</v>
      </c>
      <c r="C1698" s="17">
        <v>2564</v>
      </c>
      <c r="D1698" s="17" t="str">
        <f>INDEX(Hosts!$A:$O,MATCH(Places!$C1698,Hosts!$A:$A,0),MATCH(Places!D$1,Hosts!$1:$1,0))</f>
        <v>Within a few hours</v>
      </c>
      <c r="E1698" s="87">
        <f>INDEX(Hosts!$A:$O,MATCH(Places!$C1698,Hosts!$A:$A,0),MATCH(Places!E$1,Hosts!$1:$1,0))</f>
        <v>1</v>
      </c>
      <c r="F1698" s="87">
        <f>INDEX(Hosts!$A:$O,MATCH(Places!$C1698,Hosts!$A:$A,0),MATCH(Places!F$1,Hosts!$1:$1,0))</f>
        <v>0.95</v>
      </c>
      <c r="G1698" s="17" t="str">
        <f>INDEX(Hosts!$A:$O,MATCH(Places!$C1698,Hosts!$A:$A,0),MATCH(Places!G$1,Hosts!$1:$1,0))</f>
        <v>Yes</v>
      </c>
      <c r="H1698" s="17">
        <v>12</v>
      </c>
      <c r="I1698" s="17" t="str">
        <f>INDEX(Neighborhoods!$A:$C,MATCH(Places!$H1698,Neighborhoods!$A:$A,0),MATCH(Places!I$1,Neighborhoods!$1:$1,0))</f>
        <v>Brooklyn</v>
      </c>
      <c r="J1698" s="17" t="str">
        <f>INDEX(Neighborhoods!$A:$C,MATCH(Places!$H1698,Neighborhoods!$A:$A,0),MATCH(Places!J$1,Neighborhoods!$1:$1,0))</f>
        <v>Williamsburg</v>
      </c>
      <c r="K1698" s="17" t="s">
        <v>11822</v>
      </c>
      <c r="L1698" s="17" t="str">
        <f t="shared" si="104"/>
        <v>No</v>
      </c>
      <c r="M1698" s="17">
        <v>4</v>
      </c>
      <c r="N1698" s="17" t="str" cm="1">
        <f t="array" ref="N1698">_xlfn.IFS(M1698&lt;=2,"Small",M1698&lt;=5,"Medium",M1698&gt;5,"Large")</f>
        <v>Medium</v>
      </c>
      <c r="O1698" s="65">
        <v>125</v>
      </c>
      <c r="P1698" s="87">
        <f t="shared" si="105"/>
        <v>0.03</v>
      </c>
      <c r="Q1698" s="68">
        <v>4.99</v>
      </c>
      <c r="R1698" s="68" t="str" cm="1">
        <f t="array" ref="R1698">_xlfn.SWITCH(ROUND(Q1698,0),5,"Excellent",4,"Good",3,"Ok","Bad")</f>
        <v>Excellent</v>
      </c>
      <c r="S1698" s="17">
        <v>107</v>
      </c>
      <c r="T1698" s="17" t="str">
        <f t="shared" si="106"/>
        <v>Yes</v>
      </c>
      <c r="U1698" s="82">
        <v>42371</v>
      </c>
      <c r="V1698" s="82">
        <v>43905</v>
      </c>
      <c r="W1698" s="17">
        <v>318</v>
      </c>
      <c r="X1698" s="17" t="str">
        <f t="shared" si="107"/>
        <v>Active</v>
      </c>
      <c r="Y1698" s="17" t="s">
        <v>15615</v>
      </c>
      <c r="Z1698" s="17"/>
    </row>
    <row r="1699" spans="1:26" x14ac:dyDescent="0.25">
      <c r="A1699">
        <v>1698</v>
      </c>
      <c r="B1699" s="17" t="s">
        <v>1275</v>
      </c>
      <c r="C1699" s="17">
        <v>2562</v>
      </c>
      <c r="D1699" s="17" t="str">
        <f>INDEX(Hosts!$A:$O,MATCH(Places!$C1699,Hosts!$A:$A,0),MATCH(Places!D$1,Hosts!$1:$1,0))</f>
        <v>Within an hour</v>
      </c>
      <c r="E1699" s="87">
        <f>INDEX(Hosts!$A:$O,MATCH(Places!$C1699,Hosts!$A:$A,0),MATCH(Places!E$1,Hosts!$1:$1,0))</f>
        <v>1</v>
      </c>
      <c r="F1699" s="87">
        <f>INDEX(Hosts!$A:$O,MATCH(Places!$C1699,Hosts!$A:$A,0),MATCH(Places!F$1,Hosts!$1:$1,0))</f>
        <v>0.97</v>
      </c>
      <c r="G1699" s="17" t="str">
        <f>INDEX(Hosts!$A:$O,MATCH(Places!$C1699,Hosts!$A:$A,0),MATCH(Places!G$1,Hosts!$1:$1,0))</f>
        <v>Yes</v>
      </c>
      <c r="H1699" s="17">
        <v>30</v>
      </c>
      <c r="I1699" s="17" t="str">
        <f>INDEX(Neighborhoods!$A:$C,MATCH(Places!$H1699,Neighborhoods!$A:$A,0),MATCH(Places!I$1,Neighborhoods!$1:$1,0))</f>
        <v>Staten Island</v>
      </c>
      <c r="J1699" s="17" t="str">
        <f>INDEX(Neighborhoods!$A:$C,MATCH(Places!$H1699,Neighborhoods!$A:$A,0),MATCH(Places!J$1,Neighborhoods!$1:$1,0))</f>
        <v>Tompkinsville</v>
      </c>
      <c r="K1699" s="17" t="s">
        <v>1</v>
      </c>
      <c r="L1699" s="17" t="str">
        <f t="shared" si="104"/>
        <v>Yes</v>
      </c>
      <c r="M1699" s="17">
        <v>3</v>
      </c>
      <c r="N1699" s="17" t="str" cm="1">
        <f t="array" ref="N1699">_xlfn.IFS(M1699&lt;=2,"Small",M1699&lt;=5,"Medium",M1699&gt;5,"Large")</f>
        <v>Medium</v>
      </c>
      <c r="O1699" s="65">
        <v>59</v>
      </c>
      <c r="P1699" s="87">
        <f t="shared" si="105"/>
        <v>0.03</v>
      </c>
      <c r="Q1699" s="68">
        <v>4.9000000000000004</v>
      </c>
      <c r="R1699" s="68" t="str" cm="1">
        <f t="array" ref="R1699">_xlfn.SWITCH(ROUND(Q1699,0),5,"Excellent",4,"Good",3,"Ok","Bad")</f>
        <v>Excellent</v>
      </c>
      <c r="S1699" s="17">
        <v>180</v>
      </c>
      <c r="T1699" s="17" t="str">
        <f t="shared" si="106"/>
        <v>Yes</v>
      </c>
      <c r="U1699" s="82">
        <v>42371</v>
      </c>
      <c r="V1699" s="82">
        <v>43891</v>
      </c>
      <c r="W1699" s="17">
        <v>365</v>
      </c>
      <c r="X1699" s="17" t="str">
        <f t="shared" si="107"/>
        <v>Active</v>
      </c>
      <c r="Y1699" s="17" t="s">
        <v>15616</v>
      </c>
      <c r="Z1699" s="17"/>
    </row>
    <row r="1700" spans="1:26" x14ac:dyDescent="0.25">
      <c r="A1700">
        <v>1699</v>
      </c>
      <c r="B1700" s="17" t="s">
        <v>1276</v>
      </c>
      <c r="C1700" s="17">
        <v>575</v>
      </c>
      <c r="D1700" s="17" t="str">
        <f>INDEX(Hosts!$A:$O,MATCH(Places!$C1700,Hosts!$A:$A,0),MATCH(Places!D$1,Hosts!$1:$1,0))</f>
        <v>Within an hour</v>
      </c>
      <c r="E1700" s="87">
        <f>INDEX(Hosts!$A:$O,MATCH(Places!$C1700,Hosts!$A:$A,0),MATCH(Places!E$1,Hosts!$1:$1,0))</f>
        <v>1</v>
      </c>
      <c r="F1700" s="87">
        <f>INDEX(Hosts!$A:$O,MATCH(Places!$C1700,Hosts!$A:$A,0),MATCH(Places!F$1,Hosts!$1:$1,0))</f>
        <v>1</v>
      </c>
      <c r="G1700" s="17" t="str">
        <f>INDEX(Hosts!$A:$O,MATCH(Places!$C1700,Hosts!$A:$A,0),MATCH(Places!G$1,Hosts!$1:$1,0))</f>
        <v>No</v>
      </c>
      <c r="H1700" s="17">
        <v>15</v>
      </c>
      <c r="I1700" s="17" t="str">
        <f>INDEX(Neighborhoods!$A:$C,MATCH(Places!$H1700,Neighborhoods!$A:$A,0),MATCH(Places!I$1,Neighborhoods!$1:$1,0))</f>
        <v>Manhattan</v>
      </c>
      <c r="J1700" s="17" t="str">
        <f>INDEX(Neighborhoods!$A:$C,MATCH(Places!$H1700,Neighborhoods!$A:$A,0),MATCH(Places!J$1,Neighborhoods!$1:$1,0))</f>
        <v>East Village</v>
      </c>
      <c r="K1700" s="17" t="s">
        <v>11822</v>
      </c>
      <c r="L1700" s="17" t="str">
        <f t="shared" si="104"/>
        <v>No</v>
      </c>
      <c r="M1700" s="17">
        <v>6</v>
      </c>
      <c r="N1700" s="17" t="str" cm="1">
        <f t="array" ref="N1700">_xlfn.IFS(M1700&lt;=2,"Small",M1700&lt;=5,"Medium",M1700&gt;5,"Large")</f>
        <v>Large</v>
      </c>
      <c r="O1700" s="65">
        <v>250</v>
      </c>
      <c r="P1700" s="87">
        <f t="shared" si="105"/>
        <v>0.04</v>
      </c>
      <c r="Q1700" s="68">
        <v>4.83</v>
      </c>
      <c r="R1700" s="68" t="str" cm="1">
        <f t="array" ref="R1700">_xlfn.SWITCH(ROUND(Q1700,0),5,"Excellent",4,"Good",3,"Ok","Bad")</f>
        <v>Excellent</v>
      </c>
      <c r="S1700" s="17">
        <v>120</v>
      </c>
      <c r="T1700" s="17" t="str">
        <f t="shared" si="106"/>
        <v>Yes</v>
      </c>
      <c r="U1700" s="82">
        <v>42343</v>
      </c>
      <c r="V1700" s="82">
        <v>43907</v>
      </c>
      <c r="W1700" s="17">
        <v>111</v>
      </c>
      <c r="X1700" s="17" t="str">
        <f t="shared" si="107"/>
        <v>Active</v>
      </c>
      <c r="Y1700" s="17" t="s">
        <v>15615</v>
      </c>
      <c r="Z1700" s="17"/>
    </row>
    <row r="1701" spans="1:26" x14ac:dyDescent="0.25">
      <c r="A1701">
        <v>1700</v>
      </c>
      <c r="B1701" s="17" t="s">
        <v>1277</v>
      </c>
      <c r="C1701" s="17">
        <v>2551</v>
      </c>
      <c r="D1701" s="17" t="str">
        <f>INDEX(Hosts!$A:$O,MATCH(Places!$C1701,Hosts!$A:$A,0),MATCH(Places!D$1,Hosts!$1:$1,0))</f>
        <v>Within a few hours</v>
      </c>
      <c r="E1701" s="87">
        <f>INDEX(Hosts!$A:$O,MATCH(Places!$C1701,Hosts!$A:$A,0),MATCH(Places!E$1,Hosts!$1:$1,0))</f>
        <v>1</v>
      </c>
      <c r="F1701" s="87">
        <f>INDEX(Hosts!$A:$O,MATCH(Places!$C1701,Hosts!$A:$A,0),MATCH(Places!F$1,Hosts!$1:$1,0))</f>
        <v>0.79</v>
      </c>
      <c r="G1701" s="17" t="str">
        <f>INDEX(Hosts!$A:$O,MATCH(Places!$C1701,Hosts!$A:$A,0),MATCH(Places!G$1,Hosts!$1:$1,0))</f>
        <v>Yes</v>
      </c>
      <c r="H1701" s="17">
        <v>7</v>
      </c>
      <c r="I1701" s="17" t="str">
        <f>INDEX(Neighborhoods!$A:$C,MATCH(Places!$H1701,Neighborhoods!$A:$A,0),MATCH(Places!I$1,Neighborhoods!$1:$1,0))</f>
        <v>Brooklyn</v>
      </c>
      <c r="J1701" s="17" t="str">
        <f>INDEX(Neighborhoods!$A:$C,MATCH(Places!$H1701,Neighborhoods!$A:$A,0),MATCH(Places!J$1,Neighborhoods!$1:$1,0))</f>
        <v>Bedford-Stuyvesant</v>
      </c>
      <c r="K1701" s="17" t="s">
        <v>1</v>
      </c>
      <c r="L1701" s="17" t="str">
        <f t="shared" si="104"/>
        <v>Yes</v>
      </c>
      <c r="M1701" s="17">
        <v>2</v>
      </c>
      <c r="N1701" s="17" t="str" cm="1">
        <f t="array" ref="N1701">_xlfn.IFS(M1701&lt;=2,"Small",M1701&lt;=5,"Medium",M1701&gt;5,"Large")</f>
        <v>Small</v>
      </c>
      <c r="O1701" s="65">
        <v>56</v>
      </c>
      <c r="P1701" s="87">
        <f t="shared" si="105"/>
        <v>0.03</v>
      </c>
      <c r="Q1701" s="68">
        <v>5</v>
      </c>
      <c r="R1701" s="68" t="str" cm="1">
        <f t="array" ref="R1701">_xlfn.SWITCH(ROUND(Q1701,0),5,"Excellent",4,"Good",3,"Ok","Bad")</f>
        <v>Excellent</v>
      </c>
      <c r="S1701" s="17">
        <v>23</v>
      </c>
      <c r="T1701" s="17" t="str">
        <f t="shared" si="106"/>
        <v>No</v>
      </c>
      <c r="U1701" s="82">
        <v>42584</v>
      </c>
      <c r="V1701" s="82">
        <v>44038</v>
      </c>
      <c r="W1701" s="17">
        <v>289</v>
      </c>
      <c r="X1701" s="17" t="str">
        <f t="shared" si="107"/>
        <v>Active</v>
      </c>
      <c r="Y1701" s="17" t="s">
        <v>15615</v>
      </c>
      <c r="Z1701" s="17"/>
    </row>
    <row r="1702" spans="1:26" x14ac:dyDescent="0.25">
      <c r="A1702">
        <v>1701</v>
      </c>
      <c r="B1702" s="17" t="s">
        <v>1278</v>
      </c>
      <c r="C1702" s="17">
        <v>897</v>
      </c>
      <c r="D1702" s="17" t="str">
        <f>INDEX(Hosts!$A:$O,MATCH(Places!$C1702,Hosts!$A:$A,0),MATCH(Places!D$1,Hosts!$1:$1,0))</f>
        <v>Within an hour</v>
      </c>
      <c r="E1702" s="87">
        <f>INDEX(Hosts!$A:$O,MATCH(Places!$C1702,Hosts!$A:$A,0),MATCH(Places!E$1,Hosts!$1:$1,0))</f>
        <v>1</v>
      </c>
      <c r="F1702" s="87">
        <f>INDEX(Hosts!$A:$O,MATCH(Places!$C1702,Hosts!$A:$A,0),MATCH(Places!F$1,Hosts!$1:$1,0))</f>
        <v>0.33</v>
      </c>
      <c r="G1702" s="17" t="str">
        <f>INDEX(Hosts!$A:$O,MATCH(Places!$C1702,Hosts!$A:$A,0),MATCH(Places!G$1,Hosts!$1:$1,0))</f>
        <v>No</v>
      </c>
      <c r="H1702" s="17">
        <v>20</v>
      </c>
      <c r="I1702" s="17" t="str">
        <f>INDEX(Neighborhoods!$A:$C,MATCH(Places!$H1702,Neighborhoods!$A:$A,0),MATCH(Places!I$1,Neighborhoods!$1:$1,0))</f>
        <v>Manhattan</v>
      </c>
      <c r="J1702" s="17" t="str">
        <f>INDEX(Neighborhoods!$A:$C,MATCH(Places!$H1702,Neighborhoods!$A:$A,0),MATCH(Places!J$1,Neighborhoods!$1:$1,0))</f>
        <v>Upper West Side</v>
      </c>
      <c r="K1702" s="17" t="s">
        <v>11822</v>
      </c>
      <c r="L1702" s="17" t="str">
        <f t="shared" si="104"/>
        <v>No</v>
      </c>
      <c r="M1702" s="17">
        <v>6</v>
      </c>
      <c r="N1702" s="17" t="str" cm="1">
        <f t="array" ref="N1702">_xlfn.IFS(M1702&lt;=2,"Small",M1702&lt;=5,"Medium",M1702&gt;5,"Large")</f>
        <v>Large</v>
      </c>
      <c r="O1702" s="65">
        <v>258</v>
      </c>
      <c r="P1702" s="87">
        <f t="shared" si="105"/>
        <v>0.04</v>
      </c>
      <c r="Q1702" s="68">
        <v>4.96</v>
      </c>
      <c r="R1702" s="68" t="str" cm="1">
        <f t="array" ref="R1702">_xlfn.SWITCH(ROUND(Q1702,0),5,"Excellent",4,"Good",3,"Ok","Bad")</f>
        <v>Excellent</v>
      </c>
      <c r="S1702" s="17">
        <v>25</v>
      </c>
      <c r="T1702" s="17" t="str">
        <f t="shared" si="106"/>
        <v>No</v>
      </c>
      <c r="U1702" s="82">
        <v>42371</v>
      </c>
      <c r="V1702" s="82">
        <v>43834</v>
      </c>
      <c r="W1702" s="17">
        <v>5</v>
      </c>
      <c r="X1702" s="17" t="str">
        <f t="shared" si="107"/>
        <v>Active</v>
      </c>
      <c r="Y1702" s="17" t="s">
        <v>15615</v>
      </c>
      <c r="Z1702" s="17"/>
    </row>
    <row r="1703" spans="1:26" x14ac:dyDescent="0.25">
      <c r="A1703">
        <v>1702</v>
      </c>
      <c r="B1703" s="17" t="s">
        <v>1279</v>
      </c>
      <c r="C1703" s="17">
        <v>2551</v>
      </c>
      <c r="D1703" s="17" t="str">
        <f>INDEX(Hosts!$A:$O,MATCH(Places!$C1703,Hosts!$A:$A,0),MATCH(Places!D$1,Hosts!$1:$1,0))</f>
        <v>Within a few hours</v>
      </c>
      <c r="E1703" s="87">
        <f>INDEX(Hosts!$A:$O,MATCH(Places!$C1703,Hosts!$A:$A,0),MATCH(Places!E$1,Hosts!$1:$1,0))</f>
        <v>1</v>
      </c>
      <c r="F1703" s="87">
        <f>INDEX(Hosts!$A:$O,MATCH(Places!$C1703,Hosts!$A:$A,0),MATCH(Places!F$1,Hosts!$1:$1,0))</f>
        <v>0.79</v>
      </c>
      <c r="G1703" s="17" t="str">
        <f>INDEX(Hosts!$A:$O,MATCH(Places!$C1703,Hosts!$A:$A,0),MATCH(Places!G$1,Hosts!$1:$1,0))</f>
        <v>Yes</v>
      </c>
      <c r="H1703" s="17">
        <v>7</v>
      </c>
      <c r="I1703" s="17" t="str">
        <f>INDEX(Neighborhoods!$A:$C,MATCH(Places!$H1703,Neighborhoods!$A:$A,0),MATCH(Places!I$1,Neighborhoods!$1:$1,0))</f>
        <v>Brooklyn</v>
      </c>
      <c r="J1703" s="17" t="str">
        <f>INDEX(Neighborhoods!$A:$C,MATCH(Places!$H1703,Neighborhoods!$A:$A,0),MATCH(Places!J$1,Neighborhoods!$1:$1,0))</f>
        <v>Bedford-Stuyvesant</v>
      </c>
      <c r="K1703" s="17" t="s">
        <v>1</v>
      </c>
      <c r="L1703" s="17" t="str">
        <f t="shared" si="104"/>
        <v>Yes</v>
      </c>
      <c r="M1703" s="17">
        <v>1</v>
      </c>
      <c r="N1703" s="17" t="str" cm="1">
        <f t="array" ref="N1703">_xlfn.IFS(M1703&lt;=2,"Small",M1703&lt;=5,"Medium",M1703&gt;5,"Large")</f>
        <v>Small</v>
      </c>
      <c r="O1703" s="65">
        <v>52</v>
      </c>
      <c r="P1703" s="87">
        <f t="shared" si="105"/>
        <v>0.03</v>
      </c>
      <c r="Q1703" s="68">
        <v>5</v>
      </c>
      <c r="R1703" s="68" t="str" cm="1">
        <f t="array" ref="R1703">_xlfn.SWITCH(ROUND(Q1703,0),5,"Excellent",4,"Good",3,"Ok","Bad")</f>
        <v>Excellent</v>
      </c>
      <c r="S1703" s="17">
        <v>19</v>
      </c>
      <c r="T1703" s="17" t="str">
        <f t="shared" si="106"/>
        <v>No</v>
      </c>
      <c r="U1703" s="82">
        <v>42540</v>
      </c>
      <c r="V1703" s="82">
        <v>44043</v>
      </c>
      <c r="W1703" s="17">
        <v>324</v>
      </c>
      <c r="X1703" s="17" t="str">
        <f t="shared" si="107"/>
        <v>Active</v>
      </c>
      <c r="Y1703" s="17" t="s">
        <v>15615</v>
      </c>
      <c r="Z1703" s="17"/>
    </row>
    <row r="1704" spans="1:26" x14ac:dyDescent="0.25">
      <c r="A1704">
        <v>1703</v>
      </c>
      <c r="B1704" s="17" t="s">
        <v>15125</v>
      </c>
      <c r="C1704" s="17">
        <v>295</v>
      </c>
      <c r="D1704" s="17" t="str">
        <f>INDEX(Hosts!$A:$O,MATCH(Places!$C1704,Hosts!$A:$A,0),MATCH(Places!D$1,Hosts!$1:$1,0))</f>
        <v>Within an hour</v>
      </c>
      <c r="E1704" s="87">
        <f>INDEX(Hosts!$A:$O,MATCH(Places!$C1704,Hosts!$A:$A,0),MATCH(Places!E$1,Hosts!$1:$1,0))</f>
        <v>0.98</v>
      </c>
      <c r="F1704" s="87">
        <f>INDEX(Hosts!$A:$O,MATCH(Places!$C1704,Hosts!$A:$A,0),MATCH(Places!F$1,Hosts!$1:$1,0))</f>
        <v>0.93</v>
      </c>
      <c r="G1704" s="17" t="str">
        <f>INDEX(Hosts!$A:$O,MATCH(Places!$C1704,Hosts!$A:$A,0),MATCH(Places!G$1,Hosts!$1:$1,0))</f>
        <v>Yes</v>
      </c>
      <c r="H1704" s="17">
        <v>2</v>
      </c>
      <c r="I1704" s="17" t="str">
        <f>INDEX(Neighborhoods!$A:$C,MATCH(Places!$H1704,Neighborhoods!$A:$A,0),MATCH(Places!I$1,Neighborhoods!$1:$1,0))</f>
        <v>Bronx</v>
      </c>
      <c r="J1704" s="17" t="str">
        <f>INDEX(Neighborhoods!$A:$C,MATCH(Places!$H1704,Neighborhoods!$A:$A,0),MATCH(Places!J$1,Neighborhoods!$1:$1,0))</f>
        <v>Concourse</v>
      </c>
      <c r="K1704" s="17" t="s">
        <v>11822</v>
      </c>
      <c r="L1704" s="17" t="str">
        <f t="shared" si="104"/>
        <v>No</v>
      </c>
      <c r="M1704" s="17">
        <v>2</v>
      </c>
      <c r="N1704" s="17" t="str" cm="1">
        <f t="array" ref="N1704">_xlfn.IFS(M1704&lt;=2,"Small",M1704&lt;=5,"Medium",M1704&gt;5,"Large")</f>
        <v>Small</v>
      </c>
      <c r="O1704" s="65">
        <v>89</v>
      </c>
      <c r="P1704" s="87">
        <f t="shared" si="105"/>
        <v>0.03</v>
      </c>
      <c r="Q1704" s="68">
        <v>4.96</v>
      </c>
      <c r="R1704" s="68" t="str" cm="1">
        <f t="array" ref="R1704">_xlfn.SWITCH(ROUND(Q1704,0),5,"Excellent",4,"Good",3,"Ok","Bad")</f>
        <v>Excellent</v>
      </c>
      <c r="S1704" s="17">
        <v>226</v>
      </c>
      <c r="T1704" s="17" t="str">
        <f t="shared" si="106"/>
        <v>Yes</v>
      </c>
      <c r="U1704" s="82">
        <v>42380</v>
      </c>
      <c r="V1704" s="82">
        <v>44058</v>
      </c>
      <c r="W1704" s="17">
        <v>295</v>
      </c>
      <c r="X1704" s="17" t="str">
        <f t="shared" si="107"/>
        <v>Active</v>
      </c>
      <c r="Y1704" s="17" t="s">
        <v>15615</v>
      </c>
      <c r="Z1704" s="17"/>
    </row>
    <row r="1705" spans="1:26" x14ac:dyDescent="0.25">
      <c r="A1705">
        <v>1704</v>
      </c>
      <c r="B1705" s="17" t="s">
        <v>13162</v>
      </c>
      <c r="C1705" s="17">
        <v>2294</v>
      </c>
      <c r="D1705" s="17" t="str">
        <f>INDEX(Hosts!$A:$O,MATCH(Places!$C1705,Hosts!$A:$A,0),MATCH(Places!D$1,Hosts!$1:$1,0))</f>
        <v>A few days or more</v>
      </c>
      <c r="E1705" s="87">
        <f>INDEX(Hosts!$A:$O,MATCH(Places!$C1705,Hosts!$A:$A,0),MATCH(Places!E$1,Hosts!$1:$1,0))</f>
        <v>0</v>
      </c>
      <c r="F1705" s="87">
        <f>INDEX(Hosts!$A:$O,MATCH(Places!$C1705,Hosts!$A:$A,0),MATCH(Places!F$1,Hosts!$1:$1,0))</f>
        <v>0</v>
      </c>
      <c r="G1705" s="17" t="str">
        <f>INDEX(Hosts!$A:$O,MATCH(Places!$C1705,Hosts!$A:$A,0),MATCH(Places!G$1,Hosts!$1:$1,0))</f>
        <v>No</v>
      </c>
      <c r="H1705" s="17">
        <v>8</v>
      </c>
      <c r="I1705" s="17" t="str">
        <f>INDEX(Neighborhoods!$A:$C,MATCH(Places!$H1705,Neighborhoods!$A:$A,0),MATCH(Places!I$1,Neighborhoods!$1:$1,0))</f>
        <v>Brooklyn</v>
      </c>
      <c r="J1705" s="17" t="str">
        <f>INDEX(Neighborhoods!$A:$C,MATCH(Places!$H1705,Neighborhoods!$A:$A,0),MATCH(Places!J$1,Neighborhoods!$1:$1,0))</f>
        <v>Bushwick</v>
      </c>
      <c r="K1705" s="17" t="s">
        <v>16</v>
      </c>
      <c r="L1705" s="17" t="str">
        <f t="shared" si="104"/>
        <v>Yes</v>
      </c>
      <c r="M1705" s="17">
        <v>6</v>
      </c>
      <c r="N1705" s="17" t="str" cm="1">
        <f t="array" ref="N1705">_xlfn.IFS(M1705&lt;=2,"Small",M1705&lt;=5,"Medium",M1705&gt;5,"Large")</f>
        <v>Large</v>
      </c>
      <c r="O1705" s="65">
        <v>34</v>
      </c>
      <c r="P1705" s="87">
        <f t="shared" si="105"/>
        <v>0.03</v>
      </c>
      <c r="Q1705" s="68">
        <v>5</v>
      </c>
      <c r="R1705" s="68" t="str" cm="1">
        <f t="array" ref="R1705">_xlfn.SWITCH(ROUND(Q1705,0),5,"Excellent",4,"Good",3,"Ok","Bad")</f>
        <v>Excellent</v>
      </c>
      <c r="S1705" s="17">
        <v>4</v>
      </c>
      <c r="T1705" s="17" t="str">
        <f t="shared" si="106"/>
        <v>No</v>
      </c>
      <c r="U1705" s="82">
        <v>42541</v>
      </c>
      <c r="V1705" s="82">
        <v>42646</v>
      </c>
      <c r="W1705" s="17">
        <v>365</v>
      </c>
      <c r="X1705" s="17" t="str">
        <f t="shared" si="107"/>
        <v>Active</v>
      </c>
      <c r="Y1705" s="17" t="s">
        <v>15615</v>
      </c>
      <c r="Z1705" s="17"/>
    </row>
    <row r="1706" spans="1:26" x14ac:dyDescent="0.25">
      <c r="A1706">
        <v>1705</v>
      </c>
      <c r="B1706" s="17" t="s">
        <v>13351</v>
      </c>
      <c r="C1706" s="17">
        <v>2294</v>
      </c>
      <c r="D1706" s="17" t="str">
        <f>INDEX(Hosts!$A:$O,MATCH(Places!$C1706,Hosts!$A:$A,0),MATCH(Places!D$1,Hosts!$1:$1,0))</f>
        <v>A few days or more</v>
      </c>
      <c r="E1706" s="87">
        <f>INDEX(Hosts!$A:$O,MATCH(Places!$C1706,Hosts!$A:$A,0),MATCH(Places!E$1,Hosts!$1:$1,0))</f>
        <v>0</v>
      </c>
      <c r="F1706" s="87">
        <f>INDEX(Hosts!$A:$O,MATCH(Places!$C1706,Hosts!$A:$A,0),MATCH(Places!F$1,Hosts!$1:$1,0))</f>
        <v>0</v>
      </c>
      <c r="G1706" s="17" t="str">
        <f>INDEX(Hosts!$A:$O,MATCH(Places!$C1706,Hosts!$A:$A,0),MATCH(Places!G$1,Hosts!$1:$1,0))</f>
        <v>No</v>
      </c>
      <c r="H1706" s="17">
        <v>8</v>
      </c>
      <c r="I1706" s="17" t="str">
        <f>INDEX(Neighborhoods!$A:$C,MATCH(Places!$H1706,Neighborhoods!$A:$A,0),MATCH(Places!I$1,Neighborhoods!$1:$1,0))</f>
        <v>Brooklyn</v>
      </c>
      <c r="J1706" s="17" t="str">
        <f>INDEX(Neighborhoods!$A:$C,MATCH(Places!$H1706,Neighborhoods!$A:$A,0),MATCH(Places!J$1,Neighborhoods!$1:$1,0))</f>
        <v>Bushwick</v>
      </c>
      <c r="K1706" s="17" t="s">
        <v>1</v>
      </c>
      <c r="L1706" s="17" t="str">
        <f t="shared" si="104"/>
        <v>Yes</v>
      </c>
      <c r="M1706" s="17">
        <v>2</v>
      </c>
      <c r="N1706" s="17" t="str" cm="1">
        <f t="array" ref="N1706">_xlfn.IFS(M1706&lt;=2,"Small",M1706&lt;=5,"Medium",M1706&gt;5,"Large")</f>
        <v>Small</v>
      </c>
      <c r="O1706" s="65">
        <v>69</v>
      </c>
      <c r="P1706" s="87">
        <f t="shared" si="105"/>
        <v>0.03</v>
      </c>
      <c r="Q1706" s="68">
        <v>4.5999999999999996</v>
      </c>
      <c r="R1706" s="68" t="str" cm="1">
        <f t="array" ref="R1706">_xlfn.SWITCH(ROUND(Q1706,0),5,"Excellent",4,"Good",3,"Ok","Bad")</f>
        <v>Excellent</v>
      </c>
      <c r="S1706" s="17">
        <v>5</v>
      </c>
      <c r="T1706" s="17" t="str">
        <f t="shared" si="106"/>
        <v>No</v>
      </c>
      <c r="U1706" s="82">
        <v>42366</v>
      </c>
      <c r="V1706" s="82">
        <v>42548</v>
      </c>
      <c r="W1706" s="17">
        <v>365</v>
      </c>
      <c r="X1706" s="17" t="str">
        <f t="shared" si="107"/>
        <v>Active</v>
      </c>
      <c r="Y1706" s="17" t="s">
        <v>15615</v>
      </c>
      <c r="Z1706" s="17"/>
    </row>
    <row r="1707" spans="1:26" x14ac:dyDescent="0.25">
      <c r="A1707">
        <v>1706</v>
      </c>
      <c r="B1707" s="17" t="s">
        <v>1280</v>
      </c>
      <c r="C1707" s="17">
        <v>1937</v>
      </c>
      <c r="D1707" s="17" t="str">
        <f>INDEX(Hosts!$A:$O,MATCH(Places!$C1707,Hosts!$A:$A,0),MATCH(Places!D$1,Hosts!$1:$1,0))</f>
        <v>A few days or more</v>
      </c>
      <c r="E1707" s="87">
        <f>INDEX(Hosts!$A:$O,MATCH(Places!$C1707,Hosts!$A:$A,0),MATCH(Places!E$1,Hosts!$1:$1,0))</f>
        <v>0</v>
      </c>
      <c r="F1707" s="87">
        <f>INDEX(Hosts!$A:$O,MATCH(Places!$C1707,Hosts!$A:$A,0),MATCH(Places!F$1,Hosts!$1:$1,0))</f>
        <v>0.94</v>
      </c>
      <c r="G1707" s="17" t="str">
        <f>INDEX(Hosts!$A:$O,MATCH(Places!$C1707,Hosts!$A:$A,0),MATCH(Places!G$1,Hosts!$1:$1,0))</f>
        <v>No</v>
      </c>
      <c r="H1707" s="17">
        <v>17</v>
      </c>
      <c r="I1707" s="17" t="str">
        <f>INDEX(Neighborhoods!$A:$C,MATCH(Places!$H1707,Neighborhoods!$A:$A,0),MATCH(Places!I$1,Neighborhoods!$1:$1,0))</f>
        <v>Manhattan</v>
      </c>
      <c r="J1707" s="17" t="str">
        <f>INDEX(Neighborhoods!$A:$C,MATCH(Places!$H1707,Neighborhoods!$A:$A,0),MATCH(Places!J$1,Neighborhoods!$1:$1,0))</f>
        <v>Hell's Kitchen</v>
      </c>
      <c r="K1707" s="17" t="s">
        <v>1</v>
      </c>
      <c r="L1707" s="17" t="str">
        <f t="shared" si="104"/>
        <v>Yes</v>
      </c>
      <c r="M1707" s="17">
        <v>4</v>
      </c>
      <c r="N1707" s="17" t="str" cm="1">
        <f t="array" ref="N1707">_xlfn.IFS(M1707&lt;=2,"Small",M1707&lt;=5,"Medium",M1707&gt;5,"Large")</f>
        <v>Medium</v>
      </c>
      <c r="O1707" s="65">
        <v>119</v>
      </c>
      <c r="P1707" s="87">
        <f t="shared" si="105"/>
        <v>0.03</v>
      </c>
      <c r="Q1707" s="68">
        <v>4.72</v>
      </c>
      <c r="R1707" s="68" t="str" cm="1">
        <f t="array" ref="R1707">_xlfn.SWITCH(ROUND(Q1707,0),5,"Excellent",4,"Good",3,"Ok","Bad")</f>
        <v>Excellent</v>
      </c>
      <c r="S1707" s="17">
        <v>69</v>
      </c>
      <c r="T1707" s="17" t="str">
        <f t="shared" si="106"/>
        <v>No</v>
      </c>
      <c r="U1707" s="82">
        <v>42372</v>
      </c>
      <c r="V1707" s="82">
        <v>43907</v>
      </c>
      <c r="W1707" s="17">
        <v>270</v>
      </c>
      <c r="X1707" s="17" t="str">
        <f t="shared" si="107"/>
        <v>Active</v>
      </c>
      <c r="Y1707" s="17" t="s">
        <v>15615</v>
      </c>
      <c r="Z1707" s="17"/>
    </row>
    <row r="1708" spans="1:26" x14ac:dyDescent="0.25">
      <c r="A1708">
        <v>1707</v>
      </c>
      <c r="B1708" s="17" t="s">
        <v>15582</v>
      </c>
      <c r="C1708" s="17">
        <v>976</v>
      </c>
      <c r="D1708" s="17" t="str">
        <f>INDEX(Hosts!$A:$O,MATCH(Places!$C1708,Hosts!$A:$A,0),MATCH(Places!D$1,Hosts!$1:$1,0))</f>
        <v>Within an hour</v>
      </c>
      <c r="E1708" s="87">
        <f>INDEX(Hosts!$A:$O,MATCH(Places!$C1708,Hosts!$A:$A,0),MATCH(Places!E$1,Hosts!$1:$1,0))</f>
        <v>1</v>
      </c>
      <c r="F1708" s="87">
        <f>INDEX(Hosts!$A:$O,MATCH(Places!$C1708,Hosts!$A:$A,0),MATCH(Places!F$1,Hosts!$1:$1,0))</f>
        <v>0.81</v>
      </c>
      <c r="G1708" s="17" t="str">
        <f>INDEX(Hosts!$A:$O,MATCH(Places!$C1708,Hosts!$A:$A,0),MATCH(Places!G$1,Hosts!$1:$1,0))</f>
        <v>Yes</v>
      </c>
      <c r="H1708" s="17">
        <v>15</v>
      </c>
      <c r="I1708" s="17" t="str">
        <f>INDEX(Neighborhoods!$A:$C,MATCH(Places!$H1708,Neighborhoods!$A:$A,0),MATCH(Places!I$1,Neighborhoods!$1:$1,0))</f>
        <v>Manhattan</v>
      </c>
      <c r="J1708" s="17" t="str">
        <f>INDEX(Neighborhoods!$A:$C,MATCH(Places!$H1708,Neighborhoods!$A:$A,0),MATCH(Places!J$1,Neighborhoods!$1:$1,0))</f>
        <v>East Village</v>
      </c>
      <c r="K1708" s="17" t="s">
        <v>1</v>
      </c>
      <c r="L1708" s="17" t="str">
        <f t="shared" si="104"/>
        <v>Yes</v>
      </c>
      <c r="M1708" s="17">
        <v>1</v>
      </c>
      <c r="N1708" s="17" t="str" cm="1">
        <f t="array" ref="N1708">_xlfn.IFS(M1708&lt;=2,"Small",M1708&lt;=5,"Medium",M1708&gt;5,"Large")</f>
        <v>Small</v>
      </c>
      <c r="O1708" s="65">
        <v>76</v>
      </c>
      <c r="P1708" s="87">
        <f t="shared" si="105"/>
        <v>0.03</v>
      </c>
      <c r="Q1708" s="68">
        <v>4.8</v>
      </c>
      <c r="R1708" s="68" t="str" cm="1">
        <f t="array" ref="R1708">_xlfn.SWITCH(ROUND(Q1708,0),5,"Excellent",4,"Good",3,"Ok","Bad")</f>
        <v>Excellent</v>
      </c>
      <c r="S1708" s="17">
        <v>10</v>
      </c>
      <c r="T1708" s="17" t="str">
        <f t="shared" si="106"/>
        <v>No</v>
      </c>
      <c r="U1708" s="82">
        <v>42372</v>
      </c>
      <c r="V1708" s="82">
        <v>43836</v>
      </c>
      <c r="W1708" s="17">
        <v>226</v>
      </c>
      <c r="X1708" s="17" t="str">
        <f t="shared" si="107"/>
        <v>Active</v>
      </c>
      <c r="Y1708" s="17" t="s">
        <v>15615</v>
      </c>
      <c r="Z1708" s="17"/>
    </row>
    <row r="1709" spans="1:26" x14ac:dyDescent="0.25">
      <c r="A1709">
        <v>1708</v>
      </c>
      <c r="B1709" s="17" t="s">
        <v>1281</v>
      </c>
      <c r="C1709" s="17">
        <v>976</v>
      </c>
      <c r="D1709" s="17" t="str">
        <f>INDEX(Hosts!$A:$O,MATCH(Places!$C1709,Hosts!$A:$A,0),MATCH(Places!D$1,Hosts!$1:$1,0))</f>
        <v>Within an hour</v>
      </c>
      <c r="E1709" s="87">
        <f>INDEX(Hosts!$A:$O,MATCH(Places!$C1709,Hosts!$A:$A,0),MATCH(Places!E$1,Hosts!$1:$1,0))</f>
        <v>1</v>
      </c>
      <c r="F1709" s="87">
        <f>INDEX(Hosts!$A:$O,MATCH(Places!$C1709,Hosts!$A:$A,0),MATCH(Places!F$1,Hosts!$1:$1,0))</f>
        <v>0.81</v>
      </c>
      <c r="G1709" s="17" t="str">
        <f>INDEX(Hosts!$A:$O,MATCH(Places!$C1709,Hosts!$A:$A,0),MATCH(Places!G$1,Hosts!$1:$1,0))</f>
        <v>Yes</v>
      </c>
      <c r="H1709" s="17">
        <v>15</v>
      </c>
      <c r="I1709" s="17" t="str">
        <f>INDEX(Neighborhoods!$A:$C,MATCH(Places!$H1709,Neighborhoods!$A:$A,0),MATCH(Places!I$1,Neighborhoods!$1:$1,0))</f>
        <v>Manhattan</v>
      </c>
      <c r="J1709" s="17" t="str">
        <f>INDEX(Neighborhoods!$A:$C,MATCH(Places!$H1709,Neighborhoods!$A:$A,0),MATCH(Places!J$1,Neighborhoods!$1:$1,0))</f>
        <v>East Village</v>
      </c>
      <c r="K1709" s="17" t="s">
        <v>1</v>
      </c>
      <c r="L1709" s="17" t="str">
        <f t="shared" si="104"/>
        <v>Yes</v>
      </c>
      <c r="M1709" s="17">
        <v>1</v>
      </c>
      <c r="N1709" s="17" t="str" cm="1">
        <f t="array" ref="N1709">_xlfn.IFS(M1709&lt;=2,"Small",M1709&lt;=5,"Medium",M1709&gt;5,"Large")</f>
        <v>Small</v>
      </c>
      <c r="O1709" s="65">
        <v>41</v>
      </c>
      <c r="P1709" s="87">
        <f t="shared" si="105"/>
        <v>0.03</v>
      </c>
      <c r="Q1709" s="68">
        <v>4.88</v>
      </c>
      <c r="R1709" s="68" t="str" cm="1">
        <f t="array" ref="R1709">_xlfn.SWITCH(ROUND(Q1709,0),5,"Excellent",4,"Good",3,"Ok","Bad")</f>
        <v>Excellent</v>
      </c>
      <c r="S1709" s="17">
        <v>34</v>
      </c>
      <c r="T1709" s="17" t="str">
        <f t="shared" si="106"/>
        <v>No</v>
      </c>
      <c r="U1709" s="82">
        <v>42477</v>
      </c>
      <c r="V1709" s="82">
        <v>43905</v>
      </c>
      <c r="W1709" s="17">
        <v>244</v>
      </c>
      <c r="X1709" s="17" t="str">
        <f t="shared" si="107"/>
        <v>Active</v>
      </c>
      <c r="Y1709" s="17" t="s">
        <v>15615</v>
      </c>
      <c r="Z1709" s="17"/>
    </row>
    <row r="1710" spans="1:26" x14ac:dyDescent="0.25">
      <c r="A1710">
        <v>1709</v>
      </c>
      <c r="B1710" s="17" t="s">
        <v>1282</v>
      </c>
      <c r="C1710" s="17">
        <v>2570</v>
      </c>
      <c r="D1710" s="17" t="str">
        <f>INDEX(Hosts!$A:$O,MATCH(Places!$C1710,Hosts!$A:$A,0),MATCH(Places!D$1,Hosts!$1:$1,0))</f>
        <v>A few days or more</v>
      </c>
      <c r="E1710" s="87">
        <f>INDEX(Hosts!$A:$O,MATCH(Places!$C1710,Hosts!$A:$A,0),MATCH(Places!E$1,Hosts!$1:$1,0))</f>
        <v>0</v>
      </c>
      <c r="F1710" s="87">
        <f>INDEX(Hosts!$A:$O,MATCH(Places!$C1710,Hosts!$A:$A,0),MATCH(Places!F$1,Hosts!$1:$1,0))</f>
        <v>0.4</v>
      </c>
      <c r="G1710" s="17" t="str">
        <f>INDEX(Hosts!$A:$O,MATCH(Places!$C1710,Hosts!$A:$A,0),MATCH(Places!G$1,Hosts!$1:$1,0))</f>
        <v>No</v>
      </c>
      <c r="H1710" s="17">
        <v>16</v>
      </c>
      <c r="I1710" s="17" t="str">
        <f>INDEX(Neighborhoods!$A:$C,MATCH(Places!$H1710,Neighborhoods!$A:$A,0),MATCH(Places!I$1,Neighborhoods!$1:$1,0))</f>
        <v>Manhattan</v>
      </c>
      <c r="J1710" s="17" t="str">
        <f>INDEX(Neighborhoods!$A:$C,MATCH(Places!$H1710,Neighborhoods!$A:$A,0),MATCH(Places!J$1,Neighborhoods!$1:$1,0))</f>
        <v>Harlem</v>
      </c>
      <c r="K1710" s="17" t="s">
        <v>1</v>
      </c>
      <c r="L1710" s="17" t="str">
        <f t="shared" si="104"/>
        <v>Yes</v>
      </c>
      <c r="M1710" s="17">
        <v>2</v>
      </c>
      <c r="N1710" s="17" t="str" cm="1">
        <f t="array" ref="N1710">_xlfn.IFS(M1710&lt;=2,"Small",M1710&lt;=5,"Medium",M1710&gt;5,"Large")</f>
        <v>Small</v>
      </c>
      <c r="O1710" s="65">
        <v>85</v>
      </c>
      <c r="P1710" s="87">
        <f t="shared" si="105"/>
        <v>0.03</v>
      </c>
      <c r="Q1710" s="68">
        <v>4.3899999999999997</v>
      </c>
      <c r="R1710" s="68" t="str" cm="1">
        <f t="array" ref="R1710">_xlfn.SWITCH(ROUND(Q1710,0),5,"Excellent",4,"Good",3,"Ok","Bad")</f>
        <v>Good</v>
      </c>
      <c r="S1710" s="17">
        <v>33</v>
      </c>
      <c r="T1710" s="17" t="str">
        <f t="shared" si="106"/>
        <v>No</v>
      </c>
      <c r="U1710" s="82">
        <v>42494</v>
      </c>
      <c r="V1710" s="82">
        <v>43833</v>
      </c>
      <c r="W1710" s="17">
        <v>365</v>
      </c>
      <c r="X1710" s="17" t="str">
        <f t="shared" si="107"/>
        <v>Active</v>
      </c>
      <c r="Y1710" s="17" t="s">
        <v>15615</v>
      </c>
      <c r="Z1710" s="17"/>
    </row>
    <row r="1711" spans="1:26" x14ac:dyDescent="0.25">
      <c r="A1711">
        <v>1710</v>
      </c>
      <c r="B1711" s="17" t="s">
        <v>1283</v>
      </c>
      <c r="C1711" s="17">
        <v>2571</v>
      </c>
      <c r="D1711" s="17" t="str">
        <f>INDEX(Hosts!$A:$O,MATCH(Places!$C1711,Hosts!$A:$A,0),MATCH(Places!D$1,Hosts!$1:$1,0))</f>
        <v>Within an hour</v>
      </c>
      <c r="E1711" s="87">
        <f>INDEX(Hosts!$A:$O,MATCH(Places!$C1711,Hosts!$A:$A,0),MATCH(Places!E$1,Hosts!$1:$1,0))</f>
        <v>0.84</v>
      </c>
      <c r="F1711" s="87">
        <f>INDEX(Hosts!$A:$O,MATCH(Places!$C1711,Hosts!$A:$A,0),MATCH(Places!F$1,Hosts!$1:$1,0))</f>
        <v>0.97</v>
      </c>
      <c r="G1711" s="17" t="str">
        <f>INDEX(Hosts!$A:$O,MATCH(Places!$C1711,Hosts!$A:$A,0),MATCH(Places!G$1,Hosts!$1:$1,0))</f>
        <v>No</v>
      </c>
      <c r="H1711" s="17">
        <v>8</v>
      </c>
      <c r="I1711" s="17" t="str">
        <f>INDEX(Neighborhoods!$A:$C,MATCH(Places!$H1711,Neighborhoods!$A:$A,0),MATCH(Places!I$1,Neighborhoods!$1:$1,0))</f>
        <v>Brooklyn</v>
      </c>
      <c r="J1711" s="17" t="str">
        <f>INDEX(Neighborhoods!$A:$C,MATCH(Places!$H1711,Neighborhoods!$A:$A,0),MATCH(Places!J$1,Neighborhoods!$1:$1,0))</f>
        <v>Bushwick</v>
      </c>
      <c r="K1711" s="17" t="s">
        <v>1</v>
      </c>
      <c r="L1711" s="17" t="str">
        <f t="shared" si="104"/>
        <v>Yes</v>
      </c>
      <c r="M1711" s="17">
        <v>2</v>
      </c>
      <c r="N1711" s="17" t="str" cm="1">
        <f t="array" ref="N1711">_xlfn.IFS(M1711&lt;=2,"Small",M1711&lt;=5,"Medium",M1711&gt;5,"Large")</f>
        <v>Small</v>
      </c>
      <c r="O1711" s="65">
        <v>47</v>
      </c>
      <c r="P1711" s="87">
        <f t="shared" si="105"/>
        <v>0.03</v>
      </c>
      <c r="Q1711" s="68">
        <v>4.87</v>
      </c>
      <c r="R1711" s="68" t="str" cm="1">
        <f t="array" ref="R1711">_xlfn.SWITCH(ROUND(Q1711,0),5,"Excellent",4,"Good",3,"Ok","Bad")</f>
        <v>Excellent</v>
      </c>
      <c r="S1711" s="17">
        <v>276</v>
      </c>
      <c r="T1711" s="17" t="str">
        <f t="shared" si="106"/>
        <v>Yes</v>
      </c>
      <c r="U1711" s="82">
        <v>42359</v>
      </c>
      <c r="V1711" s="82">
        <v>43921</v>
      </c>
      <c r="W1711" s="17">
        <v>64</v>
      </c>
      <c r="X1711" s="17" t="str">
        <f t="shared" si="107"/>
        <v>Active</v>
      </c>
      <c r="Y1711" s="17" t="s">
        <v>15615</v>
      </c>
      <c r="Z1711" s="17"/>
    </row>
    <row r="1712" spans="1:26" x14ac:dyDescent="0.25">
      <c r="A1712">
        <v>1711</v>
      </c>
      <c r="B1712" s="17" t="s">
        <v>1284</v>
      </c>
      <c r="C1712" s="17">
        <v>304</v>
      </c>
      <c r="D1712" s="17" t="str">
        <f>INDEX(Hosts!$A:$O,MATCH(Places!$C1712,Hosts!$A:$A,0),MATCH(Places!D$1,Hosts!$1:$1,0))</f>
        <v>Within a few hours</v>
      </c>
      <c r="E1712" s="87">
        <f>INDEX(Hosts!$A:$O,MATCH(Places!$C1712,Hosts!$A:$A,0),MATCH(Places!E$1,Hosts!$1:$1,0))</f>
        <v>1</v>
      </c>
      <c r="F1712" s="87">
        <f>INDEX(Hosts!$A:$O,MATCH(Places!$C1712,Hosts!$A:$A,0),MATCH(Places!F$1,Hosts!$1:$1,0))</f>
        <v>0.94</v>
      </c>
      <c r="G1712" s="17" t="str">
        <f>INDEX(Hosts!$A:$O,MATCH(Places!$C1712,Hosts!$A:$A,0),MATCH(Places!G$1,Hosts!$1:$1,0))</f>
        <v>Yes</v>
      </c>
      <c r="H1712" s="17">
        <v>7</v>
      </c>
      <c r="I1712" s="17" t="str">
        <f>INDEX(Neighborhoods!$A:$C,MATCH(Places!$H1712,Neighborhoods!$A:$A,0),MATCH(Places!I$1,Neighborhoods!$1:$1,0))</f>
        <v>Brooklyn</v>
      </c>
      <c r="J1712" s="17" t="str">
        <f>INDEX(Neighborhoods!$A:$C,MATCH(Places!$H1712,Neighborhoods!$A:$A,0),MATCH(Places!J$1,Neighborhoods!$1:$1,0))</f>
        <v>Bedford-Stuyvesant</v>
      </c>
      <c r="K1712" s="17" t="s">
        <v>1</v>
      </c>
      <c r="L1712" s="17" t="str">
        <f t="shared" si="104"/>
        <v>Yes</v>
      </c>
      <c r="M1712" s="17">
        <v>2</v>
      </c>
      <c r="N1712" s="17" t="str" cm="1">
        <f t="array" ref="N1712">_xlfn.IFS(M1712&lt;=2,"Small",M1712&lt;=5,"Medium",M1712&gt;5,"Large")</f>
        <v>Small</v>
      </c>
      <c r="O1712" s="65">
        <v>40</v>
      </c>
      <c r="P1712" s="87">
        <f t="shared" si="105"/>
        <v>0.03</v>
      </c>
      <c r="Q1712" s="68">
        <v>4.9000000000000004</v>
      </c>
      <c r="R1712" s="68" t="str" cm="1">
        <f t="array" ref="R1712">_xlfn.SWITCH(ROUND(Q1712,0),5,"Excellent",4,"Good",3,"Ok","Bad")</f>
        <v>Excellent</v>
      </c>
      <c r="S1712" s="17">
        <v>144</v>
      </c>
      <c r="T1712" s="17" t="str">
        <f t="shared" si="106"/>
        <v>Yes</v>
      </c>
      <c r="U1712" s="82">
        <v>42382</v>
      </c>
      <c r="V1712" s="82">
        <v>43907</v>
      </c>
      <c r="W1712" s="17">
        <v>349</v>
      </c>
      <c r="X1712" s="17" t="str">
        <f t="shared" si="107"/>
        <v>Active</v>
      </c>
      <c r="Y1712" s="17" t="s">
        <v>15615</v>
      </c>
      <c r="Z1712" s="17"/>
    </row>
    <row r="1713" spans="1:26" x14ac:dyDescent="0.25">
      <c r="A1713">
        <v>1712</v>
      </c>
      <c r="B1713" s="17" t="s">
        <v>1285</v>
      </c>
      <c r="C1713" s="17">
        <v>1485</v>
      </c>
      <c r="D1713" s="17" t="str">
        <f>INDEX(Hosts!$A:$O,MATCH(Places!$C1713,Hosts!$A:$A,0),MATCH(Places!D$1,Hosts!$1:$1,0))</f>
        <v>Within an hour</v>
      </c>
      <c r="E1713" s="87">
        <f>INDEX(Hosts!$A:$O,MATCH(Places!$C1713,Hosts!$A:$A,0),MATCH(Places!E$1,Hosts!$1:$1,0))</f>
        <v>1</v>
      </c>
      <c r="F1713" s="87">
        <f>INDEX(Hosts!$A:$O,MATCH(Places!$C1713,Hosts!$A:$A,0),MATCH(Places!F$1,Hosts!$1:$1,0))</f>
        <v>0.95</v>
      </c>
      <c r="G1713" s="17" t="str">
        <f>INDEX(Hosts!$A:$O,MATCH(Places!$C1713,Hosts!$A:$A,0),MATCH(Places!G$1,Hosts!$1:$1,0))</f>
        <v>Yes</v>
      </c>
      <c r="H1713" s="17">
        <v>7</v>
      </c>
      <c r="I1713" s="17" t="str">
        <f>INDEX(Neighborhoods!$A:$C,MATCH(Places!$H1713,Neighborhoods!$A:$A,0),MATCH(Places!I$1,Neighborhoods!$1:$1,0))</f>
        <v>Brooklyn</v>
      </c>
      <c r="J1713" s="17" t="str">
        <f>INDEX(Neighborhoods!$A:$C,MATCH(Places!$H1713,Neighborhoods!$A:$A,0),MATCH(Places!J$1,Neighborhoods!$1:$1,0))</f>
        <v>Bedford-Stuyvesant</v>
      </c>
      <c r="K1713" s="17" t="s">
        <v>11822</v>
      </c>
      <c r="L1713" s="17" t="str">
        <f t="shared" si="104"/>
        <v>No</v>
      </c>
      <c r="M1713" s="17">
        <v>6</v>
      </c>
      <c r="N1713" s="17" t="str" cm="1">
        <f t="array" ref="N1713">_xlfn.IFS(M1713&lt;=2,"Small",M1713&lt;=5,"Medium",M1713&gt;5,"Large")</f>
        <v>Large</v>
      </c>
      <c r="O1713" s="65">
        <v>165</v>
      </c>
      <c r="P1713" s="87">
        <f t="shared" si="105"/>
        <v>0.03</v>
      </c>
      <c r="Q1713" s="68">
        <v>4.76</v>
      </c>
      <c r="R1713" s="68" t="str" cm="1">
        <f t="array" ref="R1713">_xlfn.SWITCH(ROUND(Q1713,0),5,"Excellent",4,"Good",3,"Ok","Bad")</f>
        <v>Excellent</v>
      </c>
      <c r="S1713" s="17">
        <v>49</v>
      </c>
      <c r="T1713" s="17" t="str">
        <f t="shared" si="106"/>
        <v>No</v>
      </c>
      <c r="U1713" s="82">
        <v>43409</v>
      </c>
      <c r="V1713" s="82">
        <v>43781</v>
      </c>
      <c r="W1713" s="17">
        <v>271</v>
      </c>
      <c r="X1713" s="17" t="str">
        <f t="shared" si="107"/>
        <v>Active</v>
      </c>
      <c r="Y1713" s="17" t="s">
        <v>15615</v>
      </c>
      <c r="Z1713" s="17"/>
    </row>
    <row r="1714" spans="1:26" x14ac:dyDescent="0.25">
      <c r="A1714">
        <v>1713</v>
      </c>
      <c r="B1714" s="17" t="s">
        <v>1286</v>
      </c>
      <c r="C1714" s="17">
        <v>2566</v>
      </c>
      <c r="D1714" s="17" t="str">
        <f>INDEX(Hosts!$A:$O,MATCH(Places!$C1714,Hosts!$A:$A,0),MATCH(Places!D$1,Hosts!$1:$1,0))</f>
        <v>Within a day</v>
      </c>
      <c r="E1714" s="87">
        <f>INDEX(Hosts!$A:$O,MATCH(Places!$C1714,Hosts!$A:$A,0),MATCH(Places!E$1,Hosts!$1:$1,0))</f>
        <v>1</v>
      </c>
      <c r="F1714" s="87">
        <f>INDEX(Hosts!$A:$O,MATCH(Places!$C1714,Hosts!$A:$A,0),MATCH(Places!F$1,Hosts!$1:$1,0))</f>
        <v>0.95</v>
      </c>
      <c r="G1714" s="17" t="str">
        <f>INDEX(Hosts!$A:$O,MATCH(Places!$C1714,Hosts!$A:$A,0),MATCH(Places!G$1,Hosts!$1:$1,0))</f>
        <v>Yes</v>
      </c>
      <c r="H1714" s="17">
        <v>21</v>
      </c>
      <c r="I1714" s="17" t="str">
        <f>INDEX(Neighborhoods!$A:$C,MATCH(Places!$H1714,Neighborhoods!$A:$A,0),MATCH(Places!I$1,Neighborhoods!$1:$1,0))</f>
        <v>Queens</v>
      </c>
      <c r="J1714" s="17" t="str">
        <f>INDEX(Neighborhoods!$A:$C,MATCH(Places!$H1714,Neighborhoods!$A:$A,0),MATCH(Places!J$1,Neighborhoods!$1:$1,0))</f>
        <v>Astoria</v>
      </c>
      <c r="K1714" s="17" t="s">
        <v>11822</v>
      </c>
      <c r="L1714" s="17" t="str">
        <f t="shared" si="104"/>
        <v>No</v>
      </c>
      <c r="M1714" s="17">
        <v>3</v>
      </c>
      <c r="N1714" s="17" t="str" cm="1">
        <f t="array" ref="N1714">_xlfn.IFS(M1714&lt;=2,"Small",M1714&lt;=5,"Medium",M1714&gt;5,"Large")</f>
        <v>Medium</v>
      </c>
      <c r="O1714" s="65">
        <v>80</v>
      </c>
      <c r="P1714" s="87">
        <f t="shared" si="105"/>
        <v>0.03</v>
      </c>
      <c r="Q1714" s="68">
        <v>4.97</v>
      </c>
      <c r="R1714" s="68" t="str" cm="1">
        <f t="array" ref="R1714">_xlfn.SWITCH(ROUND(Q1714,0),5,"Excellent",4,"Good",3,"Ok","Bad")</f>
        <v>Excellent</v>
      </c>
      <c r="S1714" s="17">
        <v>122</v>
      </c>
      <c r="T1714" s="17" t="str">
        <f t="shared" si="106"/>
        <v>Yes</v>
      </c>
      <c r="U1714" s="82">
        <v>42392</v>
      </c>
      <c r="V1714" s="82">
        <v>43999</v>
      </c>
      <c r="W1714" s="17">
        <v>71</v>
      </c>
      <c r="X1714" s="17" t="str">
        <f t="shared" si="107"/>
        <v>Active</v>
      </c>
      <c r="Y1714" s="17" t="s">
        <v>15615</v>
      </c>
      <c r="Z1714" s="17"/>
    </row>
    <row r="1715" spans="1:26" x14ac:dyDescent="0.25">
      <c r="A1715">
        <v>1714</v>
      </c>
      <c r="B1715" s="17" t="s">
        <v>1287</v>
      </c>
      <c r="C1715" s="17">
        <v>117</v>
      </c>
      <c r="D1715" s="17" t="str">
        <f>INDEX(Hosts!$A:$O,MATCH(Places!$C1715,Hosts!$A:$A,0),MATCH(Places!D$1,Hosts!$1:$1,0))</f>
        <v>Within an hour</v>
      </c>
      <c r="E1715" s="87">
        <f>INDEX(Hosts!$A:$O,MATCH(Places!$C1715,Hosts!$A:$A,0),MATCH(Places!E$1,Hosts!$1:$1,0))</f>
        <v>1</v>
      </c>
      <c r="F1715" s="87">
        <f>INDEX(Hosts!$A:$O,MATCH(Places!$C1715,Hosts!$A:$A,0),MATCH(Places!F$1,Hosts!$1:$1,0))</f>
        <v>0.33</v>
      </c>
      <c r="G1715" s="17" t="str">
        <f>INDEX(Hosts!$A:$O,MATCH(Places!$C1715,Hosts!$A:$A,0),MATCH(Places!G$1,Hosts!$1:$1,0))</f>
        <v>Yes</v>
      </c>
      <c r="H1715" s="17">
        <v>11</v>
      </c>
      <c r="I1715" s="17" t="str">
        <f>INDEX(Neighborhoods!$A:$C,MATCH(Places!$H1715,Neighborhoods!$A:$A,0),MATCH(Places!I$1,Neighborhoods!$1:$1,0))</f>
        <v>Brooklyn</v>
      </c>
      <c r="J1715" s="17" t="str">
        <f>INDEX(Neighborhoods!$A:$C,MATCH(Places!$H1715,Neighborhoods!$A:$A,0),MATCH(Places!J$1,Neighborhoods!$1:$1,0))</f>
        <v>Greenpoint</v>
      </c>
      <c r="K1715" s="17" t="s">
        <v>1</v>
      </c>
      <c r="L1715" s="17" t="str">
        <f t="shared" si="104"/>
        <v>Yes</v>
      </c>
      <c r="M1715" s="17">
        <v>1</v>
      </c>
      <c r="N1715" s="17" t="str" cm="1">
        <f t="array" ref="N1715">_xlfn.IFS(M1715&lt;=2,"Small",M1715&lt;=5,"Medium",M1715&gt;5,"Large")</f>
        <v>Small</v>
      </c>
      <c r="O1715" s="65">
        <v>50</v>
      </c>
      <c r="P1715" s="87">
        <f t="shared" si="105"/>
        <v>0.03</v>
      </c>
      <c r="Q1715" s="68">
        <v>5</v>
      </c>
      <c r="R1715" s="68" t="str" cm="1">
        <f t="array" ref="R1715">_xlfn.SWITCH(ROUND(Q1715,0),5,"Excellent",4,"Good",3,"Ok","Bad")</f>
        <v>Excellent</v>
      </c>
      <c r="S1715" s="17">
        <v>13</v>
      </c>
      <c r="T1715" s="17" t="str">
        <f t="shared" si="106"/>
        <v>No</v>
      </c>
      <c r="U1715" s="82">
        <v>42916</v>
      </c>
      <c r="V1715" s="82">
        <v>43891</v>
      </c>
      <c r="W1715" s="17">
        <v>364</v>
      </c>
      <c r="X1715" s="17" t="str">
        <f t="shared" si="107"/>
        <v>Active</v>
      </c>
      <c r="Y1715" s="17" t="s">
        <v>15615</v>
      </c>
      <c r="Z1715" s="17"/>
    </row>
    <row r="1716" spans="1:26" x14ac:dyDescent="0.25">
      <c r="A1716">
        <v>1715</v>
      </c>
      <c r="B1716" s="17" t="s">
        <v>15467</v>
      </c>
      <c r="C1716" s="17">
        <v>2570</v>
      </c>
      <c r="D1716" s="17" t="str">
        <f>INDEX(Hosts!$A:$O,MATCH(Places!$C1716,Hosts!$A:$A,0),MATCH(Places!D$1,Hosts!$1:$1,0))</f>
        <v>A few days or more</v>
      </c>
      <c r="E1716" s="87">
        <f>INDEX(Hosts!$A:$O,MATCH(Places!$C1716,Hosts!$A:$A,0),MATCH(Places!E$1,Hosts!$1:$1,0))</f>
        <v>0</v>
      </c>
      <c r="F1716" s="87">
        <f>INDEX(Hosts!$A:$O,MATCH(Places!$C1716,Hosts!$A:$A,0),MATCH(Places!F$1,Hosts!$1:$1,0))</f>
        <v>0.4</v>
      </c>
      <c r="G1716" s="17" t="str">
        <f>INDEX(Hosts!$A:$O,MATCH(Places!$C1716,Hosts!$A:$A,0),MATCH(Places!G$1,Hosts!$1:$1,0))</f>
        <v>No</v>
      </c>
      <c r="H1716" s="17">
        <v>16</v>
      </c>
      <c r="I1716" s="17" t="str">
        <f>INDEX(Neighborhoods!$A:$C,MATCH(Places!$H1716,Neighborhoods!$A:$A,0),MATCH(Places!I$1,Neighborhoods!$1:$1,0))</f>
        <v>Manhattan</v>
      </c>
      <c r="J1716" s="17" t="str">
        <f>INDEX(Neighborhoods!$A:$C,MATCH(Places!$H1716,Neighborhoods!$A:$A,0),MATCH(Places!J$1,Neighborhoods!$1:$1,0))</f>
        <v>Harlem</v>
      </c>
      <c r="K1716" s="17" t="s">
        <v>1</v>
      </c>
      <c r="L1716" s="17" t="str">
        <f t="shared" si="104"/>
        <v>Yes</v>
      </c>
      <c r="M1716" s="17">
        <v>2</v>
      </c>
      <c r="N1716" s="17" t="str" cm="1">
        <f t="array" ref="N1716">_xlfn.IFS(M1716&lt;=2,"Small",M1716&lt;=5,"Medium",M1716&gt;5,"Large")</f>
        <v>Small</v>
      </c>
      <c r="O1716" s="65">
        <v>88</v>
      </c>
      <c r="P1716" s="87">
        <f t="shared" si="105"/>
        <v>0.03</v>
      </c>
      <c r="Q1716" s="68">
        <v>4.5999999999999996</v>
      </c>
      <c r="R1716" s="68" t="str" cm="1">
        <f t="array" ref="R1716">_xlfn.SWITCH(ROUND(Q1716,0),5,"Excellent",4,"Good",3,"Ok","Bad")</f>
        <v>Excellent</v>
      </c>
      <c r="S1716" s="17">
        <v>5</v>
      </c>
      <c r="T1716" s="17" t="str">
        <f t="shared" si="106"/>
        <v>No</v>
      </c>
      <c r="U1716" s="82">
        <v>43276</v>
      </c>
      <c r="V1716" s="82">
        <v>43729</v>
      </c>
      <c r="W1716" s="17">
        <v>365</v>
      </c>
      <c r="X1716" s="17" t="str">
        <f t="shared" si="107"/>
        <v>Active</v>
      </c>
      <c r="Y1716" s="17" t="s">
        <v>15615</v>
      </c>
      <c r="Z1716" s="17"/>
    </row>
    <row r="1717" spans="1:26" x14ac:dyDescent="0.25">
      <c r="A1717">
        <v>1716</v>
      </c>
      <c r="B1717" s="17" t="s">
        <v>15177</v>
      </c>
      <c r="C1717" s="17">
        <v>2346</v>
      </c>
      <c r="D1717" s="17" t="str">
        <f>INDEX(Hosts!$A:$O,MATCH(Places!$C1717,Hosts!$A:$A,0),MATCH(Places!D$1,Hosts!$1:$1,0))</f>
        <v>Within a few hours</v>
      </c>
      <c r="E1717" s="87">
        <f>INDEX(Hosts!$A:$O,MATCH(Places!$C1717,Hosts!$A:$A,0),MATCH(Places!E$1,Hosts!$1:$1,0))</f>
        <v>1</v>
      </c>
      <c r="F1717" s="87">
        <f>INDEX(Hosts!$A:$O,MATCH(Places!$C1717,Hosts!$A:$A,0),MATCH(Places!F$1,Hosts!$1:$1,0))</f>
        <v>1</v>
      </c>
      <c r="G1717" s="17" t="str">
        <f>INDEX(Hosts!$A:$O,MATCH(Places!$C1717,Hosts!$A:$A,0),MATCH(Places!G$1,Hosts!$1:$1,0))</f>
        <v>No</v>
      </c>
      <c r="H1717" s="17">
        <v>10</v>
      </c>
      <c r="I1717" s="17" t="str">
        <f>INDEX(Neighborhoods!$A:$C,MATCH(Places!$H1717,Neighborhoods!$A:$A,0),MATCH(Places!I$1,Neighborhoods!$1:$1,0))</f>
        <v>Brooklyn</v>
      </c>
      <c r="J1717" s="17" t="str">
        <f>INDEX(Neighborhoods!$A:$C,MATCH(Places!$H1717,Neighborhoods!$A:$A,0),MATCH(Places!J$1,Neighborhoods!$1:$1,0))</f>
        <v>East Flatbush</v>
      </c>
      <c r="K1717" s="17" t="s">
        <v>1</v>
      </c>
      <c r="L1717" s="17" t="str">
        <f t="shared" si="104"/>
        <v>Yes</v>
      </c>
      <c r="M1717" s="17">
        <v>2</v>
      </c>
      <c r="N1717" s="17" t="str" cm="1">
        <f t="array" ref="N1717">_xlfn.IFS(M1717&lt;=2,"Small",M1717&lt;=5,"Medium",M1717&gt;5,"Large")</f>
        <v>Small</v>
      </c>
      <c r="O1717" s="65">
        <v>50</v>
      </c>
      <c r="P1717" s="87">
        <f t="shared" si="105"/>
        <v>0.03</v>
      </c>
      <c r="Q1717" s="68">
        <v>4.8099999999999996</v>
      </c>
      <c r="R1717" s="68" t="str" cm="1">
        <f t="array" ref="R1717">_xlfn.SWITCH(ROUND(Q1717,0),5,"Excellent",4,"Good",3,"Ok","Bad")</f>
        <v>Excellent</v>
      </c>
      <c r="S1717" s="17">
        <v>95</v>
      </c>
      <c r="T1717" s="17" t="str">
        <f t="shared" si="106"/>
        <v>No</v>
      </c>
      <c r="U1717" s="82">
        <v>42359</v>
      </c>
      <c r="V1717" s="82">
        <v>43949</v>
      </c>
      <c r="W1717" s="17">
        <v>139</v>
      </c>
      <c r="X1717" s="17" t="str">
        <f t="shared" si="107"/>
        <v>Active</v>
      </c>
      <c r="Y1717" s="17" t="s">
        <v>15616</v>
      </c>
      <c r="Z1717" s="17"/>
    </row>
    <row r="1718" spans="1:26" x14ac:dyDescent="0.25">
      <c r="A1718">
        <v>1717</v>
      </c>
      <c r="B1718" s="17" t="s">
        <v>1288</v>
      </c>
      <c r="C1718" s="17">
        <v>2562</v>
      </c>
      <c r="D1718" s="17" t="str">
        <f>INDEX(Hosts!$A:$O,MATCH(Places!$C1718,Hosts!$A:$A,0),MATCH(Places!D$1,Hosts!$1:$1,0))</f>
        <v>Within an hour</v>
      </c>
      <c r="E1718" s="87">
        <f>INDEX(Hosts!$A:$O,MATCH(Places!$C1718,Hosts!$A:$A,0),MATCH(Places!E$1,Hosts!$1:$1,0))</f>
        <v>1</v>
      </c>
      <c r="F1718" s="87">
        <f>INDEX(Hosts!$A:$O,MATCH(Places!$C1718,Hosts!$A:$A,0),MATCH(Places!F$1,Hosts!$1:$1,0))</f>
        <v>0.97</v>
      </c>
      <c r="G1718" s="17" t="str">
        <f>INDEX(Hosts!$A:$O,MATCH(Places!$C1718,Hosts!$A:$A,0),MATCH(Places!G$1,Hosts!$1:$1,0))</f>
        <v>Yes</v>
      </c>
      <c r="H1718" s="17">
        <v>29</v>
      </c>
      <c r="I1718" s="17" t="str">
        <f>INDEX(Neighborhoods!$A:$C,MATCH(Places!$H1718,Neighborhoods!$A:$A,0),MATCH(Places!I$1,Neighborhoods!$1:$1,0))</f>
        <v>Staten Island</v>
      </c>
      <c r="J1718" s="17" t="str">
        <f>INDEX(Neighborhoods!$A:$C,MATCH(Places!$H1718,Neighborhoods!$A:$A,0),MATCH(Places!J$1,Neighborhoods!$1:$1,0))</f>
        <v>Stapleton</v>
      </c>
      <c r="K1718" s="17" t="s">
        <v>1</v>
      </c>
      <c r="L1718" s="17" t="str">
        <f t="shared" si="104"/>
        <v>Yes</v>
      </c>
      <c r="M1718" s="17">
        <v>3</v>
      </c>
      <c r="N1718" s="17" t="str" cm="1">
        <f t="array" ref="N1718">_xlfn.IFS(M1718&lt;=2,"Small",M1718&lt;=5,"Medium",M1718&gt;5,"Large")</f>
        <v>Medium</v>
      </c>
      <c r="O1718" s="65">
        <v>59</v>
      </c>
      <c r="P1718" s="87">
        <f t="shared" si="105"/>
        <v>0.03</v>
      </c>
      <c r="Q1718" s="68">
        <v>4.9000000000000004</v>
      </c>
      <c r="R1718" s="68" t="str" cm="1">
        <f t="array" ref="R1718">_xlfn.SWITCH(ROUND(Q1718,0),5,"Excellent",4,"Good",3,"Ok","Bad")</f>
        <v>Excellent</v>
      </c>
      <c r="S1718" s="17">
        <v>151</v>
      </c>
      <c r="T1718" s="17" t="str">
        <f t="shared" si="106"/>
        <v>Yes</v>
      </c>
      <c r="U1718" s="82">
        <v>42359</v>
      </c>
      <c r="V1718" s="82">
        <v>43831</v>
      </c>
      <c r="W1718" s="17">
        <v>365</v>
      </c>
      <c r="X1718" s="17" t="str">
        <f t="shared" si="107"/>
        <v>Active</v>
      </c>
      <c r="Y1718" s="17" t="s">
        <v>15616</v>
      </c>
      <c r="Z1718" s="17"/>
    </row>
    <row r="1719" spans="1:26" x14ac:dyDescent="0.25">
      <c r="A1719">
        <v>1718</v>
      </c>
      <c r="B1719" s="17" t="s">
        <v>14360</v>
      </c>
      <c r="C1719" s="17">
        <v>2185</v>
      </c>
      <c r="D1719" s="17" t="str">
        <f>INDEX(Hosts!$A:$O,MATCH(Places!$C1719,Hosts!$A:$A,0),MATCH(Places!D$1,Hosts!$1:$1,0))</f>
        <v>Within an hour</v>
      </c>
      <c r="E1719" s="87">
        <f>INDEX(Hosts!$A:$O,MATCH(Places!$C1719,Hosts!$A:$A,0),MATCH(Places!E$1,Hosts!$1:$1,0))</f>
        <v>0.99</v>
      </c>
      <c r="F1719" s="87">
        <f>INDEX(Hosts!$A:$O,MATCH(Places!$C1719,Hosts!$A:$A,0),MATCH(Places!F$1,Hosts!$1:$1,0))</f>
        <v>0.96</v>
      </c>
      <c r="G1719" s="17" t="str">
        <f>INDEX(Hosts!$A:$O,MATCH(Places!$C1719,Hosts!$A:$A,0),MATCH(Places!G$1,Hosts!$1:$1,0))</f>
        <v>No</v>
      </c>
      <c r="H1719" s="17">
        <v>17</v>
      </c>
      <c r="I1719" s="17" t="str">
        <f>INDEX(Neighborhoods!$A:$C,MATCH(Places!$H1719,Neighborhoods!$A:$A,0),MATCH(Places!I$1,Neighborhoods!$1:$1,0))</f>
        <v>Manhattan</v>
      </c>
      <c r="J1719" s="17" t="str">
        <f>INDEX(Neighborhoods!$A:$C,MATCH(Places!$H1719,Neighborhoods!$A:$A,0),MATCH(Places!J$1,Neighborhoods!$1:$1,0))</f>
        <v>Hell's Kitchen</v>
      </c>
      <c r="K1719" s="17" t="s">
        <v>11822</v>
      </c>
      <c r="L1719" s="17" t="str">
        <f t="shared" si="104"/>
        <v>No</v>
      </c>
      <c r="M1719" s="17">
        <v>5</v>
      </c>
      <c r="N1719" s="17" t="str" cm="1">
        <f t="array" ref="N1719">_xlfn.IFS(M1719&lt;=2,"Small",M1719&lt;=5,"Medium",M1719&gt;5,"Large")</f>
        <v>Medium</v>
      </c>
      <c r="O1719" s="65">
        <v>306</v>
      </c>
      <c r="P1719" s="87">
        <f t="shared" si="105"/>
        <v>0.04</v>
      </c>
      <c r="Q1719" s="68">
        <v>4.33</v>
      </c>
      <c r="R1719" s="68" t="str" cm="1">
        <f t="array" ref="R1719">_xlfn.SWITCH(ROUND(Q1719,0),5,"Excellent",4,"Good",3,"Ok","Bad")</f>
        <v>Good</v>
      </c>
      <c r="S1719" s="17">
        <v>3</v>
      </c>
      <c r="T1719" s="17" t="str">
        <f t="shared" si="106"/>
        <v>No</v>
      </c>
      <c r="U1719" s="82">
        <v>42389</v>
      </c>
      <c r="V1719" s="82">
        <v>43475</v>
      </c>
      <c r="W1719" s="17">
        <v>350</v>
      </c>
      <c r="X1719" s="17" t="str">
        <f t="shared" si="107"/>
        <v>Active</v>
      </c>
      <c r="Y1719" s="17" t="s">
        <v>15616</v>
      </c>
      <c r="Z1719" s="17"/>
    </row>
    <row r="1720" spans="1:26" x14ac:dyDescent="0.25">
      <c r="A1720">
        <v>1719</v>
      </c>
      <c r="B1720" s="17" t="s">
        <v>14393</v>
      </c>
      <c r="C1720" s="17">
        <v>2213</v>
      </c>
      <c r="D1720" s="17" t="str">
        <f>INDEX(Hosts!$A:$O,MATCH(Places!$C1720,Hosts!$A:$A,0),MATCH(Places!D$1,Hosts!$1:$1,0))</f>
        <v>Within a few hours</v>
      </c>
      <c r="E1720" s="87">
        <f>INDEX(Hosts!$A:$O,MATCH(Places!$C1720,Hosts!$A:$A,0),MATCH(Places!E$1,Hosts!$1:$1,0))</f>
        <v>0.9</v>
      </c>
      <c r="F1720" s="87">
        <f>INDEX(Hosts!$A:$O,MATCH(Places!$C1720,Hosts!$A:$A,0),MATCH(Places!F$1,Hosts!$1:$1,0))</f>
        <v>1</v>
      </c>
      <c r="G1720" s="17" t="str">
        <f>INDEX(Hosts!$A:$O,MATCH(Places!$C1720,Hosts!$A:$A,0),MATCH(Places!G$1,Hosts!$1:$1,0))</f>
        <v>No</v>
      </c>
      <c r="H1720" s="17">
        <v>24</v>
      </c>
      <c r="I1720" s="17" t="str">
        <f>INDEX(Neighborhoods!$A:$C,MATCH(Places!$H1720,Neighborhoods!$A:$A,0),MATCH(Places!I$1,Neighborhoods!$1:$1,0))</f>
        <v>Queens</v>
      </c>
      <c r="J1720" s="17" t="str">
        <f>INDEX(Neighborhoods!$A:$C,MATCH(Places!$H1720,Neighborhoods!$A:$A,0),MATCH(Places!J$1,Neighborhoods!$1:$1,0))</f>
        <v>Long Island City</v>
      </c>
      <c r="K1720" s="17" t="s">
        <v>1</v>
      </c>
      <c r="L1720" s="17" t="str">
        <f t="shared" si="104"/>
        <v>Yes</v>
      </c>
      <c r="M1720" s="17">
        <v>2</v>
      </c>
      <c r="N1720" s="17" t="str" cm="1">
        <f t="array" ref="N1720">_xlfn.IFS(M1720&lt;=2,"Small",M1720&lt;=5,"Medium",M1720&gt;5,"Large")</f>
        <v>Small</v>
      </c>
      <c r="O1720" s="65">
        <v>60</v>
      </c>
      <c r="P1720" s="87">
        <f t="shared" si="105"/>
        <v>0.03</v>
      </c>
      <c r="Q1720" s="68">
        <v>4.8</v>
      </c>
      <c r="R1720" s="68" t="str" cm="1">
        <f t="array" ref="R1720">_xlfn.SWITCH(ROUND(Q1720,0),5,"Excellent",4,"Good",3,"Ok","Bad")</f>
        <v>Excellent</v>
      </c>
      <c r="S1720" s="17">
        <v>71</v>
      </c>
      <c r="T1720" s="17" t="str">
        <f t="shared" si="106"/>
        <v>No</v>
      </c>
      <c r="U1720" s="82">
        <v>42367</v>
      </c>
      <c r="V1720" s="82">
        <v>43835</v>
      </c>
      <c r="W1720" s="17">
        <v>81</v>
      </c>
      <c r="X1720" s="17" t="str">
        <f t="shared" si="107"/>
        <v>Active</v>
      </c>
      <c r="Y1720" s="17" t="s">
        <v>15616</v>
      </c>
      <c r="Z1720" s="17"/>
    </row>
    <row r="1721" spans="1:26" x14ac:dyDescent="0.25">
      <c r="A1721">
        <v>1720</v>
      </c>
      <c r="B1721" s="17" t="s">
        <v>14797</v>
      </c>
      <c r="C1721" s="17">
        <v>2213</v>
      </c>
      <c r="D1721" s="17" t="str">
        <f>INDEX(Hosts!$A:$O,MATCH(Places!$C1721,Hosts!$A:$A,0),MATCH(Places!D$1,Hosts!$1:$1,0))</f>
        <v>Within a few hours</v>
      </c>
      <c r="E1721" s="87">
        <f>INDEX(Hosts!$A:$O,MATCH(Places!$C1721,Hosts!$A:$A,0),MATCH(Places!E$1,Hosts!$1:$1,0))</f>
        <v>0.9</v>
      </c>
      <c r="F1721" s="87">
        <f>INDEX(Hosts!$A:$O,MATCH(Places!$C1721,Hosts!$A:$A,0),MATCH(Places!F$1,Hosts!$1:$1,0))</f>
        <v>1</v>
      </c>
      <c r="G1721" s="17" t="str">
        <f>INDEX(Hosts!$A:$O,MATCH(Places!$C1721,Hosts!$A:$A,0),MATCH(Places!G$1,Hosts!$1:$1,0))</f>
        <v>No</v>
      </c>
      <c r="H1721" s="17">
        <v>24</v>
      </c>
      <c r="I1721" s="17" t="str">
        <f>INDEX(Neighborhoods!$A:$C,MATCH(Places!$H1721,Neighborhoods!$A:$A,0),MATCH(Places!I$1,Neighborhoods!$1:$1,0))</f>
        <v>Queens</v>
      </c>
      <c r="J1721" s="17" t="str">
        <f>INDEX(Neighborhoods!$A:$C,MATCH(Places!$H1721,Neighborhoods!$A:$A,0),MATCH(Places!J$1,Neighborhoods!$1:$1,0))</f>
        <v>Long Island City</v>
      </c>
      <c r="K1721" s="17" t="s">
        <v>1</v>
      </c>
      <c r="L1721" s="17" t="str">
        <f t="shared" si="104"/>
        <v>Yes</v>
      </c>
      <c r="M1721" s="17">
        <v>1</v>
      </c>
      <c r="N1721" s="17" t="str" cm="1">
        <f t="array" ref="N1721">_xlfn.IFS(M1721&lt;=2,"Small",M1721&lt;=5,"Medium",M1721&gt;5,"Large")</f>
        <v>Small</v>
      </c>
      <c r="O1721" s="65">
        <v>50</v>
      </c>
      <c r="P1721" s="87">
        <f t="shared" si="105"/>
        <v>0.03</v>
      </c>
      <c r="Q1721" s="68">
        <v>4.72</v>
      </c>
      <c r="R1721" s="68" t="str" cm="1">
        <f t="array" ref="R1721">_xlfn.SWITCH(ROUND(Q1721,0),5,"Excellent",4,"Good",3,"Ok","Bad")</f>
        <v>Excellent</v>
      </c>
      <c r="S1721" s="17">
        <v>130</v>
      </c>
      <c r="T1721" s="17" t="str">
        <f t="shared" si="106"/>
        <v>No</v>
      </c>
      <c r="U1721" s="82">
        <v>42350</v>
      </c>
      <c r="V1721" s="82">
        <v>43878</v>
      </c>
      <c r="W1721" s="17">
        <v>68</v>
      </c>
      <c r="X1721" s="17" t="str">
        <f t="shared" si="107"/>
        <v>Active</v>
      </c>
      <c r="Y1721" s="17" t="s">
        <v>15615</v>
      </c>
      <c r="Z1721" s="17"/>
    </row>
    <row r="1722" spans="1:26" x14ac:dyDescent="0.25">
      <c r="A1722">
        <v>1721</v>
      </c>
      <c r="B1722" s="17" t="s">
        <v>14596</v>
      </c>
      <c r="C1722" s="17">
        <v>1439</v>
      </c>
      <c r="D1722" s="17" t="str">
        <f>INDEX(Hosts!$A:$O,MATCH(Places!$C1722,Hosts!$A:$A,0),MATCH(Places!D$1,Hosts!$1:$1,0))</f>
        <v>Within an hour</v>
      </c>
      <c r="E1722" s="87">
        <f>INDEX(Hosts!$A:$O,MATCH(Places!$C1722,Hosts!$A:$A,0),MATCH(Places!E$1,Hosts!$1:$1,0))</f>
        <v>1</v>
      </c>
      <c r="F1722" s="87">
        <f>INDEX(Hosts!$A:$O,MATCH(Places!$C1722,Hosts!$A:$A,0),MATCH(Places!F$1,Hosts!$1:$1,0))</f>
        <v>1</v>
      </c>
      <c r="G1722" s="17" t="str">
        <f>INDEX(Hosts!$A:$O,MATCH(Places!$C1722,Hosts!$A:$A,0),MATCH(Places!G$1,Hosts!$1:$1,0))</f>
        <v>Yes</v>
      </c>
      <c r="H1722" s="17">
        <v>24</v>
      </c>
      <c r="I1722" s="17" t="str">
        <f>INDEX(Neighborhoods!$A:$C,MATCH(Places!$H1722,Neighborhoods!$A:$A,0),MATCH(Places!I$1,Neighborhoods!$1:$1,0))</f>
        <v>Queens</v>
      </c>
      <c r="J1722" s="17" t="str">
        <f>INDEX(Neighborhoods!$A:$C,MATCH(Places!$H1722,Neighborhoods!$A:$A,0),MATCH(Places!J$1,Neighborhoods!$1:$1,0))</f>
        <v>Long Island City</v>
      </c>
      <c r="K1722" s="17" t="s">
        <v>11822</v>
      </c>
      <c r="L1722" s="17" t="str">
        <f t="shared" si="104"/>
        <v>No</v>
      </c>
      <c r="M1722" s="17">
        <v>2</v>
      </c>
      <c r="N1722" s="17" t="str" cm="1">
        <f t="array" ref="N1722">_xlfn.IFS(M1722&lt;=2,"Small",M1722&lt;=5,"Medium",M1722&gt;5,"Large")</f>
        <v>Small</v>
      </c>
      <c r="O1722" s="65">
        <v>207</v>
      </c>
      <c r="P1722" s="87">
        <f t="shared" si="105"/>
        <v>0.04</v>
      </c>
      <c r="Q1722" s="68">
        <v>4.99</v>
      </c>
      <c r="R1722" s="68" t="str" cm="1">
        <f t="array" ref="R1722">_xlfn.SWITCH(ROUND(Q1722,0),5,"Excellent",4,"Good",3,"Ok","Bad")</f>
        <v>Excellent</v>
      </c>
      <c r="S1722" s="17">
        <v>116</v>
      </c>
      <c r="T1722" s="17" t="str">
        <f t="shared" si="106"/>
        <v>Yes</v>
      </c>
      <c r="U1722" s="82">
        <v>42370</v>
      </c>
      <c r="V1722" s="82">
        <v>43907</v>
      </c>
      <c r="W1722" s="17">
        <v>108</v>
      </c>
      <c r="X1722" s="17" t="str">
        <f t="shared" si="107"/>
        <v>Active</v>
      </c>
      <c r="Y1722" s="17" t="s">
        <v>15615</v>
      </c>
      <c r="Z1722" s="17"/>
    </row>
    <row r="1723" spans="1:26" x14ac:dyDescent="0.25">
      <c r="A1723">
        <v>1722</v>
      </c>
      <c r="B1723" s="17" t="s">
        <v>14022</v>
      </c>
      <c r="C1723" s="17">
        <v>2290</v>
      </c>
      <c r="D1723" s="17" t="str">
        <f>INDEX(Hosts!$A:$O,MATCH(Places!$C1723,Hosts!$A:$A,0),MATCH(Places!D$1,Hosts!$1:$1,0))</f>
        <v>Within a few hours</v>
      </c>
      <c r="E1723" s="87">
        <f>INDEX(Hosts!$A:$O,MATCH(Places!$C1723,Hosts!$A:$A,0),MATCH(Places!E$1,Hosts!$1:$1,0))</f>
        <v>0.75</v>
      </c>
      <c r="F1723" s="87">
        <f>INDEX(Hosts!$A:$O,MATCH(Places!$C1723,Hosts!$A:$A,0),MATCH(Places!F$1,Hosts!$1:$1,0))</f>
        <v>0.42</v>
      </c>
      <c r="G1723" s="17" t="str">
        <f>INDEX(Hosts!$A:$O,MATCH(Places!$C1723,Hosts!$A:$A,0),MATCH(Places!G$1,Hosts!$1:$1,0))</f>
        <v>No</v>
      </c>
      <c r="H1723" s="17">
        <v>10</v>
      </c>
      <c r="I1723" s="17" t="str">
        <f>INDEX(Neighborhoods!$A:$C,MATCH(Places!$H1723,Neighborhoods!$A:$A,0),MATCH(Places!I$1,Neighborhoods!$1:$1,0))</f>
        <v>Brooklyn</v>
      </c>
      <c r="J1723" s="17" t="str">
        <f>INDEX(Neighborhoods!$A:$C,MATCH(Places!$H1723,Neighborhoods!$A:$A,0),MATCH(Places!J$1,Neighborhoods!$1:$1,0))</f>
        <v>East Flatbush</v>
      </c>
      <c r="K1723" s="17" t="s">
        <v>1</v>
      </c>
      <c r="L1723" s="17" t="str">
        <f t="shared" si="104"/>
        <v>Yes</v>
      </c>
      <c r="M1723" s="17">
        <v>1</v>
      </c>
      <c r="N1723" s="17" t="str" cm="1">
        <f t="array" ref="N1723">_xlfn.IFS(M1723&lt;=2,"Small",M1723&lt;=5,"Medium",M1723&gt;5,"Large")</f>
        <v>Small</v>
      </c>
      <c r="O1723" s="65">
        <v>30</v>
      </c>
      <c r="P1723" s="87">
        <f t="shared" si="105"/>
        <v>0.03</v>
      </c>
      <c r="Q1723" s="68">
        <v>4.78</v>
      </c>
      <c r="R1723" s="68" t="str" cm="1">
        <f t="array" ref="R1723">_xlfn.SWITCH(ROUND(Q1723,0),5,"Excellent",4,"Good",3,"Ok","Bad")</f>
        <v>Excellent</v>
      </c>
      <c r="S1723" s="17">
        <v>9</v>
      </c>
      <c r="T1723" s="17" t="str">
        <f t="shared" si="106"/>
        <v>No</v>
      </c>
      <c r="U1723" s="82">
        <v>42956</v>
      </c>
      <c r="V1723" s="82">
        <v>43605</v>
      </c>
      <c r="W1723" s="17">
        <v>357</v>
      </c>
      <c r="X1723" s="17" t="str">
        <f t="shared" si="107"/>
        <v>Active</v>
      </c>
      <c r="Y1723" s="17" t="s">
        <v>15615</v>
      </c>
      <c r="Z1723" s="17"/>
    </row>
    <row r="1724" spans="1:26" x14ac:dyDescent="0.25">
      <c r="A1724">
        <v>1723</v>
      </c>
      <c r="B1724" s="17" t="s">
        <v>1289</v>
      </c>
      <c r="C1724" s="17">
        <v>420</v>
      </c>
      <c r="D1724" s="17" t="str">
        <f>INDEX(Hosts!$A:$O,MATCH(Places!$C1724,Hosts!$A:$A,0),MATCH(Places!D$1,Hosts!$1:$1,0))</f>
        <v>Within an hour</v>
      </c>
      <c r="E1724" s="87">
        <f>INDEX(Hosts!$A:$O,MATCH(Places!$C1724,Hosts!$A:$A,0),MATCH(Places!E$1,Hosts!$1:$1,0))</f>
        <v>1</v>
      </c>
      <c r="F1724" s="87">
        <f>INDEX(Hosts!$A:$O,MATCH(Places!$C1724,Hosts!$A:$A,0),MATCH(Places!F$1,Hosts!$1:$1,0))</f>
        <v>1</v>
      </c>
      <c r="G1724" s="17" t="str">
        <f>INDEX(Hosts!$A:$O,MATCH(Places!$C1724,Hosts!$A:$A,0),MATCH(Places!G$1,Hosts!$1:$1,0))</f>
        <v>Yes</v>
      </c>
      <c r="H1724" s="17">
        <v>14</v>
      </c>
      <c r="I1724" s="17" t="str">
        <f>INDEX(Neighborhoods!$A:$C,MATCH(Places!$H1724,Neighborhoods!$A:$A,0),MATCH(Places!I$1,Neighborhoods!$1:$1,0))</f>
        <v>Manhattan</v>
      </c>
      <c r="J1724" s="17" t="str">
        <f>INDEX(Neighborhoods!$A:$C,MATCH(Places!$H1724,Neighborhoods!$A:$A,0),MATCH(Places!J$1,Neighborhoods!$1:$1,0))</f>
        <v>East Harlem</v>
      </c>
      <c r="K1724" s="17" t="s">
        <v>11822</v>
      </c>
      <c r="L1724" s="17" t="str">
        <f t="shared" si="104"/>
        <v>No</v>
      </c>
      <c r="M1724" s="17">
        <v>4</v>
      </c>
      <c r="N1724" s="17" t="str" cm="1">
        <f t="array" ref="N1724">_xlfn.IFS(M1724&lt;=2,"Small",M1724&lt;=5,"Medium",M1724&gt;5,"Large")</f>
        <v>Medium</v>
      </c>
      <c r="O1724" s="65">
        <v>120</v>
      </c>
      <c r="P1724" s="87">
        <f t="shared" si="105"/>
        <v>0.03</v>
      </c>
      <c r="Q1724" s="68">
        <v>4.92</v>
      </c>
      <c r="R1724" s="68" t="str" cm="1">
        <f t="array" ref="R1724">_xlfn.SWITCH(ROUND(Q1724,0),5,"Excellent",4,"Good",3,"Ok","Bad")</f>
        <v>Excellent</v>
      </c>
      <c r="S1724" s="17">
        <v>26</v>
      </c>
      <c r="T1724" s="17" t="str">
        <f t="shared" si="106"/>
        <v>No</v>
      </c>
      <c r="U1724" s="82">
        <v>42941</v>
      </c>
      <c r="V1724" s="82">
        <v>43951</v>
      </c>
      <c r="W1724" s="17">
        <v>0</v>
      </c>
      <c r="X1724" s="17" t="str">
        <f t="shared" si="107"/>
        <v>Inactive</v>
      </c>
      <c r="Y1724" s="17" t="s">
        <v>15615</v>
      </c>
      <c r="Z1724" s="17"/>
    </row>
    <row r="1725" spans="1:26" x14ac:dyDescent="0.25">
      <c r="A1725">
        <v>1724</v>
      </c>
      <c r="B1725" s="17" t="s">
        <v>14604</v>
      </c>
      <c r="C1725" s="17">
        <v>60</v>
      </c>
      <c r="D1725" s="17" t="str">
        <f>INDEX(Hosts!$A:$O,MATCH(Places!$C1725,Hosts!$A:$A,0),MATCH(Places!D$1,Hosts!$1:$1,0))</f>
        <v>Within a few hours</v>
      </c>
      <c r="E1725" s="87">
        <f>INDEX(Hosts!$A:$O,MATCH(Places!$C1725,Hosts!$A:$A,0),MATCH(Places!E$1,Hosts!$1:$1,0))</f>
        <v>1</v>
      </c>
      <c r="F1725" s="87">
        <f>INDEX(Hosts!$A:$O,MATCH(Places!$C1725,Hosts!$A:$A,0),MATCH(Places!F$1,Hosts!$1:$1,0))</f>
        <v>1</v>
      </c>
      <c r="G1725" s="17" t="str">
        <f>INDEX(Hosts!$A:$O,MATCH(Places!$C1725,Hosts!$A:$A,0),MATCH(Places!G$1,Hosts!$1:$1,0))</f>
        <v>No</v>
      </c>
      <c r="H1725" s="17">
        <v>7</v>
      </c>
      <c r="I1725" s="17" t="str">
        <f>INDEX(Neighborhoods!$A:$C,MATCH(Places!$H1725,Neighborhoods!$A:$A,0),MATCH(Places!I$1,Neighborhoods!$1:$1,0))</f>
        <v>Brooklyn</v>
      </c>
      <c r="J1725" s="17" t="str">
        <f>INDEX(Neighborhoods!$A:$C,MATCH(Places!$H1725,Neighborhoods!$A:$A,0),MATCH(Places!J$1,Neighborhoods!$1:$1,0))</f>
        <v>Bedford-Stuyvesant</v>
      </c>
      <c r="K1725" s="17" t="s">
        <v>11822</v>
      </c>
      <c r="L1725" s="17" t="str">
        <f t="shared" si="104"/>
        <v>No</v>
      </c>
      <c r="M1725" s="17">
        <v>4</v>
      </c>
      <c r="N1725" s="17" t="str" cm="1">
        <f t="array" ref="N1725">_xlfn.IFS(M1725&lt;=2,"Small",M1725&lt;=5,"Medium",M1725&gt;5,"Large")</f>
        <v>Medium</v>
      </c>
      <c r="O1725" s="65">
        <v>120</v>
      </c>
      <c r="P1725" s="87">
        <f t="shared" si="105"/>
        <v>0.03</v>
      </c>
      <c r="Q1725" s="68">
        <v>4.67</v>
      </c>
      <c r="R1725" s="68" t="str" cm="1">
        <f t="array" ref="R1725">_xlfn.SWITCH(ROUND(Q1725,0),5,"Excellent",4,"Good",3,"Ok","Bad")</f>
        <v>Excellent</v>
      </c>
      <c r="S1725" s="17">
        <v>3</v>
      </c>
      <c r="T1725" s="17" t="str">
        <f t="shared" si="106"/>
        <v>No</v>
      </c>
      <c r="U1725" s="82">
        <v>42575</v>
      </c>
      <c r="V1725" s="82">
        <v>42591</v>
      </c>
      <c r="W1725" s="17">
        <v>0</v>
      </c>
      <c r="X1725" s="17" t="str">
        <f t="shared" si="107"/>
        <v>Inactive</v>
      </c>
      <c r="Y1725" s="17" t="s">
        <v>15616</v>
      </c>
      <c r="Z1725" s="17"/>
    </row>
    <row r="1726" spans="1:26" x14ac:dyDescent="0.25">
      <c r="A1726">
        <v>1725</v>
      </c>
      <c r="B1726" s="17" t="s">
        <v>1290</v>
      </c>
      <c r="C1726" s="17">
        <v>2578</v>
      </c>
      <c r="D1726" s="17" t="str">
        <f>INDEX(Hosts!$A:$O,MATCH(Places!$C1726,Hosts!$A:$A,0),MATCH(Places!D$1,Hosts!$1:$1,0))</f>
        <v>Within a few hours</v>
      </c>
      <c r="E1726" s="87">
        <f>INDEX(Hosts!$A:$O,MATCH(Places!$C1726,Hosts!$A:$A,0),MATCH(Places!E$1,Hosts!$1:$1,0))</f>
        <v>0.9</v>
      </c>
      <c r="F1726" s="87">
        <f>INDEX(Hosts!$A:$O,MATCH(Places!$C1726,Hosts!$A:$A,0),MATCH(Places!F$1,Hosts!$1:$1,0))</f>
        <v>0.52</v>
      </c>
      <c r="G1726" s="17" t="str">
        <f>INDEX(Hosts!$A:$O,MATCH(Places!$C1726,Hosts!$A:$A,0),MATCH(Places!G$1,Hosts!$1:$1,0))</f>
        <v>No</v>
      </c>
      <c r="H1726" s="17">
        <v>25</v>
      </c>
      <c r="I1726" s="17" t="str">
        <f>INDEX(Neighborhoods!$A:$C,MATCH(Places!$H1726,Neighborhoods!$A:$A,0),MATCH(Places!I$1,Neighborhoods!$1:$1,0))</f>
        <v>Queens</v>
      </c>
      <c r="J1726" s="17" t="str">
        <f>INDEX(Neighborhoods!$A:$C,MATCH(Places!$H1726,Neighborhoods!$A:$A,0),MATCH(Places!J$1,Neighborhoods!$1:$1,0))</f>
        <v>Ridgewood</v>
      </c>
      <c r="K1726" s="17" t="s">
        <v>11822</v>
      </c>
      <c r="L1726" s="17" t="str">
        <f t="shared" si="104"/>
        <v>No</v>
      </c>
      <c r="M1726" s="17">
        <v>16</v>
      </c>
      <c r="N1726" s="17" t="str" cm="1">
        <f t="array" ref="N1726">_xlfn.IFS(M1726&lt;=2,"Small",M1726&lt;=5,"Medium",M1726&gt;5,"Large")</f>
        <v>Large</v>
      </c>
      <c r="O1726" s="65">
        <v>300</v>
      </c>
      <c r="P1726" s="87">
        <f t="shared" si="105"/>
        <v>0.04</v>
      </c>
      <c r="Q1726" s="68">
        <v>4.5</v>
      </c>
      <c r="R1726" s="68" t="str" cm="1">
        <f t="array" ref="R1726">_xlfn.SWITCH(ROUND(Q1726,0),5,"Excellent",4,"Good",3,"Ok","Bad")</f>
        <v>Excellent</v>
      </c>
      <c r="S1726" s="17">
        <v>8</v>
      </c>
      <c r="T1726" s="17" t="str">
        <f t="shared" si="106"/>
        <v>No</v>
      </c>
      <c r="U1726" s="82">
        <v>42498</v>
      </c>
      <c r="V1726" s="82">
        <v>43831</v>
      </c>
      <c r="W1726" s="17">
        <v>365</v>
      </c>
      <c r="X1726" s="17" t="str">
        <f t="shared" si="107"/>
        <v>Active</v>
      </c>
      <c r="Y1726" s="17" t="s">
        <v>15615</v>
      </c>
      <c r="Z1726" s="17"/>
    </row>
    <row r="1727" spans="1:26" x14ac:dyDescent="0.25">
      <c r="A1727">
        <v>1726</v>
      </c>
      <c r="B1727" s="17" t="s">
        <v>13972</v>
      </c>
      <c r="C1727" s="17">
        <v>736</v>
      </c>
      <c r="D1727" s="17" t="str">
        <f>INDEX(Hosts!$A:$O,MATCH(Places!$C1727,Hosts!$A:$A,0),MATCH(Places!D$1,Hosts!$1:$1,0))</f>
        <v>Within an hour</v>
      </c>
      <c r="E1727" s="87">
        <f>INDEX(Hosts!$A:$O,MATCH(Places!$C1727,Hosts!$A:$A,0),MATCH(Places!E$1,Hosts!$1:$1,0))</f>
        <v>1</v>
      </c>
      <c r="F1727" s="87">
        <f>INDEX(Hosts!$A:$O,MATCH(Places!$C1727,Hosts!$A:$A,0),MATCH(Places!F$1,Hosts!$1:$1,0))</f>
        <v>1</v>
      </c>
      <c r="G1727" s="17" t="str">
        <f>INDEX(Hosts!$A:$O,MATCH(Places!$C1727,Hosts!$A:$A,0),MATCH(Places!G$1,Hosts!$1:$1,0))</f>
        <v>Yes</v>
      </c>
      <c r="H1727" s="17">
        <v>12</v>
      </c>
      <c r="I1727" s="17" t="str">
        <f>INDEX(Neighborhoods!$A:$C,MATCH(Places!$H1727,Neighborhoods!$A:$A,0),MATCH(Places!I$1,Neighborhoods!$1:$1,0))</f>
        <v>Brooklyn</v>
      </c>
      <c r="J1727" s="17" t="str">
        <f>INDEX(Neighborhoods!$A:$C,MATCH(Places!$H1727,Neighborhoods!$A:$A,0),MATCH(Places!J$1,Neighborhoods!$1:$1,0))</f>
        <v>Williamsburg</v>
      </c>
      <c r="K1727" s="17" t="s">
        <v>11822</v>
      </c>
      <c r="L1727" s="17" t="str">
        <f t="shared" si="104"/>
        <v>No</v>
      </c>
      <c r="M1727" s="17">
        <v>2</v>
      </c>
      <c r="N1727" s="17" t="str" cm="1">
        <f t="array" ref="N1727">_xlfn.IFS(M1727&lt;=2,"Small",M1727&lt;=5,"Medium",M1727&gt;5,"Large")</f>
        <v>Small</v>
      </c>
      <c r="O1727" s="65">
        <v>175</v>
      </c>
      <c r="P1727" s="87">
        <f t="shared" si="105"/>
        <v>0.03</v>
      </c>
      <c r="Q1727" s="68">
        <v>4.97</v>
      </c>
      <c r="R1727" s="68" t="str" cm="1">
        <f t="array" ref="R1727">_xlfn.SWITCH(ROUND(Q1727,0),5,"Excellent",4,"Good",3,"Ok","Bad")</f>
        <v>Excellent</v>
      </c>
      <c r="S1727" s="17">
        <v>148</v>
      </c>
      <c r="T1727" s="17" t="str">
        <f t="shared" si="106"/>
        <v>Yes</v>
      </c>
      <c r="U1727" s="82">
        <v>42382</v>
      </c>
      <c r="V1727" s="82">
        <v>44028</v>
      </c>
      <c r="W1727" s="17">
        <v>19</v>
      </c>
      <c r="X1727" s="17" t="str">
        <f t="shared" si="107"/>
        <v>Active</v>
      </c>
      <c r="Y1727" s="17" t="s">
        <v>15615</v>
      </c>
      <c r="Z1727" s="17"/>
    </row>
    <row r="1728" spans="1:26" x14ac:dyDescent="0.25">
      <c r="A1728">
        <v>1727</v>
      </c>
      <c r="B1728" s="17" t="s">
        <v>13281</v>
      </c>
      <c r="C1728" s="17">
        <v>2576</v>
      </c>
      <c r="D1728" s="17" t="str">
        <f>INDEX(Hosts!$A:$O,MATCH(Places!$C1728,Hosts!$A:$A,0),MATCH(Places!D$1,Hosts!$1:$1,0))</f>
        <v>Within a few hours</v>
      </c>
      <c r="E1728" s="87">
        <f>INDEX(Hosts!$A:$O,MATCH(Places!$C1728,Hosts!$A:$A,0),MATCH(Places!E$1,Hosts!$1:$1,0))</f>
        <v>0.93</v>
      </c>
      <c r="F1728" s="87">
        <f>INDEX(Hosts!$A:$O,MATCH(Places!$C1728,Hosts!$A:$A,0),MATCH(Places!F$1,Hosts!$1:$1,0))</f>
        <v>0.66</v>
      </c>
      <c r="G1728" s="17" t="str">
        <f>INDEX(Hosts!$A:$O,MATCH(Places!$C1728,Hosts!$A:$A,0),MATCH(Places!G$1,Hosts!$1:$1,0))</f>
        <v>No</v>
      </c>
      <c r="H1728" s="17">
        <v>18</v>
      </c>
      <c r="I1728" s="17" t="str">
        <f>INDEX(Neighborhoods!$A:$C,MATCH(Places!$H1728,Neighborhoods!$A:$A,0),MATCH(Places!I$1,Neighborhoods!$1:$1,0))</f>
        <v>Manhattan</v>
      </c>
      <c r="J1728" s="17" t="str">
        <f>INDEX(Neighborhoods!$A:$C,MATCH(Places!$H1728,Neighborhoods!$A:$A,0),MATCH(Places!J$1,Neighborhoods!$1:$1,0))</f>
        <v>Midtown</v>
      </c>
      <c r="K1728" s="17" t="s">
        <v>11822</v>
      </c>
      <c r="L1728" s="17" t="str">
        <f t="shared" si="104"/>
        <v>No</v>
      </c>
      <c r="M1728" s="17">
        <v>5</v>
      </c>
      <c r="N1728" s="17" t="str" cm="1">
        <f t="array" ref="N1728">_xlfn.IFS(M1728&lt;=2,"Small",M1728&lt;=5,"Medium",M1728&gt;5,"Large")</f>
        <v>Medium</v>
      </c>
      <c r="O1728" s="65">
        <v>150</v>
      </c>
      <c r="P1728" s="87">
        <f t="shared" si="105"/>
        <v>0.03</v>
      </c>
      <c r="Q1728" s="68">
        <v>4.5</v>
      </c>
      <c r="R1728" s="68" t="str" cm="1">
        <f t="array" ref="R1728">_xlfn.SWITCH(ROUND(Q1728,0),5,"Excellent",4,"Good",3,"Ok","Bad")</f>
        <v>Excellent</v>
      </c>
      <c r="S1728" s="17">
        <v>4</v>
      </c>
      <c r="T1728" s="17" t="str">
        <f t="shared" si="106"/>
        <v>No</v>
      </c>
      <c r="U1728" s="82">
        <v>42594</v>
      </c>
      <c r="V1728" s="82">
        <v>43174</v>
      </c>
      <c r="W1728" s="17">
        <v>180</v>
      </c>
      <c r="X1728" s="17" t="str">
        <f t="shared" si="107"/>
        <v>Active</v>
      </c>
      <c r="Y1728" s="17" t="s">
        <v>15615</v>
      </c>
      <c r="Z1728" s="17"/>
    </row>
    <row r="1729" spans="1:26" x14ac:dyDescent="0.25">
      <c r="A1729">
        <v>1728</v>
      </c>
      <c r="B1729" s="17" t="s">
        <v>14772</v>
      </c>
      <c r="C1729" s="17">
        <v>2576</v>
      </c>
      <c r="D1729" s="17" t="str">
        <f>INDEX(Hosts!$A:$O,MATCH(Places!$C1729,Hosts!$A:$A,0),MATCH(Places!D$1,Hosts!$1:$1,0))</f>
        <v>Within a few hours</v>
      </c>
      <c r="E1729" s="87">
        <f>INDEX(Hosts!$A:$O,MATCH(Places!$C1729,Hosts!$A:$A,0),MATCH(Places!E$1,Hosts!$1:$1,0))</f>
        <v>0.93</v>
      </c>
      <c r="F1729" s="87">
        <f>INDEX(Hosts!$A:$O,MATCH(Places!$C1729,Hosts!$A:$A,0),MATCH(Places!F$1,Hosts!$1:$1,0))</f>
        <v>0.66</v>
      </c>
      <c r="G1729" s="17" t="str">
        <f>INDEX(Hosts!$A:$O,MATCH(Places!$C1729,Hosts!$A:$A,0),MATCH(Places!G$1,Hosts!$1:$1,0))</f>
        <v>No</v>
      </c>
      <c r="H1729" s="17">
        <v>18</v>
      </c>
      <c r="I1729" s="17" t="str">
        <f>INDEX(Neighborhoods!$A:$C,MATCH(Places!$H1729,Neighborhoods!$A:$A,0),MATCH(Places!I$1,Neighborhoods!$1:$1,0))</f>
        <v>Manhattan</v>
      </c>
      <c r="J1729" s="17" t="str">
        <f>INDEX(Neighborhoods!$A:$C,MATCH(Places!$H1729,Neighborhoods!$A:$A,0),MATCH(Places!J$1,Neighborhoods!$1:$1,0))</f>
        <v>Midtown</v>
      </c>
      <c r="K1729" s="17" t="s">
        <v>11822</v>
      </c>
      <c r="L1729" s="17" t="str">
        <f t="shared" si="104"/>
        <v>No</v>
      </c>
      <c r="M1729" s="17">
        <v>6</v>
      </c>
      <c r="N1729" s="17" t="str" cm="1">
        <f t="array" ref="N1729">_xlfn.IFS(M1729&lt;=2,"Small",M1729&lt;=5,"Medium",M1729&gt;5,"Large")</f>
        <v>Large</v>
      </c>
      <c r="O1729" s="65">
        <v>167</v>
      </c>
      <c r="P1729" s="87">
        <f t="shared" si="105"/>
        <v>0.03</v>
      </c>
      <c r="Q1729" s="68">
        <v>4.4000000000000004</v>
      </c>
      <c r="R1729" s="68" t="str" cm="1">
        <f t="array" ref="R1729">_xlfn.SWITCH(ROUND(Q1729,0),5,"Excellent",4,"Good",3,"Ok","Bad")</f>
        <v>Good</v>
      </c>
      <c r="S1729" s="17">
        <v>5</v>
      </c>
      <c r="T1729" s="17" t="str">
        <f t="shared" si="106"/>
        <v>No</v>
      </c>
      <c r="U1729" s="82">
        <v>42406</v>
      </c>
      <c r="V1729" s="82">
        <v>43511</v>
      </c>
      <c r="W1729" s="17">
        <v>180</v>
      </c>
      <c r="X1729" s="17" t="str">
        <f t="shared" si="107"/>
        <v>Active</v>
      </c>
      <c r="Y1729" s="17" t="s">
        <v>15615</v>
      </c>
      <c r="Z1729" s="17"/>
    </row>
    <row r="1730" spans="1:26" x14ac:dyDescent="0.25">
      <c r="A1730">
        <v>1729</v>
      </c>
      <c r="B1730" s="17" t="s">
        <v>1291</v>
      </c>
      <c r="C1730" s="17">
        <v>298</v>
      </c>
      <c r="D1730" s="17" t="str">
        <f>INDEX(Hosts!$A:$O,MATCH(Places!$C1730,Hosts!$A:$A,0),MATCH(Places!D$1,Hosts!$1:$1,0))</f>
        <v>Within an hour</v>
      </c>
      <c r="E1730" s="87">
        <f>INDEX(Hosts!$A:$O,MATCH(Places!$C1730,Hosts!$A:$A,0),MATCH(Places!E$1,Hosts!$1:$1,0))</f>
        <v>1</v>
      </c>
      <c r="F1730" s="87">
        <f>INDEX(Hosts!$A:$O,MATCH(Places!$C1730,Hosts!$A:$A,0),MATCH(Places!F$1,Hosts!$1:$1,0))</f>
        <v>0.93</v>
      </c>
      <c r="G1730" s="17" t="str">
        <f>INDEX(Hosts!$A:$O,MATCH(Places!$C1730,Hosts!$A:$A,0),MATCH(Places!G$1,Hosts!$1:$1,0))</f>
        <v>No</v>
      </c>
      <c r="H1730" s="17">
        <v>7</v>
      </c>
      <c r="I1730" s="17" t="str">
        <f>INDEX(Neighborhoods!$A:$C,MATCH(Places!$H1730,Neighborhoods!$A:$A,0),MATCH(Places!I$1,Neighborhoods!$1:$1,0))</f>
        <v>Brooklyn</v>
      </c>
      <c r="J1730" s="17" t="str">
        <f>INDEX(Neighborhoods!$A:$C,MATCH(Places!$H1730,Neighborhoods!$A:$A,0),MATCH(Places!J$1,Neighborhoods!$1:$1,0))</f>
        <v>Bedford-Stuyvesant</v>
      </c>
      <c r="K1730" s="17" t="s">
        <v>11822</v>
      </c>
      <c r="L1730" s="17" t="str">
        <f t="shared" ref="L1730:L1793" si="108">IF(OR(K1730="Private room",K1730="Shared room"),"Yes","No")</f>
        <v>No</v>
      </c>
      <c r="M1730" s="17">
        <v>6</v>
      </c>
      <c r="N1730" s="17" t="str" cm="1">
        <f t="array" ref="N1730">_xlfn.IFS(M1730&lt;=2,"Small",M1730&lt;=5,"Medium",M1730&gt;5,"Large")</f>
        <v>Large</v>
      </c>
      <c r="O1730" s="65">
        <v>85</v>
      </c>
      <c r="P1730" s="87">
        <f t="shared" ref="P1730:P1793" si="109">VLOOKUP(O1730,$AB$1:$AC$5,2)</f>
        <v>0.03</v>
      </c>
      <c r="Q1730" s="68">
        <v>4.41</v>
      </c>
      <c r="R1730" s="68" t="str" cm="1">
        <f t="array" ref="R1730">_xlfn.SWITCH(ROUND(Q1730,0),5,"Excellent",4,"Good",3,"Ok","Bad")</f>
        <v>Good</v>
      </c>
      <c r="S1730" s="17">
        <v>162</v>
      </c>
      <c r="T1730" s="17" t="str">
        <f t="shared" ref="T1730:T1793" si="110">IF(AND(Q1730&gt;=4.8,S1730&gt;100),"Yes","No")</f>
        <v>No</v>
      </c>
      <c r="U1730" s="82">
        <v>42427</v>
      </c>
      <c r="V1730" s="82">
        <v>44010</v>
      </c>
      <c r="W1730" s="17">
        <v>86</v>
      </c>
      <c r="X1730" s="17" t="str">
        <f t="shared" ref="X1730:X1793" si="111">IF(W1730&lt;&gt;0,"Active","Inactive")</f>
        <v>Active</v>
      </c>
      <c r="Y1730" s="17" t="s">
        <v>15615</v>
      </c>
      <c r="Z1730" s="17"/>
    </row>
    <row r="1731" spans="1:26" x14ac:dyDescent="0.25">
      <c r="A1731">
        <v>1730</v>
      </c>
      <c r="B1731" s="17" t="s">
        <v>14079</v>
      </c>
      <c r="C1731" s="17">
        <v>21</v>
      </c>
      <c r="D1731" s="17" t="str">
        <f>INDEX(Hosts!$A:$O,MATCH(Places!$C1731,Hosts!$A:$A,0),MATCH(Places!D$1,Hosts!$1:$1,0))</f>
        <v>Within a day</v>
      </c>
      <c r="E1731" s="87">
        <f>INDEX(Hosts!$A:$O,MATCH(Places!$C1731,Hosts!$A:$A,0),MATCH(Places!E$1,Hosts!$1:$1,0))</f>
        <v>0.5</v>
      </c>
      <c r="F1731" s="87">
        <f>INDEX(Hosts!$A:$O,MATCH(Places!$C1731,Hosts!$A:$A,0),MATCH(Places!F$1,Hosts!$1:$1,0))</f>
        <v>0.33</v>
      </c>
      <c r="G1731" s="17" t="str">
        <f>INDEX(Hosts!$A:$O,MATCH(Places!$C1731,Hosts!$A:$A,0),MATCH(Places!G$1,Hosts!$1:$1,0))</f>
        <v>No</v>
      </c>
      <c r="H1731" s="17">
        <v>7</v>
      </c>
      <c r="I1731" s="17" t="str">
        <f>INDEX(Neighborhoods!$A:$C,MATCH(Places!$H1731,Neighborhoods!$A:$A,0),MATCH(Places!I$1,Neighborhoods!$1:$1,0))</f>
        <v>Brooklyn</v>
      </c>
      <c r="J1731" s="17" t="str">
        <f>INDEX(Neighborhoods!$A:$C,MATCH(Places!$H1731,Neighborhoods!$A:$A,0),MATCH(Places!J$1,Neighborhoods!$1:$1,0))</f>
        <v>Bedford-Stuyvesant</v>
      </c>
      <c r="K1731" s="17" t="s">
        <v>1</v>
      </c>
      <c r="L1731" s="17" t="str">
        <f t="shared" si="108"/>
        <v>Yes</v>
      </c>
      <c r="M1731" s="17">
        <v>1</v>
      </c>
      <c r="N1731" s="17" t="str" cm="1">
        <f t="array" ref="N1731">_xlfn.IFS(M1731&lt;=2,"Small",M1731&lt;=5,"Medium",M1731&gt;5,"Large")</f>
        <v>Small</v>
      </c>
      <c r="O1731" s="65">
        <v>43</v>
      </c>
      <c r="P1731" s="87">
        <f t="shared" si="109"/>
        <v>0.03</v>
      </c>
      <c r="Q1731" s="68">
        <v>4.8600000000000003</v>
      </c>
      <c r="R1731" s="68" t="str" cm="1">
        <f t="array" ref="R1731">_xlfn.SWITCH(ROUND(Q1731,0),5,"Excellent",4,"Good",3,"Ok","Bad")</f>
        <v>Excellent</v>
      </c>
      <c r="S1731" s="17">
        <v>7</v>
      </c>
      <c r="T1731" s="17" t="str">
        <f t="shared" si="110"/>
        <v>No</v>
      </c>
      <c r="U1731" s="82">
        <v>42688</v>
      </c>
      <c r="V1731" s="82">
        <v>43781</v>
      </c>
      <c r="W1731" s="17">
        <v>365</v>
      </c>
      <c r="X1731" s="17" t="str">
        <f t="shared" si="111"/>
        <v>Active</v>
      </c>
      <c r="Y1731" s="17" t="s">
        <v>15615</v>
      </c>
      <c r="Z1731" s="17"/>
    </row>
    <row r="1732" spans="1:26" x14ac:dyDescent="0.25">
      <c r="A1732">
        <v>1731</v>
      </c>
      <c r="B1732" s="17" t="s">
        <v>1292</v>
      </c>
      <c r="C1732" s="17">
        <v>1489</v>
      </c>
      <c r="D1732" s="17" t="str">
        <f>INDEX(Hosts!$A:$O,MATCH(Places!$C1732,Hosts!$A:$A,0),MATCH(Places!D$1,Hosts!$1:$1,0))</f>
        <v>Within a day</v>
      </c>
      <c r="E1732" s="87">
        <f>INDEX(Hosts!$A:$O,MATCH(Places!$C1732,Hosts!$A:$A,0),MATCH(Places!E$1,Hosts!$1:$1,0))</f>
        <v>0.5</v>
      </c>
      <c r="F1732" s="87">
        <f>INDEX(Hosts!$A:$O,MATCH(Places!$C1732,Hosts!$A:$A,0),MATCH(Places!F$1,Hosts!$1:$1,0))</f>
        <v>0.9</v>
      </c>
      <c r="G1732" s="17" t="str">
        <f>INDEX(Hosts!$A:$O,MATCH(Places!$C1732,Hosts!$A:$A,0),MATCH(Places!G$1,Hosts!$1:$1,0))</f>
        <v>No</v>
      </c>
      <c r="H1732" s="17">
        <v>11</v>
      </c>
      <c r="I1732" s="17" t="str">
        <f>INDEX(Neighborhoods!$A:$C,MATCH(Places!$H1732,Neighborhoods!$A:$A,0),MATCH(Places!I$1,Neighborhoods!$1:$1,0))</f>
        <v>Brooklyn</v>
      </c>
      <c r="J1732" s="17" t="str">
        <f>INDEX(Neighborhoods!$A:$C,MATCH(Places!$H1732,Neighborhoods!$A:$A,0),MATCH(Places!J$1,Neighborhoods!$1:$1,0))</f>
        <v>Greenpoint</v>
      </c>
      <c r="K1732" s="17" t="s">
        <v>1</v>
      </c>
      <c r="L1732" s="17" t="str">
        <f t="shared" si="108"/>
        <v>Yes</v>
      </c>
      <c r="M1732" s="17">
        <v>1</v>
      </c>
      <c r="N1732" s="17" t="str" cm="1">
        <f t="array" ref="N1732">_xlfn.IFS(M1732&lt;=2,"Small",M1732&lt;=5,"Medium",M1732&gt;5,"Large")</f>
        <v>Small</v>
      </c>
      <c r="O1732" s="65">
        <v>51</v>
      </c>
      <c r="P1732" s="87">
        <f t="shared" si="109"/>
        <v>0.03</v>
      </c>
      <c r="Q1732" s="68">
        <v>5</v>
      </c>
      <c r="R1732" s="68" t="str" cm="1">
        <f t="array" ref="R1732">_xlfn.SWITCH(ROUND(Q1732,0),5,"Excellent",4,"Good",3,"Ok","Bad")</f>
        <v>Excellent</v>
      </c>
      <c r="S1732" s="17">
        <v>4</v>
      </c>
      <c r="T1732" s="17" t="str">
        <f t="shared" si="110"/>
        <v>No</v>
      </c>
      <c r="U1732" s="82">
        <v>42766</v>
      </c>
      <c r="V1732" s="82">
        <v>43840</v>
      </c>
      <c r="W1732" s="17">
        <v>361</v>
      </c>
      <c r="X1732" s="17" t="str">
        <f t="shared" si="111"/>
        <v>Active</v>
      </c>
      <c r="Y1732" s="17" t="s">
        <v>15615</v>
      </c>
      <c r="Z1732" s="17"/>
    </row>
    <row r="1733" spans="1:26" x14ac:dyDescent="0.25">
      <c r="A1733">
        <v>1732</v>
      </c>
      <c r="B1733" s="17" t="s">
        <v>1293</v>
      </c>
      <c r="C1733" s="17">
        <v>2579</v>
      </c>
      <c r="D1733" s="17" t="str">
        <f>INDEX(Hosts!$A:$O,MATCH(Places!$C1733,Hosts!$A:$A,0),MATCH(Places!D$1,Hosts!$1:$1,0))</f>
        <v>Within an hour</v>
      </c>
      <c r="E1733" s="87">
        <f>INDEX(Hosts!$A:$O,MATCH(Places!$C1733,Hosts!$A:$A,0),MATCH(Places!E$1,Hosts!$1:$1,0))</f>
        <v>1</v>
      </c>
      <c r="F1733" s="87">
        <f>INDEX(Hosts!$A:$O,MATCH(Places!$C1733,Hosts!$A:$A,0),MATCH(Places!F$1,Hosts!$1:$1,0))</f>
        <v>1</v>
      </c>
      <c r="G1733" s="17" t="str">
        <f>INDEX(Hosts!$A:$O,MATCH(Places!$C1733,Hosts!$A:$A,0),MATCH(Places!G$1,Hosts!$1:$1,0))</f>
        <v>Yes</v>
      </c>
      <c r="H1733" s="17">
        <v>11</v>
      </c>
      <c r="I1733" s="17" t="str">
        <f>INDEX(Neighborhoods!$A:$C,MATCH(Places!$H1733,Neighborhoods!$A:$A,0),MATCH(Places!I$1,Neighborhoods!$1:$1,0))</f>
        <v>Brooklyn</v>
      </c>
      <c r="J1733" s="17" t="str">
        <f>INDEX(Neighborhoods!$A:$C,MATCH(Places!$H1733,Neighborhoods!$A:$A,0),MATCH(Places!J$1,Neighborhoods!$1:$1,0))</f>
        <v>Greenpoint</v>
      </c>
      <c r="K1733" s="17" t="s">
        <v>1</v>
      </c>
      <c r="L1733" s="17" t="str">
        <f t="shared" si="108"/>
        <v>Yes</v>
      </c>
      <c r="M1733" s="17">
        <v>2</v>
      </c>
      <c r="N1733" s="17" t="str" cm="1">
        <f t="array" ref="N1733">_xlfn.IFS(M1733&lt;=2,"Small",M1733&lt;=5,"Medium",M1733&gt;5,"Large")</f>
        <v>Small</v>
      </c>
      <c r="O1733" s="65">
        <v>80</v>
      </c>
      <c r="P1733" s="87">
        <f t="shared" si="109"/>
        <v>0.03</v>
      </c>
      <c r="Q1733" s="68">
        <v>4.83</v>
      </c>
      <c r="R1733" s="68" t="str" cm="1">
        <f t="array" ref="R1733">_xlfn.SWITCH(ROUND(Q1733,0),5,"Excellent",4,"Good",3,"Ok","Bad")</f>
        <v>Excellent</v>
      </c>
      <c r="S1733" s="17">
        <v>119</v>
      </c>
      <c r="T1733" s="17" t="str">
        <f t="shared" si="110"/>
        <v>Yes</v>
      </c>
      <c r="U1733" s="82">
        <v>42555</v>
      </c>
      <c r="V1733" s="82">
        <v>43899</v>
      </c>
      <c r="W1733" s="17">
        <v>199</v>
      </c>
      <c r="X1733" s="17" t="str">
        <f t="shared" si="111"/>
        <v>Active</v>
      </c>
      <c r="Y1733" s="17" t="s">
        <v>15616</v>
      </c>
      <c r="Z1733" s="17"/>
    </row>
    <row r="1734" spans="1:26" x14ac:dyDescent="0.25">
      <c r="A1734">
        <v>1733</v>
      </c>
      <c r="B1734" s="17" t="s">
        <v>13841</v>
      </c>
      <c r="C1734" s="17">
        <v>2393</v>
      </c>
      <c r="D1734" s="17" t="str">
        <f>INDEX(Hosts!$A:$O,MATCH(Places!$C1734,Hosts!$A:$A,0),MATCH(Places!D$1,Hosts!$1:$1,0))</f>
        <v>Within an hour</v>
      </c>
      <c r="E1734" s="87">
        <f>INDEX(Hosts!$A:$O,MATCH(Places!$C1734,Hosts!$A:$A,0),MATCH(Places!E$1,Hosts!$1:$1,0))</f>
        <v>1</v>
      </c>
      <c r="F1734" s="87">
        <f>INDEX(Hosts!$A:$O,MATCH(Places!$C1734,Hosts!$A:$A,0),MATCH(Places!F$1,Hosts!$1:$1,0))</f>
        <v>1</v>
      </c>
      <c r="G1734" s="17" t="str">
        <f>INDEX(Hosts!$A:$O,MATCH(Places!$C1734,Hosts!$A:$A,0),MATCH(Places!G$1,Hosts!$1:$1,0))</f>
        <v>No</v>
      </c>
      <c r="H1734" s="17">
        <v>17</v>
      </c>
      <c r="I1734" s="17" t="str">
        <f>INDEX(Neighborhoods!$A:$C,MATCH(Places!$H1734,Neighborhoods!$A:$A,0),MATCH(Places!I$1,Neighborhoods!$1:$1,0))</f>
        <v>Manhattan</v>
      </c>
      <c r="J1734" s="17" t="str">
        <f>INDEX(Neighborhoods!$A:$C,MATCH(Places!$H1734,Neighborhoods!$A:$A,0),MATCH(Places!J$1,Neighborhoods!$1:$1,0))</f>
        <v>Hell's Kitchen</v>
      </c>
      <c r="K1734" s="17" t="s">
        <v>1</v>
      </c>
      <c r="L1734" s="17" t="str">
        <f t="shared" si="108"/>
        <v>Yes</v>
      </c>
      <c r="M1734" s="17">
        <v>4</v>
      </c>
      <c r="N1734" s="17" t="str" cm="1">
        <f t="array" ref="N1734">_xlfn.IFS(M1734&lt;=2,"Small",M1734&lt;=5,"Medium",M1734&gt;5,"Large")</f>
        <v>Medium</v>
      </c>
      <c r="O1734" s="65">
        <v>54</v>
      </c>
      <c r="P1734" s="87">
        <f t="shared" si="109"/>
        <v>0.03</v>
      </c>
      <c r="Q1734" s="68">
        <v>4.83</v>
      </c>
      <c r="R1734" s="68" t="str" cm="1">
        <f t="array" ref="R1734">_xlfn.SWITCH(ROUND(Q1734,0),5,"Excellent",4,"Good",3,"Ok","Bad")</f>
        <v>Excellent</v>
      </c>
      <c r="S1734" s="17">
        <v>6</v>
      </c>
      <c r="T1734" s="17" t="str">
        <f t="shared" si="110"/>
        <v>No</v>
      </c>
      <c r="U1734" s="82">
        <v>42377</v>
      </c>
      <c r="V1734" s="82">
        <v>42405</v>
      </c>
      <c r="W1734" s="17">
        <v>11</v>
      </c>
      <c r="X1734" s="17" t="str">
        <f t="shared" si="111"/>
        <v>Active</v>
      </c>
      <c r="Y1734" s="17" t="s">
        <v>15616</v>
      </c>
      <c r="Z1734" s="17"/>
    </row>
    <row r="1735" spans="1:26" x14ac:dyDescent="0.25">
      <c r="A1735">
        <v>1734</v>
      </c>
      <c r="B1735" s="17" t="s">
        <v>1294</v>
      </c>
      <c r="C1735" s="17">
        <v>986</v>
      </c>
      <c r="D1735" s="17" t="str">
        <f>INDEX(Hosts!$A:$O,MATCH(Places!$C1735,Hosts!$A:$A,0),MATCH(Places!D$1,Hosts!$1:$1,0))</f>
        <v>A few days or more</v>
      </c>
      <c r="E1735" s="87">
        <f>INDEX(Hosts!$A:$O,MATCH(Places!$C1735,Hosts!$A:$A,0),MATCH(Places!E$1,Hosts!$1:$1,0))</f>
        <v>0</v>
      </c>
      <c r="F1735" s="87">
        <f>INDEX(Hosts!$A:$O,MATCH(Places!$C1735,Hosts!$A:$A,0),MATCH(Places!F$1,Hosts!$1:$1,0))</f>
        <v>0.5</v>
      </c>
      <c r="G1735" s="17" t="str">
        <f>INDEX(Hosts!$A:$O,MATCH(Places!$C1735,Hosts!$A:$A,0),MATCH(Places!G$1,Hosts!$1:$1,0))</f>
        <v>No</v>
      </c>
      <c r="H1735" s="17">
        <v>7</v>
      </c>
      <c r="I1735" s="17" t="str">
        <f>INDEX(Neighborhoods!$A:$C,MATCH(Places!$H1735,Neighborhoods!$A:$A,0),MATCH(Places!I$1,Neighborhoods!$1:$1,0))</f>
        <v>Brooklyn</v>
      </c>
      <c r="J1735" s="17" t="str">
        <f>INDEX(Neighborhoods!$A:$C,MATCH(Places!$H1735,Neighborhoods!$A:$A,0),MATCH(Places!J$1,Neighborhoods!$1:$1,0))</f>
        <v>Bedford-Stuyvesant</v>
      </c>
      <c r="K1735" s="17" t="s">
        <v>1</v>
      </c>
      <c r="L1735" s="17" t="str">
        <f t="shared" si="108"/>
        <v>Yes</v>
      </c>
      <c r="M1735" s="17">
        <v>1</v>
      </c>
      <c r="N1735" s="17" t="str" cm="1">
        <f t="array" ref="N1735">_xlfn.IFS(M1735&lt;=2,"Small",M1735&lt;=5,"Medium",M1735&gt;5,"Large")</f>
        <v>Small</v>
      </c>
      <c r="O1735" s="65">
        <v>40</v>
      </c>
      <c r="P1735" s="87">
        <f t="shared" si="109"/>
        <v>0.03</v>
      </c>
      <c r="Q1735" s="68">
        <v>4.8600000000000003</v>
      </c>
      <c r="R1735" s="68" t="str" cm="1">
        <f t="array" ref="R1735">_xlfn.SWITCH(ROUND(Q1735,0),5,"Excellent",4,"Good",3,"Ok","Bad")</f>
        <v>Excellent</v>
      </c>
      <c r="S1735" s="17">
        <v>7</v>
      </c>
      <c r="T1735" s="17" t="str">
        <f t="shared" si="110"/>
        <v>No</v>
      </c>
      <c r="U1735" s="82">
        <v>42522</v>
      </c>
      <c r="V1735" s="82">
        <v>43340</v>
      </c>
      <c r="W1735" s="17">
        <v>0</v>
      </c>
      <c r="X1735" s="17" t="str">
        <f t="shared" si="111"/>
        <v>Inactive</v>
      </c>
      <c r="Y1735" s="17" t="s">
        <v>15615</v>
      </c>
      <c r="Z1735" s="17"/>
    </row>
    <row r="1736" spans="1:26" x14ac:dyDescent="0.25">
      <c r="A1736">
        <v>1735</v>
      </c>
      <c r="B1736" s="17" t="s">
        <v>1295</v>
      </c>
      <c r="C1736" s="17">
        <v>2297</v>
      </c>
      <c r="D1736" s="17" t="str">
        <f>INDEX(Hosts!$A:$O,MATCH(Places!$C1736,Hosts!$A:$A,0),MATCH(Places!D$1,Hosts!$1:$1,0))</f>
        <v>Within an hour</v>
      </c>
      <c r="E1736" s="87">
        <f>INDEX(Hosts!$A:$O,MATCH(Places!$C1736,Hosts!$A:$A,0),MATCH(Places!E$1,Hosts!$1:$1,0))</f>
        <v>1</v>
      </c>
      <c r="F1736" s="87">
        <f>INDEX(Hosts!$A:$O,MATCH(Places!$C1736,Hosts!$A:$A,0),MATCH(Places!F$1,Hosts!$1:$1,0))</f>
        <v>1</v>
      </c>
      <c r="G1736" s="17" t="str">
        <f>INDEX(Hosts!$A:$O,MATCH(Places!$C1736,Hosts!$A:$A,0),MATCH(Places!G$1,Hosts!$1:$1,0))</f>
        <v>No</v>
      </c>
      <c r="H1736" s="17">
        <v>12</v>
      </c>
      <c r="I1736" s="17" t="str">
        <f>INDEX(Neighborhoods!$A:$C,MATCH(Places!$H1736,Neighborhoods!$A:$A,0),MATCH(Places!I$1,Neighborhoods!$1:$1,0))</f>
        <v>Brooklyn</v>
      </c>
      <c r="J1736" s="17" t="str">
        <f>INDEX(Neighborhoods!$A:$C,MATCH(Places!$H1736,Neighborhoods!$A:$A,0),MATCH(Places!J$1,Neighborhoods!$1:$1,0))</f>
        <v>Williamsburg</v>
      </c>
      <c r="K1736" s="17" t="s">
        <v>1</v>
      </c>
      <c r="L1736" s="17" t="str">
        <f t="shared" si="108"/>
        <v>Yes</v>
      </c>
      <c r="M1736" s="17">
        <v>1</v>
      </c>
      <c r="N1736" s="17" t="str" cm="1">
        <f t="array" ref="N1736">_xlfn.IFS(M1736&lt;=2,"Small",M1736&lt;=5,"Medium",M1736&gt;5,"Large")</f>
        <v>Small</v>
      </c>
      <c r="O1736" s="65">
        <v>105</v>
      </c>
      <c r="P1736" s="87">
        <f t="shared" si="109"/>
        <v>0.03</v>
      </c>
      <c r="Q1736" s="68">
        <v>4.7699999999999996</v>
      </c>
      <c r="R1736" s="68" t="str" cm="1">
        <f t="array" ref="R1736">_xlfn.SWITCH(ROUND(Q1736,0),5,"Excellent",4,"Good",3,"Ok","Bad")</f>
        <v>Excellent</v>
      </c>
      <c r="S1736" s="17">
        <v>13</v>
      </c>
      <c r="T1736" s="17" t="str">
        <f t="shared" si="110"/>
        <v>No</v>
      </c>
      <c r="U1736" s="82">
        <v>42371</v>
      </c>
      <c r="V1736" s="82">
        <v>43882</v>
      </c>
      <c r="W1736" s="17">
        <v>365</v>
      </c>
      <c r="X1736" s="17" t="str">
        <f t="shared" si="111"/>
        <v>Active</v>
      </c>
      <c r="Y1736" s="17" t="s">
        <v>15616</v>
      </c>
      <c r="Z1736" s="17"/>
    </row>
    <row r="1737" spans="1:26" x14ac:dyDescent="0.25">
      <c r="A1737">
        <v>1736</v>
      </c>
      <c r="B1737" s="17" t="s">
        <v>1296</v>
      </c>
      <c r="C1737" s="17">
        <v>2581</v>
      </c>
      <c r="D1737" s="17" t="str">
        <f>INDEX(Hosts!$A:$O,MATCH(Places!$C1737,Hosts!$A:$A,0),MATCH(Places!D$1,Hosts!$1:$1,0))</f>
        <v>Within a day</v>
      </c>
      <c r="E1737" s="87">
        <f>INDEX(Hosts!$A:$O,MATCH(Places!$C1737,Hosts!$A:$A,0),MATCH(Places!E$1,Hosts!$1:$1,0))</f>
        <v>0.5</v>
      </c>
      <c r="F1737" s="87">
        <f>INDEX(Hosts!$A:$O,MATCH(Places!$C1737,Hosts!$A:$A,0),MATCH(Places!F$1,Hosts!$1:$1,0))</f>
        <v>0.94</v>
      </c>
      <c r="G1737" s="17" t="str">
        <f>INDEX(Hosts!$A:$O,MATCH(Places!$C1737,Hosts!$A:$A,0),MATCH(Places!G$1,Hosts!$1:$1,0))</f>
        <v>No</v>
      </c>
      <c r="H1737" s="17">
        <v>19</v>
      </c>
      <c r="I1737" s="17" t="str">
        <f>INDEX(Neighborhoods!$A:$C,MATCH(Places!$H1737,Neighborhoods!$A:$A,0),MATCH(Places!I$1,Neighborhoods!$1:$1,0))</f>
        <v>Manhattan</v>
      </c>
      <c r="J1737" s="17" t="str">
        <f>INDEX(Neighborhoods!$A:$C,MATCH(Places!$H1737,Neighborhoods!$A:$A,0),MATCH(Places!J$1,Neighborhoods!$1:$1,0))</f>
        <v>Upper East Side</v>
      </c>
      <c r="K1737" s="17" t="s">
        <v>11822</v>
      </c>
      <c r="L1737" s="17" t="str">
        <f t="shared" si="108"/>
        <v>No</v>
      </c>
      <c r="M1737" s="17">
        <v>4</v>
      </c>
      <c r="N1737" s="17" t="str" cm="1">
        <f t="array" ref="N1737">_xlfn.IFS(M1737&lt;=2,"Small",M1737&lt;=5,"Medium",M1737&gt;5,"Large")</f>
        <v>Medium</v>
      </c>
      <c r="O1737" s="65">
        <v>148</v>
      </c>
      <c r="P1737" s="87">
        <f t="shared" si="109"/>
        <v>0.03</v>
      </c>
      <c r="Q1737" s="68">
        <v>4.83</v>
      </c>
      <c r="R1737" s="68" t="str" cm="1">
        <f t="array" ref="R1737">_xlfn.SWITCH(ROUND(Q1737,0),5,"Excellent",4,"Good",3,"Ok","Bad")</f>
        <v>Excellent</v>
      </c>
      <c r="S1737" s="17">
        <v>40</v>
      </c>
      <c r="T1737" s="17" t="str">
        <f t="shared" si="110"/>
        <v>No</v>
      </c>
      <c r="U1737" s="82">
        <v>42370</v>
      </c>
      <c r="V1737" s="82">
        <v>43897</v>
      </c>
      <c r="W1737" s="17">
        <v>0</v>
      </c>
      <c r="X1737" s="17" t="str">
        <f t="shared" si="111"/>
        <v>Inactive</v>
      </c>
      <c r="Y1737" s="17" t="s">
        <v>15616</v>
      </c>
      <c r="Z1737" s="17"/>
    </row>
    <row r="1738" spans="1:26" x14ac:dyDescent="0.25">
      <c r="A1738">
        <v>1737</v>
      </c>
      <c r="B1738" s="17" t="s">
        <v>1297</v>
      </c>
      <c r="C1738" s="17">
        <v>2576</v>
      </c>
      <c r="D1738" s="17" t="str">
        <f>INDEX(Hosts!$A:$O,MATCH(Places!$C1738,Hosts!$A:$A,0),MATCH(Places!D$1,Hosts!$1:$1,0))</f>
        <v>Within a few hours</v>
      </c>
      <c r="E1738" s="87">
        <f>INDEX(Hosts!$A:$O,MATCH(Places!$C1738,Hosts!$A:$A,0),MATCH(Places!E$1,Hosts!$1:$1,0))</f>
        <v>0.93</v>
      </c>
      <c r="F1738" s="87">
        <f>INDEX(Hosts!$A:$O,MATCH(Places!$C1738,Hosts!$A:$A,0),MATCH(Places!F$1,Hosts!$1:$1,0))</f>
        <v>0.66</v>
      </c>
      <c r="G1738" s="17" t="str">
        <f>INDEX(Hosts!$A:$O,MATCH(Places!$C1738,Hosts!$A:$A,0),MATCH(Places!G$1,Hosts!$1:$1,0))</f>
        <v>No</v>
      </c>
      <c r="H1738" s="17">
        <v>18</v>
      </c>
      <c r="I1738" s="17" t="str">
        <f>INDEX(Neighborhoods!$A:$C,MATCH(Places!$H1738,Neighborhoods!$A:$A,0),MATCH(Places!I$1,Neighborhoods!$1:$1,0))</f>
        <v>Manhattan</v>
      </c>
      <c r="J1738" s="17" t="str">
        <f>INDEX(Neighborhoods!$A:$C,MATCH(Places!$H1738,Neighborhoods!$A:$A,0),MATCH(Places!J$1,Neighborhoods!$1:$1,0))</f>
        <v>Midtown</v>
      </c>
      <c r="K1738" s="17" t="s">
        <v>11822</v>
      </c>
      <c r="L1738" s="17" t="str">
        <f t="shared" si="108"/>
        <v>No</v>
      </c>
      <c r="M1738" s="17">
        <v>6</v>
      </c>
      <c r="N1738" s="17" t="str" cm="1">
        <f t="array" ref="N1738">_xlfn.IFS(M1738&lt;=2,"Small",M1738&lt;=5,"Medium",M1738&gt;5,"Large")</f>
        <v>Large</v>
      </c>
      <c r="O1738" s="65">
        <v>99</v>
      </c>
      <c r="P1738" s="87">
        <f t="shared" si="109"/>
        <v>0.03</v>
      </c>
      <c r="Q1738" s="68">
        <v>3.75</v>
      </c>
      <c r="R1738" s="68" t="str" cm="1">
        <f t="array" ref="R1738">_xlfn.SWITCH(ROUND(Q1738,0),5,"Excellent",4,"Good",3,"Ok","Bad")</f>
        <v>Good</v>
      </c>
      <c r="S1738" s="17">
        <v>4</v>
      </c>
      <c r="T1738" s="17" t="str">
        <f t="shared" si="110"/>
        <v>No</v>
      </c>
      <c r="U1738" s="82">
        <v>42660</v>
      </c>
      <c r="V1738" s="82">
        <v>43742</v>
      </c>
      <c r="W1738" s="17">
        <v>180</v>
      </c>
      <c r="X1738" s="17" t="str">
        <f t="shared" si="111"/>
        <v>Active</v>
      </c>
      <c r="Y1738" s="17" t="s">
        <v>15615</v>
      </c>
      <c r="Z1738" s="17"/>
    </row>
    <row r="1739" spans="1:26" x14ac:dyDescent="0.25">
      <c r="A1739">
        <v>1738</v>
      </c>
      <c r="B1739" s="17" t="s">
        <v>1298</v>
      </c>
      <c r="C1739" s="17">
        <v>2585</v>
      </c>
      <c r="D1739" s="17" t="str">
        <f>INDEX(Hosts!$A:$O,MATCH(Places!$C1739,Hosts!$A:$A,0),MATCH(Places!D$1,Hosts!$1:$1,0))</f>
        <v>Within a day</v>
      </c>
      <c r="E1739" s="87">
        <f>INDEX(Hosts!$A:$O,MATCH(Places!$C1739,Hosts!$A:$A,0),MATCH(Places!E$1,Hosts!$1:$1,0))</f>
        <v>0.67</v>
      </c>
      <c r="F1739" s="87">
        <f>INDEX(Hosts!$A:$O,MATCH(Places!$C1739,Hosts!$A:$A,0),MATCH(Places!F$1,Hosts!$1:$1,0))</f>
        <v>0.75</v>
      </c>
      <c r="G1739" s="17" t="str">
        <f>INDEX(Hosts!$A:$O,MATCH(Places!$C1739,Hosts!$A:$A,0),MATCH(Places!G$1,Hosts!$1:$1,0))</f>
        <v>No</v>
      </c>
      <c r="H1739" s="17">
        <v>17</v>
      </c>
      <c r="I1739" s="17" t="str">
        <f>INDEX(Neighborhoods!$A:$C,MATCH(Places!$H1739,Neighborhoods!$A:$A,0),MATCH(Places!I$1,Neighborhoods!$1:$1,0))</f>
        <v>Manhattan</v>
      </c>
      <c r="J1739" s="17" t="str">
        <f>INDEX(Neighborhoods!$A:$C,MATCH(Places!$H1739,Neighborhoods!$A:$A,0),MATCH(Places!J$1,Neighborhoods!$1:$1,0))</f>
        <v>Hell's Kitchen</v>
      </c>
      <c r="K1739" s="17" t="s">
        <v>11822</v>
      </c>
      <c r="L1739" s="17" t="str">
        <f t="shared" si="108"/>
        <v>No</v>
      </c>
      <c r="M1739" s="17">
        <v>5</v>
      </c>
      <c r="N1739" s="17" t="str" cm="1">
        <f t="array" ref="N1739">_xlfn.IFS(M1739&lt;=2,"Small",M1739&lt;=5,"Medium",M1739&gt;5,"Large")</f>
        <v>Medium</v>
      </c>
      <c r="O1739" s="65">
        <v>105</v>
      </c>
      <c r="P1739" s="87">
        <f t="shared" si="109"/>
        <v>0.03</v>
      </c>
      <c r="Q1739" s="68">
        <v>4.5999999999999996</v>
      </c>
      <c r="R1739" s="68" t="str" cm="1">
        <f t="array" ref="R1739">_xlfn.SWITCH(ROUND(Q1739,0),5,"Excellent",4,"Good",3,"Ok","Bad")</f>
        <v>Excellent</v>
      </c>
      <c r="S1739" s="17">
        <v>10</v>
      </c>
      <c r="T1739" s="17" t="str">
        <f t="shared" si="110"/>
        <v>No</v>
      </c>
      <c r="U1739" s="82">
        <v>42464</v>
      </c>
      <c r="V1739" s="82">
        <v>43909</v>
      </c>
      <c r="W1739" s="17">
        <v>365</v>
      </c>
      <c r="X1739" s="17" t="str">
        <f t="shared" si="111"/>
        <v>Active</v>
      </c>
      <c r="Y1739" s="17" t="s">
        <v>15615</v>
      </c>
      <c r="Z1739" s="17"/>
    </row>
    <row r="1740" spans="1:26" x14ac:dyDescent="0.25">
      <c r="A1740">
        <v>1739</v>
      </c>
      <c r="B1740" s="17" t="s">
        <v>14446</v>
      </c>
      <c r="C1740" s="17">
        <v>2585</v>
      </c>
      <c r="D1740" s="17" t="str">
        <f>INDEX(Hosts!$A:$O,MATCH(Places!$C1740,Hosts!$A:$A,0),MATCH(Places!D$1,Hosts!$1:$1,0))</f>
        <v>Within a day</v>
      </c>
      <c r="E1740" s="87">
        <f>INDEX(Hosts!$A:$O,MATCH(Places!$C1740,Hosts!$A:$A,0),MATCH(Places!E$1,Hosts!$1:$1,0))</f>
        <v>0.67</v>
      </c>
      <c r="F1740" s="87">
        <f>INDEX(Hosts!$A:$O,MATCH(Places!$C1740,Hosts!$A:$A,0),MATCH(Places!F$1,Hosts!$1:$1,0))</f>
        <v>0.75</v>
      </c>
      <c r="G1740" s="17" t="str">
        <f>INDEX(Hosts!$A:$O,MATCH(Places!$C1740,Hosts!$A:$A,0),MATCH(Places!G$1,Hosts!$1:$1,0))</f>
        <v>No</v>
      </c>
      <c r="H1740" s="17">
        <v>17</v>
      </c>
      <c r="I1740" s="17" t="str">
        <f>INDEX(Neighborhoods!$A:$C,MATCH(Places!$H1740,Neighborhoods!$A:$A,0),MATCH(Places!I$1,Neighborhoods!$1:$1,0))</f>
        <v>Manhattan</v>
      </c>
      <c r="J1740" s="17" t="str">
        <f>INDEX(Neighborhoods!$A:$C,MATCH(Places!$H1740,Neighborhoods!$A:$A,0),MATCH(Places!J$1,Neighborhoods!$1:$1,0))</f>
        <v>Hell's Kitchen</v>
      </c>
      <c r="K1740" s="17" t="s">
        <v>11822</v>
      </c>
      <c r="L1740" s="17" t="str">
        <f t="shared" si="108"/>
        <v>No</v>
      </c>
      <c r="M1740" s="17">
        <v>3</v>
      </c>
      <c r="N1740" s="17" t="str" cm="1">
        <f t="array" ref="N1740">_xlfn.IFS(M1740&lt;=2,"Small",M1740&lt;=5,"Medium",M1740&gt;5,"Large")</f>
        <v>Medium</v>
      </c>
      <c r="O1740" s="65">
        <v>90</v>
      </c>
      <c r="P1740" s="87">
        <f t="shared" si="109"/>
        <v>0.03</v>
      </c>
      <c r="Q1740" s="68">
        <v>4.5</v>
      </c>
      <c r="R1740" s="68" t="str" cm="1">
        <f t="array" ref="R1740">_xlfn.SWITCH(ROUND(Q1740,0),5,"Excellent",4,"Good",3,"Ok","Bad")</f>
        <v>Excellent</v>
      </c>
      <c r="S1740" s="17">
        <v>6</v>
      </c>
      <c r="T1740" s="17" t="str">
        <f t="shared" si="110"/>
        <v>No</v>
      </c>
      <c r="U1740" s="82">
        <v>42842</v>
      </c>
      <c r="V1740" s="82">
        <v>44028</v>
      </c>
      <c r="W1740" s="17">
        <v>355</v>
      </c>
      <c r="X1740" s="17" t="str">
        <f t="shared" si="111"/>
        <v>Active</v>
      </c>
      <c r="Y1740" s="17" t="s">
        <v>15615</v>
      </c>
      <c r="Z1740" s="17"/>
    </row>
    <row r="1741" spans="1:26" x14ac:dyDescent="0.25">
      <c r="A1741">
        <v>1740</v>
      </c>
      <c r="B1741" s="17" t="s">
        <v>1299</v>
      </c>
      <c r="C1741" s="17">
        <v>1259</v>
      </c>
      <c r="D1741" s="17" t="str">
        <f>INDEX(Hosts!$A:$O,MATCH(Places!$C1741,Hosts!$A:$A,0),MATCH(Places!D$1,Hosts!$1:$1,0))</f>
        <v>Within a few hours</v>
      </c>
      <c r="E1741" s="87">
        <f>INDEX(Hosts!$A:$O,MATCH(Places!$C1741,Hosts!$A:$A,0),MATCH(Places!E$1,Hosts!$1:$1,0))</f>
        <v>0.86</v>
      </c>
      <c r="F1741" s="87">
        <f>INDEX(Hosts!$A:$O,MATCH(Places!$C1741,Hosts!$A:$A,0),MATCH(Places!F$1,Hosts!$1:$1,0))</f>
        <v>0.98</v>
      </c>
      <c r="G1741" s="17" t="str">
        <f>INDEX(Hosts!$A:$O,MATCH(Places!$C1741,Hosts!$A:$A,0),MATCH(Places!G$1,Hosts!$1:$1,0))</f>
        <v>Yes</v>
      </c>
      <c r="H1741" s="17">
        <v>16</v>
      </c>
      <c r="I1741" s="17" t="str">
        <f>INDEX(Neighborhoods!$A:$C,MATCH(Places!$H1741,Neighborhoods!$A:$A,0),MATCH(Places!I$1,Neighborhoods!$1:$1,0))</f>
        <v>Manhattan</v>
      </c>
      <c r="J1741" s="17" t="str">
        <f>INDEX(Neighborhoods!$A:$C,MATCH(Places!$H1741,Neighborhoods!$A:$A,0),MATCH(Places!J$1,Neighborhoods!$1:$1,0))</f>
        <v>Harlem</v>
      </c>
      <c r="K1741" s="17" t="s">
        <v>11822</v>
      </c>
      <c r="L1741" s="17" t="str">
        <f t="shared" si="108"/>
        <v>No</v>
      </c>
      <c r="M1741" s="17">
        <v>8</v>
      </c>
      <c r="N1741" s="17" t="str" cm="1">
        <f t="array" ref="N1741">_xlfn.IFS(M1741&lt;=2,"Small",M1741&lt;=5,"Medium",M1741&gt;5,"Large")</f>
        <v>Large</v>
      </c>
      <c r="O1741" s="65">
        <v>202</v>
      </c>
      <c r="P1741" s="87">
        <f t="shared" si="109"/>
        <v>0.04</v>
      </c>
      <c r="Q1741" s="68">
        <v>4.99</v>
      </c>
      <c r="R1741" s="68" t="str" cm="1">
        <f t="array" ref="R1741">_xlfn.SWITCH(ROUND(Q1741,0),5,"Excellent",4,"Good",3,"Ok","Bad")</f>
        <v>Excellent</v>
      </c>
      <c r="S1741" s="17">
        <v>98</v>
      </c>
      <c r="T1741" s="17" t="str">
        <f t="shared" si="110"/>
        <v>No</v>
      </c>
      <c r="U1741" s="82">
        <v>42942</v>
      </c>
      <c r="V1741" s="82">
        <v>43978</v>
      </c>
      <c r="W1741" s="17">
        <v>362</v>
      </c>
      <c r="X1741" s="17" t="str">
        <f t="shared" si="111"/>
        <v>Active</v>
      </c>
      <c r="Y1741" s="17" t="s">
        <v>15615</v>
      </c>
      <c r="Z1741" s="17"/>
    </row>
    <row r="1742" spans="1:26" x14ac:dyDescent="0.25">
      <c r="A1742">
        <v>1741</v>
      </c>
      <c r="B1742" s="17" t="s">
        <v>1300</v>
      </c>
      <c r="C1742" s="17">
        <v>1496</v>
      </c>
      <c r="D1742" s="17" t="str">
        <f>INDEX(Hosts!$A:$O,MATCH(Places!$C1742,Hosts!$A:$A,0),MATCH(Places!D$1,Hosts!$1:$1,0))</f>
        <v>Within an hour</v>
      </c>
      <c r="E1742" s="87">
        <f>INDEX(Hosts!$A:$O,MATCH(Places!$C1742,Hosts!$A:$A,0),MATCH(Places!E$1,Hosts!$1:$1,0))</f>
        <v>0.81</v>
      </c>
      <c r="F1742" s="87">
        <f>INDEX(Hosts!$A:$O,MATCH(Places!$C1742,Hosts!$A:$A,0),MATCH(Places!F$1,Hosts!$1:$1,0))</f>
        <v>0.85</v>
      </c>
      <c r="G1742" s="17" t="str">
        <f>INDEX(Hosts!$A:$O,MATCH(Places!$C1742,Hosts!$A:$A,0),MATCH(Places!G$1,Hosts!$1:$1,0))</f>
        <v>No</v>
      </c>
      <c r="H1742" s="17">
        <v>19</v>
      </c>
      <c r="I1742" s="17" t="str">
        <f>INDEX(Neighborhoods!$A:$C,MATCH(Places!$H1742,Neighborhoods!$A:$A,0),MATCH(Places!I$1,Neighborhoods!$1:$1,0))</f>
        <v>Manhattan</v>
      </c>
      <c r="J1742" s="17" t="str">
        <f>INDEX(Neighborhoods!$A:$C,MATCH(Places!$H1742,Neighborhoods!$A:$A,0),MATCH(Places!J$1,Neighborhoods!$1:$1,0))</f>
        <v>Upper East Side</v>
      </c>
      <c r="K1742" s="17" t="s">
        <v>1</v>
      </c>
      <c r="L1742" s="17" t="str">
        <f t="shared" si="108"/>
        <v>Yes</v>
      </c>
      <c r="M1742" s="17">
        <v>2</v>
      </c>
      <c r="N1742" s="17" t="str" cm="1">
        <f t="array" ref="N1742">_xlfn.IFS(M1742&lt;=2,"Small",M1742&lt;=5,"Medium",M1742&gt;5,"Large")</f>
        <v>Small</v>
      </c>
      <c r="O1742" s="65">
        <v>60</v>
      </c>
      <c r="P1742" s="87">
        <f t="shared" si="109"/>
        <v>0.03</v>
      </c>
      <c r="Q1742" s="68">
        <v>4.59</v>
      </c>
      <c r="R1742" s="68" t="str" cm="1">
        <f t="array" ref="R1742">_xlfn.SWITCH(ROUND(Q1742,0),5,"Excellent",4,"Good",3,"Ok","Bad")</f>
        <v>Excellent</v>
      </c>
      <c r="S1742" s="17">
        <v>259</v>
      </c>
      <c r="T1742" s="17" t="str">
        <f t="shared" si="110"/>
        <v>No</v>
      </c>
      <c r="U1742" s="82">
        <v>42366</v>
      </c>
      <c r="V1742" s="82">
        <v>43951</v>
      </c>
      <c r="W1742" s="17">
        <v>164</v>
      </c>
      <c r="X1742" s="17" t="str">
        <f t="shared" si="111"/>
        <v>Active</v>
      </c>
      <c r="Y1742" s="17" t="s">
        <v>15616</v>
      </c>
      <c r="Z1742" s="17"/>
    </row>
    <row r="1743" spans="1:26" x14ac:dyDescent="0.25">
      <c r="A1743">
        <v>1742</v>
      </c>
      <c r="B1743" s="17" t="s">
        <v>1301</v>
      </c>
      <c r="C1743" s="17">
        <v>2587</v>
      </c>
      <c r="D1743" s="17" t="str">
        <f>INDEX(Hosts!$A:$O,MATCH(Places!$C1743,Hosts!$A:$A,0),MATCH(Places!D$1,Hosts!$1:$1,0))</f>
        <v>Within an hour</v>
      </c>
      <c r="E1743" s="87">
        <f>INDEX(Hosts!$A:$O,MATCH(Places!$C1743,Hosts!$A:$A,0),MATCH(Places!E$1,Hosts!$1:$1,0))</f>
        <v>1</v>
      </c>
      <c r="F1743" s="87">
        <f>INDEX(Hosts!$A:$O,MATCH(Places!$C1743,Hosts!$A:$A,0),MATCH(Places!F$1,Hosts!$1:$1,0))</f>
        <v>1</v>
      </c>
      <c r="G1743" s="17" t="str">
        <f>INDEX(Hosts!$A:$O,MATCH(Places!$C1743,Hosts!$A:$A,0),MATCH(Places!G$1,Hosts!$1:$1,0))</f>
        <v>Yes</v>
      </c>
      <c r="H1743" s="17">
        <v>26</v>
      </c>
      <c r="I1743" s="17" t="str">
        <f>INDEX(Neighborhoods!$A:$C,MATCH(Places!$H1743,Neighborhoods!$A:$A,0),MATCH(Places!I$1,Neighborhoods!$1:$1,0))</f>
        <v>Queens</v>
      </c>
      <c r="J1743" s="17" t="str">
        <f>INDEX(Neighborhoods!$A:$C,MATCH(Places!$H1743,Neighborhoods!$A:$A,0),MATCH(Places!J$1,Neighborhoods!$1:$1,0))</f>
        <v>Sunnyside</v>
      </c>
      <c r="K1743" s="17" t="s">
        <v>11822</v>
      </c>
      <c r="L1743" s="17" t="str">
        <f t="shared" si="108"/>
        <v>No</v>
      </c>
      <c r="M1743" s="17">
        <v>5</v>
      </c>
      <c r="N1743" s="17" t="str" cm="1">
        <f t="array" ref="N1743">_xlfn.IFS(M1743&lt;=2,"Small",M1743&lt;=5,"Medium",M1743&gt;5,"Large")</f>
        <v>Medium</v>
      </c>
      <c r="O1743" s="65">
        <v>170</v>
      </c>
      <c r="P1743" s="87">
        <f t="shared" si="109"/>
        <v>0.03</v>
      </c>
      <c r="Q1743" s="68">
        <v>4.9800000000000004</v>
      </c>
      <c r="R1743" s="68" t="str" cm="1">
        <f t="array" ref="R1743">_xlfn.SWITCH(ROUND(Q1743,0),5,"Excellent",4,"Good",3,"Ok","Bad")</f>
        <v>Excellent</v>
      </c>
      <c r="S1743" s="17">
        <v>85</v>
      </c>
      <c r="T1743" s="17" t="str">
        <f t="shared" si="110"/>
        <v>No</v>
      </c>
      <c r="U1743" s="82">
        <v>42371</v>
      </c>
      <c r="V1743" s="82">
        <v>43833</v>
      </c>
      <c r="W1743" s="17">
        <v>364</v>
      </c>
      <c r="X1743" s="17" t="str">
        <f t="shared" si="111"/>
        <v>Active</v>
      </c>
      <c r="Y1743" s="17" t="s">
        <v>15615</v>
      </c>
      <c r="Z1743" s="17"/>
    </row>
    <row r="1744" spans="1:26" x14ac:dyDescent="0.25">
      <c r="A1744">
        <v>1743</v>
      </c>
      <c r="B1744" s="17" t="s">
        <v>14011</v>
      </c>
      <c r="C1744" s="17">
        <v>1068</v>
      </c>
      <c r="D1744" s="17" t="str">
        <f>INDEX(Hosts!$A:$O,MATCH(Places!$C1744,Hosts!$A:$A,0),MATCH(Places!D$1,Hosts!$1:$1,0))</f>
        <v>Within a day</v>
      </c>
      <c r="E1744" s="87">
        <f>INDEX(Hosts!$A:$O,MATCH(Places!$C1744,Hosts!$A:$A,0),MATCH(Places!E$1,Hosts!$1:$1,0))</f>
        <v>0.83</v>
      </c>
      <c r="F1744" s="87">
        <f>INDEX(Hosts!$A:$O,MATCH(Places!$C1744,Hosts!$A:$A,0),MATCH(Places!F$1,Hosts!$1:$1,0))</f>
        <v>0.31</v>
      </c>
      <c r="G1744" s="17" t="str">
        <f>INDEX(Hosts!$A:$O,MATCH(Places!$C1744,Hosts!$A:$A,0),MATCH(Places!G$1,Hosts!$1:$1,0))</f>
        <v>No</v>
      </c>
      <c r="H1744" s="17">
        <v>7</v>
      </c>
      <c r="I1744" s="17" t="str">
        <f>INDEX(Neighborhoods!$A:$C,MATCH(Places!$H1744,Neighborhoods!$A:$A,0),MATCH(Places!I$1,Neighborhoods!$1:$1,0))</f>
        <v>Brooklyn</v>
      </c>
      <c r="J1744" s="17" t="str">
        <f>INDEX(Neighborhoods!$A:$C,MATCH(Places!$H1744,Neighborhoods!$A:$A,0),MATCH(Places!J$1,Neighborhoods!$1:$1,0))</f>
        <v>Bedford-Stuyvesant</v>
      </c>
      <c r="K1744" s="17" t="s">
        <v>11822</v>
      </c>
      <c r="L1744" s="17" t="str">
        <f t="shared" si="108"/>
        <v>No</v>
      </c>
      <c r="M1744" s="17">
        <v>2</v>
      </c>
      <c r="N1744" s="17" t="str" cm="1">
        <f t="array" ref="N1744">_xlfn.IFS(M1744&lt;=2,"Small",M1744&lt;=5,"Medium",M1744&gt;5,"Large")</f>
        <v>Small</v>
      </c>
      <c r="O1744" s="65">
        <v>175</v>
      </c>
      <c r="P1744" s="87">
        <f t="shared" si="109"/>
        <v>0.03</v>
      </c>
      <c r="Q1744" s="68">
        <v>4.93</v>
      </c>
      <c r="R1744" s="68" t="str" cm="1">
        <f t="array" ref="R1744">_xlfn.SWITCH(ROUND(Q1744,0),5,"Excellent",4,"Good",3,"Ok","Bad")</f>
        <v>Excellent</v>
      </c>
      <c r="S1744" s="17">
        <v>15</v>
      </c>
      <c r="T1744" s="17" t="str">
        <f t="shared" si="110"/>
        <v>No</v>
      </c>
      <c r="U1744" s="82">
        <v>43050</v>
      </c>
      <c r="V1744" s="82">
        <v>43716</v>
      </c>
      <c r="W1744" s="17">
        <v>346</v>
      </c>
      <c r="X1744" s="17" t="str">
        <f t="shared" si="111"/>
        <v>Active</v>
      </c>
      <c r="Y1744" s="17" t="s">
        <v>15615</v>
      </c>
      <c r="Z1744" s="17"/>
    </row>
    <row r="1745" spans="1:26" x14ac:dyDescent="0.25">
      <c r="A1745">
        <v>1744</v>
      </c>
      <c r="B1745" s="17" t="s">
        <v>13642</v>
      </c>
      <c r="C1745" s="17">
        <v>371</v>
      </c>
      <c r="D1745" s="17" t="str">
        <f>INDEX(Hosts!$A:$O,MATCH(Places!$C1745,Hosts!$A:$A,0),MATCH(Places!D$1,Hosts!$1:$1,0))</f>
        <v>Within a day</v>
      </c>
      <c r="E1745" s="87">
        <f>INDEX(Hosts!$A:$O,MATCH(Places!$C1745,Hosts!$A:$A,0),MATCH(Places!E$1,Hosts!$1:$1,0))</f>
        <v>0.5</v>
      </c>
      <c r="F1745" s="87">
        <f>INDEX(Hosts!$A:$O,MATCH(Places!$C1745,Hosts!$A:$A,0),MATCH(Places!F$1,Hosts!$1:$1,0))</f>
        <v>0.36</v>
      </c>
      <c r="G1745" s="17" t="str">
        <f>INDEX(Hosts!$A:$O,MATCH(Places!$C1745,Hosts!$A:$A,0),MATCH(Places!G$1,Hosts!$1:$1,0))</f>
        <v>No</v>
      </c>
      <c r="H1745" s="17">
        <v>11</v>
      </c>
      <c r="I1745" s="17" t="str">
        <f>INDEX(Neighborhoods!$A:$C,MATCH(Places!$H1745,Neighborhoods!$A:$A,0),MATCH(Places!I$1,Neighborhoods!$1:$1,0))</f>
        <v>Brooklyn</v>
      </c>
      <c r="J1745" s="17" t="str">
        <f>INDEX(Neighborhoods!$A:$C,MATCH(Places!$H1745,Neighborhoods!$A:$A,0),MATCH(Places!J$1,Neighborhoods!$1:$1,0))</f>
        <v>Greenpoint</v>
      </c>
      <c r="K1745" s="17" t="s">
        <v>1</v>
      </c>
      <c r="L1745" s="17" t="str">
        <f t="shared" si="108"/>
        <v>Yes</v>
      </c>
      <c r="M1745" s="17">
        <v>2</v>
      </c>
      <c r="N1745" s="17" t="str" cm="1">
        <f t="array" ref="N1745">_xlfn.IFS(M1745&lt;=2,"Small",M1745&lt;=5,"Medium",M1745&gt;5,"Large")</f>
        <v>Small</v>
      </c>
      <c r="O1745" s="65">
        <v>85</v>
      </c>
      <c r="P1745" s="87">
        <f t="shared" si="109"/>
        <v>0.03</v>
      </c>
      <c r="Q1745" s="68">
        <v>5</v>
      </c>
      <c r="R1745" s="68" t="str" cm="1">
        <f t="array" ref="R1745">_xlfn.SWITCH(ROUND(Q1745,0),5,"Excellent",4,"Good",3,"Ok","Bad")</f>
        <v>Excellent</v>
      </c>
      <c r="S1745" s="17">
        <v>20</v>
      </c>
      <c r="T1745" s="17" t="str">
        <f t="shared" si="110"/>
        <v>No</v>
      </c>
      <c r="U1745" s="82">
        <v>42428</v>
      </c>
      <c r="V1745" s="82">
        <v>43906</v>
      </c>
      <c r="W1745" s="17">
        <v>122</v>
      </c>
      <c r="X1745" s="17" t="str">
        <f t="shared" si="111"/>
        <v>Active</v>
      </c>
      <c r="Y1745" s="17" t="s">
        <v>15615</v>
      </c>
      <c r="Z1745" s="17"/>
    </row>
    <row r="1746" spans="1:26" x14ac:dyDescent="0.25">
      <c r="A1746">
        <v>1745</v>
      </c>
      <c r="B1746" s="17" t="s">
        <v>1302</v>
      </c>
      <c r="C1746" s="17">
        <v>1674</v>
      </c>
      <c r="D1746" s="17" t="str">
        <f>INDEX(Hosts!$A:$O,MATCH(Places!$C1746,Hosts!$A:$A,0),MATCH(Places!D$1,Hosts!$1:$1,0))</f>
        <v>Within an hour</v>
      </c>
      <c r="E1746" s="87">
        <f>INDEX(Hosts!$A:$O,MATCH(Places!$C1746,Hosts!$A:$A,0),MATCH(Places!E$1,Hosts!$1:$1,0))</f>
        <v>1</v>
      </c>
      <c r="F1746" s="87">
        <f>INDEX(Hosts!$A:$O,MATCH(Places!$C1746,Hosts!$A:$A,0),MATCH(Places!F$1,Hosts!$1:$1,0))</f>
        <v>1</v>
      </c>
      <c r="G1746" s="17" t="str">
        <f>INDEX(Hosts!$A:$O,MATCH(Places!$C1746,Hosts!$A:$A,0),MATCH(Places!G$1,Hosts!$1:$1,0))</f>
        <v>No</v>
      </c>
      <c r="H1746" s="17">
        <v>9</v>
      </c>
      <c r="I1746" s="17" t="str">
        <f>INDEX(Neighborhoods!$A:$C,MATCH(Places!$H1746,Neighborhoods!$A:$A,0),MATCH(Places!I$1,Neighborhoods!$1:$1,0))</f>
        <v>Brooklyn</v>
      </c>
      <c r="J1746" s="17" t="str">
        <f>INDEX(Neighborhoods!$A:$C,MATCH(Places!$H1746,Neighborhoods!$A:$A,0),MATCH(Places!J$1,Neighborhoods!$1:$1,0))</f>
        <v>Crown Heights</v>
      </c>
      <c r="K1746" s="17" t="s">
        <v>11822</v>
      </c>
      <c r="L1746" s="17" t="str">
        <f t="shared" si="108"/>
        <v>No</v>
      </c>
      <c r="M1746" s="17">
        <v>5</v>
      </c>
      <c r="N1746" s="17" t="str" cm="1">
        <f t="array" ref="N1746">_xlfn.IFS(M1746&lt;=2,"Small",M1746&lt;=5,"Medium",M1746&gt;5,"Large")</f>
        <v>Medium</v>
      </c>
      <c r="O1746" s="65">
        <v>128</v>
      </c>
      <c r="P1746" s="87">
        <f t="shared" si="109"/>
        <v>0.03</v>
      </c>
      <c r="Q1746" s="68">
        <v>4.97</v>
      </c>
      <c r="R1746" s="68" t="str" cm="1">
        <f t="array" ref="R1746">_xlfn.SWITCH(ROUND(Q1746,0),5,"Excellent",4,"Good",3,"Ok","Bad")</f>
        <v>Excellent</v>
      </c>
      <c r="S1746" s="17">
        <v>127</v>
      </c>
      <c r="T1746" s="17" t="str">
        <f t="shared" si="110"/>
        <v>Yes</v>
      </c>
      <c r="U1746" s="82">
        <v>42369</v>
      </c>
      <c r="V1746" s="82">
        <v>44043</v>
      </c>
      <c r="W1746" s="17">
        <v>74</v>
      </c>
      <c r="X1746" s="17" t="str">
        <f t="shared" si="111"/>
        <v>Active</v>
      </c>
      <c r="Y1746" s="17" t="s">
        <v>15615</v>
      </c>
      <c r="Z1746" s="17"/>
    </row>
    <row r="1747" spans="1:26" x14ac:dyDescent="0.25">
      <c r="A1747">
        <v>1746</v>
      </c>
      <c r="B1747" s="17" t="s">
        <v>1303</v>
      </c>
      <c r="C1747" s="17">
        <v>2574</v>
      </c>
      <c r="D1747" s="17" t="str">
        <f>INDEX(Hosts!$A:$O,MATCH(Places!$C1747,Hosts!$A:$A,0),MATCH(Places!D$1,Hosts!$1:$1,0))</f>
        <v>A few days or more</v>
      </c>
      <c r="E1747" s="87">
        <f>INDEX(Hosts!$A:$O,MATCH(Places!$C1747,Hosts!$A:$A,0),MATCH(Places!E$1,Hosts!$1:$1,0))</f>
        <v>0</v>
      </c>
      <c r="F1747" s="87">
        <f>INDEX(Hosts!$A:$O,MATCH(Places!$C1747,Hosts!$A:$A,0),MATCH(Places!F$1,Hosts!$1:$1,0))</f>
        <v>0</v>
      </c>
      <c r="G1747" s="17" t="str">
        <f>INDEX(Hosts!$A:$O,MATCH(Places!$C1747,Hosts!$A:$A,0),MATCH(Places!G$1,Hosts!$1:$1,0))</f>
        <v>No</v>
      </c>
      <c r="H1747" s="17">
        <v>7</v>
      </c>
      <c r="I1747" s="17" t="str">
        <f>INDEX(Neighborhoods!$A:$C,MATCH(Places!$H1747,Neighborhoods!$A:$A,0),MATCH(Places!I$1,Neighborhoods!$1:$1,0))</f>
        <v>Brooklyn</v>
      </c>
      <c r="J1747" s="17" t="str">
        <f>INDEX(Neighborhoods!$A:$C,MATCH(Places!$H1747,Neighborhoods!$A:$A,0),MATCH(Places!J$1,Neighborhoods!$1:$1,0))</f>
        <v>Bedford-Stuyvesant</v>
      </c>
      <c r="K1747" s="17" t="s">
        <v>11822</v>
      </c>
      <c r="L1747" s="17" t="str">
        <f t="shared" si="108"/>
        <v>No</v>
      </c>
      <c r="M1747" s="17">
        <v>5</v>
      </c>
      <c r="N1747" s="17" t="str" cm="1">
        <f t="array" ref="N1747">_xlfn.IFS(M1747&lt;=2,"Small",M1747&lt;=5,"Medium",M1747&gt;5,"Large")</f>
        <v>Medium</v>
      </c>
      <c r="O1747" s="65">
        <v>89</v>
      </c>
      <c r="P1747" s="87">
        <f t="shared" si="109"/>
        <v>0.03</v>
      </c>
      <c r="Q1747" s="68">
        <v>4.5999999999999996</v>
      </c>
      <c r="R1747" s="68" t="str" cm="1">
        <f t="array" ref="R1747">_xlfn.SWITCH(ROUND(Q1747,0),5,"Excellent",4,"Good",3,"Ok","Bad")</f>
        <v>Excellent</v>
      </c>
      <c r="S1747" s="17">
        <v>10</v>
      </c>
      <c r="T1747" s="17" t="str">
        <f t="shared" si="110"/>
        <v>No</v>
      </c>
      <c r="U1747" s="82">
        <v>42374</v>
      </c>
      <c r="V1747" s="82">
        <v>42976</v>
      </c>
      <c r="W1747" s="17">
        <v>360</v>
      </c>
      <c r="X1747" s="17" t="str">
        <f t="shared" si="111"/>
        <v>Active</v>
      </c>
      <c r="Y1747" s="17" t="s">
        <v>15615</v>
      </c>
      <c r="Z1747" s="17"/>
    </row>
    <row r="1748" spans="1:26" x14ac:dyDescent="0.25">
      <c r="A1748">
        <v>1747</v>
      </c>
      <c r="B1748" s="17" t="s">
        <v>1304</v>
      </c>
      <c r="C1748" s="17">
        <v>132</v>
      </c>
      <c r="D1748" s="17" t="str">
        <f>INDEX(Hosts!$A:$O,MATCH(Places!$C1748,Hosts!$A:$A,0),MATCH(Places!D$1,Hosts!$1:$1,0))</f>
        <v>Within an hour</v>
      </c>
      <c r="E1748" s="87">
        <f>INDEX(Hosts!$A:$O,MATCH(Places!$C1748,Hosts!$A:$A,0),MATCH(Places!E$1,Hosts!$1:$1,0))</f>
        <v>1</v>
      </c>
      <c r="F1748" s="87">
        <f>INDEX(Hosts!$A:$O,MATCH(Places!$C1748,Hosts!$A:$A,0),MATCH(Places!F$1,Hosts!$1:$1,0))</f>
        <v>0.98</v>
      </c>
      <c r="G1748" s="17" t="str">
        <f>INDEX(Hosts!$A:$O,MATCH(Places!$C1748,Hosts!$A:$A,0),MATCH(Places!G$1,Hosts!$1:$1,0))</f>
        <v>No</v>
      </c>
      <c r="H1748" s="17">
        <v>16</v>
      </c>
      <c r="I1748" s="17" t="str">
        <f>INDEX(Neighborhoods!$A:$C,MATCH(Places!$H1748,Neighborhoods!$A:$A,0),MATCH(Places!I$1,Neighborhoods!$1:$1,0))</f>
        <v>Manhattan</v>
      </c>
      <c r="J1748" s="17" t="str">
        <f>INDEX(Neighborhoods!$A:$C,MATCH(Places!$H1748,Neighborhoods!$A:$A,0),MATCH(Places!J$1,Neighborhoods!$1:$1,0))</f>
        <v>Harlem</v>
      </c>
      <c r="K1748" s="17" t="s">
        <v>1</v>
      </c>
      <c r="L1748" s="17" t="str">
        <f t="shared" si="108"/>
        <v>Yes</v>
      </c>
      <c r="M1748" s="17">
        <v>2</v>
      </c>
      <c r="N1748" s="17" t="str" cm="1">
        <f t="array" ref="N1748">_xlfn.IFS(M1748&lt;=2,"Small",M1748&lt;=5,"Medium",M1748&gt;5,"Large")</f>
        <v>Small</v>
      </c>
      <c r="O1748" s="65">
        <v>55</v>
      </c>
      <c r="P1748" s="87">
        <f t="shared" si="109"/>
        <v>0.03</v>
      </c>
      <c r="Q1748" s="68">
        <v>4.8899999999999997</v>
      </c>
      <c r="R1748" s="68" t="str" cm="1">
        <f t="array" ref="R1748">_xlfn.SWITCH(ROUND(Q1748,0),5,"Excellent",4,"Good",3,"Ok","Bad")</f>
        <v>Excellent</v>
      </c>
      <c r="S1748" s="17">
        <v>263</v>
      </c>
      <c r="T1748" s="17" t="str">
        <f t="shared" si="110"/>
        <v>Yes</v>
      </c>
      <c r="U1748" s="82">
        <v>42550</v>
      </c>
      <c r="V1748" s="82">
        <v>43895</v>
      </c>
      <c r="W1748" s="17">
        <v>365</v>
      </c>
      <c r="X1748" s="17" t="str">
        <f t="shared" si="111"/>
        <v>Active</v>
      </c>
      <c r="Y1748" s="17" t="s">
        <v>15615</v>
      </c>
      <c r="Z1748" s="17"/>
    </row>
    <row r="1749" spans="1:26" x14ac:dyDescent="0.25">
      <c r="A1749">
        <v>1748</v>
      </c>
      <c r="B1749" s="17" t="s">
        <v>1305</v>
      </c>
      <c r="C1749" s="17">
        <v>1735</v>
      </c>
      <c r="D1749" s="17" t="str">
        <f>INDEX(Hosts!$A:$O,MATCH(Places!$C1749,Hosts!$A:$A,0),MATCH(Places!D$1,Hosts!$1:$1,0))</f>
        <v>Within an hour</v>
      </c>
      <c r="E1749" s="87">
        <f>INDEX(Hosts!$A:$O,MATCH(Places!$C1749,Hosts!$A:$A,0),MATCH(Places!E$1,Hosts!$1:$1,0))</f>
        <v>1</v>
      </c>
      <c r="F1749" s="87">
        <f>INDEX(Hosts!$A:$O,MATCH(Places!$C1749,Hosts!$A:$A,0),MATCH(Places!F$1,Hosts!$1:$1,0))</f>
        <v>0.88</v>
      </c>
      <c r="G1749" s="17" t="str">
        <f>INDEX(Hosts!$A:$O,MATCH(Places!$C1749,Hosts!$A:$A,0),MATCH(Places!G$1,Hosts!$1:$1,0))</f>
        <v>No</v>
      </c>
      <c r="H1749" s="17">
        <v>19</v>
      </c>
      <c r="I1749" s="17" t="str">
        <f>INDEX(Neighborhoods!$A:$C,MATCH(Places!$H1749,Neighborhoods!$A:$A,0),MATCH(Places!I$1,Neighborhoods!$1:$1,0))</f>
        <v>Manhattan</v>
      </c>
      <c r="J1749" s="17" t="str">
        <f>INDEX(Neighborhoods!$A:$C,MATCH(Places!$H1749,Neighborhoods!$A:$A,0),MATCH(Places!J$1,Neighborhoods!$1:$1,0))</f>
        <v>Upper East Side</v>
      </c>
      <c r="K1749" s="17" t="s">
        <v>11822</v>
      </c>
      <c r="L1749" s="17" t="str">
        <f t="shared" si="108"/>
        <v>No</v>
      </c>
      <c r="M1749" s="17">
        <v>4</v>
      </c>
      <c r="N1749" s="17" t="str" cm="1">
        <f t="array" ref="N1749">_xlfn.IFS(M1749&lt;=2,"Small",M1749&lt;=5,"Medium",M1749&gt;5,"Large")</f>
        <v>Medium</v>
      </c>
      <c r="O1749" s="65">
        <v>225</v>
      </c>
      <c r="P1749" s="87">
        <f t="shared" si="109"/>
        <v>0.04</v>
      </c>
      <c r="Q1749" s="68">
        <v>4.93</v>
      </c>
      <c r="R1749" s="68" t="str" cm="1">
        <f t="array" ref="R1749">_xlfn.SWITCH(ROUND(Q1749,0),5,"Excellent",4,"Good",3,"Ok","Bad")</f>
        <v>Excellent</v>
      </c>
      <c r="S1749" s="17">
        <v>29</v>
      </c>
      <c r="T1749" s="17" t="str">
        <f t="shared" si="110"/>
        <v>No</v>
      </c>
      <c r="U1749" s="82">
        <v>42514</v>
      </c>
      <c r="V1749" s="82">
        <v>43877</v>
      </c>
      <c r="W1749" s="17">
        <v>12</v>
      </c>
      <c r="X1749" s="17" t="str">
        <f t="shared" si="111"/>
        <v>Active</v>
      </c>
      <c r="Y1749" s="17" t="s">
        <v>15615</v>
      </c>
      <c r="Z1749" s="17"/>
    </row>
    <row r="1750" spans="1:26" x14ac:dyDescent="0.25">
      <c r="A1750">
        <v>1749</v>
      </c>
      <c r="B1750" s="17" t="s">
        <v>1306</v>
      </c>
      <c r="C1750" s="17">
        <v>2592</v>
      </c>
      <c r="D1750" s="17" t="str">
        <f>INDEX(Hosts!$A:$O,MATCH(Places!$C1750,Hosts!$A:$A,0),MATCH(Places!D$1,Hosts!$1:$1,0))</f>
        <v>Within a day</v>
      </c>
      <c r="E1750" s="87">
        <f>INDEX(Hosts!$A:$O,MATCH(Places!$C1750,Hosts!$A:$A,0),MATCH(Places!E$1,Hosts!$1:$1,0))</f>
        <v>1</v>
      </c>
      <c r="F1750" s="87">
        <f>INDEX(Hosts!$A:$O,MATCH(Places!$C1750,Hosts!$A:$A,0),MATCH(Places!F$1,Hosts!$1:$1,0))</f>
        <v>0.38</v>
      </c>
      <c r="G1750" s="17" t="str">
        <f>INDEX(Hosts!$A:$O,MATCH(Places!$C1750,Hosts!$A:$A,0),MATCH(Places!G$1,Hosts!$1:$1,0))</f>
        <v>No</v>
      </c>
      <c r="H1750" s="17">
        <v>18</v>
      </c>
      <c r="I1750" s="17" t="str">
        <f>INDEX(Neighborhoods!$A:$C,MATCH(Places!$H1750,Neighborhoods!$A:$A,0),MATCH(Places!I$1,Neighborhoods!$1:$1,0))</f>
        <v>Manhattan</v>
      </c>
      <c r="J1750" s="17" t="str">
        <f>INDEX(Neighborhoods!$A:$C,MATCH(Places!$H1750,Neighborhoods!$A:$A,0),MATCH(Places!J$1,Neighborhoods!$1:$1,0))</f>
        <v>Midtown</v>
      </c>
      <c r="K1750" s="17" t="s">
        <v>1</v>
      </c>
      <c r="L1750" s="17" t="str">
        <f t="shared" si="108"/>
        <v>Yes</v>
      </c>
      <c r="M1750" s="17">
        <v>2</v>
      </c>
      <c r="N1750" s="17" t="str" cm="1">
        <f t="array" ref="N1750">_xlfn.IFS(M1750&lt;=2,"Small",M1750&lt;=5,"Medium",M1750&gt;5,"Large")</f>
        <v>Small</v>
      </c>
      <c r="O1750" s="65">
        <v>587</v>
      </c>
      <c r="P1750" s="87">
        <f t="shared" si="109"/>
        <v>0.05</v>
      </c>
      <c r="Q1750" s="68">
        <v>5</v>
      </c>
      <c r="R1750" s="68" t="str" cm="1">
        <f t="array" ref="R1750">_xlfn.SWITCH(ROUND(Q1750,0),5,"Excellent",4,"Good",3,"Ok","Bad")</f>
        <v>Excellent</v>
      </c>
      <c r="S1750" s="17">
        <v>17</v>
      </c>
      <c r="T1750" s="17" t="str">
        <f t="shared" si="110"/>
        <v>No</v>
      </c>
      <c r="U1750" s="82">
        <v>43107</v>
      </c>
      <c r="V1750" s="82">
        <v>43871</v>
      </c>
      <c r="W1750" s="17">
        <v>362</v>
      </c>
      <c r="X1750" s="17" t="str">
        <f t="shared" si="111"/>
        <v>Active</v>
      </c>
      <c r="Y1750" s="17" t="s">
        <v>15615</v>
      </c>
      <c r="Z1750" s="17"/>
    </row>
    <row r="1751" spans="1:26" x14ac:dyDescent="0.25">
      <c r="A1751">
        <v>1750</v>
      </c>
      <c r="B1751" s="17" t="s">
        <v>1307</v>
      </c>
      <c r="C1751" s="17">
        <v>1174</v>
      </c>
      <c r="D1751" s="17" t="str">
        <f>INDEX(Hosts!$A:$O,MATCH(Places!$C1751,Hosts!$A:$A,0),MATCH(Places!D$1,Hosts!$1:$1,0))</f>
        <v>Within an hour</v>
      </c>
      <c r="E1751" s="87">
        <f>INDEX(Hosts!$A:$O,MATCH(Places!$C1751,Hosts!$A:$A,0),MATCH(Places!E$1,Hosts!$1:$1,0))</f>
        <v>1</v>
      </c>
      <c r="F1751" s="87">
        <f>INDEX(Hosts!$A:$O,MATCH(Places!$C1751,Hosts!$A:$A,0),MATCH(Places!F$1,Hosts!$1:$1,0))</f>
        <v>0.98</v>
      </c>
      <c r="G1751" s="17" t="str">
        <f>INDEX(Hosts!$A:$O,MATCH(Places!$C1751,Hosts!$A:$A,0),MATCH(Places!G$1,Hosts!$1:$1,0))</f>
        <v>Yes</v>
      </c>
      <c r="H1751" s="17">
        <v>13</v>
      </c>
      <c r="I1751" s="17" t="str">
        <f>INDEX(Neighborhoods!$A:$C,MATCH(Places!$H1751,Neighborhoods!$A:$A,0),MATCH(Places!I$1,Neighborhoods!$1:$1,0))</f>
        <v>Manhattan</v>
      </c>
      <c r="J1751" s="17" t="str">
        <f>INDEX(Neighborhoods!$A:$C,MATCH(Places!$H1751,Neighborhoods!$A:$A,0),MATCH(Places!J$1,Neighborhoods!$1:$1,0))</f>
        <v>Chelsea</v>
      </c>
      <c r="K1751" s="17" t="s">
        <v>11822</v>
      </c>
      <c r="L1751" s="17" t="str">
        <f t="shared" si="108"/>
        <v>No</v>
      </c>
      <c r="M1751" s="17">
        <v>2</v>
      </c>
      <c r="N1751" s="17" t="str" cm="1">
        <f t="array" ref="N1751">_xlfn.IFS(M1751&lt;=2,"Small",M1751&lt;=5,"Medium",M1751&gt;5,"Large")</f>
        <v>Small</v>
      </c>
      <c r="O1751" s="65">
        <v>93</v>
      </c>
      <c r="P1751" s="87">
        <f t="shared" si="109"/>
        <v>0.03</v>
      </c>
      <c r="Q1751" s="68">
        <v>4.76</v>
      </c>
      <c r="R1751" s="68" t="str" cm="1">
        <f t="array" ref="R1751">_xlfn.SWITCH(ROUND(Q1751,0),5,"Excellent",4,"Good",3,"Ok","Bad")</f>
        <v>Excellent</v>
      </c>
      <c r="S1751" s="17">
        <v>172</v>
      </c>
      <c r="T1751" s="17" t="str">
        <f t="shared" si="110"/>
        <v>No</v>
      </c>
      <c r="U1751" s="82">
        <v>42372</v>
      </c>
      <c r="V1751" s="82">
        <v>44025</v>
      </c>
      <c r="W1751" s="17">
        <v>175</v>
      </c>
      <c r="X1751" s="17" t="str">
        <f t="shared" si="111"/>
        <v>Active</v>
      </c>
      <c r="Y1751" s="17" t="s">
        <v>15616</v>
      </c>
      <c r="Z1751" s="17"/>
    </row>
    <row r="1752" spans="1:26" x14ac:dyDescent="0.25">
      <c r="A1752">
        <v>1751</v>
      </c>
      <c r="B1752" s="17" t="s">
        <v>14253</v>
      </c>
      <c r="C1752" s="17">
        <v>2593</v>
      </c>
      <c r="D1752" s="17" t="str">
        <f>INDEX(Hosts!$A:$O,MATCH(Places!$C1752,Hosts!$A:$A,0),MATCH(Places!D$1,Hosts!$1:$1,0))</f>
        <v>Within an hour</v>
      </c>
      <c r="E1752" s="87">
        <f>INDEX(Hosts!$A:$O,MATCH(Places!$C1752,Hosts!$A:$A,0),MATCH(Places!E$1,Hosts!$1:$1,0))</f>
        <v>1</v>
      </c>
      <c r="F1752" s="87">
        <f>INDEX(Hosts!$A:$O,MATCH(Places!$C1752,Hosts!$A:$A,0),MATCH(Places!F$1,Hosts!$1:$1,0))</f>
        <v>1</v>
      </c>
      <c r="G1752" s="17" t="str">
        <f>INDEX(Hosts!$A:$O,MATCH(Places!$C1752,Hosts!$A:$A,0),MATCH(Places!G$1,Hosts!$1:$1,0))</f>
        <v>Yes</v>
      </c>
      <c r="H1752" s="17">
        <v>11</v>
      </c>
      <c r="I1752" s="17" t="str">
        <f>INDEX(Neighborhoods!$A:$C,MATCH(Places!$H1752,Neighborhoods!$A:$A,0),MATCH(Places!I$1,Neighborhoods!$1:$1,0))</f>
        <v>Brooklyn</v>
      </c>
      <c r="J1752" s="17" t="str">
        <f>INDEX(Neighborhoods!$A:$C,MATCH(Places!$H1752,Neighborhoods!$A:$A,0),MATCH(Places!J$1,Neighborhoods!$1:$1,0))</f>
        <v>Greenpoint</v>
      </c>
      <c r="K1752" s="17" t="s">
        <v>11822</v>
      </c>
      <c r="L1752" s="17" t="str">
        <f t="shared" si="108"/>
        <v>No</v>
      </c>
      <c r="M1752" s="17">
        <v>2</v>
      </c>
      <c r="N1752" s="17" t="str" cm="1">
        <f t="array" ref="N1752">_xlfn.IFS(M1752&lt;=2,"Small",M1752&lt;=5,"Medium",M1752&gt;5,"Large")</f>
        <v>Small</v>
      </c>
      <c r="O1752" s="65">
        <v>127</v>
      </c>
      <c r="P1752" s="87">
        <f t="shared" si="109"/>
        <v>0.03</v>
      </c>
      <c r="Q1752" s="68">
        <v>5</v>
      </c>
      <c r="R1752" s="68" t="str" cm="1">
        <f t="array" ref="R1752">_xlfn.SWITCH(ROUND(Q1752,0),5,"Excellent",4,"Good",3,"Ok","Bad")</f>
        <v>Excellent</v>
      </c>
      <c r="S1752" s="17">
        <v>28</v>
      </c>
      <c r="T1752" s="17" t="str">
        <f t="shared" si="110"/>
        <v>No</v>
      </c>
      <c r="U1752" s="82">
        <v>42371</v>
      </c>
      <c r="V1752" s="82">
        <v>44049</v>
      </c>
      <c r="W1752" s="17">
        <v>10</v>
      </c>
      <c r="X1752" s="17" t="str">
        <f t="shared" si="111"/>
        <v>Active</v>
      </c>
      <c r="Y1752" s="17" t="s">
        <v>15615</v>
      </c>
      <c r="Z1752" s="17"/>
    </row>
    <row r="1753" spans="1:26" x14ac:dyDescent="0.25">
      <c r="A1753">
        <v>1752</v>
      </c>
      <c r="B1753" s="17" t="s">
        <v>13953</v>
      </c>
      <c r="C1753" s="17">
        <v>1973</v>
      </c>
      <c r="D1753" s="17" t="str">
        <f>INDEX(Hosts!$A:$O,MATCH(Places!$C1753,Hosts!$A:$A,0),MATCH(Places!D$1,Hosts!$1:$1,0))</f>
        <v>Within an hour</v>
      </c>
      <c r="E1753" s="87">
        <f>INDEX(Hosts!$A:$O,MATCH(Places!$C1753,Hosts!$A:$A,0),MATCH(Places!E$1,Hosts!$1:$1,0))</f>
        <v>1</v>
      </c>
      <c r="F1753" s="87">
        <f>INDEX(Hosts!$A:$O,MATCH(Places!$C1753,Hosts!$A:$A,0),MATCH(Places!F$1,Hosts!$1:$1,0))</f>
        <v>0.68</v>
      </c>
      <c r="G1753" s="17" t="str">
        <f>INDEX(Hosts!$A:$O,MATCH(Places!$C1753,Hosts!$A:$A,0),MATCH(Places!G$1,Hosts!$1:$1,0))</f>
        <v>No</v>
      </c>
      <c r="H1753" s="17">
        <v>7</v>
      </c>
      <c r="I1753" s="17" t="str">
        <f>INDEX(Neighborhoods!$A:$C,MATCH(Places!$H1753,Neighborhoods!$A:$A,0),MATCH(Places!I$1,Neighborhoods!$1:$1,0))</f>
        <v>Brooklyn</v>
      </c>
      <c r="J1753" s="17" t="str">
        <f>INDEX(Neighborhoods!$A:$C,MATCH(Places!$H1753,Neighborhoods!$A:$A,0),MATCH(Places!J$1,Neighborhoods!$1:$1,0))</f>
        <v>Bedford-Stuyvesant</v>
      </c>
      <c r="K1753" s="17" t="s">
        <v>11822</v>
      </c>
      <c r="L1753" s="17" t="str">
        <f t="shared" si="108"/>
        <v>No</v>
      </c>
      <c r="M1753" s="17">
        <v>8</v>
      </c>
      <c r="N1753" s="17" t="str" cm="1">
        <f t="array" ref="N1753">_xlfn.IFS(M1753&lt;=2,"Small",M1753&lt;=5,"Medium",M1753&gt;5,"Large")</f>
        <v>Large</v>
      </c>
      <c r="O1753" s="65">
        <v>599</v>
      </c>
      <c r="P1753" s="87">
        <f t="shared" si="109"/>
        <v>0.05</v>
      </c>
      <c r="Q1753" s="68">
        <v>4.9800000000000004</v>
      </c>
      <c r="R1753" s="68" t="str" cm="1">
        <f t="array" ref="R1753">_xlfn.SWITCH(ROUND(Q1753,0),5,"Excellent",4,"Good",3,"Ok","Bad")</f>
        <v>Excellent</v>
      </c>
      <c r="S1753" s="17">
        <v>54</v>
      </c>
      <c r="T1753" s="17" t="str">
        <f t="shared" si="110"/>
        <v>No</v>
      </c>
      <c r="U1753" s="82">
        <v>42371</v>
      </c>
      <c r="V1753" s="82">
        <v>44051</v>
      </c>
      <c r="W1753" s="17">
        <v>0</v>
      </c>
      <c r="X1753" s="17" t="str">
        <f t="shared" si="111"/>
        <v>Inactive</v>
      </c>
      <c r="Y1753" s="17" t="s">
        <v>15615</v>
      </c>
      <c r="Z1753" s="17"/>
    </row>
    <row r="1754" spans="1:26" x14ac:dyDescent="0.25">
      <c r="A1754">
        <v>1753</v>
      </c>
      <c r="B1754" s="17" t="s">
        <v>1308</v>
      </c>
      <c r="C1754" s="17">
        <v>1006</v>
      </c>
      <c r="D1754" s="17" t="str">
        <f>INDEX(Hosts!$A:$O,MATCH(Places!$C1754,Hosts!$A:$A,0),MATCH(Places!D$1,Hosts!$1:$1,0))</f>
        <v>Within a few hours</v>
      </c>
      <c r="E1754" s="87">
        <f>INDEX(Hosts!$A:$O,MATCH(Places!$C1754,Hosts!$A:$A,0),MATCH(Places!E$1,Hosts!$1:$1,0))</f>
        <v>1</v>
      </c>
      <c r="F1754" s="87">
        <f>INDEX(Hosts!$A:$O,MATCH(Places!$C1754,Hosts!$A:$A,0),MATCH(Places!F$1,Hosts!$1:$1,0))</f>
        <v>0.97</v>
      </c>
      <c r="G1754" s="17" t="str">
        <f>INDEX(Hosts!$A:$O,MATCH(Places!$C1754,Hosts!$A:$A,0),MATCH(Places!G$1,Hosts!$1:$1,0))</f>
        <v>Yes</v>
      </c>
      <c r="H1754" s="17">
        <v>12</v>
      </c>
      <c r="I1754" s="17" t="str">
        <f>INDEX(Neighborhoods!$A:$C,MATCH(Places!$H1754,Neighborhoods!$A:$A,0),MATCH(Places!I$1,Neighborhoods!$1:$1,0))</f>
        <v>Brooklyn</v>
      </c>
      <c r="J1754" s="17" t="str">
        <f>INDEX(Neighborhoods!$A:$C,MATCH(Places!$H1754,Neighborhoods!$A:$A,0),MATCH(Places!J$1,Neighborhoods!$1:$1,0))</f>
        <v>Williamsburg</v>
      </c>
      <c r="K1754" s="17" t="s">
        <v>11822</v>
      </c>
      <c r="L1754" s="17" t="str">
        <f t="shared" si="108"/>
        <v>No</v>
      </c>
      <c r="M1754" s="17">
        <v>7</v>
      </c>
      <c r="N1754" s="17" t="str" cm="1">
        <f t="array" ref="N1754">_xlfn.IFS(M1754&lt;=2,"Small",M1754&lt;=5,"Medium",M1754&gt;5,"Large")</f>
        <v>Large</v>
      </c>
      <c r="O1754" s="65">
        <v>486</v>
      </c>
      <c r="P1754" s="87">
        <f t="shared" si="109"/>
        <v>0.04</v>
      </c>
      <c r="Q1754" s="68">
        <v>4.99</v>
      </c>
      <c r="R1754" s="68" t="str" cm="1">
        <f t="array" ref="R1754">_xlfn.SWITCH(ROUND(Q1754,0),5,"Excellent",4,"Good",3,"Ok","Bad")</f>
        <v>Excellent</v>
      </c>
      <c r="S1754" s="17">
        <v>132</v>
      </c>
      <c r="T1754" s="17" t="str">
        <f t="shared" si="110"/>
        <v>Yes</v>
      </c>
      <c r="U1754" s="82">
        <v>42514</v>
      </c>
      <c r="V1754" s="82">
        <v>43896</v>
      </c>
      <c r="W1754" s="17">
        <v>131</v>
      </c>
      <c r="X1754" s="17" t="str">
        <f t="shared" si="111"/>
        <v>Active</v>
      </c>
      <c r="Y1754" s="17" t="s">
        <v>15615</v>
      </c>
      <c r="Z1754" s="17"/>
    </row>
    <row r="1755" spans="1:26" x14ac:dyDescent="0.25">
      <c r="A1755">
        <v>1754</v>
      </c>
      <c r="B1755" s="17" t="s">
        <v>1309</v>
      </c>
      <c r="C1755" s="17">
        <v>2523</v>
      </c>
      <c r="D1755" s="17" t="str">
        <f>INDEX(Hosts!$A:$O,MATCH(Places!$C1755,Hosts!$A:$A,0),MATCH(Places!D$1,Hosts!$1:$1,0))</f>
        <v>Within a day</v>
      </c>
      <c r="E1755" s="87">
        <f>INDEX(Hosts!$A:$O,MATCH(Places!$C1755,Hosts!$A:$A,0),MATCH(Places!E$1,Hosts!$1:$1,0))</f>
        <v>0.5</v>
      </c>
      <c r="F1755" s="87">
        <f>INDEX(Hosts!$A:$O,MATCH(Places!$C1755,Hosts!$A:$A,0),MATCH(Places!F$1,Hosts!$1:$1,0))</f>
        <v>0.99</v>
      </c>
      <c r="G1755" s="17" t="str">
        <f>INDEX(Hosts!$A:$O,MATCH(Places!$C1755,Hosts!$A:$A,0),MATCH(Places!G$1,Hosts!$1:$1,0))</f>
        <v>Yes</v>
      </c>
      <c r="H1755" s="17">
        <v>23</v>
      </c>
      <c r="I1755" s="17" t="str">
        <f>INDEX(Neighborhoods!$A:$C,MATCH(Places!$H1755,Neighborhoods!$A:$A,0),MATCH(Places!I$1,Neighborhoods!$1:$1,0))</f>
        <v>Queens</v>
      </c>
      <c r="J1755" s="17" t="str">
        <f>INDEX(Neighborhoods!$A:$C,MATCH(Places!$H1755,Neighborhoods!$A:$A,0),MATCH(Places!J$1,Neighborhoods!$1:$1,0))</f>
        <v>Jamaica</v>
      </c>
      <c r="K1755" s="17" t="s">
        <v>1</v>
      </c>
      <c r="L1755" s="17" t="str">
        <f t="shared" si="108"/>
        <v>Yes</v>
      </c>
      <c r="M1755" s="17">
        <v>2</v>
      </c>
      <c r="N1755" s="17" t="str" cm="1">
        <f t="array" ref="N1755">_xlfn.IFS(M1755&lt;=2,"Small",M1755&lt;=5,"Medium",M1755&gt;5,"Large")</f>
        <v>Small</v>
      </c>
      <c r="O1755" s="65">
        <v>43</v>
      </c>
      <c r="P1755" s="87">
        <f t="shared" si="109"/>
        <v>0.03</v>
      </c>
      <c r="Q1755" s="68">
        <v>4.97</v>
      </c>
      <c r="R1755" s="68" t="str" cm="1">
        <f t="array" ref="R1755">_xlfn.SWITCH(ROUND(Q1755,0),5,"Excellent",4,"Good",3,"Ok","Bad")</f>
        <v>Excellent</v>
      </c>
      <c r="S1755" s="17">
        <v>648</v>
      </c>
      <c r="T1755" s="17" t="str">
        <f t="shared" si="110"/>
        <v>Yes</v>
      </c>
      <c r="U1755" s="82">
        <v>42366</v>
      </c>
      <c r="V1755" s="82">
        <v>43902</v>
      </c>
      <c r="W1755" s="17">
        <v>337</v>
      </c>
      <c r="X1755" s="17" t="str">
        <f t="shared" si="111"/>
        <v>Active</v>
      </c>
      <c r="Y1755" s="17" t="s">
        <v>15615</v>
      </c>
      <c r="Z1755" s="17"/>
    </row>
    <row r="1756" spans="1:26" x14ac:dyDescent="0.25">
      <c r="A1756">
        <v>1755</v>
      </c>
      <c r="B1756" s="17" t="s">
        <v>1310</v>
      </c>
      <c r="C1756" s="17">
        <v>1710</v>
      </c>
      <c r="D1756" s="17" t="str">
        <f>INDEX(Hosts!$A:$O,MATCH(Places!$C1756,Hosts!$A:$A,0),MATCH(Places!D$1,Hosts!$1:$1,0))</f>
        <v>Within a few hours</v>
      </c>
      <c r="E1756" s="87">
        <f>INDEX(Hosts!$A:$O,MATCH(Places!$C1756,Hosts!$A:$A,0),MATCH(Places!E$1,Hosts!$1:$1,0))</f>
        <v>1</v>
      </c>
      <c r="F1756" s="87">
        <f>INDEX(Hosts!$A:$O,MATCH(Places!$C1756,Hosts!$A:$A,0),MATCH(Places!F$1,Hosts!$1:$1,0))</f>
        <v>0.98</v>
      </c>
      <c r="G1756" s="17" t="str">
        <f>INDEX(Hosts!$A:$O,MATCH(Places!$C1756,Hosts!$A:$A,0),MATCH(Places!G$1,Hosts!$1:$1,0))</f>
        <v>No</v>
      </c>
      <c r="H1756" s="17">
        <v>7</v>
      </c>
      <c r="I1756" s="17" t="str">
        <f>INDEX(Neighborhoods!$A:$C,MATCH(Places!$H1756,Neighborhoods!$A:$A,0),MATCH(Places!I$1,Neighborhoods!$1:$1,0))</f>
        <v>Brooklyn</v>
      </c>
      <c r="J1756" s="17" t="str">
        <f>INDEX(Neighborhoods!$A:$C,MATCH(Places!$H1756,Neighborhoods!$A:$A,0),MATCH(Places!J$1,Neighborhoods!$1:$1,0))</f>
        <v>Bedford-Stuyvesant</v>
      </c>
      <c r="K1756" s="17" t="s">
        <v>1</v>
      </c>
      <c r="L1756" s="17" t="str">
        <f t="shared" si="108"/>
        <v>Yes</v>
      </c>
      <c r="M1756" s="17">
        <v>2</v>
      </c>
      <c r="N1756" s="17" t="str" cm="1">
        <f t="array" ref="N1756">_xlfn.IFS(M1756&lt;=2,"Small",M1756&lt;=5,"Medium",M1756&gt;5,"Large")</f>
        <v>Small</v>
      </c>
      <c r="O1756" s="65">
        <v>64</v>
      </c>
      <c r="P1756" s="87">
        <f t="shared" si="109"/>
        <v>0.03</v>
      </c>
      <c r="Q1756" s="68">
        <v>4.72</v>
      </c>
      <c r="R1756" s="68" t="str" cm="1">
        <f t="array" ref="R1756">_xlfn.SWITCH(ROUND(Q1756,0),5,"Excellent",4,"Good",3,"Ok","Bad")</f>
        <v>Excellent</v>
      </c>
      <c r="S1756" s="17">
        <v>74</v>
      </c>
      <c r="T1756" s="17" t="str">
        <f t="shared" si="110"/>
        <v>No</v>
      </c>
      <c r="U1756" s="82">
        <v>42435</v>
      </c>
      <c r="V1756" s="82">
        <v>43827</v>
      </c>
      <c r="W1756" s="17">
        <v>180</v>
      </c>
      <c r="X1756" s="17" t="str">
        <f t="shared" si="111"/>
        <v>Active</v>
      </c>
      <c r="Y1756" s="17" t="s">
        <v>15615</v>
      </c>
      <c r="Z1756" s="17"/>
    </row>
    <row r="1757" spans="1:26" x14ac:dyDescent="0.25">
      <c r="A1757">
        <v>1756</v>
      </c>
      <c r="B1757" s="17" t="s">
        <v>14081</v>
      </c>
      <c r="C1757" s="17">
        <v>2515</v>
      </c>
      <c r="D1757" s="17" t="str">
        <f>INDEX(Hosts!$A:$O,MATCH(Places!$C1757,Hosts!$A:$A,0),MATCH(Places!D$1,Hosts!$1:$1,0))</f>
        <v>Within an hour</v>
      </c>
      <c r="E1757" s="87">
        <f>INDEX(Hosts!$A:$O,MATCH(Places!$C1757,Hosts!$A:$A,0),MATCH(Places!E$1,Hosts!$1:$1,0))</f>
        <v>1</v>
      </c>
      <c r="F1757" s="87">
        <f>INDEX(Hosts!$A:$O,MATCH(Places!$C1757,Hosts!$A:$A,0),MATCH(Places!F$1,Hosts!$1:$1,0))</f>
        <v>0.8</v>
      </c>
      <c r="G1757" s="17" t="str">
        <f>INDEX(Hosts!$A:$O,MATCH(Places!$C1757,Hosts!$A:$A,0),MATCH(Places!G$1,Hosts!$1:$1,0))</f>
        <v>No</v>
      </c>
      <c r="H1757" s="17">
        <v>10</v>
      </c>
      <c r="I1757" s="17" t="str">
        <f>INDEX(Neighborhoods!$A:$C,MATCH(Places!$H1757,Neighborhoods!$A:$A,0),MATCH(Places!I$1,Neighborhoods!$1:$1,0))</f>
        <v>Brooklyn</v>
      </c>
      <c r="J1757" s="17" t="str">
        <f>INDEX(Neighborhoods!$A:$C,MATCH(Places!$H1757,Neighborhoods!$A:$A,0),MATCH(Places!J$1,Neighborhoods!$1:$1,0))</f>
        <v>East Flatbush</v>
      </c>
      <c r="K1757" s="17" t="s">
        <v>11822</v>
      </c>
      <c r="L1757" s="17" t="str">
        <f t="shared" si="108"/>
        <v>No</v>
      </c>
      <c r="M1757" s="17">
        <v>10</v>
      </c>
      <c r="N1757" s="17" t="str" cm="1">
        <f t="array" ref="N1757">_xlfn.IFS(M1757&lt;=2,"Small",M1757&lt;=5,"Medium",M1757&gt;5,"Large")</f>
        <v>Large</v>
      </c>
      <c r="O1757" s="65">
        <v>185</v>
      </c>
      <c r="P1757" s="87">
        <f t="shared" si="109"/>
        <v>0.03</v>
      </c>
      <c r="Q1757" s="68">
        <v>4.8099999999999996</v>
      </c>
      <c r="R1757" s="68" t="str" cm="1">
        <f t="array" ref="R1757">_xlfn.SWITCH(ROUND(Q1757,0),5,"Excellent",4,"Good",3,"Ok","Bad")</f>
        <v>Excellent</v>
      </c>
      <c r="S1757" s="17">
        <v>256</v>
      </c>
      <c r="T1757" s="17" t="str">
        <f t="shared" si="110"/>
        <v>Yes</v>
      </c>
      <c r="U1757" s="82">
        <v>42475</v>
      </c>
      <c r="V1757" s="82">
        <v>44035</v>
      </c>
      <c r="W1757" s="17">
        <v>336</v>
      </c>
      <c r="X1757" s="17" t="str">
        <f t="shared" si="111"/>
        <v>Active</v>
      </c>
      <c r="Y1757" s="17" t="s">
        <v>15615</v>
      </c>
      <c r="Z1757" s="17"/>
    </row>
    <row r="1758" spans="1:26" x14ac:dyDescent="0.25">
      <c r="A1758">
        <v>1757</v>
      </c>
      <c r="B1758" s="17" t="s">
        <v>1312</v>
      </c>
      <c r="C1758" s="17">
        <v>1794</v>
      </c>
      <c r="D1758" s="17" t="str">
        <f>INDEX(Hosts!$A:$O,MATCH(Places!$C1758,Hosts!$A:$A,0),MATCH(Places!D$1,Hosts!$1:$1,0))</f>
        <v>A few days or more</v>
      </c>
      <c r="E1758" s="87">
        <f>INDEX(Hosts!$A:$O,MATCH(Places!$C1758,Hosts!$A:$A,0),MATCH(Places!E$1,Hosts!$1:$1,0))</f>
        <v>0</v>
      </c>
      <c r="F1758" s="87">
        <f>INDEX(Hosts!$A:$O,MATCH(Places!$C1758,Hosts!$A:$A,0),MATCH(Places!F$1,Hosts!$1:$1,0))</f>
        <v>0.3</v>
      </c>
      <c r="G1758" s="17" t="str">
        <f>INDEX(Hosts!$A:$O,MATCH(Places!$C1758,Hosts!$A:$A,0),MATCH(Places!G$1,Hosts!$1:$1,0))</f>
        <v>No</v>
      </c>
      <c r="H1758" s="17">
        <v>12</v>
      </c>
      <c r="I1758" s="17" t="str">
        <f>INDEX(Neighborhoods!$A:$C,MATCH(Places!$H1758,Neighborhoods!$A:$A,0),MATCH(Places!I$1,Neighborhoods!$1:$1,0))</f>
        <v>Brooklyn</v>
      </c>
      <c r="J1758" s="17" t="str">
        <f>INDEX(Neighborhoods!$A:$C,MATCH(Places!$H1758,Neighborhoods!$A:$A,0),MATCH(Places!J$1,Neighborhoods!$1:$1,0))</f>
        <v>Williamsburg</v>
      </c>
      <c r="K1758" s="17" t="s">
        <v>1</v>
      </c>
      <c r="L1758" s="17" t="str">
        <f t="shared" si="108"/>
        <v>Yes</v>
      </c>
      <c r="M1758" s="17">
        <v>3</v>
      </c>
      <c r="N1758" s="17" t="str" cm="1">
        <f t="array" ref="N1758">_xlfn.IFS(M1758&lt;=2,"Small",M1758&lt;=5,"Medium",M1758&gt;5,"Large")</f>
        <v>Medium</v>
      </c>
      <c r="O1758" s="65">
        <v>95</v>
      </c>
      <c r="P1758" s="87">
        <f t="shared" si="109"/>
        <v>0.03</v>
      </c>
      <c r="Q1758" s="68">
        <v>4.84</v>
      </c>
      <c r="R1758" s="68" t="str" cm="1">
        <f t="array" ref="R1758">_xlfn.SWITCH(ROUND(Q1758,0),5,"Excellent",4,"Good",3,"Ok","Bad")</f>
        <v>Excellent</v>
      </c>
      <c r="S1758" s="17">
        <v>19</v>
      </c>
      <c r="T1758" s="17" t="str">
        <f t="shared" si="110"/>
        <v>No</v>
      </c>
      <c r="U1758" s="82">
        <v>42602</v>
      </c>
      <c r="V1758" s="82">
        <v>43829</v>
      </c>
      <c r="W1758" s="17">
        <v>0</v>
      </c>
      <c r="X1758" s="17" t="str">
        <f t="shared" si="111"/>
        <v>Inactive</v>
      </c>
      <c r="Y1758" s="17" t="s">
        <v>15615</v>
      </c>
      <c r="Z1758" s="17"/>
    </row>
    <row r="1759" spans="1:26" x14ac:dyDescent="0.25">
      <c r="A1759">
        <v>1758</v>
      </c>
      <c r="B1759" s="17" t="s">
        <v>15342</v>
      </c>
      <c r="C1759" s="17">
        <v>1894</v>
      </c>
      <c r="D1759" s="17" t="str">
        <f>INDEX(Hosts!$A:$O,MATCH(Places!$C1759,Hosts!$A:$A,0),MATCH(Places!D$1,Hosts!$1:$1,0))</f>
        <v>Within an hour</v>
      </c>
      <c r="E1759" s="87">
        <f>INDEX(Hosts!$A:$O,MATCH(Places!$C1759,Hosts!$A:$A,0),MATCH(Places!E$1,Hosts!$1:$1,0))</f>
        <v>1</v>
      </c>
      <c r="F1759" s="87">
        <f>INDEX(Hosts!$A:$O,MATCH(Places!$C1759,Hosts!$A:$A,0),MATCH(Places!F$1,Hosts!$1:$1,0))</f>
        <v>0.92</v>
      </c>
      <c r="G1759" s="17" t="str">
        <f>INDEX(Hosts!$A:$O,MATCH(Places!$C1759,Hosts!$A:$A,0),MATCH(Places!G$1,Hosts!$1:$1,0))</f>
        <v>Yes</v>
      </c>
      <c r="H1759" s="17">
        <v>16</v>
      </c>
      <c r="I1759" s="17" t="str">
        <f>INDEX(Neighborhoods!$A:$C,MATCH(Places!$H1759,Neighborhoods!$A:$A,0),MATCH(Places!I$1,Neighborhoods!$1:$1,0))</f>
        <v>Manhattan</v>
      </c>
      <c r="J1759" s="17" t="str">
        <f>INDEX(Neighborhoods!$A:$C,MATCH(Places!$H1759,Neighborhoods!$A:$A,0),MATCH(Places!J$1,Neighborhoods!$1:$1,0))</f>
        <v>Harlem</v>
      </c>
      <c r="K1759" s="17" t="s">
        <v>11822</v>
      </c>
      <c r="L1759" s="17" t="str">
        <f t="shared" si="108"/>
        <v>No</v>
      </c>
      <c r="M1759" s="17">
        <v>6</v>
      </c>
      <c r="N1759" s="17" t="str" cm="1">
        <f t="array" ref="N1759">_xlfn.IFS(M1759&lt;=2,"Small",M1759&lt;=5,"Medium",M1759&gt;5,"Large")</f>
        <v>Large</v>
      </c>
      <c r="O1759" s="65">
        <v>185</v>
      </c>
      <c r="P1759" s="87">
        <f t="shared" si="109"/>
        <v>0.03</v>
      </c>
      <c r="Q1759" s="68">
        <v>5</v>
      </c>
      <c r="R1759" s="68" t="str" cm="1">
        <f t="array" ref="R1759">_xlfn.SWITCH(ROUND(Q1759,0),5,"Excellent",4,"Good",3,"Ok","Bad")</f>
        <v>Excellent</v>
      </c>
      <c r="S1759" s="17">
        <v>33</v>
      </c>
      <c r="T1759" s="17" t="str">
        <f t="shared" si="110"/>
        <v>No</v>
      </c>
      <c r="U1759" s="82">
        <v>43029</v>
      </c>
      <c r="V1759" s="82">
        <v>43953</v>
      </c>
      <c r="W1759" s="17">
        <v>45</v>
      </c>
      <c r="X1759" s="17" t="str">
        <f t="shared" si="111"/>
        <v>Active</v>
      </c>
      <c r="Y1759" s="17" t="s">
        <v>15615</v>
      </c>
      <c r="Z1759" s="17"/>
    </row>
    <row r="1760" spans="1:26" x14ac:dyDescent="0.25">
      <c r="A1760">
        <v>1759</v>
      </c>
      <c r="B1760" s="17" t="s">
        <v>13439</v>
      </c>
      <c r="C1760" s="17">
        <v>2377</v>
      </c>
      <c r="D1760" s="17" t="str">
        <f>INDEX(Hosts!$A:$O,MATCH(Places!$C1760,Hosts!$A:$A,0),MATCH(Places!D$1,Hosts!$1:$1,0))</f>
        <v>Within an hour</v>
      </c>
      <c r="E1760" s="87">
        <f>INDEX(Hosts!$A:$O,MATCH(Places!$C1760,Hosts!$A:$A,0),MATCH(Places!E$1,Hosts!$1:$1,0))</f>
        <v>1</v>
      </c>
      <c r="F1760" s="87">
        <f>INDEX(Hosts!$A:$O,MATCH(Places!$C1760,Hosts!$A:$A,0),MATCH(Places!F$1,Hosts!$1:$1,0))</f>
        <v>1</v>
      </c>
      <c r="G1760" s="17" t="str">
        <f>INDEX(Hosts!$A:$O,MATCH(Places!$C1760,Hosts!$A:$A,0),MATCH(Places!G$1,Hosts!$1:$1,0))</f>
        <v>Yes</v>
      </c>
      <c r="H1760" s="17">
        <v>20</v>
      </c>
      <c r="I1760" s="17" t="str">
        <f>INDEX(Neighborhoods!$A:$C,MATCH(Places!$H1760,Neighborhoods!$A:$A,0),MATCH(Places!I$1,Neighborhoods!$1:$1,0))</f>
        <v>Manhattan</v>
      </c>
      <c r="J1760" s="17" t="str">
        <f>INDEX(Neighborhoods!$A:$C,MATCH(Places!$H1760,Neighborhoods!$A:$A,0),MATCH(Places!J$1,Neighborhoods!$1:$1,0))</f>
        <v>Upper West Side</v>
      </c>
      <c r="K1760" s="17" t="s">
        <v>11822</v>
      </c>
      <c r="L1760" s="17" t="str">
        <f t="shared" si="108"/>
        <v>No</v>
      </c>
      <c r="M1760" s="17">
        <v>2</v>
      </c>
      <c r="N1760" s="17" t="str" cm="1">
        <f t="array" ref="N1760">_xlfn.IFS(M1760&lt;=2,"Small",M1760&lt;=5,"Medium",M1760&gt;5,"Large")</f>
        <v>Small</v>
      </c>
      <c r="O1760" s="65">
        <v>220</v>
      </c>
      <c r="P1760" s="87">
        <f t="shared" si="109"/>
        <v>0.04</v>
      </c>
      <c r="Q1760" s="68">
        <v>4.99</v>
      </c>
      <c r="R1760" s="68" t="str" cm="1">
        <f t="array" ref="R1760">_xlfn.SWITCH(ROUND(Q1760,0),5,"Excellent",4,"Good",3,"Ok","Bad")</f>
        <v>Excellent</v>
      </c>
      <c r="S1760" s="17">
        <v>234</v>
      </c>
      <c r="T1760" s="17" t="str">
        <f t="shared" si="110"/>
        <v>Yes</v>
      </c>
      <c r="U1760" s="82">
        <v>42378</v>
      </c>
      <c r="V1760" s="82">
        <v>44053</v>
      </c>
      <c r="W1760" s="17">
        <v>338</v>
      </c>
      <c r="X1760" s="17" t="str">
        <f t="shared" si="111"/>
        <v>Active</v>
      </c>
      <c r="Y1760" s="17" t="s">
        <v>15615</v>
      </c>
      <c r="Z1760" s="17"/>
    </row>
    <row r="1761" spans="1:26" x14ac:dyDescent="0.25">
      <c r="A1761">
        <v>1760</v>
      </c>
      <c r="B1761" s="17" t="s">
        <v>1314</v>
      </c>
      <c r="C1761" s="17">
        <v>2599</v>
      </c>
      <c r="D1761" s="17" t="str">
        <f>INDEX(Hosts!$A:$O,MATCH(Places!$C1761,Hosts!$A:$A,0),MATCH(Places!D$1,Hosts!$1:$1,0))</f>
        <v>Within an hour</v>
      </c>
      <c r="E1761" s="87">
        <f>INDEX(Hosts!$A:$O,MATCH(Places!$C1761,Hosts!$A:$A,0),MATCH(Places!E$1,Hosts!$1:$1,0))</f>
        <v>1</v>
      </c>
      <c r="F1761" s="87">
        <f>INDEX(Hosts!$A:$O,MATCH(Places!$C1761,Hosts!$A:$A,0),MATCH(Places!F$1,Hosts!$1:$1,0))</f>
        <v>1</v>
      </c>
      <c r="G1761" s="17" t="str">
        <f>INDEX(Hosts!$A:$O,MATCH(Places!$C1761,Hosts!$A:$A,0),MATCH(Places!G$1,Hosts!$1:$1,0))</f>
        <v>Yes</v>
      </c>
      <c r="H1761" s="17">
        <v>7</v>
      </c>
      <c r="I1761" s="17" t="str">
        <f>INDEX(Neighborhoods!$A:$C,MATCH(Places!$H1761,Neighborhoods!$A:$A,0),MATCH(Places!I$1,Neighborhoods!$1:$1,0))</f>
        <v>Brooklyn</v>
      </c>
      <c r="J1761" s="17" t="str">
        <f>INDEX(Neighborhoods!$A:$C,MATCH(Places!$H1761,Neighborhoods!$A:$A,0),MATCH(Places!J$1,Neighborhoods!$1:$1,0))</f>
        <v>Bedford-Stuyvesant</v>
      </c>
      <c r="K1761" s="17" t="s">
        <v>11822</v>
      </c>
      <c r="L1761" s="17" t="str">
        <f t="shared" si="108"/>
        <v>No</v>
      </c>
      <c r="M1761" s="17">
        <v>2</v>
      </c>
      <c r="N1761" s="17" t="str" cm="1">
        <f t="array" ref="N1761">_xlfn.IFS(M1761&lt;=2,"Small",M1761&lt;=5,"Medium",M1761&gt;5,"Large")</f>
        <v>Small</v>
      </c>
      <c r="O1761" s="65">
        <v>105</v>
      </c>
      <c r="P1761" s="87">
        <f t="shared" si="109"/>
        <v>0.03</v>
      </c>
      <c r="Q1761" s="68">
        <v>4.9000000000000004</v>
      </c>
      <c r="R1761" s="68" t="str" cm="1">
        <f t="array" ref="R1761">_xlfn.SWITCH(ROUND(Q1761,0),5,"Excellent",4,"Good",3,"Ok","Bad")</f>
        <v>Excellent</v>
      </c>
      <c r="S1761" s="17">
        <v>167</v>
      </c>
      <c r="T1761" s="17" t="str">
        <f t="shared" si="110"/>
        <v>Yes</v>
      </c>
      <c r="U1761" s="82">
        <v>42395</v>
      </c>
      <c r="V1761" s="82">
        <v>44038</v>
      </c>
      <c r="W1761" s="17">
        <v>306</v>
      </c>
      <c r="X1761" s="17" t="str">
        <f t="shared" si="111"/>
        <v>Active</v>
      </c>
      <c r="Y1761" s="17" t="s">
        <v>15616</v>
      </c>
      <c r="Z1761" s="17"/>
    </row>
    <row r="1762" spans="1:26" x14ac:dyDescent="0.25">
      <c r="A1762">
        <v>1761</v>
      </c>
      <c r="B1762" s="17" t="s">
        <v>1570</v>
      </c>
      <c r="C1762" s="17">
        <v>671</v>
      </c>
      <c r="D1762" s="17" t="str">
        <f>INDEX(Hosts!$A:$O,MATCH(Places!$C1762,Hosts!$A:$A,0),MATCH(Places!D$1,Hosts!$1:$1,0))</f>
        <v>A few days or more</v>
      </c>
      <c r="E1762" s="87">
        <f>INDEX(Hosts!$A:$O,MATCH(Places!$C1762,Hosts!$A:$A,0),MATCH(Places!E$1,Hosts!$1:$1,0))</f>
        <v>0</v>
      </c>
      <c r="F1762" s="87">
        <f>INDEX(Hosts!$A:$O,MATCH(Places!$C1762,Hosts!$A:$A,0),MATCH(Places!F$1,Hosts!$1:$1,0))</f>
        <v>0</v>
      </c>
      <c r="G1762" s="17" t="str">
        <f>INDEX(Hosts!$A:$O,MATCH(Places!$C1762,Hosts!$A:$A,0),MATCH(Places!G$1,Hosts!$1:$1,0))</f>
        <v>No</v>
      </c>
      <c r="H1762" s="17">
        <v>12</v>
      </c>
      <c r="I1762" s="17" t="str">
        <f>INDEX(Neighborhoods!$A:$C,MATCH(Places!$H1762,Neighborhoods!$A:$A,0),MATCH(Places!I$1,Neighborhoods!$1:$1,0))</f>
        <v>Brooklyn</v>
      </c>
      <c r="J1762" s="17" t="str">
        <f>INDEX(Neighborhoods!$A:$C,MATCH(Places!$H1762,Neighborhoods!$A:$A,0),MATCH(Places!J$1,Neighborhoods!$1:$1,0))</f>
        <v>Williamsburg</v>
      </c>
      <c r="K1762" s="17" t="s">
        <v>11822</v>
      </c>
      <c r="L1762" s="17" t="str">
        <f t="shared" si="108"/>
        <v>No</v>
      </c>
      <c r="M1762" s="17">
        <v>4</v>
      </c>
      <c r="N1762" s="17" t="str" cm="1">
        <f t="array" ref="N1762">_xlfn.IFS(M1762&lt;=2,"Small",M1762&lt;=5,"Medium",M1762&gt;5,"Large")</f>
        <v>Medium</v>
      </c>
      <c r="O1762" s="65">
        <v>300</v>
      </c>
      <c r="P1762" s="87">
        <f t="shared" si="109"/>
        <v>0.04</v>
      </c>
      <c r="Q1762" s="68">
        <v>5</v>
      </c>
      <c r="R1762" s="68" t="str" cm="1">
        <f t="array" ref="R1762">_xlfn.SWITCH(ROUND(Q1762,0),5,"Excellent",4,"Good",3,"Ok","Bad")</f>
        <v>Excellent</v>
      </c>
      <c r="S1762" s="17">
        <v>4</v>
      </c>
      <c r="T1762" s="17" t="str">
        <f t="shared" si="110"/>
        <v>No</v>
      </c>
      <c r="U1762" s="82">
        <v>42589</v>
      </c>
      <c r="V1762" s="82">
        <v>43674</v>
      </c>
      <c r="W1762" s="17">
        <v>364</v>
      </c>
      <c r="X1762" s="17" t="str">
        <f t="shared" si="111"/>
        <v>Active</v>
      </c>
      <c r="Y1762" s="17" t="s">
        <v>15615</v>
      </c>
      <c r="Z1762" s="17"/>
    </row>
    <row r="1763" spans="1:26" x14ac:dyDescent="0.25">
      <c r="A1763">
        <v>1762</v>
      </c>
      <c r="B1763" s="17" t="s">
        <v>1315</v>
      </c>
      <c r="C1763" s="17">
        <v>474</v>
      </c>
      <c r="D1763" s="17" t="str">
        <f>INDEX(Hosts!$A:$O,MATCH(Places!$C1763,Hosts!$A:$A,0),MATCH(Places!D$1,Hosts!$1:$1,0))</f>
        <v>Within a few hours</v>
      </c>
      <c r="E1763" s="87">
        <f>INDEX(Hosts!$A:$O,MATCH(Places!$C1763,Hosts!$A:$A,0),MATCH(Places!E$1,Hosts!$1:$1,0))</f>
        <v>1</v>
      </c>
      <c r="F1763" s="87">
        <f>INDEX(Hosts!$A:$O,MATCH(Places!$C1763,Hosts!$A:$A,0),MATCH(Places!F$1,Hosts!$1:$1,0))</f>
        <v>0.56000000000000005</v>
      </c>
      <c r="G1763" s="17" t="str">
        <f>INDEX(Hosts!$A:$O,MATCH(Places!$C1763,Hosts!$A:$A,0),MATCH(Places!G$1,Hosts!$1:$1,0))</f>
        <v>No</v>
      </c>
      <c r="H1763" s="17">
        <v>7</v>
      </c>
      <c r="I1763" s="17" t="str">
        <f>INDEX(Neighborhoods!$A:$C,MATCH(Places!$H1763,Neighborhoods!$A:$A,0),MATCH(Places!I$1,Neighborhoods!$1:$1,0))</f>
        <v>Brooklyn</v>
      </c>
      <c r="J1763" s="17" t="str">
        <f>INDEX(Neighborhoods!$A:$C,MATCH(Places!$H1763,Neighborhoods!$A:$A,0),MATCH(Places!J$1,Neighborhoods!$1:$1,0))</f>
        <v>Bedford-Stuyvesant</v>
      </c>
      <c r="K1763" s="17" t="s">
        <v>1</v>
      </c>
      <c r="L1763" s="17" t="str">
        <f t="shared" si="108"/>
        <v>Yes</v>
      </c>
      <c r="M1763" s="17">
        <v>1</v>
      </c>
      <c r="N1763" s="17" t="str" cm="1">
        <f t="array" ref="N1763">_xlfn.IFS(M1763&lt;=2,"Small",M1763&lt;=5,"Medium",M1763&gt;5,"Large")</f>
        <v>Small</v>
      </c>
      <c r="O1763" s="65">
        <v>40</v>
      </c>
      <c r="P1763" s="87">
        <f t="shared" si="109"/>
        <v>0.03</v>
      </c>
      <c r="Q1763" s="68">
        <v>5</v>
      </c>
      <c r="R1763" s="68" t="str" cm="1">
        <f t="array" ref="R1763">_xlfn.SWITCH(ROUND(Q1763,0),5,"Excellent",4,"Good",3,"Ok","Bad")</f>
        <v>Excellent</v>
      </c>
      <c r="S1763" s="17">
        <v>5</v>
      </c>
      <c r="T1763" s="17" t="str">
        <f t="shared" si="110"/>
        <v>No</v>
      </c>
      <c r="U1763" s="82">
        <v>42643</v>
      </c>
      <c r="V1763" s="82">
        <v>43911</v>
      </c>
      <c r="W1763" s="17">
        <v>265</v>
      </c>
      <c r="X1763" s="17" t="str">
        <f t="shared" si="111"/>
        <v>Active</v>
      </c>
      <c r="Y1763" s="17" t="s">
        <v>15615</v>
      </c>
      <c r="Z1763" s="17"/>
    </row>
    <row r="1764" spans="1:26" x14ac:dyDescent="0.25">
      <c r="A1764">
        <v>1763</v>
      </c>
      <c r="B1764" s="17" t="s">
        <v>1316</v>
      </c>
      <c r="C1764" s="17">
        <v>2602</v>
      </c>
      <c r="D1764" s="17" t="str">
        <f>INDEX(Hosts!$A:$O,MATCH(Places!$C1764,Hosts!$A:$A,0),MATCH(Places!D$1,Hosts!$1:$1,0))</f>
        <v>Within an hour</v>
      </c>
      <c r="E1764" s="87">
        <f>INDEX(Hosts!$A:$O,MATCH(Places!$C1764,Hosts!$A:$A,0),MATCH(Places!E$1,Hosts!$1:$1,0))</f>
        <v>1</v>
      </c>
      <c r="F1764" s="87">
        <f>INDEX(Hosts!$A:$O,MATCH(Places!$C1764,Hosts!$A:$A,0),MATCH(Places!F$1,Hosts!$1:$1,0))</f>
        <v>1</v>
      </c>
      <c r="G1764" s="17" t="str">
        <f>INDEX(Hosts!$A:$O,MATCH(Places!$C1764,Hosts!$A:$A,0),MATCH(Places!G$1,Hosts!$1:$1,0))</f>
        <v>No</v>
      </c>
      <c r="H1764" s="17">
        <v>14</v>
      </c>
      <c r="I1764" s="17" t="str">
        <f>INDEX(Neighborhoods!$A:$C,MATCH(Places!$H1764,Neighborhoods!$A:$A,0),MATCH(Places!I$1,Neighborhoods!$1:$1,0))</f>
        <v>Manhattan</v>
      </c>
      <c r="J1764" s="17" t="str">
        <f>INDEX(Neighborhoods!$A:$C,MATCH(Places!$H1764,Neighborhoods!$A:$A,0),MATCH(Places!J$1,Neighborhoods!$1:$1,0))</f>
        <v>East Harlem</v>
      </c>
      <c r="K1764" s="17" t="s">
        <v>11822</v>
      </c>
      <c r="L1764" s="17" t="str">
        <f t="shared" si="108"/>
        <v>No</v>
      </c>
      <c r="M1764" s="17">
        <v>3</v>
      </c>
      <c r="N1764" s="17" t="str" cm="1">
        <f t="array" ref="N1764">_xlfn.IFS(M1764&lt;=2,"Small",M1764&lt;=5,"Medium",M1764&gt;5,"Large")</f>
        <v>Medium</v>
      </c>
      <c r="O1764" s="65">
        <v>200</v>
      </c>
      <c r="P1764" s="87">
        <f t="shared" si="109"/>
        <v>0.04</v>
      </c>
      <c r="Q1764" s="68">
        <v>4.83</v>
      </c>
      <c r="R1764" s="68" t="str" cm="1">
        <f t="array" ref="R1764">_xlfn.SWITCH(ROUND(Q1764,0),5,"Excellent",4,"Good",3,"Ok","Bad")</f>
        <v>Excellent</v>
      </c>
      <c r="S1764" s="17">
        <v>83</v>
      </c>
      <c r="T1764" s="17" t="str">
        <f t="shared" si="110"/>
        <v>No</v>
      </c>
      <c r="U1764" s="82">
        <v>42452</v>
      </c>
      <c r="V1764" s="82">
        <v>44025</v>
      </c>
      <c r="W1764" s="17">
        <v>179</v>
      </c>
      <c r="X1764" s="17" t="str">
        <f t="shared" si="111"/>
        <v>Active</v>
      </c>
      <c r="Y1764" s="17" t="s">
        <v>15615</v>
      </c>
      <c r="Z1764" s="17"/>
    </row>
    <row r="1765" spans="1:26" x14ac:dyDescent="0.25">
      <c r="A1765">
        <v>1764</v>
      </c>
      <c r="B1765" s="17" t="s">
        <v>13975</v>
      </c>
      <c r="C1765" s="17">
        <v>2033</v>
      </c>
      <c r="D1765" s="17" t="str">
        <f>INDEX(Hosts!$A:$O,MATCH(Places!$C1765,Hosts!$A:$A,0),MATCH(Places!D$1,Hosts!$1:$1,0))</f>
        <v>Within a few hours</v>
      </c>
      <c r="E1765" s="87">
        <f>INDEX(Hosts!$A:$O,MATCH(Places!$C1765,Hosts!$A:$A,0),MATCH(Places!E$1,Hosts!$1:$1,0))</f>
        <v>1</v>
      </c>
      <c r="F1765" s="87">
        <f>INDEX(Hosts!$A:$O,MATCH(Places!$C1765,Hosts!$A:$A,0),MATCH(Places!F$1,Hosts!$1:$1,0))</f>
        <v>1</v>
      </c>
      <c r="G1765" s="17" t="str">
        <f>INDEX(Hosts!$A:$O,MATCH(Places!$C1765,Hosts!$A:$A,0),MATCH(Places!G$1,Hosts!$1:$1,0))</f>
        <v>No</v>
      </c>
      <c r="H1765" s="17">
        <v>16</v>
      </c>
      <c r="I1765" s="17" t="str">
        <f>INDEX(Neighborhoods!$A:$C,MATCH(Places!$H1765,Neighborhoods!$A:$A,0),MATCH(Places!I$1,Neighborhoods!$1:$1,0))</f>
        <v>Manhattan</v>
      </c>
      <c r="J1765" s="17" t="str">
        <f>INDEX(Neighborhoods!$A:$C,MATCH(Places!$H1765,Neighborhoods!$A:$A,0),MATCH(Places!J$1,Neighborhoods!$1:$1,0))</f>
        <v>Harlem</v>
      </c>
      <c r="K1765" s="17" t="s">
        <v>1</v>
      </c>
      <c r="L1765" s="17" t="str">
        <f t="shared" si="108"/>
        <v>Yes</v>
      </c>
      <c r="M1765" s="17">
        <v>1</v>
      </c>
      <c r="N1765" s="17" t="str" cm="1">
        <f t="array" ref="N1765">_xlfn.IFS(M1765&lt;=2,"Small",M1765&lt;=5,"Medium",M1765&gt;5,"Large")</f>
        <v>Small</v>
      </c>
      <c r="O1765" s="65">
        <v>25</v>
      </c>
      <c r="P1765" s="87">
        <f t="shared" si="109"/>
        <v>0.03</v>
      </c>
      <c r="Q1765" s="68">
        <v>5</v>
      </c>
      <c r="R1765" s="68" t="str" cm="1">
        <f t="array" ref="R1765">_xlfn.SWITCH(ROUND(Q1765,0),5,"Excellent",4,"Good",3,"Ok","Bad")</f>
        <v>Excellent</v>
      </c>
      <c r="S1765" s="17">
        <v>3</v>
      </c>
      <c r="T1765" s="17" t="str">
        <f t="shared" si="110"/>
        <v>No</v>
      </c>
      <c r="U1765" s="82">
        <v>43226</v>
      </c>
      <c r="V1765" s="82">
        <v>44037</v>
      </c>
      <c r="W1765" s="17">
        <v>0</v>
      </c>
      <c r="X1765" s="17" t="str">
        <f t="shared" si="111"/>
        <v>Inactive</v>
      </c>
      <c r="Y1765" s="17" t="s">
        <v>15615</v>
      </c>
      <c r="Z1765" s="17"/>
    </row>
    <row r="1766" spans="1:26" x14ac:dyDescent="0.25">
      <c r="A1766">
        <v>1765</v>
      </c>
      <c r="B1766" s="17" t="s">
        <v>1317</v>
      </c>
      <c r="C1766" s="17">
        <v>2058</v>
      </c>
      <c r="D1766" s="17" t="str">
        <f>INDEX(Hosts!$A:$O,MATCH(Places!$C1766,Hosts!$A:$A,0),MATCH(Places!D$1,Hosts!$1:$1,0))</f>
        <v>Within an hour</v>
      </c>
      <c r="E1766" s="87">
        <f>INDEX(Hosts!$A:$O,MATCH(Places!$C1766,Hosts!$A:$A,0),MATCH(Places!E$1,Hosts!$1:$1,0))</f>
        <v>1</v>
      </c>
      <c r="F1766" s="87">
        <f>INDEX(Hosts!$A:$O,MATCH(Places!$C1766,Hosts!$A:$A,0),MATCH(Places!F$1,Hosts!$1:$1,0))</f>
        <v>1</v>
      </c>
      <c r="G1766" s="17" t="str">
        <f>INDEX(Hosts!$A:$O,MATCH(Places!$C1766,Hosts!$A:$A,0),MATCH(Places!G$1,Hosts!$1:$1,0))</f>
        <v>No</v>
      </c>
      <c r="H1766" s="17">
        <v>21</v>
      </c>
      <c r="I1766" s="17" t="str">
        <f>INDEX(Neighborhoods!$A:$C,MATCH(Places!$H1766,Neighborhoods!$A:$A,0),MATCH(Places!I$1,Neighborhoods!$1:$1,0))</f>
        <v>Queens</v>
      </c>
      <c r="J1766" s="17" t="str">
        <f>INDEX(Neighborhoods!$A:$C,MATCH(Places!$H1766,Neighborhoods!$A:$A,0),MATCH(Places!J$1,Neighborhoods!$1:$1,0))</f>
        <v>Astoria</v>
      </c>
      <c r="K1766" s="17" t="s">
        <v>11822</v>
      </c>
      <c r="L1766" s="17" t="str">
        <f t="shared" si="108"/>
        <v>No</v>
      </c>
      <c r="M1766" s="17">
        <v>2</v>
      </c>
      <c r="N1766" s="17" t="str" cm="1">
        <f t="array" ref="N1766">_xlfn.IFS(M1766&lt;=2,"Small",M1766&lt;=5,"Medium",M1766&gt;5,"Large")</f>
        <v>Small</v>
      </c>
      <c r="O1766" s="65">
        <v>61</v>
      </c>
      <c r="P1766" s="87">
        <f t="shared" si="109"/>
        <v>0.03</v>
      </c>
      <c r="Q1766" s="68">
        <v>4.87</v>
      </c>
      <c r="R1766" s="68" t="str" cm="1">
        <f t="array" ref="R1766">_xlfn.SWITCH(ROUND(Q1766,0),5,"Excellent",4,"Good",3,"Ok","Bad")</f>
        <v>Excellent</v>
      </c>
      <c r="S1766" s="17">
        <v>15</v>
      </c>
      <c r="T1766" s="17" t="str">
        <f t="shared" si="110"/>
        <v>No</v>
      </c>
      <c r="U1766" s="82">
        <v>42526</v>
      </c>
      <c r="V1766" s="82">
        <v>43831</v>
      </c>
      <c r="W1766" s="17">
        <v>52</v>
      </c>
      <c r="X1766" s="17" t="str">
        <f t="shared" si="111"/>
        <v>Active</v>
      </c>
      <c r="Y1766" s="17" t="s">
        <v>15616</v>
      </c>
      <c r="Z1766" s="17"/>
    </row>
    <row r="1767" spans="1:26" x14ac:dyDescent="0.25">
      <c r="A1767">
        <v>1766</v>
      </c>
      <c r="B1767" s="17" t="s">
        <v>15313</v>
      </c>
      <c r="C1767" s="17">
        <v>190</v>
      </c>
      <c r="D1767" s="17" t="str">
        <f>INDEX(Hosts!$A:$O,MATCH(Places!$C1767,Hosts!$A:$A,0),MATCH(Places!D$1,Hosts!$1:$1,0))</f>
        <v>Within an hour</v>
      </c>
      <c r="E1767" s="87">
        <f>INDEX(Hosts!$A:$O,MATCH(Places!$C1767,Hosts!$A:$A,0),MATCH(Places!E$1,Hosts!$1:$1,0))</f>
        <v>1</v>
      </c>
      <c r="F1767" s="87">
        <f>INDEX(Hosts!$A:$O,MATCH(Places!$C1767,Hosts!$A:$A,0),MATCH(Places!F$1,Hosts!$1:$1,0))</f>
        <v>0.94</v>
      </c>
      <c r="G1767" s="17" t="str">
        <f>INDEX(Hosts!$A:$O,MATCH(Places!$C1767,Hosts!$A:$A,0),MATCH(Places!G$1,Hosts!$1:$1,0))</f>
        <v>Yes</v>
      </c>
      <c r="H1767" s="17">
        <v>12</v>
      </c>
      <c r="I1767" s="17" t="str">
        <f>INDEX(Neighborhoods!$A:$C,MATCH(Places!$H1767,Neighborhoods!$A:$A,0),MATCH(Places!I$1,Neighborhoods!$1:$1,0))</f>
        <v>Brooklyn</v>
      </c>
      <c r="J1767" s="17" t="str">
        <f>INDEX(Neighborhoods!$A:$C,MATCH(Places!$H1767,Neighborhoods!$A:$A,0),MATCH(Places!J$1,Neighborhoods!$1:$1,0))</f>
        <v>Williamsburg</v>
      </c>
      <c r="K1767" s="17" t="s">
        <v>11822</v>
      </c>
      <c r="L1767" s="17" t="str">
        <f t="shared" si="108"/>
        <v>No</v>
      </c>
      <c r="M1767" s="17">
        <v>2</v>
      </c>
      <c r="N1767" s="17" t="str" cm="1">
        <f t="array" ref="N1767">_xlfn.IFS(M1767&lt;=2,"Small",M1767&lt;=5,"Medium",M1767&gt;5,"Large")</f>
        <v>Small</v>
      </c>
      <c r="O1767" s="65">
        <v>169</v>
      </c>
      <c r="P1767" s="87">
        <f t="shared" si="109"/>
        <v>0.03</v>
      </c>
      <c r="Q1767" s="68">
        <v>4.88</v>
      </c>
      <c r="R1767" s="68" t="str" cm="1">
        <f t="array" ref="R1767">_xlfn.SWITCH(ROUND(Q1767,0),5,"Excellent",4,"Good",3,"Ok","Bad")</f>
        <v>Excellent</v>
      </c>
      <c r="S1767" s="17">
        <v>77</v>
      </c>
      <c r="T1767" s="17" t="str">
        <f t="shared" si="110"/>
        <v>No</v>
      </c>
      <c r="U1767" s="82">
        <v>42373</v>
      </c>
      <c r="V1767" s="82">
        <v>43910</v>
      </c>
      <c r="W1767" s="17">
        <v>260</v>
      </c>
      <c r="X1767" s="17" t="str">
        <f t="shared" si="111"/>
        <v>Active</v>
      </c>
      <c r="Y1767" s="17" t="s">
        <v>15615</v>
      </c>
      <c r="Z1767" s="17"/>
    </row>
    <row r="1768" spans="1:26" x14ac:dyDescent="0.25">
      <c r="A1768">
        <v>1767</v>
      </c>
      <c r="B1768" s="17" t="s">
        <v>1318</v>
      </c>
      <c r="C1768" s="17">
        <v>1010</v>
      </c>
      <c r="D1768" s="17" t="str">
        <f>INDEX(Hosts!$A:$O,MATCH(Places!$C1768,Hosts!$A:$A,0),MATCH(Places!D$1,Hosts!$1:$1,0))</f>
        <v>Within a few hours</v>
      </c>
      <c r="E1768" s="87">
        <f>INDEX(Hosts!$A:$O,MATCH(Places!$C1768,Hosts!$A:$A,0),MATCH(Places!E$1,Hosts!$1:$1,0))</f>
        <v>0.95</v>
      </c>
      <c r="F1768" s="87">
        <f>INDEX(Hosts!$A:$O,MATCH(Places!$C1768,Hosts!$A:$A,0),MATCH(Places!F$1,Hosts!$1:$1,0))</f>
        <v>0.85</v>
      </c>
      <c r="G1768" s="17" t="str">
        <f>INDEX(Hosts!$A:$O,MATCH(Places!$C1768,Hosts!$A:$A,0),MATCH(Places!G$1,Hosts!$1:$1,0))</f>
        <v>No</v>
      </c>
      <c r="H1768" s="17">
        <v>20</v>
      </c>
      <c r="I1768" s="17" t="str">
        <f>INDEX(Neighborhoods!$A:$C,MATCH(Places!$H1768,Neighborhoods!$A:$A,0),MATCH(Places!I$1,Neighborhoods!$1:$1,0))</f>
        <v>Manhattan</v>
      </c>
      <c r="J1768" s="17" t="str">
        <f>INDEX(Neighborhoods!$A:$C,MATCH(Places!$H1768,Neighborhoods!$A:$A,0),MATCH(Places!J$1,Neighborhoods!$1:$1,0))</f>
        <v>Upper West Side</v>
      </c>
      <c r="K1768" s="17" t="s">
        <v>11822</v>
      </c>
      <c r="L1768" s="17" t="str">
        <f t="shared" si="108"/>
        <v>No</v>
      </c>
      <c r="M1768" s="17">
        <v>5</v>
      </c>
      <c r="N1768" s="17" t="str" cm="1">
        <f t="array" ref="N1768">_xlfn.IFS(M1768&lt;=2,"Small",M1768&lt;=5,"Medium",M1768&gt;5,"Large")</f>
        <v>Medium</v>
      </c>
      <c r="O1768" s="65">
        <v>315</v>
      </c>
      <c r="P1768" s="87">
        <f t="shared" si="109"/>
        <v>0.04</v>
      </c>
      <c r="Q1768" s="68">
        <v>4.83</v>
      </c>
      <c r="R1768" s="68" t="str" cm="1">
        <f t="array" ref="R1768">_xlfn.SWITCH(ROUND(Q1768,0),5,"Excellent",4,"Good",3,"Ok","Bad")</f>
        <v>Excellent</v>
      </c>
      <c r="S1768" s="17">
        <v>94</v>
      </c>
      <c r="T1768" s="17" t="str">
        <f t="shared" si="110"/>
        <v>No</v>
      </c>
      <c r="U1768" s="82">
        <v>42519</v>
      </c>
      <c r="V1768" s="82">
        <v>43833</v>
      </c>
      <c r="W1768" s="17">
        <v>269</v>
      </c>
      <c r="X1768" s="17" t="str">
        <f t="shared" si="111"/>
        <v>Active</v>
      </c>
      <c r="Y1768" s="17" t="s">
        <v>15615</v>
      </c>
      <c r="Z1768" s="17"/>
    </row>
    <row r="1769" spans="1:26" x14ac:dyDescent="0.25">
      <c r="A1769">
        <v>1768</v>
      </c>
      <c r="B1769" s="17" t="s">
        <v>1319</v>
      </c>
      <c r="C1769" s="17">
        <v>2606</v>
      </c>
      <c r="D1769" s="17" t="str">
        <f>INDEX(Hosts!$A:$O,MATCH(Places!$C1769,Hosts!$A:$A,0),MATCH(Places!D$1,Hosts!$1:$1,0))</f>
        <v>Within a day</v>
      </c>
      <c r="E1769" s="87">
        <f>INDEX(Hosts!$A:$O,MATCH(Places!$C1769,Hosts!$A:$A,0),MATCH(Places!E$1,Hosts!$1:$1,0))</f>
        <v>1</v>
      </c>
      <c r="F1769" s="87">
        <f>INDEX(Hosts!$A:$O,MATCH(Places!$C1769,Hosts!$A:$A,0),MATCH(Places!F$1,Hosts!$1:$1,0))</f>
        <v>1</v>
      </c>
      <c r="G1769" s="17" t="str">
        <f>INDEX(Hosts!$A:$O,MATCH(Places!$C1769,Hosts!$A:$A,0),MATCH(Places!G$1,Hosts!$1:$1,0))</f>
        <v>Yes</v>
      </c>
      <c r="H1769" s="17">
        <v>12</v>
      </c>
      <c r="I1769" s="17" t="str">
        <f>INDEX(Neighborhoods!$A:$C,MATCH(Places!$H1769,Neighborhoods!$A:$A,0),MATCH(Places!I$1,Neighborhoods!$1:$1,0))</f>
        <v>Brooklyn</v>
      </c>
      <c r="J1769" s="17" t="str">
        <f>INDEX(Neighborhoods!$A:$C,MATCH(Places!$H1769,Neighborhoods!$A:$A,0),MATCH(Places!J$1,Neighborhoods!$1:$1,0))</f>
        <v>Williamsburg</v>
      </c>
      <c r="K1769" s="17" t="s">
        <v>11822</v>
      </c>
      <c r="L1769" s="17" t="str">
        <f t="shared" si="108"/>
        <v>No</v>
      </c>
      <c r="M1769" s="17">
        <v>6</v>
      </c>
      <c r="N1769" s="17" t="str" cm="1">
        <f t="array" ref="N1769">_xlfn.IFS(M1769&lt;=2,"Small",M1769&lt;=5,"Medium",M1769&gt;5,"Large")</f>
        <v>Large</v>
      </c>
      <c r="O1769" s="65">
        <v>199</v>
      </c>
      <c r="P1769" s="87">
        <f t="shared" si="109"/>
        <v>0.03</v>
      </c>
      <c r="Q1769" s="68">
        <v>4.9800000000000004</v>
      </c>
      <c r="R1769" s="68" t="str" cm="1">
        <f t="array" ref="R1769">_xlfn.SWITCH(ROUND(Q1769,0),5,"Excellent",4,"Good",3,"Ok","Bad")</f>
        <v>Excellent</v>
      </c>
      <c r="S1769" s="17">
        <v>122</v>
      </c>
      <c r="T1769" s="17" t="str">
        <f t="shared" si="110"/>
        <v>Yes</v>
      </c>
      <c r="U1769" s="82">
        <v>42428</v>
      </c>
      <c r="V1769" s="82">
        <v>43896</v>
      </c>
      <c r="W1769" s="17">
        <v>262</v>
      </c>
      <c r="X1769" s="17" t="str">
        <f t="shared" si="111"/>
        <v>Active</v>
      </c>
      <c r="Y1769" s="17" t="s">
        <v>15615</v>
      </c>
      <c r="Z1769" s="17"/>
    </row>
    <row r="1770" spans="1:26" x14ac:dyDescent="0.25">
      <c r="A1770">
        <v>1769</v>
      </c>
      <c r="B1770" s="17" t="s">
        <v>1320</v>
      </c>
      <c r="C1770" s="17">
        <v>1951</v>
      </c>
      <c r="D1770" s="17" t="str">
        <f>INDEX(Hosts!$A:$O,MATCH(Places!$C1770,Hosts!$A:$A,0),MATCH(Places!D$1,Hosts!$1:$1,0))</f>
        <v>Within a day</v>
      </c>
      <c r="E1770" s="87">
        <f>INDEX(Hosts!$A:$O,MATCH(Places!$C1770,Hosts!$A:$A,0),MATCH(Places!E$1,Hosts!$1:$1,0))</f>
        <v>1</v>
      </c>
      <c r="F1770" s="87">
        <f>INDEX(Hosts!$A:$O,MATCH(Places!$C1770,Hosts!$A:$A,0),MATCH(Places!F$1,Hosts!$1:$1,0))</f>
        <v>0.57999999999999996</v>
      </c>
      <c r="G1770" s="17" t="str">
        <f>INDEX(Hosts!$A:$O,MATCH(Places!$C1770,Hosts!$A:$A,0),MATCH(Places!G$1,Hosts!$1:$1,0))</f>
        <v>No</v>
      </c>
      <c r="H1770" s="17">
        <v>9</v>
      </c>
      <c r="I1770" s="17" t="str">
        <f>INDEX(Neighborhoods!$A:$C,MATCH(Places!$H1770,Neighborhoods!$A:$A,0),MATCH(Places!I$1,Neighborhoods!$1:$1,0))</f>
        <v>Brooklyn</v>
      </c>
      <c r="J1770" s="17" t="str">
        <f>INDEX(Neighborhoods!$A:$C,MATCH(Places!$H1770,Neighborhoods!$A:$A,0),MATCH(Places!J$1,Neighborhoods!$1:$1,0))</f>
        <v>Crown Heights</v>
      </c>
      <c r="K1770" s="17" t="s">
        <v>11822</v>
      </c>
      <c r="L1770" s="17" t="str">
        <f t="shared" si="108"/>
        <v>No</v>
      </c>
      <c r="M1770" s="17">
        <v>11</v>
      </c>
      <c r="N1770" s="17" t="str" cm="1">
        <f t="array" ref="N1770">_xlfn.IFS(M1770&lt;=2,"Small",M1770&lt;=5,"Medium",M1770&gt;5,"Large")</f>
        <v>Large</v>
      </c>
      <c r="O1770" s="65">
        <v>500</v>
      </c>
      <c r="P1770" s="87">
        <f t="shared" si="109"/>
        <v>0.05</v>
      </c>
      <c r="Q1770" s="68">
        <v>4.92</v>
      </c>
      <c r="R1770" s="68" t="str" cm="1">
        <f t="array" ref="R1770">_xlfn.SWITCH(ROUND(Q1770,0),5,"Excellent",4,"Good",3,"Ok","Bad")</f>
        <v>Excellent</v>
      </c>
      <c r="S1770" s="17">
        <v>102</v>
      </c>
      <c r="T1770" s="17" t="str">
        <f t="shared" si="110"/>
        <v>Yes</v>
      </c>
      <c r="U1770" s="82">
        <v>42444</v>
      </c>
      <c r="V1770" s="82">
        <v>43904</v>
      </c>
      <c r="W1770" s="17">
        <v>319</v>
      </c>
      <c r="X1770" s="17" t="str">
        <f t="shared" si="111"/>
        <v>Active</v>
      </c>
      <c r="Y1770" s="17" t="s">
        <v>15615</v>
      </c>
      <c r="Z1770" s="17"/>
    </row>
    <row r="1771" spans="1:26" x14ac:dyDescent="0.25">
      <c r="A1771">
        <v>1770</v>
      </c>
      <c r="B1771" s="17" t="s">
        <v>13227</v>
      </c>
      <c r="C1771" s="17">
        <v>2119</v>
      </c>
      <c r="D1771" s="17" t="str">
        <f>INDEX(Hosts!$A:$O,MATCH(Places!$C1771,Hosts!$A:$A,0),MATCH(Places!D$1,Hosts!$1:$1,0))</f>
        <v>Within a day</v>
      </c>
      <c r="E1771" s="87">
        <f>INDEX(Hosts!$A:$O,MATCH(Places!$C1771,Hosts!$A:$A,0),MATCH(Places!E$1,Hosts!$1:$1,0))</f>
        <v>1</v>
      </c>
      <c r="F1771" s="87">
        <f>INDEX(Hosts!$A:$O,MATCH(Places!$C1771,Hosts!$A:$A,0),MATCH(Places!F$1,Hosts!$1:$1,0))</f>
        <v>0.97</v>
      </c>
      <c r="G1771" s="17" t="str">
        <f>INDEX(Hosts!$A:$O,MATCH(Places!$C1771,Hosts!$A:$A,0),MATCH(Places!G$1,Hosts!$1:$1,0))</f>
        <v>Yes</v>
      </c>
      <c r="H1771" s="17">
        <v>26</v>
      </c>
      <c r="I1771" s="17" t="str">
        <f>INDEX(Neighborhoods!$A:$C,MATCH(Places!$H1771,Neighborhoods!$A:$A,0),MATCH(Places!I$1,Neighborhoods!$1:$1,0))</f>
        <v>Queens</v>
      </c>
      <c r="J1771" s="17" t="str">
        <f>INDEX(Neighborhoods!$A:$C,MATCH(Places!$H1771,Neighborhoods!$A:$A,0),MATCH(Places!J$1,Neighborhoods!$1:$1,0))</f>
        <v>Sunnyside</v>
      </c>
      <c r="K1771" s="17" t="s">
        <v>11822</v>
      </c>
      <c r="L1771" s="17" t="str">
        <f t="shared" si="108"/>
        <v>No</v>
      </c>
      <c r="M1771" s="17">
        <v>5</v>
      </c>
      <c r="N1771" s="17" t="str" cm="1">
        <f t="array" ref="N1771">_xlfn.IFS(M1771&lt;=2,"Small",M1771&lt;=5,"Medium",M1771&gt;5,"Large")</f>
        <v>Medium</v>
      </c>
      <c r="O1771" s="65">
        <v>159</v>
      </c>
      <c r="P1771" s="87">
        <f t="shared" si="109"/>
        <v>0.03</v>
      </c>
      <c r="Q1771" s="68">
        <v>4.97</v>
      </c>
      <c r="R1771" s="68" t="str" cm="1">
        <f t="array" ref="R1771">_xlfn.SWITCH(ROUND(Q1771,0),5,"Excellent",4,"Good",3,"Ok","Bad")</f>
        <v>Excellent</v>
      </c>
      <c r="S1771" s="17">
        <v>217</v>
      </c>
      <c r="T1771" s="17" t="str">
        <f t="shared" si="110"/>
        <v>Yes</v>
      </c>
      <c r="U1771" s="82">
        <v>42401</v>
      </c>
      <c r="V1771" s="82">
        <v>44053</v>
      </c>
      <c r="W1771" s="17">
        <v>270</v>
      </c>
      <c r="X1771" s="17" t="str">
        <f t="shared" si="111"/>
        <v>Active</v>
      </c>
      <c r="Y1771" s="17" t="s">
        <v>15615</v>
      </c>
      <c r="Z1771" s="17"/>
    </row>
    <row r="1772" spans="1:26" x14ac:dyDescent="0.25">
      <c r="A1772">
        <v>1771</v>
      </c>
      <c r="B1772" s="17" t="s">
        <v>14628</v>
      </c>
      <c r="C1772" s="17">
        <v>2408</v>
      </c>
      <c r="D1772" s="17" t="str">
        <f>INDEX(Hosts!$A:$O,MATCH(Places!$C1772,Hosts!$A:$A,0),MATCH(Places!D$1,Hosts!$1:$1,0))</f>
        <v>Within an hour</v>
      </c>
      <c r="E1772" s="87">
        <f>INDEX(Hosts!$A:$O,MATCH(Places!$C1772,Hosts!$A:$A,0),MATCH(Places!E$1,Hosts!$1:$1,0))</f>
        <v>1</v>
      </c>
      <c r="F1772" s="87">
        <f>INDEX(Hosts!$A:$O,MATCH(Places!$C1772,Hosts!$A:$A,0),MATCH(Places!F$1,Hosts!$1:$1,0))</f>
        <v>0.99</v>
      </c>
      <c r="G1772" s="17" t="str">
        <f>INDEX(Hosts!$A:$O,MATCH(Places!$C1772,Hosts!$A:$A,0),MATCH(Places!G$1,Hosts!$1:$1,0))</f>
        <v>Yes</v>
      </c>
      <c r="H1772" s="17">
        <v>21</v>
      </c>
      <c r="I1772" s="17" t="str">
        <f>INDEX(Neighborhoods!$A:$C,MATCH(Places!$H1772,Neighborhoods!$A:$A,0),MATCH(Places!I$1,Neighborhoods!$1:$1,0))</f>
        <v>Queens</v>
      </c>
      <c r="J1772" s="17" t="str">
        <f>INDEX(Neighborhoods!$A:$C,MATCH(Places!$H1772,Neighborhoods!$A:$A,0),MATCH(Places!J$1,Neighborhoods!$1:$1,0))</f>
        <v>Astoria</v>
      </c>
      <c r="K1772" s="17" t="s">
        <v>11822</v>
      </c>
      <c r="L1772" s="17" t="str">
        <f t="shared" si="108"/>
        <v>No</v>
      </c>
      <c r="M1772" s="17">
        <v>8</v>
      </c>
      <c r="N1772" s="17" t="str" cm="1">
        <f t="array" ref="N1772">_xlfn.IFS(M1772&lt;=2,"Small",M1772&lt;=5,"Medium",M1772&gt;5,"Large")</f>
        <v>Large</v>
      </c>
      <c r="O1772" s="65">
        <v>229</v>
      </c>
      <c r="P1772" s="87">
        <f t="shared" si="109"/>
        <v>0.04</v>
      </c>
      <c r="Q1772" s="68">
        <v>4.9800000000000004</v>
      </c>
      <c r="R1772" s="68" t="str" cm="1">
        <f t="array" ref="R1772">_xlfn.SWITCH(ROUND(Q1772,0),5,"Excellent",4,"Good",3,"Ok","Bad")</f>
        <v>Excellent</v>
      </c>
      <c r="S1772" s="17">
        <v>179</v>
      </c>
      <c r="T1772" s="17" t="str">
        <f t="shared" si="110"/>
        <v>Yes</v>
      </c>
      <c r="U1772" s="82">
        <v>42371</v>
      </c>
      <c r="V1772" s="82">
        <v>44046</v>
      </c>
      <c r="W1772" s="17">
        <v>352</v>
      </c>
      <c r="X1772" s="17" t="str">
        <f t="shared" si="111"/>
        <v>Active</v>
      </c>
      <c r="Y1772" s="17" t="s">
        <v>15616</v>
      </c>
      <c r="Z1772" s="17"/>
    </row>
    <row r="1773" spans="1:26" x14ac:dyDescent="0.25">
      <c r="A1773">
        <v>1772</v>
      </c>
      <c r="B1773" s="17" t="s">
        <v>14244</v>
      </c>
      <c r="C1773" s="17">
        <v>1599</v>
      </c>
      <c r="D1773" s="17" t="str">
        <f>INDEX(Hosts!$A:$O,MATCH(Places!$C1773,Hosts!$A:$A,0),MATCH(Places!D$1,Hosts!$1:$1,0))</f>
        <v>Within an hour</v>
      </c>
      <c r="E1773" s="87">
        <f>INDEX(Hosts!$A:$O,MATCH(Places!$C1773,Hosts!$A:$A,0),MATCH(Places!E$1,Hosts!$1:$1,0))</f>
        <v>1</v>
      </c>
      <c r="F1773" s="87">
        <f>INDEX(Hosts!$A:$O,MATCH(Places!$C1773,Hosts!$A:$A,0),MATCH(Places!F$1,Hosts!$1:$1,0))</f>
        <v>0.94</v>
      </c>
      <c r="G1773" s="17" t="str">
        <f>INDEX(Hosts!$A:$O,MATCH(Places!$C1773,Hosts!$A:$A,0),MATCH(Places!G$1,Hosts!$1:$1,0))</f>
        <v>No</v>
      </c>
      <c r="H1773" s="17">
        <v>8</v>
      </c>
      <c r="I1773" s="17" t="str">
        <f>INDEX(Neighborhoods!$A:$C,MATCH(Places!$H1773,Neighborhoods!$A:$A,0),MATCH(Places!I$1,Neighborhoods!$1:$1,0))</f>
        <v>Brooklyn</v>
      </c>
      <c r="J1773" s="17" t="str">
        <f>INDEX(Neighborhoods!$A:$C,MATCH(Places!$H1773,Neighborhoods!$A:$A,0),MATCH(Places!J$1,Neighborhoods!$1:$1,0))</f>
        <v>Bushwick</v>
      </c>
      <c r="K1773" s="17" t="s">
        <v>11822</v>
      </c>
      <c r="L1773" s="17" t="str">
        <f t="shared" si="108"/>
        <v>No</v>
      </c>
      <c r="M1773" s="17">
        <v>4</v>
      </c>
      <c r="N1773" s="17" t="str" cm="1">
        <f t="array" ref="N1773">_xlfn.IFS(M1773&lt;=2,"Small",M1773&lt;=5,"Medium",M1773&gt;5,"Large")</f>
        <v>Medium</v>
      </c>
      <c r="O1773" s="65">
        <v>120</v>
      </c>
      <c r="P1773" s="87">
        <f t="shared" si="109"/>
        <v>0.03</v>
      </c>
      <c r="Q1773" s="68">
        <v>4.9000000000000004</v>
      </c>
      <c r="R1773" s="68" t="str" cm="1">
        <f t="array" ref="R1773">_xlfn.SWITCH(ROUND(Q1773,0),5,"Excellent",4,"Good",3,"Ok","Bad")</f>
        <v>Excellent</v>
      </c>
      <c r="S1773" s="17">
        <v>98</v>
      </c>
      <c r="T1773" s="17" t="str">
        <f t="shared" si="110"/>
        <v>No</v>
      </c>
      <c r="U1773" s="82">
        <v>42453</v>
      </c>
      <c r="V1773" s="82">
        <v>43881</v>
      </c>
      <c r="W1773" s="17">
        <v>312</v>
      </c>
      <c r="X1773" s="17" t="str">
        <f t="shared" si="111"/>
        <v>Active</v>
      </c>
      <c r="Y1773" s="17" t="s">
        <v>15615</v>
      </c>
      <c r="Z1773" s="17"/>
    </row>
    <row r="1774" spans="1:26" x14ac:dyDescent="0.25">
      <c r="A1774">
        <v>1773</v>
      </c>
      <c r="B1774" s="17" t="s">
        <v>1321</v>
      </c>
      <c r="C1774" s="17">
        <v>2608</v>
      </c>
      <c r="D1774" s="17" t="str">
        <f>INDEX(Hosts!$A:$O,MATCH(Places!$C1774,Hosts!$A:$A,0),MATCH(Places!D$1,Hosts!$1:$1,0))</f>
        <v>Within an hour</v>
      </c>
      <c r="E1774" s="87">
        <f>INDEX(Hosts!$A:$O,MATCH(Places!$C1774,Hosts!$A:$A,0),MATCH(Places!E$1,Hosts!$1:$1,0))</f>
        <v>1</v>
      </c>
      <c r="F1774" s="87">
        <f>INDEX(Hosts!$A:$O,MATCH(Places!$C1774,Hosts!$A:$A,0),MATCH(Places!F$1,Hosts!$1:$1,0))</f>
        <v>0.95</v>
      </c>
      <c r="G1774" s="17" t="str">
        <f>INDEX(Hosts!$A:$O,MATCH(Places!$C1774,Hosts!$A:$A,0),MATCH(Places!G$1,Hosts!$1:$1,0))</f>
        <v>Yes</v>
      </c>
      <c r="H1774" s="17">
        <v>9</v>
      </c>
      <c r="I1774" s="17" t="str">
        <f>INDEX(Neighborhoods!$A:$C,MATCH(Places!$H1774,Neighborhoods!$A:$A,0),MATCH(Places!I$1,Neighborhoods!$1:$1,0))</f>
        <v>Brooklyn</v>
      </c>
      <c r="J1774" s="17" t="str">
        <f>INDEX(Neighborhoods!$A:$C,MATCH(Places!$H1774,Neighborhoods!$A:$A,0),MATCH(Places!J$1,Neighborhoods!$1:$1,0))</f>
        <v>Crown Heights</v>
      </c>
      <c r="K1774" s="17" t="s">
        <v>11822</v>
      </c>
      <c r="L1774" s="17" t="str">
        <f t="shared" si="108"/>
        <v>No</v>
      </c>
      <c r="M1774" s="17">
        <v>2</v>
      </c>
      <c r="N1774" s="17" t="str" cm="1">
        <f t="array" ref="N1774">_xlfn.IFS(M1774&lt;=2,"Small",M1774&lt;=5,"Medium",M1774&gt;5,"Large")</f>
        <v>Small</v>
      </c>
      <c r="O1774" s="65">
        <v>108</v>
      </c>
      <c r="P1774" s="87">
        <f t="shared" si="109"/>
        <v>0.03</v>
      </c>
      <c r="Q1774" s="68">
        <v>4.92</v>
      </c>
      <c r="R1774" s="68" t="str" cm="1">
        <f t="array" ref="R1774">_xlfn.SWITCH(ROUND(Q1774,0),5,"Excellent",4,"Good",3,"Ok","Bad")</f>
        <v>Excellent</v>
      </c>
      <c r="S1774" s="17">
        <v>135</v>
      </c>
      <c r="T1774" s="17" t="str">
        <f t="shared" si="110"/>
        <v>Yes</v>
      </c>
      <c r="U1774" s="82">
        <v>42481</v>
      </c>
      <c r="V1774" s="82">
        <v>43983</v>
      </c>
      <c r="W1774" s="17">
        <v>263</v>
      </c>
      <c r="X1774" s="17" t="str">
        <f t="shared" si="111"/>
        <v>Active</v>
      </c>
      <c r="Y1774" s="17" t="s">
        <v>15616</v>
      </c>
      <c r="Z1774" s="17"/>
    </row>
    <row r="1775" spans="1:26" x14ac:dyDescent="0.25">
      <c r="A1775">
        <v>1774</v>
      </c>
      <c r="B1775" s="17" t="s">
        <v>14874</v>
      </c>
      <c r="C1775" s="17">
        <v>2664</v>
      </c>
      <c r="D1775" s="17" t="str">
        <f>INDEX(Hosts!$A:$O,MATCH(Places!$C1775,Hosts!$A:$A,0),MATCH(Places!D$1,Hosts!$1:$1,0))</f>
        <v>Within a day</v>
      </c>
      <c r="E1775" s="87">
        <f>INDEX(Hosts!$A:$O,MATCH(Places!$C1775,Hosts!$A:$A,0),MATCH(Places!E$1,Hosts!$1:$1,0))</f>
        <v>1</v>
      </c>
      <c r="F1775" s="87">
        <f>INDEX(Hosts!$A:$O,MATCH(Places!$C1775,Hosts!$A:$A,0),MATCH(Places!F$1,Hosts!$1:$1,0))</f>
        <v>0.64</v>
      </c>
      <c r="G1775" s="17" t="str">
        <f>INDEX(Hosts!$A:$O,MATCH(Places!$C1775,Hosts!$A:$A,0),MATCH(Places!G$1,Hosts!$1:$1,0))</f>
        <v>Yes</v>
      </c>
      <c r="H1775" s="17">
        <v>7</v>
      </c>
      <c r="I1775" s="17" t="str">
        <f>INDEX(Neighborhoods!$A:$C,MATCH(Places!$H1775,Neighborhoods!$A:$A,0),MATCH(Places!I$1,Neighborhoods!$1:$1,0))</f>
        <v>Brooklyn</v>
      </c>
      <c r="J1775" s="17" t="str">
        <f>INDEX(Neighborhoods!$A:$C,MATCH(Places!$H1775,Neighborhoods!$A:$A,0),MATCH(Places!J$1,Neighborhoods!$1:$1,0))</f>
        <v>Bedford-Stuyvesant</v>
      </c>
      <c r="K1775" s="17" t="s">
        <v>1</v>
      </c>
      <c r="L1775" s="17" t="str">
        <f t="shared" si="108"/>
        <v>Yes</v>
      </c>
      <c r="M1775" s="17">
        <v>1</v>
      </c>
      <c r="N1775" s="17" t="str" cm="1">
        <f t="array" ref="N1775">_xlfn.IFS(M1775&lt;=2,"Small",M1775&lt;=5,"Medium",M1775&gt;5,"Large")</f>
        <v>Small</v>
      </c>
      <c r="O1775" s="65">
        <v>30</v>
      </c>
      <c r="P1775" s="87">
        <f t="shared" si="109"/>
        <v>0.03</v>
      </c>
      <c r="Q1775" s="68">
        <v>4.83</v>
      </c>
      <c r="R1775" s="68" t="str" cm="1">
        <f t="array" ref="R1775">_xlfn.SWITCH(ROUND(Q1775,0),5,"Excellent",4,"Good",3,"Ok","Bad")</f>
        <v>Excellent</v>
      </c>
      <c r="S1775" s="17">
        <v>24</v>
      </c>
      <c r="T1775" s="17" t="str">
        <f t="shared" si="110"/>
        <v>No</v>
      </c>
      <c r="U1775" s="82">
        <v>42865</v>
      </c>
      <c r="V1775" s="82">
        <v>43840</v>
      </c>
      <c r="W1775" s="17">
        <v>0</v>
      </c>
      <c r="X1775" s="17" t="str">
        <f t="shared" si="111"/>
        <v>Inactive</v>
      </c>
      <c r="Y1775" s="17" t="s">
        <v>15615</v>
      </c>
      <c r="Z1775" s="17"/>
    </row>
    <row r="1776" spans="1:26" x14ac:dyDescent="0.25">
      <c r="A1776">
        <v>1775</v>
      </c>
      <c r="B1776" s="17" t="s">
        <v>1322</v>
      </c>
      <c r="C1776" s="17">
        <v>2226</v>
      </c>
      <c r="D1776" s="17" t="str">
        <f>INDEX(Hosts!$A:$O,MATCH(Places!$C1776,Hosts!$A:$A,0),MATCH(Places!D$1,Hosts!$1:$1,0))</f>
        <v>Within an hour</v>
      </c>
      <c r="E1776" s="87">
        <f>INDEX(Hosts!$A:$O,MATCH(Places!$C1776,Hosts!$A:$A,0),MATCH(Places!E$1,Hosts!$1:$1,0))</f>
        <v>1</v>
      </c>
      <c r="F1776" s="87">
        <f>INDEX(Hosts!$A:$O,MATCH(Places!$C1776,Hosts!$A:$A,0),MATCH(Places!F$1,Hosts!$1:$1,0))</f>
        <v>0.88</v>
      </c>
      <c r="G1776" s="17" t="str">
        <f>INDEX(Hosts!$A:$O,MATCH(Places!$C1776,Hosts!$A:$A,0),MATCH(Places!G$1,Hosts!$1:$1,0))</f>
        <v>No</v>
      </c>
      <c r="H1776" s="17">
        <v>7</v>
      </c>
      <c r="I1776" s="17" t="str">
        <f>INDEX(Neighborhoods!$A:$C,MATCH(Places!$H1776,Neighborhoods!$A:$A,0),MATCH(Places!I$1,Neighborhoods!$1:$1,0))</f>
        <v>Brooklyn</v>
      </c>
      <c r="J1776" s="17" t="str">
        <f>INDEX(Neighborhoods!$A:$C,MATCH(Places!$H1776,Neighborhoods!$A:$A,0),MATCH(Places!J$1,Neighborhoods!$1:$1,0))</f>
        <v>Bedford-Stuyvesant</v>
      </c>
      <c r="K1776" s="17" t="s">
        <v>11822</v>
      </c>
      <c r="L1776" s="17" t="str">
        <f t="shared" si="108"/>
        <v>No</v>
      </c>
      <c r="M1776" s="17">
        <v>4</v>
      </c>
      <c r="N1776" s="17" t="str" cm="1">
        <f t="array" ref="N1776">_xlfn.IFS(M1776&lt;=2,"Small",M1776&lt;=5,"Medium",M1776&gt;5,"Large")</f>
        <v>Medium</v>
      </c>
      <c r="O1776" s="65">
        <v>105</v>
      </c>
      <c r="P1776" s="87">
        <f t="shared" si="109"/>
        <v>0.03</v>
      </c>
      <c r="Q1776" s="68">
        <v>4.74</v>
      </c>
      <c r="R1776" s="68" t="str" cm="1">
        <f t="array" ref="R1776">_xlfn.SWITCH(ROUND(Q1776,0),5,"Excellent",4,"Good",3,"Ok","Bad")</f>
        <v>Excellent</v>
      </c>
      <c r="S1776" s="17">
        <v>116</v>
      </c>
      <c r="T1776" s="17" t="str">
        <f t="shared" si="110"/>
        <v>No</v>
      </c>
      <c r="U1776" s="82">
        <v>42451</v>
      </c>
      <c r="V1776" s="82">
        <v>44052</v>
      </c>
      <c r="W1776" s="17">
        <v>86</v>
      </c>
      <c r="X1776" s="17" t="str">
        <f t="shared" si="111"/>
        <v>Active</v>
      </c>
      <c r="Y1776" s="17" t="s">
        <v>15615</v>
      </c>
      <c r="Z1776" s="17"/>
    </row>
    <row r="1777" spans="1:26" x14ac:dyDescent="0.25">
      <c r="A1777">
        <v>1776</v>
      </c>
      <c r="B1777" s="17" t="s">
        <v>1323</v>
      </c>
      <c r="C1777" s="17">
        <v>2323</v>
      </c>
      <c r="D1777" s="17" t="str">
        <f>INDEX(Hosts!$A:$O,MATCH(Places!$C1777,Hosts!$A:$A,0),MATCH(Places!D$1,Hosts!$1:$1,0))</f>
        <v>Within a few hours</v>
      </c>
      <c r="E1777" s="87">
        <f>INDEX(Hosts!$A:$O,MATCH(Places!$C1777,Hosts!$A:$A,0),MATCH(Places!E$1,Hosts!$1:$1,0))</f>
        <v>1</v>
      </c>
      <c r="F1777" s="87">
        <f>INDEX(Hosts!$A:$O,MATCH(Places!$C1777,Hosts!$A:$A,0),MATCH(Places!F$1,Hosts!$1:$1,0))</f>
        <v>1</v>
      </c>
      <c r="G1777" s="17" t="str">
        <f>INDEX(Hosts!$A:$O,MATCH(Places!$C1777,Hosts!$A:$A,0),MATCH(Places!G$1,Hosts!$1:$1,0))</f>
        <v>No</v>
      </c>
      <c r="H1777" s="17">
        <v>7</v>
      </c>
      <c r="I1777" s="17" t="str">
        <f>INDEX(Neighborhoods!$A:$C,MATCH(Places!$H1777,Neighborhoods!$A:$A,0),MATCH(Places!I$1,Neighborhoods!$1:$1,0))</f>
        <v>Brooklyn</v>
      </c>
      <c r="J1777" s="17" t="str">
        <f>INDEX(Neighborhoods!$A:$C,MATCH(Places!$H1777,Neighborhoods!$A:$A,0),MATCH(Places!J$1,Neighborhoods!$1:$1,0))</f>
        <v>Bedford-Stuyvesant</v>
      </c>
      <c r="K1777" s="17" t="s">
        <v>11822</v>
      </c>
      <c r="L1777" s="17" t="str">
        <f t="shared" si="108"/>
        <v>No</v>
      </c>
      <c r="M1777" s="17">
        <v>4</v>
      </c>
      <c r="N1777" s="17" t="str" cm="1">
        <f t="array" ref="N1777">_xlfn.IFS(M1777&lt;=2,"Small",M1777&lt;=5,"Medium",M1777&gt;5,"Large")</f>
        <v>Medium</v>
      </c>
      <c r="O1777" s="65">
        <v>56</v>
      </c>
      <c r="P1777" s="87">
        <f t="shared" si="109"/>
        <v>0.03</v>
      </c>
      <c r="Q1777" s="68">
        <v>4.6399999999999997</v>
      </c>
      <c r="R1777" s="68" t="str" cm="1">
        <f t="array" ref="R1777">_xlfn.SWITCH(ROUND(Q1777,0),5,"Excellent",4,"Good",3,"Ok","Bad")</f>
        <v>Excellent</v>
      </c>
      <c r="S1777" s="17">
        <v>39</v>
      </c>
      <c r="T1777" s="17" t="str">
        <f t="shared" si="110"/>
        <v>No</v>
      </c>
      <c r="U1777" s="82">
        <v>42394</v>
      </c>
      <c r="V1777" s="82">
        <v>44017</v>
      </c>
      <c r="W1777" s="17">
        <v>0</v>
      </c>
      <c r="X1777" s="17" t="str">
        <f t="shared" si="111"/>
        <v>Inactive</v>
      </c>
      <c r="Y1777" s="17" t="s">
        <v>15615</v>
      </c>
      <c r="Z1777" s="17"/>
    </row>
    <row r="1778" spans="1:26" x14ac:dyDescent="0.25">
      <c r="A1778">
        <v>1777</v>
      </c>
      <c r="B1778" s="17" t="s">
        <v>15373</v>
      </c>
      <c r="C1778" s="17">
        <v>1052</v>
      </c>
      <c r="D1778" s="17" t="str">
        <f>INDEX(Hosts!$A:$O,MATCH(Places!$C1778,Hosts!$A:$A,0),MATCH(Places!D$1,Hosts!$1:$1,0))</f>
        <v>Within an hour</v>
      </c>
      <c r="E1778" s="87">
        <f>INDEX(Hosts!$A:$O,MATCH(Places!$C1778,Hosts!$A:$A,0),MATCH(Places!E$1,Hosts!$1:$1,0))</f>
        <v>1</v>
      </c>
      <c r="F1778" s="87">
        <f>INDEX(Hosts!$A:$O,MATCH(Places!$C1778,Hosts!$A:$A,0),MATCH(Places!F$1,Hosts!$1:$1,0))</f>
        <v>0.96</v>
      </c>
      <c r="G1778" s="17" t="str">
        <f>INDEX(Hosts!$A:$O,MATCH(Places!$C1778,Hosts!$A:$A,0),MATCH(Places!G$1,Hosts!$1:$1,0))</f>
        <v>No</v>
      </c>
      <c r="H1778" s="17">
        <v>10</v>
      </c>
      <c r="I1778" s="17" t="str">
        <f>INDEX(Neighborhoods!$A:$C,MATCH(Places!$H1778,Neighborhoods!$A:$A,0),MATCH(Places!I$1,Neighborhoods!$1:$1,0))</f>
        <v>Brooklyn</v>
      </c>
      <c r="J1778" s="17" t="str">
        <f>INDEX(Neighborhoods!$A:$C,MATCH(Places!$H1778,Neighborhoods!$A:$A,0),MATCH(Places!J$1,Neighborhoods!$1:$1,0))</f>
        <v>East Flatbush</v>
      </c>
      <c r="K1778" s="17" t="s">
        <v>11822</v>
      </c>
      <c r="L1778" s="17" t="str">
        <f t="shared" si="108"/>
        <v>No</v>
      </c>
      <c r="M1778" s="17">
        <v>2</v>
      </c>
      <c r="N1778" s="17" t="str" cm="1">
        <f t="array" ref="N1778">_xlfn.IFS(M1778&lt;=2,"Small",M1778&lt;=5,"Medium",M1778&gt;5,"Large")</f>
        <v>Small</v>
      </c>
      <c r="O1778" s="65">
        <v>95</v>
      </c>
      <c r="P1778" s="87">
        <f t="shared" si="109"/>
        <v>0.03</v>
      </c>
      <c r="Q1778" s="68">
        <v>4.75</v>
      </c>
      <c r="R1778" s="68" t="str" cm="1">
        <f t="array" ref="R1778">_xlfn.SWITCH(ROUND(Q1778,0),5,"Excellent",4,"Good",3,"Ok","Bad")</f>
        <v>Excellent</v>
      </c>
      <c r="S1778" s="17">
        <v>8</v>
      </c>
      <c r="T1778" s="17" t="str">
        <f t="shared" si="110"/>
        <v>No</v>
      </c>
      <c r="U1778" s="82">
        <v>42415</v>
      </c>
      <c r="V1778" s="82">
        <v>43982</v>
      </c>
      <c r="W1778" s="17">
        <v>39</v>
      </c>
      <c r="X1778" s="17" t="str">
        <f t="shared" si="111"/>
        <v>Active</v>
      </c>
      <c r="Y1778" s="17" t="s">
        <v>15615</v>
      </c>
      <c r="Z1778" s="17"/>
    </row>
    <row r="1779" spans="1:26" x14ac:dyDescent="0.25">
      <c r="A1779">
        <v>1778</v>
      </c>
      <c r="B1779" s="17" t="s">
        <v>14036</v>
      </c>
      <c r="C1779" s="17">
        <v>1966</v>
      </c>
      <c r="D1779" s="17" t="str">
        <f>INDEX(Hosts!$A:$O,MATCH(Places!$C1779,Hosts!$A:$A,0),MATCH(Places!D$1,Hosts!$1:$1,0))</f>
        <v>Within an hour</v>
      </c>
      <c r="E1779" s="87">
        <f>INDEX(Hosts!$A:$O,MATCH(Places!$C1779,Hosts!$A:$A,0),MATCH(Places!E$1,Hosts!$1:$1,0))</f>
        <v>0.96</v>
      </c>
      <c r="F1779" s="87">
        <f>INDEX(Hosts!$A:$O,MATCH(Places!$C1779,Hosts!$A:$A,0),MATCH(Places!F$1,Hosts!$1:$1,0))</f>
        <v>0.92</v>
      </c>
      <c r="G1779" s="17" t="str">
        <f>INDEX(Hosts!$A:$O,MATCH(Places!$C1779,Hosts!$A:$A,0),MATCH(Places!G$1,Hosts!$1:$1,0))</f>
        <v>No</v>
      </c>
      <c r="H1779" s="17">
        <v>2</v>
      </c>
      <c r="I1779" s="17" t="str">
        <f>INDEX(Neighborhoods!$A:$C,MATCH(Places!$H1779,Neighborhoods!$A:$A,0),MATCH(Places!I$1,Neighborhoods!$1:$1,0))</f>
        <v>Bronx</v>
      </c>
      <c r="J1779" s="17" t="str">
        <f>INDEX(Neighborhoods!$A:$C,MATCH(Places!$H1779,Neighborhoods!$A:$A,0),MATCH(Places!J$1,Neighborhoods!$1:$1,0))</f>
        <v>Concourse</v>
      </c>
      <c r="K1779" s="17" t="s">
        <v>1</v>
      </c>
      <c r="L1779" s="17" t="str">
        <f t="shared" si="108"/>
        <v>Yes</v>
      </c>
      <c r="M1779" s="17">
        <v>2</v>
      </c>
      <c r="N1779" s="17" t="str" cm="1">
        <f t="array" ref="N1779">_xlfn.IFS(M1779&lt;=2,"Small",M1779&lt;=5,"Medium",M1779&gt;5,"Large")</f>
        <v>Small</v>
      </c>
      <c r="O1779" s="65">
        <v>62</v>
      </c>
      <c r="P1779" s="87">
        <f t="shared" si="109"/>
        <v>0.03</v>
      </c>
      <c r="Q1779" s="68">
        <v>4.68</v>
      </c>
      <c r="R1779" s="68" t="str" cm="1">
        <f t="array" ref="R1779">_xlfn.SWITCH(ROUND(Q1779,0),5,"Excellent",4,"Good",3,"Ok","Bad")</f>
        <v>Excellent</v>
      </c>
      <c r="S1779" s="17">
        <v>62</v>
      </c>
      <c r="T1779" s="17" t="str">
        <f t="shared" si="110"/>
        <v>No</v>
      </c>
      <c r="U1779" s="82">
        <v>42498</v>
      </c>
      <c r="V1779" s="82">
        <v>43965</v>
      </c>
      <c r="W1779" s="17">
        <v>89</v>
      </c>
      <c r="X1779" s="17" t="str">
        <f t="shared" si="111"/>
        <v>Active</v>
      </c>
      <c r="Y1779" s="17" t="s">
        <v>15615</v>
      </c>
      <c r="Z1779" s="17"/>
    </row>
    <row r="1780" spans="1:26" x14ac:dyDescent="0.25">
      <c r="A1780">
        <v>1779</v>
      </c>
      <c r="B1780" s="17" t="s">
        <v>1324</v>
      </c>
      <c r="C1780" s="17">
        <v>2616</v>
      </c>
      <c r="D1780" s="17" t="str">
        <f>INDEX(Hosts!$A:$O,MATCH(Places!$C1780,Hosts!$A:$A,0),MATCH(Places!D$1,Hosts!$1:$1,0))</f>
        <v>Within an hour</v>
      </c>
      <c r="E1780" s="87">
        <f>INDEX(Hosts!$A:$O,MATCH(Places!$C1780,Hosts!$A:$A,0),MATCH(Places!E$1,Hosts!$1:$1,0))</f>
        <v>1</v>
      </c>
      <c r="F1780" s="87">
        <f>INDEX(Hosts!$A:$O,MATCH(Places!$C1780,Hosts!$A:$A,0),MATCH(Places!F$1,Hosts!$1:$1,0))</f>
        <v>0.5</v>
      </c>
      <c r="G1780" s="17" t="str">
        <f>INDEX(Hosts!$A:$O,MATCH(Places!$C1780,Hosts!$A:$A,0),MATCH(Places!G$1,Hosts!$1:$1,0))</f>
        <v>Yes</v>
      </c>
      <c r="H1780" s="17">
        <v>16</v>
      </c>
      <c r="I1780" s="17" t="str">
        <f>INDEX(Neighborhoods!$A:$C,MATCH(Places!$H1780,Neighborhoods!$A:$A,0),MATCH(Places!I$1,Neighborhoods!$1:$1,0))</f>
        <v>Manhattan</v>
      </c>
      <c r="J1780" s="17" t="str">
        <f>INDEX(Neighborhoods!$A:$C,MATCH(Places!$H1780,Neighborhoods!$A:$A,0),MATCH(Places!J$1,Neighborhoods!$1:$1,0))</f>
        <v>Harlem</v>
      </c>
      <c r="K1780" s="17" t="s">
        <v>1</v>
      </c>
      <c r="L1780" s="17" t="str">
        <f t="shared" si="108"/>
        <v>Yes</v>
      </c>
      <c r="M1780" s="17">
        <v>2</v>
      </c>
      <c r="N1780" s="17" t="str" cm="1">
        <f t="array" ref="N1780">_xlfn.IFS(M1780&lt;=2,"Small",M1780&lt;=5,"Medium",M1780&gt;5,"Large")</f>
        <v>Small</v>
      </c>
      <c r="O1780" s="65">
        <v>80</v>
      </c>
      <c r="P1780" s="87">
        <f t="shared" si="109"/>
        <v>0.03</v>
      </c>
      <c r="Q1780" s="68">
        <v>5</v>
      </c>
      <c r="R1780" s="68" t="str" cm="1">
        <f t="array" ref="R1780">_xlfn.SWITCH(ROUND(Q1780,0),5,"Excellent",4,"Good",3,"Ok","Bad")</f>
        <v>Excellent</v>
      </c>
      <c r="S1780" s="17">
        <v>38</v>
      </c>
      <c r="T1780" s="17" t="str">
        <f t="shared" si="110"/>
        <v>No</v>
      </c>
      <c r="U1780" s="82">
        <v>42632</v>
      </c>
      <c r="V1780" s="82">
        <v>43833</v>
      </c>
      <c r="W1780" s="17">
        <v>365</v>
      </c>
      <c r="X1780" s="17" t="str">
        <f t="shared" si="111"/>
        <v>Active</v>
      </c>
      <c r="Y1780" s="17" t="s">
        <v>15615</v>
      </c>
      <c r="Z1780" s="17"/>
    </row>
    <row r="1781" spans="1:26" x14ac:dyDescent="0.25">
      <c r="A1781">
        <v>1780</v>
      </c>
      <c r="B1781" s="17" t="s">
        <v>1325</v>
      </c>
      <c r="C1781" s="17">
        <v>2005</v>
      </c>
      <c r="D1781" s="17" t="str">
        <f>INDEX(Hosts!$A:$O,MATCH(Places!$C1781,Hosts!$A:$A,0),MATCH(Places!D$1,Hosts!$1:$1,0))</f>
        <v>Within an hour</v>
      </c>
      <c r="E1781" s="87">
        <f>INDEX(Hosts!$A:$O,MATCH(Places!$C1781,Hosts!$A:$A,0),MATCH(Places!E$1,Hosts!$1:$1,0))</f>
        <v>1</v>
      </c>
      <c r="F1781" s="87">
        <f>INDEX(Hosts!$A:$O,MATCH(Places!$C1781,Hosts!$A:$A,0),MATCH(Places!F$1,Hosts!$1:$1,0))</f>
        <v>0.87</v>
      </c>
      <c r="G1781" s="17" t="str">
        <f>INDEX(Hosts!$A:$O,MATCH(Places!$C1781,Hosts!$A:$A,0),MATCH(Places!G$1,Hosts!$1:$1,0))</f>
        <v>Yes</v>
      </c>
      <c r="H1781" s="17">
        <v>19</v>
      </c>
      <c r="I1781" s="17" t="str">
        <f>INDEX(Neighborhoods!$A:$C,MATCH(Places!$H1781,Neighborhoods!$A:$A,0),MATCH(Places!I$1,Neighborhoods!$1:$1,0))</f>
        <v>Manhattan</v>
      </c>
      <c r="J1781" s="17" t="str">
        <f>INDEX(Neighborhoods!$A:$C,MATCH(Places!$H1781,Neighborhoods!$A:$A,0),MATCH(Places!J$1,Neighborhoods!$1:$1,0))</f>
        <v>Upper East Side</v>
      </c>
      <c r="K1781" s="17" t="s">
        <v>11822</v>
      </c>
      <c r="L1781" s="17" t="str">
        <f t="shared" si="108"/>
        <v>No</v>
      </c>
      <c r="M1781" s="17">
        <v>4</v>
      </c>
      <c r="N1781" s="17" t="str" cm="1">
        <f t="array" ref="N1781">_xlfn.IFS(M1781&lt;=2,"Small",M1781&lt;=5,"Medium",M1781&gt;5,"Large")</f>
        <v>Medium</v>
      </c>
      <c r="O1781" s="65">
        <v>110</v>
      </c>
      <c r="P1781" s="87">
        <f t="shared" si="109"/>
        <v>0.03</v>
      </c>
      <c r="Q1781" s="68">
        <v>4.5599999999999996</v>
      </c>
      <c r="R1781" s="68" t="str" cm="1">
        <f t="array" ref="R1781">_xlfn.SWITCH(ROUND(Q1781,0),5,"Excellent",4,"Good",3,"Ok","Bad")</f>
        <v>Excellent</v>
      </c>
      <c r="S1781" s="17">
        <v>9</v>
      </c>
      <c r="T1781" s="17" t="str">
        <f t="shared" si="110"/>
        <v>No</v>
      </c>
      <c r="U1781" s="82">
        <v>42703</v>
      </c>
      <c r="V1781" s="82">
        <v>43951</v>
      </c>
      <c r="W1781" s="17">
        <v>365</v>
      </c>
      <c r="X1781" s="17" t="str">
        <f t="shared" si="111"/>
        <v>Active</v>
      </c>
      <c r="Y1781" s="17" t="s">
        <v>15615</v>
      </c>
      <c r="Z1781" s="17"/>
    </row>
    <row r="1782" spans="1:26" x14ac:dyDescent="0.25">
      <c r="A1782">
        <v>1781</v>
      </c>
      <c r="B1782" s="17" t="s">
        <v>1326</v>
      </c>
      <c r="C1782" s="17">
        <v>2199</v>
      </c>
      <c r="D1782" s="17" t="str">
        <f>INDEX(Hosts!$A:$O,MATCH(Places!$C1782,Hosts!$A:$A,0),MATCH(Places!D$1,Hosts!$1:$1,0))</f>
        <v>Within a day</v>
      </c>
      <c r="E1782" s="87">
        <f>INDEX(Hosts!$A:$O,MATCH(Places!$C1782,Hosts!$A:$A,0),MATCH(Places!E$1,Hosts!$1:$1,0))</f>
        <v>0.8</v>
      </c>
      <c r="F1782" s="87">
        <f>INDEX(Hosts!$A:$O,MATCH(Places!$C1782,Hosts!$A:$A,0),MATCH(Places!F$1,Hosts!$1:$1,0))</f>
        <v>0.87</v>
      </c>
      <c r="G1782" s="17" t="str">
        <f>INDEX(Hosts!$A:$O,MATCH(Places!$C1782,Hosts!$A:$A,0),MATCH(Places!G$1,Hosts!$1:$1,0))</f>
        <v>Yes</v>
      </c>
      <c r="H1782" s="17">
        <v>8</v>
      </c>
      <c r="I1782" s="17" t="str">
        <f>INDEX(Neighborhoods!$A:$C,MATCH(Places!$H1782,Neighborhoods!$A:$A,0),MATCH(Places!I$1,Neighborhoods!$1:$1,0))</f>
        <v>Brooklyn</v>
      </c>
      <c r="J1782" s="17" t="str">
        <f>INDEX(Neighborhoods!$A:$C,MATCH(Places!$H1782,Neighborhoods!$A:$A,0),MATCH(Places!J$1,Neighborhoods!$1:$1,0))</f>
        <v>Bushwick</v>
      </c>
      <c r="K1782" s="17" t="s">
        <v>11822</v>
      </c>
      <c r="L1782" s="17" t="str">
        <f t="shared" si="108"/>
        <v>No</v>
      </c>
      <c r="M1782" s="17">
        <v>4</v>
      </c>
      <c r="N1782" s="17" t="str" cm="1">
        <f t="array" ref="N1782">_xlfn.IFS(M1782&lt;=2,"Small",M1782&lt;=5,"Medium",M1782&gt;5,"Large")</f>
        <v>Medium</v>
      </c>
      <c r="O1782" s="65">
        <v>129</v>
      </c>
      <c r="P1782" s="87">
        <f t="shared" si="109"/>
        <v>0.03</v>
      </c>
      <c r="Q1782" s="68">
        <v>4.92</v>
      </c>
      <c r="R1782" s="68" t="str" cm="1">
        <f t="array" ref="R1782">_xlfn.SWITCH(ROUND(Q1782,0),5,"Excellent",4,"Good",3,"Ok","Bad")</f>
        <v>Excellent</v>
      </c>
      <c r="S1782" s="17">
        <v>133</v>
      </c>
      <c r="T1782" s="17" t="str">
        <f t="shared" si="110"/>
        <v>Yes</v>
      </c>
      <c r="U1782" s="82">
        <v>42411</v>
      </c>
      <c r="V1782" s="82">
        <v>43901</v>
      </c>
      <c r="W1782" s="17">
        <v>298</v>
      </c>
      <c r="X1782" s="17" t="str">
        <f t="shared" si="111"/>
        <v>Active</v>
      </c>
      <c r="Y1782" s="17" t="s">
        <v>15615</v>
      </c>
      <c r="Z1782" s="17"/>
    </row>
    <row r="1783" spans="1:26" x14ac:dyDescent="0.25">
      <c r="A1783">
        <v>1782</v>
      </c>
      <c r="B1783" s="17" t="s">
        <v>1327</v>
      </c>
      <c r="C1783" s="17">
        <v>2126</v>
      </c>
      <c r="D1783" s="17" t="str">
        <f>INDEX(Hosts!$A:$O,MATCH(Places!$C1783,Hosts!$A:$A,0),MATCH(Places!D$1,Hosts!$1:$1,0))</f>
        <v>Within an hour</v>
      </c>
      <c r="E1783" s="87">
        <f>INDEX(Hosts!$A:$O,MATCH(Places!$C1783,Hosts!$A:$A,0),MATCH(Places!E$1,Hosts!$1:$1,0))</f>
        <v>0.96</v>
      </c>
      <c r="F1783" s="87">
        <f>INDEX(Hosts!$A:$O,MATCH(Places!$C1783,Hosts!$A:$A,0),MATCH(Places!F$1,Hosts!$1:$1,0))</f>
        <v>0.95</v>
      </c>
      <c r="G1783" s="17" t="str">
        <f>INDEX(Hosts!$A:$O,MATCH(Places!$C1783,Hosts!$A:$A,0),MATCH(Places!G$1,Hosts!$1:$1,0))</f>
        <v>No</v>
      </c>
      <c r="H1783" s="17">
        <v>22</v>
      </c>
      <c r="I1783" s="17" t="str">
        <f>INDEX(Neighborhoods!$A:$C,MATCH(Places!$H1783,Neighborhoods!$A:$A,0),MATCH(Places!I$1,Neighborhoods!$1:$1,0))</f>
        <v>Queens</v>
      </c>
      <c r="J1783" s="17" t="str">
        <f>INDEX(Neighborhoods!$A:$C,MATCH(Places!$H1783,Neighborhoods!$A:$A,0),MATCH(Places!J$1,Neighborhoods!$1:$1,0))</f>
        <v>Flushing</v>
      </c>
      <c r="K1783" s="17" t="s">
        <v>1</v>
      </c>
      <c r="L1783" s="17" t="str">
        <f t="shared" si="108"/>
        <v>Yes</v>
      </c>
      <c r="M1783" s="17">
        <v>2</v>
      </c>
      <c r="N1783" s="17" t="str" cm="1">
        <f t="array" ref="N1783">_xlfn.IFS(M1783&lt;=2,"Small",M1783&lt;=5,"Medium",M1783&gt;5,"Large")</f>
        <v>Small</v>
      </c>
      <c r="O1783" s="65">
        <v>58</v>
      </c>
      <c r="P1783" s="87">
        <f t="shared" si="109"/>
        <v>0.03</v>
      </c>
      <c r="Q1783" s="68">
        <v>4.72</v>
      </c>
      <c r="R1783" s="68" t="str" cm="1">
        <f t="array" ref="R1783">_xlfn.SWITCH(ROUND(Q1783,0),5,"Excellent",4,"Good",3,"Ok","Bad")</f>
        <v>Excellent</v>
      </c>
      <c r="S1783" s="17">
        <v>142</v>
      </c>
      <c r="T1783" s="17" t="str">
        <f t="shared" si="110"/>
        <v>No</v>
      </c>
      <c r="U1783" s="82">
        <v>42446</v>
      </c>
      <c r="V1783" s="82">
        <v>43994</v>
      </c>
      <c r="W1783" s="17">
        <v>66</v>
      </c>
      <c r="X1783" s="17" t="str">
        <f t="shared" si="111"/>
        <v>Active</v>
      </c>
      <c r="Y1783" s="17" t="s">
        <v>15616</v>
      </c>
      <c r="Z1783" s="17"/>
    </row>
    <row r="1784" spans="1:26" x14ac:dyDescent="0.25">
      <c r="A1784">
        <v>1783</v>
      </c>
      <c r="B1784" s="17" t="s">
        <v>13660</v>
      </c>
      <c r="C1784" s="17">
        <v>2126</v>
      </c>
      <c r="D1784" s="17" t="str">
        <f>INDEX(Hosts!$A:$O,MATCH(Places!$C1784,Hosts!$A:$A,0),MATCH(Places!D$1,Hosts!$1:$1,0))</f>
        <v>Within an hour</v>
      </c>
      <c r="E1784" s="87">
        <f>INDEX(Hosts!$A:$O,MATCH(Places!$C1784,Hosts!$A:$A,0),MATCH(Places!E$1,Hosts!$1:$1,0))</f>
        <v>0.96</v>
      </c>
      <c r="F1784" s="87">
        <f>INDEX(Hosts!$A:$O,MATCH(Places!$C1784,Hosts!$A:$A,0),MATCH(Places!F$1,Hosts!$1:$1,0))</f>
        <v>0.95</v>
      </c>
      <c r="G1784" s="17" t="str">
        <f>INDEX(Hosts!$A:$O,MATCH(Places!$C1784,Hosts!$A:$A,0),MATCH(Places!G$1,Hosts!$1:$1,0))</f>
        <v>No</v>
      </c>
      <c r="H1784" s="17">
        <v>22</v>
      </c>
      <c r="I1784" s="17" t="str">
        <f>INDEX(Neighborhoods!$A:$C,MATCH(Places!$H1784,Neighborhoods!$A:$A,0),MATCH(Places!I$1,Neighborhoods!$1:$1,0))</f>
        <v>Queens</v>
      </c>
      <c r="J1784" s="17" t="str">
        <f>INDEX(Neighborhoods!$A:$C,MATCH(Places!$H1784,Neighborhoods!$A:$A,0),MATCH(Places!J$1,Neighborhoods!$1:$1,0))</f>
        <v>Flushing</v>
      </c>
      <c r="K1784" s="17" t="s">
        <v>1</v>
      </c>
      <c r="L1784" s="17" t="str">
        <f t="shared" si="108"/>
        <v>Yes</v>
      </c>
      <c r="M1784" s="17">
        <v>2</v>
      </c>
      <c r="N1784" s="17" t="str" cm="1">
        <f t="array" ref="N1784">_xlfn.IFS(M1784&lt;=2,"Small",M1784&lt;=5,"Medium",M1784&gt;5,"Large")</f>
        <v>Small</v>
      </c>
      <c r="O1784" s="65">
        <v>58</v>
      </c>
      <c r="P1784" s="87">
        <f t="shared" si="109"/>
        <v>0.03</v>
      </c>
      <c r="Q1784" s="68">
        <v>4.58</v>
      </c>
      <c r="R1784" s="68" t="str" cm="1">
        <f t="array" ref="R1784">_xlfn.SWITCH(ROUND(Q1784,0),5,"Excellent",4,"Good",3,"Ok","Bad")</f>
        <v>Excellent</v>
      </c>
      <c r="S1784" s="17">
        <v>103</v>
      </c>
      <c r="T1784" s="17" t="str">
        <f t="shared" si="110"/>
        <v>No</v>
      </c>
      <c r="U1784" s="82">
        <v>42390</v>
      </c>
      <c r="V1784" s="82">
        <v>43752</v>
      </c>
      <c r="W1784" s="17">
        <v>86</v>
      </c>
      <c r="X1784" s="17" t="str">
        <f t="shared" si="111"/>
        <v>Active</v>
      </c>
      <c r="Y1784" s="17" t="s">
        <v>15615</v>
      </c>
      <c r="Z1784" s="17"/>
    </row>
    <row r="1785" spans="1:26" x14ac:dyDescent="0.25">
      <c r="A1785">
        <v>1784</v>
      </c>
      <c r="B1785" s="17" t="s">
        <v>15233</v>
      </c>
      <c r="C1785" s="17">
        <v>2619</v>
      </c>
      <c r="D1785" s="17" t="str">
        <f>INDEX(Hosts!$A:$O,MATCH(Places!$C1785,Hosts!$A:$A,0),MATCH(Places!D$1,Hosts!$1:$1,0))</f>
        <v>Within a few hours</v>
      </c>
      <c r="E1785" s="87">
        <f>INDEX(Hosts!$A:$O,MATCH(Places!$C1785,Hosts!$A:$A,0),MATCH(Places!E$1,Hosts!$1:$1,0))</f>
        <v>0.94</v>
      </c>
      <c r="F1785" s="87">
        <f>INDEX(Hosts!$A:$O,MATCH(Places!$C1785,Hosts!$A:$A,0),MATCH(Places!F$1,Hosts!$1:$1,0))</f>
        <v>0.78</v>
      </c>
      <c r="G1785" s="17" t="str">
        <f>INDEX(Hosts!$A:$O,MATCH(Places!$C1785,Hosts!$A:$A,0),MATCH(Places!G$1,Hosts!$1:$1,0))</f>
        <v>Yes</v>
      </c>
      <c r="H1785" s="17">
        <v>7</v>
      </c>
      <c r="I1785" s="17" t="str">
        <f>INDEX(Neighborhoods!$A:$C,MATCH(Places!$H1785,Neighborhoods!$A:$A,0),MATCH(Places!I$1,Neighborhoods!$1:$1,0))</f>
        <v>Brooklyn</v>
      </c>
      <c r="J1785" s="17" t="str">
        <f>INDEX(Neighborhoods!$A:$C,MATCH(Places!$H1785,Neighborhoods!$A:$A,0),MATCH(Places!J$1,Neighborhoods!$1:$1,0))</f>
        <v>Bedford-Stuyvesant</v>
      </c>
      <c r="K1785" s="17" t="s">
        <v>11822</v>
      </c>
      <c r="L1785" s="17" t="str">
        <f t="shared" si="108"/>
        <v>No</v>
      </c>
      <c r="M1785" s="17">
        <v>4</v>
      </c>
      <c r="N1785" s="17" t="str" cm="1">
        <f t="array" ref="N1785">_xlfn.IFS(M1785&lt;=2,"Small",M1785&lt;=5,"Medium",M1785&gt;5,"Large")</f>
        <v>Medium</v>
      </c>
      <c r="O1785" s="65">
        <v>200</v>
      </c>
      <c r="P1785" s="87">
        <f t="shared" si="109"/>
        <v>0.04</v>
      </c>
      <c r="Q1785" s="68">
        <v>4.91</v>
      </c>
      <c r="R1785" s="68" t="str" cm="1">
        <f t="array" ref="R1785">_xlfn.SWITCH(ROUND(Q1785,0),5,"Excellent",4,"Good",3,"Ok","Bad")</f>
        <v>Excellent</v>
      </c>
      <c r="S1785" s="17">
        <v>244</v>
      </c>
      <c r="T1785" s="17" t="str">
        <f t="shared" si="110"/>
        <v>Yes</v>
      </c>
      <c r="U1785" s="82">
        <v>42383</v>
      </c>
      <c r="V1785" s="82">
        <v>44057</v>
      </c>
      <c r="W1785" s="17">
        <v>141</v>
      </c>
      <c r="X1785" s="17" t="str">
        <f t="shared" si="111"/>
        <v>Active</v>
      </c>
      <c r="Y1785" s="17" t="s">
        <v>15615</v>
      </c>
      <c r="Z1785" s="17"/>
    </row>
    <row r="1786" spans="1:26" x14ac:dyDescent="0.25">
      <c r="A1786">
        <v>1785</v>
      </c>
      <c r="B1786" s="17" t="s">
        <v>1328</v>
      </c>
      <c r="C1786" s="17">
        <v>2622</v>
      </c>
      <c r="D1786" s="17" t="str">
        <f>INDEX(Hosts!$A:$O,MATCH(Places!$C1786,Hosts!$A:$A,0),MATCH(Places!D$1,Hosts!$1:$1,0))</f>
        <v>Within an hour</v>
      </c>
      <c r="E1786" s="87">
        <f>INDEX(Hosts!$A:$O,MATCH(Places!$C1786,Hosts!$A:$A,0),MATCH(Places!E$1,Hosts!$1:$1,0))</f>
        <v>1</v>
      </c>
      <c r="F1786" s="87">
        <f>INDEX(Hosts!$A:$O,MATCH(Places!$C1786,Hosts!$A:$A,0),MATCH(Places!F$1,Hosts!$1:$1,0))</f>
        <v>0.75</v>
      </c>
      <c r="G1786" s="17" t="str">
        <f>INDEX(Hosts!$A:$O,MATCH(Places!$C1786,Hosts!$A:$A,0),MATCH(Places!G$1,Hosts!$1:$1,0))</f>
        <v>No</v>
      </c>
      <c r="H1786" s="17">
        <v>8</v>
      </c>
      <c r="I1786" s="17" t="str">
        <f>INDEX(Neighborhoods!$A:$C,MATCH(Places!$H1786,Neighborhoods!$A:$A,0),MATCH(Places!I$1,Neighborhoods!$1:$1,0))</f>
        <v>Brooklyn</v>
      </c>
      <c r="J1786" s="17" t="str">
        <f>INDEX(Neighborhoods!$A:$C,MATCH(Places!$H1786,Neighborhoods!$A:$A,0),MATCH(Places!J$1,Neighborhoods!$1:$1,0))</f>
        <v>Bushwick</v>
      </c>
      <c r="K1786" s="17" t="s">
        <v>11822</v>
      </c>
      <c r="L1786" s="17" t="str">
        <f t="shared" si="108"/>
        <v>No</v>
      </c>
      <c r="M1786" s="17">
        <v>2</v>
      </c>
      <c r="N1786" s="17" t="str" cm="1">
        <f t="array" ref="N1786">_xlfn.IFS(M1786&lt;=2,"Small",M1786&lt;=5,"Medium",M1786&gt;5,"Large")</f>
        <v>Small</v>
      </c>
      <c r="O1786" s="65">
        <v>100</v>
      </c>
      <c r="P1786" s="87">
        <f t="shared" si="109"/>
        <v>0.03</v>
      </c>
      <c r="Q1786" s="68">
        <v>4.8899999999999997</v>
      </c>
      <c r="R1786" s="68" t="str" cm="1">
        <f t="array" ref="R1786">_xlfn.SWITCH(ROUND(Q1786,0),5,"Excellent",4,"Good",3,"Ok","Bad")</f>
        <v>Excellent</v>
      </c>
      <c r="S1786" s="17">
        <v>18</v>
      </c>
      <c r="T1786" s="17" t="str">
        <f t="shared" si="110"/>
        <v>No</v>
      </c>
      <c r="U1786" s="82">
        <v>42400</v>
      </c>
      <c r="V1786" s="82">
        <v>43884</v>
      </c>
      <c r="W1786" s="17">
        <v>0</v>
      </c>
      <c r="X1786" s="17" t="str">
        <f t="shared" si="111"/>
        <v>Inactive</v>
      </c>
      <c r="Y1786" s="17" t="s">
        <v>15615</v>
      </c>
      <c r="Z1786" s="17"/>
    </row>
    <row r="1787" spans="1:26" x14ac:dyDescent="0.25">
      <c r="A1787">
        <v>1786</v>
      </c>
      <c r="B1787" s="17" t="s">
        <v>13410</v>
      </c>
      <c r="C1787" s="17">
        <v>2303</v>
      </c>
      <c r="D1787" s="17" t="str">
        <f>INDEX(Hosts!$A:$O,MATCH(Places!$C1787,Hosts!$A:$A,0),MATCH(Places!D$1,Hosts!$1:$1,0))</f>
        <v>Within a few hours</v>
      </c>
      <c r="E1787" s="87">
        <f>INDEX(Hosts!$A:$O,MATCH(Places!$C1787,Hosts!$A:$A,0),MATCH(Places!E$1,Hosts!$1:$1,0))</f>
        <v>1</v>
      </c>
      <c r="F1787" s="87">
        <f>INDEX(Hosts!$A:$O,MATCH(Places!$C1787,Hosts!$A:$A,0),MATCH(Places!F$1,Hosts!$1:$1,0))</f>
        <v>0.5</v>
      </c>
      <c r="G1787" s="17" t="str">
        <f>INDEX(Hosts!$A:$O,MATCH(Places!$C1787,Hosts!$A:$A,0),MATCH(Places!G$1,Hosts!$1:$1,0))</f>
        <v>Yes</v>
      </c>
      <c r="H1787" s="17">
        <v>24</v>
      </c>
      <c r="I1787" s="17" t="str">
        <f>INDEX(Neighborhoods!$A:$C,MATCH(Places!$H1787,Neighborhoods!$A:$A,0),MATCH(Places!I$1,Neighborhoods!$1:$1,0))</f>
        <v>Queens</v>
      </c>
      <c r="J1787" s="17" t="str">
        <f>INDEX(Neighborhoods!$A:$C,MATCH(Places!$H1787,Neighborhoods!$A:$A,0),MATCH(Places!J$1,Neighborhoods!$1:$1,0))</f>
        <v>Long Island City</v>
      </c>
      <c r="K1787" s="17" t="s">
        <v>1</v>
      </c>
      <c r="L1787" s="17" t="str">
        <f t="shared" si="108"/>
        <v>Yes</v>
      </c>
      <c r="M1787" s="17">
        <v>2</v>
      </c>
      <c r="N1787" s="17" t="str" cm="1">
        <f t="array" ref="N1787">_xlfn.IFS(M1787&lt;=2,"Small",M1787&lt;=5,"Medium",M1787&gt;5,"Large")</f>
        <v>Small</v>
      </c>
      <c r="O1787" s="65">
        <v>44</v>
      </c>
      <c r="P1787" s="87">
        <f t="shared" si="109"/>
        <v>0.03</v>
      </c>
      <c r="Q1787" s="68">
        <v>4.82</v>
      </c>
      <c r="R1787" s="68" t="str" cm="1">
        <f t="array" ref="R1787">_xlfn.SWITCH(ROUND(Q1787,0),5,"Excellent",4,"Good",3,"Ok","Bad")</f>
        <v>Excellent</v>
      </c>
      <c r="S1787" s="17">
        <v>44</v>
      </c>
      <c r="T1787" s="17" t="str">
        <f t="shared" si="110"/>
        <v>No</v>
      </c>
      <c r="U1787" s="82">
        <v>42424</v>
      </c>
      <c r="V1787" s="82">
        <v>43891</v>
      </c>
      <c r="W1787" s="17">
        <v>3</v>
      </c>
      <c r="X1787" s="17" t="str">
        <f t="shared" si="111"/>
        <v>Active</v>
      </c>
      <c r="Y1787" s="17" t="s">
        <v>15615</v>
      </c>
      <c r="Z1787" s="17"/>
    </row>
    <row r="1788" spans="1:26" x14ac:dyDescent="0.25">
      <c r="A1788">
        <v>1787</v>
      </c>
      <c r="B1788" s="17" t="s">
        <v>1329</v>
      </c>
      <c r="C1788" s="17">
        <v>2623</v>
      </c>
      <c r="D1788" s="17" t="str">
        <f>INDEX(Hosts!$A:$O,MATCH(Places!$C1788,Hosts!$A:$A,0),MATCH(Places!D$1,Hosts!$1:$1,0))</f>
        <v>Within a day</v>
      </c>
      <c r="E1788" s="87">
        <f>INDEX(Hosts!$A:$O,MATCH(Places!$C1788,Hosts!$A:$A,0),MATCH(Places!E$1,Hosts!$1:$1,0))</f>
        <v>1</v>
      </c>
      <c r="F1788" s="87">
        <f>INDEX(Hosts!$A:$O,MATCH(Places!$C1788,Hosts!$A:$A,0),MATCH(Places!F$1,Hosts!$1:$1,0))</f>
        <v>1</v>
      </c>
      <c r="G1788" s="17" t="str">
        <f>INDEX(Hosts!$A:$O,MATCH(Places!$C1788,Hosts!$A:$A,0),MATCH(Places!G$1,Hosts!$1:$1,0))</f>
        <v>Yes</v>
      </c>
      <c r="H1788" s="17">
        <v>12</v>
      </c>
      <c r="I1788" s="17" t="str">
        <f>INDEX(Neighborhoods!$A:$C,MATCH(Places!$H1788,Neighborhoods!$A:$A,0),MATCH(Places!I$1,Neighborhoods!$1:$1,0))</f>
        <v>Brooklyn</v>
      </c>
      <c r="J1788" s="17" t="str">
        <f>INDEX(Neighborhoods!$A:$C,MATCH(Places!$H1788,Neighborhoods!$A:$A,0),MATCH(Places!J$1,Neighborhoods!$1:$1,0))</f>
        <v>Williamsburg</v>
      </c>
      <c r="K1788" s="17" t="s">
        <v>11822</v>
      </c>
      <c r="L1788" s="17" t="str">
        <f t="shared" si="108"/>
        <v>No</v>
      </c>
      <c r="M1788" s="17">
        <v>5</v>
      </c>
      <c r="N1788" s="17" t="str" cm="1">
        <f t="array" ref="N1788">_xlfn.IFS(M1788&lt;=2,"Small",M1788&lt;=5,"Medium",M1788&gt;5,"Large")</f>
        <v>Medium</v>
      </c>
      <c r="O1788" s="65">
        <v>160</v>
      </c>
      <c r="P1788" s="87">
        <f t="shared" si="109"/>
        <v>0.03</v>
      </c>
      <c r="Q1788" s="68">
        <v>4.84</v>
      </c>
      <c r="R1788" s="68" t="str" cm="1">
        <f t="array" ref="R1788">_xlfn.SWITCH(ROUND(Q1788,0),5,"Excellent",4,"Good",3,"Ok","Bad")</f>
        <v>Excellent</v>
      </c>
      <c r="S1788" s="17">
        <v>82</v>
      </c>
      <c r="T1788" s="17" t="str">
        <f t="shared" si="110"/>
        <v>No</v>
      </c>
      <c r="U1788" s="82">
        <v>42434</v>
      </c>
      <c r="V1788" s="82">
        <v>43816</v>
      </c>
      <c r="W1788" s="17">
        <v>8</v>
      </c>
      <c r="X1788" s="17" t="str">
        <f t="shared" si="111"/>
        <v>Active</v>
      </c>
      <c r="Y1788" s="17" t="s">
        <v>15616</v>
      </c>
      <c r="Z1788" s="17"/>
    </row>
    <row r="1789" spans="1:26" x14ac:dyDescent="0.25">
      <c r="A1789">
        <v>1788</v>
      </c>
      <c r="B1789" s="17" t="s">
        <v>1330</v>
      </c>
      <c r="C1789" s="17">
        <v>794</v>
      </c>
      <c r="D1789" s="17" t="str">
        <f>INDEX(Hosts!$A:$O,MATCH(Places!$C1789,Hosts!$A:$A,0),MATCH(Places!D$1,Hosts!$1:$1,0))</f>
        <v>Within an hour</v>
      </c>
      <c r="E1789" s="87">
        <f>INDEX(Hosts!$A:$O,MATCH(Places!$C1789,Hosts!$A:$A,0),MATCH(Places!E$1,Hosts!$1:$1,0))</f>
        <v>1</v>
      </c>
      <c r="F1789" s="87">
        <f>INDEX(Hosts!$A:$O,MATCH(Places!$C1789,Hosts!$A:$A,0),MATCH(Places!F$1,Hosts!$1:$1,0))</f>
        <v>0.91</v>
      </c>
      <c r="G1789" s="17" t="str">
        <f>INDEX(Hosts!$A:$O,MATCH(Places!$C1789,Hosts!$A:$A,0),MATCH(Places!G$1,Hosts!$1:$1,0))</f>
        <v>No</v>
      </c>
      <c r="H1789" s="17">
        <v>8</v>
      </c>
      <c r="I1789" s="17" t="str">
        <f>INDEX(Neighborhoods!$A:$C,MATCH(Places!$H1789,Neighborhoods!$A:$A,0),MATCH(Places!I$1,Neighborhoods!$1:$1,0))</f>
        <v>Brooklyn</v>
      </c>
      <c r="J1789" s="17" t="str">
        <f>INDEX(Neighborhoods!$A:$C,MATCH(Places!$H1789,Neighborhoods!$A:$A,0),MATCH(Places!J$1,Neighborhoods!$1:$1,0))</f>
        <v>Bushwick</v>
      </c>
      <c r="K1789" s="17" t="s">
        <v>11822</v>
      </c>
      <c r="L1789" s="17" t="str">
        <f t="shared" si="108"/>
        <v>No</v>
      </c>
      <c r="M1789" s="17">
        <v>3</v>
      </c>
      <c r="N1789" s="17" t="str" cm="1">
        <f t="array" ref="N1789">_xlfn.IFS(M1789&lt;=2,"Small",M1789&lt;=5,"Medium",M1789&gt;5,"Large")</f>
        <v>Medium</v>
      </c>
      <c r="O1789" s="65">
        <v>121</v>
      </c>
      <c r="P1789" s="87">
        <f t="shared" si="109"/>
        <v>0.03</v>
      </c>
      <c r="Q1789" s="68">
        <v>4.75</v>
      </c>
      <c r="R1789" s="68" t="str" cm="1">
        <f t="array" ref="R1789">_xlfn.SWITCH(ROUND(Q1789,0),5,"Excellent",4,"Good",3,"Ok","Bad")</f>
        <v>Excellent</v>
      </c>
      <c r="S1789" s="17">
        <v>134</v>
      </c>
      <c r="T1789" s="17" t="str">
        <f t="shared" si="110"/>
        <v>No</v>
      </c>
      <c r="U1789" s="82">
        <v>42446</v>
      </c>
      <c r="V1789" s="82">
        <v>44037</v>
      </c>
      <c r="W1789" s="17">
        <v>349</v>
      </c>
      <c r="X1789" s="17" t="str">
        <f t="shared" si="111"/>
        <v>Active</v>
      </c>
      <c r="Y1789" s="17" t="s">
        <v>15615</v>
      </c>
      <c r="Z1789" s="17"/>
    </row>
    <row r="1790" spans="1:26" x14ac:dyDescent="0.25">
      <c r="A1790">
        <v>1789</v>
      </c>
      <c r="B1790" s="17" t="s">
        <v>13346</v>
      </c>
      <c r="C1790" s="17">
        <v>1725</v>
      </c>
      <c r="D1790" s="17" t="str">
        <f>INDEX(Hosts!$A:$O,MATCH(Places!$C1790,Hosts!$A:$A,0),MATCH(Places!D$1,Hosts!$1:$1,0))</f>
        <v>Within an hour</v>
      </c>
      <c r="E1790" s="87">
        <f>INDEX(Hosts!$A:$O,MATCH(Places!$C1790,Hosts!$A:$A,0),MATCH(Places!E$1,Hosts!$1:$1,0))</f>
        <v>1</v>
      </c>
      <c r="F1790" s="87">
        <f>INDEX(Hosts!$A:$O,MATCH(Places!$C1790,Hosts!$A:$A,0),MATCH(Places!F$1,Hosts!$1:$1,0))</f>
        <v>0.88</v>
      </c>
      <c r="G1790" s="17" t="str">
        <f>INDEX(Hosts!$A:$O,MATCH(Places!$C1790,Hosts!$A:$A,0),MATCH(Places!G$1,Hosts!$1:$1,0))</f>
        <v>No</v>
      </c>
      <c r="H1790" s="17">
        <v>16</v>
      </c>
      <c r="I1790" s="17" t="str">
        <f>INDEX(Neighborhoods!$A:$C,MATCH(Places!$H1790,Neighborhoods!$A:$A,0),MATCH(Places!I$1,Neighborhoods!$1:$1,0))</f>
        <v>Manhattan</v>
      </c>
      <c r="J1790" s="17" t="str">
        <f>INDEX(Neighborhoods!$A:$C,MATCH(Places!$H1790,Neighborhoods!$A:$A,0),MATCH(Places!J$1,Neighborhoods!$1:$1,0))</f>
        <v>Harlem</v>
      </c>
      <c r="K1790" s="17" t="s">
        <v>1</v>
      </c>
      <c r="L1790" s="17" t="str">
        <f t="shared" si="108"/>
        <v>Yes</v>
      </c>
      <c r="M1790" s="17">
        <v>2</v>
      </c>
      <c r="N1790" s="17" t="str" cm="1">
        <f t="array" ref="N1790">_xlfn.IFS(M1790&lt;=2,"Small",M1790&lt;=5,"Medium",M1790&gt;5,"Large")</f>
        <v>Small</v>
      </c>
      <c r="O1790" s="65">
        <v>77</v>
      </c>
      <c r="P1790" s="87">
        <f t="shared" si="109"/>
        <v>0.03</v>
      </c>
      <c r="Q1790" s="68">
        <v>4.9000000000000004</v>
      </c>
      <c r="R1790" s="68" t="str" cm="1">
        <f t="array" ref="R1790">_xlfn.SWITCH(ROUND(Q1790,0),5,"Excellent",4,"Good",3,"Ok","Bad")</f>
        <v>Excellent</v>
      </c>
      <c r="S1790" s="17">
        <v>81</v>
      </c>
      <c r="T1790" s="17" t="str">
        <f t="shared" si="110"/>
        <v>No</v>
      </c>
      <c r="U1790" s="82">
        <v>42609</v>
      </c>
      <c r="V1790" s="82">
        <v>43889</v>
      </c>
      <c r="W1790" s="17">
        <v>35</v>
      </c>
      <c r="X1790" s="17" t="str">
        <f t="shared" si="111"/>
        <v>Active</v>
      </c>
      <c r="Y1790" s="17" t="s">
        <v>15615</v>
      </c>
      <c r="Z1790" s="17"/>
    </row>
    <row r="1791" spans="1:26" x14ac:dyDescent="0.25">
      <c r="A1791">
        <v>1790</v>
      </c>
      <c r="B1791" s="17" t="s">
        <v>14148</v>
      </c>
      <c r="C1791" s="17">
        <v>2629</v>
      </c>
      <c r="D1791" s="17" t="str">
        <f>INDEX(Hosts!$A:$O,MATCH(Places!$C1791,Hosts!$A:$A,0),MATCH(Places!D$1,Hosts!$1:$1,0))</f>
        <v>Within a day</v>
      </c>
      <c r="E1791" s="87">
        <f>INDEX(Hosts!$A:$O,MATCH(Places!$C1791,Hosts!$A:$A,0),MATCH(Places!E$1,Hosts!$1:$1,0))</f>
        <v>0.64</v>
      </c>
      <c r="F1791" s="87">
        <f>INDEX(Hosts!$A:$O,MATCH(Places!$C1791,Hosts!$A:$A,0),MATCH(Places!F$1,Hosts!$1:$1,0))</f>
        <v>0.39</v>
      </c>
      <c r="G1791" s="17" t="str">
        <f>INDEX(Hosts!$A:$O,MATCH(Places!$C1791,Hosts!$A:$A,0),MATCH(Places!G$1,Hosts!$1:$1,0))</f>
        <v>No</v>
      </c>
      <c r="H1791" s="17">
        <v>7</v>
      </c>
      <c r="I1791" s="17" t="str">
        <f>INDEX(Neighborhoods!$A:$C,MATCH(Places!$H1791,Neighborhoods!$A:$A,0),MATCH(Places!I$1,Neighborhoods!$1:$1,0))</f>
        <v>Brooklyn</v>
      </c>
      <c r="J1791" s="17" t="str">
        <f>INDEX(Neighborhoods!$A:$C,MATCH(Places!$H1791,Neighborhoods!$A:$A,0),MATCH(Places!J$1,Neighborhoods!$1:$1,0))</f>
        <v>Bedford-Stuyvesant</v>
      </c>
      <c r="K1791" s="17" t="s">
        <v>1</v>
      </c>
      <c r="L1791" s="17" t="str">
        <f t="shared" si="108"/>
        <v>Yes</v>
      </c>
      <c r="M1791" s="17">
        <v>1</v>
      </c>
      <c r="N1791" s="17" t="str" cm="1">
        <f t="array" ref="N1791">_xlfn.IFS(M1791&lt;=2,"Small",M1791&lt;=5,"Medium",M1791&gt;5,"Large")</f>
        <v>Small</v>
      </c>
      <c r="O1791" s="65">
        <v>35</v>
      </c>
      <c r="P1791" s="87">
        <f t="shared" si="109"/>
        <v>0.03</v>
      </c>
      <c r="Q1791" s="68">
        <v>4.75</v>
      </c>
      <c r="R1791" s="68" t="str" cm="1">
        <f t="array" ref="R1791">_xlfn.SWITCH(ROUND(Q1791,0),5,"Excellent",4,"Good",3,"Ok","Bad")</f>
        <v>Excellent</v>
      </c>
      <c r="S1791" s="17">
        <v>8</v>
      </c>
      <c r="T1791" s="17" t="str">
        <f t="shared" si="110"/>
        <v>No</v>
      </c>
      <c r="U1791" s="82">
        <v>42442</v>
      </c>
      <c r="V1791" s="82">
        <v>43831</v>
      </c>
      <c r="W1791" s="17">
        <v>349</v>
      </c>
      <c r="X1791" s="17" t="str">
        <f t="shared" si="111"/>
        <v>Active</v>
      </c>
      <c r="Y1791" s="17" t="s">
        <v>15615</v>
      </c>
      <c r="Z1791" s="17"/>
    </row>
    <row r="1792" spans="1:26" x14ac:dyDescent="0.25">
      <c r="A1792">
        <v>1791</v>
      </c>
      <c r="B1792" s="17" t="s">
        <v>14492</v>
      </c>
      <c r="C1792" s="17">
        <v>354</v>
      </c>
      <c r="D1792" s="17" t="str">
        <f>INDEX(Hosts!$A:$O,MATCH(Places!$C1792,Hosts!$A:$A,0),MATCH(Places!D$1,Hosts!$1:$1,0))</f>
        <v>Within a day</v>
      </c>
      <c r="E1792" s="87">
        <f>INDEX(Hosts!$A:$O,MATCH(Places!$C1792,Hosts!$A:$A,0),MATCH(Places!E$1,Hosts!$1:$1,0))</f>
        <v>0.6</v>
      </c>
      <c r="F1792" s="87">
        <f>INDEX(Hosts!$A:$O,MATCH(Places!$C1792,Hosts!$A:$A,0),MATCH(Places!F$1,Hosts!$1:$1,0))</f>
        <v>0.24</v>
      </c>
      <c r="G1792" s="17" t="str">
        <f>INDEX(Hosts!$A:$O,MATCH(Places!$C1792,Hosts!$A:$A,0),MATCH(Places!G$1,Hosts!$1:$1,0))</f>
        <v>No</v>
      </c>
      <c r="H1792" s="17">
        <v>15</v>
      </c>
      <c r="I1792" s="17" t="str">
        <f>INDEX(Neighborhoods!$A:$C,MATCH(Places!$H1792,Neighborhoods!$A:$A,0),MATCH(Places!I$1,Neighborhoods!$1:$1,0))</f>
        <v>Manhattan</v>
      </c>
      <c r="J1792" s="17" t="str">
        <f>INDEX(Neighborhoods!$A:$C,MATCH(Places!$H1792,Neighborhoods!$A:$A,0),MATCH(Places!J$1,Neighborhoods!$1:$1,0))</f>
        <v>East Village</v>
      </c>
      <c r="K1792" s="17" t="s">
        <v>11822</v>
      </c>
      <c r="L1792" s="17" t="str">
        <f t="shared" si="108"/>
        <v>No</v>
      </c>
      <c r="M1792" s="17">
        <v>3</v>
      </c>
      <c r="N1792" s="17" t="str" cm="1">
        <f t="array" ref="N1792">_xlfn.IFS(M1792&lt;=2,"Small",M1792&lt;=5,"Medium",M1792&gt;5,"Large")</f>
        <v>Medium</v>
      </c>
      <c r="O1792" s="65">
        <v>180</v>
      </c>
      <c r="P1792" s="87">
        <f t="shared" si="109"/>
        <v>0.03</v>
      </c>
      <c r="Q1792" s="68">
        <v>4.58</v>
      </c>
      <c r="R1792" s="68" t="str" cm="1">
        <f t="array" ref="R1792">_xlfn.SWITCH(ROUND(Q1792,0),5,"Excellent",4,"Good",3,"Ok","Bad")</f>
        <v>Excellent</v>
      </c>
      <c r="S1792" s="17">
        <v>12</v>
      </c>
      <c r="T1792" s="17" t="str">
        <f t="shared" si="110"/>
        <v>No</v>
      </c>
      <c r="U1792" s="82">
        <v>42466</v>
      </c>
      <c r="V1792" s="82">
        <v>43999</v>
      </c>
      <c r="W1792" s="17">
        <v>205</v>
      </c>
      <c r="X1792" s="17" t="str">
        <f t="shared" si="111"/>
        <v>Active</v>
      </c>
      <c r="Y1792" s="17" t="s">
        <v>15615</v>
      </c>
      <c r="Z1792" s="17"/>
    </row>
    <row r="1793" spans="1:26" x14ac:dyDescent="0.25">
      <c r="A1793">
        <v>1792</v>
      </c>
      <c r="B1793" s="17" t="s">
        <v>1331</v>
      </c>
      <c r="C1793" s="17">
        <v>2522</v>
      </c>
      <c r="D1793" s="17" t="str">
        <f>INDEX(Hosts!$A:$O,MATCH(Places!$C1793,Hosts!$A:$A,0),MATCH(Places!D$1,Hosts!$1:$1,0))</f>
        <v>Within a day</v>
      </c>
      <c r="E1793" s="87">
        <f>INDEX(Hosts!$A:$O,MATCH(Places!$C1793,Hosts!$A:$A,0),MATCH(Places!E$1,Hosts!$1:$1,0))</f>
        <v>1</v>
      </c>
      <c r="F1793" s="87">
        <f>INDEX(Hosts!$A:$O,MATCH(Places!$C1793,Hosts!$A:$A,0),MATCH(Places!F$1,Hosts!$1:$1,0))</f>
        <v>1</v>
      </c>
      <c r="G1793" s="17" t="str">
        <f>INDEX(Hosts!$A:$O,MATCH(Places!$C1793,Hosts!$A:$A,0),MATCH(Places!G$1,Hosts!$1:$1,0))</f>
        <v>Yes</v>
      </c>
      <c r="H1793" s="17">
        <v>6</v>
      </c>
      <c r="I1793" s="17" t="str">
        <f>INDEX(Neighborhoods!$A:$C,MATCH(Places!$H1793,Neighborhoods!$A:$A,0),MATCH(Places!I$1,Neighborhoods!$1:$1,0))</f>
        <v>Bronx</v>
      </c>
      <c r="J1793" s="17" t="str">
        <f>INDEX(Neighborhoods!$A:$C,MATCH(Places!$H1793,Neighborhoods!$A:$A,0),MATCH(Places!J$1,Neighborhoods!$1:$1,0))</f>
        <v>Wakefield</v>
      </c>
      <c r="K1793" s="17" t="s">
        <v>11822</v>
      </c>
      <c r="L1793" s="17" t="str">
        <f t="shared" si="108"/>
        <v>No</v>
      </c>
      <c r="M1793" s="17">
        <v>4</v>
      </c>
      <c r="N1793" s="17" t="str" cm="1">
        <f t="array" ref="N1793">_xlfn.IFS(M1793&lt;=2,"Small",M1793&lt;=5,"Medium",M1793&gt;5,"Large")</f>
        <v>Medium</v>
      </c>
      <c r="O1793" s="65">
        <v>75</v>
      </c>
      <c r="P1793" s="87">
        <f t="shared" si="109"/>
        <v>0.03</v>
      </c>
      <c r="Q1793" s="68">
        <v>4.87</v>
      </c>
      <c r="R1793" s="68" t="str" cm="1">
        <f t="array" ref="R1793">_xlfn.SWITCH(ROUND(Q1793,0),5,"Excellent",4,"Good",3,"Ok","Bad")</f>
        <v>Excellent</v>
      </c>
      <c r="S1793" s="17">
        <v>15</v>
      </c>
      <c r="T1793" s="17" t="str">
        <f t="shared" si="110"/>
        <v>No</v>
      </c>
      <c r="U1793" s="82">
        <v>42407</v>
      </c>
      <c r="V1793" s="82">
        <v>44031</v>
      </c>
      <c r="W1793" s="17">
        <v>25</v>
      </c>
      <c r="X1793" s="17" t="str">
        <f t="shared" si="111"/>
        <v>Active</v>
      </c>
      <c r="Y1793" s="17" t="s">
        <v>15615</v>
      </c>
      <c r="Z1793" s="17"/>
    </row>
    <row r="1794" spans="1:26" x14ac:dyDescent="0.25">
      <c r="A1794">
        <v>1793</v>
      </c>
      <c r="B1794" s="17" t="s">
        <v>1332</v>
      </c>
      <c r="C1794" s="17">
        <v>1734</v>
      </c>
      <c r="D1794" s="17" t="str">
        <f>INDEX(Hosts!$A:$O,MATCH(Places!$C1794,Hosts!$A:$A,0),MATCH(Places!D$1,Hosts!$1:$1,0))</f>
        <v>Within an hour</v>
      </c>
      <c r="E1794" s="87">
        <f>INDEX(Hosts!$A:$O,MATCH(Places!$C1794,Hosts!$A:$A,0),MATCH(Places!E$1,Hosts!$1:$1,0))</f>
        <v>1</v>
      </c>
      <c r="F1794" s="87">
        <f>INDEX(Hosts!$A:$O,MATCH(Places!$C1794,Hosts!$A:$A,0),MATCH(Places!F$1,Hosts!$1:$1,0))</f>
        <v>1</v>
      </c>
      <c r="G1794" s="17" t="str">
        <f>INDEX(Hosts!$A:$O,MATCH(Places!$C1794,Hosts!$A:$A,0),MATCH(Places!G$1,Hosts!$1:$1,0))</f>
        <v>No</v>
      </c>
      <c r="H1794" s="17">
        <v>13</v>
      </c>
      <c r="I1794" s="17" t="str">
        <f>INDEX(Neighborhoods!$A:$C,MATCH(Places!$H1794,Neighborhoods!$A:$A,0),MATCH(Places!I$1,Neighborhoods!$1:$1,0))</f>
        <v>Manhattan</v>
      </c>
      <c r="J1794" s="17" t="str">
        <f>INDEX(Neighborhoods!$A:$C,MATCH(Places!$H1794,Neighborhoods!$A:$A,0),MATCH(Places!J$1,Neighborhoods!$1:$1,0))</f>
        <v>Chelsea</v>
      </c>
      <c r="K1794" s="17" t="s">
        <v>1</v>
      </c>
      <c r="L1794" s="17" t="str">
        <f t="shared" ref="L1794:L1857" si="112">IF(OR(K1794="Private room",K1794="Shared room"),"Yes","No")</f>
        <v>Yes</v>
      </c>
      <c r="M1794" s="17">
        <v>1</v>
      </c>
      <c r="N1794" s="17" t="str" cm="1">
        <f t="array" ref="N1794">_xlfn.IFS(M1794&lt;=2,"Small",M1794&lt;=5,"Medium",M1794&gt;5,"Large")</f>
        <v>Small</v>
      </c>
      <c r="O1794" s="65">
        <v>50</v>
      </c>
      <c r="P1794" s="87">
        <f t="shared" ref="P1794:P1857" si="113">VLOOKUP(O1794,$AB$1:$AC$5,2)</f>
        <v>0.03</v>
      </c>
      <c r="Q1794" s="68">
        <v>4.7</v>
      </c>
      <c r="R1794" s="68" t="str" cm="1">
        <f t="array" ref="R1794">_xlfn.SWITCH(ROUND(Q1794,0),5,"Excellent",4,"Good",3,"Ok","Bad")</f>
        <v>Excellent</v>
      </c>
      <c r="S1794" s="17">
        <v>189</v>
      </c>
      <c r="T1794" s="17" t="str">
        <f t="shared" ref="T1794:T1857" si="114">IF(AND(Q1794&gt;=4.8,S1794&gt;100),"Yes","No")</f>
        <v>No</v>
      </c>
      <c r="U1794" s="82">
        <v>42404</v>
      </c>
      <c r="V1794" s="82">
        <v>44023</v>
      </c>
      <c r="W1794" s="17">
        <v>365</v>
      </c>
      <c r="X1794" s="17" t="str">
        <f t="shared" ref="X1794:X1857" si="115">IF(W1794&lt;&gt;0,"Active","Inactive")</f>
        <v>Active</v>
      </c>
      <c r="Y1794" s="17" t="s">
        <v>15616</v>
      </c>
      <c r="Z1794" s="17"/>
    </row>
    <row r="1795" spans="1:26" x14ac:dyDescent="0.25">
      <c r="A1795">
        <v>1794</v>
      </c>
      <c r="B1795" s="17" t="s">
        <v>1333</v>
      </c>
      <c r="C1795" s="17">
        <v>1734</v>
      </c>
      <c r="D1795" s="17" t="str">
        <f>INDEX(Hosts!$A:$O,MATCH(Places!$C1795,Hosts!$A:$A,0),MATCH(Places!D$1,Hosts!$1:$1,0))</f>
        <v>Within an hour</v>
      </c>
      <c r="E1795" s="87">
        <f>INDEX(Hosts!$A:$O,MATCH(Places!$C1795,Hosts!$A:$A,0),MATCH(Places!E$1,Hosts!$1:$1,0))</f>
        <v>1</v>
      </c>
      <c r="F1795" s="87">
        <f>INDEX(Hosts!$A:$O,MATCH(Places!$C1795,Hosts!$A:$A,0),MATCH(Places!F$1,Hosts!$1:$1,0))</f>
        <v>1</v>
      </c>
      <c r="G1795" s="17" t="str">
        <f>INDEX(Hosts!$A:$O,MATCH(Places!$C1795,Hosts!$A:$A,0),MATCH(Places!G$1,Hosts!$1:$1,0))</f>
        <v>No</v>
      </c>
      <c r="H1795" s="17">
        <v>13</v>
      </c>
      <c r="I1795" s="17" t="str">
        <f>INDEX(Neighborhoods!$A:$C,MATCH(Places!$H1795,Neighborhoods!$A:$A,0),MATCH(Places!I$1,Neighborhoods!$1:$1,0))</f>
        <v>Manhattan</v>
      </c>
      <c r="J1795" s="17" t="str">
        <f>INDEX(Neighborhoods!$A:$C,MATCH(Places!$H1795,Neighborhoods!$A:$A,0),MATCH(Places!J$1,Neighborhoods!$1:$1,0))</f>
        <v>Chelsea</v>
      </c>
      <c r="K1795" s="17" t="s">
        <v>1</v>
      </c>
      <c r="L1795" s="17" t="str">
        <f t="shared" si="112"/>
        <v>Yes</v>
      </c>
      <c r="M1795" s="17">
        <v>1</v>
      </c>
      <c r="N1795" s="17" t="str" cm="1">
        <f t="array" ref="N1795">_xlfn.IFS(M1795&lt;=2,"Small",M1795&lt;=5,"Medium",M1795&gt;5,"Large")</f>
        <v>Small</v>
      </c>
      <c r="O1795" s="65">
        <v>50</v>
      </c>
      <c r="P1795" s="87">
        <f t="shared" si="113"/>
        <v>0.03</v>
      </c>
      <c r="Q1795" s="68">
        <v>4.72</v>
      </c>
      <c r="R1795" s="68" t="str" cm="1">
        <f t="array" ref="R1795">_xlfn.SWITCH(ROUND(Q1795,0),5,"Excellent",4,"Good",3,"Ok","Bad")</f>
        <v>Excellent</v>
      </c>
      <c r="S1795" s="17">
        <v>194</v>
      </c>
      <c r="T1795" s="17" t="str">
        <f t="shared" si="114"/>
        <v>No</v>
      </c>
      <c r="U1795" s="82">
        <v>42446</v>
      </c>
      <c r="V1795" s="82">
        <v>43895</v>
      </c>
      <c r="W1795" s="17">
        <v>365</v>
      </c>
      <c r="X1795" s="17" t="str">
        <f t="shared" si="115"/>
        <v>Active</v>
      </c>
      <c r="Y1795" s="17" t="s">
        <v>15616</v>
      </c>
      <c r="Z1795" s="17"/>
    </row>
    <row r="1796" spans="1:26" x14ac:dyDescent="0.25">
      <c r="A1796">
        <v>1795</v>
      </c>
      <c r="B1796" s="17" t="s">
        <v>1334</v>
      </c>
      <c r="C1796" s="17">
        <v>243</v>
      </c>
      <c r="D1796" s="17" t="str">
        <f>INDEX(Hosts!$A:$O,MATCH(Places!$C1796,Hosts!$A:$A,0),MATCH(Places!D$1,Hosts!$1:$1,0))</f>
        <v>Within an hour</v>
      </c>
      <c r="E1796" s="87">
        <f>INDEX(Hosts!$A:$O,MATCH(Places!$C1796,Hosts!$A:$A,0),MATCH(Places!E$1,Hosts!$1:$1,0))</f>
        <v>1</v>
      </c>
      <c r="F1796" s="87">
        <f>INDEX(Hosts!$A:$O,MATCH(Places!$C1796,Hosts!$A:$A,0),MATCH(Places!F$1,Hosts!$1:$1,0))</f>
        <v>1</v>
      </c>
      <c r="G1796" s="17" t="str">
        <f>INDEX(Hosts!$A:$O,MATCH(Places!$C1796,Hosts!$A:$A,0),MATCH(Places!G$1,Hosts!$1:$1,0))</f>
        <v>Yes</v>
      </c>
      <c r="H1796" s="17">
        <v>15</v>
      </c>
      <c r="I1796" s="17" t="str">
        <f>INDEX(Neighborhoods!$A:$C,MATCH(Places!$H1796,Neighborhoods!$A:$A,0),MATCH(Places!I$1,Neighborhoods!$1:$1,0))</f>
        <v>Manhattan</v>
      </c>
      <c r="J1796" s="17" t="str">
        <f>INDEX(Neighborhoods!$A:$C,MATCH(Places!$H1796,Neighborhoods!$A:$A,0),MATCH(Places!J$1,Neighborhoods!$1:$1,0))</f>
        <v>East Village</v>
      </c>
      <c r="K1796" s="17" t="s">
        <v>11822</v>
      </c>
      <c r="L1796" s="17" t="str">
        <f t="shared" si="112"/>
        <v>No</v>
      </c>
      <c r="M1796" s="17">
        <v>2</v>
      </c>
      <c r="N1796" s="17" t="str" cm="1">
        <f t="array" ref="N1796">_xlfn.IFS(M1796&lt;=2,"Small",M1796&lt;=5,"Medium",M1796&gt;5,"Large")</f>
        <v>Small</v>
      </c>
      <c r="O1796" s="65">
        <v>220</v>
      </c>
      <c r="P1796" s="87">
        <f t="shared" si="113"/>
        <v>0.04</v>
      </c>
      <c r="Q1796" s="68">
        <v>4.9800000000000004</v>
      </c>
      <c r="R1796" s="68" t="str" cm="1">
        <f t="array" ref="R1796">_xlfn.SWITCH(ROUND(Q1796,0),5,"Excellent",4,"Good",3,"Ok","Bad")</f>
        <v>Excellent</v>
      </c>
      <c r="S1796" s="17">
        <v>65</v>
      </c>
      <c r="T1796" s="17" t="str">
        <f t="shared" si="114"/>
        <v>No</v>
      </c>
      <c r="U1796" s="82">
        <v>42460</v>
      </c>
      <c r="V1796" s="82">
        <v>43879</v>
      </c>
      <c r="W1796" s="17">
        <v>337</v>
      </c>
      <c r="X1796" s="17" t="str">
        <f t="shared" si="115"/>
        <v>Active</v>
      </c>
      <c r="Y1796" s="17" t="s">
        <v>15615</v>
      </c>
      <c r="Z1796" s="17"/>
    </row>
    <row r="1797" spans="1:26" x14ac:dyDescent="0.25">
      <c r="A1797">
        <v>1796</v>
      </c>
      <c r="B1797" s="17" t="s">
        <v>13968</v>
      </c>
      <c r="C1797" s="17">
        <v>1010</v>
      </c>
      <c r="D1797" s="17" t="str">
        <f>INDEX(Hosts!$A:$O,MATCH(Places!$C1797,Hosts!$A:$A,0),MATCH(Places!D$1,Hosts!$1:$1,0))</f>
        <v>Within a few hours</v>
      </c>
      <c r="E1797" s="87">
        <f>INDEX(Hosts!$A:$O,MATCH(Places!$C1797,Hosts!$A:$A,0),MATCH(Places!E$1,Hosts!$1:$1,0))</f>
        <v>0.95</v>
      </c>
      <c r="F1797" s="87">
        <f>INDEX(Hosts!$A:$O,MATCH(Places!$C1797,Hosts!$A:$A,0),MATCH(Places!F$1,Hosts!$1:$1,0))</f>
        <v>0.85</v>
      </c>
      <c r="G1797" s="17" t="str">
        <f>INDEX(Hosts!$A:$O,MATCH(Places!$C1797,Hosts!$A:$A,0),MATCH(Places!G$1,Hosts!$1:$1,0))</f>
        <v>No</v>
      </c>
      <c r="H1797" s="17">
        <v>20</v>
      </c>
      <c r="I1797" s="17" t="str">
        <f>INDEX(Neighborhoods!$A:$C,MATCH(Places!$H1797,Neighborhoods!$A:$A,0),MATCH(Places!I$1,Neighborhoods!$1:$1,0))</f>
        <v>Manhattan</v>
      </c>
      <c r="J1797" s="17" t="str">
        <f>INDEX(Neighborhoods!$A:$C,MATCH(Places!$H1797,Neighborhoods!$A:$A,0),MATCH(Places!J$1,Neighborhoods!$1:$1,0))</f>
        <v>Upper West Side</v>
      </c>
      <c r="K1797" s="17" t="s">
        <v>11822</v>
      </c>
      <c r="L1797" s="17" t="str">
        <f t="shared" si="112"/>
        <v>No</v>
      </c>
      <c r="M1797" s="17">
        <v>6</v>
      </c>
      <c r="N1797" s="17" t="str" cm="1">
        <f t="array" ref="N1797">_xlfn.IFS(M1797&lt;=2,"Small",M1797&lt;=5,"Medium",M1797&gt;5,"Large")</f>
        <v>Large</v>
      </c>
      <c r="O1797" s="65">
        <v>275</v>
      </c>
      <c r="P1797" s="87">
        <f t="shared" si="113"/>
        <v>0.04</v>
      </c>
      <c r="Q1797" s="68">
        <v>4.8</v>
      </c>
      <c r="R1797" s="68" t="str" cm="1">
        <f t="array" ref="R1797">_xlfn.SWITCH(ROUND(Q1797,0),5,"Excellent",4,"Good",3,"Ok","Bad")</f>
        <v>Excellent</v>
      </c>
      <c r="S1797" s="17">
        <v>10</v>
      </c>
      <c r="T1797" s="17" t="str">
        <f t="shared" si="114"/>
        <v>No</v>
      </c>
      <c r="U1797" s="82">
        <v>42466</v>
      </c>
      <c r="V1797" s="82">
        <v>43462</v>
      </c>
      <c r="W1797" s="17">
        <v>307</v>
      </c>
      <c r="X1797" s="17" t="str">
        <f t="shared" si="115"/>
        <v>Active</v>
      </c>
      <c r="Y1797" s="17" t="s">
        <v>15615</v>
      </c>
      <c r="Z1797" s="17"/>
    </row>
    <row r="1798" spans="1:26" x14ac:dyDescent="0.25">
      <c r="A1798">
        <v>1797</v>
      </c>
      <c r="B1798" s="17" t="s">
        <v>1335</v>
      </c>
      <c r="C1798" s="17">
        <v>2633</v>
      </c>
      <c r="D1798" s="17" t="str">
        <f>INDEX(Hosts!$A:$O,MATCH(Places!$C1798,Hosts!$A:$A,0),MATCH(Places!D$1,Hosts!$1:$1,0))</f>
        <v>Within an hour</v>
      </c>
      <c r="E1798" s="87">
        <f>INDEX(Hosts!$A:$O,MATCH(Places!$C1798,Hosts!$A:$A,0),MATCH(Places!E$1,Hosts!$1:$1,0))</f>
        <v>0.96</v>
      </c>
      <c r="F1798" s="87">
        <f>INDEX(Hosts!$A:$O,MATCH(Places!$C1798,Hosts!$A:$A,0),MATCH(Places!F$1,Hosts!$1:$1,0))</f>
        <v>1</v>
      </c>
      <c r="G1798" s="17" t="str">
        <f>INDEX(Hosts!$A:$O,MATCH(Places!$C1798,Hosts!$A:$A,0),MATCH(Places!G$1,Hosts!$1:$1,0))</f>
        <v>Yes</v>
      </c>
      <c r="H1798" s="17">
        <v>7</v>
      </c>
      <c r="I1798" s="17" t="str">
        <f>INDEX(Neighborhoods!$A:$C,MATCH(Places!$H1798,Neighborhoods!$A:$A,0),MATCH(Places!I$1,Neighborhoods!$1:$1,0))</f>
        <v>Brooklyn</v>
      </c>
      <c r="J1798" s="17" t="str">
        <f>INDEX(Neighborhoods!$A:$C,MATCH(Places!$H1798,Neighborhoods!$A:$A,0),MATCH(Places!J$1,Neighborhoods!$1:$1,0))</f>
        <v>Bedford-Stuyvesant</v>
      </c>
      <c r="K1798" s="17" t="s">
        <v>11822</v>
      </c>
      <c r="L1798" s="17" t="str">
        <f t="shared" si="112"/>
        <v>No</v>
      </c>
      <c r="M1798" s="17">
        <v>5</v>
      </c>
      <c r="N1798" s="17" t="str" cm="1">
        <f t="array" ref="N1798">_xlfn.IFS(M1798&lt;=2,"Small",M1798&lt;=5,"Medium",M1798&gt;5,"Large")</f>
        <v>Medium</v>
      </c>
      <c r="O1798" s="65">
        <v>128</v>
      </c>
      <c r="P1798" s="87">
        <f t="shared" si="113"/>
        <v>0.03</v>
      </c>
      <c r="Q1798" s="68">
        <v>4.91</v>
      </c>
      <c r="R1798" s="68" t="str" cm="1">
        <f t="array" ref="R1798">_xlfn.SWITCH(ROUND(Q1798,0),5,"Excellent",4,"Good",3,"Ok","Bad")</f>
        <v>Excellent</v>
      </c>
      <c r="S1798" s="17">
        <v>93</v>
      </c>
      <c r="T1798" s="17" t="str">
        <f t="shared" si="114"/>
        <v>No</v>
      </c>
      <c r="U1798" s="82">
        <v>42967</v>
      </c>
      <c r="V1798" s="82">
        <v>44052</v>
      </c>
      <c r="W1798" s="17">
        <v>331</v>
      </c>
      <c r="X1798" s="17" t="str">
        <f t="shared" si="115"/>
        <v>Active</v>
      </c>
      <c r="Y1798" s="17" t="s">
        <v>15616</v>
      </c>
      <c r="Z1798" s="17"/>
    </row>
    <row r="1799" spans="1:26" x14ac:dyDescent="0.25">
      <c r="A1799">
        <v>1798</v>
      </c>
      <c r="B1799" s="17" t="s">
        <v>1336</v>
      </c>
      <c r="C1799" s="17">
        <v>2396</v>
      </c>
      <c r="D1799" s="17" t="str">
        <f>INDEX(Hosts!$A:$O,MATCH(Places!$C1799,Hosts!$A:$A,0),MATCH(Places!D$1,Hosts!$1:$1,0))</f>
        <v>Within a day</v>
      </c>
      <c r="E1799" s="87">
        <f>INDEX(Hosts!$A:$O,MATCH(Places!$C1799,Hosts!$A:$A,0),MATCH(Places!E$1,Hosts!$1:$1,0))</f>
        <v>0.7</v>
      </c>
      <c r="F1799" s="87">
        <f>INDEX(Hosts!$A:$O,MATCH(Places!$C1799,Hosts!$A:$A,0),MATCH(Places!F$1,Hosts!$1:$1,0))</f>
        <v>0.54</v>
      </c>
      <c r="G1799" s="17" t="str">
        <f>INDEX(Hosts!$A:$O,MATCH(Places!$C1799,Hosts!$A:$A,0),MATCH(Places!G$1,Hosts!$1:$1,0))</f>
        <v>No</v>
      </c>
      <c r="H1799" s="17">
        <v>16</v>
      </c>
      <c r="I1799" s="17" t="str">
        <f>INDEX(Neighborhoods!$A:$C,MATCH(Places!$H1799,Neighborhoods!$A:$A,0),MATCH(Places!I$1,Neighborhoods!$1:$1,0))</f>
        <v>Manhattan</v>
      </c>
      <c r="J1799" s="17" t="str">
        <f>INDEX(Neighborhoods!$A:$C,MATCH(Places!$H1799,Neighborhoods!$A:$A,0),MATCH(Places!J$1,Neighborhoods!$1:$1,0))</f>
        <v>Harlem</v>
      </c>
      <c r="K1799" s="17" t="s">
        <v>1</v>
      </c>
      <c r="L1799" s="17" t="str">
        <f t="shared" si="112"/>
        <v>Yes</v>
      </c>
      <c r="M1799" s="17">
        <v>4</v>
      </c>
      <c r="N1799" s="17" t="str" cm="1">
        <f t="array" ref="N1799">_xlfn.IFS(M1799&lt;=2,"Small",M1799&lt;=5,"Medium",M1799&gt;5,"Large")</f>
        <v>Medium</v>
      </c>
      <c r="O1799" s="65">
        <v>46</v>
      </c>
      <c r="P1799" s="87">
        <f t="shared" si="113"/>
        <v>0.03</v>
      </c>
      <c r="Q1799" s="68">
        <v>4.67</v>
      </c>
      <c r="R1799" s="68" t="str" cm="1">
        <f t="array" ref="R1799">_xlfn.SWITCH(ROUND(Q1799,0),5,"Excellent",4,"Good",3,"Ok","Bad")</f>
        <v>Excellent</v>
      </c>
      <c r="S1799" s="17">
        <v>103</v>
      </c>
      <c r="T1799" s="17" t="str">
        <f t="shared" si="114"/>
        <v>No</v>
      </c>
      <c r="U1799" s="82">
        <v>42594</v>
      </c>
      <c r="V1799" s="82">
        <v>43850</v>
      </c>
      <c r="W1799" s="17">
        <v>74</v>
      </c>
      <c r="X1799" s="17" t="str">
        <f t="shared" si="115"/>
        <v>Active</v>
      </c>
      <c r="Y1799" s="17" t="s">
        <v>15615</v>
      </c>
      <c r="Z1799" s="17"/>
    </row>
    <row r="1800" spans="1:26" x14ac:dyDescent="0.25">
      <c r="A1800">
        <v>1799</v>
      </c>
      <c r="B1800" s="17" t="s">
        <v>15363</v>
      </c>
      <c r="C1800" s="17">
        <v>1447</v>
      </c>
      <c r="D1800" s="17" t="str">
        <f>INDEX(Hosts!$A:$O,MATCH(Places!$C1800,Hosts!$A:$A,0),MATCH(Places!D$1,Hosts!$1:$1,0))</f>
        <v>Within an hour</v>
      </c>
      <c r="E1800" s="87">
        <f>INDEX(Hosts!$A:$O,MATCH(Places!$C1800,Hosts!$A:$A,0),MATCH(Places!E$1,Hosts!$1:$1,0))</f>
        <v>1</v>
      </c>
      <c r="F1800" s="87">
        <f>INDEX(Hosts!$A:$O,MATCH(Places!$C1800,Hosts!$A:$A,0),MATCH(Places!F$1,Hosts!$1:$1,0))</f>
        <v>1</v>
      </c>
      <c r="G1800" s="17" t="str">
        <f>INDEX(Hosts!$A:$O,MATCH(Places!$C1800,Hosts!$A:$A,0),MATCH(Places!G$1,Hosts!$1:$1,0))</f>
        <v>No</v>
      </c>
      <c r="H1800" s="17">
        <v>16</v>
      </c>
      <c r="I1800" s="17" t="str">
        <f>INDEX(Neighborhoods!$A:$C,MATCH(Places!$H1800,Neighborhoods!$A:$A,0),MATCH(Places!I$1,Neighborhoods!$1:$1,0))</f>
        <v>Manhattan</v>
      </c>
      <c r="J1800" s="17" t="str">
        <f>INDEX(Neighborhoods!$A:$C,MATCH(Places!$H1800,Neighborhoods!$A:$A,0),MATCH(Places!J$1,Neighborhoods!$1:$1,0))</f>
        <v>Harlem</v>
      </c>
      <c r="K1800" s="17" t="s">
        <v>11822</v>
      </c>
      <c r="L1800" s="17" t="str">
        <f t="shared" si="112"/>
        <v>No</v>
      </c>
      <c r="M1800" s="17">
        <v>2</v>
      </c>
      <c r="N1800" s="17" t="str" cm="1">
        <f t="array" ref="N1800">_xlfn.IFS(M1800&lt;=2,"Small",M1800&lt;=5,"Medium",M1800&gt;5,"Large")</f>
        <v>Small</v>
      </c>
      <c r="O1800" s="65">
        <v>113</v>
      </c>
      <c r="P1800" s="87">
        <f t="shared" si="113"/>
        <v>0.03</v>
      </c>
      <c r="Q1800" s="68">
        <v>4.6399999999999997</v>
      </c>
      <c r="R1800" s="68" t="str" cm="1">
        <f t="array" ref="R1800">_xlfn.SWITCH(ROUND(Q1800,0),5,"Excellent",4,"Good",3,"Ok","Bad")</f>
        <v>Excellent</v>
      </c>
      <c r="S1800" s="17">
        <v>77</v>
      </c>
      <c r="T1800" s="17" t="str">
        <f t="shared" si="114"/>
        <v>No</v>
      </c>
      <c r="U1800" s="82">
        <v>42490</v>
      </c>
      <c r="V1800" s="82">
        <v>44027</v>
      </c>
      <c r="W1800" s="17">
        <v>186</v>
      </c>
      <c r="X1800" s="17" t="str">
        <f t="shared" si="115"/>
        <v>Active</v>
      </c>
      <c r="Y1800" s="17" t="s">
        <v>15616</v>
      </c>
      <c r="Z1800" s="17"/>
    </row>
    <row r="1801" spans="1:26" x14ac:dyDescent="0.25">
      <c r="A1801">
        <v>1800</v>
      </c>
      <c r="B1801" s="17" t="s">
        <v>1900</v>
      </c>
      <c r="C1801" s="17">
        <v>1494</v>
      </c>
      <c r="D1801" s="17" t="str">
        <f>INDEX(Hosts!$A:$O,MATCH(Places!$C1801,Hosts!$A:$A,0),MATCH(Places!D$1,Hosts!$1:$1,0))</f>
        <v>Within a few hours</v>
      </c>
      <c r="E1801" s="87">
        <f>INDEX(Hosts!$A:$O,MATCH(Places!$C1801,Hosts!$A:$A,0),MATCH(Places!E$1,Hosts!$1:$1,0))</f>
        <v>0.9</v>
      </c>
      <c r="F1801" s="87">
        <f>INDEX(Hosts!$A:$O,MATCH(Places!$C1801,Hosts!$A:$A,0),MATCH(Places!F$1,Hosts!$1:$1,0))</f>
        <v>0.85</v>
      </c>
      <c r="G1801" s="17" t="str">
        <f>INDEX(Hosts!$A:$O,MATCH(Places!$C1801,Hosts!$A:$A,0),MATCH(Places!G$1,Hosts!$1:$1,0))</f>
        <v>No</v>
      </c>
      <c r="H1801" s="17">
        <v>9</v>
      </c>
      <c r="I1801" s="17" t="str">
        <f>INDEX(Neighborhoods!$A:$C,MATCH(Places!$H1801,Neighborhoods!$A:$A,0),MATCH(Places!I$1,Neighborhoods!$1:$1,0))</f>
        <v>Brooklyn</v>
      </c>
      <c r="J1801" s="17" t="str">
        <f>INDEX(Neighborhoods!$A:$C,MATCH(Places!$H1801,Neighborhoods!$A:$A,0),MATCH(Places!J$1,Neighborhoods!$1:$1,0))</f>
        <v>Crown Heights</v>
      </c>
      <c r="K1801" s="17" t="s">
        <v>1</v>
      </c>
      <c r="L1801" s="17" t="str">
        <f t="shared" si="112"/>
        <v>Yes</v>
      </c>
      <c r="M1801" s="17">
        <v>1</v>
      </c>
      <c r="N1801" s="17" t="str" cm="1">
        <f t="array" ref="N1801">_xlfn.IFS(M1801&lt;=2,"Small",M1801&lt;=5,"Medium",M1801&gt;5,"Large")</f>
        <v>Small</v>
      </c>
      <c r="O1801" s="65">
        <v>40</v>
      </c>
      <c r="P1801" s="87">
        <f t="shared" si="113"/>
        <v>0.03</v>
      </c>
      <c r="Q1801" s="68">
        <v>4.8899999999999997</v>
      </c>
      <c r="R1801" s="68" t="str" cm="1">
        <f t="array" ref="R1801">_xlfn.SWITCH(ROUND(Q1801,0),5,"Excellent",4,"Good",3,"Ok","Bad")</f>
        <v>Excellent</v>
      </c>
      <c r="S1801" s="17">
        <v>38</v>
      </c>
      <c r="T1801" s="17" t="str">
        <f t="shared" si="114"/>
        <v>No</v>
      </c>
      <c r="U1801" s="82">
        <v>42820</v>
      </c>
      <c r="V1801" s="82">
        <v>43905</v>
      </c>
      <c r="W1801" s="17">
        <v>22</v>
      </c>
      <c r="X1801" s="17" t="str">
        <f t="shared" si="115"/>
        <v>Active</v>
      </c>
      <c r="Y1801" s="17" t="s">
        <v>15616</v>
      </c>
      <c r="Z1801" s="17"/>
    </row>
    <row r="1802" spans="1:26" x14ac:dyDescent="0.25">
      <c r="A1802">
        <v>1801</v>
      </c>
      <c r="B1802" s="17" t="s">
        <v>1337</v>
      </c>
      <c r="C1802" s="17">
        <v>905</v>
      </c>
      <c r="D1802" s="17" t="str">
        <f>INDEX(Hosts!$A:$O,MATCH(Places!$C1802,Hosts!$A:$A,0),MATCH(Places!D$1,Hosts!$1:$1,0))</f>
        <v>Within a few hours</v>
      </c>
      <c r="E1802" s="87">
        <f>INDEX(Hosts!$A:$O,MATCH(Places!$C1802,Hosts!$A:$A,0),MATCH(Places!E$1,Hosts!$1:$1,0))</f>
        <v>1</v>
      </c>
      <c r="F1802" s="87">
        <f>INDEX(Hosts!$A:$O,MATCH(Places!$C1802,Hosts!$A:$A,0),MATCH(Places!F$1,Hosts!$1:$1,0))</f>
        <v>1</v>
      </c>
      <c r="G1802" s="17" t="str">
        <f>INDEX(Hosts!$A:$O,MATCH(Places!$C1802,Hosts!$A:$A,0),MATCH(Places!G$1,Hosts!$1:$1,0))</f>
        <v>Yes</v>
      </c>
      <c r="H1802" s="17">
        <v>12</v>
      </c>
      <c r="I1802" s="17" t="str">
        <f>INDEX(Neighborhoods!$A:$C,MATCH(Places!$H1802,Neighborhoods!$A:$A,0),MATCH(Places!I$1,Neighborhoods!$1:$1,0))</f>
        <v>Brooklyn</v>
      </c>
      <c r="J1802" s="17" t="str">
        <f>INDEX(Neighborhoods!$A:$C,MATCH(Places!$H1802,Neighborhoods!$A:$A,0),MATCH(Places!J$1,Neighborhoods!$1:$1,0))</f>
        <v>Williamsburg</v>
      </c>
      <c r="K1802" s="17" t="s">
        <v>11822</v>
      </c>
      <c r="L1802" s="17" t="str">
        <f t="shared" si="112"/>
        <v>No</v>
      </c>
      <c r="M1802" s="17">
        <v>3</v>
      </c>
      <c r="N1802" s="17" t="str" cm="1">
        <f t="array" ref="N1802">_xlfn.IFS(M1802&lt;=2,"Small",M1802&lt;=5,"Medium",M1802&gt;5,"Large")</f>
        <v>Medium</v>
      </c>
      <c r="O1802" s="65">
        <v>132</v>
      </c>
      <c r="P1802" s="87">
        <f t="shared" si="113"/>
        <v>0.03</v>
      </c>
      <c r="Q1802" s="68">
        <v>4.76</v>
      </c>
      <c r="R1802" s="68" t="str" cm="1">
        <f t="array" ref="R1802">_xlfn.SWITCH(ROUND(Q1802,0),5,"Excellent",4,"Good",3,"Ok","Bad")</f>
        <v>Excellent</v>
      </c>
      <c r="S1802" s="17">
        <v>164</v>
      </c>
      <c r="T1802" s="17" t="str">
        <f t="shared" si="114"/>
        <v>No</v>
      </c>
      <c r="U1802" s="82">
        <v>42472</v>
      </c>
      <c r="V1802" s="82">
        <v>43904</v>
      </c>
      <c r="W1802" s="17">
        <v>56</v>
      </c>
      <c r="X1802" s="17" t="str">
        <f t="shared" si="115"/>
        <v>Active</v>
      </c>
      <c r="Y1802" s="17" t="s">
        <v>15616</v>
      </c>
      <c r="Z1802" s="17"/>
    </row>
    <row r="1803" spans="1:26" x14ac:dyDescent="0.25">
      <c r="A1803">
        <v>1802</v>
      </c>
      <c r="B1803" s="17" t="s">
        <v>1338</v>
      </c>
      <c r="C1803" s="17">
        <v>2585</v>
      </c>
      <c r="D1803" s="17" t="str">
        <f>INDEX(Hosts!$A:$O,MATCH(Places!$C1803,Hosts!$A:$A,0),MATCH(Places!D$1,Hosts!$1:$1,0))</f>
        <v>Within a day</v>
      </c>
      <c r="E1803" s="87">
        <f>INDEX(Hosts!$A:$O,MATCH(Places!$C1803,Hosts!$A:$A,0),MATCH(Places!E$1,Hosts!$1:$1,0))</f>
        <v>0.67</v>
      </c>
      <c r="F1803" s="87">
        <f>INDEX(Hosts!$A:$O,MATCH(Places!$C1803,Hosts!$A:$A,0),MATCH(Places!F$1,Hosts!$1:$1,0))</f>
        <v>0.75</v>
      </c>
      <c r="G1803" s="17" t="str">
        <f>INDEX(Hosts!$A:$O,MATCH(Places!$C1803,Hosts!$A:$A,0),MATCH(Places!G$1,Hosts!$1:$1,0))</f>
        <v>No</v>
      </c>
      <c r="H1803" s="17">
        <v>17</v>
      </c>
      <c r="I1803" s="17" t="str">
        <f>INDEX(Neighborhoods!$A:$C,MATCH(Places!$H1803,Neighborhoods!$A:$A,0),MATCH(Places!I$1,Neighborhoods!$1:$1,0))</f>
        <v>Manhattan</v>
      </c>
      <c r="J1803" s="17" t="str">
        <f>INDEX(Neighborhoods!$A:$C,MATCH(Places!$H1803,Neighborhoods!$A:$A,0),MATCH(Places!J$1,Neighborhoods!$1:$1,0))</f>
        <v>Hell's Kitchen</v>
      </c>
      <c r="K1803" s="17" t="s">
        <v>11822</v>
      </c>
      <c r="L1803" s="17" t="str">
        <f t="shared" si="112"/>
        <v>No</v>
      </c>
      <c r="M1803" s="17">
        <v>5</v>
      </c>
      <c r="N1803" s="17" t="str" cm="1">
        <f t="array" ref="N1803">_xlfn.IFS(M1803&lt;=2,"Small",M1803&lt;=5,"Medium",M1803&gt;5,"Large")</f>
        <v>Medium</v>
      </c>
      <c r="O1803" s="65">
        <v>100</v>
      </c>
      <c r="P1803" s="87">
        <f t="shared" si="113"/>
        <v>0.03</v>
      </c>
      <c r="Q1803" s="68">
        <v>5</v>
      </c>
      <c r="R1803" s="68" t="str" cm="1">
        <f t="array" ref="R1803">_xlfn.SWITCH(ROUND(Q1803,0),5,"Excellent",4,"Good",3,"Ok","Bad")</f>
        <v>Excellent</v>
      </c>
      <c r="S1803" s="17">
        <v>10</v>
      </c>
      <c r="T1803" s="17" t="str">
        <f t="shared" si="114"/>
        <v>No</v>
      </c>
      <c r="U1803" s="82">
        <v>42490</v>
      </c>
      <c r="V1803" s="82">
        <v>43902</v>
      </c>
      <c r="W1803" s="17">
        <v>334</v>
      </c>
      <c r="X1803" s="17" t="str">
        <f t="shared" si="115"/>
        <v>Active</v>
      </c>
      <c r="Y1803" s="17" t="s">
        <v>15615</v>
      </c>
      <c r="Z1803" s="17"/>
    </row>
    <row r="1804" spans="1:26" x14ac:dyDescent="0.25">
      <c r="A1804">
        <v>1803</v>
      </c>
      <c r="B1804" s="17" t="s">
        <v>13277</v>
      </c>
      <c r="C1804" s="17">
        <v>1625</v>
      </c>
      <c r="D1804" s="17" t="str">
        <f>INDEX(Hosts!$A:$O,MATCH(Places!$C1804,Hosts!$A:$A,0),MATCH(Places!D$1,Hosts!$1:$1,0))</f>
        <v>Within a day</v>
      </c>
      <c r="E1804" s="87">
        <f>INDEX(Hosts!$A:$O,MATCH(Places!$C1804,Hosts!$A:$A,0),MATCH(Places!E$1,Hosts!$1:$1,0))</f>
        <v>1</v>
      </c>
      <c r="F1804" s="87">
        <f>INDEX(Hosts!$A:$O,MATCH(Places!$C1804,Hosts!$A:$A,0),MATCH(Places!F$1,Hosts!$1:$1,0))</f>
        <v>0.91</v>
      </c>
      <c r="G1804" s="17" t="str">
        <f>INDEX(Hosts!$A:$O,MATCH(Places!$C1804,Hosts!$A:$A,0),MATCH(Places!G$1,Hosts!$1:$1,0))</f>
        <v>Yes</v>
      </c>
      <c r="H1804" s="17">
        <v>9</v>
      </c>
      <c r="I1804" s="17" t="str">
        <f>INDEX(Neighborhoods!$A:$C,MATCH(Places!$H1804,Neighborhoods!$A:$A,0),MATCH(Places!I$1,Neighborhoods!$1:$1,0))</f>
        <v>Brooklyn</v>
      </c>
      <c r="J1804" s="17" t="str">
        <f>INDEX(Neighborhoods!$A:$C,MATCH(Places!$H1804,Neighborhoods!$A:$A,0),MATCH(Places!J$1,Neighborhoods!$1:$1,0))</f>
        <v>Crown Heights</v>
      </c>
      <c r="K1804" s="17" t="s">
        <v>11822</v>
      </c>
      <c r="L1804" s="17" t="str">
        <f t="shared" si="112"/>
        <v>No</v>
      </c>
      <c r="M1804" s="17">
        <v>6</v>
      </c>
      <c r="N1804" s="17" t="str" cm="1">
        <f t="array" ref="N1804">_xlfn.IFS(M1804&lt;=2,"Small",M1804&lt;=5,"Medium",M1804&gt;5,"Large")</f>
        <v>Large</v>
      </c>
      <c r="O1804" s="65">
        <v>219</v>
      </c>
      <c r="P1804" s="87">
        <f t="shared" si="113"/>
        <v>0.04</v>
      </c>
      <c r="Q1804" s="68">
        <v>4.91</v>
      </c>
      <c r="R1804" s="68" t="str" cm="1">
        <f t="array" ref="R1804">_xlfn.SWITCH(ROUND(Q1804,0),5,"Excellent",4,"Good",3,"Ok","Bad")</f>
        <v>Excellent</v>
      </c>
      <c r="S1804" s="17">
        <v>56</v>
      </c>
      <c r="T1804" s="17" t="str">
        <f t="shared" si="114"/>
        <v>No</v>
      </c>
      <c r="U1804" s="82">
        <v>42461</v>
      </c>
      <c r="V1804" s="82">
        <v>43892</v>
      </c>
      <c r="W1804" s="17">
        <v>342</v>
      </c>
      <c r="X1804" s="17" t="str">
        <f t="shared" si="115"/>
        <v>Active</v>
      </c>
      <c r="Y1804" s="17" t="s">
        <v>15615</v>
      </c>
      <c r="Z1804" s="17"/>
    </row>
    <row r="1805" spans="1:26" x14ac:dyDescent="0.25">
      <c r="A1805">
        <v>1804</v>
      </c>
      <c r="B1805" s="17" t="s">
        <v>1339</v>
      </c>
      <c r="C1805" s="17">
        <v>2639</v>
      </c>
      <c r="D1805" s="17" t="str">
        <f>INDEX(Hosts!$A:$O,MATCH(Places!$C1805,Hosts!$A:$A,0),MATCH(Places!D$1,Hosts!$1:$1,0))</f>
        <v>Within a few hours</v>
      </c>
      <c r="E1805" s="87">
        <f>INDEX(Hosts!$A:$O,MATCH(Places!$C1805,Hosts!$A:$A,0),MATCH(Places!E$1,Hosts!$1:$1,0))</f>
        <v>1</v>
      </c>
      <c r="F1805" s="87">
        <f>INDEX(Hosts!$A:$O,MATCH(Places!$C1805,Hosts!$A:$A,0),MATCH(Places!F$1,Hosts!$1:$1,0))</f>
        <v>0.89</v>
      </c>
      <c r="G1805" s="17" t="str">
        <f>INDEX(Hosts!$A:$O,MATCH(Places!$C1805,Hosts!$A:$A,0),MATCH(Places!G$1,Hosts!$1:$1,0))</f>
        <v>Yes</v>
      </c>
      <c r="H1805" s="17">
        <v>20</v>
      </c>
      <c r="I1805" s="17" t="str">
        <f>INDEX(Neighborhoods!$A:$C,MATCH(Places!$H1805,Neighborhoods!$A:$A,0),MATCH(Places!I$1,Neighborhoods!$1:$1,0))</f>
        <v>Manhattan</v>
      </c>
      <c r="J1805" s="17" t="str">
        <f>INDEX(Neighborhoods!$A:$C,MATCH(Places!$H1805,Neighborhoods!$A:$A,0),MATCH(Places!J$1,Neighborhoods!$1:$1,0))</f>
        <v>Upper West Side</v>
      </c>
      <c r="K1805" s="17" t="s">
        <v>1</v>
      </c>
      <c r="L1805" s="17" t="str">
        <f t="shared" si="112"/>
        <v>Yes</v>
      </c>
      <c r="M1805" s="17">
        <v>2</v>
      </c>
      <c r="N1805" s="17" t="str" cm="1">
        <f t="array" ref="N1805">_xlfn.IFS(M1805&lt;=2,"Small",M1805&lt;=5,"Medium",M1805&gt;5,"Large")</f>
        <v>Small</v>
      </c>
      <c r="O1805" s="65">
        <v>100</v>
      </c>
      <c r="P1805" s="87">
        <f t="shared" si="113"/>
        <v>0.03</v>
      </c>
      <c r="Q1805" s="68">
        <v>4.99</v>
      </c>
      <c r="R1805" s="68" t="str" cm="1">
        <f t="array" ref="R1805">_xlfn.SWITCH(ROUND(Q1805,0),5,"Excellent",4,"Good",3,"Ok","Bad")</f>
        <v>Excellent</v>
      </c>
      <c r="S1805" s="17">
        <v>82</v>
      </c>
      <c r="T1805" s="17" t="str">
        <f t="shared" si="114"/>
        <v>No</v>
      </c>
      <c r="U1805" s="82">
        <v>42396</v>
      </c>
      <c r="V1805" s="82">
        <v>43908</v>
      </c>
      <c r="W1805" s="17">
        <v>135</v>
      </c>
      <c r="X1805" s="17" t="str">
        <f t="shared" si="115"/>
        <v>Active</v>
      </c>
      <c r="Y1805" s="17" t="s">
        <v>15615</v>
      </c>
      <c r="Z1805" s="17"/>
    </row>
    <row r="1806" spans="1:26" x14ac:dyDescent="0.25">
      <c r="A1806">
        <v>1805</v>
      </c>
      <c r="B1806" s="17" t="s">
        <v>1340</v>
      </c>
      <c r="C1806" s="17">
        <v>2640</v>
      </c>
      <c r="D1806" s="17" t="str">
        <f>INDEX(Hosts!$A:$O,MATCH(Places!$C1806,Hosts!$A:$A,0),MATCH(Places!D$1,Hosts!$1:$1,0))</f>
        <v>Within a day</v>
      </c>
      <c r="E1806" s="87">
        <f>INDEX(Hosts!$A:$O,MATCH(Places!$C1806,Hosts!$A:$A,0),MATCH(Places!E$1,Hosts!$1:$1,0))</f>
        <v>0.5</v>
      </c>
      <c r="F1806" s="87">
        <f>INDEX(Hosts!$A:$O,MATCH(Places!$C1806,Hosts!$A:$A,0),MATCH(Places!F$1,Hosts!$1:$1,0))</f>
        <v>0.98</v>
      </c>
      <c r="G1806" s="17" t="str">
        <f>INDEX(Hosts!$A:$O,MATCH(Places!$C1806,Hosts!$A:$A,0),MATCH(Places!G$1,Hosts!$1:$1,0))</f>
        <v>No</v>
      </c>
      <c r="H1806" s="17">
        <v>17</v>
      </c>
      <c r="I1806" s="17" t="str">
        <f>INDEX(Neighborhoods!$A:$C,MATCH(Places!$H1806,Neighborhoods!$A:$A,0),MATCH(Places!I$1,Neighborhoods!$1:$1,0))</f>
        <v>Manhattan</v>
      </c>
      <c r="J1806" s="17" t="str">
        <f>INDEX(Neighborhoods!$A:$C,MATCH(Places!$H1806,Neighborhoods!$A:$A,0),MATCH(Places!J$1,Neighborhoods!$1:$1,0))</f>
        <v>Hell's Kitchen</v>
      </c>
      <c r="K1806" s="17" t="s">
        <v>11822</v>
      </c>
      <c r="L1806" s="17" t="str">
        <f t="shared" si="112"/>
        <v>No</v>
      </c>
      <c r="M1806" s="17">
        <v>3</v>
      </c>
      <c r="N1806" s="17" t="str" cm="1">
        <f t="array" ref="N1806">_xlfn.IFS(M1806&lt;=2,"Small",M1806&lt;=5,"Medium",M1806&gt;5,"Large")</f>
        <v>Medium</v>
      </c>
      <c r="O1806" s="65">
        <v>200</v>
      </c>
      <c r="P1806" s="87">
        <f t="shared" si="113"/>
        <v>0.04</v>
      </c>
      <c r="Q1806" s="68">
        <v>4.62</v>
      </c>
      <c r="R1806" s="68" t="str" cm="1">
        <f t="array" ref="R1806">_xlfn.SWITCH(ROUND(Q1806,0),5,"Excellent",4,"Good",3,"Ok","Bad")</f>
        <v>Excellent</v>
      </c>
      <c r="S1806" s="17">
        <v>240</v>
      </c>
      <c r="T1806" s="17" t="str">
        <f t="shared" si="114"/>
        <v>No</v>
      </c>
      <c r="U1806" s="82">
        <v>42415</v>
      </c>
      <c r="V1806" s="82">
        <v>43877</v>
      </c>
      <c r="W1806" s="17">
        <v>362</v>
      </c>
      <c r="X1806" s="17" t="str">
        <f t="shared" si="115"/>
        <v>Active</v>
      </c>
      <c r="Y1806" s="17" t="s">
        <v>15616</v>
      </c>
      <c r="Z1806" s="17"/>
    </row>
    <row r="1807" spans="1:26" x14ac:dyDescent="0.25">
      <c r="A1807">
        <v>1806</v>
      </c>
      <c r="B1807" s="17" t="s">
        <v>13785</v>
      </c>
      <c r="C1807" s="17">
        <v>2492</v>
      </c>
      <c r="D1807" s="17" t="str">
        <f>INDEX(Hosts!$A:$O,MATCH(Places!$C1807,Hosts!$A:$A,0),MATCH(Places!D$1,Hosts!$1:$1,0))</f>
        <v>Within a day</v>
      </c>
      <c r="E1807" s="87">
        <f>INDEX(Hosts!$A:$O,MATCH(Places!$C1807,Hosts!$A:$A,0),MATCH(Places!E$1,Hosts!$1:$1,0))</f>
        <v>1</v>
      </c>
      <c r="F1807" s="87">
        <f>INDEX(Hosts!$A:$O,MATCH(Places!$C1807,Hosts!$A:$A,0),MATCH(Places!F$1,Hosts!$1:$1,0))</f>
        <v>0.4</v>
      </c>
      <c r="G1807" s="17" t="str">
        <f>INDEX(Hosts!$A:$O,MATCH(Places!$C1807,Hosts!$A:$A,0),MATCH(Places!G$1,Hosts!$1:$1,0))</f>
        <v>No</v>
      </c>
      <c r="H1807" s="17">
        <v>19</v>
      </c>
      <c r="I1807" s="17" t="str">
        <f>INDEX(Neighborhoods!$A:$C,MATCH(Places!$H1807,Neighborhoods!$A:$A,0),MATCH(Places!I$1,Neighborhoods!$1:$1,0))</f>
        <v>Manhattan</v>
      </c>
      <c r="J1807" s="17" t="str">
        <f>INDEX(Neighborhoods!$A:$C,MATCH(Places!$H1807,Neighborhoods!$A:$A,0),MATCH(Places!J$1,Neighborhoods!$1:$1,0))</f>
        <v>Upper East Side</v>
      </c>
      <c r="K1807" s="17" t="s">
        <v>11822</v>
      </c>
      <c r="L1807" s="17" t="str">
        <f t="shared" si="112"/>
        <v>No</v>
      </c>
      <c r="M1807" s="17">
        <v>2</v>
      </c>
      <c r="N1807" s="17" t="str" cm="1">
        <f t="array" ref="N1807">_xlfn.IFS(M1807&lt;=2,"Small",M1807&lt;=5,"Medium",M1807&gt;5,"Large")</f>
        <v>Small</v>
      </c>
      <c r="O1807" s="65">
        <v>320</v>
      </c>
      <c r="P1807" s="87">
        <f t="shared" si="113"/>
        <v>0.04</v>
      </c>
      <c r="Q1807" s="68">
        <v>4.71</v>
      </c>
      <c r="R1807" s="68" t="str" cm="1">
        <f t="array" ref="R1807">_xlfn.SWITCH(ROUND(Q1807,0),5,"Excellent",4,"Good",3,"Ok","Bad")</f>
        <v>Excellent</v>
      </c>
      <c r="S1807" s="17">
        <v>7</v>
      </c>
      <c r="T1807" s="17" t="str">
        <f t="shared" si="114"/>
        <v>No</v>
      </c>
      <c r="U1807" s="82">
        <v>42449</v>
      </c>
      <c r="V1807" s="82">
        <v>43805</v>
      </c>
      <c r="W1807" s="17">
        <v>178</v>
      </c>
      <c r="X1807" s="17" t="str">
        <f t="shared" si="115"/>
        <v>Active</v>
      </c>
      <c r="Y1807" s="17" t="s">
        <v>15615</v>
      </c>
      <c r="Z1807" s="17"/>
    </row>
    <row r="1808" spans="1:26" x14ac:dyDescent="0.25">
      <c r="A1808">
        <v>1807</v>
      </c>
      <c r="B1808" s="17" t="s">
        <v>1341</v>
      </c>
      <c r="C1808" s="17">
        <v>2646</v>
      </c>
      <c r="D1808" s="17" t="str">
        <f>INDEX(Hosts!$A:$O,MATCH(Places!$C1808,Hosts!$A:$A,0),MATCH(Places!D$1,Hosts!$1:$1,0))</f>
        <v>Within an hour</v>
      </c>
      <c r="E1808" s="87">
        <f>INDEX(Hosts!$A:$O,MATCH(Places!$C1808,Hosts!$A:$A,0),MATCH(Places!E$1,Hosts!$1:$1,0))</f>
        <v>1</v>
      </c>
      <c r="F1808" s="87">
        <f>INDEX(Hosts!$A:$O,MATCH(Places!$C1808,Hosts!$A:$A,0),MATCH(Places!F$1,Hosts!$1:$1,0))</f>
        <v>0.88</v>
      </c>
      <c r="G1808" s="17" t="str">
        <f>INDEX(Hosts!$A:$O,MATCH(Places!$C1808,Hosts!$A:$A,0),MATCH(Places!G$1,Hosts!$1:$1,0))</f>
        <v>Yes</v>
      </c>
      <c r="H1808" s="17">
        <v>8</v>
      </c>
      <c r="I1808" s="17" t="str">
        <f>INDEX(Neighborhoods!$A:$C,MATCH(Places!$H1808,Neighborhoods!$A:$A,0),MATCH(Places!I$1,Neighborhoods!$1:$1,0))</f>
        <v>Brooklyn</v>
      </c>
      <c r="J1808" s="17" t="str">
        <f>INDEX(Neighborhoods!$A:$C,MATCH(Places!$H1808,Neighborhoods!$A:$A,0),MATCH(Places!J$1,Neighborhoods!$1:$1,0))</f>
        <v>Bushwick</v>
      </c>
      <c r="K1808" s="17" t="s">
        <v>11822</v>
      </c>
      <c r="L1808" s="17" t="str">
        <f t="shared" si="112"/>
        <v>No</v>
      </c>
      <c r="M1808" s="17">
        <v>2</v>
      </c>
      <c r="N1808" s="17" t="str" cm="1">
        <f t="array" ref="N1808">_xlfn.IFS(M1808&lt;=2,"Small",M1808&lt;=5,"Medium",M1808&gt;5,"Large")</f>
        <v>Small</v>
      </c>
      <c r="O1808" s="65">
        <v>70</v>
      </c>
      <c r="P1808" s="87">
        <f t="shared" si="113"/>
        <v>0.03</v>
      </c>
      <c r="Q1808" s="68">
        <v>4.91</v>
      </c>
      <c r="R1808" s="68" t="str" cm="1">
        <f t="array" ref="R1808">_xlfn.SWITCH(ROUND(Q1808,0),5,"Excellent",4,"Good",3,"Ok","Bad")</f>
        <v>Excellent</v>
      </c>
      <c r="S1808" s="17">
        <v>229</v>
      </c>
      <c r="T1808" s="17" t="str">
        <f t="shared" si="114"/>
        <v>Yes</v>
      </c>
      <c r="U1808" s="82">
        <v>42455</v>
      </c>
      <c r="V1808" s="82">
        <v>44053</v>
      </c>
      <c r="W1808" s="17">
        <v>57</v>
      </c>
      <c r="X1808" s="17" t="str">
        <f t="shared" si="115"/>
        <v>Active</v>
      </c>
      <c r="Y1808" s="17" t="s">
        <v>15615</v>
      </c>
      <c r="Z1808" s="17"/>
    </row>
    <row r="1809" spans="1:26" x14ac:dyDescent="0.25">
      <c r="A1809">
        <v>1808</v>
      </c>
      <c r="B1809" s="17" t="s">
        <v>1342</v>
      </c>
      <c r="C1809" s="17">
        <v>2310</v>
      </c>
      <c r="D1809" s="17" t="str">
        <f>INDEX(Hosts!$A:$O,MATCH(Places!$C1809,Hosts!$A:$A,0),MATCH(Places!D$1,Hosts!$1:$1,0))</f>
        <v>Within an hour</v>
      </c>
      <c r="E1809" s="87">
        <f>INDEX(Hosts!$A:$O,MATCH(Places!$C1809,Hosts!$A:$A,0),MATCH(Places!E$1,Hosts!$1:$1,0))</f>
        <v>1</v>
      </c>
      <c r="F1809" s="87">
        <f>INDEX(Hosts!$A:$O,MATCH(Places!$C1809,Hosts!$A:$A,0),MATCH(Places!F$1,Hosts!$1:$1,0))</f>
        <v>0.83</v>
      </c>
      <c r="G1809" s="17" t="str">
        <f>INDEX(Hosts!$A:$O,MATCH(Places!$C1809,Hosts!$A:$A,0),MATCH(Places!G$1,Hosts!$1:$1,0))</f>
        <v>Yes</v>
      </c>
      <c r="H1809" s="17">
        <v>7</v>
      </c>
      <c r="I1809" s="17" t="str">
        <f>INDEX(Neighborhoods!$A:$C,MATCH(Places!$H1809,Neighborhoods!$A:$A,0),MATCH(Places!I$1,Neighborhoods!$1:$1,0))</f>
        <v>Brooklyn</v>
      </c>
      <c r="J1809" s="17" t="str">
        <f>INDEX(Neighborhoods!$A:$C,MATCH(Places!$H1809,Neighborhoods!$A:$A,0),MATCH(Places!J$1,Neighborhoods!$1:$1,0))</f>
        <v>Bedford-Stuyvesant</v>
      </c>
      <c r="K1809" s="17" t="s">
        <v>11822</v>
      </c>
      <c r="L1809" s="17" t="str">
        <f t="shared" si="112"/>
        <v>No</v>
      </c>
      <c r="M1809" s="17">
        <v>5</v>
      </c>
      <c r="N1809" s="17" t="str" cm="1">
        <f t="array" ref="N1809">_xlfn.IFS(M1809&lt;=2,"Small",M1809&lt;=5,"Medium",M1809&gt;5,"Large")</f>
        <v>Medium</v>
      </c>
      <c r="O1809" s="65">
        <v>340</v>
      </c>
      <c r="P1809" s="87">
        <f t="shared" si="113"/>
        <v>0.04</v>
      </c>
      <c r="Q1809" s="68">
        <v>4.92</v>
      </c>
      <c r="R1809" s="68" t="str" cm="1">
        <f t="array" ref="R1809">_xlfn.SWITCH(ROUND(Q1809,0),5,"Excellent",4,"Good",3,"Ok","Bad")</f>
        <v>Excellent</v>
      </c>
      <c r="S1809" s="17">
        <v>192</v>
      </c>
      <c r="T1809" s="17" t="str">
        <f t="shared" si="114"/>
        <v>Yes</v>
      </c>
      <c r="U1809" s="82">
        <v>42405</v>
      </c>
      <c r="V1809" s="82">
        <v>44048</v>
      </c>
      <c r="W1809" s="17">
        <v>325</v>
      </c>
      <c r="X1809" s="17" t="str">
        <f t="shared" si="115"/>
        <v>Active</v>
      </c>
      <c r="Y1809" s="17" t="s">
        <v>15615</v>
      </c>
      <c r="Z1809" s="17"/>
    </row>
    <row r="1810" spans="1:26" x14ac:dyDescent="0.25">
      <c r="A1810">
        <v>1809</v>
      </c>
      <c r="B1810" s="17" t="s">
        <v>1343</v>
      </c>
      <c r="C1810" s="17">
        <v>1474</v>
      </c>
      <c r="D1810" s="17" t="str">
        <f>INDEX(Hosts!$A:$O,MATCH(Places!$C1810,Hosts!$A:$A,0),MATCH(Places!D$1,Hosts!$1:$1,0))</f>
        <v>Within an hour</v>
      </c>
      <c r="E1810" s="87">
        <f>INDEX(Hosts!$A:$O,MATCH(Places!$C1810,Hosts!$A:$A,0),MATCH(Places!E$1,Hosts!$1:$1,0))</f>
        <v>1</v>
      </c>
      <c r="F1810" s="87">
        <f>INDEX(Hosts!$A:$O,MATCH(Places!$C1810,Hosts!$A:$A,0),MATCH(Places!F$1,Hosts!$1:$1,0))</f>
        <v>0.68</v>
      </c>
      <c r="G1810" s="17" t="str">
        <f>INDEX(Hosts!$A:$O,MATCH(Places!$C1810,Hosts!$A:$A,0),MATCH(Places!G$1,Hosts!$1:$1,0))</f>
        <v>No</v>
      </c>
      <c r="H1810" s="17">
        <v>19</v>
      </c>
      <c r="I1810" s="17" t="str">
        <f>INDEX(Neighborhoods!$A:$C,MATCH(Places!$H1810,Neighborhoods!$A:$A,0),MATCH(Places!I$1,Neighborhoods!$1:$1,0))</f>
        <v>Manhattan</v>
      </c>
      <c r="J1810" s="17" t="str">
        <f>INDEX(Neighborhoods!$A:$C,MATCH(Places!$H1810,Neighborhoods!$A:$A,0),MATCH(Places!J$1,Neighborhoods!$1:$1,0))</f>
        <v>Upper East Side</v>
      </c>
      <c r="K1810" s="17" t="s">
        <v>16</v>
      </c>
      <c r="L1810" s="17" t="str">
        <f t="shared" si="112"/>
        <v>Yes</v>
      </c>
      <c r="M1810" s="17">
        <v>1</v>
      </c>
      <c r="N1810" s="17" t="str" cm="1">
        <f t="array" ref="N1810">_xlfn.IFS(M1810&lt;=2,"Small",M1810&lt;=5,"Medium",M1810&gt;5,"Large")</f>
        <v>Small</v>
      </c>
      <c r="O1810" s="65">
        <v>40</v>
      </c>
      <c r="P1810" s="87">
        <f t="shared" si="113"/>
        <v>0.03</v>
      </c>
      <c r="Q1810" s="68">
        <v>4.7300000000000004</v>
      </c>
      <c r="R1810" s="68" t="str" cm="1">
        <f t="array" ref="R1810">_xlfn.SWITCH(ROUND(Q1810,0),5,"Excellent",4,"Good",3,"Ok","Bad")</f>
        <v>Excellent</v>
      </c>
      <c r="S1810" s="17">
        <v>67</v>
      </c>
      <c r="T1810" s="17" t="str">
        <f t="shared" si="114"/>
        <v>No</v>
      </c>
      <c r="U1810" s="82">
        <v>42408</v>
      </c>
      <c r="V1810" s="82">
        <v>43842</v>
      </c>
      <c r="W1810" s="17">
        <v>174</v>
      </c>
      <c r="X1810" s="17" t="str">
        <f t="shared" si="115"/>
        <v>Active</v>
      </c>
      <c r="Y1810" s="17" t="s">
        <v>15615</v>
      </c>
      <c r="Z1810" s="17"/>
    </row>
    <row r="1811" spans="1:26" x14ac:dyDescent="0.25">
      <c r="A1811">
        <v>1810</v>
      </c>
      <c r="B1811" s="17" t="s">
        <v>1344</v>
      </c>
      <c r="C1811" s="17">
        <v>2582</v>
      </c>
      <c r="D1811" s="17" t="str">
        <f>INDEX(Hosts!$A:$O,MATCH(Places!$C1811,Hosts!$A:$A,0),MATCH(Places!D$1,Hosts!$1:$1,0))</f>
        <v>Within a day</v>
      </c>
      <c r="E1811" s="87">
        <f>INDEX(Hosts!$A:$O,MATCH(Places!$C1811,Hosts!$A:$A,0),MATCH(Places!E$1,Hosts!$1:$1,0))</f>
        <v>1</v>
      </c>
      <c r="F1811" s="87">
        <f>INDEX(Hosts!$A:$O,MATCH(Places!$C1811,Hosts!$A:$A,0),MATCH(Places!F$1,Hosts!$1:$1,0))</f>
        <v>0.36</v>
      </c>
      <c r="G1811" s="17" t="str">
        <f>INDEX(Hosts!$A:$O,MATCH(Places!$C1811,Hosts!$A:$A,0),MATCH(Places!G$1,Hosts!$1:$1,0))</f>
        <v>No</v>
      </c>
      <c r="H1811" s="17">
        <v>10</v>
      </c>
      <c r="I1811" s="17" t="str">
        <f>INDEX(Neighborhoods!$A:$C,MATCH(Places!$H1811,Neighborhoods!$A:$A,0),MATCH(Places!I$1,Neighborhoods!$1:$1,0))</f>
        <v>Brooklyn</v>
      </c>
      <c r="J1811" s="17" t="str">
        <f>INDEX(Neighborhoods!$A:$C,MATCH(Places!$H1811,Neighborhoods!$A:$A,0),MATCH(Places!J$1,Neighborhoods!$1:$1,0))</f>
        <v>East Flatbush</v>
      </c>
      <c r="K1811" s="17" t="s">
        <v>1</v>
      </c>
      <c r="L1811" s="17" t="str">
        <f t="shared" si="112"/>
        <v>Yes</v>
      </c>
      <c r="M1811" s="17">
        <v>2</v>
      </c>
      <c r="N1811" s="17" t="str" cm="1">
        <f t="array" ref="N1811">_xlfn.IFS(M1811&lt;=2,"Small",M1811&lt;=5,"Medium",M1811&gt;5,"Large")</f>
        <v>Small</v>
      </c>
      <c r="O1811" s="65">
        <v>65</v>
      </c>
      <c r="P1811" s="87">
        <f t="shared" si="113"/>
        <v>0.03</v>
      </c>
      <c r="Q1811" s="68">
        <v>4.74</v>
      </c>
      <c r="R1811" s="68" t="str" cm="1">
        <f t="array" ref="R1811">_xlfn.SWITCH(ROUND(Q1811,0),5,"Excellent",4,"Good",3,"Ok","Bad")</f>
        <v>Excellent</v>
      </c>
      <c r="S1811" s="17">
        <v>65</v>
      </c>
      <c r="T1811" s="17" t="str">
        <f t="shared" si="114"/>
        <v>No</v>
      </c>
      <c r="U1811" s="82">
        <v>42412</v>
      </c>
      <c r="V1811" s="82">
        <v>43877</v>
      </c>
      <c r="W1811" s="17">
        <v>289</v>
      </c>
      <c r="X1811" s="17" t="str">
        <f t="shared" si="115"/>
        <v>Active</v>
      </c>
      <c r="Y1811" s="17" t="s">
        <v>15615</v>
      </c>
      <c r="Z1811" s="17"/>
    </row>
    <row r="1812" spans="1:26" x14ac:dyDescent="0.25">
      <c r="A1812">
        <v>1811</v>
      </c>
      <c r="B1812" s="17" t="s">
        <v>1345</v>
      </c>
      <c r="C1812" s="17">
        <v>1101</v>
      </c>
      <c r="D1812" s="17" t="str">
        <f>INDEX(Hosts!$A:$O,MATCH(Places!$C1812,Hosts!$A:$A,0),MATCH(Places!D$1,Hosts!$1:$1,0))</f>
        <v>Within a few hours</v>
      </c>
      <c r="E1812" s="87">
        <f>INDEX(Hosts!$A:$O,MATCH(Places!$C1812,Hosts!$A:$A,0),MATCH(Places!E$1,Hosts!$1:$1,0))</f>
        <v>1</v>
      </c>
      <c r="F1812" s="87">
        <f>INDEX(Hosts!$A:$O,MATCH(Places!$C1812,Hosts!$A:$A,0),MATCH(Places!F$1,Hosts!$1:$1,0))</f>
        <v>0.32</v>
      </c>
      <c r="G1812" s="17" t="str">
        <f>INDEX(Hosts!$A:$O,MATCH(Places!$C1812,Hosts!$A:$A,0),MATCH(Places!G$1,Hosts!$1:$1,0))</f>
        <v>No</v>
      </c>
      <c r="H1812" s="17">
        <v>19</v>
      </c>
      <c r="I1812" s="17" t="str">
        <f>INDEX(Neighborhoods!$A:$C,MATCH(Places!$H1812,Neighborhoods!$A:$A,0),MATCH(Places!I$1,Neighborhoods!$1:$1,0))</f>
        <v>Manhattan</v>
      </c>
      <c r="J1812" s="17" t="str">
        <f>INDEX(Neighborhoods!$A:$C,MATCH(Places!$H1812,Neighborhoods!$A:$A,0),MATCH(Places!J$1,Neighborhoods!$1:$1,0))</f>
        <v>Upper East Side</v>
      </c>
      <c r="K1812" s="17" t="s">
        <v>11822</v>
      </c>
      <c r="L1812" s="17" t="str">
        <f t="shared" si="112"/>
        <v>No</v>
      </c>
      <c r="M1812" s="17">
        <v>4</v>
      </c>
      <c r="N1812" s="17" t="str" cm="1">
        <f t="array" ref="N1812">_xlfn.IFS(M1812&lt;=2,"Small",M1812&lt;=5,"Medium",M1812&gt;5,"Large")</f>
        <v>Medium</v>
      </c>
      <c r="O1812" s="65">
        <v>70</v>
      </c>
      <c r="P1812" s="87">
        <f t="shared" si="113"/>
        <v>0.03</v>
      </c>
      <c r="Q1812" s="68">
        <v>4.93</v>
      </c>
      <c r="R1812" s="68" t="str" cm="1">
        <f t="array" ref="R1812">_xlfn.SWITCH(ROUND(Q1812,0),5,"Excellent",4,"Good",3,"Ok","Bad")</f>
        <v>Excellent</v>
      </c>
      <c r="S1812" s="17">
        <v>15</v>
      </c>
      <c r="T1812" s="17" t="str">
        <f t="shared" si="114"/>
        <v>No</v>
      </c>
      <c r="U1812" s="82">
        <v>42573</v>
      </c>
      <c r="V1812" s="82">
        <v>43829</v>
      </c>
      <c r="W1812" s="17">
        <v>329</v>
      </c>
      <c r="X1812" s="17" t="str">
        <f t="shared" si="115"/>
        <v>Active</v>
      </c>
      <c r="Y1812" s="17" t="s">
        <v>15615</v>
      </c>
      <c r="Z1812" s="17"/>
    </row>
    <row r="1813" spans="1:26" x14ac:dyDescent="0.25">
      <c r="A1813">
        <v>1812</v>
      </c>
      <c r="B1813" s="17" t="s">
        <v>1346</v>
      </c>
      <c r="C1813" s="17">
        <v>2210</v>
      </c>
      <c r="D1813" s="17" t="str">
        <f>INDEX(Hosts!$A:$O,MATCH(Places!$C1813,Hosts!$A:$A,0),MATCH(Places!D$1,Hosts!$1:$1,0))</f>
        <v>Within a day</v>
      </c>
      <c r="E1813" s="87">
        <f>INDEX(Hosts!$A:$O,MATCH(Places!$C1813,Hosts!$A:$A,0),MATCH(Places!E$1,Hosts!$1:$1,0))</f>
        <v>0.7</v>
      </c>
      <c r="F1813" s="87">
        <f>INDEX(Hosts!$A:$O,MATCH(Places!$C1813,Hosts!$A:$A,0),MATCH(Places!F$1,Hosts!$1:$1,0))</f>
        <v>0.93</v>
      </c>
      <c r="G1813" s="17" t="str">
        <f>INDEX(Hosts!$A:$O,MATCH(Places!$C1813,Hosts!$A:$A,0),MATCH(Places!G$1,Hosts!$1:$1,0))</f>
        <v>No</v>
      </c>
      <c r="H1813" s="17">
        <v>9</v>
      </c>
      <c r="I1813" s="17" t="str">
        <f>INDEX(Neighborhoods!$A:$C,MATCH(Places!$H1813,Neighborhoods!$A:$A,0),MATCH(Places!I$1,Neighborhoods!$1:$1,0))</f>
        <v>Brooklyn</v>
      </c>
      <c r="J1813" s="17" t="str">
        <f>INDEX(Neighborhoods!$A:$C,MATCH(Places!$H1813,Neighborhoods!$A:$A,0),MATCH(Places!J$1,Neighborhoods!$1:$1,0))</f>
        <v>Crown Heights</v>
      </c>
      <c r="K1813" s="17" t="s">
        <v>11822</v>
      </c>
      <c r="L1813" s="17" t="str">
        <f t="shared" si="112"/>
        <v>No</v>
      </c>
      <c r="M1813" s="17">
        <v>4</v>
      </c>
      <c r="N1813" s="17" t="str" cm="1">
        <f t="array" ref="N1813">_xlfn.IFS(M1813&lt;=2,"Small",M1813&lt;=5,"Medium",M1813&gt;5,"Large")</f>
        <v>Medium</v>
      </c>
      <c r="O1813" s="65">
        <v>150</v>
      </c>
      <c r="P1813" s="87">
        <f t="shared" si="113"/>
        <v>0.03</v>
      </c>
      <c r="Q1813" s="68">
        <v>4.66</v>
      </c>
      <c r="R1813" s="68" t="str" cm="1">
        <f t="array" ref="R1813">_xlfn.SWITCH(ROUND(Q1813,0),5,"Excellent",4,"Good",3,"Ok","Bad")</f>
        <v>Excellent</v>
      </c>
      <c r="S1813" s="17">
        <v>144</v>
      </c>
      <c r="T1813" s="17" t="str">
        <f t="shared" si="114"/>
        <v>No</v>
      </c>
      <c r="U1813" s="82">
        <v>42415</v>
      </c>
      <c r="V1813" s="82">
        <v>43898</v>
      </c>
      <c r="W1813" s="17">
        <v>350</v>
      </c>
      <c r="X1813" s="17" t="str">
        <f t="shared" si="115"/>
        <v>Active</v>
      </c>
      <c r="Y1813" s="17" t="s">
        <v>15615</v>
      </c>
      <c r="Z1813" s="17"/>
    </row>
    <row r="1814" spans="1:26" x14ac:dyDescent="0.25">
      <c r="A1814">
        <v>1813</v>
      </c>
      <c r="B1814" s="17" t="s">
        <v>14730</v>
      </c>
      <c r="C1814" s="17">
        <v>2623</v>
      </c>
      <c r="D1814" s="17" t="str">
        <f>INDEX(Hosts!$A:$O,MATCH(Places!$C1814,Hosts!$A:$A,0),MATCH(Places!D$1,Hosts!$1:$1,0))</f>
        <v>Within a day</v>
      </c>
      <c r="E1814" s="87">
        <f>INDEX(Hosts!$A:$O,MATCH(Places!$C1814,Hosts!$A:$A,0),MATCH(Places!E$1,Hosts!$1:$1,0))</f>
        <v>1</v>
      </c>
      <c r="F1814" s="87">
        <f>INDEX(Hosts!$A:$O,MATCH(Places!$C1814,Hosts!$A:$A,0),MATCH(Places!F$1,Hosts!$1:$1,0))</f>
        <v>1</v>
      </c>
      <c r="G1814" s="17" t="str">
        <f>INDEX(Hosts!$A:$O,MATCH(Places!$C1814,Hosts!$A:$A,0),MATCH(Places!G$1,Hosts!$1:$1,0))</f>
        <v>Yes</v>
      </c>
      <c r="H1814" s="17">
        <v>12</v>
      </c>
      <c r="I1814" s="17" t="str">
        <f>INDEX(Neighborhoods!$A:$C,MATCH(Places!$H1814,Neighborhoods!$A:$A,0),MATCH(Places!I$1,Neighborhoods!$1:$1,0))</f>
        <v>Brooklyn</v>
      </c>
      <c r="J1814" s="17" t="str">
        <f>INDEX(Neighborhoods!$A:$C,MATCH(Places!$H1814,Neighborhoods!$A:$A,0),MATCH(Places!J$1,Neighborhoods!$1:$1,0))</f>
        <v>Williamsburg</v>
      </c>
      <c r="K1814" s="17" t="s">
        <v>1</v>
      </c>
      <c r="L1814" s="17" t="str">
        <f t="shared" si="112"/>
        <v>Yes</v>
      </c>
      <c r="M1814" s="17">
        <v>2</v>
      </c>
      <c r="N1814" s="17" t="str" cm="1">
        <f t="array" ref="N1814">_xlfn.IFS(M1814&lt;=2,"Small",M1814&lt;=5,"Medium",M1814&gt;5,"Large")</f>
        <v>Small</v>
      </c>
      <c r="O1814" s="65">
        <v>381</v>
      </c>
      <c r="P1814" s="87">
        <f t="shared" si="113"/>
        <v>0.04</v>
      </c>
      <c r="Q1814" s="68">
        <v>5</v>
      </c>
      <c r="R1814" s="68" t="str" cm="1">
        <f t="array" ref="R1814">_xlfn.SWITCH(ROUND(Q1814,0),5,"Excellent",4,"Good",3,"Ok","Bad")</f>
        <v>Excellent</v>
      </c>
      <c r="S1814" s="17">
        <v>42</v>
      </c>
      <c r="T1814" s="17" t="str">
        <f t="shared" si="114"/>
        <v>No</v>
      </c>
      <c r="U1814" s="82">
        <v>42408</v>
      </c>
      <c r="V1814" s="82">
        <v>43530</v>
      </c>
      <c r="W1814" s="17">
        <v>83</v>
      </c>
      <c r="X1814" s="17" t="str">
        <f t="shared" si="115"/>
        <v>Active</v>
      </c>
      <c r="Y1814" s="17" t="s">
        <v>15615</v>
      </c>
      <c r="Z1814" s="17"/>
    </row>
    <row r="1815" spans="1:26" x14ac:dyDescent="0.25">
      <c r="A1815">
        <v>1814</v>
      </c>
      <c r="B1815" s="17" t="s">
        <v>13414</v>
      </c>
      <c r="C1815" s="17">
        <v>2659</v>
      </c>
      <c r="D1815" s="17" t="str">
        <f>INDEX(Hosts!$A:$O,MATCH(Places!$C1815,Hosts!$A:$A,0),MATCH(Places!D$1,Hosts!$1:$1,0))</f>
        <v>Within a few hours</v>
      </c>
      <c r="E1815" s="87">
        <f>INDEX(Hosts!$A:$O,MATCH(Places!$C1815,Hosts!$A:$A,0),MATCH(Places!E$1,Hosts!$1:$1,0))</f>
        <v>1</v>
      </c>
      <c r="F1815" s="87">
        <f>INDEX(Hosts!$A:$O,MATCH(Places!$C1815,Hosts!$A:$A,0),MATCH(Places!F$1,Hosts!$1:$1,0))</f>
        <v>1</v>
      </c>
      <c r="G1815" s="17" t="str">
        <f>INDEX(Hosts!$A:$O,MATCH(Places!$C1815,Hosts!$A:$A,0),MATCH(Places!G$1,Hosts!$1:$1,0))</f>
        <v>Yes</v>
      </c>
      <c r="H1815" s="17">
        <v>16</v>
      </c>
      <c r="I1815" s="17" t="str">
        <f>INDEX(Neighborhoods!$A:$C,MATCH(Places!$H1815,Neighborhoods!$A:$A,0),MATCH(Places!I$1,Neighborhoods!$1:$1,0))</f>
        <v>Manhattan</v>
      </c>
      <c r="J1815" s="17" t="str">
        <f>INDEX(Neighborhoods!$A:$C,MATCH(Places!$H1815,Neighborhoods!$A:$A,0),MATCH(Places!J$1,Neighborhoods!$1:$1,0))</f>
        <v>Harlem</v>
      </c>
      <c r="K1815" s="17" t="s">
        <v>1</v>
      </c>
      <c r="L1815" s="17" t="str">
        <f t="shared" si="112"/>
        <v>Yes</v>
      </c>
      <c r="M1815" s="17">
        <v>1</v>
      </c>
      <c r="N1815" s="17" t="str" cm="1">
        <f t="array" ref="N1815">_xlfn.IFS(M1815&lt;=2,"Small",M1815&lt;=5,"Medium",M1815&gt;5,"Large")</f>
        <v>Small</v>
      </c>
      <c r="O1815" s="65">
        <v>99</v>
      </c>
      <c r="P1815" s="87">
        <f t="shared" si="113"/>
        <v>0.03</v>
      </c>
      <c r="Q1815" s="68">
        <v>4.66</v>
      </c>
      <c r="R1815" s="68" t="str" cm="1">
        <f t="array" ref="R1815">_xlfn.SWITCH(ROUND(Q1815,0),5,"Excellent",4,"Good",3,"Ok","Bad")</f>
        <v>Excellent</v>
      </c>
      <c r="S1815" s="17">
        <v>77</v>
      </c>
      <c r="T1815" s="17" t="str">
        <f t="shared" si="114"/>
        <v>No</v>
      </c>
      <c r="U1815" s="82">
        <v>42495</v>
      </c>
      <c r="V1815" s="82">
        <v>43832</v>
      </c>
      <c r="W1815" s="17">
        <v>89</v>
      </c>
      <c r="X1815" s="17" t="str">
        <f t="shared" si="115"/>
        <v>Active</v>
      </c>
      <c r="Y1815" s="17" t="s">
        <v>15616</v>
      </c>
      <c r="Z1815" s="17"/>
    </row>
    <row r="1816" spans="1:26" x14ac:dyDescent="0.25">
      <c r="A1816">
        <v>1815</v>
      </c>
      <c r="B1816" s="17" t="s">
        <v>1347</v>
      </c>
      <c r="C1816" s="17">
        <v>1653</v>
      </c>
      <c r="D1816" s="17" t="str">
        <f>INDEX(Hosts!$A:$O,MATCH(Places!$C1816,Hosts!$A:$A,0),MATCH(Places!D$1,Hosts!$1:$1,0))</f>
        <v>Within an hour</v>
      </c>
      <c r="E1816" s="87">
        <f>INDEX(Hosts!$A:$O,MATCH(Places!$C1816,Hosts!$A:$A,0),MATCH(Places!E$1,Hosts!$1:$1,0))</f>
        <v>0.56999999999999995</v>
      </c>
      <c r="F1816" s="87">
        <f>INDEX(Hosts!$A:$O,MATCH(Places!$C1816,Hosts!$A:$A,0),MATCH(Places!F$1,Hosts!$1:$1,0))</f>
        <v>1</v>
      </c>
      <c r="G1816" s="17" t="str">
        <f>INDEX(Hosts!$A:$O,MATCH(Places!$C1816,Hosts!$A:$A,0),MATCH(Places!G$1,Hosts!$1:$1,0))</f>
        <v>Yes</v>
      </c>
      <c r="H1816" s="17">
        <v>12</v>
      </c>
      <c r="I1816" s="17" t="str">
        <f>INDEX(Neighborhoods!$A:$C,MATCH(Places!$H1816,Neighborhoods!$A:$A,0),MATCH(Places!I$1,Neighborhoods!$1:$1,0))</f>
        <v>Brooklyn</v>
      </c>
      <c r="J1816" s="17" t="str">
        <f>INDEX(Neighborhoods!$A:$C,MATCH(Places!$H1816,Neighborhoods!$A:$A,0),MATCH(Places!J$1,Neighborhoods!$1:$1,0))</f>
        <v>Williamsburg</v>
      </c>
      <c r="K1816" s="17" t="s">
        <v>11822</v>
      </c>
      <c r="L1816" s="17" t="str">
        <f t="shared" si="112"/>
        <v>No</v>
      </c>
      <c r="M1816" s="17">
        <v>2</v>
      </c>
      <c r="N1816" s="17" t="str" cm="1">
        <f t="array" ref="N1816">_xlfn.IFS(M1816&lt;=2,"Small",M1816&lt;=5,"Medium",M1816&gt;5,"Large")</f>
        <v>Small</v>
      </c>
      <c r="O1816" s="65">
        <v>214</v>
      </c>
      <c r="P1816" s="87">
        <f t="shared" si="113"/>
        <v>0.04</v>
      </c>
      <c r="Q1816" s="68">
        <v>4.91</v>
      </c>
      <c r="R1816" s="68" t="str" cm="1">
        <f t="array" ref="R1816">_xlfn.SWITCH(ROUND(Q1816,0),5,"Excellent",4,"Good",3,"Ok","Bad")</f>
        <v>Excellent</v>
      </c>
      <c r="S1816" s="17">
        <v>148</v>
      </c>
      <c r="T1816" s="17" t="str">
        <f t="shared" si="114"/>
        <v>Yes</v>
      </c>
      <c r="U1816" s="82">
        <v>42482</v>
      </c>
      <c r="V1816" s="82">
        <v>43890</v>
      </c>
      <c r="W1816" s="17">
        <v>312</v>
      </c>
      <c r="X1816" s="17" t="str">
        <f t="shared" si="115"/>
        <v>Active</v>
      </c>
      <c r="Y1816" s="17" t="s">
        <v>15616</v>
      </c>
      <c r="Z1816" s="17"/>
    </row>
    <row r="1817" spans="1:26" x14ac:dyDescent="0.25">
      <c r="A1817">
        <v>1816</v>
      </c>
      <c r="B1817" s="17" t="s">
        <v>13535</v>
      </c>
      <c r="C1817" s="17">
        <v>2661</v>
      </c>
      <c r="D1817" s="17" t="str">
        <f>INDEX(Hosts!$A:$O,MATCH(Places!$C1817,Hosts!$A:$A,0),MATCH(Places!D$1,Hosts!$1:$1,0))</f>
        <v>Within a day</v>
      </c>
      <c r="E1817" s="87">
        <f>INDEX(Hosts!$A:$O,MATCH(Places!$C1817,Hosts!$A:$A,0),MATCH(Places!E$1,Hosts!$1:$1,0))</f>
        <v>0.67</v>
      </c>
      <c r="F1817" s="87">
        <f>INDEX(Hosts!$A:$O,MATCH(Places!$C1817,Hosts!$A:$A,0),MATCH(Places!F$1,Hosts!$1:$1,0))</f>
        <v>0.94</v>
      </c>
      <c r="G1817" s="17" t="str">
        <f>INDEX(Hosts!$A:$O,MATCH(Places!$C1817,Hosts!$A:$A,0),MATCH(Places!G$1,Hosts!$1:$1,0))</f>
        <v>No</v>
      </c>
      <c r="H1817" s="17">
        <v>20</v>
      </c>
      <c r="I1817" s="17" t="str">
        <f>INDEX(Neighborhoods!$A:$C,MATCH(Places!$H1817,Neighborhoods!$A:$A,0),MATCH(Places!I$1,Neighborhoods!$1:$1,0))</f>
        <v>Manhattan</v>
      </c>
      <c r="J1817" s="17" t="str">
        <f>INDEX(Neighborhoods!$A:$C,MATCH(Places!$H1817,Neighborhoods!$A:$A,0),MATCH(Places!J$1,Neighborhoods!$1:$1,0))</f>
        <v>Upper West Side</v>
      </c>
      <c r="K1817" s="17" t="s">
        <v>1</v>
      </c>
      <c r="L1817" s="17" t="str">
        <f t="shared" si="112"/>
        <v>Yes</v>
      </c>
      <c r="M1817" s="17">
        <v>2</v>
      </c>
      <c r="N1817" s="17" t="str" cm="1">
        <f t="array" ref="N1817">_xlfn.IFS(M1817&lt;=2,"Small",M1817&lt;=5,"Medium",M1817&gt;5,"Large")</f>
        <v>Small</v>
      </c>
      <c r="O1817" s="65">
        <v>59</v>
      </c>
      <c r="P1817" s="87">
        <f t="shared" si="113"/>
        <v>0.03</v>
      </c>
      <c r="Q1817" s="68">
        <v>4.51</v>
      </c>
      <c r="R1817" s="68" t="str" cm="1">
        <f t="array" ref="R1817">_xlfn.SWITCH(ROUND(Q1817,0),5,"Excellent",4,"Good",3,"Ok","Bad")</f>
        <v>Excellent</v>
      </c>
      <c r="S1817" s="17">
        <v>235</v>
      </c>
      <c r="T1817" s="17" t="str">
        <f t="shared" si="114"/>
        <v>No</v>
      </c>
      <c r="U1817" s="82">
        <v>42477</v>
      </c>
      <c r="V1817" s="82">
        <v>43996</v>
      </c>
      <c r="W1817" s="17">
        <v>365</v>
      </c>
      <c r="X1817" s="17" t="str">
        <f t="shared" si="115"/>
        <v>Active</v>
      </c>
      <c r="Y1817" s="17" t="s">
        <v>15616</v>
      </c>
      <c r="Z1817" s="17"/>
    </row>
    <row r="1818" spans="1:26" x14ac:dyDescent="0.25">
      <c r="A1818">
        <v>1817</v>
      </c>
      <c r="B1818" s="17" t="s">
        <v>14015</v>
      </c>
      <c r="C1818" s="17">
        <v>2077</v>
      </c>
      <c r="D1818" s="17" t="str">
        <f>INDEX(Hosts!$A:$O,MATCH(Places!$C1818,Hosts!$A:$A,0),MATCH(Places!D$1,Hosts!$1:$1,0))</f>
        <v>Within an hour</v>
      </c>
      <c r="E1818" s="87">
        <f>INDEX(Hosts!$A:$O,MATCH(Places!$C1818,Hosts!$A:$A,0),MATCH(Places!E$1,Hosts!$1:$1,0))</f>
        <v>1</v>
      </c>
      <c r="F1818" s="87">
        <f>INDEX(Hosts!$A:$O,MATCH(Places!$C1818,Hosts!$A:$A,0),MATCH(Places!F$1,Hosts!$1:$1,0))</f>
        <v>0.94</v>
      </c>
      <c r="G1818" s="17" t="str">
        <f>INDEX(Hosts!$A:$O,MATCH(Places!$C1818,Hosts!$A:$A,0),MATCH(Places!G$1,Hosts!$1:$1,0))</f>
        <v>Yes</v>
      </c>
      <c r="H1818" s="17">
        <v>16</v>
      </c>
      <c r="I1818" s="17" t="str">
        <f>INDEX(Neighborhoods!$A:$C,MATCH(Places!$H1818,Neighborhoods!$A:$A,0),MATCH(Places!I$1,Neighborhoods!$1:$1,0))</f>
        <v>Manhattan</v>
      </c>
      <c r="J1818" s="17" t="str">
        <f>INDEX(Neighborhoods!$A:$C,MATCH(Places!$H1818,Neighborhoods!$A:$A,0),MATCH(Places!J$1,Neighborhoods!$1:$1,0))</f>
        <v>Harlem</v>
      </c>
      <c r="K1818" s="17" t="s">
        <v>11822</v>
      </c>
      <c r="L1818" s="17" t="str">
        <f t="shared" si="112"/>
        <v>No</v>
      </c>
      <c r="M1818" s="17">
        <v>2</v>
      </c>
      <c r="N1818" s="17" t="str" cm="1">
        <f t="array" ref="N1818">_xlfn.IFS(M1818&lt;=2,"Small",M1818&lt;=5,"Medium",M1818&gt;5,"Large")</f>
        <v>Small</v>
      </c>
      <c r="O1818" s="65">
        <v>175</v>
      </c>
      <c r="P1818" s="87">
        <f t="shared" si="113"/>
        <v>0.03</v>
      </c>
      <c r="Q1818" s="68">
        <v>4.91</v>
      </c>
      <c r="R1818" s="68" t="str" cm="1">
        <f t="array" ref="R1818">_xlfn.SWITCH(ROUND(Q1818,0),5,"Excellent",4,"Good",3,"Ok","Bad")</f>
        <v>Excellent</v>
      </c>
      <c r="S1818" s="17">
        <v>22</v>
      </c>
      <c r="T1818" s="17" t="str">
        <f t="shared" si="114"/>
        <v>No</v>
      </c>
      <c r="U1818" s="82">
        <v>43415</v>
      </c>
      <c r="V1818" s="82">
        <v>44006</v>
      </c>
      <c r="W1818" s="17">
        <v>365</v>
      </c>
      <c r="X1818" s="17" t="str">
        <f t="shared" si="115"/>
        <v>Active</v>
      </c>
      <c r="Y1818" s="17" t="s">
        <v>15615</v>
      </c>
      <c r="Z1818" s="17"/>
    </row>
    <row r="1819" spans="1:26" x14ac:dyDescent="0.25">
      <c r="A1819">
        <v>1818</v>
      </c>
      <c r="B1819" s="17" t="s">
        <v>1348</v>
      </c>
      <c r="C1819" s="17">
        <v>337</v>
      </c>
      <c r="D1819" s="17" t="str">
        <f>INDEX(Hosts!$A:$O,MATCH(Places!$C1819,Hosts!$A:$A,0),MATCH(Places!D$1,Hosts!$1:$1,0))</f>
        <v>Within a few hours</v>
      </c>
      <c r="E1819" s="87">
        <f>INDEX(Hosts!$A:$O,MATCH(Places!$C1819,Hosts!$A:$A,0),MATCH(Places!E$1,Hosts!$1:$1,0))</f>
        <v>1</v>
      </c>
      <c r="F1819" s="87">
        <f>INDEX(Hosts!$A:$O,MATCH(Places!$C1819,Hosts!$A:$A,0),MATCH(Places!F$1,Hosts!$1:$1,0))</f>
        <v>0.62</v>
      </c>
      <c r="G1819" s="17" t="str">
        <f>INDEX(Hosts!$A:$O,MATCH(Places!$C1819,Hosts!$A:$A,0),MATCH(Places!G$1,Hosts!$1:$1,0))</f>
        <v>No</v>
      </c>
      <c r="H1819" s="17">
        <v>17</v>
      </c>
      <c r="I1819" s="17" t="str">
        <f>INDEX(Neighborhoods!$A:$C,MATCH(Places!$H1819,Neighborhoods!$A:$A,0),MATCH(Places!I$1,Neighborhoods!$1:$1,0))</f>
        <v>Manhattan</v>
      </c>
      <c r="J1819" s="17" t="str">
        <f>INDEX(Neighborhoods!$A:$C,MATCH(Places!$H1819,Neighborhoods!$A:$A,0),MATCH(Places!J$1,Neighborhoods!$1:$1,0))</f>
        <v>Hell's Kitchen</v>
      </c>
      <c r="K1819" s="17" t="s">
        <v>11822</v>
      </c>
      <c r="L1819" s="17" t="str">
        <f t="shared" si="112"/>
        <v>No</v>
      </c>
      <c r="M1819" s="17">
        <v>2</v>
      </c>
      <c r="N1819" s="17" t="str" cm="1">
        <f t="array" ref="N1819">_xlfn.IFS(M1819&lt;=2,"Small",M1819&lt;=5,"Medium",M1819&gt;5,"Large")</f>
        <v>Small</v>
      </c>
      <c r="O1819" s="65">
        <v>140</v>
      </c>
      <c r="P1819" s="87">
        <f t="shared" si="113"/>
        <v>0.03</v>
      </c>
      <c r="Q1819" s="68">
        <v>4.67</v>
      </c>
      <c r="R1819" s="68" t="str" cm="1">
        <f t="array" ref="R1819">_xlfn.SWITCH(ROUND(Q1819,0),5,"Excellent",4,"Good",3,"Ok","Bad")</f>
        <v>Excellent</v>
      </c>
      <c r="S1819" s="17">
        <v>6</v>
      </c>
      <c r="T1819" s="17" t="str">
        <f t="shared" si="114"/>
        <v>No</v>
      </c>
      <c r="U1819" s="82">
        <v>42552</v>
      </c>
      <c r="V1819" s="82">
        <v>43890</v>
      </c>
      <c r="W1819" s="17">
        <v>349</v>
      </c>
      <c r="X1819" s="17" t="str">
        <f t="shared" si="115"/>
        <v>Active</v>
      </c>
      <c r="Y1819" s="17" t="s">
        <v>15615</v>
      </c>
      <c r="Z1819" s="17"/>
    </row>
    <row r="1820" spans="1:26" x14ac:dyDescent="0.25">
      <c r="A1820">
        <v>1819</v>
      </c>
      <c r="B1820" s="17" t="s">
        <v>15070</v>
      </c>
      <c r="C1820" s="17">
        <v>1367</v>
      </c>
      <c r="D1820" s="17" t="str">
        <f>INDEX(Hosts!$A:$O,MATCH(Places!$C1820,Hosts!$A:$A,0),MATCH(Places!D$1,Hosts!$1:$1,0))</f>
        <v>Within an hour</v>
      </c>
      <c r="E1820" s="87">
        <f>INDEX(Hosts!$A:$O,MATCH(Places!$C1820,Hosts!$A:$A,0),MATCH(Places!E$1,Hosts!$1:$1,0))</f>
        <v>1</v>
      </c>
      <c r="F1820" s="87">
        <f>INDEX(Hosts!$A:$O,MATCH(Places!$C1820,Hosts!$A:$A,0),MATCH(Places!F$1,Hosts!$1:$1,0))</f>
        <v>1</v>
      </c>
      <c r="G1820" s="17" t="str">
        <f>INDEX(Hosts!$A:$O,MATCH(Places!$C1820,Hosts!$A:$A,0),MATCH(Places!G$1,Hosts!$1:$1,0))</f>
        <v>Yes</v>
      </c>
      <c r="H1820" s="17">
        <v>25</v>
      </c>
      <c r="I1820" s="17" t="str">
        <f>INDEX(Neighborhoods!$A:$C,MATCH(Places!$H1820,Neighborhoods!$A:$A,0),MATCH(Places!I$1,Neighborhoods!$1:$1,0))</f>
        <v>Queens</v>
      </c>
      <c r="J1820" s="17" t="str">
        <f>INDEX(Neighborhoods!$A:$C,MATCH(Places!$H1820,Neighborhoods!$A:$A,0),MATCH(Places!J$1,Neighborhoods!$1:$1,0))</f>
        <v>Ridgewood</v>
      </c>
      <c r="K1820" s="17" t="s">
        <v>1</v>
      </c>
      <c r="L1820" s="17" t="str">
        <f t="shared" si="112"/>
        <v>Yes</v>
      </c>
      <c r="M1820" s="17">
        <v>2</v>
      </c>
      <c r="N1820" s="17" t="str" cm="1">
        <f t="array" ref="N1820">_xlfn.IFS(M1820&lt;=2,"Small",M1820&lt;=5,"Medium",M1820&gt;5,"Large")</f>
        <v>Small</v>
      </c>
      <c r="O1820" s="65">
        <v>69</v>
      </c>
      <c r="P1820" s="87">
        <f t="shared" si="113"/>
        <v>0.03</v>
      </c>
      <c r="Q1820" s="68">
        <v>4.99</v>
      </c>
      <c r="R1820" s="68" t="str" cm="1">
        <f t="array" ref="R1820">_xlfn.SWITCH(ROUND(Q1820,0),5,"Excellent",4,"Good",3,"Ok","Bad")</f>
        <v>Excellent</v>
      </c>
      <c r="S1820" s="17">
        <v>94</v>
      </c>
      <c r="T1820" s="17" t="str">
        <f t="shared" si="114"/>
        <v>No</v>
      </c>
      <c r="U1820" s="82">
        <v>42983</v>
      </c>
      <c r="V1820" s="82">
        <v>43891</v>
      </c>
      <c r="W1820" s="17">
        <v>128</v>
      </c>
      <c r="X1820" s="17" t="str">
        <f t="shared" si="115"/>
        <v>Active</v>
      </c>
      <c r="Y1820" s="17" t="s">
        <v>15616</v>
      </c>
      <c r="Z1820" s="17"/>
    </row>
    <row r="1821" spans="1:26" x14ac:dyDescent="0.25">
      <c r="A1821">
        <v>1820</v>
      </c>
      <c r="B1821" s="17" t="s">
        <v>15001</v>
      </c>
      <c r="C1821" s="17">
        <v>2354</v>
      </c>
      <c r="D1821" s="17" t="str">
        <f>INDEX(Hosts!$A:$O,MATCH(Places!$C1821,Hosts!$A:$A,0),MATCH(Places!D$1,Hosts!$1:$1,0))</f>
        <v>A few days or more</v>
      </c>
      <c r="E1821" s="87">
        <f>INDEX(Hosts!$A:$O,MATCH(Places!$C1821,Hosts!$A:$A,0),MATCH(Places!E$1,Hosts!$1:$1,0))</f>
        <v>0</v>
      </c>
      <c r="F1821" s="87">
        <f>INDEX(Hosts!$A:$O,MATCH(Places!$C1821,Hosts!$A:$A,0),MATCH(Places!F$1,Hosts!$1:$1,0))</f>
        <v>0.33</v>
      </c>
      <c r="G1821" s="17" t="str">
        <f>INDEX(Hosts!$A:$O,MATCH(Places!$C1821,Hosts!$A:$A,0),MATCH(Places!G$1,Hosts!$1:$1,0))</f>
        <v>No</v>
      </c>
      <c r="H1821" s="17">
        <v>10</v>
      </c>
      <c r="I1821" s="17" t="str">
        <f>INDEX(Neighborhoods!$A:$C,MATCH(Places!$H1821,Neighborhoods!$A:$A,0),MATCH(Places!I$1,Neighborhoods!$1:$1,0))</f>
        <v>Brooklyn</v>
      </c>
      <c r="J1821" s="17" t="str">
        <f>INDEX(Neighborhoods!$A:$C,MATCH(Places!$H1821,Neighborhoods!$A:$A,0),MATCH(Places!J$1,Neighborhoods!$1:$1,0))</f>
        <v>East Flatbush</v>
      </c>
      <c r="K1821" s="17" t="s">
        <v>11822</v>
      </c>
      <c r="L1821" s="17" t="str">
        <f t="shared" si="112"/>
        <v>No</v>
      </c>
      <c r="M1821" s="17">
        <v>4</v>
      </c>
      <c r="N1821" s="17" t="str" cm="1">
        <f t="array" ref="N1821">_xlfn.IFS(M1821&lt;=2,"Small",M1821&lt;=5,"Medium",M1821&gt;5,"Large")</f>
        <v>Medium</v>
      </c>
      <c r="O1821" s="65">
        <v>160</v>
      </c>
      <c r="P1821" s="87">
        <f t="shared" si="113"/>
        <v>0.03</v>
      </c>
      <c r="Q1821" s="68">
        <v>4</v>
      </c>
      <c r="R1821" s="68" t="str" cm="1">
        <f t="array" ref="R1821">_xlfn.SWITCH(ROUND(Q1821,0),5,"Excellent",4,"Good",3,"Ok","Bad")</f>
        <v>Good</v>
      </c>
      <c r="S1821" s="17">
        <v>3</v>
      </c>
      <c r="T1821" s="17" t="str">
        <f t="shared" si="114"/>
        <v>No</v>
      </c>
      <c r="U1821" s="82">
        <v>42441</v>
      </c>
      <c r="V1821" s="82">
        <v>43744</v>
      </c>
      <c r="W1821" s="17">
        <v>228</v>
      </c>
      <c r="X1821" s="17" t="str">
        <f t="shared" si="115"/>
        <v>Active</v>
      </c>
      <c r="Y1821" s="17" t="s">
        <v>15615</v>
      </c>
      <c r="Z1821" s="17"/>
    </row>
    <row r="1822" spans="1:26" x14ac:dyDescent="0.25">
      <c r="A1822">
        <v>1821</v>
      </c>
      <c r="B1822" s="17" t="s">
        <v>1349</v>
      </c>
      <c r="C1822" s="17">
        <v>1799</v>
      </c>
      <c r="D1822" s="17" t="str">
        <f>INDEX(Hosts!$A:$O,MATCH(Places!$C1822,Hosts!$A:$A,0),MATCH(Places!D$1,Hosts!$1:$1,0))</f>
        <v>Within an hour</v>
      </c>
      <c r="E1822" s="87">
        <f>INDEX(Hosts!$A:$O,MATCH(Places!$C1822,Hosts!$A:$A,0),MATCH(Places!E$1,Hosts!$1:$1,0))</f>
        <v>0.92</v>
      </c>
      <c r="F1822" s="87">
        <f>INDEX(Hosts!$A:$O,MATCH(Places!$C1822,Hosts!$A:$A,0),MATCH(Places!F$1,Hosts!$1:$1,0))</f>
        <v>1</v>
      </c>
      <c r="G1822" s="17" t="str">
        <f>INDEX(Hosts!$A:$O,MATCH(Places!$C1822,Hosts!$A:$A,0),MATCH(Places!G$1,Hosts!$1:$1,0))</f>
        <v>Yes</v>
      </c>
      <c r="H1822" s="17">
        <v>9</v>
      </c>
      <c r="I1822" s="17" t="str">
        <f>INDEX(Neighborhoods!$A:$C,MATCH(Places!$H1822,Neighborhoods!$A:$A,0),MATCH(Places!I$1,Neighborhoods!$1:$1,0))</f>
        <v>Brooklyn</v>
      </c>
      <c r="J1822" s="17" t="str">
        <f>INDEX(Neighborhoods!$A:$C,MATCH(Places!$H1822,Neighborhoods!$A:$A,0),MATCH(Places!J$1,Neighborhoods!$1:$1,0))</f>
        <v>Crown Heights</v>
      </c>
      <c r="K1822" s="17" t="s">
        <v>11822</v>
      </c>
      <c r="L1822" s="17" t="str">
        <f t="shared" si="112"/>
        <v>No</v>
      </c>
      <c r="M1822" s="17">
        <v>6</v>
      </c>
      <c r="N1822" s="17" t="str" cm="1">
        <f t="array" ref="N1822">_xlfn.IFS(M1822&lt;=2,"Small",M1822&lt;=5,"Medium",M1822&gt;5,"Large")</f>
        <v>Large</v>
      </c>
      <c r="O1822" s="65">
        <v>126</v>
      </c>
      <c r="P1822" s="87">
        <f t="shared" si="113"/>
        <v>0.03</v>
      </c>
      <c r="Q1822" s="68">
        <v>4.8899999999999997</v>
      </c>
      <c r="R1822" s="68" t="str" cm="1">
        <f t="array" ref="R1822">_xlfn.SWITCH(ROUND(Q1822,0),5,"Excellent",4,"Good",3,"Ok","Bad")</f>
        <v>Excellent</v>
      </c>
      <c r="S1822" s="17">
        <v>27</v>
      </c>
      <c r="T1822" s="17" t="str">
        <f t="shared" si="114"/>
        <v>No</v>
      </c>
      <c r="U1822" s="82">
        <v>42437</v>
      </c>
      <c r="V1822" s="82">
        <v>43906</v>
      </c>
      <c r="W1822" s="17">
        <v>87</v>
      </c>
      <c r="X1822" s="17" t="str">
        <f t="shared" si="115"/>
        <v>Active</v>
      </c>
      <c r="Y1822" s="17" t="s">
        <v>15616</v>
      </c>
      <c r="Z1822" s="17"/>
    </row>
    <row r="1823" spans="1:26" x14ac:dyDescent="0.25">
      <c r="A1823">
        <v>1822</v>
      </c>
      <c r="B1823" s="17" t="s">
        <v>1350</v>
      </c>
      <c r="C1823" s="17">
        <v>983</v>
      </c>
      <c r="D1823" s="17" t="str">
        <f>INDEX(Hosts!$A:$O,MATCH(Places!$C1823,Hosts!$A:$A,0),MATCH(Places!D$1,Hosts!$1:$1,0))</f>
        <v>Within a day</v>
      </c>
      <c r="E1823" s="87">
        <f>INDEX(Hosts!$A:$O,MATCH(Places!$C1823,Hosts!$A:$A,0),MATCH(Places!E$1,Hosts!$1:$1,0))</f>
        <v>1</v>
      </c>
      <c r="F1823" s="87">
        <f>INDEX(Hosts!$A:$O,MATCH(Places!$C1823,Hosts!$A:$A,0),MATCH(Places!F$1,Hosts!$1:$1,0))</f>
        <v>0.84</v>
      </c>
      <c r="G1823" s="17" t="str">
        <f>INDEX(Hosts!$A:$O,MATCH(Places!$C1823,Hosts!$A:$A,0),MATCH(Places!G$1,Hosts!$1:$1,0))</f>
        <v>No</v>
      </c>
      <c r="H1823" s="17">
        <v>16</v>
      </c>
      <c r="I1823" s="17" t="str">
        <f>INDEX(Neighborhoods!$A:$C,MATCH(Places!$H1823,Neighborhoods!$A:$A,0),MATCH(Places!I$1,Neighborhoods!$1:$1,0))</f>
        <v>Manhattan</v>
      </c>
      <c r="J1823" s="17" t="str">
        <f>INDEX(Neighborhoods!$A:$C,MATCH(Places!$H1823,Neighborhoods!$A:$A,0),MATCH(Places!J$1,Neighborhoods!$1:$1,0))</f>
        <v>Harlem</v>
      </c>
      <c r="K1823" s="17" t="s">
        <v>1</v>
      </c>
      <c r="L1823" s="17" t="str">
        <f t="shared" si="112"/>
        <v>Yes</v>
      </c>
      <c r="M1823" s="17">
        <v>2</v>
      </c>
      <c r="N1823" s="17" t="str" cm="1">
        <f t="array" ref="N1823">_xlfn.IFS(M1823&lt;=2,"Small",M1823&lt;=5,"Medium",M1823&gt;5,"Large")</f>
        <v>Small</v>
      </c>
      <c r="O1823" s="65">
        <v>40</v>
      </c>
      <c r="P1823" s="87">
        <f t="shared" si="113"/>
        <v>0.03</v>
      </c>
      <c r="Q1823" s="68">
        <v>4.67</v>
      </c>
      <c r="R1823" s="68" t="str" cm="1">
        <f t="array" ref="R1823">_xlfn.SWITCH(ROUND(Q1823,0),5,"Excellent",4,"Good",3,"Ok","Bad")</f>
        <v>Excellent</v>
      </c>
      <c r="S1823" s="17">
        <v>138</v>
      </c>
      <c r="T1823" s="17" t="str">
        <f t="shared" si="114"/>
        <v>No</v>
      </c>
      <c r="U1823" s="82">
        <v>42406</v>
      </c>
      <c r="V1823" s="82">
        <v>43891</v>
      </c>
      <c r="W1823" s="17">
        <v>296</v>
      </c>
      <c r="X1823" s="17" t="str">
        <f t="shared" si="115"/>
        <v>Active</v>
      </c>
      <c r="Y1823" s="17" t="s">
        <v>15615</v>
      </c>
      <c r="Z1823" s="17"/>
    </row>
    <row r="1824" spans="1:26" x14ac:dyDescent="0.25">
      <c r="A1824">
        <v>1823</v>
      </c>
      <c r="B1824" s="17" t="s">
        <v>1351</v>
      </c>
      <c r="C1824" s="17">
        <v>69</v>
      </c>
      <c r="D1824" s="17" t="str">
        <f>INDEX(Hosts!$A:$O,MATCH(Places!$C1824,Hosts!$A:$A,0),MATCH(Places!D$1,Hosts!$1:$1,0))</f>
        <v>Within a day</v>
      </c>
      <c r="E1824" s="87">
        <f>INDEX(Hosts!$A:$O,MATCH(Places!$C1824,Hosts!$A:$A,0),MATCH(Places!E$1,Hosts!$1:$1,0))</f>
        <v>1</v>
      </c>
      <c r="F1824" s="87">
        <f>INDEX(Hosts!$A:$O,MATCH(Places!$C1824,Hosts!$A:$A,0),MATCH(Places!F$1,Hosts!$1:$1,0))</f>
        <v>0.17</v>
      </c>
      <c r="G1824" s="17" t="str">
        <f>INDEX(Hosts!$A:$O,MATCH(Places!$C1824,Hosts!$A:$A,0),MATCH(Places!G$1,Hosts!$1:$1,0))</f>
        <v>Yes</v>
      </c>
      <c r="H1824" s="17">
        <v>7</v>
      </c>
      <c r="I1824" s="17" t="str">
        <f>INDEX(Neighborhoods!$A:$C,MATCH(Places!$H1824,Neighborhoods!$A:$A,0),MATCH(Places!I$1,Neighborhoods!$1:$1,0))</f>
        <v>Brooklyn</v>
      </c>
      <c r="J1824" s="17" t="str">
        <f>INDEX(Neighborhoods!$A:$C,MATCH(Places!$H1824,Neighborhoods!$A:$A,0),MATCH(Places!J$1,Neighborhoods!$1:$1,0))</f>
        <v>Bedford-Stuyvesant</v>
      </c>
      <c r="K1824" s="17" t="s">
        <v>11822</v>
      </c>
      <c r="L1824" s="17" t="str">
        <f t="shared" si="112"/>
        <v>No</v>
      </c>
      <c r="M1824" s="17">
        <v>1</v>
      </c>
      <c r="N1824" s="17" t="str" cm="1">
        <f t="array" ref="N1824">_xlfn.IFS(M1824&lt;=2,"Small",M1824&lt;=5,"Medium",M1824&gt;5,"Large")</f>
        <v>Small</v>
      </c>
      <c r="O1824" s="65">
        <v>93</v>
      </c>
      <c r="P1824" s="87">
        <f t="shared" si="113"/>
        <v>0.03</v>
      </c>
      <c r="Q1824" s="68">
        <v>4.93</v>
      </c>
      <c r="R1824" s="68" t="str" cm="1">
        <f t="array" ref="R1824">_xlfn.SWITCH(ROUND(Q1824,0),5,"Excellent",4,"Good",3,"Ok","Bad")</f>
        <v>Excellent</v>
      </c>
      <c r="S1824" s="17">
        <v>15</v>
      </c>
      <c r="T1824" s="17" t="str">
        <f t="shared" si="114"/>
        <v>No</v>
      </c>
      <c r="U1824" s="82">
        <v>42852</v>
      </c>
      <c r="V1824" s="82">
        <v>43871</v>
      </c>
      <c r="W1824" s="17">
        <v>78</v>
      </c>
      <c r="X1824" s="17" t="str">
        <f t="shared" si="115"/>
        <v>Active</v>
      </c>
      <c r="Y1824" s="17" t="s">
        <v>15615</v>
      </c>
      <c r="Z1824" s="17"/>
    </row>
    <row r="1825" spans="1:26" x14ac:dyDescent="0.25">
      <c r="A1825">
        <v>1824</v>
      </c>
      <c r="B1825" s="17" t="s">
        <v>13710</v>
      </c>
      <c r="C1825" s="17">
        <v>2242</v>
      </c>
      <c r="D1825" s="17" t="str">
        <f>INDEX(Hosts!$A:$O,MATCH(Places!$C1825,Hosts!$A:$A,0),MATCH(Places!D$1,Hosts!$1:$1,0))</f>
        <v>Within an hour</v>
      </c>
      <c r="E1825" s="87">
        <f>INDEX(Hosts!$A:$O,MATCH(Places!$C1825,Hosts!$A:$A,0),MATCH(Places!E$1,Hosts!$1:$1,0))</f>
        <v>1</v>
      </c>
      <c r="F1825" s="87">
        <f>INDEX(Hosts!$A:$O,MATCH(Places!$C1825,Hosts!$A:$A,0),MATCH(Places!F$1,Hosts!$1:$1,0))</f>
        <v>1</v>
      </c>
      <c r="G1825" s="17" t="str">
        <f>INDEX(Hosts!$A:$O,MATCH(Places!$C1825,Hosts!$A:$A,0),MATCH(Places!G$1,Hosts!$1:$1,0))</f>
        <v>No</v>
      </c>
      <c r="H1825" s="17">
        <v>9</v>
      </c>
      <c r="I1825" s="17" t="str">
        <f>INDEX(Neighborhoods!$A:$C,MATCH(Places!$H1825,Neighborhoods!$A:$A,0),MATCH(Places!I$1,Neighborhoods!$1:$1,0))</f>
        <v>Brooklyn</v>
      </c>
      <c r="J1825" s="17" t="str">
        <f>INDEX(Neighborhoods!$A:$C,MATCH(Places!$H1825,Neighborhoods!$A:$A,0),MATCH(Places!J$1,Neighborhoods!$1:$1,0))</f>
        <v>Crown Heights</v>
      </c>
      <c r="K1825" s="17" t="s">
        <v>1</v>
      </c>
      <c r="L1825" s="17" t="str">
        <f t="shared" si="112"/>
        <v>Yes</v>
      </c>
      <c r="M1825" s="17">
        <v>2</v>
      </c>
      <c r="N1825" s="17" t="str" cm="1">
        <f t="array" ref="N1825">_xlfn.IFS(M1825&lt;=2,"Small",M1825&lt;=5,"Medium",M1825&gt;5,"Large")</f>
        <v>Small</v>
      </c>
      <c r="O1825" s="65">
        <v>54</v>
      </c>
      <c r="P1825" s="87">
        <f t="shared" si="113"/>
        <v>0.03</v>
      </c>
      <c r="Q1825" s="68">
        <v>4.74</v>
      </c>
      <c r="R1825" s="68" t="str" cm="1">
        <f t="array" ref="R1825">_xlfn.SWITCH(ROUND(Q1825,0),5,"Excellent",4,"Good",3,"Ok","Bad")</f>
        <v>Excellent</v>
      </c>
      <c r="S1825" s="17">
        <v>87</v>
      </c>
      <c r="T1825" s="17" t="str">
        <f t="shared" si="114"/>
        <v>No</v>
      </c>
      <c r="U1825" s="82">
        <v>42443</v>
      </c>
      <c r="V1825" s="82">
        <v>44034</v>
      </c>
      <c r="W1825" s="17">
        <v>88</v>
      </c>
      <c r="X1825" s="17" t="str">
        <f t="shared" si="115"/>
        <v>Active</v>
      </c>
      <c r="Y1825" s="17" t="s">
        <v>15615</v>
      </c>
      <c r="Z1825" s="17"/>
    </row>
    <row r="1826" spans="1:26" x14ac:dyDescent="0.25">
      <c r="A1826">
        <v>1825</v>
      </c>
      <c r="B1826" s="17" t="s">
        <v>13324</v>
      </c>
      <c r="C1826" s="17">
        <v>2126</v>
      </c>
      <c r="D1826" s="17" t="str">
        <f>INDEX(Hosts!$A:$O,MATCH(Places!$C1826,Hosts!$A:$A,0),MATCH(Places!D$1,Hosts!$1:$1,0))</f>
        <v>Within an hour</v>
      </c>
      <c r="E1826" s="87">
        <f>INDEX(Hosts!$A:$O,MATCH(Places!$C1826,Hosts!$A:$A,0),MATCH(Places!E$1,Hosts!$1:$1,0))</f>
        <v>0.96</v>
      </c>
      <c r="F1826" s="87">
        <f>INDEX(Hosts!$A:$O,MATCH(Places!$C1826,Hosts!$A:$A,0),MATCH(Places!F$1,Hosts!$1:$1,0))</f>
        <v>0.95</v>
      </c>
      <c r="G1826" s="17" t="str">
        <f>INDEX(Hosts!$A:$O,MATCH(Places!$C1826,Hosts!$A:$A,0),MATCH(Places!G$1,Hosts!$1:$1,0))</f>
        <v>No</v>
      </c>
      <c r="H1826" s="17">
        <v>22</v>
      </c>
      <c r="I1826" s="17" t="str">
        <f>INDEX(Neighborhoods!$A:$C,MATCH(Places!$H1826,Neighborhoods!$A:$A,0),MATCH(Places!I$1,Neighborhoods!$1:$1,0))</f>
        <v>Queens</v>
      </c>
      <c r="J1826" s="17" t="str">
        <f>INDEX(Neighborhoods!$A:$C,MATCH(Places!$H1826,Neighborhoods!$A:$A,0),MATCH(Places!J$1,Neighborhoods!$1:$1,0))</f>
        <v>Flushing</v>
      </c>
      <c r="K1826" s="17" t="s">
        <v>1</v>
      </c>
      <c r="L1826" s="17" t="str">
        <f t="shared" si="112"/>
        <v>Yes</v>
      </c>
      <c r="M1826" s="17">
        <v>2</v>
      </c>
      <c r="N1826" s="17" t="str" cm="1">
        <f t="array" ref="N1826">_xlfn.IFS(M1826&lt;=2,"Small",M1826&lt;=5,"Medium",M1826&gt;5,"Large")</f>
        <v>Small</v>
      </c>
      <c r="O1826" s="65">
        <v>68</v>
      </c>
      <c r="P1826" s="87">
        <f t="shared" si="113"/>
        <v>0.03</v>
      </c>
      <c r="Q1826" s="68">
        <v>4.43</v>
      </c>
      <c r="R1826" s="68" t="str" cm="1">
        <f t="array" ref="R1826">_xlfn.SWITCH(ROUND(Q1826,0),5,"Excellent",4,"Good",3,"Ok","Bad")</f>
        <v>Good</v>
      </c>
      <c r="S1826" s="17">
        <v>98</v>
      </c>
      <c r="T1826" s="17" t="str">
        <f t="shared" si="114"/>
        <v>No</v>
      </c>
      <c r="U1826" s="82">
        <v>43009</v>
      </c>
      <c r="V1826" s="82">
        <v>43902</v>
      </c>
      <c r="W1826" s="17">
        <v>86</v>
      </c>
      <c r="X1826" s="17" t="str">
        <f t="shared" si="115"/>
        <v>Active</v>
      </c>
      <c r="Y1826" s="17" t="s">
        <v>15616</v>
      </c>
      <c r="Z1826" s="17"/>
    </row>
    <row r="1827" spans="1:26" x14ac:dyDescent="0.25">
      <c r="A1827">
        <v>1826</v>
      </c>
      <c r="B1827" s="17" t="s">
        <v>1352</v>
      </c>
      <c r="C1827" s="17">
        <v>337</v>
      </c>
      <c r="D1827" s="17" t="str">
        <f>INDEX(Hosts!$A:$O,MATCH(Places!$C1827,Hosts!$A:$A,0),MATCH(Places!D$1,Hosts!$1:$1,0))</f>
        <v>Within a few hours</v>
      </c>
      <c r="E1827" s="87">
        <f>INDEX(Hosts!$A:$O,MATCH(Places!$C1827,Hosts!$A:$A,0),MATCH(Places!E$1,Hosts!$1:$1,0))</f>
        <v>1</v>
      </c>
      <c r="F1827" s="87">
        <f>INDEX(Hosts!$A:$O,MATCH(Places!$C1827,Hosts!$A:$A,0),MATCH(Places!F$1,Hosts!$1:$1,0))</f>
        <v>0.62</v>
      </c>
      <c r="G1827" s="17" t="str">
        <f>INDEX(Hosts!$A:$O,MATCH(Places!$C1827,Hosts!$A:$A,0),MATCH(Places!G$1,Hosts!$1:$1,0))</f>
        <v>No</v>
      </c>
      <c r="H1827" s="17">
        <v>17</v>
      </c>
      <c r="I1827" s="17" t="str">
        <f>INDEX(Neighborhoods!$A:$C,MATCH(Places!$H1827,Neighborhoods!$A:$A,0),MATCH(Places!I$1,Neighborhoods!$1:$1,0))</f>
        <v>Manhattan</v>
      </c>
      <c r="J1827" s="17" t="str">
        <f>INDEX(Neighborhoods!$A:$C,MATCH(Places!$H1827,Neighborhoods!$A:$A,0),MATCH(Places!J$1,Neighborhoods!$1:$1,0))</f>
        <v>Hell's Kitchen</v>
      </c>
      <c r="K1827" s="17" t="s">
        <v>11822</v>
      </c>
      <c r="L1827" s="17" t="str">
        <f t="shared" si="112"/>
        <v>No</v>
      </c>
      <c r="M1827" s="17">
        <v>2</v>
      </c>
      <c r="N1827" s="17" t="str" cm="1">
        <f t="array" ref="N1827">_xlfn.IFS(M1827&lt;=2,"Small",M1827&lt;=5,"Medium",M1827&gt;5,"Large")</f>
        <v>Small</v>
      </c>
      <c r="O1827" s="65">
        <v>56</v>
      </c>
      <c r="P1827" s="87">
        <f t="shared" si="113"/>
        <v>0.03</v>
      </c>
      <c r="Q1827" s="68">
        <v>4.67</v>
      </c>
      <c r="R1827" s="68" t="str" cm="1">
        <f t="array" ref="R1827">_xlfn.SWITCH(ROUND(Q1827,0),5,"Excellent",4,"Good",3,"Ok","Bad")</f>
        <v>Excellent</v>
      </c>
      <c r="S1827" s="17">
        <v>3</v>
      </c>
      <c r="T1827" s="17" t="str">
        <f t="shared" si="114"/>
        <v>No</v>
      </c>
      <c r="U1827" s="82">
        <v>42449</v>
      </c>
      <c r="V1827" s="82">
        <v>43388</v>
      </c>
      <c r="W1827" s="17">
        <v>365</v>
      </c>
      <c r="X1827" s="17" t="str">
        <f t="shared" si="115"/>
        <v>Active</v>
      </c>
      <c r="Y1827" s="17" t="s">
        <v>15615</v>
      </c>
      <c r="Z1827" s="17"/>
    </row>
    <row r="1828" spans="1:26" x14ac:dyDescent="0.25">
      <c r="A1828">
        <v>1827</v>
      </c>
      <c r="B1828" s="17" t="s">
        <v>1353</v>
      </c>
      <c r="C1828" s="17">
        <v>2356</v>
      </c>
      <c r="D1828" s="17" t="str">
        <f>INDEX(Hosts!$A:$O,MATCH(Places!$C1828,Hosts!$A:$A,0),MATCH(Places!D$1,Hosts!$1:$1,0))</f>
        <v>Within an hour</v>
      </c>
      <c r="E1828" s="87">
        <f>INDEX(Hosts!$A:$O,MATCH(Places!$C1828,Hosts!$A:$A,0),MATCH(Places!E$1,Hosts!$1:$1,0))</f>
        <v>1</v>
      </c>
      <c r="F1828" s="87">
        <f>INDEX(Hosts!$A:$O,MATCH(Places!$C1828,Hosts!$A:$A,0),MATCH(Places!F$1,Hosts!$1:$1,0))</f>
        <v>0.98</v>
      </c>
      <c r="G1828" s="17" t="str">
        <f>INDEX(Hosts!$A:$O,MATCH(Places!$C1828,Hosts!$A:$A,0),MATCH(Places!G$1,Hosts!$1:$1,0))</f>
        <v>Yes</v>
      </c>
      <c r="H1828" s="17">
        <v>9</v>
      </c>
      <c r="I1828" s="17" t="str">
        <f>INDEX(Neighborhoods!$A:$C,MATCH(Places!$H1828,Neighborhoods!$A:$A,0),MATCH(Places!I$1,Neighborhoods!$1:$1,0))</f>
        <v>Brooklyn</v>
      </c>
      <c r="J1828" s="17" t="str">
        <f>INDEX(Neighborhoods!$A:$C,MATCH(Places!$H1828,Neighborhoods!$A:$A,0),MATCH(Places!J$1,Neighborhoods!$1:$1,0))</f>
        <v>Crown Heights</v>
      </c>
      <c r="K1828" s="17" t="s">
        <v>1</v>
      </c>
      <c r="L1828" s="17" t="str">
        <f t="shared" si="112"/>
        <v>Yes</v>
      </c>
      <c r="M1828" s="17">
        <v>2</v>
      </c>
      <c r="N1828" s="17" t="str" cm="1">
        <f t="array" ref="N1828">_xlfn.IFS(M1828&lt;=2,"Small",M1828&lt;=5,"Medium",M1828&gt;5,"Large")</f>
        <v>Small</v>
      </c>
      <c r="O1828" s="65">
        <v>39</v>
      </c>
      <c r="P1828" s="87">
        <f t="shared" si="113"/>
        <v>0.03</v>
      </c>
      <c r="Q1828" s="68">
        <v>4.84</v>
      </c>
      <c r="R1828" s="68" t="str" cm="1">
        <f t="array" ref="R1828">_xlfn.SWITCH(ROUND(Q1828,0),5,"Excellent",4,"Good",3,"Ok","Bad")</f>
        <v>Excellent</v>
      </c>
      <c r="S1828" s="17">
        <v>134</v>
      </c>
      <c r="T1828" s="17" t="str">
        <f t="shared" si="114"/>
        <v>Yes</v>
      </c>
      <c r="U1828" s="82">
        <v>42489</v>
      </c>
      <c r="V1828" s="82">
        <v>43876</v>
      </c>
      <c r="W1828" s="17">
        <v>75</v>
      </c>
      <c r="X1828" s="17" t="str">
        <f t="shared" si="115"/>
        <v>Active</v>
      </c>
      <c r="Y1828" s="17" t="s">
        <v>15616</v>
      </c>
      <c r="Z1828" s="17"/>
    </row>
    <row r="1829" spans="1:26" x14ac:dyDescent="0.25">
      <c r="A1829">
        <v>1828</v>
      </c>
      <c r="B1829" s="17" t="s">
        <v>1354</v>
      </c>
      <c r="C1829" s="17">
        <v>1874</v>
      </c>
      <c r="D1829" s="17" t="str">
        <f>INDEX(Hosts!$A:$O,MATCH(Places!$C1829,Hosts!$A:$A,0),MATCH(Places!D$1,Hosts!$1:$1,0))</f>
        <v>Within an hour</v>
      </c>
      <c r="E1829" s="87">
        <f>INDEX(Hosts!$A:$O,MATCH(Places!$C1829,Hosts!$A:$A,0),MATCH(Places!E$1,Hosts!$1:$1,0))</f>
        <v>0.67</v>
      </c>
      <c r="F1829" s="87">
        <f>INDEX(Hosts!$A:$O,MATCH(Places!$C1829,Hosts!$A:$A,0),MATCH(Places!F$1,Hosts!$1:$1,0))</f>
        <v>0.33</v>
      </c>
      <c r="G1829" s="17" t="str">
        <f>INDEX(Hosts!$A:$O,MATCH(Places!$C1829,Hosts!$A:$A,0),MATCH(Places!G$1,Hosts!$1:$1,0))</f>
        <v>No</v>
      </c>
      <c r="H1829" s="17">
        <v>16</v>
      </c>
      <c r="I1829" s="17" t="str">
        <f>INDEX(Neighborhoods!$A:$C,MATCH(Places!$H1829,Neighborhoods!$A:$A,0),MATCH(Places!I$1,Neighborhoods!$1:$1,0))</f>
        <v>Manhattan</v>
      </c>
      <c r="J1829" s="17" t="str">
        <f>INDEX(Neighborhoods!$A:$C,MATCH(Places!$H1829,Neighborhoods!$A:$A,0),MATCH(Places!J$1,Neighborhoods!$1:$1,0))</f>
        <v>Harlem</v>
      </c>
      <c r="K1829" s="17" t="s">
        <v>11822</v>
      </c>
      <c r="L1829" s="17" t="str">
        <f t="shared" si="112"/>
        <v>No</v>
      </c>
      <c r="M1829" s="17">
        <v>3</v>
      </c>
      <c r="N1829" s="17" t="str" cm="1">
        <f t="array" ref="N1829">_xlfn.IFS(M1829&lt;=2,"Small",M1829&lt;=5,"Medium",M1829&gt;5,"Large")</f>
        <v>Medium</v>
      </c>
      <c r="O1829" s="65">
        <v>110</v>
      </c>
      <c r="P1829" s="87">
        <f t="shared" si="113"/>
        <v>0.03</v>
      </c>
      <c r="Q1829" s="68">
        <v>5</v>
      </c>
      <c r="R1829" s="68" t="str" cm="1">
        <f t="array" ref="R1829">_xlfn.SWITCH(ROUND(Q1829,0),5,"Excellent",4,"Good",3,"Ok","Bad")</f>
        <v>Excellent</v>
      </c>
      <c r="S1829" s="17">
        <v>7</v>
      </c>
      <c r="T1829" s="17" t="str">
        <f t="shared" si="114"/>
        <v>No</v>
      </c>
      <c r="U1829" s="82">
        <v>42672</v>
      </c>
      <c r="V1829" s="82">
        <v>43837</v>
      </c>
      <c r="W1829" s="17">
        <v>6</v>
      </c>
      <c r="X1829" s="17" t="str">
        <f t="shared" si="115"/>
        <v>Active</v>
      </c>
      <c r="Y1829" s="17" t="s">
        <v>15616</v>
      </c>
      <c r="Z1829" s="17"/>
    </row>
    <row r="1830" spans="1:26" x14ac:dyDescent="0.25">
      <c r="A1830">
        <v>1829</v>
      </c>
      <c r="B1830" s="17" t="s">
        <v>1355</v>
      </c>
      <c r="C1830" s="17">
        <v>2057</v>
      </c>
      <c r="D1830" s="17" t="str">
        <f>INDEX(Hosts!$A:$O,MATCH(Places!$C1830,Hosts!$A:$A,0),MATCH(Places!D$1,Hosts!$1:$1,0))</f>
        <v>Within a few hours</v>
      </c>
      <c r="E1830" s="87">
        <f>INDEX(Hosts!$A:$O,MATCH(Places!$C1830,Hosts!$A:$A,0),MATCH(Places!E$1,Hosts!$1:$1,0))</f>
        <v>1</v>
      </c>
      <c r="F1830" s="87">
        <f>INDEX(Hosts!$A:$O,MATCH(Places!$C1830,Hosts!$A:$A,0),MATCH(Places!F$1,Hosts!$1:$1,0))</f>
        <v>0.98</v>
      </c>
      <c r="G1830" s="17" t="str">
        <f>INDEX(Hosts!$A:$O,MATCH(Places!$C1830,Hosts!$A:$A,0),MATCH(Places!G$1,Hosts!$1:$1,0))</f>
        <v>Yes</v>
      </c>
      <c r="H1830" s="17">
        <v>7</v>
      </c>
      <c r="I1830" s="17" t="str">
        <f>INDEX(Neighborhoods!$A:$C,MATCH(Places!$H1830,Neighborhoods!$A:$A,0),MATCH(Places!I$1,Neighborhoods!$1:$1,0))</f>
        <v>Brooklyn</v>
      </c>
      <c r="J1830" s="17" t="str">
        <f>INDEX(Neighborhoods!$A:$C,MATCH(Places!$H1830,Neighborhoods!$A:$A,0),MATCH(Places!J$1,Neighborhoods!$1:$1,0))</f>
        <v>Bedford-Stuyvesant</v>
      </c>
      <c r="K1830" s="17" t="s">
        <v>11822</v>
      </c>
      <c r="L1830" s="17" t="str">
        <f t="shared" si="112"/>
        <v>No</v>
      </c>
      <c r="M1830" s="17">
        <v>7</v>
      </c>
      <c r="N1830" s="17" t="str" cm="1">
        <f t="array" ref="N1830">_xlfn.IFS(M1830&lt;=2,"Small",M1830&lt;=5,"Medium",M1830&gt;5,"Large")</f>
        <v>Large</v>
      </c>
      <c r="O1830" s="65">
        <v>115</v>
      </c>
      <c r="P1830" s="87">
        <f t="shared" si="113"/>
        <v>0.03</v>
      </c>
      <c r="Q1830" s="68">
        <v>4.97</v>
      </c>
      <c r="R1830" s="68" t="str" cm="1">
        <f t="array" ref="R1830">_xlfn.SWITCH(ROUND(Q1830,0),5,"Excellent",4,"Good",3,"Ok","Bad")</f>
        <v>Excellent</v>
      </c>
      <c r="S1830" s="17">
        <v>148</v>
      </c>
      <c r="T1830" s="17" t="str">
        <f t="shared" si="114"/>
        <v>Yes</v>
      </c>
      <c r="U1830" s="82">
        <v>42456</v>
      </c>
      <c r="V1830" s="82">
        <v>43907</v>
      </c>
      <c r="W1830" s="17">
        <v>0</v>
      </c>
      <c r="X1830" s="17" t="str">
        <f t="shared" si="115"/>
        <v>Inactive</v>
      </c>
      <c r="Y1830" s="17" t="s">
        <v>15615</v>
      </c>
      <c r="Z1830" s="17"/>
    </row>
    <row r="1831" spans="1:26" x14ac:dyDescent="0.25">
      <c r="A1831">
        <v>1830</v>
      </c>
      <c r="B1831" s="17" t="s">
        <v>1356</v>
      </c>
      <c r="C1831" s="17">
        <v>2675</v>
      </c>
      <c r="D1831" s="17" t="str">
        <f>INDEX(Hosts!$A:$O,MATCH(Places!$C1831,Hosts!$A:$A,0),MATCH(Places!D$1,Hosts!$1:$1,0))</f>
        <v>Within an hour</v>
      </c>
      <c r="E1831" s="87">
        <f>INDEX(Hosts!$A:$O,MATCH(Places!$C1831,Hosts!$A:$A,0),MATCH(Places!E$1,Hosts!$1:$1,0))</f>
        <v>1</v>
      </c>
      <c r="F1831" s="87">
        <f>INDEX(Hosts!$A:$O,MATCH(Places!$C1831,Hosts!$A:$A,0),MATCH(Places!F$1,Hosts!$1:$1,0))</f>
        <v>0.94</v>
      </c>
      <c r="G1831" s="17" t="str">
        <f>INDEX(Hosts!$A:$O,MATCH(Places!$C1831,Hosts!$A:$A,0),MATCH(Places!G$1,Hosts!$1:$1,0))</f>
        <v>Yes</v>
      </c>
      <c r="H1831" s="17">
        <v>6</v>
      </c>
      <c r="I1831" s="17" t="str">
        <f>INDEX(Neighborhoods!$A:$C,MATCH(Places!$H1831,Neighborhoods!$A:$A,0),MATCH(Places!I$1,Neighborhoods!$1:$1,0))</f>
        <v>Bronx</v>
      </c>
      <c r="J1831" s="17" t="str">
        <f>INDEX(Neighborhoods!$A:$C,MATCH(Places!$H1831,Neighborhoods!$A:$A,0),MATCH(Places!J$1,Neighborhoods!$1:$1,0))</f>
        <v>Wakefield</v>
      </c>
      <c r="K1831" s="17" t="s">
        <v>11822</v>
      </c>
      <c r="L1831" s="17" t="str">
        <f t="shared" si="112"/>
        <v>No</v>
      </c>
      <c r="M1831" s="17">
        <v>3</v>
      </c>
      <c r="N1831" s="17" t="str" cm="1">
        <f t="array" ref="N1831">_xlfn.IFS(M1831&lt;=2,"Small",M1831&lt;=5,"Medium",M1831&gt;5,"Large")</f>
        <v>Medium</v>
      </c>
      <c r="O1831" s="65">
        <v>93</v>
      </c>
      <c r="P1831" s="87">
        <f t="shared" si="113"/>
        <v>0.03</v>
      </c>
      <c r="Q1831" s="68">
        <v>4.9000000000000004</v>
      </c>
      <c r="R1831" s="68" t="str" cm="1">
        <f t="array" ref="R1831">_xlfn.SWITCH(ROUND(Q1831,0),5,"Excellent",4,"Good",3,"Ok","Bad")</f>
        <v>Excellent</v>
      </c>
      <c r="S1831" s="17">
        <v>219</v>
      </c>
      <c r="T1831" s="17" t="str">
        <f t="shared" si="114"/>
        <v>Yes</v>
      </c>
      <c r="U1831" s="82">
        <v>42463</v>
      </c>
      <c r="V1831" s="82">
        <v>43878</v>
      </c>
      <c r="W1831" s="17">
        <v>0</v>
      </c>
      <c r="X1831" s="17" t="str">
        <f t="shared" si="115"/>
        <v>Inactive</v>
      </c>
      <c r="Y1831" s="17" t="s">
        <v>15615</v>
      </c>
      <c r="Z1831" s="17"/>
    </row>
    <row r="1832" spans="1:26" x14ac:dyDescent="0.25">
      <c r="A1832">
        <v>1831</v>
      </c>
      <c r="B1832" s="17" t="s">
        <v>1357</v>
      </c>
      <c r="C1832" s="17">
        <v>2489</v>
      </c>
      <c r="D1832" s="17" t="str">
        <f>INDEX(Hosts!$A:$O,MATCH(Places!$C1832,Hosts!$A:$A,0),MATCH(Places!D$1,Hosts!$1:$1,0))</f>
        <v>Within an hour</v>
      </c>
      <c r="E1832" s="87">
        <f>INDEX(Hosts!$A:$O,MATCH(Places!$C1832,Hosts!$A:$A,0),MATCH(Places!E$1,Hosts!$1:$1,0))</f>
        <v>1</v>
      </c>
      <c r="F1832" s="87">
        <f>INDEX(Hosts!$A:$O,MATCH(Places!$C1832,Hosts!$A:$A,0),MATCH(Places!F$1,Hosts!$1:$1,0))</f>
        <v>0.8</v>
      </c>
      <c r="G1832" s="17" t="str">
        <f>INDEX(Hosts!$A:$O,MATCH(Places!$C1832,Hosts!$A:$A,0),MATCH(Places!G$1,Hosts!$1:$1,0))</f>
        <v>Yes</v>
      </c>
      <c r="H1832" s="17">
        <v>7</v>
      </c>
      <c r="I1832" s="17" t="str">
        <f>INDEX(Neighborhoods!$A:$C,MATCH(Places!$H1832,Neighborhoods!$A:$A,0),MATCH(Places!I$1,Neighborhoods!$1:$1,0))</f>
        <v>Brooklyn</v>
      </c>
      <c r="J1832" s="17" t="str">
        <f>INDEX(Neighborhoods!$A:$C,MATCH(Places!$H1832,Neighborhoods!$A:$A,0),MATCH(Places!J$1,Neighborhoods!$1:$1,0))</f>
        <v>Bedford-Stuyvesant</v>
      </c>
      <c r="K1832" s="17" t="s">
        <v>11822</v>
      </c>
      <c r="L1832" s="17" t="str">
        <f t="shared" si="112"/>
        <v>No</v>
      </c>
      <c r="M1832" s="17">
        <v>4</v>
      </c>
      <c r="N1832" s="17" t="str" cm="1">
        <f t="array" ref="N1832">_xlfn.IFS(M1832&lt;=2,"Small",M1832&lt;=5,"Medium",M1832&gt;5,"Large")</f>
        <v>Medium</v>
      </c>
      <c r="O1832" s="65">
        <v>93</v>
      </c>
      <c r="P1832" s="87">
        <f t="shared" si="113"/>
        <v>0.03</v>
      </c>
      <c r="Q1832" s="68">
        <v>4.75</v>
      </c>
      <c r="R1832" s="68" t="str" cm="1">
        <f t="array" ref="R1832">_xlfn.SWITCH(ROUND(Q1832,0),5,"Excellent",4,"Good",3,"Ok","Bad")</f>
        <v>Excellent</v>
      </c>
      <c r="S1832" s="17">
        <v>102</v>
      </c>
      <c r="T1832" s="17" t="str">
        <f t="shared" si="114"/>
        <v>No</v>
      </c>
      <c r="U1832" s="82">
        <v>42437</v>
      </c>
      <c r="V1832" s="82">
        <v>44028</v>
      </c>
      <c r="W1832" s="17">
        <v>336</v>
      </c>
      <c r="X1832" s="17" t="str">
        <f t="shared" si="115"/>
        <v>Active</v>
      </c>
      <c r="Y1832" s="17" t="s">
        <v>15615</v>
      </c>
      <c r="Z1832" s="17"/>
    </row>
    <row r="1833" spans="1:26" x14ac:dyDescent="0.25">
      <c r="A1833">
        <v>1832</v>
      </c>
      <c r="B1833" s="17" t="s">
        <v>1358</v>
      </c>
      <c r="C1833" s="17">
        <v>1011</v>
      </c>
      <c r="D1833" s="17" t="str">
        <f>INDEX(Hosts!$A:$O,MATCH(Places!$C1833,Hosts!$A:$A,0),MATCH(Places!D$1,Hosts!$1:$1,0))</f>
        <v>Within a few hours</v>
      </c>
      <c r="E1833" s="87">
        <f>INDEX(Hosts!$A:$O,MATCH(Places!$C1833,Hosts!$A:$A,0),MATCH(Places!E$1,Hosts!$1:$1,0))</f>
        <v>1</v>
      </c>
      <c r="F1833" s="87">
        <f>INDEX(Hosts!$A:$O,MATCH(Places!$C1833,Hosts!$A:$A,0),MATCH(Places!F$1,Hosts!$1:$1,0))</f>
        <v>1</v>
      </c>
      <c r="G1833" s="17" t="str">
        <f>INDEX(Hosts!$A:$O,MATCH(Places!$C1833,Hosts!$A:$A,0),MATCH(Places!G$1,Hosts!$1:$1,0))</f>
        <v>No</v>
      </c>
      <c r="H1833" s="17">
        <v>18</v>
      </c>
      <c r="I1833" s="17" t="str">
        <f>INDEX(Neighborhoods!$A:$C,MATCH(Places!$H1833,Neighborhoods!$A:$A,0),MATCH(Places!I$1,Neighborhoods!$1:$1,0))</f>
        <v>Manhattan</v>
      </c>
      <c r="J1833" s="17" t="str">
        <f>INDEX(Neighborhoods!$A:$C,MATCH(Places!$H1833,Neighborhoods!$A:$A,0),MATCH(Places!J$1,Neighborhoods!$1:$1,0))</f>
        <v>Midtown</v>
      </c>
      <c r="K1833" s="17" t="s">
        <v>1</v>
      </c>
      <c r="L1833" s="17" t="str">
        <f t="shared" si="112"/>
        <v>Yes</v>
      </c>
      <c r="M1833" s="17">
        <v>3</v>
      </c>
      <c r="N1833" s="17" t="str" cm="1">
        <f t="array" ref="N1833">_xlfn.IFS(M1833&lt;=2,"Small",M1833&lt;=5,"Medium",M1833&gt;5,"Large")</f>
        <v>Medium</v>
      </c>
      <c r="O1833" s="65">
        <v>68</v>
      </c>
      <c r="P1833" s="87">
        <f t="shared" si="113"/>
        <v>0.03</v>
      </c>
      <c r="Q1833" s="68">
        <v>4.83</v>
      </c>
      <c r="R1833" s="68" t="str" cm="1">
        <f t="array" ref="R1833">_xlfn.SWITCH(ROUND(Q1833,0),5,"Excellent",4,"Good",3,"Ok","Bad")</f>
        <v>Excellent</v>
      </c>
      <c r="S1833" s="17">
        <v>42</v>
      </c>
      <c r="T1833" s="17" t="str">
        <f t="shared" si="114"/>
        <v>No</v>
      </c>
      <c r="U1833" s="82">
        <v>42714</v>
      </c>
      <c r="V1833" s="82">
        <v>43900</v>
      </c>
      <c r="W1833" s="17">
        <v>17</v>
      </c>
      <c r="X1833" s="17" t="str">
        <f t="shared" si="115"/>
        <v>Active</v>
      </c>
      <c r="Y1833" s="17" t="s">
        <v>15616</v>
      </c>
      <c r="Z1833" s="17"/>
    </row>
    <row r="1834" spans="1:26" x14ac:dyDescent="0.25">
      <c r="A1834">
        <v>1833</v>
      </c>
      <c r="B1834" s="17" t="s">
        <v>1359</v>
      </c>
      <c r="C1834" s="17">
        <v>2678</v>
      </c>
      <c r="D1834" s="17" t="str">
        <f>INDEX(Hosts!$A:$O,MATCH(Places!$C1834,Hosts!$A:$A,0),MATCH(Places!D$1,Hosts!$1:$1,0))</f>
        <v>Within an hour</v>
      </c>
      <c r="E1834" s="87">
        <f>INDEX(Hosts!$A:$O,MATCH(Places!$C1834,Hosts!$A:$A,0),MATCH(Places!E$1,Hosts!$1:$1,0))</f>
        <v>1</v>
      </c>
      <c r="F1834" s="87">
        <f>INDEX(Hosts!$A:$O,MATCH(Places!$C1834,Hosts!$A:$A,0),MATCH(Places!F$1,Hosts!$1:$1,0))</f>
        <v>0.99</v>
      </c>
      <c r="G1834" s="17" t="str">
        <f>INDEX(Hosts!$A:$O,MATCH(Places!$C1834,Hosts!$A:$A,0),MATCH(Places!G$1,Hosts!$1:$1,0))</f>
        <v>No</v>
      </c>
      <c r="H1834" s="17">
        <v>26</v>
      </c>
      <c r="I1834" s="17" t="str">
        <f>INDEX(Neighborhoods!$A:$C,MATCH(Places!$H1834,Neighborhoods!$A:$A,0),MATCH(Places!I$1,Neighborhoods!$1:$1,0))</f>
        <v>Queens</v>
      </c>
      <c r="J1834" s="17" t="str">
        <f>INDEX(Neighborhoods!$A:$C,MATCH(Places!$H1834,Neighborhoods!$A:$A,0),MATCH(Places!J$1,Neighborhoods!$1:$1,0))</f>
        <v>Sunnyside</v>
      </c>
      <c r="K1834" s="17" t="s">
        <v>1</v>
      </c>
      <c r="L1834" s="17" t="str">
        <f t="shared" si="112"/>
        <v>Yes</v>
      </c>
      <c r="M1834" s="17">
        <v>3</v>
      </c>
      <c r="N1834" s="17" t="str" cm="1">
        <f t="array" ref="N1834">_xlfn.IFS(M1834&lt;=2,"Small",M1834&lt;=5,"Medium",M1834&gt;5,"Large")</f>
        <v>Medium</v>
      </c>
      <c r="O1834" s="65">
        <v>84</v>
      </c>
      <c r="P1834" s="87">
        <f t="shared" si="113"/>
        <v>0.03</v>
      </c>
      <c r="Q1834" s="68">
        <v>4.8099999999999996</v>
      </c>
      <c r="R1834" s="68" t="str" cm="1">
        <f t="array" ref="R1834">_xlfn.SWITCH(ROUND(Q1834,0),5,"Excellent",4,"Good",3,"Ok","Bad")</f>
        <v>Excellent</v>
      </c>
      <c r="S1834" s="17">
        <v>26</v>
      </c>
      <c r="T1834" s="17" t="str">
        <f t="shared" si="114"/>
        <v>No</v>
      </c>
      <c r="U1834" s="82">
        <v>43362</v>
      </c>
      <c r="V1834" s="82">
        <v>44044</v>
      </c>
      <c r="W1834" s="17">
        <v>321</v>
      </c>
      <c r="X1834" s="17" t="str">
        <f t="shared" si="115"/>
        <v>Active</v>
      </c>
      <c r="Y1834" s="17" t="s">
        <v>15616</v>
      </c>
      <c r="Z1834" s="17"/>
    </row>
    <row r="1835" spans="1:26" x14ac:dyDescent="0.25">
      <c r="A1835">
        <v>1834</v>
      </c>
      <c r="B1835" s="17" t="s">
        <v>14067</v>
      </c>
      <c r="C1835" s="17">
        <v>706</v>
      </c>
      <c r="D1835" s="17" t="str">
        <f>INDEX(Hosts!$A:$O,MATCH(Places!$C1835,Hosts!$A:$A,0),MATCH(Places!D$1,Hosts!$1:$1,0))</f>
        <v>Within an hour</v>
      </c>
      <c r="E1835" s="87">
        <f>INDEX(Hosts!$A:$O,MATCH(Places!$C1835,Hosts!$A:$A,0),MATCH(Places!E$1,Hosts!$1:$1,0))</f>
        <v>1</v>
      </c>
      <c r="F1835" s="87">
        <f>INDEX(Hosts!$A:$O,MATCH(Places!$C1835,Hosts!$A:$A,0),MATCH(Places!F$1,Hosts!$1:$1,0))</f>
        <v>0.94</v>
      </c>
      <c r="G1835" s="17" t="str">
        <f>INDEX(Hosts!$A:$O,MATCH(Places!$C1835,Hosts!$A:$A,0),MATCH(Places!G$1,Hosts!$1:$1,0))</f>
        <v>No</v>
      </c>
      <c r="H1835" s="17">
        <v>17</v>
      </c>
      <c r="I1835" s="17" t="str">
        <f>INDEX(Neighborhoods!$A:$C,MATCH(Places!$H1835,Neighborhoods!$A:$A,0),MATCH(Places!I$1,Neighborhoods!$1:$1,0))</f>
        <v>Manhattan</v>
      </c>
      <c r="J1835" s="17" t="str">
        <f>INDEX(Neighborhoods!$A:$C,MATCH(Places!$H1835,Neighborhoods!$A:$A,0),MATCH(Places!J$1,Neighborhoods!$1:$1,0))</f>
        <v>Hell's Kitchen</v>
      </c>
      <c r="K1835" s="17" t="s">
        <v>11822</v>
      </c>
      <c r="L1835" s="17" t="str">
        <f t="shared" si="112"/>
        <v>No</v>
      </c>
      <c r="M1835" s="17">
        <v>2</v>
      </c>
      <c r="N1835" s="17" t="str" cm="1">
        <f t="array" ref="N1835">_xlfn.IFS(M1835&lt;=2,"Small",M1835&lt;=5,"Medium",M1835&gt;5,"Large")</f>
        <v>Small</v>
      </c>
      <c r="O1835" s="65">
        <v>130</v>
      </c>
      <c r="P1835" s="87">
        <f t="shared" si="113"/>
        <v>0.03</v>
      </c>
      <c r="Q1835" s="68">
        <v>4.78</v>
      </c>
      <c r="R1835" s="68" t="str" cm="1">
        <f t="array" ref="R1835">_xlfn.SWITCH(ROUND(Q1835,0),5,"Excellent",4,"Good",3,"Ok","Bad")</f>
        <v>Excellent</v>
      </c>
      <c r="S1835" s="17">
        <v>265</v>
      </c>
      <c r="T1835" s="17" t="str">
        <f t="shared" si="114"/>
        <v>No</v>
      </c>
      <c r="U1835" s="82">
        <v>42600</v>
      </c>
      <c r="V1835" s="82">
        <v>43997</v>
      </c>
      <c r="W1835" s="17">
        <v>73</v>
      </c>
      <c r="X1835" s="17" t="str">
        <f t="shared" si="115"/>
        <v>Active</v>
      </c>
      <c r="Y1835" s="17" t="s">
        <v>15616</v>
      </c>
      <c r="Z1835" s="17"/>
    </row>
    <row r="1836" spans="1:26" x14ac:dyDescent="0.25">
      <c r="A1836">
        <v>1835</v>
      </c>
      <c r="B1836" s="17" t="s">
        <v>1360</v>
      </c>
      <c r="C1836" s="17">
        <v>1805</v>
      </c>
      <c r="D1836" s="17" t="str">
        <f>INDEX(Hosts!$A:$O,MATCH(Places!$C1836,Hosts!$A:$A,0),MATCH(Places!D$1,Hosts!$1:$1,0))</f>
        <v>Within a few hours</v>
      </c>
      <c r="E1836" s="87">
        <f>INDEX(Hosts!$A:$O,MATCH(Places!$C1836,Hosts!$A:$A,0),MATCH(Places!E$1,Hosts!$1:$1,0))</f>
        <v>0.86</v>
      </c>
      <c r="F1836" s="87">
        <f>INDEX(Hosts!$A:$O,MATCH(Places!$C1836,Hosts!$A:$A,0),MATCH(Places!F$1,Hosts!$1:$1,0))</f>
        <v>0.96</v>
      </c>
      <c r="G1836" s="17" t="str">
        <f>INDEX(Hosts!$A:$O,MATCH(Places!$C1836,Hosts!$A:$A,0),MATCH(Places!G$1,Hosts!$1:$1,0))</f>
        <v>No</v>
      </c>
      <c r="H1836" s="17">
        <v>7</v>
      </c>
      <c r="I1836" s="17" t="str">
        <f>INDEX(Neighborhoods!$A:$C,MATCH(Places!$H1836,Neighborhoods!$A:$A,0),MATCH(Places!I$1,Neighborhoods!$1:$1,0))</f>
        <v>Brooklyn</v>
      </c>
      <c r="J1836" s="17" t="str">
        <f>INDEX(Neighborhoods!$A:$C,MATCH(Places!$H1836,Neighborhoods!$A:$A,0),MATCH(Places!J$1,Neighborhoods!$1:$1,0))</f>
        <v>Bedford-Stuyvesant</v>
      </c>
      <c r="K1836" s="17" t="s">
        <v>11822</v>
      </c>
      <c r="L1836" s="17" t="str">
        <f t="shared" si="112"/>
        <v>No</v>
      </c>
      <c r="M1836" s="17">
        <v>8</v>
      </c>
      <c r="N1836" s="17" t="str" cm="1">
        <f t="array" ref="N1836">_xlfn.IFS(M1836&lt;=2,"Small",M1836&lt;=5,"Medium",M1836&gt;5,"Large")</f>
        <v>Large</v>
      </c>
      <c r="O1836" s="65">
        <v>145</v>
      </c>
      <c r="P1836" s="87">
        <f t="shared" si="113"/>
        <v>0.03</v>
      </c>
      <c r="Q1836" s="68">
        <v>4.67</v>
      </c>
      <c r="R1836" s="68" t="str" cm="1">
        <f t="array" ref="R1836">_xlfn.SWITCH(ROUND(Q1836,0),5,"Excellent",4,"Good",3,"Ok","Bad")</f>
        <v>Excellent</v>
      </c>
      <c r="S1836" s="17">
        <v>139</v>
      </c>
      <c r="T1836" s="17" t="str">
        <f t="shared" si="114"/>
        <v>No</v>
      </c>
      <c r="U1836" s="82">
        <v>42494</v>
      </c>
      <c r="V1836" s="82">
        <v>43860</v>
      </c>
      <c r="W1836" s="17">
        <v>352</v>
      </c>
      <c r="X1836" s="17" t="str">
        <f t="shared" si="115"/>
        <v>Active</v>
      </c>
      <c r="Y1836" s="17" t="s">
        <v>15615</v>
      </c>
      <c r="Z1836" s="17"/>
    </row>
    <row r="1837" spans="1:26" x14ac:dyDescent="0.25">
      <c r="A1837">
        <v>1836</v>
      </c>
      <c r="B1837" s="17" t="s">
        <v>1361</v>
      </c>
      <c r="C1837" s="17">
        <v>2681</v>
      </c>
      <c r="D1837" s="17" t="str">
        <f>INDEX(Hosts!$A:$O,MATCH(Places!$C1837,Hosts!$A:$A,0),MATCH(Places!D$1,Hosts!$1:$1,0))</f>
        <v>Within an hour</v>
      </c>
      <c r="E1837" s="87">
        <f>INDEX(Hosts!$A:$O,MATCH(Places!$C1837,Hosts!$A:$A,0),MATCH(Places!E$1,Hosts!$1:$1,0))</f>
        <v>1</v>
      </c>
      <c r="F1837" s="87">
        <f>INDEX(Hosts!$A:$O,MATCH(Places!$C1837,Hosts!$A:$A,0),MATCH(Places!F$1,Hosts!$1:$1,0))</f>
        <v>1</v>
      </c>
      <c r="G1837" s="17" t="str">
        <f>INDEX(Hosts!$A:$O,MATCH(Places!$C1837,Hosts!$A:$A,0),MATCH(Places!G$1,Hosts!$1:$1,0))</f>
        <v>No</v>
      </c>
      <c r="H1837" s="17">
        <v>12</v>
      </c>
      <c r="I1837" s="17" t="str">
        <f>INDEX(Neighborhoods!$A:$C,MATCH(Places!$H1837,Neighborhoods!$A:$A,0),MATCH(Places!I$1,Neighborhoods!$1:$1,0))</f>
        <v>Brooklyn</v>
      </c>
      <c r="J1837" s="17" t="str">
        <f>INDEX(Neighborhoods!$A:$C,MATCH(Places!$H1837,Neighborhoods!$A:$A,0),MATCH(Places!J$1,Neighborhoods!$1:$1,0))</f>
        <v>Williamsburg</v>
      </c>
      <c r="K1837" s="17" t="s">
        <v>11822</v>
      </c>
      <c r="L1837" s="17" t="str">
        <f t="shared" si="112"/>
        <v>No</v>
      </c>
      <c r="M1837" s="17">
        <v>4</v>
      </c>
      <c r="N1837" s="17" t="str" cm="1">
        <f t="array" ref="N1837">_xlfn.IFS(M1837&lt;=2,"Small",M1837&lt;=5,"Medium",M1837&gt;5,"Large")</f>
        <v>Medium</v>
      </c>
      <c r="O1837" s="65">
        <v>165</v>
      </c>
      <c r="P1837" s="87">
        <f t="shared" si="113"/>
        <v>0.03</v>
      </c>
      <c r="Q1837" s="68">
        <v>4.72</v>
      </c>
      <c r="R1837" s="68" t="str" cm="1">
        <f t="array" ref="R1837">_xlfn.SWITCH(ROUND(Q1837,0),5,"Excellent",4,"Good",3,"Ok","Bad")</f>
        <v>Excellent</v>
      </c>
      <c r="S1837" s="17">
        <v>241</v>
      </c>
      <c r="T1837" s="17" t="str">
        <f t="shared" si="114"/>
        <v>No</v>
      </c>
      <c r="U1837" s="82">
        <v>42418</v>
      </c>
      <c r="V1837" s="82">
        <v>43901</v>
      </c>
      <c r="W1837" s="17">
        <v>235</v>
      </c>
      <c r="X1837" s="17" t="str">
        <f t="shared" si="115"/>
        <v>Active</v>
      </c>
      <c r="Y1837" s="17" t="s">
        <v>15615</v>
      </c>
      <c r="Z1837" s="17"/>
    </row>
    <row r="1838" spans="1:26" x14ac:dyDescent="0.25">
      <c r="A1838">
        <v>1837</v>
      </c>
      <c r="B1838" s="17" t="s">
        <v>13629</v>
      </c>
      <c r="C1838" s="17">
        <v>1962</v>
      </c>
      <c r="D1838" s="17" t="str">
        <f>INDEX(Hosts!$A:$O,MATCH(Places!$C1838,Hosts!$A:$A,0),MATCH(Places!D$1,Hosts!$1:$1,0))</f>
        <v>Within a few hours</v>
      </c>
      <c r="E1838" s="87">
        <f>INDEX(Hosts!$A:$O,MATCH(Places!$C1838,Hosts!$A:$A,0),MATCH(Places!E$1,Hosts!$1:$1,0))</f>
        <v>1</v>
      </c>
      <c r="F1838" s="87">
        <f>INDEX(Hosts!$A:$O,MATCH(Places!$C1838,Hosts!$A:$A,0),MATCH(Places!F$1,Hosts!$1:$1,0))</f>
        <v>0.96</v>
      </c>
      <c r="G1838" s="17" t="str">
        <f>INDEX(Hosts!$A:$O,MATCH(Places!$C1838,Hosts!$A:$A,0),MATCH(Places!G$1,Hosts!$1:$1,0))</f>
        <v>Yes</v>
      </c>
      <c r="H1838" s="17">
        <v>12</v>
      </c>
      <c r="I1838" s="17" t="str">
        <f>INDEX(Neighborhoods!$A:$C,MATCH(Places!$H1838,Neighborhoods!$A:$A,0),MATCH(Places!I$1,Neighborhoods!$1:$1,0))</f>
        <v>Brooklyn</v>
      </c>
      <c r="J1838" s="17" t="str">
        <f>INDEX(Neighborhoods!$A:$C,MATCH(Places!$H1838,Neighborhoods!$A:$A,0),MATCH(Places!J$1,Neighborhoods!$1:$1,0))</f>
        <v>Williamsburg</v>
      </c>
      <c r="K1838" s="17" t="s">
        <v>11822</v>
      </c>
      <c r="L1838" s="17" t="str">
        <f t="shared" si="112"/>
        <v>No</v>
      </c>
      <c r="M1838" s="17">
        <v>2</v>
      </c>
      <c r="N1838" s="17" t="str" cm="1">
        <f t="array" ref="N1838">_xlfn.IFS(M1838&lt;=2,"Small",M1838&lt;=5,"Medium",M1838&gt;5,"Large")</f>
        <v>Small</v>
      </c>
      <c r="O1838" s="65">
        <v>150</v>
      </c>
      <c r="P1838" s="87">
        <f t="shared" si="113"/>
        <v>0.03</v>
      </c>
      <c r="Q1838" s="68">
        <v>5</v>
      </c>
      <c r="R1838" s="68" t="str" cm="1">
        <f t="array" ref="R1838">_xlfn.SWITCH(ROUND(Q1838,0),5,"Excellent",4,"Good",3,"Ok","Bad")</f>
        <v>Excellent</v>
      </c>
      <c r="S1838" s="17">
        <v>119</v>
      </c>
      <c r="T1838" s="17" t="str">
        <f t="shared" si="114"/>
        <v>Yes</v>
      </c>
      <c r="U1838" s="82">
        <v>42717</v>
      </c>
      <c r="V1838" s="82">
        <v>43968</v>
      </c>
      <c r="W1838" s="17">
        <v>42</v>
      </c>
      <c r="X1838" s="17" t="str">
        <f t="shared" si="115"/>
        <v>Active</v>
      </c>
      <c r="Y1838" s="17" t="s">
        <v>15615</v>
      </c>
      <c r="Z1838" s="17"/>
    </row>
    <row r="1839" spans="1:26" x14ac:dyDescent="0.25">
      <c r="A1839">
        <v>1838</v>
      </c>
      <c r="B1839" s="17" t="s">
        <v>14516</v>
      </c>
      <c r="C1839" s="17">
        <v>908</v>
      </c>
      <c r="D1839" s="17" t="str">
        <f>INDEX(Hosts!$A:$O,MATCH(Places!$C1839,Hosts!$A:$A,0),MATCH(Places!D$1,Hosts!$1:$1,0))</f>
        <v>Within a few hours</v>
      </c>
      <c r="E1839" s="87">
        <f>INDEX(Hosts!$A:$O,MATCH(Places!$C1839,Hosts!$A:$A,0),MATCH(Places!E$1,Hosts!$1:$1,0))</f>
        <v>0.75</v>
      </c>
      <c r="F1839" s="87">
        <f>INDEX(Hosts!$A:$O,MATCH(Places!$C1839,Hosts!$A:$A,0),MATCH(Places!F$1,Hosts!$1:$1,0))</f>
        <v>0</v>
      </c>
      <c r="G1839" s="17" t="str">
        <f>INDEX(Hosts!$A:$O,MATCH(Places!$C1839,Hosts!$A:$A,0),MATCH(Places!G$1,Hosts!$1:$1,0))</f>
        <v>No</v>
      </c>
      <c r="H1839" s="17">
        <v>19</v>
      </c>
      <c r="I1839" s="17" t="str">
        <f>INDEX(Neighborhoods!$A:$C,MATCH(Places!$H1839,Neighborhoods!$A:$A,0),MATCH(Places!I$1,Neighborhoods!$1:$1,0))</f>
        <v>Manhattan</v>
      </c>
      <c r="J1839" s="17" t="str">
        <f>INDEX(Neighborhoods!$A:$C,MATCH(Places!$H1839,Neighborhoods!$A:$A,0),MATCH(Places!J$1,Neighborhoods!$1:$1,0))</f>
        <v>Upper East Side</v>
      </c>
      <c r="K1839" s="17" t="s">
        <v>16</v>
      </c>
      <c r="L1839" s="17" t="str">
        <f t="shared" si="112"/>
        <v>Yes</v>
      </c>
      <c r="M1839" s="17">
        <v>2</v>
      </c>
      <c r="N1839" s="17" t="str" cm="1">
        <f t="array" ref="N1839">_xlfn.IFS(M1839&lt;=2,"Small",M1839&lt;=5,"Medium",M1839&gt;5,"Large")</f>
        <v>Small</v>
      </c>
      <c r="O1839" s="65">
        <v>75</v>
      </c>
      <c r="P1839" s="87">
        <f t="shared" si="113"/>
        <v>0.03</v>
      </c>
      <c r="Q1839" s="68">
        <v>4.6399999999999997</v>
      </c>
      <c r="R1839" s="68" t="str" cm="1">
        <f t="array" ref="R1839">_xlfn.SWITCH(ROUND(Q1839,0),5,"Excellent",4,"Good",3,"Ok","Bad")</f>
        <v>Excellent</v>
      </c>
      <c r="S1839" s="17">
        <v>28</v>
      </c>
      <c r="T1839" s="17" t="str">
        <f t="shared" si="114"/>
        <v>No</v>
      </c>
      <c r="U1839" s="82">
        <v>42479</v>
      </c>
      <c r="V1839" s="82">
        <v>43584</v>
      </c>
      <c r="W1839" s="17">
        <v>46</v>
      </c>
      <c r="X1839" s="17" t="str">
        <f t="shared" si="115"/>
        <v>Active</v>
      </c>
      <c r="Y1839" s="17" t="s">
        <v>15615</v>
      </c>
      <c r="Z1839" s="17"/>
    </row>
    <row r="1840" spans="1:26" x14ac:dyDescent="0.25">
      <c r="A1840">
        <v>1839</v>
      </c>
      <c r="B1840" s="17" t="s">
        <v>1362</v>
      </c>
      <c r="C1840" s="17">
        <v>2789</v>
      </c>
      <c r="D1840" s="17" t="str">
        <f>INDEX(Hosts!$A:$O,MATCH(Places!$C1840,Hosts!$A:$A,0),MATCH(Places!D$1,Hosts!$1:$1,0))</f>
        <v>A few days or more</v>
      </c>
      <c r="E1840" s="87">
        <f>INDEX(Hosts!$A:$O,MATCH(Places!$C1840,Hosts!$A:$A,0),MATCH(Places!E$1,Hosts!$1:$1,0))</f>
        <v>0</v>
      </c>
      <c r="F1840" s="87">
        <f>INDEX(Hosts!$A:$O,MATCH(Places!$C1840,Hosts!$A:$A,0),MATCH(Places!F$1,Hosts!$1:$1,0))</f>
        <v>0.73</v>
      </c>
      <c r="G1840" s="17" t="str">
        <f>INDEX(Hosts!$A:$O,MATCH(Places!$C1840,Hosts!$A:$A,0),MATCH(Places!G$1,Hosts!$1:$1,0))</f>
        <v>Yes</v>
      </c>
      <c r="H1840" s="17">
        <v>16</v>
      </c>
      <c r="I1840" s="17" t="str">
        <f>INDEX(Neighborhoods!$A:$C,MATCH(Places!$H1840,Neighborhoods!$A:$A,0),MATCH(Places!I$1,Neighborhoods!$1:$1,0))</f>
        <v>Manhattan</v>
      </c>
      <c r="J1840" s="17" t="str">
        <f>INDEX(Neighborhoods!$A:$C,MATCH(Places!$H1840,Neighborhoods!$A:$A,0),MATCH(Places!J$1,Neighborhoods!$1:$1,0))</f>
        <v>Harlem</v>
      </c>
      <c r="K1840" s="17" t="s">
        <v>1</v>
      </c>
      <c r="L1840" s="17" t="str">
        <f t="shared" si="112"/>
        <v>Yes</v>
      </c>
      <c r="M1840" s="17">
        <v>2</v>
      </c>
      <c r="N1840" s="17" t="str" cm="1">
        <f t="array" ref="N1840">_xlfn.IFS(M1840&lt;=2,"Small",M1840&lt;=5,"Medium",M1840&gt;5,"Large")</f>
        <v>Small</v>
      </c>
      <c r="O1840" s="65">
        <v>66</v>
      </c>
      <c r="P1840" s="87">
        <f t="shared" si="113"/>
        <v>0.03</v>
      </c>
      <c r="Q1840" s="68">
        <v>4.68</v>
      </c>
      <c r="R1840" s="68" t="str" cm="1">
        <f t="array" ref="R1840">_xlfn.SWITCH(ROUND(Q1840,0),5,"Excellent",4,"Good",3,"Ok","Bad")</f>
        <v>Excellent</v>
      </c>
      <c r="S1840" s="17">
        <v>90</v>
      </c>
      <c r="T1840" s="17" t="str">
        <f t="shared" si="114"/>
        <v>No</v>
      </c>
      <c r="U1840" s="82">
        <v>42717</v>
      </c>
      <c r="V1840" s="82">
        <v>43897</v>
      </c>
      <c r="W1840" s="17">
        <v>92</v>
      </c>
      <c r="X1840" s="17" t="str">
        <f t="shared" si="115"/>
        <v>Active</v>
      </c>
      <c r="Y1840" s="17" t="s">
        <v>15615</v>
      </c>
      <c r="Z1840" s="17"/>
    </row>
    <row r="1841" spans="1:26" x14ac:dyDescent="0.25">
      <c r="A1841">
        <v>1840</v>
      </c>
      <c r="B1841" s="17" t="s">
        <v>1363</v>
      </c>
      <c r="C1841" s="17">
        <v>541</v>
      </c>
      <c r="D1841" s="17" t="str">
        <f>INDEX(Hosts!$A:$O,MATCH(Places!$C1841,Hosts!$A:$A,0),MATCH(Places!D$1,Hosts!$1:$1,0))</f>
        <v>Within a day</v>
      </c>
      <c r="E1841" s="87">
        <f>INDEX(Hosts!$A:$O,MATCH(Places!$C1841,Hosts!$A:$A,0),MATCH(Places!E$1,Hosts!$1:$1,0))</f>
        <v>1</v>
      </c>
      <c r="F1841" s="87">
        <f>INDEX(Hosts!$A:$O,MATCH(Places!$C1841,Hosts!$A:$A,0),MATCH(Places!F$1,Hosts!$1:$1,0))</f>
        <v>1</v>
      </c>
      <c r="G1841" s="17" t="str">
        <f>INDEX(Hosts!$A:$O,MATCH(Places!$C1841,Hosts!$A:$A,0),MATCH(Places!G$1,Hosts!$1:$1,0))</f>
        <v>No</v>
      </c>
      <c r="H1841" s="17">
        <v>7</v>
      </c>
      <c r="I1841" s="17" t="str">
        <f>INDEX(Neighborhoods!$A:$C,MATCH(Places!$H1841,Neighborhoods!$A:$A,0),MATCH(Places!I$1,Neighborhoods!$1:$1,0))</f>
        <v>Brooklyn</v>
      </c>
      <c r="J1841" s="17" t="str">
        <f>INDEX(Neighborhoods!$A:$C,MATCH(Places!$H1841,Neighborhoods!$A:$A,0),MATCH(Places!J$1,Neighborhoods!$1:$1,0))</f>
        <v>Bedford-Stuyvesant</v>
      </c>
      <c r="K1841" s="17" t="s">
        <v>11822</v>
      </c>
      <c r="L1841" s="17" t="str">
        <f t="shared" si="112"/>
        <v>No</v>
      </c>
      <c r="M1841" s="17">
        <v>6</v>
      </c>
      <c r="N1841" s="17" t="str" cm="1">
        <f t="array" ref="N1841">_xlfn.IFS(M1841&lt;=2,"Small",M1841&lt;=5,"Medium",M1841&gt;5,"Large")</f>
        <v>Large</v>
      </c>
      <c r="O1841" s="65">
        <v>195</v>
      </c>
      <c r="P1841" s="87">
        <f t="shared" si="113"/>
        <v>0.03</v>
      </c>
      <c r="Q1841" s="68">
        <v>5</v>
      </c>
      <c r="R1841" s="68" t="str" cm="1">
        <f t="array" ref="R1841">_xlfn.SWITCH(ROUND(Q1841,0),5,"Excellent",4,"Good",3,"Ok","Bad")</f>
        <v>Excellent</v>
      </c>
      <c r="S1841" s="17">
        <v>5</v>
      </c>
      <c r="T1841" s="17" t="str">
        <f t="shared" si="114"/>
        <v>No</v>
      </c>
      <c r="U1841" s="82">
        <v>42579</v>
      </c>
      <c r="V1841" s="82">
        <v>43328</v>
      </c>
      <c r="W1841" s="17">
        <v>0</v>
      </c>
      <c r="X1841" s="17" t="str">
        <f t="shared" si="115"/>
        <v>Inactive</v>
      </c>
      <c r="Y1841" s="17" t="s">
        <v>15615</v>
      </c>
      <c r="Z1841" s="17"/>
    </row>
    <row r="1842" spans="1:26" x14ac:dyDescent="0.25">
      <c r="A1842">
        <v>1841</v>
      </c>
      <c r="B1842" s="17" t="s">
        <v>15391</v>
      </c>
      <c r="C1842" s="17">
        <v>1200</v>
      </c>
      <c r="D1842" s="17" t="str">
        <f>INDEX(Hosts!$A:$O,MATCH(Places!$C1842,Hosts!$A:$A,0),MATCH(Places!D$1,Hosts!$1:$1,0))</f>
        <v>Within an hour</v>
      </c>
      <c r="E1842" s="87">
        <f>INDEX(Hosts!$A:$O,MATCH(Places!$C1842,Hosts!$A:$A,0),MATCH(Places!E$1,Hosts!$1:$1,0))</f>
        <v>1</v>
      </c>
      <c r="F1842" s="87">
        <f>INDEX(Hosts!$A:$O,MATCH(Places!$C1842,Hosts!$A:$A,0),MATCH(Places!F$1,Hosts!$1:$1,0))</f>
        <v>1</v>
      </c>
      <c r="G1842" s="17" t="str">
        <f>INDEX(Hosts!$A:$O,MATCH(Places!$C1842,Hosts!$A:$A,0),MATCH(Places!G$1,Hosts!$1:$1,0))</f>
        <v>Yes</v>
      </c>
      <c r="H1842" s="17">
        <v>14</v>
      </c>
      <c r="I1842" s="17" t="str">
        <f>INDEX(Neighborhoods!$A:$C,MATCH(Places!$H1842,Neighborhoods!$A:$A,0),MATCH(Places!I$1,Neighborhoods!$1:$1,0))</f>
        <v>Manhattan</v>
      </c>
      <c r="J1842" s="17" t="str">
        <f>INDEX(Neighborhoods!$A:$C,MATCH(Places!$H1842,Neighborhoods!$A:$A,0),MATCH(Places!J$1,Neighborhoods!$1:$1,0))</f>
        <v>East Harlem</v>
      </c>
      <c r="K1842" s="17" t="s">
        <v>1</v>
      </c>
      <c r="L1842" s="17" t="str">
        <f t="shared" si="112"/>
        <v>Yes</v>
      </c>
      <c r="M1842" s="17">
        <v>1</v>
      </c>
      <c r="N1842" s="17" t="str" cm="1">
        <f t="array" ref="N1842">_xlfn.IFS(M1842&lt;=2,"Small",M1842&lt;=5,"Medium",M1842&gt;5,"Large")</f>
        <v>Small</v>
      </c>
      <c r="O1842" s="65">
        <v>48</v>
      </c>
      <c r="P1842" s="87">
        <f t="shared" si="113"/>
        <v>0.03</v>
      </c>
      <c r="Q1842" s="68">
        <v>5</v>
      </c>
      <c r="R1842" s="68" t="str" cm="1">
        <f t="array" ref="R1842">_xlfn.SWITCH(ROUND(Q1842,0),5,"Excellent",4,"Good",3,"Ok","Bad")</f>
        <v>Excellent</v>
      </c>
      <c r="S1842" s="17">
        <v>44</v>
      </c>
      <c r="T1842" s="17" t="str">
        <f t="shared" si="114"/>
        <v>No</v>
      </c>
      <c r="U1842" s="82">
        <v>42679</v>
      </c>
      <c r="V1842" s="82">
        <v>43835</v>
      </c>
      <c r="W1842" s="17">
        <v>197</v>
      </c>
      <c r="X1842" s="17" t="str">
        <f t="shared" si="115"/>
        <v>Active</v>
      </c>
      <c r="Y1842" s="17" t="s">
        <v>15616</v>
      </c>
      <c r="Z1842" s="17"/>
    </row>
    <row r="1843" spans="1:26" x14ac:dyDescent="0.25">
      <c r="A1843">
        <v>1842</v>
      </c>
      <c r="B1843" s="17" t="s">
        <v>1364</v>
      </c>
      <c r="C1843" s="17">
        <v>1214</v>
      </c>
      <c r="D1843" s="17" t="str">
        <f>INDEX(Hosts!$A:$O,MATCH(Places!$C1843,Hosts!$A:$A,0),MATCH(Places!D$1,Hosts!$1:$1,0))</f>
        <v>Within a few hours</v>
      </c>
      <c r="E1843" s="87">
        <f>INDEX(Hosts!$A:$O,MATCH(Places!$C1843,Hosts!$A:$A,0),MATCH(Places!E$1,Hosts!$1:$1,0))</f>
        <v>0.88</v>
      </c>
      <c r="F1843" s="87">
        <f>INDEX(Hosts!$A:$O,MATCH(Places!$C1843,Hosts!$A:$A,0),MATCH(Places!F$1,Hosts!$1:$1,0))</f>
        <v>0.19</v>
      </c>
      <c r="G1843" s="17" t="str">
        <f>INDEX(Hosts!$A:$O,MATCH(Places!$C1843,Hosts!$A:$A,0),MATCH(Places!G$1,Hosts!$1:$1,0))</f>
        <v>No</v>
      </c>
      <c r="H1843" s="17">
        <v>12</v>
      </c>
      <c r="I1843" s="17" t="str">
        <f>INDEX(Neighborhoods!$A:$C,MATCH(Places!$H1843,Neighborhoods!$A:$A,0),MATCH(Places!I$1,Neighborhoods!$1:$1,0))</f>
        <v>Brooklyn</v>
      </c>
      <c r="J1843" s="17" t="str">
        <f>INDEX(Neighborhoods!$A:$C,MATCH(Places!$H1843,Neighborhoods!$A:$A,0),MATCH(Places!J$1,Neighborhoods!$1:$1,0))</f>
        <v>Williamsburg</v>
      </c>
      <c r="K1843" s="17" t="s">
        <v>11822</v>
      </c>
      <c r="L1843" s="17" t="str">
        <f t="shared" si="112"/>
        <v>No</v>
      </c>
      <c r="M1843" s="17">
        <v>2</v>
      </c>
      <c r="N1843" s="17" t="str" cm="1">
        <f t="array" ref="N1843">_xlfn.IFS(M1843&lt;=2,"Small",M1843&lt;=5,"Medium",M1843&gt;5,"Large")</f>
        <v>Small</v>
      </c>
      <c r="O1843" s="65">
        <v>199</v>
      </c>
      <c r="P1843" s="87">
        <f t="shared" si="113"/>
        <v>0.03</v>
      </c>
      <c r="Q1843" s="68">
        <v>5</v>
      </c>
      <c r="R1843" s="68" t="str" cm="1">
        <f t="array" ref="R1843">_xlfn.SWITCH(ROUND(Q1843,0),5,"Excellent",4,"Good",3,"Ok","Bad")</f>
        <v>Excellent</v>
      </c>
      <c r="S1843" s="17">
        <v>56</v>
      </c>
      <c r="T1843" s="17" t="str">
        <f t="shared" si="114"/>
        <v>No</v>
      </c>
      <c r="U1843" s="82">
        <v>42477</v>
      </c>
      <c r="V1843" s="82">
        <v>43827</v>
      </c>
      <c r="W1843" s="17">
        <v>355</v>
      </c>
      <c r="X1843" s="17" t="str">
        <f t="shared" si="115"/>
        <v>Active</v>
      </c>
      <c r="Y1843" s="17" t="s">
        <v>15615</v>
      </c>
      <c r="Z1843" s="17"/>
    </row>
    <row r="1844" spans="1:26" x14ac:dyDescent="0.25">
      <c r="A1844">
        <v>1843</v>
      </c>
      <c r="B1844" s="17" t="s">
        <v>14646</v>
      </c>
      <c r="C1844" s="17">
        <v>1948</v>
      </c>
      <c r="D1844" s="17" t="str">
        <f>INDEX(Hosts!$A:$O,MATCH(Places!$C1844,Hosts!$A:$A,0),MATCH(Places!D$1,Hosts!$1:$1,0))</f>
        <v>Within an hour</v>
      </c>
      <c r="E1844" s="87">
        <f>INDEX(Hosts!$A:$O,MATCH(Places!$C1844,Hosts!$A:$A,0),MATCH(Places!E$1,Hosts!$1:$1,0))</f>
        <v>1</v>
      </c>
      <c r="F1844" s="87">
        <f>INDEX(Hosts!$A:$O,MATCH(Places!$C1844,Hosts!$A:$A,0),MATCH(Places!F$1,Hosts!$1:$1,0))</f>
        <v>1</v>
      </c>
      <c r="G1844" s="17" t="str">
        <f>INDEX(Hosts!$A:$O,MATCH(Places!$C1844,Hosts!$A:$A,0),MATCH(Places!G$1,Hosts!$1:$1,0))</f>
        <v>Yes</v>
      </c>
      <c r="H1844" s="17">
        <v>7</v>
      </c>
      <c r="I1844" s="17" t="str">
        <f>INDEX(Neighborhoods!$A:$C,MATCH(Places!$H1844,Neighborhoods!$A:$A,0),MATCH(Places!I$1,Neighborhoods!$1:$1,0))</f>
        <v>Brooklyn</v>
      </c>
      <c r="J1844" s="17" t="str">
        <f>INDEX(Neighborhoods!$A:$C,MATCH(Places!$H1844,Neighborhoods!$A:$A,0),MATCH(Places!J$1,Neighborhoods!$1:$1,0))</f>
        <v>Bedford-Stuyvesant</v>
      </c>
      <c r="K1844" s="17" t="s">
        <v>1</v>
      </c>
      <c r="L1844" s="17" t="str">
        <f t="shared" si="112"/>
        <v>Yes</v>
      </c>
      <c r="M1844" s="17">
        <v>2</v>
      </c>
      <c r="N1844" s="17" t="str" cm="1">
        <f t="array" ref="N1844">_xlfn.IFS(M1844&lt;=2,"Small",M1844&lt;=5,"Medium",M1844&gt;5,"Large")</f>
        <v>Small</v>
      </c>
      <c r="O1844" s="65">
        <v>79</v>
      </c>
      <c r="P1844" s="87">
        <f t="shared" si="113"/>
        <v>0.03</v>
      </c>
      <c r="Q1844" s="68">
        <v>4.9800000000000004</v>
      </c>
      <c r="R1844" s="68" t="str" cm="1">
        <f t="array" ref="R1844">_xlfn.SWITCH(ROUND(Q1844,0),5,"Excellent",4,"Good",3,"Ok","Bad")</f>
        <v>Excellent</v>
      </c>
      <c r="S1844" s="17">
        <v>50</v>
      </c>
      <c r="T1844" s="17" t="str">
        <f t="shared" si="114"/>
        <v>No</v>
      </c>
      <c r="U1844" s="82">
        <v>42477</v>
      </c>
      <c r="V1844" s="82">
        <v>43906</v>
      </c>
      <c r="W1844" s="17">
        <v>212</v>
      </c>
      <c r="X1844" s="17" t="str">
        <f t="shared" si="115"/>
        <v>Active</v>
      </c>
      <c r="Y1844" s="17" t="s">
        <v>15616</v>
      </c>
      <c r="Z1844" s="17"/>
    </row>
    <row r="1845" spans="1:26" x14ac:dyDescent="0.25">
      <c r="A1845">
        <v>1844</v>
      </c>
      <c r="B1845" s="17" t="s">
        <v>13567</v>
      </c>
      <c r="C1845" s="17">
        <v>1009</v>
      </c>
      <c r="D1845" s="17" t="str">
        <f>INDEX(Hosts!$A:$O,MATCH(Places!$C1845,Hosts!$A:$A,0),MATCH(Places!D$1,Hosts!$1:$1,0))</f>
        <v>Within a day</v>
      </c>
      <c r="E1845" s="87">
        <f>INDEX(Hosts!$A:$O,MATCH(Places!$C1845,Hosts!$A:$A,0),MATCH(Places!E$1,Hosts!$1:$1,0))</f>
        <v>0.9</v>
      </c>
      <c r="F1845" s="87">
        <f>INDEX(Hosts!$A:$O,MATCH(Places!$C1845,Hosts!$A:$A,0),MATCH(Places!F$1,Hosts!$1:$1,0))</f>
        <v>1</v>
      </c>
      <c r="G1845" s="17" t="str">
        <f>INDEX(Hosts!$A:$O,MATCH(Places!$C1845,Hosts!$A:$A,0),MATCH(Places!G$1,Hosts!$1:$1,0))</f>
        <v>Yes</v>
      </c>
      <c r="H1845" s="17">
        <v>11</v>
      </c>
      <c r="I1845" s="17" t="str">
        <f>INDEX(Neighborhoods!$A:$C,MATCH(Places!$H1845,Neighborhoods!$A:$A,0),MATCH(Places!I$1,Neighborhoods!$1:$1,0))</f>
        <v>Brooklyn</v>
      </c>
      <c r="J1845" s="17" t="str">
        <f>INDEX(Neighborhoods!$A:$C,MATCH(Places!$H1845,Neighborhoods!$A:$A,0),MATCH(Places!J$1,Neighborhoods!$1:$1,0))</f>
        <v>Greenpoint</v>
      </c>
      <c r="K1845" s="17" t="s">
        <v>11822</v>
      </c>
      <c r="L1845" s="17" t="str">
        <f t="shared" si="112"/>
        <v>No</v>
      </c>
      <c r="M1845" s="17">
        <v>8</v>
      </c>
      <c r="N1845" s="17" t="str" cm="1">
        <f t="array" ref="N1845">_xlfn.IFS(M1845&lt;=2,"Small",M1845&lt;=5,"Medium",M1845&gt;5,"Large")</f>
        <v>Large</v>
      </c>
      <c r="O1845" s="65">
        <v>200</v>
      </c>
      <c r="P1845" s="87">
        <f t="shared" si="113"/>
        <v>0.04</v>
      </c>
      <c r="Q1845" s="68">
        <v>4.99</v>
      </c>
      <c r="R1845" s="68" t="str" cm="1">
        <f t="array" ref="R1845">_xlfn.SWITCH(ROUND(Q1845,0),5,"Excellent",4,"Good",3,"Ok","Bad")</f>
        <v>Excellent</v>
      </c>
      <c r="S1845" s="17">
        <v>154</v>
      </c>
      <c r="T1845" s="17" t="str">
        <f t="shared" si="114"/>
        <v>Yes</v>
      </c>
      <c r="U1845" s="82">
        <v>42646</v>
      </c>
      <c r="V1845" s="82">
        <v>44009</v>
      </c>
      <c r="W1845" s="17">
        <v>158</v>
      </c>
      <c r="X1845" s="17" t="str">
        <f t="shared" si="115"/>
        <v>Active</v>
      </c>
      <c r="Y1845" s="17" t="s">
        <v>15615</v>
      </c>
      <c r="Z1845" s="17"/>
    </row>
    <row r="1846" spans="1:26" x14ac:dyDescent="0.25">
      <c r="A1846">
        <v>1845</v>
      </c>
      <c r="B1846" s="17" t="s">
        <v>1365</v>
      </c>
      <c r="C1846" s="17">
        <v>2580</v>
      </c>
      <c r="D1846" s="17" t="str">
        <f>INDEX(Hosts!$A:$O,MATCH(Places!$C1846,Hosts!$A:$A,0),MATCH(Places!D$1,Hosts!$1:$1,0))</f>
        <v>Within a few hours</v>
      </c>
      <c r="E1846" s="87">
        <f>INDEX(Hosts!$A:$O,MATCH(Places!$C1846,Hosts!$A:$A,0),MATCH(Places!E$1,Hosts!$1:$1,0))</f>
        <v>1</v>
      </c>
      <c r="F1846" s="87">
        <f>INDEX(Hosts!$A:$O,MATCH(Places!$C1846,Hosts!$A:$A,0),MATCH(Places!F$1,Hosts!$1:$1,0))</f>
        <v>0.73</v>
      </c>
      <c r="G1846" s="17" t="str">
        <f>INDEX(Hosts!$A:$O,MATCH(Places!$C1846,Hosts!$A:$A,0),MATCH(Places!G$1,Hosts!$1:$1,0))</f>
        <v>No</v>
      </c>
      <c r="H1846" s="17">
        <v>25</v>
      </c>
      <c r="I1846" s="17" t="str">
        <f>INDEX(Neighborhoods!$A:$C,MATCH(Places!$H1846,Neighborhoods!$A:$A,0),MATCH(Places!I$1,Neighborhoods!$1:$1,0))</f>
        <v>Queens</v>
      </c>
      <c r="J1846" s="17" t="str">
        <f>INDEX(Neighborhoods!$A:$C,MATCH(Places!$H1846,Neighborhoods!$A:$A,0),MATCH(Places!J$1,Neighborhoods!$1:$1,0))</f>
        <v>Ridgewood</v>
      </c>
      <c r="K1846" s="17" t="s">
        <v>11822</v>
      </c>
      <c r="L1846" s="17" t="str">
        <f t="shared" si="112"/>
        <v>No</v>
      </c>
      <c r="M1846" s="17">
        <v>3</v>
      </c>
      <c r="N1846" s="17" t="str" cm="1">
        <f t="array" ref="N1846">_xlfn.IFS(M1846&lt;=2,"Small",M1846&lt;=5,"Medium",M1846&gt;5,"Large")</f>
        <v>Medium</v>
      </c>
      <c r="O1846" s="65">
        <v>128</v>
      </c>
      <c r="P1846" s="87">
        <f t="shared" si="113"/>
        <v>0.03</v>
      </c>
      <c r="Q1846" s="68">
        <v>4.96</v>
      </c>
      <c r="R1846" s="68" t="str" cm="1">
        <f t="array" ref="R1846">_xlfn.SWITCH(ROUND(Q1846,0),5,"Excellent",4,"Good",3,"Ok","Bad")</f>
        <v>Excellent</v>
      </c>
      <c r="S1846" s="17">
        <v>185</v>
      </c>
      <c r="T1846" s="17" t="str">
        <f t="shared" si="114"/>
        <v>Yes</v>
      </c>
      <c r="U1846" s="82">
        <v>42438</v>
      </c>
      <c r="V1846" s="82">
        <v>43905</v>
      </c>
      <c r="W1846" s="17">
        <v>347</v>
      </c>
      <c r="X1846" s="17" t="str">
        <f t="shared" si="115"/>
        <v>Active</v>
      </c>
      <c r="Y1846" s="17" t="s">
        <v>15615</v>
      </c>
      <c r="Z1846" s="17"/>
    </row>
    <row r="1847" spans="1:26" x14ac:dyDescent="0.25">
      <c r="A1847">
        <v>1846</v>
      </c>
      <c r="B1847" s="17" t="s">
        <v>1366</v>
      </c>
      <c r="C1847" s="17">
        <v>800</v>
      </c>
      <c r="D1847" s="17" t="str">
        <f>INDEX(Hosts!$A:$O,MATCH(Places!$C1847,Hosts!$A:$A,0),MATCH(Places!D$1,Hosts!$1:$1,0))</f>
        <v>A few days or more</v>
      </c>
      <c r="E1847" s="87">
        <f>INDEX(Hosts!$A:$O,MATCH(Places!$C1847,Hosts!$A:$A,0),MATCH(Places!E$1,Hosts!$1:$1,0))</f>
        <v>0</v>
      </c>
      <c r="F1847" s="87">
        <f>INDEX(Hosts!$A:$O,MATCH(Places!$C1847,Hosts!$A:$A,0),MATCH(Places!F$1,Hosts!$1:$1,0))</f>
        <v>1</v>
      </c>
      <c r="G1847" s="17" t="str">
        <f>INDEX(Hosts!$A:$O,MATCH(Places!$C1847,Hosts!$A:$A,0),MATCH(Places!G$1,Hosts!$1:$1,0))</f>
        <v>No</v>
      </c>
      <c r="H1847" s="17">
        <v>15</v>
      </c>
      <c r="I1847" s="17" t="str">
        <f>INDEX(Neighborhoods!$A:$C,MATCH(Places!$H1847,Neighborhoods!$A:$A,0),MATCH(Places!I$1,Neighborhoods!$1:$1,0))</f>
        <v>Manhattan</v>
      </c>
      <c r="J1847" s="17" t="str">
        <f>INDEX(Neighborhoods!$A:$C,MATCH(Places!$H1847,Neighborhoods!$A:$A,0),MATCH(Places!J$1,Neighborhoods!$1:$1,0))</f>
        <v>East Village</v>
      </c>
      <c r="K1847" s="17" t="s">
        <v>11822</v>
      </c>
      <c r="L1847" s="17" t="str">
        <f t="shared" si="112"/>
        <v>No</v>
      </c>
      <c r="M1847" s="17">
        <v>4</v>
      </c>
      <c r="N1847" s="17" t="str" cm="1">
        <f t="array" ref="N1847">_xlfn.IFS(M1847&lt;=2,"Small",M1847&lt;=5,"Medium",M1847&gt;5,"Large")</f>
        <v>Medium</v>
      </c>
      <c r="O1847" s="65">
        <v>189</v>
      </c>
      <c r="P1847" s="87">
        <f t="shared" si="113"/>
        <v>0.03</v>
      </c>
      <c r="Q1847" s="68">
        <v>5</v>
      </c>
      <c r="R1847" s="68" t="str" cm="1">
        <f t="array" ref="R1847">_xlfn.SWITCH(ROUND(Q1847,0),5,"Excellent",4,"Good",3,"Ok","Bad")</f>
        <v>Excellent</v>
      </c>
      <c r="S1847" s="17">
        <v>9</v>
      </c>
      <c r="T1847" s="17" t="str">
        <f t="shared" si="114"/>
        <v>No</v>
      </c>
      <c r="U1847" s="82">
        <v>43561</v>
      </c>
      <c r="V1847" s="82">
        <v>43695</v>
      </c>
      <c r="W1847" s="17">
        <v>90</v>
      </c>
      <c r="X1847" s="17" t="str">
        <f t="shared" si="115"/>
        <v>Active</v>
      </c>
      <c r="Y1847" s="17" t="s">
        <v>15616</v>
      </c>
      <c r="Z1847" s="17"/>
    </row>
    <row r="1848" spans="1:26" x14ac:dyDescent="0.25">
      <c r="A1848">
        <v>1847</v>
      </c>
      <c r="B1848" s="17" t="s">
        <v>1367</v>
      </c>
      <c r="C1848" s="17">
        <v>2465</v>
      </c>
      <c r="D1848" s="17" t="str">
        <f>INDEX(Hosts!$A:$O,MATCH(Places!$C1848,Hosts!$A:$A,0),MATCH(Places!D$1,Hosts!$1:$1,0))</f>
        <v>Within an hour</v>
      </c>
      <c r="E1848" s="87">
        <f>INDEX(Hosts!$A:$O,MATCH(Places!$C1848,Hosts!$A:$A,0),MATCH(Places!E$1,Hosts!$1:$1,0))</f>
        <v>1</v>
      </c>
      <c r="F1848" s="87">
        <f>INDEX(Hosts!$A:$O,MATCH(Places!$C1848,Hosts!$A:$A,0),MATCH(Places!F$1,Hosts!$1:$1,0))</f>
        <v>1</v>
      </c>
      <c r="G1848" s="17" t="str">
        <f>INDEX(Hosts!$A:$O,MATCH(Places!$C1848,Hosts!$A:$A,0),MATCH(Places!G$1,Hosts!$1:$1,0))</f>
        <v>Yes</v>
      </c>
      <c r="H1848" s="17">
        <v>21</v>
      </c>
      <c r="I1848" s="17" t="str">
        <f>INDEX(Neighborhoods!$A:$C,MATCH(Places!$H1848,Neighborhoods!$A:$A,0),MATCH(Places!I$1,Neighborhoods!$1:$1,0))</f>
        <v>Queens</v>
      </c>
      <c r="J1848" s="17" t="str">
        <f>INDEX(Neighborhoods!$A:$C,MATCH(Places!$H1848,Neighborhoods!$A:$A,0),MATCH(Places!J$1,Neighborhoods!$1:$1,0))</f>
        <v>Astoria</v>
      </c>
      <c r="K1848" s="17" t="s">
        <v>11822</v>
      </c>
      <c r="L1848" s="17" t="str">
        <f t="shared" si="112"/>
        <v>No</v>
      </c>
      <c r="M1848" s="17">
        <v>2</v>
      </c>
      <c r="N1848" s="17" t="str" cm="1">
        <f t="array" ref="N1848">_xlfn.IFS(M1848&lt;=2,"Small",M1848&lt;=5,"Medium",M1848&gt;5,"Large")</f>
        <v>Small</v>
      </c>
      <c r="O1848" s="65">
        <v>75</v>
      </c>
      <c r="P1848" s="87">
        <f t="shared" si="113"/>
        <v>0.03</v>
      </c>
      <c r="Q1848" s="68">
        <v>4.99</v>
      </c>
      <c r="R1848" s="68" t="str" cm="1">
        <f t="array" ref="R1848">_xlfn.SWITCH(ROUND(Q1848,0),5,"Excellent",4,"Good",3,"Ok","Bad")</f>
        <v>Excellent</v>
      </c>
      <c r="S1848" s="17">
        <v>150</v>
      </c>
      <c r="T1848" s="17" t="str">
        <f t="shared" si="114"/>
        <v>Yes</v>
      </c>
      <c r="U1848" s="82">
        <v>42612</v>
      </c>
      <c r="V1848" s="82">
        <v>44032</v>
      </c>
      <c r="W1848" s="17">
        <v>342</v>
      </c>
      <c r="X1848" s="17" t="str">
        <f t="shared" si="115"/>
        <v>Active</v>
      </c>
      <c r="Y1848" s="17" t="s">
        <v>15615</v>
      </c>
      <c r="Z1848" s="17"/>
    </row>
    <row r="1849" spans="1:26" x14ac:dyDescent="0.25">
      <c r="A1849">
        <v>1848</v>
      </c>
      <c r="B1849" s="17" t="s">
        <v>1368</v>
      </c>
      <c r="C1849" s="17">
        <v>938</v>
      </c>
      <c r="D1849" s="17" t="str">
        <f>INDEX(Hosts!$A:$O,MATCH(Places!$C1849,Hosts!$A:$A,0),MATCH(Places!D$1,Hosts!$1:$1,0))</f>
        <v>Within an hour</v>
      </c>
      <c r="E1849" s="87">
        <f>INDEX(Hosts!$A:$O,MATCH(Places!$C1849,Hosts!$A:$A,0),MATCH(Places!E$1,Hosts!$1:$1,0))</f>
        <v>1</v>
      </c>
      <c r="F1849" s="87">
        <f>INDEX(Hosts!$A:$O,MATCH(Places!$C1849,Hosts!$A:$A,0),MATCH(Places!F$1,Hosts!$1:$1,0))</f>
        <v>0.9</v>
      </c>
      <c r="G1849" s="17" t="str">
        <f>INDEX(Hosts!$A:$O,MATCH(Places!$C1849,Hosts!$A:$A,0),MATCH(Places!G$1,Hosts!$1:$1,0))</f>
        <v>No</v>
      </c>
      <c r="H1849" s="17">
        <v>7</v>
      </c>
      <c r="I1849" s="17" t="str">
        <f>INDEX(Neighborhoods!$A:$C,MATCH(Places!$H1849,Neighborhoods!$A:$A,0),MATCH(Places!I$1,Neighborhoods!$1:$1,0))</f>
        <v>Brooklyn</v>
      </c>
      <c r="J1849" s="17" t="str">
        <f>INDEX(Neighborhoods!$A:$C,MATCH(Places!$H1849,Neighborhoods!$A:$A,0),MATCH(Places!J$1,Neighborhoods!$1:$1,0))</f>
        <v>Bedford-Stuyvesant</v>
      </c>
      <c r="K1849" s="17" t="s">
        <v>11822</v>
      </c>
      <c r="L1849" s="17" t="str">
        <f t="shared" si="112"/>
        <v>No</v>
      </c>
      <c r="M1849" s="17">
        <v>5</v>
      </c>
      <c r="N1849" s="17" t="str" cm="1">
        <f t="array" ref="N1849">_xlfn.IFS(M1849&lt;=2,"Small",M1849&lt;=5,"Medium",M1849&gt;5,"Large")</f>
        <v>Medium</v>
      </c>
      <c r="O1849" s="65">
        <v>142</v>
      </c>
      <c r="P1849" s="87">
        <f t="shared" si="113"/>
        <v>0.03</v>
      </c>
      <c r="Q1849" s="68">
        <v>4.8</v>
      </c>
      <c r="R1849" s="68" t="str" cm="1">
        <f t="array" ref="R1849">_xlfn.SWITCH(ROUND(Q1849,0),5,"Excellent",4,"Good",3,"Ok","Bad")</f>
        <v>Excellent</v>
      </c>
      <c r="S1849" s="17">
        <v>182</v>
      </c>
      <c r="T1849" s="17" t="str">
        <f t="shared" si="114"/>
        <v>Yes</v>
      </c>
      <c r="U1849" s="82">
        <v>42485</v>
      </c>
      <c r="V1849" s="82">
        <v>43937</v>
      </c>
      <c r="W1849" s="17">
        <v>345</v>
      </c>
      <c r="X1849" s="17" t="str">
        <f t="shared" si="115"/>
        <v>Active</v>
      </c>
      <c r="Y1849" s="17" t="s">
        <v>15615</v>
      </c>
      <c r="Z1849" s="17"/>
    </row>
    <row r="1850" spans="1:26" x14ac:dyDescent="0.25">
      <c r="A1850">
        <v>1849</v>
      </c>
      <c r="B1850" s="17" t="s">
        <v>15571</v>
      </c>
      <c r="C1850" s="17">
        <v>2585</v>
      </c>
      <c r="D1850" s="17" t="str">
        <f>INDEX(Hosts!$A:$O,MATCH(Places!$C1850,Hosts!$A:$A,0),MATCH(Places!D$1,Hosts!$1:$1,0))</f>
        <v>Within a day</v>
      </c>
      <c r="E1850" s="87">
        <f>INDEX(Hosts!$A:$O,MATCH(Places!$C1850,Hosts!$A:$A,0),MATCH(Places!E$1,Hosts!$1:$1,0))</f>
        <v>0.67</v>
      </c>
      <c r="F1850" s="87">
        <f>INDEX(Hosts!$A:$O,MATCH(Places!$C1850,Hosts!$A:$A,0),MATCH(Places!F$1,Hosts!$1:$1,0))</f>
        <v>0.75</v>
      </c>
      <c r="G1850" s="17" t="str">
        <f>INDEX(Hosts!$A:$O,MATCH(Places!$C1850,Hosts!$A:$A,0),MATCH(Places!G$1,Hosts!$1:$1,0))</f>
        <v>No</v>
      </c>
      <c r="H1850" s="17">
        <v>17</v>
      </c>
      <c r="I1850" s="17" t="str">
        <f>INDEX(Neighborhoods!$A:$C,MATCH(Places!$H1850,Neighborhoods!$A:$A,0),MATCH(Places!I$1,Neighborhoods!$1:$1,0))</f>
        <v>Manhattan</v>
      </c>
      <c r="J1850" s="17" t="str">
        <f>INDEX(Neighborhoods!$A:$C,MATCH(Places!$H1850,Neighborhoods!$A:$A,0),MATCH(Places!J$1,Neighborhoods!$1:$1,0))</f>
        <v>Hell's Kitchen</v>
      </c>
      <c r="K1850" s="17" t="s">
        <v>11822</v>
      </c>
      <c r="L1850" s="17" t="str">
        <f t="shared" si="112"/>
        <v>No</v>
      </c>
      <c r="M1850" s="17">
        <v>5</v>
      </c>
      <c r="N1850" s="17" t="str" cm="1">
        <f t="array" ref="N1850">_xlfn.IFS(M1850&lt;=2,"Small",M1850&lt;=5,"Medium",M1850&gt;5,"Large")</f>
        <v>Medium</v>
      </c>
      <c r="O1850" s="65">
        <v>93</v>
      </c>
      <c r="P1850" s="87">
        <f t="shared" si="113"/>
        <v>0.03</v>
      </c>
      <c r="Q1850" s="68">
        <v>4.8</v>
      </c>
      <c r="R1850" s="68" t="str" cm="1">
        <f t="array" ref="R1850">_xlfn.SWITCH(ROUND(Q1850,0),5,"Excellent",4,"Good",3,"Ok","Bad")</f>
        <v>Excellent</v>
      </c>
      <c r="S1850" s="17">
        <v>5</v>
      </c>
      <c r="T1850" s="17" t="str">
        <f t="shared" si="114"/>
        <v>No</v>
      </c>
      <c r="U1850" s="82">
        <v>42470</v>
      </c>
      <c r="V1850" s="82">
        <v>43532</v>
      </c>
      <c r="W1850" s="17">
        <v>350</v>
      </c>
      <c r="X1850" s="17" t="str">
        <f t="shared" si="115"/>
        <v>Active</v>
      </c>
      <c r="Y1850" s="17" t="s">
        <v>15615</v>
      </c>
      <c r="Z1850" s="17"/>
    </row>
    <row r="1851" spans="1:26" x14ac:dyDescent="0.25">
      <c r="A1851">
        <v>1850</v>
      </c>
      <c r="B1851" s="17" t="s">
        <v>1369</v>
      </c>
      <c r="C1851" s="17">
        <v>2694</v>
      </c>
      <c r="D1851" s="17" t="str">
        <f>INDEX(Hosts!$A:$O,MATCH(Places!$C1851,Hosts!$A:$A,0),MATCH(Places!D$1,Hosts!$1:$1,0))</f>
        <v>Within an hour</v>
      </c>
      <c r="E1851" s="87">
        <f>INDEX(Hosts!$A:$O,MATCH(Places!$C1851,Hosts!$A:$A,0),MATCH(Places!E$1,Hosts!$1:$1,0))</f>
        <v>1</v>
      </c>
      <c r="F1851" s="87">
        <f>INDEX(Hosts!$A:$O,MATCH(Places!$C1851,Hosts!$A:$A,0),MATCH(Places!F$1,Hosts!$1:$1,0))</f>
        <v>1</v>
      </c>
      <c r="G1851" s="17" t="str">
        <f>INDEX(Hosts!$A:$O,MATCH(Places!$C1851,Hosts!$A:$A,0),MATCH(Places!G$1,Hosts!$1:$1,0))</f>
        <v>Yes</v>
      </c>
      <c r="H1851" s="17">
        <v>16</v>
      </c>
      <c r="I1851" s="17" t="str">
        <f>INDEX(Neighborhoods!$A:$C,MATCH(Places!$H1851,Neighborhoods!$A:$A,0),MATCH(Places!I$1,Neighborhoods!$1:$1,0))</f>
        <v>Manhattan</v>
      </c>
      <c r="J1851" s="17" t="str">
        <f>INDEX(Neighborhoods!$A:$C,MATCH(Places!$H1851,Neighborhoods!$A:$A,0),MATCH(Places!J$1,Neighborhoods!$1:$1,0))</f>
        <v>Harlem</v>
      </c>
      <c r="K1851" s="17" t="s">
        <v>1</v>
      </c>
      <c r="L1851" s="17" t="str">
        <f t="shared" si="112"/>
        <v>Yes</v>
      </c>
      <c r="M1851" s="17">
        <v>2</v>
      </c>
      <c r="N1851" s="17" t="str" cm="1">
        <f t="array" ref="N1851">_xlfn.IFS(M1851&lt;=2,"Small",M1851&lt;=5,"Medium",M1851&gt;5,"Large")</f>
        <v>Small</v>
      </c>
      <c r="O1851" s="65">
        <v>56</v>
      </c>
      <c r="P1851" s="87">
        <f t="shared" si="113"/>
        <v>0.03</v>
      </c>
      <c r="Q1851" s="68">
        <v>4.9800000000000004</v>
      </c>
      <c r="R1851" s="68" t="str" cm="1">
        <f t="array" ref="R1851">_xlfn.SWITCH(ROUND(Q1851,0),5,"Excellent",4,"Good",3,"Ok","Bad")</f>
        <v>Excellent</v>
      </c>
      <c r="S1851" s="17">
        <v>61</v>
      </c>
      <c r="T1851" s="17" t="str">
        <f t="shared" si="114"/>
        <v>No</v>
      </c>
      <c r="U1851" s="82">
        <v>42449</v>
      </c>
      <c r="V1851" s="82">
        <v>43903</v>
      </c>
      <c r="W1851" s="17">
        <v>224</v>
      </c>
      <c r="X1851" s="17" t="str">
        <f t="shared" si="115"/>
        <v>Active</v>
      </c>
      <c r="Y1851" s="17" t="s">
        <v>15615</v>
      </c>
      <c r="Z1851" s="17"/>
    </row>
    <row r="1852" spans="1:26" x14ac:dyDescent="0.25">
      <c r="A1852">
        <v>1851</v>
      </c>
      <c r="B1852" s="17" t="s">
        <v>1370</v>
      </c>
      <c r="C1852" s="17">
        <v>1810</v>
      </c>
      <c r="D1852" s="17" t="str">
        <f>INDEX(Hosts!$A:$O,MATCH(Places!$C1852,Hosts!$A:$A,0),MATCH(Places!D$1,Hosts!$1:$1,0))</f>
        <v>Within an hour</v>
      </c>
      <c r="E1852" s="87">
        <f>INDEX(Hosts!$A:$O,MATCH(Places!$C1852,Hosts!$A:$A,0),MATCH(Places!E$1,Hosts!$1:$1,0))</f>
        <v>1</v>
      </c>
      <c r="F1852" s="87">
        <f>INDEX(Hosts!$A:$O,MATCH(Places!$C1852,Hosts!$A:$A,0),MATCH(Places!F$1,Hosts!$1:$1,0))</f>
        <v>0.97</v>
      </c>
      <c r="G1852" s="17" t="str">
        <f>INDEX(Hosts!$A:$O,MATCH(Places!$C1852,Hosts!$A:$A,0),MATCH(Places!G$1,Hosts!$1:$1,0))</f>
        <v>Yes</v>
      </c>
      <c r="H1852" s="17">
        <v>16</v>
      </c>
      <c r="I1852" s="17" t="str">
        <f>INDEX(Neighborhoods!$A:$C,MATCH(Places!$H1852,Neighborhoods!$A:$A,0),MATCH(Places!I$1,Neighborhoods!$1:$1,0))</f>
        <v>Manhattan</v>
      </c>
      <c r="J1852" s="17" t="str">
        <f>INDEX(Neighborhoods!$A:$C,MATCH(Places!$H1852,Neighborhoods!$A:$A,0),MATCH(Places!J$1,Neighborhoods!$1:$1,0))</f>
        <v>Harlem</v>
      </c>
      <c r="K1852" s="17" t="s">
        <v>11822</v>
      </c>
      <c r="L1852" s="17" t="str">
        <f t="shared" si="112"/>
        <v>No</v>
      </c>
      <c r="M1852" s="17">
        <v>5</v>
      </c>
      <c r="N1852" s="17" t="str" cm="1">
        <f t="array" ref="N1852">_xlfn.IFS(M1852&lt;=2,"Small",M1852&lt;=5,"Medium",M1852&gt;5,"Large")</f>
        <v>Medium</v>
      </c>
      <c r="O1852" s="65">
        <v>464</v>
      </c>
      <c r="P1852" s="87">
        <f t="shared" si="113"/>
        <v>0.04</v>
      </c>
      <c r="Q1852" s="68">
        <v>4.67</v>
      </c>
      <c r="R1852" s="68" t="str" cm="1">
        <f t="array" ref="R1852">_xlfn.SWITCH(ROUND(Q1852,0),5,"Excellent",4,"Good",3,"Ok","Bad")</f>
        <v>Excellent</v>
      </c>
      <c r="S1852" s="17">
        <v>3</v>
      </c>
      <c r="T1852" s="17" t="str">
        <f t="shared" si="114"/>
        <v>No</v>
      </c>
      <c r="U1852" s="82">
        <v>43746</v>
      </c>
      <c r="V1852" s="82">
        <v>43804</v>
      </c>
      <c r="W1852" s="17">
        <v>363</v>
      </c>
      <c r="X1852" s="17" t="str">
        <f t="shared" si="115"/>
        <v>Active</v>
      </c>
      <c r="Y1852" s="17" t="s">
        <v>15615</v>
      </c>
      <c r="Z1852" s="17"/>
    </row>
    <row r="1853" spans="1:26" x14ac:dyDescent="0.25">
      <c r="A1853">
        <v>1852</v>
      </c>
      <c r="B1853" s="17" t="s">
        <v>1370</v>
      </c>
      <c r="C1853" s="17">
        <v>2696</v>
      </c>
      <c r="D1853" s="17" t="str">
        <f>INDEX(Hosts!$A:$O,MATCH(Places!$C1853,Hosts!$A:$A,0),MATCH(Places!D$1,Hosts!$1:$1,0))</f>
        <v>Within an hour</v>
      </c>
      <c r="E1853" s="87">
        <f>INDEX(Hosts!$A:$O,MATCH(Places!$C1853,Hosts!$A:$A,0),MATCH(Places!E$1,Hosts!$1:$1,0))</f>
        <v>1</v>
      </c>
      <c r="F1853" s="87">
        <f>INDEX(Hosts!$A:$O,MATCH(Places!$C1853,Hosts!$A:$A,0),MATCH(Places!F$1,Hosts!$1:$1,0))</f>
        <v>0.91</v>
      </c>
      <c r="G1853" s="17" t="str">
        <f>INDEX(Hosts!$A:$O,MATCH(Places!$C1853,Hosts!$A:$A,0),MATCH(Places!G$1,Hosts!$1:$1,0))</f>
        <v>Yes</v>
      </c>
      <c r="H1853" s="17">
        <v>16</v>
      </c>
      <c r="I1853" s="17" t="str">
        <f>INDEX(Neighborhoods!$A:$C,MATCH(Places!$H1853,Neighborhoods!$A:$A,0),MATCH(Places!I$1,Neighborhoods!$1:$1,0))</f>
        <v>Manhattan</v>
      </c>
      <c r="J1853" s="17" t="str">
        <f>INDEX(Neighborhoods!$A:$C,MATCH(Places!$H1853,Neighborhoods!$A:$A,0),MATCH(Places!J$1,Neighborhoods!$1:$1,0))</f>
        <v>Harlem</v>
      </c>
      <c r="K1853" s="17" t="s">
        <v>11822</v>
      </c>
      <c r="L1853" s="17" t="str">
        <f t="shared" si="112"/>
        <v>No</v>
      </c>
      <c r="M1853" s="17">
        <v>5</v>
      </c>
      <c r="N1853" s="17" t="str" cm="1">
        <f t="array" ref="N1853">_xlfn.IFS(M1853&lt;=2,"Small",M1853&lt;=5,"Medium",M1853&gt;5,"Large")</f>
        <v>Medium</v>
      </c>
      <c r="O1853" s="65">
        <v>168</v>
      </c>
      <c r="P1853" s="87">
        <f t="shared" si="113"/>
        <v>0.03</v>
      </c>
      <c r="Q1853" s="68">
        <v>4.9800000000000004</v>
      </c>
      <c r="R1853" s="68" t="str" cm="1">
        <f t="array" ref="R1853">_xlfn.SWITCH(ROUND(Q1853,0),5,"Excellent",4,"Good",3,"Ok","Bad")</f>
        <v>Excellent</v>
      </c>
      <c r="S1853" s="17">
        <v>117</v>
      </c>
      <c r="T1853" s="17" t="str">
        <f t="shared" si="114"/>
        <v>Yes</v>
      </c>
      <c r="U1853" s="82">
        <v>42508</v>
      </c>
      <c r="V1853" s="82">
        <v>43834</v>
      </c>
      <c r="W1853" s="17">
        <v>88</v>
      </c>
      <c r="X1853" s="17" t="str">
        <f t="shared" si="115"/>
        <v>Active</v>
      </c>
      <c r="Y1853" s="17" t="s">
        <v>15615</v>
      </c>
      <c r="Z1853" s="17"/>
    </row>
    <row r="1854" spans="1:26" x14ac:dyDescent="0.25">
      <c r="A1854">
        <v>1853</v>
      </c>
      <c r="B1854" s="17" t="s">
        <v>1371</v>
      </c>
      <c r="C1854" s="17">
        <v>2117</v>
      </c>
      <c r="D1854" s="17" t="str">
        <f>INDEX(Hosts!$A:$O,MATCH(Places!$C1854,Hosts!$A:$A,0),MATCH(Places!D$1,Hosts!$1:$1,0))</f>
        <v>Within a few hours</v>
      </c>
      <c r="E1854" s="87">
        <f>INDEX(Hosts!$A:$O,MATCH(Places!$C1854,Hosts!$A:$A,0),MATCH(Places!E$1,Hosts!$1:$1,0))</f>
        <v>1</v>
      </c>
      <c r="F1854" s="87">
        <f>INDEX(Hosts!$A:$O,MATCH(Places!$C1854,Hosts!$A:$A,0),MATCH(Places!F$1,Hosts!$1:$1,0))</f>
        <v>0.33</v>
      </c>
      <c r="G1854" s="17" t="str">
        <f>INDEX(Hosts!$A:$O,MATCH(Places!$C1854,Hosts!$A:$A,0),MATCH(Places!G$1,Hosts!$1:$1,0))</f>
        <v>No</v>
      </c>
      <c r="H1854" s="17">
        <v>16</v>
      </c>
      <c r="I1854" s="17" t="str">
        <f>INDEX(Neighborhoods!$A:$C,MATCH(Places!$H1854,Neighborhoods!$A:$A,0),MATCH(Places!I$1,Neighborhoods!$1:$1,0))</f>
        <v>Manhattan</v>
      </c>
      <c r="J1854" s="17" t="str">
        <f>INDEX(Neighborhoods!$A:$C,MATCH(Places!$H1854,Neighborhoods!$A:$A,0),MATCH(Places!J$1,Neighborhoods!$1:$1,0))</f>
        <v>Harlem</v>
      </c>
      <c r="K1854" s="17" t="s">
        <v>1</v>
      </c>
      <c r="L1854" s="17" t="str">
        <f t="shared" si="112"/>
        <v>Yes</v>
      </c>
      <c r="M1854" s="17">
        <v>1</v>
      </c>
      <c r="N1854" s="17" t="str" cm="1">
        <f t="array" ref="N1854">_xlfn.IFS(M1854&lt;=2,"Small",M1854&lt;=5,"Medium",M1854&gt;5,"Large")</f>
        <v>Small</v>
      </c>
      <c r="O1854" s="65">
        <v>60</v>
      </c>
      <c r="P1854" s="87">
        <f t="shared" si="113"/>
        <v>0.03</v>
      </c>
      <c r="Q1854" s="68">
        <v>5</v>
      </c>
      <c r="R1854" s="68" t="str" cm="1">
        <f t="array" ref="R1854">_xlfn.SWITCH(ROUND(Q1854,0),5,"Excellent",4,"Good",3,"Ok","Bad")</f>
        <v>Excellent</v>
      </c>
      <c r="S1854" s="17">
        <v>3</v>
      </c>
      <c r="T1854" s="17" t="str">
        <f t="shared" si="114"/>
        <v>No</v>
      </c>
      <c r="U1854" s="82">
        <v>43397</v>
      </c>
      <c r="V1854" s="82">
        <v>43767</v>
      </c>
      <c r="W1854" s="17">
        <v>365</v>
      </c>
      <c r="X1854" s="17" t="str">
        <f t="shared" si="115"/>
        <v>Active</v>
      </c>
      <c r="Y1854" s="17" t="s">
        <v>15615</v>
      </c>
      <c r="Z1854" s="17"/>
    </row>
    <row r="1855" spans="1:26" x14ac:dyDescent="0.25">
      <c r="A1855">
        <v>1854</v>
      </c>
      <c r="B1855" s="17" t="s">
        <v>1372</v>
      </c>
      <c r="C1855" s="17">
        <v>2702</v>
      </c>
      <c r="D1855" s="17" t="str">
        <f>INDEX(Hosts!$A:$O,MATCH(Places!$C1855,Hosts!$A:$A,0),MATCH(Places!D$1,Hosts!$1:$1,0))</f>
        <v>Within a few hours</v>
      </c>
      <c r="E1855" s="87">
        <f>INDEX(Hosts!$A:$O,MATCH(Places!$C1855,Hosts!$A:$A,0),MATCH(Places!E$1,Hosts!$1:$1,0))</f>
        <v>1</v>
      </c>
      <c r="F1855" s="87">
        <f>INDEX(Hosts!$A:$O,MATCH(Places!$C1855,Hosts!$A:$A,0),MATCH(Places!F$1,Hosts!$1:$1,0))</f>
        <v>1</v>
      </c>
      <c r="G1855" s="17" t="str">
        <f>INDEX(Hosts!$A:$O,MATCH(Places!$C1855,Hosts!$A:$A,0),MATCH(Places!G$1,Hosts!$1:$1,0))</f>
        <v>Yes</v>
      </c>
      <c r="H1855" s="17">
        <v>20</v>
      </c>
      <c r="I1855" s="17" t="str">
        <f>INDEX(Neighborhoods!$A:$C,MATCH(Places!$H1855,Neighborhoods!$A:$A,0),MATCH(Places!I$1,Neighborhoods!$1:$1,0))</f>
        <v>Manhattan</v>
      </c>
      <c r="J1855" s="17" t="str">
        <f>INDEX(Neighborhoods!$A:$C,MATCH(Places!$H1855,Neighborhoods!$A:$A,0),MATCH(Places!J$1,Neighborhoods!$1:$1,0))</f>
        <v>Upper West Side</v>
      </c>
      <c r="K1855" s="17" t="s">
        <v>1</v>
      </c>
      <c r="L1855" s="17" t="str">
        <f t="shared" si="112"/>
        <v>Yes</v>
      </c>
      <c r="M1855" s="17">
        <v>2</v>
      </c>
      <c r="N1855" s="17" t="str" cm="1">
        <f t="array" ref="N1855">_xlfn.IFS(M1855&lt;=2,"Small",M1855&lt;=5,"Medium",M1855&gt;5,"Large")</f>
        <v>Small</v>
      </c>
      <c r="O1855" s="65">
        <v>300</v>
      </c>
      <c r="P1855" s="87">
        <f t="shared" si="113"/>
        <v>0.04</v>
      </c>
      <c r="Q1855" s="68">
        <v>4.99</v>
      </c>
      <c r="R1855" s="68" t="str" cm="1">
        <f t="array" ref="R1855">_xlfn.SWITCH(ROUND(Q1855,0),5,"Excellent",4,"Good",3,"Ok","Bad")</f>
        <v>Excellent</v>
      </c>
      <c r="S1855" s="17">
        <v>71</v>
      </c>
      <c r="T1855" s="17" t="str">
        <f t="shared" si="114"/>
        <v>No</v>
      </c>
      <c r="U1855" s="82">
        <v>42428</v>
      </c>
      <c r="V1855" s="82">
        <v>43905</v>
      </c>
      <c r="W1855" s="17">
        <v>365</v>
      </c>
      <c r="X1855" s="17" t="str">
        <f t="shared" si="115"/>
        <v>Active</v>
      </c>
      <c r="Y1855" s="17" t="s">
        <v>15616</v>
      </c>
      <c r="Z1855" s="17"/>
    </row>
    <row r="1856" spans="1:26" x14ac:dyDescent="0.25">
      <c r="A1856">
        <v>1855</v>
      </c>
      <c r="B1856" s="17" t="s">
        <v>1373</v>
      </c>
      <c r="C1856" s="17">
        <v>2704</v>
      </c>
      <c r="D1856" s="17" t="str">
        <f>INDEX(Hosts!$A:$O,MATCH(Places!$C1856,Hosts!$A:$A,0),MATCH(Places!D$1,Hosts!$1:$1,0))</f>
        <v>Within an hour</v>
      </c>
      <c r="E1856" s="87">
        <f>INDEX(Hosts!$A:$O,MATCH(Places!$C1856,Hosts!$A:$A,0),MATCH(Places!E$1,Hosts!$1:$1,0))</f>
        <v>1</v>
      </c>
      <c r="F1856" s="87">
        <f>INDEX(Hosts!$A:$O,MATCH(Places!$C1856,Hosts!$A:$A,0),MATCH(Places!F$1,Hosts!$1:$1,0))</f>
        <v>1</v>
      </c>
      <c r="G1856" s="17" t="str">
        <f>INDEX(Hosts!$A:$O,MATCH(Places!$C1856,Hosts!$A:$A,0),MATCH(Places!G$1,Hosts!$1:$1,0))</f>
        <v>Yes</v>
      </c>
      <c r="H1856" s="17">
        <v>16</v>
      </c>
      <c r="I1856" s="17" t="str">
        <f>INDEX(Neighborhoods!$A:$C,MATCH(Places!$H1856,Neighborhoods!$A:$A,0),MATCH(Places!I$1,Neighborhoods!$1:$1,0))</f>
        <v>Manhattan</v>
      </c>
      <c r="J1856" s="17" t="str">
        <f>INDEX(Neighborhoods!$A:$C,MATCH(Places!$H1856,Neighborhoods!$A:$A,0),MATCH(Places!J$1,Neighborhoods!$1:$1,0))</f>
        <v>Harlem</v>
      </c>
      <c r="K1856" s="17" t="s">
        <v>11822</v>
      </c>
      <c r="L1856" s="17" t="str">
        <f t="shared" si="112"/>
        <v>No</v>
      </c>
      <c r="M1856" s="17">
        <v>4</v>
      </c>
      <c r="N1856" s="17" t="str" cm="1">
        <f t="array" ref="N1856">_xlfn.IFS(M1856&lt;=2,"Small",M1856&lt;=5,"Medium",M1856&gt;5,"Large")</f>
        <v>Medium</v>
      </c>
      <c r="O1856" s="65">
        <v>120</v>
      </c>
      <c r="P1856" s="87">
        <f t="shared" si="113"/>
        <v>0.03</v>
      </c>
      <c r="Q1856" s="68">
        <v>4.95</v>
      </c>
      <c r="R1856" s="68" t="str" cm="1">
        <f t="array" ref="R1856">_xlfn.SWITCH(ROUND(Q1856,0),5,"Excellent",4,"Good",3,"Ok","Bad")</f>
        <v>Excellent</v>
      </c>
      <c r="S1856" s="17">
        <v>84</v>
      </c>
      <c r="T1856" s="17" t="str">
        <f t="shared" si="114"/>
        <v>No</v>
      </c>
      <c r="U1856" s="82">
        <v>42448</v>
      </c>
      <c r="V1856" s="82">
        <v>44017</v>
      </c>
      <c r="W1856" s="17">
        <v>260</v>
      </c>
      <c r="X1856" s="17" t="str">
        <f t="shared" si="115"/>
        <v>Active</v>
      </c>
      <c r="Y1856" s="17" t="s">
        <v>15616</v>
      </c>
      <c r="Z1856" s="17"/>
    </row>
    <row r="1857" spans="1:26" x14ac:dyDescent="0.25">
      <c r="A1857">
        <v>1856</v>
      </c>
      <c r="B1857" s="17" t="s">
        <v>1374</v>
      </c>
      <c r="C1857" s="17">
        <v>1146</v>
      </c>
      <c r="D1857" s="17" t="str">
        <f>INDEX(Hosts!$A:$O,MATCH(Places!$C1857,Hosts!$A:$A,0),MATCH(Places!D$1,Hosts!$1:$1,0))</f>
        <v>Within a day</v>
      </c>
      <c r="E1857" s="87">
        <f>INDEX(Hosts!$A:$O,MATCH(Places!$C1857,Hosts!$A:$A,0),MATCH(Places!E$1,Hosts!$1:$1,0))</f>
        <v>0.5</v>
      </c>
      <c r="F1857" s="87">
        <f>INDEX(Hosts!$A:$O,MATCH(Places!$C1857,Hosts!$A:$A,0),MATCH(Places!F$1,Hosts!$1:$1,0))</f>
        <v>0.9</v>
      </c>
      <c r="G1857" s="17" t="str">
        <f>INDEX(Hosts!$A:$O,MATCH(Places!$C1857,Hosts!$A:$A,0),MATCH(Places!G$1,Hosts!$1:$1,0))</f>
        <v>No</v>
      </c>
      <c r="H1857" s="17">
        <v>13</v>
      </c>
      <c r="I1857" s="17" t="str">
        <f>INDEX(Neighborhoods!$A:$C,MATCH(Places!$H1857,Neighborhoods!$A:$A,0),MATCH(Places!I$1,Neighborhoods!$1:$1,0))</f>
        <v>Manhattan</v>
      </c>
      <c r="J1857" s="17" t="str">
        <f>INDEX(Neighborhoods!$A:$C,MATCH(Places!$H1857,Neighborhoods!$A:$A,0),MATCH(Places!J$1,Neighborhoods!$1:$1,0))</f>
        <v>Chelsea</v>
      </c>
      <c r="K1857" s="17" t="s">
        <v>1</v>
      </c>
      <c r="L1857" s="17" t="str">
        <f t="shared" si="112"/>
        <v>Yes</v>
      </c>
      <c r="M1857" s="17">
        <v>2</v>
      </c>
      <c r="N1857" s="17" t="str" cm="1">
        <f t="array" ref="N1857">_xlfn.IFS(M1857&lt;=2,"Small",M1857&lt;=5,"Medium",M1857&gt;5,"Large")</f>
        <v>Small</v>
      </c>
      <c r="O1857" s="65">
        <v>87</v>
      </c>
      <c r="P1857" s="87">
        <f t="shared" si="113"/>
        <v>0.03</v>
      </c>
      <c r="Q1857" s="68">
        <v>4.8</v>
      </c>
      <c r="R1857" s="68" t="str" cm="1">
        <f t="array" ref="R1857">_xlfn.SWITCH(ROUND(Q1857,0),5,"Excellent",4,"Good",3,"Ok","Bad")</f>
        <v>Excellent</v>
      </c>
      <c r="S1857" s="17">
        <v>25</v>
      </c>
      <c r="T1857" s="17" t="str">
        <f t="shared" si="114"/>
        <v>No</v>
      </c>
      <c r="U1857" s="82">
        <v>42565</v>
      </c>
      <c r="V1857" s="82">
        <v>43716</v>
      </c>
      <c r="W1857" s="17">
        <v>27</v>
      </c>
      <c r="X1857" s="17" t="str">
        <f t="shared" si="115"/>
        <v>Active</v>
      </c>
      <c r="Y1857" s="17" t="s">
        <v>15615</v>
      </c>
      <c r="Z1857" s="17"/>
    </row>
    <row r="1858" spans="1:26" x14ac:dyDescent="0.25">
      <c r="A1858">
        <v>1857</v>
      </c>
      <c r="B1858" s="17" t="s">
        <v>1375</v>
      </c>
      <c r="C1858" s="17">
        <v>2018</v>
      </c>
      <c r="D1858" s="17" t="str">
        <f>INDEX(Hosts!$A:$O,MATCH(Places!$C1858,Hosts!$A:$A,0),MATCH(Places!D$1,Hosts!$1:$1,0))</f>
        <v>Within an hour</v>
      </c>
      <c r="E1858" s="87">
        <f>INDEX(Hosts!$A:$O,MATCH(Places!$C1858,Hosts!$A:$A,0),MATCH(Places!E$1,Hosts!$1:$1,0))</f>
        <v>1</v>
      </c>
      <c r="F1858" s="87">
        <f>INDEX(Hosts!$A:$O,MATCH(Places!$C1858,Hosts!$A:$A,0),MATCH(Places!F$1,Hosts!$1:$1,0))</f>
        <v>1</v>
      </c>
      <c r="G1858" s="17" t="str">
        <f>INDEX(Hosts!$A:$O,MATCH(Places!$C1858,Hosts!$A:$A,0),MATCH(Places!G$1,Hosts!$1:$1,0))</f>
        <v>Yes</v>
      </c>
      <c r="H1858" s="17">
        <v>16</v>
      </c>
      <c r="I1858" s="17" t="str">
        <f>INDEX(Neighborhoods!$A:$C,MATCH(Places!$H1858,Neighborhoods!$A:$A,0),MATCH(Places!I$1,Neighborhoods!$1:$1,0))</f>
        <v>Manhattan</v>
      </c>
      <c r="J1858" s="17" t="str">
        <f>INDEX(Neighborhoods!$A:$C,MATCH(Places!$H1858,Neighborhoods!$A:$A,0),MATCH(Places!J$1,Neighborhoods!$1:$1,0))</f>
        <v>Harlem</v>
      </c>
      <c r="K1858" s="17" t="s">
        <v>11822</v>
      </c>
      <c r="L1858" s="17" t="str">
        <f t="shared" ref="L1858:L1921" si="116">IF(OR(K1858="Private room",K1858="Shared room"),"Yes","No")</f>
        <v>No</v>
      </c>
      <c r="M1858" s="17">
        <v>5</v>
      </c>
      <c r="N1858" s="17" t="str" cm="1">
        <f t="array" ref="N1858">_xlfn.IFS(M1858&lt;=2,"Small",M1858&lt;=5,"Medium",M1858&gt;5,"Large")</f>
        <v>Medium</v>
      </c>
      <c r="O1858" s="65">
        <v>129</v>
      </c>
      <c r="P1858" s="87">
        <f t="shared" ref="P1858:P1921" si="117">VLOOKUP(O1858,$AB$1:$AC$5,2)</f>
        <v>0.03</v>
      </c>
      <c r="Q1858" s="68">
        <v>4.9800000000000004</v>
      </c>
      <c r="R1858" s="68" t="str" cm="1">
        <f t="array" ref="R1858">_xlfn.SWITCH(ROUND(Q1858,0),5,"Excellent",4,"Good",3,"Ok","Bad")</f>
        <v>Excellent</v>
      </c>
      <c r="S1858" s="17">
        <v>128</v>
      </c>
      <c r="T1858" s="17" t="str">
        <f t="shared" ref="T1858:T1921" si="118">IF(AND(Q1858&gt;=4.8,S1858&gt;100),"Yes","No")</f>
        <v>Yes</v>
      </c>
      <c r="U1858" s="82">
        <v>42593</v>
      </c>
      <c r="V1858" s="82">
        <v>43898</v>
      </c>
      <c r="W1858" s="17">
        <v>296</v>
      </c>
      <c r="X1858" s="17" t="str">
        <f t="shared" ref="X1858:X1921" si="119">IF(W1858&lt;&gt;0,"Active","Inactive")</f>
        <v>Active</v>
      </c>
      <c r="Y1858" s="17" t="s">
        <v>15616</v>
      </c>
      <c r="Z1858" s="17"/>
    </row>
    <row r="1859" spans="1:26" x14ac:dyDescent="0.25">
      <c r="A1859">
        <v>1858</v>
      </c>
      <c r="B1859" s="17" t="s">
        <v>1376</v>
      </c>
      <c r="C1859" s="17">
        <v>548</v>
      </c>
      <c r="D1859" s="17" t="str">
        <f>INDEX(Hosts!$A:$O,MATCH(Places!$C1859,Hosts!$A:$A,0),MATCH(Places!D$1,Hosts!$1:$1,0))</f>
        <v>Within an hour</v>
      </c>
      <c r="E1859" s="87">
        <f>INDEX(Hosts!$A:$O,MATCH(Places!$C1859,Hosts!$A:$A,0),MATCH(Places!E$1,Hosts!$1:$1,0))</f>
        <v>1</v>
      </c>
      <c r="F1859" s="87">
        <f>INDEX(Hosts!$A:$O,MATCH(Places!$C1859,Hosts!$A:$A,0),MATCH(Places!F$1,Hosts!$1:$1,0))</f>
        <v>0.85</v>
      </c>
      <c r="G1859" s="17" t="str">
        <f>INDEX(Hosts!$A:$O,MATCH(Places!$C1859,Hosts!$A:$A,0),MATCH(Places!G$1,Hosts!$1:$1,0))</f>
        <v>Yes</v>
      </c>
      <c r="H1859" s="17">
        <v>19</v>
      </c>
      <c r="I1859" s="17" t="str">
        <f>INDEX(Neighborhoods!$A:$C,MATCH(Places!$H1859,Neighborhoods!$A:$A,0),MATCH(Places!I$1,Neighborhoods!$1:$1,0))</f>
        <v>Manhattan</v>
      </c>
      <c r="J1859" s="17" t="str">
        <f>INDEX(Neighborhoods!$A:$C,MATCH(Places!$H1859,Neighborhoods!$A:$A,0),MATCH(Places!J$1,Neighborhoods!$1:$1,0))</f>
        <v>Upper East Side</v>
      </c>
      <c r="K1859" s="17" t="s">
        <v>11822</v>
      </c>
      <c r="L1859" s="17" t="str">
        <f t="shared" si="116"/>
        <v>No</v>
      </c>
      <c r="M1859" s="17">
        <v>5</v>
      </c>
      <c r="N1859" s="17" t="str" cm="1">
        <f t="array" ref="N1859">_xlfn.IFS(M1859&lt;=2,"Small",M1859&lt;=5,"Medium",M1859&gt;5,"Large")</f>
        <v>Medium</v>
      </c>
      <c r="O1859" s="65">
        <v>350</v>
      </c>
      <c r="P1859" s="87">
        <f t="shared" si="117"/>
        <v>0.04</v>
      </c>
      <c r="Q1859" s="68">
        <v>5</v>
      </c>
      <c r="R1859" s="68" t="str" cm="1">
        <f t="array" ref="R1859">_xlfn.SWITCH(ROUND(Q1859,0),5,"Excellent",4,"Good",3,"Ok","Bad")</f>
        <v>Excellent</v>
      </c>
      <c r="S1859" s="17">
        <v>3</v>
      </c>
      <c r="T1859" s="17" t="str">
        <f t="shared" si="118"/>
        <v>No</v>
      </c>
      <c r="U1859" s="82">
        <v>42661</v>
      </c>
      <c r="V1859" s="82">
        <v>43769</v>
      </c>
      <c r="W1859" s="17">
        <v>363</v>
      </c>
      <c r="X1859" s="17" t="str">
        <f t="shared" si="119"/>
        <v>Active</v>
      </c>
      <c r="Y1859" s="17" t="s">
        <v>15615</v>
      </c>
      <c r="Z1859" s="17"/>
    </row>
    <row r="1860" spans="1:26" x14ac:dyDescent="0.25">
      <c r="A1860">
        <v>1859</v>
      </c>
      <c r="B1860" s="17" t="s">
        <v>1377</v>
      </c>
      <c r="C1860" s="17">
        <v>1920</v>
      </c>
      <c r="D1860" s="17" t="str">
        <f>INDEX(Hosts!$A:$O,MATCH(Places!$C1860,Hosts!$A:$A,0),MATCH(Places!D$1,Hosts!$1:$1,0))</f>
        <v>Within an hour</v>
      </c>
      <c r="E1860" s="87">
        <f>INDEX(Hosts!$A:$O,MATCH(Places!$C1860,Hosts!$A:$A,0),MATCH(Places!E$1,Hosts!$1:$1,0))</f>
        <v>1</v>
      </c>
      <c r="F1860" s="87">
        <f>INDEX(Hosts!$A:$O,MATCH(Places!$C1860,Hosts!$A:$A,0),MATCH(Places!F$1,Hosts!$1:$1,0))</f>
        <v>0.38</v>
      </c>
      <c r="G1860" s="17" t="str">
        <f>INDEX(Hosts!$A:$O,MATCH(Places!$C1860,Hosts!$A:$A,0),MATCH(Places!G$1,Hosts!$1:$1,0))</f>
        <v>Yes</v>
      </c>
      <c r="H1860" s="17">
        <v>14</v>
      </c>
      <c r="I1860" s="17" t="str">
        <f>INDEX(Neighborhoods!$A:$C,MATCH(Places!$H1860,Neighborhoods!$A:$A,0),MATCH(Places!I$1,Neighborhoods!$1:$1,0))</f>
        <v>Manhattan</v>
      </c>
      <c r="J1860" s="17" t="str">
        <f>INDEX(Neighborhoods!$A:$C,MATCH(Places!$H1860,Neighborhoods!$A:$A,0),MATCH(Places!J$1,Neighborhoods!$1:$1,0))</f>
        <v>East Harlem</v>
      </c>
      <c r="K1860" s="17" t="s">
        <v>1</v>
      </c>
      <c r="L1860" s="17" t="str">
        <f t="shared" si="116"/>
        <v>Yes</v>
      </c>
      <c r="M1860" s="17">
        <v>1</v>
      </c>
      <c r="N1860" s="17" t="str" cm="1">
        <f t="array" ref="N1860">_xlfn.IFS(M1860&lt;=2,"Small",M1860&lt;=5,"Medium",M1860&gt;5,"Large")</f>
        <v>Small</v>
      </c>
      <c r="O1860" s="65">
        <v>50</v>
      </c>
      <c r="P1860" s="87">
        <f t="shared" si="117"/>
        <v>0.03</v>
      </c>
      <c r="Q1860" s="68">
        <v>4.9400000000000004</v>
      </c>
      <c r="R1860" s="68" t="str" cm="1">
        <f t="array" ref="R1860">_xlfn.SWITCH(ROUND(Q1860,0),5,"Excellent",4,"Good",3,"Ok","Bad")</f>
        <v>Excellent</v>
      </c>
      <c r="S1860" s="17">
        <v>18</v>
      </c>
      <c r="T1860" s="17" t="str">
        <f t="shared" si="118"/>
        <v>No</v>
      </c>
      <c r="U1860" s="82">
        <v>42456</v>
      </c>
      <c r="V1860" s="82">
        <v>43915</v>
      </c>
      <c r="W1860" s="17">
        <v>341</v>
      </c>
      <c r="X1860" s="17" t="str">
        <f t="shared" si="119"/>
        <v>Active</v>
      </c>
      <c r="Y1860" s="17" t="s">
        <v>15615</v>
      </c>
      <c r="Z1860" s="17"/>
    </row>
    <row r="1861" spans="1:26" x14ac:dyDescent="0.25">
      <c r="A1861">
        <v>1860</v>
      </c>
      <c r="B1861" s="17" t="s">
        <v>14270</v>
      </c>
      <c r="C1861" s="17">
        <v>271</v>
      </c>
      <c r="D1861" s="17" t="str">
        <f>INDEX(Hosts!$A:$O,MATCH(Places!$C1861,Hosts!$A:$A,0),MATCH(Places!D$1,Hosts!$1:$1,0))</f>
        <v>Within a day</v>
      </c>
      <c r="E1861" s="87">
        <f>INDEX(Hosts!$A:$O,MATCH(Places!$C1861,Hosts!$A:$A,0),MATCH(Places!E$1,Hosts!$1:$1,0))</f>
        <v>1</v>
      </c>
      <c r="F1861" s="87">
        <f>INDEX(Hosts!$A:$O,MATCH(Places!$C1861,Hosts!$A:$A,0),MATCH(Places!F$1,Hosts!$1:$1,0))</f>
        <v>0.84</v>
      </c>
      <c r="G1861" s="17" t="str">
        <f>INDEX(Hosts!$A:$O,MATCH(Places!$C1861,Hosts!$A:$A,0),MATCH(Places!G$1,Hosts!$1:$1,0))</f>
        <v>Yes</v>
      </c>
      <c r="H1861" s="17">
        <v>10</v>
      </c>
      <c r="I1861" s="17" t="str">
        <f>INDEX(Neighborhoods!$A:$C,MATCH(Places!$H1861,Neighborhoods!$A:$A,0),MATCH(Places!I$1,Neighborhoods!$1:$1,0))</f>
        <v>Brooklyn</v>
      </c>
      <c r="J1861" s="17" t="str">
        <f>INDEX(Neighborhoods!$A:$C,MATCH(Places!$H1861,Neighborhoods!$A:$A,0),MATCH(Places!J$1,Neighborhoods!$1:$1,0))</f>
        <v>East Flatbush</v>
      </c>
      <c r="K1861" s="17" t="s">
        <v>11822</v>
      </c>
      <c r="L1861" s="17" t="str">
        <f t="shared" si="116"/>
        <v>No</v>
      </c>
      <c r="M1861" s="17">
        <v>4</v>
      </c>
      <c r="N1861" s="17" t="str" cm="1">
        <f t="array" ref="N1861">_xlfn.IFS(M1861&lt;=2,"Small",M1861&lt;=5,"Medium",M1861&gt;5,"Large")</f>
        <v>Medium</v>
      </c>
      <c r="O1861" s="65">
        <v>82</v>
      </c>
      <c r="P1861" s="87">
        <f t="shared" si="117"/>
        <v>0.03</v>
      </c>
      <c r="Q1861" s="68">
        <v>4.83</v>
      </c>
      <c r="R1861" s="68" t="str" cm="1">
        <f t="array" ref="R1861">_xlfn.SWITCH(ROUND(Q1861,0),5,"Excellent",4,"Good",3,"Ok","Bad")</f>
        <v>Excellent</v>
      </c>
      <c r="S1861" s="17">
        <v>244</v>
      </c>
      <c r="T1861" s="17" t="str">
        <f t="shared" si="118"/>
        <v>Yes</v>
      </c>
      <c r="U1861" s="82">
        <v>42467</v>
      </c>
      <c r="V1861" s="82">
        <v>43911</v>
      </c>
      <c r="W1861" s="17">
        <v>95</v>
      </c>
      <c r="X1861" s="17" t="str">
        <f t="shared" si="119"/>
        <v>Active</v>
      </c>
      <c r="Y1861" s="17" t="s">
        <v>15615</v>
      </c>
      <c r="Z1861" s="17"/>
    </row>
    <row r="1862" spans="1:26" x14ac:dyDescent="0.25">
      <c r="A1862">
        <v>1861</v>
      </c>
      <c r="B1862" s="17" t="s">
        <v>14845</v>
      </c>
      <c r="C1862" s="17">
        <v>2585</v>
      </c>
      <c r="D1862" s="17" t="str">
        <f>INDEX(Hosts!$A:$O,MATCH(Places!$C1862,Hosts!$A:$A,0),MATCH(Places!D$1,Hosts!$1:$1,0))</f>
        <v>Within a day</v>
      </c>
      <c r="E1862" s="87">
        <f>INDEX(Hosts!$A:$O,MATCH(Places!$C1862,Hosts!$A:$A,0),MATCH(Places!E$1,Hosts!$1:$1,0))</f>
        <v>0.67</v>
      </c>
      <c r="F1862" s="87">
        <f>INDEX(Hosts!$A:$O,MATCH(Places!$C1862,Hosts!$A:$A,0),MATCH(Places!F$1,Hosts!$1:$1,0))</f>
        <v>0.75</v>
      </c>
      <c r="G1862" s="17" t="str">
        <f>INDEX(Hosts!$A:$O,MATCH(Places!$C1862,Hosts!$A:$A,0),MATCH(Places!G$1,Hosts!$1:$1,0))</f>
        <v>No</v>
      </c>
      <c r="H1862" s="17">
        <v>17</v>
      </c>
      <c r="I1862" s="17" t="str">
        <f>INDEX(Neighborhoods!$A:$C,MATCH(Places!$H1862,Neighborhoods!$A:$A,0),MATCH(Places!I$1,Neighborhoods!$1:$1,0))</f>
        <v>Manhattan</v>
      </c>
      <c r="J1862" s="17" t="str">
        <f>INDEX(Neighborhoods!$A:$C,MATCH(Places!$H1862,Neighborhoods!$A:$A,0),MATCH(Places!J$1,Neighborhoods!$1:$1,0))</f>
        <v>Hell's Kitchen</v>
      </c>
      <c r="K1862" s="17" t="s">
        <v>11822</v>
      </c>
      <c r="L1862" s="17" t="str">
        <f t="shared" si="116"/>
        <v>No</v>
      </c>
      <c r="M1862" s="17">
        <v>5</v>
      </c>
      <c r="N1862" s="17" t="str" cm="1">
        <f t="array" ref="N1862">_xlfn.IFS(M1862&lt;=2,"Small",M1862&lt;=5,"Medium",M1862&gt;5,"Large")</f>
        <v>Medium</v>
      </c>
      <c r="O1862" s="65">
        <v>110</v>
      </c>
      <c r="P1862" s="87">
        <f t="shared" si="117"/>
        <v>0.03</v>
      </c>
      <c r="Q1862" s="68">
        <v>5</v>
      </c>
      <c r="R1862" s="68" t="str" cm="1">
        <f t="array" ref="R1862">_xlfn.SWITCH(ROUND(Q1862,0),5,"Excellent",4,"Good",3,"Ok","Bad")</f>
        <v>Excellent</v>
      </c>
      <c r="S1862" s="17">
        <v>3</v>
      </c>
      <c r="T1862" s="17" t="str">
        <f t="shared" si="118"/>
        <v>No</v>
      </c>
      <c r="U1862" s="82">
        <v>42594</v>
      </c>
      <c r="V1862" s="82">
        <v>43286</v>
      </c>
      <c r="W1862" s="17">
        <v>346</v>
      </c>
      <c r="X1862" s="17" t="str">
        <f t="shared" si="119"/>
        <v>Active</v>
      </c>
      <c r="Y1862" s="17" t="s">
        <v>15615</v>
      </c>
      <c r="Z1862" s="17"/>
    </row>
    <row r="1863" spans="1:26" x14ac:dyDescent="0.25">
      <c r="A1863">
        <v>1862</v>
      </c>
      <c r="B1863" s="17" t="s">
        <v>1378</v>
      </c>
      <c r="C1863" s="17">
        <v>1458</v>
      </c>
      <c r="D1863" s="17" t="str">
        <f>INDEX(Hosts!$A:$O,MATCH(Places!$C1863,Hosts!$A:$A,0),MATCH(Places!D$1,Hosts!$1:$1,0))</f>
        <v>Within an hour</v>
      </c>
      <c r="E1863" s="87">
        <f>INDEX(Hosts!$A:$O,MATCH(Places!$C1863,Hosts!$A:$A,0),MATCH(Places!E$1,Hosts!$1:$1,0))</f>
        <v>1</v>
      </c>
      <c r="F1863" s="87">
        <f>INDEX(Hosts!$A:$O,MATCH(Places!$C1863,Hosts!$A:$A,0),MATCH(Places!F$1,Hosts!$1:$1,0))</f>
        <v>1</v>
      </c>
      <c r="G1863" s="17" t="str">
        <f>INDEX(Hosts!$A:$O,MATCH(Places!$C1863,Hosts!$A:$A,0),MATCH(Places!G$1,Hosts!$1:$1,0))</f>
        <v>Yes</v>
      </c>
      <c r="H1863" s="17">
        <v>13</v>
      </c>
      <c r="I1863" s="17" t="str">
        <f>INDEX(Neighborhoods!$A:$C,MATCH(Places!$H1863,Neighborhoods!$A:$A,0),MATCH(Places!I$1,Neighborhoods!$1:$1,0))</f>
        <v>Manhattan</v>
      </c>
      <c r="J1863" s="17" t="str">
        <f>INDEX(Neighborhoods!$A:$C,MATCH(Places!$H1863,Neighborhoods!$A:$A,0),MATCH(Places!J$1,Neighborhoods!$1:$1,0))</f>
        <v>Chelsea</v>
      </c>
      <c r="K1863" s="17" t="s">
        <v>1</v>
      </c>
      <c r="L1863" s="17" t="str">
        <f t="shared" si="116"/>
        <v>Yes</v>
      </c>
      <c r="M1863" s="17">
        <v>2</v>
      </c>
      <c r="N1863" s="17" t="str" cm="1">
        <f t="array" ref="N1863">_xlfn.IFS(M1863&lt;=2,"Small",M1863&lt;=5,"Medium",M1863&gt;5,"Large")</f>
        <v>Small</v>
      </c>
      <c r="O1863" s="65">
        <v>90</v>
      </c>
      <c r="P1863" s="87">
        <f t="shared" si="117"/>
        <v>0.03</v>
      </c>
      <c r="Q1863" s="68">
        <v>4.91</v>
      </c>
      <c r="R1863" s="68" t="str" cm="1">
        <f t="array" ref="R1863">_xlfn.SWITCH(ROUND(Q1863,0),5,"Excellent",4,"Good",3,"Ok","Bad")</f>
        <v>Excellent</v>
      </c>
      <c r="S1863" s="17">
        <v>64</v>
      </c>
      <c r="T1863" s="17" t="str">
        <f t="shared" si="118"/>
        <v>No</v>
      </c>
      <c r="U1863" s="82">
        <v>42854</v>
      </c>
      <c r="V1863" s="82">
        <v>43926</v>
      </c>
      <c r="W1863" s="17">
        <v>42</v>
      </c>
      <c r="X1863" s="17" t="str">
        <f t="shared" si="119"/>
        <v>Active</v>
      </c>
      <c r="Y1863" s="17" t="s">
        <v>15615</v>
      </c>
      <c r="Z1863" s="17"/>
    </row>
    <row r="1864" spans="1:26" x14ac:dyDescent="0.25">
      <c r="A1864">
        <v>1863</v>
      </c>
      <c r="B1864" s="17" t="s">
        <v>1379</v>
      </c>
      <c r="C1864" s="17">
        <v>2712</v>
      </c>
      <c r="D1864" s="17" t="str">
        <f>INDEX(Hosts!$A:$O,MATCH(Places!$C1864,Hosts!$A:$A,0),MATCH(Places!D$1,Hosts!$1:$1,0))</f>
        <v>Within an hour</v>
      </c>
      <c r="E1864" s="87">
        <f>INDEX(Hosts!$A:$O,MATCH(Places!$C1864,Hosts!$A:$A,0),MATCH(Places!E$1,Hosts!$1:$1,0))</f>
        <v>1</v>
      </c>
      <c r="F1864" s="87">
        <f>INDEX(Hosts!$A:$O,MATCH(Places!$C1864,Hosts!$A:$A,0),MATCH(Places!F$1,Hosts!$1:$1,0))</f>
        <v>0.79</v>
      </c>
      <c r="G1864" s="17" t="str">
        <f>INDEX(Hosts!$A:$O,MATCH(Places!$C1864,Hosts!$A:$A,0),MATCH(Places!G$1,Hosts!$1:$1,0))</f>
        <v>No</v>
      </c>
      <c r="H1864" s="17">
        <v>8</v>
      </c>
      <c r="I1864" s="17" t="str">
        <f>INDEX(Neighborhoods!$A:$C,MATCH(Places!$H1864,Neighborhoods!$A:$A,0),MATCH(Places!I$1,Neighborhoods!$1:$1,0))</f>
        <v>Brooklyn</v>
      </c>
      <c r="J1864" s="17" t="str">
        <f>INDEX(Neighborhoods!$A:$C,MATCH(Places!$H1864,Neighborhoods!$A:$A,0),MATCH(Places!J$1,Neighborhoods!$1:$1,0))</f>
        <v>Bushwick</v>
      </c>
      <c r="K1864" s="17" t="s">
        <v>11822</v>
      </c>
      <c r="L1864" s="17" t="str">
        <f t="shared" si="116"/>
        <v>No</v>
      </c>
      <c r="M1864" s="17">
        <v>6</v>
      </c>
      <c r="N1864" s="17" t="str" cm="1">
        <f t="array" ref="N1864">_xlfn.IFS(M1864&lt;=2,"Small",M1864&lt;=5,"Medium",M1864&gt;5,"Large")</f>
        <v>Large</v>
      </c>
      <c r="O1864" s="65">
        <v>148</v>
      </c>
      <c r="P1864" s="87">
        <f t="shared" si="117"/>
        <v>0.03</v>
      </c>
      <c r="Q1864" s="68">
        <v>4.8099999999999996</v>
      </c>
      <c r="R1864" s="68" t="str" cm="1">
        <f t="array" ref="R1864">_xlfn.SWITCH(ROUND(Q1864,0),5,"Excellent",4,"Good",3,"Ok","Bad")</f>
        <v>Excellent</v>
      </c>
      <c r="S1864" s="17">
        <v>90</v>
      </c>
      <c r="T1864" s="17" t="str">
        <f t="shared" si="118"/>
        <v>No</v>
      </c>
      <c r="U1864" s="82">
        <v>42479</v>
      </c>
      <c r="V1864" s="82">
        <v>43834</v>
      </c>
      <c r="W1864" s="17">
        <v>364</v>
      </c>
      <c r="X1864" s="17" t="str">
        <f t="shared" si="119"/>
        <v>Active</v>
      </c>
      <c r="Y1864" s="17" t="s">
        <v>15615</v>
      </c>
      <c r="Z1864" s="17"/>
    </row>
    <row r="1865" spans="1:26" x14ac:dyDescent="0.25">
      <c r="A1865">
        <v>1864</v>
      </c>
      <c r="B1865" s="17" t="s">
        <v>13793</v>
      </c>
      <c r="C1865" s="17">
        <v>2586</v>
      </c>
      <c r="D1865" s="17" t="str">
        <f>INDEX(Hosts!$A:$O,MATCH(Places!$C1865,Hosts!$A:$A,0),MATCH(Places!D$1,Hosts!$1:$1,0))</f>
        <v>Within a few hours</v>
      </c>
      <c r="E1865" s="87">
        <f>INDEX(Hosts!$A:$O,MATCH(Places!$C1865,Hosts!$A:$A,0),MATCH(Places!E$1,Hosts!$1:$1,0))</f>
        <v>1</v>
      </c>
      <c r="F1865" s="87">
        <f>INDEX(Hosts!$A:$O,MATCH(Places!$C1865,Hosts!$A:$A,0),MATCH(Places!F$1,Hosts!$1:$1,0))</f>
        <v>0.64</v>
      </c>
      <c r="G1865" s="17" t="str">
        <f>INDEX(Hosts!$A:$O,MATCH(Places!$C1865,Hosts!$A:$A,0),MATCH(Places!G$1,Hosts!$1:$1,0))</f>
        <v>Yes</v>
      </c>
      <c r="H1865" s="17">
        <v>9</v>
      </c>
      <c r="I1865" s="17" t="str">
        <f>INDEX(Neighborhoods!$A:$C,MATCH(Places!$H1865,Neighborhoods!$A:$A,0),MATCH(Places!I$1,Neighborhoods!$1:$1,0))</f>
        <v>Brooklyn</v>
      </c>
      <c r="J1865" s="17" t="str">
        <f>INDEX(Neighborhoods!$A:$C,MATCH(Places!$H1865,Neighborhoods!$A:$A,0),MATCH(Places!J$1,Neighborhoods!$1:$1,0))</f>
        <v>Crown Heights</v>
      </c>
      <c r="K1865" s="17" t="s">
        <v>11822</v>
      </c>
      <c r="L1865" s="17" t="str">
        <f t="shared" si="116"/>
        <v>No</v>
      </c>
      <c r="M1865" s="17">
        <v>4</v>
      </c>
      <c r="N1865" s="17" t="str" cm="1">
        <f t="array" ref="N1865">_xlfn.IFS(M1865&lt;=2,"Small",M1865&lt;=5,"Medium",M1865&gt;5,"Large")</f>
        <v>Medium</v>
      </c>
      <c r="O1865" s="65">
        <v>88</v>
      </c>
      <c r="P1865" s="87">
        <f t="shared" si="117"/>
        <v>0.03</v>
      </c>
      <c r="Q1865" s="68">
        <v>4.9800000000000004</v>
      </c>
      <c r="R1865" s="68" t="str" cm="1">
        <f t="array" ref="R1865">_xlfn.SWITCH(ROUND(Q1865,0),5,"Excellent",4,"Good",3,"Ok","Bad")</f>
        <v>Excellent</v>
      </c>
      <c r="S1865" s="17">
        <v>157</v>
      </c>
      <c r="T1865" s="17" t="str">
        <f t="shared" si="118"/>
        <v>Yes</v>
      </c>
      <c r="U1865" s="82">
        <v>42449</v>
      </c>
      <c r="V1865" s="82">
        <v>43997</v>
      </c>
      <c r="W1865" s="17">
        <v>79</v>
      </c>
      <c r="X1865" s="17" t="str">
        <f t="shared" si="119"/>
        <v>Active</v>
      </c>
      <c r="Y1865" s="17" t="s">
        <v>15615</v>
      </c>
      <c r="Z1865" s="17"/>
    </row>
    <row r="1866" spans="1:26" x14ac:dyDescent="0.25">
      <c r="A1866">
        <v>1865</v>
      </c>
      <c r="B1866" s="17" t="s">
        <v>14438</v>
      </c>
      <c r="C1866" s="17">
        <v>2146</v>
      </c>
      <c r="D1866" s="17" t="str">
        <f>INDEX(Hosts!$A:$O,MATCH(Places!$C1866,Hosts!$A:$A,0),MATCH(Places!D$1,Hosts!$1:$1,0))</f>
        <v>Within a few hours</v>
      </c>
      <c r="E1866" s="87">
        <f>INDEX(Hosts!$A:$O,MATCH(Places!$C1866,Hosts!$A:$A,0),MATCH(Places!E$1,Hosts!$1:$1,0))</f>
        <v>1</v>
      </c>
      <c r="F1866" s="87">
        <f>INDEX(Hosts!$A:$O,MATCH(Places!$C1866,Hosts!$A:$A,0),MATCH(Places!F$1,Hosts!$1:$1,0))</f>
        <v>0.97</v>
      </c>
      <c r="G1866" s="17" t="str">
        <f>INDEX(Hosts!$A:$O,MATCH(Places!$C1866,Hosts!$A:$A,0),MATCH(Places!G$1,Hosts!$1:$1,0))</f>
        <v>Yes</v>
      </c>
      <c r="H1866" s="17">
        <v>12</v>
      </c>
      <c r="I1866" s="17" t="str">
        <f>INDEX(Neighborhoods!$A:$C,MATCH(Places!$H1866,Neighborhoods!$A:$A,0),MATCH(Places!I$1,Neighborhoods!$1:$1,0))</f>
        <v>Brooklyn</v>
      </c>
      <c r="J1866" s="17" t="str">
        <f>INDEX(Neighborhoods!$A:$C,MATCH(Places!$H1866,Neighborhoods!$A:$A,0),MATCH(Places!J$1,Neighborhoods!$1:$1,0))</f>
        <v>Williamsburg</v>
      </c>
      <c r="K1866" s="17" t="s">
        <v>1</v>
      </c>
      <c r="L1866" s="17" t="str">
        <f t="shared" si="116"/>
        <v>Yes</v>
      </c>
      <c r="M1866" s="17">
        <v>2</v>
      </c>
      <c r="N1866" s="17" t="str" cm="1">
        <f t="array" ref="N1866">_xlfn.IFS(M1866&lt;=2,"Small",M1866&lt;=5,"Medium",M1866&gt;5,"Large")</f>
        <v>Small</v>
      </c>
      <c r="O1866" s="65">
        <v>59</v>
      </c>
      <c r="P1866" s="87">
        <f t="shared" si="117"/>
        <v>0.03</v>
      </c>
      <c r="Q1866" s="68">
        <v>4.9800000000000004</v>
      </c>
      <c r="R1866" s="68" t="str" cm="1">
        <f t="array" ref="R1866">_xlfn.SWITCH(ROUND(Q1866,0),5,"Excellent",4,"Good",3,"Ok","Bad")</f>
        <v>Excellent</v>
      </c>
      <c r="S1866" s="17">
        <v>91</v>
      </c>
      <c r="T1866" s="17" t="str">
        <f t="shared" si="118"/>
        <v>No</v>
      </c>
      <c r="U1866" s="82">
        <v>42614</v>
      </c>
      <c r="V1866" s="82">
        <v>43901</v>
      </c>
      <c r="W1866" s="17">
        <v>164</v>
      </c>
      <c r="X1866" s="17" t="str">
        <f t="shared" si="119"/>
        <v>Active</v>
      </c>
      <c r="Y1866" s="17" t="s">
        <v>15616</v>
      </c>
      <c r="Z1866" s="17"/>
    </row>
    <row r="1867" spans="1:26" x14ac:dyDescent="0.25">
      <c r="A1867">
        <v>1866</v>
      </c>
      <c r="B1867" s="17" t="s">
        <v>1380</v>
      </c>
      <c r="C1867" s="17">
        <v>395</v>
      </c>
      <c r="D1867" s="17" t="str">
        <f>INDEX(Hosts!$A:$O,MATCH(Places!$C1867,Hosts!$A:$A,0),MATCH(Places!D$1,Hosts!$1:$1,0))</f>
        <v>Within a day</v>
      </c>
      <c r="E1867" s="87">
        <f>INDEX(Hosts!$A:$O,MATCH(Places!$C1867,Hosts!$A:$A,0),MATCH(Places!E$1,Hosts!$1:$1,0))</f>
        <v>0.5</v>
      </c>
      <c r="F1867" s="87">
        <f>INDEX(Hosts!$A:$O,MATCH(Places!$C1867,Hosts!$A:$A,0),MATCH(Places!F$1,Hosts!$1:$1,0))</f>
        <v>0.62</v>
      </c>
      <c r="G1867" s="17" t="str">
        <f>INDEX(Hosts!$A:$O,MATCH(Places!$C1867,Hosts!$A:$A,0),MATCH(Places!G$1,Hosts!$1:$1,0))</f>
        <v>No</v>
      </c>
      <c r="H1867" s="17">
        <v>17</v>
      </c>
      <c r="I1867" s="17" t="str">
        <f>INDEX(Neighborhoods!$A:$C,MATCH(Places!$H1867,Neighborhoods!$A:$A,0),MATCH(Places!I$1,Neighborhoods!$1:$1,0))</f>
        <v>Manhattan</v>
      </c>
      <c r="J1867" s="17" t="str">
        <f>INDEX(Neighborhoods!$A:$C,MATCH(Places!$H1867,Neighborhoods!$A:$A,0),MATCH(Places!J$1,Neighborhoods!$1:$1,0))</f>
        <v>Hell's Kitchen</v>
      </c>
      <c r="K1867" s="17" t="s">
        <v>11822</v>
      </c>
      <c r="L1867" s="17" t="str">
        <f t="shared" si="116"/>
        <v>No</v>
      </c>
      <c r="M1867" s="17">
        <v>4</v>
      </c>
      <c r="N1867" s="17" t="str" cm="1">
        <f t="array" ref="N1867">_xlfn.IFS(M1867&lt;=2,"Small",M1867&lt;=5,"Medium",M1867&gt;5,"Large")</f>
        <v>Medium</v>
      </c>
      <c r="O1867" s="65">
        <v>125</v>
      </c>
      <c r="P1867" s="87">
        <f t="shared" si="117"/>
        <v>0.03</v>
      </c>
      <c r="Q1867" s="68">
        <v>4.6100000000000003</v>
      </c>
      <c r="R1867" s="68" t="str" cm="1">
        <f t="array" ref="R1867">_xlfn.SWITCH(ROUND(Q1867,0),5,"Excellent",4,"Good",3,"Ok","Bad")</f>
        <v>Excellent</v>
      </c>
      <c r="S1867" s="17">
        <v>69</v>
      </c>
      <c r="T1867" s="17" t="str">
        <f t="shared" si="118"/>
        <v>No</v>
      </c>
      <c r="U1867" s="82">
        <v>42443</v>
      </c>
      <c r="V1867" s="82">
        <v>43870</v>
      </c>
      <c r="W1867" s="17">
        <v>332</v>
      </c>
      <c r="X1867" s="17" t="str">
        <f t="shared" si="119"/>
        <v>Active</v>
      </c>
      <c r="Y1867" s="17" t="s">
        <v>15616</v>
      </c>
      <c r="Z1867" s="17"/>
    </row>
    <row r="1868" spans="1:26" x14ac:dyDescent="0.25">
      <c r="A1868">
        <v>1867</v>
      </c>
      <c r="B1868" s="17" t="s">
        <v>1381</v>
      </c>
      <c r="C1868" s="17">
        <v>2678</v>
      </c>
      <c r="D1868" s="17" t="str">
        <f>INDEX(Hosts!$A:$O,MATCH(Places!$C1868,Hosts!$A:$A,0),MATCH(Places!D$1,Hosts!$1:$1,0))</f>
        <v>Within an hour</v>
      </c>
      <c r="E1868" s="87">
        <f>INDEX(Hosts!$A:$O,MATCH(Places!$C1868,Hosts!$A:$A,0),MATCH(Places!E$1,Hosts!$1:$1,0))</f>
        <v>1</v>
      </c>
      <c r="F1868" s="87">
        <f>INDEX(Hosts!$A:$O,MATCH(Places!$C1868,Hosts!$A:$A,0),MATCH(Places!F$1,Hosts!$1:$1,0))</f>
        <v>0.99</v>
      </c>
      <c r="G1868" s="17" t="str">
        <f>INDEX(Hosts!$A:$O,MATCH(Places!$C1868,Hosts!$A:$A,0),MATCH(Places!G$1,Hosts!$1:$1,0))</f>
        <v>No</v>
      </c>
      <c r="H1868" s="17">
        <v>26</v>
      </c>
      <c r="I1868" s="17" t="str">
        <f>INDEX(Neighborhoods!$A:$C,MATCH(Places!$H1868,Neighborhoods!$A:$A,0),MATCH(Places!I$1,Neighborhoods!$1:$1,0))</f>
        <v>Queens</v>
      </c>
      <c r="J1868" s="17" t="str">
        <f>INDEX(Neighborhoods!$A:$C,MATCH(Places!$H1868,Neighborhoods!$A:$A,0),MATCH(Places!J$1,Neighborhoods!$1:$1,0))</f>
        <v>Sunnyside</v>
      </c>
      <c r="K1868" s="17" t="s">
        <v>1</v>
      </c>
      <c r="L1868" s="17" t="str">
        <f t="shared" si="116"/>
        <v>Yes</v>
      </c>
      <c r="M1868" s="17">
        <v>2</v>
      </c>
      <c r="N1868" s="17" t="str" cm="1">
        <f t="array" ref="N1868">_xlfn.IFS(M1868&lt;=2,"Small",M1868&lt;=5,"Medium",M1868&gt;5,"Large")</f>
        <v>Small</v>
      </c>
      <c r="O1868" s="65">
        <v>43</v>
      </c>
      <c r="P1868" s="87">
        <f t="shared" si="117"/>
        <v>0.03</v>
      </c>
      <c r="Q1868" s="68">
        <v>4.67</v>
      </c>
      <c r="R1868" s="68" t="str" cm="1">
        <f t="array" ref="R1868">_xlfn.SWITCH(ROUND(Q1868,0),5,"Excellent",4,"Good",3,"Ok","Bad")</f>
        <v>Excellent</v>
      </c>
      <c r="S1868" s="17">
        <v>51</v>
      </c>
      <c r="T1868" s="17" t="str">
        <f t="shared" si="118"/>
        <v>No</v>
      </c>
      <c r="U1868" s="82">
        <v>42563</v>
      </c>
      <c r="V1868" s="82">
        <v>43940</v>
      </c>
      <c r="W1868" s="17">
        <v>316</v>
      </c>
      <c r="X1868" s="17" t="str">
        <f t="shared" si="119"/>
        <v>Active</v>
      </c>
      <c r="Y1868" s="17" t="s">
        <v>15616</v>
      </c>
      <c r="Z1868" s="17"/>
    </row>
    <row r="1869" spans="1:26" x14ac:dyDescent="0.25">
      <c r="A1869">
        <v>1868</v>
      </c>
      <c r="B1869" s="17" t="s">
        <v>1382</v>
      </c>
      <c r="C1869" s="17">
        <v>652</v>
      </c>
      <c r="D1869" s="17" t="str">
        <f>INDEX(Hosts!$A:$O,MATCH(Places!$C1869,Hosts!$A:$A,0),MATCH(Places!D$1,Hosts!$1:$1,0))</f>
        <v>Within a few hours</v>
      </c>
      <c r="E1869" s="87">
        <f>INDEX(Hosts!$A:$O,MATCH(Places!$C1869,Hosts!$A:$A,0),MATCH(Places!E$1,Hosts!$1:$1,0))</f>
        <v>1</v>
      </c>
      <c r="F1869" s="87">
        <f>INDEX(Hosts!$A:$O,MATCH(Places!$C1869,Hosts!$A:$A,0),MATCH(Places!F$1,Hosts!$1:$1,0))</f>
        <v>0.93</v>
      </c>
      <c r="G1869" s="17" t="str">
        <f>INDEX(Hosts!$A:$O,MATCH(Places!$C1869,Hosts!$A:$A,0),MATCH(Places!G$1,Hosts!$1:$1,0))</f>
        <v>Yes</v>
      </c>
      <c r="H1869" s="17">
        <v>12</v>
      </c>
      <c r="I1869" s="17" t="str">
        <f>INDEX(Neighborhoods!$A:$C,MATCH(Places!$H1869,Neighborhoods!$A:$A,0),MATCH(Places!I$1,Neighborhoods!$1:$1,0))</f>
        <v>Brooklyn</v>
      </c>
      <c r="J1869" s="17" t="str">
        <f>INDEX(Neighborhoods!$A:$C,MATCH(Places!$H1869,Neighborhoods!$A:$A,0),MATCH(Places!J$1,Neighborhoods!$1:$1,0))</f>
        <v>Williamsburg</v>
      </c>
      <c r="K1869" s="17" t="s">
        <v>11822</v>
      </c>
      <c r="L1869" s="17" t="str">
        <f t="shared" si="116"/>
        <v>No</v>
      </c>
      <c r="M1869" s="17">
        <v>2</v>
      </c>
      <c r="N1869" s="17" t="str" cm="1">
        <f t="array" ref="N1869">_xlfn.IFS(M1869&lt;=2,"Small",M1869&lt;=5,"Medium",M1869&gt;5,"Large")</f>
        <v>Small</v>
      </c>
      <c r="O1869" s="65">
        <v>200</v>
      </c>
      <c r="P1869" s="87">
        <f t="shared" si="117"/>
        <v>0.04</v>
      </c>
      <c r="Q1869" s="68">
        <v>5</v>
      </c>
      <c r="R1869" s="68" t="str" cm="1">
        <f t="array" ref="R1869">_xlfn.SWITCH(ROUND(Q1869,0),5,"Excellent",4,"Good",3,"Ok","Bad")</f>
        <v>Excellent</v>
      </c>
      <c r="S1869" s="17">
        <v>59</v>
      </c>
      <c r="T1869" s="17" t="str">
        <f t="shared" si="118"/>
        <v>No</v>
      </c>
      <c r="U1869" s="82">
        <v>42450</v>
      </c>
      <c r="V1869" s="82">
        <v>43900</v>
      </c>
      <c r="W1869" s="17">
        <v>85</v>
      </c>
      <c r="X1869" s="17" t="str">
        <f t="shared" si="119"/>
        <v>Active</v>
      </c>
      <c r="Y1869" s="17" t="s">
        <v>15615</v>
      </c>
      <c r="Z1869" s="17"/>
    </row>
    <row r="1870" spans="1:26" x14ac:dyDescent="0.25">
      <c r="A1870">
        <v>1869</v>
      </c>
      <c r="B1870" s="17" t="s">
        <v>1383</v>
      </c>
      <c r="C1870" s="17">
        <v>1128</v>
      </c>
      <c r="D1870" s="17" t="str">
        <f>INDEX(Hosts!$A:$O,MATCH(Places!$C1870,Hosts!$A:$A,0),MATCH(Places!D$1,Hosts!$1:$1,0))</f>
        <v>Within an hour</v>
      </c>
      <c r="E1870" s="87">
        <f>INDEX(Hosts!$A:$O,MATCH(Places!$C1870,Hosts!$A:$A,0),MATCH(Places!E$1,Hosts!$1:$1,0))</f>
        <v>1</v>
      </c>
      <c r="F1870" s="87">
        <f>INDEX(Hosts!$A:$O,MATCH(Places!$C1870,Hosts!$A:$A,0),MATCH(Places!F$1,Hosts!$1:$1,0))</f>
        <v>0.94</v>
      </c>
      <c r="G1870" s="17" t="str">
        <f>INDEX(Hosts!$A:$O,MATCH(Places!$C1870,Hosts!$A:$A,0),MATCH(Places!G$1,Hosts!$1:$1,0))</f>
        <v>Yes</v>
      </c>
      <c r="H1870" s="17">
        <v>12</v>
      </c>
      <c r="I1870" s="17" t="str">
        <f>INDEX(Neighborhoods!$A:$C,MATCH(Places!$H1870,Neighborhoods!$A:$A,0),MATCH(Places!I$1,Neighborhoods!$1:$1,0))</f>
        <v>Brooklyn</v>
      </c>
      <c r="J1870" s="17" t="str">
        <f>INDEX(Neighborhoods!$A:$C,MATCH(Places!$H1870,Neighborhoods!$A:$A,0),MATCH(Places!J$1,Neighborhoods!$1:$1,0))</f>
        <v>Williamsburg</v>
      </c>
      <c r="K1870" s="17" t="s">
        <v>11822</v>
      </c>
      <c r="L1870" s="17" t="str">
        <f t="shared" si="116"/>
        <v>No</v>
      </c>
      <c r="M1870" s="17">
        <v>2</v>
      </c>
      <c r="N1870" s="17" t="str" cm="1">
        <f t="array" ref="N1870">_xlfn.IFS(M1870&lt;=2,"Small",M1870&lt;=5,"Medium",M1870&gt;5,"Large")</f>
        <v>Small</v>
      </c>
      <c r="O1870" s="65">
        <v>206</v>
      </c>
      <c r="P1870" s="87">
        <f t="shared" si="117"/>
        <v>0.04</v>
      </c>
      <c r="Q1870" s="68">
        <v>4.99</v>
      </c>
      <c r="R1870" s="68" t="str" cm="1">
        <f t="array" ref="R1870">_xlfn.SWITCH(ROUND(Q1870,0),5,"Excellent",4,"Good",3,"Ok","Bad")</f>
        <v>Excellent</v>
      </c>
      <c r="S1870" s="17">
        <v>235</v>
      </c>
      <c r="T1870" s="17" t="str">
        <f t="shared" si="118"/>
        <v>Yes</v>
      </c>
      <c r="U1870" s="82">
        <v>42452</v>
      </c>
      <c r="V1870" s="82">
        <v>44055</v>
      </c>
      <c r="W1870" s="17">
        <v>346</v>
      </c>
      <c r="X1870" s="17" t="str">
        <f t="shared" si="119"/>
        <v>Active</v>
      </c>
      <c r="Y1870" s="17" t="s">
        <v>15615</v>
      </c>
      <c r="Z1870" s="17"/>
    </row>
    <row r="1871" spans="1:26" x14ac:dyDescent="0.25">
      <c r="A1871">
        <v>1870</v>
      </c>
      <c r="B1871" s="17" t="s">
        <v>1384</v>
      </c>
      <c r="C1871" s="17">
        <v>2701</v>
      </c>
      <c r="D1871" s="17" t="str">
        <f>INDEX(Hosts!$A:$O,MATCH(Places!$C1871,Hosts!$A:$A,0),MATCH(Places!D$1,Hosts!$1:$1,0))</f>
        <v>Within a few hours</v>
      </c>
      <c r="E1871" s="87">
        <f>INDEX(Hosts!$A:$O,MATCH(Places!$C1871,Hosts!$A:$A,0),MATCH(Places!E$1,Hosts!$1:$1,0))</f>
        <v>1</v>
      </c>
      <c r="F1871" s="87">
        <f>INDEX(Hosts!$A:$O,MATCH(Places!$C1871,Hosts!$A:$A,0),MATCH(Places!F$1,Hosts!$1:$1,0))</f>
        <v>1</v>
      </c>
      <c r="G1871" s="17" t="str">
        <f>INDEX(Hosts!$A:$O,MATCH(Places!$C1871,Hosts!$A:$A,0),MATCH(Places!G$1,Hosts!$1:$1,0))</f>
        <v>No</v>
      </c>
      <c r="H1871" s="17">
        <v>16</v>
      </c>
      <c r="I1871" s="17" t="str">
        <f>INDEX(Neighborhoods!$A:$C,MATCH(Places!$H1871,Neighborhoods!$A:$A,0),MATCH(Places!I$1,Neighborhoods!$1:$1,0))</f>
        <v>Manhattan</v>
      </c>
      <c r="J1871" s="17" t="str">
        <f>INDEX(Neighborhoods!$A:$C,MATCH(Places!$H1871,Neighborhoods!$A:$A,0),MATCH(Places!J$1,Neighborhoods!$1:$1,0))</f>
        <v>Harlem</v>
      </c>
      <c r="K1871" s="17" t="s">
        <v>11822</v>
      </c>
      <c r="L1871" s="17" t="str">
        <f t="shared" si="116"/>
        <v>No</v>
      </c>
      <c r="M1871" s="17">
        <v>8</v>
      </c>
      <c r="N1871" s="17" t="str" cm="1">
        <f t="array" ref="N1871">_xlfn.IFS(M1871&lt;=2,"Small",M1871&lt;=5,"Medium",M1871&gt;5,"Large")</f>
        <v>Large</v>
      </c>
      <c r="O1871" s="65">
        <v>211</v>
      </c>
      <c r="P1871" s="87">
        <f t="shared" si="117"/>
        <v>0.04</v>
      </c>
      <c r="Q1871" s="68">
        <v>4.33</v>
      </c>
      <c r="R1871" s="68" t="str" cm="1">
        <f t="array" ref="R1871">_xlfn.SWITCH(ROUND(Q1871,0),5,"Excellent",4,"Good",3,"Ok","Bad")</f>
        <v>Good</v>
      </c>
      <c r="S1871" s="17">
        <v>80</v>
      </c>
      <c r="T1871" s="17" t="str">
        <f t="shared" si="118"/>
        <v>No</v>
      </c>
      <c r="U1871" s="82">
        <v>42445</v>
      </c>
      <c r="V1871" s="82">
        <v>43765</v>
      </c>
      <c r="W1871" s="17">
        <v>364</v>
      </c>
      <c r="X1871" s="17" t="str">
        <f t="shared" si="119"/>
        <v>Active</v>
      </c>
      <c r="Y1871" s="17" t="s">
        <v>15615</v>
      </c>
      <c r="Z1871" s="17"/>
    </row>
    <row r="1872" spans="1:26" x14ac:dyDescent="0.25">
      <c r="A1872">
        <v>1871</v>
      </c>
      <c r="B1872" s="17" t="s">
        <v>13760</v>
      </c>
      <c r="C1872" s="17">
        <v>2284</v>
      </c>
      <c r="D1872" s="17" t="str">
        <f>INDEX(Hosts!$A:$O,MATCH(Places!$C1872,Hosts!$A:$A,0),MATCH(Places!D$1,Hosts!$1:$1,0))</f>
        <v>Within an hour</v>
      </c>
      <c r="E1872" s="87">
        <f>INDEX(Hosts!$A:$O,MATCH(Places!$C1872,Hosts!$A:$A,0),MATCH(Places!E$1,Hosts!$1:$1,0))</f>
        <v>1</v>
      </c>
      <c r="F1872" s="87">
        <f>INDEX(Hosts!$A:$O,MATCH(Places!$C1872,Hosts!$A:$A,0),MATCH(Places!F$1,Hosts!$1:$1,0))</f>
        <v>0.73</v>
      </c>
      <c r="G1872" s="17" t="str">
        <f>INDEX(Hosts!$A:$O,MATCH(Places!$C1872,Hosts!$A:$A,0),MATCH(Places!G$1,Hosts!$1:$1,0))</f>
        <v>No</v>
      </c>
      <c r="H1872" s="17">
        <v>13</v>
      </c>
      <c r="I1872" s="17" t="str">
        <f>INDEX(Neighborhoods!$A:$C,MATCH(Places!$H1872,Neighborhoods!$A:$A,0),MATCH(Places!I$1,Neighborhoods!$1:$1,0))</f>
        <v>Manhattan</v>
      </c>
      <c r="J1872" s="17" t="str">
        <f>INDEX(Neighborhoods!$A:$C,MATCH(Places!$H1872,Neighborhoods!$A:$A,0),MATCH(Places!J$1,Neighborhoods!$1:$1,0))</f>
        <v>Chelsea</v>
      </c>
      <c r="K1872" s="17" t="s">
        <v>11822</v>
      </c>
      <c r="L1872" s="17" t="str">
        <f t="shared" si="116"/>
        <v>No</v>
      </c>
      <c r="M1872" s="17">
        <v>4</v>
      </c>
      <c r="N1872" s="17" t="str" cm="1">
        <f t="array" ref="N1872">_xlfn.IFS(M1872&lt;=2,"Small",M1872&lt;=5,"Medium",M1872&gt;5,"Large")</f>
        <v>Medium</v>
      </c>
      <c r="O1872" s="65">
        <v>200</v>
      </c>
      <c r="P1872" s="87">
        <f t="shared" si="117"/>
        <v>0.04</v>
      </c>
      <c r="Q1872" s="68">
        <v>4.75</v>
      </c>
      <c r="R1872" s="68" t="str" cm="1">
        <f t="array" ref="R1872">_xlfn.SWITCH(ROUND(Q1872,0),5,"Excellent",4,"Good",3,"Ok","Bad")</f>
        <v>Excellent</v>
      </c>
      <c r="S1872" s="17">
        <v>64</v>
      </c>
      <c r="T1872" s="17" t="str">
        <f t="shared" si="118"/>
        <v>No</v>
      </c>
      <c r="U1872" s="82">
        <v>42442</v>
      </c>
      <c r="V1872" s="82">
        <v>43905</v>
      </c>
      <c r="W1872" s="17">
        <v>91</v>
      </c>
      <c r="X1872" s="17" t="str">
        <f t="shared" si="119"/>
        <v>Active</v>
      </c>
      <c r="Y1872" s="17" t="s">
        <v>15615</v>
      </c>
      <c r="Z1872" s="17"/>
    </row>
    <row r="1873" spans="1:26" x14ac:dyDescent="0.25">
      <c r="A1873">
        <v>1872</v>
      </c>
      <c r="B1873" s="17" t="s">
        <v>1385</v>
      </c>
      <c r="C1873" s="17">
        <v>88</v>
      </c>
      <c r="D1873" s="17" t="str">
        <f>INDEX(Hosts!$A:$O,MATCH(Places!$C1873,Hosts!$A:$A,0),MATCH(Places!D$1,Hosts!$1:$1,0))</f>
        <v>Within a few hours</v>
      </c>
      <c r="E1873" s="87">
        <f>INDEX(Hosts!$A:$O,MATCH(Places!$C1873,Hosts!$A:$A,0),MATCH(Places!E$1,Hosts!$1:$1,0))</f>
        <v>1</v>
      </c>
      <c r="F1873" s="87">
        <f>INDEX(Hosts!$A:$O,MATCH(Places!$C1873,Hosts!$A:$A,0),MATCH(Places!F$1,Hosts!$1:$1,0))</f>
        <v>0.86</v>
      </c>
      <c r="G1873" s="17" t="str">
        <f>INDEX(Hosts!$A:$O,MATCH(Places!$C1873,Hosts!$A:$A,0),MATCH(Places!G$1,Hosts!$1:$1,0))</f>
        <v>Yes</v>
      </c>
      <c r="H1873" s="17">
        <v>9</v>
      </c>
      <c r="I1873" s="17" t="str">
        <f>INDEX(Neighborhoods!$A:$C,MATCH(Places!$H1873,Neighborhoods!$A:$A,0),MATCH(Places!I$1,Neighborhoods!$1:$1,0))</f>
        <v>Brooklyn</v>
      </c>
      <c r="J1873" s="17" t="str">
        <f>INDEX(Neighborhoods!$A:$C,MATCH(Places!$H1873,Neighborhoods!$A:$A,0),MATCH(Places!J$1,Neighborhoods!$1:$1,0))</f>
        <v>Crown Heights</v>
      </c>
      <c r="K1873" s="17" t="s">
        <v>1</v>
      </c>
      <c r="L1873" s="17" t="str">
        <f t="shared" si="116"/>
        <v>Yes</v>
      </c>
      <c r="M1873" s="17">
        <v>3</v>
      </c>
      <c r="N1873" s="17" t="str" cm="1">
        <f t="array" ref="N1873">_xlfn.IFS(M1873&lt;=2,"Small",M1873&lt;=5,"Medium",M1873&gt;5,"Large")</f>
        <v>Medium</v>
      </c>
      <c r="O1873" s="65">
        <v>35</v>
      </c>
      <c r="P1873" s="87">
        <f t="shared" si="117"/>
        <v>0.03</v>
      </c>
      <c r="Q1873" s="68">
        <v>4.8899999999999997</v>
      </c>
      <c r="R1873" s="68" t="str" cm="1">
        <f t="array" ref="R1873">_xlfn.SWITCH(ROUND(Q1873,0),5,"Excellent",4,"Good",3,"Ok","Bad")</f>
        <v>Excellent</v>
      </c>
      <c r="S1873" s="17">
        <v>156</v>
      </c>
      <c r="T1873" s="17" t="str">
        <f t="shared" si="118"/>
        <v>Yes</v>
      </c>
      <c r="U1873" s="82">
        <v>42452</v>
      </c>
      <c r="V1873" s="82">
        <v>43814</v>
      </c>
      <c r="W1873" s="17">
        <v>227</v>
      </c>
      <c r="X1873" s="17" t="str">
        <f t="shared" si="119"/>
        <v>Active</v>
      </c>
      <c r="Y1873" s="17" t="s">
        <v>15615</v>
      </c>
      <c r="Z1873" s="17"/>
    </row>
    <row r="1874" spans="1:26" x14ac:dyDescent="0.25">
      <c r="A1874">
        <v>1873</v>
      </c>
      <c r="B1874" s="17" t="s">
        <v>1386</v>
      </c>
      <c r="C1874" s="17">
        <v>1800</v>
      </c>
      <c r="D1874" s="17" t="str">
        <f>INDEX(Hosts!$A:$O,MATCH(Places!$C1874,Hosts!$A:$A,0),MATCH(Places!D$1,Hosts!$1:$1,0))</f>
        <v>A few days or more</v>
      </c>
      <c r="E1874" s="87">
        <f>INDEX(Hosts!$A:$O,MATCH(Places!$C1874,Hosts!$A:$A,0),MATCH(Places!E$1,Hosts!$1:$1,0))</f>
        <v>0</v>
      </c>
      <c r="F1874" s="87">
        <f>INDEX(Hosts!$A:$O,MATCH(Places!$C1874,Hosts!$A:$A,0),MATCH(Places!F$1,Hosts!$1:$1,0))</f>
        <v>1</v>
      </c>
      <c r="G1874" s="17" t="str">
        <f>INDEX(Hosts!$A:$O,MATCH(Places!$C1874,Hosts!$A:$A,0),MATCH(Places!G$1,Hosts!$1:$1,0))</f>
        <v>Yes</v>
      </c>
      <c r="H1874" s="17">
        <v>16</v>
      </c>
      <c r="I1874" s="17" t="str">
        <f>INDEX(Neighborhoods!$A:$C,MATCH(Places!$H1874,Neighborhoods!$A:$A,0),MATCH(Places!I$1,Neighborhoods!$1:$1,0))</f>
        <v>Manhattan</v>
      </c>
      <c r="J1874" s="17" t="str">
        <f>INDEX(Neighborhoods!$A:$C,MATCH(Places!$H1874,Neighborhoods!$A:$A,0),MATCH(Places!J$1,Neighborhoods!$1:$1,0))</f>
        <v>Harlem</v>
      </c>
      <c r="K1874" s="17" t="s">
        <v>1</v>
      </c>
      <c r="L1874" s="17" t="str">
        <f t="shared" si="116"/>
        <v>Yes</v>
      </c>
      <c r="M1874" s="17">
        <v>2</v>
      </c>
      <c r="N1874" s="17" t="str" cm="1">
        <f t="array" ref="N1874">_xlfn.IFS(M1874&lt;=2,"Small",M1874&lt;=5,"Medium",M1874&gt;5,"Large")</f>
        <v>Small</v>
      </c>
      <c r="O1874" s="65">
        <v>215</v>
      </c>
      <c r="P1874" s="87">
        <f t="shared" si="117"/>
        <v>0.04</v>
      </c>
      <c r="Q1874" s="68">
        <v>4.9000000000000004</v>
      </c>
      <c r="R1874" s="68" t="str" cm="1">
        <f t="array" ref="R1874">_xlfn.SWITCH(ROUND(Q1874,0),5,"Excellent",4,"Good",3,"Ok","Bad")</f>
        <v>Excellent</v>
      </c>
      <c r="S1874" s="17">
        <v>108</v>
      </c>
      <c r="T1874" s="17" t="str">
        <f t="shared" si="118"/>
        <v>Yes</v>
      </c>
      <c r="U1874" s="82">
        <v>42521</v>
      </c>
      <c r="V1874" s="82">
        <v>43831</v>
      </c>
      <c r="W1874" s="17">
        <v>164</v>
      </c>
      <c r="X1874" s="17" t="str">
        <f t="shared" si="119"/>
        <v>Active</v>
      </c>
      <c r="Y1874" s="17" t="s">
        <v>15615</v>
      </c>
      <c r="Z1874" s="17"/>
    </row>
    <row r="1875" spans="1:26" x14ac:dyDescent="0.25">
      <c r="A1875">
        <v>1874</v>
      </c>
      <c r="B1875" s="17" t="s">
        <v>1387</v>
      </c>
      <c r="C1875" s="17">
        <v>2726</v>
      </c>
      <c r="D1875" s="17" t="str">
        <f>INDEX(Hosts!$A:$O,MATCH(Places!$C1875,Hosts!$A:$A,0),MATCH(Places!D$1,Hosts!$1:$1,0))</f>
        <v>Within a day</v>
      </c>
      <c r="E1875" s="87">
        <f>INDEX(Hosts!$A:$O,MATCH(Places!$C1875,Hosts!$A:$A,0),MATCH(Places!E$1,Hosts!$1:$1,0))</f>
        <v>1</v>
      </c>
      <c r="F1875" s="87">
        <f>INDEX(Hosts!$A:$O,MATCH(Places!$C1875,Hosts!$A:$A,0),MATCH(Places!F$1,Hosts!$1:$1,0))</f>
        <v>0.53</v>
      </c>
      <c r="G1875" s="17" t="str">
        <f>INDEX(Hosts!$A:$O,MATCH(Places!$C1875,Hosts!$A:$A,0),MATCH(Places!G$1,Hosts!$1:$1,0))</f>
        <v>Yes</v>
      </c>
      <c r="H1875" s="17">
        <v>16</v>
      </c>
      <c r="I1875" s="17" t="str">
        <f>INDEX(Neighborhoods!$A:$C,MATCH(Places!$H1875,Neighborhoods!$A:$A,0),MATCH(Places!I$1,Neighborhoods!$1:$1,0))</f>
        <v>Manhattan</v>
      </c>
      <c r="J1875" s="17" t="str">
        <f>INDEX(Neighborhoods!$A:$C,MATCH(Places!$H1875,Neighborhoods!$A:$A,0),MATCH(Places!J$1,Neighborhoods!$1:$1,0))</f>
        <v>Harlem</v>
      </c>
      <c r="K1875" s="17" t="s">
        <v>11822</v>
      </c>
      <c r="L1875" s="17" t="str">
        <f t="shared" si="116"/>
        <v>No</v>
      </c>
      <c r="M1875" s="17">
        <v>3</v>
      </c>
      <c r="N1875" s="17" t="str" cm="1">
        <f t="array" ref="N1875">_xlfn.IFS(M1875&lt;=2,"Small",M1875&lt;=5,"Medium",M1875&gt;5,"Large")</f>
        <v>Medium</v>
      </c>
      <c r="O1875" s="65">
        <v>190</v>
      </c>
      <c r="P1875" s="87">
        <f t="shared" si="117"/>
        <v>0.03</v>
      </c>
      <c r="Q1875" s="68">
        <v>5</v>
      </c>
      <c r="R1875" s="68" t="str" cm="1">
        <f t="array" ref="R1875">_xlfn.SWITCH(ROUND(Q1875,0),5,"Excellent",4,"Good",3,"Ok","Bad")</f>
        <v>Excellent</v>
      </c>
      <c r="S1875" s="17">
        <v>56</v>
      </c>
      <c r="T1875" s="17" t="str">
        <f t="shared" si="118"/>
        <v>No</v>
      </c>
      <c r="U1875" s="82">
        <v>42479</v>
      </c>
      <c r="V1875" s="82">
        <v>43809</v>
      </c>
      <c r="W1875" s="17">
        <v>365</v>
      </c>
      <c r="X1875" s="17" t="str">
        <f t="shared" si="119"/>
        <v>Active</v>
      </c>
      <c r="Y1875" s="17" t="s">
        <v>15615</v>
      </c>
      <c r="Z1875" s="17"/>
    </row>
    <row r="1876" spans="1:26" x14ac:dyDescent="0.25">
      <c r="A1876">
        <v>1875</v>
      </c>
      <c r="B1876" s="17" t="s">
        <v>15063</v>
      </c>
      <c r="C1876" s="17">
        <v>2727</v>
      </c>
      <c r="D1876" s="17" t="str">
        <f>INDEX(Hosts!$A:$O,MATCH(Places!$C1876,Hosts!$A:$A,0),MATCH(Places!D$1,Hosts!$1:$1,0))</f>
        <v>Within an hour</v>
      </c>
      <c r="E1876" s="87">
        <f>INDEX(Hosts!$A:$O,MATCH(Places!$C1876,Hosts!$A:$A,0),MATCH(Places!E$1,Hosts!$1:$1,0))</f>
        <v>1</v>
      </c>
      <c r="F1876" s="87">
        <f>INDEX(Hosts!$A:$O,MATCH(Places!$C1876,Hosts!$A:$A,0),MATCH(Places!F$1,Hosts!$1:$1,0))</f>
        <v>0.5</v>
      </c>
      <c r="G1876" s="17" t="str">
        <f>INDEX(Hosts!$A:$O,MATCH(Places!$C1876,Hosts!$A:$A,0),MATCH(Places!G$1,Hosts!$1:$1,0))</f>
        <v>No</v>
      </c>
      <c r="H1876" s="17">
        <v>26</v>
      </c>
      <c r="I1876" s="17" t="str">
        <f>INDEX(Neighborhoods!$A:$C,MATCH(Places!$H1876,Neighborhoods!$A:$A,0),MATCH(Places!I$1,Neighborhoods!$1:$1,0))</f>
        <v>Queens</v>
      </c>
      <c r="J1876" s="17" t="str">
        <f>INDEX(Neighborhoods!$A:$C,MATCH(Places!$H1876,Neighborhoods!$A:$A,0),MATCH(Places!J$1,Neighborhoods!$1:$1,0))</f>
        <v>Sunnyside</v>
      </c>
      <c r="K1876" s="17" t="s">
        <v>11822</v>
      </c>
      <c r="L1876" s="17" t="str">
        <f t="shared" si="116"/>
        <v>No</v>
      </c>
      <c r="M1876" s="17">
        <v>7</v>
      </c>
      <c r="N1876" s="17" t="str" cm="1">
        <f t="array" ref="N1876">_xlfn.IFS(M1876&lt;=2,"Small",M1876&lt;=5,"Medium",M1876&gt;5,"Large")</f>
        <v>Large</v>
      </c>
      <c r="O1876" s="65">
        <v>99</v>
      </c>
      <c r="P1876" s="87">
        <f t="shared" si="117"/>
        <v>0.03</v>
      </c>
      <c r="Q1876" s="68">
        <v>4.91</v>
      </c>
      <c r="R1876" s="68" t="str" cm="1">
        <f t="array" ref="R1876">_xlfn.SWITCH(ROUND(Q1876,0),5,"Excellent",4,"Good",3,"Ok","Bad")</f>
        <v>Excellent</v>
      </c>
      <c r="S1876" s="17">
        <v>103</v>
      </c>
      <c r="T1876" s="17" t="str">
        <f t="shared" si="118"/>
        <v>Yes</v>
      </c>
      <c r="U1876" s="82">
        <v>42600</v>
      </c>
      <c r="V1876" s="82">
        <v>43674</v>
      </c>
      <c r="W1876" s="17">
        <v>87</v>
      </c>
      <c r="X1876" s="17" t="str">
        <f t="shared" si="119"/>
        <v>Active</v>
      </c>
      <c r="Y1876" s="17" t="s">
        <v>15615</v>
      </c>
      <c r="Z1876" s="17"/>
    </row>
    <row r="1877" spans="1:26" x14ac:dyDescent="0.25">
      <c r="A1877">
        <v>1876</v>
      </c>
      <c r="B1877" s="17" t="s">
        <v>13976</v>
      </c>
      <c r="C1877" s="17">
        <v>2560</v>
      </c>
      <c r="D1877" s="17" t="str">
        <f>INDEX(Hosts!$A:$O,MATCH(Places!$C1877,Hosts!$A:$A,0),MATCH(Places!D$1,Hosts!$1:$1,0))</f>
        <v>Within an hour</v>
      </c>
      <c r="E1877" s="87">
        <f>INDEX(Hosts!$A:$O,MATCH(Places!$C1877,Hosts!$A:$A,0),MATCH(Places!E$1,Hosts!$1:$1,0))</f>
        <v>0.8</v>
      </c>
      <c r="F1877" s="87">
        <f>INDEX(Hosts!$A:$O,MATCH(Places!$C1877,Hosts!$A:$A,0),MATCH(Places!F$1,Hosts!$1:$1,0))</f>
        <v>0.93</v>
      </c>
      <c r="G1877" s="17" t="str">
        <f>INDEX(Hosts!$A:$O,MATCH(Places!$C1877,Hosts!$A:$A,0),MATCH(Places!G$1,Hosts!$1:$1,0))</f>
        <v>Yes</v>
      </c>
      <c r="H1877" s="17">
        <v>10</v>
      </c>
      <c r="I1877" s="17" t="str">
        <f>INDEX(Neighborhoods!$A:$C,MATCH(Places!$H1877,Neighborhoods!$A:$A,0),MATCH(Places!I$1,Neighborhoods!$1:$1,0))</f>
        <v>Brooklyn</v>
      </c>
      <c r="J1877" s="17" t="str">
        <f>INDEX(Neighborhoods!$A:$C,MATCH(Places!$H1877,Neighborhoods!$A:$A,0),MATCH(Places!J$1,Neighborhoods!$1:$1,0))</f>
        <v>East Flatbush</v>
      </c>
      <c r="K1877" s="17" t="s">
        <v>11822</v>
      </c>
      <c r="L1877" s="17" t="str">
        <f t="shared" si="116"/>
        <v>No</v>
      </c>
      <c r="M1877" s="17">
        <v>8</v>
      </c>
      <c r="N1877" s="17" t="str" cm="1">
        <f t="array" ref="N1877">_xlfn.IFS(M1877&lt;=2,"Small",M1877&lt;=5,"Medium",M1877&gt;5,"Large")</f>
        <v>Large</v>
      </c>
      <c r="O1877" s="65">
        <v>175</v>
      </c>
      <c r="P1877" s="87">
        <f t="shared" si="117"/>
        <v>0.03</v>
      </c>
      <c r="Q1877" s="68">
        <v>4.92</v>
      </c>
      <c r="R1877" s="68" t="str" cm="1">
        <f t="array" ref="R1877">_xlfn.SWITCH(ROUND(Q1877,0),5,"Excellent",4,"Good",3,"Ok","Bad")</f>
        <v>Excellent</v>
      </c>
      <c r="S1877" s="17">
        <v>13</v>
      </c>
      <c r="T1877" s="17" t="str">
        <f t="shared" si="118"/>
        <v>No</v>
      </c>
      <c r="U1877" s="82">
        <v>43212</v>
      </c>
      <c r="V1877" s="82">
        <v>44038</v>
      </c>
      <c r="W1877" s="17">
        <v>68</v>
      </c>
      <c r="X1877" s="17" t="str">
        <f t="shared" si="119"/>
        <v>Active</v>
      </c>
      <c r="Y1877" s="17" t="s">
        <v>15615</v>
      </c>
      <c r="Z1877" s="17"/>
    </row>
    <row r="1878" spans="1:26" x14ac:dyDescent="0.25">
      <c r="A1878">
        <v>1877</v>
      </c>
      <c r="B1878" s="17" t="s">
        <v>1388</v>
      </c>
      <c r="C1878" s="17">
        <v>88</v>
      </c>
      <c r="D1878" s="17" t="str">
        <f>INDEX(Hosts!$A:$O,MATCH(Places!$C1878,Hosts!$A:$A,0),MATCH(Places!D$1,Hosts!$1:$1,0))</f>
        <v>Within a few hours</v>
      </c>
      <c r="E1878" s="87">
        <f>INDEX(Hosts!$A:$O,MATCH(Places!$C1878,Hosts!$A:$A,0),MATCH(Places!E$1,Hosts!$1:$1,0))</f>
        <v>1</v>
      </c>
      <c r="F1878" s="87">
        <f>INDEX(Hosts!$A:$O,MATCH(Places!$C1878,Hosts!$A:$A,0),MATCH(Places!F$1,Hosts!$1:$1,0))</f>
        <v>0.86</v>
      </c>
      <c r="G1878" s="17" t="str">
        <f>INDEX(Hosts!$A:$O,MATCH(Places!$C1878,Hosts!$A:$A,0),MATCH(Places!G$1,Hosts!$1:$1,0))</f>
        <v>Yes</v>
      </c>
      <c r="H1878" s="17">
        <v>9</v>
      </c>
      <c r="I1878" s="17" t="str">
        <f>INDEX(Neighborhoods!$A:$C,MATCH(Places!$H1878,Neighborhoods!$A:$A,0),MATCH(Places!I$1,Neighborhoods!$1:$1,0))</f>
        <v>Brooklyn</v>
      </c>
      <c r="J1878" s="17" t="str">
        <f>INDEX(Neighborhoods!$A:$C,MATCH(Places!$H1878,Neighborhoods!$A:$A,0),MATCH(Places!J$1,Neighborhoods!$1:$1,0))</f>
        <v>Crown Heights</v>
      </c>
      <c r="K1878" s="17" t="s">
        <v>1</v>
      </c>
      <c r="L1878" s="17" t="str">
        <f t="shared" si="116"/>
        <v>Yes</v>
      </c>
      <c r="M1878" s="17">
        <v>2</v>
      </c>
      <c r="N1878" s="17" t="str" cm="1">
        <f t="array" ref="N1878">_xlfn.IFS(M1878&lt;=2,"Small",M1878&lt;=5,"Medium",M1878&gt;5,"Large")</f>
        <v>Small</v>
      </c>
      <c r="O1878" s="65">
        <v>37</v>
      </c>
      <c r="P1878" s="87">
        <f t="shared" si="117"/>
        <v>0.03</v>
      </c>
      <c r="Q1878" s="68">
        <v>4.8899999999999997</v>
      </c>
      <c r="R1878" s="68" t="str" cm="1">
        <f t="array" ref="R1878">_xlfn.SWITCH(ROUND(Q1878,0),5,"Excellent",4,"Good",3,"Ok","Bad")</f>
        <v>Excellent</v>
      </c>
      <c r="S1878" s="17">
        <v>175</v>
      </c>
      <c r="T1878" s="17" t="str">
        <f t="shared" si="118"/>
        <v>Yes</v>
      </c>
      <c r="U1878" s="82">
        <v>42445</v>
      </c>
      <c r="V1878" s="82">
        <v>43833</v>
      </c>
      <c r="W1878" s="17">
        <v>318</v>
      </c>
      <c r="X1878" s="17" t="str">
        <f t="shared" si="119"/>
        <v>Active</v>
      </c>
      <c r="Y1878" s="17" t="s">
        <v>15615</v>
      </c>
      <c r="Z1878" s="17"/>
    </row>
    <row r="1879" spans="1:26" x14ac:dyDescent="0.25">
      <c r="A1879">
        <v>1878</v>
      </c>
      <c r="B1879" s="17" t="s">
        <v>1389</v>
      </c>
      <c r="C1879" s="17">
        <v>2395</v>
      </c>
      <c r="D1879" s="17" t="str">
        <f>INDEX(Hosts!$A:$O,MATCH(Places!$C1879,Hosts!$A:$A,0),MATCH(Places!D$1,Hosts!$1:$1,0))</f>
        <v>Within an hour</v>
      </c>
      <c r="E1879" s="87">
        <f>INDEX(Hosts!$A:$O,MATCH(Places!$C1879,Hosts!$A:$A,0),MATCH(Places!E$1,Hosts!$1:$1,0))</f>
        <v>0.67</v>
      </c>
      <c r="F1879" s="87">
        <f>INDEX(Hosts!$A:$O,MATCH(Places!$C1879,Hosts!$A:$A,0),MATCH(Places!F$1,Hosts!$1:$1,0))</f>
        <v>1</v>
      </c>
      <c r="G1879" s="17" t="str">
        <f>INDEX(Hosts!$A:$O,MATCH(Places!$C1879,Hosts!$A:$A,0),MATCH(Places!G$1,Hosts!$1:$1,0))</f>
        <v>No</v>
      </c>
      <c r="H1879" s="17">
        <v>17</v>
      </c>
      <c r="I1879" s="17" t="str">
        <f>INDEX(Neighborhoods!$A:$C,MATCH(Places!$H1879,Neighborhoods!$A:$A,0),MATCH(Places!I$1,Neighborhoods!$1:$1,0))</f>
        <v>Manhattan</v>
      </c>
      <c r="J1879" s="17" t="str">
        <f>INDEX(Neighborhoods!$A:$C,MATCH(Places!$H1879,Neighborhoods!$A:$A,0),MATCH(Places!J$1,Neighborhoods!$1:$1,0))</f>
        <v>Hell's Kitchen</v>
      </c>
      <c r="K1879" s="17" t="s">
        <v>11822</v>
      </c>
      <c r="L1879" s="17" t="str">
        <f t="shared" si="116"/>
        <v>No</v>
      </c>
      <c r="M1879" s="17">
        <v>4</v>
      </c>
      <c r="N1879" s="17" t="str" cm="1">
        <f t="array" ref="N1879">_xlfn.IFS(M1879&lt;=2,"Small",M1879&lt;=5,"Medium",M1879&gt;5,"Large")</f>
        <v>Medium</v>
      </c>
      <c r="O1879" s="65">
        <v>200</v>
      </c>
      <c r="P1879" s="87">
        <f t="shared" si="117"/>
        <v>0.04</v>
      </c>
      <c r="Q1879" s="68">
        <v>4.38</v>
      </c>
      <c r="R1879" s="68" t="str" cm="1">
        <f t="array" ref="R1879">_xlfn.SWITCH(ROUND(Q1879,0),5,"Excellent",4,"Good",3,"Ok","Bad")</f>
        <v>Good</v>
      </c>
      <c r="S1879" s="17">
        <v>130</v>
      </c>
      <c r="T1879" s="17" t="str">
        <f t="shared" si="118"/>
        <v>No</v>
      </c>
      <c r="U1879" s="82">
        <v>42481</v>
      </c>
      <c r="V1879" s="82">
        <v>43898</v>
      </c>
      <c r="W1879" s="17">
        <v>334</v>
      </c>
      <c r="X1879" s="17" t="str">
        <f t="shared" si="119"/>
        <v>Active</v>
      </c>
      <c r="Y1879" s="17" t="s">
        <v>15616</v>
      </c>
      <c r="Z1879" s="17"/>
    </row>
    <row r="1880" spans="1:26" x14ac:dyDescent="0.25">
      <c r="A1880">
        <v>1879</v>
      </c>
      <c r="B1880" s="17" t="s">
        <v>1390</v>
      </c>
      <c r="C1880" s="17">
        <v>917</v>
      </c>
      <c r="D1880" s="17" t="str">
        <f>INDEX(Hosts!$A:$O,MATCH(Places!$C1880,Hosts!$A:$A,0),MATCH(Places!D$1,Hosts!$1:$1,0))</f>
        <v>Within an hour</v>
      </c>
      <c r="E1880" s="87">
        <f>INDEX(Hosts!$A:$O,MATCH(Places!$C1880,Hosts!$A:$A,0),MATCH(Places!E$1,Hosts!$1:$1,0))</f>
        <v>1</v>
      </c>
      <c r="F1880" s="87">
        <f>INDEX(Hosts!$A:$O,MATCH(Places!$C1880,Hosts!$A:$A,0),MATCH(Places!F$1,Hosts!$1:$1,0))</f>
        <v>0.9</v>
      </c>
      <c r="G1880" s="17" t="str">
        <f>INDEX(Hosts!$A:$O,MATCH(Places!$C1880,Hosts!$A:$A,0),MATCH(Places!G$1,Hosts!$1:$1,0))</f>
        <v>Yes</v>
      </c>
      <c r="H1880" s="17">
        <v>16</v>
      </c>
      <c r="I1880" s="17" t="str">
        <f>INDEX(Neighborhoods!$A:$C,MATCH(Places!$H1880,Neighborhoods!$A:$A,0),MATCH(Places!I$1,Neighborhoods!$1:$1,0))</f>
        <v>Manhattan</v>
      </c>
      <c r="J1880" s="17" t="str">
        <f>INDEX(Neighborhoods!$A:$C,MATCH(Places!$H1880,Neighborhoods!$A:$A,0),MATCH(Places!J$1,Neighborhoods!$1:$1,0))</f>
        <v>Harlem</v>
      </c>
      <c r="K1880" s="17" t="s">
        <v>11822</v>
      </c>
      <c r="L1880" s="17" t="str">
        <f t="shared" si="116"/>
        <v>No</v>
      </c>
      <c r="M1880" s="17">
        <v>6</v>
      </c>
      <c r="N1880" s="17" t="str" cm="1">
        <f t="array" ref="N1880">_xlfn.IFS(M1880&lt;=2,"Small",M1880&lt;=5,"Medium",M1880&gt;5,"Large")</f>
        <v>Large</v>
      </c>
      <c r="O1880" s="65">
        <v>450</v>
      </c>
      <c r="P1880" s="87">
        <f t="shared" si="117"/>
        <v>0.04</v>
      </c>
      <c r="Q1880" s="68">
        <v>4.78</v>
      </c>
      <c r="R1880" s="68" t="str" cm="1">
        <f t="array" ref="R1880">_xlfn.SWITCH(ROUND(Q1880,0),5,"Excellent",4,"Good",3,"Ok","Bad")</f>
        <v>Excellent</v>
      </c>
      <c r="S1880" s="17">
        <v>9</v>
      </c>
      <c r="T1880" s="17" t="str">
        <f t="shared" si="118"/>
        <v>No</v>
      </c>
      <c r="U1880" s="82">
        <v>42570</v>
      </c>
      <c r="V1880" s="82">
        <v>43697</v>
      </c>
      <c r="W1880" s="17">
        <v>247</v>
      </c>
      <c r="X1880" s="17" t="str">
        <f t="shared" si="119"/>
        <v>Active</v>
      </c>
      <c r="Y1880" s="17" t="s">
        <v>15615</v>
      </c>
      <c r="Z1880" s="17"/>
    </row>
    <row r="1881" spans="1:26" x14ac:dyDescent="0.25">
      <c r="A1881">
        <v>1880</v>
      </c>
      <c r="B1881" s="17" t="s">
        <v>1391</v>
      </c>
      <c r="C1881" s="17">
        <v>2733</v>
      </c>
      <c r="D1881" s="17" t="str">
        <f>INDEX(Hosts!$A:$O,MATCH(Places!$C1881,Hosts!$A:$A,0),MATCH(Places!D$1,Hosts!$1:$1,0))</f>
        <v>Within an hour</v>
      </c>
      <c r="E1881" s="87">
        <f>INDEX(Hosts!$A:$O,MATCH(Places!$C1881,Hosts!$A:$A,0),MATCH(Places!E$1,Hosts!$1:$1,0))</f>
        <v>1</v>
      </c>
      <c r="F1881" s="87">
        <f>INDEX(Hosts!$A:$O,MATCH(Places!$C1881,Hosts!$A:$A,0),MATCH(Places!F$1,Hosts!$1:$1,0))</f>
        <v>1</v>
      </c>
      <c r="G1881" s="17" t="str">
        <f>INDEX(Hosts!$A:$O,MATCH(Places!$C1881,Hosts!$A:$A,0),MATCH(Places!G$1,Hosts!$1:$1,0))</f>
        <v>Yes</v>
      </c>
      <c r="H1881" s="17">
        <v>9</v>
      </c>
      <c r="I1881" s="17" t="str">
        <f>INDEX(Neighborhoods!$A:$C,MATCH(Places!$H1881,Neighborhoods!$A:$A,0),MATCH(Places!I$1,Neighborhoods!$1:$1,0))</f>
        <v>Brooklyn</v>
      </c>
      <c r="J1881" s="17" t="str">
        <f>INDEX(Neighborhoods!$A:$C,MATCH(Places!$H1881,Neighborhoods!$A:$A,0),MATCH(Places!J$1,Neighborhoods!$1:$1,0))</f>
        <v>Crown Heights</v>
      </c>
      <c r="K1881" s="17" t="s">
        <v>11822</v>
      </c>
      <c r="L1881" s="17" t="str">
        <f t="shared" si="116"/>
        <v>No</v>
      </c>
      <c r="M1881" s="17">
        <v>2</v>
      </c>
      <c r="N1881" s="17" t="str" cm="1">
        <f t="array" ref="N1881">_xlfn.IFS(M1881&lt;=2,"Small",M1881&lt;=5,"Medium",M1881&gt;5,"Large")</f>
        <v>Small</v>
      </c>
      <c r="O1881" s="65">
        <v>142</v>
      </c>
      <c r="P1881" s="87">
        <f t="shared" si="117"/>
        <v>0.03</v>
      </c>
      <c r="Q1881" s="68">
        <v>4.9800000000000004</v>
      </c>
      <c r="R1881" s="68" t="str" cm="1">
        <f t="array" ref="R1881">_xlfn.SWITCH(ROUND(Q1881,0),5,"Excellent",4,"Good",3,"Ok","Bad")</f>
        <v>Excellent</v>
      </c>
      <c r="S1881" s="17">
        <v>94</v>
      </c>
      <c r="T1881" s="17" t="str">
        <f t="shared" si="118"/>
        <v>No</v>
      </c>
      <c r="U1881" s="82">
        <v>42477</v>
      </c>
      <c r="V1881" s="82">
        <v>44016</v>
      </c>
      <c r="W1881" s="17">
        <v>88</v>
      </c>
      <c r="X1881" s="17" t="str">
        <f t="shared" si="119"/>
        <v>Active</v>
      </c>
      <c r="Y1881" s="17" t="s">
        <v>15616</v>
      </c>
      <c r="Z1881" s="17"/>
    </row>
    <row r="1882" spans="1:26" x14ac:dyDescent="0.25">
      <c r="A1882">
        <v>1881</v>
      </c>
      <c r="B1882" s="17" t="s">
        <v>14821</v>
      </c>
      <c r="C1882" s="17">
        <v>2735</v>
      </c>
      <c r="D1882" s="17" t="str">
        <f>INDEX(Hosts!$A:$O,MATCH(Places!$C1882,Hosts!$A:$A,0),MATCH(Places!D$1,Hosts!$1:$1,0))</f>
        <v>Within a few hours</v>
      </c>
      <c r="E1882" s="87">
        <f>INDEX(Hosts!$A:$O,MATCH(Places!$C1882,Hosts!$A:$A,0),MATCH(Places!E$1,Hosts!$1:$1,0))</f>
        <v>1</v>
      </c>
      <c r="F1882" s="87">
        <f>INDEX(Hosts!$A:$O,MATCH(Places!$C1882,Hosts!$A:$A,0),MATCH(Places!F$1,Hosts!$1:$1,0))</f>
        <v>1</v>
      </c>
      <c r="G1882" s="17" t="str">
        <f>INDEX(Hosts!$A:$O,MATCH(Places!$C1882,Hosts!$A:$A,0),MATCH(Places!G$1,Hosts!$1:$1,0))</f>
        <v>No</v>
      </c>
      <c r="H1882" s="17">
        <v>12</v>
      </c>
      <c r="I1882" s="17" t="str">
        <f>INDEX(Neighborhoods!$A:$C,MATCH(Places!$H1882,Neighborhoods!$A:$A,0),MATCH(Places!I$1,Neighborhoods!$1:$1,0))</f>
        <v>Brooklyn</v>
      </c>
      <c r="J1882" s="17" t="str">
        <f>INDEX(Neighborhoods!$A:$C,MATCH(Places!$H1882,Neighborhoods!$A:$A,0),MATCH(Places!J$1,Neighborhoods!$1:$1,0))</f>
        <v>Williamsburg</v>
      </c>
      <c r="K1882" s="17" t="s">
        <v>11822</v>
      </c>
      <c r="L1882" s="17" t="str">
        <f t="shared" si="116"/>
        <v>No</v>
      </c>
      <c r="M1882" s="17">
        <v>4</v>
      </c>
      <c r="N1882" s="17" t="str" cm="1">
        <f t="array" ref="N1882">_xlfn.IFS(M1882&lt;=2,"Small",M1882&lt;=5,"Medium",M1882&gt;5,"Large")</f>
        <v>Medium</v>
      </c>
      <c r="O1882" s="65">
        <v>157</v>
      </c>
      <c r="P1882" s="87">
        <f t="shared" si="117"/>
        <v>0.03</v>
      </c>
      <c r="Q1882" s="68">
        <v>5</v>
      </c>
      <c r="R1882" s="68" t="str" cm="1">
        <f t="array" ref="R1882">_xlfn.SWITCH(ROUND(Q1882,0),5,"Excellent",4,"Good",3,"Ok","Bad")</f>
        <v>Excellent</v>
      </c>
      <c r="S1882" s="17">
        <v>6</v>
      </c>
      <c r="T1882" s="17" t="str">
        <f t="shared" si="118"/>
        <v>No</v>
      </c>
      <c r="U1882" s="82">
        <v>42521</v>
      </c>
      <c r="V1882" s="82">
        <v>43581</v>
      </c>
      <c r="W1882" s="17">
        <v>28</v>
      </c>
      <c r="X1882" s="17" t="str">
        <f t="shared" si="119"/>
        <v>Active</v>
      </c>
      <c r="Y1882" s="17" t="s">
        <v>15616</v>
      </c>
      <c r="Z1882" s="17"/>
    </row>
    <row r="1883" spans="1:26" x14ac:dyDescent="0.25">
      <c r="A1883">
        <v>1882</v>
      </c>
      <c r="B1883" s="17" t="s">
        <v>15433</v>
      </c>
      <c r="C1883" s="17">
        <v>2515</v>
      </c>
      <c r="D1883" s="17" t="str">
        <f>INDEX(Hosts!$A:$O,MATCH(Places!$C1883,Hosts!$A:$A,0),MATCH(Places!D$1,Hosts!$1:$1,0))</f>
        <v>Within an hour</v>
      </c>
      <c r="E1883" s="87">
        <f>INDEX(Hosts!$A:$O,MATCH(Places!$C1883,Hosts!$A:$A,0),MATCH(Places!E$1,Hosts!$1:$1,0))</f>
        <v>1</v>
      </c>
      <c r="F1883" s="87">
        <f>INDEX(Hosts!$A:$O,MATCH(Places!$C1883,Hosts!$A:$A,0),MATCH(Places!F$1,Hosts!$1:$1,0))</f>
        <v>0.8</v>
      </c>
      <c r="G1883" s="17" t="str">
        <f>INDEX(Hosts!$A:$O,MATCH(Places!$C1883,Hosts!$A:$A,0),MATCH(Places!G$1,Hosts!$1:$1,0))</f>
        <v>No</v>
      </c>
      <c r="H1883" s="17">
        <v>10</v>
      </c>
      <c r="I1883" s="17" t="str">
        <f>INDEX(Neighborhoods!$A:$C,MATCH(Places!$H1883,Neighborhoods!$A:$A,0),MATCH(Places!I$1,Neighborhoods!$1:$1,0))</f>
        <v>Brooklyn</v>
      </c>
      <c r="J1883" s="17" t="str">
        <f>INDEX(Neighborhoods!$A:$C,MATCH(Places!$H1883,Neighborhoods!$A:$A,0),MATCH(Places!J$1,Neighborhoods!$1:$1,0))</f>
        <v>East Flatbush</v>
      </c>
      <c r="K1883" s="17" t="s">
        <v>11822</v>
      </c>
      <c r="L1883" s="17" t="str">
        <f t="shared" si="116"/>
        <v>No</v>
      </c>
      <c r="M1883" s="17">
        <v>7</v>
      </c>
      <c r="N1883" s="17" t="str" cm="1">
        <f t="array" ref="N1883">_xlfn.IFS(M1883&lt;=2,"Small",M1883&lt;=5,"Medium",M1883&gt;5,"Large")</f>
        <v>Large</v>
      </c>
      <c r="O1883" s="65">
        <v>141</v>
      </c>
      <c r="P1883" s="87">
        <f t="shared" si="117"/>
        <v>0.03</v>
      </c>
      <c r="Q1883" s="68">
        <v>4.7300000000000004</v>
      </c>
      <c r="R1883" s="68" t="str" cm="1">
        <f t="array" ref="R1883">_xlfn.SWITCH(ROUND(Q1883,0),5,"Excellent",4,"Good",3,"Ok","Bad")</f>
        <v>Excellent</v>
      </c>
      <c r="S1883" s="17">
        <v>250</v>
      </c>
      <c r="T1883" s="17" t="str">
        <f t="shared" si="118"/>
        <v>No</v>
      </c>
      <c r="U1883" s="82">
        <v>42466</v>
      </c>
      <c r="V1883" s="82">
        <v>44043</v>
      </c>
      <c r="W1883" s="17">
        <v>346</v>
      </c>
      <c r="X1883" s="17" t="str">
        <f t="shared" si="119"/>
        <v>Active</v>
      </c>
      <c r="Y1883" s="17" t="s">
        <v>15615</v>
      </c>
      <c r="Z1883" s="17"/>
    </row>
    <row r="1884" spans="1:26" x14ac:dyDescent="0.25">
      <c r="A1884">
        <v>1883</v>
      </c>
      <c r="B1884" s="17" t="s">
        <v>1392</v>
      </c>
      <c r="C1884" s="17">
        <v>859</v>
      </c>
      <c r="D1884" s="17" t="str">
        <f>INDEX(Hosts!$A:$O,MATCH(Places!$C1884,Hosts!$A:$A,0),MATCH(Places!D$1,Hosts!$1:$1,0))</f>
        <v>Within a day</v>
      </c>
      <c r="E1884" s="87">
        <f>INDEX(Hosts!$A:$O,MATCH(Places!$C1884,Hosts!$A:$A,0),MATCH(Places!E$1,Hosts!$1:$1,0))</f>
        <v>1</v>
      </c>
      <c r="F1884" s="87">
        <f>INDEX(Hosts!$A:$O,MATCH(Places!$C1884,Hosts!$A:$A,0),MATCH(Places!F$1,Hosts!$1:$1,0))</f>
        <v>0.93</v>
      </c>
      <c r="G1884" s="17" t="str">
        <f>INDEX(Hosts!$A:$O,MATCH(Places!$C1884,Hosts!$A:$A,0),MATCH(Places!G$1,Hosts!$1:$1,0))</f>
        <v>Yes</v>
      </c>
      <c r="H1884" s="17">
        <v>7</v>
      </c>
      <c r="I1884" s="17" t="str">
        <f>INDEX(Neighborhoods!$A:$C,MATCH(Places!$H1884,Neighborhoods!$A:$A,0),MATCH(Places!I$1,Neighborhoods!$1:$1,0))</f>
        <v>Brooklyn</v>
      </c>
      <c r="J1884" s="17" t="str">
        <f>INDEX(Neighborhoods!$A:$C,MATCH(Places!$H1884,Neighborhoods!$A:$A,0),MATCH(Places!J$1,Neighborhoods!$1:$1,0))</f>
        <v>Bedford-Stuyvesant</v>
      </c>
      <c r="K1884" s="17" t="s">
        <v>11822</v>
      </c>
      <c r="L1884" s="17" t="str">
        <f t="shared" si="116"/>
        <v>No</v>
      </c>
      <c r="M1884" s="17">
        <v>3</v>
      </c>
      <c r="N1884" s="17" t="str" cm="1">
        <f t="array" ref="N1884">_xlfn.IFS(M1884&lt;=2,"Small",M1884&lt;=5,"Medium",M1884&gt;5,"Large")</f>
        <v>Medium</v>
      </c>
      <c r="O1884" s="65">
        <v>128</v>
      </c>
      <c r="P1884" s="87">
        <f t="shared" si="117"/>
        <v>0.03</v>
      </c>
      <c r="Q1884" s="68">
        <v>4.9800000000000004</v>
      </c>
      <c r="R1884" s="68" t="str" cm="1">
        <f t="array" ref="R1884">_xlfn.SWITCH(ROUND(Q1884,0),5,"Excellent",4,"Good",3,"Ok","Bad")</f>
        <v>Excellent</v>
      </c>
      <c r="S1884" s="17">
        <v>58</v>
      </c>
      <c r="T1884" s="17" t="str">
        <f t="shared" si="118"/>
        <v>No</v>
      </c>
      <c r="U1884" s="82">
        <v>42483</v>
      </c>
      <c r="V1884" s="82">
        <v>43988</v>
      </c>
      <c r="W1884" s="17">
        <v>211</v>
      </c>
      <c r="X1884" s="17" t="str">
        <f t="shared" si="119"/>
        <v>Active</v>
      </c>
      <c r="Y1884" s="17" t="s">
        <v>15616</v>
      </c>
      <c r="Z1884" s="17"/>
    </row>
    <row r="1885" spans="1:26" x14ac:dyDescent="0.25">
      <c r="A1885">
        <v>1884</v>
      </c>
      <c r="B1885" s="17" t="s">
        <v>13640</v>
      </c>
      <c r="C1885" s="17">
        <v>81</v>
      </c>
      <c r="D1885" s="17" t="str">
        <f>INDEX(Hosts!$A:$O,MATCH(Places!$C1885,Hosts!$A:$A,0),MATCH(Places!D$1,Hosts!$1:$1,0))</f>
        <v>Within an hour</v>
      </c>
      <c r="E1885" s="87">
        <f>INDEX(Hosts!$A:$O,MATCH(Places!$C1885,Hosts!$A:$A,0),MATCH(Places!E$1,Hosts!$1:$1,0))</f>
        <v>1</v>
      </c>
      <c r="F1885" s="87">
        <f>INDEX(Hosts!$A:$O,MATCH(Places!$C1885,Hosts!$A:$A,0),MATCH(Places!F$1,Hosts!$1:$1,0))</f>
        <v>0.9</v>
      </c>
      <c r="G1885" s="17" t="str">
        <f>INDEX(Hosts!$A:$O,MATCH(Places!$C1885,Hosts!$A:$A,0),MATCH(Places!G$1,Hosts!$1:$1,0))</f>
        <v>No</v>
      </c>
      <c r="H1885" s="17">
        <v>12</v>
      </c>
      <c r="I1885" s="17" t="str">
        <f>INDEX(Neighborhoods!$A:$C,MATCH(Places!$H1885,Neighborhoods!$A:$A,0),MATCH(Places!I$1,Neighborhoods!$1:$1,0))</f>
        <v>Brooklyn</v>
      </c>
      <c r="J1885" s="17" t="str">
        <f>INDEX(Neighborhoods!$A:$C,MATCH(Places!$H1885,Neighborhoods!$A:$A,0),MATCH(Places!J$1,Neighborhoods!$1:$1,0))</f>
        <v>Williamsburg</v>
      </c>
      <c r="K1885" s="17" t="s">
        <v>11822</v>
      </c>
      <c r="L1885" s="17" t="str">
        <f t="shared" si="116"/>
        <v>No</v>
      </c>
      <c r="M1885" s="17">
        <v>1</v>
      </c>
      <c r="N1885" s="17" t="str" cm="1">
        <f t="array" ref="N1885">_xlfn.IFS(M1885&lt;=2,"Small",M1885&lt;=5,"Medium",M1885&gt;5,"Large")</f>
        <v>Small</v>
      </c>
      <c r="O1885" s="65">
        <v>175</v>
      </c>
      <c r="P1885" s="87">
        <f t="shared" si="117"/>
        <v>0.03</v>
      </c>
      <c r="Q1885" s="68">
        <v>5</v>
      </c>
      <c r="R1885" s="68" t="str" cm="1">
        <f t="array" ref="R1885">_xlfn.SWITCH(ROUND(Q1885,0),5,"Excellent",4,"Good",3,"Ok","Bad")</f>
        <v>Excellent</v>
      </c>
      <c r="S1885" s="17">
        <v>5</v>
      </c>
      <c r="T1885" s="17" t="str">
        <f t="shared" si="118"/>
        <v>No</v>
      </c>
      <c r="U1885" s="82">
        <v>42724</v>
      </c>
      <c r="V1885" s="82">
        <v>43832</v>
      </c>
      <c r="W1885" s="17">
        <v>196</v>
      </c>
      <c r="X1885" s="17" t="str">
        <f t="shared" si="119"/>
        <v>Active</v>
      </c>
      <c r="Y1885" s="17" t="s">
        <v>15615</v>
      </c>
      <c r="Z1885" s="17"/>
    </row>
    <row r="1886" spans="1:26" x14ac:dyDescent="0.25">
      <c r="A1886">
        <v>1885</v>
      </c>
      <c r="B1886" s="17" t="s">
        <v>14245</v>
      </c>
      <c r="C1886" s="17">
        <v>823</v>
      </c>
      <c r="D1886" s="17" t="str">
        <f>INDEX(Hosts!$A:$O,MATCH(Places!$C1886,Hosts!$A:$A,0),MATCH(Places!D$1,Hosts!$1:$1,0))</f>
        <v>Within an hour</v>
      </c>
      <c r="E1886" s="87">
        <f>INDEX(Hosts!$A:$O,MATCH(Places!$C1886,Hosts!$A:$A,0),MATCH(Places!E$1,Hosts!$1:$1,0))</f>
        <v>1</v>
      </c>
      <c r="F1886" s="87">
        <f>INDEX(Hosts!$A:$O,MATCH(Places!$C1886,Hosts!$A:$A,0),MATCH(Places!F$1,Hosts!$1:$1,0))</f>
        <v>0.62</v>
      </c>
      <c r="G1886" s="17" t="str">
        <f>INDEX(Hosts!$A:$O,MATCH(Places!$C1886,Hosts!$A:$A,0),MATCH(Places!G$1,Hosts!$1:$1,0))</f>
        <v>Yes</v>
      </c>
      <c r="H1886" s="17">
        <v>7</v>
      </c>
      <c r="I1886" s="17" t="str">
        <f>INDEX(Neighborhoods!$A:$C,MATCH(Places!$H1886,Neighborhoods!$A:$A,0),MATCH(Places!I$1,Neighborhoods!$1:$1,0))</f>
        <v>Brooklyn</v>
      </c>
      <c r="J1886" s="17" t="str">
        <f>INDEX(Neighborhoods!$A:$C,MATCH(Places!$H1886,Neighborhoods!$A:$A,0),MATCH(Places!J$1,Neighborhoods!$1:$1,0))</f>
        <v>Bedford-Stuyvesant</v>
      </c>
      <c r="K1886" s="17" t="s">
        <v>11822</v>
      </c>
      <c r="L1886" s="17" t="str">
        <f t="shared" si="116"/>
        <v>No</v>
      </c>
      <c r="M1886" s="17">
        <v>2</v>
      </c>
      <c r="N1886" s="17" t="str" cm="1">
        <f t="array" ref="N1886">_xlfn.IFS(M1886&lt;=2,"Small",M1886&lt;=5,"Medium",M1886&gt;5,"Large")</f>
        <v>Small</v>
      </c>
      <c r="O1886" s="65">
        <v>85</v>
      </c>
      <c r="P1886" s="87">
        <f t="shared" si="117"/>
        <v>0.03</v>
      </c>
      <c r="Q1886" s="68">
        <v>4.92</v>
      </c>
      <c r="R1886" s="68" t="str" cm="1">
        <f t="array" ref="R1886">_xlfn.SWITCH(ROUND(Q1886,0),5,"Excellent",4,"Good",3,"Ok","Bad")</f>
        <v>Excellent</v>
      </c>
      <c r="S1886" s="17">
        <v>132</v>
      </c>
      <c r="T1886" s="17" t="str">
        <f t="shared" si="118"/>
        <v>Yes</v>
      </c>
      <c r="U1886" s="82">
        <v>42475</v>
      </c>
      <c r="V1886" s="82">
        <v>44043</v>
      </c>
      <c r="W1886" s="17">
        <v>350</v>
      </c>
      <c r="X1886" s="17" t="str">
        <f t="shared" si="119"/>
        <v>Active</v>
      </c>
      <c r="Y1886" s="17" t="s">
        <v>15615</v>
      </c>
      <c r="Z1886" s="17"/>
    </row>
    <row r="1887" spans="1:26" x14ac:dyDescent="0.25">
      <c r="A1887">
        <v>1886</v>
      </c>
      <c r="B1887" s="17" t="s">
        <v>1393</v>
      </c>
      <c r="C1887" s="17">
        <v>2129</v>
      </c>
      <c r="D1887" s="17" t="str">
        <f>INDEX(Hosts!$A:$O,MATCH(Places!$C1887,Hosts!$A:$A,0),MATCH(Places!D$1,Hosts!$1:$1,0))</f>
        <v>Within an hour</v>
      </c>
      <c r="E1887" s="87">
        <f>INDEX(Hosts!$A:$O,MATCH(Places!$C1887,Hosts!$A:$A,0),MATCH(Places!E$1,Hosts!$1:$1,0))</f>
        <v>1</v>
      </c>
      <c r="F1887" s="87">
        <f>INDEX(Hosts!$A:$O,MATCH(Places!$C1887,Hosts!$A:$A,0),MATCH(Places!F$1,Hosts!$1:$1,0))</f>
        <v>0.94</v>
      </c>
      <c r="G1887" s="17" t="str">
        <f>INDEX(Hosts!$A:$O,MATCH(Places!$C1887,Hosts!$A:$A,0),MATCH(Places!G$1,Hosts!$1:$1,0))</f>
        <v>No</v>
      </c>
      <c r="H1887" s="17">
        <v>7</v>
      </c>
      <c r="I1887" s="17" t="str">
        <f>INDEX(Neighborhoods!$A:$C,MATCH(Places!$H1887,Neighborhoods!$A:$A,0),MATCH(Places!I$1,Neighborhoods!$1:$1,0))</f>
        <v>Brooklyn</v>
      </c>
      <c r="J1887" s="17" t="str">
        <f>INDEX(Neighborhoods!$A:$C,MATCH(Places!$H1887,Neighborhoods!$A:$A,0),MATCH(Places!J$1,Neighborhoods!$1:$1,0))</f>
        <v>Bedford-Stuyvesant</v>
      </c>
      <c r="K1887" s="17" t="s">
        <v>11822</v>
      </c>
      <c r="L1887" s="17" t="str">
        <f t="shared" si="116"/>
        <v>No</v>
      </c>
      <c r="M1887" s="17">
        <v>4</v>
      </c>
      <c r="N1887" s="17" t="str" cm="1">
        <f t="array" ref="N1887">_xlfn.IFS(M1887&lt;=2,"Small",M1887&lt;=5,"Medium",M1887&gt;5,"Large")</f>
        <v>Medium</v>
      </c>
      <c r="O1887" s="65">
        <v>151</v>
      </c>
      <c r="P1887" s="87">
        <f t="shared" si="117"/>
        <v>0.03</v>
      </c>
      <c r="Q1887" s="68">
        <v>4.57</v>
      </c>
      <c r="R1887" s="68" t="str" cm="1">
        <f t="array" ref="R1887">_xlfn.SWITCH(ROUND(Q1887,0),5,"Excellent",4,"Good",3,"Ok","Bad")</f>
        <v>Excellent</v>
      </c>
      <c r="S1887" s="17">
        <v>118</v>
      </c>
      <c r="T1887" s="17" t="str">
        <f t="shared" si="118"/>
        <v>No</v>
      </c>
      <c r="U1887" s="82">
        <v>42465</v>
      </c>
      <c r="V1887" s="82">
        <v>44035</v>
      </c>
      <c r="W1887" s="17">
        <v>359</v>
      </c>
      <c r="X1887" s="17" t="str">
        <f t="shared" si="119"/>
        <v>Active</v>
      </c>
      <c r="Y1887" s="17" t="s">
        <v>15615</v>
      </c>
      <c r="Z1887" s="17"/>
    </row>
    <row r="1888" spans="1:26" x14ac:dyDescent="0.25">
      <c r="A1888">
        <v>1887</v>
      </c>
      <c r="B1888" s="17" t="s">
        <v>1394</v>
      </c>
      <c r="C1888" s="17">
        <v>88</v>
      </c>
      <c r="D1888" s="17" t="str">
        <f>INDEX(Hosts!$A:$O,MATCH(Places!$C1888,Hosts!$A:$A,0),MATCH(Places!D$1,Hosts!$1:$1,0))</f>
        <v>Within a few hours</v>
      </c>
      <c r="E1888" s="87">
        <f>INDEX(Hosts!$A:$O,MATCH(Places!$C1888,Hosts!$A:$A,0),MATCH(Places!E$1,Hosts!$1:$1,0))</f>
        <v>1</v>
      </c>
      <c r="F1888" s="87">
        <f>INDEX(Hosts!$A:$O,MATCH(Places!$C1888,Hosts!$A:$A,0),MATCH(Places!F$1,Hosts!$1:$1,0))</f>
        <v>0.86</v>
      </c>
      <c r="G1888" s="17" t="str">
        <f>INDEX(Hosts!$A:$O,MATCH(Places!$C1888,Hosts!$A:$A,0),MATCH(Places!G$1,Hosts!$1:$1,0))</f>
        <v>Yes</v>
      </c>
      <c r="H1888" s="17">
        <v>9</v>
      </c>
      <c r="I1888" s="17" t="str">
        <f>INDEX(Neighborhoods!$A:$C,MATCH(Places!$H1888,Neighborhoods!$A:$A,0),MATCH(Places!I$1,Neighborhoods!$1:$1,0))</f>
        <v>Brooklyn</v>
      </c>
      <c r="J1888" s="17" t="str">
        <f>INDEX(Neighborhoods!$A:$C,MATCH(Places!$H1888,Neighborhoods!$A:$A,0),MATCH(Places!J$1,Neighborhoods!$1:$1,0))</f>
        <v>Crown Heights</v>
      </c>
      <c r="K1888" s="17" t="s">
        <v>1</v>
      </c>
      <c r="L1888" s="17" t="str">
        <f t="shared" si="116"/>
        <v>Yes</v>
      </c>
      <c r="M1888" s="17">
        <v>5</v>
      </c>
      <c r="N1888" s="17" t="str" cm="1">
        <f t="array" ref="N1888">_xlfn.IFS(M1888&lt;=2,"Small",M1888&lt;=5,"Medium",M1888&gt;5,"Large")</f>
        <v>Medium</v>
      </c>
      <c r="O1888" s="65">
        <v>41</v>
      </c>
      <c r="P1888" s="87">
        <f t="shared" si="117"/>
        <v>0.03</v>
      </c>
      <c r="Q1888" s="68">
        <v>4.79</v>
      </c>
      <c r="R1888" s="68" t="str" cm="1">
        <f t="array" ref="R1888">_xlfn.SWITCH(ROUND(Q1888,0),5,"Excellent",4,"Good",3,"Ok","Bad")</f>
        <v>Excellent</v>
      </c>
      <c r="S1888" s="17">
        <v>128</v>
      </c>
      <c r="T1888" s="17" t="str">
        <f t="shared" si="118"/>
        <v>No</v>
      </c>
      <c r="U1888" s="82">
        <v>42455</v>
      </c>
      <c r="V1888" s="82">
        <v>43832</v>
      </c>
      <c r="W1888" s="17">
        <v>1</v>
      </c>
      <c r="X1888" s="17" t="str">
        <f t="shared" si="119"/>
        <v>Active</v>
      </c>
      <c r="Y1888" s="17" t="s">
        <v>15615</v>
      </c>
      <c r="Z1888" s="17"/>
    </row>
    <row r="1889" spans="1:26" x14ac:dyDescent="0.25">
      <c r="A1889">
        <v>1888</v>
      </c>
      <c r="B1889" s="17" t="s">
        <v>1395</v>
      </c>
      <c r="C1889" s="17">
        <v>2738</v>
      </c>
      <c r="D1889" s="17" t="str">
        <f>INDEX(Hosts!$A:$O,MATCH(Places!$C1889,Hosts!$A:$A,0),MATCH(Places!D$1,Hosts!$1:$1,0))</f>
        <v>Within an hour</v>
      </c>
      <c r="E1889" s="87">
        <f>INDEX(Hosts!$A:$O,MATCH(Places!$C1889,Hosts!$A:$A,0),MATCH(Places!E$1,Hosts!$1:$1,0))</f>
        <v>1</v>
      </c>
      <c r="F1889" s="87">
        <f>INDEX(Hosts!$A:$O,MATCH(Places!$C1889,Hosts!$A:$A,0),MATCH(Places!F$1,Hosts!$1:$1,0))</f>
        <v>0.98</v>
      </c>
      <c r="G1889" s="17" t="str">
        <f>INDEX(Hosts!$A:$O,MATCH(Places!$C1889,Hosts!$A:$A,0),MATCH(Places!G$1,Hosts!$1:$1,0))</f>
        <v>Yes</v>
      </c>
      <c r="H1889" s="17">
        <v>14</v>
      </c>
      <c r="I1889" s="17" t="str">
        <f>INDEX(Neighborhoods!$A:$C,MATCH(Places!$H1889,Neighborhoods!$A:$A,0),MATCH(Places!I$1,Neighborhoods!$1:$1,0))</f>
        <v>Manhattan</v>
      </c>
      <c r="J1889" s="17" t="str">
        <f>INDEX(Neighborhoods!$A:$C,MATCH(Places!$H1889,Neighborhoods!$A:$A,0),MATCH(Places!J$1,Neighborhoods!$1:$1,0))</f>
        <v>East Harlem</v>
      </c>
      <c r="K1889" s="17" t="s">
        <v>1</v>
      </c>
      <c r="L1889" s="17" t="str">
        <f t="shared" si="116"/>
        <v>Yes</v>
      </c>
      <c r="M1889" s="17">
        <v>1</v>
      </c>
      <c r="N1889" s="17" t="str" cm="1">
        <f t="array" ref="N1889">_xlfn.IFS(M1889&lt;=2,"Small",M1889&lt;=5,"Medium",M1889&gt;5,"Large")</f>
        <v>Small</v>
      </c>
      <c r="O1889" s="65">
        <v>46</v>
      </c>
      <c r="P1889" s="87">
        <f t="shared" si="117"/>
        <v>0.03</v>
      </c>
      <c r="Q1889" s="68">
        <v>4.91</v>
      </c>
      <c r="R1889" s="68" t="str" cm="1">
        <f t="array" ref="R1889">_xlfn.SWITCH(ROUND(Q1889,0),5,"Excellent",4,"Good",3,"Ok","Bad")</f>
        <v>Excellent</v>
      </c>
      <c r="S1889" s="17">
        <v>53</v>
      </c>
      <c r="T1889" s="17" t="str">
        <f t="shared" si="118"/>
        <v>No</v>
      </c>
      <c r="U1889" s="82">
        <v>42600</v>
      </c>
      <c r="V1889" s="82">
        <v>43904</v>
      </c>
      <c r="W1889" s="17">
        <v>1</v>
      </c>
      <c r="X1889" s="17" t="str">
        <f t="shared" si="119"/>
        <v>Active</v>
      </c>
      <c r="Y1889" s="17" t="s">
        <v>15616</v>
      </c>
      <c r="Z1889" s="17"/>
    </row>
    <row r="1890" spans="1:26" x14ac:dyDescent="0.25">
      <c r="A1890">
        <v>1889</v>
      </c>
      <c r="B1890" s="17" t="s">
        <v>1396</v>
      </c>
      <c r="C1890" s="17">
        <v>73</v>
      </c>
      <c r="D1890" s="17" t="str">
        <f>INDEX(Hosts!$A:$O,MATCH(Places!$C1890,Hosts!$A:$A,0),MATCH(Places!D$1,Hosts!$1:$1,0))</f>
        <v>Within an hour</v>
      </c>
      <c r="E1890" s="87">
        <f>INDEX(Hosts!$A:$O,MATCH(Places!$C1890,Hosts!$A:$A,0),MATCH(Places!E$1,Hosts!$1:$1,0))</f>
        <v>1</v>
      </c>
      <c r="F1890" s="87">
        <f>INDEX(Hosts!$A:$O,MATCH(Places!$C1890,Hosts!$A:$A,0),MATCH(Places!F$1,Hosts!$1:$1,0))</f>
        <v>1</v>
      </c>
      <c r="G1890" s="17" t="str">
        <f>INDEX(Hosts!$A:$O,MATCH(Places!$C1890,Hosts!$A:$A,0),MATCH(Places!G$1,Hosts!$1:$1,0))</f>
        <v>Yes</v>
      </c>
      <c r="H1890" s="17">
        <v>16</v>
      </c>
      <c r="I1890" s="17" t="str">
        <f>INDEX(Neighborhoods!$A:$C,MATCH(Places!$H1890,Neighborhoods!$A:$A,0),MATCH(Places!I$1,Neighborhoods!$1:$1,0))</f>
        <v>Manhattan</v>
      </c>
      <c r="J1890" s="17" t="str">
        <f>INDEX(Neighborhoods!$A:$C,MATCH(Places!$H1890,Neighborhoods!$A:$A,0),MATCH(Places!J$1,Neighborhoods!$1:$1,0))</f>
        <v>Harlem</v>
      </c>
      <c r="K1890" s="17" t="s">
        <v>11822</v>
      </c>
      <c r="L1890" s="17" t="str">
        <f t="shared" si="116"/>
        <v>No</v>
      </c>
      <c r="M1890" s="17">
        <v>3</v>
      </c>
      <c r="N1890" s="17" t="str" cm="1">
        <f t="array" ref="N1890">_xlfn.IFS(M1890&lt;=2,"Small",M1890&lt;=5,"Medium",M1890&gt;5,"Large")</f>
        <v>Medium</v>
      </c>
      <c r="O1890" s="65">
        <v>99</v>
      </c>
      <c r="P1890" s="87">
        <f t="shared" si="117"/>
        <v>0.03</v>
      </c>
      <c r="Q1890" s="68">
        <v>5</v>
      </c>
      <c r="R1890" s="68" t="str" cm="1">
        <f t="array" ref="R1890">_xlfn.SWITCH(ROUND(Q1890,0),5,"Excellent",4,"Good",3,"Ok","Bad")</f>
        <v>Excellent</v>
      </c>
      <c r="S1890" s="17">
        <v>12</v>
      </c>
      <c r="T1890" s="17" t="str">
        <f t="shared" si="118"/>
        <v>No</v>
      </c>
      <c r="U1890" s="82">
        <v>43007</v>
      </c>
      <c r="V1890" s="82">
        <v>43971</v>
      </c>
      <c r="W1890" s="17">
        <v>0</v>
      </c>
      <c r="X1890" s="17" t="str">
        <f t="shared" si="119"/>
        <v>Inactive</v>
      </c>
      <c r="Y1890" s="17" t="s">
        <v>15615</v>
      </c>
      <c r="Z1890" s="17"/>
    </row>
    <row r="1891" spans="1:26" x14ac:dyDescent="0.25">
      <c r="A1891">
        <v>1890</v>
      </c>
      <c r="B1891" s="17" t="s">
        <v>14029</v>
      </c>
      <c r="C1891" s="17">
        <v>2585</v>
      </c>
      <c r="D1891" s="17" t="str">
        <f>INDEX(Hosts!$A:$O,MATCH(Places!$C1891,Hosts!$A:$A,0),MATCH(Places!D$1,Hosts!$1:$1,0))</f>
        <v>Within a day</v>
      </c>
      <c r="E1891" s="87">
        <f>INDEX(Hosts!$A:$O,MATCH(Places!$C1891,Hosts!$A:$A,0),MATCH(Places!E$1,Hosts!$1:$1,0))</f>
        <v>0.67</v>
      </c>
      <c r="F1891" s="87">
        <f>INDEX(Hosts!$A:$O,MATCH(Places!$C1891,Hosts!$A:$A,0),MATCH(Places!F$1,Hosts!$1:$1,0))</f>
        <v>0.75</v>
      </c>
      <c r="G1891" s="17" t="str">
        <f>INDEX(Hosts!$A:$O,MATCH(Places!$C1891,Hosts!$A:$A,0),MATCH(Places!G$1,Hosts!$1:$1,0))</f>
        <v>No</v>
      </c>
      <c r="H1891" s="17">
        <v>17</v>
      </c>
      <c r="I1891" s="17" t="str">
        <f>INDEX(Neighborhoods!$A:$C,MATCH(Places!$H1891,Neighborhoods!$A:$A,0),MATCH(Places!I$1,Neighborhoods!$1:$1,0))</f>
        <v>Manhattan</v>
      </c>
      <c r="J1891" s="17" t="str">
        <f>INDEX(Neighborhoods!$A:$C,MATCH(Places!$H1891,Neighborhoods!$A:$A,0),MATCH(Places!J$1,Neighborhoods!$1:$1,0))</f>
        <v>Hell's Kitchen</v>
      </c>
      <c r="K1891" s="17" t="s">
        <v>11822</v>
      </c>
      <c r="L1891" s="17" t="str">
        <f t="shared" si="116"/>
        <v>No</v>
      </c>
      <c r="M1891" s="17">
        <v>5</v>
      </c>
      <c r="N1891" s="17" t="str" cm="1">
        <f t="array" ref="N1891">_xlfn.IFS(M1891&lt;=2,"Small",M1891&lt;=5,"Medium",M1891&gt;5,"Large")</f>
        <v>Medium</v>
      </c>
      <c r="O1891" s="65">
        <v>100</v>
      </c>
      <c r="P1891" s="87">
        <f t="shared" si="117"/>
        <v>0.03</v>
      </c>
      <c r="Q1891" s="68">
        <v>4.75</v>
      </c>
      <c r="R1891" s="68" t="str" cm="1">
        <f t="array" ref="R1891">_xlfn.SWITCH(ROUND(Q1891,0),5,"Excellent",4,"Good",3,"Ok","Bad")</f>
        <v>Excellent</v>
      </c>
      <c r="S1891" s="17">
        <v>8</v>
      </c>
      <c r="T1891" s="17" t="str">
        <f t="shared" si="118"/>
        <v>No</v>
      </c>
      <c r="U1891" s="82">
        <v>42521</v>
      </c>
      <c r="V1891" s="82">
        <v>43547</v>
      </c>
      <c r="W1891" s="17">
        <v>334</v>
      </c>
      <c r="X1891" s="17" t="str">
        <f t="shared" si="119"/>
        <v>Active</v>
      </c>
      <c r="Y1891" s="17" t="s">
        <v>15615</v>
      </c>
      <c r="Z1891" s="17"/>
    </row>
    <row r="1892" spans="1:26" x14ac:dyDescent="0.25">
      <c r="A1892">
        <v>1891</v>
      </c>
      <c r="B1892" s="17" t="s">
        <v>1397</v>
      </c>
      <c r="C1892" s="17">
        <v>2738</v>
      </c>
      <c r="D1892" s="17" t="str">
        <f>INDEX(Hosts!$A:$O,MATCH(Places!$C1892,Hosts!$A:$A,0),MATCH(Places!D$1,Hosts!$1:$1,0))</f>
        <v>Within an hour</v>
      </c>
      <c r="E1892" s="87">
        <f>INDEX(Hosts!$A:$O,MATCH(Places!$C1892,Hosts!$A:$A,0),MATCH(Places!E$1,Hosts!$1:$1,0))</f>
        <v>1</v>
      </c>
      <c r="F1892" s="87">
        <f>INDEX(Hosts!$A:$O,MATCH(Places!$C1892,Hosts!$A:$A,0),MATCH(Places!F$1,Hosts!$1:$1,0))</f>
        <v>0.98</v>
      </c>
      <c r="G1892" s="17" t="str">
        <f>INDEX(Hosts!$A:$O,MATCH(Places!$C1892,Hosts!$A:$A,0),MATCH(Places!G$1,Hosts!$1:$1,0))</f>
        <v>Yes</v>
      </c>
      <c r="H1892" s="17">
        <v>14</v>
      </c>
      <c r="I1892" s="17" t="str">
        <f>INDEX(Neighborhoods!$A:$C,MATCH(Places!$H1892,Neighborhoods!$A:$A,0),MATCH(Places!I$1,Neighborhoods!$1:$1,0))</f>
        <v>Manhattan</v>
      </c>
      <c r="J1892" s="17" t="str">
        <f>INDEX(Neighborhoods!$A:$C,MATCH(Places!$H1892,Neighborhoods!$A:$A,0),MATCH(Places!J$1,Neighborhoods!$1:$1,0))</f>
        <v>East Harlem</v>
      </c>
      <c r="K1892" s="17" t="s">
        <v>1</v>
      </c>
      <c r="L1892" s="17" t="str">
        <f t="shared" si="116"/>
        <v>Yes</v>
      </c>
      <c r="M1892" s="17">
        <v>1</v>
      </c>
      <c r="N1892" s="17" t="str" cm="1">
        <f t="array" ref="N1892">_xlfn.IFS(M1892&lt;=2,"Small",M1892&lt;=5,"Medium",M1892&gt;5,"Large")</f>
        <v>Small</v>
      </c>
      <c r="O1892" s="65">
        <v>42</v>
      </c>
      <c r="P1892" s="87">
        <f t="shared" si="117"/>
        <v>0.03</v>
      </c>
      <c r="Q1892" s="68">
        <v>4.91</v>
      </c>
      <c r="R1892" s="68" t="str" cm="1">
        <f t="array" ref="R1892">_xlfn.SWITCH(ROUND(Q1892,0),5,"Excellent",4,"Good",3,"Ok","Bad")</f>
        <v>Excellent</v>
      </c>
      <c r="S1892" s="17">
        <v>67</v>
      </c>
      <c r="T1892" s="17" t="str">
        <f t="shared" si="118"/>
        <v>No</v>
      </c>
      <c r="U1892" s="82">
        <v>42486</v>
      </c>
      <c r="V1892" s="82">
        <v>43903</v>
      </c>
      <c r="W1892" s="17">
        <v>2</v>
      </c>
      <c r="X1892" s="17" t="str">
        <f t="shared" si="119"/>
        <v>Active</v>
      </c>
      <c r="Y1892" s="17" t="s">
        <v>15616</v>
      </c>
      <c r="Z1892" s="17"/>
    </row>
    <row r="1893" spans="1:26" x14ac:dyDescent="0.25">
      <c r="A1893">
        <v>1892</v>
      </c>
      <c r="B1893" s="17" t="s">
        <v>15238</v>
      </c>
      <c r="C1893" s="17">
        <v>2747</v>
      </c>
      <c r="D1893" s="17" t="str">
        <f>INDEX(Hosts!$A:$O,MATCH(Places!$C1893,Hosts!$A:$A,0),MATCH(Places!D$1,Hosts!$1:$1,0))</f>
        <v>Within an hour</v>
      </c>
      <c r="E1893" s="87">
        <f>INDEX(Hosts!$A:$O,MATCH(Places!$C1893,Hosts!$A:$A,0),MATCH(Places!E$1,Hosts!$1:$1,0))</f>
        <v>1</v>
      </c>
      <c r="F1893" s="87">
        <f>INDEX(Hosts!$A:$O,MATCH(Places!$C1893,Hosts!$A:$A,0),MATCH(Places!F$1,Hosts!$1:$1,0))</f>
        <v>1</v>
      </c>
      <c r="G1893" s="17" t="str">
        <f>INDEX(Hosts!$A:$O,MATCH(Places!$C1893,Hosts!$A:$A,0),MATCH(Places!G$1,Hosts!$1:$1,0))</f>
        <v>Yes</v>
      </c>
      <c r="H1893" s="17">
        <v>17</v>
      </c>
      <c r="I1893" s="17" t="str">
        <f>INDEX(Neighborhoods!$A:$C,MATCH(Places!$H1893,Neighborhoods!$A:$A,0),MATCH(Places!I$1,Neighborhoods!$1:$1,0))</f>
        <v>Manhattan</v>
      </c>
      <c r="J1893" s="17" t="str">
        <f>INDEX(Neighborhoods!$A:$C,MATCH(Places!$H1893,Neighborhoods!$A:$A,0),MATCH(Places!J$1,Neighborhoods!$1:$1,0))</f>
        <v>Hell's Kitchen</v>
      </c>
      <c r="K1893" s="17" t="s">
        <v>11822</v>
      </c>
      <c r="L1893" s="17" t="str">
        <f t="shared" si="116"/>
        <v>No</v>
      </c>
      <c r="M1893" s="17">
        <v>2</v>
      </c>
      <c r="N1893" s="17" t="str" cm="1">
        <f t="array" ref="N1893">_xlfn.IFS(M1893&lt;=2,"Small",M1893&lt;=5,"Medium",M1893&gt;5,"Large")</f>
        <v>Small</v>
      </c>
      <c r="O1893" s="65">
        <v>500</v>
      </c>
      <c r="P1893" s="87">
        <f t="shared" si="117"/>
        <v>0.05</v>
      </c>
      <c r="Q1893" s="68">
        <v>4.91</v>
      </c>
      <c r="R1893" s="68" t="str" cm="1">
        <f t="array" ref="R1893">_xlfn.SWITCH(ROUND(Q1893,0),5,"Excellent",4,"Good",3,"Ok","Bad")</f>
        <v>Excellent</v>
      </c>
      <c r="S1893" s="17">
        <v>107</v>
      </c>
      <c r="T1893" s="17" t="str">
        <f t="shared" si="118"/>
        <v>Yes</v>
      </c>
      <c r="U1893" s="82">
        <v>42465</v>
      </c>
      <c r="V1893" s="82">
        <v>43074</v>
      </c>
      <c r="W1893" s="17">
        <v>365</v>
      </c>
      <c r="X1893" s="17" t="str">
        <f t="shared" si="119"/>
        <v>Active</v>
      </c>
      <c r="Y1893" s="17" t="s">
        <v>15615</v>
      </c>
      <c r="Z1893" s="17"/>
    </row>
    <row r="1894" spans="1:26" x14ac:dyDescent="0.25">
      <c r="A1894">
        <v>1893</v>
      </c>
      <c r="B1894" s="17" t="s">
        <v>1398</v>
      </c>
      <c r="C1894" s="17">
        <v>2317</v>
      </c>
      <c r="D1894" s="17" t="str">
        <f>INDEX(Hosts!$A:$O,MATCH(Places!$C1894,Hosts!$A:$A,0),MATCH(Places!D$1,Hosts!$1:$1,0))</f>
        <v>Within an hour</v>
      </c>
      <c r="E1894" s="87">
        <f>INDEX(Hosts!$A:$O,MATCH(Places!$C1894,Hosts!$A:$A,0),MATCH(Places!E$1,Hosts!$1:$1,0))</f>
        <v>1</v>
      </c>
      <c r="F1894" s="87">
        <f>INDEX(Hosts!$A:$O,MATCH(Places!$C1894,Hosts!$A:$A,0),MATCH(Places!F$1,Hosts!$1:$1,0))</f>
        <v>1</v>
      </c>
      <c r="G1894" s="17" t="str">
        <f>INDEX(Hosts!$A:$O,MATCH(Places!$C1894,Hosts!$A:$A,0),MATCH(Places!G$1,Hosts!$1:$1,0))</f>
        <v>No</v>
      </c>
      <c r="H1894" s="17">
        <v>20</v>
      </c>
      <c r="I1894" s="17" t="str">
        <f>INDEX(Neighborhoods!$A:$C,MATCH(Places!$H1894,Neighborhoods!$A:$A,0),MATCH(Places!I$1,Neighborhoods!$1:$1,0))</f>
        <v>Manhattan</v>
      </c>
      <c r="J1894" s="17" t="str">
        <f>INDEX(Neighborhoods!$A:$C,MATCH(Places!$H1894,Neighborhoods!$A:$A,0),MATCH(Places!J$1,Neighborhoods!$1:$1,0))</f>
        <v>Upper West Side</v>
      </c>
      <c r="K1894" s="17" t="s">
        <v>11822</v>
      </c>
      <c r="L1894" s="17" t="str">
        <f t="shared" si="116"/>
        <v>No</v>
      </c>
      <c r="M1894" s="17">
        <v>4</v>
      </c>
      <c r="N1894" s="17" t="str" cm="1">
        <f t="array" ref="N1894">_xlfn.IFS(M1894&lt;=2,"Small",M1894&lt;=5,"Medium",M1894&gt;5,"Large")</f>
        <v>Medium</v>
      </c>
      <c r="O1894" s="65">
        <v>325</v>
      </c>
      <c r="P1894" s="87">
        <f t="shared" si="117"/>
        <v>0.04</v>
      </c>
      <c r="Q1894" s="68">
        <v>4.6399999999999997</v>
      </c>
      <c r="R1894" s="68" t="str" cm="1">
        <f t="array" ref="R1894">_xlfn.SWITCH(ROUND(Q1894,0),5,"Excellent",4,"Good",3,"Ok","Bad")</f>
        <v>Excellent</v>
      </c>
      <c r="S1894" s="17">
        <v>61</v>
      </c>
      <c r="T1894" s="17" t="str">
        <f t="shared" si="118"/>
        <v>No</v>
      </c>
      <c r="U1894" s="82">
        <v>42506</v>
      </c>
      <c r="V1894" s="82">
        <v>43835</v>
      </c>
      <c r="W1894" s="17">
        <v>349</v>
      </c>
      <c r="X1894" s="17" t="str">
        <f t="shared" si="119"/>
        <v>Active</v>
      </c>
      <c r="Y1894" s="17" t="s">
        <v>15616</v>
      </c>
      <c r="Z1894" s="17"/>
    </row>
    <row r="1895" spans="1:26" x14ac:dyDescent="0.25">
      <c r="A1895">
        <v>1894</v>
      </c>
      <c r="B1895" s="17" t="s">
        <v>1399</v>
      </c>
      <c r="C1895" s="17">
        <v>2386</v>
      </c>
      <c r="D1895" s="17" t="str">
        <f>INDEX(Hosts!$A:$O,MATCH(Places!$C1895,Hosts!$A:$A,0),MATCH(Places!D$1,Hosts!$1:$1,0))</f>
        <v>Within an hour</v>
      </c>
      <c r="E1895" s="87">
        <f>INDEX(Hosts!$A:$O,MATCH(Places!$C1895,Hosts!$A:$A,0),MATCH(Places!E$1,Hosts!$1:$1,0))</f>
        <v>1</v>
      </c>
      <c r="F1895" s="87">
        <f>INDEX(Hosts!$A:$O,MATCH(Places!$C1895,Hosts!$A:$A,0),MATCH(Places!F$1,Hosts!$1:$1,0))</f>
        <v>1</v>
      </c>
      <c r="G1895" s="17" t="str">
        <f>INDEX(Hosts!$A:$O,MATCH(Places!$C1895,Hosts!$A:$A,0),MATCH(Places!G$1,Hosts!$1:$1,0))</f>
        <v>Yes</v>
      </c>
      <c r="H1895" s="17">
        <v>9</v>
      </c>
      <c r="I1895" s="17" t="str">
        <f>INDEX(Neighborhoods!$A:$C,MATCH(Places!$H1895,Neighborhoods!$A:$A,0),MATCH(Places!I$1,Neighborhoods!$1:$1,0))</f>
        <v>Brooklyn</v>
      </c>
      <c r="J1895" s="17" t="str">
        <f>INDEX(Neighborhoods!$A:$C,MATCH(Places!$H1895,Neighborhoods!$A:$A,0),MATCH(Places!J$1,Neighborhoods!$1:$1,0))</f>
        <v>Crown Heights</v>
      </c>
      <c r="K1895" s="17" t="s">
        <v>11822</v>
      </c>
      <c r="L1895" s="17" t="str">
        <f t="shared" si="116"/>
        <v>No</v>
      </c>
      <c r="M1895" s="17">
        <v>3</v>
      </c>
      <c r="N1895" s="17" t="str" cm="1">
        <f t="array" ref="N1895">_xlfn.IFS(M1895&lt;=2,"Small",M1895&lt;=5,"Medium",M1895&gt;5,"Large")</f>
        <v>Medium</v>
      </c>
      <c r="O1895" s="65">
        <v>130</v>
      </c>
      <c r="P1895" s="87">
        <f t="shared" si="117"/>
        <v>0.03</v>
      </c>
      <c r="Q1895" s="68">
        <v>4.99</v>
      </c>
      <c r="R1895" s="68" t="str" cm="1">
        <f t="array" ref="R1895">_xlfn.SWITCH(ROUND(Q1895,0),5,"Excellent",4,"Good",3,"Ok","Bad")</f>
        <v>Excellent</v>
      </c>
      <c r="S1895" s="17">
        <v>82</v>
      </c>
      <c r="T1895" s="17" t="str">
        <f t="shared" si="118"/>
        <v>No</v>
      </c>
      <c r="U1895" s="82">
        <v>42485</v>
      </c>
      <c r="V1895" s="82">
        <v>44048</v>
      </c>
      <c r="W1895" s="17">
        <v>257</v>
      </c>
      <c r="X1895" s="17" t="str">
        <f t="shared" si="119"/>
        <v>Active</v>
      </c>
      <c r="Y1895" s="17" t="s">
        <v>15615</v>
      </c>
      <c r="Z1895" s="17"/>
    </row>
    <row r="1896" spans="1:26" x14ac:dyDescent="0.25">
      <c r="A1896">
        <v>1895</v>
      </c>
      <c r="B1896" s="17" t="s">
        <v>1400</v>
      </c>
      <c r="C1896" s="17">
        <v>2751</v>
      </c>
      <c r="D1896" s="17" t="str">
        <f>INDEX(Hosts!$A:$O,MATCH(Places!$C1896,Hosts!$A:$A,0),MATCH(Places!D$1,Hosts!$1:$1,0))</f>
        <v>Within an hour</v>
      </c>
      <c r="E1896" s="87">
        <f>INDEX(Hosts!$A:$O,MATCH(Places!$C1896,Hosts!$A:$A,0),MATCH(Places!E$1,Hosts!$1:$1,0))</f>
        <v>1</v>
      </c>
      <c r="F1896" s="87">
        <f>INDEX(Hosts!$A:$O,MATCH(Places!$C1896,Hosts!$A:$A,0),MATCH(Places!F$1,Hosts!$1:$1,0))</f>
        <v>1</v>
      </c>
      <c r="G1896" s="17" t="str">
        <f>INDEX(Hosts!$A:$O,MATCH(Places!$C1896,Hosts!$A:$A,0),MATCH(Places!G$1,Hosts!$1:$1,0))</f>
        <v>Yes</v>
      </c>
      <c r="H1896" s="17">
        <v>16</v>
      </c>
      <c r="I1896" s="17" t="str">
        <f>INDEX(Neighborhoods!$A:$C,MATCH(Places!$H1896,Neighborhoods!$A:$A,0),MATCH(Places!I$1,Neighborhoods!$1:$1,0))</f>
        <v>Manhattan</v>
      </c>
      <c r="J1896" s="17" t="str">
        <f>INDEX(Neighborhoods!$A:$C,MATCH(Places!$H1896,Neighborhoods!$A:$A,0),MATCH(Places!J$1,Neighborhoods!$1:$1,0))</f>
        <v>Harlem</v>
      </c>
      <c r="K1896" s="17" t="s">
        <v>1</v>
      </c>
      <c r="L1896" s="17" t="str">
        <f t="shared" si="116"/>
        <v>Yes</v>
      </c>
      <c r="M1896" s="17">
        <v>2</v>
      </c>
      <c r="N1896" s="17" t="str" cm="1">
        <f t="array" ref="N1896">_xlfn.IFS(M1896&lt;=2,"Small",M1896&lt;=5,"Medium",M1896&gt;5,"Large")</f>
        <v>Small</v>
      </c>
      <c r="O1896" s="65">
        <v>65</v>
      </c>
      <c r="P1896" s="87">
        <f t="shared" si="117"/>
        <v>0.03</v>
      </c>
      <c r="Q1896" s="68">
        <v>4.9800000000000004</v>
      </c>
      <c r="R1896" s="68" t="str" cm="1">
        <f t="array" ref="R1896">_xlfn.SWITCH(ROUND(Q1896,0),5,"Excellent",4,"Good",3,"Ok","Bad")</f>
        <v>Excellent</v>
      </c>
      <c r="S1896" s="17">
        <v>139</v>
      </c>
      <c r="T1896" s="17" t="str">
        <f t="shared" si="118"/>
        <v>Yes</v>
      </c>
      <c r="U1896" s="82">
        <v>42478</v>
      </c>
      <c r="V1896" s="82">
        <v>44011</v>
      </c>
      <c r="W1896" s="17">
        <v>329</v>
      </c>
      <c r="X1896" s="17" t="str">
        <f t="shared" si="119"/>
        <v>Active</v>
      </c>
      <c r="Y1896" s="17" t="s">
        <v>15616</v>
      </c>
      <c r="Z1896" s="17"/>
    </row>
    <row r="1897" spans="1:26" x14ac:dyDescent="0.25">
      <c r="A1897">
        <v>1896</v>
      </c>
      <c r="B1897" s="17" t="s">
        <v>13700</v>
      </c>
      <c r="C1897" s="17">
        <v>1822</v>
      </c>
      <c r="D1897" s="17" t="str">
        <f>INDEX(Hosts!$A:$O,MATCH(Places!$C1897,Hosts!$A:$A,0),MATCH(Places!D$1,Hosts!$1:$1,0))</f>
        <v>Within a day</v>
      </c>
      <c r="E1897" s="87">
        <f>INDEX(Hosts!$A:$O,MATCH(Places!$C1897,Hosts!$A:$A,0),MATCH(Places!E$1,Hosts!$1:$1,0))</f>
        <v>1</v>
      </c>
      <c r="F1897" s="87">
        <f>INDEX(Hosts!$A:$O,MATCH(Places!$C1897,Hosts!$A:$A,0),MATCH(Places!F$1,Hosts!$1:$1,0))</f>
        <v>1</v>
      </c>
      <c r="G1897" s="17" t="str">
        <f>INDEX(Hosts!$A:$O,MATCH(Places!$C1897,Hosts!$A:$A,0),MATCH(Places!G$1,Hosts!$1:$1,0))</f>
        <v>No</v>
      </c>
      <c r="H1897" s="17">
        <v>13</v>
      </c>
      <c r="I1897" s="17" t="str">
        <f>INDEX(Neighborhoods!$A:$C,MATCH(Places!$H1897,Neighborhoods!$A:$A,0),MATCH(Places!I$1,Neighborhoods!$1:$1,0))</f>
        <v>Manhattan</v>
      </c>
      <c r="J1897" s="17" t="str">
        <f>INDEX(Neighborhoods!$A:$C,MATCH(Places!$H1897,Neighborhoods!$A:$A,0),MATCH(Places!J$1,Neighborhoods!$1:$1,0))</f>
        <v>Chelsea</v>
      </c>
      <c r="K1897" s="17" t="s">
        <v>11822</v>
      </c>
      <c r="L1897" s="17" t="str">
        <f t="shared" si="116"/>
        <v>No</v>
      </c>
      <c r="M1897" s="17">
        <v>1</v>
      </c>
      <c r="N1897" s="17" t="str" cm="1">
        <f t="array" ref="N1897">_xlfn.IFS(M1897&lt;=2,"Small",M1897&lt;=5,"Medium",M1897&gt;5,"Large")</f>
        <v>Small</v>
      </c>
      <c r="O1897" s="65">
        <v>111</v>
      </c>
      <c r="P1897" s="87">
        <f t="shared" si="117"/>
        <v>0.03</v>
      </c>
      <c r="Q1897" s="68">
        <v>4.83</v>
      </c>
      <c r="R1897" s="68" t="str" cm="1">
        <f t="array" ref="R1897">_xlfn.SWITCH(ROUND(Q1897,0),5,"Excellent",4,"Good",3,"Ok","Bad")</f>
        <v>Excellent</v>
      </c>
      <c r="S1897" s="17">
        <v>12</v>
      </c>
      <c r="T1897" s="17" t="str">
        <f t="shared" si="118"/>
        <v>No</v>
      </c>
      <c r="U1897" s="82">
        <v>42475</v>
      </c>
      <c r="V1897" s="82">
        <v>43449</v>
      </c>
      <c r="W1897" s="17">
        <v>59</v>
      </c>
      <c r="X1897" s="17" t="str">
        <f t="shared" si="119"/>
        <v>Active</v>
      </c>
      <c r="Y1897" s="17" t="s">
        <v>15615</v>
      </c>
      <c r="Z1897" s="17"/>
    </row>
    <row r="1898" spans="1:26" x14ac:dyDescent="0.25">
      <c r="A1898">
        <v>1897</v>
      </c>
      <c r="B1898" s="17" t="s">
        <v>1401</v>
      </c>
      <c r="C1898" s="17">
        <v>764</v>
      </c>
      <c r="D1898" s="17" t="str">
        <f>INDEX(Hosts!$A:$O,MATCH(Places!$C1898,Hosts!$A:$A,0),MATCH(Places!D$1,Hosts!$1:$1,0))</f>
        <v>Within a few hours</v>
      </c>
      <c r="E1898" s="87">
        <f>INDEX(Hosts!$A:$O,MATCH(Places!$C1898,Hosts!$A:$A,0),MATCH(Places!E$1,Hosts!$1:$1,0))</f>
        <v>0.7</v>
      </c>
      <c r="F1898" s="87">
        <f>INDEX(Hosts!$A:$O,MATCH(Places!$C1898,Hosts!$A:$A,0),MATCH(Places!F$1,Hosts!$1:$1,0))</f>
        <v>0.5</v>
      </c>
      <c r="G1898" s="17" t="str">
        <f>INDEX(Hosts!$A:$O,MATCH(Places!$C1898,Hosts!$A:$A,0),MATCH(Places!G$1,Hosts!$1:$1,0))</f>
        <v>No</v>
      </c>
      <c r="H1898" s="17">
        <v>7</v>
      </c>
      <c r="I1898" s="17" t="str">
        <f>INDEX(Neighborhoods!$A:$C,MATCH(Places!$H1898,Neighborhoods!$A:$A,0),MATCH(Places!I$1,Neighborhoods!$1:$1,0))</f>
        <v>Brooklyn</v>
      </c>
      <c r="J1898" s="17" t="str">
        <f>INDEX(Neighborhoods!$A:$C,MATCH(Places!$H1898,Neighborhoods!$A:$A,0),MATCH(Places!J$1,Neighborhoods!$1:$1,0))</f>
        <v>Bedford-Stuyvesant</v>
      </c>
      <c r="K1898" s="17" t="s">
        <v>11822</v>
      </c>
      <c r="L1898" s="17" t="str">
        <f t="shared" si="116"/>
        <v>No</v>
      </c>
      <c r="M1898" s="17">
        <v>3</v>
      </c>
      <c r="N1898" s="17" t="str" cm="1">
        <f t="array" ref="N1898">_xlfn.IFS(M1898&lt;=2,"Small",M1898&lt;=5,"Medium",M1898&gt;5,"Large")</f>
        <v>Medium</v>
      </c>
      <c r="O1898" s="65">
        <v>99</v>
      </c>
      <c r="P1898" s="87">
        <f t="shared" si="117"/>
        <v>0.03</v>
      </c>
      <c r="Q1898" s="68">
        <v>4.83</v>
      </c>
      <c r="R1898" s="68" t="str" cm="1">
        <f t="array" ref="R1898">_xlfn.SWITCH(ROUND(Q1898,0),5,"Excellent",4,"Good",3,"Ok","Bad")</f>
        <v>Excellent</v>
      </c>
      <c r="S1898" s="17">
        <v>6</v>
      </c>
      <c r="T1898" s="17" t="str">
        <f t="shared" si="118"/>
        <v>No</v>
      </c>
      <c r="U1898" s="82">
        <v>42492</v>
      </c>
      <c r="V1898" s="82">
        <v>43616</v>
      </c>
      <c r="W1898" s="17">
        <v>79</v>
      </c>
      <c r="X1898" s="17" t="str">
        <f t="shared" si="119"/>
        <v>Active</v>
      </c>
      <c r="Y1898" s="17" t="s">
        <v>15615</v>
      </c>
      <c r="Z1898" s="17"/>
    </row>
    <row r="1899" spans="1:26" x14ac:dyDescent="0.25">
      <c r="A1899">
        <v>1898</v>
      </c>
      <c r="B1899" s="17" t="s">
        <v>1402</v>
      </c>
      <c r="C1899" s="17">
        <v>2755</v>
      </c>
      <c r="D1899" s="17" t="str">
        <f>INDEX(Hosts!$A:$O,MATCH(Places!$C1899,Hosts!$A:$A,0),MATCH(Places!D$1,Hosts!$1:$1,0))</f>
        <v>Within a day</v>
      </c>
      <c r="E1899" s="87">
        <f>INDEX(Hosts!$A:$O,MATCH(Places!$C1899,Hosts!$A:$A,0),MATCH(Places!E$1,Hosts!$1:$1,0))</f>
        <v>1</v>
      </c>
      <c r="F1899" s="87">
        <f>INDEX(Hosts!$A:$O,MATCH(Places!$C1899,Hosts!$A:$A,0),MATCH(Places!F$1,Hosts!$1:$1,0))</f>
        <v>0.95</v>
      </c>
      <c r="G1899" s="17" t="str">
        <f>INDEX(Hosts!$A:$O,MATCH(Places!$C1899,Hosts!$A:$A,0),MATCH(Places!G$1,Hosts!$1:$1,0))</f>
        <v>Yes</v>
      </c>
      <c r="H1899" s="17">
        <v>16</v>
      </c>
      <c r="I1899" s="17" t="str">
        <f>INDEX(Neighborhoods!$A:$C,MATCH(Places!$H1899,Neighborhoods!$A:$A,0),MATCH(Places!I$1,Neighborhoods!$1:$1,0))</f>
        <v>Manhattan</v>
      </c>
      <c r="J1899" s="17" t="str">
        <f>INDEX(Neighborhoods!$A:$C,MATCH(Places!$H1899,Neighborhoods!$A:$A,0),MATCH(Places!J$1,Neighborhoods!$1:$1,0))</f>
        <v>Harlem</v>
      </c>
      <c r="K1899" s="17" t="s">
        <v>1</v>
      </c>
      <c r="L1899" s="17" t="str">
        <f t="shared" si="116"/>
        <v>Yes</v>
      </c>
      <c r="M1899" s="17">
        <v>2</v>
      </c>
      <c r="N1899" s="17" t="str" cm="1">
        <f t="array" ref="N1899">_xlfn.IFS(M1899&lt;=2,"Small",M1899&lt;=5,"Medium",M1899&gt;5,"Large")</f>
        <v>Small</v>
      </c>
      <c r="O1899" s="65">
        <v>49</v>
      </c>
      <c r="P1899" s="87">
        <f t="shared" si="117"/>
        <v>0.03</v>
      </c>
      <c r="Q1899" s="68">
        <v>4.9000000000000004</v>
      </c>
      <c r="R1899" s="68" t="str" cm="1">
        <f t="array" ref="R1899">_xlfn.SWITCH(ROUND(Q1899,0),5,"Excellent",4,"Good",3,"Ok","Bad")</f>
        <v>Excellent</v>
      </c>
      <c r="S1899" s="17">
        <v>120</v>
      </c>
      <c r="T1899" s="17" t="str">
        <f t="shared" si="118"/>
        <v>Yes</v>
      </c>
      <c r="U1899" s="82">
        <v>42477</v>
      </c>
      <c r="V1899" s="82">
        <v>44043</v>
      </c>
      <c r="W1899" s="17">
        <v>44</v>
      </c>
      <c r="X1899" s="17" t="str">
        <f t="shared" si="119"/>
        <v>Active</v>
      </c>
      <c r="Y1899" s="17" t="s">
        <v>15615</v>
      </c>
      <c r="Z1899" s="17"/>
    </row>
    <row r="1900" spans="1:26" x14ac:dyDescent="0.25">
      <c r="A1900">
        <v>1899</v>
      </c>
      <c r="B1900" s="17" t="s">
        <v>1403</v>
      </c>
      <c r="C1900" s="17">
        <v>2756</v>
      </c>
      <c r="D1900" s="17" t="str">
        <f>INDEX(Hosts!$A:$O,MATCH(Places!$C1900,Hosts!$A:$A,0),MATCH(Places!D$1,Hosts!$1:$1,0))</f>
        <v>Within a few hours</v>
      </c>
      <c r="E1900" s="87">
        <f>INDEX(Hosts!$A:$O,MATCH(Places!$C1900,Hosts!$A:$A,0),MATCH(Places!E$1,Hosts!$1:$1,0))</f>
        <v>1</v>
      </c>
      <c r="F1900" s="87">
        <f>INDEX(Hosts!$A:$O,MATCH(Places!$C1900,Hosts!$A:$A,0),MATCH(Places!F$1,Hosts!$1:$1,0))</f>
        <v>1</v>
      </c>
      <c r="G1900" s="17" t="str">
        <f>INDEX(Hosts!$A:$O,MATCH(Places!$C1900,Hosts!$A:$A,0),MATCH(Places!G$1,Hosts!$1:$1,0))</f>
        <v>Yes</v>
      </c>
      <c r="H1900" s="17">
        <v>4</v>
      </c>
      <c r="I1900" s="17" t="str">
        <f>INDEX(Neighborhoods!$A:$C,MATCH(Places!$H1900,Neighborhoods!$A:$A,0),MATCH(Places!I$1,Neighborhoods!$1:$1,0))</f>
        <v>Bronx</v>
      </c>
      <c r="J1900" s="17" t="str">
        <f>INDEX(Neighborhoods!$A:$C,MATCH(Places!$H1900,Neighborhoods!$A:$A,0),MATCH(Places!J$1,Neighborhoods!$1:$1,0))</f>
        <v>Mott Haven</v>
      </c>
      <c r="K1900" s="17" t="s">
        <v>11822</v>
      </c>
      <c r="L1900" s="17" t="str">
        <f t="shared" si="116"/>
        <v>No</v>
      </c>
      <c r="M1900" s="17">
        <v>5</v>
      </c>
      <c r="N1900" s="17" t="str" cm="1">
        <f t="array" ref="N1900">_xlfn.IFS(M1900&lt;=2,"Small",M1900&lt;=5,"Medium",M1900&gt;5,"Large")</f>
        <v>Medium</v>
      </c>
      <c r="O1900" s="65">
        <v>129</v>
      </c>
      <c r="P1900" s="87">
        <f t="shared" si="117"/>
        <v>0.03</v>
      </c>
      <c r="Q1900" s="68">
        <v>4.8899999999999997</v>
      </c>
      <c r="R1900" s="68" t="str" cm="1">
        <f t="array" ref="R1900">_xlfn.SWITCH(ROUND(Q1900,0),5,"Excellent",4,"Good",3,"Ok","Bad")</f>
        <v>Excellent</v>
      </c>
      <c r="S1900" s="17">
        <v>164</v>
      </c>
      <c r="T1900" s="17" t="str">
        <f t="shared" si="118"/>
        <v>Yes</v>
      </c>
      <c r="U1900" s="82">
        <v>42470</v>
      </c>
      <c r="V1900" s="82">
        <v>43910</v>
      </c>
      <c r="W1900" s="17">
        <v>339</v>
      </c>
      <c r="X1900" s="17" t="str">
        <f t="shared" si="119"/>
        <v>Active</v>
      </c>
      <c r="Y1900" s="17" t="s">
        <v>15615</v>
      </c>
      <c r="Z1900" s="17"/>
    </row>
    <row r="1901" spans="1:26" x14ac:dyDescent="0.25">
      <c r="A1901">
        <v>1900</v>
      </c>
      <c r="B1901" s="17" t="s">
        <v>1404</v>
      </c>
      <c r="C1901" s="17">
        <v>1780</v>
      </c>
      <c r="D1901" s="17" t="str">
        <f>INDEX(Hosts!$A:$O,MATCH(Places!$C1901,Hosts!$A:$A,0),MATCH(Places!D$1,Hosts!$1:$1,0))</f>
        <v>Within an hour</v>
      </c>
      <c r="E1901" s="87">
        <f>INDEX(Hosts!$A:$O,MATCH(Places!$C1901,Hosts!$A:$A,0),MATCH(Places!E$1,Hosts!$1:$1,0))</f>
        <v>1</v>
      </c>
      <c r="F1901" s="87">
        <f>INDEX(Hosts!$A:$O,MATCH(Places!$C1901,Hosts!$A:$A,0),MATCH(Places!F$1,Hosts!$1:$1,0))</f>
        <v>0.89</v>
      </c>
      <c r="G1901" s="17" t="str">
        <f>INDEX(Hosts!$A:$O,MATCH(Places!$C1901,Hosts!$A:$A,0),MATCH(Places!G$1,Hosts!$1:$1,0))</f>
        <v>No</v>
      </c>
      <c r="H1901" s="17">
        <v>18</v>
      </c>
      <c r="I1901" s="17" t="str">
        <f>INDEX(Neighborhoods!$A:$C,MATCH(Places!$H1901,Neighborhoods!$A:$A,0),MATCH(Places!I$1,Neighborhoods!$1:$1,0))</f>
        <v>Manhattan</v>
      </c>
      <c r="J1901" s="17" t="str">
        <f>INDEX(Neighborhoods!$A:$C,MATCH(Places!$H1901,Neighborhoods!$A:$A,0),MATCH(Places!J$1,Neighborhoods!$1:$1,0))</f>
        <v>Midtown</v>
      </c>
      <c r="K1901" s="17" t="s">
        <v>11822</v>
      </c>
      <c r="L1901" s="17" t="str">
        <f t="shared" si="116"/>
        <v>No</v>
      </c>
      <c r="M1901" s="17">
        <v>2</v>
      </c>
      <c r="N1901" s="17" t="str" cm="1">
        <f t="array" ref="N1901">_xlfn.IFS(M1901&lt;=2,"Small",M1901&lt;=5,"Medium",M1901&gt;5,"Large")</f>
        <v>Small</v>
      </c>
      <c r="O1901" s="65">
        <v>92</v>
      </c>
      <c r="P1901" s="87">
        <f t="shared" si="117"/>
        <v>0.03</v>
      </c>
      <c r="Q1901" s="68">
        <v>4.7300000000000004</v>
      </c>
      <c r="R1901" s="68" t="str" cm="1">
        <f t="array" ref="R1901">_xlfn.SWITCH(ROUND(Q1901,0),5,"Excellent",4,"Good",3,"Ok","Bad")</f>
        <v>Excellent</v>
      </c>
      <c r="S1901" s="17">
        <v>11</v>
      </c>
      <c r="T1901" s="17" t="str">
        <f t="shared" si="118"/>
        <v>No</v>
      </c>
      <c r="U1901" s="82">
        <v>42527</v>
      </c>
      <c r="V1901" s="82">
        <v>43813</v>
      </c>
      <c r="W1901" s="17">
        <v>317</v>
      </c>
      <c r="X1901" s="17" t="str">
        <f t="shared" si="119"/>
        <v>Active</v>
      </c>
      <c r="Y1901" s="17" t="s">
        <v>15615</v>
      </c>
      <c r="Z1901" s="17"/>
    </row>
    <row r="1902" spans="1:26" x14ac:dyDescent="0.25">
      <c r="A1902">
        <v>1901</v>
      </c>
      <c r="B1902" s="17" t="s">
        <v>1405</v>
      </c>
      <c r="C1902" s="17">
        <v>1626</v>
      </c>
      <c r="D1902" s="17" t="str">
        <f>INDEX(Hosts!$A:$O,MATCH(Places!$C1902,Hosts!$A:$A,0),MATCH(Places!D$1,Hosts!$1:$1,0))</f>
        <v>Within an hour</v>
      </c>
      <c r="E1902" s="87">
        <f>INDEX(Hosts!$A:$O,MATCH(Places!$C1902,Hosts!$A:$A,0),MATCH(Places!E$1,Hosts!$1:$1,0))</f>
        <v>0.83</v>
      </c>
      <c r="F1902" s="87">
        <f>INDEX(Hosts!$A:$O,MATCH(Places!$C1902,Hosts!$A:$A,0),MATCH(Places!F$1,Hosts!$1:$1,0))</f>
        <v>0.9</v>
      </c>
      <c r="G1902" s="17" t="str">
        <f>INDEX(Hosts!$A:$O,MATCH(Places!$C1902,Hosts!$A:$A,0),MATCH(Places!G$1,Hosts!$1:$1,0))</f>
        <v>No</v>
      </c>
      <c r="H1902" s="17">
        <v>3</v>
      </c>
      <c r="I1902" s="17" t="str">
        <f>INDEX(Neighborhoods!$A:$C,MATCH(Places!$H1902,Neighborhoods!$A:$A,0),MATCH(Places!I$1,Neighborhoods!$1:$1,0))</f>
        <v>Bronx</v>
      </c>
      <c r="J1902" s="17" t="str">
        <f>INDEX(Neighborhoods!$A:$C,MATCH(Places!$H1902,Neighborhoods!$A:$A,0),MATCH(Places!J$1,Neighborhoods!$1:$1,0))</f>
        <v>Longwood</v>
      </c>
      <c r="K1902" s="17" t="s">
        <v>1</v>
      </c>
      <c r="L1902" s="17" t="str">
        <f t="shared" si="116"/>
        <v>Yes</v>
      </c>
      <c r="M1902" s="17">
        <v>4</v>
      </c>
      <c r="N1902" s="17" t="str" cm="1">
        <f t="array" ref="N1902">_xlfn.IFS(M1902&lt;=2,"Small",M1902&lt;=5,"Medium",M1902&gt;5,"Large")</f>
        <v>Medium</v>
      </c>
      <c r="O1902" s="65">
        <v>55</v>
      </c>
      <c r="P1902" s="87">
        <f t="shared" si="117"/>
        <v>0.03</v>
      </c>
      <c r="Q1902" s="68">
        <v>4.47</v>
      </c>
      <c r="R1902" s="68" t="str" cm="1">
        <f t="array" ref="R1902">_xlfn.SWITCH(ROUND(Q1902,0),5,"Excellent",4,"Good",3,"Ok","Bad")</f>
        <v>Good</v>
      </c>
      <c r="S1902" s="17">
        <v>47</v>
      </c>
      <c r="T1902" s="17" t="str">
        <f t="shared" si="118"/>
        <v>No</v>
      </c>
      <c r="U1902" s="82">
        <v>42498</v>
      </c>
      <c r="V1902" s="82">
        <v>43595</v>
      </c>
      <c r="W1902" s="17">
        <v>365</v>
      </c>
      <c r="X1902" s="17" t="str">
        <f t="shared" si="119"/>
        <v>Active</v>
      </c>
      <c r="Y1902" s="17" t="s">
        <v>15615</v>
      </c>
      <c r="Z1902" s="17"/>
    </row>
    <row r="1903" spans="1:26" x14ac:dyDescent="0.25">
      <c r="A1903">
        <v>1902</v>
      </c>
      <c r="B1903" s="17" t="s">
        <v>1406</v>
      </c>
      <c r="C1903" s="17">
        <v>1626</v>
      </c>
      <c r="D1903" s="17" t="str">
        <f>INDEX(Hosts!$A:$O,MATCH(Places!$C1903,Hosts!$A:$A,0),MATCH(Places!D$1,Hosts!$1:$1,0))</f>
        <v>Within an hour</v>
      </c>
      <c r="E1903" s="87">
        <f>INDEX(Hosts!$A:$O,MATCH(Places!$C1903,Hosts!$A:$A,0),MATCH(Places!E$1,Hosts!$1:$1,0))</f>
        <v>0.83</v>
      </c>
      <c r="F1903" s="87">
        <f>INDEX(Hosts!$A:$O,MATCH(Places!$C1903,Hosts!$A:$A,0),MATCH(Places!F$1,Hosts!$1:$1,0))</f>
        <v>0.9</v>
      </c>
      <c r="G1903" s="17" t="str">
        <f>INDEX(Hosts!$A:$O,MATCH(Places!$C1903,Hosts!$A:$A,0),MATCH(Places!G$1,Hosts!$1:$1,0))</f>
        <v>No</v>
      </c>
      <c r="H1903" s="17">
        <v>3</v>
      </c>
      <c r="I1903" s="17" t="str">
        <f>INDEX(Neighborhoods!$A:$C,MATCH(Places!$H1903,Neighborhoods!$A:$A,0),MATCH(Places!I$1,Neighborhoods!$1:$1,0))</f>
        <v>Bronx</v>
      </c>
      <c r="J1903" s="17" t="str">
        <f>INDEX(Neighborhoods!$A:$C,MATCH(Places!$H1903,Neighborhoods!$A:$A,0),MATCH(Places!J$1,Neighborhoods!$1:$1,0))</f>
        <v>Longwood</v>
      </c>
      <c r="K1903" s="17" t="s">
        <v>1</v>
      </c>
      <c r="L1903" s="17" t="str">
        <f t="shared" si="116"/>
        <v>Yes</v>
      </c>
      <c r="M1903" s="17">
        <v>4</v>
      </c>
      <c r="N1903" s="17" t="str" cm="1">
        <f t="array" ref="N1903">_xlfn.IFS(M1903&lt;=2,"Small",M1903&lt;=5,"Medium",M1903&gt;5,"Large")</f>
        <v>Medium</v>
      </c>
      <c r="O1903" s="65">
        <v>55</v>
      </c>
      <c r="P1903" s="87">
        <f t="shared" si="117"/>
        <v>0.03</v>
      </c>
      <c r="Q1903" s="68">
        <v>4.41</v>
      </c>
      <c r="R1903" s="68" t="str" cm="1">
        <f t="array" ref="R1903">_xlfn.SWITCH(ROUND(Q1903,0),5,"Excellent",4,"Good",3,"Ok","Bad")</f>
        <v>Good</v>
      </c>
      <c r="S1903" s="17">
        <v>92</v>
      </c>
      <c r="T1903" s="17" t="str">
        <f t="shared" si="118"/>
        <v>No</v>
      </c>
      <c r="U1903" s="82">
        <v>42478</v>
      </c>
      <c r="V1903" s="82">
        <v>44037</v>
      </c>
      <c r="W1903" s="17">
        <v>180</v>
      </c>
      <c r="X1903" s="17" t="str">
        <f t="shared" si="119"/>
        <v>Active</v>
      </c>
      <c r="Y1903" s="17" t="s">
        <v>15616</v>
      </c>
      <c r="Z1903" s="17"/>
    </row>
    <row r="1904" spans="1:26" x14ac:dyDescent="0.25">
      <c r="A1904">
        <v>1903</v>
      </c>
      <c r="B1904" s="17" t="s">
        <v>15512</v>
      </c>
      <c r="C1904" s="17">
        <v>2758</v>
      </c>
      <c r="D1904" s="17" t="str">
        <f>INDEX(Hosts!$A:$O,MATCH(Places!$C1904,Hosts!$A:$A,0),MATCH(Places!D$1,Hosts!$1:$1,0))</f>
        <v>Within a few hours</v>
      </c>
      <c r="E1904" s="87">
        <f>INDEX(Hosts!$A:$O,MATCH(Places!$C1904,Hosts!$A:$A,0),MATCH(Places!E$1,Hosts!$1:$1,0))</f>
        <v>1</v>
      </c>
      <c r="F1904" s="87">
        <f>INDEX(Hosts!$A:$O,MATCH(Places!$C1904,Hosts!$A:$A,0),MATCH(Places!F$1,Hosts!$1:$1,0))</f>
        <v>1</v>
      </c>
      <c r="G1904" s="17" t="str">
        <f>INDEX(Hosts!$A:$O,MATCH(Places!$C1904,Hosts!$A:$A,0),MATCH(Places!G$1,Hosts!$1:$1,0))</f>
        <v>Yes</v>
      </c>
      <c r="H1904" s="17">
        <v>9</v>
      </c>
      <c r="I1904" s="17" t="str">
        <f>INDEX(Neighborhoods!$A:$C,MATCH(Places!$H1904,Neighborhoods!$A:$A,0),MATCH(Places!I$1,Neighborhoods!$1:$1,0))</f>
        <v>Brooklyn</v>
      </c>
      <c r="J1904" s="17" t="str">
        <f>INDEX(Neighborhoods!$A:$C,MATCH(Places!$H1904,Neighborhoods!$A:$A,0),MATCH(Places!J$1,Neighborhoods!$1:$1,0))</f>
        <v>Crown Heights</v>
      </c>
      <c r="K1904" s="17" t="s">
        <v>1</v>
      </c>
      <c r="L1904" s="17" t="str">
        <f t="shared" si="116"/>
        <v>Yes</v>
      </c>
      <c r="M1904" s="17">
        <v>2</v>
      </c>
      <c r="N1904" s="17" t="str" cm="1">
        <f t="array" ref="N1904">_xlfn.IFS(M1904&lt;=2,"Small",M1904&lt;=5,"Medium",M1904&gt;5,"Large")</f>
        <v>Small</v>
      </c>
      <c r="O1904" s="65">
        <v>40</v>
      </c>
      <c r="P1904" s="87">
        <f t="shared" si="117"/>
        <v>0.03</v>
      </c>
      <c r="Q1904" s="68">
        <v>4.82</v>
      </c>
      <c r="R1904" s="68" t="str" cm="1">
        <f t="array" ref="R1904">_xlfn.SWITCH(ROUND(Q1904,0),5,"Excellent",4,"Good",3,"Ok","Bad")</f>
        <v>Excellent</v>
      </c>
      <c r="S1904" s="17">
        <v>174</v>
      </c>
      <c r="T1904" s="17" t="str">
        <f t="shared" si="118"/>
        <v>Yes</v>
      </c>
      <c r="U1904" s="82">
        <v>42491</v>
      </c>
      <c r="V1904" s="82">
        <v>44038</v>
      </c>
      <c r="W1904" s="17">
        <v>28</v>
      </c>
      <c r="X1904" s="17" t="str">
        <f t="shared" si="119"/>
        <v>Active</v>
      </c>
      <c r="Y1904" s="17" t="s">
        <v>15615</v>
      </c>
      <c r="Z1904" s="17"/>
    </row>
    <row r="1905" spans="1:26" x14ac:dyDescent="0.25">
      <c r="A1905">
        <v>1904</v>
      </c>
      <c r="B1905" s="17" t="s">
        <v>13543</v>
      </c>
      <c r="C1905" s="17">
        <v>58</v>
      </c>
      <c r="D1905" s="17" t="str">
        <f>INDEX(Hosts!$A:$O,MATCH(Places!$C1905,Hosts!$A:$A,0),MATCH(Places!D$1,Hosts!$1:$1,0))</f>
        <v>Within an hour</v>
      </c>
      <c r="E1905" s="87">
        <f>INDEX(Hosts!$A:$O,MATCH(Places!$C1905,Hosts!$A:$A,0),MATCH(Places!E$1,Hosts!$1:$1,0))</f>
        <v>1</v>
      </c>
      <c r="F1905" s="87">
        <f>INDEX(Hosts!$A:$O,MATCH(Places!$C1905,Hosts!$A:$A,0),MATCH(Places!F$1,Hosts!$1:$1,0))</f>
        <v>0.8</v>
      </c>
      <c r="G1905" s="17" t="str">
        <f>INDEX(Hosts!$A:$O,MATCH(Places!$C1905,Hosts!$A:$A,0),MATCH(Places!G$1,Hosts!$1:$1,0))</f>
        <v>No</v>
      </c>
      <c r="H1905" s="17">
        <v>7</v>
      </c>
      <c r="I1905" s="17" t="str">
        <f>INDEX(Neighborhoods!$A:$C,MATCH(Places!$H1905,Neighborhoods!$A:$A,0),MATCH(Places!I$1,Neighborhoods!$1:$1,0))</f>
        <v>Brooklyn</v>
      </c>
      <c r="J1905" s="17" t="str">
        <f>INDEX(Neighborhoods!$A:$C,MATCH(Places!$H1905,Neighborhoods!$A:$A,0),MATCH(Places!J$1,Neighborhoods!$1:$1,0))</f>
        <v>Bedford-Stuyvesant</v>
      </c>
      <c r="K1905" s="17" t="s">
        <v>11822</v>
      </c>
      <c r="L1905" s="17" t="str">
        <f t="shared" si="116"/>
        <v>No</v>
      </c>
      <c r="M1905" s="17">
        <v>4</v>
      </c>
      <c r="N1905" s="17" t="str" cm="1">
        <f t="array" ref="N1905">_xlfn.IFS(M1905&lt;=2,"Small",M1905&lt;=5,"Medium",M1905&gt;5,"Large")</f>
        <v>Medium</v>
      </c>
      <c r="O1905" s="65">
        <v>90</v>
      </c>
      <c r="P1905" s="87">
        <f t="shared" si="117"/>
        <v>0.03</v>
      </c>
      <c r="Q1905" s="68">
        <v>5</v>
      </c>
      <c r="R1905" s="68" t="str" cm="1">
        <f t="array" ref="R1905">_xlfn.SWITCH(ROUND(Q1905,0),5,"Excellent",4,"Good",3,"Ok","Bad")</f>
        <v>Excellent</v>
      </c>
      <c r="S1905" s="17">
        <v>16</v>
      </c>
      <c r="T1905" s="17" t="str">
        <f t="shared" si="118"/>
        <v>No</v>
      </c>
      <c r="U1905" s="82">
        <v>42570</v>
      </c>
      <c r="V1905" s="82">
        <v>43988</v>
      </c>
      <c r="W1905" s="17">
        <v>0</v>
      </c>
      <c r="X1905" s="17" t="str">
        <f t="shared" si="119"/>
        <v>Inactive</v>
      </c>
      <c r="Y1905" s="17" t="s">
        <v>15615</v>
      </c>
      <c r="Z1905" s="17"/>
    </row>
    <row r="1906" spans="1:26" x14ac:dyDescent="0.25">
      <c r="A1906">
        <v>1905</v>
      </c>
      <c r="B1906" s="17" t="s">
        <v>1408</v>
      </c>
      <c r="C1906" s="17">
        <v>2762</v>
      </c>
      <c r="D1906" s="17" t="str">
        <f>INDEX(Hosts!$A:$O,MATCH(Places!$C1906,Hosts!$A:$A,0),MATCH(Places!D$1,Hosts!$1:$1,0))</f>
        <v>Within an hour</v>
      </c>
      <c r="E1906" s="87">
        <f>INDEX(Hosts!$A:$O,MATCH(Places!$C1906,Hosts!$A:$A,0),MATCH(Places!E$1,Hosts!$1:$1,0))</f>
        <v>1</v>
      </c>
      <c r="F1906" s="87">
        <f>INDEX(Hosts!$A:$O,MATCH(Places!$C1906,Hosts!$A:$A,0),MATCH(Places!F$1,Hosts!$1:$1,0))</f>
        <v>1</v>
      </c>
      <c r="G1906" s="17" t="str">
        <f>INDEX(Hosts!$A:$O,MATCH(Places!$C1906,Hosts!$A:$A,0),MATCH(Places!G$1,Hosts!$1:$1,0))</f>
        <v>Yes</v>
      </c>
      <c r="H1906" s="17">
        <v>20</v>
      </c>
      <c r="I1906" s="17" t="str">
        <f>INDEX(Neighborhoods!$A:$C,MATCH(Places!$H1906,Neighborhoods!$A:$A,0),MATCH(Places!I$1,Neighborhoods!$1:$1,0))</f>
        <v>Manhattan</v>
      </c>
      <c r="J1906" s="17" t="str">
        <f>INDEX(Neighborhoods!$A:$C,MATCH(Places!$H1906,Neighborhoods!$A:$A,0),MATCH(Places!J$1,Neighborhoods!$1:$1,0))</f>
        <v>Upper West Side</v>
      </c>
      <c r="K1906" s="17" t="s">
        <v>1</v>
      </c>
      <c r="L1906" s="17" t="str">
        <f t="shared" si="116"/>
        <v>Yes</v>
      </c>
      <c r="M1906" s="17">
        <v>2</v>
      </c>
      <c r="N1906" s="17" t="str" cm="1">
        <f t="array" ref="N1906">_xlfn.IFS(M1906&lt;=2,"Small",M1906&lt;=5,"Medium",M1906&gt;5,"Large")</f>
        <v>Small</v>
      </c>
      <c r="O1906" s="65">
        <v>95</v>
      </c>
      <c r="P1906" s="87">
        <f t="shared" si="117"/>
        <v>0.03</v>
      </c>
      <c r="Q1906" s="68">
        <v>4.9000000000000004</v>
      </c>
      <c r="R1906" s="68" t="str" cm="1">
        <f t="array" ref="R1906">_xlfn.SWITCH(ROUND(Q1906,0),5,"Excellent",4,"Good",3,"Ok","Bad")</f>
        <v>Excellent</v>
      </c>
      <c r="S1906" s="17">
        <v>84</v>
      </c>
      <c r="T1906" s="17" t="str">
        <f t="shared" si="118"/>
        <v>No</v>
      </c>
      <c r="U1906" s="82">
        <v>43036</v>
      </c>
      <c r="V1906" s="82">
        <v>43833</v>
      </c>
      <c r="W1906" s="17">
        <v>220</v>
      </c>
      <c r="X1906" s="17" t="str">
        <f t="shared" si="119"/>
        <v>Active</v>
      </c>
      <c r="Y1906" s="17" t="s">
        <v>15616</v>
      </c>
      <c r="Z1906" s="17"/>
    </row>
    <row r="1907" spans="1:26" x14ac:dyDescent="0.25">
      <c r="A1907">
        <v>1906</v>
      </c>
      <c r="B1907" s="17" t="s">
        <v>1409</v>
      </c>
      <c r="C1907" s="17">
        <v>2764</v>
      </c>
      <c r="D1907" s="17" t="str">
        <f>INDEX(Hosts!$A:$O,MATCH(Places!$C1907,Hosts!$A:$A,0),MATCH(Places!D$1,Hosts!$1:$1,0))</f>
        <v>Within an hour</v>
      </c>
      <c r="E1907" s="87">
        <f>INDEX(Hosts!$A:$O,MATCH(Places!$C1907,Hosts!$A:$A,0),MATCH(Places!E$1,Hosts!$1:$1,0))</f>
        <v>1</v>
      </c>
      <c r="F1907" s="87">
        <f>INDEX(Hosts!$A:$O,MATCH(Places!$C1907,Hosts!$A:$A,0),MATCH(Places!F$1,Hosts!$1:$1,0))</f>
        <v>1</v>
      </c>
      <c r="G1907" s="17" t="str">
        <f>INDEX(Hosts!$A:$O,MATCH(Places!$C1907,Hosts!$A:$A,0),MATCH(Places!G$1,Hosts!$1:$1,0))</f>
        <v>Yes</v>
      </c>
      <c r="H1907" s="17">
        <v>7</v>
      </c>
      <c r="I1907" s="17" t="str">
        <f>INDEX(Neighborhoods!$A:$C,MATCH(Places!$H1907,Neighborhoods!$A:$A,0),MATCH(Places!I$1,Neighborhoods!$1:$1,0))</f>
        <v>Brooklyn</v>
      </c>
      <c r="J1907" s="17" t="str">
        <f>INDEX(Neighborhoods!$A:$C,MATCH(Places!$H1907,Neighborhoods!$A:$A,0),MATCH(Places!J$1,Neighborhoods!$1:$1,0))</f>
        <v>Bedford-Stuyvesant</v>
      </c>
      <c r="K1907" s="17" t="s">
        <v>11822</v>
      </c>
      <c r="L1907" s="17" t="str">
        <f t="shared" si="116"/>
        <v>No</v>
      </c>
      <c r="M1907" s="17">
        <v>6</v>
      </c>
      <c r="N1907" s="17" t="str" cm="1">
        <f t="array" ref="N1907">_xlfn.IFS(M1907&lt;=2,"Small",M1907&lt;=5,"Medium",M1907&gt;5,"Large")</f>
        <v>Large</v>
      </c>
      <c r="O1907" s="65">
        <v>250</v>
      </c>
      <c r="P1907" s="87">
        <f t="shared" si="117"/>
        <v>0.04</v>
      </c>
      <c r="Q1907" s="68">
        <v>4.92</v>
      </c>
      <c r="R1907" s="68" t="str" cm="1">
        <f t="array" ref="R1907">_xlfn.SWITCH(ROUND(Q1907,0),5,"Excellent",4,"Good",3,"Ok","Bad")</f>
        <v>Excellent</v>
      </c>
      <c r="S1907" s="17">
        <v>145</v>
      </c>
      <c r="T1907" s="17" t="str">
        <f t="shared" si="118"/>
        <v>Yes</v>
      </c>
      <c r="U1907" s="82">
        <v>42521</v>
      </c>
      <c r="V1907" s="82">
        <v>43899</v>
      </c>
      <c r="W1907" s="17">
        <v>299</v>
      </c>
      <c r="X1907" s="17" t="str">
        <f t="shared" si="119"/>
        <v>Active</v>
      </c>
      <c r="Y1907" s="17" t="s">
        <v>15615</v>
      </c>
      <c r="Z1907" s="17"/>
    </row>
    <row r="1908" spans="1:26" x14ac:dyDescent="0.25">
      <c r="A1908">
        <v>1907</v>
      </c>
      <c r="B1908" s="17" t="s">
        <v>14345</v>
      </c>
      <c r="C1908" s="17">
        <v>2765</v>
      </c>
      <c r="D1908" s="17" t="str">
        <f>INDEX(Hosts!$A:$O,MATCH(Places!$C1908,Hosts!$A:$A,0),MATCH(Places!D$1,Hosts!$1:$1,0))</f>
        <v>Within an hour</v>
      </c>
      <c r="E1908" s="87">
        <f>INDEX(Hosts!$A:$O,MATCH(Places!$C1908,Hosts!$A:$A,0),MATCH(Places!E$1,Hosts!$1:$1,0))</f>
        <v>1</v>
      </c>
      <c r="F1908" s="87">
        <f>INDEX(Hosts!$A:$O,MATCH(Places!$C1908,Hosts!$A:$A,0),MATCH(Places!F$1,Hosts!$1:$1,0))</f>
        <v>0.9</v>
      </c>
      <c r="G1908" s="17" t="str">
        <f>INDEX(Hosts!$A:$O,MATCH(Places!$C1908,Hosts!$A:$A,0),MATCH(Places!G$1,Hosts!$1:$1,0))</f>
        <v>No</v>
      </c>
      <c r="H1908" s="17">
        <v>10</v>
      </c>
      <c r="I1908" s="17" t="str">
        <f>INDEX(Neighborhoods!$A:$C,MATCH(Places!$H1908,Neighborhoods!$A:$A,0),MATCH(Places!I$1,Neighborhoods!$1:$1,0))</f>
        <v>Brooklyn</v>
      </c>
      <c r="J1908" s="17" t="str">
        <f>INDEX(Neighborhoods!$A:$C,MATCH(Places!$H1908,Neighborhoods!$A:$A,0),MATCH(Places!J$1,Neighborhoods!$1:$1,0))</f>
        <v>East Flatbush</v>
      </c>
      <c r="K1908" s="17" t="s">
        <v>11822</v>
      </c>
      <c r="L1908" s="17" t="str">
        <f t="shared" si="116"/>
        <v>No</v>
      </c>
      <c r="M1908" s="17">
        <v>4</v>
      </c>
      <c r="N1908" s="17" t="str" cm="1">
        <f t="array" ref="N1908">_xlfn.IFS(M1908&lt;=2,"Small",M1908&lt;=5,"Medium",M1908&gt;5,"Large")</f>
        <v>Medium</v>
      </c>
      <c r="O1908" s="65">
        <v>229</v>
      </c>
      <c r="P1908" s="87">
        <f t="shared" si="117"/>
        <v>0.04</v>
      </c>
      <c r="Q1908" s="68">
        <v>4.8099999999999996</v>
      </c>
      <c r="R1908" s="68" t="str" cm="1">
        <f t="array" ref="R1908">_xlfn.SWITCH(ROUND(Q1908,0),5,"Excellent",4,"Good",3,"Ok","Bad")</f>
        <v>Excellent</v>
      </c>
      <c r="S1908" s="17">
        <v>54</v>
      </c>
      <c r="T1908" s="17" t="str">
        <f t="shared" si="118"/>
        <v>No</v>
      </c>
      <c r="U1908" s="82">
        <v>42625</v>
      </c>
      <c r="V1908" s="82">
        <v>44029</v>
      </c>
      <c r="W1908" s="17">
        <v>329</v>
      </c>
      <c r="X1908" s="17" t="str">
        <f t="shared" si="119"/>
        <v>Active</v>
      </c>
      <c r="Y1908" s="17" t="s">
        <v>15615</v>
      </c>
      <c r="Z1908" s="17"/>
    </row>
    <row r="1909" spans="1:26" x14ac:dyDescent="0.25">
      <c r="A1909">
        <v>1908</v>
      </c>
      <c r="B1909" s="17" t="s">
        <v>1410</v>
      </c>
      <c r="C1909" s="17">
        <v>2724</v>
      </c>
      <c r="D1909" s="17" t="str">
        <f>INDEX(Hosts!$A:$O,MATCH(Places!$C1909,Hosts!$A:$A,0),MATCH(Places!D$1,Hosts!$1:$1,0))</f>
        <v>Within a few hours</v>
      </c>
      <c r="E1909" s="87">
        <f>INDEX(Hosts!$A:$O,MATCH(Places!$C1909,Hosts!$A:$A,0),MATCH(Places!E$1,Hosts!$1:$1,0))</f>
        <v>1</v>
      </c>
      <c r="F1909" s="87">
        <f>INDEX(Hosts!$A:$O,MATCH(Places!$C1909,Hosts!$A:$A,0),MATCH(Places!F$1,Hosts!$1:$1,0))</f>
        <v>0.98</v>
      </c>
      <c r="G1909" s="17" t="str">
        <f>INDEX(Hosts!$A:$O,MATCH(Places!$C1909,Hosts!$A:$A,0),MATCH(Places!G$1,Hosts!$1:$1,0))</f>
        <v>Yes</v>
      </c>
      <c r="H1909" s="17">
        <v>12</v>
      </c>
      <c r="I1909" s="17" t="str">
        <f>INDEX(Neighborhoods!$A:$C,MATCH(Places!$H1909,Neighborhoods!$A:$A,0),MATCH(Places!I$1,Neighborhoods!$1:$1,0))</f>
        <v>Brooklyn</v>
      </c>
      <c r="J1909" s="17" t="str">
        <f>INDEX(Neighborhoods!$A:$C,MATCH(Places!$H1909,Neighborhoods!$A:$A,0),MATCH(Places!J$1,Neighborhoods!$1:$1,0))</f>
        <v>Williamsburg</v>
      </c>
      <c r="K1909" s="17" t="s">
        <v>1</v>
      </c>
      <c r="L1909" s="17" t="str">
        <f t="shared" si="116"/>
        <v>Yes</v>
      </c>
      <c r="M1909" s="17">
        <v>2</v>
      </c>
      <c r="N1909" s="17" t="str" cm="1">
        <f t="array" ref="N1909">_xlfn.IFS(M1909&lt;=2,"Small",M1909&lt;=5,"Medium",M1909&gt;5,"Large")</f>
        <v>Small</v>
      </c>
      <c r="O1909" s="65">
        <v>92</v>
      </c>
      <c r="P1909" s="87">
        <f t="shared" si="117"/>
        <v>0.03</v>
      </c>
      <c r="Q1909" s="68">
        <v>4.9800000000000004</v>
      </c>
      <c r="R1909" s="68" t="str" cm="1">
        <f t="array" ref="R1909">_xlfn.SWITCH(ROUND(Q1909,0),5,"Excellent",4,"Good",3,"Ok","Bad")</f>
        <v>Excellent</v>
      </c>
      <c r="S1909" s="17">
        <v>223</v>
      </c>
      <c r="T1909" s="17" t="str">
        <f t="shared" si="118"/>
        <v>Yes</v>
      </c>
      <c r="U1909" s="82">
        <v>42471</v>
      </c>
      <c r="V1909" s="82">
        <v>43907</v>
      </c>
      <c r="W1909" s="17">
        <v>47</v>
      </c>
      <c r="X1909" s="17" t="str">
        <f t="shared" si="119"/>
        <v>Active</v>
      </c>
      <c r="Y1909" s="17" t="s">
        <v>15615</v>
      </c>
      <c r="Z1909" s="17"/>
    </row>
    <row r="1910" spans="1:26" x14ac:dyDescent="0.25">
      <c r="A1910">
        <v>1909</v>
      </c>
      <c r="B1910" s="17" t="s">
        <v>1411</v>
      </c>
      <c r="C1910" s="17">
        <v>2767</v>
      </c>
      <c r="D1910" s="17" t="str">
        <f>INDEX(Hosts!$A:$O,MATCH(Places!$C1910,Hosts!$A:$A,0),MATCH(Places!D$1,Hosts!$1:$1,0))</f>
        <v>Within an hour</v>
      </c>
      <c r="E1910" s="87">
        <f>INDEX(Hosts!$A:$O,MATCH(Places!$C1910,Hosts!$A:$A,0),MATCH(Places!E$1,Hosts!$1:$1,0))</f>
        <v>0.97</v>
      </c>
      <c r="F1910" s="87">
        <f>INDEX(Hosts!$A:$O,MATCH(Places!$C1910,Hosts!$A:$A,0),MATCH(Places!F$1,Hosts!$1:$1,0))</f>
        <v>0.91</v>
      </c>
      <c r="G1910" s="17" t="str">
        <f>INDEX(Hosts!$A:$O,MATCH(Places!$C1910,Hosts!$A:$A,0),MATCH(Places!G$1,Hosts!$1:$1,0))</f>
        <v>No</v>
      </c>
      <c r="H1910" s="17">
        <v>22</v>
      </c>
      <c r="I1910" s="17" t="str">
        <f>INDEX(Neighborhoods!$A:$C,MATCH(Places!$H1910,Neighborhoods!$A:$A,0),MATCH(Places!I$1,Neighborhoods!$1:$1,0))</f>
        <v>Queens</v>
      </c>
      <c r="J1910" s="17" t="str">
        <f>INDEX(Neighborhoods!$A:$C,MATCH(Places!$H1910,Neighborhoods!$A:$A,0),MATCH(Places!J$1,Neighborhoods!$1:$1,0))</f>
        <v>Flushing</v>
      </c>
      <c r="K1910" s="17" t="s">
        <v>1</v>
      </c>
      <c r="L1910" s="17" t="str">
        <f t="shared" si="116"/>
        <v>Yes</v>
      </c>
      <c r="M1910" s="17">
        <v>4</v>
      </c>
      <c r="N1910" s="17" t="str" cm="1">
        <f t="array" ref="N1910">_xlfn.IFS(M1910&lt;=2,"Small",M1910&lt;=5,"Medium",M1910&gt;5,"Large")</f>
        <v>Medium</v>
      </c>
      <c r="O1910" s="65">
        <v>50</v>
      </c>
      <c r="P1910" s="87">
        <f t="shared" si="117"/>
        <v>0.03</v>
      </c>
      <c r="Q1910" s="68">
        <v>4.41</v>
      </c>
      <c r="R1910" s="68" t="str" cm="1">
        <f t="array" ref="R1910">_xlfn.SWITCH(ROUND(Q1910,0),5,"Excellent",4,"Good",3,"Ok","Bad")</f>
        <v>Good</v>
      </c>
      <c r="S1910" s="17">
        <v>75</v>
      </c>
      <c r="T1910" s="17" t="str">
        <f t="shared" si="118"/>
        <v>No</v>
      </c>
      <c r="U1910" s="82">
        <v>42487</v>
      </c>
      <c r="V1910" s="82">
        <v>44015</v>
      </c>
      <c r="W1910" s="17">
        <v>180</v>
      </c>
      <c r="X1910" s="17" t="str">
        <f t="shared" si="119"/>
        <v>Active</v>
      </c>
      <c r="Y1910" s="17" t="s">
        <v>15615</v>
      </c>
      <c r="Z1910" s="17"/>
    </row>
    <row r="1911" spans="1:26" x14ac:dyDescent="0.25">
      <c r="A1911">
        <v>1910</v>
      </c>
      <c r="B1911" s="17" t="s">
        <v>1412</v>
      </c>
      <c r="C1911" s="17">
        <v>2768</v>
      </c>
      <c r="D1911" s="17" t="str">
        <f>INDEX(Hosts!$A:$O,MATCH(Places!$C1911,Hosts!$A:$A,0),MATCH(Places!D$1,Hosts!$1:$1,0))</f>
        <v>Within a day</v>
      </c>
      <c r="E1911" s="87">
        <f>INDEX(Hosts!$A:$O,MATCH(Places!$C1911,Hosts!$A:$A,0),MATCH(Places!E$1,Hosts!$1:$1,0))</f>
        <v>1</v>
      </c>
      <c r="F1911" s="87">
        <f>INDEX(Hosts!$A:$O,MATCH(Places!$C1911,Hosts!$A:$A,0),MATCH(Places!F$1,Hosts!$1:$1,0))</f>
        <v>1</v>
      </c>
      <c r="G1911" s="17" t="str">
        <f>INDEX(Hosts!$A:$O,MATCH(Places!$C1911,Hosts!$A:$A,0),MATCH(Places!G$1,Hosts!$1:$1,0))</f>
        <v>Yes</v>
      </c>
      <c r="H1911" s="17">
        <v>9</v>
      </c>
      <c r="I1911" s="17" t="str">
        <f>INDEX(Neighborhoods!$A:$C,MATCH(Places!$H1911,Neighborhoods!$A:$A,0),MATCH(Places!I$1,Neighborhoods!$1:$1,0))</f>
        <v>Brooklyn</v>
      </c>
      <c r="J1911" s="17" t="str">
        <f>INDEX(Neighborhoods!$A:$C,MATCH(Places!$H1911,Neighborhoods!$A:$A,0),MATCH(Places!J$1,Neighborhoods!$1:$1,0))</f>
        <v>Crown Heights</v>
      </c>
      <c r="K1911" s="17" t="s">
        <v>11822</v>
      </c>
      <c r="L1911" s="17" t="str">
        <f t="shared" si="116"/>
        <v>No</v>
      </c>
      <c r="M1911" s="17">
        <v>3</v>
      </c>
      <c r="N1911" s="17" t="str" cm="1">
        <f t="array" ref="N1911">_xlfn.IFS(M1911&lt;=2,"Small",M1911&lt;=5,"Medium",M1911&gt;5,"Large")</f>
        <v>Medium</v>
      </c>
      <c r="O1911" s="65">
        <v>85</v>
      </c>
      <c r="P1911" s="87">
        <f t="shared" si="117"/>
        <v>0.03</v>
      </c>
      <c r="Q1911" s="68">
        <v>4.8899999999999997</v>
      </c>
      <c r="R1911" s="68" t="str" cm="1">
        <f t="array" ref="R1911">_xlfn.SWITCH(ROUND(Q1911,0),5,"Excellent",4,"Good",3,"Ok","Bad")</f>
        <v>Excellent</v>
      </c>
      <c r="S1911" s="17">
        <v>102</v>
      </c>
      <c r="T1911" s="17" t="str">
        <f t="shared" si="118"/>
        <v>Yes</v>
      </c>
      <c r="U1911" s="82">
        <v>42498</v>
      </c>
      <c r="V1911" s="82">
        <v>43909</v>
      </c>
      <c r="W1911" s="17">
        <v>363</v>
      </c>
      <c r="X1911" s="17" t="str">
        <f t="shared" si="119"/>
        <v>Active</v>
      </c>
      <c r="Y1911" s="17" t="s">
        <v>15616</v>
      </c>
      <c r="Z1911" s="17"/>
    </row>
    <row r="1912" spans="1:26" x14ac:dyDescent="0.25">
      <c r="A1912">
        <v>1911</v>
      </c>
      <c r="B1912" s="17" t="s">
        <v>1413</v>
      </c>
      <c r="C1912" s="17">
        <v>1585</v>
      </c>
      <c r="D1912" s="17" t="str">
        <f>INDEX(Hosts!$A:$O,MATCH(Places!$C1912,Hosts!$A:$A,0),MATCH(Places!D$1,Hosts!$1:$1,0))</f>
        <v>Within a few hours</v>
      </c>
      <c r="E1912" s="87">
        <f>INDEX(Hosts!$A:$O,MATCH(Places!$C1912,Hosts!$A:$A,0),MATCH(Places!E$1,Hosts!$1:$1,0))</f>
        <v>0.92</v>
      </c>
      <c r="F1912" s="87">
        <f>INDEX(Hosts!$A:$O,MATCH(Places!$C1912,Hosts!$A:$A,0),MATCH(Places!F$1,Hosts!$1:$1,0))</f>
        <v>0.67</v>
      </c>
      <c r="G1912" s="17" t="str">
        <f>INDEX(Hosts!$A:$O,MATCH(Places!$C1912,Hosts!$A:$A,0),MATCH(Places!G$1,Hosts!$1:$1,0))</f>
        <v>Yes</v>
      </c>
      <c r="H1912" s="17">
        <v>16</v>
      </c>
      <c r="I1912" s="17" t="str">
        <f>INDEX(Neighborhoods!$A:$C,MATCH(Places!$H1912,Neighborhoods!$A:$A,0),MATCH(Places!I$1,Neighborhoods!$1:$1,0))</f>
        <v>Manhattan</v>
      </c>
      <c r="J1912" s="17" t="str">
        <f>INDEX(Neighborhoods!$A:$C,MATCH(Places!$H1912,Neighborhoods!$A:$A,0),MATCH(Places!J$1,Neighborhoods!$1:$1,0))</f>
        <v>Harlem</v>
      </c>
      <c r="K1912" s="17" t="s">
        <v>11822</v>
      </c>
      <c r="L1912" s="17" t="str">
        <f t="shared" si="116"/>
        <v>No</v>
      </c>
      <c r="M1912" s="17">
        <v>2</v>
      </c>
      <c r="N1912" s="17" t="str" cm="1">
        <f t="array" ref="N1912">_xlfn.IFS(M1912&lt;=2,"Small",M1912&lt;=5,"Medium",M1912&gt;5,"Large")</f>
        <v>Small</v>
      </c>
      <c r="O1912" s="65">
        <v>128</v>
      </c>
      <c r="P1912" s="87">
        <f t="shared" si="117"/>
        <v>0.03</v>
      </c>
      <c r="Q1912" s="68">
        <v>4.99</v>
      </c>
      <c r="R1912" s="68" t="str" cm="1">
        <f t="array" ref="R1912">_xlfn.SWITCH(ROUND(Q1912,0),5,"Excellent",4,"Good",3,"Ok","Bad")</f>
        <v>Excellent</v>
      </c>
      <c r="S1912" s="17">
        <v>121</v>
      </c>
      <c r="T1912" s="17" t="str">
        <f t="shared" si="118"/>
        <v>Yes</v>
      </c>
      <c r="U1912" s="82">
        <v>42499</v>
      </c>
      <c r="V1912" s="82">
        <v>44044</v>
      </c>
      <c r="W1912" s="17">
        <v>365</v>
      </c>
      <c r="X1912" s="17" t="str">
        <f t="shared" si="119"/>
        <v>Active</v>
      </c>
      <c r="Y1912" s="17" t="s">
        <v>15615</v>
      </c>
      <c r="Z1912" s="17"/>
    </row>
    <row r="1913" spans="1:26" x14ac:dyDescent="0.25">
      <c r="A1913">
        <v>1912</v>
      </c>
      <c r="B1913" s="17" t="s">
        <v>1414</v>
      </c>
      <c r="C1913" s="17">
        <v>2313</v>
      </c>
      <c r="D1913" s="17" t="str">
        <f>INDEX(Hosts!$A:$O,MATCH(Places!$C1913,Hosts!$A:$A,0),MATCH(Places!D$1,Hosts!$1:$1,0))</f>
        <v>Within a few hours</v>
      </c>
      <c r="E1913" s="87">
        <f>INDEX(Hosts!$A:$O,MATCH(Places!$C1913,Hosts!$A:$A,0),MATCH(Places!E$1,Hosts!$1:$1,0))</f>
        <v>0.93</v>
      </c>
      <c r="F1913" s="87">
        <f>INDEX(Hosts!$A:$O,MATCH(Places!$C1913,Hosts!$A:$A,0),MATCH(Places!F$1,Hosts!$1:$1,0))</f>
        <v>0.71</v>
      </c>
      <c r="G1913" s="17" t="str">
        <f>INDEX(Hosts!$A:$O,MATCH(Places!$C1913,Hosts!$A:$A,0),MATCH(Places!G$1,Hosts!$1:$1,0))</f>
        <v>No</v>
      </c>
      <c r="H1913" s="17">
        <v>12</v>
      </c>
      <c r="I1913" s="17" t="str">
        <f>INDEX(Neighborhoods!$A:$C,MATCH(Places!$H1913,Neighborhoods!$A:$A,0),MATCH(Places!I$1,Neighborhoods!$1:$1,0))</f>
        <v>Brooklyn</v>
      </c>
      <c r="J1913" s="17" t="str">
        <f>INDEX(Neighborhoods!$A:$C,MATCH(Places!$H1913,Neighborhoods!$A:$A,0),MATCH(Places!J$1,Neighborhoods!$1:$1,0))</f>
        <v>Williamsburg</v>
      </c>
      <c r="K1913" s="17" t="s">
        <v>11822</v>
      </c>
      <c r="L1913" s="17" t="str">
        <f t="shared" si="116"/>
        <v>No</v>
      </c>
      <c r="M1913" s="17">
        <v>3</v>
      </c>
      <c r="N1913" s="17" t="str" cm="1">
        <f t="array" ref="N1913">_xlfn.IFS(M1913&lt;=2,"Small",M1913&lt;=5,"Medium",M1913&gt;5,"Large")</f>
        <v>Medium</v>
      </c>
      <c r="O1913" s="65">
        <v>131</v>
      </c>
      <c r="P1913" s="87">
        <f t="shared" si="117"/>
        <v>0.03</v>
      </c>
      <c r="Q1913" s="68">
        <v>4.79</v>
      </c>
      <c r="R1913" s="68" t="str" cm="1">
        <f t="array" ref="R1913">_xlfn.SWITCH(ROUND(Q1913,0),5,"Excellent",4,"Good",3,"Ok","Bad")</f>
        <v>Excellent</v>
      </c>
      <c r="S1913" s="17">
        <v>19</v>
      </c>
      <c r="T1913" s="17" t="str">
        <f t="shared" si="118"/>
        <v>No</v>
      </c>
      <c r="U1913" s="82">
        <v>42497</v>
      </c>
      <c r="V1913" s="82">
        <v>43812</v>
      </c>
      <c r="W1913" s="17">
        <v>81</v>
      </c>
      <c r="X1913" s="17" t="str">
        <f t="shared" si="119"/>
        <v>Active</v>
      </c>
      <c r="Y1913" s="17" t="s">
        <v>15615</v>
      </c>
      <c r="Z1913" s="17"/>
    </row>
    <row r="1914" spans="1:26" x14ac:dyDescent="0.25">
      <c r="A1914">
        <v>1913</v>
      </c>
      <c r="B1914" s="17" t="s">
        <v>1415</v>
      </c>
      <c r="C1914" s="17">
        <v>2101</v>
      </c>
      <c r="D1914" s="17" t="str">
        <f>INDEX(Hosts!$A:$O,MATCH(Places!$C1914,Hosts!$A:$A,0),MATCH(Places!D$1,Hosts!$1:$1,0))</f>
        <v>Within an hour</v>
      </c>
      <c r="E1914" s="87">
        <f>INDEX(Hosts!$A:$O,MATCH(Places!$C1914,Hosts!$A:$A,0),MATCH(Places!E$1,Hosts!$1:$1,0))</f>
        <v>1</v>
      </c>
      <c r="F1914" s="87">
        <f>INDEX(Hosts!$A:$O,MATCH(Places!$C1914,Hosts!$A:$A,0),MATCH(Places!F$1,Hosts!$1:$1,0))</f>
        <v>0.56999999999999995</v>
      </c>
      <c r="G1914" s="17" t="str">
        <f>INDEX(Hosts!$A:$O,MATCH(Places!$C1914,Hosts!$A:$A,0),MATCH(Places!G$1,Hosts!$1:$1,0))</f>
        <v>Yes</v>
      </c>
      <c r="H1914" s="17">
        <v>18</v>
      </c>
      <c r="I1914" s="17" t="str">
        <f>INDEX(Neighborhoods!$A:$C,MATCH(Places!$H1914,Neighborhoods!$A:$A,0),MATCH(Places!I$1,Neighborhoods!$1:$1,0))</f>
        <v>Manhattan</v>
      </c>
      <c r="J1914" s="17" t="str">
        <f>INDEX(Neighborhoods!$A:$C,MATCH(Places!$H1914,Neighborhoods!$A:$A,0),MATCH(Places!J$1,Neighborhoods!$1:$1,0))</f>
        <v>Midtown</v>
      </c>
      <c r="K1914" s="17" t="s">
        <v>11822</v>
      </c>
      <c r="L1914" s="17" t="str">
        <f t="shared" si="116"/>
        <v>No</v>
      </c>
      <c r="M1914" s="17">
        <v>4</v>
      </c>
      <c r="N1914" s="17" t="str" cm="1">
        <f t="array" ref="N1914">_xlfn.IFS(M1914&lt;=2,"Small",M1914&lt;=5,"Medium",M1914&gt;5,"Large")</f>
        <v>Medium</v>
      </c>
      <c r="O1914" s="65">
        <v>241.86</v>
      </c>
      <c r="P1914" s="87">
        <f t="shared" si="117"/>
        <v>0.04</v>
      </c>
      <c r="Q1914" s="68">
        <v>4.67</v>
      </c>
      <c r="R1914" s="68" t="str" cm="1">
        <f t="array" ref="R1914">_xlfn.SWITCH(ROUND(Q1914,0),5,"Excellent",4,"Good",3,"Ok","Bad")</f>
        <v>Excellent</v>
      </c>
      <c r="S1914" s="17">
        <v>6</v>
      </c>
      <c r="T1914" s="17" t="str">
        <f t="shared" si="118"/>
        <v>No</v>
      </c>
      <c r="U1914" s="82">
        <v>42507</v>
      </c>
      <c r="V1914" s="82">
        <v>43721</v>
      </c>
      <c r="W1914" s="17">
        <v>0</v>
      </c>
      <c r="X1914" s="17" t="str">
        <f t="shared" si="119"/>
        <v>Inactive</v>
      </c>
      <c r="Y1914" s="17" t="s">
        <v>15615</v>
      </c>
      <c r="Z1914" s="17"/>
    </row>
    <row r="1915" spans="1:26" x14ac:dyDescent="0.25">
      <c r="A1915">
        <v>1914</v>
      </c>
      <c r="B1915" s="17" t="s">
        <v>1416</v>
      </c>
      <c r="C1915" s="17">
        <v>2771</v>
      </c>
      <c r="D1915" s="17" t="str">
        <f>INDEX(Hosts!$A:$O,MATCH(Places!$C1915,Hosts!$A:$A,0),MATCH(Places!D$1,Hosts!$1:$1,0))</f>
        <v>Within a day</v>
      </c>
      <c r="E1915" s="87">
        <f>INDEX(Hosts!$A:$O,MATCH(Places!$C1915,Hosts!$A:$A,0),MATCH(Places!E$1,Hosts!$1:$1,0))</f>
        <v>0.77</v>
      </c>
      <c r="F1915" s="87">
        <f>INDEX(Hosts!$A:$O,MATCH(Places!$C1915,Hosts!$A:$A,0),MATCH(Places!F$1,Hosts!$1:$1,0))</f>
        <v>0.93</v>
      </c>
      <c r="G1915" s="17" t="str">
        <f>INDEX(Hosts!$A:$O,MATCH(Places!$C1915,Hosts!$A:$A,0),MATCH(Places!G$1,Hosts!$1:$1,0))</f>
        <v>No</v>
      </c>
      <c r="H1915" s="17">
        <v>17</v>
      </c>
      <c r="I1915" s="17" t="str">
        <f>INDEX(Neighborhoods!$A:$C,MATCH(Places!$H1915,Neighborhoods!$A:$A,0),MATCH(Places!I$1,Neighborhoods!$1:$1,0))</f>
        <v>Manhattan</v>
      </c>
      <c r="J1915" s="17" t="str">
        <f>INDEX(Neighborhoods!$A:$C,MATCH(Places!$H1915,Neighborhoods!$A:$A,0),MATCH(Places!J$1,Neighborhoods!$1:$1,0))</f>
        <v>Hell's Kitchen</v>
      </c>
      <c r="K1915" s="17" t="s">
        <v>11822</v>
      </c>
      <c r="L1915" s="17" t="str">
        <f t="shared" si="116"/>
        <v>No</v>
      </c>
      <c r="M1915" s="17">
        <v>5</v>
      </c>
      <c r="N1915" s="17" t="str" cm="1">
        <f t="array" ref="N1915">_xlfn.IFS(M1915&lt;=2,"Small",M1915&lt;=5,"Medium",M1915&gt;5,"Large")</f>
        <v>Medium</v>
      </c>
      <c r="O1915" s="65">
        <v>239</v>
      </c>
      <c r="P1915" s="87">
        <f t="shared" si="117"/>
        <v>0.04</v>
      </c>
      <c r="Q1915" s="68">
        <v>4.72</v>
      </c>
      <c r="R1915" s="68" t="str" cm="1">
        <f t="array" ref="R1915">_xlfn.SWITCH(ROUND(Q1915,0),5,"Excellent",4,"Good",3,"Ok","Bad")</f>
        <v>Excellent</v>
      </c>
      <c r="S1915" s="17">
        <v>141</v>
      </c>
      <c r="T1915" s="17" t="str">
        <f t="shared" si="118"/>
        <v>No</v>
      </c>
      <c r="U1915" s="82">
        <v>42478</v>
      </c>
      <c r="V1915" s="82">
        <v>43910</v>
      </c>
      <c r="W1915" s="17">
        <v>286</v>
      </c>
      <c r="X1915" s="17" t="str">
        <f t="shared" si="119"/>
        <v>Active</v>
      </c>
      <c r="Y1915" s="17" t="s">
        <v>15615</v>
      </c>
      <c r="Z1915" s="17"/>
    </row>
    <row r="1916" spans="1:26" x14ac:dyDescent="0.25">
      <c r="A1916">
        <v>1915</v>
      </c>
      <c r="B1916" s="17" t="s">
        <v>1417</v>
      </c>
      <c r="C1916" s="17">
        <v>2198</v>
      </c>
      <c r="D1916" s="17" t="str">
        <f>INDEX(Hosts!$A:$O,MATCH(Places!$C1916,Hosts!$A:$A,0),MATCH(Places!D$1,Hosts!$1:$1,0))</f>
        <v>Within a day</v>
      </c>
      <c r="E1916" s="87">
        <f>INDEX(Hosts!$A:$O,MATCH(Places!$C1916,Hosts!$A:$A,0),MATCH(Places!E$1,Hosts!$1:$1,0))</f>
        <v>1</v>
      </c>
      <c r="F1916" s="87">
        <f>INDEX(Hosts!$A:$O,MATCH(Places!$C1916,Hosts!$A:$A,0),MATCH(Places!F$1,Hosts!$1:$1,0))</f>
        <v>0.94</v>
      </c>
      <c r="G1916" s="17" t="str">
        <f>INDEX(Hosts!$A:$O,MATCH(Places!$C1916,Hosts!$A:$A,0),MATCH(Places!G$1,Hosts!$1:$1,0))</f>
        <v>Yes</v>
      </c>
      <c r="H1916" s="17">
        <v>7</v>
      </c>
      <c r="I1916" s="17" t="str">
        <f>INDEX(Neighborhoods!$A:$C,MATCH(Places!$H1916,Neighborhoods!$A:$A,0),MATCH(Places!I$1,Neighborhoods!$1:$1,0))</f>
        <v>Brooklyn</v>
      </c>
      <c r="J1916" s="17" t="str">
        <f>INDEX(Neighborhoods!$A:$C,MATCH(Places!$H1916,Neighborhoods!$A:$A,0),MATCH(Places!J$1,Neighborhoods!$1:$1,0))</f>
        <v>Bedford-Stuyvesant</v>
      </c>
      <c r="K1916" s="17" t="s">
        <v>1</v>
      </c>
      <c r="L1916" s="17" t="str">
        <f t="shared" si="116"/>
        <v>Yes</v>
      </c>
      <c r="M1916" s="17">
        <v>2</v>
      </c>
      <c r="N1916" s="17" t="str" cm="1">
        <f t="array" ref="N1916">_xlfn.IFS(M1916&lt;=2,"Small",M1916&lt;=5,"Medium",M1916&gt;5,"Large")</f>
        <v>Small</v>
      </c>
      <c r="O1916" s="65">
        <v>55</v>
      </c>
      <c r="P1916" s="87">
        <f t="shared" si="117"/>
        <v>0.03</v>
      </c>
      <c r="Q1916" s="68">
        <v>4.84</v>
      </c>
      <c r="R1916" s="68" t="str" cm="1">
        <f t="array" ref="R1916">_xlfn.SWITCH(ROUND(Q1916,0),5,"Excellent",4,"Good",3,"Ok","Bad")</f>
        <v>Excellent</v>
      </c>
      <c r="S1916" s="17">
        <v>43</v>
      </c>
      <c r="T1916" s="17" t="str">
        <f t="shared" si="118"/>
        <v>No</v>
      </c>
      <c r="U1916" s="82">
        <v>42496</v>
      </c>
      <c r="V1916" s="82">
        <v>43831</v>
      </c>
      <c r="W1916" s="17">
        <v>90</v>
      </c>
      <c r="X1916" s="17" t="str">
        <f t="shared" si="119"/>
        <v>Active</v>
      </c>
      <c r="Y1916" s="17" t="s">
        <v>15615</v>
      </c>
      <c r="Z1916" s="17"/>
    </row>
    <row r="1917" spans="1:26" x14ac:dyDescent="0.25">
      <c r="A1917">
        <v>1916</v>
      </c>
      <c r="B1917" s="17" t="s">
        <v>1418</v>
      </c>
      <c r="C1917" s="17">
        <v>2772</v>
      </c>
      <c r="D1917" s="17" t="str">
        <f>INDEX(Hosts!$A:$O,MATCH(Places!$C1917,Hosts!$A:$A,0),MATCH(Places!D$1,Hosts!$1:$1,0))</f>
        <v>Within a few hours</v>
      </c>
      <c r="E1917" s="87">
        <f>INDEX(Hosts!$A:$O,MATCH(Places!$C1917,Hosts!$A:$A,0),MATCH(Places!E$1,Hosts!$1:$1,0))</f>
        <v>1</v>
      </c>
      <c r="F1917" s="87">
        <f>INDEX(Hosts!$A:$O,MATCH(Places!$C1917,Hosts!$A:$A,0),MATCH(Places!F$1,Hosts!$1:$1,0))</f>
        <v>0.28000000000000003</v>
      </c>
      <c r="G1917" s="17" t="str">
        <f>INDEX(Hosts!$A:$O,MATCH(Places!$C1917,Hosts!$A:$A,0),MATCH(Places!G$1,Hosts!$1:$1,0))</f>
        <v>No</v>
      </c>
      <c r="H1917" s="17">
        <v>18</v>
      </c>
      <c r="I1917" s="17" t="str">
        <f>INDEX(Neighborhoods!$A:$C,MATCH(Places!$H1917,Neighborhoods!$A:$A,0),MATCH(Places!I$1,Neighborhoods!$1:$1,0))</f>
        <v>Manhattan</v>
      </c>
      <c r="J1917" s="17" t="str">
        <f>INDEX(Neighborhoods!$A:$C,MATCH(Places!$H1917,Neighborhoods!$A:$A,0),MATCH(Places!J$1,Neighborhoods!$1:$1,0))</f>
        <v>Midtown</v>
      </c>
      <c r="K1917" s="17" t="s">
        <v>11822</v>
      </c>
      <c r="L1917" s="17" t="str">
        <f t="shared" si="116"/>
        <v>No</v>
      </c>
      <c r="M1917" s="17">
        <v>2</v>
      </c>
      <c r="N1917" s="17" t="str" cm="1">
        <f t="array" ref="N1917">_xlfn.IFS(M1917&lt;=2,"Small",M1917&lt;=5,"Medium",M1917&gt;5,"Large")</f>
        <v>Small</v>
      </c>
      <c r="O1917" s="65">
        <v>95</v>
      </c>
      <c r="P1917" s="87">
        <f t="shared" si="117"/>
        <v>0.03</v>
      </c>
      <c r="Q1917" s="68">
        <v>4.74</v>
      </c>
      <c r="R1917" s="68" t="str" cm="1">
        <f t="array" ref="R1917">_xlfn.SWITCH(ROUND(Q1917,0),5,"Excellent",4,"Good",3,"Ok","Bad")</f>
        <v>Excellent</v>
      </c>
      <c r="S1917" s="17">
        <v>157</v>
      </c>
      <c r="T1917" s="17" t="str">
        <f t="shared" si="118"/>
        <v>No</v>
      </c>
      <c r="U1917" s="82">
        <v>42574</v>
      </c>
      <c r="V1917" s="82">
        <v>43904</v>
      </c>
      <c r="W1917" s="17">
        <v>243</v>
      </c>
      <c r="X1917" s="17" t="str">
        <f t="shared" si="119"/>
        <v>Active</v>
      </c>
      <c r="Y1917" s="17" t="s">
        <v>15615</v>
      </c>
      <c r="Z1917" s="17"/>
    </row>
    <row r="1918" spans="1:26" x14ac:dyDescent="0.25">
      <c r="A1918">
        <v>1917</v>
      </c>
      <c r="B1918" s="17" t="s">
        <v>1419</v>
      </c>
      <c r="C1918" s="17">
        <v>2767</v>
      </c>
      <c r="D1918" s="17" t="str">
        <f>INDEX(Hosts!$A:$O,MATCH(Places!$C1918,Hosts!$A:$A,0),MATCH(Places!D$1,Hosts!$1:$1,0))</f>
        <v>Within an hour</v>
      </c>
      <c r="E1918" s="87">
        <f>INDEX(Hosts!$A:$O,MATCH(Places!$C1918,Hosts!$A:$A,0),MATCH(Places!E$1,Hosts!$1:$1,0))</f>
        <v>0.97</v>
      </c>
      <c r="F1918" s="87">
        <f>INDEX(Hosts!$A:$O,MATCH(Places!$C1918,Hosts!$A:$A,0),MATCH(Places!F$1,Hosts!$1:$1,0))</f>
        <v>0.91</v>
      </c>
      <c r="G1918" s="17" t="str">
        <f>INDEX(Hosts!$A:$O,MATCH(Places!$C1918,Hosts!$A:$A,0),MATCH(Places!G$1,Hosts!$1:$1,0))</f>
        <v>No</v>
      </c>
      <c r="H1918" s="17">
        <v>22</v>
      </c>
      <c r="I1918" s="17" t="str">
        <f>INDEX(Neighborhoods!$A:$C,MATCH(Places!$H1918,Neighborhoods!$A:$A,0),MATCH(Places!I$1,Neighborhoods!$1:$1,0))</f>
        <v>Queens</v>
      </c>
      <c r="J1918" s="17" t="str">
        <f>INDEX(Neighborhoods!$A:$C,MATCH(Places!$H1918,Neighborhoods!$A:$A,0),MATCH(Places!J$1,Neighborhoods!$1:$1,0))</f>
        <v>Flushing</v>
      </c>
      <c r="K1918" s="17" t="s">
        <v>1</v>
      </c>
      <c r="L1918" s="17" t="str">
        <f t="shared" si="116"/>
        <v>Yes</v>
      </c>
      <c r="M1918" s="17">
        <v>3</v>
      </c>
      <c r="N1918" s="17" t="str" cm="1">
        <f t="array" ref="N1918">_xlfn.IFS(M1918&lt;=2,"Small",M1918&lt;=5,"Medium",M1918&gt;5,"Large")</f>
        <v>Medium</v>
      </c>
      <c r="O1918" s="65">
        <v>40</v>
      </c>
      <c r="P1918" s="87">
        <f t="shared" si="117"/>
        <v>0.03</v>
      </c>
      <c r="Q1918" s="68">
        <v>4.4000000000000004</v>
      </c>
      <c r="R1918" s="68" t="str" cm="1">
        <f t="array" ref="R1918">_xlfn.SWITCH(ROUND(Q1918,0),5,"Excellent",4,"Good",3,"Ok","Bad")</f>
        <v>Good</v>
      </c>
      <c r="S1918" s="17">
        <v>86</v>
      </c>
      <c r="T1918" s="17" t="str">
        <f t="shared" si="118"/>
        <v>No</v>
      </c>
      <c r="U1918" s="82">
        <v>42496</v>
      </c>
      <c r="V1918" s="82">
        <v>43863</v>
      </c>
      <c r="W1918" s="17">
        <v>180</v>
      </c>
      <c r="X1918" s="17" t="str">
        <f t="shared" si="119"/>
        <v>Active</v>
      </c>
      <c r="Y1918" s="17" t="s">
        <v>15615</v>
      </c>
      <c r="Z1918" s="17"/>
    </row>
    <row r="1919" spans="1:26" x14ac:dyDescent="0.25">
      <c r="A1919">
        <v>1918</v>
      </c>
      <c r="B1919" s="17" t="s">
        <v>1420</v>
      </c>
      <c r="C1919" s="17">
        <v>877</v>
      </c>
      <c r="D1919" s="17" t="str">
        <f>INDEX(Hosts!$A:$O,MATCH(Places!$C1919,Hosts!$A:$A,0),MATCH(Places!D$1,Hosts!$1:$1,0))</f>
        <v>Within a few hours</v>
      </c>
      <c r="E1919" s="87">
        <f>INDEX(Hosts!$A:$O,MATCH(Places!$C1919,Hosts!$A:$A,0),MATCH(Places!E$1,Hosts!$1:$1,0))</f>
        <v>1</v>
      </c>
      <c r="F1919" s="87">
        <f>INDEX(Hosts!$A:$O,MATCH(Places!$C1919,Hosts!$A:$A,0),MATCH(Places!F$1,Hosts!$1:$1,0))</f>
        <v>0.75</v>
      </c>
      <c r="G1919" s="17" t="str">
        <f>INDEX(Hosts!$A:$O,MATCH(Places!$C1919,Hosts!$A:$A,0),MATCH(Places!G$1,Hosts!$1:$1,0))</f>
        <v>No</v>
      </c>
      <c r="H1919" s="17">
        <v>12</v>
      </c>
      <c r="I1919" s="17" t="str">
        <f>INDEX(Neighborhoods!$A:$C,MATCH(Places!$H1919,Neighborhoods!$A:$A,0),MATCH(Places!I$1,Neighborhoods!$1:$1,0))</f>
        <v>Brooklyn</v>
      </c>
      <c r="J1919" s="17" t="str">
        <f>INDEX(Neighborhoods!$A:$C,MATCH(Places!$H1919,Neighborhoods!$A:$A,0),MATCH(Places!J$1,Neighborhoods!$1:$1,0))</f>
        <v>Williamsburg</v>
      </c>
      <c r="K1919" s="17" t="s">
        <v>11822</v>
      </c>
      <c r="L1919" s="17" t="str">
        <f t="shared" si="116"/>
        <v>No</v>
      </c>
      <c r="M1919" s="17">
        <v>4</v>
      </c>
      <c r="N1919" s="17" t="str" cm="1">
        <f t="array" ref="N1919">_xlfn.IFS(M1919&lt;=2,"Small",M1919&lt;=5,"Medium",M1919&gt;5,"Large")</f>
        <v>Medium</v>
      </c>
      <c r="O1919" s="65">
        <v>63</v>
      </c>
      <c r="P1919" s="87">
        <f t="shared" si="117"/>
        <v>0.03</v>
      </c>
      <c r="Q1919" s="68">
        <v>4.62</v>
      </c>
      <c r="R1919" s="68" t="str" cm="1">
        <f t="array" ref="R1919">_xlfn.SWITCH(ROUND(Q1919,0),5,"Excellent",4,"Good",3,"Ok","Bad")</f>
        <v>Excellent</v>
      </c>
      <c r="S1919" s="17">
        <v>55</v>
      </c>
      <c r="T1919" s="17" t="str">
        <f t="shared" si="118"/>
        <v>No</v>
      </c>
      <c r="U1919" s="82">
        <v>42483</v>
      </c>
      <c r="V1919" s="82">
        <v>44043</v>
      </c>
      <c r="W1919" s="17">
        <v>313</v>
      </c>
      <c r="X1919" s="17" t="str">
        <f t="shared" si="119"/>
        <v>Active</v>
      </c>
      <c r="Y1919" s="17" t="s">
        <v>15615</v>
      </c>
      <c r="Z1919" s="17"/>
    </row>
    <row r="1920" spans="1:26" x14ac:dyDescent="0.25">
      <c r="A1920">
        <v>1919</v>
      </c>
      <c r="B1920" s="17" t="s">
        <v>14120</v>
      </c>
      <c r="C1920" s="17">
        <v>2746</v>
      </c>
      <c r="D1920" s="17" t="str">
        <f>INDEX(Hosts!$A:$O,MATCH(Places!$C1920,Hosts!$A:$A,0),MATCH(Places!D$1,Hosts!$1:$1,0))</f>
        <v>Within a few hours</v>
      </c>
      <c r="E1920" s="87">
        <f>INDEX(Hosts!$A:$O,MATCH(Places!$C1920,Hosts!$A:$A,0),MATCH(Places!E$1,Hosts!$1:$1,0))</f>
        <v>1</v>
      </c>
      <c r="F1920" s="87">
        <f>INDEX(Hosts!$A:$O,MATCH(Places!$C1920,Hosts!$A:$A,0),MATCH(Places!F$1,Hosts!$1:$1,0))</f>
        <v>0.5</v>
      </c>
      <c r="G1920" s="17" t="str">
        <f>INDEX(Hosts!$A:$O,MATCH(Places!$C1920,Hosts!$A:$A,0),MATCH(Places!G$1,Hosts!$1:$1,0))</f>
        <v>No</v>
      </c>
      <c r="H1920" s="17">
        <v>16</v>
      </c>
      <c r="I1920" s="17" t="str">
        <f>INDEX(Neighborhoods!$A:$C,MATCH(Places!$H1920,Neighborhoods!$A:$A,0),MATCH(Places!I$1,Neighborhoods!$1:$1,0))</f>
        <v>Manhattan</v>
      </c>
      <c r="J1920" s="17" t="str">
        <f>INDEX(Neighborhoods!$A:$C,MATCH(Places!$H1920,Neighborhoods!$A:$A,0),MATCH(Places!J$1,Neighborhoods!$1:$1,0))</f>
        <v>Harlem</v>
      </c>
      <c r="K1920" s="17" t="s">
        <v>11822</v>
      </c>
      <c r="L1920" s="17" t="str">
        <f t="shared" si="116"/>
        <v>No</v>
      </c>
      <c r="M1920" s="17">
        <v>2</v>
      </c>
      <c r="N1920" s="17" t="str" cm="1">
        <f t="array" ref="N1920">_xlfn.IFS(M1920&lt;=2,"Small",M1920&lt;=5,"Medium",M1920&gt;5,"Large")</f>
        <v>Small</v>
      </c>
      <c r="O1920" s="65">
        <v>145</v>
      </c>
      <c r="P1920" s="87">
        <f t="shared" si="117"/>
        <v>0.03</v>
      </c>
      <c r="Q1920" s="68">
        <v>4.8600000000000003</v>
      </c>
      <c r="R1920" s="68" t="str" cm="1">
        <f t="array" ref="R1920">_xlfn.SWITCH(ROUND(Q1920,0),5,"Excellent",4,"Good",3,"Ok","Bad")</f>
        <v>Excellent</v>
      </c>
      <c r="S1920" s="17">
        <v>14</v>
      </c>
      <c r="T1920" s="17" t="str">
        <f t="shared" si="118"/>
        <v>No</v>
      </c>
      <c r="U1920" s="82">
        <v>42699</v>
      </c>
      <c r="V1920" s="82">
        <v>43740</v>
      </c>
      <c r="W1920" s="17">
        <v>364</v>
      </c>
      <c r="X1920" s="17" t="str">
        <f t="shared" si="119"/>
        <v>Active</v>
      </c>
      <c r="Y1920" s="17" t="s">
        <v>15616</v>
      </c>
      <c r="Z1920" s="17"/>
    </row>
    <row r="1921" spans="1:26" x14ac:dyDescent="0.25">
      <c r="A1921">
        <v>1920</v>
      </c>
      <c r="B1921" s="17" t="s">
        <v>1421</v>
      </c>
      <c r="C1921" s="17">
        <v>88</v>
      </c>
      <c r="D1921" s="17" t="str">
        <f>INDEX(Hosts!$A:$O,MATCH(Places!$C1921,Hosts!$A:$A,0),MATCH(Places!D$1,Hosts!$1:$1,0))</f>
        <v>Within a few hours</v>
      </c>
      <c r="E1921" s="87">
        <f>INDEX(Hosts!$A:$O,MATCH(Places!$C1921,Hosts!$A:$A,0),MATCH(Places!E$1,Hosts!$1:$1,0))</f>
        <v>1</v>
      </c>
      <c r="F1921" s="87">
        <f>INDEX(Hosts!$A:$O,MATCH(Places!$C1921,Hosts!$A:$A,0),MATCH(Places!F$1,Hosts!$1:$1,0))</f>
        <v>0.86</v>
      </c>
      <c r="G1921" s="17" t="str">
        <f>INDEX(Hosts!$A:$O,MATCH(Places!$C1921,Hosts!$A:$A,0),MATCH(Places!G$1,Hosts!$1:$1,0))</f>
        <v>Yes</v>
      </c>
      <c r="H1921" s="17">
        <v>9</v>
      </c>
      <c r="I1921" s="17" t="str">
        <f>INDEX(Neighborhoods!$A:$C,MATCH(Places!$H1921,Neighborhoods!$A:$A,0),MATCH(Places!I$1,Neighborhoods!$1:$1,0))</f>
        <v>Brooklyn</v>
      </c>
      <c r="J1921" s="17" t="str">
        <f>INDEX(Neighborhoods!$A:$C,MATCH(Places!$H1921,Neighborhoods!$A:$A,0),MATCH(Places!J$1,Neighborhoods!$1:$1,0))</f>
        <v>Crown Heights</v>
      </c>
      <c r="K1921" s="17" t="s">
        <v>1</v>
      </c>
      <c r="L1921" s="17" t="str">
        <f t="shared" si="116"/>
        <v>Yes</v>
      </c>
      <c r="M1921" s="17">
        <v>2</v>
      </c>
      <c r="N1921" s="17" t="str" cm="1">
        <f t="array" ref="N1921">_xlfn.IFS(M1921&lt;=2,"Small",M1921&lt;=5,"Medium",M1921&gt;5,"Large")</f>
        <v>Small</v>
      </c>
      <c r="O1921" s="65">
        <v>34</v>
      </c>
      <c r="P1921" s="87">
        <f t="shared" si="117"/>
        <v>0.03</v>
      </c>
      <c r="Q1921" s="68">
        <v>4.8899999999999997</v>
      </c>
      <c r="R1921" s="68" t="str" cm="1">
        <f t="array" ref="R1921">_xlfn.SWITCH(ROUND(Q1921,0),5,"Excellent",4,"Good",3,"Ok","Bad")</f>
        <v>Excellent</v>
      </c>
      <c r="S1921" s="17">
        <v>125</v>
      </c>
      <c r="T1921" s="17" t="str">
        <f t="shared" si="118"/>
        <v>Yes</v>
      </c>
      <c r="U1921" s="82">
        <v>42485</v>
      </c>
      <c r="V1921" s="82">
        <v>43851</v>
      </c>
      <c r="W1921" s="17">
        <v>282</v>
      </c>
      <c r="X1921" s="17" t="str">
        <f t="shared" si="119"/>
        <v>Active</v>
      </c>
      <c r="Y1921" s="17" t="s">
        <v>15615</v>
      </c>
      <c r="Z1921" s="17"/>
    </row>
    <row r="1922" spans="1:26" x14ac:dyDescent="0.25">
      <c r="A1922">
        <v>1921</v>
      </c>
      <c r="B1922" s="17" t="s">
        <v>1422</v>
      </c>
      <c r="C1922" s="17">
        <v>2775</v>
      </c>
      <c r="D1922" s="17" t="str">
        <f>INDEX(Hosts!$A:$O,MATCH(Places!$C1922,Hosts!$A:$A,0),MATCH(Places!D$1,Hosts!$1:$1,0))</f>
        <v>Within a day</v>
      </c>
      <c r="E1922" s="87">
        <f>INDEX(Hosts!$A:$O,MATCH(Places!$C1922,Hosts!$A:$A,0),MATCH(Places!E$1,Hosts!$1:$1,0))</f>
        <v>1</v>
      </c>
      <c r="F1922" s="87">
        <f>INDEX(Hosts!$A:$O,MATCH(Places!$C1922,Hosts!$A:$A,0),MATCH(Places!F$1,Hosts!$1:$1,0))</f>
        <v>0.8</v>
      </c>
      <c r="G1922" s="17" t="str">
        <f>INDEX(Hosts!$A:$O,MATCH(Places!$C1922,Hosts!$A:$A,0),MATCH(Places!G$1,Hosts!$1:$1,0))</f>
        <v>No</v>
      </c>
      <c r="H1922" s="17">
        <v>12</v>
      </c>
      <c r="I1922" s="17" t="str">
        <f>INDEX(Neighborhoods!$A:$C,MATCH(Places!$H1922,Neighborhoods!$A:$A,0),MATCH(Places!I$1,Neighborhoods!$1:$1,0))</f>
        <v>Brooklyn</v>
      </c>
      <c r="J1922" s="17" t="str">
        <f>INDEX(Neighborhoods!$A:$C,MATCH(Places!$H1922,Neighborhoods!$A:$A,0),MATCH(Places!J$1,Neighborhoods!$1:$1,0))</f>
        <v>Williamsburg</v>
      </c>
      <c r="K1922" s="17" t="s">
        <v>11822</v>
      </c>
      <c r="L1922" s="17" t="str">
        <f t="shared" ref="L1922:L1985" si="120">IF(OR(K1922="Private room",K1922="Shared room"),"Yes","No")</f>
        <v>No</v>
      </c>
      <c r="M1922" s="17">
        <v>4</v>
      </c>
      <c r="N1922" s="17" t="str" cm="1">
        <f t="array" ref="N1922">_xlfn.IFS(M1922&lt;=2,"Small",M1922&lt;=5,"Medium",M1922&gt;5,"Large")</f>
        <v>Medium</v>
      </c>
      <c r="O1922" s="65">
        <v>325</v>
      </c>
      <c r="P1922" s="87">
        <f t="shared" ref="P1922:P1985" si="121">VLOOKUP(O1922,$AB$1:$AC$5,2)</f>
        <v>0.04</v>
      </c>
      <c r="Q1922" s="68">
        <v>5</v>
      </c>
      <c r="R1922" s="68" t="str" cm="1">
        <f t="array" ref="R1922">_xlfn.SWITCH(ROUND(Q1922,0),5,"Excellent",4,"Good",3,"Ok","Bad")</f>
        <v>Excellent</v>
      </c>
      <c r="S1922" s="17">
        <v>13</v>
      </c>
      <c r="T1922" s="17" t="str">
        <f t="shared" ref="T1922:T1985" si="122">IF(AND(Q1922&gt;=4.8,S1922&gt;100),"Yes","No")</f>
        <v>No</v>
      </c>
      <c r="U1922" s="82">
        <v>42915</v>
      </c>
      <c r="V1922" s="82">
        <v>43885</v>
      </c>
      <c r="W1922" s="17">
        <v>10</v>
      </c>
      <c r="X1922" s="17" t="str">
        <f t="shared" ref="X1922:X1985" si="123">IF(W1922&lt;&gt;0,"Active","Inactive")</f>
        <v>Active</v>
      </c>
      <c r="Y1922" s="17" t="s">
        <v>15615</v>
      </c>
      <c r="Z1922" s="17"/>
    </row>
    <row r="1923" spans="1:26" x14ac:dyDescent="0.25">
      <c r="A1923">
        <v>1922</v>
      </c>
      <c r="B1923" s="17" t="s">
        <v>1423</v>
      </c>
      <c r="C1923" s="17">
        <v>2101</v>
      </c>
      <c r="D1923" s="17" t="str">
        <f>INDEX(Hosts!$A:$O,MATCH(Places!$C1923,Hosts!$A:$A,0),MATCH(Places!D$1,Hosts!$1:$1,0))</f>
        <v>Within an hour</v>
      </c>
      <c r="E1923" s="87">
        <f>INDEX(Hosts!$A:$O,MATCH(Places!$C1923,Hosts!$A:$A,0),MATCH(Places!E$1,Hosts!$1:$1,0))</f>
        <v>1</v>
      </c>
      <c r="F1923" s="87">
        <f>INDEX(Hosts!$A:$O,MATCH(Places!$C1923,Hosts!$A:$A,0),MATCH(Places!F$1,Hosts!$1:$1,0))</f>
        <v>0.56999999999999995</v>
      </c>
      <c r="G1923" s="17" t="str">
        <f>INDEX(Hosts!$A:$O,MATCH(Places!$C1923,Hosts!$A:$A,0),MATCH(Places!G$1,Hosts!$1:$1,0))</f>
        <v>Yes</v>
      </c>
      <c r="H1923" s="17">
        <v>18</v>
      </c>
      <c r="I1923" s="17" t="str">
        <f>INDEX(Neighborhoods!$A:$C,MATCH(Places!$H1923,Neighborhoods!$A:$A,0),MATCH(Places!I$1,Neighborhoods!$1:$1,0))</f>
        <v>Manhattan</v>
      </c>
      <c r="J1923" s="17" t="str">
        <f>INDEX(Neighborhoods!$A:$C,MATCH(Places!$H1923,Neighborhoods!$A:$A,0),MATCH(Places!J$1,Neighborhoods!$1:$1,0))</f>
        <v>Midtown</v>
      </c>
      <c r="K1923" s="17" t="s">
        <v>11822</v>
      </c>
      <c r="L1923" s="17" t="str">
        <f t="shared" si="120"/>
        <v>No</v>
      </c>
      <c r="M1923" s="17">
        <v>6</v>
      </c>
      <c r="N1923" s="17" t="str" cm="1">
        <f t="array" ref="N1923">_xlfn.IFS(M1923&lt;=2,"Small",M1923&lt;=5,"Medium",M1923&gt;5,"Large")</f>
        <v>Large</v>
      </c>
      <c r="O1923" s="65">
        <v>328</v>
      </c>
      <c r="P1923" s="87">
        <f t="shared" si="121"/>
        <v>0.04</v>
      </c>
      <c r="Q1923" s="68">
        <v>4.6399999999999997</v>
      </c>
      <c r="R1923" s="68" t="str" cm="1">
        <f t="array" ref="R1923">_xlfn.SWITCH(ROUND(Q1923,0),5,"Excellent",4,"Good",3,"Ok","Bad")</f>
        <v>Excellent</v>
      </c>
      <c r="S1923" s="17">
        <v>14</v>
      </c>
      <c r="T1923" s="17" t="str">
        <f t="shared" si="122"/>
        <v>No</v>
      </c>
      <c r="U1923" s="82">
        <v>42481</v>
      </c>
      <c r="V1923" s="82">
        <v>43588</v>
      </c>
      <c r="W1923" s="17">
        <v>0</v>
      </c>
      <c r="X1923" s="17" t="str">
        <f t="shared" si="123"/>
        <v>Inactive</v>
      </c>
      <c r="Y1923" s="17" t="s">
        <v>15615</v>
      </c>
      <c r="Z1923" s="17"/>
    </row>
    <row r="1924" spans="1:26" x14ac:dyDescent="0.25">
      <c r="A1924">
        <v>1923</v>
      </c>
      <c r="B1924" s="17" t="s">
        <v>1424</v>
      </c>
      <c r="C1924" s="17">
        <v>2044</v>
      </c>
      <c r="D1924" s="17" t="str">
        <f>INDEX(Hosts!$A:$O,MATCH(Places!$C1924,Hosts!$A:$A,0),MATCH(Places!D$1,Hosts!$1:$1,0))</f>
        <v>Within a few hours</v>
      </c>
      <c r="E1924" s="87">
        <f>INDEX(Hosts!$A:$O,MATCH(Places!$C1924,Hosts!$A:$A,0),MATCH(Places!E$1,Hosts!$1:$1,0))</f>
        <v>1</v>
      </c>
      <c r="F1924" s="87">
        <f>INDEX(Hosts!$A:$O,MATCH(Places!$C1924,Hosts!$A:$A,0),MATCH(Places!F$1,Hosts!$1:$1,0))</f>
        <v>0.32</v>
      </c>
      <c r="G1924" s="17" t="str">
        <f>INDEX(Hosts!$A:$O,MATCH(Places!$C1924,Hosts!$A:$A,0),MATCH(Places!G$1,Hosts!$1:$1,0))</f>
        <v>No</v>
      </c>
      <c r="H1924" s="17">
        <v>19</v>
      </c>
      <c r="I1924" s="17" t="str">
        <f>INDEX(Neighborhoods!$A:$C,MATCH(Places!$H1924,Neighborhoods!$A:$A,0),MATCH(Places!I$1,Neighborhoods!$1:$1,0))</f>
        <v>Manhattan</v>
      </c>
      <c r="J1924" s="17" t="str">
        <f>INDEX(Neighborhoods!$A:$C,MATCH(Places!$H1924,Neighborhoods!$A:$A,0),MATCH(Places!J$1,Neighborhoods!$1:$1,0))</f>
        <v>Upper East Side</v>
      </c>
      <c r="K1924" s="17" t="s">
        <v>1</v>
      </c>
      <c r="L1924" s="17" t="str">
        <f t="shared" si="120"/>
        <v>Yes</v>
      </c>
      <c r="M1924" s="17">
        <v>1</v>
      </c>
      <c r="N1924" s="17" t="str" cm="1">
        <f t="array" ref="N1924">_xlfn.IFS(M1924&lt;=2,"Small",M1924&lt;=5,"Medium",M1924&gt;5,"Large")</f>
        <v>Small</v>
      </c>
      <c r="O1924" s="65">
        <v>70</v>
      </c>
      <c r="P1924" s="87">
        <f t="shared" si="121"/>
        <v>0.03</v>
      </c>
      <c r="Q1924" s="68">
        <v>4.75</v>
      </c>
      <c r="R1924" s="68" t="str" cm="1">
        <f t="array" ref="R1924">_xlfn.SWITCH(ROUND(Q1924,0),5,"Excellent",4,"Good",3,"Ok","Bad")</f>
        <v>Excellent</v>
      </c>
      <c r="S1924" s="17">
        <v>16</v>
      </c>
      <c r="T1924" s="17" t="str">
        <f t="shared" si="122"/>
        <v>No</v>
      </c>
      <c r="U1924" s="82">
        <v>42503</v>
      </c>
      <c r="V1924" s="82">
        <v>43908</v>
      </c>
      <c r="W1924" s="17">
        <v>66</v>
      </c>
      <c r="X1924" s="17" t="str">
        <f t="shared" si="123"/>
        <v>Active</v>
      </c>
      <c r="Y1924" s="17" t="s">
        <v>15615</v>
      </c>
      <c r="Z1924" s="17"/>
    </row>
    <row r="1925" spans="1:26" x14ac:dyDescent="0.25">
      <c r="A1925">
        <v>1924</v>
      </c>
      <c r="B1925" s="17" t="s">
        <v>1425</v>
      </c>
      <c r="C1925" s="17">
        <v>2777</v>
      </c>
      <c r="D1925" s="17" t="str">
        <f>INDEX(Hosts!$A:$O,MATCH(Places!$C1925,Hosts!$A:$A,0),MATCH(Places!D$1,Hosts!$1:$1,0))</f>
        <v>Within an hour</v>
      </c>
      <c r="E1925" s="87">
        <f>INDEX(Hosts!$A:$O,MATCH(Places!$C1925,Hosts!$A:$A,0),MATCH(Places!E$1,Hosts!$1:$1,0))</f>
        <v>1</v>
      </c>
      <c r="F1925" s="87">
        <f>INDEX(Hosts!$A:$O,MATCH(Places!$C1925,Hosts!$A:$A,0),MATCH(Places!F$1,Hosts!$1:$1,0))</f>
        <v>0.96</v>
      </c>
      <c r="G1925" s="17" t="str">
        <f>INDEX(Hosts!$A:$O,MATCH(Places!$C1925,Hosts!$A:$A,0),MATCH(Places!G$1,Hosts!$1:$1,0))</f>
        <v>Yes</v>
      </c>
      <c r="H1925" s="17">
        <v>23</v>
      </c>
      <c r="I1925" s="17" t="str">
        <f>INDEX(Neighborhoods!$A:$C,MATCH(Places!$H1925,Neighborhoods!$A:$A,0),MATCH(Places!I$1,Neighborhoods!$1:$1,0))</f>
        <v>Queens</v>
      </c>
      <c r="J1925" s="17" t="str">
        <f>INDEX(Neighborhoods!$A:$C,MATCH(Places!$H1925,Neighborhoods!$A:$A,0),MATCH(Places!J$1,Neighborhoods!$1:$1,0))</f>
        <v>Jamaica</v>
      </c>
      <c r="K1925" s="17" t="s">
        <v>11822</v>
      </c>
      <c r="L1925" s="17" t="str">
        <f t="shared" si="120"/>
        <v>No</v>
      </c>
      <c r="M1925" s="17">
        <v>4</v>
      </c>
      <c r="N1925" s="17" t="str" cm="1">
        <f t="array" ref="N1925">_xlfn.IFS(M1925&lt;=2,"Small",M1925&lt;=5,"Medium",M1925&gt;5,"Large")</f>
        <v>Medium</v>
      </c>
      <c r="O1925" s="65">
        <v>59</v>
      </c>
      <c r="P1925" s="87">
        <f t="shared" si="121"/>
        <v>0.03</v>
      </c>
      <c r="Q1925" s="68">
        <v>4.8899999999999997</v>
      </c>
      <c r="R1925" s="68" t="str" cm="1">
        <f t="array" ref="R1925">_xlfn.SWITCH(ROUND(Q1925,0),5,"Excellent",4,"Good",3,"Ok","Bad")</f>
        <v>Excellent</v>
      </c>
      <c r="S1925" s="17">
        <v>28</v>
      </c>
      <c r="T1925" s="17" t="str">
        <f t="shared" si="122"/>
        <v>No</v>
      </c>
      <c r="U1925" s="82">
        <v>42506</v>
      </c>
      <c r="V1925" s="82">
        <v>43885</v>
      </c>
      <c r="W1925" s="17">
        <v>43</v>
      </c>
      <c r="X1925" s="17" t="str">
        <f t="shared" si="123"/>
        <v>Active</v>
      </c>
      <c r="Y1925" s="17" t="s">
        <v>15615</v>
      </c>
      <c r="Z1925" s="17"/>
    </row>
    <row r="1926" spans="1:26" x14ac:dyDescent="0.25">
      <c r="A1926">
        <v>1925</v>
      </c>
      <c r="B1926" s="17" t="s">
        <v>14232</v>
      </c>
      <c r="C1926" s="17">
        <v>2779</v>
      </c>
      <c r="D1926" s="17" t="str">
        <f>INDEX(Hosts!$A:$O,MATCH(Places!$C1926,Hosts!$A:$A,0),MATCH(Places!D$1,Hosts!$1:$1,0))</f>
        <v>Within an hour</v>
      </c>
      <c r="E1926" s="87">
        <f>INDEX(Hosts!$A:$O,MATCH(Places!$C1926,Hosts!$A:$A,0),MATCH(Places!E$1,Hosts!$1:$1,0))</f>
        <v>1</v>
      </c>
      <c r="F1926" s="87">
        <f>INDEX(Hosts!$A:$O,MATCH(Places!$C1926,Hosts!$A:$A,0),MATCH(Places!F$1,Hosts!$1:$1,0))</f>
        <v>0.98</v>
      </c>
      <c r="G1926" s="17" t="str">
        <f>INDEX(Hosts!$A:$O,MATCH(Places!$C1926,Hosts!$A:$A,0),MATCH(Places!G$1,Hosts!$1:$1,0))</f>
        <v>No</v>
      </c>
      <c r="H1926" s="17">
        <v>25</v>
      </c>
      <c r="I1926" s="17" t="str">
        <f>INDEX(Neighborhoods!$A:$C,MATCH(Places!$H1926,Neighborhoods!$A:$A,0),MATCH(Places!I$1,Neighborhoods!$1:$1,0))</f>
        <v>Queens</v>
      </c>
      <c r="J1926" s="17" t="str">
        <f>INDEX(Neighborhoods!$A:$C,MATCH(Places!$H1926,Neighborhoods!$A:$A,0),MATCH(Places!J$1,Neighborhoods!$1:$1,0))</f>
        <v>Ridgewood</v>
      </c>
      <c r="K1926" s="17" t="s">
        <v>11822</v>
      </c>
      <c r="L1926" s="17" t="str">
        <f t="shared" si="120"/>
        <v>No</v>
      </c>
      <c r="M1926" s="17">
        <v>5</v>
      </c>
      <c r="N1926" s="17" t="str" cm="1">
        <f t="array" ref="N1926">_xlfn.IFS(M1926&lt;=2,"Small",M1926&lt;=5,"Medium",M1926&gt;5,"Large")</f>
        <v>Medium</v>
      </c>
      <c r="O1926" s="65">
        <v>75</v>
      </c>
      <c r="P1926" s="87">
        <f t="shared" si="121"/>
        <v>0.03</v>
      </c>
      <c r="Q1926" s="68">
        <v>4.72</v>
      </c>
      <c r="R1926" s="68" t="str" cm="1">
        <f t="array" ref="R1926">_xlfn.SWITCH(ROUND(Q1926,0),5,"Excellent",4,"Good",3,"Ok","Bad")</f>
        <v>Excellent</v>
      </c>
      <c r="S1926" s="17">
        <v>61</v>
      </c>
      <c r="T1926" s="17" t="str">
        <f t="shared" si="122"/>
        <v>No</v>
      </c>
      <c r="U1926" s="82">
        <v>43005</v>
      </c>
      <c r="V1926" s="82">
        <v>44000</v>
      </c>
      <c r="W1926" s="17">
        <v>9</v>
      </c>
      <c r="X1926" s="17" t="str">
        <f t="shared" si="123"/>
        <v>Active</v>
      </c>
      <c r="Y1926" s="17" t="s">
        <v>15615</v>
      </c>
      <c r="Z1926" s="17"/>
    </row>
    <row r="1927" spans="1:26" x14ac:dyDescent="0.25">
      <c r="A1927">
        <v>1926</v>
      </c>
      <c r="B1927" s="17" t="s">
        <v>14216</v>
      </c>
      <c r="C1927" s="17">
        <v>2164</v>
      </c>
      <c r="D1927" s="17" t="str">
        <f>INDEX(Hosts!$A:$O,MATCH(Places!$C1927,Hosts!$A:$A,0),MATCH(Places!D$1,Hosts!$1:$1,0))</f>
        <v>Within an hour</v>
      </c>
      <c r="E1927" s="87">
        <f>INDEX(Hosts!$A:$O,MATCH(Places!$C1927,Hosts!$A:$A,0),MATCH(Places!E$1,Hosts!$1:$1,0))</f>
        <v>1</v>
      </c>
      <c r="F1927" s="87">
        <f>INDEX(Hosts!$A:$O,MATCH(Places!$C1927,Hosts!$A:$A,0),MATCH(Places!F$1,Hosts!$1:$1,0))</f>
        <v>1</v>
      </c>
      <c r="G1927" s="17" t="str">
        <f>INDEX(Hosts!$A:$O,MATCH(Places!$C1927,Hosts!$A:$A,0),MATCH(Places!G$1,Hosts!$1:$1,0))</f>
        <v>Yes</v>
      </c>
      <c r="H1927" s="17">
        <v>16</v>
      </c>
      <c r="I1927" s="17" t="str">
        <f>INDEX(Neighborhoods!$A:$C,MATCH(Places!$H1927,Neighborhoods!$A:$A,0),MATCH(Places!I$1,Neighborhoods!$1:$1,0))</f>
        <v>Manhattan</v>
      </c>
      <c r="J1927" s="17" t="str">
        <f>INDEX(Neighborhoods!$A:$C,MATCH(Places!$H1927,Neighborhoods!$A:$A,0),MATCH(Places!J$1,Neighborhoods!$1:$1,0))</f>
        <v>Harlem</v>
      </c>
      <c r="K1927" s="17" t="s">
        <v>1</v>
      </c>
      <c r="L1927" s="17" t="str">
        <f t="shared" si="120"/>
        <v>Yes</v>
      </c>
      <c r="M1927" s="17">
        <v>1</v>
      </c>
      <c r="N1927" s="17" t="str" cm="1">
        <f t="array" ref="N1927">_xlfn.IFS(M1927&lt;=2,"Small",M1927&lt;=5,"Medium",M1927&gt;5,"Large")</f>
        <v>Small</v>
      </c>
      <c r="O1927" s="65">
        <v>50</v>
      </c>
      <c r="P1927" s="87">
        <f t="shared" si="121"/>
        <v>0.03</v>
      </c>
      <c r="Q1927" s="68">
        <v>5</v>
      </c>
      <c r="R1927" s="68" t="str" cm="1">
        <f t="array" ref="R1927">_xlfn.SWITCH(ROUND(Q1927,0),5,"Excellent",4,"Good",3,"Ok","Bad")</f>
        <v>Excellent</v>
      </c>
      <c r="S1927" s="17">
        <v>9</v>
      </c>
      <c r="T1927" s="17" t="str">
        <f t="shared" si="122"/>
        <v>No</v>
      </c>
      <c r="U1927" s="82">
        <v>43755</v>
      </c>
      <c r="V1927" s="82">
        <v>44046</v>
      </c>
      <c r="W1927" s="17">
        <v>90</v>
      </c>
      <c r="X1927" s="17" t="str">
        <f t="shared" si="123"/>
        <v>Active</v>
      </c>
      <c r="Y1927" s="17" t="s">
        <v>15615</v>
      </c>
      <c r="Z1927" s="17"/>
    </row>
    <row r="1928" spans="1:26" x14ac:dyDescent="0.25">
      <c r="A1928">
        <v>1927</v>
      </c>
      <c r="B1928" s="17" t="s">
        <v>1426</v>
      </c>
      <c r="C1928" s="17">
        <v>2781</v>
      </c>
      <c r="D1928" s="17" t="str">
        <f>INDEX(Hosts!$A:$O,MATCH(Places!$C1928,Hosts!$A:$A,0),MATCH(Places!D$1,Hosts!$1:$1,0))</f>
        <v>Within an hour</v>
      </c>
      <c r="E1928" s="87">
        <f>INDEX(Hosts!$A:$O,MATCH(Places!$C1928,Hosts!$A:$A,0),MATCH(Places!E$1,Hosts!$1:$1,0))</f>
        <v>1</v>
      </c>
      <c r="F1928" s="87">
        <f>INDEX(Hosts!$A:$O,MATCH(Places!$C1928,Hosts!$A:$A,0),MATCH(Places!F$1,Hosts!$1:$1,0))</f>
        <v>0.99</v>
      </c>
      <c r="G1928" s="17" t="str">
        <f>INDEX(Hosts!$A:$O,MATCH(Places!$C1928,Hosts!$A:$A,0),MATCH(Places!G$1,Hosts!$1:$1,0))</f>
        <v>No</v>
      </c>
      <c r="H1928" s="17">
        <v>16</v>
      </c>
      <c r="I1928" s="17" t="str">
        <f>INDEX(Neighborhoods!$A:$C,MATCH(Places!$H1928,Neighborhoods!$A:$A,0),MATCH(Places!I$1,Neighborhoods!$1:$1,0))</f>
        <v>Manhattan</v>
      </c>
      <c r="J1928" s="17" t="str">
        <f>INDEX(Neighborhoods!$A:$C,MATCH(Places!$H1928,Neighborhoods!$A:$A,0),MATCH(Places!J$1,Neighborhoods!$1:$1,0))</f>
        <v>Harlem</v>
      </c>
      <c r="K1928" s="17" t="s">
        <v>11822</v>
      </c>
      <c r="L1928" s="17" t="str">
        <f t="shared" si="120"/>
        <v>No</v>
      </c>
      <c r="M1928" s="17">
        <v>3</v>
      </c>
      <c r="N1928" s="17" t="str" cm="1">
        <f t="array" ref="N1928">_xlfn.IFS(M1928&lt;=2,"Small",M1928&lt;=5,"Medium",M1928&gt;5,"Large")</f>
        <v>Medium</v>
      </c>
      <c r="O1928" s="65">
        <v>175</v>
      </c>
      <c r="P1928" s="87">
        <f t="shared" si="121"/>
        <v>0.03</v>
      </c>
      <c r="Q1928" s="68">
        <v>4.8899999999999997</v>
      </c>
      <c r="R1928" s="68" t="str" cm="1">
        <f t="array" ref="R1928">_xlfn.SWITCH(ROUND(Q1928,0),5,"Excellent",4,"Good",3,"Ok","Bad")</f>
        <v>Excellent</v>
      </c>
      <c r="S1928" s="17">
        <v>165</v>
      </c>
      <c r="T1928" s="17" t="str">
        <f t="shared" si="122"/>
        <v>Yes</v>
      </c>
      <c r="U1928" s="82">
        <v>42494</v>
      </c>
      <c r="V1928" s="82">
        <v>43877</v>
      </c>
      <c r="W1928" s="17">
        <v>365</v>
      </c>
      <c r="X1928" s="17" t="str">
        <f t="shared" si="123"/>
        <v>Active</v>
      </c>
      <c r="Y1928" s="17" t="s">
        <v>15615</v>
      </c>
      <c r="Z1928" s="17"/>
    </row>
    <row r="1929" spans="1:26" x14ac:dyDescent="0.25">
      <c r="A1929">
        <v>1928</v>
      </c>
      <c r="B1929" s="17" t="s">
        <v>1427</v>
      </c>
      <c r="C1929" s="17">
        <v>2585</v>
      </c>
      <c r="D1929" s="17" t="str">
        <f>INDEX(Hosts!$A:$O,MATCH(Places!$C1929,Hosts!$A:$A,0),MATCH(Places!D$1,Hosts!$1:$1,0))</f>
        <v>Within a day</v>
      </c>
      <c r="E1929" s="87">
        <f>INDEX(Hosts!$A:$O,MATCH(Places!$C1929,Hosts!$A:$A,0),MATCH(Places!E$1,Hosts!$1:$1,0))</f>
        <v>0.67</v>
      </c>
      <c r="F1929" s="87">
        <f>INDEX(Hosts!$A:$O,MATCH(Places!$C1929,Hosts!$A:$A,0),MATCH(Places!F$1,Hosts!$1:$1,0))</f>
        <v>0.75</v>
      </c>
      <c r="G1929" s="17" t="str">
        <f>INDEX(Hosts!$A:$O,MATCH(Places!$C1929,Hosts!$A:$A,0),MATCH(Places!G$1,Hosts!$1:$1,0))</f>
        <v>No</v>
      </c>
      <c r="H1929" s="17">
        <v>17</v>
      </c>
      <c r="I1929" s="17" t="str">
        <f>INDEX(Neighborhoods!$A:$C,MATCH(Places!$H1929,Neighborhoods!$A:$A,0),MATCH(Places!I$1,Neighborhoods!$1:$1,0))</f>
        <v>Manhattan</v>
      </c>
      <c r="J1929" s="17" t="str">
        <f>INDEX(Neighborhoods!$A:$C,MATCH(Places!$H1929,Neighborhoods!$A:$A,0),MATCH(Places!J$1,Neighborhoods!$1:$1,0))</f>
        <v>Hell's Kitchen</v>
      </c>
      <c r="K1929" s="17" t="s">
        <v>11822</v>
      </c>
      <c r="L1929" s="17" t="str">
        <f t="shared" si="120"/>
        <v>No</v>
      </c>
      <c r="M1929" s="17">
        <v>4</v>
      </c>
      <c r="N1929" s="17" t="str" cm="1">
        <f t="array" ref="N1929">_xlfn.IFS(M1929&lt;=2,"Small",M1929&lt;=5,"Medium",M1929&gt;5,"Large")</f>
        <v>Medium</v>
      </c>
      <c r="O1929" s="65">
        <v>87</v>
      </c>
      <c r="P1929" s="87">
        <f t="shared" si="121"/>
        <v>0.03</v>
      </c>
      <c r="Q1929" s="68">
        <v>4.75</v>
      </c>
      <c r="R1929" s="68" t="str" cm="1">
        <f t="array" ref="R1929">_xlfn.SWITCH(ROUND(Q1929,0),5,"Excellent",4,"Good",3,"Ok","Bad")</f>
        <v>Excellent</v>
      </c>
      <c r="S1929" s="17">
        <v>4</v>
      </c>
      <c r="T1929" s="17" t="str">
        <f t="shared" si="122"/>
        <v>No</v>
      </c>
      <c r="U1929" s="82">
        <v>42886</v>
      </c>
      <c r="V1929" s="82">
        <v>43916</v>
      </c>
      <c r="W1929" s="17">
        <v>338</v>
      </c>
      <c r="X1929" s="17" t="str">
        <f t="shared" si="123"/>
        <v>Active</v>
      </c>
      <c r="Y1929" s="17" t="s">
        <v>15615</v>
      </c>
      <c r="Z1929" s="17"/>
    </row>
    <row r="1930" spans="1:26" x14ac:dyDescent="0.25">
      <c r="A1930">
        <v>1929</v>
      </c>
      <c r="B1930" s="17" t="s">
        <v>1428</v>
      </c>
      <c r="C1930" s="17">
        <v>2758</v>
      </c>
      <c r="D1930" s="17" t="str">
        <f>INDEX(Hosts!$A:$O,MATCH(Places!$C1930,Hosts!$A:$A,0),MATCH(Places!D$1,Hosts!$1:$1,0))</f>
        <v>Within a few hours</v>
      </c>
      <c r="E1930" s="87">
        <f>INDEX(Hosts!$A:$O,MATCH(Places!$C1930,Hosts!$A:$A,0),MATCH(Places!E$1,Hosts!$1:$1,0))</f>
        <v>1</v>
      </c>
      <c r="F1930" s="87">
        <f>INDEX(Hosts!$A:$O,MATCH(Places!$C1930,Hosts!$A:$A,0),MATCH(Places!F$1,Hosts!$1:$1,0))</f>
        <v>1</v>
      </c>
      <c r="G1930" s="17" t="str">
        <f>INDEX(Hosts!$A:$O,MATCH(Places!$C1930,Hosts!$A:$A,0),MATCH(Places!G$1,Hosts!$1:$1,0))</f>
        <v>Yes</v>
      </c>
      <c r="H1930" s="17">
        <v>9</v>
      </c>
      <c r="I1930" s="17" t="str">
        <f>INDEX(Neighborhoods!$A:$C,MATCH(Places!$H1930,Neighborhoods!$A:$A,0),MATCH(Places!I$1,Neighborhoods!$1:$1,0))</f>
        <v>Brooklyn</v>
      </c>
      <c r="J1930" s="17" t="str">
        <f>INDEX(Neighborhoods!$A:$C,MATCH(Places!$H1930,Neighborhoods!$A:$A,0),MATCH(Places!J$1,Neighborhoods!$1:$1,0))</f>
        <v>Crown Heights</v>
      </c>
      <c r="K1930" s="17" t="s">
        <v>11822</v>
      </c>
      <c r="L1930" s="17" t="str">
        <f t="shared" si="120"/>
        <v>No</v>
      </c>
      <c r="M1930" s="17">
        <v>2</v>
      </c>
      <c r="N1930" s="17" t="str" cm="1">
        <f t="array" ref="N1930">_xlfn.IFS(M1930&lt;=2,"Small",M1930&lt;=5,"Medium",M1930&gt;5,"Large")</f>
        <v>Small</v>
      </c>
      <c r="O1930" s="65">
        <v>55</v>
      </c>
      <c r="P1930" s="87">
        <f t="shared" si="121"/>
        <v>0.03</v>
      </c>
      <c r="Q1930" s="68">
        <v>4.8099999999999996</v>
      </c>
      <c r="R1930" s="68" t="str" cm="1">
        <f t="array" ref="R1930">_xlfn.SWITCH(ROUND(Q1930,0),5,"Excellent",4,"Good",3,"Ok","Bad")</f>
        <v>Excellent</v>
      </c>
      <c r="S1930" s="17">
        <v>62</v>
      </c>
      <c r="T1930" s="17" t="str">
        <f t="shared" si="122"/>
        <v>No</v>
      </c>
      <c r="U1930" s="82">
        <v>43544</v>
      </c>
      <c r="V1930" s="82">
        <v>43938</v>
      </c>
      <c r="W1930" s="17">
        <v>35</v>
      </c>
      <c r="X1930" s="17" t="str">
        <f t="shared" si="123"/>
        <v>Active</v>
      </c>
      <c r="Y1930" s="17" t="s">
        <v>15616</v>
      </c>
      <c r="Z1930" s="17"/>
    </row>
    <row r="1931" spans="1:26" x14ac:dyDescent="0.25">
      <c r="A1931">
        <v>1930</v>
      </c>
      <c r="B1931" s="17" t="s">
        <v>1429</v>
      </c>
      <c r="C1931" s="17">
        <v>204</v>
      </c>
      <c r="D1931" s="17" t="str">
        <f>INDEX(Hosts!$A:$O,MATCH(Places!$C1931,Hosts!$A:$A,0),MATCH(Places!D$1,Hosts!$1:$1,0))</f>
        <v>Within a day</v>
      </c>
      <c r="E1931" s="87">
        <f>INDEX(Hosts!$A:$O,MATCH(Places!$C1931,Hosts!$A:$A,0),MATCH(Places!E$1,Hosts!$1:$1,0))</f>
        <v>1</v>
      </c>
      <c r="F1931" s="87">
        <f>INDEX(Hosts!$A:$O,MATCH(Places!$C1931,Hosts!$A:$A,0),MATCH(Places!F$1,Hosts!$1:$1,0))</f>
        <v>1</v>
      </c>
      <c r="G1931" s="17" t="str">
        <f>INDEX(Hosts!$A:$O,MATCH(Places!$C1931,Hosts!$A:$A,0),MATCH(Places!G$1,Hosts!$1:$1,0))</f>
        <v>Yes</v>
      </c>
      <c r="H1931" s="17">
        <v>7</v>
      </c>
      <c r="I1931" s="17" t="str">
        <f>INDEX(Neighborhoods!$A:$C,MATCH(Places!$H1931,Neighborhoods!$A:$A,0),MATCH(Places!I$1,Neighborhoods!$1:$1,0))</f>
        <v>Brooklyn</v>
      </c>
      <c r="J1931" s="17" t="str">
        <f>INDEX(Neighborhoods!$A:$C,MATCH(Places!$H1931,Neighborhoods!$A:$A,0),MATCH(Places!J$1,Neighborhoods!$1:$1,0))</f>
        <v>Bedford-Stuyvesant</v>
      </c>
      <c r="K1931" s="17" t="s">
        <v>11822</v>
      </c>
      <c r="L1931" s="17" t="str">
        <f t="shared" si="120"/>
        <v>No</v>
      </c>
      <c r="M1931" s="17">
        <v>4</v>
      </c>
      <c r="N1931" s="17" t="str" cm="1">
        <f t="array" ref="N1931">_xlfn.IFS(M1931&lt;=2,"Small",M1931&lt;=5,"Medium",M1931&gt;5,"Large")</f>
        <v>Medium</v>
      </c>
      <c r="O1931" s="65">
        <v>175</v>
      </c>
      <c r="P1931" s="87">
        <f t="shared" si="121"/>
        <v>0.03</v>
      </c>
      <c r="Q1931" s="68">
        <v>4.9000000000000004</v>
      </c>
      <c r="R1931" s="68" t="str" cm="1">
        <f t="array" ref="R1931">_xlfn.SWITCH(ROUND(Q1931,0),5,"Excellent",4,"Good",3,"Ok","Bad")</f>
        <v>Excellent</v>
      </c>
      <c r="S1931" s="17">
        <v>62</v>
      </c>
      <c r="T1931" s="17" t="str">
        <f t="shared" si="122"/>
        <v>No</v>
      </c>
      <c r="U1931" s="82">
        <v>42508</v>
      </c>
      <c r="V1931" s="82">
        <v>43740</v>
      </c>
      <c r="W1931" s="17">
        <v>364</v>
      </c>
      <c r="X1931" s="17" t="str">
        <f t="shared" si="123"/>
        <v>Active</v>
      </c>
      <c r="Y1931" s="17" t="s">
        <v>15615</v>
      </c>
      <c r="Z1931" s="17"/>
    </row>
    <row r="1932" spans="1:26" x14ac:dyDescent="0.25">
      <c r="A1932">
        <v>1931</v>
      </c>
      <c r="B1932" s="17" t="s">
        <v>1430</v>
      </c>
      <c r="C1932" s="17">
        <v>1566</v>
      </c>
      <c r="D1932" s="17" t="str">
        <f>INDEX(Hosts!$A:$O,MATCH(Places!$C1932,Hosts!$A:$A,0),MATCH(Places!D$1,Hosts!$1:$1,0))</f>
        <v>Within an hour</v>
      </c>
      <c r="E1932" s="87">
        <f>INDEX(Hosts!$A:$O,MATCH(Places!$C1932,Hosts!$A:$A,0),MATCH(Places!E$1,Hosts!$1:$1,0))</f>
        <v>1</v>
      </c>
      <c r="F1932" s="87">
        <f>INDEX(Hosts!$A:$O,MATCH(Places!$C1932,Hosts!$A:$A,0),MATCH(Places!F$1,Hosts!$1:$1,0))</f>
        <v>0.98</v>
      </c>
      <c r="G1932" s="17" t="str">
        <f>INDEX(Hosts!$A:$O,MATCH(Places!$C1932,Hosts!$A:$A,0),MATCH(Places!G$1,Hosts!$1:$1,0))</f>
        <v>Yes</v>
      </c>
      <c r="H1932" s="17">
        <v>17</v>
      </c>
      <c r="I1932" s="17" t="str">
        <f>INDEX(Neighborhoods!$A:$C,MATCH(Places!$H1932,Neighborhoods!$A:$A,0),MATCH(Places!I$1,Neighborhoods!$1:$1,0))</f>
        <v>Manhattan</v>
      </c>
      <c r="J1932" s="17" t="str">
        <f>INDEX(Neighborhoods!$A:$C,MATCH(Places!$H1932,Neighborhoods!$A:$A,0),MATCH(Places!J$1,Neighborhoods!$1:$1,0))</f>
        <v>Hell's Kitchen</v>
      </c>
      <c r="K1932" s="17" t="s">
        <v>11822</v>
      </c>
      <c r="L1932" s="17" t="str">
        <f t="shared" si="120"/>
        <v>No</v>
      </c>
      <c r="M1932" s="17">
        <v>6</v>
      </c>
      <c r="N1932" s="17" t="str" cm="1">
        <f t="array" ref="N1932">_xlfn.IFS(M1932&lt;=2,"Small",M1932&lt;=5,"Medium",M1932&gt;5,"Large")</f>
        <v>Large</v>
      </c>
      <c r="O1932" s="65">
        <v>71</v>
      </c>
      <c r="P1932" s="87">
        <f t="shared" si="121"/>
        <v>0.03</v>
      </c>
      <c r="Q1932" s="68">
        <v>4.99</v>
      </c>
      <c r="R1932" s="68" t="str" cm="1">
        <f t="array" ref="R1932">_xlfn.SWITCH(ROUND(Q1932,0),5,"Excellent",4,"Good",3,"Ok","Bad")</f>
        <v>Excellent</v>
      </c>
      <c r="S1932" s="17">
        <v>139</v>
      </c>
      <c r="T1932" s="17" t="str">
        <f t="shared" si="122"/>
        <v>Yes</v>
      </c>
      <c r="U1932" s="82">
        <v>42501</v>
      </c>
      <c r="V1932" s="82">
        <v>44031</v>
      </c>
      <c r="W1932" s="17">
        <v>179</v>
      </c>
      <c r="X1932" s="17" t="str">
        <f t="shared" si="123"/>
        <v>Active</v>
      </c>
      <c r="Y1932" s="17" t="s">
        <v>15616</v>
      </c>
      <c r="Z1932" s="17"/>
    </row>
    <row r="1933" spans="1:26" x14ac:dyDescent="0.25">
      <c r="A1933">
        <v>1932</v>
      </c>
      <c r="B1933" s="17" t="s">
        <v>13751</v>
      </c>
      <c r="C1933" s="17">
        <v>1520</v>
      </c>
      <c r="D1933" s="17" t="str">
        <f>INDEX(Hosts!$A:$O,MATCH(Places!$C1933,Hosts!$A:$A,0),MATCH(Places!D$1,Hosts!$1:$1,0))</f>
        <v>Within a few hours</v>
      </c>
      <c r="E1933" s="87">
        <f>INDEX(Hosts!$A:$O,MATCH(Places!$C1933,Hosts!$A:$A,0),MATCH(Places!E$1,Hosts!$1:$1,0))</f>
        <v>1</v>
      </c>
      <c r="F1933" s="87">
        <f>INDEX(Hosts!$A:$O,MATCH(Places!$C1933,Hosts!$A:$A,0),MATCH(Places!F$1,Hosts!$1:$1,0))</f>
        <v>0.82</v>
      </c>
      <c r="G1933" s="17" t="str">
        <f>INDEX(Hosts!$A:$O,MATCH(Places!$C1933,Hosts!$A:$A,0),MATCH(Places!G$1,Hosts!$1:$1,0))</f>
        <v>No</v>
      </c>
      <c r="H1933" s="17">
        <v>1</v>
      </c>
      <c r="I1933" s="17" t="str">
        <f>INDEX(Neighborhoods!$A:$C,MATCH(Places!$H1933,Neighborhoods!$A:$A,0),MATCH(Places!I$1,Neighborhoods!$1:$1,0))</f>
        <v>Bronx</v>
      </c>
      <c r="J1933" s="17" t="str">
        <f>INDEX(Neighborhoods!$A:$C,MATCH(Places!$H1933,Neighborhoods!$A:$A,0),MATCH(Places!J$1,Neighborhoods!$1:$1,0))</f>
        <v>Allerton</v>
      </c>
      <c r="K1933" s="17" t="s">
        <v>11822</v>
      </c>
      <c r="L1933" s="17" t="str">
        <f t="shared" si="120"/>
        <v>No</v>
      </c>
      <c r="M1933" s="17">
        <v>5</v>
      </c>
      <c r="N1933" s="17" t="str" cm="1">
        <f t="array" ref="N1933">_xlfn.IFS(M1933&lt;=2,"Small",M1933&lt;=5,"Medium",M1933&gt;5,"Large")</f>
        <v>Medium</v>
      </c>
      <c r="O1933" s="65">
        <v>99</v>
      </c>
      <c r="P1933" s="87">
        <f t="shared" si="121"/>
        <v>0.03</v>
      </c>
      <c r="Q1933" s="68">
        <v>4.74</v>
      </c>
      <c r="R1933" s="68" t="str" cm="1">
        <f t="array" ref="R1933">_xlfn.SWITCH(ROUND(Q1933,0),5,"Excellent",4,"Good",3,"Ok","Bad")</f>
        <v>Excellent</v>
      </c>
      <c r="S1933" s="17">
        <v>43</v>
      </c>
      <c r="T1933" s="17" t="str">
        <f t="shared" si="122"/>
        <v>No</v>
      </c>
      <c r="U1933" s="82">
        <v>42494</v>
      </c>
      <c r="V1933" s="82">
        <v>44023</v>
      </c>
      <c r="W1933" s="17">
        <v>259</v>
      </c>
      <c r="X1933" s="17" t="str">
        <f t="shared" si="123"/>
        <v>Active</v>
      </c>
      <c r="Y1933" s="17" t="s">
        <v>15615</v>
      </c>
      <c r="Z1933" s="17"/>
    </row>
    <row r="1934" spans="1:26" x14ac:dyDescent="0.25">
      <c r="A1934">
        <v>1933</v>
      </c>
      <c r="B1934" s="17" t="s">
        <v>1431</v>
      </c>
      <c r="C1934" s="17">
        <v>2101</v>
      </c>
      <c r="D1934" s="17" t="str">
        <f>INDEX(Hosts!$A:$O,MATCH(Places!$C1934,Hosts!$A:$A,0),MATCH(Places!D$1,Hosts!$1:$1,0))</f>
        <v>Within an hour</v>
      </c>
      <c r="E1934" s="87">
        <f>INDEX(Hosts!$A:$O,MATCH(Places!$C1934,Hosts!$A:$A,0),MATCH(Places!E$1,Hosts!$1:$1,0))</f>
        <v>1</v>
      </c>
      <c r="F1934" s="87">
        <f>INDEX(Hosts!$A:$O,MATCH(Places!$C1934,Hosts!$A:$A,0),MATCH(Places!F$1,Hosts!$1:$1,0))</f>
        <v>0.56999999999999995</v>
      </c>
      <c r="G1934" s="17" t="str">
        <f>INDEX(Hosts!$A:$O,MATCH(Places!$C1934,Hosts!$A:$A,0),MATCH(Places!G$1,Hosts!$1:$1,0))</f>
        <v>Yes</v>
      </c>
      <c r="H1934" s="17">
        <v>18</v>
      </c>
      <c r="I1934" s="17" t="str">
        <f>INDEX(Neighborhoods!$A:$C,MATCH(Places!$H1934,Neighborhoods!$A:$A,0),MATCH(Places!I$1,Neighborhoods!$1:$1,0))</f>
        <v>Manhattan</v>
      </c>
      <c r="J1934" s="17" t="str">
        <f>INDEX(Neighborhoods!$A:$C,MATCH(Places!$H1934,Neighborhoods!$A:$A,0),MATCH(Places!J$1,Neighborhoods!$1:$1,0))</f>
        <v>Midtown</v>
      </c>
      <c r="K1934" s="17" t="s">
        <v>11822</v>
      </c>
      <c r="L1934" s="17" t="str">
        <f t="shared" si="120"/>
        <v>No</v>
      </c>
      <c r="M1934" s="17">
        <v>6</v>
      </c>
      <c r="N1934" s="17" t="str" cm="1">
        <f t="array" ref="N1934">_xlfn.IFS(M1934&lt;=2,"Small",M1934&lt;=5,"Medium",M1934&gt;5,"Large")</f>
        <v>Large</v>
      </c>
      <c r="O1934" s="65">
        <v>328</v>
      </c>
      <c r="P1934" s="87">
        <f t="shared" si="121"/>
        <v>0.04</v>
      </c>
      <c r="Q1934" s="68">
        <v>4.8</v>
      </c>
      <c r="R1934" s="68" t="str" cm="1">
        <f t="array" ref="R1934">_xlfn.SWITCH(ROUND(Q1934,0),5,"Excellent",4,"Good",3,"Ok","Bad")</f>
        <v>Excellent</v>
      </c>
      <c r="S1934" s="17">
        <v>5</v>
      </c>
      <c r="T1934" s="17" t="str">
        <f t="shared" si="122"/>
        <v>No</v>
      </c>
      <c r="U1934" s="82">
        <v>42657</v>
      </c>
      <c r="V1934" s="82">
        <v>43590</v>
      </c>
      <c r="W1934" s="17">
        <v>0</v>
      </c>
      <c r="X1934" s="17" t="str">
        <f t="shared" si="123"/>
        <v>Inactive</v>
      </c>
      <c r="Y1934" s="17" t="s">
        <v>15615</v>
      </c>
      <c r="Z1934" s="17"/>
    </row>
    <row r="1935" spans="1:26" x14ac:dyDescent="0.25">
      <c r="A1935">
        <v>1934</v>
      </c>
      <c r="B1935" s="17" t="s">
        <v>1432</v>
      </c>
      <c r="C1935" s="17">
        <v>2571</v>
      </c>
      <c r="D1935" s="17" t="str">
        <f>INDEX(Hosts!$A:$O,MATCH(Places!$C1935,Hosts!$A:$A,0),MATCH(Places!D$1,Hosts!$1:$1,0))</f>
        <v>Within an hour</v>
      </c>
      <c r="E1935" s="87">
        <f>INDEX(Hosts!$A:$O,MATCH(Places!$C1935,Hosts!$A:$A,0),MATCH(Places!E$1,Hosts!$1:$1,0))</f>
        <v>0.84</v>
      </c>
      <c r="F1935" s="87">
        <f>INDEX(Hosts!$A:$O,MATCH(Places!$C1935,Hosts!$A:$A,0),MATCH(Places!F$1,Hosts!$1:$1,0))</f>
        <v>0.97</v>
      </c>
      <c r="G1935" s="17" t="str">
        <f>INDEX(Hosts!$A:$O,MATCH(Places!$C1935,Hosts!$A:$A,0),MATCH(Places!G$1,Hosts!$1:$1,0))</f>
        <v>No</v>
      </c>
      <c r="H1935" s="17">
        <v>8</v>
      </c>
      <c r="I1935" s="17" t="str">
        <f>INDEX(Neighborhoods!$A:$C,MATCH(Places!$H1935,Neighborhoods!$A:$A,0),MATCH(Places!I$1,Neighborhoods!$1:$1,0))</f>
        <v>Brooklyn</v>
      </c>
      <c r="J1935" s="17" t="str">
        <f>INDEX(Neighborhoods!$A:$C,MATCH(Places!$H1935,Neighborhoods!$A:$A,0),MATCH(Places!J$1,Neighborhoods!$1:$1,0))</f>
        <v>Bushwick</v>
      </c>
      <c r="K1935" s="17" t="s">
        <v>1</v>
      </c>
      <c r="L1935" s="17" t="str">
        <f t="shared" si="120"/>
        <v>Yes</v>
      </c>
      <c r="M1935" s="17">
        <v>2</v>
      </c>
      <c r="N1935" s="17" t="str" cm="1">
        <f t="array" ref="N1935">_xlfn.IFS(M1935&lt;=2,"Small",M1935&lt;=5,"Medium",M1935&gt;5,"Large")</f>
        <v>Small</v>
      </c>
      <c r="O1935" s="65">
        <v>46</v>
      </c>
      <c r="P1935" s="87">
        <f t="shared" si="121"/>
        <v>0.03</v>
      </c>
      <c r="Q1935" s="68">
        <v>4.51</v>
      </c>
      <c r="R1935" s="68" t="str" cm="1">
        <f t="array" ref="R1935">_xlfn.SWITCH(ROUND(Q1935,0),5,"Excellent",4,"Good",3,"Ok","Bad")</f>
        <v>Excellent</v>
      </c>
      <c r="S1935" s="17">
        <v>72</v>
      </c>
      <c r="T1935" s="17" t="str">
        <f t="shared" si="122"/>
        <v>No</v>
      </c>
      <c r="U1935" s="82">
        <v>42505</v>
      </c>
      <c r="V1935" s="82">
        <v>43260</v>
      </c>
      <c r="W1935" s="17">
        <v>0</v>
      </c>
      <c r="X1935" s="17" t="str">
        <f t="shared" si="123"/>
        <v>Inactive</v>
      </c>
      <c r="Y1935" s="17" t="s">
        <v>15616</v>
      </c>
      <c r="Z1935" s="17"/>
    </row>
    <row r="1936" spans="1:26" x14ac:dyDescent="0.25">
      <c r="A1936">
        <v>1935</v>
      </c>
      <c r="B1936" s="17" t="s">
        <v>1433</v>
      </c>
      <c r="C1936" s="17">
        <v>2793</v>
      </c>
      <c r="D1936" s="17" t="str">
        <f>INDEX(Hosts!$A:$O,MATCH(Places!$C1936,Hosts!$A:$A,0),MATCH(Places!D$1,Hosts!$1:$1,0))</f>
        <v>Within a day</v>
      </c>
      <c r="E1936" s="87">
        <f>INDEX(Hosts!$A:$O,MATCH(Places!$C1936,Hosts!$A:$A,0),MATCH(Places!E$1,Hosts!$1:$1,0))</f>
        <v>0.9</v>
      </c>
      <c r="F1936" s="87">
        <f>INDEX(Hosts!$A:$O,MATCH(Places!$C1936,Hosts!$A:$A,0),MATCH(Places!F$1,Hosts!$1:$1,0))</f>
        <v>0.99</v>
      </c>
      <c r="G1936" s="17" t="str">
        <f>INDEX(Hosts!$A:$O,MATCH(Places!$C1936,Hosts!$A:$A,0),MATCH(Places!G$1,Hosts!$1:$1,0))</f>
        <v>Yes</v>
      </c>
      <c r="H1936" s="17">
        <v>19</v>
      </c>
      <c r="I1936" s="17" t="str">
        <f>INDEX(Neighborhoods!$A:$C,MATCH(Places!$H1936,Neighborhoods!$A:$A,0),MATCH(Places!I$1,Neighborhoods!$1:$1,0))</f>
        <v>Manhattan</v>
      </c>
      <c r="J1936" s="17" t="str">
        <f>INDEX(Neighborhoods!$A:$C,MATCH(Places!$H1936,Neighborhoods!$A:$A,0),MATCH(Places!J$1,Neighborhoods!$1:$1,0))</f>
        <v>Upper East Side</v>
      </c>
      <c r="K1936" s="17" t="s">
        <v>11822</v>
      </c>
      <c r="L1936" s="17" t="str">
        <f t="shared" si="120"/>
        <v>No</v>
      </c>
      <c r="M1936" s="17">
        <v>5</v>
      </c>
      <c r="N1936" s="17" t="str" cm="1">
        <f t="array" ref="N1936">_xlfn.IFS(M1936&lt;=2,"Small",M1936&lt;=5,"Medium",M1936&gt;5,"Large")</f>
        <v>Medium</v>
      </c>
      <c r="O1936" s="65">
        <v>399</v>
      </c>
      <c r="P1936" s="87">
        <f t="shared" si="121"/>
        <v>0.04</v>
      </c>
      <c r="Q1936" s="68">
        <v>4.99</v>
      </c>
      <c r="R1936" s="68" t="str" cm="1">
        <f t="array" ref="R1936">_xlfn.SWITCH(ROUND(Q1936,0),5,"Excellent",4,"Good",3,"Ok","Bad")</f>
        <v>Excellent</v>
      </c>
      <c r="S1936" s="17">
        <v>75</v>
      </c>
      <c r="T1936" s="17" t="str">
        <f t="shared" si="122"/>
        <v>No</v>
      </c>
      <c r="U1936" s="82">
        <v>42536</v>
      </c>
      <c r="V1936" s="82">
        <v>43994</v>
      </c>
      <c r="W1936" s="17">
        <v>329</v>
      </c>
      <c r="X1936" s="17" t="str">
        <f t="shared" si="123"/>
        <v>Active</v>
      </c>
      <c r="Y1936" s="17" t="s">
        <v>15615</v>
      </c>
      <c r="Z1936" s="17"/>
    </row>
    <row r="1937" spans="1:26" x14ac:dyDescent="0.25">
      <c r="A1937">
        <v>1936</v>
      </c>
      <c r="B1937" s="17" t="s">
        <v>13184</v>
      </c>
      <c r="C1937" s="17">
        <v>1459</v>
      </c>
      <c r="D1937" s="17" t="str">
        <f>INDEX(Hosts!$A:$O,MATCH(Places!$C1937,Hosts!$A:$A,0),MATCH(Places!D$1,Hosts!$1:$1,0))</f>
        <v>Within an hour</v>
      </c>
      <c r="E1937" s="87">
        <f>INDEX(Hosts!$A:$O,MATCH(Places!$C1937,Hosts!$A:$A,0),MATCH(Places!E$1,Hosts!$1:$1,0))</f>
        <v>1</v>
      </c>
      <c r="F1937" s="87">
        <f>INDEX(Hosts!$A:$O,MATCH(Places!$C1937,Hosts!$A:$A,0),MATCH(Places!F$1,Hosts!$1:$1,0))</f>
        <v>0.97</v>
      </c>
      <c r="G1937" s="17" t="str">
        <f>INDEX(Hosts!$A:$O,MATCH(Places!$C1937,Hosts!$A:$A,0),MATCH(Places!G$1,Hosts!$1:$1,0))</f>
        <v>No</v>
      </c>
      <c r="H1937" s="17">
        <v>16</v>
      </c>
      <c r="I1937" s="17" t="str">
        <f>INDEX(Neighborhoods!$A:$C,MATCH(Places!$H1937,Neighborhoods!$A:$A,0),MATCH(Places!I$1,Neighborhoods!$1:$1,0))</f>
        <v>Manhattan</v>
      </c>
      <c r="J1937" s="17" t="str">
        <f>INDEX(Neighborhoods!$A:$C,MATCH(Places!$H1937,Neighborhoods!$A:$A,0),MATCH(Places!J$1,Neighborhoods!$1:$1,0))</f>
        <v>Harlem</v>
      </c>
      <c r="K1937" s="17" t="s">
        <v>11822</v>
      </c>
      <c r="L1937" s="17" t="str">
        <f t="shared" si="120"/>
        <v>No</v>
      </c>
      <c r="M1937" s="17">
        <v>8</v>
      </c>
      <c r="N1937" s="17" t="str" cm="1">
        <f t="array" ref="N1937">_xlfn.IFS(M1937&lt;=2,"Small",M1937&lt;=5,"Medium",M1937&gt;5,"Large")</f>
        <v>Large</v>
      </c>
      <c r="O1937" s="65">
        <v>380</v>
      </c>
      <c r="P1937" s="87">
        <f t="shared" si="121"/>
        <v>0.04</v>
      </c>
      <c r="Q1937" s="68">
        <v>4.9800000000000004</v>
      </c>
      <c r="R1937" s="68" t="str" cm="1">
        <f t="array" ref="R1937">_xlfn.SWITCH(ROUND(Q1937,0),5,"Excellent",4,"Good",3,"Ok","Bad")</f>
        <v>Excellent</v>
      </c>
      <c r="S1937" s="17">
        <v>54</v>
      </c>
      <c r="T1937" s="17" t="str">
        <f t="shared" si="122"/>
        <v>No</v>
      </c>
      <c r="U1937" s="82">
        <v>42520</v>
      </c>
      <c r="V1937" s="82">
        <v>43971</v>
      </c>
      <c r="W1937" s="17">
        <v>263</v>
      </c>
      <c r="X1937" s="17" t="str">
        <f t="shared" si="123"/>
        <v>Active</v>
      </c>
      <c r="Y1937" s="17" t="s">
        <v>15615</v>
      </c>
      <c r="Z1937" s="17"/>
    </row>
    <row r="1938" spans="1:26" x14ac:dyDescent="0.25">
      <c r="A1938">
        <v>1937</v>
      </c>
      <c r="B1938" s="17" t="s">
        <v>1434</v>
      </c>
      <c r="C1938" s="17">
        <v>1541</v>
      </c>
      <c r="D1938" s="17" t="str">
        <f>INDEX(Hosts!$A:$O,MATCH(Places!$C1938,Hosts!$A:$A,0),MATCH(Places!D$1,Hosts!$1:$1,0))</f>
        <v>Within a day</v>
      </c>
      <c r="E1938" s="87">
        <f>INDEX(Hosts!$A:$O,MATCH(Places!$C1938,Hosts!$A:$A,0),MATCH(Places!E$1,Hosts!$1:$1,0))</f>
        <v>1</v>
      </c>
      <c r="F1938" s="87">
        <f>INDEX(Hosts!$A:$O,MATCH(Places!$C1938,Hosts!$A:$A,0),MATCH(Places!F$1,Hosts!$1:$1,0))</f>
        <v>0.92</v>
      </c>
      <c r="G1938" s="17" t="str">
        <f>INDEX(Hosts!$A:$O,MATCH(Places!$C1938,Hosts!$A:$A,0),MATCH(Places!G$1,Hosts!$1:$1,0))</f>
        <v>Yes</v>
      </c>
      <c r="H1938" s="17">
        <v>6</v>
      </c>
      <c r="I1938" s="17" t="str">
        <f>INDEX(Neighborhoods!$A:$C,MATCH(Places!$H1938,Neighborhoods!$A:$A,0),MATCH(Places!I$1,Neighborhoods!$1:$1,0))</f>
        <v>Bronx</v>
      </c>
      <c r="J1938" s="17" t="str">
        <f>INDEX(Neighborhoods!$A:$C,MATCH(Places!$H1938,Neighborhoods!$A:$A,0),MATCH(Places!J$1,Neighborhoods!$1:$1,0))</f>
        <v>Wakefield</v>
      </c>
      <c r="K1938" s="17" t="s">
        <v>11822</v>
      </c>
      <c r="L1938" s="17" t="str">
        <f t="shared" si="120"/>
        <v>No</v>
      </c>
      <c r="M1938" s="17">
        <v>2</v>
      </c>
      <c r="N1938" s="17" t="str" cm="1">
        <f t="array" ref="N1938">_xlfn.IFS(M1938&lt;=2,"Small",M1938&lt;=5,"Medium",M1938&gt;5,"Large")</f>
        <v>Small</v>
      </c>
      <c r="O1938" s="65">
        <v>99</v>
      </c>
      <c r="P1938" s="87">
        <f t="shared" si="121"/>
        <v>0.03</v>
      </c>
      <c r="Q1938" s="68">
        <v>4.83</v>
      </c>
      <c r="R1938" s="68" t="str" cm="1">
        <f t="array" ref="R1938">_xlfn.SWITCH(ROUND(Q1938,0),5,"Excellent",4,"Good",3,"Ok","Bad")</f>
        <v>Excellent</v>
      </c>
      <c r="S1938" s="17">
        <v>80</v>
      </c>
      <c r="T1938" s="17" t="str">
        <f t="shared" si="122"/>
        <v>No</v>
      </c>
      <c r="U1938" s="82">
        <v>42508</v>
      </c>
      <c r="V1938" s="82">
        <v>44042</v>
      </c>
      <c r="W1938" s="17">
        <v>74</v>
      </c>
      <c r="X1938" s="17" t="str">
        <f t="shared" si="123"/>
        <v>Active</v>
      </c>
      <c r="Y1938" s="17" t="s">
        <v>15615</v>
      </c>
      <c r="Z1938" s="17"/>
    </row>
    <row r="1939" spans="1:26" x14ac:dyDescent="0.25">
      <c r="A1939">
        <v>1938</v>
      </c>
      <c r="B1939" s="17" t="s">
        <v>1435</v>
      </c>
      <c r="C1939" s="17">
        <v>2794</v>
      </c>
      <c r="D1939" s="17" t="str">
        <f>INDEX(Hosts!$A:$O,MATCH(Places!$C1939,Hosts!$A:$A,0),MATCH(Places!D$1,Hosts!$1:$1,0))</f>
        <v>Within an hour</v>
      </c>
      <c r="E1939" s="87">
        <f>INDEX(Hosts!$A:$O,MATCH(Places!$C1939,Hosts!$A:$A,0),MATCH(Places!E$1,Hosts!$1:$1,0))</f>
        <v>1</v>
      </c>
      <c r="F1939" s="87">
        <f>INDEX(Hosts!$A:$O,MATCH(Places!$C1939,Hosts!$A:$A,0),MATCH(Places!F$1,Hosts!$1:$1,0))</f>
        <v>1</v>
      </c>
      <c r="G1939" s="17" t="str">
        <f>INDEX(Hosts!$A:$O,MATCH(Places!$C1939,Hosts!$A:$A,0),MATCH(Places!G$1,Hosts!$1:$1,0))</f>
        <v>Yes</v>
      </c>
      <c r="H1939" s="17">
        <v>14</v>
      </c>
      <c r="I1939" s="17" t="str">
        <f>INDEX(Neighborhoods!$A:$C,MATCH(Places!$H1939,Neighborhoods!$A:$A,0),MATCH(Places!I$1,Neighborhoods!$1:$1,0))</f>
        <v>Manhattan</v>
      </c>
      <c r="J1939" s="17" t="str">
        <f>INDEX(Neighborhoods!$A:$C,MATCH(Places!$H1939,Neighborhoods!$A:$A,0),MATCH(Places!J$1,Neighborhoods!$1:$1,0))</f>
        <v>East Harlem</v>
      </c>
      <c r="K1939" s="17" t="s">
        <v>1</v>
      </c>
      <c r="L1939" s="17" t="str">
        <f t="shared" si="120"/>
        <v>Yes</v>
      </c>
      <c r="M1939" s="17">
        <v>1</v>
      </c>
      <c r="N1939" s="17" t="str" cm="1">
        <f t="array" ref="N1939">_xlfn.IFS(M1939&lt;=2,"Small",M1939&lt;=5,"Medium",M1939&gt;5,"Large")</f>
        <v>Small</v>
      </c>
      <c r="O1939" s="65">
        <v>60</v>
      </c>
      <c r="P1939" s="87">
        <f t="shared" si="121"/>
        <v>0.03</v>
      </c>
      <c r="Q1939" s="68">
        <v>4.9000000000000004</v>
      </c>
      <c r="R1939" s="68" t="str" cm="1">
        <f t="array" ref="R1939">_xlfn.SWITCH(ROUND(Q1939,0),5,"Excellent",4,"Good",3,"Ok","Bad")</f>
        <v>Excellent</v>
      </c>
      <c r="S1939" s="17">
        <v>176</v>
      </c>
      <c r="T1939" s="17" t="str">
        <f t="shared" si="122"/>
        <v>Yes</v>
      </c>
      <c r="U1939" s="82">
        <v>42496</v>
      </c>
      <c r="V1939" s="82">
        <v>44051</v>
      </c>
      <c r="W1939" s="17">
        <v>175</v>
      </c>
      <c r="X1939" s="17" t="str">
        <f t="shared" si="123"/>
        <v>Active</v>
      </c>
      <c r="Y1939" s="17" t="s">
        <v>15616</v>
      </c>
      <c r="Z1939" s="17"/>
    </row>
    <row r="1940" spans="1:26" x14ac:dyDescent="0.25">
      <c r="A1940">
        <v>1939</v>
      </c>
      <c r="B1940" s="17" t="s">
        <v>1436</v>
      </c>
      <c r="C1940" s="17">
        <v>2797</v>
      </c>
      <c r="D1940" s="17" t="str">
        <f>INDEX(Hosts!$A:$O,MATCH(Places!$C1940,Hosts!$A:$A,0),MATCH(Places!D$1,Hosts!$1:$1,0))</f>
        <v>Within an hour</v>
      </c>
      <c r="E1940" s="87">
        <f>INDEX(Hosts!$A:$O,MATCH(Places!$C1940,Hosts!$A:$A,0),MATCH(Places!E$1,Hosts!$1:$1,0))</f>
        <v>0.97</v>
      </c>
      <c r="F1940" s="87">
        <f>INDEX(Hosts!$A:$O,MATCH(Places!$C1940,Hosts!$A:$A,0),MATCH(Places!F$1,Hosts!$1:$1,0))</f>
        <v>1</v>
      </c>
      <c r="G1940" s="17" t="str">
        <f>INDEX(Hosts!$A:$O,MATCH(Places!$C1940,Hosts!$A:$A,0),MATCH(Places!G$1,Hosts!$1:$1,0))</f>
        <v>Yes</v>
      </c>
      <c r="H1940" s="17">
        <v>22</v>
      </c>
      <c r="I1940" s="17" t="str">
        <f>INDEX(Neighborhoods!$A:$C,MATCH(Places!$H1940,Neighborhoods!$A:$A,0),MATCH(Places!I$1,Neighborhoods!$1:$1,0))</f>
        <v>Queens</v>
      </c>
      <c r="J1940" s="17" t="str">
        <f>INDEX(Neighborhoods!$A:$C,MATCH(Places!$H1940,Neighborhoods!$A:$A,0),MATCH(Places!J$1,Neighborhoods!$1:$1,0))</f>
        <v>Flushing</v>
      </c>
      <c r="K1940" s="17" t="s">
        <v>1</v>
      </c>
      <c r="L1940" s="17" t="str">
        <f t="shared" si="120"/>
        <v>Yes</v>
      </c>
      <c r="M1940" s="17">
        <v>2</v>
      </c>
      <c r="N1940" s="17" t="str" cm="1">
        <f t="array" ref="N1940">_xlfn.IFS(M1940&lt;=2,"Small",M1940&lt;=5,"Medium",M1940&gt;5,"Large")</f>
        <v>Small</v>
      </c>
      <c r="O1940" s="65">
        <v>99</v>
      </c>
      <c r="P1940" s="87">
        <f t="shared" si="121"/>
        <v>0.03</v>
      </c>
      <c r="Q1940" s="68">
        <v>4.99</v>
      </c>
      <c r="R1940" s="68" t="str" cm="1">
        <f t="array" ref="R1940">_xlfn.SWITCH(ROUND(Q1940,0),5,"Excellent",4,"Good",3,"Ok","Bad")</f>
        <v>Excellent</v>
      </c>
      <c r="S1940" s="17">
        <v>244</v>
      </c>
      <c r="T1940" s="17" t="str">
        <f t="shared" si="122"/>
        <v>Yes</v>
      </c>
      <c r="U1940" s="82">
        <v>42505</v>
      </c>
      <c r="V1940" s="82">
        <v>44056</v>
      </c>
      <c r="W1940" s="17">
        <v>356</v>
      </c>
      <c r="X1940" s="17" t="str">
        <f t="shared" si="123"/>
        <v>Active</v>
      </c>
      <c r="Y1940" s="17" t="s">
        <v>15615</v>
      </c>
      <c r="Z1940" s="17"/>
    </row>
    <row r="1941" spans="1:26" x14ac:dyDescent="0.25">
      <c r="A1941">
        <v>1940</v>
      </c>
      <c r="B1941" s="17" t="s">
        <v>14701</v>
      </c>
      <c r="C1941" s="17">
        <v>1496</v>
      </c>
      <c r="D1941" s="17" t="str">
        <f>INDEX(Hosts!$A:$O,MATCH(Places!$C1941,Hosts!$A:$A,0),MATCH(Places!D$1,Hosts!$1:$1,0))</f>
        <v>Within an hour</v>
      </c>
      <c r="E1941" s="87">
        <f>INDEX(Hosts!$A:$O,MATCH(Places!$C1941,Hosts!$A:$A,0),MATCH(Places!E$1,Hosts!$1:$1,0))</f>
        <v>0.81</v>
      </c>
      <c r="F1941" s="87">
        <f>INDEX(Hosts!$A:$O,MATCH(Places!$C1941,Hosts!$A:$A,0),MATCH(Places!F$1,Hosts!$1:$1,0))</f>
        <v>0.85</v>
      </c>
      <c r="G1941" s="17" t="str">
        <f>INDEX(Hosts!$A:$O,MATCH(Places!$C1941,Hosts!$A:$A,0),MATCH(Places!G$1,Hosts!$1:$1,0))</f>
        <v>No</v>
      </c>
      <c r="H1941" s="17">
        <v>20</v>
      </c>
      <c r="I1941" s="17" t="str">
        <f>INDEX(Neighborhoods!$A:$C,MATCH(Places!$H1941,Neighborhoods!$A:$A,0),MATCH(Places!I$1,Neighborhoods!$1:$1,0))</f>
        <v>Manhattan</v>
      </c>
      <c r="J1941" s="17" t="str">
        <f>INDEX(Neighborhoods!$A:$C,MATCH(Places!$H1941,Neighborhoods!$A:$A,0),MATCH(Places!J$1,Neighborhoods!$1:$1,0))</f>
        <v>Upper West Side</v>
      </c>
      <c r="K1941" s="17" t="s">
        <v>11822</v>
      </c>
      <c r="L1941" s="17" t="str">
        <f t="shared" si="120"/>
        <v>No</v>
      </c>
      <c r="M1941" s="17">
        <v>5</v>
      </c>
      <c r="N1941" s="17" t="str" cm="1">
        <f t="array" ref="N1941">_xlfn.IFS(M1941&lt;=2,"Small",M1941&lt;=5,"Medium",M1941&gt;5,"Large")</f>
        <v>Medium</v>
      </c>
      <c r="O1941" s="65">
        <v>60</v>
      </c>
      <c r="P1941" s="87">
        <f t="shared" si="121"/>
        <v>0.03</v>
      </c>
      <c r="Q1941" s="68">
        <v>4.5599999999999996</v>
      </c>
      <c r="R1941" s="68" t="str" cm="1">
        <f t="array" ref="R1941">_xlfn.SWITCH(ROUND(Q1941,0),5,"Excellent",4,"Good",3,"Ok","Bad")</f>
        <v>Excellent</v>
      </c>
      <c r="S1941" s="17">
        <v>27</v>
      </c>
      <c r="T1941" s="17" t="str">
        <f t="shared" si="122"/>
        <v>No</v>
      </c>
      <c r="U1941" s="82">
        <v>42497</v>
      </c>
      <c r="V1941" s="82">
        <v>43890</v>
      </c>
      <c r="W1941" s="17">
        <v>348</v>
      </c>
      <c r="X1941" s="17" t="str">
        <f t="shared" si="123"/>
        <v>Active</v>
      </c>
      <c r="Y1941" s="17" t="s">
        <v>15615</v>
      </c>
      <c r="Z1941" s="17"/>
    </row>
    <row r="1942" spans="1:26" x14ac:dyDescent="0.25">
      <c r="A1942">
        <v>1941</v>
      </c>
      <c r="B1942" s="17" t="s">
        <v>1437</v>
      </c>
      <c r="C1942" s="17">
        <v>1774</v>
      </c>
      <c r="D1942" s="17" t="str">
        <f>INDEX(Hosts!$A:$O,MATCH(Places!$C1942,Hosts!$A:$A,0),MATCH(Places!D$1,Hosts!$1:$1,0))</f>
        <v>Within an hour</v>
      </c>
      <c r="E1942" s="87">
        <f>INDEX(Hosts!$A:$O,MATCH(Places!$C1942,Hosts!$A:$A,0),MATCH(Places!E$1,Hosts!$1:$1,0))</f>
        <v>1</v>
      </c>
      <c r="F1942" s="87">
        <f>INDEX(Hosts!$A:$O,MATCH(Places!$C1942,Hosts!$A:$A,0),MATCH(Places!F$1,Hosts!$1:$1,0))</f>
        <v>0.93</v>
      </c>
      <c r="G1942" s="17" t="str">
        <f>INDEX(Hosts!$A:$O,MATCH(Places!$C1942,Hosts!$A:$A,0),MATCH(Places!G$1,Hosts!$1:$1,0))</f>
        <v>Yes</v>
      </c>
      <c r="H1942" s="17">
        <v>16</v>
      </c>
      <c r="I1942" s="17" t="str">
        <f>INDEX(Neighborhoods!$A:$C,MATCH(Places!$H1942,Neighborhoods!$A:$A,0),MATCH(Places!I$1,Neighborhoods!$1:$1,0))</f>
        <v>Manhattan</v>
      </c>
      <c r="J1942" s="17" t="str">
        <f>INDEX(Neighborhoods!$A:$C,MATCH(Places!$H1942,Neighborhoods!$A:$A,0),MATCH(Places!J$1,Neighborhoods!$1:$1,0))</f>
        <v>Harlem</v>
      </c>
      <c r="K1942" s="17" t="s">
        <v>1</v>
      </c>
      <c r="L1942" s="17" t="str">
        <f t="shared" si="120"/>
        <v>Yes</v>
      </c>
      <c r="M1942" s="17">
        <v>1</v>
      </c>
      <c r="N1942" s="17" t="str" cm="1">
        <f t="array" ref="N1942">_xlfn.IFS(M1942&lt;=2,"Small",M1942&lt;=5,"Medium",M1942&gt;5,"Large")</f>
        <v>Small</v>
      </c>
      <c r="O1942" s="65">
        <v>55</v>
      </c>
      <c r="P1942" s="87">
        <f t="shared" si="121"/>
        <v>0.03</v>
      </c>
      <c r="Q1942" s="68">
        <v>4.91</v>
      </c>
      <c r="R1942" s="68" t="str" cm="1">
        <f t="array" ref="R1942">_xlfn.SWITCH(ROUND(Q1942,0),5,"Excellent",4,"Good",3,"Ok","Bad")</f>
        <v>Excellent</v>
      </c>
      <c r="S1942" s="17">
        <v>34</v>
      </c>
      <c r="T1942" s="17" t="str">
        <f t="shared" si="122"/>
        <v>No</v>
      </c>
      <c r="U1942" s="82">
        <v>42570</v>
      </c>
      <c r="V1942" s="82">
        <v>43899</v>
      </c>
      <c r="W1942" s="17">
        <v>89</v>
      </c>
      <c r="X1942" s="17" t="str">
        <f t="shared" si="123"/>
        <v>Active</v>
      </c>
      <c r="Y1942" s="17" t="s">
        <v>15615</v>
      </c>
      <c r="Z1942" s="17"/>
    </row>
    <row r="1943" spans="1:26" x14ac:dyDescent="0.25">
      <c r="A1943">
        <v>1942</v>
      </c>
      <c r="B1943" s="17" t="s">
        <v>1438</v>
      </c>
      <c r="C1943" s="17">
        <v>1010</v>
      </c>
      <c r="D1943" s="17" t="str">
        <f>INDEX(Hosts!$A:$O,MATCH(Places!$C1943,Hosts!$A:$A,0),MATCH(Places!D$1,Hosts!$1:$1,0))</f>
        <v>Within a few hours</v>
      </c>
      <c r="E1943" s="87">
        <f>INDEX(Hosts!$A:$O,MATCH(Places!$C1943,Hosts!$A:$A,0),MATCH(Places!E$1,Hosts!$1:$1,0))</f>
        <v>0.95</v>
      </c>
      <c r="F1943" s="87">
        <f>INDEX(Hosts!$A:$O,MATCH(Places!$C1943,Hosts!$A:$A,0),MATCH(Places!F$1,Hosts!$1:$1,0))</f>
        <v>0.85</v>
      </c>
      <c r="G1943" s="17" t="str">
        <f>INDEX(Hosts!$A:$O,MATCH(Places!$C1943,Hosts!$A:$A,0),MATCH(Places!G$1,Hosts!$1:$1,0))</f>
        <v>No</v>
      </c>
      <c r="H1943" s="17">
        <v>20</v>
      </c>
      <c r="I1943" s="17" t="str">
        <f>INDEX(Neighborhoods!$A:$C,MATCH(Places!$H1943,Neighborhoods!$A:$A,0),MATCH(Places!I$1,Neighborhoods!$1:$1,0))</f>
        <v>Manhattan</v>
      </c>
      <c r="J1943" s="17" t="str">
        <f>INDEX(Neighborhoods!$A:$C,MATCH(Places!$H1943,Neighborhoods!$A:$A,0),MATCH(Places!J$1,Neighborhoods!$1:$1,0))</f>
        <v>Upper West Side</v>
      </c>
      <c r="K1943" s="17" t="s">
        <v>11822</v>
      </c>
      <c r="L1943" s="17" t="str">
        <f t="shared" si="120"/>
        <v>No</v>
      </c>
      <c r="M1943" s="17">
        <v>6</v>
      </c>
      <c r="N1943" s="17" t="str" cm="1">
        <f t="array" ref="N1943">_xlfn.IFS(M1943&lt;=2,"Small",M1943&lt;=5,"Medium",M1943&gt;5,"Large")</f>
        <v>Large</v>
      </c>
      <c r="O1943" s="65">
        <v>235</v>
      </c>
      <c r="P1943" s="87">
        <f t="shared" si="121"/>
        <v>0.04</v>
      </c>
      <c r="Q1943" s="68">
        <v>4.8</v>
      </c>
      <c r="R1943" s="68" t="str" cm="1">
        <f t="array" ref="R1943">_xlfn.SWITCH(ROUND(Q1943,0),5,"Excellent",4,"Good",3,"Ok","Bad")</f>
        <v>Excellent</v>
      </c>
      <c r="S1943" s="17">
        <v>5</v>
      </c>
      <c r="T1943" s="17" t="str">
        <f t="shared" si="122"/>
        <v>No</v>
      </c>
      <c r="U1943" s="82">
        <v>42493</v>
      </c>
      <c r="V1943" s="82">
        <v>43689</v>
      </c>
      <c r="W1943" s="17">
        <v>310</v>
      </c>
      <c r="X1943" s="17" t="str">
        <f t="shared" si="123"/>
        <v>Active</v>
      </c>
      <c r="Y1943" s="17" t="s">
        <v>15615</v>
      </c>
      <c r="Z1943" s="17"/>
    </row>
    <row r="1944" spans="1:26" x14ac:dyDescent="0.25">
      <c r="A1944">
        <v>1943</v>
      </c>
      <c r="B1944" s="17" t="s">
        <v>1439</v>
      </c>
      <c r="C1944" s="17">
        <v>1010</v>
      </c>
      <c r="D1944" s="17" t="str">
        <f>INDEX(Hosts!$A:$O,MATCH(Places!$C1944,Hosts!$A:$A,0),MATCH(Places!D$1,Hosts!$1:$1,0))</f>
        <v>Within a few hours</v>
      </c>
      <c r="E1944" s="87">
        <f>INDEX(Hosts!$A:$O,MATCH(Places!$C1944,Hosts!$A:$A,0),MATCH(Places!E$1,Hosts!$1:$1,0))</f>
        <v>0.95</v>
      </c>
      <c r="F1944" s="87">
        <f>INDEX(Hosts!$A:$O,MATCH(Places!$C1944,Hosts!$A:$A,0),MATCH(Places!F$1,Hosts!$1:$1,0))</f>
        <v>0.85</v>
      </c>
      <c r="G1944" s="17" t="str">
        <f>INDEX(Hosts!$A:$O,MATCH(Places!$C1944,Hosts!$A:$A,0),MATCH(Places!G$1,Hosts!$1:$1,0))</f>
        <v>No</v>
      </c>
      <c r="H1944" s="17">
        <v>20</v>
      </c>
      <c r="I1944" s="17" t="str">
        <f>INDEX(Neighborhoods!$A:$C,MATCH(Places!$H1944,Neighborhoods!$A:$A,0),MATCH(Places!I$1,Neighborhoods!$1:$1,0))</f>
        <v>Manhattan</v>
      </c>
      <c r="J1944" s="17" t="str">
        <f>INDEX(Neighborhoods!$A:$C,MATCH(Places!$H1944,Neighborhoods!$A:$A,0),MATCH(Places!J$1,Neighborhoods!$1:$1,0))</f>
        <v>Upper West Side</v>
      </c>
      <c r="K1944" s="17" t="s">
        <v>11822</v>
      </c>
      <c r="L1944" s="17" t="str">
        <f t="shared" si="120"/>
        <v>No</v>
      </c>
      <c r="M1944" s="17">
        <v>4</v>
      </c>
      <c r="N1944" s="17" t="str" cm="1">
        <f t="array" ref="N1944">_xlfn.IFS(M1944&lt;=2,"Small",M1944&lt;=5,"Medium",M1944&gt;5,"Large")</f>
        <v>Medium</v>
      </c>
      <c r="O1944" s="65">
        <v>300</v>
      </c>
      <c r="P1944" s="87">
        <f t="shared" si="121"/>
        <v>0.04</v>
      </c>
      <c r="Q1944" s="68">
        <v>4.5999999999999996</v>
      </c>
      <c r="R1944" s="68" t="str" cm="1">
        <f t="array" ref="R1944">_xlfn.SWITCH(ROUND(Q1944,0),5,"Excellent",4,"Good",3,"Ok","Bad")</f>
        <v>Excellent</v>
      </c>
      <c r="S1944" s="17">
        <v>5</v>
      </c>
      <c r="T1944" s="17" t="str">
        <f t="shared" si="122"/>
        <v>No</v>
      </c>
      <c r="U1944" s="82">
        <v>42874</v>
      </c>
      <c r="V1944" s="82">
        <v>43821</v>
      </c>
      <c r="W1944" s="17">
        <v>252</v>
      </c>
      <c r="X1944" s="17" t="str">
        <f t="shared" si="123"/>
        <v>Active</v>
      </c>
      <c r="Y1944" s="17" t="s">
        <v>15615</v>
      </c>
      <c r="Z1944" s="17"/>
    </row>
    <row r="1945" spans="1:26" x14ac:dyDescent="0.25">
      <c r="A1945">
        <v>1944</v>
      </c>
      <c r="B1945" s="17" t="s">
        <v>1440</v>
      </c>
      <c r="C1945" s="17">
        <v>1479</v>
      </c>
      <c r="D1945" s="17" t="str">
        <f>INDEX(Hosts!$A:$O,MATCH(Places!$C1945,Hosts!$A:$A,0),MATCH(Places!D$1,Hosts!$1:$1,0))</f>
        <v>Within an hour</v>
      </c>
      <c r="E1945" s="87">
        <f>INDEX(Hosts!$A:$O,MATCH(Places!$C1945,Hosts!$A:$A,0),MATCH(Places!E$1,Hosts!$1:$1,0))</f>
        <v>1</v>
      </c>
      <c r="F1945" s="87">
        <f>INDEX(Hosts!$A:$O,MATCH(Places!$C1945,Hosts!$A:$A,0),MATCH(Places!F$1,Hosts!$1:$1,0))</f>
        <v>0.97</v>
      </c>
      <c r="G1945" s="17" t="str">
        <f>INDEX(Hosts!$A:$O,MATCH(Places!$C1945,Hosts!$A:$A,0),MATCH(Places!G$1,Hosts!$1:$1,0))</f>
        <v>Yes</v>
      </c>
      <c r="H1945" s="17">
        <v>21</v>
      </c>
      <c r="I1945" s="17" t="str">
        <f>INDEX(Neighborhoods!$A:$C,MATCH(Places!$H1945,Neighborhoods!$A:$A,0),MATCH(Places!I$1,Neighborhoods!$1:$1,0))</f>
        <v>Queens</v>
      </c>
      <c r="J1945" s="17" t="str">
        <f>INDEX(Neighborhoods!$A:$C,MATCH(Places!$H1945,Neighborhoods!$A:$A,0),MATCH(Places!J$1,Neighborhoods!$1:$1,0))</f>
        <v>Astoria</v>
      </c>
      <c r="K1945" s="17" t="s">
        <v>1</v>
      </c>
      <c r="L1945" s="17" t="str">
        <f t="shared" si="120"/>
        <v>Yes</v>
      </c>
      <c r="M1945" s="17">
        <v>2</v>
      </c>
      <c r="N1945" s="17" t="str" cm="1">
        <f t="array" ref="N1945">_xlfn.IFS(M1945&lt;=2,"Small",M1945&lt;=5,"Medium",M1945&gt;5,"Large")</f>
        <v>Small</v>
      </c>
      <c r="O1945" s="65">
        <v>68</v>
      </c>
      <c r="P1945" s="87">
        <f t="shared" si="121"/>
        <v>0.03</v>
      </c>
      <c r="Q1945" s="68">
        <v>4.8099999999999996</v>
      </c>
      <c r="R1945" s="68" t="str" cm="1">
        <f t="array" ref="R1945">_xlfn.SWITCH(ROUND(Q1945,0),5,"Excellent",4,"Good",3,"Ok","Bad")</f>
        <v>Excellent</v>
      </c>
      <c r="S1945" s="17">
        <v>32</v>
      </c>
      <c r="T1945" s="17" t="str">
        <f t="shared" si="122"/>
        <v>No</v>
      </c>
      <c r="U1945" s="82">
        <v>42516</v>
      </c>
      <c r="V1945" s="82">
        <v>44055</v>
      </c>
      <c r="W1945" s="17">
        <v>274</v>
      </c>
      <c r="X1945" s="17" t="str">
        <f t="shared" si="123"/>
        <v>Active</v>
      </c>
      <c r="Y1945" s="17" t="s">
        <v>15615</v>
      </c>
      <c r="Z1945" s="17"/>
    </row>
    <row r="1946" spans="1:26" x14ac:dyDescent="0.25">
      <c r="A1946">
        <v>1945</v>
      </c>
      <c r="B1946" s="17" t="s">
        <v>1441</v>
      </c>
      <c r="C1946" s="17">
        <v>1420</v>
      </c>
      <c r="D1946" s="17" t="str">
        <f>INDEX(Hosts!$A:$O,MATCH(Places!$C1946,Hosts!$A:$A,0),MATCH(Places!D$1,Hosts!$1:$1,0))</f>
        <v>Within a day</v>
      </c>
      <c r="E1946" s="87">
        <f>INDEX(Hosts!$A:$O,MATCH(Places!$C1946,Hosts!$A:$A,0),MATCH(Places!E$1,Hosts!$1:$1,0))</f>
        <v>0.67</v>
      </c>
      <c r="F1946" s="87">
        <f>INDEX(Hosts!$A:$O,MATCH(Places!$C1946,Hosts!$A:$A,0),MATCH(Places!F$1,Hosts!$1:$1,0))</f>
        <v>1</v>
      </c>
      <c r="G1946" s="17" t="str">
        <f>INDEX(Hosts!$A:$O,MATCH(Places!$C1946,Hosts!$A:$A,0),MATCH(Places!G$1,Hosts!$1:$1,0))</f>
        <v>No</v>
      </c>
      <c r="H1946" s="17">
        <v>14</v>
      </c>
      <c r="I1946" s="17" t="str">
        <f>INDEX(Neighborhoods!$A:$C,MATCH(Places!$H1946,Neighborhoods!$A:$A,0),MATCH(Places!I$1,Neighborhoods!$1:$1,0))</f>
        <v>Manhattan</v>
      </c>
      <c r="J1946" s="17" t="str">
        <f>INDEX(Neighborhoods!$A:$C,MATCH(Places!$H1946,Neighborhoods!$A:$A,0),MATCH(Places!J$1,Neighborhoods!$1:$1,0))</f>
        <v>East Harlem</v>
      </c>
      <c r="K1946" s="17" t="s">
        <v>1</v>
      </c>
      <c r="L1946" s="17" t="str">
        <f t="shared" si="120"/>
        <v>Yes</v>
      </c>
      <c r="M1946" s="17">
        <v>2</v>
      </c>
      <c r="N1946" s="17" t="str" cm="1">
        <f t="array" ref="N1946">_xlfn.IFS(M1946&lt;=2,"Small",M1946&lt;=5,"Medium",M1946&gt;5,"Large")</f>
        <v>Small</v>
      </c>
      <c r="O1946" s="65">
        <v>85</v>
      </c>
      <c r="P1946" s="87">
        <f t="shared" si="121"/>
        <v>0.03</v>
      </c>
      <c r="Q1946" s="68">
        <v>4.75</v>
      </c>
      <c r="R1946" s="68" t="str" cm="1">
        <f t="array" ref="R1946">_xlfn.SWITCH(ROUND(Q1946,0),5,"Excellent",4,"Good",3,"Ok","Bad")</f>
        <v>Excellent</v>
      </c>
      <c r="S1946" s="17">
        <v>102</v>
      </c>
      <c r="T1946" s="17" t="str">
        <f t="shared" si="122"/>
        <v>No</v>
      </c>
      <c r="U1946" s="82">
        <v>42521</v>
      </c>
      <c r="V1946" s="82">
        <v>43832</v>
      </c>
      <c r="W1946" s="17">
        <v>359</v>
      </c>
      <c r="X1946" s="17" t="str">
        <f t="shared" si="123"/>
        <v>Active</v>
      </c>
      <c r="Y1946" s="17" t="s">
        <v>15616</v>
      </c>
      <c r="Z1946" s="17"/>
    </row>
    <row r="1947" spans="1:26" x14ac:dyDescent="0.25">
      <c r="A1947">
        <v>1946</v>
      </c>
      <c r="B1947" s="17" t="s">
        <v>1442</v>
      </c>
      <c r="C1947" s="17">
        <v>1420</v>
      </c>
      <c r="D1947" s="17" t="str">
        <f>INDEX(Hosts!$A:$O,MATCH(Places!$C1947,Hosts!$A:$A,0),MATCH(Places!D$1,Hosts!$1:$1,0))</f>
        <v>Within a day</v>
      </c>
      <c r="E1947" s="87">
        <f>INDEX(Hosts!$A:$O,MATCH(Places!$C1947,Hosts!$A:$A,0),MATCH(Places!E$1,Hosts!$1:$1,0))</f>
        <v>0.67</v>
      </c>
      <c r="F1947" s="87">
        <f>INDEX(Hosts!$A:$O,MATCH(Places!$C1947,Hosts!$A:$A,0),MATCH(Places!F$1,Hosts!$1:$1,0))</f>
        <v>1</v>
      </c>
      <c r="G1947" s="17" t="str">
        <f>INDEX(Hosts!$A:$O,MATCH(Places!$C1947,Hosts!$A:$A,0),MATCH(Places!G$1,Hosts!$1:$1,0))</f>
        <v>No</v>
      </c>
      <c r="H1947" s="17">
        <v>14</v>
      </c>
      <c r="I1947" s="17" t="str">
        <f>INDEX(Neighborhoods!$A:$C,MATCH(Places!$H1947,Neighborhoods!$A:$A,0),MATCH(Places!I$1,Neighborhoods!$1:$1,0))</f>
        <v>Manhattan</v>
      </c>
      <c r="J1947" s="17" t="str">
        <f>INDEX(Neighborhoods!$A:$C,MATCH(Places!$H1947,Neighborhoods!$A:$A,0),MATCH(Places!J$1,Neighborhoods!$1:$1,0))</f>
        <v>East Harlem</v>
      </c>
      <c r="K1947" s="17" t="s">
        <v>1</v>
      </c>
      <c r="L1947" s="17" t="str">
        <f t="shared" si="120"/>
        <v>Yes</v>
      </c>
      <c r="M1947" s="17">
        <v>2</v>
      </c>
      <c r="N1947" s="17" t="str" cm="1">
        <f t="array" ref="N1947">_xlfn.IFS(M1947&lt;=2,"Small",M1947&lt;=5,"Medium",M1947&gt;5,"Large")</f>
        <v>Small</v>
      </c>
      <c r="O1947" s="65">
        <v>85</v>
      </c>
      <c r="P1947" s="87">
        <f t="shared" si="121"/>
        <v>0.03</v>
      </c>
      <c r="Q1947" s="68">
        <v>4.82</v>
      </c>
      <c r="R1947" s="68" t="str" cm="1">
        <f t="array" ref="R1947">_xlfn.SWITCH(ROUND(Q1947,0),5,"Excellent",4,"Good",3,"Ok","Bad")</f>
        <v>Excellent</v>
      </c>
      <c r="S1947" s="17">
        <v>101</v>
      </c>
      <c r="T1947" s="17" t="str">
        <f t="shared" si="122"/>
        <v>Yes</v>
      </c>
      <c r="U1947" s="82">
        <v>42527</v>
      </c>
      <c r="V1947" s="82">
        <v>43832</v>
      </c>
      <c r="W1947" s="17">
        <v>360</v>
      </c>
      <c r="X1947" s="17" t="str">
        <f t="shared" si="123"/>
        <v>Active</v>
      </c>
      <c r="Y1947" s="17" t="s">
        <v>15616</v>
      </c>
      <c r="Z1947" s="17"/>
    </row>
    <row r="1948" spans="1:26" x14ac:dyDescent="0.25">
      <c r="A1948">
        <v>1947</v>
      </c>
      <c r="B1948" s="17" t="s">
        <v>1443</v>
      </c>
      <c r="C1948" s="17">
        <v>465</v>
      </c>
      <c r="D1948" s="17" t="str">
        <f>INDEX(Hosts!$A:$O,MATCH(Places!$C1948,Hosts!$A:$A,0),MATCH(Places!D$1,Hosts!$1:$1,0))</f>
        <v>Within a few hours</v>
      </c>
      <c r="E1948" s="87">
        <f>INDEX(Hosts!$A:$O,MATCH(Places!$C1948,Hosts!$A:$A,0),MATCH(Places!E$1,Hosts!$1:$1,0))</f>
        <v>0.85</v>
      </c>
      <c r="F1948" s="87">
        <f>INDEX(Hosts!$A:$O,MATCH(Places!$C1948,Hosts!$A:$A,0),MATCH(Places!F$1,Hosts!$1:$1,0))</f>
        <v>0.38</v>
      </c>
      <c r="G1948" s="17" t="str">
        <f>INDEX(Hosts!$A:$O,MATCH(Places!$C1948,Hosts!$A:$A,0),MATCH(Places!G$1,Hosts!$1:$1,0))</f>
        <v>No</v>
      </c>
      <c r="H1948" s="17">
        <v>17</v>
      </c>
      <c r="I1948" s="17" t="str">
        <f>INDEX(Neighborhoods!$A:$C,MATCH(Places!$H1948,Neighborhoods!$A:$A,0),MATCH(Places!I$1,Neighborhoods!$1:$1,0))</f>
        <v>Manhattan</v>
      </c>
      <c r="J1948" s="17" t="str">
        <f>INDEX(Neighborhoods!$A:$C,MATCH(Places!$H1948,Neighborhoods!$A:$A,0),MATCH(Places!J$1,Neighborhoods!$1:$1,0))</f>
        <v>Hell's Kitchen</v>
      </c>
      <c r="K1948" s="17" t="s">
        <v>11822</v>
      </c>
      <c r="L1948" s="17" t="str">
        <f t="shared" si="120"/>
        <v>No</v>
      </c>
      <c r="M1948" s="17">
        <v>3</v>
      </c>
      <c r="N1948" s="17" t="str" cm="1">
        <f t="array" ref="N1948">_xlfn.IFS(M1948&lt;=2,"Small",M1948&lt;=5,"Medium",M1948&gt;5,"Large")</f>
        <v>Medium</v>
      </c>
      <c r="O1948" s="65">
        <v>110</v>
      </c>
      <c r="P1948" s="87">
        <f t="shared" si="121"/>
        <v>0.03</v>
      </c>
      <c r="Q1948" s="68">
        <v>4.33</v>
      </c>
      <c r="R1948" s="68" t="str" cm="1">
        <f t="array" ref="R1948">_xlfn.SWITCH(ROUND(Q1948,0),5,"Excellent",4,"Good",3,"Ok","Bad")</f>
        <v>Good</v>
      </c>
      <c r="S1948" s="17">
        <v>3</v>
      </c>
      <c r="T1948" s="17" t="str">
        <f t="shared" si="122"/>
        <v>No</v>
      </c>
      <c r="U1948" s="82">
        <v>42716</v>
      </c>
      <c r="V1948" s="82">
        <v>43743</v>
      </c>
      <c r="W1948" s="17">
        <v>365</v>
      </c>
      <c r="X1948" s="17" t="str">
        <f t="shared" si="123"/>
        <v>Active</v>
      </c>
      <c r="Y1948" s="17" t="s">
        <v>15615</v>
      </c>
      <c r="Z1948" s="17"/>
    </row>
    <row r="1949" spans="1:26" x14ac:dyDescent="0.25">
      <c r="A1949">
        <v>1948</v>
      </c>
      <c r="B1949" s="17" t="s">
        <v>1444</v>
      </c>
      <c r="C1949" s="17">
        <v>2794</v>
      </c>
      <c r="D1949" s="17" t="str">
        <f>INDEX(Hosts!$A:$O,MATCH(Places!$C1949,Hosts!$A:$A,0),MATCH(Places!D$1,Hosts!$1:$1,0))</f>
        <v>Within an hour</v>
      </c>
      <c r="E1949" s="87">
        <f>INDEX(Hosts!$A:$O,MATCH(Places!$C1949,Hosts!$A:$A,0),MATCH(Places!E$1,Hosts!$1:$1,0))</f>
        <v>1</v>
      </c>
      <c r="F1949" s="87">
        <f>INDEX(Hosts!$A:$O,MATCH(Places!$C1949,Hosts!$A:$A,0),MATCH(Places!F$1,Hosts!$1:$1,0))</f>
        <v>1</v>
      </c>
      <c r="G1949" s="17" t="str">
        <f>INDEX(Hosts!$A:$O,MATCH(Places!$C1949,Hosts!$A:$A,0),MATCH(Places!G$1,Hosts!$1:$1,0))</f>
        <v>Yes</v>
      </c>
      <c r="H1949" s="17">
        <v>14</v>
      </c>
      <c r="I1949" s="17" t="str">
        <f>INDEX(Neighborhoods!$A:$C,MATCH(Places!$H1949,Neighborhoods!$A:$A,0),MATCH(Places!I$1,Neighborhoods!$1:$1,0))</f>
        <v>Manhattan</v>
      </c>
      <c r="J1949" s="17" t="str">
        <f>INDEX(Neighborhoods!$A:$C,MATCH(Places!$H1949,Neighborhoods!$A:$A,0),MATCH(Places!J$1,Neighborhoods!$1:$1,0))</f>
        <v>East Harlem</v>
      </c>
      <c r="K1949" s="17" t="s">
        <v>1</v>
      </c>
      <c r="L1949" s="17" t="str">
        <f t="shared" si="120"/>
        <v>Yes</v>
      </c>
      <c r="M1949" s="17">
        <v>2</v>
      </c>
      <c r="N1949" s="17" t="str" cm="1">
        <f t="array" ref="N1949">_xlfn.IFS(M1949&lt;=2,"Small",M1949&lt;=5,"Medium",M1949&gt;5,"Large")</f>
        <v>Small</v>
      </c>
      <c r="O1949" s="65">
        <v>60</v>
      </c>
      <c r="P1949" s="87">
        <f t="shared" si="121"/>
        <v>0.03</v>
      </c>
      <c r="Q1949" s="68">
        <v>4.75</v>
      </c>
      <c r="R1949" s="68" t="str" cm="1">
        <f t="array" ref="R1949">_xlfn.SWITCH(ROUND(Q1949,0),5,"Excellent",4,"Good",3,"Ok","Bad")</f>
        <v>Excellent</v>
      </c>
      <c r="S1949" s="17">
        <v>20</v>
      </c>
      <c r="T1949" s="17" t="str">
        <f t="shared" si="122"/>
        <v>No</v>
      </c>
      <c r="U1949" s="82">
        <v>42513</v>
      </c>
      <c r="V1949" s="82">
        <v>43516</v>
      </c>
      <c r="W1949" s="17">
        <v>0</v>
      </c>
      <c r="X1949" s="17" t="str">
        <f t="shared" si="123"/>
        <v>Inactive</v>
      </c>
      <c r="Y1949" s="17" t="s">
        <v>15616</v>
      </c>
      <c r="Z1949" s="17"/>
    </row>
    <row r="1950" spans="1:26" x14ac:dyDescent="0.25">
      <c r="A1950">
        <v>1949</v>
      </c>
      <c r="B1950" s="17" t="s">
        <v>1445</v>
      </c>
      <c r="C1950" s="17">
        <v>2198</v>
      </c>
      <c r="D1950" s="17" t="str">
        <f>INDEX(Hosts!$A:$O,MATCH(Places!$C1950,Hosts!$A:$A,0),MATCH(Places!D$1,Hosts!$1:$1,0))</f>
        <v>Within a day</v>
      </c>
      <c r="E1950" s="87">
        <f>INDEX(Hosts!$A:$O,MATCH(Places!$C1950,Hosts!$A:$A,0),MATCH(Places!E$1,Hosts!$1:$1,0))</f>
        <v>1</v>
      </c>
      <c r="F1950" s="87">
        <f>INDEX(Hosts!$A:$O,MATCH(Places!$C1950,Hosts!$A:$A,0),MATCH(Places!F$1,Hosts!$1:$1,0))</f>
        <v>0.94</v>
      </c>
      <c r="G1950" s="17" t="str">
        <f>INDEX(Hosts!$A:$O,MATCH(Places!$C1950,Hosts!$A:$A,0),MATCH(Places!G$1,Hosts!$1:$1,0))</f>
        <v>Yes</v>
      </c>
      <c r="H1950" s="17">
        <v>7</v>
      </c>
      <c r="I1950" s="17" t="str">
        <f>INDEX(Neighborhoods!$A:$C,MATCH(Places!$H1950,Neighborhoods!$A:$A,0),MATCH(Places!I$1,Neighborhoods!$1:$1,0))</f>
        <v>Brooklyn</v>
      </c>
      <c r="J1950" s="17" t="str">
        <f>INDEX(Neighborhoods!$A:$C,MATCH(Places!$H1950,Neighborhoods!$A:$A,0),MATCH(Places!J$1,Neighborhoods!$1:$1,0))</f>
        <v>Bedford-Stuyvesant</v>
      </c>
      <c r="K1950" s="17" t="s">
        <v>1</v>
      </c>
      <c r="L1950" s="17" t="str">
        <f t="shared" si="120"/>
        <v>Yes</v>
      </c>
      <c r="M1950" s="17">
        <v>2</v>
      </c>
      <c r="N1950" s="17" t="str" cm="1">
        <f t="array" ref="N1950">_xlfn.IFS(M1950&lt;=2,"Small",M1950&lt;=5,"Medium",M1950&gt;5,"Large")</f>
        <v>Small</v>
      </c>
      <c r="O1950" s="65">
        <v>55</v>
      </c>
      <c r="P1950" s="87">
        <f t="shared" si="121"/>
        <v>0.03</v>
      </c>
      <c r="Q1950" s="68">
        <v>4.74</v>
      </c>
      <c r="R1950" s="68" t="str" cm="1">
        <f t="array" ref="R1950">_xlfn.SWITCH(ROUND(Q1950,0),5,"Excellent",4,"Good",3,"Ok","Bad")</f>
        <v>Excellent</v>
      </c>
      <c r="S1950" s="17">
        <v>50</v>
      </c>
      <c r="T1950" s="17" t="str">
        <f t="shared" si="122"/>
        <v>No</v>
      </c>
      <c r="U1950" s="82">
        <v>42501</v>
      </c>
      <c r="V1950" s="82">
        <v>43831</v>
      </c>
      <c r="W1950" s="17">
        <v>90</v>
      </c>
      <c r="X1950" s="17" t="str">
        <f t="shared" si="123"/>
        <v>Active</v>
      </c>
      <c r="Y1950" s="17" t="s">
        <v>15615</v>
      </c>
      <c r="Z1950" s="17"/>
    </row>
    <row r="1951" spans="1:26" x14ac:dyDescent="0.25">
      <c r="A1951">
        <v>1950</v>
      </c>
      <c r="B1951" s="17" t="s">
        <v>15277</v>
      </c>
      <c r="C1951" s="17">
        <v>1657</v>
      </c>
      <c r="D1951" s="17" t="str">
        <f>INDEX(Hosts!$A:$O,MATCH(Places!$C1951,Hosts!$A:$A,0),MATCH(Places!D$1,Hosts!$1:$1,0))</f>
        <v>Within a few hours</v>
      </c>
      <c r="E1951" s="87">
        <f>INDEX(Hosts!$A:$O,MATCH(Places!$C1951,Hosts!$A:$A,0),MATCH(Places!E$1,Hosts!$1:$1,0))</f>
        <v>1</v>
      </c>
      <c r="F1951" s="87">
        <f>INDEX(Hosts!$A:$O,MATCH(Places!$C1951,Hosts!$A:$A,0),MATCH(Places!F$1,Hosts!$1:$1,0))</f>
        <v>0.82</v>
      </c>
      <c r="G1951" s="17" t="str">
        <f>INDEX(Hosts!$A:$O,MATCH(Places!$C1951,Hosts!$A:$A,0),MATCH(Places!G$1,Hosts!$1:$1,0))</f>
        <v>Yes</v>
      </c>
      <c r="H1951" s="17">
        <v>30</v>
      </c>
      <c r="I1951" s="17" t="str">
        <f>INDEX(Neighborhoods!$A:$C,MATCH(Places!$H1951,Neighborhoods!$A:$A,0),MATCH(Places!I$1,Neighborhoods!$1:$1,0))</f>
        <v>Staten Island</v>
      </c>
      <c r="J1951" s="17" t="str">
        <f>INDEX(Neighborhoods!$A:$C,MATCH(Places!$H1951,Neighborhoods!$A:$A,0),MATCH(Places!J$1,Neighborhoods!$1:$1,0))</f>
        <v>Tompkinsville</v>
      </c>
      <c r="K1951" s="17" t="s">
        <v>1</v>
      </c>
      <c r="L1951" s="17" t="str">
        <f t="shared" si="120"/>
        <v>Yes</v>
      </c>
      <c r="M1951" s="17">
        <v>1</v>
      </c>
      <c r="N1951" s="17" t="str" cm="1">
        <f t="array" ref="N1951">_xlfn.IFS(M1951&lt;=2,"Small",M1951&lt;=5,"Medium",M1951&gt;5,"Large")</f>
        <v>Small</v>
      </c>
      <c r="O1951" s="65">
        <v>38</v>
      </c>
      <c r="P1951" s="87">
        <f t="shared" si="121"/>
        <v>0.03</v>
      </c>
      <c r="Q1951" s="68">
        <v>4.88</v>
      </c>
      <c r="R1951" s="68" t="str" cm="1">
        <f t="array" ref="R1951">_xlfn.SWITCH(ROUND(Q1951,0),5,"Excellent",4,"Good",3,"Ok","Bad")</f>
        <v>Excellent</v>
      </c>
      <c r="S1951" s="17">
        <v>24</v>
      </c>
      <c r="T1951" s="17" t="str">
        <f t="shared" si="122"/>
        <v>No</v>
      </c>
      <c r="U1951" s="82">
        <v>42552</v>
      </c>
      <c r="V1951" s="82">
        <v>43831</v>
      </c>
      <c r="W1951" s="17">
        <v>140</v>
      </c>
      <c r="X1951" s="17" t="str">
        <f t="shared" si="123"/>
        <v>Active</v>
      </c>
      <c r="Y1951" s="17" t="s">
        <v>15615</v>
      </c>
      <c r="Z1951" s="17"/>
    </row>
    <row r="1952" spans="1:26" x14ac:dyDescent="0.25">
      <c r="A1952">
        <v>1951</v>
      </c>
      <c r="B1952" s="17" t="s">
        <v>1446</v>
      </c>
      <c r="C1952" s="17">
        <v>2767</v>
      </c>
      <c r="D1952" s="17" t="str">
        <f>INDEX(Hosts!$A:$O,MATCH(Places!$C1952,Hosts!$A:$A,0),MATCH(Places!D$1,Hosts!$1:$1,0))</f>
        <v>Within an hour</v>
      </c>
      <c r="E1952" s="87">
        <f>INDEX(Hosts!$A:$O,MATCH(Places!$C1952,Hosts!$A:$A,0),MATCH(Places!E$1,Hosts!$1:$1,0))</f>
        <v>0.97</v>
      </c>
      <c r="F1952" s="87">
        <f>INDEX(Hosts!$A:$O,MATCH(Places!$C1952,Hosts!$A:$A,0),MATCH(Places!F$1,Hosts!$1:$1,0))</f>
        <v>0.91</v>
      </c>
      <c r="G1952" s="17" t="str">
        <f>INDEX(Hosts!$A:$O,MATCH(Places!$C1952,Hosts!$A:$A,0),MATCH(Places!G$1,Hosts!$1:$1,0))</f>
        <v>No</v>
      </c>
      <c r="H1952" s="17">
        <v>22</v>
      </c>
      <c r="I1952" s="17" t="str">
        <f>INDEX(Neighborhoods!$A:$C,MATCH(Places!$H1952,Neighborhoods!$A:$A,0),MATCH(Places!I$1,Neighborhoods!$1:$1,0))</f>
        <v>Queens</v>
      </c>
      <c r="J1952" s="17" t="str">
        <f>INDEX(Neighborhoods!$A:$C,MATCH(Places!$H1952,Neighborhoods!$A:$A,0),MATCH(Places!J$1,Neighborhoods!$1:$1,0))</f>
        <v>Flushing</v>
      </c>
      <c r="K1952" s="17" t="s">
        <v>1</v>
      </c>
      <c r="L1952" s="17" t="str">
        <f t="shared" si="120"/>
        <v>Yes</v>
      </c>
      <c r="M1952" s="17">
        <v>2</v>
      </c>
      <c r="N1952" s="17" t="str" cm="1">
        <f t="array" ref="N1952">_xlfn.IFS(M1952&lt;=2,"Small",M1952&lt;=5,"Medium",M1952&gt;5,"Large")</f>
        <v>Small</v>
      </c>
      <c r="O1952" s="65">
        <v>35</v>
      </c>
      <c r="P1952" s="87">
        <f t="shared" si="121"/>
        <v>0.03</v>
      </c>
      <c r="Q1952" s="68">
        <v>4.6500000000000004</v>
      </c>
      <c r="R1952" s="68" t="str" cm="1">
        <f t="array" ref="R1952">_xlfn.SWITCH(ROUND(Q1952,0),5,"Excellent",4,"Good",3,"Ok","Bad")</f>
        <v>Excellent</v>
      </c>
      <c r="S1952" s="17">
        <v>112</v>
      </c>
      <c r="T1952" s="17" t="str">
        <f t="shared" si="122"/>
        <v>No</v>
      </c>
      <c r="U1952" s="82">
        <v>42490</v>
      </c>
      <c r="V1952" s="82">
        <v>43898</v>
      </c>
      <c r="W1952" s="17">
        <v>365</v>
      </c>
      <c r="X1952" s="17" t="str">
        <f t="shared" si="123"/>
        <v>Active</v>
      </c>
      <c r="Y1952" s="17" t="s">
        <v>15615</v>
      </c>
      <c r="Z1952" s="17"/>
    </row>
    <row r="1953" spans="1:26" x14ac:dyDescent="0.25">
      <c r="A1953">
        <v>1952</v>
      </c>
      <c r="B1953" s="17" t="s">
        <v>1447</v>
      </c>
      <c r="C1953" s="17">
        <v>2767</v>
      </c>
      <c r="D1953" s="17" t="str">
        <f>INDEX(Hosts!$A:$O,MATCH(Places!$C1953,Hosts!$A:$A,0),MATCH(Places!D$1,Hosts!$1:$1,0))</f>
        <v>Within an hour</v>
      </c>
      <c r="E1953" s="87">
        <f>INDEX(Hosts!$A:$O,MATCH(Places!$C1953,Hosts!$A:$A,0),MATCH(Places!E$1,Hosts!$1:$1,0))</f>
        <v>0.97</v>
      </c>
      <c r="F1953" s="87">
        <f>INDEX(Hosts!$A:$O,MATCH(Places!$C1953,Hosts!$A:$A,0),MATCH(Places!F$1,Hosts!$1:$1,0))</f>
        <v>0.91</v>
      </c>
      <c r="G1953" s="17" t="str">
        <f>INDEX(Hosts!$A:$O,MATCH(Places!$C1953,Hosts!$A:$A,0),MATCH(Places!G$1,Hosts!$1:$1,0))</f>
        <v>No</v>
      </c>
      <c r="H1953" s="17">
        <v>22</v>
      </c>
      <c r="I1953" s="17" t="str">
        <f>INDEX(Neighborhoods!$A:$C,MATCH(Places!$H1953,Neighborhoods!$A:$A,0),MATCH(Places!I$1,Neighborhoods!$1:$1,0))</f>
        <v>Queens</v>
      </c>
      <c r="J1953" s="17" t="str">
        <f>INDEX(Neighborhoods!$A:$C,MATCH(Places!$H1953,Neighborhoods!$A:$A,0),MATCH(Places!J$1,Neighborhoods!$1:$1,0))</f>
        <v>Flushing</v>
      </c>
      <c r="K1953" s="17" t="s">
        <v>1</v>
      </c>
      <c r="L1953" s="17" t="str">
        <f t="shared" si="120"/>
        <v>Yes</v>
      </c>
      <c r="M1953" s="17">
        <v>2</v>
      </c>
      <c r="N1953" s="17" t="str" cm="1">
        <f t="array" ref="N1953">_xlfn.IFS(M1953&lt;=2,"Small",M1953&lt;=5,"Medium",M1953&gt;5,"Large")</f>
        <v>Small</v>
      </c>
      <c r="O1953" s="65">
        <v>35</v>
      </c>
      <c r="P1953" s="87">
        <f t="shared" si="121"/>
        <v>0.03</v>
      </c>
      <c r="Q1953" s="68">
        <v>4.5</v>
      </c>
      <c r="R1953" s="68" t="str" cm="1">
        <f t="array" ref="R1953">_xlfn.SWITCH(ROUND(Q1953,0),5,"Excellent",4,"Good",3,"Ok","Bad")</f>
        <v>Excellent</v>
      </c>
      <c r="S1953" s="17">
        <v>111</v>
      </c>
      <c r="T1953" s="17" t="str">
        <f t="shared" si="122"/>
        <v>No</v>
      </c>
      <c r="U1953" s="82">
        <v>42537</v>
      </c>
      <c r="V1953" s="82">
        <v>44032</v>
      </c>
      <c r="W1953" s="17">
        <v>180</v>
      </c>
      <c r="X1953" s="17" t="str">
        <f t="shared" si="123"/>
        <v>Active</v>
      </c>
      <c r="Y1953" s="17" t="s">
        <v>15615</v>
      </c>
      <c r="Z1953" s="17"/>
    </row>
    <row r="1954" spans="1:26" x14ac:dyDescent="0.25">
      <c r="A1954">
        <v>1953</v>
      </c>
      <c r="B1954" s="17" t="s">
        <v>14429</v>
      </c>
      <c r="C1954" s="17">
        <v>2800</v>
      </c>
      <c r="D1954" s="17" t="str">
        <f>INDEX(Hosts!$A:$O,MATCH(Places!$C1954,Hosts!$A:$A,0),MATCH(Places!D$1,Hosts!$1:$1,0))</f>
        <v>Within an hour</v>
      </c>
      <c r="E1954" s="87">
        <f>INDEX(Hosts!$A:$O,MATCH(Places!$C1954,Hosts!$A:$A,0),MATCH(Places!E$1,Hosts!$1:$1,0))</f>
        <v>1</v>
      </c>
      <c r="F1954" s="87">
        <f>INDEX(Hosts!$A:$O,MATCH(Places!$C1954,Hosts!$A:$A,0),MATCH(Places!F$1,Hosts!$1:$1,0))</f>
        <v>0.89</v>
      </c>
      <c r="G1954" s="17" t="str">
        <f>INDEX(Hosts!$A:$O,MATCH(Places!$C1954,Hosts!$A:$A,0),MATCH(Places!G$1,Hosts!$1:$1,0))</f>
        <v>No</v>
      </c>
      <c r="H1954" s="17">
        <v>7</v>
      </c>
      <c r="I1954" s="17" t="str">
        <f>INDEX(Neighborhoods!$A:$C,MATCH(Places!$H1954,Neighborhoods!$A:$A,0),MATCH(Places!I$1,Neighborhoods!$1:$1,0))</f>
        <v>Brooklyn</v>
      </c>
      <c r="J1954" s="17" t="str">
        <f>INDEX(Neighborhoods!$A:$C,MATCH(Places!$H1954,Neighborhoods!$A:$A,0),MATCH(Places!J$1,Neighborhoods!$1:$1,0))</f>
        <v>Bedford-Stuyvesant</v>
      </c>
      <c r="K1954" s="17" t="s">
        <v>1</v>
      </c>
      <c r="L1954" s="17" t="str">
        <f t="shared" si="120"/>
        <v>Yes</v>
      </c>
      <c r="M1954" s="17">
        <v>2</v>
      </c>
      <c r="N1954" s="17" t="str" cm="1">
        <f t="array" ref="N1954">_xlfn.IFS(M1954&lt;=2,"Small",M1954&lt;=5,"Medium",M1954&gt;5,"Large")</f>
        <v>Small</v>
      </c>
      <c r="O1954" s="65">
        <v>45</v>
      </c>
      <c r="P1954" s="87">
        <f t="shared" si="121"/>
        <v>0.03</v>
      </c>
      <c r="Q1954" s="68">
        <v>4.74</v>
      </c>
      <c r="R1954" s="68" t="str" cm="1">
        <f t="array" ref="R1954">_xlfn.SWITCH(ROUND(Q1954,0),5,"Excellent",4,"Good",3,"Ok","Bad")</f>
        <v>Excellent</v>
      </c>
      <c r="S1954" s="17">
        <v>39</v>
      </c>
      <c r="T1954" s="17" t="str">
        <f t="shared" si="122"/>
        <v>No</v>
      </c>
      <c r="U1954" s="82">
        <v>42599</v>
      </c>
      <c r="V1954" s="82">
        <v>44037</v>
      </c>
      <c r="W1954" s="17">
        <v>261</v>
      </c>
      <c r="X1954" s="17" t="str">
        <f t="shared" si="123"/>
        <v>Active</v>
      </c>
      <c r="Y1954" s="17" t="s">
        <v>15615</v>
      </c>
      <c r="Z1954" s="17"/>
    </row>
    <row r="1955" spans="1:26" x14ac:dyDescent="0.25">
      <c r="A1955">
        <v>1954</v>
      </c>
      <c r="B1955" s="17" t="s">
        <v>1448</v>
      </c>
      <c r="C1955" s="17">
        <v>1780</v>
      </c>
      <c r="D1955" s="17" t="str">
        <f>INDEX(Hosts!$A:$O,MATCH(Places!$C1955,Hosts!$A:$A,0),MATCH(Places!D$1,Hosts!$1:$1,0))</f>
        <v>Within an hour</v>
      </c>
      <c r="E1955" s="87">
        <f>INDEX(Hosts!$A:$O,MATCH(Places!$C1955,Hosts!$A:$A,0),MATCH(Places!E$1,Hosts!$1:$1,0))</f>
        <v>1</v>
      </c>
      <c r="F1955" s="87">
        <f>INDEX(Hosts!$A:$O,MATCH(Places!$C1955,Hosts!$A:$A,0),MATCH(Places!F$1,Hosts!$1:$1,0))</f>
        <v>0.89</v>
      </c>
      <c r="G1955" s="17" t="str">
        <f>INDEX(Hosts!$A:$O,MATCH(Places!$C1955,Hosts!$A:$A,0),MATCH(Places!G$1,Hosts!$1:$1,0))</f>
        <v>No</v>
      </c>
      <c r="H1955" s="17">
        <v>18</v>
      </c>
      <c r="I1955" s="17" t="str">
        <f>INDEX(Neighborhoods!$A:$C,MATCH(Places!$H1955,Neighborhoods!$A:$A,0),MATCH(Places!I$1,Neighborhoods!$1:$1,0))</f>
        <v>Manhattan</v>
      </c>
      <c r="J1955" s="17" t="str">
        <f>INDEX(Neighborhoods!$A:$C,MATCH(Places!$H1955,Neighborhoods!$A:$A,0),MATCH(Places!J$1,Neighborhoods!$1:$1,0))</f>
        <v>Midtown</v>
      </c>
      <c r="K1955" s="17" t="s">
        <v>11822</v>
      </c>
      <c r="L1955" s="17" t="str">
        <f t="shared" si="120"/>
        <v>No</v>
      </c>
      <c r="M1955" s="17">
        <v>4</v>
      </c>
      <c r="N1955" s="17" t="str" cm="1">
        <f t="array" ref="N1955">_xlfn.IFS(M1955&lt;=2,"Small",M1955&lt;=5,"Medium",M1955&gt;5,"Large")</f>
        <v>Medium</v>
      </c>
      <c r="O1955" s="65">
        <v>173</v>
      </c>
      <c r="P1955" s="87">
        <f t="shared" si="121"/>
        <v>0.03</v>
      </c>
      <c r="Q1955" s="68">
        <v>4.45</v>
      </c>
      <c r="R1955" s="68" t="str" cm="1">
        <f t="array" ref="R1955">_xlfn.SWITCH(ROUND(Q1955,0),5,"Excellent",4,"Good",3,"Ok","Bad")</f>
        <v>Good</v>
      </c>
      <c r="S1955" s="17">
        <v>11</v>
      </c>
      <c r="T1955" s="17" t="str">
        <f t="shared" si="122"/>
        <v>No</v>
      </c>
      <c r="U1955" s="82">
        <v>42597</v>
      </c>
      <c r="V1955" s="82">
        <v>43904</v>
      </c>
      <c r="W1955" s="17">
        <v>365</v>
      </c>
      <c r="X1955" s="17" t="str">
        <f t="shared" si="123"/>
        <v>Active</v>
      </c>
      <c r="Y1955" s="17" t="s">
        <v>15616</v>
      </c>
      <c r="Z1955" s="17"/>
    </row>
    <row r="1956" spans="1:26" x14ac:dyDescent="0.25">
      <c r="A1956">
        <v>1955</v>
      </c>
      <c r="B1956" s="17" t="s">
        <v>13122</v>
      </c>
      <c r="C1956" s="17">
        <v>1988</v>
      </c>
      <c r="D1956" s="17" t="str">
        <f>INDEX(Hosts!$A:$O,MATCH(Places!$C1956,Hosts!$A:$A,0),MATCH(Places!D$1,Hosts!$1:$1,0))</f>
        <v>Within a day</v>
      </c>
      <c r="E1956" s="87">
        <f>INDEX(Hosts!$A:$O,MATCH(Places!$C1956,Hosts!$A:$A,0),MATCH(Places!E$1,Hosts!$1:$1,0))</f>
        <v>1</v>
      </c>
      <c r="F1956" s="87">
        <f>INDEX(Hosts!$A:$O,MATCH(Places!$C1956,Hosts!$A:$A,0),MATCH(Places!F$1,Hosts!$1:$1,0))</f>
        <v>0.75</v>
      </c>
      <c r="G1956" s="17" t="str">
        <f>INDEX(Hosts!$A:$O,MATCH(Places!$C1956,Hosts!$A:$A,0),MATCH(Places!G$1,Hosts!$1:$1,0))</f>
        <v>No</v>
      </c>
      <c r="H1956" s="17">
        <v>11</v>
      </c>
      <c r="I1956" s="17" t="str">
        <f>INDEX(Neighborhoods!$A:$C,MATCH(Places!$H1956,Neighborhoods!$A:$A,0),MATCH(Places!I$1,Neighborhoods!$1:$1,0))</f>
        <v>Brooklyn</v>
      </c>
      <c r="J1956" s="17" t="str">
        <f>INDEX(Neighborhoods!$A:$C,MATCH(Places!$H1956,Neighborhoods!$A:$A,0),MATCH(Places!J$1,Neighborhoods!$1:$1,0))</f>
        <v>Greenpoint</v>
      </c>
      <c r="K1956" s="17" t="s">
        <v>1</v>
      </c>
      <c r="L1956" s="17" t="str">
        <f t="shared" si="120"/>
        <v>Yes</v>
      </c>
      <c r="M1956" s="17">
        <v>2</v>
      </c>
      <c r="N1956" s="17" t="str" cm="1">
        <f t="array" ref="N1956">_xlfn.IFS(M1956&lt;=2,"Small",M1956&lt;=5,"Medium",M1956&gt;5,"Large")</f>
        <v>Small</v>
      </c>
      <c r="O1956" s="65">
        <v>63</v>
      </c>
      <c r="P1956" s="87">
        <f t="shared" si="121"/>
        <v>0.03</v>
      </c>
      <c r="Q1956" s="68">
        <v>4.49</v>
      </c>
      <c r="R1956" s="68" t="str" cm="1">
        <f t="array" ref="R1956">_xlfn.SWITCH(ROUND(Q1956,0),5,"Excellent",4,"Good",3,"Ok","Bad")</f>
        <v>Good</v>
      </c>
      <c r="S1956" s="17">
        <v>69</v>
      </c>
      <c r="T1956" s="17" t="str">
        <f t="shared" si="122"/>
        <v>No</v>
      </c>
      <c r="U1956" s="82">
        <v>42508</v>
      </c>
      <c r="V1956" s="82">
        <v>44008</v>
      </c>
      <c r="W1956" s="17">
        <v>0</v>
      </c>
      <c r="X1956" s="17" t="str">
        <f t="shared" si="123"/>
        <v>Inactive</v>
      </c>
      <c r="Y1956" s="17" t="s">
        <v>15616</v>
      </c>
      <c r="Z1956" s="17"/>
    </row>
    <row r="1957" spans="1:26" x14ac:dyDescent="0.25">
      <c r="A1957">
        <v>1956</v>
      </c>
      <c r="B1957" s="17" t="s">
        <v>13668</v>
      </c>
      <c r="C1957" s="17">
        <v>2800</v>
      </c>
      <c r="D1957" s="17" t="str">
        <f>INDEX(Hosts!$A:$O,MATCH(Places!$C1957,Hosts!$A:$A,0),MATCH(Places!D$1,Hosts!$1:$1,0))</f>
        <v>Within an hour</v>
      </c>
      <c r="E1957" s="87">
        <f>INDEX(Hosts!$A:$O,MATCH(Places!$C1957,Hosts!$A:$A,0),MATCH(Places!E$1,Hosts!$1:$1,0))</f>
        <v>1</v>
      </c>
      <c r="F1957" s="87">
        <f>INDEX(Hosts!$A:$O,MATCH(Places!$C1957,Hosts!$A:$A,0),MATCH(Places!F$1,Hosts!$1:$1,0))</f>
        <v>0.89</v>
      </c>
      <c r="G1957" s="17" t="str">
        <f>INDEX(Hosts!$A:$O,MATCH(Places!$C1957,Hosts!$A:$A,0),MATCH(Places!G$1,Hosts!$1:$1,0))</f>
        <v>No</v>
      </c>
      <c r="H1957" s="17">
        <v>7</v>
      </c>
      <c r="I1957" s="17" t="str">
        <f>INDEX(Neighborhoods!$A:$C,MATCH(Places!$H1957,Neighborhoods!$A:$A,0),MATCH(Places!I$1,Neighborhoods!$1:$1,0))</f>
        <v>Brooklyn</v>
      </c>
      <c r="J1957" s="17" t="str">
        <f>INDEX(Neighborhoods!$A:$C,MATCH(Places!$H1957,Neighborhoods!$A:$A,0),MATCH(Places!J$1,Neighborhoods!$1:$1,0))</f>
        <v>Bedford-Stuyvesant</v>
      </c>
      <c r="K1957" s="17" t="s">
        <v>1</v>
      </c>
      <c r="L1957" s="17" t="str">
        <f t="shared" si="120"/>
        <v>Yes</v>
      </c>
      <c r="M1957" s="17">
        <v>2</v>
      </c>
      <c r="N1957" s="17" t="str" cm="1">
        <f t="array" ref="N1957">_xlfn.IFS(M1957&lt;=2,"Small",M1957&lt;=5,"Medium",M1957&gt;5,"Large")</f>
        <v>Small</v>
      </c>
      <c r="O1957" s="65">
        <v>45</v>
      </c>
      <c r="P1957" s="87">
        <f t="shared" si="121"/>
        <v>0.03</v>
      </c>
      <c r="Q1957" s="68">
        <v>4.57</v>
      </c>
      <c r="R1957" s="68" t="str" cm="1">
        <f t="array" ref="R1957">_xlfn.SWITCH(ROUND(Q1957,0),5,"Excellent",4,"Good",3,"Ok","Bad")</f>
        <v>Excellent</v>
      </c>
      <c r="S1957" s="17">
        <v>49</v>
      </c>
      <c r="T1957" s="17" t="str">
        <f t="shared" si="122"/>
        <v>No</v>
      </c>
      <c r="U1957" s="82">
        <v>42527</v>
      </c>
      <c r="V1957" s="82">
        <v>43975</v>
      </c>
      <c r="W1957" s="17">
        <v>264</v>
      </c>
      <c r="X1957" s="17" t="str">
        <f t="shared" si="123"/>
        <v>Active</v>
      </c>
      <c r="Y1957" s="17" t="s">
        <v>15615</v>
      </c>
      <c r="Z1957" s="17"/>
    </row>
    <row r="1958" spans="1:26" x14ac:dyDescent="0.25">
      <c r="A1958">
        <v>1957</v>
      </c>
      <c r="B1958" s="17" t="s">
        <v>13540</v>
      </c>
      <c r="C1958" s="17">
        <v>2697</v>
      </c>
      <c r="D1958" s="17" t="str">
        <f>INDEX(Hosts!$A:$O,MATCH(Places!$C1958,Hosts!$A:$A,0),MATCH(Places!D$1,Hosts!$1:$1,0))</f>
        <v>Within an hour</v>
      </c>
      <c r="E1958" s="87">
        <f>INDEX(Hosts!$A:$O,MATCH(Places!$C1958,Hosts!$A:$A,0),MATCH(Places!E$1,Hosts!$1:$1,0))</f>
        <v>1</v>
      </c>
      <c r="F1958" s="87">
        <f>INDEX(Hosts!$A:$O,MATCH(Places!$C1958,Hosts!$A:$A,0),MATCH(Places!F$1,Hosts!$1:$1,0))</f>
        <v>0.98</v>
      </c>
      <c r="G1958" s="17" t="str">
        <f>INDEX(Hosts!$A:$O,MATCH(Places!$C1958,Hosts!$A:$A,0),MATCH(Places!G$1,Hosts!$1:$1,0))</f>
        <v>No</v>
      </c>
      <c r="H1958" s="17">
        <v>20</v>
      </c>
      <c r="I1958" s="17" t="str">
        <f>INDEX(Neighborhoods!$A:$C,MATCH(Places!$H1958,Neighborhoods!$A:$A,0),MATCH(Places!I$1,Neighborhoods!$1:$1,0))</f>
        <v>Manhattan</v>
      </c>
      <c r="J1958" s="17" t="str">
        <f>INDEX(Neighborhoods!$A:$C,MATCH(Places!$H1958,Neighborhoods!$A:$A,0),MATCH(Places!J$1,Neighborhoods!$1:$1,0))</f>
        <v>Upper West Side</v>
      </c>
      <c r="K1958" s="17" t="s">
        <v>1</v>
      </c>
      <c r="L1958" s="17" t="str">
        <f t="shared" si="120"/>
        <v>Yes</v>
      </c>
      <c r="M1958" s="17">
        <v>2</v>
      </c>
      <c r="N1958" s="17" t="str" cm="1">
        <f t="array" ref="N1958">_xlfn.IFS(M1958&lt;=2,"Small",M1958&lt;=5,"Medium",M1958&gt;5,"Large")</f>
        <v>Small</v>
      </c>
      <c r="O1958" s="65">
        <v>69</v>
      </c>
      <c r="P1958" s="87">
        <f t="shared" si="121"/>
        <v>0.03</v>
      </c>
      <c r="Q1958" s="68">
        <v>4.8600000000000003</v>
      </c>
      <c r="R1958" s="68" t="str" cm="1">
        <f t="array" ref="R1958">_xlfn.SWITCH(ROUND(Q1958,0),5,"Excellent",4,"Good",3,"Ok","Bad")</f>
        <v>Excellent</v>
      </c>
      <c r="S1958" s="17">
        <v>14</v>
      </c>
      <c r="T1958" s="17" t="str">
        <f t="shared" si="122"/>
        <v>No</v>
      </c>
      <c r="U1958" s="82">
        <v>43827</v>
      </c>
      <c r="V1958" s="82">
        <v>43891</v>
      </c>
      <c r="W1958" s="17">
        <v>137</v>
      </c>
      <c r="X1958" s="17" t="str">
        <f t="shared" si="123"/>
        <v>Active</v>
      </c>
      <c r="Y1958" s="17" t="s">
        <v>15616</v>
      </c>
      <c r="Z1958" s="17"/>
    </row>
    <row r="1959" spans="1:26" x14ac:dyDescent="0.25">
      <c r="A1959">
        <v>1958</v>
      </c>
      <c r="B1959" s="17" t="s">
        <v>13820</v>
      </c>
      <c r="C1959" s="17">
        <v>1313</v>
      </c>
      <c r="D1959" s="17" t="str">
        <f>INDEX(Hosts!$A:$O,MATCH(Places!$C1959,Hosts!$A:$A,0),MATCH(Places!D$1,Hosts!$1:$1,0))</f>
        <v>Within a few hours</v>
      </c>
      <c r="E1959" s="87">
        <f>INDEX(Hosts!$A:$O,MATCH(Places!$C1959,Hosts!$A:$A,0),MATCH(Places!E$1,Hosts!$1:$1,0))</f>
        <v>1</v>
      </c>
      <c r="F1959" s="87">
        <f>INDEX(Hosts!$A:$O,MATCH(Places!$C1959,Hosts!$A:$A,0),MATCH(Places!F$1,Hosts!$1:$1,0))</f>
        <v>1</v>
      </c>
      <c r="G1959" s="17" t="str">
        <f>INDEX(Hosts!$A:$O,MATCH(Places!$C1959,Hosts!$A:$A,0),MATCH(Places!G$1,Hosts!$1:$1,0))</f>
        <v>No</v>
      </c>
      <c r="H1959" s="17">
        <v>24</v>
      </c>
      <c r="I1959" s="17" t="str">
        <f>INDEX(Neighborhoods!$A:$C,MATCH(Places!$H1959,Neighborhoods!$A:$A,0),MATCH(Places!I$1,Neighborhoods!$1:$1,0))</f>
        <v>Queens</v>
      </c>
      <c r="J1959" s="17" t="str">
        <f>INDEX(Neighborhoods!$A:$C,MATCH(Places!$H1959,Neighborhoods!$A:$A,0),MATCH(Places!J$1,Neighborhoods!$1:$1,0))</f>
        <v>Long Island City</v>
      </c>
      <c r="K1959" s="17" t="s">
        <v>11822</v>
      </c>
      <c r="L1959" s="17" t="str">
        <f t="shared" si="120"/>
        <v>No</v>
      </c>
      <c r="M1959" s="17">
        <v>5</v>
      </c>
      <c r="N1959" s="17" t="str" cm="1">
        <f t="array" ref="N1959">_xlfn.IFS(M1959&lt;=2,"Small",M1959&lt;=5,"Medium",M1959&gt;5,"Large")</f>
        <v>Medium</v>
      </c>
      <c r="O1959" s="65">
        <v>147</v>
      </c>
      <c r="P1959" s="87">
        <f t="shared" si="121"/>
        <v>0.03</v>
      </c>
      <c r="Q1959" s="68">
        <v>5</v>
      </c>
      <c r="R1959" s="68" t="str" cm="1">
        <f t="array" ref="R1959">_xlfn.SWITCH(ROUND(Q1959,0),5,"Excellent",4,"Good",3,"Ok","Bad")</f>
        <v>Excellent</v>
      </c>
      <c r="S1959" s="17">
        <v>17</v>
      </c>
      <c r="T1959" s="17" t="str">
        <f t="shared" si="122"/>
        <v>No</v>
      </c>
      <c r="U1959" s="82">
        <v>42536</v>
      </c>
      <c r="V1959" s="82">
        <v>43450</v>
      </c>
      <c r="W1959" s="17">
        <v>163</v>
      </c>
      <c r="X1959" s="17" t="str">
        <f t="shared" si="123"/>
        <v>Active</v>
      </c>
      <c r="Y1959" s="17" t="s">
        <v>15615</v>
      </c>
      <c r="Z1959" s="17"/>
    </row>
    <row r="1960" spans="1:26" x14ac:dyDescent="0.25">
      <c r="A1960">
        <v>1959</v>
      </c>
      <c r="B1960" s="17" t="s">
        <v>14117</v>
      </c>
      <c r="C1960" s="17">
        <v>508</v>
      </c>
      <c r="D1960" s="17" t="str">
        <f>INDEX(Hosts!$A:$O,MATCH(Places!$C1960,Hosts!$A:$A,0),MATCH(Places!D$1,Hosts!$1:$1,0))</f>
        <v>Within an hour</v>
      </c>
      <c r="E1960" s="87">
        <f>INDEX(Hosts!$A:$O,MATCH(Places!$C1960,Hosts!$A:$A,0),MATCH(Places!E$1,Hosts!$1:$1,0))</f>
        <v>0.91</v>
      </c>
      <c r="F1960" s="87">
        <f>INDEX(Hosts!$A:$O,MATCH(Places!$C1960,Hosts!$A:$A,0),MATCH(Places!F$1,Hosts!$1:$1,0))</f>
        <v>0.82</v>
      </c>
      <c r="G1960" s="17" t="str">
        <f>INDEX(Hosts!$A:$O,MATCH(Places!$C1960,Hosts!$A:$A,0),MATCH(Places!G$1,Hosts!$1:$1,0))</f>
        <v>Yes</v>
      </c>
      <c r="H1960" s="17">
        <v>7</v>
      </c>
      <c r="I1960" s="17" t="str">
        <f>INDEX(Neighborhoods!$A:$C,MATCH(Places!$H1960,Neighborhoods!$A:$A,0),MATCH(Places!I$1,Neighborhoods!$1:$1,0))</f>
        <v>Brooklyn</v>
      </c>
      <c r="J1960" s="17" t="str">
        <f>INDEX(Neighborhoods!$A:$C,MATCH(Places!$H1960,Neighborhoods!$A:$A,0),MATCH(Places!J$1,Neighborhoods!$1:$1,0))</f>
        <v>Bedford-Stuyvesant</v>
      </c>
      <c r="K1960" s="17" t="s">
        <v>11822</v>
      </c>
      <c r="L1960" s="17" t="str">
        <f t="shared" si="120"/>
        <v>No</v>
      </c>
      <c r="M1960" s="17">
        <v>4</v>
      </c>
      <c r="N1960" s="17" t="str" cm="1">
        <f t="array" ref="N1960">_xlfn.IFS(M1960&lt;=2,"Small",M1960&lt;=5,"Medium",M1960&gt;5,"Large")</f>
        <v>Medium</v>
      </c>
      <c r="O1960" s="65">
        <v>235</v>
      </c>
      <c r="P1960" s="87">
        <f t="shared" si="121"/>
        <v>0.04</v>
      </c>
      <c r="Q1960" s="68">
        <v>4.84</v>
      </c>
      <c r="R1960" s="68" t="str" cm="1">
        <f t="array" ref="R1960">_xlfn.SWITCH(ROUND(Q1960,0),5,"Excellent",4,"Good",3,"Ok","Bad")</f>
        <v>Excellent</v>
      </c>
      <c r="S1960" s="17">
        <v>49</v>
      </c>
      <c r="T1960" s="17" t="str">
        <f t="shared" si="122"/>
        <v>No</v>
      </c>
      <c r="U1960" s="82">
        <v>42495</v>
      </c>
      <c r="V1960" s="82">
        <v>44020</v>
      </c>
      <c r="W1960" s="17">
        <v>3</v>
      </c>
      <c r="X1960" s="17" t="str">
        <f t="shared" si="123"/>
        <v>Active</v>
      </c>
      <c r="Y1960" s="17" t="s">
        <v>15615</v>
      </c>
      <c r="Z1960" s="17"/>
    </row>
    <row r="1961" spans="1:26" x14ac:dyDescent="0.25">
      <c r="A1961">
        <v>1960</v>
      </c>
      <c r="B1961" s="17" t="s">
        <v>13207</v>
      </c>
      <c r="C1961" s="17">
        <v>2805</v>
      </c>
      <c r="D1961" s="17" t="str">
        <f>INDEX(Hosts!$A:$O,MATCH(Places!$C1961,Hosts!$A:$A,0),MATCH(Places!D$1,Hosts!$1:$1,0))</f>
        <v>Within an hour</v>
      </c>
      <c r="E1961" s="87">
        <f>INDEX(Hosts!$A:$O,MATCH(Places!$C1961,Hosts!$A:$A,0),MATCH(Places!E$1,Hosts!$1:$1,0))</f>
        <v>1</v>
      </c>
      <c r="F1961" s="87">
        <f>INDEX(Hosts!$A:$O,MATCH(Places!$C1961,Hosts!$A:$A,0),MATCH(Places!F$1,Hosts!$1:$1,0))</f>
        <v>0.88</v>
      </c>
      <c r="G1961" s="17" t="str">
        <f>INDEX(Hosts!$A:$O,MATCH(Places!$C1961,Hosts!$A:$A,0),MATCH(Places!G$1,Hosts!$1:$1,0))</f>
        <v>Yes</v>
      </c>
      <c r="H1961" s="17">
        <v>17</v>
      </c>
      <c r="I1961" s="17" t="str">
        <f>INDEX(Neighborhoods!$A:$C,MATCH(Places!$H1961,Neighborhoods!$A:$A,0),MATCH(Places!I$1,Neighborhoods!$1:$1,0))</f>
        <v>Manhattan</v>
      </c>
      <c r="J1961" s="17" t="str">
        <f>INDEX(Neighborhoods!$A:$C,MATCH(Places!$H1961,Neighborhoods!$A:$A,0),MATCH(Places!J$1,Neighborhoods!$1:$1,0))</f>
        <v>Hell's Kitchen</v>
      </c>
      <c r="K1961" s="17" t="s">
        <v>11822</v>
      </c>
      <c r="L1961" s="17" t="str">
        <f t="shared" si="120"/>
        <v>No</v>
      </c>
      <c r="M1961" s="17">
        <v>10</v>
      </c>
      <c r="N1961" s="17" t="str" cm="1">
        <f t="array" ref="N1961">_xlfn.IFS(M1961&lt;=2,"Small",M1961&lt;=5,"Medium",M1961&gt;5,"Large")</f>
        <v>Large</v>
      </c>
      <c r="O1961" s="65">
        <v>775</v>
      </c>
      <c r="P1961" s="87">
        <f t="shared" si="121"/>
        <v>0.05</v>
      </c>
      <c r="Q1961" s="68">
        <v>4.88</v>
      </c>
      <c r="R1961" s="68" t="str" cm="1">
        <f t="array" ref="R1961">_xlfn.SWITCH(ROUND(Q1961,0),5,"Excellent",4,"Good",3,"Ok","Bad")</f>
        <v>Excellent</v>
      </c>
      <c r="S1961" s="17">
        <v>34</v>
      </c>
      <c r="T1961" s="17" t="str">
        <f t="shared" si="122"/>
        <v>No</v>
      </c>
      <c r="U1961" s="82">
        <v>42636</v>
      </c>
      <c r="V1961" s="82">
        <v>43863</v>
      </c>
      <c r="W1961" s="17">
        <v>319</v>
      </c>
      <c r="X1961" s="17" t="str">
        <f t="shared" si="123"/>
        <v>Active</v>
      </c>
      <c r="Y1961" s="17" t="s">
        <v>15615</v>
      </c>
      <c r="Z1961" s="17"/>
    </row>
    <row r="1962" spans="1:26" x14ac:dyDescent="0.25">
      <c r="A1962">
        <v>1961</v>
      </c>
      <c r="B1962" s="17" t="s">
        <v>14237</v>
      </c>
      <c r="C1962" s="17">
        <v>2805</v>
      </c>
      <c r="D1962" s="17" t="str">
        <f>INDEX(Hosts!$A:$O,MATCH(Places!$C1962,Hosts!$A:$A,0),MATCH(Places!D$1,Hosts!$1:$1,0))</f>
        <v>Within an hour</v>
      </c>
      <c r="E1962" s="87">
        <f>INDEX(Hosts!$A:$O,MATCH(Places!$C1962,Hosts!$A:$A,0),MATCH(Places!E$1,Hosts!$1:$1,0))</f>
        <v>1</v>
      </c>
      <c r="F1962" s="87">
        <f>INDEX(Hosts!$A:$O,MATCH(Places!$C1962,Hosts!$A:$A,0),MATCH(Places!F$1,Hosts!$1:$1,0))</f>
        <v>0.88</v>
      </c>
      <c r="G1962" s="17" t="str">
        <f>INDEX(Hosts!$A:$O,MATCH(Places!$C1962,Hosts!$A:$A,0),MATCH(Places!G$1,Hosts!$1:$1,0))</f>
        <v>Yes</v>
      </c>
      <c r="H1962" s="17">
        <v>17</v>
      </c>
      <c r="I1962" s="17" t="str">
        <f>INDEX(Neighborhoods!$A:$C,MATCH(Places!$H1962,Neighborhoods!$A:$A,0),MATCH(Places!I$1,Neighborhoods!$1:$1,0))</f>
        <v>Manhattan</v>
      </c>
      <c r="J1962" s="17" t="str">
        <f>INDEX(Neighborhoods!$A:$C,MATCH(Places!$H1962,Neighborhoods!$A:$A,0),MATCH(Places!J$1,Neighborhoods!$1:$1,0))</f>
        <v>Hell's Kitchen</v>
      </c>
      <c r="K1962" s="17" t="s">
        <v>11822</v>
      </c>
      <c r="L1962" s="17" t="str">
        <f t="shared" si="120"/>
        <v>No</v>
      </c>
      <c r="M1962" s="17">
        <v>10</v>
      </c>
      <c r="N1962" s="17" t="str" cm="1">
        <f t="array" ref="N1962">_xlfn.IFS(M1962&lt;=2,"Small",M1962&lt;=5,"Medium",M1962&gt;5,"Large")</f>
        <v>Large</v>
      </c>
      <c r="O1962" s="65">
        <v>775</v>
      </c>
      <c r="P1962" s="87">
        <f t="shared" si="121"/>
        <v>0.05</v>
      </c>
      <c r="Q1962" s="68">
        <v>4.8099999999999996</v>
      </c>
      <c r="R1962" s="68" t="str" cm="1">
        <f t="array" ref="R1962">_xlfn.SWITCH(ROUND(Q1962,0),5,"Excellent",4,"Good",3,"Ok","Bad")</f>
        <v>Excellent</v>
      </c>
      <c r="S1962" s="17">
        <v>31</v>
      </c>
      <c r="T1962" s="17" t="str">
        <f t="shared" si="122"/>
        <v>No</v>
      </c>
      <c r="U1962" s="82">
        <v>42671</v>
      </c>
      <c r="V1962" s="82">
        <v>43881</v>
      </c>
      <c r="W1962" s="17">
        <v>320</v>
      </c>
      <c r="X1962" s="17" t="str">
        <f t="shared" si="123"/>
        <v>Active</v>
      </c>
      <c r="Y1962" s="17" t="s">
        <v>15615</v>
      </c>
      <c r="Z1962" s="17"/>
    </row>
    <row r="1963" spans="1:26" x14ac:dyDescent="0.25">
      <c r="A1963">
        <v>1962</v>
      </c>
      <c r="B1963" s="17" t="s">
        <v>13145</v>
      </c>
      <c r="C1963" s="17">
        <v>1085</v>
      </c>
      <c r="D1963" s="17" t="str">
        <f>INDEX(Hosts!$A:$O,MATCH(Places!$C1963,Hosts!$A:$A,0),MATCH(Places!D$1,Hosts!$1:$1,0))</f>
        <v>Within a day</v>
      </c>
      <c r="E1963" s="87">
        <f>INDEX(Hosts!$A:$O,MATCH(Places!$C1963,Hosts!$A:$A,0),MATCH(Places!E$1,Hosts!$1:$1,0))</f>
        <v>0.71</v>
      </c>
      <c r="F1963" s="87">
        <f>INDEX(Hosts!$A:$O,MATCH(Places!$C1963,Hosts!$A:$A,0),MATCH(Places!F$1,Hosts!$1:$1,0))</f>
        <v>0</v>
      </c>
      <c r="G1963" s="17" t="str">
        <f>INDEX(Hosts!$A:$O,MATCH(Places!$C1963,Hosts!$A:$A,0),MATCH(Places!G$1,Hosts!$1:$1,0))</f>
        <v>No</v>
      </c>
      <c r="H1963" s="17">
        <v>16</v>
      </c>
      <c r="I1963" s="17" t="str">
        <f>INDEX(Neighborhoods!$A:$C,MATCH(Places!$H1963,Neighborhoods!$A:$A,0),MATCH(Places!I$1,Neighborhoods!$1:$1,0))</f>
        <v>Manhattan</v>
      </c>
      <c r="J1963" s="17" t="str">
        <f>INDEX(Neighborhoods!$A:$C,MATCH(Places!$H1963,Neighborhoods!$A:$A,0),MATCH(Places!J$1,Neighborhoods!$1:$1,0))</f>
        <v>Harlem</v>
      </c>
      <c r="K1963" s="17" t="s">
        <v>1</v>
      </c>
      <c r="L1963" s="17" t="str">
        <f t="shared" si="120"/>
        <v>Yes</v>
      </c>
      <c r="M1963" s="17">
        <v>1</v>
      </c>
      <c r="N1963" s="17" t="str" cm="1">
        <f t="array" ref="N1963">_xlfn.IFS(M1963&lt;=2,"Small",M1963&lt;=5,"Medium",M1963&gt;5,"Large")</f>
        <v>Small</v>
      </c>
      <c r="O1963" s="65">
        <v>70</v>
      </c>
      <c r="P1963" s="87">
        <f t="shared" si="121"/>
        <v>0.03</v>
      </c>
      <c r="Q1963" s="68">
        <v>4.8899999999999997</v>
      </c>
      <c r="R1963" s="68" t="str" cm="1">
        <f t="array" ref="R1963">_xlfn.SWITCH(ROUND(Q1963,0),5,"Excellent",4,"Good",3,"Ok","Bad")</f>
        <v>Excellent</v>
      </c>
      <c r="S1963" s="17">
        <v>9</v>
      </c>
      <c r="T1963" s="17" t="str">
        <f t="shared" si="122"/>
        <v>No</v>
      </c>
      <c r="U1963" s="82">
        <v>42617</v>
      </c>
      <c r="V1963" s="82">
        <v>42885</v>
      </c>
      <c r="W1963" s="17">
        <v>60</v>
      </c>
      <c r="X1963" s="17" t="str">
        <f t="shared" si="123"/>
        <v>Active</v>
      </c>
      <c r="Y1963" s="17" t="s">
        <v>15615</v>
      </c>
      <c r="Z1963" s="17"/>
    </row>
    <row r="1964" spans="1:26" x14ac:dyDescent="0.25">
      <c r="A1964">
        <v>1963</v>
      </c>
      <c r="B1964" s="17" t="s">
        <v>1449</v>
      </c>
      <c r="C1964" s="17">
        <v>2509</v>
      </c>
      <c r="D1964" s="17" t="str">
        <f>INDEX(Hosts!$A:$O,MATCH(Places!$C1964,Hosts!$A:$A,0),MATCH(Places!D$1,Hosts!$1:$1,0))</f>
        <v>A few days or more</v>
      </c>
      <c r="E1964" s="87">
        <f>INDEX(Hosts!$A:$O,MATCH(Places!$C1964,Hosts!$A:$A,0),MATCH(Places!E$1,Hosts!$1:$1,0))</f>
        <v>0</v>
      </c>
      <c r="F1964" s="87">
        <f>INDEX(Hosts!$A:$O,MATCH(Places!$C1964,Hosts!$A:$A,0),MATCH(Places!F$1,Hosts!$1:$1,0))</f>
        <v>0.28999999999999998</v>
      </c>
      <c r="G1964" s="17" t="str">
        <f>INDEX(Hosts!$A:$O,MATCH(Places!$C1964,Hosts!$A:$A,0),MATCH(Places!G$1,Hosts!$1:$1,0))</f>
        <v>No</v>
      </c>
      <c r="H1964" s="17">
        <v>2</v>
      </c>
      <c r="I1964" s="17" t="str">
        <f>INDEX(Neighborhoods!$A:$C,MATCH(Places!$H1964,Neighborhoods!$A:$A,0),MATCH(Places!I$1,Neighborhoods!$1:$1,0))</f>
        <v>Bronx</v>
      </c>
      <c r="J1964" s="17" t="str">
        <f>INDEX(Neighborhoods!$A:$C,MATCH(Places!$H1964,Neighborhoods!$A:$A,0),MATCH(Places!J$1,Neighborhoods!$1:$1,0))</f>
        <v>Concourse</v>
      </c>
      <c r="K1964" s="17" t="s">
        <v>1</v>
      </c>
      <c r="L1964" s="17" t="str">
        <f t="shared" si="120"/>
        <v>Yes</v>
      </c>
      <c r="M1964" s="17">
        <v>3</v>
      </c>
      <c r="N1964" s="17" t="str" cm="1">
        <f t="array" ref="N1964">_xlfn.IFS(M1964&lt;=2,"Small",M1964&lt;=5,"Medium",M1964&gt;5,"Large")</f>
        <v>Medium</v>
      </c>
      <c r="O1964" s="65">
        <v>49</v>
      </c>
      <c r="P1964" s="87">
        <f t="shared" si="121"/>
        <v>0.03</v>
      </c>
      <c r="Q1964" s="68">
        <v>4.6500000000000004</v>
      </c>
      <c r="R1964" s="68" t="str" cm="1">
        <f t="array" ref="R1964">_xlfn.SWITCH(ROUND(Q1964,0),5,"Excellent",4,"Good",3,"Ok","Bad")</f>
        <v>Excellent</v>
      </c>
      <c r="S1964" s="17">
        <v>34</v>
      </c>
      <c r="T1964" s="17" t="str">
        <f t="shared" si="122"/>
        <v>No</v>
      </c>
      <c r="U1964" s="82">
        <v>42516</v>
      </c>
      <c r="V1964" s="82">
        <v>43757</v>
      </c>
      <c r="W1964" s="17">
        <v>364</v>
      </c>
      <c r="X1964" s="17" t="str">
        <f t="shared" si="123"/>
        <v>Active</v>
      </c>
      <c r="Y1964" s="17" t="s">
        <v>15615</v>
      </c>
      <c r="Z1964" s="17"/>
    </row>
    <row r="1965" spans="1:26" x14ac:dyDescent="0.25">
      <c r="A1965">
        <v>1964</v>
      </c>
      <c r="B1965" s="17" t="s">
        <v>17150</v>
      </c>
      <c r="C1965" s="17">
        <v>1944</v>
      </c>
      <c r="D1965" s="17" t="str">
        <f>INDEX(Hosts!$A:$O,MATCH(Places!$C1965,Hosts!$A:$A,0),MATCH(Places!D$1,Hosts!$1:$1,0))</f>
        <v>Within a few hours</v>
      </c>
      <c r="E1965" s="87">
        <f>INDEX(Hosts!$A:$O,MATCH(Places!$C1965,Hosts!$A:$A,0),MATCH(Places!E$1,Hosts!$1:$1,0))</f>
        <v>0.92</v>
      </c>
      <c r="F1965" s="87">
        <f>INDEX(Hosts!$A:$O,MATCH(Places!$C1965,Hosts!$A:$A,0),MATCH(Places!F$1,Hosts!$1:$1,0))</f>
        <v>0.85</v>
      </c>
      <c r="G1965" s="17" t="str">
        <f>INDEX(Hosts!$A:$O,MATCH(Places!$C1965,Hosts!$A:$A,0),MATCH(Places!G$1,Hosts!$1:$1,0))</f>
        <v>No</v>
      </c>
      <c r="H1965" s="17">
        <v>13</v>
      </c>
      <c r="I1965" s="17" t="str">
        <f>INDEX(Neighborhoods!$A:$C,MATCH(Places!$H1965,Neighborhoods!$A:$A,0),MATCH(Places!I$1,Neighborhoods!$1:$1,0))</f>
        <v>Manhattan</v>
      </c>
      <c r="J1965" s="17" t="str">
        <f>INDEX(Neighborhoods!$A:$C,MATCH(Places!$H1965,Neighborhoods!$A:$A,0),MATCH(Places!J$1,Neighborhoods!$1:$1,0))</f>
        <v>Chelsea</v>
      </c>
      <c r="K1965" s="17" t="s">
        <v>11822</v>
      </c>
      <c r="L1965" s="17" t="str">
        <f t="shared" si="120"/>
        <v>No</v>
      </c>
      <c r="M1965" s="17">
        <v>3</v>
      </c>
      <c r="N1965" s="17" t="str" cm="1">
        <f t="array" ref="N1965">_xlfn.IFS(M1965&lt;=2,"Small",M1965&lt;=5,"Medium",M1965&gt;5,"Large")</f>
        <v>Medium</v>
      </c>
      <c r="O1965" s="65">
        <v>259</v>
      </c>
      <c r="P1965" s="87">
        <f t="shared" si="121"/>
        <v>0.04</v>
      </c>
      <c r="Q1965" s="68">
        <v>4.8600000000000003</v>
      </c>
      <c r="R1965" s="68" t="str" cm="1">
        <f t="array" ref="R1965">_xlfn.SWITCH(ROUND(Q1965,0),5,"Excellent",4,"Good",3,"Ok","Bad")</f>
        <v>Excellent</v>
      </c>
      <c r="S1965" s="17">
        <v>7</v>
      </c>
      <c r="T1965" s="17" t="str">
        <f t="shared" si="122"/>
        <v>No</v>
      </c>
      <c r="U1965" s="82">
        <v>43029</v>
      </c>
      <c r="V1965" s="82">
        <v>43758</v>
      </c>
      <c r="W1965" s="17">
        <v>364</v>
      </c>
      <c r="X1965" s="17" t="str">
        <f t="shared" si="123"/>
        <v>Active</v>
      </c>
      <c r="Y1965" s="17" t="s">
        <v>15615</v>
      </c>
      <c r="Z1965" s="17"/>
    </row>
    <row r="1966" spans="1:26" x14ac:dyDescent="0.25">
      <c r="A1966">
        <v>1965</v>
      </c>
      <c r="B1966" s="17" t="s">
        <v>13353</v>
      </c>
      <c r="C1966" s="17">
        <v>1944</v>
      </c>
      <c r="D1966" s="17" t="str">
        <f>INDEX(Hosts!$A:$O,MATCH(Places!$C1966,Hosts!$A:$A,0),MATCH(Places!D$1,Hosts!$1:$1,0))</f>
        <v>Within a few hours</v>
      </c>
      <c r="E1966" s="87">
        <f>INDEX(Hosts!$A:$O,MATCH(Places!$C1966,Hosts!$A:$A,0),MATCH(Places!E$1,Hosts!$1:$1,0))</f>
        <v>0.92</v>
      </c>
      <c r="F1966" s="87">
        <f>INDEX(Hosts!$A:$O,MATCH(Places!$C1966,Hosts!$A:$A,0),MATCH(Places!F$1,Hosts!$1:$1,0))</f>
        <v>0.85</v>
      </c>
      <c r="G1966" s="17" t="str">
        <f>INDEX(Hosts!$A:$O,MATCH(Places!$C1966,Hosts!$A:$A,0),MATCH(Places!G$1,Hosts!$1:$1,0))</f>
        <v>No</v>
      </c>
      <c r="H1966" s="17">
        <v>13</v>
      </c>
      <c r="I1966" s="17" t="str">
        <f>INDEX(Neighborhoods!$A:$C,MATCH(Places!$H1966,Neighborhoods!$A:$A,0),MATCH(Places!I$1,Neighborhoods!$1:$1,0))</f>
        <v>Manhattan</v>
      </c>
      <c r="J1966" s="17" t="str">
        <f>INDEX(Neighborhoods!$A:$C,MATCH(Places!$H1966,Neighborhoods!$A:$A,0),MATCH(Places!J$1,Neighborhoods!$1:$1,0))</f>
        <v>Chelsea</v>
      </c>
      <c r="K1966" s="17" t="s">
        <v>11822</v>
      </c>
      <c r="L1966" s="17" t="str">
        <f t="shared" si="120"/>
        <v>No</v>
      </c>
      <c r="M1966" s="17">
        <v>3</v>
      </c>
      <c r="N1966" s="17" t="str" cm="1">
        <f t="array" ref="N1966">_xlfn.IFS(M1966&lt;=2,"Small",M1966&lt;=5,"Medium",M1966&gt;5,"Large")</f>
        <v>Medium</v>
      </c>
      <c r="O1966" s="65">
        <v>259</v>
      </c>
      <c r="P1966" s="87">
        <f t="shared" si="121"/>
        <v>0.04</v>
      </c>
      <c r="Q1966" s="68">
        <v>4.75</v>
      </c>
      <c r="R1966" s="68" t="str" cm="1">
        <f t="array" ref="R1966">_xlfn.SWITCH(ROUND(Q1966,0),5,"Excellent",4,"Good",3,"Ok","Bad")</f>
        <v>Excellent</v>
      </c>
      <c r="S1966" s="17">
        <v>4</v>
      </c>
      <c r="T1966" s="17" t="str">
        <f t="shared" si="122"/>
        <v>No</v>
      </c>
      <c r="U1966" s="82">
        <v>42762</v>
      </c>
      <c r="V1966" s="82">
        <v>43791</v>
      </c>
      <c r="W1966" s="17">
        <v>364</v>
      </c>
      <c r="X1966" s="17" t="str">
        <f t="shared" si="123"/>
        <v>Active</v>
      </c>
      <c r="Y1966" s="17" t="s">
        <v>15615</v>
      </c>
      <c r="Z1966" s="17"/>
    </row>
    <row r="1967" spans="1:26" x14ac:dyDescent="0.25">
      <c r="A1967">
        <v>1966</v>
      </c>
      <c r="B1967" s="17" t="s">
        <v>17151</v>
      </c>
      <c r="C1967" s="17">
        <v>1944</v>
      </c>
      <c r="D1967" s="17" t="str">
        <f>INDEX(Hosts!$A:$O,MATCH(Places!$C1967,Hosts!$A:$A,0),MATCH(Places!D$1,Hosts!$1:$1,0))</f>
        <v>Within a few hours</v>
      </c>
      <c r="E1967" s="87">
        <f>INDEX(Hosts!$A:$O,MATCH(Places!$C1967,Hosts!$A:$A,0),MATCH(Places!E$1,Hosts!$1:$1,0))</f>
        <v>0.92</v>
      </c>
      <c r="F1967" s="87">
        <f>INDEX(Hosts!$A:$O,MATCH(Places!$C1967,Hosts!$A:$A,0),MATCH(Places!F$1,Hosts!$1:$1,0))</f>
        <v>0.85</v>
      </c>
      <c r="G1967" s="17" t="str">
        <f>INDEX(Hosts!$A:$O,MATCH(Places!$C1967,Hosts!$A:$A,0),MATCH(Places!G$1,Hosts!$1:$1,0))</f>
        <v>No</v>
      </c>
      <c r="H1967" s="17">
        <v>13</v>
      </c>
      <c r="I1967" s="17" t="str">
        <f>INDEX(Neighborhoods!$A:$C,MATCH(Places!$H1967,Neighborhoods!$A:$A,0),MATCH(Places!I$1,Neighborhoods!$1:$1,0))</f>
        <v>Manhattan</v>
      </c>
      <c r="J1967" s="17" t="str">
        <f>INDEX(Neighborhoods!$A:$C,MATCH(Places!$H1967,Neighborhoods!$A:$A,0),MATCH(Places!J$1,Neighborhoods!$1:$1,0))</f>
        <v>Chelsea</v>
      </c>
      <c r="K1967" s="17" t="s">
        <v>11822</v>
      </c>
      <c r="L1967" s="17" t="str">
        <f t="shared" si="120"/>
        <v>No</v>
      </c>
      <c r="M1967" s="17">
        <v>3</v>
      </c>
      <c r="N1967" s="17" t="str" cm="1">
        <f t="array" ref="N1967">_xlfn.IFS(M1967&lt;=2,"Small",M1967&lt;=5,"Medium",M1967&gt;5,"Large")</f>
        <v>Medium</v>
      </c>
      <c r="O1967" s="65">
        <v>259</v>
      </c>
      <c r="P1967" s="87">
        <f t="shared" si="121"/>
        <v>0.04</v>
      </c>
      <c r="Q1967" s="68">
        <v>4.75</v>
      </c>
      <c r="R1967" s="68" t="str" cm="1">
        <f t="array" ref="R1967">_xlfn.SWITCH(ROUND(Q1967,0),5,"Excellent",4,"Good",3,"Ok","Bad")</f>
        <v>Excellent</v>
      </c>
      <c r="S1967" s="17">
        <v>4</v>
      </c>
      <c r="T1967" s="17" t="str">
        <f t="shared" si="122"/>
        <v>No</v>
      </c>
      <c r="U1967" s="82">
        <v>42903</v>
      </c>
      <c r="V1967" s="82">
        <v>43792</v>
      </c>
      <c r="W1967" s="17">
        <v>347</v>
      </c>
      <c r="X1967" s="17" t="str">
        <f t="shared" si="123"/>
        <v>Active</v>
      </c>
      <c r="Y1967" s="17" t="s">
        <v>15615</v>
      </c>
      <c r="Z1967" s="17"/>
    </row>
    <row r="1968" spans="1:26" x14ac:dyDescent="0.25">
      <c r="A1968">
        <v>1967</v>
      </c>
      <c r="B1968" s="17" t="s">
        <v>1450</v>
      </c>
      <c r="C1968" s="17">
        <v>1323</v>
      </c>
      <c r="D1968" s="17" t="str">
        <f>INDEX(Hosts!$A:$O,MATCH(Places!$C1968,Hosts!$A:$A,0),MATCH(Places!D$1,Hosts!$1:$1,0))</f>
        <v>Within an hour</v>
      </c>
      <c r="E1968" s="87">
        <f>INDEX(Hosts!$A:$O,MATCH(Places!$C1968,Hosts!$A:$A,0),MATCH(Places!E$1,Hosts!$1:$1,0))</f>
        <v>0.8</v>
      </c>
      <c r="F1968" s="87">
        <f>INDEX(Hosts!$A:$O,MATCH(Places!$C1968,Hosts!$A:$A,0),MATCH(Places!F$1,Hosts!$1:$1,0))</f>
        <v>1</v>
      </c>
      <c r="G1968" s="17" t="str">
        <f>INDEX(Hosts!$A:$O,MATCH(Places!$C1968,Hosts!$A:$A,0),MATCH(Places!G$1,Hosts!$1:$1,0))</f>
        <v>No</v>
      </c>
      <c r="H1968" s="17">
        <v>12</v>
      </c>
      <c r="I1968" s="17" t="str">
        <f>INDEX(Neighborhoods!$A:$C,MATCH(Places!$H1968,Neighborhoods!$A:$A,0),MATCH(Places!I$1,Neighborhoods!$1:$1,0))</f>
        <v>Brooklyn</v>
      </c>
      <c r="J1968" s="17" t="str">
        <f>INDEX(Neighborhoods!$A:$C,MATCH(Places!$H1968,Neighborhoods!$A:$A,0),MATCH(Places!J$1,Neighborhoods!$1:$1,0))</f>
        <v>Williamsburg</v>
      </c>
      <c r="K1968" s="17" t="s">
        <v>11822</v>
      </c>
      <c r="L1968" s="17" t="str">
        <f t="shared" si="120"/>
        <v>No</v>
      </c>
      <c r="M1968" s="17">
        <v>2</v>
      </c>
      <c r="N1968" s="17" t="str" cm="1">
        <f t="array" ref="N1968">_xlfn.IFS(M1968&lt;=2,"Small",M1968&lt;=5,"Medium",M1968&gt;5,"Large")</f>
        <v>Small</v>
      </c>
      <c r="O1968" s="65">
        <v>250</v>
      </c>
      <c r="P1968" s="87">
        <f t="shared" si="121"/>
        <v>0.04</v>
      </c>
      <c r="Q1968" s="68">
        <v>4.93</v>
      </c>
      <c r="R1968" s="68" t="str" cm="1">
        <f t="array" ref="R1968">_xlfn.SWITCH(ROUND(Q1968,0),5,"Excellent",4,"Good",3,"Ok","Bad")</f>
        <v>Excellent</v>
      </c>
      <c r="S1968" s="17">
        <v>14</v>
      </c>
      <c r="T1968" s="17" t="str">
        <f t="shared" si="122"/>
        <v>No</v>
      </c>
      <c r="U1968" s="82">
        <v>42620</v>
      </c>
      <c r="V1968" s="82">
        <v>43282</v>
      </c>
      <c r="W1968" s="17">
        <v>0</v>
      </c>
      <c r="X1968" s="17" t="str">
        <f t="shared" si="123"/>
        <v>Inactive</v>
      </c>
      <c r="Y1968" s="17" t="s">
        <v>15615</v>
      </c>
      <c r="Z1968" s="17"/>
    </row>
    <row r="1969" spans="1:26" x14ac:dyDescent="0.25">
      <c r="A1969">
        <v>1968</v>
      </c>
      <c r="B1969" s="17" t="s">
        <v>15120</v>
      </c>
      <c r="C1969" s="17">
        <v>1897</v>
      </c>
      <c r="D1969" s="17" t="str">
        <f>INDEX(Hosts!$A:$O,MATCH(Places!$C1969,Hosts!$A:$A,0),MATCH(Places!D$1,Hosts!$1:$1,0))</f>
        <v>Within an hour</v>
      </c>
      <c r="E1969" s="87">
        <f>INDEX(Hosts!$A:$O,MATCH(Places!$C1969,Hosts!$A:$A,0),MATCH(Places!E$1,Hosts!$1:$1,0))</f>
        <v>1</v>
      </c>
      <c r="F1969" s="87">
        <f>INDEX(Hosts!$A:$O,MATCH(Places!$C1969,Hosts!$A:$A,0),MATCH(Places!F$1,Hosts!$1:$1,0))</f>
        <v>0.9</v>
      </c>
      <c r="G1969" s="17" t="str">
        <f>INDEX(Hosts!$A:$O,MATCH(Places!$C1969,Hosts!$A:$A,0),MATCH(Places!G$1,Hosts!$1:$1,0))</f>
        <v>No</v>
      </c>
      <c r="H1969" s="17">
        <v>15</v>
      </c>
      <c r="I1969" s="17" t="str">
        <f>INDEX(Neighborhoods!$A:$C,MATCH(Places!$H1969,Neighborhoods!$A:$A,0),MATCH(Places!I$1,Neighborhoods!$1:$1,0))</f>
        <v>Manhattan</v>
      </c>
      <c r="J1969" s="17" t="str">
        <f>INDEX(Neighborhoods!$A:$C,MATCH(Places!$H1969,Neighborhoods!$A:$A,0),MATCH(Places!J$1,Neighborhoods!$1:$1,0))</f>
        <v>East Village</v>
      </c>
      <c r="K1969" s="17" t="s">
        <v>11822</v>
      </c>
      <c r="L1969" s="17" t="str">
        <f t="shared" si="120"/>
        <v>No</v>
      </c>
      <c r="M1969" s="17">
        <v>4</v>
      </c>
      <c r="N1969" s="17" t="str" cm="1">
        <f t="array" ref="N1969">_xlfn.IFS(M1969&lt;=2,"Small",M1969&lt;=5,"Medium",M1969&gt;5,"Large")</f>
        <v>Medium</v>
      </c>
      <c r="O1969" s="65">
        <v>171</v>
      </c>
      <c r="P1969" s="87">
        <f t="shared" si="121"/>
        <v>0.03</v>
      </c>
      <c r="Q1969" s="68">
        <v>4.8099999999999996</v>
      </c>
      <c r="R1969" s="68" t="str" cm="1">
        <f t="array" ref="R1969">_xlfn.SWITCH(ROUND(Q1969,0),5,"Excellent",4,"Good",3,"Ok","Bad")</f>
        <v>Excellent</v>
      </c>
      <c r="S1969" s="17">
        <v>37</v>
      </c>
      <c r="T1969" s="17" t="str">
        <f t="shared" si="122"/>
        <v>No</v>
      </c>
      <c r="U1969" s="82">
        <v>42594</v>
      </c>
      <c r="V1969" s="82">
        <v>43883</v>
      </c>
      <c r="W1969" s="17">
        <v>175</v>
      </c>
      <c r="X1969" s="17" t="str">
        <f t="shared" si="123"/>
        <v>Active</v>
      </c>
      <c r="Y1969" s="17" t="s">
        <v>15616</v>
      </c>
      <c r="Z1969" s="17"/>
    </row>
    <row r="1970" spans="1:26" x14ac:dyDescent="0.25">
      <c r="A1970">
        <v>1969</v>
      </c>
      <c r="B1970" s="17" t="s">
        <v>1451</v>
      </c>
      <c r="C1970" s="17">
        <v>677</v>
      </c>
      <c r="D1970" s="17" t="str">
        <f>INDEX(Hosts!$A:$O,MATCH(Places!$C1970,Hosts!$A:$A,0),MATCH(Places!D$1,Hosts!$1:$1,0))</f>
        <v>Within a few hours</v>
      </c>
      <c r="E1970" s="87">
        <f>INDEX(Hosts!$A:$O,MATCH(Places!$C1970,Hosts!$A:$A,0),MATCH(Places!E$1,Hosts!$1:$1,0))</f>
        <v>1</v>
      </c>
      <c r="F1970" s="87">
        <f>INDEX(Hosts!$A:$O,MATCH(Places!$C1970,Hosts!$A:$A,0),MATCH(Places!F$1,Hosts!$1:$1,0))</f>
        <v>1</v>
      </c>
      <c r="G1970" s="17" t="str">
        <f>INDEX(Hosts!$A:$O,MATCH(Places!$C1970,Hosts!$A:$A,0),MATCH(Places!G$1,Hosts!$1:$1,0))</f>
        <v>Yes</v>
      </c>
      <c r="H1970" s="17">
        <v>25</v>
      </c>
      <c r="I1970" s="17" t="str">
        <f>INDEX(Neighborhoods!$A:$C,MATCH(Places!$H1970,Neighborhoods!$A:$A,0),MATCH(Places!I$1,Neighborhoods!$1:$1,0))</f>
        <v>Queens</v>
      </c>
      <c r="J1970" s="17" t="str">
        <f>INDEX(Neighborhoods!$A:$C,MATCH(Places!$H1970,Neighborhoods!$A:$A,0),MATCH(Places!J$1,Neighborhoods!$1:$1,0))</f>
        <v>Ridgewood</v>
      </c>
      <c r="K1970" s="17" t="s">
        <v>11822</v>
      </c>
      <c r="L1970" s="17" t="str">
        <f t="shared" si="120"/>
        <v>No</v>
      </c>
      <c r="M1970" s="17">
        <v>4</v>
      </c>
      <c r="N1970" s="17" t="str" cm="1">
        <f t="array" ref="N1970">_xlfn.IFS(M1970&lt;=2,"Small",M1970&lt;=5,"Medium",M1970&gt;5,"Large")</f>
        <v>Medium</v>
      </c>
      <c r="O1970" s="65">
        <v>120</v>
      </c>
      <c r="P1970" s="87">
        <f t="shared" si="121"/>
        <v>0.03</v>
      </c>
      <c r="Q1970" s="68">
        <v>4.83</v>
      </c>
      <c r="R1970" s="68" t="str" cm="1">
        <f t="array" ref="R1970">_xlfn.SWITCH(ROUND(Q1970,0),5,"Excellent",4,"Good",3,"Ok","Bad")</f>
        <v>Excellent</v>
      </c>
      <c r="S1970" s="17">
        <v>64</v>
      </c>
      <c r="T1970" s="17" t="str">
        <f t="shared" si="122"/>
        <v>No</v>
      </c>
      <c r="U1970" s="82">
        <v>42841</v>
      </c>
      <c r="V1970" s="82">
        <v>44043</v>
      </c>
      <c r="W1970" s="17">
        <v>90</v>
      </c>
      <c r="X1970" s="17" t="str">
        <f t="shared" si="123"/>
        <v>Active</v>
      </c>
      <c r="Y1970" s="17" t="s">
        <v>15615</v>
      </c>
      <c r="Z1970" s="17"/>
    </row>
    <row r="1971" spans="1:26" x14ac:dyDescent="0.25">
      <c r="A1971">
        <v>1970</v>
      </c>
      <c r="B1971" s="17" t="s">
        <v>13702</v>
      </c>
      <c r="C1971" s="17">
        <v>1944</v>
      </c>
      <c r="D1971" s="17" t="str">
        <f>INDEX(Hosts!$A:$O,MATCH(Places!$C1971,Hosts!$A:$A,0),MATCH(Places!D$1,Hosts!$1:$1,0))</f>
        <v>Within a few hours</v>
      </c>
      <c r="E1971" s="87">
        <f>INDEX(Hosts!$A:$O,MATCH(Places!$C1971,Hosts!$A:$A,0),MATCH(Places!E$1,Hosts!$1:$1,0))</f>
        <v>0.92</v>
      </c>
      <c r="F1971" s="87">
        <f>INDEX(Hosts!$A:$O,MATCH(Places!$C1971,Hosts!$A:$A,0),MATCH(Places!F$1,Hosts!$1:$1,0))</f>
        <v>0.85</v>
      </c>
      <c r="G1971" s="17" t="str">
        <f>INDEX(Hosts!$A:$O,MATCH(Places!$C1971,Hosts!$A:$A,0),MATCH(Places!G$1,Hosts!$1:$1,0))</f>
        <v>No</v>
      </c>
      <c r="H1971" s="17">
        <v>17</v>
      </c>
      <c r="I1971" s="17" t="str">
        <f>INDEX(Neighborhoods!$A:$C,MATCH(Places!$H1971,Neighborhoods!$A:$A,0),MATCH(Places!I$1,Neighborhoods!$1:$1,0))</f>
        <v>Manhattan</v>
      </c>
      <c r="J1971" s="17" t="str">
        <f>INDEX(Neighborhoods!$A:$C,MATCH(Places!$H1971,Neighborhoods!$A:$A,0),MATCH(Places!J$1,Neighborhoods!$1:$1,0))</f>
        <v>Hell's Kitchen</v>
      </c>
      <c r="K1971" s="17" t="s">
        <v>11822</v>
      </c>
      <c r="L1971" s="17" t="str">
        <f t="shared" si="120"/>
        <v>No</v>
      </c>
      <c r="M1971" s="17">
        <v>3</v>
      </c>
      <c r="N1971" s="17" t="str" cm="1">
        <f t="array" ref="N1971">_xlfn.IFS(M1971&lt;=2,"Small",M1971&lt;=5,"Medium",M1971&gt;5,"Large")</f>
        <v>Medium</v>
      </c>
      <c r="O1971" s="65">
        <v>259</v>
      </c>
      <c r="P1971" s="87">
        <f t="shared" si="121"/>
        <v>0.04</v>
      </c>
      <c r="Q1971" s="68">
        <v>5</v>
      </c>
      <c r="R1971" s="68" t="str" cm="1">
        <f t="array" ref="R1971">_xlfn.SWITCH(ROUND(Q1971,0),5,"Excellent",4,"Good",3,"Ok","Bad")</f>
        <v>Excellent</v>
      </c>
      <c r="S1971" s="17">
        <v>3</v>
      </c>
      <c r="T1971" s="17" t="str">
        <f t="shared" si="122"/>
        <v>No</v>
      </c>
      <c r="U1971" s="82">
        <v>42694</v>
      </c>
      <c r="V1971" s="82">
        <v>43354</v>
      </c>
      <c r="W1971" s="17">
        <v>364</v>
      </c>
      <c r="X1971" s="17" t="str">
        <f t="shared" si="123"/>
        <v>Active</v>
      </c>
      <c r="Y1971" s="17" t="s">
        <v>15615</v>
      </c>
      <c r="Z1971" s="17"/>
    </row>
    <row r="1972" spans="1:26" x14ac:dyDescent="0.25">
      <c r="A1972">
        <v>1971</v>
      </c>
      <c r="B1972" s="17" t="s">
        <v>1452</v>
      </c>
      <c r="C1972" s="17">
        <v>2683</v>
      </c>
      <c r="D1972" s="17" t="str">
        <f>INDEX(Hosts!$A:$O,MATCH(Places!$C1972,Hosts!$A:$A,0),MATCH(Places!D$1,Hosts!$1:$1,0))</f>
        <v>Within a few hours</v>
      </c>
      <c r="E1972" s="87">
        <f>INDEX(Hosts!$A:$O,MATCH(Places!$C1972,Hosts!$A:$A,0),MATCH(Places!E$1,Hosts!$1:$1,0))</f>
        <v>1</v>
      </c>
      <c r="F1972" s="87">
        <f>INDEX(Hosts!$A:$O,MATCH(Places!$C1972,Hosts!$A:$A,0),MATCH(Places!F$1,Hosts!$1:$1,0))</f>
        <v>1</v>
      </c>
      <c r="G1972" s="17" t="str">
        <f>INDEX(Hosts!$A:$O,MATCH(Places!$C1972,Hosts!$A:$A,0),MATCH(Places!G$1,Hosts!$1:$1,0))</f>
        <v>No</v>
      </c>
      <c r="H1972" s="17">
        <v>16</v>
      </c>
      <c r="I1972" s="17" t="str">
        <f>INDEX(Neighborhoods!$A:$C,MATCH(Places!$H1972,Neighborhoods!$A:$A,0),MATCH(Places!I$1,Neighborhoods!$1:$1,0))</f>
        <v>Manhattan</v>
      </c>
      <c r="J1972" s="17" t="str">
        <f>INDEX(Neighborhoods!$A:$C,MATCH(Places!$H1972,Neighborhoods!$A:$A,0),MATCH(Places!J$1,Neighborhoods!$1:$1,0))</f>
        <v>Harlem</v>
      </c>
      <c r="K1972" s="17" t="s">
        <v>11822</v>
      </c>
      <c r="L1972" s="17" t="str">
        <f t="shared" si="120"/>
        <v>No</v>
      </c>
      <c r="M1972" s="17">
        <v>9</v>
      </c>
      <c r="N1972" s="17" t="str" cm="1">
        <f t="array" ref="N1972">_xlfn.IFS(M1972&lt;=2,"Small",M1972&lt;=5,"Medium",M1972&gt;5,"Large")</f>
        <v>Large</v>
      </c>
      <c r="O1972" s="65">
        <v>400</v>
      </c>
      <c r="P1972" s="87">
        <f t="shared" si="121"/>
        <v>0.04</v>
      </c>
      <c r="Q1972" s="68">
        <v>5</v>
      </c>
      <c r="R1972" s="68" t="str" cm="1">
        <f t="array" ref="R1972">_xlfn.SWITCH(ROUND(Q1972,0),5,"Excellent",4,"Good",3,"Ok","Bad")</f>
        <v>Excellent</v>
      </c>
      <c r="S1972" s="17">
        <v>59</v>
      </c>
      <c r="T1972" s="17" t="str">
        <f t="shared" si="122"/>
        <v>No</v>
      </c>
      <c r="U1972" s="82">
        <v>42538</v>
      </c>
      <c r="V1972" s="82">
        <v>43812</v>
      </c>
      <c r="W1972" s="17">
        <v>14</v>
      </c>
      <c r="X1972" s="17" t="str">
        <f t="shared" si="123"/>
        <v>Active</v>
      </c>
      <c r="Y1972" s="17" t="s">
        <v>15616</v>
      </c>
      <c r="Z1972" s="17"/>
    </row>
    <row r="1973" spans="1:26" x14ac:dyDescent="0.25">
      <c r="A1973">
        <v>1972</v>
      </c>
      <c r="B1973" s="17" t="s">
        <v>1453</v>
      </c>
      <c r="C1973" s="17">
        <v>846</v>
      </c>
      <c r="D1973" s="17" t="str">
        <f>INDEX(Hosts!$A:$O,MATCH(Places!$C1973,Hosts!$A:$A,0),MATCH(Places!D$1,Hosts!$1:$1,0))</f>
        <v>Within a few hours</v>
      </c>
      <c r="E1973" s="87">
        <f>INDEX(Hosts!$A:$O,MATCH(Places!$C1973,Hosts!$A:$A,0),MATCH(Places!E$1,Hosts!$1:$1,0))</f>
        <v>0.9</v>
      </c>
      <c r="F1973" s="87">
        <f>INDEX(Hosts!$A:$O,MATCH(Places!$C1973,Hosts!$A:$A,0),MATCH(Places!F$1,Hosts!$1:$1,0))</f>
        <v>0.94</v>
      </c>
      <c r="G1973" s="17" t="str">
        <f>INDEX(Hosts!$A:$O,MATCH(Places!$C1973,Hosts!$A:$A,0),MATCH(Places!G$1,Hosts!$1:$1,0))</f>
        <v>Yes</v>
      </c>
      <c r="H1973" s="17">
        <v>16</v>
      </c>
      <c r="I1973" s="17" t="str">
        <f>INDEX(Neighborhoods!$A:$C,MATCH(Places!$H1973,Neighborhoods!$A:$A,0),MATCH(Places!I$1,Neighborhoods!$1:$1,0))</f>
        <v>Manhattan</v>
      </c>
      <c r="J1973" s="17" t="str">
        <f>INDEX(Neighborhoods!$A:$C,MATCH(Places!$H1973,Neighborhoods!$A:$A,0),MATCH(Places!J$1,Neighborhoods!$1:$1,0))</f>
        <v>Harlem</v>
      </c>
      <c r="K1973" s="17" t="s">
        <v>11822</v>
      </c>
      <c r="L1973" s="17" t="str">
        <f t="shared" si="120"/>
        <v>No</v>
      </c>
      <c r="M1973" s="17">
        <v>2</v>
      </c>
      <c r="N1973" s="17" t="str" cm="1">
        <f t="array" ref="N1973">_xlfn.IFS(M1973&lt;=2,"Small",M1973&lt;=5,"Medium",M1973&gt;5,"Large")</f>
        <v>Small</v>
      </c>
      <c r="O1973" s="65">
        <v>140</v>
      </c>
      <c r="P1973" s="87">
        <f t="shared" si="121"/>
        <v>0.03</v>
      </c>
      <c r="Q1973" s="68">
        <v>4.93</v>
      </c>
      <c r="R1973" s="68" t="str" cm="1">
        <f t="array" ref="R1973">_xlfn.SWITCH(ROUND(Q1973,0),5,"Excellent",4,"Good",3,"Ok","Bad")</f>
        <v>Excellent</v>
      </c>
      <c r="S1973" s="17">
        <v>55</v>
      </c>
      <c r="T1973" s="17" t="str">
        <f t="shared" si="122"/>
        <v>No</v>
      </c>
      <c r="U1973" s="82">
        <v>42534</v>
      </c>
      <c r="V1973" s="82">
        <v>43968</v>
      </c>
      <c r="W1973" s="17">
        <v>0</v>
      </c>
      <c r="X1973" s="17" t="str">
        <f t="shared" si="123"/>
        <v>Inactive</v>
      </c>
      <c r="Y1973" s="17" t="s">
        <v>15615</v>
      </c>
      <c r="Z1973" s="17"/>
    </row>
    <row r="1974" spans="1:26" x14ac:dyDescent="0.25">
      <c r="A1974">
        <v>1973</v>
      </c>
      <c r="B1974" s="17" t="s">
        <v>2423</v>
      </c>
      <c r="C1974" s="17">
        <v>2767</v>
      </c>
      <c r="D1974" s="17" t="str">
        <f>INDEX(Hosts!$A:$O,MATCH(Places!$C1974,Hosts!$A:$A,0),MATCH(Places!D$1,Hosts!$1:$1,0))</f>
        <v>Within an hour</v>
      </c>
      <c r="E1974" s="87">
        <f>INDEX(Hosts!$A:$O,MATCH(Places!$C1974,Hosts!$A:$A,0),MATCH(Places!E$1,Hosts!$1:$1,0))</f>
        <v>0.97</v>
      </c>
      <c r="F1974" s="87">
        <f>INDEX(Hosts!$A:$O,MATCH(Places!$C1974,Hosts!$A:$A,0),MATCH(Places!F$1,Hosts!$1:$1,0))</f>
        <v>0.91</v>
      </c>
      <c r="G1974" s="17" t="str">
        <f>INDEX(Hosts!$A:$O,MATCH(Places!$C1974,Hosts!$A:$A,0),MATCH(Places!G$1,Hosts!$1:$1,0))</f>
        <v>No</v>
      </c>
      <c r="H1974" s="17">
        <v>22</v>
      </c>
      <c r="I1974" s="17" t="str">
        <f>INDEX(Neighborhoods!$A:$C,MATCH(Places!$H1974,Neighborhoods!$A:$A,0),MATCH(Places!I$1,Neighborhoods!$1:$1,0))</f>
        <v>Queens</v>
      </c>
      <c r="J1974" s="17" t="str">
        <f>INDEX(Neighborhoods!$A:$C,MATCH(Places!$H1974,Neighborhoods!$A:$A,0),MATCH(Places!J$1,Neighborhoods!$1:$1,0))</f>
        <v>Flushing</v>
      </c>
      <c r="K1974" s="17" t="s">
        <v>11822</v>
      </c>
      <c r="L1974" s="17" t="str">
        <f t="shared" si="120"/>
        <v>No</v>
      </c>
      <c r="M1974" s="17">
        <v>2</v>
      </c>
      <c r="N1974" s="17" t="str" cm="1">
        <f t="array" ref="N1974">_xlfn.IFS(M1974&lt;=2,"Small",M1974&lt;=5,"Medium",M1974&gt;5,"Large")</f>
        <v>Small</v>
      </c>
      <c r="O1974" s="65">
        <v>60</v>
      </c>
      <c r="P1974" s="87">
        <f t="shared" si="121"/>
        <v>0.03</v>
      </c>
      <c r="Q1974" s="68">
        <v>4.5599999999999996</v>
      </c>
      <c r="R1974" s="68" t="str" cm="1">
        <f t="array" ref="R1974">_xlfn.SWITCH(ROUND(Q1974,0),5,"Excellent",4,"Good",3,"Ok","Bad")</f>
        <v>Excellent</v>
      </c>
      <c r="S1974" s="17">
        <v>71</v>
      </c>
      <c r="T1974" s="17" t="str">
        <f t="shared" si="122"/>
        <v>No</v>
      </c>
      <c r="U1974" s="82">
        <v>42522</v>
      </c>
      <c r="V1974" s="82">
        <v>43800</v>
      </c>
      <c r="W1974" s="17">
        <v>172</v>
      </c>
      <c r="X1974" s="17" t="str">
        <f t="shared" si="123"/>
        <v>Active</v>
      </c>
      <c r="Y1974" s="17" t="s">
        <v>15615</v>
      </c>
      <c r="Z1974" s="17"/>
    </row>
    <row r="1975" spans="1:26" x14ac:dyDescent="0.25">
      <c r="A1975">
        <v>1974</v>
      </c>
      <c r="B1975" s="17" t="s">
        <v>1454</v>
      </c>
      <c r="C1975" s="17">
        <v>2590</v>
      </c>
      <c r="D1975" s="17" t="str">
        <f>INDEX(Hosts!$A:$O,MATCH(Places!$C1975,Hosts!$A:$A,0),MATCH(Places!D$1,Hosts!$1:$1,0))</f>
        <v>Within an hour</v>
      </c>
      <c r="E1975" s="87">
        <f>INDEX(Hosts!$A:$O,MATCH(Places!$C1975,Hosts!$A:$A,0),MATCH(Places!E$1,Hosts!$1:$1,0))</f>
        <v>0.99</v>
      </c>
      <c r="F1975" s="87">
        <f>INDEX(Hosts!$A:$O,MATCH(Places!$C1975,Hosts!$A:$A,0),MATCH(Places!F$1,Hosts!$1:$1,0))</f>
        <v>0.94</v>
      </c>
      <c r="G1975" s="17" t="str">
        <f>INDEX(Hosts!$A:$O,MATCH(Places!$C1975,Hosts!$A:$A,0),MATCH(Places!G$1,Hosts!$1:$1,0))</f>
        <v>Yes</v>
      </c>
      <c r="H1975" s="17">
        <v>7</v>
      </c>
      <c r="I1975" s="17" t="str">
        <f>INDEX(Neighborhoods!$A:$C,MATCH(Places!$H1975,Neighborhoods!$A:$A,0),MATCH(Places!I$1,Neighborhoods!$1:$1,0))</f>
        <v>Brooklyn</v>
      </c>
      <c r="J1975" s="17" t="str">
        <f>INDEX(Neighborhoods!$A:$C,MATCH(Places!$H1975,Neighborhoods!$A:$A,0),MATCH(Places!J$1,Neighborhoods!$1:$1,0))</f>
        <v>Bedford-Stuyvesant</v>
      </c>
      <c r="K1975" s="17" t="s">
        <v>11822</v>
      </c>
      <c r="L1975" s="17" t="str">
        <f t="shared" si="120"/>
        <v>No</v>
      </c>
      <c r="M1975" s="17">
        <v>5</v>
      </c>
      <c r="N1975" s="17" t="str" cm="1">
        <f t="array" ref="N1975">_xlfn.IFS(M1975&lt;=2,"Small",M1975&lt;=5,"Medium",M1975&gt;5,"Large")</f>
        <v>Medium</v>
      </c>
      <c r="O1975" s="65">
        <v>274</v>
      </c>
      <c r="P1975" s="87">
        <f t="shared" si="121"/>
        <v>0.04</v>
      </c>
      <c r="Q1975" s="68">
        <v>4.91</v>
      </c>
      <c r="R1975" s="68" t="str" cm="1">
        <f t="array" ref="R1975">_xlfn.SWITCH(ROUND(Q1975,0),5,"Excellent",4,"Good",3,"Ok","Bad")</f>
        <v>Excellent</v>
      </c>
      <c r="S1975" s="17">
        <v>129</v>
      </c>
      <c r="T1975" s="17" t="str">
        <f t="shared" si="122"/>
        <v>Yes</v>
      </c>
      <c r="U1975" s="82">
        <v>42505</v>
      </c>
      <c r="V1975" s="82">
        <v>44041</v>
      </c>
      <c r="W1975" s="17">
        <v>362</v>
      </c>
      <c r="X1975" s="17" t="str">
        <f t="shared" si="123"/>
        <v>Active</v>
      </c>
      <c r="Y1975" s="17" t="s">
        <v>15615</v>
      </c>
      <c r="Z1975" s="17"/>
    </row>
    <row r="1976" spans="1:26" x14ac:dyDescent="0.25">
      <c r="A1976">
        <v>1975</v>
      </c>
      <c r="B1976" s="17" t="s">
        <v>1455</v>
      </c>
      <c r="C1976" s="17">
        <v>430</v>
      </c>
      <c r="D1976" s="17" t="str">
        <f>INDEX(Hosts!$A:$O,MATCH(Places!$C1976,Hosts!$A:$A,0),MATCH(Places!D$1,Hosts!$1:$1,0))</f>
        <v>Within an hour</v>
      </c>
      <c r="E1976" s="87">
        <f>INDEX(Hosts!$A:$O,MATCH(Places!$C1976,Hosts!$A:$A,0),MATCH(Places!E$1,Hosts!$1:$1,0))</f>
        <v>0.87</v>
      </c>
      <c r="F1976" s="87">
        <f>INDEX(Hosts!$A:$O,MATCH(Places!$C1976,Hosts!$A:$A,0),MATCH(Places!F$1,Hosts!$1:$1,0))</f>
        <v>0.99</v>
      </c>
      <c r="G1976" s="17" t="str">
        <f>INDEX(Hosts!$A:$O,MATCH(Places!$C1976,Hosts!$A:$A,0),MATCH(Places!G$1,Hosts!$1:$1,0))</f>
        <v>No</v>
      </c>
      <c r="H1976" s="17">
        <v>8</v>
      </c>
      <c r="I1976" s="17" t="str">
        <f>INDEX(Neighborhoods!$A:$C,MATCH(Places!$H1976,Neighborhoods!$A:$A,0),MATCH(Places!I$1,Neighborhoods!$1:$1,0))</f>
        <v>Brooklyn</v>
      </c>
      <c r="J1976" s="17" t="str">
        <f>INDEX(Neighborhoods!$A:$C,MATCH(Places!$H1976,Neighborhoods!$A:$A,0),MATCH(Places!J$1,Neighborhoods!$1:$1,0))</f>
        <v>Bushwick</v>
      </c>
      <c r="K1976" s="17" t="s">
        <v>11822</v>
      </c>
      <c r="L1976" s="17" t="str">
        <f t="shared" si="120"/>
        <v>No</v>
      </c>
      <c r="M1976" s="17">
        <v>3</v>
      </c>
      <c r="N1976" s="17" t="str" cm="1">
        <f t="array" ref="N1976">_xlfn.IFS(M1976&lt;=2,"Small",M1976&lt;=5,"Medium",M1976&gt;5,"Large")</f>
        <v>Medium</v>
      </c>
      <c r="O1976" s="65">
        <v>134</v>
      </c>
      <c r="P1976" s="87">
        <f t="shared" si="121"/>
        <v>0.03</v>
      </c>
      <c r="Q1976" s="68">
        <v>4.51</v>
      </c>
      <c r="R1976" s="68" t="str" cm="1">
        <f t="array" ref="R1976">_xlfn.SWITCH(ROUND(Q1976,0),5,"Excellent",4,"Good",3,"Ok","Bad")</f>
        <v>Excellent</v>
      </c>
      <c r="S1976" s="17">
        <v>147</v>
      </c>
      <c r="T1976" s="17" t="str">
        <f t="shared" si="122"/>
        <v>No</v>
      </c>
      <c r="U1976" s="82">
        <v>42521</v>
      </c>
      <c r="V1976" s="82">
        <v>44009</v>
      </c>
      <c r="W1976" s="17">
        <v>306</v>
      </c>
      <c r="X1976" s="17" t="str">
        <f t="shared" si="123"/>
        <v>Active</v>
      </c>
      <c r="Y1976" s="17" t="s">
        <v>15616</v>
      </c>
      <c r="Z1976" s="17"/>
    </row>
    <row r="1977" spans="1:26" x14ac:dyDescent="0.25">
      <c r="A1977">
        <v>1976</v>
      </c>
      <c r="B1977" s="17" t="s">
        <v>1456</v>
      </c>
      <c r="C1977" s="17">
        <v>2815</v>
      </c>
      <c r="D1977" s="17" t="str">
        <f>INDEX(Hosts!$A:$O,MATCH(Places!$C1977,Hosts!$A:$A,0),MATCH(Places!D$1,Hosts!$1:$1,0))</f>
        <v>Within an hour</v>
      </c>
      <c r="E1977" s="87">
        <f>INDEX(Hosts!$A:$O,MATCH(Places!$C1977,Hosts!$A:$A,0),MATCH(Places!E$1,Hosts!$1:$1,0))</f>
        <v>1</v>
      </c>
      <c r="F1977" s="87">
        <f>INDEX(Hosts!$A:$O,MATCH(Places!$C1977,Hosts!$A:$A,0),MATCH(Places!F$1,Hosts!$1:$1,0))</f>
        <v>1</v>
      </c>
      <c r="G1977" s="17" t="str">
        <f>INDEX(Hosts!$A:$O,MATCH(Places!$C1977,Hosts!$A:$A,0),MATCH(Places!G$1,Hosts!$1:$1,0))</f>
        <v>Yes</v>
      </c>
      <c r="H1977" s="17">
        <v>8</v>
      </c>
      <c r="I1977" s="17" t="str">
        <f>INDEX(Neighborhoods!$A:$C,MATCH(Places!$H1977,Neighborhoods!$A:$A,0),MATCH(Places!I$1,Neighborhoods!$1:$1,0))</f>
        <v>Brooklyn</v>
      </c>
      <c r="J1977" s="17" t="str">
        <f>INDEX(Neighborhoods!$A:$C,MATCH(Places!$H1977,Neighborhoods!$A:$A,0),MATCH(Places!J$1,Neighborhoods!$1:$1,0))</f>
        <v>Bushwick</v>
      </c>
      <c r="K1977" s="17" t="s">
        <v>1</v>
      </c>
      <c r="L1977" s="17" t="str">
        <f t="shared" si="120"/>
        <v>Yes</v>
      </c>
      <c r="M1977" s="17">
        <v>2</v>
      </c>
      <c r="N1977" s="17" t="str" cm="1">
        <f t="array" ref="N1977">_xlfn.IFS(M1977&lt;=2,"Small",M1977&lt;=5,"Medium",M1977&gt;5,"Large")</f>
        <v>Small</v>
      </c>
      <c r="O1977" s="65">
        <v>89</v>
      </c>
      <c r="P1977" s="87">
        <f t="shared" si="121"/>
        <v>0.03</v>
      </c>
      <c r="Q1977" s="68">
        <v>4.99</v>
      </c>
      <c r="R1977" s="68" t="str" cm="1">
        <f t="array" ref="R1977">_xlfn.SWITCH(ROUND(Q1977,0),5,"Excellent",4,"Good",3,"Ok","Bad")</f>
        <v>Excellent</v>
      </c>
      <c r="S1977" s="17">
        <v>74</v>
      </c>
      <c r="T1977" s="17" t="str">
        <f t="shared" si="122"/>
        <v>No</v>
      </c>
      <c r="U1977" s="82">
        <v>42531</v>
      </c>
      <c r="V1977" s="82">
        <v>43989</v>
      </c>
      <c r="W1977" s="17">
        <v>179</v>
      </c>
      <c r="X1977" s="17" t="str">
        <f t="shared" si="123"/>
        <v>Active</v>
      </c>
      <c r="Y1977" s="17" t="s">
        <v>15616</v>
      </c>
      <c r="Z1977" s="17"/>
    </row>
    <row r="1978" spans="1:26" x14ac:dyDescent="0.25">
      <c r="A1978">
        <v>1977</v>
      </c>
      <c r="B1978" s="17" t="s">
        <v>1457</v>
      </c>
      <c r="C1978" s="17">
        <v>2815</v>
      </c>
      <c r="D1978" s="17" t="str">
        <f>INDEX(Hosts!$A:$O,MATCH(Places!$C1978,Hosts!$A:$A,0),MATCH(Places!D$1,Hosts!$1:$1,0))</f>
        <v>Within an hour</v>
      </c>
      <c r="E1978" s="87">
        <f>INDEX(Hosts!$A:$O,MATCH(Places!$C1978,Hosts!$A:$A,0),MATCH(Places!E$1,Hosts!$1:$1,0))</f>
        <v>1</v>
      </c>
      <c r="F1978" s="87">
        <f>INDEX(Hosts!$A:$O,MATCH(Places!$C1978,Hosts!$A:$A,0),MATCH(Places!F$1,Hosts!$1:$1,0))</f>
        <v>1</v>
      </c>
      <c r="G1978" s="17" t="str">
        <f>INDEX(Hosts!$A:$O,MATCH(Places!$C1978,Hosts!$A:$A,0),MATCH(Places!G$1,Hosts!$1:$1,0))</f>
        <v>Yes</v>
      </c>
      <c r="H1978" s="17">
        <v>8</v>
      </c>
      <c r="I1978" s="17" t="str">
        <f>INDEX(Neighborhoods!$A:$C,MATCH(Places!$H1978,Neighborhoods!$A:$A,0),MATCH(Places!I$1,Neighborhoods!$1:$1,0))</f>
        <v>Brooklyn</v>
      </c>
      <c r="J1978" s="17" t="str">
        <f>INDEX(Neighborhoods!$A:$C,MATCH(Places!$H1978,Neighborhoods!$A:$A,0),MATCH(Places!J$1,Neighborhoods!$1:$1,0))</f>
        <v>Bushwick</v>
      </c>
      <c r="K1978" s="17" t="s">
        <v>1</v>
      </c>
      <c r="L1978" s="17" t="str">
        <f t="shared" si="120"/>
        <v>Yes</v>
      </c>
      <c r="M1978" s="17">
        <v>2</v>
      </c>
      <c r="N1978" s="17" t="str" cm="1">
        <f t="array" ref="N1978">_xlfn.IFS(M1978&lt;=2,"Small",M1978&lt;=5,"Medium",M1978&gt;5,"Large")</f>
        <v>Small</v>
      </c>
      <c r="O1978" s="65">
        <v>75</v>
      </c>
      <c r="P1978" s="87">
        <f t="shared" si="121"/>
        <v>0.03</v>
      </c>
      <c r="Q1978" s="68">
        <v>4.91</v>
      </c>
      <c r="R1978" s="68" t="str" cm="1">
        <f t="array" ref="R1978">_xlfn.SWITCH(ROUND(Q1978,0),5,"Excellent",4,"Good",3,"Ok","Bad")</f>
        <v>Excellent</v>
      </c>
      <c r="S1978" s="17">
        <v>92</v>
      </c>
      <c r="T1978" s="17" t="str">
        <f t="shared" si="122"/>
        <v>No</v>
      </c>
      <c r="U1978" s="82">
        <v>42526</v>
      </c>
      <c r="V1978" s="82">
        <v>43825</v>
      </c>
      <c r="W1978" s="17">
        <v>179</v>
      </c>
      <c r="X1978" s="17" t="str">
        <f t="shared" si="123"/>
        <v>Active</v>
      </c>
      <c r="Y1978" s="17" t="s">
        <v>15616</v>
      </c>
      <c r="Z1978" s="17"/>
    </row>
    <row r="1979" spans="1:26" x14ac:dyDescent="0.25">
      <c r="A1979">
        <v>1978</v>
      </c>
      <c r="B1979" s="17" t="s">
        <v>1458</v>
      </c>
      <c r="C1979" s="17">
        <v>281</v>
      </c>
      <c r="D1979" s="17" t="str">
        <f>INDEX(Hosts!$A:$O,MATCH(Places!$C1979,Hosts!$A:$A,0),MATCH(Places!D$1,Hosts!$1:$1,0))</f>
        <v>Within an hour</v>
      </c>
      <c r="E1979" s="87">
        <f>INDEX(Hosts!$A:$O,MATCH(Places!$C1979,Hosts!$A:$A,0),MATCH(Places!E$1,Hosts!$1:$1,0))</f>
        <v>1</v>
      </c>
      <c r="F1979" s="87">
        <f>INDEX(Hosts!$A:$O,MATCH(Places!$C1979,Hosts!$A:$A,0),MATCH(Places!F$1,Hosts!$1:$1,0))</f>
        <v>0.67</v>
      </c>
      <c r="G1979" s="17" t="str">
        <f>INDEX(Hosts!$A:$O,MATCH(Places!$C1979,Hosts!$A:$A,0),MATCH(Places!G$1,Hosts!$1:$1,0))</f>
        <v>Yes</v>
      </c>
      <c r="H1979" s="17">
        <v>7</v>
      </c>
      <c r="I1979" s="17" t="str">
        <f>INDEX(Neighborhoods!$A:$C,MATCH(Places!$H1979,Neighborhoods!$A:$A,0),MATCH(Places!I$1,Neighborhoods!$1:$1,0))</f>
        <v>Brooklyn</v>
      </c>
      <c r="J1979" s="17" t="str">
        <f>INDEX(Neighborhoods!$A:$C,MATCH(Places!$H1979,Neighborhoods!$A:$A,0),MATCH(Places!J$1,Neighborhoods!$1:$1,0))</f>
        <v>Bedford-Stuyvesant</v>
      </c>
      <c r="K1979" s="17" t="s">
        <v>11822</v>
      </c>
      <c r="L1979" s="17" t="str">
        <f t="shared" si="120"/>
        <v>No</v>
      </c>
      <c r="M1979" s="17">
        <v>2</v>
      </c>
      <c r="N1979" s="17" t="str" cm="1">
        <f t="array" ref="N1979">_xlfn.IFS(M1979&lt;=2,"Small",M1979&lt;=5,"Medium",M1979&gt;5,"Large")</f>
        <v>Small</v>
      </c>
      <c r="O1979" s="65">
        <v>120</v>
      </c>
      <c r="P1979" s="87">
        <f t="shared" si="121"/>
        <v>0.03</v>
      </c>
      <c r="Q1979" s="68">
        <v>4.8099999999999996</v>
      </c>
      <c r="R1979" s="68" t="str" cm="1">
        <f t="array" ref="R1979">_xlfn.SWITCH(ROUND(Q1979,0),5,"Excellent",4,"Good",3,"Ok","Bad")</f>
        <v>Excellent</v>
      </c>
      <c r="S1979" s="17">
        <v>26</v>
      </c>
      <c r="T1979" s="17" t="str">
        <f t="shared" si="122"/>
        <v>No</v>
      </c>
      <c r="U1979" s="82">
        <v>42631</v>
      </c>
      <c r="V1979" s="82">
        <v>43982</v>
      </c>
      <c r="W1979" s="17">
        <v>27</v>
      </c>
      <c r="X1979" s="17" t="str">
        <f t="shared" si="123"/>
        <v>Active</v>
      </c>
      <c r="Y1979" s="17" t="s">
        <v>15615</v>
      </c>
      <c r="Z1979" s="17"/>
    </row>
    <row r="1980" spans="1:26" x14ac:dyDescent="0.25">
      <c r="A1980">
        <v>1979</v>
      </c>
      <c r="B1980" s="17" t="s">
        <v>1459</v>
      </c>
      <c r="C1980" s="17">
        <v>1605</v>
      </c>
      <c r="D1980" s="17" t="str">
        <f>INDEX(Hosts!$A:$O,MATCH(Places!$C1980,Hosts!$A:$A,0),MATCH(Places!D$1,Hosts!$1:$1,0))</f>
        <v>Within an hour</v>
      </c>
      <c r="E1980" s="87">
        <f>INDEX(Hosts!$A:$O,MATCH(Places!$C1980,Hosts!$A:$A,0),MATCH(Places!E$1,Hosts!$1:$1,0))</f>
        <v>0.92</v>
      </c>
      <c r="F1980" s="87">
        <f>INDEX(Hosts!$A:$O,MATCH(Places!$C1980,Hosts!$A:$A,0),MATCH(Places!F$1,Hosts!$1:$1,0))</f>
        <v>0.84</v>
      </c>
      <c r="G1980" s="17" t="str">
        <f>INDEX(Hosts!$A:$O,MATCH(Places!$C1980,Hosts!$A:$A,0),MATCH(Places!G$1,Hosts!$1:$1,0))</f>
        <v>No</v>
      </c>
      <c r="H1980" s="17">
        <v>19</v>
      </c>
      <c r="I1980" s="17" t="str">
        <f>INDEX(Neighborhoods!$A:$C,MATCH(Places!$H1980,Neighborhoods!$A:$A,0),MATCH(Places!I$1,Neighborhoods!$1:$1,0))</f>
        <v>Manhattan</v>
      </c>
      <c r="J1980" s="17" t="str">
        <f>INDEX(Neighborhoods!$A:$C,MATCH(Places!$H1980,Neighborhoods!$A:$A,0),MATCH(Places!J$1,Neighborhoods!$1:$1,0))</f>
        <v>Upper East Side</v>
      </c>
      <c r="K1980" s="17" t="s">
        <v>11822</v>
      </c>
      <c r="L1980" s="17" t="str">
        <f t="shared" si="120"/>
        <v>No</v>
      </c>
      <c r="M1980" s="17">
        <v>3</v>
      </c>
      <c r="N1980" s="17" t="str" cm="1">
        <f t="array" ref="N1980">_xlfn.IFS(M1980&lt;=2,"Small",M1980&lt;=5,"Medium",M1980&gt;5,"Large")</f>
        <v>Medium</v>
      </c>
      <c r="O1980" s="65">
        <v>138</v>
      </c>
      <c r="P1980" s="87">
        <f t="shared" si="121"/>
        <v>0.03</v>
      </c>
      <c r="Q1980" s="68">
        <v>5</v>
      </c>
      <c r="R1980" s="68" t="str" cm="1">
        <f t="array" ref="R1980">_xlfn.SWITCH(ROUND(Q1980,0),5,"Excellent",4,"Good",3,"Ok","Bad")</f>
        <v>Excellent</v>
      </c>
      <c r="S1980" s="17">
        <v>3</v>
      </c>
      <c r="T1980" s="17" t="str">
        <f t="shared" si="122"/>
        <v>No</v>
      </c>
      <c r="U1980" s="82">
        <v>43264</v>
      </c>
      <c r="V1980" s="82">
        <v>43819</v>
      </c>
      <c r="W1980" s="17">
        <v>365</v>
      </c>
      <c r="X1980" s="17" t="str">
        <f t="shared" si="123"/>
        <v>Active</v>
      </c>
      <c r="Y1980" s="17" t="s">
        <v>15615</v>
      </c>
      <c r="Z1980" s="17"/>
    </row>
    <row r="1981" spans="1:26" x14ac:dyDescent="0.25">
      <c r="A1981">
        <v>1980</v>
      </c>
      <c r="B1981" s="17" t="s">
        <v>1460</v>
      </c>
      <c r="C1981" s="17">
        <v>932</v>
      </c>
      <c r="D1981" s="17" t="str">
        <f>INDEX(Hosts!$A:$O,MATCH(Places!$C1981,Hosts!$A:$A,0),MATCH(Places!D$1,Hosts!$1:$1,0))</f>
        <v>Within a few hours</v>
      </c>
      <c r="E1981" s="87">
        <f>INDEX(Hosts!$A:$O,MATCH(Places!$C1981,Hosts!$A:$A,0),MATCH(Places!E$1,Hosts!$1:$1,0))</f>
        <v>1</v>
      </c>
      <c r="F1981" s="87">
        <f>INDEX(Hosts!$A:$O,MATCH(Places!$C1981,Hosts!$A:$A,0),MATCH(Places!F$1,Hosts!$1:$1,0))</f>
        <v>0.5</v>
      </c>
      <c r="G1981" s="17" t="str">
        <f>INDEX(Hosts!$A:$O,MATCH(Places!$C1981,Hosts!$A:$A,0),MATCH(Places!G$1,Hosts!$1:$1,0))</f>
        <v>No</v>
      </c>
      <c r="H1981" s="17">
        <v>25</v>
      </c>
      <c r="I1981" s="17" t="str">
        <f>INDEX(Neighborhoods!$A:$C,MATCH(Places!$H1981,Neighborhoods!$A:$A,0),MATCH(Places!I$1,Neighborhoods!$1:$1,0))</f>
        <v>Queens</v>
      </c>
      <c r="J1981" s="17" t="str">
        <f>INDEX(Neighborhoods!$A:$C,MATCH(Places!$H1981,Neighborhoods!$A:$A,0),MATCH(Places!J$1,Neighborhoods!$1:$1,0))</f>
        <v>Ridgewood</v>
      </c>
      <c r="K1981" s="17" t="s">
        <v>1</v>
      </c>
      <c r="L1981" s="17" t="str">
        <f t="shared" si="120"/>
        <v>Yes</v>
      </c>
      <c r="M1981" s="17">
        <v>1</v>
      </c>
      <c r="N1981" s="17" t="str" cm="1">
        <f t="array" ref="N1981">_xlfn.IFS(M1981&lt;=2,"Small",M1981&lt;=5,"Medium",M1981&gt;5,"Large")</f>
        <v>Small</v>
      </c>
      <c r="O1981" s="65">
        <v>50</v>
      </c>
      <c r="P1981" s="87">
        <f t="shared" si="121"/>
        <v>0.03</v>
      </c>
      <c r="Q1981" s="68">
        <v>5</v>
      </c>
      <c r="R1981" s="68" t="str" cm="1">
        <f t="array" ref="R1981">_xlfn.SWITCH(ROUND(Q1981,0),5,"Excellent",4,"Good",3,"Ok","Bad")</f>
        <v>Excellent</v>
      </c>
      <c r="S1981" s="17">
        <v>4</v>
      </c>
      <c r="T1981" s="17" t="str">
        <f t="shared" si="122"/>
        <v>No</v>
      </c>
      <c r="U1981" s="82">
        <v>42857</v>
      </c>
      <c r="V1981" s="82">
        <v>43302</v>
      </c>
      <c r="W1981" s="17">
        <v>90</v>
      </c>
      <c r="X1981" s="17" t="str">
        <f t="shared" si="123"/>
        <v>Active</v>
      </c>
      <c r="Y1981" s="17" t="s">
        <v>15615</v>
      </c>
      <c r="Z1981" s="17"/>
    </row>
    <row r="1982" spans="1:26" x14ac:dyDescent="0.25">
      <c r="A1982">
        <v>1981</v>
      </c>
      <c r="B1982" s="17" t="s">
        <v>1461</v>
      </c>
      <c r="C1982" s="17">
        <v>1146</v>
      </c>
      <c r="D1982" s="17" t="str">
        <f>INDEX(Hosts!$A:$O,MATCH(Places!$C1982,Hosts!$A:$A,0),MATCH(Places!D$1,Hosts!$1:$1,0))</f>
        <v>Within a day</v>
      </c>
      <c r="E1982" s="87">
        <f>INDEX(Hosts!$A:$O,MATCH(Places!$C1982,Hosts!$A:$A,0),MATCH(Places!E$1,Hosts!$1:$1,0))</f>
        <v>0.5</v>
      </c>
      <c r="F1982" s="87">
        <f>INDEX(Hosts!$A:$O,MATCH(Places!$C1982,Hosts!$A:$A,0),MATCH(Places!F$1,Hosts!$1:$1,0))</f>
        <v>0.9</v>
      </c>
      <c r="G1982" s="17" t="str">
        <f>INDEX(Hosts!$A:$O,MATCH(Places!$C1982,Hosts!$A:$A,0),MATCH(Places!G$1,Hosts!$1:$1,0))</f>
        <v>No</v>
      </c>
      <c r="H1982" s="17">
        <v>13</v>
      </c>
      <c r="I1982" s="17" t="str">
        <f>INDEX(Neighborhoods!$A:$C,MATCH(Places!$H1982,Neighborhoods!$A:$A,0),MATCH(Places!I$1,Neighborhoods!$1:$1,0))</f>
        <v>Manhattan</v>
      </c>
      <c r="J1982" s="17" t="str">
        <f>INDEX(Neighborhoods!$A:$C,MATCH(Places!$H1982,Neighborhoods!$A:$A,0),MATCH(Places!J$1,Neighborhoods!$1:$1,0))</f>
        <v>Chelsea</v>
      </c>
      <c r="K1982" s="17" t="s">
        <v>1</v>
      </c>
      <c r="L1982" s="17" t="str">
        <f t="shared" si="120"/>
        <v>Yes</v>
      </c>
      <c r="M1982" s="17">
        <v>1</v>
      </c>
      <c r="N1982" s="17" t="str" cm="1">
        <f t="array" ref="N1982">_xlfn.IFS(M1982&lt;=2,"Small",M1982&lt;=5,"Medium",M1982&gt;5,"Large")</f>
        <v>Small</v>
      </c>
      <c r="O1982" s="65">
        <v>106</v>
      </c>
      <c r="P1982" s="87">
        <f t="shared" si="121"/>
        <v>0.03</v>
      </c>
      <c r="Q1982" s="68">
        <v>5</v>
      </c>
      <c r="R1982" s="68" t="str" cm="1">
        <f t="array" ref="R1982">_xlfn.SWITCH(ROUND(Q1982,0),5,"Excellent",4,"Good",3,"Ok","Bad")</f>
        <v>Excellent</v>
      </c>
      <c r="S1982" s="17">
        <v>8</v>
      </c>
      <c r="T1982" s="17" t="str">
        <f t="shared" si="122"/>
        <v>No</v>
      </c>
      <c r="U1982" s="82">
        <v>42549</v>
      </c>
      <c r="V1982" s="82">
        <v>43714</v>
      </c>
      <c r="W1982" s="17">
        <v>364</v>
      </c>
      <c r="X1982" s="17" t="str">
        <f t="shared" si="123"/>
        <v>Active</v>
      </c>
      <c r="Y1982" s="17" t="s">
        <v>15615</v>
      </c>
      <c r="Z1982" s="17"/>
    </row>
    <row r="1983" spans="1:26" x14ac:dyDescent="0.25">
      <c r="A1983">
        <v>1982</v>
      </c>
      <c r="B1983" s="17" t="s">
        <v>1462</v>
      </c>
      <c r="C1983" s="17">
        <v>985</v>
      </c>
      <c r="D1983" s="17" t="str">
        <f>INDEX(Hosts!$A:$O,MATCH(Places!$C1983,Hosts!$A:$A,0),MATCH(Places!D$1,Hosts!$1:$1,0))</f>
        <v>Within an hour</v>
      </c>
      <c r="E1983" s="87">
        <f>INDEX(Hosts!$A:$O,MATCH(Places!$C1983,Hosts!$A:$A,0),MATCH(Places!E$1,Hosts!$1:$1,0))</f>
        <v>1</v>
      </c>
      <c r="F1983" s="87">
        <f>INDEX(Hosts!$A:$O,MATCH(Places!$C1983,Hosts!$A:$A,0),MATCH(Places!F$1,Hosts!$1:$1,0))</f>
        <v>0.67</v>
      </c>
      <c r="G1983" s="17" t="str">
        <f>INDEX(Hosts!$A:$O,MATCH(Places!$C1983,Hosts!$A:$A,0),MATCH(Places!G$1,Hosts!$1:$1,0))</f>
        <v>No</v>
      </c>
      <c r="H1983" s="17">
        <v>16</v>
      </c>
      <c r="I1983" s="17" t="str">
        <f>INDEX(Neighborhoods!$A:$C,MATCH(Places!$H1983,Neighborhoods!$A:$A,0),MATCH(Places!I$1,Neighborhoods!$1:$1,0))</f>
        <v>Manhattan</v>
      </c>
      <c r="J1983" s="17" t="str">
        <f>INDEX(Neighborhoods!$A:$C,MATCH(Places!$H1983,Neighborhoods!$A:$A,0),MATCH(Places!J$1,Neighborhoods!$1:$1,0))</f>
        <v>Harlem</v>
      </c>
      <c r="K1983" s="17" t="s">
        <v>1</v>
      </c>
      <c r="L1983" s="17" t="str">
        <f t="shared" si="120"/>
        <v>Yes</v>
      </c>
      <c r="M1983" s="17">
        <v>2</v>
      </c>
      <c r="N1983" s="17" t="str" cm="1">
        <f t="array" ref="N1983">_xlfn.IFS(M1983&lt;=2,"Small",M1983&lt;=5,"Medium",M1983&gt;5,"Large")</f>
        <v>Small</v>
      </c>
      <c r="O1983" s="65">
        <v>175</v>
      </c>
      <c r="P1983" s="87">
        <f t="shared" si="121"/>
        <v>0.03</v>
      </c>
      <c r="Q1983" s="68">
        <v>4.5</v>
      </c>
      <c r="R1983" s="68" t="str" cm="1">
        <f t="array" ref="R1983">_xlfn.SWITCH(ROUND(Q1983,0),5,"Excellent",4,"Good",3,"Ok","Bad")</f>
        <v>Excellent</v>
      </c>
      <c r="S1983" s="17">
        <v>4</v>
      </c>
      <c r="T1983" s="17" t="str">
        <f t="shared" si="122"/>
        <v>No</v>
      </c>
      <c r="U1983" s="82">
        <v>42644</v>
      </c>
      <c r="V1983" s="82">
        <v>43830</v>
      </c>
      <c r="W1983" s="17">
        <v>365</v>
      </c>
      <c r="X1983" s="17" t="str">
        <f t="shared" si="123"/>
        <v>Active</v>
      </c>
      <c r="Y1983" s="17" t="s">
        <v>15615</v>
      </c>
      <c r="Z1983" s="17"/>
    </row>
    <row r="1984" spans="1:26" x14ac:dyDescent="0.25">
      <c r="A1984">
        <v>1983</v>
      </c>
      <c r="B1984" s="17" t="s">
        <v>15050</v>
      </c>
      <c r="C1984" s="17">
        <v>302</v>
      </c>
      <c r="D1984" s="17" t="str">
        <f>INDEX(Hosts!$A:$O,MATCH(Places!$C1984,Hosts!$A:$A,0),MATCH(Places!D$1,Hosts!$1:$1,0))</f>
        <v>Within a day</v>
      </c>
      <c r="E1984" s="87">
        <f>INDEX(Hosts!$A:$O,MATCH(Places!$C1984,Hosts!$A:$A,0),MATCH(Places!E$1,Hosts!$1:$1,0))</f>
        <v>1</v>
      </c>
      <c r="F1984" s="87">
        <f>INDEX(Hosts!$A:$O,MATCH(Places!$C1984,Hosts!$A:$A,0),MATCH(Places!F$1,Hosts!$1:$1,0))</f>
        <v>0.33</v>
      </c>
      <c r="G1984" s="17" t="str">
        <f>INDEX(Hosts!$A:$O,MATCH(Places!$C1984,Hosts!$A:$A,0),MATCH(Places!G$1,Hosts!$1:$1,0))</f>
        <v>No</v>
      </c>
      <c r="H1984" s="17">
        <v>16</v>
      </c>
      <c r="I1984" s="17" t="str">
        <f>INDEX(Neighborhoods!$A:$C,MATCH(Places!$H1984,Neighborhoods!$A:$A,0),MATCH(Places!I$1,Neighborhoods!$1:$1,0))</f>
        <v>Manhattan</v>
      </c>
      <c r="J1984" s="17" t="str">
        <f>INDEX(Neighborhoods!$A:$C,MATCH(Places!$H1984,Neighborhoods!$A:$A,0),MATCH(Places!J$1,Neighborhoods!$1:$1,0))</f>
        <v>Harlem</v>
      </c>
      <c r="K1984" s="17" t="s">
        <v>11822</v>
      </c>
      <c r="L1984" s="17" t="str">
        <f t="shared" si="120"/>
        <v>No</v>
      </c>
      <c r="M1984" s="17">
        <v>5</v>
      </c>
      <c r="N1984" s="17" t="str" cm="1">
        <f t="array" ref="N1984">_xlfn.IFS(M1984&lt;=2,"Small",M1984&lt;=5,"Medium",M1984&gt;5,"Large")</f>
        <v>Medium</v>
      </c>
      <c r="O1984" s="65">
        <v>70</v>
      </c>
      <c r="P1984" s="87">
        <f t="shared" si="121"/>
        <v>0.03</v>
      </c>
      <c r="Q1984" s="68">
        <v>4.2</v>
      </c>
      <c r="R1984" s="68" t="str" cm="1">
        <f t="array" ref="R1984">_xlfn.SWITCH(ROUND(Q1984,0),5,"Excellent",4,"Good",3,"Ok","Bad")</f>
        <v>Good</v>
      </c>
      <c r="S1984" s="17">
        <v>5</v>
      </c>
      <c r="T1984" s="17" t="str">
        <f t="shared" si="122"/>
        <v>No</v>
      </c>
      <c r="U1984" s="82">
        <v>42594</v>
      </c>
      <c r="V1984" s="82">
        <v>42742</v>
      </c>
      <c r="W1984" s="17">
        <v>167</v>
      </c>
      <c r="X1984" s="17" t="str">
        <f t="shared" si="123"/>
        <v>Active</v>
      </c>
      <c r="Y1984" s="17" t="s">
        <v>15615</v>
      </c>
      <c r="Z1984" s="17"/>
    </row>
    <row r="1985" spans="1:26" x14ac:dyDescent="0.25">
      <c r="A1985">
        <v>1984</v>
      </c>
      <c r="B1985" s="17" t="s">
        <v>1463</v>
      </c>
      <c r="C1985" s="17">
        <v>1978</v>
      </c>
      <c r="D1985" s="17" t="str">
        <f>INDEX(Hosts!$A:$O,MATCH(Places!$C1985,Hosts!$A:$A,0),MATCH(Places!D$1,Hosts!$1:$1,0))</f>
        <v>Within a few hours</v>
      </c>
      <c r="E1985" s="87">
        <f>INDEX(Hosts!$A:$O,MATCH(Places!$C1985,Hosts!$A:$A,0),MATCH(Places!E$1,Hosts!$1:$1,0))</f>
        <v>1</v>
      </c>
      <c r="F1985" s="87">
        <f>INDEX(Hosts!$A:$O,MATCH(Places!$C1985,Hosts!$A:$A,0),MATCH(Places!F$1,Hosts!$1:$1,0))</f>
        <v>0.88</v>
      </c>
      <c r="G1985" s="17" t="str">
        <f>INDEX(Hosts!$A:$O,MATCH(Places!$C1985,Hosts!$A:$A,0),MATCH(Places!G$1,Hosts!$1:$1,0))</f>
        <v>Yes</v>
      </c>
      <c r="H1985" s="17">
        <v>9</v>
      </c>
      <c r="I1985" s="17" t="str">
        <f>INDEX(Neighborhoods!$A:$C,MATCH(Places!$H1985,Neighborhoods!$A:$A,0),MATCH(Places!I$1,Neighborhoods!$1:$1,0))</f>
        <v>Brooklyn</v>
      </c>
      <c r="J1985" s="17" t="str">
        <f>INDEX(Neighborhoods!$A:$C,MATCH(Places!$H1985,Neighborhoods!$A:$A,0),MATCH(Places!J$1,Neighborhoods!$1:$1,0))</f>
        <v>Crown Heights</v>
      </c>
      <c r="K1985" s="17" t="s">
        <v>1</v>
      </c>
      <c r="L1985" s="17" t="str">
        <f t="shared" si="120"/>
        <v>Yes</v>
      </c>
      <c r="M1985" s="17">
        <v>2</v>
      </c>
      <c r="N1985" s="17" t="str" cm="1">
        <f t="array" ref="N1985">_xlfn.IFS(M1985&lt;=2,"Small",M1985&lt;=5,"Medium",M1985&gt;5,"Large")</f>
        <v>Small</v>
      </c>
      <c r="O1985" s="65">
        <v>68</v>
      </c>
      <c r="P1985" s="87">
        <f t="shared" si="121"/>
        <v>0.03</v>
      </c>
      <c r="Q1985" s="68">
        <v>5</v>
      </c>
      <c r="R1985" s="68" t="str" cm="1">
        <f t="array" ref="R1985">_xlfn.SWITCH(ROUND(Q1985,0),5,"Excellent",4,"Good",3,"Ok","Bad")</f>
        <v>Excellent</v>
      </c>
      <c r="S1985" s="17">
        <v>32</v>
      </c>
      <c r="T1985" s="17" t="str">
        <f t="shared" si="122"/>
        <v>No</v>
      </c>
      <c r="U1985" s="82">
        <v>43023</v>
      </c>
      <c r="V1985" s="82">
        <v>43903</v>
      </c>
      <c r="W1985" s="17">
        <v>38</v>
      </c>
      <c r="X1985" s="17" t="str">
        <f t="shared" si="123"/>
        <v>Active</v>
      </c>
      <c r="Y1985" s="17" t="s">
        <v>15615</v>
      </c>
      <c r="Z1985" s="17"/>
    </row>
    <row r="1986" spans="1:26" x14ac:dyDescent="0.25">
      <c r="A1986">
        <v>1985</v>
      </c>
      <c r="B1986" s="17" t="s">
        <v>1464</v>
      </c>
      <c r="C1986" s="17">
        <v>2822</v>
      </c>
      <c r="D1986" s="17" t="str">
        <f>INDEX(Hosts!$A:$O,MATCH(Places!$C1986,Hosts!$A:$A,0),MATCH(Places!D$1,Hosts!$1:$1,0))</f>
        <v>Within an hour</v>
      </c>
      <c r="E1986" s="87">
        <f>INDEX(Hosts!$A:$O,MATCH(Places!$C1986,Hosts!$A:$A,0),MATCH(Places!E$1,Hosts!$1:$1,0))</f>
        <v>1</v>
      </c>
      <c r="F1986" s="87">
        <f>INDEX(Hosts!$A:$O,MATCH(Places!$C1986,Hosts!$A:$A,0),MATCH(Places!F$1,Hosts!$1:$1,0))</f>
        <v>0.97</v>
      </c>
      <c r="G1986" s="17" t="str">
        <f>INDEX(Hosts!$A:$O,MATCH(Places!$C1986,Hosts!$A:$A,0),MATCH(Places!G$1,Hosts!$1:$1,0))</f>
        <v>Yes</v>
      </c>
      <c r="H1986" s="17">
        <v>13</v>
      </c>
      <c r="I1986" s="17" t="str">
        <f>INDEX(Neighborhoods!$A:$C,MATCH(Places!$H1986,Neighborhoods!$A:$A,0),MATCH(Places!I$1,Neighborhoods!$1:$1,0))</f>
        <v>Manhattan</v>
      </c>
      <c r="J1986" s="17" t="str">
        <f>INDEX(Neighborhoods!$A:$C,MATCH(Places!$H1986,Neighborhoods!$A:$A,0),MATCH(Places!J$1,Neighborhoods!$1:$1,0))</f>
        <v>Chelsea</v>
      </c>
      <c r="K1986" s="17" t="s">
        <v>11822</v>
      </c>
      <c r="L1986" s="17" t="str">
        <f t="shared" ref="L1986:L2049" si="124">IF(OR(K1986="Private room",K1986="Shared room"),"Yes","No")</f>
        <v>No</v>
      </c>
      <c r="M1986" s="17">
        <v>2</v>
      </c>
      <c r="N1986" s="17" t="str" cm="1">
        <f t="array" ref="N1986">_xlfn.IFS(M1986&lt;=2,"Small",M1986&lt;=5,"Medium",M1986&gt;5,"Large")</f>
        <v>Small</v>
      </c>
      <c r="O1986" s="65">
        <v>200</v>
      </c>
      <c r="P1986" s="87">
        <f t="shared" ref="P1986:P2049" si="125">VLOOKUP(O1986,$AB$1:$AC$5,2)</f>
        <v>0.04</v>
      </c>
      <c r="Q1986" s="68">
        <v>4.97</v>
      </c>
      <c r="R1986" s="68" t="str" cm="1">
        <f t="array" ref="R1986">_xlfn.SWITCH(ROUND(Q1986,0),5,"Excellent",4,"Good",3,"Ok","Bad")</f>
        <v>Excellent</v>
      </c>
      <c r="S1986" s="17">
        <v>36</v>
      </c>
      <c r="T1986" s="17" t="str">
        <f t="shared" ref="T1986:T2049" si="126">IF(AND(Q1986&gt;=4.8,S1986&gt;100),"Yes","No")</f>
        <v>No</v>
      </c>
      <c r="U1986" s="82">
        <v>42512</v>
      </c>
      <c r="V1986" s="82">
        <v>44019</v>
      </c>
      <c r="W1986" s="17">
        <v>305</v>
      </c>
      <c r="X1986" s="17" t="str">
        <f t="shared" ref="X1986:X2049" si="127">IF(W1986&lt;&gt;0,"Active","Inactive")</f>
        <v>Active</v>
      </c>
      <c r="Y1986" s="17" t="s">
        <v>15616</v>
      </c>
      <c r="Z1986" s="17"/>
    </row>
    <row r="1987" spans="1:26" x14ac:dyDescent="0.25">
      <c r="A1987">
        <v>1986</v>
      </c>
      <c r="B1987" s="17" t="s">
        <v>1465</v>
      </c>
      <c r="C1987" s="17">
        <v>2538</v>
      </c>
      <c r="D1987" s="17" t="str">
        <f>INDEX(Hosts!$A:$O,MATCH(Places!$C1987,Hosts!$A:$A,0),MATCH(Places!D$1,Hosts!$1:$1,0))</f>
        <v>Within an hour</v>
      </c>
      <c r="E1987" s="87">
        <f>INDEX(Hosts!$A:$O,MATCH(Places!$C1987,Hosts!$A:$A,0),MATCH(Places!E$1,Hosts!$1:$1,0))</f>
        <v>1</v>
      </c>
      <c r="F1987" s="87">
        <f>INDEX(Hosts!$A:$O,MATCH(Places!$C1987,Hosts!$A:$A,0),MATCH(Places!F$1,Hosts!$1:$1,0))</f>
        <v>0.94</v>
      </c>
      <c r="G1987" s="17" t="str">
        <f>INDEX(Hosts!$A:$O,MATCH(Places!$C1987,Hosts!$A:$A,0),MATCH(Places!G$1,Hosts!$1:$1,0))</f>
        <v>Yes</v>
      </c>
      <c r="H1987" s="17">
        <v>25</v>
      </c>
      <c r="I1987" s="17" t="str">
        <f>INDEX(Neighborhoods!$A:$C,MATCH(Places!$H1987,Neighborhoods!$A:$A,0),MATCH(Places!I$1,Neighborhoods!$1:$1,0))</f>
        <v>Queens</v>
      </c>
      <c r="J1987" s="17" t="str">
        <f>INDEX(Neighborhoods!$A:$C,MATCH(Places!$H1987,Neighborhoods!$A:$A,0),MATCH(Places!J$1,Neighborhoods!$1:$1,0))</f>
        <v>Ridgewood</v>
      </c>
      <c r="K1987" s="17" t="s">
        <v>11822</v>
      </c>
      <c r="L1987" s="17" t="str">
        <f t="shared" si="124"/>
        <v>No</v>
      </c>
      <c r="M1987" s="17">
        <v>4</v>
      </c>
      <c r="N1987" s="17" t="str" cm="1">
        <f t="array" ref="N1987">_xlfn.IFS(M1987&lt;=2,"Small",M1987&lt;=5,"Medium",M1987&gt;5,"Large")</f>
        <v>Medium</v>
      </c>
      <c r="O1987" s="65">
        <v>130</v>
      </c>
      <c r="P1987" s="87">
        <f t="shared" si="125"/>
        <v>0.03</v>
      </c>
      <c r="Q1987" s="68">
        <v>4.92</v>
      </c>
      <c r="R1987" s="68" t="str" cm="1">
        <f t="array" ref="R1987">_xlfn.SWITCH(ROUND(Q1987,0),5,"Excellent",4,"Good",3,"Ok","Bad")</f>
        <v>Excellent</v>
      </c>
      <c r="S1987" s="17">
        <v>159</v>
      </c>
      <c r="T1987" s="17" t="str">
        <f t="shared" si="126"/>
        <v>Yes</v>
      </c>
      <c r="U1987" s="82">
        <v>42515</v>
      </c>
      <c r="V1987" s="82">
        <v>43885</v>
      </c>
      <c r="W1987" s="17">
        <v>0</v>
      </c>
      <c r="X1987" s="17" t="str">
        <f t="shared" si="127"/>
        <v>Inactive</v>
      </c>
      <c r="Y1987" s="17" t="s">
        <v>15615</v>
      </c>
      <c r="Z1987" s="17"/>
    </row>
    <row r="1988" spans="1:26" x14ac:dyDescent="0.25">
      <c r="A1988">
        <v>1987</v>
      </c>
      <c r="B1988" s="17" t="s">
        <v>1466</v>
      </c>
      <c r="C1988" s="17">
        <v>2825</v>
      </c>
      <c r="D1988" s="17" t="str">
        <f>INDEX(Hosts!$A:$O,MATCH(Places!$C1988,Hosts!$A:$A,0),MATCH(Places!D$1,Hosts!$1:$1,0))</f>
        <v>A few days or more</v>
      </c>
      <c r="E1988" s="87">
        <f>INDEX(Hosts!$A:$O,MATCH(Places!$C1988,Hosts!$A:$A,0),MATCH(Places!E$1,Hosts!$1:$1,0))</f>
        <v>0.4</v>
      </c>
      <c r="F1988" s="87">
        <f>INDEX(Hosts!$A:$O,MATCH(Places!$C1988,Hosts!$A:$A,0),MATCH(Places!F$1,Hosts!$1:$1,0))</f>
        <v>0.95</v>
      </c>
      <c r="G1988" s="17" t="str">
        <f>INDEX(Hosts!$A:$O,MATCH(Places!$C1988,Hosts!$A:$A,0),MATCH(Places!G$1,Hosts!$1:$1,0))</f>
        <v>No</v>
      </c>
      <c r="H1988" s="17">
        <v>9</v>
      </c>
      <c r="I1988" s="17" t="str">
        <f>INDEX(Neighborhoods!$A:$C,MATCH(Places!$H1988,Neighborhoods!$A:$A,0),MATCH(Places!I$1,Neighborhoods!$1:$1,0))</f>
        <v>Brooklyn</v>
      </c>
      <c r="J1988" s="17" t="str">
        <f>INDEX(Neighborhoods!$A:$C,MATCH(Places!$H1988,Neighborhoods!$A:$A,0),MATCH(Places!J$1,Neighborhoods!$1:$1,0))</f>
        <v>Crown Heights</v>
      </c>
      <c r="K1988" s="17" t="s">
        <v>11822</v>
      </c>
      <c r="L1988" s="17" t="str">
        <f t="shared" si="124"/>
        <v>No</v>
      </c>
      <c r="M1988" s="17">
        <v>3</v>
      </c>
      <c r="N1988" s="17" t="str" cm="1">
        <f t="array" ref="N1988">_xlfn.IFS(M1988&lt;=2,"Small",M1988&lt;=5,"Medium",M1988&gt;5,"Large")</f>
        <v>Medium</v>
      </c>
      <c r="O1988" s="65">
        <v>125</v>
      </c>
      <c r="P1988" s="87">
        <f t="shared" si="125"/>
        <v>0.03</v>
      </c>
      <c r="Q1988" s="68">
        <v>4.7300000000000004</v>
      </c>
      <c r="R1988" s="68" t="str" cm="1">
        <f t="array" ref="R1988">_xlfn.SWITCH(ROUND(Q1988,0),5,"Excellent",4,"Good",3,"Ok","Bad")</f>
        <v>Excellent</v>
      </c>
      <c r="S1988" s="17">
        <v>83</v>
      </c>
      <c r="T1988" s="17" t="str">
        <f t="shared" si="126"/>
        <v>No</v>
      </c>
      <c r="U1988" s="82">
        <v>42519</v>
      </c>
      <c r="V1988" s="82">
        <v>43807</v>
      </c>
      <c r="W1988" s="17">
        <v>179</v>
      </c>
      <c r="X1988" s="17" t="str">
        <f t="shared" si="127"/>
        <v>Active</v>
      </c>
      <c r="Y1988" s="17" t="s">
        <v>15615</v>
      </c>
      <c r="Z1988" s="17"/>
    </row>
    <row r="1989" spans="1:26" x14ac:dyDescent="0.25">
      <c r="A1989">
        <v>1988</v>
      </c>
      <c r="B1989" s="17" t="s">
        <v>13711</v>
      </c>
      <c r="C1989" s="17">
        <v>679</v>
      </c>
      <c r="D1989" s="17" t="str">
        <f>INDEX(Hosts!$A:$O,MATCH(Places!$C1989,Hosts!$A:$A,0),MATCH(Places!D$1,Hosts!$1:$1,0))</f>
        <v>Within an hour</v>
      </c>
      <c r="E1989" s="87">
        <f>INDEX(Hosts!$A:$O,MATCH(Places!$C1989,Hosts!$A:$A,0),MATCH(Places!E$1,Hosts!$1:$1,0))</f>
        <v>0.92</v>
      </c>
      <c r="F1989" s="87">
        <f>INDEX(Hosts!$A:$O,MATCH(Places!$C1989,Hosts!$A:$A,0),MATCH(Places!F$1,Hosts!$1:$1,0))</f>
        <v>0.95</v>
      </c>
      <c r="G1989" s="17" t="str">
        <f>INDEX(Hosts!$A:$O,MATCH(Places!$C1989,Hosts!$A:$A,0),MATCH(Places!G$1,Hosts!$1:$1,0))</f>
        <v>Yes</v>
      </c>
      <c r="H1989" s="17">
        <v>12</v>
      </c>
      <c r="I1989" s="17" t="str">
        <f>INDEX(Neighborhoods!$A:$C,MATCH(Places!$H1989,Neighborhoods!$A:$A,0),MATCH(Places!I$1,Neighborhoods!$1:$1,0))</f>
        <v>Brooklyn</v>
      </c>
      <c r="J1989" s="17" t="str">
        <f>INDEX(Neighborhoods!$A:$C,MATCH(Places!$H1989,Neighborhoods!$A:$A,0),MATCH(Places!J$1,Neighborhoods!$1:$1,0))</f>
        <v>Williamsburg</v>
      </c>
      <c r="K1989" s="17" t="s">
        <v>11822</v>
      </c>
      <c r="L1989" s="17" t="str">
        <f t="shared" si="124"/>
        <v>No</v>
      </c>
      <c r="M1989" s="17">
        <v>3</v>
      </c>
      <c r="N1989" s="17" t="str" cm="1">
        <f t="array" ref="N1989">_xlfn.IFS(M1989&lt;=2,"Small",M1989&lt;=5,"Medium",M1989&gt;5,"Large")</f>
        <v>Medium</v>
      </c>
      <c r="O1989" s="65">
        <v>179</v>
      </c>
      <c r="P1989" s="87">
        <f t="shared" si="125"/>
        <v>0.03</v>
      </c>
      <c r="Q1989" s="68">
        <v>4.91</v>
      </c>
      <c r="R1989" s="68" t="str" cm="1">
        <f t="array" ref="R1989">_xlfn.SWITCH(ROUND(Q1989,0),5,"Excellent",4,"Good",3,"Ok","Bad")</f>
        <v>Excellent</v>
      </c>
      <c r="S1989" s="17">
        <v>161</v>
      </c>
      <c r="T1989" s="17" t="str">
        <f t="shared" si="126"/>
        <v>Yes</v>
      </c>
      <c r="U1989" s="82">
        <v>42568</v>
      </c>
      <c r="V1989" s="82">
        <v>44042</v>
      </c>
      <c r="W1989" s="17">
        <v>158</v>
      </c>
      <c r="X1989" s="17" t="str">
        <f t="shared" si="127"/>
        <v>Active</v>
      </c>
      <c r="Y1989" s="17" t="s">
        <v>15615</v>
      </c>
      <c r="Z1989" s="17"/>
    </row>
    <row r="1990" spans="1:26" x14ac:dyDescent="0.25">
      <c r="A1990">
        <v>1989</v>
      </c>
      <c r="B1990" s="17" t="s">
        <v>1467</v>
      </c>
      <c r="C1990" s="17">
        <v>2771</v>
      </c>
      <c r="D1990" s="17" t="str">
        <f>INDEX(Hosts!$A:$O,MATCH(Places!$C1990,Hosts!$A:$A,0),MATCH(Places!D$1,Hosts!$1:$1,0))</f>
        <v>Within a day</v>
      </c>
      <c r="E1990" s="87">
        <f>INDEX(Hosts!$A:$O,MATCH(Places!$C1990,Hosts!$A:$A,0),MATCH(Places!E$1,Hosts!$1:$1,0))</f>
        <v>0.77</v>
      </c>
      <c r="F1990" s="87">
        <f>INDEX(Hosts!$A:$O,MATCH(Places!$C1990,Hosts!$A:$A,0),MATCH(Places!F$1,Hosts!$1:$1,0))</f>
        <v>0.93</v>
      </c>
      <c r="G1990" s="17" t="str">
        <f>INDEX(Hosts!$A:$O,MATCH(Places!$C1990,Hosts!$A:$A,0),MATCH(Places!G$1,Hosts!$1:$1,0))</f>
        <v>No</v>
      </c>
      <c r="H1990" s="17">
        <v>17</v>
      </c>
      <c r="I1990" s="17" t="str">
        <f>INDEX(Neighborhoods!$A:$C,MATCH(Places!$H1990,Neighborhoods!$A:$A,0),MATCH(Places!I$1,Neighborhoods!$1:$1,0))</f>
        <v>Manhattan</v>
      </c>
      <c r="J1990" s="17" t="str">
        <f>INDEX(Neighborhoods!$A:$C,MATCH(Places!$H1990,Neighborhoods!$A:$A,0),MATCH(Places!J$1,Neighborhoods!$1:$1,0))</f>
        <v>Hell's Kitchen</v>
      </c>
      <c r="K1990" s="17" t="s">
        <v>11822</v>
      </c>
      <c r="L1990" s="17" t="str">
        <f t="shared" si="124"/>
        <v>No</v>
      </c>
      <c r="M1990" s="17">
        <v>5</v>
      </c>
      <c r="N1990" s="17" t="str" cm="1">
        <f t="array" ref="N1990">_xlfn.IFS(M1990&lt;=2,"Small",M1990&lt;=5,"Medium",M1990&gt;5,"Large")</f>
        <v>Medium</v>
      </c>
      <c r="O1990" s="65">
        <v>175</v>
      </c>
      <c r="P1990" s="87">
        <f t="shared" si="125"/>
        <v>0.03</v>
      </c>
      <c r="Q1990" s="68">
        <v>4.74</v>
      </c>
      <c r="R1990" s="68" t="str" cm="1">
        <f t="array" ref="R1990">_xlfn.SWITCH(ROUND(Q1990,0),5,"Excellent",4,"Good",3,"Ok","Bad")</f>
        <v>Excellent</v>
      </c>
      <c r="S1990" s="17">
        <v>115</v>
      </c>
      <c r="T1990" s="17" t="str">
        <f t="shared" si="126"/>
        <v>No</v>
      </c>
      <c r="U1990" s="82">
        <v>42514</v>
      </c>
      <c r="V1990" s="82">
        <v>43997</v>
      </c>
      <c r="W1990" s="17">
        <v>335</v>
      </c>
      <c r="X1990" s="17" t="str">
        <f t="shared" si="127"/>
        <v>Active</v>
      </c>
      <c r="Y1990" s="17" t="s">
        <v>15615</v>
      </c>
      <c r="Z1990" s="17"/>
    </row>
    <row r="1991" spans="1:26" x14ac:dyDescent="0.25">
      <c r="A1991">
        <v>1990</v>
      </c>
      <c r="B1991" s="17" t="s">
        <v>1468</v>
      </c>
      <c r="C1991" s="17">
        <v>2571</v>
      </c>
      <c r="D1991" s="17" t="str">
        <f>INDEX(Hosts!$A:$O,MATCH(Places!$C1991,Hosts!$A:$A,0),MATCH(Places!D$1,Hosts!$1:$1,0))</f>
        <v>Within an hour</v>
      </c>
      <c r="E1991" s="87">
        <f>INDEX(Hosts!$A:$O,MATCH(Places!$C1991,Hosts!$A:$A,0),MATCH(Places!E$1,Hosts!$1:$1,0))</f>
        <v>0.84</v>
      </c>
      <c r="F1991" s="87">
        <f>INDEX(Hosts!$A:$O,MATCH(Places!$C1991,Hosts!$A:$A,0),MATCH(Places!F$1,Hosts!$1:$1,0))</f>
        <v>0.97</v>
      </c>
      <c r="G1991" s="17" t="str">
        <f>INDEX(Hosts!$A:$O,MATCH(Places!$C1991,Hosts!$A:$A,0),MATCH(Places!G$1,Hosts!$1:$1,0))</f>
        <v>No</v>
      </c>
      <c r="H1991" s="17">
        <v>8</v>
      </c>
      <c r="I1991" s="17" t="str">
        <f>INDEX(Neighborhoods!$A:$C,MATCH(Places!$H1991,Neighborhoods!$A:$A,0),MATCH(Places!I$1,Neighborhoods!$1:$1,0))</f>
        <v>Brooklyn</v>
      </c>
      <c r="J1991" s="17" t="str">
        <f>INDEX(Neighborhoods!$A:$C,MATCH(Places!$H1991,Neighborhoods!$A:$A,0),MATCH(Places!J$1,Neighborhoods!$1:$1,0))</f>
        <v>Bushwick</v>
      </c>
      <c r="K1991" s="17" t="s">
        <v>1</v>
      </c>
      <c r="L1991" s="17" t="str">
        <f t="shared" si="124"/>
        <v>Yes</v>
      </c>
      <c r="M1991" s="17">
        <v>2</v>
      </c>
      <c r="N1991" s="17" t="str" cm="1">
        <f t="array" ref="N1991">_xlfn.IFS(M1991&lt;=2,"Small",M1991&lt;=5,"Medium",M1991&gt;5,"Large")</f>
        <v>Small</v>
      </c>
      <c r="O1991" s="65">
        <v>48</v>
      </c>
      <c r="P1991" s="87">
        <f t="shared" si="125"/>
        <v>0.03</v>
      </c>
      <c r="Q1991" s="68">
        <v>4.71</v>
      </c>
      <c r="R1991" s="68" t="str" cm="1">
        <f t="array" ref="R1991">_xlfn.SWITCH(ROUND(Q1991,0),5,"Excellent",4,"Good",3,"Ok","Bad")</f>
        <v>Excellent</v>
      </c>
      <c r="S1991" s="17">
        <v>298</v>
      </c>
      <c r="T1991" s="17" t="str">
        <f t="shared" si="126"/>
        <v>No</v>
      </c>
      <c r="U1991" s="82">
        <v>42527</v>
      </c>
      <c r="V1991" s="82">
        <v>44039</v>
      </c>
      <c r="W1991" s="17">
        <v>64</v>
      </c>
      <c r="X1991" s="17" t="str">
        <f t="shared" si="127"/>
        <v>Active</v>
      </c>
      <c r="Y1991" s="17" t="s">
        <v>15616</v>
      </c>
      <c r="Z1991" s="17"/>
    </row>
    <row r="1992" spans="1:26" x14ac:dyDescent="0.25">
      <c r="A1992">
        <v>1991</v>
      </c>
      <c r="B1992" s="17" t="s">
        <v>1469</v>
      </c>
      <c r="C1992" s="17">
        <v>1014</v>
      </c>
      <c r="D1992" s="17" t="str">
        <f>INDEX(Hosts!$A:$O,MATCH(Places!$C1992,Hosts!$A:$A,0),MATCH(Places!D$1,Hosts!$1:$1,0))</f>
        <v>Within a day</v>
      </c>
      <c r="E1992" s="87">
        <f>INDEX(Hosts!$A:$O,MATCH(Places!$C1992,Hosts!$A:$A,0),MATCH(Places!E$1,Hosts!$1:$1,0))</f>
        <v>0.83</v>
      </c>
      <c r="F1992" s="87">
        <f>INDEX(Hosts!$A:$O,MATCH(Places!$C1992,Hosts!$A:$A,0),MATCH(Places!F$1,Hosts!$1:$1,0))</f>
        <v>0.28999999999999998</v>
      </c>
      <c r="G1992" s="17" t="str">
        <f>INDEX(Hosts!$A:$O,MATCH(Places!$C1992,Hosts!$A:$A,0),MATCH(Places!G$1,Hosts!$1:$1,0))</f>
        <v>No</v>
      </c>
      <c r="H1992" s="17">
        <v>13</v>
      </c>
      <c r="I1992" s="17" t="str">
        <f>INDEX(Neighborhoods!$A:$C,MATCH(Places!$H1992,Neighborhoods!$A:$A,0),MATCH(Places!I$1,Neighborhoods!$1:$1,0))</f>
        <v>Manhattan</v>
      </c>
      <c r="J1992" s="17" t="str">
        <f>INDEX(Neighborhoods!$A:$C,MATCH(Places!$H1992,Neighborhoods!$A:$A,0),MATCH(Places!J$1,Neighborhoods!$1:$1,0))</f>
        <v>Chelsea</v>
      </c>
      <c r="K1992" s="17" t="s">
        <v>11822</v>
      </c>
      <c r="L1992" s="17" t="str">
        <f t="shared" si="124"/>
        <v>No</v>
      </c>
      <c r="M1992" s="17">
        <v>6</v>
      </c>
      <c r="N1992" s="17" t="str" cm="1">
        <f t="array" ref="N1992">_xlfn.IFS(M1992&lt;=2,"Small",M1992&lt;=5,"Medium",M1992&gt;5,"Large")</f>
        <v>Large</v>
      </c>
      <c r="O1992" s="65">
        <v>743</v>
      </c>
      <c r="P1992" s="87">
        <f t="shared" si="125"/>
        <v>0.05</v>
      </c>
      <c r="Q1992" s="68">
        <v>5</v>
      </c>
      <c r="R1992" s="68" t="str" cm="1">
        <f t="array" ref="R1992">_xlfn.SWITCH(ROUND(Q1992,0),5,"Excellent",4,"Good",3,"Ok","Bad")</f>
        <v>Excellent</v>
      </c>
      <c r="S1992" s="17">
        <v>13</v>
      </c>
      <c r="T1992" s="17" t="str">
        <f t="shared" si="126"/>
        <v>No</v>
      </c>
      <c r="U1992" s="82">
        <v>42520</v>
      </c>
      <c r="V1992" s="82">
        <v>43828</v>
      </c>
      <c r="W1992" s="17">
        <v>2</v>
      </c>
      <c r="X1992" s="17" t="str">
        <f t="shared" si="127"/>
        <v>Active</v>
      </c>
      <c r="Y1992" s="17" t="s">
        <v>15615</v>
      </c>
      <c r="Z1992" s="17"/>
    </row>
    <row r="1993" spans="1:26" x14ac:dyDescent="0.25">
      <c r="A1993">
        <v>1992</v>
      </c>
      <c r="B1993" s="17" t="s">
        <v>1470</v>
      </c>
      <c r="C1993" s="17">
        <v>1383</v>
      </c>
      <c r="D1993" s="17" t="str">
        <f>INDEX(Hosts!$A:$O,MATCH(Places!$C1993,Hosts!$A:$A,0),MATCH(Places!D$1,Hosts!$1:$1,0))</f>
        <v>Within an hour</v>
      </c>
      <c r="E1993" s="87">
        <f>INDEX(Hosts!$A:$O,MATCH(Places!$C1993,Hosts!$A:$A,0),MATCH(Places!E$1,Hosts!$1:$1,0))</f>
        <v>1</v>
      </c>
      <c r="F1993" s="87">
        <f>INDEX(Hosts!$A:$O,MATCH(Places!$C1993,Hosts!$A:$A,0),MATCH(Places!F$1,Hosts!$1:$1,0))</f>
        <v>0.99</v>
      </c>
      <c r="G1993" s="17" t="str">
        <f>INDEX(Hosts!$A:$O,MATCH(Places!$C1993,Hosts!$A:$A,0),MATCH(Places!G$1,Hosts!$1:$1,0))</f>
        <v>Yes</v>
      </c>
      <c r="H1993" s="17">
        <v>26</v>
      </c>
      <c r="I1993" s="17" t="str">
        <f>INDEX(Neighborhoods!$A:$C,MATCH(Places!$H1993,Neighborhoods!$A:$A,0),MATCH(Places!I$1,Neighborhoods!$1:$1,0))</f>
        <v>Queens</v>
      </c>
      <c r="J1993" s="17" t="str">
        <f>INDEX(Neighborhoods!$A:$C,MATCH(Places!$H1993,Neighborhoods!$A:$A,0),MATCH(Places!J$1,Neighborhoods!$1:$1,0))</f>
        <v>Sunnyside</v>
      </c>
      <c r="K1993" s="17" t="s">
        <v>11822</v>
      </c>
      <c r="L1993" s="17" t="str">
        <f t="shared" si="124"/>
        <v>No</v>
      </c>
      <c r="M1993" s="17">
        <v>5</v>
      </c>
      <c r="N1993" s="17" t="str" cm="1">
        <f t="array" ref="N1993">_xlfn.IFS(M1993&lt;=2,"Small",M1993&lt;=5,"Medium",M1993&gt;5,"Large")</f>
        <v>Medium</v>
      </c>
      <c r="O1993" s="65">
        <v>150</v>
      </c>
      <c r="P1993" s="87">
        <f t="shared" si="125"/>
        <v>0.03</v>
      </c>
      <c r="Q1993" s="68">
        <v>4.9800000000000004</v>
      </c>
      <c r="R1993" s="68" t="str" cm="1">
        <f t="array" ref="R1993">_xlfn.SWITCH(ROUND(Q1993,0),5,"Excellent",4,"Good",3,"Ok","Bad")</f>
        <v>Excellent</v>
      </c>
      <c r="S1993" s="17">
        <v>184</v>
      </c>
      <c r="T1993" s="17" t="str">
        <f t="shared" si="126"/>
        <v>Yes</v>
      </c>
      <c r="U1993" s="82">
        <v>42593</v>
      </c>
      <c r="V1993" s="82">
        <v>43905</v>
      </c>
      <c r="W1993" s="17">
        <v>346</v>
      </c>
      <c r="X1993" s="17" t="str">
        <f t="shared" si="127"/>
        <v>Active</v>
      </c>
      <c r="Y1993" s="17" t="s">
        <v>15615</v>
      </c>
      <c r="Z1993" s="17"/>
    </row>
    <row r="1994" spans="1:26" x14ac:dyDescent="0.25">
      <c r="A1994">
        <v>1993</v>
      </c>
      <c r="B1994" s="17" t="s">
        <v>1471</v>
      </c>
      <c r="C1994" s="17">
        <v>2826</v>
      </c>
      <c r="D1994" s="17" t="str">
        <f>INDEX(Hosts!$A:$O,MATCH(Places!$C1994,Hosts!$A:$A,0),MATCH(Places!D$1,Hosts!$1:$1,0))</f>
        <v>Within a few hours</v>
      </c>
      <c r="E1994" s="87">
        <f>INDEX(Hosts!$A:$O,MATCH(Places!$C1994,Hosts!$A:$A,0),MATCH(Places!E$1,Hosts!$1:$1,0))</f>
        <v>1</v>
      </c>
      <c r="F1994" s="87">
        <f>INDEX(Hosts!$A:$O,MATCH(Places!$C1994,Hosts!$A:$A,0),MATCH(Places!F$1,Hosts!$1:$1,0))</f>
        <v>0.65</v>
      </c>
      <c r="G1994" s="17" t="str">
        <f>INDEX(Hosts!$A:$O,MATCH(Places!$C1994,Hosts!$A:$A,0),MATCH(Places!G$1,Hosts!$1:$1,0))</f>
        <v>Yes</v>
      </c>
      <c r="H1994" s="17">
        <v>9</v>
      </c>
      <c r="I1994" s="17" t="str">
        <f>INDEX(Neighborhoods!$A:$C,MATCH(Places!$H1994,Neighborhoods!$A:$A,0),MATCH(Places!I$1,Neighborhoods!$1:$1,0))</f>
        <v>Brooklyn</v>
      </c>
      <c r="J1994" s="17" t="str">
        <f>INDEX(Neighborhoods!$A:$C,MATCH(Places!$H1994,Neighborhoods!$A:$A,0),MATCH(Places!J$1,Neighborhoods!$1:$1,0))</f>
        <v>Crown Heights</v>
      </c>
      <c r="K1994" s="17" t="s">
        <v>11822</v>
      </c>
      <c r="L1994" s="17" t="str">
        <f t="shared" si="124"/>
        <v>No</v>
      </c>
      <c r="M1994" s="17">
        <v>4</v>
      </c>
      <c r="N1994" s="17" t="str" cm="1">
        <f t="array" ref="N1994">_xlfn.IFS(M1994&lt;=2,"Small",M1994&lt;=5,"Medium",M1994&gt;5,"Large")</f>
        <v>Medium</v>
      </c>
      <c r="O1994" s="65">
        <v>139</v>
      </c>
      <c r="P1994" s="87">
        <f t="shared" si="125"/>
        <v>0.03</v>
      </c>
      <c r="Q1994" s="68">
        <v>4.9800000000000004</v>
      </c>
      <c r="R1994" s="68" t="str" cm="1">
        <f t="array" ref="R1994">_xlfn.SWITCH(ROUND(Q1994,0),5,"Excellent",4,"Good",3,"Ok","Bad")</f>
        <v>Excellent</v>
      </c>
      <c r="S1994" s="17">
        <v>127</v>
      </c>
      <c r="T1994" s="17" t="str">
        <f t="shared" si="126"/>
        <v>Yes</v>
      </c>
      <c r="U1994" s="82">
        <v>42511</v>
      </c>
      <c r="V1994" s="82">
        <v>43968</v>
      </c>
      <c r="W1994" s="17">
        <v>149</v>
      </c>
      <c r="X1994" s="17" t="str">
        <f t="shared" si="127"/>
        <v>Active</v>
      </c>
      <c r="Y1994" s="17" t="s">
        <v>15615</v>
      </c>
      <c r="Z1994" s="17"/>
    </row>
    <row r="1995" spans="1:26" x14ac:dyDescent="0.25">
      <c r="A1995">
        <v>1994</v>
      </c>
      <c r="B1995" s="17" t="s">
        <v>1472</v>
      </c>
      <c r="C1995" s="17">
        <v>441</v>
      </c>
      <c r="D1995" s="17" t="str">
        <f>INDEX(Hosts!$A:$O,MATCH(Places!$C1995,Hosts!$A:$A,0),MATCH(Places!D$1,Hosts!$1:$1,0))</f>
        <v>Within a day</v>
      </c>
      <c r="E1995" s="87">
        <f>INDEX(Hosts!$A:$O,MATCH(Places!$C1995,Hosts!$A:$A,0),MATCH(Places!E$1,Hosts!$1:$1,0))</f>
        <v>1</v>
      </c>
      <c r="F1995" s="87">
        <f>INDEX(Hosts!$A:$O,MATCH(Places!$C1995,Hosts!$A:$A,0),MATCH(Places!F$1,Hosts!$1:$1,0))</f>
        <v>0.83</v>
      </c>
      <c r="G1995" s="17" t="str">
        <f>INDEX(Hosts!$A:$O,MATCH(Places!$C1995,Hosts!$A:$A,0),MATCH(Places!G$1,Hosts!$1:$1,0))</f>
        <v>No</v>
      </c>
      <c r="H1995" s="17">
        <v>12</v>
      </c>
      <c r="I1995" s="17" t="str">
        <f>INDEX(Neighborhoods!$A:$C,MATCH(Places!$H1995,Neighborhoods!$A:$A,0),MATCH(Places!I$1,Neighborhoods!$1:$1,0))</f>
        <v>Brooklyn</v>
      </c>
      <c r="J1995" s="17" t="str">
        <f>INDEX(Neighborhoods!$A:$C,MATCH(Places!$H1995,Neighborhoods!$A:$A,0),MATCH(Places!J$1,Neighborhoods!$1:$1,0))</f>
        <v>Williamsburg</v>
      </c>
      <c r="K1995" s="17" t="s">
        <v>1</v>
      </c>
      <c r="L1995" s="17" t="str">
        <f t="shared" si="124"/>
        <v>Yes</v>
      </c>
      <c r="M1995" s="17">
        <v>1</v>
      </c>
      <c r="N1995" s="17" t="str" cm="1">
        <f t="array" ref="N1995">_xlfn.IFS(M1995&lt;=2,"Small",M1995&lt;=5,"Medium",M1995&gt;5,"Large")</f>
        <v>Small</v>
      </c>
      <c r="O1995" s="65">
        <v>69</v>
      </c>
      <c r="P1995" s="87">
        <f t="shared" si="125"/>
        <v>0.03</v>
      </c>
      <c r="Q1995" s="68">
        <v>5</v>
      </c>
      <c r="R1995" s="68" t="str" cm="1">
        <f t="array" ref="R1995">_xlfn.SWITCH(ROUND(Q1995,0),5,"Excellent",4,"Good",3,"Ok","Bad")</f>
        <v>Excellent</v>
      </c>
      <c r="S1995" s="17">
        <v>6</v>
      </c>
      <c r="T1995" s="17" t="str">
        <f t="shared" si="126"/>
        <v>No</v>
      </c>
      <c r="U1995" s="82">
        <v>43020</v>
      </c>
      <c r="V1995" s="82">
        <v>43906</v>
      </c>
      <c r="W1995" s="17">
        <v>44</v>
      </c>
      <c r="X1995" s="17" t="str">
        <f t="shared" si="127"/>
        <v>Active</v>
      </c>
      <c r="Y1995" s="17" t="s">
        <v>15615</v>
      </c>
      <c r="Z1995" s="17"/>
    </row>
    <row r="1996" spans="1:26" x14ac:dyDescent="0.25">
      <c r="A1996">
        <v>1995</v>
      </c>
      <c r="B1996" s="17" t="s">
        <v>1473</v>
      </c>
      <c r="C1996" s="17">
        <v>1489</v>
      </c>
      <c r="D1996" s="17" t="str">
        <f>INDEX(Hosts!$A:$O,MATCH(Places!$C1996,Hosts!$A:$A,0),MATCH(Places!D$1,Hosts!$1:$1,0))</f>
        <v>Within a day</v>
      </c>
      <c r="E1996" s="87">
        <f>INDEX(Hosts!$A:$O,MATCH(Places!$C1996,Hosts!$A:$A,0),MATCH(Places!E$1,Hosts!$1:$1,0))</f>
        <v>0.5</v>
      </c>
      <c r="F1996" s="87">
        <f>INDEX(Hosts!$A:$O,MATCH(Places!$C1996,Hosts!$A:$A,0),MATCH(Places!F$1,Hosts!$1:$1,0))</f>
        <v>0.9</v>
      </c>
      <c r="G1996" s="17" t="str">
        <f>INDEX(Hosts!$A:$O,MATCH(Places!$C1996,Hosts!$A:$A,0),MATCH(Places!G$1,Hosts!$1:$1,0))</f>
        <v>No</v>
      </c>
      <c r="H1996" s="17">
        <v>11</v>
      </c>
      <c r="I1996" s="17" t="str">
        <f>INDEX(Neighborhoods!$A:$C,MATCH(Places!$H1996,Neighborhoods!$A:$A,0),MATCH(Places!I$1,Neighborhoods!$1:$1,0))</f>
        <v>Brooklyn</v>
      </c>
      <c r="J1996" s="17" t="str">
        <f>INDEX(Neighborhoods!$A:$C,MATCH(Places!$H1996,Neighborhoods!$A:$A,0),MATCH(Places!J$1,Neighborhoods!$1:$1,0))</f>
        <v>Greenpoint</v>
      </c>
      <c r="K1996" s="17" t="s">
        <v>11822</v>
      </c>
      <c r="L1996" s="17" t="str">
        <f t="shared" si="124"/>
        <v>No</v>
      </c>
      <c r="M1996" s="17">
        <v>5</v>
      </c>
      <c r="N1996" s="17" t="str" cm="1">
        <f t="array" ref="N1996">_xlfn.IFS(M1996&lt;=2,"Small",M1996&lt;=5,"Medium",M1996&gt;5,"Large")</f>
        <v>Medium</v>
      </c>
      <c r="O1996" s="65">
        <v>125</v>
      </c>
      <c r="P1996" s="87">
        <f t="shared" si="125"/>
        <v>0.03</v>
      </c>
      <c r="Q1996" s="68">
        <v>4.95</v>
      </c>
      <c r="R1996" s="68" t="str" cm="1">
        <f t="array" ref="R1996">_xlfn.SWITCH(ROUND(Q1996,0),5,"Excellent",4,"Good",3,"Ok","Bad")</f>
        <v>Excellent</v>
      </c>
      <c r="S1996" s="17">
        <v>118</v>
      </c>
      <c r="T1996" s="17" t="str">
        <f t="shared" si="126"/>
        <v>Yes</v>
      </c>
      <c r="U1996" s="82">
        <v>42537</v>
      </c>
      <c r="V1996" s="82">
        <v>43886</v>
      </c>
      <c r="W1996" s="17">
        <v>44</v>
      </c>
      <c r="X1996" s="17" t="str">
        <f t="shared" si="127"/>
        <v>Active</v>
      </c>
      <c r="Y1996" s="17" t="s">
        <v>15615</v>
      </c>
      <c r="Z1996" s="17"/>
    </row>
    <row r="1997" spans="1:26" x14ac:dyDescent="0.25">
      <c r="A1997">
        <v>1996</v>
      </c>
      <c r="B1997" s="17" t="s">
        <v>1474</v>
      </c>
      <c r="C1997" s="17">
        <v>2831</v>
      </c>
      <c r="D1997" s="17" t="str">
        <f>INDEX(Hosts!$A:$O,MATCH(Places!$C1997,Hosts!$A:$A,0),MATCH(Places!D$1,Hosts!$1:$1,0))</f>
        <v>A few days or more</v>
      </c>
      <c r="E1997" s="87">
        <f>INDEX(Hosts!$A:$O,MATCH(Places!$C1997,Hosts!$A:$A,0),MATCH(Places!E$1,Hosts!$1:$1,0))</f>
        <v>0</v>
      </c>
      <c r="F1997" s="87">
        <f>INDEX(Hosts!$A:$O,MATCH(Places!$C1997,Hosts!$A:$A,0),MATCH(Places!F$1,Hosts!$1:$1,0))</f>
        <v>0.47</v>
      </c>
      <c r="G1997" s="17" t="str">
        <f>INDEX(Hosts!$A:$O,MATCH(Places!$C1997,Hosts!$A:$A,0),MATCH(Places!G$1,Hosts!$1:$1,0))</f>
        <v>No</v>
      </c>
      <c r="H1997" s="17">
        <v>19</v>
      </c>
      <c r="I1997" s="17" t="str">
        <f>INDEX(Neighborhoods!$A:$C,MATCH(Places!$H1997,Neighborhoods!$A:$A,0),MATCH(Places!I$1,Neighborhoods!$1:$1,0))</f>
        <v>Manhattan</v>
      </c>
      <c r="J1997" s="17" t="str">
        <f>INDEX(Neighborhoods!$A:$C,MATCH(Places!$H1997,Neighborhoods!$A:$A,0),MATCH(Places!J$1,Neighborhoods!$1:$1,0))</f>
        <v>Upper East Side</v>
      </c>
      <c r="K1997" s="17" t="s">
        <v>11822</v>
      </c>
      <c r="L1997" s="17" t="str">
        <f t="shared" si="124"/>
        <v>No</v>
      </c>
      <c r="M1997" s="17">
        <v>6</v>
      </c>
      <c r="N1997" s="17" t="str" cm="1">
        <f t="array" ref="N1997">_xlfn.IFS(M1997&lt;=2,"Small",M1997&lt;=5,"Medium",M1997&gt;5,"Large")</f>
        <v>Large</v>
      </c>
      <c r="O1997" s="65">
        <v>375</v>
      </c>
      <c r="P1997" s="87">
        <f t="shared" si="125"/>
        <v>0.04</v>
      </c>
      <c r="Q1997" s="68">
        <v>4.88</v>
      </c>
      <c r="R1997" s="68" t="str" cm="1">
        <f t="array" ref="R1997">_xlfn.SWITCH(ROUND(Q1997,0),5,"Excellent",4,"Good",3,"Ok","Bad")</f>
        <v>Excellent</v>
      </c>
      <c r="S1997" s="17">
        <v>8</v>
      </c>
      <c r="T1997" s="17" t="str">
        <f t="shared" si="126"/>
        <v>No</v>
      </c>
      <c r="U1997" s="82">
        <v>43295</v>
      </c>
      <c r="V1997" s="82">
        <v>43832</v>
      </c>
      <c r="W1997" s="17">
        <v>168</v>
      </c>
      <c r="X1997" s="17" t="str">
        <f t="shared" si="127"/>
        <v>Active</v>
      </c>
      <c r="Y1997" s="17" t="s">
        <v>15615</v>
      </c>
      <c r="Z1997" s="17"/>
    </row>
    <row r="1998" spans="1:26" x14ac:dyDescent="0.25">
      <c r="A1998">
        <v>1997</v>
      </c>
      <c r="B1998" s="17" t="s">
        <v>1475</v>
      </c>
      <c r="C1998" s="17">
        <v>2827</v>
      </c>
      <c r="D1998" s="17" t="str">
        <f>INDEX(Hosts!$A:$O,MATCH(Places!$C1998,Hosts!$A:$A,0),MATCH(Places!D$1,Hosts!$1:$1,0))</f>
        <v>Within an hour</v>
      </c>
      <c r="E1998" s="87">
        <f>INDEX(Hosts!$A:$O,MATCH(Places!$C1998,Hosts!$A:$A,0),MATCH(Places!E$1,Hosts!$1:$1,0))</f>
        <v>1</v>
      </c>
      <c r="F1998" s="87">
        <f>INDEX(Hosts!$A:$O,MATCH(Places!$C1998,Hosts!$A:$A,0),MATCH(Places!F$1,Hosts!$1:$1,0))</f>
        <v>0.97</v>
      </c>
      <c r="G1998" s="17" t="str">
        <f>INDEX(Hosts!$A:$O,MATCH(Places!$C1998,Hosts!$A:$A,0),MATCH(Places!G$1,Hosts!$1:$1,0))</f>
        <v>No</v>
      </c>
      <c r="H1998" s="17">
        <v>9</v>
      </c>
      <c r="I1998" s="17" t="str">
        <f>INDEX(Neighborhoods!$A:$C,MATCH(Places!$H1998,Neighborhoods!$A:$A,0),MATCH(Places!I$1,Neighborhoods!$1:$1,0))</f>
        <v>Brooklyn</v>
      </c>
      <c r="J1998" s="17" t="str">
        <f>INDEX(Neighborhoods!$A:$C,MATCH(Places!$H1998,Neighborhoods!$A:$A,0),MATCH(Places!J$1,Neighborhoods!$1:$1,0))</f>
        <v>Crown Heights</v>
      </c>
      <c r="K1998" s="17" t="s">
        <v>1</v>
      </c>
      <c r="L1998" s="17" t="str">
        <f t="shared" si="124"/>
        <v>Yes</v>
      </c>
      <c r="M1998" s="17">
        <v>2</v>
      </c>
      <c r="N1998" s="17" t="str" cm="1">
        <f t="array" ref="N1998">_xlfn.IFS(M1998&lt;=2,"Small",M1998&lt;=5,"Medium",M1998&gt;5,"Large")</f>
        <v>Small</v>
      </c>
      <c r="O1998" s="65">
        <v>69</v>
      </c>
      <c r="P1998" s="87">
        <f t="shared" si="125"/>
        <v>0.03</v>
      </c>
      <c r="Q1998" s="68">
        <v>4.66</v>
      </c>
      <c r="R1998" s="68" t="str" cm="1">
        <f t="array" ref="R1998">_xlfn.SWITCH(ROUND(Q1998,0),5,"Excellent",4,"Good",3,"Ok","Bad")</f>
        <v>Excellent</v>
      </c>
      <c r="S1998" s="17">
        <v>145</v>
      </c>
      <c r="T1998" s="17" t="str">
        <f t="shared" si="126"/>
        <v>No</v>
      </c>
      <c r="U1998" s="82">
        <v>42513</v>
      </c>
      <c r="V1998" s="82">
        <v>43832</v>
      </c>
      <c r="W1998" s="17">
        <v>228</v>
      </c>
      <c r="X1998" s="17" t="str">
        <f t="shared" si="127"/>
        <v>Active</v>
      </c>
      <c r="Y1998" s="17" t="s">
        <v>15615</v>
      </c>
      <c r="Z1998" s="17"/>
    </row>
    <row r="1999" spans="1:26" x14ac:dyDescent="0.25">
      <c r="A1999">
        <v>1998</v>
      </c>
      <c r="B1999" s="17" t="s">
        <v>1477</v>
      </c>
      <c r="C1999" s="17">
        <v>385</v>
      </c>
      <c r="D1999" s="17" t="str">
        <f>INDEX(Hosts!$A:$O,MATCH(Places!$C1999,Hosts!$A:$A,0),MATCH(Places!D$1,Hosts!$1:$1,0))</f>
        <v>Within a day</v>
      </c>
      <c r="E1999" s="87">
        <f>INDEX(Hosts!$A:$O,MATCH(Places!$C1999,Hosts!$A:$A,0),MATCH(Places!E$1,Hosts!$1:$1,0))</f>
        <v>1</v>
      </c>
      <c r="F1999" s="87">
        <f>INDEX(Hosts!$A:$O,MATCH(Places!$C1999,Hosts!$A:$A,0),MATCH(Places!F$1,Hosts!$1:$1,0))</f>
        <v>0.67</v>
      </c>
      <c r="G1999" s="17" t="str">
        <f>INDEX(Hosts!$A:$O,MATCH(Places!$C1999,Hosts!$A:$A,0),MATCH(Places!G$1,Hosts!$1:$1,0))</f>
        <v>No</v>
      </c>
      <c r="H1999" s="17">
        <v>14</v>
      </c>
      <c r="I1999" s="17" t="str">
        <f>INDEX(Neighborhoods!$A:$C,MATCH(Places!$H1999,Neighborhoods!$A:$A,0),MATCH(Places!I$1,Neighborhoods!$1:$1,0))</f>
        <v>Manhattan</v>
      </c>
      <c r="J1999" s="17" t="str">
        <f>INDEX(Neighborhoods!$A:$C,MATCH(Places!$H1999,Neighborhoods!$A:$A,0),MATCH(Places!J$1,Neighborhoods!$1:$1,0))</f>
        <v>East Harlem</v>
      </c>
      <c r="K1999" s="17" t="s">
        <v>11822</v>
      </c>
      <c r="L1999" s="17" t="str">
        <f t="shared" si="124"/>
        <v>No</v>
      </c>
      <c r="M1999" s="17">
        <v>4</v>
      </c>
      <c r="N1999" s="17" t="str" cm="1">
        <f t="array" ref="N1999">_xlfn.IFS(M1999&lt;=2,"Small",M1999&lt;=5,"Medium",M1999&gt;5,"Large")</f>
        <v>Medium</v>
      </c>
      <c r="O1999" s="65">
        <v>147</v>
      </c>
      <c r="P1999" s="87">
        <f t="shared" si="125"/>
        <v>0.03</v>
      </c>
      <c r="Q1999" s="68">
        <v>4.8099999999999996</v>
      </c>
      <c r="R1999" s="68" t="str" cm="1">
        <f t="array" ref="R1999">_xlfn.SWITCH(ROUND(Q1999,0),5,"Excellent",4,"Good",3,"Ok","Bad")</f>
        <v>Excellent</v>
      </c>
      <c r="S1999" s="17">
        <v>31</v>
      </c>
      <c r="T1999" s="17" t="str">
        <f t="shared" si="126"/>
        <v>No</v>
      </c>
      <c r="U1999" s="82">
        <v>42517</v>
      </c>
      <c r="V1999" s="82">
        <v>43823</v>
      </c>
      <c r="W1999" s="17">
        <v>180</v>
      </c>
      <c r="X1999" s="17" t="str">
        <f t="shared" si="127"/>
        <v>Active</v>
      </c>
      <c r="Y1999" s="17" t="s">
        <v>15615</v>
      </c>
      <c r="Z1999" s="17"/>
    </row>
    <row r="2000" spans="1:26" x14ac:dyDescent="0.25">
      <c r="A2000">
        <v>1999</v>
      </c>
      <c r="B2000" s="17" t="s">
        <v>14545</v>
      </c>
      <c r="C2000" s="17">
        <v>2836</v>
      </c>
      <c r="D2000" s="17" t="str">
        <f>INDEX(Hosts!$A:$O,MATCH(Places!$C2000,Hosts!$A:$A,0),MATCH(Places!D$1,Hosts!$1:$1,0))</f>
        <v>Within an hour</v>
      </c>
      <c r="E2000" s="87">
        <f>INDEX(Hosts!$A:$O,MATCH(Places!$C2000,Hosts!$A:$A,0),MATCH(Places!E$1,Hosts!$1:$1,0))</f>
        <v>0.95</v>
      </c>
      <c r="F2000" s="87">
        <f>INDEX(Hosts!$A:$O,MATCH(Places!$C2000,Hosts!$A:$A,0),MATCH(Places!F$1,Hosts!$1:$1,0))</f>
        <v>0.94</v>
      </c>
      <c r="G2000" s="17" t="str">
        <f>INDEX(Hosts!$A:$O,MATCH(Places!$C2000,Hosts!$A:$A,0),MATCH(Places!G$1,Hosts!$1:$1,0))</f>
        <v>No</v>
      </c>
      <c r="H2000" s="17">
        <v>7</v>
      </c>
      <c r="I2000" s="17" t="str">
        <f>INDEX(Neighborhoods!$A:$C,MATCH(Places!$H2000,Neighborhoods!$A:$A,0),MATCH(Places!I$1,Neighborhoods!$1:$1,0))</f>
        <v>Brooklyn</v>
      </c>
      <c r="J2000" s="17" t="str">
        <f>INDEX(Neighborhoods!$A:$C,MATCH(Places!$H2000,Neighborhoods!$A:$A,0),MATCH(Places!J$1,Neighborhoods!$1:$1,0))</f>
        <v>Bedford-Stuyvesant</v>
      </c>
      <c r="K2000" s="17" t="s">
        <v>1</v>
      </c>
      <c r="L2000" s="17" t="str">
        <f t="shared" si="124"/>
        <v>Yes</v>
      </c>
      <c r="M2000" s="17">
        <v>3</v>
      </c>
      <c r="N2000" s="17" t="str" cm="1">
        <f t="array" ref="N2000">_xlfn.IFS(M2000&lt;=2,"Small",M2000&lt;=5,"Medium",M2000&gt;5,"Large")</f>
        <v>Medium</v>
      </c>
      <c r="O2000" s="65">
        <v>46</v>
      </c>
      <c r="P2000" s="87">
        <f t="shared" si="125"/>
        <v>0.03</v>
      </c>
      <c r="Q2000" s="68">
        <v>4.37</v>
      </c>
      <c r="R2000" s="68" t="str" cm="1">
        <f t="array" ref="R2000">_xlfn.SWITCH(ROUND(Q2000,0),5,"Excellent",4,"Good",3,"Ok","Bad")</f>
        <v>Good</v>
      </c>
      <c r="S2000" s="17">
        <v>144</v>
      </c>
      <c r="T2000" s="17" t="str">
        <f t="shared" si="126"/>
        <v>No</v>
      </c>
      <c r="U2000" s="82">
        <v>42521</v>
      </c>
      <c r="V2000" s="82">
        <v>44004</v>
      </c>
      <c r="W2000" s="17">
        <v>357</v>
      </c>
      <c r="X2000" s="17" t="str">
        <f t="shared" si="127"/>
        <v>Active</v>
      </c>
      <c r="Y2000" s="17" t="s">
        <v>15615</v>
      </c>
      <c r="Z2000" s="17"/>
    </row>
    <row r="2001" spans="1:26" x14ac:dyDescent="0.25">
      <c r="A2001">
        <v>2000</v>
      </c>
      <c r="B2001" s="17" t="s">
        <v>1478</v>
      </c>
      <c r="C2001" s="17">
        <v>2837</v>
      </c>
      <c r="D2001" s="17" t="str">
        <f>INDEX(Hosts!$A:$O,MATCH(Places!$C2001,Hosts!$A:$A,0),MATCH(Places!D$1,Hosts!$1:$1,0))</f>
        <v>Within a day</v>
      </c>
      <c r="E2001" s="87">
        <f>INDEX(Hosts!$A:$O,MATCH(Places!$C2001,Hosts!$A:$A,0),MATCH(Places!E$1,Hosts!$1:$1,0))</f>
        <v>1</v>
      </c>
      <c r="F2001" s="87">
        <f>INDEX(Hosts!$A:$O,MATCH(Places!$C2001,Hosts!$A:$A,0),MATCH(Places!F$1,Hosts!$1:$1,0))</f>
        <v>1</v>
      </c>
      <c r="G2001" s="17" t="str">
        <f>INDEX(Hosts!$A:$O,MATCH(Places!$C2001,Hosts!$A:$A,0),MATCH(Places!G$1,Hosts!$1:$1,0))</f>
        <v>Yes</v>
      </c>
      <c r="H2001" s="17">
        <v>14</v>
      </c>
      <c r="I2001" s="17" t="str">
        <f>INDEX(Neighborhoods!$A:$C,MATCH(Places!$H2001,Neighborhoods!$A:$A,0),MATCH(Places!I$1,Neighborhoods!$1:$1,0))</f>
        <v>Manhattan</v>
      </c>
      <c r="J2001" s="17" t="str">
        <f>INDEX(Neighborhoods!$A:$C,MATCH(Places!$H2001,Neighborhoods!$A:$A,0),MATCH(Places!J$1,Neighborhoods!$1:$1,0))</f>
        <v>East Harlem</v>
      </c>
      <c r="K2001" s="17" t="s">
        <v>11822</v>
      </c>
      <c r="L2001" s="17" t="str">
        <f t="shared" si="124"/>
        <v>No</v>
      </c>
      <c r="M2001" s="17">
        <v>3</v>
      </c>
      <c r="N2001" s="17" t="str" cm="1">
        <f t="array" ref="N2001">_xlfn.IFS(M2001&lt;=2,"Small",M2001&lt;=5,"Medium",M2001&gt;5,"Large")</f>
        <v>Medium</v>
      </c>
      <c r="O2001" s="65">
        <v>172</v>
      </c>
      <c r="P2001" s="87">
        <f t="shared" si="125"/>
        <v>0.03</v>
      </c>
      <c r="Q2001" s="68">
        <v>4.99</v>
      </c>
      <c r="R2001" s="68" t="str" cm="1">
        <f t="array" ref="R2001">_xlfn.SWITCH(ROUND(Q2001,0),5,"Excellent",4,"Good",3,"Ok","Bad")</f>
        <v>Excellent</v>
      </c>
      <c r="S2001" s="17">
        <v>67</v>
      </c>
      <c r="T2001" s="17" t="str">
        <f t="shared" si="126"/>
        <v>No</v>
      </c>
      <c r="U2001" s="82">
        <v>42584</v>
      </c>
      <c r="V2001" s="82">
        <v>43902</v>
      </c>
      <c r="W2001" s="17">
        <v>228</v>
      </c>
      <c r="X2001" s="17" t="str">
        <f t="shared" si="127"/>
        <v>Active</v>
      </c>
      <c r="Y2001" s="17" t="s">
        <v>15615</v>
      </c>
      <c r="Z2001" s="17"/>
    </row>
    <row r="2002" spans="1:26" x14ac:dyDescent="0.25">
      <c r="A2002">
        <v>2001</v>
      </c>
      <c r="B2002" s="17" t="s">
        <v>1480</v>
      </c>
      <c r="C2002" s="17">
        <v>1844</v>
      </c>
      <c r="D2002" s="17" t="str">
        <f>INDEX(Hosts!$A:$O,MATCH(Places!$C2002,Hosts!$A:$A,0),MATCH(Places!D$1,Hosts!$1:$1,0))</f>
        <v>Within an hour</v>
      </c>
      <c r="E2002" s="87">
        <f>INDEX(Hosts!$A:$O,MATCH(Places!$C2002,Hosts!$A:$A,0),MATCH(Places!E$1,Hosts!$1:$1,0))</f>
        <v>1</v>
      </c>
      <c r="F2002" s="87">
        <f>INDEX(Hosts!$A:$O,MATCH(Places!$C2002,Hosts!$A:$A,0),MATCH(Places!F$1,Hosts!$1:$1,0))</f>
        <v>1</v>
      </c>
      <c r="G2002" s="17" t="str">
        <f>INDEX(Hosts!$A:$O,MATCH(Places!$C2002,Hosts!$A:$A,0),MATCH(Places!G$1,Hosts!$1:$1,0))</f>
        <v>Yes</v>
      </c>
      <c r="H2002" s="17">
        <v>12</v>
      </c>
      <c r="I2002" s="17" t="str">
        <f>INDEX(Neighborhoods!$A:$C,MATCH(Places!$H2002,Neighborhoods!$A:$A,0),MATCH(Places!I$1,Neighborhoods!$1:$1,0))</f>
        <v>Brooklyn</v>
      </c>
      <c r="J2002" s="17" t="str">
        <f>INDEX(Neighborhoods!$A:$C,MATCH(Places!$H2002,Neighborhoods!$A:$A,0),MATCH(Places!J$1,Neighborhoods!$1:$1,0))</f>
        <v>Williamsburg</v>
      </c>
      <c r="K2002" s="17" t="s">
        <v>11822</v>
      </c>
      <c r="L2002" s="17" t="str">
        <f t="shared" si="124"/>
        <v>No</v>
      </c>
      <c r="M2002" s="17">
        <v>2</v>
      </c>
      <c r="N2002" s="17" t="str" cm="1">
        <f t="array" ref="N2002">_xlfn.IFS(M2002&lt;=2,"Small",M2002&lt;=5,"Medium",M2002&gt;5,"Large")</f>
        <v>Small</v>
      </c>
      <c r="O2002" s="65">
        <v>150</v>
      </c>
      <c r="P2002" s="87">
        <f t="shared" si="125"/>
        <v>0.03</v>
      </c>
      <c r="Q2002" s="68">
        <v>4.9800000000000004</v>
      </c>
      <c r="R2002" s="68" t="str" cm="1">
        <f t="array" ref="R2002">_xlfn.SWITCH(ROUND(Q2002,0),5,"Excellent",4,"Good",3,"Ok","Bad")</f>
        <v>Excellent</v>
      </c>
      <c r="S2002" s="17">
        <v>126</v>
      </c>
      <c r="T2002" s="17" t="str">
        <f t="shared" si="126"/>
        <v>Yes</v>
      </c>
      <c r="U2002" s="82">
        <v>42515</v>
      </c>
      <c r="V2002" s="82">
        <v>43906</v>
      </c>
      <c r="W2002" s="17">
        <v>288</v>
      </c>
      <c r="X2002" s="17" t="str">
        <f t="shared" si="127"/>
        <v>Active</v>
      </c>
      <c r="Y2002" s="17" t="s">
        <v>15616</v>
      </c>
      <c r="Z2002" s="17"/>
    </row>
    <row r="2003" spans="1:26" x14ac:dyDescent="0.25">
      <c r="A2003">
        <v>2002</v>
      </c>
      <c r="B2003" s="17" t="s">
        <v>1481</v>
      </c>
      <c r="C2003" s="17">
        <v>2212</v>
      </c>
      <c r="D2003" s="17" t="str">
        <f>INDEX(Hosts!$A:$O,MATCH(Places!$C2003,Hosts!$A:$A,0),MATCH(Places!D$1,Hosts!$1:$1,0))</f>
        <v>Within a few hours</v>
      </c>
      <c r="E2003" s="87">
        <f>INDEX(Hosts!$A:$O,MATCH(Places!$C2003,Hosts!$A:$A,0),MATCH(Places!E$1,Hosts!$1:$1,0))</f>
        <v>1</v>
      </c>
      <c r="F2003" s="87">
        <f>INDEX(Hosts!$A:$O,MATCH(Places!$C2003,Hosts!$A:$A,0),MATCH(Places!F$1,Hosts!$1:$1,0))</f>
        <v>0.81</v>
      </c>
      <c r="G2003" s="17" t="str">
        <f>INDEX(Hosts!$A:$O,MATCH(Places!$C2003,Hosts!$A:$A,0),MATCH(Places!G$1,Hosts!$1:$1,0))</f>
        <v>Yes</v>
      </c>
      <c r="H2003" s="17">
        <v>24</v>
      </c>
      <c r="I2003" s="17" t="str">
        <f>INDEX(Neighborhoods!$A:$C,MATCH(Places!$H2003,Neighborhoods!$A:$A,0),MATCH(Places!I$1,Neighborhoods!$1:$1,0))</f>
        <v>Queens</v>
      </c>
      <c r="J2003" s="17" t="str">
        <f>INDEX(Neighborhoods!$A:$C,MATCH(Places!$H2003,Neighborhoods!$A:$A,0),MATCH(Places!J$1,Neighborhoods!$1:$1,0))</f>
        <v>Long Island City</v>
      </c>
      <c r="K2003" s="17" t="s">
        <v>11822</v>
      </c>
      <c r="L2003" s="17" t="str">
        <f t="shared" si="124"/>
        <v>No</v>
      </c>
      <c r="M2003" s="17">
        <v>4</v>
      </c>
      <c r="N2003" s="17" t="str" cm="1">
        <f t="array" ref="N2003">_xlfn.IFS(M2003&lt;=2,"Small",M2003&lt;=5,"Medium",M2003&gt;5,"Large")</f>
        <v>Medium</v>
      </c>
      <c r="O2003" s="65">
        <v>150</v>
      </c>
      <c r="P2003" s="87">
        <f t="shared" si="125"/>
        <v>0.03</v>
      </c>
      <c r="Q2003" s="68">
        <v>4.9800000000000004</v>
      </c>
      <c r="R2003" s="68" t="str" cm="1">
        <f t="array" ref="R2003">_xlfn.SWITCH(ROUND(Q2003,0),5,"Excellent",4,"Good",3,"Ok","Bad")</f>
        <v>Excellent</v>
      </c>
      <c r="S2003" s="17">
        <v>108</v>
      </c>
      <c r="T2003" s="17" t="str">
        <f t="shared" si="126"/>
        <v>Yes</v>
      </c>
      <c r="U2003" s="82">
        <v>42520</v>
      </c>
      <c r="V2003" s="82">
        <v>44038</v>
      </c>
      <c r="W2003" s="17">
        <v>119</v>
      </c>
      <c r="X2003" s="17" t="str">
        <f t="shared" si="127"/>
        <v>Active</v>
      </c>
      <c r="Y2003" s="17" t="s">
        <v>15615</v>
      </c>
      <c r="Z2003" s="17"/>
    </row>
    <row r="2004" spans="1:26" x14ac:dyDescent="0.25">
      <c r="A2004">
        <v>2003</v>
      </c>
      <c r="B2004" s="17" t="s">
        <v>1482</v>
      </c>
      <c r="C2004" s="17">
        <v>2636</v>
      </c>
      <c r="D2004" s="17" t="str">
        <f>INDEX(Hosts!$A:$O,MATCH(Places!$C2004,Hosts!$A:$A,0),MATCH(Places!D$1,Hosts!$1:$1,0))</f>
        <v>Within an hour</v>
      </c>
      <c r="E2004" s="87">
        <f>INDEX(Hosts!$A:$O,MATCH(Places!$C2004,Hosts!$A:$A,0),MATCH(Places!E$1,Hosts!$1:$1,0))</f>
        <v>0.75</v>
      </c>
      <c r="F2004" s="87">
        <f>INDEX(Hosts!$A:$O,MATCH(Places!$C2004,Hosts!$A:$A,0),MATCH(Places!F$1,Hosts!$1:$1,0))</f>
        <v>0.91</v>
      </c>
      <c r="G2004" s="17" t="str">
        <f>INDEX(Hosts!$A:$O,MATCH(Places!$C2004,Hosts!$A:$A,0),MATCH(Places!G$1,Hosts!$1:$1,0))</f>
        <v>No</v>
      </c>
      <c r="H2004" s="17">
        <v>17</v>
      </c>
      <c r="I2004" s="17" t="str">
        <f>INDEX(Neighborhoods!$A:$C,MATCH(Places!$H2004,Neighborhoods!$A:$A,0),MATCH(Places!I$1,Neighborhoods!$1:$1,0))</f>
        <v>Manhattan</v>
      </c>
      <c r="J2004" s="17" t="str">
        <f>INDEX(Neighborhoods!$A:$C,MATCH(Places!$H2004,Neighborhoods!$A:$A,0),MATCH(Places!J$1,Neighborhoods!$1:$1,0))</f>
        <v>Hell's Kitchen</v>
      </c>
      <c r="K2004" s="17" t="s">
        <v>1</v>
      </c>
      <c r="L2004" s="17" t="str">
        <f t="shared" si="124"/>
        <v>Yes</v>
      </c>
      <c r="M2004" s="17">
        <v>1</v>
      </c>
      <c r="N2004" s="17" t="str" cm="1">
        <f t="array" ref="N2004">_xlfn.IFS(M2004&lt;=2,"Small",M2004&lt;=5,"Medium",M2004&gt;5,"Large")</f>
        <v>Small</v>
      </c>
      <c r="O2004" s="65">
        <v>75</v>
      </c>
      <c r="P2004" s="87">
        <f t="shared" si="125"/>
        <v>0.03</v>
      </c>
      <c r="Q2004" s="68">
        <v>4.96</v>
      </c>
      <c r="R2004" s="68" t="str" cm="1">
        <f t="array" ref="R2004">_xlfn.SWITCH(ROUND(Q2004,0),5,"Excellent",4,"Good",3,"Ok","Bad")</f>
        <v>Excellent</v>
      </c>
      <c r="S2004" s="17">
        <v>173</v>
      </c>
      <c r="T2004" s="17" t="str">
        <f t="shared" si="126"/>
        <v>Yes</v>
      </c>
      <c r="U2004" s="82">
        <v>42530</v>
      </c>
      <c r="V2004" s="82">
        <v>43904</v>
      </c>
      <c r="W2004" s="17">
        <v>227</v>
      </c>
      <c r="X2004" s="17" t="str">
        <f t="shared" si="127"/>
        <v>Active</v>
      </c>
      <c r="Y2004" s="17" t="s">
        <v>15615</v>
      </c>
      <c r="Z2004" s="17"/>
    </row>
    <row r="2005" spans="1:26" x14ac:dyDescent="0.25">
      <c r="A2005">
        <v>2004</v>
      </c>
      <c r="B2005" s="17" t="s">
        <v>1483</v>
      </c>
      <c r="C2005" s="17">
        <v>2823</v>
      </c>
      <c r="D2005" s="17" t="str">
        <f>INDEX(Hosts!$A:$O,MATCH(Places!$C2005,Hosts!$A:$A,0),MATCH(Places!D$1,Hosts!$1:$1,0))</f>
        <v>Within an hour</v>
      </c>
      <c r="E2005" s="87">
        <f>INDEX(Hosts!$A:$O,MATCH(Places!$C2005,Hosts!$A:$A,0),MATCH(Places!E$1,Hosts!$1:$1,0))</f>
        <v>1</v>
      </c>
      <c r="F2005" s="87">
        <f>INDEX(Hosts!$A:$O,MATCH(Places!$C2005,Hosts!$A:$A,0),MATCH(Places!F$1,Hosts!$1:$1,0))</f>
        <v>1</v>
      </c>
      <c r="G2005" s="17" t="str">
        <f>INDEX(Hosts!$A:$O,MATCH(Places!$C2005,Hosts!$A:$A,0),MATCH(Places!G$1,Hosts!$1:$1,0))</f>
        <v>Yes</v>
      </c>
      <c r="H2005" s="17">
        <v>10</v>
      </c>
      <c r="I2005" s="17" t="str">
        <f>INDEX(Neighborhoods!$A:$C,MATCH(Places!$H2005,Neighborhoods!$A:$A,0),MATCH(Places!I$1,Neighborhoods!$1:$1,0))</f>
        <v>Brooklyn</v>
      </c>
      <c r="J2005" s="17" t="str">
        <f>INDEX(Neighborhoods!$A:$C,MATCH(Places!$H2005,Neighborhoods!$A:$A,0),MATCH(Places!J$1,Neighborhoods!$1:$1,0))</f>
        <v>East Flatbush</v>
      </c>
      <c r="K2005" s="17" t="s">
        <v>1</v>
      </c>
      <c r="L2005" s="17" t="str">
        <f t="shared" si="124"/>
        <v>Yes</v>
      </c>
      <c r="M2005" s="17">
        <v>1</v>
      </c>
      <c r="N2005" s="17" t="str" cm="1">
        <f t="array" ref="N2005">_xlfn.IFS(M2005&lt;=2,"Small",M2005&lt;=5,"Medium",M2005&gt;5,"Large")</f>
        <v>Small</v>
      </c>
      <c r="O2005" s="65">
        <v>63</v>
      </c>
      <c r="P2005" s="87">
        <f t="shared" si="125"/>
        <v>0.03</v>
      </c>
      <c r="Q2005" s="68">
        <v>4.71</v>
      </c>
      <c r="R2005" s="68" t="str" cm="1">
        <f t="array" ref="R2005">_xlfn.SWITCH(ROUND(Q2005,0),5,"Excellent",4,"Good",3,"Ok","Bad")</f>
        <v>Excellent</v>
      </c>
      <c r="S2005" s="17">
        <v>31</v>
      </c>
      <c r="T2005" s="17" t="str">
        <f t="shared" si="126"/>
        <v>No</v>
      </c>
      <c r="U2005" s="82">
        <v>42527</v>
      </c>
      <c r="V2005" s="82">
        <v>43846</v>
      </c>
      <c r="W2005" s="17">
        <v>365</v>
      </c>
      <c r="X2005" s="17" t="str">
        <f t="shared" si="127"/>
        <v>Active</v>
      </c>
      <c r="Y2005" s="17" t="s">
        <v>15615</v>
      </c>
      <c r="Z2005" s="17"/>
    </row>
    <row r="2006" spans="1:26" x14ac:dyDescent="0.25">
      <c r="A2006">
        <v>2005</v>
      </c>
      <c r="B2006" s="17" t="s">
        <v>1484</v>
      </c>
      <c r="C2006" s="17">
        <v>2301</v>
      </c>
      <c r="D2006" s="17" t="str">
        <f>INDEX(Hosts!$A:$O,MATCH(Places!$C2006,Hosts!$A:$A,0),MATCH(Places!D$1,Hosts!$1:$1,0))</f>
        <v>Within a few hours</v>
      </c>
      <c r="E2006" s="87">
        <f>INDEX(Hosts!$A:$O,MATCH(Places!$C2006,Hosts!$A:$A,0),MATCH(Places!E$1,Hosts!$1:$1,0))</f>
        <v>0.75</v>
      </c>
      <c r="F2006" s="87">
        <f>INDEX(Hosts!$A:$O,MATCH(Places!$C2006,Hosts!$A:$A,0),MATCH(Places!F$1,Hosts!$1:$1,0))</f>
        <v>0.97</v>
      </c>
      <c r="G2006" s="17" t="str">
        <f>INDEX(Hosts!$A:$O,MATCH(Places!$C2006,Hosts!$A:$A,0),MATCH(Places!G$1,Hosts!$1:$1,0))</f>
        <v>Yes</v>
      </c>
      <c r="H2006" s="17">
        <v>19</v>
      </c>
      <c r="I2006" s="17" t="str">
        <f>INDEX(Neighborhoods!$A:$C,MATCH(Places!$H2006,Neighborhoods!$A:$A,0),MATCH(Places!I$1,Neighborhoods!$1:$1,0))</f>
        <v>Manhattan</v>
      </c>
      <c r="J2006" s="17" t="str">
        <f>INDEX(Neighborhoods!$A:$C,MATCH(Places!$H2006,Neighborhoods!$A:$A,0),MATCH(Places!J$1,Neighborhoods!$1:$1,0))</f>
        <v>Upper East Side</v>
      </c>
      <c r="K2006" s="17" t="s">
        <v>11822</v>
      </c>
      <c r="L2006" s="17" t="str">
        <f t="shared" si="124"/>
        <v>No</v>
      </c>
      <c r="M2006" s="17">
        <v>3</v>
      </c>
      <c r="N2006" s="17" t="str" cm="1">
        <f t="array" ref="N2006">_xlfn.IFS(M2006&lt;=2,"Small",M2006&lt;=5,"Medium",M2006&gt;5,"Large")</f>
        <v>Medium</v>
      </c>
      <c r="O2006" s="65">
        <v>145</v>
      </c>
      <c r="P2006" s="87">
        <f t="shared" si="125"/>
        <v>0.03</v>
      </c>
      <c r="Q2006" s="68">
        <v>4.9000000000000004</v>
      </c>
      <c r="R2006" s="68" t="str" cm="1">
        <f t="array" ref="R2006">_xlfn.SWITCH(ROUND(Q2006,0),5,"Excellent",4,"Good",3,"Ok","Bad")</f>
        <v>Excellent</v>
      </c>
      <c r="S2006" s="17">
        <v>118</v>
      </c>
      <c r="T2006" s="17" t="str">
        <f t="shared" si="126"/>
        <v>Yes</v>
      </c>
      <c r="U2006" s="82">
        <v>42534</v>
      </c>
      <c r="V2006" s="82">
        <v>43884</v>
      </c>
      <c r="W2006" s="17">
        <v>360</v>
      </c>
      <c r="X2006" s="17" t="str">
        <f t="shared" si="127"/>
        <v>Active</v>
      </c>
      <c r="Y2006" s="17" t="s">
        <v>15615</v>
      </c>
      <c r="Z2006" s="17"/>
    </row>
    <row r="2007" spans="1:26" x14ac:dyDescent="0.25">
      <c r="A2007">
        <v>2006</v>
      </c>
      <c r="B2007" s="17" t="s">
        <v>1485</v>
      </c>
      <c r="C2007" s="17">
        <v>2842</v>
      </c>
      <c r="D2007" s="17" t="str">
        <f>INDEX(Hosts!$A:$O,MATCH(Places!$C2007,Hosts!$A:$A,0),MATCH(Places!D$1,Hosts!$1:$1,0))</f>
        <v>A few days or more</v>
      </c>
      <c r="E2007" s="87">
        <f>INDEX(Hosts!$A:$O,MATCH(Places!$C2007,Hosts!$A:$A,0),MATCH(Places!E$1,Hosts!$1:$1,0))</f>
        <v>0</v>
      </c>
      <c r="F2007" s="87">
        <f>INDEX(Hosts!$A:$O,MATCH(Places!$C2007,Hosts!$A:$A,0),MATCH(Places!F$1,Hosts!$1:$1,0))</f>
        <v>0.83</v>
      </c>
      <c r="G2007" s="17" t="str">
        <f>INDEX(Hosts!$A:$O,MATCH(Places!$C2007,Hosts!$A:$A,0),MATCH(Places!G$1,Hosts!$1:$1,0))</f>
        <v>No</v>
      </c>
      <c r="H2007" s="17">
        <v>9</v>
      </c>
      <c r="I2007" s="17" t="str">
        <f>INDEX(Neighborhoods!$A:$C,MATCH(Places!$H2007,Neighborhoods!$A:$A,0),MATCH(Places!I$1,Neighborhoods!$1:$1,0))</f>
        <v>Brooklyn</v>
      </c>
      <c r="J2007" s="17" t="str">
        <f>INDEX(Neighborhoods!$A:$C,MATCH(Places!$H2007,Neighborhoods!$A:$A,0),MATCH(Places!J$1,Neighborhoods!$1:$1,0))</f>
        <v>Crown Heights</v>
      </c>
      <c r="K2007" s="17" t="s">
        <v>11822</v>
      </c>
      <c r="L2007" s="17" t="str">
        <f t="shared" si="124"/>
        <v>No</v>
      </c>
      <c r="M2007" s="17">
        <v>6</v>
      </c>
      <c r="N2007" s="17" t="str" cm="1">
        <f t="array" ref="N2007">_xlfn.IFS(M2007&lt;=2,"Small",M2007&lt;=5,"Medium",M2007&gt;5,"Large")</f>
        <v>Large</v>
      </c>
      <c r="O2007" s="65">
        <v>150</v>
      </c>
      <c r="P2007" s="87">
        <f t="shared" si="125"/>
        <v>0.03</v>
      </c>
      <c r="Q2007" s="68">
        <v>4.46</v>
      </c>
      <c r="R2007" s="68" t="str" cm="1">
        <f t="array" ref="R2007">_xlfn.SWITCH(ROUND(Q2007,0),5,"Excellent",4,"Good",3,"Ok","Bad")</f>
        <v>Good</v>
      </c>
      <c r="S2007" s="17">
        <v>168</v>
      </c>
      <c r="T2007" s="17" t="str">
        <f t="shared" si="126"/>
        <v>No</v>
      </c>
      <c r="U2007" s="82">
        <v>42540</v>
      </c>
      <c r="V2007" s="82">
        <v>43826</v>
      </c>
      <c r="W2007" s="17">
        <v>361</v>
      </c>
      <c r="X2007" s="17" t="str">
        <f t="shared" si="127"/>
        <v>Active</v>
      </c>
      <c r="Y2007" s="17" t="s">
        <v>15615</v>
      </c>
      <c r="Z2007" s="17"/>
    </row>
    <row r="2008" spans="1:26" x14ac:dyDescent="0.25">
      <c r="A2008">
        <v>2007</v>
      </c>
      <c r="B2008" s="17" t="s">
        <v>1486</v>
      </c>
      <c r="C2008" s="17">
        <v>1010</v>
      </c>
      <c r="D2008" s="17" t="str">
        <f>INDEX(Hosts!$A:$O,MATCH(Places!$C2008,Hosts!$A:$A,0),MATCH(Places!D$1,Hosts!$1:$1,0))</f>
        <v>Within a few hours</v>
      </c>
      <c r="E2008" s="87">
        <f>INDEX(Hosts!$A:$O,MATCH(Places!$C2008,Hosts!$A:$A,0),MATCH(Places!E$1,Hosts!$1:$1,0))</f>
        <v>0.95</v>
      </c>
      <c r="F2008" s="87">
        <f>INDEX(Hosts!$A:$O,MATCH(Places!$C2008,Hosts!$A:$A,0),MATCH(Places!F$1,Hosts!$1:$1,0))</f>
        <v>0.85</v>
      </c>
      <c r="G2008" s="17" t="str">
        <f>INDEX(Hosts!$A:$O,MATCH(Places!$C2008,Hosts!$A:$A,0),MATCH(Places!G$1,Hosts!$1:$1,0))</f>
        <v>No</v>
      </c>
      <c r="H2008" s="17">
        <v>20</v>
      </c>
      <c r="I2008" s="17" t="str">
        <f>INDEX(Neighborhoods!$A:$C,MATCH(Places!$H2008,Neighborhoods!$A:$A,0),MATCH(Places!I$1,Neighborhoods!$1:$1,0))</f>
        <v>Manhattan</v>
      </c>
      <c r="J2008" s="17" t="str">
        <f>INDEX(Neighborhoods!$A:$C,MATCH(Places!$H2008,Neighborhoods!$A:$A,0),MATCH(Places!J$1,Neighborhoods!$1:$1,0))</f>
        <v>Upper West Side</v>
      </c>
      <c r="K2008" s="17" t="s">
        <v>11822</v>
      </c>
      <c r="L2008" s="17" t="str">
        <f t="shared" si="124"/>
        <v>No</v>
      </c>
      <c r="M2008" s="17">
        <v>6</v>
      </c>
      <c r="N2008" s="17" t="str" cm="1">
        <f t="array" ref="N2008">_xlfn.IFS(M2008&lt;=2,"Small",M2008&lt;=5,"Medium",M2008&gt;5,"Large")</f>
        <v>Large</v>
      </c>
      <c r="O2008" s="65">
        <v>202</v>
      </c>
      <c r="P2008" s="87">
        <f t="shared" si="125"/>
        <v>0.04</v>
      </c>
      <c r="Q2008" s="68">
        <v>4.7</v>
      </c>
      <c r="R2008" s="68" t="str" cm="1">
        <f t="array" ref="R2008">_xlfn.SWITCH(ROUND(Q2008,0),5,"Excellent",4,"Good",3,"Ok","Bad")</f>
        <v>Excellent</v>
      </c>
      <c r="S2008" s="17">
        <v>10</v>
      </c>
      <c r="T2008" s="17" t="str">
        <f t="shared" si="126"/>
        <v>No</v>
      </c>
      <c r="U2008" s="82">
        <v>42868</v>
      </c>
      <c r="V2008" s="82">
        <v>43905</v>
      </c>
      <c r="W2008" s="17">
        <v>267</v>
      </c>
      <c r="X2008" s="17" t="str">
        <f t="shared" si="127"/>
        <v>Active</v>
      </c>
      <c r="Y2008" s="17" t="s">
        <v>15616</v>
      </c>
      <c r="Z2008" s="17"/>
    </row>
    <row r="2009" spans="1:26" x14ac:dyDescent="0.25">
      <c r="A2009">
        <v>2008</v>
      </c>
      <c r="B2009" s="17" t="s">
        <v>1487</v>
      </c>
      <c r="C2009" s="17">
        <v>2847</v>
      </c>
      <c r="D2009" s="17" t="str">
        <f>INDEX(Hosts!$A:$O,MATCH(Places!$C2009,Hosts!$A:$A,0),MATCH(Places!D$1,Hosts!$1:$1,0))</f>
        <v>Within an hour</v>
      </c>
      <c r="E2009" s="87">
        <f>INDEX(Hosts!$A:$O,MATCH(Places!$C2009,Hosts!$A:$A,0),MATCH(Places!E$1,Hosts!$1:$1,0))</f>
        <v>1</v>
      </c>
      <c r="F2009" s="87">
        <f>INDEX(Hosts!$A:$O,MATCH(Places!$C2009,Hosts!$A:$A,0),MATCH(Places!F$1,Hosts!$1:$1,0))</f>
        <v>1</v>
      </c>
      <c r="G2009" s="17" t="str">
        <f>INDEX(Hosts!$A:$O,MATCH(Places!$C2009,Hosts!$A:$A,0),MATCH(Places!G$1,Hosts!$1:$1,0))</f>
        <v>No</v>
      </c>
      <c r="H2009" s="17">
        <v>15</v>
      </c>
      <c r="I2009" s="17" t="str">
        <f>INDEX(Neighborhoods!$A:$C,MATCH(Places!$H2009,Neighborhoods!$A:$A,0),MATCH(Places!I$1,Neighborhoods!$1:$1,0))</f>
        <v>Manhattan</v>
      </c>
      <c r="J2009" s="17" t="str">
        <f>INDEX(Neighborhoods!$A:$C,MATCH(Places!$H2009,Neighborhoods!$A:$A,0),MATCH(Places!J$1,Neighborhoods!$1:$1,0))</f>
        <v>East Village</v>
      </c>
      <c r="K2009" s="17" t="s">
        <v>11822</v>
      </c>
      <c r="L2009" s="17" t="str">
        <f t="shared" si="124"/>
        <v>No</v>
      </c>
      <c r="M2009" s="17">
        <v>4</v>
      </c>
      <c r="N2009" s="17" t="str" cm="1">
        <f t="array" ref="N2009">_xlfn.IFS(M2009&lt;=2,"Small",M2009&lt;=5,"Medium",M2009&gt;5,"Large")</f>
        <v>Medium</v>
      </c>
      <c r="O2009" s="65">
        <v>180</v>
      </c>
      <c r="P2009" s="87">
        <f t="shared" si="125"/>
        <v>0.03</v>
      </c>
      <c r="Q2009" s="68">
        <v>4.8600000000000003</v>
      </c>
      <c r="R2009" s="68" t="str" cm="1">
        <f t="array" ref="R2009">_xlfn.SWITCH(ROUND(Q2009,0),5,"Excellent",4,"Good",3,"Ok","Bad")</f>
        <v>Excellent</v>
      </c>
      <c r="S2009" s="17">
        <v>7</v>
      </c>
      <c r="T2009" s="17" t="str">
        <f t="shared" si="126"/>
        <v>No</v>
      </c>
      <c r="U2009" s="82">
        <v>42536</v>
      </c>
      <c r="V2009" s="82">
        <v>42884</v>
      </c>
      <c r="W2009" s="17">
        <v>0</v>
      </c>
      <c r="X2009" s="17" t="str">
        <f t="shared" si="127"/>
        <v>Inactive</v>
      </c>
      <c r="Y2009" s="17" t="s">
        <v>15616</v>
      </c>
      <c r="Z2009" s="17"/>
    </row>
    <row r="2010" spans="1:26" x14ac:dyDescent="0.25">
      <c r="A2010">
        <v>2009</v>
      </c>
      <c r="B2010" s="17" t="s">
        <v>1488</v>
      </c>
      <c r="C2010" s="17">
        <v>2202</v>
      </c>
      <c r="D2010" s="17" t="str">
        <f>INDEX(Hosts!$A:$O,MATCH(Places!$C2010,Hosts!$A:$A,0),MATCH(Places!D$1,Hosts!$1:$1,0))</f>
        <v>Within a few hours</v>
      </c>
      <c r="E2010" s="87">
        <f>INDEX(Hosts!$A:$O,MATCH(Places!$C2010,Hosts!$A:$A,0),MATCH(Places!E$1,Hosts!$1:$1,0))</f>
        <v>1</v>
      </c>
      <c r="F2010" s="87">
        <f>INDEX(Hosts!$A:$O,MATCH(Places!$C2010,Hosts!$A:$A,0),MATCH(Places!F$1,Hosts!$1:$1,0))</f>
        <v>0.87</v>
      </c>
      <c r="G2010" s="17" t="str">
        <f>INDEX(Hosts!$A:$O,MATCH(Places!$C2010,Hosts!$A:$A,0),MATCH(Places!G$1,Hosts!$1:$1,0))</f>
        <v>No</v>
      </c>
      <c r="H2010" s="17">
        <v>18</v>
      </c>
      <c r="I2010" s="17" t="str">
        <f>INDEX(Neighborhoods!$A:$C,MATCH(Places!$H2010,Neighborhoods!$A:$A,0),MATCH(Places!I$1,Neighborhoods!$1:$1,0))</f>
        <v>Manhattan</v>
      </c>
      <c r="J2010" s="17" t="str">
        <f>INDEX(Neighborhoods!$A:$C,MATCH(Places!$H2010,Neighborhoods!$A:$A,0),MATCH(Places!J$1,Neighborhoods!$1:$1,0))</f>
        <v>Midtown</v>
      </c>
      <c r="K2010" s="17" t="s">
        <v>1</v>
      </c>
      <c r="L2010" s="17" t="str">
        <f t="shared" si="124"/>
        <v>Yes</v>
      </c>
      <c r="M2010" s="17">
        <v>2</v>
      </c>
      <c r="N2010" s="17" t="str" cm="1">
        <f t="array" ref="N2010">_xlfn.IFS(M2010&lt;=2,"Small",M2010&lt;=5,"Medium",M2010&gt;5,"Large")</f>
        <v>Small</v>
      </c>
      <c r="O2010" s="65">
        <v>35</v>
      </c>
      <c r="P2010" s="87">
        <f t="shared" si="125"/>
        <v>0.03</v>
      </c>
      <c r="Q2010" s="68">
        <v>4.5599999999999996</v>
      </c>
      <c r="R2010" s="68" t="str" cm="1">
        <f t="array" ref="R2010">_xlfn.SWITCH(ROUND(Q2010,0),5,"Excellent",4,"Good",3,"Ok","Bad")</f>
        <v>Excellent</v>
      </c>
      <c r="S2010" s="17">
        <v>231</v>
      </c>
      <c r="T2010" s="17" t="str">
        <f t="shared" si="126"/>
        <v>No</v>
      </c>
      <c r="U2010" s="82">
        <v>42545</v>
      </c>
      <c r="V2010" s="82">
        <v>43987</v>
      </c>
      <c r="W2010" s="17">
        <v>2</v>
      </c>
      <c r="X2010" s="17" t="str">
        <f t="shared" si="127"/>
        <v>Active</v>
      </c>
      <c r="Y2010" s="17" t="s">
        <v>15615</v>
      </c>
      <c r="Z2010" s="17"/>
    </row>
    <row r="2011" spans="1:26" x14ac:dyDescent="0.25">
      <c r="A2011">
        <v>2010</v>
      </c>
      <c r="B2011" s="17" t="s">
        <v>14857</v>
      </c>
      <c r="C2011" s="17">
        <v>1838</v>
      </c>
      <c r="D2011" s="17" t="str">
        <f>INDEX(Hosts!$A:$O,MATCH(Places!$C2011,Hosts!$A:$A,0),MATCH(Places!D$1,Hosts!$1:$1,0))</f>
        <v>Within a few hours</v>
      </c>
      <c r="E2011" s="87">
        <f>INDEX(Hosts!$A:$O,MATCH(Places!$C2011,Hosts!$A:$A,0),MATCH(Places!E$1,Hosts!$1:$1,0))</f>
        <v>0.6</v>
      </c>
      <c r="F2011" s="87">
        <f>INDEX(Hosts!$A:$O,MATCH(Places!$C2011,Hosts!$A:$A,0),MATCH(Places!F$1,Hosts!$1:$1,0))</f>
        <v>0.71</v>
      </c>
      <c r="G2011" s="17" t="str">
        <f>INDEX(Hosts!$A:$O,MATCH(Places!$C2011,Hosts!$A:$A,0),MATCH(Places!G$1,Hosts!$1:$1,0))</f>
        <v>No</v>
      </c>
      <c r="H2011" s="17">
        <v>12</v>
      </c>
      <c r="I2011" s="17" t="str">
        <f>INDEX(Neighborhoods!$A:$C,MATCH(Places!$H2011,Neighborhoods!$A:$A,0),MATCH(Places!I$1,Neighborhoods!$1:$1,0))</f>
        <v>Brooklyn</v>
      </c>
      <c r="J2011" s="17" t="str">
        <f>INDEX(Neighborhoods!$A:$C,MATCH(Places!$H2011,Neighborhoods!$A:$A,0),MATCH(Places!J$1,Neighborhoods!$1:$1,0))</f>
        <v>Williamsburg</v>
      </c>
      <c r="K2011" s="17" t="s">
        <v>11822</v>
      </c>
      <c r="L2011" s="17" t="str">
        <f t="shared" si="124"/>
        <v>No</v>
      </c>
      <c r="M2011" s="17">
        <v>4</v>
      </c>
      <c r="N2011" s="17" t="str" cm="1">
        <f t="array" ref="N2011">_xlfn.IFS(M2011&lt;=2,"Small",M2011&lt;=5,"Medium",M2011&gt;5,"Large")</f>
        <v>Medium</v>
      </c>
      <c r="O2011" s="65">
        <v>349</v>
      </c>
      <c r="P2011" s="87">
        <f t="shared" si="125"/>
        <v>0.04</v>
      </c>
      <c r="Q2011" s="68">
        <v>4.9000000000000004</v>
      </c>
      <c r="R2011" s="68" t="str" cm="1">
        <f t="array" ref="R2011">_xlfn.SWITCH(ROUND(Q2011,0),5,"Excellent",4,"Good",3,"Ok","Bad")</f>
        <v>Excellent</v>
      </c>
      <c r="S2011" s="17">
        <v>61</v>
      </c>
      <c r="T2011" s="17" t="str">
        <f t="shared" si="126"/>
        <v>No</v>
      </c>
      <c r="U2011" s="82">
        <v>42542</v>
      </c>
      <c r="V2011" s="82">
        <v>43898</v>
      </c>
      <c r="W2011" s="17">
        <v>36</v>
      </c>
      <c r="X2011" s="17" t="str">
        <f t="shared" si="127"/>
        <v>Active</v>
      </c>
      <c r="Y2011" s="17" t="s">
        <v>15615</v>
      </c>
      <c r="Z2011" s="17"/>
    </row>
    <row r="2012" spans="1:26" x14ac:dyDescent="0.25">
      <c r="A2012">
        <v>2011</v>
      </c>
      <c r="B2012" s="17" t="s">
        <v>1489</v>
      </c>
      <c r="C2012" s="17">
        <v>2803</v>
      </c>
      <c r="D2012" s="17" t="str">
        <f>INDEX(Hosts!$A:$O,MATCH(Places!$C2012,Hosts!$A:$A,0),MATCH(Places!D$1,Hosts!$1:$1,0))</f>
        <v>Within an hour</v>
      </c>
      <c r="E2012" s="87">
        <f>INDEX(Hosts!$A:$O,MATCH(Places!$C2012,Hosts!$A:$A,0),MATCH(Places!E$1,Hosts!$1:$1,0))</f>
        <v>1</v>
      </c>
      <c r="F2012" s="87">
        <f>INDEX(Hosts!$A:$O,MATCH(Places!$C2012,Hosts!$A:$A,0),MATCH(Places!F$1,Hosts!$1:$1,0))</f>
        <v>0.92</v>
      </c>
      <c r="G2012" s="17" t="str">
        <f>INDEX(Hosts!$A:$O,MATCH(Places!$C2012,Hosts!$A:$A,0),MATCH(Places!G$1,Hosts!$1:$1,0))</f>
        <v>No</v>
      </c>
      <c r="H2012" s="17">
        <v>14</v>
      </c>
      <c r="I2012" s="17" t="str">
        <f>INDEX(Neighborhoods!$A:$C,MATCH(Places!$H2012,Neighborhoods!$A:$A,0),MATCH(Places!I$1,Neighborhoods!$1:$1,0))</f>
        <v>Manhattan</v>
      </c>
      <c r="J2012" s="17" t="str">
        <f>INDEX(Neighborhoods!$A:$C,MATCH(Places!$H2012,Neighborhoods!$A:$A,0),MATCH(Places!J$1,Neighborhoods!$1:$1,0))</f>
        <v>East Harlem</v>
      </c>
      <c r="K2012" s="17" t="s">
        <v>11822</v>
      </c>
      <c r="L2012" s="17" t="str">
        <f t="shared" si="124"/>
        <v>No</v>
      </c>
      <c r="M2012" s="17">
        <v>4</v>
      </c>
      <c r="N2012" s="17" t="str" cm="1">
        <f t="array" ref="N2012">_xlfn.IFS(M2012&lt;=2,"Small",M2012&lt;=5,"Medium",M2012&gt;5,"Large")</f>
        <v>Medium</v>
      </c>
      <c r="O2012" s="65">
        <v>120</v>
      </c>
      <c r="P2012" s="87">
        <f t="shared" si="125"/>
        <v>0.03</v>
      </c>
      <c r="Q2012" s="68">
        <v>4.9000000000000004</v>
      </c>
      <c r="R2012" s="68" t="str" cm="1">
        <f t="array" ref="R2012">_xlfn.SWITCH(ROUND(Q2012,0),5,"Excellent",4,"Good",3,"Ok","Bad")</f>
        <v>Excellent</v>
      </c>
      <c r="S2012" s="17">
        <v>70</v>
      </c>
      <c r="T2012" s="17" t="str">
        <f t="shared" si="126"/>
        <v>No</v>
      </c>
      <c r="U2012" s="82">
        <v>42525</v>
      </c>
      <c r="V2012" s="82">
        <v>43833</v>
      </c>
      <c r="W2012" s="17">
        <v>65</v>
      </c>
      <c r="X2012" s="17" t="str">
        <f t="shared" si="127"/>
        <v>Active</v>
      </c>
      <c r="Y2012" s="17" t="s">
        <v>15615</v>
      </c>
      <c r="Z2012" s="17"/>
    </row>
    <row r="2013" spans="1:26" x14ac:dyDescent="0.25">
      <c r="A2013">
        <v>2012</v>
      </c>
      <c r="B2013" s="17" t="s">
        <v>13872</v>
      </c>
      <c r="C2013" s="17">
        <v>1829</v>
      </c>
      <c r="D2013" s="17" t="str">
        <f>INDEX(Hosts!$A:$O,MATCH(Places!$C2013,Hosts!$A:$A,0),MATCH(Places!D$1,Hosts!$1:$1,0))</f>
        <v>Within an hour</v>
      </c>
      <c r="E2013" s="87">
        <f>INDEX(Hosts!$A:$O,MATCH(Places!$C2013,Hosts!$A:$A,0),MATCH(Places!E$1,Hosts!$1:$1,0))</f>
        <v>0.86</v>
      </c>
      <c r="F2013" s="87">
        <f>INDEX(Hosts!$A:$O,MATCH(Places!$C2013,Hosts!$A:$A,0),MATCH(Places!F$1,Hosts!$1:$1,0))</f>
        <v>0.93</v>
      </c>
      <c r="G2013" s="17" t="str">
        <f>INDEX(Hosts!$A:$O,MATCH(Places!$C2013,Hosts!$A:$A,0),MATCH(Places!G$1,Hosts!$1:$1,0))</f>
        <v>Yes</v>
      </c>
      <c r="H2013" s="17">
        <v>13</v>
      </c>
      <c r="I2013" s="17" t="str">
        <f>INDEX(Neighborhoods!$A:$C,MATCH(Places!$H2013,Neighborhoods!$A:$A,0),MATCH(Places!I$1,Neighborhoods!$1:$1,0))</f>
        <v>Manhattan</v>
      </c>
      <c r="J2013" s="17" t="str">
        <f>INDEX(Neighborhoods!$A:$C,MATCH(Places!$H2013,Neighborhoods!$A:$A,0),MATCH(Places!J$1,Neighborhoods!$1:$1,0))</f>
        <v>Chelsea</v>
      </c>
      <c r="K2013" s="17" t="s">
        <v>11822</v>
      </c>
      <c r="L2013" s="17" t="str">
        <f t="shared" si="124"/>
        <v>No</v>
      </c>
      <c r="M2013" s="17">
        <v>4</v>
      </c>
      <c r="N2013" s="17" t="str" cm="1">
        <f t="array" ref="N2013">_xlfn.IFS(M2013&lt;=2,"Small",M2013&lt;=5,"Medium",M2013&gt;5,"Large")</f>
        <v>Medium</v>
      </c>
      <c r="O2013" s="65">
        <v>299</v>
      </c>
      <c r="P2013" s="87">
        <f t="shared" si="125"/>
        <v>0.04</v>
      </c>
      <c r="Q2013" s="68">
        <v>4.9800000000000004</v>
      </c>
      <c r="R2013" s="68" t="str" cm="1">
        <f t="array" ref="R2013">_xlfn.SWITCH(ROUND(Q2013,0),5,"Excellent",4,"Good",3,"Ok","Bad")</f>
        <v>Excellent</v>
      </c>
      <c r="S2013" s="17">
        <v>57</v>
      </c>
      <c r="T2013" s="17" t="str">
        <f t="shared" si="126"/>
        <v>No</v>
      </c>
      <c r="U2013" s="82">
        <v>42564</v>
      </c>
      <c r="V2013" s="82">
        <v>43905</v>
      </c>
      <c r="W2013" s="17">
        <v>254</v>
      </c>
      <c r="X2013" s="17" t="str">
        <f t="shared" si="127"/>
        <v>Active</v>
      </c>
      <c r="Y2013" s="17" t="s">
        <v>15615</v>
      </c>
      <c r="Z2013" s="17"/>
    </row>
    <row r="2014" spans="1:26" x14ac:dyDescent="0.25">
      <c r="A2014">
        <v>2013</v>
      </c>
      <c r="B2014" s="17" t="s">
        <v>1490</v>
      </c>
      <c r="C2014" s="17">
        <v>2851</v>
      </c>
      <c r="D2014" s="17" t="str">
        <f>INDEX(Hosts!$A:$O,MATCH(Places!$C2014,Hosts!$A:$A,0),MATCH(Places!D$1,Hosts!$1:$1,0))</f>
        <v>Within a few hours</v>
      </c>
      <c r="E2014" s="87">
        <f>INDEX(Hosts!$A:$O,MATCH(Places!$C2014,Hosts!$A:$A,0),MATCH(Places!E$1,Hosts!$1:$1,0))</f>
        <v>1</v>
      </c>
      <c r="F2014" s="87">
        <f>INDEX(Hosts!$A:$O,MATCH(Places!$C2014,Hosts!$A:$A,0),MATCH(Places!F$1,Hosts!$1:$1,0))</f>
        <v>0.8</v>
      </c>
      <c r="G2014" s="17" t="str">
        <f>INDEX(Hosts!$A:$O,MATCH(Places!$C2014,Hosts!$A:$A,0),MATCH(Places!G$1,Hosts!$1:$1,0))</f>
        <v>Yes</v>
      </c>
      <c r="H2014" s="17">
        <v>12</v>
      </c>
      <c r="I2014" s="17" t="str">
        <f>INDEX(Neighborhoods!$A:$C,MATCH(Places!$H2014,Neighborhoods!$A:$A,0),MATCH(Places!I$1,Neighborhoods!$1:$1,0))</f>
        <v>Brooklyn</v>
      </c>
      <c r="J2014" s="17" t="str">
        <f>INDEX(Neighborhoods!$A:$C,MATCH(Places!$H2014,Neighborhoods!$A:$A,0),MATCH(Places!J$1,Neighborhoods!$1:$1,0))</f>
        <v>Williamsburg</v>
      </c>
      <c r="K2014" s="17" t="s">
        <v>1</v>
      </c>
      <c r="L2014" s="17" t="str">
        <f t="shared" si="124"/>
        <v>Yes</v>
      </c>
      <c r="M2014" s="17">
        <v>1</v>
      </c>
      <c r="N2014" s="17" t="str" cm="1">
        <f t="array" ref="N2014">_xlfn.IFS(M2014&lt;=2,"Small",M2014&lt;=5,"Medium",M2014&gt;5,"Large")</f>
        <v>Small</v>
      </c>
      <c r="O2014" s="65">
        <v>40</v>
      </c>
      <c r="P2014" s="87">
        <f t="shared" si="125"/>
        <v>0.03</v>
      </c>
      <c r="Q2014" s="68">
        <v>4.8499999999999996</v>
      </c>
      <c r="R2014" s="68" t="str" cm="1">
        <f t="array" ref="R2014">_xlfn.SWITCH(ROUND(Q2014,0),5,"Excellent",4,"Good",3,"Ok","Bad")</f>
        <v>Excellent</v>
      </c>
      <c r="S2014" s="17">
        <v>13</v>
      </c>
      <c r="T2014" s="17" t="str">
        <f t="shared" si="126"/>
        <v>No</v>
      </c>
      <c r="U2014" s="82">
        <v>42579</v>
      </c>
      <c r="V2014" s="82">
        <v>43770</v>
      </c>
      <c r="W2014" s="17">
        <v>0</v>
      </c>
      <c r="X2014" s="17" t="str">
        <f t="shared" si="127"/>
        <v>Inactive</v>
      </c>
      <c r="Y2014" s="17" t="s">
        <v>15615</v>
      </c>
      <c r="Z2014" s="17"/>
    </row>
    <row r="2015" spans="1:26" x14ac:dyDescent="0.25">
      <c r="A2015">
        <v>2014</v>
      </c>
      <c r="B2015" s="17" t="s">
        <v>1491</v>
      </c>
      <c r="C2015" s="17">
        <v>2851</v>
      </c>
      <c r="D2015" s="17" t="str">
        <f>INDEX(Hosts!$A:$O,MATCH(Places!$C2015,Hosts!$A:$A,0),MATCH(Places!D$1,Hosts!$1:$1,0))</f>
        <v>Within a few hours</v>
      </c>
      <c r="E2015" s="87">
        <f>INDEX(Hosts!$A:$O,MATCH(Places!$C2015,Hosts!$A:$A,0),MATCH(Places!E$1,Hosts!$1:$1,0))</f>
        <v>1</v>
      </c>
      <c r="F2015" s="87">
        <f>INDEX(Hosts!$A:$O,MATCH(Places!$C2015,Hosts!$A:$A,0),MATCH(Places!F$1,Hosts!$1:$1,0))</f>
        <v>0.8</v>
      </c>
      <c r="G2015" s="17" t="str">
        <f>INDEX(Hosts!$A:$O,MATCH(Places!$C2015,Hosts!$A:$A,0),MATCH(Places!G$1,Hosts!$1:$1,0))</f>
        <v>Yes</v>
      </c>
      <c r="H2015" s="17">
        <v>12</v>
      </c>
      <c r="I2015" s="17" t="str">
        <f>INDEX(Neighborhoods!$A:$C,MATCH(Places!$H2015,Neighborhoods!$A:$A,0),MATCH(Places!I$1,Neighborhoods!$1:$1,0))</f>
        <v>Brooklyn</v>
      </c>
      <c r="J2015" s="17" t="str">
        <f>INDEX(Neighborhoods!$A:$C,MATCH(Places!$H2015,Neighborhoods!$A:$A,0),MATCH(Places!J$1,Neighborhoods!$1:$1,0))</f>
        <v>Williamsburg</v>
      </c>
      <c r="K2015" s="17" t="s">
        <v>1</v>
      </c>
      <c r="L2015" s="17" t="str">
        <f t="shared" si="124"/>
        <v>Yes</v>
      </c>
      <c r="M2015" s="17">
        <v>1</v>
      </c>
      <c r="N2015" s="17" t="str" cm="1">
        <f t="array" ref="N2015">_xlfn.IFS(M2015&lt;=2,"Small",M2015&lt;=5,"Medium",M2015&gt;5,"Large")</f>
        <v>Small</v>
      </c>
      <c r="O2015" s="65">
        <v>50</v>
      </c>
      <c r="P2015" s="87">
        <f t="shared" si="125"/>
        <v>0.03</v>
      </c>
      <c r="Q2015" s="68">
        <v>4.92</v>
      </c>
      <c r="R2015" s="68" t="str" cm="1">
        <f t="array" ref="R2015">_xlfn.SWITCH(ROUND(Q2015,0),5,"Excellent",4,"Good",3,"Ok","Bad")</f>
        <v>Excellent</v>
      </c>
      <c r="S2015" s="17">
        <v>13</v>
      </c>
      <c r="T2015" s="17" t="str">
        <f t="shared" si="126"/>
        <v>No</v>
      </c>
      <c r="U2015" s="82">
        <v>42583</v>
      </c>
      <c r="V2015" s="82">
        <v>43677</v>
      </c>
      <c r="W2015" s="17">
        <v>32</v>
      </c>
      <c r="X2015" s="17" t="str">
        <f t="shared" si="127"/>
        <v>Active</v>
      </c>
      <c r="Y2015" s="17" t="s">
        <v>15615</v>
      </c>
      <c r="Z2015" s="17"/>
    </row>
    <row r="2016" spans="1:26" x14ac:dyDescent="0.25">
      <c r="A2016">
        <v>2015</v>
      </c>
      <c r="B2016" s="17" t="s">
        <v>1492</v>
      </c>
      <c r="C2016" s="17">
        <v>814</v>
      </c>
      <c r="D2016" s="17" t="str">
        <f>INDEX(Hosts!$A:$O,MATCH(Places!$C2016,Hosts!$A:$A,0),MATCH(Places!D$1,Hosts!$1:$1,0))</f>
        <v>Within a few hours</v>
      </c>
      <c r="E2016" s="87">
        <f>INDEX(Hosts!$A:$O,MATCH(Places!$C2016,Hosts!$A:$A,0),MATCH(Places!E$1,Hosts!$1:$1,0))</f>
        <v>1</v>
      </c>
      <c r="F2016" s="87">
        <f>INDEX(Hosts!$A:$O,MATCH(Places!$C2016,Hosts!$A:$A,0),MATCH(Places!F$1,Hosts!$1:$1,0))</f>
        <v>0.3</v>
      </c>
      <c r="G2016" s="17" t="str">
        <f>INDEX(Hosts!$A:$O,MATCH(Places!$C2016,Hosts!$A:$A,0),MATCH(Places!G$1,Hosts!$1:$1,0))</f>
        <v>Yes</v>
      </c>
      <c r="H2016" s="17">
        <v>20</v>
      </c>
      <c r="I2016" s="17" t="str">
        <f>INDEX(Neighborhoods!$A:$C,MATCH(Places!$H2016,Neighborhoods!$A:$A,0),MATCH(Places!I$1,Neighborhoods!$1:$1,0))</f>
        <v>Manhattan</v>
      </c>
      <c r="J2016" s="17" t="str">
        <f>INDEX(Neighborhoods!$A:$C,MATCH(Places!$H2016,Neighborhoods!$A:$A,0),MATCH(Places!J$1,Neighborhoods!$1:$1,0))</f>
        <v>Upper West Side</v>
      </c>
      <c r="K2016" s="17" t="s">
        <v>11822</v>
      </c>
      <c r="L2016" s="17" t="str">
        <f t="shared" si="124"/>
        <v>No</v>
      </c>
      <c r="M2016" s="17">
        <v>4</v>
      </c>
      <c r="N2016" s="17" t="str" cm="1">
        <f t="array" ref="N2016">_xlfn.IFS(M2016&lt;=2,"Small",M2016&lt;=5,"Medium",M2016&gt;5,"Large")</f>
        <v>Medium</v>
      </c>
      <c r="O2016" s="65">
        <v>171</v>
      </c>
      <c r="P2016" s="87">
        <f t="shared" si="125"/>
        <v>0.03</v>
      </c>
      <c r="Q2016" s="68">
        <v>5</v>
      </c>
      <c r="R2016" s="68" t="str" cm="1">
        <f t="array" ref="R2016">_xlfn.SWITCH(ROUND(Q2016,0),5,"Excellent",4,"Good",3,"Ok","Bad")</f>
        <v>Excellent</v>
      </c>
      <c r="S2016" s="17">
        <v>3</v>
      </c>
      <c r="T2016" s="17" t="str">
        <f t="shared" si="126"/>
        <v>No</v>
      </c>
      <c r="U2016" s="82">
        <v>42578</v>
      </c>
      <c r="V2016" s="82">
        <v>42690</v>
      </c>
      <c r="W2016" s="17">
        <v>197</v>
      </c>
      <c r="X2016" s="17" t="str">
        <f t="shared" si="127"/>
        <v>Active</v>
      </c>
      <c r="Y2016" s="17" t="s">
        <v>15615</v>
      </c>
      <c r="Z2016" s="17"/>
    </row>
    <row r="2017" spans="1:26" x14ac:dyDescent="0.25">
      <c r="A2017">
        <v>2016</v>
      </c>
      <c r="B2017" s="17" t="s">
        <v>1493</v>
      </c>
      <c r="C2017" s="17">
        <v>156</v>
      </c>
      <c r="D2017" s="17" t="str">
        <f>INDEX(Hosts!$A:$O,MATCH(Places!$C2017,Hosts!$A:$A,0),MATCH(Places!D$1,Hosts!$1:$1,0))</f>
        <v>Within a few hours</v>
      </c>
      <c r="E2017" s="87">
        <f>INDEX(Hosts!$A:$O,MATCH(Places!$C2017,Hosts!$A:$A,0),MATCH(Places!E$1,Hosts!$1:$1,0))</f>
        <v>1</v>
      </c>
      <c r="F2017" s="87">
        <f>INDEX(Hosts!$A:$O,MATCH(Places!$C2017,Hosts!$A:$A,0),MATCH(Places!F$1,Hosts!$1:$1,0))</f>
        <v>0.97</v>
      </c>
      <c r="G2017" s="17" t="str">
        <f>INDEX(Hosts!$A:$O,MATCH(Places!$C2017,Hosts!$A:$A,0),MATCH(Places!G$1,Hosts!$1:$1,0))</f>
        <v>Yes</v>
      </c>
      <c r="H2017" s="17">
        <v>8</v>
      </c>
      <c r="I2017" s="17" t="str">
        <f>INDEX(Neighborhoods!$A:$C,MATCH(Places!$H2017,Neighborhoods!$A:$A,0),MATCH(Places!I$1,Neighborhoods!$1:$1,0))</f>
        <v>Brooklyn</v>
      </c>
      <c r="J2017" s="17" t="str">
        <f>INDEX(Neighborhoods!$A:$C,MATCH(Places!$H2017,Neighborhoods!$A:$A,0),MATCH(Places!J$1,Neighborhoods!$1:$1,0))</f>
        <v>Bushwick</v>
      </c>
      <c r="K2017" s="17" t="s">
        <v>1</v>
      </c>
      <c r="L2017" s="17" t="str">
        <f t="shared" si="124"/>
        <v>Yes</v>
      </c>
      <c r="M2017" s="17">
        <v>2</v>
      </c>
      <c r="N2017" s="17" t="str" cm="1">
        <f t="array" ref="N2017">_xlfn.IFS(M2017&lt;=2,"Small",M2017&lt;=5,"Medium",M2017&gt;5,"Large")</f>
        <v>Small</v>
      </c>
      <c r="O2017" s="65">
        <v>64</v>
      </c>
      <c r="P2017" s="87">
        <f t="shared" si="125"/>
        <v>0.03</v>
      </c>
      <c r="Q2017" s="68">
        <v>4.8099999999999996</v>
      </c>
      <c r="R2017" s="68" t="str" cm="1">
        <f t="array" ref="R2017">_xlfn.SWITCH(ROUND(Q2017,0),5,"Excellent",4,"Good",3,"Ok","Bad")</f>
        <v>Excellent</v>
      </c>
      <c r="S2017" s="17">
        <v>181</v>
      </c>
      <c r="T2017" s="17" t="str">
        <f t="shared" si="126"/>
        <v>Yes</v>
      </c>
      <c r="U2017" s="82">
        <v>42552</v>
      </c>
      <c r="V2017" s="82">
        <v>43945</v>
      </c>
      <c r="W2017" s="17">
        <v>365</v>
      </c>
      <c r="X2017" s="17" t="str">
        <f t="shared" si="127"/>
        <v>Active</v>
      </c>
      <c r="Y2017" s="17" t="s">
        <v>15615</v>
      </c>
      <c r="Z2017" s="17"/>
    </row>
    <row r="2018" spans="1:26" x14ac:dyDescent="0.25">
      <c r="A2018">
        <v>2017</v>
      </c>
      <c r="B2018" s="17" t="s">
        <v>1494</v>
      </c>
      <c r="C2018" s="17">
        <v>2855</v>
      </c>
      <c r="D2018" s="17" t="str">
        <f>INDEX(Hosts!$A:$O,MATCH(Places!$C2018,Hosts!$A:$A,0),MATCH(Places!D$1,Hosts!$1:$1,0))</f>
        <v>Within an hour</v>
      </c>
      <c r="E2018" s="87">
        <f>INDEX(Hosts!$A:$O,MATCH(Places!$C2018,Hosts!$A:$A,0),MATCH(Places!E$1,Hosts!$1:$1,0))</f>
        <v>1</v>
      </c>
      <c r="F2018" s="87">
        <f>INDEX(Hosts!$A:$O,MATCH(Places!$C2018,Hosts!$A:$A,0),MATCH(Places!F$1,Hosts!$1:$1,0))</f>
        <v>1</v>
      </c>
      <c r="G2018" s="17" t="str">
        <f>INDEX(Hosts!$A:$O,MATCH(Places!$C2018,Hosts!$A:$A,0),MATCH(Places!G$1,Hosts!$1:$1,0))</f>
        <v>Yes</v>
      </c>
      <c r="H2018" s="17">
        <v>12</v>
      </c>
      <c r="I2018" s="17" t="str">
        <f>INDEX(Neighborhoods!$A:$C,MATCH(Places!$H2018,Neighborhoods!$A:$A,0),MATCH(Places!I$1,Neighborhoods!$1:$1,0))</f>
        <v>Brooklyn</v>
      </c>
      <c r="J2018" s="17" t="str">
        <f>INDEX(Neighborhoods!$A:$C,MATCH(Places!$H2018,Neighborhoods!$A:$A,0),MATCH(Places!J$1,Neighborhoods!$1:$1,0))</f>
        <v>Williamsburg</v>
      </c>
      <c r="K2018" s="17" t="s">
        <v>1</v>
      </c>
      <c r="L2018" s="17" t="str">
        <f t="shared" si="124"/>
        <v>Yes</v>
      </c>
      <c r="M2018" s="17">
        <v>1</v>
      </c>
      <c r="N2018" s="17" t="str" cm="1">
        <f t="array" ref="N2018">_xlfn.IFS(M2018&lt;=2,"Small",M2018&lt;=5,"Medium",M2018&gt;5,"Large")</f>
        <v>Small</v>
      </c>
      <c r="O2018" s="65">
        <v>39</v>
      </c>
      <c r="P2018" s="87">
        <f t="shared" si="125"/>
        <v>0.03</v>
      </c>
      <c r="Q2018" s="68">
        <v>4.91</v>
      </c>
      <c r="R2018" s="68" t="str" cm="1">
        <f t="array" ref="R2018">_xlfn.SWITCH(ROUND(Q2018,0),5,"Excellent",4,"Good",3,"Ok","Bad")</f>
        <v>Excellent</v>
      </c>
      <c r="S2018" s="17">
        <v>54</v>
      </c>
      <c r="T2018" s="17" t="str">
        <f t="shared" si="126"/>
        <v>No</v>
      </c>
      <c r="U2018" s="82">
        <v>43316</v>
      </c>
      <c r="V2018" s="82">
        <v>44046</v>
      </c>
      <c r="W2018" s="17">
        <v>0</v>
      </c>
      <c r="X2018" s="17" t="str">
        <f t="shared" si="127"/>
        <v>Inactive</v>
      </c>
      <c r="Y2018" s="17" t="s">
        <v>15616</v>
      </c>
      <c r="Z2018" s="17"/>
    </row>
    <row r="2019" spans="1:26" x14ac:dyDescent="0.25">
      <c r="A2019">
        <v>2018</v>
      </c>
      <c r="B2019" s="17" t="s">
        <v>2022</v>
      </c>
      <c r="C2019" s="17">
        <v>1801</v>
      </c>
      <c r="D2019" s="17" t="str">
        <f>INDEX(Hosts!$A:$O,MATCH(Places!$C2019,Hosts!$A:$A,0),MATCH(Places!D$1,Hosts!$1:$1,0))</f>
        <v>Within a few hours</v>
      </c>
      <c r="E2019" s="87">
        <f>INDEX(Hosts!$A:$O,MATCH(Places!$C2019,Hosts!$A:$A,0),MATCH(Places!E$1,Hosts!$1:$1,0))</f>
        <v>1</v>
      </c>
      <c r="F2019" s="87">
        <f>INDEX(Hosts!$A:$O,MATCH(Places!$C2019,Hosts!$A:$A,0),MATCH(Places!F$1,Hosts!$1:$1,0))</f>
        <v>1</v>
      </c>
      <c r="G2019" s="17" t="str">
        <f>INDEX(Hosts!$A:$O,MATCH(Places!$C2019,Hosts!$A:$A,0),MATCH(Places!G$1,Hosts!$1:$1,0))</f>
        <v>Yes</v>
      </c>
      <c r="H2019" s="17">
        <v>14</v>
      </c>
      <c r="I2019" s="17" t="str">
        <f>INDEX(Neighborhoods!$A:$C,MATCH(Places!$H2019,Neighborhoods!$A:$A,0),MATCH(Places!I$1,Neighborhoods!$1:$1,0))</f>
        <v>Manhattan</v>
      </c>
      <c r="J2019" s="17" t="str">
        <f>INDEX(Neighborhoods!$A:$C,MATCH(Places!$H2019,Neighborhoods!$A:$A,0),MATCH(Places!J$1,Neighborhoods!$1:$1,0))</f>
        <v>East Harlem</v>
      </c>
      <c r="K2019" s="17" t="s">
        <v>1</v>
      </c>
      <c r="L2019" s="17" t="str">
        <f t="shared" si="124"/>
        <v>Yes</v>
      </c>
      <c r="M2019" s="17">
        <v>1</v>
      </c>
      <c r="N2019" s="17" t="str" cm="1">
        <f t="array" ref="N2019">_xlfn.IFS(M2019&lt;=2,"Small",M2019&lt;=5,"Medium",M2019&gt;5,"Large")</f>
        <v>Small</v>
      </c>
      <c r="O2019" s="65">
        <v>108</v>
      </c>
      <c r="P2019" s="87">
        <f t="shared" si="125"/>
        <v>0.03</v>
      </c>
      <c r="Q2019" s="68">
        <v>4.84</v>
      </c>
      <c r="R2019" s="68" t="str" cm="1">
        <f t="array" ref="R2019">_xlfn.SWITCH(ROUND(Q2019,0),5,"Excellent",4,"Good",3,"Ok","Bad")</f>
        <v>Excellent</v>
      </c>
      <c r="S2019" s="17">
        <v>37</v>
      </c>
      <c r="T2019" s="17" t="str">
        <f t="shared" si="126"/>
        <v>No</v>
      </c>
      <c r="U2019" s="82">
        <v>42952</v>
      </c>
      <c r="V2019" s="82">
        <v>43829</v>
      </c>
      <c r="W2019" s="17">
        <v>364</v>
      </c>
      <c r="X2019" s="17" t="str">
        <f t="shared" si="127"/>
        <v>Active</v>
      </c>
      <c r="Y2019" s="17" t="s">
        <v>15615</v>
      </c>
      <c r="Z2019" s="17"/>
    </row>
    <row r="2020" spans="1:26" x14ac:dyDescent="0.25">
      <c r="A2020">
        <v>2019</v>
      </c>
      <c r="B2020" s="17" t="s">
        <v>13401</v>
      </c>
      <c r="C2020" s="17">
        <v>1084</v>
      </c>
      <c r="D2020" s="17" t="str">
        <f>INDEX(Hosts!$A:$O,MATCH(Places!$C2020,Hosts!$A:$A,0),MATCH(Places!D$1,Hosts!$1:$1,0))</f>
        <v>Within a day</v>
      </c>
      <c r="E2020" s="87">
        <f>INDEX(Hosts!$A:$O,MATCH(Places!$C2020,Hosts!$A:$A,0),MATCH(Places!E$1,Hosts!$1:$1,0))</f>
        <v>1</v>
      </c>
      <c r="F2020" s="87">
        <f>INDEX(Hosts!$A:$O,MATCH(Places!$C2020,Hosts!$A:$A,0),MATCH(Places!F$1,Hosts!$1:$1,0))</f>
        <v>1</v>
      </c>
      <c r="G2020" s="17" t="str">
        <f>INDEX(Hosts!$A:$O,MATCH(Places!$C2020,Hosts!$A:$A,0),MATCH(Places!G$1,Hosts!$1:$1,0))</f>
        <v>No</v>
      </c>
      <c r="H2020" s="17">
        <v>20</v>
      </c>
      <c r="I2020" s="17" t="str">
        <f>INDEX(Neighborhoods!$A:$C,MATCH(Places!$H2020,Neighborhoods!$A:$A,0),MATCH(Places!I$1,Neighborhoods!$1:$1,0))</f>
        <v>Manhattan</v>
      </c>
      <c r="J2020" s="17" t="str">
        <f>INDEX(Neighborhoods!$A:$C,MATCH(Places!$H2020,Neighborhoods!$A:$A,0),MATCH(Places!J$1,Neighborhoods!$1:$1,0))</f>
        <v>Upper West Side</v>
      </c>
      <c r="K2020" s="17" t="s">
        <v>11822</v>
      </c>
      <c r="L2020" s="17" t="str">
        <f t="shared" si="124"/>
        <v>No</v>
      </c>
      <c r="M2020" s="17">
        <v>4</v>
      </c>
      <c r="N2020" s="17" t="str" cm="1">
        <f t="array" ref="N2020">_xlfn.IFS(M2020&lt;=2,"Small",M2020&lt;=5,"Medium",M2020&gt;5,"Large")</f>
        <v>Medium</v>
      </c>
      <c r="O2020" s="65">
        <v>199</v>
      </c>
      <c r="P2020" s="87">
        <f t="shared" si="125"/>
        <v>0.03</v>
      </c>
      <c r="Q2020" s="68">
        <v>5</v>
      </c>
      <c r="R2020" s="68" t="str" cm="1">
        <f t="array" ref="R2020">_xlfn.SWITCH(ROUND(Q2020,0),5,"Excellent",4,"Good",3,"Ok","Bad")</f>
        <v>Excellent</v>
      </c>
      <c r="S2020" s="17">
        <v>7</v>
      </c>
      <c r="T2020" s="17" t="str">
        <f t="shared" si="126"/>
        <v>No</v>
      </c>
      <c r="U2020" s="82">
        <v>42632</v>
      </c>
      <c r="V2020" s="82">
        <v>43290</v>
      </c>
      <c r="W2020" s="17">
        <v>365</v>
      </c>
      <c r="X2020" s="17" t="str">
        <f t="shared" si="127"/>
        <v>Active</v>
      </c>
      <c r="Y2020" s="17" t="s">
        <v>15616</v>
      </c>
      <c r="Z2020" s="17"/>
    </row>
    <row r="2021" spans="1:26" x14ac:dyDescent="0.25">
      <c r="A2021">
        <v>2020</v>
      </c>
      <c r="B2021" s="17" t="s">
        <v>1495</v>
      </c>
      <c r="C2021" s="17">
        <v>2862</v>
      </c>
      <c r="D2021" s="17" t="str">
        <f>INDEX(Hosts!$A:$O,MATCH(Places!$C2021,Hosts!$A:$A,0),MATCH(Places!D$1,Hosts!$1:$1,0))</f>
        <v>Within a few hours</v>
      </c>
      <c r="E2021" s="87">
        <f>INDEX(Hosts!$A:$O,MATCH(Places!$C2021,Hosts!$A:$A,0),MATCH(Places!E$1,Hosts!$1:$1,0))</f>
        <v>1</v>
      </c>
      <c r="F2021" s="87">
        <f>INDEX(Hosts!$A:$O,MATCH(Places!$C2021,Hosts!$A:$A,0),MATCH(Places!F$1,Hosts!$1:$1,0))</f>
        <v>0.95</v>
      </c>
      <c r="G2021" s="17" t="str">
        <f>INDEX(Hosts!$A:$O,MATCH(Places!$C2021,Hosts!$A:$A,0),MATCH(Places!G$1,Hosts!$1:$1,0))</f>
        <v>Yes</v>
      </c>
      <c r="H2021" s="17">
        <v>7</v>
      </c>
      <c r="I2021" s="17" t="str">
        <f>INDEX(Neighborhoods!$A:$C,MATCH(Places!$H2021,Neighborhoods!$A:$A,0),MATCH(Places!I$1,Neighborhoods!$1:$1,0))</f>
        <v>Brooklyn</v>
      </c>
      <c r="J2021" s="17" t="str">
        <f>INDEX(Neighborhoods!$A:$C,MATCH(Places!$H2021,Neighborhoods!$A:$A,0),MATCH(Places!J$1,Neighborhoods!$1:$1,0))</f>
        <v>Bedford-Stuyvesant</v>
      </c>
      <c r="K2021" s="17" t="s">
        <v>1</v>
      </c>
      <c r="L2021" s="17" t="str">
        <f t="shared" si="124"/>
        <v>Yes</v>
      </c>
      <c r="M2021" s="17">
        <v>2</v>
      </c>
      <c r="N2021" s="17" t="str" cm="1">
        <f t="array" ref="N2021">_xlfn.IFS(M2021&lt;=2,"Small",M2021&lt;=5,"Medium",M2021&gt;5,"Large")</f>
        <v>Small</v>
      </c>
      <c r="O2021" s="65">
        <v>53</v>
      </c>
      <c r="P2021" s="87">
        <f t="shared" si="125"/>
        <v>0.03</v>
      </c>
      <c r="Q2021" s="68">
        <v>4.82</v>
      </c>
      <c r="R2021" s="68" t="str" cm="1">
        <f t="array" ref="R2021">_xlfn.SWITCH(ROUND(Q2021,0),5,"Excellent",4,"Good",3,"Ok","Bad")</f>
        <v>Excellent</v>
      </c>
      <c r="S2021" s="17">
        <v>50</v>
      </c>
      <c r="T2021" s="17" t="str">
        <f t="shared" si="126"/>
        <v>No</v>
      </c>
      <c r="U2021" s="82">
        <v>42856</v>
      </c>
      <c r="V2021" s="82">
        <v>43811</v>
      </c>
      <c r="W2021" s="17">
        <v>86</v>
      </c>
      <c r="X2021" s="17" t="str">
        <f t="shared" si="127"/>
        <v>Active</v>
      </c>
      <c r="Y2021" s="17" t="s">
        <v>15615</v>
      </c>
      <c r="Z2021" s="17"/>
    </row>
    <row r="2022" spans="1:26" x14ac:dyDescent="0.25">
      <c r="A2022">
        <v>2021</v>
      </c>
      <c r="B2022" s="17" t="s">
        <v>1496</v>
      </c>
      <c r="C2022" s="17">
        <v>2636</v>
      </c>
      <c r="D2022" s="17" t="str">
        <f>INDEX(Hosts!$A:$O,MATCH(Places!$C2022,Hosts!$A:$A,0),MATCH(Places!D$1,Hosts!$1:$1,0))</f>
        <v>Within an hour</v>
      </c>
      <c r="E2022" s="87">
        <f>INDEX(Hosts!$A:$O,MATCH(Places!$C2022,Hosts!$A:$A,0),MATCH(Places!E$1,Hosts!$1:$1,0))</f>
        <v>0.75</v>
      </c>
      <c r="F2022" s="87">
        <f>INDEX(Hosts!$A:$O,MATCH(Places!$C2022,Hosts!$A:$A,0),MATCH(Places!F$1,Hosts!$1:$1,0))</f>
        <v>0.91</v>
      </c>
      <c r="G2022" s="17" t="str">
        <f>INDEX(Hosts!$A:$O,MATCH(Places!$C2022,Hosts!$A:$A,0),MATCH(Places!G$1,Hosts!$1:$1,0))</f>
        <v>No</v>
      </c>
      <c r="H2022" s="17">
        <v>17</v>
      </c>
      <c r="I2022" s="17" t="str">
        <f>INDEX(Neighborhoods!$A:$C,MATCH(Places!$H2022,Neighborhoods!$A:$A,0),MATCH(Places!I$1,Neighborhoods!$1:$1,0))</f>
        <v>Manhattan</v>
      </c>
      <c r="J2022" s="17" t="str">
        <f>INDEX(Neighborhoods!$A:$C,MATCH(Places!$H2022,Neighborhoods!$A:$A,0),MATCH(Places!J$1,Neighborhoods!$1:$1,0))</f>
        <v>Hell's Kitchen</v>
      </c>
      <c r="K2022" s="17" t="s">
        <v>1</v>
      </c>
      <c r="L2022" s="17" t="str">
        <f t="shared" si="124"/>
        <v>Yes</v>
      </c>
      <c r="M2022" s="17">
        <v>1</v>
      </c>
      <c r="N2022" s="17" t="str" cm="1">
        <f t="array" ref="N2022">_xlfn.IFS(M2022&lt;=2,"Small",M2022&lt;=5,"Medium",M2022&gt;5,"Large")</f>
        <v>Small</v>
      </c>
      <c r="O2022" s="65">
        <v>78</v>
      </c>
      <c r="P2022" s="87">
        <f t="shared" si="125"/>
        <v>0.03</v>
      </c>
      <c r="Q2022" s="68">
        <v>4.79</v>
      </c>
      <c r="R2022" s="68" t="str" cm="1">
        <f t="array" ref="R2022">_xlfn.SWITCH(ROUND(Q2022,0),5,"Excellent",4,"Good",3,"Ok","Bad")</f>
        <v>Excellent</v>
      </c>
      <c r="S2022" s="17">
        <v>38</v>
      </c>
      <c r="T2022" s="17" t="str">
        <f t="shared" si="126"/>
        <v>No</v>
      </c>
      <c r="U2022" s="82">
        <v>42528</v>
      </c>
      <c r="V2022" s="82">
        <v>43862</v>
      </c>
      <c r="W2022" s="17">
        <v>2</v>
      </c>
      <c r="X2022" s="17" t="str">
        <f t="shared" si="127"/>
        <v>Active</v>
      </c>
      <c r="Y2022" s="17" t="s">
        <v>15615</v>
      </c>
      <c r="Z2022" s="17"/>
    </row>
    <row r="2023" spans="1:26" x14ac:dyDescent="0.25">
      <c r="A2023">
        <v>2022</v>
      </c>
      <c r="B2023" s="17" t="s">
        <v>1497</v>
      </c>
      <c r="C2023" s="17">
        <v>2278</v>
      </c>
      <c r="D2023" s="17" t="str">
        <f>INDEX(Hosts!$A:$O,MATCH(Places!$C2023,Hosts!$A:$A,0),MATCH(Places!D$1,Hosts!$1:$1,0))</f>
        <v>A few days or more</v>
      </c>
      <c r="E2023" s="87">
        <f>INDEX(Hosts!$A:$O,MATCH(Places!$C2023,Hosts!$A:$A,0),MATCH(Places!E$1,Hosts!$1:$1,0))</f>
        <v>0</v>
      </c>
      <c r="F2023" s="87">
        <f>INDEX(Hosts!$A:$O,MATCH(Places!$C2023,Hosts!$A:$A,0),MATCH(Places!F$1,Hosts!$1:$1,0))</f>
        <v>0.36</v>
      </c>
      <c r="G2023" s="17" t="str">
        <f>INDEX(Hosts!$A:$O,MATCH(Places!$C2023,Hosts!$A:$A,0),MATCH(Places!G$1,Hosts!$1:$1,0))</f>
        <v>No</v>
      </c>
      <c r="H2023" s="17">
        <v>8</v>
      </c>
      <c r="I2023" s="17" t="str">
        <f>INDEX(Neighborhoods!$A:$C,MATCH(Places!$H2023,Neighborhoods!$A:$A,0),MATCH(Places!I$1,Neighborhoods!$1:$1,0))</f>
        <v>Brooklyn</v>
      </c>
      <c r="J2023" s="17" t="str">
        <f>INDEX(Neighborhoods!$A:$C,MATCH(Places!$H2023,Neighborhoods!$A:$A,0),MATCH(Places!J$1,Neighborhoods!$1:$1,0))</f>
        <v>Bushwick</v>
      </c>
      <c r="K2023" s="17" t="s">
        <v>11822</v>
      </c>
      <c r="L2023" s="17" t="str">
        <f t="shared" si="124"/>
        <v>No</v>
      </c>
      <c r="M2023" s="17">
        <v>4</v>
      </c>
      <c r="N2023" s="17" t="str" cm="1">
        <f t="array" ref="N2023">_xlfn.IFS(M2023&lt;=2,"Small",M2023&lt;=5,"Medium",M2023&gt;5,"Large")</f>
        <v>Medium</v>
      </c>
      <c r="O2023" s="65">
        <v>56</v>
      </c>
      <c r="P2023" s="87">
        <f t="shared" si="125"/>
        <v>0.03</v>
      </c>
      <c r="Q2023" s="68">
        <v>4.9000000000000004</v>
      </c>
      <c r="R2023" s="68" t="str" cm="1">
        <f t="array" ref="R2023">_xlfn.SWITCH(ROUND(Q2023,0),5,"Excellent",4,"Good",3,"Ok","Bad")</f>
        <v>Excellent</v>
      </c>
      <c r="S2023" s="17">
        <v>191</v>
      </c>
      <c r="T2023" s="17" t="str">
        <f t="shared" si="126"/>
        <v>Yes</v>
      </c>
      <c r="U2023" s="82">
        <v>42544</v>
      </c>
      <c r="V2023" s="82">
        <v>43904</v>
      </c>
      <c r="W2023" s="17">
        <v>21</v>
      </c>
      <c r="X2023" s="17" t="str">
        <f t="shared" si="127"/>
        <v>Active</v>
      </c>
      <c r="Y2023" s="17" t="s">
        <v>15615</v>
      </c>
      <c r="Z2023" s="17"/>
    </row>
    <row r="2024" spans="1:26" x14ac:dyDescent="0.25">
      <c r="A2024">
        <v>2023</v>
      </c>
      <c r="B2024" s="17" t="s">
        <v>1498</v>
      </c>
      <c r="C2024" s="17">
        <v>2866</v>
      </c>
      <c r="D2024" s="17" t="str">
        <f>INDEX(Hosts!$A:$O,MATCH(Places!$C2024,Hosts!$A:$A,0),MATCH(Places!D$1,Hosts!$1:$1,0))</f>
        <v>Within an hour</v>
      </c>
      <c r="E2024" s="87">
        <f>INDEX(Hosts!$A:$O,MATCH(Places!$C2024,Hosts!$A:$A,0),MATCH(Places!E$1,Hosts!$1:$1,0))</f>
        <v>1</v>
      </c>
      <c r="F2024" s="87">
        <f>INDEX(Hosts!$A:$O,MATCH(Places!$C2024,Hosts!$A:$A,0),MATCH(Places!F$1,Hosts!$1:$1,0))</f>
        <v>0.99</v>
      </c>
      <c r="G2024" s="17" t="str">
        <f>INDEX(Hosts!$A:$O,MATCH(Places!$C2024,Hosts!$A:$A,0),MATCH(Places!G$1,Hosts!$1:$1,0))</f>
        <v>No</v>
      </c>
      <c r="H2024" s="17">
        <v>5</v>
      </c>
      <c r="I2024" s="17" t="str">
        <f>INDEX(Neighborhoods!$A:$C,MATCH(Places!$H2024,Neighborhoods!$A:$A,0),MATCH(Places!I$1,Neighborhoods!$1:$1,0))</f>
        <v>Bronx</v>
      </c>
      <c r="J2024" s="17" t="str">
        <f>INDEX(Neighborhoods!$A:$C,MATCH(Places!$H2024,Neighborhoods!$A:$A,0),MATCH(Places!J$1,Neighborhoods!$1:$1,0))</f>
        <v>Port Morris</v>
      </c>
      <c r="K2024" s="17" t="s">
        <v>11822</v>
      </c>
      <c r="L2024" s="17" t="str">
        <f t="shared" si="124"/>
        <v>No</v>
      </c>
      <c r="M2024" s="17">
        <v>8</v>
      </c>
      <c r="N2024" s="17" t="str" cm="1">
        <f t="array" ref="N2024">_xlfn.IFS(M2024&lt;=2,"Small",M2024&lt;=5,"Medium",M2024&gt;5,"Large")</f>
        <v>Large</v>
      </c>
      <c r="O2024" s="65">
        <v>99</v>
      </c>
      <c r="P2024" s="87">
        <f t="shared" si="125"/>
        <v>0.03</v>
      </c>
      <c r="Q2024" s="68">
        <v>4.7300000000000004</v>
      </c>
      <c r="R2024" s="68" t="str" cm="1">
        <f t="array" ref="R2024">_xlfn.SWITCH(ROUND(Q2024,0),5,"Excellent",4,"Good",3,"Ok","Bad")</f>
        <v>Excellent</v>
      </c>
      <c r="S2024" s="17">
        <v>40</v>
      </c>
      <c r="T2024" s="17" t="str">
        <f t="shared" si="126"/>
        <v>No</v>
      </c>
      <c r="U2024" s="82">
        <v>42603</v>
      </c>
      <c r="V2024" s="82">
        <v>44052</v>
      </c>
      <c r="W2024" s="17">
        <v>161</v>
      </c>
      <c r="X2024" s="17" t="str">
        <f t="shared" si="127"/>
        <v>Active</v>
      </c>
      <c r="Y2024" s="17" t="s">
        <v>15616</v>
      </c>
      <c r="Z2024" s="17"/>
    </row>
    <row r="2025" spans="1:26" x14ac:dyDescent="0.25">
      <c r="A2025">
        <v>2024</v>
      </c>
      <c r="B2025" s="17" t="s">
        <v>1499</v>
      </c>
      <c r="C2025" s="17">
        <v>2866</v>
      </c>
      <c r="D2025" s="17" t="str">
        <f>INDEX(Hosts!$A:$O,MATCH(Places!$C2025,Hosts!$A:$A,0),MATCH(Places!D$1,Hosts!$1:$1,0))</f>
        <v>Within an hour</v>
      </c>
      <c r="E2025" s="87">
        <f>INDEX(Hosts!$A:$O,MATCH(Places!$C2025,Hosts!$A:$A,0),MATCH(Places!E$1,Hosts!$1:$1,0))</f>
        <v>1</v>
      </c>
      <c r="F2025" s="87">
        <f>INDEX(Hosts!$A:$O,MATCH(Places!$C2025,Hosts!$A:$A,0),MATCH(Places!F$1,Hosts!$1:$1,0))</f>
        <v>0.99</v>
      </c>
      <c r="G2025" s="17" t="str">
        <f>INDEX(Hosts!$A:$O,MATCH(Places!$C2025,Hosts!$A:$A,0),MATCH(Places!G$1,Hosts!$1:$1,0))</f>
        <v>No</v>
      </c>
      <c r="H2025" s="17">
        <v>5</v>
      </c>
      <c r="I2025" s="17" t="str">
        <f>INDEX(Neighborhoods!$A:$C,MATCH(Places!$H2025,Neighborhoods!$A:$A,0),MATCH(Places!I$1,Neighborhoods!$1:$1,0))</f>
        <v>Bronx</v>
      </c>
      <c r="J2025" s="17" t="str">
        <f>INDEX(Neighborhoods!$A:$C,MATCH(Places!$H2025,Neighborhoods!$A:$A,0),MATCH(Places!J$1,Neighborhoods!$1:$1,0))</f>
        <v>Port Morris</v>
      </c>
      <c r="K2025" s="17" t="s">
        <v>1</v>
      </c>
      <c r="L2025" s="17" t="str">
        <f t="shared" si="124"/>
        <v>Yes</v>
      </c>
      <c r="M2025" s="17">
        <v>2</v>
      </c>
      <c r="N2025" s="17" t="str" cm="1">
        <f t="array" ref="N2025">_xlfn.IFS(M2025&lt;=2,"Small",M2025&lt;=5,"Medium",M2025&gt;5,"Large")</f>
        <v>Small</v>
      </c>
      <c r="O2025" s="65">
        <v>26</v>
      </c>
      <c r="P2025" s="87">
        <f t="shared" si="125"/>
        <v>0.03</v>
      </c>
      <c r="Q2025" s="68">
        <v>4.66</v>
      </c>
      <c r="R2025" s="68" t="str" cm="1">
        <f t="array" ref="R2025">_xlfn.SWITCH(ROUND(Q2025,0),5,"Excellent",4,"Good",3,"Ok","Bad")</f>
        <v>Excellent</v>
      </c>
      <c r="S2025" s="17">
        <v>79</v>
      </c>
      <c r="T2025" s="17" t="str">
        <f t="shared" si="126"/>
        <v>No</v>
      </c>
      <c r="U2025" s="82">
        <v>42544</v>
      </c>
      <c r="V2025" s="82">
        <v>44049</v>
      </c>
      <c r="W2025" s="17">
        <v>167</v>
      </c>
      <c r="X2025" s="17" t="str">
        <f t="shared" si="127"/>
        <v>Active</v>
      </c>
      <c r="Y2025" s="17" t="s">
        <v>15616</v>
      </c>
      <c r="Z2025" s="17"/>
    </row>
    <row r="2026" spans="1:26" x14ac:dyDescent="0.25">
      <c r="A2026">
        <v>2025</v>
      </c>
      <c r="B2026" s="17" t="s">
        <v>1500</v>
      </c>
      <c r="C2026" s="17">
        <v>2866</v>
      </c>
      <c r="D2026" s="17" t="str">
        <f>INDEX(Hosts!$A:$O,MATCH(Places!$C2026,Hosts!$A:$A,0),MATCH(Places!D$1,Hosts!$1:$1,0))</f>
        <v>Within an hour</v>
      </c>
      <c r="E2026" s="87">
        <f>INDEX(Hosts!$A:$O,MATCH(Places!$C2026,Hosts!$A:$A,0),MATCH(Places!E$1,Hosts!$1:$1,0))</f>
        <v>1</v>
      </c>
      <c r="F2026" s="87">
        <f>INDEX(Hosts!$A:$O,MATCH(Places!$C2026,Hosts!$A:$A,0),MATCH(Places!F$1,Hosts!$1:$1,0))</f>
        <v>0.99</v>
      </c>
      <c r="G2026" s="17" t="str">
        <f>INDEX(Hosts!$A:$O,MATCH(Places!$C2026,Hosts!$A:$A,0),MATCH(Places!G$1,Hosts!$1:$1,0))</f>
        <v>No</v>
      </c>
      <c r="H2026" s="17">
        <v>5</v>
      </c>
      <c r="I2026" s="17" t="str">
        <f>INDEX(Neighborhoods!$A:$C,MATCH(Places!$H2026,Neighborhoods!$A:$A,0),MATCH(Places!I$1,Neighborhoods!$1:$1,0))</f>
        <v>Bronx</v>
      </c>
      <c r="J2026" s="17" t="str">
        <f>INDEX(Neighborhoods!$A:$C,MATCH(Places!$H2026,Neighborhoods!$A:$A,0),MATCH(Places!J$1,Neighborhoods!$1:$1,0))</f>
        <v>Port Morris</v>
      </c>
      <c r="K2026" s="17" t="s">
        <v>1</v>
      </c>
      <c r="L2026" s="17" t="str">
        <f t="shared" si="124"/>
        <v>Yes</v>
      </c>
      <c r="M2026" s="17">
        <v>2</v>
      </c>
      <c r="N2026" s="17" t="str" cm="1">
        <f t="array" ref="N2026">_xlfn.IFS(M2026&lt;=2,"Small",M2026&lt;=5,"Medium",M2026&gt;5,"Large")</f>
        <v>Small</v>
      </c>
      <c r="O2026" s="65">
        <v>26</v>
      </c>
      <c r="P2026" s="87">
        <f t="shared" si="125"/>
        <v>0.03</v>
      </c>
      <c r="Q2026" s="68">
        <v>4.74</v>
      </c>
      <c r="R2026" s="68" t="str" cm="1">
        <f t="array" ref="R2026">_xlfn.SWITCH(ROUND(Q2026,0),5,"Excellent",4,"Good",3,"Ok","Bad")</f>
        <v>Excellent</v>
      </c>
      <c r="S2026" s="17">
        <v>76</v>
      </c>
      <c r="T2026" s="17" t="str">
        <f t="shared" si="126"/>
        <v>No</v>
      </c>
      <c r="U2026" s="82">
        <v>42543</v>
      </c>
      <c r="V2026" s="82">
        <v>44044</v>
      </c>
      <c r="W2026" s="17">
        <v>172</v>
      </c>
      <c r="X2026" s="17" t="str">
        <f t="shared" si="127"/>
        <v>Active</v>
      </c>
      <c r="Y2026" s="17" t="s">
        <v>15615</v>
      </c>
      <c r="Z2026" s="17"/>
    </row>
    <row r="2027" spans="1:26" x14ac:dyDescent="0.25">
      <c r="A2027">
        <v>2026</v>
      </c>
      <c r="B2027" s="17" t="s">
        <v>1501</v>
      </c>
      <c r="C2027" s="17">
        <v>2396</v>
      </c>
      <c r="D2027" s="17" t="str">
        <f>INDEX(Hosts!$A:$O,MATCH(Places!$C2027,Hosts!$A:$A,0),MATCH(Places!D$1,Hosts!$1:$1,0))</f>
        <v>Within a day</v>
      </c>
      <c r="E2027" s="87">
        <f>INDEX(Hosts!$A:$O,MATCH(Places!$C2027,Hosts!$A:$A,0),MATCH(Places!E$1,Hosts!$1:$1,0))</f>
        <v>0.7</v>
      </c>
      <c r="F2027" s="87">
        <f>INDEX(Hosts!$A:$O,MATCH(Places!$C2027,Hosts!$A:$A,0),MATCH(Places!F$1,Hosts!$1:$1,0))</f>
        <v>0.54</v>
      </c>
      <c r="G2027" s="17" t="str">
        <f>INDEX(Hosts!$A:$O,MATCH(Places!$C2027,Hosts!$A:$A,0),MATCH(Places!G$1,Hosts!$1:$1,0))</f>
        <v>No</v>
      </c>
      <c r="H2027" s="17">
        <v>16</v>
      </c>
      <c r="I2027" s="17" t="str">
        <f>INDEX(Neighborhoods!$A:$C,MATCH(Places!$H2027,Neighborhoods!$A:$A,0),MATCH(Places!I$1,Neighborhoods!$1:$1,0))</f>
        <v>Manhattan</v>
      </c>
      <c r="J2027" s="17" t="str">
        <f>INDEX(Neighborhoods!$A:$C,MATCH(Places!$H2027,Neighborhoods!$A:$A,0),MATCH(Places!J$1,Neighborhoods!$1:$1,0))</f>
        <v>Harlem</v>
      </c>
      <c r="K2027" s="17" t="s">
        <v>1</v>
      </c>
      <c r="L2027" s="17" t="str">
        <f t="shared" si="124"/>
        <v>Yes</v>
      </c>
      <c r="M2027" s="17">
        <v>4</v>
      </c>
      <c r="N2027" s="17" t="str" cm="1">
        <f t="array" ref="N2027">_xlfn.IFS(M2027&lt;=2,"Small",M2027&lt;=5,"Medium",M2027&gt;5,"Large")</f>
        <v>Medium</v>
      </c>
      <c r="O2027" s="65">
        <v>46</v>
      </c>
      <c r="P2027" s="87">
        <f t="shared" si="125"/>
        <v>0.03</v>
      </c>
      <c r="Q2027" s="68">
        <v>4.43</v>
      </c>
      <c r="R2027" s="68" t="str" cm="1">
        <f t="array" ref="R2027">_xlfn.SWITCH(ROUND(Q2027,0),5,"Excellent",4,"Good",3,"Ok","Bad")</f>
        <v>Good</v>
      </c>
      <c r="S2027" s="17">
        <v>83</v>
      </c>
      <c r="T2027" s="17" t="str">
        <f t="shared" si="126"/>
        <v>No</v>
      </c>
      <c r="U2027" s="82">
        <v>42539</v>
      </c>
      <c r="V2027" s="82">
        <v>43831</v>
      </c>
      <c r="W2027" s="17">
        <v>89</v>
      </c>
      <c r="X2027" s="17" t="str">
        <f t="shared" si="127"/>
        <v>Active</v>
      </c>
      <c r="Y2027" s="17" t="s">
        <v>15615</v>
      </c>
      <c r="Z2027" s="17"/>
    </row>
    <row r="2028" spans="1:26" x14ac:dyDescent="0.25">
      <c r="A2028">
        <v>2027</v>
      </c>
      <c r="B2028" s="17" t="s">
        <v>14032</v>
      </c>
      <c r="C2028" s="17">
        <v>1252</v>
      </c>
      <c r="D2028" s="17" t="str">
        <f>INDEX(Hosts!$A:$O,MATCH(Places!$C2028,Hosts!$A:$A,0),MATCH(Places!D$1,Hosts!$1:$1,0))</f>
        <v>Within an hour</v>
      </c>
      <c r="E2028" s="87">
        <f>INDEX(Hosts!$A:$O,MATCH(Places!$C2028,Hosts!$A:$A,0),MATCH(Places!E$1,Hosts!$1:$1,0))</f>
        <v>1</v>
      </c>
      <c r="F2028" s="87">
        <f>INDEX(Hosts!$A:$O,MATCH(Places!$C2028,Hosts!$A:$A,0),MATCH(Places!F$1,Hosts!$1:$1,0))</f>
        <v>0.88</v>
      </c>
      <c r="G2028" s="17" t="str">
        <f>INDEX(Hosts!$A:$O,MATCH(Places!$C2028,Hosts!$A:$A,0),MATCH(Places!G$1,Hosts!$1:$1,0))</f>
        <v>No</v>
      </c>
      <c r="H2028" s="17">
        <v>15</v>
      </c>
      <c r="I2028" s="17" t="str">
        <f>INDEX(Neighborhoods!$A:$C,MATCH(Places!$H2028,Neighborhoods!$A:$A,0),MATCH(Places!I$1,Neighborhoods!$1:$1,0))</f>
        <v>Manhattan</v>
      </c>
      <c r="J2028" s="17" t="str">
        <f>INDEX(Neighborhoods!$A:$C,MATCH(Places!$H2028,Neighborhoods!$A:$A,0),MATCH(Places!J$1,Neighborhoods!$1:$1,0))</f>
        <v>East Village</v>
      </c>
      <c r="K2028" s="17" t="s">
        <v>11822</v>
      </c>
      <c r="L2028" s="17" t="str">
        <f t="shared" si="124"/>
        <v>No</v>
      </c>
      <c r="M2028" s="17">
        <v>2</v>
      </c>
      <c r="N2028" s="17" t="str" cm="1">
        <f t="array" ref="N2028">_xlfn.IFS(M2028&lt;=2,"Small",M2028&lt;=5,"Medium",M2028&gt;5,"Large")</f>
        <v>Small</v>
      </c>
      <c r="O2028" s="65">
        <v>89</v>
      </c>
      <c r="P2028" s="87">
        <f t="shared" si="125"/>
        <v>0.03</v>
      </c>
      <c r="Q2028" s="68">
        <v>4.9800000000000004</v>
      </c>
      <c r="R2028" s="68" t="str" cm="1">
        <f t="array" ref="R2028">_xlfn.SWITCH(ROUND(Q2028,0),5,"Excellent",4,"Good",3,"Ok","Bad")</f>
        <v>Excellent</v>
      </c>
      <c r="S2028" s="17">
        <v>44</v>
      </c>
      <c r="T2028" s="17" t="str">
        <f t="shared" si="126"/>
        <v>No</v>
      </c>
      <c r="U2028" s="82">
        <v>42528</v>
      </c>
      <c r="V2028" s="82">
        <v>43873</v>
      </c>
      <c r="W2028" s="17">
        <v>171</v>
      </c>
      <c r="X2028" s="17" t="str">
        <f t="shared" si="127"/>
        <v>Active</v>
      </c>
      <c r="Y2028" s="17" t="s">
        <v>15615</v>
      </c>
      <c r="Z2028" s="17"/>
    </row>
    <row r="2029" spans="1:26" x14ac:dyDescent="0.25">
      <c r="A2029">
        <v>2028</v>
      </c>
      <c r="B2029" s="17" t="s">
        <v>15426</v>
      </c>
      <c r="C2029" s="17">
        <v>2836</v>
      </c>
      <c r="D2029" s="17" t="str">
        <f>INDEX(Hosts!$A:$O,MATCH(Places!$C2029,Hosts!$A:$A,0),MATCH(Places!D$1,Hosts!$1:$1,0))</f>
        <v>Within an hour</v>
      </c>
      <c r="E2029" s="87">
        <f>INDEX(Hosts!$A:$O,MATCH(Places!$C2029,Hosts!$A:$A,0),MATCH(Places!E$1,Hosts!$1:$1,0))</f>
        <v>0.95</v>
      </c>
      <c r="F2029" s="87">
        <f>INDEX(Hosts!$A:$O,MATCH(Places!$C2029,Hosts!$A:$A,0),MATCH(Places!F$1,Hosts!$1:$1,0))</f>
        <v>0.94</v>
      </c>
      <c r="G2029" s="17" t="str">
        <f>INDEX(Hosts!$A:$O,MATCH(Places!$C2029,Hosts!$A:$A,0),MATCH(Places!G$1,Hosts!$1:$1,0))</f>
        <v>No</v>
      </c>
      <c r="H2029" s="17">
        <v>7</v>
      </c>
      <c r="I2029" s="17" t="str">
        <f>INDEX(Neighborhoods!$A:$C,MATCH(Places!$H2029,Neighborhoods!$A:$A,0),MATCH(Places!I$1,Neighborhoods!$1:$1,0))</f>
        <v>Brooklyn</v>
      </c>
      <c r="J2029" s="17" t="str">
        <f>INDEX(Neighborhoods!$A:$C,MATCH(Places!$H2029,Neighborhoods!$A:$A,0),MATCH(Places!J$1,Neighborhoods!$1:$1,0))</f>
        <v>Bedford-Stuyvesant</v>
      </c>
      <c r="K2029" s="17" t="s">
        <v>1</v>
      </c>
      <c r="L2029" s="17" t="str">
        <f t="shared" si="124"/>
        <v>Yes</v>
      </c>
      <c r="M2029" s="17">
        <v>3</v>
      </c>
      <c r="N2029" s="17" t="str" cm="1">
        <f t="array" ref="N2029">_xlfn.IFS(M2029&lt;=2,"Small",M2029&lt;=5,"Medium",M2029&gt;5,"Large")</f>
        <v>Medium</v>
      </c>
      <c r="O2029" s="65">
        <v>45</v>
      </c>
      <c r="P2029" s="87">
        <f t="shared" si="125"/>
        <v>0.03</v>
      </c>
      <c r="Q2029" s="68">
        <v>4.1399999999999997</v>
      </c>
      <c r="R2029" s="68" t="str" cm="1">
        <f t="array" ref="R2029">_xlfn.SWITCH(ROUND(Q2029,0),5,"Excellent",4,"Good",3,"Ok","Bad")</f>
        <v>Good</v>
      </c>
      <c r="S2029" s="17">
        <v>86</v>
      </c>
      <c r="T2029" s="17" t="str">
        <f t="shared" si="126"/>
        <v>No</v>
      </c>
      <c r="U2029" s="82">
        <v>42549</v>
      </c>
      <c r="V2029" s="82">
        <v>43663</v>
      </c>
      <c r="W2029" s="17">
        <v>90</v>
      </c>
      <c r="X2029" s="17" t="str">
        <f t="shared" si="127"/>
        <v>Active</v>
      </c>
      <c r="Y2029" s="17" t="s">
        <v>15616</v>
      </c>
      <c r="Z2029" s="17"/>
    </row>
    <row r="2030" spans="1:26" x14ac:dyDescent="0.25">
      <c r="A2030">
        <v>2029</v>
      </c>
      <c r="B2030" s="17" t="s">
        <v>1502</v>
      </c>
      <c r="C2030" s="17">
        <v>2870</v>
      </c>
      <c r="D2030" s="17" t="str">
        <f>INDEX(Hosts!$A:$O,MATCH(Places!$C2030,Hosts!$A:$A,0),MATCH(Places!D$1,Hosts!$1:$1,0))</f>
        <v>Within an hour</v>
      </c>
      <c r="E2030" s="87">
        <f>INDEX(Hosts!$A:$O,MATCH(Places!$C2030,Hosts!$A:$A,0),MATCH(Places!E$1,Hosts!$1:$1,0))</f>
        <v>0.9</v>
      </c>
      <c r="F2030" s="87">
        <f>INDEX(Hosts!$A:$O,MATCH(Places!$C2030,Hosts!$A:$A,0),MATCH(Places!F$1,Hosts!$1:$1,0))</f>
        <v>1</v>
      </c>
      <c r="G2030" s="17" t="str">
        <f>INDEX(Hosts!$A:$O,MATCH(Places!$C2030,Hosts!$A:$A,0),MATCH(Places!G$1,Hosts!$1:$1,0))</f>
        <v>Yes</v>
      </c>
      <c r="H2030" s="17">
        <v>7</v>
      </c>
      <c r="I2030" s="17" t="str">
        <f>INDEX(Neighborhoods!$A:$C,MATCH(Places!$H2030,Neighborhoods!$A:$A,0),MATCH(Places!I$1,Neighborhoods!$1:$1,0))</f>
        <v>Brooklyn</v>
      </c>
      <c r="J2030" s="17" t="str">
        <f>INDEX(Neighborhoods!$A:$C,MATCH(Places!$H2030,Neighborhoods!$A:$A,0),MATCH(Places!J$1,Neighborhoods!$1:$1,0))</f>
        <v>Bedford-Stuyvesant</v>
      </c>
      <c r="K2030" s="17" t="s">
        <v>11822</v>
      </c>
      <c r="L2030" s="17" t="str">
        <f t="shared" si="124"/>
        <v>No</v>
      </c>
      <c r="M2030" s="17">
        <v>4</v>
      </c>
      <c r="N2030" s="17" t="str" cm="1">
        <f t="array" ref="N2030">_xlfn.IFS(M2030&lt;=2,"Small",M2030&lt;=5,"Medium",M2030&gt;5,"Large")</f>
        <v>Medium</v>
      </c>
      <c r="O2030" s="65">
        <v>199</v>
      </c>
      <c r="P2030" s="87">
        <f t="shared" si="125"/>
        <v>0.03</v>
      </c>
      <c r="Q2030" s="68">
        <v>4.9800000000000004</v>
      </c>
      <c r="R2030" s="68" t="str" cm="1">
        <f t="array" ref="R2030">_xlfn.SWITCH(ROUND(Q2030,0),5,"Excellent",4,"Good",3,"Ok","Bad")</f>
        <v>Excellent</v>
      </c>
      <c r="S2030" s="17">
        <v>121</v>
      </c>
      <c r="T2030" s="17" t="str">
        <f t="shared" si="126"/>
        <v>Yes</v>
      </c>
      <c r="U2030" s="82">
        <v>42570</v>
      </c>
      <c r="V2030" s="82">
        <v>43887</v>
      </c>
      <c r="W2030" s="17">
        <v>321</v>
      </c>
      <c r="X2030" s="17" t="str">
        <f t="shared" si="127"/>
        <v>Active</v>
      </c>
      <c r="Y2030" s="17" t="s">
        <v>15616</v>
      </c>
      <c r="Z2030" s="17"/>
    </row>
    <row r="2031" spans="1:26" x14ac:dyDescent="0.25">
      <c r="A2031">
        <v>2030</v>
      </c>
      <c r="B2031" s="17" t="s">
        <v>1503</v>
      </c>
      <c r="C2031" s="17">
        <v>778</v>
      </c>
      <c r="D2031" s="17" t="str">
        <f>INDEX(Hosts!$A:$O,MATCH(Places!$C2031,Hosts!$A:$A,0),MATCH(Places!D$1,Hosts!$1:$1,0))</f>
        <v>Within a day</v>
      </c>
      <c r="E2031" s="87">
        <f>INDEX(Hosts!$A:$O,MATCH(Places!$C2031,Hosts!$A:$A,0),MATCH(Places!E$1,Hosts!$1:$1,0))</f>
        <v>1</v>
      </c>
      <c r="F2031" s="87">
        <f>INDEX(Hosts!$A:$O,MATCH(Places!$C2031,Hosts!$A:$A,0),MATCH(Places!F$1,Hosts!$1:$1,0))</f>
        <v>0.67</v>
      </c>
      <c r="G2031" s="17" t="str">
        <f>INDEX(Hosts!$A:$O,MATCH(Places!$C2031,Hosts!$A:$A,0),MATCH(Places!G$1,Hosts!$1:$1,0))</f>
        <v>No</v>
      </c>
      <c r="H2031" s="17">
        <v>20</v>
      </c>
      <c r="I2031" s="17" t="str">
        <f>INDEX(Neighborhoods!$A:$C,MATCH(Places!$H2031,Neighborhoods!$A:$A,0),MATCH(Places!I$1,Neighborhoods!$1:$1,0))</f>
        <v>Manhattan</v>
      </c>
      <c r="J2031" s="17" t="str">
        <f>INDEX(Neighborhoods!$A:$C,MATCH(Places!$H2031,Neighborhoods!$A:$A,0),MATCH(Places!J$1,Neighborhoods!$1:$1,0))</f>
        <v>Upper West Side</v>
      </c>
      <c r="K2031" s="17" t="s">
        <v>11822</v>
      </c>
      <c r="L2031" s="17" t="str">
        <f t="shared" si="124"/>
        <v>No</v>
      </c>
      <c r="M2031" s="17">
        <v>2</v>
      </c>
      <c r="N2031" s="17" t="str" cm="1">
        <f t="array" ref="N2031">_xlfn.IFS(M2031&lt;=2,"Small",M2031&lt;=5,"Medium",M2031&gt;5,"Large")</f>
        <v>Small</v>
      </c>
      <c r="O2031" s="65">
        <v>170</v>
      </c>
      <c r="P2031" s="87">
        <f t="shared" si="125"/>
        <v>0.03</v>
      </c>
      <c r="Q2031" s="68">
        <v>4.75</v>
      </c>
      <c r="R2031" s="68" t="str" cm="1">
        <f t="array" ref="R2031">_xlfn.SWITCH(ROUND(Q2031,0),5,"Excellent",4,"Good",3,"Ok","Bad")</f>
        <v>Excellent</v>
      </c>
      <c r="S2031" s="17">
        <v>4</v>
      </c>
      <c r="T2031" s="17" t="str">
        <f t="shared" si="126"/>
        <v>No</v>
      </c>
      <c r="U2031" s="82">
        <v>42669</v>
      </c>
      <c r="V2031" s="82">
        <v>43624</v>
      </c>
      <c r="W2031" s="17">
        <v>134</v>
      </c>
      <c r="X2031" s="17" t="str">
        <f t="shared" si="127"/>
        <v>Active</v>
      </c>
      <c r="Y2031" s="17" t="s">
        <v>15615</v>
      </c>
      <c r="Z2031" s="17"/>
    </row>
    <row r="2032" spans="1:26" x14ac:dyDescent="0.25">
      <c r="A2032">
        <v>2031</v>
      </c>
      <c r="B2032" s="17" t="s">
        <v>1504</v>
      </c>
      <c r="C2032" s="17">
        <v>2699</v>
      </c>
      <c r="D2032" s="17" t="str">
        <f>INDEX(Hosts!$A:$O,MATCH(Places!$C2032,Hosts!$A:$A,0),MATCH(Places!D$1,Hosts!$1:$1,0))</f>
        <v>Within a few hours</v>
      </c>
      <c r="E2032" s="87">
        <f>INDEX(Hosts!$A:$O,MATCH(Places!$C2032,Hosts!$A:$A,0),MATCH(Places!E$1,Hosts!$1:$1,0))</f>
        <v>1</v>
      </c>
      <c r="F2032" s="87">
        <f>INDEX(Hosts!$A:$O,MATCH(Places!$C2032,Hosts!$A:$A,0),MATCH(Places!F$1,Hosts!$1:$1,0))</f>
        <v>0.94</v>
      </c>
      <c r="G2032" s="17" t="str">
        <f>INDEX(Hosts!$A:$O,MATCH(Places!$C2032,Hosts!$A:$A,0),MATCH(Places!G$1,Hosts!$1:$1,0))</f>
        <v>Yes</v>
      </c>
      <c r="H2032" s="17">
        <v>20</v>
      </c>
      <c r="I2032" s="17" t="str">
        <f>INDEX(Neighborhoods!$A:$C,MATCH(Places!$H2032,Neighborhoods!$A:$A,0),MATCH(Places!I$1,Neighborhoods!$1:$1,0))</f>
        <v>Manhattan</v>
      </c>
      <c r="J2032" s="17" t="str">
        <f>INDEX(Neighborhoods!$A:$C,MATCH(Places!$H2032,Neighborhoods!$A:$A,0),MATCH(Places!J$1,Neighborhoods!$1:$1,0))</f>
        <v>Upper West Side</v>
      </c>
      <c r="K2032" s="17" t="s">
        <v>11822</v>
      </c>
      <c r="L2032" s="17" t="str">
        <f t="shared" si="124"/>
        <v>No</v>
      </c>
      <c r="M2032" s="17">
        <v>3</v>
      </c>
      <c r="N2032" s="17" t="str" cm="1">
        <f t="array" ref="N2032">_xlfn.IFS(M2032&lt;=2,"Small",M2032&lt;=5,"Medium",M2032&gt;5,"Large")</f>
        <v>Medium</v>
      </c>
      <c r="O2032" s="65">
        <v>250</v>
      </c>
      <c r="P2032" s="87">
        <f t="shared" si="125"/>
        <v>0.04</v>
      </c>
      <c r="Q2032" s="68">
        <v>4.99</v>
      </c>
      <c r="R2032" s="68" t="str" cm="1">
        <f t="array" ref="R2032">_xlfn.SWITCH(ROUND(Q2032,0),5,"Excellent",4,"Good",3,"Ok","Bad")</f>
        <v>Excellent</v>
      </c>
      <c r="S2032" s="17">
        <v>151</v>
      </c>
      <c r="T2032" s="17" t="str">
        <f t="shared" si="126"/>
        <v>Yes</v>
      </c>
      <c r="U2032" s="82">
        <v>42572</v>
      </c>
      <c r="V2032" s="82">
        <v>44045</v>
      </c>
      <c r="W2032" s="17">
        <v>238</v>
      </c>
      <c r="X2032" s="17" t="str">
        <f t="shared" si="127"/>
        <v>Active</v>
      </c>
      <c r="Y2032" s="17" t="s">
        <v>15615</v>
      </c>
      <c r="Z2032" s="17"/>
    </row>
    <row r="2033" spans="1:26" x14ac:dyDescent="0.25">
      <c r="A2033">
        <v>2032</v>
      </c>
      <c r="B2033" s="17" t="s">
        <v>14234</v>
      </c>
      <c r="C2033" s="17">
        <v>2491</v>
      </c>
      <c r="D2033" s="17" t="str">
        <f>INDEX(Hosts!$A:$O,MATCH(Places!$C2033,Hosts!$A:$A,0),MATCH(Places!D$1,Hosts!$1:$1,0))</f>
        <v>Within a few hours</v>
      </c>
      <c r="E2033" s="87">
        <f>INDEX(Hosts!$A:$O,MATCH(Places!$C2033,Hosts!$A:$A,0),MATCH(Places!E$1,Hosts!$1:$1,0))</f>
        <v>1</v>
      </c>
      <c r="F2033" s="87">
        <f>INDEX(Hosts!$A:$O,MATCH(Places!$C2033,Hosts!$A:$A,0),MATCH(Places!F$1,Hosts!$1:$1,0))</f>
        <v>0.46</v>
      </c>
      <c r="G2033" s="17" t="str">
        <f>INDEX(Hosts!$A:$O,MATCH(Places!$C2033,Hosts!$A:$A,0),MATCH(Places!G$1,Hosts!$1:$1,0))</f>
        <v>Yes</v>
      </c>
      <c r="H2033" s="17">
        <v>16</v>
      </c>
      <c r="I2033" s="17" t="str">
        <f>INDEX(Neighborhoods!$A:$C,MATCH(Places!$H2033,Neighborhoods!$A:$A,0),MATCH(Places!I$1,Neighborhoods!$1:$1,0))</f>
        <v>Manhattan</v>
      </c>
      <c r="J2033" s="17" t="str">
        <f>INDEX(Neighborhoods!$A:$C,MATCH(Places!$H2033,Neighborhoods!$A:$A,0),MATCH(Places!J$1,Neighborhoods!$1:$1,0))</f>
        <v>Harlem</v>
      </c>
      <c r="K2033" s="17" t="s">
        <v>11822</v>
      </c>
      <c r="L2033" s="17" t="str">
        <f t="shared" si="124"/>
        <v>No</v>
      </c>
      <c r="M2033" s="17">
        <v>3</v>
      </c>
      <c r="N2033" s="17" t="str" cm="1">
        <f t="array" ref="N2033">_xlfn.IFS(M2033&lt;=2,"Small",M2033&lt;=5,"Medium",M2033&gt;5,"Large")</f>
        <v>Medium</v>
      </c>
      <c r="O2033" s="65">
        <v>85</v>
      </c>
      <c r="P2033" s="87">
        <f t="shared" si="125"/>
        <v>0.03</v>
      </c>
      <c r="Q2033" s="68">
        <v>4.92</v>
      </c>
      <c r="R2033" s="68" t="str" cm="1">
        <f t="array" ref="R2033">_xlfn.SWITCH(ROUND(Q2033,0),5,"Excellent",4,"Good",3,"Ok","Bad")</f>
        <v>Excellent</v>
      </c>
      <c r="S2033" s="17">
        <v>12</v>
      </c>
      <c r="T2033" s="17" t="str">
        <f t="shared" si="126"/>
        <v>No</v>
      </c>
      <c r="U2033" s="82">
        <v>42585</v>
      </c>
      <c r="V2033" s="82">
        <v>44039</v>
      </c>
      <c r="W2033" s="17">
        <v>1</v>
      </c>
      <c r="X2033" s="17" t="str">
        <f t="shared" si="127"/>
        <v>Active</v>
      </c>
      <c r="Y2033" s="17" t="s">
        <v>15615</v>
      </c>
      <c r="Z2033" s="17"/>
    </row>
    <row r="2034" spans="1:26" x14ac:dyDescent="0.25">
      <c r="A2034">
        <v>2033</v>
      </c>
      <c r="B2034" s="17" t="s">
        <v>1505</v>
      </c>
      <c r="C2034" s="17">
        <v>1348</v>
      </c>
      <c r="D2034" s="17" t="str">
        <f>INDEX(Hosts!$A:$O,MATCH(Places!$C2034,Hosts!$A:$A,0),MATCH(Places!D$1,Hosts!$1:$1,0))</f>
        <v>Within an hour</v>
      </c>
      <c r="E2034" s="87">
        <f>INDEX(Hosts!$A:$O,MATCH(Places!$C2034,Hosts!$A:$A,0),MATCH(Places!E$1,Hosts!$1:$1,0))</f>
        <v>1</v>
      </c>
      <c r="F2034" s="87">
        <f>INDEX(Hosts!$A:$O,MATCH(Places!$C2034,Hosts!$A:$A,0),MATCH(Places!F$1,Hosts!$1:$1,0))</f>
        <v>0.91</v>
      </c>
      <c r="G2034" s="17" t="str">
        <f>INDEX(Hosts!$A:$O,MATCH(Places!$C2034,Hosts!$A:$A,0),MATCH(Places!G$1,Hosts!$1:$1,0))</f>
        <v>Yes</v>
      </c>
      <c r="H2034" s="17">
        <v>16</v>
      </c>
      <c r="I2034" s="17" t="str">
        <f>INDEX(Neighborhoods!$A:$C,MATCH(Places!$H2034,Neighborhoods!$A:$A,0),MATCH(Places!I$1,Neighborhoods!$1:$1,0))</f>
        <v>Manhattan</v>
      </c>
      <c r="J2034" s="17" t="str">
        <f>INDEX(Neighborhoods!$A:$C,MATCH(Places!$H2034,Neighborhoods!$A:$A,0),MATCH(Places!J$1,Neighborhoods!$1:$1,0))</f>
        <v>Harlem</v>
      </c>
      <c r="K2034" s="17" t="s">
        <v>11822</v>
      </c>
      <c r="L2034" s="17" t="str">
        <f t="shared" si="124"/>
        <v>No</v>
      </c>
      <c r="M2034" s="17">
        <v>4</v>
      </c>
      <c r="N2034" s="17" t="str" cm="1">
        <f t="array" ref="N2034">_xlfn.IFS(M2034&lt;=2,"Small",M2034&lt;=5,"Medium",M2034&gt;5,"Large")</f>
        <v>Medium</v>
      </c>
      <c r="O2034" s="65">
        <v>258</v>
      </c>
      <c r="P2034" s="87">
        <f t="shared" si="125"/>
        <v>0.04</v>
      </c>
      <c r="Q2034" s="68">
        <v>4.92</v>
      </c>
      <c r="R2034" s="68" t="str" cm="1">
        <f t="array" ref="R2034">_xlfn.SWITCH(ROUND(Q2034,0),5,"Excellent",4,"Good",3,"Ok","Bad")</f>
        <v>Excellent</v>
      </c>
      <c r="S2034" s="17">
        <v>83</v>
      </c>
      <c r="T2034" s="17" t="str">
        <f t="shared" si="126"/>
        <v>No</v>
      </c>
      <c r="U2034" s="82">
        <v>42655</v>
      </c>
      <c r="V2034" s="82">
        <v>44043</v>
      </c>
      <c r="W2034" s="17">
        <v>326</v>
      </c>
      <c r="X2034" s="17" t="str">
        <f t="shared" si="127"/>
        <v>Active</v>
      </c>
      <c r="Y2034" s="17" t="s">
        <v>15615</v>
      </c>
      <c r="Z2034" s="17"/>
    </row>
    <row r="2035" spans="1:26" x14ac:dyDescent="0.25">
      <c r="A2035">
        <v>2034</v>
      </c>
      <c r="B2035" s="17" t="s">
        <v>1506</v>
      </c>
      <c r="C2035" s="17">
        <v>1348</v>
      </c>
      <c r="D2035" s="17" t="str">
        <f>INDEX(Hosts!$A:$O,MATCH(Places!$C2035,Hosts!$A:$A,0),MATCH(Places!D$1,Hosts!$1:$1,0))</f>
        <v>Within an hour</v>
      </c>
      <c r="E2035" s="87">
        <f>INDEX(Hosts!$A:$O,MATCH(Places!$C2035,Hosts!$A:$A,0),MATCH(Places!E$1,Hosts!$1:$1,0))</f>
        <v>1</v>
      </c>
      <c r="F2035" s="87">
        <f>INDEX(Hosts!$A:$O,MATCH(Places!$C2035,Hosts!$A:$A,0),MATCH(Places!F$1,Hosts!$1:$1,0))</f>
        <v>0.91</v>
      </c>
      <c r="G2035" s="17" t="str">
        <f>INDEX(Hosts!$A:$O,MATCH(Places!$C2035,Hosts!$A:$A,0),MATCH(Places!G$1,Hosts!$1:$1,0))</f>
        <v>Yes</v>
      </c>
      <c r="H2035" s="17">
        <v>16</v>
      </c>
      <c r="I2035" s="17" t="str">
        <f>INDEX(Neighborhoods!$A:$C,MATCH(Places!$H2035,Neighborhoods!$A:$A,0),MATCH(Places!I$1,Neighborhoods!$1:$1,0))</f>
        <v>Manhattan</v>
      </c>
      <c r="J2035" s="17" t="str">
        <f>INDEX(Neighborhoods!$A:$C,MATCH(Places!$H2035,Neighborhoods!$A:$A,0),MATCH(Places!J$1,Neighborhoods!$1:$1,0))</f>
        <v>Harlem</v>
      </c>
      <c r="K2035" s="17" t="s">
        <v>11822</v>
      </c>
      <c r="L2035" s="17" t="str">
        <f t="shared" si="124"/>
        <v>No</v>
      </c>
      <c r="M2035" s="17">
        <v>6</v>
      </c>
      <c r="N2035" s="17" t="str" cm="1">
        <f t="array" ref="N2035">_xlfn.IFS(M2035&lt;=2,"Small",M2035&lt;=5,"Medium",M2035&gt;5,"Large")</f>
        <v>Large</v>
      </c>
      <c r="O2035" s="65">
        <v>200</v>
      </c>
      <c r="P2035" s="87">
        <f t="shared" si="125"/>
        <v>0.04</v>
      </c>
      <c r="Q2035" s="68">
        <v>4.92</v>
      </c>
      <c r="R2035" s="68" t="str" cm="1">
        <f t="array" ref="R2035">_xlfn.SWITCH(ROUND(Q2035,0),5,"Excellent",4,"Good",3,"Ok","Bad")</f>
        <v>Excellent</v>
      </c>
      <c r="S2035" s="17">
        <v>72</v>
      </c>
      <c r="T2035" s="17" t="str">
        <f t="shared" si="126"/>
        <v>No</v>
      </c>
      <c r="U2035" s="82">
        <v>42591</v>
      </c>
      <c r="V2035" s="82">
        <v>44045</v>
      </c>
      <c r="W2035" s="17">
        <v>239</v>
      </c>
      <c r="X2035" s="17" t="str">
        <f t="shared" si="127"/>
        <v>Active</v>
      </c>
      <c r="Y2035" s="17" t="s">
        <v>15615</v>
      </c>
      <c r="Z2035" s="17"/>
    </row>
    <row r="2036" spans="1:26" x14ac:dyDescent="0.25">
      <c r="A2036">
        <v>2035</v>
      </c>
      <c r="B2036" s="17" t="s">
        <v>1507</v>
      </c>
      <c r="C2036" s="17">
        <v>569</v>
      </c>
      <c r="D2036" s="17" t="str">
        <f>INDEX(Hosts!$A:$O,MATCH(Places!$C2036,Hosts!$A:$A,0),MATCH(Places!D$1,Hosts!$1:$1,0))</f>
        <v>Within an hour</v>
      </c>
      <c r="E2036" s="87">
        <f>INDEX(Hosts!$A:$O,MATCH(Places!$C2036,Hosts!$A:$A,0),MATCH(Places!E$1,Hosts!$1:$1,0))</f>
        <v>1</v>
      </c>
      <c r="F2036" s="87">
        <f>INDEX(Hosts!$A:$O,MATCH(Places!$C2036,Hosts!$A:$A,0),MATCH(Places!F$1,Hosts!$1:$1,0))</f>
        <v>0.91</v>
      </c>
      <c r="G2036" s="17" t="str">
        <f>INDEX(Hosts!$A:$O,MATCH(Places!$C2036,Hosts!$A:$A,0),MATCH(Places!G$1,Hosts!$1:$1,0))</f>
        <v>Yes</v>
      </c>
      <c r="H2036" s="17">
        <v>8</v>
      </c>
      <c r="I2036" s="17" t="str">
        <f>INDEX(Neighborhoods!$A:$C,MATCH(Places!$H2036,Neighborhoods!$A:$A,0),MATCH(Places!I$1,Neighborhoods!$1:$1,0))</f>
        <v>Brooklyn</v>
      </c>
      <c r="J2036" s="17" t="str">
        <f>INDEX(Neighborhoods!$A:$C,MATCH(Places!$H2036,Neighborhoods!$A:$A,0),MATCH(Places!J$1,Neighborhoods!$1:$1,0))</f>
        <v>Bushwick</v>
      </c>
      <c r="K2036" s="17" t="s">
        <v>1</v>
      </c>
      <c r="L2036" s="17" t="str">
        <f t="shared" si="124"/>
        <v>Yes</v>
      </c>
      <c r="M2036" s="17">
        <v>2</v>
      </c>
      <c r="N2036" s="17" t="str" cm="1">
        <f t="array" ref="N2036">_xlfn.IFS(M2036&lt;=2,"Small",M2036&lt;=5,"Medium",M2036&gt;5,"Large")</f>
        <v>Small</v>
      </c>
      <c r="O2036" s="65">
        <v>65</v>
      </c>
      <c r="P2036" s="87">
        <f t="shared" si="125"/>
        <v>0.03</v>
      </c>
      <c r="Q2036" s="68">
        <v>4.92</v>
      </c>
      <c r="R2036" s="68" t="str" cm="1">
        <f t="array" ref="R2036">_xlfn.SWITCH(ROUND(Q2036,0),5,"Excellent",4,"Good",3,"Ok","Bad")</f>
        <v>Excellent</v>
      </c>
      <c r="S2036" s="17">
        <v>50</v>
      </c>
      <c r="T2036" s="17" t="str">
        <f t="shared" si="126"/>
        <v>No</v>
      </c>
      <c r="U2036" s="82">
        <v>42902</v>
      </c>
      <c r="V2036" s="82">
        <v>43850</v>
      </c>
      <c r="W2036" s="17">
        <v>0</v>
      </c>
      <c r="X2036" s="17" t="str">
        <f t="shared" si="127"/>
        <v>Inactive</v>
      </c>
      <c r="Y2036" s="17" t="s">
        <v>15615</v>
      </c>
      <c r="Z2036" s="17"/>
    </row>
    <row r="2037" spans="1:26" x14ac:dyDescent="0.25">
      <c r="A2037">
        <v>2036</v>
      </c>
      <c r="B2037" s="17" t="s">
        <v>13949</v>
      </c>
      <c r="C2037" s="17">
        <v>2873</v>
      </c>
      <c r="D2037" s="17" t="str">
        <f>INDEX(Hosts!$A:$O,MATCH(Places!$C2037,Hosts!$A:$A,0),MATCH(Places!D$1,Hosts!$1:$1,0))</f>
        <v>Within a day</v>
      </c>
      <c r="E2037" s="87">
        <f>INDEX(Hosts!$A:$O,MATCH(Places!$C2037,Hosts!$A:$A,0),MATCH(Places!E$1,Hosts!$1:$1,0))</f>
        <v>1</v>
      </c>
      <c r="F2037" s="87">
        <f>INDEX(Hosts!$A:$O,MATCH(Places!$C2037,Hosts!$A:$A,0),MATCH(Places!F$1,Hosts!$1:$1,0))</f>
        <v>1</v>
      </c>
      <c r="G2037" s="17" t="str">
        <f>INDEX(Hosts!$A:$O,MATCH(Places!$C2037,Hosts!$A:$A,0),MATCH(Places!G$1,Hosts!$1:$1,0))</f>
        <v>No</v>
      </c>
      <c r="H2037" s="17">
        <v>21</v>
      </c>
      <c r="I2037" s="17" t="str">
        <f>INDEX(Neighborhoods!$A:$C,MATCH(Places!$H2037,Neighborhoods!$A:$A,0),MATCH(Places!I$1,Neighborhoods!$1:$1,0))</f>
        <v>Queens</v>
      </c>
      <c r="J2037" s="17" t="str">
        <f>INDEX(Neighborhoods!$A:$C,MATCH(Places!$H2037,Neighborhoods!$A:$A,0),MATCH(Places!J$1,Neighborhoods!$1:$1,0))</f>
        <v>Astoria</v>
      </c>
      <c r="K2037" s="17" t="s">
        <v>11822</v>
      </c>
      <c r="L2037" s="17" t="str">
        <f t="shared" si="124"/>
        <v>No</v>
      </c>
      <c r="M2037" s="17">
        <v>4</v>
      </c>
      <c r="N2037" s="17" t="str" cm="1">
        <f t="array" ref="N2037">_xlfn.IFS(M2037&lt;=2,"Small",M2037&lt;=5,"Medium",M2037&gt;5,"Large")</f>
        <v>Medium</v>
      </c>
      <c r="O2037" s="65">
        <v>99</v>
      </c>
      <c r="P2037" s="87">
        <f t="shared" si="125"/>
        <v>0.03</v>
      </c>
      <c r="Q2037" s="68">
        <v>4.96</v>
      </c>
      <c r="R2037" s="68" t="str" cm="1">
        <f t="array" ref="R2037">_xlfn.SWITCH(ROUND(Q2037,0),5,"Excellent",4,"Good",3,"Ok","Bad")</f>
        <v>Excellent</v>
      </c>
      <c r="S2037" s="17">
        <v>67</v>
      </c>
      <c r="T2037" s="17" t="str">
        <f t="shared" si="126"/>
        <v>No</v>
      </c>
      <c r="U2037" s="82">
        <v>42541</v>
      </c>
      <c r="V2037" s="82">
        <v>43901</v>
      </c>
      <c r="W2037" s="17">
        <v>90</v>
      </c>
      <c r="X2037" s="17" t="str">
        <f t="shared" si="127"/>
        <v>Active</v>
      </c>
      <c r="Y2037" s="17" t="s">
        <v>15616</v>
      </c>
      <c r="Z2037" s="17"/>
    </row>
    <row r="2038" spans="1:26" x14ac:dyDescent="0.25">
      <c r="A2038">
        <v>2037</v>
      </c>
      <c r="B2038" s="17" t="s">
        <v>1508</v>
      </c>
      <c r="C2038" s="17">
        <v>1945</v>
      </c>
      <c r="D2038" s="17" t="str">
        <f>INDEX(Hosts!$A:$O,MATCH(Places!$C2038,Hosts!$A:$A,0),MATCH(Places!D$1,Hosts!$1:$1,0))</f>
        <v>Within a day</v>
      </c>
      <c r="E2038" s="87">
        <f>INDEX(Hosts!$A:$O,MATCH(Places!$C2038,Hosts!$A:$A,0),MATCH(Places!E$1,Hosts!$1:$1,0))</f>
        <v>1</v>
      </c>
      <c r="F2038" s="87">
        <f>INDEX(Hosts!$A:$O,MATCH(Places!$C2038,Hosts!$A:$A,0),MATCH(Places!F$1,Hosts!$1:$1,0))</f>
        <v>0.92</v>
      </c>
      <c r="G2038" s="17" t="str">
        <f>INDEX(Hosts!$A:$O,MATCH(Places!$C2038,Hosts!$A:$A,0),MATCH(Places!G$1,Hosts!$1:$1,0))</f>
        <v>No</v>
      </c>
      <c r="H2038" s="17">
        <v>16</v>
      </c>
      <c r="I2038" s="17" t="str">
        <f>INDEX(Neighborhoods!$A:$C,MATCH(Places!$H2038,Neighborhoods!$A:$A,0),MATCH(Places!I$1,Neighborhoods!$1:$1,0))</f>
        <v>Manhattan</v>
      </c>
      <c r="J2038" s="17" t="str">
        <f>INDEX(Neighborhoods!$A:$C,MATCH(Places!$H2038,Neighborhoods!$A:$A,0),MATCH(Places!J$1,Neighborhoods!$1:$1,0))</f>
        <v>Harlem</v>
      </c>
      <c r="K2038" s="17" t="s">
        <v>11822</v>
      </c>
      <c r="L2038" s="17" t="str">
        <f t="shared" si="124"/>
        <v>No</v>
      </c>
      <c r="M2038" s="17">
        <v>4</v>
      </c>
      <c r="N2038" s="17" t="str" cm="1">
        <f t="array" ref="N2038">_xlfn.IFS(M2038&lt;=2,"Small",M2038&lt;=5,"Medium",M2038&gt;5,"Large")</f>
        <v>Medium</v>
      </c>
      <c r="O2038" s="65">
        <v>100</v>
      </c>
      <c r="P2038" s="87">
        <f t="shared" si="125"/>
        <v>0.03</v>
      </c>
      <c r="Q2038" s="68">
        <v>5</v>
      </c>
      <c r="R2038" s="68" t="str" cm="1">
        <f t="array" ref="R2038">_xlfn.SWITCH(ROUND(Q2038,0),5,"Excellent",4,"Good",3,"Ok","Bad")</f>
        <v>Excellent</v>
      </c>
      <c r="S2038" s="17">
        <v>5</v>
      </c>
      <c r="T2038" s="17" t="str">
        <f t="shared" si="126"/>
        <v>No</v>
      </c>
      <c r="U2038" s="82">
        <v>43877</v>
      </c>
      <c r="V2038" s="82">
        <v>43906</v>
      </c>
      <c r="W2038" s="17">
        <v>141</v>
      </c>
      <c r="X2038" s="17" t="str">
        <f t="shared" si="127"/>
        <v>Active</v>
      </c>
      <c r="Y2038" s="17" t="s">
        <v>15615</v>
      </c>
      <c r="Z2038" s="17"/>
    </row>
    <row r="2039" spans="1:26" x14ac:dyDescent="0.25">
      <c r="A2039">
        <v>2038</v>
      </c>
      <c r="B2039" s="17" t="s">
        <v>15293</v>
      </c>
      <c r="C2039" s="17">
        <v>483</v>
      </c>
      <c r="D2039" s="17" t="str">
        <f>INDEX(Hosts!$A:$O,MATCH(Places!$C2039,Hosts!$A:$A,0),MATCH(Places!D$1,Hosts!$1:$1,0))</f>
        <v>Within a few hours</v>
      </c>
      <c r="E2039" s="87">
        <f>INDEX(Hosts!$A:$O,MATCH(Places!$C2039,Hosts!$A:$A,0),MATCH(Places!E$1,Hosts!$1:$1,0))</f>
        <v>1</v>
      </c>
      <c r="F2039" s="87">
        <f>INDEX(Hosts!$A:$O,MATCH(Places!$C2039,Hosts!$A:$A,0),MATCH(Places!F$1,Hosts!$1:$1,0))</f>
        <v>0.96</v>
      </c>
      <c r="G2039" s="17" t="str">
        <f>INDEX(Hosts!$A:$O,MATCH(Places!$C2039,Hosts!$A:$A,0),MATCH(Places!G$1,Hosts!$1:$1,0))</f>
        <v>Yes</v>
      </c>
      <c r="H2039" s="17">
        <v>21</v>
      </c>
      <c r="I2039" s="17" t="str">
        <f>INDEX(Neighborhoods!$A:$C,MATCH(Places!$H2039,Neighborhoods!$A:$A,0),MATCH(Places!I$1,Neighborhoods!$1:$1,0))</f>
        <v>Queens</v>
      </c>
      <c r="J2039" s="17" t="str">
        <f>INDEX(Neighborhoods!$A:$C,MATCH(Places!$H2039,Neighborhoods!$A:$A,0),MATCH(Places!J$1,Neighborhoods!$1:$1,0))</f>
        <v>Astoria</v>
      </c>
      <c r="K2039" s="17" t="s">
        <v>11822</v>
      </c>
      <c r="L2039" s="17" t="str">
        <f t="shared" si="124"/>
        <v>No</v>
      </c>
      <c r="M2039" s="17">
        <v>2</v>
      </c>
      <c r="N2039" s="17" t="str" cm="1">
        <f t="array" ref="N2039">_xlfn.IFS(M2039&lt;=2,"Small",M2039&lt;=5,"Medium",M2039&gt;5,"Large")</f>
        <v>Small</v>
      </c>
      <c r="O2039" s="65">
        <v>89</v>
      </c>
      <c r="P2039" s="87">
        <f t="shared" si="125"/>
        <v>0.03</v>
      </c>
      <c r="Q2039" s="68">
        <v>4.99</v>
      </c>
      <c r="R2039" s="68" t="str" cm="1">
        <f t="array" ref="R2039">_xlfn.SWITCH(ROUND(Q2039,0),5,"Excellent",4,"Good",3,"Ok","Bad")</f>
        <v>Excellent</v>
      </c>
      <c r="S2039" s="17">
        <v>222</v>
      </c>
      <c r="T2039" s="17" t="str">
        <f t="shared" si="126"/>
        <v>Yes</v>
      </c>
      <c r="U2039" s="82">
        <v>42604</v>
      </c>
      <c r="V2039" s="82">
        <v>43899</v>
      </c>
      <c r="W2039" s="17">
        <v>0</v>
      </c>
      <c r="X2039" s="17" t="str">
        <f t="shared" si="127"/>
        <v>Inactive</v>
      </c>
      <c r="Y2039" s="17" t="s">
        <v>15615</v>
      </c>
      <c r="Z2039" s="17"/>
    </row>
    <row r="2040" spans="1:26" x14ac:dyDescent="0.25">
      <c r="A2040">
        <v>2039</v>
      </c>
      <c r="B2040" s="17" t="s">
        <v>1509</v>
      </c>
      <c r="C2040" s="17">
        <v>1852</v>
      </c>
      <c r="D2040" s="17" t="str">
        <f>INDEX(Hosts!$A:$O,MATCH(Places!$C2040,Hosts!$A:$A,0),MATCH(Places!D$1,Hosts!$1:$1,0))</f>
        <v>Within an hour</v>
      </c>
      <c r="E2040" s="87">
        <f>INDEX(Hosts!$A:$O,MATCH(Places!$C2040,Hosts!$A:$A,0),MATCH(Places!E$1,Hosts!$1:$1,0))</f>
        <v>1</v>
      </c>
      <c r="F2040" s="87">
        <f>INDEX(Hosts!$A:$O,MATCH(Places!$C2040,Hosts!$A:$A,0),MATCH(Places!F$1,Hosts!$1:$1,0))</f>
        <v>0.94</v>
      </c>
      <c r="G2040" s="17" t="str">
        <f>INDEX(Hosts!$A:$O,MATCH(Places!$C2040,Hosts!$A:$A,0),MATCH(Places!G$1,Hosts!$1:$1,0))</f>
        <v>No</v>
      </c>
      <c r="H2040" s="17">
        <v>26</v>
      </c>
      <c r="I2040" s="17" t="str">
        <f>INDEX(Neighborhoods!$A:$C,MATCH(Places!$H2040,Neighborhoods!$A:$A,0),MATCH(Places!I$1,Neighborhoods!$1:$1,0))</f>
        <v>Queens</v>
      </c>
      <c r="J2040" s="17" t="str">
        <f>INDEX(Neighborhoods!$A:$C,MATCH(Places!$H2040,Neighborhoods!$A:$A,0),MATCH(Places!J$1,Neighborhoods!$1:$1,0))</f>
        <v>Sunnyside</v>
      </c>
      <c r="K2040" s="17" t="s">
        <v>11822</v>
      </c>
      <c r="L2040" s="17" t="str">
        <f t="shared" si="124"/>
        <v>No</v>
      </c>
      <c r="M2040" s="17">
        <v>4</v>
      </c>
      <c r="N2040" s="17" t="str" cm="1">
        <f t="array" ref="N2040">_xlfn.IFS(M2040&lt;=2,"Small",M2040&lt;=5,"Medium",M2040&gt;5,"Large")</f>
        <v>Medium</v>
      </c>
      <c r="O2040" s="65">
        <v>110</v>
      </c>
      <c r="P2040" s="87">
        <f t="shared" si="125"/>
        <v>0.03</v>
      </c>
      <c r="Q2040" s="68">
        <v>5</v>
      </c>
      <c r="R2040" s="68" t="str" cm="1">
        <f t="array" ref="R2040">_xlfn.SWITCH(ROUND(Q2040,0),5,"Excellent",4,"Good",3,"Ok","Bad")</f>
        <v>Excellent</v>
      </c>
      <c r="S2040" s="17">
        <v>9</v>
      </c>
      <c r="T2040" s="17" t="str">
        <f t="shared" si="126"/>
        <v>No</v>
      </c>
      <c r="U2040" s="82">
        <v>42557</v>
      </c>
      <c r="V2040" s="82">
        <v>43831</v>
      </c>
      <c r="W2040" s="17">
        <v>0</v>
      </c>
      <c r="X2040" s="17" t="str">
        <f t="shared" si="127"/>
        <v>Inactive</v>
      </c>
      <c r="Y2040" s="17" t="s">
        <v>15616</v>
      </c>
      <c r="Z2040" s="17"/>
    </row>
    <row r="2041" spans="1:26" x14ac:dyDescent="0.25">
      <c r="A2041">
        <v>2040</v>
      </c>
      <c r="B2041" s="17" t="s">
        <v>1510</v>
      </c>
      <c r="C2041" s="17">
        <v>1078</v>
      </c>
      <c r="D2041" s="17" t="str">
        <f>INDEX(Hosts!$A:$O,MATCH(Places!$C2041,Hosts!$A:$A,0),MATCH(Places!D$1,Hosts!$1:$1,0))</f>
        <v>Within a few hours</v>
      </c>
      <c r="E2041" s="87">
        <f>INDEX(Hosts!$A:$O,MATCH(Places!$C2041,Hosts!$A:$A,0),MATCH(Places!E$1,Hosts!$1:$1,0))</f>
        <v>1</v>
      </c>
      <c r="F2041" s="87">
        <f>INDEX(Hosts!$A:$O,MATCH(Places!$C2041,Hosts!$A:$A,0),MATCH(Places!F$1,Hosts!$1:$1,0))</f>
        <v>0.95</v>
      </c>
      <c r="G2041" s="17" t="str">
        <f>INDEX(Hosts!$A:$O,MATCH(Places!$C2041,Hosts!$A:$A,0),MATCH(Places!G$1,Hosts!$1:$1,0))</f>
        <v>Yes</v>
      </c>
      <c r="H2041" s="17">
        <v>7</v>
      </c>
      <c r="I2041" s="17" t="str">
        <f>INDEX(Neighborhoods!$A:$C,MATCH(Places!$H2041,Neighborhoods!$A:$A,0),MATCH(Places!I$1,Neighborhoods!$1:$1,0))</f>
        <v>Brooklyn</v>
      </c>
      <c r="J2041" s="17" t="str">
        <f>INDEX(Neighborhoods!$A:$C,MATCH(Places!$H2041,Neighborhoods!$A:$A,0),MATCH(Places!J$1,Neighborhoods!$1:$1,0))</f>
        <v>Bedford-Stuyvesant</v>
      </c>
      <c r="K2041" s="17" t="s">
        <v>11822</v>
      </c>
      <c r="L2041" s="17" t="str">
        <f t="shared" si="124"/>
        <v>No</v>
      </c>
      <c r="M2041" s="17">
        <v>4</v>
      </c>
      <c r="N2041" s="17" t="str" cm="1">
        <f t="array" ref="N2041">_xlfn.IFS(M2041&lt;=2,"Small",M2041&lt;=5,"Medium",M2041&gt;5,"Large")</f>
        <v>Medium</v>
      </c>
      <c r="O2041" s="65">
        <v>129</v>
      </c>
      <c r="P2041" s="87">
        <f t="shared" si="125"/>
        <v>0.03</v>
      </c>
      <c r="Q2041" s="68">
        <v>4.91</v>
      </c>
      <c r="R2041" s="68" t="str" cm="1">
        <f t="array" ref="R2041">_xlfn.SWITCH(ROUND(Q2041,0),5,"Excellent",4,"Good",3,"Ok","Bad")</f>
        <v>Excellent</v>
      </c>
      <c r="S2041" s="17">
        <v>183</v>
      </c>
      <c r="T2041" s="17" t="str">
        <f t="shared" si="126"/>
        <v>Yes</v>
      </c>
      <c r="U2041" s="82">
        <v>42541</v>
      </c>
      <c r="V2041" s="82">
        <v>44051</v>
      </c>
      <c r="W2041" s="17">
        <v>92</v>
      </c>
      <c r="X2041" s="17" t="str">
        <f t="shared" si="127"/>
        <v>Active</v>
      </c>
      <c r="Y2041" s="17" t="s">
        <v>15615</v>
      </c>
      <c r="Z2041" s="17"/>
    </row>
    <row r="2042" spans="1:26" x14ac:dyDescent="0.25">
      <c r="A2042">
        <v>2041</v>
      </c>
      <c r="B2042" s="17" t="s">
        <v>1511</v>
      </c>
      <c r="C2042" s="17">
        <v>492</v>
      </c>
      <c r="D2042" s="17" t="str">
        <f>INDEX(Hosts!$A:$O,MATCH(Places!$C2042,Hosts!$A:$A,0),MATCH(Places!D$1,Hosts!$1:$1,0))</f>
        <v>Within an hour</v>
      </c>
      <c r="E2042" s="87">
        <f>INDEX(Hosts!$A:$O,MATCH(Places!$C2042,Hosts!$A:$A,0),MATCH(Places!E$1,Hosts!$1:$1,0))</f>
        <v>1</v>
      </c>
      <c r="F2042" s="87">
        <f>INDEX(Hosts!$A:$O,MATCH(Places!$C2042,Hosts!$A:$A,0),MATCH(Places!F$1,Hosts!$1:$1,0))</f>
        <v>0.98</v>
      </c>
      <c r="G2042" s="17" t="str">
        <f>INDEX(Hosts!$A:$O,MATCH(Places!$C2042,Hosts!$A:$A,0),MATCH(Places!G$1,Hosts!$1:$1,0))</f>
        <v>Yes</v>
      </c>
      <c r="H2042" s="17">
        <v>12</v>
      </c>
      <c r="I2042" s="17" t="str">
        <f>INDEX(Neighborhoods!$A:$C,MATCH(Places!$H2042,Neighborhoods!$A:$A,0),MATCH(Places!I$1,Neighborhoods!$1:$1,0))</f>
        <v>Brooklyn</v>
      </c>
      <c r="J2042" s="17" t="str">
        <f>INDEX(Neighborhoods!$A:$C,MATCH(Places!$H2042,Neighborhoods!$A:$A,0),MATCH(Places!J$1,Neighborhoods!$1:$1,0))</f>
        <v>Williamsburg</v>
      </c>
      <c r="K2042" s="17" t="s">
        <v>11822</v>
      </c>
      <c r="L2042" s="17" t="str">
        <f t="shared" si="124"/>
        <v>No</v>
      </c>
      <c r="M2042" s="17">
        <v>4</v>
      </c>
      <c r="N2042" s="17" t="str" cm="1">
        <f t="array" ref="N2042">_xlfn.IFS(M2042&lt;=2,"Small",M2042&lt;=5,"Medium",M2042&gt;5,"Large")</f>
        <v>Medium</v>
      </c>
      <c r="O2042" s="65">
        <v>165</v>
      </c>
      <c r="P2042" s="87">
        <f t="shared" si="125"/>
        <v>0.03</v>
      </c>
      <c r="Q2042" s="68">
        <v>4.9800000000000004</v>
      </c>
      <c r="R2042" s="68" t="str" cm="1">
        <f t="array" ref="R2042">_xlfn.SWITCH(ROUND(Q2042,0),5,"Excellent",4,"Good",3,"Ok","Bad")</f>
        <v>Excellent</v>
      </c>
      <c r="S2042" s="17">
        <v>123</v>
      </c>
      <c r="T2042" s="17" t="str">
        <f t="shared" si="126"/>
        <v>Yes</v>
      </c>
      <c r="U2042" s="82">
        <v>42557</v>
      </c>
      <c r="V2042" s="82">
        <v>43898</v>
      </c>
      <c r="W2042" s="17">
        <v>249</v>
      </c>
      <c r="X2042" s="17" t="str">
        <f t="shared" si="127"/>
        <v>Active</v>
      </c>
      <c r="Y2042" s="17" t="s">
        <v>15615</v>
      </c>
      <c r="Z2042" s="17"/>
    </row>
    <row r="2043" spans="1:26" x14ac:dyDescent="0.25">
      <c r="A2043">
        <v>2042</v>
      </c>
      <c r="B2043" s="17" t="s">
        <v>1512</v>
      </c>
      <c r="C2043" s="17">
        <v>2116</v>
      </c>
      <c r="D2043" s="17" t="str">
        <f>INDEX(Hosts!$A:$O,MATCH(Places!$C2043,Hosts!$A:$A,0),MATCH(Places!D$1,Hosts!$1:$1,0))</f>
        <v>Within an hour</v>
      </c>
      <c r="E2043" s="87">
        <f>INDEX(Hosts!$A:$O,MATCH(Places!$C2043,Hosts!$A:$A,0),MATCH(Places!E$1,Hosts!$1:$1,0))</f>
        <v>1</v>
      </c>
      <c r="F2043" s="87">
        <f>INDEX(Hosts!$A:$O,MATCH(Places!$C2043,Hosts!$A:$A,0),MATCH(Places!F$1,Hosts!$1:$1,0))</f>
        <v>0.91</v>
      </c>
      <c r="G2043" s="17" t="str">
        <f>INDEX(Hosts!$A:$O,MATCH(Places!$C2043,Hosts!$A:$A,0),MATCH(Places!G$1,Hosts!$1:$1,0))</f>
        <v>Yes</v>
      </c>
      <c r="H2043" s="17">
        <v>10</v>
      </c>
      <c r="I2043" s="17" t="str">
        <f>INDEX(Neighborhoods!$A:$C,MATCH(Places!$H2043,Neighborhoods!$A:$A,0),MATCH(Places!I$1,Neighborhoods!$1:$1,0))</f>
        <v>Brooklyn</v>
      </c>
      <c r="J2043" s="17" t="str">
        <f>INDEX(Neighborhoods!$A:$C,MATCH(Places!$H2043,Neighborhoods!$A:$A,0),MATCH(Places!J$1,Neighborhoods!$1:$1,0))</f>
        <v>East Flatbush</v>
      </c>
      <c r="K2043" s="17" t="s">
        <v>11822</v>
      </c>
      <c r="L2043" s="17" t="str">
        <f t="shared" si="124"/>
        <v>No</v>
      </c>
      <c r="M2043" s="17">
        <v>4</v>
      </c>
      <c r="N2043" s="17" t="str" cm="1">
        <f t="array" ref="N2043">_xlfn.IFS(M2043&lt;=2,"Small",M2043&lt;=5,"Medium",M2043&gt;5,"Large")</f>
        <v>Medium</v>
      </c>
      <c r="O2043" s="65">
        <v>115</v>
      </c>
      <c r="P2043" s="87">
        <f t="shared" si="125"/>
        <v>0.03</v>
      </c>
      <c r="Q2043" s="68">
        <v>4.75</v>
      </c>
      <c r="R2043" s="68" t="str" cm="1">
        <f t="array" ref="R2043">_xlfn.SWITCH(ROUND(Q2043,0),5,"Excellent",4,"Good",3,"Ok","Bad")</f>
        <v>Excellent</v>
      </c>
      <c r="S2043" s="17">
        <v>104</v>
      </c>
      <c r="T2043" s="17" t="str">
        <f t="shared" si="126"/>
        <v>No</v>
      </c>
      <c r="U2043" s="82">
        <v>42560</v>
      </c>
      <c r="V2043" s="82">
        <v>43988</v>
      </c>
      <c r="W2043" s="17">
        <v>341</v>
      </c>
      <c r="X2043" s="17" t="str">
        <f t="shared" si="127"/>
        <v>Active</v>
      </c>
      <c r="Y2043" s="17" t="s">
        <v>15615</v>
      </c>
      <c r="Z2043" s="17"/>
    </row>
    <row r="2044" spans="1:26" x14ac:dyDescent="0.25">
      <c r="A2044">
        <v>2043</v>
      </c>
      <c r="B2044" s="17" t="s">
        <v>13397</v>
      </c>
      <c r="C2044" s="17">
        <v>2450</v>
      </c>
      <c r="D2044" s="17" t="str">
        <f>INDEX(Hosts!$A:$O,MATCH(Places!$C2044,Hosts!$A:$A,0),MATCH(Places!D$1,Hosts!$1:$1,0))</f>
        <v>Within an hour</v>
      </c>
      <c r="E2044" s="87">
        <f>INDEX(Hosts!$A:$O,MATCH(Places!$C2044,Hosts!$A:$A,0),MATCH(Places!E$1,Hosts!$1:$1,0))</f>
        <v>1</v>
      </c>
      <c r="F2044" s="87">
        <f>INDEX(Hosts!$A:$O,MATCH(Places!$C2044,Hosts!$A:$A,0),MATCH(Places!F$1,Hosts!$1:$1,0))</f>
        <v>0.64</v>
      </c>
      <c r="G2044" s="17" t="str">
        <f>INDEX(Hosts!$A:$O,MATCH(Places!$C2044,Hosts!$A:$A,0),MATCH(Places!G$1,Hosts!$1:$1,0))</f>
        <v>No</v>
      </c>
      <c r="H2044" s="17">
        <v>24</v>
      </c>
      <c r="I2044" s="17" t="str">
        <f>INDEX(Neighborhoods!$A:$C,MATCH(Places!$H2044,Neighborhoods!$A:$A,0),MATCH(Places!I$1,Neighborhoods!$1:$1,0))</f>
        <v>Queens</v>
      </c>
      <c r="J2044" s="17" t="str">
        <f>INDEX(Neighborhoods!$A:$C,MATCH(Places!$H2044,Neighborhoods!$A:$A,0),MATCH(Places!J$1,Neighborhoods!$1:$1,0))</f>
        <v>Long Island City</v>
      </c>
      <c r="K2044" s="17" t="s">
        <v>11822</v>
      </c>
      <c r="L2044" s="17" t="str">
        <f t="shared" si="124"/>
        <v>No</v>
      </c>
      <c r="M2044" s="17">
        <v>5</v>
      </c>
      <c r="N2044" s="17" t="str" cm="1">
        <f t="array" ref="N2044">_xlfn.IFS(M2044&lt;=2,"Small",M2044&lt;=5,"Medium",M2044&gt;5,"Large")</f>
        <v>Medium</v>
      </c>
      <c r="O2044" s="65">
        <v>100</v>
      </c>
      <c r="P2044" s="87">
        <f t="shared" si="125"/>
        <v>0.03</v>
      </c>
      <c r="Q2044" s="68">
        <v>4.82</v>
      </c>
      <c r="R2044" s="68" t="str" cm="1">
        <f t="array" ref="R2044">_xlfn.SWITCH(ROUND(Q2044,0),5,"Excellent",4,"Good",3,"Ok","Bad")</f>
        <v>Excellent</v>
      </c>
      <c r="S2044" s="17">
        <v>45</v>
      </c>
      <c r="T2044" s="17" t="str">
        <f t="shared" si="126"/>
        <v>No</v>
      </c>
      <c r="U2044" s="82">
        <v>42827</v>
      </c>
      <c r="V2044" s="82">
        <v>43808</v>
      </c>
      <c r="W2044" s="17">
        <v>90</v>
      </c>
      <c r="X2044" s="17" t="str">
        <f t="shared" si="127"/>
        <v>Active</v>
      </c>
      <c r="Y2044" s="17" t="s">
        <v>15616</v>
      </c>
      <c r="Z2044" s="17"/>
    </row>
    <row r="2045" spans="1:26" x14ac:dyDescent="0.25">
      <c r="A2045">
        <v>2044</v>
      </c>
      <c r="B2045" s="17" t="s">
        <v>1513</v>
      </c>
      <c r="C2045" s="17">
        <v>2875</v>
      </c>
      <c r="D2045" s="17" t="str">
        <f>INDEX(Hosts!$A:$O,MATCH(Places!$C2045,Hosts!$A:$A,0),MATCH(Places!D$1,Hosts!$1:$1,0))</f>
        <v>Within a few hours</v>
      </c>
      <c r="E2045" s="87">
        <f>INDEX(Hosts!$A:$O,MATCH(Places!$C2045,Hosts!$A:$A,0),MATCH(Places!E$1,Hosts!$1:$1,0))</f>
        <v>1</v>
      </c>
      <c r="F2045" s="87">
        <f>INDEX(Hosts!$A:$O,MATCH(Places!$C2045,Hosts!$A:$A,0),MATCH(Places!F$1,Hosts!$1:$1,0))</f>
        <v>0.79</v>
      </c>
      <c r="G2045" s="17" t="str">
        <f>INDEX(Hosts!$A:$O,MATCH(Places!$C2045,Hosts!$A:$A,0),MATCH(Places!G$1,Hosts!$1:$1,0))</f>
        <v>Yes</v>
      </c>
      <c r="H2045" s="17">
        <v>7</v>
      </c>
      <c r="I2045" s="17" t="str">
        <f>INDEX(Neighborhoods!$A:$C,MATCH(Places!$H2045,Neighborhoods!$A:$A,0),MATCH(Places!I$1,Neighborhoods!$1:$1,0))</f>
        <v>Brooklyn</v>
      </c>
      <c r="J2045" s="17" t="str">
        <f>INDEX(Neighborhoods!$A:$C,MATCH(Places!$H2045,Neighborhoods!$A:$A,0),MATCH(Places!J$1,Neighborhoods!$1:$1,0))</f>
        <v>Bedford-Stuyvesant</v>
      </c>
      <c r="K2045" s="17" t="s">
        <v>11822</v>
      </c>
      <c r="L2045" s="17" t="str">
        <f t="shared" si="124"/>
        <v>No</v>
      </c>
      <c r="M2045" s="17">
        <v>2</v>
      </c>
      <c r="N2045" s="17" t="str" cm="1">
        <f t="array" ref="N2045">_xlfn.IFS(M2045&lt;=2,"Small",M2045&lt;=5,"Medium",M2045&gt;5,"Large")</f>
        <v>Small</v>
      </c>
      <c r="O2045" s="65">
        <v>95</v>
      </c>
      <c r="P2045" s="87">
        <f t="shared" si="125"/>
        <v>0.03</v>
      </c>
      <c r="Q2045" s="68">
        <v>4.68</v>
      </c>
      <c r="R2045" s="68" t="str" cm="1">
        <f t="array" ref="R2045">_xlfn.SWITCH(ROUND(Q2045,0),5,"Excellent",4,"Good",3,"Ok","Bad")</f>
        <v>Excellent</v>
      </c>
      <c r="S2045" s="17">
        <v>22</v>
      </c>
      <c r="T2045" s="17" t="str">
        <f t="shared" si="126"/>
        <v>No</v>
      </c>
      <c r="U2045" s="82">
        <v>42638</v>
      </c>
      <c r="V2045" s="82">
        <v>43852</v>
      </c>
      <c r="W2045" s="17">
        <v>180</v>
      </c>
      <c r="X2045" s="17" t="str">
        <f t="shared" si="127"/>
        <v>Active</v>
      </c>
      <c r="Y2045" s="17" t="s">
        <v>15615</v>
      </c>
      <c r="Z2045" s="17"/>
    </row>
    <row r="2046" spans="1:26" x14ac:dyDescent="0.25">
      <c r="A2046">
        <v>2045</v>
      </c>
      <c r="B2046" s="17" t="s">
        <v>15173</v>
      </c>
      <c r="C2046" s="17">
        <v>143</v>
      </c>
      <c r="D2046" s="17" t="str">
        <f>INDEX(Hosts!$A:$O,MATCH(Places!$C2046,Hosts!$A:$A,0),MATCH(Places!D$1,Hosts!$1:$1,0))</f>
        <v>Within an hour</v>
      </c>
      <c r="E2046" s="87">
        <f>INDEX(Hosts!$A:$O,MATCH(Places!$C2046,Hosts!$A:$A,0),MATCH(Places!E$1,Hosts!$1:$1,0))</f>
        <v>1</v>
      </c>
      <c r="F2046" s="87">
        <f>INDEX(Hosts!$A:$O,MATCH(Places!$C2046,Hosts!$A:$A,0),MATCH(Places!F$1,Hosts!$1:$1,0))</f>
        <v>0.92</v>
      </c>
      <c r="G2046" s="17" t="str">
        <f>INDEX(Hosts!$A:$O,MATCH(Places!$C2046,Hosts!$A:$A,0),MATCH(Places!G$1,Hosts!$1:$1,0))</f>
        <v>No</v>
      </c>
      <c r="H2046" s="17">
        <v>16</v>
      </c>
      <c r="I2046" s="17" t="str">
        <f>INDEX(Neighborhoods!$A:$C,MATCH(Places!$H2046,Neighborhoods!$A:$A,0),MATCH(Places!I$1,Neighborhoods!$1:$1,0))</f>
        <v>Manhattan</v>
      </c>
      <c r="J2046" s="17" t="str">
        <f>INDEX(Neighborhoods!$A:$C,MATCH(Places!$H2046,Neighborhoods!$A:$A,0),MATCH(Places!J$1,Neighborhoods!$1:$1,0))</f>
        <v>Harlem</v>
      </c>
      <c r="K2046" s="17" t="s">
        <v>1</v>
      </c>
      <c r="L2046" s="17" t="str">
        <f t="shared" si="124"/>
        <v>Yes</v>
      </c>
      <c r="M2046" s="17">
        <v>1</v>
      </c>
      <c r="N2046" s="17" t="str" cm="1">
        <f t="array" ref="N2046">_xlfn.IFS(M2046&lt;=2,"Small",M2046&lt;=5,"Medium",M2046&gt;5,"Large")</f>
        <v>Small</v>
      </c>
      <c r="O2046" s="65">
        <v>40</v>
      </c>
      <c r="P2046" s="87">
        <f t="shared" si="125"/>
        <v>0.03</v>
      </c>
      <c r="Q2046" s="68">
        <v>5</v>
      </c>
      <c r="R2046" s="68" t="str" cm="1">
        <f t="array" ref="R2046">_xlfn.SWITCH(ROUND(Q2046,0),5,"Excellent",4,"Good",3,"Ok","Bad")</f>
        <v>Excellent</v>
      </c>
      <c r="S2046" s="17">
        <v>25</v>
      </c>
      <c r="T2046" s="17" t="str">
        <f t="shared" si="126"/>
        <v>No</v>
      </c>
      <c r="U2046" s="82">
        <v>42561</v>
      </c>
      <c r="V2046" s="82">
        <v>43904</v>
      </c>
      <c r="W2046" s="17">
        <v>48</v>
      </c>
      <c r="X2046" s="17" t="str">
        <f t="shared" si="127"/>
        <v>Active</v>
      </c>
      <c r="Y2046" s="17" t="s">
        <v>15615</v>
      </c>
      <c r="Z2046" s="17"/>
    </row>
    <row r="2047" spans="1:26" x14ac:dyDescent="0.25">
      <c r="A2047">
        <v>2046</v>
      </c>
      <c r="B2047" s="17" t="s">
        <v>14650</v>
      </c>
      <c r="C2047" s="17">
        <v>762</v>
      </c>
      <c r="D2047" s="17" t="str">
        <f>INDEX(Hosts!$A:$O,MATCH(Places!$C2047,Hosts!$A:$A,0),MATCH(Places!D$1,Hosts!$1:$1,0))</f>
        <v>Within an hour</v>
      </c>
      <c r="E2047" s="87">
        <f>INDEX(Hosts!$A:$O,MATCH(Places!$C2047,Hosts!$A:$A,0),MATCH(Places!E$1,Hosts!$1:$1,0))</f>
        <v>1</v>
      </c>
      <c r="F2047" s="87">
        <f>INDEX(Hosts!$A:$O,MATCH(Places!$C2047,Hosts!$A:$A,0),MATCH(Places!F$1,Hosts!$1:$1,0))</f>
        <v>1</v>
      </c>
      <c r="G2047" s="17" t="str">
        <f>INDEX(Hosts!$A:$O,MATCH(Places!$C2047,Hosts!$A:$A,0),MATCH(Places!G$1,Hosts!$1:$1,0))</f>
        <v>Yes</v>
      </c>
      <c r="H2047" s="17">
        <v>30</v>
      </c>
      <c r="I2047" s="17" t="str">
        <f>INDEX(Neighborhoods!$A:$C,MATCH(Places!$H2047,Neighborhoods!$A:$A,0),MATCH(Places!I$1,Neighborhoods!$1:$1,0))</f>
        <v>Staten Island</v>
      </c>
      <c r="J2047" s="17" t="str">
        <f>INDEX(Neighborhoods!$A:$C,MATCH(Places!$H2047,Neighborhoods!$A:$A,0),MATCH(Places!J$1,Neighborhoods!$1:$1,0))</f>
        <v>Tompkinsville</v>
      </c>
      <c r="K2047" s="17" t="s">
        <v>11822</v>
      </c>
      <c r="L2047" s="17" t="str">
        <f t="shared" si="124"/>
        <v>No</v>
      </c>
      <c r="M2047" s="17">
        <v>3</v>
      </c>
      <c r="N2047" s="17" t="str" cm="1">
        <f t="array" ref="N2047">_xlfn.IFS(M2047&lt;=2,"Small",M2047&lt;=5,"Medium",M2047&gt;5,"Large")</f>
        <v>Medium</v>
      </c>
      <c r="O2047" s="65">
        <v>85</v>
      </c>
      <c r="P2047" s="87">
        <f t="shared" si="125"/>
        <v>0.03</v>
      </c>
      <c r="Q2047" s="68">
        <v>4.99</v>
      </c>
      <c r="R2047" s="68" t="str" cm="1">
        <f t="array" ref="R2047">_xlfn.SWITCH(ROUND(Q2047,0),5,"Excellent",4,"Good",3,"Ok","Bad")</f>
        <v>Excellent</v>
      </c>
      <c r="S2047" s="17">
        <v>167</v>
      </c>
      <c r="T2047" s="17" t="str">
        <f t="shared" si="126"/>
        <v>Yes</v>
      </c>
      <c r="U2047" s="82">
        <v>42546</v>
      </c>
      <c r="V2047" s="82">
        <v>44059</v>
      </c>
      <c r="W2047" s="17">
        <v>293</v>
      </c>
      <c r="X2047" s="17" t="str">
        <f t="shared" si="127"/>
        <v>Active</v>
      </c>
      <c r="Y2047" s="17" t="s">
        <v>15616</v>
      </c>
      <c r="Z2047" s="17"/>
    </row>
    <row r="2048" spans="1:26" x14ac:dyDescent="0.25">
      <c r="A2048">
        <v>2047</v>
      </c>
      <c r="B2048" s="17" t="s">
        <v>1514</v>
      </c>
      <c r="C2048" s="17">
        <v>2866</v>
      </c>
      <c r="D2048" s="17" t="str">
        <f>INDEX(Hosts!$A:$O,MATCH(Places!$C2048,Hosts!$A:$A,0),MATCH(Places!D$1,Hosts!$1:$1,0))</f>
        <v>Within an hour</v>
      </c>
      <c r="E2048" s="87">
        <f>INDEX(Hosts!$A:$O,MATCH(Places!$C2048,Hosts!$A:$A,0),MATCH(Places!E$1,Hosts!$1:$1,0))</f>
        <v>1</v>
      </c>
      <c r="F2048" s="87">
        <f>INDEX(Hosts!$A:$O,MATCH(Places!$C2048,Hosts!$A:$A,0),MATCH(Places!F$1,Hosts!$1:$1,0))</f>
        <v>0.99</v>
      </c>
      <c r="G2048" s="17" t="str">
        <f>INDEX(Hosts!$A:$O,MATCH(Places!$C2048,Hosts!$A:$A,0),MATCH(Places!G$1,Hosts!$1:$1,0))</f>
        <v>No</v>
      </c>
      <c r="H2048" s="17">
        <v>5</v>
      </c>
      <c r="I2048" s="17" t="str">
        <f>INDEX(Neighborhoods!$A:$C,MATCH(Places!$H2048,Neighborhoods!$A:$A,0),MATCH(Places!I$1,Neighborhoods!$1:$1,0))</f>
        <v>Bronx</v>
      </c>
      <c r="J2048" s="17" t="str">
        <f>INDEX(Neighborhoods!$A:$C,MATCH(Places!$H2048,Neighborhoods!$A:$A,0),MATCH(Places!J$1,Neighborhoods!$1:$1,0))</f>
        <v>Port Morris</v>
      </c>
      <c r="K2048" s="17" t="s">
        <v>1</v>
      </c>
      <c r="L2048" s="17" t="str">
        <f t="shared" si="124"/>
        <v>Yes</v>
      </c>
      <c r="M2048" s="17">
        <v>2</v>
      </c>
      <c r="N2048" s="17" t="str" cm="1">
        <f t="array" ref="N2048">_xlfn.IFS(M2048&lt;=2,"Small",M2048&lt;=5,"Medium",M2048&gt;5,"Large")</f>
        <v>Small</v>
      </c>
      <c r="O2048" s="65">
        <v>31</v>
      </c>
      <c r="P2048" s="87">
        <f t="shared" si="125"/>
        <v>0.03</v>
      </c>
      <c r="Q2048" s="68">
        <v>4.88</v>
      </c>
      <c r="R2048" s="68" t="str" cm="1">
        <f t="array" ref="R2048">_xlfn.SWITCH(ROUND(Q2048,0),5,"Excellent",4,"Good",3,"Ok","Bad")</f>
        <v>Excellent</v>
      </c>
      <c r="S2048" s="17">
        <v>76</v>
      </c>
      <c r="T2048" s="17" t="str">
        <f t="shared" si="126"/>
        <v>No</v>
      </c>
      <c r="U2048" s="82">
        <v>42576</v>
      </c>
      <c r="V2048" s="82">
        <v>43968</v>
      </c>
      <c r="W2048" s="17">
        <v>161</v>
      </c>
      <c r="X2048" s="17" t="str">
        <f t="shared" si="127"/>
        <v>Active</v>
      </c>
      <c r="Y2048" s="17" t="s">
        <v>15615</v>
      </c>
      <c r="Z2048" s="17"/>
    </row>
    <row r="2049" spans="1:26" x14ac:dyDescent="0.25">
      <c r="A2049">
        <v>2048</v>
      </c>
      <c r="B2049" s="17" t="s">
        <v>1515</v>
      </c>
      <c r="C2049" s="17">
        <v>2857</v>
      </c>
      <c r="D2049" s="17" t="str">
        <f>INDEX(Hosts!$A:$O,MATCH(Places!$C2049,Hosts!$A:$A,0),MATCH(Places!D$1,Hosts!$1:$1,0))</f>
        <v>Within a few hours</v>
      </c>
      <c r="E2049" s="87">
        <f>INDEX(Hosts!$A:$O,MATCH(Places!$C2049,Hosts!$A:$A,0),MATCH(Places!E$1,Hosts!$1:$1,0))</f>
        <v>1</v>
      </c>
      <c r="F2049" s="87">
        <f>INDEX(Hosts!$A:$O,MATCH(Places!$C2049,Hosts!$A:$A,0),MATCH(Places!F$1,Hosts!$1:$1,0))</f>
        <v>0.98</v>
      </c>
      <c r="G2049" s="17" t="str">
        <f>INDEX(Hosts!$A:$O,MATCH(Places!$C2049,Hosts!$A:$A,0),MATCH(Places!G$1,Hosts!$1:$1,0))</f>
        <v>No</v>
      </c>
      <c r="H2049" s="17">
        <v>3</v>
      </c>
      <c r="I2049" s="17" t="str">
        <f>INDEX(Neighborhoods!$A:$C,MATCH(Places!$H2049,Neighborhoods!$A:$A,0),MATCH(Places!I$1,Neighborhoods!$1:$1,0))</f>
        <v>Bronx</v>
      </c>
      <c r="J2049" s="17" t="str">
        <f>INDEX(Neighborhoods!$A:$C,MATCH(Places!$H2049,Neighborhoods!$A:$A,0),MATCH(Places!J$1,Neighborhoods!$1:$1,0))</f>
        <v>Longwood</v>
      </c>
      <c r="K2049" s="17" t="s">
        <v>1</v>
      </c>
      <c r="L2049" s="17" t="str">
        <f t="shared" si="124"/>
        <v>Yes</v>
      </c>
      <c r="M2049" s="17">
        <v>1</v>
      </c>
      <c r="N2049" s="17" t="str" cm="1">
        <f t="array" ref="N2049">_xlfn.IFS(M2049&lt;=2,"Small",M2049&lt;=5,"Medium",M2049&gt;5,"Large")</f>
        <v>Small</v>
      </c>
      <c r="O2049" s="65">
        <v>55</v>
      </c>
      <c r="P2049" s="87">
        <f t="shared" si="125"/>
        <v>0.03</v>
      </c>
      <c r="Q2049" s="68">
        <v>4.5999999999999996</v>
      </c>
      <c r="R2049" s="68" t="str" cm="1">
        <f t="array" ref="R2049">_xlfn.SWITCH(ROUND(Q2049,0),5,"Excellent",4,"Good",3,"Ok","Bad")</f>
        <v>Excellent</v>
      </c>
      <c r="S2049" s="17">
        <v>94</v>
      </c>
      <c r="T2049" s="17" t="str">
        <f t="shared" si="126"/>
        <v>No</v>
      </c>
      <c r="U2049" s="82">
        <v>42542</v>
      </c>
      <c r="V2049" s="82">
        <v>43901</v>
      </c>
      <c r="W2049" s="17">
        <v>165</v>
      </c>
      <c r="X2049" s="17" t="str">
        <f t="shared" si="127"/>
        <v>Active</v>
      </c>
      <c r="Y2049" s="17" t="s">
        <v>15615</v>
      </c>
      <c r="Z2049" s="17"/>
    </row>
    <row r="2050" spans="1:26" x14ac:dyDescent="0.25">
      <c r="A2050">
        <v>2049</v>
      </c>
      <c r="B2050" s="17" t="s">
        <v>1516</v>
      </c>
      <c r="C2050" s="17">
        <v>1080</v>
      </c>
      <c r="D2050" s="17" t="str">
        <f>INDEX(Hosts!$A:$O,MATCH(Places!$C2050,Hosts!$A:$A,0),MATCH(Places!D$1,Hosts!$1:$1,0))</f>
        <v>A few days or more</v>
      </c>
      <c r="E2050" s="87">
        <f>INDEX(Hosts!$A:$O,MATCH(Places!$C2050,Hosts!$A:$A,0),MATCH(Places!E$1,Hosts!$1:$1,0))</f>
        <v>0</v>
      </c>
      <c r="F2050" s="87">
        <f>INDEX(Hosts!$A:$O,MATCH(Places!$C2050,Hosts!$A:$A,0),MATCH(Places!F$1,Hosts!$1:$1,0))</f>
        <v>0.93</v>
      </c>
      <c r="G2050" s="17" t="str">
        <f>INDEX(Hosts!$A:$O,MATCH(Places!$C2050,Hosts!$A:$A,0),MATCH(Places!G$1,Hosts!$1:$1,0))</f>
        <v>Yes</v>
      </c>
      <c r="H2050" s="17">
        <v>2</v>
      </c>
      <c r="I2050" s="17" t="str">
        <f>INDEX(Neighborhoods!$A:$C,MATCH(Places!$H2050,Neighborhoods!$A:$A,0),MATCH(Places!I$1,Neighborhoods!$1:$1,0))</f>
        <v>Bronx</v>
      </c>
      <c r="J2050" s="17" t="str">
        <f>INDEX(Neighborhoods!$A:$C,MATCH(Places!$H2050,Neighborhoods!$A:$A,0),MATCH(Places!J$1,Neighborhoods!$1:$1,0))</f>
        <v>Concourse</v>
      </c>
      <c r="K2050" s="17" t="s">
        <v>11822</v>
      </c>
      <c r="L2050" s="17" t="str">
        <f t="shared" ref="L2050:L2113" si="128">IF(OR(K2050="Private room",K2050="Shared room"),"Yes","No")</f>
        <v>No</v>
      </c>
      <c r="M2050" s="17">
        <v>2</v>
      </c>
      <c r="N2050" s="17" t="str" cm="1">
        <f t="array" ref="N2050">_xlfn.IFS(M2050&lt;=2,"Small",M2050&lt;=5,"Medium",M2050&gt;5,"Large")</f>
        <v>Small</v>
      </c>
      <c r="O2050" s="65">
        <v>102</v>
      </c>
      <c r="P2050" s="87">
        <f t="shared" ref="P2050:P2113" si="129">VLOOKUP(O2050,$AB$1:$AC$5,2)</f>
        <v>0.03</v>
      </c>
      <c r="Q2050" s="68">
        <v>4.83</v>
      </c>
      <c r="R2050" s="68" t="str" cm="1">
        <f t="array" ref="R2050">_xlfn.SWITCH(ROUND(Q2050,0),5,"Excellent",4,"Good",3,"Ok","Bad")</f>
        <v>Excellent</v>
      </c>
      <c r="S2050" s="17">
        <v>122</v>
      </c>
      <c r="T2050" s="17" t="str">
        <f t="shared" ref="T2050:T2113" si="130">IF(AND(Q2050&gt;=4.8,S2050&gt;100),"Yes","No")</f>
        <v>Yes</v>
      </c>
      <c r="U2050" s="82">
        <v>42579</v>
      </c>
      <c r="V2050" s="82">
        <v>43890</v>
      </c>
      <c r="W2050" s="17">
        <v>327</v>
      </c>
      <c r="X2050" s="17" t="str">
        <f t="shared" ref="X2050:X2113" si="131">IF(W2050&lt;&gt;0,"Active","Inactive")</f>
        <v>Active</v>
      </c>
      <c r="Y2050" s="17" t="s">
        <v>15616</v>
      </c>
      <c r="Z2050" s="17"/>
    </row>
    <row r="2051" spans="1:26" x14ac:dyDescent="0.25">
      <c r="A2051">
        <v>2050</v>
      </c>
      <c r="B2051" s="17" t="s">
        <v>13263</v>
      </c>
      <c r="C2051" s="17">
        <v>1966</v>
      </c>
      <c r="D2051" s="17" t="str">
        <f>INDEX(Hosts!$A:$O,MATCH(Places!$C2051,Hosts!$A:$A,0),MATCH(Places!D$1,Hosts!$1:$1,0))</f>
        <v>Within an hour</v>
      </c>
      <c r="E2051" s="87">
        <f>INDEX(Hosts!$A:$O,MATCH(Places!$C2051,Hosts!$A:$A,0),MATCH(Places!E$1,Hosts!$1:$1,0))</f>
        <v>0.96</v>
      </c>
      <c r="F2051" s="87">
        <f>INDEX(Hosts!$A:$O,MATCH(Places!$C2051,Hosts!$A:$A,0),MATCH(Places!F$1,Hosts!$1:$1,0))</f>
        <v>0.92</v>
      </c>
      <c r="G2051" s="17" t="str">
        <f>INDEX(Hosts!$A:$O,MATCH(Places!$C2051,Hosts!$A:$A,0),MATCH(Places!G$1,Hosts!$1:$1,0))</f>
        <v>No</v>
      </c>
      <c r="H2051" s="17">
        <v>2</v>
      </c>
      <c r="I2051" s="17" t="str">
        <f>INDEX(Neighborhoods!$A:$C,MATCH(Places!$H2051,Neighborhoods!$A:$A,0),MATCH(Places!I$1,Neighborhoods!$1:$1,0))</f>
        <v>Bronx</v>
      </c>
      <c r="J2051" s="17" t="str">
        <f>INDEX(Neighborhoods!$A:$C,MATCH(Places!$H2051,Neighborhoods!$A:$A,0),MATCH(Places!J$1,Neighborhoods!$1:$1,0))</f>
        <v>Concourse</v>
      </c>
      <c r="K2051" s="17" t="s">
        <v>11822</v>
      </c>
      <c r="L2051" s="17" t="str">
        <f t="shared" si="128"/>
        <v>No</v>
      </c>
      <c r="M2051" s="17">
        <v>4</v>
      </c>
      <c r="N2051" s="17" t="str" cm="1">
        <f t="array" ref="N2051">_xlfn.IFS(M2051&lt;=2,"Small",M2051&lt;=5,"Medium",M2051&gt;5,"Large")</f>
        <v>Medium</v>
      </c>
      <c r="O2051" s="65">
        <v>75</v>
      </c>
      <c r="P2051" s="87">
        <f t="shared" si="129"/>
        <v>0.03</v>
      </c>
      <c r="Q2051" s="68">
        <v>4.8</v>
      </c>
      <c r="R2051" s="68" t="str" cm="1">
        <f t="array" ref="R2051">_xlfn.SWITCH(ROUND(Q2051,0),5,"Excellent",4,"Good",3,"Ok","Bad")</f>
        <v>Excellent</v>
      </c>
      <c r="S2051" s="17">
        <v>96</v>
      </c>
      <c r="T2051" s="17" t="str">
        <f t="shared" si="130"/>
        <v>No</v>
      </c>
      <c r="U2051" s="82">
        <v>42543</v>
      </c>
      <c r="V2051" s="82">
        <v>44043</v>
      </c>
      <c r="W2051" s="17">
        <v>303</v>
      </c>
      <c r="X2051" s="17" t="str">
        <f t="shared" si="131"/>
        <v>Active</v>
      </c>
      <c r="Y2051" s="17" t="s">
        <v>15615</v>
      </c>
      <c r="Z2051" s="17"/>
    </row>
    <row r="2052" spans="1:26" x14ac:dyDescent="0.25">
      <c r="A2052">
        <v>2051</v>
      </c>
      <c r="B2052" s="17" t="s">
        <v>1517</v>
      </c>
      <c r="C2052" s="17">
        <v>2092</v>
      </c>
      <c r="D2052" s="17" t="str">
        <f>INDEX(Hosts!$A:$O,MATCH(Places!$C2052,Hosts!$A:$A,0),MATCH(Places!D$1,Hosts!$1:$1,0))</f>
        <v>Within a few hours</v>
      </c>
      <c r="E2052" s="87">
        <f>INDEX(Hosts!$A:$O,MATCH(Places!$C2052,Hosts!$A:$A,0),MATCH(Places!E$1,Hosts!$1:$1,0))</f>
        <v>1</v>
      </c>
      <c r="F2052" s="87">
        <f>INDEX(Hosts!$A:$O,MATCH(Places!$C2052,Hosts!$A:$A,0),MATCH(Places!F$1,Hosts!$1:$1,0))</f>
        <v>0.71</v>
      </c>
      <c r="G2052" s="17" t="str">
        <f>INDEX(Hosts!$A:$O,MATCH(Places!$C2052,Hosts!$A:$A,0),MATCH(Places!G$1,Hosts!$1:$1,0))</f>
        <v>Yes</v>
      </c>
      <c r="H2052" s="17">
        <v>20</v>
      </c>
      <c r="I2052" s="17" t="str">
        <f>INDEX(Neighborhoods!$A:$C,MATCH(Places!$H2052,Neighborhoods!$A:$A,0),MATCH(Places!I$1,Neighborhoods!$1:$1,0))</f>
        <v>Manhattan</v>
      </c>
      <c r="J2052" s="17" t="str">
        <f>INDEX(Neighborhoods!$A:$C,MATCH(Places!$H2052,Neighborhoods!$A:$A,0),MATCH(Places!J$1,Neighborhoods!$1:$1,0))</f>
        <v>Upper West Side</v>
      </c>
      <c r="K2052" s="17" t="s">
        <v>11822</v>
      </c>
      <c r="L2052" s="17" t="str">
        <f t="shared" si="128"/>
        <v>No</v>
      </c>
      <c r="M2052" s="17">
        <v>2</v>
      </c>
      <c r="N2052" s="17" t="str" cm="1">
        <f t="array" ref="N2052">_xlfn.IFS(M2052&lt;=2,"Small",M2052&lt;=5,"Medium",M2052&gt;5,"Large")</f>
        <v>Small</v>
      </c>
      <c r="O2052" s="65">
        <v>325</v>
      </c>
      <c r="P2052" s="87">
        <f t="shared" si="129"/>
        <v>0.04</v>
      </c>
      <c r="Q2052" s="68">
        <v>5</v>
      </c>
      <c r="R2052" s="68" t="str" cm="1">
        <f t="array" ref="R2052">_xlfn.SWITCH(ROUND(Q2052,0),5,"Excellent",4,"Good",3,"Ok","Bad")</f>
        <v>Excellent</v>
      </c>
      <c r="S2052" s="17">
        <v>9</v>
      </c>
      <c r="T2052" s="17" t="str">
        <f t="shared" si="130"/>
        <v>No</v>
      </c>
      <c r="U2052" s="82">
        <v>42611</v>
      </c>
      <c r="V2052" s="82">
        <v>43826</v>
      </c>
      <c r="W2052" s="17">
        <v>178</v>
      </c>
      <c r="X2052" s="17" t="str">
        <f t="shared" si="131"/>
        <v>Active</v>
      </c>
      <c r="Y2052" s="17" t="s">
        <v>15615</v>
      </c>
      <c r="Z2052" s="17"/>
    </row>
    <row r="2053" spans="1:26" x14ac:dyDescent="0.25">
      <c r="A2053">
        <v>2052</v>
      </c>
      <c r="B2053" s="17" t="s">
        <v>1518</v>
      </c>
      <c r="C2053" s="17">
        <v>2879</v>
      </c>
      <c r="D2053" s="17" t="str">
        <f>INDEX(Hosts!$A:$O,MATCH(Places!$C2053,Hosts!$A:$A,0),MATCH(Places!D$1,Hosts!$1:$1,0))</f>
        <v>Within an hour</v>
      </c>
      <c r="E2053" s="87">
        <f>INDEX(Hosts!$A:$O,MATCH(Places!$C2053,Hosts!$A:$A,0),MATCH(Places!E$1,Hosts!$1:$1,0))</f>
        <v>1</v>
      </c>
      <c r="F2053" s="87">
        <f>INDEX(Hosts!$A:$O,MATCH(Places!$C2053,Hosts!$A:$A,0),MATCH(Places!F$1,Hosts!$1:$1,0))</f>
        <v>0.92</v>
      </c>
      <c r="G2053" s="17" t="str">
        <f>INDEX(Hosts!$A:$O,MATCH(Places!$C2053,Hosts!$A:$A,0),MATCH(Places!G$1,Hosts!$1:$1,0))</f>
        <v>Yes</v>
      </c>
      <c r="H2053" s="17">
        <v>24</v>
      </c>
      <c r="I2053" s="17" t="str">
        <f>INDEX(Neighborhoods!$A:$C,MATCH(Places!$H2053,Neighborhoods!$A:$A,0),MATCH(Places!I$1,Neighborhoods!$1:$1,0))</f>
        <v>Queens</v>
      </c>
      <c r="J2053" s="17" t="str">
        <f>INDEX(Neighborhoods!$A:$C,MATCH(Places!$H2053,Neighborhoods!$A:$A,0),MATCH(Places!J$1,Neighborhoods!$1:$1,0))</f>
        <v>Long Island City</v>
      </c>
      <c r="K2053" s="17" t="s">
        <v>11822</v>
      </c>
      <c r="L2053" s="17" t="str">
        <f t="shared" si="128"/>
        <v>No</v>
      </c>
      <c r="M2053" s="17">
        <v>7</v>
      </c>
      <c r="N2053" s="17" t="str" cm="1">
        <f t="array" ref="N2053">_xlfn.IFS(M2053&lt;=2,"Small",M2053&lt;=5,"Medium",M2053&gt;5,"Large")</f>
        <v>Large</v>
      </c>
      <c r="O2053" s="65">
        <v>220</v>
      </c>
      <c r="P2053" s="87">
        <f t="shared" si="129"/>
        <v>0.04</v>
      </c>
      <c r="Q2053" s="68">
        <v>4.99</v>
      </c>
      <c r="R2053" s="68" t="str" cm="1">
        <f t="array" ref="R2053">_xlfn.SWITCH(ROUND(Q2053,0),5,"Excellent",4,"Good",3,"Ok","Bad")</f>
        <v>Excellent</v>
      </c>
      <c r="S2053" s="17">
        <v>146</v>
      </c>
      <c r="T2053" s="17" t="str">
        <f t="shared" si="130"/>
        <v>Yes</v>
      </c>
      <c r="U2053" s="82">
        <v>42609</v>
      </c>
      <c r="V2053" s="82">
        <v>43891</v>
      </c>
      <c r="W2053" s="17">
        <v>324</v>
      </c>
      <c r="X2053" s="17" t="str">
        <f t="shared" si="131"/>
        <v>Active</v>
      </c>
      <c r="Y2053" s="17" t="s">
        <v>15615</v>
      </c>
      <c r="Z2053" s="17"/>
    </row>
    <row r="2054" spans="1:26" x14ac:dyDescent="0.25">
      <c r="A2054">
        <v>2053</v>
      </c>
      <c r="B2054" s="17" t="s">
        <v>1519</v>
      </c>
      <c r="C2054" s="17">
        <v>2878</v>
      </c>
      <c r="D2054" s="17" t="str">
        <f>INDEX(Hosts!$A:$O,MATCH(Places!$C2054,Hosts!$A:$A,0),MATCH(Places!D$1,Hosts!$1:$1,0))</f>
        <v>Within a few hours</v>
      </c>
      <c r="E2054" s="87">
        <f>INDEX(Hosts!$A:$O,MATCH(Places!$C2054,Hosts!$A:$A,0),MATCH(Places!E$1,Hosts!$1:$1,0))</f>
        <v>0.94</v>
      </c>
      <c r="F2054" s="87">
        <f>INDEX(Hosts!$A:$O,MATCH(Places!$C2054,Hosts!$A:$A,0),MATCH(Places!F$1,Hosts!$1:$1,0))</f>
        <v>0.72</v>
      </c>
      <c r="G2054" s="17" t="str">
        <f>INDEX(Hosts!$A:$O,MATCH(Places!$C2054,Hosts!$A:$A,0),MATCH(Places!G$1,Hosts!$1:$1,0))</f>
        <v>No</v>
      </c>
      <c r="H2054" s="17">
        <v>26</v>
      </c>
      <c r="I2054" s="17" t="str">
        <f>INDEX(Neighborhoods!$A:$C,MATCH(Places!$H2054,Neighborhoods!$A:$A,0),MATCH(Places!I$1,Neighborhoods!$1:$1,0))</f>
        <v>Queens</v>
      </c>
      <c r="J2054" s="17" t="str">
        <f>INDEX(Neighborhoods!$A:$C,MATCH(Places!$H2054,Neighborhoods!$A:$A,0),MATCH(Places!J$1,Neighborhoods!$1:$1,0))</f>
        <v>Sunnyside</v>
      </c>
      <c r="K2054" s="17" t="s">
        <v>11822</v>
      </c>
      <c r="L2054" s="17" t="str">
        <f t="shared" si="128"/>
        <v>No</v>
      </c>
      <c r="M2054" s="17">
        <v>4</v>
      </c>
      <c r="N2054" s="17" t="str" cm="1">
        <f t="array" ref="N2054">_xlfn.IFS(M2054&lt;=2,"Small",M2054&lt;=5,"Medium",M2054&gt;5,"Large")</f>
        <v>Medium</v>
      </c>
      <c r="O2054" s="65">
        <v>156</v>
      </c>
      <c r="P2054" s="87">
        <f t="shared" si="129"/>
        <v>0.03</v>
      </c>
      <c r="Q2054" s="68">
        <v>4.78</v>
      </c>
      <c r="R2054" s="68" t="str" cm="1">
        <f t="array" ref="R2054">_xlfn.SWITCH(ROUND(Q2054,0),5,"Excellent",4,"Good",3,"Ok","Bad")</f>
        <v>Excellent</v>
      </c>
      <c r="S2054" s="17">
        <v>18</v>
      </c>
      <c r="T2054" s="17" t="str">
        <f t="shared" si="130"/>
        <v>No</v>
      </c>
      <c r="U2054" s="82">
        <v>42576</v>
      </c>
      <c r="V2054" s="82">
        <v>43685</v>
      </c>
      <c r="W2054" s="17">
        <v>23</v>
      </c>
      <c r="X2054" s="17" t="str">
        <f t="shared" si="131"/>
        <v>Active</v>
      </c>
      <c r="Y2054" s="17" t="s">
        <v>15615</v>
      </c>
      <c r="Z2054" s="17"/>
    </row>
    <row r="2055" spans="1:26" x14ac:dyDescent="0.25">
      <c r="A2055">
        <v>2054</v>
      </c>
      <c r="B2055" s="17" t="s">
        <v>1520</v>
      </c>
      <c r="C2055" s="17">
        <v>525</v>
      </c>
      <c r="D2055" s="17" t="str">
        <f>INDEX(Hosts!$A:$O,MATCH(Places!$C2055,Hosts!$A:$A,0),MATCH(Places!D$1,Hosts!$1:$1,0))</f>
        <v>Within a day</v>
      </c>
      <c r="E2055" s="87">
        <f>INDEX(Hosts!$A:$O,MATCH(Places!$C2055,Hosts!$A:$A,0),MATCH(Places!E$1,Hosts!$1:$1,0))</f>
        <v>0.75</v>
      </c>
      <c r="F2055" s="87">
        <f>INDEX(Hosts!$A:$O,MATCH(Places!$C2055,Hosts!$A:$A,0),MATCH(Places!F$1,Hosts!$1:$1,0))</f>
        <v>0.6</v>
      </c>
      <c r="G2055" s="17" t="str">
        <f>INDEX(Hosts!$A:$O,MATCH(Places!$C2055,Hosts!$A:$A,0),MATCH(Places!G$1,Hosts!$1:$1,0))</f>
        <v>No</v>
      </c>
      <c r="H2055" s="17">
        <v>15</v>
      </c>
      <c r="I2055" s="17" t="str">
        <f>INDEX(Neighborhoods!$A:$C,MATCH(Places!$H2055,Neighborhoods!$A:$A,0),MATCH(Places!I$1,Neighborhoods!$1:$1,0))</f>
        <v>Manhattan</v>
      </c>
      <c r="J2055" s="17" t="str">
        <f>INDEX(Neighborhoods!$A:$C,MATCH(Places!$H2055,Neighborhoods!$A:$A,0),MATCH(Places!J$1,Neighborhoods!$1:$1,0))</f>
        <v>East Village</v>
      </c>
      <c r="K2055" s="17" t="s">
        <v>11822</v>
      </c>
      <c r="L2055" s="17" t="str">
        <f t="shared" si="128"/>
        <v>No</v>
      </c>
      <c r="M2055" s="17">
        <v>2</v>
      </c>
      <c r="N2055" s="17" t="str" cm="1">
        <f t="array" ref="N2055">_xlfn.IFS(M2055&lt;=2,"Small",M2055&lt;=5,"Medium",M2055&gt;5,"Large")</f>
        <v>Small</v>
      </c>
      <c r="O2055" s="65">
        <v>95</v>
      </c>
      <c r="P2055" s="87">
        <f t="shared" si="129"/>
        <v>0.03</v>
      </c>
      <c r="Q2055" s="68">
        <v>4.91</v>
      </c>
      <c r="R2055" s="68" t="str" cm="1">
        <f t="array" ref="R2055">_xlfn.SWITCH(ROUND(Q2055,0),5,"Excellent",4,"Good",3,"Ok","Bad")</f>
        <v>Excellent</v>
      </c>
      <c r="S2055" s="17">
        <v>32</v>
      </c>
      <c r="T2055" s="17" t="str">
        <f t="shared" si="130"/>
        <v>No</v>
      </c>
      <c r="U2055" s="82">
        <v>42568</v>
      </c>
      <c r="V2055" s="82">
        <v>44013</v>
      </c>
      <c r="W2055" s="17">
        <v>61</v>
      </c>
      <c r="X2055" s="17" t="str">
        <f t="shared" si="131"/>
        <v>Active</v>
      </c>
      <c r="Y2055" s="17" t="s">
        <v>15615</v>
      </c>
      <c r="Z2055" s="17"/>
    </row>
    <row r="2056" spans="1:26" x14ac:dyDescent="0.25">
      <c r="A2056">
        <v>2055</v>
      </c>
      <c r="B2056" s="17" t="s">
        <v>15580</v>
      </c>
      <c r="C2056" s="17">
        <v>2667</v>
      </c>
      <c r="D2056" s="17" t="str">
        <f>INDEX(Hosts!$A:$O,MATCH(Places!$C2056,Hosts!$A:$A,0),MATCH(Places!D$1,Hosts!$1:$1,0))</f>
        <v>Within an hour</v>
      </c>
      <c r="E2056" s="87">
        <f>INDEX(Hosts!$A:$O,MATCH(Places!$C2056,Hosts!$A:$A,0),MATCH(Places!E$1,Hosts!$1:$1,0))</f>
        <v>1</v>
      </c>
      <c r="F2056" s="87">
        <f>INDEX(Hosts!$A:$O,MATCH(Places!$C2056,Hosts!$A:$A,0),MATCH(Places!F$1,Hosts!$1:$1,0))</f>
        <v>0.99</v>
      </c>
      <c r="G2056" s="17" t="str">
        <f>INDEX(Hosts!$A:$O,MATCH(Places!$C2056,Hosts!$A:$A,0),MATCH(Places!G$1,Hosts!$1:$1,0))</f>
        <v>No</v>
      </c>
      <c r="H2056" s="17">
        <v>7</v>
      </c>
      <c r="I2056" s="17" t="str">
        <f>INDEX(Neighborhoods!$A:$C,MATCH(Places!$H2056,Neighborhoods!$A:$A,0),MATCH(Places!I$1,Neighborhoods!$1:$1,0))</f>
        <v>Brooklyn</v>
      </c>
      <c r="J2056" s="17" t="str">
        <f>INDEX(Neighborhoods!$A:$C,MATCH(Places!$H2056,Neighborhoods!$A:$A,0),MATCH(Places!J$1,Neighborhoods!$1:$1,0))</f>
        <v>Bedford-Stuyvesant</v>
      </c>
      <c r="K2056" s="17" t="s">
        <v>11822</v>
      </c>
      <c r="L2056" s="17" t="str">
        <f t="shared" si="128"/>
        <v>No</v>
      </c>
      <c r="M2056" s="17">
        <v>3</v>
      </c>
      <c r="N2056" s="17" t="str" cm="1">
        <f t="array" ref="N2056">_xlfn.IFS(M2056&lt;=2,"Small",M2056&lt;=5,"Medium",M2056&gt;5,"Large")</f>
        <v>Medium</v>
      </c>
      <c r="O2056" s="65">
        <v>92</v>
      </c>
      <c r="P2056" s="87">
        <f t="shared" si="129"/>
        <v>0.03</v>
      </c>
      <c r="Q2056" s="68">
        <v>4.7300000000000004</v>
      </c>
      <c r="R2056" s="68" t="str" cm="1">
        <f t="array" ref="R2056">_xlfn.SWITCH(ROUND(Q2056,0),5,"Excellent",4,"Good",3,"Ok","Bad")</f>
        <v>Excellent</v>
      </c>
      <c r="S2056" s="17">
        <v>122</v>
      </c>
      <c r="T2056" s="17" t="str">
        <f t="shared" si="130"/>
        <v>No</v>
      </c>
      <c r="U2056" s="82">
        <v>42739</v>
      </c>
      <c r="V2056" s="82">
        <v>43905</v>
      </c>
      <c r="W2056" s="17">
        <v>349</v>
      </c>
      <c r="X2056" s="17" t="str">
        <f t="shared" si="131"/>
        <v>Active</v>
      </c>
      <c r="Y2056" s="17" t="s">
        <v>15616</v>
      </c>
      <c r="Z2056" s="17"/>
    </row>
    <row r="2057" spans="1:26" x14ac:dyDescent="0.25">
      <c r="A2057">
        <v>2056</v>
      </c>
      <c r="B2057" s="17" t="s">
        <v>1521</v>
      </c>
      <c r="C2057" s="17">
        <v>71</v>
      </c>
      <c r="D2057" s="17" t="str">
        <f>INDEX(Hosts!$A:$O,MATCH(Places!$C2057,Hosts!$A:$A,0),MATCH(Places!D$1,Hosts!$1:$1,0))</f>
        <v>Within an hour</v>
      </c>
      <c r="E2057" s="87">
        <f>INDEX(Hosts!$A:$O,MATCH(Places!$C2057,Hosts!$A:$A,0),MATCH(Places!E$1,Hosts!$1:$1,0))</f>
        <v>1</v>
      </c>
      <c r="F2057" s="87">
        <f>INDEX(Hosts!$A:$O,MATCH(Places!$C2057,Hosts!$A:$A,0),MATCH(Places!F$1,Hosts!$1:$1,0))</f>
        <v>1</v>
      </c>
      <c r="G2057" s="17" t="str">
        <f>INDEX(Hosts!$A:$O,MATCH(Places!$C2057,Hosts!$A:$A,0),MATCH(Places!G$1,Hosts!$1:$1,0))</f>
        <v>No</v>
      </c>
      <c r="H2057" s="17">
        <v>7</v>
      </c>
      <c r="I2057" s="17" t="str">
        <f>INDEX(Neighborhoods!$A:$C,MATCH(Places!$H2057,Neighborhoods!$A:$A,0),MATCH(Places!I$1,Neighborhoods!$1:$1,0))</f>
        <v>Brooklyn</v>
      </c>
      <c r="J2057" s="17" t="str">
        <f>INDEX(Neighborhoods!$A:$C,MATCH(Places!$H2057,Neighborhoods!$A:$A,0),MATCH(Places!J$1,Neighborhoods!$1:$1,0))</f>
        <v>Bedford-Stuyvesant</v>
      </c>
      <c r="K2057" s="17" t="s">
        <v>11822</v>
      </c>
      <c r="L2057" s="17" t="str">
        <f t="shared" si="128"/>
        <v>No</v>
      </c>
      <c r="M2057" s="17">
        <v>2</v>
      </c>
      <c r="N2057" s="17" t="str" cm="1">
        <f t="array" ref="N2057">_xlfn.IFS(M2057&lt;=2,"Small",M2057&lt;=5,"Medium",M2057&gt;5,"Large")</f>
        <v>Small</v>
      </c>
      <c r="O2057" s="65">
        <v>76</v>
      </c>
      <c r="P2057" s="87">
        <f t="shared" si="129"/>
        <v>0.03</v>
      </c>
      <c r="Q2057" s="68">
        <v>4.74</v>
      </c>
      <c r="R2057" s="68" t="str" cm="1">
        <f t="array" ref="R2057">_xlfn.SWITCH(ROUND(Q2057,0),5,"Excellent",4,"Good",3,"Ok","Bad")</f>
        <v>Excellent</v>
      </c>
      <c r="S2057" s="17">
        <v>61</v>
      </c>
      <c r="T2057" s="17" t="str">
        <f t="shared" si="130"/>
        <v>No</v>
      </c>
      <c r="U2057" s="82">
        <v>42662</v>
      </c>
      <c r="V2057" s="82">
        <v>44047</v>
      </c>
      <c r="W2057" s="17">
        <v>169</v>
      </c>
      <c r="X2057" s="17" t="str">
        <f t="shared" si="131"/>
        <v>Active</v>
      </c>
      <c r="Y2057" s="17" t="s">
        <v>15616</v>
      </c>
      <c r="Z2057" s="17"/>
    </row>
    <row r="2058" spans="1:26" x14ac:dyDescent="0.25">
      <c r="A2058">
        <v>2057</v>
      </c>
      <c r="B2058" s="17" t="s">
        <v>1522</v>
      </c>
      <c r="C2058" s="17">
        <v>2077</v>
      </c>
      <c r="D2058" s="17" t="str">
        <f>INDEX(Hosts!$A:$O,MATCH(Places!$C2058,Hosts!$A:$A,0),MATCH(Places!D$1,Hosts!$1:$1,0))</f>
        <v>Within an hour</v>
      </c>
      <c r="E2058" s="87">
        <f>INDEX(Hosts!$A:$O,MATCH(Places!$C2058,Hosts!$A:$A,0),MATCH(Places!E$1,Hosts!$1:$1,0))</f>
        <v>1</v>
      </c>
      <c r="F2058" s="87">
        <f>INDEX(Hosts!$A:$O,MATCH(Places!$C2058,Hosts!$A:$A,0),MATCH(Places!F$1,Hosts!$1:$1,0))</f>
        <v>0.94</v>
      </c>
      <c r="G2058" s="17" t="str">
        <f>INDEX(Hosts!$A:$O,MATCH(Places!$C2058,Hosts!$A:$A,0),MATCH(Places!G$1,Hosts!$1:$1,0))</f>
        <v>Yes</v>
      </c>
      <c r="H2058" s="17">
        <v>16</v>
      </c>
      <c r="I2058" s="17" t="str">
        <f>INDEX(Neighborhoods!$A:$C,MATCH(Places!$H2058,Neighborhoods!$A:$A,0),MATCH(Places!I$1,Neighborhoods!$1:$1,0))</f>
        <v>Manhattan</v>
      </c>
      <c r="J2058" s="17" t="str">
        <f>INDEX(Neighborhoods!$A:$C,MATCH(Places!$H2058,Neighborhoods!$A:$A,0),MATCH(Places!J$1,Neighborhoods!$1:$1,0))</f>
        <v>Harlem</v>
      </c>
      <c r="K2058" s="17" t="s">
        <v>1</v>
      </c>
      <c r="L2058" s="17" t="str">
        <f t="shared" si="128"/>
        <v>Yes</v>
      </c>
      <c r="M2058" s="17">
        <v>2</v>
      </c>
      <c r="N2058" s="17" t="str" cm="1">
        <f t="array" ref="N2058">_xlfn.IFS(M2058&lt;=2,"Small",M2058&lt;=5,"Medium",M2058&gt;5,"Large")</f>
        <v>Small</v>
      </c>
      <c r="O2058" s="65">
        <v>85</v>
      </c>
      <c r="P2058" s="87">
        <f t="shared" si="129"/>
        <v>0.03</v>
      </c>
      <c r="Q2058" s="68">
        <v>4.9000000000000004</v>
      </c>
      <c r="R2058" s="68" t="str" cm="1">
        <f t="array" ref="R2058">_xlfn.SWITCH(ROUND(Q2058,0),5,"Excellent",4,"Good",3,"Ok","Bad")</f>
        <v>Excellent</v>
      </c>
      <c r="S2058" s="17">
        <v>21</v>
      </c>
      <c r="T2058" s="17" t="str">
        <f t="shared" si="130"/>
        <v>No</v>
      </c>
      <c r="U2058" s="82">
        <v>42547</v>
      </c>
      <c r="V2058" s="82">
        <v>43834</v>
      </c>
      <c r="W2058" s="17">
        <v>89</v>
      </c>
      <c r="X2058" s="17" t="str">
        <f t="shared" si="131"/>
        <v>Active</v>
      </c>
      <c r="Y2058" s="17" t="s">
        <v>15615</v>
      </c>
      <c r="Z2058" s="17"/>
    </row>
    <row r="2059" spans="1:26" x14ac:dyDescent="0.25">
      <c r="A2059">
        <v>2058</v>
      </c>
      <c r="B2059" s="17" t="s">
        <v>1523</v>
      </c>
      <c r="C2059" s="17">
        <v>1670</v>
      </c>
      <c r="D2059" s="17" t="str">
        <f>INDEX(Hosts!$A:$O,MATCH(Places!$C2059,Hosts!$A:$A,0),MATCH(Places!D$1,Hosts!$1:$1,0))</f>
        <v>Within an hour</v>
      </c>
      <c r="E2059" s="87">
        <f>INDEX(Hosts!$A:$O,MATCH(Places!$C2059,Hosts!$A:$A,0),MATCH(Places!E$1,Hosts!$1:$1,0))</f>
        <v>1</v>
      </c>
      <c r="F2059" s="87">
        <f>INDEX(Hosts!$A:$O,MATCH(Places!$C2059,Hosts!$A:$A,0),MATCH(Places!F$1,Hosts!$1:$1,0))</f>
        <v>0.99</v>
      </c>
      <c r="G2059" s="17" t="str">
        <f>INDEX(Hosts!$A:$O,MATCH(Places!$C2059,Hosts!$A:$A,0),MATCH(Places!G$1,Hosts!$1:$1,0))</f>
        <v>Yes</v>
      </c>
      <c r="H2059" s="17">
        <v>12</v>
      </c>
      <c r="I2059" s="17" t="str">
        <f>INDEX(Neighborhoods!$A:$C,MATCH(Places!$H2059,Neighborhoods!$A:$A,0),MATCH(Places!I$1,Neighborhoods!$1:$1,0))</f>
        <v>Brooklyn</v>
      </c>
      <c r="J2059" s="17" t="str">
        <f>INDEX(Neighborhoods!$A:$C,MATCH(Places!$H2059,Neighborhoods!$A:$A,0),MATCH(Places!J$1,Neighborhoods!$1:$1,0))</f>
        <v>Williamsburg</v>
      </c>
      <c r="K2059" s="17" t="s">
        <v>11822</v>
      </c>
      <c r="L2059" s="17" t="str">
        <f t="shared" si="128"/>
        <v>No</v>
      </c>
      <c r="M2059" s="17">
        <v>4</v>
      </c>
      <c r="N2059" s="17" t="str" cm="1">
        <f t="array" ref="N2059">_xlfn.IFS(M2059&lt;=2,"Small",M2059&lt;=5,"Medium",M2059&gt;5,"Large")</f>
        <v>Medium</v>
      </c>
      <c r="O2059" s="65">
        <v>195</v>
      </c>
      <c r="P2059" s="87">
        <f t="shared" si="129"/>
        <v>0.03</v>
      </c>
      <c r="Q2059" s="68">
        <v>5</v>
      </c>
      <c r="R2059" s="68" t="str" cm="1">
        <f t="array" ref="R2059">_xlfn.SWITCH(ROUND(Q2059,0),5,"Excellent",4,"Good",3,"Ok","Bad")</f>
        <v>Excellent</v>
      </c>
      <c r="S2059" s="17">
        <v>206</v>
      </c>
      <c r="T2059" s="17" t="str">
        <f t="shared" si="130"/>
        <v>Yes</v>
      </c>
      <c r="U2059" s="82">
        <v>42576</v>
      </c>
      <c r="V2059" s="82">
        <v>44055</v>
      </c>
      <c r="W2059" s="17">
        <v>297</v>
      </c>
      <c r="X2059" s="17" t="str">
        <f t="shared" si="131"/>
        <v>Active</v>
      </c>
      <c r="Y2059" s="17" t="s">
        <v>15615</v>
      </c>
      <c r="Z2059" s="17"/>
    </row>
    <row r="2060" spans="1:26" x14ac:dyDescent="0.25">
      <c r="A2060">
        <v>2059</v>
      </c>
      <c r="B2060" s="17" t="s">
        <v>13594</v>
      </c>
      <c r="C2060" s="17">
        <v>1215</v>
      </c>
      <c r="D2060" s="17" t="str">
        <f>INDEX(Hosts!$A:$O,MATCH(Places!$C2060,Hosts!$A:$A,0),MATCH(Places!D$1,Hosts!$1:$1,0))</f>
        <v>A few days or more</v>
      </c>
      <c r="E2060" s="87">
        <f>INDEX(Hosts!$A:$O,MATCH(Places!$C2060,Hosts!$A:$A,0),MATCH(Places!E$1,Hosts!$1:$1,0))</f>
        <v>0</v>
      </c>
      <c r="F2060" s="87">
        <f>INDEX(Hosts!$A:$O,MATCH(Places!$C2060,Hosts!$A:$A,0),MATCH(Places!F$1,Hosts!$1:$1,0))</f>
        <v>0.95</v>
      </c>
      <c r="G2060" s="17" t="str">
        <f>INDEX(Hosts!$A:$O,MATCH(Places!$C2060,Hosts!$A:$A,0),MATCH(Places!G$1,Hosts!$1:$1,0))</f>
        <v>Yes</v>
      </c>
      <c r="H2060" s="17">
        <v>16</v>
      </c>
      <c r="I2060" s="17" t="str">
        <f>INDEX(Neighborhoods!$A:$C,MATCH(Places!$H2060,Neighborhoods!$A:$A,0),MATCH(Places!I$1,Neighborhoods!$1:$1,0))</f>
        <v>Manhattan</v>
      </c>
      <c r="J2060" s="17" t="str">
        <f>INDEX(Neighborhoods!$A:$C,MATCH(Places!$H2060,Neighborhoods!$A:$A,0),MATCH(Places!J$1,Neighborhoods!$1:$1,0))</f>
        <v>Harlem</v>
      </c>
      <c r="K2060" s="17" t="s">
        <v>11822</v>
      </c>
      <c r="L2060" s="17" t="str">
        <f t="shared" si="128"/>
        <v>No</v>
      </c>
      <c r="M2060" s="17">
        <v>2</v>
      </c>
      <c r="N2060" s="17" t="str" cm="1">
        <f t="array" ref="N2060">_xlfn.IFS(M2060&lt;=2,"Small",M2060&lt;=5,"Medium",M2060&gt;5,"Large")</f>
        <v>Small</v>
      </c>
      <c r="O2060" s="65">
        <v>110</v>
      </c>
      <c r="P2060" s="87">
        <f t="shared" si="129"/>
        <v>0.03</v>
      </c>
      <c r="Q2060" s="68">
        <v>4.99</v>
      </c>
      <c r="R2060" s="68" t="str" cm="1">
        <f t="array" ref="R2060">_xlfn.SWITCH(ROUND(Q2060,0),5,"Excellent",4,"Good",3,"Ok","Bad")</f>
        <v>Excellent</v>
      </c>
      <c r="S2060" s="17">
        <v>143</v>
      </c>
      <c r="T2060" s="17" t="str">
        <f t="shared" si="130"/>
        <v>Yes</v>
      </c>
      <c r="U2060" s="82">
        <v>42542</v>
      </c>
      <c r="V2060" s="82">
        <v>43831</v>
      </c>
      <c r="W2060" s="17">
        <v>248</v>
      </c>
      <c r="X2060" s="17" t="str">
        <f t="shared" si="131"/>
        <v>Active</v>
      </c>
      <c r="Y2060" s="17" t="s">
        <v>15616</v>
      </c>
      <c r="Z2060" s="17"/>
    </row>
    <row r="2061" spans="1:26" x14ac:dyDescent="0.25">
      <c r="A2061">
        <v>2060</v>
      </c>
      <c r="B2061" s="17" t="s">
        <v>13681</v>
      </c>
      <c r="C2061" s="17">
        <v>1215</v>
      </c>
      <c r="D2061" s="17" t="str">
        <f>INDEX(Hosts!$A:$O,MATCH(Places!$C2061,Hosts!$A:$A,0),MATCH(Places!D$1,Hosts!$1:$1,0))</f>
        <v>A few days or more</v>
      </c>
      <c r="E2061" s="87">
        <f>INDEX(Hosts!$A:$O,MATCH(Places!$C2061,Hosts!$A:$A,0),MATCH(Places!E$1,Hosts!$1:$1,0))</f>
        <v>0</v>
      </c>
      <c r="F2061" s="87">
        <f>INDEX(Hosts!$A:$O,MATCH(Places!$C2061,Hosts!$A:$A,0),MATCH(Places!F$1,Hosts!$1:$1,0))</f>
        <v>0.95</v>
      </c>
      <c r="G2061" s="17" t="str">
        <f>INDEX(Hosts!$A:$O,MATCH(Places!$C2061,Hosts!$A:$A,0),MATCH(Places!G$1,Hosts!$1:$1,0))</f>
        <v>Yes</v>
      </c>
      <c r="H2061" s="17">
        <v>16</v>
      </c>
      <c r="I2061" s="17" t="str">
        <f>INDEX(Neighborhoods!$A:$C,MATCH(Places!$H2061,Neighborhoods!$A:$A,0),MATCH(Places!I$1,Neighborhoods!$1:$1,0))</f>
        <v>Manhattan</v>
      </c>
      <c r="J2061" s="17" t="str">
        <f>INDEX(Neighborhoods!$A:$C,MATCH(Places!$H2061,Neighborhoods!$A:$A,0),MATCH(Places!J$1,Neighborhoods!$1:$1,0))</f>
        <v>Harlem</v>
      </c>
      <c r="K2061" s="17" t="s">
        <v>11822</v>
      </c>
      <c r="L2061" s="17" t="str">
        <f t="shared" si="128"/>
        <v>No</v>
      </c>
      <c r="M2061" s="17">
        <v>2</v>
      </c>
      <c r="N2061" s="17" t="str" cm="1">
        <f t="array" ref="N2061">_xlfn.IFS(M2061&lt;=2,"Small",M2061&lt;=5,"Medium",M2061&gt;5,"Large")</f>
        <v>Small</v>
      </c>
      <c r="O2061" s="65">
        <v>110</v>
      </c>
      <c r="P2061" s="87">
        <f t="shared" si="129"/>
        <v>0.03</v>
      </c>
      <c r="Q2061" s="68">
        <v>4.99</v>
      </c>
      <c r="R2061" s="68" t="str" cm="1">
        <f t="array" ref="R2061">_xlfn.SWITCH(ROUND(Q2061,0),5,"Excellent",4,"Good",3,"Ok","Bad")</f>
        <v>Excellent</v>
      </c>
      <c r="S2061" s="17">
        <v>145</v>
      </c>
      <c r="T2061" s="17" t="str">
        <f t="shared" si="130"/>
        <v>Yes</v>
      </c>
      <c r="U2061" s="82">
        <v>42542</v>
      </c>
      <c r="V2061" s="82">
        <v>43833</v>
      </c>
      <c r="W2061" s="17">
        <v>262</v>
      </c>
      <c r="X2061" s="17" t="str">
        <f t="shared" si="131"/>
        <v>Active</v>
      </c>
      <c r="Y2061" s="17" t="s">
        <v>15616</v>
      </c>
      <c r="Z2061" s="17"/>
    </row>
    <row r="2062" spans="1:26" x14ac:dyDescent="0.25">
      <c r="A2062">
        <v>2061</v>
      </c>
      <c r="B2062" s="17" t="s">
        <v>1524</v>
      </c>
      <c r="C2062" s="17">
        <v>2811</v>
      </c>
      <c r="D2062" s="17" t="str">
        <f>INDEX(Hosts!$A:$O,MATCH(Places!$C2062,Hosts!$A:$A,0),MATCH(Places!D$1,Hosts!$1:$1,0))</f>
        <v>A few days or more</v>
      </c>
      <c r="E2062" s="87">
        <f>INDEX(Hosts!$A:$O,MATCH(Places!$C2062,Hosts!$A:$A,0),MATCH(Places!E$1,Hosts!$1:$1,0))</f>
        <v>0.25</v>
      </c>
      <c r="F2062" s="87">
        <f>INDEX(Hosts!$A:$O,MATCH(Places!$C2062,Hosts!$A:$A,0),MATCH(Places!F$1,Hosts!$1:$1,0))</f>
        <v>0.67</v>
      </c>
      <c r="G2062" s="17" t="str">
        <f>INDEX(Hosts!$A:$O,MATCH(Places!$C2062,Hosts!$A:$A,0),MATCH(Places!G$1,Hosts!$1:$1,0))</f>
        <v>No</v>
      </c>
      <c r="H2062" s="17">
        <v>30</v>
      </c>
      <c r="I2062" s="17" t="str">
        <f>INDEX(Neighborhoods!$A:$C,MATCH(Places!$H2062,Neighborhoods!$A:$A,0),MATCH(Places!I$1,Neighborhoods!$1:$1,0))</f>
        <v>Staten Island</v>
      </c>
      <c r="J2062" s="17" t="str">
        <f>INDEX(Neighborhoods!$A:$C,MATCH(Places!$H2062,Neighborhoods!$A:$A,0),MATCH(Places!J$1,Neighborhoods!$1:$1,0))</f>
        <v>Tompkinsville</v>
      </c>
      <c r="K2062" s="17" t="s">
        <v>11822</v>
      </c>
      <c r="L2062" s="17" t="str">
        <f t="shared" si="128"/>
        <v>No</v>
      </c>
      <c r="M2062" s="17">
        <v>4</v>
      </c>
      <c r="N2062" s="17" t="str" cm="1">
        <f t="array" ref="N2062">_xlfn.IFS(M2062&lt;=2,"Small",M2062&lt;=5,"Medium",M2062&gt;5,"Large")</f>
        <v>Medium</v>
      </c>
      <c r="O2062" s="65">
        <v>105</v>
      </c>
      <c r="P2062" s="87">
        <f t="shared" si="129"/>
        <v>0.03</v>
      </c>
      <c r="Q2062" s="68">
        <v>4.74</v>
      </c>
      <c r="R2062" s="68" t="str" cm="1">
        <f t="array" ref="R2062">_xlfn.SWITCH(ROUND(Q2062,0),5,"Excellent",4,"Good",3,"Ok","Bad")</f>
        <v>Excellent</v>
      </c>
      <c r="S2062" s="17">
        <v>149</v>
      </c>
      <c r="T2062" s="17" t="str">
        <f t="shared" si="130"/>
        <v>No</v>
      </c>
      <c r="U2062" s="82">
        <v>42541</v>
      </c>
      <c r="V2062" s="82">
        <v>43814</v>
      </c>
      <c r="W2062" s="17">
        <v>320</v>
      </c>
      <c r="X2062" s="17" t="str">
        <f t="shared" si="131"/>
        <v>Active</v>
      </c>
      <c r="Y2062" s="17" t="s">
        <v>15615</v>
      </c>
      <c r="Z2062" s="17"/>
    </row>
    <row r="2063" spans="1:26" x14ac:dyDescent="0.25">
      <c r="A2063">
        <v>2062</v>
      </c>
      <c r="B2063" s="17" t="s">
        <v>1525</v>
      </c>
      <c r="C2063" s="17">
        <v>2111</v>
      </c>
      <c r="D2063" s="17" t="str">
        <f>INDEX(Hosts!$A:$O,MATCH(Places!$C2063,Hosts!$A:$A,0),MATCH(Places!D$1,Hosts!$1:$1,0))</f>
        <v>Within an hour</v>
      </c>
      <c r="E2063" s="87">
        <f>INDEX(Hosts!$A:$O,MATCH(Places!$C2063,Hosts!$A:$A,0),MATCH(Places!E$1,Hosts!$1:$1,0))</f>
        <v>1</v>
      </c>
      <c r="F2063" s="87">
        <f>INDEX(Hosts!$A:$O,MATCH(Places!$C2063,Hosts!$A:$A,0),MATCH(Places!F$1,Hosts!$1:$1,0))</f>
        <v>0.96</v>
      </c>
      <c r="G2063" s="17" t="str">
        <f>INDEX(Hosts!$A:$O,MATCH(Places!$C2063,Hosts!$A:$A,0),MATCH(Places!G$1,Hosts!$1:$1,0))</f>
        <v>No</v>
      </c>
      <c r="H2063" s="17">
        <v>17</v>
      </c>
      <c r="I2063" s="17" t="str">
        <f>INDEX(Neighborhoods!$A:$C,MATCH(Places!$H2063,Neighborhoods!$A:$A,0),MATCH(Places!I$1,Neighborhoods!$1:$1,0))</f>
        <v>Manhattan</v>
      </c>
      <c r="J2063" s="17" t="str">
        <f>INDEX(Neighborhoods!$A:$C,MATCH(Places!$H2063,Neighborhoods!$A:$A,0),MATCH(Places!J$1,Neighborhoods!$1:$1,0))</f>
        <v>Hell's Kitchen</v>
      </c>
      <c r="K2063" s="17" t="s">
        <v>11822</v>
      </c>
      <c r="L2063" s="17" t="str">
        <f t="shared" si="128"/>
        <v>No</v>
      </c>
      <c r="M2063" s="17">
        <v>5</v>
      </c>
      <c r="N2063" s="17" t="str" cm="1">
        <f t="array" ref="N2063">_xlfn.IFS(M2063&lt;=2,"Small",M2063&lt;=5,"Medium",M2063&gt;5,"Large")</f>
        <v>Medium</v>
      </c>
      <c r="O2063" s="65">
        <v>145</v>
      </c>
      <c r="P2063" s="87">
        <f t="shared" si="129"/>
        <v>0.03</v>
      </c>
      <c r="Q2063" s="68">
        <v>4.79</v>
      </c>
      <c r="R2063" s="68" t="str" cm="1">
        <f t="array" ref="R2063">_xlfn.SWITCH(ROUND(Q2063,0),5,"Excellent",4,"Good",3,"Ok","Bad")</f>
        <v>Excellent</v>
      </c>
      <c r="S2063" s="17">
        <v>155</v>
      </c>
      <c r="T2063" s="17" t="str">
        <f t="shared" si="130"/>
        <v>No</v>
      </c>
      <c r="U2063" s="82">
        <v>42562</v>
      </c>
      <c r="V2063" s="82">
        <v>44052</v>
      </c>
      <c r="W2063" s="17">
        <v>349</v>
      </c>
      <c r="X2063" s="17" t="str">
        <f t="shared" si="131"/>
        <v>Active</v>
      </c>
      <c r="Y2063" s="17" t="s">
        <v>15615</v>
      </c>
      <c r="Z2063" s="17"/>
    </row>
    <row r="2064" spans="1:26" x14ac:dyDescent="0.25">
      <c r="A2064">
        <v>2063</v>
      </c>
      <c r="B2064" s="17" t="s">
        <v>1526</v>
      </c>
      <c r="C2064" s="17">
        <v>477</v>
      </c>
      <c r="D2064" s="17" t="str">
        <f>INDEX(Hosts!$A:$O,MATCH(Places!$C2064,Hosts!$A:$A,0),MATCH(Places!D$1,Hosts!$1:$1,0))</f>
        <v>Within a day</v>
      </c>
      <c r="E2064" s="87">
        <f>INDEX(Hosts!$A:$O,MATCH(Places!$C2064,Hosts!$A:$A,0),MATCH(Places!E$1,Hosts!$1:$1,0))</f>
        <v>1</v>
      </c>
      <c r="F2064" s="87">
        <f>INDEX(Hosts!$A:$O,MATCH(Places!$C2064,Hosts!$A:$A,0),MATCH(Places!F$1,Hosts!$1:$1,0))</f>
        <v>0.92</v>
      </c>
      <c r="G2064" s="17" t="str">
        <f>INDEX(Hosts!$A:$O,MATCH(Places!$C2064,Hosts!$A:$A,0),MATCH(Places!G$1,Hosts!$1:$1,0))</f>
        <v>Yes</v>
      </c>
      <c r="H2064" s="17">
        <v>8</v>
      </c>
      <c r="I2064" s="17" t="str">
        <f>INDEX(Neighborhoods!$A:$C,MATCH(Places!$H2064,Neighborhoods!$A:$A,0),MATCH(Places!I$1,Neighborhoods!$1:$1,0))</f>
        <v>Brooklyn</v>
      </c>
      <c r="J2064" s="17" t="str">
        <f>INDEX(Neighborhoods!$A:$C,MATCH(Places!$H2064,Neighborhoods!$A:$A,0),MATCH(Places!J$1,Neighborhoods!$1:$1,0))</f>
        <v>Bushwick</v>
      </c>
      <c r="K2064" s="17" t="s">
        <v>1</v>
      </c>
      <c r="L2064" s="17" t="str">
        <f t="shared" si="128"/>
        <v>Yes</v>
      </c>
      <c r="M2064" s="17">
        <v>2</v>
      </c>
      <c r="N2064" s="17" t="str" cm="1">
        <f t="array" ref="N2064">_xlfn.IFS(M2064&lt;=2,"Small",M2064&lt;=5,"Medium",M2064&gt;5,"Large")</f>
        <v>Small</v>
      </c>
      <c r="O2064" s="65">
        <v>66</v>
      </c>
      <c r="P2064" s="87">
        <f t="shared" si="129"/>
        <v>0.03</v>
      </c>
      <c r="Q2064" s="68">
        <v>4.9800000000000004</v>
      </c>
      <c r="R2064" s="68" t="str" cm="1">
        <f t="array" ref="R2064">_xlfn.SWITCH(ROUND(Q2064,0),5,"Excellent",4,"Good",3,"Ok","Bad")</f>
        <v>Excellent</v>
      </c>
      <c r="S2064" s="17">
        <v>200</v>
      </c>
      <c r="T2064" s="17" t="str">
        <f t="shared" si="130"/>
        <v>Yes</v>
      </c>
      <c r="U2064" s="82">
        <v>42542</v>
      </c>
      <c r="V2064" s="82">
        <v>43908</v>
      </c>
      <c r="W2064" s="17">
        <v>81</v>
      </c>
      <c r="X2064" s="17" t="str">
        <f t="shared" si="131"/>
        <v>Active</v>
      </c>
      <c r="Y2064" s="17" t="s">
        <v>15615</v>
      </c>
      <c r="Z2064" s="17"/>
    </row>
    <row r="2065" spans="1:26" x14ac:dyDescent="0.25">
      <c r="A2065">
        <v>2064</v>
      </c>
      <c r="B2065" s="17" t="s">
        <v>13493</v>
      </c>
      <c r="C2065" s="17">
        <v>2325</v>
      </c>
      <c r="D2065" s="17" t="str">
        <f>INDEX(Hosts!$A:$O,MATCH(Places!$C2065,Hosts!$A:$A,0),MATCH(Places!D$1,Hosts!$1:$1,0))</f>
        <v>Within an hour</v>
      </c>
      <c r="E2065" s="87">
        <f>INDEX(Hosts!$A:$O,MATCH(Places!$C2065,Hosts!$A:$A,0),MATCH(Places!E$1,Hosts!$1:$1,0))</f>
        <v>1</v>
      </c>
      <c r="F2065" s="87">
        <f>INDEX(Hosts!$A:$O,MATCH(Places!$C2065,Hosts!$A:$A,0),MATCH(Places!F$1,Hosts!$1:$1,0))</f>
        <v>0.95</v>
      </c>
      <c r="G2065" s="17" t="str">
        <f>INDEX(Hosts!$A:$O,MATCH(Places!$C2065,Hosts!$A:$A,0),MATCH(Places!G$1,Hosts!$1:$1,0))</f>
        <v>Yes</v>
      </c>
      <c r="H2065" s="17">
        <v>24</v>
      </c>
      <c r="I2065" s="17" t="str">
        <f>INDEX(Neighborhoods!$A:$C,MATCH(Places!$H2065,Neighborhoods!$A:$A,0),MATCH(Places!I$1,Neighborhoods!$1:$1,0))</f>
        <v>Queens</v>
      </c>
      <c r="J2065" s="17" t="str">
        <f>INDEX(Neighborhoods!$A:$C,MATCH(Places!$H2065,Neighborhoods!$A:$A,0),MATCH(Places!J$1,Neighborhoods!$1:$1,0))</f>
        <v>Long Island City</v>
      </c>
      <c r="K2065" s="17" t="s">
        <v>1</v>
      </c>
      <c r="L2065" s="17" t="str">
        <f t="shared" si="128"/>
        <v>Yes</v>
      </c>
      <c r="M2065" s="17">
        <v>1</v>
      </c>
      <c r="N2065" s="17" t="str" cm="1">
        <f t="array" ref="N2065">_xlfn.IFS(M2065&lt;=2,"Small",M2065&lt;=5,"Medium",M2065&gt;5,"Large")</f>
        <v>Small</v>
      </c>
      <c r="O2065" s="65">
        <v>59</v>
      </c>
      <c r="P2065" s="87">
        <f t="shared" si="129"/>
        <v>0.03</v>
      </c>
      <c r="Q2065" s="68">
        <v>4.99</v>
      </c>
      <c r="R2065" s="68" t="str" cm="1">
        <f t="array" ref="R2065">_xlfn.SWITCH(ROUND(Q2065,0),5,"Excellent",4,"Good",3,"Ok","Bad")</f>
        <v>Excellent</v>
      </c>
      <c r="S2065" s="17">
        <v>255</v>
      </c>
      <c r="T2065" s="17" t="str">
        <f t="shared" si="130"/>
        <v>Yes</v>
      </c>
      <c r="U2065" s="82">
        <v>42541</v>
      </c>
      <c r="V2065" s="82">
        <v>44055</v>
      </c>
      <c r="W2065" s="17">
        <v>90</v>
      </c>
      <c r="X2065" s="17" t="str">
        <f t="shared" si="131"/>
        <v>Active</v>
      </c>
      <c r="Y2065" s="17" t="s">
        <v>15615</v>
      </c>
      <c r="Z2065" s="17"/>
    </row>
    <row r="2066" spans="1:26" x14ac:dyDescent="0.25">
      <c r="A2066">
        <v>2065</v>
      </c>
      <c r="B2066" s="17" t="s">
        <v>1527</v>
      </c>
      <c r="C2066" s="17">
        <v>2247</v>
      </c>
      <c r="D2066" s="17" t="str">
        <f>INDEX(Hosts!$A:$O,MATCH(Places!$C2066,Hosts!$A:$A,0),MATCH(Places!D$1,Hosts!$1:$1,0))</f>
        <v>Within an hour</v>
      </c>
      <c r="E2066" s="87">
        <f>INDEX(Hosts!$A:$O,MATCH(Places!$C2066,Hosts!$A:$A,0),MATCH(Places!E$1,Hosts!$1:$1,0))</f>
        <v>0.67</v>
      </c>
      <c r="F2066" s="87">
        <f>INDEX(Hosts!$A:$O,MATCH(Places!$C2066,Hosts!$A:$A,0),MATCH(Places!F$1,Hosts!$1:$1,0))</f>
        <v>0.97</v>
      </c>
      <c r="G2066" s="17" t="str">
        <f>INDEX(Hosts!$A:$O,MATCH(Places!$C2066,Hosts!$A:$A,0),MATCH(Places!G$1,Hosts!$1:$1,0))</f>
        <v>No</v>
      </c>
      <c r="H2066" s="17">
        <v>12</v>
      </c>
      <c r="I2066" s="17" t="str">
        <f>INDEX(Neighborhoods!$A:$C,MATCH(Places!$H2066,Neighborhoods!$A:$A,0),MATCH(Places!I$1,Neighborhoods!$1:$1,0))</f>
        <v>Brooklyn</v>
      </c>
      <c r="J2066" s="17" t="str">
        <f>INDEX(Neighborhoods!$A:$C,MATCH(Places!$H2066,Neighborhoods!$A:$A,0),MATCH(Places!J$1,Neighborhoods!$1:$1,0))</f>
        <v>Williamsburg</v>
      </c>
      <c r="K2066" s="17" t="s">
        <v>11822</v>
      </c>
      <c r="L2066" s="17" t="str">
        <f t="shared" si="128"/>
        <v>No</v>
      </c>
      <c r="M2066" s="17">
        <v>4</v>
      </c>
      <c r="N2066" s="17" t="str" cm="1">
        <f t="array" ref="N2066">_xlfn.IFS(M2066&lt;=2,"Small",M2066&lt;=5,"Medium",M2066&gt;5,"Large")</f>
        <v>Medium</v>
      </c>
      <c r="O2066" s="65">
        <v>210</v>
      </c>
      <c r="P2066" s="87">
        <f t="shared" si="129"/>
        <v>0.04</v>
      </c>
      <c r="Q2066" s="68">
        <v>4.5599999999999996</v>
      </c>
      <c r="R2066" s="68" t="str" cm="1">
        <f t="array" ref="R2066">_xlfn.SWITCH(ROUND(Q2066,0),5,"Excellent",4,"Good",3,"Ok","Bad")</f>
        <v>Excellent</v>
      </c>
      <c r="S2066" s="17">
        <v>9</v>
      </c>
      <c r="T2066" s="17" t="str">
        <f t="shared" si="130"/>
        <v>No</v>
      </c>
      <c r="U2066" s="82">
        <v>42652</v>
      </c>
      <c r="V2066" s="82">
        <v>43415</v>
      </c>
      <c r="W2066" s="17">
        <v>338</v>
      </c>
      <c r="X2066" s="17" t="str">
        <f t="shared" si="131"/>
        <v>Active</v>
      </c>
      <c r="Y2066" s="17" t="s">
        <v>15615</v>
      </c>
      <c r="Z2066" s="17"/>
    </row>
    <row r="2067" spans="1:26" x14ac:dyDescent="0.25">
      <c r="A2067">
        <v>2066</v>
      </c>
      <c r="B2067" s="17" t="s">
        <v>1528</v>
      </c>
      <c r="C2067" s="17">
        <v>465</v>
      </c>
      <c r="D2067" s="17" t="str">
        <f>INDEX(Hosts!$A:$O,MATCH(Places!$C2067,Hosts!$A:$A,0),MATCH(Places!D$1,Hosts!$1:$1,0))</f>
        <v>Within a few hours</v>
      </c>
      <c r="E2067" s="87">
        <f>INDEX(Hosts!$A:$O,MATCH(Places!$C2067,Hosts!$A:$A,0),MATCH(Places!E$1,Hosts!$1:$1,0))</f>
        <v>0.85</v>
      </c>
      <c r="F2067" s="87">
        <f>INDEX(Hosts!$A:$O,MATCH(Places!$C2067,Hosts!$A:$A,0),MATCH(Places!F$1,Hosts!$1:$1,0))</f>
        <v>0.38</v>
      </c>
      <c r="G2067" s="17" t="str">
        <f>INDEX(Hosts!$A:$O,MATCH(Places!$C2067,Hosts!$A:$A,0),MATCH(Places!G$1,Hosts!$1:$1,0))</f>
        <v>No</v>
      </c>
      <c r="H2067" s="17">
        <v>18</v>
      </c>
      <c r="I2067" s="17" t="str">
        <f>INDEX(Neighborhoods!$A:$C,MATCH(Places!$H2067,Neighborhoods!$A:$A,0),MATCH(Places!I$1,Neighborhoods!$1:$1,0))</f>
        <v>Manhattan</v>
      </c>
      <c r="J2067" s="17" t="str">
        <f>INDEX(Neighborhoods!$A:$C,MATCH(Places!$H2067,Neighborhoods!$A:$A,0),MATCH(Places!J$1,Neighborhoods!$1:$1,0))</f>
        <v>Midtown</v>
      </c>
      <c r="K2067" s="17" t="s">
        <v>11822</v>
      </c>
      <c r="L2067" s="17" t="str">
        <f t="shared" si="128"/>
        <v>No</v>
      </c>
      <c r="M2067" s="17">
        <v>2</v>
      </c>
      <c r="N2067" s="17" t="str" cm="1">
        <f t="array" ref="N2067">_xlfn.IFS(M2067&lt;=2,"Small",M2067&lt;=5,"Medium",M2067&gt;5,"Large")</f>
        <v>Small</v>
      </c>
      <c r="O2067" s="65">
        <v>77</v>
      </c>
      <c r="P2067" s="87">
        <f t="shared" si="129"/>
        <v>0.03</v>
      </c>
      <c r="Q2067" s="68">
        <v>4.5999999999999996</v>
      </c>
      <c r="R2067" s="68" t="str" cm="1">
        <f t="array" ref="R2067">_xlfn.SWITCH(ROUND(Q2067,0),5,"Excellent",4,"Good",3,"Ok","Bad")</f>
        <v>Excellent</v>
      </c>
      <c r="S2067" s="17">
        <v>5</v>
      </c>
      <c r="T2067" s="17" t="str">
        <f t="shared" si="130"/>
        <v>No</v>
      </c>
      <c r="U2067" s="82">
        <v>42992</v>
      </c>
      <c r="V2067" s="82">
        <v>43615</v>
      </c>
      <c r="W2067" s="17">
        <v>353</v>
      </c>
      <c r="X2067" s="17" t="str">
        <f t="shared" si="131"/>
        <v>Active</v>
      </c>
      <c r="Y2067" s="17" t="s">
        <v>15615</v>
      </c>
      <c r="Z2067" s="17"/>
    </row>
    <row r="2068" spans="1:26" x14ac:dyDescent="0.25">
      <c r="A2068">
        <v>2067</v>
      </c>
      <c r="B2068" s="17" t="s">
        <v>1529</v>
      </c>
      <c r="C2068" s="17">
        <v>494</v>
      </c>
      <c r="D2068" s="17" t="str">
        <f>INDEX(Hosts!$A:$O,MATCH(Places!$C2068,Hosts!$A:$A,0),MATCH(Places!D$1,Hosts!$1:$1,0))</f>
        <v>Within an hour</v>
      </c>
      <c r="E2068" s="87">
        <f>INDEX(Hosts!$A:$O,MATCH(Places!$C2068,Hosts!$A:$A,0),MATCH(Places!E$1,Hosts!$1:$1,0))</f>
        <v>1</v>
      </c>
      <c r="F2068" s="87">
        <f>INDEX(Hosts!$A:$O,MATCH(Places!$C2068,Hosts!$A:$A,0),MATCH(Places!F$1,Hosts!$1:$1,0))</f>
        <v>0.92</v>
      </c>
      <c r="G2068" s="17" t="str">
        <f>INDEX(Hosts!$A:$O,MATCH(Places!$C2068,Hosts!$A:$A,0),MATCH(Places!G$1,Hosts!$1:$1,0))</f>
        <v>No</v>
      </c>
      <c r="H2068" s="17">
        <v>12</v>
      </c>
      <c r="I2068" s="17" t="str">
        <f>INDEX(Neighborhoods!$A:$C,MATCH(Places!$H2068,Neighborhoods!$A:$A,0),MATCH(Places!I$1,Neighborhoods!$1:$1,0))</f>
        <v>Brooklyn</v>
      </c>
      <c r="J2068" s="17" t="str">
        <f>INDEX(Neighborhoods!$A:$C,MATCH(Places!$H2068,Neighborhoods!$A:$A,0),MATCH(Places!J$1,Neighborhoods!$1:$1,0))</f>
        <v>Williamsburg</v>
      </c>
      <c r="K2068" s="17" t="s">
        <v>1</v>
      </c>
      <c r="L2068" s="17" t="str">
        <f t="shared" si="128"/>
        <v>Yes</v>
      </c>
      <c r="M2068" s="17">
        <v>3</v>
      </c>
      <c r="N2068" s="17" t="str" cm="1">
        <f t="array" ref="N2068">_xlfn.IFS(M2068&lt;=2,"Small",M2068&lt;=5,"Medium",M2068&gt;5,"Large")</f>
        <v>Medium</v>
      </c>
      <c r="O2068" s="65">
        <v>109</v>
      </c>
      <c r="P2068" s="87">
        <f t="shared" si="129"/>
        <v>0.03</v>
      </c>
      <c r="Q2068" s="68">
        <v>4.97</v>
      </c>
      <c r="R2068" s="68" t="str" cm="1">
        <f t="array" ref="R2068">_xlfn.SWITCH(ROUND(Q2068,0),5,"Excellent",4,"Good",3,"Ok","Bad")</f>
        <v>Excellent</v>
      </c>
      <c r="S2068" s="17">
        <v>169</v>
      </c>
      <c r="T2068" s="17" t="str">
        <f t="shared" si="130"/>
        <v>Yes</v>
      </c>
      <c r="U2068" s="82">
        <v>42557</v>
      </c>
      <c r="V2068" s="82">
        <v>43838</v>
      </c>
      <c r="W2068" s="17">
        <v>30</v>
      </c>
      <c r="X2068" s="17" t="str">
        <f t="shared" si="131"/>
        <v>Active</v>
      </c>
      <c r="Y2068" s="17" t="s">
        <v>15616</v>
      </c>
      <c r="Z2068" s="17"/>
    </row>
    <row r="2069" spans="1:26" x14ac:dyDescent="0.25">
      <c r="A2069">
        <v>2068</v>
      </c>
      <c r="B2069" s="17" t="s">
        <v>1530</v>
      </c>
      <c r="C2069" s="17">
        <v>2885</v>
      </c>
      <c r="D2069" s="17" t="str">
        <f>INDEX(Hosts!$A:$O,MATCH(Places!$C2069,Hosts!$A:$A,0),MATCH(Places!D$1,Hosts!$1:$1,0))</f>
        <v>Within a few hours</v>
      </c>
      <c r="E2069" s="87">
        <f>INDEX(Hosts!$A:$O,MATCH(Places!$C2069,Hosts!$A:$A,0),MATCH(Places!E$1,Hosts!$1:$1,0))</f>
        <v>0.97</v>
      </c>
      <c r="F2069" s="87">
        <f>INDEX(Hosts!$A:$O,MATCH(Places!$C2069,Hosts!$A:$A,0),MATCH(Places!F$1,Hosts!$1:$1,0))</f>
        <v>0.97</v>
      </c>
      <c r="G2069" s="17" t="str">
        <f>INDEX(Hosts!$A:$O,MATCH(Places!$C2069,Hosts!$A:$A,0),MATCH(Places!G$1,Hosts!$1:$1,0))</f>
        <v>No</v>
      </c>
      <c r="H2069" s="17">
        <v>16</v>
      </c>
      <c r="I2069" s="17" t="str">
        <f>INDEX(Neighborhoods!$A:$C,MATCH(Places!$H2069,Neighborhoods!$A:$A,0),MATCH(Places!I$1,Neighborhoods!$1:$1,0))</f>
        <v>Manhattan</v>
      </c>
      <c r="J2069" s="17" t="str">
        <f>INDEX(Neighborhoods!$A:$C,MATCH(Places!$H2069,Neighborhoods!$A:$A,0),MATCH(Places!J$1,Neighborhoods!$1:$1,0))</f>
        <v>Harlem</v>
      </c>
      <c r="K2069" s="17" t="s">
        <v>11822</v>
      </c>
      <c r="L2069" s="17" t="str">
        <f t="shared" si="128"/>
        <v>No</v>
      </c>
      <c r="M2069" s="17">
        <v>4</v>
      </c>
      <c r="N2069" s="17" t="str" cm="1">
        <f t="array" ref="N2069">_xlfn.IFS(M2069&lt;=2,"Small",M2069&lt;=5,"Medium",M2069&gt;5,"Large")</f>
        <v>Medium</v>
      </c>
      <c r="O2069" s="65">
        <v>239</v>
      </c>
      <c r="P2069" s="87">
        <f t="shared" si="129"/>
        <v>0.04</v>
      </c>
      <c r="Q2069" s="68">
        <v>4.51</v>
      </c>
      <c r="R2069" s="68" t="str" cm="1">
        <f t="array" ref="R2069">_xlfn.SWITCH(ROUND(Q2069,0),5,"Excellent",4,"Good",3,"Ok","Bad")</f>
        <v>Excellent</v>
      </c>
      <c r="S2069" s="17">
        <v>193</v>
      </c>
      <c r="T2069" s="17" t="str">
        <f t="shared" si="130"/>
        <v>No</v>
      </c>
      <c r="U2069" s="82">
        <v>42542</v>
      </c>
      <c r="V2069" s="82">
        <v>44045</v>
      </c>
      <c r="W2069" s="17">
        <v>336</v>
      </c>
      <c r="X2069" s="17" t="str">
        <f t="shared" si="131"/>
        <v>Active</v>
      </c>
      <c r="Y2069" s="17" t="s">
        <v>15616</v>
      </c>
      <c r="Z2069" s="17"/>
    </row>
    <row r="2070" spans="1:26" x14ac:dyDescent="0.25">
      <c r="A2070">
        <v>2069</v>
      </c>
      <c r="B2070" s="17" t="s">
        <v>1531</v>
      </c>
      <c r="C2070" s="17">
        <v>2840</v>
      </c>
      <c r="D2070" s="17" t="str">
        <f>INDEX(Hosts!$A:$O,MATCH(Places!$C2070,Hosts!$A:$A,0),MATCH(Places!D$1,Hosts!$1:$1,0))</f>
        <v>Within an hour</v>
      </c>
      <c r="E2070" s="87">
        <f>INDEX(Hosts!$A:$O,MATCH(Places!$C2070,Hosts!$A:$A,0),MATCH(Places!E$1,Hosts!$1:$1,0))</f>
        <v>1</v>
      </c>
      <c r="F2070" s="87">
        <f>INDEX(Hosts!$A:$O,MATCH(Places!$C2070,Hosts!$A:$A,0),MATCH(Places!F$1,Hosts!$1:$1,0))</f>
        <v>0.92</v>
      </c>
      <c r="G2070" s="17" t="str">
        <f>INDEX(Hosts!$A:$O,MATCH(Places!$C2070,Hosts!$A:$A,0),MATCH(Places!G$1,Hosts!$1:$1,0))</f>
        <v>Yes</v>
      </c>
      <c r="H2070" s="17">
        <v>7</v>
      </c>
      <c r="I2070" s="17" t="str">
        <f>INDEX(Neighborhoods!$A:$C,MATCH(Places!$H2070,Neighborhoods!$A:$A,0),MATCH(Places!I$1,Neighborhoods!$1:$1,0))</f>
        <v>Brooklyn</v>
      </c>
      <c r="J2070" s="17" t="str">
        <f>INDEX(Neighborhoods!$A:$C,MATCH(Places!$H2070,Neighborhoods!$A:$A,0),MATCH(Places!J$1,Neighborhoods!$1:$1,0))</f>
        <v>Bedford-Stuyvesant</v>
      </c>
      <c r="K2070" s="17" t="s">
        <v>11822</v>
      </c>
      <c r="L2070" s="17" t="str">
        <f t="shared" si="128"/>
        <v>No</v>
      </c>
      <c r="M2070" s="17">
        <v>6</v>
      </c>
      <c r="N2070" s="17" t="str" cm="1">
        <f t="array" ref="N2070">_xlfn.IFS(M2070&lt;=2,"Small",M2070&lt;=5,"Medium",M2070&gt;5,"Large")</f>
        <v>Large</v>
      </c>
      <c r="O2070" s="65">
        <v>150</v>
      </c>
      <c r="P2070" s="87">
        <f t="shared" si="129"/>
        <v>0.03</v>
      </c>
      <c r="Q2070" s="68">
        <v>4.99</v>
      </c>
      <c r="R2070" s="68" t="str" cm="1">
        <f t="array" ref="R2070">_xlfn.SWITCH(ROUND(Q2070,0),5,"Excellent",4,"Good",3,"Ok","Bad")</f>
        <v>Excellent</v>
      </c>
      <c r="S2070" s="17">
        <v>134</v>
      </c>
      <c r="T2070" s="17" t="str">
        <f t="shared" si="130"/>
        <v>Yes</v>
      </c>
      <c r="U2070" s="82">
        <v>42590</v>
      </c>
      <c r="V2070" s="82">
        <v>43905</v>
      </c>
      <c r="W2070" s="17">
        <v>60</v>
      </c>
      <c r="X2070" s="17" t="str">
        <f t="shared" si="131"/>
        <v>Active</v>
      </c>
      <c r="Y2070" s="17" t="s">
        <v>15615</v>
      </c>
      <c r="Z2070" s="17"/>
    </row>
    <row r="2071" spans="1:26" x14ac:dyDescent="0.25">
      <c r="A2071">
        <v>2070</v>
      </c>
      <c r="B2071" s="17" t="s">
        <v>14823</v>
      </c>
      <c r="C2071" s="17">
        <v>2886</v>
      </c>
      <c r="D2071" s="17" t="str">
        <f>INDEX(Hosts!$A:$O,MATCH(Places!$C2071,Hosts!$A:$A,0),MATCH(Places!D$1,Hosts!$1:$1,0))</f>
        <v>Within a few hours</v>
      </c>
      <c r="E2071" s="87">
        <f>INDEX(Hosts!$A:$O,MATCH(Places!$C2071,Hosts!$A:$A,0),MATCH(Places!E$1,Hosts!$1:$1,0))</f>
        <v>0.96</v>
      </c>
      <c r="F2071" s="87">
        <f>INDEX(Hosts!$A:$O,MATCH(Places!$C2071,Hosts!$A:$A,0),MATCH(Places!F$1,Hosts!$1:$1,0))</f>
        <v>0.92</v>
      </c>
      <c r="G2071" s="17" t="str">
        <f>INDEX(Hosts!$A:$O,MATCH(Places!$C2071,Hosts!$A:$A,0),MATCH(Places!G$1,Hosts!$1:$1,0))</f>
        <v>No</v>
      </c>
      <c r="H2071" s="17">
        <v>17</v>
      </c>
      <c r="I2071" s="17" t="str">
        <f>INDEX(Neighborhoods!$A:$C,MATCH(Places!$H2071,Neighborhoods!$A:$A,0),MATCH(Places!I$1,Neighborhoods!$1:$1,0))</f>
        <v>Manhattan</v>
      </c>
      <c r="J2071" s="17" t="str">
        <f>INDEX(Neighborhoods!$A:$C,MATCH(Places!$H2071,Neighborhoods!$A:$A,0),MATCH(Places!J$1,Neighborhoods!$1:$1,0))</f>
        <v>Hell's Kitchen</v>
      </c>
      <c r="K2071" s="17" t="s">
        <v>11822</v>
      </c>
      <c r="L2071" s="17" t="str">
        <f t="shared" si="128"/>
        <v>No</v>
      </c>
      <c r="M2071" s="17">
        <v>3</v>
      </c>
      <c r="N2071" s="17" t="str" cm="1">
        <f t="array" ref="N2071">_xlfn.IFS(M2071&lt;=2,"Small",M2071&lt;=5,"Medium",M2071&gt;5,"Large")</f>
        <v>Medium</v>
      </c>
      <c r="O2071" s="65">
        <v>104</v>
      </c>
      <c r="P2071" s="87">
        <f t="shared" si="129"/>
        <v>0.03</v>
      </c>
      <c r="Q2071" s="68">
        <v>4.6500000000000004</v>
      </c>
      <c r="R2071" s="68" t="str" cm="1">
        <f t="array" ref="R2071">_xlfn.SWITCH(ROUND(Q2071,0),5,"Excellent",4,"Good",3,"Ok","Bad")</f>
        <v>Excellent</v>
      </c>
      <c r="S2071" s="17">
        <v>245</v>
      </c>
      <c r="T2071" s="17" t="str">
        <f t="shared" si="130"/>
        <v>No</v>
      </c>
      <c r="U2071" s="82">
        <v>42585</v>
      </c>
      <c r="V2071" s="82">
        <v>44032</v>
      </c>
      <c r="W2071" s="17">
        <v>176</v>
      </c>
      <c r="X2071" s="17" t="str">
        <f t="shared" si="131"/>
        <v>Active</v>
      </c>
      <c r="Y2071" s="17" t="s">
        <v>15615</v>
      </c>
      <c r="Z2071" s="17"/>
    </row>
    <row r="2072" spans="1:26" x14ac:dyDescent="0.25">
      <c r="A2072">
        <v>2071</v>
      </c>
      <c r="B2072" s="17" t="s">
        <v>1532</v>
      </c>
      <c r="C2072" s="17">
        <v>1022</v>
      </c>
      <c r="D2072" s="17" t="str">
        <f>INDEX(Hosts!$A:$O,MATCH(Places!$C2072,Hosts!$A:$A,0),MATCH(Places!D$1,Hosts!$1:$1,0))</f>
        <v>Within a day</v>
      </c>
      <c r="E2072" s="87">
        <f>INDEX(Hosts!$A:$O,MATCH(Places!$C2072,Hosts!$A:$A,0),MATCH(Places!E$1,Hosts!$1:$1,0))</f>
        <v>0.5</v>
      </c>
      <c r="F2072" s="87">
        <f>INDEX(Hosts!$A:$O,MATCH(Places!$C2072,Hosts!$A:$A,0),MATCH(Places!F$1,Hosts!$1:$1,0))</f>
        <v>0.67</v>
      </c>
      <c r="G2072" s="17" t="str">
        <f>INDEX(Hosts!$A:$O,MATCH(Places!$C2072,Hosts!$A:$A,0),MATCH(Places!G$1,Hosts!$1:$1,0))</f>
        <v>No</v>
      </c>
      <c r="H2072" s="17">
        <v>12</v>
      </c>
      <c r="I2072" s="17" t="str">
        <f>INDEX(Neighborhoods!$A:$C,MATCH(Places!$H2072,Neighborhoods!$A:$A,0),MATCH(Places!I$1,Neighborhoods!$1:$1,0))</f>
        <v>Brooklyn</v>
      </c>
      <c r="J2072" s="17" t="str">
        <f>INDEX(Neighborhoods!$A:$C,MATCH(Places!$H2072,Neighborhoods!$A:$A,0),MATCH(Places!J$1,Neighborhoods!$1:$1,0))</f>
        <v>Williamsburg</v>
      </c>
      <c r="K2072" s="17" t="s">
        <v>1</v>
      </c>
      <c r="L2072" s="17" t="str">
        <f t="shared" si="128"/>
        <v>Yes</v>
      </c>
      <c r="M2072" s="17">
        <v>1</v>
      </c>
      <c r="N2072" s="17" t="str" cm="1">
        <f t="array" ref="N2072">_xlfn.IFS(M2072&lt;=2,"Small",M2072&lt;=5,"Medium",M2072&gt;5,"Large")</f>
        <v>Small</v>
      </c>
      <c r="O2072" s="65">
        <v>59</v>
      </c>
      <c r="P2072" s="87">
        <f t="shared" si="129"/>
        <v>0.03</v>
      </c>
      <c r="Q2072" s="68">
        <v>4.9000000000000004</v>
      </c>
      <c r="R2072" s="68" t="str" cm="1">
        <f t="array" ref="R2072">_xlfn.SWITCH(ROUND(Q2072,0),5,"Excellent",4,"Good",3,"Ok","Bad")</f>
        <v>Excellent</v>
      </c>
      <c r="S2072" s="17">
        <v>48</v>
      </c>
      <c r="T2072" s="17" t="str">
        <f t="shared" si="130"/>
        <v>No</v>
      </c>
      <c r="U2072" s="82">
        <v>42557</v>
      </c>
      <c r="V2072" s="82">
        <v>43709</v>
      </c>
      <c r="W2072" s="17">
        <v>363</v>
      </c>
      <c r="X2072" s="17" t="str">
        <f t="shared" si="131"/>
        <v>Active</v>
      </c>
      <c r="Y2072" s="17" t="s">
        <v>15615</v>
      </c>
      <c r="Z2072" s="17"/>
    </row>
    <row r="2073" spans="1:26" x14ac:dyDescent="0.25">
      <c r="A2073">
        <v>2072</v>
      </c>
      <c r="B2073" s="17" t="s">
        <v>1533</v>
      </c>
      <c r="C2073" s="17">
        <v>2848</v>
      </c>
      <c r="D2073" s="17" t="str">
        <f>INDEX(Hosts!$A:$O,MATCH(Places!$C2073,Hosts!$A:$A,0),MATCH(Places!D$1,Hosts!$1:$1,0))</f>
        <v>Within a day</v>
      </c>
      <c r="E2073" s="87">
        <f>INDEX(Hosts!$A:$O,MATCH(Places!$C2073,Hosts!$A:$A,0),MATCH(Places!E$1,Hosts!$1:$1,0))</f>
        <v>0.64</v>
      </c>
      <c r="F2073" s="87">
        <f>INDEX(Hosts!$A:$O,MATCH(Places!$C2073,Hosts!$A:$A,0),MATCH(Places!F$1,Hosts!$1:$1,0))</f>
        <v>0.91</v>
      </c>
      <c r="G2073" s="17" t="str">
        <f>INDEX(Hosts!$A:$O,MATCH(Places!$C2073,Hosts!$A:$A,0),MATCH(Places!G$1,Hosts!$1:$1,0))</f>
        <v>No</v>
      </c>
      <c r="H2073" s="17">
        <v>14</v>
      </c>
      <c r="I2073" s="17" t="str">
        <f>INDEX(Neighborhoods!$A:$C,MATCH(Places!$H2073,Neighborhoods!$A:$A,0),MATCH(Places!I$1,Neighborhoods!$1:$1,0))</f>
        <v>Manhattan</v>
      </c>
      <c r="J2073" s="17" t="str">
        <f>INDEX(Neighborhoods!$A:$C,MATCH(Places!$H2073,Neighborhoods!$A:$A,0),MATCH(Places!J$1,Neighborhoods!$1:$1,0))</f>
        <v>East Harlem</v>
      </c>
      <c r="K2073" s="17" t="s">
        <v>11822</v>
      </c>
      <c r="L2073" s="17" t="str">
        <f t="shared" si="128"/>
        <v>No</v>
      </c>
      <c r="M2073" s="17">
        <v>6</v>
      </c>
      <c r="N2073" s="17" t="str" cm="1">
        <f t="array" ref="N2073">_xlfn.IFS(M2073&lt;=2,"Small",M2073&lt;=5,"Medium",M2073&gt;5,"Large")</f>
        <v>Large</v>
      </c>
      <c r="O2073" s="65">
        <v>200</v>
      </c>
      <c r="P2073" s="87">
        <f t="shared" si="129"/>
        <v>0.04</v>
      </c>
      <c r="Q2073" s="68">
        <v>4.7300000000000004</v>
      </c>
      <c r="R2073" s="68" t="str" cm="1">
        <f t="array" ref="R2073">_xlfn.SWITCH(ROUND(Q2073,0),5,"Excellent",4,"Good",3,"Ok","Bad")</f>
        <v>Excellent</v>
      </c>
      <c r="S2073" s="17">
        <v>30</v>
      </c>
      <c r="T2073" s="17" t="str">
        <f t="shared" si="130"/>
        <v>No</v>
      </c>
      <c r="U2073" s="82">
        <v>43591</v>
      </c>
      <c r="V2073" s="82">
        <v>43908</v>
      </c>
      <c r="W2073" s="17">
        <v>353</v>
      </c>
      <c r="X2073" s="17" t="str">
        <f t="shared" si="131"/>
        <v>Active</v>
      </c>
      <c r="Y2073" s="17" t="s">
        <v>15615</v>
      </c>
      <c r="Z2073" s="17"/>
    </row>
    <row r="2074" spans="1:26" x14ac:dyDescent="0.25">
      <c r="A2074">
        <v>2073</v>
      </c>
      <c r="B2074" s="17" t="s">
        <v>1534</v>
      </c>
      <c r="C2074" s="17">
        <v>62</v>
      </c>
      <c r="D2074" s="17" t="str">
        <f>INDEX(Hosts!$A:$O,MATCH(Places!$C2074,Hosts!$A:$A,0),MATCH(Places!D$1,Hosts!$1:$1,0))</f>
        <v>Within a day</v>
      </c>
      <c r="E2074" s="87">
        <f>INDEX(Hosts!$A:$O,MATCH(Places!$C2074,Hosts!$A:$A,0),MATCH(Places!E$1,Hosts!$1:$1,0))</f>
        <v>0.67</v>
      </c>
      <c r="F2074" s="87">
        <f>INDEX(Hosts!$A:$O,MATCH(Places!$C2074,Hosts!$A:$A,0),MATCH(Places!F$1,Hosts!$1:$1,0))</f>
        <v>0.32</v>
      </c>
      <c r="G2074" s="17" t="str">
        <f>INDEX(Hosts!$A:$O,MATCH(Places!$C2074,Hosts!$A:$A,0),MATCH(Places!G$1,Hosts!$1:$1,0))</f>
        <v>Yes</v>
      </c>
      <c r="H2074" s="17">
        <v>7</v>
      </c>
      <c r="I2074" s="17" t="str">
        <f>INDEX(Neighborhoods!$A:$C,MATCH(Places!$H2074,Neighborhoods!$A:$A,0),MATCH(Places!I$1,Neighborhoods!$1:$1,0))</f>
        <v>Brooklyn</v>
      </c>
      <c r="J2074" s="17" t="str">
        <f>INDEX(Neighborhoods!$A:$C,MATCH(Places!$H2074,Neighborhoods!$A:$A,0),MATCH(Places!J$1,Neighborhoods!$1:$1,0))</f>
        <v>Bedford-Stuyvesant</v>
      </c>
      <c r="K2074" s="17" t="s">
        <v>11822</v>
      </c>
      <c r="L2074" s="17" t="str">
        <f t="shared" si="128"/>
        <v>No</v>
      </c>
      <c r="M2074" s="17">
        <v>16</v>
      </c>
      <c r="N2074" s="17" t="str" cm="1">
        <f t="array" ref="N2074">_xlfn.IFS(M2074&lt;=2,"Small",M2074&lt;=5,"Medium",M2074&gt;5,"Large")</f>
        <v>Large</v>
      </c>
      <c r="O2074" s="65">
        <v>1000</v>
      </c>
      <c r="P2074" s="87">
        <f t="shared" si="129"/>
        <v>7.0000000000000007E-2</v>
      </c>
      <c r="Q2074" s="68">
        <v>4.92</v>
      </c>
      <c r="R2074" s="68" t="str" cm="1">
        <f t="array" ref="R2074">_xlfn.SWITCH(ROUND(Q2074,0),5,"Excellent",4,"Good",3,"Ok","Bad")</f>
        <v>Excellent</v>
      </c>
      <c r="S2074" s="17">
        <v>12</v>
      </c>
      <c r="T2074" s="17" t="str">
        <f t="shared" si="130"/>
        <v>No</v>
      </c>
      <c r="U2074" s="82">
        <v>42568</v>
      </c>
      <c r="V2074" s="82">
        <v>43831</v>
      </c>
      <c r="W2074" s="17">
        <v>76</v>
      </c>
      <c r="X2074" s="17" t="str">
        <f t="shared" si="131"/>
        <v>Active</v>
      </c>
      <c r="Y2074" s="17" t="s">
        <v>15615</v>
      </c>
      <c r="Z2074" s="17"/>
    </row>
    <row r="2075" spans="1:26" x14ac:dyDescent="0.25">
      <c r="A2075">
        <v>2074</v>
      </c>
      <c r="B2075" s="17" t="s">
        <v>1535</v>
      </c>
      <c r="C2075" s="17">
        <v>565</v>
      </c>
      <c r="D2075" s="17" t="str">
        <f>INDEX(Hosts!$A:$O,MATCH(Places!$C2075,Hosts!$A:$A,0),MATCH(Places!D$1,Hosts!$1:$1,0))</f>
        <v>Within a few hours</v>
      </c>
      <c r="E2075" s="87">
        <f>INDEX(Hosts!$A:$O,MATCH(Places!$C2075,Hosts!$A:$A,0),MATCH(Places!E$1,Hosts!$1:$1,0))</f>
        <v>1</v>
      </c>
      <c r="F2075" s="87">
        <f>INDEX(Hosts!$A:$O,MATCH(Places!$C2075,Hosts!$A:$A,0),MATCH(Places!F$1,Hosts!$1:$1,0))</f>
        <v>0.9</v>
      </c>
      <c r="G2075" s="17" t="str">
        <f>INDEX(Hosts!$A:$O,MATCH(Places!$C2075,Hosts!$A:$A,0),MATCH(Places!G$1,Hosts!$1:$1,0))</f>
        <v>Yes</v>
      </c>
      <c r="H2075" s="17">
        <v>21</v>
      </c>
      <c r="I2075" s="17" t="str">
        <f>INDEX(Neighborhoods!$A:$C,MATCH(Places!$H2075,Neighborhoods!$A:$A,0),MATCH(Places!I$1,Neighborhoods!$1:$1,0))</f>
        <v>Queens</v>
      </c>
      <c r="J2075" s="17" t="str">
        <f>INDEX(Neighborhoods!$A:$C,MATCH(Places!$H2075,Neighborhoods!$A:$A,0),MATCH(Places!J$1,Neighborhoods!$1:$1,0))</f>
        <v>Astoria</v>
      </c>
      <c r="K2075" s="17" t="s">
        <v>1</v>
      </c>
      <c r="L2075" s="17" t="str">
        <f t="shared" si="128"/>
        <v>Yes</v>
      </c>
      <c r="M2075" s="17">
        <v>2</v>
      </c>
      <c r="N2075" s="17" t="str" cm="1">
        <f t="array" ref="N2075">_xlfn.IFS(M2075&lt;=2,"Small",M2075&lt;=5,"Medium",M2075&gt;5,"Large")</f>
        <v>Small</v>
      </c>
      <c r="O2075" s="65">
        <v>45</v>
      </c>
      <c r="P2075" s="87">
        <f t="shared" si="129"/>
        <v>0.03</v>
      </c>
      <c r="Q2075" s="68">
        <v>4.84</v>
      </c>
      <c r="R2075" s="68" t="str" cm="1">
        <f t="array" ref="R2075">_xlfn.SWITCH(ROUND(Q2075,0),5,"Excellent",4,"Good",3,"Ok","Bad")</f>
        <v>Excellent</v>
      </c>
      <c r="S2075" s="17">
        <v>55</v>
      </c>
      <c r="T2075" s="17" t="str">
        <f t="shared" si="130"/>
        <v>No</v>
      </c>
      <c r="U2075" s="82">
        <v>42737</v>
      </c>
      <c r="V2075" s="82">
        <v>43921</v>
      </c>
      <c r="W2075" s="17">
        <v>360</v>
      </c>
      <c r="X2075" s="17" t="str">
        <f t="shared" si="131"/>
        <v>Active</v>
      </c>
      <c r="Y2075" s="17" t="s">
        <v>15615</v>
      </c>
      <c r="Z2075" s="17"/>
    </row>
    <row r="2076" spans="1:26" x14ac:dyDescent="0.25">
      <c r="A2076">
        <v>2075</v>
      </c>
      <c r="B2076" s="17" t="s">
        <v>14482</v>
      </c>
      <c r="C2076" s="17">
        <v>2725</v>
      </c>
      <c r="D2076" s="17" t="str">
        <f>INDEX(Hosts!$A:$O,MATCH(Places!$C2076,Hosts!$A:$A,0),MATCH(Places!D$1,Hosts!$1:$1,0))</f>
        <v>Within an hour</v>
      </c>
      <c r="E2076" s="87">
        <f>INDEX(Hosts!$A:$O,MATCH(Places!$C2076,Hosts!$A:$A,0),MATCH(Places!E$1,Hosts!$1:$1,0))</f>
        <v>1</v>
      </c>
      <c r="F2076" s="87">
        <f>INDEX(Hosts!$A:$O,MATCH(Places!$C2076,Hosts!$A:$A,0),MATCH(Places!F$1,Hosts!$1:$1,0))</f>
        <v>0.95</v>
      </c>
      <c r="G2076" s="17" t="str">
        <f>INDEX(Hosts!$A:$O,MATCH(Places!$C2076,Hosts!$A:$A,0),MATCH(Places!G$1,Hosts!$1:$1,0))</f>
        <v>No</v>
      </c>
      <c r="H2076" s="17">
        <v>10</v>
      </c>
      <c r="I2076" s="17" t="str">
        <f>INDEX(Neighborhoods!$A:$C,MATCH(Places!$H2076,Neighborhoods!$A:$A,0),MATCH(Places!I$1,Neighborhoods!$1:$1,0))</f>
        <v>Brooklyn</v>
      </c>
      <c r="J2076" s="17" t="str">
        <f>INDEX(Neighborhoods!$A:$C,MATCH(Places!$H2076,Neighborhoods!$A:$A,0),MATCH(Places!J$1,Neighborhoods!$1:$1,0))</f>
        <v>East Flatbush</v>
      </c>
      <c r="K2076" s="17" t="s">
        <v>11822</v>
      </c>
      <c r="L2076" s="17" t="str">
        <f t="shared" si="128"/>
        <v>No</v>
      </c>
      <c r="M2076" s="17">
        <v>6</v>
      </c>
      <c r="N2076" s="17" t="str" cm="1">
        <f t="array" ref="N2076">_xlfn.IFS(M2076&lt;=2,"Small",M2076&lt;=5,"Medium",M2076&gt;5,"Large")</f>
        <v>Large</v>
      </c>
      <c r="O2076" s="65">
        <v>250</v>
      </c>
      <c r="P2076" s="87">
        <f t="shared" si="129"/>
        <v>0.04</v>
      </c>
      <c r="Q2076" s="68">
        <v>4.83</v>
      </c>
      <c r="R2076" s="68" t="str" cm="1">
        <f t="array" ref="R2076">_xlfn.SWITCH(ROUND(Q2076,0),5,"Excellent",4,"Good",3,"Ok","Bad")</f>
        <v>Excellent</v>
      </c>
      <c r="S2076" s="17">
        <v>54</v>
      </c>
      <c r="T2076" s="17" t="str">
        <f t="shared" si="130"/>
        <v>No</v>
      </c>
      <c r="U2076" s="82">
        <v>42631</v>
      </c>
      <c r="V2076" s="82">
        <v>44052</v>
      </c>
      <c r="W2076" s="17">
        <v>364</v>
      </c>
      <c r="X2076" s="17" t="str">
        <f t="shared" si="131"/>
        <v>Active</v>
      </c>
      <c r="Y2076" s="17" t="s">
        <v>15615</v>
      </c>
      <c r="Z2076" s="17"/>
    </row>
    <row r="2077" spans="1:26" x14ac:dyDescent="0.25">
      <c r="A2077">
        <v>2076</v>
      </c>
      <c r="B2077" s="17" t="s">
        <v>1536</v>
      </c>
      <c r="C2077" s="17">
        <v>640</v>
      </c>
      <c r="D2077" s="17" t="str">
        <f>INDEX(Hosts!$A:$O,MATCH(Places!$C2077,Hosts!$A:$A,0),MATCH(Places!D$1,Hosts!$1:$1,0))</f>
        <v>Within an hour</v>
      </c>
      <c r="E2077" s="87">
        <f>INDEX(Hosts!$A:$O,MATCH(Places!$C2077,Hosts!$A:$A,0),MATCH(Places!E$1,Hosts!$1:$1,0))</f>
        <v>1</v>
      </c>
      <c r="F2077" s="87">
        <f>INDEX(Hosts!$A:$O,MATCH(Places!$C2077,Hosts!$A:$A,0),MATCH(Places!F$1,Hosts!$1:$1,0))</f>
        <v>1</v>
      </c>
      <c r="G2077" s="17" t="str">
        <f>INDEX(Hosts!$A:$O,MATCH(Places!$C2077,Hosts!$A:$A,0),MATCH(Places!G$1,Hosts!$1:$1,0))</f>
        <v>No</v>
      </c>
      <c r="H2077" s="17">
        <v>10</v>
      </c>
      <c r="I2077" s="17" t="str">
        <f>INDEX(Neighborhoods!$A:$C,MATCH(Places!$H2077,Neighborhoods!$A:$A,0),MATCH(Places!I$1,Neighborhoods!$1:$1,0))</f>
        <v>Brooklyn</v>
      </c>
      <c r="J2077" s="17" t="str">
        <f>INDEX(Neighborhoods!$A:$C,MATCH(Places!$H2077,Neighborhoods!$A:$A,0),MATCH(Places!J$1,Neighborhoods!$1:$1,0))</f>
        <v>East Flatbush</v>
      </c>
      <c r="K2077" s="17" t="s">
        <v>11822</v>
      </c>
      <c r="L2077" s="17" t="str">
        <f t="shared" si="128"/>
        <v>No</v>
      </c>
      <c r="M2077" s="17">
        <v>4</v>
      </c>
      <c r="N2077" s="17" t="str" cm="1">
        <f t="array" ref="N2077">_xlfn.IFS(M2077&lt;=2,"Small",M2077&lt;=5,"Medium",M2077&gt;5,"Large")</f>
        <v>Medium</v>
      </c>
      <c r="O2077" s="65">
        <v>91</v>
      </c>
      <c r="P2077" s="87">
        <f t="shared" si="129"/>
        <v>0.03</v>
      </c>
      <c r="Q2077" s="68">
        <v>4.84</v>
      </c>
      <c r="R2077" s="68" t="str" cm="1">
        <f t="array" ref="R2077">_xlfn.SWITCH(ROUND(Q2077,0),5,"Excellent",4,"Good",3,"Ok","Bad")</f>
        <v>Excellent</v>
      </c>
      <c r="S2077" s="17">
        <v>74</v>
      </c>
      <c r="T2077" s="17" t="str">
        <f t="shared" si="130"/>
        <v>No</v>
      </c>
      <c r="U2077" s="82">
        <v>42555</v>
      </c>
      <c r="V2077" s="82">
        <v>44045</v>
      </c>
      <c r="W2077" s="17">
        <v>46</v>
      </c>
      <c r="X2077" s="17" t="str">
        <f t="shared" si="131"/>
        <v>Active</v>
      </c>
      <c r="Y2077" s="17" t="s">
        <v>15616</v>
      </c>
      <c r="Z2077" s="17"/>
    </row>
    <row r="2078" spans="1:26" x14ac:dyDescent="0.25">
      <c r="A2078">
        <v>2077</v>
      </c>
      <c r="B2078" s="17" t="s">
        <v>1537</v>
      </c>
      <c r="C2078" s="17">
        <v>2889</v>
      </c>
      <c r="D2078" s="17" t="str">
        <f>INDEX(Hosts!$A:$O,MATCH(Places!$C2078,Hosts!$A:$A,0),MATCH(Places!D$1,Hosts!$1:$1,0))</f>
        <v>Within a day</v>
      </c>
      <c r="E2078" s="87">
        <f>INDEX(Hosts!$A:$O,MATCH(Places!$C2078,Hosts!$A:$A,0),MATCH(Places!E$1,Hosts!$1:$1,0))</f>
        <v>1</v>
      </c>
      <c r="F2078" s="87">
        <f>INDEX(Hosts!$A:$O,MATCH(Places!$C2078,Hosts!$A:$A,0),MATCH(Places!F$1,Hosts!$1:$1,0))</f>
        <v>0.5</v>
      </c>
      <c r="G2078" s="17" t="str">
        <f>INDEX(Hosts!$A:$O,MATCH(Places!$C2078,Hosts!$A:$A,0),MATCH(Places!G$1,Hosts!$1:$1,0))</f>
        <v>No</v>
      </c>
      <c r="H2078" s="17">
        <v>16</v>
      </c>
      <c r="I2078" s="17" t="str">
        <f>INDEX(Neighborhoods!$A:$C,MATCH(Places!$H2078,Neighborhoods!$A:$A,0),MATCH(Places!I$1,Neighborhoods!$1:$1,0))</f>
        <v>Manhattan</v>
      </c>
      <c r="J2078" s="17" t="str">
        <f>INDEX(Neighborhoods!$A:$C,MATCH(Places!$H2078,Neighborhoods!$A:$A,0),MATCH(Places!J$1,Neighborhoods!$1:$1,0))</f>
        <v>Harlem</v>
      </c>
      <c r="K2078" s="17" t="s">
        <v>11822</v>
      </c>
      <c r="L2078" s="17" t="str">
        <f t="shared" si="128"/>
        <v>No</v>
      </c>
      <c r="M2078" s="17">
        <v>4</v>
      </c>
      <c r="N2078" s="17" t="str" cm="1">
        <f t="array" ref="N2078">_xlfn.IFS(M2078&lt;=2,"Small",M2078&lt;=5,"Medium",M2078&gt;5,"Large")</f>
        <v>Medium</v>
      </c>
      <c r="O2078" s="65">
        <v>89</v>
      </c>
      <c r="P2078" s="87">
        <f t="shared" si="129"/>
        <v>0.03</v>
      </c>
      <c r="Q2078" s="68">
        <v>5</v>
      </c>
      <c r="R2078" s="68" t="str" cm="1">
        <f t="array" ref="R2078">_xlfn.SWITCH(ROUND(Q2078,0),5,"Excellent",4,"Good",3,"Ok","Bad")</f>
        <v>Excellent</v>
      </c>
      <c r="S2078" s="17">
        <v>9</v>
      </c>
      <c r="T2078" s="17" t="str">
        <f t="shared" si="130"/>
        <v>No</v>
      </c>
      <c r="U2078" s="82">
        <v>42945</v>
      </c>
      <c r="V2078" s="82">
        <v>43675</v>
      </c>
      <c r="W2078" s="17">
        <v>168</v>
      </c>
      <c r="X2078" s="17" t="str">
        <f t="shared" si="131"/>
        <v>Active</v>
      </c>
      <c r="Y2078" s="17" t="s">
        <v>15615</v>
      </c>
      <c r="Z2078" s="17"/>
    </row>
    <row r="2079" spans="1:26" x14ac:dyDescent="0.25">
      <c r="A2079">
        <v>2078</v>
      </c>
      <c r="B2079" s="17" t="s">
        <v>1538</v>
      </c>
      <c r="C2079" s="17">
        <v>2425</v>
      </c>
      <c r="D2079" s="17" t="str">
        <f>INDEX(Hosts!$A:$O,MATCH(Places!$C2079,Hosts!$A:$A,0),MATCH(Places!D$1,Hosts!$1:$1,0))</f>
        <v>Within a few hours</v>
      </c>
      <c r="E2079" s="87">
        <f>INDEX(Hosts!$A:$O,MATCH(Places!$C2079,Hosts!$A:$A,0),MATCH(Places!E$1,Hosts!$1:$1,0))</f>
        <v>1</v>
      </c>
      <c r="F2079" s="87">
        <f>INDEX(Hosts!$A:$O,MATCH(Places!$C2079,Hosts!$A:$A,0),MATCH(Places!F$1,Hosts!$1:$1,0))</f>
        <v>0.86</v>
      </c>
      <c r="G2079" s="17" t="str">
        <f>INDEX(Hosts!$A:$O,MATCH(Places!$C2079,Hosts!$A:$A,0),MATCH(Places!G$1,Hosts!$1:$1,0))</f>
        <v>Yes</v>
      </c>
      <c r="H2079" s="17">
        <v>9</v>
      </c>
      <c r="I2079" s="17" t="str">
        <f>INDEX(Neighborhoods!$A:$C,MATCH(Places!$H2079,Neighborhoods!$A:$A,0),MATCH(Places!I$1,Neighborhoods!$1:$1,0))</f>
        <v>Brooklyn</v>
      </c>
      <c r="J2079" s="17" t="str">
        <f>INDEX(Neighborhoods!$A:$C,MATCH(Places!$H2079,Neighborhoods!$A:$A,0),MATCH(Places!J$1,Neighborhoods!$1:$1,0))</f>
        <v>Crown Heights</v>
      </c>
      <c r="K2079" s="17" t="s">
        <v>1</v>
      </c>
      <c r="L2079" s="17" t="str">
        <f t="shared" si="128"/>
        <v>Yes</v>
      </c>
      <c r="M2079" s="17">
        <v>3</v>
      </c>
      <c r="N2079" s="17" t="str" cm="1">
        <f t="array" ref="N2079">_xlfn.IFS(M2079&lt;=2,"Small",M2079&lt;=5,"Medium",M2079&gt;5,"Large")</f>
        <v>Medium</v>
      </c>
      <c r="O2079" s="65">
        <v>100</v>
      </c>
      <c r="P2079" s="87">
        <f t="shared" si="129"/>
        <v>0.03</v>
      </c>
      <c r="Q2079" s="68">
        <v>4.99</v>
      </c>
      <c r="R2079" s="68" t="str" cm="1">
        <f t="array" ref="R2079">_xlfn.SWITCH(ROUND(Q2079,0),5,"Excellent",4,"Good",3,"Ok","Bad")</f>
        <v>Excellent</v>
      </c>
      <c r="S2079" s="17">
        <v>67</v>
      </c>
      <c r="T2079" s="17" t="str">
        <f t="shared" si="130"/>
        <v>No</v>
      </c>
      <c r="U2079" s="82">
        <v>42622</v>
      </c>
      <c r="V2079" s="82">
        <v>43877</v>
      </c>
      <c r="W2079" s="17">
        <v>179</v>
      </c>
      <c r="X2079" s="17" t="str">
        <f t="shared" si="131"/>
        <v>Active</v>
      </c>
      <c r="Y2079" s="17" t="s">
        <v>15615</v>
      </c>
      <c r="Z2079" s="17"/>
    </row>
    <row r="2080" spans="1:26" x14ac:dyDescent="0.25">
      <c r="A2080">
        <v>2079</v>
      </c>
      <c r="B2080" s="17" t="s">
        <v>1539</v>
      </c>
      <c r="C2080" s="17">
        <v>577</v>
      </c>
      <c r="D2080" s="17" t="str">
        <f>INDEX(Hosts!$A:$O,MATCH(Places!$C2080,Hosts!$A:$A,0),MATCH(Places!D$1,Hosts!$1:$1,0))</f>
        <v>Within a day</v>
      </c>
      <c r="E2080" s="87">
        <f>INDEX(Hosts!$A:$O,MATCH(Places!$C2080,Hosts!$A:$A,0),MATCH(Places!E$1,Hosts!$1:$1,0))</f>
        <v>1</v>
      </c>
      <c r="F2080" s="87">
        <f>INDEX(Hosts!$A:$O,MATCH(Places!$C2080,Hosts!$A:$A,0),MATCH(Places!F$1,Hosts!$1:$1,0))</f>
        <v>0.94</v>
      </c>
      <c r="G2080" s="17" t="str">
        <f>INDEX(Hosts!$A:$O,MATCH(Places!$C2080,Hosts!$A:$A,0),MATCH(Places!G$1,Hosts!$1:$1,0))</f>
        <v>Yes</v>
      </c>
      <c r="H2080" s="17">
        <v>15</v>
      </c>
      <c r="I2080" s="17" t="str">
        <f>INDEX(Neighborhoods!$A:$C,MATCH(Places!$H2080,Neighborhoods!$A:$A,0),MATCH(Places!I$1,Neighborhoods!$1:$1,0))</f>
        <v>Manhattan</v>
      </c>
      <c r="J2080" s="17" t="str">
        <f>INDEX(Neighborhoods!$A:$C,MATCH(Places!$H2080,Neighborhoods!$A:$A,0),MATCH(Places!J$1,Neighborhoods!$1:$1,0))</f>
        <v>East Village</v>
      </c>
      <c r="K2080" s="17" t="s">
        <v>1</v>
      </c>
      <c r="L2080" s="17" t="str">
        <f t="shared" si="128"/>
        <v>Yes</v>
      </c>
      <c r="M2080" s="17">
        <v>1</v>
      </c>
      <c r="N2080" s="17" t="str" cm="1">
        <f t="array" ref="N2080">_xlfn.IFS(M2080&lt;=2,"Small",M2080&lt;=5,"Medium",M2080&gt;5,"Large")</f>
        <v>Small</v>
      </c>
      <c r="O2080" s="65">
        <v>80</v>
      </c>
      <c r="P2080" s="87">
        <f t="shared" si="129"/>
        <v>0.03</v>
      </c>
      <c r="Q2080" s="68">
        <v>4.9800000000000004</v>
      </c>
      <c r="R2080" s="68" t="str" cm="1">
        <f t="array" ref="R2080">_xlfn.SWITCH(ROUND(Q2080,0),5,"Excellent",4,"Good",3,"Ok","Bad")</f>
        <v>Excellent</v>
      </c>
      <c r="S2080" s="17">
        <v>64</v>
      </c>
      <c r="T2080" s="17" t="str">
        <f t="shared" si="130"/>
        <v>No</v>
      </c>
      <c r="U2080" s="82">
        <v>42661</v>
      </c>
      <c r="V2080" s="82">
        <v>43904</v>
      </c>
      <c r="W2080" s="17">
        <v>31</v>
      </c>
      <c r="X2080" s="17" t="str">
        <f t="shared" si="131"/>
        <v>Active</v>
      </c>
      <c r="Y2080" s="17" t="s">
        <v>15615</v>
      </c>
      <c r="Z2080" s="17"/>
    </row>
    <row r="2081" spans="1:26" x14ac:dyDescent="0.25">
      <c r="A2081">
        <v>2080</v>
      </c>
      <c r="B2081" s="17" t="s">
        <v>1540</v>
      </c>
      <c r="C2081" s="17">
        <v>2894</v>
      </c>
      <c r="D2081" s="17" t="str">
        <f>INDEX(Hosts!$A:$O,MATCH(Places!$C2081,Hosts!$A:$A,0),MATCH(Places!D$1,Hosts!$1:$1,0))</f>
        <v>Within an hour</v>
      </c>
      <c r="E2081" s="87">
        <f>INDEX(Hosts!$A:$O,MATCH(Places!$C2081,Hosts!$A:$A,0),MATCH(Places!E$1,Hosts!$1:$1,0))</f>
        <v>1</v>
      </c>
      <c r="F2081" s="87">
        <f>INDEX(Hosts!$A:$O,MATCH(Places!$C2081,Hosts!$A:$A,0),MATCH(Places!F$1,Hosts!$1:$1,0))</f>
        <v>0.33</v>
      </c>
      <c r="G2081" s="17" t="str">
        <f>INDEX(Hosts!$A:$O,MATCH(Places!$C2081,Hosts!$A:$A,0),MATCH(Places!G$1,Hosts!$1:$1,0))</f>
        <v>No</v>
      </c>
      <c r="H2081" s="17">
        <v>13</v>
      </c>
      <c r="I2081" s="17" t="str">
        <f>INDEX(Neighborhoods!$A:$C,MATCH(Places!$H2081,Neighborhoods!$A:$A,0),MATCH(Places!I$1,Neighborhoods!$1:$1,0))</f>
        <v>Manhattan</v>
      </c>
      <c r="J2081" s="17" t="str">
        <f>INDEX(Neighborhoods!$A:$C,MATCH(Places!$H2081,Neighborhoods!$A:$A,0),MATCH(Places!J$1,Neighborhoods!$1:$1,0))</f>
        <v>Chelsea</v>
      </c>
      <c r="K2081" s="17" t="s">
        <v>11822</v>
      </c>
      <c r="L2081" s="17" t="str">
        <f t="shared" si="128"/>
        <v>No</v>
      </c>
      <c r="M2081" s="17">
        <v>4</v>
      </c>
      <c r="N2081" s="17" t="str" cm="1">
        <f t="array" ref="N2081">_xlfn.IFS(M2081&lt;=2,"Small",M2081&lt;=5,"Medium",M2081&gt;5,"Large")</f>
        <v>Medium</v>
      </c>
      <c r="O2081" s="65">
        <v>265</v>
      </c>
      <c r="P2081" s="87">
        <f t="shared" si="129"/>
        <v>0.04</v>
      </c>
      <c r="Q2081" s="68">
        <v>4.9800000000000004</v>
      </c>
      <c r="R2081" s="68" t="str" cm="1">
        <f t="array" ref="R2081">_xlfn.SWITCH(ROUND(Q2081,0),5,"Excellent",4,"Good",3,"Ok","Bad")</f>
        <v>Excellent</v>
      </c>
      <c r="S2081" s="17">
        <v>49</v>
      </c>
      <c r="T2081" s="17" t="str">
        <f t="shared" si="130"/>
        <v>No</v>
      </c>
      <c r="U2081" s="82">
        <v>42568</v>
      </c>
      <c r="V2081" s="82">
        <v>43766</v>
      </c>
      <c r="W2081" s="17">
        <v>88</v>
      </c>
      <c r="X2081" s="17" t="str">
        <f t="shared" si="131"/>
        <v>Active</v>
      </c>
      <c r="Y2081" s="17" t="s">
        <v>15616</v>
      </c>
      <c r="Z2081" s="17"/>
    </row>
    <row r="2082" spans="1:26" x14ac:dyDescent="0.25">
      <c r="A2082">
        <v>2081</v>
      </c>
      <c r="B2082" s="17" t="s">
        <v>14969</v>
      </c>
      <c r="C2082" s="17">
        <v>416</v>
      </c>
      <c r="D2082" s="17" t="str">
        <f>INDEX(Hosts!$A:$O,MATCH(Places!$C2082,Hosts!$A:$A,0),MATCH(Places!D$1,Hosts!$1:$1,0))</f>
        <v>Within a day</v>
      </c>
      <c r="E2082" s="87">
        <f>INDEX(Hosts!$A:$O,MATCH(Places!$C2082,Hosts!$A:$A,0),MATCH(Places!E$1,Hosts!$1:$1,0))</f>
        <v>0.67</v>
      </c>
      <c r="F2082" s="87">
        <f>INDEX(Hosts!$A:$O,MATCH(Places!$C2082,Hosts!$A:$A,0),MATCH(Places!F$1,Hosts!$1:$1,0))</f>
        <v>1</v>
      </c>
      <c r="G2082" s="17" t="str">
        <f>INDEX(Hosts!$A:$O,MATCH(Places!$C2082,Hosts!$A:$A,0),MATCH(Places!G$1,Hosts!$1:$1,0))</f>
        <v>No</v>
      </c>
      <c r="H2082" s="17">
        <v>7</v>
      </c>
      <c r="I2082" s="17" t="str">
        <f>INDEX(Neighborhoods!$A:$C,MATCH(Places!$H2082,Neighborhoods!$A:$A,0),MATCH(Places!I$1,Neighborhoods!$1:$1,0))</f>
        <v>Brooklyn</v>
      </c>
      <c r="J2082" s="17" t="str">
        <f>INDEX(Neighborhoods!$A:$C,MATCH(Places!$H2082,Neighborhoods!$A:$A,0),MATCH(Places!J$1,Neighborhoods!$1:$1,0))</f>
        <v>Bedford-Stuyvesant</v>
      </c>
      <c r="K2082" s="17" t="s">
        <v>11822</v>
      </c>
      <c r="L2082" s="17" t="str">
        <f t="shared" si="128"/>
        <v>No</v>
      </c>
      <c r="M2082" s="17">
        <v>2</v>
      </c>
      <c r="N2082" s="17" t="str" cm="1">
        <f t="array" ref="N2082">_xlfn.IFS(M2082&lt;=2,"Small",M2082&lt;=5,"Medium",M2082&gt;5,"Large")</f>
        <v>Small</v>
      </c>
      <c r="O2082" s="65">
        <v>85</v>
      </c>
      <c r="P2082" s="87">
        <f t="shared" si="129"/>
        <v>0.03</v>
      </c>
      <c r="Q2082" s="68">
        <v>5</v>
      </c>
      <c r="R2082" s="68" t="str" cm="1">
        <f t="array" ref="R2082">_xlfn.SWITCH(ROUND(Q2082,0),5,"Excellent",4,"Good",3,"Ok","Bad")</f>
        <v>Excellent</v>
      </c>
      <c r="S2082" s="17">
        <v>7</v>
      </c>
      <c r="T2082" s="17" t="str">
        <f t="shared" si="130"/>
        <v>No</v>
      </c>
      <c r="U2082" s="82">
        <v>42594</v>
      </c>
      <c r="V2082" s="82">
        <v>43578</v>
      </c>
      <c r="W2082" s="17">
        <v>14</v>
      </c>
      <c r="X2082" s="17" t="str">
        <f t="shared" si="131"/>
        <v>Active</v>
      </c>
      <c r="Y2082" s="17" t="s">
        <v>15615</v>
      </c>
      <c r="Z2082" s="17"/>
    </row>
    <row r="2083" spans="1:26" x14ac:dyDescent="0.25">
      <c r="A2083">
        <v>2082</v>
      </c>
      <c r="B2083" s="17" t="s">
        <v>15064</v>
      </c>
      <c r="C2083" s="17">
        <v>2895</v>
      </c>
      <c r="D2083" s="17" t="str">
        <f>INDEX(Hosts!$A:$O,MATCH(Places!$C2083,Hosts!$A:$A,0),MATCH(Places!D$1,Hosts!$1:$1,0))</f>
        <v>Within a few hours</v>
      </c>
      <c r="E2083" s="87">
        <f>INDEX(Hosts!$A:$O,MATCH(Places!$C2083,Hosts!$A:$A,0),MATCH(Places!E$1,Hosts!$1:$1,0))</f>
        <v>1</v>
      </c>
      <c r="F2083" s="87">
        <f>INDEX(Hosts!$A:$O,MATCH(Places!$C2083,Hosts!$A:$A,0),MATCH(Places!F$1,Hosts!$1:$1,0))</f>
        <v>0.9</v>
      </c>
      <c r="G2083" s="17" t="str">
        <f>INDEX(Hosts!$A:$O,MATCH(Places!$C2083,Hosts!$A:$A,0),MATCH(Places!G$1,Hosts!$1:$1,0))</f>
        <v>Yes</v>
      </c>
      <c r="H2083" s="17">
        <v>7</v>
      </c>
      <c r="I2083" s="17" t="str">
        <f>INDEX(Neighborhoods!$A:$C,MATCH(Places!$H2083,Neighborhoods!$A:$A,0),MATCH(Places!I$1,Neighborhoods!$1:$1,0))</f>
        <v>Brooklyn</v>
      </c>
      <c r="J2083" s="17" t="str">
        <f>INDEX(Neighborhoods!$A:$C,MATCH(Places!$H2083,Neighborhoods!$A:$A,0),MATCH(Places!J$1,Neighborhoods!$1:$1,0))</f>
        <v>Bedford-Stuyvesant</v>
      </c>
      <c r="K2083" s="17" t="s">
        <v>11822</v>
      </c>
      <c r="L2083" s="17" t="str">
        <f t="shared" si="128"/>
        <v>No</v>
      </c>
      <c r="M2083" s="17">
        <v>6</v>
      </c>
      <c r="N2083" s="17" t="str" cm="1">
        <f t="array" ref="N2083">_xlfn.IFS(M2083&lt;=2,"Small",M2083&lt;=5,"Medium",M2083&gt;5,"Large")</f>
        <v>Large</v>
      </c>
      <c r="O2083" s="65">
        <v>155</v>
      </c>
      <c r="P2083" s="87">
        <f t="shared" si="129"/>
        <v>0.03</v>
      </c>
      <c r="Q2083" s="68">
        <v>4.91</v>
      </c>
      <c r="R2083" s="68" t="str" cm="1">
        <f t="array" ref="R2083">_xlfn.SWITCH(ROUND(Q2083,0),5,"Excellent",4,"Good",3,"Ok","Bad")</f>
        <v>Excellent</v>
      </c>
      <c r="S2083" s="17">
        <v>136</v>
      </c>
      <c r="T2083" s="17" t="str">
        <f t="shared" si="130"/>
        <v>Yes</v>
      </c>
      <c r="U2083" s="82">
        <v>42553</v>
      </c>
      <c r="V2083" s="82">
        <v>43908</v>
      </c>
      <c r="W2083" s="17">
        <v>364</v>
      </c>
      <c r="X2083" s="17" t="str">
        <f t="shared" si="131"/>
        <v>Active</v>
      </c>
      <c r="Y2083" s="17" t="s">
        <v>15615</v>
      </c>
      <c r="Z2083" s="17"/>
    </row>
    <row r="2084" spans="1:26" x14ac:dyDescent="0.25">
      <c r="A2084">
        <v>2083</v>
      </c>
      <c r="B2084" s="17" t="s">
        <v>1541</v>
      </c>
      <c r="C2084" s="17">
        <v>2668</v>
      </c>
      <c r="D2084" s="17" t="str">
        <f>INDEX(Hosts!$A:$O,MATCH(Places!$C2084,Hosts!$A:$A,0),MATCH(Places!D$1,Hosts!$1:$1,0))</f>
        <v>A few days or more</v>
      </c>
      <c r="E2084" s="87">
        <f>INDEX(Hosts!$A:$O,MATCH(Places!$C2084,Hosts!$A:$A,0),MATCH(Places!E$1,Hosts!$1:$1,0))</f>
        <v>0</v>
      </c>
      <c r="F2084" s="87">
        <f>INDEX(Hosts!$A:$O,MATCH(Places!$C2084,Hosts!$A:$A,0),MATCH(Places!F$1,Hosts!$1:$1,0))</f>
        <v>0.33</v>
      </c>
      <c r="G2084" s="17" t="str">
        <f>INDEX(Hosts!$A:$O,MATCH(Places!$C2084,Hosts!$A:$A,0),MATCH(Places!G$1,Hosts!$1:$1,0))</f>
        <v>No</v>
      </c>
      <c r="H2084" s="17">
        <v>8</v>
      </c>
      <c r="I2084" s="17" t="str">
        <f>INDEX(Neighborhoods!$A:$C,MATCH(Places!$H2084,Neighborhoods!$A:$A,0),MATCH(Places!I$1,Neighborhoods!$1:$1,0))</f>
        <v>Brooklyn</v>
      </c>
      <c r="J2084" s="17" t="str">
        <f>INDEX(Neighborhoods!$A:$C,MATCH(Places!$H2084,Neighborhoods!$A:$A,0),MATCH(Places!J$1,Neighborhoods!$1:$1,0))</f>
        <v>Bushwick</v>
      </c>
      <c r="K2084" s="17" t="s">
        <v>1</v>
      </c>
      <c r="L2084" s="17" t="str">
        <f t="shared" si="128"/>
        <v>Yes</v>
      </c>
      <c r="M2084" s="17">
        <v>4</v>
      </c>
      <c r="N2084" s="17" t="str" cm="1">
        <f t="array" ref="N2084">_xlfn.IFS(M2084&lt;=2,"Small",M2084&lt;=5,"Medium",M2084&gt;5,"Large")</f>
        <v>Medium</v>
      </c>
      <c r="O2084" s="65">
        <v>54</v>
      </c>
      <c r="P2084" s="87">
        <f t="shared" si="129"/>
        <v>0.03</v>
      </c>
      <c r="Q2084" s="68">
        <v>4.4000000000000004</v>
      </c>
      <c r="R2084" s="68" t="str" cm="1">
        <f t="array" ref="R2084">_xlfn.SWITCH(ROUND(Q2084,0),5,"Excellent",4,"Good",3,"Ok","Bad")</f>
        <v>Good</v>
      </c>
      <c r="S2084" s="17">
        <v>5</v>
      </c>
      <c r="T2084" s="17" t="str">
        <f t="shared" si="130"/>
        <v>No</v>
      </c>
      <c r="U2084" s="82">
        <v>42588</v>
      </c>
      <c r="V2084" s="82">
        <v>43358</v>
      </c>
      <c r="W2084" s="17">
        <v>89</v>
      </c>
      <c r="X2084" s="17" t="str">
        <f t="shared" si="131"/>
        <v>Active</v>
      </c>
      <c r="Y2084" s="17" t="s">
        <v>15615</v>
      </c>
      <c r="Z2084" s="17"/>
    </row>
    <row r="2085" spans="1:26" x14ac:dyDescent="0.25">
      <c r="A2085">
        <v>2084</v>
      </c>
      <c r="B2085" s="17" t="s">
        <v>15412</v>
      </c>
      <c r="C2085" s="17">
        <v>2719</v>
      </c>
      <c r="D2085" s="17" t="str">
        <f>INDEX(Hosts!$A:$O,MATCH(Places!$C2085,Hosts!$A:$A,0),MATCH(Places!D$1,Hosts!$1:$1,0))</f>
        <v>Within an hour</v>
      </c>
      <c r="E2085" s="87">
        <f>INDEX(Hosts!$A:$O,MATCH(Places!$C2085,Hosts!$A:$A,0),MATCH(Places!E$1,Hosts!$1:$1,0))</f>
        <v>1</v>
      </c>
      <c r="F2085" s="87">
        <f>INDEX(Hosts!$A:$O,MATCH(Places!$C2085,Hosts!$A:$A,0),MATCH(Places!F$1,Hosts!$1:$1,0))</f>
        <v>1</v>
      </c>
      <c r="G2085" s="17" t="str">
        <f>INDEX(Hosts!$A:$O,MATCH(Places!$C2085,Hosts!$A:$A,0),MATCH(Places!G$1,Hosts!$1:$1,0))</f>
        <v>No</v>
      </c>
      <c r="H2085" s="17">
        <v>7</v>
      </c>
      <c r="I2085" s="17" t="str">
        <f>INDEX(Neighborhoods!$A:$C,MATCH(Places!$H2085,Neighborhoods!$A:$A,0),MATCH(Places!I$1,Neighborhoods!$1:$1,0))</f>
        <v>Brooklyn</v>
      </c>
      <c r="J2085" s="17" t="str">
        <f>INDEX(Neighborhoods!$A:$C,MATCH(Places!$H2085,Neighborhoods!$A:$A,0),MATCH(Places!J$1,Neighborhoods!$1:$1,0))</f>
        <v>Bedford-Stuyvesant</v>
      </c>
      <c r="K2085" s="17" t="s">
        <v>11822</v>
      </c>
      <c r="L2085" s="17" t="str">
        <f t="shared" si="128"/>
        <v>No</v>
      </c>
      <c r="M2085" s="17">
        <v>4</v>
      </c>
      <c r="N2085" s="17" t="str" cm="1">
        <f t="array" ref="N2085">_xlfn.IFS(M2085&lt;=2,"Small",M2085&lt;=5,"Medium",M2085&gt;5,"Large")</f>
        <v>Medium</v>
      </c>
      <c r="O2085" s="65">
        <v>99</v>
      </c>
      <c r="P2085" s="87">
        <f t="shared" si="129"/>
        <v>0.03</v>
      </c>
      <c r="Q2085" s="68">
        <v>5</v>
      </c>
      <c r="R2085" s="68" t="str" cm="1">
        <f t="array" ref="R2085">_xlfn.SWITCH(ROUND(Q2085,0),5,"Excellent",4,"Good",3,"Ok","Bad")</f>
        <v>Excellent</v>
      </c>
      <c r="S2085" s="17">
        <v>3</v>
      </c>
      <c r="T2085" s="17" t="str">
        <f t="shared" si="130"/>
        <v>No</v>
      </c>
      <c r="U2085" s="82">
        <v>42578</v>
      </c>
      <c r="V2085" s="82">
        <v>42908</v>
      </c>
      <c r="W2085" s="17">
        <v>357</v>
      </c>
      <c r="X2085" s="17" t="str">
        <f t="shared" si="131"/>
        <v>Active</v>
      </c>
      <c r="Y2085" s="17" t="s">
        <v>15615</v>
      </c>
      <c r="Z2085" s="17"/>
    </row>
    <row r="2086" spans="1:26" x14ac:dyDescent="0.25">
      <c r="A2086">
        <v>2085</v>
      </c>
      <c r="B2086" s="17" t="s">
        <v>1542</v>
      </c>
      <c r="C2086" s="17">
        <v>608</v>
      </c>
      <c r="D2086" s="17" t="str">
        <f>INDEX(Hosts!$A:$O,MATCH(Places!$C2086,Hosts!$A:$A,0),MATCH(Places!D$1,Hosts!$1:$1,0))</f>
        <v>Within an hour</v>
      </c>
      <c r="E2086" s="87">
        <f>INDEX(Hosts!$A:$O,MATCH(Places!$C2086,Hosts!$A:$A,0),MATCH(Places!E$1,Hosts!$1:$1,0))</f>
        <v>0.89</v>
      </c>
      <c r="F2086" s="87">
        <f>INDEX(Hosts!$A:$O,MATCH(Places!$C2086,Hosts!$A:$A,0),MATCH(Places!F$1,Hosts!$1:$1,0))</f>
        <v>0.24</v>
      </c>
      <c r="G2086" s="17" t="str">
        <f>INDEX(Hosts!$A:$O,MATCH(Places!$C2086,Hosts!$A:$A,0),MATCH(Places!G$1,Hosts!$1:$1,0))</f>
        <v>No</v>
      </c>
      <c r="H2086" s="17">
        <v>15</v>
      </c>
      <c r="I2086" s="17" t="str">
        <f>INDEX(Neighborhoods!$A:$C,MATCH(Places!$H2086,Neighborhoods!$A:$A,0),MATCH(Places!I$1,Neighborhoods!$1:$1,0))</f>
        <v>Manhattan</v>
      </c>
      <c r="J2086" s="17" t="str">
        <f>INDEX(Neighborhoods!$A:$C,MATCH(Places!$H2086,Neighborhoods!$A:$A,0),MATCH(Places!J$1,Neighborhoods!$1:$1,0))</f>
        <v>East Village</v>
      </c>
      <c r="K2086" s="17" t="s">
        <v>16</v>
      </c>
      <c r="L2086" s="17" t="str">
        <f t="shared" si="128"/>
        <v>Yes</v>
      </c>
      <c r="M2086" s="17">
        <v>3</v>
      </c>
      <c r="N2086" s="17" t="str" cm="1">
        <f t="array" ref="N2086">_xlfn.IFS(M2086&lt;=2,"Small",M2086&lt;=5,"Medium",M2086&gt;5,"Large")</f>
        <v>Medium</v>
      </c>
      <c r="O2086" s="65">
        <v>59</v>
      </c>
      <c r="P2086" s="87">
        <f t="shared" si="129"/>
        <v>0.03</v>
      </c>
      <c r="Q2086" s="68">
        <v>5</v>
      </c>
      <c r="R2086" s="68" t="str" cm="1">
        <f t="array" ref="R2086">_xlfn.SWITCH(ROUND(Q2086,0),5,"Excellent",4,"Good",3,"Ok","Bad")</f>
        <v>Excellent</v>
      </c>
      <c r="S2086" s="17">
        <v>10</v>
      </c>
      <c r="T2086" s="17" t="str">
        <f t="shared" si="130"/>
        <v>No</v>
      </c>
      <c r="U2086" s="82">
        <v>42551</v>
      </c>
      <c r="V2086" s="82">
        <v>43604</v>
      </c>
      <c r="W2086" s="17">
        <v>0</v>
      </c>
      <c r="X2086" s="17" t="str">
        <f t="shared" si="131"/>
        <v>Inactive</v>
      </c>
      <c r="Y2086" s="17" t="s">
        <v>15615</v>
      </c>
      <c r="Z2086" s="17"/>
    </row>
    <row r="2087" spans="1:26" x14ac:dyDescent="0.25">
      <c r="A2087">
        <v>2086</v>
      </c>
      <c r="B2087" s="17" t="s">
        <v>1543</v>
      </c>
      <c r="C2087" s="17">
        <v>68</v>
      </c>
      <c r="D2087" s="17" t="str">
        <f>INDEX(Hosts!$A:$O,MATCH(Places!$C2087,Hosts!$A:$A,0),MATCH(Places!D$1,Hosts!$1:$1,0))</f>
        <v>Within an hour</v>
      </c>
      <c r="E2087" s="87">
        <f>INDEX(Hosts!$A:$O,MATCH(Places!$C2087,Hosts!$A:$A,0),MATCH(Places!E$1,Hosts!$1:$1,0))</f>
        <v>1</v>
      </c>
      <c r="F2087" s="87">
        <f>INDEX(Hosts!$A:$O,MATCH(Places!$C2087,Hosts!$A:$A,0),MATCH(Places!F$1,Hosts!$1:$1,0))</f>
        <v>0.91</v>
      </c>
      <c r="G2087" s="17" t="str">
        <f>INDEX(Hosts!$A:$O,MATCH(Places!$C2087,Hosts!$A:$A,0),MATCH(Places!G$1,Hosts!$1:$1,0))</f>
        <v>Yes</v>
      </c>
      <c r="H2087" s="17">
        <v>16</v>
      </c>
      <c r="I2087" s="17" t="str">
        <f>INDEX(Neighborhoods!$A:$C,MATCH(Places!$H2087,Neighborhoods!$A:$A,0),MATCH(Places!I$1,Neighborhoods!$1:$1,0))</f>
        <v>Manhattan</v>
      </c>
      <c r="J2087" s="17" t="str">
        <f>INDEX(Neighborhoods!$A:$C,MATCH(Places!$H2087,Neighborhoods!$A:$A,0),MATCH(Places!J$1,Neighborhoods!$1:$1,0))</f>
        <v>Harlem</v>
      </c>
      <c r="K2087" s="17" t="s">
        <v>11822</v>
      </c>
      <c r="L2087" s="17" t="str">
        <f t="shared" si="128"/>
        <v>No</v>
      </c>
      <c r="M2087" s="17">
        <v>2</v>
      </c>
      <c r="N2087" s="17" t="str" cm="1">
        <f t="array" ref="N2087">_xlfn.IFS(M2087&lt;=2,"Small",M2087&lt;=5,"Medium",M2087&gt;5,"Large")</f>
        <v>Small</v>
      </c>
      <c r="O2087" s="65">
        <v>155</v>
      </c>
      <c r="P2087" s="87">
        <f t="shared" si="129"/>
        <v>0.03</v>
      </c>
      <c r="Q2087" s="68">
        <v>5</v>
      </c>
      <c r="R2087" s="68" t="str" cm="1">
        <f t="array" ref="R2087">_xlfn.SWITCH(ROUND(Q2087,0),5,"Excellent",4,"Good",3,"Ok","Bad")</f>
        <v>Excellent</v>
      </c>
      <c r="S2087" s="17">
        <v>26</v>
      </c>
      <c r="T2087" s="17" t="str">
        <f t="shared" si="130"/>
        <v>No</v>
      </c>
      <c r="U2087" s="82">
        <v>42655</v>
      </c>
      <c r="V2087" s="82">
        <v>43907</v>
      </c>
      <c r="W2087" s="17">
        <v>339</v>
      </c>
      <c r="X2087" s="17" t="str">
        <f t="shared" si="131"/>
        <v>Active</v>
      </c>
      <c r="Y2087" s="17" t="s">
        <v>15615</v>
      </c>
      <c r="Z2087" s="17"/>
    </row>
    <row r="2088" spans="1:26" x14ac:dyDescent="0.25">
      <c r="A2088">
        <v>2087</v>
      </c>
      <c r="B2088" s="17" t="s">
        <v>1545</v>
      </c>
      <c r="C2088" s="17">
        <v>212</v>
      </c>
      <c r="D2088" s="17" t="str">
        <f>INDEX(Hosts!$A:$O,MATCH(Places!$C2088,Hosts!$A:$A,0),MATCH(Places!D$1,Hosts!$1:$1,0))</f>
        <v>Within a day</v>
      </c>
      <c r="E2088" s="87">
        <f>INDEX(Hosts!$A:$O,MATCH(Places!$C2088,Hosts!$A:$A,0),MATCH(Places!E$1,Hosts!$1:$1,0))</f>
        <v>1</v>
      </c>
      <c r="F2088" s="87">
        <f>INDEX(Hosts!$A:$O,MATCH(Places!$C2088,Hosts!$A:$A,0),MATCH(Places!F$1,Hosts!$1:$1,0))</f>
        <v>0</v>
      </c>
      <c r="G2088" s="17" t="str">
        <f>INDEX(Hosts!$A:$O,MATCH(Places!$C2088,Hosts!$A:$A,0),MATCH(Places!G$1,Hosts!$1:$1,0))</f>
        <v>No</v>
      </c>
      <c r="H2088" s="17">
        <v>15</v>
      </c>
      <c r="I2088" s="17" t="str">
        <f>INDEX(Neighborhoods!$A:$C,MATCH(Places!$H2088,Neighborhoods!$A:$A,0),MATCH(Places!I$1,Neighborhoods!$1:$1,0))</f>
        <v>Manhattan</v>
      </c>
      <c r="J2088" s="17" t="str">
        <f>INDEX(Neighborhoods!$A:$C,MATCH(Places!$H2088,Neighborhoods!$A:$A,0),MATCH(Places!J$1,Neighborhoods!$1:$1,0))</f>
        <v>East Village</v>
      </c>
      <c r="K2088" s="17" t="s">
        <v>11822</v>
      </c>
      <c r="L2088" s="17" t="str">
        <f t="shared" si="128"/>
        <v>No</v>
      </c>
      <c r="M2088" s="17">
        <v>3</v>
      </c>
      <c r="N2088" s="17" t="str" cm="1">
        <f t="array" ref="N2088">_xlfn.IFS(M2088&lt;=2,"Small",M2088&lt;=5,"Medium",M2088&gt;5,"Large")</f>
        <v>Medium</v>
      </c>
      <c r="O2088" s="65">
        <v>250</v>
      </c>
      <c r="P2088" s="87">
        <f t="shared" si="129"/>
        <v>0.04</v>
      </c>
      <c r="Q2088" s="68">
        <v>5</v>
      </c>
      <c r="R2088" s="68" t="str" cm="1">
        <f t="array" ref="R2088">_xlfn.SWITCH(ROUND(Q2088,0),5,"Excellent",4,"Good",3,"Ok","Bad")</f>
        <v>Excellent</v>
      </c>
      <c r="S2088" s="17">
        <v>3</v>
      </c>
      <c r="T2088" s="17" t="str">
        <f t="shared" si="130"/>
        <v>No</v>
      </c>
      <c r="U2088" s="82">
        <v>42567</v>
      </c>
      <c r="V2088" s="82">
        <v>42597</v>
      </c>
      <c r="W2088" s="17">
        <v>0</v>
      </c>
      <c r="X2088" s="17" t="str">
        <f t="shared" si="131"/>
        <v>Inactive</v>
      </c>
      <c r="Y2088" s="17" t="s">
        <v>15616</v>
      </c>
      <c r="Z2088" s="17"/>
    </row>
    <row r="2089" spans="1:26" x14ac:dyDescent="0.25">
      <c r="A2089">
        <v>2088</v>
      </c>
      <c r="B2089" s="17" t="s">
        <v>1546</v>
      </c>
      <c r="C2089" s="17">
        <v>494</v>
      </c>
      <c r="D2089" s="17" t="str">
        <f>INDEX(Hosts!$A:$O,MATCH(Places!$C2089,Hosts!$A:$A,0),MATCH(Places!D$1,Hosts!$1:$1,0))</f>
        <v>Within an hour</v>
      </c>
      <c r="E2089" s="87">
        <f>INDEX(Hosts!$A:$O,MATCH(Places!$C2089,Hosts!$A:$A,0),MATCH(Places!E$1,Hosts!$1:$1,0))</f>
        <v>1</v>
      </c>
      <c r="F2089" s="87">
        <f>INDEX(Hosts!$A:$O,MATCH(Places!$C2089,Hosts!$A:$A,0),MATCH(Places!F$1,Hosts!$1:$1,0))</f>
        <v>0.92</v>
      </c>
      <c r="G2089" s="17" t="str">
        <f>INDEX(Hosts!$A:$O,MATCH(Places!$C2089,Hosts!$A:$A,0),MATCH(Places!G$1,Hosts!$1:$1,0))</f>
        <v>No</v>
      </c>
      <c r="H2089" s="17">
        <v>12</v>
      </c>
      <c r="I2089" s="17" t="str">
        <f>INDEX(Neighborhoods!$A:$C,MATCH(Places!$H2089,Neighborhoods!$A:$A,0),MATCH(Places!I$1,Neighborhoods!$1:$1,0))</f>
        <v>Brooklyn</v>
      </c>
      <c r="J2089" s="17" t="str">
        <f>INDEX(Neighborhoods!$A:$C,MATCH(Places!$H2089,Neighborhoods!$A:$A,0),MATCH(Places!J$1,Neighborhoods!$1:$1,0))</f>
        <v>Williamsburg</v>
      </c>
      <c r="K2089" s="17" t="s">
        <v>11822</v>
      </c>
      <c r="L2089" s="17" t="str">
        <f t="shared" si="128"/>
        <v>No</v>
      </c>
      <c r="M2089" s="17">
        <v>6</v>
      </c>
      <c r="N2089" s="17" t="str" cm="1">
        <f t="array" ref="N2089">_xlfn.IFS(M2089&lt;=2,"Small",M2089&lt;=5,"Medium",M2089&gt;5,"Large")</f>
        <v>Large</v>
      </c>
      <c r="O2089" s="65">
        <v>125</v>
      </c>
      <c r="P2089" s="87">
        <f t="shared" si="129"/>
        <v>0.03</v>
      </c>
      <c r="Q2089" s="68">
        <v>4.7300000000000004</v>
      </c>
      <c r="R2089" s="68" t="str" cm="1">
        <f t="array" ref="R2089">_xlfn.SWITCH(ROUND(Q2089,0),5,"Excellent",4,"Good",3,"Ok","Bad")</f>
        <v>Excellent</v>
      </c>
      <c r="S2089" s="17">
        <v>52</v>
      </c>
      <c r="T2089" s="17" t="str">
        <f t="shared" si="130"/>
        <v>No</v>
      </c>
      <c r="U2089" s="82">
        <v>42600</v>
      </c>
      <c r="V2089" s="82">
        <v>44019</v>
      </c>
      <c r="W2089" s="17">
        <v>45</v>
      </c>
      <c r="X2089" s="17" t="str">
        <f t="shared" si="131"/>
        <v>Active</v>
      </c>
      <c r="Y2089" s="17" t="s">
        <v>15615</v>
      </c>
      <c r="Z2089" s="17"/>
    </row>
    <row r="2090" spans="1:26" x14ac:dyDescent="0.25">
      <c r="A2090">
        <v>2089</v>
      </c>
      <c r="B2090" s="17" t="s">
        <v>1547</v>
      </c>
      <c r="C2090" s="17">
        <v>2402</v>
      </c>
      <c r="D2090" s="17" t="str">
        <f>INDEX(Hosts!$A:$O,MATCH(Places!$C2090,Hosts!$A:$A,0),MATCH(Places!D$1,Hosts!$1:$1,0))</f>
        <v>Within a few hours</v>
      </c>
      <c r="E2090" s="87">
        <f>INDEX(Hosts!$A:$O,MATCH(Places!$C2090,Hosts!$A:$A,0),MATCH(Places!E$1,Hosts!$1:$1,0))</f>
        <v>1</v>
      </c>
      <c r="F2090" s="87">
        <f>INDEX(Hosts!$A:$O,MATCH(Places!$C2090,Hosts!$A:$A,0),MATCH(Places!F$1,Hosts!$1:$1,0))</f>
        <v>0.98</v>
      </c>
      <c r="G2090" s="17" t="str">
        <f>INDEX(Hosts!$A:$O,MATCH(Places!$C2090,Hosts!$A:$A,0),MATCH(Places!G$1,Hosts!$1:$1,0))</f>
        <v>Yes</v>
      </c>
      <c r="H2090" s="17">
        <v>7</v>
      </c>
      <c r="I2090" s="17" t="str">
        <f>INDEX(Neighborhoods!$A:$C,MATCH(Places!$H2090,Neighborhoods!$A:$A,0),MATCH(Places!I$1,Neighborhoods!$1:$1,0))</f>
        <v>Brooklyn</v>
      </c>
      <c r="J2090" s="17" t="str">
        <f>INDEX(Neighborhoods!$A:$C,MATCH(Places!$H2090,Neighborhoods!$A:$A,0),MATCH(Places!J$1,Neighborhoods!$1:$1,0))</f>
        <v>Bedford-Stuyvesant</v>
      </c>
      <c r="K2090" s="17" t="s">
        <v>11822</v>
      </c>
      <c r="L2090" s="17" t="str">
        <f t="shared" si="128"/>
        <v>No</v>
      </c>
      <c r="M2090" s="17">
        <v>5</v>
      </c>
      <c r="N2090" s="17" t="str" cm="1">
        <f t="array" ref="N2090">_xlfn.IFS(M2090&lt;=2,"Small",M2090&lt;=5,"Medium",M2090&gt;5,"Large")</f>
        <v>Medium</v>
      </c>
      <c r="O2090" s="65">
        <v>110</v>
      </c>
      <c r="P2090" s="87">
        <f t="shared" si="129"/>
        <v>0.03</v>
      </c>
      <c r="Q2090" s="68">
        <v>4.8899999999999997</v>
      </c>
      <c r="R2090" s="68" t="str" cm="1">
        <f t="array" ref="R2090">_xlfn.SWITCH(ROUND(Q2090,0),5,"Excellent",4,"Good",3,"Ok","Bad")</f>
        <v>Excellent</v>
      </c>
      <c r="S2090" s="17">
        <v>47</v>
      </c>
      <c r="T2090" s="17" t="str">
        <f t="shared" si="130"/>
        <v>No</v>
      </c>
      <c r="U2090" s="82">
        <v>43468</v>
      </c>
      <c r="V2090" s="82">
        <v>44052</v>
      </c>
      <c r="W2090" s="17">
        <v>89</v>
      </c>
      <c r="X2090" s="17" t="str">
        <f t="shared" si="131"/>
        <v>Active</v>
      </c>
      <c r="Y2090" s="17" t="s">
        <v>15615</v>
      </c>
      <c r="Z2090" s="17"/>
    </row>
    <row r="2091" spans="1:26" x14ac:dyDescent="0.25">
      <c r="A2091">
        <v>2090</v>
      </c>
      <c r="B2091" s="17" t="s">
        <v>1548</v>
      </c>
      <c r="C2091" s="17">
        <v>1180</v>
      </c>
      <c r="D2091" s="17" t="str">
        <f>INDEX(Hosts!$A:$O,MATCH(Places!$C2091,Hosts!$A:$A,0),MATCH(Places!D$1,Hosts!$1:$1,0))</f>
        <v>Within a few hours</v>
      </c>
      <c r="E2091" s="87">
        <f>INDEX(Hosts!$A:$O,MATCH(Places!$C2091,Hosts!$A:$A,0),MATCH(Places!E$1,Hosts!$1:$1,0))</f>
        <v>1</v>
      </c>
      <c r="F2091" s="87">
        <f>INDEX(Hosts!$A:$O,MATCH(Places!$C2091,Hosts!$A:$A,0),MATCH(Places!F$1,Hosts!$1:$1,0))</f>
        <v>0.86</v>
      </c>
      <c r="G2091" s="17" t="str">
        <f>INDEX(Hosts!$A:$O,MATCH(Places!$C2091,Hosts!$A:$A,0),MATCH(Places!G$1,Hosts!$1:$1,0))</f>
        <v>Yes</v>
      </c>
      <c r="H2091" s="17">
        <v>7</v>
      </c>
      <c r="I2091" s="17" t="str">
        <f>INDEX(Neighborhoods!$A:$C,MATCH(Places!$H2091,Neighborhoods!$A:$A,0),MATCH(Places!I$1,Neighborhoods!$1:$1,0))</f>
        <v>Brooklyn</v>
      </c>
      <c r="J2091" s="17" t="str">
        <f>INDEX(Neighborhoods!$A:$C,MATCH(Places!$H2091,Neighborhoods!$A:$A,0),MATCH(Places!J$1,Neighborhoods!$1:$1,0))</f>
        <v>Bedford-Stuyvesant</v>
      </c>
      <c r="K2091" s="17" t="s">
        <v>11822</v>
      </c>
      <c r="L2091" s="17" t="str">
        <f t="shared" si="128"/>
        <v>No</v>
      </c>
      <c r="M2091" s="17">
        <v>2</v>
      </c>
      <c r="N2091" s="17" t="str" cm="1">
        <f t="array" ref="N2091">_xlfn.IFS(M2091&lt;=2,"Small",M2091&lt;=5,"Medium",M2091&gt;5,"Large")</f>
        <v>Small</v>
      </c>
      <c r="O2091" s="65">
        <v>112</v>
      </c>
      <c r="P2091" s="87">
        <f t="shared" si="129"/>
        <v>0.03</v>
      </c>
      <c r="Q2091" s="68">
        <v>4.74</v>
      </c>
      <c r="R2091" s="68" t="str" cm="1">
        <f t="array" ref="R2091">_xlfn.SWITCH(ROUND(Q2091,0),5,"Excellent",4,"Good",3,"Ok","Bad")</f>
        <v>Excellent</v>
      </c>
      <c r="S2091" s="17">
        <v>144</v>
      </c>
      <c r="T2091" s="17" t="str">
        <f t="shared" si="130"/>
        <v>No</v>
      </c>
      <c r="U2091" s="82">
        <v>42556</v>
      </c>
      <c r="V2091" s="82">
        <v>43903</v>
      </c>
      <c r="W2091" s="17">
        <v>342</v>
      </c>
      <c r="X2091" s="17" t="str">
        <f t="shared" si="131"/>
        <v>Active</v>
      </c>
      <c r="Y2091" s="17" t="s">
        <v>15615</v>
      </c>
      <c r="Z2091" s="17"/>
    </row>
    <row r="2092" spans="1:26" x14ac:dyDescent="0.25">
      <c r="A2092">
        <v>2091</v>
      </c>
      <c r="B2092" s="17" t="s">
        <v>1549</v>
      </c>
      <c r="C2092" s="17">
        <v>2767</v>
      </c>
      <c r="D2092" s="17" t="str">
        <f>INDEX(Hosts!$A:$O,MATCH(Places!$C2092,Hosts!$A:$A,0),MATCH(Places!D$1,Hosts!$1:$1,0))</f>
        <v>Within an hour</v>
      </c>
      <c r="E2092" s="87">
        <f>INDEX(Hosts!$A:$O,MATCH(Places!$C2092,Hosts!$A:$A,0),MATCH(Places!E$1,Hosts!$1:$1,0))</f>
        <v>0.97</v>
      </c>
      <c r="F2092" s="87">
        <f>INDEX(Hosts!$A:$O,MATCH(Places!$C2092,Hosts!$A:$A,0),MATCH(Places!F$1,Hosts!$1:$1,0))</f>
        <v>0.91</v>
      </c>
      <c r="G2092" s="17" t="str">
        <f>INDEX(Hosts!$A:$O,MATCH(Places!$C2092,Hosts!$A:$A,0),MATCH(Places!G$1,Hosts!$1:$1,0))</f>
        <v>No</v>
      </c>
      <c r="H2092" s="17">
        <v>22</v>
      </c>
      <c r="I2092" s="17" t="str">
        <f>INDEX(Neighborhoods!$A:$C,MATCH(Places!$H2092,Neighborhoods!$A:$A,0),MATCH(Places!I$1,Neighborhoods!$1:$1,0))</f>
        <v>Queens</v>
      </c>
      <c r="J2092" s="17" t="str">
        <f>INDEX(Neighborhoods!$A:$C,MATCH(Places!$H2092,Neighborhoods!$A:$A,0),MATCH(Places!J$1,Neighborhoods!$1:$1,0))</f>
        <v>Flushing</v>
      </c>
      <c r="K2092" s="17" t="s">
        <v>1</v>
      </c>
      <c r="L2092" s="17" t="str">
        <f t="shared" si="128"/>
        <v>Yes</v>
      </c>
      <c r="M2092" s="17">
        <v>2</v>
      </c>
      <c r="N2092" s="17" t="str" cm="1">
        <f t="array" ref="N2092">_xlfn.IFS(M2092&lt;=2,"Small",M2092&lt;=5,"Medium",M2092&gt;5,"Large")</f>
        <v>Small</v>
      </c>
      <c r="O2092" s="65">
        <v>35</v>
      </c>
      <c r="P2092" s="87">
        <f t="shared" si="129"/>
        <v>0.03</v>
      </c>
      <c r="Q2092" s="68">
        <v>4.91</v>
      </c>
      <c r="R2092" s="68" t="str" cm="1">
        <f t="array" ref="R2092">_xlfn.SWITCH(ROUND(Q2092,0),5,"Excellent",4,"Good",3,"Ok","Bad")</f>
        <v>Excellent</v>
      </c>
      <c r="S2092" s="17">
        <v>23</v>
      </c>
      <c r="T2092" s="17" t="str">
        <f t="shared" si="130"/>
        <v>No</v>
      </c>
      <c r="U2092" s="82">
        <v>42550</v>
      </c>
      <c r="V2092" s="82">
        <v>44045</v>
      </c>
      <c r="W2092" s="17">
        <v>365</v>
      </c>
      <c r="X2092" s="17" t="str">
        <f t="shared" si="131"/>
        <v>Active</v>
      </c>
      <c r="Y2092" s="17" t="s">
        <v>15615</v>
      </c>
      <c r="Z2092" s="17"/>
    </row>
    <row r="2093" spans="1:26" x14ac:dyDescent="0.25">
      <c r="A2093">
        <v>2092</v>
      </c>
      <c r="B2093" s="17" t="s">
        <v>1879</v>
      </c>
      <c r="C2093" s="17">
        <v>3088</v>
      </c>
      <c r="D2093" s="17" t="str">
        <f>INDEX(Hosts!$A:$O,MATCH(Places!$C2093,Hosts!$A:$A,0),MATCH(Places!D$1,Hosts!$1:$1,0))</f>
        <v>Within an hour</v>
      </c>
      <c r="E2093" s="87">
        <f>INDEX(Hosts!$A:$O,MATCH(Places!$C2093,Hosts!$A:$A,0),MATCH(Places!E$1,Hosts!$1:$1,0))</f>
        <v>1</v>
      </c>
      <c r="F2093" s="87">
        <f>INDEX(Hosts!$A:$O,MATCH(Places!$C2093,Hosts!$A:$A,0),MATCH(Places!F$1,Hosts!$1:$1,0))</f>
        <v>0.93</v>
      </c>
      <c r="G2093" s="17" t="str">
        <f>INDEX(Hosts!$A:$O,MATCH(Places!$C2093,Hosts!$A:$A,0),MATCH(Places!G$1,Hosts!$1:$1,0))</f>
        <v>No</v>
      </c>
      <c r="H2093" s="17">
        <v>22</v>
      </c>
      <c r="I2093" s="17" t="str">
        <f>INDEX(Neighborhoods!$A:$C,MATCH(Places!$H2093,Neighborhoods!$A:$A,0),MATCH(Places!I$1,Neighborhoods!$1:$1,0))</f>
        <v>Queens</v>
      </c>
      <c r="J2093" s="17" t="str">
        <f>INDEX(Neighborhoods!$A:$C,MATCH(Places!$H2093,Neighborhoods!$A:$A,0),MATCH(Places!J$1,Neighborhoods!$1:$1,0))</f>
        <v>Flushing</v>
      </c>
      <c r="K2093" s="17" t="s">
        <v>11822</v>
      </c>
      <c r="L2093" s="17" t="str">
        <f t="shared" si="128"/>
        <v>No</v>
      </c>
      <c r="M2093" s="17">
        <v>6</v>
      </c>
      <c r="N2093" s="17" t="str" cm="1">
        <f t="array" ref="N2093">_xlfn.IFS(M2093&lt;=2,"Small",M2093&lt;=5,"Medium",M2093&gt;5,"Large")</f>
        <v>Large</v>
      </c>
      <c r="O2093" s="65">
        <v>79</v>
      </c>
      <c r="P2093" s="87">
        <f t="shared" si="129"/>
        <v>0.03</v>
      </c>
      <c r="Q2093" s="68">
        <v>4.74</v>
      </c>
      <c r="R2093" s="68" t="str" cm="1">
        <f t="array" ref="R2093">_xlfn.SWITCH(ROUND(Q2093,0),5,"Excellent",4,"Good",3,"Ok","Bad")</f>
        <v>Excellent</v>
      </c>
      <c r="S2093" s="17">
        <v>106</v>
      </c>
      <c r="T2093" s="17" t="str">
        <f t="shared" si="130"/>
        <v>No</v>
      </c>
      <c r="U2093" s="82">
        <v>42922</v>
      </c>
      <c r="V2093" s="82">
        <v>44036</v>
      </c>
      <c r="W2093" s="17">
        <v>30</v>
      </c>
      <c r="X2093" s="17" t="str">
        <f t="shared" si="131"/>
        <v>Active</v>
      </c>
      <c r="Y2093" s="17" t="s">
        <v>15616</v>
      </c>
      <c r="Z2093" s="17"/>
    </row>
    <row r="2094" spans="1:26" x14ac:dyDescent="0.25">
      <c r="A2094">
        <v>2093</v>
      </c>
      <c r="B2094" s="17" t="s">
        <v>1550</v>
      </c>
      <c r="C2094" s="17">
        <v>2905</v>
      </c>
      <c r="D2094" s="17" t="str">
        <f>INDEX(Hosts!$A:$O,MATCH(Places!$C2094,Hosts!$A:$A,0),MATCH(Places!D$1,Hosts!$1:$1,0))</f>
        <v>Within an hour</v>
      </c>
      <c r="E2094" s="87">
        <f>INDEX(Hosts!$A:$O,MATCH(Places!$C2094,Hosts!$A:$A,0),MATCH(Places!E$1,Hosts!$1:$1,0))</f>
        <v>1</v>
      </c>
      <c r="F2094" s="87">
        <f>INDEX(Hosts!$A:$O,MATCH(Places!$C2094,Hosts!$A:$A,0),MATCH(Places!F$1,Hosts!$1:$1,0))</f>
        <v>0.96</v>
      </c>
      <c r="G2094" s="17" t="str">
        <f>INDEX(Hosts!$A:$O,MATCH(Places!$C2094,Hosts!$A:$A,0),MATCH(Places!G$1,Hosts!$1:$1,0))</f>
        <v>Yes</v>
      </c>
      <c r="H2094" s="17">
        <v>18</v>
      </c>
      <c r="I2094" s="17" t="str">
        <f>INDEX(Neighborhoods!$A:$C,MATCH(Places!$H2094,Neighborhoods!$A:$A,0),MATCH(Places!I$1,Neighborhoods!$1:$1,0))</f>
        <v>Manhattan</v>
      </c>
      <c r="J2094" s="17" t="str">
        <f>INDEX(Neighborhoods!$A:$C,MATCH(Places!$H2094,Neighborhoods!$A:$A,0),MATCH(Places!J$1,Neighborhoods!$1:$1,0))</f>
        <v>Midtown</v>
      </c>
      <c r="K2094" s="17" t="s">
        <v>11822</v>
      </c>
      <c r="L2094" s="17" t="str">
        <f t="shared" si="128"/>
        <v>No</v>
      </c>
      <c r="M2094" s="17">
        <v>2</v>
      </c>
      <c r="N2094" s="17" t="str" cm="1">
        <f t="array" ref="N2094">_xlfn.IFS(M2094&lt;=2,"Small",M2094&lt;=5,"Medium",M2094&gt;5,"Large")</f>
        <v>Small</v>
      </c>
      <c r="O2094" s="65">
        <v>86</v>
      </c>
      <c r="P2094" s="87">
        <f t="shared" si="129"/>
        <v>0.03</v>
      </c>
      <c r="Q2094" s="68">
        <v>4.9400000000000004</v>
      </c>
      <c r="R2094" s="68" t="str" cm="1">
        <f t="array" ref="R2094">_xlfn.SWITCH(ROUND(Q2094,0),5,"Excellent",4,"Good",3,"Ok","Bad")</f>
        <v>Excellent</v>
      </c>
      <c r="S2094" s="17">
        <v>18</v>
      </c>
      <c r="T2094" s="17" t="str">
        <f t="shared" si="130"/>
        <v>No</v>
      </c>
      <c r="U2094" s="82">
        <v>42582</v>
      </c>
      <c r="V2094" s="82">
        <v>43956</v>
      </c>
      <c r="W2094" s="17">
        <v>60</v>
      </c>
      <c r="X2094" s="17" t="str">
        <f t="shared" si="131"/>
        <v>Active</v>
      </c>
      <c r="Y2094" s="17" t="s">
        <v>15615</v>
      </c>
      <c r="Z2094" s="17"/>
    </row>
    <row r="2095" spans="1:26" x14ac:dyDescent="0.25">
      <c r="A2095">
        <v>2094</v>
      </c>
      <c r="B2095" s="17" t="s">
        <v>1551</v>
      </c>
      <c r="C2095" s="17">
        <v>2767</v>
      </c>
      <c r="D2095" s="17" t="str">
        <f>INDEX(Hosts!$A:$O,MATCH(Places!$C2095,Hosts!$A:$A,0),MATCH(Places!D$1,Hosts!$1:$1,0))</f>
        <v>Within an hour</v>
      </c>
      <c r="E2095" s="87">
        <f>INDEX(Hosts!$A:$O,MATCH(Places!$C2095,Hosts!$A:$A,0),MATCH(Places!E$1,Hosts!$1:$1,0))</f>
        <v>0.97</v>
      </c>
      <c r="F2095" s="87">
        <f>INDEX(Hosts!$A:$O,MATCH(Places!$C2095,Hosts!$A:$A,0),MATCH(Places!F$1,Hosts!$1:$1,0))</f>
        <v>0.91</v>
      </c>
      <c r="G2095" s="17" t="str">
        <f>INDEX(Hosts!$A:$O,MATCH(Places!$C2095,Hosts!$A:$A,0),MATCH(Places!G$1,Hosts!$1:$1,0))</f>
        <v>No</v>
      </c>
      <c r="H2095" s="17">
        <v>22</v>
      </c>
      <c r="I2095" s="17" t="str">
        <f>INDEX(Neighborhoods!$A:$C,MATCH(Places!$H2095,Neighborhoods!$A:$A,0),MATCH(Places!I$1,Neighborhoods!$1:$1,0))</f>
        <v>Queens</v>
      </c>
      <c r="J2095" s="17" t="str">
        <f>INDEX(Neighborhoods!$A:$C,MATCH(Places!$H2095,Neighborhoods!$A:$A,0),MATCH(Places!J$1,Neighborhoods!$1:$1,0))</f>
        <v>Flushing</v>
      </c>
      <c r="K2095" s="17" t="s">
        <v>1</v>
      </c>
      <c r="L2095" s="17" t="str">
        <f t="shared" si="128"/>
        <v>Yes</v>
      </c>
      <c r="M2095" s="17">
        <v>4</v>
      </c>
      <c r="N2095" s="17" t="str" cm="1">
        <f t="array" ref="N2095">_xlfn.IFS(M2095&lt;=2,"Small",M2095&lt;=5,"Medium",M2095&gt;5,"Large")</f>
        <v>Medium</v>
      </c>
      <c r="O2095" s="65">
        <v>50</v>
      </c>
      <c r="P2095" s="87">
        <f t="shared" si="129"/>
        <v>0.03</v>
      </c>
      <c r="Q2095" s="68">
        <v>4.58</v>
      </c>
      <c r="R2095" s="68" t="str" cm="1">
        <f t="array" ref="R2095">_xlfn.SWITCH(ROUND(Q2095,0),5,"Excellent",4,"Good",3,"Ok","Bad")</f>
        <v>Excellent</v>
      </c>
      <c r="S2095" s="17">
        <v>88</v>
      </c>
      <c r="T2095" s="17" t="str">
        <f t="shared" si="130"/>
        <v>No</v>
      </c>
      <c r="U2095" s="82">
        <v>42606</v>
      </c>
      <c r="V2095" s="82">
        <v>43832</v>
      </c>
      <c r="W2095" s="17">
        <v>180</v>
      </c>
      <c r="X2095" s="17" t="str">
        <f t="shared" si="131"/>
        <v>Active</v>
      </c>
      <c r="Y2095" s="17" t="s">
        <v>15615</v>
      </c>
      <c r="Z2095" s="17"/>
    </row>
    <row r="2096" spans="1:26" x14ac:dyDescent="0.25">
      <c r="A2096">
        <v>2095</v>
      </c>
      <c r="B2096" s="17" t="s">
        <v>1552</v>
      </c>
      <c r="C2096" s="17">
        <v>1854</v>
      </c>
      <c r="D2096" s="17" t="str">
        <f>INDEX(Hosts!$A:$O,MATCH(Places!$C2096,Hosts!$A:$A,0),MATCH(Places!D$1,Hosts!$1:$1,0))</f>
        <v>Within a day</v>
      </c>
      <c r="E2096" s="87">
        <f>INDEX(Hosts!$A:$O,MATCH(Places!$C2096,Hosts!$A:$A,0),MATCH(Places!E$1,Hosts!$1:$1,0))</f>
        <v>0.9</v>
      </c>
      <c r="F2096" s="87">
        <f>INDEX(Hosts!$A:$O,MATCH(Places!$C2096,Hosts!$A:$A,0),MATCH(Places!F$1,Hosts!$1:$1,0))</f>
        <v>0.85</v>
      </c>
      <c r="G2096" s="17" t="str">
        <f>INDEX(Hosts!$A:$O,MATCH(Places!$C2096,Hosts!$A:$A,0),MATCH(Places!G$1,Hosts!$1:$1,0))</f>
        <v>Yes</v>
      </c>
      <c r="H2096" s="17">
        <v>16</v>
      </c>
      <c r="I2096" s="17" t="str">
        <f>INDEX(Neighborhoods!$A:$C,MATCH(Places!$H2096,Neighborhoods!$A:$A,0),MATCH(Places!I$1,Neighborhoods!$1:$1,0))</f>
        <v>Manhattan</v>
      </c>
      <c r="J2096" s="17" t="str">
        <f>INDEX(Neighborhoods!$A:$C,MATCH(Places!$H2096,Neighborhoods!$A:$A,0),MATCH(Places!J$1,Neighborhoods!$1:$1,0))</f>
        <v>Harlem</v>
      </c>
      <c r="K2096" s="17" t="s">
        <v>11822</v>
      </c>
      <c r="L2096" s="17" t="str">
        <f t="shared" si="128"/>
        <v>No</v>
      </c>
      <c r="M2096" s="17">
        <v>5</v>
      </c>
      <c r="N2096" s="17" t="str" cm="1">
        <f t="array" ref="N2096">_xlfn.IFS(M2096&lt;=2,"Small",M2096&lt;=5,"Medium",M2096&gt;5,"Large")</f>
        <v>Medium</v>
      </c>
      <c r="O2096" s="65">
        <v>200</v>
      </c>
      <c r="P2096" s="87">
        <f t="shared" si="129"/>
        <v>0.04</v>
      </c>
      <c r="Q2096" s="68">
        <v>4.9000000000000004</v>
      </c>
      <c r="R2096" s="68" t="str" cm="1">
        <f t="array" ref="R2096">_xlfn.SWITCH(ROUND(Q2096,0),5,"Excellent",4,"Good",3,"Ok","Bad")</f>
        <v>Excellent</v>
      </c>
      <c r="S2096" s="17">
        <v>89</v>
      </c>
      <c r="T2096" s="17" t="str">
        <f t="shared" si="130"/>
        <v>No</v>
      </c>
      <c r="U2096" s="82">
        <v>42564</v>
      </c>
      <c r="V2096" s="82">
        <v>43867</v>
      </c>
      <c r="W2096" s="17">
        <v>0</v>
      </c>
      <c r="X2096" s="17" t="str">
        <f t="shared" si="131"/>
        <v>Inactive</v>
      </c>
      <c r="Y2096" s="17" t="s">
        <v>15615</v>
      </c>
      <c r="Z2096" s="17"/>
    </row>
    <row r="2097" spans="1:26" x14ac:dyDescent="0.25">
      <c r="A2097">
        <v>2096</v>
      </c>
      <c r="B2097" s="17" t="s">
        <v>1553</v>
      </c>
      <c r="C2097" s="17">
        <v>2388</v>
      </c>
      <c r="D2097" s="17" t="str">
        <f>INDEX(Hosts!$A:$O,MATCH(Places!$C2097,Hosts!$A:$A,0),MATCH(Places!D$1,Hosts!$1:$1,0))</f>
        <v>Within a day</v>
      </c>
      <c r="E2097" s="87">
        <f>INDEX(Hosts!$A:$O,MATCH(Places!$C2097,Hosts!$A:$A,0),MATCH(Places!E$1,Hosts!$1:$1,0))</f>
        <v>0.88</v>
      </c>
      <c r="F2097" s="87">
        <f>INDEX(Hosts!$A:$O,MATCH(Places!$C2097,Hosts!$A:$A,0),MATCH(Places!F$1,Hosts!$1:$1,0))</f>
        <v>0.99</v>
      </c>
      <c r="G2097" s="17" t="str">
        <f>INDEX(Hosts!$A:$O,MATCH(Places!$C2097,Hosts!$A:$A,0),MATCH(Places!G$1,Hosts!$1:$1,0))</f>
        <v>No</v>
      </c>
      <c r="H2097" s="17">
        <v>15</v>
      </c>
      <c r="I2097" s="17" t="str">
        <f>INDEX(Neighborhoods!$A:$C,MATCH(Places!$H2097,Neighborhoods!$A:$A,0),MATCH(Places!I$1,Neighborhoods!$1:$1,0))</f>
        <v>Manhattan</v>
      </c>
      <c r="J2097" s="17" t="str">
        <f>INDEX(Neighborhoods!$A:$C,MATCH(Places!$H2097,Neighborhoods!$A:$A,0),MATCH(Places!J$1,Neighborhoods!$1:$1,0))</f>
        <v>East Village</v>
      </c>
      <c r="K2097" s="17" t="s">
        <v>11822</v>
      </c>
      <c r="L2097" s="17" t="str">
        <f t="shared" si="128"/>
        <v>No</v>
      </c>
      <c r="M2097" s="17">
        <v>2</v>
      </c>
      <c r="N2097" s="17" t="str" cm="1">
        <f t="array" ref="N2097">_xlfn.IFS(M2097&lt;=2,"Small",M2097&lt;=5,"Medium",M2097&gt;5,"Large")</f>
        <v>Small</v>
      </c>
      <c r="O2097" s="65">
        <v>120</v>
      </c>
      <c r="P2097" s="87">
        <f t="shared" si="129"/>
        <v>0.03</v>
      </c>
      <c r="Q2097" s="68">
        <v>4.78</v>
      </c>
      <c r="R2097" s="68" t="str" cm="1">
        <f t="array" ref="R2097">_xlfn.SWITCH(ROUND(Q2097,0),5,"Excellent",4,"Good",3,"Ok","Bad")</f>
        <v>Excellent</v>
      </c>
      <c r="S2097" s="17">
        <v>222</v>
      </c>
      <c r="T2097" s="17" t="str">
        <f t="shared" si="130"/>
        <v>No</v>
      </c>
      <c r="U2097" s="82">
        <v>42555</v>
      </c>
      <c r="V2097" s="82">
        <v>43906</v>
      </c>
      <c r="W2097" s="17">
        <v>0</v>
      </c>
      <c r="X2097" s="17" t="str">
        <f t="shared" si="131"/>
        <v>Inactive</v>
      </c>
      <c r="Y2097" s="17" t="s">
        <v>15616</v>
      </c>
      <c r="Z2097" s="17"/>
    </row>
    <row r="2098" spans="1:26" x14ac:dyDescent="0.25">
      <c r="A2098">
        <v>2097</v>
      </c>
      <c r="B2098" s="17" t="s">
        <v>1554</v>
      </c>
      <c r="C2098" s="17">
        <v>2767</v>
      </c>
      <c r="D2098" s="17" t="str">
        <f>INDEX(Hosts!$A:$O,MATCH(Places!$C2098,Hosts!$A:$A,0),MATCH(Places!D$1,Hosts!$1:$1,0))</f>
        <v>Within an hour</v>
      </c>
      <c r="E2098" s="87">
        <f>INDEX(Hosts!$A:$O,MATCH(Places!$C2098,Hosts!$A:$A,0),MATCH(Places!E$1,Hosts!$1:$1,0))</f>
        <v>0.97</v>
      </c>
      <c r="F2098" s="87">
        <f>INDEX(Hosts!$A:$O,MATCH(Places!$C2098,Hosts!$A:$A,0),MATCH(Places!F$1,Hosts!$1:$1,0))</f>
        <v>0.91</v>
      </c>
      <c r="G2098" s="17" t="str">
        <f>INDEX(Hosts!$A:$O,MATCH(Places!$C2098,Hosts!$A:$A,0),MATCH(Places!G$1,Hosts!$1:$1,0))</f>
        <v>No</v>
      </c>
      <c r="H2098" s="17">
        <v>22</v>
      </c>
      <c r="I2098" s="17" t="str">
        <f>INDEX(Neighborhoods!$A:$C,MATCH(Places!$H2098,Neighborhoods!$A:$A,0),MATCH(Places!I$1,Neighborhoods!$1:$1,0))</f>
        <v>Queens</v>
      </c>
      <c r="J2098" s="17" t="str">
        <f>INDEX(Neighborhoods!$A:$C,MATCH(Places!$H2098,Neighborhoods!$A:$A,0),MATCH(Places!J$1,Neighborhoods!$1:$1,0))</f>
        <v>Flushing</v>
      </c>
      <c r="K2098" s="17" t="s">
        <v>1</v>
      </c>
      <c r="L2098" s="17" t="str">
        <f t="shared" si="128"/>
        <v>Yes</v>
      </c>
      <c r="M2098" s="17">
        <v>4</v>
      </c>
      <c r="N2098" s="17" t="str" cm="1">
        <f t="array" ref="N2098">_xlfn.IFS(M2098&lt;=2,"Small",M2098&lt;=5,"Medium",M2098&gt;5,"Large")</f>
        <v>Medium</v>
      </c>
      <c r="O2098" s="65">
        <v>50</v>
      </c>
      <c r="P2098" s="87">
        <f t="shared" si="129"/>
        <v>0.03</v>
      </c>
      <c r="Q2098" s="68">
        <v>4.49</v>
      </c>
      <c r="R2098" s="68" t="str" cm="1">
        <f t="array" ref="R2098">_xlfn.SWITCH(ROUND(Q2098,0),5,"Excellent",4,"Good",3,"Ok","Bad")</f>
        <v>Good</v>
      </c>
      <c r="S2098" s="17">
        <v>47</v>
      </c>
      <c r="T2098" s="17" t="str">
        <f t="shared" si="130"/>
        <v>No</v>
      </c>
      <c r="U2098" s="82">
        <v>42595</v>
      </c>
      <c r="V2098" s="82">
        <v>43576</v>
      </c>
      <c r="W2098" s="17">
        <v>180</v>
      </c>
      <c r="X2098" s="17" t="str">
        <f t="shared" si="131"/>
        <v>Active</v>
      </c>
      <c r="Y2098" s="17" t="s">
        <v>15615</v>
      </c>
      <c r="Z2098" s="17"/>
    </row>
    <row r="2099" spans="1:26" x14ac:dyDescent="0.25">
      <c r="A2099">
        <v>2098</v>
      </c>
      <c r="B2099" s="17" t="s">
        <v>1555</v>
      </c>
      <c r="C2099" s="17">
        <v>2767</v>
      </c>
      <c r="D2099" s="17" t="str">
        <f>INDEX(Hosts!$A:$O,MATCH(Places!$C2099,Hosts!$A:$A,0),MATCH(Places!D$1,Hosts!$1:$1,0))</f>
        <v>Within an hour</v>
      </c>
      <c r="E2099" s="87">
        <f>INDEX(Hosts!$A:$O,MATCH(Places!$C2099,Hosts!$A:$A,0),MATCH(Places!E$1,Hosts!$1:$1,0))</f>
        <v>0.97</v>
      </c>
      <c r="F2099" s="87">
        <f>INDEX(Hosts!$A:$O,MATCH(Places!$C2099,Hosts!$A:$A,0),MATCH(Places!F$1,Hosts!$1:$1,0))</f>
        <v>0.91</v>
      </c>
      <c r="G2099" s="17" t="str">
        <f>INDEX(Hosts!$A:$O,MATCH(Places!$C2099,Hosts!$A:$A,0),MATCH(Places!G$1,Hosts!$1:$1,0))</f>
        <v>No</v>
      </c>
      <c r="H2099" s="17">
        <v>22</v>
      </c>
      <c r="I2099" s="17" t="str">
        <f>INDEX(Neighborhoods!$A:$C,MATCH(Places!$H2099,Neighborhoods!$A:$A,0),MATCH(Places!I$1,Neighborhoods!$1:$1,0))</f>
        <v>Queens</v>
      </c>
      <c r="J2099" s="17" t="str">
        <f>INDEX(Neighborhoods!$A:$C,MATCH(Places!$H2099,Neighborhoods!$A:$A,0),MATCH(Places!J$1,Neighborhoods!$1:$1,0))</f>
        <v>Flushing</v>
      </c>
      <c r="K2099" s="17" t="s">
        <v>1</v>
      </c>
      <c r="L2099" s="17" t="str">
        <f t="shared" si="128"/>
        <v>Yes</v>
      </c>
      <c r="M2099" s="17">
        <v>3</v>
      </c>
      <c r="N2099" s="17" t="str" cm="1">
        <f t="array" ref="N2099">_xlfn.IFS(M2099&lt;=2,"Small",M2099&lt;=5,"Medium",M2099&gt;5,"Large")</f>
        <v>Medium</v>
      </c>
      <c r="O2099" s="65">
        <v>40</v>
      </c>
      <c r="P2099" s="87">
        <f t="shared" si="129"/>
        <v>0.03</v>
      </c>
      <c r="Q2099" s="68">
        <v>4.62</v>
      </c>
      <c r="R2099" s="68" t="str" cm="1">
        <f t="array" ref="R2099">_xlfn.SWITCH(ROUND(Q2099,0),5,"Excellent",4,"Good",3,"Ok","Bad")</f>
        <v>Excellent</v>
      </c>
      <c r="S2099" s="17">
        <v>61</v>
      </c>
      <c r="T2099" s="17" t="str">
        <f t="shared" si="130"/>
        <v>No</v>
      </c>
      <c r="U2099" s="82">
        <v>42606</v>
      </c>
      <c r="V2099" s="82">
        <v>43878</v>
      </c>
      <c r="W2099" s="17">
        <v>180</v>
      </c>
      <c r="X2099" s="17" t="str">
        <f t="shared" si="131"/>
        <v>Active</v>
      </c>
      <c r="Y2099" s="17" t="s">
        <v>15615</v>
      </c>
      <c r="Z2099" s="17"/>
    </row>
    <row r="2100" spans="1:26" x14ac:dyDescent="0.25">
      <c r="A2100">
        <v>2099</v>
      </c>
      <c r="B2100" s="17" t="s">
        <v>1556</v>
      </c>
      <c r="C2100" s="17">
        <v>2767</v>
      </c>
      <c r="D2100" s="17" t="str">
        <f>INDEX(Hosts!$A:$O,MATCH(Places!$C2100,Hosts!$A:$A,0),MATCH(Places!D$1,Hosts!$1:$1,0))</f>
        <v>Within an hour</v>
      </c>
      <c r="E2100" s="87">
        <f>INDEX(Hosts!$A:$O,MATCH(Places!$C2100,Hosts!$A:$A,0),MATCH(Places!E$1,Hosts!$1:$1,0))</f>
        <v>0.97</v>
      </c>
      <c r="F2100" s="87">
        <f>INDEX(Hosts!$A:$O,MATCH(Places!$C2100,Hosts!$A:$A,0),MATCH(Places!F$1,Hosts!$1:$1,0))</f>
        <v>0.91</v>
      </c>
      <c r="G2100" s="17" t="str">
        <f>INDEX(Hosts!$A:$O,MATCH(Places!$C2100,Hosts!$A:$A,0),MATCH(Places!G$1,Hosts!$1:$1,0))</f>
        <v>No</v>
      </c>
      <c r="H2100" s="17">
        <v>22</v>
      </c>
      <c r="I2100" s="17" t="str">
        <f>INDEX(Neighborhoods!$A:$C,MATCH(Places!$H2100,Neighborhoods!$A:$A,0),MATCH(Places!I$1,Neighborhoods!$1:$1,0))</f>
        <v>Queens</v>
      </c>
      <c r="J2100" s="17" t="str">
        <f>INDEX(Neighborhoods!$A:$C,MATCH(Places!$H2100,Neighborhoods!$A:$A,0),MATCH(Places!J$1,Neighborhoods!$1:$1,0))</f>
        <v>Flushing</v>
      </c>
      <c r="K2100" s="17" t="s">
        <v>1</v>
      </c>
      <c r="L2100" s="17" t="str">
        <f t="shared" si="128"/>
        <v>Yes</v>
      </c>
      <c r="M2100" s="17">
        <v>2</v>
      </c>
      <c r="N2100" s="17" t="str" cm="1">
        <f t="array" ref="N2100">_xlfn.IFS(M2100&lt;=2,"Small",M2100&lt;=5,"Medium",M2100&gt;5,"Large")</f>
        <v>Small</v>
      </c>
      <c r="O2100" s="65">
        <v>35</v>
      </c>
      <c r="P2100" s="87">
        <f t="shared" si="129"/>
        <v>0.03</v>
      </c>
      <c r="Q2100" s="68">
        <v>4.49</v>
      </c>
      <c r="R2100" s="68" t="str" cm="1">
        <f t="array" ref="R2100">_xlfn.SWITCH(ROUND(Q2100,0),5,"Excellent",4,"Good",3,"Ok","Bad")</f>
        <v>Good</v>
      </c>
      <c r="S2100" s="17">
        <v>65</v>
      </c>
      <c r="T2100" s="17" t="str">
        <f t="shared" si="130"/>
        <v>No</v>
      </c>
      <c r="U2100" s="82">
        <v>42599</v>
      </c>
      <c r="V2100" s="82">
        <v>43805</v>
      </c>
      <c r="W2100" s="17">
        <v>180</v>
      </c>
      <c r="X2100" s="17" t="str">
        <f t="shared" si="131"/>
        <v>Active</v>
      </c>
      <c r="Y2100" s="17" t="s">
        <v>15615</v>
      </c>
      <c r="Z2100" s="17"/>
    </row>
    <row r="2101" spans="1:26" x14ac:dyDescent="0.25">
      <c r="A2101">
        <v>2100</v>
      </c>
      <c r="B2101" s="17" t="s">
        <v>1557</v>
      </c>
      <c r="C2101" s="17">
        <v>2767</v>
      </c>
      <c r="D2101" s="17" t="str">
        <f>INDEX(Hosts!$A:$O,MATCH(Places!$C2101,Hosts!$A:$A,0),MATCH(Places!D$1,Hosts!$1:$1,0))</f>
        <v>Within an hour</v>
      </c>
      <c r="E2101" s="87">
        <f>INDEX(Hosts!$A:$O,MATCH(Places!$C2101,Hosts!$A:$A,0),MATCH(Places!E$1,Hosts!$1:$1,0))</f>
        <v>0.97</v>
      </c>
      <c r="F2101" s="87">
        <f>INDEX(Hosts!$A:$O,MATCH(Places!$C2101,Hosts!$A:$A,0),MATCH(Places!F$1,Hosts!$1:$1,0))</f>
        <v>0.91</v>
      </c>
      <c r="G2101" s="17" t="str">
        <f>INDEX(Hosts!$A:$O,MATCH(Places!$C2101,Hosts!$A:$A,0),MATCH(Places!G$1,Hosts!$1:$1,0))</f>
        <v>No</v>
      </c>
      <c r="H2101" s="17">
        <v>22</v>
      </c>
      <c r="I2101" s="17" t="str">
        <f>INDEX(Neighborhoods!$A:$C,MATCH(Places!$H2101,Neighborhoods!$A:$A,0),MATCH(Places!I$1,Neighborhoods!$1:$1,0))</f>
        <v>Queens</v>
      </c>
      <c r="J2101" s="17" t="str">
        <f>INDEX(Neighborhoods!$A:$C,MATCH(Places!$H2101,Neighborhoods!$A:$A,0),MATCH(Places!J$1,Neighborhoods!$1:$1,0))</f>
        <v>Flushing</v>
      </c>
      <c r="K2101" s="17" t="s">
        <v>1</v>
      </c>
      <c r="L2101" s="17" t="str">
        <f t="shared" si="128"/>
        <v>Yes</v>
      </c>
      <c r="M2101" s="17">
        <v>2</v>
      </c>
      <c r="N2101" s="17" t="str" cm="1">
        <f t="array" ref="N2101">_xlfn.IFS(M2101&lt;=2,"Small",M2101&lt;=5,"Medium",M2101&gt;5,"Large")</f>
        <v>Small</v>
      </c>
      <c r="O2101" s="65">
        <v>35</v>
      </c>
      <c r="P2101" s="87">
        <f t="shared" si="129"/>
        <v>0.03</v>
      </c>
      <c r="Q2101" s="68">
        <v>4.4800000000000004</v>
      </c>
      <c r="R2101" s="68" t="str" cm="1">
        <f t="array" ref="R2101">_xlfn.SWITCH(ROUND(Q2101,0),5,"Excellent",4,"Good",3,"Ok","Bad")</f>
        <v>Good</v>
      </c>
      <c r="S2101" s="17">
        <v>52</v>
      </c>
      <c r="T2101" s="17" t="str">
        <f t="shared" si="130"/>
        <v>No</v>
      </c>
      <c r="U2101" s="82">
        <v>42600</v>
      </c>
      <c r="V2101" s="82">
        <v>43831</v>
      </c>
      <c r="W2101" s="17">
        <v>180</v>
      </c>
      <c r="X2101" s="17" t="str">
        <f t="shared" si="131"/>
        <v>Active</v>
      </c>
      <c r="Y2101" s="17" t="s">
        <v>15615</v>
      </c>
      <c r="Z2101" s="17"/>
    </row>
    <row r="2102" spans="1:26" x14ac:dyDescent="0.25">
      <c r="A2102">
        <v>2101</v>
      </c>
      <c r="B2102" s="17" t="s">
        <v>1558</v>
      </c>
      <c r="C2102" s="17">
        <v>1058</v>
      </c>
      <c r="D2102" s="17" t="str">
        <f>INDEX(Hosts!$A:$O,MATCH(Places!$C2102,Hosts!$A:$A,0),MATCH(Places!D$1,Hosts!$1:$1,0))</f>
        <v>Within a day</v>
      </c>
      <c r="E2102" s="87">
        <f>INDEX(Hosts!$A:$O,MATCH(Places!$C2102,Hosts!$A:$A,0),MATCH(Places!E$1,Hosts!$1:$1,0))</f>
        <v>0.5</v>
      </c>
      <c r="F2102" s="87">
        <f>INDEX(Hosts!$A:$O,MATCH(Places!$C2102,Hosts!$A:$A,0),MATCH(Places!F$1,Hosts!$1:$1,0))</f>
        <v>1</v>
      </c>
      <c r="G2102" s="17" t="str">
        <f>INDEX(Hosts!$A:$O,MATCH(Places!$C2102,Hosts!$A:$A,0),MATCH(Places!G$1,Hosts!$1:$1,0))</f>
        <v>No</v>
      </c>
      <c r="H2102" s="17">
        <v>12</v>
      </c>
      <c r="I2102" s="17" t="str">
        <f>INDEX(Neighborhoods!$A:$C,MATCH(Places!$H2102,Neighborhoods!$A:$A,0),MATCH(Places!I$1,Neighborhoods!$1:$1,0))</f>
        <v>Brooklyn</v>
      </c>
      <c r="J2102" s="17" t="str">
        <f>INDEX(Neighborhoods!$A:$C,MATCH(Places!$H2102,Neighborhoods!$A:$A,0),MATCH(Places!J$1,Neighborhoods!$1:$1,0))</f>
        <v>Williamsburg</v>
      </c>
      <c r="K2102" s="17" t="s">
        <v>11822</v>
      </c>
      <c r="L2102" s="17" t="str">
        <f t="shared" si="128"/>
        <v>No</v>
      </c>
      <c r="M2102" s="17">
        <v>2</v>
      </c>
      <c r="N2102" s="17" t="str" cm="1">
        <f t="array" ref="N2102">_xlfn.IFS(M2102&lt;=2,"Small",M2102&lt;=5,"Medium",M2102&gt;5,"Large")</f>
        <v>Small</v>
      </c>
      <c r="O2102" s="65">
        <v>75</v>
      </c>
      <c r="P2102" s="87">
        <f t="shared" si="129"/>
        <v>0.03</v>
      </c>
      <c r="Q2102" s="68">
        <v>4.51</v>
      </c>
      <c r="R2102" s="68" t="str" cm="1">
        <f t="array" ref="R2102">_xlfn.SWITCH(ROUND(Q2102,0),5,"Excellent",4,"Good",3,"Ok","Bad")</f>
        <v>Excellent</v>
      </c>
      <c r="S2102" s="17">
        <v>49</v>
      </c>
      <c r="T2102" s="17" t="str">
        <f t="shared" si="130"/>
        <v>No</v>
      </c>
      <c r="U2102" s="82">
        <v>42701</v>
      </c>
      <c r="V2102" s="82">
        <v>44031</v>
      </c>
      <c r="W2102" s="17">
        <v>0</v>
      </c>
      <c r="X2102" s="17" t="str">
        <f t="shared" si="131"/>
        <v>Inactive</v>
      </c>
      <c r="Y2102" s="17" t="s">
        <v>15616</v>
      </c>
      <c r="Z2102" s="17"/>
    </row>
    <row r="2103" spans="1:26" x14ac:dyDescent="0.25">
      <c r="A2103">
        <v>2102</v>
      </c>
      <c r="B2103" s="17" t="s">
        <v>1559</v>
      </c>
      <c r="C2103" s="17">
        <v>1828</v>
      </c>
      <c r="D2103" s="17" t="str">
        <f>INDEX(Hosts!$A:$O,MATCH(Places!$C2103,Hosts!$A:$A,0),MATCH(Places!D$1,Hosts!$1:$1,0))</f>
        <v>Within an hour</v>
      </c>
      <c r="E2103" s="87">
        <f>INDEX(Hosts!$A:$O,MATCH(Places!$C2103,Hosts!$A:$A,0),MATCH(Places!E$1,Hosts!$1:$1,0))</f>
        <v>1</v>
      </c>
      <c r="F2103" s="87">
        <f>INDEX(Hosts!$A:$O,MATCH(Places!$C2103,Hosts!$A:$A,0),MATCH(Places!F$1,Hosts!$1:$1,0))</f>
        <v>0.97</v>
      </c>
      <c r="G2103" s="17" t="str">
        <f>INDEX(Hosts!$A:$O,MATCH(Places!$C2103,Hosts!$A:$A,0),MATCH(Places!G$1,Hosts!$1:$1,0))</f>
        <v>Yes</v>
      </c>
      <c r="H2103" s="17">
        <v>7</v>
      </c>
      <c r="I2103" s="17" t="str">
        <f>INDEX(Neighborhoods!$A:$C,MATCH(Places!$H2103,Neighborhoods!$A:$A,0),MATCH(Places!I$1,Neighborhoods!$1:$1,0))</f>
        <v>Brooklyn</v>
      </c>
      <c r="J2103" s="17" t="str">
        <f>INDEX(Neighborhoods!$A:$C,MATCH(Places!$H2103,Neighborhoods!$A:$A,0),MATCH(Places!J$1,Neighborhoods!$1:$1,0))</f>
        <v>Bedford-Stuyvesant</v>
      </c>
      <c r="K2103" s="17" t="s">
        <v>1</v>
      </c>
      <c r="L2103" s="17" t="str">
        <f t="shared" si="128"/>
        <v>Yes</v>
      </c>
      <c r="M2103" s="17">
        <v>2</v>
      </c>
      <c r="N2103" s="17" t="str" cm="1">
        <f t="array" ref="N2103">_xlfn.IFS(M2103&lt;=2,"Small",M2103&lt;=5,"Medium",M2103&gt;5,"Large")</f>
        <v>Small</v>
      </c>
      <c r="O2103" s="65">
        <v>43</v>
      </c>
      <c r="P2103" s="87">
        <f t="shared" si="129"/>
        <v>0.03</v>
      </c>
      <c r="Q2103" s="68">
        <v>4.91</v>
      </c>
      <c r="R2103" s="68" t="str" cm="1">
        <f t="array" ref="R2103">_xlfn.SWITCH(ROUND(Q2103,0),5,"Excellent",4,"Good",3,"Ok","Bad")</f>
        <v>Excellent</v>
      </c>
      <c r="S2103" s="17">
        <v>124</v>
      </c>
      <c r="T2103" s="17" t="str">
        <f t="shared" si="130"/>
        <v>Yes</v>
      </c>
      <c r="U2103" s="82">
        <v>42862</v>
      </c>
      <c r="V2103" s="82">
        <v>44044</v>
      </c>
      <c r="W2103" s="17">
        <v>330</v>
      </c>
      <c r="X2103" s="17" t="str">
        <f t="shared" si="131"/>
        <v>Active</v>
      </c>
      <c r="Y2103" s="17" t="s">
        <v>15616</v>
      </c>
      <c r="Z2103" s="17"/>
    </row>
    <row r="2104" spans="1:26" x14ac:dyDescent="0.25">
      <c r="A2104">
        <v>2103</v>
      </c>
      <c r="B2104" s="17" t="s">
        <v>13778</v>
      </c>
      <c r="C2104" s="17">
        <v>2322</v>
      </c>
      <c r="D2104" s="17" t="str">
        <f>INDEX(Hosts!$A:$O,MATCH(Places!$C2104,Hosts!$A:$A,0),MATCH(Places!D$1,Hosts!$1:$1,0))</f>
        <v>Within a few hours</v>
      </c>
      <c r="E2104" s="87">
        <f>INDEX(Hosts!$A:$O,MATCH(Places!$C2104,Hosts!$A:$A,0),MATCH(Places!E$1,Hosts!$1:$1,0))</f>
        <v>1</v>
      </c>
      <c r="F2104" s="87">
        <f>INDEX(Hosts!$A:$O,MATCH(Places!$C2104,Hosts!$A:$A,0),MATCH(Places!F$1,Hosts!$1:$1,0))</f>
        <v>0.77</v>
      </c>
      <c r="G2104" s="17" t="str">
        <f>INDEX(Hosts!$A:$O,MATCH(Places!$C2104,Hosts!$A:$A,0),MATCH(Places!G$1,Hosts!$1:$1,0))</f>
        <v>No</v>
      </c>
      <c r="H2104" s="17">
        <v>20</v>
      </c>
      <c r="I2104" s="17" t="str">
        <f>INDEX(Neighborhoods!$A:$C,MATCH(Places!$H2104,Neighborhoods!$A:$A,0),MATCH(Places!I$1,Neighborhoods!$1:$1,0))</f>
        <v>Manhattan</v>
      </c>
      <c r="J2104" s="17" t="str">
        <f>INDEX(Neighborhoods!$A:$C,MATCH(Places!$H2104,Neighborhoods!$A:$A,0),MATCH(Places!J$1,Neighborhoods!$1:$1,0))</f>
        <v>Upper West Side</v>
      </c>
      <c r="K2104" s="17" t="s">
        <v>1</v>
      </c>
      <c r="L2104" s="17" t="str">
        <f t="shared" si="128"/>
        <v>Yes</v>
      </c>
      <c r="M2104" s="17">
        <v>2</v>
      </c>
      <c r="N2104" s="17" t="str" cm="1">
        <f t="array" ref="N2104">_xlfn.IFS(M2104&lt;=2,"Small",M2104&lt;=5,"Medium",M2104&gt;5,"Large")</f>
        <v>Small</v>
      </c>
      <c r="O2104" s="65">
        <v>50</v>
      </c>
      <c r="P2104" s="87">
        <f t="shared" si="129"/>
        <v>0.03</v>
      </c>
      <c r="Q2104" s="68">
        <v>4.95</v>
      </c>
      <c r="R2104" s="68" t="str" cm="1">
        <f t="array" ref="R2104">_xlfn.SWITCH(ROUND(Q2104,0),5,"Excellent",4,"Good",3,"Ok","Bad")</f>
        <v>Excellent</v>
      </c>
      <c r="S2104" s="17">
        <v>61</v>
      </c>
      <c r="T2104" s="17" t="str">
        <f t="shared" si="130"/>
        <v>No</v>
      </c>
      <c r="U2104" s="82">
        <v>42557</v>
      </c>
      <c r="V2104" s="82">
        <v>43902</v>
      </c>
      <c r="W2104" s="17">
        <v>105</v>
      </c>
      <c r="X2104" s="17" t="str">
        <f t="shared" si="131"/>
        <v>Active</v>
      </c>
      <c r="Y2104" s="17" t="s">
        <v>15615</v>
      </c>
      <c r="Z2104" s="17"/>
    </row>
    <row r="2105" spans="1:26" x14ac:dyDescent="0.25">
      <c r="A2105">
        <v>2104</v>
      </c>
      <c r="B2105" s="17" t="s">
        <v>1560</v>
      </c>
      <c r="C2105" s="17">
        <v>2552</v>
      </c>
      <c r="D2105" s="17" t="str">
        <f>INDEX(Hosts!$A:$O,MATCH(Places!$C2105,Hosts!$A:$A,0),MATCH(Places!D$1,Hosts!$1:$1,0))</f>
        <v>Within a few hours</v>
      </c>
      <c r="E2105" s="87">
        <f>INDEX(Hosts!$A:$O,MATCH(Places!$C2105,Hosts!$A:$A,0),MATCH(Places!E$1,Hosts!$1:$1,0))</f>
        <v>0.75</v>
      </c>
      <c r="F2105" s="87">
        <f>INDEX(Hosts!$A:$O,MATCH(Places!$C2105,Hosts!$A:$A,0),MATCH(Places!F$1,Hosts!$1:$1,0))</f>
        <v>0.5</v>
      </c>
      <c r="G2105" s="17" t="str">
        <f>INDEX(Hosts!$A:$O,MATCH(Places!$C2105,Hosts!$A:$A,0),MATCH(Places!G$1,Hosts!$1:$1,0))</f>
        <v>No</v>
      </c>
      <c r="H2105" s="17">
        <v>8</v>
      </c>
      <c r="I2105" s="17" t="str">
        <f>INDEX(Neighborhoods!$A:$C,MATCH(Places!$H2105,Neighborhoods!$A:$A,0),MATCH(Places!I$1,Neighborhoods!$1:$1,0))</f>
        <v>Brooklyn</v>
      </c>
      <c r="J2105" s="17" t="str">
        <f>INDEX(Neighborhoods!$A:$C,MATCH(Places!$H2105,Neighborhoods!$A:$A,0),MATCH(Places!J$1,Neighborhoods!$1:$1,0))</f>
        <v>Bushwick</v>
      </c>
      <c r="K2105" s="17" t="s">
        <v>1</v>
      </c>
      <c r="L2105" s="17" t="str">
        <f t="shared" si="128"/>
        <v>Yes</v>
      </c>
      <c r="M2105" s="17">
        <v>2</v>
      </c>
      <c r="N2105" s="17" t="str" cm="1">
        <f t="array" ref="N2105">_xlfn.IFS(M2105&lt;=2,"Small",M2105&lt;=5,"Medium",M2105&gt;5,"Large")</f>
        <v>Small</v>
      </c>
      <c r="O2105" s="65">
        <v>45</v>
      </c>
      <c r="P2105" s="87">
        <f t="shared" si="129"/>
        <v>0.03</v>
      </c>
      <c r="Q2105" s="68">
        <v>4.55</v>
      </c>
      <c r="R2105" s="68" t="str" cm="1">
        <f t="array" ref="R2105">_xlfn.SWITCH(ROUND(Q2105,0),5,"Excellent",4,"Good",3,"Ok","Bad")</f>
        <v>Excellent</v>
      </c>
      <c r="S2105" s="17">
        <v>65</v>
      </c>
      <c r="T2105" s="17" t="str">
        <f t="shared" si="130"/>
        <v>No</v>
      </c>
      <c r="U2105" s="82">
        <v>42622</v>
      </c>
      <c r="V2105" s="82">
        <v>43676</v>
      </c>
      <c r="W2105" s="17">
        <v>74</v>
      </c>
      <c r="X2105" s="17" t="str">
        <f t="shared" si="131"/>
        <v>Active</v>
      </c>
      <c r="Y2105" s="17" t="s">
        <v>15616</v>
      </c>
      <c r="Z2105" s="17"/>
    </row>
    <row r="2106" spans="1:26" x14ac:dyDescent="0.25">
      <c r="A2106">
        <v>2105</v>
      </c>
      <c r="B2106" s="17" t="s">
        <v>1561</v>
      </c>
      <c r="C2106" s="17">
        <v>2912</v>
      </c>
      <c r="D2106" s="17" t="str">
        <f>INDEX(Hosts!$A:$O,MATCH(Places!$C2106,Hosts!$A:$A,0),MATCH(Places!D$1,Hosts!$1:$1,0))</f>
        <v>Within an hour</v>
      </c>
      <c r="E2106" s="87">
        <f>INDEX(Hosts!$A:$O,MATCH(Places!$C2106,Hosts!$A:$A,0),MATCH(Places!E$1,Hosts!$1:$1,0))</f>
        <v>1</v>
      </c>
      <c r="F2106" s="87">
        <f>INDEX(Hosts!$A:$O,MATCH(Places!$C2106,Hosts!$A:$A,0),MATCH(Places!F$1,Hosts!$1:$1,0))</f>
        <v>0.97</v>
      </c>
      <c r="G2106" s="17" t="str">
        <f>INDEX(Hosts!$A:$O,MATCH(Places!$C2106,Hosts!$A:$A,0),MATCH(Places!G$1,Hosts!$1:$1,0))</f>
        <v>Yes</v>
      </c>
      <c r="H2106" s="17">
        <v>8</v>
      </c>
      <c r="I2106" s="17" t="str">
        <f>INDEX(Neighborhoods!$A:$C,MATCH(Places!$H2106,Neighborhoods!$A:$A,0),MATCH(Places!I$1,Neighborhoods!$1:$1,0))</f>
        <v>Brooklyn</v>
      </c>
      <c r="J2106" s="17" t="str">
        <f>INDEX(Neighborhoods!$A:$C,MATCH(Places!$H2106,Neighborhoods!$A:$A,0),MATCH(Places!J$1,Neighborhoods!$1:$1,0))</f>
        <v>Bushwick</v>
      </c>
      <c r="K2106" s="17" t="s">
        <v>1</v>
      </c>
      <c r="L2106" s="17" t="str">
        <f t="shared" si="128"/>
        <v>Yes</v>
      </c>
      <c r="M2106" s="17">
        <v>2</v>
      </c>
      <c r="N2106" s="17" t="str" cm="1">
        <f t="array" ref="N2106">_xlfn.IFS(M2106&lt;=2,"Small",M2106&lt;=5,"Medium",M2106&gt;5,"Large")</f>
        <v>Small</v>
      </c>
      <c r="O2106" s="65">
        <v>37</v>
      </c>
      <c r="P2106" s="87">
        <f t="shared" si="129"/>
        <v>0.03</v>
      </c>
      <c r="Q2106" s="68">
        <v>4.97</v>
      </c>
      <c r="R2106" s="68" t="str" cm="1">
        <f t="array" ref="R2106">_xlfn.SWITCH(ROUND(Q2106,0),5,"Excellent",4,"Good",3,"Ok","Bad")</f>
        <v>Excellent</v>
      </c>
      <c r="S2106" s="17">
        <v>143</v>
      </c>
      <c r="T2106" s="17" t="str">
        <f t="shared" si="130"/>
        <v>Yes</v>
      </c>
      <c r="U2106" s="82">
        <v>42577</v>
      </c>
      <c r="V2106" s="82">
        <v>44043</v>
      </c>
      <c r="W2106" s="17">
        <v>60</v>
      </c>
      <c r="X2106" s="17" t="str">
        <f t="shared" si="131"/>
        <v>Active</v>
      </c>
      <c r="Y2106" s="17" t="s">
        <v>15615</v>
      </c>
      <c r="Z2106" s="17"/>
    </row>
    <row r="2107" spans="1:26" x14ac:dyDescent="0.25">
      <c r="A2107">
        <v>2106</v>
      </c>
      <c r="B2107" s="17" t="s">
        <v>1562</v>
      </c>
      <c r="C2107" s="17">
        <v>2858</v>
      </c>
      <c r="D2107" s="17" t="str">
        <f>INDEX(Hosts!$A:$O,MATCH(Places!$C2107,Hosts!$A:$A,0),MATCH(Places!D$1,Hosts!$1:$1,0))</f>
        <v>Within an hour</v>
      </c>
      <c r="E2107" s="87">
        <f>INDEX(Hosts!$A:$O,MATCH(Places!$C2107,Hosts!$A:$A,0),MATCH(Places!E$1,Hosts!$1:$1,0))</f>
        <v>0.94</v>
      </c>
      <c r="F2107" s="87">
        <f>INDEX(Hosts!$A:$O,MATCH(Places!$C2107,Hosts!$A:$A,0),MATCH(Places!F$1,Hosts!$1:$1,0))</f>
        <v>1</v>
      </c>
      <c r="G2107" s="17" t="str">
        <f>INDEX(Hosts!$A:$O,MATCH(Places!$C2107,Hosts!$A:$A,0),MATCH(Places!G$1,Hosts!$1:$1,0))</f>
        <v>No</v>
      </c>
      <c r="H2107" s="17">
        <v>8</v>
      </c>
      <c r="I2107" s="17" t="str">
        <f>INDEX(Neighborhoods!$A:$C,MATCH(Places!$H2107,Neighborhoods!$A:$A,0),MATCH(Places!I$1,Neighborhoods!$1:$1,0))</f>
        <v>Brooklyn</v>
      </c>
      <c r="J2107" s="17" t="str">
        <f>INDEX(Neighborhoods!$A:$C,MATCH(Places!$H2107,Neighborhoods!$A:$A,0),MATCH(Places!J$1,Neighborhoods!$1:$1,0))</f>
        <v>Bushwick</v>
      </c>
      <c r="K2107" s="17" t="s">
        <v>11822</v>
      </c>
      <c r="L2107" s="17" t="str">
        <f t="shared" si="128"/>
        <v>No</v>
      </c>
      <c r="M2107" s="17">
        <v>3</v>
      </c>
      <c r="N2107" s="17" t="str" cm="1">
        <f t="array" ref="N2107">_xlfn.IFS(M2107&lt;=2,"Small",M2107&lt;=5,"Medium",M2107&gt;5,"Large")</f>
        <v>Medium</v>
      </c>
      <c r="O2107" s="65">
        <v>99</v>
      </c>
      <c r="P2107" s="87">
        <f t="shared" si="129"/>
        <v>0.03</v>
      </c>
      <c r="Q2107" s="68">
        <v>4.8099999999999996</v>
      </c>
      <c r="R2107" s="68" t="str" cm="1">
        <f t="array" ref="R2107">_xlfn.SWITCH(ROUND(Q2107,0),5,"Excellent",4,"Good",3,"Ok","Bad")</f>
        <v>Excellent</v>
      </c>
      <c r="S2107" s="17">
        <v>85</v>
      </c>
      <c r="T2107" s="17" t="str">
        <f t="shared" si="130"/>
        <v>No</v>
      </c>
      <c r="U2107" s="82">
        <v>42582</v>
      </c>
      <c r="V2107" s="82">
        <v>44045</v>
      </c>
      <c r="W2107" s="17">
        <v>165</v>
      </c>
      <c r="X2107" s="17" t="str">
        <f t="shared" si="131"/>
        <v>Active</v>
      </c>
      <c r="Y2107" s="17" t="s">
        <v>15615</v>
      </c>
      <c r="Z2107" s="17"/>
    </row>
    <row r="2108" spans="1:26" x14ac:dyDescent="0.25">
      <c r="A2108">
        <v>2107</v>
      </c>
      <c r="B2108" s="17" t="s">
        <v>1563</v>
      </c>
      <c r="C2108" s="17">
        <v>2913</v>
      </c>
      <c r="D2108" s="17" t="str">
        <f>INDEX(Hosts!$A:$O,MATCH(Places!$C2108,Hosts!$A:$A,0),MATCH(Places!D$1,Hosts!$1:$1,0))</f>
        <v>Within a few hours</v>
      </c>
      <c r="E2108" s="87">
        <f>INDEX(Hosts!$A:$O,MATCH(Places!$C2108,Hosts!$A:$A,0),MATCH(Places!E$1,Hosts!$1:$1,0))</f>
        <v>1</v>
      </c>
      <c r="F2108" s="87">
        <f>INDEX(Hosts!$A:$O,MATCH(Places!$C2108,Hosts!$A:$A,0),MATCH(Places!F$1,Hosts!$1:$1,0))</f>
        <v>0.87</v>
      </c>
      <c r="G2108" s="17" t="str">
        <f>INDEX(Hosts!$A:$O,MATCH(Places!$C2108,Hosts!$A:$A,0),MATCH(Places!G$1,Hosts!$1:$1,0))</f>
        <v>Yes</v>
      </c>
      <c r="H2108" s="17">
        <v>7</v>
      </c>
      <c r="I2108" s="17" t="str">
        <f>INDEX(Neighborhoods!$A:$C,MATCH(Places!$H2108,Neighborhoods!$A:$A,0),MATCH(Places!I$1,Neighborhoods!$1:$1,0))</f>
        <v>Brooklyn</v>
      </c>
      <c r="J2108" s="17" t="str">
        <f>INDEX(Neighborhoods!$A:$C,MATCH(Places!$H2108,Neighborhoods!$A:$A,0),MATCH(Places!J$1,Neighborhoods!$1:$1,0))</f>
        <v>Bedford-Stuyvesant</v>
      </c>
      <c r="K2108" s="17" t="s">
        <v>1</v>
      </c>
      <c r="L2108" s="17" t="str">
        <f t="shared" si="128"/>
        <v>Yes</v>
      </c>
      <c r="M2108" s="17">
        <v>2</v>
      </c>
      <c r="N2108" s="17" t="str" cm="1">
        <f t="array" ref="N2108">_xlfn.IFS(M2108&lt;=2,"Small",M2108&lt;=5,"Medium",M2108&gt;5,"Large")</f>
        <v>Small</v>
      </c>
      <c r="O2108" s="65">
        <v>36</v>
      </c>
      <c r="P2108" s="87">
        <f t="shared" si="129"/>
        <v>0.03</v>
      </c>
      <c r="Q2108" s="68">
        <v>4.91</v>
      </c>
      <c r="R2108" s="68" t="str" cm="1">
        <f t="array" ref="R2108">_xlfn.SWITCH(ROUND(Q2108,0),5,"Excellent",4,"Good",3,"Ok","Bad")</f>
        <v>Excellent</v>
      </c>
      <c r="S2108" s="17">
        <v>106</v>
      </c>
      <c r="T2108" s="17" t="str">
        <f t="shared" si="130"/>
        <v>Yes</v>
      </c>
      <c r="U2108" s="82">
        <v>42592</v>
      </c>
      <c r="V2108" s="82">
        <v>44035</v>
      </c>
      <c r="W2108" s="17">
        <v>74</v>
      </c>
      <c r="X2108" s="17" t="str">
        <f t="shared" si="131"/>
        <v>Active</v>
      </c>
      <c r="Y2108" s="17" t="s">
        <v>15615</v>
      </c>
      <c r="Z2108" s="17"/>
    </row>
    <row r="2109" spans="1:26" x14ac:dyDescent="0.25">
      <c r="A2109">
        <v>2108</v>
      </c>
      <c r="B2109" s="17" t="s">
        <v>1564</v>
      </c>
      <c r="C2109" s="17">
        <v>2542</v>
      </c>
      <c r="D2109" s="17" t="str">
        <f>INDEX(Hosts!$A:$O,MATCH(Places!$C2109,Hosts!$A:$A,0),MATCH(Places!D$1,Hosts!$1:$1,0))</f>
        <v>Within an hour</v>
      </c>
      <c r="E2109" s="87">
        <f>INDEX(Hosts!$A:$O,MATCH(Places!$C2109,Hosts!$A:$A,0),MATCH(Places!E$1,Hosts!$1:$1,0))</f>
        <v>1</v>
      </c>
      <c r="F2109" s="87">
        <f>INDEX(Hosts!$A:$O,MATCH(Places!$C2109,Hosts!$A:$A,0),MATCH(Places!F$1,Hosts!$1:$1,0))</f>
        <v>1</v>
      </c>
      <c r="G2109" s="17" t="str">
        <f>INDEX(Hosts!$A:$O,MATCH(Places!$C2109,Hosts!$A:$A,0),MATCH(Places!G$1,Hosts!$1:$1,0))</f>
        <v>No</v>
      </c>
      <c r="H2109" s="17">
        <v>25</v>
      </c>
      <c r="I2109" s="17" t="str">
        <f>INDEX(Neighborhoods!$A:$C,MATCH(Places!$H2109,Neighborhoods!$A:$A,0),MATCH(Places!I$1,Neighborhoods!$1:$1,0))</f>
        <v>Queens</v>
      </c>
      <c r="J2109" s="17" t="str">
        <f>INDEX(Neighborhoods!$A:$C,MATCH(Places!$H2109,Neighborhoods!$A:$A,0),MATCH(Places!J$1,Neighborhoods!$1:$1,0))</f>
        <v>Ridgewood</v>
      </c>
      <c r="K2109" s="17" t="s">
        <v>1</v>
      </c>
      <c r="L2109" s="17" t="str">
        <f t="shared" si="128"/>
        <v>Yes</v>
      </c>
      <c r="M2109" s="17">
        <v>1</v>
      </c>
      <c r="N2109" s="17" t="str" cm="1">
        <f t="array" ref="N2109">_xlfn.IFS(M2109&lt;=2,"Small",M2109&lt;=5,"Medium",M2109&gt;5,"Large")</f>
        <v>Small</v>
      </c>
      <c r="O2109" s="65">
        <v>28</v>
      </c>
      <c r="P2109" s="87">
        <f t="shared" si="129"/>
        <v>0.03</v>
      </c>
      <c r="Q2109" s="68">
        <v>4.8600000000000003</v>
      </c>
      <c r="R2109" s="68" t="str" cm="1">
        <f t="array" ref="R2109">_xlfn.SWITCH(ROUND(Q2109,0),5,"Excellent",4,"Good",3,"Ok","Bad")</f>
        <v>Excellent</v>
      </c>
      <c r="S2109" s="17">
        <v>22</v>
      </c>
      <c r="T2109" s="17" t="str">
        <f t="shared" si="130"/>
        <v>No</v>
      </c>
      <c r="U2109" s="82">
        <v>42644</v>
      </c>
      <c r="V2109" s="82">
        <v>44045</v>
      </c>
      <c r="W2109" s="17">
        <v>227</v>
      </c>
      <c r="X2109" s="17" t="str">
        <f t="shared" si="131"/>
        <v>Active</v>
      </c>
      <c r="Y2109" s="17" t="s">
        <v>15615</v>
      </c>
      <c r="Z2109" s="17"/>
    </row>
    <row r="2110" spans="1:26" x14ac:dyDescent="0.25">
      <c r="A2110">
        <v>2109</v>
      </c>
      <c r="B2110" s="17" t="s">
        <v>14410</v>
      </c>
      <c r="C2110" s="17">
        <v>2767</v>
      </c>
      <c r="D2110" s="17" t="str">
        <f>INDEX(Hosts!$A:$O,MATCH(Places!$C2110,Hosts!$A:$A,0),MATCH(Places!D$1,Hosts!$1:$1,0))</f>
        <v>Within an hour</v>
      </c>
      <c r="E2110" s="87">
        <f>INDEX(Hosts!$A:$O,MATCH(Places!$C2110,Hosts!$A:$A,0),MATCH(Places!E$1,Hosts!$1:$1,0))</f>
        <v>0.97</v>
      </c>
      <c r="F2110" s="87">
        <f>INDEX(Hosts!$A:$O,MATCH(Places!$C2110,Hosts!$A:$A,0),MATCH(Places!F$1,Hosts!$1:$1,0))</f>
        <v>0.91</v>
      </c>
      <c r="G2110" s="17" t="str">
        <f>INDEX(Hosts!$A:$O,MATCH(Places!$C2110,Hosts!$A:$A,0),MATCH(Places!G$1,Hosts!$1:$1,0))</f>
        <v>No</v>
      </c>
      <c r="H2110" s="17">
        <v>22</v>
      </c>
      <c r="I2110" s="17" t="str">
        <f>INDEX(Neighborhoods!$A:$C,MATCH(Places!$H2110,Neighborhoods!$A:$A,0),MATCH(Places!I$1,Neighborhoods!$1:$1,0))</f>
        <v>Queens</v>
      </c>
      <c r="J2110" s="17" t="str">
        <f>INDEX(Neighborhoods!$A:$C,MATCH(Places!$H2110,Neighborhoods!$A:$A,0),MATCH(Places!J$1,Neighborhoods!$1:$1,0))</f>
        <v>Flushing</v>
      </c>
      <c r="K2110" s="17" t="s">
        <v>1</v>
      </c>
      <c r="L2110" s="17" t="str">
        <f t="shared" si="128"/>
        <v>Yes</v>
      </c>
      <c r="M2110" s="17">
        <v>2</v>
      </c>
      <c r="N2110" s="17" t="str" cm="1">
        <f t="array" ref="N2110">_xlfn.IFS(M2110&lt;=2,"Small",M2110&lt;=5,"Medium",M2110&gt;5,"Large")</f>
        <v>Small</v>
      </c>
      <c r="O2110" s="65">
        <v>35</v>
      </c>
      <c r="P2110" s="87">
        <f t="shared" si="129"/>
        <v>0.03</v>
      </c>
      <c r="Q2110" s="68">
        <v>4.96</v>
      </c>
      <c r="R2110" s="68" t="str" cm="1">
        <f t="array" ref="R2110">_xlfn.SWITCH(ROUND(Q2110,0),5,"Excellent",4,"Good",3,"Ok","Bad")</f>
        <v>Excellent</v>
      </c>
      <c r="S2110" s="17">
        <v>25</v>
      </c>
      <c r="T2110" s="17" t="str">
        <f t="shared" si="130"/>
        <v>No</v>
      </c>
      <c r="U2110" s="82">
        <v>42981</v>
      </c>
      <c r="V2110" s="82">
        <v>43881</v>
      </c>
      <c r="W2110" s="17">
        <v>169</v>
      </c>
      <c r="X2110" s="17" t="str">
        <f t="shared" si="131"/>
        <v>Active</v>
      </c>
      <c r="Y2110" s="17" t="s">
        <v>15615</v>
      </c>
      <c r="Z2110" s="17"/>
    </row>
    <row r="2111" spans="1:26" x14ac:dyDescent="0.25">
      <c r="A2111">
        <v>2110</v>
      </c>
      <c r="B2111" s="17" t="s">
        <v>1565</v>
      </c>
      <c r="C2111" s="17">
        <v>4</v>
      </c>
      <c r="D2111" s="17" t="str">
        <f>INDEX(Hosts!$A:$O,MATCH(Places!$C2111,Hosts!$A:$A,0),MATCH(Places!D$1,Hosts!$1:$1,0))</f>
        <v>Within a few hours</v>
      </c>
      <c r="E2111" s="87">
        <f>INDEX(Hosts!$A:$O,MATCH(Places!$C2111,Hosts!$A:$A,0),MATCH(Places!E$1,Hosts!$1:$1,0))</f>
        <v>1</v>
      </c>
      <c r="F2111" s="87">
        <f>INDEX(Hosts!$A:$O,MATCH(Places!$C2111,Hosts!$A:$A,0),MATCH(Places!F$1,Hosts!$1:$1,0))</f>
        <v>0.56999999999999995</v>
      </c>
      <c r="G2111" s="17" t="str">
        <f>INDEX(Hosts!$A:$O,MATCH(Places!$C2111,Hosts!$A:$A,0),MATCH(Places!G$1,Hosts!$1:$1,0))</f>
        <v>No</v>
      </c>
      <c r="H2111" s="17">
        <v>15</v>
      </c>
      <c r="I2111" s="17" t="str">
        <f>INDEX(Neighborhoods!$A:$C,MATCH(Places!$H2111,Neighborhoods!$A:$A,0),MATCH(Places!I$1,Neighborhoods!$1:$1,0))</f>
        <v>Manhattan</v>
      </c>
      <c r="J2111" s="17" t="str">
        <f>INDEX(Neighborhoods!$A:$C,MATCH(Places!$H2111,Neighborhoods!$A:$A,0),MATCH(Places!J$1,Neighborhoods!$1:$1,0))</f>
        <v>East Village</v>
      </c>
      <c r="K2111" s="17" t="s">
        <v>1</v>
      </c>
      <c r="L2111" s="17" t="str">
        <f t="shared" si="128"/>
        <v>Yes</v>
      </c>
      <c r="M2111" s="17">
        <v>2</v>
      </c>
      <c r="N2111" s="17" t="str" cm="1">
        <f t="array" ref="N2111">_xlfn.IFS(M2111&lt;=2,"Small",M2111&lt;=5,"Medium",M2111&gt;5,"Large")</f>
        <v>Small</v>
      </c>
      <c r="O2111" s="65">
        <v>99</v>
      </c>
      <c r="P2111" s="87">
        <f t="shared" si="129"/>
        <v>0.03</v>
      </c>
      <c r="Q2111" s="68">
        <v>4.67</v>
      </c>
      <c r="R2111" s="68" t="str" cm="1">
        <f t="array" ref="R2111">_xlfn.SWITCH(ROUND(Q2111,0),5,"Excellent",4,"Good",3,"Ok","Bad")</f>
        <v>Excellent</v>
      </c>
      <c r="S2111" s="17">
        <v>12</v>
      </c>
      <c r="T2111" s="17" t="str">
        <f t="shared" si="130"/>
        <v>No</v>
      </c>
      <c r="U2111" s="82">
        <v>42561</v>
      </c>
      <c r="V2111" s="82">
        <v>43765</v>
      </c>
      <c r="W2111" s="17">
        <v>365</v>
      </c>
      <c r="X2111" s="17" t="str">
        <f t="shared" si="131"/>
        <v>Active</v>
      </c>
      <c r="Y2111" s="17" t="s">
        <v>15615</v>
      </c>
      <c r="Z2111" s="17"/>
    </row>
    <row r="2112" spans="1:26" x14ac:dyDescent="0.25">
      <c r="A2112">
        <v>2111</v>
      </c>
      <c r="B2112" s="17" t="s">
        <v>1566</v>
      </c>
      <c r="C2112" s="17">
        <v>46</v>
      </c>
      <c r="D2112" s="17" t="str">
        <f>INDEX(Hosts!$A:$O,MATCH(Places!$C2112,Hosts!$A:$A,0),MATCH(Places!D$1,Hosts!$1:$1,0))</f>
        <v>Within a few hours</v>
      </c>
      <c r="E2112" s="87">
        <f>INDEX(Hosts!$A:$O,MATCH(Places!$C2112,Hosts!$A:$A,0),MATCH(Places!E$1,Hosts!$1:$1,0))</f>
        <v>1</v>
      </c>
      <c r="F2112" s="87">
        <f>INDEX(Hosts!$A:$O,MATCH(Places!$C2112,Hosts!$A:$A,0),MATCH(Places!F$1,Hosts!$1:$1,0))</f>
        <v>0.95</v>
      </c>
      <c r="G2112" s="17" t="str">
        <f>INDEX(Hosts!$A:$O,MATCH(Places!$C2112,Hosts!$A:$A,0),MATCH(Places!G$1,Hosts!$1:$1,0))</f>
        <v>Yes</v>
      </c>
      <c r="H2112" s="17">
        <v>7</v>
      </c>
      <c r="I2112" s="17" t="str">
        <f>INDEX(Neighborhoods!$A:$C,MATCH(Places!$H2112,Neighborhoods!$A:$A,0),MATCH(Places!I$1,Neighborhoods!$1:$1,0))</f>
        <v>Brooklyn</v>
      </c>
      <c r="J2112" s="17" t="str">
        <f>INDEX(Neighborhoods!$A:$C,MATCH(Places!$H2112,Neighborhoods!$A:$A,0),MATCH(Places!J$1,Neighborhoods!$1:$1,0))</f>
        <v>Bedford-Stuyvesant</v>
      </c>
      <c r="K2112" s="17" t="s">
        <v>11822</v>
      </c>
      <c r="L2112" s="17" t="str">
        <f t="shared" si="128"/>
        <v>No</v>
      </c>
      <c r="M2112" s="17">
        <v>3</v>
      </c>
      <c r="N2112" s="17" t="str" cm="1">
        <f t="array" ref="N2112">_xlfn.IFS(M2112&lt;=2,"Small",M2112&lt;=5,"Medium",M2112&gt;5,"Large")</f>
        <v>Medium</v>
      </c>
      <c r="O2112" s="65">
        <v>108</v>
      </c>
      <c r="P2112" s="87">
        <f t="shared" si="129"/>
        <v>0.03</v>
      </c>
      <c r="Q2112" s="68">
        <v>4.92</v>
      </c>
      <c r="R2112" s="68" t="str" cm="1">
        <f t="array" ref="R2112">_xlfn.SWITCH(ROUND(Q2112,0),5,"Excellent",4,"Good",3,"Ok","Bad")</f>
        <v>Excellent</v>
      </c>
      <c r="S2112" s="17">
        <v>177</v>
      </c>
      <c r="T2112" s="17" t="str">
        <f t="shared" si="130"/>
        <v>Yes</v>
      </c>
      <c r="U2112" s="82">
        <v>42576</v>
      </c>
      <c r="V2112" s="82">
        <v>43903</v>
      </c>
      <c r="W2112" s="17">
        <v>129</v>
      </c>
      <c r="X2112" s="17" t="str">
        <f t="shared" si="131"/>
        <v>Active</v>
      </c>
      <c r="Y2112" s="17" t="s">
        <v>15615</v>
      </c>
      <c r="Z2112" s="17"/>
    </row>
    <row r="2113" spans="1:26" x14ac:dyDescent="0.25">
      <c r="A2113">
        <v>2112</v>
      </c>
      <c r="B2113" s="17" t="s">
        <v>1567</v>
      </c>
      <c r="C2113" s="17">
        <v>62</v>
      </c>
      <c r="D2113" s="17" t="str">
        <f>INDEX(Hosts!$A:$O,MATCH(Places!$C2113,Hosts!$A:$A,0),MATCH(Places!D$1,Hosts!$1:$1,0))</f>
        <v>Within a day</v>
      </c>
      <c r="E2113" s="87">
        <f>INDEX(Hosts!$A:$O,MATCH(Places!$C2113,Hosts!$A:$A,0),MATCH(Places!E$1,Hosts!$1:$1,0))</f>
        <v>0.67</v>
      </c>
      <c r="F2113" s="87">
        <f>INDEX(Hosts!$A:$O,MATCH(Places!$C2113,Hosts!$A:$A,0),MATCH(Places!F$1,Hosts!$1:$1,0))</f>
        <v>0.32</v>
      </c>
      <c r="G2113" s="17" t="str">
        <f>INDEX(Hosts!$A:$O,MATCH(Places!$C2113,Hosts!$A:$A,0),MATCH(Places!G$1,Hosts!$1:$1,0))</f>
        <v>Yes</v>
      </c>
      <c r="H2113" s="17">
        <v>7</v>
      </c>
      <c r="I2113" s="17" t="str">
        <f>INDEX(Neighborhoods!$A:$C,MATCH(Places!$H2113,Neighborhoods!$A:$A,0),MATCH(Places!I$1,Neighborhoods!$1:$1,0))</f>
        <v>Brooklyn</v>
      </c>
      <c r="J2113" s="17" t="str">
        <f>INDEX(Neighborhoods!$A:$C,MATCH(Places!$H2113,Neighborhoods!$A:$A,0),MATCH(Places!J$1,Neighborhoods!$1:$1,0))</f>
        <v>Bedford-Stuyvesant</v>
      </c>
      <c r="K2113" s="17" t="s">
        <v>11822</v>
      </c>
      <c r="L2113" s="17" t="str">
        <f t="shared" si="128"/>
        <v>No</v>
      </c>
      <c r="M2113" s="17">
        <v>16</v>
      </c>
      <c r="N2113" s="17" t="str" cm="1">
        <f t="array" ref="N2113">_xlfn.IFS(M2113&lt;=2,"Small",M2113&lt;=5,"Medium",M2113&gt;5,"Large")</f>
        <v>Large</v>
      </c>
      <c r="O2113" s="65">
        <v>300</v>
      </c>
      <c r="P2113" s="87">
        <f t="shared" si="129"/>
        <v>0.04</v>
      </c>
      <c r="Q2113" s="68">
        <v>4.9800000000000004</v>
      </c>
      <c r="R2113" s="68" t="str" cm="1">
        <f t="array" ref="R2113">_xlfn.SWITCH(ROUND(Q2113,0),5,"Excellent",4,"Good",3,"Ok","Bad")</f>
        <v>Excellent</v>
      </c>
      <c r="S2113" s="17">
        <v>41</v>
      </c>
      <c r="T2113" s="17" t="str">
        <f t="shared" si="130"/>
        <v>No</v>
      </c>
      <c r="U2113" s="82">
        <v>42706</v>
      </c>
      <c r="V2113" s="82">
        <v>43890</v>
      </c>
      <c r="W2113" s="17">
        <v>137</v>
      </c>
      <c r="X2113" s="17" t="str">
        <f t="shared" si="131"/>
        <v>Active</v>
      </c>
      <c r="Y2113" s="17" t="s">
        <v>15615</v>
      </c>
      <c r="Z2113" s="17"/>
    </row>
    <row r="2114" spans="1:26" x14ac:dyDescent="0.25">
      <c r="A2114">
        <v>2113</v>
      </c>
      <c r="B2114" s="17" t="s">
        <v>13787</v>
      </c>
      <c r="C2114" s="17">
        <v>2920</v>
      </c>
      <c r="D2114" s="17" t="str">
        <f>INDEX(Hosts!$A:$O,MATCH(Places!$C2114,Hosts!$A:$A,0),MATCH(Places!D$1,Hosts!$1:$1,0))</f>
        <v>Within an hour</v>
      </c>
      <c r="E2114" s="87">
        <f>INDEX(Hosts!$A:$O,MATCH(Places!$C2114,Hosts!$A:$A,0),MATCH(Places!E$1,Hosts!$1:$1,0))</f>
        <v>1</v>
      </c>
      <c r="F2114" s="87">
        <f>INDEX(Hosts!$A:$O,MATCH(Places!$C2114,Hosts!$A:$A,0),MATCH(Places!F$1,Hosts!$1:$1,0))</f>
        <v>0.99</v>
      </c>
      <c r="G2114" s="17" t="str">
        <f>INDEX(Hosts!$A:$O,MATCH(Places!$C2114,Hosts!$A:$A,0),MATCH(Places!G$1,Hosts!$1:$1,0))</f>
        <v>Yes</v>
      </c>
      <c r="H2114" s="17">
        <v>14</v>
      </c>
      <c r="I2114" s="17" t="str">
        <f>INDEX(Neighborhoods!$A:$C,MATCH(Places!$H2114,Neighborhoods!$A:$A,0),MATCH(Places!I$1,Neighborhoods!$1:$1,0))</f>
        <v>Manhattan</v>
      </c>
      <c r="J2114" s="17" t="str">
        <f>INDEX(Neighborhoods!$A:$C,MATCH(Places!$H2114,Neighborhoods!$A:$A,0),MATCH(Places!J$1,Neighborhoods!$1:$1,0))</f>
        <v>East Harlem</v>
      </c>
      <c r="K2114" s="17" t="s">
        <v>11822</v>
      </c>
      <c r="L2114" s="17" t="str">
        <f t="shared" ref="L2114:L2177" si="132">IF(OR(K2114="Private room",K2114="Shared room"),"Yes","No")</f>
        <v>No</v>
      </c>
      <c r="M2114" s="17">
        <v>2</v>
      </c>
      <c r="N2114" s="17" t="str" cm="1">
        <f t="array" ref="N2114">_xlfn.IFS(M2114&lt;=2,"Small",M2114&lt;=5,"Medium",M2114&gt;5,"Large")</f>
        <v>Small</v>
      </c>
      <c r="O2114" s="65">
        <v>102</v>
      </c>
      <c r="P2114" s="87">
        <f t="shared" ref="P2114:P2177" si="133">VLOOKUP(O2114,$AB$1:$AC$5,2)</f>
        <v>0.03</v>
      </c>
      <c r="Q2114" s="68">
        <v>4.83</v>
      </c>
      <c r="R2114" s="68" t="str" cm="1">
        <f t="array" ref="R2114">_xlfn.SWITCH(ROUND(Q2114,0),5,"Excellent",4,"Good",3,"Ok","Bad")</f>
        <v>Excellent</v>
      </c>
      <c r="S2114" s="17">
        <v>248</v>
      </c>
      <c r="T2114" s="17" t="str">
        <f t="shared" ref="T2114:T2177" si="134">IF(AND(Q2114&gt;=4.8,S2114&gt;100),"Yes","No")</f>
        <v>Yes</v>
      </c>
      <c r="U2114" s="82">
        <v>42572</v>
      </c>
      <c r="V2114" s="82">
        <v>44024</v>
      </c>
      <c r="W2114" s="17">
        <v>2</v>
      </c>
      <c r="X2114" s="17" t="str">
        <f t="shared" ref="X2114:X2177" si="135">IF(W2114&lt;&gt;0,"Active","Inactive")</f>
        <v>Active</v>
      </c>
      <c r="Y2114" s="17" t="s">
        <v>15615</v>
      </c>
      <c r="Z2114" s="17"/>
    </row>
    <row r="2115" spans="1:26" x14ac:dyDescent="0.25">
      <c r="A2115">
        <v>2114</v>
      </c>
      <c r="B2115" s="17" t="s">
        <v>1568</v>
      </c>
      <c r="C2115" s="17">
        <v>2905</v>
      </c>
      <c r="D2115" s="17" t="str">
        <f>INDEX(Hosts!$A:$O,MATCH(Places!$C2115,Hosts!$A:$A,0),MATCH(Places!D$1,Hosts!$1:$1,0))</f>
        <v>Within an hour</v>
      </c>
      <c r="E2115" s="87">
        <f>INDEX(Hosts!$A:$O,MATCH(Places!$C2115,Hosts!$A:$A,0),MATCH(Places!E$1,Hosts!$1:$1,0))</f>
        <v>1</v>
      </c>
      <c r="F2115" s="87">
        <f>INDEX(Hosts!$A:$O,MATCH(Places!$C2115,Hosts!$A:$A,0),MATCH(Places!F$1,Hosts!$1:$1,0))</f>
        <v>0.96</v>
      </c>
      <c r="G2115" s="17" t="str">
        <f>INDEX(Hosts!$A:$O,MATCH(Places!$C2115,Hosts!$A:$A,0),MATCH(Places!G$1,Hosts!$1:$1,0))</f>
        <v>Yes</v>
      </c>
      <c r="H2115" s="17">
        <v>18</v>
      </c>
      <c r="I2115" s="17" t="str">
        <f>INDEX(Neighborhoods!$A:$C,MATCH(Places!$H2115,Neighborhoods!$A:$A,0),MATCH(Places!I$1,Neighborhoods!$1:$1,0))</f>
        <v>Manhattan</v>
      </c>
      <c r="J2115" s="17" t="str">
        <f>INDEX(Neighborhoods!$A:$C,MATCH(Places!$H2115,Neighborhoods!$A:$A,0),MATCH(Places!J$1,Neighborhoods!$1:$1,0))</f>
        <v>Midtown</v>
      </c>
      <c r="K2115" s="17" t="s">
        <v>11822</v>
      </c>
      <c r="L2115" s="17" t="str">
        <f t="shared" si="132"/>
        <v>No</v>
      </c>
      <c r="M2115" s="17">
        <v>2</v>
      </c>
      <c r="N2115" s="17" t="str" cm="1">
        <f t="array" ref="N2115">_xlfn.IFS(M2115&lt;=2,"Small",M2115&lt;=5,"Medium",M2115&gt;5,"Large")</f>
        <v>Small</v>
      </c>
      <c r="O2115" s="65">
        <v>96</v>
      </c>
      <c r="P2115" s="87">
        <f t="shared" si="133"/>
        <v>0.03</v>
      </c>
      <c r="Q2115" s="68">
        <v>4.8</v>
      </c>
      <c r="R2115" s="68" t="str" cm="1">
        <f t="array" ref="R2115">_xlfn.SWITCH(ROUND(Q2115,0),5,"Excellent",4,"Good",3,"Ok","Bad")</f>
        <v>Excellent</v>
      </c>
      <c r="S2115" s="17">
        <v>15</v>
      </c>
      <c r="T2115" s="17" t="str">
        <f t="shared" si="134"/>
        <v>No</v>
      </c>
      <c r="U2115" s="82">
        <v>42736</v>
      </c>
      <c r="V2115" s="82">
        <v>44052</v>
      </c>
      <c r="W2115" s="17">
        <v>324</v>
      </c>
      <c r="X2115" s="17" t="str">
        <f t="shared" si="135"/>
        <v>Active</v>
      </c>
      <c r="Y2115" s="17" t="s">
        <v>15615</v>
      </c>
      <c r="Z2115" s="17"/>
    </row>
    <row r="2116" spans="1:26" x14ac:dyDescent="0.25">
      <c r="A2116">
        <v>2115</v>
      </c>
      <c r="B2116" s="17" t="s">
        <v>1569</v>
      </c>
      <c r="C2116" s="17">
        <v>798</v>
      </c>
      <c r="D2116" s="17" t="str">
        <f>INDEX(Hosts!$A:$O,MATCH(Places!$C2116,Hosts!$A:$A,0),MATCH(Places!D$1,Hosts!$1:$1,0))</f>
        <v>Within a few hours</v>
      </c>
      <c r="E2116" s="87">
        <f>INDEX(Hosts!$A:$O,MATCH(Places!$C2116,Hosts!$A:$A,0),MATCH(Places!E$1,Hosts!$1:$1,0))</f>
        <v>1</v>
      </c>
      <c r="F2116" s="87">
        <f>INDEX(Hosts!$A:$O,MATCH(Places!$C2116,Hosts!$A:$A,0),MATCH(Places!F$1,Hosts!$1:$1,0))</f>
        <v>1</v>
      </c>
      <c r="G2116" s="17" t="str">
        <f>INDEX(Hosts!$A:$O,MATCH(Places!$C2116,Hosts!$A:$A,0),MATCH(Places!G$1,Hosts!$1:$1,0))</f>
        <v>No</v>
      </c>
      <c r="H2116" s="17">
        <v>7</v>
      </c>
      <c r="I2116" s="17" t="str">
        <f>INDEX(Neighborhoods!$A:$C,MATCH(Places!$H2116,Neighborhoods!$A:$A,0),MATCH(Places!I$1,Neighborhoods!$1:$1,0))</f>
        <v>Brooklyn</v>
      </c>
      <c r="J2116" s="17" t="str">
        <f>INDEX(Neighborhoods!$A:$C,MATCH(Places!$H2116,Neighborhoods!$A:$A,0),MATCH(Places!J$1,Neighborhoods!$1:$1,0))</f>
        <v>Bedford-Stuyvesant</v>
      </c>
      <c r="K2116" s="17" t="s">
        <v>1</v>
      </c>
      <c r="L2116" s="17" t="str">
        <f t="shared" si="132"/>
        <v>Yes</v>
      </c>
      <c r="M2116" s="17">
        <v>2</v>
      </c>
      <c r="N2116" s="17" t="str" cm="1">
        <f t="array" ref="N2116">_xlfn.IFS(M2116&lt;=2,"Small",M2116&lt;=5,"Medium",M2116&gt;5,"Large")</f>
        <v>Small</v>
      </c>
      <c r="O2116" s="65">
        <v>51</v>
      </c>
      <c r="P2116" s="87">
        <f t="shared" si="133"/>
        <v>0.03</v>
      </c>
      <c r="Q2116" s="68">
        <v>4.7300000000000004</v>
      </c>
      <c r="R2116" s="68" t="str" cm="1">
        <f t="array" ref="R2116">_xlfn.SWITCH(ROUND(Q2116,0),5,"Excellent",4,"Good",3,"Ok","Bad")</f>
        <v>Excellent</v>
      </c>
      <c r="S2116" s="17">
        <v>107</v>
      </c>
      <c r="T2116" s="17" t="str">
        <f t="shared" si="134"/>
        <v>No</v>
      </c>
      <c r="U2116" s="82">
        <v>42658</v>
      </c>
      <c r="V2116" s="82">
        <v>43877</v>
      </c>
      <c r="W2116" s="17">
        <v>154</v>
      </c>
      <c r="X2116" s="17" t="str">
        <f t="shared" si="135"/>
        <v>Active</v>
      </c>
      <c r="Y2116" s="17" t="s">
        <v>15616</v>
      </c>
      <c r="Z2116" s="17"/>
    </row>
    <row r="2117" spans="1:26" x14ac:dyDescent="0.25">
      <c r="A2117">
        <v>2116</v>
      </c>
      <c r="B2117" s="17" t="s">
        <v>14264</v>
      </c>
      <c r="C2117" s="17">
        <v>1280</v>
      </c>
      <c r="D2117" s="17" t="str">
        <f>INDEX(Hosts!$A:$O,MATCH(Places!$C2117,Hosts!$A:$A,0),MATCH(Places!D$1,Hosts!$1:$1,0))</f>
        <v>Within an hour</v>
      </c>
      <c r="E2117" s="87">
        <f>INDEX(Hosts!$A:$O,MATCH(Places!$C2117,Hosts!$A:$A,0),MATCH(Places!E$1,Hosts!$1:$1,0))</f>
        <v>0.98</v>
      </c>
      <c r="F2117" s="87">
        <f>INDEX(Hosts!$A:$O,MATCH(Places!$C2117,Hosts!$A:$A,0),MATCH(Places!F$1,Hosts!$1:$1,0))</f>
        <v>0.81</v>
      </c>
      <c r="G2117" s="17" t="str">
        <f>INDEX(Hosts!$A:$O,MATCH(Places!$C2117,Hosts!$A:$A,0),MATCH(Places!G$1,Hosts!$1:$1,0))</f>
        <v>Yes</v>
      </c>
      <c r="H2117" s="17">
        <v>7</v>
      </c>
      <c r="I2117" s="17" t="str">
        <f>INDEX(Neighborhoods!$A:$C,MATCH(Places!$H2117,Neighborhoods!$A:$A,0),MATCH(Places!I$1,Neighborhoods!$1:$1,0))</f>
        <v>Brooklyn</v>
      </c>
      <c r="J2117" s="17" t="str">
        <f>INDEX(Neighborhoods!$A:$C,MATCH(Places!$H2117,Neighborhoods!$A:$A,0),MATCH(Places!J$1,Neighborhoods!$1:$1,0))</f>
        <v>Bedford-Stuyvesant</v>
      </c>
      <c r="K2117" s="17" t="s">
        <v>11822</v>
      </c>
      <c r="L2117" s="17" t="str">
        <f t="shared" si="132"/>
        <v>No</v>
      </c>
      <c r="M2117" s="17">
        <v>6</v>
      </c>
      <c r="N2117" s="17" t="str" cm="1">
        <f t="array" ref="N2117">_xlfn.IFS(M2117&lt;=2,"Small",M2117&lt;=5,"Medium",M2117&gt;5,"Large")</f>
        <v>Large</v>
      </c>
      <c r="O2117" s="65">
        <v>220</v>
      </c>
      <c r="P2117" s="87">
        <f t="shared" si="133"/>
        <v>0.04</v>
      </c>
      <c r="Q2117" s="68">
        <v>4.76</v>
      </c>
      <c r="R2117" s="68" t="str" cm="1">
        <f t="array" ref="R2117">_xlfn.SWITCH(ROUND(Q2117,0),5,"Excellent",4,"Good",3,"Ok","Bad")</f>
        <v>Excellent</v>
      </c>
      <c r="S2117" s="17">
        <v>384</v>
      </c>
      <c r="T2117" s="17" t="str">
        <f t="shared" si="134"/>
        <v>No</v>
      </c>
      <c r="U2117" s="82">
        <v>42563</v>
      </c>
      <c r="V2117" s="82">
        <v>44058</v>
      </c>
      <c r="W2117" s="17">
        <v>134</v>
      </c>
      <c r="X2117" s="17" t="str">
        <f t="shared" si="135"/>
        <v>Active</v>
      </c>
      <c r="Y2117" s="17" t="s">
        <v>15615</v>
      </c>
      <c r="Z2117" s="17"/>
    </row>
    <row r="2118" spans="1:26" x14ac:dyDescent="0.25">
      <c r="A2118">
        <v>2117</v>
      </c>
      <c r="B2118" s="17" t="s">
        <v>1571</v>
      </c>
      <c r="C2118" s="17">
        <v>2947</v>
      </c>
      <c r="D2118" s="17" t="str">
        <f>INDEX(Hosts!$A:$O,MATCH(Places!$C2118,Hosts!$A:$A,0),MATCH(Places!D$1,Hosts!$1:$1,0))</f>
        <v>Within a few hours</v>
      </c>
      <c r="E2118" s="87">
        <f>INDEX(Hosts!$A:$O,MATCH(Places!$C2118,Hosts!$A:$A,0),MATCH(Places!E$1,Hosts!$1:$1,0))</f>
        <v>1</v>
      </c>
      <c r="F2118" s="87">
        <f>INDEX(Hosts!$A:$O,MATCH(Places!$C2118,Hosts!$A:$A,0),MATCH(Places!F$1,Hosts!$1:$1,0))</f>
        <v>1</v>
      </c>
      <c r="G2118" s="17" t="str">
        <f>INDEX(Hosts!$A:$O,MATCH(Places!$C2118,Hosts!$A:$A,0),MATCH(Places!G$1,Hosts!$1:$1,0))</f>
        <v>No</v>
      </c>
      <c r="H2118" s="17">
        <v>2</v>
      </c>
      <c r="I2118" s="17" t="str">
        <f>INDEX(Neighborhoods!$A:$C,MATCH(Places!$H2118,Neighborhoods!$A:$A,0),MATCH(Places!I$1,Neighborhoods!$1:$1,0))</f>
        <v>Bronx</v>
      </c>
      <c r="J2118" s="17" t="str">
        <f>INDEX(Neighborhoods!$A:$C,MATCH(Places!$H2118,Neighborhoods!$A:$A,0),MATCH(Places!J$1,Neighborhoods!$1:$1,0))</f>
        <v>Concourse</v>
      </c>
      <c r="K2118" s="17" t="s">
        <v>1</v>
      </c>
      <c r="L2118" s="17" t="str">
        <f t="shared" si="132"/>
        <v>Yes</v>
      </c>
      <c r="M2118" s="17">
        <v>2</v>
      </c>
      <c r="N2118" s="17" t="str" cm="1">
        <f t="array" ref="N2118">_xlfn.IFS(M2118&lt;=2,"Small",M2118&lt;=5,"Medium",M2118&gt;5,"Large")</f>
        <v>Small</v>
      </c>
      <c r="O2118" s="65">
        <v>60</v>
      </c>
      <c r="P2118" s="87">
        <f t="shared" si="133"/>
        <v>0.03</v>
      </c>
      <c r="Q2118" s="68">
        <v>5</v>
      </c>
      <c r="R2118" s="68" t="str" cm="1">
        <f t="array" ref="R2118">_xlfn.SWITCH(ROUND(Q2118,0),5,"Excellent",4,"Good",3,"Ok","Bad")</f>
        <v>Excellent</v>
      </c>
      <c r="S2118" s="17">
        <v>9</v>
      </c>
      <c r="T2118" s="17" t="str">
        <f t="shared" si="134"/>
        <v>No</v>
      </c>
      <c r="U2118" s="82">
        <v>42941</v>
      </c>
      <c r="V2118" s="82">
        <v>43834</v>
      </c>
      <c r="W2118" s="17">
        <v>89</v>
      </c>
      <c r="X2118" s="17" t="str">
        <f t="shared" si="135"/>
        <v>Active</v>
      </c>
      <c r="Y2118" s="17" t="s">
        <v>15616</v>
      </c>
      <c r="Z2118" s="17"/>
    </row>
    <row r="2119" spans="1:26" x14ac:dyDescent="0.25">
      <c r="A2119">
        <v>2118</v>
      </c>
      <c r="B2119" s="17" t="s">
        <v>14623</v>
      </c>
      <c r="C2119" s="17">
        <v>176</v>
      </c>
      <c r="D2119" s="17" t="str">
        <f>INDEX(Hosts!$A:$O,MATCH(Places!$C2119,Hosts!$A:$A,0),MATCH(Places!D$1,Hosts!$1:$1,0))</f>
        <v>Within an hour</v>
      </c>
      <c r="E2119" s="87">
        <f>INDEX(Hosts!$A:$O,MATCH(Places!$C2119,Hosts!$A:$A,0),MATCH(Places!E$1,Hosts!$1:$1,0))</f>
        <v>1</v>
      </c>
      <c r="F2119" s="87">
        <f>INDEX(Hosts!$A:$O,MATCH(Places!$C2119,Hosts!$A:$A,0),MATCH(Places!F$1,Hosts!$1:$1,0))</f>
        <v>1</v>
      </c>
      <c r="G2119" s="17" t="str">
        <f>INDEX(Hosts!$A:$O,MATCH(Places!$C2119,Hosts!$A:$A,0),MATCH(Places!G$1,Hosts!$1:$1,0))</f>
        <v>Yes</v>
      </c>
      <c r="H2119" s="17">
        <v>16</v>
      </c>
      <c r="I2119" s="17" t="str">
        <f>INDEX(Neighborhoods!$A:$C,MATCH(Places!$H2119,Neighborhoods!$A:$A,0),MATCH(Places!I$1,Neighborhoods!$1:$1,0))</f>
        <v>Manhattan</v>
      </c>
      <c r="J2119" s="17" t="str">
        <f>INDEX(Neighborhoods!$A:$C,MATCH(Places!$H2119,Neighborhoods!$A:$A,0),MATCH(Places!J$1,Neighborhoods!$1:$1,0))</f>
        <v>Harlem</v>
      </c>
      <c r="K2119" s="17" t="s">
        <v>11822</v>
      </c>
      <c r="L2119" s="17" t="str">
        <f t="shared" si="132"/>
        <v>No</v>
      </c>
      <c r="M2119" s="17">
        <v>2</v>
      </c>
      <c r="N2119" s="17" t="str" cm="1">
        <f t="array" ref="N2119">_xlfn.IFS(M2119&lt;=2,"Small",M2119&lt;=5,"Medium",M2119&gt;5,"Large")</f>
        <v>Small</v>
      </c>
      <c r="O2119" s="65">
        <v>234</v>
      </c>
      <c r="P2119" s="87">
        <f t="shared" si="133"/>
        <v>0.04</v>
      </c>
      <c r="Q2119" s="68">
        <v>4.92</v>
      </c>
      <c r="R2119" s="68" t="str" cm="1">
        <f t="array" ref="R2119">_xlfn.SWITCH(ROUND(Q2119,0),5,"Excellent",4,"Good",3,"Ok","Bad")</f>
        <v>Excellent</v>
      </c>
      <c r="S2119" s="17">
        <v>129</v>
      </c>
      <c r="T2119" s="17" t="str">
        <f t="shared" si="134"/>
        <v>Yes</v>
      </c>
      <c r="U2119" s="82">
        <v>42615</v>
      </c>
      <c r="V2119" s="82">
        <v>43939</v>
      </c>
      <c r="W2119" s="17">
        <v>261</v>
      </c>
      <c r="X2119" s="17" t="str">
        <f t="shared" si="135"/>
        <v>Active</v>
      </c>
      <c r="Y2119" s="17" t="s">
        <v>15615</v>
      </c>
      <c r="Z2119" s="17"/>
    </row>
    <row r="2120" spans="1:26" x14ac:dyDescent="0.25">
      <c r="A2120">
        <v>2119</v>
      </c>
      <c r="B2120" s="17" t="s">
        <v>1572</v>
      </c>
      <c r="C2120" s="17">
        <v>1459</v>
      </c>
      <c r="D2120" s="17" t="str">
        <f>INDEX(Hosts!$A:$O,MATCH(Places!$C2120,Hosts!$A:$A,0),MATCH(Places!D$1,Hosts!$1:$1,0))</f>
        <v>Within an hour</v>
      </c>
      <c r="E2120" s="87">
        <f>INDEX(Hosts!$A:$O,MATCH(Places!$C2120,Hosts!$A:$A,0),MATCH(Places!E$1,Hosts!$1:$1,0))</f>
        <v>1</v>
      </c>
      <c r="F2120" s="87">
        <f>INDEX(Hosts!$A:$O,MATCH(Places!$C2120,Hosts!$A:$A,0),MATCH(Places!F$1,Hosts!$1:$1,0))</f>
        <v>0.97</v>
      </c>
      <c r="G2120" s="17" t="str">
        <f>INDEX(Hosts!$A:$O,MATCH(Places!$C2120,Hosts!$A:$A,0),MATCH(Places!G$1,Hosts!$1:$1,0))</f>
        <v>No</v>
      </c>
      <c r="H2120" s="17">
        <v>16</v>
      </c>
      <c r="I2120" s="17" t="str">
        <f>INDEX(Neighborhoods!$A:$C,MATCH(Places!$H2120,Neighborhoods!$A:$A,0),MATCH(Places!I$1,Neighborhoods!$1:$1,0))</f>
        <v>Manhattan</v>
      </c>
      <c r="J2120" s="17" t="str">
        <f>INDEX(Neighborhoods!$A:$C,MATCH(Places!$H2120,Neighborhoods!$A:$A,0),MATCH(Places!J$1,Neighborhoods!$1:$1,0))</f>
        <v>Harlem</v>
      </c>
      <c r="K2120" s="17" t="s">
        <v>11822</v>
      </c>
      <c r="L2120" s="17" t="str">
        <f t="shared" si="132"/>
        <v>No</v>
      </c>
      <c r="M2120" s="17">
        <v>2</v>
      </c>
      <c r="N2120" s="17" t="str" cm="1">
        <f t="array" ref="N2120">_xlfn.IFS(M2120&lt;=2,"Small",M2120&lt;=5,"Medium",M2120&gt;5,"Large")</f>
        <v>Small</v>
      </c>
      <c r="O2120" s="65">
        <v>190</v>
      </c>
      <c r="P2120" s="87">
        <f t="shared" si="133"/>
        <v>0.03</v>
      </c>
      <c r="Q2120" s="68">
        <v>4.82</v>
      </c>
      <c r="R2120" s="68" t="str" cm="1">
        <f t="array" ref="R2120">_xlfn.SWITCH(ROUND(Q2120,0),5,"Excellent",4,"Good",3,"Ok","Bad")</f>
        <v>Excellent</v>
      </c>
      <c r="S2120" s="17">
        <v>83</v>
      </c>
      <c r="T2120" s="17" t="str">
        <f t="shared" si="134"/>
        <v>No</v>
      </c>
      <c r="U2120" s="82">
        <v>42597</v>
      </c>
      <c r="V2120" s="82">
        <v>44051</v>
      </c>
      <c r="W2120" s="17">
        <v>365</v>
      </c>
      <c r="X2120" s="17" t="str">
        <f t="shared" si="135"/>
        <v>Active</v>
      </c>
      <c r="Y2120" s="17" t="s">
        <v>15616</v>
      </c>
      <c r="Z2120" s="17"/>
    </row>
    <row r="2121" spans="1:26" x14ac:dyDescent="0.25">
      <c r="A2121">
        <v>2120</v>
      </c>
      <c r="B2121" s="17" t="s">
        <v>1573</v>
      </c>
      <c r="C2121" s="17">
        <v>2860</v>
      </c>
      <c r="D2121" s="17" t="str">
        <f>INDEX(Hosts!$A:$O,MATCH(Places!$C2121,Hosts!$A:$A,0),MATCH(Places!D$1,Hosts!$1:$1,0))</f>
        <v>Within a few hours</v>
      </c>
      <c r="E2121" s="87">
        <f>INDEX(Hosts!$A:$O,MATCH(Places!$C2121,Hosts!$A:$A,0),MATCH(Places!E$1,Hosts!$1:$1,0))</f>
        <v>1</v>
      </c>
      <c r="F2121" s="87">
        <f>INDEX(Hosts!$A:$O,MATCH(Places!$C2121,Hosts!$A:$A,0),MATCH(Places!F$1,Hosts!$1:$1,0))</f>
        <v>0.8</v>
      </c>
      <c r="G2121" s="17" t="str">
        <f>INDEX(Hosts!$A:$O,MATCH(Places!$C2121,Hosts!$A:$A,0),MATCH(Places!G$1,Hosts!$1:$1,0))</f>
        <v>Yes</v>
      </c>
      <c r="H2121" s="17">
        <v>24</v>
      </c>
      <c r="I2121" s="17" t="str">
        <f>INDEX(Neighborhoods!$A:$C,MATCH(Places!$H2121,Neighborhoods!$A:$A,0),MATCH(Places!I$1,Neighborhoods!$1:$1,0))</f>
        <v>Queens</v>
      </c>
      <c r="J2121" s="17" t="str">
        <f>INDEX(Neighborhoods!$A:$C,MATCH(Places!$H2121,Neighborhoods!$A:$A,0),MATCH(Places!J$1,Neighborhoods!$1:$1,0))</f>
        <v>Long Island City</v>
      </c>
      <c r="K2121" s="17" t="s">
        <v>1</v>
      </c>
      <c r="L2121" s="17" t="str">
        <f t="shared" si="132"/>
        <v>Yes</v>
      </c>
      <c r="M2121" s="17">
        <v>2</v>
      </c>
      <c r="N2121" s="17" t="str" cm="1">
        <f t="array" ref="N2121">_xlfn.IFS(M2121&lt;=2,"Small",M2121&lt;=5,"Medium",M2121&gt;5,"Large")</f>
        <v>Small</v>
      </c>
      <c r="O2121" s="65">
        <v>68</v>
      </c>
      <c r="P2121" s="87">
        <f t="shared" si="133"/>
        <v>0.03</v>
      </c>
      <c r="Q2121" s="68">
        <v>4.9000000000000004</v>
      </c>
      <c r="R2121" s="68" t="str" cm="1">
        <f t="array" ref="R2121">_xlfn.SWITCH(ROUND(Q2121,0),5,"Excellent",4,"Good",3,"Ok","Bad")</f>
        <v>Excellent</v>
      </c>
      <c r="S2121" s="17">
        <v>101</v>
      </c>
      <c r="T2121" s="17" t="str">
        <f t="shared" si="134"/>
        <v>Yes</v>
      </c>
      <c r="U2121" s="82">
        <v>42616</v>
      </c>
      <c r="V2121" s="82">
        <v>43904</v>
      </c>
      <c r="W2121" s="17">
        <v>179</v>
      </c>
      <c r="X2121" s="17" t="str">
        <f t="shared" si="135"/>
        <v>Active</v>
      </c>
      <c r="Y2121" s="17" t="s">
        <v>15615</v>
      </c>
      <c r="Z2121" s="17"/>
    </row>
    <row r="2122" spans="1:26" x14ac:dyDescent="0.25">
      <c r="A2122">
        <v>2121</v>
      </c>
      <c r="B2122" s="17" t="s">
        <v>1574</v>
      </c>
      <c r="C2122" s="17">
        <v>1734</v>
      </c>
      <c r="D2122" s="17" t="str">
        <f>INDEX(Hosts!$A:$O,MATCH(Places!$C2122,Hosts!$A:$A,0),MATCH(Places!D$1,Hosts!$1:$1,0))</f>
        <v>Within an hour</v>
      </c>
      <c r="E2122" s="87">
        <f>INDEX(Hosts!$A:$O,MATCH(Places!$C2122,Hosts!$A:$A,0),MATCH(Places!E$1,Hosts!$1:$1,0))</f>
        <v>1</v>
      </c>
      <c r="F2122" s="87">
        <f>INDEX(Hosts!$A:$O,MATCH(Places!$C2122,Hosts!$A:$A,0),MATCH(Places!F$1,Hosts!$1:$1,0))</f>
        <v>1</v>
      </c>
      <c r="G2122" s="17" t="str">
        <f>INDEX(Hosts!$A:$O,MATCH(Places!$C2122,Hosts!$A:$A,0),MATCH(Places!G$1,Hosts!$1:$1,0))</f>
        <v>No</v>
      </c>
      <c r="H2122" s="17">
        <v>13</v>
      </c>
      <c r="I2122" s="17" t="str">
        <f>INDEX(Neighborhoods!$A:$C,MATCH(Places!$H2122,Neighborhoods!$A:$A,0),MATCH(Places!I$1,Neighborhoods!$1:$1,0))</f>
        <v>Manhattan</v>
      </c>
      <c r="J2122" s="17" t="str">
        <f>INDEX(Neighborhoods!$A:$C,MATCH(Places!$H2122,Neighborhoods!$A:$A,0),MATCH(Places!J$1,Neighborhoods!$1:$1,0))</f>
        <v>Chelsea</v>
      </c>
      <c r="K2122" s="17" t="s">
        <v>1</v>
      </c>
      <c r="L2122" s="17" t="str">
        <f t="shared" si="132"/>
        <v>Yes</v>
      </c>
      <c r="M2122" s="17">
        <v>1</v>
      </c>
      <c r="N2122" s="17" t="str" cm="1">
        <f t="array" ref="N2122">_xlfn.IFS(M2122&lt;=2,"Small",M2122&lt;=5,"Medium",M2122&gt;5,"Large")</f>
        <v>Small</v>
      </c>
      <c r="O2122" s="65">
        <v>50</v>
      </c>
      <c r="P2122" s="87">
        <f t="shared" si="133"/>
        <v>0.03</v>
      </c>
      <c r="Q2122" s="68">
        <v>4.63</v>
      </c>
      <c r="R2122" s="68" t="str" cm="1">
        <f t="array" ref="R2122">_xlfn.SWITCH(ROUND(Q2122,0),5,"Excellent",4,"Good",3,"Ok","Bad")</f>
        <v>Excellent</v>
      </c>
      <c r="S2122" s="17">
        <v>76</v>
      </c>
      <c r="T2122" s="17" t="str">
        <f t="shared" si="134"/>
        <v>No</v>
      </c>
      <c r="U2122" s="82">
        <v>42700</v>
      </c>
      <c r="V2122" s="82">
        <v>43899</v>
      </c>
      <c r="W2122" s="17">
        <v>365</v>
      </c>
      <c r="X2122" s="17" t="str">
        <f t="shared" si="135"/>
        <v>Active</v>
      </c>
      <c r="Y2122" s="17" t="s">
        <v>15616</v>
      </c>
      <c r="Z2122" s="17"/>
    </row>
    <row r="2123" spans="1:26" x14ac:dyDescent="0.25">
      <c r="A2123">
        <v>2122</v>
      </c>
      <c r="B2123" s="17" t="s">
        <v>1575</v>
      </c>
      <c r="C2123" s="17">
        <v>1734</v>
      </c>
      <c r="D2123" s="17" t="str">
        <f>INDEX(Hosts!$A:$O,MATCH(Places!$C2123,Hosts!$A:$A,0),MATCH(Places!D$1,Hosts!$1:$1,0))</f>
        <v>Within an hour</v>
      </c>
      <c r="E2123" s="87">
        <f>INDEX(Hosts!$A:$O,MATCH(Places!$C2123,Hosts!$A:$A,0),MATCH(Places!E$1,Hosts!$1:$1,0))</f>
        <v>1</v>
      </c>
      <c r="F2123" s="87">
        <f>INDEX(Hosts!$A:$O,MATCH(Places!$C2123,Hosts!$A:$A,0),MATCH(Places!F$1,Hosts!$1:$1,0))</f>
        <v>1</v>
      </c>
      <c r="G2123" s="17" t="str">
        <f>INDEX(Hosts!$A:$O,MATCH(Places!$C2123,Hosts!$A:$A,0),MATCH(Places!G$1,Hosts!$1:$1,0))</f>
        <v>No</v>
      </c>
      <c r="H2123" s="17">
        <v>13</v>
      </c>
      <c r="I2123" s="17" t="str">
        <f>INDEX(Neighborhoods!$A:$C,MATCH(Places!$H2123,Neighborhoods!$A:$A,0),MATCH(Places!I$1,Neighborhoods!$1:$1,0))</f>
        <v>Manhattan</v>
      </c>
      <c r="J2123" s="17" t="str">
        <f>INDEX(Neighborhoods!$A:$C,MATCH(Places!$H2123,Neighborhoods!$A:$A,0),MATCH(Places!J$1,Neighborhoods!$1:$1,0))</f>
        <v>Chelsea</v>
      </c>
      <c r="K2123" s="17" t="s">
        <v>1</v>
      </c>
      <c r="L2123" s="17" t="str">
        <f t="shared" si="132"/>
        <v>Yes</v>
      </c>
      <c r="M2123" s="17">
        <v>1</v>
      </c>
      <c r="N2123" s="17" t="str" cm="1">
        <f t="array" ref="N2123">_xlfn.IFS(M2123&lt;=2,"Small",M2123&lt;=5,"Medium",M2123&gt;5,"Large")</f>
        <v>Small</v>
      </c>
      <c r="O2123" s="65">
        <v>50</v>
      </c>
      <c r="P2123" s="87">
        <f t="shared" si="133"/>
        <v>0.03</v>
      </c>
      <c r="Q2123" s="68">
        <v>4.79</v>
      </c>
      <c r="R2123" s="68" t="str" cm="1">
        <f t="array" ref="R2123">_xlfn.SWITCH(ROUND(Q2123,0),5,"Excellent",4,"Good",3,"Ok","Bad")</f>
        <v>Excellent</v>
      </c>
      <c r="S2123" s="17">
        <v>104</v>
      </c>
      <c r="T2123" s="17" t="str">
        <f t="shared" si="134"/>
        <v>No</v>
      </c>
      <c r="U2123" s="82">
        <v>42619</v>
      </c>
      <c r="V2123" s="82">
        <v>43909</v>
      </c>
      <c r="W2123" s="17">
        <v>365</v>
      </c>
      <c r="X2123" s="17" t="str">
        <f t="shared" si="135"/>
        <v>Active</v>
      </c>
      <c r="Y2123" s="17" t="s">
        <v>15616</v>
      </c>
      <c r="Z2123" s="17"/>
    </row>
    <row r="2124" spans="1:26" x14ac:dyDescent="0.25">
      <c r="A2124">
        <v>2123</v>
      </c>
      <c r="B2124" s="17" t="s">
        <v>1576</v>
      </c>
      <c r="C2124" s="17">
        <v>814</v>
      </c>
      <c r="D2124" s="17" t="str">
        <f>INDEX(Hosts!$A:$O,MATCH(Places!$C2124,Hosts!$A:$A,0),MATCH(Places!D$1,Hosts!$1:$1,0))</f>
        <v>Within a few hours</v>
      </c>
      <c r="E2124" s="87">
        <f>INDEX(Hosts!$A:$O,MATCH(Places!$C2124,Hosts!$A:$A,0),MATCH(Places!E$1,Hosts!$1:$1,0))</f>
        <v>1</v>
      </c>
      <c r="F2124" s="87">
        <f>INDEX(Hosts!$A:$O,MATCH(Places!$C2124,Hosts!$A:$A,0),MATCH(Places!F$1,Hosts!$1:$1,0))</f>
        <v>0.3</v>
      </c>
      <c r="G2124" s="17" t="str">
        <f>INDEX(Hosts!$A:$O,MATCH(Places!$C2124,Hosts!$A:$A,0),MATCH(Places!G$1,Hosts!$1:$1,0))</f>
        <v>Yes</v>
      </c>
      <c r="H2124" s="17">
        <v>20</v>
      </c>
      <c r="I2124" s="17" t="str">
        <f>INDEX(Neighborhoods!$A:$C,MATCH(Places!$H2124,Neighborhoods!$A:$A,0),MATCH(Places!I$1,Neighborhoods!$1:$1,0))</f>
        <v>Manhattan</v>
      </c>
      <c r="J2124" s="17" t="str">
        <f>INDEX(Neighborhoods!$A:$C,MATCH(Places!$H2124,Neighborhoods!$A:$A,0),MATCH(Places!J$1,Neighborhoods!$1:$1,0))</f>
        <v>Upper West Side</v>
      </c>
      <c r="K2124" s="17" t="s">
        <v>11822</v>
      </c>
      <c r="L2124" s="17" t="str">
        <f t="shared" si="132"/>
        <v>No</v>
      </c>
      <c r="M2124" s="17">
        <v>3</v>
      </c>
      <c r="N2124" s="17" t="str" cm="1">
        <f t="array" ref="N2124">_xlfn.IFS(M2124&lt;=2,"Small",M2124&lt;=5,"Medium",M2124&gt;5,"Large")</f>
        <v>Medium</v>
      </c>
      <c r="O2124" s="65">
        <v>99</v>
      </c>
      <c r="P2124" s="87">
        <f t="shared" si="133"/>
        <v>0.03</v>
      </c>
      <c r="Q2124" s="68">
        <v>5</v>
      </c>
      <c r="R2124" s="68" t="str" cm="1">
        <f t="array" ref="R2124">_xlfn.SWITCH(ROUND(Q2124,0),5,"Excellent",4,"Good",3,"Ok","Bad")</f>
        <v>Excellent</v>
      </c>
      <c r="S2124" s="17">
        <v>18</v>
      </c>
      <c r="T2124" s="17" t="str">
        <f t="shared" si="134"/>
        <v>No</v>
      </c>
      <c r="U2124" s="82">
        <v>42630</v>
      </c>
      <c r="V2124" s="82">
        <v>44057</v>
      </c>
      <c r="W2124" s="17">
        <v>335</v>
      </c>
      <c r="X2124" s="17" t="str">
        <f t="shared" si="135"/>
        <v>Active</v>
      </c>
      <c r="Y2124" s="17" t="s">
        <v>15615</v>
      </c>
      <c r="Z2124" s="17"/>
    </row>
    <row r="2125" spans="1:26" x14ac:dyDescent="0.25">
      <c r="A2125">
        <v>2124</v>
      </c>
      <c r="B2125" s="17" t="s">
        <v>1577</v>
      </c>
      <c r="C2125" s="17">
        <v>1901</v>
      </c>
      <c r="D2125" s="17" t="str">
        <f>INDEX(Hosts!$A:$O,MATCH(Places!$C2125,Hosts!$A:$A,0),MATCH(Places!D$1,Hosts!$1:$1,0))</f>
        <v>Within an hour</v>
      </c>
      <c r="E2125" s="87">
        <f>INDEX(Hosts!$A:$O,MATCH(Places!$C2125,Hosts!$A:$A,0),MATCH(Places!E$1,Hosts!$1:$1,0))</f>
        <v>1</v>
      </c>
      <c r="F2125" s="87">
        <f>INDEX(Hosts!$A:$O,MATCH(Places!$C2125,Hosts!$A:$A,0),MATCH(Places!F$1,Hosts!$1:$1,0))</f>
        <v>0.93</v>
      </c>
      <c r="G2125" s="17" t="str">
        <f>INDEX(Hosts!$A:$O,MATCH(Places!$C2125,Hosts!$A:$A,0),MATCH(Places!G$1,Hosts!$1:$1,0))</f>
        <v>No</v>
      </c>
      <c r="H2125" s="17">
        <v>8</v>
      </c>
      <c r="I2125" s="17" t="str">
        <f>INDEX(Neighborhoods!$A:$C,MATCH(Places!$H2125,Neighborhoods!$A:$A,0),MATCH(Places!I$1,Neighborhoods!$1:$1,0))</f>
        <v>Brooklyn</v>
      </c>
      <c r="J2125" s="17" t="str">
        <f>INDEX(Neighborhoods!$A:$C,MATCH(Places!$H2125,Neighborhoods!$A:$A,0),MATCH(Places!J$1,Neighborhoods!$1:$1,0))</f>
        <v>Bushwick</v>
      </c>
      <c r="K2125" s="17" t="s">
        <v>11822</v>
      </c>
      <c r="L2125" s="17" t="str">
        <f t="shared" si="132"/>
        <v>No</v>
      </c>
      <c r="M2125" s="17">
        <v>4</v>
      </c>
      <c r="N2125" s="17" t="str" cm="1">
        <f t="array" ref="N2125">_xlfn.IFS(M2125&lt;=2,"Small",M2125&lt;=5,"Medium",M2125&gt;5,"Large")</f>
        <v>Medium</v>
      </c>
      <c r="O2125" s="65">
        <v>90</v>
      </c>
      <c r="P2125" s="87">
        <f t="shared" si="133"/>
        <v>0.03</v>
      </c>
      <c r="Q2125" s="68">
        <v>4.6500000000000004</v>
      </c>
      <c r="R2125" s="68" t="str" cm="1">
        <f t="array" ref="R2125">_xlfn.SWITCH(ROUND(Q2125,0),5,"Excellent",4,"Good",3,"Ok","Bad")</f>
        <v>Excellent</v>
      </c>
      <c r="S2125" s="17">
        <v>104</v>
      </c>
      <c r="T2125" s="17" t="str">
        <f t="shared" si="134"/>
        <v>No</v>
      </c>
      <c r="U2125" s="82">
        <v>42598</v>
      </c>
      <c r="V2125" s="82">
        <v>44004</v>
      </c>
      <c r="W2125" s="17">
        <v>164</v>
      </c>
      <c r="X2125" s="17" t="str">
        <f t="shared" si="135"/>
        <v>Active</v>
      </c>
      <c r="Y2125" s="17" t="s">
        <v>15615</v>
      </c>
      <c r="Z2125" s="17"/>
    </row>
    <row r="2126" spans="1:26" x14ac:dyDescent="0.25">
      <c r="A2126">
        <v>2125</v>
      </c>
      <c r="B2126" s="17" t="s">
        <v>1578</v>
      </c>
      <c r="C2126" s="17">
        <v>1156</v>
      </c>
      <c r="D2126" s="17" t="str">
        <f>INDEX(Hosts!$A:$O,MATCH(Places!$C2126,Hosts!$A:$A,0),MATCH(Places!D$1,Hosts!$1:$1,0))</f>
        <v>Within a day</v>
      </c>
      <c r="E2126" s="87">
        <f>INDEX(Hosts!$A:$O,MATCH(Places!$C2126,Hosts!$A:$A,0),MATCH(Places!E$1,Hosts!$1:$1,0))</f>
        <v>0.6</v>
      </c>
      <c r="F2126" s="87">
        <f>INDEX(Hosts!$A:$O,MATCH(Places!$C2126,Hosts!$A:$A,0),MATCH(Places!F$1,Hosts!$1:$1,0))</f>
        <v>0.94</v>
      </c>
      <c r="G2126" s="17" t="str">
        <f>INDEX(Hosts!$A:$O,MATCH(Places!$C2126,Hosts!$A:$A,0),MATCH(Places!G$1,Hosts!$1:$1,0))</f>
        <v>No</v>
      </c>
      <c r="H2126" s="17">
        <v>20</v>
      </c>
      <c r="I2126" s="17" t="str">
        <f>INDEX(Neighborhoods!$A:$C,MATCH(Places!$H2126,Neighborhoods!$A:$A,0),MATCH(Places!I$1,Neighborhoods!$1:$1,0))</f>
        <v>Manhattan</v>
      </c>
      <c r="J2126" s="17" t="str">
        <f>INDEX(Neighborhoods!$A:$C,MATCH(Places!$H2126,Neighborhoods!$A:$A,0),MATCH(Places!J$1,Neighborhoods!$1:$1,0))</f>
        <v>Upper West Side</v>
      </c>
      <c r="K2126" s="17" t="s">
        <v>11822</v>
      </c>
      <c r="L2126" s="17" t="str">
        <f t="shared" si="132"/>
        <v>No</v>
      </c>
      <c r="M2126" s="17">
        <v>1</v>
      </c>
      <c r="N2126" s="17" t="str" cm="1">
        <f t="array" ref="N2126">_xlfn.IFS(M2126&lt;=2,"Small",M2126&lt;=5,"Medium",M2126&gt;5,"Large")</f>
        <v>Small</v>
      </c>
      <c r="O2126" s="65">
        <v>99</v>
      </c>
      <c r="P2126" s="87">
        <f t="shared" si="133"/>
        <v>0.03</v>
      </c>
      <c r="Q2126" s="68">
        <v>4.28</v>
      </c>
      <c r="R2126" s="68" t="str" cm="1">
        <f t="array" ref="R2126">_xlfn.SWITCH(ROUND(Q2126,0),5,"Excellent",4,"Good",3,"Ok","Bad")</f>
        <v>Good</v>
      </c>
      <c r="S2126" s="17">
        <v>29</v>
      </c>
      <c r="T2126" s="17" t="str">
        <f t="shared" si="134"/>
        <v>No</v>
      </c>
      <c r="U2126" s="82">
        <v>42588</v>
      </c>
      <c r="V2126" s="82">
        <v>43820</v>
      </c>
      <c r="W2126" s="17">
        <v>365</v>
      </c>
      <c r="X2126" s="17" t="str">
        <f t="shared" si="135"/>
        <v>Active</v>
      </c>
      <c r="Y2126" s="17" t="s">
        <v>15615</v>
      </c>
      <c r="Z2126" s="17"/>
    </row>
    <row r="2127" spans="1:26" x14ac:dyDescent="0.25">
      <c r="A2127">
        <v>2126</v>
      </c>
      <c r="B2127" s="17" t="s">
        <v>15262</v>
      </c>
      <c r="C2127" s="17">
        <v>2347</v>
      </c>
      <c r="D2127" s="17" t="str">
        <f>INDEX(Hosts!$A:$O,MATCH(Places!$C2127,Hosts!$A:$A,0),MATCH(Places!D$1,Hosts!$1:$1,0))</f>
        <v>Within an hour</v>
      </c>
      <c r="E2127" s="87">
        <f>INDEX(Hosts!$A:$O,MATCH(Places!$C2127,Hosts!$A:$A,0),MATCH(Places!E$1,Hosts!$1:$1,0))</f>
        <v>0.9</v>
      </c>
      <c r="F2127" s="87">
        <f>INDEX(Hosts!$A:$O,MATCH(Places!$C2127,Hosts!$A:$A,0),MATCH(Places!F$1,Hosts!$1:$1,0))</f>
        <v>0.96</v>
      </c>
      <c r="G2127" s="17" t="str">
        <f>INDEX(Hosts!$A:$O,MATCH(Places!$C2127,Hosts!$A:$A,0),MATCH(Places!G$1,Hosts!$1:$1,0))</f>
        <v>No</v>
      </c>
      <c r="H2127" s="17">
        <v>8</v>
      </c>
      <c r="I2127" s="17" t="str">
        <f>INDEX(Neighborhoods!$A:$C,MATCH(Places!$H2127,Neighborhoods!$A:$A,0),MATCH(Places!I$1,Neighborhoods!$1:$1,0))</f>
        <v>Brooklyn</v>
      </c>
      <c r="J2127" s="17" t="str">
        <f>INDEX(Neighborhoods!$A:$C,MATCH(Places!$H2127,Neighborhoods!$A:$A,0),MATCH(Places!J$1,Neighborhoods!$1:$1,0))</f>
        <v>Bushwick</v>
      </c>
      <c r="K2127" s="17" t="s">
        <v>1</v>
      </c>
      <c r="L2127" s="17" t="str">
        <f t="shared" si="132"/>
        <v>Yes</v>
      </c>
      <c r="M2127" s="17">
        <v>2</v>
      </c>
      <c r="N2127" s="17" t="str" cm="1">
        <f t="array" ref="N2127">_xlfn.IFS(M2127&lt;=2,"Small",M2127&lt;=5,"Medium",M2127&gt;5,"Large")</f>
        <v>Small</v>
      </c>
      <c r="O2127" s="65">
        <v>35</v>
      </c>
      <c r="P2127" s="87">
        <f t="shared" si="133"/>
        <v>0.03</v>
      </c>
      <c r="Q2127" s="68">
        <v>4.55</v>
      </c>
      <c r="R2127" s="68" t="str" cm="1">
        <f t="array" ref="R2127">_xlfn.SWITCH(ROUND(Q2127,0),5,"Excellent",4,"Good",3,"Ok","Bad")</f>
        <v>Excellent</v>
      </c>
      <c r="S2127" s="17">
        <v>11</v>
      </c>
      <c r="T2127" s="17" t="str">
        <f t="shared" si="134"/>
        <v>No</v>
      </c>
      <c r="U2127" s="82">
        <v>42577</v>
      </c>
      <c r="V2127" s="82">
        <v>42808</v>
      </c>
      <c r="W2127" s="17">
        <v>2</v>
      </c>
      <c r="X2127" s="17" t="str">
        <f t="shared" si="135"/>
        <v>Active</v>
      </c>
      <c r="Y2127" s="17" t="s">
        <v>15616</v>
      </c>
      <c r="Z2127" s="17"/>
    </row>
    <row r="2128" spans="1:26" x14ac:dyDescent="0.25">
      <c r="A2128">
        <v>2127</v>
      </c>
      <c r="B2128" s="17" t="s">
        <v>1579</v>
      </c>
      <c r="C2128" s="17">
        <v>1304</v>
      </c>
      <c r="D2128" s="17" t="str">
        <f>INDEX(Hosts!$A:$O,MATCH(Places!$C2128,Hosts!$A:$A,0),MATCH(Places!D$1,Hosts!$1:$1,0))</f>
        <v>Within an hour</v>
      </c>
      <c r="E2128" s="87">
        <f>INDEX(Hosts!$A:$O,MATCH(Places!$C2128,Hosts!$A:$A,0),MATCH(Places!E$1,Hosts!$1:$1,0))</f>
        <v>0.97</v>
      </c>
      <c r="F2128" s="87">
        <f>INDEX(Hosts!$A:$O,MATCH(Places!$C2128,Hosts!$A:$A,0),MATCH(Places!F$1,Hosts!$1:$1,0))</f>
        <v>0.98</v>
      </c>
      <c r="G2128" s="17" t="str">
        <f>INDEX(Hosts!$A:$O,MATCH(Places!$C2128,Hosts!$A:$A,0),MATCH(Places!G$1,Hosts!$1:$1,0))</f>
        <v>Yes</v>
      </c>
      <c r="H2128" s="17">
        <v>16</v>
      </c>
      <c r="I2128" s="17" t="str">
        <f>INDEX(Neighborhoods!$A:$C,MATCH(Places!$H2128,Neighborhoods!$A:$A,0),MATCH(Places!I$1,Neighborhoods!$1:$1,0))</f>
        <v>Manhattan</v>
      </c>
      <c r="J2128" s="17" t="str">
        <f>INDEX(Neighborhoods!$A:$C,MATCH(Places!$H2128,Neighborhoods!$A:$A,0),MATCH(Places!J$1,Neighborhoods!$1:$1,0))</f>
        <v>Harlem</v>
      </c>
      <c r="K2128" s="17" t="s">
        <v>1</v>
      </c>
      <c r="L2128" s="17" t="str">
        <f t="shared" si="132"/>
        <v>Yes</v>
      </c>
      <c r="M2128" s="17">
        <v>1</v>
      </c>
      <c r="N2128" s="17" t="str" cm="1">
        <f t="array" ref="N2128">_xlfn.IFS(M2128&lt;=2,"Small",M2128&lt;=5,"Medium",M2128&gt;5,"Large")</f>
        <v>Small</v>
      </c>
      <c r="O2128" s="65">
        <v>150</v>
      </c>
      <c r="P2128" s="87">
        <f t="shared" si="133"/>
        <v>0.03</v>
      </c>
      <c r="Q2128" s="68">
        <v>4.91</v>
      </c>
      <c r="R2128" s="68" t="str" cm="1">
        <f t="array" ref="R2128">_xlfn.SWITCH(ROUND(Q2128,0),5,"Excellent",4,"Good",3,"Ok","Bad")</f>
        <v>Excellent</v>
      </c>
      <c r="S2128" s="17">
        <v>176</v>
      </c>
      <c r="T2128" s="17" t="str">
        <f t="shared" si="134"/>
        <v>Yes</v>
      </c>
      <c r="U2128" s="82">
        <v>42614</v>
      </c>
      <c r="V2128" s="82">
        <v>43903</v>
      </c>
      <c r="W2128" s="17">
        <v>89</v>
      </c>
      <c r="X2128" s="17" t="str">
        <f t="shared" si="135"/>
        <v>Active</v>
      </c>
      <c r="Y2128" s="17" t="s">
        <v>15616</v>
      </c>
      <c r="Z2128" s="17"/>
    </row>
    <row r="2129" spans="1:26" x14ac:dyDescent="0.25">
      <c r="A2129">
        <v>2128</v>
      </c>
      <c r="B2129" s="17" t="s">
        <v>14012</v>
      </c>
      <c r="C2129" s="17">
        <v>1424</v>
      </c>
      <c r="D2129" s="17" t="str">
        <f>INDEX(Hosts!$A:$O,MATCH(Places!$C2129,Hosts!$A:$A,0),MATCH(Places!D$1,Hosts!$1:$1,0))</f>
        <v>Within an hour</v>
      </c>
      <c r="E2129" s="87">
        <f>INDEX(Hosts!$A:$O,MATCH(Places!$C2129,Hosts!$A:$A,0),MATCH(Places!E$1,Hosts!$1:$1,0))</f>
        <v>1</v>
      </c>
      <c r="F2129" s="87">
        <f>INDEX(Hosts!$A:$O,MATCH(Places!$C2129,Hosts!$A:$A,0),MATCH(Places!F$1,Hosts!$1:$1,0))</f>
        <v>0.67</v>
      </c>
      <c r="G2129" s="17" t="str">
        <f>INDEX(Hosts!$A:$O,MATCH(Places!$C2129,Hosts!$A:$A,0),MATCH(Places!G$1,Hosts!$1:$1,0))</f>
        <v>No</v>
      </c>
      <c r="H2129" s="17">
        <v>7</v>
      </c>
      <c r="I2129" s="17" t="str">
        <f>INDEX(Neighborhoods!$A:$C,MATCH(Places!$H2129,Neighborhoods!$A:$A,0),MATCH(Places!I$1,Neighborhoods!$1:$1,0))</f>
        <v>Brooklyn</v>
      </c>
      <c r="J2129" s="17" t="str">
        <f>INDEX(Neighborhoods!$A:$C,MATCH(Places!$H2129,Neighborhoods!$A:$A,0),MATCH(Places!J$1,Neighborhoods!$1:$1,0))</f>
        <v>Bedford-Stuyvesant</v>
      </c>
      <c r="K2129" s="17" t="s">
        <v>11822</v>
      </c>
      <c r="L2129" s="17" t="str">
        <f t="shared" si="132"/>
        <v>No</v>
      </c>
      <c r="M2129" s="17">
        <v>2</v>
      </c>
      <c r="N2129" s="17" t="str" cm="1">
        <f t="array" ref="N2129">_xlfn.IFS(M2129&lt;=2,"Small",M2129&lt;=5,"Medium",M2129&gt;5,"Large")</f>
        <v>Small</v>
      </c>
      <c r="O2129" s="65">
        <v>82</v>
      </c>
      <c r="P2129" s="87">
        <f t="shared" si="133"/>
        <v>0.03</v>
      </c>
      <c r="Q2129" s="68">
        <v>4.8</v>
      </c>
      <c r="R2129" s="68" t="str" cm="1">
        <f t="array" ref="R2129">_xlfn.SWITCH(ROUND(Q2129,0),5,"Excellent",4,"Good",3,"Ok","Bad")</f>
        <v>Excellent</v>
      </c>
      <c r="S2129" s="17">
        <v>10</v>
      </c>
      <c r="T2129" s="17" t="str">
        <f t="shared" si="134"/>
        <v>No</v>
      </c>
      <c r="U2129" s="82">
        <v>42979</v>
      </c>
      <c r="V2129" s="82">
        <v>43678</v>
      </c>
      <c r="W2129" s="17">
        <v>364</v>
      </c>
      <c r="X2129" s="17" t="str">
        <f t="shared" si="135"/>
        <v>Active</v>
      </c>
      <c r="Y2129" s="17" t="s">
        <v>15616</v>
      </c>
      <c r="Z2129" s="17"/>
    </row>
    <row r="2130" spans="1:26" x14ac:dyDescent="0.25">
      <c r="A2130">
        <v>2129</v>
      </c>
      <c r="B2130" s="17" t="s">
        <v>1580</v>
      </c>
      <c r="C2130" s="17">
        <v>2905</v>
      </c>
      <c r="D2130" s="17" t="str">
        <f>INDEX(Hosts!$A:$O,MATCH(Places!$C2130,Hosts!$A:$A,0),MATCH(Places!D$1,Hosts!$1:$1,0))</f>
        <v>Within an hour</v>
      </c>
      <c r="E2130" s="87">
        <f>INDEX(Hosts!$A:$O,MATCH(Places!$C2130,Hosts!$A:$A,0),MATCH(Places!E$1,Hosts!$1:$1,0))</f>
        <v>1</v>
      </c>
      <c r="F2130" s="87">
        <f>INDEX(Hosts!$A:$O,MATCH(Places!$C2130,Hosts!$A:$A,0),MATCH(Places!F$1,Hosts!$1:$1,0))</f>
        <v>0.96</v>
      </c>
      <c r="G2130" s="17" t="str">
        <f>INDEX(Hosts!$A:$O,MATCH(Places!$C2130,Hosts!$A:$A,0),MATCH(Places!G$1,Hosts!$1:$1,0))</f>
        <v>Yes</v>
      </c>
      <c r="H2130" s="17">
        <v>18</v>
      </c>
      <c r="I2130" s="17" t="str">
        <f>INDEX(Neighborhoods!$A:$C,MATCH(Places!$H2130,Neighborhoods!$A:$A,0),MATCH(Places!I$1,Neighborhoods!$1:$1,0))</f>
        <v>Manhattan</v>
      </c>
      <c r="J2130" s="17" t="str">
        <f>INDEX(Neighborhoods!$A:$C,MATCH(Places!$H2130,Neighborhoods!$A:$A,0),MATCH(Places!J$1,Neighborhoods!$1:$1,0))</f>
        <v>Midtown</v>
      </c>
      <c r="K2130" s="17" t="s">
        <v>11822</v>
      </c>
      <c r="L2130" s="17" t="str">
        <f t="shared" si="132"/>
        <v>No</v>
      </c>
      <c r="M2130" s="17">
        <v>4</v>
      </c>
      <c r="N2130" s="17" t="str" cm="1">
        <f t="array" ref="N2130">_xlfn.IFS(M2130&lt;=2,"Small",M2130&lt;=5,"Medium",M2130&gt;5,"Large")</f>
        <v>Medium</v>
      </c>
      <c r="O2130" s="65">
        <v>129</v>
      </c>
      <c r="P2130" s="87">
        <f t="shared" si="133"/>
        <v>0.03</v>
      </c>
      <c r="Q2130" s="68">
        <v>5</v>
      </c>
      <c r="R2130" s="68" t="str" cm="1">
        <f t="array" ref="R2130">_xlfn.SWITCH(ROUND(Q2130,0),5,"Excellent",4,"Good",3,"Ok","Bad")</f>
        <v>Excellent</v>
      </c>
      <c r="S2130" s="17">
        <v>10</v>
      </c>
      <c r="T2130" s="17" t="str">
        <f t="shared" si="134"/>
        <v>No</v>
      </c>
      <c r="U2130" s="82">
        <v>42715</v>
      </c>
      <c r="V2130" s="82">
        <v>44049</v>
      </c>
      <c r="W2130" s="17">
        <v>42</v>
      </c>
      <c r="X2130" s="17" t="str">
        <f t="shared" si="135"/>
        <v>Active</v>
      </c>
      <c r="Y2130" s="17" t="s">
        <v>15616</v>
      </c>
      <c r="Z2130" s="17"/>
    </row>
    <row r="2131" spans="1:26" x14ac:dyDescent="0.25">
      <c r="A2131">
        <v>2130</v>
      </c>
      <c r="B2131" s="17" t="s">
        <v>1581</v>
      </c>
      <c r="C2131" s="17">
        <v>88</v>
      </c>
      <c r="D2131" s="17" t="str">
        <f>INDEX(Hosts!$A:$O,MATCH(Places!$C2131,Hosts!$A:$A,0),MATCH(Places!D$1,Hosts!$1:$1,0))</f>
        <v>Within a few hours</v>
      </c>
      <c r="E2131" s="87">
        <f>INDEX(Hosts!$A:$O,MATCH(Places!$C2131,Hosts!$A:$A,0),MATCH(Places!E$1,Hosts!$1:$1,0))</f>
        <v>1</v>
      </c>
      <c r="F2131" s="87">
        <f>INDEX(Hosts!$A:$O,MATCH(Places!$C2131,Hosts!$A:$A,0),MATCH(Places!F$1,Hosts!$1:$1,0))</f>
        <v>0.86</v>
      </c>
      <c r="G2131" s="17" t="str">
        <f>INDEX(Hosts!$A:$O,MATCH(Places!$C2131,Hosts!$A:$A,0),MATCH(Places!G$1,Hosts!$1:$1,0))</f>
        <v>Yes</v>
      </c>
      <c r="H2131" s="17">
        <v>9</v>
      </c>
      <c r="I2131" s="17" t="str">
        <f>INDEX(Neighborhoods!$A:$C,MATCH(Places!$H2131,Neighborhoods!$A:$A,0),MATCH(Places!I$1,Neighborhoods!$1:$1,0))</f>
        <v>Brooklyn</v>
      </c>
      <c r="J2131" s="17" t="str">
        <f>INDEX(Neighborhoods!$A:$C,MATCH(Places!$H2131,Neighborhoods!$A:$A,0),MATCH(Places!J$1,Neighborhoods!$1:$1,0))</f>
        <v>Crown Heights</v>
      </c>
      <c r="K2131" s="17" t="s">
        <v>1</v>
      </c>
      <c r="L2131" s="17" t="str">
        <f t="shared" si="132"/>
        <v>Yes</v>
      </c>
      <c r="M2131" s="17">
        <v>6</v>
      </c>
      <c r="N2131" s="17" t="str" cm="1">
        <f t="array" ref="N2131">_xlfn.IFS(M2131&lt;=2,"Small",M2131&lt;=5,"Medium",M2131&gt;5,"Large")</f>
        <v>Large</v>
      </c>
      <c r="O2131" s="65">
        <v>48</v>
      </c>
      <c r="P2131" s="87">
        <f t="shared" si="133"/>
        <v>0.03</v>
      </c>
      <c r="Q2131" s="68">
        <v>4.8899999999999997</v>
      </c>
      <c r="R2131" s="68" t="str" cm="1">
        <f t="array" ref="R2131">_xlfn.SWITCH(ROUND(Q2131,0),5,"Excellent",4,"Good",3,"Ok","Bad")</f>
        <v>Excellent</v>
      </c>
      <c r="S2131" s="17">
        <v>100</v>
      </c>
      <c r="T2131" s="17" t="str">
        <f t="shared" si="134"/>
        <v>No</v>
      </c>
      <c r="U2131" s="82">
        <v>42576</v>
      </c>
      <c r="V2131" s="82">
        <v>43833</v>
      </c>
      <c r="W2131" s="17">
        <v>365</v>
      </c>
      <c r="X2131" s="17" t="str">
        <f t="shared" si="135"/>
        <v>Active</v>
      </c>
      <c r="Y2131" s="17" t="s">
        <v>15615</v>
      </c>
      <c r="Z2131" s="17"/>
    </row>
    <row r="2132" spans="1:26" x14ac:dyDescent="0.25">
      <c r="A2132">
        <v>2131</v>
      </c>
      <c r="B2132" s="17" t="s">
        <v>13814</v>
      </c>
      <c r="C2132" s="17">
        <v>2126</v>
      </c>
      <c r="D2132" s="17" t="str">
        <f>INDEX(Hosts!$A:$O,MATCH(Places!$C2132,Hosts!$A:$A,0),MATCH(Places!D$1,Hosts!$1:$1,0))</f>
        <v>Within an hour</v>
      </c>
      <c r="E2132" s="87">
        <f>INDEX(Hosts!$A:$O,MATCH(Places!$C2132,Hosts!$A:$A,0),MATCH(Places!E$1,Hosts!$1:$1,0))</f>
        <v>0.96</v>
      </c>
      <c r="F2132" s="87">
        <f>INDEX(Hosts!$A:$O,MATCH(Places!$C2132,Hosts!$A:$A,0),MATCH(Places!F$1,Hosts!$1:$1,0))</f>
        <v>0.95</v>
      </c>
      <c r="G2132" s="17" t="str">
        <f>INDEX(Hosts!$A:$O,MATCH(Places!$C2132,Hosts!$A:$A,0),MATCH(Places!G$1,Hosts!$1:$1,0))</f>
        <v>No</v>
      </c>
      <c r="H2132" s="17">
        <v>22</v>
      </c>
      <c r="I2132" s="17" t="str">
        <f>INDEX(Neighborhoods!$A:$C,MATCH(Places!$H2132,Neighborhoods!$A:$A,0),MATCH(Places!I$1,Neighborhoods!$1:$1,0))</f>
        <v>Queens</v>
      </c>
      <c r="J2132" s="17" t="str">
        <f>INDEX(Neighborhoods!$A:$C,MATCH(Places!$H2132,Neighborhoods!$A:$A,0),MATCH(Places!J$1,Neighborhoods!$1:$1,0))</f>
        <v>Flushing</v>
      </c>
      <c r="K2132" s="17" t="s">
        <v>1</v>
      </c>
      <c r="L2132" s="17" t="str">
        <f t="shared" si="132"/>
        <v>Yes</v>
      </c>
      <c r="M2132" s="17">
        <v>2</v>
      </c>
      <c r="N2132" s="17" t="str" cm="1">
        <f t="array" ref="N2132">_xlfn.IFS(M2132&lt;=2,"Small",M2132&lt;=5,"Medium",M2132&gt;5,"Large")</f>
        <v>Small</v>
      </c>
      <c r="O2132" s="65">
        <v>58</v>
      </c>
      <c r="P2132" s="87">
        <f t="shared" si="133"/>
        <v>0.03</v>
      </c>
      <c r="Q2132" s="68">
        <v>4.66</v>
      </c>
      <c r="R2132" s="68" t="str" cm="1">
        <f t="array" ref="R2132">_xlfn.SWITCH(ROUND(Q2132,0),5,"Excellent",4,"Good",3,"Ok","Bad")</f>
        <v>Excellent</v>
      </c>
      <c r="S2132" s="17">
        <v>70</v>
      </c>
      <c r="T2132" s="17" t="str">
        <f t="shared" si="134"/>
        <v>No</v>
      </c>
      <c r="U2132" s="82">
        <v>42585</v>
      </c>
      <c r="V2132" s="82">
        <v>43828</v>
      </c>
      <c r="W2132" s="17">
        <v>75</v>
      </c>
      <c r="X2132" s="17" t="str">
        <f t="shared" si="135"/>
        <v>Active</v>
      </c>
      <c r="Y2132" s="17" t="s">
        <v>15615</v>
      </c>
      <c r="Z2132" s="17"/>
    </row>
    <row r="2133" spans="1:26" x14ac:dyDescent="0.25">
      <c r="A2133">
        <v>2132</v>
      </c>
      <c r="B2133" s="17" t="s">
        <v>1582</v>
      </c>
      <c r="C2133" s="17">
        <v>2926</v>
      </c>
      <c r="D2133" s="17" t="str">
        <f>INDEX(Hosts!$A:$O,MATCH(Places!$C2133,Hosts!$A:$A,0),MATCH(Places!D$1,Hosts!$1:$1,0))</f>
        <v>Within an hour</v>
      </c>
      <c r="E2133" s="87">
        <f>INDEX(Hosts!$A:$O,MATCH(Places!$C2133,Hosts!$A:$A,0),MATCH(Places!E$1,Hosts!$1:$1,0))</f>
        <v>1</v>
      </c>
      <c r="F2133" s="87">
        <f>INDEX(Hosts!$A:$O,MATCH(Places!$C2133,Hosts!$A:$A,0),MATCH(Places!F$1,Hosts!$1:$1,0))</f>
        <v>1</v>
      </c>
      <c r="G2133" s="17" t="str">
        <f>INDEX(Hosts!$A:$O,MATCH(Places!$C2133,Hosts!$A:$A,0),MATCH(Places!G$1,Hosts!$1:$1,0))</f>
        <v>Yes</v>
      </c>
      <c r="H2133" s="17">
        <v>9</v>
      </c>
      <c r="I2133" s="17" t="str">
        <f>INDEX(Neighborhoods!$A:$C,MATCH(Places!$H2133,Neighborhoods!$A:$A,0),MATCH(Places!I$1,Neighborhoods!$1:$1,0))</f>
        <v>Brooklyn</v>
      </c>
      <c r="J2133" s="17" t="str">
        <f>INDEX(Neighborhoods!$A:$C,MATCH(Places!$H2133,Neighborhoods!$A:$A,0),MATCH(Places!J$1,Neighborhoods!$1:$1,0))</f>
        <v>Crown Heights</v>
      </c>
      <c r="K2133" s="17" t="s">
        <v>1</v>
      </c>
      <c r="L2133" s="17" t="str">
        <f t="shared" si="132"/>
        <v>Yes</v>
      </c>
      <c r="M2133" s="17">
        <v>2</v>
      </c>
      <c r="N2133" s="17" t="str" cm="1">
        <f t="array" ref="N2133">_xlfn.IFS(M2133&lt;=2,"Small",M2133&lt;=5,"Medium",M2133&gt;5,"Large")</f>
        <v>Small</v>
      </c>
      <c r="O2133" s="65">
        <v>56</v>
      </c>
      <c r="P2133" s="87">
        <f t="shared" si="133"/>
        <v>0.03</v>
      </c>
      <c r="Q2133" s="68">
        <v>4.92</v>
      </c>
      <c r="R2133" s="68" t="str" cm="1">
        <f t="array" ref="R2133">_xlfn.SWITCH(ROUND(Q2133,0),5,"Excellent",4,"Good",3,"Ok","Bad")</f>
        <v>Excellent</v>
      </c>
      <c r="S2133" s="17">
        <v>193</v>
      </c>
      <c r="T2133" s="17" t="str">
        <f t="shared" si="134"/>
        <v>Yes</v>
      </c>
      <c r="U2133" s="82">
        <v>42597</v>
      </c>
      <c r="V2133" s="82">
        <v>43913</v>
      </c>
      <c r="W2133" s="17">
        <v>151</v>
      </c>
      <c r="X2133" s="17" t="str">
        <f t="shared" si="135"/>
        <v>Active</v>
      </c>
      <c r="Y2133" s="17" t="s">
        <v>15616</v>
      </c>
      <c r="Z2133" s="17"/>
    </row>
    <row r="2134" spans="1:26" x14ac:dyDescent="0.25">
      <c r="A2134">
        <v>2133</v>
      </c>
      <c r="B2134" s="17" t="s">
        <v>14661</v>
      </c>
      <c r="C2134" s="17">
        <v>772</v>
      </c>
      <c r="D2134" s="17" t="str">
        <f>INDEX(Hosts!$A:$O,MATCH(Places!$C2134,Hosts!$A:$A,0),MATCH(Places!D$1,Hosts!$1:$1,0))</f>
        <v>Within an hour</v>
      </c>
      <c r="E2134" s="87">
        <f>INDEX(Hosts!$A:$O,MATCH(Places!$C2134,Hosts!$A:$A,0),MATCH(Places!E$1,Hosts!$1:$1,0))</f>
        <v>1</v>
      </c>
      <c r="F2134" s="87">
        <f>INDEX(Hosts!$A:$O,MATCH(Places!$C2134,Hosts!$A:$A,0),MATCH(Places!F$1,Hosts!$1:$1,0))</f>
        <v>0.97</v>
      </c>
      <c r="G2134" s="17" t="str">
        <f>INDEX(Hosts!$A:$O,MATCH(Places!$C2134,Hosts!$A:$A,0),MATCH(Places!G$1,Hosts!$1:$1,0))</f>
        <v>Yes</v>
      </c>
      <c r="H2134" s="17">
        <v>19</v>
      </c>
      <c r="I2134" s="17" t="str">
        <f>INDEX(Neighborhoods!$A:$C,MATCH(Places!$H2134,Neighborhoods!$A:$A,0),MATCH(Places!I$1,Neighborhoods!$1:$1,0))</f>
        <v>Manhattan</v>
      </c>
      <c r="J2134" s="17" t="str">
        <f>INDEX(Neighborhoods!$A:$C,MATCH(Places!$H2134,Neighborhoods!$A:$A,0),MATCH(Places!J$1,Neighborhoods!$1:$1,0))</f>
        <v>Upper East Side</v>
      </c>
      <c r="K2134" s="17" t="s">
        <v>11822</v>
      </c>
      <c r="L2134" s="17" t="str">
        <f t="shared" si="132"/>
        <v>No</v>
      </c>
      <c r="M2134" s="17">
        <v>2</v>
      </c>
      <c r="N2134" s="17" t="str" cm="1">
        <f t="array" ref="N2134">_xlfn.IFS(M2134&lt;=2,"Small",M2134&lt;=5,"Medium",M2134&gt;5,"Large")</f>
        <v>Small</v>
      </c>
      <c r="O2134" s="65">
        <v>198</v>
      </c>
      <c r="P2134" s="87">
        <f t="shared" si="133"/>
        <v>0.03</v>
      </c>
      <c r="Q2134" s="68">
        <v>4.9800000000000004</v>
      </c>
      <c r="R2134" s="68" t="str" cm="1">
        <f t="array" ref="R2134">_xlfn.SWITCH(ROUND(Q2134,0),5,"Excellent",4,"Good",3,"Ok","Bad")</f>
        <v>Excellent</v>
      </c>
      <c r="S2134" s="17">
        <v>125</v>
      </c>
      <c r="T2134" s="17" t="str">
        <f t="shared" si="134"/>
        <v>Yes</v>
      </c>
      <c r="U2134" s="82">
        <v>42614</v>
      </c>
      <c r="V2134" s="82">
        <v>44053</v>
      </c>
      <c r="W2134" s="17">
        <v>35</v>
      </c>
      <c r="X2134" s="17" t="str">
        <f t="shared" si="135"/>
        <v>Active</v>
      </c>
      <c r="Y2134" s="17" t="s">
        <v>15615</v>
      </c>
      <c r="Z2134" s="17"/>
    </row>
    <row r="2135" spans="1:26" x14ac:dyDescent="0.25">
      <c r="A2135">
        <v>2134</v>
      </c>
      <c r="B2135" s="17" t="s">
        <v>1583</v>
      </c>
      <c r="C2135" s="17">
        <v>2465</v>
      </c>
      <c r="D2135" s="17" t="str">
        <f>INDEX(Hosts!$A:$O,MATCH(Places!$C2135,Hosts!$A:$A,0),MATCH(Places!D$1,Hosts!$1:$1,0))</f>
        <v>Within an hour</v>
      </c>
      <c r="E2135" s="87">
        <f>INDEX(Hosts!$A:$O,MATCH(Places!$C2135,Hosts!$A:$A,0),MATCH(Places!E$1,Hosts!$1:$1,0))</f>
        <v>1</v>
      </c>
      <c r="F2135" s="87">
        <f>INDEX(Hosts!$A:$O,MATCH(Places!$C2135,Hosts!$A:$A,0),MATCH(Places!F$1,Hosts!$1:$1,0))</f>
        <v>1</v>
      </c>
      <c r="G2135" s="17" t="str">
        <f>INDEX(Hosts!$A:$O,MATCH(Places!$C2135,Hosts!$A:$A,0),MATCH(Places!G$1,Hosts!$1:$1,0))</f>
        <v>Yes</v>
      </c>
      <c r="H2135" s="17">
        <v>21</v>
      </c>
      <c r="I2135" s="17" t="str">
        <f>INDEX(Neighborhoods!$A:$C,MATCH(Places!$H2135,Neighborhoods!$A:$A,0),MATCH(Places!I$1,Neighborhoods!$1:$1,0))</f>
        <v>Queens</v>
      </c>
      <c r="J2135" s="17" t="str">
        <f>INDEX(Neighborhoods!$A:$C,MATCH(Places!$H2135,Neighborhoods!$A:$A,0),MATCH(Places!J$1,Neighborhoods!$1:$1,0))</f>
        <v>Astoria</v>
      </c>
      <c r="K2135" s="17" t="s">
        <v>11822</v>
      </c>
      <c r="L2135" s="17" t="str">
        <f t="shared" si="132"/>
        <v>No</v>
      </c>
      <c r="M2135" s="17">
        <v>4</v>
      </c>
      <c r="N2135" s="17" t="str" cm="1">
        <f t="array" ref="N2135">_xlfn.IFS(M2135&lt;=2,"Small",M2135&lt;=5,"Medium",M2135&gt;5,"Large")</f>
        <v>Medium</v>
      </c>
      <c r="O2135" s="65">
        <v>233</v>
      </c>
      <c r="P2135" s="87">
        <f t="shared" si="133"/>
        <v>0.04</v>
      </c>
      <c r="Q2135" s="68">
        <v>5</v>
      </c>
      <c r="R2135" s="68" t="str" cm="1">
        <f t="array" ref="R2135">_xlfn.SWITCH(ROUND(Q2135,0),5,"Excellent",4,"Good",3,"Ok","Bad")</f>
        <v>Excellent</v>
      </c>
      <c r="S2135" s="17">
        <v>175</v>
      </c>
      <c r="T2135" s="17" t="str">
        <f t="shared" si="134"/>
        <v>Yes</v>
      </c>
      <c r="U2135" s="82">
        <v>42590</v>
      </c>
      <c r="V2135" s="82">
        <v>43906</v>
      </c>
      <c r="W2135" s="17">
        <v>273</v>
      </c>
      <c r="X2135" s="17" t="str">
        <f t="shared" si="135"/>
        <v>Active</v>
      </c>
      <c r="Y2135" s="17" t="s">
        <v>15615</v>
      </c>
      <c r="Z2135" s="17"/>
    </row>
    <row r="2136" spans="1:26" x14ac:dyDescent="0.25">
      <c r="A2136">
        <v>2135</v>
      </c>
      <c r="B2136" s="17" t="s">
        <v>1584</v>
      </c>
      <c r="C2136" s="17">
        <v>2714</v>
      </c>
      <c r="D2136" s="17" t="str">
        <f>INDEX(Hosts!$A:$O,MATCH(Places!$C2136,Hosts!$A:$A,0),MATCH(Places!D$1,Hosts!$1:$1,0))</f>
        <v>Within a few hours</v>
      </c>
      <c r="E2136" s="87">
        <f>INDEX(Hosts!$A:$O,MATCH(Places!$C2136,Hosts!$A:$A,0),MATCH(Places!E$1,Hosts!$1:$1,0))</f>
        <v>1</v>
      </c>
      <c r="F2136" s="87">
        <f>INDEX(Hosts!$A:$O,MATCH(Places!$C2136,Hosts!$A:$A,0),MATCH(Places!F$1,Hosts!$1:$1,0))</f>
        <v>1</v>
      </c>
      <c r="G2136" s="17" t="str">
        <f>INDEX(Hosts!$A:$O,MATCH(Places!$C2136,Hosts!$A:$A,0),MATCH(Places!G$1,Hosts!$1:$1,0))</f>
        <v>Yes</v>
      </c>
      <c r="H2136" s="17">
        <v>16</v>
      </c>
      <c r="I2136" s="17" t="str">
        <f>INDEX(Neighborhoods!$A:$C,MATCH(Places!$H2136,Neighborhoods!$A:$A,0),MATCH(Places!I$1,Neighborhoods!$1:$1,0))</f>
        <v>Manhattan</v>
      </c>
      <c r="J2136" s="17" t="str">
        <f>INDEX(Neighborhoods!$A:$C,MATCH(Places!$H2136,Neighborhoods!$A:$A,0),MATCH(Places!J$1,Neighborhoods!$1:$1,0))</f>
        <v>Harlem</v>
      </c>
      <c r="K2136" s="17" t="s">
        <v>11822</v>
      </c>
      <c r="L2136" s="17" t="str">
        <f t="shared" si="132"/>
        <v>No</v>
      </c>
      <c r="M2136" s="17">
        <v>7</v>
      </c>
      <c r="N2136" s="17" t="str" cm="1">
        <f t="array" ref="N2136">_xlfn.IFS(M2136&lt;=2,"Small",M2136&lt;=5,"Medium",M2136&gt;5,"Large")</f>
        <v>Large</v>
      </c>
      <c r="O2136" s="65">
        <v>450</v>
      </c>
      <c r="P2136" s="87">
        <f t="shared" si="133"/>
        <v>0.04</v>
      </c>
      <c r="Q2136" s="68">
        <v>4.99</v>
      </c>
      <c r="R2136" s="68" t="str" cm="1">
        <f t="array" ref="R2136">_xlfn.SWITCH(ROUND(Q2136,0),5,"Excellent",4,"Good",3,"Ok","Bad")</f>
        <v>Excellent</v>
      </c>
      <c r="S2136" s="17">
        <v>112</v>
      </c>
      <c r="T2136" s="17" t="str">
        <f t="shared" si="134"/>
        <v>Yes</v>
      </c>
      <c r="U2136" s="82">
        <v>42592</v>
      </c>
      <c r="V2136" s="82">
        <v>43877</v>
      </c>
      <c r="W2136" s="17">
        <v>304</v>
      </c>
      <c r="X2136" s="17" t="str">
        <f t="shared" si="135"/>
        <v>Active</v>
      </c>
      <c r="Y2136" s="17" t="s">
        <v>15615</v>
      </c>
      <c r="Z2136" s="17"/>
    </row>
    <row r="2137" spans="1:26" x14ac:dyDescent="0.25">
      <c r="A2137">
        <v>2136</v>
      </c>
      <c r="B2137" s="17" t="s">
        <v>13956</v>
      </c>
      <c r="C2137" s="17">
        <v>1253</v>
      </c>
      <c r="D2137" s="17" t="str">
        <f>INDEX(Hosts!$A:$O,MATCH(Places!$C2137,Hosts!$A:$A,0),MATCH(Places!D$1,Hosts!$1:$1,0))</f>
        <v>Within an hour</v>
      </c>
      <c r="E2137" s="87">
        <f>INDEX(Hosts!$A:$O,MATCH(Places!$C2137,Hosts!$A:$A,0),MATCH(Places!E$1,Hosts!$1:$1,0))</f>
        <v>1</v>
      </c>
      <c r="F2137" s="87">
        <f>INDEX(Hosts!$A:$O,MATCH(Places!$C2137,Hosts!$A:$A,0),MATCH(Places!F$1,Hosts!$1:$1,0))</f>
        <v>0.79</v>
      </c>
      <c r="G2137" s="17" t="str">
        <f>INDEX(Hosts!$A:$O,MATCH(Places!$C2137,Hosts!$A:$A,0),MATCH(Places!G$1,Hosts!$1:$1,0))</f>
        <v>Yes</v>
      </c>
      <c r="H2137" s="17">
        <v>7</v>
      </c>
      <c r="I2137" s="17" t="str">
        <f>INDEX(Neighborhoods!$A:$C,MATCH(Places!$H2137,Neighborhoods!$A:$A,0),MATCH(Places!I$1,Neighborhoods!$1:$1,0))</f>
        <v>Brooklyn</v>
      </c>
      <c r="J2137" s="17" t="str">
        <f>INDEX(Neighborhoods!$A:$C,MATCH(Places!$H2137,Neighborhoods!$A:$A,0),MATCH(Places!J$1,Neighborhoods!$1:$1,0))</f>
        <v>Bedford-Stuyvesant</v>
      </c>
      <c r="K2137" s="17" t="s">
        <v>1</v>
      </c>
      <c r="L2137" s="17" t="str">
        <f t="shared" si="132"/>
        <v>Yes</v>
      </c>
      <c r="M2137" s="17">
        <v>2</v>
      </c>
      <c r="N2137" s="17" t="str" cm="1">
        <f t="array" ref="N2137">_xlfn.IFS(M2137&lt;=2,"Small",M2137&lt;=5,"Medium",M2137&gt;5,"Large")</f>
        <v>Small</v>
      </c>
      <c r="O2137" s="65">
        <v>45</v>
      </c>
      <c r="P2137" s="87">
        <f t="shared" si="133"/>
        <v>0.03</v>
      </c>
      <c r="Q2137" s="68">
        <v>4.68</v>
      </c>
      <c r="R2137" s="68" t="str" cm="1">
        <f t="array" ref="R2137">_xlfn.SWITCH(ROUND(Q2137,0),5,"Excellent",4,"Good",3,"Ok","Bad")</f>
        <v>Excellent</v>
      </c>
      <c r="S2137" s="17">
        <v>28</v>
      </c>
      <c r="T2137" s="17" t="str">
        <f t="shared" si="134"/>
        <v>No</v>
      </c>
      <c r="U2137" s="82">
        <v>42612</v>
      </c>
      <c r="V2137" s="82">
        <v>43832</v>
      </c>
      <c r="W2137" s="17">
        <v>89</v>
      </c>
      <c r="X2137" s="17" t="str">
        <f t="shared" si="135"/>
        <v>Active</v>
      </c>
      <c r="Y2137" s="17" t="s">
        <v>15615</v>
      </c>
      <c r="Z2137" s="17"/>
    </row>
    <row r="2138" spans="1:26" x14ac:dyDescent="0.25">
      <c r="A2138">
        <v>2137</v>
      </c>
      <c r="B2138" s="17" t="s">
        <v>14043</v>
      </c>
      <c r="C2138" s="17">
        <v>1526</v>
      </c>
      <c r="D2138" s="17" t="str">
        <f>INDEX(Hosts!$A:$O,MATCH(Places!$C2138,Hosts!$A:$A,0),MATCH(Places!D$1,Hosts!$1:$1,0))</f>
        <v>A few days or more</v>
      </c>
      <c r="E2138" s="87">
        <f>INDEX(Hosts!$A:$O,MATCH(Places!$C2138,Hosts!$A:$A,0),MATCH(Places!E$1,Hosts!$1:$1,0))</f>
        <v>0.33</v>
      </c>
      <c r="F2138" s="87">
        <f>INDEX(Hosts!$A:$O,MATCH(Places!$C2138,Hosts!$A:$A,0),MATCH(Places!F$1,Hosts!$1:$1,0))</f>
        <v>0</v>
      </c>
      <c r="G2138" s="17" t="str">
        <f>INDEX(Hosts!$A:$O,MATCH(Places!$C2138,Hosts!$A:$A,0),MATCH(Places!G$1,Hosts!$1:$1,0))</f>
        <v>No</v>
      </c>
      <c r="H2138" s="17">
        <v>26</v>
      </c>
      <c r="I2138" s="17" t="str">
        <f>INDEX(Neighborhoods!$A:$C,MATCH(Places!$H2138,Neighborhoods!$A:$A,0),MATCH(Places!I$1,Neighborhoods!$1:$1,0))</f>
        <v>Queens</v>
      </c>
      <c r="J2138" s="17" t="str">
        <f>INDEX(Neighborhoods!$A:$C,MATCH(Places!$H2138,Neighborhoods!$A:$A,0),MATCH(Places!J$1,Neighborhoods!$1:$1,0))</f>
        <v>Sunnyside</v>
      </c>
      <c r="K2138" s="17" t="s">
        <v>11822</v>
      </c>
      <c r="L2138" s="17" t="str">
        <f t="shared" si="132"/>
        <v>No</v>
      </c>
      <c r="M2138" s="17">
        <v>2</v>
      </c>
      <c r="N2138" s="17" t="str" cm="1">
        <f t="array" ref="N2138">_xlfn.IFS(M2138&lt;=2,"Small",M2138&lt;=5,"Medium",M2138&gt;5,"Large")</f>
        <v>Small</v>
      </c>
      <c r="O2138" s="65">
        <v>96</v>
      </c>
      <c r="P2138" s="87">
        <f t="shared" si="133"/>
        <v>0.03</v>
      </c>
      <c r="Q2138" s="68">
        <v>5</v>
      </c>
      <c r="R2138" s="68" t="str" cm="1">
        <f t="array" ref="R2138">_xlfn.SWITCH(ROUND(Q2138,0),5,"Excellent",4,"Good",3,"Ok","Bad")</f>
        <v>Excellent</v>
      </c>
      <c r="S2138" s="17">
        <v>3</v>
      </c>
      <c r="T2138" s="17" t="str">
        <f t="shared" si="134"/>
        <v>No</v>
      </c>
      <c r="U2138" s="82">
        <v>42982</v>
      </c>
      <c r="V2138" s="82">
        <v>43065</v>
      </c>
      <c r="W2138" s="17">
        <v>320</v>
      </c>
      <c r="X2138" s="17" t="str">
        <f t="shared" si="135"/>
        <v>Active</v>
      </c>
      <c r="Y2138" s="17" t="s">
        <v>15615</v>
      </c>
      <c r="Z2138" s="17"/>
    </row>
    <row r="2139" spans="1:26" x14ac:dyDescent="0.25">
      <c r="A2139">
        <v>2138</v>
      </c>
      <c r="B2139" s="17" t="s">
        <v>1585</v>
      </c>
      <c r="C2139" s="17">
        <v>2927</v>
      </c>
      <c r="D2139" s="17" t="str">
        <f>INDEX(Hosts!$A:$O,MATCH(Places!$C2139,Hosts!$A:$A,0),MATCH(Places!D$1,Hosts!$1:$1,0))</f>
        <v>Within a day</v>
      </c>
      <c r="E2139" s="87">
        <f>INDEX(Hosts!$A:$O,MATCH(Places!$C2139,Hosts!$A:$A,0),MATCH(Places!E$1,Hosts!$1:$1,0))</f>
        <v>1</v>
      </c>
      <c r="F2139" s="87">
        <f>INDEX(Hosts!$A:$O,MATCH(Places!$C2139,Hosts!$A:$A,0),MATCH(Places!F$1,Hosts!$1:$1,0))</f>
        <v>0.9</v>
      </c>
      <c r="G2139" s="17" t="str">
        <f>INDEX(Hosts!$A:$O,MATCH(Places!$C2139,Hosts!$A:$A,0),MATCH(Places!G$1,Hosts!$1:$1,0))</f>
        <v>Yes</v>
      </c>
      <c r="H2139" s="17">
        <v>10</v>
      </c>
      <c r="I2139" s="17" t="str">
        <f>INDEX(Neighborhoods!$A:$C,MATCH(Places!$H2139,Neighborhoods!$A:$A,0),MATCH(Places!I$1,Neighborhoods!$1:$1,0))</f>
        <v>Brooklyn</v>
      </c>
      <c r="J2139" s="17" t="str">
        <f>INDEX(Neighborhoods!$A:$C,MATCH(Places!$H2139,Neighborhoods!$A:$A,0),MATCH(Places!J$1,Neighborhoods!$1:$1,0))</f>
        <v>East Flatbush</v>
      </c>
      <c r="K2139" s="17" t="s">
        <v>1</v>
      </c>
      <c r="L2139" s="17" t="str">
        <f t="shared" si="132"/>
        <v>Yes</v>
      </c>
      <c r="M2139" s="17">
        <v>2</v>
      </c>
      <c r="N2139" s="17" t="str" cm="1">
        <f t="array" ref="N2139">_xlfn.IFS(M2139&lt;=2,"Small",M2139&lt;=5,"Medium",M2139&gt;5,"Large")</f>
        <v>Small</v>
      </c>
      <c r="O2139" s="65">
        <v>60</v>
      </c>
      <c r="P2139" s="87">
        <f t="shared" si="133"/>
        <v>0.03</v>
      </c>
      <c r="Q2139" s="68">
        <v>4.84</v>
      </c>
      <c r="R2139" s="68" t="str" cm="1">
        <f t="array" ref="R2139">_xlfn.SWITCH(ROUND(Q2139,0),5,"Excellent",4,"Good",3,"Ok","Bad")</f>
        <v>Excellent</v>
      </c>
      <c r="S2139" s="17">
        <v>61</v>
      </c>
      <c r="T2139" s="17" t="str">
        <f t="shared" si="134"/>
        <v>No</v>
      </c>
      <c r="U2139" s="82">
        <v>42736</v>
      </c>
      <c r="V2139" s="82">
        <v>43897</v>
      </c>
      <c r="W2139" s="17">
        <v>225</v>
      </c>
      <c r="X2139" s="17" t="str">
        <f t="shared" si="135"/>
        <v>Active</v>
      </c>
      <c r="Y2139" s="17" t="s">
        <v>15615</v>
      </c>
      <c r="Z2139" s="17"/>
    </row>
    <row r="2140" spans="1:26" x14ac:dyDescent="0.25">
      <c r="A2140">
        <v>2139</v>
      </c>
      <c r="B2140" s="17" t="s">
        <v>1586</v>
      </c>
      <c r="C2140" s="17">
        <v>2923</v>
      </c>
      <c r="D2140" s="17" t="str">
        <f>INDEX(Hosts!$A:$O,MATCH(Places!$C2140,Hosts!$A:$A,0),MATCH(Places!D$1,Hosts!$1:$1,0))</f>
        <v>Within an hour</v>
      </c>
      <c r="E2140" s="87">
        <f>INDEX(Hosts!$A:$O,MATCH(Places!$C2140,Hosts!$A:$A,0),MATCH(Places!E$1,Hosts!$1:$1,0))</f>
        <v>1</v>
      </c>
      <c r="F2140" s="87">
        <f>INDEX(Hosts!$A:$O,MATCH(Places!$C2140,Hosts!$A:$A,0),MATCH(Places!F$1,Hosts!$1:$1,0))</f>
        <v>1</v>
      </c>
      <c r="G2140" s="17" t="str">
        <f>INDEX(Hosts!$A:$O,MATCH(Places!$C2140,Hosts!$A:$A,0),MATCH(Places!G$1,Hosts!$1:$1,0))</f>
        <v>Yes</v>
      </c>
      <c r="H2140" s="17">
        <v>10</v>
      </c>
      <c r="I2140" s="17" t="str">
        <f>INDEX(Neighborhoods!$A:$C,MATCH(Places!$H2140,Neighborhoods!$A:$A,0),MATCH(Places!I$1,Neighborhoods!$1:$1,0))</f>
        <v>Brooklyn</v>
      </c>
      <c r="J2140" s="17" t="str">
        <f>INDEX(Neighborhoods!$A:$C,MATCH(Places!$H2140,Neighborhoods!$A:$A,0),MATCH(Places!J$1,Neighborhoods!$1:$1,0))</f>
        <v>East Flatbush</v>
      </c>
      <c r="K2140" s="17" t="s">
        <v>1</v>
      </c>
      <c r="L2140" s="17" t="str">
        <f t="shared" si="132"/>
        <v>Yes</v>
      </c>
      <c r="M2140" s="17">
        <v>1</v>
      </c>
      <c r="N2140" s="17" t="str" cm="1">
        <f t="array" ref="N2140">_xlfn.IFS(M2140&lt;=2,"Small",M2140&lt;=5,"Medium",M2140&gt;5,"Large")</f>
        <v>Small</v>
      </c>
      <c r="O2140" s="65">
        <v>42</v>
      </c>
      <c r="P2140" s="87">
        <f t="shared" si="133"/>
        <v>0.03</v>
      </c>
      <c r="Q2140" s="68">
        <v>4.82</v>
      </c>
      <c r="R2140" s="68" t="str" cm="1">
        <f t="array" ref="R2140">_xlfn.SWITCH(ROUND(Q2140,0),5,"Excellent",4,"Good",3,"Ok","Bad")</f>
        <v>Excellent</v>
      </c>
      <c r="S2140" s="17">
        <v>11</v>
      </c>
      <c r="T2140" s="17" t="str">
        <f t="shared" si="134"/>
        <v>No</v>
      </c>
      <c r="U2140" s="82">
        <v>42694</v>
      </c>
      <c r="V2140" s="82">
        <v>43914</v>
      </c>
      <c r="W2140" s="17">
        <v>238</v>
      </c>
      <c r="X2140" s="17" t="str">
        <f t="shared" si="135"/>
        <v>Active</v>
      </c>
      <c r="Y2140" s="17" t="s">
        <v>15616</v>
      </c>
      <c r="Z2140" s="17"/>
    </row>
    <row r="2141" spans="1:26" x14ac:dyDescent="0.25">
      <c r="A2141">
        <v>2140</v>
      </c>
      <c r="B2141" s="17" t="s">
        <v>14405</v>
      </c>
      <c r="C2141" s="17">
        <v>2930</v>
      </c>
      <c r="D2141" s="17" t="str">
        <f>INDEX(Hosts!$A:$O,MATCH(Places!$C2141,Hosts!$A:$A,0),MATCH(Places!D$1,Hosts!$1:$1,0))</f>
        <v>Within an hour</v>
      </c>
      <c r="E2141" s="87">
        <f>INDEX(Hosts!$A:$O,MATCH(Places!$C2141,Hosts!$A:$A,0),MATCH(Places!E$1,Hosts!$1:$1,0))</f>
        <v>1</v>
      </c>
      <c r="F2141" s="87">
        <f>INDEX(Hosts!$A:$O,MATCH(Places!$C2141,Hosts!$A:$A,0),MATCH(Places!F$1,Hosts!$1:$1,0))</f>
        <v>1</v>
      </c>
      <c r="G2141" s="17" t="str">
        <f>INDEX(Hosts!$A:$O,MATCH(Places!$C2141,Hosts!$A:$A,0),MATCH(Places!G$1,Hosts!$1:$1,0))</f>
        <v>No</v>
      </c>
      <c r="H2141" s="17">
        <v>12</v>
      </c>
      <c r="I2141" s="17" t="str">
        <f>INDEX(Neighborhoods!$A:$C,MATCH(Places!$H2141,Neighborhoods!$A:$A,0),MATCH(Places!I$1,Neighborhoods!$1:$1,0))</f>
        <v>Brooklyn</v>
      </c>
      <c r="J2141" s="17" t="str">
        <f>INDEX(Neighborhoods!$A:$C,MATCH(Places!$H2141,Neighborhoods!$A:$A,0),MATCH(Places!J$1,Neighborhoods!$1:$1,0))</f>
        <v>Williamsburg</v>
      </c>
      <c r="K2141" s="17" t="s">
        <v>1</v>
      </c>
      <c r="L2141" s="17" t="str">
        <f t="shared" si="132"/>
        <v>Yes</v>
      </c>
      <c r="M2141" s="17">
        <v>2</v>
      </c>
      <c r="N2141" s="17" t="str" cm="1">
        <f t="array" ref="N2141">_xlfn.IFS(M2141&lt;=2,"Small",M2141&lt;=5,"Medium",M2141&gt;5,"Large")</f>
        <v>Small</v>
      </c>
      <c r="O2141" s="65">
        <v>54</v>
      </c>
      <c r="P2141" s="87">
        <f t="shared" si="133"/>
        <v>0.03</v>
      </c>
      <c r="Q2141" s="68">
        <v>4.82</v>
      </c>
      <c r="R2141" s="68" t="str" cm="1">
        <f t="array" ref="R2141">_xlfn.SWITCH(ROUND(Q2141,0),5,"Excellent",4,"Good",3,"Ok","Bad")</f>
        <v>Excellent</v>
      </c>
      <c r="S2141" s="17">
        <v>11</v>
      </c>
      <c r="T2141" s="17" t="str">
        <f t="shared" si="134"/>
        <v>No</v>
      </c>
      <c r="U2141" s="82">
        <v>42602</v>
      </c>
      <c r="V2141" s="82">
        <v>43360</v>
      </c>
      <c r="W2141" s="17">
        <v>0</v>
      </c>
      <c r="X2141" s="17" t="str">
        <f t="shared" si="135"/>
        <v>Inactive</v>
      </c>
      <c r="Y2141" s="17" t="s">
        <v>15615</v>
      </c>
      <c r="Z2141" s="17"/>
    </row>
    <row r="2142" spans="1:26" x14ac:dyDescent="0.25">
      <c r="A2142">
        <v>2141</v>
      </c>
      <c r="B2142" s="17" t="s">
        <v>1588</v>
      </c>
      <c r="C2142" s="17">
        <v>596</v>
      </c>
      <c r="D2142" s="17" t="str">
        <f>INDEX(Hosts!$A:$O,MATCH(Places!$C2142,Hosts!$A:$A,0),MATCH(Places!D$1,Hosts!$1:$1,0))</f>
        <v>Within an hour</v>
      </c>
      <c r="E2142" s="87">
        <f>INDEX(Hosts!$A:$O,MATCH(Places!$C2142,Hosts!$A:$A,0),MATCH(Places!E$1,Hosts!$1:$1,0))</f>
        <v>1</v>
      </c>
      <c r="F2142" s="87">
        <f>INDEX(Hosts!$A:$O,MATCH(Places!$C2142,Hosts!$A:$A,0),MATCH(Places!F$1,Hosts!$1:$1,0))</f>
        <v>0.97</v>
      </c>
      <c r="G2142" s="17" t="str">
        <f>INDEX(Hosts!$A:$O,MATCH(Places!$C2142,Hosts!$A:$A,0),MATCH(Places!G$1,Hosts!$1:$1,0))</f>
        <v>No</v>
      </c>
      <c r="H2142" s="17">
        <v>15</v>
      </c>
      <c r="I2142" s="17" t="str">
        <f>INDEX(Neighborhoods!$A:$C,MATCH(Places!$H2142,Neighborhoods!$A:$A,0),MATCH(Places!I$1,Neighborhoods!$1:$1,0))</f>
        <v>Manhattan</v>
      </c>
      <c r="J2142" s="17" t="str">
        <f>INDEX(Neighborhoods!$A:$C,MATCH(Places!$H2142,Neighborhoods!$A:$A,0),MATCH(Places!J$1,Neighborhoods!$1:$1,0))</f>
        <v>East Village</v>
      </c>
      <c r="K2142" s="17" t="s">
        <v>11822</v>
      </c>
      <c r="L2142" s="17" t="str">
        <f t="shared" si="132"/>
        <v>No</v>
      </c>
      <c r="M2142" s="17">
        <v>6</v>
      </c>
      <c r="N2142" s="17" t="str" cm="1">
        <f t="array" ref="N2142">_xlfn.IFS(M2142&lt;=2,"Small",M2142&lt;=5,"Medium",M2142&gt;5,"Large")</f>
        <v>Large</v>
      </c>
      <c r="O2142" s="65">
        <v>200</v>
      </c>
      <c r="P2142" s="87">
        <f t="shared" si="133"/>
        <v>0.04</v>
      </c>
      <c r="Q2142" s="68">
        <v>4.67</v>
      </c>
      <c r="R2142" s="68" t="str" cm="1">
        <f t="array" ref="R2142">_xlfn.SWITCH(ROUND(Q2142,0),5,"Excellent",4,"Good",3,"Ok","Bad")</f>
        <v>Excellent</v>
      </c>
      <c r="S2142" s="17">
        <v>6</v>
      </c>
      <c r="T2142" s="17" t="str">
        <f t="shared" si="134"/>
        <v>No</v>
      </c>
      <c r="U2142" s="82">
        <v>43018</v>
      </c>
      <c r="V2142" s="82">
        <v>43384</v>
      </c>
      <c r="W2142" s="17">
        <v>34</v>
      </c>
      <c r="X2142" s="17" t="str">
        <f t="shared" si="135"/>
        <v>Active</v>
      </c>
      <c r="Y2142" s="17" t="s">
        <v>15615</v>
      </c>
      <c r="Z2142" s="17"/>
    </row>
    <row r="2143" spans="1:26" x14ac:dyDescent="0.25">
      <c r="A2143">
        <v>2142</v>
      </c>
      <c r="B2143" s="17" t="s">
        <v>1589</v>
      </c>
      <c r="C2143" s="17">
        <v>2935</v>
      </c>
      <c r="D2143" s="17" t="str">
        <f>INDEX(Hosts!$A:$O,MATCH(Places!$C2143,Hosts!$A:$A,0),MATCH(Places!D$1,Hosts!$1:$1,0))</f>
        <v>Within an hour</v>
      </c>
      <c r="E2143" s="87">
        <f>INDEX(Hosts!$A:$O,MATCH(Places!$C2143,Hosts!$A:$A,0),MATCH(Places!E$1,Hosts!$1:$1,0))</f>
        <v>0.97</v>
      </c>
      <c r="F2143" s="87">
        <f>INDEX(Hosts!$A:$O,MATCH(Places!$C2143,Hosts!$A:$A,0),MATCH(Places!F$1,Hosts!$1:$1,0))</f>
        <v>0.88</v>
      </c>
      <c r="G2143" s="17" t="str">
        <f>INDEX(Hosts!$A:$O,MATCH(Places!$C2143,Hosts!$A:$A,0),MATCH(Places!G$1,Hosts!$1:$1,0))</f>
        <v>Yes</v>
      </c>
      <c r="H2143" s="17">
        <v>9</v>
      </c>
      <c r="I2143" s="17" t="str">
        <f>INDEX(Neighborhoods!$A:$C,MATCH(Places!$H2143,Neighborhoods!$A:$A,0),MATCH(Places!I$1,Neighborhoods!$1:$1,0))</f>
        <v>Brooklyn</v>
      </c>
      <c r="J2143" s="17" t="str">
        <f>INDEX(Neighborhoods!$A:$C,MATCH(Places!$H2143,Neighborhoods!$A:$A,0),MATCH(Places!J$1,Neighborhoods!$1:$1,0))</f>
        <v>Crown Heights</v>
      </c>
      <c r="K2143" s="17" t="s">
        <v>11822</v>
      </c>
      <c r="L2143" s="17" t="str">
        <f t="shared" si="132"/>
        <v>No</v>
      </c>
      <c r="M2143" s="17">
        <v>5</v>
      </c>
      <c r="N2143" s="17" t="str" cm="1">
        <f t="array" ref="N2143">_xlfn.IFS(M2143&lt;=2,"Small",M2143&lt;=5,"Medium",M2143&gt;5,"Large")</f>
        <v>Medium</v>
      </c>
      <c r="O2143" s="65">
        <v>120</v>
      </c>
      <c r="P2143" s="87">
        <f t="shared" si="133"/>
        <v>0.03</v>
      </c>
      <c r="Q2143" s="68">
        <v>4.82</v>
      </c>
      <c r="R2143" s="68" t="str" cm="1">
        <f t="array" ref="R2143">_xlfn.SWITCH(ROUND(Q2143,0),5,"Excellent",4,"Good",3,"Ok","Bad")</f>
        <v>Excellent</v>
      </c>
      <c r="S2143" s="17">
        <v>167</v>
      </c>
      <c r="T2143" s="17" t="str">
        <f t="shared" si="134"/>
        <v>Yes</v>
      </c>
      <c r="U2143" s="82">
        <v>42580</v>
      </c>
      <c r="V2143" s="82">
        <v>44025</v>
      </c>
      <c r="W2143" s="17">
        <v>267</v>
      </c>
      <c r="X2143" s="17" t="str">
        <f t="shared" si="135"/>
        <v>Active</v>
      </c>
      <c r="Y2143" s="17" t="s">
        <v>15615</v>
      </c>
      <c r="Z2143" s="17"/>
    </row>
    <row r="2144" spans="1:26" x14ac:dyDescent="0.25">
      <c r="A2144">
        <v>2143</v>
      </c>
      <c r="B2144" s="17" t="s">
        <v>13563</v>
      </c>
      <c r="C2144" s="17">
        <v>2876</v>
      </c>
      <c r="D2144" s="17" t="str">
        <f>INDEX(Hosts!$A:$O,MATCH(Places!$C2144,Hosts!$A:$A,0),MATCH(Places!D$1,Hosts!$1:$1,0))</f>
        <v>Within a day</v>
      </c>
      <c r="E2144" s="87">
        <f>INDEX(Hosts!$A:$O,MATCH(Places!$C2144,Hosts!$A:$A,0),MATCH(Places!E$1,Hosts!$1:$1,0))</f>
        <v>1</v>
      </c>
      <c r="F2144" s="87">
        <f>INDEX(Hosts!$A:$O,MATCH(Places!$C2144,Hosts!$A:$A,0),MATCH(Places!F$1,Hosts!$1:$1,0))</f>
        <v>0.55000000000000004</v>
      </c>
      <c r="G2144" s="17" t="str">
        <f>INDEX(Hosts!$A:$O,MATCH(Places!$C2144,Hosts!$A:$A,0),MATCH(Places!G$1,Hosts!$1:$1,0))</f>
        <v>Yes</v>
      </c>
      <c r="H2144" s="17">
        <v>20</v>
      </c>
      <c r="I2144" s="17" t="str">
        <f>INDEX(Neighborhoods!$A:$C,MATCH(Places!$H2144,Neighborhoods!$A:$A,0),MATCH(Places!I$1,Neighborhoods!$1:$1,0))</f>
        <v>Manhattan</v>
      </c>
      <c r="J2144" s="17" t="str">
        <f>INDEX(Neighborhoods!$A:$C,MATCH(Places!$H2144,Neighborhoods!$A:$A,0),MATCH(Places!J$1,Neighborhoods!$1:$1,0))</f>
        <v>Upper West Side</v>
      </c>
      <c r="K2144" s="17" t="s">
        <v>11822</v>
      </c>
      <c r="L2144" s="17" t="str">
        <f t="shared" si="132"/>
        <v>No</v>
      </c>
      <c r="M2144" s="17">
        <v>5</v>
      </c>
      <c r="N2144" s="17" t="str" cm="1">
        <f t="array" ref="N2144">_xlfn.IFS(M2144&lt;=2,"Small",M2144&lt;=5,"Medium",M2144&gt;5,"Large")</f>
        <v>Medium</v>
      </c>
      <c r="O2144" s="65">
        <v>265</v>
      </c>
      <c r="P2144" s="87">
        <f t="shared" si="133"/>
        <v>0.04</v>
      </c>
      <c r="Q2144" s="68">
        <v>4.9000000000000004</v>
      </c>
      <c r="R2144" s="68" t="str" cm="1">
        <f t="array" ref="R2144">_xlfn.SWITCH(ROUND(Q2144,0),5,"Excellent",4,"Good",3,"Ok","Bad")</f>
        <v>Excellent</v>
      </c>
      <c r="S2144" s="17">
        <v>20</v>
      </c>
      <c r="T2144" s="17" t="str">
        <f t="shared" si="134"/>
        <v>No</v>
      </c>
      <c r="U2144" s="82">
        <v>42596</v>
      </c>
      <c r="V2144" s="82">
        <v>43716</v>
      </c>
      <c r="W2144" s="17">
        <v>179</v>
      </c>
      <c r="X2144" s="17" t="str">
        <f t="shared" si="135"/>
        <v>Active</v>
      </c>
      <c r="Y2144" s="17" t="s">
        <v>15615</v>
      </c>
      <c r="Z2144" s="17"/>
    </row>
    <row r="2145" spans="1:26" x14ac:dyDescent="0.25">
      <c r="A2145">
        <v>2144</v>
      </c>
      <c r="B2145" s="17" t="s">
        <v>1590</v>
      </c>
      <c r="C2145" s="17">
        <v>976</v>
      </c>
      <c r="D2145" s="17" t="str">
        <f>INDEX(Hosts!$A:$O,MATCH(Places!$C2145,Hosts!$A:$A,0),MATCH(Places!D$1,Hosts!$1:$1,0))</f>
        <v>Within an hour</v>
      </c>
      <c r="E2145" s="87">
        <f>INDEX(Hosts!$A:$O,MATCH(Places!$C2145,Hosts!$A:$A,0),MATCH(Places!E$1,Hosts!$1:$1,0))</f>
        <v>1</v>
      </c>
      <c r="F2145" s="87">
        <f>INDEX(Hosts!$A:$O,MATCH(Places!$C2145,Hosts!$A:$A,0),MATCH(Places!F$1,Hosts!$1:$1,0))</f>
        <v>0.81</v>
      </c>
      <c r="G2145" s="17" t="str">
        <f>INDEX(Hosts!$A:$O,MATCH(Places!$C2145,Hosts!$A:$A,0),MATCH(Places!G$1,Hosts!$1:$1,0))</f>
        <v>Yes</v>
      </c>
      <c r="H2145" s="17">
        <v>15</v>
      </c>
      <c r="I2145" s="17" t="str">
        <f>INDEX(Neighborhoods!$A:$C,MATCH(Places!$H2145,Neighborhoods!$A:$A,0),MATCH(Places!I$1,Neighborhoods!$1:$1,0))</f>
        <v>Manhattan</v>
      </c>
      <c r="J2145" s="17" t="str">
        <f>INDEX(Neighborhoods!$A:$C,MATCH(Places!$H2145,Neighborhoods!$A:$A,0),MATCH(Places!J$1,Neighborhoods!$1:$1,0))</f>
        <v>East Village</v>
      </c>
      <c r="K2145" s="17" t="s">
        <v>1</v>
      </c>
      <c r="L2145" s="17" t="str">
        <f t="shared" si="132"/>
        <v>Yes</v>
      </c>
      <c r="M2145" s="17">
        <v>1</v>
      </c>
      <c r="N2145" s="17" t="str" cm="1">
        <f t="array" ref="N2145">_xlfn.IFS(M2145&lt;=2,"Small",M2145&lt;=5,"Medium",M2145&gt;5,"Large")</f>
        <v>Small</v>
      </c>
      <c r="O2145" s="65">
        <v>49</v>
      </c>
      <c r="P2145" s="87">
        <f t="shared" si="133"/>
        <v>0.03</v>
      </c>
      <c r="Q2145" s="68">
        <v>5</v>
      </c>
      <c r="R2145" s="68" t="str" cm="1">
        <f t="array" ref="R2145">_xlfn.SWITCH(ROUND(Q2145,0),5,"Excellent",4,"Good",3,"Ok","Bad")</f>
        <v>Excellent</v>
      </c>
      <c r="S2145" s="17">
        <v>4</v>
      </c>
      <c r="T2145" s="17" t="str">
        <f t="shared" si="134"/>
        <v>No</v>
      </c>
      <c r="U2145" s="82">
        <v>42990</v>
      </c>
      <c r="V2145" s="82">
        <v>43832</v>
      </c>
      <c r="W2145" s="17">
        <v>257</v>
      </c>
      <c r="X2145" s="17" t="str">
        <f t="shared" si="135"/>
        <v>Active</v>
      </c>
      <c r="Y2145" s="17" t="s">
        <v>15615</v>
      </c>
      <c r="Z2145" s="17"/>
    </row>
    <row r="2146" spans="1:26" x14ac:dyDescent="0.25">
      <c r="A2146">
        <v>2145</v>
      </c>
      <c r="B2146" s="17" t="s">
        <v>14740</v>
      </c>
      <c r="C2146" s="17">
        <v>2414</v>
      </c>
      <c r="D2146" s="17" t="str">
        <f>INDEX(Hosts!$A:$O,MATCH(Places!$C2146,Hosts!$A:$A,0),MATCH(Places!D$1,Hosts!$1:$1,0))</f>
        <v>Within a few hours</v>
      </c>
      <c r="E2146" s="87">
        <f>INDEX(Hosts!$A:$O,MATCH(Places!$C2146,Hosts!$A:$A,0),MATCH(Places!E$1,Hosts!$1:$1,0))</f>
        <v>0.7</v>
      </c>
      <c r="F2146" s="87">
        <f>INDEX(Hosts!$A:$O,MATCH(Places!$C2146,Hosts!$A:$A,0),MATCH(Places!F$1,Hosts!$1:$1,0))</f>
        <v>0.75</v>
      </c>
      <c r="G2146" s="17" t="str">
        <f>INDEX(Hosts!$A:$O,MATCH(Places!$C2146,Hosts!$A:$A,0),MATCH(Places!G$1,Hosts!$1:$1,0))</f>
        <v>No</v>
      </c>
      <c r="H2146" s="17">
        <v>7</v>
      </c>
      <c r="I2146" s="17" t="str">
        <f>INDEX(Neighborhoods!$A:$C,MATCH(Places!$H2146,Neighborhoods!$A:$A,0),MATCH(Places!I$1,Neighborhoods!$1:$1,0))</f>
        <v>Brooklyn</v>
      </c>
      <c r="J2146" s="17" t="str">
        <f>INDEX(Neighborhoods!$A:$C,MATCH(Places!$H2146,Neighborhoods!$A:$A,0),MATCH(Places!J$1,Neighborhoods!$1:$1,0))</f>
        <v>Bedford-Stuyvesant</v>
      </c>
      <c r="K2146" s="17" t="s">
        <v>11822</v>
      </c>
      <c r="L2146" s="17" t="str">
        <f t="shared" si="132"/>
        <v>No</v>
      </c>
      <c r="M2146" s="17">
        <v>4</v>
      </c>
      <c r="N2146" s="17" t="str" cm="1">
        <f t="array" ref="N2146">_xlfn.IFS(M2146&lt;=2,"Small",M2146&lt;=5,"Medium",M2146&gt;5,"Large")</f>
        <v>Medium</v>
      </c>
      <c r="O2146" s="65">
        <v>279</v>
      </c>
      <c r="P2146" s="87">
        <f t="shared" si="133"/>
        <v>0.04</v>
      </c>
      <c r="Q2146" s="68">
        <v>4.58</v>
      </c>
      <c r="R2146" s="68" t="str" cm="1">
        <f t="array" ref="R2146">_xlfn.SWITCH(ROUND(Q2146,0),5,"Excellent",4,"Good",3,"Ok","Bad")</f>
        <v>Excellent</v>
      </c>
      <c r="S2146" s="17">
        <v>124</v>
      </c>
      <c r="T2146" s="17" t="str">
        <f t="shared" si="134"/>
        <v>No</v>
      </c>
      <c r="U2146" s="82">
        <v>42579</v>
      </c>
      <c r="V2146" s="82">
        <v>43841</v>
      </c>
      <c r="W2146" s="17">
        <v>300</v>
      </c>
      <c r="X2146" s="17" t="str">
        <f t="shared" si="135"/>
        <v>Active</v>
      </c>
      <c r="Y2146" s="17" t="s">
        <v>15615</v>
      </c>
      <c r="Z2146" s="17"/>
    </row>
    <row r="2147" spans="1:26" x14ac:dyDescent="0.25">
      <c r="A2147">
        <v>2146</v>
      </c>
      <c r="B2147" s="17" t="s">
        <v>1591</v>
      </c>
      <c r="C2147" s="17">
        <v>1015</v>
      </c>
      <c r="D2147" s="17" t="str">
        <f>INDEX(Hosts!$A:$O,MATCH(Places!$C2147,Hosts!$A:$A,0),MATCH(Places!D$1,Hosts!$1:$1,0))</f>
        <v>Within an hour</v>
      </c>
      <c r="E2147" s="87">
        <f>INDEX(Hosts!$A:$O,MATCH(Places!$C2147,Hosts!$A:$A,0),MATCH(Places!E$1,Hosts!$1:$1,0))</f>
        <v>1</v>
      </c>
      <c r="F2147" s="87">
        <f>INDEX(Hosts!$A:$O,MATCH(Places!$C2147,Hosts!$A:$A,0),MATCH(Places!F$1,Hosts!$1:$1,0))</f>
        <v>1</v>
      </c>
      <c r="G2147" s="17" t="str">
        <f>INDEX(Hosts!$A:$O,MATCH(Places!$C2147,Hosts!$A:$A,0),MATCH(Places!G$1,Hosts!$1:$1,0))</f>
        <v>No</v>
      </c>
      <c r="H2147" s="17">
        <v>16</v>
      </c>
      <c r="I2147" s="17" t="str">
        <f>INDEX(Neighborhoods!$A:$C,MATCH(Places!$H2147,Neighborhoods!$A:$A,0),MATCH(Places!I$1,Neighborhoods!$1:$1,0))</f>
        <v>Manhattan</v>
      </c>
      <c r="J2147" s="17" t="str">
        <f>INDEX(Neighborhoods!$A:$C,MATCH(Places!$H2147,Neighborhoods!$A:$A,0),MATCH(Places!J$1,Neighborhoods!$1:$1,0))</f>
        <v>Harlem</v>
      </c>
      <c r="K2147" s="17" t="s">
        <v>11822</v>
      </c>
      <c r="L2147" s="17" t="str">
        <f t="shared" si="132"/>
        <v>No</v>
      </c>
      <c r="M2147" s="17">
        <v>4</v>
      </c>
      <c r="N2147" s="17" t="str" cm="1">
        <f t="array" ref="N2147">_xlfn.IFS(M2147&lt;=2,"Small",M2147&lt;=5,"Medium",M2147&gt;5,"Large")</f>
        <v>Medium</v>
      </c>
      <c r="O2147" s="65">
        <v>149</v>
      </c>
      <c r="P2147" s="87">
        <f t="shared" si="133"/>
        <v>0.03</v>
      </c>
      <c r="Q2147" s="68">
        <v>4.75</v>
      </c>
      <c r="R2147" s="68" t="str" cm="1">
        <f t="array" ref="R2147">_xlfn.SWITCH(ROUND(Q2147,0),5,"Excellent",4,"Good",3,"Ok","Bad")</f>
        <v>Excellent</v>
      </c>
      <c r="S2147" s="17">
        <v>173</v>
      </c>
      <c r="T2147" s="17" t="str">
        <f t="shared" si="134"/>
        <v>No</v>
      </c>
      <c r="U2147" s="82">
        <v>42596</v>
      </c>
      <c r="V2147" s="82">
        <v>43906</v>
      </c>
      <c r="W2147" s="17">
        <v>181</v>
      </c>
      <c r="X2147" s="17" t="str">
        <f t="shared" si="135"/>
        <v>Active</v>
      </c>
      <c r="Y2147" s="17" t="s">
        <v>15616</v>
      </c>
      <c r="Z2147" s="17"/>
    </row>
    <row r="2148" spans="1:26" x14ac:dyDescent="0.25">
      <c r="A2148">
        <v>2147</v>
      </c>
      <c r="B2148" s="17" t="s">
        <v>1592</v>
      </c>
      <c r="C2148" s="17">
        <v>738</v>
      </c>
      <c r="D2148" s="17" t="str">
        <f>INDEX(Hosts!$A:$O,MATCH(Places!$C2148,Hosts!$A:$A,0),MATCH(Places!D$1,Hosts!$1:$1,0))</f>
        <v>Within a few hours</v>
      </c>
      <c r="E2148" s="87">
        <f>INDEX(Hosts!$A:$O,MATCH(Places!$C2148,Hosts!$A:$A,0),MATCH(Places!E$1,Hosts!$1:$1,0))</f>
        <v>1</v>
      </c>
      <c r="F2148" s="87">
        <f>INDEX(Hosts!$A:$O,MATCH(Places!$C2148,Hosts!$A:$A,0),MATCH(Places!F$1,Hosts!$1:$1,0))</f>
        <v>0.91</v>
      </c>
      <c r="G2148" s="17" t="str">
        <f>INDEX(Hosts!$A:$O,MATCH(Places!$C2148,Hosts!$A:$A,0),MATCH(Places!G$1,Hosts!$1:$1,0))</f>
        <v>Yes</v>
      </c>
      <c r="H2148" s="17">
        <v>8</v>
      </c>
      <c r="I2148" s="17" t="str">
        <f>INDEX(Neighborhoods!$A:$C,MATCH(Places!$H2148,Neighborhoods!$A:$A,0),MATCH(Places!I$1,Neighborhoods!$1:$1,0))</f>
        <v>Brooklyn</v>
      </c>
      <c r="J2148" s="17" t="str">
        <f>INDEX(Neighborhoods!$A:$C,MATCH(Places!$H2148,Neighborhoods!$A:$A,0),MATCH(Places!J$1,Neighborhoods!$1:$1,0))</f>
        <v>Bushwick</v>
      </c>
      <c r="K2148" s="17" t="s">
        <v>1</v>
      </c>
      <c r="L2148" s="17" t="str">
        <f t="shared" si="132"/>
        <v>Yes</v>
      </c>
      <c r="M2148" s="17">
        <v>1</v>
      </c>
      <c r="N2148" s="17" t="str" cm="1">
        <f t="array" ref="N2148">_xlfn.IFS(M2148&lt;=2,"Small",M2148&lt;=5,"Medium",M2148&gt;5,"Large")</f>
        <v>Small</v>
      </c>
      <c r="O2148" s="65">
        <v>50</v>
      </c>
      <c r="P2148" s="87">
        <f t="shared" si="133"/>
        <v>0.03</v>
      </c>
      <c r="Q2148" s="68">
        <v>4.83</v>
      </c>
      <c r="R2148" s="68" t="str" cm="1">
        <f t="array" ref="R2148">_xlfn.SWITCH(ROUND(Q2148,0),5,"Excellent",4,"Good",3,"Ok","Bad")</f>
        <v>Excellent</v>
      </c>
      <c r="S2148" s="17">
        <v>6</v>
      </c>
      <c r="T2148" s="17" t="str">
        <f t="shared" si="134"/>
        <v>No</v>
      </c>
      <c r="U2148" s="82">
        <v>42644</v>
      </c>
      <c r="V2148" s="82">
        <v>43724</v>
      </c>
      <c r="W2148" s="17">
        <v>365</v>
      </c>
      <c r="X2148" s="17" t="str">
        <f t="shared" si="135"/>
        <v>Active</v>
      </c>
      <c r="Y2148" s="17" t="s">
        <v>15616</v>
      </c>
      <c r="Z2148" s="17"/>
    </row>
    <row r="2149" spans="1:26" x14ac:dyDescent="0.25">
      <c r="A2149">
        <v>2148</v>
      </c>
      <c r="B2149" s="17" t="s">
        <v>1593</v>
      </c>
      <c r="C2149" s="17">
        <v>731</v>
      </c>
      <c r="D2149" s="17" t="str">
        <f>INDEX(Hosts!$A:$O,MATCH(Places!$C2149,Hosts!$A:$A,0),MATCH(Places!D$1,Hosts!$1:$1,0))</f>
        <v>Within an hour</v>
      </c>
      <c r="E2149" s="87">
        <f>INDEX(Hosts!$A:$O,MATCH(Places!$C2149,Hosts!$A:$A,0),MATCH(Places!E$1,Hosts!$1:$1,0))</f>
        <v>1</v>
      </c>
      <c r="F2149" s="87">
        <f>INDEX(Hosts!$A:$O,MATCH(Places!$C2149,Hosts!$A:$A,0),MATCH(Places!F$1,Hosts!$1:$1,0))</f>
        <v>0.94</v>
      </c>
      <c r="G2149" s="17" t="str">
        <f>INDEX(Hosts!$A:$O,MATCH(Places!$C2149,Hosts!$A:$A,0),MATCH(Places!G$1,Hosts!$1:$1,0))</f>
        <v>No</v>
      </c>
      <c r="H2149" s="17">
        <v>15</v>
      </c>
      <c r="I2149" s="17" t="str">
        <f>INDEX(Neighborhoods!$A:$C,MATCH(Places!$H2149,Neighborhoods!$A:$A,0),MATCH(Places!I$1,Neighborhoods!$1:$1,0))</f>
        <v>Manhattan</v>
      </c>
      <c r="J2149" s="17" t="str">
        <f>INDEX(Neighborhoods!$A:$C,MATCH(Places!$H2149,Neighborhoods!$A:$A,0),MATCH(Places!J$1,Neighborhoods!$1:$1,0))</f>
        <v>East Village</v>
      </c>
      <c r="K2149" s="17" t="s">
        <v>11822</v>
      </c>
      <c r="L2149" s="17" t="str">
        <f t="shared" si="132"/>
        <v>No</v>
      </c>
      <c r="M2149" s="17">
        <v>4</v>
      </c>
      <c r="N2149" s="17" t="str" cm="1">
        <f t="array" ref="N2149">_xlfn.IFS(M2149&lt;=2,"Small",M2149&lt;=5,"Medium",M2149&gt;5,"Large")</f>
        <v>Medium</v>
      </c>
      <c r="O2149" s="65">
        <v>325</v>
      </c>
      <c r="P2149" s="87">
        <f t="shared" si="133"/>
        <v>0.04</v>
      </c>
      <c r="Q2149" s="68">
        <v>4.83</v>
      </c>
      <c r="R2149" s="68" t="str" cm="1">
        <f t="array" ref="R2149">_xlfn.SWITCH(ROUND(Q2149,0),5,"Excellent",4,"Good",3,"Ok","Bad")</f>
        <v>Excellent</v>
      </c>
      <c r="S2149" s="17">
        <v>12</v>
      </c>
      <c r="T2149" s="17" t="str">
        <f t="shared" si="134"/>
        <v>No</v>
      </c>
      <c r="U2149" s="82">
        <v>43194</v>
      </c>
      <c r="V2149" s="82">
        <v>43610</v>
      </c>
      <c r="W2149" s="17">
        <v>363</v>
      </c>
      <c r="X2149" s="17" t="str">
        <f t="shared" si="135"/>
        <v>Active</v>
      </c>
      <c r="Y2149" s="17" t="s">
        <v>15615</v>
      </c>
      <c r="Z2149" s="17"/>
    </row>
    <row r="2150" spans="1:26" x14ac:dyDescent="0.25">
      <c r="A2150">
        <v>2149</v>
      </c>
      <c r="B2150" s="17" t="s">
        <v>620</v>
      </c>
      <c r="C2150" s="17">
        <v>2357</v>
      </c>
      <c r="D2150" s="17" t="str">
        <f>INDEX(Hosts!$A:$O,MATCH(Places!$C2150,Hosts!$A:$A,0),MATCH(Places!D$1,Hosts!$1:$1,0))</f>
        <v>Within an hour</v>
      </c>
      <c r="E2150" s="87">
        <f>INDEX(Hosts!$A:$O,MATCH(Places!$C2150,Hosts!$A:$A,0),MATCH(Places!E$1,Hosts!$1:$1,0))</f>
        <v>1</v>
      </c>
      <c r="F2150" s="87">
        <f>INDEX(Hosts!$A:$O,MATCH(Places!$C2150,Hosts!$A:$A,0),MATCH(Places!F$1,Hosts!$1:$1,0))</f>
        <v>0.95</v>
      </c>
      <c r="G2150" s="17" t="str">
        <f>INDEX(Hosts!$A:$O,MATCH(Places!$C2150,Hosts!$A:$A,0),MATCH(Places!G$1,Hosts!$1:$1,0))</f>
        <v>No</v>
      </c>
      <c r="H2150" s="17">
        <v>23</v>
      </c>
      <c r="I2150" s="17" t="str">
        <f>INDEX(Neighborhoods!$A:$C,MATCH(Places!$H2150,Neighborhoods!$A:$A,0),MATCH(Places!I$1,Neighborhoods!$1:$1,0))</f>
        <v>Queens</v>
      </c>
      <c r="J2150" s="17" t="str">
        <f>INDEX(Neighborhoods!$A:$C,MATCH(Places!$H2150,Neighborhoods!$A:$A,0),MATCH(Places!J$1,Neighborhoods!$1:$1,0))</f>
        <v>Jamaica</v>
      </c>
      <c r="K2150" s="17" t="s">
        <v>1</v>
      </c>
      <c r="L2150" s="17" t="str">
        <f t="shared" si="132"/>
        <v>Yes</v>
      </c>
      <c r="M2150" s="17">
        <v>1</v>
      </c>
      <c r="N2150" s="17" t="str" cm="1">
        <f t="array" ref="N2150">_xlfn.IFS(M2150&lt;=2,"Small",M2150&lt;=5,"Medium",M2150&gt;5,"Large")</f>
        <v>Small</v>
      </c>
      <c r="O2150" s="65">
        <v>35</v>
      </c>
      <c r="P2150" s="87">
        <f t="shared" si="133"/>
        <v>0.03</v>
      </c>
      <c r="Q2150" s="68">
        <v>4.71</v>
      </c>
      <c r="R2150" s="68" t="str" cm="1">
        <f t="array" ref="R2150">_xlfn.SWITCH(ROUND(Q2150,0),5,"Excellent",4,"Good",3,"Ok","Bad")</f>
        <v>Excellent</v>
      </c>
      <c r="S2150" s="17">
        <v>7</v>
      </c>
      <c r="T2150" s="17" t="str">
        <f t="shared" si="134"/>
        <v>No</v>
      </c>
      <c r="U2150" s="82">
        <v>43101</v>
      </c>
      <c r="V2150" s="82">
        <v>43883</v>
      </c>
      <c r="W2150" s="17">
        <v>289</v>
      </c>
      <c r="X2150" s="17" t="str">
        <f t="shared" si="135"/>
        <v>Active</v>
      </c>
      <c r="Y2150" s="17" t="s">
        <v>15615</v>
      </c>
      <c r="Z2150" s="17"/>
    </row>
    <row r="2151" spans="1:26" x14ac:dyDescent="0.25">
      <c r="A2151">
        <v>2150</v>
      </c>
      <c r="B2151" s="17" t="s">
        <v>1594</v>
      </c>
      <c r="C2151" s="17">
        <v>1738</v>
      </c>
      <c r="D2151" s="17" t="str">
        <f>INDEX(Hosts!$A:$O,MATCH(Places!$C2151,Hosts!$A:$A,0),MATCH(Places!D$1,Hosts!$1:$1,0))</f>
        <v>Within a day</v>
      </c>
      <c r="E2151" s="87">
        <f>INDEX(Hosts!$A:$O,MATCH(Places!$C2151,Hosts!$A:$A,0),MATCH(Places!E$1,Hosts!$1:$1,0))</f>
        <v>0.67</v>
      </c>
      <c r="F2151" s="87">
        <f>INDEX(Hosts!$A:$O,MATCH(Places!$C2151,Hosts!$A:$A,0),MATCH(Places!F$1,Hosts!$1:$1,0))</f>
        <v>0</v>
      </c>
      <c r="G2151" s="17" t="str">
        <f>INDEX(Hosts!$A:$O,MATCH(Places!$C2151,Hosts!$A:$A,0),MATCH(Places!G$1,Hosts!$1:$1,0))</f>
        <v>No</v>
      </c>
      <c r="H2151" s="17">
        <v>19</v>
      </c>
      <c r="I2151" s="17" t="str">
        <f>INDEX(Neighborhoods!$A:$C,MATCH(Places!$H2151,Neighborhoods!$A:$A,0),MATCH(Places!I$1,Neighborhoods!$1:$1,0))</f>
        <v>Manhattan</v>
      </c>
      <c r="J2151" s="17" t="str">
        <f>INDEX(Neighborhoods!$A:$C,MATCH(Places!$H2151,Neighborhoods!$A:$A,0),MATCH(Places!J$1,Neighborhoods!$1:$1,0))</f>
        <v>Upper East Side</v>
      </c>
      <c r="K2151" s="17" t="s">
        <v>11822</v>
      </c>
      <c r="L2151" s="17" t="str">
        <f t="shared" si="132"/>
        <v>No</v>
      </c>
      <c r="M2151" s="17">
        <v>2</v>
      </c>
      <c r="N2151" s="17" t="str" cm="1">
        <f t="array" ref="N2151">_xlfn.IFS(M2151&lt;=2,"Small",M2151&lt;=5,"Medium",M2151&gt;5,"Large")</f>
        <v>Small</v>
      </c>
      <c r="O2151" s="65">
        <v>122</v>
      </c>
      <c r="P2151" s="87">
        <f t="shared" si="133"/>
        <v>0.03</v>
      </c>
      <c r="Q2151" s="68">
        <v>4.91</v>
      </c>
      <c r="R2151" s="68" t="str" cm="1">
        <f t="array" ref="R2151">_xlfn.SWITCH(ROUND(Q2151,0),5,"Excellent",4,"Good",3,"Ok","Bad")</f>
        <v>Excellent</v>
      </c>
      <c r="S2151" s="17">
        <v>47</v>
      </c>
      <c r="T2151" s="17" t="str">
        <f t="shared" si="134"/>
        <v>No</v>
      </c>
      <c r="U2151" s="82">
        <v>42822</v>
      </c>
      <c r="V2151" s="82">
        <v>43445</v>
      </c>
      <c r="W2151" s="17">
        <v>365</v>
      </c>
      <c r="X2151" s="17" t="str">
        <f t="shared" si="135"/>
        <v>Active</v>
      </c>
      <c r="Y2151" s="17" t="s">
        <v>15615</v>
      </c>
      <c r="Z2151" s="17"/>
    </row>
    <row r="2152" spans="1:26" x14ac:dyDescent="0.25">
      <c r="A2152">
        <v>2151</v>
      </c>
      <c r="B2152" s="17" t="s">
        <v>1595</v>
      </c>
      <c r="C2152" s="17">
        <v>519</v>
      </c>
      <c r="D2152" s="17" t="str">
        <f>INDEX(Hosts!$A:$O,MATCH(Places!$C2152,Hosts!$A:$A,0),MATCH(Places!D$1,Hosts!$1:$1,0))</f>
        <v>Within a few hours</v>
      </c>
      <c r="E2152" s="87">
        <f>INDEX(Hosts!$A:$O,MATCH(Places!$C2152,Hosts!$A:$A,0),MATCH(Places!E$1,Hosts!$1:$1,0))</f>
        <v>0.7</v>
      </c>
      <c r="F2152" s="87">
        <f>INDEX(Hosts!$A:$O,MATCH(Places!$C2152,Hosts!$A:$A,0),MATCH(Places!F$1,Hosts!$1:$1,0))</f>
        <v>0.86</v>
      </c>
      <c r="G2152" s="17" t="str">
        <f>INDEX(Hosts!$A:$O,MATCH(Places!$C2152,Hosts!$A:$A,0),MATCH(Places!G$1,Hosts!$1:$1,0))</f>
        <v>No</v>
      </c>
      <c r="H2152" s="17">
        <v>8</v>
      </c>
      <c r="I2152" s="17" t="str">
        <f>INDEX(Neighborhoods!$A:$C,MATCH(Places!$H2152,Neighborhoods!$A:$A,0),MATCH(Places!I$1,Neighborhoods!$1:$1,0))</f>
        <v>Brooklyn</v>
      </c>
      <c r="J2152" s="17" t="str">
        <f>INDEX(Neighborhoods!$A:$C,MATCH(Places!$H2152,Neighborhoods!$A:$A,0),MATCH(Places!J$1,Neighborhoods!$1:$1,0))</f>
        <v>Bushwick</v>
      </c>
      <c r="K2152" s="17" t="s">
        <v>11822</v>
      </c>
      <c r="L2152" s="17" t="str">
        <f t="shared" si="132"/>
        <v>No</v>
      </c>
      <c r="M2152" s="17">
        <v>4</v>
      </c>
      <c r="N2152" s="17" t="str" cm="1">
        <f t="array" ref="N2152">_xlfn.IFS(M2152&lt;=2,"Small",M2152&lt;=5,"Medium",M2152&gt;5,"Large")</f>
        <v>Medium</v>
      </c>
      <c r="O2152" s="65">
        <v>86</v>
      </c>
      <c r="P2152" s="87">
        <f t="shared" si="133"/>
        <v>0.03</v>
      </c>
      <c r="Q2152" s="68">
        <v>4.4000000000000004</v>
      </c>
      <c r="R2152" s="68" t="str" cm="1">
        <f t="array" ref="R2152">_xlfn.SWITCH(ROUND(Q2152,0),5,"Excellent",4,"Good",3,"Ok","Bad")</f>
        <v>Good</v>
      </c>
      <c r="S2152" s="17">
        <v>87</v>
      </c>
      <c r="T2152" s="17" t="str">
        <f t="shared" si="134"/>
        <v>No</v>
      </c>
      <c r="U2152" s="82">
        <v>42591</v>
      </c>
      <c r="V2152" s="82">
        <v>43831</v>
      </c>
      <c r="W2152" s="17">
        <v>319</v>
      </c>
      <c r="X2152" s="17" t="str">
        <f t="shared" si="135"/>
        <v>Active</v>
      </c>
      <c r="Y2152" s="17" t="s">
        <v>15615</v>
      </c>
      <c r="Z2152" s="17"/>
    </row>
    <row r="2153" spans="1:26" x14ac:dyDescent="0.25">
      <c r="A2153">
        <v>2152</v>
      </c>
      <c r="B2153" s="17" t="s">
        <v>1596</v>
      </c>
      <c r="C2153" s="17">
        <v>2608</v>
      </c>
      <c r="D2153" s="17" t="str">
        <f>INDEX(Hosts!$A:$O,MATCH(Places!$C2153,Hosts!$A:$A,0),MATCH(Places!D$1,Hosts!$1:$1,0))</f>
        <v>Within an hour</v>
      </c>
      <c r="E2153" s="87">
        <f>INDEX(Hosts!$A:$O,MATCH(Places!$C2153,Hosts!$A:$A,0),MATCH(Places!E$1,Hosts!$1:$1,0))</f>
        <v>1</v>
      </c>
      <c r="F2153" s="87">
        <f>INDEX(Hosts!$A:$O,MATCH(Places!$C2153,Hosts!$A:$A,0),MATCH(Places!F$1,Hosts!$1:$1,0))</f>
        <v>0.95</v>
      </c>
      <c r="G2153" s="17" t="str">
        <f>INDEX(Hosts!$A:$O,MATCH(Places!$C2153,Hosts!$A:$A,0),MATCH(Places!G$1,Hosts!$1:$1,0))</f>
        <v>Yes</v>
      </c>
      <c r="H2153" s="17">
        <v>10</v>
      </c>
      <c r="I2153" s="17" t="str">
        <f>INDEX(Neighborhoods!$A:$C,MATCH(Places!$H2153,Neighborhoods!$A:$A,0),MATCH(Places!I$1,Neighborhoods!$1:$1,0))</f>
        <v>Brooklyn</v>
      </c>
      <c r="J2153" s="17" t="str">
        <f>INDEX(Neighborhoods!$A:$C,MATCH(Places!$H2153,Neighborhoods!$A:$A,0),MATCH(Places!J$1,Neighborhoods!$1:$1,0))</f>
        <v>East Flatbush</v>
      </c>
      <c r="K2153" s="17" t="s">
        <v>1</v>
      </c>
      <c r="L2153" s="17" t="str">
        <f t="shared" si="132"/>
        <v>Yes</v>
      </c>
      <c r="M2153" s="17">
        <v>2</v>
      </c>
      <c r="N2153" s="17" t="str" cm="1">
        <f t="array" ref="N2153">_xlfn.IFS(M2153&lt;=2,"Small",M2153&lt;=5,"Medium",M2153&gt;5,"Large")</f>
        <v>Small</v>
      </c>
      <c r="O2153" s="65">
        <v>79</v>
      </c>
      <c r="P2153" s="87">
        <f t="shared" si="133"/>
        <v>0.03</v>
      </c>
      <c r="Q2153" s="68">
        <v>4.93</v>
      </c>
      <c r="R2153" s="68" t="str" cm="1">
        <f t="array" ref="R2153">_xlfn.SWITCH(ROUND(Q2153,0),5,"Excellent",4,"Good",3,"Ok","Bad")</f>
        <v>Excellent</v>
      </c>
      <c r="S2153" s="17">
        <v>29</v>
      </c>
      <c r="T2153" s="17" t="str">
        <f t="shared" si="134"/>
        <v>No</v>
      </c>
      <c r="U2153" s="82">
        <v>42645</v>
      </c>
      <c r="V2153" s="82">
        <v>43892</v>
      </c>
      <c r="W2153" s="17">
        <v>320</v>
      </c>
      <c r="X2153" s="17" t="str">
        <f t="shared" si="135"/>
        <v>Active</v>
      </c>
      <c r="Y2153" s="17" t="s">
        <v>15615</v>
      </c>
      <c r="Z2153" s="17"/>
    </row>
    <row r="2154" spans="1:26" x14ac:dyDescent="0.25">
      <c r="A2154">
        <v>2153</v>
      </c>
      <c r="B2154" s="17" t="s">
        <v>1597</v>
      </c>
      <c r="C2154" s="17">
        <v>2464</v>
      </c>
      <c r="D2154" s="17" t="str">
        <f>INDEX(Hosts!$A:$O,MATCH(Places!$C2154,Hosts!$A:$A,0),MATCH(Places!D$1,Hosts!$1:$1,0))</f>
        <v>A few days or more</v>
      </c>
      <c r="E2154" s="87">
        <f>INDEX(Hosts!$A:$O,MATCH(Places!$C2154,Hosts!$A:$A,0),MATCH(Places!E$1,Hosts!$1:$1,0))</f>
        <v>0</v>
      </c>
      <c r="F2154" s="87">
        <f>INDEX(Hosts!$A:$O,MATCH(Places!$C2154,Hosts!$A:$A,0),MATCH(Places!F$1,Hosts!$1:$1,0))</f>
        <v>0.5</v>
      </c>
      <c r="G2154" s="17" t="str">
        <f>INDEX(Hosts!$A:$O,MATCH(Places!$C2154,Hosts!$A:$A,0),MATCH(Places!G$1,Hosts!$1:$1,0))</f>
        <v>No</v>
      </c>
      <c r="H2154" s="17">
        <v>11</v>
      </c>
      <c r="I2154" s="17" t="str">
        <f>INDEX(Neighborhoods!$A:$C,MATCH(Places!$H2154,Neighborhoods!$A:$A,0),MATCH(Places!I$1,Neighborhoods!$1:$1,0))</f>
        <v>Brooklyn</v>
      </c>
      <c r="J2154" s="17" t="str">
        <f>INDEX(Neighborhoods!$A:$C,MATCH(Places!$H2154,Neighborhoods!$A:$A,0),MATCH(Places!J$1,Neighborhoods!$1:$1,0))</f>
        <v>Greenpoint</v>
      </c>
      <c r="K2154" s="17" t="s">
        <v>11822</v>
      </c>
      <c r="L2154" s="17" t="str">
        <f t="shared" si="132"/>
        <v>No</v>
      </c>
      <c r="M2154" s="17">
        <v>5</v>
      </c>
      <c r="N2154" s="17" t="str" cm="1">
        <f t="array" ref="N2154">_xlfn.IFS(M2154&lt;=2,"Small",M2154&lt;=5,"Medium",M2154&gt;5,"Large")</f>
        <v>Medium</v>
      </c>
      <c r="O2154" s="65">
        <v>160</v>
      </c>
      <c r="P2154" s="87">
        <f t="shared" si="133"/>
        <v>0.03</v>
      </c>
      <c r="Q2154" s="68">
        <v>4.59</v>
      </c>
      <c r="R2154" s="68" t="str" cm="1">
        <f t="array" ref="R2154">_xlfn.SWITCH(ROUND(Q2154,0),5,"Excellent",4,"Good",3,"Ok","Bad")</f>
        <v>Excellent</v>
      </c>
      <c r="S2154" s="17">
        <v>69</v>
      </c>
      <c r="T2154" s="17" t="str">
        <f t="shared" si="134"/>
        <v>No</v>
      </c>
      <c r="U2154" s="82">
        <v>42604</v>
      </c>
      <c r="V2154" s="82">
        <v>43832</v>
      </c>
      <c r="W2154" s="17">
        <v>364</v>
      </c>
      <c r="X2154" s="17" t="str">
        <f t="shared" si="135"/>
        <v>Active</v>
      </c>
      <c r="Y2154" s="17" t="s">
        <v>15615</v>
      </c>
      <c r="Z2154" s="17"/>
    </row>
    <row r="2155" spans="1:26" x14ac:dyDescent="0.25">
      <c r="A2155">
        <v>2154</v>
      </c>
      <c r="B2155" s="17" t="s">
        <v>14703</v>
      </c>
      <c r="C2155" s="17">
        <v>2166</v>
      </c>
      <c r="D2155" s="17" t="str">
        <f>INDEX(Hosts!$A:$O,MATCH(Places!$C2155,Hosts!$A:$A,0),MATCH(Places!D$1,Hosts!$1:$1,0))</f>
        <v>Within a few hours</v>
      </c>
      <c r="E2155" s="87">
        <f>INDEX(Hosts!$A:$O,MATCH(Places!$C2155,Hosts!$A:$A,0),MATCH(Places!E$1,Hosts!$1:$1,0))</f>
        <v>1</v>
      </c>
      <c r="F2155" s="87">
        <f>INDEX(Hosts!$A:$O,MATCH(Places!$C2155,Hosts!$A:$A,0),MATCH(Places!F$1,Hosts!$1:$1,0))</f>
        <v>0.82</v>
      </c>
      <c r="G2155" s="17" t="str">
        <f>INDEX(Hosts!$A:$O,MATCH(Places!$C2155,Hosts!$A:$A,0),MATCH(Places!G$1,Hosts!$1:$1,0))</f>
        <v>Yes</v>
      </c>
      <c r="H2155" s="17">
        <v>12</v>
      </c>
      <c r="I2155" s="17" t="str">
        <f>INDEX(Neighborhoods!$A:$C,MATCH(Places!$H2155,Neighborhoods!$A:$A,0),MATCH(Places!I$1,Neighborhoods!$1:$1,0))</f>
        <v>Brooklyn</v>
      </c>
      <c r="J2155" s="17" t="str">
        <f>INDEX(Neighborhoods!$A:$C,MATCH(Places!$H2155,Neighborhoods!$A:$A,0),MATCH(Places!J$1,Neighborhoods!$1:$1,0))</f>
        <v>Williamsburg</v>
      </c>
      <c r="K2155" s="17" t="s">
        <v>1</v>
      </c>
      <c r="L2155" s="17" t="str">
        <f t="shared" si="132"/>
        <v>Yes</v>
      </c>
      <c r="M2155" s="17">
        <v>1</v>
      </c>
      <c r="N2155" s="17" t="str" cm="1">
        <f t="array" ref="N2155">_xlfn.IFS(M2155&lt;=2,"Small",M2155&lt;=5,"Medium",M2155&gt;5,"Large")</f>
        <v>Small</v>
      </c>
      <c r="O2155" s="65">
        <v>66</v>
      </c>
      <c r="P2155" s="87">
        <f t="shared" si="133"/>
        <v>0.03</v>
      </c>
      <c r="Q2155" s="68">
        <v>4.99</v>
      </c>
      <c r="R2155" s="68" t="str" cm="1">
        <f t="array" ref="R2155">_xlfn.SWITCH(ROUND(Q2155,0),5,"Excellent",4,"Good",3,"Ok","Bad")</f>
        <v>Excellent</v>
      </c>
      <c r="S2155" s="17">
        <v>74</v>
      </c>
      <c r="T2155" s="17" t="str">
        <f t="shared" si="134"/>
        <v>No</v>
      </c>
      <c r="U2155" s="82">
        <v>42608</v>
      </c>
      <c r="V2155" s="82">
        <v>44056</v>
      </c>
      <c r="W2155" s="17">
        <v>67</v>
      </c>
      <c r="X2155" s="17" t="str">
        <f t="shared" si="135"/>
        <v>Active</v>
      </c>
      <c r="Y2155" s="17" t="s">
        <v>15615</v>
      </c>
      <c r="Z2155" s="17"/>
    </row>
    <row r="2156" spans="1:26" x14ac:dyDescent="0.25">
      <c r="A2156">
        <v>2155</v>
      </c>
      <c r="B2156" s="17" t="s">
        <v>1598</v>
      </c>
      <c r="C2156" s="17">
        <v>2645</v>
      </c>
      <c r="D2156" s="17" t="str">
        <f>INDEX(Hosts!$A:$O,MATCH(Places!$C2156,Hosts!$A:$A,0),MATCH(Places!D$1,Hosts!$1:$1,0))</f>
        <v>Within a day</v>
      </c>
      <c r="E2156" s="87">
        <f>INDEX(Hosts!$A:$O,MATCH(Places!$C2156,Hosts!$A:$A,0),MATCH(Places!E$1,Hosts!$1:$1,0))</f>
        <v>1</v>
      </c>
      <c r="F2156" s="87">
        <f>INDEX(Hosts!$A:$O,MATCH(Places!$C2156,Hosts!$A:$A,0),MATCH(Places!F$1,Hosts!$1:$1,0))</f>
        <v>0.47</v>
      </c>
      <c r="G2156" s="17" t="str">
        <f>INDEX(Hosts!$A:$O,MATCH(Places!$C2156,Hosts!$A:$A,0),MATCH(Places!G$1,Hosts!$1:$1,0))</f>
        <v>Yes</v>
      </c>
      <c r="H2156" s="17">
        <v>14</v>
      </c>
      <c r="I2156" s="17" t="str">
        <f>INDEX(Neighborhoods!$A:$C,MATCH(Places!$H2156,Neighborhoods!$A:$A,0),MATCH(Places!I$1,Neighborhoods!$1:$1,0))</f>
        <v>Manhattan</v>
      </c>
      <c r="J2156" s="17" t="str">
        <f>INDEX(Neighborhoods!$A:$C,MATCH(Places!$H2156,Neighborhoods!$A:$A,0),MATCH(Places!J$1,Neighborhoods!$1:$1,0))</f>
        <v>East Harlem</v>
      </c>
      <c r="K2156" s="17" t="s">
        <v>11822</v>
      </c>
      <c r="L2156" s="17" t="str">
        <f t="shared" si="132"/>
        <v>No</v>
      </c>
      <c r="M2156" s="17">
        <v>4</v>
      </c>
      <c r="N2156" s="17" t="str" cm="1">
        <f t="array" ref="N2156">_xlfn.IFS(M2156&lt;=2,"Small",M2156&lt;=5,"Medium",M2156&gt;5,"Large")</f>
        <v>Medium</v>
      </c>
      <c r="O2156" s="65">
        <v>250</v>
      </c>
      <c r="P2156" s="87">
        <f t="shared" si="133"/>
        <v>0.04</v>
      </c>
      <c r="Q2156" s="68">
        <v>4.75</v>
      </c>
      <c r="R2156" s="68" t="str" cm="1">
        <f t="array" ref="R2156">_xlfn.SWITCH(ROUND(Q2156,0),5,"Excellent",4,"Good",3,"Ok","Bad")</f>
        <v>Excellent</v>
      </c>
      <c r="S2156" s="17">
        <v>55</v>
      </c>
      <c r="T2156" s="17" t="str">
        <f t="shared" si="134"/>
        <v>No</v>
      </c>
      <c r="U2156" s="82">
        <v>42618</v>
      </c>
      <c r="V2156" s="82">
        <v>43807</v>
      </c>
      <c r="W2156" s="17">
        <v>169</v>
      </c>
      <c r="X2156" s="17" t="str">
        <f t="shared" si="135"/>
        <v>Active</v>
      </c>
      <c r="Y2156" s="17" t="s">
        <v>15615</v>
      </c>
      <c r="Z2156" s="17"/>
    </row>
    <row r="2157" spans="1:26" x14ac:dyDescent="0.25">
      <c r="A2157">
        <v>2156</v>
      </c>
      <c r="B2157" s="17" t="s">
        <v>13556</v>
      </c>
      <c r="C2157" s="17">
        <v>2225</v>
      </c>
      <c r="D2157" s="17" t="str">
        <f>INDEX(Hosts!$A:$O,MATCH(Places!$C2157,Hosts!$A:$A,0),MATCH(Places!D$1,Hosts!$1:$1,0))</f>
        <v>Within a few hours</v>
      </c>
      <c r="E2157" s="87">
        <f>INDEX(Hosts!$A:$O,MATCH(Places!$C2157,Hosts!$A:$A,0),MATCH(Places!E$1,Hosts!$1:$1,0))</f>
        <v>1</v>
      </c>
      <c r="F2157" s="87">
        <f>INDEX(Hosts!$A:$O,MATCH(Places!$C2157,Hosts!$A:$A,0),MATCH(Places!F$1,Hosts!$1:$1,0))</f>
        <v>0</v>
      </c>
      <c r="G2157" s="17" t="str">
        <f>INDEX(Hosts!$A:$O,MATCH(Places!$C2157,Hosts!$A:$A,0),MATCH(Places!G$1,Hosts!$1:$1,0))</f>
        <v>No</v>
      </c>
      <c r="H2157" s="17">
        <v>26</v>
      </c>
      <c r="I2157" s="17" t="str">
        <f>INDEX(Neighborhoods!$A:$C,MATCH(Places!$H2157,Neighborhoods!$A:$A,0),MATCH(Places!I$1,Neighborhoods!$1:$1,0))</f>
        <v>Queens</v>
      </c>
      <c r="J2157" s="17" t="str">
        <f>INDEX(Neighborhoods!$A:$C,MATCH(Places!$H2157,Neighborhoods!$A:$A,0),MATCH(Places!J$1,Neighborhoods!$1:$1,0))</f>
        <v>Sunnyside</v>
      </c>
      <c r="K2157" s="17" t="s">
        <v>1</v>
      </c>
      <c r="L2157" s="17" t="str">
        <f t="shared" si="132"/>
        <v>Yes</v>
      </c>
      <c r="M2157" s="17">
        <v>2</v>
      </c>
      <c r="N2157" s="17" t="str" cm="1">
        <f t="array" ref="N2157">_xlfn.IFS(M2157&lt;=2,"Small",M2157&lt;=5,"Medium",M2157&gt;5,"Large")</f>
        <v>Small</v>
      </c>
      <c r="O2157" s="65">
        <v>57</v>
      </c>
      <c r="P2157" s="87">
        <f t="shared" si="133"/>
        <v>0.03</v>
      </c>
      <c r="Q2157" s="68">
        <v>4.8600000000000003</v>
      </c>
      <c r="R2157" s="68" t="str" cm="1">
        <f t="array" ref="R2157">_xlfn.SWITCH(ROUND(Q2157,0),5,"Excellent",4,"Good",3,"Ok","Bad")</f>
        <v>Excellent</v>
      </c>
      <c r="S2157" s="17">
        <v>7</v>
      </c>
      <c r="T2157" s="17" t="str">
        <f t="shared" si="134"/>
        <v>No</v>
      </c>
      <c r="U2157" s="82">
        <v>42737</v>
      </c>
      <c r="V2157" s="82">
        <v>43131</v>
      </c>
      <c r="W2157" s="17">
        <v>75</v>
      </c>
      <c r="X2157" s="17" t="str">
        <f t="shared" si="135"/>
        <v>Active</v>
      </c>
      <c r="Y2157" s="17" t="s">
        <v>15616</v>
      </c>
      <c r="Z2157" s="17"/>
    </row>
    <row r="2158" spans="1:26" x14ac:dyDescent="0.25">
      <c r="A2158">
        <v>2157</v>
      </c>
      <c r="B2158" s="17" t="s">
        <v>14499</v>
      </c>
      <c r="C2158" s="17">
        <v>2335</v>
      </c>
      <c r="D2158" s="17" t="str">
        <f>INDEX(Hosts!$A:$O,MATCH(Places!$C2158,Hosts!$A:$A,0),MATCH(Places!D$1,Hosts!$1:$1,0))</f>
        <v>A few days or more</v>
      </c>
      <c r="E2158" s="87">
        <f>INDEX(Hosts!$A:$O,MATCH(Places!$C2158,Hosts!$A:$A,0),MATCH(Places!E$1,Hosts!$1:$1,0))</f>
        <v>0</v>
      </c>
      <c r="F2158" s="87">
        <f>INDEX(Hosts!$A:$O,MATCH(Places!$C2158,Hosts!$A:$A,0),MATCH(Places!F$1,Hosts!$1:$1,0))</f>
        <v>0.5</v>
      </c>
      <c r="G2158" s="17" t="str">
        <f>INDEX(Hosts!$A:$O,MATCH(Places!$C2158,Hosts!$A:$A,0),MATCH(Places!G$1,Hosts!$1:$1,0))</f>
        <v>No</v>
      </c>
      <c r="H2158" s="17">
        <v>16</v>
      </c>
      <c r="I2158" s="17" t="str">
        <f>INDEX(Neighborhoods!$A:$C,MATCH(Places!$H2158,Neighborhoods!$A:$A,0),MATCH(Places!I$1,Neighborhoods!$1:$1,0))</f>
        <v>Manhattan</v>
      </c>
      <c r="J2158" s="17" t="str">
        <f>INDEX(Neighborhoods!$A:$C,MATCH(Places!$H2158,Neighborhoods!$A:$A,0),MATCH(Places!J$1,Neighborhoods!$1:$1,0))</f>
        <v>Harlem</v>
      </c>
      <c r="K2158" s="17" t="s">
        <v>1</v>
      </c>
      <c r="L2158" s="17" t="str">
        <f t="shared" si="132"/>
        <v>Yes</v>
      </c>
      <c r="M2158" s="17">
        <v>2</v>
      </c>
      <c r="N2158" s="17" t="str" cm="1">
        <f t="array" ref="N2158">_xlfn.IFS(M2158&lt;=2,"Small",M2158&lt;=5,"Medium",M2158&gt;5,"Large")</f>
        <v>Small</v>
      </c>
      <c r="O2158" s="65">
        <v>60</v>
      </c>
      <c r="P2158" s="87">
        <f t="shared" si="133"/>
        <v>0.03</v>
      </c>
      <c r="Q2158" s="68">
        <v>4.8899999999999997</v>
      </c>
      <c r="R2158" s="68" t="str" cm="1">
        <f t="array" ref="R2158">_xlfn.SWITCH(ROUND(Q2158,0),5,"Excellent",4,"Good",3,"Ok","Bad")</f>
        <v>Excellent</v>
      </c>
      <c r="S2158" s="17">
        <v>37</v>
      </c>
      <c r="T2158" s="17" t="str">
        <f t="shared" si="134"/>
        <v>No</v>
      </c>
      <c r="U2158" s="82">
        <v>42614</v>
      </c>
      <c r="V2158" s="82">
        <v>43676</v>
      </c>
      <c r="W2158" s="17">
        <v>363</v>
      </c>
      <c r="X2158" s="17" t="str">
        <f t="shared" si="135"/>
        <v>Active</v>
      </c>
      <c r="Y2158" s="17" t="s">
        <v>15615</v>
      </c>
      <c r="Z2158" s="17"/>
    </row>
    <row r="2159" spans="1:26" x14ac:dyDescent="0.25">
      <c r="A2159">
        <v>2158</v>
      </c>
      <c r="B2159" s="17" t="s">
        <v>1599</v>
      </c>
      <c r="C2159" s="17">
        <v>636</v>
      </c>
      <c r="D2159" s="17" t="str">
        <f>INDEX(Hosts!$A:$O,MATCH(Places!$C2159,Hosts!$A:$A,0),MATCH(Places!D$1,Hosts!$1:$1,0))</f>
        <v>Within an hour</v>
      </c>
      <c r="E2159" s="87">
        <f>INDEX(Hosts!$A:$O,MATCH(Places!$C2159,Hosts!$A:$A,0),MATCH(Places!E$1,Hosts!$1:$1,0))</f>
        <v>1</v>
      </c>
      <c r="F2159" s="87">
        <f>INDEX(Hosts!$A:$O,MATCH(Places!$C2159,Hosts!$A:$A,0),MATCH(Places!F$1,Hosts!$1:$1,0))</f>
        <v>1</v>
      </c>
      <c r="G2159" s="17" t="str">
        <f>INDEX(Hosts!$A:$O,MATCH(Places!$C2159,Hosts!$A:$A,0),MATCH(Places!G$1,Hosts!$1:$1,0))</f>
        <v>No</v>
      </c>
      <c r="H2159" s="17">
        <v>12</v>
      </c>
      <c r="I2159" s="17" t="str">
        <f>INDEX(Neighborhoods!$A:$C,MATCH(Places!$H2159,Neighborhoods!$A:$A,0),MATCH(Places!I$1,Neighborhoods!$1:$1,0))</f>
        <v>Brooklyn</v>
      </c>
      <c r="J2159" s="17" t="str">
        <f>INDEX(Neighborhoods!$A:$C,MATCH(Places!$H2159,Neighborhoods!$A:$A,0),MATCH(Places!J$1,Neighborhoods!$1:$1,0))</f>
        <v>Williamsburg</v>
      </c>
      <c r="K2159" s="17" t="s">
        <v>11822</v>
      </c>
      <c r="L2159" s="17" t="str">
        <f t="shared" si="132"/>
        <v>No</v>
      </c>
      <c r="M2159" s="17">
        <v>8</v>
      </c>
      <c r="N2159" s="17" t="str" cm="1">
        <f t="array" ref="N2159">_xlfn.IFS(M2159&lt;=2,"Small",M2159&lt;=5,"Medium",M2159&gt;5,"Large")</f>
        <v>Large</v>
      </c>
      <c r="O2159" s="65">
        <v>339</v>
      </c>
      <c r="P2159" s="87">
        <f t="shared" si="133"/>
        <v>0.04</v>
      </c>
      <c r="Q2159" s="68">
        <v>4.8</v>
      </c>
      <c r="R2159" s="68" t="str" cm="1">
        <f t="array" ref="R2159">_xlfn.SWITCH(ROUND(Q2159,0),5,"Excellent",4,"Good",3,"Ok","Bad")</f>
        <v>Excellent</v>
      </c>
      <c r="S2159" s="17">
        <v>109</v>
      </c>
      <c r="T2159" s="17" t="str">
        <f t="shared" si="134"/>
        <v>Yes</v>
      </c>
      <c r="U2159" s="82">
        <v>42590</v>
      </c>
      <c r="V2159" s="82">
        <v>44007</v>
      </c>
      <c r="W2159" s="17">
        <v>103</v>
      </c>
      <c r="X2159" s="17" t="str">
        <f t="shared" si="135"/>
        <v>Active</v>
      </c>
      <c r="Y2159" s="17" t="s">
        <v>15616</v>
      </c>
      <c r="Z2159" s="17"/>
    </row>
    <row r="2160" spans="1:26" x14ac:dyDescent="0.25">
      <c r="A2160">
        <v>2159</v>
      </c>
      <c r="B2160" s="17" t="s">
        <v>14451</v>
      </c>
      <c r="C2160" s="17">
        <v>98</v>
      </c>
      <c r="D2160" s="17" t="str">
        <f>INDEX(Hosts!$A:$O,MATCH(Places!$C2160,Hosts!$A:$A,0),MATCH(Places!D$1,Hosts!$1:$1,0))</f>
        <v>Within a few hours</v>
      </c>
      <c r="E2160" s="87">
        <f>INDEX(Hosts!$A:$O,MATCH(Places!$C2160,Hosts!$A:$A,0),MATCH(Places!E$1,Hosts!$1:$1,0))</f>
        <v>1</v>
      </c>
      <c r="F2160" s="87">
        <f>INDEX(Hosts!$A:$O,MATCH(Places!$C2160,Hosts!$A:$A,0),MATCH(Places!F$1,Hosts!$1:$1,0))</f>
        <v>0.92</v>
      </c>
      <c r="G2160" s="17" t="str">
        <f>INDEX(Hosts!$A:$O,MATCH(Places!$C2160,Hosts!$A:$A,0),MATCH(Places!G$1,Hosts!$1:$1,0))</f>
        <v>Yes</v>
      </c>
      <c r="H2160" s="17">
        <v>8</v>
      </c>
      <c r="I2160" s="17" t="str">
        <f>INDEX(Neighborhoods!$A:$C,MATCH(Places!$H2160,Neighborhoods!$A:$A,0),MATCH(Places!I$1,Neighborhoods!$1:$1,0))</f>
        <v>Brooklyn</v>
      </c>
      <c r="J2160" s="17" t="str">
        <f>INDEX(Neighborhoods!$A:$C,MATCH(Places!$H2160,Neighborhoods!$A:$A,0),MATCH(Places!J$1,Neighborhoods!$1:$1,0))</f>
        <v>Bushwick</v>
      </c>
      <c r="K2160" s="17" t="s">
        <v>11822</v>
      </c>
      <c r="L2160" s="17" t="str">
        <f t="shared" si="132"/>
        <v>No</v>
      </c>
      <c r="M2160" s="17">
        <v>5</v>
      </c>
      <c r="N2160" s="17" t="str" cm="1">
        <f t="array" ref="N2160">_xlfn.IFS(M2160&lt;=2,"Small",M2160&lt;=5,"Medium",M2160&gt;5,"Large")</f>
        <v>Medium</v>
      </c>
      <c r="O2160" s="65">
        <v>131</v>
      </c>
      <c r="P2160" s="87">
        <f t="shared" si="133"/>
        <v>0.03</v>
      </c>
      <c r="Q2160" s="68">
        <v>4.91</v>
      </c>
      <c r="R2160" s="68" t="str" cm="1">
        <f t="array" ref="R2160">_xlfn.SWITCH(ROUND(Q2160,0),5,"Excellent",4,"Good",3,"Ok","Bad")</f>
        <v>Excellent</v>
      </c>
      <c r="S2160" s="17">
        <v>141</v>
      </c>
      <c r="T2160" s="17" t="str">
        <f t="shared" si="134"/>
        <v>Yes</v>
      </c>
      <c r="U2160" s="82">
        <v>42940</v>
      </c>
      <c r="V2160" s="82">
        <v>43913</v>
      </c>
      <c r="W2160" s="17">
        <v>110</v>
      </c>
      <c r="X2160" s="17" t="str">
        <f t="shared" si="135"/>
        <v>Active</v>
      </c>
      <c r="Y2160" s="17" t="s">
        <v>15615</v>
      </c>
      <c r="Z2160" s="17"/>
    </row>
    <row r="2161" spans="1:26" x14ac:dyDescent="0.25">
      <c r="A2161">
        <v>2160</v>
      </c>
      <c r="B2161" s="17" t="s">
        <v>1600</v>
      </c>
      <c r="C2161" s="17">
        <v>2084</v>
      </c>
      <c r="D2161" s="17" t="str">
        <f>INDEX(Hosts!$A:$O,MATCH(Places!$C2161,Hosts!$A:$A,0),MATCH(Places!D$1,Hosts!$1:$1,0))</f>
        <v>Within an hour</v>
      </c>
      <c r="E2161" s="87">
        <f>INDEX(Hosts!$A:$O,MATCH(Places!$C2161,Hosts!$A:$A,0),MATCH(Places!E$1,Hosts!$1:$1,0))</f>
        <v>0.79</v>
      </c>
      <c r="F2161" s="87">
        <f>INDEX(Hosts!$A:$O,MATCH(Places!$C2161,Hosts!$A:$A,0),MATCH(Places!F$1,Hosts!$1:$1,0))</f>
        <v>1</v>
      </c>
      <c r="G2161" s="17" t="str">
        <f>INDEX(Hosts!$A:$O,MATCH(Places!$C2161,Hosts!$A:$A,0),MATCH(Places!G$1,Hosts!$1:$1,0))</f>
        <v>Yes</v>
      </c>
      <c r="H2161" s="17">
        <v>24</v>
      </c>
      <c r="I2161" s="17" t="str">
        <f>INDEX(Neighborhoods!$A:$C,MATCH(Places!$H2161,Neighborhoods!$A:$A,0),MATCH(Places!I$1,Neighborhoods!$1:$1,0))</f>
        <v>Queens</v>
      </c>
      <c r="J2161" s="17" t="str">
        <f>INDEX(Neighborhoods!$A:$C,MATCH(Places!$H2161,Neighborhoods!$A:$A,0),MATCH(Places!J$1,Neighborhoods!$1:$1,0))</f>
        <v>Long Island City</v>
      </c>
      <c r="K2161" s="17" t="s">
        <v>1</v>
      </c>
      <c r="L2161" s="17" t="str">
        <f t="shared" si="132"/>
        <v>Yes</v>
      </c>
      <c r="M2161" s="17">
        <v>2</v>
      </c>
      <c r="N2161" s="17" t="str" cm="1">
        <f t="array" ref="N2161">_xlfn.IFS(M2161&lt;=2,"Small",M2161&lt;=5,"Medium",M2161&gt;5,"Large")</f>
        <v>Small</v>
      </c>
      <c r="O2161" s="65">
        <v>68</v>
      </c>
      <c r="P2161" s="87">
        <f t="shared" si="133"/>
        <v>0.03</v>
      </c>
      <c r="Q2161" s="68">
        <v>4.8899999999999997</v>
      </c>
      <c r="R2161" s="68" t="str" cm="1">
        <f t="array" ref="R2161">_xlfn.SWITCH(ROUND(Q2161,0),5,"Excellent",4,"Good",3,"Ok","Bad")</f>
        <v>Excellent</v>
      </c>
      <c r="S2161" s="17">
        <v>141</v>
      </c>
      <c r="T2161" s="17" t="str">
        <f t="shared" si="134"/>
        <v>Yes</v>
      </c>
      <c r="U2161" s="82">
        <v>42584</v>
      </c>
      <c r="V2161" s="82">
        <v>44025</v>
      </c>
      <c r="W2161" s="17">
        <v>15</v>
      </c>
      <c r="X2161" s="17" t="str">
        <f t="shared" si="135"/>
        <v>Active</v>
      </c>
      <c r="Y2161" s="17" t="s">
        <v>15616</v>
      </c>
      <c r="Z2161" s="17"/>
    </row>
    <row r="2162" spans="1:26" x14ac:dyDescent="0.25">
      <c r="A2162">
        <v>2161</v>
      </c>
      <c r="B2162" s="17" t="s">
        <v>1601</v>
      </c>
      <c r="C2162" s="17">
        <v>782</v>
      </c>
      <c r="D2162" s="17" t="str">
        <f>INDEX(Hosts!$A:$O,MATCH(Places!$C2162,Hosts!$A:$A,0),MATCH(Places!D$1,Hosts!$1:$1,0))</f>
        <v>Within an hour</v>
      </c>
      <c r="E2162" s="87">
        <f>INDEX(Hosts!$A:$O,MATCH(Places!$C2162,Hosts!$A:$A,0),MATCH(Places!E$1,Hosts!$1:$1,0))</f>
        <v>1</v>
      </c>
      <c r="F2162" s="87">
        <f>INDEX(Hosts!$A:$O,MATCH(Places!$C2162,Hosts!$A:$A,0),MATCH(Places!F$1,Hosts!$1:$1,0))</f>
        <v>1</v>
      </c>
      <c r="G2162" s="17" t="str">
        <f>INDEX(Hosts!$A:$O,MATCH(Places!$C2162,Hosts!$A:$A,0),MATCH(Places!G$1,Hosts!$1:$1,0))</f>
        <v>Yes</v>
      </c>
      <c r="H2162" s="17">
        <v>7</v>
      </c>
      <c r="I2162" s="17" t="str">
        <f>INDEX(Neighborhoods!$A:$C,MATCH(Places!$H2162,Neighborhoods!$A:$A,0),MATCH(Places!I$1,Neighborhoods!$1:$1,0))</f>
        <v>Brooklyn</v>
      </c>
      <c r="J2162" s="17" t="str">
        <f>INDEX(Neighborhoods!$A:$C,MATCH(Places!$H2162,Neighborhoods!$A:$A,0),MATCH(Places!J$1,Neighborhoods!$1:$1,0))</f>
        <v>Bedford-Stuyvesant</v>
      </c>
      <c r="K2162" s="17" t="s">
        <v>16</v>
      </c>
      <c r="L2162" s="17" t="str">
        <f t="shared" si="132"/>
        <v>Yes</v>
      </c>
      <c r="M2162" s="17">
        <v>1</v>
      </c>
      <c r="N2162" s="17" t="str" cm="1">
        <f t="array" ref="N2162">_xlfn.IFS(M2162&lt;=2,"Small",M2162&lt;=5,"Medium",M2162&gt;5,"Large")</f>
        <v>Small</v>
      </c>
      <c r="O2162" s="65">
        <v>52</v>
      </c>
      <c r="P2162" s="87">
        <f t="shared" si="133"/>
        <v>0.03</v>
      </c>
      <c r="Q2162" s="68">
        <v>4.3</v>
      </c>
      <c r="R2162" s="68" t="str" cm="1">
        <f t="array" ref="R2162">_xlfn.SWITCH(ROUND(Q2162,0),5,"Excellent",4,"Good",3,"Ok","Bad")</f>
        <v>Good</v>
      </c>
      <c r="S2162" s="17">
        <v>10</v>
      </c>
      <c r="T2162" s="17" t="str">
        <f t="shared" si="134"/>
        <v>No</v>
      </c>
      <c r="U2162" s="82">
        <v>42606</v>
      </c>
      <c r="V2162" s="82">
        <v>43035</v>
      </c>
      <c r="W2162" s="17">
        <v>365</v>
      </c>
      <c r="X2162" s="17" t="str">
        <f t="shared" si="135"/>
        <v>Active</v>
      </c>
      <c r="Y2162" s="17" t="s">
        <v>15616</v>
      </c>
      <c r="Z2162" s="17"/>
    </row>
    <row r="2163" spans="1:26" x14ac:dyDescent="0.25">
      <c r="A2163">
        <v>2162</v>
      </c>
      <c r="B2163" s="17" t="s">
        <v>1602</v>
      </c>
      <c r="C2163" s="17">
        <v>2358</v>
      </c>
      <c r="D2163" s="17" t="str">
        <f>INDEX(Hosts!$A:$O,MATCH(Places!$C2163,Hosts!$A:$A,0),MATCH(Places!D$1,Hosts!$1:$1,0))</f>
        <v>Within an hour</v>
      </c>
      <c r="E2163" s="87">
        <f>INDEX(Hosts!$A:$O,MATCH(Places!$C2163,Hosts!$A:$A,0),MATCH(Places!E$1,Hosts!$1:$1,0))</f>
        <v>1</v>
      </c>
      <c r="F2163" s="87">
        <f>INDEX(Hosts!$A:$O,MATCH(Places!$C2163,Hosts!$A:$A,0),MATCH(Places!F$1,Hosts!$1:$1,0))</f>
        <v>0.95</v>
      </c>
      <c r="G2163" s="17" t="str">
        <f>INDEX(Hosts!$A:$O,MATCH(Places!$C2163,Hosts!$A:$A,0),MATCH(Places!G$1,Hosts!$1:$1,0))</f>
        <v>Yes</v>
      </c>
      <c r="H2163" s="17">
        <v>19</v>
      </c>
      <c r="I2163" s="17" t="str">
        <f>INDEX(Neighborhoods!$A:$C,MATCH(Places!$H2163,Neighborhoods!$A:$A,0),MATCH(Places!I$1,Neighborhoods!$1:$1,0))</f>
        <v>Manhattan</v>
      </c>
      <c r="J2163" s="17" t="str">
        <f>INDEX(Neighborhoods!$A:$C,MATCH(Places!$H2163,Neighborhoods!$A:$A,0),MATCH(Places!J$1,Neighborhoods!$1:$1,0))</f>
        <v>Upper East Side</v>
      </c>
      <c r="K2163" s="17" t="s">
        <v>11822</v>
      </c>
      <c r="L2163" s="17" t="str">
        <f t="shared" si="132"/>
        <v>No</v>
      </c>
      <c r="M2163" s="17">
        <v>2</v>
      </c>
      <c r="N2163" s="17" t="str" cm="1">
        <f t="array" ref="N2163">_xlfn.IFS(M2163&lt;=2,"Small",M2163&lt;=5,"Medium",M2163&gt;5,"Large")</f>
        <v>Small</v>
      </c>
      <c r="O2163" s="65">
        <v>161</v>
      </c>
      <c r="P2163" s="87">
        <f t="shared" si="133"/>
        <v>0.03</v>
      </c>
      <c r="Q2163" s="68">
        <v>4.92</v>
      </c>
      <c r="R2163" s="68" t="str" cm="1">
        <f t="array" ref="R2163">_xlfn.SWITCH(ROUND(Q2163,0),5,"Excellent",4,"Good",3,"Ok","Bad")</f>
        <v>Excellent</v>
      </c>
      <c r="S2163" s="17">
        <v>153</v>
      </c>
      <c r="T2163" s="17" t="str">
        <f t="shared" si="134"/>
        <v>Yes</v>
      </c>
      <c r="U2163" s="82">
        <v>42635</v>
      </c>
      <c r="V2163" s="82">
        <v>43901</v>
      </c>
      <c r="W2163" s="17">
        <v>321</v>
      </c>
      <c r="X2163" s="17" t="str">
        <f t="shared" si="135"/>
        <v>Active</v>
      </c>
      <c r="Y2163" s="17" t="s">
        <v>15615</v>
      </c>
      <c r="Z2163" s="17"/>
    </row>
    <row r="2164" spans="1:26" x14ac:dyDescent="0.25">
      <c r="A2164">
        <v>2163</v>
      </c>
      <c r="B2164" s="17" t="s">
        <v>13208</v>
      </c>
      <c r="C2164" s="17">
        <v>2946</v>
      </c>
      <c r="D2164" s="17" t="str">
        <f>INDEX(Hosts!$A:$O,MATCH(Places!$C2164,Hosts!$A:$A,0),MATCH(Places!D$1,Hosts!$1:$1,0))</f>
        <v>Within an hour</v>
      </c>
      <c r="E2164" s="87">
        <f>INDEX(Hosts!$A:$O,MATCH(Places!$C2164,Hosts!$A:$A,0),MATCH(Places!E$1,Hosts!$1:$1,0))</f>
        <v>1</v>
      </c>
      <c r="F2164" s="87">
        <f>INDEX(Hosts!$A:$O,MATCH(Places!$C2164,Hosts!$A:$A,0),MATCH(Places!F$1,Hosts!$1:$1,0))</f>
        <v>1</v>
      </c>
      <c r="G2164" s="17" t="str">
        <f>INDEX(Hosts!$A:$O,MATCH(Places!$C2164,Hosts!$A:$A,0),MATCH(Places!G$1,Hosts!$1:$1,0))</f>
        <v>Yes</v>
      </c>
      <c r="H2164" s="17">
        <v>17</v>
      </c>
      <c r="I2164" s="17" t="str">
        <f>INDEX(Neighborhoods!$A:$C,MATCH(Places!$H2164,Neighborhoods!$A:$A,0),MATCH(Places!I$1,Neighborhoods!$1:$1,0))</f>
        <v>Manhattan</v>
      </c>
      <c r="J2164" s="17" t="str">
        <f>INDEX(Neighborhoods!$A:$C,MATCH(Places!$H2164,Neighborhoods!$A:$A,0),MATCH(Places!J$1,Neighborhoods!$1:$1,0))</f>
        <v>Hell's Kitchen</v>
      </c>
      <c r="K2164" s="17" t="s">
        <v>1</v>
      </c>
      <c r="L2164" s="17" t="str">
        <f t="shared" si="132"/>
        <v>Yes</v>
      </c>
      <c r="M2164" s="17">
        <v>2</v>
      </c>
      <c r="N2164" s="17" t="str" cm="1">
        <f t="array" ref="N2164">_xlfn.IFS(M2164&lt;=2,"Small",M2164&lt;=5,"Medium",M2164&gt;5,"Large")</f>
        <v>Small</v>
      </c>
      <c r="O2164" s="65">
        <v>212</v>
      </c>
      <c r="P2164" s="87">
        <f t="shared" si="133"/>
        <v>0.04</v>
      </c>
      <c r="Q2164" s="68">
        <v>4.82</v>
      </c>
      <c r="R2164" s="68" t="str" cm="1">
        <f t="array" ref="R2164">_xlfn.SWITCH(ROUND(Q2164,0),5,"Excellent",4,"Good",3,"Ok","Bad")</f>
        <v>Excellent</v>
      </c>
      <c r="S2164" s="17">
        <v>45</v>
      </c>
      <c r="T2164" s="17" t="str">
        <f t="shared" si="134"/>
        <v>No</v>
      </c>
      <c r="U2164" s="82">
        <v>42991</v>
      </c>
      <c r="V2164" s="82">
        <v>43832</v>
      </c>
      <c r="W2164" s="17">
        <v>352</v>
      </c>
      <c r="X2164" s="17" t="str">
        <f t="shared" si="135"/>
        <v>Active</v>
      </c>
      <c r="Y2164" s="17" t="s">
        <v>15615</v>
      </c>
      <c r="Z2164" s="17"/>
    </row>
    <row r="2165" spans="1:26" x14ac:dyDescent="0.25">
      <c r="A2165">
        <v>2164</v>
      </c>
      <c r="B2165" s="17" t="s">
        <v>1603</v>
      </c>
      <c r="C2165" s="17">
        <v>2943</v>
      </c>
      <c r="D2165" s="17" t="str">
        <f>INDEX(Hosts!$A:$O,MATCH(Places!$C2165,Hosts!$A:$A,0),MATCH(Places!D$1,Hosts!$1:$1,0))</f>
        <v>Within an hour</v>
      </c>
      <c r="E2165" s="87">
        <f>INDEX(Hosts!$A:$O,MATCH(Places!$C2165,Hosts!$A:$A,0),MATCH(Places!E$1,Hosts!$1:$1,0))</f>
        <v>1</v>
      </c>
      <c r="F2165" s="87">
        <f>INDEX(Hosts!$A:$O,MATCH(Places!$C2165,Hosts!$A:$A,0),MATCH(Places!F$1,Hosts!$1:$1,0))</f>
        <v>1</v>
      </c>
      <c r="G2165" s="17" t="str">
        <f>INDEX(Hosts!$A:$O,MATCH(Places!$C2165,Hosts!$A:$A,0),MATCH(Places!G$1,Hosts!$1:$1,0))</f>
        <v>No</v>
      </c>
      <c r="H2165" s="17">
        <v>12</v>
      </c>
      <c r="I2165" s="17" t="str">
        <f>INDEX(Neighborhoods!$A:$C,MATCH(Places!$H2165,Neighborhoods!$A:$A,0),MATCH(Places!I$1,Neighborhoods!$1:$1,0))</f>
        <v>Brooklyn</v>
      </c>
      <c r="J2165" s="17" t="str">
        <f>INDEX(Neighborhoods!$A:$C,MATCH(Places!$H2165,Neighborhoods!$A:$A,0),MATCH(Places!J$1,Neighborhoods!$1:$1,0))</f>
        <v>Williamsburg</v>
      </c>
      <c r="K2165" s="17" t="s">
        <v>11822</v>
      </c>
      <c r="L2165" s="17" t="str">
        <f t="shared" si="132"/>
        <v>No</v>
      </c>
      <c r="M2165" s="17">
        <v>7</v>
      </c>
      <c r="N2165" s="17" t="str" cm="1">
        <f t="array" ref="N2165">_xlfn.IFS(M2165&lt;=2,"Small",M2165&lt;=5,"Medium",M2165&gt;5,"Large")</f>
        <v>Large</v>
      </c>
      <c r="O2165" s="65">
        <v>104</v>
      </c>
      <c r="P2165" s="87">
        <f t="shared" si="133"/>
        <v>0.03</v>
      </c>
      <c r="Q2165" s="68">
        <v>4.66</v>
      </c>
      <c r="R2165" s="68" t="str" cm="1">
        <f t="array" ref="R2165">_xlfn.SWITCH(ROUND(Q2165,0),5,"Excellent",4,"Good",3,"Ok","Bad")</f>
        <v>Excellent</v>
      </c>
      <c r="S2165" s="17">
        <v>151</v>
      </c>
      <c r="T2165" s="17" t="str">
        <f t="shared" si="134"/>
        <v>No</v>
      </c>
      <c r="U2165" s="82">
        <v>42623</v>
      </c>
      <c r="V2165" s="82">
        <v>43898</v>
      </c>
      <c r="W2165" s="17">
        <v>322</v>
      </c>
      <c r="X2165" s="17" t="str">
        <f t="shared" si="135"/>
        <v>Active</v>
      </c>
      <c r="Y2165" s="17" t="s">
        <v>15616</v>
      </c>
      <c r="Z2165" s="17"/>
    </row>
    <row r="2166" spans="1:26" x14ac:dyDescent="0.25">
      <c r="A2166">
        <v>2165</v>
      </c>
      <c r="B2166" s="17" t="s">
        <v>1604</v>
      </c>
      <c r="C2166" s="17">
        <v>2950</v>
      </c>
      <c r="D2166" s="17" t="str">
        <f>INDEX(Hosts!$A:$O,MATCH(Places!$C2166,Hosts!$A:$A,0),MATCH(Places!D$1,Hosts!$1:$1,0))</f>
        <v>A few days or more</v>
      </c>
      <c r="E2166" s="87">
        <f>INDEX(Hosts!$A:$O,MATCH(Places!$C2166,Hosts!$A:$A,0),MATCH(Places!E$1,Hosts!$1:$1,0))</f>
        <v>0</v>
      </c>
      <c r="F2166" s="87">
        <f>INDEX(Hosts!$A:$O,MATCH(Places!$C2166,Hosts!$A:$A,0),MATCH(Places!F$1,Hosts!$1:$1,0))</f>
        <v>0.47</v>
      </c>
      <c r="G2166" s="17" t="str">
        <f>INDEX(Hosts!$A:$O,MATCH(Places!$C2166,Hosts!$A:$A,0),MATCH(Places!G$1,Hosts!$1:$1,0))</f>
        <v>No</v>
      </c>
      <c r="H2166" s="17">
        <v>23</v>
      </c>
      <c r="I2166" s="17" t="str">
        <f>INDEX(Neighborhoods!$A:$C,MATCH(Places!$H2166,Neighborhoods!$A:$A,0),MATCH(Places!I$1,Neighborhoods!$1:$1,0))</f>
        <v>Queens</v>
      </c>
      <c r="J2166" s="17" t="str">
        <f>INDEX(Neighborhoods!$A:$C,MATCH(Places!$H2166,Neighborhoods!$A:$A,0),MATCH(Places!J$1,Neighborhoods!$1:$1,0))</f>
        <v>Jamaica</v>
      </c>
      <c r="K2166" s="17" t="s">
        <v>11822</v>
      </c>
      <c r="L2166" s="17" t="str">
        <f t="shared" si="132"/>
        <v>No</v>
      </c>
      <c r="M2166" s="17">
        <v>3</v>
      </c>
      <c r="N2166" s="17" t="str" cm="1">
        <f t="array" ref="N2166">_xlfn.IFS(M2166&lt;=2,"Small",M2166&lt;=5,"Medium",M2166&gt;5,"Large")</f>
        <v>Medium</v>
      </c>
      <c r="O2166" s="65">
        <v>108</v>
      </c>
      <c r="P2166" s="87">
        <f t="shared" si="133"/>
        <v>0.03</v>
      </c>
      <c r="Q2166" s="68">
        <v>4.66</v>
      </c>
      <c r="R2166" s="68" t="str" cm="1">
        <f t="array" ref="R2166">_xlfn.SWITCH(ROUND(Q2166,0),5,"Excellent",4,"Good",3,"Ok","Bad")</f>
        <v>Excellent</v>
      </c>
      <c r="S2166" s="17">
        <v>38</v>
      </c>
      <c r="T2166" s="17" t="str">
        <f t="shared" si="134"/>
        <v>No</v>
      </c>
      <c r="U2166" s="82">
        <v>42603</v>
      </c>
      <c r="V2166" s="82">
        <v>43765</v>
      </c>
      <c r="W2166" s="17">
        <v>289</v>
      </c>
      <c r="X2166" s="17" t="str">
        <f t="shared" si="135"/>
        <v>Active</v>
      </c>
      <c r="Y2166" s="17" t="s">
        <v>15615</v>
      </c>
      <c r="Z2166" s="17"/>
    </row>
    <row r="2167" spans="1:26" x14ac:dyDescent="0.25">
      <c r="A2167">
        <v>2166</v>
      </c>
      <c r="B2167" s="17" t="s">
        <v>15158</v>
      </c>
      <c r="C2167" s="17">
        <v>2482</v>
      </c>
      <c r="D2167" s="17" t="str">
        <f>INDEX(Hosts!$A:$O,MATCH(Places!$C2167,Hosts!$A:$A,0),MATCH(Places!D$1,Hosts!$1:$1,0))</f>
        <v>Within a day</v>
      </c>
      <c r="E2167" s="87">
        <f>INDEX(Hosts!$A:$O,MATCH(Places!$C2167,Hosts!$A:$A,0),MATCH(Places!E$1,Hosts!$1:$1,0))</f>
        <v>1</v>
      </c>
      <c r="F2167" s="87">
        <f>INDEX(Hosts!$A:$O,MATCH(Places!$C2167,Hosts!$A:$A,0),MATCH(Places!F$1,Hosts!$1:$1,0))</f>
        <v>0.65</v>
      </c>
      <c r="G2167" s="17" t="str">
        <f>INDEX(Hosts!$A:$O,MATCH(Places!$C2167,Hosts!$A:$A,0),MATCH(Places!G$1,Hosts!$1:$1,0))</f>
        <v>No</v>
      </c>
      <c r="H2167" s="17">
        <v>12</v>
      </c>
      <c r="I2167" s="17" t="str">
        <f>INDEX(Neighborhoods!$A:$C,MATCH(Places!$H2167,Neighborhoods!$A:$A,0),MATCH(Places!I$1,Neighborhoods!$1:$1,0))</f>
        <v>Brooklyn</v>
      </c>
      <c r="J2167" s="17" t="str">
        <f>INDEX(Neighborhoods!$A:$C,MATCH(Places!$H2167,Neighborhoods!$A:$A,0),MATCH(Places!J$1,Neighborhoods!$1:$1,0))</f>
        <v>Williamsburg</v>
      </c>
      <c r="K2167" s="17" t="s">
        <v>1</v>
      </c>
      <c r="L2167" s="17" t="str">
        <f t="shared" si="132"/>
        <v>Yes</v>
      </c>
      <c r="M2167" s="17">
        <v>1</v>
      </c>
      <c r="N2167" s="17" t="str" cm="1">
        <f t="array" ref="N2167">_xlfn.IFS(M2167&lt;=2,"Small",M2167&lt;=5,"Medium",M2167&gt;5,"Large")</f>
        <v>Small</v>
      </c>
      <c r="O2167" s="65">
        <v>78</v>
      </c>
      <c r="P2167" s="87">
        <f t="shared" si="133"/>
        <v>0.03</v>
      </c>
      <c r="Q2167" s="68">
        <v>4.7699999999999996</v>
      </c>
      <c r="R2167" s="68" t="str" cm="1">
        <f t="array" ref="R2167">_xlfn.SWITCH(ROUND(Q2167,0),5,"Excellent",4,"Good",3,"Ok","Bad")</f>
        <v>Excellent</v>
      </c>
      <c r="S2167" s="17">
        <v>13</v>
      </c>
      <c r="T2167" s="17" t="str">
        <f t="shared" si="134"/>
        <v>No</v>
      </c>
      <c r="U2167" s="82">
        <v>42629</v>
      </c>
      <c r="V2167" s="82">
        <v>43660</v>
      </c>
      <c r="W2167" s="17">
        <v>365</v>
      </c>
      <c r="X2167" s="17" t="str">
        <f t="shared" si="135"/>
        <v>Active</v>
      </c>
      <c r="Y2167" s="17" t="s">
        <v>15615</v>
      </c>
      <c r="Z2167" s="17"/>
    </row>
    <row r="2168" spans="1:26" x14ac:dyDescent="0.25">
      <c r="A2168">
        <v>2167</v>
      </c>
      <c r="B2168" s="17" t="s">
        <v>1605</v>
      </c>
      <c r="C2168" s="17">
        <v>2496</v>
      </c>
      <c r="D2168" s="17" t="str">
        <f>INDEX(Hosts!$A:$O,MATCH(Places!$C2168,Hosts!$A:$A,0),MATCH(Places!D$1,Hosts!$1:$1,0))</f>
        <v>Within a day</v>
      </c>
      <c r="E2168" s="87">
        <f>INDEX(Hosts!$A:$O,MATCH(Places!$C2168,Hosts!$A:$A,0),MATCH(Places!E$1,Hosts!$1:$1,0))</f>
        <v>0.6</v>
      </c>
      <c r="F2168" s="87">
        <f>INDEX(Hosts!$A:$O,MATCH(Places!$C2168,Hosts!$A:$A,0),MATCH(Places!F$1,Hosts!$1:$1,0))</f>
        <v>0.44</v>
      </c>
      <c r="G2168" s="17" t="str">
        <f>INDEX(Hosts!$A:$O,MATCH(Places!$C2168,Hosts!$A:$A,0),MATCH(Places!G$1,Hosts!$1:$1,0))</f>
        <v>No</v>
      </c>
      <c r="H2168" s="17">
        <v>20</v>
      </c>
      <c r="I2168" s="17" t="str">
        <f>INDEX(Neighborhoods!$A:$C,MATCH(Places!$H2168,Neighborhoods!$A:$A,0),MATCH(Places!I$1,Neighborhoods!$1:$1,0))</f>
        <v>Manhattan</v>
      </c>
      <c r="J2168" s="17" t="str">
        <f>INDEX(Neighborhoods!$A:$C,MATCH(Places!$H2168,Neighborhoods!$A:$A,0),MATCH(Places!J$1,Neighborhoods!$1:$1,0))</f>
        <v>Upper West Side</v>
      </c>
      <c r="K2168" s="17" t="s">
        <v>11822</v>
      </c>
      <c r="L2168" s="17" t="str">
        <f t="shared" si="132"/>
        <v>No</v>
      </c>
      <c r="M2168" s="17">
        <v>5</v>
      </c>
      <c r="N2168" s="17" t="str" cm="1">
        <f t="array" ref="N2168">_xlfn.IFS(M2168&lt;=2,"Small",M2168&lt;=5,"Medium",M2168&gt;5,"Large")</f>
        <v>Medium</v>
      </c>
      <c r="O2168" s="65">
        <v>220</v>
      </c>
      <c r="P2168" s="87">
        <f t="shared" si="133"/>
        <v>0.04</v>
      </c>
      <c r="Q2168" s="68">
        <v>4.88</v>
      </c>
      <c r="R2168" s="68" t="str" cm="1">
        <f t="array" ref="R2168">_xlfn.SWITCH(ROUND(Q2168,0),5,"Excellent",4,"Good",3,"Ok","Bad")</f>
        <v>Excellent</v>
      </c>
      <c r="S2168" s="17">
        <v>8</v>
      </c>
      <c r="T2168" s="17" t="str">
        <f t="shared" si="134"/>
        <v>No</v>
      </c>
      <c r="U2168" s="82">
        <v>42586</v>
      </c>
      <c r="V2168" s="82">
        <v>43310</v>
      </c>
      <c r="W2168" s="17">
        <v>331</v>
      </c>
      <c r="X2168" s="17" t="str">
        <f t="shared" si="135"/>
        <v>Active</v>
      </c>
      <c r="Y2168" s="17" t="s">
        <v>15615</v>
      </c>
      <c r="Z2168" s="17"/>
    </row>
    <row r="2169" spans="1:26" x14ac:dyDescent="0.25">
      <c r="A2169">
        <v>2168</v>
      </c>
      <c r="B2169" s="17" t="s">
        <v>15311</v>
      </c>
      <c r="C2169" s="17">
        <v>2750</v>
      </c>
      <c r="D2169" s="17" t="str">
        <f>INDEX(Hosts!$A:$O,MATCH(Places!$C2169,Hosts!$A:$A,0),MATCH(Places!D$1,Hosts!$1:$1,0))</f>
        <v>Within an hour</v>
      </c>
      <c r="E2169" s="87">
        <f>INDEX(Hosts!$A:$O,MATCH(Places!$C2169,Hosts!$A:$A,0),MATCH(Places!E$1,Hosts!$1:$1,0))</f>
        <v>1</v>
      </c>
      <c r="F2169" s="87">
        <f>INDEX(Hosts!$A:$O,MATCH(Places!$C2169,Hosts!$A:$A,0),MATCH(Places!F$1,Hosts!$1:$1,0))</f>
        <v>0.7</v>
      </c>
      <c r="G2169" s="17" t="str">
        <f>INDEX(Hosts!$A:$O,MATCH(Places!$C2169,Hosts!$A:$A,0),MATCH(Places!G$1,Hosts!$1:$1,0))</f>
        <v>Yes</v>
      </c>
      <c r="H2169" s="17">
        <v>8</v>
      </c>
      <c r="I2169" s="17" t="str">
        <f>INDEX(Neighborhoods!$A:$C,MATCH(Places!$H2169,Neighborhoods!$A:$A,0),MATCH(Places!I$1,Neighborhoods!$1:$1,0))</f>
        <v>Brooklyn</v>
      </c>
      <c r="J2169" s="17" t="str">
        <f>INDEX(Neighborhoods!$A:$C,MATCH(Places!$H2169,Neighborhoods!$A:$A,0),MATCH(Places!J$1,Neighborhoods!$1:$1,0))</f>
        <v>Bushwick</v>
      </c>
      <c r="K2169" s="17" t="s">
        <v>11822</v>
      </c>
      <c r="L2169" s="17" t="str">
        <f t="shared" si="132"/>
        <v>No</v>
      </c>
      <c r="M2169" s="17">
        <v>2</v>
      </c>
      <c r="N2169" s="17" t="str" cm="1">
        <f t="array" ref="N2169">_xlfn.IFS(M2169&lt;=2,"Small",M2169&lt;=5,"Medium",M2169&gt;5,"Large")</f>
        <v>Small</v>
      </c>
      <c r="O2169" s="65">
        <v>127</v>
      </c>
      <c r="P2169" s="87">
        <f t="shared" si="133"/>
        <v>0.03</v>
      </c>
      <c r="Q2169" s="68">
        <v>4.8499999999999996</v>
      </c>
      <c r="R2169" s="68" t="str" cm="1">
        <f t="array" ref="R2169">_xlfn.SWITCH(ROUND(Q2169,0),5,"Excellent",4,"Good",3,"Ok","Bad")</f>
        <v>Excellent</v>
      </c>
      <c r="S2169" s="17">
        <v>13</v>
      </c>
      <c r="T2169" s="17" t="str">
        <f t="shared" si="134"/>
        <v>No</v>
      </c>
      <c r="U2169" s="82">
        <v>43661</v>
      </c>
      <c r="V2169" s="82">
        <v>44054</v>
      </c>
      <c r="W2169" s="17">
        <v>180</v>
      </c>
      <c r="X2169" s="17" t="str">
        <f t="shared" si="135"/>
        <v>Active</v>
      </c>
      <c r="Y2169" s="17" t="s">
        <v>15615</v>
      </c>
      <c r="Z2169" s="17"/>
    </row>
    <row r="2170" spans="1:26" x14ac:dyDescent="0.25">
      <c r="A2170">
        <v>2169</v>
      </c>
      <c r="B2170" s="17" t="s">
        <v>15503</v>
      </c>
      <c r="C2170" s="17">
        <v>2790</v>
      </c>
      <c r="D2170" s="17" t="str">
        <f>INDEX(Hosts!$A:$O,MATCH(Places!$C2170,Hosts!$A:$A,0),MATCH(Places!D$1,Hosts!$1:$1,0))</f>
        <v>Within a day</v>
      </c>
      <c r="E2170" s="87">
        <f>INDEX(Hosts!$A:$O,MATCH(Places!$C2170,Hosts!$A:$A,0),MATCH(Places!E$1,Hosts!$1:$1,0))</f>
        <v>1</v>
      </c>
      <c r="F2170" s="87">
        <f>INDEX(Hosts!$A:$O,MATCH(Places!$C2170,Hosts!$A:$A,0),MATCH(Places!F$1,Hosts!$1:$1,0))</f>
        <v>0.96</v>
      </c>
      <c r="G2170" s="17" t="str">
        <f>INDEX(Hosts!$A:$O,MATCH(Places!$C2170,Hosts!$A:$A,0),MATCH(Places!G$1,Hosts!$1:$1,0))</f>
        <v>No</v>
      </c>
      <c r="H2170" s="17">
        <v>7</v>
      </c>
      <c r="I2170" s="17" t="str">
        <f>INDEX(Neighborhoods!$A:$C,MATCH(Places!$H2170,Neighborhoods!$A:$A,0),MATCH(Places!I$1,Neighborhoods!$1:$1,0))</f>
        <v>Brooklyn</v>
      </c>
      <c r="J2170" s="17" t="str">
        <f>INDEX(Neighborhoods!$A:$C,MATCH(Places!$H2170,Neighborhoods!$A:$A,0),MATCH(Places!J$1,Neighborhoods!$1:$1,0))</f>
        <v>Bedford-Stuyvesant</v>
      </c>
      <c r="K2170" s="17" t="s">
        <v>1</v>
      </c>
      <c r="L2170" s="17" t="str">
        <f t="shared" si="132"/>
        <v>Yes</v>
      </c>
      <c r="M2170" s="17">
        <v>2</v>
      </c>
      <c r="N2170" s="17" t="str" cm="1">
        <f t="array" ref="N2170">_xlfn.IFS(M2170&lt;=2,"Small",M2170&lt;=5,"Medium",M2170&gt;5,"Large")</f>
        <v>Small</v>
      </c>
      <c r="O2170" s="65">
        <v>45</v>
      </c>
      <c r="P2170" s="87">
        <f t="shared" si="133"/>
        <v>0.03</v>
      </c>
      <c r="Q2170" s="68">
        <v>4.5</v>
      </c>
      <c r="R2170" s="68" t="str" cm="1">
        <f t="array" ref="R2170">_xlfn.SWITCH(ROUND(Q2170,0),5,"Excellent",4,"Good",3,"Ok","Bad")</f>
        <v>Excellent</v>
      </c>
      <c r="S2170" s="17">
        <v>12</v>
      </c>
      <c r="T2170" s="17" t="str">
        <f t="shared" si="134"/>
        <v>No</v>
      </c>
      <c r="U2170" s="82">
        <v>42634</v>
      </c>
      <c r="V2170" s="82">
        <v>43885</v>
      </c>
      <c r="W2170" s="17">
        <v>208</v>
      </c>
      <c r="X2170" s="17" t="str">
        <f t="shared" si="135"/>
        <v>Active</v>
      </c>
      <c r="Y2170" s="17" t="s">
        <v>15615</v>
      </c>
      <c r="Z2170" s="17"/>
    </row>
    <row r="2171" spans="1:26" x14ac:dyDescent="0.25">
      <c r="A2171">
        <v>2170</v>
      </c>
      <c r="B2171" s="17" t="s">
        <v>1606</v>
      </c>
      <c r="C2171" s="17">
        <v>2026</v>
      </c>
      <c r="D2171" s="17" t="str">
        <f>INDEX(Hosts!$A:$O,MATCH(Places!$C2171,Hosts!$A:$A,0),MATCH(Places!D$1,Hosts!$1:$1,0))</f>
        <v>Within an hour</v>
      </c>
      <c r="E2171" s="87">
        <f>INDEX(Hosts!$A:$O,MATCH(Places!$C2171,Hosts!$A:$A,0),MATCH(Places!E$1,Hosts!$1:$1,0))</f>
        <v>1</v>
      </c>
      <c r="F2171" s="87">
        <f>INDEX(Hosts!$A:$O,MATCH(Places!$C2171,Hosts!$A:$A,0),MATCH(Places!F$1,Hosts!$1:$1,0))</f>
        <v>1</v>
      </c>
      <c r="G2171" s="17" t="str">
        <f>INDEX(Hosts!$A:$O,MATCH(Places!$C2171,Hosts!$A:$A,0),MATCH(Places!G$1,Hosts!$1:$1,0))</f>
        <v>Yes</v>
      </c>
      <c r="H2171" s="17">
        <v>16</v>
      </c>
      <c r="I2171" s="17" t="str">
        <f>INDEX(Neighborhoods!$A:$C,MATCH(Places!$H2171,Neighborhoods!$A:$A,0),MATCH(Places!I$1,Neighborhoods!$1:$1,0))</f>
        <v>Manhattan</v>
      </c>
      <c r="J2171" s="17" t="str">
        <f>INDEX(Neighborhoods!$A:$C,MATCH(Places!$H2171,Neighborhoods!$A:$A,0),MATCH(Places!J$1,Neighborhoods!$1:$1,0))</f>
        <v>Harlem</v>
      </c>
      <c r="K2171" s="17" t="s">
        <v>11822</v>
      </c>
      <c r="L2171" s="17" t="str">
        <f t="shared" si="132"/>
        <v>No</v>
      </c>
      <c r="M2171" s="17">
        <v>2</v>
      </c>
      <c r="N2171" s="17" t="str" cm="1">
        <f t="array" ref="N2171">_xlfn.IFS(M2171&lt;=2,"Small",M2171&lt;=5,"Medium",M2171&gt;5,"Large")</f>
        <v>Small</v>
      </c>
      <c r="O2171" s="65">
        <v>83</v>
      </c>
      <c r="P2171" s="87">
        <f t="shared" si="133"/>
        <v>0.03</v>
      </c>
      <c r="Q2171" s="68">
        <v>5</v>
      </c>
      <c r="R2171" s="68" t="str" cm="1">
        <f t="array" ref="R2171">_xlfn.SWITCH(ROUND(Q2171,0),5,"Excellent",4,"Good",3,"Ok","Bad")</f>
        <v>Excellent</v>
      </c>
      <c r="S2171" s="17">
        <v>16</v>
      </c>
      <c r="T2171" s="17" t="str">
        <f t="shared" si="134"/>
        <v>No</v>
      </c>
      <c r="U2171" s="82">
        <v>42630</v>
      </c>
      <c r="V2171" s="82">
        <v>43909</v>
      </c>
      <c r="W2171" s="17">
        <v>45</v>
      </c>
      <c r="X2171" s="17" t="str">
        <f t="shared" si="135"/>
        <v>Active</v>
      </c>
      <c r="Y2171" s="17" t="s">
        <v>15615</v>
      </c>
      <c r="Z2171" s="17"/>
    </row>
    <row r="2172" spans="1:26" x14ac:dyDescent="0.25">
      <c r="A2172">
        <v>2171</v>
      </c>
      <c r="B2172" s="17" t="s">
        <v>1607</v>
      </c>
      <c r="C2172" s="17">
        <v>1670</v>
      </c>
      <c r="D2172" s="17" t="str">
        <f>INDEX(Hosts!$A:$O,MATCH(Places!$C2172,Hosts!$A:$A,0),MATCH(Places!D$1,Hosts!$1:$1,0))</f>
        <v>Within an hour</v>
      </c>
      <c r="E2172" s="87">
        <f>INDEX(Hosts!$A:$O,MATCH(Places!$C2172,Hosts!$A:$A,0),MATCH(Places!E$1,Hosts!$1:$1,0))</f>
        <v>1</v>
      </c>
      <c r="F2172" s="87">
        <f>INDEX(Hosts!$A:$O,MATCH(Places!$C2172,Hosts!$A:$A,0),MATCH(Places!F$1,Hosts!$1:$1,0))</f>
        <v>0.99</v>
      </c>
      <c r="G2172" s="17" t="str">
        <f>INDEX(Hosts!$A:$O,MATCH(Places!$C2172,Hosts!$A:$A,0),MATCH(Places!G$1,Hosts!$1:$1,0))</f>
        <v>Yes</v>
      </c>
      <c r="H2172" s="17">
        <v>12</v>
      </c>
      <c r="I2172" s="17" t="str">
        <f>INDEX(Neighborhoods!$A:$C,MATCH(Places!$H2172,Neighborhoods!$A:$A,0),MATCH(Places!I$1,Neighborhoods!$1:$1,0))</f>
        <v>Brooklyn</v>
      </c>
      <c r="J2172" s="17" t="str">
        <f>INDEX(Neighborhoods!$A:$C,MATCH(Places!$H2172,Neighborhoods!$A:$A,0),MATCH(Places!J$1,Neighborhoods!$1:$1,0))</f>
        <v>Williamsburg</v>
      </c>
      <c r="K2172" s="17" t="s">
        <v>11822</v>
      </c>
      <c r="L2172" s="17" t="str">
        <f t="shared" si="132"/>
        <v>No</v>
      </c>
      <c r="M2172" s="17">
        <v>2</v>
      </c>
      <c r="N2172" s="17" t="str" cm="1">
        <f t="array" ref="N2172">_xlfn.IFS(M2172&lt;=2,"Small",M2172&lt;=5,"Medium",M2172&gt;5,"Large")</f>
        <v>Small</v>
      </c>
      <c r="O2172" s="65">
        <v>249</v>
      </c>
      <c r="P2172" s="87">
        <f t="shared" si="133"/>
        <v>0.04</v>
      </c>
      <c r="Q2172" s="68">
        <v>4.99</v>
      </c>
      <c r="R2172" s="68" t="str" cm="1">
        <f t="array" ref="R2172">_xlfn.SWITCH(ROUND(Q2172,0),5,"Excellent",4,"Good",3,"Ok","Bad")</f>
        <v>Excellent</v>
      </c>
      <c r="S2172" s="17">
        <v>123</v>
      </c>
      <c r="T2172" s="17" t="str">
        <f t="shared" si="134"/>
        <v>Yes</v>
      </c>
      <c r="U2172" s="82">
        <v>42619</v>
      </c>
      <c r="V2172" s="82">
        <v>43970</v>
      </c>
      <c r="W2172" s="17">
        <v>317</v>
      </c>
      <c r="X2172" s="17" t="str">
        <f t="shared" si="135"/>
        <v>Active</v>
      </c>
      <c r="Y2172" s="17" t="s">
        <v>15615</v>
      </c>
      <c r="Z2172" s="17"/>
    </row>
    <row r="2173" spans="1:26" x14ac:dyDescent="0.25">
      <c r="A2173">
        <v>2172</v>
      </c>
      <c r="B2173" s="17" t="s">
        <v>13821</v>
      </c>
      <c r="C2173" s="17">
        <v>641</v>
      </c>
      <c r="D2173" s="17" t="str">
        <f>INDEX(Hosts!$A:$O,MATCH(Places!$C2173,Hosts!$A:$A,0),MATCH(Places!D$1,Hosts!$1:$1,0))</f>
        <v>Within a few hours</v>
      </c>
      <c r="E2173" s="87">
        <f>INDEX(Hosts!$A:$O,MATCH(Places!$C2173,Hosts!$A:$A,0),MATCH(Places!E$1,Hosts!$1:$1,0))</f>
        <v>1</v>
      </c>
      <c r="F2173" s="87">
        <f>INDEX(Hosts!$A:$O,MATCH(Places!$C2173,Hosts!$A:$A,0),MATCH(Places!F$1,Hosts!$1:$1,0))</f>
        <v>0.98</v>
      </c>
      <c r="G2173" s="17" t="str">
        <f>INDEX(Hosts!$A:$O,MATCH(Places!$C2173,Hosts!$A:$A,0),MATCH(Places!G$1,Hosts!$1:$1,0))</f>
        <v>Yes</v>
      </c>
      <c r="H2173" s="17">
        <v>21</v>
      </c>
      <c r="I2173" s="17" t="str">
        <f>INDEX(Neighborhoods!$A:$C,MATCH(Places!$H2173,Neighborhoods!$A:$A,0),MATCH(Places!I$1,Neighborhoods!$1:$1,0))</f>
        <v>Queens</v>
      </c>
      <c r="J2173" s="17" t="str">
        <f>INDEX(Neighborhoods!$A:$C,MATCH(Places!$H2173,Neighborhoods!$A:$A,0),MATCH(Places!J$1,Neighborhoods!$1:$1,0))</f>
        <v>Astoria</v>
      </c>
      <c r="K2173" s="17" t="s">
        <v>11822</v>
      </c>
      <c r="L2173" s="17" t="str">
        <f t="shared" si="132"/>
        <v>No</v>
      </c>
      <c r="M2173" s="17">
        <v>4</v>
      </c>
      <c r="N2173" s="17" t="str" cm="1">
        <f t="array" ref="N2173">_xlfn.IFS(M2173&lt;=2,"Small",M2173&lt;=5,"Medium",M2173&gt;5,"Large")</f>
        <v>Medium</v>
      </c>
      <c r="O2173" s="65">
        <v>139</v>
      </c>
      <c r="P2173" s="87">
        <f t="shared" si="133"/>
        <v>0.03</v>
      </c>
      <c r="Q2173" s="68">
        <v>4.99</v>
      </c>
      <c r="R2173" s="68" t="str" cm="1">
        <f t="array" ref="R2173">_xlfn.SWITCH(ROUND(Q2173,0),5,"Excellent",4,"Good",3,"Ok","Bad")</f>
        <v>Excellent</v>
      </c>
      <c r="S2173" s="17">
        <v>163</v>
      </c>
      <c r="T2173" s="17" t="str">
        <f t="shared" si="134"/>
        <v>Yes</v>
      </c>
      <c r="U2173" s="82">
        <v>42603</v>
      </c>
      <c r="V2173" s="82">
        <v>43901</v>
      </c>
      <c r="W2173" s="17">
        <v>336</v>
      </c>
      <c r="X2173" s="17" t="str">
        <f t="shared" si="135"/>
        <v>Active</v>
      </c>
      <c r="Y2173" s="17" t="s">
        <v>15615</v>
      </c>
      <c r="Z2173" s="17"/>
    </row>
    <row r="2174" spans="1:26" x14ac:dyDescent="0.25">
      <c r="A2174">
        <v>2173</v>
      </c>
      <c r="B2174" s="17" t="s">
        <v>15153</v>
      </c>
      <c r="C2174" s="17">
        <v>29</v>
      </c>
      <c r="D2174" s="17" t="str">
        <f>INDEX(Hosts!$A:$O,MATCH(Places!$C2174,Hosts!$A:$A,0),MATCH(Places!D$1,Hosts!$1:$1,0))</f>
        <v>Within an hour</v>
      </c>
      <c r="E2174" s="87">
        <f>INDEX(Hosts!$A:$O,MATCH(Places!$C2174,Hosts!$A:$A,0),MATCH(Places!E$1,Hosts!$1:$1,0))</f>
        <v>1</v>
      </c>
      <c r="F2174" s="87">
        <f>INDEX(Hosts!$A:$O,MATCH(Places!$C2174,Hosts!$A:$A,0),MATCH(Places!F$1,Hosts!$1:$1,0))</f>
        <v>0.97</v>
      </c>
      <c r="G2174" s="17" t="str">
        <f>INDEX(Hosts!$A:$O,MATCH(Places!$C2174,Hosts!$A:$A,0),MATCH(Places!G$1,Hosts!$1:$1,0))</f>
        <v>Yes</v>
      </c>
      <c r="H2174" s="17">
        <v>9</v>
      </c>
      <c r="I2174" s="17" t="str">
        <f>INDEX(Neighborhoods!$A:$C,MATCH(Places!$H2174,Neighborhoods!$A:$A,0),MATCH(Places!I$1,Neighborhoods!$1:$1,0))</f>
        <v>Brooklyn</v>
      </c>
      <c r="J2174" s="17" t="str">
        <f>INDEX(Neighborhoods!$A:$C,MATCH(Places!$H2174,Neighborhoods!$A:$A,0),MATCH(Places!J$1,Neighborhoods!$1:$1,0))</f>
        <v>Crown Heights</v>
      </c>
      <c r="K2174" s="17" t="s">
        <v>16</v>
      </c>
      <c r="L2174" s="17" t="str">
        <f t="shared" si="132"/>
        <v>Yes</v>
      </c>
      <c r="M2174" s="17">
        <v>1</v>
      </c>
      <c r="N2174" s="17" t="str" cm="1">
        <f t="array" ref="N2174">_xlfn.IFS(M2174&lt;=2,"Small",M2174&lt;=5,"Medium",M2174&gt;5,"Large")</f>
        <v>Small</v>
      </c>
      <c r="O2174" s="65">
        <v>48</v>
      </c>
      <c r="P2174" s="87">
        <f t="shared" si="133"/>
        <v>0.03</v>
      </c>
      <c r="Q2174" s="68">
        <v>4.97</v>
      </c>
      <c r="R2174" s="68" t="str" cm="1">
        <f t="array" ref="R2174">_xlfn.SWITCH(ROUND(Q2174,0),5,"Excellent",4,"Good",3,"Ok","Bad")</f>
        <v>Excellent</v>
      </c>
      <c r="S2174" s="17">
        <v>74</v>
      </c>
      <c r="T2174" s="17" t="str">
        <f t="shared" si="134"/>
        <v>No</v>
      </c>
      <c r="U2174" s="82">
        <v>42587</v>
      </c>
      <c r="V2174" s="82">
        <v>43891</v>
      </c>
      <c r="W2174" s="17">
        <v>6</v>
      </c>
      <c r="X2174" s="17" t="str">
        <f t="shared" si="135"/>
        <v>Active</v>
      </c>
      <c r="Y2174" s="17" t="s">
        <v>15615</v>
      </c>
      <c r="Z2174" s="17"/>
    </row>
    <row r="2175" spans="1:26" x14ac:dyDescent="0.25">
      <c r="A2175">
        <v>2174</v>
      </c>
      <c r="B2175" s="17" t="s">
        <v>1609</v>
      </c>
      <c r="C2175" s="17">
        <v>814</v>
      </c>
      <c r="D2175" s="17" t="str">
        <f>INDEX(Hosts!$A:$O,MATCH(Places!$C2175,Hosts!$A:$A,0),MATCH(Places!D$1,Hosts!$1:$1,0))</f>
        <v>Within a few hours</v>
      </c>
      <c r="E2175" s="87">
        <f>INDEX(Hosts!$A:$O,MATCH(Places!$C2175,Hosts!$A:$A,0),MATCH(Places!E$1,Hosts!$1:$1,0))</f>
        <v>1</v>
      </c>
      <c r="F2175" s="87">
        <f>INDEX(Hosts!$A:$O,MATCH(Places!$C2175,Hosts!$A:$A,0),MATCH(Places!F$1,Hosts!$1:$1,0))</f>
        <v>0.3</v>
      </c>
      <c r="G2175" s="17" t="str">
        <f>INDEX(Hosts!$A:$O,MATCH(Places!$C2175,Hosts!$A:$A,0),MATCH(Places!G$1,Hosts!$1:$1,0))</f>
        <v>Yes</v>
      </c>
      <c r="H2175" s="17">
        <v>20</v>
      </c>
      <c r="I2175" s="17" t="str">
        <f>INDEX(Neighborhoods!$A:$C,MATCH(Places!$H2175,Neighborhoods!$A:$A,0),MATCH(Places!I$1,Neighborhoods!$1:$1,0))</f>
        <v>Manhattan</v>
      </c>
      <c r="J2175" s="17" t="str">
        <f>INDEX(Neighborhoods!$A:$C,MATCH(Places!$H2175,Neighborhoods!$A:$A,0),MATCH(Places!J$1,Neighborhoods!$1:$1,0))</f>
        <v>Upper West Side</v>
      </c>
      <c r="K2175" s="17" t="s">
        <v>11822</v>
      </c>
      <c r="L2175" s="17" t="str">
        <f t="shared" si="132"/>
        <v>No</v>
      </c>
      <c r="M2175" s="17">
        <v>4</v>
      </c>
      <c r="N2175" s="17" t="str" cm="1">
        <f t="array" ref="N2175">_xlfn.IFS(M2175&lt;=2,"Small",M2175&lt;=5,"Medium",M2175&gt;5,"Large")</f>
        <v>Medium</v>
      </c>
      <c r="O2175" s="65">
        <v>174</v>
      </c>
      <c r="P2175" s="87">
        <f t="shared" si="133"/>
        <v>0.03</v>
      </c>
      <c r="Q2175" s="68">
        <v>4.87</v>
      </c>
      <c r="R2175" s="68" t="str" cm="1">
        <f t="array" ref="R2175">_xlfn.SWITCH(ROUND(Q2175,0),5,"Excellent",4,"Good",3,"Ok","Bad")</f>
        <v>Excellent</v>
      </c>
      <c r="S2175" s="17">
        <v>15</v>
      </c>
      <c r="T2175" s="17" t="str">
        <f t="shared" si="134"/>
        <v>No</v>
      </c>
      <c r="U2175" s="82">
        <v>42672</v>
      </c>
      <c r="V2175" s="82">
        <v>43870</v>
      </c>
      <c r="W2175" s="17">
        <v>277</v>
      </c>
      <c r="X2175" s="17" t="str">
        <f t="shared" si="135"/>
        <v>Active</v>
      </c>
      <c r="Y2175" s="17" t="s">
        <v>15615</v>
      </c>
      <c r="Z2175" s="17"/>
    </row>
    <row r="2176" spans="1:26" x14ac:dyDescent="0.25">
      <c r="A2176">
        <v>2175</v>
      </c>
      <c r="B2176" s="17" t="s">
        <v>1610</v>
      </c>
      <c r="C2176" s="17">
        <v>2953</v>
      </c>
      <c r="D2176" s="17" t="str">
        <f>INDEX(Hosts!$A:$O,MATCH(Places!$C2176,Hosts!$A:$A,0),MATCH(Places!D$1,Hosts!$1:$1,0))</f>
        <v>Within an hour</v>
      </c>
      <c r="E2176" s="87">
        <f>INDEX(Hosts!$A:$O,MATCH(Places!$C2176,Hosts!$A:$A,0),MATCH(Places!E$1,Hosts!$1:$1,0))</f>
        <v>1</v>
      </c>
      <c r="F2176" s="87">
        <f>INDEX(Hosts!$A:$O,MATCH(Places!$C2176,Hosts!$A:$A,0),MATCH(Places!F$1,Hosts!$1:$1,0))</f>
        <v>0.99</v>
      </c>
      <c r="G2176" s="17" t="str">
        <f>INDEX(Hosts!$A:$O,MATCH(Places!$C2176,Hosts!$A:$A,0),MATCH(Places!G$1,Hosts!$1:$1,0))</f>
        <v>No</v>
      </c>
      <c r="H2176" s="17">
        <v>7</v>
      </c>
      <c r="I2176" s="17" t="str">
        <f>INDEX(Neighborhoods!$A:$C,MATCH(Places!$H2176,Neighborhoods!$A:$A,0),MATCH(Places!I$1,Neighborhoods!$1:$1,0))</f>
        <v>Brooklyn</v>
      </c>
      <c r="J2176" s="17" t="str">
        <f>INDEX(Neighborhoods!$A:$C,MATCH(Places!$H2176,Neighborhoods!$A:$A,0),MATCH(Places!J$1,Neighborhoods!$1:$1,0))</f>
        <v>Bedford-Stuyvesant</v>
      </c>
      <c r="K2176" s="17" t="s">
        <v>1</v>
      </c>
      <c r="L2176" s="17" t="str">
        <f t="shared" si="132"/>
        <v>Yes</v>
      </c>
      <c r="M2176" s="17">
        <v>4</v>
      </c>
      <c r="N2176" s="17" t="str" cm="1">
        <f t="array" ref="N2176">_xlfn.IFS(M2176&lt;=2,"Small",M2176&lt;=5,"Medium",M2176&gt;5,"Large")</f>
        <v>Medium</v>
      </c>
      <c r="O2176" s="65">
        <v>83</v>
      </c>
      <c r="P2176" s="87">
        <f t="shared" si="133"/>
        <v>0.03</v>
      </c>
      <c r="Q2176" s="68">
        <v>4.96</v>
      </c>
      <c r="R2176" s="68" t="str" cm="1">
        <f t="array" ref="R2176">_xlfn.SWITCH(ROUND(Q2176,0),5,"Excellent",4,"Good",3,"Ok","Bad")</f>
        <v>Excellent</v>
      </c>
      <c r="S2176" s="17">
        <v>138</v>
      </c>
      <c r="T2176" s="17" t="str">
        <f t="shared" si="134"/>
        <v>Yes</v>
      </c>
      <c r="U2176" s="82">
        <v>42701</v>
      </c>
      <c r="V2176" s="82">
        <v>44046</v>
      </c>
      <c r="W2176" s="17">
        <v>365</v>
      </c>
      <c r="X2176" s="17" t="str">
        <f t="shared" si="135"/>
        <v>Active</v>
      </c>
      <c r="Y2176" s="17" t="s">
        <v>15615</v>
      </c>
      <c r="Z2176" s="17"/>
    </row>
    <row r="2177" spans="1:26" x14ac:dyDescent="0.25">
      <c r="A2177">
        <v>2176</v>
      </c>
      <c r="B2177" s="17" t="s">
        <v>13746</v>
      </c>
      <c r="C2177" s="17">
        <v>1406</v>
      </c>
      <c r="D2177" s="17" t="str">
        <f>INDEX(Hosts!$A:$O,MATCH(Places!$C2177,Hosts!$A:$A,0),MATCH(Places!D$1,Hosts!$1:$1,0))</f>
        <v>Within an hour</v>
      </c>
      <c r="E2177" s="87">
        <f>INDEX(Hosts!$A:$O,MATCH(Places!$C2177,Hosts!$A:$A,0),MATCH(Places!E$1,Hosts!$1:$1,0))</f>
        <v>0.88</v>
      </c>
      <c r="F2177" s="87">
        <f>INDEX(Hosts!$A:$O,MATCH(Places!$C2177,Hosts!$A:$A,0),MATCH(Places!F$1,Hosts!$1:$1,0))</f>
        <v>0.98</v>
      </c>
      <c r="G2177" s="17" t="str">
        <f>INDEX(Hosts!$A:$O,MATCH(Places!$C2177,Hosts!$A:$A,0),MATCH(Places!G$1,Hosts!$1:$1,0))</f>
        <v>Yes</v>
      </c>
      <c r="H2177" s="17">
        <v>12</v>
      </c>
      <c r="I2177" s="17" t="str">
        <f>INDEX(Neighborhoods!$A:$C,MATCH(Places!$H2177,Neighborhoods!$A:$A,0),MATCH(Places!I$1,Neighborhoods!$1:$1,0))</f>
        <v>Brooklyn</v>
      </c>
      <c r="J2177" s="17" t="str">
        <f>INDEX(Neighborhoods!$A:$C,MATCH(Places!$H2177,Neighborhoods!$A:$A,0),MATCH(Places!J$1,Neighborhoods!$1:$1,0))</f>
        <v>Williamsburg</v>
      </c>
      <c r="K2177" s="17" t="s">
        <v>1</v>
      </c>
      <c r="L2177" s="17" t="str">
        <f t="shared" si="132"/>
        <v>Yes</v>
      </c>
      <c r="M2177" s="17">
        <v>2</v>
      </c>
      <c r="N2177" s="17" t="str" cm="1">
        <f t="array" ref="N2177">_xlfn.IFS(M2177&lt;=2,"Small",M2177&lt;=5,"Medium",M2177&gt;5,"Large")</f>
        <v>Small</v>
      </c>
      <c r="O2177" s="65">
        <v>80</v>
      </c>
      <c r="P2177" s="87">
        <f t="shared" si="133"/>
        <v>0.03</v>
      </c>
      <c r="Q2177" s="68">
        <v>4.99</v>
      </c>
      <c r="R2177" s="68" t="str" cm="1">
        <f t="array" ref="R2177">_xlfn.SWITCH(ROUND(Q2177,0),5,"Excellent",4,"Good",3,"Ok","Bad")</f>
        <v>Excellent</v>
      </c>
      <c r="S2177" s="17">
        <v>74</v>
      </c>
      <c r="T2177" s="17" t="str">
        <f t="shared" si="134"/>
        <v>No</v>
      </c>
      <c r="U2177" s="82">
        <v>42604</v>
      </c>
      <c r="V2177" s="82">
        <v>43903</v>
      </c>
      <c r="W2177" s="17">
        <v>134</v>
      </c>
      <c r="X2177" s="17" t="str">
        <f t="shared" si="135"/>
        <v>Active</v>
      </c>
      <c r="Y2177" s="17" t="s">
        <v>15615</v>
      </c>
      <c r="Z2177" s="17"/>
    </row>
    <row r="2178" spans="1:26" x14ac:dyDescent="0.25">
      <c r="A2178">
        <v>2177</v>
      </c>
      <c r="B2178" s="17" t="s">
        <v>14527</v>
      </c>
      <c r="C2178" s="17">
        <v>642</v>
      </c>
      <c r="D2178" s="17" t="str">
        <f>INDEX(Hosts!$A:$O,MATCH(Places!$C2178,Hosts!$A:$A,0),MATCH(Places!D$1,Hosts!$1:$1,0))</f>
        <v>Within an hour</v>
      </c>
      <c r="E2178" s="87">
        <f>INDEX(Hosts!$A:$O,MATCH(Places!$C2178,Hosts!$A:$A,0),MATCH(Places!E$1,Hosts!$1:$1,0))</f>
        <v>1</v>
      </c>
      <c r="F2178" s="87">
        <f>INDEX(Hosts!$A:$O,MATCH(Places!$C2178,Hosts!$A:$A,0),MATCH(Places!F$1,Hosts!$1:$1,0))</f>
        <v>0.83</v>
      </c>
      <c r="G2178" s="17" t="str">
        <f>INDEX(Hosts!$A:$O,MATCH(Places!$C2178,Hosts!$A:$A,0),MATCH(Places!G$1,Hosts!$1:$1,0))</f>
        <v>No</v>
      </c>
      <c r="H2178" s="17">
        <v>8</v>
      </c>
      <c r="I2178" s="17" t="str">
        <f>INDEX(Neighborhoods!$A:$C,MATCH(Places!$H2178,Neighborhoods!$A:$A,0),MATCH(Places!I$1,Neighborhoods!$1:$1,0))</f>
        <v>Brooklyn</v>
      </c>
      <c r="J2178" s="17" t="str">
        <f>INDEX(Neighborhoods!$A:$C,MATCH(Places!$H2178,Neighborhoods!$A:$A,0),MATCH(Places!J$1,Neighborhoods!$1:$1,0))</f>
        <v>Bushwick</v>
      </c>
      <c r="K2178" s="17" t="s">
        <v>11822</v>
      </c>
      <c r="L2178" s="17" t="str">
        <f t="shared" ref="L2178:L2241" si="136">IF(OR(K2178="Private room",K2178="Shared room"),"Yes","No")</f>
        <v>No</v>
      </c>
      <c r="M2178" s="17">
        <v>5</v>
      </c>
      <c r="N2178" s="17" t="str" cm="1">
        <f t="array" ref="N2178">_xlfn.IFS(M2178&lt;=2,"Small",M2178&lt;=5,"Medium",M2178&gt;5,"Large")</f>
        <v>Medium</v>
      </c>
      <c r="O2178" s="65">
        <v>24</v>
      </c>
      <c r="P2178" s="87">
        <f t="shared" ref="P2178:P2241" si="137">VLOOKUP(O2178,$AB$1:$AC$5,2)</f>
        <v>0.03</v>
      </c>
      <c r="Q2178" s="68">
        <v>4.8899999999999997</v>
      </c>
      <c r="R2178" s="68" t="str" cm="1">
        <f t="array" ref="R2178">_xlfn.SWITCH(ROUND(Q2178,0),5,"Excellent",4,"Good",3,"Ok","Bad")</f>
        <v>Excellent</v>
      </c>
      <c r="S2178" s="17">
        <v>115</v>
      </c>
      <c r="T2178" s="17" t="str">
        <f t="shared" ref="T2178:T2241" si="138">IF(AND(Q2178&gt;=4.8,S2178&gt;100),"Yes","No")</f>
        <v>Yes</v>
      </c>
      <c r="U2178" s="82">
        <v>42589</v>
      </c>
      <c r="V2178" s="82">
        <v>43905</v>
      </c>
      <c r="W2178" s="17">
        <v>0</v>
      </c>
      <c r="X2178" s="17" t="str">
        <f t="shared" ref="X2178:X2241" si="139">IF(W2178&lt;&gt;0,"Active","Inactive")</f>
        <v>Inactive</v>
      </c>
      <c r="Y2178" s="17" t="s">
        <v>15615</v>
      </c>
      <c r="Z2178" s="17"/>
    </row>
    <row r="2179" spans="1:26" x14ac:dyDescent="0.25">
      <c r="A2179">
        <v>2178</v>
      </c>
      <c r="B2179" s="17" t="s">
        <v>1611</v>
      </c>
      <c r="C2179" s="17">
        <v>642</v>
      </c>
      <c r="D2179" s="17" t="str">
        <f>INDEX(Hosts!$A:$O,MATCH(Places!$C2179,Hosts!$A:$A,0),MATCH(Places!D$1,Hosts!$1:$1,0))</f>
        <v>Within an hour</v>
      </c>
      <c r="E2179" s="87">
        <f>INDEX(Hosts!$A:$O,MATCH(Places!$C2179,Hosts!$A:$A,0),MATCH(Places!E$1,Hosts!$1:$1,0))</f>
        <v>1</v>
      </c>
      <c r="F2179" s="87">
        <f>INDEX(Hosts!$A:$O,MATCH(Places!$C2179,Hosts!$A:$A,0),MATCH(Places!F$1,Hosts!$1:$1,0))</f>
        <v>0.83</v>
      </c>
      <c r="G2179" s="17" t="str">
        <f>INDEX(Hosts!$A:$O,MATCH(Places!$C2179,Hosts!$A:$A,0),MATCH(Places!G$1,Hosts!$1:$1,0))</f>
        <v>No</v>
      </c>
      <c r="H2179" s="17">
        <v>7</v>
      </c>
      <c r="I2179" s="17" t="str">
        <f>INDEX(Neighborhoods!$A:$C,MATCH(Places!$H2179,Neighborhoods!$A:$A,0),MATCH(Places!I$1,Neighborhoods!$1:$1,0))</f>
        <v>Brooklyn</v>
      </c>
      <c r="J2179" s="17" t="str">
        <f>INDEX(Neighborhoods!$A:$C,MATCH(Places!$H2179,Neighborhoods!$A:$A,0),MATCH(Places!J$1,Neighborhoods!$1:$1,0))</f>
        <v>Bedford-Stuyvesant</v>
      </c>
      <c r="K2179" s="17" t="s">
        <v>1</v>
      </c>
      <c r="L2179" s="17" t="str">
        <f t="shared" si="136"/>
        <v>Yes</v>
      </c>
      <c r="M2179" s="17">
        <v>1</v>
      </c>
      <c r="N2179" s="17" t="str" cm="1">
        <f t="array" ref="N2179">_xlfn.IFS(M2179&lt;=2,"Small",M2179&lt;=5,"Medium",M2179&gt;5,"Large")</f>
        <v>Small</v>
      </c>
      <c r="O2179" s="65">
        <v>35</v>
      </c>
      <c r="P2179" s="87">
        <f t="shared" si="137"/>
        <v>0.03</v>
      </c>
      <c r="Q2179" s="68">
        <v>4.7</v>
      </c>
      <c r="R2179" s="68" t="str" cm="1">
        <f t="array" ref="R2179">_xlfn.SWITCH(ROUND(Q2179,0),5,"Excellent",4,"Good",3,"Ok","Bad")</f>
        <v>Excellent</v>
      </c>
      <c r="S2179" s="17">
        <v>70</v>
      </c>
      <c r="T2179" s="17" t="str">
        <f t="shared" si="138"/>
        <v>No</v>
      </c>
      <c r="U2179" s="82">
        <v>42595</v>
      </c>
      <c r="V2179" s="82">
        <v>43791</v>
      </c>
      <c r="W2179" s="17">
        <v>89</v>
      </c>
      <c r="X2179" s="17" t="str">
        <f t="shared" si="139"/>
        <v>Active</v>
      </c>
      <c r="Y2179" s="17" t="s">
        <v>15615</v>
      </c>
      <c r="Z2179" s="17"/>
    </row>
    <row r="2180" spans="1:26" x14ac:dyDescent="0.25">
      <c r="A2180">
        <v>2179</v>
      </c>
      <c r="B2180" s="17" t="s">
        <v>1612</v>
      </c>
      <c r="C2180" s="17">
        <v>2688</v>
      </c>
      <c r="D2180" s="17" t="str">
        <f>INDEX(Hosts!$A:$O,MATCH(Places!$C2180,Hosts!$A:$A,0),MATCH(Places!D$1,Hosts!$1:$1,0))</f>
        <v>Within a day</v>
      </c>
      <c r="E2180" s="87">
        <f>INDEX(Hosts!$A:$O,MATCH(Places!$C2180,Hosts!$A:$A,0),MATCH(Places!E$1,Hosts!$1:$1,0))</f>
        <v>1</v>
      </c>
      <c r="F2180" s="87">
        <f>INDEX(Hosts!$A:$O,MATCH(Places!$C2180,Hosts!$A:$A,0),MATCH(Places!F$1,Hosts!$1:$1,0))</f>
        <v>0.95</v>
      </c>
      <c r="G2180" s="17" t="str">
        <f>INDEX(Hosts!$A:$O,MATCH(Places!$C2180,Hosts!$A:$A,0),MATCH(Places!G$1,Hosts!$1:$1,0))</f>
        <v>Yes</v>
      </c>
      <c r="H2180" s="17">
        <v>12</v>
      </c>
      <c r="I2180" s="17" t="str">
        <f>INDEX(Neighborhoods!$A:$C,MATCH(Places!$H2180,Neighborhoods!$A:$A,0),MATCH(Places!I$1,Neighborhoods!$1:$1,0))</f>
        <v>Brooklyn</v>
      </c>
      <c r="J2180" s="17" t="str">
        <f>INDEX(Neighborhoods!$A:$C,MATCH(Places!$H2180,Neighborhoods!$A:$A,0),MATCH(Places!J$1,Neighborhoods!$1:$1,0))</f>
        <v>Williamsburg</v>
      </c>
      <c r="K2180" s="17" t="s">
        <v>11822</v>
      </c>
      <c r="L2180" s="17" t="str">
        <f t="shared" si="136"/>
        <v>No</v>
      </c>
      <c r="M2180" s="17">
        <v>2</v>
      </c>
      <c r="N2180" s="17" t="str" cm="1">
        <f t="array" ref="N2180">_xlfn.IFS(M2180&lt;=2,"Small",M2180&lt;=5,"Medium",M2180&gt;5,"Large")</f>
        <v>Small</v>
      </c>
      <c r="O2180" s="65">
        <v>147</v>
      </c>
      <c r="P2180" s="87">
        <f t="shared" si="137"/>
        <v>0.03</v>
      </c>
      <c r="Q2180" s="68">
        <v>4.9800000000000004</v>
      </c>
      <c r="R2180" s="68" t="str" cm="1">
        <f t="array" ref="R2180">_xlfn.SWITCH(ROUND(Q2180,0),5,"Excellent",4,"Good",3,"Ok","Bad")</f>
        <v>Excellent</v>
      </c>
      <c r="S2180" s="17">
        <v>60</v>
      </c>
      <c r="T2180" s="17" t="str">
        <f t="shared" si="138"/>
        <v>No</v>
      </c>
      <c r="U2180" s="82">
        <v>42605</v>
      </c>
      <c r="V2180" s="82">
        <v>43893</v>
      </c>
      <c r="W2180" s="17">
        <v>0</v>
      </c>
      <c r="X2180" s="17" t="str">
        <f t="shared" si="139"/>
        <v>Inactive</v>
      </c>
      <c r="Y2180" s="17" t="s">
        <v>15615</v>
      </c>
      <c r="Z2180" s="17"/>
    </row>
    <row r="2181" spans="1:26" x14ac:dyDescent="0.25">
      <c r="A2181">
        <v>2180</v>
      </c>
      <c r="B2181" s="17" t="s">
        <v>1613</v>
      </c>
      <c r="C2181" s="17">
        <v>1858</v>
      </c>
      <c r="D2181" s="17" t="str">
        <f>INDEX(Hosts!$A:$O,MATCH(Places!$C2181,Hosts!$A:$A,0),MATCH(Places!D$1,Hosts!$1:$1,0))</f>
        <v>Within an hour</v>
      </c>
      <c r="E2181" s="87">
        <f>INDEX(Hosts!$A:$O,MATCH(Places!$C2181,Hosts!$A:$A,0),MATCH(Places!E$1,Hosts!$1:$1,0))</f>
        <v>0.75</v>
      </c>
      <c r="F2181" s="87">
        <f>INDEX(Hosts!$A:$O,MATCH(Places!$C2181,Hosts!$A:$A,0),MATCH(Places!F$1,Hosts!$1:$1,0))</f>
        <v>0.43</v>
      </c>
      <c r="G2181" s="17" t="str">
        <f>INDEX(Hosts!$A:$O,MATCH(Places!$C2181,Hosts!$A:$A,0),MATCH(Places!G$1,Hosts!$1:$1,0))</f>
        <v>No</v>
      </c>
      <c r="H2181" s="17">
        <v>8</v>
      </c>
      <c r="I2181" s="17" t="str">
        <f>INDEX(Neighborhoods!$A:$C,MATCH(Places!$H2181,Neighborhoods!$A:$A,0),MATCH(Places!I$1,Neighborhoods!$1:$1,0))</f>
        <v>Brooklyn</v>
      </c>
      <c r="J2181" s="17" t="str">
        <f>INDEX(Neighborhoods!$A:$C,MATCH(Places!$H2181,Neighborhoods!$A:$A,0),MATCH(Places!J$1,Neighborhoods!$1:$1,0))</f>
        <v>Bushwick</v>
      </c>
      <c r="K2181" s="17" t="s">
        <v>1</v>
      </c>
      <c r="L2181" s="17" t="str">
        <f t="shared" si="136"/>
        <v>Yes</v>
      </c>
      <c r="M2181" s="17">
        <v>2</v>
      </c>
      <c r="N2181" s="17" t="str" cm="1">
        <f t="array" ref="N2181">_xlfn.IFS(M2181&lt;=2,"Small",M2181&lt;=5,"Medium",M2181&gt;5,"Large")</f>
        <v>Small</v>
      </c>
      <c r="O2181" s="65">
        <v>45</v>
      </c>
      <c r="P2181" s="87">
        <f t="shared" si="137"/>
        <v>0.03</v>
      </c>
      <c r="Q2181" s="68">
        <v>4.9800000000000004</v>
      </c>
      <c r="R2181" s="68" t="str" cm="1">
        <f t="array" ref="R2181">_xlfn.SWITCH(ROUND(Q2181,0),5,"Excellent",4,"Good",3,"Ok","Bad")</f>
        <v>Excellent</v>
      </c>
      <c r="S2181" s="17">
        <v>112</v>
      </c>
      <c r="T2181" s="17" t="str">
        <f t="shared" si="138"/>
        <v>Yes</v>
      </c>
      <c r="U2181" s="82">
        <v>42607</v>
      </c>
      <c r="V2181" s="82">
        <v>43905</v>
      </c>
      <c r="W2181" s="17">
        <v>30</v>
      </c>
      <c r="X2181" s="17" t="str">
        <f t="shared" si="139"/>
        <v>Active</v>
      </c>
      <c r="Y2181" s="17" t="s">
        <v>15615</v>
      </c>
      <c r="Z2181" s="17"/>
    </row>
    <row r="2182" spans="1:26" x14ac:dyDescent="0.25">
      <c r="A2182">
        <v>2181</v>
      </c>
      <c r="B2182" s="17" t="s">
        <v>1614</v>
      </c>
      <c r="C2182" s="17">
        <v>1572</v>
      </c>
      <c r="D2182" s="17" t="str">
        <f>INDEX(Hosts!$A:$O,MATCH(Places!$C2182,Hosts!$A:$A,0),MATCH(Places!D$1,Hosts!$1:$1,0))</f>
        <v>Within a few hours</v>
      </c>
      <c r="E2182" s="87">
        <f>INDEX(Hosts!$A:$O,MATCH(Places!$C2182,Hosts!$A:$A,0),MATCH(Places!E$1,Hosts!$1:$1,0))</f>
        <v>1</v>
      </c>
      <c r="F2182" s="87">
        <f>INDEX(Hosts!$A:$O,MATCH(Places!$C2182,Hosts!$A:$A,0),MATCH(Places!F$1,Hosts!$1:$1,0))</f>
        <v>1</v>
      </c>
      <c r="G2182" s="17" t="str">
        <f>INDEX(Hosts!$A:$O,MATCH(Places!$C2182,Hosts!$A:$A,0),MATCH(Places!G$1,Hosts!$1:$1,0))</f>
        <v>Yes</v>
      </c>
      <c r="H2182" s="17">
        <v>7</v>
      </c>
      <c r="I2182" s="17" t="str">
        <f>INDEX(Neighborhoods!$A:$C,MATCH(Places!$H2182,Neighborhoods!$A:$A,0),MATCH(Places!I$1,Neighborhoods!$1:$1,0))</f>
        <v>Brooklyn</v>
      </c>
      <c r="J2182" s="17" t="str">
        <f>INDEX(Neighborhoods!$A:$C,MATCH(Places!$H2182,Neighborhoods!$A:$A,0),MATCH(Places!J$1,Neighborhoods!$1:$1,0))</f>
        <v>Bedford-Stuyvesant</v>
      </c>
      <c r="K2182" s="17" t="s">
        <v>1</v>
      </c>
      <c r="L2182" s="17" t="str">
        <f t="shared" si="136"/>
        <v>Yes</v>
      </c>
      <c r="M2182" s="17">
        <v>2</v>
      </c>
      <c r="N2182" s="17" t="str" cm="1">
        <f t="array" ref="N2182">_xlfn.IFS(M2182&lt;=2,"Small",M2182&lt;=5,"Medium",M2182&gt;5,"Large")</f>
        <v>Small</v>
      </c>
      <c r="O2182" s="65">
        <v>55</v>
      </c>
      <c r="P2182" s="87">
        <f t="shared" si="137"/>
        <v>0.03</v>
      </c>
      <c r="Q2182" s="68">
        <v>4.92</v>
      </c>
      <c r="R2182" s="68" t="str" cm="1">
        <f t="array" ref="R2182">_xlfn.SWITCH(ROUND(Q2182,0),5,"Excellent",4,"Good",3,"Ok","Bad")</f>
        <v>Excellent</v>
      </c>
      <c r="S2182" s="17">
        <v>119</v>
      </c>
      <c r="T2182" s="17" t="str">
        <f t="shared" si="138"/>
        <v>Yes</v>
      </c>
      <c r="U2182" s="82">
        <v>42596</v>
      </c>
      <c r="V2182" s="82">
        <v>43908</v>
      </c>
      <c r="W2182" s="17">
        <v>25</v>
      </c>
      <c r="X2182" s="17" t="str">
        <f t="shared" si="139"/>
        <v>Active</v>
      </c>
      <c r="Y2182" s="17" t="s">
        <v>15615</v>
      </c>
      <c r="Z2182" s="17"/>
    </row>
    <row r="2183" spans="1:26" x14ac:dyDescent="0.25">
      <c r="A2183">
        <v>2182</v>
      </c>
      <c r="B2183" s="17" t="s">
        <v>15223</v>
      </c>
      <c r="C2183" s="17">
        <v>205</v>
      </c>
      <c r="D2183" s="17" t="str">
        <f>INDEX(Hosts!$A:$O,MATCH(Places!$C2183,Hosts!$A:$A,0),MATCH(Places!D$1,Hosts!$1:$1,0))</f>
        <v>Within an hour</v>
      </c>
      <c r="E2183" s="87">
        <f>INDEX(Hosts!$A:$O,MATCH(Places!$C2183,Hosts!$A:$A,0),MATCH(Places!E$1,Hosts!$1:$1,0))</f>
        <v>1</v>
      </c>
      <c r="F2183" s="87">
        <f>INDEX(Hosts!$A:$O,MATCH(Places!$C2183,Hosts!$A:$A,0),MATCH(Places!F$1,Hosts!$1:$1,0))</f>
        <v>0.88</v>
      </c>
      <c r="G2183" s="17" t="str">
        <f>INDEX(Hosts!$A:$O,MATCH(Places!$C2183,Hosts!$A:$A,0),MATCH(Places!G$1,Hosts!$1:$1,0))</f>
        <v>Yes</v>
      </c>
      <c r="H2183" s="17">
        <v>16</v>
      </c>
      <c r="I2183" s="17" t="str">
        <f>INDEX(Neighborhoods!$A:$C,MATCH(Places!$H2183,Neighborhoods!$A:$A,0),MATCH(Places!I$1,Neighborhoods!$1:$1,0))</f>
        <v>Manhattan</v>
      </c>
      <c r="J2183" s="17" t="str">
        <f>INDEX(Neighborhoods!$A:$C,MATCH(Places!$H2183,Neighborhoods!$A:$A,0),MATCH(Places!J$1,Neighborhoods!$1:$1,0))</f>
        <v>Harlem</v>
      </c>
      <c r="K2183" s="17" t="s">
        <v>11822</v>
      </c>
      <c r="L2183" s="17" t="str">
        <f t="shared" si="136"/>
        <v>No</v>
      </c>
      <c r="M2183" s="17">
        <v>4</v>
      </c>
      <c r="N2183" s="17" t="str" cm="1">
        <f t="array" ref="N2183">_xlfn.IFS(M2183&lt;=2,"Small",M2183&lt;=5,"Medium",M2183&gt;5,"Large")</f>
        <v>Medium</v>
      </c>
      <c r="O2183" s="65">
        <v>125</v>
      </c>
      <c r="P2183" s="87">
        <f t="shared" si="137"/>
        <v>0.03</v>
      </c>
      <c r="Q2183" s="68">
        <v>4.9000000000000004</v>
      </c>
      <c r="R2183" s="68" t="str" cm="1">
        <f t="array" ref="R2183">_xlfn.SWITCH(ROUND(Q2183,0),5,"Excellent",4,"Good",3,"Ok","Bad")</f>
        <v>Excellent</v>
      </c>
      <c r="S2183" s="17">
        <v>31</v>
      </c>
      <c r="T2183" s="17" t="str">
        <f t="shared" si="138"/>
        <v>No</v>
      </c>
      <c r="U2183" s="82">
        <v>42618</v>
      </c>
      <c r="V2183" s="82">
        <v>43739</v>
      </c>
      <c r="W2183" s="17">
        <v>0</v>
      </c>
      <c r="X2183" s="17" t="str">
        <f t="shared" si="139"/>
        <v>Inactive</v>
      </c>
      <c r="Y2183" s="17" t="s">
        <v>15616</v>
      </c>
      <c r="Z2183" s="17"/>
    </row>
    <row r="2184" spans="1:26" x14ac:dyDescent="0.25">
      <c r="A2184">
        <v>2183</v>
      </c>
      <c r="B2184" s="17" t="s">
        <v>1615</v>
      </c>
      <c r="C2184" s="17">
        <v>2820</v>
      </c>
      <c r="D2184" s="17" t="str">
        <f>INDEX(Hosts!$A:$O,MATCH(Places!$C2184,Hosts!$A:$A,0),MATCH(Places!D$1,Hosts!$1:$1,0))</f>
        <v>Within a day</v>
      </c>
      <c r="E2184" s="87">
        <f>INDEX(Hosts!$A:$O,MATCH(Places!$C2184,Hosts!$A:$A,0),MATCH(Places!E$1,Hosts!$1:$1,0))</f>
        <v>1</v>
      </c>
      <c r="F2184" s="87">
        <f>INDEX(Hosts!$A:$O,MATCH(Places!$C2184,Hosts!$A:$A,0),MATCH(Places!F$1,Hosts!$1:$1,0))</f>
        <v>1</v>
      </c>
      <c r="G2184" s="17" t="str">
        <f>INDEX(Hosts!$A:$O,MATCH(Places!$C2184,Hosts!$A:$A,0),MATCH(Places!G$1,Hosts!$1:$1,0))</f>
        <v>Yes</v>
      </c>
      <c r="H2184" s="17">
        <v>22</v>
      </c>
      <c r="I2184" s="17" t="str">
        <f>INDEX(Neighborhoods!$A:$C,MATCH(Places!$H2184,Neighborhoods!$A:$A,0),MATCH(Places!I$1,Neighborhoods!$1:$1,0))</f>
        <v>Queens</v>
      </c>
      <c r="J2184" s="17" t="str">
        <f>INDEX(Neighborhoods!$A:$C,MATCH(Places!$H2184,Neighborhoods!$A:$A,0),MATCH(Places!J$1,Neighborhoods!$1:$1,0))</f>
        <v>Flushing</v>
      </c>
      <c r="K2184" s="17" t="s">
        <v>1</v>
      </c>
      <c r="L2184" s="17" t="str">
        <f t="shared" si="136"/>
        <v>Yes</v>
      </c>
      <c r="M2184" s="17">
        <v>2</v>
      </c>
      <c r="N2184" s="17" t="str" cm="1">
        <f t="array" ref="N2184">_xlfn.IFS(M2184&lt;=2,"Small",M2184&lt;=5,"Medium",M2184&gt;5,"Large")</f>
        <v>Small</v>
      </c>
      <c r="O2184" s="65">
        <v>40</v>
      </c>
      <c r="P2184" s="87">
        <f t="shared" si="137"/>
        <v>0.03</v>
      </c>
      <c r="Q2184" s="68">
        <v>4.9000000000000004</v>
      </c>
      <c r="R2184" s="68" t="str" cm="1">
        <f t="array" ref="R2184">_xlfn.SWITCH(ROUND(Q2184,0),5,"Excellent",4,"Good",3,"Ok","Bad")</f>
        <v>Excellent</v>
      </c>
      <c r="S2184" s="17">
        <v>20</v>
      </c>
      <c r="T2184" s="17" t="str">
        <f t="shared" si="138"/>
        <v>No</v>
      </c>
      <c r="U2184" s="82">
        <v>42619</v>
      </c>
      <c r="V2184" s="82">
        <v>43823</v>
      </c>
      <c r="W2184" s="17">
        <v>289</v>
      </c>
      <c r="X2184" s="17" t="str">
        <f t="shared" si="139"/>
        <v>Active</v>
      </c>
      <c r="Y2184" s="17" t="s">
        <v>15616</v>
      </c>
      <c r="Z2184" s="17"/>
    </row>
    <row r="2185" spans="1:26" x14ac:dyDescent="0.25">
      <c r="A2185">
        <v>2184</v>
      </c>
      <c r="B2185" s="17" t="s">
        <v>1616</v>
      </c>
      <c r="C2185" s="17">
        <v>309</v>
      </c>
      <c r="D2185" s="17" t="str">
        <f>INDEX(Hosts!$A:$O,MATCH(Places!$C2185,Hosts!$A:$A,0),MATCH(Places!D$1,Hosts!$1:$1,0))</f>
        <v>Within an hour</v>
      </c>
      <c r="E2185" s="87">
        <f>INDEX(Hosts!$A:$O,MATCH(Places!$C2185,Hosts!$A:$A,0),MATCH(Places!E$1,Hosts!$1:$1,0))</f>
        <v>1</v>
      </c>
      <c r="F2185" s="87">
        <f>INDEX(Hosts!$A:$O,MATCH(Places!$C2185,Hosts!$A:$A,0),MATCH(Places!F$1,Hosts!$1:$1,0))</f>
        <v>1</v>
      </c>
      <c r="G2185" s="17" t="str">
        <f>INDEX(Hosts!$A:$O,MATCH(Places!$C2185,Hosts!$A:$A,0),MATCH(Places!G$1,Hosts!$1:$1,0))</f>
        <v>No</v>
      </c>
      <c r="H2185" s="17">
        <v>18</v>
      </c>
      <c r="I2185" s="17" t="str">
        <f>INDEX(Neighborhoods!$A:$C,MATCH(Places!$H2185,Neighborhoods!$A:$A,0),MATCH(Places!I$1,Neighborhoods!$1:$1,0))</f>
        <v>Manhattan</v>
      </c>
      <c r="J2185" s="17" t="str">
        <f>INDEX(Neighborhoods!$A:$C,MATCH(Places!$H2185,Neighborhoods!$A:$A,0),MATCH(Places!J$1,Neighborhoods!$1:$1,0))</f>
        <v>Midtown</v>
      </c>
      <c r="K2185" s="17" t="s">
        <v>11822</v>
      </c>
      <c r="L2185" s="17" t="str">
        <f t="shared" si="136"/>
        <v>No</v>
      </c>
      <c r="M2185" s="17">
        <v>3</v>
      </c>
      <c r="N2185" s="17" t="str" cm="1">
        <f t="array" ref="N2185">_xlfn.IFS(M2185&lt;=2,"Small",M2185&lt;=5,"Medium",M2185&gt;5,"Large")</f>
        <v>Medium</v>
      </c>
      <c r="O2185" s="65">
        <v>2500</v>
      </c>
      <c r="P2185" s="87">
        <f t="shared" si="137"/>
        <v>7.0000000000000007E-2</v>
      </c>
      <c r="Q2185" s="68">
        <v>5</v>
      </c>
      <c r="R2185" s="68" t="str" cm="1">
        <f t="array" ref="R2185">_xlfn.SWITCH(ROUND(Q2185,0),5,"Excellent",4,"Good",3,"Ok","Bad")</f>
        <v>Excellent</v>
      </c>
      <c r="S2185" s="17">
        <v>4</v>
      </c>
      <c r="T2185" s="17" t="str">
        <f t="shared" si="138"/>
        <v>No</v>
      </c>
      <c r="U2185" s="82">
        <v>42735</v>
      </c>
      <c r="V2185" s="82">
        <v>42842</v>
      </c>
      <c r="W2185" s="17">
        <v>364</v>
      </c>
      <c r="X2185" s="17" t="str">
        <f t="shared" si="139"/>
        <v>Active</v>
      </c>
      <c r="Y2185" s="17" t="s">
        <v>15615</v>
      </c>
      <c r="Z2185" s="17"/>
    </row>
    <row r="2186" spans="1:26" x14ac:dyDescent="0.25">
      <c r="A2186">
        <v>2185</v>
      </c>
      <c r="B2186" s="17" t="s">
        <v>1617</v>
      </c>
      <c r="C2186" s="17">
        <v>693</v>
      </c>
      <c r="D2186" s="17" t="str">
        <f>INDEX(Hosts!$A:$O,MATCH(Places!$C2186,Hosts!$A:$A,0),MATCH(Places!D$1,Hosts!$1:$1,0))</f>
        <v>Within a few hours</v>
      </c>
      <c r="E2186" s="87">
        <f>INDEX(Hosts!$A:$O,MATCH(Places!$C2186,Hosts!$A:$A,0),MATCH(Places!E$1,Hosts!$1:$1,0))</f>
        <v>1</v>
      </c>
      <c r="F2186" s="87">
        <f>INDEX(Hosts!$A:$O,MATCH(Places!$C2186,Hosts!$A:$A,0),MATCH(Places!F$1,Hosts!$1:$1,0))</f>
        <v>0.71</v>
      </c>
      <c r="G2186" s="17" t="str">
        <f>INDEX(Hosts!$A:$O,MATCH(Places!$C2186,Hosts!$A:$A,0),MATCH(Places!G$1,Hosts!$1:$1,0))</f>
        <v>Yes</v>
      </c>
      <c r="H2186" s="17">
        <v>12</v>
      </c>
      <c r="I2186" s="17" t="str">
        <f>INDEX(Neighborhoods!$A:$C,MATCH(Places!$H2186,Neighborhoods!$A:$A,0),MATCH(Places!I$1,Neighborhoods!$1:$1,0))</f>
        <v>Brooklyn</v>
      </c>
      <c r="J2186" s="17" t="str">
        <f>INDEX(Neighborhoods!$A:$C,MATCH(Places!$H2186,Neighborhoods!$A:$A,0),MATCH(Places!J$1,Neighborhoods!$1:$1,0))</f>
        <v>Williamsburg</v>
      </c>
      <c r="K2186" s="17" t="s">
        <v>11822</v>
      </c>
      <c r="L2186" s="17" t="str">
        <f t="shared" si="136"/>
        <v>No</v>
      </c>
      <c r="M2186" s="17">
        <v>4</v>
      </c>
      <c r="N2186" s="17" t="str" cm="1">
        <f t="array" ref="N2186">_xlfn.IFS(M2186&lt;=2,"Small",M2186&lt;=5,"Medium",M2186&gt;5,"Large")</f>
        <v>Medium</v>
      </c>
      <c r="O2186" s="65">
        <v>229</v>
      </c>
      <c r="P2186" s="87">
        <f t="shared" si="137"/>
        <v>0.04</v>
      </c>
      <c r="Q2186" s="68">
        <v>4.5999999999999996</v>
      </c>
      <c r="R2186" s="68" t="str" cm="1">
        <f t="array" ref="R2186">_xlfn.SWITCH(ROUND(Q2186,0),5,"Excellent",4,"Good",3,"Ok","Bad")</f>
        <v>Excellent</v>
      </c>
      <c r="S2186" s="17">
        <v>75</v>
      </c>
      <c r="T2186" s="17" t="str">
        <f t="shared" si="138"/>
        <v>No</v>
      </c>
      <c r="U2186" s="82">
        <v>42695</v>
      </c>
      <c r="V2186" s="82">
        <v>43863</v>
      </c>
      <c r="W2186" s="17">
        <v>43</v>
      </c>
      <c r="X2186" s="17" t="str">
        <f t="shared" si="139"/>
        <v>Active</v>
      </c>
      <c r="Y2186" s="17" t="s">
        <v>15615</v>
      </c>
      <c r="Z2186" s="17"/>
    </row>
    <row r="2187" spans="1:26" x14ac:dyDescent="0.25">
      <c r="A2187">
        <v>2186</v>
      </c>
      <c r="B2187" s="17" t="s">
        <v>1618</v>
      </c>
      <c r="C2187" s="17">
        <v>1322</v>
      </c>
      <c r="D2187" s="17" t="str">
        <f>INDEX(Hosts!$A:$O,MATCH(Places!$C2187,Hosts!$A:$A,0),MATCH(Places!D$1,Hosts!$1:$1,0))</f>
        <v>Within an hour</v>
      </c>
      <c r="E2187" s="87">
        <f>INDEX(Hosts!$A:$O,MATCH(Places!$C2187,Hosts!$A:$A,0),MATCH(Places!E$1,Hosts!$1:$1,0))</f>
        <v>0.9</v>
      </c>
      <c r="F2187" s="87">
        <f>INDEX(Hosts!$A:$O,MATCH(Places!$C2187,Hosts!$A:$A,0),MATCH(Places!F$1,Hosts!$1:$1,0))</f>
        <v>0.96</v>
      </c>
      <c r="G2187" s="17" t="str">
        <f>INDEX(Hosts!$A:$O,MATCH(Places!$C2187,Hosts!$A:$A,0),MATCH(Places!G$1,Hosts!$1:$1,0))</f>
        <v>No</v>
      </c>
      <c r="H2187" s="17">
        <v>16</v>
      </c>
      <c r="I2187" s="17" t="str">
        <f>INDEX(Neighborhoods!$A:$C,MATCH(Places!$H2187,Neighborhoods!$A:$A,0),MATCH(Places!I$1,Neighborhoods!$1:$1,0))</f>
        <v>Manhattan</v>
      </c>
      <c r="J2187" s="17" t="str">
        <f>INDEX(Neighborhoods!$A:$C,MATCH(Places!$H2187,Neighborhoods!$A:$A,0),MATCH(Places!J$1,Neighborhoods!$1:$1,0))</f>
        <v>Harlem</v>
      </c>
      <c r="K2187" s="17" t="s">
        <v>1</v>
      </c>
      <c r="L2187" s="17" t="str">
        <f t="shared" si="136"/>
        <v>Yes</v>
      </c>
      <c r="M2187" s="17">
        <v>2</v>
      </c>
      <c r="N2187" s="17" t="str" cm="1">
        <f t="array" ref="N2187">_xlfn.IFS(M2187&lt;=2,"Small",M2187&lt;=5,"Medium",M2187&gt;5,"Large")</f>
        <v>Small</v>
      </c>
      <c r="O2187" s="65">
        <v>49</v>
      </c>
      <c r="P2187" s="87">
        <f t="shared" si="137"/>
        <v>0.03</v>
      </c>
      <c r="Q2187" s="68">
        <v>4.74</v>
      </c>
      <c r="R2187" s="68" t="str" cm="1">
        <f t="array" ref="R2187">_xlfn.SWITCH(ROUND(Q2187,0),5,"Excellent",4,"Good",3,"Ok","Bad")</f>
        <v>Excellent</v>
      </c>
      <c r="S2187" s="17">
        <v>107</v>
      </c>
      <c r="T2187" s="17" t="str">
        <f t="shared" si="138"/>
        <v>No</v>
      </c>
      <c r="U2187" s="82">
        <v>42596</v>
      </c>
      <c r="V2187" s="82">
        <v>43892</v>
      </c>
      <c r="W2187" s="17">
        <v>57</v>
      </c>
      <c r="X2187" s="17" t="str">
        <f t="shared" si="139"/>
        <v>Active</v>
      </c>
      <c r="Y2187" s="17" t="s">
        <v>15615</v>
      </c>
      <c r="Z2187" s="17"/>
    </row>
    <row r="2188" spans="1:26" x14ac:dyDescent="0.25">
      <c r="A2188">
        <v>2187</v>
      </c>
      <c r="B2188" s="17" t="s">
        <v>1619</v>
      </c>
      <c r="C2188" s="17">
        <v>2958</v>
      </c>
      <c r="D2188" s="17" t="str">
        <f>INDEX(Hosts!$A:$O,MATCH(Places!$C2188,Hosts!$A:$A,0),MATCH(Places!D$1,Hosts!$1:$1,0))</f>
        <v>Within a few hours</v>
      </c>
      <c r="E2188" s="87">
        <f>INDEX(Hosts!$A:$O,MATCH(Places!$C2188,Hosts!$A:$A,0),MATCH(Places!E$1,Hosts!$1:$1,0))</f>
        <v>0.92</v>
      </c>
      <c r="F2188" s="87">
        <f>INDEX(Hosts!$A:$O,MATCH(Places!$C2188,Hosts!$A:$A,0),MATCH(Places!F$1,Hosts!$1:$1,0))</f>
        <v>0.9</v>
      </c>
      <c r="G2188" s="17" t="str">
        <f>INDEX(Hosts!$A:$O,MATCH(Places!$C2188,Hosts!$A:$A,0),MATCH(Places!G$1,Hosts!$1:$1,0))</f>
        <v>Yes</v>
      </c>
      <c r="H2188" s="17">
        <v>11</v>
      </c>
      <c r="I2188" s="17" t="str">
        <f>INDEX(Neighborhoods!$A:$C,MATCH(Places!$H2188,Neighborhoods!$A:$A,0),MATCH(Places!I$1,Neighborhoods!$1:$1,0))</f>
        <v>Brooklyn</v>
      </c>
      <c r="J2188" s="17" t="str">
        <f>INDEX(Neighborhoods!$A:$C,MATCH(Places!$H2188,Neighborhoods!$A:$A,0),MATCH(Places!J$1,Neighborhoods!$1:$1,0))</f>
        <v>Greenpoint</v>
      </c>
      <c r="K2188" s="17" t="s">
        <v>11822</v>
      </c>
      <c r="L2188" s="17" t="str">
        <f t="shared" si="136"/>
        <v>No</v>
      </c>
      <c r="M2188" s="17">
        <v>4</v>
      </c>
      <c r="N2188" s="17" t="str" cm="1">
        <f t="array" ref="N2188">_xlfn.IFS(M2188&lt;=2,"Small",M2188&lt;=5,"Medium",M2188&gt;5,"Large")</f>
        <v>Medium</v>
      </c>
      <c r="O2188" s="65">
        <v>128</v>
      </c>
      <c r="P2188" s="87">
        <f t="shared" si="137"/>
        <v>0.03</v>
      </c>
      <c r="Q2188" s="68">
        <v>4.75</v>
      </c>
      <c r="R2188" s="68" t="str" cm="1">
        <f t="array" ref="R2188">_xlfn.SWITCH(ROUND(Q2188,0),5,"Excellent",4,"Good",3,"Ok","Bad")</f>
        <v>Excellent</v>
      </c>
      <c r="S2188" s="17">
        <v>4</v>
      </c>
      <c r="T2188" s="17" t="str">
        <f t="shared" si="138"/>
        <v>No</v>
      </c>
      <c r="U2188" s="82">
        <v>42629</v>
      </c>
      <c r="V2188" s="82">
        <v>42954</v>
      </c>
      <c r="W2188" s="17">
        <v>107</v>
      </c>
      <c r="X2188" s="17" t="str">
        <f t="shared" si="139"/>
        <v>Active</v>
      </c>
      <c r="Y2188" s="17" t="s">
        <v>15615</v>
      </c>
      <c r="Z2188" s="17"/>
    </row>
    <row r="2189" spans="1:26" x14ac:dyDescent="0.25">
      <c r="A2189">
        <v>2188</v>
      </c>
      <c r="B2189" s="17" t="s">
        <v>13206</v>
      </c>
      <c r="C2189" s="17">
        <v>2179</v>
      </c>
      <c r="D2189" s="17" t="str">
        <f>INDEX(Hosts!$A:$O,MATCH(Places!$C2189,Hosts!$A:$A,0),MATCH(Places!D$1,Hosts!$1:$1,0))</f>
        <v>Within an hour</v>
      </c>
      <c r="E2189" s="87">
        <f>INDEX(Hosts!$A:$O,MATCH(Places!$C2189,Hosts!$A:$A,0),MATCH(Places!E$1,Hosts!$1:$1,0))</f>
        <v>1</v>
      </c>
      <c r="F2189" s="87">
        <f>INDEX(Hosts!$A:$O,MATCH(Places!$C2189,Hosts!$A:$A,0),MATCH(Places!F$1,Hosts!$1:$1,0))</f>
        <v>0.7</v>
      </c>
      <c r="G2189" s="17" t="str">
        <f>INDEX(Hosts!$A:$O,MATCH(Places!$C2189,Hosts!$A:$A,0),MATCH(Places!G$1,Hosts!$1:$1,0))</f>
        <v>Yes</v>
      </c>
      <c r="H2189" s="17">
        <v>9</v>
      </c>
      <c r="I2189" s="17" t="str">
        <f>INDEX(Neighborhoods!$A:$C,MATCH(Places!$H2189,Neighborhoods!$A:$A,0),MATCH(Places!I$1,Neighborhoods!$1:$1,0))</f>
        <v>Brooklyn</v>
      </c>
      <c r="J2189" s="17" t="str">
        <f>INDEX(Neighborhoods!$A:$C,MATCH(Places!$H2189,Neighborhoods!$A:$A,0),MATCH(Places!J$1,Neighborhoods!$1:$1,0))</f>
        <v>Crown Heights</v>
      </c>
      <c r="K2189" s="17" t="s">
        <v>11822</v>
      </c>
      <c r="L2189" s="17" t="str">
        <f t="shared" si="136"/>
        <v>No</v>
      </c>
      <c r="M2189" s="17">
        <v>2</v>
      </c>
      <c r="N2189" s="17" t="str" cm="1">
        <f t="array" ref="N2189">_xlfn.IFS(M2189&lt;=2,"Small",M2189&lt;=5,"Medium",M2189&gt;5,"Large")</f>
        <v>Small</v>
      </c>
      <c r="O2189" s="65">
        <v>170</v>
      </c>
      <c r="P2189" s="87">
        <f t="shared" si="137"/>
        <v>0.03</v>
      </c>
      <c r="Q2189" s="68">
        <v>4.92</v>
      </c>
      <c r="R2189" s="68" t="str" cm="1">
        <f t="array" ref="R2189">_xlfn.SWITCH(ROUND(Q2189,0),5,"Excellent",4,"Good",3,"Ok","Bad")</f>
        <v>Excellent</v>
      </c>
      <c r="S2189" s="17">
        <v>79</v>
      </c>
      <c r="T2189" s="17" t="str">
        <f t="shared" si="138"/>
        <v>No</v>
      </c>
      <c r="U2189" s="82">
        <v>42611</v>
      </c>
      <c r="V2189" s="82">
        <v>43828</v>
      </c>
      <c r="W2189" s="17">
        <v>88</v>
      </c>
      <c r="X2189" s="17" t="str">
        <f t="shared" si="139"/>
        <v>Active</v>
      </c>
      <c r="Y2189" s="17" t="s">
        <v>15615</v>
      </c>
      <c r="Z2189" s="17"/>
    </row>
    <row r="2190" spans="1:26" x14ac:dyDescent="0.25">
      <c r="A2190">
        <v>2189</v>
      </c>
      <c r="B2190" s="17" t="s">
        <v>1620</v>
      </c>
      <c r="C2190" s="17">
        <v>1335</v>
      </c>
      <c r="D2190" s="17" t="str">
        <f>INDEX(Hosts!$A:$O,MATCH(Places!$C2190,Hosts!$A:$A,0),MATCH(Places!D$1,Hosts!$1:$1,0))</f>
        <v>Within an hour</v>
      </c>
      <c r="E2190" s="87">
        <f>INDEX(Hosts!$A:$O,MATCH(Places!$C2190,Hosts!$A:$A,0),MATCH(Places!E$1,Hosts!$1:$1,0))</f>
        <v>0.96</v>
      </c>
      <c r="F2190" s="87">
        <f>INDEX(Hosts!$A:$O,MATCH(Places!$C2190,Hosts!$A:$A,0),MATCH(Places!F$1,Hosts!$1:$1,0))</f>
        <v>0.98</v>
      </c>
      <c r="G2190" s="17" t="str">
        <f>INDEX(Hosts!$A:$O,MATCH(Places!$C2190,Hosts!$A:$A,0),MATCH(Places!G$1,Hosts!$1:$1,0))</f>
        <v>Yes</v>
      </c>
      <c r="H2190" s="17">
        <v>7</v>
      </c>
      <c r="I2190" s="17" t="str">
        <f>INDEX(Neighborhoods!$A:$C,MATCH(Places!$H2190,Neighborhoods!$A:$A,0),MATCH(Places!I$1,Neighborhoods!$1:$1,0))</f>
        <v>Brooklyn</v>
      </c>
      <c r="J2190" s="17" t="str">
        <f>INDEX(Neighborhoods!$A:$C,MATCH(Places!$H2190,Neighborhoods!$A:$A,0),MATCH(Places!J$1,Neighborhoods!$1:$1,0))</f>
        <v>Bedford-Stuyvesant</v>
      </c>
      <c r="K2190" s="17" t="s">
        <v>11822</v>
      </c>
      <c r="L2190" s="17" t="str">
        <f t="shared" si="136"/>
        <v>No</v>
      </c>
      <c r="M2190" s="17">
        <v>6</v>
      </c>
      <c r="N2190" s="17" t="str" cm="1">
        <f t="array" ref="N2190">_xlfn.IFS(M2190&lt;=2,"Small",M2190&lt;=5,"Medium",M2190&gt;5,"Large")</f>
        <v>Large</v>
      </c>
      <c r="O2190" s="65">
        <v>73</v>
      </c>
      <c r="P2190" s="87">
        <f t="shared" si="137"/>
        <v>0.03</v>
      </c>
      <c r="Q2190" s="68">
        <v>4.95</v>
      </c>
      <c r="R2190" s="68" t="str" cm="1">
        <f t="array" ref="R2190">_xlfn.SWITCH(ROUND(Q2190,0),5,"Excellent",4,"Good",3,"Ok","Bad")</f>
        <v>Excellent</v>
      </c>
      <c r="S2190" s="17">
        <v>193</v>
      </c>
      <c r="T2190" s="17" t="str">
        <f t="shared" si="138"/>
        <v>Yes</v>
      </c>
      <c r="U2190" s="82">
        <v>42633</v>
      </c>
      <c r="V2190" s="82">
        <v>44058</v>
      </c>
      <c r="W2190" s="17">
        <v>361</v>
      </c>
      <c r="X2190" s="17" t="str">
        <f t="shared" si="139"/>
        <v>Active</v>
      </c>
      <c r="Y2190" s="17" t="s">
        <v>15616</v>
      </c>
      <c r="Z2190" s="17"/>
    </row>
    <row r="2191" spans="1:26" x14ac:dyDescent="0.25">
      <c r="A2191">
        <v>2190</v>
      </c>
      <c r="B2191" s="17" t="s">
        <v>1621</v>
      </c>
      <c r="C2191" s="17">
        <v>2959</v>
      </c>
      <c r="D2191" s="17" t="str">
        <f>INDEX(Hosts!$A:$O,MATCH(Places!$C2191,Hosts!$A:$A,0),MATCH(Places!D$1,Hosts!$1:$1,0))</f>
        <v>Within an hour</v>
      </c>
      <c r="E2191" s="87">
        <f>INDEX(Hosts!$A:$O,MATCH(Places!$C2191,Hosts!$A:$A,0),MATCH(Places!E$1,Hosts!$1:$1,0))</f>
        <v>1</v>
      </c>
      <c r="F2191" s="87">
        <f>INDEX(Hosts!$A:$O,MATCH(Places!$C2191,Hosts!$A:$A,0),MATCH(Places!F$1,Hosts!$1:$1,0))</f>
        <v>1</v>
      </c>
      <c r="G2191" s="17" t="str">
        <f>INDEX(Hosts!$A:$O,MATCH(Places!$C2191,Hosts!$A:$A,0),MATCH(Places!G$1,Hosts!$1:$1,0))</f>
        <v>Yes</v>
      </c>
      <c r="H2191" s="17">
        <v>19</v>
      </c>
      <c r="I2191" s="17" t="str">
        <f>INDEX(Neighborhoods!$A:$C,MATCH(Places!$H2191,Neighborhoods!$A:$A,0),MATCH(Places!I$1,Neighborhoods!$1:$1,0))</f>
        <v>Manhattan</v>
      </c>
      <c r="J2191" s="17" t="str">
        <f>INDEX(Neighborhoods!$A:$C,MATCH(Places!$H2191,Neighborhoods!$A:$A,0),MATCH(Places!J$1,Neighborhoods!$1:$1,0))</f>
        <v>Upper East Side</v>
      </c>
      <c r="K2191" s="17" t="s">
        <v>11822</v>
      </c>
      <c r="L2191" s="17" t="str">
        <f t="shared" si="136"/>
        <v>No</v>
      </c>
      <c r="M2191" s="17">
        <v>5</v>
      </c>
      <c r="N2191" s="17" t="str" cm="1">
        <f t="array" ref="N2191">_xlfn.IFS(M2191&lt;=2,"Small",M2191&lt;=5,"Medium",M2191&gt;5,"Large")</f>
        <v>Medium</v>
      </c>
      <c r="O2191" s="65">
        <v>795</v>
      </c>
      <c r="P2191" s="87">
        <f t="shared" si="137"/>
        <v>0.05</v>
      </c>
      <c r="Q2191" s="68">
        <v>5</v>
      </c>
      <c r="R2191" s="68" t="str" cm="1">
        <f t="array" ref="R2191">_xlfn.SWITCH(ROUND(Q2191,0),5,"Excellent",4,"Good",3,"Ok","Bad")</f>
        <v>Excellent</v>
      </c>
      <c r="S2191" s="17">
        <v>37</v>
      </c>
      <c r="T2191" s="17" t="str">
        <f t="shared" si="138"/>
        <v>No</v>
      </c>
      <c r="U2191" s="82">
        <v>42678</v>
      </c>
      <c r="V2191" s="82">
        <v>43898</v>
      </c>
      <c r="W2191" s="17">
        <v>357</v>
      </c>
      <c r="X2191" s="17" t="str">
        <f t="shared" si="139"/>
        <v>Active</v>
      </c>
      <c r="Y2191" s="17" t="s">
        <v>15615</v>
      </c>
      <c r="Z2191" s="17"/>
    </row>
    <row r="2192" spans="1:26" x14ac:dyDescent="0.25">
      <c r="A2192">
        <v>2191</v>
      </c>
      <c r="B2192" s="17" t="s">
        <v>1622</v>
      </c>
      <c r="C2192" s="17">
        <v>2961</v>
      </c>
      <c r="D2192" s="17" t="str">
        <f>INDEX(Hosts!$A:$O,MATCH(Places!$C2192,Hosts!$A:$A,0),MATCH(Places!D$1,Hosts!$1:$1,0))</f>
        <v>Within an hour</v>
      </c>
      <c r="E2192" s="87">
        <f>INDEX(Hosts!$A:$O,MATCH(Places!$C2192,Hosts!$A:$A,0),MATCH(Places!E$1,Hosts!$1:$1,0))</f>
        <v>1</v>
      </c>
      <c r="F2192" s="87">
        <f>INDEX(Hosts!$A:$O,MATCH(Places!$C2192,Hosts!$A:$A,0),MATCH(Places!F$1,Hosts!$1:$1,0))</f>
        <v>0.94</v>
      </c>
      <c r="G2192" s="17" t="str">
        <f>INDEX(Hosts!$A:$O,MATCH(Places!$C2192,Hosts!$A:$A,0),MATCH(Places!G$1,Hosts!$1:$1,0))</f>
        <v>No</v>
      </c>
      <c r="H2192" s="17">
        <v>14</v>
      </c>
      <c r="I2192" s="17" t="str">
        <f>INDEX(Neighborhoods!$A:$C,MATCH(Places!$H2192,Neighborhoods!$A:$A,0),MATCH(Places!I$1,Neighborhoods!$1:$1,0))</f>
        <v>Manhattan</v>
      </c>
      <c r="J2192" s="17" t="str">
        <f>INDEX(Neighborhoods!$A:$C,MATCH(Places!$H2192,Neighborhoods!$A:$A,0),MATCH(Places!J$1,Neighborhoods!$1:$1,0))</f>
        <v>East Harlem</v>
      </c>
      <c r="K2192" s="17" t="s">
        <v>11822</v>
      </c>
      <c r="L2192" s="17" t="str">
        <f t="shared" si="136"/>
        <v>No</v>
      </c>
      <c r="M2192" s="17">
        <v>6</v>
      </c>
      <c r="N2192" s="17" t="str" cm="1">
        <f t="array" ref="N2192">_xlfn.IFS(M2192&lt;=2,"Small",M2192&lt;=5,"Medium",M2192&gt;5,"Large")</f>
        <v>Large</v>
      </c>
      <c r="O2192" s="65">
        <v>315</v>
      </c>
      <c r="P2192" s="87">
        <f t="shared" si="137"/>
        <v>0.04</v>
      </c>
      <c r="Q2192" s="68">
        <v>4.58</v>
      </c>
      <c r="R2192" s="68" t="str" cm="1">
        <f t="array" ref="R2192">_xlfn.SWITCH(ROUND(Q2192,0),5,"Excellent",4,"Good",3,"Ok","Bad")</f>
        <v>Excellent</v>
      </c>
      <c r="S2192" s="17">
        <v>99</v>
      </c>
      <c r="T2192" s="17" t="str">
        <f t="shared" si="138"/>
        <v>No</v>
      </c>
      <c r="U2192" s="82">
        <v>42595</v>
      </c>
      <c r="V2192" s="82">
        <v>43877</v>
      </c>
      <c r="W2192" s="17">
        <v>358</v>
      </c>
      <c r="X2192" s="17" t="str">
        <f t="shared" si="139"/>
        <v>Active</v>
      </c>
      <c r="Y2192" s="17" t="s">
        <v>15615</v>
      </c>
      <c r="Z2192" s="17"/>
    </row>
    <row r="2193" spans="1:26" x14ac:dyDescent="0.25">
      <c r="A2193">
        <v>2192</v>
      </c>
      <c r="B2193" s="17" t="s">
        <v>1623</v>
      </c>
      <c r="C2193" s="17">
        <v>385</v>
      </c>
      <c r="D2193" s="17" t="str">
        <f>INDEX(Hosts!$A:$O,MATCH(Places!$C2193,Hosts!$A:$A,0),MATCH(Places!D$1,Hosts!$1:$1,0))</f>
        <v>Within a day</v>
      </c>
      <c r="E2193" s="87">
        <f>INDEX(Hosts!$A:$O,MATCH(Places!$C2193,Hosts!$A:$A,0),MATCH(Places!E$1,Hosts!$1:$1,0))</f>
        <v>1</v>
      </c>
      <c r="F2193" s="87">
        <f>INDEX(Hosts!$A:$O,MATCH(Places!$C2193,Hosts!$A:$A,0),MATCH(Places!F$1,Hosts!$1:$1,0))</f>
        <v>0.67</v>
      </c>
      <c r="G2193" s="17" t="str">
        <f>INDEX(Hosts!$A:$O,MATCH(Places!$C2193,Hosts!$A:$A,0),MATCH(Places!G$1,Hosts!$1:$1,0))</f>
        <v>No</v>
      </c>
      <c r="H2193" s="17">
        <v>14</v>
      </c>
      <c r="I2193" s="17" t="str">
        <f>INDEX(Neighborhoods!$A:$C,MATCH(Places!$H2193,Neighborhoods!$A:$A,0),MATCH(Places!I$1,Neighborhoods!$1:$1,0))</f>
        <v>Manhattan</v>
      </c>
      <c r="J2193" s="17" t="str">
        <f>INDEX(Neighborhoods!$A:$C,MATCH(Places!$H2193,Neighborhoods!$A:$A,0),MATCH(Places!J$1,Neighborhoods!$1:$1,0))</f>
        <v>East Harlem</v>
      </c>
      <c r="K2193" s="17" t="s">
        <v>11822</v>
      </c>
      <c r="L2193" s="17" t="str">
        <f t="shared" si="136"/>
        <v>No</v>
      </c>
      <c r="M2193" s="17">
        <v>4</v>
      </c>
      <c r="N2193" s="17" t="str" cm="1">
        <f t="array" ref="N2193">_xlfn.IFS(M2193&lt;=2,"Small",M2193&lt;=5,"Medium",M2193&gt;5,"Large")</f>
        <v>Medium</v>
      </c>
      <c r="O2193" s="65">
        <v>147</v>
      </c>
      <c r="P2193" s="87">
        <f t="shared" si="137"/>
        <v>0.03</v>
      </c>
      <c r="Q2193" s="68">
        <v>4.63</v>
      </c>
      <c r="R2193" s="68" t="str" cm="1">
        <f t="array" ref="R2193">_xlfn.SWITCH(ROUND(Q2193,0),5,"Excellent",4,"Good",3,"Ok","Bad")</f>
        <v>Excellent</v>
      </c>
      <c r="S2193" s="17">
        <v>46</v>
      </c>
      <c r="T2193" s="17" t="str">
        <f t="shared" si="138"/>
        <v>No</v>
      </c>
      <c r="U2193" s="82">
        <v>42618</v>
      </c>
      <c r="V2193" s="82">
        <v>43835</v>
      </c>
      <c r="W2193" s="17">
        <v>180</v>
      </c>
      <c r="X2193" s="17" t="str">
        <f t="shared" si="139"/>
        <v>Active</v>
      </c>
      <c r="Y2193" s="17" t="s">
        <v>15615</v>
      </c>
      <c r="Z2193" s="17"/>
    </row>
    <row r="2194" spans="1:26" x14ac:dyDescent="0.25">
      <c r="A2194">
        <v>2193</v>
      </c>
      <c r="B2194" s="17" t="s">
        <v>1624</v>
      </c>
      <c r="C2194" s="17">
        <v>320</v>
      </c>
      <c r="D2194" s="17" t="str">
        <f>INDEX(Hosts!$A:$O,MATCH(Places!$C2194,Hosts!$A:$A,0),MATCH(Places!D$1,Hosts!$1:$1,0))</f>
        <v>Within a day</v>
      </c>
      <c r="E2194" s="87">
        <f>INDEX(Hosts!$A:$O,MATCH(Places!$C2194,Hosts!$A:$A,0),MATCH(Places!E$1,Hosts!$1:$1,0))</f>
        <v>1</v>
      </c>
      <c r="F2194" s="87">
        <f>INDEX(Hosts!$A:$O,MATCH(Places!$C2194,Hosts!$A:$A,0),MATCH(Places!F$1,Hosts!$1:$1,0))</f>
        <v>0.71</v>
      </c>
      <c r="G2194" s="17" t="str">
        <f>INDEX(Hosts!$A:$O,MATCH(Places!$C2194,Hosts!$A:$A,0),MATCH(Places!G$1,Hosts!$1:$1,0))</f>
        <v>Yes</v>
      </c>
      <c r="H2194" s="17">
        <v>15</v>
      </c>
      <c r="I2194" s="17" t="str">
        <f>INDEX(Neighborhoods!$A:$C,MATCH(Places!$H2194,Neighborhoods!$A:$A,0),MATCH(Places!I$1,Neighborhoods!$1:$1,0))</f>
        <v>Manhattan</v>
      </c>
      <c r="J2194" s="17" t="str">
        <f>INDEX(Neighborhoods!$A:$C,MATCH(Places!$H2194,Neighborhoods!$A:$A,0),MATCH(Places!J$1,Neighborhoods!$1:$1,0))</f>
        <v>East Village</v>
      </c>
      <c r="K2194" s="17" t="s">
        <v>11822</v>
      </c>
      <c r="L2194" s="17" t="str">
        <f t="shared" si="136"/>
        <v>No</v>
      </c>
      <c r="M2194" s="17">
        <v>2</v>
      </c>
      <c r="N2194" s="17" t="str" cm="1">
        <f t="array" ref="N2194">_xlfn.IFS(M2194&lt;=2,"Small",M2194&lt;=5,"Medium",M2194&gt;5,"Large")</f>
        <v>Small</v>
      </c>
      <c r="O2194" s="65">
        <v>97</v>
      </c>
      <c r="P2194" s="87">
        <f t="shared" si="137"/>
        <v>0.03</v>
      </c>
      <c r="Q2194" s="68">
        <v>4.92</v>
      </c>
      <c r="R2194" s="68" t="str" cm="1">
        <f t="array" ref="R2194">_xlfn.SWITCH(ROUND(Q2194,0),5,"Excellent",4,"Good",3,"Ok","Bad")</f>
        <v>Excellent</v>
      </c>
      <c r="S2194" s="17">
        <v>36</v>
      </c>
      <c r="T2194" s="17" t="str">
        <f t="shared" si="138"/>
        <v>No</v>
      </c>
      <c r="U2194" s="82">
        <v>42618</v>
      </c>
      <c r="V2194" s="82">
        <v>44026</v>
      </c>
      <c r="W2194" s="17">
        <v>135</v>
      </c>
      <c r="X2194" s="17" t="str">
        <f t="shared" si="139"/>
        <v>Active</v>
      </c>
      <c r="Y2194" s="17" t="s">
        <v>15615</v>
      </c>
      <c r="Z2194" s="17"/>
    </row>
    <row r="2195" spans="1:26" x14ac:dyDescent="0.25">
      <c r="A2195">
        <v>2194</v>
      </c>
      <c r="B2195" s="17" t="s">
        <v>1625</v>
      </c>
      <c r="C2195" s="17">
        <v>2962</v>
      </c>
      <c r="D2195" s="17" t="str">
        <f>INDEX(Hosts!$A:$O,MATCH(Places!$C2195,Hosts!$A:$A,0),MATCH(Places!D$1,Hosts!$1:$1,0))</f>
        <v>Within an hour</v>
      </c>
      <c r="E2195" s="87">
        <f>INDEX(Hosts!$A:$O,MATCH(Places!$C2195,Hosts!$A:$A,0),MATCH(Places!E$1,Hosts!$1:$1,0))</f>
        <v>1</v>
      </c>
      <c r="F2195" s="87">
        <f>INDEX(Hosts!$A:$O,MATCH(Places!$C2195,Hosts!$A:$A,0),MATCH(Places!F$1,Hosts!$1:$1,0))</f>
        <v>1</v>
      </c>
      <c r="G2195" s="17" t="str">
        <f>INDEX(Hosts!$A:$O,MATCH(Places!$C2195,Hosts!$A:$A,0),MATCH(Places!G$1,Hosts!$1:$1,0))</f>
        <v>No</v>
      </c>
      <c r="H2195" s="17">
        <v>7</v>
      </c>
      <c r="I2195" s="17" t="str">
        <f>INDEX(Neighborhoods!$A:$C,MATCH(Places!$H2195,Neighborhoods!$A:$A,0),MATCH(Places!I$1,Neighborhoods!$1:$1,0))</f>
        <v>Brooklyn</v>
      </c>
      <c r="J2195" s="17" t="str">
        <f>INDEX(Neighborhoods!$A:$C,MATCH(Places!$H2195,Neighborhoods!$A:$A,0),MATCH(Places!J$1,Neighborhoods!$1:$1,0))</f>
        <v>Bedford-Stuyvesant</v>
      </c>
      <c r="K2195" s="17" t="s">
        <v>11822</v>
      </c>
      <c r="L2195" s="17" t="str">
        <f t="shared" si="136"/>
        <v>No</v>
      </c>
      <c r="M2195" s="17">
        <v>4</v>
      </c>
      <c r="N2195" s="17" t="str" cm="1">
        <f t="array" ref="N2195">_xlfn.IFS(M2195&lt;=2,"Small",M2195&lt;=5,"Medium",M2195&gt;5,"Large")</f>
        <v>Medium</v>
      </c>
      <c r="O2195" s="65">
        <v>185</v>
      </c>
      <c r="P2195" s="87">
        <f t="shared" si="137"/>
        <v>0.03</v>
      </c>
      <c r="Q2195" s="68">
        <v>4.8099999999999996</v>
      </c>
      <c r="R2195" s="68" t="str" cm="1">
        <f t="array" ref="R2195">_xlfn.SWITCH(ROUND(Q2195,0),5,"Excellent",4,"Good",3,"Ok","Bad")</f>
        <v>Excellent</v>
      </c>
      <c r="S2195" s="17">
        <v>74</v>
      </c>
      <c r="T2195" s="17" t="str">
        <f t="shared" si="138"/>
        <v>No</v>
      </c>
      <c r="U2195" s="82">
        <v>42616</v>
      </c>
      <c r="V2195" s="82">
        <v>43905</v>
      </c>
      <c r="W2195" s="17">
        <v>196</v>
      </c>
      <c r="X2195" s="17" t="str">
        <f t="shared" si="139"/>
        <v>Active</v>
      </c>
      <c r="Y2195" s="17" t="s">
        <v>15616</v>
      </c>
      <c r="Z2195" s="17"/>
    </row>
    <row r="2196" spans="1:26" x14ac:dyDescent="0.25">
      <c r="A2196">
        <v>2195</v>
      </c>
      <c r="B2196" s="17" t="s">
        <v>13587</v>
      </c>
      <c r="C2196" s="17">
        <v>2347</v>
      </c>
      <c r="D2196" s="17" t="str">
        <f>INDEX(Hosts!$A:$O,MATCH(Places!$C2196,Hosts!$A:$A,0),MATCH(Places!D$1,Hosts!$1:$1,0))</f>
        <v>Within an hour</v>
      </c>
      <c r="E2196" s="87">
        <f>INDEX(Hosts!$A:$O,MATCH(Places!$C2196,Hosts!$A:$A,0),MATCH(Places!E$1,Hosts!$1:$1,0))</f>
        <v>0.9</v>
      </c>
      <c r="F2196" s="87">
        <f>INDEX(Hosts!$A:$O,MATCH(Places!$C2196,Hosts!$A:$A,0),MATCH(Places!F$1,Hosts!$1:$1,0))</f>
        <v>0.96</v>
      </c>
      <c r="G2196" s="17" t="str">
        <f>INDEX(Hosts!$A:$O,MATCH(Places!$C2196,Hosts!$A:$A,0),MATCH(Places!G$1,Hosts!$1:$1,0))</f>
        <v>No</v>
      </c>
      <c r="H2196" s="17">
        <v>8</v>
      </c>
      <c r="I2196" s="17" t="str">
        <f>INDEX(Neighborhoods!$A:$C,MATCH(Places!$H2196,Neighborhoods!$A:$A,0),MATCH(Places!I$1,Neighborhoods!$1:$1,0))</f>
        <v>Brooklyn</v>
      </c>
      <c r="J2196" s="17" t="str">
        <f>INDEX(Neighborhoods!$A:$C,MATCH(Places!$H2196,Neighborhoods!$A:$A,0),MATCH(Places!J$1,Neighborhoods!$1:$1,0))</f>
        <v>Bushwick</v>
      </c>
      <c r="K2196" s="17" t="s">
        <v>1</v>
      </c>
      <c r="L2196" s="17" t="str">
        <f t="shared" si="136"/>
        <v>Yes</v>
      </c>
      <c r="M2196" s="17">
        <v>2</v>
      </c>
      <c r="N2196" s="17" t="str" cm="1">
        <f t="array" ref="N2196">_xlfn.IFS(M2196&lt;=2,"Small",M2196&lt;=5,"Medium",M2196&gt;5,"Large")</f>
        <v>Small</v>
      </c>
      <c r="O2196" s="65">
        <v>35</v>
      </c>
      <c r="P2196" s="87">
        <f t="shared" si="137"/>
        <v>0.03</v>
      </c>
      <c r="Q2196" s="68">
        <v>4.33</v>
      </c>
      <c r="R2196" s="68" t="str" cm="1">
        <f t="array" ref="R2196">_xlfn.SWITCH(ROUND(Q2196,0),5,"Excellent",4,"Good",3,"Ok","Bad")</f>
        <v>Good</v>
      </c>
      <c r="S2196" s="17">
        <v>27</v>
      </c>
      <c r="T2196" s="17" t="str">
        <f t="shared" si="138"/>
        <v>No</v>
      </c>
      <c r="U2196" s="82">
        <v>42601</v>
      </c>
      <c r="V2196" s="82">
        <v>43921</v>
      </c>
      <c r="W2196" s="17">
        <v>109</v>
      </c>
      <c r="X2196" s="17" t="str">
        <f t="shared" si="139"/>
        <v>Active</v>
      </c>
      <c r="Y2196" s="17" t="s">
        <v>15616</v>
      </c>
      <c r="Z2196" s="17"/>
    </row>
    <row r="2197" spans="1:26" x14ac:dyDescent="0.25">
      <c r="A2197">
        <v>2196</v>
      </c>
      <c r="B2197" s="17" t="s">
        <v>1626</v>
      </c>
      <c r="C2197" s="17">
        <v>2530</v>
      </c>
      <c r="D2197" s="17" t="str">
        <f>INDEX(Hosts!$A:$O,MATCH(Places!$C2197,Hosts!$A:$A,0),MATCH(Places!D$1,Hosts!$1:$1,0))</f>
        <v>A few days or more</v>
      </c>
      <c r="E2197" s="87">
        <f>INDEX(Hosts!$A:$O,MATCH(Places!$C2197,Hosts!$A:$A,0),MATCH(Places!E$1,Hosts!$1:$1,0))</f>
        <v>0.2</v>
      </c>
      <c r="F2197" s="87">
        <f>INDEX(Hosts!$A:$O,MATCH(Places!$C2197,Hosts!$A:$A,0),MATCH(Places!F$1,Hosts!$1:$1,0))</f>
        <v>0.4</v>
      </c>
      <c r="G2197" s="17" t="str">
        <f>INDEX(Hosts!$A:$O,MATCH(Places!$C2197,Hosts!$A:$A,0),MATCH(Places!G$1,Hosts!$1:$1,0))</f>
        <v>No</v>
      </c>
      <c r="H2197" s="17">
        <v>20</v>
      </c>
      <c r="I2197" s="17" t="str">
        <f>INDEX(Neighborhoods!$A:$C,MATCH(Places!$H2197,Neighborhoods!$A:$A,0),MATCH(Places!I$1,Neighborhoods!$1:$1,0))</f>
        <v>Manhattan</v>
      </c>
      <c r="J2197" s="17" t="str">
        <f>INDEX(Neighborhoods!$A:$C,MATCH(Places!$H2197,Neighborhoods!$A:$A,0),MATCH(Places!J$1,Neighborhoods!$1:$1,0))</f>
        <v>Upper West Side</v>
      </c>
      <c r="K2197" s="17" t="s">
        <v>11822</v>
      </c>
      <c r="L2197" s="17" t="str">
        <f t="shared" si="136"/>
        <v>No</v>
      </c>
      <c r="M2197" s="17">
        <v>5</v>
      </c>
      <c r="N2197" s="17" t="str" cm="1">
        <f t="array" ref="N2197">_xlfn.IFS(M2197&lt;=2,"Small",M2197&lt;=5,"Medium",M2197&gt;5,"Large")</f>
        <v>Medium</v>
      </c>
      <c r="O2197" s="65">
        <v>318</v>
      </c>
      <c r="P2197" s="87">
        <f t="shared" si="137"/>
        <v>0.04</v>
      </c>
      <c r="Q2197" s="68">
        <v>4.92</v>
      </c>
      <c r="R2197" s="68" t="str" cm="1">
        <f t="array" ref="R2197">_xlfn.SWITCH(ROUND(Q2197,0),5,"Excellent",4,"Good",3,"Ok","Bad")</f>
        <v>Excellent</v>
      </c>
      <c r="S2197" s="17">
        <v>50</v>
      </c>
      <c r="T2197" s="17" t="str">
        <f t="shared" si="138"/>
        <v>No</v>
      </c>
      <c r="U2197" s="82">
        <v>42610</v>
      </c>
      <c r="V2197" s="82">
        <v>43828</v>
      </c>
      <c r="W2197" s="17">
        <v>36</v>
      </c>
      <c r="X2197" s="17" t="str">
        <f t="shared" si="139"/>
        <v>Active</v>
      </c>
      <c r="Y2197" s="17" t="s">
        <v>15615</v>
      </c>
      <c r="Z2197" s="17"/>
    </row>
    <row r="2198" spans="1:26" x14ac:dyDescent="0.25">
      <c r="A2198">
        <v>2197</v>
      </c>
      <c r="B2198" s="17" t="s">
        <v>14069</v>
      </c>
      <c r="C2198" s="17">
        <v>2896</v>
      </c>
      <c r="D2198" s="17" t="str">
        <f>INDEX(Hosts!$A:$O,MATCH(Places!$C2198,Hosts!$A:$A,0),MATCH(Places!D$1,Hosts!$1:$1,0))</f>
        <v>Within a day</v>
      </c>
      <c r="E2198" s="87">
        <f>INDEX(Hosts!$A:$O,MATCH(Places!$C2198,Hosts!$A:$A,0),MATCH(Places!E$1,Hosts!$1:$1,0))</f>
        <v>1</v>
      </c>
      <c r="F2198" s="87">
        <f>INDEX(Hosts!$A:$O,MATCH(Places!$C2198,Hosts!$A:$A,0),MATCH(Places!F$1,Hosts!$1:$1,0))</f>
        <v>0.33</v>
      </c>
      <c r="G2198" s="17" t="str">
        <f>INDEX(Hosts!$A:$O,MATCH(Places!$C2198,Hosts!$A:$A,0),MATCH(Places!G$1,Hosts!$1:$1,0))</f>
        <v>No</v>
      </c>
      <c r="H2198" s="17">
        <v>20</v>
      </c>
      <c r="I2198" s="17" t="str">
        <f>INDEX(Neighborhoods!$A:$C,MATCH(Places!$H2198,Neighborhoods!$A:$A,0),MATCH(Places!I$1,Neighborhoods!$1:$1,0))</f>
        <v>Manhattan</v>
      </c>
      <c r="J2198" s="17" t="str">
        <f>INDEX(Neighborhoods!$A:$C,MATCH(Places!$H2198,Neighborhoods!$A:$A,0),MATCH(Places!J$1,Neighborhoods!$1:$1,0))</f>
        <v>Upper West Side</v>
      </c>
      <c r="K2198" s="17" t="s">
        <v>1</v>
      </c>
      <c r="L2198" s="17" t="str">
        <f t="shared" si="136"/>
        <v>Yes</v>
      </c>
      <c r="M2198" s="17">
        <v>1</v>
      </c>
      <c r="N2198" s="17" t="str" cm="1">
        <f t="array" ref="N2198">_xlfn.IFS(M2198&lt;=2,"Small",M2198&lt;=5,"Medium",M2198&gt;5,"Large")</f>
        <v>Small</v>
      </c>
      <c r="O2198" s="65">
        <v>50</v>
      </c>
      <c r="P2198" s="87">
        <f t="shared" si="137"/>
        <v>0.03</v>
      </c>
      <c r="Q2198" s="68">
        <v>4.91</v>
      </c>
      <c r="R2198" s="68" t="str" cm="1">
        <f t="array" ref="R2198">_xlfn.SWITCH(ROUND(Q2198,0),5,"Excellent",4,"Good",3,"Ok","Bad")</f>
        <v>Excellent</v>
      </c>
      <c r="S2198" s="17">
        <v>11</v>
      </c>
      <c r="T2198" s="17" t="str">
        <f t="shared" si="138"/>
        <v>No</v>
      </c>
      <c r="U2198" s="82">
        <v>42610</v>
      </c>
      <c r="V2198" s="82">
        <v>43591</v>
      </c>
      <c r="W2198" s="17">
        <v>228</v>
      </c>
      <c r="X2198" s="17" t="str">
        <f t="shared" si="139"/>
        <v>Active</v>
      </c>
      <c r="Y2198" s="17" t="s">
        <v>15615</v>
      </c>
      <c r="Z2198" s="17"/>
    </row>
    <row r="2199" spans="1:26" x14ac:dyDescent="0.25">
      <c r="A2199">
        <v>2198</v>
      </c>
      <c r="B2199" s="17" t="s">
        <v>15192</v>
      </c>
      <c r="C2199" s="17">
        <v>240</v>
      </c>
      <c r="D2199" s="17" t="str">
        <f>INDEX(Hosts!$A:$O,MATCH(Places!$C2199,Hosts!$A:$A,0),MATCH(Places!D$1,Hosts!$1:$1,0))</f>
        <v>Within a day</v>
      </c>
      <c r="E2199" s="87">
        <f>INDEX(Hosts!$A:$O,MATCH(Places!$C2199,Hosts!$A:$A,0),MATCH(Places!E$1,Hosts!$1:$1,0))</f>
        <v>1</v>
      </c>
      <c r="F2199" s="87">
        <f>INDEX(Hosts!$A:$O,MATCH(Places!$C2199,Hosts!$A:$A,0),MATCH(Places!F$1,Hosts!$1:$1,0))</f>
        <v>0.8</v>
      </c>
      <c r="G2199" s="17" t="str">
        <f>INDEX(Hosts!$A:$O,MATCH(Places!$C2199,Hosts!$A:$A,0),MATCH(Places!G$1,Hosts!$1:$1,0))</f>
        <v>Yes</v>
      </c>
      <c r="H2199" s="17">
        <v>7</v>
      </c>
      <c r="I2199" s="17" t="str">
        <f>INDEX(Neighborhoods!$A:$C,MATCH(Places!$H2199,Neighborhoods!$A:$A,0),MATCH(Places!I$1,Neighborhoods!$1:$1,0))</f>
        <v>Brooklyn</v>
      </c>
      <c r="J2199" s="17" t="str">
        <f>INDEX(Neighborhoods!$A:$C,MATCH(Places!$H2199,Neighborhoods!$A:$A,0),MATCH(Places!J$1,Neighborhoods!$1:$1,0))</f>
        <v>Bedford-Stuyvesant</v>
      </c>
      <c r="K2199" s="17" t="s">
        <v>1</v>
      </c>
      <c r="L2199" s="17" t="str">
        <f t="shared" si="136"/>
        <v>Yes</v>
      </c>
      <c r="M2199" s="17">
        <v>2</v>
      </c>
      <c r="N2199" s="17" t="str" cm="1">
        <f t="array" ref="N2199">_xlfn.IFS(M2199&lt;=2,"Small",M2199&lt;=5,"Medium",M2199&gt;5,"Large")</f>
        <v>Small</v>
      </c>
      <c r="O2199" s="65">
        <v>50</v>
      </c>
      <c r="P2199" s="87">
        <f t="shared" si="137"/>
        <v>0.03</v>
      </c>
      <c r="Q2199" s="68">
        <v>5</v>
      </c>
      <c r="R2199" s="68" t="str" cm="1">
        <f t="array" ref="R2199">_xlfn.SWITCH(ROUND(Q2199,0),5,"Excellent",4,"Good",3,"Ok","Bad")</f>
        <v>Excellent</v>
      </c>
      <c r="S2199" s="17">
        <v>5</v>
      </c>
      <c r="T2199" s="17" t="str">
        <f t="shared" si="138"/>
        <v>No</v>
      </c>
      <c r="U2199" s="82">
        <v>42859</v>
      </c>
      <c r="V2199" s="82">
        <v>43286</v>
      </c>
      <c r="W2199" s="17">
        <v>246</v>
      </c>
      <c r="X2199" s="17" t="str">
        <f t="shared" si="139"/>
        <v>Active</v>
      </c>
      <c r="Y2199" s="17" t="s">
        <v>15615</v>
      </c>
      <c r="Z2199" s="17"/>
    </row>
    <row r="2200" spans="1:26" x14ac:dyDescent="0.25">
      <c r="A2200">
        <v>2199</v>
      </c>
      <c r="B2200" s="17" t="s">
        <v>15330</v>
      </c>
      <c r="C2200" s="17">
        <v>973</v>
      </c>
      <c r="D2200" s="17" t="str">
        <f>INDEX(Hosts!$A:$O,MATCH(Places!$C2200,Hosts!$A:$A,0),MATCH(Places!D$1,Hosts!$1:$1,0))</f>
        <v>Within an hour</v>
      </c>
      <c r="E2200" s="87">
        <f>INDEX(Hosts!$A:$O,MATCH(Places!$C2200,Hosts!$A:$A,0),MATCH(Places!E$1,Hosts!$1:$1,0))</f>
        <v>1</v>
      </c>
      <c r="F2200" s="87">
        <f>INDEX(Hosts!$A:$O,MATCH(Places!$C2200,Hosts!$A:$A,0),MATCH(Places!F$1,Hosts!$1:$1,0))</f>
        <v>1</v>
      </c>
      <c r="G2200" s="17" t="str">
        <f>INDEX(Hosts!$A:$O,MATCH(Places!$C2200,Hosts!$A:$A,0),MATCH(Places!G$1,Hosts!$1:$1,0))</f>
        <v>Yes</v>
      </c>
      <c r="H2200" s="17">
        <v>12</v>
      </c>
      <c r="I2200" s="17" t="str">
        <f>INDEX(Neighborhoods!$A:$C,MATCH(Places!$H2200,Neighborhoods!$A:$A,0),MATCH(Places!I$1,Neighborhoods!$1:$1,0))</f>
        <v>Brooklyn</v>
      </c>
      <c r="J2200" s="17" t="str">
        <f>INDEX(Neighborhoods!$A:$C,MATCH(Places!$H2200,Neighborhoods!$A:$A,0),MATCH(Places!J$1,Neighborhoods!$1:$1,0))</f>
        <v>Williamsburg</v>
      </c>
      <c r="K2200" s="17" t="s">
        <v>1</v>
      </c>
      <c r="L2200" s="17" t="str">
        <f t="shared" si="136"/>
        <v>Yes</v>
      </c>
      <c r="M2200" s="17">
        <v>2</v>
      </c>
      <c r="N2200" s="17" t="str" cm="1">
        <f t="array" ref="N2200">_xlfn.IFS(M2200&lt;=2,"Small",M2200&lt;=5,"Medium",M2200&gt;5,"Large")</f>
        <v>Small</v>
      </c>
      <c r="O2200" s="65">
        <v>79</v>
      </c>
      <c r="P2200" s="87">
        <f t="shared" si="137"/>
        <v>0.03</v>
      </c>
      <c r="Q2200" s="68">
        <v>4.87</v>
      </c>
      <c r="R2200" s="68" t="str" cm="1">
        <f t="array" ref="R2200">_xlfn.SWITCH(ROUND(Q2200,0),5,"Excellent",4,"Good",3,"Ok","Bad")</f>
        <v>Excellent</v>
      </c>
      <c r="S2200" s="17">
        <v>234</v>
      </c>
      <c r="T2200" s="17" t="str">
        <f t="shared" si="138"/>
        <v>Yes</v>
      </c>
      <c r="U2200" s="82">
        <v>42622</v>
      </c>
      <c r="V2200" s="82">
        <v>44011</v>
      </c>
      <c r="W2200" s="17">
        <v>249</v>
      </c>
      <c r="X2200" s="17" t="str">
        <f t="shared" si="139"/>
        <v>Active</v>
      </c>
      <c r="Y2200" s="17" t="s">
        <v>15615</v>
      </c>
      <c r="Z2200" s="17"/>
    </row>
    <row r="2201" spans="1:26" x14ac:dyDescent="0.25">
      <c r="A2201">
        <v>2200</v>
      </c>
      <c r="B2201" s="17" t="s">
        <v>1627</v>
      </c>
      <c r="C2201" s="17">
        <v>2912</v>
      </c>
      <c r="D2201" s="17" t="str">
        <f>INDEX(Hosts!$A:$O,MATCH(Places!$C2201,Hosts!$A:$A,0),MATCH(Places!D$1,Hosts!$1:$1,0))</f>
        <v>Within an hour</v>
      </c>
      <c r="E2201" s="87">
        <f>INDEX(Hosts!$A:$O,MATCH(Places!$C2201,Hosts!$A:$A,0),MATCH(Places!E$1,Hosts!$1:$1,0))</f>
        <v>1</v>
      </c>
      <c r="F2201" s="87">
        <f>INDEX(Hosts!$A:$O,MATCH(Places!$C2201,Hosts!$A:$A,0),MATCH(Places!F$1,Hosts!$1:$1,0))</f>
        <v>0.97</v>
      </c>
      <c r="G2201" s="17" t="str">
        <f>INDEX(Hosts!$A:$O,MATCH(Places!$C2201,Hosts!$A:$A,0),MATCH(Places!G$1,Hosts!$1:$1,0))</f>
        <v>Yes</v>
      </c>
      <c r="H2201" s="17">
        <v>8</v>
      </c>
      <c r="I2201" s="17" t="str">
        <f>INDEX(Neighborhoods!$A:$C,MATCH(Places!$H2201,Neighborhoods!$A:$A,0),MATCH(Places!I$1,Neighborhoods!$1:$1,0))</f>
        <v>Brooklyn</v>
      </c>
      <c r="J2201" s="17" t="str">
        <f>INDEX(Neighborhoods!$A:$C,MATCH(Places!$H2201,Neighborhoods!$A:$A,0),MATCH(Places!J$1,Neighborhoods!$1:$1,0))</f>
        <v>Bushwick</v>
      </c>
      <c r="K2201" s="17" t="s">
        <v>1</v>
      </c>
      <c r="L2201" s="17" t="str">
        <f t="shared" si="136"/>
        <v>Yes</v>
      </c>
      <c r="M2201" s="17">
        <v>2</v>
      </c>
      <c r="N2201" s="17" t="str" cm="1">
        <f t="array" ref="N2201">_xlfn.IFS(M2201&lt;=2,"Small",M2201&lt;=5,"Medium",M2201&gt;5,"Large")</f>
        <v>Small</v>
      </c>
      <c r="O2201" s="65">
        <v>39</v>
      </c>
      <c r="P2201" s="87">
        <f t="shared" si="137"/>
        <v>0.03</v>
      </c>
      <c r="Q2201" s="68">
        <v>4.68</v>
      </c>
      <c r="R2201" s="68" t="str" cm="1">
        <f t="array" ref="R2201">_xlfn.SWITCH(ROUND(Q2201,0),5,"Excellent",4,"Good",3,"Ok","Bad")</f>
        <v>Excellent</v>
      </c>
      <c r="S2201" s="17">
        <v>97</v>
      </c>
      <c r="T2201" s="17" t="str">
        <f t="shared" si="138"/>
        <v>No</v>
      </c>
      <c r="U2201" s="82">
        <v>42607</v>
      </c>
      <c r="V2201" s="82">
        <v>43891</v>
      </c>
      <c r="W2201" s="17">
        <v>49</v>
      </c>
      <c r="X2201" s="17" t="str">
        <f t="shared" si="139"/>
        <v>Active</v>
      </c>
      <c r="Y2201" s="17" t="s">
        <v>15615</v>
      </c>
      <c r="Z2201" s="17"/>
    </row>
    <row r="2202" spans="1:26" x14ac:dyDescent="0.25">
      <c r="A2202">
        <v>2201</v>
      </c>
      <c r="B2202" s="17" t="s">
        <v>15493</v>
      </c>
      <c r="C2202" s="17">
        <v>2455</v>
      </c>
      <c r="D2202" s="17" t="str">
        <f>INDEX(Hosts!$A:$O,MATCH(Places!$C2202,Hosts!$A:$A,0),MATCH(Places!D$1,Hosts!$1:$1,0))</f>
        <v>Within a day</v>
      </c>
      <c r="E2202" s="87">
        <f>INDEX(Hosts!$A:$O,MATCH(Places!$C2202,Hosts!$A:$A,0),MATCH(Places!E$1,Hosts!$1:$1,0))</f>
        <v>1</v>
      </c>
      <c r="F2202" s="87">
        <f>INDEX(Hosts!$A:$O,MATCH(Places!$C2202,Hosts!$A:$A,0),MATCH(Places!F$1,Hosts!$1:$1,0))</f>
        <v>0.56999999999999995</v>
      </c>
      <c r="G2202" s="17" t="str">
        <f>INDEX(Hosts!$A:$O,MATCH(Places!$C2202,Hosts!$A:$A,0),MATCH(Places!G$1,Hosts!$1:$1,0))</f>
        <v>No</v>
      </c>
      <c r="H2202" s="17">
        <v>12</v>
      </c>
      <c r="I2202" s="17" t="str">
        <f>INDEX(Neighborhoods!$A:$C,MATCH(Places!$H2202,Neighborhoods!$A:$A,0),MATCH(Places!I$1,Neighborhoods!$1:$1,0))</f>
        <v>Brooklyn</v>
      </c>
      <c r="J2202" s="17" t="str">
        <f>INDEX(Neighborhoods!$A:$C,MATCH(Places!$H2202,Neighborhoods!$A:$A,0),MATCH(Places!J$1,Neighborhoods!$1:$1,0))</f>
        <v>Williamsburg</v>
      </c>
      <c r="K2202" s="17" t="s">
        <v>1</v>
      </c>
      <c r="L2202" s="17" t="str">
        <f t="shared" si="136"/>
        <v>Yes</v>
      </c>
      <c r="M2202" s="17">
        <v>1</v>
      </c>
      <c r="N2202" s="17" t="str" cm="1">
        <f t="array" ref="N2202">_xlfn.IFS(M2202&lt;=2,"Small",M2202&lt;=5,"Medium",M2202&gt;5,"Large")</f>
        <v>Small</v>
      </c>
      <c r="O2202" s="65">
        <v>50</v>
      </c>
      <c r="P2202" s="87">
        <f t="shared" si="137"/>
        <v>0.03</v>
      </c>
      <c r="Q2202" s="68">
        <v>4.88</v>
      </c>
      <c r="R2202" s="68" t="str" cm="1">
        <f t="array" ref="R2202">_xlfn.SWITCH(ROUND(Q2202,0),5,"Excellent",4,"Good",3,"Ok","Bad")</f>
        <v>Excellent</v>
      </c>
      <c r="S2202" s="17">
        <v>16</v>
      </c>
      <c r="T2202" s="17" t="str">
        <f t="shared" si="138"/>
        <v>No</v>
      </c>
      <c r="U2202" s="82">
        <v>42628</v>
      </c>
      <c r="V2202" s="82">
        <v>43800</v>
      </c>
      <c r="W2202" s="17">
        <v>16</v>
      </c>
      <c r="X2202" s="17" t="str">
        <f t="shared" si="139"/>
        <v>Active</v>
      </c>
      <c r="Y2202" s="17" t="s">
        <v>15615</v>
      </c>
      <c r="Z2202" s="17"/>
    </row>
    <row r="2203" spans="1:26" x14ac:dyDescent="0.25">
      <c r="A2203">
        <v>2202</v>
      </c>
      <c r="B2203" s="17" t="s">
        <v>14088</v>
      </c>
      <c r="C2203" s="17">
        <v>2381</v>
      </c>
      <c r="D2203" s="17" t="str">
        <f>INDEX(Hosts!$A:$O,MATCH(Places!$C2203,Hosts!$A:$A,0),MATCH(Places!D$1,Hosts!$1:$1,0))</f>
        <v>Within an hour</v>
      </c>
      <c r="E2203" s="87">
        <f>INDEX(Hosts!$A:$O,MATCH(Places!$C2203,Hosts!$A:$A,0),MATCH(Places!E$1,Hosts!$1:$1,0))</f>
        <v>0.96</v>
      </c>
      <c r="F2203" s="87">
        <f>INDEX(Hosts!$A:$O,MATCH(Places!$C2203,Hosts!$A:$A,0),MATCH(Places!F$1,Hosts!$1:$1,0))</f>
        <v>0.96</v>
      </c>
      <c r="G2203" s="17" t="str">
        <f>INDEX(Hosts!$A:$O,MATCH(Places!$C2203,Hosts!$A:$A,0),MATCH(Places!G$1,Hosts!$1:$1,0))</f>
        <v>No</v>
      </c>
      <c r="H2203" s="17">
        <v>22</v>
      </c>
      <c r="I2203" s="17" t="str">
        <f>INDEX(Neighborhoods!$A:$C,MATCH(Places!$H2203,Neighborhoods!$A:$A,0),MATCH(Places!I$1,Neighborhoods!$1:$1,0))</f>
        <v>Queens</v>
      </c>
      <c r="J2203" s="17" t="str">
        <f>INDEX(Neighborhoods!$A:$C,MATCH(Places!$H2203,Neighborhoods!$A:$A,0),MATCH(Places!J$1,Neighborhoods!$1:$1,0))</f>
        <v>Flushing</v>
      </c>
      <c r="K2203" s="17" t="s">
        <v>11822</v>
      </c>
      <c r="L2203" s="17" t="str">
        <f t="shared" si="136"/>
        <v>No</v>
      </c>
      <c r="M2203" s="17">
        <v>6</v>
      </c>
      <c r="N2203" s="17" t="str" cm="1">
        <f t="array" ref="N2203">_xlfn.IFS(M2203&lt;=2,"Small",M2203&lt;=5,"Medium",M2203&gt;5,"Large")</f>
        <v>Large</v>
      </c>
      <c r="O2203" s="65">
        <v>173</v>
      </c>
      <c r="P2203" s="87">
        <f t="shared" si="137"/>
        <v>0.03</v>
      </c>
      <c r="Q2203" s="68">
        <v>4.53</v>
      </c>
      <c r="R2203" s="68" t="str" cm="1">
        <f t="array" ref="R2203">_xlfn.SWITCH(ROUND(Q2203,0),5,"Excellent",4,"Good",3,"Ok","Bad")</f>
        <v>Excellent</v>
      </c>
      <c r="S2203" s="17">
        <v>210</v>
      </c>
      <c r="T2203" s="17" t="str">
        <f t="shared" si="138"/>
        <v>No</v>
      </c>
      <c r="U2203" s="82">
        <v>42614</v>
      </c>
      <c r="V2203" s="82">
        <v>44037</v>
      </c>
      <c r="W2203" s="17">
        <v>269</v>
      </c>
      <c r="X2203" s="17" t="str">
        <f t="shared" si="139"/>
        <v>Active</v>
      </c>
      <c r="Y2203" s="17" t="s">
        <v>15615</v>
      </c>
      <c r="Z2203" s="17"/>
    </row>
    <row r="2204" spans="1:26" x14ac:dyDescent="0.25">
      <c r="A2204">
        <v>2203</v>
      </c>
      <c r="B2204" s="17" t="s">
        <v>1628</v>
      </c>
      <c r="C2204" s="17">
        <v>2343</v>
      </c>
      <c r="D2204" s="17" t="str">
        <f>INDEX(Hosts!$A:$O,MATCH(Places!$C2204,Hosts!$A:$A,0),MATCH(Places!D$1,Hosts!$1:$1,0))</f>
        <v>Within an hour</v>
      </c>
      <c r="E2204" s="87">
        <f>INDEX(Hosts!$A:$O,MATCH(Places!$C2204,Hosts!$A:$A,0),MATCH(Places!E$1,Hosts!$1:$1,0))</f>
        <v>1</v>
      </c>
      <c r="F2204" s="87">
        <f>INDEX(Hosts!$A:$O,MATCH(Places!$C2204,Hosts!$A:$A,0),MATCH(Places!F$1,Hosts!$1:$1,0))</f>
        <v>0.98</v>
      </c>
      <c r="G2204" s="17" t="str">
        <f>INDEX(Hosts!$A:$O,MATCH(Places!$C2204,Hosts!$A:$A,0),MATCH(Places!G$1,Hosts!$1:$1,0))</f>
        <v>Yes</v>
      </c>
      <c r="H2204" s="17">
        <v>26</v>
      </c>
      <c r="I2204" s="17" t="str">
        <f>INDEX(Neighborhoods!$A:$C,MATCH(Places!$H2204,Neighborhoods!$A:$A,0),MATCH(Places!I$1,Neighborhoods!$1:$1,0))</f>
        <v>Queens</v>
      </c>
      <c r="J2204" s="17" t="str">
        <f>INDEX(Neighborhoods!$A:$C,MATCH(Places!$H2204,Neighborhoods!$A:$A,0),MATCH(Places!J$1,Neighborhoods!$1:$1,0))</f>
        <v>Sunnyside</v>
      </c>
      <c r="K2204" s="17" t="s">
        <v>11822</v>
      </c>
      <c r="L2204" s="17" t="str">
        <f t="shared" si="136"/>
        <v>No</v>
      </c>
      <c r="M2204" s="17">
        <v>3</v>
      </c>
      <c r="N2204" s="17" t="str" cm="1">
        <f t="array" ref="N2204">_xlfn.IFS(M2204&lt;=2,"Small",M2204&lt;=5,"Medium",M2204&gt;5,"Large")</f>
        <v>Medium</v>
      </c>
      <c r="O2204" s="65">
        <v>85</v>
      </c>
      <c r="P2204" s="87">
        <f t="shared" si="137"/>
        <v>0.03</v>
      </c>
      <c r="Q2204" s="68">
        <v>4.9800000000000004</v>
      </c>
      <c r="R2204" s="68" t="str" cm="1">
        <f t="array" ref="R2204">_xlfn.SWITCH(ROUND(Q2204,0),5,"Excellent",4,"Good",3,"Ok","Bad")</f>
        <v>Excellent</v>
      </c>
      <c r="S2204" s="17">
        <v>155</v>
      </c>
      <c r="T2204" s="17" t="str">
        <f t="shared" si="138"/>
        <v>Yes</v>
      </c>
      <c r="U2204" s="82">
        <v>42618</v>
      </c>
      <c r="V2204" s="82">
        <v>44031</v>
      </c>
      <c r="W2204" s="17">
        <v>292</v>
      </c>
      <c r="X2204" s="17" t="str">
        <f t="shared" si="139"/>
        <v>Active</v>
      </c>
      <c r="Y2204" s="17" t="s">
        <v>15616</v>
      </c>
      <c r="Z2204" s="17"/>
    </row>
    <row r="2205" spans="1:26" x14ac:dyDescent="0.25">
      <c r="A2205">
        <v>2204</v>
      </c>
      <c r="B2205" s="17" t="s">
        <v>1629</v>
      </c>
      <c r="C2205" s="17">
        <v>1960</v>
      </c>
      <c r="D2205" s="17" t="str">
        <f>INDEX(Hosts!$A:$O,MATCH(Places!$C2205,Hosts!$A:$A,0),MATCH(Places!D$1,Hosts!$1:$1,0))</f>
        <v>Within an hour</v>
      </c>
      <c r="E2205" s="87">
        <f>INDEX(Hosts!$A:$O,MATCH(Places!$C2205,Hosts!$A:$A,0),MATCH(Places!E$1,Hosts!$1:$1,0))</f>
        <v>1</v>
      </c>
      <c r="F2205" s="87">
        <f>INDEX(Hosts!$A:$O,MATCH(Places!$C2205,Hosts!$A:$A,0),MATCH(Places!F$1,Hosts!$1:$1,0))</f>
        <v>1</v>
      </c>
      <c r="G2205" s="17" t="str">
        <f>INDEX(Hosts!$A:$O,MATCH(Places!$C2205,Hosts!$A:$A,0),MATCH(Places!G$1,Hosts!$1:$1,0))</f>
        <v>Yes</v>
      </c>
      <c r="H2205" s="17">
        <v>12</v>
      </c>
      <c r="I2205" s="17" t="str">
        <f>INDEX(Neighborhoods!$A:$C,MATCH(Places!$H2205,Neighborhoods!$A:$A,0),MATCH(Places!I$1,Neighborhoods!$1:$1,0))</f>
        <v>Brooklyn</v>
      </c>
      <c r="J2205" s="17" t="str">
        <f>INDEX(Neighborhoods!$A:$C,MATCH(Places!$H2205,Neighborhoods!$A:$A,0),MATCH(Places!J$1,Neighborhoods!$1:$1,0))</f>
        <v>Williamsburg</v>
      </c>
      <c r="K2205" s="17" t="s">
        <v>11822</v>
      </c>
      <c r="L2205" s="17" t="str">
        <f t="shared" si="136"/>
        <v>No</v>
      </c>
      <c r="M2205" s="17">
        <v>6</v>
      </c>
      <c r="N2205" s="17" t="str" cm="1">
        <f t="array" ref="N2205">_xlfn.IFS(M2205&lt;=2,"Small",M2205&lt;=5,"Medium",M2205&gt;5,"Large")</f>
        <v>Large</v>
      </c>
      <c r="O2205" s="65">
        <v>250</v>
      </c>
      <c r="P2205" s="87">
        <f t="shared" si="137"/>
        <v>0.04</v>
      </c>
      <c r="Q2205" s="68">
        <v>4.9000000000000004</v>
      </c>
      <c r="R2205" s="68" t="str" cm="1">
        <f t="array" ref="R2205">_xlfn.SWITCH(ROUND(Q2205,0),5,"Excellent",4,"Good",3,"Ok","Bad")</f>
        <v>Excellent</v>
      </c>
      <c r="S2205" s="17">
        <v>98</v>
      </c>
      <c r="T2205" s="17" t="str">
        <f t="shared" si="138"/>
        <v>No</v>
      </c>
      <c r="U2205" s="82">
        <v>42625</v>
      </c>
      <c r="V2205" s="82">
        <v>44040</v>
      </c>
      <c r="W2205" s="17">
        <v>330</v>
      </c>
      <c r="X2205" s="17" t="str">
        <f t="shared" si="139"/>
        <v>Active</v>
      </c>
      <c r="Y2205" s="17" t="s">
        <v>15616</v>
      </c>
      <c r="Z2205" s="17"/>
    </row>
    <row r="2206" spans="1:26" x14ac:dyDescent="0.25">
      <c r="A2206">
        <v>2205</v>
      </c>
      <c r="B2206" s="17" t="s">
        <v>1630</v>
      </c>
      <c r="C2206" s="17">
        <v>2742</v>
      </c>
      <c r="D2206" s="17" t="str">
        <f>INDEX(Hosts!$A:$O,MATCH(Places!$C2206,Hosts!$A:$A,0),MATCH(Places!D$1,Hosts!$1:$1,0))</f>
        <v>Within an hour</v>
      </c>
      <c r="E2206" s="87">
        <f>INDEX(Hosts!$A:$O,MATCH(Places!$C2206,Hosts!$A:$A,0),MATCH(Places!E$1,Hosts!$1:$1,0))</f>
        <v>0.81</v>
      </c>
      <c r="F2206" s="87">
        <f>INDEX(Hosts!$A:$O,MATCH(Places!$C2206,Hosts!$A:$A,0),MATCH(Places!F$1,Hosts!$1:$1,0))</f>
        <v>1</v>
      </c>
      <c r="G2206" s="17" t="str">
        <f>INDEX(Hosts!$A:$O,MATCH(Places!$C2206,Hosts!$A:$A,0),MATCH(Places!G$1,Hosts!$1:$1,0))</f>
        <v>No</v>
      </c>
      <c r="H2206" s="17">
        <v>18</v>
      </c>
      <c r="I2206" s="17" t="str">
        <f>INDEX(Neighborhoods!$A:$C,MATCH(Places!$H2206,Neighborhoods!$A:$A,0),MATCH(Places!I$1,Neighborhoods!$1:$1,0))</f>
        <v>Manhattan</v>
      </c>
      <c r="J2206" s="17" t="str">
        <f>INDEX(Neighborhoods!$A:$C,MATCH(Places!$H2206,Neighborhoods!$A:$A,0),MATCH(Places!J$1,Neighborhoods!$1:$1,0))</f>
        <v>Midtown</v>
      </c>
      <c r="K2206" s="17" t="s">
        <v>11822</v>
      </c>
      <c r="L2206" s="17" t="str">
        <f t="shared" si="136"/>
        <v>No</v>
      </c>
      <c r="M2206" s="17">
        <v>6</v>
      </c>
      <c r="N2206" s="17" t="str" cm="1">
        <f t="array" ref="N2206">_xlfn.IFS(M2206&lt;=2,"Small",M2206&lt;=5,"Medium",M2206&gt;5,"Large")</f>
        <v>Large</v>
      </c>
      <c r="O2206" s="65">
        <v>536</v>
      </c>
      <c r="P2206" s="87">
        <f t="shared" si="137"/>
        <v>0.05</v>
      </c>
      <c r="Q2206" s="68">
        <v>4.91</v>
      </c>
      <c r="R2206" s="68" t="str" cm="1">
        <f t="array" ref="R2206">_xlfn.SWITCH(ROUND(Q2206,0),5,"Excellent",4,"Good",3,"Ok","Bad")</f>
        <v>Excellent</v>
      </c>
      <c r="S2206" s="17">
        <v>23</v>
      </c>
      <c r="T2206" s="17" t="str">
        <f t="shared" si="138"/>
        <v>No</v>
      </c>
      <c r="U2206" s="82">
        <v>42858</v>
      </c>
      <c r="V2206" s="82">
        <v>43600</v>
      </c>
      <c r="W2206" s="17">
        <v>346</v>
      </c>
      <c r="X2206" s="17" t="str">
        <f t="shared" si="139"/>
        <v>Active</v>
      </c>
      <c r="Y2206" s="17" t="s">
        <v>15616</v>
      </c>
      <c r="Z2206" s="17"/>
    </row>
    <row r="2207" spans="1:26" x14ac:dyDescent="0.25">
      <c r="A2207">
        <v>2206</v>
      </c>
      <c r="B2207" s="17" t="s">
        <v>1631</v>
      </c>
      <c r="C2207" s="17">
        <v>457</v>
      </c>
      <c r="D2207" s="17" t="str">
        <f>INDEX(Hosts!$A:$O,MATCH(Places!$C2207,Hosts!$A:$A,0),MATCH(Places!D$1,Hosts!$1:$1,0))</f>
        <v>Within an hour</v>
      </c>
      <c r="E2207" s="87">
        <f>INDEX(Hosts!$A:$O,MATCH(Places!$C2207,Hosts!$A:$A,0),MATCH(Places!E$1,Hosts!$1:$1,0))</f>
        <v>1</v>
      </c>
      <c r="F2207" s="87">
        <f>INDEX(Hosts!$A:$O,MATCH(Places!$C2207,Hosts!$A:$A,0),MATCH(Places!F$1,Hosts!$1:$1,0))</f>
        <v>1</v>
      </c>
      <c r="G2207" s="17" t="str">
        <f>INDEX(Hosts!$A:$O,MATCH(Places!$C2207,Hosts!$A:$A,0),MATCH(Places!G$1,Hosts!$1:$1,0))</f>
        <v>Yes</v>
      </c>
      <c r="H2207" s="17">
        <v>7</v>
      </c>
      <c r="I2207" s="17" t="str">
        <f>INDEX(Neighborhoods!$A:$C,MATCH(Places!$H2207,Neighborhoods!$A:$A,0),MATCH(Places!I$1,Neighborhoods!$1:$1,0))</f>
        <v>Brooklyn</v>
      </c>
      <c r="J2207" s="17" t="str">
        <f>INDEX(Neighborhoods!$A:$C,MATCH(Places!$H2207,Neighborhoods!$A:$A,0),MATCH(Places!J$1,Neighborhoods!$1:$1,0))</f>
        <v>Bedford-Stuyvesant</v>
      </c>
      <c r="K2207" s="17" t="s">
        <v>11822</v>
      </c>
      <c r="L2207" s="17" t="str">
        <f t="shared" si="136"/>
        <v>No</v>
      </c>
      <c r="M2207" s="17">
        <v>5</v>
      </c>
      <c r="N2207" s="17" t="str" cm="1">
        <f t="array" ref="N2207">_xlfn.IFS(M2207&lt;=2,"Small",M2207&lt;=5,"Medium",M2207&gt;5,"Large")</f>
        <v>Medium</v>
      </c>
      <c r="O2207" s="65">
        <v>165</v>
      </c>
      <c r="P2207" s="87">
        <f t="shared" si="137"/>
        <v>0.03</v>
      </c>
      <c r="Q2207" s="68">
        <v>4.82</v>
      </c>
      <c r="R2207" s="68" t="str" cm="1">
        <f t="array" ref="R2207">_xlfn.SWITCH(ROUND(Q2207,0),5,"Excellent",4,"Good",3,"Ok","Bad")</f>
        <v>Excellent</v>
      </c>
      <c r="S2207" s="17">
        <v>113</v>
      </c>
      <c r="T2207" s="17" t="str">
        <f t="shared" si="138"/>
        <v>Yes</v>
      </c>
      <c r="U2207" s="82">
        <v>42631</v>
      </c>
      <c r="V2207" s="82">
        <v>43980</v>
      </c>
      <c r="W2207" s="17">
        <v>114</v>
      </c>
      <c r="X2207" s="17" t="str">
        <f t="shared" si="139"/>
        <v>Active</v>
      </c>
      <c r="Y2207" s="17" t="s">
        <v>15616</v>
      </c>
      <c r="Z2207" s="17"/>
    </row>
    <row r="2208" spans="1:26" x14ac:dyDescent="0.25">
      <c r="A2208">
        <v>2207</v>
      </c>
      <c r="B2208" s="17" t="s">
        <v>1632</v>
      </c>
      <c r="C2208" s="17">
        <v>2005</v>
      </c>
      <c r="D2208" s="17" t="str">
        <f>INDEX(Hosts!$A:$O,MATCH(Places!$C2208,Hosts!$A:$A,0),MATCH(Places!D$1,Hosts!$1:$1,0))</f>
        <v>Within an hour</v>
      </c>
      <c r="E2208" s="87">
        <f>INDEX(Hosts!$A:$O,MATCH(Places!$C2208,Hosts!$A:$A,0),MATCH(Places!E$1,Hosts!$1:$1,0))</f>
        <v>1</v>
      </c>
      <c r="F2208" s="87">
        <f>INDEX(Hosts!$A:$O,MATCH(Places!$C2208,Hosts!$A:$A,0),MATCH(Places!F$1,Hosts!$1:$1,0))</f>
        <v>0.87</v>
      </c>
      <c r="G2208" s="17" t="str">
        <f>INDEX(Hosts!$A:$O,MATCH(Places!$C2208,Hosts!$A:$A,0),MATCH(Places!G$1,Hosts!$1:$1,0))</f>
        <v>Yes</v>
      </c>
      <c r="H2208" s="17">
        <v>19</v>
      </c>
      <c r="I2208" s="17" t="str">
        <f>INDEX(Neighborhoods!$A:$C,MATCH(Places!$H2208,Neighborhoods!$A:$A,0),MATCH(Places!I$1,Neighborhoods!$1:$1,0))</f>
        <v>Manhattan</v>
      </c>
      <c r="J2208" s="17" t="str">
        <f>INDEX(Neighborhoods!$A:$C,MATCH(Places!$H2208,Neighborhoods!$A:$A,0),MATCH(Places!J$1,Neighborhoods!$1:$1,0))</f>
        <v>Upper East Side</v>
      </c>
      <c r="K2208" s="17" t="s">
        <v>11822</v>
      </c>
      <c r="L2208" s="17" t="str">
        <f t="shared" si="136"/>
        <v>No</v>
      </c>
      <c r="M2208" s="17">
        <v>5</v>
      </c>
      <c r="N2208" s="17" t="str" cm="1">
        <f t="array" ref="N2208">_xlfn.IFS(M2208&lt;=2,"Small",M2208&lt;=5,"Medium",M2208&gt;5,"Large")</f>
        <v>Medium</v>
      </c>
      <c r="O2208" s="65">
        <v>99</v>
      </c>
      <c r="P2208" s="87">
        <f t="shared" si="137"/>
        <v>0.03</v>
      </c>
      <c r="Q2208" s="68">
        <v>4.75</v>
      </c>
      <c r="R2208" s="68" t="str" cm="1">
        <f t="array" ref="R2208">_xlfn.SWITCH(ROUND(Q2208,0),5,"Excellent",4,"Good",3,"Ok","Bad")</f>
        <v>Excellent</v>
      </c>
      <c r="S2208" s="17">
        <v>4</v>
      </c>
      <c r="T2208" s="17" t="str">
        <f t="shared" si="138"/>
        <v>No</v>
      </c>
      <c r="U2208" s="82">
        <v>42798</v>
      </c>
      <c r="V2208" s="82">
        <v>43316</v>
      </c>
      <c r="W2208" s="17">
        <v>365</v>
      </c>
      <c r="X2208" s="17" t="str">
        <f t="shared" si="139"/>
        <v>Active</v>
      </c>
      <c r="Y2208" s="17" t="s">
        <v>15615</v>
      </c>
      <c r="Z2208" s="17"/>
    </row>
    <row r="2209" spans="1:26" x14ac:dyDescent="0.25">
      <c r="A2209">
        <v>2208</v>
      </c>
      <c r="B2209" s="17" t="s">
        <v>1633</v>
      </c>
      <c r="C2209" s="17">
        <v>2976</v>
      </c>
      <c r="D2209" s="17" t="str">
        <f>INDEX(Hosts!$A:$O,MATCH(Places!$C2209,Hosts!$A:$A,0),MATCH(Places!D$1,Hosts!$1:$1,0))</f>
        <v>Within a few hours</v>
      </c>
      <c r="E2209" s="87">
        <f>INDEX(Hosts!$A:$O,MATCH(Places!$C2209,Hosts!$A:$A,0),MATCH(Places!E$1,Hosts!$1:$1,0))</f>
        <v>1</v>
      </c>
      <c r="F2209" s="87">
        <f>INDEX(Hosts!$A:$O,MATCH(Places!$C2209,Hosts!$A:$A,0),MATCH(Places!F$1,Hosts!$1:$1,0))</f>
        <v>0.75</v>
      </c>
      <c r="G2209" s="17" t="str">
        <f>INDEX(Hosts!$A:$O,MATCH(Places!$C2209,Hosts!$A:$A,0),MATCH(Places!G$1,Hosts!$1:$1,0))</f>
        <v>No</v>
      </c>
      <c r="H2209" s="17">
        <v>22</v>
      </c>
      <c r="I2209" s="17" t="str">
        <f>INDEX(Neighborhoods!$A:$C,MATCH(Places!$H2209,Neighborhoods!$A:$A,0),MATCH(Places!I$1,Neighborhoods!$1:$1,0))</f>
        <v>Queens</v>
      </c>
      <c r="J2209" s="17" t="str">
        <f>INDEX(Neighborhoods!$A:$C,MATCH(Places!$H2209,Neighborhoods!$A:$A,0),MATCH(Places!J$1,Neighborhoods!$1:$1,0))</f>
        <v>Flushing</v>
      </c>
      <c r="K2209" s="17" t="s">
        <v>1</v>
      </c>
      <c r="L2209" s="17" t="str">
        <f t="shared" si="136"/>
        <v>Yes</v>
      </c>
      <c r="M2209" s="17">
        <v>4</v>
      </c>
      <c r="N2209" s="17" t="str" cm="1">
        <f t="array" ref="N2209">_xlfn.IFS(M2209&lt;=2,"Small",M2209&lt;=5,"Medium",M2209&gt;5,"Large")</f>
        <v>Medium</v>
      </c>
      <c r="O2209" s="65">
        <v>56</v>
      </c>
      <c r="P2209" s="87">
        <f t="shared" si="137"/>
        <v>0.03</v>
      </c>
      <c r="Q2209" s="68">
        <v>4.9800000000000004</v>
      </c>
      <c r="R2209" s="68" t="str" cm="1">
        <f t="array" ref="R2209">_xlfn.SWITCH(ROUND(Q2209,0),5,"Excellent",4,"Good",3,"Ok","Bad")</f>
        <v>Excellent</v>
      </c>
      <c r="S2209" s="17">
        <v>46</v>
      </c>
      <c r="T2209" s="17" t="str">
        <f t="shared" si="138"/>
        <v>No</v>
      </c>
      <c r="U2209" s="82">
        <v>42632</v>
      </c>
      <c r="V2209" s="82">
        <v>43891</v>
      </c>
      <c r="W2209" s="17">
        <v>365</v>
      </c>
      <c r="X2209" s="17" t="str">
        <f t="shared" si="139"/>
        <v>Active</v>
      </c>
      <c r="Y2209" s="17" t="s">
        <v>15616</v>
      </c>
      <c r="Z2209" s="17"/>
    </row>
    <row r="2210" spans="1:26" x14ac:dyDescent="0.25">
      <c r="A2210">
        <v>2209</v>
      </c>
      <c r="B2210" s="17" t="s">
        <v>13592</v>
      </c>
      <c r="C2210" s="17">
        <v>2973</v>
      </c>
      <c r="D2210" s="17" t="str">
        <f>INDEX(Hosts!$A:$O,MATCH(Places!$C2210,Hosts!$A:$A,0),MATCH(Places!D$1,Hosts!$1:$1,0))</f>
        <v>Within an hour</v>
      </c>
      <c r="E2210" s="87">
        <f>INDEX(Hosts!$A:$O,MATCH(Places!$C2210,Hosts!$A:$A,0),MATCH(Places!E$1,Hosts!$1:$1,0))</f>
        <v>1</v>
      </c>
      <c r="F2210" s="87">
        <f>INDEX(Hosts!$A:$O,MATCH(Places!$C2210,Hosts!$A:$A,0),MATCH(Places!F$1,Hosts!$1:$1,0))</f>
        <v>0.97</v>
      </c>
      <c r="G2210" s="17" t="str">
        <f>INDEX(Hosts!$A:$O,MATCH(Places!$C2210,Hosts!$A:$A,0),MATCH(Places!G$1,Hosts!$1:$1,0))</f>
        <v>Yes</v>
      </c>
      <c r="H2210" s="17">
        <v>7</v>
      </c>
      <c r="I2210" s="17" t="str">
        <f>INDEX(Neighborhoods!$A:$C,MATCH(Places!$H2210,Neighborhoods!$A:$A,0),MATCH(Places!I$1,Neighborhoods!$1:$1,0))</f>
        <v>Brooklyn</v>
      </c>
      <c r="J2210" s="17" t="str">
        <f>INDEX(Neighborhoods!$A:$C,MATCH(Places!$H2210,Neighborhoods!$A:$A,0),MATCH(Places!J$1,Neighborhoods!$1:$1,0))</f>
        <v>Bedford-Stuyvesant</v>
      </c>
      <c r="K2210" s="17" t="s">
        <v>1</v>
      </c>
      <c r="L2210" s="17" t="str">
        <f t="shared" si="136"/>
        <v>Yes</v>
      </c>
      <c r="M2210" s="17">
        <v>1</v>
      </c>
      <c r="N2210" s="17" t="str" cm="1">
        <f t="array" ref="N2210">_xlfn.IFS(M2210&lt;=2,"Small",M2210&lt;=5,"Medium",M2210&gt;5,"Large")</f>
        <v>Small</v>
      </c>
      <c r="O2210" s="65">
        <v>56</v>
      </c>
      <c r="P2210" s="87">
        <f t="shared" si="137"/>
        <v>0.03</v>
      </c>
      <c r="Q2210" s="68">
        <v>4.99</v>
      </c>
      <c r="R2210" s="68" t="str" cm="1">
        <f t="array" ref="R2210">_xlfn.SWITCH(ROUND(Q2210,0),5,"Excellent",4,"Good",3,"Ok","Bad")</f>
        <v>Excellent</v>
      </c>
      <c r="S2210" s="17">
        <v>195</v>
      </c>
      <c r="T2210" s="17" t="str">
        <f t="shared" si="138"/>
        <v>Yes</v>
      </c>
      <c r="U2210" s="82">
        <v>42610</v>
      </c>
      <c r="V2210" s="82">
        <v>44058</v>
      </c>
      <c r="W2210" s="17">
        <v>154</v>
      </c>
      <c r="X2210" s="17" t="str">
        <f t="shared" si="139"/>
        <v>Active</v>
      </c>
      <c r="Y2210" s="17" t="s">
        <v>15616</v>
      </c>
      <c r="Z2210" s="17"/>
    </row>
    <row r="2211" spans="1:26" x14ac:dyDescent="0.25">
      <c r="A2211">
        <v>2210</v>
      </c>
      <c r="B2211" s="17" t="s">
        <v>15301</v>
      </c>
      <c r="C2211" s="17">
        <v>2488</v>
      </c>
      <c r="D2211" s="17" t="str">
        <f>INDEX(Hosts!$A:$O,MATCH(Places!$C2211,Hosts!$A:$A,0),MATCH(Places!D$1,Hosts!$1:$1,0))</f>
        <v>Within an hour</v>
      </c>
      <c r="E2211" s="87">
        <f>INDEX(Hosts!$A:$O,MATCH(Places!$C2211,Hosts!$A:$A,0),MATCH(Places!E$1,Hosts!$1:$1,0))</f>
        <v>1</v>
      </c>
      <c r="F2211" s="87">
        <f>INDEX(Hosts!$A:$O,MATCH(Places!$C2211,Hosts!$A:$A,0),MATCH(Places!F$1,Hosts!$1:$1,0))</f>
        <v>0.89</v>
      </c>
      <c r="G2211" s="17" t="str">
        <f>INDEX(Hosts!$A:$O,MATCH(Places!$C2211,Hosts!$A:$A,0),MATCH(Places!G$1,Hosts!$1:$1,0))</f>
        <v>No</v>
      </c>
      <c r="H2211" s="17">
        <v>22</v>
      </c>
      <c r="I2211" s="17" t="str">
        <f>INDEX(Neighborhoods!$A:$C,MATCH(Places!$H2211,Neighborhoods!$A:$A,0),MATCH(Places!I$1,Neighborhoods!$1:$1,0))</f>
        <v>Queens</v>
      </c>
      <c r="J2211" s="17" t="str">
        <f>INDEX(Neighborhoods!$A:$C,MATCH(Places!$H2211,Neighborhoods!$A:$A,0),MATCH(Places!J$1,Neighborhoods!$1:$1,0))</f>
        <v>Flushing</v>
      </c>
      <c r="K2211" s="17" t="s">
        <v>1</v>
      </c>
      <c r="L2211" s="17" t="str">
        <f t="shared" si="136"/>
        <v>Yes</v>
      </c>
      <c r="M2211" s="17">
        <v>2</v>
      </c>
      <c r="N2211" s="17" t="str" cm="1">
        <f t="array" ref="N2211">_xlfn.IFS(M2211&lt;=2,"Small",M2211&lt;=5,"Medium",M2211&gt;5,"Large")</f>
        <v>Small</v>
      </c>
      <c r="O2211" s="65">
        <v>58</v>
      </c>
      <c r="P2211" s="87">
        <f t="shared" si="137"/>
        <v>0.03</v>
      </c>
      <c r="Q2211" s="68">
        <v>4.57</v>
      </c>
      <c r="R2211" s="68" t="str" cm="1">
        <f t="array" ref="R2211">_xlfn.SWITCH(ROUND(Q2211,0),5,"Excellent",4,"Good",3,"Ok","Bad")</f>
        <v>Excellent</v>
      </c>
      <c r="S2211" s="17">
        <v>37</v>
      </c>
      <c r="T2211" s="17" t="str">
        <f t="shared" si="138"/>
        <v>No</v>
      </c>
      <c r="U2211" s="82">
        <v>42636</v>
      </c>
      <c r="V2211" s="82">
        <v>44024</v>
      </c>
      <c r="W2211" s="17">
        <v>88</v>
      </c>
      <c r="X2211" s="17" t="str">
        <f t="shared" si="139"/>
        <v>Active</v>
      </c>
      <c r="Y2211" s="17" t="s">
        <v>15615</v>
      </c>
      <c r="Z2211" s="17"/>
    </row>
    <row r="2212" spans="1:26" x14ac:dyDescent="0.25">
      <c r="A2212">
        <v>2211</v>
      </c>
      <c r="B2212" s="17" t="s">
        <v>1634</v>
      </c>
      <c r="C2212" s="17">
        <v>522</v>
      </c>
      <c r="D2212" s="17" t="str">
        <f>INDEX(Hosts!$A:$O,MATCH(Places!$C2212,Hosts!$A:$A,0),MATCH(Places!D$1,Hosts!$1:$1,0))</f>
        <v>Within a few hours</v>
      </c>
      <c r="E2212" s="87">
        <f>INDEX(Hosts!$A:$O,MATCH(Places!$C2212,Hosts!$A:$A,0),MATCH(Places!E$1,Hosts!$1:$1,0))</f>
        <v>0.7</v>
      </c>
      <c r="F2212" s="87">
        <f>INDEX(Hosts!$A:$O,MATCH(Places!$C2212,Hosts!$A:$A,0),MATCH(Places!F$1,Hosts!$1:$1,0))</f>
        <v>0.56000000000000005</v>
      </c>
      <c r="G2212" s="17" t="str">
        <f>INDEX(Hosts!$A:$O,MATCH(Places!$C2212,Hosts!$A:$A,0),MATCH(Places!G$1,Hosts!$1:$1,0))</f>
        <v>No</v>
      </c>
      <c r="H2212" s="17">
        <v>24</v>
      </c>
      <c r="I2212" s="17" t="str">
        <f>INDEX(Neighborhoods!$A:$C,MATCH(Places!$H2212,Neighborhoods!$A:$A,0),MATCH(Places!I$1,Neighborhoods!$1:$1,0))</f>
        <v>Queens</v>
      </c>
      <c r="J2212" s="17" t="str">
        <f>INDEX(Neighborhoods!$A:$C,MATCH(Places!$H2212,Neighborhoods!$A:$A,0),MATCH(Places!J$1,Neighborhoods!$1:$1,0))</f>
        <v>Long Island City</v>
      </c>
      <c r="K2212" s="17" t="s">
        <v>1</v>
      </c>
      <c r="L2212" s="17" t="str">
        <f t="shared" si="136"/>
        <v>Yes</v>
      </c>
      <c r="M2212" s="17">
        <v>2</v>
      </c>
      <c r="N2212" s="17" t="str" cm="1">
        <f t="array" ref="N2212">_xlfn.IFS(M2212&lt;=2,"Small",M2212&lt;=5,"Medium",M2212&gt;5,"Large")</f>
        <v>Small</v>
      </c>
      <c r="O2212" s="65">
        <v>75</v>
      </c>
      <c r="P2212" s="87">
        <f t="shared" si="137"/>
        <v>0.03</v>
      </c>
      <c r="Q2212" s="68">
        <v>4.6500000000000004</v>
      </c>
      <c r="R2212" s="68" t="str" cm="1">
        <f t="array" ref="R2212">_xlfn.SWITCH(ROUND(Q2212,0),5,"Excellent",4,"Good",3,"Ok","Bad")</f>
        <v>Excellent</v>
      </c>
      <c r="S2212" s="17">
        <v>107</v>
      </c>
      <c r="T2212" s="17" t="str">
        <f t="shared" si="138"/>
        <v>No</v>
      </c>
      <c r="U2212" s="82">
        <v>42673</v>
      </c>
      <c r="V2212" s="82">
        <v>43824</v>
      </c>
      <c r="W2212" s="17">
        <v>364</v>
      </c>
      <c r="X2212" s="17" t="str">
        <f t="shared" si="139"/>
        <v>Active</v>
      </c>
      <c r="Y2212" s="17" t="s">
        <v>15615</v>
      </c>
      <c r="Z2212" s="17"/>
    </row>
    <row r="2213" spans="1:26" x14ac:dyDescent="0.25">
      <c r="A2213">
        <v>2212</v>
      </c>
      <c r="B2213" s="17" t="s">
        <v>13412</v>
      </c>
      <c r="C2213" s="17">
        <v>2978</v>
      </c>
      <c r="D2213" s="17" t="str">
        <f>INDEX(Hosts!$A:$O,MATCH(Places!$C2213,Hosts!$A:$A,0),MATCH(Places!D$1,Hosts!$1:$1,0))</f>
        <v>Within a day</v>
      </c>
      <c r="E2213" s="87">
        <f>INDEX(Hosts!$A:$O,MATCH(Places!$C2213,Hosts!$A:$A,0),MATCH(Places!E$1,Hosts!$1:$1,0))</f>
        <v>0.87</v>
      </c>
      <c r="F2213" s="87">
        <f>INDEX(Hosts!$A:$O,MATCH(Places!$C2213,Hosts!$A:$A,0),MATCH(Places!F$1,Hosts!$1:$1,0))</f>
        <v>0.87</v>
      </c>
      <c r="G2213" s="17" t="str">
        <f>INDEX(Hosts!$A:$O,MATCH(Places!$C2213,Hosts!$A:$A,0),MATCH(Places!G$1,Hosts!$1:$1,0))</f>
        <v>Yes</v>
      </c>
      <c r="H2213" s="17">
        <v>7</v>
      </c>
      <c r="I2213" s="17" t="str">
        <f>INDEX(Neighborhoods!$A:$C,MATCH(Places!$H2213,Neighborhoods!$A:$A,0),MATCH(Places!I$1,Neighborhoods!$1:$1,0))</f>
        <v>Brooklyn</v>
      </c>
      <c r="J2213" s="17" t="str">
        <f>INDEX(Neighborhoods!$A:$C,MATCH(Places!$H2213,Neighborhoods!$A:$A,0),MATCH(Places!J$1,Neighborhoods!$1:$1,0))</f>
        <v>Bedford-Stuyvesant</v>
      </c>
      <c r="K2213" s="17" t="s">
        <v>11822</v>
      </c>
      <c r="L2213" s="17" t="str">
        <f t="shared" si="136"/>
        <v>No</v>
      </c>
      <c r="M2213" s="17">
        <v>4</v>
      </c>
      <c r="N2213" s="17" t="str" cm="1">
        <f t="array" ref="N2213">_xlfn.IFS(M2213&lt;=2,"Small",M2213&lt;=5,"Medium",M2213&gt;5,"Large")</f>
        <v>Medium</v>
      </c>
      <c r="O2213" s="65">
        <v>87</v>
      </c>
      <c r="P2213" s="87">
        <f t="shared" si="137"/>
        <v>0.03</v>
      </c>
      <c r="Q2213" s="68">
        <v>4.82</v>
      </c>
      <c r="R2213" s="68" t="str" cm="1">
        <f t="array" ref="R2213">_xlfn.SWITCH(ROUND(Q2213,0),5,"Excellent",4,"Good",3,"Ok","Bad")</f>
        <v>Excellent</v>
      </c>
      <c r="S2213" s="17">
        <v>172</v>
      </c>
      <c r="T2213" s="17" t="str">
        <f t="shared" si="138"/>
        <v>Yes</v>
      </c>
      <c r="U2213" s="82">
        <v>42615</v>
      </c>
      <c r="V2213" s="82">
        <v>44050</v>
      </c>
      <c r="W2213" s="17">
        <v>123</v>
      </c>
      <c r="X2213" s="17" t="str">
        <f t="shared" si="139"/>
        <v>Active</v>
      </c>
      <c r="Y2213" s="17" t="s">
        <v>15615</v>
      </c>
      <c r="Z2213" s="17"/>
    </row>
    <row r="2214" spans="1:26" x14ac:dyDescent="0.25">
      <c r="A2214">
        <v>2213</v>
      </c>
      <c r="B2214" s="17" t="s">
        <v>1635</v>
      </c>
      <c r="C2214" s="17">
        <v>2963</v>
      </c>
      <c r="D2214" s="17" t="str">
        <f>INDEX(Hosts!$A:$O,MATCH(Places!$C2214,Hosts!$A:$A,0),MATCH(Places!D$1,Hosts!$1:$1,0))</f>
        <v>Within an hour</v>
      </c>
      <c r="E2214" s="87">
        <f>INDEX(Hosts!$A:$O,MATCH(Places!$C2214,Hosts!$A:$A,0),MATCH(Places!E$1,Hosts!$1:$1,0))</f>
        <v>1</v>
      </c>
      <c r="F2214" s="87">
        <f>INDEX(Hosts!$A:$O,MATCH(Places!$C2214,Hosts!$A:$A,0),MATCH(Places!F$1,Hosts!$1:$1,0))</f>
        <v>0.98</v>
      </c>
      <c r="G2214" s="17" t="str">
        <f>INDEX(Hosts!$A:$O,MATCH(Places!$C2214,Hosts!$A:$A,0),MATCH(Places!G$1,Hosts!$1:$1,0))</f>
        <v>No</v>
      </c>
      <c r="H2214" s="17">
        <v>7</v>
      </c>
      <c r="I2214" s="17" t="str">
        <f>INDEX(Neighborhoods!$A:$C,MATCH(Places!$H2214,Neighborhoods!$A:$A,0),MATCH(Places!I$1,Neighborhoods!$1:$1,0))</f>
        <v>Brooklyn</v>
      </c>
      <c r="J2214" s="17" t="str">
        <f>INDEX(Neighborhoods!$A:$C,MATCH(Places!$H2214,Neighborhoods!$A:$A,0),MATCH(Places!J$1,Neighborhoods!$1:$1,0))</f>
        <v>Bedford-Stuyvesant</v>
      </c>
      <c r="K2214" s="17" t="s">
        <v>1</v>
      </c>
      <c r="L2214" s="17" t="str">
        <f t="shared" si="136"/>
        <v>Yes</v>
      </c>
      <c r="M2214" s="17">
        <v>2</v>
      </c>
      <c r="N2214" s="17" t="str" cm="1">
        <f t="array" ref="N2214">_xlfn.IFS(M2214&lt;=2,"Small",M2214&lt;=5,"Medium",M2214&gt;5,"Large")</f>
        <v>Small</v>
      </c>
      <c r="O2214" s="65">
        <v>33</v>
      </c>
      <c r="P2214" s="87">
        <f t="shared" si="137"/>
        <v>0.03</v>
      </c>
      <c r="Q2214" s="68">
        <v>4.68</v>
      </c>
      <c r="R2214" s="68" t="str" cm="1">
        <f t="array" ref="R2214">_xlfn.SWITCH(ROUND(Q2214,0),5,"Excellent",4,"Good",3,"Ok","Bad")</f>
        <v>Excellent</v>
      </c>
      <c r="S2214" s="17">
        <v>90</v>
      </c>
      <c r="T2214" s="17" t="str">
        <f t="shared" si="138"/>
        <v>No</v>
      </c>
      <c r="U2214" s="82">
        <v>42659</v>
      </c>
      <c r="V2214" s="82">
        <v>44013</v>
      </c>
      <c r="W2214" s="17">
        <v>97</v>
      </c>
      <c r="X2214" s="17" t="str">
        <f t="shared" si="139"/>
        <v>Active</v>
      </c>
      <c r="Y2214" s="17" t="s">
        <v>15616</v>
      </c>
      <c r="Z2214" s="17"/>
    </row>
    <row r="2215" spans="1:26" x14ac:dyDescent="0.25">
      <c r="A2215">
        <v>2214</v>
      </c>
      <c r="B2215" s="17" t="s">
        <v>1635</v>
      </c>
      <c r="C2215" s="17">
        <v>2963</v>
      </c>
      <c r="D2215" s="17" t="str">
        <f>INDEX(Hosts!$A:$O,MATCH(Places!$C2215,Hosts!$A:$A,0),MATCH(Places!D$1,Hosts!$1:$1,0))</f>
        <v>Within an hour</v>
      </c>
      <c r="E2215" s="87">
        <f>INDEX(Hosts!$A:$O,MATCH(Places!$C2215,Hosts!$A:$A,0),MATCH(Places!E$1,Hosts!$1:$1,0))</f>
        <v>1</v>
      </c>
      <c r="F2215" s="87">
        <f>INDEX(Hosts!$A:$O,MATCH(Places!$C2215,Hosts!$A:$A,0),MATCH(Places!F$1,Hosts!$1:$1,0))</f>
        <v>0.98</v>
      </c>
      <c r="G2215" s="17" t="str">
        <f>INDEX(Hosts!$A:$O,MATCH(Places!$C2215,Hosts!$A:$A,0),MATCH(Places!G$1,Hosts!$1:$1,0))</f>
        <v>No</v>
      </c>
      <c r="H2215" s="17">
        <v>7</v>
      </c>
      <c r="I2215" s="17" t="str">
        <f>INDEX(Neighborhoods!$A:$C,MATCH(Places!$H2215,Neighborhoods!$A:$A,0),MATCH(Places!I$1,Neighborhoods!$1:$1,0))</f>
        <v>Brooklyn</v>
      </c>
      <c r="J2215" s="17" t="str">
        <f>INDEX(Neighborhoods!$A:$C,MATCH(Places!$H2215,Neighborhoods!$A:$A,0),MATCH(Places!J$1,Neighborhoods!$1:$1,0))</f>
        <v>Bedford-Stuyvesant</v>
      </c>
      <c r="K2215" s="17" t="s">
        <v>1</v>
      </c>
      <c r="L2215" s="17" t="str">
        <f t="shared" si="136"/>
        <v>Yes</v>
      </c>
      <c r="M2215" s="17">
        <v>2</v>
      </c>
      <c r="N2215" s="17" t="str" cm="1">
        <f t="array" ref="N2215">_xlfn.IFS(M2215&lt;=2,"Small",M2215&lt;=5,"Medium",M2215&gt;5,"Large")</f>
        <v>Small</v>
      </c>
      <c r="O2215" s="65">
        <v>34</v>
      </c>
      <c r="P2215" s="87">
        <f t="shared" si="137"/>
        <v>0.03</v>
      </c>
      <c r="Q2215" s="68">
        <v>4.75</v>
      </c>
      <c r="R2215" s="68" t="str" cm="1">
        <f t="array" ref="R2215">_xlfn.SWITCH(ROUND(Q2215,0),5,"Excellent",4,"Good",3,"Ok","Bad")</f>
        <v>Excellent</v>
      </c>
      <c r="S2215" s="17">
        <v>103</v>
      </c>
      <c r="T2215" s="17" t="str">
        <f t="shared" si="138"/>
        <v>No</v>
      </c>
      <c r="U2215" s="82">
        <v>42613</v>
      </c>
      <c r="V2215" s="82">
        <v>43913</v>
      </c>
      <c r="W2215" s="17">
        <v>294</v>
      </c>
      <c r="X2215" s="17" t="str">
        <f t="shared" si="139"/>
        <v>Active</v>
      </c>
      <c r="Y2215" s="17" t="s">
        <v>15616</v>
      </c>
      <c r="Z2215" s="17"/>
    </row>
    <row r="2216" spans="1:26" x14ac:dyDescent="0.25">
      <c r="A2216">
        <v>2215</v>
      </c>
      <c r="B2216" s="17" t="s">
        <v>14986</v>
      </c>
      <c r="C2216" s="17">
        <v>1052</v>
      </c>
      <c r="D2216" s="17" t="str">
        <f>INDEX(Hosts!$A:$O,MATCH(Places!$C2216,Hosts!$A:$A,0),MATCH(Places!D$1,Hosts!$1:$1,0))</f>
        <v>Within an hour</v>
      </c>
      <c r="E2216" s="87">
        <f>INDEX(Hosts!$A:$O,MATCH(Places!$C2216,Hosts!$A:$A,0),MATCH(Places!E$1,Hosts!$1:$1,0))</f>
        <v>1</v>
      </c>
      <c r="F2216" s="87">
        <f>INDEX(Hosts!$A:$O,MATCH(Places!$C2216,Hosts!$A:$A,0),MATCH(Places!F$1,Hosts!$1:$1,0))</f>
        <v>0.96</v>
      </c>
      <c r="G2216" s="17" t="str">
        <f>INDEX(Hosts!$A:$O,MATCH(Places!$C2216,Hosts!$A:$A,0),MATCH(Places!G$1,Hosts!$1:$1,0))</f>
        <v>No</v>
      </c>
      <c r="H2216" s="17">
        <v>10</v>
      </c>
      <c r="I2216" s="17" t="str">
        <f>INDEX(Neighborhoods!$A:$C,MATCH(Places!$H2216,Neighborhoods!$A:$A,0),MATCH(Places!I$1,Neighborhoods!$1:$1,0))</f>
        <v>Brooklyn</v>
      </c>
      <c r="J2216" s="17" t="str">
        <f>INDEX(Neighborhoods!$A:$C,MATCH(Places!$H2216,Neighborhoods!$A:$A,0),MATCH(Places!J$1,Neighborhoods!$1:$1,0))</f>
        <v>East Flatbush</v>
      </c>
      <c r="K2216" s="17" t="s">
        <v>1</v>
      </c>
      <c r="L2216" s="17" t="str">
        <f t="shared" si="136"/>
        <v>Yes</v>
      </c>
      <c r="M2216" s="17">
        <v>1</v>
      </c>
      <c r="N2216" s="17" t="str" cm="1">
        <f t="array" ref="N2216">_xlfn.IFS(M2216&lt;=2,"Small",M2216&lt;=5,"Medium",M2216&gt;5,"Large")</f>
        <v>Small</v>
      </c>
      <c r="O2216" s="65">
        <v>33</v>
      </c>
      <c r="P2216" s="87">
        <f t="shared" si="137"/>
        <v>0.03</v>
      </c>
      <c r="Q2216" s="68">
        <v>5</v>
      </c>
      <c r="R2216" s="68" t="str" cm="1">
        <f t="array" ref="R2216">_xlfn.SWITCH(ROUND(Q2216,0),5,"Excellent",4,"Good",3,"Ok","Bad")</f>
        <v>Excellent</v>
      </c>
      <c r="S2216" s="17">
        <v>13</v>
      </c>
      <c r="T2216" s="17" t="str">
        <f t="shared" si="138"/>
        <v>No</v>
      </c>
      <c r="U2216" s="82">
        <v>42983</v>
      </c>
      <c r="V2216" s="82">
        <v>43934</v>
      </c>
      <c r="W2216" s="17">
        <v>60</v>
      </c>
      <c r="X2216" s="17" t="str">
        <f t="shared" si="139"/>
        <v>Active</v>
      </c>
      <c r="Y2216" s="17" t="s">
        <v>15615</v>
      </c>
      <c r="Z2216" s="17"/>
    </row>
    <row r="2217" spans="1:26" x14ac:dyDescent="0.25">
      <c r="A2217">
        <v>2216</v>
      </c>
      <c r="B2217" s="17" t="s">
        <v>1636</v>
      </c>
      <c r="C2217" s="17">
        <v>2981</v>
      </c>
      <c r="D2217" s="17" t="str">
        <f>INDEX(Hosts!$A:$O,MATCH(Places!$C2217,Hosts!$A:$A,0),MATCH(Places!D$1,Hosts!$1:$1,0))</f>
        <v>A few days or more</v>
      </c>
      <c r="E2217" s="87">
        <f>INDEX(Hosts!$A:$O,MATCH(Places!$C2217,Hosts!$A:$A,0),MATCH(Places!E$1,Hosts!$1:$1,0))</f>
        <v>0.25</v>
      </c>
      <c r="F2217" s="87">
        <f>INDEX(Hosts!$A:$O,MATCH(Places!$C2217,Hosts!$A:$A,0),MATCH(Places!F$1,Hosts!$1:$1,0))</f>
        <v>0.44</v>
      </c>
      <c r="G2217" s="17" t="str">
        <f>INDEX(Hosts!$A:$O,MATCH(Places!$C2217,Hosts!$A:$A,0),MATCH(Places!G$1,Hosts!$1:$1,0))</f>
        <v>No</v>
      </c>
      <c r="H2217" s="17">
        <v>7</v>
      </c>
      <c r="I2217" s="17" t="str">
        <f>INDEX(Neighborhoods!$A:$C,MATCH(Places!$H2217,Neighborhoods!$A:$A,0),MATCH(Places!I$1,Neighborhoods!$1:$1,0))</f>
        <v>Brooklyn</v>
      </c>
      <c r="J2217" s="17" t="str">
        <f>INDEX(Neighborhoods!$A:$C,MATCH(Places!$H2217,Neighborhoods!$A:$A,0),MATCH(Places!J$1,Neighborhoods!$1:$1,0))</f>
        <v>Bedford-Stuyvesant</v>
      </c>
      <c r="K2217" s="17" t="s">
        <v>11822</v>
      </c>
      <c r="L2217" s="17" t="str">
        <f t="shared" si="136"/>
        <v>No</v>
      </c>
      <c r="M2217" s="17">
        <v>6</v>
      </c>
      <c r="N2217" s="17" t="str" cm="1">
        <f t="array" ref="N2217">_xlfn.IFS(M2217&lt;=2,"Small",M2217&lt;=5,"Medium",M2217&gt;5,"Large")</f>
        <v>Large</v>
      </c>
      <c r="O2217" s="65">
        <v>163</v>
      </c>
      <c r="P2217" s="87">
        <f t="shared" si="137"/>
        <v>0.03</v>
      </c>
      <c r="Q2217" s="68">
        <v>4.84</v>
      </c>
      <c r="R2217" s="68" t="str" cm="1">
        <f t="array" ref="R2217">_xlfn.SWITCH(ROUND(Q2217,0),5,"Excellent",4,"Good",3,"Ok","Bad")</f>
        <v>Excellent</v>
      </c>
      <c r="S2217" s="17">
        <v>43</v>
      </c>
      <c r="T2217" s="17" t="str">
        <f t="shared" si="138"/>
        <v>No</v>
      </c>
      <c r="U2217" s="82">
        <v>42738</v>
      </c>
      <c r="V2217" s="82">
        <v>43834</v>
      </c>
      <c r="W2217" s="17">
        <v>221</v>
      </c>
      <c r="X2217" s="17" t="str">
        <f t="shared" si="139"/>
        <v>Active</v>
      </c>
      <c r="Y2217" s="17" t="s">
        <v>15615</v>
      </c>
      <c r="Z2217" s="17"/>
    </row>
    <row r="2218" spans="1:26" x14ac:dyDescent="0.25">
      <c r="A2218">
        <v>2217</v>
      </c>
      <c r="B2218" s="17" t="s">
        <v>1637</v>
      </c>
      <c r="C2218" s="17">
        <v>309</v>
      </c>
      <c r="D2218" s="17" t="str">
        <f>INDEX(Hosts!$A:$O,MATCH(Places!$C2218,Hosts!$A:$A,0),MATCH(Places!D$1,Hosts!$1:$1,0))</f>
        <v>Within an hour</v>
      </c>
      <c r="E2218" s="87">
        <f>INDEX(Hosts!$A:$O,MATCH(Places!$C2218,Hosts!$A:$A,0),MATCH(Places!E$1,Hosts!$1:$1,0))</f>
        <v>1</v>
      </c>
      <c r="F2218" s="87">
        <f>INDEX(Hosts!$A:$O,MATCH(Places!$C2218,Hosts!$A:$A,0),MATCH(Places!F$1,Hosts!$1:$1,0))</f>
        <v>1</v>
      </c>
      <c r="G2218" s="17" t="str">
        <f>INDEX(Hosts!$A:$O,MATCH(Places!$C2218,Hosts!$A:$A,0),MATCH(Places!G$1,Hosts!$1:$1,0))</f>
        <v>No</v>
      </c>
      <c r="H2218" s="17">
        <v>20</v>
      </c>
      <c r="I2218" s="17" t="str">
        <f>INDEX(Neighborhoods!$A:$C,MATCH(Places!$H2218,Neighborhoods!$A:$A,0),MATCH(Places!I$1,Neighborhoods!$1:$1,0))</f>
        <v>Manhattan</v>
      </c>
      <c r="J2218" s="17" t="str">
        <f>INDEX(Neighborhoods!$A:$C,MATCH(Places!$H2218,Neighborhoods!$A:$A,0),MATCH(Places!J$1,Neighborhoods!$1:$1,0))</f>
        <v>Upper West Side</v>
      </c>
      <c r="K2218" s="17" t="s">
        <v>11822</v>
      </c>
      <c r="L2218" s="17" t="str">
        <f t="shared" si="136"/>
        <v>No</v>
      </c>
      <c r="M2218" s="17">
        <v>9</v>
      </c>
      <c r="N2218" s="17" t="str" cm="1">
        <f t="array" ref="N2218">_xlfn.IFS(M2218&lt;=2,"Small",M2218&lt;=5,"Medium",M2218&gt;5,"Large")</f>
        <v>Large</v>
      </c>
      <c r="O2218" s="65">
        <v>3000</v>
      </c>
      <c r="P2218" s="87">
        <f t="shared" si="137"/>
        <v>7.0000000000000007E-2</v>
      </c>
      <c r="Q2218" s="68">
        <v>4.88</v>
      </c>
      <c r="R2218" s="68" t="str" cm="1">
        <f t="array" ref="R2218">_xlfn.SWITCH(ROUND(Q2218,0),5,"Excellent",4,"Good",3,"Ok","Bad")</f>
        <v>Excellent</v>
      </c>
      <c r="S2218" s="17">
        <v>8</v>
      </c>
      <c r="T2218" s="17" t="str">
        <f t="shared" si="138"/>
        <v>No</v>
      </c>
      <c r="U2218" s="82">
        <v>42645</v>
      </c>
      <c r="V2218" s="82">
        <v>42714</v>
      </c>
      <c r="W2218" s="17">
        <v>365</v>
      </c>
      <c r="X2218" s="17" t="str">
        <f t="shared" si="139"/>
        <v>Active</v>
      </c>
      <c r="Y2218" s="17" t="s">
        <v>15615</v>
      </c>
      <c r="Z2218" s="17"/>
    </row>
    <row r="2219" spans="1:26" x14ac:dyDescent="0.25">
      <c r="A2219">
        <v>2218</v>
      </c>
      <c r="B2219" s="17" t="s">
        <v>1638</v>
      </c>
      <c r="C2219" s="17">
        <v>2983</v>
      </c>
      <c r="D2219" s="17" t="str">
        <f>INDEX(Hosts!$A:$O,MATCH(Places!$C2219,Hosts!$A:$A,0),MATCH(Places!D$1,Hosts!$1:$1,0))</f>
        <v>Within an hour</v>
      </c>
      <c r="E2219" s="87">
        <f>INDEX(Hosts!$A:$O,MATCH(Places!$C2219,Hosts!$A:$A,0),MATCH(Places!E$1,Hosts!$1:$1,0))</f>
        <v>1</v>
      </c>
      <c r="F2219" s="87">
        <f>INDEX(Hosts!$A:$O,MATCH(Places!$C2219,Hosts!$A:$A,0),MATCH(Places!F$1,Hosts!$1:$1,0))</f>
        <v>0.67</v>
      </c>
      <c r="G2219" s="17" t="str">
        <f>INDEX(Hosts!$A:$O,MATCH(Places!$C2219,Hosts!$A:$A,0),MATCH(Places!G$1,Hosts!$1:$1,0))</f>
        <v>No</v>
      </c>
      <c r="H2219" s="17">
        <v>16</v>
      </c>
      <c r="I2219" s="17" t="str">
        <f>INDEX(Neighborhoods!$A:$C,MATCH(Places!$H2219,Neighborhoods!$A:$A,0),MATCH(Places!I$1,Neighborhoods!$1:$1,0))</f>
        <v>Manhattan</v>
      </c>
      <c r="J2219" s="17" t="str">
        <f>INDEX(Neighborhoods!$A:$C,MATCH(Places!$H2219,Neighborhoods!$A:$A,0),MATCH(Places!J$1,Neighborhoods!$1:$1,0))</f>
        <v>Harlem</v>
      </c>
      <c r="K2219" s="17" t="s">
        <v>1</v>
      </c>
      <c r="L2219" s="17" t="str">
        <f t="shared" si="136"/>
        <v>Yes</v>
      </c>
      <c r="M2219" s="17">
        <v>1</v>
      </c>
      <c r="N2219" s="17" t="str" cm="1">
        <f t="array" ref="N2219">_xlfn.IFS(M2219&lt;=2,"Small",M2219&lt;=5,"Medium",M2219&gt;5,"Large")</f>
        <v>Small</v>
      </c>
      <c r="O2219" s="65">
        <v>40</v>
      </c>
      <c r="P2219" s="87">
        <f t="shared" si="137"/>
        <v>0.03</v>
      </c>
      <c r="Q2219" s="68">
        <v>4.58</v>
      </c>
      <c r="R2219" s="68" t="str" cm="1">
        <f t="array" ref="R2219">_xlfn.SWITCH(ROUND(Q2219,0),5,"Excellent",4,"Good",3,"Ok","Bad")</f>
        <v>Excellent</v>
      </c>
      <c r="S2219" s="17">
        <v>31</v>
      </c>
      <c r="T2219" s="17" t="str">
        <f t="shared" si="138"/>
        <v>No</v>
      </c>
      <c r="U2219" s="82">
        <v>42654</v>
      </c>
      <c r="V2219" s="82">
        <v>43922</v>
      </c>
      <c r="W2219" s="17">
        <v>299</v>
      </c>
      <c r="X2219" s="17" t="str">
        <f t="shared" si="139"/>
        <v>Active</v>
      </c>
      <c r="Y2219" s="17" t="s">
        <v>15615</v>
      </c>
      <c r="Z2219" s="17"/>
    </row>
    <row r="2220" spans="1:26" x14ac:dyDescent="0.25">
      <c r="A2220">
        <v>2219</v>
      </c>
      <c r="B2220" s="17" t="s">
        <v>14598</v>
      </c>
      <c r="C2220" s="17">
        <v>2185</v>
      </c>
      <c r="D2220" s="17" t="str">
        <f>INDEX(Hosts!$A:$O,MATCH(Places!$C2220,Hosts!$A:$A,0),MATCH(Places!D$1,Hosts!$1:$1,0))</f>
        <v>Within an hour</v>
      </c>
      <c r="E2220" s="87">
        <f>INDEX(Hosts!$A:$O,MATCH(Places!$C2220,Hosts!$A:$A,0),MATCH(Places!E$1,Hosts!$1:$1,0))</f>
        <v>0.99</v>
      </c>
      <c r="F2220" s="87">
        <f>INDEX(Hosts!$A:$O,MATCH(Places!$C2220,Hosts!$A:$A,0),MATCH(Places!F$1,Hosts!$1:$1,0))</f>
        <v>0.96</v>
      </c>
      <c r="G2220" s="17" t="str">
        <f>INDEX(Hosts!$A:$O,MATCH(Places!$C2220,Hosts!$A:$A,0),MATCH(Places!G$1,Hosts!$1:$1,0))</f>
        <v>No</v>
      </c>
      <c r="H2220" s="17">
        <v>17</v>
      </c>
      <c r="I2220" s="17" t="str">
        <f>INDEX(Neighborhoods!$A:$C,MATCH(Places!$H2220,Neighborhoods!$A:$A,0),MATCH(Places!I$1,Neighborhoods!$1:$1,0))</f>
        <v>Manhattan</v>
      </c>
      <c r="J2220" s="17" t="str">
        <f>INDEX(Neighborhoods!$A:$C,MATCH(Places!$H2220,Neighborhoods!$A:$A,0),MATCH(Places!J$1,Neighborhoods!$1:$1,0))</f>
        <v>Hell's Kitchen</v>
      </c>
      <c r="K2220" s="17" t="s">
        <v>11822</v>
      </c>
      <c r="L2220" s="17" t="str">
        <f t="shared" si="136"/>
        <v>No</v>
      </c>
      <c r="M2220" s="17">
        <v>5</v>
      </c>
      <c r="N2220" s="17" t="str" cm="1">
        <f t="array" ref="N2220">_xlfn.IFS(M2220&lt;=2,"Small",M2220&lt;=5,"Medium",M2220&gt;5,"Large")</f>
        <v>Medium</v>
      </c>
      <c r="O2220" s="65">
        <v>349</v>
      </c>
      <c r="P2220" s="87">
        <f t="shared" si="137"/>
        <v>0.04</v>
      </c>
      <c r="Q2220" s="68">
        <v>5</v>
      </c>
      <c r="R2220" s="68" t="str" cm="1">
        <f t="array" ref="R2220">_xlfn.SWITCH(ROUND(Q2220,0),5,"Excellent",4,"Good",3,"Ok","Bad")</f>
        <v>Excellent</v>
      </c>
      <c r="S2220" s="17">
        <v>3</v>
      </c>
      <c r="T2220" s="17" t="str">
        <f t="shared" si="138"/>
        <v>No</v>
      </c>
      <c r="U2220" s="82">
        <v>42736</v>
      </c>
      <c r="V2220" s="82">
        <v>43419</v>
      </c>
      <c r="W2220" s="17">
        <v>0</v>
      </c>
      <c r="X2220" s="17" t="str">
        <f t="shared" si="139"/>
        <v>Inactive</v>
      </c>
      <c r="Y2220" s="17" t="s">
        <v>15616</v>
      </c>
      <c r="Z2220" s="17"/>
    </row>
    <row r="2221" spans="1:26" x14ac:dyDescent="0.25">
      <c r="A2221">
        <v>2220</v>
      </c>
      <c r="B2221" s="17" t="s">
        <v>13788</v>
      </c>
      <c r="C2221" s="17">
        <v>341</v>
      </c>
      <c r="D2221" s="17" t="str">
        <f>INDEX(Hosts!$A:$O,MATCH(Places!$C2221,Hosts!$A:$A,0),MATCH(Places!D$1,Hosts!$1:$1,0))</f>
        <v>Within a few hours</v>
      </c>
      <c r="E2221" s="87">
        <f>INDEX(Hosts!$A:$O,MATCH(Places!$C2221,Hosts!$A:$A,0),MATCH(Places!E$1,Hosts!$1:$1,0))</f>
        <v>1</v>
      </c>
      <c r="F2221" s="87">
        <f>INDEX(Hosts!$A:$O,MATCH(Places!$C2221,Hosts!$A:$A,0),MATCH(Places!F$1,Hosts!$1:$1,0))</f>
        <v>1</v>
      </c>
      <c r="G2221" s="17" t="str">
        <f>INDEX(Hosts!$A:$O,MATCH(Places!$C2221,Hosts!$A:$A,0),MATCH(Places!G$1,Hosts!$1:$1,0))</f>
        <v>No</v>
      </c>
      <c r="H2221" s="17">
        <v>11</v>
      </c>
      <c r="I2221" s="17" t="str">
        <f>INDEX(Neighborhoods!$A:$C,MATCH(Places!$H2221,Neighborhoods!$A:$A,0),MATCH(Places!I$1,Neighborhoods!$1:$1,0))</f>
        <v>Brooklyn</v>
      </c>
      <c r="J2221" s="17" t="str">
        <f>INDEX(Neighborhoods!$A:$C,MATCH(Places!$H2221,Neighborhoods!$A:$A,0),MATCH(Places!J$1,Neighborhoods!$1:$1,0))</f>
        <v>Greenpoint</v>
      </c>
      <c r="K2221" s="17" t="s">
        <v>1</v>
      </c>
      <c r="L2221" s="17" t="str">
        <f t="shared" si="136"/>
        <v>Yes</v>
      </c>
      <c r="M2221" s="17">
        <v>1</v>
      </c>
      <c r="N2221" s="17" t="str" cm="1">
        <f t="array" ref="N2221">_xlfn.IFS(M2221&lt;=2,"Small",M2221&lt;=5,"Medium",M2221&gt;5,"Large")</f>
        <v>Small</v>
      </c>
      <c r="O2221" s="65">
        <v>45</v>
      </c>
      <c r="P2221" s="87">
        <f t="shared" si="137"/>
        <v>0.03</v>
      </c>
      <c r="Q2221" s="68">
        <v>4.78</v>
      </c>
      <c r="R2221" s="68" t="str" cm="1">
        <f t="array" ref="R2221">_xlfn.SWITCH(ROUND(Q2221,0),5,"Excellent",4,"Good",3,"Ok","Bad")</f>
        <v>Excellent</v>
      </c>
      <c r="S2221" s="17">
        <v>9</v>
      </c>
      <c r="T2221" s="17" t="str">
        <f t="shared" si="138"/>
        <v>No</v>
      </c>
      <c r="U2221" s="82">
        <v>42634</v>
      </c>
      <c r="V2221" s="82">
        <v>43831</v>
      </c>
      <c r="W2221" s="17">
        <v>0</v>
      </c>
      <c r="X2221" s="17" t="str">
        <f t="shared" si="139"/>
        <v>Inactive</v>
      </c>
      <c r="Y2221" s="17" t="s">
        <v>15615</v>
      </c>
      <c r="Z2221" s="17"/>
    </row>
    <row r="2222" spans="1:26" x14ac:dyDescent="0.25">
      <c r="A2222">
        <v>2221</v>
      </c>
      <c r="B2222" s="17" t="s">
        <v>14826</v>
      </c>
      <c r="C2222" s="17">
        <v>4057</v>
      </c>
      <c r="D2222" s="17" t="str">
        <f>INDEX(Hosts!$A:$O,MATCH(Places!$C2222,Hosts!$A:$A,0),MATCH(Places!D$1,Hosts!$1:$1,0))</f>
        <v>Within an hour</v>
      </c>
      <c r="E2222" s="87">
        <f>INDEX(Hosts!$A:$O,MATCH(Places!$C2222,Hosts!$A:$A,0),MATCH(Places!E$1,Hosts!$1:$1,0))</f>
        <v>1</v>
      </c>
      <c r="F2222" s="87">
        <f>INDEX(Hosts!$A:$O,MATCH(Places!$C2222,Hosts!$A:$A,0),MATCH(Places!F$1,Hosts!$1:$1,0))</f>
        <v>1</v>
      </c>
      <c r="G2222" s="17" t="str">
        <f>INDEX(Hosts!$A:$O,MATCH(Places!$C2222,Hosts!$A:$A,0),MATCH(Places!G$1,Hosts!$1:$1,0))</f>
        <v>No</v>
      </c>
      <c r="H2222" s="17">
        <v>14</v>
      </c>
      <c r="I2222" s="17" t="str">
        <f>INDEX(Neighborhoods!$A:$C,MATCH(Places!$H2222,Neighborhoods!$A:$A,0),MATCH(Places!I$1,Neighborhoods!$1:$1,0))</f>
        <v>Manhattan</v>
      </c>
      <c r="J2222" s="17" t="str">
        <f>INDEX(Neighborhoods!$A:$C,MATCH(Places!$H2222,Neighborhoods!$A:$A,0),MATCH(Places!J$1,Neighborhoods!$1:$1,0))</f>
        <v>East Harlem</v>
      </c>
      <c r="K2222" s="17" t="s">
        <v>11822</v>
      </c>
      <c r="L2222" s="17" t="str">
        <f t="shared" si="136"/>
        <v>No</v>
      </c>
      <c r="M2222" s="17">
        <v>4</v>
      </c>
      <c r="N2222" s="17" t="str" cm="1">
        <f t="array" ref="N2222">_xlfn.IFS(M2222&lt;=2,"Small",M2222&lt;=5,"Medium",M2222&gt;5,"Large")</f>
        <v>Medium</v>
      </c>
      <c r="O2222" s="65">
        <v>90</v>
      </c>
      <c r="P2222" s="87">
        <f t="shared" si="137"/>
        <v>0.03</v>
      </c>
      <c r="Q2222" s="68">
        <v>4.67</v>
      </c>
      <c r="R2222" s="68" t="str" cm="1">
        <f t="array" ref="R2222">_xlfn.SWITCH(ROUND(Q2222,0),5,"Excellent",4,"Good",3,"Ok","Bad")</f>
        <v>Excellent</v>
      </c>
      <c r="S2222" s="17">
        <v>6</v>
      </c>
      <c r="T2222" s="17" t="str">
        <f t="shared" si="138"/>
        <v>No</v>
      </c>
      <c r="U2222" s="82">
        <v>42610</v>
      </c>
      <c r="V2222" s="82">
        <v>44045</v>
      </c>
      <c r="W2222" s="17">
        <v>122</v>
      </c>
      <c r="X2222" s="17" t="str">
        <f t="shared" si="139"/>
        <v>Active</v>
      </c>
      <c r="Y2222" s="17" t="s">
        <v>15616</v>
      </c>
      <c r="Z2222" s="17"/>
    </row>
    <row r="2223" spans="1:26" x14ac:dyDescent="0.25">
      <c r="A2223">
        <v>2222</v>
      </c>
      <c r="B2223" s="17" t="s">
        <v>1639</v>
      </c>
      <c r="C2223" s="17">
        <v>2080</v>
      </c>
      <c r="D2223" s="17" t="str">
        <f>INDEX(Hosts!$A:$O,MATCH(Places!$C2223,Hosts!$A:$A,0),MATCH(Places!D$1,Hosts!$1:$1,0))</f>
        <v>Within a few hours</v>
      </c>
      <c r="E2223" s="87">
        <f>INDEX(Hosts!$A:$O,MATCH(Places!$C2223,Hosts!$A:$A,0),MATCH(Places!E$1,Hosts!$1:$1,0))</f>
        <v>1</v>
      </c>
      <c r="F2223" s="87">
        <f>INDEX(Hosts!$A:$O,MATCH(Places!$C2223,Hosts!$A:$A,0),MATCH(Places!F$1,Hosts!$1:$1,0))</f>
        <v>0.96</v>
      </c>
      <c r="G2223" s="17" t="str">
        <f>INDEX(Hosts!$A:$O,MATCH(Places!$C2223,Hosts!$A:$A,0),MATCH(Places!G$1,Hosts!$1:$1,0))</f>
        <v>Yes</v>
      </c>
      <c r="H2223" s="17">
        <v>16</v>
      </c>
      <c r="I2223" s="17" t="str">
        <f>INDEX(Neighborhoods!$A:$C,MATCH(Places!$H2223,Neighborhoods!$A:$A,0),MATCH(Places!I$1,Neighborhoods!$1:$1,0))</f>
        <v>Manhattan</v>
      </c>
      <c r="J2223" s="17" t="str">
        <f>INDEX(Neighborhoods!$A:$C,MATCH(Places!$H2223,Neighborhoods!$A:$A,0),MATCH(Places!J$1,Neighborhoods!$1:$1,0))</f>
        <v>Harlem</v>
      </c>
      <c r="K2223" s="17" t="s">
        <v>1</v>
      </c>
      <c r="L2223" s="17" t="str">
        <f t="shared" si="136"/>
        <v>Yes</v>
      </c>
      <c r="M2223" s="17">
        <v>2</v>
      </c>
      <c r="N2223" s="17" t="str" cm="1">
        <f t="array" ref="N2223">_xlfn.IFS(M2223&lt;=2,"Small",M2223&lt;=5,"Medium",M2223&gt;5,"Large")</f>
        <v>Small</v>
      </c>
      <c r="O2223" s="65">
        <v>105</v>
      </c>
      <c r="P2223" s="87">
        <f t="shared" si="137"/>
        <v>0.03</v>
      </c>
      <c r="Q2223" s="68">
        <v>4.9000000000000004</v>
      </c>
      <c r="R2223" s="68" t="str" cm="1">
        <f t="array" ref="R2223">_xlfn.SWITCH(ROUND(Q2223,0),5,"Excellent",4,"Good",3,"Ok","Bad")</f>
        <v>Excellent</v>
      </c>
      <c r="S2223" s="17">
        <v>120</v>
      </c>
      <c r="T2223" s="17" t="str">
        <f t="shared" si="138"/>
        <v>Yes</v>
      </c>
      <c r="U2223" s="82">
        <v>42618</v>
      </c>
      <c r="V2223" s="82">
        <v>43850</v>
      </c>
      <c r="W2223" s="17">
        <v>101</v>
      </c>
      <c r="X2223" s="17" t="str">
        <f t="shared" si="139"/>
        <v>Active</v>
      </c>
      <c r="Y2223" s="17" t="s">
        <v>15615</v>
      </c>
      <c r="Z2223" s="17"/>
    </row>
    <row r="2224" spans="1:26" x14ac:dyDescent="0.25">
      <c r="A2224">
        <v>2223</v>
      </c>
      <c r="B2224" s="17" t="s">
        <v>1640</v>
      </c>
      <c r="C2224" s="17">
        <v>2555</v>
      </c>
      <c r="D2224" s="17" t="str">
        <f>INDEX(Hosts!$A:$O,MATCH(Places!$C2224,Hosts!$A:$A,0),MATCH(Places!D$1,Hosts!$1:$1,0))</f>
        <v>Within a day</v>
      </c>
      <c r="E2224" s="87">
        <f>INDEX(Hosts!$A:$O,MATCH(Places!$C2224,Hosts!$A:$A,0),MATCH(Places!E$1,Hosts!$1:$1,0))</f>
        <v>1</v>
      </c>
      <c r="F2224" s="87">
        <f>INDEX(Hosts!$A:$O,MATCH(Places!$C2224,Hosts!$A:$A,0),MATCH(Places!F$1,Hosts!$1:$1,0))</f>
        <v>0.86</v>
      </c>
      <c r="G2224" s="17" t="str">
        <f>INDEX(Hosts!$A:$O,MATCH(Places!$C2224,Hosts!$A:$A,0),MATCH(Places!G$1,Hosts!$1:$1,0))</f>
        <v>Yes</v>
      </c>
      <c r="H2224" s="17">
        <v>12</v>
      </c>
      <c r="I2224" s="17" t="str">
        <f>INDEX(Neighborhoods!$A:$C,MATCH(Places!$H2224,Neighborhoods!$A:$A,0),MATCH(Places!I$1,Neighborhoods!$1:$1,0))</f>
        <v>Brooklyn</v>
      </c>
      <c r="J2224" s="17" t="str">
        <f>INDEX(Neighborhoods!$A:$C,MATCH(Places!$H2224,Neighborhoods!$A:$A,0),MATCH(Places!J$1,Neighborhoods!$1:$1,0))</f>
        <v>Williamsburg</v>
      </c>
      <c r="K2224" s="17" t="s">
        <v>11822</v>
      </c>
      <c r="L2224" s="17" t="str">
        <f t="shared" si="136"/>
        <v>No</v>
      </c>
      <c r="M2224" s="17">
        <v>3</v>
      </c>
      <c r="N2224" s="17" t="str" cm="1">
        <f t="array" ref="N2224">_xlfn.IFS(M2224&lt;=2,"Small",M2224&lt;=5,"Medium",M2224&gt;5,"Large")</f>
        <v>Medium</v>
      </c>
      <c r="O2224" s="65">
        <v>90</v>
      </c>
      <c r="P2224" s="87">
        <f t="shared" si="137"/>
        <v>0.03</v>
      </c>
      <c r="Q2224" s="68">
        <v>4.7699999999999996</v>
      </c>
      <c r="R2224" s="68" t="str" cm="1">
        <f t="array" ref="R2224">_xlfn.SWITCH(ROUND(Q2224,0),5,"Excellent",4,"Good",3,"Ok","Bad")</f>
        <v>Excellent</v>
      </c>
      <c r="S2224" s="17">
        <v>13</v>
      </c>
      <c r="T2224" s="17" t="str">
        <f t="shared" si="138"/>
        <v>No</v>
      </c>
      <c r="U2224" s="82">
        <v>42677</v>
      </c>
      <c r="V2224" s="82">
        <v>43877</v>
      </c>
      <c r="W2224" s="17">
        <v>179</v>
      </c>
      <c r="X2224" s="17" t="str">
        <f t="shared" si="139"/>
        <v>Active</v>
      </c>
      <c r="Y2224" s="17" t="s">
        <v>15615</v>
      </c>
      <c r="Z2224" s="17"/>
    </row>
    <row r="2225" spans="1:26" x14ac:dyDescent="0.25">
      <c r="A2225">
        <v>2224</v>
      </c>
      <c r="B2225" s="17" t="s">
        <v>14776</v>
      </c>
      <c r="C2225" s="17">
        <v>751</v>
      </c>
      <c r="D2225" s="17" t="str">
        <f>INDEX(Hosts!$A:$O,MATCH(Places!$C2225,Hosts!$A:$A,0),MATCH(Places!D$1,Hosts!$1:$1,0))</f>
        <v>Within a day</v>
      </c>
      <c r="E2225" s="87">
        <f>INDEX(Hosts!$A:$O,MATCH(Places!$C2225,Hosts!$A:$A,0),MATCH(Places!E$1,Hosts!$1:$1,0))</f>
        <v>1</v>
      </c>
      <c r="F2225" s="87">
        <f>INDEX(Hosts!$A:$O,MATCH(Places!$C2225,Hosts!$A:$A,0),MATCH(Places!F$1,Hosts!$1:$1,0))</f>
        <v>0.71</v>
      </c>
      <c r="G2225" s="17" t="str">
        <f>INDEX(Hosts!$A:$O,MATCH(Places!$C2225,Hosts!$A:$A,0),MATCH(Places!G$1,Hosts!$1:$1,0))</f>
        <v>Yes</v>
      </c>
      <c r="H2225" s="17">
        <v>8</v>
      </c>
      <c r="I2225" s="17" t="str">
        <f>INDEX(Neighborhoods!$A:$C,MATCH(Places!$H2225,Neighborhoods!$A:$A,0),MATCH(Places!I$1,Neighborhoods!$1:$1,0))</f>
        <v>Brooklyn</v>
      </c>
      <c r="J2225" s="17" t="str">
        <f>INDEX(Neighborhoods!$A:$C,MATCH(Places!$H2225,Neighborhoods!$A:$A,0),MATCH(Places!J$1,Neighborhoods!$1:$1,0))</f>
        <v>Bushwick</v>
      </c>
      <c r="K2225" s="17" t="s">
        <v>11822</v>
      </c>
      <c r="L2225" s="17" t="str">
        <f t="shared" si="136"/>
        <v>No</v>
      </c>
      <c r="M2225" s="17">
        <v>2</v>
      </c>
      <c r="N2225" s="17" t="str" cm="1">
        <f t="array" ref="N2225">_xlfn.IFS(M2225&lt;=2,"Small",M2225&lt;=5,"Medium",M2225&gt;5,"Large")</f>
        <v>Small</v>
      </c>
      <c r="O2225" s="65">
        <v>75</v>
      </c>
      <c r="P2225" s="87">
        <f t="shared" si="137"/>
        <v>0.03</v>
      </c>
      <c r="Q2225" s="68">
        <v>5</v>
      </c>
      <c r="R2225" s="68" t="str" cm="1">
        <f t="array" ref="R2225">_xlfn.SWITCH(ROUND(Q2225,0),5,"Excellent",4,"Good",3,"Ok","Bad")</f>
        <v>Excellent</v>
      </c>
      <c r="S2225" s="17">
        <v>21</v>
      </c>
      <c r="T2225" s="17" t="str">
        <f t="shared" si="138"/>
        <v>No</v>
      </c>
      <c r="U2225" s="82">
        <v>42615</v>
      </c>
      <c r="V2225" s="82">
        <v>43826</v>
      </c>
      <c r="W2225" s="17">
        <v>7</v>
      </c>
      <c r="X2225" s="17" t="str">
        <f t="shared" si="139"/>
        <v>Active</v>
      </c>
      <c r="Y2225" s="17" t="s">
        <v>15616</v>
      </c>
      <c r="Z2225" s="17"/>
    </row>
    <row r="2226" spans="1:26" x14ac:dyDescent="0.25">
      <c r="A2226">
        <v>2225</v>
      </c>
      <c r="B2226" s="17" t="s">
        <v>1641</v>
      </c>
      <c r="C2226" s="17">
        <v>2457</v>
      </c>
      <c r="D2226" s="17" t="str">
        <f>INDEX(Hosts!$A:$O,MATCH(Places!$C2226,Hosts!$A:$A,0),MATCH(Places!D$1,Hosts!$1:$1,0))</f>
        <v>Within a few hours</v>
      </c>
      <c r="E2226" s="87">
        <f>INDEX(Hosts!$A:$O,MATCH(Places!$C2226,Hosts!$A:$A,0),MATCH(Places!E$1,Hosts!$1:$1,0))</f>
        <v>0.78</v>
      </c>
      <c r="F2226" s="87">
        <f>INDEX(Hosts!$A:$O,MATCH(Places!$C2226,Hosts!$A:$A,0),MATCH(Places!F$1,Hosts!$1:$1,0))</f>
        <v>0.96</v>
      </c>
      <c r="G2226" s="17" t="str">
        <f>INDEX(Hosts!$A:$O,MATCH(Places!$C2226,Hosts!$A:$A,0),MATCH(Places!G$1,Hosts!$1:$1,0))</f>
        <v>Yes</v>
      </c>
      <c r="H2226" s="17">
        <v>7</v>
      </c>
      <c r="I2226" s="17" t="str">
        <f>INDEX(Neighborhoods!$A:$C,MATCH(Places!$H2226,Neighborhoods!$A:$A,0),MATCH(Places!I$1,Neighborhoods!$1:$1,0))</f>
        <v>Brooklyn</v>
      </c>
      <c r="J2226" s="17" t="str">
        <f>INDEX(Neighborhoods!$A:$C,MATCH(Places!$H2226,Neighborhoods!$A:$A,0),MATCH(Places!J$1,Neighborhoods!$1:$1,0))</f>
        <v>Bedford-Stuyvesant</v>
      </c>
      <c r="K2226" s="17" t="s">
        <v>11822</v>
      </c>
      <c r="L2226" s="17" t="str">
        <f t="shared" si="136"/>
        <v>No</v>
      </c>
      <c r="M2226" s="17">
        <v>4</v>
      </c>
      <c r="N2226" s="17" t="str" cm="1">
        <f t="array" ref="N2226">_xlfn.IFS(M2226&lt;=2,"Small",M2226&lt;=5,"Medium",M2226&gt;5,"Large")</f>
        <v>Medium</v>
      </c>
      <c r="O2226" s="65">
        <v>189</v>
      </c>
      <c r="P2226" s="87">
        <f t="shared" si="137"/>
        <v>0.03</v>
      </c>
      <c r="Q2226" s="68">
        <v>5</v>
      </c>
      <c r="R2226" s="68" t="str" cm="1">
        <f t="array" ref="R2226">_xlfn.SWITCH(ROUND(Q2226,0),5,"Excellent",4,"Good",3,"Ok","Bad")</f>
        <v>Excellent</v>
      </c>
      <c r="S2226" s="17">
        <v>137</v>
      </c>
      <c r="T2226" s="17" t="str">
        <f t="shared" si="138"/>
        <v>Yes</v>
      </c>
      <c r="U2226" s="82">
        <v>42617</v>
      </c>
      <c r="V2226" s="82">
        <v>43958</v>
      </c>
      <c r="W2226" s="17">
        <v>235</v>
      </c>
      <c r="X2226" s="17" t="str">
        <f t="shared" si="139"/>
        <v>Active</v>
      </c>
      <c r="Y2226" s="17" t="s">
        <v>15615</v>
      </c>
      <c r="Z2226" s="17"/>
    </row>
    <row r="2227" spans="1:26" x14ac:dyDescent="0.25">
      <c r="A2227">
        <v>2226</v>
      </c>
      <c r="B2227" s="17" t="s">
        <v>1642</v>
      </c>
      <c r="C2227" s="17">
        <v>2555</v>
      </c>
      <c r="D2227" s="17" t="str">
        <f>INDEX(Hosts!$A:$O,MATCH(Places!$C2227,Hosts!$A:$A,0),MATCH(Places!D$1,Hosts!$1:$1,0))</f>
        <v>Within a day</v>
      </c>
      <c r="E2227" s="87">
        <f>INDEX(Hosts!$A:$O,MATCH(Places!$C2227,Hosts!$A:$A,0),MATCH(Places!E$1,Hosts!$1:$1,0))</f>
        <v>1</v>
      </c>
      <c r="F2227" s="87">
        <f>INDEX(Hosts!$A:$O,MATCH(Places!$C2227,Hosts!$A:$A,0),MATCH(Places!F$1,Hosts!$1:$1,0))</f>
        <v>0.86</v>
      </c>
      <c r="G2227" s="17" t="str">
        <f>INDEX(Hosts!$A:$O,MATCH(Places!$C2227,Hosts!$A:$A,0),MATCH(Places!G$1,Hosts!$1:$1,0))</f>
        <v>Yes</v>
      </c>
      <c r="H2227" s="17">
        <v>11</v>
      </c>
      <c r="I2227" s="17" t="str">
        <f>INDEX(Neighborhoods!$A:$C,MATCH(Places!$H2227,Neighborhoods!$A:$A,0),MATCH(Places!I$1,Neighborhoods!$1:$1,0))</f>
        <v>Brooklyn</v>
      </c>
      <c r="J2227" s="17" t="str">
        <f>INDEX(Neighborhoods!$A:$C,MATCH(Places!$H2227,Neighborhoods!$A:$A,0),MATCH(Places!J$1,Neighborhoods!$1:$1,0))</f>
        <v>Greenpoint</v>
      </c>
      <c r="K2227" s="17" t="s">
        <v>11822</v>
      </c>
      <c r="L2227" s="17" t="str">
        <f t="shared" si="136"/>
        <v>No</v>
      </c>
      <c r="M2227" s="17">
        <v>4</v>
      </c>
      <c r="N2227" s="17" t="str" cm="1">
        <f t="array" ref="N2227">_xlfn.IFS(M2227&lt;=2,"Small",M2227&lt;=5,"Medium",M2227&gt;5,"Large")</f>
        <v>Medium</v>
      </c>
      <c r="O2227" s="65">
        <v>109</v>
      </c>
      <c r="P2227" s="87">
        <f t="shared" si="137"/>
        <v>0.03</v>
      </c>
      <c r="Q2227" s="68">
        <v>5</v>
      </c>
      <c r="R2227" s="68" t="str" cm="1">
        <f t="array" ref="R2227">_xlfn.SWITCH(ROUND(Q2227,0),5,"Excellent",4,"Good",3,"Ok","Bad")</f>
        <v>Excellent</v>
      </c>
      <c r="S2227" s="17">
        <v>8</v>
      </c>
      <c r="T2227" s="17" t="str">
        <f t="shared" si="138"/>
        <v>No</v>
      </c>
      <c r="U2227" s="82">
        <v>42766</v>
      </c>
      <c r="V2227" s="82">
        <v>43982</v>
      </c>
      <c r="W2227" s="17">
        <v>179</v>
      </c>
      <c r="X2227" s="17" t="str">
        <f t="shared" si="139"/>
        <v>Active</v>
      </c>
      <c r="Y2227" s="17" t="s">
        <v>15615</v>
      </c>
      <c r="Z2227" s="17"/>
    </row>
    <row r="2228" spans="1:26" x14ac:dyDescent="0.25">
      <c r="A2228">
        <v>2227</v>
      </c>
      <c r="B2228" s="17" t="s">
        <v>1643</v>
      </c>
      <c r="C2228" s="17">
        <v>2536</v>
      </c>
      <c r="D2228" s="17" t="str">
        <f>INDEX(Hosts!$A:$O,MATCH(Places!$C2228,Hosts!$A:$A,0),MATCH(Places!D$1,Hosts!$1:$1,0))</f>
        <v>Within an hour</v>
      </c>
      <c r="E2228" s="87">
        <f>INDEX(Hosts!$A:$O,MATCH(Places!$C2228,Hosts!$A:$A,0),MATCH(Places!E$1,Hosts!$1:$1,0))</f>
        <v>1</v>
      </c>
      <c r="F2228" s="87">
        <f>INDEX(Hosts!$A:$O,MATCH(Places!$C2228,Hosts!$A:$A,0),MATCH(Places!F$1,Hosts!$1:$1,0))</f>
        <v>0.98</v>
      </c>
      <c r="G2228" s="17" t="str">
        <f>INDEX(Hosts!$A:$O,MATCH(Places!$C2228,Hosts!$A:$A,0),MATCH(Places!G$1,Hosts!$1:$1,0))</f>
        <v>Yes</v>
      </c>
      <c r="H2228" s="17">
        <v>22</v>
      </c>
      <c r="I2228" s="17" t="str">
        <f>INDEX(Neighborhoods!$A:$C,MATCH(Places!$H2228,Neighborhoods!$A:$A,0),MATCH(Places!I$1,Neighborhoods!$1:$1,0))</f>
        <v>Queens</v>
      </c>
      <c r="J2228" s="17" t="str">
        <f>INDEX(Neighborhoods!$A:$C,MATCH(Places!$H2228,Neighborhoods!$A:$A,0),MATCH(Places!J$1,Neighborhoods!$1:$1,0))</f>
        <v>Flushing</v>
      </c>
      <c r="K2228" s="17" t="s">
        <v>11822</v>
      </c>
      <c r="L2228" s="17" t="str">
        <f t="shared" si="136"/>
        <v>No</v>
      </c>
      <c r="M2228" s="17">
        <v>4</v>
      </c>
      <c r="N2228" s="17" t="str" cm="1">
        <f t="array" ref="N2228">_xlfn.IFS(M2228&lt;=2,"Small",M2228&lt;=5,"Medium",M2228&gt;5,"Large")</f>
        <v>Medium</v>
      </c>
      <c r="O2228" s="65">
        <v>112</v>
      </c>
      <c r="P2228" s="87">
        <f t="shared" si="137"/>
        <v>0.03</v>
      </c>
      <c r="Q2228" s="68">
        <v>4.8099999999999996</v>
      </c>
      <c r="R2228" s="68" t="str" cm="1">
        <f t="array" ref="R2228">_xlfn.SWITCH(ROUND(Q2228,0),5,"Excellent",4,"Good",3,"Ok","Bad")</f>
        <v>Excellent</v>
      </c>
      <c r="S2228" s="17">
        <v>252</v>
      </c>
      <c r="T2228" s="17" t="str">
        <f t="shared" si="138"/>
        <v>Yes</v>
      </c>
      <c r="U2228" s="82">
        <v>42639</v>
      </c>
      <c r="V2228" s="82">
        <v>44050</v>
      </c>
      <c r="W2228" s="17">
        <v>361</v>
      </c>
      <c r="X2228" s="17" t="str">
        <f t="shared" si="139"/>
        <v>Active</v>
      </c>
      <c r="Y2228" s="17" t="s">
        <v>15615</v>
      </c>
      <c r="Z2228" s="17"/>
    </row>
    <row r="2229" spans="1:26" x14ac:dyDescent="0.25">
      <c r="A2229">
        <v>2228</v>
      </c>
      <c r="B2229" s="17" t="s">
        <v>1644</v>
      </c>
      <c r="C2229" s="17">
        <v>1437</v>
      </c>
      <c r="D2229" s="17" t="str">
        <f>INDEX(Hosts!$A:$O,MATCH(Places!$C2229,Hosts!$A:$A,0),MATCH(Places!D$1,Hosts!$1:$1,0))</f>
        <v>Within an hour</v>
      </c>
      <c r="E2229" s="87">
        <f>INDEX(Hosts!$A:$O,MATCH(Places!$C2229,Hosts!$A:$A,0),MATCH(Places!E$1,Hosts!$1:$1,0))</f>
        <v>1</v>
      </c>
      <c r="F2229" s="87">
        <f>INDEX(Hosts!$A:$O,MATCH(Places!$C2229,Hosts!$A:$A,0),MATCH(Places!F$1,Hosts!$1:$1,0))</f>
        <v>0.75</v>
      </c>
      <c r="G2229" s="17" t="str">
        <f>INDEX(Hosts!$A:$O,MATCH(Places!$C2229,Hosts!$A:$A,0),MATCH(Places!G$1,Hosts!$1:$1,0))</f>
        <v>No</v>
      </c>
      <c r="H2229" s="17">
        <v>7</v>
      </c>
      <c r="I2229" s="17" t="str">
        <f>INDEX(Neighborhoods!$A:$C,MATCH(Places!$H2229,Neighborhoods!$A:$A,0),MATCH(Places!I$1,Neighborhoods!$1:$1,0))</f>
        <v>Brooklyn</v>
      </c>
      <c r="J2229" s="17" t="str">
        <f>INDEX(Neighborhoods!$A:$C,MATCH(Places!$H2229,Neighborhoods!$A:$A,0),MATCH(Places!J$1,Neighborhoods!$1:$1,0))</f>
        <v>Bedford-Stuyvesant</v>
      </c>
      <c r="K2229" s="17" t="s">
        <v>11822</v>
      </c>
      <c r="L2229" s="17" t="str">
        <f t="shared" si="136"/>
        <v>No</v>
      </c>
      <c r="M2229" s="17">
        <v>10</v>
      </c>
      <c r="N2229" s="17" t="str" cm="1">
        <f t="array" ref="N2229">_xlfn.IFS(M2229&lt;=2,"Small",M2229&lt;=5,"Medium",M2229&gt;5,"Large")</f>
        <v>Large</v>
      </c>
      <c r="O2229" s="65">
        <v>675</v>
      </c>
      <c r="P2229" s="87">
        <f t="shared" si="137"/>
        <v>0.05</v>
      </c>
      <c r="Q2229" s="68">
        <v>4</v>
      </c>
      <c r="R2229" s="68" t="str" cm="1">
        <f t="array" ref="R2229">_xlfn.SWITCH(ROUND(Q2229,0),5,"Excellent",4,"Good",3,"Ok","Bad")</f>
        <v>Good</v>
      </c>
      <c r="S2229" s="17">
        <v>8</v>
      </c>
      <c r="T2229" s="17" t="str">
        <f t="shared" si="138"/>
        <v>No</v>
      </c>
      <c r="U2229" s="82">
        <v>42699</v>
      </c>
      <c r="V2229" s="82">
        <v>43740</v>
      </c>
      <c r="W2229" s="17">
        <v>179</v>
      </c>
      <c r="X2229" s="17" t="str">
        <f t="shared" si="139"/>
        <v>Active</v>
      </c>
      <c r="Y2229" s="17" t="s">
        <v>15615</v>
      </c>
      <c r="Z2229" s="17"/>
    </row>
    <row r="2230" spans="1:26" x14ac:dyDescent="0.25">
      <c r="A2230">
        <v>2229</v>
      </c>
      <c r="B2230" s="17" t="s">
        <v>1645</v>
      </c>
      <c r="C2230" s="17">
        <v>2986</v>
      </c>
      <c r="D2230" s="17" t="str">
        <f>INDEX(Hosts!$A:$O,MATCH(Places!$C2230,Hosts!$A:$A,0),MATCH(Places!D$1,Hosts!$1:$1,0))</f>
        <v>Within an hour</v>
      </c>
      <c r="E2230" s="87">
        <f>INDEX(Hosts!$A:$O,MATCH(Places!$C2230,Hosts!$A:$A,0),MATCH(Places!E$1,Hosts!$1:$1,0))</f>
        <v>1</v>
      </c>
      <c r="F2230" s="87">
        <f>INDEX(Hosts!$A:$O,MATCH(Places!$C2230,Hosts!$A:$A,0),MATCH(Places!F$1,Hosts!$1:$1,0))</f>
        <v>0.97</v>
      </c>
      <c r="G2230" s="17" t="str">
        <f>INDEX(Hosts!$A:$O,MATCH(Places!$C2230,Hosts!$A:$A,0),MATCH(Places!G$1,Hosts!$1:$1,0))</f>
        <v>Yes</v>
      </c>
      <c r="H2230" s="17">
        <v>7</v>
      </c>
      <c r="I2230" s="17" t="str">
        <f>INDEX(Neighborhoods!$A:$C,MATCH(Places!$H2230,Neighborhoods!$A:$A,0),MATCH(Places!I$1,Neighborhoods!$1:$1,0))</f>
        <v>Brooklyn</v>
      </c>
      <c r="J2230" s="17" t="str">
        <f>INDEX(Neighborhoods!$A:$C,MATCH(Places!$H2230,Neighborhoods!$A:$A,0),MATCH(Places!J$1,Neighborhoods!$1:$1,0))</f>
        <v>Bedford-Stuyvesant</v>
      </c>
      <c r="K2230" s="17" t="s">
        <v>11822</v>
      </c>
      <c r="L2230" s="17" t="str">
        <f t="shared" si="136"/>
        <v>No</v>
      </c>
      <c r="M2230" s="17">
        <v>5</v>
      </c>
      <c r="N2230" s="17" t="str" cm="1">
        <f t="array" ref="N2230">_xlfn.IFS(M2230&lt;=2,"Small",M2230&lt;=5,"Medium",M2230&gt;5,"Large")</f>
        <v>Medium</v>
      </c>
      <c r="O2230" s="65">
        <v>170</v>
      </c>
      <c r="P2230" s="87">
        <f t="shared" si="137"/>
        <v>0.03</v>
      </c>
      <c r="Q2230" s="68">
        <v>4.99</v>
      </c>
      <c r="R2230" s="68" t="str" cm="1">
        <f t="array" ref="R2230">_xlfn.SWITCH(ROUND(Q2230,0),5,"Excellent",4,"Good",3,"Ok","Bad")</f>
        <v>Excellent</v>
      </c>
      <c r="S2230" s="17">
        <v>160</v>
      </c>
      <c r="T2230" s="17" t="str">
        <f t="shared" si="138"/>
        <v>Yes</v>
      </c>
      <c r="U2230" s="82">
        <v>42696</v>
      </c>
      <c r="V2230" s="82">
        <v>43905</v>
      </c>
      <c r="W2230" s="17">
        <v>365</v>
      </c>
      <c r="X2230" s="17" t="str">
        <f t="shared" si="139"/>
        <v>Active</v>
      </c>
      <c r="Y2230" s="17" t="s">
        <v>15616</v>
      </c>
      <c r="Z2230" s="17"/>
    </row>
    <row r="2231" spans="1:26" x14ac:dyDescent="0.25">
      <c r="A2231">
        <v>2230</v>
      </c>
      <c r="B2231" s="17" t="s">
        <v>1646</v>
      </c>
      <c r="C2231" s="17">
        <v>2594</v>
      </c>
      <c r="D2231" s="17" t="str">
        <f>INDEX(Hosts!$A:$O,MATCH(Places!$C2231,Hosts!$A:$A,0),MATCH(Places!D$1,Hosts!$1:$1,0))</f>
        <v>Within an hour</v>
      </c>
      <c r="E2231" s="87">
        <f>INDEX(Hosts!$A:$O,MATCH(Places!$C2231,Hosts!$A:$A,0),MATCH(Places!E$1,Hosts!$1:$1,0))</f>
        <v>1</v>
      </c>
      <c r="F2231" s="87">
        <f>INDEX(Hosts!$A:$O,MATCH(Places!$C2231,Hosts!$A:$A,0),MATCH(Places!F$1,Hosts!$1:$1,0))</f>
        <v>0.33</v>
      </c>
      <c r="G2231" s="17" t="str">
        <f>INDEX(Hosts!$A:$O,MATCH(Places!$C2231,Hosts!$A:$A,0),MATCH(Places!G$1,Hosts!$1:$1,0))</f>
        <v>No</v>
      </c>
      <c r="H2231" s="17">
        <v>14</v>
      </c>
      <c r="I2231" s="17" t="str">
        <f>INDEX(Neighborhoods!$A:$C,MATCH(Places!$H2231,Neighborhoods!$A:$A,0),MATCH(Places!I$1,Neighborhoods!$1:$1,0))</f>
        <v>Manhattan</v>
      </c>
      <c r="J2231" s="17" t="str">
        <f>INDEX(Neighborhoods!$A:$C,MATCH(Places!$H2231,Neighborhoods!$A:$A,0),MATCH(Places!J$1,Neighborhoods!$1:$1,0))</f>
        <v>East Harlem</v>
      </c>
      <c r="K2231" s="17" t="s">
        <v>11822</v>
      </c>
      <c r="L2231" s="17" t="str">
        <f t="shared" si="136"/>
        <v>No</v>
      </c>
      <c r="M2231" s="17">
        <v>3</v>
      </c>
      <c r="N2231" s="17" t="str" cm="1">
        <f t="array" ref="N2231">_xlfn.IFS(M2231&lt;=2,"Small",M2231&lt;=5,"Medium",M2231&gt;5,"Large")</f>
        <v>Medium</v>
      </c>
      <c r="O2231" s="65">
        <v>106</v>
      </c>
      <c r="P2231" s="87">
        <f t="shared" si="137"/>
        <v>0.03</v>
      </c>
      <c r="Q2231" s="68">
        <v>4.7</v>
      </c>
      <c r="R2231" s="68" t="str" cm="1">
        <f t="array" ref="R2231">_xlfn.SWITCH(ROUND(Q2231,0),5,"Excellent",4,"Good",3,"Ok","Bad")</f>
        <v>Excellent</v>
      </c>
      <c r="S2231" s="17">
        <v>10</v>
      </c>
      <c r="T2231" s="17" t="str">
        <f t="shared" si="138"/>
        <v>No</v>
      </c>
      <c r="U2231" s="82">
        <v>42636</v>
      </c>
      <c r="V2231" s="82">
        <v>43738</v>
      </c>
      <c r="W2231" s="17">
        <v>56</v>
      </c>
      <c r="X2231" s="17" t="str">
        <f t="shared" si="139"/>
        <v>Active</v>
      </c>
      <c r="Y2231" s="17" t="s">
        <v>15615</v>
      </c>
      <c r="Z2231" s="17"/>
    </row>
    <row r="2232" spans="1:26" x14ac:dyDescent="0.25">
      <c r="A2232">
        <v>2231</v>
      </c>
      <c r="B2232" s="17" t="s">
        <v>14246</v>
      </c>
      <c r="C2232" s="17">
        <v>2126</v>
      </c>
      <c r="D2232" s="17" t="str">
        <f>INDEX(Hosts!$A:$O,MATCH(Places!$C2232,Hosts!$A:$A,0),MATCH(Places!D$1,Hosts!$1:$1,0))</f>
        <v>Within an hour</v>
      </c>
      <c r="E2232" s="87">
        <f>INDEX(Hosts!$A:$O,MATCH(Places!$C2232,Hosts!$A:$A,0),MATCH(Places!E$1,Hosts!$1:$1,0))</f>
        <v>0.96</v>
      </c>
      <c r="F2232" s="87">
        <f>INDEX(Hosts!$A:$O,MATCH(Places!$C2232,Hosts!$A:$A,0),MATCH(Places!F$1,Hosts!$1:$1,0))</f>
        <v>0.95</v>
      </c>
      <c r="G2232" s="17" t="str">
        <f>INDEX(Hosts!$A:$O,MATCH(Places!$C2232,Hosts!$A:$A,0),MATCH(Places!G$1,Hosts!$1:$1,0))</f>
        <v>No</v>
      </c>
      <c r="H2232" s="17">
        <v>22</v>
      </c>
      <c r="I2232" s="17" t="str">
        <f>INDEX(Neighborhoods!$A:$C,MATCH(Places!$H2232,Neighborhoods!$A:$A,0),MATCH(Places!I$1,Neighborhoods!$1:$1,0))</f>
        <v>Queens</v>
      </c>
      <c r="J2232" s="17" t="str">
        <f>INDEX(Neighborhoods!$A:$C,MATCH(Places!$H2232,Neighborhoods!$A:$A,0),MATCH(Places!J$1,Neighborhoods!$1:$1,0))</f>
        <v>Flushing</v>
      </c>
      <c r="K2232" s="17" t="s">
        <v>1</v>
      </c>
      <c r="L2232" s="17" t="str">
        <f t="shared" si="136"/>
        <v>Yes</v>
      </c>
      <c r="M2232" s="17">
        <v>2</v>
      </c>
      <c r="N2232" s="17" t="str" cm="1">
        <f t="array" ref="N2232">_xlfn.IFS(M2232&lt;=2,"Small",M2232&lt;=5,"Medium",M2232&gt;5,"Large")</f>
        <v>Small</v>
      </c>
      <c r="O2232" s="65">
        <v>58</v>
      </c>
      <c r="P2232" s="87">
        <f t="shared" si="137"/>
        <v>0.03</v>
      </c>
      <c r="Q2232" s="68">
        <v>4.7300000000000004</v>
      </c>
      <c r="R2232" s="68" t="str" cm="1">
        <f t="array" ref="R2232">_xlfn.SWITCH(ROUND(Q2232,0),5,"Excellent",4,"Good",3,"Ok","Bad")</f>
        <v>Excellent</v>
      </c>
      <c r="S2232" s="17">
        <v>64</v>
      </c>
      <c r="T2232" s="17" t="str">
        <f t="shared" si="138"/>
        <v>No</v>
      </c>
      <c r="U2232" s="82">
        <v>42615</v>
      </c>
      <c r="V2232" s="82">
        <v>44042</v>
      </c>
      <c r="W2232" s="17">
        <v>90</v>
      </c>
      <c r="X2232" s="17" t="str">
        <f t="shared" si="139"/>
        <v>Active</v>
      </c>
      <c r="Y2232" s="17" t="s">
        <v>15615</v>
      </c>
      <c r="Z2232" s="17"/>
    </row>
    <row r="2233" spans="1:26" x14ac:dyDescent="0.25">
      <c r="A2233">
        <v>2232</v>
      </c>
      <c r="B2233" s="17" t="s">
        <v>1647</v>
      </c>
      <c r="C2233" s="17">
        <v>1354</v>
      </c>
      <c r="D2233" s="17" t="str">
        <f>INDEX(Hosts!$A:$O,MATCH(Places!$C2233,Hosts!$A:$A,0),MATCH(Places!D$1,Hosts!$1:$1,0))</f>
        <v>Within an hour</v>
      </c>
      <c r="E2233" s="87">
        <f>INDEX(Hosts!$A:$O,MATCH(Places!$C2233,Hosts!$A:$A,0),MATCH(Places!E$1,Hosts!$1:$1,0))</f>
        <v>1</v>
      </c>
      <c r="F2233" s="87">
        <f>INDEX(Hosts!$A:$O,MATCH(Places!$C2233,Hosts!$A:$A,0),MATCH(Places!F$1,Hosts!$1:$1,0))</f>
        <v>0.5</v>
      </c>
      <c r="G2233" s="17" t="str">
        <f>INDEX(Hosts!$A:$O,MATCH(Places!$C2233,Hosts!$A:$A,0),MATCH(Places!G$1,Hosts!$1:$1,0))</f>
        <v>Yes</v>
      </c>
      <c r="H2233" s="17">
        <v>16</v>
      </c>
      <c r="I2233" s="17" t="str">
        <f>INDEX(Neighborhoods!$A:$C,MATCH(Places!$H2233,Neighborhoods!$A:$A,0),MATCH(Places!I$1,Neighborhoods!$1:$1,0))</f>
        <v>Manhattan</v>
      </c>
      <c r="J2233" s="17" t="str">
        <f>INDEX(Neighborhoods!$A:$C,MATCH(Places!$H2233,Neighborhoods!$A:$A,0),MATCH(Places!J$1,Neighborhoods!$1:$1,0))</f>
        <v>Harlem</v>
      </c>
      <c r="K2233" s="17" t="s">
        <v>1</v>
      </c>
      <c r="L2233" s="17" t="str">
        <f t="shared" si="136"/>
        <v>Yes</v>
      </c>
      <c r="M2233" s="17">
        <v>2</v>
      </c>
      <c r="N2233" s="17" t="str" cm="1">
        <f t="array" ref="N2233">_xlfn.IFS(M2233&lt;=2,"Small",M2233&lt;=5,"Medium",M2233&gt;5,"Large")</f>
        <v>Small</v>
      </c>
      <c r="O2233" s="65">
        <v>71</v>
      </c>
      <c r="P2233" s="87">
        <f t="shared" si="137"/>
        <v>0.03</v>
      </c>
      <c r="Q2233" s="68">
        <v>5</v>
      </c>
      <c r="R2233" s="68" t="str" cm="1">
        <f t="array" ref="R2233">_xlfn.SWITCH(ROUND(Q2233,0),5,"Excellent",4,"Good",3,"Ok","Bad")</f>
        <v>Excellent</v>
      </c>
      <c r="S2233" s="17">
        <v>6</v>
      </c>
      <c r="T2233" s="17" t="str">
        <f t="shared" si="138"/>
        <v>No</v>
      </c>
      <c r="U2233" s="82">
        <v>42644</v>
      </c>
      <c r="V2233" s="82">
        <v>42998</v>
      </c>
      <c r="W2233" s="17">
        <v>249</v>
      </c>
      <c r="X2233" s="17" t="str">
        <f t="shared" si="139"/>
        <v>Active</v>
      </c>
      <c r="Y2233" s="17" t="s">
        <v>15615</v>
      </c>
      <c r="Z2233" s="17"/>
    </row>
    <row r="2234" spans="1:26" x14ac:dyDescent="0.25">
      <c r="A2234">
        <v>2233</v>
      </c>
      <c r="B2234" s="17" t="s">
        <v>1648</v>
      </c>
      <c r="C2234" s="17">
        <v>2397</v>
      </c>
      <c r="D2234" s="17" t="str">
        <f>INDEX(Hosts!$A:$O,MATCH(Places!$C2234,Hosts!$A:$A,0),MATCH(Places!D$1,Hosts!$1:$1,0))</f>
        <v>Within a few hours</v>
      </c>
      <c r="E2234" s="87">
        <f>INDEX(Hosts!$A:$O,MATCH(Places!$C2234,Hosts!$A:$A,0),MATCH(Places!E$1,Hosts!$1:$1,0))</f>
        <v>0.8</v>
      </c>
      <c r="F2234" s="87">
        <f>INDEX(Hosts!$A:$O,MATCH(Places!$C2234,Hosts!$A:$A,0),MATCH(Places!F$1,Hosts!$1:$1,0))</f>
        <v>0.97</v>
      </c>
      <c r="G2234" s="17" t="str">
        <f>INDEX(Hosts!$A:$O,MATCH(Places!$C2234,Hosts!$A:$A,0),MATCH(Places!G$1,Hosts!$1:$1,0))</f>
        <v>Yes</v>
      </c>
      <c r="H2234" s="17">
        <v>7</v>
      </c>
      <c r="I2234" s="17" t="str">
        <f>INDEX(Neighborhoods!$A:$C,MATCH(Places!$H2234,Neighborhoods!$A:$A,0),MATCH(Places!I$1,Neighborhoods!$1:$1,0))</f>
        <v>Brooklyn</v>
      </c>
      <c r="J2234" s="17" t="str">
        <f>INDEX(Neighborhoods!$A:$C,MATCH(Places!$H2234,Neighborhoods!$A:$A,0),MATCH(Places!J$1,Neighborhoods!$1:$1,0))</f>
        <v>Bedford-Stuyvesant</v>
      </c>
      <c r="K2234" s="17" t="s">
        <v>11822</v>
      </c>
      <c r="L2234" s="17" t="str">
        <f t="shared" si="136"/>
        <v>No</v>
      </c>
      <c r="M2234" s="17">
        <v>5</v>
      </c>
      <c r="N2234" s="17" t="str" cm="1">
        <f t="array" ref="N2234">_xlfn.IFS(M2234&lt;=2,"Small",M2234&lt;=5,"Medium",M2234&gt;5,"Large")</f>
        <v>Medium</v>
      </c>
      <c r="O2234" s="65">
        <v>95</v>
      </c>
      <c r="P2234" s="87">
        <f t="shared" si="137"/>
        <v>0.03</v>
      </c>
      <c r="Q2234" s="68">
        <v>4.93</v>
      </c>
      <c r="R2234" s="68" t="str" cm="1">
        <f t="array" ref="R2234">_xlfn.SWITCH(ROUND(Q2234,0),5,"Excellent",4,"Good",3,"Ok","Bad")</f>
        <v>Excellent</v>
      </c>
      <c r="S2234" s="17">
        <v>28</v>
      </c>
      <c r="T2234" s="17" t="str">
        <f t="shared" si="138"/>
        <v>No</v>
      </c>
      <c r="U2234" s="82">
        <v>43582</v>
      </c>
      <c r="V2234" s="82">
        <v>43868</v>
      </c>
      <c r="W2234" s="17">
        <v>318</v>
      </c>
      <c r="X2234" s="17" t="str">
        <f t="shared" si="139"/>
        <v>Active</v>
      </c>
      <c r="Y2234" s="17" t="s">
        <v>15616</v>
      </c>
      <c r="Z2234" s="17"/>
    </row>
    <row r="2235" spans="1:26" x14ac:dyDescent="0.25">
      <c r="A2235">
        <v>2234</v>
      </c>
      <c r="B2235" s="17" t="s">
        <v>14647</v>
      </c>
      <c r="C2235" s="17">
        <v>7</v>
      </c>
      <c r="D2235" s="17" t="str">
        <f>INDEX(Hosts!$A:$O,MATCH(Places!$C2235,Hosts!$A:$A,0),MATCH(Places!D$1,Hosts!$1:$1,0))</f>
        <v>Within an hour</v>
      </c>
      <c r="E2235" s="87">
        <f>INDEX(Hosts!$A:$O,MATCH(Places!$C2235,Hosts!$A:$A,0),MATCH(Places!E$1,Hosts!$1:$1,0))</f>
        <v>1</v>
      </c>
      <c r="F2235" s="87">
        <f>INDEX(Hosts!$A:$O,MATCH(Places!$C2235,Hosts!$A:$A,0),MATCH(Places!F$1,Hosts!$1:$1,0))</f>
        <v>1</v>
      </c>
      <c r="G2235" s="17" t="str">
        <f>INDEX(Hosts!$A:$O,MATCH(Places!$C2235,Hosts!$A:$A,0),MATCH(Places!G$1,Hosts!$1:$1,0))</f>
        <v>No</v>
      </c>
      <c r="H2235" s="17">
        <v>20</v>
      </c>
      <c r="I2235" s="17" t="str">
        <f>INDEX(Neighborhoods!$A:$C,MATCH(Places!$H2235,Neighborhoods!$A:$A,0),MATCH(Places!I$1,Neighborhoods!$1:$1,0))</f>
        <v>Manhattan</v>
      </c>
      <c r="J2235" s="17" t="str">
        <f>INDEX(Neighborhoods!$A:$C,MATCH(Places!$H2235,Neighborhoods!$A:$A,0),MATCH(Places!J$1,Neighborhoods!$1:$1,0))</f>
        <v>Upper West Side</v>
      </c>
      <c r="K2235" s="17" t="s">
        <v>11822</v>
      </c>
      <c r="L2235" s="17" t="str">
        <f t="shared" si="136"/>
        <v>No</v>
      </c>
      <c r="M2235" s="17">
        <v>2</v>
      </c>
      <c r="N2235" s="17" t="str" cm="1">
        <f t="array" ref="N2235">_xlfn.IFS(M2235&lt;=2,"Small",M2235&lt;=5,"Medium",M2235&gt;5,"Large")</f>
        <v>Small</v>
      </c>
      <c r="O2235" s="65">
        <v>140</v>
      </c>
      <c r="P2235" s="87">
        <f t="shared" si="137"/>
        <v>0.03</v>
      </c>
      <c r="Q2235" s="68">
        <v>5</v>
      </c>
      <c r="R2235" s="68" t="str" cm="1">
        <f t="array" ref="R2235">_xlfn.SWITCH(ROUND(Q2235,0),5,"Excellent",4,"Good",3,"Ok","Bad")</f>
        <v>Excellent</v>
      </c>
      <c r="S2235" s="17">
        <v>5</v>
      </c>
      <c r="T2235" s="17" t="str">
        <f t="shared" si="138"/>
        <v>No</v>
      </c>
      <c r="U2235" s="82">
        <v>42639</v>
      </c>
      <c r="V2235" s="82">
        <v>42737</v>
      </c>
      <c r="W2235" s="17">
        <v>89</v>
      </c>
      <c r="X2235" s="17" t="str">
        <f t="shared" si="139"/>
        <v>Active</v>
      </c>
      <c r="Y2235" s="17" t="s">
        <v>15615</v>
      </c>
      <c r="Z2235" s="17"/>
    </row>
    <row r="2236" spans="1:26" x14ac:dyDescent="0.25">
      <c r="A2236">
        <v>2235</v>
      </c>
      <c r="B2236" s="17" t="s">
        <v>1649</v>
      </c>
      <c r="C2236" s="17">
        <v>2028</v>
      </c>
      <c r="D2236" s="17" t="str">
        <f>INDEX(Hosts!$A:$O,MATCH(Places!$C2236,Hosts!$A:$A,0),MATCH(Places!D$1,Hosts!$1:$1,0))</f>
        <v>Within an hour</v>
      </c>
      <c r="E2236" s="87">
        <f>INDEX(Hosts!$A:$O,MATCH(Places!$C2236,Hosts!$A:$A,0),MATCH(Places!E$1,Hosts!$1:$1,0))</f>
        <v>1</v>
      </c>
      <c r="F2236" s="87">
        <f>INDEX(Hosts!$A:$O,MATCH(Places!$C2236,Hosts!$A:$A,0),MATCH(Places!F$1,Hosts!$1:$1,0))</f>
        <v>0.98</v>
      </c>
      <c r="G2236" s="17" t="str">
        <f>INDEX(Hosts!$A:$O,MATCH(Places!$C2236,Hosts!$A:$A,0),MATCH(Places!G$1,Hosts!$1:$1,0))</f>
        <v>No</v>
      </c>
      <c r="H2236" s="17">
        <v>7</v>
      </c>
      <c r="I2236" s="17" t="str">
        <f>INDEX(Neighborhoods!$A:$C,MATCH(Places!$H2236,Neighborhoods!$A:$A,0),MATCH(Places!I$1,Neighborhoods!$1:$1,0))</f>
        <v>Brooklyn</v>
      </c>
      <c r="J2236" s="17" t="str">
        <f>INDEX(Neighborhoods!$A:$C,MATCH(Places!$H2236,Neighborhoods!$A:$A,0),MATCH(Places!J$1,Neighborhoods!$1:$1,0))</f>
        <v>Bedford-Stuyvesant</v>
      </c>
      <c r="K2236" s="17" t="s">
        <v>1</v>
      </c>
      <c r="L2236" s="17" t="str">
        <f t="shared" si="136"/>
        <v>Yes</v>
      </c>
      <c r="M2236" s="17">
        <v>1</v>
      </c>
      <c r="N2236" s="17" t="str" cm="1">
        <f t="array" ref="N2236">_xlfn.IFS(M2236&lt;=2,"Small",M2236&lt;=5,"Medium",M2236&gt;5,"Large")</f>
        <v>Small</v>
      </c>
      <c r="O2236" s="65">
        <v>50</v>
      </c>
      <c r="P2236" s="87">
        <f t="shared" si="137"/>
        <v>0.03</v>
      </c>
      <c r="Q2236" s="68">
        <v>4.75</v>
      </c>
      <c r="R2236" s="68" t="str" cm="1">
        <f t="array" ref="R2236">_xlfn.SWITCH(ROUND(Q2236,0),5,"Excellent",4,"Good",3,"Ok","Bad")</f>
        <v>Excellent</v>
      </c>
      <c r="S2236" s="17">
        <v>108</v>
      </c>
      <c r="T2236" s="17" t="str">
        <f t="shared" si="138"/>
        <v>No</v>
      </c>
      <c r="U2236" s="82">
        <v>42651</v>
      </c>
      <c r="V2236" s="82">
        <v>44051</v>
      </c>
      <c r="W2236" s="17">
        <v>346</v>
      </c>
      <c r="X2236" s="17" t="str">
        <f t="shared" si="139"/>
        <v>Active</v>
      </c>
      <c r="Y2236" s="17" t="s">
        <v>15616</v>
      </c>
      <c r="Z2236" s="17"/>
    </row>
    <row r="2237" spans="1:26" x14ac:dyDescent="0.25">
      <c r="A2237">
        <v>2236</v>
      </c>
      <c r="B2237" s="17" t="s">
        <v>1650</v>
      </c>
      <c r="C2237" s="17">
        <v>2705</v>
      </c>
      <c r="D2237" s="17" t="str">
        <f>INDEX(Hosts!$A:$O,MATCH(Places!$C2237,Hosts!$A:$A,0),MATCH(Places!D$1,Hosts!$1:$1,0))</f>
        <v>Within an hour</v>
      </c>
      <c r="E2237" s="87">
        <f>INDEX(Hosts!$A:$O,MATCH(Places!$C2237,Hosts!$A:$A,0),MATCH(Places!E$1,Hosts!$1:$1,0))</f>
        <v>1</v>
      </c>
      <c r="F2237" s="87">
        <f>INDEX(Hosts!$A:$O,MATCH(Places!$C2237,Hosts!$A:$A,0),MATCH(Places!F$1,Hosts!$1:$1,0))</f>
        <v>0.89</v>
      </c>
      <c r="G2237" s="17" t="str">
        <f>INDEX(Hosts!$A:$O,MATCH(Places!$C2237,Hosts!$A:$A,0),MATCH(Places!G$1,Hosts!$1:$1,0))</f>
        <v>No</v>
      </c>
      <c r="H2237" s="17">
        <v>11</v>
      </c>
      <c r="I2237" s="17" t="str">
        <f>INDEX(Neighborhoods!$A:$C,MATCH(Places!$H2237,Neighborhoods!$A:$A,0),MATCH(Places!I$1,Neighborhoods!$1:$1,0))</f>
        <v>Brooklyn</v>
      </c>
      <c r="J2237" s="17" t="str">
        <f>INDEX(Neighborhoods!$A:$C,MATCH(Places!$H2237,Neighborhoods!$A:$A,0),MATCH(Places!J$1,Neighborhoods!$1:$1,0))</f>
        <v>Greenpoint</v>
      </c>
      <c r="K2237" s="17" t="s">
        <v>1</v>
      </c>
      <c r="L2237" s="17" t="str">
        <f t="shared" si="136"/>
        <v>Yes</v>
      </c>
      <c r="M2237" s="17">
        <v>1</v>
      </c>
      <c r="N2237" s="17" t="str" cm="1">
        <f t="array" ref="N2237">_xlfn.IFS(M2237&lt;=2,"Small",M2237&lt;=5,"Medium",M2237&gt;5,"Large")</f>
        <v>Small</v>
      </c>
      <c r="O2237" s="65">
        <v>55</v>
      </c>
      <c r="P2237" s="87">
        <f t="shared" si="137"/>
        <v>0.03</v>
      </c>
      <c r="Q2237" s="68">
        <v>4.9800000000000004</v>
      </c>
      <c r="R2237" s="68" t="str" cm="1">
        <f t="array" ref="R2237">_xlfn.SWITCH(ROUND(Q2237,0),5,"Excellent",4,"Good",3,"Ok","Bad")</f>
        <v>Excellent</v>
      </c>
      <c r="S2237" s="17">
        <v>189</v>
      </c>
      <c r="T2237" s="17" t="str">
        <f t="shared" si="138"/>
        <v>Yes</v>
      </c>
      <c r="U2237" s="82">
        <v>42625</v>
      </c>
      <c r="V2237" s="82">
        <v>43852</v>
      </c>
      <c r="W2237" s="17">
        <v>74</v>
      </c>
      <c r="X2237" s="17" t="str">
        <f t="shared" si="139"/>
        <v>Active</v>
      </c>
      <c r="Y2237" s="17" t="s">
        <v>15616</v>
      </c>
      <c r="Z2237" s="17"/>
    </row>
    <row r="2238" spans="1:26" x14ac:dyDescent="0.25">
      <c r="A2238">
        <v>2237</v>
      </c>
      <c r="B2238" s="17" t="s">
        <v>1651</v>
      </c>
      <c r="C2238" s="17">
        <v>1693</v>
      </c>
      <c r="D2238" s="17" t="str">
        <f>INDEX(Hosts!$A:$O,MATCH(Places!$C2238,Hosts!$A:$A,0),MATCH(Places!D$1,Hosts!$1:$1,0))</f>
        <v>Within an hour</v>
      </c>
      <c r="E2238" s="87">
        <f>INDEX(Hosts!$A:$O,MATCH(Places!$C2238,Hosts!$A:$A,0),MATCH(Places!E$1,Hosts!$1:$1,0))</f>
        <v>1</v>
      </c>
      <c r="F2238" s="87">
        <f>INDEX(Hosts!$A:$O,MATCH(Places!$C2238,Hosts!$A:$A,0),MATCH(Places!F$1,Hosts!$1:$1,0))</f>
        <v>1</v>
      </c>
      <c r="G2238" s="17" t="str">
        <f>INDEX(Hosts!$A:$O,MATCH(Places!$C2238,Hosts!$A:$A,0),MATCH(Places!G$1,Hosts!$1:$1,0))</f>
        <v>No</v>
      </c>
      <c r="H2238" s="17">
        <v>7</v>
      </c>
      <c r="I2238" s="17" t="str">
        <f>INDEX(Neighborhoods!$A:$C,MATCH(Places!$H2238,Neighborhoods!$A:$A,0),MATCH(Places!I$1,Neighborhoods!$1:$1,0))</f>
        <v>Brooklyn</v>
      </c>
      <c r="J2238" s="17" t="str">
        <f>INDEX(Neighborhoods!$A:$C,MATCH(Places!$H2238,Neighborhoods!$A:$A,0),MATCH(Places!J$1,Neighborhoods!$1:$1,0))</f>
        <v>Bedford-Stuyvesant</v>
      </c>
      <c r="K2238" s="17" t="s">
        <v>11822</v>
      </c>
      <c r="L2238" s="17" t="str">
        <f t="shared" si="136"/>
        <v>No</v>
      </c>
      <c r="M2238" s="17">
        <v>4</v>
      </c>
      <c r="N2238" s="17" t="str" cm="1">
        <f t="array" ref="N2238">_xlfn.IFS(M2238&lt;=2,"Small",M2238&lt;=5,"Medium",M2238&gt;5,"Large")</f>
        <v>Medium</v>
      </c>
      <c r="O2238" s="65">
        <v>275</v>
      </c>
      <c r="P2238" s="87">
        <f t="shared" si="137"/>
        <v>0.04</v>
      </c>
      <c r="Q2238" s="68">
        <v>4.71</v>
      </c>
      <c r="R2238" s="68" t="str" cm="1">
        <f t="array" ref="R2238">_xlfn.SWITCH(ROUND(Q2238,0),5,"Excellent",4,"Good",3,"Ok","Bad")</f>
        <v>Excellent</v>
      </c>
      <c r="S2238" s="17">
        <v>7</v>
      </c>
      <c r="T2238" s="17" t="str">
        <f t="shared" si="138"/>
        <v>No</v>
      </c>
      <c r="U2238" s="82">
        <v>43382</v>
      </c>
      <c r="V2238" s="82">
        <v>43833</v>
      </c>
      <c r="W2238" s="17">
        <v>0</v>
      </c>
      <c r="X2238" s="17" t="str">
        <f t="shared" si="139"/>
        <v>Inactive</v>
      </c>
      <c r="Y2238" s="17" t="s">
        <v>15615</v>
      </c>
      <c r="Z2238" s="17"/>
    </row>
    <row r="2239" spans="1:26" x14ac:dyDescent="0.25">
      <c r="A2239">
        <v>2238</v>
      </c>
      <c r="B2239" s="17" t="s">
        <v>1652</v>
      </c>
      <c r="C2239" s="17">
        <v>3002</v>
      </c>
      <c r="D2239" s="17" t="str">
        <f>INDEX(Hosts!$A:$O,MATCH(Places!$C2239,Hosts!$A:$A,0),MATCH(Places!D$1,Hosts!$1:$1,0))</f>
        <v>Within an hour</v>
      </c>
      <c r="E2239" s="87">
        <f>INDEX(Hosts!$A:$O,MATCH(Places!$C2239,Hosts!$A:$A,0),MATCH(Places!E$1,Hosts!$1:$1,0))</f>
        <v>1</v>
      </c>
      <c r="F2239" s="87">
        <f>INDEX(Hosts!$A:$O,MATCH(Places!$C2239,Hosts!$A:$A,0),MATCH(Places!F$1,Hosts!$1:$1,0))</f>
        <v>0.98</v>
      </c>
      <c r="G2239" s="17" t="str">
        <f>INDEX(Hosts!$A:$O,MATCH(Places!$C2239,Hosts!$A:$A,0),MATCH(Places!G$1,Hosts!$1:$1,0))</f>
        <v>Yes</v>
      </c>
      <c r="H2239" s="17">
        <v>7</v>
      </c>
      <c r="I2239" s="17" t="str">
        <f>INDEX(Neighborhoods!$A:$C,MATCH(Places!$H2239,Neighborhoods!$A:$A,0),MATCH(Places!I$1,Neighborhoods!$1:$1,0))</f>
        <v>Brooklyn</v>
      </c>
      <c r="J2239" s="17" t="str">
        <f>INDEX(Neighborhoods!$A:$C,MATCH(Places!$H2239,Neighborhoods!$A:$A,0),MATCH(Places!J$1,Neighborhoods!$1:$1,0))</f>
        <v>Bedford-Stuyvesant</v>
      </c>
      <c r="K2239" s="17" t="s">
        <v>11822</v>
      </c>
      <c r="L2239" s="17" t="str">
        <f t="shared" si="136"/>
        <v>No</v>
      </c>
      <c r="M2239" s="17">
        <v>6</v>
      </c>
      <c r="N2239" s="17" t="str" cm="1">
        <f t="array" ref="N2239">_xlfn.IFS(M2239&lt;=2,"Small",M2239&lt;=5,"Medium",M2239&gt;5,"Large")</f>
        <v>Large</v>
      </c>
      <c r="O2239" s="65">
        <v>192</v>
      </c>
      <c r="P2239" s="87">
        <f t="shared" si="137"/>
        <v>0.03</v>
      </c>
      <c r="Q2239" s="68">
        <v>4.91</v>
      </c>
      <c r="R2239" s="68" t="str" cm="1">
        <f t="array" ref="R2239">_xlfn.SWITCH(ROUND(Q2239,0),5,"Excellent",4,"Good",3,"Ok","Bad")</f>
        <v>Excellent</v>
      </c>
      <c r="S2239" s="17">
        <v>70</v>
      </c>
      <c r="T2239" s="17" t="str">
        <f t="shared" si="138"/>
        <v>No</v>
      </c>
      <c r="U2239" s="82">
        <v>42632</v>
      </c>
      <c r="V2239" s="82">
        <v>44045</v>
      </c>
      <c r="W2239" s="17">
        <v>67</v>
      </c>
      <c r="X2239" s="17" t="str">
        <f t="shared" si="139"/>
        <v>Active</v>
      </c>
      <c r="Y2239" s="17" t="s">
        <v>15615</v>
      </c>
      <c r="Z2239" s="17"/>
    </row>
    <row r="2240" spans="1:26" x14ac:dyDescent="0.25">
      <c r="A2240">
        <v>2239</v>
      </c>
      <c r="B2240" s="17" t="s">
        <v>14215</v>
      </c>
      <c r="C2240" s="17">
        <v>414</v>
      </c>
      <c r="D2240" s="17" t="str">
        <f>INDEX(Hosts!$A:$O,MATCH(Places!$C2240,Hosts!$A:$A,0),MATCH(Places!D$1,Hosts!$1:$1,0))</f>
        <v>A few days or more</v>
      </c>
      <c r="E2240" s="87">
        <f>INDEX(Hosts!$A:$O,MATCH(Places!$C2240,Hosts!$A:$A,0),MATCH(Places!E$1,Hosts!$1:$1,0))</f>
        <v>0.33</v>
      </c>
      <c r="F2240" s="87">
        <f>INDEX(Hosts!$A:$O,MATCH(Places!$C2240,Hosts!$A:$A,0),MATCH(Places!F$1,Hosts!$1:$1,0))</f>
        <v>0.85</v>
      </c>
      <c r="G2240" s="17" t="str">
        <f>INDEX(Hosts!$A:$O,MATCH(Places!$C2240,Hosts!$A:$A,0),MATCH(Places!G$1,Hosts!$1:$1,0))</f>
        <v>No</v>
      </c>
      <c r="H2240" s="17">
        <v>7</v>
      </c>
      <c r="I2240" s="17" t="str">
        <f>INDEX(Neighborhoods!$A:$C,MATCH(Places!$H2240,Neighborhoods!$A:$A,0),MATCH(Places!I$1,Neighborhoods!$1:$1,0))</f>
        <v>Brooklyn</v>
      </c>
      <c r="J2240" s="17" t="str">
        <f>INDEX(Neighborhoods!$A:$C,MATCH(Places!$H2240,Neighborhoods!$A:$A,0),MATCH(Places!J$1,Neighborhoods!$1:$1,0))</f>
        <v>Bedford-Stuyvesant</v>
      </c>
      <c r="K2240" s="17" t="s">
        <v>1</v>
      </c>
      <c r="L2240" s="17" t="str">
        <f t="shared" si="136"/>
        <v>Yes</v>
      </c>
      <c r="M2240" s="17">
        <v>2</v>
      </c>
      <c r="N2240" s="17" t="str" cm="1">
        <f t="array" ref="N2240">_xlfn.IFS(M2240&lt;=2,"Small",M2240&lt;=5,"Medium",M2240&gt;5,"Large")</f>
        <v>Small</v>
      </c>
      <c r="O2240" s="65">
        <v>52</v>
      </c>
      <c r="P2240" s="87">
        <f t="shared" si="137"/>
        <v>0.03</v>
      </c>
      <c r="Q2240" s="68">
        <v>4.75</v>
      </c>
      <c r="R2240" s="68" t="str" cm="1">
        <f t="array" ref="R2240">_xlfn.SWITCH(ROUND(Q2240,0),5,"Excellent",4,"Good",3,"Ok","Bad")</f>
        <v>Excellent</v>
      </c>
      <c r="S2240" s="17">
        <v>16</v>
      </c>
      <c r="T2240" s="17" t="str">
        <f t="shared" si="138"/>
        <v>No</v>
      </c>
      <c r="U2240" s="82">
        <v>42633</v>
      </c>
      <c r="V2240" s="82">
        <v>43897</v>
      </c>
      <c r="W2240" s="17">
        <v>117</v>
      </c>
      <c r="X2240" s="17" t="str">
        <f t="shared" si="139"/>
        <v>Active</v>
      </c>
      <c r="Y2240" s="17" t="s">
        <v>15616</v>
      </c>
      <c r="Z2240" s="17"/>
    </row>
    <row r="2241" spans="1:26" x14ac:dyDescent="0.25">
      <c r="A2241">
        <v>2240</v>
      </c>
      <c r="B2241" s="17" t="s">
        <v>1653</v>
      </c>
      <c r="C2241" s="17">
        <v>612</v>
      </c>
      <c r="D2241" s="17" t="str">
        <f>INDEX(Hosts!$A:$O,MATCH(Places!$C2241,Hosts!$A:$A,0),MATCH(Places!D$1,Hosts!$1:$1,0))</f>
        <v>Within a day</v>
      </c>
      <c r="E2241" s="87">
        <f>INDEX(Hosts!$A:$O,MATCH(Places!$C2241,Hosts!$A:$A,0),MATCH(Places!E$1,Hosts!$1:$1,0))</f>
        <v>1</v>
      </c>
      <c r="F2241" s="87">
        <f>INDEX(Hosts!$A:$O,MATCH(Places!$C2241,Hosts!$A:$A,0),MATCH(Places!F$1,Hosts!$1:$1,0))</f>
        <v>0.43</v>
      </c>
      <c r="G2241" s="17" t="str">
        <f>INDEX(Hosts!$A:$O,MATCH(Places!$C2241,Hosts!$A:$A,0),MATCH(Places!G$1,Hosts!$1:$1,0))</f>
        <v>No</v>
      </c>
      <c r="H2241" s="17">
        <v>8</v>
      </c>
      <c r="I2241" s="17" t="str">
        <f>INDEX(Neighborhoods!$A:$C,MATCH(Places!$H2241,Neighborhoods!$A:$A,0),MATCH(Places!I$1,Neighborhoods!$1:$1,0))</f>
        <v>Brooklyn</v>
      </c>
      <c r="J2241" s="17" t="str">
        <f>INDEX(Neighborhoods!$A:$C,MATCH(Places!$H2241,Neighborhoods!$A:$A,0),MATCH(Places!J$1,Neighborhoods!$1:$1,0))</f>
        <v>Bushwick</v>
      </c>
      <c r="K2241" s="17" t="s">
        <v>11822</v>
      </c>
      <c r="L2241" s="17" t="str">
        <f t="shared" si="136"/>
        <v>No</v>
      </c>
      <c r="M2241" s="17">
        <v>2</v>
      </c>
      <c r="N2241" s="17" t="str" cm="1">
        <f t="array" ref="N2241">_xlfn.IFS(M2241&lt;=2,"Small",M2241&lt;=5,"Medium",M2241&gt;5,"Large")</f>
        <v>Small</v>
      </c>
      <c r="O2241" s="65">
        <v>120</v>
      </c>
      <c r="P2241" s="87">
        <f t="shared" si="137"/>
        <v>0.03</v>
      </c>
      <c r="Q2241" s="68">
        <v>4.71</v>
      </c>
      <c r="R2241" s="68" t="str" cm="1">
        <f t="array" ref="R2241">_xlfn.SWITCH(ROUND(Q2241,0),5,"Excellent",4,"Good",3,"Ok","Bad")</f>
        <v>Excellent</v>
      </c>
      <c r="S2241" s="17">
        <v>28</v>
      </c>
      <c r="T2241" s="17" t="str">
        <f t="shared" si="138"/>
        <v>No</v>
      </c>
      <c r="U2241" s="82">
        <v>42639</v>
      </c>
      <c r="V2241" s="82">
        <v>43821</v>
      </c>
      <c r="W2241" s="17">
        <v>263</v>
      </c>
      <c r="X2241" s="17" t="str">
        <f t="shared" si="139"/>
        <v>Active</v>
      </c>
      <c r="Y2241" s="17" t="s">
        <v>15615</v>
      </c>
      <c r="Z2241" s="17"/>
    </row>
    <row r="2242" spans="1:26" x14ac:dyDescent="0.25">
      <c r="A2242">
        <v>2241</v>
      </c>
      <c r="B2242" s="17" t="s">
        <v>1654</v>
      </c>
      <c r="C2242" s="17">
        <v>940</v>
      </c>
      <c r="D2242" s="17" t="str">
        <f>INDEX(Hosts!$A:$O,MATCH(Places!$C2242,Hosts!$A:$A,0),MATCH(Places!D$1,Hosts!$1:$1,0))</f>
        <v>Within a day</v>
      </c>
      <c r="E2242" s="87">
        <f>INDEX(Hosts!$A:$O,MATCH(Places!$C2242,Hosts!$A:$A,0),MATCH(Places!E$1,Hosts!$1:$1,0))</f>
        <v>0.67</v>
      </c>
      <c r="F2242" s="87">
        <f>INDEX(Hosts!$A:$O,MATCH(Places!$C2242,Hosts!$A:$A,0),MATCH(Places!F$1,Hosts!$1:$1,0))</f>
        <v>0.86</v>
      </c>
      <c r="G2242" s="17" t="str">
        <f>INDEX(Hosts!$A:$O,MATCH(Places!$C2242,Hosts!$A:$A,0),MATCH(Places!G$1,Hosts!$1:$1,0))</f>
        <v>No</v>
      </c>
      <c r="H2242" s="17">
        <v>16</v>
      </c>
      <c r="I2242" s="17" t="str">
        <f>INDEX(Neighborhoods!$A:$C,MATCH(Places!$H2242,Neighborhoods!$A:$A,0),MATCH(Places!I$1,Neighborhoods!$1:$1,0))</f>
        <v>Manhattan</v>
      </c>
      <c r="J2242" s="17" t="str">
        <f>INDEX(Neighborhoods!$A:$C,MATCH(Places!$H2242,Neighborhoods!$A:$A,0),MATCH(Places!J$1,Neighborhoods!$1:$1,0))</f>
        <v>Harlem</v>
      </c>
      <c r="K2242" s="17" t="s">
        <v>11822</v>
      </c>
      <c r="L2242" s="17" t="str">
        <f t="shared" ref="L2242:L2305" si="140">IF(OR(K2242="Private room",K2242="Shared room"),"Yes","No")</f>
        <v>No</v>
      </c>
      <c r="M2242" s="17">
        <v>4</v>
      </c>
      <c r="N2242" s="17" t="str" cm="1">
        <f t="array" ref="N2242">_xlfn.IFS(M2242&lt;=2,"Small",M2242&lt;=5,"Medium",M2242&gt;5,"Large")</f>
        <v>Medium</v>
      </c>
      <c r="O2242" s="65">
        <v>200</v>
      </c>
      <c r="P2242" s="87">
        <f t="shared" ref="P2242:P2305" si="141">VLOOKUP(O2242,$AB$1:$AC$5,2)</f>
        <v>0.04</v>
      </c>
      <c r="Q2242" s="68">
        <v>4.7300000000000004</v>
      </c>
      <c r="R2242" s="68" t="str" cm="1">
        <f t="array" ref="R2242">_xlfn.SWITCH(ROUND(Q2242,0),5,"Excellent",4,"Good",3,"Ok","Bad")</f>
        <v>Excellent</v>
      </c>
      <c r="S2242" s="17">
        <v>15</v>
      </c>
      <c r="T2242" s="17" t="str">
        <f t="shared" ref="T2242:T2305" si="142">IF(AND(Q2242&gt;=4.8,S2242&gt;100),"Yes","No")</f>
        <v>No</v>
      </c>
      <c r="U2242" s="82">
        <v>43663</v>
      </c>
      <c r="V2242" s="82">
        <v>43898</v>
      </c>
      <c r="W2242" s="17">
        <v>74</v>
      </c>
      <c r="X2242" s="17" t="str">
        <f t="shared" ref="X2242:X2305" si="143">IF(W2242&lt;&gt;0,"Active","Inactive")</f>
        <v>Active</v>
      </c>
      <c r="Y2242" s="17" t="s">
        <v>15615</v>
      </c>
      <c r="Z2242" s="17"/>
    </row>
    <row r="2243" spans="1:26" x14ac:dyDescent="0.25">
      <c r="A2243">
        <v>2242</v>
      </c>
      <c r="B2243" s="17" t="s">
        <v>1655</v>
      </c>
      <c r="C2243" s="17">
        <v>2028</v>
      </c>
      <c r="D2243" s="17" t="str">
        <f>INDEX(Hosts!$A:$O,MATCH(Places!$C2243,Hosts!$A:$A,0),MATCH(Places!D$1,Hosts!$1:$1,0))</f>
        <v>Within an hour</v>
      </c>
      <c r="E2243" s="87">
        <f>INDEX(Hosts!$A:$O,MATCH(Places!$C2243,Hosts!$A:$A,0),MATCH(Places!E$1,Hosts!$1:$1,0))</f>
        <v>1</v>
      </c>
      <c r="F2243" s="87">
        <f>INDEX(Hosts!$A:$O,MATCH(Places!$C2243,Hosts!$A:$A,0),MATCH(Places!F$1,Hosts!$1:$1,0))</f>
        <v>0.98</v>
      </c>
      <c r="G2243" s="17" t="str">
        <f>INDEX(Hosts!$A:$O,MATCH(Places!$C2243,Hosts!$A:$A,0),MATCH(Places!G$1,Hosts!$1:$1,0))</f>
        <v>No</v>
      </c>
      <c r="H2243" s="17">
        <v>7</v>
      </c>
      <c r="I2243" s="17" t="str">
        <f>INDEX(Neighborhoods!$A:$C,MATCH(Places!$H2243,Neighborhoods!$A:$A,0),MATCH(Places!I$1,Neighborhoods!$1:$1,0))</f>
        <v>Brooklyn</v>
      </c>
      <c r="J2243" s="17" t="str">
        <f>INDEX(Neighborhoods!$A:$C,MATCH(Places!$H2243,Neighborhoods!$A:$A,0),MATCH(Places!J$1,Neighborhoods!$1:$1,0))</f>
        <v>Bedford-Stuyvesant</v>
      </c>
      <c r="K2243" s="17" t="s">
        <v>1</v>
      </c>
      <c r="L2243" s="17" t="str">
        <f t="shared" si="140"/>
        <v>Yes</v>
      </c>
      <c r="M2243" s="17">
        <v>1</v>
      </c>
      <c r="N2243" s="17" t="str" cm="1">
        <f t="array" ref="N2243">_xlfn.IFS(M2243&lt;=2,"Small",M2243&lt;=5,"Medium",M2243&gt;5,"Large")</f>
        <v>Small</v>
      </c>
      <c r="O2243" s="65">
        <v>50</v>
      </c>
      <c r="P2243" s="87">
        <f t="shared" si="141"/>
        <v>0.03</v>
      </c>
      <c r="Q2243" s="68">
        <v>4.9800000000000004</v>
      </c>
      <c r="R2243" s="68" t="str" cm="1">
        <f t="array" ref="R2243">_xlfn.SWITCH(ROUND(Q2243,0),5,"Excellent",4,"Good",3,"Ok","Bad")</f>
        <v>Excellent</v>
      </c>
      <c r="S2243" s="17">
        <v>85</v>
      </c>
      <c r="T2243" s="17" t="str">
        <f t="shared" si="142"/>
        <v>No</v>
      </c>
      <c r="U2243" s="82">
        <v>42664</v>
      </c>
      <c r="V2243" s="82">
        <v>44036</v>
      </c>
      <c r="W2243" s="17">
        <v>335</v>
      </c>
      <c r="X2243" s="17" t="str">
        <f t="shared" si="143"/>
        <v>Active</v>
      </c>
      <c r="Y2243" s="17" t="s">
        <v>15616</v>
      </c>
      <c r="Z2243" s="17"/>
    </row>
    <row r="2244" spans="1:26" x14ac:dyDescent="0.25">
      <c r="A2244">
        <v>2243</v>
      </c>
      <c r="B2244" s="17" t="s">
        <v>14311</v>
      </c>
      <c r="C2244" s="17">
        <v>2709</v>
      </c>
      <c r="D2244" s="17" t="str">
        <f>INDEX(Hosts!$A:$O,MATCH(Places!$C2244,Hosts!$A:$A,0),MATCH(Places!D$1,Hosts!$1:$1,0))</f>
        <v>Within an hour</v>
      </c>
      <c r="E2244" s="87">
        <f>INDEX(Hosts!$A:$O,MATCH(Places!$C2244,Hosts!$A:$A,0),MATCH(Places!E$1,Hosts!$1:$1,0))</f>
        <v>1</v>
      </c>
      <c r="F2244" s="87">
        <f>INDEX(Hosts!$A:$O,MATCH(Places!$C2244,Hosts!$A:$A,0),MATCH(Places!F$1,Hosts!$1:$1,0))</f>
        <v>1</v>
      </c>
      <c r="G2244" s="17" t="str">
        <f>INDEX(Hosts!$A:$O,MATCH(Places!$C2244,Hosts!$A:$A,0),MATCH(Places!G$1,Hosts!$1:$1,0))</f>
        <v>Yes</v>
      </c>
      <c r="H2244" s="17">
        <v>20</v>
      </c>
      <c r="I2244" s="17" t="str">
        <f>INDEX(Neighborhoods!$A:$C,MATCH(Places!$H2244,Neighborhoods!$A:$A,0),MATCH(Places!I$1,Neighborhoods!$1:$1,0))</f>
        <v>Manhattan</v>
      </c>
      <c r="J2244" s="17" t="str">
        <f>INDEX(Neighborhoods!$A:$C,MATCH(Places!$H2244,Neighborhoods!$A:$A,0),MATCH(Places!J$1,Neighborhoods!$1:$1,0))</f>
        <v>Upper West Side</v>
      </c>
      <c r="K2244" s="17" t="s">
        <v>1</v>
      </c>
      <c r="L2244" s="17" t="str">
        <f t="shared" si="140"/>
        <v>Yes</v>
      </c>
      <c r="M2244" s="17">
        <v>1</v>
      </c>
      <c r="N2244" s="17" t="str" cm="1">
        <f t="array" ref="N2244">_xlfn.IFS(M2244&lt;=2,"Small",M2244&lt;=5,"Medium",M2244&gt;5,"Large")</f>
        <v>Small</v>
      </c>
      <c r="O2244" s="65">
        <v>80</v>
      </c>
      <c r="P2244" s="87">
        <f t="shared" si="141"/>
        <v>0.03</v>
      </c>
      <c r="Q2244" s="68">
        <v>5</v>
      </c>
      <c r="R2244" s="68" t="str" cm="1">
        <f t="array" ref="R2244">_xlfn.SWITCH(ROUND(Q2244,0),5,"Excellent",4,"Good",3,"Ok","Bad")</f>
        <v>Excellent</v>
      </c>
      <c r="S2244" s="17">
        <v>3</v>
      </c>
      <c r="T2244" s="17" t="str">
        <f t="shared" si="142"/>
        <v>No</v>
      </c>
      <c r="U2244" s="82">
        <v>42695</v>
      </c>
      <c r="V2244" s="82">
        <v>42973</v>
      </c>
      <c r="W2244" s="17">
        <v>363</v>
      </c>
      <c r="X2244" s="17" t="str">
        <f t="shared" si="143"/>
        <v>Active</v>
      </c>
      <c r="Y2244" s="17" t="s">
        <v>15615</v>
      </c>
      <c r="Z2244" s="17"/>
    </row>
    <row r="2245" spans="1:26" x14ac:dyDescent="0.25">
      <c r="A2245">
        <v>2244</v>
      </c>
      <c r="B2245" s="17" t="s">
        <v>1656</v>
      </c>
      <c r="C2245" s="17">
        <v>1448</v>
      </c>
      <c r="D2245" s="17" t="str">
        <f>INDEX(Hosts!$A:$O,MATCH(Places!$C2245,Hosts!$A:$A,0),MATCH(Places!D$1,Hosts!$1:$1,0))</f>
        <v>Within a few hours</v>
      </c>
      <c r="E2245" s="87">
        <f>INDEX(Hosts!$A:$O,MATCH(Places!$C2245,Hosts!$A:$A,0),MATCH(Places!E$1,Hosts!$1:$1,0))</f>
        <v>1</v>
      </c>
      <c r="F2245" s="87">
        <f>INDEX(Hosts!$A:$O,MATCH(Places!$C2245,Hosts!$A:$A,0),MATCH(Places!F$1,Hosts!$1:$1,0))</f>
        <v>0.72</v>
      </c>
      <c r="G2245" s="17" t="str">
        <f>INDEX(Hosts!$A:$O,MATCH(Places!$C2245,Hosts!$A:$A,0),MATCH(Places!G$1,Hosts!$1:$1,0))</f>
        <v>Yes</v>
      </c>
      <c r="H2245" s="17">
        <v>21</v>
      </c>
      <c r="I2245" s="17" t="str">
        <f>INDEX(Neighborhoods!$A:$C,MATCH(Places!$H2245,Neighborhoods!$A:$A,0),MATCH(Places!I$1,Neighborhoods!$1:$1,0))</f>
        <v>Queens</v>
      </c>
      <c r="J2245" s="17" t="str">
        <f>INDEX(Neighborhoods!$A:$C,MATCH(Places!$H2245,Neighborhoods!$A:$A,0),MATCH(Places!J$1,Neighborhoods!$1:$1,0))</f>
        <v>Astoria</v>
      </c>
      <c r="K2245" s="17" t="s">
        <v>11822</v>
      </c>
      <c r="L2245" s="17" t="str">
        <f t="shared" si="140"/>
        <v>No</v>
      </c>
      <c r="M2245" s="17">
        <v>3</v>
      </c>
      <c r="N2245" s="17" t="str" cm="1">
        <f t="array" ref="N2245">_xlfn.IFS(M2245&lt;=2,"Small",M2245&lt;=5,"Medium",M2245&gt;5,"Large")</f>
        <v>Medium</v>
      </c>
      <c r="O2245" s="65">
        <v>116</v>
      </c>
      <c r="P2245" s="87">
        <f t="shared" si="141"/>
        <v>0.03</v>
      </c>
      <c r="Q2245" s="68">
        <v>5</v>
      </c>
      <c r="R2245" s="68" t="str" cm="1">
        <f t="array" ref="R2245">_xlfn.SWITCH(ROUND(Q2245,0),5,"Excellent",4,"Good",3,"Ok","Bad")</f>
        <v>Excellent</v>
      </c>
      <c r="S2245" s="17">
        <v>58</v>
      </c>
      <c r="T2245" s="17" t="str">
        <f t="shared" si="142"/>
        <v>No</v>
      </c>
      <c r="U2245" s="82">
        <v>42632</v>
      </c>
      <c r="V2245" s="82">
        <v>43837</v>
      </c>
      <c r="W2245" s="17">
        <v>360</v>
      </c>
      <c r="X2245" s="17" t="str">
        <f t="shared" si="143"/>
        <v>Active</v>
      </c>
      <c r="Y2245" s="17" t="s">
        <v>15615</v>
      </c>
      <c r="Z2245" s="17"/>
    </row>
    <row r="2246" spans="1:26" x14ac:dyDescent="0.25">
      <c r="A2246">
        <v>2245</v>
      </c>
      <c r="B2246" s="17" t="s">
        <v>13136</v>
      </c>
      <c r="C2246" s="17">
        <v>3000</v>
      </c>
      <c r="D2246" s="17" t="str">
        <f>INDEX(Hosts!$A:$O,MATCH(Places!$C2246,Hosts!$A:$A,0),MATCH(Places!D$1,Hosts!$1:$1,0))</f>
        <v>A few days or more</v>
      </c>
      <c r="E2246" s="87">
        <f>INDEX(Hosts!$A:$O,MATCH(Places!$C2246,Hosts!$A:$A,0),MATCH(Places!E$1,Hosts!$1:$1,0))</f>
        <v>0</v>
      </c>
      <c r="F2246" s="87">
        <f>INDEX(Hosts!$A:$O,MATCH(Places!$C2246,Hosts!$A:$A,0),MATCH(Places!F$1,Hosts!$1:$1,0))</f>
        <v>0.91</v>
      </c>
      <c r="G2246" s="17" t="str">
        <f>INDEX(Hosts!$A:$O,MATCH(Places!$C2246,Hosts!$A:$A,0),MATCH(Places!G$1,Hosts!$1:$1,0))</f>
        <v>No</v>
      </c>
      <c r="H2246" s="17">
        <v>14</v>
      </c>
      <c r="I2246" s="17" t="str">
        <f>INDEX(Neighborhoods!$A:$C,MATCH(Places!$H2246,Neighborhoods!$A:$A,0),MATCH(Places!I$1,Neighborhoods!$1:$1,0))</f>
        <v>Manhattan</v>
      </c>
      <c r="J2246" s="17" t="str">
        <f>INDEX(Neighborhoods!$A:$C,MATCH(Places!$H2246,Neighborhoods!$A:$A,0),MATCH(Places!J$1,Neighborhoods!$1:$1,0))</f>
        <v>East Harlem</v>
      </c>
      <c r="K2246" s="17" t="s">
        <v>11822</v>
      </c>
      <c r="L2246" s="17" t="str">
        <f t="shared" si="140"/>
        <v>No</v>
      </c>
      <c r="M2246" s="17">
        <v>3</v>
      </c>
      <c r="N2246" s="17" t="str" cm="1">
        <f t="array" ref="N2246">_xlfn.IFS(M2246&lt;=2,"Small",M2246&lt;=5,"Medium",M2246&gt;5,"Large")</f>
        <v>Medium</v>
      </c>
      <c r="O2246" s="65">
        <v>112</v>
      </c>
      <c r="P2246" s="87">
        <f t="shared" si="141"/>
        <v>0.03</v>
      </c>
      <c r="Q2246" s="68">
        <v>5</v>
      </c>
      <c r="R2246" s="68" t="str" cm="1">
        <f t="array" ref="R2246">_xlfn.SWITCH(ROUND(Q2246,0),5,"Excellent",4,"Good",3,"Ok","Bad")</f>
        <v>Excellent</v>
      </c>
      <c r="S2246" s="17">
        <v>6</v>
      </c>
      <c r="T2246" s="17" t="str">
        <f t="shared" si="142"/>
        <v>No</v>
      </c>
      <c r="U2246" s="82">
        <v>43811</v>
      </c>
      <c r="V2246" s="82">
        <v>43899</v>
      </c>
      <c r="W2246" s="17">
        <v>41</v>
      </c>
      <c r="X2246" s="17" t="str">
        <f t="shared" si="143"/>
        <v>Active</v>
      </c>
      <c r="Y2246" s="17" t="s">
        <v>15615</v>
      </c>
      <c r="Z2246" s="17"/>
    </row>
    <row r="2247" spans="1:26" x14ac:dyDescent="0.25">
      <c r="A2247">
        <v>2246</v>
      </c>
      <c r="B2247" s="17" t="s">
        <v>15520</v>
      </c>
      <c r="C2247" s="17">
        <v>2999</v>
      </c>
      <c r="D2247" s="17" t="str">
        <f>INDEX(Hosts!$A:$O,MATCH(Places!$C2247,Hosts!$A:$A,0),MATCH(Places!D$1,Hosts!$1:$1,0))</f>
        <v>Within a few hours</v>
      </c>
      <c r="E2247" s="87">
        <f>INDEX(Hosts!$A:$O,MATCH(Places!$C2247,Hosts!$A:$A,0),MATCH(Places!E$1,Hosts!$1:$1,0))</f>
        <v>0.93</v>
      </c>
      <c r="F2247" s="87">
        <f>INDEX(Hosts!$A:$O,MATCH(Places!$C2247,Hosts!$A:$A,0),MATCH(Places!F$1,Hosts!$1:$1,0))</f>
        <v>0.83</v>
      </c>
      <c r="G2247" s="17" t="str">
        <f>INDEX(Hosts!$A:$O,MATCH(Places!$C2247,Hosts!$A:$A,0),MATCH(Places!G$1,Hosts!$1:$1,0))</f>
        <v>No</v>
      </c>
      <c r="H2247" s="17">
        <v>12</v>
      </c>
      <c r="I2247" s="17" t="str">
        <f>INDEX(Neighborhoods!$A:$C,MATCH(Places!$H2247,Neighborhoods!$A:$A,0),MATCH(Places!I$1,Neighborhoods!$1:$1,0))</f>
        <v>Brooklyn</v>
      </c>
      <c r="J2247" s="17" t="str">
        <f>INDEX(Neighborhoods!$A:$C,MATCH(Places!$H2247,Neighborhoods!$A:$A,0),MATCH(Places!J$1,Neighborhoods!$1:$1,0))</f>
        <v>Williamsburg</v>
      </c>
      <c r="K2247" s="17" t="s">
        <v>11822</v>
      </c>
      <c r="L2247" s="17" t="str">
        <f t="shared" si="140"/>
        <v>No</v>
      </c>
      <c r="M2247" s="17">
        <v>5</v>
      </c>
      <c r="N2247" s="17" t="str" cm="1">
        <f t="array" ref="N2247">_xlfn.IFS(M2247&lt;=2,"Small",M2247&lt;=5,"Medium",M2247&gt;5,"Large")</f>
        <v>Medium</v>
      </c>
      <c r="O2247" s="65">
        <v>82</v>
      </c>
      <c r="P2247" s="87">
        <f t="shared" si="141"/>
        <v>0.03</v>
      </c>
      <c r="Q2247" s="68">
        <v>4.88</v>
      </c>
      <c r="R2247" s="68" t="str" cm="1">
        <f t="array" ref="R2247">_xlfn.SWITCH(ROUND(Q2247,0),5,"Excellent",4,"Good",3,"Ok","Bad")</f>
        <v>Excellent</v>
      </c>
      <c r="S2247" s="17">
        <v>234</v>
      </c>
      <c r="T2247" s="17" t="str">
        <f t="shared" si="142"/>
        <v>Yes</v>
      </c>
      <c r="U2247" s="82">
        <v>42627</v>
      </c>
      <c r="V2247" s="82">
        <v>44046</v>
      </c>
      <c r="W2247" s="17">
        <v>127</v>
      </c>
      <c r="X2247" s="17" t="str">
        <f t="shared" si="143"/>
        <v>Active</v>
      </c>
      <c r="Y2247" s="17" t="s">
        <v>15615</v>
      </c>
      <c r="Z2247" s="17"/>
    </row>
    <row r="2248" spans="1:26" x14ac:dyDescent="0.25">
      <c r="A2248">
        <v>2247</v>
      </c>
      <c r="B2248" s="17" t="s">
        <v>1657</v>
      </c>
      <c r="C2248" s="17">
        <v>1082</v>
      </c>
      <c r="D2248" s="17" t="str">
        <f>INDEX(Hosts!$A:$O,MATCH(Places!$C2248,Hosts!$A:$A,0),MATCH(Places!D$1,Hosts!$1:$1,0))</f>
        <v>Within an hour</v>
      </c>
      <c r="E2248" s="87">
        <f>INDEX(Hosts!$A:$O,MATCH(Places!$C2248,Hosts!$A:$A,0),MATCH(Places!E$1,Hosts!$1:$1,0))</f>
        <v>1</v>
      </c>
      <c r="F2248" s="87">
        <f>INDEX(Hosts!$A:$O,MATCH(Places!$C2248,Hosts!$A:$A,0),MATCH(Places!F$1,Hosts!$1:$1,0))</f>
        <v>1</v>
      </c>
      <c r="G2248" s="17" t="str">
        <f>INDEX(Hosts!$A:$O,MATCH(Places!$C2248,Hosts!$A:$A,0),MATCH(Places!G$1,Hosts!$1:$1,0))</f>
        <v>Yes</v>
      </c>
      <c r="H2248" s="17">
        <v>9</v>
      </c>
      <c r="I2248" s="17" t="str">
        <f>INDEX(Neighborhoods!$A:$C,MATCH(Places!$H2248,Neighborhoods!$A:$A,0),MATCH(Places!I$1,Neighborhoods!$1:$1,0))</f>
        <v>Brooklyn</v>
      </c>
      <c r="J2248" s="17" t="str">
        <f>INDEX(Neighborhoods!$A:$C,MATCH(Places!$H2248,Neighborhoods!$A:$A,0),MATCH(Places!J$1,Neighborhoods!$1:$1,0))</f>
        <v>Crown Heights</v>
      </c>
      <c r="K2248" s="17" t="s">
        <v>11822</v>
      </c>
      <c r="L2248" s="17" t="str">
        <f t="shared" si="140"/>
        <v>No</v>
      </c>
      <c r="M2248" s="17">
        <v>6</v>
      </c>
      <c r="N2248" s="17" t="str" cm="1">
        <f t="array" ref="N2248">_xlfn.IFS(M2248&lt;=2,"Small",M2248&lt;=5,"Medium",M2248&gt;5,"Large")</f>
        <v>Large</v>
      </c>
      <c r="O2248" s="65">
        <v>84</v>
      </c>
      <c r="P2248" s="87">
        <f t="shared" si="141"/>
        <v>0.03</v>
      </c>
      <c r="Q2248" s="68">
        <v>4.8899999999999997</v>
      </c>
      <c r="R2248" s="68" t="str" cm="1">
        <f t="array" ref="R2248">_xlfn.SWITCH(ROUND(Q2248,0),5,"Excellent",4,"Good",3,"Ok","Bad")</f>
        <v>Excellent</v>
      </c>
      <c r="S2248" s="17">
        <v>178</v>
      </c>
      <c r="T2248" s="17" t="str">
        <f t="shared" si="142"/>
        <v>Yes</v>
      </c>
      <c r="U2248" s="82">
        <v>42646</v>
      </c>
      <c r="V2248" s="82">
        <v>43996</v>
      </c>
      <c r="W2248" s="17">
        <v>20</v>
      </c>
      <c r="X2248" s="17" t="str">
        <f t="shared" si="143"/>
        <v>Active</v>
      </c>
      <c r="Y2248" s="17" t="s">
        <v>15616</v>
      </c>
      <c r="Z2248" s="17"/>
    </row>
    <row r="2249" spans="1:26" x14ac:dyDescent="0.25">
      <c r="A2249">
        <v>2248</v>
      </c>
      <c r="B2249" s="17" t="s">
        <v>1658</v>
      </c>
      <c r="C2249" s="17">
        <v>1289</v>
      </c>
      <c r="D2249" s="17" t="str">
        <f>INDEX(Hosts!$A:$O,MATCH(Places!$C2249,Hosts!$A:$A,0),MATCH(Places!D$1,Hosts!$1:$1,0))</f>
        <v>Within a day</v>
      </c>
      <c r="E2249" s="87">
        <f>INDEX(Hosts!$A:$O,MATCH(Places!$C2249,Hosts!$A:$A,0),MATCH(Places!E$1,Hosts!$1:$1,0))</f>
        <v>1</v>
      </c>
      <c r="F2249" s="87">
        <f>INDEX(Hosts!$A:$O,MATCH(Places!$C2249,Hosts!$A:$A,0),MATCH(Places!F$1,Hosts!$1:$1,0))</f>
        <v>0.89</v>
      </c>
      <c r="G2249" s="17" t="str">
        <f>INDEX(Hosts!$A:$O,MATCH(Places!$C2249,Hosts!$A:$A,0),MATCH(Places!G$1,Hosts!$1:$1,0))</f>
        <v>Yes</v>
      </c>
      <c r="H2249" s="17">
        <v>14</v>
      </c>
      <c r="I2249" s="17" t="str">
        <f>INDEX(Neighborhoods!$A:$C,MATCH(Places!$H2249,Neighborhoods!$A:$A,0),MATCH(Places!I$1,Neighborhoods!$1:$1,0))</f>
        <v>Manhattan</v>
      </c>
      <c r="J2249" s="17" t="str">
        <f>INDEX(Neighborhoods!$A:$C,MATCH(Places!$H2249,Neighborhoods!$A:$A,0),MATCH(Places!J$1,Neighborhoods!$1:$1,0))</f>
        <v>East Harlem</v>
      </c>
      <c r="K2249" s="17" t="s">
        <v>1</v>
      </c>
      <c r="L2249" s="17" t="str">
        <f t="shared" si="140"/>
        <v>Yes</v>
      </c>
      <c r="M2249" s="17">
        <v>1</v>
      </c>
      <c r="N2249" s="17" t="str" cm="1">
        <f t="array" ref="N2249">_xlfn.IFS(M2249&lt;=2,"Small",M2249&lt;=5,"Medium",M2249&gt;5,"Large")</f>
        <v>Small</v>
      </c>
      <c r="O2249" s="65">
        <v>47</v>
      </c>
      <c r="P2249" s="87">
        <f t="shared" si="141"/>
        <v>0.03</v>
      </c>
      <c r="Q2249" s="68">
        <v>4.9000000000000004</v>
      </c>
      <c r="R2249" s="68" t="str" cm="1">
        <f t="array" ref="R2249">_xlfn.SWITCH(ROUND(Q2249,0),5,"Excellent",4,"Good",3,"Ok","Bad")</f>
        <v>Excellent</v>
      </c>
      <c r="S2249" s="17">
        <v>10</v>
      </c>
      <c r="T2249" s="17" t="str">
        <f t="shared" si="142"/>
        <v>No</v>
      </c>
      <c r="U2249" s="82">
        <v>42639</v>
      </c>
      <c r="V2249" s="82">
        <v>43791</v>
      </c>
      <c r="W2249" s="17">
        <v>302</v>
      </c>
      <c r="X2249" s="17" t="str">
        <f t="shared" si="143"/>
        <v>Active</v>
      </c>
      <c r="Y2249" s="17" t="s">
        <v>15615</v>
      </c>
      <c r="Z2249" s="17"/>
    </row>
    <row r="2250" spans="1:26" x14ac:dyDescent="0.25">
      <c r="A2250">
        <v>2249</v>
      </c>
      <c r="B2250" s="17" t="s">
        <v>1659</v>
      </c>
      <c r="C2250" s="17">
        <v>2934</v>
      </c>
      <c r="D2250" s="17" t="str">
        <f>INDEX(Hosts!$A:$O,MATCH(Places!$C2250,Hosts!$A:$A,0),MATCH(Places!D$1,Hosts!$1:$1,0))</f>
        <v>Within an hour</v>
      </c>
      <c r="E2250" s="87">
        <f>INDEX(Hosts!$A:$O,MATCH(Places!$C2250,Hosts!$A:$A,0),MATCH(Places!E$1,Hosts!$1:$1,0))</f>
        <v>0.9</v>
      </c>
      <c r="F2250" s="87">
        <f>INDEX(Hosts!$A:$O,MATCH(Places!$C2250,Hosts!$A:$A,0),MATCH(Places!F$1,Hosts!$1:$1,0))</f>
        <v>1</v>
      </c>
      <c r="G2250" s="17" t="str">
        <f>INDEX(Hosts!$A:$O,MATCH(Places!$C2250,Hosts!$A:$A,0),MATCH(Places!G$1,Hosts!$1:$1,0))</f>
        <v>No</v>
      </c>
      <c r="H2250" s="17">
        <v>26</v>
      </c>
      <c r="I2250" s="17" t="str">
        <f>INDEX(Neighborhoods!$A:$C,MATCH(Places!$H2250,Neighborhoods!$A:$A,0),MATCH(Places!I$1,Neighborhoods!$1:$1,0))</f>
        <v>Queens</v>
      </c>
      <c r="J2250" s="17" t="str">
        <f>INDEX(Neighborhoods!$A:$C,MATCH(Places!$H2250,Neighborhoods!$A:$A,0),MATCH(Places!J$1,Neighborhoods!$1:$1,0))</f>
        <v>Sunnyside</v>
      </c>
      <c r="K2250" s="17" t="s">
        <v>1</v>
      </c>
      <c r="L2250" s="17" t="str">
        <f t="shared" si="140"/>
        <v>Yes</v>
      </c>
      <c r="M2250" s="17">
        <v>2</v>
      </c>
      <c r="N2250" s="17" t="str" cm="1">
        <f t="array" ref="N2250">_xlfn.IFS(M2250&lt;=2,"Small",M2250&lt;=5,"Medium",M2250&gt;5,"Large")</f>
        <v>Small</v>
      </c>
      <c r="O2250" s="65">
        <v>55</v>
      </c>
      <c r="P2250" s="87">
        <f t="shared" si="141"/>
        <v>0.03</v>
      </c>
      <c r="Q2250" s="68">
        <v>4.5599999999999996</v>
      </c>
      <c r="R2250" s="68" t="str" cm="1">
        <f t="array" ref="R2250">_xlfn.SWITCH(ROUND(Q2250,0),5,"Excellent",4,"Good",3,"Ok","Bad")</f>
        <v>Excellent</v>
      </c>
      <c r="S2250" s="17">
        <v>239</v>
      </c>
      <c r="T2250" s="17" t="str">
        <f t="shared" si="142"/>
        <v>No</v>
      </c>
      <c r="U2250" s="82">
        <v>42632</v>
      </c>
      <c r="V2250" s="82">
        <v>44003</v>
      </c>
      <c r="W2250" s="17">
        <v>46</v>
      </c>
      <c r="X2250" s="17" t="str">
        <f t="shared" si="143"/>
        <v>Active</v>
      </c>
      <c r="Y2250" s="17" t="s">
        <v>15616</v>
      </c>
      <c r="Z2250" s="17"/>
    </row>
    <row r="2251" spans="1:26" x14ac:dyDescent="0.25">
      <c r="A2251">
        <v>2250</v>
      </c>
      <c r="B2251" s="17" t="s">
        <v>1660</v>
      </c>
      <c r="C2251" s="17">
        <v>2934</v>
      </c>
      <c r="D2251" s="17" t="str">
        <f>INDEX(Hosts!$A:$O,MATCH(Places!$C2251,Hosts!$A:$A,0),MATCH(Places!D$1,Hosts!$1:$1,0))</f>
        <v>Within an hour</v>
      </c>
      <c r="E2251" s="87">
        <f>INDEX(Hosts!$A:$O,MATCH(Places!$C2251,Hosts!$A:$A,0),MATCH(Places!E$1,Hosts!$1:$1,0))</f>
        <v>0.9</v>
      </c>
      <c r="F2251" s="87">
        <f>INDEX(Hosts!$A:$O,MATCH(Places!$C2251,Hosts!$A:$A,0),MATCH(Places!F$1,Hosts!$1:$1,0))</f>
        <v>1</v>
      </c>
      <c r="G2251" s="17" t="str">
        <f>INDEX(Hosts!$A:$O,MATCH(Places!$C2251,Hosts!$A:$A,0),MATCH(Places!G$1,Hosts!$1:$1,0))</f>
        <v>No</v>
      </c>
      <c r="H2251" s="17">
        <v>26</v>
      </c>
      <c r="I2251" s="17" t="str">
        <f>INDEX(Neighborhoods!$A:$C,MATCH(Places!$H2251,Neighborhoods!$A:$A,0),MATCH(Places!I$1,Neighborhoods!$1:$1,0))</f>
        <v>Queens</v>
      </c>
      <c r="J2251" s="17" t="str">
        <f>INDEX(Neighborhoods!$A:$C,MATCH(Places!$H2251,Neighborhoods!$A:$A,0),MATCH(Places!J$1,Neighborhoods!$1:$1,0))</f>
        <v>Sunnyside</v>
      </c>
      <c r="K2251" s="17" t="s">
        <v>1</v>
      </c>
      <c r="L2251" s="17" t="str">
        <f t="shared" si="140"/>
        <v>Yes</v>
      </c>
      <c r="M2251" s="17">
        <v>2</v>
      </c>
      <c r="N2251" s="17" t="str" cm="1">
        <f t="array" ref="N2251">_xlfn.IFS(M2251&lt;=2,"Small",M2251&lt;=5,"Medium",M2251&gt;5,"Large")</f>
        <v>Small</v>
      </c>
      <c r="O2251" s="65">
        <v>45</v>
      </c>
      <c r="P2251" s="87">
        <f t="shared" si="141"/>
        <v>0.03</v>
      </c>
      <c r="Q2251" s="68">
        <v>4.5599999999999996</v>
      </c>
      <c r="R2251" s="68" t="str" cm="1">
        <f t="array" ref="R2251">_xlfn.SWITCH(ROUND(Q2251,0),5,"Excellent",4,"Good",3,"Ok","Bad")</f>
        <v>Excellent</v>
      </c>
      <c r="S2251" s="17">
        <v>213</v>
      </c>
      <c r="T2251" s="17" t="str">
        <f t="shared" si="142"/>
        <v>No</v>
      </c>
      <c r="U2251" s="82">
        <v>42632</v>
      </c>
      <c r="V2251" s="82">
        <v>44011</v>
      </c>
      <c r="W2251" s="17">
        <v>46</v>
      </c>
      <c r="X2251" s="17" t="str">
        <f t="shared" si="143"/>
        <v>Active</v>
      </c>
      <c r="Y2251" s="17" t="s">
        <v>15616</v>
      </c>
      <c r="Z2251" s="17"/>
    </row>
    <row r="2252" spans="1:26" x14ac:dyDescent="0.25">
      <c r="A2252">
        <v>2251</v>
      </c>
      <c r="B2252" s="17" t="s">
        <v>1661</v>
      </c>
      <c r="C2252" s="17">
        <v>2934</v>
      </c>
      <c r="D2252" s="17" t="str">
        <f>INDEX(Hosts!$A:$O,MATCH(Places!$C2252,Hosts!$A:$A,0),MATCH(Places!D$1,Hosts!$1:$1,0))</f>
        <v>Within an hour</v>
      </c>
      <c r="E2252" s="87">
        <f>INDEX(Hosts!$A:$O,MATCH(Places!$C2252,Hosts!$A:$A,0),MATCH(Places!E$1,Hosts!$1:$1,0))</f>
        <v>0.9</v>
      </c>
      <c r="F2252" s="87">
        <f>INDEX(Hosts!$A:$O,MATCH(Places!$C2252,Hosts!$A:$A,0),MATCH(Places!F$1,Hosts!$1:$1,0))</f>
        <v>1</v>
      </c>
      <c r="G2252" s="17" t="str">
        <f>INDEX(Hosts!$A:$O,MATCH(Places!$C2252,Hosts!$A:$A,0),MATCH(Places!G$1,Hosts!$1:$1,0))</f>
        <v>No</v>
      </c>
      <c r="H2252" s="17">
        <v>26</v>
      </c>
      <c r="I2252" s="17" t="str">
        <f>INDEX(Neighborhoods!$A:$C,MATCH(Places!$H2252,Neighborhoods!$A:$A,0),MATCH(Places!I$1,Neighborhoods!$1:$1,0))</f>
        <v>Queens</v>
      </c>
      <c r="J2252" s="17" t="str">
        <f>INDEX(Neighborhoods!$A:$C,MATCH(Places!$H2252,Neighborhoods!$A:$A,0),MATCH(Places!J$1,Neighborhoods!$1:$1,0))</f>
        <v>Sunnyside</v>
      </c>
      <c r="K2252" s="17" t="s">
        <v>1</v>
      </c>
      <c r="L2252" s="17" t="str">
        <f t="shared" si="140"/>
        <v>Yes</v>
      </c>
      <c r="M2252" s="17">
        <v>2</v>
      </c>
      <c r="N2252" s="17" t="str" cm="1">
        <f t="array" ref="N2252">_xlfn.IFS(M2252&lt;=2,"Small",M2252&lt;=5,"Medium",M2252&gt;5,"Large")</f>
        <v>Small</v>
      </c>
      <c r="O2252" s="65">
        <v>45</v>
      </c>
      <c r="P2252" s="87">
        <f t="shared" si="141"/>
        <v>0.03</v>
      </c>
      <c r="Q2252" s="68">
        <v>4.63</v>
      </c>
      <c r="R2252" s="68" t="str" cm="1">
        <f t="array" ref="R2252">_xlfn.SWITCH(ROUND(Q2252,0),5,"Excellent",4,"Good",3,"Ok","Bad")</f>
        <v>Excellent</v>
      </c>
      <c r="S2252" s="17">
        <v>189</v>
      </c>
      <c r="T2252" s="17" t="str">
        <f t="shared" si="142"/>
        <v>No</v>
      </c>
      <c r="U2252" s="82">
        <v>42645</v>
      </c>
      <c r="V2252" s="82">
        <v>44012</v>
      </c>
      <c r="W2252" s="17">
        <v>45</v>
      </c>
      <c r="X2252" s="17" t="str">
        <f t="shared" si="143"/>
        <v>Active</v>
      </c>
      <c r="Y2252" s="17" t="s">
        <v>15616</v>
      </c>
      <c r="Z2252" s="17"/>
    </row>
    <row r="2253" spans="1:26" x14ac:dyDescent="0.25">
      <c r="A2253">
        <v>2252</v>
      </c>
      <c r="B2253" s="17" t="s">
        <v>13385</v>
      </c>
      <c r="C2253" s="17">
        <v>1349</v>
      </c>
      <c r="D2253" s="17" t="str">
        <f>INDEX(Hosts!$A:$O,MATCH(Places!$C2253,Hosts!$A:$A,0),MATCH(Places!D$1,Hosts!$1:$1,0))</f>
        <v>Within an hour</v>
      </c>
      <c r="E2253" s="87">
        <f>INDEX(Hosts!$A:$O,MATCH(Places!$C2253,Hosts!$A:$A,0),MATCH(Places!E$1,Hosts!$1:$1,0))</f>
        <v>1</v>
      </c>
      <c r="F2253" s="87">
        <f>INDEX(Hosts!$A:$O,MATCH(Places!$C2253,Hosts!$A:$A,0),MATCH(Places!F$1,Hosts!$1:$1,0))</f>
        <v>0.98</v>
      </c>
      <c r="G2253" s="17" t="str">
        <f>INDEX(Hosts!$A:$O,MATCH(Places!$C2253,Hosts!$A:$A,0),MATCH(Places!G$1,Hosts!$1:$1,0))</f>
        <v>No</v>
      </c>
      <c r="H2253" s="17">
        <v>7</v>
      </c>
      <c r="I2253" s="17" t="str">
        <f>INDEX(Neighborhoods!$A:$C,MATCH(Places!$H2253,Neighborhoods!$A:$A,0),MATCH(Places!I$1,Neighborhoods!$1:$1,0))</f>
        <v>Brooklyn</v>
      </c>
      <c r="J2253" s="17" t="str">
        <f>INDEX(Neighborhoods!$A:$C,MATCH(Places!$H2253,Neighborhoods!$A:$A,0),MATCH(Places!J$1,Neighborhoods!$1:$1,0))</f>
        <v>Bedford-Stuyvesant</v>
      </c>
      <c r="K2253" s="17" t="s">
        <v>1</v>
      </c>
      <c r="L2253" s="17" t="str">
        <f t="shared" si="140"/>
        <v>Yes</v>
      </c>
      <c r="M2253" s="17">
        <v>3</v>
      </c>
      <c r="N2253" s="17" t="str" cm="1">
        <f t="array" ref="N2253">_xlfn.IFS(M2253&lt;=2,"Small",M2253&lt;=5,"Medium",M2253&gt;5,"Large")</f>
        <v>Medium</v>
      </c>
      <c r="O2253" s="65">
        <v>65</v>
      </c>
      <c r="P2253" s="87">
        <f t="shared" si="141"/>
        <v>0.03</v>
      </c>
      <c r="Q2253" s="68">
        <v>4.75</v>
      </c>
      <c r="R2253" s="68" t="str" cm="1">
        <f t="array" ref="R2253">_xlfn.SWITCH(ROUND(Q2253,0),5,"Excellent",4,"Good",3,"Ok","Bad")</f>
        <v>Excellent</v>
      </c>
      <c r="S2253" s="17">
        <v>65</v>
      </c>
      <c r="T2253" s="17" t="str">
        <f t="shared" si="142"/>
        <v>No</v>
      </c>
      <c r="U2253" s="82">
        <v>42672</v>
      </c>
      <c r="V2253" s="82">
        <v>43904</v>
      </c>
      <c r="W2253" s="17">
        <v>176</v>
      </c>
      <c r="X2253" s="17" t="str">
        <f t="shared" si="143"/>
        <v>Active</v>
      </c>
      <c r="Y2253" s="17" t="s">
        <v>15616</v>
      </c>
      <c r="Z2253" s="17"/>
    </row>
    <row r="2254" spans="1:26" x14ac:dyDescent="0.25">
      <c r="A2254">
        <v>2253</v>
      </c>
      <c r="B2254" s="17" t="s">
        <v>1662</v>
      </c>
      <c r="C2254" s="17">
        <v>3007</v>
      </c>
      <c r="D2254" s="17" t="str">
        <f>INDEX(Hosts!$A:$O,MATCH(Places!$C2254,Hosts!$A:$A,0),MATCH(Places!D$1,Hosts!$1:$1,0))</f>
        <v>Within an hour</v>
      </c>
      <c r="E2254" s="87">
        <f>INDEX(Hosts!$A:$O,MATCH(Places!$C2254,Hosts!$A:$A,0),MATCH(Places!E$1,Hosts!$1:$1,0))</f>
        <v>0.88</v>
      </c>
      <c r="F2254" s="87">
        <f>INDEX(Hosts!$A:$O,MATCH(Places!$C2254,Hosts!$A:$A,0),MATCH(Places!F$1,Hosts!$1:$1,0))</f>
        <v>0.81</v>
      </c>
      <c r="G2254" s="17" t="str">
        <f>INDEX(Hosts!$A:$O,MATCH(Places!$C2254,Hosts!$A:$A,0),MATCH(Places!G$1,Hosts!$1:$1,0))</f>
        <v>No</v>
      </c>
      <c r="H2254" s="17">
        <v>15</v>
      </c>
      <c r="I2254" s="17" t="str">
        <f>INDEX(Neighborhoods!$A:$C,MATCH(Places!$H2254,Neighborhoods!$A:$A,0),MATCH(Places!I$1,Neighborhoods!$1:$1,0))</f>
        <v>Manhattan</v>
      </c>
      <c r="J2254" s="17" t="str">
        <f>INDEX(Neighborhoods!$A:$C,MATCH(Places!$H2254,Neighborhoods!$A:$A,0),MATCH(Places!J$1,Neighborhoods!$1:$1,0))</f>
        <v>East Village</v>
      </c>
      <c r="K2254" s="17" t="s">
        <v>11822</v>
      </c>
      <c r="L2254" s="17" t="str">
        <f t="shared" si="140"/>
        <v>No</v>
      </c>
      <c r="M2254" s="17">
        <v>4</v>
      </c>
      <c r="N2254" s="17" t="str" cm="1">
        <f t="array" ref="N2254">_xlfn.IFS(M2254&lt;=2,"Small",M2254&lt;=5,"Medium",M2254&gt;5,"Large")</f>
        <v>Medium</v>
      </c>
      <c r="O2254" s="65">
        <v>120</v>
      </c>
      <c r="P2254" s="87">
        <f t="shared" si="141"/>
        <v>0.03</v>
      </c>
      <c r="Q2254" s="68">
        <v>4.38</v>
      </c>
      <c r="R2254" s="68" t="str" cm="1">
        <f t="array" ref="R2254">_xlfn.SWITCH(ROUND(Q2254,0),5,"Excellent",4,"Good",3,"Ok","Bad")</f>
        <v>Good</v>
      </c>
      <c r="S2254" s="17">
        <v>53</v>
      </c>
      <c r="T2254" s="17" t="str">
        <f t="shared" si="142"/>
        <v>No</v>
      </c>
      <c r="U2254" s="82">
        <v>42660</v>
      </c>
      <c r="V2254" s="82">
        <v>43901</v>
      </c>
      <c r="W2254" s="17">
        <v>15</v>
      </c>
      <c r="X2254" s="17" t="str">
        <f t="shared" si="143"/>
        <v>Active</v>
      </c>
      <c r="Y2254" s="17" t="s">
        <v>15615</v>
      </c>
      <c r="Z2254" s="17"/>
    </row>
    <row r="2255" spans="1:26" x14ac:dyDescent="0.25">
      <c r="A2255">
        <v>2254</v>
      </c>
      <c r="B2255" s="17" t="s">
        <v>14283</v>
      </c>
      <c r="C2255" s="17">
        <v>2585</v>
      </c>
      <c r="D2255" s="17" t="str">
        <f>INDEX(Hosts!$A:$O,MATCH(Places!$C2255,Hosts!$A:$A,0),MATCH(Places!D$1,Hosts!$1:$1,0))</f>
        <v>Within a day</v>
      </c>
      <c r="E2255" s="87">
        <f>INDEX(Hosts!$A:$O,MATCH(Places!$C2255,Hosts!$A:$A,0),MATCH(Places!E$1,Hosts!$1:$1,0))</f>
        <v>0.67</v>
      </c>
      <c r="F2255" s="87">
        <f>INDEX(Hosts!$A:$O,MATCH(Places!$C2255,Hosts!$A:$A,0),MATCH(Places!F$1,Hosts!$1:$1,0))</f>
        <v>0.75</v>
      </c>
      <c r="G2255" s="17" t="str">
        <f>INDEX(Hosts!$A:$O,MATCH(Places!$C2255,Hosts!$A:$A,0),MATCH(Places!G$1,Hosts!$1:$1,0))</f>
        <v>No</v>
      </c>
      <c r="H2255" s="17">
        <v>17</v>
      </c>
      <c r="I2255" s="17" t="str">
        <f>INDEX(Neighborhoods!$A:$C,MATCH(Places!$H2255,Neighborhoods!$A:$A,0),MATCH(Places!I$1,Neighborhoods!$1:$1,0))</f>
        <v>Manhattan</v>
      </c>
      <c r="J2255" s="17" t="str">
        <f>INDEX(Neighborhoods!$A:$C,MATCH(Places!$H2255,Neighborhoods!$A:$A,0),MATCH(Places!J$1,Neighborhoods!$1:$1,0))</f>
        <v>Hell's Kitchen</v>
      </c>
      <c r="K2255" s="17" t="s">
        <v>11822</v>
      </c>
      <c r="L2255" s="17" t="str">
        <f t="shared" si="140"/>
        <v>No</v>
      </c>
      <c r="M2255" s="17">
        <v>5</v>
      </c>
      <c r="N2255" s="17" t="str" cm="1">
        <f t="array" ref="N2255">_xlfn.IFS(M2255&lt;=2,"Small",M2255&lt;=5,"Medium",M2255&gt;5,"Large")</f>
        <v>Medium</v>
      </c>
      <c r="O2255" s="65">
        <v>200</v>
      </c>
      <c r="P2255" s="87">
        <f t="shared" si="141"/>
        <v>0.04</v>
      </c>
      <c r="Q2255" s="68">
        <v>5</v>
      </c>
      <c r="R2255" s="68" t="str" cm="1">
        <f t="array" ref="R2255">_xlfn.SWITCH(ROUND(Q2255,0),5,"Excellent",4,"Good",3,"Ok","Bad")</f>
        <v>Excellent</v>
      </c>
      <c r="S2255" s="17">
        <v>3</v>
      </c>
      <c r="T2255" s="17" t="str">
        <f t="shared" si="142"/>
        <v>No</v>
      </c>
      <c r="U2255" s="82">
        <v>42868</v>
      </c>
      <c r="V2255" s="82">
        <v>43724</v>
      </c>
      <c r="W2255" s="17">
        <v>196</v>
      </c>
      <c r="X2255" s="17" t="str">
        <f t="shared" si="143"/>
        <v>Active</v>
      </c>
      <c r="Y2255" s="17" t="s">
        <v>15615</v>
      </c>
      <c r="Z2255" s="17"/>
    </row>
    <row r="2256" spans="1:26" x14ac:dyDescent="0.25">
      <c r="A2256">
        <v>2255</v>
      </c>
      <c r="B2256" s="17" t="s">
        <v>15265</v>
      </c>
      <c r="C2256" s="17">
        <v>2493</v>
      </c>
      <c r="D2256" s="17" t="str">
        <f>INDEX(Hosts!$A:$O,MATCH(Places!$C2256,Hosts!$A:$A,0),MATCH(Places!D$1,Hosts!$1:$1,0))</f>
        <v>Within an hour</v>
      </c>
      <c r="E2256" s="87">
        <f>INDEX(Hosts!$A:$O,MATCH(Places!$C2256,Hosts!$A:$A,0),MATCH(Places!E$1,Hosts!$1:$1,0))</f>
        <v>1</v>
      </c>
      <c r="F2256" s="87">
        <f>INDEX(Hosts!$A:$O,MATCH(Places!$C2256,Hosts!$A:$A,0),MATCH(Places!F$1,Hosts!$1:$1,0))</f>
        <v>1</v>
      </c>
      <c r="G2256" s="17" t="str">
        <f>INDEX(Hosts!$A:$O,MATCH(Places!$C2256,Hosts!$A:$A,0),MATCH(Places!G$1,Hosts!$1:$1,0))</f>
        <v>Yes</v>
      </c>
      <c r="H2256" s="17">
        <v>16</v>
      </c>
      <c r="I2256" s="17" t="str">
        <f>INDEX(Neighborhoods!$A:$C,MATCH(Places!$H2256,Neighborhoods!$A:$A,0),MATCH(Places!I$1,Neighborhoods!$1:$1,0))</f>
        <v>Manhattan</v>
      </c>
      <c r="J2256" s="17" t="str">
        <f>INDEX(Neighborhoods!$A:$C,MATCH(Places!$H2256,Neighborhoods!$A:$A,0),MATCH(Places!J$1,Neighborhoods!$1:$1,0))</f>
        <v>Harlem</v>
      </c>
      <c r="K2256" s="17" t="s">
        <v>1</v>
      </c>
      <c r="L2256" s="17" t="str">
        <f t="shared" si="140"/>
        <v>Yes</v>
      </c>
      <c r="M2256" s="17">
        <v>2</v>
      </c>
      <c r="N2256" s="17" t="str" cm="1">
        <f t="array" ref="N2256">_xlfn.IFS(M2256&lt;=2,"Small",M2256&lt;=5,"Medium",M2256&gt;5,"Large")</f>
        <v>Small</v>
      </c>
      <c r="O2256" s="65">
        <v>67</v>
      </c>
      <c r="P2256" s="87">
        <f t="shared" si="141"/>
        <v>0.03</v>
      </c>
      <c r="Q2256" s="68">
        <v>4.91</v>
      </c>
      <c r="R2256" s="68" t="str" cm="1">
        <f t="array" ref="R2256">_xlfn.SWITCH(ROUND(Q2256,0),5,"Excellent",4,"Good",3,"Ok","Bad")</f>
        <v>Excellent</v>
      </c>
      <c r="S2256" s="17">
        <v>122</v>
      </c>
      <c r="T2256" s="17" t="str">
        <f t="shared" si="142"/>
        <v>Yes</v>
      </c>
      <c r="U2256" s="82">
        <v>42653</v>
      </c>
      <c r="V2256" s="82">
        <v>43907</v>
      </c>
      <c r="W2256" s="17">
        <v>347</v>
      </c>
      <c r="X2256" s="17" t="str">
        <f t="shared" si="143"/>
        <v>Active</v>
      </c>
      <c r="Y2256" s="17" t="s">
        <v>15615</v>
      </c>
      <c r="Z2256" s="17"/>
    </row>
    <row r="2257" spans="1:26" x14ac:dyDescent="0.25">
      <c r="A2257">
        <v>2256</v>
      </c>
      <c r="B2257" s="17" t="s">
        <v>13952</v>
      </c>
      <c r="C2257" s="17">
        <v>1095</v>
      </c>
      <c r="D2257" s="17" t="str">
        <f>INDEX(Hosts!$A:$O,MATCH(Places!$C2257,Hosts!$A:$A,0),MATCH(Places!D$1,Hosts!$1:$1,0))</f>
        <v>Within an hour</v>
      </c>
      <c r="E2257" s="87">
        <f>INDEX(Hosts!$A:$O,MATCH(Places!$C2257,Hosts!$A:$A,0),MATCH(Places!E$1,Hosts!$1:$1,0))</f>
        <v>1</v>
      </c>
      <c r="F2257" s="87">
        <f>INDEX(Hosts!$A:$O,MATCH(Places!$C2257,Hosts!$A:$A,0),MATCH(Places!F$1,Hosts!$1:$1,0))</f>
        <v>0.73</v>
      </c>
      <c r="G2257" s="17" t="str">
        <f>INDEX(Hosts!$A:$O,MATCH(Places!$C2257,Hosts!$A:$A,0),MATCH(Places!G$1,Hosts!$1:$1,0))</f>
        <v>No</v>
      </c>
      <c r="H2257" s="17">
        <v>19</v>
      </c>
      <c r="I2257" s="17" t="str">
        <f>INDEX(Neighborhoods!$A:$C,MATCH(Places!$H2257,Neighborhoods!$A:$A,0),MATCH(Places!I$1,Neighborhoods!$1:$1,0))</f>
        <v>Manhattan</v>
      </c>
      <c r="J2257" s="17" t="str">
        <f>INDEX(Neighborhoods!$A:$C,MATCH(Places!$H2257,Neighborhoods!$A:$A,0),MATCH(Places!J$1,Neighborhoods!$1:$1,0))</f>
        <v>Upper East Side</v>
      </c>
      <c r="K2257" s="17" t="s">
        <v>11822</v>
      </c>
      <c r="L2257" s="17" t="str">
        <f t="shared" si="140"/>
        <v>No</v>
      </c>
      <c r="M2257" s="17">
        <v>4</v>
      </c>
      <c r="N2257" s="17" t="str" cm="1">
        <f t="array" ref="N2257">_xlfn.IFS(M2257&lt;=2,"Small",M2257&lt;=5,"Medium",M2257&gt;5,"Large")</f>
        <v>Medium</v>
      </c>
      <c r="O2257" s="65">
        <v>132</v>
      </c>
      <c r="P2257" s="87">
        <f t="shared" si="141"/>
        <v>0.03</v>
      </c>
      <c r="Q2257" s="68">
        <v>4.84</v>
      </c>
      <c r="R2257" s="68" t="str" cm="1">
        <f t="array" ref="R2257">_xlfn.SWITCH(ROUND(Q2257,0),5,"Excellent",4,"Good",3,"Ok","Bad")</f>
        <v>Excellent</v>
      </c>
      <c r="S2257" s="17">
        <v>149</v>
      </c>
      <c r="T2257" s="17" t="str">
        <f t="shared" si="142"/>
        <v>Yes</v>
      </c>
      <c r="U2257" s="82">
        <v>42646</v>
      </c>
      <c r="V2257" s="82">
        <v>43732</v>
      </c>
      <c r="W2257" s="17">
        <v>350</v>
      </c>
      <c r="X2257" s="17" t="str">
        <f t="shared" si="143"/>
        <v>Active</v>
      </c>
      <c r="Y2257" s="17" t="s">
        <v>15615</v>
      </c>
      <c r="Z2257" s="17"/>
    </row>
    <row r="2258" spans="1:26" x14ac:dyDescent="0.25">
      <c r="A2258">
        <v>2257</v>
      </c>
      <c r="B2258" s="17" t="s">
        <v>1663</v>
      </c>
      <c r="C2258" s="17">
        <v>2987</v>
      </c>
      <c r="D2258" s="17" t="str">
        <f>INDEX(Hosts!$A:$O,MATCH(Places!$C2258,Hosts!$A:$A,0),MATCH(Places!D$1,Hosts!$1:$1,0))</f>
        <v>Within a few hours</v>
      </c>
      <c r="E2258" s="87">
        <f>INDEX(Hosts!$A:$O,MATCH(Places!$C2258,Hosts!$A:$A,0),MATCH(Places!E$1,Hosts!$1:$1,0))</f>
        <v>1</v>
      </c>
      <c r="F2258" s="87">
        <f>INDEX(Hosts!$A:$O,MATCH(Places!$C2258,Hosts!$A:$A,0),MATCH(Places!F$1,Hosts!$1:$1,0))</f>
        <v>0.99</v>
      </c>
      <c r="G2258" s="17" t="str">
        <f>INDEX(Hosts!$A:$O,MATCH(Places!$C2258,Hosts!$A:$A,0),MATCH(Places!G$1,Hosts!$1:$1,0))</f>
        <v>No</v>
      </c>
      <c r="H2258" s="17">
        <v>31</v>
      </c>
      <c r="I2258" s="17" t="str">
        <f>INDEX(Neighborhoods!$A:$C,MATCH(Places!$H2258,Neighborhoods!$A:$A,0),MATCH(Places!I$1,Neighborhoods!$1:$1,0))</f>
        <v>Staten Island</v>
      </c>
      <c r="J2258" s="17" t="str">
        <f>INDEX(Neighborhoods!$A:$C,MATCH(Places!$H2258,Neighborhoods!$A:$A,0),MATCH(Places!J$1,Neighborhoods!$1:$1,0))</f>
        <v>West Brighton</v>
      </c>
      <c r="K2258" s="17" t="s">
        <v>1</v>
      </c>
      <c r="L2258" s="17" t="str">
        <f t="shared" si="140"/>
        <v>Yes</v>
      </c>
      <c r="M2258" s="17">
        <v>4</v>
      </c>
      <c r="N2258" s="17" t="str" cm="1">
        <f t="array" ref="N2258">_xlfn.IFS(M2258&lt;=2,"Small",M2258&lt;=5,"Medium",M2258&gt;5,"Large")</f>
        <v>Medium</v>
      </c>
      <c r="O2258" s="65">
        <v>89</v>
      </c>
      <c r="P2258" s="87">
        <f t="shared" si="141"/>
        <v>0.03</v>
      </c>
      <c r="Q2258" s="68">
        <v>4.58</v>
      </c>
      <c r="R2258" s="68" t="str" cm="1">
        <f t="array" ref="R2258">_xlfn.SWITCH(ROUND(Q2258,0),5,"Excellent",4,"Good",3,"Ok","Bad")</f>
        <v>Excellent</v>
      </c>
      <c r="S2258" s="17">
        <v>62</v>
      </c>
      <c r="T2258" s="17" t="str">
        <f t="shared" si="142"/>
        <v>No</v>
      </c>
      <c r="U2258" s="82">
        <v>42725</v>
      </c>
      <c r="V2258" s="82">
        <v>43829</v>
      </c>
      <c r="W2258" s="17">
        <v>365</v>
      </c>
      <c r="X2258" s="17" t="str">
        <f t="shared" si="143"/>
        <v>Active</v>
      </c>
      <c r="Y2258" s="17" t="s">
        <v>15616</v>
      </c>
      <c r="Z2258" s="17"/>
    </row>
    <row r="2259" spans="1:26" x14ac:dyDescent="0.25">
      <c r="A2259">
        <v>2258</v>
      </c>
      <c r="B2259" s="17" t="s">
        <v>1664</v>
      </c>
      <c r="C2259" s="17">
        <v>1780</v>
      </c>
      <c r="D2259" s="17" t="str">
        <f>INDEX(Hosts!$A:$O,MATCH(Places!$C2259,Hosts!$A:$A,0),MATCH(Places!D$1,Hosts!$1:$1,0))</f>
        <v>Within an hour</v>
      </c>
      <c r="E2259" s="87">
        <f>INDEX(Hosts!$A:$O,MATCH(Places!$C2259,Hosts!$A:$A,0),MATCH(Places!E$1,Hosts!$1:$1,0))</f>
        <v>1</v>
      </c>
      <c r="F2259" s="87">
        <f>INDEX(Hosts!$A:$O,MATCH(Places!$C2259,Hosts!$A:$A,0),MATCH(Places!F$1,Hosts!$1:$1,0))</f>
        <v>0.89</v>
      </c>
      <c r="G2259" s="17" t="str">
        <f>INDEX(Hosts!$A:$O,MATCH(Places!$C2259,Hosts!$A:$A,0),MATCH(Places!G$1,Hosts!$1:$1,0))</f>
        <v>No</v>
      </c>
      <c r="H2259" s="17">
        <v>18</v>
      </c>
      <c r="I2259" s="17" t="str">
        <f>INDEX(Neighborhoods!$A:$C,MATCH(Places!$H2259,Neighborhoods!$A:$A,0),MATCH(Places!I$1,Neighborhoods!$1:$1,0))</f>
        <v>Manhattan</v>
      </c>
      <c r="J2259" s="17" t="str">
        <f>INDEX(Neighborhoods!$A:$C,MATCH(Places!$H2259,Neighborhoods!$A:$A,0),MATCH(Places!J$1,Neighborhoods!$1:$1,0))</f>
        <v>Midtown</v>
      </c>
      <c r="K2259" s="17" t="s">
        <v>11822</v>
      </c>
      <c r="L2259" s="17" t="str">
        <f t="shared" si="140"/>
        <v>No</v>
      </c>
      <c r="M2259" s="17">
        <v>6</v>
      </c>
      <c r="N2259" s="17" t="str" cm="1">
        <f t="array" ref="N2259">_xlfn.IFS(M2259&lt;=2,"Small",M2259&lt;=5,"Medium",M2259&gt;5,"Large")</f>
        <v>Large</v>
      </c>
      <c r="O2259" s="65">
        <v>169</v>
      </c>
      <c r="P2259" s="87">
        <f t="shared" si="141"/>
        <v>0.03</v>
      </c>
      <c r="Q2259" s="68">
        <v>4.57</v>
      </c>
      <c r="R2259" s="68" t="str" cm="1">
        <f t="array" ref="R2259">_xlfn.SWITCH(ROUND(Q2259,0),5,"Excellent",4,"Good",3,"Ok","Bad")</f>
        <v>Excellent</v>
      </c>
      <c r="S2259" s="17">
        <v>7</v>
      </c>
      <c r="T2259" s="17" t="str">
        <f t="shared" si="142"/>
        <v>No</v>
      </c>
      <c r="U2259" s="82">
        <v>42704</v>
      </c>
      <c r="V2259" s="82">
        <v>43897</v>
      </c>
      <c r="W2259" s="17">
        <v>364</v>
      </c>
      <c r="X2259" s="17" t="str">
        <f t="shared" si="143"/>
        <v>Active</v>
      </c>
      <c r="Y2259" s="17" t="s">
        <v>15615</v>
      </c>
      <c r="Z2259" s="17"/>
    </row>
    <row r="2260" spans="1:26" x14ac:dyDescent="0.25">
      <c r="A2260">
        <v>2259</v>
      </c>
      <c r="B2260" s="17" t="s">
        <v>1665</v>
      </c>
      <c r="C2260" s="17">
        <v>2074</v>
      </c>
      <c r="D2260" s="17" t="str">
        <f>INDEX(Hosts!$A:$O,MATCH(Places!$C2260,Hosts!$A:$A,0),MATCH(Places!D$1,Hosts!$1:$1,0))</f>
        <v>Within a few hours</v>
      </c>
      <c r="E2260" s="87">
        <f>INDEX(Hosts!$A:$O,MATCH(Places!$C2260,Hosts!$A:$A,0),MATCH(Places!E$1,Hosts!$1:$1,0))</f>
        <v>1</v>
      </c>
      <c r="F2260" s="87">
        <f>INDEX(Hosts!$A:$O,MATCH(Places!$C2260,Hosts!$A:$A,0),MATCH(Places!F$1,Hosts!$1:$1,0))</f>
        <v>1</v>
      </c>
      <c r="G2260" s="17" t="str">
        <f>INDEX(Hosts!$A:$O,MATCH(Places!$C2260,Hosts!$A:$A,0),MATCH(Places!G$1,Hosts!$1:$1,0))</f>
        <v>No</v>
      </c>
      <c r="H2260" s="17">
        <v>7</v>
      </c>
      <c r="I2260" s="17" t="str">
        <f>INDEX(Neighborhoods!$A:$C,MATCH(Places!$H2260,Neighborhoods!$A:$A,0),MATCH(Places!I$1,Neighborhoods!$1:$1,0))</f>
        <v>Brooklyn</v>
      </c>
      <c r="J2260" s="17" t="str">
        <f>INDEX(Neighborhoods!$A:$C,MATCH(Places!$H2260,Neighborhoods!$A:$A,0),MATCH(Places!J$1,Neighborhoods!$1:$1,0))</f>
        <v>Bedford-Stuyvesant</v>
      </c>
      <c r="K2260" s="17" t="s">
        <v>11822</v>
      </c>
      <c r="L2260" s="17" t="str">
        <f t="shared" si="140"/>
        <v>No</v>
      </c>
      <c r="M2260" s="17">
        <v>4</v>
      </c>
      <c r="N2260" s="17" t="str" cm="1">
        <f t="array" ref="N2260">_xlfn.IFS(M2260&lt;=2,"Small",M2260&lt;=5,"Medium",M2260&gt;5,"Large")</f>
        <v>Medium</v>
      </c>
      <c r="O2260" s="65">
        <v>190</v>
      </c>
      <c r="P2260" s="87">
        <f t="shared" si="141"/>
        <v>0.03</v>
      </c>
      <c r="Q2260" s="68">
        <v>4.99</v>
      </c>
      <c r="R2260" s="68" t="str" cm="1">
        <f t="array" ref="R2260">_xlfn.SWITCH(ROUND(Q2260,0),5,"Excellent",4,"Good",3,"Ok","Bad")</f>
        <v>Excellent</v>
      </c>
      <c r="S2260" s="17">
        <v>78</v>
      </c>
      <c r="T2260" s="17" t="str">
        <f t="shared" si="142"/>
        <v>No</v>
      </c>
      <c r="U2260" s="82">
        <v>42668</v>
      </c>
      <c r="V2260" s="82">
        <v>43906</v>
      </c>
      <c r="W2260" s="17">
        <v>315</v>
      </c>
      <c r="X2260" s="17" t="str">
        <f t="shared" si="143"/>
        <v>Active</v>
      </c>
      <c r="Y2260" s="17" t="s">
        <v>15615</v>
      </c>
      <c r="Z2260" s="17"/>
    </row>
    <row r="2261" spans="1:26" x14ac:dyDescent="0.25">
      <c r="A2261">
        <v>2260</v>
      </c>
      <c r="B2261" s="17" t="s">
        <v>1666</v>
      </c>
      <c r="C2261" s="17">
        <v>2897</v>
      </c>
      <c r="D2261" s="17" t="str">
        <f>INDEX(Hosts!$A:$O,MATCH(Places!$C2261,Hosts!$A:$A,0),MATCH(Places!D$1,Hosts!$1:$1,0))</f>
        <v>Within a day</v>
      </c>
      <c r="E2261" s="87">
        <f>INDEX(Hosts!$A:$O,MATCH(Places!$C2261,Hosts!$A:$A,0),MATCH(Places!E$1,Hosts!$1:$1,0))</f>
        <v>1</v>
      </c>
      <c r="F2261" s="87">
        <f>INDEX(Hosts!$A:$O,MATCH(Places!$C2261,Hosts!$A:$A,0),MATCH(Places!F$1,Hosts!$1:$1,0))</f>
        <v>1</v>
      </c>
      <c r="G2261" s="17" t="str">
        <f>INDEX(Hosts!$A:$O,MATCH(Places!$C2261,Hosts!$A:$A,0),MATCH(Places!G$1,Hosts!$1:$1,0))</f>
        <v>Yes</v>
      </c>
      <c r="H2261" s="17">
        <v>16</v>
      </c>
      <c r="I2261" s="17" t="str">
        <f>INDEX(Neighborhoods!$A:$C,MATCH(Places!$H2261,Neighborhoods!$A:$A,0),MATCH(Places!I$1,Neighborhoods!$1:$1,0))</f>
        <v>Manhattan</v>
      </c>
      <c r="J2261" s="17" t="str">
        <f>INDEX(Neighborhoods!$A:$C,MATCH(Places!$H2261,Neighborhoods!$A:$A,0),MATCH(Places!J$1,Neighborhoods!$1:$1,0))</f>
        <v>Harlem</v>
      </c>
      <c r="K2261" s="17" t="s">
        <v>11822</v>
      </c>
      <c r="L2261" s="17" t="str">
        <f t="shared" si="140"/>
        <v>No</v>
      </c>
      <c r="M2261" s="17">
        <v>10</v>
      </c>
      <c r="N2261" s="17" t="str" cm="1">
        <f t="array" ref="N2261">_xlfn.IFS(M2261&lt;=2,"Small",M2261&lt;=5,"Medium",M2261&gt;5,"Large")</f>
        <v>Large</v>
      </c>
      <c r="O2261" s="65">
        <v>350</v>
      </c>
      <c r="P2261" s="87">
        <f t="shared" si="141"/>
        <v>0.04</v>
      </c>
      <c r="Q2261" s="68">
        <v>4.9800000000000004</v>
      </c>
      <c r="R2261" s="68" t="str" cm="1">
        <f t="array" ref="R2261">_xlfn.SWITCH(ROUND(Q2261,0),5,"Excellent",4,"Good",3,"Ok","Bad")</f>
        <v>Excellent</v>
      </c>
      <c r="S2261" s="17">
        <v>92</v>
      </c>
      <c r="T2261" s="17" t="str">
        <f t="shared" si="142"/>
        <v>No</v>
      </c>
      <c r="U2261" s="82">
        <v>42645</v>
      </c>
      <c r="V2261" s="82">
        <v>43900</v>
      </c>
      <c r="W2261" s="17">
        <v>236</v>
      </c>
      <c r="X2261" s="17" t="str">
        <f t="shared" si="143"/>
        <v>Active</v>
      </c>
      <c r="Y2261" s="17" t="s">
        <v>15615</v>
      </c>
      <c r="Z2261" s="17"/>
    </row>
    <row r="2262" spans="1:26" x14ac:dyDescent="0.25">
      <c r="A2262">
        <v>2261</v>
      </c>
      <c r="B2262" s="17" t="s">
        <v>1667</v>
      </c>
      <c r="C2262" s="17">
        <v>3012</v>
      </c>
      <c r="D2262" s="17" t="str">
        <f>INDEX(Hosts!$A:$O,MATCH(Places!$C2262,Hosts!$A:$A,0),MATCH(Places!D$1,Hosts!$1:$1,0))</f>
        <v>Within a day</v>
      </c>
      <c r="E2262" s="87">
        <f>INDEX(Hosts!$A:$O,MATCH(Places!$C2262,Hosts!$A:$A,0),MATCH(Places!E$1,Hosts!$1:$1,0))</f>
        <v>1</v>
      </c>
      <c r="F2262" s="87">
        <f>INDEX(Hosts!$A:$O,MATCH(Places!$C2262,Hosts!$A:$A,0),MATCH(Places!F$1,Hosts!$1:$1,0))</f>
        <v>1</v>
      </c>
      <c r="G2262" s="17" t="str">
        <f>INDEX(Hosts!$A:$O,MATCH(Places!$C2262,Hosts!$A:$A,0),MATCH(Places!G$1,Hosts!$1:$1,0))</f>
        <v>No</v>
      </c>
      <c r="H2262" s="17">
        <v>7</v>
      </c>
      <c r="I2262" s="17" t="str">
        <f>INDEX(Neighborhoods!$A:$C,MATCH(Places!$H2262,Neighborhoods!$A:$A,0),MATCH(Places!I$1,Neighborhoods!$1:$1,0))</f>
        <v>Brooklyn</v>
      </c>
      <c r="J2262" s="17" t="str">
        <f>INDEX(Neighborhoods!$A:$C,MATCH(Places!$H2262,Neighborhoods!$A:$A,0),MATCH(Places!J$1,Neighborhoods!$1:$1,0))</f>
        <v>Bedford-Stuyvesant</v>
      </c>
      <c r="K2262" s="17" t="s">
        <v>11822</v>
      </c>
      <c r="L2262" s="17" t="str">
        <f t="shared" si="140"/>
        <v>No</v>
      </c>
      <c r="M2262" s="17">
        <v>6</v>
      </c>
      <c r="N2262" s="17" t="str" cm="1">
        <f t="array" ref="N2262">_xlfn.IFS(M2262&lt;=2,"Small",M2262&lt;=5,"Medium",M2262&gt;5,"Large")</f>
        <v>Large</v>
      </c>
      <c r="O2262" s="65">
        <v>155</v>
      </c>
      <c r="P2262" s="87">
        <f t="shared" si="141"/>
        <v>0.03</v>
      </c>
      <c r="Q2262" s="68">
        <v>4.6500000000000004</v>
      </c>
      <c r="R2262" s="68" t="str" cm="1">
        <f t="array" ref="R2262">_xlfn.SWITCH(ROUND(Q2262,0),5,"Excellent",4,"Good",3,"Ok","Bad")</f>
        <v>Excellent</v>
      </c>
      <c r="S2262" s="17">
        <v>81</v>
      </c>
      <c r="T2262" s="17" t="str">
        <f t="shared" si="142"/>
        <v>No</v>
      </c>
      <c r="U2262" s="82">
        <v>42673</v>
      </c>
      <c r="V2262" s="82">
        <v>43920</v>
      </c>
      <c r="W2262" s="17">
        <v>243</v>
      </c>
      <c r="X2262" s="17" t="str">
        <f t="shared" si="143"/>
        <v>Active</v>
      </c>
      <c r="Y2262" s="17" t="s">
        <v>15616</v>
      </c>
      <c r="Z2262" s="17"/>
    </row>
    <row r="2263" spans="1:26" x14ac:dyDescent="0.25">
      <c r="A2263">
        <v>2262</v>
      </c>
      <c r="B2263" s="17" t="s">
        <v>1668</v>
      </c>
      <c r="C2263" s="17">
        <v>2952</v>
      </c>
      <c r="D2263" s="17" t="str">
        <f>INDEX(Hosts!$A:$O,MATCH(Places!$C2263,Hosts!$A:$A,0),MATCH(Places!D$1,Hosts!$1:$1,0))</f>
        <v>Within an hour</v>
      </c>
      <c r="E2263" s="87">
        <f>INDEX(Hosts!$A:$O,MATCH(Places!$C2263,Hosts!$A:$A,0),MATCH(Places!E$1,Hosts!$1:$1,0))</f>
        <v>1</v>
      </c>
      <c r="F2263" s="87">
        <f>INDEX(Hosts!$A:$O,MATCH(Places!$C2263,Hosts!$A:$A,0),MATCH(Places!F$1,Hosts!$1:$1,0))</f>
        <v>1</v>
      </c>
      <c r="G2263" s="17" t="str">
        <f>INDEX(Hosts!$A:$O,MATCH(Places!$C2263,Hosts!$A:$A,0),MATCH(Places!G$1,Hosts!$1:$1,0))</f>
        <v>Yes</v>
      </c>
      <c r="H2263" s="17">
        <v>17</v>
      </c>
      <c r="I2263" s="17" t="str">
        <f>INDEX(Neighborhoods!$A:$C,MATCH(Places!$H2263,Neighborhoods!$A:$A,0),MATCH(Places!I$1,Neighborhoods!$1:$1,0))</f>
        <v>Manhattan</v>
      </c>
      <c r="J2263" s="17" t="str">
        <f>INDEX(Neighborhoods!$A:$C,MATCH(Places!$H2263,Neighborhoods!$A:$A,0),MATCH(Places!J$1,Neighborhoods!$1:$1,0))</f>
        <v>Hell's Kitchen</v>
      </c>
      <c r="K2263" s="17" t="s">
        <v>11822</v>
      </c>
      <c r="L2263" s="17" t="str">
        <f t="shared" si="140"/>
        <v>No</v>
      </c>
      <c r="M2263" s="17">
        <v>3</v>
      </c>
      <c r="N2263" s="17" t="str" cm="1">
        <f t="array" ref="N2263">_xlfn.IFS(M2263&lt;=2,"Small",M2263&lt;=5,"Medium",M2263&gt;5,"Large")</f>
        <v>Medium</v>
      </c>
      <c r="O2263" s="65">
        <v>95</v>
      </c>
      <c r="P2263" s="87">
        <f t="shared" si="141"/>
        <v>0.03</v>
      </c>
      <c r="Q2263" s="68">
        <v>4.99</v>
      </c>
      <c r="R2263" s="68" t="str" cm="1">
        <f t="array" ref="R2263">_xlfn.SWITCH(ROUND(Q2263,0),5,"Excellent",4,"Good",3,"Ok","Bad")</f>
        <v>Excellent</v>
      </c>
      <c r="S2263" s="17">
        <v>226</v>
      </c>
      <c r="T2263" s="17" t="str">
        <f t="shared" si="142"/>
        <v>Yes</v>
      </c>
      <c r="U2263" s="82">
        <v>42633</v>
      </c>
      <c r="V2263" s="82">
        <v>44050</v>
      </c>
      <c r="W2263" s="17">
        <v>159</v>
      </c>
      <c r="X2263" s="17" t="str">
        <f t="shared" si="143"/>
        <v>Active</v>
      </c>
      <c r="Y2263" s="17" t="s">
        <v>15616</v>
      </c>
      <c r="Z2263" s="17"/>
    </row>
    <row r="2264" spans="1:26" x14ac:dyDescent="0.25">
      <c r="A2264">
        <v>2263</v>
      </c>
      <c r="B2264" s="17" t="s">
        <v>1669</v>
      </c>
      <c r="C2264" s="17">
        <v>1965</v>
      </c>
      <c r="D2264" s="17" t="str">
        <f>INDEX(Hosts!$A:$O,MATCH(Places!$C2264,Hosts!$A:$A,0),MATCH(Places!D$1,Hosts!$1:$1,0))</f>
        <v>A few days or more</v>
      </c>
      <c r="E2264" s="87">
        <f>INDEX(Hosts!$A:$O,MATCH(Places!$C2264,Hosts!$A:$A,0),MATCH(Places!E$1,Hosts!$1:$1,0))</f>
        <v>0</v>
      </c>
      <c r="F2264" s="87">
        <f>INDEX(Hosts!$A:$O,MATCH(Places!$C2264,Hosts!$A:$A,0),MATCH(Places!F$1,Hosts!$1:$1,0))</f>
        <v>0.69</v>
      </c>
      <c r="G2264" s="17" t="str">
        <f>INDEX(Hosts!$A:$O,MATCH(Places!$C2264,Hosts!$A:$A,0),MATCH(Places!G$1,Hosts!$1:$1,0))</f>
        <v>No</v>
      </c>
      <c r="H2264" s="17">
        <v>15</v>
      </c>
      <c r="I2264" s="17" t="str">
        <f>INDEX(Neighborhoods!$A:$C,MATCH(Places!$H2264,Neighborhoods!$A:$A,0),MATCH(Places!I$1,Neighborhoods!$1:$1,0))</f>
        <v>Manhattan</v>
      </c>
      <c r="J2264" s="17" t="str">
        <f>INDEX(Neighborhoods!$A:$C,MATCH(Places!$H2264,Neighborhoods!$A:$A,0),MATCH(Places!J$1,Neighborhoods!$1:$1,0))</f>
        <v>East Village</v>
      </c>
      <c r="K2264" s="17" t="s">
        <v>1</v>
      </c>
      <c r="L2264" s="17" t="str">
        <f t="shared" si="140"/>
        <v>Yes</v>
      </c>
      <c r="M2264" s="17">
        <v>2</v>
      </c>
      <c r="N2264" s="17" t="str" cm="1">
        <f t="array" ref="N2264">_xlfn.IFS(M2264&lt;=2,"Small",M2264&lt;=5,"Medium",M2264&gt;5,"Large")</f>
        <v>Small</v>
      </c>
      <c r="O2264" s="65">
        <v>100</v>
      </c>
      <c r="P2264" s="87">
        <f t="shared" si="141"/>
        <v>0.03</v>
      </c>
      <c r="Q2264" s="68">
        <v>4.83</v>
      </c>
      <c r="R2264" s="68" t="str" cm="1">
        <f t="array" ref="R2264">_xlfn.SWITCH(ROUND(Q2264,0),5,"Excellent",4,"Good",3,"Ok","Bad")</f>
        <v>Excellent</v>
      </c>
      <c r="S2264" s="17">
        <v>90</v>
      </c>
      <c r="T2264" s="17" t="str">
        <f t="shared" si="142"/>
        <v>No</v>
      </c>
      <c r="U2264" s="82">
        <v>42646</v>
      </c>
      <c r="V2264" s="82">
        <v>43887</v>
      </c>
      <c r="W2264" s="17">
        <v>360</v>
      </c>
      <c r="X2264" s="17" t="str">
        <f t="shared" si="143"/>
        <v>Active</v>
      </c>
      <c r="Y2264" s="17" t="s">
        <v>15615</v>
      </c>
      <c r="Z2264" s="17"/>
    </row>
    <row r="2265" spans="1:26" x14ac:dyDescent="0.25">
      <c r="A2265">
        <v>2264</v>
      </c>
      <c r="B2265" s="17" t="s">
        <v>13839</v>
      </c>
      <c r="C2265" s="17">
        <v>1215</v>
      </c>
      <c r="D2265" s="17" t="str">
        <f>INDEX(Hosts!$A:$O,MATCH(Places!$C2265,Hosts!$A:$A,0),MATCH(Places!D$1,Hosts!$1:$1,0))</f>
        <v>A few days or more</v>
      </c>
      <c r="E2265" s="87">
        <f>INDEX(Hosts!$A:$O,MATCH(Places!$C2265,Hosts!$A:$A,0),MATCH(Places!E$1,Hosts!$1:$1,0))</f>
        <v>0</v>
      </c>
      <c r="F2265" s="87">
        <f>INDEX(Hosts!$A:$O,MATCH(Places!$C2265,Hosts!$A:$A,0),MATCH(Places!F$1,Hosts!$1:$1,0))</f>
        <v>0.95</v>
      </c>
      <c r="G2265" s="17" t="str">
        <f>INDEX(Hosts!$A:$O,MATCH(Places!$C2265,Hosts!$A:$A,0),MATCH(Places!G$1,Hosts!$1:$1,0))</f>
        <v>Yes</v>
      </c>
      <c r="H2265" s="17">
        <v>16</v>
      </c>
      <c r="I2265" s="17" t="str">
        <f>INDEX(Neighborhoods!$A:$C,MATCH(Places!$H2265,Neighborhoods!$A:$A,0),MATCH(Places!I$1,Neighborhoods!$1:$1,0))</f>
        <v>Manhattan</v>
      </c>
      <c r="J2265" s="17" t="str">
        <f>INDEX(Neighborhoods!$A:$C,MATCH(Places!$H2265,Neighborhoods!$A:$A,0),MATCH(Places!J$1,Neighborhoods!$1:$1,0))</f>
        <v>Harlem</v>
      </c>
      <c r="K2265" s="17" t="s">
        <v>11822</v>
      </c>
      <c r="L2265" s="17" t="str">
        <f t="shared" si="140"/>
        <v>No</v>
      </c>
      <c r="M2265" s="17">
        <v>4</v>
      </c>
      <c r="N2265" s="17" t="str" cm="1">
        <f t="array" ref="N2265">_xlfn.IFS(M2265&lt;=2,"Small",M2265&lt;=5,"Medium",M2265&gt;5,"Large")</f>
        <v>Medium</v>
      </c>
      <c r="O2265" s="65">
        <v>175</v>
      </c>
      <c r="P2265" s="87">
        <f t="shared" si="141"/>
        <v>0.03</v>
      </c>
      <c r="Q2265" s="68">
        <v>4.92</v>
      </c>
      <c r="R2265" s="68" t="str" cm="1">
        <f t="array" ref="R2265">_xlfn.SWITCH(ROUND(Q2265,0),5,"Excellent",4,"Good",3,"Ok","Bad")</f>
        <v>Excellent</v>
      </c>
      <c r="S2265" s="17">
        <v>121</v>
      </c>
      <c r="T2265" s="17" t="str">
        <f t="shared" si="142"/>
        <v>Yes</v>
      </c>
      <c r="U2265" s="82">
        <v>42650</v>
      </c>
      <c r="V2265" s="82">
        <v>43832</v>
      </c>
      <c r="W2265" s="17">
        <v>250</v>
      </c>
      <c r="X2265" s="17" t="str">
        <f t="shared" si="143"/>
        <v>Active</v>
      </c>
      <c r="Y2265" s="17" t="s">
        <v>15616</v>
      </c>
      <c r="Z2265" s="17"/>
    </row>
    <row r="2266" spans="1:26" x14ac:dyDescent="0.25">
      <c r="A2266">
        <v>2265</v>
      </c>
      <c r="B2266" s="17" t="s">
        <v>1670</v>
      </c>
      <c r="C2266" s="17">
        <v>363</v>
      </c>
      <c r="D2266" s="17" t="str">
        <f>INDEX(Hosts!$A:$O,MATCH(Places!$C2266,Hosts!$A:$A,0),MATCH(Places!D$1,Hosts!$1:$1,0))</f>
        <v>Within an hour</v>
      </c>
      <c r="E2266" s="87">
        <f>INDEX(Hosts!$A:$O,MATCH(Places!$C2266,Hosts!$A:$A,0),MATCH(Places!E$1,Hosts!$1:$1,0))</f>
        <v>1</v>
      </c>
      <c r="F2266" s="87">
        <f>INDEX(Hosts!$A:$O,MATCH(Places!$C2266,Hosts!$A:$A,0),MATCH(Places!F$1,Hosts!$1:$1,0))</f>
        <v>0.99</v>
      </c>
      <c r="G2266" s="17" t="str">
        <f>INDEX(Hosts!$A:$O,MATCH(Places!$C2266,Hosts!$A:$A,0),MATCH(Places!G$1,Hosts!$1:$1,0))</f>
        <v>Yes</v>
      </c>
      <c r="H2266" s="17">
        <v>11</v>
      </c>
      <c r="I2266" s="17" t="str">
        <f>INDEX(Neighborhoods!$A:$C,MATCH(Places!$H2266,Neighborhoods!$A:$A,0),MATCH(Places!I$1,Neighborhoods!$1:$1,0))</f>
        <v>Brooklyn</v>
      </c>
      <c r="J2266" s="17" t="str">
        <f>INDEX(Neighborhoods!$A:$C,MATCH(Places!$H2266,Neighborhoods!$A:$A,0),MATCH(Places!J$1,Neighborhoods!$1:$1,0))</f>
        <v>Greenpoint</v>
      </c>
      <c r="K2266" s="17" t="s">
        <v>1</v>
      </c>
      <c r="L2266" s="17" t="str">
        <f t="shared" si="140"/>
        <v>Yes</v>
      </c>
      <c r="M2266" s="17">
        <v>2</v>
      </c>
      <c r="N2266" s="17" t="str" cm="1">
        <f t="array" ref="N2266">_xlfn.IFS(M2266&lt;=2,"Small",M2266&lt;=5,"Medium",M2266&gt;5,"Large")</f>
        <v>Small</v>
      </c>
      <c r="O2266" s="65">
        <v>130</v>
      </c>
      <c r="P2266" s="87">
        <f t="shared" si="141"/>
        <v>0.03</v>
      </c>
      <c r="Q2266" s="68">
        <v>5</v>
      </c>
      <c r="R2266" s="68" t="str" cm="1">
        <f t="array" ref="R2266">_xlfn.SWITCH(ROUND(Q2266,0),5,"Excellent",4,"Good",3,"Ok","Bad")</f>
        <v>Excellent</v>
      </c>
      <c r="S2266" s="17">
        <v>136</v>
      </c>
      <c r="T2266" s="17" t="str">
        <f t="shared" si="142"/>
        <v>Yes</v>
      </c>
      <c r="U2266" s="82">
        <v>42680</v>
      </c>
      <c r="V2266" s="82">
        <v>43880</v>
      </c>
      <c r="W2266" s="17">
        <v>178</v>
      </c>
      <c r="X2266" s="17" t="str">
        <f t="shared" si="143"/>
        <v>Active</v>
      </c>
      <c r="Y2266" s="17" t="s">
        <v>15615</v>
      </c>
      <c r="Z2266" s="17"/>
    </row>
    <row r="2267" spans="1:26" x14ac:dyDescent="0.25">
      <c r="A2267">
        <v>2266</v>
      </c>
      <c r="B2267" s="17" t="s">
        <v>1671</v>
      </c>
      <c r="C2267" s="17">
        <v>2447</v>
      </c>
      <c r="D2267" s="17" t="str">
        <f>INDEX(Hosts!$A:$O,MATCH(Places!$C2267,Hosts!$A:$A,0),MATCH(Places!D$1,Hosts!$1:$1,0))</f>
        <v>Within a few hours</v>
      </c>
      <c r="E2267" s="87">
        <f>INDEX(Hosts!$A:$O,MATCH(Places!$C2267,Hosts!$A:$A,0),MATCH(Places!E$1,Hosts!$1:$1,0))</f>
        <v>1</v>
      </c>
      <c r="F2267" s="87">
        <f>INDEX(Hosts!$A:$O,MATCH(Places!$C2267,Hosts!$A:$A,0),MATCH(Places!F$1,Hosts!$1:$1,0))</f>
        <v>1</v>
      </c>
      <c r="G2267" s="17" t="str">
        <f>INDEX(Hosts!$A:$O,MATCH(Places!$C2267,Hosts!$A:$A,0),MATCH(Places!G$1,Hosts!$1:$1,0))</f>
        <v>No</v>
      </c>
      <c r="H2267" s="17">
        <v>9</v>
      </c>
      <c r="I2267" s="17" t="str">
        <f>INDEX(Neighborhoods!$A:$C,MATCH(Places!$H2267,Neighborhoods!$A:$A,0),MATCH(Places!I$1,Neighborhoods!$1:$1,0))</f>
        <v>Brooklyn</v>
      </c>
      <c r="J2267" s="17" t="str">
        <f>INDEX(Neighborhoods!$A:$C,MATCH(Places!$H2267,Neighborhoods!$A:$A,0),MATCH(Places!J$1,Neighborhoods!$1:$1,0))</f>
        <v>Crown Heights</v>
      </c>
      <c r="K2267" s="17" t="s">
        <v>11822</v>
      </c>
      <c r="L2267" s="17" t="str">
        <f t="shared" si="140"/>
        <v>No</v>
      </c>
      <c r="M2267" s="17">
        <v>2</v>
      </c>
      <c r="N2267" s="17" t="str" cm="1">
        <f t="array" ref="N2267">_xlfn.IFS(M2267&lt;=2,"Small",M2267&lt;=5,"Medium",M2267&gt;5,"Large")</f>
        <v>Small</v>
      </c>
      <c r="O2267" s="65">
        <v>120</v>
      </c>
      <c r="P2267" s="87">
        <f t="shared" si="141"/>
        <v>0.03</v>
      </c>
      <c r="Q2267" s="68">
        <v>4.67</v>
      </c>
      <c r="R2267" s="68" t="str" cm="1">
        <f t="array" ref="R2267">_xlfn.SWITCH(ROUND(Q2267,0),5,"Excellent",4,"Good",3,"Ok","Bad")</f>
        <v>Excellent</v>
      </c>
      <c r="S2267" s="17">
        <v>3</v>
      </c>
      <c r="T2267" s="17" t="str">
        <f t="shared" si="142"/>
        <v>No</v>
      </c>
      <c r="U2267" s="82">
        <v>42643</v>
      </c>
      <c r="V2267" s="82">
        <v>42664</v>
      </c>
      <c r="W2267" s="17">
        <v>0</v>
      </c>
      <c r="X2267" s="17" t="str">
        <f t="shared" si="143"/>
        <v>Inactive</v>
      </c>
      <c r="Y2267" s="17" t="s">
        <v>15616</v>
      </c>
      <c r="Z2267" s="17"/>
    </row>
    <row r="2268" spans="1:26" x14ac:dyDescent="0.25">
      <c r="A2268">
        <v>2267</v>
      </c>
      <c r="B2268" s="17" t="s">
        <v>1672</v>
      </c>
      <c r="C2268" s="17">
        <v>3018</v>
      </c>
      <c r="D2268" s="17" t="str">
        <f>INDEX(Hosts!$A:$O,MATCH(Places!$C2268,Hosts!$A:$A,0),MATCH(Places!D$1,Hosts!$1:$1,0))</f>
        <v>Within an hour</v>
      </c>
      <c r="E2268" s="87">
        <f>INDEX(Hosts!$A:$O,MATCH(Places!$C2268,Hosts!$A:$A,0),MATCH(Places!E$1,Hosts!$1:$1,0))</f>
        <v>1</v>
      </c>
      <c r="F2268" s="87">
        <f>INDEX(Hosts!$A:$O,MATCH(Places!$C2268,Hosts!$A:$A,0),MATCH(Places!F$1,Hosts!$1:$1,0))</f>
        <v>0.97</v>
      </c>
      <c r="G2268" s="17" t="str">
        <f>INDEX(Hosts!$A:$O,MATCH(Places!$C2268,Hosts!$A:$A,0),MATCH(Places!G$1,Hosts!$1:$1,0))</f>
        <v>Yes</v>
      </c>
      <c r="H2268" s="17">
        <v>28</v>
      </c>
      <c r="I2268" s="17" t="str">
        <f>INDEX(Neighborhoods!$A:$C,MATCH(Places!$H2268,Neighborhoods!$A:$A,0),MATCH(Places!I$1,Neighborhoods!$1:$1,0))</f>
        <v>Staten Island</v>
      </c>
      <c r="J2268" s="17" t="str">
        <f>INDEX(Neighborhoods!$A:$C,MATCH(Places!$H2268,Neighborhoods!$A:$A,0),MATCH(Places!J$1,Neighborhoods!$1:$1,0))</f>
        <v>St. George</v>
      </c>
      <c r="K2268" s="17" t="s">
        <v>11822</v>
      </c>
      <c r="L2268" s="17" t="str">
        <f t="shared" si="140"/>
        <v>No</v>
      </c>
      <c r="M2268" s="17">
        <v>6</v>
      </c>
      <c r="N2268" s="17" t="str" cm="1">
        <f t="array" ref="N2268">_xlfn.IFS(M2268&lt;=2,"Small",M2268&lt;=5,"Medium",M2268&gt;5,"Large")</f>
        <v>Large</v>
      </c>
      <c r="O2268" s="65">
        <v>140</v>
      </c>
      <c r="P2268" s="87">
        <f t="shared" si="141"/>
        <v>0.03</v>
      </c>
      <c r="Q2268" s="68">
        <v>5</v>
      </c>
      <c r="R2268" s="68" t="str" cm="1">
        <f t="array" ref="R2268">_xlfn.SWITCH(ROUND(Q2268,0),5,"Excellent",4,"Good",3,"Ok","Bad")</f>
        <v>Excellent</v>
      </c>
      <c r="S2268" s="17">
        <v>29</v>
      </c>
      <c r="T2268" s="17" t="str">
        <f t="shared" si="142"/>
        <v>No</v>
      </c>
      <c r="U2268" s="82">
        <v>42771</v>
      </c>
      <c r="V2268" s="82">
        <v>43831</v>
      </c>
      <c r="W2268" s="17">
        <v>342</v>
      </c>
      <c r="X2268" s="17" t="str">
        <f t="shared" si="143"/>
        <v>Active</v>
      </c>
      <c r="Y2268" s="17" t="s">
        <v>15616</v>
      </c>
      <c r="Z2268" s="17"/>
    </row>
    <row r="2269" spans="1:26" x14ac:dyDescent="0.25">
      <c r="A2269">
        <v>2268</v>
      </c>
      <c r="B2269" s="17" t="s">
        <v>1673</v>
      </c>
      <c r="C2269" s="17">
        <v>3020</v>
      </c>
      <c r="D2269" s="17" t="str">
        <f>INDEX(Hosts!$A:$O,MATCH(Places!$C2269,Hosts!$A:$A,0),MATCH(Places!D$1,Hosts!$1:$1,0))</f>
        <v>Within a day</v>
      </c>
      <c r="E2269" s="87">
        <f>INDEX(Hosts!$A:$O,MATCH(Places!$C2269,Hosts!$A:$A,0),MATCH(Places!E$1,Hosts!$1:$1,0))</f>
        <v>0.55000000000000004</v>
      </c>
      <c r="F2269" s="87">
        <f>INDEX(Hosts!$A:$O,MATCH(Places!$C2269,Hosts!$A:$A,0),MATCH(Places!F$1,Hosts!$1:$1,0))</f>
        <v>0</v>
      </c>
      <c r="G2269" s="17" t="str">
        <f>INDEX(Hosts!$A:$O,MATCH(Places!$C2269,Hosts!$A:$A,0),MATCH(Places!G$1,Hosts!$1:$1,0))</f>
        <v>No</v>
      </c>
      <c r="H2269" s="17">
        <v>15</v>
      </c>
      <c r="I2269" s="17" t="str">
        <f>INDEX(Neighborhoods!$A:$C,MATCH(Places!$H2269,Neighborhoods!$A:$A,0),MATCH(Places!I$1,Neighborhoods!$1:$1,0))</f>
        <v>Manhattan</v>
      </c>
      <c r="J2269" s="17" t="str">
        <f>INDEX(Neighborhoods!$A:$C,MATCH(Places!$H2269,Neighborhoods!$A:$A,0),MATCH(Places!J$1,Neighborhoods!$1:$1,0))</f>
        <v>East Village</v>
      </c>
      <c r="K2269" s="17" t="s">
        <v>11822</v>
      </c>
      <c r="L2269" s="17" t="str">
        <f t="shared" si="140"/>
        <v>No</v>
      </c>
      <c r="M2269" s="17">
        <v>2</v>
      </c>
      <c r="N2269" s="17" t="str" cm="1">
        <f t="array" ref="N2269">_xlfn.IFS(M2269&lt;=2,"Small",M2269&lt;=5,"Medium",M2269&gt;5,"Large")</f>
        <v>Small</v>
      </c>
      <c r="O2269" s="65">
        <v>115</v>
      </c>
      <c r="P2269" s="87">
        <f t="shared" si="141"/>
        <v>0.03</v>
      </c>
      <c r="Q2269" s="68">
        <v>5</v>
      </c>
      <c r="R2269" s="68" t="str" cm="1">
        <f t="array" ref="R2269">_xlfn.SWITCH(ROUND(Q2269,0),5,"Excellent",4,"Good",3,"Ok","Bad")</f>
        <v>Excellent</v>
      </c>
      <c r="S2269" s="17">
        <v>4</v>
      </c>
      <c r="T2269" s="17" t="str">
        <f t="shared" si="142"/>
        <v>No</v>
      </c>
      <c r="U2269" s="82">
        <v>42720</v>
      </c>
      <c r="V2269" s="82">
        <v>43054</v>
      </c>
      <c r="W2269" s="17">
        <v>3</v>
      </c>
      <c r="X2269" s="17" t="str">
        <f t="shared" si="143"/>
        <v>Active</v>
      </c>
      <c r="Y2269" s="17" t="s">
        <v>15615</v>
      </c>
      <c r="Z2269" s="17"/>
    </row>
    <row r="2270" spans="1:26" x14ac:dyDescent="0.25">
      <c r="A2270">
        <v>2269</v>
      </c>
      <c r="B2270" s="17" t="s">
        <v>1674</v>
      </c>
      <c r="C2270" s="17">
        <v>2742</v>
      </c>
      <c r="D2270" s="17" t="str">
        <f>INDEX(Hosts!$A:$O,MATCH(Places!$C2270,Hosts!$A:$A,0),MATCH(Places!D$1,Hosts!$1:$1,0))</f>
        <v>Within an hour</v>
      </c>
      <c r="E2270" s="87">
        <f>INDEX(Hosts!$A:$O,MATCH(Places!$C2270,Hosts!$A:$A,0),MATCH(Places!E$1,Hosts!$1:$1,0))</f>
        <v>0.81</v>
      </c>
      <c r="F2270" s="87">
        <f>INDEX(Hosts!$A:$O,MATCH(Places!$C2270,Hosts!$A:$A,0),MATCH(Places!F$1,Hosts!$1:$1,0))</f>
        <v>1</v>
      </c>
      <c r="G2270" s="17" t="str">
        <f>INDEX(Hosts!$A:$O,MATCH(Places!$C2270,Hosts!$A:$A,0),MATCH(Places!G$1,Hosts!$1:$1,0))</f>
        <v>No</v>
      </c>
      <c r="H2270" s="17">
        <v>18</v>
      </c>
      <c r="I2270" s="17" t="str">
        <f>INDEX(Neighborhoods!$A:$C,MATCH(Places!$H2270,Neighborhoods!$A:$A,0),MATCH(Places!I$1,Neighborhoods!$1:$1,0))</f>
        <v>Manhattan</v>
      </c>
      <c r="J2270" s="17" t="str">
        <f>INDEX(Neighborhoods!$A:$C,MATCH(Places!$H2270,Neighborhoods!$A:$A,0),MATCH(Places!J$1,Neighborhoods!$1:$1,0))</f>
        <v>Midtown</v>
      </c>
      <c r="K2270" s="17" t="s">
        <v>11822</v>
      </c>
      <c r="L2270" s="17" t="str">
        <f t="shared" si="140"/>
        <v>No</v>
      </c>
      <c r="M2270" s="17">
        <v>4</v>
      </c>
      <c r="N2270" s="17" t="str" cm="1">
        <f t="array" ref="N2270">_xlfn.IFS(M2270&lt;=2,"Small",M2270&lt;=5,"Medium",M2270&gt;5,"Large")</f>
        <v>Medium</v>
      </c>
      <c r="O2270" s="65">
        <v>412</v>
      </c>
      <c r="P2270" s="87">
        <f t="shared" si="141"/>
        <v>0.04</v>
      </c>
      <c r="Q2270" s="68">
        <v>4.67</v>
      </c>
      <c r="R2270" s="68" t="str" cm="1">
        <f t="array" ref="R2270">_xlfn.SWITCH(ROUND(Q2270,0),5,"Excellent",4,"Good",3,"Ok","Bad")</f>
        <v>Excellent</v>
      </c>
      <c r="S2270" s="17">
        <v>3</v>
      </c>
      <c r="T2270" s="17" t="str">
        <f t="shared" si="142"/>
        <v>No</v>
      </c>
      <c r="U2270" s="82">
        <v>42712</v>
      </c>
      <c r="V2270" s="82">
        <v>43451</v>
      </c>
      <c r="W2270" s="17">
        <v>354</v>
      </c>
      <c r="X2270" s="17" t="str">
        <f t="shared" si="143"/>
        <v>Active</v>
      </c>
      <c r="Y2270" s="17" t="s">
        <v>15616</v>
      </c>
      <c r="Z2270" s="17"/>
    </row>
    <row r="2271" spans="1:26" x14ac:dyDescent="0.25">
      <c r="A2271">
        <v>2270</v>
      </c>
      <c r="B2271" s="17" t="s">
        <v>1675</v>
      </c>
      <c r="C2271" s="17">
        <v>3021</v>
      </c>
      <c r="D2271" s="17" t="str">
        <f>INDEX(Hosts!$A:$O,MATCH(Places!$C2271,Hosts!$A:$A,0),MATCH(Places!D$1,Hosts!$1:$1,0))</f>
        <v>Within a few hours</v>
      </c>
      <c r="E2271" s="87">
        <f>INDEX(Hosts!$A:$O,MATCH(Places!$C2271,Hosts!$A:$A,0),MATCH(Places!E$1,Hosts!$1:$1,0))</f>
        <v>1</v>
      </c>
      <c r="F2271" s="87">
        <f>INDEX(Hosts!$A:$O,MATCH(Places!$C2271,Hosts!$A:$A,0),MATCH(Places!F$1,Hosts!$1:$1,0))</f>
        <v>0.94</v>
      </c>
      <c r="G2271" s="17" t="str">
        <f>INDEX(Hosts!$A:$O,MATCH(Places!$C2271,Hosts!$A:$A,0),MATCH(Places!G$1,Hosts!$1:$1,0))</f>
        <v>No</v>
      </c>
      <c r="H2271" s="17">
        <v>10</v>
      </c>
      <c r="I2271" s="17" t="str">
        <f>INDEX(Neighborhoods!$A:$C,MATCH(Places!$H2271,Neighborhoods!$A:$A,0),MATCH(Places!I$1,Neighborhoods!$1:$1,0))</f>
        <v>Brooklyn</v>
      </c>
      <c r="J2271" s="17" t="str">
        <f>INDEX(Neighborhoods!$A:$C,MATCH(Places!$H2271,Neighborhoods!$A:$A,0),MATCH(Places!J$1,Neighborhoods!$1:$1,0))</f>
        <v>East Flatbush</v>
      </c>
      <c r="K2271" s="17" t="s">
        <v>11822</v>
      </c>
      <c r="L2271" s="17" t="str">
        <f t="shared" si="140"/>
        <v>No</v>
      </c>
      <c r="M2271" s="17">
        <v>8</v>
      </c>
      <c r="N2271" s="17" t="str" cm="1">
        <f t="array" ref="N2271">_xlfn.IFS(M2271&lt;=2,"Small",M2271&lt;=5,"Medium",M2271&gt;5,"Large")</f>
        <v>Large</v>
      </c>
      <c r="O2271" s="65">
        <v>210</v>
      </c>
      <c r="P2271" s="87">
        <f t="shared" si="141"/>
        <v>0.04</v>
      </c>
      <c r="Q2271" s="68">
        <v>4.63</v>
      </c>
      <c r="R2271" s="68" t="str" cm="1">
        <f t="array" ref="R2271">_xlfn.SWITCH(ROUND(Q2271,0),5,"Excellent",4,"Good",3,"Ok","Bad")</f>
        <v>Excellent</v>
      </c>
      <c r="S2271" s="17">
        <v>81</v>
      </c>
      <c r="T2271" s="17" t="str">
        <f t="shared" si="142"/>
        <v>No</v>
      </c>
      <c r="U2271" s="82">
        <v>42701</v>
      </c>
      <c r="V2271" s="82">
        <v>44038</v>
      </c>
      <c r="W2271" s="17">
        <v>177</v>
      </c>
      <c r="X2271" s="17" t="str">
        <f t="shared" si="143"/>
        <v>Active</v>
      </c>
      <c r="Y2271" s="17" t="s">
        <v>15615</v>
      </c>
      <c r="Z2271" s="17"/>
    </row>
    <row r="2272" spans="1:26" x14ac:dyDescent="0.25">
      <c r="A2272">
        <v>2271</v>
      </c>
      <c r="B2272" s="17" t="s">
        <v>1676</v>
      </c>
      <c r="C2272" s="17">
        <v>3018</v>
      </c>
      <c r="D2272" s="17" t="str">
        <f>INDEX(Hosts!$A:$O,MATCH(Places!$C2272,Hosts!$A:$A,0),MATCH(Places!D$1,Hosts!$1:$1,0))</f>
        <v>Within an hour</v>
      </c>
      <c r="E2272" s="87">
        <f>INDEX(Hosts!$A:$O,MATCH(Places!$C2272,Hosts!$A:$A,0),MATCH(Places!E$1,Hosts!$1:$1,0))</f>
        <v>1</v>
      </c>
      <c r="F2272" s="87">
        <f>INDEX(Hosts!$A:$O,MATCH(Places!$C2272,Hosts!$A:$A,0),MATCH(Places!F$1,Hosts!$1:$1,0))</f>
        <v>0.97</v>
      </c>
      <c r="G2272" s="17" t="str">
        <f>INDEX(Hosts!$A:$O,MATCH(Places!$C2272,Hosts!$A:$A,0),MATCH(Places!G$1,Hosts!$1:$1,0))</f>
        <v>Yes</v>
      </c>
      <c r="H2272" s="17">
        <v>28</v>
      </c>
      <c r="I2272" s="17" t="str">
        <f>INDEX(Neighborhoods!$A:$C,MATCH(Places!$H2272,Neighborhoods!$A:$A,0),MATCH(Places!I$1,Neighborhoods!$1:$1,0))</f>
        <v>Staten Island</v>
      </c>
      <c r="J2272" s="17" t="str">
        <f>INDEX(Neighborhoods!$A:$C,MATCH(Places!$H2272,Neighborhoods!$A:$A,0),MATCH(Places!J$1,Neighborhoods!$1:$1,0))</f>
        <v>St. George</v>
      </c>
      <c r="K2272" s="17" t="s">
        <v>1</v>
      </c>
      <c r="L2272" s="17" t="str">
        <f t="shared" si="140"/>
        <v>Yes</v>
      </c>
      <c r="M2272" s="17">
        <v>4</v>
      </c>
      <c r="N2272" s="17" t="str" cm="1">
        <f t="array" ref="N2272">_xlfn.IFS(M2272&lt;=2,"Small",M2272&lt;=5,"Medium",M2272&gt;5,"Large")</f>
        <v>Medium</v>
      </c>
      <c r="O2272" s="65">
        <v>100</v>
      </c>
      <c r="P2272" s="87">
        <f t="shared" si="141"/>
        <v>0.03</v>
      </c>
      <c r="Q2272" s="68">
        <v>5</v>
      </c>
      <c r="R2272" s="68" t="str" cm="1">
        <f t="array" ref="R2272">_xlfn.SWITCH(ROUND(Q2272,0),5,"Excellent",4,"Good",3,"Ok","Bad")</f>
        <v>Excellent</v>
      </c>
      <c r="S2272" s="17">
        <v>23</v>
      </c>
      <c r="T2272" s="17" t="str">
        <f t="shared" si="142"/>
        <v>No</v>
      </c>
      <c r="U2272" s="82">
        <v>42699</v>
      </c>
      <c r="V2272" s="82">
        <v>43829</v>
      </c>
      <c r="W2272" s="17">
        <v>343</v>
      </c>
      <c r="X2272" s="17" t="str">
        <f t="shared" si="143"/>
        <v>Active</v>
      </c>
      <c r="Y2272" s="17" t="s">
        <v>15615</v>
      </c>
      <c r="Z2272" s="17"/>
    </row>
    <row r="2273" spans="1:26" x14ac:dyDescent="0.25">
      <c r="A2273">
        <v>2272</v>
      </c>
      <c r="B2273" s="17" t="s">
        <v>14337</v>
      </c>
      <c r="C2273" s="17">
        <v>417</v>
      </c>
      <c r="D2273" s="17" t="str">
        <f>INDEX(Hosts!$A:$O,MATCH(Places!$C2273,Hosts!$A:$A,0),MATCH(Places!D$1,Hosts!$1:$1,0))</f>
        <v>A few days or more</v>
      </c>
      <c r="E2273" s="87">
        <f>INDEX(Hosts!$A:$O,MATCH(Places!$C2273,Hosts!$A:$A,0),MATCH(Places!E$1,Hosts!$1:$1,0))</f>
        <v>0.25</v>
      </c>
      <c r="F2273" s="87">
        <f>INDEX(Hosts!$A:$O,MATCH(Places!$C2273,Hosts!$A:$A,0),MATCH(Places!F$1,Hosts!$1:$1,0))</f>
        <v>0.27</v>
      </c>
      <c r="G2273" s="17" t="str">
        <f>INDEX(Hosts!$A:$O,MATCH(Places!$C2273,Hosts!$A:$A,0),MATCH(Places!G$1,Hosts!$1:$1,0))</f>
        <v>No</v>
      </c>
      <c r="H2273" s="17">
        <v>20</v>
      </c>
      <c r="I2273" s="17" t="str">
        <f>INDEX(Neighborhoods!$A:$C,MATCH(Places!$H2273,Neighborhoods!$A:$A,0),MATCH(Places!I$1,Neighborhoods!$1:$1,0))</f>
        <v>Manhattan</v>
      </c>
      <c r="J2273" s="17" t="str">
        <f>INDEX(Neighborhoods!$A:$C,MATCH(Places!$H2273,Neighborhoods!$A:$A,0),MATCH(Places!J$1,Neighborhoods!$1:$1,0))</f>
        <v>Upper West Side</v>
      </c>
      <c r="K2273" s="17" t="s">
        <v>11822</v>
      </c>
      <c r="L2273" s="17" t="str">
        <f t="shared" si="140"/>
        <v>No</v>
      </c>
      <c r="M2273" s="17">
        <v>4</v>
      </c>
      <c r="N2273" s="17" t="str" cm="1">
        <f t="array" ref="N2273">_xlfn.IFS(M2273&lt;=2,"Small",M2273&lt;=5,"Medium",M2273&gt;5,"Large")</f>
        <v>Medium</v>
      </c>
      <c r="O2273" s="65">
        <v>199</v>
      </c>
      <c r="P2273" s="87">
        <f t="shared" si="141"/>
        <v>0.03</v>
      </c>
      <c r="Q2273" s="68">
        <v>5</v>
      </c>
      <c r="R2273" s="68" t="str" cm="1">
        <f t="array" ref="R2273">_xlfn.SWITCH(ROUND(Q2273,0),5,"Excellent",4,"Good",3,"Ok","Bad")</f>
        <v>Excellent</v>
      </c>
      <c r="S2273" s="17">
        <v>9</v>
      </c>
      <c r="T2273" s="17" t="str">
        <f t="shared" si="142"/>
        <v>No</v>
      </c>
      <c r="U2273" s="82">
        <v>42671</v>
      </c>
      <c r="V2273" s="82">
        <v>43832</v>
      </c>
      <c r="W2273" s="17">
        <v>62</v>
      </c>
      <c r="X2273" s="17" t="str">
        <f t="shared" si="143"/>
        <v>Active</v>
      </c>
      <c r="Y2273" s="17" t="s">
        <v>15615</v>
      </c>
      <c r="Z2273" s="17"/>
    </row>
    <row r="2274" spans="1:26" x14ac:dyDescent="0.25">
      <c r="A2274">
        <v>2273</v>
      </c>
      <c r="B2274" s="17" t="s">
        <v>14922</v>
      </c>
      <c r="C2274" s="17">
        <v>2264</v>
      </c>
      <c r="D2274" s="17" t="str">
        <f>INDEX(Hosts!$A:$O,MATCH(Places!$C2274,Hosts!$A:$A,0),MATCH(Places!D$1,Hosts!$1:$1,0))</f>
        <v>Within an hour</v>
      </c>
      <c r="E2274" s="87">
        <f>INDEX(Hosts!$A:$O,MATCH(Places!$C2274,Hosts!$A:$A,0),MATCH(Places!E$1,Hosts!$1:$1,0))</f>
        <v>0.98</v>
      </c>
      <c r="F2274" s="87">
        <f>INDEX(Hosts!$A:$O,MATCH(Places!$C2274,Hosts!$A:$A,0),MATCH(Places!F$1,Hosts!$1:$1,0))</f>
        <v>0.96</v>
      </c>
      <c r="G2274" s="17" t="str">
        <f>INDEX(Hosts!$A:$O,MATCH(Places!$C2274,Hosts!$A:$A,0),MATCH(Places!G$1,Hosts!$1:$1,0))</f>
        <v>Yes</v>
      </c>
      <c r="H2274" s="17">
        <v>8</v>
      </c>
      <c r="I2274" s="17" t="str">
        <f>INDEX(Neighborhoods!$A:$C,MATCH(Places!$H2274,Neighborhoods!$A:$A,0),MATCH(Places!I$1,Neighborhoods!$1:$1,0))</f>
        <v>Brooklyn</v>
      </c>
      <c r="J2274" s="17" t="str">
        <f>INDEX(Neighborhoods!$A:$C,MATCH(Places!$H2274,Neighborhoods!$A:$A,0),MATCH(Places!J$1,Neighborhoods!$1:$1,0))</f>
        <v>Bushwick</v>
      </c>
      <c r="K2274" s="17" t="s">
        <v>11822</v>
      </c>
      <c r="L2274" s="17" t="str">
        <f t="shared" si="140"/>
        <v>No</v>
      </c>
      <c r="M2274" s="17">
        <v>2</v>
      </c>
      <c r="N2274" s="17" t="str" cm="1">
        <f t="array" ref="N2274">_xlfn.IFS(M2274&lt;=2,"Small",M2274&lt;=5,"Medium",M2274&gt;5,"Large")</f>
        <v>Small</v>
      </c>
      <c r="O2274" s="65">
        <v>70</v>
      </c>
      <c r="P2274" s="87">
        <f t="shared" si="141"/>
        <v>0.03</v>
      </c>
      <c r="Q2274" s="68">
        <v>4.96</v>
      </c>
      <c r="R2274" s="68" t="str" cm="1">
        <f t="array" ref="R2274">_xlfn.SWITCH(ROUND(Q2274,0),5,"Excellent",4,"Good",3,"Ok","Bad")</f>
        <v>Excellent</v>
      </c>
      <c r="S2274" s="17">
        <v>131</v>
      </c>
      <c r="T2274" s="17" t="str">
        <f t="shared" si="142"/>
        <v>Yes</v>
      </c>
      <c r="U2274" s="82">
        <v>42652</v>
      </c>
      <c r="V2274" s="82">
        <v>44004</v>
      </c>
      <c r="W2274" s="17">
        <v>281</v>
      </c>
      <c r="X2274" s="17" t="str">
        <f t="shared" si="143"/>
        <v>Active</v>
      </c>
      <c r="Y2274" s="17" t="s">
        <v>15615</v>
      </c>
      <c r="Z2274" s="17"/>
    </row>
    <row r="2275" spans="1:26" x14ac:dyDescent="0.25">
      <c r="A2275">
        <v>2274</v>
      </c>
      <c r="B2275" s="17" t="s">
        <v>13290</v>
      </c>
      <c r="C2275" s="17">
        <v>2145</v>
      </c>
      <c r="D2275" s="17" t="str">
        <f>INDEX(Hosts!$A:$O,MATCH(Places!$C2275,Hosts!$A:$A,0),MATCH(Places!D$1,Hosts!$1:$1,0))</f>
        <v>Within a few hours</v>
      </c>
      <c r="E2275" s="87">
        <f>INDEX(Hosts!$A:$O,MATCH(Places!$C2275,Hosts!$A:$A,0),MATCH(Places!E$1,Hosts!$1:$1,0))</f>
        <v>1</v>
      </c>
      <c r="F2275" s="87">
        <f>INDEX(Hosts!$A:$O,MATCH(Places!$C2275,Hosts!$A:$A,0),MATCH(Places!F$1,Hosts!$1:$1,0))</f>
        <v>0.33</v>
      </c>
      <c r="G2275" s="17" t="str">
        <f>INDEX(Hosts!$A:$O,MATCH(Places!$C2275,Hosts!$A:$A,0),MATCH(Places!G$1,Hosts!$1:$1,0))</f>
        <v>No</v>
      </c>
      <c r="H2275" s="17">
        <v>7</v>
      </c>
      <c r="I2275" s="17" t="str">
        <f>INDEX(Neighborhoods!$A:$C,MATCH(Places!$H2275,Neighborhoods!$A:$A,0),MATCH(Places!I$1,Neighborhoods!$1:$1,0))</f>
        <v>Brooklyn</v>
      </c>
      <c r="J2275" s="17" t="str">
        <f>INDEX(Neighborhoods!$A:$C,MATCH(Places!$H2275,Neighborhoods!$A:$A,0),MATCH(Places!J$1,Neighborhoods!$1:$1,0))</f>
        <v>Bedford-Stuyvesant</v>
      </c>
      <c r="K2275" s="17" t="s">
        <v>1</v>
      </c>
      <c r="L2275" s="17" t="str">
        <f t="shared" si="140"/>
        <v>Yes</v>
      </c>
      <c r="M2275" s="17">
        <v>2</v>
      </c>
      <c r="N2275" s="17" t="str" cm="1">
        <f t="array" ref="N2275">_xlfn.IFS(M2275&lt;=2,"Small",M2275&lt;=5,"Medium",M2275&gt;5,"Large")</f>
        <v>Small</v>
      </c>
      <c r="O2275" s="65">
        <v>41</v>
      </c>
      <c r="P2275" s="87">
        <f t="shared" si="141"/>
        <v>0.03</v>
      </c>
      <c r="Q2275" s="68">
        <v>5</v>
      </c>
      <c r="R2275" s="68" t="str" cm="1">
        <f t="array" ref="R2275">_xlfn.SWITCH(ROUND(Q2275,0),5,"Excellent",4,"Good",3,"Ok","Bad")</f>
        <v>Excellent</v>
      </c>
      <c r="S2275" s="17">
        <v>5</v>
      </c>
      <c r="T2275" s="17" t="str">
        <f t="shared" si="142"/>
        <v>No</v>
      </c>
      <c r="U2275" s="82">
        <v>42687</v>
      </c>
      <c r="V2275" s="82">
        <v>43100</v>
      </c>
      <c r="W2275" s="17">
        <v>0</v>
      </c>
      <c r="X2275" s="17" t="str">
        <f t="shared" si="143"/>
        <v>Inactive</v>
      </c>
      <c r="Y2275" s="17" t="s">
        <v>15615</v>
      </c>
      <c r="Z2275" s="17"/>
    </row>
    <row r="2276" spans="1:26" x14ac:dyDescent="0.25">
      <c r="A2276">
        <v>2275</v>
      </c>
      <c r="B2276" s="17" t="s">
        <v>14813</v>
      </c>
      <c r="C2276" s="17">
        <v>2732</v>
      </c>
      <c r="D2276" s="17" t="str">
        <f>INDEX(Hosts!$A:$O,MATCH(Places!$C2276,Hosts!$A:$A,0),MATCH(Places!D$1,Hosts!$1:$1,0))</f>
        <v>Within a day</v>
      </c>
      <c r="E2276" s="87">
        <f>INDEX(Hosts!$A:$O,MATCH(Places!$C2276,Hosts!$A:$A,0),MATCH(Places!E$1,Hosts!$1:$1,0))</f>
        <v>0.5</v>
      </c>
      <c r="F2276" s="87">
        <f>INDEX(Hosts!$A:$O,MATCH(Places!$C2276,Hosts!$A:$A,0),MATCH(Places!F$1,Hosts!$1:$1,0))</f>
        <v>1</v>
      </c>
      <c r="G2276" s="17" t="str">
        <f>INDEX(Hosts!$A:$O,MATCH(Places!$C2276,Hosts!$A:$A,0),MATCH(Places!G$1,Hosts!$1:$1,0))</f>
        <v>No</v>
      </c>
      <c r="H2276" s="17">
        <v>25</v>
      </c>
      <c r="I2276" s="17" t="str">
        <f>INDEX(Neighborhoods!$A:$C,MATCH(Places!$H2276,Neighborhoods!$A:$A,0),MATCH(Places!I$1,Neighborhoods!$1:$1,0))</f>
        <v>Queens</v>
      </c>
      <c r="J2276" s="17" t="str">
        <f>INDEX(Neighborhoods!$A:$C,MATCH(Places!$H2276,Neighborhoods!$A:$A,0),MATCH(Places!J$1,Neighborhoods!$1:$1,0))</f>
        <v>Ridgewood</v>
      </c>
      <c r="K2276" s="17" t="s">
        <v>1</v>
      </c>
      <c r="L2276" s="17" t="str">
        <f t="shared" si="140"/>
        <v>Yes</v>
      </c>
      <c r="M2276" s="17">
        <v>2</v>
      </c>
      <c r="N2276" s="17" t="str" cm="1">
        <f t="array" ref="N2276">_xlfn.IFS(M2276&lt;=2,"Small",M2276&lt;=5,"Medium",M2276&gt;5,"Large")</f>
        <v>Small</v>
      </c>
      <c r="O2276" s="65">
        <v>30</v>
      </c>
      <c r="P2276" s="87">
        <f t="shared" si="141"/>
        <v>0.03</v>
      </c>
      <c r="Q2276" s="68">
        <v>4.21</v>
      </c>
      <c r="R2276" s="68" t="str" cm="1">
        <f t="array" ref="R2276">_xlfn.SWITCH(ROUND(Q2276,0),5,"Excellent",4,"Good",3,"Ok","Bad")</f>
        <v>Good</v>
      </c>
      <c r="S2276" s="17">
        <v>28</v>
      </c>
      <c r="T2276" s="17" t="str">
        <f t="shared" si="142"/>
        <v>No</v>
      </c>
      <c r="U2276" s="82">
        <v>42690</v>
      </c>
      <c r="V2276" s="82">
        <v>44008</v>
      </c>
      <c r="W2276" s="17">
        <v>331</v>
      </c>
      <c r="X2276" s="17" t="str">
        <f t="shared" si="143"/>
        <v>Active</v>
      </c>
      <c r="Y2276" s="17" t="s">
        <v>15616</v>
      </c>
      <c r="Z2276" s="17"/>
    </row>
    <row r="2277" spans="1:26" x14ac:dyDescent="0.25">
      <c r="A2277">
        <v>2276</v>
      </c>
      <c r="B2277" s="17" t="s">
        <v>1677</v>
      </c>
      <c r="C2277" s="17">
        <v>2568</v>
      </c>
      <c r="D2277" s="17" t="str">
        <f>INDEX(Hosts!$A:$O,MATCH(Places!$C2277,Hosts!$A:$A,0),MATCH(Places!D$1,Hosts!$1:$1,0))</f>
        <v>A few days or more</v>
      </c>
      <c r="E2277" s="87">
        <f>INDEX(Hosts!$A:$O,MATCH(Places!$C2277,Hosts!$A:$A,0),MATCH(Places!E$1,Hosts!$1:$1,0))</f>
        <v>0.33</v>
      </c>
      <c r="F2277" s="87">
        <f>INDEX(Hosts!$A:$O,MATCH(Places!$C2277,Hosts!$A:$A,0),MATCH(Places!F$1,Hosts!$1:$1,0))</f>
        <v>0.65</v>
      </c>
      <c r="G2277" s="17" t="str">
        <f>INDEX(Hosts!$A:$O,MATCH(Places!$C2277,Hosts!$A:$A,0),MATCH(Places!G$1,Hosts!$1:$1,0))</f>
        <v>No</v>
      </c>
      <c r="H2277" s="17">
        <v>9</v>
      </c>
      <c r="I2277" s="17" t="str">
        <f>INDEX(Neighborhoods!$A:$C,MATCH(Places!$H2277,Neighborhoods!$A:$A,0),MATCH(Places!I$1,Neighborhoods!$1:$1,0))</f>
        <v>Brooklyn</v>
      </c>
      <c r="J2277" s="17" t="str">
        <f>INDEX(Neighborhoods!$A:$C,MATCH(Places!$H2277,Neighborhoods!$A:$A,0),MATCH(Places!J$1,Neighborhoods!$1:$1,0))</f>
        <v>Crown Heights</v>
      </c>
      <c r="K2277" s="17" t="s">
        <v>1</v>
      </c>
      <c r="L2277" s="17" t="str">
        <f t="shared" si="140"/>
        <v>Yes</v>
      </c>
      <c r="M2277" s="17">
        <v>2</v>
      </c>
      <c r="N2277" s="17" t="str" cm="1">
        <f t="array" ref="N2277">_xlfn.IFS(M2277&lt;=2,"Small",M2277&lt;=5,"Medium",M2277&gt;5,"Large")</f>
        <v>Small</v>
      </c>
      <c r="O2277" s="65">
        <v>65</v>
      </c>
      <c r="P2277" s="87">
        <f t="shared" si="141"/>
        <v>0.03</v>
      </c>
      <c r="Q2277" s="68">
        <v>5</v>
      </c>
      <c r="R2277" s="68" t="str" cm="1">
        <f t="array" ref="R2277">_xlfn.SWITCH(ROUND(Q2277,0),5,"Excellent",4,"Good",3,"Ok","Bad")</f>
        <v>Excellent</v>
      </c>
      <c r="S2277" s="17">
        <v>3</v>
      </c>
      <c r="T2277" s="17" t="str">
        <f t="shared" si="142"/>
        <v>No</v>
      </c>
      <c r="U2277" s="82">
        <v>43459</v>
      </c>
      <c r="V2277" s="82">
        <v>43900</v>
      </c>
      <c r="W2277" s="17">
        <v>2</v>
      </c>
      <c r="X2277" s="17" t="str">
        <f t="shared" si="143"/>
        <v>Active</v>
      </c>
      <c r="Y2277" s="17" t="s">
        <v>15616</v>
      </c>
      <c r="Z2277" s="17"/>
    </row>
    <row r="2278" spans="1:26" x14ac:dyDescent="0.25">
      <c r="A2278">
        <v>2277</v>
      </c>
      <c r="B2278" s="17" t="s">
        <v>14562</v>
      </c>
      <c r="C2278" s="17">
        <v>3016</v>
      </c>
      <c r="D2278" s="17" t="str">
        <f>INDEX(Hosts!$A:$O,MATCH(Places!$C2278,Hosts!$A:$A,0),MATCH(Places!D$1,Hosts!$1:$1,0))</f>
        <v>Within a day</v>
      </c>
      <c r="E2278" s="87">
        <f>INDEX(Hosts!$A:$O,MATCH(Places!$C2278,Hosts!$A:$A,0),MATCH(Places!E$1,Hosts!$1:$1,0))</f>
        <v>0.5</v>
      </c>
      <c r="F2278" s="87">
        <f>INDEX(Hosts!$A:$O,MATCH(Places!$C2278,Hosts!$A:$A,0),MATCH(Places!F$1,Hosts!$1:$1,0))</f>
        <v>1</v>
      </c>
      <c r="G2278" s="17" t="str">
        <f>INDEX(Hosts!$A:$O,MATCH(Places!$C2278,Hosts!$A:$A,0),MATCH(Places!G$1,Hosts!$1:$1,0))</f>
        <v>No</v>
      </c>
      <c r="H2278" s="17">
        <v>16</v>
      </c>
      <c r="I2278" s="17" t="str">
        <f>INDEX(Neighborhoods!$A:$C,MATCH(Places!$H2278,Neighborhoods!$A:$A,0),MATCH(Places!I$1,Neighborhoods!$1:$1,0))</f>
        <v>Manhattan</v>
      </c>
      <c r="J2278" s="17" t="str">
        <f>INDEX(Neighborhoods!$A:$C,MATCH(Places!$H2278,Neighborhoods!$A:$A,0),MATCH(Places!J$1,Neighborhoods!$1:$1,0))</f>
        <v>Harlem</v>
      </c>
      <c r="K2278" s="17" t="s">
        <v>11822</v>
      </c>
      <c r="L2278" s="17" t="str">
        <f t="shared" si="140"/>
        <v>No</v>
      </c>
      <c r="M2278" s="17">
        <v>12</v>
      </c>
      <c r="N2278" s="17" t="str" cm="1">
        <f t="array" ref="N2278">_xlfn.IFS(M2278&lt;=2,"Small",M2278&lt;=5,"Medium",M2278&gt;5,"Large")</f>
        <v>Large</v>
      </c>
      <c r="O2278" s="65">
        <v>350</v>
      </c>
      <c r="P2278" s="87">
        <f t="shared" si="141"/>
        <v>0.04</v>
      </c>
      <c r="Q2278" s="68">
        <v>4.43</v>
      </c>
      <c r="R2278" s="68" t="str" cm="1">
        <f t="array" ref="R2278">_xlfn.SWITCH(ROUND(Q2278,0),5,"Excellent",4,"Good",3,"Ok","Bad")</f>
        <v>Good</v>
      </c>
      <c r="S2278" s="17">
        <v>79</v>
      </c>
      <c r="T2278" s="17" t="str">
        <f t="shared" si="142"/>
        <v>No</v>
      </c>
      <c r="U2278" s="82">
        <v>42680</v>
      </c>
      <c r="V2278" s="82">
        <v>43744</v>
      </c>
      <c r="W2278" s="17">
        <v>363</v>
      </c>
      <c r="X2278" s="17" t="str">
        <f t="shared" si="143"/>
        <v>Active</v>
      </c>
      <c r="Y2278" s="17" t="s">
        <v>15616</v>
      </c>
      <c r="Z2278" s="17"/>
    </row>
    <row r="2279" spans="1:26" x14ac:dyDescent="0.25">
      <c r="A2279">
        <v>2278</v>
      </c>
      <c r="B2279" s="17" t="s">
        <v>1678</v>
      </c>
      <c r="C2279" s="17">
        <v>1551</v>
      </c>
      <c r="D2279" s="17" t="str">
        <f>INDEX(Hosts!$A:$O,MATCH(Places!$C2279,Hosts!$A:$A,0),MATCH(Places!D$1,Hosts!$1:$1,0))</f>
        <v>Within a day</v>
      </c>
      <c r="E2279" s="87">
        <f>INDEX(Hosts!$A:$O,MATCH(Places!$C2279,Hosts!$A:$A,0),MATCH(Places!E$1,Hosts!$1:$1,0))</f>
        <v>1</v>
      </c>
      <c r="F2279" s="87">
        <f>INDEX(Hosts!$A:$O,MATCH(Places!$C2279,Hosts!$A:$A,0),MATCH(Places!F$1,Hosts!$1:$1,0))</f>
        <v>0.21</v>
      </c>
      <c r="G2279" s="17" t="str">
        <f>INDEX(Hosts!$A:$O,MATCH(Places!$C2279,Hosts!$A:$A,0),MATCH(Places!G$1,Hosts!$1:$1,0))</f>
        <v>No</v>
      </c>
      <c r="H2279" s="17">
        <v>19</v>
      </c>
      <c r="I2279" s="17" t="str">
        <f>INDEX(Neighborhoods!$A:$C,MATCH(Places!$H2279,Neighborhoods!$A:$A,0),MATCH(Places!I$1,Neighborhoods!$1:$1,0))</f>
        <v>Manhattan</v>
      </c>
      <c r="J2279" s="17" t="str">
        <f>INDEX(Neighborhoods!$A:$C,MATCH(Places!$H2279,Neighborhoods!$A:$A,0),MATCH(Places!J$1,Neighborhoods!$1:$1,0))</f>
        <v>Upper East Side</v>
      </c>
      <c r="K2279" s="17" t="s">
        <v>11822</v>
      </c>
      <c r="L2279" s="17" t="str">
        <f t="shared" si="140"/>
        <v>No</v>
      </c>
      <c r="M2279" s="17">
        <v>5</v>
      </c>
      <c r="N2279" s="17" t="str" cm="1">
        <f t="array" ref="N2279">_xlfn.IFS(M2279&lt;=2,"Small",M2279&lt;=5,"Medium",M2279&gt;5,"Large")</f>
        <v>Medium</v>
      </c>
      <c r="O2279" s="65">
        <v>425</v>
      </c>
      <c r="P2279" s="87">
        <f t="shared" si="141"/>
        <v>0.04</v>
      </c>
      <c r="Q2279" s="68">
        <v>4.95</v>
      </c>
      <c r="R2279" s="68" t="str" cm="1">
        <f t="array" ref="R2279">_xlfn.SWITCH(ROUND(Q2279,0),5,"Excellent",4,"Good",3,"Ok","Bad")</f>
        <v>Excellent</v>
      </c>
      <c r="S2279" s="17">
        <v>21</v>
      </c>
      <c r="T2279" s="17" t="str">
        <f t="shared" si="142"/>
        <v>No</v>
      </c>
      <c r="U2279" s="82">
        <v>42722</v>
      </c>
      <c r="V2279" s="82">
        <v>43833</v>
      </c>
      <c r="W2279" s="17">
        <v>179</v>
      </c>
      <c r="X2279" s="17" t="str">
        <f t="shared" si="143"/>
        <v>Active</v>
      </c>
      <c r="Y2279" s="17" t="s">
        <v>15615</v>
      </c>
      <c r="Z2279" s="17"/>
    </row>
    <row r="2280" spans="1:26" x14ac:dyDescent="0.25">
      <c r="A2280">
        <v>2279</v>
      </c>
      <c r="B2280" s="17" t="s">
        <v>1679</v>
      </c>
      <c r="C2280" s="17">
        <v>3018</v>
      </c>
      <c r="D2280" s="17" t="str">
        <f>INDEX(Hosts!$A:$O,MATCH(Places!$C2280,Hosts!$A:$A,0),MATCH(Places!D$1,Hosts!$1:$1,0))</f>
        <v>Within an hour</v>
      </c>
      <c r="E2280" s="87">
        <f>INDEX(Hosts!$A:$O,MATCH(Places!$C2280,Hosts!$A:$A,0),MATCH(Places!E$1,Hosts!$1:$1,0))</f>
        <v>1</v>
      </c>
      <c r="F2280" s="87">
        <f>INDEX(Hosts!$A:$O,MATCH(Places!$C2280,Hosts!$A:$A,0),MATCH(Places!F$1,Hosts!$1:$1,0))</f>
        <v>0.97</v>
      </c>
      <c r="G2280" s="17" t="str">
        <f>INDEX(Hosts!$A:$O,MATCH(Places!$C2280,Hosts!$A:$A,0),MATCH(Places!G$1,Hosts!$1:$1,0))</f>
        <v>Yes</v>
      </c>
      <c r="H2280" s="17">
        <v>28</v>
      </c>
      <c r="I2280" s="17" t="str">
        <f>INDEX(Neighborhoods!$A:$C,MATCH(Places!$H2280,Neighborhoods!$A:$A,0),MATCH(Places!I$1,Neighborhoods!$1:$1,0))</f>
        <v>Staten Island</v>
      </c>
      <c r="J2280" s="17" t="str">
        <f>INDEX(Neighborhoods!$A:$C,MATCH(Places!$H2280,Neighborhoods!$A:$A,0),MATCH(Places!J$1,Neighborhoods!$1:$1,0))</f>
        <v>St. George</v>
      </c>
      <c r="K2280" s="17" t="s">
        <v>1</v>
      </c>
      <c r="L2280" s="17" t="str">
        <f t="shared" si="140"/>
        <v>Yes</v>
      </c>
      <c r="M2280" s="17">
        <v>2</v>
      </c>
      <c r="N2280" s="17" t="str" cm="1">
        <f t="array" ref="N2280">_xlfn.IFS(M2280&lt;=2,"Small",M2280&lt;=5,"Medium",M2280&gt;5,"Large")</f>
        <v>Small</v>
      </c>
      <c r="O2280" s="65">
        <v>50</v>
      </c>
      <c r="P2280" s="87">
        <f t="shared" si="141"/>
        <v>0.03</v>
      </c>
      <c r="Q2280" s="68">
        <v>4.99</v>
      </c>
      <c r="R2280" s="68" t="str" cm="1">
        <f t="array" ref="R2280">_xlfn.SWITCH(ROUND(Q2280,0),5,"Excellent",4,"Good",3,"Ok","Bad")</f>
        <v>Excellent</v>
      </c>
      <c r="S2280" s="17">
        <v>75</v>
      </c>
      <c r="T2280" s="17" t="str">
        <f t="shared" si="142"/>
        <v>No</v>
      </c>
      <c r="U2280" s="82">
        <v>42680</v>
      </c>
      <c r="V2280" s="82">
        <v>43906</v>
      </c>
      <c r="W2280" s="17">
        <v>343</v>
      </c>
      <c r="X2280" s="17" t="str">
        <f t="shared" si="143"/>
        <v>Active</v>
      </c>
      <c r="Y2280" s="17" t="s">
        <v>15616</v>
      </c>
      <c r="Z2280" s="17"/>
    </row>
    <row r="2281" spans="1:26" x14ac:dyDescent="0.25">
      <c r="A2281">
        <v>2280</v>
      </c>
      <c r="B2281" s="17" t="s">
        <v>1680</v>
      </c>
      <c r="C2281" s="17">
        <v>2084</v>
      </c>
      <c r="D2281" s="17" t="str">
        <f>INDEX(Hosts!$A:$O,MATCH(Places!$C2281,Hosts!$A:$A,0),MATCH(Places!D$1,Hosts!$1:$1,0))</f>
        <v>Within an hour</v>
      </c>
      <c r="E2281" s="87">
        <f>INDEX(Hosts!$A:$O,MATCH(Places!$C2281,Hosts!$A:$A,0),MATCH(Places!E$1,Hosts!$1:$1,0))</f>
        <v>0.79</v>
      </c>
      <c r="F2281" s="87">
        <f>INDEX(Hosts!$A:$O,MATCH(Places!$C2281,Hosts!$A:$A,0),MATCH(Places!F$1,Hosts!$1:$1,0))</f>
        <v>1</v>
      </c>
      <c r="G2281" s="17" t="str">
        <f>INDEX(Hosts!$A:$O,MATCH(Places!$C2281,Hosts!$A:$A,0),MATCH(Places!G$1,Hosts!$1:$1,0))</f>
        <v>Yes</v>
      </c>
      <c r="H2281" s="17">
        <v>21</v>
      </c>
      <c r="I2281" s="17" t="str">
        <f>INDEX(Neighborhoods!$A:$C,MATCH(Places!$H2281,Neighborhoods!$A:$A,0),MATCH(Places!I$1,Neighborhoods!$1:$1,0))</f>
        <v>Queens</v>
      </c>
      <c r="J2281" s="17" t="str">
        <f>INDEX(Neighborhoods!$A:$C,MATCH(Places!$H2281,Neighborhoods!$A:$A,0),MATCH(Places!J$1,Neighborhoods!$1:$1,0))</f>
        <v>Astoria</v>
      </c>
      <c r="K2281" s="17" t="s">
        <v>1</v>
      </c>
      <c r="L2281" s="17" t="str">
        <f t="shared" si="140"/>
        <v>Yes</v>
      </c>
      <c r="M2281" s="17">
        <v>2</v>
      </c>
      <c r="N2281" s="17" t="str" cm="1">
        <f t="array" ref="N2281">_xlfn.IFS(M2281&lt;=2,"Small",M2281&lt;=5,"Medium",M2281&gt;5,"Large")</f>
        <v>Small</v>
      </c>
      <c r="O2281" s="65">
        <v>68</v>
      </c>
      <c r="P2281" s="87">
        <f t="shared" si="141"/>
        <v>0.03</v>
      </c>
      <c r="Q2281" s="68">
        <v>4.87</v>
      </c>
      <c r="R2281" s="68" t="str" cm="1">
        <f t="array" ref="R2281">_xlfn.SWITCH(ROUND(Q2281,0),5,"Excellent",4,"Good",3,"Ok","Bad")</f>
        <v>Excellent</v>
      </c>
      <c r="S2281" s="17">
        <v>150</v>
      </c>
      <c r="T2281" s="17" t="str">
        <f t="shared" si="142"/>
        <v>Yes</v>
      </c>
      <c r="U2281" s="82">
        <v>42644</v>
      </c>
      <c r="V2281" s="82">
        <v>44031</v>
      </c>
      <c r="W2281" s="17">
        <v>15</v>
      </c>
      <c r="X2281" s="17" t="str">
        <f t="shared" si="143"/>
        <v>Active</v>
      </c>
      <c r="Y2281" s="17" t="s">
        <v>15616</v>
      </c>
      <c r="Z2281" s="17"/>
    </row>
    <row r="2282" spans="1:26" x14ac:dyDescent="0.25">
      <c r="A2282">
        <v>2281</v>
      </c>
      <c r="B2282" s="17" t="s">
        <v>1681</v>
      </c>
      <c r="C2282" s="17">
        <v>309</v>
      </c>
      <c r="D2282" s="17" t="str">
        <f>INDEX(Hosts!$A:$O,MATCH(Places!$C2282,Hosts!$A:$A,0),MATCH(Places!D$1,Hosts!$1:$1,0))</f>
        <v>Within an hour</v>
      </c>
      <c r="E2282" s="87">
        <f>INDEX(Hosts!$A:$O,MATCH(Places!$C2282,Hosts!$A:$A,0),MATCH(Places!E$1,Hosts!$1:$1,0))</f>
        <v>1</v>
      </c>
      <c r="F2282" s="87">
        <f>INDEX(Hosts!$A:$O,MATCH(Places!$C2282,Hosts!$A:$A,0),MATCH(Places!F$1,Hosts!$1:$1,0))</f>
        <v>1</v>
      </c>
      <c r="G2282" s="17" t="str">
        <f>INDEX(Hosts!$A:$O,MATCH(Places!$C2282,Hosts!$A:$A,0),MATCH(Places!G$1,Hosts!$1:$1,0))</f>
        <v>No</v>
      </c>
      <c r="H2282" s="17">
        <v>20</v>
      </c>
      <c r="I2282" s="17" t="str">
        <f>INDEX(Neighborhoods!$A:$C,MATCH(Places!$H2282,Neighborhoods!$A:$A,0),MATCH(Places!I$1,Neighborhoods!$1:$1,0))</f>
        <v>Manhattan</v>
      </c>
      <c r="J2282" s="17" t="str">
        <f>INDEX(Neighborhoods!$A:$C,MATCH(Places!$H2282,Neighborhoods!$A:$A,0),MATCH(Places!J$1,Neighborhoods!$1:$1,0))</f>
        <v>Upper West Side</v>
      </c>
      <c r="K2282" s="17" t="s">
        <v>11822</v>
      </c>
      <c r="L2282" s="17" t="str">
        <f t="shared" si="140"/>
        <v>No</v>
      </c>
      <c r="M2282" s="17">
        <v>3</v>
      </c>
      <c r="N2282" s="17" t="str" cm="1">
        <f t="array" ref="N2282">_xlfn.IFS(M2282&lt;=2,"Small",M2282&lt;=5,"Medium",M2282&gt;5,"Large")</f>
        <v>Medium</v>
      </c>
      <c r="O2282" s="65">
        <v>1000</v>
      </c>
      <c r="P2282" s="87">
        <f t="shared" si="141"/>
        <v>7.0000000000000007E-2</v>
      </c>
      <c r="Q2282" s="68">
        <v>4.88</v>
      </c>
      <c r="R2282" s="68" t="str" cm="1">
        <f t="array" ref="R2282">_xlfn.SWITCH(ROUND(Q2282,0),5,"Excellent",4,"Good",3,"Ok","Bad")</f>
        <v>Excellent</v>
      </c>
      <c r="S2282" s="17">
        <v>17</v>
      </c>
      <c r="T2282" s="17" t="str">
        <f t="shared" si="142"/>
        <v>No</v>
      </c>
      <c r="U2282" s="82">
        <v>42648</v>
      </c>
      <c r="V2282" s="82">
        <v>42841</v>
      </c>
      <c r="W2282" s="17">
        <v>365</v>
      </c>
      <c r="X2282" s="17" t="str">
        <f t="shared" si="143"/>
        <v>Active</v>
      </c>
      <c r="Y2282" s="17" t="s">
        <v>15615</v>
      </c>
      <c r="Z2282" s="17"/>
    </row>
    <row r="2283" spans="1:26" x14ac:dyDescent="0.25">
      <c r="A2283">
        <v>2282</v>
      </c>
      <c r="B2283" s="17" t="s">
        <v>15612</v>
      </c>
      <c r="C2283" s="17">
        <v>1356</v>
      </c>
      <c r="D2283" s="17" t="str">
        <f>INDEX(Hosts!$A:$O,MATCH(Places!$C2283,Hosts!$A:$A,0),MATCH(Places!D$1,Hosts!$1:$1,0))</f>
        <v>Within an hour</v>
      </c>
      <c r="E2283" s="87">
        <f>INDEX(Hosts!$A:$O,MATCH(Places!$C2283,Hosts!$A:$A,0),MATCH(Places!E$1,Hosts!$1:$1,0))</f>
        <v>1</v>
      </c>
      <c r="F2283" s="87">
        <f>INDEX(Hosts!$A:$O,MATCH(Places!$C2283,Hosts!$A:$A,0),MATCH(Places!F$1,Hosts!$1:$1,0))</f>
        <v>0.54</v>
      </c>
      <c r="G2283" s="17" t="str">
        <f>INDEX(Hosts!$A:$O,MATCH(Places!$C2283,Hosts!$A:$A,0),MATCH(Places!G$1,Hosts!$1:$1,0))</f>
        <v>Yes</v>
      </c>
      <c r="H2283" s="17">
        <v>8</v>
      </c>
      <c r="I2283" s="17" t="str">
        <f>INDEX(Neighborhoods!$A:$C,MATCH(Places!$H2283,Neighborhoods!$A:$A,0),MATCH(Places!I$1,Neighborhoods!$1:$1,0))</f>
        <v>Brooklyn</v>
      </c>
      <c r="J2283" s="17" t="str">
        <f>INDEX(Neighborhoods!$A:$C,MATCH(Places!$H2283,Neighborhoods!$A:$A,0),MATCH(Places!J$1,Neighborhoods!$1:$1,0))</f>
        <v>Bushwick</v>
      </c>
      <c r="K2283" s="17" t="s">
        <v>11822</v>
      </c>
      <c r="L2283" s="17" t="str">
        <f t="shared" si="140"/>
        <v>No</v>
      </c>
      <c r="M2283" s="17">
        <v>16</v>
      </c>
      <c r="N2283" s="17" t="str" cm="1">
        <f t="array" ref="N2283">_xlfn.IFS(M2283&lt;=2,"Small",M2283&lt;=5,"Medium",M2283&gt;5,"Large")</f>
        <v>Large</v>
      </c>
      <c r="O2283" s="65">
        <v>1143</v>
      </c>
      <c r="P2283" s="87">
        <f t="shared" si="141"/>
        <v>7.0000000000000007E-2</v>
      </c>
      <c r="Q2283" s="68">
        <v>4.83</v>
      </c>
      <c r="R2283" s="68" t="str" cm="1">
        <f t="array" ref="R2283">_xlfn.SWITCH(ROUND(Q2283,0),5,"Excellent",4,"Good",3,"Ok","Bad")</f>
        <v>Excellent</v>
      </c>
      <c r="S2283" s="17">
        <v>180</v>
      </c>
      <c r="T2283" s="17" t="str">
        <f t="shared" si="142"/>
        <v>Yes</v>
      </c>
      <c r="U2283" s="82">
        <v>42700</v>
      </c>
      <c r="V2283" s="82">
        <v>44052</v>
      </c>
      <c r="W2283" s="17">
        <v>346</v>
      </c>
      <c r="X2283" s="17" t="str">
        <f t="shared" si="143"/>
        <v>Active</v>
      </c>
      <c r="Y2283" s="17" t="s">
        <v>15615</v>
      </c>
      <c r="Z2283" s="17"/>
    </row>
    <row r="2284" spans="1:26" x14ac:dyDescent="0.25">
      <c r="A2284">
        <v>2283</v>
      </c>
      <c r="B2284" s="17" t="s">
        <v>1682</v>
      </c>
      <c r="C2284" s="17">
        <v>456</v>
      </c>
      <c r="D2284" s="17" t="str">
        <f>INDEX(Hosts!$A:$O,MATCH(Places!$C2284,Hosts!$A:$A,0),MATCH(Places!D$1,Hosts!$1:$1,0))</f>
        <v>Within an hour</v>
      </c>
      <c r="E2284" s="87">
        <f>INDEX(Hosts!$A:$O,MATCH(Places!$C2284,Hosts!$A:$A,0),MATCH(Places!E$1,Hosts!$1:$1,0))</f>
        <v>1</v>
      </c>
      <c r="F2284" s="87">
        <f>INDEX(Hosts!$A:$O,MATCH(Places!$C2284,Hosts!$A:$A,0),MATCH(Places!F$1,Hosts!$1:$1,0))</f>
        <v>1</v>
      </c>
      <c r="G2284" s="17" t="str">
        <f>INDEX(Hosts!$A:$O,MATCH(Places!$C2284,Hosts!$A:$A,0),MATCH(Places!G$1,Hosts!$1:$1,0))</f>
        <v>Yes</v>
      </c>
      <c r="H2284" s="17">
        <v>7</v>
      </c>
      <c r="I2284" s="17" t="str">
        <f>INDEX(Neighborhoods!$A:$C,MATCH(Places!$H2284,Neighborhoods!$A:$A,0),MATCH(Places!I$1,Neighborhoods!$1:$1,0))</f>
        <v>Brooklyn</v>
      </c>
      <c r="J2284" s="17" t="str">
        <f>INDEX(Neighborhoods!$A:$C,MATCH(Places!$H2284,Neighborhoods!$A:$A,0),MATCH(Places!J$1,Neighborhoods!$1:$1,0))</f>
        <v>Bedford-Stuyvesant</v>
      </c>
      <c r="K2284" s="17" t="s">
        <v>11822</v>
      </c>
      <c r="L2284" s="17" t="str">
        <f t="shared" si="140"/>
        <v>No</v>
      </c>
      <c r="M2284" s="17">
        <v>2</v>
      </c>
      <c r="N2284" s="17" t="str" cm="1">
        <f t="array" ref="N2284">_xlfn.IFS(M2284&lt;=2,"Small",M2284&lt;=5,"Medium",M2284&gt;5,"Large")</f>
        <v>Small</v>
      </c>
      <c r="O2284" s="65">
        <v>169</v>
      </c>
      <c r="P2284" s="87">
        <f t="shared" si="141"/>
        <v>0.03</v>
      </c>
      <c r="Q2284" s="68">
        <v>4.92</v>
      </c>
      <c r="R2284" s="68" t="str" cm="1">
        <f t="array" ref="R2284">_xlfn.SWITCH(ROUND(Q2284,0),5,"Excellent",4,"Good",3,"Ok","Bad")</f>
        <v>Excellent</v>
      </c>
      <c r="S2284" s="17">
        <v>62</v>
      </c>
      <c r="T2284" s="17" t="str">
        <f t="shared" si="142"/>
        <v>No</v>
      </c>
      <c r="U2284" s="82">
        <v>42737</v>
      </c>
      <c r="V2284" s="82">
        <v>44048</v>
      </c>
      <c r="W2284" s="17">
        <v>365</v>
      </c>
      <c r="X2284" s="17" t="str">
        <f t="shared" si="143"/>
        <v>Active</v>
      </c>
      <c r="Y2284" s="17" t="s">
        <v>15615</v>
      </c>
      <c r="Z2284" s="17"/>
    </row>
    <row r="2285" spans="1:26" x14ac:dyDescent="0.25">
      <c r="A2285">
        <v>2284</v>
      </c>
      <c r="B2285" s="17" t="s">
        <v>1683</v>
      </c>
      <c r="C2285" s="17">
        <v>1250</v>
      </c>
      <c r="D2285" s="17" t="str">
        <f>INDEX(Hosts!$A:$O,MATCH(Places!$C2285,Hosts!$A:$A,0),MATCH(Places!D$1,Hosts!$1:$1,0))</f>
        <v>Within an hour</v>
      </c>
      <c r="E2285" s="87">
        <f>INDEX(Hosts!$A:$O,MATCH(Places!$C2285,Hosts!$A:$A,0),MATCH(Places!E$1,Hosts!$1:$1,0))</f>
        <v>1</v>
      </c>
      <c r="F2285" s="87">
        <f>INDEX(Hosts!$A:$O,MATCH(Places!$C2285,Hosts!$A:$A,0),MATCH(Places!F$1,Hosts!$1:$1,0))</f>
        <v>0.94</v>
      </c>
      <c r="G2285" s="17" t="str">
        <f>INDEX(Hosts!$A:$O,MATCH(Places!$C2285,Hosts!$A:$A,0),MATCH(Places!G$1,Hosts!$1:$1,0))</f>
        <v>No</v>
      </c>
      <c r="H2285" s="17">
        <v>20</v>
      </c>
      <c r="I2285" s="17" t="str">
        <f>INDEX(Neighborhoods!$A:$C,MATCH(Places!$H2285,Neighborhoods!$A:$A,0),MATCH(Places!I$1,Neighborhoods!$1:$1,0))</f>
        <v>Manhattan</v>
      </c>
      <c r="J2285" s="17" t="str">
        <f>INDEX(Neighborhoods!$A:$C,MATCH(Places!$H2285,Neighborhoods!$A:$A,0),MATCH(Places!J$1,Neighborhoods!$1:$1,0))</f>
        <v>Upper West Side</v>
      </c>
      <c r="K2285" s="17" t="s">
        <v>1</v>
      </c>
      <c r="L2285" s="17" t="str">
        <f t="shared" si="140"/>
        <v>Yes</v>
      </c>
      <c r="M2285" s="17">
        <v>3</v>
      </c>
      <c r="N2285" s="17" t="str" cm="1">
        <f t="array" ref="N2285">_xlfn.IFS(M2285&lt;=2,"Small",M2285&lt;=5,"Medium",M2285&gt;5,"Large")</f>
        <v>Medium</v>
      </c>
      <c r="O2285" s="65">
        <v>115</v>
      </c>
      <c r="P2285" s="87">
        <f t="shared" si="141"/>
        <v>0.03</v>
      </c>
      <c r="Q2285" s="68">
        <v>4.6500000000000004</v>
      </c>
      <c r="R2285" s="68" t="str" cm="1">
        <f t="array" ref="R2285">_xlfn.SWITCH(ROUND(Q2285,0),5,"Excellent",4,"Good",3,"Ok","Bad")</f>
        <v>Excellent</v>
      </c>
      <c r="S2285" s="17">
        <v>77</v>
      </c>
      <c r="T2285" s="17" t="str">
        <f t="shared" si="142"/>
        <v>No</v>
      </c>
      <c r="U2285" s="82">
        <v>42809</v>
      </c>
      <c r="V2285" s="82">
        <v>43809</v>
      </c>
      <c r="W2285" s="17">
        <v>320</v>
      </c>
      <c r="X2285" s="17" t="str">
        <f t="shared" si="143"/>
        <v>Active</v>
      </c>
      <c r="Y2285" s="17" t="s">
        <v>15616</v>
      </c>
      <c r="Z2285" s="17"/>
    </row>
    <row r="2286" spans="1:26" x14ac:dyDescent="0.25">
      <c r="A2286">
        <v>2285</v>
      </c>
      <c r="B2286" s="17" t="s">
        <v>15047</v>
      </c>
      <c r="C2286" s="17">
        <v>3026</v>
      </c>
      <c r="D2286" s="17" t="str">
        <f>INDEX(Hosts!$A:$O,MATCH(Places!$C2286,Hosts!$A:$A,0),MATCH(Places!D$1,Hosts!$1:$1,0))</f>
        <v>Within a few hours</v>
      </c>
      <c r="E2286" s="87">
        <f>INDEX(Hosts!$A:$O,MATCH(Places!$C2286,Hosts!$A:$A,0),MATCH(Places!E$1,Hosts!$1:$1,0))</f>
        <v>1</v>
      </c>
      <c r="F2286" s="87">
        <f>INDEX(Hosts!$A:$O,MATCH(Places!$C2286,Hosts!$A:$A,0),MATCH(Places!F$1,Hosts!$1:$1,0))</f>
        <v>0.91</v>
      </c>
      <c r="G2286" s="17" t="str">
        <f>INDEX(Hosts!$A:$O,MATCH(Places!$C2286,Hosts!$A:$A,0),MATCH(Places!G$1,Hosts!$1:$1,0))</f>
        <v>No</v>
      </c>
      <c r="H2286" s="17">
        <v>8</v>
      </c>
      <c r="I2286" s="17" t="str">
        <f>INDEX(Neighborhoods!$A:$C,MATCH(Places!$H2286,Neighborhoods!$A:$A,0),MATCH(Places!I$1,Neighborhoods!$1:$1,0))</f>
        <v>Brooklyn</v>
      </c>
      <c r="J2286" s="17" t="str">
        <f>INDEX(Neighborhoods!$A:$C,MATCH(Places!$H2286,Neighborhoods!$A:$A,0),MATCH(Places!J$1,Neighborhoods!$1:$1,0))</f>
        <v>Bushwick</v>
      </c>
      <c r="K2286" s="17" t="s">
        <v>11822</v>
      </c>
      <c r="L2286" s="17" t="str">
        <f t="shared" si="140"/>
        <v>No</v>
      </c>
      <c r="M2286" s="17">
        <v>5</v>
      </c>
      <c r="N2286" s="17" t="str" cm="1">
        <f t="array" ref="N2286">_xlfn.IFS(M2286&lt;=2,"Small",M2286&lt;=5,"Medium",M2286&gt;5,"Large")</f>
        <v>Medium</v>
      </c>
      <c r="O2286" s="65">
        <v>150</v>
      </c>
      <c r="P2286" s="87">
        <f t="shared" si="141"/>
        <v>0.03</v>
      </c>
      <c r="Q2286" s="68">
        <v>4.8899999999999997</v>
      </c>
      <c r="R2286" s="68" t="str" cm="1">
        <f t="array" ref="R2286">_xlfn.SWITCH(ROUND(Q2286,0),5,"Excellent",4,"Good",3,"Ok","Bad")</f>
        <v>Excellent</v>
      </c>
      <c r="S2286" s="17">
        <v>143</v>
      </c>
      <c r="T2286" s="17" t="str">
        <f t="shared" si="142"/>
        <v>Yes</v>
      </c>
      <c r="U2286" s="82">
        <v>42681</v>
      </c>
      <c r="V2286" s="82">
        <v>44015</v>
      </c>
      <c r="W2286" s="17">
        <v>125</v>
      </c>
      <c r="X2286" s="17" t="str">
        <f t="shared" si="143"/>
        <v>Active</v>
      </c>
      <c r="Y2286" s="17" t="s">
        <v>15615</v>
      </c>
      <c r="Z2286" s="17"/>
    </row>
    <row r="2287" spans="1:26" x14ac:dyDescent="0.25">
      <c r="A2287">
        <v>2286</v>
      </c>
      <c r="B2287" s="17" t="s">
        <v>1684</v>
      </c>
      <c r="C2287" s="17">
        <v>3027</v>
      </c>
      <c r="D2287" s="17" t="str">
        <f>INDEX(Hosts!$A:$O,MATCH(Places!$C2287,Hosts!$A:$A,0),MATCH(Places!D$1,Hosts!$1:$1,0))</f>
        <v>Within a few hours</v>
      </c>
      <c r="E2287" s="87">
        <f>INDEX(Hosts!$A:$O,MATCH(Places!$C2287,Hosts!$A:$A,0),MATCH(Places!E$1,Hosts!$1:$1,0))</f>
        <v>1</v>
      </c>
      <c r="F2287" s="87">
        <f>INDEX(Hosts!$A:$O,MATCH(Places!$C2287,Hosts!$A:$A,0),MATCH(Places!F$1,Hosts!$1:$1,0))</f>
        <v>0.86</v>
      </c>
      <c r="G2287" s="17" t="str">
        <f>INDEX(Hosts!$A:$O,MATCH(Places!$C2287,Hosts!$A:$A,0),MATCH(Places!G$1,Hosts!$1:$1,0))</f>
        <v>Yes</v>
      </c>
      <c r="H2287" s="17">
        <v>8</v>
      </c>
      <c r="I2287" s="17" t="str">
        <f>INDEX(Neighborhoods!$A:$C,MATCH(Places!$H2287,Neighborhoods!$A:$A,0),MATCH(Places!I$1,Neighborhoods!$1:$1,0))</f>
        <v>Brooklyn</v>
      </c>
      <c r="J2287" s="17" t="str">
        <f>INDEX(Neighborhoods!$A:$C,MATCH(Places!$H2287,Neighborhoods!$A:$A,0),MATCH(Places!J$1,Neighborhoods!$1:$1,0))</f>
        <v>Bushwick</v>
      </c>
      <c r="K2287" s="17" t="s">
        <v>11822</v>
      </c>
      <c r="L2287" s="17" t="str">
        <f t="shared" si="140"/>
        <v>No</v>
      </c>
      <c r="M2287" s="17">
        <v>5</v>
      </c>
      <c r="N2287" s="17" t="str" cm="1">
        <f t="array" ref="N2287">_xlfn.IFS(M2287&lt;=2,"Small",M2287&lt;=5,"Medium",M2287&gt;5,"Large")</f>
        <v>Medium</v>
      </c>
      <c r="O2287" s="65">
        <v>150</v>
      </c>
      <c r="P2287" s="87">
        <f t="shared" si="141"/>
        <v>0.03</v>
      </c>
      <c r="Q2287" s="68">
        <v>4.93</v>
      </c>
      <c r="R2287" s="68" t="str" cm="1">
        <f t="array" ref="R2287">_xlfn.SWITCH(ROUND(Q2287,0),5,"Excellent",4,"Good",3,"Ok","Bad")</f>
        <v>Excellent</v>
      </c>
      <c r="S2287" s="17">
        <v>80</v>
      </c>
      <c r="T2287" s="17" t="str">
        <f t="shared" si="142"/>
        <v>No</v>
      </c>
      <c r="U2287" s="82">
        <v>42714</v>
      </c>
      <c r="V2287" s="82">
        <v>43857</v>
      </c>
      <c r="W2287" s="17">
        <v>347</v>
      </c>
      <c r="X2287" s="17" t="str">
        <f t="shared" si="143"/>
        <v>Active</v>
      </c>
      <c r="Y2287" s="17" t="s">
        <v>15615</v>
      </c>
      <c r="Z2287" s="17"/>
    </row>
    <row r="2288" spans="1:26" x14ac:dyDescent="0.25">
      <c r="A2288">
        <v>2287</v>
      </c>
      <c r="B2288" s="17" t="s">
        <v>1685</v>
      </c>
      <c r="C2288" s="17">
        <v>742</v>
      </c>
      <c r="D2288" s="17" t="str">
        <f>INDEX(Hosts!$A:$O,MATCH(Places!$C2288,Hosts!$A:$A,0),MATCH(Places!D$1,Hosts!$1:$1,0))</f>
        <v>Within a day</v>
      </c>
      <c r="E2288" s="87">
        <f>INDEX(Hosts!$A:$O,MATCH(Places!$C2288,Hosts!$A:$A,0),MATCH(Places!E$1,Hosts!$1:$1,0))</f>
        <v>0.8</v>
      </c>
      <c r="F2288" s="87">
        <f>INDEX(Hosts!$A:$O,MATCH(Places!$C2288,Hosts!$A:$A,0),MATCH(Places!F$1,Hosts!$1:$1,0))</f>
        <v>0.5</v>
      </c>
      <c r="G2288" s="17" t="str">
        <f>INDEX(Hosts!$A:$O,MATCH(Places!$C2288,Hosts!$A:$A,0),MATCH(Places!G$1,Hosts!$1:$1,0))</f>
        <v>No</v>
      </c>
      <c r="H2288" s="17">
        <v>12</v>
      </c>
      <c r="I2288" s="17" t="str">
        <f>INDEX(Neighborhoods!$A:$C,MATCH(Places!$H2288,Neighborhoods!$A:$A,0),MATCH(Places!I$1,Neighborhoods!$1:$1,0))</f>
        <v>Brooklyn</v>
      </c>
      <c r="J2288" s="17" t="str">
        <f>INDEX(Neighborhoods!$A:$C,MATCH(Places!$H2288,Neighborhoods!$A:$A,0),MATCH(Places!J$1,Neighborhoods!$1:$1,0))</f>
        <v>Williamsburg</v>
      </c>
      <c r="K2288" s="17" t="s">
        <v>11822</v>
      </c>
      <c r="L2288" s="17" t="str">
        <f t="shared" si="140"/>
        <v>No</v>
      </c>
      <c r="M2288" s="17">
        <v>6</v>
      </c>
      <c r="N2288" s="17" t="str" cm="1">
        <f t="array" ref="N2288">_xlfn.IFS(M2288&lt;=2,"Small",M2288&lt;=5,"Medium",M2288&gt;5,"Large")</f>
        <v>Large</v>
      </c>
      <c r="O2288" s="65">
        <v>475</v>
      </c>
      <c r="P2288" s="87">
        <f t="shared" si="141"/>
        <v>0.04</v>
      </c>
      <c r="Q2288" s="68">
        <v>4.8600000000000003</v>
      </c>
      <c r="R2288" s="68" t="str" cm="1">
        <f t="array" ref="R2288">_xlfn.SWITCH(ROUND(Q2288,0),5,"Excellent",4,"Good",3,"Ok","Bad")</f>
        <v>Excellent</v>
      </c>
      <c r="S2288" s="17">
        <v>7</v>
      </c>
      <c r="T2288" s="17" t="str">
        <f t="shared" si="142"/>
        <v>No</v>
      </c>
      <c r="U2288" s="82">
        <v>42737</v>
      </c>
      <c r="V2288" s="82">
        <v>44043</v>
      </c>
      <c r="W2288" s="17">
        <v>152</v>
      </c>
      <c r="X2288" s="17" t="str">
        <f t="shared" si="143"/>
        <v>Active</v>
      </c>
      <c r="Y2288" s="17" t="s">
        <v>15615</v>
      </c>
      <c r="Z2288" s="17"/>
    </row>
    <row r="2289" spans="1:26" x14ac:dyDescent="0.25">
      <c r="A2289">
        <v>2288</v>
      </c>
      <c r="B2289" s="17" t="s">
        <v>1686</v>
      </c>
      <c r="C2289" s="17">
        <v>3028</v>
      </c>
      <c r="D2289" s="17" t="str">
        <f>INDEX(Hosts!$A:$O,MATCH(Places!$C2289,Hosts!$A:$A,0),MATCH(Places!D$1,Hosts!$1:$1,0))</f>
        <v>Within a few hours</v>
      </c>
      <c r="E2289" s="87">
        <f>INDEX(Hosts!$A:$O,MATCH(Places!$C2289,Hosts!$A:$A,0),MATCH(Places!E$1,Hosts!$1:$1,0))</f>
        <v>1</v>
      </c>
      <c r="F2289" s="87">
        <f>INDEX(Hosts!$A:$O,MATCH(Places!$C2289,Hosts!$A:$A,0),MATCH(Places!F$1,Hosts!$1:$1,0))</f>
        <v>0.98</v>
      </c>
      <c r="G2289" s="17" t="str">
        <f>INDEX(Hosts!$A:$O,MATCH(Places!$C2289,Hosts!$A:$A,0),MATCH(Places!G$1,Hosts!$1:$1,0))</f>
        <v>Yes</v>
      </c>
      <c r="H2289" s="17">
        <v>9</v>
      </c>
      <c r="I2289" s="17" t="str">
        <f>INDEX(Neighborhoods!$A:$C,MATCH(Places!$H2289,Neighborhoods!$A:$A,0),MATCH(Places!I$1,Neighborhoods!$1:$1,0))</f>
        <v>Brooklyn</v>
      </c>
      <c r="J2289" s="17" t="str">
        <f>INDEX(Neighborhoods!$A:$C,MATCH(Places!$H2289,Neighborhoods!$A:$A,0),MATCH(Places!J$1,Neighborhoods!$1:$1,0))</f>
        <v>Crown Heights</v>
      </c>
      <c r="K2289" s="17" t="s">
        <v>11822</v>
      </c>
      <c r="L2289" s="17" t="str">
        <f t="shared" si="140"/>
        <v>No</v>
      </c>
      <c r="M2289" s="17">
        <v>4</v>
      </c>
      <c r="N2289" s="17" t="str" cm="1">
        <f t="array" ref="N2289">_xlfn.IFS(M2289&lt;=2,"Small",M2289&lt;=5,"Medium",M2289&gt;5,"Large")</f>
        <v>Medium</v>
      </c>
      <c r="O2289" s="65">
        <v>195</v>
      </c>
      <c r="P2289" s="87">
        <f t="shared" si="141"/>
        <v>0.03</v>
      </c>
      <c r="Q2289" s="68">
        <v>4.99</v>
      </c>
      <c r="R2289" s="68" t="str" cm="1">
        <f t="array" ref="R2289">_xlfn.SWITCH(ROUND(Q2289,0),5,"Excellent",4,"Good",3,"Ok","Bad")</f>
        <v>Excellent</v>
      </c>
      <c r="S2289" s="17">
        <v>180</v>
      </c>
      <c r="T2289" s="17" t="str">
        <f t="shared" si="142"/>
        <v>Yes</v>
      </c>
      <c r="U2289" s="82">
        <v>42666</v>
      </c>
      <c r="V2289" s="82">
        <v>44051</v>
      </c>
      <c r="W2289" s="17">
        <v>251</v>
      </c>
      <c r="X2289" s="17" t="str">
        <f t="shared" si="143"/>
        <v>Active</v>
      </c>
      <c r="Y2289" s="17" t="s">
        <v>15615</v>
      </c>
      <c r="Z2289" s="17"/>
    </row>
    <row r="2290" spans="1:26" x14ac:dyDescent="0.25">
      <c r="A2290">
        <v>2289</v>
      </c>
      <c r="B2290" s="17" t="s">
        <v>1687</v>
      </c>
      <c r="C2290" s="17">
        <v>2538</v>
      </c>
      <c r="D2290" s="17" t="str">
        <f>INDEX(Hosts!$A:$O,MATCH(Places!$C2290,Hosts!$A:$A,0),MATCH(Places!D$1,Hosts!$1:$1,0))</f>
        <v>Within an hour</v>
      </c>
      <c r="E2290" s="87">
        <f>INDEX(Hosts!$A:$O,MATCH(Places!$C2290,Hosts!$A:$A,0),MATCH(Places!E$1,Hosts!$1:$1,0))</f>
        <v>1</v>
      </c>
      <c r="F2290" s="87">
        <f>INDEX(Hosts!$A:$O,MATCH(Places!$C2290,Hosts!$A:$A,0),MATCH(Places!F$1,Hosts!$1:$1,0))</f>
        <v>0.94</v>
      </c>
      <c r="G2290" s="17" t="str">
        <f>INDEX(Hosts!$A:$O,MATCH(Places!$C2290,Hosts!$A:$A,0),MATCH(Places!G$1,Hosts!$1:$1,0))</f>
        <v>Yes</v>
      </c>
      <c r="H2290" s="17">
        <v>25</v>
      </c>
      <c r="I2290" s="17" t="str">
        <f>INDEX(Neighborhoods!$A:$C,MATCH(Places!$H2290,Neighborhoods!$A:$A,0),MATCH(Places!I$1,Neighborhoods!$1:$1,0))</f>
        <v>Queens</v>
      </c>
      <c r="J2290" s="17" t="str">
        <f>INDEX(Neighborhoods!$A:$C,MATCH(Places!$H2290,Neighborhoods!$A:$A,0),MATCH(Places!J$1,Neighborhoods!$1:$1,0))</f>
        <v>Ridgewood</v>
      </c>
      <c r="K2290" s="17" t="s">
        <v>11822</v>
      </c>
      <c r="L2290" s="17" t="str">
        <f t="shared" si="140"/>
        <v>No</v>
      </c>
      <c r="M2290" s="17">
        <v>4</v>
      </c>
      <c r="N2290" s="17" t="str" cm="1">
        <f t="array" ref="N2290">_xlfn.IFS(M2290&lt;=2,"Small",M2290&lt;=5,"Medium",M2290&gt;5,"Large")</f>
        <v>Medium</v>
      </c>
      <c r="O2290" s="65">
        <v>135</v>
      </c>
      <c r="P2290" s="87">
        <f t="shared" si="141"/>
        <v>0.03</v>
      </c>
      <c r="Q2290" s="68">
        <v>4.99</v>
      </c>
      <c r="R2290" s="68" t="str" cm="1">
        <f t="array" ref="R2290">_xlfn.SWITCH(ROUND(Q2290,0),5,"Excellent",4,"Good",3,"Ok","Bad")</f>
        <v>Excellent</v>
      </c>
      <c r="S2290" s="17">
        <v>120</v>
      </c>
      <c r="T2290" s="17" t="str">
        <f t="shared" si="142"/>
        <v>Yes</v>
      </c>
      <c r="U2290" s="82">
        <v>42682</v>
      </c>
      <c r="V2290" s="82">
        <v>43885</v>
      </c>
      <c r="W2290" s="17">
        <v>43</v>
      </c>
      <c r="X2290" s="17" t="str">
        <f t="shared" si="143"/>
        <v>Active</v>
      </c>
      <c r="Y2290" s="17" t="s">
        <v>15615</v>
      </c>
      <c r="Z2290" s="17"/>
    </row>
    <row r="2291" spans="1:26" x14ac:dyDescent="0.25">
      <c r="A2291">
        <v>2290</v>
      </c>
      <c r="B2291" s="17" t="s">
        <v>1688</v>
      </c>
      <c r="C2291" s="17">
        <v>1250</v>
      </c>
      <c r="D2291" s="17" t="str">
        <f>INDEX(Hosts!$A:$O,MATCH(Places!$C2291,Hosts!$A:$A,0),MATCH(Places!D$1,Hosts!$1:$1,0))</f>
        <v>Within an hour</v>
      </c>
      <c r="E2291" s="87">
        <f>INDEX(Hosts!$A:$O,MATCH(Places!$C2291,Hosts!$A:$A,0),MATCH(Places!E$1,Hosts!$1:$1,0))</f>
        <v>1</v>
      </c>
      <c r="F2291" s="87">
        <f>INDEX(Hosts!$A:$O,MATCH(Places!$C2291,Hosts!$A:$A,0),MATCH(Places!F$1,Hosts!$1:$1,0))</f>
        <v>0.94</v>
      </c>
      <c r="G2291" s="17" t="str">
        <f>INDEX(Hosts!$A:$O,MATCH(Places!$C2291,Hosts!$A:$A,0),MATCH(Places!G$1,Hosts!$1:$1,0))</f>
        <v>No</v>
      </c>
      <c r="H2291" s="17">
        <v>20</v>
      </c>
      <c r="I2291" s="17" t="str">
        <f>INDEX(Neighborhoods!$A:$C,MATCH(Places!$H2291,Neighborhoods!$A:$A,0),MATCH(Places!I$1,Neighborhoods!$1:$1,0))</f>
        <v>Manhattan</v>
      </c>
      <c r="J2291" s="17" t="str">
        <f>INDEX(Neighborhoods!$A:$C,MATCH(Places!$H2291,Neighborhoods!$A:$A,0),MATCH(Places!J$1,Neighborhoods!$1:$1,0))</f>
        <v>Upper West Side</v>
      </c>
      <c r="K2291" s="17" t="s">
        <v>11822</v>
      </c>
      <c r="L2291" s="17" t="str">
        <f t="shared" si="140"/>
        <v>No</v>
      </c>
      <c r="M2291" s="17">
        <v>6</v>
      </c>
      <c r="N2291" s="17" t="str" cm="1">
        <f t="array" ref="N2291">_xlfn.IFS(M2291&lt;=2,"Small",M2291&lt;=5,"Medium",M2291&gt;5,"Large")</f>
        <v>Large</v>
      </c>
      <c r="O2291" s="65">
        <v>143</v>
      </c>
      <c r="P2291" s="87">
        <f t="shared" si="141"/>
        <v>0.03</v>
      </c>
      <c r="Q2291" s="68">
        <v>4.63</v>
      </c>
      <c r="R2291" s="68" t="str" cm="1">
        <f t="array" ref="R2291">_xlfn.SWITCH(ROUND(Q2291,0),5,"Excellent",4,"Good",3,"Ok","Bad")</f>
        <v>Excellent</v>
      </c>
      <c r="S2291" s="17">
        <v>72</v>
      </c>
      <c r="T2291" s="17" t="str">
        <f t="shared" si="142"/>
        <v>No</v>
      </c>
      <c r="U2291" s="82">
        <v>42876</v>
      </c>
      <c r="V2291" s="82">
        <v>43886</v>
      </c>
      <c r="W2291" s="17">
        <v>364</v>
      </c>
      <c r="X2291" s="17" t="str">
        <f t="shared" si="143"/>
        <v>Active</v>
      </c>
      <c r="Y2291" s="17" t="s">
        <v>15616</v>
      </c>
      <c r="Z2291" s="17"/>
    </row>
    <row r="2292" spans="1:26" x14ac:dyDescent="0.25">
      <c r="A2292">
        <v>2291</v>
      </c>
      <c r="B2292" s="17" t="s">
        <v>14994</v>
      </c>
      <c r="C2292" s="17">
        <v>2349</v>
      </c>
      <c r="D2292" s="17" t="str">
        <f>INDEX(Hosts!$A:$O,MATCH(Places!$C2292,Hosts!$A:$A,0),MATCH(Places!D$1,Hosts!$1:$1,0))</f>
        <v>Within a day</v>
      </c>
      <c r="E2292" s="87">
        <f>INDEX(Hosts!$A:$O,MATCH(Places!$C2292,Hosts!$A:$A,0),MATCH(Places!E$1,Hosts!$1:$1,0))</f>
        <v>0.8</v>
      </c>
      <c r="F2292" s="87">
        <f>INDEX(Hosts!$A:$O,MATCH(Places!$C2292,Hosts!$A:$A,0),MATCH(Places!F$1,Hosts!$1:$1,0))</f>
        <v>0.78</v>
      </c>
      <c r="G2292" s="17" t="str">
        <f>INDEX(Hosts!$A:$O,MATCH(Places!$C2292,Hosts!$A:$A,0),MATCH(Places!G$1,Hosts!$1:$1,0))</f>
        <v>No</v>
      </c>
      <c r="H2292" s="17">
        <v>17</v>
      </c>
      <c r="I2292" s="17" t="str">
        <f>INDEX(Neighborhoods!$A:$C,MATCH(Places!$H2292,Neighborhoods!$A:$A,0),MATCH(Places!I$1,Neighborhoods!$1:$1,0))</f>
        <v>Manhattan</v>
      </c>
      <c r="J2292" s="17" t="str">
        <f>INDEX(Neighborhoods!$A:$C,MATCH(Places!$H2292,Neighborhoods!$A:$A,0),MATCH(Places!J$1,Neighborhoods!$1:$1,0))</f>
        <v>Hell's Kitchen</v>
      </c>
      <c r="K2292" s="17" t="s">
        <v>1</v>
      </c>
      <c r="L2292" s="17" t="str">
        <f t="shared" si="140"/>
        <v>Yes</v>
      </c>
      <c r="M2292" s="17">
        <v>2</v>
      </c>
      <c r="N2292" s="17" t="str" cm="1">
        <f t="array" ref="N2292">_xlfn.IFS(M2292&lt;=2,"Small",M2292&lt;=5,"Medium",M2292&gt;5,"Large")</f>
        <v>Small</v>
      </c>
      <c r="O2292" s="65">
        <v>69</v>
      </c>
      <c r="P2292" s="87">
        <f t="shared" si="141"/>
        <v>0.03</v>
      </c>
      <c r="Q2292" s="68">
        <v>4.66</v>
      </c>
      <c r="R2292" s="68" t="str" cm="1">
        <f t="array" ref="R2292">_xlfn.SWITCH(ROUND(Q2292,0),5,"Excellent",4,"Good",3,"Ok","Bad")</f>
        <v>Excellent</v>
      </c>
      <c r="S2292" s="17">
        <v>50</v>
      </c>
      <c r="T2292" s="17" t="str">
        <f t="shared" si="142"/>
        <v>No</v>
      </c>
      <c r="U2292" s="82">
        <v>42665</v>
      </c>
      <c r="V2292" s="82">
        <v>43802</v>
      </c>
      <c r="W2292" s="17">
        <v>90</v>
      </c>
      <c r="X2292" s="17" t="str">
        <f t="shared" si="143"/>
        <v>Active</v>
      </c>
      <c r="Y2292" s="17" t="s">
        <v>15615</v>
      </c>
      <c r="Z2292" s="17"/>
    </row>
    <row r="2293" spans="1:26" x14ac:dyDescent="0.25">
      <c r="A2293">
        <v>2292</v>
      </c>
      <c r="B2293" s="17" t="s">
        <v>1689</v>
      </c>
      <c r="C2293" s="17">
        <v>3030</v>
      </c>
      <c r="D2293" s="17" t="str">
        <f>INDEX(Hosts!$A:$O,MATCH(Places!$C2293,Hosts!$A:$A,0),MATCH(Places!D$1,Hosts!$1:$1,0))</f>
        <v>Within an hour</v>
      </c>
      <c r="E2293" s="87">
        <f>INDEX(Hosts!$A:$O,MATCH(Places!$C2293,Hosts!$A:$A,0),MATCH(Places!E$1,Hosts!$1:$1,0))</f>
        <v>1</v>
      </c>
      <c r="F2293" s="87">
        <f>INDEX(Hosts!$A:$O,MATCH(Places!$C2293,Hosts!$A:$A,0),MATCH(Places!F$1,Hosts!$1:$1,0))</f>
        <v>0.97</v>
      </c>
      <c r="G2293" s="17" t="str">
        <f>INDEX(Hosts!$A:$O,MATCH(Places!$C2293,Hosts!$A:$A,0),MATCH(Places!G$1,Hosts!$1:$1,0))</f>
        <v>Yes</v>
      </c>
      <c r="H2293" s="17">
        <v>4</v>
      </c>
      <c r="I2293" s="17" t="str">
        <f>INDEX(Neighborhoods!$A:$C,MATCH(Places!$H2293,Neighborhoods!$A:$A,0),MATCH(Places!I$1,Neighborhoods!$1:$1,0))</f>
        <v>Bronx</v>
      </c>
      <c r="J2293" s="17" t="str">
        <f>INDEX(Neighborhoods!$A:$C,MATCH(Places!$H2293,Neighborhoods!$A:$A,0),MATCH(Places!J$1,Neighborhoods!$1:$1,0))</f>
        <v>Mott Haven</v>
      </c>
      <c r="K2293" s="17" t="s">
        <v>11822</v>
      </c>
      <c r="L2293" s="17" t="str">
        <f t="shared" si="140"/>
        <v>No</v>
      </c>
      <c r="M2293" s="17">
        <v>2</v>
      </c>
      <c r="N2293" s="17" t="str" cm="1">
        <f t="array" ref="N2293">_xlfn.IFS(M2293&lt;=2,"Small",M2293&lt;=5,"Medium",M2293&gt;5,"Large")</f>
        <v>Small</v>
      </c>
      <c r="O2293" s="65">
        <v>100</v>
      </c>
      <c r="P2293" s="87">
        <f t="shared" si="141"/>
        <v>0.03</v>
      </c>
      <c r="Q2293" s="68">
        <v>4.99</v>
      </c>
      <c r="R2293" s="68" t="str" cm="1">
        <f t="array" ref="R2293">_xlfn.SWITCH(ROUND(Q2293,0),5,"Excellent",4,"Good",3,"Ok","Bad")</f>
        <v>Excellent</v>
      </c>
      <c r="S2293" s="17">
        <v>213</v>
      </c>
      <c r="T2293" s="17" t="str">
        <f t="shared" si="142"/>
        <v>Yes</v>
      </c>
      <c r="U2293" s="82">
        <v>42666</v>
      </c>
      <c r="V2293" s="82">
        <v>44038</v>
      </c>
      <c r="W2293" s="17">
        <v>178</v>
      </c>
      <c r="X2293" s="17" t="str">
        <f t="shared" si="143"/>
        <v>Active</v>
      </c>
      <c r="Y2293" s="17" t="s">
        <v>15615</v>
      </c>
      <c r="Z2293" s="17"/>
    </row>
    <row r="2294" spans="1:26" x14ac:dyDescent="0.25">
      <c r="A2294">
        <v>2293</v>
      </c>
      <c r="B2294" s="17" t="s">
        <v>1690</v>
      </c>
      <c r="C2294" s="17">
        <v>1335</v>
      </c>
      <c r="D2294" s="17" t="str">
        <f>INDEX(Hosts!$A:$O,MATCH(Places!$C2294,Hosts!$A:$A,0),MATCH(Places!D$1,Hosts!$1:$1,0))</f>
        <v>Within an hour</v>
      </c>
      <c r="E2294" s="87">
        <f>INDEX(Hosts!$A:$O,MATCH(Places!$C2294,Hosts!$A:$A,0),MATCH(Places!E$1,Hosts!$1:$1,0))</f>
        <v>0.96</v>
      </c>
      <c r="F2294" s="87">
        <f>INDEX(Hosts!$A:$O,MATCH(Places!$C2294,Hosts!$A:$A,0),MATCH(Places!F$1,Hosts!$1:$1,0))</f>
        <v>0.98</v>
      </c>
      <c r="G2294" s="17" t="str">
        <f>INDEX(Hosts!$A:$O,MATCH(Places!$C2294,Hosts!$A:$A,0),MATCH(Places!G$1,Hosts!$1:$1,0))</f>
        <v>Yes</v>
      </c>
      <c r="H2294" s="17">
        <v>7</v>
      </c>
      <c r="I2294" s="17" t="str">
        <f>INDEX(Neighborhoods!$A:$C,MATCH(Places!$H2294,Neighborhoods!$A:$A,0),MATCH(Places!I$1,Neighborhoods!$1:$1,0))</f>
        <v>Brooklyn</v>
      </c>
      <c r="J2294" s="17" t="str">
        <f>INDEX(Neighborhoods!$A:$C,MATCH(Places!$H2294,Neighborhoods!$A:$A,0),MATCH(Places!J$1,Neighborhoods!$1:$1,0))</f>
        <v>Bedford-Stuyvesant</v>
      </c>
      <c r="K2294" s="17" t="s">
        <v>11822</v>
      </c>
      <c r="L2294" s="17" t="str">
        <f t="shared" si="140"/>
        <v>No</v>
      </c>
      <c r="M2294" s="17">
        <v>6</v>
      </c>
      <c r="N2294" s="17" t="str" cm="1">
        <f t="array" ref="N2294">_xlfn.IFS(M2294&lt;=2,"Small",M2294&lt;=5,"Medium",M2294&gt;5,"Large")</f>
        <v>Large</v>
      </c>
      <c r="O2294" s="65">
        <v>65</v>
      </c>
      <c r="P2294" s="87">
        <f t="shared" si="141"/>
        <v>0.03</v>
      </c>
      <c r="Q2294" s="68">
        <v>4.57</v>
      </c>
      <c r="R2294" s="68" t="str" cm="1">
        <f t="array" ref="R2294">_xlfn.SWITCH(ROUND(Q2294,0),5,"Excellent",4,"Good",3,"Ok","Bad")</f>
        <v>Excellent</v>
      </c>
      <c r="S2294" s="17">
        <v>49</v>
      </c>
      <c r="T2294" s="17" t="str">
        <f t="shared" si="142"/>
        <v>No</v>
      </c>
      <c r="U2294" s="82">
        <v>43277</v>
      </c>
      <c r="V2294" s="82">
        <v>44053</v>
      </c>
      <c r="W2294" s="17">
        <v>346</v>
      </c>
      <c r="X2294" s="17" t="str">
        <f t="shared" si="143"/>
        <v>Active</v>
      </c>
      <c r="Y2294" s="17" t="s">
        <v>15615</v>
      </c>
      <c r="Z2294" s="17"/>
    </row>
    <row r="2295" spans="1:26" x14ac:dyDescent="0.25">
      <c r="A2295">
        <v>2294</v>
      </c>
      <c r="B2295" s="17" t="s">
        <v>1691</v>
      </c>
      <c r="C2295" s="17">
        <v>2328</v>
      </c>
      <c r="D2295" s="17" t="str">
        <f>INDEX(Hosts!$A:$O,MATCH(Places!$C2295,Hosts!$A:$A,0),MATCH(Places!D$1,Hosts!$1:$1,0))</f>
        <v>Within an hour</v>
      </c>
      <c r="E2295" s="87">
        <f>INDEX(Hosts!$A:$O,MATCH(Places!$C2295,Hosts!$A:$A,0),MATCH(Places!E$1,Hosts!$1:$1,0))</f>
        <v>1</v>
      </c>
      <c r="F2295" s="87">
        <f>INDEX(Hosts!$A:$O,MATCH(Places!$C2295,Hosts!$A:$A,0),MATCH(Places!F$1,Hosts!$1:$1,0))</f>
        <v>1</v>
      </c>
      <c r="G2295" s="17" t="str">
        <f>INDEX(Hosts!$A:$O,MATCH(Places!$C2295,Hosts!$A:$A,0),MATCH(Places!G$1,Hosts!$1:$1,0))</f>
        <v>No</v>
      </c>
      <c r="H2295" s="17">
        <v>8</v>
      </c>
      <c r="I2295" s="17" t="str">
        <f>INDEX(Neighborhoods!$A:$C,MATCH(Places!$H2295,Neighborhoods!$A:$A,0),MATCH(Places!I$1,Neighborhoods!$1:$1,0))</f>
        <v>Brooklyn</v>
      </c>
      <c r="J2295" s="17" t="str">
        <f>INDEX(Neighborhoods!$A:$C,MATCH(Places!$H2295,Neighborhoods!$A:$A,0),MATCH(Places!J$1,Neighborhoods!$1:$1,0))</f>
        <v>Bushwick</v>
      </c>
      <c r="K2295" s="17" t="s">
        <v>11822</v>
      </c>
      <c r="L2295" s="17" t="str">
        <f t="shared" si="140"/>
        <v>No</v>
      </c>
      <c r="M2295" s="17">
        <v>3</v>
      </c>
      <c r="N2295" s="17" t="str" cm="1">
        <f t="array" ref="N2295">_xlfn.IFS(M2295&lt;=2,"Small",M2295&lt;=5,"Medium",M2295&gt;5,"Large")</f>
        <v>Medium</v>
      </c>
      <c r="O2295" s="65">
        <v>95</v>
      </c>
      <c r="P2295" s="87">
        <f t="shared" si="141"/>
        <v>0.03</v>
      </c>
      <c r="Q2295" s="68">
        <v>4.6399999999999997</v>
      </c>
      <c r="R2295" s="68" t="str" cm="1">
        <f t="array" ref="R2295">_xlfn.SWITCH(ROUND(Q2295,0),5,"Excellent",4,"Good",3,"Ok","Bad")</f>
        <v>Excellent</v>
      </c>
      <c r="S2295" s="17">
        <v>94</v>
      </c>
      <c r="T2295" s="17" t="str">
        <f t="shared" si="142"/>
        <v>No</v>
      </c>
      <c r="U2295" s="82">
        <v>42674</v>
      </c>
      <c r="V2295" s="82">
        <v>44016</v>
      </c>
      <c r="W2295" s="17">
        <v>217</v>
      </c>
      <c r="X2295" s="17" t="str">
        <f t="shared" si="143"/>
        <v>Active</v>
      </c>
      <c r="Y2295" s="17" t="s">
        <v>15616</v>
      </c>
      <c r="Z2295" s="17"/>
    </row>
    <row r="2296" spans="1:26" x14ac:dyDescent="0.25">
      <c r="A2296">
        <v>2295</v>
      </c>
      <c r="B2296" s="17" t="s">
        <v>1692</v>
      </c>
      <c r="C2296" s="17">
        <v>2869</v>
      </c>
      <c r="D2296" s="17" t="str">
        <f>INDEX(Hosts!$A:$O,MATCH(Places!$C2296,Hosts!$A:$A,0),MATCH(Places!D$1,Hosts!$1:$1,0))</f>
        <v>Within an hour</v>
      </c>
      <c r="E2296" s="87">
        <f>INDEX(Hosts!$A:$O,MATCH(Places!$C2296,Hosts!$A:$A,0),MATCH(Places!E$1,Hosts!$1:$1,0))</f>
        <v>1</v>
      </c>
      <c r="F2296" s="87">
        <f>INDEX(Hosts!$A:$O,MATCH(Places!$C2296,Hosts!$A:$A,0),MATCH(Places!F$1,Hosts!$1:$1,0))</f>
        <v>1</v>
      </c>
      <c r="G2296" s="17" t="str">
        <f>INDEX(Hosts!$A:$O,MATCH(Places!$C2296,Hosts!$A:$A,0),MATCH(Places!G$1,Hosts!$1:$1,0))</f>
        <v>Yes</v>
      </c>
      <c r="H2296" s="17">
        <v>26</v>
      </c>
      <c r="I2296" s="17" t="str">
        <f>INDEX(Neighborhoods!$A:$C,MATCH(Places!$H2296,Neighborhoods!$A:$A,0),MATCH(Places!I$1,Neighborhoods!$1:$1,0))</f>
        <v>Queens</v>
      </c>
      <c r="J2296" s="17" t="str">
        <f>INDEX(Neighborhoods!$A:$C,MATCH(Places!$H2296,Neighborhoods!$A:$A,0),MATCH(Places!J$1,Neighborhoods!$1:$1,0))</f>
        <v>Sunnyside</v>
      </c>
      <c r="K2296" s="17" t="s">
        <v>1</v>
      </c>
      <c r="L2296" s="17" t="str">
        <f t="shared" si="140"/>
        <v>Yes</v>
      </c>
      <c r="M2296" s="17">
        <v>1</v>
      </c>
      <c r="N2296" s="17" t="str" cm="1">
        <f t="array" ref="N2296">_xlfn.IFS(M2296&lt;=2,"Small",M2296&lt;=5,"Medium",M2296&gt;5,"Large")</f>
        <v>Small</v>
      </c>
      <c r="O2296" s="65">
        <v>74</v>
      </c>
      <c r="P2296" s="87">
        <f t="shared" si="141"/>
        <v>0.03</v>
      </c>
      <c r="Q2296" s="68">
        <v>5</v>
      </c>
      <c r="R2296" s="68" t="str" cm="1">
        <f t="array" ref="R2296">_xlfn.SWITCH(ROUND(Q2296,0),5,"Excellent",4,"Good",3,"Ok","Bad")</f>
        <v>Excellent</v>
      </c>
      <c r="S2296" s="17">
        <v>17</v>
      </c>
      <c r="T2296" s="17" t="str">
        <f t="shared" si="142"/>
        <v>No</v>
      </c>
      <c r="U2296" s="82">
        <v>43102</v>
      </c>
      <c r="V2296" s="82">
        <v>43809</v>
      </c>
      <c r="W2296" s="17">
        <v>365</v>
      </c>
      <c r="X2296" s="17" t="str">
        <f t="shared" si="143"/>
        <v>Active</v>
      </c>
      <c r="Y2296" s="17" t="s">
        <v>15615</v>
      </c>
      <c r="Z2296" s="17"/>
    </row>
    <row r="2297" spans="1:26" x14ac:dyDescent="0.25">
      <c r="A2297">
        <v>2296</v>
      </c>
      <c r="B2297" s="17" t="s">
        <v>1693</v>
      </c>
      <c r="C2297" s="17">
        <v>2869</v>
      </c>
      <c r="D2297" s="17" t="str">
        <f>INDEX(Hosts!$A:$O,MATCH(Places!$C2297,Hosts!$A:$A,0),MATCH(Places!D$1,Hosts!$1:$1,0))</f>
        <v>Within an hour</v>
      </c>
      <c r="E2297" s="87">
        <f>INDEX(Hosts!$A:$O,MATCH(Places!$C2297,Hosts!$A:$A,0),MATCH(Places!E$1,Hosts!$1:$1,0))</f>
        <v>1</v>
      </c>
      <c r="F2297" s="87">
        <f>INDEX(Hosts!$A:$O,MATCH(Places!$C2297,Hosts!$A:$A,0),MATCH(Places!F$1,Hosts!$1:$1,0))</f>
        <v>1</v>
      </c>
      <c r="G2297" s="17" t="str">
        <f>INDEX(Hosts!$A:$O,MATCH(Places!$C2297,Hosts!$A:$A,0),MATCH(Places!G$1,Hosts!$1:$1,0))</f>
        <v>Yes</v>
      </c>
      <c r="H2297" s="17">
        <v>26</v>
      </c>
      <c r="I2297" s="17" t="str">
        <f>INDEX(Neighborhoods!$A:$C,MATCH(Places!$H2297,Neighborhoods!$A:$A,0),MATCH(Places!I$1,Neighborhoods!$1:$1,0))</f>
        <v>Queens</v>
      </c>
      <c r="J2297" s="17" t="str">
        <f>INDEX(Neighborhoods!$A:$C,MATCH(Places!$H2297,Neighborhoods!$A:$A,0),MATCH(Places!J$1,Neighborhoods!$1:$1,0))</f>
        <v>Sunnyside</v>
      </c>
      <c r="K2297" s="17" t="s">
        <v>1</v>
      </c>
      <c r="L2297" s="17" t="str">
        <f t="shared" si="140"/>
        <v>Yes</v>
      </c>
      <c r="M2297" s="17">
        <v>2</v>
      </c>
      <c r="N2297" s="17" t="str" cm="1">
        <f t="array" ref="N2297">_xlfn.IFS(M2297&lt;=2,"Small",M2297&lt;=5,"Medium",M2297&gt;5,"Large")</f>
        <v>Small</v>
      </c>
      <c r="O2297" s="65">
        <v>106</v>
      </c>
      <c r="P2297" s="87">
        <f t="shared" si="141"/>
        <v>0.03</v>
      </c>
      <c r="Q2297" s="68">
        <v>4.9800000000000004</v>
      </c>
      <c r="R2297" s="68" t="str" cm="1">
        <f t="array" ref="R2297">_xlfn.SWITCH(ROUND(Q2297,0),5,"Excellent",4,"Good",3,"Ok","Bad")</f>
        <v>Excellent</v>
      </c>
      <c r="S2297" s="17">
        <v>41</v>
      </c>
      <c r="T2297" s="17" t="str">
        <f t="shared" si="142"/>
        <v>No</v>
      </c>
      <c r="U2297" s="82">
        <v>42736</v>
      </c>
      <c r="V2297" s="82">
        <v>44031</v>
      </c>
      <c r="W2297" s="17">
        <v>365</v>
      </c>
      <c r="X2297" s="17" t="str">
        <f t="shared" si="143"/>
        <v>Active</v>
      </c>
      <c r="Y2297" s="17" t="s">
        <v>15615</v>
      </c>
      <c r="Z2297" s="17"/>
    </row>
    <row r="2298" spans="1:26" x14ac:dyDescent="0.25">
      <c r="A2298">
        <v>2297</v>
      </c>
      <c r="B2298" s="17" t="s">
        <v>1694</v>
      </c>
      <c r="C2298" s="17">
        <v>2869</v>
      </c>
      <c r="D2298" s="17" t="str">
        <f>INDEX(Hosts!$A:$O,MATCH(Places!$C2298,Hosts!$A:$A,0),MATCH(Places!D$1,Hosts!$1:$1,0))</f>
        <v>Within an hour</v>
      </c>
      <c r="E2298" s="87">
        <f>INDEX(Hosts!$A:$O,MATCH(Places!$C2298,Hosts!$A:$A,0),MATCH(Places!E$1,Hosts!$1:$1,0))</f>
        <v>1</v>
      </c>
      <c r="F2298" s="87">
        <f>INDEX(Hosts!$A:$O,MATCH(Places!$C2298,Hosts!$A:$A,0),MATCH(Places!F$1,Hosts!$1:$1,0))</f>
        <v>1</v>
      </c>
      <c r="G2298" s="17" t="str">
        <f>INDEX(Hosts!$A:$O,MATCH(Places!$C2298,Hosts!$A:$A,0),MATCH(Places!G$1,Hosts!$1:$1,0))</f>
        <v>Yes</v>
      </c>
      <c r="H2298" s="17">
        <v>26</v>
      </c>
      <c r="I2298" s="17" t="str">
        <f>INDEX(Neighborhoods!$A:$C,MATCH(Places!$H2298,Neighborhoods!$A:$A,0),MATCH(Places!I$1,Neighborhoods!$1:$1,0))</f>
        <v>Queens</v>
      </c>
      <c r="J2298" s="17" t="str">
        <f>INDEX(Neighborhoods!$A:$C,MATCH(Places!$H2298,Neighborhoods!$A:$A,0),MATCH(Places!J$1,Neighborhoods!$1:$1,0))</f>
        <v>Sunnyside</v>
      </c>
      <c r="K2298" s="17" t="s">
        <v>1</v>
      </c>
      <c r="L2298" s="17" t="str">
        <f t="shared" si="140"/>
        <v>Yes</v>
      </c>
      <c r="M2298" s="17">
        <v>2</v>
      </c>
      <c r="N2298" s="17" t="str" cm="1">
        <f t="array" ref="N2298">_xlfn.IFS(M2298&lt;=2,"Small",M2298&lt;=5,"Medium",M2298&gt;5,"Large")</f>
        <v>Small</v>
      </c>
      <c r="O2298" s="65">
        <v>111</v>
      </c>
      <c r="P2298" s="87">
        <f t="shared" si="141"/>
        <v>0.03</v>
      </c>
      <c r="Q2298" s="68">
        <v>4.8899999999999997</v>
      </c>
      <c r="R2298" s="68" t="str" cm="1">
        <f t="array" ref="R2298">_xlfn.SWITCH(ROUND(Q2298,0),5,"Excellent",4,"Good",3,"Ok","Bad")</f>
        <v>Excellent</v>
      </c>
      <c r="S2298" s="17">
        <v>9</v>
      </c>
      <c r="T2298" s="17" t="str">
        <f t="shared" si="142"/>
        <v>No</v>
      </c>
      <c r="U2298" s="82">
        <v>43159</v>
      </c>
      <c r="V2298" s="82">
        <v>43808</v>
      </c>
      <c r="W2298" s="17">
        <v>180</v>
      </c>
      <c r="X2298" s="17" t="str">
        <f t="shared" si="143"/>
        <v>Active</v>
      </c>
      <c r="Y2298" s="17" t="s">
        <v>15615</v>
      </c>
      <c r="Z2298" s="17"/>
    </row>
    <row r="2299" spans="1:26" x14ac:dyDescent="0.25">
      <c r="A2299">
        <v>2298</v>
      </c>
      <c r="B2299" s="17" t="s">
        <v>1695</v>
      </c>
      <c r="C2299" s="17">
        <v>1376</v>
      </c>
      <c r="D2299" s="17" t="str">
        <f>INDEX(Hosts!$A:$O,MATCH(Places!$C2299,Hosts!$A:$A,0),MATCH(Places!D$1,Hosts!$1:$1,0))</f>
        <v>Within an hour</v>
      </c>
      <c r="E2299" s="87">
        <f>INDEX(Hosts!$A:$O,MATCH(Places!$C2299,Hosts!$A:$A,0),MATCH(Places!E$1,Hosts!$1:$1,0))</f>
        <v>1</v>
      </c>
      <c r="F2299" s="87">
        <f>INDEX(Hosts!$A:$O,MATCH(Places!$C2299,Hosts!$A:$A,0),MATCH(Places!F$1,Hosts!$1:$1,0))</f>
        <v>0.62</v>
      </c>
      <c r="G2299" s="17" t="str">
        <f>INDEX(Hosts!$A:$O,MATCH(Places!$C2299,Hosts!$A:$A,0),MATCH(Places!G$1,Hosts!$1:$1,0))</f>
        <v>No</v>
      </c>
      <c r="H2299" s="17">
        <v>14</v>
      </c>
      <c r="I2299" s="17" t="str">
        <f>INDEX(Neighborhoods!$A:$C,MATCH(Places!$H2299,Neighborhoods!$A:$A,0),MATCH(Places!I$1,Neighborhoods!$1:$1,0))</f>
        <v>Manhattan</v>
      </c>
      <c r="J2299" s="17" t="str">
        <f>INDEX(Neighborhoods!$A:$C,MATCH(Places!$H2299,Neighborhoods!$A:$A,0),MATCH(Places!J$1,Neighborhoods!$1:$1,0))</f>
        <v>East Harlem</v>
      </c>
      <c r="K2299" s="17" t="s">
        <v>11822</v>
      </c>
      <c r="L2299" s="17" t="str">
        <f t="shared" si="140"/>
        <v>No</v>
      </c>
      <c r="M2299" s="17">
        <v>6</v>
      </c>
      <c r="N2299" s="17" t="str" cm="1">
        <f t="array" ref="N2299">_xlfn.IFS(M2299&lt;=2,"Small",M2299&lt;=5,"Medium",M2299&gt;5,"Large")</f>
        <v>Large</v>
      </c>
      <c r="O2299" s="65">
        <v>50</v>
      </c>
      <c r="P2299" s="87">
        <f t="shared" si="141"/>
        <v>0.03</v>
      </c>
      <c r="Q2299" s="68">
        <v>4.3600000000000003</v>
      </c>
      <c r="R2299" s="68" t="str" cm="1">
        <f t="array" ref="R2299">_xlfn.SWITCH(ROUND(Q2299,0),5,"Excellent",4,"Good",3,"Ok","Bad")</f>
        <v>Good</v>
      </c>
      <c r="S2299" s="17">
        <v>14</v>
      </c>
      <c r="T2299" s="17" t="str">
        <f t="shared" si="142"/>
        <v>No</v>
      </c>
      <c r="U2299" s="82">
        <v>42702</v>
      </c>
      <c r="V2299" s="82">
        <v>43936</v>
      </c>
      <c r="W2299" s="17">
        <v>365</v>
      </c>
      <c r="X2299" s="17" t="str">
        <f t="shared" si="143"/>
        <v>Active</v>
      </c>
      <c r="Y2299" s="17" t="s">
        <v>15615</v>
      </c>
      <c r="Z2299" s="17"/>
    </row>
    <row r="2300" spans="1:26" x14ac:dyDescent="0.25">
      <c r="A2300">
        <v>2299</v>
      </c>
      <c r="B2300" s="17" t="s">
        <v>1696</v>
      </c>
      <c r="C2300" s="17">
        <v>2610</v>
      </c>
      <c r="D2300" s="17" t="str">
        <f>INDEX(Hosts!$A:$O,MATCH(Places!$C2300,Hosts!$A:$A,0),MATCH(Places!D$1,Hosts!$1:$1,0))</f>
        <v>Within an hour</v>
      </c>
      <c r="E2300" s="87">
        <f>INDEX(Hosts!$A:$O,MATCH(Places!$C2300,Hosts!$A:$A,0),MATCH(Places!E$1,Hosts!$1:$1,0))</f>
        <v>1</v>
      </c>
      <c r="F2300" s="87">
        <f>INDEX(Hosts!$A:$O,MATCH(Places!$C2300,Hosts!$A:$A,0),MATCH(Places!F$1,Hosts!$1:$1,0))</f>
        <v>0.63</v>
      </c>
      <c r="G2300" s="17" t="str">
        <f>INDEX(Hosts!$A:$O,MATCH(Places!$C2300,Hosts!$A:$A,0),MATCH(Places!G$1,Hosts!$1:$1,0))</f>
        <v>No</v>
      </c>
      <c r="H2300" s="17">
        <v>18</v>
      </c>
      <c r="I2300" s="17" t="str">
        <f>INDEX(Neighborhoods!$A:$C,MATCH(Places!$H2300,Neighborhoods!$A:$A,0),MATCH(Places!I$1,Neighborhoods!$1:$1,0))</f>
        <v>Manhattan</v>
      </c>
      <c r="J2300" s="17" t="str">
        <f>INDEX(Neighborhoods!$A:$C,MATCH(Places!$H2300,Neighborhoods!$A:$A,0),MATCH(Places!J$1,Neighborhoods!$1:$1,0))</f>
        <v>Midtown</v>
      </c>
      <c r="K2300" s="17" t="s">
        <v>11822</v>
      </c>
      <c r="L2300" s="17" t="str">
        <f t="shared" si="140"/>
        <v>No</v>
      </c>
      <c r="M2300" s="17">
        <v>3</v>
      </c>
      <c r="N2300" s="17" t="str" cm="1">
        <f t="array" ref="N2300">_xlfn.IFS(M2300&lt;=2,"Small",M2300&lt;=5,"Medium",M2300&gt;5,"Large")</f>
        <v>Medium</v>
      </c>
      <c r="O2300" s="65">
        <v>115</v>
      </c>
      <c r="P2300" s="87">
        <f t="shared" si="141"/>
        <v>0.03</v>
      </c>
      <c r="Q2300" s="68">
        <v>5</v>
      </c>
      <c r="R2300" s="68" t="str" cm="1">
        <f t="array" ref="R2300">_xlfn.SWITCH(ROUND(Q2300,0),5,"Excellent",4,"Good",3,"Ok","Bad")</f>
        <v>Excellent</v>
      </c>
      <c r="S2300" s="17">
        <v>4</v>
      </c>
      <c r="T2300" s="17" t="str">
        <f t="shared" si="142"/>
        <v>No</v>
      </c>
      <c r="U2300" s="82">
        <v>42726</v>
      </c>
      <c r="V2300" s="82">
        <v>43764</v>
      </c>
      <c r="W2300" s="17">
        <v>0</v>
      </c>
      <c r="X2300" s="17" t="str">
        <f t="shared" si="143"/>
        <v>Inactive</v>
      </c>
      <c r="Y2300" s="17" t="s">
        <v>15615</v>
      </c>
      <c r="Z2300" s="17"/>
    </row>
    <row r="2301" spans="1:26" x14ac:dyDescent="0.25">
      <c r="A2301">
        <v>2300</v>
      </c>
      <c r="B2301" s="17" t="s">
        <v>1697</v>
      </c>
      <c r="C2301" s="17">
        <v>1112</v>
      </c>
      <c r="D2301" s="17" t="str">
        <f>INDEX(Hosts!$A:$O,MATCH(Places!$C2301,Hosts!$A:$A,0),MATCH(Places!D$1,Hosts!$1:$1,0))</f>
        <v>Within a few hours</v>
      </c>
      <c r="E2301" s="87">
        <f>INDEX(Hosts!$A:$O,MATCH(Places!$C2301,Hosts!$A:$A,0),MATCH(Places!E$1,Hosts!$1:$1,0))</f>
        <v>0.7</v>
      </c>
      <c r="F2301" s="87">
        <f>INDEX(Hosts!$A:$O,MATCH(Places!$C2301,Hosts!$A:$A,0),MATCH(Places!F$1,Hosts!$1:$1,0))</f>
        <v>0.71</v>
      </c>
      <c r="G2301" s="17" t="str">
        <f>INDEX(Hosts!$A:$O,MATCH(Places!$C2301,Hosts!$A:$A,0),MATCH(Places!G$1,Hosts!$1:$1,0))</f>
        <v>No</v>
      </c>
      <c r="H2301" s="17">
        <v>9</v>
      </c>
      <c r="I2301" s="17" t="str">
        <f>INDEX(Neighborhoods!$A:$C,MATCH(Places!$H2301,Neighborhoods!$A:$A,0),MATCH(Places!I$1,Neighborhoods!$1:$1,0))</f>
        <v>Brooklyn</v>
      </c>
      <c r="J2301" s="17" t="str">
        <f>INDEX(Neighborhoods!$A:$C,MATCH(Places!$H2301,Neighborhoods!$A:$A,0),MATCH(Places!J$1,Neighborhoods!$1:$1,0))</f>
        <v>Crown Heights</v>
      </c>
      <c r="K2301" s="17" t="s">
        <v>11822</v>
      </c>
      <c r="L2301" s="17" t="str">
        <f t="shared" si="140"/>
        <v>No</v>
      </c>
      <c r="M2301" s="17">
        <v>6</v>
      </c>
      <c r="N2301" s="17" t="str" cm="1">
        <f t="array" ref="N2301">_xlfn.IFS(M2301&lt;=2,"Small",M2301&lt;=5,"Medium",M2301&gt;5,"Large")</f>
        <v>Large</v>
      </c>
      <c r="O2301" s="65">
        <v>90</v>
      </c>
      <c r="P2301" s="87">
        <f t="shared" si="141"/>
        <v>0.03</v>
      </c>
      <c r="Q2301" s="68">
        <v>5</v>
      </c>
      <c r="R2301" s="68" t="str" cm="1">
        <f t="array" ref="R2301">_xlfn.SWITCH(ROUND(Q2301,0),5,"Excellent",4,"Good",3,"Ok","Bad")</f>
        <v>Excellent</v>
      </c>
      <c r="S2301" s="17">
        <v>5</v>
      </c>
      <c r="T2301" s="17" t="str">
        <f t="shared" si="142"/>
        <v>No</v>
      </c>
      <c r="U2301" s="82">
        <v>42695</v>
      </c>
      <c r="V2301" s="82">
        <v>43901</v>
      </c>
      <c r="W2301" s="17">
        <v>343</v>
      </c>
      <c r="X2301" s="17" t="str">
        <f t="shared" si="143"/>
        <v>Active</v>
      </c>
      <c r="Y2301" s="17" t="s">
        <v>15615</v>
      </c>
      <c r="Z2301" s="17"/>
    </row>
    <row r="2302" spans="1:26" x14ac:dyDescent="0.25">
      <c r="A2302">
        <v>2301</v>
      </c>
      <c r="B2302" s="17" t="s">
        <v>1698</v>
      </c>
      <c r="C2302" s="17">
        <v>2385</v>
      </c>
      <c r="D2302" s="17" t="str">
        <f>INDEX(Hosts!$A:$O,MATCH(Places!$C2302,Hosts!$A:$A,0),MATCH(Places!D$1,Hosts!$1:$1,0))</f>
        <v>Within an hour</v>
      </c>
      <c r="E2302" s="87">
        <f>INDEX(Hosts!$A:$O,MATCH(Places!$C2302,Hosts!$A:$A,0),MATCH(Places!E$1,Hosts!$1:$1,0))</f>
        <v>1</v>
      </c>
      <c r="F2302" s="87">
        <f>INDEX(Hosts!$A:$O,MATCH(Places!$C2302,Hosts!$A:$A,0),MATCH(Places!F$1,Hosts!$1:$1,0))</f>
        <v>1</v>
      </c>
      <c r="G2302" s="17" t="str">
        <f>INDEX(Hosts!$A:$O,MATCH(Places!$C2302,Hosts!$A:$A,0),MATCH(Places!G$1,Hosts!$1:$1,0))</f>
        <v>No</v>
      </c>
      <c r="H2302" s="17">
        <v>8</v>
      </c>
      <c r="I2302" s="17" t="str">
        <f>INDEX(Neighborhoods!$A:$C,MATCH(Places!$H2302,Neighborhoods!$A:$A,0),MATCH(Places!I$1,Neighborhoods!$1:$1,0))</f>
        <v>Brooklyn</v>
      </c>
      <c r="J2302" s="17" t="str">
        <f>INDEX(Neighborhoods!$A:$C,MATCH(Places!$H2302,Neighborhoods!$A:$A,0),MATCH(Places!J$1,Neighborhoods!$1:$1,0))</f>
        <v>Bushwick</v>
      </c>
      <c r="K2302" s="17" t="s">
        <v>1</v>
      </c>
      <c r="L2302" s="17" t="str">
        <f t="shared" si="140"/>
        <v>Yes</v>
      </c>
      <c r="M2302" s="17">
        <v>2</v>
      </c>
      <c r="N2302" s="17" t="str" cm="1">
        <f t="array" ref="N2302">_xlfn.IFS(M2302&lt;=2,"Small",M2302&lt;=5,"Medium",M2302&gt;5,"Large")</f>
        <v>Small</v>
      </c>
      <c r="O2302" s="65">
        <v>63</v>
      </c>
      <c r="P2302" s="87">
        <f t="shared" si="141"/>
        <v>0.03</v>
      </c>
      <c r="Q2302" s="68">
        <v>4.67</v>
      </c>
      <c r="R2302" s="68" t="str" cm="1">
        <f t="array" ref="R2302">_xlfn.SWITCH(ROUND(Q2302,0),5,"Excellent",4,"Good",3,"Ok","Bad")</f>
        <v>Excellent</v>
      </c>
      <c r="S2302" s="17">
        <v>21</v>
      </c>
      <c r="T2302" s="17" t="str">
        <f t="shared" si="142"/>
        <v>No</v>
      </c>
      <c r="U2302" s="82">
        <v>42662</v>
      </c>
      <c r="V2302" s="82">
        <v>43908</v>
      </c>
      <c r="W2302" s="17">
        <v>180</v>
      </c>
      <c r="X2302" s="17" t="str">
        <f t="shared" si="143"/>
        <v>Active</v>
      </c>
      <c r="Y2302" s="17" t="s">
        <v>15616</v>
      </c>
      <c r="Z2302" s="17"/>
    </row>
    <row r="2303" spans="1:26" x14ac:dyDescent="0.25">
      <c r="A2303">
        <v>2302</v>
      </c>
      <c r="B2303" s="17" t="s">
        <v>14902</v>
      </c>
      <c r="C2303" s="17">
        <v>3015</v>
      </c>
      <c r="D2303" s="17" t="str">
        <f>INDEX(Hosts!$A:$O,MATCH(Places!$C2303,Hosts!$A:$A,0),MATCH(Places!D$1,Hosts!$1:$1,0))</f>
        <v>Within an hour</v>
      </c>
      <c r="E2303" s="87">
        <f>INDEX(Hosts!$A:$O,MATCH(Places!$C2303,Hosts!$A:$A,0),MATCH(Places!E$1,Hosts!$1:$1,0))</f>
        <v>1</v>
      </c>
      <c r="F2303" s="87">
        <f>INDEX(Hosts!$A:$O,MATCH(Places!$C2303,Hosts!$A:$A,0),MATCH(Places!F$1,Hosts!$1:$1,0))</f>
        <v>1</v>
      </c>
      <c r="G2303" s="17" t="str">
        <f>INDEX(Hosts!$A:$O,MATCH(Places!$C2303,Hosts!$A:$A,0),MATCH(Places!G$1,Hosts!$1:$1,0))</f>
        <v>No</v>
      </c>
      <c r="H2303" s="17">
        <v>7</v>
      </c>
      <c r="I2303" s="17" t="str">
        <f>INDEX(Neighborhoods!$A:$C,MATCH(Places!$H2303,Neighborhoods!$A:$A,0),MATCH(Places!I$1,Neighborhoods!$1:$1,0))</f>
        <v>Brooklyn</v>
      </c>
      <c r="J2303" s="17" t="str">
        <f>INDEX(Neighborhoods!$A:$C,MATCH(Places!$H2303,Neighborhoods!$A:$A,0),MATCH(Places!J$1,Neighborhoods!$1:$1,0))</f>
        <v>Bedford-Stuyvesant</v>
      </c>
      <c r="K2303" s="17" t="s">
        <v>11822</v>
      </c>
      <c r="L2303" s="17" t="str">
        <f t="shared" si="140"/>
        <v>No</v>
      </c>
      <c r="M2303" s="17">
        <v>6</v>
      </c>
      <c r="N2303" s="17" t="str" cm="1">
        <f t="array" ref="N2303">_xlfn.IFS(M2303&lt;=2,"Small",M2303&lt;=5,"Medium",M2303&gt;5,"Large")</f>
        <v>Large</v>
      </c>
      <c r="O2303" s="65">
        <v>138.13999999999999</v>
      </c>
      <c r="P2303" s="87">
        <f t="shared" si="141"/>
        <v>0.03</v>
      </c>
      <c r="Q2303" s="68">
        <v>4.6500000000000004</v>
      </c>
      <c r="R2303" s="68" t="str" cm="1">
        <f t="array" ref="R2303">_xlfn.SWITCH(ROUND(Q2303,0),5,"Excellent",4,"Good",3,"Ok","Bad")</f>
        <v>Excellent</v>
      </c>
      <c r="S2303" s="17">
        <v>133</v>
      </c>
      <c r="T2303" s="17" t="str">
        <f t="shared" si="142"/>
        <v>No</v>
      </c>
      <c r="U2303" s="82">
        <v>42736</v>
      </c>
      <c r="V2303" s="82">
        <v>44031</v>
      </c>
      <c r="W2303" s="17">
        <v>257</v>
      </c>
      <c r="X2303" s="17" t="str">
        <f t="shared" si="143"/>
        <v>Active</v>
      </c>
      <c r="Y2303" s="17" t="s">
        <v>15616</v>
      </c>
      <c r="Z2303" s="17"/>
    </row>
    <row r="2304" spans="1:26" x14ac:dyDescent="0.25">
      <c r="A2304">
        <v>2303</v>
      </c>
      <c r="B2304" s="17" t="s">
        <v>1699</v>
      </c>
      <c r="C2304" s="17">
        <v>3036</v>
      </c>
      <c r="D2304" s="17" t="str">
        <f>INDEX(Hosts!$A:$O,MATCH(Places!$C2304,Hosts!$A:$A,0),MATCH(Places!D$1,Hosts!$1:$1,0))</f>
        <v>Within an hour</v>
      </c>
      <c r="E2304" s="87">
        <f>INDEX(Hosts!$A:$O,MATCH(Places!$C2304,Hosts!$A:$A,0),MATCH(Places!E$1,Hosts!$1:$1,0))</f>
        <v>1</v>
      </c>
      <c r="F2304" s="87">
        <f>INDEX(Hosts!$A:$O,MATCH(Places!$C2304,Hosts!$A:$A,0),MATCH(Places!F$1,Hosts!$1:$1,0))</f>
        <v>0.97</v>
      </c>
      <c r="G2304" s="17" t="str">
        <f>INDEX(Hosts!$A:$O,MATCH(Places!$C2304,Hosts!$A:$A,0),MATCH(Places!G$1,Hosts!$1:$1,0))</f>
        <v>No</v>
      </c>
      <c r="H2304" s="17">
        <v>20</v>
      </c>
      <c r="I2304" s="17" t="str">
        <f>INDEX(Neighborhoods!$A:$C,MATCH(Places!$H2304,Neighborhoods!$A:$A,0),MATCH(Places!I$1,Neighborhoods!$1:$1,0))</f>
        <v>Manhattan</v>
      </c>
      <c r="J2304" s="17" t="str">
        <f>INDEX(Neighborhoods!$A:$C,MATCH(Places!$H2304,Neighborhoods!$A:$A,0),MATCH(Places!J$1,Neighborhoods!$1:$1,0))</f>
        <v>Upper West Side</v>
      </c>
      <c r="K2304" s="17" t="s">
        <v>11822</v>
      </c>
      <c r="L2304" s="17" t="str">
        <f t="shared" si="140"/>
        <v>No</v>
      </c>
      <c r="M2304" s="17">
        <v>5</v>
      </c>
      <c r="N2304" s="17" t="str" cm="1">
        <f t="array" ref="N2304">_xlfn.IFS(M2304&lt;=2,"Small",M2304&lt;=5,"Medium",M2304&gt;5,"Large")</f>
        <v>Medium</v>
      </c>
      <c r="O2304" s="65">
        <v>99</v>
      </c>
      <c r="P2304" s="87">
        <f t="shared" si="141"/>
        <v>0.03</v>
      </c>
      <c r="Q2304" s="68">
        <v>4.9000000000000004</v>
      </c>
      <c r="R2304" s="68" t="str" cm="1">
        <f t="array" ref="R2304">_xlfn.SWITCH(ROUND(Q2304,0),5,"Excellent",4,"Good",3,"Ok","Bad")</f>
        <v>Excellent</v>
      </c>
      <c r="S2304" s="17">
        <v>83</v>
      </c>
      <c r="T2304" s="17" t="str">
        <f t="shared" si="142"/>
        <v>No</v>
      </c>
      <c r="U2304" s="82">
        <v>42717</v>
      </c>
      <c r="V2304" s="82">
        <v>43995</v>
      </c>
      <c r="W2304" s="17">
        <v>138</v>
      </c>
      <c r="X2304" s="17" t="str">
        <f t="shared" si="143"/>
        <v>Active</v>
      </c>
      <c r="Y2304" s="17" t="s">
        <v>15616</v>
      </c>
      <c r="Z2304" s="17"/>
    </row>
    <row r="2305" spans="1:26" x14ac:dyDescent="0.25">
      <c r="A2305">
        <v>2304</v>
      </c>
      <c r="B2305" s="17" t="s">
        <v>1700</v>
      </c>
      <c r="C2305" s="17">
        <v>2618</v>
      </c>
      <c r="D2305" s="17" t="str">
        <f>INDEX(Hosts!$A:$O,MATCH(Places!$C2305,Hosts!$A:$A,0),MATCH(Places!D$1,Hosts!$1:$1,0))</f>
        <v>Within a day</v>
      </c>
      <c r="E2305" s="87">
        <f>INDEX(Hosts!$A:$O,MATCH(Places!$C2305,Hosts!$A:$A,0),MATCH(Places!E$1,Hosts!$1:$1,0))</f>
        <v>1</v>
      </c>
      <c r="F2305" s="87">
        <f>INDEX(Hosts!$A:$O,MATCH(Places!$C2305,Hosts!$A:$A,0),MATCH(Places!F$1,Hosts!$1:$1,0))</f>
        <v>1</v>
      </c>
      <c r="G2305" s="17" t="str">
        <f>INDEX(Hosts!$A:$O,MATCH(Places!$C2305,Hosts!$A:$A,0),MATCH(Places!G$1,Hosts!$1:$1,0))</f>
        <v>Yes</v>
      </c>
      <c r="H2305" s="17">
        <v>14</v>
      </c>
      <c r="I2305" s="17" t="str">
        <f>INDEX(Neighborhoods!$A:$C,MATCH(Places!$H2305,Neighborhoods!$A:$A,0),MATCH(Places!I$1,Neighborhoods!$1:$1,0))</f>
        <v>Manhattan</v>
      </c>
      <c r="J2305" s="17" t="str">
        <f>INDEX(Neighborhoods!$A:$C,MATCH(Places!$H2305,Neighborhoods!$A:$A,0),MATCH(Places!J$1,Neighborhoods!$1:$1,0))</f>
        <v>East Harlem</v>
      </c>
      <c r="K2305" s="17" t="s">
        <v>11822</v>
      </c>
      <c r="L2305" s="17" t="str">
        <f t="shared" si="140"/>
        <v>No</v>
      </c>
      <c r="M2305" s="17">
        <v>5</v>
      </c>
      <c r="N2305" s="17" t="str" cm="1">
        <f t="array" ref="N2305">_xlfn.IFS(M2305&lt;=2,"Small",M2305&lt;=5,"Medium",M2305&gt;5,"Large")</f>
        <v>Medium</v>
      </c>
      <c r="O2305" s="65">
        <v>222</v>
      </c>
      <c r="P2305" s="87">
        <f t="shared" si="141"/>
        <v>0.04</v>
      </c>
      <c r="Q2305" s="68">
        <v>4.92</v>
      </c>
      <c r="R2305" s="68" t="str" cm="1">
        <f t="array" ref="R2305">_xlfn.SWITCH(ROUND(Q2305,0),5,"Excellent",4,"Good",3,"Ok","Bad")</f>
        <v>Excellent</v>
      </c>
      <c r="S2305" s="17">
        <v>77</v>
      </c>
      <c r="T2305" s="17" t="str">
        <f t="shared" si="142"/>
        <v>No</v>
      </c>
      <c r="U2305" s="82">
        <v>42835</v>
      </c>
      <c r="V2305" s="82">
        <v>43883</v>
      </c>
      <c r="W2305" s="17">
        <v>255</v>
      </c>
      <c r="X2305" s="17" t="str">
        <f t="shared" si="143"/>
        <v>Active</v>
      </c>
      <c r="Y2305" s="17" t="s">
        <v>15615</v>
      </c>
      <c r="Z2305" s="17"/>
    </row>
    <row r="2306" spans="1:26" x14ac:dyDescent="0.25">
      <c r="A2306">
        <v>2305</v>
      </c>
      <c r="B2306" s="17" t="s">
        <v>1701</v>
      </c>
      <c r="C2306" s="17">
        <v>1150</v>
      </c>
      <c r="D2306" s="17" t="str">
        <f>INDEX(Hosts!$A:$O,MATCH(Places!$C2306,Hosts!$A:$A,0),MATCH(Places!D$1,Hosts!$1:$1,0))</f>
        <v>Within a few hours</v>
      </c>
      <c r="E2306" s="87">
        <f>INDEX(Hosts!$A:$O,MATCH(Places!$C2306,Hosts!$A:$A,0),MATCH(Places!E$1,Hosts!$1:$1,0))</f>
        <v>1</v>
      </c>
      <c r="F2306" s="87">
        <f>INDEX(Hosts!$A:$O,MATCH(Places!$C2306,Hosts!$A:$A,0),MATCH(Places!F$1,Hosts!$1:$1,0))</f>
        <v>1</v>
      </c>
      <c r="G2306" s="17" t="str">
        <f>INDEX(Hosts!$A:$O,MATCH(Places!$C2306,Hosts!$A:$A,0),MATCH(Places!G$1,Hosts!$1:$1,0))</f>
        <v>No</v>
      </c>
      <c r="H2306" s="17">
        <v>12</v>
      </c>
      <c r="I2306" s="17" t="str">
        <f>INDEX(Neighborhoods!$A:$C,MATCH(Places!$H2306,Neighborhoods!$A:$A,0),MATCH(Places!I$1,Neighborhoods!$1:$1,0))</f>
        <v>Brooklyn</v>
      </c>
      <c r="J2306" s="17" t="str">
        <f>INDEX(Neighborhoods!$A:$C,MATCH(Places!$H2306,Neighborhoods!$A:$A,0),MATCH(Places!J$1,Neighborhoods!$1:$1,0))</f>
        <v>Williamsburg</v>
      </c>
      <c r="K2306" s="17" t="s">
        <v>11822</v>
      </c>
      <c r="L2306" s="17" t="str">
        <f t="shared" ref="L2306:L2369" si="144">IF(OR(K2306="Private room",K2306="Shared room"),"Yes","No")</f>
        <v>No</v>
      </c>
      <c r="M2306" s="17">
        <v>3</v>
      </c>
      <c r="N2306" s="17" t="str" cm="1">
        <f t="array" ref="N2306">_xlfn.IFS(M2306&lt;=2,"Small",M2306&lt;=5,"Medium",M2306&gt;5,"Large")</f>
        <v>Medium</v>
      </c>
      <c r="O2306" s="65">
        <v>190</v>
      </c>
      <c r="P2306" s="87">
        <f t="shared" ref="P2306:P2369" si="145">VLOOKUP(O2306,$AB$1:$AC$5,2)</f>
        <v>0.03</v>
      </c>
      <c r="Q2306" s="68">
        <v>4.8</v>
      </c>
      <c r="R2306" s="68" t="str" cm="1">
        <f t="array" ref="R2306">_xlfn.SWITCH(ROUND(Q2306,0),5,"Excellent",4,"Good",3,"Ok","Bad")</f>
        <v>Excellent</v>
      </c>
      <c r="S2306" s="17">
        <v>20</v>
      </c>
      <c r="T2306" s="17" t="str">
        <f t="shared" ref="T2306:T2369" si="146">IF(AND(Q2306&gt;=4.8,S2306&gt;100),"Yes","No")</f>
        <v>No</v>
      </c>
      <c r="U2306" s="82">
        <v>42704</v>
      </c>
      <c r="V2306" s="82">
        <v>43795</v>
      </c>
      <c r="W2306" s="17">
        <v>84</v>
      </c>
      <c r="X2306" s="17" t="str">
        <f t="shared" ref="X2306:X2369" si="147">IF(W2306&lt;&gt;0,"Active","Inactive")</f>
        <v>Active</v>
      </c>
      <c r="Y2306" s="17" t="s">
        <v>15615</v>
      </c>
      <c r="Z2306" s="17"/>
    </row>
    <row r="2307" spans="1:26" x14ac:dyDescent="0.25">
      <c r="A2307">
        <v>2306</v>
      </c>
      <c r="B2307" s="17" t="s">
        <v>1702</v>
      </c>
      <c r="C2307" s="17">
        <v>3040</v>
      </c>
      <c r="D2307" s="17" t="str">
        <f>INDEX(Hosts!$A:$O,MATCH(Places!$C2307,Hosts!$A:$A,0),MATCH(Places!D$1,Hosts!$1:$1,0))</f>
        <v>A few days or more</v>
      </c>
      <c r="E2307" s="87">
        <f>INDEX(Hosts!$A:$O,MATCH(Places!$C2307,Hosts!$A:$A,0),MATCH(Places!E$1,Hosts!$1:$1,0))</f>
        <v>0</v>
      </c>
      <c r="F2307" s="87">
        <f>INDEX(Hosts!$A:$O,MATCH(Places!$C2307,Hosts!$A:$A,0),MATCH(Places!F$1,Hosts!$1:$1,0))</f>
        <v>0.67</v>
      </c>
      <c r="G2307" s="17" t="str">
        <f>INDEX(Hosts!$A:$O,MATCH(Places!$C2307,Hosts!$A:$A,0),MATCH(Places!G$1,Hosts!$1:$1,0))</f>
        <v>No</v>
      </c>
      <c r="H2307" s="17">
        <v>7</v>
      </c>
      <c r="I2307" s="17" t="str">
        <f>INDEX(Neighborhoods!$A:$C,MATCH(Places!$H2307,Neighborhoods!$A:$A,0),MATCH(Places!I$1,Neighborhoods!$1:$1,0))</f>
        <v>Brooklyn</v>
      </c>
      <c r="J2307" s="17" t="str">
        <f>INDEX(Neighborhoods!$A:$C,MATCH(Places!$H2307,Neighborhoods!$A:$A,0),MATCH(Places!J$1,Neighborhoods!$1:$1,0))</f>
        <v>Bedford-Stuyvesant</v>
      </c>
      <c r="K2307" s="17" t="s">
        <v>11822</v>
      </c>
      <c r="L2307" s="17" t="str">
        <f t="shared" si="144"/>
        <v>No</v>
      </c>
      <c r="M2307" s="17">
        <v>6</v>
      </c>
      <c r="N2307" s="17" t="str" cm="1">
        <f t="array" ref="N2307">_xlfn.IFS(M2307&lt;=2,"Small",M2307&lt;=5,"Medium",M2307&gt;5,"Large")</f>
        <v>Large</v>
      </c>
      <c r="O2307" s="65">
        <v>180</v>
      </c>
      <c r="P2307" s="87">
        <f t="shared" si="145"/>
        <v>0.03</v>
      </c>
      <c r="Q2307" s="68">
        <v>4.82</v>
      </c>
      <c r="R2307" s="68" t="str" cm="1">
        <f t="array" ref="R2307">_xlfn.SWITCH(ROUND(Q2307,0),5,"Excellent",4,"Good",3,"Ok","Bad")</f>
        <v>Excellent</v>
      </c>
      <c r="S2307" s="17">
        <v>82</v>
      </c>
      <c r="T2307" s="17" t="str">
        <f t="shared" si="146"/>
        <v>No</v>
      </c>
      <c r="U2307" s="82">
        <v>42662</v>
      </c>
      <c r="V2307" s="82">
        <v>43863</v>
      </c>
      <c r="W2307" s="17">
        <v>83</v>
      </c>
      <c r="X2307" s="17" t="str">
        <f t="shared" si="147"/>
        <v>Active</v>
      </c>
      <c r="Y2307" s="17" t="s">
        <v>15615</v>
      </c>
      <c r="Z2307" s="17"/>
    </row>
    <row r="2308" spans="1:26" x14ac:dyDescent="0.25">
      <c r="A2308">
        <v>2307</v>
      </c>
      <c r="B2308" s="17" t="s">
        <v>1703</v>
      </c>
      <c r="C2308" s="17">
        <v>3042</v>
      </c>
      <c r="D2308" s="17" t="str">
        <f>INDEX(Hosts!$A:$O,MATCH(Places!$C2308,Hosts!$A:$A,0),MATCH(Places!D$1,Hosts!$1:$1,0))</f>
        <v>Within an hour</v>
      </c>
      <c r="E2308" s="87">
        <f>INDEX(Hosts!$A:$O,MATCH(Places!$C2308,Hosts!$A:$A,0),MATCH(Places!E$1,Hosts!$1:$1,0))</f>
        <v>0.67</v>
      </c>
      <c r="F2308" s="87">
        <f>INDEX(Hosts!$A:$O,MATCH(Places!$C2308,Hosts!$A:$A,0),MATCH(Places!F$1,Hosts!$1:$1,0))</f>
        <v>1</v>
      </c>
      <c r="G2308" s="17" t="str">
        <f>INDEX(Hosts!$A:$O,MATCH(Places!$C2308,Hosts!$A:$A,0),MATCH(Places!G$1,Hosts!$1:$1,0))</f>
        <v>No</v>
      </c>
      <c r="H2308" s="17">
        <v>7</v>
      </c>
      <c r="I2308" s="17" t="str">
        <f>INDEX(Neighborhoods!$A:$C,MATCH(Places!$H2308,Neighborhoods!$A:$A,0),MATCH(Places!I$1,Neighborhoods!$1:$1,0))</f>
        <v>Brooklyn</v>
      </c>
      <c r="J2308" s="17" t="str">
        <f>INDEX(Neighborhoods!$A:$C,MATCH(Places!$H2308,Neighborhoods!$A:$A,0),MATCH(Places!J$1,Neighborhoods!$1:$1,0))</f>
        <v>Bedford-Stuyvesant</v>
      </c>
      <c r="K2308" s="17" t="s">
        <v>11822</v>
      </c>
      <c r="L2308" s="17" t="str">
        <f t="shared" si="144"/>
        <v>No</v>
      </c>
      <c r="M2308" s="17">
        <v>3</v>
      </c>
      <c r="N2308" s="17" t="str" cm="1">
        <f t="array" ref="N2308">_xlfn.IFS(M2308&lt;=2,"Small",M2308&lt;=5,"Medium",M2308&gt;5,"Large")</f>
        <v>Medium</v>
      </c>
      <c r="O2308" s="65">
        <v>93</v>
      </c>
      <c r="P2308" s="87">
        <f t="shared" si="145"/>
        <v>0.03</v>
      </c>
      <c r="Q2308" s="68">
        <v>4.66</v>
      </c>
      <c r="R2308" s="68" t="str" cm="1">
        <f t="array" ref="R2308">_xlfn.SWITCH(ROUND(Q2308,0),5,"Excellent",4,"Good",3,"Ok","Bad")</f>
        <v>Excellent</v>
      </c>
      <c r="S2308" s="17">
        <v>103</v>
      </c>
      <c r="T2308" s="17" t="str">
        <f t="shared" si="146"/>
        <v>No</v>
      </c>
      <c r="U2308" s="82">
        <v>42800</v>
      </c>
      <c r="V2308" s="82">
        <v>43900</v>
      </c>
      <c r="W2308" s="17">
        <v>348</v>
      </c>
      <c r="X2308" s="17" t="str">
        <f t="shared" si="147"/>
        <v>Active</v>
      </c>
      <c r="Y2308" s="17" t="s">
        <v>15615</v>
      </c>
      <c r="Z2308" s="17"/>
    </row>
    <row r="2309" spans="1:26" x14ac:dyDescent="0.25">
      <c r="A2309">
        <v>2308</v>
      </c>
      <c r="B2309" s="17" t="s">
        <v>14443</v>
      </c>
      <c r="C2309" s="17">
        <v>2411</v>
      </c>
      <c r="D2309" s="17" t="str">
        <f>INDEX(Hosts!$A:$O,MATCH(Places!$C2309,Hosts!$A:$A,0),MATCH(Places!D$1,Hosts!$1:$1,0))</f>
        <v>Within a day</v>
      </c>
      <c r="E2309" s="87">
        <f>INDEX(Hosts!$A:$O,MATCH(Places!$C2309,Hosts!$A:$A,0),MATCH(Places!E$1,Hosts!$1:$1,0))</f>
        <v>1</v>
      </c>
      <c r="F2309" s="87">
        <f>INDEX(Hosts!$A:$O,MATCH(Places!$C2309,Hosts!$A:$A,0),MATCH(Places!F$1,Hosts!$1:$1,0))</f>
        <v>0.4</v>
      </c>
      <c r="G2309" s="17" t="str">
        <f>INDEX(Hosts!$A:$O,MATCH(Places!$C2309,Hosts!$A:$A,0),MATCH(Places!G$1,Hosts!$1:$1,0))</f>
        <v>No</v>
      </c>
      <c r="H2309" s="17">
        <v>12</v>
      </c>
      <c r="I2309" s="17" t="str">
        <f>INDEX(Neighborhoods!$A:$C,MATCH(Places!$H2309,Neighborhoods!$A:$A,0),MATCH(Places!I$1,Neighborhoods!$1:$1,0))</f>
        <v>Brooklyn</v>
      </c>
      <c r="J2309" s="17" t="str">
        <f>INDEX(Neighborhoods!$A:$C,MATCH(Places!$H2309,Neighborhoods!$A:$A,0),MATCH(Places!J$1,Neighborhoods!$1:$1,0))</f>
        <v>Williamsburg</v>
      </c>
      <c r="K2309" s="17" t="s">
        <v>11822</v>
      </c>
      <c r="L2309" s="17" t="str">
        <f t="shared" si="144"/>
        <v>No</v>
      </c>
      <c r="M2309" s="17">
        <v>3</v>
      </c>
      <c r="N2309" s="17" t="str" cm="1">
        <f t="array" ref="N2309">_xlfn.IFS(M2309&lt;=2,"Small",M2309&lt;=5,"Medium",M2309&gt;5,"Large")</f>
        <v>Medium</v>
      </c>
      <c r="O2309" s="65">
        <v>435</v>
      </c>
      <c r="P2309" s="87">
        <f t="shared" si="145"/>
        <v>0.04</v>
      </c>
      <c r="Q2309" s="68">
        <v>5</v>
      </c>
      <c r="R2309" s="68" t="str" cm="1">
        <f t="array" ref="R2309">_xlfn.SWITCH(ROUND(Q2309,0),5,"Excellent",4,"Good",3,"Ok","Bad")</f>
        <v>Excellent</v>
      </c>
      <c r="S2309" s="17">
        <v>15</v>
      </c>
      <c r="T2309" s="17" t="str">
        <f t="shared" si="146"/>
        <v>No</v>
      </c>
      <c r="U2309" s="82">
        <v>42701</v>
      </c>
      <c r="V2309" s="82">
        <v>43688</v>
      </c>
      <c r="W2309" s="17">
        <v>27</v>
      </c>
      <c r="X2309" s="17" t="str">
        <f t="shared" si="147"/>
        <v>Active</v>
      </c>
      <c r="Y2309" s="17" t="s">
        <v>15615</v>
      </c>
      <c r="Z2309" s="17"/>
    </row>
    <row r="2310" spans="1:26" x14ac:dyDescent="0.25">
      <c r="A2310">
        <v>2309</v>
      </c>
      <c r="B2310" s="17" t="s">
        <v>14638</v>
      </c>
      <c r="C2310" s="17">
        <v>1159</v>
      </c>
      <c r="D2310" s="17" t="str">
        <f>INDEX(Hosts!$A:$O,MATCH(Places!$C2310,Hosts!$A:$A,0),MATCH(Places!D$1,Hosts!$1:$1,0))</f>
        <v>Within a few hours</v>
      </c>
      <c r="E2310" s="87">
        <f>INDEX(Hosts!$A:$O,MATCH(Places!$C2310,Hosts!$A:$A,0),MATCH(Places!E$1,Hosts!$1:$1,0))</f>
        <v>1</v>
      </c>
      <c r="F2310" s="87">
        <f>INDEX(Hosts!$A:$O,MATCH(Places!$C2310,Hosts!$A:$A,0),MATCH(Places!F$1,Hosts!$1:$1,0))</f>
        <v>0.74</v>
      </c>
      <c r="G2310" s="17" t="str">
        <f>INDEX(Hosts!$A:$O,MATCH(Places!$C2310,Hosts!$A:$A,0),MATCH(Places!G$1,Hosts!$1:$1,0))</f>
        <v>No</v>
      </c>
      <c r="H2310" s="17">
        <v>24</v>
      </c>
      <c r="I2310" s="17" t="str">
        <f>INDEX(Neighborhoods!$A:$C,MATCH(Places!$H2310,Neighborhoods!$A:$A,0),MATCH(Places!I$1,Neighborhoods!$1:$1,0))</f>
        <v>Queens</v>
      </c>
      <c r="J2310" s="17" t="str">
        <f>INDEX(Neighborhoods!$A:$C,MATCH(Places!$H2310,Neighborhoods!$A:$A,0),MATCH(Places!J$1,Neighborhoods!$1:$1,0))</f>
        <v>Long Island City</v>
      </c>
      <c r="K2310" s="17" t="s">
        <v>11822</v>
      </c>
      <c r="L2310" s="17" t="str">
        <f t="shared" si="144"/>
        <v>No</v>
      </c>
      <c r="M2310" s="17">
        <v>5</v>
      </c>
      <c r="N2310" s="17" t="str" cm="1">
        <f t="array" ref="N2310">_xlfn.IFS(M2310&lt;=2,"Small",M2310&lt;=5,"Medium",M2310&gt;5,"Large")</f>
        <v>Medium</v>
      </c>
      <c r="O2310" s="65">
        <v>90</v>
      </c>
      <c r="P2310" s="87">
        <f t="shared" si="145"/>
        <v>0.03</v>
      </c>
      <c r="Q2310" s="68">
        <v>4.8</v>
      </c>
      <c r="R2310" s="68" t="str" cm="1">
        <f t="array" ref="R2310">_xlfn.SWITCH(ROUND(Q2310,0),5,"Excellent",4,"Good",3,"Ok","Bad")</f>
        <v>Excellent</v>
      </c>
      <c r="S2310" s="17">
        <v>59</v>
      </c>
      <c r="T2310" s="17" t="str">
        <f t="shared" si="146"/>
        <v>No</v>
      </c>
      <c r="U2310" s="82">
        <v>42700</v>
      </c>
      <c r="V2310" s="82">
        <v>43882</v>
      </c>
      <c r="W2310" s="17">
        <v>128</v>
      </c>
      <c r="X2310" s="17" t="str">
        <f t="shared" si="147"/>
        <v>Active</v>
      </c>
      <c r="Y2310" s="17" t="s">
        <v>15615</v>
      </c>
      <c r="Z2310" s="17"/>
    </row>
    <row r="2311" spans="1:26" x14ac:dyDescent="0.25">
      <c r="A2311">
        <v>2310</v>
      </c>
      <c r="B2311" s="17" t="s">
        <v>1704</v>
      </c>
      <c r="C2311" s="17">
        <v>1761</v>
      </c>
      <c r="D2311" s="17" t="str">
        <f>INDEX(Hosts!$A:$O,MATCH(Places!$C2311,Hosts!$A:$A,0),MATCH(Places!D$1,Hosts!$1:$1,0))</f>
        <v>Within a day</v>
      </c>
      <c r="E2311" s="87">
        <f>INDEX(Hosts!$A:$O,MATCH(Places!$C2311,Hosts!$A:$A,0),MATCH(Places!E$1,Hosts!$1:$1,0))</f>
        <v>0.86</v>
      </c>
      <c r="F2311" s="87">
        <f>INDEX(Hosts!$A:$O,MATCH(Places!$C2311,Hosts!$A:$A,0),MATCH(Places!F$1,Hosts!$1:$1,0))</f>
        <v>1</v>
      </c>
      <c r="G2311" s="17" t="str">
        <f>INDEX(Hosts!$A:$O,MATCH(Places!$C2311,Hosts!$A:$A,0),MATCH(Places!G$1,Hosts!$1:$1,0))</f>
        <v>No</v>
      </c>
      <c r="H2311" s="17">
        <v>12</v>
      </c>
      <c r="I2311" s="17" t="str">
        <f>INDEX(Neighborhoods!$A:$C,MATCH(Places!$H2311,Neighborhoods!$A:$A,0),MATCH(Places!I$1,Neighborhoods!$1:$1,0))</f>
        <v>Brooklyn</v>
      </c>
      <c r="J2311" s="17" t="str">
        <f>INDEX(Neighborhoods!$A:$C,MATCH(Places!$H2311,Neighborhoods!$A:$A,0),MATCH(Places!J$1,Neighborhoods!$1:$1,0))</f>
        <v>Williamsburg</v>
      </c>
      <c r="K2311" s="17" t="s">
        <v>11822</v>
      </c>
      <c r="L2311" s="17" t="str">
        <f t="shared" si="144"/>
        <v>No</v>
      </c>
      <c r="M2311" s="17">
        <v>2</v>
      </c>
      <c r="N2311" s="17" t="str" cm="1">
        <f t="array" ref="N2311">_xlfn.IFS(M2311&lt;=2,"Small",M2311&lt;=5,"Medium",M2311&gt;5,"Large")</f>
        <v>Small</v>
      </c>
      <c r="O2311" s="65">
        <v>91</v>
      </c>
      <c r="P2311" s="87">
        <f t="shared" si="145"/>
        <v>0.03</v>
      </c>
      <c r="Q2311" s="68">
        <v>5</v>
      </c>
      <c r="R2311" s="68" t="str" cm="1">
        <f t="array" ref="R2311">_xlfn.SWITCH(ROUND(Q2311,0),5,"Excellent",4,"Good",3,"Ok","Bad")</f>
        <v>Excellent</v>
      </c>
      <c r="S2311" s="17">
        <v>12</v>
      </c>
      <c r="T2311" s="17" t="str">
        <f t="shared" si="146"/>
        <v>No</v>
      </c>
      <c r="U2311" s="82">
        <v>42710</v>
      </c>
      <c r="V2311" s="82">
        <v>44053</v>
      </c>
      <c r="W2311" s="17">
        <v>3</v>
      </c>
      <c r="X2311" s="17" t="str">
        <f t="shared" si="147"/>
        <v>Active</v>
      </c>
      <c r="Y2311" s="17" t="s">
        <v>15615</v>
      </c>
      <c r="Z2311" s="17"/>
    </row>
    <row r="2312" spans="1:26" x14ac:dyDescent="0.25">
      <c r="A2312">
        <v>2311</v>
      </c>
      <c r="B2312" s="17" t="s">
        <v>1705</v>
      </c>
      <c r="C2312" s="17">
        <v>542</v>
      </c>
      <c r="D2312" s="17" t="str">
        <f>INDEX(Hosts!$A:$O,MATCH(Places!$C2312,Hosts!$A:$A,0),MATCH(Places!D$1,Hosts!$1:$1,0))</f>
        <v>Within a few hours</v>
      </c>
      <c r="E2312" s="87">
        <f>INDEX(Hosts!$A:$O,MATCH(Places!$C2312,Hosts!$A:$A,0),MATCH(Places!E$1,Hosts!$1:$1,0))</f>
        <v>1</v>
      </c>
      <c r="F2312" s="87">
        <f>INDEX(Hosts!$A:$O,MATCH(Places!$C2312,Hosts!$A:$A,0),MATCH(Places!F$1,Hosts!$1:$1,0))</f>
        <v>0.91</v>
      </c>
      <c r="G2312" s="17" t="str">
        <f>INDEX(Hosts!$A:$O,MATCH(Places!$C2312,Hosts!$A:$A,0),MATCH(Places!G$1,Hosts!$1:$1,0))</f>
        <v>Yes</v>
      </c>
      <c r="H2312" s="17">
        <v>7</v>
      </c>
      <c r="I2312" s="17" t="str">
        <f>INDEX(Neighborhoods!$A:$C,MATCH(Places!$H2312,Neighborhoods!$A:$A,0),MATCH(Places!I$1,Neighborhoods!$1:$1,0))</f>
        <v>Brooklyn</v>
      </c>
      <c r="J2312" s="17" t="str">
        <f>INDEX(Neighborhoods!$A:$C,MATCH(Places!$H2312,Neighborhoods!$A:$A,0),MATCH(Places!J$1,Neighborhoods!$1:$1,0))</f>
        <v>Bedford-Stuyvesant</v>
      </c>
      <c r="K2312" s="17" t="s">
        <v>11822</v>
      </c>
      <c r="L2312" s="17" t="str">
        <f t="shared" si="144"/>
        <v>No</v>
      </c>
      <c r="M2312" s="17">
        <v>3</v>
      </c>
      <c r="N2312" s="17" t="str" cm="1">
        <f t="array" ref="N2312">_xlfn.IFS(M2312&lt;=2,"Small",M2312&lt;=5,"Medium",M2312&gt;5,"Large")</f>
        <v>Medium</v>
      </c>
      <c r="O2312" s="65">
        <v>165</v>
      </c>
      <c r="P2312" s="87">
        <f t="shared" si="145"/>
        <v>0.03</v>
      </c>
      <c r="Q2312" s="68">
        <v>4.92</v>
      </c>
      <c r="R2312" s="68" t="str" cm="1">
        <f t="array" ref="R2312">_xlfn.SWITCH(ROUND(Q2312,0),5,"Excellent",4,"Good",3,"Ok","Bad")</f>
        <v>Excellent</v>
      </c>
      <c r="S2312" s="17">
        <v>59</v>
      </c>
      <c r="T2312" s="17" t="str">
        <f t="shared" si="146"/>
        <v>No</v>
      </c>
      <c r="U2312" s="82">
        <v>42884</v>
      </c>
      <c r="V2312" s="82">
        <v>43829</v>
      </c>
      <c r="W2312" s="17">
        <v>165</v>
      </c>
      <c r="X2312" s="17" t="str">
        <f t="shared" si="147"/>
        <v>Active</v>
      </c>
      <c r="Y2312" s="17" t="s">
        <v>15615</v>
      </c>
      <c r="Z2312" s="17"/>
    </row>
    <row r="2313" spans="1:26" x14ac:dyDescent="0.25">
      <c r="A2313">
        <v>2312</v>
      </c>
      <c r="B2313" s="17" t="s">
        <v>15043</v>
      </c>
      <c r="C2313" s="17">
        <v>2800</v>
      </c>
      <c r="D2313" s="17" t="str">
        <f>INDEX(Hosts!$A:$O,MATCH(Places!$C2313,Hosts!$A:$A,0),MATCH(Places!D$1,Hosts!$1:$1,0))</f>
        <v>Within an hour</v>
      </c>
      <c r="E2313" s="87">
        <f>INDEX(Hosts!$A:$O,MATCH(Places!$C2313,Hosts!$A:$A,0),MATCH(Places!E$1,Hosts!$1:$1,0))</f>
        <v>1</v>
      </c>
      <c r="F2313" s="87">
        <f>INDEX(Hosts!$A:$O,MATCH(Places!$C2313,Hosts!$A:$A,0),MATCH(Places!F$1,Hosts!$1:$1,0))</f>
        <v>0.89</v>
      </c>
      <c r="G2313" s="17" t="str">
        <f>INDEX(Hosts!$A:$O,MATCH(Places!$C2313,Hosts!$A:$A,0),MATCH(Places!G$1,Hosts!$1:$1,0))</f>
        <v>No</v>
      </c>
      <c r="H2313" s="17">
        <v>7</v>
      </c>
      <c r="I2313" s="17" t="str">
        <f>INDEX(Neighborhoods!$A:$C,MATCH(Places!$H2313,Neighborhoods!$A:$A,0),MATCH(Places!I$1,Neighborhoods!$1:$1,0))</f>
        <v>Brooklyn</v>
      </c>
      <c r="J2313" s="17" t="str">
        <f>INDEX(Neighborhoods!$A:$C,MATCH(Places!$H2313,Neighborhoods!$A:$A,0),MATCH(Places!J$1,Neighborhoods!$1:$1,0))</f>
        <v>Bedford-Stuyvesant</v>
      </c>
      <c r="K2313" s="17" t="s">
        <v>1</v>
      </c>
      <c r="L2313" s="17" t="str">
        <f t="shared" si="144"/>
        <v>Yes</v>
      </c>
      <c r="M2313" s="17">
        <v>2</v>
      </c>
      <c r="N2313" s="17" t="str" cm="1">
        <f t="array" ref="N2313">_xlfn.IFS(M2313&lt;=2,"Small",M2313&lt;=5,"Medium",M2313&gt;5,"Large")</f>
        <v>Small</v>
      </c>
      <c r="O2313" s="65">
        <v>43</v>
      </c>
      <c r="P2313" s="87">
        <f t="shared" si="145"/>
        <v>0.03</v>
      </c>
      <c r="Q2313" s="68">
        <v>4.7300000000000004</v>
      </c>
      <c r="R2313" s="68" t="str" cm="1">
        <f t="array" ref="R2313">_xlfn.SWITCH(ROUND(Q2313,0),5,"Excellent",4,"Good",3,"Ok","Bad")</f>
        <v>Excellent</v>
      </c>
      <c r="S2313" s="17">
        <v>41</v>
      </c>
      <c r="T2313" s="17" t="str">
        <f t="shared" si="146"/>
        <v>No</v>
      </c>
      <c r="U2313" s="82">
        <v>42695</v>
      </c>
      <c r="V2313" s="82">
        <v>44040</v>
      </c>
      <c r="W2313" s="17">
        <v>249</v>
      </c>
      <c r="X2313" s="17" t="str">
        <f t="shared" si="147"/>
        <v>Active</v>
      </c>
      <c r="Y2313" s="17" t="s">
        <v>15615</v>
      </c>
      <c r="Z2313" s="17"/>
    </row>
    <row r="2314" spans="1:26" x14ac:dyDescent="0.25">
      <c r="A2314">
        <v>2313</v>
      </c>
      <c r="B2314" s="17" t="s">
        <v>1706</v>
      </c>
      <c r="C2314" s="17">
        <v>3010</v>
      </c>
      <c r="D2314" s="17" t="str">
        <f>INDEX(Hosts!$A:$O,MATCH(Places!$C2314,Hosts!$A:$A,0),MATCH(Places!D$1,Hosts!$1:$1,0))</f>
        <v>Within an hour</v>
      </c>
      <c r="E2314" s="87">
        <f>INDEX(Hosts!$A:$O,MATCH(Places!$C2314,Hosts!$A:$A,0),MATCH(Places!E$1,Hosts!$1:$1,0))</f>
        <v>1</v>
      </c>
      <c r="F2314" s="87">
        <f>INDEX(Hosts!$A:$O,MATCH(Places!$C2314,Hosts!$A:$A,0),MATCH(Places!F$1,Hosts!$1:$1,0))</f>
        <v>1</v>
      </c>
      <c r="G2314" s="17" t="str">
        <f>INDEX(Hosts!$A:$O,MATCH(Places!$C2314,Hosts!$A:$A,0),MATCH(Places!G$1,Hosts!$1:$1,0))</f>
        <v>Yes</v>
      </c>
      <c r="H2314" s="17">
        <v>20</v>
      </c>
      <c r="I2314" s="17" t="str">
        <f>INDEX(Neighborhoods!$A:$C,MATCH(Places!$H2314,Neighborhoods!$A:$A,0),MATCH(Places!I$1,Neighborhoods!$1:$1,0))</f>
        <v>Manhattan</v>
      </c>
      <c r="J2314" s="17" t="str">
        <f>INDEX(Neighborhoods!$A:$C,MATCH(Places!$H2314,Neighborhoods!$A:$A,0),MATCH(Places!J$1,Neighborhoods!$1:$1,0))</f>
        <v>Upper West Side</v>
      </c>
      <c r="K2314" s="17" t="s">
        <v>11822</v>
      </c>
      <c r="L2314" s="17" t="str">
        <f t="shared" si="144"/>
        <v>No</v>
      </c>
      <c r="M2314" s="17">
        <v>3</v>
      </c>
      <c r="N2314" s="17" t="str" cm="1">
        <f t="array" ref="N2314">_xlfn.IFS(M2314&lt;=2,"Small",M2314&lt;=5,"Medium",M2314&gt;5,"Large")</f>
        <v>Medium</v>
      </c>
      <c r="O2314" s="65">
        <v>212</v>
      </c>
      <c r="P2314" s="87">
        <f t="shared" si="145"/>
        <v>0.04</v>
      </c>
      <c r="Q2314" s="68">
        <v>4.9000000000000004</v>
      </c>
      <c r="R2314" s="68" t="str" cm="1">
        <f t="array" ref="R2314">_xlfn.SWITCH(ROUND(Q2314,0),5,"Excellent",4,"Good",3,"Ok","Bad")</f>
        <v>Excellent</v>
      </c>
      <c r="S2314" s="17">
        <v>191</v>
      </c>
      <c r="T2314" s="17" t="str">
        <f t="shared" si="146"/>
        <v>Yes</v>
      </c>
      <c r="U2314" s="82">
        <v>42708</v>
      </c>
      <c r="V2314" s="82">
        <v>43901</v>
      </c>
      <c r="W2314" s="17">
        <v>348</v>
      </c>
      <c r="X2314" s="17" t="str">
        <f t="shared" si="147"/>
        <v>Active</v>
      </c>
      <c r="Y2314" s="17" t="s">
        <v>15616</v>
      </c>
      <c r="Z2314" s="17"/>
    </row>
    <row r="2315" spans="1:26" x14ac:dyDescent="0.25">
      <c r="A2315">
        <v>2314</v>
      </c>
      <c r="B2315" s="17" t="s">
        <v>1707</v>
      </c>
      <c r="C2315" s="17">
        <v>2609</v>
      </c>
      <c r="D2315" s="17" t="str">
        <f>INDEX(Hosts!$A:$O,MATCH(Places!$C2315,Hosts!$A:$A,0),MATCH(Places!D$1,Hosts!$1:$1,0))</f>
        <v>Within a day</v>
      </c>
      <c r="E2315" s="87">
        <f>INDEX(Hosts!$A:$O,MATCH(Places!$C2315,Hosts!$A:$A,0),MATCH(Places!E$1,Hosts!$1:$1,0))</f>
        <v>1</v>
      </c>
      <c r="F2315" s="87">
        <f>INDEX(Hosts!$A:$O,MATCH(Places!$C2315,Hosts!$A:$A,0),MATCH(Places!F$1,Hosts!$1:$1,0))</f>
        <v>1</v>
      </c>
      <c r="G2315" s="17" t="str">
        <f>INDEX(Hosts!$A:$O,MATCH(Places!$C2315,Hosts!$A:$A,0),MATCH(Places!G$1,Hosts!$1:$1,0))</f>
        <v>No</v>
      </c>
      <c r="H2315" s="17">
        <v>9</v>
      </c>
      <c r="I2315" s="17" t="str">
        <f>INDEX(Neighborhoods!$A:$C,MATCH(Places!$H2315,Neighborhoods!$A:$A,0),MATCH(Places!I$1,Neighborhoods!$1:$1,0))</f>
        <v>Brooklyn</v>
      </c>
      <c r="J2315" s="17" t="str">
        <f>INDEX(Neighborhoods!$A:$C,MATCH(Places!$H2315,Neighborhoods!$A:$A,0),MATCH(Places!J$1,Neighborhoods!$1:$1,0))</f>
        <v>Crown Heights</v>
      </c>
      <c r="K2315" s="17" t="s">
        <v>1</v>
      </c>
      <c r="L2315" s="17" t="str">
        <f t="shared" si="144"/>
        <v>Yes</v>
      </c>
      <c r="M2315" s="17">
        <v>1</v>
      </c>
      <c r="N2315" s="17" t="str" cm="1">
        <f t="array" ref="N2315">_xlfn.IFS(M2315&lt;=2,"Small",M2315&lt;=5,"Medium",M2315&gt;5,"Large")</f>
        <v>Small</v>
      </c>
      <c r="O2315" s="65">
        <v>35</v>
      </c>
      <c r="P2315" s="87">
        <f t="shared" si="145"/>
        <v>0.03</v>
      </c>
      <c r="Q2315" s="68">
        <v>4.83</v>
      </c>
      <c r="R2315" s="68" t="str" cm="1">
        <f t="array" ref="R2315">_xlfn.SWITCH(ROUND(Q2315,0),5,"Excellent",4,"Good",3,"Ok","Bad")</f>
        <v>Excellent</v>
      </c>
      <c r="S2315" s="17">
        <v>6</v>
      </c>
      <c r="T2315" s="17" t="str">
        <f t="shared" si="146"/>
        <v>No</v>
      </c>
      <c r="U2315" s="82">
        <v>43288</v>
      </c>
      <c r="V2315" s="82">
        <v>43823</v>
      </c>
      <c r="W2315" s="17">
        <v>88</v>
      </c>
      <c r="X2315" s="17" t="str">
        <f t="shared" si="147"/>
        <v>Active</v>
      </c>
      <c r="Y2315" s="17" t="s">
        <v>15615</v>
      </c>
      <c r="Z2315" s="17"/>
    </row>
    <row r="2316" spans="1:26" x14ac:dyDescent="0.25">
      <c r="A2316">
        <v>2315</v>
      </c>
      <c r="B2316" s="17" t="s">
        <v>1708</v>
      </c>
      <c r="C2316" s="17">
        <v>1804</v>
      </c>
      <c r="D2316" s="17" t="str">
        <f>INDEX(Hosts!$A:$O,MATCH(Places!$C2316,Hosts!$A:$A,0),MATCH(Places!D$1,Hosts!$1:$1,0))</f>
        <v>Within an hour</v>
      </c>
      <c r="E2316" s="87">
        <f>INDEX(Hosts!$A:$O,MATCH(Places!$C2316,Hosts!$A:$A,0),MATCH(Places!E$1,Hosts!$1:$1,0))</f>
        <v>1</v>
      </c>
      <c r="F2316" s="87">
        <f>INDEX(Hosts!$A:$O,MATCH(Places!$C2316,Hosts!$A:$A,0),MATCH(Places!F$1,Hosts!$1:$1,0))</f>
        <v>1</v>
      </c>
      <c r="G2316" s="17" t="str">
        <f>INDEX(Hosts!$A:$O,MATCH(Places!$C2316,Hosts!$A:$A,0),MATCH(Places!G$1,Hosts!$1:$1,0))</f>
        <v>Yes</v>
      </c>
      <c r="H2316" s="17">
        <v>12</v>
      </c>
      <c r="I2316" s="17" t="str">
        <f>INDEX(Neighborhoods!$A:$C,MATCH(Places!$H2316,Neighborhoods!$A:$A,0),MATCH(Places!I$1,Neighborhoods!$1:$1,0))</f>
        <v>Brooklyn</v>
      </c>
      <c r="J2316" s="17" t="str">
        <f>INDEX(Neighborhoods!$A:$C,MATCH(Places!$H2316,Neighborhoods!$A:$A,0),MATCH(Places!J$1,Neighborhoods!$1:$1,0))</f>
        <v>Williamsburg</v>
      </c>
      <c r="K2316" s="17" t="s">
        <v>11822</v>
      </c>
      <c r="L2316" s="17" t="str">
        <f t="shared" si="144"/>
        <v>No</v>
      </c>
      <c r="M2316" s="17">
        <v>2</v>
      </c>
      <c r="N2316" s="17" t="str" cm="1">
        <f t="array" ref="N2316">_xlfn.IFS(M2316&lt;=2,"Small",M2316&lt;=5,"Medium",M2316&gt;5,"Large")</f>
        <v>Small</v>
      </c>
      <c r="O2316" s="65">
        <v>140</v>
      </c>
      <c r="P2316" s="87">
        <f t="shared" si="145"/>
        <v>0.03</v>
      </c>
      <c r="Q2316" s="68">
        <v>5</v>
      </c>
      <c r="R2316" s="68" t="str" cm="1">
        <f t="array" ref="R2316">_xlfn.SWITCH(ROUND(Q2316,0),5,"Excellent",4,"Good",3,"Ok","Bad")</f>
        <v>Excellent</v>
      </c>
      <c r="S2316" s="17">
        <v>15</v>
      </c>
      <c r="T2316" s="17" t="str">
        <f t="shared" si="146"/>
        <v>No</v>
      </c>
      <c r="U2316" s="82">
        <v>43268</v>
      </c>
      <c r="V2316" s="82">
        <v>43863</v>
      </c>
      <c r="W2316" s="17">
        <v>0</v>
      </c>
      <c r="X2316" s="17" t="str">
        <f t="shared" si="147"/>
        <v>Inactive</v>
      </c>
      <c r="Y2316" s="17" t="s">
        <v>15615</v>
      </c>
      <c r="Z2316" s="17"/>
    </row>
    <row r="2317" spans="1:26" x14ac:dyDescent="0.25">
      <c r="A2317">
        <v>2316</v>
      </c>
      <c r="B2317" s="17" t="s">
        <v>15266</v>
      </c>
      <c r="C2317" s="17">
        <v>2903</v>
      </c>
      <c r="D2317" s="17" t="str">
        <f>INDEX(Hosts!$A:$O,MATCH(Places!$C2317,Hosts!$A:$A,0),MATCH(Places!D$1,Hosts!$1:$1,0))</f>
        <v>Within a day</v>
      </c>
      <c r="E2317" s="87">
        <f>INDEX(Hosts!$A:$O,MATCH(Places!$C2317,Hosts!$A:$A,0),MATCH(Places!E$1,Hosts!$1:$1,0))</f>
        <v>0.91</v>
      </c>
      <c r="F2317" s="87">
        <f>INDEX(Hosts!$A:$O,MATCH(Places!$C2317,Hosts!$A:$A,0),MATCH(Places!F$1,Hosts!$1:$1,0))</f>
        <v>0.6</v>
      </c>
      <c r="G2317" s="17" t="str">
        <f>INDEX(Hosts!$A:$O,MATCH(Places!$C2317,Hosts!$A:$A,0),MATCH(Places!G$1,Hosts!$1:$1,0))</f>
        <v>No</v>
      </c>
      <c r="H2317" s="17">
        <v>19</v>
      </c>
      <c r="I2317" s="17" t="str">
        <f>INDEX(Neighborhoods!$A:$C,MATCH(Places!$H2317,Neighborhoods!$A:$A,0),MATCH(Places!I$1,Neighborhoods!$1:$1,0))</f>
        <v>Manhattan</v>
      </c>
      <c r="J2317" s="17" t="str">
        <f>INDEX(Neighborhoods!$A:$C,MATCH(Places!$H2317,Neighborhoods!$A:$A,0),MATCH(Places!J$1,Neighborhoods!$1:$1,0))</f>
        <v>Upper East Side</v>
      </c>
      <c r="K2317" s="17" t="s">
        <v>11822</v>
      </c>
      <c r="L2317" s="17" t="str">
        <f t="shared" si="144"/>
        <v>No</v>
      </c>
      <c r="M2317" s="17">
        <v>2</v>
      </c>
      <c r="N2317" s="17" t="str" cm="1">
        <f t="array" ref="N2317">_xlfn.IFS(M2317&lt;=2,"Small",M2317&lt;=5,"Medium",M2317&gt;5,"Large")</f>
        <v>Small</v>
      </c>
      <c r="O2317" s="65">
        <v>150</v>
      </c>
      <c r="P2317" s="87">
        <f t="shared" si="145"/>
        <v>0.03</v>
      </c>
      <c r="Q2317" s="68">
        <v>4.17</v>
      </c>
      <c r="R2317" s="68" t="str" cm="1">
        <f t="array" ref="R2317">_xlfn.SWITCH(ROUND(Q2317,0),5,"Excellent",4,"Good",3,"Ok","Bad")</f>
        <v>Good</v>
      </c>
      <c r="S2317" s="17">
        <v>6</v>
      </c>
      <c r="T2317" s="17" t="str">
        <f t="shared" si="146"/>
        <v>No</v>
      </c>
      <c r="U2317" s="82">
        <v>43008</v>
      </c>
      <c r="V2317" s="82">
        <v>43968</v>
      </c>
      <c r="W2317" s="17">
        <v>365</v>
      </c>
      <c r="X2317" s="17" t="str">
        <f t="shared" si="147"/>
        <v>Active</v>
      </c>
      <c r="Y2317" s="17" t="s">
        <v>15615</v>
      </c>
      <c r="Z2317" s="17"/>
    </row>
    <row r="2318" spans="1:26" x14ac:dyDescent="0.25">
      <c r="A2318">
        <v>2317</v>
      </c>
      <c r="B2318" s="17" t="s">
        <v>1709</v>
      </c>
      <c r="C2318" s="17">
        <v>2722</v>
      </c>
      <c r="D2318" s="17" t="str">
        <f>INDEX(Hosts!$A:$O,MATCH(Places!$C2318,Hosts!$A:$A,0),MATCH(Places!D$1,Hosts!$1:$1,0))</f>
        <v>Within a day</v>
      </c>
      <c r="E2318" s="87">
        <f>INDEX(Hosts!$A:$O,MATCH(Places!$C2318,Hosts!$A:$A,0),MATCH(Places!E$1,Hosts!$1:$1,0))</f>
        <v>1</v>
      </c>
      <c r="F2318" s="87">
        <f>INDEX(Hosts!$A:$O,MATCH(Places!$C2318,Hosts!$A:$A,0),MATCH(Places!F$1,Hosts!$1:$1,0))</f>
        <v>1</v>
      </c>
      <c r="G2318" s="17" t="str">
        <f>INDEX(Hosts!$A:$O,MATCH(Places!$C2318,Hosts!$A:$A,0),MATCH(Places!G$1,Hosts!$1:$1,0))</f>
        <v>No</v>
      </c>
      <c r="H2318" s="17">
        <v>7</v>
      </c>
      <c r="I2318" s="17" t="str">
        <f>INDEX(Neighborhoods!$A:$C,MATCH(Places!$H2318,Neighborhoods!$A:$A,0),MATCH(Places!I$1,Neighborhoods!$1:$1,0))</f>
        <v>Brooklyn</v>
      </c>
      <c r="J2318" s="17" t="str">
        <f>INDEX(Neighborhoods!$A:$C,MATCH(Places!$H2318,Neighborhoods!$A:$A,0),MATCH(Places!J$1,Neighborhoods!$1:$1,0))</f>
        <v>Bedford-Stuyvesant</v>
      </c>
      <c r="K2318" s="17" t="s">
        <v>11822</v>
      </c>
      <c r="L2318" s="17" t="str">
        <f t="shared" si="144"/>
        <v>No</v>
      </c>
      <c r="M2318" s="17">
        <v>6</v>
      </c>
      <c r="N2318" s="17" t="str" cm="1">
        <f t="array" ref="N2318">_xlfn.IFS(M2318&lt;=2,"Small",M2318&lt;=5,"Medium",M2318&gt;5,"Large")</f>
        <v>Large</v>
      </c>
      <c r="O2318" s="65">
        <v>116</v>
      </c>
      <c r="P2318" s="87">
        <f t="shared" si="145"/>
        <v>0.03</v>
      </c>
      <c r="Q2318" s="68">
        <v>4.91</v>
      </c>
      <c r="R2318" s="68" t="str" cm="1">
        <f t="array" ref="R2318">_xlfn.SWITCH(ROUND(Q2318,0),5,"Excellent",4,"Good",3,"Ok","Bad")</f>
        <v>Excellent</v>
      </c>
      <c r="S2318" s="17">
        <v>111</v>
      </c>
      <c r="T2318" s="17" t="str">
        <f t="shared" si="146"/>
        <v>Yes</v>
      </c>
      <c r="U2318" s="82">
        <v>42680</v>
      </c>
      <c r="V2318" s="82">
        <v>43826</v>
      </c>
      <c r="W2318" s="17">
        <v>170</v>
      </c>
      <c r="X2318" s="17" t="str">
        <f t="shared" si="147"/>
        <v>Active</v>
      </c>
      <c r="Y2318" s="17" t="s">
        <v>15615</v>
      </c>
      <c r="Z2318" s="17"/>
    </row>
    <row r="2319" spans="1:26" x14ac:dyDescent="0.25">
      <c r="A2319">
        <v>2318</v>
      </c>
      <c r="B2319" s="17" t="s">
        <v>14666</v>
      </c>
      <c r="C2319" s="17">
        <v>2378</v>
      </c>
      <c r="D2319" s="17" t="str">
        <f>INDEX(Hosts!$A:$O,MATCH(Places!$C2319,Hosts!$A:$A,0),MATCH(Places!D$1,Hosts!$1:$1,0))</f>
        <v>Within a few hours</v>
      </c>
      <c r="E2319" s="87">
        <f>INDEX(Hosts!$A:$O,MATCH(Places!$C2319,Hosts!$A:$A,0),MATCH(Places!E$1,Hosts!$1:$1,0))</f>
        <v>0.8</v>
      </c>
      <c r="F2319" s="87">
        <f>INDEX(Hosts!$A:$O,MATCH(Places!$C2319,Hosts!$A:$A,0),MATCH(Places!F$1,Hosts!$1:$1,0))</f>
        <v>0.67</v>
      </c>
      <c r="G2319" s="17" t="str">
        <f>INDEX(Hosts!$A:$O,MATCH(Places!$C2319,Hosts!$A:$A,0),MATCH(Places!G$1,Hosts!$1:$1,0))</f>
        <v>No</v>
      </c>
      <c r="H2319" s="17">
        <v>22</v>
      </c>
      <c r="I2319" s="17" t="str">
        <f>INDEX(Neighborhoods!$A:$C,MATCH(Places!$H2319,Neighborhoods!$A:$A,0),MATCH(Places!I$1,Neighborhoods!$1:$1,0))</f>
        <v>Queens</v>
      </c>
      <c r="J2319" s="17" t="str">
        <f>INDEX(Neighborhoods!$A:$C,MATCH(Places!$H2319,Neighborhoods!$A:$A,0),MATCH(Places!J$1,Neighborhoods!$1:$1,0))</f>
        <v>Flushing</v>
      </c>
      <c r="K2319" s="17" t="s">
        <v>1</v>
      </c>
      <c r="L2319" s="17" t="str">
        <f t="shared" si="144"/>
        <v>Yes</v>
      </c>
      <c r="M2319" s="17">
        <v>2</v>
      </c>
      <c r="N2319" s="17" t="str" cm="1">
        <f t="array" ref="N2319">_xlfn.IFS(M2319&lt;=2,"Small",M2319&lt;=5,"Medium",M2319&gt;5,"Large")</f>
        <v>Small</v>
      </c>
      <c r="O2319" s="65">
        <v>33</v>
      </c>
      <c r="P2319" s="87">
        <f t="shared" si="145"/>
        <v>0.03</v>
      </c>
      <c r="Q2319" s="68">
        <v>4.32</v>
      </c>
      <c r="R2319" s="68" t="str" cm="1">
        <f t="array" ref="R2319">_xlfn.SWITCH(ROUND(Q2319,0),5,"Excellent",4,"Good",3,"Ok","Bad")</f>
        <v>Good</v>
      </c>
      <c r="S2319" s="17">
        <v>19</v>
      </c>
      <c r="T2319" s="17" t="str">
        <f t="shared" si="146"/>
        <v>No</v>
      </c>
      <c r="U2319" s="82">
        <v>42673</v>
      </c>
      <c r="V2319" s="82">
        <v>43976</v>
      </c>
      <c r="W2319" s="17">
        <v>242</v>
      </c>
      <c r="X2319" s="17" t="str">
        <f t="shared" si="147"/>
        <v>Active</v>
      </c>
      <c r="Y2319" s="17" t="s">
        <v>15615</v>
      </c>
      <c r="Z2319" s="17"/>
    </row>
    <row r="2320" spans="1:26" x14ac:dyDescent="0.25">
      <c r="A2320">
        <v>2319</v>
      </c>
      <c r="B2320" s="17" t="s">
        <v>14898</v>
      </c>
      <c r="C2320" s="17">
        <v>2793</v>
      </c>
      <c r="D2320" s="17" t="str">
        <f>INDEX(Hosts!$A:$O,MATCH(Places!$C2320,Hosts!$A:$A,0),MATCH(Places!D$1,Hosts!$1:$1,0))</f>
        <v>Within a day</v>
      </c>
      <c r="E2320" s="87">
        <f>INDEX(Hosts!$A:$O,MATCH(Places!$C2320,Hosts!$A:$A,0),MATCH(Places!E$1,Hosts!$1:$1,0))</f>
        <v>0.9</v>
      </c>
      <c r="F2320" s="87">
        <f>INDEX(Hosts!$A:$O,MATCH(Places!$C2320,Hosts!$A:$A,0),MATCH(Places!F$1,Hosts!$1:$1,0))</f>
        <v>0.99</v>
      </c>
      <c r="G2320" s="17" t="str">
        <f>INDEX(Hosts!$A:$O,MATCH(Places!$C2320,Hosts!$A:$A,0),MATCH(Places!G$1,Hosts!$1:$1,0))</f>
        <v>Yes</v>
      </c>
      <c r="H2320" s="17">
        <v>19</v>
      </c>
      <c r="I2320" s="17" t="str">
        <f>INDEX(Neighborhoods!$A:$C,MATCH(Places!$H2320,Neighborhoods!$A:$A,0),MATCH(Places!I$1,Neighborhoods!$1:$1,0))</f>
        <v>Manhattan</v>
      </c>
      <c r="J2320" s="17" t="str">
        <f>INDEX(Neighborhoods!$A:$C,MATCH(Places!$H2320,Neighborhoods!$A:$A,0),MATCH(Places!J$1,Neighborhoods!$1:$1,0))</f>
        <v>Upper East Side</v>
      </c>
      <c r="K2320" s="17" t="s">
        <v>11822</v>
      </c>
      <c r="L2320" s="17" t="str">
        <f t="shared" si="144"/>
        <v>No</v>
      </c>
      <c r="M2320" s="17">
        <v>3</v>
      </c>
      <c r="N2320" s="17" t="str" cm="1">
        <f t="array" ref="N2320">_xlfn.IFS(M2320&lt;=2,"Small",M2320&lt;=5,"Medium",M2320&gt;5,"Large")</f>
        <v>Medium</v>
      </c>
      <c r="O2320" s="65">
        <v>249</v>
      </c>
      <c r="P2320" s="87">
        <f t="shared" si="145"/>
        <v>0.04</v>
      </c>
      <c r="Q2320" s="68">
        <v>4.92</v>
      </c>
      <c r="R2320" s="68" t="str" cm="1">
        <f t="array" ref="R2320">_xlfn.SWITCH(ROUND(Q2320,0),5,"Excellent",4,"Good",3,"Ok","Bad")</f>
        <v>Excellent</v>
      </c>
      <c r="S2320" s="17">
        <v>85</v>
      </c>
      <c r="T2320" s="17" t="str">
        <f t="shared" si="146"/>
        <v>No</v>
      </c>
      <c r="U2320" s="82">
        <v>42711</v>
      </c>
      <c r="V2320" s="82">
        <v>43901</v>
      </c>
      <c r="W2320" s="17">
        <v>330</v>
      </c>
      <c r="X2320" s="17" t="str">
        <f t="shared" si="147"/>
        <v>Active</v>
      </c>
      <c r="Y2320" s="17" t="s">
        <v>15615</v>
      </c>
      <c r="Z2320" s="17"/>
    </row>
    <row r="2321" spans="1:26" x14ac:dyDescent="0.25">
      <c r="A2321">
        <v>2320</v>
      </c>
      <c r="B2321" s="17" t="s">
        <v>1710</v>
      </c>
      <c r="C2321" s="17">
        <v>1300</v>
      </c>
      <c r="D2321" s="17" t="str">
        <f>INDEX(Hosts!$A:$O,MATCH(Places!$C2321,Hosts!$A:$A,0),MATCH(Places!D$1,Hosts!$1:$1,0))</f>
        <v>Within a day</v>
      </c>
      <c r="E2321" s="87">
        <f>INDEX(Hosts!$A:$O,MATCH(Places!$C2321,Hosts!$A:$A,0),MATCH(Places!E$1,Hosts!$1:$1,0))</f>
        <v>1</v>
      </c>
      <c r="F2321" s="87">
        <f>INDEX(Hosts!$A:$O,MATCH(Places!$C2321,Hosts!$A:$A,0),MATCH(Places!F$1,Hosts!$1:$1,0))</f>
        <v>0.33</v>
      </c>
      <c r="G2321" s="17" t="str">
        <f>INDEX(Hosts!$A:$O,MATCH(Places!$C2321,Hosts!$A:$A,0),MATCH(Places!G$1,Hosts!$1:$1,0))</f>
        <v>No</v>
      </c>
      <c r="H2321" s="17">
        <v>25</v>
      </c>
      <c r="I2321" s="17" t="str">
        <f>INDEX(Neighborhoods!$A:$C,MATCH(Places!$H2321,Neighborhoods!$A:$A,0),MATCH(Places!I$1,Neighborhoods!$1:$1,0))</f>
        <v>Queens</v>
      </c>
      <c r="J2321" s="17" t="str">
        <f>INDEX(Neighborhoods!$A:$C,MATCH(Places!$H2321,Neighborhoods!$A:$A,0),MATCH(Places!J$1,Neighborhoods!$1:$1,0))</f>
        <v>Ridgewood</v>
      </c>
      <c r="K2321" s="17" t="s">
        <v>11822</v>
      </c>
      <c r="L2321" s="17" t="str">
        <f t="shared" si="144"/>
        <v>No</v>
      </c>
      <c r="M2321" s="17">
        <v>4</v>
      </c>
      <c r="N2321" s="17" t="str" cm="1">
        <f t="array" ref="N2321">_xlfn.IFS(M2321&lt;=2,"Small",M2321&lt;=5,"Medium",M2321&gt;5,"Large")</f>
        <v>Medium</v>
      </c>
      <c r="O2321" s="65">
        <v>81</v>
      </c>
      <c r="P2321" s="87">
        <f t="shared" si="145"/>
        <v>0.03</v>
      </c>
      <c r="Q2321" s="68">
        <v>4.82</v>
      </c>
      <c r="R2321" s="68" t="str" cm="1">
        <f t="array" ref="R2321">_xlfn.SWITCH(ROUND(Q2321,0),5,"Excellent",4,"Good",3,"Ok","Bad")</f>
        <v>Excellent</v>
      </c>
      <c r="S2321" s="17">
        <v>11</v>
      </c>
      <c r="T2321" s="17" t="str">
        <f t="shared" si="146"/>
        <v>No</v>
      </c>
      <c r="U2321" s="82">
        <v>42974</v>
      </c>
      <c r="V2321" s="82">
        <v>43690</v>
      </c>
      <c r="W2321" s="17">
        <v>0</v>
      </c>
      <c r="X2321" s="17" t="str">
        <f t="shared" si="147"/>
        <v>Inactive</v>
      </c>
      <c r="Y2321" s="17" t="s">
        <v>15615</v>
      </c>
      <c r="Z2321" s="17"/>
    </row>
    <row r="2322" spans="1:26" x14ac:dyDescent="0.25">
      <c r="A2322">
        <v>2321</v>
      </c>
      <c r="B2322" s="17" t="s">
        <v>1711</v>
      </c>
      <c r="C2322" s="17">
        <v>1961</v>
      </c>
      <c r="D2322" s="17" t="str">
        <f>INDEX(Hosts!$A:$O,MATCH(Places!$C2322,Hosts!$A:$A,0),MATCH(Places!D$1,Hosts!$1:$1,0))</f>
        <v>Within a day</v>
      </c>
      <c r="E2322" s="87">
        <f>INDEX(Hosts!$A:$O,MATCH(Places!$C2322,Hosts!$A:$A,0),MATCH(Places!E$1,Hosts!$1:$1,0))</f>
        <v>0.56999999999999995</v>
      </c>
      <c r="F2322" s="87">
        <f>INDEX(Hosts!$A:$O,MATCH(Places!$C2322,Hosts!$A:$A,0),MATCH(Places!F$1,Hosts!$1:$1,0))</f>
        <v>0.86</v>
      </c>
      <c r="G2322" s="17" t="str">
        <f>INDEX(Hosts!$A:$O,MATCH(Places!$C2322,Hosts!$A:$A,0),MATCH(Places!G$1,Hosts!$1:$1,0))</f>
        <v>No</v>
      </c>
      <c r="H2322" s="17">
        <v>12</v>
      </c>
      <c r="I2322" s="17" t="str">
        <f>INDEX(Neighborhoods!$A:$C,MATCH(Places!$H2322,Neighborhoods!$A:$A,0),MATCH(Places!I$1,Neighborhoods!$1:$1,0))</f>
        <v>Brooklyn</v>
      </c>
      <c r="J2322" s="17" t="str">
        <f>INDEX(Neighborhoods!$A:$C,MATCH(Places!$H2322,Neighborhoods!$A:$A,0),MATCH(Places!J$1,Neighborhoods!$1:$1,0))</f>
        <v>Williamsburg</v>
      </c>
      <c r="K2322" s="17" t="s">
        <v>1</v>
      </c>
      <c r="L2322" s="17" t="str">
        <f t="shared" si="144"/>
        <v>Yes</v>
      </c>
      <c r="M2322" s="17">
        <v>2</v>
      </c>
      <c r="N2322" s="17" t="str" cm="1">
        <f t="array" ref="N2322">_xlfn.IFS(M2322&lt;=2,"Small",M2322&lt;=5,"Medium",M2322&gt;5,"Large")</f>
        <v>Small</v>
      </c>
      <c r="O2322" s="65">
        <v>75</v>
      </c>
      <c r="P2322" s="87">
        <f t="shared" si="145"/>
        <v>0.03</v>
      </c>
      <c r="Q2322" s="68">
        <v>4.83</v>
      </c>
      <c r="R2322" s="68" t="str" cm="1">
        <f t="array" ref="R2322">_xlfn.SWITCH(ROUND(Q2322,0),5,"Excellent",4,"Good",3,"Ok","Bad")</f>
        <v>Excellent</v>
      </c>
      <c r="S2322" s="17">
        <v>90</v>
      </c>
      <c r="T2322" s="17" t="str">
        <f t="shared" si="146"/>
        <v>No</v>
      </c>
      <c r="U2322" s="82">
        <v>42708</v>
      </c>
      <c r="V2322" s="82">
        <v>43877</v>
      </c>
      <c r="W2322" s="17">
        <v>347</v>
      </c>
      <c r="X2322" s="17" t="str">
        <f t="shared" si="147"/>
        <v>Active</v>
      </c>
      <c r="Y2322" s="17" t="s">
        <v>15615</v>
      </c>
      <c r="Z2322" s="17"/>
    </row>
    <row r="2323" spans="1:26" x14ac:dyDescent="0.25">
      <c r="A2323">
        <v>2322</v>
      </c>
      <c r="B2323" s="17" t="s">
        <v>1712</v>
      </c>
      <c r="C2323" s="17">
        <v>413</v>
      </c>
      <c r="D2323" s="17" t="str">
        <f>INDEX(Hosts!$A:$O,MATCH(Places!$C2323,Hosts!$A:$A,0),MATCH(Places!D$1,Hosts!$1:$1,0))</f>
        <v>Within an hour</v>
      </c>
      <c r="E2323" s="87">
        <f>INDEX(Hosts!$A:$O,MATCH(Places!$C2323,Hosts!$A:$A,0),MATCH(Places!E$1,Hosts!$1:$1,0))</f>
        <v>1</v>
      </c>
      <c r="F2323" s="87">
        <f>INDEX(Hosts!$A:$O,MATCH(Places!$C2323,Hosts!$A:$A,0),MATCH(Places!F$1,Hosts!$1:$1,0))</f>
        <v>0.99</v>
      </c>
      <c r="G2323" s="17" t="str">
        <f>INDEX(Hosts!$A:$O,MATCH(Places!$C2323,Hosts!$A:$A,0),MATCH(Places!G$1,Hosts!$1:$1,0))</f>
        <v>No</v>
      </c>
      <c r="H2323" s="17">
        <v>12</v>
      </c>
      <c r="I2323" s="17" t="str">
        <f>INDEX(Neighborhoods!$A:$C,MATCH(Places!$H2323,Neighborhoods!$A:$A,0),MATCH(Places!I$1,Neighborhoods!$1:$1,0))</f>
        <v>Brooklyn</v>
      </c>
      <c r="J2323" s="17" t="str">
        <f>INDEX(Neighborhoods!$A:$C,MATCH(Places!$H2323,Neighborhoods!$A:$A,0),MATCH(Places!J$1,Neighborhoods!$1:$1,0))</f>
        <v>Williamsburg</v>
      </c>
      <c r="K2323" s="17" t="s">
        <v>1</v>
      </c>
      <c r="L2323" s="17" t="str">
        <f t="shared" si="144"/>
        <v>Yes</v>
      </c>
      <c r="M2323" s="17">
        <v>2</v>
      </c>
      <c r="N2323" s="17" t="str" cm="1">
        <f t="array" ref="N2323">_xlfn.IFS(M2323&lt;=2,"Small",M2323&lt;=5,"Medium",M2323&gt;5,"Large")</f>
        <v>Small</v>
      </c>
      <c r="O2323" s="65">
        <v>48</v>
      </c>
      <c r="P2323" s="87">
        <f t="shared" si="145"/>
        <v>0.03</v>
      </c>
      <c r="Q2323" s="68">
        <v>4.82</v>
      </c>
      <c r="R2323" s="68" t="str" cm="1">
        <f t="array" ref="R2323">_xlfn.SWITCH(ROUND(Q2323,0),5,"Excellent",4,"Good",3,"Ok","Bad")</f>
        <v>Excellent</v>
      </c>
      <c r="S2323" s="17">
        <v>295</v>
      </c>
      <c r="T2323" s="17" t="str">
        <f t="shared" si="146"/>
        <v>Yes</v>
      </c>
      <c r="U2323" s="82">
        <v>42674</v>
      </c>
      <c r="V2323" s="82">
        <v>44046</v>
      </c>
      <c r="W2323" s="17">
        <v>362</v>
      </c>
      <c r="X2323" s="17" t="str">
        <f t="shared" si="147"/>
        <v>Active</v>
      </c>
      <c r="Y2323" s="17" t="s">
        <v>15616</v>
      </c>
      <c r="Z2323" s="17"/>
    </row>
    <row r="2324" spans="1:26" x14ac:dyDescent="0.25">
      <c r="A2324">
        <v>2323</v>
      </c>
      <c r="B2324" s="17" t="s">
        <v>1713</v>
      </c>
      <c r="C2324" s="17">
        <v>413</v>
      </c>
      <c r="D2324" s="17" t="str">
        <f>INDEX(Hosts!$A:$O,MATCH(Places!$C2324,Hosts!$A:$A,0),MATCH(Places!D$1,Hosts!$1:$1,0))</f>
        <v>Within an hour</v>
      </c>
      <c r="E2324" s="87">
        <f>INDEX(Hosts!$A:$O,MATCH(Places!$C2324,Hosts!$A:$A,0),MATCH(Places!E$1,Hosts!$1:$1,0))</f>
        <v>1</v>
      </c>
      <c r="F2324" s="87">
        <f>INDEX(Hosts!$A:$O,MATCH(Places!$C2324,Hosts!$A:$A,0),MATCH(Places!F$1,Hosts!$1:$1,0))</f>
        <v>0.99</v>
      </c>
      <c r="G2324" s="17" t="str">
        <f>INDEX(Hosts!$A:$O,MATCH(Places!$C2324,Hosts!$A:$A,0),MATCH(Places!G$1,Hosts!$1:$1,0))</f>
        <v>No</v>
      </c>
      <c r="H2324" s="17">
        <v>12</v>
      </c>
      <c r="I2324" s="17" t="str">
        <f>INDEX(Neighborhoods!$A:$C,MATCH(Places!$H2324,Neighborhoods!$A:$A,0),MATCH(Places!I$1,Neighborhoods!$1:$1,0))</f>
        <v>Brooklyn</v>
      </c>
      <c r="J2324" s="17" t="str">
        <f>INDEX(Neighborhoods!$A:$C,MATCH(Places!$H2324,Neighborhoods!$A:$A,0),MATCH(Places!J$1,Neighborhoods!$1:$1,0))</f>
        <v>Williamsburg</v>
      </c>
      <c r="K2324" s="17" t="s">
        <v>1</v>
      </c>
      <c r="L2324" s="17" t="str">
        <f t="shared" si="144"/>
        <v>Yes</v>
      </c>
      <c r="M2324" s="17">
        <v>2</v>
      </c>
      <c r="N2324" s="17" t="str" cm="1">
        <f t="array" ref="N2324">_xlfn.IFS(M2324&lt;=2,"Small",M2324&lt;=5,"Medium",M2324&gt;5,"Large")</f>
        <v>Small</v>
      </c>
      <c r="O2324" s="65">
        <v>81</v>
      </c>
      <c r="P2324" s="87">
        <f t="shared" si="145"/>
        <v>0.03</v>
      </c>
      <c r="Q2324" s="68">
        <v>4.95</v>
      </c>
      <c r="R2324" s="68" t="str" cm="1">
        <f t="array" ref="R2324">_xlfn.SWITCH(ROUND(Q2324,0),5,"Excellent",4,"Good",3,"Ok","Bad")</f>
        <v>Excellent</v>
      </c>
      <c r="S2324" s="17">
        <v>300</v>
      </c>
      <c r="T2324" s="17" t="str">
        <f t="shared" si="146"/>
        <v>Yes</v>
      </c>
      <c r="U2324" s="82">
        <v>42671</v>
      </c>
      <c r="V2324" s="82">
        <v>44020</v>
      </c>
      <c r="W2324" s="17">
        <v>351</v>
      </c>
      <c r="X2324" s="17" t="str">
        <f t="shared" si="147"/>
        <v>Active</v>
      </c>
      <c r="Y2324" s="17" t="s">
        <v>15616</v>
      </c>
      <c r="Z2324" s="17"/>
    </row>
    <row r="2325" spans="1:26" x14ac:dyDescent="0.25">
      <c r="A2325">
        <v>2324</v>
      </c>
      <c r="B2325" s="17" t="s">
        <v>13342</v>
      </c>
      <c r="C2325" s="17">
        <v>1863</v>
      </c>
      <c r="D2325" s="17" t="str">
        <f>INDEX(Hosts!$A:$O,MATCH(Places!$C2325,Hosts!$A:$A,0),MATCH(Places!D$1,Hosts!$1:$1,0))</f>
        <v>Within a few hours</v>
      </c>
      <c r="E2325" s="87">
        <f>INDEX(Hosts!$A:$O,MATCH(Places!$C2325,Hosts!$A:$A,0),MATCH(Places!E$1,Hosts!$1:$1,0))</f>
        <v>1</v>
      </c>
      <c r="F2325" s="87">
        <f>INDEX(Hosts!$A:$O,MATCH(Places!$C2325,Hosts!$A:$A,0),MATCH(Places!F$1,Hosts!$1:$1,0))</f>
        <v>0.88</v>
      </c>
      <c r="G2325" s="17" t="str">
        <f>INDEX(Hosts!$A:$O,MATCH(Places!$C2325,Hosts!$A:$A,0),MATCH(Places!G$1,Hosts!$1:$1,0))</f>
        <v>Yes</v>
      </c>
      <c r="H2325" s="17">
        <v>16</v>
      </c>
      <c r="I2325" s="17" t="str">
        <f>INDEX(Neighborhoods!$A:$C,MATCH(Places!$H2325,Neighborhoods!$A:$A,0),MATCH(Places!I$1,Neighborhoods!$1:$1,0))</f>
        <v>Manhattan</v>
      </c>
      <c r="J2325" s="17" t="str">
        <f>INDEX(Neighborhoods!$A:$C,MATCH(Places!$H2325,Neighborhoods!$A:$A,0),MATCH(Places!J$1,Neighborhoods!$1:$1,0))</f>
        <v>Harlem</v>
      </c>
      <c r="K2325" s="17" t="s">
        <v>11822</v>
      </c>
      <c r="L2325" s="17" t="str">
        <f t="shared" si="144"/>
        <v>No</v>
      </c>
      <c r="M2325" s="17">
        <v>4</v>
      </c>
      <c r="N2325" s="17" t="str" cm="1">
        <f t="array" ref="N2325">_xlfn.IFS(M2325&lt;=2,"Small",M2325&lt;=5,"Medium",M2325&gt;5,"Large")</f>
        <v>Medium</v>
      </c>
      <c r="O2325" s="65">
        <v>119</v>
      </c>
      <c r="P2325" s="87">
        <f t="shared" si="145"/>
        <v>0.03</v>
      </c>
      <c r="Q2325" s="68">
        <v>4.88</v>
      </c>
      <c r="R2325" s="68" t="str" cm="1">
        <f t="array" ref="R2325">_xlfn.SWITCH(ROUND(Q2325,0),5,"Excellent",4,"Good",3,"Ok","Bad")</f>
        <v>Excellent</v>
      </c>
      <c r="S2325" s="17">
        <v>34</v>
      </c>
      <c r="T2325" s="17" t="str">
        <f t="shared" si="146"/>
        <v>No</v>
      </c>
      <c r="U2325" s="82">
        <v>42701</v>
      </c>
      <c r="V2325" s="82">
        <v>44048</v>
      </c>
      <c r="W2325" s="17">
        <v>15</v>
      </c>
      <c r="X2325" s="17" t="str">
        <f t="shared" si="147"/>
        <v>Active</v>
      </c>
      <c r="Y2325" s="17" t="s">
        <v>15615</v>
      </c>
      <c r="Z2325" s="17"/>
    </row>
    <row r="2326" spans="1:26" x14ac:dyDescent="0.25">
      <c r="A2326">
        <v>2325</v>
      </c>
      <c r="B2326" s="17" t="s">
        <v>1714</v>
      </c>
      <c r="C2326" s="17">
        <v>2891</v>
      </c>
      <c r="D2326" s="17" t="str">
        <f>INDEX(Hosts!$A:$O,MATCH(Places!$C2326,Hosts!$A:$A,0),MATCH(Places!D$1,Hosts!$1:$1,0))</f>
        <v>Within an hour</v>
      </c>
      <c r="E2326" s="87">
        <f>INDEX(Hosts!$A:$O,MATCH(Places!$C2326,Hosts!$A:$A,0),MATCH(Places!E$1,Hosts!$1:$1,0))</f>
        <v>1</v>
      </c>
      <c r="F2326" s="87">
        <f>INDEX(Hosts!$A:$O,MATCH(Places!$C2326,Hosts!$A:$A,0),MATCH(Places!F$1,Hosts!$1:$1,0))</f>
        <v>0.88</v>
      </c>
      <c r="G2326" s="17" t="str">
        <f>INDEX(Hosts!$A:$O,MATCH(Places!$C2326,Hosts!$A:$A,0),MATCH(Places!G$1,Hosts!$1:$1,0))</f>
        <v>Yes</v>
      </c>
      <c r="H2326" s="17">
        <v>19</v>
      </c>
      <c r="I2326" s="17" t="str">
        <f>INDEX(Neighborhoods!$A:$C,MATCH(Places!$H2326,Neighborhoods!$A:$A,0),MATCH(Places!I$1,Neighborhoods!$1:$1,0))</f>
        <v>Manhattan</v>
      </c>
      <c r="J2326" s="17" t="str">
        <f>INDEX(Neighborhoods!$A:$C,MATCH(Places!$H2326,Neighborhoods!$A:$A,0),MATCH(Places!J$1,Neighborhoods!$1:$1,0))</f>
        <v>Upper East Side</v>
      </c>
      <c r="K2326" s="17" t="s">
        <v>11822</v>
      </c>
      <c r="L2326" s="17" t="str">
        <f t="shared" si="144"/>
        <v>No</v>
      </c>
      <c r="M2326" s="17">
        <v>6</v>
      </c>
      <c r="N2326" s="17" t="str" cm="1">
        <f t="array" ref="N2326">_xlfn.IFS(M2326&lt;=2,"Small",M2326&lt;=5,"Medium",M2326&gt;5,"Large")</f>
        <v>Large</v>
      </c>
      <c r="O2326" s="65">
        <v>317</v>
      </c>
      <c r="P2326" s="87">
        <f t="shared" si="145"/>
        <v>0.04</v>
      </c>
      <c r="Q2326" s="68">
        <v>4.82</v>
      </c>
      <c r="R2326" s="68" t="str" cm="1">
        <f t="array" ref="R2326">_xlfn.SWITCH(ROUND(Q2326,0),5,"Excellent",4,"Good",3,"Ok","Bad")</f>
        <v>Excellent</v>
      </c>
      <c r="S2326" s="17">
        <v>72</v>
      </c>
      <c r="T2326" s="17" t="str">
        <f t="shared" si="146"/>
        <v>No</v>
      </c>
      <c r="U2326" s="82">
        <v>42681</v>
      </c>
      <c r="V2326" s="82">
        <v>43832</v>
      </c>
      <c r="W2326" s="17">
        <v>345</v>
      </c>
      <c r="X2326" s="17" t="str">
        <f t="shared" si="147"/>
        <v>Active</v>
      </c>
      <c r="Y2326" s="17" t="s">
        <v>15616</v>
      </c>
      <c r="Z2326" s="17"/>
    </row>
    <row r="2327" spans="1:26" x14ac:dyDescent="0.25">
      <c r="A2327">
        <v>2326</v>
      </c>
      <c r="B2327" s="17" t="s">
        <v>1715</v>
      </c>
      <c r="C2327" s="17">
        <v>3048</v>
      </c>
      <c r="D2327" s="17" t="str">
        <f>INDEX(Hosts!$A:$O,MATCH(Places!$C2327,Hosts!$A:$A,0),MATCH(Places!D$1,Hosts!$1:$1,0))</f>
        <v>Within an hour</v>
      </c>
      <c r="E2327" s="87">
        <f>INDEX(Hosts!$A:$O,MATCH(Places!$C2327,Hosts!$A:$A,0),MATCH(Places!E$1,Hosts!$1:$1,0))</f>
        <v>1</v>
      </c>
      <c r="F2327" s="87">
        <f>INDEX(Hosts!$A:$O,MATCH(Places!$C2327,Hosts!$A:$A,0),MATCH(Places!F$1,Hosts!$1:$1,0))</f>
        <v>1</v>
      </c>
      <c r="G2327" s="17" t="str">
        <f>INDEX(Hosts!$A:$O,MATCH(Places!$C2327,Hosts!$A:$A,0),MATCH(Places!G$1,Hosts!$1:$1,0))</f>
        <v>Yes</v>
      </c>
      <c r="H2327" s="17">
        <v>7</v>
      </c>
      <c r="I2327" s="17" t="str">
        <f>INDEX(Neighborhoods!$A:$C,MATCH(Places!$H2327,Neighborhoods!$A:$A,0),MATCH(Places!I$1,Neighborhoods!$1:$1,0))</f>
        <v>Brooklyn</v>
      </c>
      <c r="J2327" s="17" t="str">
        <f>INDEX(Neighborhoods!$A:$C,MATCH(Places!$H2327,Neighborhoods!$A:$A,0),MATCH(Places!J$1,Neighborhoods!$1:$1,0))</f>
        <v>Bedford-Stuyvesant</v>
      </c>
      <c r="K2327" s="17" t="s">
        <v>11822</v>
      </c>
      <c r="L2327" s="17" t="str">
        <f t="shared" si="144"/>
        <v>No</v>
      </c>
      <c r="M2327" s="17">
        <v>8</v>
      </c>
      <c r="N2327" s="17" t="str" cm="1">
        <f t="array" ref="N2327">_xlfn.IFS(M2327&lt;=2,"Small",M2327&lt;=5,"Medium",M2327&gt;5,"Large")</f>
        <v>Large</v>
      </c>
      <c r="O2327" s="65">
        <v>182</v>
      </c>
      <c r="P2327" s="87">
        <f t="shared" si="145"/>
        <v>0.03</v>
      </c>
      <c r="Q2327" s="68">
        <v>4.84</v>
      </c>
      <c r="R2327" s="68" t="str" cm="1">
        <f t="array" ref="R2327">_xlfn.SWITCH(ROUND(Q2327,0),5,"Excellent",4,"Good",3,"Ok","Bad")</f>
        <v>Excellent</v>
      </c>
      <c r="S2327" s="17">
        <v>102</v>
      </c>
      <c r="T2327" s="17" t="str">
        <f t="shared" si="146"/>
        <v>Yes</v>
      </c>
      <c r="U2327" s="82">
        <v>42701</v>
      </c>
      <c r="V2327" s="82">
        <v>44031</v>
      </c>
      <c r="W2327" s="17">
        <v>365</v>
      </c>
      <c r="X2327" s="17" t="str">
        <f t="shared" si="147"/>
        <v>Active</v>
      </c>
      <c r="Y2327" s="17" t="s">
        <v>15615</v>
      </c>
      <c r="Z2327" s="17"/>
    </row>
    <row r="2328" spans="1:26" x14ac:dyDescent="0.25">
      <c r="A2328">
        <v>2327</v>
      </c>
      <c r="B2328" s="17" t="s">
        <v>13429</v>
      </c>
      <c r="C2328" s="17">
        <v>1260</v>
      </c>
      <c r="D2328" s="17" t="str">
        <f>INDEX(Hosts!$A:$O,MATCH(Places!$C2328,Hosts!$A:$A,0),MATCH(Places!D$1,Hosts!$1:$1,0))</f>
        <v>Within an hour</v>
      </c>
      <c r="E2328" s="87">
        <f>INDEX(Hosts!$A:$O,MATCH(Places!$C2328,Hosts!$A:$A,0),MATCH(Places!E$1,Hosts!$1:$1,0))</f>
        <v>1</v>
      </c>
      <c r="F2328" s="87">
        <f>INDEX(Hosts!$A:$O,MATCH(Places!$C2328,Hosts!$A:$A,0),MATCH(Places!F$1,Hosts!$1:$1,0))</f>
        <v>0.5</v>
      </c>
      <c r="G2328" s="17" t="str">
        <f>INDEX(Hosts!$A:$O,MATCH(Places!$C2328,Hosts!$A:$A,0),MATCH(Places!G$1,Hosts!$1:$1,0))</f>
        <v>No</v>
      </c>
      <c r="H2328" s="17">
        <v>7</v>
      </c>
      <c r="I2328" s="17" t="str">
        <f>INDEX(Neighborhoods!$A:$C,MATCH(Places!$H2328,Neighborhoods!$A:$A,0),MATCH(Places!I$1,Neighborhoods!$1:$1,0))</f>
        <v>Brooklyn</v>
      </c>
      <c r="J2328" s="17" t="str">
        <f>INDEX(Neighborhoods!$A:$C,MATCH(Places!$H2328,Neighborhoods!$A:$A,0),MATCH(Places!J$1,Neighborhoods!$1:$1,0))</f>
        <v>Bedford-Stuyvesant</v>
      </c>
      <c r="K2328" s="17" t="s">
        <v>1</v>
      </c>
      <c r="L2328" s="17" t="str">
        <f t="shared" si="144"/>
        <v>Yes</v>
      </c>
      <c r="M2328" s="17">
        <v>1</v>
      </c>
      <c r="N2328" s="17" t="str" cm="1">
        <f t="array" ref="N2328">_xlfn.IFS(M2328&lt;=2,"Small",M2328&lt;=5,"Medium",M2328&gt;5,"Large")</f>
        <v>Small</v>
      </c>
      <c r="O2328" s="65">
        <v>69</v>
      </c>
      <c r="P2328" s="87">
        <f t="shared" si="145"/>
        <v>0.03</v>
      </c>
      <c r="Q2328" s="68">
        <v>4.78</v>
      </c>
      <c r="R2328" s="68" t="str" cm="1">
        <f t="array" ref="R2328">_xlfn.SWITCH(ROUND(Q2328,0),5,"Excellent",4,"Good",3,"Ok","Bad")</f>
        <v>Excellent</v>
      </c>
      <c r="S2328" s="17">
        <v>9</v>
      </c>
      <c r="T2328" s="17" t="str">
        <f t="shared" si="146"/>
        <v>No</v>
      </c>
      <c r="U2328" s="82">
        <v>42681</v>
      </c>
      <c r="V2328" s="82">
        <v>43611</v>
      </c>
      <c r="W2328" s="17">
        <v>132</v>
      </c>
      <c r="X2328" s="17" t="str">
        <f t="shared" si="147"/>
        <v>Active</v>
      </c>
      <c r="Y2328" s="17" t="s">
        <v>15615</v>
      </c>
      <c r="Z2328" s="17"/>
    </row>
    <row r="2329" spans="1:26" x14ac:dyDescent="0.25">
      <c r="A2329">
        <v>2328</v>
      </c>
      <c r="B2329" s="17" t="s">
        <v>1716</v>
      </c>
      <c r="C2329" s="17">
        <v>2279</v>
      </c>
      <c r="D2329" s="17" t="str">
        <f>INDEX(Hosts!$A:$O,MATCH(Places!$C2329,Hosts!$A:$A,0),MATCH(Places!D$1,Hosts!$1:$1,0))</f>
        <v>Within a day</v>
      </c>
      <c r="E2329" s="87">
        <f>INDEX(Hosts!$A:$O,MATCH(Places!$C2329,Hosts!$A:$A,0),MATCH(Places!E$1,Hosts!$1:$1,0))</f>
        <v>1</v>
      </c>
      <c r="F2329" s="87">
        <f>INDEX(Hosts!$A:$O,MATCH(Places!$C2329,Hosts!$A:$A,0),MATCH(Places!F$1,Hosts!$1:$1,0))</f>
        <v>0.31</v>
      </c>
      <c r="G2329" s="17" t="str">
        <f>INDEX(Hosts!$A:$O,MATCH(Places!$C2329,Hosts!$A:$A,0),MATCH(Places!G$1,Hosts!$1:$1,0))</f>
        <v>No</v>
      </c>
      <c r="H2329" s="17">
        <v>7</v>
      </c>
      <c r="I2329" s="17" t="str">
        <f>INDEX(Neighborhoods!$A:$C,MATCH(Places!$H2329,Neighborhoods!$A:$A,0),MATCH(Places!I$1,Neighborhoods!$1:$1,0))</f>
        <v>Brooklyn</v>
      </c>
      <c r="J2329" s="17" t="str">
        <f>INDEX(Neighborhoods!$A:$C,MATCH(Places!$H2329,Neighborhoods!$A:$A,0),MATCH(Places!J$1,Neighborhoods!$1:$1,0))</f>
        <v>Bedford-Stuyvesant</v>
      </c>
      <c r="K2329" s="17" t="s">
        <v>11822</v>
      </c>
      <c r="L2329" s="17" t="str">
        <f t="shared" si="144"/>
        <v>No</v>
      </c>
      <c r="M2329" s="17">
        <v>2</v>
      </c>
      <c r="N2329" s="17" t="str" cm="1">
        <f t="array" ref="N2329">_xlfn.IFS(M2329&lt;=2,"Small",M2329&lt;=5,"Medium",M2329&gt;5,"Large")</f>
        <v>Small</v>
      </c>
      <c r="O2329" s="65">
        <v>95</v>
      </c>
      <c r="P2329" s="87">
        <f t="shared" si="145"/>
        <v>0.03</v>
      </c>
      <c r="Q2329" s="68">
        <v>4.74</v>
      </c>
      <c r="R2329" s="68" t="str" cm="1">
        <f t="array" ref="R2329">_xlfn.SWITCH(ROUND(Q2329,0),5,"Excellent",4,"Good",3,"Ok","Bad")</f>
        <v>Excellent</v>
      </c>
      <c r="S2329" s="17">
        <v>27</v>
      </c>
      <c r="T2329" s="17" t="str">
        <f t="shared" si="146"/>
        <v>No</v>
      </c>
      <c r="U2329" s="82">
        <v>43324</v>
      </c>
      <c r="V2329" s="82">
        <v>44041</v>
      </c>
      <c r="W2329" s="17">
        <v>19</v>
      </c>
      <c r="X2329" s="17" t="str">
        <f t="shared" si="147"/>
        <v>Active</v>
      </c>
      <c r="Y2329" s="17" t="s">
        <v>15615</v>
      </c>
      <c r="Z2329" s="17"/>
    </row>
    <row r="2330" spans="1:26" x14ac:dyDescent="0.25">
      <c r="A2330">
        <v>2329</v>
      </c>
      <c r="B2330" s="17" t="s">
        <v>1717</v>
      </c>
      <c r="C2330" s="17">
        <v>3051</v>
      </c>
      <c r="D2330" s="17" t="str">
        <f>INDEX(Hosts!$A:$O,MATCH(Places!$C2330,Hosts!$A:$A,0),MATCH(Places!D$1,Hosts!$1:$1,0))</f>
        <v>A few days or more</v>
      </c>
      <c r="E2330" s="87">
        <f>INDEX(Hosts!$A:$O,MATCH(Places!$C2330,Hosts!$A:$A,0),MATCH(Places!E$1,Hosts!$1:$1,0))</f>
        <v>0</v>
      </c>
      <c r="F2330" s="87">
        <f>INDEX(Hosts!$A:$O,MATCH(Places!$C2330,Hosts!$A:$A,0),MATCH(Places!F$1,Hosts!$1:$1,0))</f>
        <v>1</v>
      </c>
      <c r="G2330" s="17" t="str">
        <f>INDEX(Hosts!$A:$O,MATCH(Places!$C2330,Hosts!$A:$A,0),MATCH(Places!G$1,Hosts!$1:$1,0))</f>
        <v>No</v>
      </c>
      <c r="H2330" s="17">
        <v>14</v>
      </c>
      <c r="I2330" s="17" t="str">
        <f>INDEX(Neighborhoods!$A:$C,MATCH(Places!$H2330,Neighborhoods!$A:$A,0),MATCH(Places!I$1,Neighborhoods!$1:$1,0))</f>
        <v>Manhattan</v>
      </c>
      <c r="J2330" s="17" t="str">
        <f>INDEX(Neighborhoods!$A:$C,MATCH(Places!$H2330,Neighborhoods!$A:$A,0),MATCH(Places!J$1,Neighborhoods!$1:$1,0))</f>
        <v>East Harlem</v>
      </c>
      <c r="K2330" s="17" t="s">
        <v>1</v>
      </c>
      <c r="L2330" s="17" t="str">
        <f t="shared" si="144"/>
        <v>Yes</v>
      </c>
      <c r="M2330" s="17">
        <v>2</v>
      </c>
      <c r="N2330" s="17" t="str" cm="1">
        <f t="array" ref="N2330">_xlfn.IFS(M2330&lt;=2,"Small",M2330&lt;=5,"Medium",M2330&gt;5,"Large")</f>
        <v>Small</v>
      </c>
      <c r="O2330" s="65">
        <v>57</v>
      </c>
      <c r="P2330" s="87">
        <f t="shared" si="145"/>
        <v>0.03</v>
      </c>
      <c r="Q2330" s="68">
        <v>4.5999999999999996</v>
      </c>
      <c r="R2330" s="68" t="str" cm="1">
        <f t="array" ref="R2330">_xlfn.SWITCH(ROUND(Q2330,0),5,"Excellent",4,"Good",3,"Ok","Bad")</f>
        <v>Excellent</v>
      </c>
      <c r="S2330" s="17">
        <v>20</v>
      </c>
      <c r="T2330" s="17" t="str">
        <f t="shared" si="146"/>
        <v>No</v>
      </c>
      <c r="U2330" s="82">
        <v>42745</v>
      </c>
      <c r="V2330" s="82">
        <v>43261</v>
      </c>
      <c r="W2330" s="17">
        <v>0</v>
      </c>
      <c r="X2330" s="17" t="str">
        <f t="shared" si="147"/>
        <v>Inactive</v>
      </c>
      <c r="Y2330" s="17" t="s">
        <v>15615</v>
      </c>
      <c r="Z2330" s="17"/>
    </row>
    <row r="2331" spans="1:26" x14ac:dyDescent="0.25">
      <c r="A2331">
        <v>2330</v>
      </c>
      <c r="B2331" s="17" t="s">
        <v>13986</v>
      </c>
      <c r="C2331" s="17">
        <v>728</v>
      </c>
      <c r="D2331" s="17" t="str">
        <f>INDEX(Hosts!$A:$O,MATCH(Places!$C2331,Hosts!$A:$A,0),MATCH(Places!D$1,Hosts!$1:$1,0))</f>
        <v>Within a few hours</v>
      </c>
      <c r="E2331" s="87">
        <f>INDEX(Hosts!$A:$O,MATCH(Places!$C2331,Hosts!$A:$A,0),MATCH(Places!E$1,Hosts!$1:$1,0))</f>
        <v>1</v>
      </c>
      <c r="F2331" s="87">
        <f>INDEX(Hosts!$A:$O,MATCH(Places!$C2331,Hosts!$A:$A,0),MATCH(Places!F$1,Hosts!$1:$1,0))</f>
        <v>0.94</v>
      </c>
      <c r="G2331" s="17" t="str">
        <f>INDEX(Hosts!$A:$O,MATCH(Places!$C2331,Hosts!$A:$A,0),MATCH(Places!G$1,Hosts!$1:$1,0))</f>
        <v>Yes</v>
      </c>
      <c r="H2331" s="17">
        <v>14</v>
      </c>
      <c r="I2331" s="17" t="str">
        <f>INDEX(Neighborhoods!$A:$C,MATCH(Places!$H2331,Neighborhoods!$A:$A,0),MATCH(Places!I$1,Neighborhoods!$1:$1,0))</f>
        <v>Manhattan</v>
      </c>
      <c r="J2331" s="17" t="str">
        <f>INDEX(Neighborhoods!$A:$C,MATCH(Places!$H2331,Neighborhoods!$A:$A,0),MATCH(Places!J$1,Neighborhoods!$1:$1,0))</f>
        <v>East Harlem</v>
      </c>
      <c r="K2331" s="17" t="s">
        <v>1</v>
      </c>
      <c r="L2331" s="17" t="str">
        <f t="shared" si="144"/>
        <v>Yes</v>
      </c>
      <c r="M2331" s="17">
        <v>2</v>
      </c>
      <c r="N2331" s="17" t="str" cm="1">
        <f t="array" ref="N2331">_xlfn.IFS(M2331&lt;=2,"Small",M2331&lt;=5,"Medium",M2331&gt;5,"Large")</f>
        <v>Small</v>
      </c>
      <c r="O2331" s="65">
        <v>90</v>
      </c>
      <c r="P2331" s="87">
        <f t="shared" si="145"/>
        <v>0.03</v>
      </c>
      <c r="Q2331" s="68">
        <v>4.76</v>
      </c>
      <c r="R2331" s="68" t="str" cm="1">
        <f t="array" ref="R2331">_xlfn.SWITCH(ROUND(Q2331,0),5,"Excellent",4,"Good",3,"Ok","Bad")</f>
        <v>Excellent</v>
      </c>
      <c r="S2331" s="17">
        <v>74</v>
      </c>
      <c r="T2331" s="17" t="str">
        <f t="shared" si="146"/>
        <v>No</v>
      </c>
      <c r="U2331" s="82">
        <v>42784</v>
      </c>
      <c r="V2331" s="82">
        <v>43989</v>
      </c>
      <c r="W2331" s="17">
        <v>179</v>
      </c>
      <c r="X2331" s="17" t="str">
        <f t="shared" si="147"/>
        <v>Active</v>
      </c>
      <c r="Y2331" s="17" t="s">
        <v>15615</v>
      </c>
      <c r="Z2331" s="17"/>
    </row>
    <row r="2332" spans="1:26" x14ac:dyDescent="0.25">
      <c r="A2332">
        <v>2331</v>
      </c>
      <c r="B2332" s="17" t="s">
        <v>15592</v>
      </c>
      <c r="C2332" s="17">
        <v>3052</v>
      </c>
      <c r="D2332" s="17" t="str">
        <f>INDEX(Hosts!$A:$O,MATCH(Places!$C2332,Hosts!$A:$A,0),MATCH(Places!D$1,Hosts!$1:$1,0))</f>
        <v>Within an hour</v>
      </c>
      <c r="E2332" s="87">
        <f>INDEX(Hosts!$A:$O,MATCH(Places!$C2332,Hosts!$A:$A,0),MATCH(Places!E$1,Hosts!$1:$1,0))</f>
        <v>1</v>
      </c>
      <c r="F2332" s="87">
        <f>INDEX(Hosts!$A:$O,MATCH(Places!$C2332,Hosts!$A:$A,0),MATCH(Places!F$1,Hosts!$1:$1,0))</f>
        <v>0.97</v>
      </c>
      <c r="G2332" s="17" t="str">
        <f>INDEX(Hosts!$A:$O,MATCH(Places!$C2332,Hosts!$A:$A,0),MATCH(Places!G$1,Hosts!$1:$1,0))</f>
        <v>Yes</v>
      </c>
      <c r="H2332" s="17">
        <v>7</v>
      </c>
      <c r="I2332" s="17" t="str">
        <f>INDEX(Neighborhoods!$A:$C,MATCH(Places!$H2332,Neighborhoods!$A:$A,0),MATCH(Places!I$1,Neighborhoods!$1:$1,0))</f>
        <v>Brooklyn</v>
      </c>
      <c r="J2332" s="17" t="str">
        <f>INDEX(Neighborhoods!$A:$C,MATCH(Places!$H2332,Neighborhoods!$A:$A,0),MATCH(Places!J$1,Neighborhoods!$1:$1,0))</f>
        <v>Bedford-Stuyvesant</v>
      </c>
      <c r="K2332" s="17" t="s">
        <v>1</v>
      </c>
      <c r="L2332" s="17" t="str">
        <f t="shared" si="144"/>
        <v>Yes</v>
      </c>
      <c r="M2332" s="17">
        <v>2</v>
      </c>
      <c r="N2332" s="17" t="str" cm="1">
        <f t="array" ref="N2332">_xlfn.IFS(M2332&lt;=2,"Small",M2332&lt;=5,"Medium",M2332&gt;5,"Large")</f>
        <v>Small</v>
      </c>
      <c r="O2332" s="65">
        <v>55</v>
      </c>
      <c r="P2332" s="87">
        <f t="shared" si="145"/>
        <v>0.03</v>
      </c>
      <c r="Q2332" s="68">
        <v>4.8899999999999997</v>
      </c>
      <c r="R2332" s="68" t="str" cm="1">
        <f t="array" ref="R2332">_xlfn.SWITCH(ROUND(Q2332,0),5,"Excellent",4,"Good",3,"Ok","Bad")</f>
        <v>Excellent</v>
      </c>
      <c r="S2332" s="17">
        <v>232</v>
      </c>
      <c r="T2332" s="17" t="str">
        <f t="shared" si="146"/>
        <v>Yes</v>
      </c>
      <c r="U2332" s="82">
        <v>42682</v>
      </c>
      <c r="V2332" s="82">
        <v>44038</v>
      </c>
      <c r="W2332" s="17">
        <v>46</v>
      </c>
      <c r="X2332" s="17" t="str">
        <f t="shared" si="147"/>
        <v>Active</v>
      </c>
      <c r="Y2332" s="17" t="s">
        <v>15615</v>
      </c>
      <c r="Z2332" s="17"/>
    </row>
    <row r="2333" spans="1:26" x14ac:dyDescent="0.25">
      <c r="A2333">
        <v>2332</v>
      </c>
      <c r="B2333" s="17" t="s">
        <v>15319</v>
      </c>
      <c r="C2333" s="17">
        <v>3052</v>
      </c>
      <c r="D2333" s="17" t="str">
        <f>INDEX(Hosts!$A:$O,MATCH(Places!$C2333,Hosts!$A:$A,0),MATCH(Places!D$1,Hosts!$1:$1,0))</f>
        <v>Within an hour</v>
      </c>
      <c r="E2333" s="87">
        <f>INDEX(Hosts!$A:$O,MATCH(Places!$C2333,Hosts!$A:$A,0),MATCH(Places!E$1,Hosts!$1:$1,0))</f>
        <v>1</v>
      </c>
      <c r="F2333" s="87">
        <f>INDEX(Hosts!$A:$O,MATCH(Places!$C2333,Hosts!$A:$A,0),MATCH(Places!F$1,Hosts!$1:$1,0))</f>
        <v>0.97</v>
      </c>
      <c r="G2333" s="17" t="str">
        <f>INDEX(Hosts!$A:$O,MATCH(Places!$C2333,Hosts!$A:$A,0),MATCH(Places!G$1,Hosts!$1:$1,0))</f>
        <v>Yes</v>
      </c>
      <c r="H2333" s="17">
        <v>7</v>
      </c>
      <c r="I2333" s="17" t="str">
        <f>INDEX(Neighborhoods!$A:$C,MATCH(Places!$H2333,Neighborhoods!$A:$A,0),MATCH(Places!I$1,Neighborhoods!$1:$1,0))</f>
        <v>Brooklyn</v>
      </c>
      <c r="J2333" s="17" t="str">
        <f>INDEX(Neighborhoods!$A:$C,MATCH(Places!$H2333,Neighborhoods!$A:$A,0),MATCH(Places!J$1,Neighborhoods!$1:$1,0))</f>
        <v>Bedford-Stuyvesant</v>
      </c>
      <c r="K2333" s="17" t="s">
        <v>1</v>
      </c>
      <c r="L2333" s="17" t="str">
        <f t="shared" si="144"/>
        <v>Yes</v>
      </c>
      <c r="M2333" s="17">
        <v>2</v>
      </c>
      <c r="N2333" s="17" t="str" cm="1">
        <f t="array" ref="N2333">_xlfn.IFS(M2333&lt;=2,"Small",M2333&lt;=5,"Medium",M2333&gt;5,"Large")</f>
        <v>Small</v>
      </c>
      <c r="O2333" s="65">
        <v>55</v>
      </c>
      <c r="P2333" s="87">
        <f t="shared" si="145"/>
        <v>0.03</v>
      </c>
      <c r="Q2333" s="68">
        <v>4.97</v>
      </c>
      <c r="R2333" s="68" t="str" cm="1">
        <f t="array" ref="R2333">_xlfn.SWITCH(ROUND(Q2333,0),5,"Excellent",4,"Good",3,"Ok","Bad")</f>
        <v>Excellent</v>
      </c>
      <c r="S2333" s="17">
        <v>206</v>
      </c>
      <c r="T2333" s="17" t="str">
        <f t="shared" si="146"/>
        <v>Yes</v>
      </c>
      <c r="U2333" s="82">
        <v>42681</v>
      </c>
      <c r="V2333" s="82">
        <v>44044</v>
      </c>
      <c r="W2333" s="17">
        <v>45</v>
      </c>
      <c r="X2333" s="17" t="str">
        <f t="shared" si="147"/>
        <v>Active</v>
      </c>
      <c r="Y2333" s="17" t="s">
        <v>15615</v>
      </c>
      <c r="Z2333" s="17"/>
    </row>
    <row r="2334" spans="1:26" x14ac:dyDescent="0.25">
      <c r="A2334">
        <v>2333</v>
      </c>
      <c r="B2334" s="17" t="s">
        <v>1718</v>
      </c>
      <c r="C2334" s="17">
        <v>1512</v>
      </c>
      <c r="D2334" s="17" t="str">
        <f>INDEX(Hosts!$A:$O,MATCH(Places!$C2334,Hosts!$A:$A,0),MATCH(Places!D$1,Hosts!$1:$1,0))</f>
        <v>Within a few hours</v>
      </c>
      <c r="E2334" s="87">
        <f>INDEX(Hosts!$A:$O,MATCH(Places!$C2334,Hosts!$A:$A,0),MATCH(Places!E$1,Hosts!$1:$1,0))</f>
        <v>1</v>
      </c>
      <c r="F2334" s="87">
        <f>INDEX(Hosts!$A:$O,MATCH(Places!$C2334,Hosts!$A:$A,0),MATCH(Places!F$1,Hosts!$1:$1,0))</f>
        <v>0.86</v>
      </c>
      <c r="G2334" s="17" t="str">
        <f>INDEX(Hosts!$A:$O,MATCH(Places!$C2334,Hosts!$A:$A,0),MATCH(Places!G$1,Hosts!$1:$1,0))</f>
        <v>Yes</v>
      </c>
      <c r="H2334" s="17">
        <v>8</v>
      </c>
      <c r="I2334" s="17" t="str">
        <f>INDEX(Neighborhoods!$A:$C,MATCH(Places!$H2334,Neighborhoods!$A:$A,0),MATCH(Places!I$1,Neighborhoods!$1:$1,0))</f>
        <v>Brooklyn</v>
      </c>
      <c r="J2334" s="17" t="str">
        <f>INDEX(Neighborhoods!$A:$C,MATCH(Places!$H2334,Neighborhoods!$A:$A,0),MATCH(Places!J$1,Neighborhoods!$1:$1,0))</f>
        <v>Bushwick</v>
      </c>
      <c r="K2334" s="17" t="s">
        <v>1</v>
      </c>
      <c r="L2334" s="17" t="str">
        <f t="shared" si="144"/>
        <v>Yes</v>
      </c>
      <c r="M2334" s="17">
        <v>2</v>
      </c>
      <c r="N2334" s="17" t="str" cm="1">
        <f t="array" ref="N2334">_xlfn.IFS(M2334&lt;=2,"Small",M2334&lt;=5,"Medium",M2334&gt;5,"Large")</f>
        <v>Small</v>
      </c>
      <c r="O2334" s="65">
        <v>65</v>
      </c>
      <c r="P2334" s="87">
        <f t="shared" si="145"/>
        <v>0.03</v>
      </c>
      <c r="Q2334" s="68">
        <v>4.9000000000000004</v>
      </c>
      <c r="R2334" s="68" t="str" cm="1">
        <f t="array" ref="R2334">_xlfn.SWITCH(ROUND(Q2334,0),5,"Excellent",4,"Good",3,"Ok","Bad")</f>
        <v>Excellent</v>
      </c>
      <c r="S2334" s="17">
        <v>105</v>
      </c>
      <c r="T2334" s="17" t="str">
        <f t="shared" si="146"/>
        <v>Yes</v>
      </c>
      <c r="U2334" s="82">
        <v>42673</v>
      </c>
      <c r="V2334" s="82">
        <v>43899</v>
      </c>
      <c r="W2334" s="17">
        <v>235</v>
      </c>
      <c r="X2334" s="17" t="str">
        <f t="shared" si="147"/>
        <v>Active</v>
      </c>
      <c r="Y2334" s="17" t="s">
        <v>15615</v>
      </c>
      <c r="Z2334" s="17"/>
    </row>
    <row r="2335" spans="1:26" x14ac:dyDescent="0.25">
      <c r="A2335">
        <v>2334</v>
      </c>
      <c r="B2335" s="17" t="s">
        <v>1719</v>
      </c>
      <c r="C2335" s="17">
        <v>1017</v>
      </c>
      <c r="D2335" s="17" t="str">
        <f>INDEX(Hosts!$A:$O,MATCH(Places!$C2335,Hosts!$A:$A,0),MATCH(Places!D$1,Hosts!$1:$1,0))</f>
        <v>Within an hour</v>
      </c>
      <c r="E2335" s="87">
        <f>INDEX(Hosts!$A:$O,MATCH(Places!$C2335,Hosts!$A:$A,0),MATCH(Places!E$1,Hosts!$1:$1,0))</f>
        <v>1</v>
      </c>
      <c r="F2335" s="87">
        <f>INDEX(Hosts!$A:$O,MATCH(Places!$C2335,Hosts!$A:$A,0),MATCH(Places!F$1,Hosts!$1:$1,0))</f>
        <v>0.89</v>
      </c>
      <c r="G2335" s="17" t="str">
        <f>INDEX(Hosts!$A:$O,MATCH(Places!$C2335,Hosts!$A:$A,0),MATCH(Places!G$1,Hosts!$1:$1,0))</f>
        <v>Yes</v>
      </c>
      <c r="H2335" s="17">
        <v>7</v>
      </c>
      <c r="I2335" s="17" t="str">
        <f>INDEX(Neighborhoods!$A:$C,MATCH(Places!$H2335,Neighborhoods!$A:$A,0),MATCH(Places!I$1,Neighborhoods!$1:$1,0))</f>
        <v>Brooklyn</v>
      </c>
      <c r="J2335" s="17" t="str">
        <f>INDEX(Neighborhoods!$A:$C,MATCH(Places!$H2335,Neighborhoods!$A:$A,0),MATCH(Places!J$1,Neighborhoods!$1:$1,0))</f>
        <v>Bedford-Stuyvesant</v>
      </c>
      <c r="K2335" s="17" t="s">
        <v>11822</v>
      </c>
      <c r="L2335" s="17" t="str">
        <f t="shared" si="144"/>
        <v>No</v>
      </c>
      <c r="M2335" s="17">
        <v>8</v>
      </c>
      <c r="N2335" s="17" t="str" cm="1">
        <f t="array" ref="N2335">_xlfn.IFS(M2335&lt;=2,"Small",M2335&lt;=5,"Medium",M2335&gt;5,"Large")</f>
        <v>Large</v>
      </c>
      <c r="O2335" s="65">
        <v>405</v>
      </c>
      <c r="P2335" s="87">
        <f t="shared" si="145"/>
        <v>0.04</v>
      </c>
      <c r="Q2335" s="68">
        <v>5</v>
      </c>
      <c r="R2335" s="68" t="str" cm="1">
        <f t="array" ref="R2335">_xlfn.SWITCH(ROUND(Q2335,0),5,"Excellent",4,"Good",3,"Ok","Bad")</f>
        <v>Excellent</v>
      </c>
      <c r="S2335" s="17">
        <v>98</v>
      </c>
      <c r="T2335" s="17" t="str">
        <f t="shared" si="146"/>
        <v>No</v>
      </c>
      <c r="U2335" s="82">
        <v>42709</v>
      </c>
      <c r="V2335" s="82">
        <v>43831</v>
      </c>
      <c r="W2335" s="17">
        <v>322</v>
      </c>
      <c r="X2335" s="17" t="str">
        <f t="shared" si="147"/>
        <v>Active</v>
      </c>
      <c r="Y2335" s="17" t="s">
        <v>15615</v>
      </c>
      <c r="Z2335" s="17"/>
    </row>
    <row r="2336" spans="1:26" x14ac:dyDescent="0.25">
      <c r="A2336">
        <v>2335</v>
      </c>
      <c r="B2336" s="17" t="s">
        <v>14685</v>
      </c>
      <c r="C2336" s="17">
        <v>3054</v>
      </c>
      <c r="D2336" s="17" t="str">
        <f>INDEX(Hosts!$A:$O,MATCH(Places!$C2336,Hosts!$A:$A,0),MATCH(Places!D$1,Hosts!$1:$1,0))</f>
        <v>Within an hour</v>
      </c>
      <c r="E2336" s="87">
        <f>INDEX(Hosts!$A:$O,MATCH(Places!$C2336,Hosts!$A:$A,0),MATCH(Places!E$1,Hosts!$1:$1,0))</f>
        <v>1</v>
      </c>
      <c r="F2336" s="87">
        <f>INDEX(Hosts!$A:$O,MATCH(Places!$C2336,Hosts!$A:$A,0),MATCH(Places!F$1,Hosts!$1:$1,0))</f>
        <v>0.88</v>
      </c>
      <c r="G2336" s="17" t="str">
        <f>INDEX(Hosts!$A:$O,MATCH(Places!$C2336,Hosts!$A:$A,0),MATCH(Places!G$1,Hosts!$1:$1,0))</f>
        <v>Yes</v>
      </c>
      <c r="H2336" s="17">
        <v>12</v>
      </c>
      <c r="I2336" s="17" t="str">
        <f>INDEX(Neighborhoods!$A:$C,MATCH(Places!$H2336,Neighborhoods!$A:$A,0),MATCH(Places!I$1,Neighborhoods!$1:$1,0))</f>
        <v>Brooklyn</v>
      </c>
      <c r="J2336" s="17" t="str">
        <f>INDEX(Neighborhoods!$A:$C,MATCH(Places!$H2336,Neighborhoods!$A:$A,0),MATCH(Places!J$1,Neighborhoods!$1:$1,0))</f>
        <v>Williamsburg</v>
      </c>
      <c r="K2336" s="17" t="s">
        <v>11822</v>
      </c>
      <c r="L2336" s="17" t="str">
        <f t="shared" si="144"/>
        <v>No</v>
      </c>
      <c r="M2336" s="17">
        <v>3</v>
      </c>
      <c r="N2336" s="17" t="str" cm="1">
        <f t="array" ref="N2336">_xlfn.IFS(M2336&lt;=2,"Small",M2336&lt;=5,"Medium",M2336&gt;5,"Large")</f>
        <v>Medium</v>
      </c>
      <c r="O2336" s="65">
        <v>98</v>
      </c>
      <c r="P2336" s="87">
        <f t="shared" si="145"/>
        <v>0.03</v>
      </c>
      <c r="Q2336" s="68">
        <v>5</v>
      </c>
      <c r="R2336" s="68" t="str" cm="1">
        <f t="array" ref="R2336">_xlfn.SWITCH(ROUND(Q2336,0),5,"Excellent",4,"Good",3,"Ok","Bad")</f>
        <v>Excellent</v>
      </c>
      <c r="S2336" s="17">
        <v>10</v>
      </c>
      <c r="T2336" s="17" t="str">
        <f t="shared" si="146"/>
        <v>No</v>
      </c>
      <c r="U2336" s="82">
        <v>42855</v>
      </c>
      <c r="V2336" s="82">
        <v>43825</v>
      </c>
      <c r="W2336" s="17">
        <v>16</v>
      </c>
      <c r="X2336" s="17" t="str">
        <f t="shared" si="147"/>
        <v>Active</v>
      </c>
      <c r="Y2336" s="17" t="s">
        <v>15615</v>
      </c>
      <c r="Z2336" s="17"/>
    </row>
    <row r="2337" spans="1:26" x14ac:dyDescent="0.25">
      <c r="A2337">
        <v>2336</v>
      </c>
      <c r="B2337" s="17" t="s">
        <v>14841</v>
      </c>
      <c r="C2337" s="17">
        <v>1560</v>
      </c>
      <c r="D2337" s="17" t="str">
        <f>INDEX(Hosts!$A:$O,MATCH(Places!$C2337,Hosts!$A:$A,0),MATCH(Places!D$1,Hosts!$1:$1,0))</f>
        <v>Within an hour</v>
      </c>
      <c r="E2337" s="87">
        <f>INDEX(Hosts!$A:$O,MATCH(Places!$C2337,Hosts!$A:$A,0),MATCH(Places!E$1,Hosts!$1:$1,0))</f>
        <v>1</v>
      </c>
      <c r="F2337" s="87">
        <f>INDEX(Hosts!$A:$O,MATCH(Places!$C2337,Hosts!$A:$A,0),MATCH(Places!F$1,Hosts!$1:$1,0))</f>
        <v>1</v>
      </c>
      <c r="G2337" s="17" t="str">
        <f>INDEX(Hosts!$A:$O,MATCH(Places!$C2337,Hosts!$A:$A,0),MATCH(Places!G$1,Hosts!$1:$1,0))</f>
        <v>No</v>
      </c>
      <c r="H2337" s="17">
        <v>20</v>
      </c>
      <c r="I2337" s="17" t="str">
        <f>INDEX(Neighborhoods!$A:$C,MATCH(Places!$H2337,Neighborhoods!$A:$A,0),MATCH(Places!I$1,Neighborhoods!$1:$1,0))</f>
        <v>Manhattan</v>
      </c>
      <c r="J2337" s="17" t="str">
        <f>INDEX(Neighborhoods!$A:$C,MATCH(Places!$H2337,Neighborhoods!$A:$A,0),MATCH(Places!J$1,Neighborhoods!$1:$1,0))</f>
        <v>Upper West Side</v>
      </c>
      <c r="K2337" s="17" t="s">
        <v>1</v>
      </c>
      <c r="L2337" s="17" t="str">
        <f t="shared" si="144"/>
        <v>Yes</v>
      </c>
      <c r="M2337" s="17">
        <v>2</v>
      </c>
      <c r="N2337" s="17" t="str" cm="1">
        <f t="array" ref="N2337">_xlfn.IFS(M2337&lt;=2,"Small",M2337&lt;=5,"Medium",M2337&gt;5,"Large")</f>
        <v>Small</v>
      </c>
      <c r="O2337" s="65">
        <v>120</v>
      </c>
      <c r="P2337" s="87">
        <f t="shared" si="145"/>
        <v>0.03</v>
      </c>
      <c r="Q2337" s="68">
        <v>4.53</v>
      </c>
      <c r="R2337" s="68" t="str" cm="1">
        <f t="array" ref="R2337">_xlfn.SWITCH(ROUND(Q2337,0),5,"Excellent",4,"Good",3,"Ok","Bad")</f>
        <v>Excellent</v>
      </c>
      <c r="S2337" s="17">
        <v>32</v>
      </c>
      <c r="T2337" s="17" t="str">
        <f t="shared" si="146"/>
        <v>No</v>
      </c>
      <c r="U2337" s="82">
        <v>42680</v>
      </c>
      <c r="V2337" s="82">
        <v>43899</v>
      </c>
      <c r="W2337" s="17">
        <v>365</v>
      </c>
      <c r="X2337" s="17" t="str">
        <f t="shared" si="147"/>
        <v>Active</v>
      </c>
      <c r="Y2337" s="17" t="s">
        <v>15616</v>
      </c>
      <c r="Z2337" s="17"/>
    </row>
    <row r="2338" spans="1:26" x14ac:dyDescent="0.25">
      <c r="A2338">
        <v>2337</v>
      </c>
      <c r="B2338" s="17" t="s">
        <v>15025</v>
      </c>
      <c r="C2338" s="17">
        <v>2956</v>
      </c>
      <c r="D2338" s="17" t="str">
        <f>INDEX(Hosts!$A:$O,MATCH(Places!$C2338,Hosts!$A:$A,0),MATCH(Places!D$1,Hosts!$1:$1,0))</f>
        <v>Within an hour</v>
      </c>
      <c r="E2338" s="87">
        <f>INDEX(Hosts!$A:$O,MATCH(Places!$C2338,Hosts!$A:$A,0),MATCH(Places!E$1,Hosts!$1:$1,0))</f>
        <v>1</v>
      </c>
      <c r="F2338" s="87">
        <f>INDEX(Hosts!$A:$O,MATCH(Places!$C2338,Hosts!$A:$A,0),MATCH(Places!F$1,Hosts!$1:$1,0))</f>
        <v>0.67</v>
      </c>
      <c r="G2338" s="17" t="str">
        <f>INDEX(Hosts!$A:$O,MATCH(Places!$C2338,Hosts!$A:$A,0),MATCH(Places!G$1,Hosts!$1:$1,0))</f>
        <v>No</v>
      </c>
      <c r="H2338" s="17">
        <v>12</v>
      </c>
      <c r="I2338" s="17" t="str">
        <f>INDEX(Neighborhoods!$A:$C,MATCH(Places!$H2338,Neighborhoods!$A:$A,0),MATCH(Places!I$1,Neighborhoods!$1:$1,0))</f>
        <v>Brooklyn</v>
      </c>
      <c r="J2338" s="17" t="str">
        <f>INDEX(Neighborhoods!$A:$C,MATCH(Places!$H2338,Neighborhoods!$A:$A,0),MATCH(Places!J$1,Neighborhoods!$1:$1,0))</f>
        <v>Williamsburg</v>
      </c>
      <c r="K2338" s="17" t="s">
        <v>11822</v>
      </c>
      <c r="L2338" s="17" t="str">
        <f t="shared" si="144"/>
        <v>No</v>
      </c>
      <c r="M2338" s="17">
        <v>2</v>
      </c>
      <c r="N2338" s="17" t="str" cm="1">
        <f t="array" ref="N2338">_xlfn.IFS(M2338&lt;=2,"Small",M2338&lt;=5,"Medium",M2338&gt;5,"Large")</f>
        <v>Small</v>
      </c>
      <c r="O2338" s="65">
        <v>130</v>
      </c>
      <c r="P2338" s="87">
        <f t="shared" si="145"/>
        <v>0.03</v>
      </c>
      <c r="Q2338" s="68">
        <v>5</v>
      </c>
      <c r="R2338" s="68" t="str" cm="1">
        <f t="array" ref="R2338">_xlfn.SWITCH(ROUND(Q2338,0),5,"Excellent",4,"Good",3,"Ok","Bad")</f>
        <v>Excellent</v>
      </c>
      <c r="S2338" s="17">
        <v>12</v>
      </c>
      <c r="T2338" s="17" t="str">
        <f t="shared" si="146"/>
        <v>No</v>
      </c>
      <c r="U2338" s="82">
        <v>42737</v>
      </c>
      <c r="V2338" s="82">
        <v>44040</v>
      </c>
      <c r="W2338" s="17">
        <v>0</v>
      </c>
      <c r="X2338" s="17" t="str">
        <f t="shared" si="147"/>
        <v>Inactive</v>
      </c>
      <c r="Y2338" s="17" t="s">
        <v>15615</v>
      </c>
      <c r="Z2338" s="17"/>
    </row>
    <row r="2339" spans="1:26" x14ac:dyDescent="0.25">
      <c r="A2339">
        <v>2338</v>
      </c>
      <c r="B2339" s="17" t="s">
        <v>1720</v>
      </c>
      <c r="C2339" s="17">
        <v>35</v>
      </c>
      <c r="D2339" s="17" t="str">
        <f>INDEX(Hosts!$A:$O,MATCH(Places!$C2339,Hosts!$A:$A,0),MATCH(Places!D$1,Hosts!$1:$1,0))</f>
        <v>Within a few hours</v>
      </c>
      <c r="E2339" s="87">
        <f>INDEX(Hosts!$A:$O,MATCH(Places!$C2339,Hosts!$A:$A,0),MATCH(Places!E$1,Hosts!$1:$1,0))</f>
        <v>1</v>
      </c>
      <c r="F2339" s="87">
        <f>INDEX(Hosts!$A:$O,MATCH(Places!$C2339,Hosts!$A:$A,0),MATCH(Places!F$1,Hosts!$1:$1,0))</f>
        <v>0.98</v>
      </c>
      <c r="G2339" s="17" t="str">
        <f>INDEX(Hosts!$A:$O,MATCH(Places!$C2339,Hosts!$A:$A,0),MATCH(Places!G$1,Hosts!$1:$1,0))</f>
        <v>Yes</v>
      </c>
      <c r="H2339" s="17">
        <v>7</v>
      </c>
      <c r="I2339" s="17" t="str">
        <f>INDEX(Neighborhoods!$A:$C,MATCH(Places!$H2339,Neighborhoods!$A:$A,0),MATCH(Places!I$1,Neighborhoods!$1:$1,0))</f>
        <v>Brooklyn</v>
      </c>
      <c r="J2339" s="17" t="str">
        <f>INDEX(Neighborhoods!$A:$C,MATCH(Places!$H2339,Neighborhoods!$A:$A,0),MATCH(Places!J$1,Neighborhoods!$1:$1,0))</f>
        <v>Bedford-Stuyvesant</v>
      </c>
      <c r="K2339" s="17" t="s">
        <v>11822</v>
      </c>
      <c r="L2339" s="17" t="str">
        <f t="shared" si="144"/>
        <v>No</v>
      </c>
      <c r="M2339" s="17">
        <v>7</v>
      </c>
      <c r="N2339" s="17" t="str" cm="1">
        <f t="array" ref="N2339">_xlfn.IFS(M2339&lt;=2,"Small",M2339&lt;=5,"Medium",M2339&gt;5,"Large")</f>
        <v>Large</v>
      </c>
      <c r="O2339" s="65">
        <v>150</v>
      </c>
      <c r="P2339" s="87">
        <f t="shared" si="145"/>
        <v>0.03</v>
      </c>
      <c r="Q2339" s="68">
        <v>4.9800000000000004</v>
      </c>
      <c r="R2339" s="68" t="str" cm="1">
        <f t="array" ref="R2339">_xlfn.SWITCH(ROUND(Q2339,0),5,"Excellent",4,"Good",3,"Ok","Bad")</f>
        <v>Excellent</v>
      </c>
      <c r="S2339" s="17">
        <v>177</v>
      </c>
      <c r="T2339" s="17" t="str">
        <f t="shared" si="146"/>
        <v>Yes</v>
      </c>
      <c r="U2339" s="82">
        <v>42685</v>
      </c>
      <c r="V2339" s="82">
        <v>43878</v>
      </c>
      <c r="W2339" s="17">
        <v>350</v>
      </c>
      <c r="X2339" s="17" t="str">
        <f t="shared" si="147"/>
        <v>Active</v>
      </c>
      <c r="Y2339" s="17" t="s">
        <v>15616</v>
      </c>
      <c r="Z2339" s="17"/>
    </row>
    <row r="2340" spans="1:26" x14ac:dyDescent="0.25">
      <c r="A2340">
        <v>2339</v>
      </c>
      <c r="B2340" s="17" t="s">
        <v>1721</v>
      </c>
      <c r="C2340" s="17">
        <v>3057</v>
      </c>
      <c r="D2340" s="17" t="str">
        <f>INDEX(Hosts!$A:$O,MATCH(Places!$C2340,Hosts!$A:$A,0),MATCH(Places!D$1,Hosts!$1:$1,0))</f>
        <v>Within an hour</v>
      </c>
      <c r="E2340" s="87">
        <f>INDEX(Hosts!$A:$O,MATCH(Places!$C2340,Hosts!$A:$A,0),MATCH(Places!E$1,Hosts!$1:$1,0))</f>
        <v>0.91</v>
      </c>
      <c r="F2340" s="87">
        <f>INDEX(Hosts!$A:$O,MATCH(Places!$C2340,Hosts!$A:$A,0),MATCH(Places!F$1,Hosts!$1:$1,0))</f>
        <v>0.87</v>
      </c>
      <c r="G2340" s="17" t="str">
        <f>INDEX(Hosts!$A:$O,MATCH(Places!$C2340,Hosts!$A:$A,0),MATCH(Places!G$1,Hosts!$1:$1,0))</f>
        <v>Yes</v>
      </c>
      <c r="H2340" s="17">
        <v>9</v>
      </c>
      <c r="I2340" s="17" t="str">
        <f>INDEX(Neighborhoods!$A:$C,MATCH(Places!$H2340,Neighborhoods!$A:$A,0),MATCH(Places!I$1,Neighborhoods!$1:$1,0))</f>
        <v>Brooklyn</v>
      </c>
      <c r="J2340" s="17" t="str">
        <f>INDEX(Neighborhoods!$A:$C,MATCH(Places!$H2340,Neighborhoods!$A:$A,0),MATCH(Places!J$1,Neighborhoods!$1:$1,0))</f>
        <v>Crown Heights</v>
      </c>
      <c r="K2340" s="17" t="s">
        <v>11822</v>
      </c>
      <c r="L2340" s="17" t="str">
        <f t="shared" si="144"/>
        <v>No</v>
      </c>
      <c r="M2340" s="17">
        <v>4</v>
      </c>
      <c r="N2340" s="17" t="str" cm="1">
        <f t="array" ref="N2340">_xlfn.IFS(M2340&lt;=2,"Small",M2340&lt;=5,"Medium",M2340&gt;5,"Large")</f>
        <v>Medium</v>
      </c>
      <c r="O2340" s="65">
        <v>139</v>
      </c>
      <c r="P2340" s="87">
        <f t="shared" si="145"/>
        <v>0.03</v>
      </c>
      <c r="Q2340" s="68">
        <v>4.82</v>
      </c>
      <c r="R2340" s="68" t="str" cm="1">
        <f t="array" ref="R2340">_xlfn.SWITCH(ROUND(Q2340,0),5,"Excellent",4,"Good",3,"Ok","Bad")</f>
        <v>Excellent</v>
      </c>
      <c r="S2340" s="17">
        <v>272</v>
      </c>
      <c r="T2340" s="17" t="str">
        <f t="shared" si="146"/>
        <v>Yes</v>
      </c>
      <c r="U2340" s="82">
        <v>42680</v>
      </c>
      <c r="V2340" s="82">
        <v>44052</v>
      </c>
      <c r="W2340" s="17">
        <v>364</v>
      </c>
      <c r="X2340" s="17" t="str">
        <f t="shared" si="147"/>
        <v>Active</v>
      </c>
      <c r="Y2340" s="17" t="s">
        <v>15615</v>
      </c>
      <c r="Z2340" s="17"/>
    </row>
    <row r="2341" spans="1:26" x14ac:dyDescent="0.25">
      <c r="A2341">
        <v>2340</v>
      </c>
      <c r="B2341" s="17" t="s">
        <v>1722</v>
      </c>
      <c r="C2341" s="17">
        <v>2265</v>
      </c>
      <c r="D2341" s="17" t="str">
        <f>INDEX(Hosts!$A:$O,MATCH(Places!$C2341,Hosts!$A:$A,0),MATCH(Places!D$1,Hosts!$1:$1,0))</f>
        <v>Within a few hours</v>
      </c>
      <c r="E2341" s="87">
        <f>INDEX(Hosts!$A:$O,MATCH(Places!$C2341,Hosts!$A:$A,0),MATCH(Places!E$1,Hosts!$1:$1,0))</f>
        <v>1</v>
      </c>
      <c r="F2341" s="87">
        <f>INDEX(Hosts!$A:$O,MATCH(Places!$C2341,Hosts!$A:$A,0),MATCH(Places!F$1,Hosts!$1:$1,0))</f>
        <v>1</v>
      </c>
      <c r="G2341" s="17" t="str">
        <f>INDEX(Hosts!$A:$O,MATCH(Places!$C2341,Hosts!$A:$A,0),MATCH(Places!G$1,Hosts!$1:$1,0))</f>
        <v>Yes</v>
      </c>
      <c r="H2341" s="17">
        <v>9</v>
      </c>
      <c r="I2341" s="17" t="str">
        <f>INDEX(Neighborhoods!$A:$C,MATCH(Places!$H2341,Neighborhoods!$A:$A,0),MATCH(Places!I$1,Neighborhoods!$1:$1,0))</f>
        <v>Brooklyn</v>
      </c>
      <c r="J2341" s="17" t="str">
        <f>INDEX(Neighborhoods!$A:$C,MATCH(Places!$H2341,Neighborhoods!$A:$A,0),MATCH(Places!J$1,Neighborhoods!$1:$1,0))</f>
        <v>Crown Heights</v>
      </c>
      <c r="K2341" s="17" t="s">
        <v>11822</v>
      </c>
      <c r="L2341" s="17" t="str">
        <f t="shared" si="144"/>
        <v>No</v>
      </c>
      <c r="M2341" s="17">
        <v>2</v>
      </c>
      <c r="N2341" s="17" t="str" cm="1">
        <f t="array" ref="N2341">_xlfn.IFS(M2341&lt;=2,"Small",M2341&lt;=5,"Medium",M2341&gt;5,"Large")</f>
        <v>Small</v>
      </c>
      <c r="O2341" s="65">
        <v>70</v>
      </c>
      <c r="P2341" s="87">
        <f t="shared" si="145"/>
        <v>0.03</v>
      </c>
      <c r="Q2341" s="68">
        <v>4.7</v>
      </c>
      <c r="R2341" s="68" t="str" cm="1">
        <f t="array" ref="R2341">_xlfn.SWITCH(ROUND(Q2341,0),5,"Excellent",4,"Good",3,"Ok","Bad")</f>
        <v>Excellent</v>
      </c>
      <c r="S2341" s="17">
        <v>10</v>
      </c>
      <c r="T2341" s="17" t="str">
        <f t="shared" si="146"/>
        <v>No</v>
      </c>
      <c r="U2341" s="82">
        <v>42681</v>
      </c>
      <c r="V2341" s="82">
        <v>43951</v>
      </c>
      <c r="W2341" s="17">
        <v>306</v>
      </c>
      <c r="X2341" s="17" t="str">
        <f t="shared" si="147"/>
        <v>Active</v>
      </c>
      <c r="Y2341" s="17" t="s">
        <v>15616</v>
      </c>
      <c r="Z2341" s="17"/>
    </row>
    <row r="2342" spans="1:26" x14ac:dyDescent="0.25">
      <c r="A2342">
        <v>2341</v>
      </c>
      <c r="B2342" s="17" t="s">
        <v>13178</v>
      </c>
      <c r="C2342" s="17">
        <v>3058</v>
      </c>
      <c r="D2342" s="17" t="str">
        <f>INDEX(Hosts!$A:$O,MATCH(Places!$C2342,Hosts!$A:$A,0),MATCH(Places!D$1,Hosts!$1:$1,0))</f>
        <v>Within a day</v>
      </c>
      <c r="E2342" s="87">
        <f>INDEX(Hosts!$A:$O,MATCH(Places!$C2342,Hosts!$A:$A,0),MATCH(Places!E$1,Hosts!$1:$1,0))</f>
        <v>0.67</v>
      </c>
      <c r="F2342" s="87">
        <f>INDEX(Hosts!$A:$O,MATCH(Places!$C2342,Hosts!$A:$A,0),MATCH(Places!F$1,Hosts!$1:$1,0))</f>
        <v>0</v>
      </c>
      <c r="G2342" s="17" t="str">
        <f>INDEX(Hosts!$A:$O,MATCH(Places!$C2342,Hosts!$A:$A,0),MATCH(Places!G$1,Hosts!$1:$1,0))</f>
        <v>No</v>
      </c>
      <c r="H2342" s="17">
        <v>25</v>
      </c>
      <c r="I2342" s="17" t="str">
        <f>INDEX(Neighborhoods!$A:$C,MATCH(Places!$H2342,Neighborhoods!$A:$A,0),MATCH(Places!I$1,Neighborhoods!$1:$1,0))</f>
        <v>Queens</v>
      </c>
      <c r="J2342" s="17" t="str">
        <f>INDEX(Neighborhoods!$A:$C,MATCH(Places!$H2342,Neighborhoods!$A:$A,0),MATCH(Places!J$1,Neighborhoods!$1:$1,0))</f>
        <v>Ridgewood</v>
      </c>
      <c r="K2342" s="17" t="s">
        <v>1</v>
      </c>
      <c r="L2342" s="17" t="str">
        <f t="shared" si="144"/>
        <v>Yes</v>
      </c>
      <c r="M2342" s="17">
        <v>2</v>
      </c>
      <c r="N2342" s="17" t="str" cm="1">
        <f t="array" ref="N2342">_xlfn.IFS(M2342&lt;=2,"Small",M2342&lt;=5,"Medium",M2342&gt;5,"Large")</f>
        <v>Small</v>
      </c>
      <c r="O2342" s="65">
        <v>55</v>
      </c>
      <c r="P2342" s="87">
        <f t="shared" si="145"/>
        <v>0.03</v>
      </c>
      <c r="Q2342" s="68">
        <v>4.33</v>
      </c>
      <c r="R2342" s="68" t="str" cm="1">
        <f t="array" ref="R2342">_xlfn.SWITCH(ROUND(Q2342,0),5,"Excellent",4,"Good",3,"Ok","Bad")</f>
        <v>Good</v>
      </c>
      <c r="S2342" s="17">
        <v>9</v>
      </c>
      <c r="T2342" s="17" t="str">
        <f t="shared" si="146"/>
        <v>No</v>
      </c>
      <c r="U2342" s="82">
        <v>42738</v>
      </c>
      <c r="V2342" s="82">
        <v>42884</v>
      </c>
      <c r="W2342" s="17">
        <v>0</v>
      </c>
      <c r="X2342" s="17" t="str">
        <f t="shared" si="147"/>
        <v>Inactive</v>
      </c>
      <c r="Y2342" s="17" t="s">
        <v>15615</v>
      </c>
      <c r="Z2342" s="17"/>
    </row>
    <row r="2343" spans="1:26" x14ac:dyDescent="0.25">
      <c r="A2343">
        <v>2342</v>
      </c>
      <c r="B2343" s="17" t="s">
        <v>1723</v>
      </c>
      <c r="C2343" s="17">
        <v>3052</v>
      </c>
      <c r="D2343" s="17" t="str">
        <f>INDEX(Hosts!$A:$O,MATCH(Places!$C2343,Hosts!$A:$A,0),MATCH(Places!D$1,Hosts!$1:$1,0))</f>
        <v>Within an hour</v>
      </c>
      <c r="E2343" s="87">
        <f>INDEX(Hosts!$A:$O,MATCH(Places!$C2343,Hosts!$A:$A,0),MATCH(Places!E$1,Hosts!$1:$1,0))</f>
        <v>1</v>
      </c>
      <c r="F2343" s="87">
        <f>INDEX(Hosts!$A:$O,MATCH(Places!$C2343,Hosts!$A:$A,0),MATCH(Places!F$1,Hosts!$1:$1,0))</f>
        <v>0.97</v>
      </c>
      <c r="G2343" s="17" t="str">
        <f>INDEX(Hosts!$A:$O,MATCH(Places!$C2343,Hosts!$A:$A,0),MATCH(Places!G$1,Hosts!$1:$1,0))</f>
        <v>Yes</v>
      </c>
      <c r="H2343" s="17">
        <v>12</v>
      </c>
      <c r="I2343" s="17" t="str">
        <f>INDEX(Neighborhoods!$A:$C,MATCH(Places!$H2343,Neighborhoods!$A:$A,0),MATCH(Places!I$1,Neighborhoods!$1:$1,0))</f>
        <v>Brooklyn</v>
      </c>
      <c r="J2343" s="17" t="str">
        <f>INDEX(Neighborhoods!$A:$C,MATCH(Places!$H2343,Neighborhoods!$A:$A,0),MATCH(Places!J$1,Neighborhoods!$1:$1,0))</f>
        <v>Williamsburg</v>
      </c>
      <c r="K2343" s="17" t="s">
        <v>1</v>
      </c>
      <c r="L2343" s="17" t="str">
        <f t="shared" si="144"/>
        <v>Yes</v>
      </c>
      <c r="M2343" s="17">
        <v>2</v>
      </c>
      <c r="N2343" s="17" t="str" cm="1">
        <f t="array" ref="N2343">_xlfn.IFS(M2343&lt;=2,"Small",M2343&lt;=5,"Medium",M2343&gt;5,"Large")</f>
        <v>Small</v>
      </c>
      <c r="O2343" s="65">
        <v>55</v>
      </c>
      <c r="P2343" s="87">
        <f t="shared" si="145"/>
        <v>0.03</v>
      </c>
      <c r="Q2343" s="68">
        <v>4.96</v>
      </c>
      <c r="R2343" s="68" t="str" cm="1">
        <f t="array" ref="R2343">_xlfn.SWITCH(ROUND(Q2343,0),5,"Excellent",4,"Good",3,"Ok","Bad")</f>
        <v>Excellent</v>
      </c>
      <c r="S2343" s="17">
        <v>203</v>
      </c>
      <c r="T2343" s="17" t="str">
        <f t="shared" si="146"/>
        <v>Yes</v>
      </c>
      <c r="U2343" s="82">
        <v>42681</v>
      </c>
      <c r="V2343" s="82">
        <v>44044</v>
      </c>
      <c r="W2343" s="17">
        <v>32</v>
      </c>
      <c r="X2343" s="17" t="str">
        <f t="shared" si="147"/>
        <v>Active</v>
      </c>
      <c r="Y2343" s="17" t="s">
        <v>15615</v>
      </c>
      <c r="Z2343" s="17"/>
    </row>
    <row r="2344" spans="1:26" x14ac:dyDescent="0.25">
      <c r="A2344">
        <v>2343</v>
      </c>
      <c r="B2344" s="17" t="s">
        <v>1724</v>
      </c>
      <c r="C2344" s="17">
        <v>1387</v>
      </c>
      <c r="D2344" s="17" t="str">
        <f>INDEX(Hosts!$A:$O,MATCH(Places!$C2344,Hosts!$A:$A,0),MATCH(Places!D$1,Hosts!$1:$1,0))</f>
        <v>Within a day</v>
      </c>
      <c r="E2344" s="87">
        <f>INDEX(Hosts!$A:$O,MATCH(Places!$C2344,Hosts!$A:$A,0),MATCH(Places!E$1,Hosts!$1:$1,0))</f>
        <v>1</v>
      </c>
      <c r="F2344" s="87">
        <f>INDEX(Hosts!$A:$O,MATCH(Places!$C2344,Hosts!$A:$A,0),MATCH(Places!F$1,Hosts!$1:$1,0))</f>
        <v>1</v>
      </c>
      <c r="G2344" s="17" t="str">
        <f>INDEX(Hosts!$A:$O,MATCH(Places!$C2344,Hosts!$A:$A,0),MATCH(Places!G$1,Hosts!$1:$1,0))</f>
        <v>Yes</v>
      </c>
      <c r="H2344" s="17">
        <v>8</v>
      </c>
      <c r="I2344" s="17" t="str">
        <f>INDEX(Neighborhoods!$A:$C,MATCH(Places!$H2344,Neighborhoods!$A:$A,0),MATCH(Places!I$1,Neighborhoods!$1:$1,0))</f>
        <v>Brooklyn</v>
      </c>
      <c r="J2344" s="17" t="str">
        <f>INDEX(Neighborhoods!$A:$C,MATCH(Places!$H2344,Neighborhoods!$A:$A,0),MATCH(Places!J$1,Neighborhoods!$1:$1,0))</f>
        <v>Bushwick</v>
      </c>
      <c r="K2344" s="17" t="s">
        <v>1</v>
      </c>
      <c r="L2344" s="17" t="str">
        <f t="shared" si="144"/>
        <v>Yes</v>
      </c>
      <c r="M2344" s="17">
        <v>1</v>
      </c>
      <c r="N2344" s="17" t="str" cm="1">
        <f t="array" ref="N2344">_xlfn.IFS(M2344&lt;=2,"Small",M2344&lt;=5,"Medium",M2344&gt;5,"Large")</f>
        <v>Small</v>
      </c>
      <c r="O2344" s="65">
        <v>50</v>
      </c>
      <c r="P2344" s="87">
        <f t="shared" si="145"/>
        <v>0.03</v>
      </c>
      <c r="Q2344" s="68">
        <v>4.9000000000000004</v>
      </c>
      <c r="R2344" s="68" t="str" cm="1">
        <f t="array" ref="R2344">_xlfn.SWITCH(ROUND(Q2344,0),5,"Excellent",4,"Good",3,"Ok","Bad")</f>
        <v>Excellent</v>
      </c>
      <c r="S2344" s="17">
        <v>104</v>
      </c>
      <c r="T2344" s="17" t="str">
        <f t="shared" si="146"/>
        <v>Yes</v>
      </c>
      <c r="U2344" s="82">
        <v>42737</v>
      </c>
      <c r="V2344" s="82">
        <v>43899</v>
      </c>
      <c r="W2344" s="17">
        <v>0</v>
      </c>
      <c r="X2344" s="17" t="str">
        <f t="shared" si="147"/>
        <v>Inactive</v>
      </c>
      <c r="Y2344" s="17" t="s">
        <v>15616</v>
      </c>
      <c r="Z2344" s="17"/>
    </row>
    <row r="2345" spans="1:26" x14ac:dyDescent="0.25">
      <c r="A2345">
        <v>2344</v>
      </c>
      <c r="B2345" s="17" t="s">
        <v>1725</v>
      </c>
      <c r="C2345" s="17">
        <v>3062</v>
      </c>
      <c r="D2345" s="17" t="str">
        <f>INDEX(Hosts!$A:$O,MATCH(Places!$C2345,Hosts!$A:$A,0),MATCH(Places!D$1,Hosts!$1:$1,0))</f>
        <v>Within an hour</v>
      </c>
      <c r="E2345" s="87">
        <f>INDEX(Hosts!$A:$O,MATCH(Places!$C2345,Hosts!$A:$A,0),MATCH(Places!E$1,Hosts!$1:$1,0))</f>
        <v>1</v>
      </c>
      <c r="F2345" s="87">
        <f>INDEX(Hosts!$A:$O,MATCH(Places!$C2345,Hosts!$A:$A,0),MATCH(Places!F$1,Hosts!$1:$1,0))</f>
        <v>1</v>
      </c>
      <c r="G2345" s="17" t="str">
        <f>INDEX(Hosts!$A:$O,MATCH(Places!$C2345,Hosts!$A:$A,0),MATCH(Places!G$1,Hosts!$1:$1,0))</f>
        <v>Yes</v>
      </c>
      <c r="H2345" s="17">
        <v>16</v>
      </c>
      <c r="I2345" s="17" t="str">
        <f>INDEX(Neighborhoods!$A:$C,MATCH(Places!$H2345,Neighborhoods!$A:$A,0),MATCH(Places!I$1,Neighborhoods!$1:$1,0))</f>
        <v>Manhattan</v>
      </c>
      <c r="J2345" s="17" t="str">
        <f>INDEX(Neighborhoods!$A:$C,MATCH(Places!$H2345,Neighborhoods!$A:$A,0),MATCH(Places!J$1,Neighborhoods!$1:$1,0))</f>
        <v>Harlem</v>
      </c>
      <c r="K2345" s="17" t="s">
        <v>1</v>
      </c>
      <c r="L2345" s="17" t="str">
        <f t="shared" si="144"/>
        <v>Yes</v>
      </c>
      <c r="M2345" s="17">
        <v>2</v>
      </c>
      <c r="N2345" s="17" t="str" cm="1">
        <f t="array" ref="N2345">_xlfn.IFS(M2345&lt;=2,"Small",M2345&lt;=5,"Medium",M2345&gt;5,"Large")</f>
        <v>Small</v>
      </c>
      <c r="O2345" s="65">
        <v>67</v>
      </c>
      <c r="P2345" s="87">
        <f t="shared" si="145"/>
        <v>0.03</v>
      </c>
      <c r="Q2345" s="68">
        <v>4.9800000000000004</v>
      </c>
      <c r="R2345" s="68" t="str" cm="1">
        <f t="array" ref="R2345">_xlfn.SWITCH(ROUND(Q2345,0),5,"Excellent",4,"Good",3,"Ok","Bad")</f>
        <v>Excellent</v>
      </c>
      <c r="S2345" s="17">
        <v>186</v>
      </c>
      <c r="T2345" s="17" t="str">
        <f t="shared" si="146"/>
        <v>Yes</v>
      </c>
      <c r="U2345" s="82">
        <v>42687</v>
      </c>
      <c r="V2345" s="82">
        <v>43904</v>
      </c>
      <c r="W2345" s="17">
        <v>204</v>
      </c>
      <c r="X2345" s="17" t="str">
        <f t="shared" si="147"/>
        <v>Active</v>
      </c>
      <c r="Y2345" s="17" t="s">
        <v>15616</v>
      </c>
      <c r="Z2345" s="17"/>
    </row>
    <row r="2346" spans="1:26" x14ac:dyDescent="0.25">
      <c r="A2346">
        <v>2345</v>
      </c>
      <c r="B2346" s="17" t="s">
        <v>1726</v>
      </c>
      <c r="C2346" s="17">
        <v>2192</v>
      </c>
      <c r="D2346" s="17" t="str">
        <f>INDEX(Hosts!$A:$O,MATCH(Places!$C2346,Hosts!$A:$A,0),MATCH(Places!D$1,Hosts!$1:$1,0))</f>
        <v>Within a few hours</v>
      </c>
      <c r="E2346" s="87">
        <f>INDEX(Hosts!$A:$O,MATCH(Places!$C2346,Hosts!$A:$A,0),MATCH(Places!E$1,Hosts!$1:$1,0))</f>
        <v>1</v>
      </c>
      <c r="F2346" s="87">
        <f>INDEX(Hosts!$A:$O,MATCH(Places!$C2346,Hosts!$A:$A,0),MATCH(Places!F$1,Hosts!$1:$1,0))</f>
        <v>0.78</v>
      </c>
      <c r="G2346" s="17" t="str">
        <f>INDEX(Hosts!$A:$O,MATCH(Places!$C2346,Hosts!$A:$A,0),MATCH(Places!G$1,Hosts!$1:$1,0))</f>
        <v>Yes</v>
      </c>
      <c r="H2346" s="17">
        <v>8</v>
      </c>
      <c r="I2346" s="17" t="str">
        <f>INDEX(Neighborhoods!$A:$C,MATCH(Places!$H2346,Neighborhoods!$A:$A,0),MATCH(Places!I$1,Neighborhoods!$1:$1,0))</f>
        <v>Brooklyn</v>
      </c>
      <c r="J2346" s="17" t="str">
        <f>INDEX(Neighborhoods!$A:$C,MATCH(Places!$H2346,Neighborhoods!$A:$A,0),MATCH(Places!J$1,Neighborhoods!$1:$1,0))</f>
        <v>Bushwick</v>
      </c>
      <c r="K2346" s="17" t="s">
        <v>11822</v>
      </c>
      <c r="L2346" s="17" t="str">
        <f t="shared" si="144"/>
        <v>No</v>
      </c>
      <c r="M2346" s="17">
        <v>4</v>
      </c>
      <c r="N2346" s="17" t="str" cm="1">
        <f t="array" ref="N2346">_xlfn.IFS(M2346&lt;=2,"Small",M2346&lt;=5,"Medium",M2346&gt;5,"Large")</f>
        <v>Medium</v>
      </c>
      <c r="O2346" s="65">
        <v>99</v>
      </c>
      <c r="P2346" s="87">
        <f t="shared" si="145"/>
        <v>0.03</v>
      </c>
      <c r="Q2346" s="68">
        <v>4.9000000000000004</v>
      </c>
      <c r="R2346" s="68" t="str" cm="1">
        <f t="array" ref="R2346">_xlfn.SWITCH(ROUND(Q2346,0),5,"Excellent",4,"Good",3,"Ok","Bad")</f>
        <v>Excellent</v>
      </c>
      <c r="S2346" s="17">
        <v>147</v>
      </c>
      <c r="T2346" s="17" t="str">
        <f t="shared" si="146"/>
        <v>Yes</v>
      </c>
      <c r="U2346" s="82">
        <v>42693</v>
      </c>
      <c r="V2346" s="82">
        <v>43899</v>
      </c>
      <c r="W2346" s="17">
        <v>173</v>
      </c>
      <c r="X2346" s="17" t="str">
        <f t="shared" si="147"/>
        <v>Active</v>
      </c>
      <c r="Y2346" s="17" t="s">
        <v>15615</v>
      </c>
      <c r="Z2346" s="17"/>
    </row>
    <row r="2347" spans="1:26" x14ac:dyDescent="0.25">
      <c r="A2347">
        <v>2346</v>
      </c>
      <c r="B2347" s="17" t="s">
        <v>1727</v>
      </c>
      <c r="C2347" s="17">
        <v>3063</v>
      </c>
      <c r="D2347" s="17" t="str">
        <f>INDEX(Hosts!$A:$O,MATCH(Places!$C2347,Hosts!$A:$A,0),MATCH(Places!D$1,Hosts!$1:$1,0))</f>
        <v>Within an hour</v>
      </c>
      <c r="E2347" s="87">
        <f>INDEX(Hosts!$A:$O,MATCH(Places!$C2347,Hosts!$A:$A,0),MATCH(Places!E$1,Hosts!$1:$1,0))</f>
        <v>1</v>
      </c>
      <c r="F2347" s="87">
        <f>INDEX(Hosts!$A:$O,MATCH(Places!$C2347,Hosts!$A:$A,0),MATCH(Places!F$1,Hosts!$1:$1,0))</f>
        <v>0.99</v>
      </c>
      <c r="G2347" s="17" t="str">
        <f>INDEX(Hosts!$A:$O,MATCH(Places!$C2347,Hosts!$A:$A,0),MATCH(Places!G$1,Hosts!$1:$1,0))</f>
        <v>No</v>
      </c>
      <c r="H2347" s="17">
        <v>8</v>
      </c>
      <c r="I2347" s="17" t="str">
        <f>INDEX(Neighborhoods!$A:$C,MATCH(Places!$H2347,Neighborhoods!$A:$A,0),MATCH(Places!I$1,Neighborhoods!$1:$1,0))</f>
        <v>Brooklyn</v>
      </c>
      <c r="J2347" s="17" t="str">
        <f>INDEX(Neighborhoods!$A:$C,MATCH(Places!$H2347,Neighborhoods!$A:$A,0),MATCH(Places!J$1,Neighborhoods!$1:$1,0))</f>
        <v>Bushwick</v>
      </c>
      <c r="K2347" s="17" t="s">
        <v>1</v>
      </c>
      <c r="L2347" s="17" t="str">
        <f t="shared" si="144"/>
        <v>Yes</v>
      </c>
      <c r="M2347" s="17">
        <v>1</v>
      </c>
      <c r="N2347" s="17" t="str" cm="1">
        <f t="array" ref="N2347">_xlfn.IFS(M2347&lt;=2,"Small",M2347&lt;=5,"Medium",M2347&gt;5,"Large")</f>
        <v>Small</v>
      </c>
      <c r="O2347" s="65">
        <v>45</v>
      </c>
      <c r="P2347" s="87">
        <f t="shared" si="145"/>
        <v>0.03</v>
      </c>
      <c r="Q2347" s="68">
        <v>4.57</v>
      </c>
      <c r="R2347" s="68" t="str" cm="1">
        <f t="array" ref="R2347">_xlfn.SWITCH(ROUND(Q2347,0),5,"Excellent",4,"Good",3,"Ok","Bad")</f>
        <v>Excellent</v>
      </c>
      <c r="S2347" s="17">
        <v>125</v>
      </c>
      <c r="T2347" s="17" t="str">
        <f t="shared" si="146"/>
        <v>No</v>
      </c>
      <c r="U2347" s="82">
        <v>42680</v>
      </c>
      <c r="V2347" s="82">
        <v>44038</v>
      </c>
      <c r="W2347" s="17">
        <v>319</v>
      </c>
      <c r="X2347" s="17" t="str">
        <f t="shared" si="147"/>
        <v>Active</v>
      </c>
      <c r="Y2347" s="17" t="s">
        <v>15616</v>
      </c>
      <c r="Z2347" s="17"/>
    </row>
    <row r="2348" spans="1:26" x14ac:dyDescent="0.25">
      <c r="A2348">
        <v>2347</v>
      </c>
      <c r="B2348" s="17" t="s">
        <v>14802</v>
      </c>
      <c r="C2348" s="17">
        <v>899</v>
      </c>
      <c r="D2348" s="17" t="str">
        <f>INDEX(Hosts!$A:$O,MATCH(Places!$C2348,Hosts!$A:$A,0),MATCH(Places!D$1,Hosts!$1:$1,0))</f>
        <v>Within an hour</v>
      </c>
      <c r="E2348" s="87">
        <f>INDEX(Hosts!$A:$O,MATCH(Places!$C2348,Hosts!$A:$A,0),MATCH(Places!E$1,Hosts!$1:$1,0))</f>
        <v>1</v>
      </c>
      <c r="F2348" s="87">
        <f>INDEX(Hosts!$A:$O,MATCH(Places!$C2348,Hosts!$A:$A,0),MATCH(Places!F$1,Hosts!$1:$1,0))</f>
        <v>0.5</v>
      </c>
      <c r="G2348" s="17" t="str">
        <f>INDEX(Hosts!$A:$O,MATCH(Places!$C2348,Hosts!$A:$A,0),MATCH(Places!G$1,Hosts!$1:$1,0))</f>
        <v>No</v>
      </c>
      <c r="H2348" s="17">
        <v>16</v>
      </c>
      <c r="I2348" s="17" t="str">
        <f>INDEX(Neighborhoods!$A:$C,MATCH(Places!$H2348,Neighborhoods!$A:$A,0),MATCH(Places!I$1,Neighborhoods!$1:$1,0))</f>
        <v>Manhattan</v>
      </c>
      <c r="J2348" s="17" t="str">
        <f>INDEX(Neighborhoods!$A:$C,MATCH(Places!$H2348,Neighborhoods!$A:$A,0),MATCH(Places!J$1,Neighborhoods!$1:$1,0))</f>
        <v>Harlem</v>
      </c>
      <c r="K2348" s="17" t="s">
        <v>1</v>
      </c>
      <c r="L2348" s="17" t="str">
        <f t="shared" si="144"/>
        <v>Yes</v>
      </c>
      <c r="M2348" s="17">
        <v>1</v>
      </c>
      <c r="N2348" s="17" t="str" cm="1">
        <f t="array" ref="N2348">_xlfn.IFS(M2348&lt;=2,"Small",M2348&lt;=5,"Medium",M2348&gt;5,"Large")</f>
        <v>Small</v>
      </c>
      <c r="O2348" s="65">
        <v>45</v>
      </c>
      <c r="P2348" s="87">
        <f t="shared" si="145"/>
        <v>0.03</v>
      </c>
      <c r="Q2348" s="68">
        <v>4.67</v>
      </c>
      <c r="R2348" s="68" t="str" cm="1">
        <f t="array" ref="R2348">_xlfn.SWITCH(ROUND(Q2348,0),5,"Excellent",4,"Good",3,"Ok","Bad")</f>
        <v>Excellent</v>
      </c>
      <c r="S2348" s="17">
        <v>6</v>
      </c>
      <c r="T2348" s="17" t="str">
        <f t="shared" si="146"/>
        <v>No</v>
      </c>
      <c r="U2348" s="82">
        <v>42824</v>
      </c>
      <c r="V2348" s="82">
        <v>43920</v>
      </c>
      <c r="W2348" s="17">
        <v>365</v>
      </c>
      <c r="X2348" s="17" t="str">
        <f t="shared" si="147"/>
        <v>Active</v>
      </c>
      <c r="Y2348" s="17" t="s">
        <v>15615</v>
      </c>
      <c r="Z2348" s="17"/>
    </row>
    <row r="2349" spans="1:26" x14ac:dyDescent="0.25">
      <c r="A2349">
        <v>2348</v>
      </c>
      <c r="B2349" s="17" t="s">
        <v>1728</v>
      </c>
      <c r="C2349" s="17">
        <v>3064</v>
      </c>
      <c r="D2349" s="17" t="str">
        <f>INDEX(Hosts!$A:$O,MATCH(Places!$C2349,Hosts!$A:$A,0),MATCH(Places!D$1,Hosts!$1:$1,0))</f>
        <v>Within a day</v>
      </c>
      <c r="E2349" s="87">
        <f>INDEX(Hosts!$A:$O,MATCH(Places!$C2349,Hosts!$A:$A,0),MATCH(Places!E$1,Hosts!$1:$1,0))</f>
        <v>0.8</v>
      </c>
      <c r="F2349" s="87">
        <f>INDEX(Hosts!$A:$O,MATCH(Places!$C2349,Hosts!$A:$A,0),MATCH(Places!F$1,Hosts!$1:$1,0))</f>
        <v>0.98</v>
      </c>
      <c r="G2349" s="17" t="str">
        <f>INDEX(Hosts!$A:$O,MATCH(Places!$C2349,Hosts!$A:$A,0),MATCH(Places!G$1,Hosts!$1:$1,0))</f>
        <v>No</v>
      </c>
      <c r="H2349" s="17">
        <v>7</v>
      </c>
      <c r="I2349" s="17" t="str">
        <f>INDEX(Neighborhoods!$A:$C,MATCH(Places!$H2349,Neighborhoods!$A:$A,0),MATCH(Places!I$1,Neighborhoods!$1:$1,0))</f>
        <v>Brooklyn</v>
      </c>
      <c r="J2349" s="17" t="str">
        <f>INDEX(Neighborhoods!$A:$C,MATCH(Places!$H2349,Neighborhoods!$A:$A,0),MATCH(Places!J$1,Neighborhoods!$1:$1,0))</f>
        <v>Bedford-Stuyvesant</v>
      </c>
      <c r="K2349" s="17" t="s">
        <v>11822</v>
      </c>
      <c r="L2349" s="17" t="str">
        <f t="shared" si="144"/>
        <v>No</v>
      </c>
      <c r="M2349" s="17">
        <v>3</v>
      </c>
      <c r="N2349" s="17" t="str" cm="1">
        <f t="array" ref="N2349">_xlfn.IFS(M2349&lt;=2,"Small",M2349&lt;=5,"Medium",M2349&gt;5,"Large")</f>
        <v>Medium</v>
      </c>
      <c r="O2349" s="65">
        <v>142</v>
      </c>
      <c r="P2349" s="87">
        <f t="shared" si="145"/>
        <v>0.03</v>
      </c>
      <c r="Q2349" s="68">
        <v>4.59</v>
      </c>
      <c r="R2349" s="68" t="str" cm="1">
        <f t="array" ref="R2349">_xlfn.SWITCH(ROUND(Q2349,0),5,"Excellent",4,"Good",3,"Ok","Bad")</f>
        <v>Excellent</v>
      </c>
      <c r="S2349" s="17">
        <v>160</v>
      </c>
      <c r="T2349" s="17" t="str">
        <f t="shared" si="146"/>
        <v>No</v>
      </c>
      <c r="U2349" s="82">
        <v>42694</v>
      </c>
      <c r="V2349" s="82">
        <v>43902</v>
      </c>
      <c r="W2349" s="17">
        <v>74</v>
      </c>
      <c r="X2349" s="17" t="str">
        <f t="shared" si="147"/>
        <v>Active</v>
      </c>
      <c r="Y2349" s="17" t="s">
        <v>15615</v>
      </c>
      <c r="Z2349" s="17"/>
    </row>
    <row r="2350" spans="1:26" x14ac:dyDescent="0.25">
      <c r="A2350">
        <v>2349</v>
      </c>
      <c r="B2350" s="17" t="s">
        <v>1729</v>
      </c>
      <c r="C2350" s="17">
        <v>3063</v>
      </c>
      <c r="D2350" s="17" t="str">
        <f>INDEX(Hosts!$A:$O,MATCH(Places!$C2350,Hosts!$A:$A,0),MATCH(Places!D$1,Hosts!$1:$1,0))</f>
        <v>Within an hour</v>
      </c>
      <c r="E2350" s="87">
        <f>INDEX(Hosts!$A:$O,MATCH(Places!$C2350,Hosts!$A:$A,0),MATCH(Places!E$1,Hosts!$1:$1,0))</f>
        <v>1</v>
      </c>
      <c r="F2350" s="87">
        <f>INDEX(Hosts!$A:$O,MATCH(Places!$C2350,Hosts!$A:$A,0),MATCH(Places!F$1,Hosts!$1:$1,0))</f>
        <v>0.99</v>
      </c>
      <c r="G2350" s="17" t="str">
        <f>INDEX(Hosts!$A:$O,MATCH(Places!$C2350,Hosts!$A:$A,0),MATCH(Places!G$1,Hosts!$1:$1,0))</f>
        <v>No</v>
      </c>
      <c r="H2350" s="17">
        <v>8</v>
      </c>
      <c r="I2350" s="17" t="str">
        <f>INDEX(Neighborhoods!$A:$C,MATCH(Places!$H2350,Neighborhoods!$A:$A,0),MATCH(Places!I$1,Neighborhoods!$1:$1,0))</f>
        <v>Brooklyn</v>
      </c>
      <c r="J2350" s="17" t="str">
        <f>INDEX(Neighborhoods!$A:$C,MATCH(Places!$H2350,Neighborhoods!$A:$A,0),MATCH(Places!J$1,Neighborhoods!$1:$1,0))</f>
        <v>Bushwick</v>
      </c>
      <c r="K2350" s="17" t="s">
        <v>1</v>
      </c>
      <c r="L2350" s="17" t="str">
        <f t="shared" si="144"/>
        <v>Yes</v>
      </c>
      <c r="M2350" s="17">
        <v>2</v>
      </c>
      <c r="N2350" s="17" t="str" cm="1">
        <f t="array" ref="N2350">_xlfn.IFS(M2350&lt;=2,"Small",M2350&lt;=5,"Medium",M2350&gt;5,"Large")</f>
        <v>Small</v>
      </c>
      <c r="O2350" s="65">
        <v>40</v>
      </c>
      <c r="P2350" s="87">
        <f t="shared" si="145"/>
        <v>0.03</v>
      </c>
      <c r="Q2350" s="68">
        <v>4.45</v>
      </c>
      <c r="R2350" s="68" t="str" cm="1">
        <f t="array" ref="R2350">_xlfn.SWITCH(ROUND(Q2350,0),5,"Excellent",4,"Good",3,"Ok","Bad")</f>
        <v>Good</v>
      </c>
      <c r="S2350" s="17">
        <v>51</v>
      </c>
      <c r="T2350" s="17" t="str">
        <f t="shared" si="146"/>
        <v>No</v>
      </c>
      <c r="U2350" s="82">
        <v>42722</v>
      </c>
      <c r="V2350" s="82">
        <v>44038</v>
      </c>
      <c r="W2350" s="17">
        <v>364</v>
      </c>
      <c r="X2350" s="17" t="str">
        <f t="shared" si="147"/>
        <v>Active</v>
      </c>
      <c r="Y2350" s="17" t="s">
        <v>15616</v>
      </c>
      <c r="Z2350" s="17"/>
    </row>
    <row r="2351" spans="1:26" x14ac:dyDescent="0.25">
      <c r="A2351">
        <v>2350</v>
      </c>
      <c r="B2351" s="17" t="s">
        <v>1730</v>
      </c>
      <c r="C2351" s="17">
        <v>3065</v>
      </c>
      <c r="D2351" s="17" t="str">
        <f>INDEX(Hosts!$A:$O,MATCH(Places!$C2351,Hosts!$A:$A,0),MATCH(Places!D$1,Hosts!$1:$1,0))</f>
        <v>Within an hour</v>
      </c>
      <c r="E2351" s="87">
        <f>INDEX(Hosts!$A:$O,MATCH(Places!$C2351,Hosts!$A:$A,0),MATCH(Places!E$1,Hosts!$1:$1,0))</f>
        <v>1</v>
      </c>
      <c r="F2351" s="87">
        <f>INDEX(Hosts!$A:$O,MATCH(Places!$C2351,Hosts!$A:$A,0),MATCH(Places!F$1,Hosts!$1:$1,0))</f>
        <v>1</v>
      </c>
      <c r="G2351" s="17" t="str">
        <f>INDEX(Hosts!$A:$O,MATCH(Places!$C2351,Hosts!$A:$A,0),MATCH(Places!G$1,Hosts!$1:$1,0))</f>
        <v>Yes</v>
      </c>
      <c r="H2351" s="17">
        <v>7</v>
      </c>
      <c r="I2351" s="17" t="str">
        <f>INDEX(Neighborhoods!$A:$C,MATCH(Places!$H2351,Neighborhoods!$A:$A,0),MATCH(Places!I$1,Neighborhoods!$1:$1,0))</f>
        <v>Brooklyn</v>
      </c>
      <c r="J2351" s="17" t="str">
        <f>INDEX(Neighborhoods!$A:$C,MATCH(Places!$H2351,Neighborhoods!$A:$A,0),MATCH(Places!J$1,Neighborhoods!$1:$1,0))</f>
        <v>Bedford-Stuyvesant</v>
      </c>
      <c r="K2351" s="17" t="s">
        <v>11822</v>
      </c>
      <c r="L2351" s="17" t="str">
        <f t="shared" si="144"/>
        <v>No</v>
      </c>
      <c r="M2351" s="17">
        <v>5</v>
      </c>
      <c r="N2351" s="17" t="str" cm="1">
        <f t="array" ref="N2351">_xlfn.IFS(M2351&lt;=2,"Small",M2351&lt;=5,"Medium",M2351&gt;5,"Large")</f>
        <v>Medium</v>
      </c>
      <c r="O2351" s="65">
        <v>300</v>
      </c>
      <c r="P2351" s="87">
        <f t="shared" si="145"/>
        <v>0.04</v>
      </c>
      <c r="Q2351" s="68">
        <v>4.75</v>
      </c>
      <c r="R2351" s="68" t="str" cm="1">
        <f t="array" ref="R2351">_xlfn.SWITCH(ROUND(Q2351,0),5,"Excellent",4,"Good",3,"Ok","Bad")</f>
        <v>Excellent</v>
      </c>
      <c r="S2351" s="17">
        <v>44</v>
      </c>
      <c r="T2351" s="17" t="str">
        <f t="shared" si="146"/>
        <v>No</v>
      </c>
      <c r="U2351" s="82">
        <v>42739</v>
      </c>
      <c r="V2351" s="82">
        <v>43832</v>
      </c>
      <c r="W2351" s="17">
        <v>180</v>
      </c>
      <c r="X2351" s="17" t="str">
        <f t="shared" si="147"/>
        <v>Active</v>
      </c>
      <c r="Y2351" s="17" t="s">
        <v>15615</v>
      </c>
      <c r="Z2351" s="17"/>
    </row>
    <row r="2352" spans="1:26" x14ac:dyDescent="0.25">
      <c r="A2352">
        <v>2351</v>
      </c>
      <c r="B2352" s="17" t="s">
        <v>1731</v>
      </c>
      <c r="C2352" s="17">
        <v>2102</v>
      </c>
      <c r="D2352" s="17" t="str">
        <f>INDEX(Hosts!$A:$O,MATCH(Places!$C2352,Hosts!$A:$A,0),MATCH(Places!D$1,Hosts!$1:$1,0))</f>
        <v>Within a few hours</v>
      </c>
      <c r="E2352" s="87">
        <f>INDEX(Hosts!$A:$O,MATCH(Places!$C2352,Hosts!$A:$A,0),MATCH(Places!E$1,Hosts!$1:$1,0))</f>
        <v>1</v>
      </c>
      <c r="F2352" s="87">
        <f>INDEX(Hosts!$A:$O,MATCH(Places!$C2352,Hosts!$A:$A,0),MATCH(Places!F$1,Hosts!$1:$1,0))</f>
        <v>0.24</v>
      </c>
      <c r="G2352" s="17" t="str">
        <f>INDEX(Hosts!$A:$O,MATCH(Places!$C2352,Hosts!$A:$A,0),MATCH(Places!G$1,Hosts!$1:$1,0))</f>
        <v>Yes</v>
      </c>
      <c r="H2352" s="17">
        <v>18</v>
      </c>
      <c r="I2352" s="17" t="str">
        <f>INDEX(Neighborhoods!$A:$C,MATCH(Places!$H2352,Neighborhoods!$A:$A,0),MATCH(Places!I$1,Neighborhoods!$1:$1,0))</f>
        <v>Manhattan</v>
      </c>
      <c r="J2352" s="17" t="str">
        <f>INDEX(Neighborhoods!$A:$C,MATCH(Places!$H2352,Neighborhoods!$A:$A,0),MATCH(Places!J$1,Neighborhoods!$1:$1,0))</f>
        <v>Midtown</v>
      </c>
      <c r="K2352" s="17" t="s">
        <v>11822</v>
      </c>
      <c r="L2352" s="17" t="str">
        <f t="shared" si="144"/>
        <v>No</v>
      </c>
      <c r="M2352" s="17">
        <v>6</v>
      </c>
      <c r="N2352" s="17" t="str" cm="1">
        <f t="array" ref="N2352">_xlfn.IFS(M2352&lt;=2,"Small",M2352&lt;=5,"Medium",M2352&gt;5,"Large")</f>
        <v>Large</v>
      </c>
      <c r="O2352" s="65">
        <v>1499</v>
      </c>
      <c r="P2352" s="87">
        <f t="shared" si="145"/>
        <v>7.0000000000000007E-2</v>
      </c>
      <c r="Q2352" s="68">
        <v>5</v>
      </c>
      <c r="R2352" s="68" t="str" cm="1">
        <f t="array" ref="R2352">_xlfn.SWITCH(ROUND(Q2352,0),5,"Excellent",4,"Good",3,"Ok","Bad")</f>
        <v>Excellent</v>
      </c>
      <c r="S2352" s="17">
        <v>5</v>
      </c>
      <c r="T2352" s="17" t="str">
        <f t="shared" si="146"/>
        <v>No</v>
      </c>
      <c r="U2352" s="82">
        <v>43418</v>
      </c>
      <c r="V2352" s="82">
        <v>43828</v>
      </c>
      <c r="W2352" s="17">
        <v>312</v>
      </c>
      <c r="X2352" s="17" t="str">
        <f t="shared" si="147"/>
        <v>Active</v>
      </c>
      <c r="Y2352" s="17" t="s">
        <v>15615</v>
      </c>
      <c r="Z2352" s="17"/>
    </row>
    <row r="2353" spans="1:26" x14ac:dyDescent="0.25">
      <c r="A2353">
        <v>2352</v>
      </c>
      <c r="B2353" s="17" t="s">
        <v>1732</v>
      </c>
      <c r="C2353" s="17">
        <v>2102</v>
      </c>
      <c r="D2353" s="17" t="str">
        <f>INDEX(Hosts!$A:$O,MATCH(Places!$C2353,Hosts!$A:$A,0),MATCH(Places!D$1,Hosts!$1:$1,0))</f>
        <v>Within a few hours</v>
      </c>
      <c r="E2353" s="87">
        <f>INDEX(Hosts!$A:$O,MATCH(Places!$C2353,Hosts!$A:$A,0),MATCH(Places!E$1,Hosts!$1:$1,0))</f>
        <v>1</v>
      </c>
      <c r="F2353" s="87">
        <f>INDEX(Hosts!$A:$O,MATCH(Places!$C2353,Hosts!$A:$A,0),MATCH(Places!F$1,Hosts!$1:$1,0))</f>
        <v>0.24</v>
      </c>
      <c r="G2353" s="17" t="str">
        <f>INDEX(Hosts!$A:$O,MATCH(Places!$C2353,Hosts!$A:$A,0),MATCH(Places!G$1,Hosts!$1:$1,0))</f>
        <v>Yes</v>
      </c>
      <c r="H2353" s="17">
        <v>18</v>
      </c>
      <c r="I2353" s="17" t="str">
        <f>INDEX(Neighborhoods!$A:$C,MATCH(Places!$H2353,Neighborhoods!$A:$A,0),MATCH(Places!I$1,Neighborhoods!$1:$1,0))</f>
        <v>Manhattan</v>
      </c>
      <c r="J2353" s="17" t="str">
        <f>INDEX(Neighborhoods!$A:$C,MATCH(Places!$H2353,Neighborhoods!$A:$A,0),MATCH(Places!J$1,Neighborhoods!$1:$1,0))</f>
        <v>Midtown</v>
      </c>
      <c r="K2353" s="17" t="s">
        <v>11822</v>
      </c>
      <c r="L2353" s="17" t="str">
        <f t="shared" si="144"/>
        <v>No</v>
      </c>
      <c r="M2353" s="17">
        <v>4</v>
      </c>
      <c r="N2353" s="17" t="str" cm="1">
        <f t="array" ref="N2353">_xlfn.IFS(M2353&lt;=2,"Small",M2353&lt;=5,"Medium",M2353&gt;5,"Large")</f>
        <v>Medium</v>
      </c>
      <c r="O2353" s="65">
        <v>749</v>
      </c>
      <c r="P2353" s="87">
        <f t="shared" si="145"/>
        <v>0.05</v>
      </c>
      <c r="Q2353" s="68">
        <v>5</v>
      </c>
      <c r="R2353" s="68" t="str" cm="1">
        <f t="array" ref="R2353">_xlfn.SWITCH(ROUND(Q2353,0),5,"Excellent",4,"Good",3,"Ok","Bad")</f>
        <v>Excellent</v>
      </c>
      <c r="S2353" s="17">
        <v>12</v>
      </c>
      <c r="T2353" s="17" t="str">
        <f t="shared" si="146"/>
        <v>No</v>
      </c>
      <c r="U2353" s="82">
        <v>42722</v>
      </c>
      <c r="V2353" s="82">
        <v>43607</v>
      </c>
      <c r="W2353" s="17">
        <v>312</v>
      </c>
      <c r="X2353" s="17" t="str">
        <f t="shared" si="147"/>
        <v>Active</v>
      </c>
      <c r="Y2353" s="17" t="s">
        <v>15615</v>
      </c>
      <c r="Z2353" s="17"/>
    </row>
    <row r="2354" spans="1:26" x14ac:dyDescent="0.25">
      <c r="A2354">
        <v>2353</v>
      </c>
      <c r="B2354" s="17" t="s">
        <v>1733</v>
      </c>
      <c r="C2354" s="17">
        <v>1328</v>
      </c>
      <c r="D2354" s="17" t="str">
        <f>INDEX(Hosts!$A:$O,MATCH(Places!$C2354,Hosts!$A:$A,0),MATCH(Places!D$1,Hosts!$1:$1,0))</f>
        <v>Within a day</v>
      </c>
      <c r="E2354" s="87">
        <f>INDEX(Hosts!$A:$O,MATCH(Places!$C2354,Hosts!$A:$A,0),MATCH(Places!E$1,Hosts!$1:$1,0))</f>
        <v>0.56000000000000005</v>
      </c>
      <c r="F2354" s="87">
        <f>INDEX(Hosts!$A:$O,MATCH(Places!$C2354,Hosts!$A:$A,0),MATCH(Places!F$1,Hosts!$1:$1,0))</f>
        <v>0.99</v>
      </c>
      <c r="G2354" s="17" t="str">
        <f>INDEX(Hosts!$A:$O,MATCH(Places!$C2354,Hosts!$A:$A,0),MATCH(Places!G$1,Hosts!$1:$1,0))</f>
        <v>No</v>
      </c>
      <c r="H2354" s="17">
        <v>16</v>
      </c>
      <c r="I2354" s="17" t="str">
        <f>INDEX(Neighborhoods!$A:$C,MATCH(Places!$H2354,Neighborhoods!$A:$A,0),MATCH(Places!I$1,Neighborhoods!$1:$1,0))</f>
        <v>Manhattan</v>
      </c>
      <c r="J2354" s="17" t="str">
        <f>INDEX(Neighborhoods!$A:$C,MATCH(Places!$H2354,Neighborhoods!$A:$A,0),MATCH(Places!J$1,Neighborhoods!$1:$1,0))</f>
        <v>Harlem</v>
      </c>
      <c r="K2354" s="17" t="s">
        <v>1</v>
      </c>
      <c r="L2354" s="17" t="str">
        <f t="shared" si="144"/>
        <v>Yes</v>
      </c>
      <c r="M2354" s="17">
        <v>4</v>
      </c>
      <c r="N2354" s="17" t="str" cm="1">
        <f t="array" ref="N2354">_xlfn.IFS(M2354&lt;=2,"Small",M2354&lt;=5,"Medium",M2354&gt;5,"Large")</f>
        <v>Medium</v>
      </c>
      <c r="O2354" s="65">
        <v>166</v>
      </c>
      <c r="P2354" s="87">
        <f t="shared" si="145"/>
        <v>0.03</v>
      </c>
      <c r="Q2354" s="68">
        <v>4.7300000000000004</v>
      </c>
      <c r="R2354" s="68" t="str" cm="1">
        <f t="array" ref="R2354">_xlfn.SWITCH(ROUND(Q2354,0),5,"Excellent",4,"Good",3,"Ok","Bad")</f>
        <v>Excellent</v>
      </c>
      <c r="S2354" s="17">
        <v>186</v>
      </c>
      <c r="T2354" s="17" t="str">
        <f t="shared" si="146"/>
        <v>No</v>
      </c>
      <c r="U2354" s="82">
        <v>42765</v>
      </c>
      <c r="V2354" s="82">
        <v>43903</v>
      </c>
      <c r="W2354" s="17">
        <v>5</v>
      </c>
      <c r="X2354" s="17" t="str">
        <f t="shared" si="147"/>
        <v>Active</v>
      </c>
      <c r="Y2354" s="17" t="s">
        <v>15615</v>
      </c>
      <c r="Z2354" s="17"/>
    </row>
    <row r="2355" spans="1:26" x14ac:dyDescent="0.25">
      <c r="A2355">
        <v>2354</v>
      </c>
      <c r="B2355" s="17" t="s">
        <v>1734</v>
      </c>
      <c r="C2355" s="17">
        <v>3038</v>
      </c>
      <c r="D2355" s="17" t="str">
        <f>INDEX(Hosts!$A:$O,MATCH(Places!$C2355,Hosts!$A:$A,0),MATCH(Places!D$1,Hosts!$1:$1,0))</f>
        <v>Within an hour</v>
      </c>
      <c r="E2355" s="87">
        <f>INDEX(Hosts!$A:$O,MATCH(Places!$C2355,Hosts!$A:$A,0),MATCH(Places!E$1,Hosts!$1:$1,0))</f>
        <v>1</v>
      </c>
      <c r="F2355" s="87">
        <f>INDEX(Hosts!$A:$O,MATCH(Places!$C2355,Hosts!$A:$A,0),MATCH(Places!F$1,Hosts!$1:$1,0))</f>
        <v>1</v>
      </c>
      <c r="G2355" s="17" t="str">
        <f>INDEX(Hosts!$A:$O,MATCH(Places!$C2355,Hosts!$A:$A,0),MATCH(Places!G$1,Hosts!$1:$1,0))</f>
        <v>Yes</v>
      </c>
      <c r="H2355" s="17">
        <v>15</v>
      </c>
      <c r="I2355" s="17" t="str">
        <f>INDEX(Neighborhoods!$A:$C,MATCH(Places!$H2355,Neighborhoods!$A:$A,0),MATCH(Places!I$1,Neighborhoods!$1:$1,0))</f>
        <v>Manhattan</v>
      </c>
      <c r="J2355" s="17" t="str">
        <f>INDEX(Neighborhoods!$A:$C,MATCH(Places!$H2355,Neighborhoods!$A:$A,0),MATCH(Places!J$1,Neighborhoods!$1:$1,0))</f>
        <v>East Village</v>
      </c>
      <c r="K2355" s="17" t="s">
        <v>1</v>
      </c>
      <c r="L2355" s="17" t="str">
        <f t="shared" si="144"/>
        <v>Yes</v>
      </c>
      <c r="M2355" s="17">
        <v>2</v>
      </c>
      <c r="N2355" s="17" t="str" cm="1">
        <f t="array" ref="N2355">_xlfn.IFS(M2355&lt;=2,"Small",M2355&lt;=5,"Medium",M2355&gt;5,"Large")</f>
        <v>Small</v>
      </c>
      <c r="O2355" s="65">
        <v>70</v>
      </c>
      <c r="P2355" s="87">
        <f t="shared" si="145"/>
        <v>0.03</v>
      </c>
      <c r="Q2355" s="68">
        <v>4.8099999999999996</v>
      </c>
      <c r="R2355" s="68" t="str" cm="1">
        <f t="array" ref="R2355">_xlfn.SWITCH(ROUND(Q2355,0),5,"Excellent",4,"Good",3,"Ok","Bad")</f>
        <v>Excellent</v>
      </c>
      <c r="S2355" s="17">
        <v>231</v>
      </c>
      <c r="T2355" s="17" t="str">
        <f t="shared" si="146"/>
        <v>Yes</v>
      </c>
      <c r="U2355" s="82">
        <v>42683</v>
      </c>
      <c r="V2355" s="82">
        <v>43831</v>
      </c>
      <c r="W2355" s="17">
        <v>365</v>
      </c>
      <c r="X2355" s="17" t="str">
        <f t="shared" si="147"/>
        <v>Active</v>
      </c>
      <c r="Y2355" s="17" t="s">
        <v>15616</v>
      </c>
      <c r="Z2355" s="17"/>
    </row>
    <row r="2356" spans="1:26" x14ac:dyDescent="0.25">
      <c r="A2356">
        <v>2355</v>
      </c>
      <c r="B2356" s="17" t="s">
        <v>1735</v>
      </c>
      <c r="C2356" s="17">
        <v>393</v>
      </c>
      <c r="D2356" s="17" t="str">
        <f>INDEX(Hosts!$A:$O,MATCH(Places!$C2356,Hosts!$A:$A,0),MATCH(Places!D$1,Hosts!$1:$1,0))</f>
        <v>Within a few hours</v>
      </c>
      <c r="E2356" s="87">
        <f>INDEX(Hosts!$A:$O,MATCH(Places!$C2356,Hosts!$A:$A,0),MATCH(Places!E$1,Hosts!$1:$1,0))</f>
        <v>1</v>
      </c>
      <c r="F2356" s="87">
        <f>INDEX(Hosts!$A:$O,MATCH(Places!$C2356,Hosts!$A:$A,0),MATCH(Places!F$1,Hosts!$1:$1,0))</f>
        <v>1</v>
      </c>
      <c r="G2356" s="17" t="str">
        <f>INDEX(Hosts!$A:$O,MATCH(Places!$C2356,Hosts!$A:$A,0),MATCH(Places!G$1,Hosts!$1:$1,0))</f>
        <v>Yes</v>
      </c>
      <c r="H2356" s="17">
        <v>12</v>
      </c>
      <c r="I2356" s="17" t="str">
        <f>INDEX(Neighborhoods!$A:$C,MATCH(Places!$H2356,Neighborhoods!$A:$A,0),MATCH(Places!I$1,Neighborhoods!$1:$1,0))</f>
        <v>Brooklyn</v>
      </c>
      <c r="J2356" s="17" t="str">
        <f>INDEX(Neighborhoods!$A:$C,MATCH(Places!$H2356,Neighborhoods!$A:$A,0),MATCH(Places!J$1,Neighborhoods!$1:$1,0))</f>
        <v>Williamsburg</v>
      </c>
      <c r="K2356" s="17" t="s">
        <v>1</v>
      </c>
      <c r="L2356" s="17" t="str">
        <f t="shared" si="144"/>
        <v>Yes</v>
      </c>
      <c r="M2356" s="17">
        <v>2</v>
      </c>
      <c r="N2356" s="17" t="str" cm="1">
        <f t="array" ref="N2356">_xlfn.IFS(M2356&lt;=2,"Small",M2356&lt;=5,"Medium",M2356&gt;5,"Large")</f>
        <v>Small</v>
      </c>
      <c r="O2356" s="65">
        <v>56</v>
      </c>
      <c r="P2356" s="87">
        <f t="shared" si="145"/>
        <v>0.03</v>
      </c>
      <c r="Q2356" s="68">
        <v>5</v>
      </c>
      <c r="R2356" s="68" t="str" cm="1">
        <f t="array" ref="R2356">_xlfn.SWITCH(ROUND(Q2356,0),5,"Excellent",4,"Good",3,"Ok","Bad")</f>
        <v>Excellent</v>
      </c>
      <c r="S2356" s="17">
        <v>32</v>
      </c>
      <c r="T2356" s="17" t="str">
        <f t="shared" si="146"/>
        <v>No</v>
      </c>
      <c r="U2356" s="82">
        <v>42686</v>
      </c>
      <c r="V2356" s="82">
        <v>43809</v>
      </c>
      <c r="W2356" s="17">
        <v>63</v>
      </c>
      <c r="X2356" s="17" t="str">
        <f t="shared" si="147"/>
        <v>Active</v>
      </c>
      <c r="Y2356" s="17" t="s">
        <v>15615</v>
      </c>
      <c r="Z2356" s="17"/>
    </row>
    <row r="2357" spans="1:26" x14ac:dyDescent="0.25">
      <c r="A2357">
        <v>2356</v>
      </c>
      <c r="B2357" s="17" t="s">
        <v>1736</v>
      </c>
      <c r="C2357" s="17">
        <v>3066</v>
      </c>
      <c r="D2357" s="17" t="str">
        <f>INDEX(Hosts!$A:$O,MATCH(Places!$C2357,Hosts!$A:$A,0),MATCH(Places!D$1,Hosts!$1:$1,0))</f>
        <v>Within an hour</v>
      </c>
      <c r="E2357" s="87">
        <f>INDEX(Hosts!$A:$O,MATCH(Places!$C2357,Hosts!$A:$A,0),MATCH(Places!E$1,Hosts!$1:$1,0))</f>
        <v>1</v>
      </c>
      <c r="F2357" s="87">
        <f>INDEX(Hosts!$A:$O,MATCH(Places!$C2357,Hosts!$A:$A,0),MATCH(Places!F$1,Hosts!$1:$1,0))</f>
        <v>0.98</v>
      </c>
      <c r="G2357" s="17" t="str">
        <f>INDEX(Hosts!$A:$O,MATCH(Places!$C2357,Hosts!$A:$A,0),MATCH(Places!G$1,Hosts!$1:$1,0))</f>
        <v>Yes</v>
      </c>
      <c r="H2357" s="17">
        <v>21</v>
      </c>
      <c r="I2357" s="17" t="str">
        <f>INDEX(Neighborhoods!$A:$C,MATCH(Places!$H2357,Neighborhoods!$A:$A,0),MATCH(Places!I$1,Neighborhoods!$1:$1,0))</f>
        <v>Queens</v>
      </c>
      <c r="J2357" s="17" t="str">
        <f>INDEX(Neighborhoods!$A:$C,MATCH(Places!$H2357,Neighborhoods!$A:$A,0),MATCH(Places!J$1,Neighborhoods!$1:$1,0))</f>
        <v>Astoria</v>
      </c>
      <c r="K2357" s="17" t="s">
        <v>11822</v>
      </c>
      <c r="L2357" s="17" t="str">
        <f t="shared" si="144"/>
        <v>No</v>
      </c>
      <c r="M2357" s="17">
        <v>3</v>
      </c>
      <c r="N2357" s="17" t="str" cm="1">
        <f t="array" ref="N2357">_xlfn.IFS(M2357&lt;=2,"Small",M2357&lt;=5,"Medium",M2357&gt;5,"Large")</f>
        <v>Medium</v>
      </c>
      <c r="O2357" s="65">
        <v>74</v>
      </c>
      <c r="P2357" s="87">
        <f t="shared" si="145"/>
        <v>0.03</v>
      </c>
      <c r="Q2357" s="68">
        <v>4.9800000000000004</v>
      </c>
      <c r="R2357" s="68" t="str" cm="1">
        <f t="array" ref="R2357">_xlfn.SWITCH(ROUND(Q2357,0),5,"Excellent",4,"Good",3,"Ok","Bad")</f>
        <v>Excellent</v>
      </c>
      <c r="S2357" s="17">
        <v>167</v>
      </c>
      <c r="T2357" s="17" t="str">
        <f t="shared" si="146"/>
        <v>Yes</v>
      </c>
      <c r="U2357" s="82">
        <v>42701</v>
      </c>
      <c r="V2357" s="82">
        <v>44048</v>
      </c>
      <c r="W2357" s="17">
        <v>40</v>
      </c>
      <c r="X2357" s="17" t="str">
        <f t="shared" si="147"/>
        <v>Active</v>
      </c>
      <c r="Y2357" s="17" t="s">
        <v>15615</v>
      </c>
      <c r="Z2357" s="17"/>
    </row>
    <row r="2358" spans="1:26" x14ac:dyDescent="0.25">
      <c r="A2358">
        <v>2357</v>
      </c>
      <c r="B2358" s="17" t="s">
        <v>13969</v>
      </c>
      <c r="C2358" s="17">
        <v>1086</v>
      </c>
      <c r="D2358" s="17" t="str">
        <f>INDEX(Hosts!$A:$O,MATCH(Places!$C2358,Hosts!$A:$A,0),MATCH(Places!D$1,Hosts!$1:$1,0))</f>
        <v>Within an hour</v>
      </c>
      <c r="E2358" s="87">
        <f>INDEX(Hosts!$A:$O,MATCH(Places!$C2358,Hosts!$A:$A,0),MATCH(Places!E$1,Hosts!$1:$1,0))</f>
        <v>1</v>
      </c>
      <c r="F2358" s="87">
        <f>INDEX(Hosts!$A:$O,MATCH(Places!$C2358,Hosts!$A:$A,0),MATCH(Places!F$1,Hosts!$1:$1,0))</f>
        <v>1</v>
      </c>
      <c r="G2358" s="17" t="str">
        <f>INDEX(Hosts!$A:$O,MATCH(Places!$C2358,Hosts!$A:$A,0),MATCH(Places!G$1,Hosts!$1:$1,0))</f>
        <v>Yes</v>
      </c>
      <c r="H2358" s="17">
        <v>22</v>
      </c>
      <c r="I2358" s="17" t="str">
        <f>INDEX(Neighborhoods!$A:$C,MATCH(Places!$H2358,Neighborhoods!$A:$A,0),MATCH(Places!I$1,Neighborhoods!$1:$1,0))</f>
        <v>Queens</v>
      </c>
      <c r="J2358" s="17" t="str">
        <f>INDEX(Neighborhoods!$A:$C,MATCH(Places!$H2358,Neighborhoods!$A:$A,0),MATCH(Places!J$1,Neighborhoods!$1:$1,0))</f>
        <v>Flushing</v>
      </c>
      <c r="K2358" s="17" t="s">
        <v>11822</v>
      </c>
      <c r="L2358" s="17" t="str">
        <f t="shared" si="144"/>
        <v>No</v>
      </c>
      <c r="M2358" s="17">
        <v>4</v>
      </c>
      <c r="N2358" s="17" t="str" cm="1">
        <f t="array" ref="N2358">_xlfn.IFS(M2358&lt;=2,"Small",M2358&lt;=5,"Medium",M2358&gt;5,"Large")</f>
        <v>Medium</v>
      </c>
      <c r="O2358" s="65">
        <v>85</v>
      </c>
      <c r="P2358" s="87">
        <f t="shared" si="145"/>
        <v>0.03</v>
      </c>
      <c r="Q2358" s="68">
        <v>4.75</v>
      </c>
      <c r="R2358" s="68" t="str" cm="1">
        <f t="array" ref="R2358">_xlfn.SWITCH(ROUND(Q2358,0),5,"Excellent",4,"Good",3,"Ok","Bad")</f>
        <v>Excellent</v>
      </c>
      <c r="S2358" s="17">
        <v>4</v>
      </c>
      <c r="T2358" s="17" t="str">
        <f t="shared" si="146"/>
        <v>No</v>
      </c>
      <c r="U2358" s="82">
        <v>43118</v>
      </c>
      <c r="V2358" s="82">
        <v>43625</v>
      </c>
      <c r="W2358" s="17">
        <v>137</v>
      </c>
      <c r="X2358" s="17" t="str">
        <f t="shared" si="147"/>
        <v>Active</v>
      </c>
      <c r="Y2358" s="17" t="s">
        <v>15616</v>
      </c>
      <c r="Z2358" s="17"/>
    </row>
    <row r="2359" spans="1:26" x14ac:dyDescent="0.25">
      <c r="A2359">
        <v>2358</v>
      </c>
      <c r="B2359" s="17" t="s">
        <v>1737</v>
      </c>
      <c r="C2359" s="17">
        <v>592</v>
      </c>
      <c r="D2359" s="17" t="str">
        <f>INDEX(Hosts!$A:$O,MATCH(Places!$C2359,Hosts!$A:$A,0),MATCH(Places!D$1,Hosts!$1:$1,0))</f>
        <v>Within a day</v>
      </c>
      <c r="E2359" s="87">
        <f>INDEX(Hosts!$A:$O,MATCH(Places!$C2359,Hosts!$A:$A,0),MATCH(Places!E$1,Hosts!$1:$1,0))</f>
        <v>0.8</v>
      </c>
      <c r="F2359" s="87">
        <f>INDEX(Hosts!$A:$O,MATCH(Places!$C2359,Hosts!$A:$A,0),MATCH(Places!F$1,Hosts!$1:$1,0))</f>
        <v>0.44</v>
      </c>
      <c r="G2359" s="17" t="str">
        <f>INDEX(Hosts!$A:$O,MATCH(Places!$C2359,Hosts!$A:$A,0),MATCH(Places!G$1,Hosts!$1:$1,0))</f>
        <v>No</v>
      </c>
      <c r="H2359" s="17">
        <v>14</v>
      </c>
      <c r="I2359" s="17" t="str">
        <f>INDEX(Neighborhoods!$A:$C,MATCH(Places!$H2359,Neighborhoods!$A:$A,0),MATCH(Places!I$1,Neighborhoods!$1:$1,0))</f>
        <v>Manhattan</v>
      </c>
      <c r="J2359" s="17" t="str">
        <f>INDEX(Neighborhoods!$A:$C,MATCH(Places!$H2359,Neighborhoods!$A:$A,0),MATCH(Places!J$1,Neighborhoods!$1:$1,0))</f>
        <v>East Harlem</v>
      </c>
      <c r="K2359" s="17" t="s">
        <v>11822</v>
      </c>
      <c r="L2359" s="17" t="str">
        <f t="shared" si="144"/>
        <v>No</v>
      </c>
      <c r="M2359" s="17">
        <v>5</v>
      </c>
      <c r="N2359" s="17" t="str" cm="1">
        <f t="array" ref="N2359">_xlfn.IFS(M2359&lt;=2,"Small",M2359&lt;=5,"Medium",M2359&gt;5,"Large")</f>
        <v>Medium</v>
      </c>
      <c r="O2359" s="65">
        <v>250</v>
      </c>
      <c r="P2359" s="87">
        <f t="shared" si="145"/>
        <v>0.04</v>
      </c>
      <c r="Q2359" s="68">
        <v>4.43</v>
      </c>
      <c r="R2359" s="68" t="str" cm="1">
        <f t="array" ref="R2359">_xlfn.SWITCH(ROUND(Q2359,0),5,"Excellent",4,"Good",3,"Ok","Bad")</f>
        <v>Good</v>
      </c>
      <c r="S2359" s="17">
        <v>7</v>
      </c>
      <c r="T2359" s="17" t="str">
        <f t="shared" si="146"/>
        <v>No</v>
      </c>
      <c r="U2359" s="82">
        <v>42818</v>
      </c>
      <c r="V2359" s="82">
        <v>44031</v>
      </c>
      <c r="W2359" s="17">
        <v>0</v>
      </c>
      <c r="X2359" s="17" t="str">
        <f t="shared" si="147"/>
        <v>Inactive</v>
      </c>
      <c r="Y2359" s="17" t="s">
        <v>15615</v>
      </c>
      <c r="Z2359" s="17"/>
    </row>
    <row r="2360" spans="1:26" x14ac:dyDescent="0.25">
      <c r="A2360">
        <v>2359</v>
      </c>
      <c r="B2360" s="17" t="s">
        <v>1738</v>
      </c>
      <c r="C2360" s="17">
        <v>3068</v>
      </c>
      <c r="D2360" s="17" t="str">
        <f>INDEX(Hosts!$A:$O,MATCH(Places!$C2360,Hosts!$A:$A,0),MATCH(Places!D$1,Hosts!$1:$1,0))</f>
        <v>Within an hour</v>
      </c>
      <c r="E2360" s="87">
        <f>INDEX(Hosts!$A:$O,MATCH(Places!$C2360,Hosts!$A:$A,0),MATCH(Places!E$1,Hosts!$1:$1,0))</f>
        <v>1</v>
      </c>
      <c r="F2360" s="87">
        <f>INDEX(Hosts!$A:$O,MATCH(Places!$C2360,Hosts!$A:$A,0),MATCH(Places!F$1,Hosts!$1:$1,0))</f>
        <v>0.99</v>
      </c>
      <c r="G2360" s="17" t="str">
        <f>INDEX(Hosts!$A:$O,MATCH(Places!$C2360,Hosts!$A:$A,0),MATCH(Places!G$1,Hosts!$1:$1,0))</f>
        <v>No</v>
      </c>
      <c r="H2360" s="17">
        <v>7</v>
      </c>
      <c r="I2360" s="17" t="str">
        <f>INDEX(Neighborhoods!$A:$C,MATCH(Places!$H2360,Neighborhoods!$A:$A,0),MATCH(Places!I$1,Neighborhoods!$1:$1,0))</f>
        <v>Brooklyn</v>
      </c>
      <c r="J2360" s="17" t="str">
        <f>INDEX(Neighborhoods!$A:$C,MATCH(Places!$H2360,Neighborhoods!$A:$A,0),MATCH(Places!J$1,Neighborhoods!$1:$1,0))</f>
        <v>Bedford-Stuyvesant</v>
      </c>
      <c r="K2360" s="17" t="s">
        <v>11822</v>
      </c>
      <c r="L2360" s="17" t="str">
        <f t="shared" si="144"/>
        <v>No</v>
      </c>
      <c r="M2360" s="17">
        <v>7</v>
      </c>
      <c r="N2360" s="17" t="str" cm="1">
        <f t="array" ref="N2360">_xlfn.IFS(M2360&lt;=2,"Small",M2360&lt;=5,"Medium",M2360&gt;5,"Large")</f>
        <v>Large</v>
      </c>
      <c r="O2360" s="65">
        <v>43</v>
      </c>
      <c r="P2360" s="87">
        <f t="shared" si="145"/>
        <v>0.03</v>
      </c>
      <c r="Q2360" s="68">
        <v>4.5599999999999996</v>
      </c>
      <c r="R2360" s="68" t="str" cm="1">
        <f t="array" ref="R2360">_xlfn.SWITCH(ROUND(Q2360,0),5,"Excellent",4,"Good",3,"Ok","Bad")</f>
        <v>Excellent</v>
      </c>
      <c r="S2360" s="17">
        <v>84</v>
      </c>
      <c r="T2360" s="17" t="str">
        <f t="shared" si="146"/>
        <v>No</v>
      </c>
      <c r="U2360" s="82">
        <v>42715</v>
      </c>
      <c r="V2360" s="82">
        <v>44052</v>
      </c>
      <c r="W2360" s="17">
        <v>59</v>
      </c>
      <c r="X2360" s="17" t="str">
        <f t="shared" si="147"/>
        <v>Active</v>
      </c>
      <c r="Y2360" s="17" t="s">
        <v>15616</v>
      </c>
      <c r="Z2360" s="17"/>
    </row>
    <row r="2361" spans="1:26" x14ac:dyDescent="0.25">
      <c r="A2361">
        <v>2360</v>
      </c>
      <c r="B2361" s="17" t="s">
        <v>1739</v>
      </c>
      <c r="C2361" s="17">
        <v>619</v>
      </c>
      <c r="D2361" s="17" t="str">
        <f>INDEX(Hosts!$A:$O,MATCH(Places!$C2361,Hosts!$A:$A,0),MATCH(Places!D$1,Hosts!$1:$1,0))</f>
        <v>Within an hour</v>
      </c>
      <c r="E2361" s="87">
        <f>INDEX(Hosts!$A:$O,MATCH(Places!$C2361,Hosts!$A:$A,0),MATCH(Places!E$1,Hosts!$1:$1,0))</f>
        <v>1</v>
      </c>
      <c r="F2361" s="87">
        <f>INDEX(Hosts!$A:$O,MATCH(Places!$C2361,Hosts!$A:$A,0),MATCH(Places!F$1,Hosts!$1:$1,0))</f>
        <v>1</v>
      </c>
      <c r="G2361" s="17" t="str">
        <f>INDEX(Hosts!$A:$O,MATCH(Places!$C2361,Hosts!$A:$A,0),MATCH(Places!G$1,Hosts!$1:$1,0))</f>
        <v>Yes</v>
      </c>
      <c r="H2361" s="17">
        <v>16</v>
      </c>
      <c r="I2361" s="17" t="str">
        <f>INDEX(Neighborhoods!$A:$C,MATCH(Places!$H2361,Neighborhoods!$A:$A,0),MATCH(Places!I$1,Neighborhoods!$1:$1,0))</f>
        <v>Manhattan</v>
      </c>
      <c r="J2361" s="17" t="str">
        <f>INDEX(Neighborhoods!$A:$C,MATCH(Places!$H2361,Neighborhoods!$A:$A,0),MATCH(Places!J$1,Neighborhoods!$1:$1,0))</f>
        <v>Harlem</v>
      </c>
      <c r="K2361" s="17" t="s">
        <v>11822</v>
      </c>
      <c r="L2361" s="17" t="str">
        <f t="shared" si="144"/>
        <v>No</v>
      </c>
      <c r="M2361" s="17">
        <v>4</v>
      </c>
      <c r="N2361" s="17" t="str" cm="1">
        <f t="array" ref="N2361">_xlfn.IFS(M2361&lt;=2,"Small",M2361&lt;=5,"Medium",M2361&gt;5,"Large")</f>
        <v>Medium</v>
      </c>
      <c r="O2361" s="65">
        <v>203</v>
      </c>
      <c r="P2361" s="87">
        <f t="shared" si="145"/>
        <v>0.04</v>
      </c>
      <c r="Q2361" s="68">
        <v>4.8</v>
      </c>
      <c r="R2361" s="68" t="str" cm="1">
        <f t="array" ref="R2361">_xlfn.SWITCH(ROUND(Q2361,0),5,"Excellent",4,"Good",3,"Ok","Bad")</f>
        <v>Excellent</v>
      </c>
      <c r="S2361" s="17">
        <v>15</v>
      </c>
      <c r="T2361" s="17" t="str">
        <f t="shared" si="146"/>
        <v>No</v>
      </c>
      <c r="U2361" s="82">
        <v>42722</v>
      </c>
      <c r="V2361" s="82">
        <v>43828</v>
      </c>
      <c r="W2361" s="17">
        <v>0</v>
      </c>
      <c r="X2361" s="17" t="str">
        <f t="shared" si="147"/>
        <v>Inactive</v>
      </c>
      <c r="Y2361" s="17" t="s">
        <v>15615</v>
      </c>
      <c r="Z2361" s="17"/>
    </row>
    <row r="2362" spans="1:26" x14ac:dyDescent="0.25">
      <c r="A2362">
        <v>2361</v>
      </c>
      <c r="B2362" s="17" t="s">
        <v>14441</v>
      </c>
      <c r="C2362" s="17">
        <v>1868</v>
      </c>
      <c r="D2362" s="17" t="str">
        <f>INDEX(Hosts!$A:$O,MATCH(Places!$C2362,Hosts!$A:$A,0),MATCH(Places!D$1,Hosts!$1:$1,0))</f>
        <v>Within a day</v>
      </c>
      <c r="E2362" s="87">
        <f>INDEX(Hosts!$A:$O,MATCH(Places!$C2362,Hosts!$A:$A,0),MATCH(Places!E$1,Hosts!$1:$1,0))</f>
        <v>0.5</v>
      </c>
      <c r="F2362" s="87">
        <f>INDEX(Hosts!$A:$O,MATCH(Places!$C2362,Hosts!$A:$A,0),MATCH(Places!F$1,Hosts!$1:$1,0))</f>
        <v>0.5</v>
      </c>
      <c r="G2362" s="17" t="str">
        <f>INDEX(Hosts!$A:$O,MATCH(Places!$C2362,Hosts!$A:$A,0),MATCH(Places!G$1,Hosts!$1:$1,0))</f>
        <v>No</v>
      </c>
      <c r="H2362" s="17">
        <v>12</v>
      </c>
      <c r="I2362" s="17" t="str">
        <f>INDEX(Neighborhoods!$A:$C,MATCH(Places!$H2362,Neighborhoods!$A:$A,0),MATCH(Places!I$1,Neighborhoods!$1:$1,0))</f>
        <v>Brooklyn</v>
      </c>
      <c r="J2362" s="17" t="str">
        <f>INDEX(Neighborhoods!$A:$C,MATCH(Places!$H2362,Neighborhoods!$A:$A,0),MATCH(Places!J$1,Neighborhoods!$1:$1,0))</f>
        <v>Williamsburg</v>
      </c>
      <c r="K2362" s="17" t="s">
        <v>1</v>
      </c>
      <c r="L2362" s="17" t="str">
        <f t="shared" si="144"/>
        <v>Yes</v>
      </c>
      <c r="M2362" s="17">
        <v>2</v>
      </c>
      <c r="N2362" s="17" t="str" cm="1">
        <f t="array" ref="N2362">_xlfn.IFS(M2362&lt;=2,"Small",M2362&lt;=5,"Medium",M2362&gt;5,"Large")</f>
        <v>Small</v>
      </c>
      <c r="O2362" s="65">
        <v>74</v>
      </c>
      <c r="P2362" s="87">
        <f t="shared" si="145"/>
        <v>0.03</v>
      </c>
      <c r="Q2362" s="68">
        <v>4.5</v>
      </c>
      <c r="R2362" s="68" t="str" cm="1">
        <f t="array" ref="R2362">_xlfn.SWITCH(ROUND(Q2362,0),5,"Excellent",4,"Good",3,"Ok","Bad")</f>
        <v>Excellent</v>
      </c>
      <c r="S2362" s="17">
        <v>14</v>
      </c>
      <c r="T2362" s="17" t="str">
        <f t="shared" si="146"/>
        <v>No</v>
      </c>
      <c r="U2362" s="82">
        <v>42687</v>
      </c>
      <c r="V2362" s="82">
        <v>42757</v>
      </c>
      <c r="W2362" s="17">
        <v>0</v>
      </c>
      <c r="X2362" s="17" t="str">
        <f t="shared" si="147"/>
        <v>Inactive</v>
      </c>
      <c r="Y2362" s="17" t="s">
        <v>15616</v>
      </c>
      <c r="Z2362" s="17"/>
    </row>
    <row r="2363" spans="1:26" x14ac:dyDescent="0.25">
      <c r="A2363">
        <v>2362</v>
      </c>
      <c r="B2363" s="17" t="s">
        <v>15029</v>
      </c>
      <c r="C2363" s="17">
        <v>230</v>
      </c>
      <c r="D2363" s="17" t="str">
        <f>INDEX(Hosts!$A:$O,MATCH(Places!$C2363,Hosts!$A:$A,0),MATCH(Places!D$1,Hosts!$1:$1,0))</f>
        <v>Within an hour</v>
      </c>
      <c r="E2363" s="87">
        <f>INDEX(Hosts!$A:$O,MATCH(Places!$C2363,Hosts!$A:$A,0),MATCH(Places!E$1,Hosts!$1:$1,0))</f>
        <v>0.9</v>
      </c>
      <c r="F2363" s="87">
        <f>INDEX(Hosts!$A:$O,MATCH(Places!$C2363,Hosts!$A:$A,0),MATCH(Places!F$1,Hosts!$1:$1,0))</f>
        <v>0.78</v>
      </c>
      <c r="G2363" s="17" t="str">
        <f>INDEX(Hosts!$A:$O,MATCH(Places!$C2363,Hosts!$A:$A,0),MATCH(Places!G$1,Hosts!$1:$1,0))</f>
        <v>Yes</v>
      </c>
      <c r="H2363" s="17">
        <v>13</v>
      </c>
      <c r="I2363" s="17" t="str">
        <f>INDEX(Neighborhoods!$A:$C,MATCH(Places!$H2363,Neighborhoods!$A:$A,0),MATCH(Places!I$1,Neighborhoods!$1:$1,0))</f>
        <v>Manhattan</v>
      </c>
      <c r="J2363" s="17" t="str">
        <f>INDEX(Neighborhoods!$A:$C,MATCH(Places!$H2363,Neighborhoods!$A:$A,0),MATCH(Places!J$1,Neighborhoods!$1:$1,0))</f>
        <v>Chelsea</v>
      </c>
      <c r="K2363" s="17" t="s">
        <v>11822</v>
      </c>
      <c r="L2363" s="17" t="str">
        <f t="shared" si="144"/>
        <v>No</v>
      </c>
      <c r="M2363" s="17">
        <v>4</v>
      </c>
      <c r="N2363" s="17" t="str" cm="1">
        <f t="array" ref="N2363">_xlfn.IFS(M2363&lt;=2,"Small",M2363&lt;=5,"Medium",M2363&gt;5,"Large")</f>
        <v>Medium</v>
      </c>
      <c r="O2363" s="65">
        <v>125</v>
      </c>
      <c r="P2363" s="87">
        <f t="shared" si="145"/>
        <v>0.03</v>
      </c>
      <c r="Q2363" s="68">
        <v>4.84</v>
      </c>
      <c r="R2363" s="68" t="str" cm="1">
        <f t="array" ref="R2363">_xlfn.SWITCH(ROUND(Q2363,0),5,"Excellent",4,"Good",3,"Ok","Bad")</f>
        <v>Excellent</v>
      </c>
      <c r="S2363" s="17">
        <v>50</v>
      </c>
      <c r="T2363" s="17" t="str">
        <f t="shared" si="146"/>
        <v>No</v>
      </c>
      <c r="U2363" s="82">
        <v>42723</v>
      </c>
      <c r="V2363" s="82">
        <v>44033</v>
      </c>
      <c r="W2363" s="17">
        <v>124</v>
      </c>
      <c r="X2363" s="17" t="str">
        <f t="shared" si="147"/>
        <v>Active</v>
      </c>
      <c r="Y2363" s="17" t="s">
        <v>15615</v>
      </c>
      <c r="Z2363" s="17"/>
    </row>
    <row r="2364" spans="1:26" x14ac:dyDescent="0.25">
      <c r="A2364">
        <v>2363</v>
      </c>
      <c r="B2364" s="17" t="s">
        <v>1740</v>
      </c>
      <c r="C2364" s="17">
        <v>3069</v>
      </c>
      <c r="D2364" s="17" t="str">
        <f>INDEX(Hosts!$A:$O,MATCH(Places!$C2364,Hosts!$A:$A,0),MATCH(Places!D$1,Hosts!$1:$1,0))</f>
        <v>Within a day</v>
      </c>
      <c r="E2364" s="87">
        <f>INDEX(Hosts!$A:$O,MATCH(Places!$C2364,Hosts!$A:$A,0),MATCH(Places!E$1,Hosts!$1:$1,0))</f>
        <v>0.7</v>
      </c>
      <c r="F2364" s="87">
        <f>INDEX(Hosts!$A:$O,MATCH(Places!$C2364,Hosts!$A:$A,0),MATCH(Places!F$1,Hosts!$1:$1,0))</f>
        <v>0.95</v>
      </c>
      <c r="G2364" s="17" t="str">
        <f>INDEX(Hosts!$A:$O,MATCH(Places!$C2364,Hosts!$A:$A,0),MATCH(Places!G$1,Hosts!$1:$1,0))</f>
        <v>Yes</v>
      </c>
      <c r="H2364" s="17">
        <v>12</v>
      </c>
      <c r="I2364" s="17" t="str">
        <f>INDEX(Neighborhoods!$A:$C,MATCH(Places!$H2364,Neighborhoods!$A:$A,0),MATCH(Places!I$1,Neighborhoods!$1:$1,0))</f>
        <v>Brooklyn</v>
      </c>
      <c r="J2364" s="17" t="str">
        <f>INDEX(Neighborhoods!$A:$C,MATCH(Places!$H2364,Neighborhoods!$A:$A,0),MATCH(Places!J$1,Neighborhoods!$1:$1,0))</f>
        <v>Williamsburg</v>
      </c>
      <c r="K2364" s="17" t="s">
        <v>11822</v>
      </c>
      <c r="L2364" s="17" t="str">
        <f t="shared" si="144"/>
        <v>No</v>
      </c>
      <c r="M2364" s="17">
        <v>3</v>
      </c>
      <c r="N2364" s="17" t="str" cm="1">
        <f t="array" ref="N2364">_xlfn.IFS(M2364&lt;=2,"Small",M2364&lt;=5,"Medium",M2364&gt;5,"Large")</f>
        <v>Medium</v>
      </c>
      <c r="O2364" s="65">
        <v>183</v>
      </c>
      <c r="P2364" s="87">
        <f t="shared" si="145"/>
        <v>0.03</v>
      </c>
      <c r="Q2364" s="68">
        <v>4.92</v>
      </c>
      <c r="R2364" s="68" t="str" cm="1">
        <f t="array" ref="R2364">_xlfn.SWITCH(ROUND(Q2364,0),5,"Excellent",4,"Good",3,"Ok","Bad")</f>
        <v>Excellent</v>
      </c>
      <c r="S2364" s="17">
        <v>63</v>
      </c>
      <c r="T2364" s="17" t="str">
        <f t="shared" si="146"/>
        <v>No</v>
      </c>
      <c r="U2364" s="82">
        <v>42710</v>
      </c>
      <c r="V2364" s="82">
        <v>44025</v>
      </c>
      <c r="W2364" s="17">
        <v>2</v>
      </c>
      <c r="X2364" s="17" t="str">
        <f t="shared" si="147"/>
        <v>Active</v>
      </c>
      <c r="Y2364" s="17" t="s">
        <v>15615</v>
      </c>
      <c r="Z2364" s="17"/>
    </row>
    <row r="2365" spans="1:26" x14ac:dyDescent="0.25">
      <c r="A2365">
        <v>2364</v>
      </c>
      <c r="B2365" s="17" t="s">
        <v>14397</v>
      </c>
      <c r="C2365" s="17">
        <v>1957</v>
      </c>
      <c r="D2365" s="17" t="str">
        <f>INDEX(Hosts!$A:$O,MATCH(Places!$C2365,Hosts!$A:$A,0),MATCH(Places!D$1,Hosts!$1:$1,0))</f>
        <v>Within an hour</v>
      </c>
      <c r="E2365" s="87">
        <f>INDEX(Hosts!$A:$O,MATCH(Places!$C2365,Hosts!$A:$A,0),MATCH(Places!E$1,Hosts!$1:$1,0))</f>
        <v>0.8</v>
      </c>
      <c r="F2365" s="87">
        <f>INDEX(Hosts!$A:$O,MATCH(Places!$C2365,Hosts!$A:$A,0),MATCH(Places!F$1,Hosts!$1:$1,0))</f>
        <v>0.56000000000000005</v>
      </c>
      <c r="G2365" s="17" t="str">
        <f>INDEX(Hosts!$A:$O,MATCH(Places!$C2365,Hosts!$A:$A,0),MATCH(Places!G$1,Hosts!$1:$1,0))</f>
        <v>Yes</v>
      </c>
      <c r="H2365" s="17">
        <v>12</v>
      </c>
      <c r="I2365" s="17" t="str">
        <f>INDEX(Neighborhoods!$A:$C,MATCH(Places!$H2365,Neighborhoods!$A:$A,0),MATCH(Places!I$1,Neighborhoods!$1:$1,0))</f>
        <v>Brooklyn</v>
      </c>
      <c r="J2365" s="17" t="str">
        <f>INDEX(Neighborhoods!$A:$C,MATCH(Places!$H2365,Neighborhoods!$A:$A,0),MATCH(Places!J$1,Neighborhoods!$1:$1,0))</f>
        <v>Williamsburg</v>
      </c>
      <c r="K2365" s="17" t="s">
        <v>1</v>
      </c>
      <c r="L2365" s="17" t="str">
        <f t="shared" si="144"/>
        <v>Yes</v>
      </c>
      <c r="M2365" s="17">
        <v>1</v>
      </c>
      <c r="N2365" s="17" t="str" cm="1">
        <f t="array" ref="N2365">_xlfn.IFS(M2365&lt;=2,"Small",M2365&lt;=5,"Medium",M2365&gt;5,"Large")</f>
        <v>Small</v>
      </c>
      <c r="O2365" s="65">
        <v>36</v>
      </c>
      <c r="P2365" s="87">
        <f t="shared" si="145"/>
        <v>0.03</v>
      </c>
      <c r="Q2365" s="68">
        <v>4.78</v>
      </c>
      <c r="R2365" s="68" t="str" cm="1">
        <f t="array" ref="R2365">_xlfn.SWITCH(ROUND(Q2365,0),5,"Excellent",4,"Good",3,"Ok","Bad")</f>
        <v>Excellent</v>
      </c>
      <c r="S2365" s="17">
        <v>18</v>
      </c>
      <c r="T2365" s="17" t="str">
        <f t="shared" si="146"/>
        <v>No</v>
      </c>
      <c r="U2365" s="82">
        <v>42996</v>
      </c>
      <c r="V2365" s="82">
        <v>43874</v>
      </c>
      <c r="W2365" s="17">
        <v>5</v>
      </c>
      <c r="X2365" s="17" t="str">
        <f t="shared" si="147"/>
        <v>Active</v>
      </c>
      <c r="Y2365" s="17" t="s">
        <v>15615</v>
      </c>
      <c r="Z2365" s="17"/>
    </row>
    <row r="2366" spans="1:26" x14ac:dyDescent="0.25">
      <c r="A2366">
        <v>2365</v>
      </c>
      <c r="B2366" s="17" t="s">
        <v>1741</v>
      </c>
      <c r="C2366" s="17">
        <v>156</v>
      </c>
      <c r="D2366" s="17" t="str">
        <f>INDEX(Hosts!$A:$O,MATCH(Places!$C2366,Hosts!$A:$A,0),MATCH(Places!D$1,Hosts!$1:$1,0))</f>
        <v>Within a few hours</v>
      </c>
      <c r="E2366" s="87">
        <f>INDEX(Hosts!$A:$O,MATCH(Places!$C2366,Hosts!$A:$A,0),MATCH(Places!E$1,Hosts!$1:$1,0))</f>
        <v>1</v>
      </c>
      <c r="F2366" s="87">
        <f>INDEX(Hosts!$A:$O,MATCH(Places!$C2366,Hosts!$A:$A,0),MATCH(Places!F$1,Hosts!$1:$1,0))</f>
        <v>0.97</v>
      </c>
      <c r="G2366" s="17" t="str">
        <f>INDEX(Hosts!$A:$O,MATCH(Places!$C2366,Hosts!$A:$A,0),MATCH(Places!G$1,Hosts!$1:$1,0))</f>
        <v>Yes</v>
      </c>
      <c r="H2366" s="17">
        <v>8</v>
      </c>
      <c r="I2366" s="17" t="str">
        <f>INDEX(Neighborhoods!$A:$C,MATCH(Places!$H2366,Neighborhoods!$A:$A,0),MATCH(Places!I$1,Neighborhoods!$1:$1,0))</f>
        <v>Brooklyn</v>
      </c>
      <c r="J2366" s="17" t="str">
        <f>INDEX(Neighborhoods!$A:$C,MATCH(Places!$H2366,Neighborhoods!$A:$A,0),MATCH(Places!J$1,Neighborhoods!$1:$1,0))</f>
        <v>Bushwick</v>
      </c>
      <c r="K2366" s="17" t="s">
        <v>1</v>
      </c>
      <c r="L2366" s="17" t="str">
        <f t="shared" si="144"/>
        <v>Yes</v>
      </c>
      <c r="M2366" s="17">
        <v>1</v>
      </c>
      <c r="N2366" s="17" t="str" cm="1">
        <f t="array" ref="N2366">_xlfn.IFS(M2366&lt;=2,"Small",M2366&lt;=5,"Medium",M2366&gt;5,"Large")</f>
        <v>Small</v>
      </c>
      <c r="O2366" s="65">
        <v>48</v>
      </c>
      <c r="P2366" s="87">
        <f t="shared" si="145"/>
        <v>0.03</v>
      </c>
      <c r="Q2366" s="68">
        <v>4.95</v>
      </c>
      <c r="R2366" s="68" t="str" cm="1">
        <f t="array" ref="R2366">_xlfn.SWITCH(ROUND(Q2366,0),5,"Excellent",4,"Good",3,"Ok","Bad")</f>
        <v>Excellent</v>
      </c>
      <c r="S2366" s="17">
        <v>123</v>
      </c>
      <c r="T2366" s="17" t="str">
        <f t="shared" si="146"/>
        <v>Yes</v>
      </c>
      <c r="U2366" s="82">
        <v>42692</v>
      </c>
      <c r="V2366" s="82">
        <v>43927</v>
      </c>
      <c r="W2366" s="17">
        <v>365</v>
      </c>
      <c r="X2366" s="17" t="str">
        <f t="shared" si="147"/>
        <v>Active</v>
      </c>
      <c r="Y2366" s="17" t="s">
        <v>15615</v>
      </c>
      <c r="Z2366" s="17"/>
    </row>
    <row r="2367" spans="1:26" x14ac:dyDescent="0.25">
      <c r="A2367">
        <v>2366</v>
      </c>
      <c r="B2367" s="17" t="s">
        <v>14378</v>
      </c>
      <c r="C2367" s="17">
        <v>544</v>
      </c>
      <c r="D2367" s="17" t="str">
        <f>INDEX(Hosts!$A:$O,MATCH(Places!$C2367,Hosts!$A:$A,0),MATCH(Places!D$1,Hosts!$1:$1,0))</f>
        <v>Within a day</v>
      </c>
      <c r="E2367" s="87">
        <f>INDEX(Hosts!$A:$O,MATCH(Places!$C2367,Hosts!$A:$A,0),MATCH(Places!E$1,Hosts!$1:$1,0))</f>
        <v>0.8</v>
      </c>
      <c r="F2367" s="87">
        <f>INDEX(Hosts!$A:$O,MATCH(Places!$C2367,Hosts!$A:$A,0),MATCH(Places!F$1,Hosts!$1:$1,0))</f>
        <v>0.65</v>
      </c>
      <c r="G2367" s="17" t="str">
        <f>INDEX(Hosts!$A:$O,MATCH(Places!$C2367,Hosts!$A:$A,0),MATCH(Places!G$1,Hosts!$1:$1,0))</f>
        <v>No</v>
      </c>
      <c r="H2367" s="17">
        <v>15</v>
      </c>
      <c r="I2367" s="17" t="str">
        <f>INDEX(Neighborhoods!$A:$C,MATCH(Places!$H2367,Neighborhoods!$A:$A,0),MATCH(Places!I$1,Neighborhoods!$1:$1,0))</f>
        <v>Manhattan</v>
      </c>
      <c r="J2367" s="17" t="str">
        <f>INDEX(Neighborhoods!$A:$C,MATCH(Places!$H2367,Neighborhoods!$A:$A,0),MATCH(Places!J$1,Neighborhoods!$1:$1,0))</f>
        <v>East Village</v>
      </c>
      <c r="K2367" s="17" t="s">
        <v>1</v>
      </c>
      <c r="L2367" s="17" t="str">
        <f t="shared" si="144"/>
        <v>Yes</v>
      </c>
      <c r="M2367" s="17">
        <v>2</v>
      </c>
      <c r="N2367" s="17" t="str" cm="1">
        <f t="array" ref="N2367">_xlfn.IFS(M2367&lt;=2,"Small",M2367&lt;=5,"Medium",M2367&gt;5,"Large")</f>
        <v>Small</v>
      </c>
      <c r="O2367" s="65">
        <v>67</v>
      </c>
      <c r="P2367" s="87">
        <f t="shared" si="145"/>
        <v>0.03</v>
      </c>
      <c r="Q2367" s="68">
        <v>4.25</v>
      </c>
      <c r="R2367" s="68" t="str" cm="1">
        <f t="array" ref="R2367">_xlfn.SWITCH(ROUND(Q2367,0),5,"Excellent",4,"Good",3,"Ok","Bad")</f>
        <v>Good</v>
      </c>
      <c r="S2367" s="17">
        <v>63</v>
      </c>
      <c r="T2367" s="17" t="str">
        <f t="shared" si="146"/>
        <v>No</v>
      </c>
      <c r="U2367" s="82">
        <v>42704</v>
      </c>
      <c r="V2367" s="82">
        <v>43898</v>
      </c>
      <c r="W2367" s="17">
        <v>86</v>
      </c>
      <c r="X2367" s="17" t="str">
        <f t="shared" si="147"/>
        <v>Active</v>
      </c>
      <c r="Y2367" s="17" t="s">
        <v>15616</v>
      </c>
      <c r="Z2367" s="17"/>
    </row>
    <row r="2368" spans="1:26" x14ac:dyDescent="0.25">
      <c r="A2368">
        <v>2367</v>
      </c>
      <c r="B2368" s="17" t="s">
        <v>15028</v>
      </c>
      <c r="C2368" s="17">
        <v>3071</v>
      </c>
      <c r="D2368" s="17" t="str">
        <f>INDEX(Hosts!$A:$O,MATCH(Places!$C2368,Hosts!$A:$A,0),MATCH(Places!D$1,Hosts!$1:$1,0))</f>
        <v>Within an hour</v>
      </c>
      <c r="E2368" s="87">
        <f>INDEX(Hosts!$A:$O,MATCH(Places!$C2368,Hosts!$A:$A,0),MATCH(Places!E$1,Hosts!$1:$1,0))</f>
        <v>0.93</v>
      </c>
      <c r="F2368" s="87">
        <f>INDEX(Hosts!$A:$O,MATCH(Places!$C2368,Hosts!$A:$A,0),MATCH(Places!F$1,Hosts!$1:$1,0))</f>
        <v>0.99</v>
      </c>
      <c r="G2368" s="17" t="str">
        <f>INDEX(Hosts!$A:$O,MATCH(Places!$C2368,Hosts!$A:$A,0),MATCH(Places!G$1,Hosts!$1:$1,0))</f>
        <v>No</v>
      </c>
      <c r="H2368" s="17">
        <v>21</v>
      </c>
      <c r="I2368" s="17" t="str">
        <f>INDEX(Neighborhoods!$A:$C,MATCH(Places!$H2368,Neighborhoods!$A:$A,0),MATCH(Places!I$1,Neighborhoods!$1:$1,0))</f>
        <v>Queens</v>
      </c>
      <c r="J2368" s="17" t="str">
        <f>INDEX(Neighborhoods!$A:$C,MATCH(Places!$H2368,Neighborhoods!$A:$A,0),MATCH(Places!J$1,Neighborhoods!$1:$1,0))</f>
        <v>Astoria</v>
      </c>
      <c r="K2368" s="17" t="s">
        <v>1</v>
      </c>
      <c r="L2368" s="17" t="str">
        <f t="shared" si="144"/>
        <v>Yes</v>
      </c>
      <c r="M2368" s="17">
        <v>2</v>
      </c>
      <c r="N2368" s="17" t="str" cm="1">
        <f t="array" ref="N2368">_xlfn.IFS(M2368&lt;=2,"Small",M2368&lt;=5,"Medium",M2368&gt;5,"Large")</f>
        <v>Small</v>
      </c>
      <c r="O2368" s="65">
        <v>69</v>
      </c>
      <c r="P2368" s="87">
        <f t="shared" si="145"/>
        <v>0.03</v>
      </c>
      <c r="Q2368" s="68">
        <v>4.7300000000000004</v>
      </c>
      <c r="R2368" s="68" t="str" cm="1">
        <f t="array" ref="R2368">_xlfn.SWITCH(ROUND(Q2368,0),5,"Excellent",4,"Good",3,"Ok","Bad")</f>
        <v>Excellent</v>
      </c>
      <c r="S2368" s="17">
        <v>108</v>
      </c>
      <c r="T2368" s="17" t="str">
        <f t="shared" si="146"/>
        <v>No</v>
      </c>
      <c r="U2368" s="82">
        <v>42710</v>
      </c>
      <c r="V2368" s="82">
        <v>44044</v>
      </c>
      <c r="W2368" s="17">
        <v>12</v>
      </c>
      <c r="X2368" s="17" t="str">
        <f t="shared" si="147"/>
        <v>Active</v>
      </c>
      <c r="Y2368" s="17" t="s">
        <v>15616</v>
      </c>
      <c r="Z2368" s="17"/>
    </row>
    <row r="2369" spans="1:26" x14ac:dyDescent="0.25">
      <c r="A2369">
        <v>2368</v>
      </c>
      <c r="B2369" s="17" t="s">
        <v>1742</v>
      </c>
      <c r="C2369" s="17">
        <v>2507</v>
      </c>
      <c r="D2369" s="17" t="str">
        <f>INDEX(Hosts!$A:$O,MATCH(Places!$C2369,Hosts!$A:$A,0),MATCH(Places!D$1,Hosts!$1:$1,0))</f>
        <v>Within a few hours</v>
      </c>
      <c r="E2369" s="87">
        <f>INDEX(Hosts!$A:$O,MATCH(Places!$C2369,Hosts!$A:$A,0),MATCH(Places!E$1,Hosts!$1:$1,0))</f>
        <v>1</v>
      </c>
      <c r="F2369" s="87">
        <f>INDEX(Hosts!$A:$O,MATCH(Places!$C2369,Hosts!$A:$A,0),MATCH(Places!F$1,Hosts!$1:$1,0))</f>
        <v>1</v>
      </c>
      <c r="G2369" s="17" t="str">
        <f>INDEX(Hosts!$A:$O,MATCH(Places!$C2369,Hosts!$A:$A,0),MATCH(Places!G$1,Hosts!$1:$1,0))</f>
        <v>Yes</v>
      </c>
      <c r="H2369" s="17">
        <v>12</v>
      </c>
      <c r="I2369" s="17" t="str">
        <f>INDEX(Neighborhoods!$A:$C,MATCH(Places!$H2369,Neighborhoods!$A:$A,0),MATCH(Places!I$1,Neighborhoods!$1:$1,0))</f>
        <v>Brooklyn</v>
      </c>
      <c r="J2369" s="17" t="str">
        <f>INDEX(Neighborhoods!$A:$C,MATCH(Places!$H2369,Neighborhoods!$A:$A,0),MATCH(Places!J$1,Neighborhoods!$1:$1,0))</f>
        <v>Williamsburg</v>
      </c>
      <c r="K2369" s="17" t="s">
        <v>1</v>
      </c>
      <c r="L2369" s="17" t="str">
        <f t="shared" si="144"/>
        <v>Yes</v>
      </c>
      <c r="M2369" s="17">
        <v>2</v>
      </c>
      <c r="N2369" s="17" t="str" cm="1">
        <f t="array" ref="N2369">_xlfn.IFS(M2369&lt;=2,"Small",M2369&lt;=5,"Medium",M2369&gt;5,"Large")</f>
        <v>Small</v>
      </c>
      <c r="O2369" s="65">
        <v>75</v>
      </c>
      <c r="P2369" s="87">
        <f t="shared" si="145"/>
        <v>0.03</v>
      </c>
      <c r="Q2369" s="68">
        <v>4.99</v>
      </c>
      <c r="R2369" s="68" t="str" cm="1">
        <f t="array" ref="R2369">_xlfn.SWITCH(ROUND(Q2369,0),5,"Excellent",4,"Good",3,"Ok","Bad")</f>
        <v>Excellent</v>
      </c>
      <c r="S2369" s="17">
        <v>104</v>
      </c>
      <c r="T2369" s="17" t="str">
        <f t="shared" si="146"/>
        <v>Yes</v>
      </c>
      <c r="U2369" s="82">
        <v>42709</v>
      </c>
      <c r="V2369" s="82">
        <v>43905</v>
      </c>
      <c r="W2369" s="17">
        <v>269</v>
      </c>
      <c r="X2369" s="17" t="str">
        <f t="shared" si="147"/>
        <v>Active</v>
      </c>
      <c r="Y2369" s="17" t="s">
        <v>15615</v>
      </c>
      <c r="Z2369" s="17"/>
    </row>
    <row r="2370" spans="1:26" x14ac:dyDescent="0.25">
      <c r="A2370">
        <v>2369</v>
      </c>
      <c r="B2370" s="17" t="s">
        <v>14589</v>
      </c>
      <c r="C2370" s="17">
        <v>2887</v>
      </c>
      <c r="D2370" s="17" t="str">
        <f>INDEX(Hosts!$A:$O,MATCH(Places!$C2370,Hosts!$A:$A,0),MATCH(Places!D$1,Hosts!$1:$1,0))</f>
        <v>Within an hour</v>
      </c>
      <c r="E2370" s="87">
        <f>INDEX(Hosts!$A:$O,MATCH(Places!$C2370,Hosts!$A:$A,0),MATCH(Places!E$1,Hosts!$1:$1,0))</f>
        <v>1</v>
      </c>
      <c r="F2370" s="87">
        <f>INDEX(Hosts!$A:$O,MATCH(Places!$C2370,Hosts!$A:$A,0),MATCH(Places!F$1,Hosts!$1:$1,0))</f>
        <v>1</v>
      </c>
      <c r="G2370" s="17" t="str">
        <f>INDEX(Hosts!$A:$O,MATCH(Places!$C2370,Hosts!$A:$A,0),MATCH(Places!G$1,Hosts!$1:$1,0))</f>
        <v>Yes</v>
      </c>
      <c r="H2370" s="17">
        <v>21</v>
      </c>
      <c r="I2370" s="17" t="str">
        <f>INDEX(Neighborhoods!$A:$C,MATCH(Places!$H2370,Neighborhoods!$A:$A,0),MATCH(Places!I$1,Neighborhoods!$1:$1,0))</f>
        <v>Queens</v>
      </c>
      <c r="J2370" s="17" t="str">
        <f>INDEX(Neighborhoods!$A:$C,MATCH(Places!$H2370,Neighborhoods!$A:$A,0),MATCH(Places!J$1,Neighborhoods!$1:$1,0))</f>
        <v>Astoria</v>
      </c>
      <c r="K2370" s="17" t="s">
        <v>11822</v>
      </c>
      <c r="L2370" s="17" t="str">
        <f t="shared" ref="L2370:L2433" si="148">IF(OR(K2370="Private room",K2370="Shared room"),"Yes","No")</f>
        <v>No</v>
      </c>
      <c r="M2370" s="17">
        <v>4</v>
      </c>
      <c r="N2370" s="17" t="str" cm="1">
        <f t="array" ref="N2370">_xlfn.IFS(M2370&lt;=2,"Small",M2370&lt;=5,"Medium",M2370&gt;5,"Large")</f>
        <v>Medium</v>
      </c>
      <c r="O2370" s="65">
        <v>92</v>
      </c>
      <c r="P2370" s="87">
        <f t="shared" ref="P2370:P2433" si="149">VLOOKUP(O2370,$AB$1:$AC$5,2)</f>
        <v>0.03</v>
      </c>
      <c r="Q2370" s="68">
        <v>4.99</v>
      </c>
      <c r="R2370" s="68" t="str" cm="1">
        <f t="array" ref="R2370">_xlfn.SWITCH(ROUND(Q2370,0),5,"Excellent",4,"Good",3,"Ok","Bad")</f>
        <v>Excellent</v>
      </c>
      <c r="S2370" s="17">
        <v>102</v>
      </c>
      <c r="T2370" s="17" t="str">
        <f t="shared" ref="T2370:T2433" si="150">IF(AND(Q2370&gt;=4.8,S2370&gt;100),"Yes","No")</f>
        <v>Yes</v>
      </c>
      <c r="U2370" s="82">
        <v>42801</v>
      </c>
      <c r="V2370" s="82">
        <v>44041</v>
      </c>
      <c r="W2370" s="17">
        <v>86</v>
      </c>
      <c r="X2370" s="17" t="str">
        <f t="shared" ref="X2370:X2433" si="151">IF(W2370&lt;&gt;0,"Active","Inactive")</f>
        <v>Active</v>
      </c>
      <c r="Y2370" s="17" t="s">
        <v>15616</v>
      </c>
      <c r="Z2370" s="17"/>
    </row>
    <row r="2371" spans="1:26" x14ac:dyDescent="0.25">
      <c r="A2371">
        <v>2370</v>
      </c>
      <c r="B2371" s="17" t="s">
        <v>1743</v>
      </c>
      <c r="C2371" s="17">
        <v>2953</v>
      </c>
      <c r="D2371" s="17" t="str">
        <f>INDEX(Hosts!$A:$O,MATCH(Places!$C2371,Hosts!$A:$A,0),MATCH(Places!D$1,Hosts!$1:$1,0))</f>
        <v>Within an hour</v>
      </c>
      <c r="E2371" s="87">
        <f>INDEX(Hosts!$A:$O,MATCH(Places!$C2371,Hosts!$A:$A,0),MATCH(Places!E$1,Hosts!$1:$1,0))</f>
        <v>1</v>
      </c>
      <c r="F2371" s="87">
        <f>INDEX(Hosts!$A:$O,MATCH(Places!$C2371,Hosts!$A:$A,0),MATCH(Places!F$1,Hosts!$1:$1,0))</f>
        <v>0.99</v>
      </c>
      <c r="G2371" s="17" t="str">
        <f>INDEX(Hosts!$A:$O,MATCH(Places!$C2371,Hosts!$A:$A,0),MATCH(Places!G$1,Hosts!$1:$1,0))</f>
        <v>No</v>
      </c>
      <c r="H2371" s="17">
        <v>7</v>
      </c>
      <c r="I2371" s="17" t="str">
        <f>INDEX(Neighborhoods!$A:$C,MATCH(Places!$H2371,Neighborhoods!$A:$A,0),MATCH(Places!I$1,Neighborhoods!$1:$1,0))</f>
        <v>Brooklyn</v>
      </c>
      <c r="J2371" s="17" t="str">
        <f>INDEX(Neighborhoods!$A:$C,MATCH(Places!$H2371,Neighborhoods!$A:$A,0),MATCH(Places!J$1,Neighborhoods!$1:$1,0))</f>
        <v>Bedford-Stuyvesant</v>
      </c>
      <c r="K2371" s="17" t="s">
        <v>1</v>
      </c>
      <c r="L2371" s="17" t="str">
        <f t="shared" si="148"/>
        <v>Yes</v>
      </c>
      <c r="M2371" s="17">
        <v>2</v>
      </c>
      <c r="N2371" s="17" t="str" cm="1">
        <f t="array" ref="N2371">_xlfn.IFS(M2371&lt;=2,"Small",M2371&lt;=5,"Medium",M2371&gt;5,"Large")</f>
        <v>Small</v>
      </c>
      <c r="O2371" s="65">
        <v>70</v>
      </c>
      <c r="P2371" s="87">
        <f t="shared" si="149"/>
        <v>0.03</v>
      </c>
      <c r="Q2371" s="68">
        <v>4.8899999999999997</v>
      </c>
      <c r="R2371" s="68" t="str" cm="1">
        <f t="array" ref="R2371">_xlfn.SWITCH(ROUND(Q2371,0),5,"Excellent",4,"Good",3,"Ok","Bad")</f>
        <v>Excellent</v>
      </c>
      <c r="S2371" s="17">
        <v>62</v>
      </c>
      <c r="T2371" s="17" t="str">
        <f t="shared" si="150"/>
        <v>No</v>
      </c>
      <c r="U2371" s="82">
        <v>42736</v>
      </c>
      <c r="V2371" s="82">
        <v>43890</v>
      </c>
      <c r="W2371" s="17">
        <v>365</v>
      </c>
      <c r="X2371" s="17" t="str">
        <f t="shared" si="151"/>
        <v>Active</v>
      </c>
      <c r="Y2371" s="17" t="s">
        <v>15615</v>
      </c>
      <c r="Z2371" s="17"/>
    </row>
    <row r="2372" spans="1:26" x14ac:dyDescent="0.25">
      <c r="A2372">
        <v>2371</v>
      </c>
      <c r="B2372" s="17" t="s">
        <v>1744</v>
      </c>
      <c r="C2372" s="17">
        <v>2953</v>
      </c>
      <c r="D2372" s="17" t="str">
        <f>INDEX(Hosts!$A:$O,MATCH(Places!$C2372,Hosts!$A:$A,0),MATCH(Places!D$1,Hosts!$1:$1,0))</f>
        <v>Within an hour</v>
      </c>
      <c r="E2372" s="87">
        <f>INDEX(Hosts!$A:$O,MATCH(Places!$C2372,Hosts!$A:$A,0),MATCH(Places!E$1,Hosts!$1:$1,0))</f>
        <v>1</v>
      </c>
      <c r="F2372" s="87">
        <f>INDEX(Hosts!$A:$O,MATCH(Places!$C2372,Hosts!$A:$A,0),MATCH(Places!F$1,Hosts!$1:$1,0))</f>
        <v>0.99</v>
      </c>
      <c r="G2372" s="17" t="str">
        <f>INDEX(Hosts!$A:$O,MATCH(Places!$C2372,Hosts!$A:$A,0),MATCH(Places!G$1,Hosts!$1:$1,0))</f>
        <v>No</v>
      </c>
      <c r="H2372" s="17">
        <v>7</v>
      </c>
      <c r="I2372" s="17" t="str">
        <f>INDEX(Neighborhoods!$A:$C,MATCH(Places!$H2372,Neighborhoods!$A:$A,0),MATCH(Places!I$1,Neighborhoods!$1:$1,0))</f>
        <v>Brooklyn</v>
      </c>
      <c r="J2372" s="17" t="str">
        <f>INDEX(Neighborhoods!$A:$C,MATCH(Places!$H2372,Neighborhoods!$A:$A,0),MATCH(Places!J$1,Neighborhoods!$1:$1,0))</f>
        <v>Bedford-Stuyvesant</v>
      </c>
      <c r="K2372" s="17" t="s">
        <v>1</v>
      </c>
      <c r="L2372" s="17" t="str">
        <f t="shared" si="148"/>
        <v>Yes</v>
      </c>
      <c r="M2372" s="17">
        <v>1</v>
      </c>
      <c r="N2372" s="17" t="str" cm="1">
        <f t="array" ref="N2372">_xlfn.IFS(M2372&lt;=2,"Small",M2372&lt;=5,"Medium",M2372&gt;5,"Large")</f>
        <v>Small</v>
      </c>
      <c r="O2372" s="65">
        <v>50</v>
      </c>
      <c r="P2372" s="87">
        <f t="shared" si="149"/>
        <v>0.03</v>
      </c>
      <c r="Q2372" s="68">
        <v>4.8899999999999997</v>
      </c>
      <c r="R2372" s="68" t="str" cm="1">
        <f t="array" ref="R2372">_xlfn.SWITCH(ROUND(Q2372,0),5,"Excellent",4,"Good",3,"Ok","Bad")</f>
        <v>Excellent</v>
      </c>
      <c r="S2372" s="17">
        <v>75</v>
      </c>
      <c r="T2372" s="17" t="str">
        <f t="shared" si="150"/>
        <v>No</v>
      </c>
      <c r="U2372" s="82">
        <v>42738</v>
      </c>
      <c r="V2372" s="82">
        <v>44024</v>
      </c>
      <c r="W2372" s="17">
        <v>364</v>
      </c>
      <c r="X2372" s="17" t="str">
        <f t="shared" si="151"/>
        <v>Active</v>
      </c>
      <c r="Y2372" s="17" t="s">
        <v>15615</v>
      </c>
      <c r="Z2372" s="17"/>
    </row>
    <row r="2373" spans="1:26" x14ac:dyDescent="0.25">
      <c r="A2373">
        <v>2372</v>
      </c>
      <c r="B2373" s="17" t="s">
        <v>1745</v>
      </c>
      <c r="C2373" s="17">
        <v>2932</v>
      </c>
      <c r="D2373" s="17" t="str">
        <f>INDEX(Hosts!$A:$O,MATCH(Places!$C2373,Hosts!$A:$A,0),MATCH(Places!D$1,Hosts!$1:$1,0))</f>
        <v>Within a day</v>
      </c>
      <c r="E2373" s="87">
        <f>INDEX(Hosts!$A:$O,MATCH(Places!$C2373,Hosts!$A:$A,0),MATCH(Places!E$1,Hosts!$1:$1,0))</f>
        <v>1</v>
      </c>
      <c r="F2373" s="87">
        <f>INDEX(Hosts!$A:$O,MATCH(Places!$C2373,Hosts!$A:$A,0),MATCH(Places!F$1,Hosts!$1:$1,0))</f>
        <v>0.5</v>
      </c>
      <c r="G2373" s="17" t="str">
        <f>INDEX(Hosts!$A:$O,MATCH(Places!$C2373,Hosts!$A:$A,0),MATCH(Places!G$1,Hosts!$1:$1,0))</f>
        <v>No</v>
      </c>
      <c r="H2373" s="17">
        <v>7</v>
      </c>
      <c r="I2373" s="17" t="str">
        <f>INDEX(Neighborhoods!$A:$C,MATCH(Places!$H2373,Neighborhoods!$A:$A,0),MATCH(Places!I$1,Neighborhoods!$1:$1,0))</f>
        <v>Brooklyn</v>
      </c>
      <c r="J2373" s="17" t="str">
        <f>INDEX(Neighborhoods!$A:$C,MATCH(Places!$H2373,Neighborhoods!$A:$A,0),MATCH(Places!J$1,Neighborhoods!$1:$1,0))</f>
        <v>Bedford-Stuyvesant</v>
      </c>
      <c r="K2373" s="17" t="s">
        <v>11822</v>
      </c>
      <c r="L2373" s="17" t="str">
        <f t="shared" si="148"/>
        <v>No</v>
      </c>
      <c r="M2373" s="17">
        <v>4</v>
      </c>
      <c r="N2373" s="17" t="str" cm="1">
        <f t="array" ref="N2373">_xlfn.IFS(M2373&lt;=2,"Small",M2373&lt;=5,"Medium",M2373&gt;5,"Large")</f>
        <v>Medium</v>
      </c>
      <c r="O2373" s="65">
        <v>169</v>
      </c>
      <c r="P2373" s="87">
        <f t="shared" si="149"/>
        <v>0.03</v>
      </c>
      <c r="Q2373" s="68">
        <v>4.92</v>
      </c>
      <c r="R2373" s="68" t="str" cm="1">
        <f t="array" ref="R2373">_xlfn.SWITCH(ROUND(Q2373,0),5,"Excellent",4,"Good",3,"Ok","Bad")</f>
        <v>Excellent</v>
      </c>
      <c r="S2373" s="17">
        <v>87</v>
      </c>
      <c r="T2373" s="17" t="str">
        <f t="shared" si="150"/>
        <v>No</v>
      </c>
      <c r="U2373" s="82">
        <v>42736</v>
      </c>
      <c r="V2373" s="82">
        <v>43742</v>
      </c>
      <c r="W2373" s="17">
        <v>103</v>
      </c>
      <c r="X2373" s="17" t="str">
        <f t="shared" si="151"/>
        <v>Active</v>
      </c>
      <c r="Y2373" s="17" t="s">
        <v>15615</v>
      </c>
      <c r="Z2373" s="17"/>
    </row>
    <row r="2374" spans="1:26" x14ac:dyDescent="0.25">
      <c r="A2374">
        <v>2373</v>
      </c>
      <c r="B2374" s="17" t="s">
        <v>1746</v>
      </c>
      <c r="C2374" s="17">
        <v>832</v>
      </c>
      <c r="D2374" s="17" t="str">
        <f>INDEX(Hosts!$A:$O,MATCH(Places!$C2374,Hosts!$A:$A,0),MATCH(Places!D$1,Hosts!$1:$1,0))</f>
        <v>Within a day</v>
      </c>
      <c r="E2374" s="87">
        <f>INDEX(Hosts!$A:$O,MATCH(Places!$C2374,Hosts!$A:$A,0),MATCH(Places!E$1,Hosts!$1:$1,0))</f>
        <v>1</v>
      </c>
      <c r="F2374" s="87">
        <f>INDEX(Hosts!$A:$O,MATCH(Places!$C2374,Hosts!$A:$A,0),MATCH(Places!F$1,Hosts!$1:$1,0))</f>
        <v>0.75</v>
      </c>
      <c r="G2374" s="17" t="str">
        <f>INDEX(Hosts!$A:$O,MATCH(Places!$C2374,Hosts!$A:$A,0),MATCH(Places!G$1,Hosts!$1:$1,0))</f>
        <v>No</v>
      </c>
      <c r="H2374" s="17">
        <v>8</v>
      </c>
      <c r="I2374" s="17" t="str">
        <f>INDEX(Neighborhoods!$A:$C,MATCH(Places!$H2374,Neighborhoods!$A:$A,0),MATCH(Places!I$1,Neighborhoods!$1:$1,0))</f>
        <v>Brooklyn</v>
      </c>
      <c r="J2374" s="17" t="str">
        <f>INDEX(Neighborhoods!$A:$C,MATCH(Places!$H2374,Neighborhoods!$A:$A,0),MATCH(Places!J$1,Neighborhoods!$1:$1,0))</f>
        <v>Bushwick</v>
      </c>
      <c r="K2374" s="17" t="s">
        <v>1</v>
      </c>
      <c r="L2374" s="17" t="str">
        <f t="shared" si="148"/>
        <v>Yes</v>
      </c>
      <c r="M2374" s="17">
        <v>2</v>
      </c>
      <c r="N2374" s="17" t="str" cm="1">
        <f t="array" ref="N2374">_xlfn.IFS(M2374&lt;=2,"Small",M2374&lt;=5,"Medium",M2374&gt;5,"Large")</f>
        <v>Small</v>
      </c>
      <c r="O2374" s="65">
        <v>45</v>
      </c>
      <c r="P2374" s="87">
        <f t="shared" si="149"/>
        <v>0.03</v>
      </c>
      <c r="Q2374" s="68">
        <v>4.93</v>
      </c>
      <c r="R2374" s="68" t="str" cm="1">
        <f t="array" ref="R2374">_xlfn.SWITCH(ROUND(Q2374,0),5,"Excellent",4,"Good",3,"Ok","Bad")</f>
        <v>Excellent</v>
      </c>
      <c r="S2374" s="17">
        <v>27</v>
      </c>
      <c r="T2374" s="17" t="str">
        <f t="shared" si="150"/>
        <v>No</v>
      </c>
      <c r="U2374" s="82">
        <v>42794</v>
      </c>
      <c r="V2374" s="82">
        <v>44024</v>
      </c>
      <c r="W2374" s="17">
        <v>15</v>
      </c>
      <c r="X2374" s="17" t="str">
        <f t="shared" si="151"/>
        <v>Active</v>
      </c>
      <c r="Y2374" s="17" t="s">
        <v>15615</v>
      </c>
      <c r="Z2374" s="17"/>
    </row>
    <row r="2375" spans="1:26" x14ac:dyDescent="0.25">
      <c r="A2375">
        <v>2374</v>
      </c>
      <c r="B2375" s="17" t="s">
        <v>1747</v>
      </c>
      <c r="C2375" s="17">
        <v>1989</v>
      </c>
      <c r="D2375" s="17" t="str">
        <f>INDEX(Hosts!$A:$O,MATCH(Places!$C2375,Hosts!$A:$A,0),MATCH(Places!D$1,Hosts!$1:$1,0))</f>
        <v>Within a day</v>
      </c>
      <c r="E2375" s="87">
        <f>INDEX(Hosts!$A:$O,MATCH(Places!$C2375,Hosts!$A:$A,0),MATCH(Places!E$1,Hosts!$1:$1,0))</f>
        <v>1</v>
      </c>
      <c r="F2375" s="87">
        <f>INDEX(Hosts!$A:$O,MATCH(Places!$C2375,Hosts!$A:$A,0),MATCH(Places!F$1,Hosts!$1:$1,0))</f>
        <v>0.98</v>
      </c>
      <c r="G2375" s="17" t="str">
        <f>INDEX(Hosts!$A:$O,MATCH(Places!$C2375,Hosts!$A:$A,0),MATCH(Places!G$1,Hosts!$1:$1,0))</f>
        <v>Yes</v>
      </c>
      <c r="H2375" s="17">
        <v>7</v>
      </c>
      <c r="I2375" s="17" t="str">
        <f>INDEX(Neighborhoods!$A:$C,MATCH(Places!$H2375,Neighborhoods!$A:$A,0),MATCH(Places!I$1,Neighborhoods!$1:$1,0))</f>
        <v>Brooklyn</v>
      </c>
      <c r="J2375" s="17" t="str">
        <f>INDEX(Neighborhoods!$A:$C,MATCH(Places!$H2375,Neighborhoods!$A:$A,0),MATCH(Places!J$1,Neighborhoods!$1:$1,0))</f>
        <v>Bedford-Stuyvesant</v>
      </c>
      <c r="K2375" s="17" t="s">
        <v>11822</v>
      </c>
      <c r="L2375" s="17" t="str">
        <f t="shared" si="148"/>
        <v>No</v>
      </c>
      <c r="M2375" s="17">
        <v>6</v>
      </c>
      <c r="N2375" s="17" t="str" cm="1">
        <f t="array" ref="N2375">_xlfn.IFS(M2375&lt;=2,"Small",M2375&lt;=5,"Medium",M2375&gt;5,"Large")</f>
        <v>Large</v>
      </c>
      <c r="O2375" s="65">
        <v>120</v>
      </c>
      <c r="P2375" s="87">
        <f t="shared" si="149"/>
        <v>0.03</v>
      </c>
      <c r="Q2375" s="68">
        <v>4.9000000000000004</v>
      </c>
      <c r="R2375" s="68" t="str" cm="1">
        <f t="array" ref="R2375">_xlfn.SWITCH(ROUND(Q2375,0),5,"Excellent",4,"Good",3,"Ok","Bad")</f>
        <v>Excellent</v>
      </c>
      <c r="S2375" s="17">
        <v>151</v>
      </c>
      <c r="T2375" s="17" t="str">
        <f t="shared" si="150"/>
        <v>Yes</v>
      </c>
      <c r="U2375" s="82">
        <v>42731</v>
      </c>
      <c r="V2375" s="82">
        <v>43904</v>
      </c>
      <c r="W2375" s="17">
        <v>73</v>
      </c>
      <c r="X2375" s="17" t="str">
        <f t="shared" si="151"/>
        <v>Active</v>
      </c>
      <c r="Y2375" s="17" t="s">
        <v>15616</v>
      </c>
      <c r="Z2375" s="17"/>
    </row>
    <row r="2376" spans="1:26" x14ac:dyDescent="0.25">
      <c r="A2376">
        <v>2375</v>
      </c>
      <c r="B2376" s="17" t="s">
        <v>1748</v>
      </c>
      <c r="C2376" s="17">
        <v>2859</v>
      </c>
      <c r="D2376" s="17" t="str">
        <f>INDEX(Hosts!$A:$O,MATCH(Places!$C2376,Hosts!$A:$A,0),MATCH(Places!D$1,Hosts!$1:$1,0))</f>
        <v>Within a few hours</v>
      </c>
      <c r="E2376" s="87">
        <f>INDEX(Hosts!$A:$O,MATCH(Places!$C2376,Hosts!$A:$A,0),MATCH(Places!E$1,Hosts!$1:$1,0))</f>
        <v>1</v>
      </c>
      <c r="F2376" s="87">
        <f>INDEX(Hosts!$A:$O,MATCH(Places!$C2376,Hosts!$A:$A,0),MATCH(Places!F$1,Hosts!$1:$1,0))</f>
        <v>0.67</v>
      </c>
      <c r="G2376" s="17" t="str">
        <f>INDEX(Hosts!$A:$O,MATCH(Places!$C2376,Hosts!$A:$A,0),MATCH(Places!G$1,Hosts!$1:$1,0))</f>
        <v>No</v>
      </c>
      <c r="H2376" s="17">
        <v>16</v>
      </c>
      <c r="I2376" s="17" t="str">
        <f>INDEX(Neighborhoods!$A:$C,MATCH(Places!$H2376,Neighborhoods!$A:$A,0),MATCH(Places!I$1,Neighborhoods!$1:$1,0))</f>
        <v>Manhattan</v>
      </c>
      <c r="J2376" s="17" t="str">
        <f>INDEX(Neighborhoods!$A:$C,MATCH(Places!$H2376,Neighborhoods!$A:$A,0),MATCH(Places!J$1,Neighborhoods!$1:$1,0))</f>
        <v>Harlem</v>
      </c>
      <c r="K2376" s="17" t="s">
        <v>1</v>
      </c>
      <c r="L2376" s="17" t="str">
        <f t="shared" si="148"/>
        <v>Yes</v>
      </c>
      <c r="M2376" s="17">
        <v>1</v>
      </c>
      <c r="N2376" s="17" t="str" cm="1">
        <f t="array" ref="N2376">_xlfn.IFS(M2376&lt;=2,"Small",M2376&lt;=5,"Medium",M2376&gt;5,"Large")</f>
        <v>Small</v>
      </c>
      <c r="O2376" s="65">
        <v>27</v>
      </c>
      <c r="P2376" s="87">
        <f t="shared" si="149"/>
        <v>0.03</v>
      </c>
      <c r="Q2376" s="68">
        <v>5</v>
      </c>
      <c r="R2376" s="68" t="str" cm="1">
        <f t="array" ref="R2376">_xlfn.SWITCH(ROUND(Q2376,0),5,"Excellent",4,"Good",3,"Ok","Bad")</f>
        <v>Excellent</v>
      </c>
      <c r="S2376" s="17">
        <v>6</v>
      </c>
      <c r="T2376" s="17" t="str">
        <f t="shared" si="150"/>
        <v>No</v>
      </c>
      <c r="U2376" s="82">
        <v>42737</v>
      </c>
      <c r="V2376" s="82">
        <v>43836</v>
      </c>
      <c r="W2376" s="17">
        <v>62</v>
      </c>
      <c r="X2376" s="17" t="str">
        <f t="shared" si="151"/>
        <v>Active</v>
      </c>
      <c r="Y2376" s="17" t="s">
        <v>15615</v>
      </c>
      <c r="Z2376" s="17"/>
    </row>
    <row r="2377" spans="1:26" x14ac:dyDescent="0.25">
      <c r="A2377">
        <v>2376</v>
      </c>
      <c r="B2377" s="17" t="s">
        <v>14817</v>
      </c>
      <c r="C2377" s="17">
        <v>3076</v>
      </c>
      <c r="D2377" s="17" t="str">
        <f>INDEX(Hosts!$A:$O,MATCH(Places!$C2377,Hosts!$A:$A,0),MATCH(Places!D$1,Hosts!$1:$1,0))</f>
        <v>Within a day</v>
      </c>
      <c r="E2377" s="87">
        <f>INDEX(Hosts!$A:$O,MATCH(Places!$C2377,Hosts!$A:$A,0),MATCH(Places!E$1,Hosts!$1:$1,0))</f>
        <v>1</v>
      </c>
      <c r="F2377" s="87">
        <f>INDEX(Hosts!$A:$O,MATCH(Places!$C2377,Hosts!$A:$A,0),MATCH(Places!F$1,Hosts!$1:$1,0))</f>
        <v>1</v>
      </c>
      <c r="G2377" s="17" t="str">
        <f>INDEX(Hosts!$A:$O,MATCH(Places!$C2377,Hosts!$A:$A,0),MATCH(Places!G$1,Hosts!$1:$1,0))</f>
        <v>No</v>
      </c>
      <c r="H2377" s="17">
        <v>11</v>
      </c>
      <c r="I2377" s="17" t="str">
        <f>INDEX(Neighborhoods!$A:$C,MATCH(Places!$H2377,Neighborhoods!$A:$A,0),MATCH(Places!I$1,Neighborhoods!$1:$1,0))</f>
        <v>Brooklyn</v>
      </c>
      <c r="J2377" s="17" t="str">
        <f>INDEX(Neighborhoods!$A:$C,MATCH(Places!$H2377,Neighborhoods!$A:$A,0),MATCH(Places!J$1,Neighborhoods!$1:$1,0))</f>
        <v>Greenpoint</v>
      </c>
      <c r="K2377" s="17" t="s">
        <v>11822</v>
      </c>
      <c r="L2377" s="17" t="str">
        <f t="shared" si="148"/>
        <v>No</v>
      </c>
      <c r="M2377" s="17">
        <v>2</v>
      </c>
      <c r="N2377" s="17" t="str" cm="1">
        <f t="array" ref="N2377">_xlfn.IFS(M2377&lt;=2,"Small",M2377&lt;=5,"Medium",M2377&gt;5,"Large")</f>
        <v>Small</v>
      </c>
      <c r="O2377" s="65">
        <v>78</v>
      </c>
      <c r="P2377" s="87">
        <f t="shared" si="149"/>
        <v>0.03</v>
      </c>
      <c r="Q2377" s="68">
        <v>4.91</v>
      </c>
      <c r="R2377" s="68" t="str" cm="1">
        <f t="array" ref="R2377">_xlfn.SWITCH(ROUND(Q2377,0),5,"Excellent",4,"Good",3,"Ok","Bad")</f>
        <v>Excellent</v>
      </c>
      <c r="S2377" s="17">
        <v>23</v>
      </c>
      <c r="T2377" s="17" t="str">
        <f t="shared" si="150"/>
        <v>No</v>
      </c>
      <c r="U2377" s="82">
        <v>42708</v>
      </c>
      <c r="V2377" s="82">
        <v>43831</v>
      </c>
      <c r="W2377" s="17">
        <v>0</v>
      </c>
      <c r="X2377" s="17" t="str">
        <f t="shared" si="151"/>
        <v>Inactive</v>
      </c>
      <c r="Y2377" s="17" t="s">
        <v>15615</v>
      </c>
      <c r="Z2377" s="17"/>
    </row>
    <row r="2378" spans="1:26" x14ac:dyDescent="0.25">
      <c r="A2378">
        <v>2377</v>
      </c>
      <c r="B2378" s="17" t="s">
        <v>1749</v>
      </c>
      <c r="C2378" s="17">
        <v>501</v>
      </c>
      <c r="D2378" s="17" t="str">
        <f>INDEX(Hosts!$A:$O,MATCH(Places!$C2378,Hosts!$A:$A,0),MATCH(Places!D$1,Hosts!$1:$1,0))</f>
        <v>Within a day</v>
      </c>
      <c r="E2378" s="87">
        <f>INDEX(Hosts!$A:$O,MATCH(Places!$C2378,Hosts!$A:$A,0),MATCH(Places!E$1,Hosts!$1:$1,0))</f>
        <v>1</v>
      </c>
      <c r="F2378" s="87">
        <f>INDEX(Hosts!$A:$O,MATCH(Places!$C2378,Hosts!$A:$A,0),MATCH(Places!F$1,Hosts!$1:$1,0))</f>
        <v>1</v>
      </c>
      <c r="G2378" s="17" t="str">
        <f>INDEX(Hosts!$A:$O,MATCH(Places!$C2378,Hosts!$A:$A,0),MATCH(Places!G$1,Hosts!$1:$1,0))</f>
        <v>No</v>
      </c>
      <c r="H2378" s="17">
        <v>11</v>
      </c>
      <c r="I2378" s="17" t="str">
        <f>INDEX(Neighborhoods!$A:$C,MATCH(Places!$H2378,Neighborhoods!$A:$A,0),MATCH(Places!I$1,Neighborhoods!$1:$1,0))</f>
        <v>Brooklyn</v>
      </c>
      <c r="J2378" s="17" t="str">
        <f>INDEX(Neighborhoods!$A:$C,MATCH(Places!$H2378,Neighborhoods!$A:$A,0),MATCH(Places!J$1,Neighborhoods!$1:$1,0))</f>
        <v>Greenpoint</v>
      </c>
      <c r="K2378" s="17" t="s">
        <v>11822</v>
      </c>
      <c r="L2378" s="17" t="str">
        <f t="shared" si="148"/>
        <v>No</v>
      </c>
      <c r="M2378" s="17">
        <v>2</v>
      </c>
      <c r="N2378" s="17" t="str" cm="1">
        <f t="array" ref="N2378">_xlfn.IFS(M2378&lt;=2,"Small",M2378&lt;=5,"Medium",M2378&gt;5,"Large")</f>
        <v>Small</v>
      </c>
      <c r="O2378" s="65">
        <v>100</v>
      </c>
      <c r="P2378" s="87">
        <f t="shared" si="149"/>
        <v>0.03</v>
      </c>
      <c r="Q2378" s="68">
        <v>5</v>
      </c>
      <c r="R2378" s="68" t="str" cm="1">
        <f t="array" ref="R2378">_xlfn.SWITCH(ROUND(Q2378,0),5,"Excellent",4,"Good",3,"Ok","Bad")</f>
        <v>Excellent</v>
      </c>
      <c r="S2378" s="17">
        <v>22</v>
      </c>
      <c r="T2378" s="17" t="str">
        <f t="shared" si="150"/>
        <v>No</v>
      </c>
      <c r="U2378" s="82">
        <v>43058</v>
      </c>
      <c r="V2378" s="82">
        <v>43899</v>
      </c>
      <c r="W2378" s="17">
        <v>0</v>
      </c>
      <c r="X2378" s="17" t="str">
        <f t="shared" si="151"/>
        <v>Inactive</v>
      </c>
      <c r="Y2378" s="17" t="s">
        <v>15616</v>
      </c>
      <c r="Z2378" s="17"/>
    </row>
    <row r="2379" spans="1:26" x14ac:dyDescent="0.25">
      <c r="A2379">
        <v>2378</v>
      </c>
      <c r="B2379" s="17" t="s">
        <v>1750</v>
      </c>
      <c r="C2379" s="17">
        <v>1606</v>
      </c>
      <c r="D2379" s="17" t="str">
        <f>INDEX(Hosts!$A:$O,MATCH(Places!$C2379,Hosts!$A:$A,0),MATCH(Places!D$1,Hosts!$1:$1,0))</f>
        <v>Within a day</v>
      </c>
      <c r="E2379" s="87">
        <f>INDEX(Hosts!$A:$O,MATCH(Places!$C2379,Hosts!$A:$A,0),MATCH(Places!E$1,Hosts!$1:$1,0))</f>
        <v>1</v>
      </c>
      <c r="F2379" s="87">
        <f>INDEX(Hosts!$A:$O,MATCH(Places!$C2379,Hosts!$A:$A,0),MATCH(Places!F$1,Hosts!$1:$1,0))</f>
        <v>1</v>
      </c>
      <c r="G2379" s="17" t="str">
        <f>INDEX(Hosts!$A:$O,MATCH(Places!$C2379,Hosts!$A:$A,0),MATCH(Places!G$1,Hosts!$1:$1,0))</f>
        <v>Yes</v>
      </c>
      <c r="H2379" s="17">
        <v>12</v>
      </c>
      <c r="I2379" s="17" t="str">
        <f>INDEX(Neighborhoods!$A:$C,MATCH(Places!$H2379,Neighborhoods!$A:$A,0),MATCH(Places!I$1,Neighborhoods!$1:$1,0))</f>
        <v>Brooklyn</v>
      </c>
      <c r="J2379" s="17" t="str">
        <f>INDEX(Neighborhoods!$A:$C,MATCH(Places!$H2379,Neighborhoods!$A:$A,0),MATCH(Places!J$1,Neighborhoods!$1:$1,0))</f>
        <v>Williamsburg</v>
      </c>
      <c r="K2379" s="17" t="s">
        <v>1</v>
      </c>
      <c r="L2379" s="17" t="str">
        <f t="shared" si="148"/>
        <v>Yes</v>
      </c>
      <c r="M2379" s="17">
        <v>1</v>
      </c>
      <c r="N2379" s="17" t="str" cm="1">
        <f t="array" ref="N2379">_xlfn.IFS(M2379&lt;=2,"Small",M2379&lt;=5,"Medium",M2379&gt;5,"Large")</f>
        <v>Small</v>
      </c>
      <c r="O2379" s="65">
        <v>44</v>
      </c>
      <c r="P2379" s="87">
        <f t="shared" si="149"/>
        <v>0.03</v>
      </c>
      <c r="Q2379" s="68">
        <v>4.9000000000000004</v>
      </c>
      <c r="R2379" s="68" t="str" cm="1">
        <f t="array" ref="R2379">_xlfn.SWITCH(ROUND(Q2379,0),5,"Excellent",4,"Good",3,"Ok","Bad")</f>
        <v>Excellent</v>
      </c>
      <c r="S2379" s="17">
        <v>92</v>
      </c>
      <c r="T2379" s="17" t="str">
        <f t="shared" si="150"/>
        <v>No</v>
      </c>
      <c r="U2379" s="82">
        <v>42723</v>
      </c>
      <c r="V2379" s="82">
        <v>43890</v>
      </c>
      <c r="W2379" s="17">
        <v>14</v>
      </c>
      <c r="X2379" s="17" t="str">
        <f t="shared" si="151"/>
        <v>Active</v>
      </c>
      <c r="Y2379" s="17" t="s">
        <v>15615</v>
      </c>
      <c r="Z2379" s="17"/>
    </row>
    <row r="2380" spans="1:26" x14ac:dyDescent="0.25">
      <c r="A2380">
        <v>2379</v>
      </c>
      <c r="B2380" s="17" t="s">
        <v>1751</v>
      </c>
      <c r="C2380" s="17">
        <v>2948</v>
      </c>
      <c r="D2380" s="17" t="str">
        <f>INDEX(Hosts!$A:$O,MATCH(Places!$C2380,Hosts!$A:$A,0),MATCH(Places!D$1,Hosts!$1:$1,0))</f>
        <v>Within an hour</v>
      </c>
      <c r="E2380" s="87">
        <f>INDEX(Hosts!$A:$O,MATCH(Places!$C2380,Hosts!$A:$A,0),MATCH(Places!E$1,Hosts!$1:$1,0))</f>
        <v>1</v>
      </c>
      <c r="F2380" s="87">
        <f>INDEX(Hosts!$A:$O,MATCH(Places!$C2380,Hosts!$A:$A,0),MATCH(Places!F$1,Hosts!$1:$1,0))</f>
        <v>0.67</v>
      </c>
      <c r="G2380" s="17" t="str">
        <f>INDEX(Hosts!$A:$O,MATCH(Places!$C2380,Hosts!$A:$A,0),MATCH(Places!G$1,Hosts!$1:$1,0))</f>
        <v>Yes</v>
      </c>
      <c r="H2380" s="17">
        <v>23</v>
      </c>
      <c r="I2380" s="17" t="str">
        <f>INDEX(Neighborhoods!$A:$C,MATCH(Places!$H2380,Neighborhoods!$A:$A,0),MATCH(Places!I$1,Neighborhoods!$1:$1,0))</f>
        <v>Queens</v>
      </c>
      <c r="J2380" s="17" t="str">
        <f>INDEX(Neighborhoods!$A:$C,MATCH(Places!$H2380,Neighborhoods!$A:$A,0),MATCH(Places!J$1,Neighborhoods!$1:$1,0))</f>
        <v>Jamaica</v>
      </c>
      <c r="K2380" s="17" t="s">
        <v>1</v>
      </c>
      <c r="L2380" s="17" t="str">
        <f t="shared" si="148"/>
        <v>Yes</v>
      </c>
      <c r="M2380" s="17">
        <v>2</v>
      </c>
      <c r="N2380" s="17" t="str" cm="1">
        <f t="array" ref="N2380">_xlfn.IFS(M2380&lt;=2,"Small",M2380&lt;=5,"Medium",M2380&gt;5,"Large")</f>
        <v>Small</v>
      </c>
      <c r="O2380" s="65">
        <v>102</v>
      </c>
      <c r="P2380" s="87">
        <f t="shared" si="149"/>
        <v>0.03</v>
      </c>
      <c r="Q2380" s="68">
        <v>4.92</v>
      </c>
      <c r="R2380" s="68" t="str" cm="1">
        <f t="array" ref="R2380">_xlfn.SWITCH(ROUND(Q2380,0),5,"Excellent",4,"Good",3,"Ok","Bad")</f>
        <v>Excellent</v>
      </c>
      <c r="S2380" s="17">
        <v>25</v>
      </c>
      <c r="T2380" s="17" t="str">
        <f t="shared" si="150"/>
        <v>No</v>
      </c>
      <c r="U2380" s="82">
        <v>43428</v>
      </c>
      <c r="V2380" s="82">
        <v>43832</v>
      </c>
      <c r="W2380" s="17">
        <v>364</v>
      </c>
      <c r="X2380" s="17" t="str">
        <f t="shared" si="151"/>
        <v>Active</v>
      </c>
      <c r="Y2380" s="17" t="s">
        <v>15615</v>
      </c>
      <c r="Z2380" s="17"/>
    </row>
    <row r="2381" spans="1:26" x14ac:dyDescent="0.25">
      <c r="A2381">
        <v>2380</v>
      </c>
      <c r="B2381" s="17" t="s">
        <v>1752</v>
      </c>
      <c r="C2381" s="17">
        <v>2927</v>
      </c>
      <c r="D2381" s="17" t="str">
        <f>INDEX(Hosts!$A:$O,MATCH(Places!$C2381,Hosts!$A:$A,0),MATCH(Places!D$1,Hosts!$1:$1,0))</f>
        <v>Within a day</v>
      </c>
      <c r="E2381" s="87">
        <f>INDEX(Hosts!$A:$O,MATCH(Places!$C2381,Hosts!$A:$A,0),MATCH(Places!E$1,Hosts!$1:$1,0))</f>
        <v>1</v>
      </c>
      <c r="F2381" s="87">
        <f>INDEX(Hosts!$A:$O,MATCH(Places!$C2381,Hosts!$A:$A,0),MATCH(Places!F$1,Hosts!$1:$1,0))</f>
        <v>0.9</v>
      </c>
      <c r="G2381" s="17" t="str">
        <f>INDEX(Hosts!$A:$O,MATCH(Places!$C2381,Hosts!$A:$A,0),MATCH(Places!G$1,Hosts!$1:$1,0))</f>
        <v>Yes</v>
      </c>
      <c r="H2381" s="17">
        <v>10</v>
      </c>
      <c r="I2381" s="17" t="str">
        <f>INDEX(Neighborhoods!$A:$C,MATCH(Places!$H2381,Neighborhoods!$A:$A,0),MATCH(Places!I$1,Neighborhoods!$1:$1,0))</f>
        <v>Brooklyn</v>
      </c>
      <c r="J2381" s="17" t="str">
        <f>INDEX(Neighborhoods!$A:$C,MATCH(Places!$H2381,Neighborhoods!$A:$A,0),MATCH(Places!J$1,Neighborhoods!$1:$1,0))</f>
        <v>East Flatbush</v>
      </c>
      <c r="K2381" s="17" t="s">
        <v>16</v>
      </c>
      <c r="L2381" s="17" t="str">
        <f t="shared" si="148"/>
        <v>Yes</v>
      </c>
      <c r="M2381" s="17">
        <v>3</v>
      </c>
      <c r="N2381" s="17" t="str" cm="1">
        <f t="array" ref="N2381">_xlfn.IFS(M2381&lt;=2,"Small",M2381&lt;=5,"Medium",M2381&gt;5,"Large")</f>
        <v>Medium</v>
      </c>
      <c r="O2381" s="65">
        <v>60</v>
      </c>
      <c r="P2381" s="87">
        <f t="shared" si="149"/>
        <v>0.03</v>
      </c>
      <c r="Q2381" s="68">
        <v>4.68</v>
      </c>
      <c r="R2381" s="68" t="str" cm="1">
        <f t="array" ref="R2381">_xlfn.SWITCH(ROUND(Q2381,0),5,"Excellent",4,"Good",3,"Ok","Bad")</f>
        <v>Excellent</v>
      </c>
      <c r="S2381" s="17">
        <v>40</v>
      </c>
      <c r="T2381" s="17" t="str">
        <f t="shared" si="150"/>
        <v>No</v>
      </c>
      <c r="U2381" s="82">
        <v>42722</v>
      </c>
      <c r="V2381" s="82">
        <v>43832</v>
      </c>
      <c r="W2381" s="17">
        <v>224</v>
      </c>
      <c r="X2381" s="17" t="str">
        <f t="shared" si="151"/>
        <v>Active</v>
      </c>
      <c r="Y2381" s="17" t="s">
        <v>15615</v>
      </c>
      <c r="Z2381" s="17"/>
    </row>
    <row r="2382" spans="1:26" x14ac:dyDescent="0.25">
      <c r="A2382">
        <v>2381</v>
      </c>
      <c r="B2382" s="17" t="s">
        <v>1753</v>
      </c>
      <c r="C2382" s="17">
        <v>2614</v>
      </c>
      <c r="D2382" s="17" t="str">
        <f>INDEX(Hosts!$A:$O,MATCH(Places!$C2382,Hosts!$A:$A,0),MATCH(Places!D$1,Hosts!$1:$1,0))</f>
        <v>Within a day</v>
      </c>
      <c r="E2382" s="87">
        <f>INDEX(Hosts!$A:$O,MATCH(Places!$C2382,Hosts!$A:$A,0),MATCH(Places!E$1,Hosts!$1:$1,0))</f>
        <v>0.5</v>
      </c>
      <c r="F2382" s="87">
        <f>INDEX(Hosts!$A:$O,MATCH(Places!$C2382,Hosts!$A:$A,0),MATCH(Places!F$1,Hosts!$1:$1,0))</f>
        <v>0.67</v>
      </c>
      <c r="G2382" s="17" t="str">
        <f>INDEX(Hosts!$A:$O,MATCH(Places!$C2382,Hosts!$A:$A,0),MATCH(Places!G$1,Hosts!$1:$1,0))</f>
        <v>No</v>
      </c>
      <c r="H2382" s="17">
        <v>20</v>
      </c>
      <c r="I2382" s="17" t="str">
        <f>INDEX(Neighborhoods!$A:$C,MATCH(Places!$H2382,Neighborhoods!$A:$A,0),MATCH(Places!I$1,Neighborhoods!$1:$1,0))</f>
        <v>Manhattan</v>
      </c>
      <c r="J2382" s="17" t="str">
        <f>INDEX(Neighborhoods!$A:$C,MATCH(Places!$H2382,Neighborhoods!$A:$A,0),MATCH(Places!J$1,Neighborhoods!$1:$1,0))</f>
        <v>Upper West Side</v>
      </c>
      <c r="K2382" s="17" t="s">
        <v>11822</v>
      </c>
      <c r="L2382" s="17" t="str">
        <f t="shared" si="148"/>
        <v>No</v>
      </c>
      <c r="M2382" s="17">
        <v>1</v>
      </c>
      <c r="N2382" s="17" t="str" cm="1">
        <f t="array" ref="N2382">_xlfn.IFS(M2382&lt;=2,"Small",M2382&lt;=5,"Medium",M2382&gt;5,"Large")</f>
        <v>Small</v>
      </c>
      <c r="O2382" s="65">
        <v>175</v>
      </c>
      <c r="P2382" s="87">
        <f t="shared" si="149"/>
        <v>0.03</v>
      </c>
      <c r="Q2382" s="68">
        <v>4.75</v>
      </c>
      <c r="R2382" s="68" t="str" cm="1">
        <f t="array" ref="R2382">_xlfn.SWITCH(ROUND(Q2382,0),5,"Excellent",4,"Good",3,"Ok","Bad")</f>
        <v>Excellent</v>
      </c>
      <c r="S2382" s="17">
        <v>4</v>
      </c>
      <c r="T2382" s="17" t="str">
        <f t="shared" si="150"/>
        <v>No</v>
      </c>
      <c r="U2382" s="82">
        <v>42770</v>
      </c>
      <c r="V2382" s="82">
        <v>43109</v>
      </c>
      <c r="W2382" s="17">
        <v>180</v>
      </c>
      <c r="X2382" s="17" t="str">
        <f t="shared" si="151"/>
        <v>Active</v>
      </c>
      <c r="Y2382" s="17" t="s">
        <v>15615</v>
      </c>
      <c r="Z2382" s="17"/>
    </row>
    <row r="2383" spans="1:26" x14ac:dyDescent="0.25">
      <c r="A2383">
        <v>2382</v>
      </c>
      <c r="B2383" s="17" t="s">
        <v>1754</v>
      </c>
      <c r="C2383" s="17">
        <v>3080</v>
      </c>
      <c r="D2383" s="17" t="str">
        <f>INDEX(Hosts!$A:$O,MATCH(Places!$C2383,Hosts!$A:$A,0),MATCH(Places!D$1,Hosts!$1:$1,0))</f>
        <v>Within a few hours</v>
      </c>
      <c r="E2383" s="87">
        <f>INDEX(Hosts!$A:$O,MATCH(Places!$C2383,Hosts!$A:$A,0),MATCH(Places!E$1,Hosts!$1:$1,0))</f>
        <v>0.84</v>
      </c>
      <c r="F2383" s="87">
        <f>INDEX(Hosts!$A:$O,MATCH(Places!$C2383,Hosts!$A:$A,0),MATCH(Places!F$1,Hosts!$1:$1,0))</f>
        <v>0.85</v>
      </c>
      <c r="G2383" s="17" t="str">
        <f>INDEX(Hosts!$A:$O,MATCH(Places!$C2383,Hosts!$A:$A,0),MATCH(Places!G$1,Hosts!$1:$1,0))</f>
        <v>No</v>
      </c>
      <c r="H2383" s="17">
        <v>7</v>
      </c>
      <c r="I2383" s="17" t="str">
        <f>INDEX(Neighborhoods!$A:$C,MATCH(Places!$H2383,Neighborhoods!$A:$A,0),MATCH(Places!I$1,Neighborhoods!$1:$1,0))</f>
        <v>Brooklyn</v>
      </c>
      <c r="J2383" s="17" t="str">
        <f>INDEX(Neighborhoods!$A:$C,MATCH(Places!$H2383,Neighborhoods!$A:$A,0),MATCH(Places!J$1,Neighborhoods!$1:$1,0))</f>
        <v>Bedford-Stuyvesant</v>
      </c>
      <c r="K2383" s="17" t="s">
        <v>11822</v>
      </c>
      <c r="L2383" s="17" t="str">
        <f t="shared" si="148"/>
        <v>No</v>
      </c>
      <c r="M2383" s="17">
        <v>4</v>
      </c>
      <c r="N2383" s="17" t="str" cm="1">
        <f t="array" ref="N2383">_xlfn.IFS(M2383&lt;=2,"Small",M2383&lt;=5,"Medium",M2383&gt;5,"Large")</f>
        <v>Medium</v>
      </c>
      <c r="O2383" s="65">
        <v>120</v>
      </c>
      <c r="P2383" s="87">
        <f t="shared" si="149"/>
        <v>0.03</v>
      </c>
      <c r="Q2383" s="68">
        <v>4.68</v>
      </c>
      <c r="R2383" s="68" t="str" cm="1">
        <f t="array" ref="R2383">_xlfn.SWITCH(ROUND(Q2383,0),5,"Excellent",4,"Good",3,"Ok","Bad")</f>
        <v>Excellent</v>
      </c>
      <c r="S2383" s="17">
        <v>257</v>
      </c>
      <c r="T2383" s="17" t="str">
        <f t="shared" si="150"/>
        <v>No</v>
      </c>
      <c r="U2383" s="82">
        <v>42729</v>
      </c>
      <c r="V2383" s="82">
        <v>43906</v>
      </c>
      <c r="W2383" s="17">
        <v>47</v>
      </c>
      <c r="X2383" s="17" t="str">
        <f t="shared" si="151"/>
        <v>Active</v>
      </c>
      <c r="Y2383" s="17" t="s">
        <v>15615</v>
      </c>
      <c r="Z2383" s="17"/>
    </row>
    <row r="2384" spans="1:26" x14ac:dyDescent="0.25">
      <c r="A2384">
        <v>2383</v>
      </c>
      <c r="B2384" s="17" t="s">
        <v>1755</v>
      </c>
      <c r="C2384" s="17">
        <v>2925</v>
      </c>
      <c r="D2384" s="17" t="str">
        <f>INDEX(Hosts!$A:$O,MATCH(Places!$C2384,Hosts!$A:$A,0),MATCH(Places!D$1,Hosts!$1:$1,0))</f>
        <v>Within an hour</v>
      </c>
      <c r="E2384" s="87">
        <f>INDEX(Hosts!$A:$O,MATCH(Places!$C2384,Hosts!$A:$A,0),MATCH(Places!E$1,Hosts!$1:$1,0))</f>
        <v>1</v>
      </c>
      <c r="F2384" s="87">
        <f>INDEX(Hosts!$A:$O,MATCH(Places!$C2384,Hosts!$A:$A,0),MATCH(Places!F$1,Hosts!$1:$1,0))</f>
        <v>0.98</v>
      </c>
      <c r="G2384" s="17" t="str">
        <f>INDEX(Hosts!$A:$O,MATCH(Places!$C2384,Hosts!$A:$A,0),MATCH(Places!G$1,Hosts!$1:$1,0))</f>
        <v>No</v>
      </c>
      <c r="H2384" s="17">
        <v>16</v>
      </c>
      <c r="I2384" s="17" t="str">
        <f>INDEX(Neighborhoods!$A:$C,MATCH(Places!$H2384,Neighborhoods!$A:$A,0),MATCH(Places!I$1,Neighborhoods!$1:$1,0))</f>
        <v>Manhattan</v>
      </c>
      <c r="J2384" s="17" t="str">
        <f>INDEX(Neighborhoods!$A:$C,MATCH(Places!$H2384,Neighborhoods!$A:$A,0),MATCH(Places!J$1,Neighborhoods!$1:$1,0))</f>
        <v>Harlem</v>
      </c>
      <c r="K2384" s="17" t="s">
        <v>11822</v>
      </c>
      <c r="L2384" s="17" t="str">
        <f t="shared" si="148"/>
        <v>No</v>
      </c>
      <c r="M2384" s="17">
        <v>3</v>
      </c>
      <c r="N2384" s="17" t="str" cm="1">
        <f t="array" ref="N2384">_xlfn.IFS(M2384&lt;=2,"Small",M2384&lt;=5,"Medium",M2384&gt;5,"Large")</f>
        <v>Medium</v>
      </c>
      <c r="O2384" s="65">
        <v>150</v>
      </c>
      <c r="P2384" s="87">
        <f t="shared" si="149"/>
        <v>0.03</v>
      </c>
      <c r="Q2384" s="68">
        <v>4.82</v>
      </c>
      <c r="R2384" s="68" t="str" cm="1">
        <f t="array" ref="R2384">_xlfn.SWITCH(ROUND(Q2384,0),5,"Excellent",4,"Good",3,"Ok","Bad")</f>
        <v>Excellent</v>
      </c>
      <c r="S2384" s="17">
        <v>67</v>
      </c>
      <c r="T2384" s="17" t="str">
        <f t="shared" si="150"/>
        <v>No</v>
      </c>
      <c r="U2384" s="82">
        <v>42867</v>
      </c>
      <c r="V2384" s="82">
        <v>43902</v>
      </c>
      <c r="W2384" s="17">
        <v>350</v>
      </c>
      <c r="X2384" s="17" t="str">
        <f t="shared" si="151"/>
        <v>Active</v>
      </c>
      <c r="Y2384" s="17" t="s">
        <v>15615</v>
      </c>
      <c r="Z2384" s="17"/>
    </row>
    <row r="2385" spans="1:26" x14ac:dyDescent="0.25">
      <c r="A2385">
        <v>2384</v>
      </c>
      <c r="B2385" s="17" t="s">
        <v>1756</v>
      </c>
      <c r="C2385" s="17">
        <v>29</v>
      </c>
      <c r="D2385" s="17" t="str">
        <f>INDEX(Hosts!$A:$O,MATCH(Places!$C2385,Hosts!$A:$A,0),MATCH(Places!D$1,Hosts!$1:$1,0))</f>
        <v>Within an hour</v>
      </c>
      <c r="E2385" s="87">
        <f>INDEX(Hosts!$A:$O,MATCH(Places!$C2385,Hosts!$A:$A,0),MATCH(Places!E$1,Hosts!$1:$1,0))</f>
        <v>1</v>
      </c>
      <c r="F2385" s="87">
        <f>INDEX(Hosts!$A:$O,MATCH(Places!$C2385,Hosts!$A:$A,0),MATCH(Places!F$1,Hosts!$1:$1,0))</f>
        <v>0.97</v>
      </c>
      <c r="G2385" s="17" t="str">
        <f>INDEX(Hosts!$A:$O,MATCH(Places!$C2385,Hosts!$A:$A,0),MATCH(Places!G$1,Hosts!$1:$1,0))</f>
        <v>Yes</v>
      </c>
      <c r="H2385" s="17">
        <v>9</v>
      </c>
      <c r="I2385" s="17" t="str">
        <f>INDEX(Neighborhoods!$A:$C,MATCH(Places!$H2385,Neighborhoods!$A:$A,0),MATCH(Places!I$1,Neighborhoods!$1:$1,0))</f>
        <v>Brooklyn</v>
      </c>
      <c r="J2385" s="17" t="str">
        <f>INDEX(Neighborhoods!$A:$C,MATCH(Places!$H2385,Neighborhoods!$A:$A,0),MATCH(Places!J$1,Neighborhoods!$1:$1,0))</f>
        <v>Crown Heights</v>
      </c>
      <c r="K2385" s="17" t="s">
        <v>11822</v>
      </c>
      <c r="L2385" s="17" t="str">
        <f t="shared" si="148"/>
        <v>No</v>
      </c>
      <c r="M2385" s="17">
        <v>3</v>
      </c>
      <c r="N2385" s="17" t="str" cm="1">
        <f t="array" ref="N2385">_xlfn.IFS(M2385&lt;=2,"Small",M2385&lt;=5,"Medium",M2385&gt;5,"Large")</f>
        <v>Medium</v>
      </c>
      <c r="O2385" s="65">
        <v>135</v>
      </c>
      <c r="P2385" s="87">
        <f t="shared" si="149"/>
        <v>0.03</v>
      </c>
      <c r="Q2385" s="68">
        <v>4.6399999999999997</v>
      </c>
      <c r="R2385" s="68" t="str" cm="1">
        <f t="array" ref="R2385">_xlfn.SWITCH(ROUND(Q2385,0),5,"Excellent",4,"Good",3,"Ok","Bad")</f>
        <v>Excellent</v>
      </c>
      <c r="S2385" s="17">
        <v>11</v>
      </c>
      <c r="T2385" s="17" t="str">
        <f t="shared" si="150"/>
        <v>No</v>
      </c>
      <c r="U2385" s="82">
        <v>42827</v>
      </c>
      <c r="V2385" s="82">
        <v>43834</v>
      </c>
      <c r="W2385" s="17">
        <v>0</v>
      </c>
      <c r="X2385" s="17" t="str">
        <f t="shared" si="151"/>
        <v>Inactive</v>
      </c>
      <c r="Y2385" s="17" t="s">
        <v>15615</v>
      </c>
      <c r="Z2385" s="17"/>
    </row>
    <row r="2386" spans="1:26" x14ac:dyDescent="0.25">
      <c r="A2386">
        <v>2385</v>
      </c>
      <c r="B2386" s="17" t="s">
        <v>1757</v>
      </c>
      <c r="C2386" s="17">
        <v>3083</v>
      </c>
      <c r="D2386" s="17" t="str">
        <f>INDEX(Hosts!$A:$O,MATCH(Places!$C2386,Hosts!$A:$A,0),MATCH(Places!D$1,Hosts!$1:$1,0))</f>
        <v>Within a few hours</v>
      </c>
      <c r="E2386" s="87">
        <f>INDEX(Hosts!$A:$O,MATCH(Places!$C2386,Hosts!$A:$A,0),MATCH(Places!E$1,Hosts!$1:$1,0))</f>
        <v>1</v>
      </c>
      <c r="F2386" s="87">
        <f>INDEX(Hosts!$A:$O,MATCH(Places!$C2386,Hosts!$A:$A,0),MATCH(Places!F$1,Hosts!$1:$1,0))</f>
        <v>0.43</v>
      </c>
      <c r="G2386" s="17" t="str">
        <f>INDEX(Hosts!$A:$O,MATCH(Places!$C2386,Hosts!$A:$A,0),MATCH(Places!G$1,Hosts!$1:$1,0))</f>
        <v>Yes</v>
      </c>
      <c r="H2386" s="17">
        <v>21</v>
      </c>
      <c r="I2386" s="17" t="str">
        <f>INDEX(Neighborhoods!$A:$C,MATCH(Places!$H2386,Neighborhoods!$A:$A,0),MATCH(Places!I$1,Neighborhoods!$1:$1,0))</f>
        <v>Queens</v>
      </c>
      <c r="J2386" s="17" t="str">
        <f>INDEX(Neighborhoods!$A:$C,MATCH(Places!$H2386,Neighborhoods!$A:$A,0),MATCH(Places!J$1,Neighborhoods!$1:$1,0))</f>
        <v>Astoria</v>
      </c>
      <c r="K2386" s="17" t="s">
        <v>1</v>
      </c>
      <c r="L2386" s="17" t="str">
        <f t="shared" si="148"/>
        <v>Yes</v>
      </c>
      <c r="M2386" s="17">
        <v>2</v>
      </c>
      <c r="N2386" s="17" t="str" cm="1">
        <f t="array" ref="N2386">_xlfn.IFS(M2386&lt;=2,"Small",M2386&lt;=5,"Medium",M2386&gt;5,"Large")</f>
        <v>Small</v>
      </c>
      <c r="O2386" s="65">
        <v>73</v>
      </c>
      <c r="P2386" s="87">
        <f t="shared" si="149"/>
        <v>0.03</v>
      </c>
      <c r="Q2386" s="68">
        <v>4.99</v>
      </c>
      <c r="R2386" s="68" t="str" cm="1">
        <f t="array" ref="R2386">_xlfn.SWITCH(ROUND(Q2386,0),5,"Excellent",4,"Good",3,"Ok","Bad")</f>
        <v>Excellent</v>
      </c>
      <c r="S2386" s="17">
        <v>68</v>
      </c>
      <c r="T2386" s="17" t="str">
        <f t="shared" si="150"/>
        <v>No</v>
      </c>
      <c r="U2386" s="82">
        <v>42739</v>
      </c>
      <c r="V2386" s="82">
        <v>43805</v>
      </c>
      <c r="W2386" s="17">
        <v>364</v>
      </c>
      <c r="X2386" s="17" t="str">
        <f t="shared" si="151"/>
        <v>Active</v>
      </c>
      <c r="Y2386" s="17" t="s">
        <v>15615</v>
      </c>
      <c r="Z2386" s="17"/>
    </row>
    <row r="2387" spans="1:26" x14ac:dyDescent="0.25">
      <c r="A2387">
        <v>2386</v>
      </c>
      <c r="B2387" s="17" t="s">
        <v>1758</v>
      </c>
      <c r="C2387" s="17">
        <v>2893</v>
      </c>
      <c r="D2387" s="17" t="str">
        <f>INDEX(Hosts!$A:$O,MATCH(Places!$C2387,Hosts!$A:$A,0),MATCH(Places!D$1,Hosts!$1:$1,0))</f>
        <v>Within an hour</v>
      </c>
      <c r="E2387" s="87">
        <f>INDEX(Hosts!$A:$O,MATCH(Places!$C2387,Hosts!$A:$A,0),MATCH(Places!E$1,Hosts!$1:$1,0))</f>
        <v>1</v>
      </c>
      <c r="F2387" s="87">
        <f>INDEX(Hosts!$A:$O,MATCH(Places!$C2387,Hosts!$A:$A,0),MATCH(Places!F$1,Hosts!$1:$1,0))</f>
        <v>1</v>
      </c>
      <c r="G2387" s="17" t="str">
        <f>INDEX(Hosts!$A:$O,MATCH(Places!$C2387,Hosts!$A:$A,0),MATCH(Places!G$1,Hosts!$1:$1,0))</f>
        <v>No</v>
      </c>
      <c r="H2387" s="17">
        <v>13</v>
      </c>
      <c r="I2387" s="17" t="str">
        <f>INDEX(Neighborhoods!$A:$C,MATCH(Places!$H2387,Neighborhoods!$A:$A,0),MATCH(Places!I$1,Neighborhoods!$1:$1,0))</f>
        <v>Manhattan</v>
      </c>
      <c r="J2387" s="17" t="str">
        <f>INDEX(Neighborhoods!$A:$C,MATCH(Places!$H2387,Neighborhoods!$A:$A,0),MATCH(Places!J$1,Neighborhoods!$1:$1,0))</f>
        <v>Chelsea</v>
      </c>
      <c r="K2387" s="17" t="s">
        <v>11822</v>
      </c>
      <c r="L2387" s="17" t="str">
        <f t="shared" si="148"/>
        <v>No</v>
      </c>
      <c r="M2387" s="17">
        <v>5</v>
      </c>
      <c r="N2387" s="17" t="str" cm="1">
        <f t="array" ref="N2387">_xlfn.IFS(M2387&lt;=2,"Small",M2387&lt;=5,"Medium",M2387&gt;5,"Large")</f>
        <v>Medium</v>
      </c>
      <c r="O2387" s="65">
        <v>119</v>
      </c>
      <c r="P2387" s="87">
        <f t="shared" si="149"/>
        <v>0.03</v>
      </c>
      <c r="Q2387" s="68">
        <v>4.45</v>
      </c>
      <c r="R2387" s="68" t="str" cm="1">
        <f t="array" ref="R2387">_xlfn.SWITCH(ROUND(Q2387,0),5,"Excellent",4,"Good",3,"Ok","Bad")</f>
        <v>Good</v>
      </c>
      <c r="S2387" s="17">
        <v>53</v>
      </c>
      <c r="T2387" s="17" t="str">
        <f t="shared" si="150"/>
        <v>No</v>
      </c>
      <c r="U2387" s="82">
        <v>42946</v>
      </c>
      <c r="V2387" s="82">
        <v>44026</v>
      </c>
      <c r="W2387" s="17">
        <v>350</v>
      </c>
      <c r="X2387" s="17" t="str">
        <f t="shared" si="151"/>
        <v>Active</v>
      </c>
      <c r="Y2387" s="17" t="s">
        <v>15616</v>
      </c>
      <c r="Z2387" s="17"/>
    </row>
    <row r="2388" spans="1:26" x14ac:dyDescent="0.25">
      <c r="A2388">
        <v>2387</v>
      </c>
      <c r="B2388" s="17" t="s">
        <v>15597</v>
      </c>
      <c r="C2388" s="17">
        <v>865</v>
      </c>
      <c r="D2388" s="17" t="str">
        <f>INDEX(Hosts!$A:$O,MATCH(Places!$C2388,Hosts!$A:$A,0),MATCH(Places!D$1,Hosts!$1:$1,0))</f>
        <v>Within a day</v>
      </c>
      <c r="E2388" s="87">
        <f>INDEX(Hosts!$A:$O,MATCH(Places!$C2388,Hosts!$A:$A,0),MATCH(Places!E$1,Hosts!$1:$1,0))</f>
        <v>1</v>
      </c>
      <c r="F2388" s="87">
        <f>INDEX(Hosts!$A:$O,MATCH(Places!$C2388,Hosts!$A:$A,0),MATCH(Places!F$1,Hosts!$1:$1,0))</f>
        <v>0.42</v>
      </c>
      <c r="G2388" s="17" t="str">
        <f>INDEX(Hosts!$A:$O,MATCH(Places!$C2388,Hosts!$A:$A,0),MATCH(Places!G$1,Hosts!$1:$1,0))</f>
        <v>No</v>
      </c>
      <c r="H2388" s="17">
        <v>11</v>
      </c>
      <c r="I2388" s="17" t="str">
        <f>INDEX(Neighborhoods!$A:$C,MATCH(Places!$H2388,Neighborhoods!$A:$A,0),MATCH(Places!I$1,Neighborhoods!$1:$1,0))</f>
        <v>Brooklyn</v>
      </c>
      <c r="J2388" s="17" t="str">
        <f>INDEX(Neighborhoods!$A:$C,MATCH(Places!$H2388,Neighborhoods!$A:$A,0),MATCH(Places!J$1,Neighborhoods!$1:$1,0))</f>
        <v>Greenpoint</v>
      </c>
      <c r="K2388" s="17" t="s">
        <v>1</v>
      </c>
      <c r="L2388" s="17" t="str">
        <f t="shared" si="148"/>
        <v>Yes</v>
      </c>
      <c r="M2388" s="17">
        <v>1</v>
      </c>
      <c r="N2388" s="17" t="str" cm="1">
        <f t="array" ref="N2388">_xlfn.IFS(M2388&lt;=2,"Small",M2388&lt;=5,"Medium",M2388&gt;5,"Large")</f>
        <v>Small</v>
      </c>
      <c r="O2388" s="65">
        <v>54</v>
      </c>
      <c r="P2388" s="87">
        <f t="shared" si="149"/>
        <v>0.03</v>
      </c>
      <c r="Q2388" s="68">
        <v>4.8899999999999997</v>
      </c>
      <c r="R2388" s="68" t="str" cm="1">
        <f t="array" ref="R2388">_xlfn.SWITCH(ROUND(Q2388,0),5,"Excellent",4,"Good",3,"Ok","Bad")</f>
        <v>Excellent</v>
      </c>
      <c r="S2388" s="17">
        <v>9</v>
      </c>
      <c r="T2388" s="17" t="str">
        <f t="shared" si="150"/>
        <v>No</v>
      </c>
      <c r="U2388" s="82">
        <v>42886</v>
      </c>
      <c r="V2388" s="82">
        <v>43769</v>
      </c>
      <c r="W2388" s="17">
        <v>365</v>
      </c>
      <c r="X2388" s="17" t="str">
        <f t="shared" si="151"/>
        <v>Active</v>
      </c>
      <c r="Y2388" s="17" t="s">
        <v>15615</v>
      </c>
      <c r="Z2388" s="17"/>
    </row>
    <row r="2389" spans="1:26" x14ac:dyDescent="0.25">
      <c r="A2389">
        <v>2388</v>
      </c>
      <c r="B2389" s="17" t="s">
        <v>15567</v>
      </c>
      <c r="C2389" s="17">
        <v>1981</v>
      </c>
      <c r="D2389" s="17" t="str">
        <f>INDEX(Hosts!$A:$O,MATCH(Places!$C2389,Hosts!$A:$A,0),MATCH(Places!D$1,Hosts!$1:$1,0))</f>
        <v>Within an hour</v>
      </c>
      <c r="E2389" s="87">
        <f>INDEX(Hosts!$A:$O,MATCH(Places!$C2389,Hosts!$A:$A,0),MATCH(Places!E$1,Hosts!$1:$1,0))</f>
        <v>1</v>
      </c>
      <c r="F2389" s="87">
        <f>INDEX(Hosts!$A:$O,MATCH(Places!$C2389,Hosts!$A:$A,0),MATCH(Places!F$1,Hosts!$1:$1,0))</f>
        <v>0.75</v>
      </c>
      <c r="G2389" s="17" t="str">
        <f>INDEX(Hosts!$A:$O,MATCH(Places!$C2389,Hosts!$A:$A,0),MATCH(Places!G$1,Hosts!$1:$1,0))</f>
        <v>No</v>
      </c>
      <c r="H2389" s="17">
        <v>12</v>
      </c>
      <c r="I2389" s="17" t="str">
        <f>INDEX(Neighborhoods!$A:$C,MATCH(Places!$H2389,Neighborhoods!$A:$A,0),MATCH(Places!I$1,Neighborhoods!$1:$1,0))</f>
        <v>Brooklyn</v>
      </c>
      <c r="J2389" s="17" t="str">
        <f>INDEX(Neighborhoods!$A:$C,MATCH(Places!$H2389,Neighborhoods!$A:$A,0),MATCH(Places!J$1,Neighborhoods!$1:$1,0))</f>
        <v>Williamsburg</v>
      </c>
      <c r="K2389" s="17" t="s">
        <v>1</v>
      </c>
      <c r="L2389" s="17" t="str">
        <f t="shared" si="148"/>
        <v>Yes</v>
      </c>
      <c r="M2389" s="17">
        <v>1</v>
      </c>
      <c r="N2389" s="17" t="str" cm="1">
        <f t="array" ref="N2389">_xlfn.IFS(M2389&lt;=2,"Small",M2389&lt;=5,"Medium",M2389&gt;5,"Large")</f>
        <v>Small</v>
      </c>
      <c r="O2389" s="65">
        <v>45</v>
      </c>
      <c r="P2389" s="87">
        <f t="shared" si="149"/>
        <v>0.03</v>
      </c>
      <c r="Q2389" s="68">
        <v>4.63</v>
      </c>
      <c r="R2389" s="68" t="str" cm="1">
        <f t="array" ref="R2389">_xlfn.SWITCH(ROUND(Q2389,0),5,"Excellent",4,"Good",3,"Ok","Bad")</f>
        <v>Excellent</v>
      </c>
      <c r="S2389" s="17">
        <v>8</v>
      </c>
      <c r="T2389" s="17" t="str">
        <f t="shared" si="150"/>
        <v>No</v>
      </c>
      <c r="U2389" s="82">
        <v>43527</v>
      </c>
      <c r="V2389" s="82">
        <v>43678</v>
      </c>
      <c r="W2389" s="17">
        <v>0</v>
      </c>
      <c r="X2389" s="17" t="str">
        <f t="shared" si="151"/>
        <v>Inactive</v>
      </c>
      <c r="Y2389" s="17" t="s">
        <v>15615</v>
      </c>
      <c r="Z2389" s="17"/>
    </row>
    <row r="2390" spans="1:26" x14ac:dyDescent="0.25">
      <c r="A2390">
        <v>2389</v>
      </c>
      <c r="B2390" s="17" t="s">
        <v>1759</v>
      </c>
      <c r="C2390" s="17">
        <v>990</v>
      </c>
      <c r="D2390" s="17" t="str">
        <f>INDEX(Hosts!$A:$O,MATCH(Places!$C2390,Hosts!$A:$A,0),MATCH(Places!D$1,Hosts!$1:$1,0))</f>
        <v>Within an hour</v>
      </c>
      <c r="E2390" s="87">
        <f>INDEX(Hosts!$A:$O,MATCH(Places!$C2390,Hosts!$A:$A,0),MATCH(Places!E$1,Hosts!$1:$1,0))</f>
        <v>1</v>
      </c>
      <c r="F2390" s="87">
        <f>INDEX(Hosts!$A:$O,MATCH(Places!$C2390,Hosts!$A:$A,0),MATCH(Places!F$1,Hosts!$1:$1,0))</f>
        <v>1</v>
      </c>
      <c r="G2390" s="17" t="str">
        <f>INDEX(Hosts!$A:$O,MATCH(Places!$C2390,Hosts!$A:$A,0),MATCH(Places!G$1,Hosts!$1:$1,0))</f>
        <v>Yes</v>
      </c>
      <c r="H2390" s="17">
        <v>12</v>
      </c>
      <c r="I2390" s="17" t="str">
        <f>INDEX(Neighborhoods!$A:$C,MATCH(Places!$H2390,Neighborhoods!$A:$A,0),MATCH(Places!I$1,Neighborhoods!$1:$1,0))</f>
        <v>Brooklyn</v>
      </c>
      <c r="J2390" s="17" t="str">
        <f>INDEX(Neighborhoods!$A:$C,MATCH(Places!$H2390,Neighborhoods!$A:$A,0),MATCH(Places!J$1,Neighborhoods!$1:$1,0))</f>
        <v>Williamsburg</v>
      </c>
      <c r="K2390" s="17" t="s">
        <v>1</v>
      </c>
      <c r="L2390" s="17" t="str">
        <f t="shared" si="148"/>
        <v>Yes</v>
      </c>
      <c r="M2390" s="17">
        <v>2</v>
      </c>
      <c r="N2390" s="17" t="str" cm="1">
        <f t="array" ref="N2390">_xlfn.IFS(M2390&lt;=2,"Small",M2390&lt;=5,"Medium",M2390&gt;5,"Large")</f>
        <v>Small</v>
      </c>
      <c r="O2390" s="65">
        <v>78</v>
      </c>
      <c r="P2390" s="87">
        <f t="shared" si="149"/>
        <v>0.03</v>
      </c>
      <c r="Q2390" s="68">
        <v>4.9000000000000004</v>
      </c>
      <c r="R2390" s="68" t="str" cm="1">
        <f t="array" ref="R2390">_xlfn.SWITCH(ROUND(Q2390,0),5,"Excellent",4,"Good",3,"Ok","Bad")</f>
        <v>Excellent</v>
      </c>
      <c r="S2390" s="17">
        <v>99</v>
      </c>
      <c r="T2390" s="17" t="str">
        <f t="shared" si="150"/>
        <v>No</v>
      </c>
      <c r="U2390" s="82">
        <v>42734</v>
      </c>
      <c r="V2390" s="82">
        <v>43891</v>
      </c>
      <c r="W2390" s="17">
        <v>0</v>
      </c>
      <c r="X2390" s="17" t="str">
        <f t="shared" si="151"/>
        <v>Inactive</v>
      </c>
      <c r="Y2390" s="17" t="s">
        <v>15616</v>
      </c>
      <c r="Z2390" s="17"/>
    </row>
    <row r="2391" spans="1:26" x14ac:dyDescent="0.25">
      <c r="A2391">
        <v>2390</v>
      </c>
      <c r="B2391" s="17" t="s">
        <v>1760</v>
      </c>
      <c r="C2391" s="17">
        <v>2844</v>
      </c>
      <c r="D2391" s="17" t="str">
        <f>INDEX(Hosts!$A:$O,MATCH(Places!$C2391,Hosts!$A:$A,0),MATCH(Places!D$1,Hosts!$1:$1,0))</f>
        <v>Within an hour</v>
      </c>
      <c r="E2391" s="87">
        <f>INDEX(Hosts!$A:$O,MATCH(Places!$C2391,Hosts!$A:$A,0),MATCH(Places!E$1,Hosts!$1:$1,0))</f>
        <v>1</v>
      </c>
      <c r="F2391" s="87">
        <f>INDEX(Hosts!$A:$O,MATCH(Places!$C2391,Hosts!$A:$A,0),MATCH(Places!F$1,Hosts!$1:$1,0))</f>
        <v>0.67</v>
      </c>
      <c r="G2391" s="17" t="str">
        <f>INDEX(Hosts!$A:$O,MATCH(Places!$C2391,Hosts!$A:$A,0),MATCH(Places!G$1,Hosts!$1:$1,0))</f>
        <v>No</v>
      </c>
      <c r="H2391" s="17">
        <v>7</v>
      </c>
      <c r="I2391" s="17" t="str">
        <f>INDEX(Neighborhoods!$A:$C,MATCH(Places!$H2391,Neighborhoods!$A:$A,0),MATCH(Places!I$1,Neighborhoods!$1:$1,0))</f>
        <v>Brooklyn</v>
      </c>
      <c r="J2391" s="17" t="str">
        <f>INDEX(Neighborhoods!$A:$C,MATCH(Places!$H2391,Neighborhoods!$A:$A,0),MATCH(Places!J$1,Neighborhoods!$1:$1,0))</f>
        <v>Bedford-Stuyvesant</v>
      </c>
      <c r="K2391" s="17" t="s">
        <v>1</v>
      </c>
      <c r="L2391" s="17" t="str">
        <f t="shared" si="148"/>
        <v>Yes</v>
      </c>
      <c r="M2391" s="17">
        <v>2</v>
      </c>
      <c r="N2391" s="17" t="str" cm="1">
        <f t="array" ref="N2391">_xlfn.IFS(M2391&lt;=2,"Small",M2391&lt;=5,"Medium",M2391&gt;5,"Large")</f>
        <v>Small</v>
      </c>
      <c r="O2391" s="65">
        <v>54</v>
      </c>
      <c r="P2391" s="87">
        <f t="shared" si="149"/>
        <v>0.03</v>
      </c>
      <c r="Q2391" s="68">
        <v>4.42</v>
      </c>
      <c r="R2391" s="68" t="str" cm="1">
        <f t="array" ref="R2391">_xlfn.SWITCH(ROUND(Q2391,0),5,"Excellent",4,"Good",3,"Ok","Bad")</f>
        <v>Good</v>
      </c>
      <c r="S2391" s="17">
        <v>43</v>
      </c>
      <c r="T2391" s="17" t="str">
        <f t="shared" si="150"/>
        <v>No</v>
      </c>
      <c r="U2391" s="82">
        <v>42715</v>
      </c>
      <c r="V2391" s="82">
        <v>43882</v>
      </c>
      <c r="W2391" s="17">
        <v>0</v>
      </c>
      <c r="X2391" s="17" t="str">
        <f t="shared" si="151"/>
        <v>Inactive</v>
      </c>
      <c r="Y2391" s="17" t="s">
        <v>15615</v>
      </c>
      <c r="Z2391" s="17"/>
    </row>
    <row r="2392" spans="1:26" x14ac:dyDescent="0.25">
      <c r="A2392">
        <v>2391</v>
      </c>
      <c r="B2392" s="17" t="s">
        <v>1761</v>
      </c>
      <c r="C2392" s="17">
        <v>2835</v>
      </c>
      <c r="D2392" s="17" t="str">
        <f>INDEX(Hosts!$A:$O,MATCH(Places!$C2392,Hosts!$A:$A,0),MATCH(Places!D$1,Hosts!$1:$1,0))</f>
        <v>Within an hour</v>
      </c>
      <c r="E2392" s="87">
        <f>INDEX(Hosts!$A:$O,MATCH(Places!$C2392,Hosts!$A:$A,0),MATCH(Places!E$1,Hosts!$1:$1,0))</f>
        <v>1</v>
      </c>
      <c r="F2392" s="87">
        <f>INDEX(Hosts!$A:$O,MATCH(Places!$C2392,Hosts!$A:$A,0),MATCH(Places!F$1,Hosts!$1:$1,0))</f>
        <v>1</v>
      </c>
      <c r="G2392" s="17" t="str">
        <f>INDEX(Hosts!$A:$O,MATCH(Places!$C2392,Hosts!$A:$A,0),MATCH(Places!G$1,Hosts!$1:$1,0))</f>
        <v>Yes</v>
      </c>
      <c r="H2392" s="17">
        <v>16</v>
      </c>
      <c r="I2392" s="17" t="str">
        <f>INDEX(Neighborhoods!$A:$C,MATCH(Places!$H2392,Neighborhoods!$A:$A,0),MATCH(Places!I$1,Neighborhoods!$1:$1,0))</f>
        <v>Manhattan</v>
      </c>
      <c r="J2392" s="17" t="str">
        <f>INDEX(Neighborhoods!$A:$C,MATCH(Places!$H2392,Neighborhoods!$A:$A,0),MATCH(Places!J$1,Neighborhoods!$1:$1,0))</f>
        <v>Harlem</v>
      </c>
      <c r="K2392" s="17" t="s">
        <v>11822</v>
      </c>
      <c r="L2392" s="17" t="str">
        <f t="shared" si="148"/>
        <v>No</v>
      </c>
      <c r="M2392" s="17">
        <v>2</v>
      </c>
      <c r="N2392" s="17" t="str" cm="1">
        <f t="array" ref="N2392">_xlfn.IFS(M2392&lt;=2,"Small",M2392&lt;=5,"Medium",M2392&gt;5,"Large")</f>
        <v>Small</v>
      </c>
      <c r="O2392" s="65">
        <v>99</v>
      </c>
      <c r="P2392" s="87">
        <f t="shared" si="149"/>
        <v>0.03</v>
      </c>
      <c r="Q2392" s="68">
        <v>4.92</v>
      </c>
      <c r="R2392" s="68" t="str" cm="1">
        <f t="array" ref="R2392">_xlfn.SWITCH(ROUND(Q2392,0),5,"Excellent",4,"Good",3,"Ok","Bad")</f>
        <v>Excellent</v>
      </c>
      <c r="S2392" s="17">
        <v>25</v>
      </c>
      <c r="T2392" s="17" t="str">
        <f t="shared" si="150"/>
        <v>No</v>
      </c>
      <c r="U2392" s="82">
        <v>42729</v>
      </c>
      <c r="V2392" s="82">
        <v>43826</v>
      </c>
      <c r="W2392" s="17">
        <v>0</v>
      </c>
      <c r="X2392" s="17" t="str">
        <f t="shared" si="151"/>
        <v>Inactive</v>
      </c>
      <c r="Y2392" s="17" t="s">
        <v>15615</v>
      </c>
      <c r="Z2392" s="17"/>
    </row>
    <row r="2393" spans="1:26" x14ac:dyDescent="0.25">
      <c r="A2393">
        <v>2392</v>
      </c>
      <c r="B2393" s="17" t="s">
        <v>1762</v>
      </c>
      <c r="C2393" s="17">
        <v>3062</v>
      </c>
      <c r="D2393" s="17" t="str">
        <f>INDEX(Hosts!$A:$O,MATCH(Places!$C2393,Hosts!$A:$A,0),MATCH(Places!D$1,Hosts!$1:$1,0))</f>
        <v>Within an hour</v>
      </c>
      <c r="E2393" s="87">
        <f>INDEX(Hosts!$A:$O,MATCH(Places!$C2393,Hosts!$A:$A,0),MATCH(Places!E$1,Hosts!$1:$1,0))</f>
        <v>1</v>
      </c>
      <c r="F2393" s="87">
        <f>INDEX(Hosts!$A:$O,MATCH(Places!$C2393,Hosts!$A:$A,0),MATCH(Places!F$1,Hosts!$1:$1,0))</f>
        <v>1</v>
      </c>
      <c r="G2393" s="17" t="str">
        <f>INDEX(Hosts!$A:$O,MATCH(Places!$C2393,Hosts!$A:$A,0),MATCH(Places!G$1,Hosts!$1:$1,0))</f>
        <v>Yes</v>
      </c>
      <c r="H2393" s="17">
        <v>16</v>
      </c>
      <c r="I2393" s="17" t="str">
        <f>INDEX(Neighborhoods!$A:$C,MATCH(Places!$H2393,Neighborhoods!$A:$A,0),MATCH(Places!I$1,Neighborhoods!$1:$1,0))</f>
        <v>Manhattan</v>
      </c>
      <c r="J2393" s="17" t="str">
        <f>INDEX(Neighborhoods!$A:$C,MATCH(Places!$H2393,Neighborhoods!$A:$A,0),MATCH(Places!J$1,Neighborhoods!$1:$1,0))</f>
        <v>Harlem</v>
      </c>
      <c r="K2393" s="17" t="s">
        <v>1</v>
      </c>
      <c r="L2393" s="17" t="str">
        <f t="shared" si="148"/>
        <v>Yes</v>
      </c>
      <c r="M2393" s="17">
        <v>2</v>
      </c>
      <c r="N2393" s="17" t="str" cm="1">
        <f t="array" ref="N2393">_xlfn.IFS(M2393&lt;=2,"Small",M2393&lt;=5,"Medium",M2393&gt;5,"Large")</f>
        <v>Small</v>
      </c>
      <c r="O2393" s="65">
        <v>68</v>
      </c>
      <c r="P2393" s="87">
        <f t="shared" si="149"/>
        <v>0.03</v>
      </c>
      <c r="Q2393" s="68">
        <v>4.99</v>
      </c>
      <c r="R2393" s="68" t="str" cm="1">
        <f t="array" ref="R2393">_xlfn.SWITCH(ROUND(Q2393,0),5,"Excellent",4,"Good",3,"Ok","Bad")</f>
        <v>Excellent</v>
      </c>
      <c r="S2393" s="17">
        <v>159</v>
      </c>
      <c r="T2393" s="17" t="str">
        <f t="shared" si="150"/>
        <v>Yes</v>
      </c>
      <c r="U2393" s="82">
        <v>42712</v>
      </c>
      <c r="V2393" s="82">
        <v>43901</v>
      </c>
      <c r="W2393" s="17">
        <v>239</v>
      </c>
      <c r="X2393" s="17" t="str">
        <f t="shared" si="151"/>
        <v>Active</v>
      </c>
      <c r="Y2393" s="17" t="s">
        <v>15616</v>
      </c>
      <c r="Z2393" s="17"/>
    </row>
    <row r="2394" spans="1:26" x14ac:dyDescent="0.25">
      <c r="A2394">
        <v>2393</v>
      </c>
      <c r="B2394" s="17" t="s">
        <v>1763</v>
      </c>
      <c r="C2394" s="17">
        <v>2992</v>
      </c>
      <c r="D2394" s="17" t="str">
        <f>INDEX(Hosts!$A:$O,MATCH(Places!$C2394,Hosts!$A:$A,0),MATCH(Places!D$1,Hosts!$1:$1,0))</f>
        <v>Within a few hours</v>
      </c>
      <c r="E2394" s="87">
        <f>INDEX(Hosts!$A:$O,MATCH(Places!$C2394,Hosts!$A:$A,0),MATCH(Places!E$1,Hosts!$1:$1,0))</f>
        <v>0.96</v>
      </c>
      <c r="F2394" s="87">
        <f>INDEX(Hosts!$A:$O,MATCH(Places!$C2394,Hosts!$A:$A,0),MATCH(Places!F$1,Hosts!$1:$1,0))</f>
        <v>0.65</v>
      </c>
      <c r="G2394" s="17" t="str">
        <f>INDEX(Hosts!$A:$O,MATCH(Places!$C2394,Hosts!$A:$A,0),MATCH(Places!G$1,Hosts!$1:$1,0))</f>
        <v>No</v>
      </c>
      <c r="H2394" s="17">
        <v>18</v>
      </c>
      <c r="I2394" s="17" t="str">
        <f>INDEX(Neighborhoods!$A:$C,MATCH(Places!$H2394,Neighborhoods!$A:$A,0),MATCH(Places!I$1,Neighborhoods!$1:$1,0))</f>
        <v>Manhattan</v>
      </c>
      <c r="J2394" s="17" t="str">
        <f>INDEX(Neighborhoods!$A:$C,MATCH(Places!$H2394,Neighborhoods!$A:$A,0),MATCH(Places!J$1,Neighborhoods!$1:$1,0))</f>
        <v>Midtown</v>
      </c>
      <c r="K2394" s="17" t="s">
        <v>11822</v>
      </c>
      <c r="L2394" s="17" t="str">
        <f t="shared" si="148"/>
        <v>No</v>
      </c>
      <c r="M2394" s="17">
        <v>2</v>
      </c>
      <c r="N2394" s="17" t="str" cm="1">
        <f t="array" ref="N2394">_xlfn.IFS(M2394&lt;=2,"Small",M2394&lt;=5,"Medium",M2394&gt;5,"Large")</f>
        <v>Small</v>
      </c>
      <c r="O2394" s="65">
        <v>1200</v>
      </c>
      <c r="P2394" s="87">
        <f t="shared" si="149"/>
        <v>7.0000000000000007E-2</v>
      </c>
      <c r="Q2394" s="68">
        <v>4.91</v>
      </c>
      <c r="R2394" s="68" t="str" cm="1">
        <f t="array" ref="R2394">_xlfn.SWITCH(ROUND(Q2394,0),5,"Excellent",4,"Good",3,"Ok","Bad")</f>
        <v>Excellent</v>
      </c>
      <c r="S2394" s="17">
        <v>58</v>
      </c>
      <c r="T2394" s="17" t="str">
        <f t="shared" si="150"/>
        <v>No</v>
      </c>
      <c r="U2394" s="82">
        <v>42995</v>
      </c>
      <c r="V2394" s="82">
        <v>44051</v>
      </c>
      <c r="W2394" s="17">
        <v>361</v>
      </c>
      <c r="X2394" s="17" t="str">
        <f t="shared" si="151"/>
        <v>Active</v>
      </c>
      <c r="Y2394" s="17" t="s">
        <v>15615</v>
      </c>
      <c r="Z2394" s="17"/>
    </row>
    <row r="2395" spans="1:26" x14ac:dyDescent="0.25">
      <c r="A2395">
        <v>2394</v>
      </c>
      <c r="B2395" s="17" t="s">
        <v>1764</v>
      </c>
      <c r="C2395" s="17">
        <v>413</v>
      </c>
      <c r="D2395" s="17" t="str">
        <f>INDEX(Hosts!$A:$O,MATCH(Places!$C2395,Hosts!$A:$A,0),MATCH(Places!D$1,Hosts!$1:$1,0))</f>
        <v>Within an hour</v>
      </c>
      <c r="E2395" s="87">
        <f>INDEX(Hosts!$A:$O,MATCH(Places!$C2395,Hosts!$A:$A,0),MATCH(Places!E$1,Hosts!$1:$1,0))</f>
        <v>1</v>
      </c>
      <c r="F2395" s="87">
        <f>INDEX(Hosts!$A:$O,MATCH(Places!$C2395,Hosts!$A:$A,0),MATCH(Places!F$1,Hosts!$1:$1,0))</f>
        <v>0.99</v>
      </c>
      <c r="G2395" s="17" t="str">
        <f>INDEX(Hosts!$A:$O,MATCH(Places!$C2395,Hosts!$A:$A,0),MATCH(Places!G$1,Hosts!$1:$1,0))</f>
        <v>No</v>
      </c>
      <c r="H2395" s="17">
        <v>12</v>
      </c>
      <c r="I2395" s="17" t="str">
        <f>INDEX(Neighborhoods!$A:$C,MATCH(Places!$H2395,Neighborhoods!$A:$A,0),MATCH(Places!I$1,Neighborhoods!$1:$1,0))</f>
        <v>Brooklyn</v>
      </c>
      <c r="J2395" s="17" t="str">
        <f>INDEX(Neighborhoods!$A:$C,MATCH(Places!$H2395,Neighborhoods!$A:$A,0),MATCH(Places!J$1,Neighborhoods!$1:$1,0))</f>
        <v>Williamsburg</v>
      </c>
      <c r="K2395" s="17" t="s">
        <v>1</v>
      </c>
      <c r="L2395" s="17" t="str">
        <f t="shared" si="148"/>
        <v>Yes</v>
      </c>
      <c r="M2395" s="17">
        <v>2</v>
      </c>
      <c r="N2395" s="17" t="str" cm="1">
        <f t="array" ref="N2395">_xlfn.IFS(M2395&lt;=2,"Small",M2395&lt;=5,"Medium",M2395&gt;5,"Large")</f>
        <v>Small</v>
      </c>
      <c r="O2395" s="65">
        <v>47</v>
      </c>
      <c r="P2395" s="87">
        <f t="shared" si="149"/>
        <v>0.03</v>
      </c>
      <c r="Q2395" s="68">
        <v>4.8899999999999997</v>
      </c>
      <c r="R2395" s="68" t="str" cm="1">
        <f t="array" ref="R2395">_xlfn.SWITCH(ROUND(Q2395,0),5,"Excellent",4,"Good",3,"Ok","Bad")</f>
        <v>Excellent</v>
      </c>
      <c r="S2395" s="17">
        <v>295</v>
      </c>
      <c r="T2395" s="17" t="str">
        <f t="shared" si="150"/>
        <v>Yes</v>
      </c>
      <c r="U2395" s="82">
        <v>42707</v>
      </c>
      <c r="V2395" s="82">
        <v>44036</v>
      </c>
      <c r="W2395" s="17">
        <v>363</v>
      </c>
      <c r="X2395" s="17" t="str">
        <f t="shared" si="151"/>
        <v>Active</v>
      </c>
      <c r="Y2395" s="17" t="s">
        <v>15616</v>
      </c>
      <c r="Z2395" s="17"/>
    </row>
    <row r="2396" spans="1:26" x14ac:dyDescent="0.25">
      <c r="A2396">
        <v>2395</v>
      </c>
      <c r="B2396" s="17" t="s">
        <v>15435</v>
      </c>
      <c r="C2396" s="17">
        <v>3071</v>
      </c>
      <c r="D2396" s="17" t="str">
        <f>INDEX(Hosts!$A:$O,MATCH(Places!$C2396,Hosts!$A:$A,0),MATCH(Places!D$1,Hosts!$1:$1,0))</f>
        <v>Within an hour</v>
      </c>
      <c r="E2396" s="87">
        <f>INDEX(Hosts!$A:$O,MATCH(Places!$C2396,Hosts!$A:$A,0),MATCH(Places!E$1,Hosts!$1:$1,0))</f>
        <v>0.93</v>
      </c>
      <c r="F2396" s="87">
        <f>INDEX(Hosts!$A:$O,MATCH(Places!$C2396,Hosts!$A:$A,0),MATCH(Places!F$1,Hosts!$1:$1,0))</f>
        <v>0.99</v>
      </c>
      <c r="G2396" s="17" t="str">
        <f>INDEX(Hosts!$A:$O,MATCH(Places!$C2396,Hosts!$A:$A,0),MATCH(Places!G$1,Hosts!$1:$1,0))</f>
        <v>No</v>
      </c>
      <c r="H2396" s="17">
        <v>24</v>
      </c>
      <c r="I2396" s="17" t="str">
        <f>INDEX(Neighborhoods!$A:$C,MATCH(Places!$H2396,Neighborhoods!$A:$A,0),MATCH(Places!I$1,Neighborhoods!$1:$1,0))</f>
        <v>Queens</v>
      </c>
      <c r="J2396" s="17" t="str">
        <f>INDEX(Neighborhoods!$A:$C,MATCH(Places!$H2396,Neighborhoods!$A:$A,0),MATCH(Places!J$1,Neighborhoods!$1:$1,0))</f>
        <v>Long Island City</v>
      </c>
      <c r="K2396" s="17" t="s">
        <v>1</v>
      </c>
      <c r="L2396" s="17" t="str">
        <f t="shared" si="148"/>
        <v>Yes</v>
      </c>
      <c r="M2396" s="17">
        <v>2</v>
      </c>
      <c r="N2396" s="17" t="str" cm="1">
        <f t="array" ref="N2396">_xlfn.IFS(M2396&lt;=2,"Small",M2396&lt;=5,"Medium",M2396&gt;5,"Large")</f>
        <v>Small</v>
      </c>
      <c r="O2396" s="65">
        <v>65</v>
      </c>
      <c r="P2396" s="87">
        <f t="shared" si="149"/>
        <v>0.03</v>
      </c>
      <c r="Q2396" s="68">
        <v>4.51</v>
      </c>
      <c r="R2396" s="68" t="str" cm="1">
        <f t="array" ref="R2396">_xlfn.SWITCH(ROUND(Q2396,0),5,"Excellent",4,"Good",3,"Ok","Bad")</f>
        <v>Excellent</v>
      </c>
      <c r="S2396" s="17">
        <v>100</v>
      </c>
      <c r="T2396" s="17" t="str">
        <f t="shared" si="150"/>
        <v>No</v>
      </c>
      <c r="U2396" s="82">
        <v>42712</v>
      </c>
      <c r="V2396" s="82">
        <v>44036</v>
      </c>
      <c r="W2396" s="17">
        <v>15</v>
      </c>
      <c r="X2396" s="17" t="str">
        <f t="shared" si="151"/>
        <v>Active</v>
      </c>
      <c r="Y2396" s="17" t="s">
        <v>15616</v>
      </c>
      <c r="Z2396" s="17"/>
    </row>
    <row r="2397" spans="1:26" x14ac:dyDescent="0.25">
      <c r="A2397">
        <v>2396</v>
      </c>
      <c r="B2397" s="17" t="s">
        <v>14134</v>
      </c>
      <c r="C2397" s="17">
        <v>3071</v>
      </c>
      <c r="D2397" s="17" t="str">
        <f>INDEX(Hosts!$A:$O,MATCH(Places!$C2397,Hosts!$A:$A,0),MATCH(Places!D$1,Hosts!$1:$1,0))</f>
        <v>Within an hour</v>
      </c>
      <c r="E2397" s="87">
        <f>INDEX(Hosts!$A:$O,MATCH(Places!$C2397,Hosts!$A:$A,0),MATCH(Places!E$1,Hosts!$1:$1,0))</f>
        <v>0.93</v>
      </c>
      <c r="F2397" s="87">
        <f>INDEX(Hosts!$A:$O,MATCH(Places!$C2397,Hosts!$A:$A,0),MATCH(Places!F$1,Hosts!$1:$1,0))</f>
        <v>0.99</v>
      </c>
      <c r="G2397" s="17" t="str">
        <f>INDEX(Hosts!$A:$O,MATCH(Places!$C2397,Hosts!$A:$A,0),MATCH(Places!G$1,Hosts!$1:$1,0))</f>
        <v>No</v>
      </c>
      <c r="H2397" s="17">
        <v>21</v>
      </c>
      <c r="I2397" s="17" t="str">
        <f>INDEX(Neighborhoods!$A:$C,MATCH(Places!$H2397,Neighborhoods!$A:$A,0),MATCH(Places!I$1,Neighborhoods!$1:$1,0))</f>
        <v>Queens</v>
      </c>
      <c r="J2397" s="17" t="str">
        <f>INDEX(Neighborhoods!$A:$C,MATCH(Places!$H2397,Neighborhoods!$A:$A,0),MATCH(Places!J$1,Neighborhoods!$1:$1,0))</f>
        <v>Astoria</v>
      </c>
      <c r="K2397" s="17" t="s">
        <v>1</v>
      </c>
      <c r="L2397" s="17" t="str">
        <f t="shared" si="148"/>
        <v>Yes</v>
      </c>
      <c r="M2397" s="17">
        <v>2</v>
      </c>
      <c r="N2397" s="17" t="str" cm="1">
        <f t="array" ref="N2397">_xlfn.IFS(M2397&lt;=2,"Small",M2397&lt;=5,"Medium",M2397&gt;5,"Large")</f>
        <v>Small</v>
      </c>
      <c r="O2397" s="65">
        <v>65</v>
      </c>
      <c r="P2397" s="87">
        <f t="shared" si="149"/>
        <v>0.03</v>
      </c>
      <c r="Q2397" s="68">
        <v>4.43</v>
      </c>
      <c r="R2397" s="68" t="str" cm="1">
        <f t="array" ref="R2397">_xlfn.SWITCH(ROUND(Q2397,0),5,"Excellent",4,"Good",3,"Ok","Bad")</f>
        <v>Good</v>
      </c>
      <c r="S2397" s="17">
        <v>79</v>
      </c>
      <c r="T2397" s="17" t="str">
        <f t="shared" si="150"/>
        <v>No</v>
      </c>
      <c r="U2397" s="82">
        <v>42708</v>
      </c>
      <c r="V2397" s="82">
        <v>44030</v>
      </c>
      <c r="W2397" s="17">
        <v>15</v>
      </c>
      <c r="X2397" s="17" t="str">
        <f t="shared" si="151"/>
        <v>Active</v>
      </c>
      <c r="Y2397" s="17" t="s">
        <v>15616</v>
      </c>
      <c r="Z2397" s="17"/>
    </row>
    <row r="2398" spans="1:26" x14ac:dyDescent="0.25">
      <c r="A2398">
        <v>2397</v>
      </c>
      <c r="B2398" s="17" t="s">
        <v>1765</v>
      </c>
      <c r="C2398" s="17">
        <v>2229</v>
      </c>
      <c r="D2398" s="17" t="str">
        <f>INDEX(Hosts!$A:$O,MATCH(Places!$C2398,Hosts!$A:$A,0),MATCH(Places!D$1,Hosts!$1:$1,0))</f>
        <v>Within an hour</v>
      </c>
      <c r="E2398" s="87">
        <f>INDEX(Hosts!$A:$O,MATCH(Places!$C2398,Hosts!$A:$A,0),MATCH(Places!E$1,Hosts!$1:$1,0))</f>
        <v>0.93</v>
      </c>
      <c r="F2398" s="87">
        <f>INDEX(Hosts!$A:$O,MATCH(Places!$C2398,Hosts!$A:$A,0),MATCH(Places!F$1,Hosts!$1:$1,0))</f>
        <v>0.99</v>
      </c>
      <c r="G2398" s="17" t="str">
        <f>INDEX(Hosts!$A:$O,MATCH(Places!$C2398,Hosts!$A:$A,0),MATCH(Places!G$1,Hosts!$1:$1,0))</f>
        <v>No</v>
      </c>
      <c r="H2398" s="17">
        <v>13</v>
      </c>
      <c r="I2398" s="17" t="str">
        <f>INDEX(Neighborhoods!$A:$C,MATCH(Places!$H2398,Neighborhoods!$A:$A,0),MATCH(Places!I$1,Neighborhoods!$1:$1,0))</f>
        <v>Manhattan</v>
      </c>
      <c r="J2398" s="17" t="str">
        <f>INDEX(Neighborhoods!$A:$C,MATCH(Places!$H2398,Neighborhoods!$A:$A,0),MATCH(Places!J$1,Neighborhoods!$1:$1,0))</f>
        <v>Chelsea</v>
      </c>
      <c r="K2398" s="17" t="s">
        <v>11822</v>
      </c>
      <c r="L2398" s="17" t="str">
        <f t="shared" si="148"/>
        <v>No</v>
      </c>
      <c r="M2398" s="17">
        <v>6</v>
      </c>
      <c r="N2398" s="17" t="str" cm="1">
        <f t="array" ref="N2398">_xlfn.IFS(M2398&lt;=2,"Small",M2398&lt;=5,"Medium",M2398&gt;5,"Large")</f>
        <v>Large</v>
      </c>
      <c r="O2398" s="65">
        <v>120</v>
      </c>
      <c r="P2398" s="87">
        <f t="shared" si="149"/>
        <v>0.03</v>
      </c>
      <c r="Q2398" s="68">
        <v>4.7300000000000004</v>
      </c>
      <c r="R2398" s="68" t="str" cm="1">
        <f t="array" ref="R2398">_xlfn.SWITCH(ROUND(Q2398,0),5,"Excellent",4,"Good",3,"Ok","Bad")</f>
        <v>Excellent</v>
      </c>
      <c r="S2398" s="17">
        <v>162</v>
      </c>
      <c r="T2398" s="17" t="str">
        <f t="shared" si="150"/>
        <v>No</v>
      </c>
      <c r="U2398" s="82">
        <v>42711</v>
      </c>
      <c r="V2398" s="82">
        <v>44012</v>
      </c>
      <c r="W2398" s="17">
        <v>352</v>
      </c>
      <c r="X2398" s="17" t="str">
        <f t="shared" si="151"/>
        <v>Active</v>
      </c>
      <c r="Y2398" s="17" t="s">
        <v>15615</v>
      </c>
      <c r="Z2398" s="17"/>
    </row>
    <row r="2399" spans="1:26" x14ac:dyDescent="0.25">
      <c r="A2399">
        <v>2398</v>
      </c>
      <c r="B2399" s="17" t="s">
        <v>1766</v>
      </c>
      <c r="C2399" s="17">
        <v>2403</v>
      </c>
      <c r="D2399" s="17" t="str">
        <f>INDEX(Hosts!$A:$O,MATCH(Places!$C2399,Hosts!$A:$A,0),MATCH(Places!D$1,Hosts!$1:$1,0))</f>
        <v>Within a few hours</v>
      </c>
      <c r="E2399" s="87">
        <f>INDEX(Hosts!$A:$O,MATCH(Places!$C2399,Hosts!$A:$A,0),MATCH(Places!E$1,Hosts!$1:$1,0))</f>
        <v>1</v>
      </c>
      <c r="F2399" s="87">
        <f>INDEX(Hosts!$A:$O,MATCH(Places!$C2399,Hosts!$A:$A,0),MATCH(Places!F$1,Hosts!$1:$1,0))</f>
        <v>0.67</v>
      </c>
      <c r="G2399" s="17" t="str">
        <f>INDEX(Hosts!$A:$O,MATCH(Places!$C2399,Hosts!$A:$A,0),MATCH(Places!G$1,Hosts!$1:$1,0))</f>
        <v>Yes</v>
      </c>
      <c r="H2399" s="17">
        <v>7</v>
      </c>
      <c r="I2399" s="17" t="str">
        <f>INDEX(Neighborhoods!$A:$C,MATCH(Places!$H2399,Neighborhoods!$A:$A,0),MATCH(Places!I$1,Neighborhoods!$1:$1,0))</f>
        <v>Brooklyn</v>
      </c>
      <c r="J2399" s="17" t="str">
        <f>INDEX(Neighborhoods!$A:$C,MATCH(Places!$H2399,Neighborhoods!$A:$A,0),MATCH(Places!J$1,Neighborhoods!$1:$1,0))</f>
        <v>Bedford-Stuyvesant</v>
      </c>
      <c r="K2399" s="17" t="s">
        <v>1</v>
      </c>
      <c r="L2399" s="17" t="str">
        <f t="shared" si="148"/>
        <v>Yes</v>
      </c>
      <c r="M2399" s="17">
        <v>1</v>
      </c>
      <c r="N2399" s="17" t="str" cm="1">
        <f t="array" ref="N2399">_xlfn.IFS(M2399&lt;=2,"Small",M2399&lt;=5,"Medium",M2399&gt;5,"Large")</f>
        <v>Small</v>
      </c>
      <c r="O2399" s="65">
        <v>50</v>
      </c>
      <c r="P2399" s="87">
        <f t="shared" si="149"/>
        <v>0.03</v>
      </c>
      <c r="Q2399" s="68">
        <v>5</v>
      </c>
      <c r="R2399" s="68" t="str" cm="1">
        <f t="array" ref="R2399">_xlfn.SWITCH(ROUND(Q2399,0),5,"Excellent",4,"Good",3,"Ok","Bad")</f>
        <v>Excellent</v>
      </c>
      <c r="S2399" s="17">
        <v>16</v>
      </c>
      <c r="T2399" s="17" t="str">
        <f t="shared" si="150"/>
        <v>No</v>
      </c>
      <c r="U2399" s="82">
        <v>42721</v>
      </c>
      <c r="V2399" s="82">
        <v>44044</v>
      </c>
      <c r="W2399" s="17">
        <v>91</v>
      </c>
      <c r="X2399" s="17" t="str">
        <f t="shared" si="151"/>
        <v>Active</v>
      </c>
      <c r="Y2399" s="17" t="s">
        <v>15615</v>
      </c>
      <c r="Z2399" s="17"/>
    </row>
    <row r="2400" spans="1:26" x14ac:dyDescent="0.25">
      <c r="A2400">
        <v>2399</v>
      </c>
      <c r="B2400" s="17" t="s">
        <v>14692</v>
      </c>
      <c r="C2400" s="17">
        <v>61</v>
      </c>
      <c r="D2400" s="17" t="str">
        <f>INDEX(Hosts!$A:$O,MATCH(Places!$C2400,Hosts!$A:$A,0),MATCH(Places!D$1,Hosts!$1:$1,0))</f>
        <v>Within an hour</v>
      </c>
      <c r="E2400" s="87">
        <f>INDEX(Hosts!$A:$O,MATCH(Places!$C2400,Hosts!$A:$A,0),MATCH(Places!E$1,Hosts!$1:$1,0))</f>
        <v>1</v>
      </c>
      <c r="F2400" s="87">
        <f>INDEX(Hosts!$A:$O,MATCH(Places!$C2400,Hosts!$A:$A,0),MATCH(Places!F$1,Hosts!$1:$1,0))</f>
        <v>0.83</v>
      </c>
      <c r="G2400" s="17" t="str">
        <f>INDEX(Hosts!$A:$O,MATCH(Places!$C2400,Hosts!$A:$A,0),MATCH(Places!G$1,Hosts!$1:$1,0))</f>
        <v>Yes</v>
      </c>
      <c r="H2400" s="17">
        <v>7</v>
      </c>
      <c r="I2400" s="17" t="str">
        <f>INDEX(Neighborhoods!$A:$C,MATCH(Places!$H2400,Neighborhoods!$A:$A,0),MATCH(Places!I$1,Neighborhoods!$1:$1,0))</f>
        <v>Brooklyn</v>
      </c>
      <c r="J2400" s="17" t="str">
        <f>INDEX(Neighborhoods!$A:$C,MATCH(Places!$H2400,Neighborhoods!$A:$A,0),MATCH(Places!J$1,Neighborhoods!$1:$1,0))</f>
        <v>Bedford-Stuyvesant</v>
      </c>
      <c r="K2400" s="17" t="s">
        <v>11822</v>
      </c>
      <c r="L2400" s="17" t="str">
        <f t="shared" si="148"/>
        <v>No</v>
      </c>
      <c r="M2400" s="17">
        <v>2</v>
      </c>
      <c r="N2400" s="17" t="str" cm="1">
        <f t="array" ref="N2400">_xlfn.IFS(M2400&lt;=2,"Small",M2400&lt;=5,"Medium",M2400&gt;5,"Large")</f>
        <v>Small</v>
      </c>
      <c r="O2400" s="65">
        <v>99</v>
      </c>
      <c r="P2400" s="87">
        <f t="shared" si="149"/>
        <v>0.03</v>
      </c>
      <c r="Q2400" s="68">
        <v>4.75</v>
      </c>
      <c r="R2400" s="68" t="str" cm="1">
        <f t="array" ref="R2400">_xlfn.SWITCH(ROUND(Q2400,0),5,"Excellent",4,"Good",3,"Ok","Bad")</f>
        <v>Excellent</v>
      </c>
      <c r="S2400" s="17">
        <v>71</v>
      </c>
      <c r="T2400" s="17" t="str">
        <f t="shared" si="150"/>
        <v>No</v>
      </c>
      <c r="U2400" s="82">
        <v>43163</v>
      </c>
      <c r="V2400" s="82">
        <v>43890</v>
      </c>
      <c r="W2400" s="17">
        <v>29</v>
      </c>
      <c r="X2400" s="17" t="str">
        <f t="shared" si="151"/>
        <v>Active</v>
      </c>
      <c r="Y2400" s="17" t="s">
        <v>15615</v>
      </c>
      <c r="Z2400" s="17"/>
    </row>
    <row r="2401" spans="1:26" x14ac:dyDescent="0.25">
      <c r="A2401">
        <v>2400</v>
      </c>
      <c r="B2401" s="17" t="s">
        <v>13469</v>
      </c>
      <c r="C2401" s="17">
        <v>3071</v>
      </c>
      <c r="D2401" s="17" t="str">
        <f>INDEX(Hosts!$A:$O,MATCH(Places!$C2401,Hosts!$A:$A,0),MATCH(Places!D$1,Hosts!$1:$1,0))</f>
        <v>Within an hour</v>
      </c>
      <c r="E2401" s="87">
        <f>INDEX(Hosts!$A:$O,MATCH(Places!$C2401,Hosts!$A:$A,0),MATCH(Places!E$1,Hosts!$1:$1,0))</f>
        <v>0.93</v>
      </c>
      <c r="F2401" s="87">
        <f>INDEX(Hosts!$A:$O,MATCH(Places!$C2401,Hosts!$A:$A,0),MATCH(Places!F$1,Hosts!$1:$1,0))</f>
        <v>0.99</v>
      </c>
      <c r="G2401" s="17" t="str">
        <f>INDEX(Hosts!$A:$O,MATCH(Places!$C2401,Hosts!$A:$A,0),MATCH(Places!G$1,Hosts!$1:$1,0))</f>
        <v>No</v>
      </c>
      <c r="H2401" s="17">
        <v>21</v>
      </c>
      <c r="I2401" s="17" t="str">
        <f>INDEX(Neighborhoods!$A:$C,MATCH(Places!$H2401,Neighborhoods!$A:$A,0),MATCH(Places!I$1,Neighborhoods!$1:$1,0))</f>
        <v>Queens</v>
      </c>
      <c r="J2401" s="17" t="str">
        <f>INDEX(Neighborhoods!$A:$C,MATCH(Places!$H2401,Neighborhoods!$A:$A,0),MATCH(Places!J$1,Neighborhoods!$1:$1,0))</f>
        <v>Astoria</v>
      </c>
      <c r="K2401" s="17" t="s">
        <v>1</v>
      </c>
      <c r="L2401" s="17" t="str">
        <f t="shared" si="148"/>
        <v>Yes</v>
      </c>
      <c r="M2401" s="17">
        <v>2</v>
      </c>
      <c r="N2401" s="17" t="str" cm="1">
        <f t="array" ref="N2401">_xlfn.IFS(M2401&lt;=2,"Small",M2401&lt;=5,"Medium",M2401&gt;5,"Large")</f>
        <v>Small</v>
      </c>
      <c r="O2401" s="65">
        <v>68</v>
      </c>
      <c r="P2401" s="87">
        <f t="shared" si="149"/>
        <v>0.03</v>
      </c>
      <c r="Q2401" s="68">
        <v>4.66</v>
      </c>
      <c r="R2401" s="68" t="str" cm="1">
        <f t="array" ref="R2401">_xlfn.SWITCH(ROUND(Q2401,0),5,"Excellent",4,"Good",3,"Ok","Bad")</f>
        <v>Excellent</v>
      </c>
      <c r="S2401" s="17">
        <v>132</v>
      </c>
      <c r="T2401" s="17" t="str">
        <f t="shared" si="150"/>
        <v>No</v>
      </c>
      <c r="U2401" s="82">
        <v>42710</v>
      </c>
      <c r="V2401" s="82">
        <v>44028</v>
      </c>
      <c r="W2401" s="17">
        <v>14</v>
      </c>
      <c r="X2401" s="17" t="str">
        <f t="shared" si="151"/>
        <v>Active</v>
      </c>
      <c r="Y2401" s="17" t="s">
        <v>15616</v>
      </c>
      <c r="Z2401" s="17"/>
    </row>
    <row r="2402" spans="1:26" x14ac:dyDescent="0.25">
      <c r="A2402">
        <v>2401</v>
      </c>
      <c r="B2402" s="17" t="s">
        <v>1767</v>
      </c>
      <c r="C2402" s="17">
        <v>2686</v>
      </c>
      <c r="D2402" s="17" t="str">
        <f>INDEX(Hosts!$A:$O,MATCH(Places!$C2402,Hosts!$A:$A,0),MATCH(Places!D$1,Hosts!$1:$1,0))</f>
        <v>Within an hour</v>
      </c>
      <c r="E2402" s="87">
        <f>INDEX(Hosts!$A:$O,MATCH(Places!$C2402,Hosts!$A:$A,0),MATCH(Places!E$1,Hosts!$1:$1,0))</f>
        <v>1</v>
      </c>
      <c r="F2402" s="87">
        <f>INDEX(Hosts!$A:$O,MATCH(Places!$C2402,Hosts!$A:$A,0),MATCH(Places!F$1,Hosts!$1:$1,0))</f>
        <v>0.68</v>
      </c>
      <c r="G2402" s="17" t="str">
        <f>INDEX(Hosts!$A:$O,MATCH(Places!$C2402,Hosts!$A:$A,0),MATCH(Places!G$1,Hosts!$1:$1,0))</f>
        <v>No</v>
      </c>
      <c r="H2402" s="17">
        <v>12</v>
      </c>
      <c r="I2402" s="17" t="str">
        <f>INDEX(Neighborhoods!$A:$C,MATCH(Places!$H2402,Neighborhoods!$A:$A,0),MATCH(Places!I$1,Neighborhoods!$1:$1,0))</f>
        <v>Brooklyn</v>
      </c>
      <c r="J2402" s="17" t="str">
        <f>INDEX(Neighborhoods!$A:$C,MATCH(Places!$H2402,Neighborhoods!$A:$A,0),MATCH(Places!J$1,Neighborhoods!$1:$1,0))</f>
        <v>Williamsburg</v>
      </c>
      <c r="K2402" s="17" t="s">
        <v>11822</v>
      </c>
      <c r="L2402" s="17" t="str">
        <f t="shared" si="148"/>
        <v>No</v>
      </c>
      <c r="M2402" s="17">
        <v>3</v>
      </c>
      <c r="N2402" s="17" t="str" cm="1">
        <f t="array" ref="N2402">_xlfn.IFS(M2402&lt;=2,"Small",M2402&lt;=5,"Medium",M2402&gt;5,"Large")</f>
        <v>Medium</v>
      </c>
      <c r="O2402" s="65">
        <v>138</v>
      </c>
      <c r="P2402" s="87">
        <f t="shared" si="149"/>
        <v>0.03</v>
      </c>
      <c r="Q2402" s="68">
        <v>5</v>
      </c>
      <c r="R2402" s="68" t="str" cm="1">
        <f t="array" ref="R2402">_xlfn.SWITCH(ROUND(Q2402,0),5,"Excellent",4,"Good",3,"Ok","Bad")</f>
        <v>Excellent</v>
      </c>
      <c r="S2402" s="17">
        <v>38</v>
      </c>
      <c r="T2402" s="17" t="str">
        <f t="shared" si="150"/>
        <v>No</v>
      </c>
      <c r="U2402" s="82">
        <v>42715</v>
      </c>
      <c r="V2402" s="82">
        <v>43912</v>
      </c>
      <c r="W2402" s="17">
        <v>78</v>
      </c>
      <c r="X2402" s="17" t="str">
        <f t="shared" si="151"/>
        <v>Active</v>
      </c>
      <c r="Y2402" s="17" t="s">
        <v>15615</v>
      </c>
      <c r="Z2402" s="17"/>
    </row>
    <row r="2403" spans="1:26" x14ac:dyDescent="0.25">
      <c r="A2403">
        <v>2402</v>
      </c>
      <c r="B2403" s="17" t="s">
        <v>13608</v>
      </c>
      <c r="C2403" s="17">
        <v>1591</v>
      </c>
      <c r="D2403" s="17" t="str">
        <f>INDEX(Hosts!$A:$O,MATCH(Places!$C2403,Hosts!$A:$A,0),MATCH(Places!D$1,Hosts!$1:$1,0))</f>
        <v>A few days or more</v>
      </c>
      <c r="E2403" s="87">
        <f>INDEX(Hosts!$A:$O,MATCH(Places!$C2403,Hosts!$A:$A,0),MATCH(Places!E$1,Hosts!$1:$1,0))</f>
        <v>0</v>
      </c>
      <c r="F2403" s="87">
        <f>INDEX(Hosts!$A:$O,MATCH(Places!$C2403,Hosts!$A:$A,0),MATCH(Places!F$1,Hosts!$1:$1,0))</f>
        <v>0.32</v>
      </c>
      <c r="G2403" s="17" t="str">
        <f>INDEX(Hosts!$A:$O,MATCH(Places!$C2403,Hosts!$A:$A,0),MATCH(Places!G$1,Hosts!$1:$1,0))</f>
        <v>No</v>
      </c>
      <c r="H2403" s="17">
        <v>20</v>
      </c>
      <c r="I2403" s="17" t="str">
        <f>INDEX(Neighborhoods!$A:$C,MATCH(Places!$H2403,Neighborhoods!$A:$A,0),MATCH(Places!I$1,Neighborhoods!$1:$1,0))</f>
        <v>Manhattan</v>
      </c>
      <c r="J2403" s="17" t="str">
        <f>INDEX(Neighborhoods!$A:$C,MATCH(Places!$H2403,Neighborhoods!$A:$A,0),MATCH(Places!J$1,Neighborhoods!$1:$1,0))</f>
        <v>Upper West Side</v>
      </c>
      <c r="K2403" s="17" t="s">
        <v>11822</v>
      </c>
      <c r="L2403" s="17" t="str">
        <f t="shared" si="148"/>
        <v>No</v>
      </c>
      <c r="M2403" s="17">
        <v>3</v>
      </c>
      <c r="N2403" s="17" t="str" cm="1">
        <f t="array" ref="N2403">_xlfn.IFS(M2403&lt;=2,"Small",M2403&lt;=5,"Medium",M2403&gt;5,"Large")</f>
        <v>Medium</v>
      </c>
      <c r="O2403" s="65">
        <v>153</v>
      </c>
      <c r="P2403" s="87">
        <f t="shared" si="149"/>
        <v>0.03</v>
      </c>
      <c r="Q2403" s="68">
        <v>4.66</v>
      </c>
      <c r="R2403" s="68" t="str" cm="1">
        <f t="array" ref="R2403">_xlfn.SWITCH(ROUND(Q2403,0),5,"Excellent",4,"Good",3,"Ok","Bad")</f>
        <v>Excellent</v>
      </c>
      <c r="S2403" s="17">
        <v>50</v>
      </c>
      <c r="T2403" s="17" t="str">
        <f t="shared" si="150"/>
        <v>No</v>
      </c>
      <c r="U2403" s="82">
        <v>42832</v>
      </c>
      <c r="V2403" s="82">
        <v>43884</v>
      </c>
      <c r="W2403" s="17">
        <v>169</v>
      </c>
      <c r="X2403" s="17" t="str">
        <f t="shared" si="151"/>
        <v>Active</v>
      </c>
      <c r="Y2403" s="17" t="s">
        <v>15615</v>
      </c>
      <c r="Z2403" s="17"/>
    </row>
    <row r="2404" spans="1:26" x14ac:dyDescent="0.25">
      <c r="A2404">
        <v>2403</v>
      </c>
      <c r="B2404" s="17" t="s">
        <v>13150</v>
      </c>
      <c r="C2404" s="17">
        <v>379</v>
      </c>
      <c r="D2404" s="17" t="str">
        <f>INDEX(Hosts!$A:$O,MATCH(Places!$C2404,Hosts!$A:$A,0),MATCH(Places!D$1,Hosts!$1:$1,0))</f>
        <v>Within a day</v>
      </c>
      <c r="E2404" s="87">
        <f>INDEX(Hosts!$A:$O,MATCH(Places!$C2404,Hosts!$A:$A,0),MATCH(Places!E$1,Hosts!$1:$1,0))</f>
        <v>0.86</v>
      </c>
      <c r="F2404" s="87">
        <f>INDEX(Hosts!$A:$O,MATCH(Places!$C2404,Hosts!$A:$A,0),MATCH(Places!F$1,Hosts!$1:$1,0))</f>
        <v>0.96</v>
      </c>
      <c r="G2404" s="17" t="str">
        <f>INDEX(Hosts!$A:$O,MATCH(Places!$C2404,Hosts!$A:$A,0),MATCH(Places!G$1,Hosts!$1:$1,0))</f>
        <v>Yes</v>
      </c>
      <c r="H2404" s="17">
        <v>9</v>
      </c>
      <c r="I2404" s="17" t="str">
        <f>INDEX(Neighborhoods!$A:$C,MATCH(Places!$H2404,Neighborhoods!$A:$A,0),MATCH(Places!I$1,Neighborhoods!$1:$1,0))</f>
        <v>Brooklyn</v>
      </c>
      <c r="J2404" s="17" t="str">
        <f>INDEX(Neighborhoods!$A:$C,MATCH(Places!$H2404,Neighborhoods!$A:$A,0),MATCH(Places!J$1,Neighborhoods!$1:$1,0))</f>
        <v>Crown Heights</v>
      </c>
      <c r="K2404" s="17" t="s">
        <v>11822</v>
      </c>
      <c r="L2404" s="17" t="str">
        <f t="shared" si="148"/>
        <v>No</v>
      </c>
      <c r="M2404" s="17">
        <v>3</v>
      </c>
      <c r="N2404" s="17" t="str" cm="1">
        <f t="array" ref="N2404">_xlfn.IFS(M2404&lt;=2,"Small",M2404&lt;=5,"Medium",M2404&gt;5,"Large")</f>
        <v>Medium</v>
      </c>
      <c r="O2404" s="65">
        <v>135</v>
      </c>
      <c r="P2404" s="87">
        <f t="shared" si="149"/>
        <v>0.03</v>
      </c>
      <c r="Q2404" s="68">
        <v>4.9000000000000004</v>
      </c>
      <c r="R2404" s="68" t="str" cm="1">
        <f t="array" ref="R2404">_xlfn.SWITCH(ROUND(Q2404,0),5,"Excellent",4,"Good",3,"Ok","Bad")</f>
        <v>Excellent</v>
      </c>
      <c r="S2404" s="17">
        <v>104</v>
      </c>
      <c r="T2404" s="17" t="str">
        <f t="shared" si="150"/>
        <v>Yes</v>
      </c>
      <c r="U2404" s="82">
        <v>42789</v>
      </c>
      <c r="V2404" s="82">
        <v>44010</v>
      </c>
      <c r="W2404" s="17">
        <v>178</v>
      </c>
      <c r="X2404" s="17" t="str">
        <f t="shared" si="151"/>
        <v>Active</v>
      </c>
      <c r="Y2404" s="17" t="s">
        <v>15615</v>
      </c>
      <c r="Z2404" s="17"/>
    </row>
    <row r="2405" spans="1:26" x14ac:dyDescent="0.25">
      <c r="A2405">
        <v>2404</v>
      </c>
      <c r="B2405" s="17" t="s">
        <v>13817</v>
      </c>
      <c r="C2405" s="17">
        <v>3079</v>
      </c>
      <c r="D2405" s="17" t="str">
        <f>INDEX(Hosts!$A:$O,MATCH(Places!$C2405,Hosts!$A:$A,0),MATCH(Places!D$1,Hosts!$1:$1,0))</f>
        <v>Within a few hours</v>
      </c>
      <c r="E2405" s="87">
        <f>INDEX(Hosts!$A:$O,MATCH(Places!$C2405,Hosts!$A:$A,0),MATCH(Places!E$1,Hosts!$1:$1,0))</f>
        <v>0.67</v>
      </c>
      <c r="F2405" s="87">
        <f>INDEX(Hosts!$A:$O,MATCH(Places!$C2405,Hosts!$A:$A,0),MATCH(Places!F$1,Hosts!$1:$1,0))</f>
        <v>0.56000000000000005</v>
      </c>
      <c r="G2405" s="17" t="str">
        <f>INDEX(Hosts!$A:$O,MATCH(Places!$C2405,Hosts!$A:$A,0),MATCH(Places!G$1,Hosts!$1:$1,0))</f>
        <v>No</v>
      </c>
      <c r="H2405" s="17">
        <v>20</v>
      </c>
      <c r="I2405" s="17" t="str">
        <f>INDEX(Neighborhoods!$A:$C,MATCH(Places!$H2405,Neighborhoods!$A:$A,0),MATCH(Places!I$1,Neighborhoods!$1:$1,0))</f>
        <v>Manhattan</v>
      </c>
      <c r="J2405" s="17" t="str">
        <f>INDEX(Neighborhoods!$A:$C,MATCH(Places!$H2405,Neighborhoods!$A:$A,0),MATCH(Places!J$1,Neighborhoods!$1:$1,0))</f>
        <v>Upper West Side</v>
      </c>
      <c r="K2405" s="17" t="s">
        <v>11822</v>
      </c>
      <c r="L2405" s="17" t="str">
        <f t="shared" si="148"/>
        <v>No</v>
      </c>
      <c r="M2405" s="17">
        <v>1</v>
      </c>
      <c r="N2405" s="17" t="str" cm="1">
        <f t="array" ref="N2405">_xlfn.IFS(M2405&lt;=2,"Small",M2405&lt;=5,"Medium",M2405&gt;5,"Large")</f>
        <v>Small</v>
      </c>
      <c r="O2405" s="65">
        <v>99</v>
      </c>
      <c r="P2405" s="87">
        <f t="shared" si="149"/>
        <v>0.03</v>
      </c>
      <c r="Q2405" s="68">
        <v>5</v>
      </c>
      <c r="R2405" s="68" t="str" cm="1">
        <f t="array" ref="R2405">_xlfn.SWITCH(ROUND(Q2405,0),5,"Excellent",4,"Good",3,"Ok","Bad")</f>
        <v>Excellent</v>
      </c>
      <c r="S2405" s="17">
        <v>8</v>
      </c>
      <c r="T2405" s="17" t="str">
        <f t="shared" si="150"/>
        <v>No</v>
      </c>
      <c r="U2405" s="82">
        <v>43274</v>
      </c>
      <c r="V2405" s="82">
        <v>43807</v>
      </c>
      <c r="W2405" s="17">
        <v>363</v>
      </c>
      <c r="X2405" s="17" t="str">
        <f t="shared" si="151"/>
        <v>Active</v>
      </c>
      <c r="Y2405" s="17" t="s">
        <v>15615</v>
      </c>
      <c r="Z2405" s="17"/>
    </row>
    <row r="2406" spans="1:26" x14ac:dyDescent="0.25">
      <c r="A2406">
        <v>2405</v>
      </c>
      <c r="B2406" s="17" t="s">
        <v>1768</v>
      </c>
      <c r="C2406" s="17">
        <v>3078</v>
      </c>
      <c r="D2406" s="17" t="str">
        <f>INDEX(Hosts!$A:$O,MATCH(Places!$C2406,Hosts!$A:$A,0),MATCH(Places!D$1,Hosts!$1:$1,0))</f>
        <v>A few days or more</v>
      </c>
      <c r="E2406" s="87">
        <f>INDEX(Hosts!$A:$O,MATCH(Places!$C2406,Hosts!$A:$A,0),MATCH(Places!E$1,Hosts!$1:$1,0))</f>
        <v>0.13</v>
      </c>
      <c r="F2406" s="87">
        <f>INDEX(Hosts!$A:$O,MATCH(Places!$C2406,Hosts!$A:$A,0),MATCH(Places!F$1,Hosts!$1:$1,0))</f>
        <v>0</v>
      </c>
      <c r="G2406" s="17" t="str">
        <f>INDEX(Hosts!$A:$O,MATCH(Places!$C2406,Hosts!$A:$A,0),MATCH(Places!G$1,Hosts!$1:$1,0))</f>
        <v>No</v>
      </c>
      <c r="H2406" s="17">
        <v>10</v>
      </c>
      <c r="I2406" s="17" t="str">
        <f>INDEX(Neighborhoods!$A:$C,MATCH(Places!$H2406,Neighborhoods!$A:$A,0),MATCH(Places!I$1,Neighborhoods!$1:$1,0))</f>
        <v>Brooklyn</v>
      </c>
      <c r="J2406" s="17" t="str">
        <f>INDEX(Neighborhoods!$A:$C,MATCH(Places!$H2406,Neighborhoods!$A:$A,0),MATCH(Places!J$1,Neighborhoods!$1:$1,0))</f>
        <v>East Flatbush</v>
      </c>
      <c r="K2406" s="17" t="s">
        <v>1</v>
      </c>
      <c r="L2406" s="17" t="str">
        <f t="shared" si="148"/>
        <v>Yes</v>
      </c>
      <c r="M2406" s="17">
        <v>2</v>
      </c>
      <c r="N2406" s="17" t="str" cm="1">
        <f t="array" ref="N2406">_xlfn.IFS(M2406&lt;=2,"Small",M2406&lt;=5,"Medium",M2406&gt;5,"Large")</f>
        <v>Small</v>
      </c>
      <c r="O2406" s="65">
        <v>49</v>
      </c>
      <c r="P2406" s="87">
        <f t="shared" si="149"/>
        <v>0.03</v>
      </c>
      <c r="Q2406" s="68">
        <v>4</v>
      </c>
      <c r="R2406" s="68" t="str" cm="1">
        <f t="array" ref="R2406">_xlfn.SWITCH(ROUND(Q2406,0),5,"Excellent",4,"Good",3,"Ok","Bad")</f>
        <v>Good</v>
      </c>
      <c r="S2406" s="17">
        <v>3</v>
      </c>
      <c r="T2406" s="17" t="str">
        <f t="shared" si="150"/>
        <v>No</v>
      </c>
      <c r="U2406" s="82">
        <v>43555</v>
      </c>
      <c r="V2406" s="82">
        <v>43661</v>
      </c>
      <c r="W2406" s="17">
        <v>90</v>
      </c>
      <c r="X2406" s="17" t="str">
        <f t="shared" si="151"/>
        <v>Active</v>
      </c>
      <c r="Y2406" s="17" t="s">
        <v>15615</v>
      </c>
      <c r="Z2406" s="17"/>
    </row>
    <row r="2407" spans="1:26" x14ac:dyDescent="0.25">
      <c r="A2407">
        <v>2406</v>
      </c>
      <c r="B2407" s="17" t="s">
        <v>1769</v>
      </c>
      <c r="C2407" s="17">
        <v>2634</v>
      </c>
      <c r="D2407" s="17" t="str">
        <f>INDEX(Hosts!$A:$O,MATCH(Places!$C2407,Hosts!$A:$A,0),MATCH(Places!D$1,Hosts!$1:$1,0))</f>
        <v>Within a day</v>
      </c>
      <c r="E2407" s="87">
        <f>INDEX(Hosts!$A:$O,MATCH(Places!$C2407,Hosts!$A:$A,0),MATCH(Places!E$1,Hosts!$1:$1,0))</f>
        <v>1</v>
      </c>
      <c r="F2407" s="87">
        <f>INDEX(Hosts!$A:$O,MATCH(Places!$C2407,Hosts!$A:$A,0),MATCH(Places!F$1,Hosts!$1:$1,0))</f>
        <v>0</v>
      </c>
      <c r="G2407" s="17" t="str">
        <f>INDEX(Hosts!$A:$O,MATCH(Places!$C2407,Hosts!$A:$A,0),MATCH(Places!G$1,Hosts!$1:$1,0))</f>
        <v>No</v>
      </c>
      <c r="H2407" s="17">
        <v>9</v>
      </c>
      <c r="I2407" s="17" t="str">
        <f>INDEX(Neighborhoods!$A:$C,MATCH(Places!$H2407,Neighborhoods!$A:$A,0),MATCH(Places!I$1,Neighborhoods!$1:$1,0))</f>
        <v>Brooklyn</v>
      </c>
      <c r="J2407" s="17" t="str">
        <f>INDEX(Neighborhoods!$A:$C,MATCH(Places!$H2407,Neighborhoods!$A:$A,0),MATCH(Places!J$1,Neighborhoods!$1:$1,0))</f>
        <v>Crown Heights</v>
      </c>
      <c r="K2407" s="17" t="s">
        <v>11822</v>
      </c>
      <c r="L2407" s="17" t="str">
        <f t="shared" si="148"/>
        <v>No</v>
      </c>
      <c r="M2407" s="17">
        <v>8</v>
      </c>
      <c r="N2407" s="17" t="str" cm="1">
        <f t="array" ref="N2407">_xlfn.IFS(M2407&lt;=2,"Small",M2407&lt;=5,"Medium",M2407&gt;5,"Large")</f>
        <v>Large</v>
      </c>
      <c r="O2407" s="65">
        <v>300</v>
      </c>
      <c r="P2407" s="87">
        <f t="shared" si="149"/>
        <v>0.04</v>
      </c>
      <c r="Q2407" s="68">
        <v>4.91</v>
      </c>
      <c r="R2407" s="68" t="str" cm="1">
        <f t="array" ref="R2407">_xlfn.SWITCH(ROUND(Q2407,0),5,"Excellent",4,"Good",3,"Ok","Bad")</f>
        <v>Excellent</v>
      </c>
      <c r="S2407" s="17">
        <v>11</v>
      </c>
      <c r="T2407" s="17" t="str">
        <f t="shared" si="150"/>
        <v>No</v>
      </c>
      <c r="U2407" s="82">
        <v>42786</v>
      </c>
      <c r="V2407" s="82">
        <v>43467</v>
      </c>
      <c r="W2407" s="17">
        <v>44</v>
      </c>
      <c r="X2407" s="17" t="str">
        <f t="shared" si="151"/>
        <v>Active</v>
      </c>
      <c r="Y2407" s="17" t="s">
        <v>15615</v>
      </c>
      <c r="Z2407" s="17"/>
    </row>
    <row r="2408" spans="1:26" x14ac:dyDescent="0.25">
      <c r="A2408">
        <v>2407</v>
      </c>
      <c r="B2408" s="17" t="s">
        <v>1770</v>
      </c>
      <c r="C2408" s="17">
        <v>3033</v>
      </c>
      <c r="D2408" s="17" t="str">
        <f>INDEX(Hosts!$A:$O,MATCH(Places!$C2408,Hosts!$A:$A,0),MATCH(Places!D$1,Hosts!$1:$1,0))</f>
        <v>Within an hour</v>
      </c>
      <c r="E2408" s="87">
        <f>INDEX(Hosts!$A:$O,MATCH(Places!$C2408,Hosts!$A:$A,0),MATCH(Places!E$1,Hosts!$1:$1,0))</f>
        <v>1</v>
      </c>
      <c r="F2408" s="87">
        <f>INDEX(Hosts!$A:$O,MATCH(Places!$C2408,Hosts!$A:$A,0),MATCH(Places!F$1,Hosts!$1:$1,0))</f>
        <v>0.86</v>
      </c>
      <c r="G2408" s="17" t="str">
        <f>INDEX(Hosts!$A:$O,MATCH(Places!$C2408,Hosts!$A:$A,0),MATCH(Places!G$1,Hosts!$1:$1,0))</f>
        <v>No</v>
      </c>
      <c r="H2408" s="17">
        <v>7</v>
      </c>
      <c r="I2408" s="17" t="str">
        <f>INDEX(Neighborhoods!$A:$C,MATCH(Places!$H2408,Neighborhoods!$A:$A,0),MATCH(Places!I$1,Neighborhoods!$1:$1,0))</f>
        <v>Brooklyn</v>
      </c>
      <c r="J2408" s="17" t="str">
        <f>INDEX(Neighborhoods!$A:$C,MATCH(Places!$H2408,Neighborhoods!$A:$A,0),MATCH(Places!J$1,Neighborhoods!$1:$1,0))</f>
        <v>Bedford-Stuyvesant</v>
      </c>
      <c r="K2408" s="17" t="s">
        <v>11822</v>
      </c>
      <c r="L2408" s="17" t="str">
        <f t="shared" si="148"/>
        <v>No</v>
      </c>
      <c r="M2408" s="17">
        <v>6</v>
      </c>
      <c r="N2408" s="17" t="str" cm="1">
        <f t="array" ref="N2408">_xlfn.IFS(M2408&lt;=2,"Small",M2408&lt;=5,"Medium",M2408&gt;5,"Large")</f>
        <v>Large</v>
      </c>
      <c r="O2408" s="65">
        <v>101</v>
      </c>
      <c r="P2408" s="87">
        <f t="shared" si="149"/>
        <v>0.03</v>
      </c>
      <c r="Q2408" s="68">
        <v>4.46</v>
      </c>
      <c r="R2408" s="68" t="str" cm="1">
        <f t="array" ref="R2408">_xlfn.SWITCH(ROUND(Q2408,0),5,"Excellent",4,"Good",3,"Ok","Bad")</f>
        <v>Good</v>
      </c>
      <c r="S2408" s="17">
        <v>74</v>
      </c>
      <c r="T2408" s="17" t="str">
        <f t="shared" si="150"/>
        <v>No</v>
      </c>
      <c r="U2408" s="82">
        <v>42733</v>
      </c>
      <c r="V2408" s="82">
        <v>43898</v>
      </c>
      <c r="W2408" s="17">
        <v>166</v>
      </c>
      <c r="X2408" s="17" t="str">
        <f t="shared" si="151"/>
        <v>Active</v>
      </c>
      <c r="Y2408" s="17" t="s">
        <v>15615</v>
      </c>
      <c r="Z2408" s="17"/>
    </row>
    <row r="2409" spans="1:26" x14ac:dyDescent="0.25">
      <c r="A2409">
        <v>2408</v>
      </c>
      <c r="B2409" s="17" t="s">
        <v>1771</v>
      </c>
      <c r="C2409" s="17">
        <v>2987</v>
      </c>
      <c r="D2409" s="17" t="str">
        <f>INDEX(Hosts!$A:$O,MATCH(Places!$C2409,Hosts!$A:$A,0),MATCH(Places!D$1,Hosts!$1:$1,0))</f>
        <v>Within a few hours</v>
      </c>
      <c r="E2409" s="87">
        <f>INDEX(Hosts!$A:$O,MATCH(Places!$C2409,Hosts!$A:$A,0),MATCH(Places!E$1,Hosts!$1:$1,0))</f>
        <v>1</v>
      </c>
      <c r="F2409" s="87">
        <f>INDEX(Hosts!$A:$O,MATCH(Places!$C2409,Hosts!$A:$A,0),MATCH(Places!F$1,Hosts!$1:$1,0))</f>
        <v>0.99</v>
      </c>
      <c r="G2409" s="17" t="str">
        <f>INDEX(Hosts!$A:$O,MATCH(Places!$C2409,Hosts!$A:$A,0),MATCH(Places!G$1,Hosts!$1:$1,0))</f>
        <v>No</v>
      </c>
      <c r="H2409" s="17">
        <v>31</v>
      </c>
      <c r="I2409" s="17" t="str">
        <f>INDEX(Neighborhoods!$A:$C,MATCH(Places!$H2409,Neighborhoods!$A:$A,0),MATCH(Places!I$1,Neighborhoods!$1:$1,0))</f>
        <v>Staten Island</v>
      </c>
      <c r="J2409" s="17" t="str">
        <f>INDEX(Neighborhoods!$A:$C,MATCH(Places!$H2409,Neighborhoods!$A:$A,0),MATCH(Places!J$1,Neighborhoods!$1:$1,0))</f>
        <v>West Brighton</v>
      </c>
      <c r="K2409" s="17" t="s">
        <v>1</v>
      </c>
      <c r="L2409" s="17" t="str">
        <f t="shared" si="148"/>
        <v>Yes</v>
      </c>
      <c r="M2409" s="17">
        <v>2</v>
      </c>
      <c r="N2409" s="17" t="str" cm="1">
        <f t="array" ref="N2409">_xlfn.IFS(M2409&lt;=2,"Small",M2409&lt;=5,"Medium",M2409&gt;5,"Large")</f>
        <v>Small</v>
      </c>
      <c r="O2409" s="65">
        <v>65</v>
      </c>
      <c r="P2409" s="87">
        <f t="shared" si="149"/>
        <v>0.03</v>
      </c>
      <c r="Q2409" s="68">
        <v>4.71</v>
      </c>
      <c r="R2409" s="68" t="str" cm="1">
        <f t="array" ref="R2409">_xlfn.SWITCH(ROUND(Q2409,0),5,"Excellent",4,"Good",3,"Ok","Bad")</f>
        <v>Excellent</v>
      </c>
      <c r="S2409" s="17">
        <v>42</v>
      </c>
      <c r="T2409" s="17" t="str">
        <f t="shared" si="150"/>
        <v>No</v>
      </c>
      <c r="U2409" s="82">
        <v>42715</v>
      </c>
      <c r="V2409" s="82">
        <v>44042</v>
      </c>
      <c r="W2409" s="17">
        <v>90</v>
      </c>
      <c r="X2409" s="17" t="str">
        <f t="shared" si="151"/>
        <v>Active</v>
      </c>
      <c r="Y2409" s="17" t="s">
        <v>15616</v>
      </c>
      <c r="Z2409" s="17"/>
    </row>
    <row r="2410" spans="1:26" x14ac:dyDescent="0.25">
      <c r="A2410">
        <v>2409</v>
      </c>
      <c r="B2410" s="17" t="s">
        <v>1772</v>
      </c>
      <c r="C2410" s="17">
        <v>2987</v>
      </c>
      <c r="D2410" s="17" t="str">
        <f>INDEX(Hosts!$A:$O,MATCH(Places!$C2410,Hosts!$A:$A,0),MATCH(Places!D$1,Hosts!$1:$1,0))</f>
        <v>Within a few hours</v>
      </c>
      <c r="E2410" s="87">
        <f>INDEX(Hosts!$A:$O,MATCH(Places!$C2410,Hosts!$A:$A,0),MATCH(Places!E$1,Hosts!$1:$1,0))</f>
        <v>1</v>
      </c>
      <c r="F2410" s="87">
        <f>INDEX(Hosts!$A:$O,MATCH(Places!$C2410,Hosts!$A:$A,0),MATCH(Places!F$1,Hosts!$1:$1,0))</f>
        <v>0.99</v>
      </c>
      <c r="G2410" s="17" t="str">
        <f>INDEX(Hosts!$A:$O,MATCH(Places!$C2410,Hosts!$A:$A,0),MATCH(Places!G$1,Hosts!$1:$1,0))</f>
        <v>No</v>
      </c>
      <c r="H2410" s="17">
        <v>31</v>
      </c>
      <c r="I2410" s="17" t="str">
        <f>INDEX(Neighborhoods!$A:$C,MATCH(Places!$H2410,Neighborhoods!$A:$A,0),MATCH(Places!I$1,Neighborhoods!$1:$1,0))</f>
        <v>Staten Island</v>
      </c>
      <c r="J2410" s="17" t="str">
        <f>INDEX(Neighborhoods!$A:$C,MATCH(Places!$H2410,Neighborhoods!$A:$A,0),MATCH(Places!J$1,Neighborhoods!$1:$1,0))</f>
        <v>West Brighton</v>
      </c>
      <c r="K2410" s="17" t="s">
        <v>1</v>
      </c>
      <c r="L2410" s="17" t="str">
        <f t="shared" si="148"/>
        <v>Yes</v>
      </c>
      <c r="M2410" s="17">
        <v>2</v>
      </c>
      <c r="N2410" s="17" t="str" cm="1">
        <f t="array" ref="N2410">_xlfn.IFS(M2410&lt;=2,"Small",M2410&lt;=5,"Medium",M2410&gt;5,"Large")</f>
        <v>Small</v>
      </c>
      <c r="O2410" s="65">
        <v>65</v>
      </c>
      <c r="P2410" s="87">
        <f t="shared" si="149"/>
        <v>0.03</v>
      </c>
      <c r="Q2410" s="68">
        <v>4.59</v>
      </c>
      <c r="R2410" s="68" t="str" cm="1">
        <f t="array" ref="R2410">_xlfn.SWITCH(ROUND(Q2410,0),5,"Excellent",4,"Good",3,"Ok","Bad")</f>
        <v>Excellent</v>
      </c>
      <c r="S2410" s="17">
        <v>82</v>
      </c>
      <c r="T2410" s="17" t="str">
        <f t="shared" si="150"/>
        <v>No</v>
      </c>
      <c r="U2410" s="82">
        <v>42716</v>
      </c>
      <c r="V2410" s="82">
        <v>44022</v>
      </c>
      <c r="W2410" s="17">
        <v>365</v>
      </c>
      <c r="X2410" s="17" t="str">
        <f t="shared" si="151"/>
        <v>Active</v>
      </c>
      <c r="Y2410" s="17" t="s">
        <v>15616</v>
      </c>
      <c r="Z2410" s="17"/>
    </row>
    <row r="2411" spans="1:26" x14ac:dyDescent="0.25">
      <c r="A2411">
        <v>2410</v>
      </c>
      <c r="B2411" s="17" t="s">
        <v>14225</v>
      </c>
      <c r="C2411" s="17">
        <v>1958</v>
      </c>
      <c r="D2411" s="17" t="str">
        <f>INDEX(Hosts!$A:$O,MATCH(Places!$C2411,Hosts!$A:$A,0),MATCH(Places!D$1,Hosts!$1:$1,0))</f>
        <v>Within an hour</v>
      </c>
      <c r="E2411" s="87">
        <f>INDEX(Hosts!$A:$O,MATCH(Places!$C2411,Hosts!$A:$A,0),MATCH(Places!E$1,Hosts!$1:$1,0))</f>
        <v>0.67</v>
      </c>
      <c r="F2411" s="87">
        <f>INDEX(Hosts!$A:$O,MATCH(Places!$C2411,Hosts!$A:$A,0),MATCH(Places!F$1,Hosts!$1:$1,0))</f>
        <v>1</v>
      </c>
      <c r="G2411" s="17" t="str">
        <f>INDEX(Hosts!$A:$O,MATCH(Places!$C2411,Hosts!$A:$A,0),MATCH(Places!G$1,Hosts!$1:$1,0))</f>
        <v>No</v>
      </c>
      <c r="H2411" s="17">
        <v>12</v>
      </c>
      <c r="I2411" s="17" t="str">
        <f>INDEX(Neighborhoods!$A:$C,MATCH(Places!$H2411,Neighborhoods!$A:$A,0),MATCH(Places!I$1,Neighborhoods!$1:$1,0))</f>
        <v>Brooklyn</v>
      </c>
      <c r="J2411" s="17" t="str">
        <f>INDEX(Neighborhoods!$A:$C,MATCH(Places!$H2411,Neighborhoods!$A:$A,0),MATCH(Places!J$1,Neighborhoods!$1:$1,0))</f>
        <v>Williamsburg</v>
      </c>
      <c r="K2411" s="17" t="s">
        <v>1</v>
      </c>
      <c r="L2411" s="17" t="str">
        <f t="shared" si="148"/>
        <v>Yes</v>
      </c>
      <c r="M2411" s="17">
        <v>2</v>
      </c>
      <c r="N2411" s="17" t="str" cm="1">
        <f t="array" ref="N2411">_xlfn.IFS(M2411&lt;=2,"Small",M2411&lt;=5,"Medium",M2411&gt;5,"Large")</f>
        <v>Small</v>
      </c>
      <c r="O2411" s="65">
        <v>100</v>
      </c>
      <c r="P2411" s="87">
        <f t="shared" si="149"/>
        <v>0.03</v>
      </c>
      <c r="Q2411" s="68">
        <v>4.8</v>
      </c>
      <c r="R2411" s="68" t="str" cm="1">
        <f t="array" ref="R2411">_xlfn.SWITCH(ROUND(Q2411,0),5,"Excellent",4,"Good",3,"Ok","Bad")</f>
        <v>Excellent</v>
      </c>
      <c r="S2411" s="17">
        <v>71</v>
      </c>
      <c r="T2411" s="17" t="str">
        <f t="shared" si="150"/>
        <v>No</v>
      </c>
      <c r="U2411" s="82">
        <v>42737</v>
      </c>
      <c r="V2411" s="82">
        <v>43900</v>
      </c>
      <c r="W2411" s="17">
        <v>180</v>
      </c>
      <c r="X2411" s="17" t="str">
        <f t="shared" si="151"/>
        <v>Active</v>
      </c>
      <c r="Y2411" s="17" t="s">
        <v>15615</v>
      </c>
      <c r="Z2411" s="17"/>
    </row>
    <row r="2412" spans="1:26" x14ac:dyDescent="0.25">
      <c r="A2412">
        <v>2411</v>
      </c>
      <c r="B2412" s="17" t="s">
        <v>13533</v>
      </c>
      <c r="C2412" s="17">
        <v>1321</v>
      </c>
      <c r="D2412" s="17" t="str">
        <f>INDEX(Hosts!$A:$O,MATCH(Places!$C2412,Hosts!$A:$A,0),MATCH(Places!D$1,Hosts!$1:$1,0))</f>
        <v>Within an hour</v>
      </c>
      <c r="E2412" s="87">
        <f>INDEX(Hosts!$A:$O,MATCH(Places!$C2412,Hosts!$A:$A,0),MATCH(Places!E$1,Hosts!$1:$1,0))</f>
        <v>1</v>
      </c>
      <c r="F2412" s="87">
        <f>INDEX(Hosts!$A:$O,MATCH(Places!$C2412,Hosts!$A:$A,0),MATCH(Places!F$1,Hosts!$1:$1,0))</f>
        <v>0.56000000000000005</v>
      </c>
      <c r="G2412" s="17" t="str">
        <f>INDEX(Hosts!$A:$O,MATCH(Places!$C2412,Hosts!$A:$A,0),MATCH(Places!G$1,Hosts!$1:$1,0))</f>
        <v>No</v>
      </c>
      <c r="H2412" s="17">
        <v>15</v>
      </c>
      <c r="I2412" s="17" t="str">
        <f>INDEX(Neighborhoods!$A:$C,MATCH(Places!$H2412,Neighborhoods!$A:$A,0),MATCH(Places!I$1,Neighborhoods!$1:$1,0))</f>
        <v>Manhattan</v>
      </c>
      <c r="J2412" s="17" t="str">
        <f>INDEX(Neighborhoods!$A:$C,MATCH(Places!$H2412,Neighborhoods!$A:$A,0),MATCH(Places!J$1,Neighborhoods!$1:$1,0))</f>
        <v>East Village</v>
      </c>
      <c r="K2412" s="17" t="s">
        <v>11822</v>
      </c>
      <c r="L2412" s="17" t="str">
        <f t="shared" si="148"/>
        <v>No</v>
      </c>
      <c r="M2412" s="17">
        <v>2</v>
      </c>
      <c r="N2412" s="17" t="str" cm="1">
        <f t="array" ref="N2412">_xlfn.IFS(M2412&lt;=2,"Small",M2412&lt;=5,"Medium",M2412&gt;5,"Large")</f>
        <v>Small</v>
      </c>
      <c r="O2412" s="65">
        <v>190</v>
      </c>
      <c r="P2412" s="87">
        <f t="shared" si="149"/>
        <v>0.03</v>
      </c>
      <c r="Q2412" s="68">
        <v>5</v>
      </c>
      <c r="R2412" s="68" t="str" cm="1">
        <f t="array" ref="R2412">_xlfn.SWITCH(ROUND(Q2412,0),5,"Excellent",4,"Good",3,"Ok","Bad")</f>
        <v>Excellent</v>
      </c>
      <c r="S2412" s="17">
        <v>41</v>
      </c>
      <c r="T2412" s="17" t="str">
        <f t="shared" si="150"/>
        <v>No</v>
      </c>
      <c r="U2412" s="82">
        <v>42736</v>
      </c>
      <c r="V2412" s="82">
        <v>43822</v>
      </c>
      <c r="W2412" s="17">
        <v>1</v>
      </c>
      <c r="X2412" s="17" t="str">
        <f t="shared" si="151"/>
        <v>Active</v>
      </c>
      <c r="Y2412" s="17" t="s">
        <v>15615</v>
      </c>
      <c r="Z2412" s="17"/>
    </row>
    <row r="2413" spans="1:26" x14ac:dyDescent="0.25">
      <c r="A2413">
        <v>2412</v>
      </c>
      <c r="B2413" s="17" t="s">
        <v>1773</v>
      </c>
      <c r="C2413" s="17">
        <v>919</v>
      </c>
      <c r="D2413" s="17" t="str">
        <f>INDEX(Hosts!$A:$O,MATCH(Places!$C2413,Hosts!$A:$A,0),MATCH(Places!D$1,Hosts!$1:$1,0))</f>
        <v>Within a few hours</v>
      </c>
      <c r="E2413" s="87">
        <f>INDEX(Hosts!$A:$O,MATCH(Places!$C2413,Hosts!$A:$A,0),MATCH(Places!E$1,Hosts!$1:$1,0))</f>
        <v>0.98</v>
      </c>
      <c r="F2413" s="87">
        <f>INDEX(Hosts!$A:$O,MATCH(Places!$C2413,Hosts!$A:$A,0),MATCH(Places!F$1,Hosts!$1:$1,0))</f>
        <v>0.99</v>
      </c>
      <c r="G2413" s="17" t="str">
        <f>INDEX(Hosts!$A:$O,MATCH(Places!$C2413,Hosts!$A:$A,0),MATCH(Places!G$1,Hosts!$1:$1,0))</f>
        <v>No</v>
      </c>
      <c r="H2413" s="17">
        <v>7</v>
      </c>
      <c r="I2413" s="17" t="str">
        <f>INDEX(Neighborhoods!$A:$C,MATCH(Places!$H2413,Neighborhoods!$A:$A,0),MATCH(Places!I$1,Neighborhoods!$1:$1,0))</f>
        <v>Brooklyn</v>
      </c>
      <c r="J2413" s="17" t="str">
        <f>INDEX(Neighborhoods!$A:$C,MATCH(Places!$H2413,Neighborhoods!$A:$A,0),MATCH(Places!J$1,Neighborhoods!$1:$1,0))</f>
        <v>Bedford-Stuyvesant</v>
      </c>
      <c r="K2413" s="17" t="s">
        <v>1</v>
      </c>
      <c r="L2413" s="17" t="str">
        <f t="shared" si="148"/>
        <v>Yes</v>
      </c>
      <c r="M2413" s="17">
        <v>1</v>
      </c>
      <c r="N2413" s="17" t="str" cm="1">
        <f t="array" ref="N2413">_xlfn.IFS(M2413&lt;=2,"Small",M2413&lt;=5,"Medium",M2413&gt;5,"Large")</f>
        <v>Small</v>
      </c>
      <c r="O2413" s="65">
        <v>80</v>
      </c>
      <c r="P2413" s="87">
        <f t="shared" si="149"/>
        <v>0.03</v>
      </c>
      <c r="Q2413" s="68">
        <v>4.33</v>
      </c>
      <c r="R2413" s="68" t="str" cm="1">
        <f t="array" ref="R2413">_xlfn.SWITCH(ROUND(Q2413,0),5,"Excellent",4,"Good",3,"Ok","Bad")</f>
        <v>Good</v>
      </c>
      <c r="S2413" s="17">
        <v>15</v>
      </c>
      <c r="T2413" s="17" t="str">
        <f t="shared" si="150"/>
        <v>No</v>
      </c>
      <c r="U2413" s="82">
        <v>42714</v>
      </c>
      <c r="V2413" s="82">
        <v>43524</v>
      </c>
      <c r="W2413" s="17">
        <v>226</v>
      </c>
      <c r="X2413" s="17" t="str">
        <f t="shared" si="151"/>
        <v>Active</v>
      </c>
      <c r="Y2413" s="17" t="s">
        <v>15616</v>
      </c>
      <c r="Z2413" s="17"/>
    </row>
    <row r="2414" spans="1:26" x14ac:dyDescent="0.25">
      <c r="A2414">
        <v>2413</v>
      </c>
      <c r="B2414" s="17" t="s">
        <v>14233</v>
      </c>
      <c r="C2414" s="17">
        <v>2258</v>
      </c>
      <c r="D2414" s="17" t="str">
        <f>INDEX(Hosts!$A:$O,MATCH(Places!$C2414,Hosts!$A:$A,0),MATCH(Places!D$1,Hosts!$1:$1,0))</f>
        <v>Within an hour</v>
      </c>
      <c r="E2414" s="87">
        <f>INDEX(Hosts!$A:$O,MATCH(Places!$C2414,Hosts!$A:$A,0),MATCH(Places!E$1,Hosts!$1:$1,0))</f>
        <v>1</v>
      </c>
      <c r="F2414" s="87">
        <f>INDEX(Hosts!$A:$O,MATCH(Places!$C2414,Hosts!$A:$A,0),MATCH(Places!F$1,Hosts!$1:$1,0))</f>
        <v>0.86</v>
      </c>
      <c r="G2414" s="17" t="str">
        <f>INDEX(Hosts!$A:$O,MATCH(Places!$C2414,Hosts!$A:$A,0),MATCH(Places!G$1,Hosts!$1:$1,0))</f>
        <v>Yes</v>
      </c>
      <c r="H2414" s="17">
        <v>11</v>
      </c>
      <c r="I2414" s="17" t="str">
        <f>INDEX(Neighborhoods!$A:$C,MATCH(Places!$H2414,Neighborhoods!$A:$A,0),MATCH(Places!I$1,Neighborhoods!$1:$1,0))</f>
        <v>Brooklyn</v>
      </c>
      <c r="J2414" s="17" t="str">
        <f>INDEX(Neighborhoods!$A:$C,MATCH(Places!$H2414,Neighborhoods!$A:$A,0),MATCH(Places!J$1,Neighborhoods!$1:$1,0))</f>
        <v>Greenpoint</v>
      </c>
      <c r="K2414" s="17" t="s">
        <v>1</v>
      </c>
      <c r="L2414" s="17" t="str">
        <f t="shared" si="148"/>
        <v>Yes</v>
      </c>
      <c r="M2414" s="17">
        <v>2</v>
      </c>
      <c r="N2414" s="17" t="str" cm="1">
        <f t="array" ref="N2414">_xlfn.IFS(M2414&lt;=2,"Small",M2414&lt;=5,"Medium",M2414&gt;5,"Large")</f>
        <v>Small</v>
      </c>
      <c r="O2414" s="65">
        <v>180</v>
      </c>
      <c r="P2414" s="87">
        <f t="shared" si="149"/>
        <v>0.03</v>
      </c>
      <c r="Q2414" s="68">
        <v>5</v>
      </c>
      <c r="R2414" s="68" t="str" cm="1">
        <f t="array" ref="R2414">_xlfn.SWITCH(ROUND(Q2414,0),5,"Excellent",4,"Good",3,"Ok","Bad")</f>
        <v>Excellent</v>
      </c>
      <c r="S2414" s="17">
        <v>15</v>
      </c>
      <c r="T2414" s="17" t="str">
        <f t="shared" si="150"/>
        <v>No</v>
      </c>
      <c r="U2414" s="82">
        <v>43715</v>
      </c>
      <c r="V2414" s="82">
        <v>43883</v>
      </c>
      <c r="W2414" s="17">
        <v>179</v>
      </c>
      <c r="X2414" s="17" t="str">
        <f t="shared" si="151"/>
        <v>Active</v>
      </c>
      <c r="Y2414" s="17" t="s">
        <v>15615</v>
      </c>
      <c r="Z2414" s="17"/>
    </row>
    <row r="2415" spans="1:26" x14ac:dyDescent="0.25">
      <c r="A2415">
        <v>2414</v>
      </c>
      <c r="B2415" s="17" t="s">
        <v>1774</v>
      </c>
      <c r="C2415" s="17">
        <v>879</v>
      </c>
      <c r="D2415" s="17" t="str">
        <f>INDEX(Hosts!$A:$O,MATCH(Places!$C2415,Hosts!$A:$A,0),MATCH(Places!D$1,Hosts!$1:$1,0))</f>
        <v>Within an hour</v>
      </c>
      <c r="E2415" s="87">
        <f>INDEX(Hosts!$A:$O,MATCH(Places!$C2415,Hosts!$A:$A,0),MATCH(Places!E$1,Hosts!$1:$1,0))</f>
        <v>1</v>
      </c>
      <c r="F2415" s="87">
        <f>INDEX(Hosts!$A:$O,MATCH(Places!$C2415,Hosts!$A:$A,0),MATCH(Places!F$1,Hosts!$1:$1,0))</f>
        <v>1</v>
      </c>
      <c r="G2415" s="17" t="str">
        <f>INDEX(Hosts!$A:$O,MATCH(Places!$C2415,Hosts!$A:$A,0),MATCH(Places!G$1,Hosts!$1:$1,0))</f>
        <v>Yes</v>
      </c>
      <c r="H2415" s="17">
        <v>12</v>
      </c>
      <c r="I2415" s="17" t="str">
        <f>INDEX(Neighborhoods!$A:$C,MATCH(Places!$H2415,Neighborhoods!$A:$A,0),MATCH(Places!I$1,Neighborhoods!$1:$1,0))</f>
        <v>Brooklyn</v>
      </c>
      <c r="J2415" s="17" t="str">
        <f>INDEX(Neighborhoods!$A:$C,MATCH(Places!$H2415,Neighborhoods!$A:$A,0),MATCH(Places!J$1,Neighborhoods!$1:$1,0))</f>
        <v>Williamsburg</v>
      </c>
      <c r="K2415" s="17" t="s">
        <v>11822</v>
      </c>
      <c r="L2415" s="17" t="str">
        <f t="shared" si="148"/>
        <v>No</v>
      </c>
      <c r="M2415" s="17">
        <v>2</v>
      </c>
      <c r="N2415" s="17" t="str" cm="1">
        <f t="array" ref="N2415">_xlfn.IFS(M2415&lt;=2,"Small",M2415&lt;=5,"Medium",M2415&gt;5,"Large")</f>
        <v>Small</v>
      </c>
      <c r="O2415" s="65">
        <v>150</v>
      </c>
      <c r="P2415" s="87">
        <f t="shared" si="149"/>
        <v>0.03</v>
      </c>
      <c r="Q2415" s="68">
        <v>4.7699999999999996</v>
      </c>
      <c r="R2415" s="68" t="str" cm="1">
        <f t="array" ref="R2415">_xlfn.SWITCH(ROUND(Q2415,0),5,"Excellent",4,"Good",3,"Ok","Bad")</f>
        <v>Excellent</v>
      </c>
      <c r="S2415" s="17">
        <v>93</v>
      </c>
      <c r="T2415" s="17" t="str">
        <f t="shared" si="150"/>
        <v>No</v>
      </c>
      <c r="U2415" s="82">
        <v>42719</v>
      </c>
      <c r="V2415" s="82">
        <v>44020</v>
      </c>
      <c r="W2415" s="17">
        <v>335</v>
      </c>
      <c r="X2415" s="17" t="str">
        <f t="shared" si="151"/>
        <v>Active</v>
      </c>
      <c r="Y2415" s="17" t="s">
        <v>15615</v>
      </c>
      <c r="Z2415" s="17"/>
    </row>
    <row r="2416" spans="1:26" x14ac:dyDescent="0.25">
      <c r="A2416">
        <v>2415</v>
      </c>
      <c r="B2416" s="17" t="s">
        <v>14558</v>
      </c>
      <c r="C2416" s="17">
        <v>2</v>
      </c>
      <c r="D2416" s="17" t="str">
        <f>INDEX(Hosts!$A:$O,MATCH(Places!$C2416,Hosts!$A:$A,0),MATCH(Places!D$1,Hosts!$1:$1,0))</f>
        <v>Within a day</v>
      </c>
      <c r="E2416" s="87">
        <f>INDEX(Hosts!$A:$O,MATCH(Places!$C2416,Hosts!$A:$A,0),MATCH(Places!E$1,Hosts!$1:$1,0))</f>
        <v>1</v>
      </c>
      <c r="F2416" s="87">
        <f>INDEX(Hosts!$A:$O,MATCH(Places!$C2416,Hosts!$A:$A,0),MATCH(Places!F$1,Hosts!$1:$1,0))</f>
        <v>0.57999999999999996</v>
      </c>
      <c r="G2416" s="17" t="str">
        <f>INDEX(Hosts!$A:$O,MATCH(Places!$C2416,Hosts!$A:$A,0),MATCH(Places!G$1,Hosts!$1:$1,0))</f>
        <v>No</v>
      </c>
      <c r="H2416" s="17">
        <v>19</v>
      </c>
      <c r="I2416" s="17" t="str">
        <f>INDEX(Neighborhoods!$A:$C,MATCH(Places!$H2416,Neighborhoods!$A:$A,0),MATCH(Places!I$1,Neighborhoods!$1:$1,0))</f>
        <v>Manhattan</v>
      </c>
      <c r="J2416" s="17" t="str">
        <f>INDEX(Neighborhoods!$A:$C,MATCH(Places!$H2416,Neighborhoods!$A:$A,0),MATCH(Places!J$1,Neighborhoods!$1:$1,0))</f>
        <v>Upper East Side</v>
      </c>
      <c r="K2416" s="17" t="s">
        <v>1</v>
      </c>
      <c r="L2416" s="17" t="str">
        <f t="shared" si="148"/>
        <v>Yes</v>
      </c>
      <c r="M2416" s="17">
        <v>1</v>
      </c>
      <c r="N2416" s="17" t="str" cm="1">
        <f t="array" ref="N2416">_xlfn.IFS(M2416&lt;=2,"Small",M2416&lt;=5,"Medium",M2416&gt;5,"Large")</f>
        <v>Small</v>
      </c>
      <c r="O2416" s="65">
        <v>95</v>
      </c>
      <c r="P2416" s="87">
        <f t="shared" si="149"/>
        <v>0.03</v>
      </c>
      <c r="Q2416" s="68">
        <v>4.75</v>
      </c>
      <c r="R2416" s="68" t="str" cm="1">
        <f t="array" ref="R2416">_xlfn.SWITCH(ROUND(Q2416,0),5,"Excellent",4,"Good",3,"Ok","Bad")</f>
        <v>Excellent</v>
      </c>
      <c r="S2416" s="17">
        <v>8</v>
      </c>
      <c r="T2416" s="17" t="str">
        <f t="shared" si="150"/>
        <v>No</v>
      </c>
      <c r="U2416" s="82">
        <v>42740</v>
      </c>
      <c r="V2416" s="82">
        <v>43907</v>
      </c>
      <c r="W2416" s="17">
        <v>360</v>
      </c>
      <c r="X2416" s="17" t="str">
        <f t="shared" si="151"/>
        <v>Active</v>
      </c>
      <c r="Y2416" s="17" t="s">
        <v>15615</v>
      </c>
      <c r="Z2416" s="17"/>
    </row>
    <row r="2417" spans="1:26" x14ac:dyDescent="0.25">
      <c r="A2417">
        <v>2416</v>
      </c>
      <c r="B2417" s="17" t="s">
        <v>1775</v>
      </c>
      <c r="C2417" s="17">
        <v>2391</v>
      </c>
      <c r="D2417" s="17" t="str">
        <f>INDEX(Hosts!$A:$O,MATCH(Places!$C2417,Hosts!$A:$A,0),MATCH(Places!D$1,Hosts!$1:$1,0))</f>
        <v>Within an hour</v>
      </c>
      <c r="E2417" s="87">
        <f>INDEX(Hosts!$A:$O,MATCH(Places!$C2417,Hosts!$A:$A,0),MATCH(Places!E$1,Hosts!$1:$1,0))</f>
        <v>0.89</v>
      </c>
      <c r="F2417" s="87">
        <f>INDEX(Hosts!$A:$O,MATCH(Places!$C2417,Hosts!$A:$A,0),MATCH(Places!F$1,Hosts!$1:$1,0))</f>
        <v>0.91</v>
      </c>
      <c r="G2417" s="17" t="str">
        <f>INDEX(Hosts!$A:$O,MATCH(Places!$C2417,Hosts!$A:$A,0),MATCH(Places!G$1,Hosts!$1:$1,0))</f>
        <v>No</v>
      </c>
      <c r="H2417" s="17">
        <v>9</v>
      </c>
      <c r="I2417" s="17" t="str">
        <f>INDEX(Neighborhoods!$A:$C,MATCH(Places!$H2417,Neighborhoods!$A:$A,0),MATCH(Places!I$1,Neighborhoods!$1:$1,0))</f>
        <v>Brooklyn</v>
      </c>
      <c r="J2417" s="17" t="str">
        <f>INDEX(Neighborhoods!$A:$C,MATCH(Places!$H2417,Neighborhoods!$A:$A,0),MATCH(Places!J$1,Neighborhoods!$1:$1,0))</f>
        <v>Crown Heights</v>
      </c>
      <c r="K2417" s="17" t="s">
        <v>1</v>
      </c>
      <c r="L2417" s="17" t="str">
        <f t="shared" si="148"/>
        <v>Yes</v>
      </c>
      <c r="M2417" s="17">
        <v>3</v>
      </c>
      <c r="N2417" s="17" t="str" cm="1">
        <f t="array" ref="N2417">_xlfn.IFS(M2417&lt;=2,"Small",M2417&lt;=5,"Medium",M2417&gt;5,"Large")</f>
        <v>Medium</v>
      </c>
      <c r="O2417" s="65">
        <v>22</v>
      </c>
      <c r="P2417" s="87">
        <f t="shared" si="149"/>
        <v>0.03</v>
      </c>
      <c r="Q2417" s="68">
        <v>4.55</v>
      </c>
      <c r="R2417" s="68" t="str" cm="1">
        <f t="array" ref="R2417">_xlfn.SWITCH(ROUND(Q2417,0),5,"Excellent",4,"Good",3,"Ok","Bad")</f>
        <v>Excellent</v>
      </c>
      <c r="S2417" s="17">
        <v>51</v>
      </c>
      <c r="T2417" s="17" t="str">
        <f t="shared" si="150"/>
        <v>No</v>
      </c>
      <c r="U2417" s="82">
        <v>42737</v>
      </c>
      <c r="V2417" s="82">
        <v>43844</v>
      </c>
      <c r="W2417" s="17">
        <v>1</v>
      </c>
      <c r="X2417" s="17" t="str">
        <f t="shared" si="151"/>
        <v>Active</v>
      </c>
      <c r="Y2417" s="17" t="s">
        <v>15616</v>
      </c>
      <c r="Z2417" s="17"/>
    </row>
    <row r="2418" spans="1:26" x14ac:dyDescent="0.25">
      <c r="A2418">
        <v>2417</v>
      </c>
      <c r="B2418" s="17" t="s">
        <v>1776</v>
      </c>
      <c r="C2418" s="17">
        <v>1833</v>
      </c>
      <c r="D2418" s="17" t="str">
        <f>INDEX(Hosts!$A:$O,MATCH(Places!$C2418,Hosts!$A:$A,0),MATCH(Places!D$1,Hosts!$1:$1,0))</f>
        <v>Within a day</v>
      </c>
      <c r="E2418" s="87">
        <f>INDEX(Hosts!$A:$O,MATCH(Places!$C2418,Hosts!$A:$A,0),MATCH(Places!E$1,Hosts!$1:$1,0))</f>
        <v>1</v>
      </c>
      <c r="F2418" s="87">
        <f>INDEX(Hosts!$A:$O,MATCH(Places!$C2418,Hosts!$A:$A,0),MATCH(Places!F$1,Hosts!$1:$1,0))</f>
        <v>0.81</v>
      </c>
      <c r="G2418" s="17" t="str">
        <f>INDEX(Hosts!$A:$O,MATCH(Places!$C2418,Hosts!$A:$A,0),MATCH(Places!G$1,Hosts!$1:$1,0))</f>
        <v>Yes</v>
      </c>
      <c r="H2418" s="17">
        <v>7</v>
      </c>
      <c r="I2418" s="17" t="str">
        <f>INDEX(Neighborhoods!$A:$C,MATCH(Places!$H2418,Neighborhoods!$A:$A,0),MATCH(Places!I$1,Neighborhoods!$1:$1,0))</f>
        <v>Brooklyn</v>
      </c>
      <c r="J2418" s="17" t="str">
        <f>INDEX(Neighborhoods!$A:$C,MATCH(Places!$H2418,Neighborhoods!$A:$A,0),MATCH(Places!J$1,Neighborhoods!$1:$1,0))</f>
        <v>Bedford-Stuyvesant</v>
      </c>
      <c r="K2418" s="17" t="s">
        <v>11822</v>
      </c>
      <c r="L2418" s="17" t="str">
        <f t="shared" si="148"/>
        <v>No</v>
      </c>
      <c r="M2418" s="17">
        <v>2</v>
      </c>
      <c r="N2418" s="17" t="str" cm="1">
        <f t="array" ref="N2418">_xlfn.IFS(M2418&lt;=2,"Small",M2418&lt;=5,"Medium",M2418&gt;5,"Large")</f>
        <v>Small</v>
      </c>
      <c r="O2418" s="65">
        <v>103</v>
      </c>
      <c r="P2418" s="87">
        <f t="shared" si="149"/>
        <v>0.03</v>
      </c>
      <c r="Q2418" s="68">
        <v>4.91</v>
      </c>
      <c r="R2418" s="68" t="str" cm="1">
        <f t="array" ref="R2418">_xlfn.SWITCH(ROUND(Q2418,0),5,"Excellent",4,"Good",3,"Ok","Bad")</f>
        <v>Excellent</v>
      </c>
      <c r="S2418" s="17">
        <v>67</v>
      </c>
      <c r="T2418" s="17" t="str">
        <f t="shared" si="150"/>
        <v>No</v>
      </c>
      <c r="U2418" s="82">
        <v>42743</v>
      </c>
      <c r="V2418" s="82">
        <v>43807</v>
      </c>
      <c r="W2418" s="17">
        <v>153</v>
      </c>
      <c r="X2418" s="17" t="str">
        <f t="shared" si="151"/>
        <v>Active</v>
      </c>
      <c r="Y2418" s="17" t="s">
        <v>15615</v>
      </c>
      <c r="Z2418" s="17"/>
    </row>
    <row r="2419" spans="1:26" x14ac:dyDescent="0.25">
      <c r="A2419">
        <v>2418</v>
      </c>
      <c r="B2419" s="17" t="s">
        <v>1777</v>
      </c>
      <c r="C2419" s="17">
        <v>2252</v>
      </c>
      <c r="D2419" s="17" t="str">
        <f>INDEX(Hosts!$A:$O,MATCH(Places!$C2419,Hosts!$A:$A,0),MATCH(Places!D$1,Hosts!$1:$1,0))</f>
        <v>Within an hour</v>
      </c>
      <c r="E2419" s="87">
        <f>INDEX(Hosts!$A:$O,MATCH(Places!$C2419,Hosts!$A:$A,0),MATCH(Places!E$1,Hosts!$1:$1,0))</f>
        <v>1</v>
      </c>
      <c r="F2419" s="87">
        <f>INDEX(Hosts!$A:$O,MATCH(Places!$C2419,Hosts!$A:$A,0),MATCH(Places!F$1,Hosts!$1:$1,0))</f>
        <v>0.99</v>
      </c>
      <c r="G2419" s="17" t="str">
        <f>INDEX(Hosts!$A:$O,MATCH(Places!$C2419,Hosts!$A:$A,0),MATCH(Places!G$1,Hosts!$1:$1,0))</f>
        <v>Yes</v>
      </c>
      <c r="H2419" s="17">
        <v>19</v>
      </c>
      <c r="I2419" s="17" t="str">
        <f>INDEX(Neighborhoods!$A:$C,MATCH(Places!$H2419,Neighborhoods!$A:$A,0),MATCH(Places!I$1,Neighborhoods!$1:$1,0))</f>
        <v>Manhattan</v>
      </c>
      <c r="J2419" s="17" t="str">
        <f>INDEX(Neighborhoods!$A:$C,MATCH(Places!$H2419,Neighborhoods!$A:$A,0),MATCH(Places!J$1,Neighborhoods!$1:$1,0))</f>
        <v>Upper East Side</v>
      </c>
      <c r="K2419" s="17" t="s">
        <v>11822</v>
      </c>
      <c r="L2419" s="17" t="str">
        <f t="shared" si="148"/>
        <v>No</v>
      </c>
      <c r="M2419" s="17">
        <v>3</v>
      </c>
      <c r="N2419" s="17" t="str" cm="1">
        <f t="array" ref="N2419">_xlfn.IFS(M2419&lt;=2,"Small",M2419&lt;=5,"Medium",M2419&gt;5,"Large")</f>
        <v>Medium</v>
      </c>
      <c r="O2419" s="65">
        <v>250</v>
      </c>
      <c r="P2419" s="87">
        <f t="shared" si="149"/>
        <v>0.04</v>
      </c>
      <c r="Q2419" s="68">
        <v>4.9800000000000004</v>
      </c>
      <c r="R2419" s="68" t="str" cm="1">
        <f t="array" ref="R2419">_xlfn.SWITCH(ROUND(Q2419,0),5,"Excellent",4,"Good",3,"Ok","Bad")</f>
        <v>Excellent</v>
      </c>
      <c r="S2419" s="17">
        <v>50</v>
      </c>
      <c r="T2419" s="17" t="str">
        <f t="shared" si="150"/>
        <v>No</v>
      </c>
      <c r="U2419" s="82">
        <v>42742</v>
      </c>
      <c r="V2419" s="82">
        <v>44005</v>
      </c>
      <c r="W2419" s="17">
        <v>0</v>
      </c>
      <c r="X2419" s="17" t="str">
        <f t="shared" si="151"/>
        <v>Inactive</v>
      </c>
      <c r="Y2419" s="17" t="s">
        <v>15615</v>
      </c>
      <c r="Z2419" s="17"/>
    </row>
    <row r="2420" spans="1:26" x14ac:dyDescent="0.25">
      <c r="A2420">
        <v>2419</v>
      </c>
      <c r="B2420" s="17" t="s">
        <v>1778</v>
      </c>
      <c r="C2420" s="17">
        <v>3101</v>
      </c>
      <c r="D2420" s="17" t="str">
        <f>INDEX(Hosts!$A:$O,MATCH(Places!$C2420,Hosts!$A:$A,0),MATCH(Places!D$1,Hosts!$1:$1,0))</f>
        <v>Within a few hours</v>
      </c>
      <c r="E2420" s="87">
        <f>INDEX(Hosts!$A:$O,MATCH(Places!$C2420,Hosts!$A:$A,0),MATCH(Places!E$1,Hosts!$1:$1,0))</f>
        <v>1</v>
      </c>
      <c r="F2420" s="87">
        <f>INDEX(Hosts!$A:$O,MATCH(Places!$C2420,Hosts!$A:$A,0),MATCH(Places!F$1,Hosts!$1:$1,0))</f>
        <v>0.38</v>
      </c>
      <c r="G2420" s="17" t="str">
        <f>INDEX(Hosts!$A:$O,MATCH(Places!$C2420,Hosts!$A:$A,0),MATCH(Places!G$1,Hosts!$1:$1,0))</f>
        <v>No</v>
      </c>
      <c r="H2420" s="17">
        <v>16</v>
      </c>
      <c r="I2420" s="17" t="str">
        <f>INDEX(Neighborhoods!$A:$C,MATCH(Places!$H2420,Neighborhoods!$A:$A,0),MATCH(Places!I$1,Neighborhoods!$1:$1,0))</f>
        <v>Manhattan</v>
      </c>
      <c r="J2420" s="17" t="str">
        <f>INDEX(Neighborhoods!$A:$C,MATCH(Places!$H2420,Neighborhoods!$A:$A,0),MATCH(Places!J$1,Neighborhoods!$1:$1,0))</f>
        <v>Harlem</v>
      </c>
      <c r="K2420" s="17" t="s">
        <v>1</v>
      </c>
      <c r="L2420" s="17" t="str">
        <f t="shared" si="148"/>
        <v>Yes</v>
      </c>
      <c r="M2420" s="17">
        <v>4</v>
      </c>
      <c r="N2420" s="17" t="str" cm="1">
        <f t="array" ref="N2420">_xlfn.IFS(M2420&lt;=2,"Small",M2420&lt;=5,"Medium",M2420&gt;5,"Large")</f>
        <v>Medium</v>
      </c>
      <c r="O2420" s="65">
        <v>152</v>
      </c>
      <c r="P2420" s="87">
        <f t="shared" si="149"/>
        <v>0.03</v>
      </c>
      <c r="Q2420" s="68">
        <v>5</v>
      </c>
      <c r="R2420" s="68" t="str" cm="1">
        <f t="array" ref="R2420">_xlfn.SWITCH(ROUND(Q2420,0),5,"Excellent",4,"Good",3,"Ok","Bad")</f>
        <v>Excellent</v>
      </c>
      <c r="S2420" s="17">
        <v>31</v>
      </c>
      <c r="T2420" s="17" t="str">
        <f t="shared" si="150"/>
        <v>No</v>
      </c>
      <c r="U2420" s="82">
        <v>42895</v>
      </c>
      <c r="V2420" s="82">
        <v>43658</v>
      </c>
      <c r="W2420" s="17">
        <v>87</v>
      </c>
      <c r="X2420" s="17" t="str">
        <f t="shared" si="151"/>
        <v>Active</v>
      </c>
      <c r="Y2420" s="17" t="s">
        <v>15615</v>
      </c>
      <c r="Z2420" s="17"/>
    </row>
    <row r="2421" spans="1:26" x14ac:dyDescent="0.25">
      <c r="A2421">
        <v>2420</v>
      </c>
      <c r="B2421" s="17" t="s">
        <v>1779</v>
      </c>
      <c r="C2421" s="17">
        <v>2694</v>
      </c>
      <c r="D2421" s="17" t="str">
        <f>INDEX(Hosts!$A:$O,MATCH(Places!$C2421,Hosts!$A:$A,0),MATCH(Places!D$1,Hosts!$1:$1,0))</f>
        <v>Within an hour</v>
      </c>
      <c r="E2421" s="87">
        <f>INDEX(Hosts!$A:$O,MATCH(Places!$C2421,Hosts!$A:$A,0),MATCH(Places!E$1,Hosts!$1:$1,0))</f>
        <v>1</v>
      </c>
      <c r="F2421" s="87">
        <f>INDEX(Hosts!$A:$O,MATCH(Places!$C2421,Hosts!$A:$A,0),MATCH(Places!F$1,Hosts!$1:$1,0))</f>
        <v>1</v>
      </c>
      <c r="G2421" s="17" t="str">
        <f>INDEX(Hosts!$A:$O,MATCH(Places!$C2421,Hosts!$A:$A,0),MATCH(Places!G$1,Hosts!$1:$1,0))</f>
        <v>Yes</v>
      </c>
      <c r="H2421" s="17">
        <v>16</v>
      </c>
      <c r="I2421" s="17" t="str">
        <f>INDEX(Neighborhoods!$A:$C,MATCH(Places!$H2421,Neighborhoods!$A:$A,0),MATCH(Places!I$1,Neighborhoods!$1:$1,0))</f>
        <v>Manhattan</v>
      </c>
      <c r="J2421" s="17" t="str">
        <f>INDEX(Neighborhoods!$A:$C,MATCH(Places!$H2421,Neighborhoods!$A:$A,0),MATCH(Places!J$1,Neighborhoods!$1:$1,0))</f>
        <v>Harlem</v>
      </c>
      <c r="K2421" s="17" t="s">
        <v>1</v>
      </c>
      <c r="L2421" s="17" t="str">
        <f t="shared" si="148"/>
        <v>Yes</v>
      </c>
      <c r="M2421" s="17">
        <v>2</v>
      </c>
      <c r="N2421" s="17" t="str" cm="1">
        <f t="array" ref="N2421">_xlfn.IFS(M2421&lt;=2,"Small",M2421&lt;=5,"Medium",M2421&gt;5,"Large")</f>
        <v>Small</v>
      </c>
      <c r="O2421" s="65">
        <v>50</v>
      </c>
      <c r="P2421" s="87">
        <f t="shared" si="149"/>
        <v>0.03</v>
      </c>
      <c r="Q2421" s="68">
        <v>4.93</v>
      </c>
      <c r="R2421" s="68" t="str" cm="1">
        <f t="array" ref="R2421">_xlfn.SWITCH(ROUND(Q2421,0),5,"Excellent",4,"Good",3,"Ok","Bad")</f>
        <v>Excellent</v>
      </c>
      <c r="S2421" s="17">
        <v>14</v>
      </c>
      <c r="T2421" s="17" t="str">
        <f t="shared" si="150"/>
        <v>No</v>
      </c>
      <c r="U2421" s="82">
        <v>43073</v>
      </c>
      <c r="V2421" s="82">
        <v>43688</v>
      </c>
      <c r="W2421" s="17">
        <v>142</v>
      </c>
      <c r="X2421" s="17" t="str">
        <f t="shared" si="151"/>
        <v>Active</v>
      </c>
      <c r="Y2421" s="17" t="s">
        <v>15615</v>
      </c>
      <c r="Z2421" s="17"/>
    </row>
    <row r="2422" spans="1:26" x14ac:dyDescent="0.25">
      <c r="A2422">
        <v>2421</v>
      </c>
      <c r="B2422" s="17" t="s">
        <v>1780</v>
      </c>
      <c r="C2422" s="17">
        <v>1184</v>
      </c>
      <c r="D2422" s="17" t="str">
        <f>INDEX(Hosts!$A:$O,MATCH(Places!$C2422,Hosts!$A:$A,0),MATCH(Places!D$1,Hosts!$1:$1,0))</f>
        <v>Within an hour</v>
      </c>
      <c r="E2422" s="87">
        <f>INDEX(Hosts!$A:$O,MATCH(Places!$C2422,Hosts!$A:$A,0),MATCH(Places!E$1,Hosts!$1:$1,0))</f>
        <v>1</v>
      </c>
      <c r="F2422" s="87">
        <f>INDEX(Hosts!$A:$O,MATCH(Places!$C2422,Hosts!$A:$A,0),MATCH(Places!F$1,Hosts!$1:$1,0))</f>
        <v>0.2</v>
      </c>
      <c r="G2422" s="17" t="str">
        <f>INDEX(Hosts!$A:$O,MATCH(Places!$C2422,Hosts!$A:$A,0),MATCH(Places!G$1,Hosts!$1:$1,0))</f>
        <v>No</v>
      </c>
      <c r="H2422" s="17">
        <v>12</v>
      </c>
      <c r="I2422" s="17" t="str">
        <f>INDEX(Neighborhoods!$A:$C,MATCH(Places!$H2422,Neighborhoods!$A:$A,0),MATCH(Places!I$1,Neighborhoods!$1:$1,0))</f>
        <v>Brooklyn</v>
      </c>
      <c r="J2422" s="17" t="str">
        <f>INDEX(Neighborhoods!$A:$C,MATCH(Places!$H2422,Neighborhoods!$A:$A,0),MATCH(Places!J$1,Neighborhoods!$1:$1,0))</f>
        <v>Williamsburg</v>
      </c>
      <c r="K2422" s="17" t="s">
        <v>1</v>
      </c>
      <c r="L2422" s="17" t="str">
        <f t="shared" si="148"/>
        <v>Yes</v>
      </c>
      <c r="M2422" s="17">
        <v>1</v>
      </c>
      <c r="N2422" s="17" t="str" cm="1">
        <f t="array" ref="N2422">_xlfn.IFS(M2422&lt;=2,"Small",M2422&lt;=5,"Medium",M2422&gt;5,"Large")</f>
        <v>Small</v>
      </c>
      <c r="O2422" s="65">
        <v>87</v>
      </c>
      <c r="P2422" s="87">
        <f t="shared" si="149"/>
        <v>0.03</v>
      </c>
      <c r="Q2422" s="68">
        <v>4.88</v>
      </c>
      <c r="R2422" s="68" t="str" cm="1">
        <f t="array" ref="R2422">_xlfn.SWITCH(ROUND(Q2422,0),5,"Excellent",4,"Good",3,"Ok","Bad")</f>
        <v>Excellent</v>
      </c>
      <c r="S2422" s="17">
        <v>8</v>
      </c>
      <c r="T2422" s="17" t="str">
        <f t="shared" si="150"/>
        <v>No</v>
      </c>
      <c r="U2422" s="82">
        <v>42737</v>
      </c>
      <c r="V2422" s="82">
        <v>43908</v>
      </c>
      <c r="W2422" s="17">
        <v>89</v>
      </c>
      <c r="X2422" s="17" t="str">
        <f t="shared" si="151"/>
        <v>Active</v>
      </c>
      <c r="Y2422" s="17" t="s">
        <v>15615</v>
      </c>
      <c r="Z2422" s="17"/>
    </row>
    <row r="2423" spans="1:26" x14ac:dyDescent="0.25">
      <c r="A2423">
        <v>2422</v>
      </c>
      <c r="B2423" s="17" t="s">
        <v>15115</v>
      </c>
      <c r="C2423" s="17">
        <v>743</v>
      </c>
      <c r="D2423" s="17" t="str">
        <f>INDEX(Hosts!$A:$O,MATCH(Places!$C2423,Hosts!$A:$A,0),MATCH(Places!D$1,Hosts!$1:$1,0))</f>
        <v>Within an hour</v>
      </c>
      <c r="E2423" s="87">
        <f>INDEX(Hosts!$A:$O,MATCH(Places!$C2423,Hosts!$A:$A,0),MATCH(Places!E$1,Hosts!$1:$1,0))</f>
        <v>1</v>
      </c>
      <c r="F2423" s="87">
        <f>INDEX(Hosts!$A:$O,MATCH(Places!$C2423,Hosts!$A:$A,0),MATCH(Places!F$1,Hosts!$1:$1,0))</f>
        <v>1</v>
      </c>
      <c r="G2423" s="17" t="str">
        <f>INDEX(Hosts!$A:$O,MATCH(Places!$C2423,Hosts!$A:$A,0),MATCH(Places!G$1,Hosts!$1:$1,0))</f>
        <v>No</v>
      </c>
      <c r="H2423" s="17">
        <v>18</v>
      </c>
      <c r="I2423" s="17" t="str">
        <f>INDEX(Neighborhoods!$A:$C,MATCH(Places!$H2423,Neighborhoods!$A:$A,0),MATCH(Places!I$1,Neighborhoods!$1:$1,0))</f>
        <v>Manhattan</v>
      </c>
      <c r="J2423" s="17" t="str">
        <f>INDEX(Neighborhoods!$A:$C,MATCH(Places!$H2423,Neighborhoods!$A:$A,0),MATCH(Places!J$1,Neighborhoods!$1:$1,0))</f>
        <v>Midtown</v>
      </c>
      <c r="K2423" s="17" t="s">
        <v>11822</v>
      </c>
      <c r="L2423" s="17" t="str">
        <f t="shared" si="148"/>
        <v>No</v>
      </c>
      <c r="M2423" s="17">
        <v>2</v>
      </c>
      <c r="N2423" s="17" t="str" cm="1">
        <f t="array" ref="N2423">_xlfn.IFS(M2423&lt;=2,"Small",M2423&lt;=5,"Medium",M2423&gt;5,"Large")</f>
        <v>Small</v>
      </c>
      <c r="O2423" s="65">
        <v>103</v>
      </c>
      <c r="P2423" s="87">
        <f t="shared" si="149"/>
        <v>0.03</v>
      </c>
      <c r="Q2423" s="68">
        <v>5</v>
      </c>
      <c r="R2423" s="68" t="str" cm="1">
        <f t="array" ref="R2423">_xlfn.SWITCH(ROUND(Q2423,0),5,"Excellent",4,"Good",3,"Ok","Bad")</f>
        <v>Excellent</v>
      </c>
      <c r="S2423" s="17">
        <v>4</v>
      </c>
      <c r="T2423" s="17" t="str">
        <f t="shared" si="150"/>
        <v>No</v>
      </c>
      <c r="U2423" s="82">
        <v>43151</v>
      </c>
      <c r="V2423" s="82">
        <v>43773</v>
      </c>
      <c r="W2423" s="17">
        <v>89</v>
      </c>
      <c r="X2423" s="17" t="str">
        <f t="shared" si="151"/>
        <v>Active</v>
      </c>
      <c r="Y2423" s="17" t="s">
        <v>15616</v>
      </c>
      <c r="Z2423" s="17"/>
    </row>
    <row r="2424" spans="1:26" x14ac:dyDescent="0.25">
      <c r="A2424">
        <v>2423</v>
      </c>
      <c r="B2424" s="17" t="s">
        <v>1781</v>
      </c>
      <c r="C2424" s="17">
        <v>3103</v>
      </c>
      <c r="D2424" s="17" t="str">
        <f>INDEX(Hosts!$A:$O,MATCH(Places!$C2424,Hosts!$A:$A,0),MATCH(Places!D$1,Hosts!$1:$1,0))</f>
        <v>Within an hour</v>
      </c>
      <c r="E2424" s="87">
        <f>INDEX(Hosts!$A:$O,MATCH(Places!$C2424,Hosts!$A:$A,0),MATCH(Places!E$1,Hosts!$1:$1,0))</f>
        <v>0.7</v>
      </c>
      <c r="F2424" s="87">
        <f>INDEX(Hosts!$A:$O,MATCH(Places!$C2424,Hosts!$A:$A,0),MATCH(Places!F$1,Hosts!$1:$1,0))</f>
        <v>0.88</v>
      </c>
      <c r="G2424" s="17" t="str">
        <f>INDEX(Hosts!$A:$O,MATCH(Places!$C2424,Hosts!$A:$A,0),MATCH(Places!G$1,Hosts!$1:$1,0))</f>
        <v>Yes</v>
      </c>
      <c r="H2424" s="17">
        <v>7</v>
      </c>
      <c r="I2424" s="17" t="str">
        <f>INDEX(Neighborhoods!$A:$C,MATCH(Places!$H2424,Neighborhoods!$A:$A,0),MATCH(Places!I$1,Neighborhoods!$1:$1,0))</f>
        <v>Brooklyn</v>
      </c>
      <c r="J2424" s="17" t="str">
        <f>INDEX(Neighborhoods!$A:$C,MATCH(Places!$H2424,Neighborhoods!$A:$A,0),MATCH(Places!J$1,Neighborhoods!$1:$1,0))</f>
        <v>Bedford-Stuyvesant</v>
      </c>
      <c r="K2424" s="17" t="s">
        <v>11822</v>
      </c>
      <c r="L2424" s="17" t="str">
        <f t="shared" si="148"/>
        <v>No</v>
      </c>
      <c r="M2424" s="17">
        <v>5</v>
      </c>
      <c r="N2424" s="17" t="str" cm="1">
        <f t="array" ref="N2424">_xlfn.IFS(M2424&lt;=2,"Small",M2424&lt;=5,"Medium",M2424&gt;5,"Large")</f>
        <v>Medium</v>
      </c>
      <c r="O2424" s="65">
        <v>99</v>
      </c>
      <c r="P2424" s="87">
        <f t="shared" si="149"/>
        <v>0.03</v>
      </c>
      <c r="Q2424" s="68">
        <v>4.91</v>
      </c>
      <c r="R2424" s="68" t="str" cm="1">
        <f t="array" ref="R2424">_xlfn.SWITCH(ROUND(Q2424,0),5,"Excellent",4,"Good",3,"Ok","Bad")</f>
        <v>Excellent</v>
      </c>
      <c r="S2424" s="17">
        <v>207</v>
      </c>
      <c r="T2424" s="17" t="str">
        <f t="shared" si="150"/>
        <v>Yes</v>
      </c>
      <c r="U2424" s="82">
        <v>42731</v>
      </c>
      <c r="V2424" s="82">
        <v>43904</v>
      </c>
      <c r="W2424" s="17">
        <v>45</v>
      </c>
      <c r="X2424" s="17" t="str">
        <f t="shared" si="151"/>
        <v>Active</v>
      </c>
      <c r="Y2424" s="17" t="s">
        <v>15615</v>
      </c>
      <c r="Z2424" s="17"/>
    </row>
    <row r="2425" spans="1:26" x14ac:dyDescent="0.25">
      <c r="A2425">
        <v>2424</v>
      </c>
      <c r="B2425" s="17" t="s">
        <v>1782</v>
      </c>
      <c r="C2425" s="17">
        <v>3100</v>
      </c>
      <c r="D2425" s="17" t="str">
        <f>INDEX(Hosts!$A:$O,MATCH(Places!$C2425,Hosts!$A:$A,0),MATCH(Places!D$1,Hosts!$1:$1,0))</f>
        <v>Within an hour</v>
      </c>
      <c r="E2425" s="87">
        <f>INDEX(Hosts!$A:$O,MATCH(Places!$C2425,Hosts!$A:$A,0),MATCH(Places!E$1,Hosts!$1:$1,0))</f>
        <v>1</v>
      </c>
      <c r="F2425" s="87">
        <f>INDEX(Hosts!$A:$O,MATCH(Places!$C2425,Hosts!$A:$A,0),MATCH(Places!F$1,Hosts!$1:$1,0))</f>
        <v>0.97</v>
      </c>
      <c r="G2425" s="17" t="str">
        <f>INDEX(Hosts!$A:$O,MATCH(Places!$C2425,Hosts!$A:$A,0),MATCH(Places!G$1,Hosts!$1:$1,0))</f>
        <v>No</v>
      </c>
      <c r="H2425" s="17">
        <v>9</v>
      </c>
      <c r="I2425" s="17" t="str">
        <f>INDEX(Neighborhoods!$A:$C,MATCH(Places!$H2425,Neighborhoods!$A:$A,0),MATCH(Places!I$1,Neighborhoods!$1:$1,0))</f>
        <v>Brooklyn</v>
      </c>
      <c r="J2425" s="17" t="str">
        <f>INDEX(Neighborhoods!$A:$C,MATCH(Places!$H2425,Neighborhoods!$A:$A,0),MATCH(Places!J$1,Neighborhoods!$1:$1,0))</f>
        <v>Crown Heights</v>
      </c>
      <c r="K2425" s="17" t="s">
        <v>1</v>
      </c>
      <c r="L2425" s="17" t="str">
        <f t="shared" si="148"/>
        <v>Yes</v>
      </c>
      <c r="M2425" s="17">
        <v>4</v>
      </c>
      <c r="N2425" s="17" t="str" cm="1">
        <f t="array" ref="N2425">_xlfn.IFS(M2425&lt;=2,"Small",M2425&lt;=5,"Medium",M2425&gt;5,"Large")</f>
        <v>Medium</v>
      </c>
      <c r="O2425" s="65">
        <v>45</v>
      </c>
      <c r="P2425" s="87">
        <f t="shared" si="149"/>
        <v>0.03</v>
      </c>
      <c r="Q2425" s="68">
        <v>4.8899999999999997</v>
      </c>
      <c r="R2425" s="68" t="str" cm="1">
        <f t="array" ref="R2425">_xlfn.SWITCH(ROUND(Q2425,0),5,"Excellent",4,"Good",3,"Ok","Bad")</f>
        <v>Excellent</v>
      </c>
      <c r="S2425" s="17">
        <v>61</v>
      </c>
      <c r="T2425" s="17" t="str">
        <f t="shared" si="150"/>
        <v>No</v>
      </c>
      <c r="U2425" s="82">
        <v>42943</v>
      </c>
      <c r="V2425" s="82">
        <v>44044</v>
      </c>
      <c r="W2425" s="17">
        <v>329</v>
      </c>
      <c r="X2425" s="17" t="str">
        <f t="shared" si="151"/>
        <v>Active</v>
      </c>
      <c r="Y2425" s="17" t="s">
        <v>15615</v>
      </c>
      <c r="Z2425" s="17"/>
    </row>
    <row r="2426" spans="1:26" x14ac:dyDescent="0.25">
      <c r="A2426">
        <v>2425</v>
      </c>
      <c r="B2426" s="17" t="s">
        <v>1783</v>
      </c>
      <c r="C2426" s="17">
        <v>3102</v>
      </c>
      <c r="D2426" s="17" t="str">
        <f>INDEX(Hosts!$A:$O,MATCH(Places!$C2426,Hosts!$A:$A,0),MATCH(Places!D$1,Hosts!$1:$1,0))</f>
        <v>Within a few hours</v>
      </c>
      <c r="E2426" s="87">
        <f>INDEX(Hosts!$A:$O,MATCH(Places!$C2426,Hosts!$A:$A,0),MATCH(Places!E$1,Hosts!$1:$1,0))</f>
        <v>1</v>
      </c>
      <c r="F2426" s="87">
        <f>INDEX(Hosts!$A:$O,MATCH(Places!$C2426,Hosts!$A:$A,0),MATCH(Places!F$1,Hosts!$1:$1,0))</f>
        <v>0.98</v>
      </c>
      <c r="G2426" s="17" t="str">
        <f>INDEX(Hosts!$A:$O,MATCH(Places!$C2426,Hosts!$A:$A,0),MATCH(Places!G$1,Hosts!$1:$1,0))</f>
        <v>No</v>
      </c>
      <c r="H2426" s="17">
        <v>16</v>
      </c>
      <c r="I2426" s="17" t="str">
        <f>INDEX(Neighborhoods!$A:$C,MATCH(Places!$H2426,Neighborhoods!$A:$A,0),MATCH(Places!I$1,Neighborhoods!$1:$1,0))</f>
        <v>Manhattan</v>
      </c>
      <c r="J2426" s="17" t="str">
        <f>INDEX(Neighborhoods!$A:$C,MATCH(Places!$H2426,Neighborhoods!$A:$A,0),MATCH(Places!J$1,Neighborhoods!$1:$1,0))</f>
        <v>Harlem</v>
      </c>
      <c r="K2426" s="17" t="s">
        <v>1</v>
      </c>
      <c r="L2426" s="17" t="str">
        <f t="shared" si="148"/>
        <v>Yes</v>
      </c>
      <c r="M2426" s="17">
        <v>2</v>
      </c>
      <c r="N2426" s="17" t="str" cm="1">
        <f t="array" ref="N2426">_xlfn.IFS(M2426&lt;=2,"Small",M2426&lt;=5,"Medium",M2426&gt;5,"Large")</f>
        <v>Small</v>
      </c>
      <c r="O2426" s="65">
        <v>40</v>
      </c>
      <c r="P2426" s="87">
        <f t="shared" si="149"/>
        <v>0.03</v>
      </c>
      <c r="Q2426" s="68">
        <v>4.96</v>
      </c>
      <c r="R2426" s="68" t="str" cm="1">
        <f t="array" ref="R2426">_xlfn.SWITCH(ROUND(Q2426,0),5,"Excellent",4,"Good",3,"Ok","Bad")</f>
        <v>Excellent</v>
      </c>
      <c r="S2426" s="17">
        <v>150</v>
      </c>
      <c r="T2426" s="17" t="str">
        <f t="shared" si="150"/>
        <v>Yes</v>
      </c>
      <c r="U2426" s="82">
        <v>42721</v>
      </c>
      <c r="V2426" s="82">
        <v>43927</v>
      </c>
      <c r="W2426" s="17">
        <v>203</v>
      </c>
      <c r="X2426" s="17" t="str">
        <f t="shared" si="151"/>
        <v>Active</v>
      </c>
      <c r="Y2426" s="17" t="s">
        <v>15615</v>
      </c>
      <c r="Z2426" s="17"/>
    </row>
    <row r="2427" spans="1:26" x14ac:dyDescent="0.25">
      <c r="A2427">
        <v>2426</v>
      </c>
      <c r="B2427" s="17" t="s">
        <v>13826</v>
      </c>
      <c r="C2427" s="17">
        <v>3097</v>
      </c>
      <c r="D2427" s="17" t="str">
        <f>INDEX(Hosts!$A:$O,MATCH(Places!$C2427,Hosts!$A:$A,0),MATCH(Places!D$1,Hosts!$1:$1,0))</f>
        <v>Within an hour</v>
      </c>
      <c r="E2427" s="87">
        <f>INDEX(Hosts!$A:$O,MATCH(Places!$C2427,Hosts!$A:$A,0),MATCH(Places!E$1,Hosts!$1:$1,0))</f>
        <v>1</v>
      </c>
      <c r="F2427" s="87">
        <f>INDEX(Hosts!$A:$O,MATCH(Places!$C2427,Hosts!$A:$A,0),MATCH(Places!F$1,Hosts!$1:$1,0))</f>
        <v>0.91</v>
      </c>
      <c r="G2427" s="17" t="str">
        <f>INDEX(Hosts!$A:$O,MATCH(Places!$C2427,Hosts!$A:$A,0),MATCH(Places!G$1,Hosts!$1:$1,0))</f>
        <v>Yes</v>
      </c>
      <c r="H2427" s="17">
        <v>25</v>
      </c>
      <c r="I2427" s="17" t="str">
        <f>INDEX(Neighborhoods!$A:$C,MATCH(Places!$H2427,Neighborhoods!$A:$A,0),MATCH(Places!I$1,Neighborhoods!$1:$1,0))</f>
        <v>Queens</v>
      </c>
      <c r="J2427" s="17" t="str">
        <f>INDEX(Neighborhoods!$A:$C,MATCH(Places!$H2427,Neighborhoods!$A:$A,0),MATCH(Places!J$1,Neighborhoods!$1:$1,0))</f>
        <v>Ridgewood</v>
      </c>
      <c r="K2427" s="17" t="s">
        <v>11822</v>
      </c>
      <c r="L2427" s="17" t="str">
        <f t="shared" si="148"/>
        <v>No</v>
      </c>
      <c r="M2427" s="17">
        <v>2</v>
      </c>
      <c r="N2427" s="17" t="str" cm="1">
        <f t="array" ref="N2427">_xlfn.IFS(M2427&lt;=2,"Small",M2427&lt;=5,"Medium",M2427&gt;5,"Large")</f>
        <v>Small</v>
      </c>
      <c r="O2427" s="65">
        <v>82</v>
      </c>
      <c r="P2427" s="87">
        <f t="shared" si="149"/>
        <v>0.03</v>
      </c>
      <c r="Q2427" s="68">
        <v>4.88</v>
      </c>
      <c r="R2427" s="68" t="str" cm="1">
        <f t="array" ref="R2427">_xlfn.SWITCH(ROUND(Q2427,0),5,"Excellent",4,"Good",3,"Ok","Bad")</f>
        <v>Excellent</v>
      </c>
      <c r="S2427" s="17">
        <v>101</v>
      </c>
      <c r="T2427" s="17" t="str">
        <f t="shared" si="150"/>
        <v>Yes</v>
      </c>
      <c r="U2427" s="82">
        <v>43228</v>
      </c>
      <c r="V2427" s="82">
        <v>44006</v>
      </c>
      <c r="W2427" s="17">
        <v>85</v>
      </c>
      <c r="X2427" s="17" t="str">
        <f t="shared" si="151"/>
        <v>Active</v>
      </c>
      <c r="Y2427" s="17" t="s">
        <v>15615</v>
      </c>
      <c r="Z2427" s="17"/>
    </row>
    <row r="2428" spans="1:26" x14ac:dyDescent="0.25">
      <c r="A2428">
        <v>2427</v>
      </c>
      <c r="B2428" s="17" t="s">
        <v>15044</v>
      </c>
      <c r="C2428" s="17">
        <v>2614</v>
      </c>
      <c r="D2428" s="17" t="str">
        <f>INDEX(Hosts!$A:$O,MATCH(Places!$C2428,Hosts!$A:$A,0),MATCH(Places!D$1,Hosts!$1:$1,0))</f>
        <v>Within a day</v>
      </c>
      <c r="E2428" s="87">
        <f>INDEX(Hosts!$A:$O,MATCH(Places!$C2428,Hosts!$A:$A,0),MATCH(Places!E$1,Hosts!$1:$1,0))</f>
        <v>0.5</v>
      </c>
      <c r="F2428" s="87">
        <f>INDEX(Hosts!$A:$O,MATCH(Places!$C2428,Hosts!$A:$A,0),MATCH(Places!F$1,Hosts!$1:$1,0))</f>
        <v>0.67</v>
      </c>
      <c r="G2428" s="17" t="str">
        <f>INDEX(Hosts!$A:$O,MATCH(Places!$C2428,Hosts!$A:$A,0),MATCH(Places!G$1,Hosts!$1:$1,0))</f>
        <v>No</v>
      </c>
      <c r="H2428" s="17">
        <v>18</v>
      </c>
      <c r="I2428" s="17" t="str">
        <f>INDEX(Neighborhoods!$A:$C,MATCH(Places!$H2428,Neighborhoods!$A:$A,0),MATCH(Places!I$1,Neighborhoods!$1:$1,0))</f>
        <v>Manhattan</v>
      </c>
      <c r="J2428" s="17" t="str">
        <f>INDEX(Neighborhoods!$A:$C,MATCH(Places!$H2428,Neighborhoods!$A:$A,0),MATCH(Places!J$1,Neighborhoods!$1:$1,0))</f>
        <v>Midtown</v>
      </c>
      <c r="K2428" s="17" t="s">
        <v>11822</v>
      </c>
      <c r="L2428" s="17" t="str">
        <f t="shared" si="148"/>
        <v>No</v>
      </c>
      <c r="M2428" s="17">
        <v>2</v>
      </c>
      <c r="N2428" s="17" t="str" cm="1">
        <f t="array" ref="N2428">_xlfn.IFS(M2428&lt;=2,"Small",M2428&lt;=5,"Medium",M2428&gt;5,"Large")</f>
        <v>Small</v>
      </c>
      <c r="O2428" s="65">
        <v>190</v>
      </c>
      <c r="P2428" s="87">
        <f t="shared" si="149"/>
        <v>0.03</v>
      </c>
      <c r="Q2428" s="68">
        <v>5</v>
      </c>
      <c r="R2428" s="68" t="str" cm="1">
        <f t="array" ref="R2428">_xlfn.SWITCH(ROUND(Q2428,0),5,"Excellent",4,"Good",3,"Ok","Bad")</f>
        <v>Excellent</v>
      </c>
      <c r="S2428" s="17">
        <v>4</v>
      </c>
      <c r="T2428" s="17" t="str">
        <f t="shared" si="150"/>
        <v>No</v>
      </c>
      <c r="U2428" s="82">
        <v>42905</v>
      </c>
      <c r="V2428" s="82">
        <v>43771</v>
      </c>
      <c r="W2428" s="17">
        <v>365</v>
      </c>
      <c r="X2428" s="17" t="str">
        <f t="shared" si="151"/>
        <v>Active</v>
      </c>
      <c r="Y2428" s="17" t="s">
        <v>15615</v>
      </c>
      <c r="Z2428" s="17"/>
    </row>
    <row r="2429" spans="1:26" x14ac:dyDescent="0.25">
      <c r="A2429">
        <v>2428</v>
      </c>
      <c r="B2429" s="17" t="s">
        <v>1784</v>
      </c>
      <c r="C2429" s="17">
        <v>3031</v>
      </c>
      <c r="D2429" s="17" t="str">
        <f>INDEX(Hosts!$A:$O,MATCH(Places!$C2429,Hosts!$A:$A,0),MATCH(Places!D$1,Hosts!$1:$1,0))</f>
        <v>Within an hour</v>
      </c>
      <c r="E2429" s="87">
        <f>INDEX(Hosts!$A:$O,MATCH(Places!$C2429,Hosts!$A:$A,0),MATCH(Places!E$1,Hosts!$1:$1,0))</f>
        <v>1</v>
      </c>
      <c r="F2429" s="87">
        <f>INDEX(Hosts!$A:$O,MATCH(Places!$C2429,Hosts!$A:$A,0),MATCH(Places!F$1,Hosts!$1:$1,0))</f>
        <v>1</v>
      </c>
      <c r="G2429" s="17" t="str">
        <f>INDEX(Hosts!$A:$O,MATCH(Places!$C2429,Hosts!$A:$A,0),MATCH(Places!G$1,Hosts!$1:$1,0))</f>
        <v>No</v>
      </c>
      <c r="H2429" s="17">
        <v>14</v>
      </c>
      <c r="I2429" s="17" t="str">
        <f>INDEX(Neighborhoods!$A:$C,MATCH(Places!$H2429,Neighborhoods!$A:$A,0),MATCH(Places!I$1,Neighborhoods!$1:$1,0))</f>
        <v>Manhattan</v>
      </c>
      <c r="J2429" s="17" t="str">
        <f>INDEX(Neighborhoods!$A:$C,MATCH(Places!$H2429,Neighborhoods!$A:$A,0),MATCH(Places!J$1,Neighborhoods!$1:$1,0))</f>
        <v>East Harlem</v>
      </c>
      <c r="K2429" s="17" t="s">
        <v>11822</v>
      </c>
      <c r="L2429" s="17" t="str">
        <f t="shared" si="148"/>
        <v>No</v>
      </c>
      <c r="M2429" s="17">
        <v>4</v>
      </c>
      <c r="N2429" s="17" t="str" cm="1">
        <f t="array" ref="N2429">_xlfn.IFS(M2429&lt;=2,"Small",M2429&lt;=5,"Medium",M2429&gt;5,"Large")</f>
        <v>Medium</v>
      </c>
      <c r="O2429" s="65">
        <v>105</v>
      </c>
      <c r="P2429" s="87">
        <f t="shared" si="149"/>
        <v>0.03</v>
      </c>
      <c r="Q2429" s="68">
        <v>4.67</v>
      </c>
      <c r="R2429" s="68" t="str" cm="1">
        <f t="array" ref="R2429">_xlfn.SWITCH(ROUND(Q2429,0),5,"Excellent",4,"Good",3,"Ok","Bad")</f>
        <v>Excellent</v>
      </c>
      <c r="S2429" s="17">
        <v>24</v>
      </c>
      <c r="T2429" s="17" t="str">
        <f t="shared" si="150"/>
        <v>No</v>
      </c>
      <c r="U2429" s="82">
        <v>42736</v>
      </c>
      <c r="V2429" s="82">
        <v>43850</v>
      </c>
      <c r="W2429" s="17">
        <v>22</v>
      </c>
      <c r="X2429" s="17" t="str">
        <f t="shared" si="151"/>
        <v>Active</v>
      </c>
      <c r="Y2429" s="17" t="s">
        <v>15615</v>
      </c>
      <c r="Z2429" s="17"/>
    </row>
    <row r="2430" spans="1:26" x14ac:dyDescent="0.25">
      <c r="A2430">
        <v>2429</v>
      </c>
      <c r="B2430" s="17" t="s">
        <v>1785</v>
      </c>
      <c r="C2430" s="17">
        <v>3104</v>
      </c>
      <c r="D2430" s="17" t="str">
        <f>INDEX(Hosts!$A:$O,MATCH(Places!$C2430,Hosts!$A:$A,0),MATCH(Places!D$1,Hosts!$1:$1,0))</f>
        <v>Within an hour</v>
      </c>
      <c r="E2430" s="87">
        <f>INDEX(Hosts!$A:$O,MATCH(Places!$C2430,Hosts!$A:$A,0),MATCH(Places!E$1,Hosts!$1:$1,0))</f>
        <v>0.97</v>
      </c>
      <c r="F2430" s="87">
        <f>INDEX(Hosts!$A:$O,MATCH(Places!$C2430,Hosts!$A:$A,0),MATCH(Places!F$1,Hosts!$1:$1,0))</f>
        <v>0.99</v>
      </c>
      <c r="G2430" s="17" t="str">
        <f>INDEX(Hosts!$A:$O,MATCH(Places!$C2430,Hosts!$A:$A,0),MATCH(Places!G$1,Hosts!$1:$1,0))</f>
        <v>No</v>
      </c>
      <c r="H2430" s="17">
        <v>14</v>
      </c>
      <c r="I2430" s="17" t="str">
        <f>INDEX(Neighborhoods!$A:$C,MATCH(Places!$H2430,Neighborhoods!$A:$A,0),MATCH(Places!I$1,Neighborhoods!$1:$1,0))</f>
        <v>Manhattan</v>
      </c>
      <c r="J2430" s="17" t="str">
        <f>INDEX(Neighborhoods!$A:$C,MATCH(Places!$H2430,Neighborhoods!$A:$A,0),MATCH(Places!J$1,Neighborhoods!$1:$1,0))</f>
        <v>East Harlem</v>
      </c>
      <c r="K2430" s="17" t="s">
        <v>11822</v>
      </c>
      <c r="L2430" s="17" t="str">
        <f t="shared" si="148"/>
        <v>No</v>
      </c>
      <c r="M2430" s="17">
        <v>2</v>
      </c>
      <c r="N2430" s="17" t="str" cm="1">
        <f t="array" ref="N2430">_xlfn.IFS(M2430&lt;=2,"Small",M2430&lt;=5,"Medium",M2430&gt;5,"Large")</f>
        <v>Small</v>
      </c>
      <c r="O2430" s="65">
        <v>88</v>
      </c>
      <c r="P2430" s="87">
        <f t="shared" si="149"/>
        <v>0.03</v>
      </c>
      <c r="Q2430" s="68">
        <v>4.67</v>
      </c>
      <c r="R2430" s="68" t="str" cm="1">
        <f t="array" ref="R2430">_xlfn.SWITCH(ROUND(Q2430,0),5,"Excellent",4,"Good",3,"Ok","Bad")</f>
        <v>Excellent</v>
      </c>
      <c r="S2430" s="17">
        <v>189</v>
      </c>
      <c r="T2430" s="17" t="str">
        <f t="shared" si="150"/>
        <v>No</v>
      </c>
      <c r="U2430" s="82">
        <v>42732</v>
      </c>
      <c r="V2430" s="82">
        <v>44056</v>
      </c>
      <c r="W2430" s="17">
        <v>164</v>
      </c>
      <c r="X2430" s="17" t="str">
        <f t="shared" si="151"/>
        <v>Active</v>
      </c>
      <c r="Y2430" s="17" t="s">
        <v>15615</v>
      </c>
      <c r="Z2430" s="17"/>
    </row>
    <row r="2431" spans="1:26" x14ac:dyDescent="0.25">
      <c r="A2431">
        <v>2430</v>
      </c>
      <c r="B2431" s="17" t="s">
        <v>1786</v>
      </c>
      <c r="C2431" s="17">
        <v>2996</v>
      </c>
      <c r="D2431" s="17" t="str">
        <f>INDEX(Hosts!$A:$O,MATCH(Places!$C2431,Hosts!$A:$A,0),MATCH(Places!D$1,Hosts!$1:$1,0))</f>
        <v>Within a few hours</v>
      </c>
      <c r="E2431" s="87">
        <f>INDEX(Hosts!$A:$O,MATCH(Places!$C2431,Hosts!$A:$A,0),MATCH(Places!E$1,Hosts!$1:$1,0))</f>
        <v>0.89</v>
      </c>
      <c r="F2431" s="87">
        <f>INDEX(Hosts!$A:$O,MATCH(Places!$C2431,Hosts!$A:$A,0),MATCH(Places!F$1,Hosts!$1:$1,0))</f>
        <v>0.89</v>
      </c>
      <c r="G2431" s="17" t="str">
        <f>INDEX(Hosts!$A:$O,MATCH(Places!$C2431,Hosts!$A:$A,0),MATCH(Places!G$1,Hosts!$1:$1,0))</f>
        <v>No</v>
      </c>
      <c r="H2431" s="17">
        <v>2</v>
      </c>
      <c r="I2431" s="17" t="str">
        <f>INDEX(Neighborhoods!$A:$C,MATCH(Places!$H2431,Neighborhoods!$A:$A,0),MATCH(Places!I$1,Neighborhoods!$1:$1,0))</f>
        <v>Bronx</v>
      </c>
      <c r="J2431" s="17" t="str">
        <f>INDEX(Neighborhoods!$A:$C,MATCH(Places!$H2431,Neighborhoods!$A:$A,0),MATCH(Places!J$1,Neighborhoods!$1:$1,0))</f>
        <v>Concourse</v>
      </c>
      <c r="K2431" s="17" t="s">
        <v>1</v>
      </c>
      <c r="L2431" s="17" t="str">
        <f t="shared" si="148"/>
        <v>Yes</v>
      </c>
      <c r="M2431" s="17">
        <v>2</v>
      </c>
      <c r="N2431" s="17" t="str" cm="1">
        <f t="array" ref="N2431">_xlfn.IFS(M2431&lt;=2,"Small",M2431&lt;=5,"Medium",M2431&gt;5,"Large")</f>
        <v>Small</v>
      </c>
      <c r="O2431" s="65">
        <v>45</v>
      </c>
      <c r="P2431" s="87">
        <f t="shared" si="149"/>
        <v>0.03</v>
      </c>
      <c r="Q2431" s="68">
        <v>4.6500000000000004</v>
      </c>
      <c r="R2431" s="68" t="str" cm="1">
        <f t="array" ref="R2431">_xlfn.SWITCH(ROUND(Q2431,0),5,"Excellent",4,"Good",3,"Ok","Bad")</f>
        <v>Excellent</v>
      </c>
      <c r="S2431" s="17">
        <v>96</v>
      </c>
      <c r="T2431" s="17" t="str">
        <f t="shared" si="150"/>
        <v>No</v>
      </c>
      <c r="U2431" s="82">
        <v>42737</v>
      </c>
      <c r="V2431" s="82">
        <v>43961</v>
      </c>
      <c r="W2431" s="17">
        <v>177</v>
      </c>
      <c r="X2431" s="17" t="str">
        <f t="shared" si="151"/>
        <v>Active</v>
      </c>
      <c r="Y2431" s="17" t="s">
        <v>15615</v>
      </c>
      <c r="Z2431" s="17"/>
    </row>
    <row r="2432" spans="1:26" x14ac:dyDescent="0.25">
      <c r="A2432">
        <v>2431</v>
      </c>
      <c r="B2432" s="17" t="s">
        <v>14706</v>
      </c>
      <c r="C2432" s="17">
        <v>2598</v>
      </c>
      <c r="D2432" s="17" t="str">
        <f>INDEX(Hosts!$A:$O,MATCH(Places!$C2432,Hosts!$A:$A,0),MATCH(Places!D$1,Hosts!$1:$1,0))</f>
        <v>Within an hour</v>
      </c>
      <c r="E2432" s="87">
        <f>INDEX(Hosts!$A:$O,MATCH(Places!$C2432,Hosts!$A:$A,0),MATCH(Places!E$1,Hosts!$1:$1,0))</f>
        <v>1</v>
      </c>
      <c r="F2432" s="87">
        <f>INDEX(Hosts!$A:$O,MATCH(Places!$C2432,Hosts!$A:$A,0),MATCH(Places!F$1,Hosts!$1:$1,0))</f>
        <v>0.98</v>
      </c>
      <c r="G2432" s="17" t="str">
        <f>INDEX(Hosts!$A:$O,MATCH(Places!$C2432,Hosts!$A:$A,0),MATCH(Places!G$1,Hosts!$1:$1,0))</f>
        <v>Yes</v>
      </c>
      <c r="H2432" s="17">
        <v>14</v>
      </c>
      <c r="I2432" s="17" t="str">
        <f>INDEX(Neighborhoods!$A:$C,MATCH(Places!$H2432,Neighborhoods!$A:$A,0),MATCH(Places!I$1,Neighborhoods!$1:$1,0))</f>
        <v>Manhattan</v>
      </c>
      <c r="J2432" s="17" t="str">
        <f>INDEX(Neighborhoods!$A:$C,MATCH(Places!$H2432,Neighborhoods!$A:$A,0),MATCH(Places!J$1,Neighborhoods!$1:$1,0))</f>
        <v>East Harlem</v>
      </c>
      <c r="K2432" s="17" t="s">
        <v>1</v>
      </c>
      <c r="L2432" s="17" t="str">
        <f t="shared" si="148"/>
        <v>Yes</v>
      </c>
      <c r="M2432" s="17">
        <v>2</v>
      </c>
      <c r="N2432" s="17" t="str" cm="1">
        <f t="array" ref="N2432">_xlfn.IFS(M2432&lt;=2,"Small",M2432&lt;=5,"Medium",M2432&gt;5,"Large")</f>
        <v>Small</v>
      </c>
      <c r="O2432" s="65">
        <v>55</v>
      </c>
      <c r="P2432" s="87">
        <f t="shared" si="149"/>
        <v>0.03</v>
      </c>
      <c r="Q2432" s="68">
        <v>4.97</v>
      </c>
      <c r="R2432" s="68" t="str" cm="1">
        <f t="array" ref="R2432">_xlfn.SWITCH(ROUND(Q2432,0),5,"Excellent",4,"Good",3,"Ok","Bad")</f>
        <v>Excellent</v>
      </c>
      <c r="S2432" s="17">
        <v>182</v>
      </c>
      <c r="T2432" s="17" t="str">
        <f t="shared" si="150"/>
        <v>Yes</v>
      </c>
      <c r="U2432" s="82">
        <v>42876</v>
      </c>
      <c r="V2432" s="82">
        <v>44037</v>
      </c>
      <c r="W2432" s="17">
        <v>98</v>
      </c>
      <c r="X2432" s="17" t="str">
        <f t="shared" si="151"/>
        <v>Active</v>
      </c>
      <c r="Y2432" s="17" t="s">
        <v>15616</v>
      </c>
      <c r="Z2432" s="17"/>
    </row>
    <row r="2433" spans="1:26" x14ac:dyDescent="0.25">
      <c r="A2433">
        <v>2432</v>
      </c>
      <c r="B2433" s="17" t="s">
        <v>1787</v>
      </c>
      <c r="C2433" s="17">
        <v>3105</v>
      </c>
      <c r="D2433" s="17" t="str">
        <f>INDEX(Hosts!$A:$O,MATCH(Places!$C2433,Hosts!$A:$A,0),MATCH(Places!D$1,Hosts!$1:$1,0))</f>
        <v>Within an hour</v>
      </c>
      <c r="E2433" s="87">
        <f>INDEX(Hosts!$A:$O,MATCH(Places!$C2433,Hosts!$A:$A,0),MATCH(Places!E$1,Hosts!$1:$1,0))</f>
        <v>0.8</v>
      </c>
      <c r="F2433" s="87">
        <f>INDEX(Hosts!$A:$O,MATCH(Places!$C2433,Hosts!$A:$A,0),MATCH(Places!F$1,Hosts!$1:$1,0))</f>
        <v>0.81</v>
      </c>
      <c r="G2433" s="17" t="str">
        <f>INDEX(Hosts!$A:$O,MATCH(Places!$C2433,Hosts!$A:$A,0),MATCH(Places!G$1,Hosts!$1:$1,0))</f>
        <v>Yes</v>
      </c>
      <c r="H2433" s="17">
        <v>12</v>
      </c>
      <c r="I2433" s="17" t="str">
        <f>INDEX(Neighborhoods!$A:$C,MATCH(Places!$H2433,Neighborhoods!$A:$A,0),MATCH(Places!I$1,Neighborhoods!$1:$1,0))</f>
        <v>Brooklyn</v>
      </c>
      <c r="J2433" s="17" t="str">
        <f>INDEX(Neighborhoods!$A:$C,MATCH(Places!$H2433,Neighborhoods!$A:$A,0),MATCH(Places!J$1,Neighborhoods!$1:$1,0))</f>
        <v>Williamsburg</v>
      </c>
      <c r="K2433" s="17" t="s">
        <v>11822</v>
      </c>
      <c r="L2433" s="17" t="str">
        <f t="shared" si="148"/>
        <v>No</v>
      </c>
      <c r="M2433" s="17">
        <v>5</v>
      </c>
      <c r="N2433" s="17" t="str" cm="1">
        <f t="array" ref="N2433">_xlfn.IFS(M2433&lt;=2,"Small",M2433&lt;=5,"Medium",M2433&gt;5,"Large")</f>
        <v>Medium</v>
      </c>
      <c r="O2433" s="65">
        <v>176</v>
      </c>
      <c r="P2433" s="87">
        <f t="shared" si="149"/>
        <v>0.03</v>
      </c>
      <c r="Q2433" s="68">
        <v>4.99</v>
      </c>
      <c r="R2433" s="68" t="str" cm="1">
        <f t="array" ref="R2433">_xlfn.SWITCH(ROUND(Q2433,0),5,"Excellent",4,"Good",3,"Ok","Bad")</f>
        <v>Excellent</v>
      </c>
      <c r="S2433" s="17">
        <v>174</v>
      </c>
      <c r="T2433" s="17" t="str">
        <f t="shared" si="150"/>
        <v>Yes</v>
      </c>
      <c r="U2433" s="82">
        <v>42735</v>
      </c>
      <c r="V2433" s="82">
        <v>44045</v>
      </c>
      <c r="W2433" s="17">
        <v>362</v>
      </c>
      <c r="X2433" s="17" t="str">
        <f t="shared" si="151"/>
        <v>Active</v>
      </c>
      <c r="Y2433" s="17" t="s">
        <v>15615</v>
      </c>
      <c r="Z2433" s="17"/>
    </row>
    <row r="2434" spans="1:26" x14ac:dyDescent="0.25">
      <c r="A2434">
        <v>2433</v>
      </c>
      <c r="B2434" s="17" t="s">
        <v>13286</v>
      </c>
      <c r="C2434" s="17">
        <v>871</v>
      </c>
      <c r="D2434" s="17" t="str">
        <f>INDEX(Hosts!$A:$O,MATCH(Places!$C2434,Hosts!$A:$A,0),MATCH(Places!D$1,Hosts!$1:$1,0))</f>
        <v>Within a few hours</v>
      </c>
      <c r="E2434" s="87">
        <f>INDEX(Hosts!$A:$O,MATCH(Places!$C2434,Hosts!$A:$A,0),MATCH(Places!E$1,Hosts!$1:$1,0))</f>
        <v>0.84</v>
      </c>
      <c r="F2434" s="87">
        <f>INDEX(Hosts!$A:$O,MATCH(Places!$C2434,Hosts!$A:$A,0),MATCH(Places!F$1,Hosts!$1:$1,0))</f>
        <v>0.99</v>
      </c>
      <c r="G2434" s="17" t="str">
        <f>INDEX(Hosts!$A:$O,MATCH(Places!$C2434,Hosts!$A:$A,0),MATCH(Places!G$1,Hosts!$1:$1,0))</f>
        <v>Yes</v>
      </c>
      <c r="H2434" s="17">
        <v>13</v>
      </c>
      <c r="I2434" s="17" t="str">
        <f>INDEX(Neighborhoods!$A:$C,MATCH(Places!$H2434,Neighborhoods!$A:$A,0),MATCH(Places!I$1,Neighborhoods!$1:$1,0))</f>
        <v>Manhattan</v>
      </c>
      <c r="J2434" s="17" t="str">
        <f>INDEX(Neighborhoods!$A:$C,MATCH(Places!$H2434,Neighborhoods!$A:$A,0),MATCH(Places!J$1,Neighborhoods!$1:$1,0))</f>
        <v>Chelsea</v>
      </c>
      <c r="K2434" s="17" t="s">
        <v>1</v>
      </c>
      <c r="L2434" s="17" t="str">
        <f t="shared" ref="L2434:L2497" si="152">IF(OR(K2434="Private room",K2434="Shared room"),"Yes","No")</f>
        <v>Yes</v>
      </c>
      <c r="M2434" s="17">
        <v>1</v>
      </c>
      <c r="N2434" s="17" t="str" cm="1">
        <f t="array" ref="N2434">_xlfn.IFS(M2434&lt;=2,"Small",M2434&lt;=5,"Medium",M2434&gt;5,"Large")</f>
        <v>Small</v>
      </c>
      <c r="O2434" s="65">
        <v>85</v>
      </c>
      <c r="P2434" s="87">
        <f t="shared" ref="P2434:P2497" si="153">VLOOKUP(O2434,$AB$1:$AC$5,2)</f>
        <v>0.03</v>
      </c>
      <c r="Q2434" s="68">
        <v>4.9800000000000004</v>
      </c>
      <c r="R2434" s="68" t="str" cm="1">
        <f t="array" ref="R2434">_xlfn.SWITCH(ROUND(Q2434,0),5,"Excellent",4,"Good",3,"Ok","Bad")</f>
        <v>Excellent</v>
      </c>
      <c r="S2434" s="17">
        <v>134</v>
      </c>
      <c r="T2434" s="17" t="str">
        <f t="shared" ref="T2434:T2497" si="154">IF(AND(Q2434&gt;=4.8,S2434&gt;100),"Yes","No")</f>
        <v>Yes</v>
      </c>
      <c r="U2434" s="82">
        <v>43086</v>
      </c>
      <c r="V2434" s="82">
        <v>43899</v>
      </c>
      <c r="W2434" s="17">
        <v>129</v>
      </c>
      <c r="X2434" s="17" t="str">
        <f t="shared" ref="X2434:X2497" si="155">IF(W2434&lt;&gt;0,"Active","Inactive")</f>
        <v>Active</v>
      </c>
      <c r="Y2434" s="17" t="s">
        <v>15615</v>
      </c>
      <c r="Z2434" s="17"/>
    </row>
    <row r="2435" spans="1:26" x14ac:dyDescent="0.25">
      <c r="A2435">
        <v>2434</v>
      </c>
      <c r="B2435" s="17" t="s">
        <v>15099</v>
      </c>
      <c r="C2435" s="17">
        <v>1432</v>
      </c>
      <c r="D2435" s="17" t="str">
        <f>INDEX(Hosts!$A:$O,MATCH(Places!$C2435,Hosts!$A:$A,0),MATCH(Places!D$1,Hosts!$1:$1,0))</f>
        <v>Within a few hours</v>
      </c>
      <c r="E2435" s="87">
        <f>INDEX(Hosts!$A:$O,MATCH(Places!$C2435,Hosts!$A:$A,0),MATCH(Places!E$1,Hosts!$1:$1,0))</f>
        <v>1</v>
      </c>
      <c r="F2435" s="87">
        <f>INDEX(Hosts!$A:$O,MATCH(Places!$C2435,Hosts!$A:$A,0),MATCH(Places!F$1,Hosts!$1:$1,0))</f>
        <v>1</v>
      </c>
      <c r="G2435" s="17" t="str">
        <f>INDEX(Hosts!$A:$O,MATCH(Places!$C2435,Hosts!$A:$A,0),MATCH(Places!G$1,Hosts!$1:$1,0))</f>
        <v>No</v>
      </c>
      <c r="H2435" s="17">
        <v>3</v>
      </c>
      <c r="I2435" s="17" t="str">
        <f>INDEX(Neighborhoods!$A:$C,MATCH(Places!$H2435,Neighborhoods!$A:$A,0),MATCH(Places!I$1,Neighborhoods!$1:$1,0))</f>
        <v>Bronx</v>
      </c>
      <c r="J2435" s="17" t="str">
        <f>INDEX(Neighborhoods!$A:$C,MATCH(Places!$H2435,Neighborhoods!$A:$A,0),MATCH(Places!J$1,Neighborhoods!$1:$1,0))</f>
        <v>Longwood</v>
      </c>
      <c r="K2435" s="17" t="s">
        <v>1</v>
      </c>
      <c r="L2435" s="17" t="str">
        <f t="shared" si="152"/>
        <v>Yes</v>
      </c>
      <c r="M2435" s="17">
        <v>4</v>
      </c>
      <c r="N2435" s="17" t="str" cm="1">
        <f t="array" ref="N2435">_xlfn.IFS(M2435&lt;=2,"Small",M2435&lt;=5,"Medium",M2435&gt;5,"Large")</f>
        <v>Medium</v>
      </c>
      <c r="O2435" s="65">
        <v>65</v>
      </c>
      <c r="P2435" s="87">
        <f t="shared" si="153"/>
        <v>0.03</v>
      </c>
      <c r="Q2435" s="68">
        <v>4.8099999999999996</v>
      </c>
      <c r="R2435" s="68" t="str" cm="1">
        <f t="array" ref="R2435">_xlfn.SWITCH(ROUND(Q2435,0),5,"Excellent",4,"Good",3,"Ok","Bad")</f>
        <v>Excellent</v>
      </c>
      <c r="S2435" s="17">
        <v>79</v>
      </c>
      <c r="T2435" s="17" t="str">
        <f t="shared" si="154"/>
        <v>No</v>
      </c>
      <c r="U2435" s="82">
        <v>42813</v>
      </c>
      <c r="V2435" s="82">
        <v>43836</v>
      </c>
      <c r="W2435" s="17">
        <v>0</v>
      </c>
      <c r="X2435" s="17" t="str">
        <f t="shared" si="155"/>
        <v>Inactive</v>
      </c>
      <c r="Y2435" s="17" t="s">
        <v>15615</v>
      </c>
      <c r="Z2435" s="17"/>
    </row>
    <row r="2436" spans="1:26" x14ac:dyDescent="0.25">
      <c r="A2436">
        <v>2435</v>
      </c>
      <c r="B2436" s="17" t="s">
        <v>1788</v>
      </c>
      <c r="C2436" s="17">
        <v>139</v>
      </c>
      <c r="D2436" s="17" t="str">
        <f>INDEX(Hosts!$A:$O,MATCH(Places!$C2436,Hosts!$A:$A,0),MATCH(Places!D$1,Hosts!$1:$1,0))</f>
        <v>Within a few hours</v>
      </c>
      <c r="E2436" s="87">
        <f>INDEX(Hosts!$A:$O,MATCH(Places!$C2436,Hosts!$A:$A,0),MATCH(Places!E$1,Hosts!$1:$1,0))</f>
        <v>1</v>
      </c>
      <c r="F2436" s="87">
        <f>INDEX(Hosts!$A:$O,MATCH(Places!$C2436,Hosts!$A:$A,0),MATCH(Places!F$1,Hosts!$1:$1,0))</f>
        <v>0.78</v>
      </c>
      <c r="G2436" s="17" t="str">
        <f>INDEX(Hosts!$A:$O,MATCH(Places!$C2436,Hosts!$A:$A,0),MATCH(Places!G$1,Hosts!$1:$1,0))</f>
        <v>No</v>
      </c>
      <c r="H2436" s="17">
        <v>7</v>
      </c>
      <c r="I2436" s="17" t="str">
        <f>INDEX(Neighborhoods!$A:$C,MATCH(Places!$H2436,Neighborhoods!$A:$A,0),MATCH(Places!I$1,Neighborhoods!$1:$1,0))</f>
        <v>Brooklyn</v>
      </c>
      <c r="J2436" s="17" t="str">
        <f>INDEX(Neighborhoods!$A:$C,MATCH(Places!$H2436,Neighborhoods!$A:$A,0),MATCH(Places!J$1,Neighborhoods!$1:$1,0))</f>
        <v>Bedford-Stuyvesant</v>
      </c>
      <c r="K2436" s="17" t="s">
        <v>11822</v>
      </c>
      <c r="L2436" s="17" t="str">
        <f t="shared" si="152"/>
        <v>No</v>
      </c>
      <c r="M2436" s="17">
        <v>10</v>
      </c>
      <c r="N2436" s="17" t="str" cm="1">
        <f t="array" ref="N2436">_xlfn.IFS(M2436&lt;=2,"Small",M2436&lt;=5,"Medium",M2436&gt;5,"Large")</f>
        <v>Large</v>
      </c>
      <c r="O2436" s="65">
        <v>428</v>
      </c>
      <c r="P2436" s="87">
        <f t="shared" si="153"/>
        <v>0.04</v>
      </c>
      <c r="Q2436" s="68">
        <v>4.75</v>
      </c>
      <c r="R2436" s="68" t="str" cm="1">
        <f t="array" ref="R2436">_xlfn.SWITCH(ROUND(Q2436,0),5,"Excellent",4,"Good",3,"Ok","Bad")</f>
        <v>Excellent</v>
      </c>
      <c r="S2436" s="17">
        <v>44</v>
      </c>
      <c r="T2436" s="17" t="str">
        <f t="shared" si="154"/>
        <v>No</v>
      </c>
      <c r="U2436" s="82">
        <v>42751</v>
      </c>
      <c r="V2436" s="82">
        <v>44045</v>
      </c>
      <c r="W2436" s="17">
        <v>361</v>
      </c>
      <c r="X2436" s="17" t="str">
        <f t="shared" si="155"/>
        <v>Active</v>
      </c>
      <c r="Y2436" s="17" t="s">
        <v>15615</v>
      </c>
      <c r="Z2436" s="17"/>
    </row>
    <row r="2437" spans="1:26" x14ac:dyDescent="0.25">
      <c r="A2437">
        <v>2436</v>
      </c>
      <c r="B2437" s="17" t="s">
        <v>15229</v>
      </c>
      <c r="C2437" s="17">
        <v>847</v>
      </c>
      <c r="D2437" s="17" t="str">
        <f>INDEX(Hosts!$A:$O,MATCH(Places!$C2437,Hosts!$A:$A,0),MATCH(Places!D$1,Hosts!$1:$1,0))</f>
        <v>Within a day</v>
      </c>
      <c r="E2437" s="87">
        <f>INDEX(Hosts!$A:$O,MATCH(Places!$C2437,Hosts!$A:$A,0),MATCH(Places!E$1,Hosts!$1:$1,0))</f>
        <v>0.67</v>
      </c>
      <c r="F2437" s="87">
        <f>INDEX(Hosts!$A:$O,MATCH(Places!$C2437,Hosts!$A:$A,0),MATCH(Places!F$1,Hosts!$1:$1,0))</f>
        <v>1</v>
      </c>
      <c r="G2437" s="17" t="str">
        <f>INDEX(Hosts!$A:$O,MATCH(Places!$C2437,Hosts!$A:$A,0),MATCH(Places!G$1,Hosts!$1:$1,0))</f>
        <v>No</v>
      </c>
      <c r="H2437" s="17">
        <v>7</v>
      </c>
      <c r="I2437" s="17" t="str">
        <f>INDEX(Neighborhoods!$A:$C,MATCH(Places!$H2437,Neighborhoods!$A:$A,0),MATCH(Places!I$1,Neighborhoods!$1:$1,0))</f>
        <v>Brooklyn</v>
      </c>
      <c r="J2437" s="17" t="str">
        <f>INDEX(Neighborhoods!$A:$C,MATCH(Places!$H2437,Neighborhoods!$A:$A,0),MATCH(Places!J$1,Neighborhoods!$1:$1,0))</f>
        <v>Bedford-Stuyvesant</v>
      </c>
      <c r="K2437" s="17" t="s">
        <v>1</v>
      </c>
      <c r="L2437" s="17" t="str">
        <f t="shared" si="152"/>
        <v>Yes</v>
      </c>
      <c r="M2437" s="17">
        <v>3</v>
      </c>
      <c r="N2437" s="17" t="str" cm="1">
        <f t="array" ref="N2437">_xlfn.IFS(M2437&lt;=2,"Small",M2437&lt;=5,"Medium",M2437&gt;5,"Large")</f>
        <v>Medium</v>
      </c>
      <c r="O2437" s="65">
        <v>45</v>
      </c>
      <c r="P2437" s="87">
        <f t="shared" si="153"/>
        <v>0.03</v>
      </c>
      <c r="Q2437" s="68">
        <v>4.75</v>
      </c>
      <c r="R2437" s="68" t="str" cm="1">
        <f t="array" ref="R2437">_xlfn.SWITCH(ROUND(Q2437,0),5,"Excellent",4,"Good",3,"Ok","Bad")</f>
        <v>Excellent</v>
      </c>
      <c r="S2437" s="17">
        <v>16</v>
      </c>
      <c r="T2437" s="17" t="str">
        <f t="shared" si="154"/>
        <v>No</v>
      </c>
      <c r="U2437" s="82">
        <v>42731</v>
      </c>
      <c r="V2437" s="82">
        <v>43483</v>
      </c>
      <c r="W2437" s="17">
        <v>1</v>
      </c>
      <c r="X2437" s="17" t="str">
        <f t="shared" si="155"/>
        <v>Active</v>
      </c>
      <c r="Y2437" s="17" t="s">
        <v>15615</v>
      </c>
      <c r="Z2437" s="17"/>
    </row>
    <row r="2438" spans="1:26" x14ac:dyDescent="0.25">
      <c r="A2438">
        <v>2437</v>
      </c>
      <c r="B2438" s="17" t="s">
        <v>1789</v>
      </c>
      <c r="C2438" s="17">
        <v>2819</v>
      </c>
      <c r="D2438" s="17" t="str">
        <f>INDEX(Hosts!$A:$O,MATCH(Places!$C2438,Hosts!$A:$A,0),MATCH(Places!D$1,Hosts!$1:$1,0))</f>
        <v>Within a day</v>
      </c>
      <c r="E2438" s="87">
        <f>INDEX(Hosts!$A:$O,MATCH(Places!$C2438,Hosts!$A:$A,0),MATCH(Places!E$1,Hosts!$1:$1,0))</f>
        <v>0.6</v>
      </c>
      <c r="F2438" s="87">
        <f>INDEX(Hosts!$A:$O,MATCH(Places!$C2438,Hosts!$A:$A,0),MATCH(Places!F$1,Hosts!$1:$1,0))</f>
        <v>0.98</v>
      </c>
      <c r="G2438" s="17" t="str">
        <f>INDEX(Hosts!$A:$O,MATCH(Places!$C2438,Hosts!$A:$A,0),MATCH(Places!G$1,Hosts!$1:$1,0))</f>
        <v>No</v>
      </c>
      <c r="H2438" s="17">
        <v>25</v>
      </c>
      <c r="I2438" s="17" t="str">
        <f>INDEX(Neighborhoods!$A:$C,MATCH(Places!$H2438,Neighborhoods!$A:$A,0),MATCH(Places!I$1,Neighborhoods!$1:$1,0))</f>
        <v>Queens</v>
      </c>
      <c r="J2438" s="17" t="str">
        <f>INDEX(Neighborhoods!$A:$C,MATCH(Places!$H2438,Neighborhoods!$A:$A,0),MATCH(Places!J$1,Neighborhoods!$1:$1,0))</f>
        <v>Ridgewood</v>
      </c>
      <c r="K2438" s="17" t="s">
        <v>11822</v>
      </c>
      <c r="L2438" s="17" t="str">
        <f t="shared" si="152"/>
        <v>No</v>
      </c>
      <c r="M2438" s="17">
        <v>6</v>
      </c>
      <c r="N2438" s="17" t="str" cm="1">
        <f t="array" ref="N2438">_xlfn.IFS(M2438&lt;=2,"Small",M2438&lt;=5,"Medium",M2438&gt;5,"Large")</f>
        <v>Large</v>
      </c>
      <c r="O2438" s="65">
        <v>70</v>
      </c>
      <c r="P2438" s="87">
        <f t="shared" si="153"/>
        <v>0.03</v>
      </c>
      <c r="Q2438" s="68">
        <v>4.7300000000000004</v>
      </c>
      <c r="R2438" s="68" t="str" cm="1">
        <f t="array" ref="R2438">_xlfn.SWITCH(ROUND(Q2438,0),5,"Excellent",4,"Good",3,"Ok","Bad")</f>
        <v>Excellent</v>
      </c>
      <c r="S2438" s="17">
        <v>109</v>
      </c>
      <c r="T2438" s="17" t="str">
        <f t="shared" si="154"/>
        <v>No</v>
      </c>
      <c r="U2438" s="82">
        <v>42734</v>
      </c>
      <c r="V2438" s="82">
        <v>43833</v>
      </c>
      <c r="W2438" s="17">
        <v>0</v>
      </c>
      <c r="X2438" s="17" t="str">
        <f t="shared" si="155"/>
        <v>Inactive</v>
      </c>
      <c r="Y2438" s="17" t="s">
        <v>15616</v>
      </c>
      <c r="Z2438" s="17"/>
    </row>
    <row r="2439" spans="1:26" x14ac:dyDescent="0.25">
      <c r="A2439">
        <v>2438</v>
      </c>
      <c r="B2439" s="17" t="s">
        <v>1790</v>
      </c>
      <c r="C2439" s="17">
        <v>1681</v>
      </c>
      <c r="D2439" s="17" t="str">
        <f>INDEX(Hosts!$A:$O,MATCH(Places!$C2439,Hosts!$A:$A,0),MATCH(Places!D$1,Hosts!$1:$1,0))</f>
        <v>Within a few hours</v>
      </c>
      <c r="E2439" s="87">
        <f>INDEX(Hosts!$A:$O,MATCH(Places!$C2439,Hosts!$A:$A,0),MATCH(Places!E$1,Hosts!$1:$1,0))</f>
        <v>1</v>
      </c>
      <c r="F2439" s="87">
        <f>INDEX(Hosts!$A:$O,MATCH(Places!$C2439,Hosts!$A:$A,0),MATCH(Places!F$1,Hosts!$1:$1,0))</f>
        <v>1</v>
      </c>
      <c r="G2439" s="17" t="str">
        <f>INDEX(Hosts!$A:$O,MATCH(Places!$C2439,Hosts!$A:$A,0),MATCH(Places!G$1,Hosts!$1:$1,0))</f>
        <v>No</v>
      </c>
      <c r="H2439" s="17">
        <v>11</v>
      </c>
      <c r="I2439" s="17" t="str">
        <f>INDEX(Neighborhoods!$A:$C,MATCH(Places!$H2439,Neighborhoods!$A:$A,0),MATCH(Places!I$1,Neighborhoods!$1:$1,0))</f>
        <v>Brooklyn</v>
      </c>
      <c r="J2439" s="17" t="str">
        <f>INDEX(Neighborhoods!$A:$C,MATCH(Places!$H2439,Neighborhoods!$A:$A,0),MATCH(Places!J$1,Neighborhoods!$1:$1,0))</f>
        <v>Greenpoint</v>
      </c>
      <c r="K2439" s="17" t="s">
        <v>11822</v>
      </c>
      <c r="L2439" s="17" t="str">
        <f t="shared" si="152"/>
        <v>No</v>
      </c>
      <c r="M2439" s="17">
        <v>2</v>
      </c>
      <c r="N2439" s="17" t="str" cm="1">
        <f t="array" ref="N2439">_xlfn.IFS(M2439&lt;=2,"Small",M2439&lt;=5,"Medium",M2439&gt;5,"Large")</f>
        <v>Small</v>
      </c>
      <c r="O2439" s="65">
        <v>75</v>
      </c>
      <c r="P2439" s="87">
        <f t="shared" si="153"/>
        <v>0.03</v>
      </c>
      <c r="Q2439" s="68">
        <v>4.83</v>
      </c>
      <c r="R2439" s="68" t="str" cm="1">
        <f t="array" ref="R2439">_xlfn.SWITCH(ROUND(Q2439,0),5,"Excellent",4,"Good",3,"Ok","Bad")</f>
        <v>Excellent</v>
      </c>
      <c r="S2439" s="17">
        <v>69</v>
      </c>
      <c r="T2439" s="17" t="str">
        <f t="shared" si="154"/>
        <v>No</v>
      </c>
      <c r="U2439" s="82">
        <v>42737</v>
      </c>
      <c r="V2439" s="82">
        <v>43629</v>
      </c>
      <c r="W2439" s="17">
        <v>77</v>
      </c>
      <c r="X2439" s="17" t="str">
        <f t="shared" si="155"/>
        <v>Active</v>
      </c>
      <c r="Y2439" s="17" t="s">
        <v>15615</v>
      </c>
      <c r="Z2439" s="17"/>
    </row>
    <row r="2440" spans="1:26" x14ac:dyDescent="0.25">
      <c r="A2440">
        <v>2439</v>
      </c>
      <c r="B2440" s="17" t="s">
        <v>13804</v>
      </c>
      <c r="C2440" s="17">
        <v>3106</v>
      </c>
      <c r="D2440" s="17" t="str">
        <f>INDEX(Hosts!$A:$O,MATCH(Places!$C2440,Hosts!$A:$A,0),MATCH(Places!D$1,Hosts!$1:$1,0))</f>
        <v>A few days or more</v>
      </c>
      <c r="E2440" s="87">
        <f>INDEX(Hosts!$A:$O,MATCH(Places!$C2440,Hosts!$A:$A,0),MATCH(Places!E$1,Hosts!$1:$1,0))</f>
        <v>0</v>
      </c>
      <c r="F2440" s="87">
        <f>INDEX(Hosts!$A:$O,MATCH(Places!$C2440,Hosts!$A:$A,0),MATCH(Places!F$1,Hosts!$1:$1,0))</f>
        <v>1</v>
      </c>
      <c r="G2440" s="17" t="str">
        <f>INDEX(Hosts!$A:$O,MATCH(Places!$C2440,Hosts!$A:$A,0),MATCH(Places!G$1,Hosts!$1:$1,0))</f>
        <v>No</v>
      </c>
      <c r="H2440" s="17">
        <v>7</v>
      </c>
      <c r="I2440" s="17" t="str">
        <f>INDEX(Neighborhoods!$A:$C,MATCH(Places!$H2440,Neighborhoods!$A:$A,0),MATCH(Places!I$1,Neighborhoods!$1:$1,0))</f>
        <v>Brooklyn</v>
      </c>
      <c r="J2440" s="17" t="str">
        <f>INDEX(Neighborhoods!$A:$C,MATCH(Places!$H2440,Neighborhoods!$A:$A,0),MATCH(Places!J$1,Neighborhoods!$1:$1,0))</f>
        <v>Bedford-Stuyvesant</v>
      </c>
      <c r="K2440" s="17" t="s">
        <v>11822</v>
      </c>
      <c r="L2440" s="17" t="str">
        <f t="shared" si="152"/>
        <v>No</v>
      </c>
      <c r="M2440" s="17">
        <v>4</v>
      </c>
      <c r="N2440" s="17" t="str" cm="1">
        <f t="array" ref="N2440">_xlfn.IFS(M2440&lt;=2,"Small",M2440&lt;=5,"Medium",M2440&gt;5,"Large")</f>
        <v>Medium</v>
      </c>
      <c r="O2440" s="65">
        <v>200</v>
      </c>
      <c r="P2440" s="87">
        <f t="shared" si="153"/>
        <v>0.04</v>
      </c>
      <c r="Q2440" s="68">
        <v>4.66</v>
      </c>
      <c r="R2440" s="68" t="str" cm="1">
        <f t="array" ref="R2440">_xlfn.SWITCH(ROUND(Q2440,0),5,"Excellent",4,"Good",3,"Ok","Bad")</f>
        <v>Excellent</v>
      </c>
      <c r="S2440" s="17">
        <v>85</v>
      </c>
      <c r="T2440" s="17" t="str">
        <f t="shared" si="154"/>
        <v>No</v>
      </c>
      <c r="U2440" s="82">
        <v>42779</v>
      </c>
      <c r="V2440" s="82">
        <v>43772</v>
      </c>
      <c r="W2440" s="17">
        <v>365</v>
      </c>
      <c r="X2440" s="17" t="str">
        <f t="shared" si="155"/>
        <v>Active</v>
      </c>
      <c r="Y2440" s="17" t="s">
        <v>15616</v>
      </c>
      <c r="Z2440" s="17"/>
    </row>
    <row r="2441" spans="1:26" x14ac:dyDescent="0.25">
      <c r="A2441">
        <v>2440</v>
      </c>
      <c r="B2441" s="17" t="s">
        <v>15060</v>
      </c>
      <c r="C2441" s="17">
        <v>832</v>
      </c>
      <c r="D2441" s="17" t="str">
        <f>INDEX(Hosts!$A:$O,MATCH(Places!$C2441,Hosts!$A:$A,0),MATCH(Places!D$1,Hosts!$1:$1,0))</f>
        <v>Within a day</v>
      </c>
      <c r="E2441" s="87">
        <f>INDEX(Hosts!$A:$O,MATCH(Places!$C2441,Hosts!$A:$A,0),MATCH(Places!E$1,Hosts!$1:$1,0))</f>
        <v>1</v>
      </c>
      <c r="F2441" s="87">
        <f>INDEX(Hosts!$A:$O,MATCH(Places!$C2441,Hosts!$A:$A,0),MATCH(Places!F$1,Hosts!$1:$1,0))</f>
        <v>0.75</v>
      </c>
      <c r="G2441" s="17" t="str">
        <f>INDEX(Hosts!$A:$O,MATCH(Places!$C2441,Hosts!$A:$A,0),MATCH(Places!G$1,Hosts!$1:$1,0))</f>
        <v>No</v>
      </c>
      <c r="H2441" s="17">
        <v>8</v>
      </c>
      <c r="I2441" s="17" t="str">
        <f>INDEX(Neighborhoods!$A:$C,MATCH(Places!$H2441,Neighborhoods!$A:$A,0),MATCH(Places!I$1,Neighborhoods!$1:$1,0))</f>
        <v>Brooklyn</v>
      </c>
      <c r="J2441" s="17" t="str">
        <f>INDEX(Neighborhoods!$A:$C,MATCH(Places!$H2441,Neighborhoods!$A:$A,0),MATCH(Places!J$1,Neighborhoods!$1:$1,0))</f>
        <v>Bushwick</v>
      </c>
      <c r="K2441" s="17" t="s">
        <v>1</v>
      </c>
      <c r="L2441" s="17" t="str">
        <f t="shared" si="152"/>
        <v>Yes</v>
      </c>
      <c r="M2441" s="17">
        <v>1</v>
      </c>
      <c r="N2441" s="17" t="str" cm="1">
        <f t="array" ref="N2441">_xlfn.IFS(M2441&lt;=2,"Small",M2441&lt;=5,"Medium",M2441&gt;5,"Large")</f>
        <v>Small</v>
      </c>
      <c r="O2441" s="65">
        <v>40</v>
      </c>
      <c r="P2441" s="87">
        <f t="shared" si="153"/>
        <v>0.03</v>
      </c>
      <c r="Q2441" s="68">
        <v>4.8899999999999997</v>
      </c>
      <c r="R2441" s="68" t="str" cm="1">
        <f t="array" ref="R2441">_xlfn.SWITCH(ROUND(Q2441,0),5,"Excellent",4,"Good",3,"Ok","Bad")</f>
        <v>Excellent</v>
      </c>
      <c r="S2441" s="17">
        <v>9</v>
      </c>
      <c r="T2441" s="17" t="str">
        <f t="shared" si="154"/>
        <v>No</v>
      </c>
      <c r="U2441" s="82">
        <v>42771</v>
      </c>
      <c r="V2441" s="82">
        <v>43834</v>
      </c>
      <c r="W2441" s="17">
        <v>0</v>
      </c>
      <c r="X2441" s="17" t="str">
        <f t="shared" si="155"/>
        <v>Inactive</v>
      </c>
      <c r="Y2441" s="17" t="s">
        <v>15615</v>
      </c>
      <c r="Z2441" s="17"/>
    </row>
    <row r="2442" spans="1:26" x14ac:dyDescent="0.25">
      <c r="A2442">
        <v>2441</v>
      </c>
      <c r="B2442" s="17" t="s">
        <v>1791</v>
      </c>
      <c r="C2442" s="17">
        <v>1138</v>
      </c>
      <c r="D2442" s="17" t="str">
        <f>INDEX(Hosts!$A:$O,MATCH(Places!$C2442,Hosts!$A:$A,0),MATCH(Places!D$1,Hosts!$1:$1,0))</f>
        <v>Within an hour</v>
      </c>
      <c r="E2442" s="87">
        <f>INDEX(Hosts!$A:$O,MATCH(Places!$C2442,Hosts!$A:$A,0),MATCH(Places!E$1,Hosts!$1:$1,0))</f>
        <v>1</v>
      </c>
      <c r="F2442" s="87">
        <f>INDEX(Hosts!$A:$O,MATCH(Places!$C2442,Hosts!$A:$A,0),MATCH(Places!F$1,Hosts!$1:$1,0))</f>
        <v>1</v>
      </c>
      <c r="G2442" s="17" t="str">
        <f>INDEX(Hosts!$A:$O,MATCH(Places!$C2442,Hosts!$A:$A,0),MATCH(Places!G$1,Hosts!$1:$1,0))</f>
        <v>Yes</v>
      </c>
      <c r="H2442" s="17">
        <v>12</v>
      </c>
      <c r="I2442" s="17" t="str">
        <f>INDEX(Neighborhoods!$A:$C,MATCH(Places!$H2442,Neighborhoods!$A:$A,0),MATCH(Places!I$1,Neighborhoods!$1:$1,0))</f>
        <v>Brooklyn</v>
      </c>
      <c r="J2442" s="17" t="str">
        <f>INDEX(Neighborhoods!$A:$C,MATCH(Places!$H2442,Neighborhoods!$A:$A,0),MATCH(Places!J$1,Neighborhoods!$1:$1,0))</f>
        <v>Williamsburg</v>
      </c>
      <c r="K2442" s="17" t="s">
        <v>1</v>
      </c>
      <c r="L2442" s="17" t="str">
        <f t="shared" si="152"/>
        <v>Yes</v>
      </c>
      <c r="M2442" s="17">
        <v>2</v>
      </c>
      <c r="N2442" s="17" t="str" cm="1">
        <f t="array" ref="N2442">_xlfn.IFS(M2442&lt;=2,"Small",M2442&lt;=5,"Medium",M2442&gt;5,"Large")</f>
        <v>Small</v>
      </c>
      <c r="O2442" s="65">
        <v>101</v>
      </c>
      <c r="P2442" s="87">
        <f t="shared" si="153"/>
        <v>0.03</v>
      </c>
      <c r="Q2442" s="68">
        <v>5</v>
      </c>
      <c r="R2442" s="68" t="str" cm="1">
        <f t="array" ref="R2442">_xlfn.SWITCH(ROUND(Q2442,0),5,"Excellent",4,"Good",3,"Ok","Bad")</f>
        <v>Excellent</v>
      </c>
      <c r="S2442" s="17">
        <v>30</v>
      </c>
      <c r="T2442" s="17" t="str">
        <f t="shared" si="154"/>
        <v>No</v>
      </c>
      <c r="U2442" s="82">
        <v>42723</v>
      </c>
      <c r="V2442" s="82">
        <v>43906</v>
      </c>
      <c r="W2442" s="17">
        <v>0</v>
      </c>
      <c r="X2442" s="17" t="str">
        <f t="shared" si="155"/>
        <v>Inactive</v>
      </c>
      <c r="Y2442" s="17" t="s">
        <v>15615</v>
      </c>
      <c r="Z2442" s="17"/>
    </row>
    <row r="2443" spans="1:26" x14ac:dyDescent="0.25">
      <c r="A2443">
        <v>2442</v>
      </c>
      <c r="B2443" s="17" t="s">
        <v>13519</v>
      </c>
      <c r="C2443" s="17">
        <v>2957</v>
      </c>
      <c r="D2443" s="17" t="str">
        <f>INDEX(Hosts!$A:$O,MATCH(Places!$C2443,Hosts!$A:$A,0),MATCH(Places!D$1,Hosts!$1:$1,0))</f>
        <v>Within an hour</v>
      </c>
      <c r="E2443" s="87">
        <f>INDEX(Hosts!$A:$O,MATCH(Places!$C2443,Hosts!$A:$A,0),MATCH(Places!E$1,Hosts!$1:$1,0))</f>
        <v>0.91</v>
      </c>
      <c r="F2443" s="87">
        <f>INDEX(Hosts!$A:$O,MATCH(Places!$C2443,Hosts!$A:$A,0),MATCH(Places!F$1,Hosts!$1:$1,0))</f>
        <v>0.93</v>
      </c>
      <c r="G2443" s="17" t="str">
        <f>INDEX(Hosts!$A:$O,MATCH(Places!$C2443,Hosts!$A:$A,0),MATCH(Places!G$1,Hosts!$1:$1,0))</f>
        <v>Yes</v>
      </c>
      <c r="H2443" s="17">
        <v>8</v>
      </c>
      <c r="I2443" s="17" t="str">
        <f>INDEX(Neighborhoods!$A:$C,MATCH(Places!$H2443,Neighborhoods!$A:$A,0),MATCH(Places!I$1,Neighborhoods!$1:$1,0))</f>
        <v>Brooklyn</v>
      </c>
      <c r="J2443" s="17" t="str">
        <f>INDEX(Neighborhoods!$A:$C,MATCH(Places!$H2443,Neighborhoods!$A:$A,0),MATCH(Places!J$1,Neighborhoods!$1:$1,0))</f>
        <v>Bushwick</v>
      </c>
      <c r="K2443" s="17" t="s">
        <v>11822</v>
      </c>
      <c r="L2443" s="17" t="str">
        <f t="shared" si="152"/>
        <v>No</v>
      </c>
      <c r="M2443" s="17">
        <v>4</v>
      </c>
      <c r="N2443" s="17" t="str" cm="1">
        <f t="array" ref="N2443">_xlfn.IFS(M2443&lt;=2,"Small",M2443&lt;=5,"Medium",M2443&gt;5,"Large")</f>
        <v>Medium</v>
      </c>
      <c r="O2443" s="65">
        <v>115</v>
      </c>
      <c r="P2443" s="87">
        <f t="shared" si="153"/>
        <v>0.03</v>
      </c>
      <c r="Q2443" s="68">
        <v>4.91</v>
      </c>
      <c r="R2443" s="68" t="str" cm="1">
        <f t="array" ref="R2443">_xlfn.SWITCH(ROUND(Q2443,0),5,"Excellent",4,"Good",3,"Ok","Bad")</f>
        <v>Excellent</v>
      </c>
      <c r="S2443" s="17">
        <v>89</v>
      </c>
      <c r="T2443" s="17" t="str">
        <f t="shared" si="154"/>
        <v>No</v>
      </c>
      <c r="U2443" s="82">
        <v>42778</v>
      </c>
      <c r="V2443" s="82">
        <v>44045</v>
      </c>
      <c r="W2443" s="17">
        <v>250</v>
      </c>
      <c r="X2443" s="17" t="str">
        <f t="shared" si="155"/>
        <v>Active</v>
      </c>
      <c r="Y2443" s="17" t="s">
        <v>15615</v>
      </c>
      <c r="Z2443" s="17"/>
    </row>
    <row r="2444" spans="1:26" x14ac:dyDescent="0.25">
      <c r="A2444">
        <v>2443</v>
      </c>
      <c r="B2444" s="17" t="s">
        <v>1792</v>
      </c>
      <c r="C2444" s="17">
        <v>1889</v>
      </c>
      <c r="D2444" s="17" t="str">
        <f>INDEX(Hosts!$A:$O,MATCH(Places!$C2444,Hosts!$A:$A,0),MATCH(Places!D$1,Hosts!$1:$1,0))</f>
        <v>Within a few hours</v>
      </c>
      <c r="E2444" s="87">
        <f>INDEX(Hosts!$A:$O,MATCH(Places!$C2444,Hosts!$A:$A,0),MATCH(Places!E$1,Hosts!$1:$1,0))</f>
        <v>1</v>
      </c>
      <c r="F2444" s="87">
        <f>INDEX(Hosts!$A:$O,MATCH(Places!$C2444,Hosts!$A:$A,0),MATCH(Places!F$1,Hosts!$1:$1,0))</f>
        <v>0.24</v>
      </c>
      <c r="G2444" s="17" t="str">
        <f>INDEX(Hosts!$A:$O,MATCH(Places!$C2444,Hosts!$A:$A,0),MATCH(Places!G$1,Hosts!$1:$1,0))</f>
        <v>No</v>
      </c>
      <c r="H2444" s="17">
        <v>9</v>
      </c>
      <c r="I2444" s="17" t="str">
        <f>INDEX(Neighborhoods!$A:$C,MATCH(Places!$H2444,Neighborhoods!$A:$A,0),MATCH(Places!I$1,Neighborhoods!$1:$1,0))</f>
        <v>Brooklyn</v>
      </c>
      <c r="J2444" s="17" t="str">
        <f>INDEX(Neighborhoods!$A:$C,MATCH(Places!$H2444,Neighborhoods!$A:$A,0),MATCH(Places!J$1,Neighborhoods!$1:$1,0))</f>
        <v>Crown Heights</v>
      </c>
      <c r="K2444" s="17" t="s">
        <v>1</v>
      </c>
      <c r="L2444" s="17" t="str">
        <f t="shared" si="152"/>
        <v>Yes</v>
      </c>
      <c r="M2444" s="17">
        <v>2</v>
      </c>
      <c r="N2444" s="17" t="str" cm="1">
        <f t="array" ref="N2444">_xlfn.IFS(M2444&lt;=2,"Small",M2444&lt;=5,"Medium",M2444&gt;5,"Large")</f>
        <v>Small</v>
      </c>
      <c r="O2444" s="65">
        <v>42</v>
      </c>
      <c r="P2444" s="87">
        <f t="shared" si="153"/>
        <v>0.03</v>
      </c>
      <c r="Q2444" s="68">
        <v>5</v>
      </c>
      <c r="R2444" s="68" t="str" cm="1">
        <f t="array" ref="R2444">_xlfn.SWITCH(ROUND(Q2444,0),5,"Excellent",4,"Good",3,"Ok","Bad")</f>
        <v>Excellent</v>
      </c>
      <c r="S2444" s="17">
        <v>9</v>
      </c>
      <c r="T2444" s="17" t="str">
        <f t="shared" si="154"/>
        <v>No</v>
      </c>
      <c r="U2444" s="82">
        <v>42736</v>
      </c>
      <c r="V2444" s="82">
        <v>43823</v>
      </c>
      <c r="W2444" s="17">
        <v>89</v>
      </c>
      <c r="X2444" s="17" t="str">
        <f t="shared" si="155"/>
        <v>Active</v>
      </c>
      <c r="Y2444" s="17" t="s">
        <v>15615</v>
      </c>
      <c r="Z2444" s="17"/>
    </row>
    <row r="2445" spans="1:26" x14ac:dyDescent="0.25">
      <c r="A2445">
        <v>2444</v>
      </c>
      <c r="B2445" s="17" t="s">
        <v>1793</v>
      </c>
      <c r="C2445" s="17">
        <v>3080</v>
      </c>
      <c r="D2445" s="17" t="str">
        <f>INDEX(Hosts!$A:$O,MATCH(Places!$C2445,Hosts!$A:$A,0),MATCH(Places!D$1,Hosts!$1:$1,0))</f>
        <v>Within a few hours</v>
      </c>
      <c r="E2445" s="87">
        <f>INDEX(Hosts!$A:$O,MATCH(Places!$C2445,Hosts!$A:$A,0),MATCH(Places!E$1,Hosts!$1:$1,0))</f>
        <v>0.84</v>
      </c>
      <c r="F2445" s="87">
        <f>INDEX(Hosts!$A:$O,MATCH(Places!$C2445,Hosts!$A:$A,0),MATCH(Places!F$1,Hosts!$1:$1,0))</f>
        <v>0.85</v>
      </c>
      <c r="G2445" s="17" t="str">
        <f>INDEX(Hosts!$A:$O,MATCH(Places!$C2445,Hosts!$A:$A,0),MATCH(Places!G$1,Hosts!$1:$1,0))</f>
        <v>No</v>
      </c>
      <c r="H2445" s="17">
        <v>7</v>
      </c>
      <c r="I2445" s="17" t="str">
        <f>INDEX(Neighborhoods!$A:$C,MATCH(Places!$H2445,Neighborhoods!$A:$A,0),MATCH(Places!I$1,Neighborhoods!$1:$1,0))</f>
        <v>Brooklyn</v>
      </c>
      <c r="J2445" s="17" t="str">
        <f>INDEX(Neighborhoods!$A:$C,MATCH(Places!$H2445,Neighborhoods!$A:$A,0),MATCH(Places!J$1,Neighborhoods!$1:$1,0))</f>
        <v>Bedford-Stuyvesant</v>
      </c>
      <c r="K2445" s="17" t="s">
        <v>11822</v>
      </c>
      <c r="L2445" s="17" t="str">
        <f t="shared" si="152"/>
        <v>No</v>
      </c>
      <c r="M2445" s="17">
        <v>2</v>
      </c>
      <c r="N2445" s="17" t="str" cm="1">
        <f t="array" ref="N2445">_xlfn.IFS(M2445&lt;=2,"Small",M2445&lt;=5,"Medium",M2445&gt;5,"Large")</f>
        <v>Small</v>
      </c>
      <c r="O2445" s="65">
        <v>200</v>
      </c>
      <c r="P2445" s="87">
        <f t="shared" si="153"/>
        <v>0.04</v>
      </c>
      <c r="Q2445" s="68">
        <v>4.8600000000000003</v>
      </c>
      <c r="R2445" s="68" t="str" cm="1">
        <f t="array" ref="R2445">_xlfn.SWITCH(ROUND(Q2445,0),5,"Excellent",4,"Good",3,"Ok","Bad")</f>
        <v>Excellent</v>
      </c>
      <c r="S2445" s="17">
        <v>7</v>
      </c>
      <c r="T2445" s="17" t="str">
        <f t="shared" si="154"/>
        <v>No</v>
      </c>
      <c r="U2445" s="82">
        <v>42786</v>
      </c>
      <c r="V2445" s="82">
        <v>43002</v>
      </c>
      <c r="W2445" s="17">
        <v>47</v>
      </c>
      <c r="X2445" s="17" t="str">
        <f t="shared" si="155"/>
        <v>Active</v>
      </c>
      <c r="Y2445" s="17" t="s">
        <v>15615</v>
      </c>
      <c r="Z2445" s="17"/>
    </row>
    <row r="2446" spans="1:26" x14ac:dyDescent="0.25">
      <c r="A2446">
        <v>2445</v>
      </c>
      <c r="B2446" s="17" t="s">
        <v>1794</v>
      </c>
      <c r="C2446" s="17">
        <v>506</v>
      </c>
      <c r="D2446" s="17" t="str">
        <f>INDEX(Hosts!$A:$O,MATCH(Places!$C2446,Hosts!$A:$A,0),MATCH(Places!D$1,Hosts!$1:$1,0))</f>
        <v>Within a few hours</v>
      </c>
      <c r="E2446" s="87">
        <f>INDEX(Hosts!$A:$O,MATCH(Places!$C2446,Hosts!$A:$A,0),MATCH(Places!E$1,Hosts!$1:$1,0))</f>
        <v>1</v>
      </c>
      <c r="F2446" s="87">
        <f>INDEX(Hosts!$A:$O,MATCH(Places!$C2446,Hosts!$A:$A,0),MATCH(Places!F$1,Hosts!$1:$1,0))</f>
        <v>0.82</v>
      </c>
      <c r="G2446" s="17" t="str">
        <f>INDEX(Hosts!$A:$O,MATCH(Places!$C2446,Hosts!$A:$A,0),MATCH(Places!G$1,Hosts!$1:$1,0))</f>
        <v>No</v>
      </c>
      <c r="H2446" s="17">
        <v>12</v>
      </c>
      <c r="I2446" s="17" t="str">
        <f>INDEX(Neighborhoods!$A:$C,MATCH(Places!$H2446,Neighborhoods!$A:$A,0),MATCH(Places!I$1,Neighborhoods!$1:$1,0))</f>
        <v>Brooklyn</v>
      </c>
      <c r="J2446" s="17" t="str">
        <f>INDEX(Neighborhoods!$A:$C,MATCH(Places!$H2446,Neighborhoods!$A:$A,0),MATCH(Places!J$1,Neighborhoods!$1:$1,0))</f>
        <v>Williamsburg</v>
      </c>
      <c r="K2446" s="17" t="s">
        <v>11822</v>
      </c>
      <c r="L2446" s="17" t="str">
        <f t="shared" si="152"/>
        <v>No</v>
      </c>
      <c r="M2446" s="17">
        <v>3</v>
      </c>
      <c r="N2446" s="17" t="str" cm="1">
        <f t="array" ref="N2446">_xlfn.IFS(M2446&lt;=2,"Small",M2446&lt;=5,"Medium",M2446&gt;5,"Large")</f>
        <v>Medium</v>
      </c>
      <c r="O2446" s="65">
        <v>120</v>
      </c>
      <c r="P2446" s="87">
        <f t="shared" si="153"/>
        <v>0.03</v>
      </c>
      <c r="Q2446" s="68">
        <v>4.78</v>
      </c>
      <c r="R2446" s="68" t="str" cm="1">
        <f t="array" ref="R2446">_xlfn.SWITCH(ROUND(Q2446,0),5,"Excellent",4,"Good",3,"Ok","Bad")</f>
        <v>Excellent</v>
      </c>
      <c r="S2446" s="17">
        <v>51</v>
      </c>
      <c r="T2446" s="17" t="str">
        <f t="shared" si="154"/>
        <v>No</v>
      </c>
      <c r="U2446" s="82">
        <v>42785</v>
      </c>
      <c r="V2446" s="82">
        <v>44038</v>
      </c>
      <c r="W2446" s="17">
        <v>188</v>
      </c>
      <c r="X2446" s="17" t="str">
        <f t="shared" si="155"/>
        <v>Active</v>
      </c>
      <c r="Y2446" s="17" t="s">
        <v>15615</v>
      </c>
      <c r="Z2446" s="17"/>
    </row>
    <row r="2447" spans="1:26" x14ac:dyDescent="0.25">
      <c r="A2447">
        <v>2446</v>
      </c>
      <c r="B2447" s="17" t="s">
        <v>1795</v>
      </c>
      <c r="C2447" s="17">
        <v>379</v>
      </c>
      <c r="D2447" s="17" t="str">
        <f>INDEX(Hosts!$A:$O,MATCH(Places!$C2447,Hosts!$A:$A,0),MATCH(Places!D$1,Hosts!$1:$1,0))</f>
        <v>Within a day</v>
      </c>
      <c r="E2447" s="87">
        <f>INDEX(Hosts!$A:$O,MATCH(Places!$C2447,Hosts!$A:$A,0),MATCH(Places!E$1,Hosts!$1:$1,0))</f>
        <v>0.86</v>
      </c>
      <c r="F2447" s="87">
        <f>INDEX(Hosts!$A:$O,MATCH(Places!$C2447,Hosts!$A:$A,0),MATCH(Places!F$1,Hosts!$1:$1,0))</f>
        <v>0.96</v>
      </c>
      <c r="G2447" s="17" t="str">
        <f>INDEX(Hosts!$A:$O,MATCH(Places!$C2447,Hosts!$A:$A,0),MATCH(Places!G$1,Hosts!$1:$1,0))</f>
        <v>Yes</v>
      </c>
      <c r="H2447" s="17">
        <v>9</v>
      </c>
      <c r="I2447" s="17" t="str">
        <f>INDEX(Neighborhoods!$A:$C,MATCH(Places!$H2447,Neighborhoods!$A:$A,0),MATCH(Places!I$1,Neighborhoods!$1:$1,0))</f>
        <v>Brooklyn</v>
      </c>
      <c r="J2447" s="17" t="str">
        <f>INDEX(Neighborhoods!$A:$C,MATCH(Places!$H2447,Neighborhoods!$A:$A,0),MATCH(Places!J$1,Neighborhoods!$1:$1,0))</f>
        <v>Crown Heights</v>
      </c>
      <c r="K2447" s="17" t="s">
        <v>11822</v>
      </c>
      <c r="L2447" s="17" t="str">
        <f t="shared" si="152"/>
        <v>No</v>
      </c>
      <c r="M2447" s="17">
        <v>7</v>
      </c>
      <c r="N2447" s="17" t="str" cm="1">
        <f t="array" ref="N2447">_xlfn.IFS(M2447&lt;=2,"Small",M2447&lt;=5,"Medium",M2447&gt;5,"Large")</f>
        <v>Large</v>
      </c>
      <c r="O2447" s="65">
        <v>382</v>
      </c>
      <c r="P2447" s="87">
        <f t="shared" si="153"/>
        <v>0.04</v>
      </c>
      <c r="Q2447" s="68">
        <v>5</v>
      </c>
      <c r="R2447" s="68" t="str" cm="1">
        <f t="array" ref="R2447">_xlfn.SWITCH(ROUND(Q2447,0),5,"Excellent",4,"Good",3,"Ok","Bad")</f>
        <v>Excellent</v>
      </c>
      <c r="S2447" s="17">
        <v>4</v>
      </c>
      <c r="T2447" s="17" t="str">
        <f t="shared" si="154"/>
        <v>No</v>
      </c>
      <c r="U2447" s="82">
        <v>42930</v>
      </c>
      <c r="V2447" s="82">
        <v>43689</v>
      </c>
      <c r="W2447" s="17">
        <v>0</v>
      </c>
      <c r="X2447" s="17" t="str">
        <f t="shared" si="155"/>
        <v>Inactive</v>
      </c>
      <c r="Y2447" s="17" t="s">
        <v>15615</v>
      </c>
      <c r="Z2447" s="17"/>
    </row>
    <row r="2448" spans="1:26" x14ac:dyDescent="0.25">
      <c r="A2448">
        <v>2447</v>
      </c>
      <c r="B2448" s="17" t="s">
        <v>15087</v>
      </c>
      <c r="C2448" s="17">
        <v>1816</v>
      </c>
      <c r="D2448" s="17" t="str">
        <f>INDEX(Hosts!$A:$O,MATCH(Places!$C2448,Hosts!$A:$A,0),MATCH(Places!D$1,Hosts!$1:$1,0))</f>
        <v>Within an hour</v>
      </c>
      <c r="E2448" s="87">
        <f>INDEX(Hosts!$A:$O,MATCH(Places!$C2448,Hosts!$A:$A,0),MATCH(Places!E$1,Hosts!$1:$1,0))</f>
        <v>0.7</v>
      </c>
      <c r="F2448" s="87">
        <f>INDEX(Hosts!$A:$O,MATCH(Places!$C2448,Hosts!$A:$A,0),MATCH(Places!F$1,Hosts!$1:$1,0))</f>
        <v>0.99</v>
      </c>
      <c r="G2448" s="17" t="str">
        <f>INDEX(Hosts!$A:$O,MATCH(Places!$C2448,Hosts!$A:$A,0),MATCH(Places!G$1,Hosts!$1:$1,0))</f>
        <v>No</v>
      </c>
      <c r="H2448" s="17">
        <v>17</v>
      </c>
      <c r="I2448" s="17" t="str">
        <f>INDEX(Neighborhoods!$A:$C,MATCH(Places!$H2448,Neighborhoods!$A:$A,0),MATCH(Places!I$1,Neighborhoods!$1:$1,0))</f>
        <v>Manhattan</v>
      </c>
      <c r="J2448" s="17" t="str">
        <f>INDEX(Neighborhoods!$A:$C,MATCH(Places!$H2448,Neighborhoods!$A:$A,0),MATCH(Places!J$1,Neighborhoods!$1:$1,0))</f>
        <v>Hell's Kitchen</v>
      </c>
      <c r="K2448" s="17" t="s">
        <v>1</v>
      </c>
      <c r="L2448" s="17" t="str">
        <f t="shared" si="152"/>
        <v>Yes</v>
      </c>
      <c r="M2448" s="17">
        <v>2</v>
      </c>
      <c r="N2448" s="17" t="str" cm="1">
        <f t="array" ref="N2448">_xlfn.IFS(M2448&lt;=2,"Small",M2448&lt;=5,"Medium",M2448&gt;5,"Large")</f>
        <v>Small</v>
      </c>
      <c r="O2448" s="65">
        <v>70</v>
      </c>
      <c r="P2448" s="87">
        <f t="shared" si="153"/>
        <v>0.03</v>
      </c>
      <c r="Q2448" s="68">
        <v>4.38</v>
      </c>
      <c r="R2448" s="68" t="str" cm="1">
        <f t="array" ref="R2448">_xlfn.SWITCH(ROUND(Q2448,0),5,"Excellent",4,"Good",3,"Ok","Bad")</f>
        <v>Good</v>
      </c>
      <c r="S2448" s="17">
        <v>110</v>
      </c>
      <c r="T2448" s="17" t="str">
        <f t="shared" si="154"/>
        <v>No</v>
      </c>
      <c r="U2448" s="82">
        <v>42981</v>
      </c>
      <c r="V2448" s="82">
        <v>43900</v>
      </c>
      <c r="W2448" s="17">
        <v>0</v>
      </c>
      <c r="X2448" s="17" t="str">
        <f t="shared" si="155"/>
        <v>Inactive</v>
      </c>
      <c r="Y2448" s="17" t="s">
        <v>15615</v>
      </c>
      <c r="Z2448" s="17"/>
    </row>
    <row r="2449" spans="1:26" x14ac:dyDescent="0.25">
      <c r="A2449">
        <v>2448</v>
      </c>
      <c r="B2449" s="17" t="s">
        <v>1796</v>
      </c>
      <c r="C2449" s="17">
        <v>3109</v>
      </c>
      <c r="D2449" s="17" t="str">
        <f>INDEX(Hosts!$A:$O,MATCH(Places!$C2449,Hosts!$A:$A,0),MATCH(Places!D$1,Hosts!$1:$1,0))</f>
        <v>Within an hour</v>
      </c>
      <c r="E2449" s="87">
        <f>INDEX(Hosts!$A:$O,MATCH(Places!$C2449,Hosts!$A:$A,0),MATCH(Places!E$1,Hosts!$1:$1,0))</f>
        <v>1</v>
      </c>
      <c r="F2449" s="87">
        <f>INDEX(Hosts!$A:$O,MATCH(Places!$C2449,Hosts!$A:$A,0),MATCH(Places!F$1,Hosts!$1:$1,0))</f>
        <v>0.77</v>
      </c>
      <c r="G2449" s="17" t="str">
        <f>INDEX(Hosts!$A:$O,MATCH(Places!$C2449,Hosts!$A:$A,0),MATCH(Places!G$1,Hosts!$1:$1,0))</f>
        <v>No</v>
      </c>
      <c r="H2449" s="17">
        <v>20</v>
      </c>
      <c r="I2449" s="17" t="str">
        <f>INDEX(Neighborhoods!$A:$C,MATCH(Places!$H2449,Neighborhoods!$A:$A,0),MATCH(Places!I$1,Neighborhoods!$1:$1,0))</f>
        <v>Manhattan</v>
      </c>
      <c r="J2449" s="17" t="str">
        <f>INDEX(Neighborhoods!$A:$C,MATCH(Places!$H2449,Neighborhoods!$A:$A,0),MATCH(Places!J$1,Neighborhoods!$1:$1,0))</f>
        <v>Upper West Side</v>
      </c>
      <c r="K2449" s="17" t="s">
        <v>11822</v>
      </c>
      <c r="L2449" s="17" t="str">
        <f t="shared" si="152"/>
        <v>No</v>
      </c>
      <c r="M2449" s="17">
        <v>4</v>
      </c>
      <c r="N2449" s="17" t="str" cm="1">
        <f t="array" ref="N2449">_xlfn.IFS(M2449&lt;=2,"Small",M2449&lt;=5,"Medium",M2449&gt;5,"Large")</f>
        <v>Medium</v>
      </c>
      <c r="O2449" s="65">
        <v>214</v>
      </c>
      <c r="P2449" s="87">
        <f t="shared" si="153"/>
        <v>0.04</v>
      </c>
      <c r="Q2449" s="68">
        <v>4.8499999999999996</v>
      </c>
      <c r="R2449" s="68" t="str" cm="1">
        <f t="array" ref="R2449">_xlfn.SWITCH(ROUND(Q2449,0),5,"Excellent",4,"Good",3,"Ok","Bad")</f>
        <v>Excellent</v>
      </c>
      <c r="S2449" s="17">
        <v>13</v>
      </c>
      <c r="T2449" s="17" t="str">
        <f t="shared" si="154"/>
        <v>No</v>
      </c>
      <c r="U2449" s="82">
        <v>43143</v>
      </c>
      <c r="V2449" s="82">
        <v>43798</v>
      </c>
      <c r="W2449" s="17">
        <v>93</v>
      </c>
      <c r="X2449" s="17" t="str">
        <f t="shared" si="155"/>
        <v>Active</v>
      </c>
      <c r="Y2449" s="17" t="s">
        <v>15615</v>
      </c>
      <c r="Z2449" s="17"/>
    </row>
    <row r="2450" spans="1:26" x14ac:dyDescent="0.25">
      <c r="A2450">
        <v>2449</v>
      </c>
      <c r="B2450" s="17" t="s">
        <v>1797</v>
      </c>
      <c r="C2450" s="17">
        <v>1826</v>
      </c>
      <c r="D2450" s="17" t="str">
        <f>INDEX(Hosts!$A:$O,MATCH(Places!$C2450,Hosts!$A:$A,0),MATCH(Places!D$1,Hosts!$1:$1,0))</f>
        <v>Within a few hours</v>
      </c>
      <c r="E2450" s="87">
        <f>INDEX(Hosts!$A:$O,MATCH(Places!$C2450,Hosts!$A:$A,0),MATCH(Places!E$1,Hosts!$1:$1,0))</f>
        <v>1</v>
      </c>
      <c r="F2450" s="87">
        <f>INDEX(Hosts!$A:$O,MATCH(Places!$C2450,Hosts!$A:$A,0),MATCH(Places!F$1,Hosts!$1:$1,0))</f>
        <v>1</v>
      </c>
      <c r="G2450" s="17" t="str">
        <f>INDEX(Hosts!$A:$O,MATCH(Places!$C2450,Hosts!$A:$A,0),MATCH(Places!G$1,Hosts!$1:$1,0))</f>
        <v>No</v>
      </c>
      <c r="H2450" s="17">
        <v>17</v>
      </c>
      <c r="I2450" s="17" t="str">
        <f>INDEX(Neighborhoods!$A:$C,MATCH(Places!$H2450,Neighborhoods!$A:$A,0),MATCH(Places!I$1,Neighborhoods!$1:$1,0))</f>
        <v>Manhattan</v>
      </c>
      <c r="J2450" s="17" t="str">
        <f>INDEX(Neighborhoods!$A:$C,MATCH(Places!$H2450,Neighborhoods!$A:$A,0),MATCH(Places!J$1,Neighborhoods!$1:$1,0))</f>
        <v>Hell's Kitchen</v>
      </c>
      <c r="K2450" s="17" t="s">
        <v>1</v>
      </c>
      <c r="L2450" s="17" t="str">
        <f t="shared" si="152"/>
        <v>Yes</v>
      </c>
      <c r="M2450" s="17">
        <v>2</v>
      </c>
      <c r="N2450" s="17" t="str" cm="1">
        <f t="array" ref="N2450">_xlfn.IFS(M2450&lt;=2,"Small",M2450&lt;=5,"Medium",M2450&gt;5,"Large")</f>
        <v>Small</v>
      </c>
      <c r="O2450" s="65">
        <v>119</v>
      </c>
      <c r="P2450" s="87">
        <f t="shared" si="153"/>
        <v>0.03</v>
      </c>
      <c r="Q2450" s="68">
        <v>5</v>
      </c>
      <c r="R2450" s="68" t="str" cm="1">
        <f t="array" ref="R2450">_xlfn.SWITCH(ROUND(Q2450,0),5,"Excellent",4,"Good",3,"Ok","Bad")</f>
        <v>Excellent</v>
      </c>
      <c r="S2450" s="17">
        <v>11</v>
      </c>
      <c r="T2450" s="17" t="str">
        <f t="shared" si="154"/>
        <v>No</v>
      </c>
      <c r="U2450" s="82">
        <v>42751</v>
      </c>
      <c r="V2450" s="82">
        <v>43028</v>
      </c>
      <c r="W2450" s="17">
        <v>0</v>
      </c>
      <c r="X2450" s="17" t="str">
        <f t="shared" si="155"/>
        <v>Inactive</v>
      </c>
      <c r="Y2450" s="17" t="s">
        <v>15615</v>
      </c>
      <c r="Z2450" s="17"/>
    </row>
    <row r="2451" spans="1:26" x14ac:dyDescent="0.25">
      <c r="A2451">
        <v>2450</v>
      </c>
      <c r="B2451" s="17" t="s">
        <v>13302</v>
      </c>
      <c r="C2451" s="17">
        <v>642</v>
      </c>
      <c r="D2451" s="17" t="str">
        <f>INDEX(Hosts!$A:$O,MATCH(Places!$C2451,Hosts!$A:$A,0),MATCH(Places!D$1,Hosts!$1:$1,0))</f>
        <v>Within an hour</v>
      </c>
      <c r="E2451" s="87">
        <f>INDEX(Hosts!$A:$O,MATCH(Places!$C2451,Hosts!$A:$A,0),MATCH(Places!E$1,Hosts!$1:$1,0))</f>
        <v>1</v>
      </c>
      <c r="F2451" s="87">
        <f>INDEX(Hosts!$A:$O,MATCH(Places!$C2451,Hosts!$A:$A,0),MATCH(Places!F$1,Hosts!$1:$1,0))</f>
        <v>0.83</v>
      </c>
      <c r="G2451" s="17" t="str">
        <f>INDEX(Hosts!$A:$O,MATCH(Places!$C2451,Hosts!$A:$A,0),MATCH(Places!G$1,Hosts!$1:$1,0))</f>
        <v>No</v>
      </c>
      <c r="H2451" s="17">
        <v>7</v>
      </c>
      <c r="I2451" s="17" t="str">
        <f>INDEX(Neighborhoods!$A:$C,MATCH(Places!$H2451,Neighborhoods!$A:$A,0),MATCH(Places!I$1,Neighborhoods!$1:$1,0))</f>
        <v>Brooklyn</v>
      </c>
      <c r="J2451" s="17" t="str">
        <f>INDEX(Neighborhoods!$A:$C,MATCH(Places!$H2451,Neighborhoods!$A:$A,0),MATCH(Places!J$1,Neighborhoods!$1:$1,0))</f>
        <v>Bedford-Stuyvesant</v>
      </c>
      <c r="K2451" s="17" t="s">
        <v>11822</v>
      </c>
      <c r="L2451" s="17" t="str">
        <f t="shared" si="152"/>
        <v>No</v>
      </c>
      <c r="M2451" s="17">
        <v>2</v>
      </c>
      <c r="N2451" s="17" t="str" cm="1">
        <f t="array" ref="N2451">_xlfn.IFS(M2451&lt;=2,"Small",M2451&lt;=5,"Medium",M2451&gt;5,"Large")</f>
        <v>Small</v>
      </c>
      <c r="O2451" s="65">
        <v>47</v>
      </c>
      <c r="P2451" s="87">
        <f t="shared" si="153"/>
        <v>0.03</v>
      </c>
      <c r="Q2451" s="68">
        <v>4.38</v>
      </c>
      <c r="R2451" s="68" t="str" cm="1">
        <f t="array" ref="R2451">_xlfn.SWITCH(ROUND(Q2451,0),5,"Excellent",4,"Good",3,"Ok","Bad")</f>
        <v>Good</v>
      </c>
      <c r="S2451" s="17">
        <v>52</v>
      </c>
      <c r="T2451" s="17" t="str">
        <f t="shared" si="154"/>
        <v>No</v>
      </c>
      <c r="U2451" s="82">
        <v>42732</v>
      </c>
      <c r="V2451" s="82">
        <v>43912</v>
      </c>
      <c r="W2451" s="17">
        <v>0</v>
      </c>
      <c r="X2451" s="17" t="str">
        <f t="shared" si="155"/>
        <v>Inactive</v>
      </c>
      <c r="Y2451" s="17" t="s">
        <v>15616</v>
      </c>
      <c r="Z2451" s="17"/>
    </row>
    <row r="2452" spans="1:26" x14ac:dyDescent="0.25">
      <c r="A2452">
        <v>2451</v>
      </c>
      <c r="B2452" s="17" t="s">
        <v>15035</v>
      </c>
      <c r="C2452" s="17">
        <v>1958</v>
      </c>
      <c r="D2452" s="17" t="str">
        <f>INDEX(Hosts!$A:$O,MATCH(Places!$C2452,Hosts!$A:$A,0),MATCH(Places!D$1,Hosts!$1:$1,0))</f>
        <v>Within an hour</v>
      </c>
      <c r="E2452" s="87">
        <f>INDEX(Hosts!$A:$O,MATCH(Places!$C2452,Hosts!$A:$A,0),MATCH(Places!E$1,Hosts!$1:$1,0))</f>
        <v>0.67</v>
      </c>
      <c r="F2452" s="87">
        <f>INDEX(Hosts!$A:$O,MATCH(Places!$C2452,Hosts!$A:$A,0),MATCH(Places!F$1,Hosts!$1:$1,0))</f>
        <v>1</v>
      </c>
      <c r="G2452" s="17" t="str">
        <f>INDEX(Hosts!$A:$O,MATCH(Places!$C2452,Hosts!$A:$A,0),MATCH(Places!G$1,Hosts!$1:$1,0))</f>
        <v>No</v>
      </c>
      <c r="H2452" s="17">
        <v>12</v>
      </c>
      <c r="I2452" s="17" t="str">
        <f>INDEX(Neighborhoods!$A:$C,MATCH(Places!$H2452,Neighborhoods!$A:$A,0),MATCH(Places!I$1,Neighborhoods!$1:$1,0))</f>
        <v>Brooklyn</v>
      </c>
      <c r="J2452" s="17" t="str">
        <f>INDEX(Neighborhoods!$A:$C,MATCH(Places!$H2452,Neighborhoods!$A:$A,0),MATCH(Places!J$1,Neighborhoods!$1:$1,0))</f>
        <v>Williamsburg</v>
      </c>
      <c r="K2452" s="17" t="s">
        <v>11822</v>
      </c>
      <c r="L2452" s="17" t="str">
        <f t="shared" si="152"/>
        <v>No</v>
      </c>
      <c r="M2452" s="17">
        <v>5</v>
      </c>
      <c r="N2452" s="17" t="str" cm="1">
        <f t="array" ref="N2452">_xlfn.IFS(M2452&lt;=2,"Small",M2452&lt;=5,"Medium",M2452&gt;5,"Large")</f>
        <v>Medium</v>
      </c>
      <c r="O2452" s="65">
        <v>180</v>
      </c>
      <c r="P2452" s="87">
        <f t="shared" si="153"/>
        <v>0.03</v>
      </c>
      <c r="Q2452" s="68">
        <v>4.71</v>
      </c>
      <c r="R2452" s="68" t="str" cm="1">
        <f t="array" ref="R2452">_xlfn.SWITCH(ROUND(Q2452,0),5,"Excellent",4,"Good",3,"Ok","Bad")</f>
        <v>Excellent</v>
      </c>
      <c r="S2452" s="17">
        <v>21</v>
      </c>
      <c r="T2452" s="17" t="str">
        <f t="shared" si="154"/>
        <v>No</v>
      </c>
      <c r="U2452" s="82">
        <v>42740</v>
      </c>
      <c r="V2452" s="82">
        <v>43598</v>
      </c>
      <c r="W2452" s="17">
        <v>90</v>
      </c>
      <c r="X2452" s="17" t="str">
        <f t="shared" si="155"/>
        <v>Active</v>
      </c>
      <c r="Y2452" s="17" t="s">
        <v>15615</v>
      </c>
      <c r="Z2452" s="17"/>
    </row>
    <row r="2453" spans="1:26" x14ac:dyDescent="0.25">
      <c r="A2453">
        <v>2452</v>
      </c>
      <c r="B2453" s="17" t="s">
        <v>13685</v>
      </c>
      <c r="C2453" s="17">
        <v>1556</v>
      </c>
      <c r="D2453" s="17" t="str">
        <f>INDEX(Hosts!$A:$O,MATCH(Places!$C2453,Hosts!$A:$A,0),MATCH(Places!D$1,Hosts!$1:$1,0))</f>
        <v>Within a few hours</v>
      </c>
      <c r="E2453" s="87">
        <f>INDEX(Hosts!$A:$O,MATCH(Places!$C2453,Hosts!$A:$A,0),MATCH(Places!E$1,Hosts!$1:$1,0))</f>
        <v>1</v>
      </c>
      <c r="F2453" s="87">
        <f>INDEX(Hosts!$A:$O,MATCH(Places!$C2453,Hosts!$A:$A,0),MATCH(Places!F$1,Hosts!$1:$1,0))</f>
        <v>1</v>
      </c>
      <c r="G2453" s="17" t="str">
        <f>INDEX(Hosts!$A:$O,MATCH(Places!$C2453,Hosts!$A:$A,0),MATCH(Places!G$1,Hosts!$1:$1,0))</f>
        <v>No</v>
      </c>
      <c r="H2453" s="17">
        <v>14</v>
      </c>
      <c r="I2453" s="17" t="str">
        <f>INDEX(Neighborhoods!$A:$C,MATCH(Places!$H2453,Neighborhoods!$A:$A,0),MATCH(Places!I$1,Neighborhoods!$1:$1,0))</f>
        <v>Manhattan</v>
      </c>
      <c r="J2453" s="17" t="str">
        <f>INDEX(Neighborhoods!$A:$C,MATCH(Places!$H2453,Neighborhoods!$A:$A,0),MATCH(Places!J$1,Neighborhoods!$1:$1,0))</f>
        <v>East Harlem</v>
      </c>
      <c r="K2453" s="17" t="s">
        <v>11822</v>
      </c>
      <c r="L2453" s="17" t="str">
        <f t="shared" si="152"/>
        <v>No</v>
      </c>
      <c r="M2453" s="17">
        <v>6</v>
      </c>
      <c r="N2453" s="17" t="str" cm="1">
        <f t="array" ref="N2453">_xlfn.IFS(M2453&lt;=2,"Small",M2453&lt;=5,"Medium",M2453&gt;5,"Large")</f>
        <v>Large</v>
      </c>
      <c r="O2453" s="65">
        <v>200</v>
      </c>
      <c r="P2453" s="87">
        <f t="shared" si="153"/>
        <v>0.04</v>
      </c>
      <c r="Q2453" s="68">
        <v>4.8</v>
      </c>
      <c r="R2453" s="68" t="str" cm="1">
        <f t="array" ref="R2453">_xlfn.SWITCH(ROUND(Q2453,0),5,"Excellent",4,"Good",3,"Ok","Bad")</f>
        <v>Excellent</v>
      </c>
      <c r="S2453" s="17">
        <v>5</v>
      </c>
      <c r="T2453" s="17" t="str">
        <f t="shared" si="154"/>
        <v>No</v>
      </c>
      <c r="U2453" s="82">
        <v>43246</v>
      </c>
      <c r="V2453" s="82">
        <v>43771</v>
      </c>
      <c r="W2453" s="17">
        <v>319</v>
      </c>
      <c r="X2453" s="17" t="str">
        <f t="shared" si="155"/>
        <v>Active</v>
      </c>
      <c r="Y2453" s="17" t="s">
        <v>15615</v>
      </c>
      <c r="Z2453" s="17"/>
    </row>
    <row r="2454" spans="1:26" x14ac:dyDescent="0.25">
      <c r="A2454">
        <v>2453</v>
      </c>
      <c r="B2454" s="17" t="s">
        <v>1798</v>
      </c>
      <c r="C2454" s="17">
        <v>3041</v>
      </c>
      <c r="D2454" s="17" t="str">
        <f>INDEX(Hosts!$A:$O,MATCH(Places!$C2454,Hosts!$A:$A,0),MATCH(Places!D$1,Hosts!$1:$1,0))</f>
        <v>Within a day</v>
      </c>
      <c r="E2454" s="87">
        <f>INDEX(Hosts!$A:$O,MATCH(Places!$C2454,Hosts!$A:$A,0),MATCH(Places!E$1,Hosts!$1:$1,0))</f>
        <v>1</v>
      </c>
      <c r="F2454" s="87">
        <f>INDEX(Hosts!$A:$O,MATCH(Places!$C2454,Hosts!$A:$A,0),MATCH(Places!F$1,Hosts!$1:$1,0))</f>
        <v>0.98</v>
      </c>
      <c r="G2454" s="17" t="str">
        <f>INDEX(Hosts!$A:$O,MATCH(Places!$C2454,Hosts!$A:$A,0),MATCH(Places!G$1,Hosts!$1:$1,0))</f>
        <v>No</v>
      </c>
      <c r="H2454" s="17">
        <v>24</v>
      </c>
      <c r="I2454" s="17" t="str">
        <f>INDEX(Neighborhoods!$A:$C,MATCH(Places!$H2454,Neighborhoods!$A:$A,0),MATCH(Places!I$1,Neighborhoods!$1:$1,0))</f>
        <v>Queens</v>
      </c>
      <c r="J2454" s="17" t="str">
        <f>INDEX(Neighborhoods!$A:$C,MATCH(Places!$H2454,Neighborhoods!$A:$A,0),MATCH(Places!J$1,Neighborhoods!$1:$1,0))</f>
        <v>Long Island City</v>
      </c>
      <c r="K2454" s="17" t="s">
        <v>1</v>
      </c>
      <c r="L2454" s="17" t="str">
        <f t="shared" si="152"/>
        <v>Yes</v>
      </c>
      <c r="M2454" s="17">
        <v>4</v>
      </c>
      <c r="N2454" s="17" t="str" cm="1">
        <f t="array" ref="N2454">_xlfn.IFS(M2454&lt;=2,"Small",M2454&lt;=5,"Medium",M2454&gt;5,"Large")</f>
        <v>Medium</v>
      </c>
      <c r="O2454" s="65">
        <v>68.430000000000007</v>
      </c>
      <c r="P2454" s="87">
        <f t="shared" si="153"/>
        <v>0.03</v>
      </c>
      <c r="Q2454" s="68">
        <v>4.97</v>
      </c>
      <c r="R2454" s="68" t="str" cm="1">
        <f t="array" ref="R2454">_xlfn.SWITCH(ROUND(Q2454,0),5,"Excellent",4,"Good",3,"Ok","Bad")</f>
        <v>Excellent</v>
      </c>
      <c r="S2454" s="17">
        <v>77</v>
      </c>
      <c r="T2454" s="17" t="str">
        <f t="shared" si="154"/>
        <v>No</v>
      </c>
      <c r="U2454" s="82">
        <v>43280</v>
      </c>
      <c r="V2454" s="82">
        <v>43899</v>
      </c>
      <c r="W2454" s="17">
        <v>90</v>
      </c>
      <c r="X2454" s="17" t="str">
        <f t="shared" si="155"/>
        <v>Active</v>
      </c>
      <c r="Y2454" s="17" t="s">
        <v>15615</v>
      </c>
      <c r="Z2454" s="17"/>
    </row>
    <row r="2455" spans="1:26" x14ac:dyDescent="0.25">
      <c r="A2455">
        <v>2454</v>
      </c>
      <c r="B2455" s="17" t="s">
        <v>13970</v>
      </c>
      <c r="C2455" s="17">
        <v>201</v>
      </c>
      <c r="D2455" s="17" t="str">
        <f>INDEX(Hosts!$A:$O,MATCH(Places!$C2455,Hosts!$A:$A,0),MATCH(Places!D$1,Hosts!$1:$1,0))</f>
        <v>Within an hour</v>
      </c>
      <c r="E2455" s="87">
        <f>INDEX(Hosts!$A:$O,MATCH(Places!$C2455,Hosts!$A:$A,0),MATCH(Places!E$1,Hosts!$1:$1,0))</f>
        <v>1</v>
      </c>
      <c r="F2455" s="87">
        <f>INDEX(Hosts!$A:$O,MATCH(Places!$C2455,Hosts!$A:$A,0),MATCH(Places!F$1,Hosts!$1:$1,0))</f>
        <v>0.94</v>
      </c>
      <c r="G2455" s="17" t="str">
        <f>INDEX(Hosts!$A:$O,MATCH(Places!$C2455,Hosts!$A:$A,0),MATCH(Places!G$1,Hosts!$1:$1,0))</f>
        <v>No</v>
      </c>
      <c r="H2455" s="17">
        <v>12</v>
      </c>
      <c r="I2455" s="17" t="str">
        <f>INDEX(Neighborhoods!$A:$C,MATCH(Places!$H2455,Neighborhoods!$A:$A,0),MATCH(Places!I$1,Neighborhoods!$1:$1,0))</f>
        <v>Brooklyn</v>
      </c>
      <c r="J2455" s="17" t="str">
        <f>INDEX(Neighborhoods!$A:$C,MATCH(Places!$H2455,Neighborhoods!$A:$A,0),MATCH(Places!J$1,Neighborhoods!$1:$1,0))</f>
        <v>Williamsburg</v>
      </c>
      <c r="K2455" s="17" t="s">
        <v>11822</v>
      </c>
      <c r="L2455" s="17" t="str">
        <f t="shared" si="152"/>
        <v>No</v>
      </c>
      <c r="M2455" s="17">
        <v>6</v>
      </c>
      <c r="N2455" s="17" t="str" cm="1">
        <f t="array" ref="N2455">_xlfn.IFS(M2455&lt;=2,"Small",M2455&lt;=5,"Medium",M2455&gt;5,"Large")</f>
        <v>Large</v>
      </c>
      <c r="O2455" s="65">
        <v>200</v>
      </c>
      <c r="P2455" s="87">
        <f t="shared" si="153"/>
        <v>0.04</v>
      </c>
      <c r="Q2455" s="68">
        <v>5</v>
      </c>
      <c r="R2455" s="68" t="str" cm="1">
        <f t="array" ref="R2455">_xlfn.SWITCH(ROUND(Q2455,0),5,"Excellent",4,"Good",3,"Ok","Bad")</f>
        <v>Excellent</v>
      </c>
      <c r="S2455" s="17">
        <v>4</v>
      </c>
      <c r="T2455" s="17" t="str">
        <f t="shared" si="154"/>
        <v>No</v>
      </c>
      <c r="U2455" s="82">
        <v>42975</v>
      </c>
      <c r="V2455" s="82">
        <v>43988</v>
      </c>
      <c r="W2455" s="17">
        <v>67</v>
      </c>
      <c r="X2455" s="17" t="str">
        <f t="shared" si="155"/>
        <v>Active</v>
      </c>
      <c r="Y2455" s="17" t="s">
        <v>15616</v>
      </c>
      <c r="Z2455" s="17"/>
    </row>
    <row r="2456" spans="1:26" x14ac:dyDescent="0.25">
      <c r="A2456">
        <v>2455</v>
      </c>
      <c r="B2456" s="17" t="s">
        <v>1799</v>
      </c>
      <c r="C2456" s="17">
        <v>2391</v>
      </c>
      <c r="D2456" s="17" t="str">
        <f>INDEX(Hosts!$A:$O,MATCH(Places!$C2456,Hosts!$A:$A,0),MATCH(Places!D$1,Hosts!$1:$1,0))</f>
        <v>Within an hour</v>
      </c>
      <c r="E2456" s="87">
        <f>INDEX(Hosts!$A:$O,MATCH(Places!$C2456,Hosts!$A:$A,0),MATCH(Places!E$1,Hosts!$1:$1,0))</f>
        <v>0.89</v>
      </c>
      <c r="F2456" s="87">
        <f>INDEX(Hosts!$A:$O,MATCH(Places!$C2456,Hosts!$A:$A,0),MATCH(Places!F$1,Hosts!$1:$1,0))</f>
        <v>0.91</v>
      </c>
      <c r="G2456" s="17" t="str">
        <f>INDEX(Hosts!$A:$O,MATCH(Places!$C2456,Hosts!$A:$A,0),MATCH(Places!G$1,Hosts!$1:$1,0))</f>
        <v>No</v>
      </c>
      <c r="H2456" s="17">
        <v>9</v>
      </c>
      <c r="I2456" s="17" t="str">
        <f>INDEX(Neighborhoods!$A:$C,MATCH(Places!$H2456,Neighborhoods!$A:$A,0),MATCH(Places!I$1,Neighborhoods!$1:$1,0))</f>
        <v>Brooklyn</v>
      </c>
      <c r="J2456" s="17" t="str">
        <f>INDEX(Neighborhoods!$A:$C,MATCH(Places!$H2456,Neighborhoods!$A:$A,0),MATCH(Places!J$1,Neighborhoods!$1:$1,0))</f>
        <v>Crown Heights</v>
      </c>
      <c r="K2456" s="17" t="s">
        <v>1</v>
      </c>
      <c r="L2456" s="17" t="str">
        <f t="shared" si="152"/>
        <v>Yes</v>
      </c>
      <c r="M2456" s="17">
        <v>2</v>
      </c>
      <c r="N2456" s="17" t="str" cm="1">
        <f t="array" ref="N2456">_xlfn.IFS(M2456&lt;=2,"Small",M2456&lt;=5,"Medium",M2456&gt;5,"Large")</f>
        <v>Small</v>
      </c>
      <c r="O2456" s="65">
        <v>32</v>
      </c>
      <c r="P2456" s="87">
        <f t="shared" si="153"/>
        <v>0.03</v>
      </c>
      <c r="Q2456" s="68">
        <v>4.47</v>
      </c>
      <c r="R2456" s="68" t="str" cm="1">
        <f t="array" ref="R2456">_xlfn.SWITCH(ROUND(Q2456,0),5,"Excellent",4,"Good",3,"Ok","Bad")</f>
        <v>Good</v>
      </c>
      <c r="S2456" s="17">
        <v>38</v>
      </c>
      <c r="T2456" s="17" t="str">
        <f t="shared" si="154"/>
        <v>No</v>
      </c>
      <c r="U2456" s="82">
        <v>42806</v>
      </c>
      <c r="V2456" s="82">
        <v>43869</v>
      </c>
      <c r="W2456" s="17">
        <v>0</v>
      </c>
      <c r="X2456" s="17" t="str">
        <f t="shared" si="155"/>
        <v>Inactive</v>
      </c>
      <c r="Y2456" s="17" t="s">
        <v>15615</v>
      </c>
      <c r="Z2456" s="17"/>
    </row>
    <row r="2457" spans="1:26" x14ac:dyDescent="0.25">
      <c r="A2457">
        <v>2456</v>
      </c>
      <c r="B2457" s="17" t="s">
        <v>13453</v>
      </c>
      <c r="C2457" s="17">
        <v>2576</v>
      </c>
      <c r="D2457" s="17" t="str">
        <f>INDEX(Hosts!$A:$O,MATCH(Places!$C2457,Hosts!$A:$A,0),MATCH(Places!D$1,Hosts!$1:$1,0))</f>
        <v>Within a few hours</v>
      </c>
      <c r="E2457" s="87">
        <f>INDEX(Hosts!$A:$O,MATCH(Places!$C2457,Hosts!$A:$A,0),MATCH(Places!E$1,Hosts!$1:$1,0))</f>
        <v>0.93</v>
      </c>
      <c r="F2457" s="87">
        <f>INDEX(Hosts!$A:$O,MATCH(Places!$C2457,Hosts!$A:$A,0),MATCH(Places!F$1,Hosts!$1:$1,0))</f>
        <v>0.66</v>
      </c>
      <c r="G2457" s="17" t="str">
        <f>INDEX(Hosts!$A:$O,MATCH(Places!$C2457,Hosts!$A:$A,0),MATCH(Places!G$1,Hosts!$1:$1,0))</f>
        <v>No</v>
      </c>
      <c r="H2457" s="17">
        <v>18</v>
      </c>
      <c r="I2457" s="17" t="str">
        <f>INDEX(Neighborhoods!$A:$C,MATCH(Places!$H2457,Neighborhoods!$A:$A,0),MATCH(Places!I$1,Neighborhoods!$1:$1,0))</f>
        <v>Manhattan</v>
      </c>
      <c r="J2457" s="17" t="str">
        <f>INDEX(Neighborhoods!$A:$C,MATCH(Places!$H2457,Neighborhoods!$A:$A,0),MATCH(Places!J$1,Neighborhoods!$1:$1,0))</f>
        <v>Midtown</v>
      </c>
      <c r="K2457" s="17" t="s">
        <v>11822</v>
      </c>
      <c r="L2457" s="17" t="str">
        <f t="shared" si="152"/>
        <v>No</v>
      </c>
      <c r="M2457" s="17">
        <v>3</v>
      </c>
      <c r="N2457" s="17" t="str" cm="1">
        <f t="array" ref="N2457">_xlfn.IFS(M2457&lt;=2,"Small",M2457&lt;=5,"Medium",M2457&gt;5,"Large")</f>
        <v>Medium</v>
      </c>
      <c r="O2457" s="65">
        <v>63</v>
      </c>
      <c r="P2457" s="87">
        <f t="shared" si="153"/>
        <v>0.03</v>
      </c>
      <c r="Q2457" s="68">
        <v>4.29</v>
      </c>
      <c r="R2457" s="68" t="str" cm="1">
        <f t="array" ref="R2457">_xlfn.SWITCH(ROUND(Q2457,0),5,"Excellent",4,"Good",3,"Ok","Bad")</f>
        <v>Good</v>
      </c>
      <c r="S2457" s="17">
        <v>7</v>
      </c>
      <c r="T2457" s="17" t="str">
        <f t="shared" si="154"/>
        <v>No</v>
      </c>
      <c r="U2457" s="82">
        <v>43114</v>
      </c>
      <c r="V2457" s="82">
        <v>43921</v>
      </c>
      <c r="W2457" s="17">
        <v>173</v>
      </c>
      <c r="X2457" s="17" t="str">
        <f t="shared" si="155"/>
        <v>Active</v>
      </c>
      <c r="Y2457" s="17" t="s">
        <v>15615</v>
      </c>
      <c r="Z2457" s="17"/>
    </row>
    <row r="2458" spans="1:26" x14ac:dyDescent="0.25">
      <c r="A2458">
        <v>2457</v>
      </c>
      <c r="B2458" s="17" t="s">
        <v>1800</v>
      </c>
      <c r="C2458" s="17">
        <v>1310</v>
      </c>
      <c r="D2458" s="17" t="str">
        <f>INDEX(Hosts!$A:$O,MATCH(Places!$C2458,Hosts!$A:$A,0),MATCH(Places!D$1,Hosts!$1:$1,0))</f>
        <v>Within an hour</v>
      </c>
      <c r="E2458" s="87">
        <f>INDEX(Hosts!$A:$O,MATCH(Places!$C2458,Hosts!$A:$A,0),MATCH(Places!E$1,Hosts!$1:$1,0))</f>
        <v>1</v>
      </c>
      <c r="F2458" s="87">
        <f>INDEX(Hosts!$A:$O,MATCH(Places!$C2458,Hosts!$A:$A,0),MATCH(Places!F$1,Hosts!$1:$1,0))</f>
        <v>1</v>
      </c>
      <c r="G2458" s="17" t="str">
        <f>INDEX(Hosts!$A:$O,MATCH(Places!$C2458,Hosts!$A:$A,0),MATCH(Places!G$1,Hosts!$1:$1,0))</f>
        <v>No</v>
      </c>
      <c r="H2458" s="17">
        <v>14</v>
      </c>
      <c r="I2458" s="17" t="str">
        <f>INDEX(Neighborhoods!$A:$C,MATCH(Places!$H2458,Neighborhoods!$A:$A,0),MATCH(Places!I$1,Neighborhoods!$1:$1,0))</f>
        <v>Manhattan</v>
      </c>
      <c r="J2458" s="17" t="str">
        <f>INDEX(Neighborhoods!$A:$C,MATCH(Places!$H2458,Neighborhoods!$A:$A,0),MATCH(Places!J$1,Neighborhoods!$1:$1,0))</f>
        <v>East Harlem</v>
      </c>
      <c r="K2458" s="17" t="s">
        <v>1</v>
      </c>
      <c r="L2458" s="17" t="str">
        <f t="shared" si="152"/>
        <v>Yes</v>
      </c>
      <c r="M2458" s="17">
        <v>1</v>
      </c>
      <c r="N2458" s="17" t="str" cm="1">
        <f t="array" ref="N2458">_xlfn.IFS(M2458&lt;=2,"Small",M2458&lt;=5,"Medium",M2458&gt;5,"Large")</f>
        <v>Small</v>
      </c>
      <c r="O2458" s="65">
        <v>47</v>
      </c>
      <c r="P2458" s="87">
        <f t="shared" si="153"/>
        <v>0.03</v>
      </c>
      <c r="Q2458" s="68">
        <v>4.67</v>
      </c>
      <c r="R2458" s="68" t="str" cm="1">
        <f t="array" ref="R2458">_xlfn.SWITCH(ROUND(Q2458,0),5,"Excellent",4,"Good",3,"Ok","Bad")</f>
        <v>Excellent</v>
      </c>
      <c r="S2458" s="17">
        <v>39</v>
      </c>
      <c r="T2458" s="17" t="str">
        <f t="shared" si="154"/>
        <v>No</v>
      </c>
      <c r="U2458" s="82">
        <v>42752</v>
      </c>
      <c r="V2458" s="82">
        <v>43904</v>
      </c>
      <c r="W2458" s="17">
        <v>89</v>
      </c>
      <c r="X2458" s="17" t="str">
        <f t="shared" si="155"/>
        <v>Active</v>
      </c>
      <c r="Y2458" s="17" t="s">
        <v>15616</v>
      </c>
      <c r="Z2458" s="17"/>
    </row>
    <row r="2459" spans="1:26" x14ac:dyDescent="0.25">
      <c r="A2459">
        <v>2458</v>
      </c>
      <c r="B2459" s="17" t="s">
        <v>1801</v>
      </c>
      <c r="C2459" s="17">
        <v>2749</v>
      </c>
      <c r="D2459" s="17" t="str">
        <f>INDEX(Hosts!$A:$O,MATCH(Places!$C2459,Hosts!$A:$A,0),MATCH(Places!D$1,Hosts!$1:$1,0))</f>
        <v>Within an hour</v>
      </c>
      <c r="E2459" s="87">
        <f>INDEX(Hosts!$A:$O,MATCH(Places!$C2459,Hosts!$A:$A,0),MATCH(Places!E$1,Hosts!$1:$1,0))</f>
        <v>1</v>
      </c>
      <c r="F2459" s="87">
        <f>INDEX(Hosts!$A:$O,MATCH(Places!$C2459,Hosts!$A:$A,0),MATCH(Places!F$1,Hosts!$1:$1,0))</f>
        <v>1</v>
      </c>
      <c r="G2459" s="17" t="str">
        <f>INDEX(Hosts!$A:$O,MATCH(Places!$C2459,Hosts!$A:$A,0),MATCH(Places!G$1,Hosts!$1:$1,0))</f>
        <v>Yes</v>
      </c>
      <c r="H2459" s="17">
        <v>16</v>
      </c>
      <c r="I2459" s="17" t="str">
        <f>INDEX(Neighborhoods!$A:$C,MATCH(Places!$H2459,Neighborhoods!$A:$A,0),MATCH(Places!I$1,Neighborhoods!$1:$1,0))</f>
        <v>Manhattan</v>
      </c>
      <c r="J2459" s="17" t="str">
        <f>INDEX(Neighborhoods!$A:$C,MATCH(Places!$H2459,Neighborhoods!$A:$A,0),MATCH(Places!J$1,Neighborhoods!$1:$1,0))</f>
        <v>Harlem</v>
      </c>
      <c r="K2459" s="17" t="s">
        <v>1</v>
      </c>
      <c r="L2459" s="17" t="str">
        <f t="shared" si="152"/>
        <v>Yes</v>
      </c>
      <c r="M2459" s="17">
        <v>3</v>
      </c>
      <c r="N2459" s="17" t="str" cm="1">
        <f t="array" ref="N2459">_xlfn.IFS(M2459&lt;=2,"Small",M2459&lt;=5,"Medium",M2459&gt;5,"Large")</f>
        <v>Medium</v>
      </c>
      <c r="O2459" s="65">
        <v>68</v>
      </c>
      <c r="P2459" s="87">
        <f t="shared" si="153"/>
        <v>0.03</v>
      </c>
      <c r="Q2459" s="68">
        <v>4.74</v>
      </c>
      <c r="R2459" s="68" t="str" cm="1">
        <f t="array" ref="R2459">_xlfn.SWITCH(ROUND(Q2459,0),5,"Excellent",4,"Good",3,"Ok","Bad")</f>
        <v>Excellent</v>
      </c>
      <c r="S2459" s="17">
        <v>356</v>
      </c>
      <c r="T2459" s="17" t="str">
        <f t="shared" si="154"/>
        <v>No</v>
      </c>
      <c r="U2459" s="82">
        <v>42737</v>
      </c>
      <c r="V2459" s="82">
        <v>44052</v>
      </c>
      <c r="W2459" s="17">
        <v>89</v>
      </c>
      <c r="X2459" s="17" t="str">
        <f t="shared" si="155"/>
        <v>Active</v>
      </c>
      <c r="Y2459" s="17" t="s">
        <v>15616</v>
      </c>
      <c r="Z2459" s="17"/>
    </row>
    <row r="2460" spans="1:26" x14ac:dyDescent="0.25">
      <c r="A2460">
        <v>2459</v>
      </c>
      <c r="B2460" s="17" t="s">
        <v>1802</v>
      </c>
      <c r="C2460" s="17">
        <v>1268</v>
      </c>
      <c r="D2460" s="17" t="str">
        <f>INDEX(Hosts!$A:$O,MATCH(Places!$C2460,Hosts!$A:$A,0),MATCH(Places!D$1,Hosts!$1:$1,0))</f>
        <v>Within an hour</v>
      </c>
      <c r="E2460" s="87">
        <f>INDEX(Hosts!$A:$O,MATCH(Places!$C2460,Hosts!$A:$A,0),MATCH(Places!E$1,Hosts!$1:$1,0))</f>
        <v>0.9</v>
      </c>
      <c r="F2460" s="87">
        <f>INDEX(Hosts!$A:$O,MATCH(Places!$C2460,Hosts!$A:$A,0),MATCH(Places!F$1,Hosts!$1:$1,0))</f>
        <v>0.83</v>
      </c>
      <c r="G2460" s="17" t="str">
        <f>INDEX(Hosts!$A:$O,MATCH(Places!$C2460,Hosts!$A:$A,0),MATCH(Places!G$1,Hosts!$1:$1,0))</f>
        <v>Yes</v>
      </c>
      <c r="H2460" s="17">
        <v>12</v>
      </c>
      <c r="I2460" s="17" t="str">
        <f>INDEX(Neighborhoods!$A:$C,MATCH(Places!$H2460,Neighborhoods!$A:$A,0),MATCH(Places!I$1,Neighborhoods!$1:$1,0))</f>
        <v>Brooklyn</v>
      </c>
      <c r="J2460" s="17" t="str">
        <f>INDEX(Neighborhoods!$A:$C,MATCH(Places!$H2460,Neighborhoods!$A:$A,0),MATCH(Places!J$1,Neighborhoods!$1:$1,0))</f>
        <v>Williamsburg</v>
      </c>
      <c r="K2460" s="17" t="s">
        <v>11822</v>
      </c>
      <c r="L2460" s="17" t="str">
        <f t="shared" si="152"/>
        <v>No</v>
      </c>
      <c r="M2460" s="17">
        <v>4</v>
      </c>
      <c r="N2460" s="17" t="str" cm="1">
        <f t="array" ref="N2460">_xlfn.IFS(M2460&lt;=2,"Small",M2460&lt;=5,"Medium",M2460&gt;5,"Large")</f>
        <v>Medium</v>
      </c>
      <c r="O2460" s="65">
        <v>130</v>
      </c>
      <c r="P2460" s="87">
        <f t="shared" si="153"/>
        <v>0.03</v>
      </c>
      <c r="Q2460" s="68">
        <v>4.82</v>
      </c>
      <c r="R2460" s="68" t="str" cm="1">
        <f t="array" ref="R2460">_xlfn.SWITCH(ROUND(Q2460,0),5,"Excellent",4,"Good",3,"Ok","Bad")</f>
        <v>Excellent</v>
      </c>
      <c r="S2460" s="17">
        <v>50</v>
      </c>
      <c r="T2460" s="17" t="str">
        <f t="shared" si="154"/>
        <v>No</v>
      </c>
      <c r="U2460" s="82">
        <v>42738</v>
      </c>
      <c r="V2460" s="82">
        <v>44044</v>
      </c>
      <c r="W2460" s="17">
        <v>92</v>
      </c>
      <c r="X2460" s="17" t="str">
        <f t="shared" si="155"/>
        <v>Active</v>
      </c>
      <c r="Y2460" s="17" t="s">
        <v>15615</v>
      </c>
      <c r="Z2460" s="17"/>
    </row>
    <row r="2461" spans="1:26" x14ac:dyDescent="0.25">
      <c r="A2461">
        <v>2460</v>
      </c>
      <c r="B2461" s="17" t="s">
        <v>14842</v>
      </c>
      <c r="C2461" s="17">
        <v>3113</v>
      </c>
      <c r="D2461" s="17" t="str">
        <f>INDEX(Hosts!$A:$O,MATCH(Places!$C2461,Hosts!$A:$A,0),MATCH(Places!D$1,Hosts!$1:$1,0))</f>
        <v>Within an hour</v>
      </c>
      <c r="E2461" s="87">
        <f>INDEX(Hosts!$A:$O,MATCH(Places!$C2461,Hosts!$A:$A,0),MATCH(Places!E$1,Hosts!$1:$1,0))</f>
        <v>1</v>
      </c>
      <c r="F2461" s="87">
        <f>INDEX(Hosts!$A:$O,MATCH(Places!$C2461,Hosts!$A:$A,0),MATCH(Places!F$1,Hosts!$1:$1,0))</f>
        <v>0.89</v>
      </c>
      <c r="G2461" s="17" t="str">
        <f>INDEX(Hosts!$A:$O,MATCH(Places!$C2461,Hosts!$A:$A,0),MATCH(Places!G$1,Hosts!$1:$1,0))</f>
        <v>Yes</v>
      </c>
      <c r="H2461" s="17">
        <v>7</v>
      </c>
      <c r="I2461" s="17" t="str">
        <f>INDEX(Neighborhoods!$A:$C,MATCH(Places!$H2461,Neighborhoods!$A:$A,0),MATCH(Places!I$1,Neighborhoods!$1:$1,0))</f>
        <v>Brooklyn</v>
      </c>
      <c r="J2461" s="17" t="str">
        <f>INDEX(Neighborhoods!$A:$C,MATCH(Places!$H2461,Neighborhoods!$A:$A,0),MATCH(Places!J$1,Neighborhoods!$1:$1,0))</f>
        <v>Bedford-Stuyvesant</v>
      </c>
      <c r="K2461" s="17" t="s">
        <v>11822</v>
      </c>
      <c r="L2461" s="17" t="str">
        <f t="shared" si="152"/>
        <v>No</v>
      </c>
      <c r="M2461" s="17">
        <v>5</v>
      </c>
      <c r="N2461" s="17" t="str" cm="1">
        <f t="array" ref="N2461">_xlfn.IFS(M2461&lt;=2,"Small",M2461&lt;=5,"Medium",M2461&gt;5,"Large")</f>
        <v>Medium</v>
      </c>
      <c r="O2461" s="65">
        <v>256</v>
      </c>
      <c r="P2461" s="87">
        <f t="shared" si="153"/>
        <v>0.04</v>
      </c>
      <c r="Q2461" s="68">
        <v>4.9000000000000004</v>
      </c>
      <c r="R2461" s="68" t="str" cm="1">
        <f t="array" ref="R2461">_xlfn.SWITCH(ROUND(Q2461,0),5,"Excellent",4,"Good",3,"Ok","Bad")</f>
        <v>Excellent</v>
      </c>
      <c r="S2461" s="17">
        <v>67</v>
      </c>
      <c r="T2461" s="17" t="str">
        <f t="shared" si="154"/>
        <v>No</v>
      </c>
      <c r="U2461" s="82">
        <v>43247</v>
      </c>
      <c r="V2461" s="82">
        <v>43898</v>
      </c>
      <c r="W2461" s="17">
        <v>0</v>
      </c>
      <c r="X2461" s="17" t="str">
        <f t="shared" si="155"/>
        <v>Inactive</v>
      </c>
      <c r="Y2461" s="17" t="s">
        <v>15615</v>
      </c>
      <c r="Z2461" s="17"/>
    </row>
    <row r="2462" spans="1:26" x14ac:dyDescent="0.25">
      <c r="A2462">
        <v>2461</v>
      </c>
      <c r="B2462" s="17" t="s">
        <v>1803</v>
      </c>
      <c r="C2462" s="17">
        <v>389</v>
      </c>
      <c r="D2462" s="17" t="str">
        <f>INDEX(Hosts!$A:$O,MATCH(Places!$C2462,Hosts!$A:$A,0),MATCH(Places!D$1,Hosts!$1:$1,0))</f>
        <v>Within an hour</v>
      </c>
      <c r="E2462" s="87">
        <f>INDEX(Hosts!$A:$O,MATCH(Places!$C2462,Hosts!$A:$A,0),MATCH(Places!E$1,Hosts!$1:$1,0))</f>
        <v>1</v>
      </c>
      <c r="F2462" s="87">
        <f>INDEX(Hosts!$A:$O,MATCH(Places!$C2462,Hosts!$A:$A,0),MATCH(Places!F$1,Hosts!$1:$1,0))</f>
        <v>1</v>
      </c>
      <c r="G2462" s="17" t="str">
        <f>INDEX(Hosts!$A:$O,MATCH(Places!$C2462,Hosts!$A:$A,0),MATCH(Places!G$1,Hosts!$1:$1,0))</f>
        <v>Yes</v>
      </c>
      <c r="H2462" s="17">
        <v>16</v>
      </c>
      <c r="I2462" s="17" t="str">
        <f>INDEX(Neighborhoods!$A:$C,MATCH(Places!$H2462,Neighborhoods!$A:$A,0),MATCH(Places!I$1,Neighborhoods!$1:$1,0))</f>
        <v>Manhattan</v>
      </c>
      <c r="J2462" s="17" t="str">
        <f>INDEX(Neighborhoods!$A:$C,MATCH(Places!$H2462,Neighborhoods!$A:$A,0),MATCH(Places!J$1,Neighborhoods!$1:$1,0))</f>
        <v>Harlem</v>
      </c>
      <c r="K2462" s="17" t="s">
        <v>1</v>
      </c>
      <c r="L2462" s="17" t="str">
        <f t="shared" si="152"/>
        <v>Yes</v>
      </c>
      <c r="M2462" s="17">
        <v>2</v>
      </c>
      <c r="N2462" s="17" t="str" cm="1">
        <f t="array" ref="N2462">_xlfn.IFS(M2462&lt;=2,"Small",M2462&lt;=5,"Medium",M2462&gt;5,"Large")</f>
        <v>Small</v>
      </c>
      <c r="O2462" s="65">
        <v>120</v>
      </c>
      <c r="P2462" s="87">
        <f t="shared" si="153"/>
        <v>0.03</v>
      </c>
      <c r="Q2462" s="68">
        <v>4.9000000000000004</v>
      </c>
      <c r="R2462" s="68" t="str" cm="1">
        <f t="array" ref="R2462">_xlfn.SWITCH(ROUND(Q2462,0),5,"Excellent",4,"Good",3,"Ok","Bad")</f>
        <v>Excellent</v>
      </c>
      <c r="S2462" s="17">
        <v>148</v>
      </c>
      <c r="T2462" s="17" t="str">
        <f t="shared" si="154"/>
        <v>Yes</v>
      </c>
      <c r="U2462" s="82">
        <v>42800</v>
      </c>
      <c r="V2462" s="82">
        <v>44017</v>
      </c>
      <c r="W2462" s="17">
        <v>90</v>
      </c>
      <c r="X2462" s="17" t="str">
        <f t="shared" si="155"/>
        <v>Active</v>
      </c>
      <c r="Y2462" s="17" t="s">
        <v>15616</v>
      </c>
      <c r="Z2462" s="17"/>
    </row>
    <row r="2463" spans="1:26" x14ac:dyDescent="0.25">
      <c r="A2463">
        <v>2462</v>
      </c>
      <c r="B2463" s="17" t="s">
        <v>15566</v>
      </c>
      <c r="C2463" s="17">
        <v>2093</v>
      </c>
      <c r="D2463" s="17" t="str">
        <f>INDEX(Hosts!$A:$O,MATCH(Places!$C2463,Hosts!$A:$A,0),MATCH(Places!D$1,Hosts!$1:$1,0))</f>
        <v>Within an hour</v>
      </c>
      <c r="E2463" s="87">
        <f>INDEX(Hosts!$A:$O,MATCH(Places!$C2463,Hosts!$A:$A,0),MATCH(Places!E$1,Hosts!$1:$1,0))</f>
        <v>1</v>
      </c>
      <c r="F2463" s="87">
        <f>INDEX(Hosts!$A:$O,MATCH(Places!$C2463,Hosts!$A:$A,0),MATCH(Places!F$1,Hosts!$1:$1,0))</f>
        <v>0.98</v>
      </c>
      <c r="G2463" s="17" t="str">
        <f>INDEX(Hosts!$A:$O,MATCH(Places!$C2463,Hosts!$A:$A,0),MATCH(Places!G$1,Hosts!$1:$1,0))</f>
        <v>No</v>
      </c>
      <c r="H2463" s="17">
        <v>16</v>
      </c>
      <c r="I2463" s="17" t="str">
        <f>INDEX(Neighborhoods!$A:$C,MATCH(Places!$H2463,Neighborhoods!$A:$A,0),MATCH(Places!I$1,Neighborhoods!$1:$1,0))</f>
        <v>Manhattan</v>
      </c>
      <c r="J2463" s="17" t="str">
        <f>INDEX(Neighborhoods!$A:$C,MATCH(Places!$H2463,Neighborhoods!$A:$A,0),MATCH(Places!J$1,Neighborhoods!$1:$1,0))</f>
        <v>Harlem</v>
      </c>
      <c r="K2463" s="17" t="s">
        <v>1</v>
      </c>
      <c r="L2463" s="17" t="str">
        <f t="shared" si="152"/>
        <v>Yes</v>
      </c>
      <c r="M2463" s="17">
        <v>2</v>
      </c>
      <c r="N2463" s="17" t="str" cm="1">
        <f t="array" ref="N2463">_xlfn.IFS(M2463&lt;=2,"Small",M2463&lt;=5,"Medium",M2463&gt;5,"Large")</f>
        <v>Small</v>
      </c>
      <c r="O2463" s="65">
        <v>47</v>
      </c>
      <c r="P2463" s="87">
        <f t="shared" si="153"/>
        <v>0.03</v>
      </c>
      <c r="Q2463" s="68">
        <v>4.75</v>
      </c>
      <c r="R2463" s="68" t="str" cm="1">
        <f t="array" ref="R2463">_xlfn.SWITCH(ROUND(Q2463,0),5,"Excellent",4,"Good",3,"Ok","Bad")</f>
        <v>Excellent</v>
      </c>
      <c r="S2463" s="17">
        <v>95</v>
      </c>
      <c r="T2463" s="17" t="str">
        <f t="shared" si="154"/>
        <v>No</v>
      </c>
      <c r="U2463" s="82">
        <v>42813</v>
      </c>
      <c r="V2463" s="82">
        <v>43894</v>
      </c>
      <c r="W2463" s="17">
        <v>90</v>
      </c>
      <c r="X2463" s="17" t="str">
        <f t="shared" si="155"/>
        <v>Active</v>
      </c>
      <c r="Y2463" s="17" t="s">
        <v>15616</v>
      </c>
      <c r="Z2463" s="17"/>
    </row>
    <row r="2464" spans="1:26" x14ac:dyDescent="0.25">
      <c r="A2464">
        <v>2463</v>
      </c>
      <c r="B2464" s="17" t="s">
        <v>1804</v>
      </c>
      <c r="C2464" s="17">
        <v>986</v>
      </c>
      <c r="D2464" s="17" t="str">
        <f>INDEX(Hosts!$A:$O,MATCH(Places!$C2464,Hosts!$A:$A,0),MATCH(Places!D$1,Hosts!$1:$1,0))</f>
        <v>A few days or more</v>
      </c>
      <c r="E2464" s="87">
        <f>INDEX(Hosts!$A:$O,MATCH(Places!$C2464,Hosts!$A:$A,0),MATCH(Places!E$1,Hosts!$1:$1,0))</f>
        <v>0</v>
      </c>
      <c r="F2464" s="87">
        <f>INDEX(Hosts!$A:$O,MATCH(Places!$C2464,Hosts!$A:$A,0),MATCH(Places!F$1,Hosts!$1:$1,0))</f>
        <v>0.5</v>
      </c>
      <c r="G2464" s="17" t="str">
        <f>INDEX(Hosts!$A:$O,MATCH(Places!$C2464,Hosts!$A:$A,0),MATCH(Places!G$1,Hosts!$1:$1,0))</f>
        <v>No</v>
      </c>
      <c r="H2464" s="17">
        <v>7</v>
      </c>
      <c r="I2464" s="17" t="str">
        <f>INDEX(Neighborhoods!$A:$C,MATCH(Places!$H2464,Neighborhoods!$A:$A,0),MATCH(Places!I$1,Neighborhoods!$1:$1,0))</f>
        <v>Brooklyn</v>
      </c>
      <c r="J2464" s="17" t="str">
        <f>INDEX(Neighborhoods!$A:$C,MATCH(Places!$H2464,Neighborhoods!$A:$A,0),MATCH(Places!J$1,Neighborhoods!$1:$1,0))</f>
        <v>Bedford-Stuyvesant</v>
      </c>
      <c r="K2464" s="17" t="s">
        <v>1</v>
      </c>
      <c r="L2464" s="17" t="str">
        <f t="shared" si="152"/>
        <v>Yes</v>
      </c>
      <c r="M2464" s="17">
        <v>1</v>
      </c>
      <c r="N2464" s="17" t="str" cm="1">
        <f t="array" ref="N2464">_xlfn.IFS(M2464&lt;=2,"Small",M2464&lt;=5,"Medium",M2464&gt;5,"Large")</f>
        <v>Small</v>
      </c>
      <c r="O2464" s="65">
        <v>33</v>
      </c>
      <c r="P2464" s="87">
        <f t="shared" si="153"/>
        <v>0.03</v>
      </c>
      <c r="Q2464" s="68">
        <v>4.53</v>
      </c>
      <c r="R2464" s="68" t="str" cm="1">
        <f t="array" ref="R2464">_xlfn.SWITCH(ROUND(Q2464,0),5,"Excellent",4,"Good",3,"Ok","Bad")</f>
        <v>Excellent</v>
      </c>
      <c r="S2464" s="17">
        <v>15</v>
      </c>
      <c r="T2464" s="17" t="str">
        <f t="shared" si="154"/>
        <v>No</v>
      </c>
      <c r="U2464" s="82">
        <v>42785</v>
      </c>
      <c r="V2464" s="82">
        <v>43766</v>
      </c>
      <c r="W2464" s="17">
        <v>364</v>
      </c>
      <c r="X2464" s="17" t="str">
        <f t="shared" si="155"/>
        <v>Active</v>
      </c>
      <c r="Y2464" s="17" t="s">
        <v>15615</v>
      </c>
      <c r="Z2464" s="17"/>
    </row>
    <row r="2465" spans="1:26" x14ac:dyDescent="0.25">
      <c r="A2465">
        <v>2464</v>
      </c>
      <c r="B2465" s="17" t="s">
        <v>1805</v>
      </c>
      <c r="C2465" s="17">
        <v>3116</v>
      </c>
      <c r="D2465" s="17" t="str">
        <f>INDEX(Hosts!$A:$O,MATCH(Places!$C2465,Hosts!$A:$A,0),MATCH(Places!D$1,Hosts!$1:$1,0))</f>
        <v>Within an hour</v>
      </c>
      <c r="E2465" s="87">
        <f>INDEX(Hosts!$A:$O,MATCH(Places!$C2465,Hosts!$A:$A,0),MATCH(Places!E$1,Hosts!$1:$1,0))</f>
        <v>1</v>
      </c>
      <c r="F2465" s="87">
        <f>INDEX(Hosts!$A:$O,MATCH(Places!$C2465,Hosts!$A:$A,0),MATCH(Places!F$1,Hosts!$1:$1,0))</f>
        <v>1</v>
      </c>
      <c r="G2465" s="17" t="str">
        <f>INDEX(Hosts!$A:$O,MATCH(Places!$C2465,Hosts!$A:$A,0),MATCH(Places!G$1,Hosts!$1:$1,0))</f>
        <v>No</v>
      </c>
      <c r="H2465" s="17">
        <v>26</v>
      </c>
      <c r="I2465" s="17" t="str">
        <f>INDEX(Neighborhoods!$A:$C,MATCH(Places!$H2465,Neighborhoods!$A:$A,0),MATCH(Places!I$1,Neighborhoods!$1:$1,0))</f>
        <v>Queens</v>
      </c>
      <c r="J2465" s="17" t="str">
        <f>INDEX(Neighborhoods!$A:$C,MATCH(Places!$H2465,Neighborhoods!$A:$A,0),MATCH(Places!J$1,Neighborhoods!$1:$1,0))</f>
        <v>Sunnyside</v>
      </c>
      <c r="K2465" s="17" t="s">
        <v>11822</v>
      </c>
      <c r="L2465" s="17" t="str">
        <f t="shared" si="152"/>
        <v>No</v>
      </c>
      <c r="M2465" s="17">
        <v>4</v>
      </c>
      <c r="N2465" s="17" t="str" cm="1">
        <f t="array" ref="N2465">_xlfn.IFS(M2465&lt;=2,"Small",M2465&lt;=5,"Medium",M2465&gt;5,"Large")</f>
        <v>Medium</v>
      </c>
      <c r="O2465" s="65">
        <v>69</v>
      </c>
      <c r="P2465" s="87">
        <f t="shared" si="153"/>
        <v>0.03</v>
      </c>
      <c r="Q2465" s="68">
        <v>4.83</v>
      </c>
      <c r="R2465" s="68" t="str" cm="1">
        <f t="array" ref="R2465">_xlfn.SWITCH(ROUND(Q2465,0),5,"Excellent",4,"Good",3,"Ok","Bad")</f>
        <v>Excellent</v>
      </c>
      <c r="S2465" s="17">
        <v>128</v>
      </c>
      <c r="T2465" s="17" t="str">
        <f t="shared" si="154"/>
        <v>Yes</v>
      </c>
      <c r="U2465" s="82">
        <v>42769</v>
      </c>
      <c r="V2465" s="82">
        <v>44029</v>
      </c>
      <c r="W2465" s="17">
        <v>1</v>
      </c>
      <c r="X2465" s="17" t="str">
        <f t="shared" si="155"/>
        <v>Active</v>
      </c>
      <c r="Y2465" s="17" t="s">
        <v>15616</v>
      </c>
      <c r="Z2465" s="17"/>
    </row>
    <row r="2466" spans="1:26" x14ac:dyDescent="0.25">
      <c r="A2466">
        <v>2465</v>
      </c>
      <c r="B2466" s="17" t="s">
        <v>1806</v>
      </c>
      <c r="C2466" s="17">
        <v>28</v>
      </c>
      <c r="D2466" s="17" t="str">
        <f>INDEX(Hosts!$A:$O,MATCH(Places!$C2466,Hosts!$A:$A,0),MATCH(Places!D$1,Hosts!$1:$1,0))</f>
        <v>Within a few hours</v>
      </c>
      <c r="E2466" s="87">
        <f>INDEX(Hosts!$A:$O,MATCH(Places!$C2466,Hosts!$A:$A,0),MATCH(Places!E$1,Hosts!$1:$1,0))</f>
        <v>1</v>
      </c>
      <c r="F2466" s="87">
        <f>INDEX(Hosts!$A:$O,MATCH(Places!$C2466,Hosts!$A:$A,0),MATCH(Places!F$1,Hosts!$1:$1,0))</f>
        <v>1</v>
      </c>
      <c r="G2466" s="17" t="str">
        <f>INDEX(Hosts!$A:$O,MATCH(Places!$C2466,Hosts!$A:$A,0),MATCH(Places!G$1,Hosts!$1:$1,0))</f>
        <v>Yes</v>
      </c>
      <c r="H2466" s="17">
        <v>8</v>
      </c>
      <c r="I2466" s="17" t="str">
        <f>INDEX(Neighborhoods!$A:$C,MATCH(Places!$H2466,Neighborhoods!$A:$A,0),MATCH(Places!I$1,Neighborhoods!$1:$1,0))</f>
        <v>Brooklyn</v>
      </c>
      <c r="J2466" s="17" t="str">
        <f>INDEX(Neighborhoods!$A:$C,MATCH(Places!$H2466,Neighborhoods!$A:$A,0),MATCH(Places!J$1,Neighborhoods!$1:$1,0))</f>
        <v>Bushwick</v>
      </c>
      <c r="K2466" s="17" t="s">
        <v>1</v>
      </c>
      <c r="L2466" s="17" t="str">
        <f t="shared" si="152"/>
        <v>Yes</v>
      </c>
      <c r="M2466" s="17">
        <v>1</v>
      </c>
      <c r="N2466" s="17" t="str" cm="1">
        <f t="array" ref="N2466">_xlfn.IFS(M2466&lt;=2,"Small",M2466&lt;=5,"Medium",M2466&gt;5,"Large")</f>
        <v>Small</v>
      </c>
      <c r="O2466" s="65">
        <v>58</v>
      </c>
      <c r="P2466" s="87">
        <f t="shared" si="153"/>
        <v>0.03</v>
      </c>
      <c r="Q2466" s="68">
        <v>4.9800000000000004</v>
      </c>
      <c r="R2466" s="68" t="str" cm="1">
        <f t="array" ref="R2466">_xlfn.SWITCH(ROUND(Q2466,0),5,"Excellent",4,"Good",3,"Ok","Bad")</f>
        <v>Excellent</v>
      </c>
      <c r="S2466" s="17">
        <v>123</v>
      </c>
      <c r="T2466" s="17" t="str">
        <f t="shared" si="154"/>
        <v>Yes</v>
      </c>
      <c r="U2466" s="82">
        <v>42874</v>
      </c>
      <c r="V2466" s="82">
        <v>43893</v>
      </c>
      <c r="W2466" s="17">
        <v>364</v>
      </c>
      <c r="X2466" s="17" t="str">
        <f t="shared" si="155"/>
        <v>Active</v>
      </c>
      <c r="Y2466" s="17" t="s">
        <v>15615</v>
      </c>
      <c r="Z2466" s="17"/>
    </row>
    <row r="2467" spans="1:26" x14ac:dyDescent="0.25">
      <c r="A2467">
        <v>2466</v>
      </c>
      <c r="B2467" s="17" t="s">
        <v>14613</v>
      </c>
      <c r="C2467" s="17">
        <v>1720</v>
      </c>
      <c r="D2467" s="17" t="str">
        <f>INDEX(Hosts!$A:$O,MATCH(Places!$C2467,Hosts!$A:$A,0),MATCH(Places!D$1,Hosts!$1:$1,0))</f>
        <v>Within an hour</v>
      </c>
      <c r="E2467" s="87">
        <f>INDEX(Hosts!$A:$O,MATCH(Places!$C2467,Hosts!$A:$A,0),MATCH(Places!E$1,Hosts!$1:$1,0))</f>
        <v>1</v>
      </c>
      <c r="F2467" s="87">
        <f>INDEX(Hosts!$A:$O,MATCH(Places!$C2467,Hosts!$A:$A,0),MATCH(Places!F$1,Hosts!$1:$1,0))</f>
        <v>1</v>
      </c>
      <c r="G2467" s="17" t="str">
        <f>INDEX(Hosts!$A:$O,MATCH(Places!$C2467,Hosts!$A:$A,0),MATCH(Places!G$1,Hosts!$1:$1,0))</f>
        <v>Yes</v>
      </c>
      <c r="H2467" s="17">
        <v>7</v>
      </c>
      <c r="I2467" s="17" t="str">
        <f>INDEX(Neighborhoods!$A:$C,MATCH(Places!$H2467,Neighborhoods!$A:$A,0),MATCH(Places!I$1,Neighborhoods!$1:$1,0))</f>
        <v>Brooklyn</v>
      </c>
      <c r="J2467" s="17" t="str">
        <f>INDEX(Neighborhoods!$A:$C,MATCH(Places!$H2467,Neighborhoods!$A:$A,0),MATCH(Places!J$1,Neighborhoods!$1:$1,0))</f>
        <v>Bedford-Stuyvesant</v>
      </c>
      <c r="K2467" s="17" t="s">
        <v>11822</v>
      </c>
      <c r="L2467" s="17" t="str">
        <f t="shared" si="152"/>
        <v>No</v>
      </c>
      <c r="M2467" s="17">
        <v>4</v>
      </c>
      <c r="N2467" s="17" t="str" cm="1">
        <f t="array" ref="N2467">_xlfn.IFS(M2467&lt;=2,"Small",M2467&lt;=5,"Medium",M2467&gt;5,"Large")</f>
        <v>Medium</v>
      </c>
      <c r="O2467" s="65">
        <v>113</v>
      </c>
      <c r="P2467" s="87">
        <f t="shared" si="153"/>
        <v>0.03</v>
      </c>
      <c r="Q2467" s="68">
        <v>4.91</v>
      </c>
      <c r="R2467" s="68" t="str" cm="1">
        <f t="array" ref="R2467">_xlfn.SWITCH(ROUND(Q2467,0),5,"Excellent",4,"Good",3,"Ok","Bad")</f>
        <v>Excellent</v>
      </c>
      <c r="S2467" s="17">
        <v>161</v>
      </c>
      <c r="T2467" s="17" t="str">
        <f t="shared" si="154"/>
        <v>Yes</v>
      </c>
      <c r="U2467" s="82">
        <v>42754</v>
      </c>
      <c r="V2467" s="82">
        <v>44039</v>
      </c>
      <c r="W2467" s="17">
        <v>10</v>
      </c>
      <c r="X2467" s="17" t="str">
        <f t="shared" si="155"/>
        <v>Active</v>
      </c>
      <c r="Y2467" s="17" t="s">
        <v>15616</v>
      </c>
      <c r="Z2467" s="17"/>
    </row>
    <row r="2468" spans="1:26" x14ac:dyDescent="0.25">
      <c r="A2468">
        <v>2467</v>
      </c>
      <c r="B2468" s="17" t="s">
        <v>1807</v>
      </c>
      <c r="C2468" s="17">
        <v>1154</v>
      </c>
      <c r="D2468" s="17" t="str">
        <f>INDEX(Hosts!$A:$O,MATCH(Places!$C2468,Hosts!$A:$A,0),MATCH(Places!D$1,Hosts!$1:$1,0))</f>
        <v>Within a day</v>
      </c>
      <c r="E2468" s="87">
        <f>INDEX(Hosts!$A:$O,MATCH(Places!$C2468,Hosts!$A:$A,0),MATCH(Places!E$1,Hosts!$1:$1,0))</f>
        <v>1</v>
      </c>
      <c r="F2468" s="87">
        <f>INDEX(Hosts!$A:$O,MATCH(Places!$C2468,Hosts!$A:$A,0),MATCH(Places!F$1,Hosts!$1:$1,0))</f>
        <v>0.56999999999999995</v>
      </c>
      <c r="G2468" s="17" t="str">
        <f>INDEX(Hosts!$A:$O,MATCH(Places!$C2468,Hosts!$A:$A,0),MATCH(Places!G$1,Hosts!$1:$1,0))</f>
        <v>No</v>
      </c>
      <c r="H2468" s="17">
        <v>11</v>
      </c>
      <c r="I2468" s="17" t="str">
        <f>INDEX(Neighborhoods!$A:$C,MATCH(Places!$H2468,Neighborhoods!$A:$A,0),MATCH(Places!I$1,Neighborhoods!$1:$1,0))</f>
        <v>Brooklyn</v>
      </c>
      <c r="J2468" s="17" t="str">
        <f>INDEX(Neighborhoods!$A:$C,MATCH(Places!$H2468,Neighborhoods!$A:$A,0),MATCH(Places!J$1,Neighborhoods!$1:$1,0))</f>
        <v>Greenpoint</v>
      </c>
      <c r="K2468" s="17" t="s">
        <v>11822</v>
      </c>
      <c r="L2468" s="17" t="str">
        <f t="shared" si="152"/>
        <v>No</v>
      </c>
      <c r="M2468" s="17">
        <v>3</v>
      </c>
      <c r="N2468" s="17" t="str" cm="1">
        <f t="array" ref="N2468">_xlfn.IFS(M2468&lt;=2,"Small",M2468&lt;=5,"Medium",M2468&gt;5,"Large")</f>
        <v>Medium</v>
      </c>
      <c r="O2468" s="65">
        <v>132</v>
      </c>
      <c r="P2468" s="87">
        <f t="shared" si="153"/>
        <v>0.03</v>
      </c>
      <c r="Q2468" s="68">
        <v>4.74</v>
      </c>
      <c r="R2468" s="68" t="str" cm="1">
        <f t="array" ref="R2468">_xlfn.SWITCH(ROUND(Q2468,0),5,"Excellent",4,"Good",3,"Ok","Bad")</f>
        <v>Excellent</v>
      </c>
      <c r="S2468" s="17">
        <v>34</v>
      </c>
      <c r="T2468" s="17" t="str">
        <f t="shared" si="154"/>
        <v>No</v>
      </c>
      <c r="U2468" s="82">
        <v>42756</v>
      </c>
      <c r="V2468" s="82">
        <v>43770</v>
      </c>
      <c r="W2468" s="17">
        <v>213</v>
      </c>
      <c r="X2468" s="17" t="str">
        <f t="shared" si="155"/>
        <v>Active</v>
      </c>
      <c r="Y2468" s="17" t="s">
        <v>15615</v>
      </c>
      <c r="Z2468" s="17"/>
    </row>
    <row r="2469" spans="1:26" x14ac:dyDescent="0.25">
      <c r="A2469">
        <v>2468</v>
      </c>
      <c r="B2469" s="17" t="s">
        <v>1808</v>
      </c>
      <c r="C2469" s="17">
        <v>3117</v>
      </c>
      <c r="D2469" s="17" t="str">
        <f>INDEX(Hosts!$A:$O,MATCH(Places!$C2469,Hosts!$A:$A,0),MATCH(Places!D$1,Hosts!$1:$1,0))</f>
        <v>Within a day</v>
      </c>
      <c r="E2469" s="87">
        <f>INDEX(Hosts!$A:$O,MATCH(Places!$C2469,Hosts!$A:$A,0),MATCH(Places!E$1,Hosts!$1:$1,0))</f>
        <v>1</v>
      </c>
      <c r="F2469" s="87">
        <f>INDEX(Hosts!$A:$O,MATCH(Places!$C2469,Hosts!$A:$A,0),MATCH(Places!F$1,Hosts!$1:$1,0))</f>
        <v>0.97</v>
      </c>
      <c r="G2469" s="17" t="str">
        <f>INDEX(Hosts!$A:$O,MATCH(Places!$C2469,Hosts!$A:$A,0),MATCH(Places!G$1,Hosts!$1:$1,0))</f>
        <v>Yes</v>
      </c>
      <c r="H2469" s="17">
        <v>7</v>
      </c>
      <c r="I2469" s="17" t="str">
        <f>INDEX(Neighborhoods!$A:$C,MATCH(Places!$H2469,Neighborhoods!$A:$A,0),MATCH(Places!I$1,Neighborhoods!$1:$1,0))</f>
        <v>Brooklyn</v>
      </c>
      <c r="J2469" s="17" t="str">
        <f>INDEX(Neighborhoods!$A:$C,MATCH(Places!$H2469,Neighborhoods!$A:$A,0),MATCH(Places!J$1,Neighborhoods!$1:$1,0))</f>
        <v>Bedford-Stuyvesant</v>
      </c>
      <c r="K2469" s="17" t="s">
        <v>11822</v>
      </c>
      <c r="L2469" s="17" t="str">
        <f t="shared" si="152"/>
        <v>No</v>
      </c>
      <c r="M2469" s="17">
        <v>4</v>
      </c>
      <c r="N2469" s="17" t="str" cm="1">
        <f t="array" ref="N2469">_xlfn.IFS(M2469&lt;=2,"Small",M2469&lt;=5,"Medium",M2469&gt;5,"Large")</f>
        <v>Medium</v>
      </c>
      <c r="O2469" s="65">
        <v>135</v>
      </c>
      <c r="P2469" s="87">
        <f t="shared" si="153"/>
        <v>0.03</v>
      </c>
      <c r="Q2469" s="68">
        <v>4.99</v>
      </c>
      <c r="R2469" s="68" t="str" cm="1">
        <f t="array" ref="R2469">_xlfn.SWITCH(ROUND(Q2469,0),5,"Excellent",4,"Good",3,"Ok","Bad")</f>
        <v>Excellent</v>
      </c>
      <c r="S2469" s="17">
        <v>138</v>
      </c>
      <c r="T2469" s="17" t="str">
        <f t="shared" si="154"/>
        <v>Yes</v>
      </c>
      <c r="U2469" s="82">
        <v>42749</v>
      </c>
      <c r="V2469" s="82">
        <v>43905</v>
      </c>
      <c r="W2469" s="17">
        <v>262</v>
      </c>
      <c r="X2469" s="17" t="str">
        <f t="shared" si="155"/>
        <v>Active</v>
      </c>
      <c r="Y2469" s="17" t="s">
        <v>15615</v>
      </c>
      <c r="Z2469" s="17"/>
    </row>
    <row r="2470" spans="1:26" x14ac:dyDescent="0.25">
      <c r="A2470">
        <v>2469</v>
      </c>
      <c r="B2470" s="17" t="s">
        <v>1809</v>
      </c>
      <c r="C2470" s="17">
        <v>624</v>
      </c>
      <c r="D2470" s="17" t="str">
        <f>INDEX(Hosts!$A:$O,MATCH(Places!$C2470,Hosts!$A:$A,0),MATCH(Places!D$1,Hosts!$1:$1,0))</f>
        <v>Within an hour</v>
      </c>
      <c r="E2470" s="87">
        <f>INDEX(Hosts!$A:$O,MATCH(Places!$C2470,Hosts!$A:$A,0),MATCH(Places!E$1,Hosts!$1:$1,0))</f>
        <v>1</v>
      </c>
      <c r="F2470" s="87">
        <f>INDEX(Hosts!$A:$O,MATCH(Places!$C2470,Hosts!$A:$A,0),MATCH(Places!F$1,Hosts!$1:$1,0))</f>
        <v>0.96</v>
      </c>
      <c r="G2470" s="17" t="str">
        <f>INDEX(Hosts!$A:$O,MATCH(Places!$C2470,Hosts!$A:$A,0),MATCH(Places!G$1,Hosts!$1:$1,0))</f>
        <v>No</v>
      </c>
      <c r="H2470" s="17">
        <v>14</v>
      </c>
      <c r="I2470" s="17" t="str">
        <f>INDEX(Neighborhoods!$A:$C,MATCH(Places!$H2470,Neighborhoods!$A:$A,0),MATCH(Places!I$1,Neighborhoods!$1:$1,0))</f>
        <v>Manhattan</v>
      </c>
      <c r="J2470" s="17" t="str">
        <f>INDEX(Neighborhoods!$A:$C,MATCH(Places!$H2470,Neighborhoods!$A:$A,0),MATCH(Places!J$1,Neighborhoods!$1:$1,0))</f>
        <v>East Harlem</v>
      </c>
      <c r="K2470" s="17" t="s">
        <v>1</v>
      </c>
      <c r="L2470" s="17" t="str">
        <f t="shared" si="152"/>
        <v>Yes</v>
      </c>
      <c r="M2470" s="17">
        <v>2</v>
      </c>
      <c r="N2470" s="17" t="str" cm="1">
        <f t="array" ref="N2470">_xlfn.IFS(M2470&lt;=2,"Small",M2470&lt;=5,"Medium",M2470&gt;5,"Large")</f>
        <v>Small</v>
      </c>
      <c r="O2470" s="65">
        <v>46</v>
      </c>
      <c r="P2470" s="87">
        <f t="shared" si="153"/>
        <v>0.03</v>
      </c>
      <c r="Q2470" s="68">
        <v>4.83</v>
      </c>
      <c r="R2470" s="68" t="str" cm="1">
        <f t="array" ref="R2470">_xlfn.SWITCH(ROUND(Q2470,0),5,"Excellent",4,"Good",3,"Ok","Bad")</f>
        <v>Excellent</v>
      </c>
      <c r="S2470" s="17">
        <v>180</v>
      </c>
      <c r="T2470" s="17" t="str">
        <f t="shared" si="154"/>
        <v>Yes</v>
      </c>
      <c r="U2470" s="82">
        <v>42760</v>
      </c>
      <c r="V2470" s="82">
        <v>43983</v>
      </c>
      <c r="W2470" s="17">
        <v>63</v>
      </c>
      <c r="X2470" s="17" t="str">
        <f t="shared" si="155"/>
        <v>Active</v>
      </c>
      <c r="Y2470" s="17" t="s">
        <v>15615</v>
      </c>
      <c r="Z2470" s="17"/>
    </row>
    <row r="2471" spans="1:26" x14ac:dyDescent="0.25">
      <c r="A2471">
        <v>2470</v>
      </c>
      <c r="B2471" s="17" t="s">
        <v>1810</v>
      </c>
      <c r="C2471" s="17">
        <v>3118</v>
      </c>
      <c r="D2471" s="17" t="str">
        <f>INDEX(Hosts!$A:$O,MATCH(Places!$C2471,Hosts!$A:$A,0),MATCH(Places!D$1,Hosts!$1:$1,0))</f>
        <v>Within a few hours</v>
      </c>
      <c r="E2471" s="87">
        <f>INDEX(Hosts!$A:$O,MATCH(Places!$C2471,Hosts!$A:$A,0),MATCH(Places!E$1,Hosts!$1:$1,0))</f>
        <v>1</v>
      </c>
      <c r="F2471" s="87">
        <f>INDEX(Hosts!$A:$O,MATCH(Places!$C2471,Hosts!$A:$A,0),MATCH(Places!F$1,Hosts!$1:$1,0))</f>
        <v>0.5</v>
      </c>
      <c r="G2471" s="17" t="str">
        <f>INDEX(Hosts!$A:$O,MATCH(Places!$C2471,Hosts!$A:$A,0),MATCH(Places!G$1,Hosts!$1:$1,0))</f>
        <v>No</v>
      </c>
      <c r="H2471" s="17">
        <v>10</v>
      </c>
      <c r="I2471" s="17" t="str">
        <f>INDEX(Neighborhoods!$A:$C,MATCH(Places!$H2471,Neighborhoods!$A:$A,0),MATCH(Places!I$1,Neighborhoods!$1:$1,0))</f>
        <v>Brooklyn</v>
      </c>
      <c r="J2471" s="17" t="str">
        <f>INDEX(Neighborhoods!$A:$C,MATCH(Places!$H2471,Neighborhoods!$A:$A,0),MATCH(Places!J$1,Neighborhoods!$1:$1,0))</f>
        <v>East Flatbush</v>
      </c>
      <c r="K2471" s="17" t="s">
        <v>1</v>
      </c>
      <c r="L2471" s="17" t="str">
        <f t="shared" si="152"/>
        <v>Yes</v>
      </c>
      <c r="M2471" s="17">
        <v>1</v>
      </c>
      <c r="N2471" s="17" t="str" cm="1">
        <f t="array" ref="N2471">_xlfn.IFS(M2471&lt;=2,"Small",M2471&lt;=5,"Medium",M2471&gt;5,"Large")</f>
        <v>Small</v>
      </c>
      <c r="O2471" s="65">
        <v>50</v>
      </c>
      <c r="P2471" s="87">
        <f t="shared" si="153"/>
        <v>0.03</v>
      </c>
      <c r="Q2471" s="68">
        <v>4.5999999999999996</v>
      </c>
      <c r="R2471" s="68" t="str" cm="1">
        <f t="array" ref="R2471">_xlfn.SWITCH(ROUND(Q2471,0),5,"Excellent",4,"Good",3,"Ok","Bad")</f>
        <v>Excellent</v>
      </c>
      <c r="S2471" s="17">
        <v>10</v>
      </c>
      <c r="T2471" s="17" t="str">
        <f t="shared" si="154"/>
        <v>No</v>
      </c>
      <c r="U2471" s="82">
        <v>42752</v>
      </c>
      <c r="V2471" s="82">
        <v>43905</v>
      </c>
      <c r="W2471" s="17">
        <v>350</v>
      </c>
      <c r="X2471" s="17" t="str">
        <f t="shared" si="155"/>
        <v>Active</v>
      </c>
      <c r="Y2471" s="17" t="s">
        <v>15615</v>
      </c>
      <c r="Z2471" s="17"/>
    </row>
    <row r="2472" spans="1:26" x14ac:dyDescent="0.25">
      <c r="A2472">
        <v>2471</v>
      </c>
      <c r="B2472" s="17" t="s">
        <v>1811</v>
      </c>
      <c r="C2472" s="17">
        <v>3120</v>
      </c>
      <c r="D2472" s="17" t="str">
        <f>INDEX(Hosts!$A:$O,MATCH(Places!$C2472,Hosts!$A:$A,0),MATCH(Places!D$1,Hosts!$1:$1,0))</f>
        <v>Within a few hours</v>
      </c>
      <c r="E2472" s="87">
        <f>INDEX(Hosts!$A:$O,MATCH(Places!$C2472,Hosts!$A:$A,0),MATCH(Places!E$1,Hosts!$1:$1,0))</f>
        <v>1</v>
      </c>
      <c r="F2472" s="87">
        <f>INDEX(Hosts!$A:$O,MATCH(Places!$C2472,Hosts!$A:$A,0),MATCH(Places!F$1,Hosts!$1:$1,0))</f>
        <v>0.86</v>
      </c>
      <c r="G2472" s="17" t="str">
        <f>INDEX(Hosts!$A:$O,MATCH(Places!$C2472,Hosts!$A:$A,0),MATCH(Places!G$1,Hosts!$1:$1,0))</f>
        <v>No</v>
      </c>
      <c r="H2472" s="17">
        <v>12</v>
      </c>
      <c r="I2472" s="17" t="str">
        <f>INDEX(Neighborhoods!$A:$C,MATCH(Places!$H2472,Neighborhoods!$A:$A,0),MATCH(Places!I$1,Neighborhoods!$1:$1,0))</f>
        <v>Brooklyn</v>
      </c>
      <c r="J2472" s="17" t="str">
        <f>INDEX(Neighborhoods!$A:$C,MATCH(Places!$H2472,Neighborhoods!$A:$A,0),MATCH(Places!J$1,Neighborhoods!$1:$1,0))</f>
        <v>Williamsburg</v>
      </c>
      <c r="K2472" s="17" t="s">
        <v>1</v>
      </c>
      <c r="L2472" s="17" t="str">
        <f t="shared" si="152"/>
        <v>Yes</v>
      </c>
      <c r="M2472" s="17">
        <v>2</v>
      </c>
      <c r="N2472" s="17" t="str" cm="1">
        <f t="array" ref="N2472">_xlfn.IFS(M2472&lt;=2,"Small",M2472&lt;=5,"Medium",M2472&gt;5,"Large")</f>
        <v>Small</v>
      </c>
      <c r="O2472" s="65">
        <v>60</v>
      </c>
      <c r="P2472" s="87">
        <f t="shared" si="153"/>
        <v>0.03</v>
      </c>
      <c r="Q2472" s="68">
        <v>4.9000000000000004</v>
      </c>
      <c r="R2472" s="68" t="str" cm="1">
        <f t="array" ref="R2472">_xlfn.SWITCH(ROUND(Q2472,0),5,"Excellent",4,"Good",3,"Ok","Bad")</f>
        <v>Excellent</v>
      </c>
      <c r="S2472" s="17">
        <v>20</v>
      </c>
      <c r="T2472" s="17" t="str">
        <f t="shared" si="154"/>
        <v>No</v>
      </c>
      <c r="U2472" s="82">
        <v>42746</v>
      </c>
      <c r="V2472" s="82">
        <v>43833</v>
      </c>
      <c r="W2472" s="17">
        <v>0</v>
      </c>
      <c r="X2472" s="17" t="str">
        <f t="shared" si="155"/>
        <v>Inactive</v>
      </c>
      <c r="Y2472" s="17" t="s">
        <v>15616</v>
      </c>
      <c r="Z2472" s="17"/>
    </row>
    <row r="2473" spans="1:26" x14ac:dyDescent="0.25">
      <c r="A2473">
        <v>2472</v>
      </c>
      <c r="B2473" s="17" t="s">
        <v>15461</v>
      </c>
      <c r="C2473" s="17">
        <v>3125</v>
      </c>
      <c r="D2473" s="17" t="str">
        <f>INDEX(Hosts!$A:$O,MATCH(Places!$C2473,Hosts!$A:$A,0),MATCH(Places!D$1,Hosts!$1:$1,0))</f>
        <v>Within an hour</v>
      </c>
      <c r="E2473" s="87">
        <f>INDEX(Hosts!$A:$O,MATCH(Places!$C2473,Hosts!$A:$A,0),MATCH(Places!E$1,Hosts!$1:$1,0))</f>
        <v>1</v>
      </c>
      <c r="F2473" s="87">
        <f>INDEX(Hosts!$A:$O,MATCH(Places!$C2473,Hosts!$A:$A,0),MATCH(Places!F$1,Hosts!$1:$1,0))</f>
        <v>1</v>
      </c>
      <c r="G2473" s="17" t="str">
        <f>INDEX(Hosts!$A:$O,MATCH(Places!$C2473,Hosts!$A:$A,0),MATCH(Places!G$1,Hosts!$1:$1,0))</f>
        <v>No</v>
      </c>
      <c r="H2473" s="17">
        <v>7</v>
      </c>
      <c r="I2473" s="17" t="str">
        <f>INDEX(Neighborhoods!$A:$C,MATCH(Places!$H2473,Neighborhoods!$A:$A,0),MATCH(Places!I$1,Neighborhoods!$1:$1,0))</f>
        <v>Brooklyn</v>
      </c>
      <c r="J2473" s="17" t="str">
        <f>INDEX(Neighborhoods!$A:$C,MATCH(Places!$H2473,Neighborhoods!$A:$A,0),MATCH(Places!J$1,Neighborhoods!$1:$1,0))</f>
        <v>Bedford-Stuyvesant</v>
      </c>
      <c r="K2473" s="17" t="s">
        <v>1</v>
      </c>
      <c r="L2473" s="17" t="str">
        <f t="shared" si="152"/>
        <v>Yes</v>
      </c>
      <c r="M2473" s="17">
        <v>2</v>
      </c>
      <c r="N2473" s="17" t="str" cm="1">
        <f t="array" ref="N2473">_xlfn.IFS(M2473&lt;=2,"Small",M2473&lt;=5,"Medium",M2473&gt;5,"Large")</f>
        <v>Small</v>
      </c>
      <c r="O2473" s="65">
        <v>44</v>
      </c>
      <c r="P2473" s="87">
        <f t="shared" si="153"/>
        <v>0.03</v>
      </c>
      <c r="Q2473" s="68">
        <v>4.88</v>
      </c>
      <c r="R2473" s="68" t="str" cm="1">
        <f t="array" ref="R2473">_xlfn.SWITCH(ROUND(Q2473,0),5,"Excellent",4,"Good",3,"Ok","Bad")</f>
        <v>Excellent</v>
      </c>
      <c r="S2473" s="17">
        <v>129</v>
      </c>
      <c r="T2473" s="17" t="str">
        <f t="shared" si="154"/>
        <v>Yes</v>
      </c>
      <c r="U2473" s="82">
        <v>42786</v>
      </c>
      <c r="V2473" s="82">
        <v>44055</v>
      </c>
      <c r="W2473" s="17">
        <v>1</v>
      </c>
      <c r="X2473" s="17" t="str">
        <f t="shared" si="155"/>
        <v>Active</v>
      </c>
      <c r="Y2473" s="17" t="s">
        <v>15616</v>
      </c>
      <c r="Z2473" s="17"/>
    </row>
    <row r="2474" spans="1:26" x14ac:dyDescent="0.25">
      <c r="A2474">
        <v>2473</v>
      </c>
      <c r="B2474" s="17" t="s">
        <v>1812</v>
      </c>
      <c r="C2474" s="17">
        <v>2687</v>
      </c>
      <c r="D2474" s="17" t="str">
        <f>INDEX(Hosts!$A:$O,MATCH(Places!$C2474,Hosts!$A:$A,0),MATCH(Places!D$1,Hosts!$1:$1,0))</f>
        <v>Within an hour</v>
      </c>
      <c r="E2474" s="87">
        <f>INDEX(Hosts!$A:$O,MATCH(Places!$C2474,Hosts!$A:$A,0),MATCH(Places!E$1,Hosts!$1:$1,0))</f>
        <v>1</v>
      </c>
      <c r="F2474" s="87">
        <f>INDEX(Hosts!$A:$O,MATCH(Places!$C2474,Hosts!$A:$A,0),MATCH(Places!F$1,Hosts!$1:$1,0))</f>
        <v>0.96</v>
      </c>
      <c r="G2474" s="17" t="str">
        <f>INDEX(Hosts!$A:$O,MATCH(Places!$C2474,Hosts!$A:$A,0),MATCH(Places!G$1,Hosts!$1:$1,0))</f>
        <v>No</v>
      </c>
      <c r="H2474" s="17">
        <v>13</v>
      </c>
      <c r="I2474" s="17" t="str">
        <f>INDEX(Neighborhoods!$A:$C,MATCH(Places!$H2474,Neighborhoods!$A:$A,0),MATCH(Places!I$1,Neighborhoods!$1:$1,0))</f>
        <v>Manhattan</v>
      </c>
      <c r="J2474" s="17" t="str">
        <f>INDEX(Neighborhoods!$A:$C,MATCH(Places!$H2474,Neighborhoods!$A:$A,0),MATCH(Places!J$1,Neighborhoods!$1:$1,0))</f>
        <v>Chelsea</v>
      </c>
      <c r="K2474" s="17" t="s">
        <v>11822</v>
      </c>
      <c r="L2474" s="17" t="str">
        <f t="shared" si="152"/>
        <v>No</v>
      </c>
      <c r="M2474" s="17">
        <v>3</v>
      </c>
      <c r="N2474" s="17" t="str" cm="1">
        <f t="array" ref="N2474">_xlfn.IFS(M2474&lt;=2,"Small",M2474&lt;=5,"Medium",M2474&gt;5,"Large")</f>
        <v>Medium</v>
      </c>
      <c r="O2474" s="65">
        <v>136</v>
      </c>
      <c r="P2474" s="87">
        <f t="shared" si="153"/>
        <v>0.03</v>
      </c>
      <c r="Q2474" s="68">
        <v>4.76</v>
      </c>
      <c r="R2474" s="68" t="str" cm="1">
        <f t="array" ref="R2474">_xlfn.SWITCH(ROUND(Q2474,0),5,"Excellent",4,"Good",3,"Ok","Bad")</f>
        <v>Excellent</v>
      </c>
      <c r="S2474" s="17">
        <v>125</v>
      </c>
      <c r="T2474" s="17" t="str">
        <f t="shared" si="154"/>
        <v>No</v>
      </c>
      <c r="U2474" s="82">
        <v>42758</v>
      </c>
      <c r="V2474" s="82">
        <v>44052</v>
      </c>
      <c r="W2474" s="17">
        <v>324</v>
      </c>
      <c r="X2474" s="17" t="str">
        <f t="shared" si="155"/>
        <v>Active</v>
      </c>
      <c r="Y2474" s="17" t="s">
        <v>15615</v>
      </c>
      <c r="Z2474" s="17"/>
    </row>
    <row r="2475" spans="1:26" x14ac:dyDescent="0.25">
      <c r="A2475">
        <v>2474</v>
      </c>
      <c r="B2475" s="17" t="s">
        <v>1813</v>
      </c>
      <c r="C2475" s="17">
        <v>3127</v>
      </c>
      <c r="D2475" s="17" t="str">
        <f>INDEX(Hosts!$A:$O,MATCH(Places!$C2475,Hosts!$A:$A,0),MATCH(Places!D$1,Hosts!$1:$1,0))</f>
        <v>Within an hour</v>
      </c>
      <c r="E2475" s="87">
        <f>INDEX(Hosts!$A:$O,MATCH(Places!$C2475,Hosts!$A:$A,0),MATCH(Places!E$1,Hosts!$1:$1,0))</f>
        <v>1</v>
      </c>
      <c r="F2475" s="87">
        <f>INDEX(Hosts!$A:$O,MATCH(Places!$C2475,Hosts!$A:$A,0),MATCH(Places!F$1,Hosts!$1:$1,0))</f>
        <v>1</v>
      </c>
      <c r="G2475" s="17" t="str">
        <f>INDEX(Hosts!$A:$O,MATCH(Places!$C2475,Hosts!$A:$A,0),MATCH(Places!G$1,Hosts!$1:$1,0))</f>
        <v>Yes</v>
      </c>
      <c r="H2475" s="17">
        <v>16</v>
      </c>
      <c r="I2475" s="17" t="str">
        <f>INDEX(Neighborhoods!$A:$C,MATCH(Places!$H2475,Neighborhoods!$A:$A,0),MATCH(Places!I$1,Neighborhoods!$1:$1,0))</f>
        <v>Manhattan</v>
      </c>
      <c r="J2475" s="17" t="str">
        <f>INDEX(Neighborhoods!$A:$C,MATCH(Places!$H2475,Neighborhoods!$A:$A,0),MATCH(Places!J$1,Neighborhoods!$1:$1,0))</f>
        <v>Harlem</v>
      </c>
      <c r="K2475" s="17" t="s">
        <v>11822</v>
      </c>
      <c r="L2475" s="17" t="str">
        <f t="shared" si="152"/>
        <v>No</v>
      </c>
      <c r="M2475" s="17">
        <v>4</v>
      </c>
      <c r="N2475" s="17" t="str" cm="1">
        <f t="array" ref="N2475">_xlfn.IFS(M2475&lt;=2,"Small",M2475&lt;=5,"Medium",M2475&gt;5,"Large")</f>
        <v>Medium</v>
      </c>
      <c r="O2475" s="65">
        <v>160</v>
      </c>
      <c r="P2475" s="87">
        <f t="shared" si="153"/>
        <v>0.03</v>
      </c>
      <c r="Q2475" s="68">
        <v>4.92</v>
      </c>
      <c r="R2475" s="68" t="str" cm="1">
        <f t="array" ref="R2475">_xlfn.SWITCH(ROUND(Q2475,0),5,"Excellent",4,"Good",3,"Ok","Bad")</f>
        <v>Excellent</v>
      </c>
      <c r="S2475" s="17">
        <v>74</v>
      </c>
      <c r="T2475" s="17" t="str">
        <f t="shared" si="154"/>
        <v>No</v>
      </c>
      <c r="U2475" s="82">
        <v>42821</v>
      </c>
      <c r="V2475" s="82">
        <v>44033</v>
      </c>
      <c r="W2475" s="17">
        <v>332</v>
      </c>
      <c r="X2475" s="17" t="str">
        <f t="shared" si="155"/>
        <v>Active</v>
      </c>
      <c r="Y2475" s="17" t="s">
        <v>15616</v>
      </c>
      <c r="Z2475" s="17"/>
    </row>
    <row r="2476" spans="1:26" x14ac:dyDescent="0.25">
      <c r="A2476">
        <v>2475</v>
      </c>
      <c r="B2476" s="17" t="s">
        <v>1814</v>
      </c>
      <c r="C2476" s="17">
        <v>566</v>
      </c>
      <c r="D2476" s="17" t="str">
        <f>INDEX(Hosts!$A:$O,MATCH(Places!$C2476,Hosts!$A:$A,0),MATCH(Places!D$1,Hosts!$1:$1,0))</f>
        <v>Within an hour</v>
      </c>
      <c r="E2476" s="87">
        <f>INDEX(Hosts!$A:$O,MATCH(Places!$C2476,Hosts!$A:$A,0),MATCH(Places!E$1,Hosts!$1:$1,0))</f>
        <v>1</v>
      </c>
      <c r="F2476" s="87">
        <f>INDEX(Hosts!$A:$O,MATCH(Places!$C2476,Hosts!$A:$A,0),MATCH(Places!F$1,Hosts!$1:$1,0))</f>
        <v>0.9</v>
      </c>
      <c r="G2476" s="17" t="str">
        <f>INDEX(Hosts!$A:$O,MATCH(Places!$C2476,Hosts!$A:$A,0),MATCH(Places!G$1,Hosts!$1:$1,0))</f>
        <v>No</v>
      </c>
      <c r="H2476" s="17">
        <v>10</v>
      </c>
      <c r="I2476" s="17" t="str">
        <f>INDEX(Neighborhoods!$A:$C,MATCH(Places!$H2476,Neighborhoods!$A:$A,0),MATCH(Places!I$1,Neighborhoods!$1:$1,0))</f>
        <v>Brooklyn</v>
      </c>
      <c r="J2476" s="17" t="str">
        <f>INDEX(Neighborhoods!$A:$C,MATCH(Places!$H2476,Neighborhoods!$A:$A,0),MATCH(Places!J$1,Neighborhoods!$1:$1,0))</f>
        <v>East Flatbush</v>
      </c>
      <c r="K2476" s="17" t="s">
        <v>1</v>
      </c>
      <c r="L2476" s="17" t="str">
        <f t="shared" si="152"/>
        <v>Yes</v>
      </c>
      <c r="M2476" s="17">
        <v>2</v>
      </c>
      <c r="N2476" s="17" t="str" cm="1">
        <f t="array" ref="N2476">_xlfn.IFS(M2476&lt;=2,"Small",M2476&lt;=5,"Medium",M2476&gt;5,"Large")</f>
        <v>Small</v>
      </c>
      <c r="O2476" s="65">
        <v>45</v>
      </c>
      <c r="P2476" s="87">
        <f t="shared" si="153"/>
        <v>0.03</v>
      </c>
      <c r="Q2476" s="68">
        <v>4.4800000000000004</v>
      </c>
      <c r="R2476" s="68" t="str" cm="1">
        <f t="array" ref="R2476">_xlfn.SWITCH(ROUND(Q2476,0),5,"Excellent",4,"Good",3,"Ok","Bad")</f>
        <v>Good</v>
      </c>
      <c r="S2476" s="17">
        <v>31</v>
      </c>
      <c r="T2476" s="17" t="str">
        <f t="shared" si="154"/>
        <v>No</v>
      </c>
      <c r="U2476" s="82">
        <v>42780</v>
      </c>
      <c r="V2476" s="82">
        <v>44041</v>
      </c>
      <c r="W2476" s="17">
        <v>2</v>
      </c>
      <c r="X2476" s="17" t="str">
        <f t="shared" si="155"/>
        <v>Active</v>
      </c>
      <c r="Y2476" s="17" t="s">
        <v>15615</v>
      </c>
      <c r="Z2476" s="17"/>
    </row>
    <row r="2477" spans="1:26" x14ac:dyDescent="0.25">
      <c r="A2477">
        <v>2476</v>
      </c>
      <c r="B2477" s="17" t="s">
        <v>14782</v>
      </c>
      <c r="C2477" s="17">
        <v>476</v>
      </c>
      <c r="D2477" s="17" t="str">
        <f>INDEX(Hosts!$A:$O,MATCH(Places!$C2477,Hosts!$A:$A,0),MATCH(Places!D$1,Hosts!$1:$1,0))</f>
        <v>Within a few hours</v>
      </c>
      <c r="E2477" s="87">
        <f>INDEX(Hosts!$A:$O,MATCH(Places!$C2477,Hosts!$A:$A,0),MATCH(Places!E$1,Hosts!$1:$1,0))</f>
        <v>1</v>
      </c>
      <c r="F2477" s="87">
        <f>INDEX(Hosts!$A:$O,MATCH(Places!$C2477,Hosts!$A:$A,0),MATCH(Places!F$1,Hosts!$1:$1,0))</f>
        <v>0.86</v>
      </c>
      <c r="G2477" s="17" t="str">
        <f>INDEX(Hosts!$A:$O,MATCH(Places!$C2477,Hosts!$A:$A,0),MATCH(Places!G$1,Hosts!$1:$1,0))</f>
        <v>No</v>
      </c>
      <c r="H2477" s="17">
        <v>12</v>
      </c>
      <c r="I2477" s="17" t="str">
        <f>INDEX(Neighborhoods!$A:$C,MATCH(Places!$H2477,Neighborhoods!$A:$A,0),MATCH(Places!I$1,Neighborhoods!$1:$1,0))</f>
        <v>Brooklyn</v>
      </c>
      <c r="J2477" s="17" t="str">
        <f>INDEX(Neighborhoods!$A:$C,MATCH(Places!$H2477,Neighborhoods!$A:$A,0),MATCH(Places!J$1,Neighborhoods!$1:$1,0))</f>
        <v>Williamsburg</v>
      </c>
      <c r="K2477" s="17" t="s">
        <v>1</v>
      </c>
      <c r="L2477" s="17" t="str">
        <f t="shared" si="152"/>
        <v>Yes</v>
      </c>
      <c r="M2477" s="17">
        <v>1</v>
      </c>
      <c r="N2477" s="17" t="str" cm="1">
        <f t="array" ref="N2477">_xlfn.IFS(M2477&lt;=2,"Small",M2477&lt;=5,"Medium",M2477&gt;5,"Large")</f>
        <v>Small</v>
      </c>
      <c r="O2477" s="65">
        <v>60</v>
      </c>
      <c r="P2477" s="87">
        <f t="shared" si="153"/>
        <v>0.03</v>
      </c>
      <c r="Q2477" s="68">
        <v>5</v>
      </c>
      <c r="R2477" s="68" t="str" cm="1">
        <f t="array" ref="R2477">_xlfn.SWITCH(ROUND(Q2477,0),5,"Excellent",4,"Good",3,"Ok","Bad")</f>
        <v>Excellent</v>
      </c>
      <c r="S2477" s="17">
        <v>5</v>
      </c>
      <c r="T2477" s="17" t="str">
        <f t="shared" si="154"/>
        <v>No</v>
      </c>
      <c r="U2477" s="82">
        <v>42971</v>
      </c>
      <c r="V2477" s="82">
        <v>43990</v>
      </c>
      <c r="W2477" s="17">
        <v>0</v>
      </c>
      <c r="X2477" s="17" t="str">
        <f t="shared" si="155"/>
        <v>Inactive</v>
      </c>
      <c r="Y2477" s="17" t="s">
        <v>15615</v>
      </c>
      <c r="Z2477" s="17"/>
    </row>
    <row r="2478" spans="1:26" x14ac:dyDescent="0.25">
      <c r="A2478">
        <v>2477</v>
      </c>
      <c r="B2478" s="17" t="s">
        <v>13992</v>
      </c>
      <c r="C2478" s="17">
        <v>881</v>
      </c>
      <c r="D2478" s="17" t="str">
        <f>INDEX(Hosts!$A:$O,MATCH(Places!$C2478,Hosts!$A:$A,0),MATCH(Places!D$1,Hosts!$1:$1,0))</f>
        <v>Within a few hours</v>
      </c>
      <c r="E2478" s="87">
        <f>INDEX(Hosts!$A:$O,MATCH(Places!$C2478,Hosts!$A:$A,0),MATCH(Places!E$1,Hosts!$1:$1,0))</f>
        <v>1</v>
      </c>
      <c r="F2478" s="87">
        <f>INDEX(Hosts!$A:$O,MATCH(Places!$C2478,Hosts!$A:$A,0),MATCH(Places!F$1,Hosts!$1:$1,0))</f>
        <v>0.97</v>
      </c>
      <c r="G2478" s="17" t="str">
        <f>INDEX(Hosts!$A:$O,MATCH(Places!$C2478,Hosts!$A:$A,0),MATCH(Places!G$1,Hosts!$1:$1,0))</f>
        <v>Yes</v>
      </c>
      <c r="H2478" s="17">
        <v>12</v>
      </c>
      <c r="I2478" s="17" t="str">
        <f>INDEX(Neighborhoods!$A:$C,MATCH(Places!$H2478,Neighborhoods!$A:$A,0),MATCH(Places!I$1,Neighborhoods!$1:$1,0))</f>
        <v>Brooklyn</v>
      </c>
      <c r="J2478" s="17" t="str">
        <f>INDEX(Neighborhoods!$A:$C,MATCH(Places!$H2478,Neighborhoods!$A:$A,0),MATCH(Places!J$1,Neighborhoods!$1:$1,0))</f>
        <v>Williamsburg</v>
      </c>
      <c r="K2478" s="17" t="s">
        <v>1</v>
      </c>
      <c r="L2478" s="17" t="str">
        <f t="shared" si="152"/>
        <v>Yes</v>
      </c>
      <c r="M2478" s="17">
        <v>2</v>
      </c>
      <c r="N2478" s="17" t="str" cm="1">
        <f t="array" ref="N2478">_xlfn.IFS(M2478&lt;=2,"Small",M2478&lt;=5,"Medium",M2478&gt;5,"Large")</f>
        <v>Small</v>
      </c>
      <c r="O2478" s="65">
        <v>69</v>
      </c>
      <c r="P2478" s="87">
        <f t="shared" si="153"/>
        <v>0.03</v>
      </c>
      <c r="Q2478" s="68">
        <v>4.99</v>
      </c>
      <c r="R2478" s="68" t="str" cm="1">
        <f t="array" ref="R2478">_xlfn.SWITCH(ROUND(Q2478,0),5,"Excellent",4,"Good",3,"Ok","Bad")</f>
        <v>Excellent</v>
      </c>
      <c r="S2478" s="17">
        <v>82</v>
      </c>
      <c r="T2478" s="17" t="str">
        <f t="shared" si="154"/>
        <v>No</v>
      </c>
      <c r="U2478" s="82">
        <v>42749</v>
      </c>
      <c r="V2478" s="82">
        <v>43833</v>
      </c>
      <c r="W2478" s="17">
        <v>0</v>
      </c>
      <c r="X2478" s="17" t="str">
        <f t="shared" si="155"/>
        <v>Inactive</v>
      </c>
      <c r="Y2478" s="17" t="s">
        <v>15615</v>
      </c>
      <c r="Z2478" s="17"/>
    </row>
    <row r="2479" spans="1:26" x14ac:dyDescent="0.25">
      <c r="A2479">
        <v>2478</v>
      </c>
      <c r="B2479" s="17" t="s">
        <v>1815</v>
      </c>
      <c r="C2479" s="17">
        <v>3099</v>
      </c>
      <c r="D2479" s="17" t="str">
        <f>INDEX(Hosts!$A:$O,MATCH(Places!$C2479,Hosts!$A:$A,0),MATCH(Places!D$1,Hosts!$1:$1,0))</f>
        <v>Within an hour</v>
      </c>
      <c r="E2479" s="87">
        <f>INDEX(Hosts!$A:$O,MATCH(Places!$C2479,Hosts!$A:$A,0),MATCH(Places!E$1,Hosts!$1:$1,0))</f>
        <v>1</v>
      </c>
      <c r="F2479" s="87">
        <f>INDEX(Hosts!$A:$O,MATCH(Places!$C2479,Hosts!$A:$A,0),MATCH(Places!F$1,Hosts!$1:$1,0))</f>
        <v>0.38</v>
      </c>
      <c r="G2479" s="17" t="str">
        <f>INDEX(Hosts!$A:$O,MATCH(Places!$C2479,Hosts!$A:$A,0),MATCH(Places!G$1,Hosts!$1:$1,0))</f>
        <v>No</v>
      </c>
      <c r="H2479" s="17">
        <v>20</v>
      </c>
      <c r="I2479" s="17" t="str">
        <f>INDEX(Neighborhoods!$A:$C,MATCH(Places!$H2479,Neighborhoods!$A:$A,0),MATCH(Places!I$1,Neighborhoods!$1:$1,0))</f>
        <v>Manhattan</v>
      </c>
      <c r="J2479" s="17" t="str">
        <f>INDEX(Neighborhoods!$A:$C,MATCH(Places!$H2479,Neighborhoods!$A:$A,0),MATCH(Places!J$1,Neighborhoods!$1:$1,0))</f>
        <v>Upper West Side</v>
      </c>
      <c r="K2479" s="17" t="s">
        <v>11822</v>
      </c>
      <c r="L2479" s="17" t="str">
        <f t="shared" si="152"/>
        <v>No</v>
      </c>
      <c r="M2479" s="17">
        <v>3</v>
      </c>
      <c r="N2479" s="17" t="str" cm="1">
        <f t="array" ref="N2479">_xlfn.IFS(M2479&lt;=2,"Small",M2479&lt;=5,"Medium",M2479&gt;5,"Large")</f>
        <v>Medium</v>
      </c>
      <c r="O2479" s="65">
        <v>125</v>
      </c>
      <c r="P2479" s="87">
        <f t="shared" si="153"/>
        <v>0.03</v>
      </c>
      <c r="Q2479" s="68">
        <v>4.67</v>
      </c>
      <c r="R2479" s="68" t="str" cm="1">
        <f t="array" ref="R2479">_xlfn.SWITCH(ROUND(Q2479,0),5,"Excellent",4,"Good",3,"Ok","Bad")</f>
        <v>Excellent</v>
      </c>
      <c r="S2479" s="17">
        <v>3</v>
      </c>
      <c r="T2479" s="17" t="str">
        <f t="shared" si="154"/>
        <v>No</v>
      </c>
      <c r="U2479" s="82">
        <v>42855</v>
      </c>
      <c r="V2479" s="82">
        <v>43799</v>
      </c>
      <c r="W2479" s="17">
        <v>0</v>
      </c>
      <c r="X2479" s="17" t="str">
        <f t="shared" si="155"/>
        <v>Inactive</v>
      </c>
      <c r="Y2479" s="17" t="s">
        <v>15615</v>
      </c>
      <c r="Z2479" s="17"/>
    </row>
    <row r="2480" spans="1:26" x14ac:dyDescent="0.25">
      <c r="A2480">
        <v>2479</v>
      </c>
      <c r="B2480" s="17" t="s">
        <v>1816</v>
      </c>
      <c r="C2480" s="17">
        <v>2799</v>
      </c>
      <c r="D2480" s="17" t="str">
        <f>INDEX(Hosts!$A:$O,MATCH(Places!$C2480,Hosts!$A:$A,0),MATCH(Places!D$1,Hosts!$1:$1,0))</f>
        <v>Within an hour</v>
      </c>
      <c r="E2480" s="87">
        <f>INDEX(Hosts!$A:$O,MATCH(Places!$C2480,Hosts!$A:$A,0),MATCH(Places!E$1,Hosts!$1:$1,0))</f>
        <v>1</v>
      </c>
      <c r="F2480" s="87">
        <f>INDEX(Hosts!$A:$O,MATCH(Places!$C2480,Hosts!$A:$A,0),MATCH(Places!F$1,Hosts!$1:$1,0))</f>
        <v>0.98</v>
      </c>
      <c r="G2480" s="17" t="str">
        <f>INDEX(Hosts!$A:$O,MATCH(Places!$C2480,Hosts!$A:$A,0),MATCH(Places!G$1,Hosts!$1:$1,0))</f>
        <v>No</v>
      </c>
      <c r="H2480" s="17">
        <v>14</v>
      </c>
      <c r="I2480" s="17" t="str">
        <f>INDEX(Neighborhoods!$A:$C,MATCH(Places!$H2480,Neighborhoods!$A:$A,0),MATCH(Places!I$1,Neighborhoods!$1:$1,0))</f>
        <v>Manhattan</v>
      </c>
      <c r="J2480" s="17" t="str">
        <f>INDEX(Neighborhoods!$A:$C,MATCH(Places!$H2480,Neighborhoods!$A:$A,0),MATCH(Places!J$1,Neighborhoods!$1:$1,0))</f>
        <v>East Harlem</v>
      </c>
      <c r="K2480" s="17" t="s">
        <v>1</v>
      </c>
      <c r="L2480" s="17" t="str">
        <f t="shared" si="152"/>
        <v>Yes</v>
      </c>
      <c r="M2480" s="17">
        <v>2</v>
      </c>
      <c r="N2480" s="17" t="str" cm="1">
        <f t="array" ref="N2480">_xlfn.IFS(M2480&lt;=2,"Small",M2480&lt;=5,"Medium",M2480&gt;5,"Large")</f>
        <v>Small</v>
      </c>
      <c r="O2480" s="65">
        <v>43</v>
      </c>
      <c r="P2480" s="87">
        <f t="shared" si="153"/>
        <v>0.03</v>
      </c>
      <c r="Q2480" s="68">
        <v>4.17</v>
      </c>
      <c r="R2480" s="68" t="str" cm="1">
        <f t="array" ref="R2480">_xlfn.SWITCH(ROUND(Q2480,0),5,"Excellent",4,"Good",3,"Ok","Bad")</f>
        <v>Good</v>
      </c>
      <c r="S2480" s="17">
        <v>140</v>
      </c>
      <c r="T2480" s="17" t="str">
        <f t="shared" si="154"/>
        <v>No</v>
      </c>
      <c r="U2480" s="82">
        <v>42748</v>
      </c>
      <c r="V2480" s="82">
        <v>44045</v>
      </c>
      <c r="W2480" s="17">
        <v>24</v>
      </c>
      <c r="X2480" s="17" t="str">
        <f t="shared" si="155"/>
        <v>Active</v>
      </c>
      <c r="Y2480" s="17" t="s">
        <v>15615</v>
      </c>
      <c r="Z2480" s="17"/>
    </row>
    <row r="2481" spans="1:26" x14ac:dyDescent="0.25">
      <c r="A2481">
        <v>2480</v>
      </c>
      <c r="B2481" s="17" t="s">
        <v>1817</v>
      </c>
      <c r="C2481" s="17">
        <v>2799</v>
      </c>
      <c r="D2481" s="17" t="str">
        <f>INDEX(Hosts!$A:$O,MATCH(Places!$C2481,Hosts!$A:$A,0),MATCH(Places!D$1,Hosts!$1:$1,0))</f>
        <v>Within an hour</v>
      </c>
      <c r="E2481" s="87">
        <f>INDEX(Hosts!$A:$O,MATCH(Places!$C2481,Hosts!$A:$A,0),MATCH(Places!E$1,Hosts!$1:$1,0))</f>
        <v>1</v>
      </c>
      <c r="F2481" s="87">
        <f>INDEX(Hosts!$A:$O,MATCH(Places!$C2481,Hosts!$A:$A,0),MATCH(Places!F$1,Hosts!$1:$1,0))</f>
        <v>0.98</v>
      </c>
      <c r="G2481" s="17" t="str">
        <f>INDEX(Hosts!$A:$O,MATCH(Places!$C2481,Hosts!$A:$A,0),MATCH(Places!G$1,Hosts!$1:$1,0))</f>
        <v>No</v>
      </c>
      <c r="H2481" s="17">
        <v>14</v>
      </c>
      <c r="I2481" s="17" t="str">
        <f>INDEX(Neighborhoods!$A:$C,MATCH(Places!$H2481,Neighborhoods!$A:$A,0),MATCH(Places!I$1,Neighborhoods!$1:$1,0))</f>
        <v>Manhattan</v>
      </c>
      <c r="J2481" s="17" t="str">
        <f>INDEX(Neighborhoods!$A:$C,MATCH(Places!$H2481,Neighborhoods!$A:$A,0),MATCH(Places!J$1,Neighborhoods!$1:$1,0))</f>
        <v>East Harlem</v>
      </c>
      <c r="K2481" s="17" t="s">
        <v>1</v>
      </c>
      <c r="L2481" s="17" t="str">
        <f t="shared" si="152"/>
        <v>Yes</v>
      </c>
      <c r="M2481" s="17">
        <v>2</v>
      </c>
      <c r="N2481" s="17" t="str" cm="1">
        <f t="array" ref="N2481">_xlfn.IFS(M2481&lt;=2,"Small",M2481&lt;=5,"Medium",M2481&gt;5,"Large")</f>
        <v>Small</v>
      </c>
      <c r="O2481" s="65">
        <v>33</v>
      </c>
      <c r="P2481" s="87">
        <f t="shared" si="153"/>
        <v>0.03</v>
      </c>
      <c r="Q2481" s="68">
        <v>4.16</v>
      </c>
      <c r="R2481" s="68" t="str" cm="1">
        <f t="array" ref="R2481">_xlfn.SWITCH(ROUND(Q2481,0),5,"Excellent",4,"Good",3,"Ok","Bad")</f>
        <v>Good</v>
      </c>
      <c r="S2481" s="17">
        <v>141</v>
      </c>
      <c r="T2481" s="17" t="str">
        <f t="shared" si="154"/>
        <v>No</v>
      </c>
      <c r="U2481" s="82">
        <v>42751</v>
      </c>
      <c r="V2481" s="82">
        <v>43967</v>
      </c>
      <c r="W2481" s="17">
        <v>0</v>
      </c>
      <c r="X2481" s="17" t="str">
        <f t="shared" si="155"/>
        <v>Inactive</v>
      </c>
      <c r="Y2481" s="17" t="s">
        <v>15615</v>
      </c>
      <c r="Z2481" s="17"/>
    </row>
    <row r="2482" spans="1:26" x14ac:dyDescent="0.25">
      <c r="A2482">
        <v>2481</v>
      </c>
      <c r="B2482" s="17" t="s">
        <v>1818</v>
      </c>
      <c r="C2482" s="17">
        <v>2460</v>
      </c>
      <c r="D2482" s="17" t="str">
        <f>INDEX(Hosts!$A:$O,MATCH(Places!$C2482,Hosts!$A:$A,0),MATCH(Places!D$1,Hosts!$1:$1,0))</f>
        <v>Within an hour</v>
      </c>
      <c r="E2482" s="87">
        <f>INDEX(Hosts!$A:$O,MATCH(Places!$C2482,Hosts!$A:$A,0),MATCH(Places!E$1,Hosts!$1:$1,0))</f>
        <v>1</v>
      </c>
      <c r="F2482" s="87">
        <f>INDEX(Hosts!$A:$O,MATCH(Places!$C2482,Hosts!$A:$A,0),MATCH(Places!F$1,Hosts!$1:$1,0))</f>
        <v>0.99</v>
      </c>
      <c r="G2482" s="17" t="str">
        <f>INDEX(Hosts!$A:$O,MATCH(Places!$C2482,Hosts!$A:$A,0),MATCH(Places!G$1,Hosts!$1:$1,0))</f>
        <v>No</v>
      </c>
      <c r="H2482" s="17">
        <v>10</v>
      </c>
      <c r="I2482" s="17" t="str">
        <f>INDEX(Neighborhoods!$A:$C,MATCH(Places!$H2482,Neighborhoods!$A:$A,0),MATCH(Places!I$1,Neighborhoods!$1:$1,0))</f>
        <v>Brooklyn</v>
      </c>
      <c r="J2482" s="17" t="str">
        <f>INDEX(Neighborhoods!$A:$C,MATCH(Places!$H2482,Neighborhoods!$A:$A,0),MATCH(Places!J$1,Neighborhoods!$1:$1,0))</f>
        <v>East Flatbush</v>
      </c>
      <c r="K2482" s="17" t="s">
        <v>11822</v>
      </c>
      <c r="L2482" s="17" t="str">
        <f t="shared" si="152"/>
        <v>No</v>
      </c>
      <c r="M2482" s="17">
        <v>4</v>
      </c>
      <c r="N2482" s="17" t="str" cm="1">
        <f t="array" ref="N2482">_xlfn.IFS(M2482&lt;=2,"Small",M2482&lt;=5,"Medium",M2482&gt;5,"Large")</f>
        <v>Medium</v>
      </c>
      <c r="O2482" s="65">
        <v>75</v>
      </c>
      <c r="P2482" s="87">
        <f t="shared" si="153"/>
        <v>0.03</v>
      </c>
      <c r="Q2482" s="68">
        <v>4.8899999999999997</v>
      </c>
      <c r="R2482" s="68" t="str" cm="1">
        <f t="array" ref="R2482">_xlfn.SWITCH(ROUND(Q2482,0),5,"Excellent",4,"Good",3,"Ok","Bad")</f>
        <v>Excellent</v>
      </c>
      <c r="S2482" s="17">
        <v>110</v>
      </c>
      <c r="T2482" s="17" t="str">
        <f t="shared" si="154"/>
        <v>Yes</v>
      </c>
      <c r="U2482" s="82">
        <v>43125</v>
      </c>
      <c r="V2482" s="82">
        <v>44037</v>
      </c>
      <c r="W2482" s="17">
        <v>346</v>
      </c>
      <c r="X2482" s="17" t="str">
        <f t="shared" si="155"/>
        <v>Active</v>
      </c>
      <c r="Y2482" s="17" t="s">
        <v>15615</v>
      </c>
      <c r="Z2482" s="17"/>
    </row>
    <row r="2483" spans="1:26" x14ac:dyDescent="0.25">
      <c r="A2483">
        <v>2482</v>
      </c>
      <c r="B2483" s="17" t="s">
        <v>1819</v>
      </c>
      <c r="C2483" s="17">
        <v>2749</v>
      </c>
      <c r="D2483" s="17" t="str">
        <f>INDEX(Hosts!$A:$O,MATCH(Places!$C2483,Hosts!$A:$A,0),MATCH(Places!D$1,Hosts!$1:$1,0))</f>
        <v>Within an hour</v>
      </c>
      <c r="E2483" s="87">
        <f>INDEX(Hosts!$A:$O,MATCH(Places!$C2483,Hosts!$A:$A,0),MATCH(Places!E$1,Hosts!$1:$1,0))</f>
        <v>1</v>
      </c>
      <c r="F2483" s="87">
        <f>INDEX(Hosts!$A:$O,MATCH(Places!$C2483,Hosts!$A:$A,0),MATCH(Places!F$1,Hosts!$1:$1,0))</f>
        <v>1</v>
      </c>
      <c r="G2483" s="17" t="str">
        <f>INDEX(Hosts!$A:$O,MATCH(Places!$C2483,Hosts!$A:$A,0),MATCH(Places!G$1,Hosts!$1:$1,0))</f>
        <v>Yes</v>
      </c>
      <c r="H2483" s="17">
        <v>16</v>
      </c>
      <c r="I2483" s="17" t="str">
        <f>INDEX(Neighborhoods!$A:$C,MATCH(Places!$H2483,Neighborhoods!$A:$A,0),MATCH(Places!I$1,Neighborhoods!$1:$1,0))</f>
        <v>Manhattan</v>
      </c>
      <c r="J2483" s="17" t="str">
        <f>INDEX(Neighborhoods!$A:$C,MATCH(Places!$H2483,Neighborhoods!$A:$A,0),MATCH(Places!J$1,Neighborhoods!$1:$1,0))</f>
        <v>Harlem</v>
      </c>
      <c r="K2483" s="17" t="s">
        <v>1</v>
      </c>
      <c r="L2483" s="17" t="str">
        <f t="shared" si="152"/>
        <v>Yes</v>
      </c>
      <c r="M2483" s="17">
        <v>1</v>
      </c>
      <c r="N2483" s="17" t="str" cm="1">
        <f t="array" ref="N2483">_xlfn.IFS(M2483&lt;=2,"Small",M2483&lt;=5,"Medium",M2483&gt;5,"Large")</f>
        <v>Small</v>
      </c>
      <c r="O2483" s="65">
        <v>69</v>
      </c>
      <c r="P2483" s="87">
        <f t="shared" si="153"/>
        <v>0.03</v>
      </c>
      <c r="Q2483" s="68">
        <v>4.96</v>
      </c>
      <c r="R2483" s="68" t="str" cm="1">
        <f t="array" ref="R2483">_xlfn.SWITCH(ROUND(Q2483,0),5,"Excellent",4,"Good",3,"Ok","Bad")</f>
        <v>Excellent</v>
      </c>
      <c r="S2483" s="17">
        <v>310</v>
      </c>
      <c r="T2483" s="17" t="str">
        <f t="shared" si="154"/>
        <v>Yes</v>
      </c>
      <c r="U2483" s="82">
        <v>42780</v>
      </c>
      <c r="V2483" s="82">
        <v>43940</v>
      </c>
      <c r="W2483" s="17">
        <v>89</v>
      </c>
      <c r="X2483" s="17" t="str">
        <f t="shared" si="155"/>
        <v>Active</v>
      </c>
      <c r="Y2483" s="17" t="s">
        <v>15616</v>
      </c>
      <c r="Z2483" s="17"/>
    </row>
    <row r="2484" spans="1:26" x14ac:dyDescent="0.25">
      <c r="A2484">
        <v>2483</v>
      </c>
      <c r="B2484" s="17" t="s">
        <v>1820</v>
      </c>
      <c r="C2484" s="17">
        <v>3122</v>
      </c>
      <c r="D2484" s="17" t="str">
        <f>INDEX(Hosts!$A:$O,MATCH(Places!$C2484,Hosts!$A:$A,0),MATCH(Places!D$1,Hosts!$1:$1,0))</f>
        <v>Within a day</v>
      </c>
      <c r="E2484" s="87">
        <f>INDEX(Hosts!$A:$O,MATCH(Places!$C2484,Hosts!$A:$A,0),MATCH(Places!E$1,Hosts!$1:$1,0))</f>
        <v>1</v>
      </c>
      <c r="F2484" s="87">
        <f>INDEX(Hosts!$A:$O,MATCH(Places!$C2484,Hosts!$A:$A,0),MATCH(Places!F$1,Hosts!$1:$1,0))</f>
        <v>1</v>
      </c>
      <c r="G2484" s="17" t="str">
        <f>INDEX(Hosts!$A:$O,MATCH(Places!$C2484,Hosts!$A:$A,0),MATCH(Places!G$1,Hosts!$1:$1,0))</f>
        <v>Yes</v>
      </c>
      <c r="H2484" s="17">
        <v>7</v>
      </c>
      <c r="I2484" s="17" t="str">
        <f>INDEX(Neighborhoods!$A:$C,MATCH(Places!$H2484,Neighborhoods!$A:$A,0),MATCH(Places!I$1,Neighborhoods!$1:$1,0))</f>
        <v>Brooklyn</v>
      </c>
      <c r="J2484" s="17" t="str">
        <f>INDEX(Neighborhoods!$A:$C,MATCH(Places!$H2484,Neighborhoods!$A:$A,0),MATCH(Places!J$1,Neighborhoods!$1:$1,0))</f>
        <v>Bedford-Stuyvesant</v>
      </c>
      <c r="K2484" s="17" t="s">
        <v>11822</v>
      </c>
      <c r="L2484" s="17" t="str">
        <f t="shared" si="152"/>
        <v>No</v>
      </c>
      <c r="M2484" s="17">
        <v>6</v>
      </c>
      <c r="N2484" s="17" t="str" cm="1">
        <f t="array" ref="N2484">_xlfn.IFS(M2484&lt;=2,"Small",M2484&lt;=5,"Medium",M2484&gt;5,"Large")</f>
        <v>Large</v>
      </c>
      <c r="O2484" s="65">
        <v>250</v>
      </c>
      <c r="P2484" s="87">
        <f t="shared" si="153"/>
        <v>0.04</v>
      </c>
      <c r="Q2484" s="68">
        <v>4.93</v>
      </c>
      <c r="R2484" s="68" t="str" cm="1">
        <f t="array" ref="R2484">_xlfn.SWITCH(ROUND(Q2484,0),5,"Excellent",4,"Good",3,"Ok","Bad")</f>
        <v>Excellent</v>
      </c>
      <c r="S2484" s="17">
        <v>74</v>
      </c>
      <c r="T2484" s="17" t="str">
        <f t="shared" si="154"/>
        <v>No</v>
      </c>
      <c r="U2484" s="82">
        <v>42836</v>
      </c>
      <c r="V2484" s="82">
        <v>43833</v>
      </c>
      <c r="W2484" s="17">
        <v>359</v>
      </c>
      <c r="X2484" s="17" t="str">
        <f t="shared" si="155"/>
        <v>Active</v>
      </c>
      <c r="Y2484" s="17" t="s">
        <v>15615</v>
      </c>
      <c r="Z2484" s="17"/>
    </row>
    <row r="2485" spans="1:26" x14ac:dyDescent="0.25">
      <c r="A2485">
        <v>2484</v>
      </c>
      <c r="B2485" s="17" t="s">
        <v>14198</v>
      </c>
      <c r="C2485" s="17">
        <v>1349</v>
      </c>
      <c r="D2485" s="17" t="str">
        <f>INDEX(Hosts!$A:$O,MATCH(Places!$C2485,Hosts!$A:$A,0),MATCH(Places!D$1,Hosts!$1:$1,0))</f>
        <v>Within an hour</v>
      </c>
      <c r="E2485" s="87">
        <f>INDEX(Hosts!$A:$O,MATCH(Places!$C2485,Hosts!$A:$A,0),MATCH(Places!E$1,Hosts!$1:$1,0))</f>
        <v>1</v>
      </c>
      <c r="F2485" s="87">
        <f>INDEX(Hosts!$A:$O,MATCH(Places!$C2485,Hosts!$A:$A,0),MATCH(Places!F$1,Hosts!$1:$1,0))</f>
        <v>0.98</v>
      </c>
      <c r="G2485" s="17" t="str">
        <f>INDEX(Hosts!$A:$O,MATCH(Places!$C2485,Hosts!$A:$A,0),MATCH(Places!G$1,Hosts!$1:$1,0))</f>
        <v>No</v>
      </c>
      <c r="H2485" s="17">
        <v>7</v>
      </c>
      <c r="I2485" s="17" t="str">
        <f>INDEX(Neighborhoods!$A:$C,MATCH(Places!$H2485,Neighborhoods!$A:$A,0),MATCH(Places!I$1,Neighborhoods!$1:$1,0))</f>
        <v>Brooklyn</v>
      </c>
      <c r="J2485" s="17" t="str">
        <f>INDEX(Neighborhoods!$A:$C,MATCH(Places!$H2485,Neighborhoods!$A:$A,0),MATCH(Places!J$1,Neighborhoods!$1:$1,0))</f>
        <v>Bedford-Stuyvesant</v>
      </c>
      <c r="K2485" s="17" t="s">
        <v>1</v>
      </c>
      <c r="L2485" s="17" t="str">
        <f t="shared" si="152"/>
        <v>Yes</v>
      </c>
      <c r="M2485" s="17">
        <v>2</v>
      </c>
      <c r="N2485" s="17" t="str" cm="1">
        <f t="array" ref="N2485">_xlfn.IFS(M2485&lt;=2,"Small",M2485&lt;=5,"Medium",M2485&gt;5,"Large")</f>
        <v>Small</v>
      </c>
      <c r="O2485" s="65">
        <v>65</v>
      </c>
      <c r="P2485" s="87">
        <f t="shared" si="153"/>
        <v>0.03</v>
      </c>
      <c r="Q2485" s="68">
        <v>4.7300000000000004</v>
      </c>
      <c r="R2485" s="68" t="str" cm="1">
        <f t="array" ref="R2485">_xlfn.SWITCH(ROUND(Q2485,0),5,"Excellent",4,"Good",3,"Ok","Bad")</f>
        <v>Excellent</v>
      </c>
      <c r="S2485" s="17">
        <v>45</v>
      </c>
      <c r="T2485" s="17" t="str">
        <f t="shared" si="154"/>
        <v>No</v>
      </c>
      <c r="U2485" s="82">
        <v>42880</v>
      </c>
      <c r="V2485" s="82">
        <v>44031</v>
      </c>
      <c r="W2485" s="17">
        <v>193</v>
      </c>
      <c r="X2485" s="17" t="str">
        <f t="shared" si="155"/>
        <v>Active</v>
      </c>
      <c r="Y2485" s="17" t="s">
        <v>15616</v>
      </c>
      <c r="Z2485" s="17"/>
    </row>
    <row r="2486" spans="1:26" x14ac:dyDescent="0.25">
      <c r="A2486">
        <v>2485</v>
      </c>
      <c r="B2486" s="17" t="s">
        <v>1821</v>
      </c>
      <c r="C2486" s="17">
        <v>1224</v>
      </c>
      <c r="D2486" s="17" t="str">
        <f>INDEX(Hosts!$A:$O,MATCH(Places!$C2486,Hosts!$A:$A,0),MATCH(Places!D$1,Hosts!$1:$1,0))</f>
        <v>Within a few hours</v>
      </c>
      <c r="E2486" s="87">
        <f>INDEX(Hosts!$A:$O,MATCH(Places!$C2486,Hosts!$A:$A,0),MATCH(Places!E$1,Hosts!$1:$1,0))</f>
        <v>0.73</v>
      </c>
      <c r="F2486" s="87">
        <f>INDEX(Hosts!$A:$O,MATCH(Places!$C2486,Hosts!$A:$A,0),MATCH(Places!F$1,Hosts!$1:$1,0))</f>
        <v>0.88</v>
      </c>
      <c r="G2486" s="17" t="str">
        <f>INDEX(Hosts!$A:$O,MATCH(Places!$C2486,Hosts!$A:$A,0),MATCH(Places!G$1,Hosts!$1:$1,0))</f>
        <v>Yes</v>
      </c>
      <c r="H2486" s="17">
        <v>14</v>
      </c>
      <c r="I2486" s="17" t="str">
        <f>INDEX(Neighborhoods!$A:$C,MATCH(Places!$H2486,Neighborhoods!$A:$A,0),MATCH(Places!I$1,Neighborhoods!$1:$1,0))</f>
        <v>Manhattan</v>
      </c>
      <c r="J2486" s="17" t="str">
        <f>INDEX(Neighborhoods!$A:$C,MATCH(Places!$H2486,Neighborhoods!$A:$A,0),MATCH(Places!J$1,Neighborhoods!$1:$1,0))</f>
        <v>East Harlem</v>
      </c>
      <c r="K2486" s="17" t="s">
        <v>11822</v>
      </c>
      <c r="L2486" s="17" t="str">
        <f t="shared" si="152"/>
        <v>No</v>
      </c>
      <c r="M2486" s="17">
        <v>2</v>
      </c>
      <c r="N2486" s="17" t="str" cm="1">
        <f t="array" ref="N2486">_xlfn.IFS(M2486&lt;=2,"Small",M2486&lt;=5,"Medium",M2486&gt;5,"Large")</f>
        <v>Small</v>
      </c>
      <c r="O2486" s="65">
        <v>119</v>
      </c>
      <c r="P2486" s="87">
        <f t="shared" si="153"/>
        <v>0.03</v>
      </c>
      <c r="Q2486" s="68">
        <v>4.83</v>
      </c>
      <c r="R2486" s="68" t="str" cm="1">
        <f t="array" ref="R2486">_xlfn.SWITCH(ROUND(Q2486,0),5,"Excellent",4,"Good",3,"Ok","Bad")</f>
        <v>Excellent</v>
      </c>
      <c r="S2486" s="17">
        <v>46</v>
      </c>
      <c r="T2486" s="17" t="str">
        <f t="shared" si="154"/>
        <v>No</v>
      </c>
      <c r="U2486" s="82">
        <v>42771</v>
      </c>
      <c r="V2486" s="82">
        <v>44025</v>
      </c>
      <c r="W2486" s="17">
        <v>86</v>
      </c>
      <c r="X2486" s="17" t="str">
        <f t="shared" si="155"/>
        <v>Active</v>
      </c>
      <c r="Y2486" s="17" t="s">
        <v>15616</v>
      </c>
      <c r="Z2486" s="17"/>
    </row>
    <row r="2487" spans="1:26" x14ac:dyDescent="0.25">
      <c r="A2487">
        <v>2486</v>
      </c>
      <c r="B2487" s="17" t="s">
        <v>14278</v>
      </c>
      <c r="C2487" s="17">
        <v>3131</v>
      </c>
      <c r="D2487" s="17" t="str">
        <f>INDEX(Hosts!$A:$O,MATCH(Places!$C2487,Hosts!$A:$A,0),MATCH(Places!D$1,Hosts!$1:$1,0))</f>
        <v>Within a few hours</v>
      </c>
      <c r="E2487" s="87">
        <f>INDEX(Hosts!$A:$O,MATCH(Places!$C2487,Hosts!$A:$A,0),MATCH(Places!E$1,Hosts!$1:$1,0))</f>
        <v>1</v>
      </c>
      <c r="F2487" s="87">
        <f>INDEX(Hosts!$A:$O,MATCH(Places!$C2487,Hosts!$A:$A,0),MATCH(Places!F$1,Hosts!$1:$1,0))</f>
        <v>1</v>
      </c>
      <c r="G2487" s="17" t="str">
        <f>INDEX(Hosts!$A:$O,MATCH(Places!$C2487,Hosts!$A:$A,0),MATCH(Places!G$1,Hosts!$1:$1,0))</f>
        <v>Yes</v>
      </c>
      <c r="H2487" s="17">
        <v>8</v>
      </c>
      <c r="I2487" s="17" t="str">
        <f>INDEX(Neighborhoods!$A:$C,MATCH(Places!$H2487,Neighborhoods!$A:$A,0),MATCH(Places!I$1,Neighborhoods!$1:$1,0))</f>
        <v>Brooklyn</v>
      </c>
      <c r="J2487" s="17" t="str">
        <f>INDEX(Neighborhoods!$A:$C,MATCH(Places!$H2487,Neighborhoods!$A:$A,0),MATCH(Places!J$1,Neighborhoods!$1:$1,0))</f>
        <v>Bushwick</v>
      </c>
      <c r="K2487" s="17" t="s">
        <v>11822</v>
      </c>
      <c r="L2487" s="17" t="str">
        <f t="shared" si="152"/>
        <v>No</v>
      </c>
      <c r="M2487" s="17">
        <v>6</v>
      </c>
      <c r="N2487" s="17" t="str" cm="1">
        <f t="array" ref="N2487">_xlfn.IFS(M2487&lt;=2,"Small",M2487&lt;=5,"Medium",M2487&gt;5,"Large")</f>
        <v>Large</v>
      </c>
      <c r="O2487" s="65">
        <v>165</v>
      </c>
      <c r="P2487" s="87">
        <f t="shared" si="153"/>
        <v>0.03</v>
      </c>
      <c r="Q2487" s="68">
        <v>4.91</v>
      </c>
      <c r="R2487" s="68" t="str" cm="1">
        <f t="array" ref="R2487">_xlfn.SWITCH(ROUND(Q2487,0),5,"Excellent",4,"Good",3,"Ok","Bad")</f>
        <v>Excellent</v>
      </c>
      <c r="S2487" s="17">
        <v>94</v>
      </c>
      <c r="T2487" s="17" t="str">
        <f t="shared" si="154"/>
        <v>No</v>
      </c>
      <c r="U2487" s="82">
        <v>42781</v>
      </c>
      <c r="V2487" s="82">
        <v>43898</v>
      </c>
      <c r="W2487" s="17">
        <v>40</v>
      </c>
      <c r="X2487" s="17" t="str">
        <f t="shared" si="155"/>
        <v>Active</v>
      </c>
      <c r="Y2487" s="17" t="s">
        <v>15615</v>
      </c>
      <c r="Z2487" s="17"/>
    </row>
    <row r="2488" spans="1:26" x14ac:dyDescent="0.25">
      <c r="A2488">
        <v>2487</v>
      </c>
      <c r="B2488" s="17" t="s">
        <v>1822</v>
      </c>
      <c r="C2488" s="17">
        <v>1710</v>
      </c>
      <c r="D2488" s="17" t="str">
        <f>INDEX(Hosts!$A:$O,MATCH(Places!$C2488,Hosts!$A:$A,0),MATCH(Places!D$1,Hosts!$1:$1,0))</f>
        <v>Within a few hours</v>
      </c>
      <c r="E2488" s="87">
        <f>INDEX(Hosts!$A:$O,MATCH(Places!$C2488,Hosts!$A:$A,0),MATCH(Places!E$1,Hosts!$1:$1,0))</f>
        <v>1</v>
      </c>
      <c r="F2488" s="87">
        <f>INDEX(Hosts!$A:$O,MATCH(Places!$C2488,Hosts!$A:$A,0),MATCH(Places!F$1,Hosts!$1:$1,0))</f>
        <v>0.98</v>
      </c>
      <c r="G2488" s="17" t="str">
        <f>INDEX(Hosts!$A:$O,MATCH(Places!$C2488,Hosts!$A:$A,0),MATCH(Places!G$1,Hosts!$1:$1,0))</f>
        <v>No</v>
      </c>
      <c r="H2488" s="17">
        <v>7</v>
      </c>
      <c r="I2488" s="17" t="str">
        <f>INDEX(Neighborhoods!$A:$C,MATCH(Places!$H2488,Neighborhoods!$A:$A,0),MATCH(Places!I$1,Neighborhoods!$1:$1,0))</f>
        <v>Brooklyn</v>
      </c>
      <c r="J2488" s="17" t="str">
        <f>INDEX(Neighborhoods!$A:$C,MATCH(Places!$H2488,Neighborhoods!$A:$A,0),MATCH(Places!J$1,Neighborhoods!$1:$1,0))</f>
        <v>Bedford-Stuyvesant</v>
      </c>
      <c r="K2488" s="17" t="s">
        <v>1</v>
      </c>
      <c r="L2488" s="17" t="str">
        <f t="shared" si="152"/>
        <v>Yes</v>
      </c>
      <c r="M2488" s="17">
        <v>2</v>
      </c>
      <c r="N2488" s="17" t="str" cm="1">
        <f t="array" ref="N2488">_xlfn.IFS(M2488&lt;=2,"Small",M2488&lt;=5,"Medium",M2488&gt;5,"Large")</f>
        <v>Small</v>
      </c>
      <c r="O2488" s="65">
        <v>73</v>
      </c>
      <c r="P2488" s="87">
        <f t="shared" si="153"/>
        <v>0.03</v>
      </c>
      <c r="Q2488" s="68">
        <v>4.7699999999999996</v>
      </c>
      <c r="R2488" s="68" t="str" cm="1">
        <f t="array" ref="R2488">_xlfn.SWITCH(ROUND(Q2488,0),5,"Excellent",4,"Good",3,"Ok","Bad")</f>
        <v>Excellent</v>
      </c>
      <c r="S2488" s="17">
        <v>26</v>
      </c>
      <c r="T2488" s="17" t="str">
        <f t="shared" si="154"/>
        <v>No</v>
      </c>
      <c r="U2488" s="82">
        <v>42758</v>
      </c>
      <c r="V2488" s="82">
        <v>43905</v>
      </c>
      <c r="W2488" s="17">
        <v>90</v>
      </c>
      <c r="X2488" s="17" t="str">
        <f t="shared" si="155"/>
        <v>Active</v>
      </c>
      <c r="Y2488" s="17" t="s">
        <v>15615</v>
      </c>
      <c r="Z2488" s="17"/>
    </row>
    <row r="2489" spans="1:26" x14ac:dyDescent="0.25">
      <c r="A2489">
        <v>2488</v>
      </c>
      <c r="B2489" s="17" t="s">
        <v>1823</v>
      </c>
      <c r="C2489" s="17">
        <v>2674</v>
      </c>
      <c r="D2489" s="17" t="str">
        <f>INDEX(Hosts!$A:$O,MATCH(Places!$C2489,Hosts!$A:$A,0),MATCH(Places!D$1,Hosts!$1:$1,0))</f>
        <v>Within a day</v>
      </c>
      <c r="E2489" s="87">
        <f>INDEX(Hosts!$A:$O,MATCH(Places!$C2489,Hosts!$A:$A,0),MATCH(Places!E$1,Hosts!$1:$1,0))</f>
        <v>1</v>
      </c>
      <c r="F2489" s="87">
        <f>INDEX(Hosts!$A:$O,MATCH(Places!$C2489,Hosts!$A:$A,0),MATCH(Places!F$1,Hosts!$1:$1,0))</f>
        <v>1</v>
      </c>
      <c r="G2489" s="17" t="str">
        <f>INDEX(Hosts!$A:$O,MATCH(Places!$C2489,Hosts!$A:$A,0),MATCH(Places!G$1,Hosts!$1:$1,0))</f>
        <v>Yes</v>
      </c>
      <c r="H2489" s="17">
        <v>18</v>
      </c>
      <c r="I2489" s="17" t="str">
        <f>INDEX(Neighborhoods!$A:$C,MATCH(Places!$H2489,Neighborhoods!$A:$A,0),MATCH(Places!I$1,Neighborhoods!$1:$1,0))</f>
        <v>Manhattan</v>
      </c>
      <c r="J2489" s="17" t="str">
        <f>INDEX(Neighborhoods!$A:$C,MATCH(Places!$H2489,Neighborhoods!$A:$A,0),MATCH(Places!J$1,Neighborhoods!$1:$1,0))</f>
        <v>Midtown</v>
      </c>
      <c r="K2489" s="17" t="s">
        <v>11822</v>
      </c>
      <c r="L2489" s="17" t="str">
        <f t="shared" si="152"/>
        <v>No</v>
      </c>
      <c r="M2489" s="17">
        <v>2</v>
      </c>
      <c r="N2489" s="17" t="str" cm="1">
        <f t="array" ref="N2489">_xlfn.IFS(M2489&lt;=2,"Small",M2489&lt;=5,"Medium",M2489&gt;5,"Large")</f>
        <v>Small</v>
      </c>
      <c r="O2489" s="65">
        <v>88</v>
      </c>
      <c r="P2489" s="87">
        <f t="shared" si="153"/>
        <v>0.03</v>
      </c>
      <c r="Q2489" s="68">
        <v>4.9800000000000004</v>
      </c>
      <c r="R2489" s="68" t="str" cm="1">
        <f t="array" ref="R2489">_xlfn.SWITCH(ROUND(Q2489,0),5,"Excellent",4,"Good",3,"Ok","Bad")</f>
        <v>Excellent</v>
      </c>
      <c r="S2489" s="17">
        <v>64</v>
      </c>
      <c r="T2489" s="17" t="str">
        <f t="shared" si="154"/>
        <v>No</v>
      </c>
      <c r="U2489" s="82">
        <v>42769</v>
      </c>
      <c r="V2489" s="82">
        <v>43835</v>
      </c>
      <c r="W2489" s="17">
        <v>0</v>
      </c>
      <c r="X2489" s="17" t="str">
        <f t="shared" si="155"/>
        <v>Inactive</v>
      </c>
      <c r="Y2489" s="17" t="s">
        <v>15615</v>
      </c>
      <c r="Z2489" s="17"/>
    </row>
    <row r="2490" spans="1:26" x14ac:dyDescent="0.25">
      <c r="A2490">
        <v>2489</v>
      </c>
      <c r="B2490" s="17" t="s">
        <v>13947</v>
      </c>
      <c r="C2490" s="17">
        <v>1113</v>
      </c>
      <c r="D2490" s="17" t="str">
        <f>INDEX(Hosts!$A:$O,MATCH(Places!$C2490,Hosts!$A:$A,0),MATCH(Places!D$1,Hosts!$1:$1,0))</f>
        <v>Within a day</v>
      </c>
      <c r="E2490" s="87">
        <f>INDEX(Hosts!$A:$O,MATCH(Places!$C2490,Hosts!$A:$A,0),MATCH(Places!E$1,Hosts!$1:$1,0))</f>
        <v>0.5</v>
      </c>
      <c r="F2490" s="87">
        <f>INDEX(Hosts!$A:$O,MATCH(Places!$C2490,Hosts!$A:$A,0),MATCH(Places!F$1,Hosts!$1:$1,0))</f>
        <v>0.26</v>
      </c>
      <c r="G2490" s="17" t="str">
        <f>INDEX(Hosts!$A:$O,MATCH(Places!$C2490,Hosts!$A:$A,0),MATCH(Places!G$1,Hosts!$1:$1,0))</f>
        <v>No</v>
      </c>
      <c r="H2490" s="17">
        <v>16</v>
      </c>
      <c r="I2490" s="17" t="str">
        <f>INDEX(Neighborhoods!$A:$C,MATCH(Places!$H2490,Neighborhoods!$A:$A,0),MATCH(Places!I$1,Neighborhoods!$1:$1,0))</f>
        <v>Manhattan</v>
      </c>
      <c r="J2490" s="17" t="str">
        <f>INDEX(Neighborhoods!$A:$C,MATCH(Places!$H2490,Neighborhoods!$A:$A,0),MATCH(Places!J$1,Neighborhoods!$1:$1,0))</f>
        <v>Harlem</v>
      </c>
      <c r="K2490" s="17" t="s">
        <v>11822</v>
      </c>
      <c r="L2490" s="17" t="str">
        <f t="shared" si="152"/>
        <v>No</v>
      </c>
      <c r="M2490" s="17">
        <v>4</v>
      </c>
      <c r="N2490" s="17" t="str" cm="1">
        <f t="array" ref="N2490">_xlfn.IFS(M2490&lt;=2,"Small",M2490&lt;=5,"Medium",M2490&gt;5,"Large")</f>
        <v>Medium</v>
      </c>
      <c r="O2490" s="65">
        <v>120</v>
      </c>
      <c r="P2490" s="87">
        <f t="shared" si="153"/>
        <v>0.03</v>
      </c>
      <c r="Q2490" s="68">
        <v>5</v>
      </c>
      <c r="R2490" s="68" t="str" cm="1">
        <f t="array" ref="R2490">_xlfn.SWITCH(ROUND(Q2490,0),5,"Excellent",4,"Good",3,"Ok","Bad")</f>
        <v>Excellent</v>
      </c>
      <c r="S2490" s="17">
        <v>3</v>
      </c>
      <c r="T2490" s="17" t="str">
        <f t="shared" si="154"/>
        <v>No</v>
      </c>
      <c r="U2490" s="82">
        <v>43282</v>
      </c>
      <c r="V2490" s="82">
        <v>43738</v>
      </c>
      <c r="W2490" s="17">
        <v>85</v>
      </c>
      <c r="X2490" s="17" t="str">
        <f t="shared" si="155"/>
        <v>Active</v>
      </c>
      <c r="Y2490" s="17" t="s">
        <v>15616</v>
      </c>
      <c r="Z2490" s="17"/>
    </row>
    <row r="2491" spans="1:26" x14ac:dyDescent="0.25">
      <c r="A2491">
        <v>2490</v>
      </c>
      <c r="B2491" s="17" t="s">
        <v>1824</v>
      </c>
      <c r="C2491" s="17">
        <v>566</v>
      </c>
      <c r="D2491" s="17" t="str">
        <f>INDEX(Hosts!$A:$O,MATCH(Places!$C2491,Hosts!$A:$A,0),MATCH(Places!D$1,Hosts!$1:$1,0))</f>
        <v>Within an hour</v>
      </c>
      <c r="E2491" s="87">
        <f>INDEX(Hosts!$A:$O,MATCH(Places!$C2491,Hosts!$A:$A,0),MATCH(Places!E$1,Hosts!$1:$1,0))</f>
        <v>1</v>
      </c>
      <c r="F2491" s="87">
        <f>INDEX(Hosts!$A:$O,MATCH(Places!$C2491,Hosts!$A:$A,0),MATCH(Places!F$1,Hosts!$1:$1,0))</f>
        <v>0.9</v>
      </c>
      <c r="G2491" s="17" t="str">
        <f>INDEX(Hosts!$A:$O,MATCH(Places!$C2491,Hosts!$A:$A,0),MATCH(Places!G$1,Hosts!$1:$1,0))</f>
        <v>No</v>
      </c>
      <c r="H2491" s="17">
        <v>10</v>
      </c>
      <c r="I2491" s="17" t="str">
        <f>INDEX(Neighborhoods!$A:$C,MATCH(Places!$H2491,Neighborhoods!$A:$A,0),MATCH(Places!I$1,Neighborhoods!$1:$1,0))</f>
        <v>Brooklyn</v>
      </c>
      <c r="J2491" s="17" t="str">
        <f>INDEX(Neighborhoods!$A:$C,MATCH(Places!$H2491,Neighborhoods!$A:$A,0),MATCH(Places!J$1,Neighborhoods!$1:$1,0))</f>
        <v>East Flatbush</v>
      </c>
      <c r="K2491" s="17" t="s">
        <v>1</v>
      </c>
      <c r="L2491" s="17" t="str">
        <f t="shared" si="152"/>
        <v>Yes</v>
      </c>
      <c r="M2491" s="17">
        <v>1</v>
      </c>
      <c r="N2491" s="17" t="str" cm="1">
        <f t="array" ref="N2491">_xlfn.IFS(M2491&lt;=2,"Small",M2491&lt;=5,"Medium",M2491&gt;5,"Large")</f>
        <v>Small</v>
      </c>
      <c r="O2491" s="65">
        <v>34</v>
      </c>
      <c r="P2491" s="87">
        <f t="shared" si="153"/>
        <v>0.03</v>
      </c>
      <c r="Q2491" s="68">
        <v>4.6399999999999997</v>
      </c>
      <c r="R2491" s="68" t="str" cm="1">
        <f t="array" ref="R2491">_xlfn.SWITCH(ROUND(Q2491,0),5,"Excellent",4,"Good",3,"Ok","Bad")</f>
        <v>Excellent</v>
      </c>
      <c r="S2491" s="17">
        <v>11</v>
      </c>
      <c r="T2491" s="17" t="str">
        <f t="shared" si="154"/>
        <v>No</v>
      </c>
      <c r="U2491" s="82">
        <v>42775</v>
      </c>
      <c r="V2491" s="82">
        <v>44030</v>
      </c>
      <c r="W2491" s="17">
        <v>41</v>
      </c>
      <c r="X2491" s="17" t="str">
        <f t="shared" si="155"/>
        <v>Active</v>
      </c>
      <c r="Y2491" s="17" t="s">
        <v>15615</v>
      </c>
      <c r="Z2491" s="17"/>
    </row>
    <row r="2492" spans="1:26" x14ac:dyDescent="0.25">
      <c r="A2492">
        <v>2491</v>
      </c>
      <c r="B2492" s="17" t="s">
        <v>1825</v>
      </c>
      <c r="C2492" s="17">
        <v>1211</v>
      </c>
      <c r="D2492" s="17" t="str">
        <f>INDEX(Hosts!$A:$O,MATCH(Places!$C2492,Hosts!$A:$A,0),MATCH(Places!D$1,Hosts!$1:$1,0))</f>
        <v>Within an hour</v>
      </c>
      <c r="E2492" s="87">
        <f>INDEX(Hosts!$A:$O,MATCH(Places!$C2492,Hosts!$A:$A,0),MATCH(Places!E$1,Hosts!$1:$1,0))</f>
        <v>0.83</v>
      </c>
      <c r="F2492" s="87">
        <f>INDEX(Hosts!$A:$O,MATCH(Places!$C2492,Hosts!$A:$A,0),MATCH(Places!F$1,Hosts!$1:$1,0))</f>
        <v>0.98</v>
      </c>
      <c r="G2492" s="17" t="str">
        <f>INDEX(Hosts!$A:$O,MATCH(Places!$C2492,Hosts!$A:$A,0),MATCH(Places!G$1,Hosts!$1:$1,0))</f>
        <v>No</v>
      </c>
      <c r="H2492" s="17">
        <v>14</v>
      </c>
      <c r="I2492" s="17" t="str">
        <f>INDEX(Neighborhoods!$A:$C,MATCH(Places!$H2492,Neighborhoods!$A:$A,0),MATCH(Places!I$1,Neighborhoods!$1:$1,0))</f>
        <v>Manhattan</v>
      </c>
      <c r="J2492" s="17" t="str">
        <f>INDEX(Neighborhoods!$A:$C,MATCH(Places!$H2492,Neighborhoods!$A:$A,0),MATCH(Places!J$1,Neighborhoods!$1:$1,0))</f>
        <v>East Harlem</v>
      </c>
      <c r="K2492" s="17" t="s">
        <v>1</v>
      </c>
      <c r="L2492" s="17" t="str">
        <f t="shared" si="152"/>
        <v>Yes</v>
      </c>
      <c r="M2492" s="17">
        <v>2</v>
      </c>
      <c r="N2492" s="17" t="str" cm="1">
        <f t="array" ref="N2492">_xlfn.IFS(M2492&lt;=2,"Small",M2492&lt;=5,"Medium",M2492&gt;5,"Large")</f>
        <v>Small</v>
      </c>
      <c r="O2492" s="65">
        <v>38</v>
      </c>
      <c r="P2492" s="87">
        <f t="shared" si="153"/>
        <v>0.03</v>
      </c>
      <c r="Q2492" s="68">
        <v>4.46</v>
      </c>
      <c r="R2492" s="68" t="str" cm="1">
        <f t="array" ref="R2492">_xlfn.SWITCH(ROUND(Q2492,0),5,"Excellent",4,"Good",3,"Ok","Bad")</f>
        <v>Good</v>
      </c>
      <c r="S2492" s="17">
        <v>142</v>
      </c>
      <c r="T2492" s="17" t="str">
        <f t="shared" si="154"/>
        <v>No</v>
      </c>
      <c r="U2492" s="82">
        <v>42758</v>
      </c>
      <c r="V2492" s="82">
        <v>43933</v>
      </c>
      <c r="W2492" s="17">
        <v>3</v>
      </c>
      <c r="X2492" s="17" t="str">
        <f t="shared" si="155"/>
        <v>Active</v>
      </c>
      <c r="Y2492" s="17" t="s">
        <v>15616</v>
      </c>
      <c r="Z2492" s="17"/>
    </row>
    <row r="2493" spans="1:26" x14ac:dyDescent="0.25">
      <c r="A2493">
        <v>2492</v>
      </c>
      <c r="B2493" s="17" t="s">
        <v>1826</v>
      </c>
      <c r="C2493" s="17">
        <v>1211</v>
      </c>
      <c r="D2493" s="17" t="str">
        <f>INDEX(Hosts!$A:$O,MATCH(Places!$C2493,Hosts!$A:$A,0),MATCH(Places!D$1,Hosts!$1:$1,0))</f>
        <v>Within an hour</v>
      </c>
      <c r="E2493" s="87">
        <f>INDEX(Hosts!$A:$O,MATCH(Places!$C2493,Hosts!$A:$A,0),MATCH(Places!E$1,Hosts!$1:$1,0))</f>
        <v>0.83</v>
      </c>
      <c r="F2493" s="87">
        <f>INDEX(Hosts!$A:$O,MATCH(Places!$C2493,Hosts!$A:$A,0),MATCH(Places!F$1,Hosts!$1:$1,0))</f>
        <v>0.98</v>
      </c>
      <c r="G2493" s="17" t="str">
        <f>INDEX(Hosts!$A:$O,MATCH(Places!$C2493,Hosts!$A:$A,0),MATCH(Places!G$1,Hosts!$1:$1,0))</f>
        <v>No</v>
      </c>
      <c r="H2493" s="17">
        <v>14</v>
      </c>
      <c r="I2493" s="17" t="str">
        <f>INDEX(Neighborhoods!$A:$C,MATCH(Places!$H2493,Neighborhoods!$A:$A,0),MATCH(Places!I$1,Neighborhoods!$1:$1,0))</f>
        <v>Manhattan</v>
      </c>
      <c r="J2493" s="17" t="str">
        <f>INDEX(Neighborhoods!$A:$C,MATCH(Places!$H2493,Neighborhoods!$A:$A,0),MATCH(Places!J$1,Neighborhoods!$1:$1,0))</f>
        <v>East Harlem</v>
      </c>
      <c r="K2493" s="17" t="s">
        <v>1</v>
      </c>
      <c r="L2493" s="17" t="str">
        <f t="shared" si="152"/>
        <v>Yes</v>
      </c>
      <c r="M2493" s="17">
        <v>2</v>
      </c>
      <c r="N2493" s="17" t="str" cm="1">
        <f t="array" ref="N2493">_xlfn.IFS(M2493&lt;=2,"Small",M2493&lt;=5,"Medium",M2493&gt;5,"Large")</f>
        <v>Small</v>
      </c>
      <c r="O2493" s="65">
        <v>69</v>
      </c>
      <c r="P2493" s="87">
        <f t="shared" si="153"/>
        <v>0.03</v>
      </c>
      <c r="Q2493" s="68">
        <v>4.37</v>
      </c>
      <c r="R2493" s="68" t="str" cm="1">
        <f t="array" ref="R2493">_xlfn.SWITCH(ROUND(Q2493,0),5,"Excellent",4,"Good",3,"Ok","Bad")</f>
        <v>Good</v>
      </c>
      <c r="S2493" s="17">
        <v>134</v>
      </c>
      <c r="T2493" s="17" t="str">
        <f t="shared" si="154"/>
        <v>No</v>
      </c>
      <c r="U2493" s="82">
        <v>42764</v>
      </c>
      <c r="V2493" s="82">
        <v>43920</v>
      </c>
      <c r="W2493" s="17">
        <v>3</v>
      </c>
      <c r="X2493" s="17" t="str">
        <f t="shared" si="155"/>
        <v>Active</v>
      </c>
      <c r="Y2493" s="17" t="s">
        <v>15615</v>
      </c>
      <c r="Z2493" s="17"/>
    </row>
    <row r="2494" spans="1:26" x14ac:dyDescent="0.25">
      <c r="A2494">
        <v>2493</v>
      </c>
      <c r="B2494" s="17" t="s">
        <v>1827</v>
      </c>
      <c r="C2494" s="17">
        <v>2072</v>
      </c>
      <c r="D2494" s="17" t="str">
        <f>INDEX(Hosts!$A:$O,MATCH(Places!$C2494,Hosts!$A:$A,0),MATCH(Places!D$1,Hosts!$1:$1,0))</f>
        <v>Within an hour</v>
      </c>
      <c r="E2494" s="87">
        <f>INDEX(Hosts!$A:$O,MATCH(Places!$C2494,Hosts!$A:$A,0),MATCH(Places!E$1,Hosts!$1:$1,0))</f>
        <v>1</v>
      </c>
      <c r="F2494" s="87">
        <f>INDEX(Hosts!$A:$O,MATCH(Places!$C2494,Hosts!$A:$A,0),MATCH(Places!F$1,Hosts!$1:$1,0))</f>
        <v>0.89</v>
      </c>
      <c r="G2494" s="17" t="str">
        <f>INDEX(Hosts!$A:$O,MATCH(Places!$C2494,Hosts!$A:$A,0),MATCH(Places!G$1,Hosts!$1:$1,0))</f>
        <v>Yes</v>
      </c>
      <c r="H2494" s="17">
        <v>12</v>
      </c>
      <c r="I2494" s="17" t="str">
        <f>INDEX(Neighborhoods!$A:$C,MATCH(Places!$H2494,Neighborhoods!$A:$A,0),MATCH(Places!I$1,Neighborhoods!$1:$1,0))</f>
        <v>Brooklyn</v>
      </c>
      <c r="J2494" s="17" t="str">
        <f>INDEX(Neighborhoods!$A:$C,MATCH(Places!$H2494,Neighborhoods!$A:$A,0),MATCH(Places!J$1,Neighborhoods!$1:$1,0))</f>
        <v>Williamsburg</v>
      </c>
      <c r="K2494" s="17" t="s">
        <v>11822</v>
      </c>
      <c r="L2494" s="17" t="str">
        <f t="shared" si="152"/>
        <v>No</v>
      </c>
      <c r="M2494" s="17">
        <v>4</v>
      </c>
      <c r="N2494" s="17" t="str" cm="1">
        <f t="array" ref="N2494">_xlfn.IFS(M2494&lt;=2,"Small",M2494&lt;=5,"Medium",M2494&gt;5,"Large")</f>
        <v>Medium</v>
      </c>
      <c r="O2494" s="65">
        <v>183</v>
      </c>
      <c r="P2494" s="87">
        <f t="shared" si="153"/>
        <v>0.03</v>
      </c>
      <c r="Q2494" s="68">
        <v>4.91</v>
      </c>
      <c r="R2494" s="68" t="str" cm="1">
        <f t="array" ref="R2494">_xlfn.SWITCH(ROUND(Q2494,0),5,"Excellent",4,"Good",3,"Ok","Bad")</f>
        <v>Excellent</v>
      </c>
      <c r="S2494" s="17">
        <v>32</v>
      </c>
      <c r="T2494" s="17" t="str">
        <f t="shared" si="154"/>
        <v>No</v>
      </c>
      <c r="U2494" s="82">
        <v>42987</v>
      </c>
      <c r="V2494" s="82">
        <v>43810</v>
      </c>
      <c r="W2494" s="17">
        <v>363</v>
      </c>
      <c r="X2494" s="17" t="str">
        <f t="shared" si="155"/>
        <v>Active</v>
      </c>
      <c r="Y2494" s="17" t="s">
        <v>15615</v>
      </c>
      <c r="Z2494" s="17"/>
    </row>
    <row r="2495" spans="1:26" x14ac:dyDescent="0.25">
      <c r="A2495">
        <v>2494</v>
      </c>
      <c r="B2495" s="17" t="s">
        <v>14382</v>
      </c>
      <c r="C2495" s="17">
        <v>1684</v>
      </c>
      <c r="D2495" s="17" t="str">
        <f>INDEX(Hosts!$A:$O,MATCH(Places!$C2495,Hosts!$A:$A,0),MATCH(Places!D$1,Hosts!$1:$1,0))</f>
        <v>Within an hour</v>
      </c>
      <c r="E2495" s="87">
        <f>INDEX(Hosts!$A:$O,MATCH(Places!$C2495,Hosts!$A:$A,0),MATCH(Places!E$1,Hosts!$1:$1,0))</f>
        <v>1</v>
      </c>
      <c r="F2495" s="87">
        <f>INDEX(Hosts!$A:$O,MATCH(Places!$C2495,Hosts!$A:$A,0),MATCH(Places!F$1,Hosts!$1:$1,0))</f>
        <v>0.75</v>
      </c>
      <c r="G2495" s="17" t="str">
        <f>INDEX(Hosts!$A:$O,MATCH(Places!$C2495,Hosts!$A:$A,0),MATCH(Places!G$1,Hosts!$1:$1,0))</f>
        <v>No</v>
      </c>
      <c r="H2495" s="17">
        <v>10</v>
      </c>
      <c r="I2495" s="17" t="str">
        <f>INDEX(Neighborhoods!$A:$C,MATCH(Places!$H2495,Neighborhoods!$A:$A,0),MATCH(Places!I$1,Neighborhoods!$1:$1,0))</f>
        <v>Brooklyn</v>
      </c>
      <c r="J2495" s="17" t="str">
        <f>INDEX(Neighborhoods!$A:$C,MATCH(Places!$H2495,Neighborhoods!$A:$A,0),MATCH(Places!J$1,Neighborhoods!$1:$1,0))</f>
        <v>East Flatbush</v>
      </c>
      <c r="K2495" s="17" t="s">
        <v>1</v>
      </c>
      <c r="L2495" s="17" t="str">
        <f t="shared" si="152"/>
        <v>Yes</v>
      </c>
      <c r="M2495" s="17">
        <v>1</v>
      </c>
      <c r="N2495" s="17" t="str" cm="1">
        <f t="array" ref="N2495">_xlfn.IFS(M2495&lt;=2,"Small",M2495&lt;=5,"Medium",M2495&gt;5,"Large")</f>
        <v>Small</v>
      </c>
      <c r="O2495" s="65">
        <v>35</v>
      </c>
      <c r="P2495" s="87">
        <f t="shared" si="153"/>
        <v>0.03</v>
      </c>
      <c r="Q2495" s="68">
        <v>4.83</v>
      </c>
      <c r="R2495" s="68" t="str" cm="1">
        <f t="array" ref="R2495">_xlfn.SWITCH(ROUND(Q2495,0),5,"Excellent",4,"Good",3,"Ok","Bad")</f>
        <v>Excellent</v>
      </c>
      <c r="S2495" s="17">
        <v>23</v>
      </c>
      <c r="T2495" s="17" t="str">
        <f t="shared" si="154"/>
        <v>No</v>
      </c>
      <c r="U2495" s="82">
        <v>42795</v>
      </c>
      <c r="V2495" s="82">
        <v>44015</v>
      </c>
      <c r="W2495" s="17">
        <v>251</v>
      </c>
      <c r="X2495" s="17" t="str">
        <f t="shared" si="155"/>
        <v>Active</v>
      </c>
      <c r="Y2495" s="17" t="s">
        <v>15616</v>
      </c>
      <c r="Z2495" s="17"/>
    </row>
    <row r="2496" spans="1:26" x14ac:dyDescent="0.25">
      <c r="A2496">
        <v>2495</v>
      </c>
      <c r="B2496" s="17" t="s">
        <v>1828</v>
      </c>
      <c r="C2496" s="17">
        <v>3063</v>
      </c>
      <c r="D2496" s="17" t="str">
        <f>INDEX(Hosts!$A:$O,MATCH(Places!$C2496,Hosts!$A:$A,0),MATCH(Places!D$1,Hosts!$1:$1,0))</f>
        <v>Within an hour</v>
      </c>
      <c r="E2496" s="87">
        <f>INDEX(Hosts!$A:$O,MATCH(Places!$C2496,Hosts!$A:$A,0),MATCH(Places!E$1,Hosts!$1:$1,0))</f>
        <v>1</v>
      </c>
      <c r="F2496" s="87">
        <f>INDEX(Hosts!$A:$O,MATCH(Places!$C2496,Hosts!$A:$A,0),MATCH(Places!F$1,Hosts!$1:$1,0))</f>
        <v>0.99</v>
      </c>
      <c r="G2496" s="17" t="str">
        <f>INDEX(Hosts!$A:$O,MATCH(Places!$C2496,Hosts!$A:$A,0),MATCH(Places!G$1,Hosts!$1:$1,0))</f>
        <v>No</v>
      </c>
      <c r="H2496" s="17">
        <v>8</v>
      </c>
      <c r="I2496" s="17" t="str">
        <f>INDEX(Neighborhoods!$A:$C,MATCH(Places!$H2496,Neighborhoods!$A:$A,0),MATCH(Places!I$1,Neighborhoods!$1:$1,0))</f>
        <v>Brooklyn</v>
      </c>
      <c r="J2496" s="17" t="str">
        <f>INDEX(Neighborhoods!$A:$C,MATCH(Places!$H2496,Neighborhoods!$A:$A,0),MATCH(Places!J$1,Neighborhoods!$1:$1,0))</f>
        <v>Bushwick</v>
      </c>
      <c r="K2496" s="17" t="s">
        <v>1</v>
      </c>
      <c r="L2496" s="17" t="str">
        <f t="shared" si="152"/>
        <v>Yes</v>
      </c>
      <c r="M2496" s="17">
        <v>3</v>
      </c>
      <c r="N2496" s="17" t="str" cm="1">
        <f t="array" ref="N2496">_xlfn.IFS(M2496&lt;=2,"Small",M2496&lt;=5,"Medium",M2496&gt;5,"Large")</f>
        <v>Medium</v>
      </c>
      <c r="O2496" s="65">
        <v>55</v>
      </c>
      <c r="P2496" s="87">
        <f t="shared" si="153"/>
        <v>0.03</v>
      </c>
      <c r="Q2496" s="68">
        <v>4.58</v>
      </c>
      <c r="R2496" s="68" t="str" cm="1">
        <f t="array" ref="R2496">_xlfn.SWITCH(ROUND(Q2496,0),5,"Excellent",4,"Good",3,"Ok","Bad")</f>
        <v>Excellent</v>
      </c>
      <c r="S2496" s="17">
        <v>64</v>
      </c>
      <c r="T2496" s="17" t="str">
        <f t="shared" si="154"/>
        <v>No</v>
      </c>
      <c r="U2496" s="82">
        <v>42788</v>
      </c>
      <c r="V2496" s="82">
        <v>43828</v>
      </c>
      <c r="W2496" s="17">
        <v>179</v>
      </c>
      <c r="X2496" s="17" t="str">
        <f t="shared" si="155"/>
        <v>Active</v>
      </c>
      <c r="Y2496" s="17" t="s">
        <v>15616</v>
      </c>
      <c r="Z2496" s="17"/>
    </row>
    <row r="2497" spans="1:26" x14ac:dyDescent="0.25">
      <c r="A2497">
        <v>2496</v>
      </c>
      <c r="B2497" s="17" t="s">
        <v>15537</v>
      </c>
      <c r="C2497" s="17">
        <v>394</v>
      </c>
      <c r="D2497" s="17" t="str">
        <f>INDEX(Hosts!$A:$O,MATCH(Places!$C2497,Hosts!$A:$A,0),MATCH(Places!D$1,Hosts!$1:$1,0))</f>
        <v>Within an hour</v>
      </c>
      <c r="E2497" s="87">
        <f>INDEX(Hosts!$A:$O,MATCH(Places!$C2497,Hosts!$A:$A,0),MATCH(Places!E$1,Hosts!$1:$1,0))</f>
        <v>1</v>
      </c>
      <c r="F2497" s="87">
        <f>INDEX(Hosts!$A:$O,MATCH(Places!$C2497,Hosts!$A:$A,0),MATCH(Places!F$1,Hosts!$1:$1,0))</f>
        <v>0.68</v>
      </c>
      <c r="G2497" s="17" t="str">
        <f>INDEX(Hosts!$A:$O,MATCH(Places!$C2497,Hosts!$A:$A,0),MATCH(Places!G$1,Hosts!$1:$1,0))</f>
        <v>Yes</v>
      </c>
      <c r="H2497" s="17">
        <v>16</v>
      </c>
      <c r="I2497" s="17" t="str">
        <f>INDEX(Neighborhoods!$A:$C,MATCH(Places!$H2497,Neighborhoods!$A:$A,0),MATCH(Places!I$1,Neighborhoods!$1:$1,0))</f>
        <v>Manhattan</v>
      </c>
      <c r="J2497" s="17" t="str">
        <f>INDEX(Neighborhoods!$A:$C,MATCH(Places!$H2497,Neighborhoods!$A:$A,0),MATCH(Places!J$1,Neighborhoods!$1:$1,0))</f>
        <v>Harlem</v>
      </c>
      <c r="K2497" s="17" t="s">
        <v>1</v>
      </c>
      <c r="L2497" s="17" t="str">
        <f t="shared" si="152"/>
        <v>Yes</v>
      </c>
      <c r="M2497" s="17">
        <v>2</v>
      </c>
      <c r="N2497" s="17" t="str" cm="1">
        <f t="array" ref="N2497">_xlfn.IFS(M2497&lt;=2,"Small",M2497&lt;=5,"Medium",M2497&gt;5,"Large")</f>
        <v>Small</v>
      </c>
      <c r="O2497" s="65">
        <v>297</v>
      </c>
      <c r="P2497" s="87">
        <f t="shared" si="153"/>
        <v>0.04</v>
      </c>
      <c r="Q2497" s="68">
        <v>5</v>
      </c>
      <c r="R2497" s="68" t="str" cm="1">
        <f t="array" ref="R2497">_xlfn.SWITCH(ROUND(Q2497,0),5,"Excellent",4,"Good",3,"Ok","Bad")</f>
        <v>Excellent</v>
      </c>
      <c r="S2497" s="17">
        <v>16</v>
      </c>
      <c r="T2497" s="17" t="str">
        <f t="shared" si="154"/>
        <v>No</v>
      </c>
      <c r="U2497" s="82">
        <v>42941</v>
      </c>
      <c r="V2497" s="82">
        <v>43958</v>
      </c>
      <c r="W2497" s="17">
        <v>364</v>
      </c>
      <c r="X2497" s="17" t="str">
        <f t="shared" si="155"/>
        <v>Active</v>
      </c>
      <c r="Y2497" s="17" t="s">
        <v>15615</v>
      </c>
      <c r="Z2497" s="17"/>
    </row>
    <row r="2498" spans="1:26" x14ac:dyDescent="0.25">
      <c r="A2498">
        <v>2497</v>
      </c>
      <c r="B2498" s="17" t="s">
        <v>1829</v>
      </c>
      <c r="C2498" s="17">
        <v>2527</v>
      </c>
      <c r="D2498" s="17" t="str">
        <f>INDEX(Hosts!$A:$O,MATCH(Places!$C2498,Hosts!$A:$A,0),MATCH(Places!D$1,Hosts!$1:$1,0))</f>
        <v>Within an hour</v>
      </c>
      <c r="E2498" s="87">
        <f>INDEX(Hosts!$A:$O,MATCH(Places!$C2498,Hosts!$A:$A,0),MATCH(Places!E$1,Hosts!$1:$1,0))</f>
        <v>1</v>
      </c>
      <c r="F2498" s="87">
        <f>INDEX(Hosts!$A:$O,MATCH(Places!$C2498,Hosts!$A:$A,0),MATCH(Places!F$1,Hosts!$1:$1,0))</f>
        <v>1</v>
      </c>
      <c r="G2498" s="17" t="str">
        <f>INDEX(Hosts!$A:$O,MATCH(Places!$C2498,Hosts!$A:$A,0),MATCH(Places!G$1,Hosts!$1:$1,0))</f>
        <v>Yes</v>
      </c>
      <c r="H2498" s="17">
        <v>16</v>
      </c>
      <c r="I2498" s="17" t="str">
        <f>INDEX(Neighborhoods!$A:$C,MATCH(Places!$H2498,Neighborhoods!$A:$A,0),MATCH(Places!I$1,Neighborhoods!$1:$1,0))</f>
        <v>Manhattan</v>
      </c>
      <c r="J2498" s="17" t="str">
        <f>INDEX(Neighborhoods!$A:$C,MATCH(Places!$H2498,Neighborhoods!$A:$A,0),MATCH(Places!J$1,Neighborhoods!$1:$1,0))</f>
        <v>Harlem</v>
      </c>
      <c r="K2498" s="17" t="s">
        <v>1</v>
      </c>
      <c r="L2498" s="17" t="str">
        <f t="shared" ref="L2498:L2561" si="156">IF(OR(K2498="Private room",K2498="Shared room"),"Yes","No")</f>
        <v>Yes</v>
      </c>
      <c r="M2498" s="17">
        <v>1</v>
      </c>
      <c r="N2498" s="17" t="str" cm="1">
        <f t="array" ref="N2498">_xlfn.IFS(M2498&lt;=2,"Small",M2498&lt;=5,"Medium",M2498&gt;5,"Large")</f>
        <v>Small</v>
      </c>
      <c r="O2498" s="65">
        <v>60</v>
      </c>
      <c r="P2498" s="87">
        <f t="shared" ref="P2498:P2561" si="157">VLOOKUP(O2498,$AB$1:$AC$5,2)</f>
        <v>0.03</v>
      </c>
      <c r="Q2498" s="68">
        <v>4.92</v>
      </c>
      <c r="R2498" s="68" t="str" cm="1">
        <f t="array" ref="R2498">_xlfn.SWITCH(ROUND(Q2498,0),5,"Excellent",4,"Good",3,"Ok","Bad")</f>
        <v>Excellent</v>
      </c>
      <c r="S2498" s="17">
        <v>13</v>
      </c>
      <c r="T2498" s="17" t="str">
        <f t="shared" ref="T2498:T2561" si="158">IF(AND(Q2498&gt;=4.8,S2498&gt;100),"Yes","No")</f>
        <v>No</v>
      </c>
      <c r="U2498" s="82">
        <v>43234</v>
      </c>
      <c r="V2498" s="82">
        <v>43806</v>
      </c>
      <c r="W2498" s="17">
        <v>0</v>
      </c>
      <c r="X2498" s="17" t="str">
        <f t="shared" ref="X2498:X2561" si="159">IF(W2498&lt;&gt;0,"Active","Inactive")</f>
        <v>Inactive</v>
      </c>
      <c r="Y2498" s="17" t="s">
        <v>15615</v>
      </c>
      <c r="Z2498" s="17"/>
    </row>
    <row r="2499" spans="1:26" x14ac:dyDescent="0.25">
      <c r="A2499">
        <v>2498</v>
      </c>
      <c r="B2499" s="17" t="s">
        <v>1830</v>
      </c>
      <c r="C2499" s="17">
        <v>211</v>
      </c>
      <c r="D2499" s="17" t="str">
        <f>INDEX(Hosts!$A:$O,MATCH(Places!$C2499,Hosts!$A:$A,0),MATCH(Places!D$1,Hosts!$1:$1,0))</f>
        <v>Within an hour</v>
      </c>
      <c r="E2499" s="87">
        <f>INDEX(Hosts!$A:$O,MATCH(Places!$C2499,Hosts!$A:$A,0),MATCH(Places!E$1,Hosts!$1:$1,0))</f>
        <v>1</v>
      </c>
      <c r="F2499" s="87">
        <f>INDEX(Hosts!$A:$O,MATCH(Places!$C2499,Hosts!$A:$A,0),MATCH(Places!F$1,Hosts!$1:$1,0))</f>
        <v>1</v>
      </c>
      <c r="G2499" s="17" t="str">
        <f>INDEX(Hosts!$A:$O,MATCH(Places!$C2499,Hosts!$A:$A,0),MATCH(Places!G$1,Hosts!$1:$1,0))</f>
        <v>Yes</v>
      </c>
      <c r="H2499" s="17">
        <v>20</v>
      </c>
      <c r="I2499" s="17" t="str">
        <f>INDEX(Neighborhoods!$A:$C,MATCH(Places!$H2499,Neighborhoods!$A:$A,0),MATCH(Places!I$1,Neighborhoods!$1:$1,0))</f>
        <v>Manhattan</v>
      </c>
      <c r="J2499" s="17" t="str">
        <f>INDEX(Neighborhoods!$A:$C,MATCH(Places!$H2499,Neighborhoods!$A:$A,0),MATCH(Places!J$1,Neighborhoods!$1:$1,0))</f>
        <v>Upper West Side</v>
      </c>
      <c r="K2499" s="17" t="s">
        <v>11822</v>
      </c>
      <c r="L2499" s="17" t="str">
        <f t="shared" si="156"/>
        <v>No</v>
      </c>
      <c r="M2499" s="17">
        <v>6</v>
      </c>
      <c r="N2499" s="17" t="str" cm="1">
        <f t="array" ref="N2499">_xlfn.IFS(M2499&lt;=2,"Small",M2499&lt;=5,"Medium",M2499&gt;5,"Large")</f>
        <v>Large</v>
      </c>
      <c r="O2499" s="65">
        <v>995</v>
      </c>
      <c r="P2499" s="87">
        <f t="shared" si="157"/>
        <v>0.05</v>
      </c>
      <c r="Q2499" s="68">
        <v>4.92</v>
      </c>
      <c r="R2499" s="68" t="str" cm="1">
        <f t="array" ref="R2499">_xlfn.SWITCH(ROUND(Q2499,0),5,"Excellent",4,"Good",3,"Ok","Bad")</f>
        <v>Excellent</v>
      </c>
      <c r="S2499" s="17">
        <v>26</v>
      </c>
      <c r="T2499" s="17" t="str">
        <f t="shared" si="158"/>
        <v>No</v>
      </c>
      <c r="U2499" s="82">
        <v>42839</v>
      </c>
      <c r="V2499" s="82">
        <v>44031</v>
      </c>
      <c r="W2499" s="17">
        <v>364</v>
      </c>
      <c r="X2499" s="17" t="str">
        <f t="shared" si="159"/>
        <v>Active</v>
      </c>
      <c r="Y2499" s="17" t="s">
        <v>15616</v>
      </c>
      <c r="Z2499" s="17"/>
    </row>
    <row r="2500" spans="1:26" x14ac:dyDescent="0.25">
      <c r="A2500">
        <v>2499</v>
      </c>
      <c r="B2500" s="17" t="s">
        <v>13434</v>
      </c>
      <c r="C2500" s="17">
        <v>158</v>
      </c>
      <c r="D2500" s="17" t="str">
        <f>INDEX(Hosts!$A:$O,MATCH(Places!$C2500,Hosts!$A:$A,0),MATCH(Places!D$1,Hosts!$1:$1,0))</f>
        <v>Within an hour</v>
      </c>
      <c r="E2500" s="87">
        <f>INDEX(Hosts!$A:$O,MATCH(Places!$C2500,Hosts!$A:$A,0),MATCH(Places!E$1,Hosts!$1:$1,0))</f>
        <v>1</v>
      </c>
      <c r="F2500" s="87">
        <f>INDEX(Hosts!$A:$O,MATCH(Places!$C2500,Hosts!$A:$A,0),MATCH(Places!F$1,Hosts!$1:$1,0))</f>
        <v>0.87</v>
      </c>
      <c r="G2500" s="17" t="str">
        <f>INDEX(Hosts!$A:$O,MATCH(Places!$C2500,Hosts!$A:$A,0),MATCH(Places!G$1,Hosts!$1:$1,0))</f>
        <v>Yes</v>
      </c>
      <c r="H2500" s="17">
        <v>12</v>
      </c>
      <c r="I2500" s="17" t="str">
        <f>INDEX(Neighborhoods!$A:$C,MATCH(Places!$H2500,Neighborhoods!$A:$A,0),MATCH(Places!I$1,Neighborhoods!$1:$1,0))</f>
        <v>Brooklyn</v>
      </c>
      <c r="J2500" s="17" t="str">
        <f>INDEX(Neighborhoods!$A:$C,MATCH(Places!$H2500,Neighborhoods!$A:$A,0),MATCH(Places!J$1,Neighborhoods!$1:$1,0))</f>
        <v>Williamsburg</v>
      </c>
      <c r="K2500" s="17" t="s">
        <v>1</v>
      </c>
      <c r="L2500" s="17" t="str">
        <f t="shared" si="156"/>
        <v>Yes</v>
      </c>
      <c r="M2500" s="17">
        <v>2</v>
      </c>
      <c r="N2500" s="17" t="str" cm="1">
        <f t="array" ref="N2500">_xlfn.IFS(M2500&lt;=2,"Small",M2500&lt;=5,"Medium",M2500&gt;5,"Large")</f>
        <v>Small</v>
      </c>
      <c r="O2500" s="65">
        <v>73</v>
      </c>
      <c r="P2500" s="87">
        <f t="shared" si="157"/>
        <v>0.03</v>
      </c>
      <c r="Q2500" s="68">
        <v>4.8099999999999996</v>
      </c>
      <c r="R2500" s="68" t="str" cm="1">
        <f t="array" ref="R2500">_xlfn.SWITCH(ROUND(Q2500,0),5,"Excellent",4,"Good",3,"Ok","Bad")</f>
        <v>Excellent</v>
      </c>
      <c r="S2500" s="17">
        <v>37</v>
      </c>
      <c r="T2500" s="17" t="str">
        <f t="shared" si="158"/>
        <v>No</v>
      </c>
      <c r="U2500" s="82">
        <v>42780</v>
      </c>
      <c r="V2500" s="82">
        <v>44018</v>
      </c>
      <c r="W2500" s="17">
        <v>0</v>
      </c>
      <c r="X2500" s="17" t="str">
        <f t="shared" si="159"/>
        <v>Inactive</v>
      </c>
      <c r="Y2500" s="17" t="s">
        <v>15615</v>
      </c>
      <c r="Z2500" s="17"/>
    </row>
    <row r="2501" spans="1:26" x14ac:dyDescent="0.25">
      <c r="A2501">
        <v>2500</v>
      </c>
      <c r="B2501" s="17" t="s">
        <v>1831</v>
      </c>
      <c r="C2501" s="17">
        <v>850</v>
      </c>
      <c r="D2501" s="17" t="str">
        <f>INDEX(Hosts!$A:$O,MATCH(Places!$C2501,Hosts!$A:$A,0),MATCH(Places!D$1,Hosts!$1:$1,0))</f>
        <v>Within an hour</v>
      </c>
      <c r="E2501" s="87">
        <f>INDEX(Hosts!$A:$O,MATCH(Places!$C2501,Hosts!$A:$A,0),MATCH(Places!E$1,Hosts!$1:$1,0))</f>
        <v>1</v>
      </c>
      <c r="F2501" s="87">
        <f>INDEX(Hosts!$A:$O,MATCH(Places!$C2501,Hosts!$A:$A,0),MATCH(Places!F$1,Hosts!$1:$1,0))</f>
        <v>0.8</v>
      </c>
      <c r="G2501" s="17" t="str">
        <f>INDEX(Hosts!$A:$O,MATCH(Places!$C2501,Hosts!$A:$A,0),MATCH(Places!G$1,Hosts!$1:$1,0))</f>
        <v>Yes</v>
      </c>
      <c r="H2501" s="17">
        <v>17</v>
      </c>
      <c r="I2501" s="17" t="str">
        <f>INDEX(Neighborhoods!$A:$C,MATCH(Places!$H2501,Neighborhoods!$A:$A,0),MATCH(Places!I$1,Neighborhoods!$1:$1,0))</f>
        <v>Manhattan</v>
      </c>
      <c r="J2501" s="17" t="str">
        <f>INDEX(Neighborhoods!$A:$C,MATCH(Places!$H2501,Neighborhoods!$A:$A,0),MATCH(Places!J$1,Neighborhoods!$1:$1,0))</f>
        <v>Hell's Kitchen</v>
      </c>
      <c r="K2501" s="17" t="s">
        <v>11822</v>
      </c>
      <c r="L2501" s="17" t="str">
        <f t="shared" si="156"/>
        <v>No</v>
      </c>
      <c r="M2501" s="17">
        <v>2</v>
      </c>
      <c r="N2501" s="17" t="str" cm="1">
        <f t="array" ref="N2501">_xlfn.IFS(M2501&lt;=2,"Small",M2501&lt;=5,"Medium",M2501&gt;5,"Large")</f>
        <v>Small</v>
      </c>
      <c r="O2501" s="65">
        <v>102</v>
      </c>
      <c r="P2501" s="87">
        <f t="shared" si="157"/>
        <v>0.03</v>
      </c>
      <c r="Q2501" s="68">
        <v>4.91</v>
      </c>
      <c r="R2501" s="68" t="str" cm="1">
        <f t="array" ref="R2501">_xlfn.SWITCH(ROUND(Q2501,0),5,"Excellent",4,"Good",3,"Ok","Bad")</f>
        <v>Excellent</v>
      </c>
      <c r="S2501" s="17">
        <v>11</v>
      </c>
      <c r="T2501" s="17" t="str">
        <f t="shared" si="158"/>
        <v>No</v>
      </c>
      <c r="U2501" s="82">
        <v>42848</v>
      </c>
      <c r="V2501" s="82">
        <v>44037</v>
      </c>
      <c r="W2501" s="17">
        <v>320</v>
      </c>
      <c r="X2501" s="17" t="str">
        <f t="shared" si="159"/>
        <v>Active</v>
      </c>
      <c r="Y2501" s="17" t="s">
        <v>15615</v>
      </c>
      <c r="Z2501" s="17"/>
    </row>
    <row r="2502" spans="1:26" x14ac:dyDescent="0.25">
      <c r="A2502">
        <v>2501</v>
      </c>
      <c r="B2502" s="17" t="s">
        <v>1832</v>
      </c>
      <c r="C2502" s="17">
        <v>763</v>
      </c>
      <c r="D2502" s="17" t="str">
        <f>INDEX(Hosts!$A:$O,MATCH(Places!$C2502,Hosts!$A:$A,0),MATCH(Places!D$1,Hosts!$1:$1,0))</f>
        <v>Within an hour</v>
      </c>
      <c r="E2502" s="87">
        <f>INDEX(Hosts!$A:$O,MATCH(Places!$C2502,Hosts!$A:$A,0),MATCH(Places!E$1,Hosts!$1:$1,0))</f>
        <v>1</v>
      </c>
      <c r="F2502" s="87">
        <f>INDEX(Hosts!$A:$O,MATCH(Places!$C2502,Hosts!$A:$A,0),MATCH(Places!F$1,Hosts!$1:$1,0))</f>
        <v>0.99</v>
      </c>
      <c r="G2502" s="17" t="str">
        <f>INDEX(Hosts!$A:$O,MATCH(Places!$C2502,Hosts!$A:$A,0),MATCH(Places!G$1,Hosts!$1:$1,0))</f>
        <v>No</v>
      </c>
      <c r="H2502" s="17">
        <v>26</v>
      </c>
      <c r="I2502" s="17" t="str">
        <f>INDEX(Neighborhoods!$A:$C,MATCH(Places!$H2502,Neighborhoods!$A:$A,0),MATCH(Places!I$1,Neighborhoods!$1:$1,0))</f>
        <v>Queens</v>
      </c>
      <c r="J2502" s="17" t="str">
        <f>INDEX(Neighborhoods!$A:$C,MATCH(Places!$H2502,Neighborhoods!$A:$A,0),MATCH(Places!J$1,Neighborhoods!$1:$1,0))</f>
        <v>Sunnyside</v>
      </c>
      <c r="K2502" s="17" t="s">
        <v>1</v>
      </c>
      <c r="L2502" s="17" t="str">
        <f t="shared" si="156"/>
        <v>Yes</v>
      </c>
      <c r="M2502" s="17">
        <v>2</v>
      </c>
      <c r="N2502" s="17" t="str" cm="1">
        <f t="array" ref="N2502">_xlfn.IFS(M2502&lt;=2,"Small",M2502&lt;=5,"Medium",M2502&gt;5,"Large")</f>
        <v>Small</v>
      </c>
      <c r="O2502" s="65">
        <v>49</v>
      </c>
      <c r="P2502" s="87">
        <f t="shared" si="157"/>
        <v>0.03</v>
      </c>
      <c r="Q2502" s="68">
        <v>4.45</v>
      </c>
      <c r="R2502" s="68" t="str" cm="1">
        <f t="array" ref="R2502">_xlfn.SWITCH(ROUND(Q2502,0),5,"Excellent",4,"Good",3,"Ok","Bad")</f>
        <v>Good</v>
      </c>
      <c r="S2502" s="17">
        <v>58</v>
      </c>
      <c r="T2502" s="17" t="str">
        <f t="shared" si="158"/>
        <v>No</v>
      </c>
      <c r="U2502" s="82">
        <v>42780</v>
      </c>
      <c r="V2502" s="82">
        <v>43907</v>
      </c>
      <c r="W2502" s="17">
        <v>365</v>
      </c>
      <c r="X2502" s="17" t="str">
        <f t="shared" si="159"/>
        <v>Active</v>
      </c>
      <c r="Y2502" s="17" t="s">
        <v>15615</v>
      </c>
      <c r="Z2502" s="17"/>
    </row>
    <row r="2503" spans="1:26" x14ac:dyDescent="0.25">
      <c r="A2503">
        <v>2502</v>
      </c>
      <c r="B2503" s="17" t="s">
        <v>14714</v>
      </c>
      <c r="C2503" s="17">
        <v>3160</v>
      </c>
      <c r="D2503" s="17" t="str">
        <f>INDEX(Hosts!$A:$O,MATCH(Places!$C2503,Hosts!$A:$A,0),MATCH(Places!D$1,Hosts!$1:$1,0))</f>
        <v>Within a few hours</v>
      </c>
      <c r="E2503" s="87">
        <f>INDEX(Hosts!$A:$O,MATCH(Places!$C2503,Hosts!$A:$A,0),MATCH(Places!E$1,Hosts!$1:$1,0))</f>
        <v>0.83</v>
      </c>
      <c r="F2503" s="87">
        <f>INDEX(Hosts!$A:$O,MATCH(Places!$C2503,Hosts!$A:$A,0),MATCH(Places!F$1,Hosts!$1:$1,0))</f>
        <v>1</v>
      </c>
      <c r="G2503" s="17" t="str">
        <f>INDEX(Hosts!$A:$O,MATCH(Places!$C2503,Hosts!$A:$A,0),MATCH(Places!G$1,Hosts!$1:$1,0))</f>
        <v>No</v>
      </c>
      <c r="H2503" s="17">
        <v>16</v>
      </c>
      <c r="I2503" s="17" t="str">
        <f>INDEX(Neighborhoods!$A:$C,MATCH(Places!$H2503,Neighborhoods!$A:$A,0),MATCH(Places!I$1,Neighborhoods!$1:$1,0))</f>
        <v>Manhattan</v>
      </c>
      <c r="J2503" s="17" t="str">
        <f>INDEX(Neighborhoods!$A:$C,MATCH(Places!$H2503,Neighborhoods!$A:$A,0),MATCH(Places!J$1,Neighborhoods!$1:$1,0))</f>
        <v>Harlem</v>
      </c>
      <c r="K2503" s="17" t="s">
        <v>11822</v>
      </c>
      <c r="L2503" s="17" t="str">
        <f t="shared" si="156"/>
        <v>No</v>
      </c>
      <c r="M2503" s="17">
        <v>4</v>
      </c>
      <c r="N2503" s="17" t="str" cm="1">
        <f t="array" ref="N2503">_xlfn.IFS(M2503&lt;=2,"Small",M2503&lt;=5,"Medium",M2503&gt;5,"Large")</f>
        <v>Medium</v>
      </c>
      <c r="O2503" s="65">
        <v>300</v>
      </c>
      <c r="P2503" s="87">
        <f t="shared" si="157"/>
        <v>0.04</v>
      </c>
      <c r="Q2503" s="68">
        <v>4.8899999999999997</v>
      </c>
      <c r="R2503" s="68" t="str" cm="1">
        <f t="array" ref="R2503">_xlfn.SWITCH(ROUND(Q2503,0),5,"Excellent",4,"Good",3,"Ok","Bad")</f>
        <v>Excellent</v>
      </c>
      <c r="S2503" s="17">
        <v>27</v>
      </c>
      <c r="T2503" s="17" t="str">
        <f t="shared" si="158"/>
        <v>No</v>
      </c>
      <c r="U2503" s="82">
        <v>42836</v>
      </c>
      <c r="V2503" s="82">
        <v>43831</v>
      </c>
      <c r="W2503" s="17">
        <v>358</v>
      </c>
      <c r="X2503" s="17" t="str">
        <f t="shared" si="159"/>
        <v>Active</v>
      </c>
      <c r="Y2503" s="17" t="s">
        <v>15615</v>
      </c>
      <c r="Z2503" s="17"/>
    </row>
    <row r="2504" spans="1:26" x14ac:dyDescent="0.25">
      <c r="A2504">
        <v>2503</v>
      </c>
      <c r="B2504" s="17" t="s">
        <v>1833</v>
      </c>
      <c r="C2504" s="17">
        <v>2090</v>
      </c>
      <c r="D2504" s="17" t="str">
        <f>INDEX(Hosts!$A:$O,MATCH(Places!$C2504,Hosts!$A:$A,0),MATCH(Places!D$1,Hosts!$1:$1,0))</f>
        <v>Within a few hours</v>
      </c>
      <c r="E2504" s="87">
        <f>INDEX(Hosts!$A:$O,MATCH(Places!$C2504,Hosts!$A:$A,0),MATCH(Places!E$1,Hosts!$1:$1,0))</f>
        <v>1</v>
      </c>
      <c r="F2504" s="87">
        <f>INDEX(Hosts!$A:$O,MATCH(Places!$C2504,Hosts!$A:$A,0),MATCH(Places!F$1,Hosts!$1:$1,0))</f>
        <v>0.86</v>
      </c>
      <c r="G2504" s="17" t="str">
        <f>INDEX(Hosts!$A:$O,MATCH(Places!$C2504,Hosts!$A:$A,0),MATCH(Places!G$1,Hosts!$1:$1,0))</f>
        <v>Yes</v>
      </c>
      <c r="H2504" s="17">
        <v>29</v>
      </c>
      <c r="I2504" s="17" t="str">
        <f>INDEX(Neighborhoods!$A:$C,MATCH(Places!$H2504,Neighborhoods!$A:$A,0),MATCH(Places!I$1,Neighborhoods!$1:$1,0))</f>
        <v>Staten Island</v>
      </c>
      <c r="J2504" s="17" t="str">
        <f>INDEX(Neighborhoods!$A:$C,MATCH(Places!$H2504,Neighborhoods!$A:$A,0),MATCH(Places!J$1,Neighborhoods!$1:$1,0))</f>
        <v>Stapleton</v>
      </c>
      <c r="K2504" s="17" t="s">
        <v>11822</v>
      </c>
      <c r="L2504" s="17" t="str">
        <f t="shared" si="156"/>
        <v>No</v>
      </c>
      <c r="M2504" s="17">
        <v>3</v>
      </c>
      <c r="N2504" s="17" t="str" cm="1">
        <f t="array" ref="N2504">_xlfn.IFS(M2504&lt;=2,"Small",M2504&lt;=5,"Medium",M2504&gt;5,"Large")</f>
        <v>Medium</v>
      </c>
      <c r="O2504" s="65">
        <v>62</v>
      </c>
      <c r="P2504" s="87">
        <f t="shared" si="157"/>
        <v>0.03</v>
      </c>
      <c r="Q2504" s="68">
        <v>4.9000000000000004</v>
      </c>
      <c r="R2504" s="68" t="str" cm="1">
        <f t="array" ref="R2504">_xlfn.SWITCH(ROUND(Q2504,0),5,"Excellent",4,"Good",3,"Ok","Bad")</f>
        <v>Excellent</v>
      </c>
      <c r="S2504" s="17">
        <v>124</v>
      </c>
      <c r="T2504" s="17" t="str">
        <f t="shared" si="158"/>
        <v>Yes</v>
      </c>
      <c r="U2504" s="82">
        <v>42778</v>
      </c>
      <c r="V2504" s="82">
        <v>43963</v>
      </c>
      <c r="W2504" s="17">
        <v>0</v>
      </c>
      <c r="X2504" s="17" t="str">
        <f t="shared" si="159"/>
        <v>Inactive</v>
      </c>
      <c r="Y2504" s="17" t="s">
        <v>15615</v>
      </c>
      <c r="Z2504" s="17"/>
    </row>
    <row r="2505" spans="1:26" x14ac:dyDescent="0.25">
      <c r="A2505">
        <v>2504</v>
      </c>
      <c r="B2505" s="17" t="s">
        <v>1834</v>
      </c>
      <c r="C2505" s="17">
        <v>120</v>
      </c>
      <c r="D2505" s="17" t="str">
        <f>INDEX(Hosts!$A:$O,MATCH(Places!$C2505,Hosts!$A:$A,0),MATCH(Places!D$1,Hosts!$1:$1,0))</f>
        <v>Within a few hours</v>
      </c>
      <c r="E2505" s="87">
        <f>INDEX(Hosts!$A:$O,MATCH(Places!$C2505,Hosts!$A:$A,0),MATCH(Places!E$1,Hosts!$1:$1,0))</f>
        <v>1</v>
      </c>
      <c r="F2505" s="87">
        <f>INDEX(Hosts!$A:$O,MATCH(Places!$C2505,Hosts!$A:$A,0),MATCH(Places!F$1,Hosts!$1:$1,0))</f>
        <v>0.94</v>
      </c>
      <c r="G2505" s="17" t="str">
        <f>INDEX(Hosts!$A:$O,MATCH(Places!$C2505,Hosts!$A:$A,0),MATCH(Places!G$1,Hosts!$1:$1,0))</f>
        <v>Yes</v>
      </c>
      <c r="H2505" s="17">
        <v>7</v>
      </c>
      <c r="I2505" s="17" t="str">
        <f>INDEX(Neighborhoods!$A:$C,MATCH(Places!$H2505,Neighborhoods!$A:$A,0),MATCH(Places!I$1,Neighborhoods!$1:$1,0))</f>
        <v>Brooklyn</v>
      </c>
      <c r="J2505" s="17" t="str">
        <f>INDEX(Neighborhoods!$A:$C,MATCH(Places!$H2505,Neighborhoods!$A:$A,0),MATCH(Places!J$1,Neighborhoods!$1:$1,0))</f>
        <v>Bedford-Stuyvesant</v>
      </c>
      <c r="K2505" s="17" t="s">
        <v>11822</v>
      </c>
      <c r="L2505" s="17" t="str">
        <f t="shared" si="156"/>
        <v>No</v>
      </c>
      <c r="M2505" s="17">
        <v>2</v>
      </c>
      <c r="N2505" s="17" t="str" cm="1">
        <f t="array" ref="N2505">_xlfn.IFS(M2505&lt;=2,"Small",M2505&lt;=5,"Medium",M2505&gt;5,"Large")</f>
        <v>Small</v>
      </c>
      <c r="O2505" s="65">
        <v>114</v>
      </c>
      <c r="P2505" s="87">
        <f t="shared" si="157"/>
        <v>0.03</v>
      </c>
      <c r="Q2505" s="68">
        <v>4.93</v>
      </c>
      <c r="R2505" s="68" t="str" cm="1">
        <f t="array" ref="R2505">_xlfn.SWITCH(ROUND(Q2505,0),5,"Excellent",4,"Good",3,"Ok","Bad")</f>
        <v>Excellent</v>
      </c>
      <c r="S2505" s="17">
        <v>42</v>
      </c>
      <c r="T2505" s="17" t="str">
        <f t="shared" si="158"/>
        <v>No</v>
      </c>
      <c r="U2505" s="82">
        <v>42855</v>
      </c>
      <c r="V2505" s="82">
        <v>44024</v>
      </c>
      <c r="W2505" s="17">
        <v>79</v>
      </c>
      <c r="X2505" s="17" t="str">
        <f t="shared" si="159"/>
        <v>Active</v>
      </c>
      <c r="Y2505" s="17" t="s">
        <v>15615</v>
      </c>
      <c r="Z2505" s="17"/>
    </row>
    <row r="2506" spans="1:26" x14ac:dyDescent="0.25">
      <c r="A2506">
        <v>2505</v>
      </c>
      <c r="B2506" s="17" t="s">
        <v>1835</v>
      </c>
      <c r="C2506" s="17">
        <v>2711</v>
      </c>
      <c r="D2506" s="17" t="str">
        <f>INDEX(Hosts!$A:$O,MATCH(Places!$C2506,Hosts!$A:$A,0),MATCH(Places!D$1,Hosts!$1:$1,0))</f>
        <v>Within a few hours</v>
      </c>
      <c r="E2506" s="87">
        <f>INDEX(Hosts!$A:$O,MATCH(Places!$C2506,Hosts!$A:$A,0),MATCH(Places!E$1,Hosts!$1:$1,0))</f>
        <v>1</v>
      </c>
      <c r="F2506" s="87">
        <f>INDEX(Hosts!$A:$O,MATCH(Places!$C2506,Hosts!$A:$A,0),MATCH(Places!F$1,Hosts!$1:$1,0))</f>
        <v>0.8</v>
      </c>
      <c r="G2506" s="17" t="str">
        <f>INDEX(Hosts!$A:$O,MATCH(Places!$C2506,Hosts!$A:$A,0),MATCH(Places!G$1,Hosts!$1:$1,0))</f>
        <v>Yes</v>
      </c>
      <c r="H2506" s="17">
        <v>7</v>
      </c>
      <c r="I2506" s="17" t="str">
        <f>INDEX(Neighborhoods!$A:$C,MATCH(Places!$H2506,Neighborhoods!$A:$A,0),MATCH(Places!I$1,Neighborhoods!$1:$1,0))</f>
        <v>Brooklyn</v>
      </c>
      <c r="J2506" s="17" t="str">
        <f>INDEX(Neighborhoods!$A:$C,MATCH(Places!$H2506,Neighborhoods!$A:$A,0),MATCH(Places!J$1,Neighborhoods!$1:$1,0))</f>
        <v>Bedford-Stuyvesant</v>
      </c>
      <c r="K2506" s="17" t="s">
        <v>11822</v>
      </c>
      <c r="L2506" s="17" t="str">
        <f t="shared" si="156"/>
        <v>No</v>
      </c>
      <c r="M2506" s="17">
        <v>2</v>
      </c>
      <c r="N2506" s="17" t="str" cm="1">
        <f t="array" ref="N2506">_xlfn.IFS(M2506&lt;=2,"Small",M2506&lt;=5,"Medium",M2506&gt;5,"Large")</f>
        <v>Small</v>
      </c>
      <c r="O2506" s="65">
        <v>125</v>
      </c>
      <c r="P2506" s="87">
        <f t="shared" si="157"/>
        <v>0.03</v>
      </c>
      <c r="Q2506" s="68">
        <v>4.93</v>
      </c>
      <c r="R2506" s="68" t="str" cm="1">
        <f t="array" ref="R2506">_xlfn.SWITCH(ROUND(Q2506,0),5,"Excellent",4,"Good",3,"Ok","Bad")</f>
        <v>Excellent</v>
      </c>
      <c r="S2506" s="17">
        <v>14</v>
      </c>
      <c r="T2506" s="17" t="str">
        <f t="shared" si="158"/>
        <v>No</v>
      </c>
      <c r="U2506" s="82">
        <v>43355</v>
      </c>
      <c r="V2506" s="82">
        <v>43929</v>
      </c>
      <c r="W2506" s="17">
        <v>44</v>
      </c>
      <c r="X2506" s="17" t="str">
        <f t="shared" si="159"/>
        <v>Active</v>
      </c>
      <c r="Y2506" s="17" t="s">
        <v>15615</v>
      </c>
      <c r="Z2506" s="17"/>
    </row>
    <row r="2507" spans="1:26" x14ac:dyDescent="0.25">
      <c r="A2507">
        <v>2506</v>
      </c>
      <c r="B2507" s="17" t="s">
        <v>1836</v>
      </c>
      <c r="C2507" s="17">
        <v>3138</v>
      </c>
      <c r="D2507" s="17" t="str">
        <f>INDEX(Hosts!$A:$O,MATCH(Places!$C2507,Hosts!$A:$A,0),MATCH(Places!D$1,Hosts!$1:$1,0))</f>
        <v>Within an hour</v>
      </c>
      <c r="E2507" s="87">
        <f>INDEX(Hosts!$A:$O,MATCH(Places!$C2507,Hosts!$A:$A,0),MATCH(Places!E$1,Hosts!$1:$1,0))</f>
        <v>1</v>
      </c>
      <c r="F2507" s="87">
        <f>INDEX(Hosts!$A:$O,MATCH(Places!$C2507,Hosts!$A:$A,0),MATCH(Places!F$1,Hosts!$1:$1,0))</f>
        <v>1</v>
      </c>
      <c r="G2507" s="17" t="str">
        <f>INDEX(Hosts!$A:$O,MATCH(Places!$C2507,Hosts!$A:$A,0),MATCH(Places!G$1,Hosts!$1:$1,0))</f>
        <v>Yes</v>
      </c>
      <c r="H2507" s="17">
        <v>19</v>
      </c>
      <c r="I2507" s="17" t="str">
        <f>INDEX(Neighborhoods!$A:$C,MATCH(Places!$H2507,Neighborhoods!$A:$A,0),MATCH(Places!I$1,Neighborhoods!$1:$1,0))</f>
        <v>Manhattan</v>
      </c>
      <c r="J2507" s="17" t="str">
        <f>INDEX(Neighborhoods!$A:$C,MATCH(Places!$H2507,Neighborhoods!$A:$A,0),MATCH(Places!J$1,Neighborhoods!$1:$1,0))</f>
        <v>Upper East Side</v>
      </c>
      <c r="K2507" s="17" t="s">
        <v>11822</v>
      </c>
      <c r="L2507" s="17" t="str">
        <f t="shared" si="156"/>
        <v>No</v>
      </c>
      <c r="M2507" s="17">
        <v>3</v>
      </c>
      <c r="N2507" s="17" t="str" cm="1">
        <f t="array" ref="N2507">_xlfn.IFS(M2507&lt;=2,"Small",M2507&lt;=5,"Medium",M2507&gt;5,"Large")</f>
        <v>Medium</v>
      </c>
      <c r="O2507" s="65">
        <v>99</v>
      </c>
      <c r="P2507" s="87">
        <f t="shared" si="157"/>
        <v>0.03</v>
      </c>
      <c r="Q2507" s="68">
        <v>5</v>
      </c>
      <c r="R2507" s="68" t="str" cm="1">
        <f t="array" ref="R2507">_xlfn.SWITCH(ROUND(Q2507,0),5,"Excellent",4,"Good",3,"Ok","Bad")</f>
        <v>Excellent</v>
      </c>
      <c r="S2507" s="17">
        <v>31</v>
      </c>
      <c r="T2507" s="17" t="str">
        <f t="shared" si="158"/>
        <v>No</v>
      </c>
      <c r="U2507" s="82">
        <v>43134</v>
      </c>
      <c r="V2507" s="82">
        <v>44043</v>
      </c>
      <c r="W2507" s="17">
        <v>0</v>
      </c>
      <c r="X2507" s="17" t="str">
        <f t="shared" si="159"/>
        <v>Inactive</v>
      </c>
      <c r="Y2507" s="17" t="s">
        <v>15616</v>
      </c>
      <c r="Z2507" s="17"/>
    </row>
    <row r="2508" spans="1:26" x14ac:dyDescent="0.25">
      <c r="A2508">
        <v>2507</v>
      </c>
      <c r="B2508" s="17" t="s">
        <v>14920</v>
      </c>
      <c r="C2508" s="17">
        <v>709</v>
      </c>
      <c r="D2508" s="17" t="str">
        <f>INDEX(Hosts!$A:$O,MATCH(Places!$C2508,Hosts!$A:$A,0),MATCH(Places!D$1,Hosts!$1:$1,0))</f>
        <v>Within an hour</v>
      </c>
      <c r="E2508" s="87">
        <f>INDEX(Hosts!$A:$O,MATCH(Places!$C2508,Hosts!$A:$A,0),MATCH(Places!E$1,Hosts!$1:$1,0))</f>
        <v>1</v>
      </c>
      <c r="F2508" s="87">
        <f>INDEX(Hosts!$A:$O,MATCH(Places!$C2508,Hosts!$A:$A,0),MATCH(Places!F$1,Hosts!$1:$1,0))</f>
        <v>1</v>
      </c>
      <c r="G2508" s="17" t="str">
        <f>INDEX(Hosts!$A:$O,MATCH(Places!$C2508,Hosts!$A:$A,0),MATCH(Places!G$1,Hosts!$1:$1,0))</f>
        <v>No</v>
      </c>
      <c r="H2508" s="17">
        <v>11</v>
      </c>
      <c r="I2508" s="17" t="str">
        <f>INDEX(Neighborhoods!$A:$C,MATCH(Places!$H2508,Neighborhoods!$A:$A,0),MATCH(Places!I$1,Neighborhoods!$1:$1,0))</f>
        <v>Brooklyn</v>
      </c>
      <c r="J2508" s="17" t="str">
        <f>INDEX(Neighborhoods!$A:$C,MATCH(Places!$H2508,Neighborhoods!$A:$A,0),MATCH(Places!J$1,Neighborhoods!$1:$1,0))</f>
        <v>Greenpoint</v>
      </c>
      <c r="K2508" s="17" t="s">
        <v>1</v>
      </c>
      <c r="L2508" s="17" t="str">
        <f t="shared" si="156"/>
        <v>Yes</v>
      </c>
      <c r="M2508" s="17">
        <v>2</v>
      </c>
      <c r="N2508" s="17" t="str" cm="1">
        <f t="array" ref="N2508">_xlfn.IFS(M2508&lt;=2,"Small",M2508&lt;=5,"Medium",M2508&gt;5,"Large")</f>
        <v>Small</v>
      </c>
      <c r="O2508" s="65">
        <v>58</v>
      </c>
      <c r="P2508" s="87">
        <f t="shared" si="157"/>
        <v>0.03</v>
      </c>
      <c r="Q2508" s="68">
        <v>4.87</v>
      </c>
      <c r="R2508" s="68" t="str" cm="1">
        <f t="array" ref="R2508">_xlfn.SWITCH(ROUND(Q2508,0),5,"Excellent",4,"Good",3,"Ok","Bad")</f>
        <v>Excellent</v>
      </c>
      <c r="S2508" s="17">
        <v>195</v>
      </c>
      <c r="T2508" s="17" t="str">
        <f t="shared" si="158"/>
        <v>Yes</v>
      </c>
      <c r="U2508" s="82">
        <v>42761</v>
      </c>
      <c r="V2508" s="82">
        <v>43921</v>
      </c>
      <c r="W2508" s="17">
        <v>117</v>
      </c>
      <c r="X2508" s="17" t="str">
        <f t="shared" si="159"/>
        <v>Active</v>
      </c>
      <c r="Y2508" s="17" t="s">
        <v>15616</v>
      </c>
      <c r="Z2508" s="17"/>
    </row>
    <row r="2509" spans="1:26" x14ac:dyDescent="0.25">
      <c r="A2509">
        <v>2508</v>
      </c>
      <c r="B2509" s="17" t="s">
        <v>1837</v>
      </c>
      <c r="C2509" s="17">
        <v>775</v>
      </c>
      <c r="D2509" s="17" t="str">
        <f>INDEX(Hosts!$A:$O,MATCH(Places!$C2509,Hosts!$A:$A,0),MATCH(Places!D$1,Hosts!$1:$1,0))</f>
        <v>Within a few hours</v>
      </c>
      <c r="E2509" s="87">
        <f>INDEX(Hosts!$A:$O,MATCH(Places!$C2509,Hosts!$A:$A,0),MATCH(Places!E$1,Hosts!$1:$1,0))</f>
        <v>1</v>
      </c>
      <c r="F2509" s="87">
        <f>INDEX(Hosts!$A:$O,MATCH(Places!$C2509,Hosts!$A:$A,0),MATCH(Places!F$1,Hosts!$1:$1,0))</f>
        <v>0.95</v>
      </c>
      <c r="G2509" s="17" t="str">
        <f>INDEX(Hosts!$A:$O,MATCH(Places!$C2509,Hosts!$A:$A,0),MATCH(Places!G$1,Hosts!$1:$1,0))</f>
        <v>No</v>
      </c>
      <c r="H2509" s="17">
        <v>16</v>
      </c>
      <c r="I2509" s="17" t="str">
        <f>INDEX(Neighborhoods!$A:$C,MATCH(Places!$H2509,Neighborhoods!$A:$A,0),MATCH(Places!I$1,Neighborhoods!$1:$1,0))</f>
        <v>Manhattan</v>
      </c>
      <c r="J2509" s="17" t="str">
        <f>INDEX(Neighborhoods!$A:$C,MATCH(Places!$H2509,Neighborhoods!$A:$A,0),MATCH(Places!J$1,Neighborhoods!$1:$1,0))</f>
        <v>Harlem</v>
      </c>
      <c r="K2509" s="17" t="s">
        <v>1</v>
      </c>
      <c r="L2509" s="17" t="str">
        <f t="shared" si="156"/>
        <v>Yes</v>
      </c>
      <c r="M2509" s="17">
        <v>2</v>
      </c>
      <c r="N2509" s="17" t="str" cm="1">
        <f t="array" ref="N2509">_xlfn.IFS(M2509&lt;=2,"Small",M2509&lt;=5,"Medium",M2509&gt;5,"Large")</f>
        <v>Small</v>
      </c>
      <c r="O2509" s="65">
        <v>125</v>
      </c>
      <c r="P2509" s="87">
        <f t="shared" si="157"/>
        <v>0.03</v>
      </c>
      <c r="Q2509" s="68">
        <v>4.9400000000000004</v>
      </c>
      <c r="R2509" s="68" t="str" cm="1">
        <f t="array" ref="R2509">_xlfn.SWITCH(ROUND(Q2509,0),5,"Excellent",4,"Good",3,"Ok","Bad")</f>
        <v>Excellent</v>
      </c>
      <c r="S2509" s="17">
        <v>72</v>
      </c>
      <c r="T2509" s="17" t="str">
        <f t="shared" si="158"/>
        <v>No</v>
      </c>
      <c r="U2509" s="82">
        <v>42771</v>
      </c>
      <c r="V2509" s="82">
        <v>43855</v>
      </c>
      <c r="W2509" s="17">
        <v>344</v>
      </c>
      <c r="X2509" s="17" t="str">
        <f t="shared" si="159"/>
        <v>Active</v>
      </c>
      <c r="Y2509" s="17" t="s">
        <v>15616</v>
      </c>
      <c r="Z2509" s="17"/>
    </row>
    <row r="2510" spans="1:26" x14ac:dyDescent="0.25">
      <c r="A2510">
        <v>2509</v>
      </c>
      <c r="B2510" s="17" t="s">
        <v>14832</v>
      </c>
      <c r="C2510" s="17">
        <v>1514</v>
      </c>
      <c r="D2510" s="17" t="str">
        <f>INDEX(Hosts!$A:$O,MATCH(Places!$C2510,Hosts!$A:$A,0),MATCH(Places!D$1,Hosts!$1:$1,0))</f>
        <v>Within an hour</v>
      </c>
      <c r="E2510" s="87">
        <f>INDEX(Hosts!$A:$O,MATCH(Places!$C2510,Hosts!$A:$A,0),MATCH(Places!E$1,Hosts!$1:$1,0))</f>
        <v>1</v>
      </c>
      <c r="F2510" s="87">
        <f>INDEX(Hosts!$A:$O,MATCH(Places!$C2510,Hosts!$A:$A,0),MATCH(Places!F$1,Hosts!$1:$1,0))</f>
        <v>0.83</v>
      </c>
      <c r="G2510" s="17" t="str">
        <f>INDEX(Hosts!$A:$O,MATCH(Places!$C2510,Hosts!$A:$A,0),MATCH(Places!G$1,Hosts!$1:$1,0))</f>
        <v>No</v>
      </c>
      <c r="H2510" s="17">
        <v>7</v>
      </c>
      <c r="I2510" s="17" t="str">
        <f>INDEX(Neighborhoods!$A:$C,MATCH(Places!$H2510,Neighborhoods!$A:$A,0),MATCH(Places!I$1,Neighborhoods!$1:$1,0))</f>
        <v>Brooklyn</v>
      </c>
      <c r="J2510" s="17" t="str">
        <f>INDEX(Neighborhoods!$A:$C,MATCH(Places!$H2510,Neighborhoods!$A:$A,0),MATCH(Places!J$1,Neighborhoods!$1:$1,0))</f>
        <v>Bedford-Stuyvesant</v>
      </c>
      <c r="K2510" s="17" t="s">
        <v>11822</v>
      </c>
      <c r="L2510" s="17" t="str">
        <f t="shared" si="156"/>
        <v>No</v>
      </c>
      <c r="M2510" s="17">
        <v>4</v>
      </c>
      <c r="N2510" s="17" t="str" cm="1">
        <f t="array" ref="N2510">_xlfn.IFS(M2510&lt;=2,"Small",M2510&lt;=5,"Medium",M2510&gt;5,"Large")</f>
        <v>Medium</v>
      </c>
      <c r="O2510" s="65">
        <v>150</v>
      </c>
      <c r="P2510" s="87">
        <f t="shared" si="157"/>
        <v>0.03</v>
      </c>
      <c r="Q2510" s="68">
        <v>4.95</v>
      </c>
      <c r="R2510" s="68" t="str" cm="1">
        <f t="array" ref="R2510">_xlfn.SWITCH(ROUND(Q2510,0),5,"Excellent",4,"Good",3,"Ok","Bad")</f>
        <v>Excellent</v>
      </c>
      <c r="S2510" s="17">
        <v>20</v>
      </c>
      <c r="T2510" s="17" t="str">
        <f t="shared" si="158"/>
        <v>No</v>
      </c>
      <c r="U2510" s="82">
        <v>42835</v>
      </c>
      <c r="V2510" s="82">
        <v>44053</v>
      </c>
      <c r="W2510" s="17">
        <v>15</v>
      </c>
      <c r="X2510" s="17" t="str">
        <f t="shared" si="159"/>
        <v>Active</v>
      </c>
      <c r="Y2510" s="17" t="s">
        <v>15615</v>
      </c>
      <c r="Z2510" s="17"/>
    </row>
    <row r="2511" spans="1:26" x14ac:dyDescent="0.25">
      <c r="A2511">
        <v>2510</v>
      </c>
      <c r="B2511" s="17" t="s">
        <v>14039</v>
      </c>
      <c r="C2511" s="17">
        <v>1496</v>
      </c>
      <c r="D2511" s="17" t="str">
        <f>INDEX(Hosts!$A:$O,MATCH(Places!$C2511,Hosts!$A:$A,0),MATCH(Places!D$1,Hosts!$1:$1,0))</f>
        <v>Within an hour</v>
      </c>
      <c r="E2511" s="87">
        <f>INDEX(Hosts!$A:$O,MATCH(Places!$C2511,Hosts!$A:$A,0),MATCH(Places!E$1,Hosts!$1:$1,0))</f>
        <v>0.81</v>
      </c>
      <c r="F2511" s="87">
        <f>INDEX(Hosts!$A:$O,MATCH(Places!$C2511,Hosts!$A:$A,0),MATCH(Places!F$1,Hosts!$1:$1,0))</f>
        <v>0.85</v>
      </c>
      <c r="G2511" s="17" t="str">
        <f>INDEX(Hosts!$A:$O,MATCH(Places!$C2511,Hosts!$A:$A,0),MATCH(Places!G$1,Hosts!$1:$1,0))</f>
        <v>No</v>
      </c>
      <c r="H2511" s="17">
        <v>20</v>
      </c>
      <c r="I2511" s="17" t="str">
        <f>INDEX(Neighborhoods!$A:$C,MATCH(Places!$H2511,Neighborhoods!$A:$A,0),MATCH(Places!I$1,Neighborhoods!$1:$1,0))</f>
        <v>Manhattan</v>
      </c>
      <c r="J2511" s="17" t="str">
        <f>INDEX(Neighborhoods!$A:$C,MATCH(Places!$H2511,Neighborhoods!$A:$A,0),MATCH(Places!J$1,Neighborhoods!$1:$1,0))</f>
        <v>Upper West Side</v>
      </c>
      <c r="K2511" s="17" t="s">
        <v>1</v>
      </c>
      <c r="L2511" s="17" t="str">
        <f t="shared" si="156"/>
        <v>Yes</v>
      </c>
      <c r="M2511" s="17">
        <v>1</v>
      </c>
      <c r="N2511" s="17" t="str" cm="1">
        <f t="array" ref="N2511">_xlfn.IFS(M2511&lt;=2,"Small",M2511&lt;=5,"Medium",M2511&gt;5,"Large")</f>
        <v>Small</v>
      </c>
      <c r="O2511" s="65">
        <v>38</v>
      </c>
      <c r="P2511" s="87">
        <f t="shared" si="157"/>
        <v>0.03</v>
      </c>
      <c r="Q2511" s="68">
        <v>4.5</v>
      </c>
      <c r="R2511" s="68" t="str" cm="1">
        <f t="array" ref="R2511">_xlfn.SWITCH(ROUND(Q2511,0),5,"Excellent",4,"Good",3,"Ok","Bad")</f>
        <v>Excellent</v>
      </c>
      <c r="S2511" s="17">
        <v>6</v>
      </c>
      <c r="T2511" s="17" t="str">
        <f t="shared" si="158"/>
        <v>No</v>
      </c>
      <c r="U2511" s="82">
        <v>42833</v>
      </c>
      <c r="V2511" s="82">
        <v>43739</v>
      </c>
      <c r="W2511" s="17">
        <v>363</v>
      </c>
      <c r="X2511" s="17" t="str">
        <f t="shared" si="159"/>
        <v>Active</v>
      </c>
      <c r="Y2511" s="17" t="s">
        <v>15615</v>
      </c>
      <c r="Z2511" s="17"/>
    </row>
    <row r="2512" spans="1:26" x14ac:dyDescent="0.25">
      <c r="A2512">
        <v>2511</v>
      </c>
      <c r="B2512" s="17" t="s">
        <v>13797</v>
      </c>
      <c r="C2512" s="17">
        <v>1766</v>
      </c>
      <c r="D2512" s="17" t="str">
        <f>INDEX(Hosts!$A:$O,MATCH(Places!$C2512,Hosts!$A:$A,0),MATCH(Places!D$1,Hosts!$1:$1,0))</f>
        <v>Within a few hours</v>
      </c>
      <c r="E2512" s="87">
        <f>INDEX(Hosts!$A:$O,MATCH(Places!$C2512,Hosts!$A:$A,0),MATCH(Places!E$1,Hosts!$1:$1,0))</f>
        <v>1</v>
      </c>
      <c r="F2512" s="87">
        <f>INDEX(Hosts!$A:$O,MATCH(Places!$C2512,Hosts!$A:$A,0),MATCH(Places!F$1,Hosts!$1:$1,0))</f>
        <v>0.63</v>
      </c>
      <c r="G2512" s="17" t="str">
        <f>INDEX(Hosts!$A:$O,MATCH(Places!$C2512,Hosts!$A:$A,0),MATCH(Places!G$1,Hosts!$1:$1,0))</f>
        <v>No</v>
      </c>
      <c r="H2512" s="17">
        <v>12</v>
      </c>
      <c r="I2512" s="17" t="str">
        <f>INDEX(Neighborhoods!$A:$C,MATCH(Places!$H2512,Neighborhoods!$A:$A,0),MATCH(Places!I$1,Neighborhoods!$1:$1,0))</f>
        <v>Brooklyn</v>
      </c>
      <c r="J2512" s="17" t="str">
        <f>INDEX(Neighborhoods!$A:$C,MATCH(Places!$H2512,Neighborhoods!$A:$A,0),MATCH(Places!J$1,Neighborhoods!$1:$1,0))</f>
        <v>Williamsburg</v>
      </c>
      <c r="K2512" s="17" t="s">
        <v>1</v>
      </c>
      <c r="L2512" s="17" t="str">
        <f t="shared" si="156"/>
        <v>Yes</v>
      </c>
      <c r="M2512" s="17">
        <v>1</v>
      </c>
      <c r="N2512" s="17" t="str" cm="1">
        <f t="array" ref="N2512">_xlfn.IFS(M2512&lt;=2,"Small",M2512&lt;=5,"Medium",M2512&gt;5,"Large")</f>
        <v>Small</v>
      </c>
      <c r="O2512" s="65">
        <v>100</v>
      </c>
      <c r="P2512" s="87">
        <f t="shared" si="157"/>
        <v>0.03</v>
      </c>
      <c r="Q2512" s="68">
        <v>5</v>
      </c>
      <c r="R2512" s="68" t="str" cm="1">
        <f t="array" ref="R2512">_xlfn.SWITCH(ROUND(Q2512,0),5,"Excellent",4,"Good",3,"Ok","Bad")</f>
        <v>Excellent</v>
      </c>
      <c r="S2512" s="17">
        <v>15</v>
      </c>
      <c r="T2512" s="17" t="str">
        <f t="shared" si="158"/>
        <v>No</v>
      </c>
      <c r="U2512" s="82">
        <v>42904</v>
      </c>
      <c r="V2512" s="82">
        <v>43990</v>
      </c>
      <c r="W2512" s="17">
        <v>271</v>
      </c>
      <c r="X2512" s="17" t="str">
        <f t="shared" si="159"/>
        <v>Active</v>
      </c>
      <c r="Y2512" s="17" t="s">
        <v>15615</v>
      </c>
      <c r="Z2512" s="17"/>
    </row>
    <row r="2513" spans="1:26" x14ac:dyDescent="0.25">
      <c r="A2513">
        <v>2512</v>
      </c>
      <c r="B2513" s="17" t="s">
        <v>13191</v>
      </c>
      <c r="C2513" s="17">
        <v>1657</v>
      </c>
      <c r="D2513" s="17" t="str">
        <f>INDEX(Hosts!$A:$O,MATCH(Places!$C2513,Hosts!$A:$A,0),MATCH(Places!D$1,Hosts!$1:$1,0))</f>
        <v>Within a few hours</v>
      </c>
      <c r="E2513" s="87">
        <f>INDEX(Hosts!$A:$O,MATCH(Places!$C2513,Hosts!$A:$A,0),MATCH(Places!E$1,Hosts!$1:$1,0))</f>
        <v>1</v>
      </c>
      <c r="F2513" s="87">
        <f>INDEX(Hosts!$A:$O,MATCH(Places!$C2513,Hosts!$A:$A,0),MATCH(Places!F$1,Hosts!$1:$1,0))</f>
        <v>0.82</v>
      </c>
      <c r="G2513" s="17" t="str">
        <f>INDEX(Hosts!$A:$O,MATCH(Places!$C2513,Hosts!$A:$A,0),MATCH(Places!G$1,Hosts!$1:$1,0))</f>
        <v>Yes</v>
      </c>
      <c r="H2513" s="17">
        <v>30</v>
      </c>
      <c r="I2513" s="17" t="str">
        <f>INDEX(Neighborhoods!$A:$C,MATCH(Places!$H2513,Neighborhoods!$A:$A,0),MATCH(Places!I$1,Neighborhoods!$1:$1,0))</f>
        <v>Staten Island</v>
      </c>
      <c r="J2513" s="17" t="str">
        <f>INDEX(Neighborhoods!$A:$C,MATCH(Places!$H2513,Neighborhoods!$A:$A,0),MATCH(Places!J$1,Neighborhoods!$1:$1,0))</f>
        <v>Tompkinsville</v>
      </c>
      <c r="K2513" s="17" t="s">
        <v>1</v>
      </c>
      <c r="L2513" s="17" t="str">
        <f t="shared" si="156"/>
        <v>Yes</v>
      </c>
      <c r="M2513" s="17">
        <v>2</v>
      </c>
      <c r="N2513" s="17" t="str" cm="1">
        <f t="array" ref="N2513">_xlfn.IFS(M2513&lt;=2,"Small",M2513&lt;=5,"Medium",M2513&gt;5,"Large")</f>
        <v>Small</v>
      </c>
      <c r="O2513" s="65">
        <v>48</v>
      </c>
      <c r="P2513" s="87">
        <f t="shared" si="157"/>
        <v>0.03</v>
      </c>
      <c r="Q2513" s="68">
        <v>4.93</v>
      </c>
      <c r="R2513" s="68" t="str" cm="1">
        <f t="array" ref="R2513">_xlfn.SWITCH(ROUND(Q2513,0),5,"Excellent",4,"Good",3,"Ok","Bad")</f>
        <v>Excellent</v>
      </c>
      <c r="S2513" s="17">
        <v>15</v>
      </c>
      <c r="T2513" s="17" t="str">
        <f t="shared" si="158"/>
        <v>No</v>
      </c>
      <c r="U2513" s="82">
        <v>42785</v>
      </c>
      <c r="V2513" s="82">
        <v>44045</v>
      </c>
      <c r="W2513" s="17">
        <v>73</v>
      </c>
      <c r="X2513" s="17" t="str">
        <f t="shared" si="159"/>
        <v>Active</v>
      </c>
      <c r="Y2513" s="17" t="s">
        <v>15615</v>
      </c>
      <c r="Z2513" s="17"/>
    </row>
    <row r="2514" spans="1:26" x14ac:dyDescent="0.25">
      <c r="A2514">
        <v>2513</v>
      </c>
      <c r="B2514" s="17" t="s">
        <v>1838</v>
      </c>
      <c r="C2514" s="17">
        <v>3141</v>
      </c>
      <c r="D2514" s="17" t="str">
        <f>INDEX(Hosts!$A:$O,MATCH(Places!$C2514,Hosts!$A:$A,0),MATCH(Places!D$1,Hosts!$1:$1,0))</f>
        <v>Within an hour</v>
      </c>
      <c r="E2514" s="87">
        <f>INDEX(Hosts!$A:$O,MATCH(Places!$C2514,Hosts!$A:$A,0),MATCH(Places!E$1,Hosts!$1:$1,0))</f>
        <v>0.97</v>
      </c>
      <c r="F2514" s="87">
        <f>INDEX(Hosts!$A:$O,MATCH(Places!$C2514,Hosts!$A:$A,0),MATCH(Places!F$1,Hosts!$1:$1,0))</f>
        <v>1</v>
      </c>
      <c r="G2514" s="17" t="str">
        <f>INDEX(Hosts!$A:$O,MATCH(Places!$C2514,Hosts!$A:$A,0),MATCH(Places!G$1,Hosts!$1:$1,0))</f>
        <v>No</v>
      </c>
      <c r="H2514" s="17">
        <v>19</v>
      </c>
      <c r="I2514" s="17" t="str">
        <f>INDEX(Neighborhoods!$A:$C,MATCH(Places!$H2514,Neighborhoods!$A:$A,0),MATCH(Places!I$1,Neighborhoods!$1:$1,0))</f>
        <v>Manhattan</v>
      </c>
      <c r="J2514" s="17" t="str">
        <f>INDEX(Neighborhoods!$A:$C,MATCH(Places!$H2514,Neighborhoods!$A:$A,0),MATCH(Places!J$1,Neighborhoods!$1:$1,0))</f>
        <v>Upper East Side</v>
      </c>
      <c r="K2514" s="17" t="s">
        <v>11822</v>
      </c>
      <c r="L2514" s="17" t="str">
        <f t="shared" si="156"/>
        <v>No</v>
      </c>
      <c r="M2514" s="17">
        <v>3</v>
      </c>
      <c r="N2514" s="17" t="str" cm="1">
        <f t="array" ref="N2514">_xlfn.IFS(M2514&lt;=2,"Small",M2514&lt;=5,"Medium",M2514&gt;5,"Large")</f>
        <v>Medium</v>
      </c>
      <c r="O2514" s="65">
        <v>131</v>
      </c>
      <c r="P2514" s="87">
        <f t="shared" si="157"/>
        <v>0.03</v>
      </c>
      <c r="Q2514" s="68">
        <v>4.43</v>
      </c>
      <c r="R2514" s="68" t="str" cm="1">
        <f t="array" ref="R2514">_xlfn.SWITCH(ROUND(Q2514,0),5,"Excellent",4,"Good",3,"Ok","Bad")</f>
        <v>Good</v>
      </c>
      <c r="S2514" s="17">
        <v>7</v>
      </c>
      <c r="T2514" s="17" t="str">
        <f t="shared" si="158"/>
        <v>No</v>
      </c>
      <c r="U2514" s="82">
        <v>43131</v>
      </c>
      <c r="V2514" s="82">
        <v>43857</v>
      </c>
      <c r="W2514" s="17">
        <v>364</v>
      </c>
      <c r="X2514" s="17" t="str">
        <f t="shared" si="159"/>
        <v>Active</v>
      </c>
      <c r="Y2514" s="17" t="s">
        <v>15616</v>
      </c>
      <c r="Z2514" s="17"/>
    </row>
    <row r="2515" spans="1:26" x14ac:dyDescent="0.25">
      <c r="A2515">
        <v>2514</v>
      </c>
      <c r="B2515" s="17" t="s">
        <v>1839</v>
      </c>
      <c r="C2515" s="17">
        <v>3141</v>
      </c>
      <c r="D2515" s="17" t="str">
        <f>INDEX(Hosts!$A:$O,MATCH(Places!$C2515,Hosts!$A:$A,0),MATCH(Places!D$1,Hosts!$1:$1,0))</f>
        <v>Within an hour</v>
      </c>
      <c r="E2515" s="87">
        <f>INDEX(Hosts!$A:$O,MATCH(Places!$C2515,Hosts!$A:$A,0),MATCH(Places!E$1,Hosts!$1:$1,0))</f>
        <v>0.97</v>
      </c>
      <c r="F2515" s="87">
        <f>INDEX(Hosts!$A:$O,MATCH(Places!$C2515,Hosts!$A:$A,0),MATCH(Places!F$1,Hosts!$1:$1,0))</f>
        <v>1</v>
      </c>
      <c r="G2515" s="17" t="str">
        <f>INDEX(Hosts!$A:$O,MATCH(Places!$C2515,Hosts!$A:$A,0),MATCH(Places!G$1,Hosts!$1:$1,0))</f>
        <v>No</v>
      </c>
      <c r="H2515" s="17">
        <v>19</v>
      </c>
      <c r="I2515" s="17" t="str">
        <f>INDEX(Neighborhoods!$A:$C,MATCH(Places!$H2515,Neighborhoods!$A:$A,0),MATCH(Places!I$1,Neighborhoods!$1:$1,0))</f>
        <v>Manhattan</v>
      </c>
      <c r="J2515" s="17" t="str">
        <f>INDEX(Neighborhoods!$A:$C,MATCH(Places!$H2515,Neighborhoods!$A:$A,0),MATCH(Places!J$1,Neighborhoods!$1:$1,0))</f>
        <v>Upper East Side</v>
      </c>
      <c r="K2515" s="17" t="s">
        <v>11822</v>
      </c>
      <c r="L2515" s="17" t="str">
        <f t="shared" si="156"/>
        <v>No</v>
      </c>
      <c r="M2515" s="17">
        <v>5</v>
      </c>
      <c r="N2515" s="17" t="str" cm="1">
        <f t="array" ref="N2515">_xlfn.IFS(M2515&lt;=2,"Small",M2515&lt;=5,"Medium",M2515&gt;5,"Large")</f>
        <v>Medium</v>
      </c>
      <c r="O2515" s="65">
        <v>155</v>
      </c>
      <c r="P2515" s="87">
        <f t="shared" si="157"/>
        <v>0.03</v>
      </c>
      <c r="Q2515" s="68">
        <v>3.92</v>
      </c>
      <c r="R2515" s="68" t="str" cm="1">
        <f t="array" ref="R2515">_xlfn.SWITCH(ROUND(Q2515,0),5,"Excellent",4,"Good",3,"Ok","Bad")</f>
        <v>Good</v>
      </c>
      <c r="S2515" s="17">
        <v>13</v>
      </c>
      <c r="T2515" s="17" t="str">
        <f t="shared" si="158"/>
        <v>No</v>
      </c>
      <c r="U2515" s="82">
        <v>42843</v>
      </c>
      <c r="V2515" s="82">
        <v>44029</v>
      </c>
      <c r="W2515" s="17">
        <v>349</v>
      </c>
      <c r="X2515" s="17" t="str">
        <f t="shared" si="159"/>
        <v>Active</v>
      </c>
      <c r="Y2515" s="17" t="s">
        <v>15616</v>
      </c>
      <c r="Z2515" s="17"/>
    </row>
    <row r="2516" spans="1:26" x14ac:dyDescent="0.25">
      <c r="A2516">
        <v>2515</v>
      </c>
      <c r="B2516" s="17" t="s">
        <v>1840</v>
      </c>
      <c r="C2516" s="17">
        <v>1108</v>
      </c>
      <c r="D2516" s="17" t="str">
        <f>INDEX(Hosts!$A:$O,MATCH(Places!$C2516,Hosts!$A:$A,0),MATCH(Places!D$1,Hosts!$1:$1,0))</f>
        <v>Within a day</v>
      </c>
      <c r="E2516" s="87">
        <f>INDEX(Hosts!$A:$O,MATCH(Places!$C2516,Hosts!$A:$A,0),MATCH(Places!E$1,Hosts!$1:$1,0))</f>
        <v>1</v>
      </c>
      <c r="F2516" s="87">
        <f>INDEX(Hosts!$A:$O,MATCH(Places!$C2516,Hosts!$A:$A,0),MATCH(Places!F$1,Hosts!$1:$1,0))</f>
        <v>0.83</v>
      </c>
      <c r="G2516" s="17" t="str">
        <f>INDEX(Hosts!$A:$O,MATCH(Places!$C2516,Hosts!$A:$A,0),MATCH(Places!G$1,Hosts!$1:$1,0))</f>
        <v>No</v>
      </c>
      <c r="H2516" s="17">
        <v>12</v>
      </c>
      <c r="I2516" s="17" t="str">
        <f>INDEX(Neighborhoods!$A:$C,MATCH(Places!$H2516,Neighborhoods!$A:$A,0),MATCH(Places!I$1,Neighborhoods!$1:$1,0))</f>
        <v>Brooklyn</v>
      </c>
      <c r="J2516" s="17" t="str">
        <f>INDEX(Neighborhoods!$A:$C,MATCH(Places!$H2516,Neighborhoods!$A:$A,0),MATCH(Places!J$1,Neighborhoods!$1:$1,0))</f>
        <v>Williamsburg</v>
      </c>
      <c r="K2516" s="17" t="s">
        <v>1</v>
      </c>
      <c r="L2516" s="17" t="str">
        <f t="shared" si="156"/>
        <v>Yes</v>
      </c>
      <c r="M2516" s="17">
        <v>2</v>
      </c>
      <c r="N2516" s="17" t="str" cm="1">
        <f t="array" ref="N2516">_xlfn.IFS(M2516&lt;=2,"Small",M2516&lt;=5,"Medium",M2516&gt;5,"Large")</f>
        <v>Small</v>
      </c>
      <c r="O2516" s="65">
        <v>42</v>
      </c>
      <c r="P2516" s="87">
        <f t="shared" si="157"/>
        <v>0.03</v>
      </c>
      <c r="Q2516" s="68">
        <v>5</v>
      </c>
      <c r="R2516" s="68" t="str" cm="1">
        <f t="array" ref="R2516">_xlfn.SWITCH(ROUND(Q2516,0),5,"Excellent",4,"Good",3,"Ok","Bad")</f>
        <v>Excellent</v>
      </c>
      <c r="S2516" s="17">
        <v>35</v>
      </c>
      <c r="T2516" s="17" t="str">
        <f t="shared" si="158"/>
        <v>No</v>
      </c>
      <c r="U2516" s="82">
        <v>42773</v>
      </c>
      <c r="V2516" s="82">
        <v>43825</v>
      </c>
      <c r="W2516" s="17">
        <v>0</v>
      </c>
      <c r="X2516" s="17" t="str">
        <f t="shared" si="159"/>
        <v>Inactive</v>
      </c>
      <c r="Y2516" s="17" t="s">
        <v>15615</v>
      </c>
      <c r="Z2516" s="17"/>
    </row>
    <row r="2517" spans="1:26" x14ac:dyDescent="0.25">
      <c r="A2517">
        <v>2516</v>
      </c>
      <c r="B2517" s="17" t="s">
        <v>1841</v>
      </c>
      <c r="C2517" s="17">
        <v>3142</v>
      </c>
      <c r="D2517" s="17" t="str">
        <f>INDEX(Hosts!$A:$O,MATCH(Places!$C2517,Hosts!$A:$A,0),MATCH(Places!D$1,Hosts!$1:$1,0))</f>
        <v>Within an hour</v>
      </c>
      <c r="E2517" s="87">
        <f>INDEX(Hosts!$A:$O,MATCH(Places!$C2517,Hosts!$A:$A,0),MATCH(Places!E$1,Hosts!$1:$1,0))</f>
        <v>1</v>
      </c>
      <c r="F2517" s="87">
        <f>INDEX(Hosts!$A:$O,MATCH(Places!$C2517,Hosts!$A:$A,0),MATCH(Places!F$1,Hosts!$1:$1,0))</f>
        <v>0.93</v>
      </c>
      <c r="G2517" s="17" t="str">
        <f>INDEX(Hosts!$A:$O,MATCH(Places!$C2517,Hosts!$A:$A,0),MATCH(Places!G$1,Hosts!$1:$1,0))</f>
        <v>No</v>
      </c>
      <c r="H2517" s="17">
        <v>11</v>
      </c>
      <c r="I2517" s="17" t="str">
        <f>INDEX(Neighborhoods!$A:$C,MATCH(Places!$H2517,Neighborhoods!$A:$A,0),MATCH(Places!I$1,Neighborhoods!$1:$1,0))</f>
        <v>Brooklyn</v>
      </c>
      <c r="J2517" s="17" t="str">
        <f>INDEX(Neighborhoods!$A:$C,MATCH(Places!$H2517,Neighborhoods!$A:$A,0),MATCH(Places!J$1,Neighborhoods!$1:$1,0))</f>
        <v>Greenpoint</v>
      </c>
      <c r="K2517" s="17" t="s">
        <v>1</v>
      </c>
      <c r="L2517" s="17" t="str">
        <f t="shared" si="156"/>
        <v>Yes</v>
      </c>
      <c r="M2517" s="17">
        <v>2</v>
      </c>
      <c r="N2517" s="17" t="str" cm="1">
        <f t="array" ref="N2517">_xlfn.IFS(M2517&lt;=2,"Small",M2517&lt;=5,"Medium",M2517&gt;5,"Large")</f>
        <v>Small</v>
      </c>
      <c r="O2517" s="65">
        <v>64</v>
      </c>
      <c r="P2517" s="87">
        <f t="shared" si="157"/>
        <v>0.03</v>
      </c>
      <c r="Q2517" s="68">
        <v>4.84</v>
      </c>
      <c r="R2517" s="68" t="str" cm="1">
        <f t="array" ref="R2517">_xlfn.SWITCH(ROUND(Q2517,0),5,"Excellent",4,"Good",3,"Ok","Bad")</f>
        <v>Excellent</v>
      </c>
      <c r="S2517" s="17">
        <v>75</v>
      </c>
      <c r="T2517" s="17" t="str">
        <f t="shared" si="158"/>
        <v>No</v>
      </c>
      <c r="U2517" s="82">
        <v>42798</v>
      </c>
      <c r="V2517" s="82">
        <v>43879</v>
      </c>
      <c r="W2517" s="17">
        <v>38</v>
      </c>
      <c r="X2517" s="17" t="str">
        <f t="shared" si="159"/>
        <v>Active</v>
      </c>
      <c r="Y2517" s="17" t="s">
        <v>15616</v>
      </c>
      <c r="Z2517" s="17"/>
    </row>
    <row r="2518" spans="1:26" x14ac:dyDescent="0.25">
      <c r="A2518">
        <v>2517</v>
      </c>
      <c r="B2518" s="17" t="s">
        <v>1842</v>
      </c>
      <c r="C2518" s="17">
        <v>1328</v>
      </c>
      <c r="D2518" s="17" t="str">
        <f>INDEX(Hosts!$A:$O,MATCH(Places!$C2518,Hosts!$A:$A,0),MATCH(Places!D$1,Hosts!$1:$1,0))</f>
        <v>Within a day</v>
      </c>
      <c r="E2518" s="87">
        <f>INDEX(Hosts!$A:$O,MATCH(Places!$C2518,Hosts!$A:$A,0),MATCH(Places!E$1,Hosts!$1:$1,0))</f>
        <v>0.56000000000000005</v>
      </c>
      <c r="F2518" s="87">
        <f>INDEX(Hosts!$A:$O,MATCH(Places!$C2518,Hosts!$A:$A,0),MATCH(Places!F$1,Hosts!$1:$1,0))</f>
        <v>0.99</v>
      </c>
      <c r="G2518" s="17" t="str">
        <f>INDEX(Hosts!$A:$O,MATCH(Places!$C2518,Hosts!$A:$A,0),MATCH(Places!G$1,Hosts!$1:$1,0))</f>
        <v>No</v>
      </c>
      <c r="H2518" s="17">
        <v>16</v>
      </c>
      <c r="I2518" s="17" t="str">
        <f>INDEX(Neighborhoods!$A:$C,MATCH(Places!$H2518,Neighborhoods!$A:$A,0),MATCH(Places!I$1,Neighborhoods!$1:$1,0))</f>
        <v>Manhattan</v>
      </c>
      <c r="J2518" s="17" t="str">
        <f>INDEX(Neighborhoods!$A:$C,MATCH(Places!$H2518,Neighborhoods!$A:$A,0),MATCH(Places!J$1,Neighborhoods!$1:$1,0))</f>
        <v>Harlem</v>
      </c>
      <c r="K2518" s="17" t="s">
        <v>1</v>
      </c>
      <c r="L2518" s="17" t="str">
        <f t="shared" si="156"/>
        <v>Yes</v>
      </c>
      <c r="M2518" s="17">
        <v>3</v>
      </c>
      <c r="N2518" s="17" t="str" cm="1">
        <f t="array" ref="N2518">_xlfn.IFS(M2518&lt;=2,"Small",M2518&lt;=5,"Medium",M2518&gt;5,"Large")</f>
        <v>Medium</v>
      </c>
      <c r="O2518" s="65">
        <v>120</v>
      </c>
      <c r="P2518" s="87">
        <f t="shared" si="157"/>
        <v>0.03</v>
      </c>
      <c r="Q2518" s="68">
        <v>4.5599999999999996</v>
      </c>
      <c r="R2518" s="68" t="str" cm="1">
        <f t="array" ref="R2518">_xlfn.SWITCH(ROUND(Q2518,0),5,"Excellent",4,"Good",3,"Ok","Bad")</f>
        <v>Excellent</v>
      </c>
      <c r="S2518" s="17">
        <v>125</v>
      </c>
      <c r="T2518" s="17" t="str">
        <f t="shared" si="158"/>
        <v>No</v>
      </c>
      <c r="U2518" s="82">
        <v>42929</v>
      </c>
      <c r="V2518" s="82">
        <v>43896</v>
      </c>
      <c r="W2518" s="17">
        <v>0</v>
      </c>
      <c r="X2518" s="17" t="str">
        <f t="shared" si="159"/>
        <v>Inactive</v>
      </c>
      <c r="Y2518" s="17" t="s">
        <v>15615</v>
      </c>
      <c r="Z2518" s="17"/>
    </row>
    <row r="2519" spans="1:26" x14ac:dyDescent="0.25">
      <c r="A2519">
        <v>2518</v>
      </c>
      <c r="B2519" s="17" t="s">
        <v>14025</v>
      </c>
      <c r="C2519" s="17">
        <v>566</v>
      </c>
      <c r="D2519" s="17" t="str">
        <f>INDEX(Hosts!$A:$O,MATCH(Places!$C2519,Hosts!$A:$A,0),MATCH(Places!D$1,Hosts!$1:$1,0))</f>
        <v>Within an hour</v>
      </c>
      <c r="E2519" s="87">
        <f>INDEX(Hosts!$A:$O,MATCH(Places!$C2519,Hosts!$A:$A,0),MATCH(Places!E$1,Hosts!$1:$1,0))</f>
        <v>1</v>
      </c>
      <c r="F2519" s="87">
        <f>INDEX(Hosts!$A:$O,MATCH(Places!$C2519,Hosts!$A:$A,0),MATCH(Places!F$1,Hosts!$1:$1,0))</f>
        <v>0.9</v>
      </c>
      <c r="G2519" s="17" t="str">
        <f>INDEX(Hosts!$A:$O,MATCH(Places!$C2519,Hosts!$A:$A,0),MATCH(Places!G$1,Hosts!$1:$1,0))</f>
        <v>No</v>
      </c>
      <c r="H2519" s="17">
        <v>10</v>
      </c>
      <c r="I2519" s="17" t="str">
        <f>INDEX(Neighborhoods!$A:$C,MATCH(Places!$H2519,Neighborhoods!$A:$A,0),MATCH(Places!I$1,Neighborhoods!$1:$1,0))</f>
        <v>Brooklyn</v>
      </c>
      <c r="J2519" s="17" t="str">
        <f>INDEX(Neighborhoods!$A:$C,MATCH(Places!$H2519,Neighborhoods!$A:$A,0),MATCH(Places!J$1,Neighborhoods!$1:$1,0))</f>
        <v>East Flatbush</v>
      </c>
      <c r="K2519" s="17" t="s">
        <v>1</v>
      </c>
      <c r="L2519" s="17" t="str">
        <f t="shared" si="156"/>
        <v>Yes</v>
      </c>
      <c r="M2519" s="17">
        <v>1</v>
      </c>
      <c r="N2519" s="17" t="str" cm="1">
        <f t="array" ref="N2519">_xlfn.IFS(M2519&lt;=2,"Small",M2519&lt;=5,"Medium",M2519&gt;5,"Large")</f>
        <v>Small</v>
      </c>
      <c r="O2519" s="65">
        <v>38</v>
      </c>
      <c r="P2519" s="87">
        <f t="shared" si="157"/>
        <v>0.03</v>
      </c>
      <c r="Q2519" s="68">
        <v>4.71</v>
      </c>
      <c r="R2519" s="68" t="str" cm="1">
        <f t="array" ref="R2519">_xlfn.SWITCH(ROUND(Q2519,0),5,"Excellent",4,"Good",3,"Ok","Bad")</f>
        <v>Excellent</v>
      </c>
      <c r="S2519" s="17">
        <v>14</v>
      </c>
      <c r="T2519" s="17" t="str">
        <f t="shared" si="158"/>
        <v>No</v>
      </c>
      <c r="U2519" s="82">
        <v>42793</v>
      </c>
      <c r="V2519" s="82">
        <v>43964</v>
      </c>
      <c r="W2519" s="17">
        <v>0</v>
      </c>
      <c r="X2519" s="17" t="str">
        <f t="shared" si="159"/>
        <v>Inactive</v>
      </c>
      <c r="Y2519" s="17" t="s">
        <v>15615</v>
      </c>
      <c r="Z2519" s="17"/>
    </row>
    <row r="2520" spans="1:26" x14ac:dyDescent="0.25">
      <c r="A2520">
        <v>2519</v>
      </c>
      <c r="B2520" s="17" t="s">
        <v>1843</v>
      </c>
      <c r="C2520" s="17">
        <v>2420</v>
      </c>
      <c r="D2520" s="17" t="str">
        <f>INDEX(Hosts!$A:$O,MATCH(Places!$C2520,Hosts!$A:$A,0),MATCH(Places!D$1,Hosts!$1:$1,0))</f>
        <v>Within an hour</v>
      </c>
      <c r="E2520" s="87">
        <f>INDEX(Hosts!$A:$O,MATCH(Places!$C2520,Hosts!$A:$A,0),MATCH(Places!E$1,Hosts!$1:$1,0))</f>
        <v>1</v>
      </c>
      <c r="F2520" s="87">
        <f>INDEX(Hosts!$A:$O,MATCH(Places!$C2520,Hosts!$A:$A,0),MATCH(Places!F$1,Hosts!$1:$1,0))</f>
        <v>0.99</v>
      </c>
      <c r="G2520" s="17" t="str">
        <f>INDEX(Hosts!$A:$O,MATCH(Places!$C2520,Hosts!$A:$A,0),MATCH(Places!G$1,Hosts!$1:$1,0))</f>
        <v>No</v>
      </c>
      <c r="H2520" s="17">
        <v>27</v>
      </c>
      <c r="I2520" s="17" t="str">
        <f>INDEX(Neighborhoods!$A:$C,MATCH(Places!$H2520,Neighborhoods!$A:$A,0),MATCH(Places!I$1,Neighborhoods!$1:$1,0))</f>
        <v>Staten Island</v>
      </c>
      <c r="J2520" s="17" t="str">
        <f>INDEX(Neighborhoods!$A:$C,MATCH(Places!$H2520,Neighborhoods!$A:$A,0),MATCH(Places!J$1,Neighborhoods!$1:$1,0))</f>
        <v>Arrochar</v>
      </c>
      <c r="K2520" s="17" t="s">
        <v>11822</v>
      </c>
      <c r="L2520" s="17" t="str">
        <f t="shared" si="156"/>
        <v>No</v>
      </c>
      <c r="M2520" s="17">
        <v>5</v>
      </c>
      <c r="N2520" s="17" t="str" cm="1">
        <f t="array" ref="N2520">_xlfn.IFS(M2520&lt;=2,"Small",M2520&lt;=5,"Medium",M2520&gt;5,"Large")</f>
        <v>Medium</v>
      </c>
      <c r="O2520" s="65">
        <v>84</v>
      </c>
      <c r="P2520" s="87">
        <f t="shared" si="157"/>
        <v>0.03</v>
      </c>
      <c r="Q2520" s="68">
        <v>4.9800000000000004</v>
      </c>
      <c r="R2520" s="68" t="str" cm="1">
        <f t="array" ref="R2520">_xlfn.SWITCH(ROUND(Q2520,0),5,"Excellent",4,"Good",3,"Ok","Bad")</f>
        <v>Excellent</v>
      </c>
      <c r="S2520" s="17">
        <v>59</v>
      </c>
      <c r="T2520" s="17" t="str">
        <f t="shared" si="158"/>
        <v>No</v>
      </c>
      <c r="U2520" s="82">
        <v>42832</v>
      </c>
      <c r="V2520" s="82">
        <v>44029</v>
      </c>
      <c r="W2520" s="17">
        <v>8</v>
      </c>
      <c r="X2520" s="17" t="str">
        <f t="shared" si="159"/>
        <v>Active</v>
      </c>
      <c r="Y2520" s="17" t="s">
        <v>15615</v>
      </c>
      <c r="Z2520" s="17"/>
    </row>
    <row r="2521" spans="1:26" x14ac:dyDescent="0.25">
      <c r="A2521">
        <v>2520</v>
      </c>
      <c r="B2521" s="17" t="s">
        <v>1844</v>
      </c>
      <c r="C2521" s="17">
        <v>1387</v>
      </c>
      <c r="D2521" s="17" t="str">
        <f>INDEX(Hosts!$A:$O,MATCH(Places!$C2521,Hosts!$A:$A,0),MATCH(Places!D$1,Hosts!$1:$1,0))</f>
        <v>Within a day</v>
      </c>
      <c r="E2521" s="87">
        <f>INDEX(Hosts!$A:$O,MATCH(Places!$C2521,Hosts!$A:$A,0),MATCH(Places!E$1,Hosts!$1:$1,0))</f>
        <v>1</v>
      </c>
      <c r="F2521" s="87">
        <f>INDEX(Hosts!$A:$O,MATCH(Places!$C2521,Hosts!$A:$A,0),MATCH(Places!F$1,Hosts!$1:$1,0))</f>
        <v>1</v>
      </c>
      <c r="G2521" s="17" t="str">
        <f>INDEX(Hosts!$A:$O,MATCH(Places!$C2521,Hosts!$A:$A,0),MATCH(Places!G$1,Hosts!$1:$1,0))</f>
        <v>Yes</v>
      </c>
      <c r="H2521" s="17">
        <v>8</v>
      </c>
      <c r="I2521" s="17" t="str">
        <f>INDEX(Neighborhoods!$A:$C,MATCH(Places!$H2521,Neighborhoods!$A:$A,0),MATCH(Places!I$1,Neighborhoods!$1:$1,0))</f>
        <v>Brooklyn</v>
      </c>
      <c r="J2521" s="17" t="str">
        <f>INDEX(Neighborhoods!$A:$C,MATCH(Places!$H2521,Neighborhoods!$A:$A,0),MATCH(Places!J$1,Neighborhoods!$1:$1,0))</f>
        <v>Bushwick</v>
      </c>
      <c r="K2521" s="17" t="s">
        <v>1</v>
      </c>
      <c r="L2521" s="17" t="str">
        <f t="shared" si="156"/>
        <v>Yes</v>
      </c>
      <c r="M2521" s="17">
        <v>1</v>
      </c>
      <c r="N2521" s="17" t="str" cm="1">
        <f t="array" ref="N2521">_xlfn.IFS(M2521&lt;=2,"Small",M2521&lt;=5,"Medium",M2521&gt;5,"Large")</f>
        <v>Small</v>
      </c>
      <c r="O2521" s="65">
        <v>40</v>
      </c>
      <c r="P2521" s="87">
        <f t="shared" si="157"/>
        <v>0.03</v>
      </c>
      <c r="Q2521" s="68">
        <v>4.8899999999999997</v>
      </c>
      <c r="R2521" s="68" t="str" cm="1">
        <f t="array" ref="R2521">_xlfn.SWITCH(ROUND(Q2521,0),5,"Excellent",4,"Good",3,"Ok","Bad")</f>
        <v>Excellent</v>
      </c>
      <c r="S2521" s="17">
        <v>64</v>
      </c>
      <c r="T2521" s="17" t="str">
        <f t="shared" si="158"/>
        <v>No</v>
      </c>
      <c r="U2521" s="82">
        <v>42841</v>
      </c>
      <c r="V2521" s="82">
        <v>43736</v>
      </c>
      <c r="W2521" s="17">
        <v>0</v>
      </c>
      <c r="X2521" s="17" t="str">
        <f t="shared" si="159"/>
        <v>Inactive</v>
      </c>
      <c r="Y2521" s="17" t="s">
        <v>15615</v>
      </c>
      <c r="Z2521" s="17"/>
    </row>
    <row r="2522" spans="1:26" x14ac:dyDescent="0.25">
      <c r="A2522">
        <v>2521</v>
      </c>
      <c r="B2522" s="17" t="s">
        <v>1845</v>
      </c>
      <c r="C2522" s="17">
        <v>775</v>
      </c>
      <c r="D2522" s="17" t="str">
        <f>INDEX(Hosts!$A:$O,MATCH(Places!$C2522,Hosts!$A:$A,0),MATCH(Places!D$1,Hosts!$1:$1,0))</f>
        <v>Within a few hours</v>
      </c>
      <c r="E2522" s="87">
        <f>INDEX(Hosts!$A:$O,MATCH(Places!$C2522,Hosts!$A:$A,0),MATCH(Places!E$1,Hosts!$1:$1,0))</f>
        <v>1</v>
      </c>
      <c r="F2522" s="87">
        <f>INDEX(Hosts!$A:$O,MATCH(Places!$C2522,Hosts!$A:$A,0),MATCH(Places!F$1,Hosts!$1:$1,0))</f>
        <v>0.95</v>
      </c>
      <c r="G2522" s="17" t="str">
        <f>INDEX(Hosts!$A:$O,MATCH(Places!$C2522,Hosts!$A:$A,0),MATCH(Places!G$1,Hosts!$1:$1,0))</f>
        <v>No</v>
      </c>
      <c r="H2522" s="17">
        <v>16</v>
      </c>
      <c r="I2522" s="17" t="str">
        <f>INDEX(Neighborhoods!$A:$C,MATCH(Places!$H2522,Neighborhoods!$A:$A,0),MATCH(Places!I$1,Neighborhoods!$1:$1,0))</f>
        <v>Manhattan</v>
      </c>
      <c r="J2522" s="17" t="str">
        <f>INDEX(Neighborhoods!$A:$C,MATCH(Places!$H2522,Neighborhoods!$A:$A,0),MATCH(Places!J$1,Neighborhoods!$1:$1,0))</f>
        <v>Harlem</v>
      </c>
      <c r="K2522" s="17" t="s">
        <v>1</v>
      </c>
      <c r="L2522" s="17" t="str">
        <f t="shared" si="156"/>
        <v>Yes</v>
      </c>
      <c r="M2522" s="17">
        <v>2</v>
      </c>
      <c r="N2522" s="17" t="str" cm="1">
        <f t="array" ref="N2522">_xlfn.IFS(M2522&lt;=2,"Small",M2522&lt;=5,"Medium",M2522&gt;5,"Large")</f>
        <v>Small</v>
      </c>
      <c r="O2522" s="65">
        <v>125</v>
      </c>
      <c r="P2522" s="87">
        <f t="shared" si="157"/>
        <v>0.03</v>
      </c>
      <c r="Q2522" s="68">
        <v>4.83</v>
      </c>
      <c r="R2522" s="68" t="str" cm="1">
        <f t="array" ref="R2522">_xlfn.SWITCH(ROUND(Q2522,0),5,"Excellent",4,"Good",3,"Ok","Bad")</f>
        <v>Excellent</v>
      </c>
      <c r="S2522" s="17">
        <v>35</v>
      </c>
      <c r="T2522" s="17" t="str">
        <f t="shared" si="158"/>
        <v>No</v>
      </c>
      <c r="U2522" s="82">
        <v>42808</v>
      </c>
      <c r="V2522" s="82">
        <v>43905</v>
      </c>
      <c r="W2522" s="17">
        <v>345</v>
      </c>
      <c r="X2522" s="17" t="str">
        <f t="shared" si="159"/>
        <v>Active</v>
      </c>
      <c r="Y2522" s="17" t="s">
        <v>15616</v>
      </c>
      <c r="Z2522" s="17"/>
    </row>
    <row r="2523" spans="1:26" x14ac:dyDescent="0.25">
      <c r="A2523">
        <v>2522</v>
      </c>
      <c r="B2523" s="17" t="s">
        <v>1846</v>
      </c>
      <c r="C2523" s="17">
        <v>3147</v>
      </c>
      <c r="D2523" s="17" t="str">
        <f>INDEX(Hosts!$A:$O,MATCH(Places!$C2523,Hosts!$A:$A,0),MATCH(Places!D$1,Hosts!$1:$1,0))</f>
        <v>Within an hour</v>
      </c>
      <c r="E2523" s="87">
        <f>INDEX(Hosts!$A:$O,MATCH(Places!$C2523,Hosts!$A:$A,0),MATCH(Places!E$1,Hosts!$1:$1,0))</f>
        <v>1</v>
      </c>
      <c r="F2523" s="87">
        <f>INDEX(Hosts!$A:$O,MATCH(Places!$C2523,Hosts!$A:$A,0),MATCH(Places!F$1,Hosts!$1:$1,0))</f>
        <v>1</v>
      </c>
      <c r="G2523" s="17" t="str">
        <f>INDEX(Hosts!$A:$O,MATCH(Places!$C2523,Hosts!$A:$A,0),MATCH(Places!G$1,Hosts!$1:$1,0))</f>
        <v>Yes</v>
      </c>
      <c r="H2523" s="17">
        <v>14</v>
      </c>
      <c r="I2523" s="17" t="str">
        <f>INDEX(Neighborhoods!$A:$C,MATCH(Places!$H2523,Neighborhoods!$A:$A,0),MATCH(Places!I$1,Neighborhoods!$1:$1,0))</f>
        <v>Manhattan</v>
      </c>
      <c r="J2523" s="17" t="str">
        <f>INDEX(Neighborhoods!$A:$C,MATCH(Places!$H2523,Neighborhoods!$A:$A,0),MATCH(Places!J$1,Neighborhoods!$1:$1,0))</f>
        <v>East Harlem</v>
      </c>
      <c r="K2523" s="17" t="s">
        <v>11822</v>
      </c>
      <c r="L2523" s="17" t="str">
        <f t="shared" si="156"/>
        <v>No</v>
      </c>
      <c r="M2523" s="17">
        <v>4</v>
      </c>
      <c r="N2523" s="17" t="str" cm="1">
        <f t="array" ref="N2523">_xlfn.IFS(M2523&lt;=2,"Small",M2523&lt;=5,"Medium",M2523&gt;5,"Large")</f>
        <v>Medium</v>
      </c>
      <c r="O2523" s="65">
        <v>112</v>
      </c>
      <c r="P2523" s="87">
        <f t="shared" si="157"/>
        <v>0.03</v>
      </c>
      <c r="Q2523" s="68">
        <v>4.92</v>
      </c>
      <c r="R2523" s="68" t="str" cm="1">
        <f t="array" ref="R2523">_xlfn.SWITCH(ROUND(Q2523,0),5,"Excellent",4,"Good",3,"Ok","Bad")</f>
        <v>Excellent</v>
      </c>
      <c r="S2523" s="17">
        <v>119</v>
      </c>
      <c r="T2523" s="17" t="str">
        <f t="shared" si="158"/>
        <v>Yes</v>
      </c>
      <c r="U2523" s="82">
        <v>42793</v>
      </c>
      <c r="V2523" s="82">
        <v>44046</v>
      </c>
      <c r="W2523" s="17">
        <v>163</v>
      </c>
      <c r="X2523" s="17" t="str">
        <f t="shared" si="159"/>
        <v>Active</v>
      </c>
      <c r="Y2523" s="17" t="s">
        <v>15616</v>
      </c>
      <c r="Z2523" s="17"/>
    </row>
    <row r="2524" spans="1:26" x14ac:dyDescent="0.25">
      <c r="A2524">
        <v>2523</v>
      </c>
      <c r="B2524" s="17" t="s">
        <v>1848</v>
      </c>
      <c r="C2524" s="17">
        <v>156</v>
      </c>
      <c r="D2524" s="17" t="str">
        <f>INDEX(Hosts!$A:$O,MATCH(Places!$C2524,Hosts!$A:$A,0),MATCH(Places!D$1,Hosts!$1:$1,0))</f>
        <v>Within a few hours</v>
      </c>
      <c r="E2524" s="87">
        <f>INDEX(Hosts!$A:$O,MATCH(Places!$C2524,Hosts!$A:$A,0),MATCH(Places!E$1,Hosts!$1:$1,0))</f>
        <v>1</v>
      </c>
      <c r="F2524" s="87">
        <f>INDEX(Hosts!$A:$O,MATCH(Places!$C2524,Hosts!$A:$A,0),MATCH(Places!F$1,Hosts!$1:$1,0))</f>
        <v>0.97</v>
      </c>
      <c r="G2524" s="17" t="str">
        <f>INDEX(Hosts!$A:$O,MATCH(Places!$C2524,Hosts!$A:$A,0),MATCH(Places!G$1,Hosts!$1:$1,0))</f>
        <v>Yes</v>
      </c>
      <c r="H2524" s="17">
        <v>8</v>
      </c>
      <c r="I2524" s="17" t="str">
        <f>INDEX(Neighborhoods!$A:$C,MATCH(Places!$H2524,Neighborhoods!$A:$A,0),MATCH(Places!I$1,Neighborhoods!$1:$1,0))</f>
        <v>Brooklyn</v>
      </c>
      <c r="J2524" s="17" t="str">
        <f>INDEX(Neighborhoods!$A:$C,MATCH(Places!$H2524,Neighborhoods!$A:$A,0),MATCH(Places!J$1,Neighborhoods!$1:$1,0))</f>
        <v>Bushwick</v>
      </c>
      <c r="K2524" s="17" t="s">
        <v>1</v>
      </c>
      <c r="L2524" s="17" t="str">
        <f t="shared" si="156"/>
        <v>Yes</v>
      </c>
      <c r="M2524" s="17">
        <v>1</v>
      </c>
      <c r="N2524" s="17" t="str" cm="1">
        <f t="array" ref="N2524">_xlfn.IFS(M2524&lt;=2,"Small",M2524&lt;=5,"Medium",M2524&gt;5,"Large")</f>
        <v>Small</v>
      </c>
      <c r="O2524" s="65">
        <v>48</v>
      </c>
      <c r="P2524" s="87">
        <f t="shared" si="157"/>
        <v>0.03</v>
      </c>
      <c r="Q2524" s="68">
        <v>4.96</v>
      </c>
      <c r="R2524" s="68" t="str" cm="1">
        <f t="array" ref="R2524">_xlfn.SWITCH(ROUND(Q2524,0),5,"Excellent",4,"Good",3,"Ok","Bad")</f>
        <v>Excellent</v>
      </c>
      <c r="S2524" s="17">
        <v>120</v>
      </c>
      <c r="T2524" s="17" t="str">
        <f t="shared" si="158"/>
        <v>Yes</v>
      </c>
      <c r="U2524" s="82">
        <v>42781</v>
      </c>
      <c r="V2524" s="82">
        <v>43950</v>
      </c>
      <c r="W2524" s="17">
        <v>365</v>
      </c>
      <c r="X2524" s="17" t="str">
        <f t="shared" si="159"/>
        <v>Active</v>
      </c>
      <c r="Y2524" s="17" t="s">
        <v>15615</v>
      </c>
      <c r="Z2524" s="17"/>
    </row>
    <row r="2525" spans="1:26" x14ac:dyDescent="0.25">
      <c r="A2525">
        <v>2524</v>
      </c>
      <c r="B2525" s="17" t="s">
        <v>1849</v>
      </c>
      <c r="C2525" s="17">
        <v>1576</v>
      </c>
      <c r="D2525" s="17" t="str">
        <f>INDEX(Hosts!$A:$O,MATCH(Places!$C2525,Hosts!$A:$A,0),MATCH(Places!D$1,Hosts!$1:$1,0))</f>
        <v>Within a day</v>
      </c>
      <c r="E2525" s="87">
        <f>INDEX(Hosts!$A:$O,MATCH(Places!$C2525,Hosts!$A:$A,0),MATCH(Places!E$1,Hosts!$1:$1,0))</f>
        <v>0.75</v>
      </c>
      <c r="F2525" s="87">
        <f>INDEX(Hosts!$A:$O,MATCH(Places!$C2525,Hosts!$A:$A,0),MATCH(Places!F$1,Hosts!$1:$1,0))</f>
        <v>0.68</v>
      </c>
      <c r="G2525" s="17" t="str">
        <f>INDEX(Hosts!$A:$O,MATCH(Places!$C2525,Hosts!$A:$A,0),MATCH(Places!G$1,Hosts!$1:$1,0))</f>
        <v>Yes</v>
      </c>
      <c r="H2525" s="17">
        <v>12</v>
      </c>
      <c r="I2525" s="17" t="str">
        <f>INDEX(Neighborhoods!$A:$C,MATCH(Places!$H2525,Neighborhoods!$A:$A,0),MATCH(Places!I$1,Neighborhoods!$1:$1,0))</f>
        <v>Brooklyn</v>
      </c>
      <c r="J2525" s="17" t="str">
        <f>INDEX(Neighborhoods!$A:$C,MATCH(Places!$H2525,Neighborhoods!$A:$A,0),MATCH(Places!J$1,Neighborhoods!$1:$1,0))</f>
        <v>Williamsburg</v>
      </c>
      <c r="K2525" s="17" t="s">
        <v>11822</v>
      </c>
      <c r="L2525" s="17" t="str">
        <f t="shared" si="156"/>
        <v>No</v>
      </c>
      <c r="M2525" s="17">
        <v>4</v>
      </c>
      <c r="N2525" s="17" t="str" cm="1">
        <f t="array" ref="N2525">_xlfn.IFS(M2525&lt;=2,"Small",M2525&lt;=5,"Medium",M2525&gt;5,"Large")</f>
        <v>Medium</v>
      </c>
      <c r="O2525" s="65">
        <v>250</v>
      </c>
      <c r="P2525" s="87">
        <f t="shared" si="157"/>
        <v>0.04</v>
      </c>
      <c r="Q2525" s="68">
        <v>4.9800000000000004</v>
      </c>
      <c r="R2525" s="68" t="str" cm="1">
        <f t="array" ref="R2525">_xlfn.SWITCH(ROUND(Q2525,0),5,"Excellent",4,"Good",3,"Ok","Bad")</f>
        <v>Excellent</v>
      </c>
      <c r="S2525" s="17">
        <v>47</v>
      </c>
      <c r="T2525" s="17" t="str">
        <f t="shared" si="158"/>
        <v>No</v>
      </c>
      <c r="U2525" s="82">
        <v>42792</v>
      </c>
      <c r="V2525" s="82">
        <v>43877</v>
      </c>
      <c r="W2525" s="17">
        <v>156</v>
      </c>
      <c r="X2525" s="17" t="str">
        <f t="shared" si="159"/>
        <v>Active</v>
      </c>
      <c r="Y2525" s="17" t="s">
        <v>15615</v>
      </c>
      <c r="Z2525" s="17"/>
    </row>
    <row r="2526" spans="1:26" x14ac:dyDescent="0.25">
      <c r="A2526">
        <v>2525</v>
      </c>
      <c r="B2526" s="17" t="s">
        <v>13209</v>
      </c>
      <c r="C2526" s="17">
        <v>2916</v>
      </c>
      <c r="D2526" s="17" t="str">
        <f>INDEX(Hosts!$A:$O,MATCH(Places!$C2526,Hosts!$A:$A,0),MATCH(Places!D$1,Hosts!$1:$1,0))</f>
        <v>Within an hour</v>
      </c>
      <c r="E2526" s="87">
        <f>INDEX(Hosts!$A:$O,MATCH(Places!$C2526,Hosts!$A:$A,0),MATCH(Places!E$1,Hosts!$1:$1,0))</f>
        <v>1</v>
      </c>
      <c r="F2526" s="87">
        <f>INDEX(Hosts!$A:$O,MATCH(Places!$C2526,Hosts!$A:$A,0),MATCH(Places!F$1,Hosts!$1:$1,0))</f>
        <v>0.67</v>
      </c>
      <c r="G2526" s="17" t="str">
        <f>INDEX(Hosts!$A:$O,MATCH(Places!$C2526,Hosts!$A:$A,0),MATCH(Places!G$1,Hosts!$1:$1,0))</f>
        <v>No</v>
      </c>
      <c r="H2526" s="17">
        <v>21</v>
      </c>
      <c r="I2526" s="17" t="str">
        <f>INDEX(Neighborhoods!$A:$C,MATCH(Places!$H2526,Neighborhoods!$A:$A,0),MATCH(Places!I$1,Neighborhoods!$1:$1,0))</f>
        <v>Queens</v>
      </c>
      <c r="J2526" s="17" t="str">
        <f>INDEX(Neighborhoods!$A:$C,MATCH(Places!$H2526,Neighborhoods!$A:$A,0),MATCH(Places!J$1,Neighborhoods!$1:$1,0))</f>
        <v>Astoria</v>
      </c>
      <c r="K2526" s="17" t="s">
        <v>1</v>
      </c>
      <c r="L2526" s="17" t="str">
        <f t="shared" si="156"/>
        <v>Yes</v>
      </c>
      <c r="M2526" s="17">
        <v>2</v>
      </c>
      <c r="N2526" s="17" t="str" cm="1">
        <f t="array" ref="N2526">_xlfn.IFS(M2526&lt;=2,"Small",M2526&lt;=5,"Medium",M2526&gt;5,"Large")</f>
        <v>Small</v>
      </c>
      <c r="O2526" s="65">
        <v>200</v>
      </c>
      <c r="P2526" s="87">
        <f t="shared" si="157"/>
        <v>0.04</v>
      </c>
      <c r="Q2526" s="68">
        <v>4.7699999999999996</v>
      </c>
      <c r="R2526" s="68" t="str" cm="1">
        <f t="array" ref="R2526">_xlfn.SWITCH(ROUND(Q2526,0),5,"Excellent",4,"Good",3,"Ok","Bad")</f>
        <v>Excellent</v>
      </c>
      <c r="S2526" s="17">
        <v>22</v>
      </c>
      <c r="T2526" s="17" t="str">
        <f t="shared" si="158"/>
        <v>No</v>
      </c>
      <c r="U2526" s="82">
        <v>42786</v>
      </c>
      <c r="V2526" s="82">
        <v>43747</v>
      </c>
      <c r="W2526" s="17">
        <v>350</v>
      </c>
      <c r="X2526" s="17" t="str">
        <f t="shared" si="159"/>
        <v>Active</v>
      </c>
      <c r="Y2526" s="17" t="s">
        <v>15615</v>
      </c>
      <c r="Z2526" s="17"/>
    </row>
    <row r="2527" spans="1:26" x14ac:dyDescent="0.25">
      <c r="A2527">
        <v>2526</v>
      </c>
      <c r="B2527" s="17" t="s">
        <v>1850</v>
      </c>
      <c r="C2527" s="17">
        <v>3141</v>
      </c>
      <c r="D2527" s="17" t="str">
        <f>INDEX(Hosts!$A:$O,MATCH(Places!$C2527,Hosts!$A:$A,0),MATCH(Places!D$1,Hosts!$1:$1,0))</f>
        <v>Within an hour</v>
      </c>
      <c r="E2527" s="87">
        <f>INDEX(Hosts!$A:$O,MATCH(Places!$C2527,Hosts!$A:$A,0),MATCH(Places!E$1,Hosts!$1:$1,0))</f>
        <v>0.97</v>
      </c>
      <c r="F2527" s="87">
        <f>INDEX(Hosts!$A:$O,MATCH(Places!$C2527,Hosts!$A:$A,0),MATCH(Places!F$1,Hosts!$1:$1,0))</f>
        <v>1</v>
      </c>
      <c r="G2527" s="17" t="str">
        <f>INDEX(Hosts!$A:$O,MATCH(Places!$C2527,Hosts!$A:$A,0),MATCH(Places!G$1,Hosts!$1:$1,0))</f>
        <v>No</v>
      </c>
      <c r="H2527" s="17">
        <v>19</v>
      </c>
      <c r="I2527" s="17" t="str">
        <f>INDEX(Neighborhoods!$A:$C,MATCH(Places!$H2527,Neighborhoods!$A:$A,0),MATCH(Places!I$1,Neighborhoods!$1:$1,0))</f>
        <v>Manhattan</v>
      </c>
      <c r="J2527" s="17" t="str">
        <f>INDEX(Neighborhoods!$A:$C,MATCH(Places!$H2527,Neighborhoods!$A:$A,0),MATCH(Places!J$1,Neighborhoods!$1:$1,0))</f>
        <v>Upper East Side</v>
      </c>
      <c r="K2527" s="17" t="s">
        <v>11822</v>
      </c>
      <c r="L2527" s="17" t="str">
        <f t="shared" si="156"/>
        <v>No</v>
      </c>
      <c r="M2527" s="17">
        <v>5</v>
      </c>
      <c r="N2527" s="17" t="str" cm="1">
        <f t="array" ref="N2527">_xlfn.IFS(M2527&lt;=2,"Small",M2527&lt;=5,"Medium",M2527&gt;5,"Large")</f>
        <v>Medium</v>
      </c>
      <c r="O2527" s="65">
        <v>155</v>
      </c>
      <c r="P2527" s="87">
        <f t="shared" si="157"/>
        <v>0.03</v>
      </c>
      <c r="Q2527" s="68">
        <v>4.46</v>
      </c>
      <c r="R2527" s="68" t="str" cm="1">
        <f t="array" ref="R2527">_xlfn.SWITCH(ROUND(Q2527,0),5,"Excellent",4,"Good",3,"Ok","Bad")</f>
        <v>Good</v>
      </c>
      <c r="S2527" s="17">
        <v>13</v>
      </c>
      <c r="T2527" s="17" t="str">
        <f t="shared" si="158"/>
        <v>No</v>
      </c>
      <c r="U2527" s="82">
        <v>43114</v>
      </c>
      <c r="V2527" s="82">
        <v>43923</v>
      </c>
      <c r="W2527" s="17">
        <v>349</v>
      </c>
      <c r="X2527" s="17" t="str">
        <f t="shared" si="159"/>
        <v>Active</v>
      </c>
      <c r="Y2527" s="17" t="s">
        <v>15616</v>
      </c>
      <c r="Z2527" s="17"/>
    </row>
    <row r="2528" spans="1:26" x14ac:dyDescent="0.25">
      <c r="A2528">
        <v>2527</v>
      </c>
      <c r="B2528" s="17" t="s">
        <v>1851</v>
      </c>
      <c r="C2528" s="17">
        <v>2391</v>
      </c>
      <c r="D2528" s="17" t="str">
        <f>INDEX(Hosts!$A:$O,MATCH(Places!$C2528,Hosts!$A:$A,0),MATCH(Places!D$1,Hosts!$1:$1,0))</f>
        <v>Within an hour</v>
      </c>
      <c r="E2528" s="87">
        <f>INDEX(Hosts!$A:$O,MATCH(Places!$C2528,Hosts!$A:$A,0),MATCH(Places!E$1,Hosts!$1:$1,0))</f>
        <v>0.89</v>
      </c>
      <c r="F2528" s="87">
        <f>INDEX(Hosts!$A:$O,MATCH(Places!$C2528,Hosts!$A:$A,0),MATCH(Places!F$1,Hosts!$1:$1,0))</f>
        <v>0.91</v>
      </c>
      <c r="G2528" s="17" t="str">
        <f>INDEX(Hosts!$A:$O,MATCH(Places!$C2528,Hosts!$A:$A,0),MATCH(Places!G$1,Hosts!$1:$1,0))</f>
        <v>No</v>
      </c>
      <c r="H2528" s="17">
        <v>9</v>
      </c>
      <c r="I2528" s="17" t="str">
        <f>INDEX(Neighborhoods!$A:$C,MATCH(Places!$H2528,Neighborhoods!$A:$A,0),MATCH(Places!I$1,Neighborhoods!$1:$1,0))</f>
        <v>Brooklyn</v>
      </c>
      <c r="J2528" s="17" t="str">
        <f>INDEX(Neighborhoods!$A:$C,MATCH(Places!$H2528,Neighborhoods!$A:$A,0),MATCH(Places!J$1,Neighborhoods!$1:$1,0))</f>
        <v>Crown Heights</v>
      </c>
      <c r="K2528" s="17" t="s">
        <v>1</v>
      </c>
      <c r="L2528" s="17" t="str">
        <f t="shared" si="156"/>
        <v>Yes</v>
      </c>
      <c r="M2528" s="17">
        <v>2</v>
      </c>
      <c r="N2528" s="17" t="str" cm="1">
        <f t="array" ref="N2528">_xlfn.IFS(M2528&lt;=2,"Small",M2528&lt;=5,"Medium",M2528&gt;5,"Large")</f>
        <v>Small</v>
      </c>
      <c r="O2528" s="65">
        <v>21</v>
      </c>
      <c r="P2528" s="87">
        <f t="shared" si="157"/>
        <v>0.03</v>
      </c>
      <c r="Q2528" s="68">
        <v>3.83</v>
      </c>
      <c r="R2528" s="68" t="str" cm="1">
        <f t="array" ref="R2528">_xlfn.SWITCH(ROUND(Q2528,0),5,"Excellent",4,"Good",3,"Ok","Bad")</f>
        <v>Good</v>
      </c>
      <c r="S2528" s="17">
        <v>18</v>
      </c>
      <c r="T2528" s="17" t="str">
        <f t="shared" si="158"/>
        <v>No</v>
      </c>
      <c r="U2528" s="82">
        <v>42802</v>
      </c>
      <c r="V2528" s="82">
        <v>43255</v>
      </c>
      <c r="W2528" s="17">
        <v>0</v>
      </c>
      <c r="X2528" s="17" t="str">
        <f t="shared" si="159"/>
        <v>Inactive</v>
      </c>
      <c r="Y2528" s="17" t="s">
        <v>15615</v>
      </c>
      <c r="Z2528" s="17"/>
    </row>
    <row r="2529" spans="1:26" x14ac:dyDescent="0.25">
      <c r="A2529">
        <v>2528</v>
      </c>
      <c r="B2529" s="17" t="s">
        <v>14757</v>
      </c>
      <c r="C2529" s="17">
        <v>1299</v>
      </c>
      <c r="D2529" s="17" t="str">
        <f>INDEX(Hosts!$A:$O,MATCH(Places!$C2529,Hosts!$A:$A,0),MATCH(Places!D$1,Hosts!$1:$1,0))</f>
        <v>Within a few hours</v>
      </c>
      <c r="E2529" s="87">
        <f>INDEX(Hosts!$A:$O,MATCH(Places!$C2529,Hosts!$A:$A,0),MATCH(Places!E$1,Hosts!$1:$1,0))</f>
        <v>1</v>
      </c>
      <c r="F2529" s="87">
        <f>INDEX(Hosts!$A:$O,MATCH(Places!$C2529,Hosts!$A:$A,0),MATCH(Places!F$1,Hosts!$1:$1,0))</f>
        <v>0.79</v>
      </c>
      <c r="G2529" s="17" t="str">
        <f>INDEX(Hosts!$A:$O,MATCH(Places!$C2529,Hosts!$A:$A,0),MATCH(Places!G$1,Hosts!$1:$1,0))</f>
        <v>Yes</v>
      </c>
      <c r="H2529" s="17">
        <v>2</v>
      </c>
      <c r="I2529" s="17" t="str">
        <f>INDEX(Neighborhoods!$A:$C,MATCH(Places!$H2529,Neighborhoods!$A:$A,0),MATCH(Places!I$1,Neighborhoods!$1:$1,0))</f>
        <v>Bronx</v>
      </c>
      <c r="J2529" s="17" t="str">
        <f>INDEX(Neighborhoods!$A:$C,MATCH(Places!$H2529,Neighborhoods!$A:$A,0),MATCH(Places!J$1,Neighborhoods!$1:$1,0))</f>
        <v>Concourse</v>
      </c>
      <c r="K2529" s="17" t="s">
        <v>1</v>
      </c>
      <c r="L2529" s="17" t="str">
        <f t="shared" si="156"/>
        <v>Yes</v>
      </c>
      <c r="M2529" s="17">
        <v>2</v>
      </c>
      <c r="N2529" s="17" t="str" cm="1">
        <f t="array" ref="N2529">_xlfn.IFS(M2529&lt;=2,"Small",M2529&lt;=5,"Medium",M2529&gt;5,"Large")</f>
        <v>Small</v>
      </c>
      <c r="O2529" s="65">
        <v>60</v>
      </c>
      <c r="P2529" s="87">
        <f t="shared" si="157"/>
        <v>0.03</v>
      </c>
      <c r="Q2529" s="68">
        <v>4.8099999999999996</v>
      </c>
      <c r="R2529" s="68" t="str" cm="1">
        <f t="array" ref="R2529">_xlfn.SWITCH(ROUND(Q2529,0),5,"Excellent",4,"Good",3,"Ok","Bad")</f>
        <v>Excellent</v>
      </c>
      <c r="S2529" s="17">
        <v>16</v>
      </c>
      <c r="T2529" s="17" t="str">
        <f t="shared" si="158"/>
        <v>No</v>
      </c>
      <c r="U2529" s="82">
        <v>42871</v>
      </c>
      <c r="V2529" s="82">
        <v>44004</v>
      </c>
      <c r="W2529" s="17">
        <v>365</v>
      </c>
      <c r="X2529" s="17" t="str">
        <f t="shared" si="159"/>
        <v>Active</v>
      </c>
      <c r="Y2529" s="17" t="s">
        <v>15615</v>
      </c>
      <c r="Z2529" s="17"/>
    </row>
    <row r="2530" spans="1:26" x14ac:dyDescent="0.25">
      <c r="A2530">
        <v>2529</v>
      </c>
      <c r="B2530" s="17" t="s">
        <v>1852</v>
      </c>
      <c r="C2530" s="17">
        <v>3135</v>
      </c>
      <c r="D2530" s="17" t="str">
        <f>INDEX(Hosts!$A:$O,MATCH(Places!$C2530,Hosts!$A:$A,0),MATCH(Places!D$1,Hosts!$1:$1,0))</f>
        <v>Within an hour</v>
      </c>
      <c r="E2530" s="87">
        <f>INDEX(Hosts!$A:$O,MATCH(Places!$C2530,Hosts!$A:$A,0),MATCH(Places!E$1,Hosts!$1:$1,0))</f>
        <v>1</v>
      </c>
      <c r="F2530" s="87">
        <f>INDEX(Hosts!$A:$O,MATCH(Places!$C2530,Hosts!$A:$A,0),MATCH(Places!F$1,Hosts!$1:$1,0))</f>
        <v>0.89</v>
      </c>
      <c r="G2530" s="17" t="str">
        <f>INDEX(Hosts!$A:$O,MATCH(Places!$C2530,Hosts!$A:$A,0),MATCH(Places!G$1,Hosts!$1:$1,0))</f>
        <v>No</v>
      </c>
      <c r="H2530" s="17">
        <v>8</v>
      </c>
      <c r="I2530" s="17" t="str">
        <f>INDEX(Neighborhoods!$A:$C,MATCH(Places!$H2530,Neighborhoods!$A:$A,0),MATCH(Places!I$1,Neighborhoods!$1:$1,0))</f>
        <v>Brooklyn</v>
      </c>
      <c r="J2530" s="17" t="str">
        <f>INDEX(Neighborhoods!$A:$C,MATCH(Places!$H2530,Neighborhoods!$A:$A,0),MATCH(Places!J$1,Neighborhoods!$1:$1,0))</f>
        <v>Bushwick</v>
      </c>
      <c r="K2530" s="17" t="s">
        <v>1</v>
      </c>
      <c r="L2530" s="17" t="str">
        <f t="shared" si="156"/>
        <v>Yes</v>
      </c>
      <c r="M2530" s="17">
        <v>2</v>
      </c>
      <c r="N2530" s="17" t="str" cm="1">
        <f t="array" ref="N2530">_xlfn.IFS(M2530&lt;=2,"Small",M2530&lt;=5,"Medium",M2530&gt;5,"Large")</f>
        <v>Small</v>
      </c>
      <c r="O2530" s="65">
        <v>51</v>
      </c>
      <c r="P2530" s="87">
        <f t="shared" si="157"/>
        <v>0.03</v>
      </c>
      <c r="Q2530" s="68">
        <v>4.6500000000000004</v>
      </c>
      <c r="R2530" s="68" t="str" cm="1">
        <f t="array" ref="R2530">_xlfn.SWITCH(ROUND(Q2530,0),5,"Excellent",4,"Good",3,"Ok","Bad")</f>
        <v>Excellent</v>
      </c>
      <c r="S2530" s="17">
        <v>113</v>
      </c>
      <c r="T2530" s="17" t="str">
        <f t="shared" si="158"/>
        <v>No</v>
      </c>
      <c r="U2530" s="82">
        <v>42804</v>
      </c>
      <c r="V2530" s="82">
        <v>44019</v>
      </c>
      <c r="W2530" s="17">
        <v>49</v>
      </c>
      <c r="X2530" s="17" t="str">
        <f t="shared" si="159"/>
        <v>Active</v>
      </c>
      <c r="Y2530" s="17" t="s">
        <v>15616</v>
      </c>
      <c r="Z2530" s="17"/>
    </row>
    <row r="2531" spans="1:26" x14ac:dyDescent="0.25">
      <c r="A2531">
        <v>2530</v>
      </c>
      <c r="B2531" s="17" t="s">
        <v>1853</v>
      </c>
      <c r="C2531" s="17">
        <v>2531</v>
      </c>
      <c r="D2531" s="17" t="str">
        <f>INDEX(Hosts!$A:$O,MATCH(Places!$C2531,Hosts!$A:$A,0),MATCH(Places!D$1,Hosts!$1:$1,0))</f>
        <v>Within an hour</v>
      </c>
      <c r="E2531" s="87">
        <f>INDEX(Hosts!$A:$O,MATCH(Places!$C2531,Hosts!$A:$A,0),MATCH(Places!E$1,Hosts!$1:$1,0))</f>
        <v>1</v>
      </c>
      <c r="F2531" s="87">
        <f>INDEX(Hosts!$A:$O,MATCH(Places!$C2531,Hosts!$A:$A,0),MATCH(Places!F$1,Hosts!$1:$1,0))</f>
        <v>0.99</v>
      </c>
      <c r="G2531" s="17" t="str">
        <f>INDEX(Hosts!$A:$O,MATCH(Places!$C2531,Hosts!$A:$A,0),MATCH(Places!G$1,Hosts!$1:$1,0))</f>
        <v>Yes</v>
      </c>
      <c r="H2531" s="17">
        <v>9</v>
      </c>
      <c r="I2531" s="17" t="str">
        <f>INDEX(Neighborhoods!$A:$C,MATCH(Places!$H2531,Neighborhoods!$A:$A,0),MATCH(Places!I$1,Neighborhoods!$1:$1,0))</f>
        <v>Brooklyn</v>
      </c>
      <c r="J2531" s="17" t="str">
        <f>INDEX(Neighborhoods!$A:$C,MATCH(Places!$H2531,Neighborhoods!$A:$A,0),MATCH(Places!J$1,Neighborhoods!$1:$1,0))</f>
        <v>Crown Heights</v>
      </c>
      <c r="K2531" s="17" t="s">
        <v>1</v>
      </c>
      <c r="L2531" s="17" t="str">
        <f t="shared" si="156"/>
        <v>Yes</v>
      </c>
      <c r="M2531" s="17">
        <v>2</v>
      </c>
      <c r="N2531" s="17" t="str" cm="1">
        <f t="array" ref="N2531">_xlfn.IFS(M2531&lt;=2,"Small",M2531&lt;=5,"Medium",M2531&gt;5,"Large")</f>
        <v>Small</v>
      </c>
      <c r="O2531" s="65">
        <v>78</v>
      </c>
      <c r="P2531" s="87">
        <f t="shared" si="157"/>
        <v>0.03</v>
      </c>
      <c r="Q2531" s="68">
        <v>4.83</v>
      </c>
      <c r="R2531" s="68" t="str" cm="1">
        <f t="array" ref="R2531">_xlfn.SWITCH(ROUND(Q2531,0),5,"Excellent",4,"Good",3,"Ok","Bad")</f>
        <v>Excellent</v>
      </c>
      <c r="S2531" s="17">
        <v>310</v>
      </c>
      <c r="T2531" s="17" t="str">
        <f t="shared" si="158"/>
        <v>Yes</v>
      </c>
      <c r="U2531" s="82">
        <v>42827</v>
      </c>
      <c r="V2531" s="82">
        <v>44050</v>
      </c>
      <c r="W2531" s="17">
        <v>161</v>
      </c>
      <c r="X2531" s="17" t="str">
        <f t="shared" si="159"/>
        <v>Active</v>
      </c>
      <c r="Y2531" s="17" t="s">
        <v>15616</v>
      </c>
      <c r="Z2531" s="17"/>
    </row>
    <row r="2532" spans="1:26" x14ac:dyDescent="0.25">
      <c r="A2532">
        <v>2531</v>
      </c>
      <c r="B2532" s="17" t="s">
        <v>1854</v>
      </c>
      <c r="C2532" s="17">
        <v>3148</v>
      </c>
      <c r="D2532" s="17" t="str">
        <f>INDEX(Hosts!$A:$O,MATCH(Places!$C2532,Hosts!$A:$A,0),MATCH(Places!D$1,Hosts!$1:$1,0))</f>
        <v>Within a few hours</v>
      </c>
      <c r="E2532" s="87">
        <f>INDEX(Hosts!$A:$O,MATCH(Places!$C2532,Hosts!$A:$A,0),MATCH(Places!E$1,Hosts!$1:$1,0))</f>
        <v>0.9</v>
      </c>
      <c r="F2532" s="87">
        <f>INDEX(Hosts!$A:$O,MATCH(Places!$C2532,Hosts!$A:$A,0),MATCH(Places!F$1,Hosts!$1:$1,0))</f>
        <v>1</v>
      </c>
      <c r="G2532" s="17" t="str">
        <f>INDEX(Hosts!$A:$O,MATCH(Places!$C2532,Hosts!$A:$A,0),MATCH(Places!G$1,Hosts!$1:$1,0))</f>
        <v>Yes</v>
      </c>
      <c r="H2532" s="17">
        <v>28</v>
      </c>
      <c r="I2532" s="17" t="str">
        <f>INDEX(Neighborhoods!$A:$C,MATCH(Places!$H2532,Neighborhoods!$A:$A,0),MATCH(Places!I$1,Neighborhoods!$1:$1,0))</f>
        <v>Staten Island</v>
      </c>
      <c r="J2532" s="17" t="str">
        <f>INDEX(Neighborhoods!$A:$C,MATCH(Places!$H2532,Neighborhoods!$A:$A,0),MATCH(Places!J$1,Neighborhoods!$1:$1,0))</f>
        <v>St. George</v>
      </c>
      <c r="K2532" s="17" t="s">
        <v>11822</v>
      </c>
      <c r="L2532" s="17" t="str">
        <f t="shared" si="156"/>
        <v>No</v>
      </c>
      <c r="M2532" s="17">
        <v>6</v>
      </c>
      <c r="N2532" s="17" t="str" cm="1">
        <f t="array" ref="N2532">_xlfn.IFS(M2532&lt;=2,"Small",M2532&lt;=5,"Medium",M2532&gt;5,"Large")</f>
        <v>Large</v>
      </c>
      <c r="O2532" s="65">
        <v>150</v>
      </c>
      <c r="P2532" s="87">
        <f t="shared" si="157"/>
        <v>0.03</v>
      </c>
      <c r="Q2532" s="68">
        <v>4.9000000000000004</v>
      </c>
      <c r="R2532" s="68" t="str" cm="1">
        <f t="array" ref="R2532">_xlfn.SWITCH(ROUND(Q2532,0),5,"Excellent",4,"Good",3,"Ok","Bad")</f>
        <v>Excellent</v>
      </c>
      <c r="S2532" s="17">
        <v>78</v>
      </c>
      <c r="T2532" s="17" t="str">
        <f t="shared" si="158"/>
        <v>No</v>
      </c>
      <c r="U2532" s="82">
        <v>42856</v>
      </c>
      <c r="V2532" s="82">
        <v>43877</v>
      </c>
      <c r="W2532" s="17">
        <v>150</v>
      </c>
      <c r="X2532" s="17" t="str">
        <f t="shared" si="159"/>
        <v>Active</v>
      </c>
      <c r="Y2532" s="17" t="s">
        <v>15616</v>
      </c>
      <c r="Z2532" s="17"/>
    </row>
    <row r="2533" spans="1:26" x14ac:dyDescent="0.25">
      <c r="A2533">
        <v>2532</v>
      </c>
      <c r="B2533" s="17" t="s">
        <v>1855</v>
      </c>
      <c r="C2533" s="17">
        <v>775</v>
      </c>
      <c r="D2533" s="17" t="str">
        <f>INDEX(Hosts!$A:$O,MATCH(Places!$C2533,Hosts!$A:$A,0),MATCH(Places!D$1,Hosts!$1:$1,0))</f>
        <v>Within a few hours</v>
      </c>
      <c r="E2533" s="87">
        <f>INDEX(Hosts!$A:$O,MATCH(Places!$C2533,Hosts!$A:$A,0),MATCH(Places!E$1,Hosts!$1:$1,0))</f>
        <v>1</v>
      </c>
      <c r="F2533" s="87">
        <f>INDEX(Hosts!$A:$O,MATCH(Places!$C2533,Hosts!$A:$A,0),MATCH(Places!F$1,Hosts!$1:$1,0))</f>
        <v>0.95</v>
      </c>
      <c r="G2533" s="17" t="str">
        <f>INDEX(Hosts!$A:$O,MATCH(Places!$C2533,Hosts!$A:$A,0),MATCH(Places!G$1,Hosts!$1:$1,0))</f>
        <v>No</v>
      </c>
      <c r="H2533" s="17">
        <v>16</v>
      </c>
      <c r="I2533" s="17" t="str">
        <f>INDEX(Neighborhoods!$A:$C,MATCH(Places!$H2533,Neighborhoods!$A:$A,0),MATCH(Places!I$1,Neighborhoods!$1:$1,0))</f>
        <v>Manhattan</v>
      </c>
      <c r="J2533" s="17" t="str">
        <f>INDEX(Neighborhoods!$A:$C,MATCH(Places!$H2533,Neighborhoods!$A:$A,0),MATCH(Places!J$1,Neighborhoods!$1:$1,0))</f>
        <v>Harlem</v>
      </c>
      <c r="K2533" s="17" t="s">
        <v>1</v>
      </c>
      <c r="L2533" s="17" t="str">
        <f t="shared" si="156"/>
        <v>Yes</v>
      </c>
      <c r="M2533" s="17">
        <v>2</v>
      </c>
      <c r="N2533" s="17" t="str" cm="1">
        <f t="array" ref="N2533">_xlfn.IFS(M2533&lt;=2,"Small",M2533&lt;=5,"Medium",M2533&gt;5,"Large")</f>
        <v>Small</v>
      </c>
      <c r="O2533" s="65">
        <v>125</v>
      </c>
      <c r="P2533" s="87">
        <f t="shared" si="157"/>
        <v>0.03</v>
      </c>
      <c r="Q2533" s="68">
        <v>4.97</v>
      </c>
      <c r="R2533" s="68" t="str" cm="1">
        <f t="array" ref="R2533">_xlfn.SWITCH(ROUND(Q2533,0),5,"Excellent",4,"Good",3,"Ok","Bad")</f>
        <v>Excellent</v>
      </c>
      <c r="S2533" s="17">
        <v>70</v>
      </c>
      <c r="T2533" s="17" t="str">
        <f t="shared" si="158"/>
        <v>No</v>
      </c>
      <c r="U2533" s="82">
        <v>42786</v>
      </c>
      <c r="V2533" s="82">
        <v>43907</v>
      </c>
      <c r="W2533" s="17">
        <v>342</v>
      </c>
      <c r="X2533" s="17" t="str">
        <f t="shared" si="159"/>
        <v>Active</v>
      </c>
      <c r="Y2533" s="17" t="s">
        <v>15616</v>
      </c>
      <c r="Z2533" s="17"/>
    </row>
    <row r="2534" spans="1:26" x14ac:dyDescent="0.25">
      <c r="A2534">
        <v>2533</v>
      </c>
      <c r="B2534" s="17" t="s">
        <v>14657</v>
      </c>
      <c r="C2534" s="17">
        <v>3009</v>
      </c>
      <c r="D2534" s="17" t="str">
        <f>INDEX(Hosts!$A:$O,MATCH(Places!$C2534,Hosts!$A:$A,0),MATCH(Places!D$1,Hosts!$1:$1,0))</f>
        <v>Within an hour</v>
      </c>
      <c r="E2534" s="87">
        <f>INDEX(Hosts!$A:$O,MATCH(Places!$C2534,Hosts!$A:$A,0),MATCH(Places!E$1,Hosts!$1:$1,0))</f>
        <v>1</v>
      </c>
      <c r="F2534" s="87">
        <f>INDEX(Hosts!$A:$O,MATCH(Places!$C2534,Hosts!$A:$A,0),MATCH(Places!F$1,Hosts!$1:$1,0))</f>
        <v>0.94</v>
      </c>
      <c r="G2534" s="17" t="str">
        <f>INDEX(Hosts!$A:$O,MATCH(Places!$C2534,Hosts!$A:$A,0),MATCH(Places!G$1,Hosts!$1:$1,0))</f>
        <v>No</v>
      </c>
      <c r="H2534" s="17">
        <v>9</v>
      </c>
      <c r="I2534" s="17" t="str">
        <f>INDEX(Neighborhoods!$A:$C,MATCH(Places!$H2534,Neighborhoods!$A:$A,0),MATCH(Places!I$1,Neighborhoods!$1:$1,0))</f>
        <v>Brooklyn</v>
      </c>
      <c r="J2534" s="17" t="str">
        <f>INDEX(Neighborhoods!$A:$C,MATCH(Places!$H2534,Neighborhoods!$A:$A,0),MATCH(Places!J$1,Neighborhoods!$1:$1,0))</f>
        <v>Crown Heights</v>
      </c>
      <c r="K2534" s="17" t="s">
        <v>11822</v>
      </c>
      <c r="L2534" s="17" t="str">
        <f t="shared" si="156"/>
        <v>No</v>
      </c>
      <c r="M2534" s="17">
        <v>3</v>
      </c>
      <c r="N2534" s="17" t="str" cm="1">
        <f t="array" ref="N2534">_xlfn.IFS(M2534&lt;=2,"Small",M2534&lt;=5,"Medium",M2534&gt;5,"Large")</f>
        <v>Medium</v>
      </c>
      <c r="O2534" s="65">
        <v>140</v>
      </c>
      <c r="P2534" s="87">
        <f t="shared" si="157"/>
        <v>0.03</v>
      </c>
      <c r="Q2534" s="68">
        <v>4.6500000000000004</v>
      </c>
      <c r="R2534" s="68" t="str" cm="1">
        <f t="array" ref="R2534">_xlfn.SWITCH(ROUND(Q2534,0),5,"Excellent",4,"Good",3,"Ok","Bad")</f>
        <v>Excellent</v>
      </c>
      <c r="S2534" s="17">
        <v>26</v>
      </c>
      <c r="T2534" s="17" t="str">
        <f t="shared" si="158"/>
        <v>No</v>
      </c>
      <c r="U2534" s="82">
        <v>42829</v>
      </c>
      <c r="V2534" s="82">
        <v>43809</v>
      </c>
      <c r="W2534" s="17">
        <v>263</v>
      </c>
      <c r="X2534" s="17" t="str">
        <f t="shared" si="159"/>
        <v>Active</v>
      </c>
      <c r="Y2534" s="17" t="s">
        <v>15616</v>
      </c>
      <c r="Z2534" s="17"/>
    </row>
    <row r="2535" spans="1:26" x14ac:dyDescent="0.25">
      <c r="A2535">
        <v>2534</v>
      </c>
      <c r="B2535" s="17" t="s">
        <v>14230</v>
      </c>
      <c r="C2535" s="17">
        <v>3009</v>
      </c>
      <c r="D2535" s="17" t="str">
        <f>INDEX(Hosts!$A:$O,MATCH(Places!$C2535,Hosts!$A:$A,0),MATCH(Places!D$1,Hosts!$1:$1,0))</f>
        <v>Within an hour</v>
      </c>
      <c r="E2535" s="87">
        <f>INDEX(Hosts!$A:$O,MATCH(Places!$C2535,Hosts!$A:$A,0),MATCH(Places!E$1,Hosts!$1:$1,0))</f>
        <v>1</v>
      </c>
      <c r="F2535" s="87">
        <f>INDEX(Hosts!$A:$O,MATCH(Places!$C2535,Hosts!$A:$A,0),MATCH(Places!F$1,Hosts!$1:$1,0))</f>
        <v>0.94</v>
      </c>
      <c r="G2535" s="17" t="str">
        <f>INDEX(Hosts!$A:$O,MATCH(Places!$C2535,Hosts!$A:$A,0),MATCH(Places!G$1,Hosts!$1:$1,0))</f>
        <v>No</v>
      </c>
      <c r="H2535" s="17">
        <v>9</v>
      </c>
      <c r="I2535" s="17" t="str">
        <f>INDEX(Neighborhoods!$A:$C,MATCH(Places!$H2535,Neighborhoods!$A:$A,0),MATCH(Places!I$1,Neighborhoods!$1:$1,0))</f>
        <v>Brooklyn</v>
      </c>
      <c r="J2535" s="17" t="str">
        <f>INDEX(Neighborhoods!$A:$C,MATCH(Places!$H2535,Neighborhoods!$A:$A,0),MATCH(Places!J$1,Neighborhoods!$1:$1,0))</f>
        <v>Crown Heights</v>
      </c>
      <c r="K2535" s="17" t="s">
        <v>11822</v>
      </c>
      <c r="L2535" s="17" t="str">
        <f t="shared" si="156"/>
        <v>No</v>
      </c>
      <c r="M2535" s="17">
        <v>3</v>
      </c>
      <c r="N2535" s="17" t="str" cm="1">
        <f t="array" ref="N2535">_xlfn.IFS(M2535&lt;=2,"Small",M2535&lt;=5,"Medium",M2535&gt;5,"Large")</f>
        <v>Medium</v>
      </c>
      <c r="O2535" s="65">
        <v>140</v>
      </c>
      <c r="P2535" s="87">
        <f t="shared" si="157"/>
        <v>0.03</v>
      </c>
      <c r="Q2535" s="68">
        <v>4.7699999999999996</v>
      </c>
      <c r="R2535" s="68" t="str" cm="1">
        <f t="array" ref="R2535">_xlfn.SWITCH(ROUND(Q2535,0),5,"Excellent",4,"Good",3,"Ok","Bad")</f>
        <v>Excellent</v>
      </c>
      <c r="S2535" s="17">
        <v>35</v>
      </c>
      <c r="T2535" s="17" t="str">
        <f t="shared" si="158"/>
        <v>No</v>
      </c>
      <c r="U2535" s="82">
        <v>42846</v>
      </c>
      <c r="V2535" s="82">
        <v>44008</v>
      </c>
      <c r="W2535" s="17">
        <v>339</v>
      </c>
      <c r="X2535" s="17" t="str">
        <f t="shared" si="159"/>
        <v>Active</v>
      </c>
      <c r="Y2535" s="17" t="s">
        <v>15616</v>
      </c>
      <c r="Z2535" s="17"/>
    </row>
    <row r="2536" spans="1:26" x14ac:dyDescent="0.25">
      <c r="A2536">
        <v>2535</v>
      </c>
      <c r="B2536" s="17" t="s">
        <v>15491</v>
      </c>
      <c r="C2536" s="17">
        <v>1337</v>
      </c>
      <c r="D2536" s="17" t="str">
        <f>INDEX(Hosts!$A:$O,MATCH(Places!$C2536,Hosts!$A:$A,0),MATCH(Places!D$1,Hosts!$1:$1,0))</f>
        <v>Within an hour</v>
      </c>
      <c r="E2536" s="87">
        <f>INDEX(Hosts!$A:$O,MATCH(Places!$C2536,Hosts!$A:$A,0),MATCH(Places!E$1,Hosts!$1:$1,0))</f>
        <v>0.92</v>
      </c>
      <c r="F2536" s="87">
        <f>INDEX(Hosts!$A:$O,MATCH(Places!$C2536,Hosts!$A:$A,0),MATCH(Places!F$1,Hosts!$1:$1,0))</f>
        <v>1</v>
      </c>
      <c r="G2536" s="17" t="str">
        <f>INDEX(Hosts!$A:$O,MATCH(Places!$C2536,Hosts!$A:$A,0),MATCH(Places!G$1,Hosts!$1:$1,0))</f>
        <v>Yes</v>
      </c>
      <c r="H2536" s="17">
        <v>11</v>
      </c>
      <c r="I2536" s="17" t="str">
        <f>INDEX(Neighborhoods!$A:$C,MATCH(Places!$H2536,Neighborhoods!$A:$A,0),MATCH(Places!I$1,Neighborhoods!$1:$1,0))</f>
        <v>Brooklyn</v>
      </c>
      <c r="J2536" s="17" t="str">
        <f>INDEX(Neighborhoods!$A:$C,MATCH(Places!$H2536,Neighborhoods!$A:$A,0),MATCH(Places!J$1,Neighborhoods!$1:$1,0))</f>
        <v>Greenpoint</v>
      </c>
      <c r="K2536" s="17" t="s">
        <v>11822</v>
      </c>
      <c r="L2536" s="17" t="str">
        <f t="shared" si="156"/>
        <v>No</v>
      </c>
      <c r="M2536" s="17">
        <v>6</v>
      </c>
      <c r="N2536" s="17" t="str" cm="1">
        <f t="array" ref="N2536">_xlfn.IFS(M2536&lt;=2,"Small",M2536&lt;=5,"Medium",M2536&gt;5,"Large")</f>
        <v>Large</v>
      </c>
      <c r="O2536" s="65">
        <v>155</v>
      </c>
      <c r="P2536" s="87">
        <f t="shared" si="157"/>
        <v>0.03</v>
      </c>
      <c r="Q2536" s="68">
        <v>4.9800000000000004</v>
      </c>
      <c r="R2536" s="68" t="str" cm="1">
        <f t="array" ref="R2536">_xlfn.SWITCH(ROUND(Q2536,0),5,"Excellent",4,"Good",3,"Ok","Bad")</f>
        <v>Excellent</v>
      </c>
      <c r="S2536" s="17">
        <v>127</v>
      </c>
      <c r="T2536" s="17" t="str">
        <f t="shared" si="158"/>
        <v>Yes</v>
      </c>
      <c r="U2536" s="82">
        <v>42841</v>
      </c>
      <c r="V2536" s="82">
        <v>44046</v>
      </c>
      <c r="W2536" s="17">
        <v>287</v>
      </c>
      <c r="X2536" s="17" t="str">
        <f t="shared" si="159"/>
        <v>Active</v>
      </c>
      <c r="Y2536" s="17" t="s">
        <v>15615</v>
      </c>
      <c r="Z2536" s="17"/>
    </row>
    <row r="2537" spans="1:26" x14ac:dyDescent="0.25">
      <c r="A2537">
        <v>2536</v>
      </c>
      <c r="B2537" s="17" t="s">
        <v>1856</v>
      </c>
      <c r="C2537" s="17">
        <v>802</v>
      </c>
      <c r="D2537" s="17" t="str">
        <f>INDEX(Hosts!$A:$O,MATCH(Places!$C2537,Hosts!$A:$A,0),MATCH(Places!D$1,Hosts!$1:$1,0))</f>
        <v>Within an hour</v>
      </c>
      <c r="E2537" s="87">
        <f>INDEX(Hosts!$A:$O,MATCH(Places!$C2537,Hosts!$A:$A,0),MATCH(Places!E$1,Hosts!$1:$1,0))</f>
        <v>1</v>
      </c>
      <c r="F2537" s="87">
        <f>INDEX(Hosts!$A:$O,MATCH(Places!$C2537,Hosts!$A:$A,0),MATCH(Places!F$1,Hosts!$1:$1,0))</f>
        <v>0.25</v>
      </c>
      <c r="G2537" s="17" t="str">
        <f>INDEX(Hosts!$A:$O,MATCH(Places!$C2537,Hosts!$A:$A,0),MATCH(Places!G$1,Hosts!$1:$1,0))</f>
        <v>No</v>
      </c>
      <c r="H2537" s="17">
        <v>15</v>
      </c>
      <c r="I2537" s="17" t="str">
        <f>INDEX(Neighborhoods!$A:$C,MATCH(Places!$H2537,Neighborhoods!$A:$A,0),MATCH(Places!I$1,Neighborhoods!$1:$1,0))</f>
        <v>Manhattan</v>
      </c>
      <c r="J2537" s="17" t="str">
        <f>INDEX(Neighborhoods!$A:$C,MATCH(Places!$H2537,Neighborhoods!$A:$A,0),MATCH(Places!J$1,Neighborhoods!$1:$1,0))</f>
        <v>East Village</v>
      </c>
      <c r="K2537" s="17" t="s">
        <v>11822</v>
      </c>
      <c r="L2537" s="17" t="str">
        <f t="shared" si="156"/>
        <v>No</v>
      </c>
      <c r="M2537" s="17">
        <v>2</v>
      </c>
      <c r="N2537" s="17" t="str" cm="1">
        <f t="array" ref="N2537">_xlfn.IFS(M2537&lt;=2,"Small",M2537&lt;=5,"Medium",M2537&gt;5,"Large")</f>
        <v>Small</v>
      </c>
      <c r="O2537" s="65">
        <v>85</v>
      </c>
      <c r="P2537" s="87">
        <f t="shared" si="157"/>
        <v>0.03</v>
      </c>
      <c r="Q2537" s="68">
        <v>4.8899999999999997</v>
      </c>
      <c r="R2537" s="68" t="str" cm="1">
        <f t="array" ref="R2537">_xlfn.SWITCH(ROUND(Q2537,0),5,"Excellent",4,"Good",3,"Ok","Bad")</f>
        <v>Excellent</v>
      </c>
      <c r="S2537" s="17">
        <v>28</v>
      </c>
      <c r="T2537" s="17" t="str">
        <f t="shared" si="158"/>
        <v>No</v>
      </c>
      <c r="U2537" s="82">
        <v>42837</v>
      </c>
      <c r="V2537" s="82">
        <v>43585</v>
      </c>
      <c r="W2537" s="17">
        <v>46</v>
      </c>
      <c r="X2537" s="17" t="str">
        <f t="shared" si="159"/>
        <v>Active</v>
      </c>
      <c r="Y2537" s="17" t="s">
        <v>15615</v>
      </c>
      <c r="Z2537" s="17"/>
    </row>
    <row r="2538" spans="1:26" x14ac:dyDescent="0.25">
      <c r="A2538">
        <v>2537</v>
      </c>
      <c r="B2538" s="17" t="s">
        <v>1857</v>
      </c>
      <c r="C2538" s="17">
        <v>449</v>
      </c>
      <c r="D2538" s="17" t="str">
        <f>INDEX(Hosts!$A:$O,MATCH(Places!$C2538,Hosts!$A:$A,0),MATCH(Places!D$1,Hosts!$1:$1,0))</f>
        <v>Within a few hours</v>
      </c>
      <c r="E2538" s="87">
        <f>INDEX(Hosts!$A:$O,MATCH(Places!$C2538,Hosts!$A:$A,0),MATCH(Places!E$1,Hosts!$1:$1,0))</f>
        <v>1</v>
      </c>
      <c r="F2538" s="87">
        <f>INDEX(Hosts!$A:$O,MATCH(Places!$C2538,Hosts!$A:$A,0),MATCH(Places!F$1,Hosts!$1:$1,0))</f>
        <v>0.79</v>
      </c>
      <c r="G2538" s="17" t="str">
        <f>INDEX(Hosts!$A:$O,MATCH(Places!$C2538,Hosts!$A:$A,0),MATCH(Places!G$1,Hosts!$1:$1,0))</f>
        <v>Yes</v>
      </c>
      <c r="H2538" s="17">
        <v>8</v>
      </c>
      <c r="I2538" s="17" t="str">
        <f>INDEX(Neighborhoods!$A:$C,MATCH(Places!$H2538,Neighborhoods!$A:$A,0),MATCH(Places!I$1,Neighborhoods!$1:$1,0))</f>
        <v>Brooklyn</v>
      </c>
      <c r="J2538" s="17" t="str">
        <f>INDEX(Neighborhoods!$A:$C,MATCH(Places!$H2538,Neighborhoods!$A:$A,0),MATCH(Places!J$1,Neighborhoods!$1:$1,0))</f>
        <v>Bushwick</v>
      </c>
      <c r="K2538" s="17" t="s">
        <v>1</v>
      </c>
      <c r="L2538" s="17" t="str">
        <f t="shared" si="156"/>
        <v>Yes</v>
      </c>
      <c r="M2538" s="17">
        <v>2</v>
      </c>
      <c r="N2538" s="17" t="str" cm="1">
        <f t="array" ref="N2538">_xlfn.IFS(M2538&lt;=2,"Small",M2538&lt;=5,"Medium",M2538&gt;5,"Large")</f>
        <v>Small</v>
      </c>
      <c r="O2538" s="65">
        <v>100</v>
      </c>
      <c r="P2538" s="87">
        <f t="shared" si="157"/>
        <v>0.03</v>
      </c>
      <c r="Q2538" s="68">
        <v>4.97</v>
      </c>
      <c r="R2538" s="68" t="str" cm="1">
        <f t="array" ref="R2538">_xlfn.SWITCH(ROUND(Q2538,0),5,"Excellent",4,"Good",3,"Ok","Bad")</f>
        <v>Excellent</v>
      </c>
      <c r="S2538" s="17">
        <v>231</v>
      </c>
      <c r="T2538" s="17" t="str">
        <f t="shared" si="158"/>
        <v>Yes</v>
      </c>
      <c r="U2538" s="82">
        <v>42785</v>
      </c>
      <c r="V2538" s="82">
        <v>43900</v>
      </c>
      <c r="W2538" s="17">
        <v>18</v>
      </c>
      <c r="X2538" s="17" t="str">
        <f t="shared" si="159"/>
        <v>Active</v>
      </c>
      <c r="Y2538" s="17" t="s">
        <v>15615</v>
      </c>
      <c r="Z2538" s="17"/>
    </row>
    <row r="2539" spans="1:26" x14ac:dyDescent="0.25">
      <c r="A2539">
        <v>2538</v>
      </c>
      <c r="B2539" s="17" t="s">
        <v>13321</v>
      </c>
      <c r="C2539" s="17">
        <v>2243</v>
      </c>
      <c r="D2539" s="17" t="str">
        <f>INDEX(Hosts!$A:$O,MATCH(Places!$C2539,Hosts!$A:$A,0),MATCH(Places!D$1,Hosts!$1:$1,0))</f>
        <v>Within an hour</v>
      </c>
      <c r="E2539" s="87">
        <f>INDEX(Hosts!$A:$O,MATCH(Places!$C2539,Hosts!$A:$A,0),MATCH(Places!E$1,Hosts!$1:$1,0))</f>
        <v>1</v>
      </c>
      <c r="F2539" s="87">
        <f>INDEX(Hosts!$A:$O,MATCH(Places!$C2539,Hosts!$A:$A,0),MATCH(Places!F$1,Hosts!$1:$1,0))</f>
        <v>0.77</v>
      </c>
      <c r="G2539" s="17" t="str">
        <f>INDEX(Hosts!$A:$O,MATCH(Places!$C2539,Hosts!$A:$A,0),MATCH(Places!G$1,Hosts!$1:$1,0))</f>
        <v>Yes</v>
      </c>
      <c r="H2539" s="17">
        <v>12</v>
      </c>
      <c r="I2539" s="17" t="str">
        <f>INDEX(Neighborhoods!$A:$C,MATCH(Places!$H2539,Neighborhoods!$A:$A,0),MATCH(Places!I$1,Neighborhoods!$1:$1,0))</f>
        <v>Brooklyn</v>
      </c>
      <c r="J2539" s="17" t="str">
        <f>INDEX(Neighborhoods!$A:$C,MATCH(Places!$H2539,Neighborhoods!$A:$A,0),MATCH(Places!J$1,Neighborhoods!$1:$1,0))</f>
        <v>Williamsburg</v>
      </c>
      <c r="K2539" s="17" t="s">
        <v>11822</v>
      </c>
      <c r="L2539" s="17" t="str">
        <f t="shared" si="156"/>
        <v>No</v>
      </c>
      <c r="M2539" s="17">
        <v>4</v>
      </c>
      <c r="N2539" s="17" t="str" cm="1">
        <f t="array" ref="N2539">_xlfn.IFS(M2539&lt;=2,"Small",M2539&lt;=5,"Medium",M2539&gt;5,"Large")</f>
        <v>Medium</v>
      </c>
      <c r="O2539" s="65">
        <v>143</v>
      </c>
      <c r="P2539" s="87">
        <f t="shared" si="157"/>
        <v>0.03</v>
      </c>
      <c r="Q2539" s="68">
        <v>5</v>
      </c>
      <c r="R2539" s="68" t="str" cm="1">
        <f t="array" ref="R2539">_xlfn.SWITCH(ROUND(Q2539,0),5,"Excellent",4,"Good",3,"Ok","Bad")</f>
        <v>Excellent</v>
      </c>
      <c r="S2539" s="17">
        <v>38</v>
      </c>
      <c r="T2539" s="17" t="str">
        <f t="shared" si="158"/>
        <v>No</v>
      </c>
      <c r="U2539" s="82">
        <v>43150</v>
      </c>
      <c r="V2539" s="82">
        <v>43883</v>
      </c>
      <c r="W2539" s="17">
        <v>0</v>
      </c>
      <c r="X2539" s="17" t="str">
        <f t="shared" si="159"/>
        <v>Inactive</v>
      </c>
      <c r="Y2539" s="17" t="s">
        <v>15615</v>
      </c>
      <c r="Z2539" s="17"/>
    </row>
    <row r="2540" spans="1:26" x14ac:dyDescent="0.25">
      <c r="A2540">
        <v>2539</v>
      </c>
      <c r="B2540" s="17" t="s">
        <v>13505</v>
      </c>
      <c r="C2540" s="17">
        <v>970</v>
      </c>
      <c r="D2540" s="17" t="str">
        <f>INDEX(Hosts!$A:$O,MATCH(Places!$C2540,Hosts!$A:$A,0),MATCH(Places!D$1,Hosts!$1:$1,0))</f>
        <v>Within a day</v>
      </c>
      <c r="E2540" s="87">
        <f>INDEX(Hosts!$A:$O,MATCH(Places!$C2540,Hosts!$A:$A,0),MATCH(Places!E$1,Hosts!$1:$1,0))</f>
        <v>0.5</v>
      </c>
      <c r="F2540" s="87">
        <f>INDEX(Hosts!$A:$O,MATCH(Places!$C2540,Hosts!$A:$A,0),MATCH(Places!F$1,Hosts!$1:$1,0))</f>
        <v>0.44</v>
      </c>
      <c r="G2540" s="17" t="str">
        <f>INDEX(Hosts!$A:$O,MATCH(Places!$C2540,Hosts!$A:$A,0),MATCH(Places!G$1,Hosts!$1:$1,0))</f>
        <v>No</v>
      </c>
      <c r="H2540" s="17">
        <v>21</v>
      </c>
      <c r="I2540" s="17" t="str">
        <f>INDEX(Neighborhoods!$A:$C,MATCH(Places!$H2540,Neighborhoods!$A:$A,0),MATCH(Places!I$1,Neighborhoods!$1:$1,0))</f>
        <v>Queens</v>
      </c>
      <c r="J2540" s="17" t="str">
        <f>INDEX(Neighborhoods!$A:$C,MATCH(Places!$H2540,Neighborhoods!$A:$A,0),MATCH(Places!J$1,Neighborhoods!$1:$1,0))</f>
        <v>Astoria</v>
      </c>
      <c r="K2540" s="17" t="s">
        <v>11822</v>
      </c>
      <c r="L2540" s="17" t="str">
        <f t="shared" si="156"/>
        <v>No</v>
      </c>
      <c r="M2540" s="17">
        <v>2</v>
      </c>
      <c r="N2540" s="17" t="str" cm="1">
        <f t="array" ref="N2540">_xlfn.IFS(M2540&lt;=2,"Small",M2540&lt;=5,"Medium",M2540&gt;5,"Large")</f>
        <v>Small</v>
      </c>
      <c r="O2540" s="65">
        <v>79</v>
      </c>
      <c r="P2540" s="87">
        <f t="shared" si="157"/>
        <v>0.03</v>
      </c>
      <c r="Q2540" s="68">
        <v>4.72</v>
      </c>
      <c r="R2540" s="68" t="str" cm="1">
        <f t="array" ref="R2540">_xlfn.SWITCH(ROUND(Q2540,0),5,"Excellent",4,"Good",3,"Ok","Bad")</f>
        <v>Excellent</v>
      </c>
      <c r="S2540" s="17">
        <v>18</v>
      </c>
      <c r="T2540" s="17" t="str">
        <f t="shared" si="158"/>
        <v>No</v>
      </c>
      <c r="U2540" s="82">
        <v>42788</v>
      </c>
      <c r="V2540" s="82">
        <v>43780</v>
      </c>
      <c r="W2540" s="17">
        <v>45</v>
      </c>
      <c r="X2540" s="17" t="str">
        <f t="shared" si="159"/>
        <v>Active</v>
      </c>
      <c r="Y2540" s="17" t="s">
        <v>15615</v>
      </c>
      <c r="Z2540" s="17"/>
    </row>
    <row r="2541" spans="1:26" x14ac:dyDescent="0.25">
      <c r="A2541">
        <v>2540</v>
      </c>
      <c r="B2541" s="17" t="s">
        <v>13665</v>
      </c>
      <c r="C2541" s="17">
        <v>610</v>
      </c>
      <c r="D2541" s="17" t="str">
        <f>INDEX(Hosts!$A:$O,MATCH(Places!$C2541,Hosts!$A:$A,0),MATCH(Places!D$1,Hosts!$1:$1,0))</f>
        <v>Within an hour</v>
      </c>
      <c r="E2541" s="87">
        <f>INDEX(Hosts!$A:$O,MATCH(Places!$C2541,Hosts!$A:$A,0),MATCH(Places!E$1,Hosts!$1:$1,0))</f>
        <v>1</v>
      </c>
      <c r="F2541" s="87">
        <f>INDEX(Hosts!$A:$O,MATCH(Places!$C2541,Hosts!$A:$A,0),MATCH(Places!F$1,Hosts!$1:$1,0))</f>
        <v>0.67</v>
      </c>
      <c r="G2541" s="17" t="str">
        <f>INDEX(Hosts!$A:$O,MATCH(Places!$C2541,Hosts!$A:$A,0),MATCH(Places!G$1,Hosts!$1:$1,0))</f>
        <v>No</v>
      </c>
      <c r="H2541" s="17">
        <v>10</v>
      </c>
      <c r="I2541" s="17" t="str">
        <f>INDEX(Neighborhoods!$A:$C,MATCH(Places!$H2541,Neighborhoods!$A:$A,0),MATCH(Places!I$1,Neighborhoods!$1:$1,0))</f>
        <v>Brooklyn</v>
      </c>
      <c r="J2541" s="17" t="str">
        <f>INDEX(Neighborhoods!$A:$C,MATCH(Places!$H2541,Neighborhoods!$A:$A,0),MATCH(Places!J$1,Neighborhoods!$1:$1,0))</f>
        <v>East Flatbush</v>
      </c>
      <c r="K2541" s="17" t="s">
        <v>1</v>
      </c>
      <c r="L2541" s="17" t="str">
        <f t="shared" si="156"/>
        <v>Yes</v>
      </c>
      <c r="M2541" s="17">
        <v>2</v>
      </c>
      <c r="N2541" s="17" t="str" cm="1">
        <f t="array" ref="N2541">_xlfn.IFS(M2541&lt;=2,"Small",M2541&lt;=5,"Medium",M2541&gt;5,"Large")</f>
        <v>Small</v>
      </c>
      <c r="O2541" s="65">
        <v>180</v>
      </c>
      <c r="P2541" s="87">
        <f t="shared" si="157"/>
        <v>0.03</v>
      </c>
      <c r="Q2541" s="68">
        <v>4.1399999999999997</v>
      </c>
      <c r="R2541" s="68" t="str" cm="1">
        <f t="array" ref="R2541">_xlfn.SWITCH(ROUND(Q2541,0),5,"Excellent",4,"Good",3,"Ok","Bad")</f>
        <v>Good</v>
      </c>
      <c r="S2541" s="17">
        <v>7</v>
      </c>
      <c r="T2541" s="17" t="str">
        <f t="shared" si="158"/>
        <v>No</v>
      </c>
      <c r="U2541" s="82">
        <v>42895</v>
      </c>
      <c r="V2541" s="82">
        <v>43047</v>
      </c>
      <c r="W2541" s="17">
        <v>179</v>
      </c>
      <c r="X2541" s="17" t="str">
        <f t="shared" si="159"/>
        <v>Active</v>
      </c>
      <c r="Y2541" s="17" t="s">
        <v>15615</v>
      </c>
      <c r="Z2541" s="17"/>
    </row>
    <row r="2542" spans="1:26" x14ac:dyDescent="0.25">
      <c r="A2542">
        <v>2541</v>
      </c>
      <c r="B2542" s="17" t="s">
        <v>1859</v>
      </c>
      <c r="C2542" s="17">
        <v>449</v>
      </c>
      <c r="D2542" s="17" t="str">
        <f>INDEX(Hosts!$A:$O,MATCH(Places!$C2542,Hosts!$A:$A,0),MATCH(Places!D$1,Hosts!$1:$1,0))</f>
        <v>Within a few hours</v>
      </c>
      <c r="E2542" s="87">
        <f>INDEX(Hosts!$A:$O,MATCH(Places!$C2542,Hosts!$A:$A,0),MATCH(Places!E$1,Hosts!$1:$1,0))</f>
        <v>1</v>
      </c>
      <c r="F2542" s="87">
        <f>INDEX(Hosts!$A:$O,MATCH(Places!$C2542,Hosts!$A:$A,0),MATCH(Places!F$1,Hosts!$1:$1,0))</f>
        <v>0.79</v>
      </c>
      <c r="G2542" s="17" t="str">
        <f>INDEX(Hosts!$A:$O,MATCH(Places!$C2542,Hosts!$A:$A,0),MATCH(Places!G$1,Hosts!$1:$1,0))</f>
        <v>Yes</v>
      </c>
      <c r="H2542" s="17">
        <v>8</v>
      </c>
      <c r="I2542" s="17" t="str">
        <f>INDEX(Neighborhoods!$A:$C,MATCH(Places!$H2542,Neighborhoods!$A:$A,0),MATCH(Places!I$1,Neighborhoods!$1:$1,0))</f>
        <v>Brooklyn</v>
      </c>
      <c r="J2542" s="17" t="str">
        <f>INDEX(Neighborhoods!$A:$C,MATCH(Places!$H2542,Neighborhoods!$A:$A,0),MATCH(Places!J$1,Neighborhoods!$1:$1,0))</f>
        <v>Bushwick</v>
      </c>
      <c r="K2542" s="17" t="s">
        <v>1</v>
      </c>
      <c r="L2542" s="17" t="str">
        <f t="shared" si="156"/>
        <v>Yes</v>
      </c>
      <c r="M2542" s="17">
        <v>1</v>
      </c>
      <c r="N2542" s="17" t="str" cm="1">
        <f t="array" ref="N2542">_xlfn.IFS(M2542&lt;=2,"Small",M2542&lt;=5,"Medium",M2542&gt;5,"Large")</f>
        <v>Small</v>
      </c>
      <c r="O2542" s="65">
        <v>73</v>
      </c>
      <c r="P2542" s="87">
        <f t="shared" si="157"/>
        <v>0.03</v>
      </c>
      <c r="Q2542" s="68">
        <v>4.91</v>
      </c>
      <c r="R2542" s="68" t="str" cm="1">
        <f t="array" ref="R2542">_xlfn.SWITCH(ROUND(Q2542,0),5,"Excellent",4,"Good",3,"Ok","Bad")</f>
        <v>Excellent</v>
      </c>
      <c r="S2542" s="17">
        <v>231</v>
      </c>
      <c r="T2542" s="17" t="str">
        <f t="shared" si="158"/>
        <v>Yes</v>
      </c>
      <c r="U2542" s="82">
        <v>42790</v>
      </c>
      <c r="V2542" s="82">
        <v>43898</v>
      </c>
      <c r="W2542" s="17">
        <v>18</v>
      </c>
      <c r="X2542" s="17" t="str">
        <f t="shared" si="159"/>
        <v>Active</v>
      </c>
      <c r="Y2542" s="17" t="s">
        <v>15615</v>
      </c>
      <c r="Z2542" s="17"/>
    </row>
    <row r="2543" spans="1:26" x14ac:dyDescent="0.25">
      <c r="A2543">
        <v>2542</v>
      </c>
      <c r="B2543" s="17" t="s">
        <v>15438</v>
      </c>
      <c r="C2543" s="17">
        <v>2501</v>
      </c>
      <c r="D2543" s="17" t="str">
        <f>INDEX(Hosts!$A:$O,MATCH(Places!$C2543,Hosts!$A:$A,0),MATCH(Places!D$1,Hosts!$1:$1,0))</f>
        <v>Within an hour</v>
      </c>
      <c r="E2543" s="87">
        <f>INDEX(Hosts!$A:$O,MATCH(Places!$C2543,Hosts!$A:$A,0),MATCH(Places!E$1,Hosts!$1:$1,0))</f>
        <v>1</v>
      </c>
      <c r="F2543" s="87">
        <f>INDEX(Hosts!$A:$O,MATCH(Places!$C2543,Hosts!$A:$A,0),MATCH(Places!F$1,Hosts!$1:$1,0))</f>
        <v>1</v>
      </c>
      <c r="G2543" s="17" t="str">
        <f>INDEX(Hosts!$A:$O,MATCH(Places!$C2543,Hosts!$A:$A,0),MATCH(Places!G$1,Hosts!$1:$1,0))</f>
        <v>No</v>
      </c>
      <c r="H2543" s="17">
        <v>9</v>
      </c>
      <c r="I2543" s="17" t="str">
        <f>INDEX(Neighborhoods!$A:$C,MATCH(Places!$H2543,Neighborhoods!$A:$A,0),MATCH(Places!I$1,Neighborhoods!$1:$1,0))</f>
        <v>Brooklyn</v>
      </c>
      <c r="J2543" s="17" t="str">
        <f>INDEX(Neighborhoods!$A:$C,MATCH(Places!$H2543,Neighborhoods!$A:$A,0),MATCH(Places!J$1,Neighborhoods!$1:$1,0))</f>
        <v>Crown Heights</v>
      </c>
      <c r="K2543" s="17" t="s">
        <v>1</v>
      </c>
      <c r="L2543" s="17" t="str">
        <f t="shared" si="156"/>
        <v>Yes</v>
      </c>
      <c r="M2543" s="17">
        <v>2</v>
      </c>
      <c r="N2543" s="17" t="str" cm="1">
        <f t="array" ref="N2543">_xlfn.IFS(M2543&lt;=2,"Small",M2543&lt;=5,"Medium",M2543&gt;5,"Large")</f>
        <v>Small</v>
      </c>
      <c r="O2543" s="65">
        <v>80</v>
      </c>
      <c r="P2543" s="87">
        <f t="shared" si="157"/>
        <v>0.03</v>
      </c>
      <c r="Q2543" s="68">
        <v>4.88</v>
      </c>
      <c r="R2543" s="68" t="str" cm="1">
        <f t="array" ref="R2543">_xlfn.SWITCH(ROUND(Q2543,0),5,"Excellent",4,"Good",3,"Ok","Bad")</f>
        <v>Excellent</v>
      </c>
      <c r="S2543" s="17">
        <v>8</v>
      </c>
      <c r="T2543" s="17" t="str">
        <f t="shared" si="158"/>
        <v>No</v>
      </c>
      <c r="U2543" s="82">
        <v>42803</v>
      </c>
      <c r="V2543" s="82">
        <v>43698</v>
      </c>
      <c r="W2543" s="17">
        <v>364</v>
      </c>
      <c r="X2543" s="17" t="str">
        <f t="shared" si="159"/>
        <v>Active</v>
      </c>
      <c r="Y2543" s="17" t="s">
        <v>15616</v>
      </c>
      <c r="Z2543" s="17"/>
    </row>
    <row r="2544" spans="1:26" x14ac:dyDescent="0.25">
      <c r="A2544">
        <v>2543</v>
      </c>
      <c r="B2544" s="17" t="s">
        <v>1860</v>
      </c>
      <c r="C2544" s="17">
        <v>3159</v>
      </c>
      <c r="D2544" s="17" t="str">
        <f>INDEX(Hosts!$A:$O,MATCH(Places!$C2544,Hosts!$A:$A,0),MATCH(Places!D$1,Hosts!$1:$1,0))</f>
        <v>Within an hour</v>
      </c>
      <c r="E2544" s="87">
        <f>INDEX(Hosts!$A:$O,MATCH(Places!$C2544,Hosts!$A:$A,0),MATCH(Places!E$1,Hosts!$1:$1,0))</f>
        <v>1</v>
      </c>
      <c r="F2544" s="87">
        <f>INDEX(Hosts!$A:$O,MATCH(Places!$C2544,Hosts!$A:$A,0),MATCH(Places!F$1,Hosts!$1:$1,0))</f>
        <v>0.93</v>
      </c>
      <c r="G2544" s="17" t="str">
        <f>INDEX(Hosts!$A:$O,MATCH(Places!$C2544,Hosts!$A:$A,0),MATCH(Places!G$1,Hosts!$1:$1,0))</f>
        <v>No</v>
      </c>
      <c r="H2544" s="17">
        <v>16</v>
      </c>
      <c r="I2544" s="17" t="str">
        <f>INDEX(Neighborhoods!$A:$C,MATCH(Places!$H2544,Neighborhoods!$A:$A,0),MATCH(Places!I$1,Neighborhoods!$1:$1,0))</f>
        <v>Manhattan</v>
      </c>
      <c r="J2544" s="17" t="str">
        <f>INDEX(Neighborhoods!$A:$C,MATCH(Places!$H2544,Neighborhoods!$A:$A,0),MATCH(Places!J$1,Neighborhoods!$1:$1,0))</f>
        <v>Harlem</v>
      </c>
      <c r="K2544" s="17" t="s">
        <v>11822</v>
      </c>
      <c r="L2544" s="17" t="str">
        <f t="shared" si="156"/>
        <v>No</v>
      </c>
      <c r="M2544" s="17">
        <v>5</v>
      </c>
      <c r="N2544" s="17" t="str" cm="1">
        <f t="array" ref="N2544">_xlfn.IFS(M2544&lt;=2,"Small",M2544&lt;=5,"Medium",M2544&gt;5,"Large")</f>
        <v>Medium</v>
      </c>
      <c r="O2544" s="65">
        <v>67</v>
      </c>
      <c r="P2544" s="87">
        <f t="shared" si="157"/>
        <v>0.03</v>
      </c>
      <c r="Q2544" s="68">
        <v>4.9800000000000004</v>
      </c>
      <c r="R2544" s="68" t="str" cm="1">
        <f t="array" ref="R2544">_xlfn.SWITCH(ROUND(Q2544,0),5,"Excellent",4,"Good",3,"Ok","Bad")</f>
        <v>Excellent</v>
      </c>
      <c r="S2544" s="17">
        <v>191</v>
      </c>
      <c r="T2544" s="17" t="str">
        <f t="shared" si="158"/>
        <v>Yes</v>
      </c>
      <c r="U2544" s="82">
        <v>42785</v>
      </c>
      <c r="V2544" s="82">
        <v>44053</v>
      </c>
      <c r="W2544" s="17">
        <v>155</v>
      </c>
      <c r="X2544" s="17" t="str">
        <f t="shared" si="159"/>
        <v>Active</v>
      </c>
      <c r="Y2544" s="17" t="s">
        <v>15615</v>
      </c>
      <c r="Z2544" s="17"/>
    </row>
    <row r="2545" spans="1:26" x14ac:dyDescent="0.25">
      <c r="A2545">
        <v>2544</v>
      </c>
      <c r="B2545" s="17" t="s">
        <v>1861</v>
      </c>
      <c r="C2545" s="17">
        <v>3157</v>
      </c>
      <c r="D2545" s="17" t="str">
        <f>INDEX(Hosts!$A:$O,MATCH(Places!$C2545,Hosts!$A:$A,0),MATCH(Places!D$1,Hosts!$1:$1,0))</f>
        <v>Within an hour</v>
      </c>
      <c r="E2545" s="87">
        <f>INDEX(Hosts!$A:$O,MATCH(Places!$C2545,Hosts!$A:$A,0),MATCH(Places!E$1,Hosts!$1:$1,0))</f>
        <v>1</v>
      </c>
      <c r="F2545" s="87">
        <f>INDEX(Hosts!$A:$O,MATCH(Places!$C2545,Hosts!$A:$A,0),MATCH(Places!F$1,Hosts!$1:$1,0))</f>
        <v>0.97</v>
      </c>
      <c r="G2545" s="17" t="str">
        <f>INDEX(Hosts!$A:$O,MATCH(Places!$C2545,Hosts!$A:$A,0),MATCH(Places!G$1,Hosts!$1:$1,0))</f>
        <v>Yes</v>
      </c>
      <c r="H2545" s="17">
        <v>12</v>
      </c>
      <c r="I2545" s="17" t="str">
        <f>INDEX(Neighborhoods!$A:$C,MATCH(Places!$H2545,Neighborhoods!$A:$A,0),MATCH(Places!I$1,Neighborhoods!$1:$1,0))</f>
        <v>Brooklyn</v>
      </c>
      <c r="J2545" s="17" t="str">
        <f>INDEX(Neighborhoods!$A:$C,MATCH(Places!$H2545,Neighborhoods!$A:$A,0),MATCH(Places!J$1,Neighborhoods!$1:$1,0))</f>
        <v>Williamsburg</v>
      </c>
      <c r="K2545" s="17" t="s">
        <v>1</v>
      </c>
      <c r="L2545" s="17" t="str">
        <f t="shared" si="156"/>
        <v>Yes</v>
      </c>
      <c r="M2545" s="17">
        <v>2</v>
      </c>
      <c r="N2545" s="17" t="str" cm="1">
        <f t="array" ref="N2545">_xlfn.IFS(M2545&lt;=2,"Small",M2545&lt;=5,"Medium",M2545&gt;5,"Large")</f>
        <v>Small</v>
      </c>
      <c r="O2545" s="65">
        <v>94</v>
      </c>
      <c r="P2545" s="87">
        <f t="shared" si="157"/>
        <v>0.03</v>
      </c>
      <c r="Q2545" s="68">
        <v>4.97</v>
      </c>
      <c r="R2545" s="68" t="str" cm="1">
        <f t="array" ref="R2545">_xlfn.SWITCH(ROUND(Q2545,0),5,"Excellent",4,"Good",3,"Ok","Bad")</f>
        <v>Excellent</v>
      </c>
      <c r="S2545" s="17">
        <v>79</v>
      </c>
      <c r="T2545" s="17" t="str">
        <f t="shared" si="158"/>
        <v>No</v>
      </c>
      <c r="U2545" s="82">
        <v>42835</v>
      </c>
      <c r="V2545" s="82">
        <v>43905</v>
      </c>
      <c r="W2545" s="17">
        <v>364</v>
      </c>
      <c r="X2545" s="17" t="str">
        <f t="shared" si="159"/>
        <v>Active</v>
      </c>
      <c r="Y2545" s="17" t="s">
        <v>15615</v>
      </c>
      <c r="Z2545" s="17"/>
    </row>
    <row r="2546" spans="1:26" x14ac:dyDescent="0.25">
      <c r="A2546">
        <v>2545</v>
      </c>
      <c r="B2546" s="17" t="s">
        <v>1862</v>
      </c>
      <c r="C2546" s="17">
        <v>1457</v>
      </c>
      <c r="D2546" s="17" t="str">
        <f>INDEX(Hosts!$A:$O,MATCH(Places!$C2546,Hosts!$A:$A,0),MATCH(Places!D$1,Hosts!$1:$1,0))</f>
        <v>Within a few hours</v>
      </c>
      <c r="E2546" s="87">
        <f>INDEX(Hosts!$A:$O,MATCH(Places!$C2546,Hosts!$A:$A,0),MATCH(Places!E$1,Hosts!$1:$1,0))</f>
        <v>1</v>
      </c>
      <c r="F2546" s="87">
        <f>INDEX(Hosts!$A:$O,MATCH(Places!$C2546,Hosts!$A:$A,0),MATCH(Places!F$1,Hosts!$1:$1,0))</f>
        <v>0.97</v>
      </c>
      <c r="G2546" s="17" t="str">
        <f>INDEX(Hosts!$A:$O,MATCH(Places!$C2546,Hosts!$A:$A,0),MATCH(Places!G$1,Hosts!$1:$1,0))</f>
        <v>Yes</v>
      </c>
      <c r="H2546" s="17">
        <v>12</v>
      </c>
      <c r="I2546" s="17" t="str">
        <f>INDEX(Neighborhoods!$A:$C,MATCH(Places!$H2546,Neighborhoods!$A:$A,0),MATCH(Places!I$1,Neighborhoods!$1:$1,0))</f>
        <v>Brooklyn</v>
      </c>
      <c r="J2546" s="17" t="str">
        <f>INDEX(Neighborhoods!$A:$C,MATCH(Places!$H2546,Neighborhoods!$A:$A,0),MATCH(Places!J$1,Neighborhoods!$1:$1,0))</f>
        <v>Williamsburg</v>
      </c>
      <c r="K2546" s="17" t="s">
        <v>11822</v>
      </c>
      <c r="L2546" s="17" t="str">
        <f t="shared" si="156"/>
        <v>No</v>
      </c>
      <c r="M2546" s="17">
        <v>2</v>
      </c>
      <c r="N2546" s="17" t="str" cm="1">
        <f t="array" ref="N2546">_xlfn.IFS(M2546&lt;=2,"Small",M2546&lt;=5,"Medium",M2546&gt;5,"Large")</f>
        <v>Small</v>
      </c>
      <c r="O2546" s="65">
        <v>154</v>
      </c>
      <c r="P2546" s="87">
        <f t="shared" si="157"/>
        <v>0.03</v>
      </c>
      <c r="Q2546" s="68">
        <v>4.9000000000000004</v>
      </c>
      <c r="R2546" s="68" t="str" cm="1">
        <f t="array" ref="R2546">_xlfn.SWITCH(ROUND(Q2546,0),5,"Excellent",4,"Good",3,"Ok","Bad")</f>
        <v>Excellent</v>
      </c>
      <c r="S2546" s="17">
        <v>103</v>
      </c>
      <c r="T2546" s="17" t="str">
        <f t="shared" si="158"/>
        <v>Yes</v>
      </c>
      <c r="U2546" s="82">
        <v>42828</v>
      </c>
      <c r="V2546" s="82">
        <v>44018</v>
      </c>
      <c r="W2546" s="17">
        <v>363</v>
      </c>
      <c r="X2546" s="17" t="str">
        <f t="shared" si="159"/>
        <v>Active</v>
      </c>
      <c r="Y2546" s="17" t="s">
        <v>15616</v>
      </c>
      <c r="Z2546" s="17"/>
    </row>
    <row r="2547" spans="1:26" x14ac:dyDescent="0.25">
      <c r="A2547">
        <v>2546</v>
      </c>
      <c r="B2547" s="17" t="s">
        <v>13298</v>
      </c>
      <c r="C2547" s="17">
        <v>2427</v>
      </c>
      <c r="D2547" s="17" t="str">
        <f>INDEX(Hosts!$A:$O,MATCH(Places!$C2547,Hosts!$A:$A,0),MATCH(Places!D$1,Hosts!$1:$1,0))</f>
        <v>Within an hour</v>
      </c>
      <c r="E2547" s="87">
        <f>INDEX(Hosts!$A:$O,MATCH(Places!$C2547,Hosts!$A:$A,0),MATCH(Places!E$1,Hosts!$1:$1,0))</f>
        <v>1</v>
      </c>
      <c r="F2547" s="87">
        <f>INDEX(Hosts!$A:$O,MATCH(Places!$C2547,Hosts!$A:$A,0),MATCH(Places!F$1,Hosts!$1:$1,0))</f>
        <v>0.97</v>
      </c>
      <c r="G2547" s="17" t="str">
        <f>INDEX(Hosts!$A:$O,MATCH(Places!$C2547,Hosts!$A:$A,0),MATCH(Places!G$1,Hosts!$1:$1,0))</f>
        <v>No</v>
      </c>
      <c r="H2547" s="17">
        <v>13</v>
      </c>
      <c r="I2547" s="17" t="str">
        <f>INDEX(Neighborhoods!$A:$C,MATCH(Places!$H2547,Neighborhoods!$A:$A,0),MATCH(Places!I$1,Neighborhoods!$1:$1,0))</f>
        <v>Manhattan</v>
      </c>
      <c r="J2547" s="17" t="str">
        <f>INDEX(Neighborhoods!$A:$C,MATCH(Places!$H2547,Neighborhoods!$A:$A,0),MATCH(Places!J$1,Neighborhoods!$1:$1,0))</f>
        <v>Chelsea</v>
      </c>
      <c r="K2547" s="17" t="s">
        <v>1</v>
      </c>
      <c r="L2547" s="17" t="str">
        <f t="shared" si="156"/>
        <v>Yes</v>
      </c>
      <c r="M2547" s="17">
        <v>2</v>
      </c>
      <c r="N2547" s="17" t="str" cm="1">
        <f t="array" ref="N2547">_xlfn.IFS(M2547&lt;=2,"Small",M2547&lt;=5,"Medium",M2547&gt;5,"Large")</f>
        <v>Small</v>
      </c>
      <c r="O2547" s="65">
        <v>109</v>
      </c>
      <c r="P2547" s="87">
        <f t="shared" si="157"/>
        <v>0.03</v>
      </c>
      <c r="Q2547" s="68">
        <v>4.75</v>
      </c>
      <c r="R2547" s="68" t="str" cm="1">
        <f t="array" ref="R2547">_xlfn.SWITCH(ROUND(Q2547,0),5,"Excellent",4,"Good",3,"Ok","Bad")</f>
        <v>Excellent</v>
      </c>
      <c r="S2547" s="17">
        <v>106</v>
      </c>
      <c r="T2547" s="17" t="str">
        <f t="shared" si="158"/>
        <v>No</v>
      </c>
      <c r="U2547" s="82">
        <v>42810</v>
      </c>
      <c r="V2547" s="82">
        <v>44042</v>
      </c>
      <c r="W2547" s="17">
        <v>155</v>
      </c>
      <c r="X2547" s="17" t="str">
        <f t="shared" si="159"/>
        <v>Active</v>
      </c>
      <c r="Y2547" s="17" t="s">
        <v>15616</v>
      </c>
      <c r="Z2547" s="17"/>
    </row>
    <row r="2548" spans="1:26" x14ac:dyDescent="0.25">
      <c r="A2548">
        <v>2547</v>
      </c>
      <c r="B2548" s="17" t="s">
        <v>1863</v>
      </c>
      <c r="C2548" s="17">
        <v>2401</v>
      </c>
      <c r="D2548" s="17" t="str">
        <f>INDEX(Hosts!$A:$O,MATCH(Places!$C2548,Hosts!$A:$A,0),MATCH(Places!D$1,Hosts!$1:$1,0))</f>
        <v>Within a few hours</v>
      </c>
      <c r="E2548" s="87">
        <f>INDEX(Hosts!$A:$O,MATCH(Places!$C2548,Hosts!$A:$A,0),MATCH(Places!E$1,Hosts!$1:$1,0))</f>
        <v>1</v>
      </c>
      <c r="F2548" s="87">
        <f>INDEX(Hosts!$A:$O,MATCH(Places!$C2548,Hosts!$A:$A,0),MATCH(Places!F$1,Hosts!$1:$1,0))</f>
        <v>0.86</v>
      </c>
      <c r="G2548" s="17" t="str">
        <f>INDEX(Hosts!$A:$O,MATCH(Places!$C2548,Hosts!$A:$A,0),MATCH(Places!G$1,Hosts!$1:$1,0))</f>
        <v>No</v>
      </c>
      <c r="H2548" s="17">
        <v>15</v>
      </c>
      <c r="I2548" s="17" t="str">
        <f>INDEX(Neighborhoods!$A:$C,MATCH(Places!$H2548,Neighborhoods!$A:$A,0),MATCH(Places!I$1,Neighborhoods!$1:$1,0))</f>
        <v>Manhattan</v>
      </c>
      <c r="J2548" s="17" t="str">
        <f>INDEX(Neighborhoods!$A:$C,MATCH(Places!$H2548,Neighborhoods!$A:$A,0),MATCH(Places!J$1,Neighborhoods!$1:$1,0))</f>
        <v>East Village</v>
      </c>
      <c r="K2548" s="17" t="s">
        <v>11822</v>
      </c>
      <c r="L2548" s="17" t="str">
        <f t="shared" si="156"/>
        <v>No</v>
      </c>
      <c r="M2548" s="17">
        <v>2</v>
      </c>
      <c r="N2548" s="17" t="str" cm="1">
        <f t="array" ref="N2548">_xlfn.IFS(M2548&lt;=2,"Small",M2548&lt;=5,"Medium",M2548&gt;5,"Large")</f>
        <v>Small</v>
      </c>
      <c r="O2548" s="65">
        <v>160</v>
      </c>
      <c r="P2548" s="87">
        <f t="shared" si="157"/>
        <v>0.03</v>
      </c>
      <c r="Q2548" s="68">
        <v>4.97</v>
      </c>
      <c r="R2548" s="68" t="str" cm="1">
        <f t="array" ref="R2548">_xlfn.SWITCH(ROUND(Q2548,0),5,"Excellent",4,"Good",3,"Ok","Bad")</f>
        <v>Excellent</v>
      </c>
      <c r="S2548" s="17">
        <v>36</v>
      </c>
      <c r="T2548" s="17" t="str">
        <f t="shared" si="158"/>
        <v>No</v>
      </c>
      <c r="U2548" s="82">
        <v>42796</v>
      </c>
      <c r="V2548" s="82">
        <v>43836</v>
      </c>
      <c r="W2548" s="17">
        <v>210</v>
      </c>
      <c r="X2548" s="17" t="str">
        <f t="shared" si="159"/>
        <v>Active</v>
      </c>
      <c r="Y2548" s="17" t="s">
        <v>15615</v>
      </c>
      <c r="Z2548" s="17"/>
    </row>
    <row r="2549" spans="1:26" x14ac:dyDescent="0.25">
      <c r="A2549">
        <v>2548</v>
      </c>
      <c r="B2549" s="17" t="s">
        <v>1864</v>
      </c>
      <c r="C2549" s="17">
        <v>237</v>
      </c>
      <c r="D2549" s="17" t="str">
        <f>INDEX(Hosts!$A:$O,MATCH(Places!$C2549,Hosts!$A:$A,0),MATCH(Places!D$1,Hosts!$1:$1,0))</f>
        <v>Within a day</v>
      </c>
      <c r="E2549" s="87">
        <f>INDEX(Hosts!$A:$O,MATCH(Places!$C2549,Hosts!$A:$A,0),MATCH(Places!E$1,Hosts!$1:$1,0))</f>
        <v>1</v>
      </c>
      <c r="F2549" s="87">
        <f>INDEX(Hosts!$A:$O,MATCH(Places!$C2549,Hosts!$A:$A,0),MATCH(Places!F$1,Hosts!$1:$1,0))</f>
        <v>1</v>
      </c>
      <c r="G2549" s="17" t="str">
        <f>INDEX(Hosts!$A:$O,MATCH(Places!$C2549,Hosts!$A:$A,0),MATCH(Places!G$1,Hosts!$1:$1,0))</f>
        <v>No</v>
      </c>
      <c r="H2549" s="17">
        <v>13</v>
      </c>
      <c r="I2549" s="17" t="str">
        <f>INDEX(Neighborhoods!$A:$C,MATCH(Places!$H2549,Neighborhoods!$A:$A,0),MATCH(Places!I$1,Neighborhoods!$1:$1,0))</f>
        <v>Manhattan</v>
      </c>
      <c r="J2549" s="17" t="str">
        <f>INDEX(Neighborhoods!$A:$C,MATCH(Places!$H2549,Neighborhoods!$A:$A,0),MATCH(Places!J$1,Neighborhoods!$1:$1,0))</f>
        <v>Chelsea</v>
      </c>
      <c r="K2549" s="17" t="s">
        <v>1</v>
      </c>
      <c r="L2549" s="17" t="str">
        <f t="shared" si="156"/>
        <v>Yes</v>
      </c>
      <c r="M2549" s="17">
        <v>5</v>
      </c>
      <c r="N2549" s="17" t="str" cm="1">
        <f t="array" ref="N2549">_xlfn.IFS(M2549&lt;=2,"Small",M2549&lt;=5,"Medium",M2549&gt;5,"Large")</f>
        <v>Medium</v>
      </c>
      <c r="O2549" s="65">
        <v>289</v>
      </c>
      <c r="P2549" s="87">
        <f t="shared" si="157"/>
        <v>0.04</v>
      </c>
      <c r="Q2549" s="68">
        <v>4.6399999999999997</v>
      </c>
      <c r="R2549" s="68" t="str" cm="1">
        <f t="array" ref="R2549">_xlfn.SWITCH(ROUND(Q2549,0),5,"Excellent",4,"Good",3,"Ok","Bad")</f>
        <v>Excellent</v>
      </c>
      <c r="S2549" s="17">
        <v>165</v>
      </c>
      <c r="T2549" s="17" t="str">
        <f t="shared" si="158"/>
        <v>No</v>
      </c>
      <c r="U2549" s="82">
        <v>42806</v>
      </c>
      <c r="V2549" s="82">
        <v>43904</v>
      </c>
      <c r="W2549" s="17">
        <v>0</v>
      </c>
      <c r="X2549" s="17" t="str">
        <f t="shared" si="159"/>
        <v>Inactive</v>
      </c>
      <c r="Y2549" s="17" t="s">
        <v>15615</v>
      </c>
      <c r="Z2549" s="17"/>
    </row>
    <row r="2550" spans="1:26" x14ac:dyDescent="0.25">
      <c r="A2550">
        <v>2549</v>
      </c>
      <c r="B2550" s="17" t="s">
        <v>1865</v>
      </c>
      <c r="C2550" s="17">
        <v>2236</v>
      </c>
      <c r="D2550" s="17" t="str">
        <f>INDEX(Hosts!$A:$O,MATCH(Places!$C2550,Hosts!$A:$A,0),MATCH(Places!D$1,Hosts!$1:$1,0))</f>
        <v>Within a day</v>
      </c>
      <c r="E2550" s="87">
        <f>INDEX(Hosts!$A:$O,MATCH(Places!$C2550,Hosts!$A:$A,0),MATCH(Places!E$1,Hosts!$1:$1,0))</f>
        <v>1</v>
      </c>
      <c r="F2550" s="87">
        <f>INDEX(Hosts!$A:$O,MATCH(Places!$C2550,Hosts!$A:$A,0),MATCH(Places!F$1,Hosts!$1:$1,0))</f>
        <v>1</v>
      </c>
      <c r="G2550" s="17" t="str">
        <f>INDEX(Hosts!$A:$O,MATCH(Places!$C2550,Hosts!$A:$A,0),MATCH(Places!G$1,Hosts!$1:$1,0))</f>
        <v>No</v>
      </c>
      <c r="H2550" s="17">
        <v>12</v>
      </c>
      <c r="I2550" s="17" t="str">
        <f>INDEX(Neighborhoods!$A:$C,MATCH(Places!$H2550,Neighborhoods!$A:$A,0),MATCH(Places!I$1,Neighborhoods!$1:$1,0))</f>
        <v>Brooklyn</v>
      </c>
      <c r="J2550" s="17" t="str">
        <f>INDEX(Neighborhoods!$A:$C,MATCH(Places!$H2550,Neighborhoods!$A:$A,0),MATCH(Places!J$1,Neighborhoods!$1:$1,0))</f>
        <v>Williamsburg</v>
      </c>
      <c r="K2550" s="17" t="s">
        <v>1</v>
      </c>
      <c r="L2550" s="17" t="str">
        <f t="shared" si="156"/>
        <v>Yes</v>
      </c>
      <c r="M2550" s="17">
        <v>2</v>
      </c>
      <c r="N2550" s="17" t="str" cm="1">
        <f t="array" ref="N2550">_xlfn.IFS(M2550&lt;=2,"Small",M2550&lt;=5,"Medium",M2550&gt;5,"Large")</f>
        <v>Small</v>
      </c>
      <c r="O2550" s="65">
        <v>88</v>
      </c>
      <c r="P2550" s="87">
        <f t="shared" si="157"/>
        <v>0.03</v>
      </c>
      <c r="Q2550" s="68">
        <v>4.8899999999999997</v>
      </c>
      <c r="R2550" s="68" t="str" cm="1">
        <f t="array" ref="R2550">_xlfn.SWITCH(ROUND(Q2550,0),5,"Excellent",4,"Good",3,"Ok","Bad")</f>
        <v>Excellent</v>
      </c>
      <c r="S2550" s="17">
        <v>65</v>
      </c>
      <c r="T2550" s="17" t="str">
        <f t="shared" si="158"/>
        <v>No</v>
      </c>
      <c r="U2550" s="82">
        <v>42801</v>
      </c>
      <c r="V2550" s="82">
        <v>43894</v>
      </c>
      <c r="W2550" s="17">
        <v>348</v>
      </c>
      <c r="X2550" s="17" t="str">
        <f t="shared" si="159"/>
        <v>Active</v>
      </c>
      <c r="Y2550" s="17" t="s">
        <v>15615</v>
      </c>
      <c r="Z2550" s="17"/>
    </row>
    <row r="2551" spans="1:26" x14ac:dyDescent="0.25">
      <c r="A2551">
        <v>2550</v>
      </c>
      <c r="B2551" s="17" t="s">
        <v>1866</v>
      </c>
      <c r="C2551" s="17">
        <v>1376</v>
      </c>
      <c r="D2551" s="17" t="str">
        <f>INDEX(Hosts!$A:$O,MATCH(Places!$C2551,Hosts!$A:$A,0),MATCH(Places!D$1,Hosts!$1:$1,0))</f>
        <v>Within an hour</v>
      </c>
      <c r="E2551" s="87">
        <f>INDEX(Hosts!$A:$O,MATCH(Places!$C2551,Hosts!$A:$A,0),MATCH(Places!E$1,Hosts!$1:$1,0))</f>
        <v>1</v>
      </c>
      <c r="F2551" s="87">
        <f>INDEX(Hosts!$A:$O,MATCH(Places!$C2551,Hosts!$A:$A,0),MATCH(Places!F$1,Hosts!$1:$1,0))</f>
        <v>0.62</v>
      </c>
      <c r="G2551" s="17" t="str">
        <f>INDEX(Hosts!$A:$O,MATCH(Places!$C2551,Hosts!$A:$A,0),MATCH(Places!G$1,Hosts!$1:$1,0))</f>
        <v>No</v>
      </c>
      <c r="H2551" s="17">
        <v>20</v>
      </c>
      <c r="I2551" s="17" t="str">
        <f>INDEX(Neighborhoods!$A:$C,MATCH(Places!$H2551,Neighborhoods!$A:$A,0),MATCH(Places!I$1,Neighborhoods!$1:$1,0))</f>
        <v>Manhattan</v>
      </c>
      <c r="J2551" s="17" t="str">
        <f>INDEX(Neighborhoods!$A:$C,MATCH(Places!$H2551,Neighborhoods!$A:$A,0),MATCH(Places!J$1,Neighborhoods!$1:$1,0))</f>
        <v>Upper West Side</v>
      </c>
      <c r="K2551" s="17" t="s">
        <v>11822</v>
      </c>
      <c r="L2551" s="17" t="str">
        <f t="shared" si="156"/>
        <v>No</v>
      </c>
      <c r="M2551" s="17">
        <v>4</v>
      </c>
      <c r="N2551" s="17" t="str" cm="1">
        <f t="array" ref="N2551">_xlfn.IFS(M2551&lt;=2,"Small",M2551&lt;=5,"Medium",M2551&gt;5,"Large")</f>
        <v>Medium</v>
      </c>
      <c r="O2551" s="65">
        <v>55</v>
      </c>
      <c r="P2551" s="87">
        <f t="shared" si="157"/>
        <v>0.03</v>
      </c>
      <c r="Q2551" s="68">
        <v>5</v>
      </c>
      <c r="R2551" s="68" t="str" cm="1">
        <f t="array" ref="R2551">_xlfn.SWITCH(ROUND(Q2551,0),5,"Excellent",4,"Good",3,"Ok","Bad")</f>
        <v>Excellent</v>
      </c>
      <c r="S2551" s="17">
        <v>7</v>
      </c>
      <c r="T2551" s="17" t="str">
        <f t="shared" si="158"/>
        <v>No</v>
      </c>
      <c r="U2551" s="82">
        <v>42932</v>
      </c>
      <c r="V2551" s="82">
        <v>43821</v>
      </c>
      <c r="W2551" s="17">
        <v>336</v>
      </c>
      <c r="X2551" s="17" t="str">
        <f t="shared" si="159"/>
        <v>Active</v>
      </c>
      <c r="Y2551" s="17" t="s">
        <v>15615</v>
      </c>
      <c r="Z2551" s="17"/>
    </row>
    <row r="2552" spans="1:26" x14ac:dyDescent="0.25">
      <c r="A2552">
        <v>2551</v>
      </c>
      <c r="B2552" s="17" t="s">
        <v>14164</v>
      </c>
      <c r="C2552" s="17">
        <v>3009</v>
      </c>
      <c r="D2552" s="17" t="str">
        <f>INDEX(Hosts!$A:$O,MATCH(Places!$C2552,Hosts!$A:$A,0),MATCH(Places!D$1,Hosts!$1:$1,0))</f>
        <v>Within an hour</v>
      </c>
      <c r="E2552" s="87">
        <f>INDEX(Hosts!$A:$O,MATCH(Places!$C2552,Hosts!$A:$A,0),MATCH(Places!E$1,Hosts!$1:$1,0))</f>
        <v>1</v>
      </c>
      <c r="F2552" s="87">
        <f>INDEX(Hosts!$A:$O,MATCH(Places!$C2552,Hosts!$A:$A,0),MATCH(Places!F$1,Hosts!$1:$1,0))</f>
        <v>0.94</v>
      </c>
      <c r="G2552" s="17" t="str">
        <f>INDEX(Hosts!$A:$O,MATCH(Places!$C2552,Hosts!$A:$A,0),MATCH(Places!G$1,Hosts!$1:$1,0))</f>
        <v>No</v>
      </c>
      <c r="H2552" s="17">
        <v>9</v>
      </c>
      <c r="I2552" s="17" t="str">
        <f>INDEX(Neighborhoods!$A:$C,MATCH(Places!$H2552,Neighborhoods!$A:$A,0),MATCH(Places!I$1,Neighborhoods!$1:$1,0))</f>
        <v>Brooklyn</v>
      </c>
      <c r="J2552" s="17" t="str">
        <f>INDEX(Neighborhoods!$A:$C,MATCH(Places!$H2552,Neighborhoods!$A:$A,0),MATCH(Places!J$1,Neighborhoods!$1:$1,0))</f>
        <v>Crown Heights</v>
      </c>
      <c r="K2552" s="17" t="s">
        <v>11822</v>
      </c>
      <c r="L2552" s="17" t="str">
        <f t="shared" si="156"/>
        <v>No</v>
      </c>
      <c r="M2552" s="17">
        <v>6</v>
      </c>
      <c r="N2552" s="17" t="str" cm="1">
        <f t="array" ref="N2552">_xlfn.IFS(M2552&lt;=2,"Small",M2552&lt;=5,"Medium",M2552&gt;5,"Large")</f>
        <v>Large</v>
      </c>
      <c r="O2552" s="65">
        <v>199</v>
      </c>
      <c r="P2552" s="87">
        <f t="shared" si="157"/>
        <v>0.03</v>
      </c>
      <c r="Q2552" s="68">
        <v>4.49</v>
      </c>
      <c r="R2552" s="68" t="str" cm="1">
        <f t="array" ref="R2552">_xlfn.SWITCH(ROUND(Q2552,0),5,"Excellent",4,"Good",3,"Ok","Bad")</f>
        <v>Good</v>
      </c>
      <c r="S2552" s="17">
        <v>37</v>
      </c>
      <c r="T2552" s="17" t="str">
        <f t="shared" si="158"/>
        <v>No</v>
      </c>
      <c r="U2552" s="82">
        <v>42841</v>
      </c>
      <c r="V2552" s="82">
        <v>43767</v>
      </c>
      <c r="W2552" s="17">
        <v>351</v>
      </c>
      <c r="X2552" s="17" t="str">
        <f t="shared" si="159"/>
        <v>Active</v>
      </c>
      <c r="Y2552" s="17" t="s">
        <v>15616</v>
      </c>
      <c r="Z2552" s="17"/>
    </row>
    <row r="2553" spans="1:26" x14ac:dyDescent="0.25">
      <c r="A2553">
        <v>2552</v>
      </c>
      <c r="B2553" s="17" t="s">
        <v>13860</v>
      </c>
      <c r="C2553" s="17">
        <v>394</v>
      </c>
      <c r="D2553" s="17" t="str">
        <f>INDEX(Hosts!$A:$O,MATCH(Places!$C2553,Hosts!$A:$A,0),MATCH(Places!D$1,Hosts!$1:$1,0))</f>
        <v>Within an hour</v>
      </c>
      <c r="E2553" s="87">
        <f>INDEX(Hosts!$A:$O,MATCH(Places!$C2553,Hosts!$A:$A,0),MATCH(Places!E$1,Hosts!$1:$1,0))</f>
        <v>1</v>
      </c>
      <c r="F2553" s="87">
        <f>INDEX(Hosts!$A:$O,MATCH(Places!$C2553,Hosts!$A:$A,0),MATCH(Places!F$1,Hosts!$1:$1,0))</f>
        <v>0.68</v>
      </c>
      <c r="G2553" s="17" t="str">
        <f>INDEX(Hosts!$A:$O,MATCH(Places!$C2553,Hosts!$A:$A,0),MATCH(Places!G$1,Hosts!$1:$1,0))</f>
        <v>Yes</v>
      </c>
      <c r="H2553" s="17">
        <v>16</v>
      </c>
      <c r="I2553" s="17" t="str">
        <f>INDEX(Neighborhoods!$A:$C,MATCH(Places!$H2553,Neighborhoods!$A:$A,0),MATCH(Places!I$1,Neighborhoods!$1:$1,0))</f>
        <v>Manhattan</v>
      </c>
      <c r="J2553" s="17" t="str">
        <f>INDEX(Neighborhoods!$A:$C,MATCH(Places!$H2553,Neighborhoods!$A:$A,0),MATCH(Places!J$1,Neighborhoods!$1:$1,0))</f>
        <v>Harlem</v>
      </c>
      <c r="K2553" s="17" t="s">
        <v>1</v>
      </c>
      <c r="L2553" s="17" t="str">
        <f t="shared" si="156"/>
        <v>Yes</v>
      </c>
      <c r="M2553" s="17">
        <v>3</v>
      </c>
      <c r="N2553" s="17" t="str" cm="1">
        <f t="array" ref="N2553">_xlfn.IFS(M2553&lt;=2,"Small",M2553&lt;=5,"Medium",M2553&gt;5,"Large")</f>
        <v>Medium</v>
      </c>
      <c r="O2553" s="65">
        <v>247</v>
      </c>
      <c r="P2553" s="87">
        <f t="shared" si="157"/>
        <v>0.04</v>
      </c>
      <c r="Q2553" s="68">
        <v>5</v>
      </c>
      <c r="R2553" s="68" t="str" cm="1">
        <f t="array" ref="R2553">_xlfn.SWITCH(ROUND(Q2553,0),5,"Excellent",4,"Good",3,"Ok","Bad")</f>
        <v>Excellent</v>
      </c>
      <c r="S2553" s="17">
        <v>18</v>
      </c>
      <c r="T2553" s="17" t="str">
        <f t="shared" si="158"/>
        <v>No</v>
      </c>
      <c r="U2553" s="82">
        <v>42862</v>
      </c>
      <c r="V2553" s="82">
        <v>43832</v>
      </c>
      <c r="W2553" s="17">
        <v>358</v>
      </c>
      <c r="X2553" s="17" t="str">
        <f t="shared" si="159"/>
        <v>Active</v>
      </c>
      <c r="Y2553" s="17" t="s">
        <v>15615</v>
      </c>
      <c r="Z2553" s="17"/>
    </row>
    <row r="2554" spans="1:26" x14ac:dyDescent="0.25">
      <c r="A2554">
        <v>2553</v>
      </c>
      <c r="B2554" s="17" t="s">
        <v>1867</v>
      </c>
      <c r="C2554" s="17">
        <v>394</v>
      </c>
      <c r="D2554" s="17" t="str">
        <f>INDEX(Hosts!$A:$O,MATCH(Places!$C2554,Hosts!$A:$A,0),MATCH(Places!D$1,Hosts!$1:$1,0))</f>
        <v>Within an hour</v>
      </c>
      <c r="E2554" s="87">
        <f>INDEX(Hosts!$A:$O,MATCH(Places!$C2554,Hosts!$A:$A,0),MATCH(Places!E$1,Hosts!$1:$1,0))</f>
        <v>1</v>
      </c>
      <c r="F2554" s="87">
        <f>INDEX(Hosts!$A:$O,MATCH(Places!$C2554,Hosts!$A:$A,0),MATCH(Places!F$1,Hosts!$1:$1,0))</f>
        <v>0.68</v>
      </c>
      <c r="G2554" s="17" t="str">
        <f>INDEX(Hosts!$A:$O,MATCH(Places!$C2554,Hosts!$A:$A,0),MATCH(Places!G$1,Hosts!$1:$1,0))</f>
        <v>Yes</v>
      </c>
      <c r="H2554" s="17">
        <v>16</v>
      </c>
      <c r="I2554" s="17" t="str">
        <f>INDEX(Neighborhoods!$A:$C,MATCH(Places!$H2554,Neighborhoods!$A:$A,0),MATCH(Places!I$1,Neighborhoods!$1:$1,0))</f>
        <v>Manhattan</v>
      </c>
      <c r="J2554" s="17" t="str">
        <f>INDEX(Neighborhoods!$A:$C,MATCH(Places!$H2554,Neighborhoods!$A:$A,0),MATCH(Places!J$1,Neighborhoods!$1:$1,0))</f>
        <v>Harlem</v>
      </c>
      <c r="K2554" s="17" t="s">
        <v>1</v>
      </c>
      <c r="L2554" s="17" t="str">
        <f t="shared" si="156"/>
        <v>Yes</v>
      </c>
      <c r="M2554" s="17">
        <v>3</v>
      </c>
      <c r="N2554" s="17" t="str" cm="1">
        <f t="array" ref="N2554">_xlfn.IFS(M2554&lt;=2,"Small",M2554&lt;=5,"Medium",M2554&gt;5,"Large")</f>
        <v>Medium</v>
      </c>
      <c r="O2554" s="65">
        <v>249</v>
      </c>
      <c r="P2554" s="87">
        <f t="shared" si="157"/>
        <v>0.04</v>
      </c>
      <c r="Q2554" s="68">
        <v>4.92</v>
      </c>
      <c r="R2554" s="68" t="str" cm="1">
        <f t="array" ref="R2554">_xlfn.SWITCH(ROUND(Q2554,0),5,"Excellent",4,"Good",3,"Ok","Bad")</f>
        <v>Excellent</v>
      </c>
      <c r="S2554" s="17">
        <v>13</v>
      </c>
      <c r="T2554" s="17" t="str">
        <f t="shared" si="158"/>
        <v>No</v>
      </c>
      <c r="U2554" s="82">
        <v>43021</v>
      </c>
      <c r="V2554" s="82">
        <v>43376</v>
      </c>
      <c r="W2554" s="17">
        <v>363</v>
      </c>
      <c r="X2554" s="17" t="str">
        <f t="shared" si="159"/>
        <v>Active</v>
      </c>
      <c r="Y2554" s="17" t="s">
        <v>15615</v>
      </c>
      <c r="Z2554" s="17"/>
    </row>
    <row r="2555" spans="1:26" x14ac:dyDescent="0.25">
      <c r="A2555">
        <v>2554</v>
      </c>
      <c r="B2555" s="17" t="s">
        <v>15547</v>
      </c>
      <c r="C2555" s="17">
        <v>394</v>
      </c>
      <c r="D2555" s="17" t="str">
        <f>INDEX(Hosts!$A:$O,MATCH(Places!$C2555,Hosts!$A:$A,0),MATCH(Places!D$1,Hosts!$1:$1,0))</f>
        <v>Within an hour</v>
      </c>
      <c r="E2555" s="87">
        <f>INDEX(Hosts!$A:$O,MATCH(Places!$C2555,Hosts!$A:$A,0),MATCH(Places!E$1,Hosts!$1:$1,0))</f>
        <v>1</v>
      </c>
      <c r="F2555" s="87">
        <f>INDEX(Hosts!$A:$O,MATCH(Places!$C2555,Hosts!$A:$A,0),MATCH(Places!F$1,Hosts!$1:$1,0))</f>
        <v>0.68</v>
      </c>
      <c r="G2555" s="17" t="str">
        <f>INDEX(Hosts!$A:$O,MATCH(Places!$C2555,Hosts!$A:$A,0),MATCH(Places!G$1,Hosts!$1:$1,0))</f>
        <v>Yes</v>
      </c>
      <c r="H2555" s="17">
        <v>16</v>
      </c>
      <c r="I2555" s="17" t="str">
        <f>INDEX(Neighborhoods!$A:$C,MATCH(Places!$H2555,Neighborhoods!$A:$A,0),MATCH(Places!I$1,Neighborhoods!$1:$1,0))</f>
        <v>Manhattan</v>
      </c>
      <c r="J2555" s="17" t="str">
        <f>INDEX(Neighborhoods!$A:$C,MATCH(Places!$H2555,Neighborhoods!$A:$A,0),MATCH(Places!J$1,Neighborhoods!$1:$1,0))</f>
        <v>Harlem</v>
      </c>
      <c r="K2555" s="17" t="s">
        <v>1</v>
      </c>
      <c r="L2555" s="17" t="str">
        <f t="shared" si="156"/>
        <v>Yes</v>
      </c>
      <c r="M2555" s="17">
        <v>3</v>
      </c>
      <c r="N2555" s="17" t="str" cm="1">
        <f t="array" ref="N2555">_xlfn.IFS(M2555&lt;=2,"Small",M2555&lt;=5,"Medium",M2555&gt;5,"Large")</f>
        <v>Medium</v>
      </c>
      <c r="O2555" s="65">
        <v>269</v>
      </c>
      <c r="P2555" s="87">
        <f t="shared" si="157"/>
        <v>0.04</v>
      </c>
      <c r="Q2555" s="68">
        <v>5</v>
      </c>
      <c r="R2555" s="68" t="str" cm="1">
        <f t="array" ref="R2555">_xlfn.SWITCH(ROUND(Q2555,0),5,"Excellent",4,"Good",3,"Ok","Bad")</f>
        <v>Excellent</v>
      </c>
      <c r="S2555" s="17">
        <v>35</v>
      </c>
      <c r="T2555" s="17" t="str">
        <f t="shared" si="158"/>
        <v>No</v>
      </c>
      <c r="U2555" s="82">
        <v>42873</v>
      </c>
      <c r="V2555" s="82">
        <v>43835</v>
      </c>
      <c r="W2555" s="17">
        <v>269</v>
      </c>
      <c r="X2555" s="17" t="str">
        <f t="shared" si="159"/>
        <v>Active</v>
      </c>
      <c r="Y2555" s="17" t="s">
        <v>15615</v>
      </c>
      <c r="Z2555" s="17"/>
    </row>
    <row r="2556" spans="1:26" x14ac:dyDescent="0.25">
      <c r="A2556">
        <v>2555</v>
      </c>
      <c r="B2556" s="17" t="s">
        <v>1868</v>
      </c>
      <c r="C2556" s="17">
        <v>3166</v>
      </c>
      <c r="D2556" s="17" t="str">
        <f>INDEX(Hosts!$A:$O,MATCH(Places!$C2556,Hosts!$A:$A,0),MATCH(Places!D$1,Hosts!$1:$1,0))</f>
        <v>Within a day</v>
      </c>
      <c r="E2556" s="87">
        <f>INDEX(Hosts!$A:$O,MATCH(Places!$C2556,Hosts!$A:$A,0),MATCH(Places!E$1,Hosts!$1:$1,0))</f>
        <v>1</v>
      </c>
      <c r="F2556" s="87">
        <f>INDEX(Hosts!$A:$O,MATCH(Places!$C2556,Hosts!$A:$A,0),MATCH(Places!F$1,Hosts!$1:$1,0))</f>
        <v>0.91</v>
      </c>
      <c r="G2556" s="17" t="str">
        <f>INDEX(Hosts!$A:$O,MATCH(Places!$C2556,Hosts!$A:$A,0),MATCH(Places!G$1,Hosts!$1:$1,0))</f>
        <v>Yes</v>
      </c>
      <c r="H2556" s="17">
        <v>11</v>
      </c>
      <c r="I2556" s="17" t="str">
        <f>INDEX(Neighborhoods!$A:$C,MATCH(Places!$H2556,Neighborhoods!$A:$A,0),MATCH(Places!I$1,Neighborhoods!$1:$1,0))</f>
        <v>Brooklyn</v>
      </c>
      <c r="J2556" s="17" t="str">
        <f>INDEX(Neighborhoods!$A:$C,MATCH(Places!$H2556,Neighborhoods!$A:$A,0),MATCH(Places!J$1,Neighborhoods!$1:$1,0))</f>
        <v>Greenpoint</v>
      </c>
      <c r="K2556" s="17" t="s">
        <v>11822</v>
      </c>
      <c r="L2556" s="17" t="str">
        <f t="shared" si="156"/>
        <v>No</v>
      </c>
      <c r="M2556" s="17">
        <v>2</v>
      </c>
      <c r="N2556" s="17" t="str" cm="1">
        <f t="array" ref="N2556">_xlfn.IFS(M2556&lt;=2,"Small",M2556&lt;=5,"Medium",M2556&gt;5,"Large")</f>
        <v>Small</v>
      </c>
      <c r="O2556" s="65">
        <v>80</v>
      </c>
      <c r="P2556" s="87">
        <f t="shared" si="157"/>
        <v>0.03</v>
      </c>
      <c r="Q2556" s="68">
        <v>4.97</v>
      </c>
      <c r="R2556" s="68" t="str" cm="1">
        <f t="array" ref="R2556">_xlfn.SWITCH(ROUND(Q2556,0),5,"Excellent",4,"Good",3,"Ok","Bad")</f>
        <v>Excellent</v>
      </c>
      <c r="S2556" s="17">
        <v>196</v>
      </c>
      <c r="T2556" s="17" t="str">
        <f t="shared" si="158"/>
        <v>Yes</v>
      </c>
      <c r="U2556" s="82">
        <v>42803</v>
      </c>
      <c r="V2556" s="82">
        <v>43876</v>
      </c>
      <c r="W2556" s="17">
        <v>289</v>
      </c>
      <c r="X2556" s="17" t="str">
        <f t="shared" si="159"/>
        <v>Active</v>
      </c>
      <c r="Y2556" s="17" t="s">
        <v>15616</v>
      </c>
      <c r="Z2556" s="17"/>
    </row>
    <row r="2557" spans="1:26" x14ac:dyDescent="0.25">
      <c r="A2557">
        <v>2556</v>
      </c>
      <c r="B2557" s="17" t="s">
        <v>1869</v>
      </c>
      <c r="C2557" s="17">
        <v>1676</v>
      </c>
      <c r="D2557" s="17" t="str">
        <f>INDEX(Hosts!$A:$O,MATCH(Places!$C2557,Hosts!$A:$A,0),MATCH(Places!D$1,Hosts!$1:$1,0))</f>
        <v>Within an hour</v>
      </c>
      <c r="E2557" s="87">
        <f>INDEX(Hosts!$A:$O,MATCH(Places!$C2557,Hosts!$A:$A,0),MATCH(Places!E$1,Hosts!$1:$1,0))</f>
        <v>1</v>
      </c>
      <c r="F2557" s="87">
        <f>INDEX(Hosts!$A:$O,MATCH(Places!$C2557,Hosts!$A:$A,0),MATCH(Places!F$1,Hosts!$1:$1,0))</f>
        <v>0.88</v>
      </c>
      <c r="G2557" s="17" t="str">
        <f>INDEX(Hosts!$A:$O,MATCH(Places!$C2557,Hosts!$A:$A,0),MATCH(Places!G$1,Hosts!$1:$1,0))</f>
        <v>Yes</v>
      </c>
      <c r="H2557" s="17">
        <v>20</v>
      </c>
      <c r="I2557" s="17" t="str">
        <f>INDEX(Neighborhoods!$A:$C,MATCH(Places!$H2557,Neighborhoods!$A:$A,0),MATCH(Places!I$1,Neighborhoods!$1:$1,0))</f>
        <v>Manhattan</v>
      </c>
      <c r="J2557" s="17" t="str">
        <f>INDEX(Neighborhoods!$A:$C,MATCH(Places!$H2557,Neighborhoods!$A:$A,0),MATCH(Places!J$1,Neighborhoods!$1:$1,0))</f>
        <v>Upper West Side</v>
      </c>
      <c r="K2557" s="17" t="s">
        <v>11822</v>
      </c>
      <c r="L2557" s="17" t="str">
        <f t="shared" si="156"/>
        <v>No</v>
      </c>
      <c r="M2557" s="17">
        <v>3</v>
      </c>
      <c r="N2557" s="17" t="str" cm="1">
        <f t="array" ref="N2557">_xlfn.IFS(M2557&lt;=2,"Small",M2557&lt;=5,"Medium",M2557&gt;5,"Large")</f>
        <v>Medium</v>
      </c>
      <c r="O2557" s="65">
        <v>140</v>
      </c>
      <c r="P2557" s="87">
        <f t="shared" si="157"/>
        <v>0.03</v>
      </c>
      <c r="Q2557" s="68">
        <v>5</v>
      </c>
      <c r="R2557" s="68" t="str" cm="1">
        <f t="array" ref="R2557">_xlfn.SWITCH(ROUND(Q2557,0),5,"Excellent",4,"Good",3,"Ok","Bad")</f>
        <v>Excellent</v>
      </c>
      <c r="S2557" s="17">
        <v>6</v>
      </c>
      <c r="T2557" s="17" t="str">
        <f t="shared" si="158"/>
        <v>No</v>
      </c>
      <c r="U2557" s="82">
        <v>42906</v>
      </c>
      <c r="V2557" s="82">
        <v>43921</v>
      </c>
      <c r="W2557" s="17">
        <v>365</v>
      </c>
      <c r="X2557" s="17" t="str">
        <f t="shared" si="159"/>
        <v>Active</v>
      </c>
      <c r="Y2557" s="17" t="s">
        <v>15615</v>
      </c>
      <c r="Z2557" s="17"/>
    </row>
    <row r="2558" spans="1:26" x14ac:dyDescent="0.25">
      <c r="A2558">
        <v>2557</v>
      </c>
      <c r="B2558" s="17" t="s">
        <v>1870</v>
      </c>
      <c r="C2558" s="17">
        <v>3167</v>
      </c>
      <c r="D2558" s="17" t="str">
        <f>INDEX(Hosts!$A:$O,MATCH(Places!$C2558,Hosts!$A:$A,0),MATCH(Places!D$1,Hosts!$1:$1,0))</f>
        <v>Within an hour</v>
      </c>
      <c r="E2558" s="87">
        <f>INDEX(Hosts!$A:$O,MATCH(Places!$C2558,Hosts!$A:$A,0),MATCH(Places!E$1,Hosts!$1:$1,0))</f>
        <v>1</v>
      </c>
      <c r="F2558" s="87">
        <f>INDEX(Hosts!$A:$O,MATCH(Places!$C2558,Hosts!$A:$A,0),MATCH(Places!F$1,Hosts!$1:$1,0))</f>
        <v>0.86</v>
      </c>
      <c r="G2558" s="17" t="str">
        <f>INDEX(Hosts!$A:$O,MATCH(Places!$C2558,Hosts!$A:$A,0),MATCH(Places!G$1,Hosts!$1:$1,0))</f>
        <v>No</v>
      </c>
      <c r="H2558" s="17">
        <v>12</v>
      </c>
      <c r="I2558" s="17" t="str">
        <f>INDEX(Neighborhoods!$A:$C,MATCH(Places!$H2558,Neighborhoods!$A:$A,0),MATCH(Places!I$1,Neighborhoods!$1:$1,0))</f>
        <v>Brooklyn</v>
      </c>
      <c r="J2558" s="17" t="str">
        <f>INDEX(Neighborhoods!$A:$C,MATCH(Places!$H2558,Neighborhoods!$A:$A,0),MATCH(Places!J$1,Neighborhoods!$1:$1,0))</f>
        <v>Williamsburg</v>
      </c>
      <c r="K2558" s="17" t="s">
        <v>11822</v>
      </c>
      <c r="L2558" s="17" t="str">
        <f t="shared" si="156"/>
        <v>No</v>
      </c>
      <c r="M2558" s="17">
        <v>2</v>
      </c>
      <c r="N2558" s="17" t="str" cm="1">
        <f t="array" ref="N2558">_xlfn.IFS(M2558&lt;=2,"Small",M2558&lt;=5,"Medium",M2558&gt;5,"Large")</f>
        <v>Small</v>
      </c>
      <c r="O2558" s="65">
        <v>130</v>
      </c>
      <c r="P2558" s="87">
        <f t="shared" si="157"/>
        <v>0.03</v>
      </c>
      <c r="Q2558" s="68">
        <v>4.83</v>
      </c>
      <c r="R2558" s="68" t="str" cm="1">
        <f t="array" ref="R2558">_xlfn.SWITCH(ROUND(Q2558,0),5,"Excellent",4,"Good",3,"Ok","Bad")</f>
        <v>Excellent</v>
      </c>
      <c r="S2558" s="17">
        <v>6</v>
      </c>
      <c r="T2558" s="17" t="str">
        <f t="shared" si="158"/>
        <v>No</v>
      </c>
      <c r="U2558" s="82">
        <v>42914</v>
      </c>
      <c r="V2558" s="82">
        <v>43907</v>
      </c>
      <c r="W2558" s="17">
        <v>363</v>
      </c>
      <c r="X2558" s="17" t="str">
        <f t="shared" si="159"/>
        <v>Active</v>
      </c>
      <c r="Y2558" s="17" t="s">
        <v>15615</v>
      </c>
      <c r="Z2558" s="17"/>
    </row>
    <row r="2559" spans="1:26" x14ac:dyDescent="0.25">
      <c r="A2559">
        <v>2558</v>
      </c>
      <c r="B2559" s="17" t="s">
        <v>14471</v>
      </c>
      <c r="C2559" s="17">
        <v>2991</v>
      </c>
      <c r="D2559" s="17" t="str">
        <f>INDEX(Hosts!$A:$O,MATCH(Places!$C2559,Hosts!$A:$A,0),MATCH(Places!D$1,Hosts!$1:$1,0))</f>
        <v>Within a few hours</v>
      </c>
      <c r="E2559" s="87">
        <f>INDEX(Hosts!$A:$O,MATCH(Places!$C2559,Hosts!$A:$A,0),MATCH(Places!E$1,Hosts!$1:$1,0))</f>
        <v>1</v>
      </c>
      <c r="F2559" s="87">
        <f>INDEX(Hosts!$A:$O,MATCH(Places!$C2559,Hosts!$A:$A,0),MATCH(Places!F$1,Hosts!$1:$1,0))</f>
        <v>0</v>
      </c>
      <c r="G2559" s="17" t="str">
        <f>INDEX(Hosts!$A:$O,MATCH(Places!$C2559,Hosts!$A:$A,0),MATCH(Places!G$1,Hosts!$1:$1,0))</f>
        <v>No</v>
      </c>
      <c r="H2559" s="17">
        <v>15</v>
      </c>
      <c r="I2559" s="17" t="str">
        <f>INDEX(Neighborhoods!$A:$C,MATCH(Places!$H2559,Neighborhoods!$A:$A,0),MATCH(Places!I$1,Neighborhoods!$1:$1,0))</f>
        <v>Manhattan</v>
      </c>
      <c r="J2559" s="17" t="str">
        <f>INDEX(Neighborhoods!$A:$C,MATCH(Places!$H2559,Neighborhoods!$A:$A,0),MATCH(Places!J$1,Neighborhoods!$1:$1,0))</f>
        <v>East Village</v>
      </c>
      <c r="K2559" s="17" t="s">
        <v>1</v>
      </c>
      <c r="L2559" s="17" t="str">
        <f t="shared" si="156"/>
        <v>Yes</v>
      </c>
      <c r="M2559" s="17">
        <v>1</v>
      </c>
      <c r="N2559" s="17" t="str" cm="1">
        <f t="array" ref="N2559">_xlfn.IFS(M2559&lt;=2,"Small",M2559&lt;=5,"Medium",M2559&gt;5,"Large")</f>
        <v>Small</v>
      </c>
      <c r="O2559" s="65">
        <v>100</v>
      </c>
      <c r="P2559" s="87">
        <f t="shared" si="157"/>
        <v>0.03</v>
      </c>
      <c r="Q2559" s="68">
        <v>4.78</v>
      </c>
      <c r="R2559" s="68" t="str" cm="1">
        <f t="array" ref="R2559">_xlfn.SWITCH(ROUND(Q2559,0),5,"Excellent",4,"Good",3,"Ok","Bad")</f>
        <v>Excellent</v>
      </c>
      <c r="S2559" s="17">
        <v>27</v>
      </c>
      <c r="T2559" s="17" t="str">
        <f t="shared" si="158"/>
        <v>No</v>
      </c>
      <c r="U2559" s="82">
        <v>42795</v>
      </c>
      <c r="V2559" s="82">
        <v>42886</v>
      </c>
      <c r="W2559" s="17">
        <v>365</v>
      </c>
      <c r="X2559" s="17" t="str">
        <f t="shared" si="159"/>
        <v>Active</v>
      </c>
      <c r="Y2559" s="17" t="s">
        <v>15615</v>
      </c>
      <c r="Z2559" s="17"/>
    </row>
    <row r="2560" spans="1:26" x14ac:dyDescent="0.25">
      <c r="A2560">
        <v>2559</v>
      </c>
      <c r="B2560" s="17" t="s">
        <v>14582</v>
      </c>
      <c r="C2560" s="17">
        <v>566</v>
      </c>
      <c r="D2560" s="17" t="str">
        <f>INDEX(Hosts!$A:$O,MATCH(Places!$C2560,Hosts!$A:$A,0),MATCH(Places!D$1,Hosts!$1:$1,0))</f>
        <v>Within an hour</v>
      </c>
      <c r="E2560" s="87">
        <f>INDEX(Hosts!$A:$O,MATCH(Places!$C2560,Hosts!$A:$A,0),MATCH(Places!E$1,Hosts!$1:$1,0))</f>
        <v>1</v>
      </c>
      <c r="F2560" s="87">
        <f>INDEX(Hosts!$A:$O,MATCH(Places!$C2560,Hosts!$A:$A,0),MATCH(Places!F$1,Hosts!$1:$1,0))</f>
        <v>0.9</v>
      </c>
      <c r="G2560" s="17" t="str">
        <f>INDEX(Hosts!$A:$O,MATCH(Places!$C2560,Hosts!$A:$A,0),MATCH(Places!G$1,Hosts!$1:$1,0))</f>
        <v>No</v>
      </c>
      <c r="H2560" s="17">
        <v>10</v>
      </c>
      <c r="I2560" s="17" t="str">
        <f>INDEX(Neighborhoods!$A:$C,MATCH(Places!$H2560,Neighborhoods!$A:$A,0),MATCH(Places!I$1,Neighborhoods!$1:$1,0))</f>
        <v>Brooklyn</v>
      </c>
      <c r="J2560" s="17" t="str">
        <f>INDEX(Neighborhoods!$A:$C,MATCH(Places!$H2560,Neighborhoods!$A:$A,0),MATCH(Places!J$1,Neighborhoods!$1:$1,0))</f>
        <v>East Flatbush</v>
      </c>
      <c r="K2560" s="17" t="s">
        <v>1</v>
      </c>
      <c r="L2560" s="17" t="str">
        <f t="shared" si="156"/>
        <v>Yes</v>
      </c>
      <c r="M2560" s="17">
        <v>2</v>
      </c>
      <c r="N2560" s="17" t="str" cm="1">
        <f t="array" ref="N2560">_xlfn.IFS(M2560&lt;=2,"Small",M2560&lt;=5,"Medium",M2560&gt;5,"Large")</f>
        <v>Small</v>
      </c>
      <c r="O2560" s="65">
        <v>36</v>
      </c>
      <c r="P2560" s="87">
        <f t="shared" si="157"/>
        <v>0.03</v>
      </c>
      <c r="Q2560" s="68">
        <v>4.71</v>
      </c>
      <c r="R2560" s="68" t="str" cm="1">
        <f t="array" ref="R2560">_xlfn.SWITCH(ROUND(Q2560,0),5,"Excellent",4,"Good",3,"Ok","Bad")</f>
        <v>Excellent</v>
      </c>
      <c r="S2560" s="17">
        <v>14</v>
      </c>
      <c r="T2560" s="17" t="str">
        <f t="shared" si="158"/>
        <v>No</v>
      </c>
      <c r="U2560" s="82">
        <v>42810</v>
      </c>
      <c r="V2560" s="82">
        <v>43890</v>
      </c>
      <c r="W2560" s="17">
        <v>1</v>
      </c>
      <c r="X2560" s="17" t="str">
        <f t="shared" si="159"/>
        <v>Active</v>
      </c>
      <c r="Y2560" s="17" t="s">
        <v>15615</v>
      </c>
      <c r="Z2560" s="17"/>
    </row>
    <row r="2561" spans="1:26" x14ac:dyDescent="0.25">
      <c r="A2561">
        <v>2560</v>
      </c>
      <c r="B2561" s="17" t="s">
        <v>1871</v>
      </c>
      <c r="C2561" s="17">
        <v>3168</v>
      </c>
      <c r="D2561" s="17" t="str">
        <f>INDEX(Hosts!$A:$O,MATCH(Places!$C2561,Hosts!$A:$A,0),MATCH(Places!D$1,Hosts!$1:$1,0))</f>
        <v>Within an hour</v>
      </c>
      <c r="E2561" s="87">
        <f>INDEX(Hosts!$A:$O,MATCH(Places!$C2561,Hosts!$A:$A,0),MATCH(Places!E$1,Hosts!$1:$1,0))</f>
        <v>1</v>
      </c>
      <c r="F2561" s="87">
        <f>INDEX(Hosts!$A:$O,MATCH(Places!$C2561,Hosts!$A:$A,0),MATCH(Places!F$1,Hosts!$1:$1,0))</f>
        <v>0.92</v>
      </c>
      <c r="G2561" s="17" t="str">
        <f>INDEX(Hosts!$A:$O,MATCH(Places!$C2561,Hosts!$A:$A,0),MATCH(Places!G$1,Hosts!$1:$1,0))</f>
        <v>Yes</v>
      </c>
      <c r="H2561" s="17">
        <v>8</v>
      </c>
      <c r="I2561" s="17" t="str">
        <f>INDEX(Neighborhoods!$A:$C,MATCH(Places!$H2561,Neighborhoods!$A:$A,0),MATCH(Places!I$1,Neighborhoods!$1:$1,0))</f>
        <v>Brooklyn</v>
      </c>
      <c r="J2561" s="17" t="str">
        <f>INDEX(Neighborhoods!$A:$C,MATCH(Places!$H2561,Neighborhoods!$A:$A,0),MATCH(Places!J$1,Neighborhoods!$1:$1,0))</f>
        <v>Bushwick</v>
      </c>
      <c r="K2561" s="17" t="s">
        <v>1</v>
      </c>
      <c r="L2561" s="17" t="str">
        <f t="shared" si="156"/>
        <v>Yes</v>
      </c>
      <c r="M2561" s="17">
        <v>2</v>
      </c>
      <c r="N2561" s="17" t="str" cm="1">
        <f t="array" ref="N2561">_xlfn.IFS(M2561&lt;=2,"Small",M2561&lt;=5,"Medium",M2561&gt;5,"Large")</f>
        <v>Small</v>
      </c>
      <c r="O2561" s="65">
        <v>84</v>
      </c>
      <c r="P2561" s="87">
        <f t="shared" si="157"/>
        <v>0.03</v>
      </c>
      <c r="Q2561" s="68">
        <v>5</v>
      </c>
      <c r="R2561" s="68" t="str" cm="1">
        <f t="array" ref="R2561">_xlfn.SWITCH(ROUND(Q2561,0),5,"Excellent",4,"Good",3,"Ok","Bad")</f>
        <v>Excellent</v>
      </c>
      <c r="S2561" s="17">
        <v>20</v>
      </c>
      <c r="T2561" s="17" t="str">
        <f t="shared" si="158"/>
        <v>No</v>
      </c>
      <c r="U2561" s="82">
        <v>43226</v>
      </c>
      <c r="V2561" s="82">
        <v>43817</v>
      </c>
      <c r="W2561" s="17">
        <v>74</v>
      </c>
      <c r="X2561" s="17" t="str">
        <f t="shared" si="159"/>
        <v>Active</v>
      </c>
      <c r="Y2561" s="17" t="s">
        <v>15616</v>
      </c>
      <c r="Z2561" s="17"/>
    </row>
    <row r="2562" spans="1:26" x14ac:dyDescent="0.25">
      <c r="A2562">
        <v>2561</v>
      </c>
      <c r="B2562" s="17" t="s">
        <v>1872</v>
      </c>
      <c r="C2562" s="17">
        <v>3159</v>
      </c>
      <c r="D2562" s="17" t="str">
        <f>INDEX(Hosts!$A:$O,MATCH(Places!$C2562,Hosts!$A:$A,0),MATCH(Places!D$1,Hosts!$1:$1,0))</f>
        <v>Within an hour</v>
      </c>
      <c r="E2562" s="87">
        <f>INDEX(Hosts!$A:$O,MATCH(Places!$C2562,Hosts!$A:$A,0),MATCH(Places!E$1,Hosts!$1:$1,0))</f>
        <v>1</v>
      </c>
      <c r="F2562" s="87">
        <f>INDEX(Hosts!$A:$O,MATCH(Places!$C2562,Hosts!$A:$A,0),MATCH(Places!F$1,Hosts!$1:$1,0))</f>
        <v>0.93</v>
      </c>
      <c r="G2562" s="17" t="str">
        <f>INDEX(Hosts!$A:$O,MATCH(Places!$C2562,Hosts!$A:$A,0),MATCH(Places!G$1,Hosts!$1:$1,0))</f>
        <v>No</v>
      </c>
      <c r="H2562" s="17">
        <v>16</v>
      </c>
      <c r="I2562" s="17" t="str">
        <f>INDEX(Neighborhoods!$A:$C,MATCH(Places!$H2562,Neighborhoods!$A:$A,0),MATCH(Places!I$1,Neighborhoods!$1:$1,0))</f>
        <v>Manhattan</v>
      </c>
      <c r="J2562" s="17" t="str">
        <f>INDEX(Neighborhoods!$A:$C,MATCH(Places!$H2562,Neighborhoods!$A:$A,0),MATCH(Places!J$1,Neighborhoods!$1:$1,0))</f>
        <v>Harlem</v>
      </c>
      <c r="K2562" s="17" t="s">
        <v>11822</v>
      </c>
      <c r="L2562" s="17" t="str">
        <f t="shared" ref="L2562:L2625" si="160">IF(OR(K2562="Private room",K2562="Shared room"),"Yes","No")</f>
        <v>No</v>
      </c>
      <c r="M2562" s="17">
        <v>7</v>
      </c>
      <c r="N2562" s="17" t="str" cm="1">
        <f t="array" ref="N2562">_xlfn.IFS(M2562&lt;=2,"Small",M2562&lt;=5,"Medium",M2562&gt;5,"Large")</f>
        <v>Large</v>
      </c>
      <c r="O2562" s="65">
        <v>85</v>
      </c>
      <c r="P2562" s="87">
        <f t="shared" ref="P2562:P2625" si="161">VLOOKUP(O2562,$AB$1:$AC$5,2)</f>
        <v>0.03</v>
      </c>
      <c r="Q2562" s="68">
        <v>4.7699999999999996</v>
      </c>
      <c r="R2562" s="68" t="str" cm="1">
        <f t="array" ref="R2562">_xlfn.SWITCH(ROUND(Q2562,0),5,"Excellent",4,"Good",3,"Ok","Bad")</f>
        <v>Excellent</v>
      </c>
      <c r="S2562" s="17">
        <v>188</v>
      </c>
      <c r="T2562" s="17" t="str">
        <f t="shared" ref="T2562:T2625" si="162">IF(AND(Q2562&gt;=4.8,S2562&gt;100),"Yes","No")</f>
        <v>No</v>
      </c>
      <c r="U2562" s="82">
        <v>42798</v>
      </c>
      <c r="V2562" s="82">
        <v>44038</v>
      </c>
      <c r="W2562" s="17">
        <v>158</v>
      </c>
      <c r="X2562" s="17" t="str">
        <f t="shared" ref="X2562:X2625" si="163">IF(W2562&lt;&gt;0,"Active","Inactive")</f>
        <v>Active</v>
      </c>
      <c r="Y2562" s="17" t="s">
        <v>15615</v>
      </c>
      <c r="Z2562" s="17"/>
    </row>
    <row r="2563" spans="1:26" x14ac:dyDescent="0.25">
      <c r="A2563">
        <v>2562</v>
      </c>
      <c r="B2563" s="17" t="s">
        <v>1873</v>
      </c>
      <c r="C2563" s="17">
        <v>1565</v>
      </c>
      <c r="D2563" s="17" t="str">
        <f>INDEX(Hosts!$A:$O,MATCH(Places!$C2563,Hosts!$A:$A,0),MATCH(Places!D$1,Hosts!$1:$1,0))</f>
        <v>Within a few hours</v>
      </c>
      <c r="E2563" s="87">
        <f>INDEX(Hosts!$A:$O,MATCH(Places!$C2563,Hosts!$A:$A,0),MATCH(Places!E$1,Hosts!$1:$1,0))</f>
        <v>0.69</v>
      </c>
      <c r="F2563" s="87">
        <f>INDEX(Hosts!$A:$O,MATCH(Places!$C2563,Hosts!$A:$A,0),MATCH(Places!F$1,Hosts!$1:$1,0))</f>
        <v>0.99</v>
      </c>
      <c r="G2563" s="17" t="str">
        <f>INDEX(Hosts!$A:$O,MATCH(Places!$C2563,Hosts!$A:$A,0),MATCH(Places!G$1,Hosts!$1:$1,0))</f>
        <v>No</v>
      </c>
      <c r="H2563" s="17">
        <v>15</v>
      </c>
      <c r="I2563" s="17" t="str">
        <f>INDEX(Neighborhoods!$A:$C,MATCH(Places!$H2563,Neighborhoods!$A:$A,0),MATCH(Places!I$1,Neighborhoods!$1:$1,0))</f>
        <v>Manhattan</v>
      </c>
      <c r="J2563" s="17" t="str">
        <f>INDEX(Neighborhoods!$A:$C,MATCH(Places!$H2563,Neighborhoods!$A:$A,0),MATCH(Places!J$1,Neighborhoods!$1:$1,0))</f>
        <v>East Village</v>
      </c>
      <c r="K2563" s="17" t="s">
        <v>1</v>
      </c>
      <c r="L2563" s="17" t="str">
        <f t="shared" si="160"/>
        <v>Yes</v>
      </c>
      <c r="M2563" s="17">
        <v>2</v>
      </c>
      <c r="N2563" s="17" t="str" cm="1">
        <f t="array" ref="N2563">_xlfn.IFS(M2563&lt;=2,"Small",M2563&lt;=5,"Medium",M2563&gt;5,"Large")</f>
        <v>Small</v>
      </c>
      <c r="O2563" s="65">
        <v>52</v>
      </c>
      <c r="P2563" s="87">
        <f t="shared" si="161"/>
        <v>0.03</v>
      </c>
      <c r="Q2563" s="68">
        <v>4.66</v>
      </c>
      <c r="R2563" s="68" t="str" cm="1">
        <f t="array" ref="R2563">_xlfn.SWITCH(ROUND(Q2563,0),5,"Excellent",4,"Good",3,"Ok","Bad")</f>
        <v>Excellent</v>
      </c>
      <c r="S2563" s="17">
        <v>176</v>
      </c>
      <c r="T2563" s="17" t="str">
        <f t="shared" si="162"/>
        <v>No</v>
      </c>
      <c r="U2563" s="82">
        <v>42798</v>
      </c>
      <c r="V2563" s="82">
        <v>43869</v>
      </c>
      <c r="W2563" s="17">
        <v>354</v>
      </c>
      <c r="X2563" s="17" t="str">
        <f t="shared" si="163"/>
        <v>Active</v>
      </c>
      <c r="Y2563" s="17" t="s">
        <v>15616</v>
      </c>
      <c r="Z2563" s="17"/>
    </row>
    <row r="2564" spans="1:26" x14ac:dyDescent="0.25">
      <c r="A2564">
        <v>2563</v>
      </c>
      <c r="B2564" s="17" t="s">
        <v>1874</v>
      </c>
      <c r="C2564" s="17">
        <v>1314</v>
      </c>
      <c r="D2564" s="17" t="str">
        <f>INDEX(Hosts!$A:$O,MATCH(Places!$C2564,Hosts!$A:$A,0),MATCH(Places!D$1,Hosts!$1:$1,0))</f>
        <v>Within an hour</v>
      </c>
      <c r="E2564" s="87">
        <f>INDEX(Hosts!$A:$O,MATCH(Places!$C2564,Hosts!$A:$A,0),MATCH(Places!E$1,Hosts!$1:$1,0))</f>
        <v>1</v>
      </c>
      <c r="F2564" s="87">
        <f>INDEX(Hosts!$A:$O,MATCH(Places!$C2564,Hosts!$A:$A,0),MATCH(Places!F$1,Hosts!$1:$1,0))</f>
        <v>0.99</v>
      </c>
      <c r="G2564" s="17" t="str">
        <f>INDEX(Hosts!$A:$O,MATCH(Places!$C2564,Hosts!$A:$A,0),MATCH(Places!G$1,Hosts!$1:$1,0))</f>
        <v>No</v>
      </c>
      <c r="H2564" s="17">
        <v>11</v>
      </c>
      <c r="I2564" s="17" t="str">
        <f>INDEX(Neighborhoods!$A:$C,MATCH(Places!$H2564,Neighborhoods!$A:$A,0),MATCH(Places!I$1,Neighborhoods!$1:$1,0))</f>
        <v>Brooklyn</v>
      </c>
      <c r="J2564" s="17" t="str">
        <f>INDEX(Neighborhoods!$A:$C,MATCH(Places!$H2564,Neighborhoods!$A:$A,0),MATCH(Places!J$1,Neighborhoods!$1:$1,0))</f>
        <v>Greenpoint</v>
      </c>
      <c r="K2564" s="17" t="s">
        <v>11822</v>
      </c>
      <c r="L2564" s="17" t="str">
        <f t="shared" si="160"/>
        <v>No</v>
      </c>
      <c r="M2564" s="17">
        <v>4</v>
      </c>
      <c r="N2564" s="17" t="str" cm="1">
        <f t="array" ref="N2564">_xlfn.IFS(M2564&lt;=2,"Small",M2564&lt;=5,"Medium",M2564&gt;5,"Large")</f>
        <v>Medium</v>
      </c>
      <c r="O2564" s="65">
        <v>114</v>
      </c>
      <c r="P2564" s="87">
        <f t="shared" si="161"/>
        <v>0.03</v>
      </c>
      <c r="Q2564" s="68">
        <v>4.91</v>
      </c>
      <c r="R2564" s="68" t="str" cm="1">
        <f t="array" ref="R2564">_xlfn.SWITCH(ROUND(Q2564,0),5,"Excellent",4,"Good",3,"Ok","Bad")</f>
        <v>Excellent</v>
      </c>
      <c r="S2564" s="17">
        <v>150</v>
      </c>
      <c r="T2564" s="17" t="str">
        <f t="shared" si="162"/>
        <v>Yes</v>
      </c>
      <c r="U2564" s="82">
        <v>42845</v>
      </c>
      <c r="V2564" s="82">
        <v>44051</v>
      </c>
      <c r="W2564" s="17">
        <v>9</v>
      </c>
      <c r="X2564" s="17" t="str">
        <f t="shared" si="163"/>
        <v>Active</v>
      </c>
      <c r="Y2564" s="17" t="s">
        <v>15616</v>
      </c>
      <c r="Z2564" s="17"/>
    </row>
    <row r="2565" spans="1:26" x14ac:dyDescent="0.25">
      <c r="A2565">
        <v>2564</v>
      </c>
      <c r="B2565" s="17" t="s">
        <v>1875</v>
      </c>
      <c r="C2565" s="17">
        <v>2759</v>
      </c>
      <c r="D2565" s="17" t="str">
        <f>INDEX(Hosts!$A:$O,MATCH(Places!$C2565,Hosts!$A:$A,0),MATCH(Places!D$1,Hosts!$1:$1,0))</f>
        <v>Within an hour</v>
      </c>
      <c r="E2565" s="87">
        <f>INDEX(Hosts!$A:$O,MATCH(Places!$C2565,Hosts!$A:$A,0),MATCH(Places!E$1,Hosts!$1:$1,0))</f>
        <v>1</v>
      </c>
      <c r="F2565" s="87">
        <f>INDEX(Hosts!$A:$O,MATCH(Places!$C2565,Hosts!$A:$A,0),MATCH(Places!F$1,Hosts!$1:$1,0))</f>
        <v>0.97</v>
      </c>
      <c r="G2565" s="17" t="str">
        <f>INDEX(Hosts!$A:$O,MATCH(Places!$C2565,Hosts!$A:$A,0),MATCH(Places!G$1,Hosts!$1:$1,0))</f>
        <v>Yes</v>
      </c>
      <c r="H2565" s="17">
        <v>19</v>
      </c>
      <c r="I2565" s="17" t="str">
        <f>INDEX(Neighborhoods!$A:$C,MATCH(Places!$H2565,Neighborhoods!$A:$A,0),MATCH(Places!I$1,Neighborhoods!$1:$1,0))</f>
        <v>Manhattan</v>
      </c>
      <c r="J2565" s="17" t="str">
        <f>INDEX(Neighborhoods!$A:$C,MATCH(Places!$H2565,Neighborhoods!$A:$A,0),MATCH(Places!J$1,Neighborhoods!$1:$1,0))</f>
        <v>Upper East Side</v>
      </c>
      <c r="K2565" s="17" t="s">
        <v>11822</v>
      </c>
      <c r="L2565" s="17" t="str">
        <f t="shared" si="160"/>
        <v>No</v>
      </c>
      <c r="M2565" s="17">
        <v>4</v>
      </c>
      <c r="N2565" s="17" t="str" cm="1">
        <f t="array" ref="N2565">_xlfn.IFS(M2565&lt;=2,"Small",M2565&lt;=5,"Medium",M2565&gt;5,"Large")</f>
        <v>Medium</v>
      </c>
      <c r="O2565" s="65">
        <v>100</v>
      </c>
      <c r="P2565" s="87">
        <f t="shared" si="161"/>
        <v>0.03</v>
      </c>
      <c r="Q2565" s="68">
        <v>4.82</v>
      </c>
      <c r="R2565" s="68" t="str" cm="1">
        <f t="array" ref="R2565">_xlfn.SWITCH(ROUND(Q2565,0),5,"Excellent",4,"Good",3,"Ok","Bad")</f>
        <v>Excellent</v>
      </c>
      <c r="S2565" s="17">
        <v>22</v>
      </c>
      <c r="T2565" s="17" t="str">
        <f t="shared" si="162"/>
        <v>No</v>
      </c>
      <c r="U2565" s="82">
        <v>43764</v>
      </c>
      <c r="V2565" s="82">
        <v>44022</v>
      </c>
      <c r="W2565" s="17">
        <v>227</v>
      </c>
      <c r="X2565" s="17" t="str">
        <f t="shared" si="163"/>
        <v>Active</v>
      </c>
      <c r="Y2565" s="17" t="s">
        <v>15616</v>
      </c>
      <c r="Z2565" s="17"/>
    </row>
    <row r="2566" spans="1:26" x14ac:dyDescent="0.25">
      <c r="A2566">
        <v>2565</v>
      </c>
      <c r="B2566" s="17" t="s">
        <v>1876</v>
      </c>
      <c r="C2566" s="17">
        <v>1780</v>
      </c>
      <c r="D2566" s="17" t="str">
        <f>INDEX(Hosts!$A:$O,MATCH(Places!$C2566,Hosts!$A:$A,0),MATCH(Places!D$1,Hosts!$1:$1,0))</f>
        <v>Within an hour</v>
      </c>
      <c r="E2566" s="87">
        <f>INDEX(Hosts!$A:$O,MATCH(Places!$C2566,Hosts!$A:$A,0),MATCH(Places!E$1,Hosts!$1:$1,0))</f>
        <v>1</v>
      </c>
      <c r="F2566" s="87">
        <f>INDEX(Hosts!$A:$O,MATCH(Places!$C2566,Hosts!$A:$A,0),MATCH(Places!F$1,Hosts!$1:$1,0))</f>
        <v>0.89</v>
      </c>
      <c r="G2566" s="17" t="str">
        <f>INDEX(Hosts!$A:$O,MATCH(Places!$C2566,Hosts!$A:$A,0),MATCH(Places!G$1,Hosts!$1:$1,0))</f>
        <v>No</v>
      </c>
      <c r="H2566" s="17">
        <v>18</v>
      </c>
      <c r="I2566" s="17" t="str">
        <f>INDEX(Neighborhoods!$A:$C,MATCH(Places!$H2566,Neighborhoods!$A:$A,0),MATCH(Places!I$1,Neighborhoods!$1:$1,0))</f>
        <v>Manhattan</v>
      </c>
      <c r="J2566" s="17" t="str">
        <f>INDEX(Neighborhoods!$A:$C,MATCH(Places!$H2566,Neighborhoods!$A:$A,0),MATCH(Places!J$1,Neighborhoods!$1:$1,0))</f>
        <v>Midtown</v>
      </c>
      <c r="K2566" s="17" t="s">
        <v>11822</v>
      </c>
      <c r="L2566" s="17" t="str">
        <f t="shared" si="160"/>
        <v>No</v>
      </c>
      <c r="M2566" s="17">
        <v>6</v>
      </c>
      <c r="N2566" s="17" t="str" cm="1">
        <f t="array" ref="N2566">_xlfn.IFS(M2566&lt;=2,"Small",M2566&lt;=5,"Medium",M2566&gt;5,"Large")</f>
        <v>Large</v>
      </c>
      <c r="O2566" s="65">
        <v>169</v>
      </c>
      <c r="P2566" s="87">
        <f t="shared" si="161"/>
        <v>0.03</v>
      </c>
      <c r="Q2566" s="68">
        <v>4</v>
      </c>
      <c r="R2566" s="68" t="str" cm="1">
        <f t="array" ref="R2566">_xlfn.SWITCH(ROUND(Q2566,0),5,"Excellent",4,"Good",3,"Ok","Bad")</f>
        <v>Good</v>
      </c>
      <c r="S2566" s="17">
        <v>9</v>
      </c>
      <c r="T2566" s="17" t="str">
        <f t="shared" si="162"/>
        <v>No</v>
      </c>
      <c r="U2566" s="82">
        <v>42886</v>
      </c>
      <c r="V2566" s="82">
        <v>43897</v>
      </c>
      <c r="W2566" s="17">
        <v>365</v>
      </c>
      <c r="X2566" s="17" t="str">
        <f t="shared" si="163"/>
        <v>Active</v>
      </c>
      <c r="Y2566" s="17" t="s">
        <v>15616</v>
      </c>
      <c r="Z2566" s="17"/>
    </row>
    <row r="2567" spans="1:26" x14ac:dyDescent="0.25">
      <c r="A2567">
        <v>2566</v>
      </c>
      <c r="B2567" s="17" t="s">
        <v>1877</v>
      </c>
      <c r="C2567" s="17">
        <v>1780</v>
      </c>
      <c r="D2567" s="17" t="str">
        <f>INDEX(Hosts!$A:$O,MATCH(Places!$C2567,Hosts!$A:$A,0),MATCH(Places!D$1,Hosts!$1:$1,0))</f>
        <v>Within an hour</v>
      </c>
      <c r="E2567" s="87">
        <f>INDEX(Hosts!$A:$O,MATCH(Places!$C2567,Hosts!$A:$A,0),MATCH(Places!E$1,Hosts!$1:$1,0))</f>
        <v>1</v>
      </c>
      <c r="F2567" s="87">
        <f>INDEX(Hosts!$A:$O,MATCH(Places!$C2567,Hosts!$A:$A,0),MATCH(Places!F$1,Hosts!$1:$1,0))</f>
        <v>0.89</v>
      </c>
      <c r="G2567" s="17" t="str">
        <f>INDEX(Hosts!$A:$O,MATCH(Places!$C2567,Hosts!$A:$A,0),MATCH(Places!G$1,Hosts!$1:$1,0))</f>
        <v>No</v>
      </c>
      <c r="H2567" s="17">
        <v>18</v>
      </c>
      <c r="I2567" s="17" t="str">
        <f>INDEX(Neighborhoods!$A:$C,MATCH(Places!$H2567,Neighborhoods!$A:$A,0),MATCH(Places!I$1,Neighborhoods!$1:$1,0))</f>
        <v>Manhattan</v>
      </c>
      <c r="J2567" s="17" t="str">
        <f>INDEX(Neighborhoods!$A:$C,MATCH(Places!$H2567,Neighborhoods!$A:$A,0),MATCH(Places!J$1,Neighborhoods!$1:$1,0))</f>
        <v>Midtown</v>
      </c>
      <c r="K2567" s="17" t="s">
        <v>11822</v>
      </c>
      <c r="L2567" s="17" t="str">
        <f t="shared" si="160"/>
        <v>No</v>
      </c>
      <c r="M2567" s="17">
        <v>6</v>
      </c>
      <c r="N2567" s="17" t="str" cm="1">
        <f t="array" ref="N2567">_xlfn.IFS(M2567&lt;=2,"Small",M2567&lt;=5,"Medium",M2567&gt;5,"Large")</f>
        <v>Large</v>
      </c>
      <c r="O2567" s="65">
        <v>171</v>
      </c>
      <c r="P2567" s="87">
        <f t="shared" si="161"/>
        <v>0.03</v>
      </c>
      <c r="Q2567" s="68">
        <v>4.17</v>
      </c>
      <c r="R2567" s="68" t="str" cm="1">
        <f t="array" ref="R2567">_xlfn.SWITCH(ROUND(Q2567,0),5,"Excellent",4,"Good",3,"Ok","Bad")</f>
        <v>Good</v>
      </c>
      <c r="S2567" s="17">
        <v>6</v>
      </c>
      <c r="T2567" s="17" t="str">
        <f t="shared" si="162"/>
        <v>No</v>
      </c>
      <c r="U2567" s="82">
        <v>42873</v>
      </c>
      <c r="V2567" s="82">
        <v>43961</v>
      </c>
      <c r="W2567" s="17">
        <v>364</v>
      </c>
      <c r="X2567" s="17" t="str">
        <f t="shared" si="163"/>
        <v>Active</v>
      </c>
      <c r="Y2567" s="17" t="s">
        <v>15615</v>
      </c>
      <c r="Z2567" s="17"/>
    </row>
    <row r="2568" spans="1:26" x14ac:dyDescent="0.25">
      <c r="A2568">
        <v>2567</v>
      </c>
      <c r="B2568" s="17" t="s">
        <v>1878</v>
      </c>
      <c r="C2568" s="17">
        <v>2663</v>
      </c>
      <c r="D2568" s="17" t="str">
        <f>INDEX(Hosts!$A:$O,MATCH(Places!$C2568,Hosts!$A:$A,0),MATCH(Places!D$1,Hosts!$1:$1,0))</f>
        <v>Within a day</v>
      </c>
      <c r="E2568" s="87">
        <f>INDEX(Hosts!$A:$O,MATCH(Places!$C2568,Hosts!$A:$A,0),MATCH(Places!E$1,Hosts!$1:$1,0))</f>
        <v>0.75</v>
      </c>
      <c r="F2568" s="87">
        <f>INDEX(Hosts!$A:$O,MATCH(Places!$C2568,Hosts!$A:$A,0),MATCH(Places!F$1,Hosts!$1:$1,0))</f>
        <v>0.67</v>
      </c>
      <c r="G2568" s="17" t="str">
        <f>INDEX(Hosts!$A:$O,MATCH(Places!$C2568,Hosts!$A:$A,0),MATCH(Places!G$1,Hosts!$1:$1,0))</f>
        <v>No</v>
      </c>
      <c r="H2568" s="17">
        <v>12</v>
      </c>
      <c r="I2568" s="17" t="str">
        <f>INDEX(Neighborhoods!$A:$C,MATCH(Places!$H2568,Neighborhoods!$A:$A,0),MATCH(Places!I$1,Neighborhoods!$1:$1,0))</f>
        <v>Brooklyn</v>
      </c>
      <c r="J2568" s="17" t="str">
        <f>INDEX(Neighborhoods!$A:$C,MATCH(Places!$H2568,Neighborhoods!$A:$A,0),MATCH(Places!J$1,Neighborhoods!$1:$1,0))</f>
        <v>Williamsburg</v>
      </c>
      <c r="K2568" s="17" t="s">
        <v>11822</v>
      </c>
      <c r="L2568" s="17" t="str">
        <f t="shared" si="160"/>
        <v>No</v>
      </c>
      <c r="M2568" s="17">
        <v>2</v>
      </c>
      <c r="N2568" s="17" t="str" cm="1">
        <f t="array" ref="N2568">_xlfn.IFS(M2568&lt;=2,"Small",M2568&lt;=5,"Medium",M2568&gt;5,"Large")</f>
        <v>Small</v>
      </c>
      <c r="O2568" s="65">
        <v>90</v>
      </c>
      <c r="P2568" s="87">
        <f t="shared" si="161"/>
        <v>0.03</v>
      </c>
      <c r="Q2568" s="68">
        <v>4.92</v>
      </c>
      <c r="R2568" s="68" t="str" cm="1">
        <f t="array" ref="R2568">_xlfn.SWITCH(ROUND(Q2568,0),5,"Excellent",4,"Good",3,"Ok","Bad")</f>
        <v>Excellent</v>
      </c>
      <c r="S2568" s="17">
        <v>24</v>
      </c>
      <c r="T2568" s="17" t="str">
        <f t="shared" si="162"/>
        <v>No</v>
      </c>
      <c r="U2568" s="82">
        <v>42813</v>
      </c>
      <c r="V2568" s="82">
        <v>43915</v>
      </c>
      <c r="W2568" s="17">
        <v>6</v>
      </c>
      <c r="X2568" s="17" t="str">
        <f t="shared" si="163"/>
        <v>Active</v>
      </c>
      <c r="Y2568" s="17" t="s">
        <v>15615</v>
      </c>
      <c r="Z2568" s="17"/>
    </row>
    <row r="2569" spans="1:26" x14ac:dyDescent="0.25">
      <c r="A2569">
        <v>2568</v>
      </c>
      <c r="B2569" s="17" t="s">
        <v>15340</v>
      </c>
      <c r="C2569" s="17">
        <v>3144</v>
      </c>
      <c r="D2569" s="17" t="str">
        <f>INDEX(Hosts!$A:$O,MATCH(Places!$C2569,Hosts!$A:$A,0),MATCH(Places!D$1,Hosts!$1:$1,0))</f>
        <v>Within a few hours</v>
      </c>
      <c r="E2569" s="87">
        <f>INDEX(Hosts!$A:$O,MATCH(Places!$C2569,Hosts!$A:$A,0),MATCH(Places!E$1,Hosts!$1:$1,0))</f>
        <v>0.9</v>
      </c>
      <c r="F2569" s="87">
        <f>INDEX(Hosts!$A:$O,MATCH(Places!$C2569,Hosts!$A:$A,0),MATCH(Places!F$1,Hosts!$1:$1,0))</f>
        <v>0.97</v>
      </c>
      <c r="G2569" s="17" t="str">
        <f>INDEX(Hosts!$A:$O,MATCH(Places!$C2569,Hosts!$A:$A,0),MATCH(Places!G$1,Hosts!$1:$1,0))</f>
        <v>No</v>
      </c>
      <c r="H2569" s="17">
        <v>12</v>
      </c>
      <c r="I2569" s="17" t="str">
        <f>INDEX(Neighborhoods!$A:$C,MATCH(Places!$H2569,Neighborhoods!$A:$A,0),MATCH(Places!I$1,Neighborhoods!$1:$1,0))</f>
        <v>Brooklyn</v>
      </c>
      <c r="J2569" s="17" t="str">
        <f>INDEX(Neighborhoods!$A:$C,MATCH(Places!$H2569,Neighborhoods!$A:$A,0),MATCH(Places!J$1,Neighborhoods!$1:$1,0))</f>
        <v>Williamsburg</v>
      </c>
      <c r="K2569" s="17" t="s">
        <v>11822</v>
      </c>
      <c r="L2569" s="17" t="str">
        <f t="shared" si="160"/>
        <v>No</v>
      </c>
      <c r="M2569" s="17">
        <v>6</v>
      </c>
      <c r="N2569" s="17" t="str" cm="1">
        <f t="array" ref="N2569">_xlfn.IFS(M2569&lt;=2,"Small",M2569&lt;=5,"Medium",M2569&gt;5,"Large")</f>
        <v>Large</v>
      </c>
      <c r="O2569" s="65">
        <v>265</v>
      </c>
      <c r="P2569" s="87">
        <f t="shared" si="161"/>
        <v>0.04</v>
      </c>
      <c r="Q2569" s="68">
        <v>4.7300000000000004</v>
      </c>
      <c r="R2569" s="68" t="str" cm="1">
        <f t="array" ref="R2569">_xlfn.SWITCH(ROUND(Q2569,0),5,"Excellent",4,"Good",3,"Ok","Bad")</f>
        <v>Excellent</v>
      </c>
      <c r="S2569" s="17">
        <v>103</v>
      </c>
      <c r="T2569" s="17" t="str">
        <f t="shared" si="162"/>
        <v>No</v>
      </c>
      <c r="U2569" s="82">
        <v>42806</v>
      </c>
      <c r="V2569" s="82">
        <v>44040</v>
      </c>
      <c r="W2569" s="17">
        <v>324</v>
      </c>
      <c r="X2569" s="17" t="str">
        <f t="shared" si="163"/>
        <v>Active</v>
      </c>
      <c r="Y2569" s="17" t="s">
        <v>15615</v>
      </c>
      <c r="Z2569" s="17"/>
    </row>
    <row r="2570" spans="1:26" x14ac:dyDescent="0.25">
      <c r="A2570">
        <v>2569</v>
      </c>
      <c r="B2570" s="17" t="s">
        <v>13917</v>
      </c>
      <c r="C2570" s="17">
        <v>3170</v>
      </c>
      <c r="D2570" s="17" t="str">
        <f>INDEX(Hosts!$A:$O,MATCH(Places!$C2570,Hosts!$A:$A,0),MATCH(Places!D$1,Hosts!$1:$1,0))</f>
        <v>Within an hour</v>
      </c>
      <c r="E2570" s="87">
        <f>INDEX(Hosts!$A:$O,MATCH(Places!$C2570,Hosts!$A:$A,0),MATCH(Places!E$1,Hosts!$1:$1,0))</f>
        <v>1</v>
      </c>
      <c r="F2570" s="87">
        <f>INDEX(Hosts!$A:$O,MATCH(Places!$C2570,Hosts!$A:$A,0),MATCH(Places!F$1,Hosts!$1:$1,0))</f>
        <v>0.93</v>
      </c>
      <c r="G2570" s="17" t="str">
        <f>INDEX(Hosts!$A:$O,MATCH(Places!$C2570,Hosts!$A:$A,0),MATCH(Places!G$1,Hosts!$1:$1,0))</f>
        <v>Yes</v>
      </c>
      <c r="H2570" s="17">
        <v>7</v>
      </c>
      <c r="I2570" s="17" t="str">
        <f>INDEX(Neighborhoods!$A:$C,MATCH(Places!$H2570,Neighborhoods!$A:$A,0),MATCH(Places!I$1,Neighborhoods!$1:$1,0))</f>
        <v>Brooklyn</v>
      </c>
      <c r="J2570" s="17" t="str">
        <f>INDEX(Neighborhoods!$A:$C,MATCH(Places!$H2570,Neighborhoods!$A:$A,0),MATCH(Places!J$1,Neighborhoods!$1:$1,0))</f>
        <v>Bedford-Stuyvesant</v>
      </c>
      <c r="K2570" s="17" t="s">
        <v>11822</v>
      </c>
      <c r="L2570" s="17" t="str">
        <f t="shared" si="160"/>
        <v>No</v>
      </c>
      <c r="M2570" s="17">
        <v>6</v>
      </c>
      <c r="N2570" s="17" t="str" cm="1">
        <f t="array" ref="N2570">_xlfn.IFS(M2570&lt;=2,"Small",M2570&lt;=5,"Medium",M2570&gt;5,"Large")</f>
        <v>Large</v>
      </c>
      <c r="O2570" s="65">
        <v>140</v>
      </c>
      <c r="P2570" s="87">
        <f t="shared" si="161"/>
        <v>0.03</v>
      </c>
      <c r="Q2570" s="68">
        <v>5</v>
      </c>
      <c r="R2570" s="68" t="str" cm="1">
        <f t="array" ref="R2570">_xlfn.SWITCH(ROUND(Q2570,0),5,"Excellent",4,"Good",3,"Ok","Bad")</f>
        <v>Excellent</v>
      </c>
      <c r="S2570" s="17">
        <v>176</v>
      </c>
      <c r="T2570" s="17" t="str">
        <f t="shared" si="162"/>
        <v>Yes</v>
      </c>
      <c r="U2570" s="82">
        <v>42903</v>
      </c>
      <c r="V2570" s="82">
        <v>44017</v>
      </c>
      <c r="W2570" s="17">
        <v>3</v>
      </c>
      <c r="X2570" s="17" t="str">
        <f t="shared" si="163"/>
        <v>Active</v>
      </c>
      <c r="Y2570" s="17" t="s">
        <v>15615</v>
      </c>
      <c r="Z2570" s="17"/>
    </row>
    <row r="2571" spans="1:26" x14ac:dyDescent="0.25">
      <c r="A2571">
        <v>2570</v>
      </c>
      <c r="B2571" s="17" t="s">
        <v>1880</v>
      </c>
      <c r="C2571" s="17">
        <v>1202</v>
      </c>
      <c r="D2571" s="17" t="str">
        <f>INDEX(Hosts!$A:$O,MATCH(Places!$C2571,Hosts!$A:$A,0),MATCH(Places!D$1,Hosts!$1:$1,0))</f>
        <v>Within an hour</v>
      </c>
      <c r="E2571" s="87">
        <f>INDEX(Hosts!$A:$O,MATCH(Places!$C2571,Hosts!$A:$A,0),MATCH(Places!E$1,Hosts!$1:$1,0))</f>
        <v>1</v>
      </c>
      <c r="F2571" s="87">
        <f>INDEX(Hosts!$A:$O,MATCH(Places!$C2571,Hosts!$A:$A,0),MATCH(Places!F$1,Hosts!$1:$1,0))</f>
        <v>1</v>
      </c>
      <c r="G2571" s="17" t="str">
        <f>INDEX(Hosts!$A:$O,MATCH(Places!$C2571,Hosts!$A:$A,0),MATCH(Places!G$1,Hosts!$1:$1,0))</f>
        <v>Yes</v>
      </c>
      <c r="H2571" s="17">
        <v>19</v>
      </c>
      <c r="I2571" s="17" t="str">
        <f>INDEX(Neighborhoods!$A:$C,MATCH(Places!$H2571,Neighborhoods!$A:$A,0),MATCH(Places!I$1,Neighborhoods!$1:$1,0))</f>
        <v>Manhattan</v>
      </c>
      <c r="J2571" s="17" t="str">
        <f>INDEX(Neighborhoods!$A:$C,MATCH(Places!$H2571,Neighborhoods!$A:$A,0),MATCH(Places!J$1,Neighborhoods!$1:$1,0))</f>
        <v>Upper East Side</v>
      </c>
      <c r="K2571" s="17" t="s">
        <v>11822</v>
      </c>
      <c r="L2571" s="17" t="str">
        <f t="shared" si="160"/>
        <v>No</v>
      </c>
      <c r="M2571" s="17">
        <v>2</v>
      </c>
      <c r="N2571" s="17" t="str" cm="1">
        <f t="array" ref="N2571">_xlfn.IFS(M2571&lt;=2,"Small",M2571&lt;=5,"Medium",M2571&gt;5,"Large")</f>
        <v>Small</v>
      </c>
      <c r="O2571" s="65">
        <v>143</v>
      </c>
      <c r="P2571" s="87">
        <f t="shared" si="161"/>
        <v>0.03</v>
      </c>
      <c r="Q2571" s="68">
        <v>4.97</v>
      </c>
      <c r="R2571" s="68" t="str" cm="1">
        <f t="array" ref="R2571">_xlfn.SWITCH(ROUND(Q2571,0),5,"Excellent",4,"Good",3,"Ok","Bad")</f>
        <v>Excellent</v>
      </c>
      <c r="S2571" s="17">
        <v>31</v>
      </c>
      <c r="T2571" s="17" t="str">
        <f t="shared" si="162"/>
        <v>No</v>
      </c>
      <c r="U2571" s="82">
        <v>42803</v>
      </c>
      <c r="V2571" s="82">
        <v>43792</v>
      </c>
      <c r="W2571" s="17">
        <v>81</v>
      </c>
      <c r="X2571" s="17" t="str">
        <f t="shared" si="163"/>
        <v>Active</v>
      </c>
      <c r="Y2571" s="17" t="s">
        <v>15615</v>
      </c>
      <c r="Z2571" s="17"/>
    </row>
    <row r="2572" spans="1:26" x14ac:dyDescent="0.25">
      <c r="A2572">
        <v>2571</v>
      </c>
      <c r="B2572" s="17" t="s">
        <v>14511</v>
      </c>
      <c r="C2572" s="17">
        <v>520</v>
      </c>
      <c r="D2572" s="17" t="str">
        <f>INDEX(Hosts!$A:$O,MATCH(Places!$C2572,Hosts!$A:$A,0),MATCH(Places!D$1,Hosts!$1:$1,0))</f>
        <v>Within a few hours</v>
      </c>
      <c r="E2572" s="87">
        <f>INDEX(Hosts!$A:$O,MATCH(Places!$C2572,Hosts!$A:$A,0),MATCH(Places!E$1,Hosts!$1:$1,0))</f>
        <v>1</v>
      </c>
      <c r="F2572" s="87">
        <f>INDEX(Hosts!$A:$O,MATCH(Places!$C2572,Hosts!$A:$A,0),MATCH(Places!F$1,Hosts!$1:$1,0))</f>
        <v>0.88</v>
      </c>
      <c r="G2572" s="17" t="str">
        <f>INDEX(Hosts!$A:$O,MATCH(Places!$C2572,Hosts!$A:$A,0),MATCH(Places!G$1,Hosts!$1:$1,0))</f>
        <v>No</v>
      </c>
      <c r="H2572" s="17">
        <v>7</v>
      </c>
      <c r="I2572" s="17" t="str">
        <f>INDEX(Neighborhoods!$A:$C,MATCH(Places!$H2572,Neighborhoods!$A:$A,0),MATCH(Places!I$1,Neighborhoods!$1:$1,0))</f>
        <v>Brooklyn</v>
      </c>
      <c r="J2572" s="17" t="str">
        <f>INDEX(Neighborhoods!$A:$C,MATCH(Places!$H2572,Neighborhoods!$A:$A,0),MATCH(Places!J$1,Neighborhoods!$1:$1,0))</f>
        <v>Bedford-Stuyvesant</v>
      </c>
      <c r="K2572" s="17" t="s">
        <v>11822</v>
      </c>
      <c r="L2572" s="17" t="str">
        <f t="shared" si="160"/>
        <v>No</v>
      </c>
      <c r="M2572" s="17">
        <v>2</v>
      </c>
      <c r="N2572" s="17" t="str" cm="1">
        <f t="array" ref="N2572">_xlfn.IFS(M2572&lt;=2,"Small",M2572&lt;=5,"Medium",M2572&gt;5,"Large")</f>
        <v>Small</v>
      </c>
      <c r="O2572" s="65">
        <v>78</v>
      </c>
      <c r="P2572" s="87">
        <f t="shared" si="161"/>
        <v>0.03</v>
      </c>
      <c r="Q2572" s="68">
        <v>4.74</v>
      </c>
      <c r="R2572" s="68" t="str" cm="1">
        <f t="array" ref="R2572">_xlfn.SWITCH(ROUND(Q2572,0),5,"Excellent",4,"Good",3,"Ok","Bad")</f>
        <v>Excellent</v>
      </c>
      <c r="S2572" s="17">
        <v>39</v>
      </c>
      <c r="T2572" s="17" t="str">
        <f t="shared" si="162"/>
        <v>No</v>
      </c>
      <c r="U2572" s="82">
        <v>42830</v>
      </c>
      <c r="V2572" s="82">
        <v>43905</v>
      </c>
      <c r="W2572" s="17">
        <v>0</v>
      </c>
      <c r="X2572" s="17" t="str">
        <f t="shared" si="163"/>
        <v>Inactive</v>
      </c>
      <c r="Y2572" s="17" t="s">
        <v>15615</v>
      </c>
      <c r="Z2572" s="17"/>
    </row>
    <row r="2573" spans="1:26" x14ac:dyDescent="0.25">
      <c r="A2573">
        <v>2572</v>
      </c>
      <c r="B2573" s="17" t="s">
        <v>1881</v>
      </c>
      <c r="C2573" s="17">
        <v>1565</v>
      </c>
      <c r="D2573" s="17" t="str">
        <f>INDEX(Hosts!$A:$O,MATCH(Places!$C2573,Hosts!$A:$A,0),MATCH(Places!D$1,Hosts!$1:$1,0))</f>
        <v>Within a few hours</v>
      </c>
      <c r="E2573" s="87">
        <f>INDEX(Hosts!$A:$O,MATCH(Places!$C2573,Hosts!$A:$A,0),MATCH(Places!E$1,Hosts!$1:$1,0))</f>
        <v>0.69</v>
      </c>
      <c r="F2573" s="87">
        <f>INDEX(Hosts!$A:$O,MATCH(Places!$C2573,Hosts!$A:$A,0),MATCH(Places!F$1,Hosts!$1:$1,0))</f>
        <v>0.99</v>
      </c>
      <c r="G2573" s="17" t="str">
        <f>INDEX(Hosts!$A:$O,MATCH(Places!$C2573,Hosts!$A:$A,0),MATCH(Places!G$1,Hosts!$1:$1,0))</f>
        <v>No</v>
      </c>
      <c r="H2573" s="17">
        <v>15</v>
      </c>
      <c r="I2573" s="17" t="str">
        <f>INDEX(Neighborhoods!$A:$C,MATCH(Places!$H2573,Neighborhoods!$A:$A,0),MATCH(Places!I$1,Neighborhoods!$1:$1,0))</f>
        <v>Manhattan</v>
      </c>
      <c r="J2573" s="17" t="str">
        <f>INDEX(Neighborhoods!$A:$C,MATCH(Places!$H2573,Neighborhoods!$A:$A,0),MATCH(Places!J$1,Neighborhoods!$1:$1,0))</f>
        <v>East Village</v>
      </c>
      <c r="K2573" s="17" t="s">
        <v>1</v>
      </c>
      <c r="L2573" s="17" t="str">
        <f t="shared" si="160"/>
        <v>Yes</v>
      </c>
      <c r="M2573" s="17">
        <v>2</v>
      </c>
      <c r="N2573" s="17" t="str" cm="1">
        <f t="array" ref="N2573">_xlfn.IFS(M2573&lt;=2,"Small",M2573&lt;=5,"Medium",M2573&gt;5,"Large")</f>
        <v>Small</v>
      </c>
      <c r="O2573" s="65">
        <v>60</v>
      </c>
      <c r="P2573" s="87">
        <f t="shared" si="161"/>
        <v>0.03</v>
      </c>
      <c r="Q2573" s="68">
        <v>4.82</v>
      </c>
      <c r="R2573" s="68" t="str" cm="1">
        <f t="array" ref="R2573">_xlfn.SWITCH(ROUND(Q2573,0),5,"Excellent",4,"Good",3,"Ok","Bad")</f>
        <v>Excellent</v>
      </c>
      <c r="S2573" s="17">
        <v>137</v>
      </c>
      <c r="T2573" s="17" t="str">
        <f t="shared" si="162"/>
        <v>Yes</v>
      </c>
      <c r="U2573" s="82">
        <v>42799</v>
      </c>
      <c r="V2573" s="82">
        <v>43840</v>
      </c>
      <c r="W2573" s="17">
        <v>354</v>
      </c>
      <c r="X2573" s="17" t="str">
        <f t="shared" si="163"/>
        <v>Active</v>
      </c>
      <c r="Y2573" s="17" t="s">
        <v>15616</v>
      </c>
      <c r="Z2573" s="17"/>
    </row>
    <row r="2574" spans="1:26" x14ac:dyDescent="0.25">
      <c r="A2574">
        <v>2573</v>
      </c>
      <c r="B2574" s="17" t="s">
        <v>1882</v>
      </c>
      <c r="C2574" s="17">
        <v>1010</v>
      </c>
      <c r="D2574" s="17" t="str">
        <f>INDEX(Hosts!$A:$O,MATCH(Places!$C2574,Hosts!$A:$A,0),MATCH(Places!D$1,Hosts!$1:$1,0))</f>
        <v>Within a few hours</v>
      </c>
      <c r="E2574" s="87">
        <f>INDEX(Hosts!$A:$O,MATCH(Places!$C2574,Hosts!$A:$A,0),MATCH(Places!E$1,Hosts!$1:$1,0))</f>
        <v>0.95</v>
      </c>
      <c r="F2574" s="87">
        <f>INDEX(Hosts!$A:$O,MATCH(Places!$C2574,Hosts!$A:$A,0),MATCH(Places!F$1,Hosts!$1:$1,0))</f>
        <v>0.85</v>
      </c>
      <c r="G2574" s="17" t="str">
        <f>INDEX(Hosts!$A:$O,MATCH(Places!$C2574,Hosts!$A:$A,0),MATCH(Places!G$1,Hosts!$1:$1,0))</f>
        <v>No</v>
      </c>
      <c r="H2574" s="17">
        <v>20</v>
      </c>
      <c r="I2574" s="17" t="str">
        <f>INDEX(Neighborhoods!$A:$C,MATCH(Places!$H2574,Neighborhoods!$A:$A,0),MATCH(Places!I$1,Neighborhoods!$1:$1,0))</f>
        <v>Manhattan</v>
      </c>
      <c r="J2574" s="17" t="str">
        <f>INDEX(Neighborhoods!$A:$C,MATCH(Places!$H2574,Neighborhoods!$A:$A,0),MATCH(Places!J$1,Neighborhoods!$1:$1,0))</f>
        <v>Upper West Side</v>
      </c>
      <c r="K2574" s="17" t="s">
        <v>11822</v>
      </c>
      <c r="L2574" s="17" t="str">
        <f t="shared" si="160"/>
        <v>No</v>
      </c>
      <c r="M2574" s="17">
        <v>3</v>
      </c>
      <c r="N2574" s="17" t="str" cm="1">
        <f t="array" ref="N2574">_xlfn.IFS(M2574&lt;=2,"Small",M2574&lt;=5,"Medium",M2574&gt;5,"Large")</f>
        <v>Medium</v>
      </c>
      <c r="O2574" s="65">
        <v>130</v>
      </c>
      <c r="P2574" s="87">
        <f t="shared" si="161"/>
        <v>0.03</v>
      </c>
      <c r="Q2574" s="68">
        <v>4.33</v>
      </c>
      <c r="R2574" s="68" t="str" cm="1">
        <f t="array" ref="R2574">_xlfn.SWITCH(ROUND(Q2574,0),5,"Excellent",4,"Good",3,"Ok","Bad")</f>
        <v>Good</v>
      </c>
      <c r="S2574" s="17">
        <v>6</v>
      </c>
      <c r="T2574" s="17" t="str">
        <f t="shared" si="162"/>
        <v>No</v>
      </c>
      <c r="U2574" s="82">
        <v>42918</v>
      </c>
      <c r="V2574" s="82">
        <v>43922</v>
      </c>
      <c r="W2574" s="17">
        <v>212</v>
      </c>
      <c r="X2574" s="17" t="str">
        <f t="shared" si="163"/>
        <v>Active</v>
      </c>
      <c r="Y2574" s="17" t="s">
        <v>15616</v>
      </c>
      <c r="Z2574" s="17"/>
    </row>
    <row r="2575" spans="1:26" x14ac:dyDescent="0.25">
      <c r="A2575">
        <v>2574</v>
      </c>
      <c r="B2575" s="17" t="s">
        <v>13329</v>
      </c>
      <c r="C2575" s="17">
        <v>1037</v>
      </c>
      <c r="D2575" s="17" t="str">
        <f>INDEX(Hosts!$A:$O,MATCH(Places!$C2575,Hosts!$A:$A,0),MATCH(Places!D$1,Hosts!$1:$1,0))</f>
        <v>Within a day</v>
      </c>
      <c r="E2575" s="87">
        <f>INDEX(Hosts!$A:$O,MATCH(Places!$C2575,Hosts!$A:$A,0),MATCH(Places!E$1,Hosts!$1:$1,0))</f>
        <v>1</v>
      </c>
      <c r="F2575" s="87">
        <f>INDEX(Hosts!$A:$O,MATCH(Places!$C2575,Hosts!$A:$A,0),MATCH(Places!F$1,Hosts!$1:$1,0))</f>
        <v>0.62</v>
      </c>
      <c r="G2575" s="17" t="str">
        <f>INDEX(Hosts!$A:$O,MATCH(Places!$C2575,Hosts!$A:$A,0),MATCH(Places!G$1,Hosts!$1:$1,0))</f>
        <v>No</v>
      </c>
      <c r="H2575" s="17">
        <v>16</v>
      </c>
      <c r="I2575" s="17" t="str">
        <f>INDEX(Neighborhoods!$A:$C,MATCH(Places!$H2575,Neighborhoods!$A:$A,0),MATCH(Places!I$1,Neighborhoods!$1:$1,0))</f>
        <v>Manhattan</v>
      </c>
      <c r="J2575" s="17" t="str">
        <f>INDEX(Neighborhoods!$A:$C,MATCH(Places!$H2575,Neighborhoods!$A:$A,0),MATCH(Places!J$1,Neighborhoods!$1:$1,0))</f>
        <v>Harlem</v>
      </c>
      <c r="K2575" s="17" t="s">
        <v>1</v>
      </c>
      <c r="L2575" s="17" t="str">
        <f t="shared" si="160"/>
        <v>Yes</v>
      </c>
      <c r="M2575" s="17">
        <v>1</v>
      </c>
      <c r="N2575" s="17" t="str" cm="1">
        <f t="array" ref="N2575">_xlfn.IFS(M2575&lt;=2,"Small",M2575&lt;=5,"Medium",M2575&gt;5,"Large")</f>
        <v>Small</v>
      </c>
      <c r="O2575" s="65">
        <v>33</v>
      </c>
      <c r="P2575" s="87">
        <f t="shared" si="161"/>
        <v>0.03</v>
      </c>
      <c r="Q2575" s="68">
        <v>4.91</v>
      </c>
      <c r="R2575" s="68" t="str" cm="1">
        <f t="array" ref="R2575">_xlfn.SWITCH(ROUND(Q2575,0),5,"Excellent",4,"Good",3,"Ok","Bad")</f>
        <v>Excellent</v>
      </c>
      <c r="S2575" s="17">
        <v>22</v>
      </c>
      <c r="T2575" s="17" t="str">
        <f t="shared" si="162"/>
        <v>No</v>
      </c>
      <c r="U2575" s="82">
        <v>42811</v>
      </c>
      <c r="V2575" s="82">
        <v>43877</v>
      </c>
      <c r="W2575" s="17">
        <v>30</v>
      </c>
      <c r="X2575" s="17" t="str">
        <f t="shared" si="163"/>
        <v>Active</v>
      </c>
      <c r="Y2575" s="17" t="s">
        <v>15615</v>
      </c>
      <c r="Z2575" s="17"/>
    </row>
    <row r="2576" spans="1:26" x14ac:dyDescent="0.25">
      <c r="A2576">
        <v>2575</v>
      </c>
      <c r="B2576" s="17" t="s">
        <v>1883</v>
      </c>
      <c r="C2576" s="17">
        <v>2905</v>
      </c>
      <c r="D2576" s="17" t="str">
        <f>INDEX(Hosts!$A:$O,MATCH(Places!$C2576,Hosts!$A:$A,0),MATCH(Places!D$1,Hosts!$1:$1,0))</f>
        <v>Within an hour</v>
      </c>
      <c r="E2576" s="87">
        <f>INDEX(Hosts!$A:$O,MATCH(Places!$C2576,Hosts!$A:$A,0),MATCH(Places!E$1,Hosts!$1:$1,0))</f>
        <v>1</v>
      </c>
      <c r="F2576" s="87">
        <f>INDEX(Hosts!$A:$O,MATCH(Places!$C2576,Hosts!$A:$A,0),MATCH(Places!F$1,Hosts!$1:$1,0))</f>
        <v>0.96</v>
      </c>
      <c r="G2576" s="17" t="str">
        <f>INDEX(Hosts!$A:$O,MATCH(Places!$C2576,Hosts!$A:$A,0),MATCH(Places!G$1,Hosts!$1:$1,0))</f>
        <v>Yes</v>
      </c>
      <c r="H2576" s="17">
        <v>18</v>
      </c>
      <c r="I2576" s="17" t="str">
        <f>INDEX(Neighborhoods!$A:$C,MATCH(Places!$H2576,Neighborhoods!$A:$A,0),MATCH(Places!I$1,Neighborhoods!$1:$1,0))</f>
        <v>Manhattan</v>
      </c>
      <c r="J2576" s="17" t="str">
        <f>INDEX(Neighborhoods!$A:$C,MATCH(Places!$H2576,Neighborhoods!$A:$A,0),MATCH(Places!J$1,Neighborhoods!$1:$1,0))</f>
        <v>Midtown</v>
      </c>
      <c r="K2576" s="17" t="s">
        <v>11822</v>
      </c>
      <c r="L2576" s="17" t="str">
        <f t="shared" si="160"/>
        <v>No</v>
      </c>
      <c r="M2576" s="17">
        <v>2</v>
      </c>
      <c r="N2576" s="17" t="str" cm="1">
        <f t="array" ref="N2576">_xlfn.IFS(M2576&lt;=2,"Small",M2576&lt;=5,"Medium",M2576&gt;5,"Large")</f>
        <v>Small</v>
      </c>
      <c r="O2576" s="65">
        <v>89</v>
      </c>
      <c r="P2576" s="87">
        <f t="shared" si="161"/>
        <v>0.03</v>
      </c>
      <c r="Q2576" s="68">
        <v>5</v>
      </c>
      <c r="R2576" s="68" t="str" cm="1">
        <f t="array" ref="R2576">_xlfn.SWITCH(ROUND(Q2576,0),5,"Excellent",4,"Good",3,"Ok","Bad")</f>
        <v>Excellent</v>
      </c>
      <c r="S2576" s="17">
        <v>11</v>
      </c>
      <c r="T2576" s="17" t="str">
        <f t="shared" si="162"/>
        <v>No</v>
      </c>
      <c r="U2576" s="82">
        <v>43127</v>
      </c>
      <c r="V2576" s="82">
        <v>44031</v>
      </c>
      <c r="W2576" s="17">
        <v>9</v>
      </c>
      <c r="X2576" s="17" t="str">
        <f t="shared" si="163"/>
        <v>Active</v>
      </c>
      <c r="Y2576" s="17" t="s">
        <v>15616</v>
      </c>
      <c r="Z2576" s="17"/>
    </row>
    <row r="2577" spans="1:26" x14ac:dyDescent="0.25">
      <c r="A2577">
        <v>2576</v>
      </c>
      <c r="B2577" s="17" t="s">
        <v>13204</v>
      </c>
      <c r="C2577" s="17">
        <v>1661</v>
      </c>
      <c r="D2577" s="17" t="str">
        <f>INDEX(Hosts!$A:$O,MATCH(Places!$C2577,Hosts!$A:$A,0),MATCH(Places!D$1,Hosts!$1:$1,0))</f>
        <v>Within a day</v>
      </c>
      <c r="E2577" s="87">
        <f>INDEX(Hosts!$A:$O,MATCH(Places!$C2577,Hosts!$A:$A,0),MATCH(Places!E$1,Hosts!$1:$1,0))</f>
        <v>0.88</v>
      </c>
      <c r="F2577" s="87">
        <f>INDEX(Hosts!$A:$O,MATCH(Places!$C2577,Hosts!$A:$A,0),MATCH(Places!F$1,Hosts!$1:$1,0))</f>
        <v>0.83</v>
      </c>
      <c r="G2577" s="17" t="str">
        <f>INDEX(Hosts!$A:$O,MATCH(Places!$C2577,Hosts!$A:$A,0),MATCH(Places!G$1,Hosts!$1:$1,0))</f>
        <v>No</v>
      </c>
      <c r="H2577" s="17">
        <v>7</v>
      </c>
      <c r="I2577" s="17" t="str">
        <f>INDEX(Neighborhoods!$A:$C,MATCH(Places!$H2577,Neighborhoods!$A:$A,0),MATCH(Places!I$1,Neighborhoods!$1:$1,0))</f>
        <v>Brooklyn</v>
      </c>
      <c r="J2577" s="17" t="str">
        <f>INDEX(Neighborhoods!$A:$C,MATCH(Places!$H2577,Neighborhoods!$A:$A,0),MATCH(Places!J$1,Neighborhoods!$1:$1,0))</f>
        <v>Bedford-Stuyvesant</v>
      </c>
      <c r="K2577" s="17" t="s">
        <v>1</v>
      </c>
      <c r="L2577" s="17" t="str">
        <f t="shared" si="160"/>
        <v>Yes</v>
      </c>
      <c r="M2577" s="17">
        <v>2</v>
      </c>
      <c r="N2577" s="17" t="str" cm="1">
        <f t="array" ref="N2577">_xlfn.IFS(M2577&lt;=2,"Small",M2577&lt;=5,"Medium",M2577&gt;5,"Large")</f>
        <v>Small</v>
      </c>
      <c r="O2577" s="65">
        <v>45</v>
      </c>
      <c r="P2577" s="87">
        <f t="shared" si="161"/>
        <v>0.03</v>
      </c>
      <c r="Q2577" s="68">
        <v>4.8899999999999997</v>
      </c>
      <c r="R2577" s="68" t="str" cm="1">
        <f t="array" ref="R2577">_xlfn.SWITCH(ROUND(Q2577,0),5,"Excellent",4,"Good",3,"Ok","Bad")</f>
        <v>Excellent</v>
      </c>
      <c r="S2577" s="17">
        <v>28</v>
      </c>
      <c r="T2577" s="17" t="str">
        <f t="shared" si="162"/>
        <v>No</v>
      </c>
      <c r="U2577" s="82">
        <v>42807</v>
      </c>
      <c r="V2577" s="82">
        <v>43827</v>
      </c>
      <c r="W2577" s="17">
        <v>0</v>
      </c>
      <c r="X2577" s="17" t="str">
        <f t="shared" si="163"/>
        <v>Inactive</v>
      </c>
      <c r="Y2577" s="17" t="s">
        <v>15615</v>
      </c>
      <c r="Z2577" s="17"/>
    </row>
    <row r="2578" spans="1:26" x14ac:dyDescent="0.25">
      <c r="A2578">
        <v>2577</v>
      </c>
      <c r="B2578" s="17" t="s">
        <v>14379</v>
      </c>
      <c r="C2578" s="17">
        <v>3172</v>
      </c>
      <c r="D2578" s="17" t="str">
        <f>INDEX(Hosts!$A:$O,MATCH(Places!$C2578,Hosts!$A:$A,0),MATCH(Places!D$1,Hosts!$1:$1,0))</f>
        <v>Within a day</v>
      </c>
      <c r="E2578" s="87">
        <f>INDEX(Hosts!$A:$O,MATCH(Places!$C2578,Hosts!$A:$A,0),MATCH(Places!E$1,Hosts!$1:$1,0))</f>
        <v>1</v>
      </c>
      <c r="F2578" s="87">
        <f>INDEX(Hosts!$A:$O,MATCH(Places!$C2578,Hosts!$A:$A,0),MATCH(Places!F$1,Hosts!$1:$1,0))</f>
        <v>0.94</v>
      </c>
      <c r="G2578" s="17" t="str">
        <f>INDEX(Hosts!$A:$O,MATCH(Places!$C2578,Hosts!$A:$A,0),MATCH(Places!G$1,Hosts!$1:$1,0))</f>
        <v>No</v>
      </c>
      <c r="H2578" s="17">
        <v>8</v>
      </c>
      <c r="I2578" s="17" t="str">
        <f>INDEX(Neighborhoods!$A:$C,MATCH(Places!$H2578,Neighborhoods!$A:$A,0),MATCH(Places!I$1,Neighborhoods!$1:$1,0))</f>
        <v>Brooklyn</v>
      </c>
      <c r="J2578" s="17" t="str">
        <f>INDEX(Neighborhoods!$A:$C,MATCH(Places!$H2578,Neighborhoods!$A:$A,0),MATCH(Places!J$1,Neighborhoods!$1:$1,0))</f>
        <v>Bushwick</v>
      </c>
      <c r="K2578" s="17" t="s">
        <v>1</v>
      </c>
      <c r="L2578" s="17" t="str">
        <f t="shared" si="160"/>
        <v>Yes</v>
      </c>
      <c r="M2578" s="17">
        <v>2</v>
      </c>
      <c r="N2578" s="17" t="str" cm="1">
        <f t="array" ref="N2578">_xlfn.IFS(M2578&lt;=2,"Small",M2578&lt;=5,"Medium",M2578&gt;5,"Large")</f>
        <v>Small</v>
      </c>
      <c r="O2578" s="65">
        <v>49</v>
      </c>
      <c r="P2578" s="87">
        <f t="shared" si="161"/>
        <v>0.03</v>
      </c>
      <c r="Q2578" s="68">
        <v>3.71</v>
      </c>
      <c r="R2578" s="68" t="str" cm="1">
        <f t="array" ref="R2578">_xlfn.SWITCH(ROUND(Q2578,0),5,"Excellent",4,"Good",3,"Ok","Bad")</f>
        <v>Good</v>
      </c>
      <c r="S2578" s="17">
        <v>7</v>
      </c>
      <c r="T2578" s="17" t="str">
        <f t="shared" si="162"/>
        <v>No</v>
      </c>
      <c r="U2578" s="82">
        <v>42813</v>
      </c>
      <c r="V2578" s="82">
        <v>43784</v>
      </c>
      <c r="W2578" s="17">
        <v>365</v>
      </c>
      <c r="X2578" s="17" t="str">
        <f t="shared" si="163"/>
        <v>Active</v>
      </c>
      <c r="Y2578" s="17" t="s">
        <v>15616</v>
      </c>
      <c r="Z2578" s="17"/>
    </row>
    <row r="2579" spans="1:26" x14ac:dyDescent="0.25">
      <c r="A2579">
        <v>2578</v>
      </c>
      <c r="B2579" s="17" t="s">
        <v>14131</v>
      </c>
      <c r="C2579" s="17">
        <v>3172</v>
      </c>
      <c r="D2579" s="17" t="str">
        <f>INDEX(Hosts!$A:$O,MATCH(Places!$C2579,Hosts!$A:$A,0),MATCH(Places!D$1,Hosts!$1:$1,0))</f>
        <v>Within a day</v>
      </c>
      <c r="E2579" s="87">
        <f>INDEX(Hosts!$A:$O,MATCH(Places!$C2579,Hosts!$A:$A,0),MATCH(Places!E$1,Hosts!$1:$1,0))</f>
        <v>1</v>
      </c>
      <c r="F2579" s="87">
        <f>INDEX(Hosts!$A:$O,MATCH(Places!$C2579,Hosts!$A:$A,0),MATCH(Places!F$1,Hosts!$1:$1,0))</f>
        <v>0.94</v>
      </c>
      <c r="G2579" s="17" t="str">
        <f>INDEX(Hosts!$A:$O,MATCH(Places!$C2579,Hosts!$A:$A,0),MATCH(Places!G$1,Hosts!$1:$1,0))</f>
        <v>No</v>
      </c>
      <c r="H2579" s="17">
        <v>8</v>
      </c>
      <c r="I2579" s="17" t="str">
        <f>INDEX(Neighborhoods!$A:$C,MATCH(Places!$H2579,Neighborhoods!$A:$A,0),MATCH(Places!I$1,Neighborhoods!$1:$1,0))</f>
        <v>Brooklyn</v>
      </c>
      <c r="J2579" s="17" t="str">
        <f>INDEX(Neighborhoods!$A:$C,MATCH(Places!$H2579,Neighborhoods!$A:$A,0),MATCH(Places!J$1,Neighborhoods!$1:$1,0))</f>
        <v>Bushwick</v>
      </c>
      <c r="K2579" s="17" t="s">
        <v>1</v>
      </c>
      <c r="L2579" s="17" t="str">
        <f t="shared" si="160"/>
        <v>Yes</v>
      </c>
      <c r="M2579" s="17">
        <v>6</v>
      </c>
      <c r="N2579" s="17" t="str" cm="1">
        <f t="array" ref="N2579">_xlfn.IFS(M2579&lt;=2,"Small",M2579&lt;=5,"Medium",M2579&gt;5,"Large")</f>
        <v>Large</v>
      </c>
      <c r="O2579" s="65">
        <v>49</v>
      </c>
      <c r="P2579" s="87">
        <f t="shared" si="161"/>
        <v>0.03</v>
      </c>
      <c r="Q2579" s="68">
        <v>4.13</v>
      </c>
      <c r="R2579" s="68" t="str" cm="1">
        <f t="array" ref="R2579">_xlfn.SWITCH(ROUND(Q2579,0),5,"Excellent",4,"Good",3,"Ok","Bad")</f>
        <v>Good</v>
      </c>
      <c r="S2579" s="17">
        <v>39</v>
      </c>
      <c r="T2579" s="17" t="str">
        <f t="shared" si="162"/>
        <v>No</v>
      </c>
      <c r="U2579" s="82">
        <v>42814</v>
      </c>
      <c r="V2579" s="82">
        <v>43907</v>
      </c>
      <c r="W2579" s="17">
        <v>356</v>
      </c>
      <c r="X2579" s="17" t="str">
        <f t="shared" si="163"/>
        <v>Active</v>
      </c>
      <c r="Y2579" s="17" t="s">
        <v>15615</v>
      </c>
      <c r="Z2579" s="17"/>
    </row>
    <row r="2580" spans="1:26" x14ac:dyDescent="0.25">
      <c r="A2580">
        <v>2579</v>
      </c>
      <c r="B2580" s="17" t="s">
        <v>1884</v>
      </c>
      <c r="C2580" s="17">
        <v>1622</v>
      </c>
      <c r="D2580" s="17" t="str">
        <f>INDEX(Hosts!$A:$O,MATCH(Places!$C2580,Hosts!$A:$A,0),MATCH(Places!D$1,Hosts!$1:$1,0))</f>
        <v>Within a few hours</v>
      </c>
      <c r="E2580" s="87">
        <f>INDEX(Hosts!$A:$O,MATCH(Places!$C2580,Hosts!$A:$A,0),MATCH(Places!E$1,Hosts!$1:$1,0))</f>
        <v>0.8</v>
      </c>
      <c r="F2580" s="87">
        <f>INDEX(Hosts!$A:$O,MATCH(Places!$C2580,Hosts!$A:$A,0),MATCH(Places!F$1,Hosts!$1:$1,0))</f>
        <v>0.88</v>
      </c>
      <c r="G2580" s="17" t="str">
        <f>INDEX(Hosts!$A:$O,MATCH(Places!$C2580,Hosts!$A:$A,0),MATCH(Places!G$1,Hosts!$1:$1,0))</f>
        <v>Yes</v>
      </c>
      <c r="H2580" s="17">
        <v>26</v>
      </c>
      <c r="I2580" s="17" t="str">
        <f>INDEX(Neighborhoods!$A:$C,MATCH(Places!$H2580,Neighborhoods!$A:$A,0),MATCH(Places!I$1,Neighborhoods!$1:$1,0))</f>
        <v>Queens</v>
      </c>
      <c r="J2580" s="17" t="str">
        <f>INDEX(Neighborhoods!$A:$C,MATCH(Places!$H2580,Neighborhoods!$A:$A,0),MATCH(Places!J$1,Neighborhoods!$1:$1,0))</f>
        <v>Sunnyside</v>
      </c>
      <c r="K2580" s="17" t="s">
        <v>11822</v>
      </c>
      <c r="L2580" s="17" t="str">
        <f t="shared" si="160"/>
        <v>No</v>
      </c>
      <c r="M2580" s="17">
        <v>2</v>
      </c>
      <c r="N2580" s="17" t="str" cm="1">
        <f t="array" ref="N2580">_xlfn.IFS(M2580&lt;=2,"Small",M2580&lt;=5,"Medium",M2580&gt;5,"Large")</f>
        <v>Small</v>
      </c>
      <c r="O2580" s="65">
        <v>60</v>
      </c>
      <c r="P2580" s="87">
        <f t="shared" si="161"/>
        <v>0.03</v>
      </c>
      <c r="Q2580" s="68">
        <v>5</v>
      </c>
      <c r="R2580" s="68" t="str" cm="1">
        <f t="array" ref="R2580">_xlfn.SWITCH(ROUND(Q2580,0),5,"Excellent",4,"Good",3,"Ok","Bad")</f>
        <v>Excellent</v>
      </c>
      <c r="S2580" s="17">
        <v>8</v>
      </c>
      <c r="T2580" s="17" t="str">
        <f t="shared" si="162"/>
        <v>No</v>
      </c>
      <c r="U2580" s="82">
        <v>42834</v>
      </c>
      <c r="V2580" s="82">
        <v>43917</v>
      </c>
      <c r="W2580" s="17">
        <v>115</v>
      </c>
      <c r="X2580" s="17" t="str">
        <f t="shared" si="163"/>
        <v>Active</v>
      </c>
      <c r="Y2580" s="17" t="s">
        <v>15615</v>
      </c>
      <c r="Z2580" s="17"/>
    </row>
    <row r="2581" spans="1:26" x14ac:dyDescent="0.25">
      <c r="A2581">
        <v>2580</v>
      </c>
      <c r="B2581" s="17" t="s">
        <v>1885</v>
      </c>
      <c r="C2581" s="17">
        <v>1496</v>
      </c>
      <c r="D2581" s="17" t="str">
        <f>INDEX(Hosts!$A:$O,MATCH(Places!$C2581,Hosts!$A:$A,0),MATCH(Places!D$1,Hosts!$1:$1,0))</f>
        <v>Within an hour</v>
      </c>
      <c r="E2581" s="87">
        <f>INDEX(Hosts!$A:$O,MATCH(Places!$C2581,Hosts!$A:$A,0),MATCH(Places!E$1,Hosts!$1:$1,0))</f>
        <v>0.81</v>
      </c>
      <c r="F2581" s="87">
        <f>INDEX(Hosts!$A:$O,MATCH(Places!$C2581,Hosts!$A:$A,0),MATCH(Places!F$1,Hosts!$1:$1,0))</f>
        <v>0.85</v>
      </c>
      <c r="G2581" s="17" t="str">
        <f>INDEX(Hosts!$A:$O,MATCH(Places!$C2581,Hosts!$A:$A,0),MATCH(Places!G$1,Hosts!$1:$1,0))</f>
        <v>No</v>
      </c>
      <c r="H2581" s="17">
        <v>19</v>
      </c>
      <c r="I2581" s="17" t="str">
        <f>INDEX(Neighborhoods!$A:$C,MATCH(Places!$H2581,Neighborhoods!$A:$A,0),MATCH(Places!I$1,Neighborhoods!$1:$1,0))</f>
        <v>Manhattan</v>
      </c>
      <c r="J2581" s="17" t="str">
        <f>INDEX(Neighborhoods!$A:$C,MATCH(Places!$H2581,Neighborhoods!$A:$A,0),MATCH(Places!J$1,Neighborhoods!$1:$1,0))</f>
        <v>Upper East Side</v>
      </c>
      <c r="K2581" s="17" t="s">
        <v>1</v>
      </c>
      <c r="L2581" s="17" t="str">
        <f t="shared" si="160"/>
        <v>Yes</v>
      </c>
      <c r="M2581" s="17">
        <v>1</v>
      </c>
      <c r="N2581" s="17" t="str" cm="1">
        <f t="array" ref="N2581">_xlfn.IFS(M2581&lt;=2,"Small",M2581&lt;=5,"Medium",M2581&gt;5,"Large")</f>
        <v>Small</v>
      </c>
      <c r="O2581" s="65">
        <v>49</v>
      </c>
      <c r="P2581" s="87">
        <f t="shared" si="161"/>
        <v>0.03</v>
      </c>
      <c r="Q2581" s="68">
        <v>4</v>
      </c>
      <c r="R2581" s="68" t="str" cm="1">
        <f t="array" ref="R2581">_xlfn.SWITCH(ROUND(Q2581,0),5,"Excellent",4,"Good",3,"Ok","Bad")</f>
        <v>Good</v>
      </c>
      <c r="S2581" s="17">
        <v>5</v>
      </c>
      <c r="T2581" s="17" t="str">
        <f t="shared" si="162"/>
        <v>No</v>
      </c>
      <c r="U2581" s="82">
        <v>43252</v>
      </c>
      <c r="V2581" s="82">
        <v>43708</v>
      </c>
      <c r="W2581" s="17">
        <v>349</v>
      </c>
      <c r="X2581" s="17" t="str">
        <f t="shared" si="163"/>
        <v>Active</v>
      </c>
      <c r="Y2581" s="17" t="s">
        <v>15615</v>
      </c>
      <c r="Z2581" s="17"/>
    </row>
    <row r="2582" spans="1:26" x14ac:dyDescent="0.25">
      <c r="A2582">
        <v>2581</v>
      </c>
      <c r="B2582" s="17" t="s">
        <v>1886</v>
      </c>
      <c r="C2582" s="17">
        <v>3090</v>
      </c>
      <c r="D2582" s="17" t="str">
        <f>INDEX(Hosts!$A:$O,MATCH(Places!$C2582,Hosts!$A:$A,0),MATCH(Places!D$1,Hosts!$1:$1,0))</f>
        <v>Within an hour</v>
      </c>
      <c r="E2582" s="87">
        <f>INDEX(Hosts!$A:$O,MATCH(Places!$C2582,Hosts!$A:$A,0),MATCH(Places!E$1,Hosts!$1:$1,0))</f>
        <v>1</v>
      </c>
      <c r="F2582" s="87">
        <f>INDEX(Hosts!$A:$O,MATCH(Places!$C2582,Hosts!$A:$A,0),MATCH(Places!F$1,Hosts!$1:$1,0))</f>
        <v>1</v>
      </c>
      <c r="G2582" s="17" t="str">
        <f>INDEX(Hosts!$A:$O,MATCH(Places!$C2582,Hosts!$A:$A,0),MATCH(Places!G$1,Hosts!$1:$1,0))</f>
        <v>Yes</v>
      </c>
      <c r="H2582" s="17">
        <v>24</v>
      </c>
      <c r="I2582" s="17" t="str">
        <f>INDEX(Neighborhoods!$A:$C,MATCH(Places!$H2582,Neighborhoods!$A:$A,0),MATCH(Places!I$1,Neighborhoods!$1:$1,0))</f>
        <v>Queens</v>
      </c>
      <c r="J2582" s="17" t="str">
        <f>INDEX(Neighborhoods!$A:$C,MATCH(Places!$H2582,Neighborhoods!$A:$A,0),MATCH(Places!J$1,Neighborhoods!$1:$1,0))</f>
        <v>Long Island City</v>
      </c>
      <c r="K2582" s="17" t="s">
        <v>1</v>
      </c>
      <c r="L2582" s="17" t="str">
        <f t="shared" si="160"/>
        <v>Yes</v>
      </c>
      <c r="M2582" s="17">
        <v>2</v>
      </c>
      <c r="N2582" s="17" t="str" cm="1">
        <f t="array" ref="N2582">_xlfn.IFS(M2582&lt;=2,"Small",M2582&lt;=5,"Medium",M2582&gt;5,"Large")</f>
        <v>Small</v>
      </c>
      <c r="O2582" s="65">
        <v>48</v>
      </c>
      <c r="P2582" s="87">
        <f t="shared" si="161"/>
        <v>0.03</v>
      </c>
      <c r="Q2582" s="68">
        <v>4.83</v>
      </c>
      <c r="R2582" s="68" t="str" cm="1">
        <f t="array" ref="R2582">_xlfn.SWITCH(ROUND(Q2582,0),5,"Excellent",4,"Good",3,"Ok","Bad")</f>
        <v>Excellent</v>
      </c>
      <c r="S2582" s="17">
        <v>24</v>
      </c>
      <c r="T2582" s="17" t="str">
        <f t="shared" si="162"/>
        <v>No</v>
      </c>
      <c r="U2582" s="82">
        <v>42821</v>
      </c>
      <c r="V2582" s="82">
        <v>44003</v>
      </c>
      <c r="W2582" s="17">
        <v>180</v>
      </c>
      <c r="X2582" s="17" t="str">
        <f t="shared" si="163"/>
        <v>Active</v>
      </c>
      <c r="Y2582" s="17" t="s">
        <v>15616</v>
      </c>
      <c r="Z2582" s="17"/>
    </row>
    <row r="2583" spans="1:26" x14ac:dyDescent="0.25">
      <c r="A2583">
        <v>2582</v>
      </c>
      <c r="B2583" s="17" t="s">
        <v>1887</v>
      </c>
      <c r="C2583" s="17">
        <v>3161</v>
      </c>
      <c r="D2583" s="17" t="str">
        <f>INDEX(Hosts!$A:$O,MATCH(Places!$C2583,Hosts!$A:$A,0),MATCH(Places!D$1,Hosts!$1:$1,0))</f>
        <v>Within an hour</v>
      </c>
      <c r="E2583" s="87">
        <f>INDEX(Hosts!$A:$O,MATCH(Places!$C2583,Hosts!$A:$A,0),MATCH(Places!E$1,Hosts!$1:$1,0))</f>
        <v>1</v>
      </c>
      <c r="F2583" s="87">
        <f>INDEX(Hosts!$A:$O,MATCH(Places!$C2583,Hosts!$A:$A,0),MATCH(Places!F$1,Hosts!$1:$1,0))</f>
        <v>0.97</v>
      </c>
      <c r="G2583" s="17" t="str">
        <f>INDEX(Hosts!$A:$O,MATCH(Places!$C2583,Hosts!$A:$A,0),MATCH(Places!G$1,Hosts!$1:$1,0))</f>
        <v>No</v>
      </c>
      <c r="H2583" s="17">
        <v>21</v>
      </c>
      <c r="I2583" s="17" t="str">
        <f>INDEX(Neighborhoods!$A:$C,MATCH(Places!$H2583,Neighborhoods!$A:$A,0),MATCH(Places!I$1,Neighborhoods!$1:$1,0))</f>
        <v>Queens</v>
      </c>
      <c r="J2583" s="17" t="str">
        <f>INDEX(Neighborhoods!$A:$C,MATCH(Places!$H2583,Neighborhoods!$A:$A,0),MATCH(Places!J$1,Neighborhoods!$1:$1,0))</f>
        <v>Astoria</v>
      </c>
      <c r="K2583" s="17" t="s">
        <v>1</v>
      </c>
      <c r="L2583" s="17" t="str">
        <f t="shared" si="160"/>
        <v>Yes</v>
      </c>
      <c r="M2583" s="17">
        <v>2</v>
      </c>
      <c r="N2583" s="17" t="str" cm="1">
        <f t="array" ref="N2583">_xlfn.IFS(M2583&lt;=2,"Small",M2583&lt;=5,"Medium",M2583&gt;5,"Large")</f>
        <v>Small</v>
      </c>
      <c r="O2583" s="65">
        <v>70</v>
      </c>
      <c r="P2583" s="87">
        <f t="shared" si="161"/>
        <v>0.03</v>
      </c>
      <c r="Q2583" s="68">
        <v>4.66</v>
      </c>
      <c r="R2583" s="68" t="str" cm="1">
        <f t="array" ref="R2583">_xlfn.SWITCH(ROUND(Q2583,0),5,"Excellent",4,"Good",3,"Ok","Bad")</f>
        <v>Excellent</v>
      </c>
      <c r="S2583" s="17">
        <v>175</v>
      </c>
      <c r="T2583" s="17" t="str">
        <f t="shared" si="162"/>
        <v>No</v>
      </c>
      <c r="U2583" s="82">
        <v>42813</v>
      </c>
      <c r="V2583" s="82">
        <v>43840</v>
      </c>
      <c r="W2583" s="17">
        <v>363</v>
      </c>
      <c r="X2583" s="17" t="str">
        <f t="shared" si="163"/>
        <v>Active</v>
      </c>
      <c r="Y2583" s="17" t="s">
        <v>15616</v>
      </c>
      <c r="Z2583" s="17"/>
    </row>
    <row r="2584" spans="1:26" x14ac:dyDescent="0.25">
      <c r="A2584">
        <v>2583</v>
      </c>
      <c r="B2584" s="17" t="s">
        <v>1888</v>
      </c>
      <c r="C2584" s="17">
        <v>1114</v>
      </c>
      <c r="D2584" s="17" t="str">
        <f>INDEX(Hosts!$A:$O,MATCH(Places!$C2584,Hosts!$A:$A,0),MATCH(Places!D$1,Hosts!$1:$1,0))</f>
        <v>Within an hour</v>
      </c>
      <c r="E2584" s="87">
        <f>INDEX(Hosts!$A:$O,MATCH(Places!$C2584,Hosts!$A:$A,0),MATCH(Places!E$1,Hosts!$1:$1,0))</f>
        <v>1</v>
      </c>
      <c r="F2584" s="87">
        <f>INDEX(Hosts!$A:$O,MATCH(Places!$C2584,Hosts!$A:$A,0),MATCH(Places!F$1,Hosts!$1:$1,0))</f>
        <v>1</v>
      </c>
      <c r="G2584" s="17" t="str">
        <f>INDEX(Hosts!$A:$O,MATCH(Places!$C2584,Hosts!$A:$A,0),MATCH(Places!G$1,Hosts!$1:$1,0))</f>
        <v>Yes</v>
      </c>
      <c r="H2584" s="17">
        <v>7</v>
      </c>
      <c r="I2584" s="17" t="str">
        <f>INDEX(Neighborhoods!$A:$C,MATCH(Places!$H2584,Neighborhoods!$A:$A,0),MATCH(Places!I$1,Neighborhoods!$1:$1,0))</f>
        <v>Brooklyn</v>
      </c>
      <c r="J2584" s="17" t="str">
        <f>INDEX(Neighborhoods!$A:$C,MATCH(Places!$H2584,Neighborhoods!$A:$A,0),MATCH(Places!J$1,Neighborhoods!$1:$1,0))</f>
        <v>Bedford-Stuyvesant</v>
      </c>
      <c r="K2584" s="17" t="s">
        <v>11822</v>
      </c>
      <c r="L2584" s="17" t="str">
        <f t="shared" si="160"/>
        <v>No</v>
      </c>
      <c r="M2584" s="17">
        <v>2</v>
      </c>
      <c r="N2584" s="17" t="str" cm="1">
        <f t="array" ref="N2584">_xlfn.IFS(M2584&lt;=2,"Small",M2584&lt;=5,"Medium",M2584&gt;5,"Large")</f>
        <v>Small</v>
      </c>
      <c r="O2584" s="65">
        <v>110</v>
      </c>
      <c r="P2584" s="87">
        <f t="shared" si="161"/>
        <v>0.03</v>
      </c>
      <c r="Q2584" s="68">
        <v>5</v>
      </c>
      <c r="R2584" s="68" t="str" cm="1">
        <f t="array" ref="R2584">_xlfn.SWITCH(ROUND(Q2584,0),5,"Excellent",4,"Good",3,"Ok","Bad")</f>
        <v>Excellent</v>
      </c>
      <c r="S2584" s="17">
        <v>13</v>
      </c>
      <c r="T2584" s="17" t="str">
        <f t="shared" si="162"/>
        <v>No</v>
      </c>
      <c r="U2584" s="82">
        <v>43436</v>
      </c>
      <c r="V2584" s="82">
        <v>44016</v>
      </c>
      <c r="W2584" s="17">
        <v>0</v>
      </c>
      <c r="X2584" s="17" t="str">
        <f t="shared" si="163"/>
        <v>Inactive</v>
      </c>
      <c r="Y2584" s="17" t="s">
        <v>15615</v>
      </c>
      <c r="Z2584" s="17"/>
    </row>
    <row r="2585" spans="1:26" x14ac:dyDescent="0.25">
      <c r="A2585">
        <v>2584</v>
      </c>
      <c r="B2585" s="17" t="s">
        <v>1889</v>
      </c>
      <c r="C2585" s="17">
        <v>2117</v>
      </c>
      <c r="D2585" s="17" t="str">
        <f>INDEX(Hosts!$A:$O,MATCH(Places!$C2585,Hosts!$A:$A,0),MATCH(Places!D$1,Hosts!$1:$1,0))</f>
        <v>Within a few hours</v>
      </c>
      <c r="E2585" s="87">
        <f>INDEX(Hosts!$A:$O,MATCH(Places!$C2585,Hosts!$A:$A,0),MATCH(Places!E$1,Hosts!$1:$1,0))</f>
        <v>1</v>
      </c>
      <c r="F2585" s="87">
        <f>INDEX(Hosts!$A:$O,MATCH(Places!$C2585,Hosts!$A:$A,0),MATCH(Places!F$1,Hosts!$1:$1,0))</f>
        <v>0.33</v>
      </c>
      <c r="G2585" s="17" t="str">
        <f>INDEX(Hosts!$A:$O,MATCH(Places!$C2585,Hosts!$A:$A,0),MATCH(Places!G$1,Hosts!$1:$1,0))</f>
        <v>No</v>
      </c>
      <c r="H2585" s="17">
        <v>16</v>
      </c>
      <c r="I2585" s="17" t="str">
        <f>INDEX(Neighborhoods!$A:$C,MATCH(Places!$H2585,Neighborhoods!$A:$A,0),MATCH(Places!I$1,Neighborhoods!$1:$1,0))</f>
        <v>Manhattan</v>
      </c>
      <c r="J2585" s="17" t="str">
        <f>INDEX(Neighborhoods!$A:$C,MATCH(Places!$H2585,Neighborhoods!$A:$A,0),MATCH(Places!J$1,Neighborhoods!$1:$1,0))</f>
        <v>Harlem</v>
      </c>
      <c r="K2585" s="17" t="s">
        <v>1</v>
      </c>
      <c r="L2585" s="17" t="str">
        <f t="shared" si="160"/>
        <v>Yes</v>
      </c>
      <c r="M2585" s="17">
        <v>1</v>
      </c>
      <c r="N2585" s="17" t="str" cm="1">
        <f t="array" ref="N2585">_xlfn.IFS(M2585&lt;=2,"Small",M2585&lt;=5,"Medium",M2585&gt;5,"Large")</f>
        <v>Small</v>
      </c>
      <c r="O2585" s="65">
        <v>50</v>
      </c>
      <c r="P2585" s="87">
        <f t="shared" si="161"/>
        <v>0.03</v>
      </c>
      <c r="Q2585" s="68">
        <v>4.4000000000000004</v>
      </c>
      <c r="R2585" s="68" t="str" cm="1">
        <f t="array" ref="R2585">_xlfn.SWITCH(ROUND(Q2585,0),5,"Excellent",4,"Good",3,"Ok","Bad")</f>
        <v>Good</v>
      </c>
      <c r="S2585" s="17">
        <v>5</v>
      </c>
      <c r="T2585" s="17" t="str">
        <f t="shared" si="162"/>
        <v>No</v>
      </c>
      <c r="U2585" s="82">
        <v>42839</v>
      </c>
      <c r="V2585" s="82">
        <v>43841</v>
      </c>
      <c r="W2585" s="17">
        <v>364</v>
      </c>
      <c r="X2585" s="17" t="str">
        <f t="shared" si="163"/>
        <v>Active</v>
      </c>
      <c r="Y2585" s="17" t="s">
        <v>15615</v>
      </c>
      <c r="Z2585" s="17"/>
    </row>
    <row r="2586" spans="1:26" x14ac:dyDescent="0.25">
      <c r="A2586">
        <v>2585</v>
      </c>
      <c r="B2586" s="17" t="s">
        <v>1890</v>
      </c>
      <c r="C2586" s="17">
        <v>1494</v>
      </c>
      <c r="D2586" s="17" t="str">
        <f>INDEX(Hosts!$A:$O,MATCH(Places!$C2586,Hosts!$A:$A,0),MATCH(Places!D$1,Hosts!$1:$1,0))</f>
        <v>Within a few hours</v>
      </c>
      <c r="E2586" s="87">
        <f>INDEX(Hosts!$A:$O,MATCH(Places!$C2586,Hosts!$A:$A,0),MATCH(Places!E$1,Hosts!$1:$1,0))</f>
        <v>0.9</v>
      </c>
      <c r="F2586" s="87">
        <f>INDEX(Hosts!$A:$O,MATCH(Places!$C2586,Hosts!$A:$A,0),MATCH(Places!F$1,Hosts!$1:$1,0))</f>
        <v>0.85</v>
      </c>
      <c r="G2586" s="17" t="str">
        <f>INDEX(Hosts!$A:$O,MATCH(Places!$C2586,Hosts!$A:$A,0),MATCH(Places!G$1,Hosts!$1:$1,0))</f>
        <v>No</v>
      </c>
      <c r="H2586" s="17">
        <v>9</v>
      </c>
      <c r="I2586" s="17" t="str">
        <f>INDEX(Neighborhoods!$A:$C,MATCH(Places!$H2586,Neighborhoods!$A:$A,0),MATCH(Places!I$1,Neighborhoods!$1:$1,0))</f>
        <v>Brooklyn</v>
      </c>
      <c r="J2586" s="17" t="str">
        <f>INDEX(Neighborhoods!$A:$C,MATCH(Places!$H2586,Neighborhoods!$A:$A,0),MATCH(Places!J$1,Neighborhoods!$1:$1,0))</f>
        <v>Crown Heights</v>
      </c>
      <c r="K2586" s="17" t="s">
        <v>1</v>
      </c>
      <c r="L2586" s="17" t="str">
        <f t="shared" si="160"/>
        <v>Yes</v>
      </c>
      <c r="M2586" s="17">
        <v>1</v>
      </c>
      <c r="N2586" s="17" t="str" cm="1">
        <f t="array" ref="N2586">_xlfn.IFS(M2586&lt;=2,"Small",M2586&lt;=5,"Medium",M2586&gt;5,"Large")</f>
        <v>Small</v>
      </c>
      <c r="O2586" s="65">
        <v>50</v>
      </c>
      <c r="P2586" s="87">
        <f t="shared" si="161"/>
        <v>0.03</v>
      </c>
      <c r="Q2586" s="68">
        <v>4.75</v>
      </c>
      <c r="R2586" s="68" t="str" cm="1">
        <f t="array" ref="R2586">_xlfn.SWITCH(ROUND(Q2586,0),5,"Excellent",4,"Good",3,"Ok","Bad")</f>
        <v>Excellent</v>
      </c>
      <c r="S2586" s="17">
        <v>16</v>
      </c>
      <c r="T2586" s="17" t="str">
        <f t="shared" si="162"/>
        <v>No</v>
      </c>
      <c r="U2586" s="82">
        <v>42876</v>
      </c>
      <c r="V2586" s="82">
        <v>43341</v>
      </c>
      <c r="W2586" s="17">
        <v>74</v>
      </c>
      <c r="X2586" s="17" t="str">
        <f t="shared" si="163"/>
        <v>Active</v>
      </c>
      <c r="Y2586" s="17" t="s">
        <v>15615</v>
      </c>
      <c r="Z2586" s="17"/>
    </row>
    <row r="2587" spans="1:26" x14ac:dyDescent="0.25">
      <c r="A2587">
        <v>2586</v>
      </c>
      <c r="B2587" s="17" t="s">
        <v>14721</v>
      </c>
      <c r="C2587" s="17">
        <v>27</v>
      </c>
      <c r="D2587" s="17" t="str">
        <f>INDEX(Hosts!$A:$O,MATCH(Places!$C2587,Hosts!$A:$A,0),MATCH(Places!D$1,Hosts!$1:$1,0))</f>
        <v>Within an hour</v>
      </c>
      <c r="E2587" s="87">
        <f>INDEX(Hosts!$A:$O,MATCH(Places!$C2587,Hosts!$A:$A,0),MATCH(Places!E$1,Hosts!$1:$1,0))</f>
        <v>1</v>
      </c>
      <c r="F2587" s="87">
        <f>INDEX(Hosts!$A:$O,MATCH(Places!$C2587,Hosts!$A:$A,0),MATCH(Places!F$1,Hosts!$1:$1,0))</f>
        <v>1</v>
      </c>
      <c r="G2587" s="17" t="str">
        <f>INDEX(Hosts!$A:$O,MATCH(Places!$C2587,Hosts!$A:$A,0),MATCH(Places!G$1,Hosts!$1:$1,0))</f>
        <v>Yes</v>
      </c>
      <c r="H2587" s="17">
        <v>7</v>
      </c>
      <c r="I2587" s="17" t="str">
        <f>INDEX(Neighborhoods!$A:$C,MATCH(Places!$H2587,Neighborhoods!$A:$A,0),MATCH(Places!I$1,Neighborhoods!$1:$1,0))</f>
        <v>Brooklyn</v>
      </c>
      <c r="J2587" s="17" t="str">
        <f>INDEX(Neighborhoods!$A:$C,MATCH(Places!$H2587,Neighborhoods!$A:$A,0),MATCH(Places!J$1,Neighborhoods!$1:$1,0))</f>
        <v>Bedford-Stuyvesant</v>
      </c>
      <c r="K2587" s="17" t="s">
        <v>1</v>
      </c>
      <c r="L2587" s="17" t="str">
        <f t="shared" si="160"/>
        <v>Yes</v>
      </c>
      <c r="M2587" s="17">
        <v>2</v>
      </c>
      <c r="N2587" s="17" t="str" cm="1">
        <f t="array" ref="N2587">_xlfn.IFS(M2587&lt;=2,"Small",M2587&lt;=5,"Medium",M2587&gt;5,"Large")</f>
        <v>Small</v>
      </c>
      <c r="O2587" s="65">
        <v>90</v>
      </c>
      <c r="P2587" s="87">
        <f t="shared" si="161"/>
        <v>0.03</v>
      </c>
      <c r="Q2587" s="68">
        <v>4.9800000000000004</v>
      </c>
      <c r="R2587" s="68" t="str" cm="1">
        <f t="array" ref="R2587">_xlfn.SWITCH(ROUND(Q2587,0),5,"Excellent",4,"Good",3,"Ok","Bad")</f>
        <v>Excellent</v>
      </c>
      <c r="S2587" s="17">
        <v>197</v>
      </c>
      <c r="T2587" s="17" t="str">
        <f t="shared" si="162"/>
        <v>Yes</v>
      </c>
      <c r="U2587" s="82">
        <v>42816</v>
      </c>
      <c r="V2587" s="82">
        <v>43903</v>
      </c>
      <c r="W2587" s="17">
        <v>0</v>
      </c>
      <c r="X2587" s="17" t="str">
        <f t="shared" si="163"/>
        <v>Inactive</v>
      </c>
      <c r="Y2587" s="17" t="s">
        <v>15616</v>
      </c>
      <c r="Z2587" s="17"/>
    </row>
    <row r="2588" spans="1:26" x14ac:dyDescent="0.25">
      <c r="A2588">
        <v>2587</v>
      </c>
      <c r="B2588" s="17" t="s">
        <v>1891</v>
      </c>
      <c r="C2588" s="17">
        <v>1238</v>
      </c>
      <c r="D2588" s="17" t="str">
        <f>INDEX(Hosts!$A:$O,MATCH(Places!$C2588,Hosts!$A:$A,0),MATCH(Places!D$1,Hosts!$1:$1,0))</f>
        <v>Within a few hours</v>
      </c>
      <c r="E2588" s="87">
        <f>INDEX(Hosts!$A:$O,MATCH(Places!$C2588,Hosts!$A:$A,0),MATCH(Places!E$1,Hosts!$1:$1,0))</f>
        <v>1</v>
      </c>
      <c r="F2588" s="87">
        <f>INDEX(Hosts!$A:$O,MATCH(Places!$C2588,Hosts!$A:$A,0),MATCH(Places!F$1,Hosts!$1:$1,0))</f>
        <v>0.93</v>
      </c>
      <c r="G2588" s="17" t="str">
        <f>INDEX(Hosts!$A:$O,MATCH(Places!$C2588,Hosts!$A:$A,0),MATCH(Places!G$1,Hosts!$1:$1,0))</f>
        <v>No</v>
      </c>
      <c r="H2588" s="17">
        <v>19</v>
      </c>
      <c r="I2588" s="17" t="str">
        <f>INDEX(Neighborhoods!$A:$C,MATCH(Places!$H2588,Neighborhoods!$A:$A,0),MATCH(Places!I$1,Neighborhoods!$1:$1,0))</f>
        <v>Manhattan</v>
      </c>
      <c r="J2588" s="17" t="str">
        <f>INDEX(Neighborhoods!$A:$C,MATCH(Places!$H2588,Neighborhoods!$A:$A,0),MATCH(Places!J$1,Neighborhoods!$1:$1,0))</f>
        <v>Upper East Side</v>
      </c>
      <c r="K2588" s="17" t="s">
        <v>1</v>
      </c>
      <c r="L2588" s="17" t="str">
        <f t="shared" si="160"/>
        <v>Yes</v>
      </c>
      <c r="M2588" s="17">
        <v>3</v>
      </c>
      <c r="N2588" s="17" t="str" cm="1">
        <f t="array" ref="N2588">_xlfn.IFS(M2588&lt;=2,"Small",M2588&lt;=5,"Medium",M2588&gt;5,"Large")</f>
        <v>Medium</v>
      </c>
      <c r="O2588" s="65">
        <v>75</v>
      </c>
      <c r="P2588" s="87">
        <f t="shared" si="161"/>
        <v>0.03</v>
      </c>
      <c r="Q2588" s="68">
        <v>4.59</v>
      </c>
      <c r="R2588" s="68" t="str" cm="1">
        <f t="array" ref="R2588">_xlfn.SWITCH(ROUND(Q2588,0),5,"Excellent",4,"Good",3,"Ok","Bad")</f>
        <v>Excellent</v>
      </c>
      <c r="S2588" s="17">
        <v>85</v>
      </c>
      <c r="T2588" s="17" t="str">
        <f t="shared" si="162"/>
        <v>No</v>
      </c>
      <c r="U2588" s="82">
        <v>43013</v>
      </c>
      <c r="V2588" s="82">
        <v>43878</v>
      </c>
      <c r="W2588" s="17">
        <v>365</v>
      </c>
      <c r="X2588" s="17" t="str">
        <f t="shared" si="163"/>
        <v>Active</v>
      </c>
      <c r="Y2588" s="17" t="s">
        <v>15616</v>
      </c>
      <c r="Z2588" s="17"/>
    </row>
    <row r="2589" spans="1:26" x14ac:dyDescent="0.25">
      <c r="A2589">
        <v>2588</v>
      </c>
      <c r="B2589" s="17" t="s">
        <v>1892</v>
      </c>
      <c r="C2589" s="17">
        <v>2420</v>
      </c>
      <c r="D2589" s="17" t="str">
        <f>INDEX(Hosts!$A:$O,MATCH(Places!$C2589,Hosts!$A:$A,0),MATCH(Places!D$1,Hosts!$1:$1,0))</f>
        <v>Within an hour</v>
      </c>
      <c r="E2589" s="87">
        <f>INDEX(Hosts!$A:$O,MATCH(Places!$C2589,Hosts!$A:$A,0),MATCH(Places!E$1,Hosts!$1:$1,0))</f>
        <v>1</v>
      </c>
      <c r="F2589" s="87">
        <f>INDEX(Hosts!$A:$O,MATCH(Places!$C2589,Hosts!$A:$A,0),MATCH(Places!F$1,Hosts!$1:$1,0))</f>
        <v>0.99</v>
      </c>
      <c r="G2589" s="17" t="str">
        <f>INDEX(Hosts!$A:$O,MATCH(Places!$C2589,Hosts!$A:$A,0),MATCH(Places!G$1,Hosts!$1:$1,0))</f>
        <v>No</v>
      </c>
      <c r="H2589" s="17">
        <v>27</v>
      </c>
      <c r="I2589" s="17" t="str">
        <f>INDEX(Neighborhoods!$A:$C,MATCH(Places!$H2589,Neighborhoods!$A:$A,0),MATCH(Places!I$1,Neighborhoods!$1:$1,0))</f>
        <v>Staten Island</v>
      </c>
      <c r="J2589" s="17" t="str">
        <f>INDEX(Neighborhoods!$A:$C,MATCH(Places!$H2589,Neighborhoods!$A:$A,0),MATCH(Places!J$1,Neighborhoods!$1:$1,0))</f>
        <v>Arrochar</v>
      </c>
      <c r="K2589" s="17" t="s">
        <v>11822</v>
      </c>
      <c r="L2589" s="17" t="str">
        <f t="shared" si="160"/>
        <v>No</v>
      </c>
      <c r="M2589" s="17">
        <v>6</v>
      </c>
      <c r="N2589" s="17" t="str" cm="1">
        <f t="array" ref="N2589">_xlfn.IFS(M2589&lt;=2,"Small",M2589&lt;=5,"Medium",M2589&gt;5,"Large")</f>
        <v>Large</v>
      </c>
      <c r="O2589" s="65">
        <v>259</v>
      </c>
      <c r="P2589" s="87">
        <f t="shared" si="161"/>
        <v>0.04</v>
      </c>
      <c r="Q2589" s="68">
        <v>4.8899999999999997</v>
      </c>
      <c r="R2589" s="68" t="str" cm="1">
        <f t="array" ref="R2589">_xlfn.SWITCH(ROUND(Q2589,0),5,"Excellent",4,"Good",3,"Ok","Bad")</f>
        <v>Excellent</v>
      </c>
      <c r="S2589" s="17">
        <v>100</v>
      </c>
      <c r="T2589" s="17" t="str">
        <f t="shared" si="162"/>
        <v>No</v>
      </c>
      <c r="U2589" s="82">
        <v>42877</v>
      </c>
      <c r="V2589" s="82">
        <v>43988</v>
      </c>
      <c r="W2589" s="17">
        <v>0</v>
      </c>
      <c r="X2589" s="17" t="str">
        <f t="shared" si="163"/>
        <v>Inactive</v>
      </c>
      <c r="Y2589" s="17" t="s">
        <v>15616</v>
      </c>
      <c r="Z2589" s="17"/>
    </row>
    <row r="2590" spans="1:26" x14ac:dyDescent="0.25">
      <c r="A2590">
        <v>2589</v>
      </c>
      <c r="B2590" s="17" t="s">
        <v>1893</v>
      </c>
      <c r="C2590" s="17">
        <v>3179</v>
      </c>
      <c r="D2590" s="17" t="str">
        <f>INDEX(Hosts!$A:$O,MATCH(Places!$C2590,Hosts!$A:$A,0),MATCH(Places!D$1,Hosts!$1:$1,0))</f>
        <v>Within an hour</v>
      </c>
      <c r="E2590" s="87">
        <f>INDEX(Hosts!$A:$O,MATCH(Places!$C2590,Hosts!$A:$A,0),MATCH(Places!E$1,Hosts!$1:$1,0))</f>
        <v>1</v>
      </c>
      <c r="F2590" s="87">
        <f>INDEX(Hosts!$A:$O,MATCH(Places!$C2590,Hosts!$A:$A,0),MATCH(Places!F$1,Hosts!$1:$1,0))</f>
        <v>0.93</v>
      </c>
      <c r="G2590" s="17" t="str">
        <f>INDEX(Hosts!$A:$O,MATCH(Places!$C2590,Hosts!$A:$A,0),MATCH(Places!G$1,Hosts!$1:$1,0))</f>
        <v>Yes</v>
      </c>
      <c r="H2590" s="17">
        <v>22</v>
      </c>
      <c r="I2590" s="17" t="str">
        <f>INDEX(Neighborhoods!$A:$C,MATCH(Places!$H2590,Neighborhoods!$A:$A,0),MATCH(Places!I$1,Neighborhoods!$1:$1,0))</f>
        <v>Queens</v>
      </c>
      <c r="J2590" s="17" t="str">
        <f>INDEX(Neighborhoods!$A:$C,MATCH(Places!$H2590,Neighborhoods!$A:$A,0),MATCH(Places!J$1,Neighborhoods!$1:$1,0))</f>
        <v>Flushing</v>
      </c>
      <c r="K2590" s="17" t="s">
        <v>1</v>
      </c>
      <c r="L2590" s="17" t="str">
        <f t="shared" si="160"/>
        <v>Yes</v>
      </c>
      <c r="M2590" s="17">
        <v>3</v>
      </c>
      <c r="N2590" s="17" t="str" cm="1">
        <f t="array" ref="N2590">_xlfn.IFS(M2590&lt;=2,"Small",M2590&lt;=5,"Medium",M2590&gt;5,"Large")</f>
        <v>Medium</v>
      </c>
      <c r="O2590" s="65">
        <v>57</v>
      </c>
      <c r="P2590" s="87">
        <f t="shared" si="161"/>
        <v>0.03</v>
      </c>
      <c r="Q2590" s="68">
        <v>4.91</v>
      </c>
      <c r="R2590" s="68" t="str" cm="1">
        <f t="array" ref="R2590">_xlfn.SWITCH(ROUND(Q2590,0),5,"Excellent",4,"Good",3,"Ok","Bad")</f>
        <v>Excellent</v>
      </c>
      <c r="S2590" s="17">
        <v>146</v>
      </c>
      <c r="T2590" s="17" t="str">
        <f t="shared" si="162"/>
        <v>Yes</v>
      </c>
      <c r="U2590" s="82">
        <v>42820</v>
      </c>
      <c r="V2590" s="82">
        <v>43903</v>
      </c>
      <c r="W2590" s="17">
        <v>90</v>
      </c>
      <c r="X2590" s="17" t="str">
        <f t="shared" si="163"/>
        <v>Active</v>
      </c>
      <c r="Y2590" s="17" t="s">
        <v>15615</v>
      </c>
      <c r="Z2590" s="17"/>
    </row>
    <row r="2591" spans="1:26" x14ac:dyDescent="0.25">
      <c r="A2591">
        <v>2590</v>
      </c>
      <c r="B2591" s="17" t="s">
        <v>1894</v>
      </c>
      <c r="C2591" s="17">
        <v>2163</v>
      </c>
      <c r="D2591" s="17" t="str">
        <f>INDEX(Hosts!$A:$O,MATCH(Places!$C2591,Hosts!$A:$A,0),MATCH(Places!D$1,Hosts!$1:$1,0))</f>
        <v>Within a day</v>
      </c>
      <c r="E2591" s="87">
        <f>INDEX(Hosts!$A:$O,MATCH(Places!$C2591,Hosts!$A:$A,0),MATCH(Places!E$1,Hosts!$1:$1,0))</f>
        <v>0.8</v>
      </c>
      <c r="F2591" s="87">
        <f>INDEX(Hosts!$A:$O,MATCH(Places!$C2591,Hosts!$A:$A,0),MATCH(Places!F$1,Hosts!$1:$1,0))</f>
        <v>0.92</v>
      </c>
      <c r="G2591" s="17" t="str">
        <f>INDEX(Hosts!$A:$O,MATCH(Places!$C2591,Hosts!$A:$A,0),MATCH(Places!G$1,Hosts!$1:$1,0))</f>
        <v>Yes</v>
      </c>
      <c r="H2591" s="17">
        <v>7</v>
      </c>
      <c r="I2591" s="17" t="str">
        <f>INDEX(Neighborhoods!$A:$C,MATCH(Places!$H2591,Neighborhoods!$A:$A,0),MATCH(Places!I$1,Neighborhoods!$1:$1,0))</f>
        <v>Brooklyn</v>
      </c>
      <c r="J2591" s="17" t="str">
        <f>INDEX(Neighborhoods!$A:$C,MATCH(Places!$H2591,Neighborhoods!$A:$A,0),MATCH(Places!J$1,Neighborhoods!$1:$1,0))</f>
        <v>Bedford-Stuyvesant</v>
      </c>
      <c r="K2591" s="17" t="s">
        <v>11822</v>
      </c>
      <c r="L2591" s="17" t="str">
        <f t="shared" si="160"/>
        <v>No</v>
      </c>
      <c r="M2591" s="17">
        <v>8</v>
      </c>
      <c r="N2591" s="17" t="str" cm="1">
        <f t="array" ref="N2591">_xlfn.IFS(M2591&lt;=2,"Small",M2591&lt;=5,"Medium",M2591&gt;5,"Large")</f>
        <v>Large</v>
      </c>
      <c r="O2591" s="65">
        <v>275</v>
      </c>
      <c r="P2591" s="87">
        <f t="shared" si="161"/>
        <v>0.04</v>
      </c>
      <c r="Q2591" s="68">
        <v>4.92</v>
      </c>
      <c r="R2591" s="68" t="str" cm="1">
        <f t="array" ref="R2591">_xlfn.SWITCH(ROUND(Q2591,0),5,"Excellent",4,"Good",3,"Ok","Bad")</f>
        <v>Excellent</v>
      </c>
      <c r="S2591" s="17">
        <v>87</v>
      </c>
      <c r="T2591" s="17" t="str">
        <f t="shared" si="162"/>
        <v>No</v>
      </c>
      <c r="U2591" s="82">
        <v>42837</v>
      </c>
      <c r="V2591" s="82">
        <v>43893</v>
      </c>
      <c r="W2591" s="17">
        <v>82</v>
      </c>
      <c r="X2591" s="17" t="str">
        <f t="shared" si="163"/>
        <v>Active</v>
      </c>
      <c r="Y2591" s="17" t="s">
        <v>15615</v>
      </c>
      <c r="Z2591" s="17"/>
    </row>
    <row r="2592" spans="1:26" x14ac:dyDescent="0.25">
      <c r="A2592">
        <v>2591</v>
      </c>
      <c r="B2592" s="17" t="s">
        <v>1895</v>
      </c>
      <c r="C2592" s="17">
        <v>2729</v>
      </c>
      <c r="D2592" s="17" t="str">
        <f>INDEX(Hosts!$A:$O,MATCH(Places!$C2592,Hosts!$A:$A,0),MATCH(Places!D$1,Hosts!$1:$1,0))</f>
        <v>Within a day</v>
      </c>
      <c r="E2592" s="87">
        <f>INDEX(Hosts!$A:$O,MATCH(Places!$C2592,Hosts!$A:$A,0),MATCH(Places!E$1,Hosts!$1:$1,0))</f>
        <v>1</v>
      </c>
      <c r="F2592" s="87">
        <f>INDEX(Hosts!$A:$O,MATCH(Places!$C2592,Hosts!$A:$A,0),MATCH(Places!F$1,Hosts!$1:$1,0))</f>
        <v>1</v>
      </c>
      <c r="G2592" s="17" t="str">
        <f>INDEX(Hosts!$A:$O,MATCH(Places!$C2592,Hosts!$A:$A,0),MATCH(Places!G$1,Hosts!$1:$1,0))</f>
        <v>Yes</v>
      </c>
      <c r="H2592" s="17">
        <v>20</v>
      </c>
      <c r="I2592" s="17" t="str">
        <f>INDEX(Neighborhoods!$A:$C,MATCH(Places!$H2592,Neighborhoods!$A:$A,0),MATCH(Places!I$1,Neighborhoods!$1:$1,0))</f>
        <v>Manhattan</v>
      </c>
      <c r="J2592" s="17" t="str">
        <f>INDEX(Neighborhoods!$A:$C,MATCH(Places!$H2592,Neighborhoods!$A:$A,0),MATCH(Places!J$1,Neighborhoods!$1:$1,0))</f>
        <v>Upper West Side</v>
      </c>
      <c r="K2592" s="17" t="s">
        <v>11822</v>
      </c>
      <c r="L2592" s="17" t="str">
        <f t="shared" si="160"/>
        <v>No</v>
      </c>
      <c r="M2592" s="17">
        <v>2</v>
      </c>
      <c r="N2592" s="17" t="str" cm="1">
        <f t="array" ref="N2592">_xlfn.IFS(M2592&lt;=2,"Small",M2592&lt;=5,"Medium",M2592&gt;5,"Large")</f>
        <v>Small</v>
      </c>
      <c r="O2592" s="65">
        <v>225</v>
      </c>
      <c r="P2592" s="87">
        <f t="shared" si="161"/>
        <v>0.04</v>
      </c>
      <c r="Q2592" s="68">
        <v>4.99</v>
      </c>
      <c r="R2592" s="68" t="str" cm="1">
        <f t="array" ref="R2592">_xlfn.SWITCH(ROUND(Q2592,0),5,"Excellent",4,"Good",3,"Ok","Bad")</f>
        <v>Excellent</v>
      </c>
      <c r="S2592" s="17">
        <v>103</v>
      </c>
      <c r="T2592" s="17" t="str">
        <f t="shared" si="162"/>
        <v>Yes</v>
      </c>
      <c r="U2592" s="82">
        <v>42828</v>
      </c>
      <c r="V2592" s="82">
        <v>43897</v>
      </c>
      <c r="W2592" s="17">
        <v>162</v>
      </c>
      <c r="X2592" s="17" t="str">
        <f t="shared" si="163"/>
        <v>Active</v>
      </c>
      <c r="Y2592" s="17" t="s">
        <v>15615</v>
      </c>
      <c r="Z2592" s="17"/>
    </row>
    <row r="2593" spans="1:26" x14ac:dyDescent="0.25">
      <c r="A2593">
        <v>2592</v>
      </c>
      <c r="B2593" s="17" t="s">
        <v>1896</v>
      </c>
      <c r="C2593" s="17">
        <v>3048</v>
      </c>
      <c r="D2593" s="17" t="str">
        <f>INDEX(Hosts!$A:$O,MATCH(Places!$C2593,Hosts!$A:$A,0),MATCH(Places!D$1,Hosts!$1:$1,0))</f>
        <v>Within an hour</v>
      </c>
      <c r="E2593" s="87">
        <f>INDEX(Hosts!$A:$O,MATCH(Places!$C2593,Hosts!$A:$A,0),MATCH(Places!E$1,Hosts!$1:$1,0))</f>
        <v>1</v>
      </c>
      <c r="F2593" s="87">
        <f>INDEX(Hosts!$A:$O,MATCH(Places!$C2593,Hosts!$A:$A,0),MATCH(Places!F$1,Hosts!$1:$1,0))</f>
        <v>1</v>
      </c>
      <c r="G2593" s="17" t="str">
        <f>INDEX(Hosts!$A:$O,MATCH(Places!$C2593,Hosts!$A:$A,0),MATCH(Places!G$1,Hosts!$1:$1,0))</f>
        <v>Yes</v>
      </c>
      <c r="H2593" s="17">
        <v>7</v>
      </c>
      <c r="I2593" s="17" t="str">
        <f>INDEX(Neighborhoods!$A:$C,MATCH(Places!$H2593,Neighborhoods!$A:$A,0),MATCH(Places!I$1,Neighborhoods!$1:$1,0))</f>
        <v>Brooklyn</v>
      </c>
      <c r="J2593" s="17" t="str">
        <f>INDEX(Neighborhoods!$A:$C,MATCH(Places!$H2593,Neighborhoods!$A:$A,0),MATCH(Places!J$1,Neighborhoods!$1:$1,0))</f>
        <v>Bedford-Stuyvesant</v>
      </c>
      <c r="K2593" s="17" t="s">
        <v>11822</v>
      </c>
      <c r="L2593" s="17" t="str">
        <f t="shared" si="160"/>
        <v>No</v>
      </c>
      <c r="M2593" s="17">
        <v>4</v>
      </c>
      <c r="N2593" s="17" t="str" cm="1">
        <f t="array" ref="N2593">_xlfn.IFS(M2593&lt;=2,"Small",M2593&lt;=5,"Medium",M2593&gt;5,"Large")</f>
        <v>Medium</v>
      </c>
      <c r="O2593" s="65">
        <v>141</v>
      </c>
      <c r="P2593" s="87">
        <f t="shared" si="161"/>
        <v>0.03</v>
      </c>
      <c r="Q2593" s="68">
        <v>5</v>
      </c>
      <c r="R2593" s="68" t="str" cm="1">
        <f t="array" ref="R2593">_xlfn.SWITCH(ROUND(Q2593,0),5,"Excellent",4,"Good",3,"Ok","Bad")</f>
        <v>Excellent</v>
      </c>
      <c r="S2593" s="17">
        <v>54</v>
      </c>
      <c r="T2593" s="17" t="str">
        <f t="shared" si="162"/>
        <v>No</v>
      </c>
      <c r="U2593" s="82">
        <v>42838</v>
      </c>
      <c r="V2593" s="82">
        <v>43832</v>
      </c>
      <c r="W2593" s="17">
        <v>90</v>
      </c>
      <c r="X2593" s="17" t="str">
        <f t="shared" si="163"/>
        <v>Active</v>
      </c>
      <c r="Y2593" s="17" t="s">
        <v>15616</v>
      </c>
      <c r="Z2593" s="17"/>
    </row>
    <row r="2594" spans="1:26" x14ac:dyDescent="0.25">
      <c r="A2594">
        <v>2593</v>
      </c>
      <c r="B2594" s="17" t="s">
        <v>14978</v>
      </c>
      <c r="C2594" s="17">
        <v>1370</v>
      </c>
      <c r="D2594" s="17" t="str">
        <f>INDEX(Hosts!$A:$O,MATCH(Places!$C2594,Hosts!$A:$A,0),MATCH(Places!D$1,Hosts!$1:$1,0))</f>
        <v>Within a few hours</v>
      </c>
      <c r="E2594" s="87">
        <f>INDEX(Hosts!$A:$O,MATCH(Places!$C2594,Hosts!$A:$A,0),MATCH(Places!E$1,Hosts!$1:$1,0))</f>
        <v>1</v>
      </c>
      <c r="F2594" s="87">
        <f>INDEX(Hosts!$A:$O,MATCH(Places!$C2594,Hosts!$A:$A,0),MATCH(Places!F$1,Hosts!$1:$1,0))</f>
        <v>0.88</v>
      </c>
      <c r="G2594" s="17" t="str">
        <f>INDEX(Hosts!$A:$O,MATCH(Places!$C2594,Hosts!$A:$A,0),MATCH(Places!G$1,Hosts!$1:$1,0))</f>
        <v>No</v>
      </c>
      <c r="H2594" s="17">
        <v>20</v>
      </c>
      <c r="I2594" s="17" t="str">
        <f>INDEX(Neighborhoods!$A:$C,MATCH(Places!$H2594,Neighborhoods!$A:$A,0),MATCH(Places!I$1,Neighborhoods!$1:$1,0))</f>
        <v>Manhattan</v>
      </c>
      <c r="J2594" s="17" t="str">
        <f>INDEX(Neighborhoods!$A:$C,MATCH(Places!$H2594,Neighborhoods!$A:$A,0),MATCH(Places!J$1,Neighborhoods!$1:$1,0))</f>
        <v>Upper West Side</v>
      </c>
      <c r="K2594" s="17" t="s">
        <v>11822</v>
      </c>
      <c r="L2594" s="17" t="str">
        <f t="shared" si="160"/>
        <v>No</v>
      </c>
      <c r="M2594" s="17">
        <v>2</v>
      </c>
      <c r="N2594" s="17" t="str" cm="1">
        <f t="array" ref="N2594">_xlfn.IFS(M2594&lt;=2,"Small",M2594&lt;=5,"Medium",M2594&gt;5,"Large")</f>
        <v>Small</v>
      </c>
      <c r="O2594" s="65">
        <v>249</v>
      </c>
      <c r="P2594" s="87">
        <f t="shared" si="161"/>
        <v>0.04</v>
      </c>
      <c r="Q2594" s="68">
        <v>4.7699999999999996</v>
      </c>
      <c r="R2594" s="68" t="str" cm="1">
        <f t="array" ref="R2594">_xlfn.SWITCH(ROUND(Q2594,0),5,"Excellent",4,"Good",3,"Ok","Bad")</f>
        <v>Excellent</v>
      </c>
      <c r="S2594" s="17">
        <v>26</v>
      </c>
      <c r="T2594" s="17" t="str">
        <f t="shared" si="162"/>
        <v>No</v>
      </c>
      <c r="U2594" s="82">
        <v>42945</v>
      </c>
      <c r="V2594" s="82">
        <v>43876</v>
      </c>
      <c r="W2594" s="17">
        <v>83</v>
      </c>
      <c r="X2594" s="17" t="str">
        <f t="shared" si="163"/>
        <v>Active</v>
      </c>
      <c r="Y2594" s="17" t="s">
        <v>15615</v>
      </c>
      <c r="Z2594" s="17"/>
    </row>
    <row r="2595" spans="1:26" x14ac:dyDescent="0.25">
      <c r="A2595">
        <v>2594</v>
      </c>
      <c r="B2595" s="17" t="s">
        <v>1897</v>
      </c>
      <c r="C2595" s="17">
        <v>527</v>
      </c>
      <c r="D2595" s="17" t="str">
        <f>INDEX(Hosts!$A:$O,MATCH(Places!$C2595,Hosts!$A:$A,0),MATCH(Places!D$1,Hosts!$1:$1,0))</f>
        <v>Within a few hours</v>
      </c>
      <c r="E2595" s="87">
        <f>INDEX(Hosts!$A:$O,MATCH(Places!$C2595,Hosts!$A:$A,0),MATCH(Places!E$1,Hosts!$1:$1,0))</f>
        <v>0.92</v>
      </c>
      <c r="F2595" s="87">
        <f>INDEX(Hosts!$A:$O,MATCH(Places!$C2595,Hosts!$A:$A,0),MATCH(Places!F$1,Hosts!$1:$1,0))</f>
        <v>0.66</v>
      </c>
      <c r="G2595" s="17" t="str">
        <f>INDEX(Hosts!$A:$O,MATCH(Places!$C2595,Hosts!$A:$A,0),MATCH(Places!G$1,Hosts!$1:$1,0))</f>
        <v>Yes</v>
      </c>
      <c r="H2595" s="17">
        <v>30</v>
      </c>
      <c r="I2595" s="17" t="str">
        <f>INDEX(Neighborhoods!$A:$C,MATCH(Places!$H2595,Neighborhoods!$A:$A,0),MATCH(Places!I$1,Neighborhoods!$1:$1,0))</f>
        <v>Staten Island</v>
      </c>
      <c r="J2595" s="17" t="str">
        <f>INDEX(Neighborhoods!$A:$C,MATCH(Places!$H2595,Neighborhoods!$A:$A,0),MATCH(Places!J$1,Neighborhoods!$1:$1,0))</f>
        <v>Tompkinsville</v>
      </c>
      <c r="K2595" s="17" t="s">
        <v>11822</v>
      </c>
      <c r="L2595" s="17" t="str">
        <f t="shared" si="160"/>
        <v>No</v>
      </c>
      <c r="M2595" s="17">
        <v>8</v>
      </c>
      <c r="N2595" s="17" t="str" cm="1">
        <f t="array" ref="N2595">_xlfn.IFS(M2595&lt;=2,"Small",M2595&lt;=5,"Medium",M2595&gt;5,"Large")</f>
        <v>Large</v>
      </c>
      <c r="O2595" s="65">
        <v>82</v>
      </c>
      <c r="P2595" s="87">
        <f t="shared" si="161"/>
        <v>0.03</v>
      </c>
      <c r="Q2595" s="68">
        <v>4.99</v>
      </c>
      <c r="R2595" s="68" t="str" cm="1">
        <f t="array" ref="R2595">_xlfn.SWITCH(ROUND(Q2595,0),5,"Excellent",4,"Good",3,"Ok","Bad")</f>
        <v>Excellent</v>
      </c>
      <c r="S2595" s="17">
        <v>146</v>
      </c>
      <c r="T2595" s="17" t="str">
        <f t="shared" si="162"/>
        <v>Yes</v>
      </c>
      <c r="U2595" s="82">
        <v>42841</v>
      </c>
      <c r="V2595" s="82">
        <v>43941</v>
      </c>
      <c r="W2595" s="17">
        <v>187</v>
      </c>
      <c r="X2595" s="17" t="str">
        <f t="shared" si="163"/>
        <v>Active</v>
      </c>
      <c r="Y2595" s="17" t="s">
        <v>15615</v>
      </c>
      <c r="Z2595" s="17"/>
    </row>
    <row r="2596" spans="1:26" x14ac:dyDescent="0.25">
      <c r="A2596">
        <v>2595</v>
      </c>
      <c r="B2596" s="17" t="s">
        <v>15430</v>
      </c>
      <c r="C2596" s="17">
        <v>1975</v>
      </c>
      <c r="D2596" s="17" t="str">
        <f>INDEX(Hosts!$A:$O,MATCH(Places!$C2596,Hosts!$A:$A,0),MATCH(Places!D$1,Hosts!$1:$1,0))</f>
        <v>Within an hour</v>
      </c>
      <c r="E2596" s="87">
        <f>INDEX(Hosts!$A:$O,MATCH(Places!$C2596,Hosts!$A:$A,0),MATCH(Places!E$1,Hosts!$1:$1,0))</f>
        <v>1</v>
      </c>
      <c r="F2596" s="87">
        <f>INDEX(Hosts!$A:$O,MATCH(Places!$C2596,Hosts!$A:$A,0),MATCH(Places!F$1,Hosts!$1:$1,0))</f>
        <v>0.9</v>
      </c>
      <c r="G2596" s="17" t="str">
        <f>INDEX(Hosts!$A:$O,MATCH(Places!$C2596,Hosts!$A:$A,0),MATCH(Places!G$1,Hosts!$1:$1,0))</f>
        <v>Yes</v>
      </c>
      <c r="H2596" s="17">
        <v>22</v>
      </c>
      <c r="I2596" s="17" t="str">
        <f>INDEX(Neighborhoods!$A:$C,MATCH(Places!$H2596,Neighborhoods!$A:$A,0),MATCH(Places!I$1,Neighborhoods!$1:$1,0))</f>
        <v>Queens</v>
      </c>
      <c r="J2596" s="17" t="str">
        <f>INDEX(Neighborhoods!$A:$C,MATCH(Places!$H2596,Neighborhoods!$A:$A,0),MATCH(Places!J$1,Neighborhoods!$1:$1,0))</f>
        <v>Flushing</v>
      </c>
      <c r="K2596" s="17" t="s">
        <v>11822</v>
      </c>
      <c r="L2596" s="17" t="str">
        <f t="shared" si="160"/>
        <v>No</v>
      </c>
      <c r="M2596" s="17">
        <v>5</v>
      </c>
      <c r="N2596" s="17" t="str" cm="1">
        <f t="array" ref="N2596">_xlfn.IFS(M2596&lt;=2,"Small",M2596&lt;=5,"Medium",M2596&gt;5,"Large")</f>
        <v>Medium</v>
      </c>
      <c r="O2596" s="65">
        <v>246</v>
      </c>
      <c r="P2596" s="87">
        <f t="shared" si="161"/>
        <v>0.04</v>
      </c>
      <c r="Q2596" s="68">
        <v>4.7699999999999996</v>
      </c>
      <c r="R2596" s="68" t="str" cm="1">
        <f t="array" ref="R2596">_xlfn.SWITCH(ROUND(Q2596,0),5,"Excellent",4,"Good",3,"Ok","Bad")</f>
        <v>Excellent</v>
      </c>
      <c r="S2596" s="17">
        <v>22</v>
      </c>
      <c r="T2596" s="17" t="str">
        <f t="shared" si="162"/>
        <v>No</v>
      </c>
      <c r="U2596" s="82">
        <v>42834</v>
      </c>
      <c r="V2596" s="82">
        <v>43461</v>
      </c>
      <c r="W2596" s="17">
        <v>356</v>
      </c>
      <c r="X2596" s="17" t="str">
        <f t="shared" si="163"/>
        <v>Active</v>
      </c>
      <c r="Y2596" s="17" t="s">
        <v>15615</v>
      </c>
      <c r="Z2596" s="17"/>
    </row>
    <row r="2597" spans="1:26" x14ac:dyDescent="0.25">
      <c r="A2597">
        <v>2596</v>
      </c>
      <c r="B2597" s="17" t="s">
        <v>14925</v>
      </c>
      <c r="C2597" s="17">
        <v>566</v>
      </c>
      <c r="D2597" s="17" t="str">
        <f>INDEX(Hosts!$A:$O,MATCH(Places!$C2597,Hosts!$A:$A,0),MATCH(Places!D$1,Hosts!$1:$1,0))</f>
        <v>Within an hour</v>
      </c>
      <c r="E2597" s="87">
        <f>INDEX(Hosts!$A:$O,MATCH(Places!$C2597,Hosts!$A:$A,0),MATCH(Places!E$1,Hosts!$1:$1,0))</f>
        <v>1</v>
      </c>
      <c r="F2597" s="87">
        <f>INDEX(Hosts!$A:$O,MATCH(Places!$C2597,Hosts!$A:$A,0),MATCH(Places!F$1,Hosts!$1:$1,0))</f>
        <v>0.9</v>
      </c>
      <c r="G2597" s="17" t="str">
        <f>INDEX(Hosts!$A:$O,MATCH(Places!$C2597,Hosts!$A:$A,0),MATCH(Places!G$1,Hosts!$1:$1,0))</f>
        <v>No</v>
      </c>
      <c r="H2597" s="17">
        <v>10</v>
      </c>
      <c r="I2597" s="17" t="str">
        <f>INDEX(Neighborhoods!$A:$C,MATCH(Places!$H2597,Neighborhoods!$A:$A,0),MATCH(Places!I$1,Neighborhoods!$1:$1,0))</f>
        <v>Brooklyn</v>
      </c>
      <c r="J2597" s="17" t="str">
        <f>INDEX(Neighborhoods!$A:$C,MATCH(Places!$H2597,Neighborhoods!$A:$A,0),MATCH(Places!J$1,Neighborhoods!$1:$1,0))</f>
        <v>East Flatbush</v>
      </c>
      <c r="K2597" s="17" t="s">
        <v>1</v>
      </c>
      <c r="L2597" s="17" t="str">
        <f t="shared" si="160"/>
        <v>Yes</v>
      </c>
      <c r="M2597" s="17">
        <v>1</v>
      </c>
      <c r="N2597" s="17" t="str" cm="1">
        <f t="array" ref="N2597">_xlfn.IFS(M2597&lt;=2,"Small",M2597&lt;=5,"Medium",M2597&gt;5,"Large")</f>
        <v>Small</v>
      </c>
      <c r="O2597" s="65">
        <v>36</v>
      </c>
      <c r="P2597" s="87">
        <f t="shared" si="161"/>
        <v>0.03</v>
      </c>
      <c r="Q2597" s="68">
        <v>4.67</v>
      </c>
      <c r="R2597" s="68" t="str" cm="1">
        <f t="array" ref="R2597">_xlfn.SWITCH(ROUND(Q2597,0),5,"Excellent",4,"Good",3,"Ok","Bad")</f>
        <v>Excellent</v>
      </c>
      <c r="S2597" s="17">
        <v>3</v>
      </c>
      <c r="T2597" s="17" t="str">
        <f t="shared" si="162"/>
        <v>No</v>
      </c>
      <c r="U2597" s="82">
        <v>43619</v>
      </c>
      <c r="V2597" s="82">
        <v>43871</v>
      </c>
      <c r="W2597" s="17">
        <v>1</v>
      </c>
      <c r="X2597" s="17" t="str">
        <f t="shared" si="163"/>
        <v>Active</v>
      </c>
      <c r="Y2597" s="17" t="s">
        <v>15615</v>
      </c>
      <c r="Z2597" s="17"/>
    </row>
    <row r="2598" spans="1:26" x14ac:dyDescent="0.25">
      <c r="A2598">
        <v>2597</v>
      </c>
      <c r="B2598" s="17" t="s">
        <v>1898</v>
      </c>
      <c r="C2598" s="17">
        <v>1425</v>
      </c>
      <c r="D2598" s="17" t="str">
        <f>INDEX(Hosts!$A:$O,MATCH(Places!$C2598,Hosts!$A:$A,0),MATCH(Places!D$1,Hosts!$1:$1,0))</f>
        <v>Within a day</v>
      </c>
      <c r="E2598" s="87">
        <f>INDEX(Hosts!$A:$O,MATCH(Places!$C2598,Hosts!$A:$A,0),MATCH(Places!E$1,Hosts!$1:$1,0))</f>
        <v>0.67</v>
      </c>
      <c r="F2598" s="87">
        <f>INDEX(Hosts!$A:$O,MATCH(Places!$C2598,Hosts!$A:$A,0),MATCH(Places!F$1,Hosts!$1:$1,0))</f>
        <v>0.33</v>
      </c>
      <c r="G2598" s="17" t="str">
        <f>INDEX(Hosts!$A:$O,MATCH(Places!$C2598,Hosts!$A:$A,0),MATCH(Places!G$1,Hosts!$1:$1,0))</f>
        <v>No</v>
      </c>
      <c r="H2598" s="17">
        <v>8</v>
      </c>
      <c r="I2598" s="17" t="str">
        <f>INDEX(Neighborhoods!$A:$C,MATCH(Places!$H2598,Neighborhoods!$A:$A,0),MATCH(Places!I$1,Neighborhoods!$1:$1,0))</f>
        <v>Brooklyn</v>
      </c>
      <c r="J2598" s="17" t="str">
        <f>INDEX(Neighborhoods!$A:$C,MATCH(Places!$H2598,Neighborhoods!$A:$A,0),MATCH(Places!J$1,Neighborhoods!$1:$1,0))</f>
        <v>Bushwick</v>
      </c>
      <c r="K2598" s="17" t="s">
        <v>1</v>
      </c>
      <c r="L2598" s="17" t="str">
        <f t="shared" si="160"/>
        <v>Yes</v>
      </c>
      <c r="M2598" s="17">
        <v>2</v>
      </c>
      <c r="N2598" s="17" t="str" cm="1">
        <f t="array" ref="N2598">_xlfn.IFS(M2598&lt;=2,"Small",M2598&lt;=5,"Medium",M2598&gt;5,"Large")</f>
        <v>Small</v>
      </c>
      <c r="O2598" s="65">
        <v>45</v>
      </c>
      <c r="P2598" s="87">
        <f t="shared" si="161"/>
        <v>0.03</v>
      </c>
      <c r="Q2598" s="68">
        <v>4.67</v>
      </c>
      <c r="R2598" s="68" t="str" cm="1">
        <f t="array" ref="R2598">_xlfn.SWITCH(ROUND(Q2598,0),5,"Excellent",4,"Good",3,"Ok","Bad")</f>
        <v>Excellent</v>
      </c>
      <c r="S2598" s="17">
        <v>3</v>
      </c>
      <c r="T2598" s="17" t="str">
        <f t="shared" si="162"/>
        <v>No</v>
      </c>
      <c r="U2598" s="82">
        <v>42958</v>
      </c>
      <c r="V2598" s="82">
        <v>43008</v>
      </c>
      <c r="W2598" s="17">
        <v>259</v>
      </c>
      <c r="X2598" s="17" t="str">
        <f t="shared" si="163"/>
        <v>Active</v>
      </c>
      <c r="Y2598" s="17" t="s">
        <v>15615</v>
      </c>
      <c r="Z2598" s="17"/>
    </row>
    <row r="2599" spans="1:26" x14ac:dyDescent="0.25">
      <c r="A2599">
        <v>2598</v>
      </c>
      <c r="B2599" s="17" t="s">
        <v>14911</v>
      </c>
      <c r="C2599" s="17">
        <v>2442</v>
      </c>
      <c r="D2599" s="17" t="str">
        <f>INDEX(Hosts!$A:$O,MATCH(Places!$C2599,Hosts!$A:$A,0),MATCH(Places!D$1,Hosts!$1:$1,0))</f>
        <v>Within an hour</v>
      </c>
      <c r="E2599" s="87">
        <f>INDEX(Hosts!$A:$O,MATCH(Places!$C2599,Hosts!$A:$A,0),MATCH(Places!E$1,Hosts!$1:$1,0))</f>
        <v>1</v>
      </c>
      <c r="F2599" s="87">
        <f>INDEX(Hosts!$A:$O,MATCH(Places!$C2599,Hosts!$A:$A,0),MATCH(Places!F$1,Hosts!$1:$1,0))</f>
        <v>1</v>
      </c>
      <c r="G2599" s="17" t="str">
        <f>INDEX(Hosts!$A:$O,MATCH(Places!$C2599,Hosts!$A:$A,0),MATCH(Places!G$1,Hosts!$1:$1,0))</f>
        <v>Yes</v>
      </c>
      <c r="H2599" s="17">
        <v>7</v>
      </c>
      <c r="I2599" s="17" t="str">
        <f>INDEX(Neighborhoods!$A:$C,MATCH(Places!$H2599,Neighborhoods!$A:$A,0),MATCH(Places!I$1,Neighborhoods!$1:$1,0))</f>
        <v>Brooklyn</v>
      </c>
      <c r="J2599" s="17" t="str">
        <f>INDEX(Neighborhoods!$A:$C,MATCH(Places!$H2599,Neighborhoods!$A:$A,0),MATCH(Places!J$1,Neighborhoods!$1:$1,0))</f>
        <v>Bedford-Stuyvesant</v>
      </c>
      <c r="K2599" s="17" t="s">
        <v>1</v>
      </c>
      <c r="L2599" s="17" t="str">
        <f t="shared" si="160"/>
        <v>Yes</v>
      </c>
      <c r="M2599" s="17">
        <v>1</v>
      </c>
      <c r="N2599" s="17" t="str" cm="1">
        <f t="array" ref="N2599">_xlfn.IFS(M2599&lt;=2,"Small",M2599&lt;=5,"Medium",M2599&gt;5,"Large")</f>
        <v>Small</v>
      </c>
      <c r="O2599" s="65">
        <v>49</v>
      </c>
      <c r="P2599" s="87">
        <f t="shared" si="161"/>
        <v>0.03</v>
      </c>
      <c r="Q2599" s="68">
        <v>4.9000000000000004</v>
      </c>
      <c r="R2599" s="68" t="str" cm="1">
        <f t="array" ref="R2599">_xlfn.SWITCH(ROUND(Q2599,0),5,"Excellent",4,"Good",3,"Ok","Bad")</f>
        <v>Excellent</v>
      </c>
      <c r="S2599" s="17">
        <v>204</v>
      </c>
      <c r="T2599" s="17" t="str">
        <f t="shared" si="162"/>
        <v>Yes</v>
      </c>
      <c r="U2599" s="82">
        <v>42840</v>
      </c>
      <c r="V2599" s="82">
        <v>43918</v>
      </c>
      <c r="W2599" s="17">
        <v>0</v>
      </c>
      <c r="X2599" s="17" t="str">
        <f t="shared" si="163"/>
        <v>Inactive</v>
      </c>
      <c r="Y2599" s="17" t="s">
        <v>15615</v>
      </c>
      <c r="Z2599" s="17"/>
    </row>
    <row r="2600" spans="1:26" x14ac:dyDescent="0.25">
      <c r="A2600">
        <v>2599</v>
      </c>
      <c r="B2600" s="17" t="s">
        <v>1899</v>
      </c>
      <c r="C2600" s="17">
        <v>2177</v>
      </c>
      <c r="D2600" s="17" t="str">
        <f>INDEX(Hosts!$A:$O,MATCH(Places!$C2600,Hosts!$A:$A,0),MATCH(Places!D$1,Hosts!$1:$1,0))</f>
        <v>Within an hour</v>
      </c>
      <c r="E2600" s="87">
        <f>INDEX(Hosts!$A:$O,MATCH(Places!$C2600,Hosts!$A:$A,0),MATCH(Places!E$1,Hosts!$1:$1,0))</f>
        <v>1</v>
      </c>
      <c r="F2600" s="87">
        <f>INDEX(Hosts!$A:$O,MATCH(Places!$C2600,Hosts!$A:$A,0),MATCH(Places!F$1,Hosts!$1:$1,0))</f>
        <v>1</v>
      </c>
      <c r="G2600" s="17" t="str">
        <f>INDEX(Hosts!$A:$O,MATCH(Places!$C2600,Hosts!$A:$A,0),MATCH(Places!G$1,Hosts!$1:$1,0))</f>
        <v>Yes</v>
      </c>
      <c r="H2600" s="17">
        <v>8</v>
      </c>
      <c r="I2600" s="17" t="str">
        <f>INDEX(Neighborhoods!$A:$C,MATCH(Places!$H2600,Neighborhoods!$A:$A,0),MATCH(Places!I$1,Neighborhoods!$1:$1,0))</f>
        <v>Brooklyn</v>
      </c>
      <c r="J2600" s="17" t="str">
        <f>INDEX(Neighborhoods!$A:$C,MATCH(Places!$H2600,Neighborhoods!$A:$A,0),MATCH(Places!J$1,Neighborhoods!$1:$1,0))</f>
        <v>Bushwick</v>
      </c>
      <c r="K2600" s="17" t="s">
        <v>11822</v>
      </c>
      <c r="L2600" s="17" t="str">
        <f t="shared" si="160"/>
        <v>No</v>
      </c>
      <c r="M2600" s="17">
        <v>3</v>
      </c>
      <c r="N2600" s="17" t="str" cm="1">
        <f t="array" ref="N2600">_xlfn.IFS(M2600&lt;=2,"Small",M2600&lt;=5,"Medium",M2600&gt;5,"Large")</f>
        <v>Medium</v>
      </c>
      <c r="O2600" s="65">
        <v>95</v>
      </c>
      <c r="P2600" s="87">
        <f t="shared" si="161"/>
        <v>0.03</v>
      </c>
      <c r="Q2600" s="68">
        <v>4.84</v>
      </c>
      <c r="R2600" s="68" t="str" cm="1">
        <f t="array" ref="R2600">_xlfn.SWITCH(ROUND(Q2600,0),5,"Excellent",4,"Good",3,"Ok","Bad")</f>
        <v>Excellent</v>
      </c>
      <c r="S2600" s="17">
        <v>77</v>
      </c>
      <c r="T2600" s="17" t="str">
        <f t="shared" si="162"/>
        <v>No</v>
      </c>
      <c r="U2600" s="82">
        <v>42837</v>
      </c>
      <c r="V2600" s="82">
        <v>43901</v>
      </c>
      <c r="W2600" s="17">
        <v>75</v>
      </c>
      <c r="X2600" s="17" t="str">
        <f t="shared" si="163"/>
        <v>Active</v>
      </c>
      <c r="Y2600" s="17" t="s">
        <v>15615</v>
      </c>
      <c r="Z2600" s="17"/>
    </row>
    <row r="2601" spans="1:26" x14ac:dyDescent="0.25">
      <c r="A2601">
        <v>2600</v>
      </c>
      <c r="B2601" s="17" t="s">
        <v>1901</v>
      </c>
      <c r="C2601" s="17">
        <v>1965</v>
      </c>
      <c r="D2601" s="17" t="str">
        <f>INDEX(Hosts!$A:$O,MATCH(Places!$C2601,Hosts!$A:$A,0),MATCH(Places!D$1,Hosts!$1:$1,0))</f>
        <v>A few days or more</v>
      </c>
      <c r="E2601" s="87">
        <f>INDEX(Hosts!$A:$O,MATCH(Places!$C2601,Hosts!$A:$A,0),MATCH(Places!E$1,Hosts!$1:$1,0))</f>
        <v>0</v>
      </c>
      <c r="F2601" s="87">
        <f>INDEX(Hosts!$A:$O,MATCH(Places!$C2601,Hosts!$A:$A,0),MATCH(Places!F$1,Hosts!$1:$1,0))</f>
        <v>0.69</v>
      </c>
      <c r="G2601" s="17" t="str">
        <f>INDEX(Hosts!$A:$O,MATCH(Places!$C2601,Hosts!$A:$A,0),MATCH(Places!G$1,Hosts!$1:$1,0))</f>
        <v>No</v>
      </c>
      <c r="H2601" s="17">
        <v>15</v>
      </c>
      <c r="I2601" s="17" t="str">
        <f>INDEX(Neighborhoods!$A:$C,MATCH(Places!$H2601,Neighborhoods!$A:$A,0),MATCH(Places!I$1,Neighborhoods!$1:$1,0))</f>
        <v>Manhattan</v>
      </c>
      <c r="J2601" s="17" t="str">
        <f>INDEX(Neighborhoods!$A:$C,MATCH(Places!$H2601,Neighborhoods!$A:$A,0),MATCH(Places!J$1,Neighborhoods!$1:$1,0))</f>
        <v>East Village</v>
      </c>
      <c r="K2601" s="17" t="s">
        <v>1</v>
      </c>
      <c r="L2601" s="17" t="str">
        <f t="shared" si="160"/>
        <v>Yes</v>
      </c>
      <c r="M2601" s="17">
        <v>2</v>
      </c>
      <c r="N2601" s="17" t="str" cm="1">
        <f t="array" ref="N2601">_xlfn.IFS(M2601&lt;=2,"Small",M2601&lt;=5,"Medium",M2601&gt;5,"Large")</f>
        <v>Small</v>
      </c>
      <c r="O2601" s="65">
        <v>100</v>
      </c>
      <c r="P2601" s="87">
        <f t="shared" si="161"/>
        <v>0.03</v>
      </c>
      <c r="Q2601" s="68">
        <v>4.8099999999999996</v>
      </c>
      <c r="R2601" s="68" t="str" cm="1">
        <f t="array" ref="R2601">_xlfn.SWITCH(ROUND(Q2601,0),5,"Excellent",4,"Good",3,"Ok","Bad")</f>
        <v>Excellent</v>
      </c>
      <c r="S2601" s="17">
        <v>91</v>
      </c>
      <c r="T2601" s="17" t="str">
        <f t="shared" si="162"/>
        <v>No</v>
      </c>
      <c r="U2601" s="82">
        <v>42825</v>
      </c>
      <c r="V2601" s="82">
        <v>43848</v>
      </c>
      <c r="W2601" s="17">
        <v>90</v>
      </c>
      <c r="X2601" s="17" t="str">
        <f t="shared" si="163"/>
        <v>Active</v>
      </c>
      <c r="Y2601" s="17" t="s">
        <v>15616</v>
      </c>
      <c r="Z2601" s="17"/>
    </row>
    <row r="2602" spans="1:26" x14ac:dyDescent="0.25">
      <c r="A2602">
        <v>2601</v>
      </c>
      <c r="B2602" s="17" t="s">
        <v>1902</v>
      </c>
      <c r="C2602" s="17">
        <v>3188</v>
      </c>
      <c r="D2602" s="17" t="str">
        <f>INDEX(Hosts!$A:$O,MATCH(Places!$C2602,Hosts!$A:$A,0),MATCH(Places!D$1,Hosts!$1:$1,0))</f>
        <v>Within an hour</v>
      </c>
      <c r="E2602" s="87">
        <f>INDEX(Hosts!$A:$O,MATCH(Places!$C2602,Hosts!$A:$A,0),MATCH(Places!E$1,Hosts!$1:$1,0))</f>
        <v>1</v>
      </c>
      <c r="F2602" s="87">
        <f>INDEX(Hosts!$A:$O,MATCH(Places!$C2602,Hosts!$A:$A,0),MATCH(Places!F$1,Hosts!$1:$1,0))</f>
        <v>1</v>
      </c>
      <c r="G2602" s="17" t="str">
        <f>INDEX(Hosts!$A:$O,MATCH(Places!$C2602,Hosts!$A:$A,0),MATCH(Places!G$1,Hosts!$1:$1,0))</f>
        <v>No</v>
      </c>
      <c r="H2602" s="17">
        <v>12</v>
      </c>
      <c r="I2602" s="17" t="str">
        <f>INDEX(Neighborhoods!$A:$C,MATCH(Places!$H2602,Neighborhoods!$A:$A,0),MATCH(Places!I$1,Neighborhoods!$1:$1,0))</f>
        <v>Brooklyn</v>
      </c>
      <c r="J2602" s="17" t="str">
        <f>INDEX(Neighborhoods!$A:$C,MATCH(Places!$H2602,Neighborhoods!$A:$A,0),MATCH(Places!J$1,Neighborhoods!$1:$1,0))</f>
        <v>Williamsburg</v>
      </c>
      <c r="K2602" s="17" t="s">
        <v>11822</v>
      </c>
      <c r="L2602" s="17" t="str">
        <f t="shared" si="160"/>
        <v>No</v>
      </c>
      <c r="M2602" s="17">
        <v>4</v>
      </c>
      <c r="N2602" s="17" t="str" cm="1">
        <f t="array" ref="N2602">_xlfn.IFS(M2602&lt;=2,"Small",M2602&lt;=5,"Medium",M2602&gt;5,"Large")</f>
        <v>Medium</v>
      </c>
      <c r="O2602" s="65">
        <v>190</v>
      </c>
      <c r="P2602" s="87">
        <f t="shared" si="161"/>
        <v>0.03</v>
      </c>
      <c r="Q2602" s="68">
        <v>4.82</v>
      </c>
      <c r="R2602" s="68" t="str" cm="1">
        <f t="array" ref="R2602">_xlfn.SWITCH(ROUND(Q2602,0),5,"Excellent",4,"Good",3,"Ok","Bad")</f>
        <v>Excellent</v>
      </c>
      <c r="S2602" s="17">
        <v>11</v>
      </c>
      <c r="T2602" s="17" t="str">
        <f t="shared" si="162"/>
        <v>No</v>
      </c>
      <c r="U2602" s="82">
        <v>42874</v>
      </c>
      <c r="V2602" s="82">
        <v>43909</v>
      </c>
      <c r="W2602" s="17">
        <v>78</v>
      </c>
      <c r="X2602" s="17" t="str">
        <f t="shared" si="163"/>
        <v>Active</v>
      </c>
      <c r="Y2602" s="17" t="s">
        <v>15615</v>
      </c>
      <c r="Z2602" s="17"/>
    </row>
    <row r="2603" spans="1:26" x14ac:dyDescent="0.25">
      <c r="A2603">
        <v>2602</v>
      </c>
      <c r="B2603" s="17" t="s">
        <v>14181</v>
      </c>
      <c r="C2603" s="17">
        <v>948</v>
      </c>
      <c r="D2603" s="17" t="str">
        <f>INDEX(Hosts!$A:$O,MATCH(Places!$C2603,Hosts!$A:$A,0),MATCH(Places!D$1,Hosts!$1:$1,0))</f>
        <v>Within an hour</v>
      </c>
      <c r="E2603" s="87">
        <f>INDEX(Hosts!$A:$O,MATCH(Places!$C2603,Hosts!$A:$A,0),MATCH(Places!E$1,Hosts!$1:$1,0))</f>
        <v>1</v>
      </c>
      <c r="F2603" s="87">
        <f>INDEX(Hosts!$A:$O,MATCH(Places!$C2603,Hosts!$A:$A,0),MATCH(Places!F$1,Hosts!$1:$1,0))</f>
        <v>0.91</v>
      </c>
      <c r="G2603" s="17" t="str">
        <f>INDEX(Hosts!$A:$O,MATCH(Places!$C2603,Hosts!$A:$A,0),MATCH(Places!G$1,Hosts!$1:$1,0))</f>
        <v>Yes</v>
      </c>
      <c r="H2603" s="17">
        <v>20</v>
      </c>
      <c r="I2603" s="17" t="str">
        <f>INDEX(Neighborhoods!$A:$C,MATCH(Places!$H2603,Neighborhoods!$A:$A,0),MATCH(Places!I$1,Neighborhoods!$1:$1,0))</f>
        <v>Manhattan</v>
      </c>
      <c r="J2603" s="17" t="str">
        <f>INDEX(Neighborhoods!$A:$C,MATCH(Places!$H2603,Neighborhoods!$A:$A,0),MATCH(Places!J$1,Neighborhoods!$1:$1,0))</f>
        <v>Upper West Side</v>
      </c>
      <c r="K2603" s="17" t="s">
        <v>1</v>
      </c>
      <c r="L2603" s="17" t="str">
        <f t="shared" si="160"/>
        <v>Yes</v>
      </c>
      <c r="M2603" s="17">
        <v>2</v>
      </c>
      <c r="N2603" s="17" t="str" cm="1">
        <f t="array" ref="N2603">_xlfn.IFS(M2603&lt;=2,"Small",M2603&lt;=5,"Medium",M2603&gt;5,"Large")</f>
        <v>Small</v>
      </c>
      <c r="O2603" s="65">
        <v>99</v>
      </c>
      <c r="P2603" s="87">
        <f t="shared" si="161"/>
        <v>0.03</v>
      </c>
      <c r="Q2603" s="68">
        <v>5</v>
      </c>
      <c r="R2603" s="68" t="str" cm="1">
        <f t="array" ref="R2603">_xlfn.SWITCH(ROUND(Q2603,0),5,"Excellent",4,"Good",3,"Ok","Bad")</f>
        <v>Excellent</v>
      </c>
      <c r="S2603" s="17">
        <v>36</v>
      </c>
      <c r="T2603" s="17" t="str">
        <f t="shared" si="162"/>
        <v>No</v>
      </c>
      <c r="U2603" s="82">
        <v>42843</v>
      </c>
      <c r="V2603" s="82">
        <v>43625</v>
      </c>
      <c r="W2603" s="17">
        <v>89</v>
      </c>
      <c r="X2603" s="17" t="str">
        <f t="shared" si="163"/>
        <v>Active</v>
      </c>
      <c r="Y2603" s="17" t="s">
        <v>15616</v>
      </c>
      <c r="Z2603" s="17"/>
    </row>
    <row r="2604" spans="1:26" x14ac:dyDescent="0.25">
      <c r="A2604">
        <v>2603</v>
      </c>
      <c r="B2604" s="17" t="s">
        <v>1903</v>
      </c>
      <c r="C2604" s="17">
        <v>1965</v>
      </c>
      <c r="D2604" s="17" t="str">
        <f>INDEX(Hosts!$A:$O,MATCH(Places!$C2604,Hosts!$A:$A,0),MATCH(Places!D$1,Hosts!$1:$1,0))</f>
        <v>A few days or more</v>
      </c>
      <c r="E2604" s="87">
        <f>INDEX(Hosts!$A:$O,MATCH(Places!$C2604,Hosts!$A:$A,0),MATCH(Places!E$1,Hosts!$1:$1,0))</f>
        <v>0</v>
      </c>
      <c r="F2604" s="87">
        <f>INDEX(Hosts!$A:$O,MATCH(Places!$C2604,Hosts!$A:$A,0),MATCH(Places!F$1,Hosts!$1:$1,0))</f>
        <v>0.69</v>
      </c>
      <c r="G2604" s="17" t="str">
        <f>INDEX(Hosts!$A:$O,MATCH(Places!$C2604,Hosts!$A:$A,0),MATCH(Places!G$1,Hosts!$1:$1,0))</f>
        <v>No</v>
      </c>
      <c r="H2604" s="17">
        <v>15</v>
      </c>
      <c r="I2604" s="17" t="str">
        <f>INDEX(Neighborhoods!$A:$C,MATCH(Places!$H2604,Neighborhoods!$A:$A,0),MATCH(Places!I$1,Neighborhoods!$1:$1,0))</f>
        <v>Manhattan</v>
      </c>
      <c r="J2604" s="17" t="str">
        <f>INDEX(Neighborhoods!$A:$C,MATCH(Places!$H2604,Neighborhoods!$A:$A,0),MATCH(Places!J$1,Neighborhoods!$1:$1,0))</f>
        <v>East Village</v>
      </c>
      <c r="K2604" s="17" t="s">
        <v>11822</v>
      </c>
      <c r="L2604" s="17" t="str">
        <f t="shared" si="160"/>
        <v>No</v>
      </c>
      <c r="M2604" s="17">
        <v>4</v>
      </c>
      <c r="N2604" s="17" t="str" cm="1">
        <f t="array" ref="N2604">_xlfn.IFS(M2604&lt;=2,"Small",M2604&lt;=5,"Medium",M2604&gt;5,"Large")</f>
        <v>Medium</v>
      </c>
      <c r="O2604" s="65">
        <v>240</v>
      </c>
      <c r="P2604" s="87">
        <f t="shared" si="161"/>
        <v>0.04</v>
      </c>
      <c r="Q2604" s="68">
        <v>4.71</v>
      </c>
      <c r="R2604" s="68" t="str" cm="1">
        <f t="array" ref="R2604">_xlfn.SWITCH(ROUND(Q2604,0),5,"Excellent",4,"Good",3,"Ok","Bad")</f>
        <v>Excellent</v>
      </c>
      <c r="S2604" s="17">
        <v>14</v>
      </c>
      <c r="T2604" s="17" t="str">
        <f t="shared" si="162"/>
        <v>No</v>
      </c>
      <c r="U2604" s="82">
        <v>42900</v>
      </c>
      <c r="V2604" s="82">
        <v>43833</v>
      </c>
      <c r="W2604" s="17">
        <v>341</v>
      </c>
      <c r="X2604" s="17" t="str">
        <f t="shared" si="163"/>
        <v>Active</v>
      </c>
      <c r="Y2604" s="17" t="s">
        <v>15615</v>
      </c>
      <c r="Z2604" s="17"/>
    </row>
    <row r="2605" spans="1:26" x14ac:dyDescent="0.25">
      <c r="A2605">
        <v>2604</v>
      </c>
      <c r="B2605" s="17" t="s">
        <v>1904</v>
      </c>
      <c r="C2605" s="17">
        <v>2630</v>
      </c>
      <c r="D2605" s="17" t="str">
        <f>INDEX(Hosts!$A:$O,MATCH(Places!$C2605,Hosts!$A:$A,0),MATCH(Places!D$1,Hosts!$1:$1,0))</f>
        <v>Within a day</v>
      </c>
      <c r="E2605" s="87">
        <f>INDEX(Hosts!$A:$O,MATCH(Places!$C2605,Hosts!$A:$A,0),MATCH(Places!E$1,Hosts!$1:$1,0))</f>
        <v>0.56999999999999995</v>
      </c>
      <c r="F2605" s="87">
        <f>INDEX(Hosts!$A:$O,MATCH(Places!$C2605,Hosts!$A:$A,0),MATCH(Places!F$1,Hosts!$1:$1,0))</f>
        <v>1</v>
      </c>
      <c r="G2605" s="17" t="str">
        <f>INDEX(Hosts!$A:$O,MATCH(Places!$C2605,Hosts!$A:$A,0),MATCH(Places!G$1,Hosts!$1:$1,0))</f>
        <v>Yes</v>
      </c>
      <c r="H2605" s="17">
        <v>16</v>
      </c>
      <c r="I2605" s="17" t="str">
        <f>INDEX(Neighborhoods!$A:$C,MATCH(Places!$H2605,Neighborhoods!$A:$A,0),MATCH(Places!I$1,Neighborhoods!$1:$1,0))</f>
        <v>Manhattan</v>
      </c>
      <c r="J2605" s="17" t="str">
        <f>INDEX(Neighborhoods!$A:$C,MATCH(Places!$H2605,Neighborhoods!$A:$A,0),MATCH(Places!J$1,Neighborhoods!$1:$1,0))</f>
        <v>Harlem</v>
      </c>
      <c r="K2605" s="17" t="s">
        <v>11822</v>
      </c>
      <c r="L2605" s="17" t="str">
        <f t="shared" si="160"/>
        <v>No</v>
      </c>
      <c r="M2605" s="17">
        <v>4</v>
      </c>
      <c r="N2605" s="17" t="str" cm="1">
        <f t="array" ref="N2605">_xlfn.IFS(M2605&lt;=2,"Small",M2605&lt;=5,"Medium",M2605&gt;5,"Large")</f>
        <v>Medium</v>
      </c>
      <c r="O2605" s="65">
        <v>160</v>
      </c>
      <c r="P2605" s="87">
        <f t="shared" si="161"/>
        <v>0.03</v>
      </c>
      <c r="Q2605" s="68">
        <v>4.9000000000000004</v>
      </c>
      <c r="R2605" s="68" t="str" cm="1">
        <f t="array" ref="R2605">_xlfn.SWITCH(ROUND(Q2605,0),5,"Excellent",4,"Good",3,"Ok","Bad")</f>
        <v>Excellent</v>
      </c>
      <c r="S2605" s="17">
        <v>107</v>
      </c>
      <c r="T2605" s="17" t="str">
        <f t="shared" si="162"/>
        <v>Yes</v>
      </c>
      <c r="U2605" s="82">
        <v>42834</v>
      </c>
      <c r="V2605" s="82">
        <v>43898</v>
      </c>
      <c r="W2605" s="17">
        <v>77</v>
      </c>
      <c r="X2605" s="17" t="str">
        <f t="shared" si="163"/>
        <v>Active</v>
      </c>
      <c r="Y2605" s="17" t="s">
        <v>15616</v>
      </c>
      <c r="Z2605" s="17"/>
    </row>
    <row r="2606" spans="1:26" x14ac:dyDescent="0.25">
      <c r="A2606">
        <v>2605</v>
      </c>
      <c r="B2606" s="17" t="s">
        <v>14829</v>
      </c>
      <c r="C2606" s="17">
        <v>891</v>
      </c>
      <c r="D2606" s="17" t="str">
        <f>INDEX(Hosts!$A:$O,MATCH(Places!$C2606,Hosts!$A:$A,0),MATCH(Places!D$1,Hosts!$1:$1,0))</f>
        <v>Within an hour</v>
      </c>
      <c r="E2606" s="87">
        <f>INDEX(Hosts!$A:$O,MATCH(Places!$C2606,Hosts!$A:$A,0),MATCH(Places!E$1,Hosts!$1:$1,0))</f>
        <v>1</v>
      </c>
      <c r="F2606" s="87">
        <f>INDEX(Hosts!$A:$O,MATCH(Places!$C2606,Hosts!$A:$A,0),MATCH(Places!F$1,Hosts!$1:$1,0))</f>
        <v>1</v>
      </c>
      <c r="G2606" s="17" t="str">
        <f>INDEX(Hosts!$A:$O,MATCH(Places!$C2606,Hosts!$A:$A,0),MATCH(Places!G$1,Hosts!$1:$1,0))</f>
        <v>No</v>
      </c>
      <c r="H2606" s="17">
        <v>19</v>
      </c>
      <c r="I2606" s="17" t="str">
        <f>INDEX(Neighborhoods!$A:$C,MATCH(Places!$H2606,Neighborhoods!$A:$A,0),MATCH(Places!I$1,Neighborhoods!$1:$1,0))</f>
        <v>Manhattan</v>
      </c>
      <c r="J2606" s="17" t="str">
        <f>INDEX(Neighborhoods!$A:$C,MATCH(Places!$H2606,Neighborhoods!$A:$A,0),MATCH(Places!J$1,Neighborhoods!$1:$1,0))</f>
        <v>Upper East Side</v>
      </c>
      <c r="K2606" s="17" t="s">
        <v>11822</v>
      </c>
      <c r="L2606" s="17" t="str">
        <f t="shared" si="160"/>
        <v>No</v>
      </c>
      <c r="M2606" s="17">
        <v>2</v>
      </c>
      <c r="N2606" s="17" t="str" cm="1">
        <f t="array" ref="N2606">_xlfn.IFS(M2606&lt;=2,"Small",M2606&lt;=5,"Medium",M2606&gt;5,"Large")</f>
        <v>Small</v>
      </c>
      <c r="O2606" s="65">
        <v>120</v>
      </c>
      <c r="P2606" s="87">
        <f t="shared" si="161"/>
        <v>0.03</v>
      </c>
      <c r="Q2606" s="68">
        <v>4.8600000000000003</v>
      </c>
      <c r="R2606" s="68" t="str" cm="1">
        <f t="array" ref="R2606">_xlfn.SWITCH(ROUND(Q2606,0),5,"Excellent",4,"Good",3,"Ok","Bad")</f>
        <v>Excellent</v>
      </c>
      <c r="S2606" s="17">
        <v>7</v>
      </c>
      <c r="T2606" s="17" t="str">
        <f t="shared" si="162"/>
        <v>No</v>
      </c>
      <c r="U2606" s="82">
        <v>43317</v>
      </c>
      <c r="V2606" s="82">
        <v>43714</v>
      </c>
      <c r="W2606" s="17">
        <v>180</v>
      </c>
      <c r="X2606" s="17" t="str">
        <f t="shared" si="163"/>
        <v>Active</v>
      </c>
      <c r="Y2606" s="17" t="s">
        <v>15616</v>
      </c>
      <c r="Z2606" s="17"/>
    </row>
    <row r="2607" spans="1:26" x14ac:dyDescent="0.25">
      <c r="A2607">
        <v>2606</v>
      </c>
      <c r="B2607" s="17" t="s">
        <v>1905</v>
      </c>
      <c r="C2607" s="17">
        <v>1520</v>
      </c>
      <c r="D2607" s="17" t="str">
        <f>INDEX(Hosts!$A:$O,MATCH(Places!$C2607,Hosts!$A:$A,0),MATCH(Places!D$1,Hosts!$1:$1,0))</f>
        <v>Within a few hours</v>
      </c>
      <c r="E2607" s="87">
        <f>INDEX(Hosts!$A:$O,MATCH(Places!$C2607,Hosts!$A:$A,0),MATCH(Places!E$1,Hosts!$1:$1,0))</f>
        <v>1</v>
      </c>
      <c r="F2607" s="87">
        <f>INDEX(Hosts!$A:$O,MATCH(Places!$C2607,Hosts!$A:$A,0),MATCH(Places!F$1,Hosts!$1:$1,0))</f>
        <v>0.82</v>
      </c>
      <c r="G2607" s="17" t="str">
        <f>INDEX(Hosts!$A:$O,MATCH(Places!$C2607,Hosts!$A:$A,0),MATCH(Places!G$1,Hosts!$1:$1,0))</f>
        <v>No</v>
      </c>
      <c r="H2607" s="17">
        <v>1</v>
      </c>
      <c r="I2607" s="17" t="str">
        <f>INDEX(Neighborhoods!$A:$C,MATCH(Places!$H2607,Neighborhoods!$A:$A,0),MATCH(Places!I$1,Neighborhoods!$1:$1,0))</f>
        <v>Bronx</v>
      </c>
      <c r="J2607" s="17" t="str">
        <f>INDEX(Neighborhoods!$A:$C,MATCH(Places!$H2607,Neighborhoods!$A:$A,0),MATCH(Places!J$1,Neighborhoods!$1:$1,0))</f>
        <v>Allerton</v>
      </c>
      <c r="K2607" s="17" t="s">
        <v>11822</v>
      </c>
      <c r="L2607" s="17" t="str">
        <f t="shared" si="160"/>
        <v>No</v>
      </c>
      <c r="M2607" s="17">
        <v>7</v>
      </c>
      <c r="N2607" s="17" t="str" cm="1">
        <f t="array" ref="N2607">_xlfn.IFS(M2607&lt;=2,"Small",M2607&lt;=5,"Medium",M2607&gt;5,"Large")</f>
        <v>Large</v>
      </c>
      <c r="O2607" s="65">
        <v>102</v>
      </c>
      <c r="P2607" s="87">
        <f t="shared" si="161"/>
        <v>0.03</v>
      </c>
      <c r="Q2607" s="68">
        <v>4.67</v>
      </c>
      <c r="R2607" s="68" t="str" cm="1">
        <f t="array" ref="R2607">_xlfn.SWITCH(ROUND(Q2607,0),5,"Excellent",4,"Good",3,"Ok","Bad")</f>
        <v>Excellent</v>
      </c>
      <c r="S2607" s="17">
        <v>97</v>
      </c>
      <c r="T2607" s="17" t="str">
        <f t="shared" si="162"/>
        <v>No</v>
      </c>
      <c r="U2607" s="82">
        <v>42835</v>
      </c>
      <c r="V2607" s="82">
        <v>43959</v>
      </c>
      <c r="W2607" s="17">
        <v>350</v>
      </c>
      <c r="X2607" s="17" t="str">
        <f t="shared" si="163"/>
        <v>Active</v>
      </c>
      <c r="Y2607" s="17" t="s">
        <v>15615</v>
      </c>
      <c r="Z2607" s="17"/>
    </row>
    <row r="2608" spans="1:26" x14ac:dyDescent="0.25">
      <c r="A2608">
        <v>2607</v>
      </c>
      <c r="B2608" s="17" t="s">
        <v>1906</v>
      </c>
      <c r="C2608" s="17">
        <v>3193</v>
      </c>
      <c r="D2608" s="17" t="str">
        <f>INDEX(Hosts!$A:$O,MATCH(Places!$C2608,Hosts!$A:$A,0),MATCH(Places!D$1,Hosts!$1:$1,0))</f>
        <v>Within a few hours</v>
      </c>
      <c r="E2608" s="87">
        <f>INDEX(Hosts!$A:$O,MATCH(Places!$C2608,Hosts!$A:$A,0),MATCH(Places!E$1,Hosts!$1:$1,0))</f>
        <v>0.72</v>
      </c>
      <c r="F2608" s="87">
        <f>INDEX(Hosts!$A:$O,MATCH(Places!$C2608,Hosts!$A:$A,0),MATCH(Places!F$1,Hosts!$1:$1,0))</f>
        <v>1</v>
      </c>
      <c r="G2608" s="17" t="str">
        <f>INDEX(Hosts!$A:$O,MATCH(Places!$C2608,Hosts!$A:$A,0),MATCH(Places!G$1,Hosts!$1:$1,0))</f>
        <v>No</v>
      </c>
      <c r="H2608" s="17">
        <v>13</v>
      </c>
      <c r="I2608" s="17" t="str">
        <f>INDEX(Neighborhoods!$A:$C,MATCH(Places!$H2608,Neighborhoods!$A:$A,0),MATCH(Places!I$1,Neighborhoods!$1:$1,0))</f>
        <v>Manhattan</v>
      </c>
      <c r="J2608" s="17" t="str">
        <f>INDEX(Neighborhoods!$A:$C,MATCH(Places!$H2608,Neighborhoods!$A:$A,0),MATCH(Places!J$1,Neighborhoods!$1:$1,0))</f>
        <v>Chelsea</v>
      </c>
      <c r="K2608" s="17" t="s">
        <v>11822</v>
      </c>
      <c r="L2608" s="17" t="str">
        <f t="shared" si="160"/>
        <v>No</v>
      </c>
      <c r="M2608" s="17">
        <v>8</v>
      </c>
      <c r="N2608" s="17" t="str" cm="1">
        <f t="array" ref="N2608">_xlfn.IFS(M2608&lt;=2,"Small",M2608&lt;=5,"Medium",M2608&gt;5,"Large")</f>
        <v>Large</v>
      </c>
      <c r="O2608" s="65">
        <v>150</v>
      </c>
      <c r="P2608" s="87">
        <f t="shared" si="161"/>
        <v>0.03</v>
      </c>
      <c r="Q2608" s="68">
        <v>4.87</v>
      </c>
      <c r="R2608" s="68" t="str" cm="1">
        <f t="array" ref="R2608">_xlfn.SWITCH(ROUND(Q2608,0),5,"Excellent",4,"Good",3,"Ok","Bad")</f>
        <v>Excellent</v>
      </c>
      <c r="S2608" s="17">
        <v>161</v>
      </c>
      <c r="T2608" s="17" t="str">
        <f t="shared" si="162"/>
        <v>Yes</v>
      </c>
      <c r="U2608" s="82">
        <v>42831</v>
      </c>
      <c r="V2608" s="82">
        <v>44026</v>
      </c>
      <c r="W2608" s="17">
        <v>325</v>
      </c>
      <c r="X2608" s="17" t="str">
        <f t="shared" si="163"/>
        <v>Active</v>
      </c>
      <c r="Y2608" s="17" t="s">
        <v>15616</v>
      </c>
      <c r="Z2608" s="17"/>
    </row>
    <row r="2609" spans="1:26" x14ac:dyDescent="0.25">
      <c r="A2609">
        <v>2608</v>
      </c>
      <c r="B2609" s="17" t="s">
        <v>15529</v>
      </c>
      <c r="C2609" s="17">
        <v>3194</v>
      </c>
      <c r="D2609" s="17" t="str">
        <f>INDEX(Hosts!$A:$O,MATCH(Places!$C2609,Hosts!$A:$A,0),MATCH(Places!D$1,Hosts!$1:$1,0))</f>
        <v>Within an hour</v>
      </c>
      <c r="E2609" s="87">
        <f>INDEX(Hosts!$A:$O,MATCH(Places!$C2609,Hosts!$A:$A,0),MATCH(Places!E$1,Hosts!$1:$1,0))</f>
        <v>1</v>
      </c>
      <c r="F2609" s="87">
        <f>INDEX(Hosts!$A:$O,MATCH(Places!$C2609,Hosts!$A:$A,0),MATCH(Places!F$1,Hosts!$1:$1,0))</f>
        <v>1</v>
      </c>
      <c r="G2609" s="17" t="str">
        <f>INDEX(Hosts!$A:$O,MATCH(Places!$C2609,Hosts!$A:$A,0),MATCH(Places!G$1,Hosts!$1:$1,0))</f>
        <v>Yes</v>
      </c>
      <c r="H2609" s="17">
        <v>11</v>
      </c>
      <c r="I2609" s="17" t="str">
        <f>INDEX(Neighborhoods!$A:$C,MATCH(Places!$H2609,Neighborhoods!$A:$A,0),MATCH(Places!I$1,Neighborhoods!$1:$1,0))</f>
        <v>Brooklyn</v>
      </c>
      <c r="J2609" s="17" t="str">
        <f>INDEX(Neighborhoods!$A:$C,MATCH(Places!$H2609,Neighborhoods!$A:$A,0),MATCH(Places!J$1,Neighborhoods!$1:$1,0))</f>
        <v>Greenpoint</v>
      </c>
      <c r="K2609" s="17" t="s">
        <v>11822</v>
      </c>
      <c r="L2609" s="17" t="str">
        <f t="shared" si="160"/>
        <v>No</v>
      </c>
      <c r="M2609" s="17">
        <v>4</v>
      </c>
      <c r="N2609" s="17" t="str" cm="1">
        <f t="array" ref="N2609">_xlfn.IFS(M2609&lt;=2,"Small",M2609&lt;=5,"Medium",M2609&gt;5,"Large")</f>
        <v>Medium</v>
      </c>
      <c r="O2609" s="65">
        <v>100</v>
      </c>
      <c r="P2609" s="87">
        <f t="shared" si="161"/>
        <v>0.03</v>
      </c>
      <c r="Q2609" s="68">
        <v>4.99</v>
      </c>
      <c r="R2609" s="68" t="str" cm="1">
        <f t="array" ref="R2609">_xlfn.SWITCH(ROUND(Q2609,0),5,"Excellent",4,"Good",3,"Ok","Bad")</f>
        <v>Excellent</v>
      </c>
      <c r="S2609" s="17">
        <v>91</v>
      </c>
      <c r="T2609" s="17" t="str">
        <f t="shared" si="162"/>
        <v>No</v>
      </c>
      <c r="U2609" s="82">
        <v>42857</v>
      </c>
      <c r="V2609" s="82">
        <v>44052</v>
      </c>
      <c r="W2609" s="17">
        <v>27</v>
      </c>
      <c r="X2609" s="17" t="str">
        <f t="shared" si="163"/>
        <v>Active</v>
      </c>
      <c r="Y2609" s="17" t="s">
        <v>15615</v>
      </c>
      <c r="Z2609" s="17"/>
    </row>
    <row r="2610" spans="1:26" x14ac:dyDescent="0.25">
      <c r="A2610">
        <v>2609</v>
      </c>
      <c r="B2610" s="17" t="s">
        <v>1907</v>
      </c>
      <c r="C2610" s="17">
        <v>3179</v>
      </c>
      <c r="D2610" s="17" t="str">
        <f>INDEX(Hosts!$A:$O,MATCH(Places!$C2610,Hosts!$A:$A,0),MATCH(Places!D$1,Hosts!$1:$1,0))</f>
        <v>Within an hour</v>
      </c>
      <c r="E2610" s="87">
        <f>INDEX(Hosts!$A:$O,MATCH(Places!$C2610,Hosts!$A:$A,0),MATCH(Places!E$1,Hosts!$1:$1,0))</f>
        <v>1</v>
      </c>
      <c r="F2610" s="87">
        <f>INDEX(Hosts!$A:$O,MATCH(Places!$C2610,Hosts!$A:$A,0),MATCH(Places!F$1,Hosts!$1:$1,0))</f>
        <v>0.93</v>
      </c>
      <c r="G2610" s="17" t="str">
        <f>INDEX(Hosts!$A:$O,MATCH(Places!$C2610,Hosts!$A:$A,0),MATCH(Places!G$1,Hosts!$1:$1,0))</f>
        <v>Yes</v>
      </c>
      <c r="H2610" s="17">
        <v>22</v>
      </c>
      <c r="I2610" s="17" t="str">
        <f>INDEX(Neighborhoods!$A:$C,MATCH(Places!$H2610,Neighborhoods!$A:$A,0),MATCH(Places!I$1,Neighborhoods!$1:$1,0))</f>
        <v>Queens</v>
      </c>
      <c r="J2610" s="17" t="str">
        <f>INDEX(Neighborhoods!$A:$C,MATCH(Places!$H2610,Neighborhoods!$A:$A,0),MATCH(Places!J$1,Neighborhoods!$1:$1,0))</f>
        <v>Flushing</v>
      </c>
      <c r="K2610" s="17" t="s">
        <v>1</v>
      </c>
      <c r="L2610" s="17" t="str">
        <f t="shared" si="160"/>
        <v>Yes</v>
      </c>
      <c r="M2610" s="17">
        <v>3</v>
      </c>
      <c r="N2610" s="17" t="str" cm="1">
        <f t="array" ref="N2610">_xlfn.IFS(M2610&lt;=2,"Small",M2610&lt;=5,"Medium",M2610&gt;5,"Large")</f>
        <v>Medium</v>
      </c>
      <c r="O2610" s="65">
        <v>57</v>
      </c>
      <c r="P2610" s="87">
        <f t="shared" si="161"/>
        <v>0.03</v>
      </c>
      <c r="Q2610" s="68">
        <v>4.9800000000000004</v>
      </c>
      <c r="R2610" s="68" t="str" cm="1">
        <f t="array" ref="R2610">_xlfn.SWITCH(ROUND(Q2610,0),5,"Excellent",4,"Good",3,"Ok","Bad")</f>
        <v>Excellent</v>
      </c>
      <c r="S2610" s="17">
        <v>109</v>
      </c>
      <c r="T2610" s="17" t="str">
        <f t="shared" si="162"/>
        <v>Yes</v>
      </c>
      <c r="U2610" s="82">
        <v>42844</v>
      </c>
      <c r="V2610" s="82">
        <v>43913</v>
      </c>
      <c r="W2610" s="17">
        <v>85</v>
      </c>
      <c r="X2610" s="17" t="str">
        <f t="shared" si="163"/>
        <v>Active</v>
      </c>
      <c r="Y2610" s="17" t="s">
        <v>15615</v>
      </c>
      <c r="Z2610" s="17"/>
    </row>
    <row r="2611" spans="1:26" x14ac:dyDescent="0.25">
      <c r="A2611">
        <v>2610</v>
      </c>
      <c r="B2611" s="17" t="s">
        <v>1908</v>
      </c>
      <c r="C2611" s="17">
        <v>3195</v>
      </c>
      <c r="D2611" s="17" t="str">
        <f>INDEX(Hosts!$A:$O,MATCH(Places!$C2611,Hosts!$A:$A,0),MATCH(Places!D$1,Hosts!$1:$1,0))</f>
        <v>Within an hour</v>
      </c>
      <c r="E2611" s="87">
        <f>INDEX(Hosts!$A:$O,MATCH(Places!$C2611,Hosts!$A:$A,0),MATCH(Places!E$1,Hosts!$1:$1,0))</f>
        <v>1</v>
      </c>
      <c r="F2611" s="87">
        <f>INDEX(Hosts!$A:$O,MATCH(Places!$C2611,Hosts!$A:$A,0),MATCH(Places!F$1,Hosts!$1:$1,0))</f>
        <v>1</v>
      </c>
      <c r="G2611" s="17" t="str">
        <f>INDEX(Hosts!$A:$O,MATCH(Places!$C2611,Hosts!$A:$A,0),MATCH(Places!G$1,Hosts!$1:$1,0))</f>
        <v>Yes</v>
      </c>
      <c r="H2611" s="17">
        <v>17</v>
      </c>
      <c r="I2611" s="17" t="str">
        <f>INDEX(Neighborhoods!$A:$C,MATCH(Places!$H2611,Neighborhoods!$A:$A,0),MATCH(Places!I$1,Neighborhoods!$1:$1,0))</f>
        <v>Manhattan</v>
      </c>
      <c r="J2611" s="17" t="str">
        <f>INDEX(Neighborhoods!$A:$C,MATCH(Places!$H2611,Neighborhoods!$A:$A,0),MATCH(Places!J$1,Neighborhoods!$1:$1,0))</f>
        <v>Hell's Kitchen</v>
      </c>
      <c r="K2611" s="17" t="s">
        <v>1</v>
      </c>
      <c r="L2611" s="17" t="str">
        <f t="shared" si="160"/>
        <v>Yes</v>
      </c>
      <c r="M2611" s="17">
        <v>2</v>
      </c>
      <c r="N2611" s="17" t="str" cm="1">
        <f t="array" ref="N2611">_xlfn.IFS(M2611&lt;=2,"Small",M2611&lt;=5,"Medium",M2611&gt;5,"Large")</f>
        <v>Small</v>
      </c>
      <c r="O2611" s="65">
        <v>85</v>
      </c>
      <c r="P2611" s="87">
        <f t="shared" si="161"/>
        <v>0.03</v>
      </c>
      <c r="Q2611" s="68">
        <v>4.82</v>
      </c>
      <c r="R2611" s="68" t="str" cm="1">
        <f t="array" ref="R2611">_xlfn.SWITCH(ROUND(Q2611,0),5,"Excellent",4,"Good",3,"Ok","Bad")</f>
        <v>Excellent</v>
      </c>
      <c r="S2611" s="17">
        <v>282</v>
      </c>
      <c r="T2611" s="17" t="str">
        <f t="shared" si="162"/>
        <v>Yes</v>
      </c>
      <c r="U2611" s="82">
        <v>42852</v>
      </c>
      <c r="V2611" s="82">
        <v>43891</v>
      </c>
      <c r="W2611" s="17">
        <v>2</v>
      </c>
      <c r="X2611" s="17" t="str">
        <f t="shared" si="163"/>
        <v>Active</v>
      </c>
      <c r="Y2611" s="17" t="s">
        <v>15616</v>
      </c>
      <c r="Z2611" s="17"/>
    </row>
    <row r="2612" spans="1:26" x14ac:dyDescent="0.25">
      <c r="A2612">
        <v>2611</v>
      </c>
      <c r="B2612" s="17" t="s">
        <v>1909</v>
      </c>
      <c r="C2612" s="17">
        <v>2737</v>
      </c>
      <c r="D2612" s="17" t="str">
        <f>INDEX(Hosts!$A:$O,MATCH(Places!$C2612,Hosts!$A:$A,0),MATCH(Places!D$1,Hosts!$1:$1,0))</f>
        <v>Within an hour</v>
      </c>
      <c r="E2612" s="87">
        <f>INDEX(Hosts!$A:$O,MATCH(Places!$C2612,Hosts!$A:$A,0),MATCH(Places!E$1,Hosts!$1:$1,0))</f>
        <v>1</v>
      </c>
      <c r="F2612" s="87">
        <f>INDEX(Hosts!$A:$O,MATCH(Places!$C2612,Hosts!$A:$A,0),MATCH(Places!F$1,Hosts!$1:$1,0))</f>
        <v>1</v>
      </c>
      <c r="G2612" s="17" t="str">
        <f>INDEX(Hosts!$A:$O,MATCH(Places!$C2612,Hosts!$A:$A,0),MATCH(Places!G$1,Hosts!$1:$1,0))</f>
        <v>No</v>
      </c>
      <c r="H2612" s="17">
        <v>10</v>
      </c>
      <c r="I2612" s="17" t="str">
        <f>INDEX(Neighborhoods!$A:$C,MATCH(Places!$H2612,Neighborhoods!$A:$A,0),MATCH(Places!I$1,Neighborhoods!$1:$1,0))</f>
        <v>Brooklyn</v>
      </c>
      <c r="J2612" s="17" t="str">
        <f>INDEX(Neighborhoods!$A:$C,MATCH(Places!$H2612,Neighborhoods!$A:$A,0),MATCH(Places!J$1,Neighborhoods!$1:$1,0))</f>
        <v>East Flatbush</v>
      </c>
      <c r="K2612" s="17" t="s">
        <v>1</v>
      </c>
      <c r="L2612" s="17" t="str">
        <f t="shared" si="160"/>
        <v>Yes</v>
      </c>
      <c r="M2612" s="17">
        <v>2</v>
      </c>
      <c r="N2612" s="17" t="str" cm="1">
        <f t="array" ref="N2612">_xlfn.IFS(M2612&lt;=2,"Small",M2612&lt;=5,"Medium",M2612&gt;5,"Large")</f>
        <v>Small</v>
      </c>
      <c r="O2612" s="65">
        <v>28</v>
      </c>
      <c r="P2612" s="87">
        <f t="shared" si="161"/>
        <v>0.03</v>
      </c>
      <c r="Q2612" s="68">
        <v>4.3099999999999996</v>
      </c>
      <c r="R2612" s="68" t="str" cm="1">
        <f t="array" ref="R2612">_xlfn.SWITCH(ROUND(Q2612,0),5,"Excellent",4,"Good",3,"Ok","Bad")</f>
        <v>Good</v>
      </c>
      <c r="S2612" s="17">
        <v>16</v>
      </c>
      <c r="T2612" s="17" t="str">
        <f t="shared" si="162"/>
        <v>No</v>
      </c>
      <c r="U2612" s="82">
        <v>42848</v>
      </c>
      <c r="V2612" s="82">
        <v>44012</v>
      </c>
      <c r="W2612" s="17">
        <v>76</v>
      </c>
      <c r="X2612" s="17" t="str">
        <f t="shared" si="163"/>
        <v>Active</v>
      </c>
      <c r="Y2612" s="17" t="s">
        <v>15616</v>
      </c>
      <c r="Z2612" s="17"/>
    </row>
    <row r="2613" spans="1:26" x14ac:dyDescent="0.25">
      <c r="A2613">
        <v>2612</v>
      </c>
      <c r="B2613" s="17" t="s">
        <v>15607</v>
      </c>
      <c r="C2613" s="17">
        <v>88</v>
      </c>
      <c r="D2613" s="17" t="str">
        <f>INDEX(Hosts!$A:$O,MATCH(Places!$C2613,Hosts!$A:$A,0),MATCH(Places!D$1,Hosts!$1:$1,0))</f>
        <v>Within a few hours</v>
      </c>
      <c r="E2613" s="87">
        <f>INDEX(Hosts!$A:$O,MATCH(Places!$C2613,Hosts!$A:$A,0),MATCH(Places!E$1,Hosts!$1:$1,0))</f>
        <v>1</v>
      </c>
      <c r="F2613" s="87">
        <f>INDEX(Hosts!$A:$O,MATCH(Places!$C2613,Hosts!$A:$A,0),MATCH(Places!F$1,Hosts!$1:$1,0))</f>
        <v>0.86</v>
      </c>
      <c r="G2613" s="17" t="str">
        <f>INDEX(Hosts!$A:$O,MATCH(Places!$C2613,Hosts!$A:$A,0),MATCH(Places!G$1,Hosts!$1:$1,0))</f>
        <v>Yes</v>
      </c>
      <c r="H2613" s="17">
        <v>9</v>
      </c>
      <c r="I2613" s="17" t="str">
        <f>INDEX(Neighborhoods!$A:$C,MATCH(Places!$H2613,Neighborhoods!$A:$A,0),MATCH(Places!I$1,Neighborhoods!$1:$1,0))</f>
        <v>Brooklyn</v>
      </c>
      <c r="J2613" s="17" t="str">
        <f>INDEX(Neighborhoods!$A:$C,MATCH(Places!$H2613,Neighborhoods!$A:$A,0),MATCH(Places!J$1,Neighborhoods!$1:$1,0))</f>
        <v>Crown Heights</v>
      </c>
      <c r="K2613" s="17" t="s">
        <v>1</v>
      </c>
      <c r="L2613" s="17" t="str">
        <f t="shared" si="160"/>
        <v>Yes</v>
      </c>
      <c r="M2613" s="17">
        <v>2</v>
      </c>
      <c r="N2613" s="17" t="str" cm="1">
        <f t="array" ref="N2613">_xlfn.IFS(M2613&lt;=2,"Small",M2613&lt;=5,"Medium",M2613&gt;5,"Large")</f>
        <v>Small</v>
      </c>
      <c r="O2613" s="65">
        <v>40</v>
      </c>
      <c r="P2613" s="87">
        <f t="shared" si="161"/>
        <v>0.03</v>
      </c>
      <c r="Q2613" s="68">
        <v>4.8</v>
      </c>
      <c r="R2613" s="68" t="str" cm="1">
        <f t="array" ref="R2613">_xlfn.SWITCH(ROUND(Q2613,0),5,"Excellent",4,"Good",3,"Ok","Bad")</f>
        <v>Excellent</v>
      </c>
      <c r="S2613" s="17">
        <v>35</v>
      </c>
      <c r="T2613" s="17" t="str">
        <f t="shared" si="162"/>
        <v>No</v>
      </c>
      <c r="U2613" s="82">
        <v>42824</v>
      </c>
      <c r="V2613" s="82">
        <v>43982</v>
      </c>
      <c r="W2613" s="17">
        <v>365</v>
      </c>
      <c r="X2613" s="17" t="str">
        <f t="shared" si="163"/>
        <v>Active</v>
      </c>
      <c r="Y2613" s="17" t="s">
        <v>15615</v>
      </c>
      <c r="Z2613" s="17"/>
    </row>
    <row r="2614" spans="1:26" x14ac:dyDescent="0.25">
      <c r="A2614">
        <v>2613</v>
      </c>
      <c r="B2614" s="17" t="s">
        <v>1910</v>
      </c>
      <c r="C2614" s="17">
        <v>2644</v>
      </c>
      <c r="D2614" s="17" t="str">
        <f>INDEX(Hosts!$A:$O,MATCH(Places!$C2614,Hosts!$A:$A,0),MATCH(Places!D$1,Hosts!$1:$1,0))</f>
        <v>Within an hour</v>
      </c>
      <c r="E2614" s="87">
        <f>INDEX(Hosts!$A:$O,MATCH(Places!$C2614,Hosts!$A:$A,0),MATCH(Places!E$1,Hosts!$1:$1,0))</f>
        <v>1</v>
      </c>
      <c r="F2614" s="87">
        <f>INDEX(Hosts!$A:$O,MATCH(Places!$C2614,Hosts!$A:$A,0),MATCH(Places!F$1,Hosts!$1:$1,0))</f>
        <v>0.93</v>
      </c>
      <c r="G2614" s="17" t="str">
        <f>INDEX(Hosts!$A:$O,MATCH(Places!$C2614,Hosts!$A:$A,0),MATCH(Places!G$1,Hosts!$1:$1,0))</f>
        <v>No</v>
      </c>
      <c r="H2614" s="17">
        <v>19</v>
      </c>
      <c r="I2614" s="17" t="str">
        <f>INDEX(Neighborhoods!$A:$C,MATCH(Places!$H2614,Neighborhoods!$A:$A,0),MATCH(Places!I$1,Neighborhoods!$1:$1,0))</f>
        <v>Manhattan</v>
      </c>
      <c r="J2614" s="17" t="str">
        <f>INDEX(Neighborhoods!$A:$C,MATCH(Places!$H2614,Neighborhoods!$A:$A,0),MATCH(Places!J$1,Neighborhoods!$1:$1,0))</f>
        <v>Upper East Side</v>
      </c>
      <c r="K2614" s="17" t="s">
        <v>11822</v>
      </c>
      <c r="L2614" s="17" t="str">
        <f t="shared" si="160"/>
        <v>No</v>
      </c>
      <c r="M2614" s="17">
        <v>3</v>
      </c>
      <c r="N2614" s="17" t="str" cm="1">
        <f t="array" ref="N2614">_xlfn.IFS(M2614&lt;=2,"Small",M2614&lt;=5,"Medium",M2614&gt;5,"Large")</f>
        <v>Medium</v>
      </c>
      <c r="O2614" s="65">
        <v>96</v>
      </c>
      <c r="P2614" s="87">
        <f t="shared" si="161"/>
        <v>0.03</v>
      </c>
      <c r="Q2614" s="68">
        <v>4.97</v>
      </c>
      <c r="R2614" s="68" t="str" cm="1">
        <f t="array" ref="R2614">_xlfn.SWITCH(ROUND(Q2614,0),5,"Excellent",4,"Good",3,"Ok","Bad")</f>
        <v>Excellent</v>
      </c>
      <c r="S2614" s="17">
        <v>130</v>
      </c>
      <c r="T2614" s="17" t="str">
        <f t="shared" si="162"/>
        <v>Yes</v>
      </c>
      <c r="U2614" s="82">
        <v>42837</v>
      </c>
      <c r="V2614" s="82">
        <v>44020</v>
      </c>
      <c r="W2614" s="17">
        <v>48</v>
      </c>
      <c r="X2614" s="17" t="str">
        <f t="shared" si="163"/>
        <v>Active</v>
      </c>
      <c r="Y2614" s="17" t="s">
        <v>15615</v>
      </c>
      <c r="Z2614" s="17"/>
    </row>
    <row r="2615" spans="1:26" x14ac:dyDescent="0.25">
      <c r="A2615">
        <v>2614</v>
      </c>
      <c r="B2615" s="17" t="s">
        <v>14248</v>
      </c>
      <c r="C2615" s="17">
        <v>449</v>
      </c>
      <c r="D2615" s="17" t="str">
        <f>INDEX(Hosts!$A:$O,MATCH(Places!$C2615,Hosts!$A:$A,0),MATCH(Places!D$1,Hosts!$1:$1,0))</f>
        <v>Within a few hours</v>
      </c>
      <c r="E2615" s="87">
        <f>INDEX(Hosts!$A:$O,MATCH(Places!$C2615,Hosts!$A:$A,0),MATCH(Places!E$1,Hosts!$1:$1,0))</f>
        <v>1</v>
      </c>
      <c r="F2615" s="87">
        <f>INDEX(Hosts!$A:$O,MATCH(Places!$C2615,Hosts!$A:$A,0),MATCH(Places!F$1,Hosts!$1:$1,0))</f>
        <v>0.79</v>
      </c>
      <c r="G2615" s="17" t="str">
        <f>INDEX(Hosts!$A:$O,MATCH(Places!$C2615,Hosts!$A:$A,0),MATCH(Places!G$1,Hosts!$1:$1,0))</f>
        <v>Yes</v>
      </c>
      <c r="H2615" s="17">
        <v>8</v>
      </c>
      <c r="I2615" s="17" t="str">
        <f>INDEX(Neighborhoods!$A:$C,MATCH(Places!$H2615,Neighborhoods!$A:$A,0),MATCH(Places!I$1,Neighborhoods!$1:$1,0))</f>
        <v>Brooklyn</v>
      </c>
      <c r="J2615" s="17" t="str">
        <f>INDEX(Neighborhoods!$A:$C,MATCH(Places!$H2615,Neighborhoods!$A:$A,0),MATCH(Places!J$1,Neighborhoods!$1:$1,0))</f>
        <v>Bushwick</v>
      </c>
      <c r="K2615" s="17" t="s">
        <v>1</v>
      </c>
      <c r="L2615" s="17" t="str">
        <f t="shared" si="160"/>
        <v>Yes</v>
      </c>
      <c r="M2615" s="17">
        <v>2</v>
      </c>
      <c r="N2615" s="17" t="str" cm="1">
        <f t="array" ref="N2615">_xlfn.IFS(M2615&lt;=2,"Small",M2615&lt;=5,"Medium",M2615&gt;5,"Large")</f>
        <v>Small</v>
      </c>
      <c r="O2615" s="65">
        <v>43</v>
      </c>
      <c r="P2615" s="87">
        <f t="shared" si="161"/>
        <v>0.03</v>
      </c>
      <c r="Q2615" s="68">
        <v>4.84</v>
      </c>
      <c r="R2615" s="68" t="str" cm="1">
        <f t="array" ref="R2615">_xlfn.SWITCH(ROUND(Q2615,0),5,"Excellent",4,"Good",3,"Ok","Bad")</f>
        <v>Excellent</v>
      </c>
      <c r="S2615" s="17">
        <v>215</v>
      </c>
      <c r="T2615" s="17" t="str">
        <f t="shared" si="162"/>
        <v>Yes</v>
      </c>
      <c r="U2615" s="82">
        <v>42845</v>
      </c>
      <c r="V2615" s="82">
        <v>43904</v>
      </c>
      <c r="W2615" s="17">
        <v>18</v>
      </c>
      <c r="X2615" s="17" t="str">
        <f t="shared" si="163"/>
        <v>Active</v>
      </c>
      <c r="Y2615" s="17" t="s">
        <v>15615</v>
      </c>
      <c r="Z2615" s="17"/>
    </row>
    <row r="2616" spans="1:26" x14ac:dyDescent="0.25">
      <c r="A2616">
        <v>2615</v>
      </c>
      <c r="B2616" s="17" t="s">
        <v>1911</v>
      </c>
      <c r="C2616" s="17">
        <v>810</v>
      </c>
      <c r="D2616" s="17" t="str">
        <f>INDEX(Hosts!$A:$O,MATCH(Places!$C2616,Hosts!$A:$A,0),MATCH(Places!D$1,Hosts!$1:$1,0))</f>
        <v>Within an hour</v>
      </c>
      <c r="E2616" s="87">
        <f>INDEX(Hosts!$A:$O,MATCH(Places!$C2616,Hosts!$A:$A,0),MATCH(Places!E$1,Hosts!$1:$1,0))</f>
        <v>1</v>
      </c>
      <c r="F2616" s="87">
        <f>INDEX(Hosts!$A:$O,MATCH(Places!$C2616,Hosts!$A:$A,0),MATCH(Places!F$1,Hosts!$1:$1,0))</f>
        <v>0.71</v>
      </c>
      <c r="G2616" s="17" t="str">
        <f>INDEX(Hosts!$A:$O,MATCH(Places!$C2616,Hosts!$A:$A,0),MATCH(Places!G$1,Hosts!$1:$1,0))</f>
        <v>No</v>
      </c>
      <c r="H2616" s="17">
        <v>15</v>
      </c>
      <c r="I2616" s="17" t="str">
        <f>INDEX(Neighborhoods!$A:$C,MATCH(Places!$H2616,Neighborhoods!$A:$A,0),MATCH(Places!I$1,Neighborhoods!$1:$1,0))</f>
        <v>Manhattan</v>
      </c>
      <c r="J2616" s="17" t="str">
        <f>INDEX(Neighborhoods!$A:$C,MATCH(Places!$H2616,Neighborhoods!$A:$A,0),MATCH(Places!J$1,Neighborhoods!$1:$1,0))</f>
        <v>East Village</v>
      </c>
      <c r="K2616" s="17" t="s">
        <v>11822</v>
      </c>
      <c r="L2616" s="17" t="str">
        <f t="shared" si="160"/>
        <v>No</v>
      </c>
      <c r="M2616" s="17">
        <v>1</v>
      </c>
      <c r="N2616" s="17" t="str" cm="1">
        <f t="array" ref="N2616">_xlfn.IFS(M2616&lt;=2,"Small",M2616&lt;=5,"Medium",M2616&gt;5,"Large")</f>
        <v>Small</v>
      </c>
      <c r="O2616" s="65">
        <v>92</v>
      </c>
      <c r="P2616" s="87">
        <f t="shared" si="161"/>
        <v>0.03</v>
      </c>
      <c r="Q2616" s="68">
        <v>4.7</v>
      </c>
      <c r="R2616" s="68" t="str" cm="1">
        <f t="array" ref="R2616">_xlfn.SWITCH(ROUND(Q2616,0),5,"Excellent",4,"Good",3,"Ok","Bad")</f>
        <v>Excellent</v>
      </c>
      <c r="S2616" s="17">
        <v>20</v>
      </c>
      <c r="T2616" s="17" t="str">
        <f t="shared" si="162"/>
        <v>No</v>
      </c>
      <c r="U2616" s="82">
        <v>42860</v>
      </c>
      <c r="V2616" s="82">
        <v>44019</v>
      </c>
      <c r="W2616" s="17">
        <v>121</v>
      </c>
      <c r="X2616" s="17" t="str">
        <f t="shared" si="163"/>
        <v>Active</v>
      </c>
      <c r="Y2616" s="17" t="s">
        <v>15615</v>
      </c>
      <c r="Z2616" s="17"/>
    </row>
    <row r="2617" spans="1:26" x14ac:dyDescent="0.25">
      <c r="A2617">
        <v>2616</v>
      </c>
      <c r="B2617" s="17" t="s">
        <v>1912</v>
      </c>
      <c r="C2617" s="17">
        <v>2936</v>
      </c>
      <c r="D2617" s="17" t="str">
        <f>INDEX(Hosts!$A:$O,MATCH(Places!$C2617,Hosts!$A:$A,0),MATCH(Places!D$1,Hosts!$1:$1,0))</f>
        <v>A few days or more</v>
      </c>
      <c r="E2617" s="87">
        <f>INDEX(Hosts!$A:$O,MATCH(Places!$C2617,Hosts!$A:$A,0),MATCH(Places!E$1,Hosts!$1:$1,0))</f>
        <v>0.2</v>
      </c>
      <c r="F2617" s="87">
        <f>INDEX(Hosts!$A:$O,MATCH(Places!$C2617,Hosts!$A:$A,0),MATCH(Places!F$1,Hosts!$1:$1,0))</f>
        <v>0.2</v>
      </c>
      <c r="G2617" s="17" t="str">
        <f>INDEX(Hosts!$A:$O,MATCH(Places!$C2617,Hosts!$A:$A,0),MATCH(Places!G$1,Hosts!$1:$1,0))</f>
        <v>No</v>
      </c>
      <c r="H2617" s="17">
        <v>24</v>
      </c>
      <c r="I2617" s="17" t="str">
        <f>INDEX(Neighborhoods!$A:$C,MATCH(Places!$H2617,Neighborhoods!$A:$A,0),MATCH(Places!I$1,Neighborhoods!$1:$1,0))</f>
        <v>Queens</v>
      </c>
      <c r="J2617" s="17" t="str">
        <f>INDEX(Neighborhoods!$A:$C,MATCH(Places!$H2617,Neighborhoods!$A:$A,0),MATCH(Places!J$1,Neighborhoods!$1:$1,0))</f>
        <v>Long Island City</v>
      </c>
      <c r="K2617" s="17" t="s">
        <v>11822</v>
      </c>
      <c r="L2617" s="17" t="str">
        <f t="shared" si="160"/>
        <v>No</v>
      </c>
      <c r="M2617" s="17">
        <v>2</v>
      </c>
      <c r="N2617" s="17" t="str" cm="1">
        <f t="array" ref="N2617">_xlfn.IFS(M2617&lt;=2,"Small",M2617&lt;=5,"Medium",M2617&gt;5,"Large")</f>
        <v>Small</v>
      </c>
      <c r="O2617" s="65">
        <v>186</v>
      </c>
      <c r="P2617" s="87">
        <f t="shared" si="161"/>
        <v>0.03</v>
      </c>
      <c r="Q2617" s="68">
        <v>4</v>
      </c>
      <c r="R2617" s="68" t="str" cm="1">
        <f t="array" ref="R2617">_xlfn.SWITCH(ROUND(Q2617,0),5,"Excellent",4,"Good",3,"Ok","Bad")</f>
        <v>Good</v>
      </c>
      <c r="S2617" s="17">
        <v>6</v>
      </c>
      <c r="T2617" s="17" t="str">
        <f t="shared" si="162"/>
        <v>No</v>
      </c>
      <c r="U2617" s="82">
        <v>42833</v>
      </c>
      <c r="V2617" s="82">
        <v>43364</v>
      </c>
      <c r="W2617" s="17">
        <v>365</v>
      </c>
      <c r="X2617" s="17" t="str">
        <f t="shared" si="163"/>
        <v>Active</v>
      </c>
      <c r="Y2617" s="17" t="s">
        <v>15616</v>
      </c>
      <c r="Z2617" s="17"/>
    </row>
    <row r="2618" spans="1:26" x14ac:dyDescent="0.25">
      <c r="A2618">
        <v>2617</v>
      </c>
      <c r="B2618" s="17" t="s">
        <v>1913</v>
      </c>
      <c r="C2618" s="17">
        <v>3137</v>
      </c>
      <c r="D2618" s="17" t="str">
        <f>INDEX(Hosts!$A:$O,MATCH(Places!$C2618,Hosts!$A:$A,0),MATCH(Places!D$1,Hosts!$1:$1,0))</f>
        <v>Within a few hours</v>
      </c>
      <c r="E2618" s="87">
        <f>INDEX(Hosts!$A:$O,MATCH(Places!$C2618,Hosts!$A:$A,0),MATCH(Places!E$1,Hosts!$1:$1,0))</f>
        <v>0.9</v>
      </c>
      <c r="F2618" s="87">
        <f>INDEX(Hosts!$A:$O,MATCH(Places!$C2618,Hosts!$A:$A,0),MATCH(Places!F$1,Hosts!$1:$1,0))</f>
        <v>0.99</v>
      </c>
      <c r="G2618" s="17" t="str">
        <f>INDEX(Hosts!$A:$O,MATCH(Places!$C2618,Hosts!$A:$A,0),MATCH(Places!G$1,Hosts!$1:$1,0))</f>
        <v>Yes</v>
      </c>
      <c r="H2618" s="17">
        <v>7</v>
      </c>
      <c r="I2618" s="17" t="str">
        <f>INDEX(Neighborhoods!$A:$C,MATCH(Places!$H2618,Neighborhoods!$A:$A,0),MATCH(Places!I$1,Neighborhoods!$1:$1,0))</f>
        <v>Brooklyn</v>
      </c>
      <c r="J2618" s="17" t="str">
        <f>INDEX(Neighborhoods!$A:$C,MATCH(Places!$H2618,Neighborhoods!$A:$A,0),MATCH(Places!J$1,Neighborhoods!$1:$1,0))</f>
        <v>Bedford-Stuyvesant</v>
      </c>
      <c r="K2618" s="17" t="s">
        <v>11822</v>
      </c>
      <c r="L2618" s="17" t="str">
        <f t="shared" si="160"/>
        <v>No</v>
      </c>
      <c r="M2618" s="17">
        <v>4</v>
      </c>
      <c r="N2618" s="17" t="str" cm="1">
        <f t="array" ref="N2618">_xlfn.IFS(M2618&lt;=2,"Small",M2618&lt;=5,"Medium",M2618&gt;5,"Large")</f>
        <v>Medium</v>
      </c>
      <c r="O2618" s="65">
        <v>140</v>
      </c>
      <c r="P2618" s="87">
        <f t="shared" si="161"/>
        <v>0.03</v>
      </c>
      <c r="Q2618" s="68">
        <v>4.83</v>
      </c>
      <c r="R2618" s="68" t="str" cm="1">
        <f t="array" ref="R2618">_xlfn.SWITCH(ROUND(Q2618,0),5,"Excellent",4,"Good",3,"Ok","Bad")</f>
        <v>Excellent</v>
      </c>
      <c r="S2618" s="17">
        <v>86</v>
      </c>
      <c r="T2618" s="17" t="str">
        <f t="shared" si="162"/>
        <v>No</v>
      </c>
      <c r="U2618" s="82">
        <v>42933</v>
      </c>
      <c r="V2618" s="82">
        <v>43878</v>
      </c>
      <c r="W2618" s="17">
        <v>229</v>
      </c>
      <c r="X2618" s="17" t="str">
        <f t="shared" si="163"/>
        <v>Active</v>
      </c>
      <c r="Y2618" s="17" t="s">
        <v>15616</v>
      </c>
      <c r="Z2618" s="17"/>
    </row>
    <row r="2619" spans="1:26" x14ac:dyDescent="0.25">
      <c r="A2619">
        <v>2618</v>
      </c>
      <c r="B2619" s="17" t="s">
        <v>1914</v>
      </c>
      <c r="C2619" s="17">
        <v>2429</v>
      </c>
      <c r="D2619" s="17" t="str">
        <f>INDEX(Hosts!$A:$O,MATCH(Places!$C2619,Hosts!$A:$A,0),MATCH(Places!D$1,Hosts!$1:$1,0))</f>
        <v>Within an hour</v>
      </c>
      <c r="E2619" s="87">
        <f>INDEX(Hosts!$A:$O,MATCH(Places!$C2619,Hosts!$A:$A,0),MATCH(Places!E$1,Hosts!$1:$1,0))</f>
        <v>1</v>
      </c>
      <c r="F2619" s="87">
        <f>INDEX(Hosts!$A:$O,MATCH(Places!$C2619,Hosts!$A:$A,0),MATCH(Places!F$1,Hosts!$1:$1,0))</f>
        <v>0.94</v>
      </c>
      <c r="G2619" s="17" t="str">
        <f>INDEX(Hosts!$A:$O,MATCH(Places!$C2619,Hosts!$A:$A,0),MATCH(Places!G$1,Hosts!$1:$1,0))</f>
        <v>No</v>
      </c>
      <c r="H2619" s="17">
        <v>4</v>
      </c>
      <c r="I2619" s="17" t="str">
        <f>INDEX(Neighborhoods!$A:$C,MATCH(Places!$H2619,Neighborhoods!$A:$A,0),MATCH(Places!I$1,Neighborhoods!$1:$1,0))</f>
        <v>Bronx</v>
      </c>
      <c r="J2619" s="17" t="str">
        <f>INDEX(Neighborhoods!$A:$C,MATCH(Places!$H2619,Neighborhoods!$A:$A,0),MATCH(Places!J$1,Neighborhoods!$1:$1,0))</f>
        <v>Mott Haven</v>
      </c>
      <c r="K2619" s="17" t="s">
        <v>1</v>
      </c>
      <c r="L2619" s="17" t="str">
        <f t="shared" si="160"/>
        <v>Yes</v>
      </c>
      <c r="M2619" s="17">
        <v>2</v>
      </c>
      <c r="N2619" s="17" t="str" cm="1">
        <f t="array" ref="N2619">_xlfn.IFS(M2619&lt;=2,"Small",M2619&lt;=5,"Medium",M2619&gt;5,"Large")</f>
        <v>Small</v>
      </c>
      <c r="O2619" s="65">
        <v>64</v>
      </c>
      <c r="P2619" s="87">
        <f t="shared" si="161"/>
        <v>0.03</v>
      </c>
      <c r="Q2619" s="68">
        <v>4.42</v>
      </c>
      <c r="R2619" s="68" t="str" cm="1">
        <f t="array" ref="R2619">_xlfn.SWITCH(ROUND(Q2619,0),5,"Excellent",4,"Good",3,"Ok","Bad")</f>
        <v>Good</v>
      </c>
      <c r="S2619" s="17">
        <v>62</v>
      </c>
      <c r="T2619" s="17" t="str">
        <f t="shared" si="162"/>
        <v>No</v>
      </c>
      <c r="U2619" s="82">
        <v>42865</v>
      </c>
      <c r="V2619" s="82">
        <v>44048</v>
      </c>
      <c r="W2619" s="17">
        <v>364</v>
      </c>
      <c r="X2619" s="17" t="str">
        <f t="shared" si="163"/>
        <v>Active</v>
      </c>
      <c r="Y2619" s="17" t="s">
        <v>15616</v>
      </c>
      <c r="Z2619" s="17"/>
    </row>
    <row r="2620" spans="1:26" x14ac:dyDescent="0.25">
      <c r="A2620">
        <v>2619</v>
      </c>
      <c r="B2620" s="17" t="s">
        <v>14034</v>
      </c>
      <c r="C2620" s="17">
        <v>3198</v>
      </c>
      <c r="D2620" s="17" t="str">
        <f>INDEX(Hosts!$A:$O,MATCH(Places!$C2620,Hosts!$A:$A,0),MATCH(Places!D$1,Hosts!$1:$1,0))</f>
        <v>Within an hour</v>
      </c>
      <c r="E2620" s="87">
        <f>INDEX(Hosts!$A:$O,MATCH(Places!$C2620,Hosts!$A:$A,0),MATCH(Places!E$1,Hosts!$1:$1,0))</f>
        <v>1</v>
      </c>
      <c r="F2620" s="87">
        <f>INDEX(Hosts!$A:$O,MATCH(Places!$C2620,Hosts!$A:$A,0),MATCH(Places!F$1,Hosts!$1:$1,0))</f>
        <v>1</v>
      </c>
      <c r="G2620" s="17" t="str">
        <f>INDEX(Hosts!$A:$O,MATCH(Places!$C2620,Hosts!$A:$A,0),MATCH(Places!G$1,Hosts!$1:$1,0))</f>
        <v>No</v>
      </c>
      <c r="H2620" s="17">
        <v>2</v>
      </c>
      <c r="I2620" s="17" t="str">
        <f>INDEX(Neighborhoods!$A:$C,MATCH(Places!$H2620,Neighborhoods!$A:$A,0),MATCH(Places!I$1,Neighborhoods!$1:$1,0))</f>
        <v>Bronx</v>
      </c>
      <c r="J2620" s="17" t="str">
        <f>INDEX(Neighborhoods!$A:$C,MATCH(Places!$H2620,Neighborhoods!$A:$A,0),MATCH(Places!J$1,Neighborhoods!$1:$1,0))</f>
        <v>Concourse</v>
      </c>
      <c r="K2620" s="17" t="s">
        <v>11822</v>
      </c>
      <c r="L2620" s="17" t="str">
        <f t="shared" si="160"/>
        <v>No</v>
      </c>
      <c r="M2620" s="17">
        <v>5</v>
      </c>
      <c r="N2620" s="17" t="str" cm="1">
        <f t="array" ref="N2620">_xlfn.IFS(M2620&lt;=2,"Small",M2620&lt;=5,"Medium",M2620&gt;5,"Large")</f>
        <v>Medium</v>
      </c>
      <c r="O2620" s="65">
        <v>100</v>
      </c>
      <c r="P2620" s="87">
        <f t="shared" si="161"/>
        <v>0.03</v>
      </c>
      <c r="Q2620" s="68">
        <v>4.5999999999999996</v>
      </c>
      <c r="R2620" s="68" t="str" cm="1">
        <f t="array" ref="R2620">_xlfn.SWITCH(ROUND(Q2620,0),5,"Excellent",4,"Good",3,"Ok","Bad")</f>
        <v>Excellent</v>
      </c>
      <c r="S2620" s="17">
        <v>92</v>
      </c>
      <c r="T2620" s="17" t="str">
        <f t="shared" si="162"/>
        <v>No</v>
      </c>
      <c r="U2620" s="82">
        <v>42905</v>
      </c>
      <c r="V2620" s="82">
        <v>44054</v>
      </c>
      <c r="W2620" s="17">
        <v>0</v>
      </c>
      <c r="X2620" s="17" t="str">
        <f t="shared" si="163"/>
        <v>Inactive</v>
      </c>
      <c r="Y2620" s="17" t="s">
        <v>15615</v>
      </c>
      <c r="Z2620" s="17"/>
    </row>
    <row r="2621" spans="1:26" x14ac:dyDescent="0.25">
      <c r="A2621">
        <v>2620</v>
      </c>
      <c r="B2621" s="17" t="s">
        <v>1915</v>
      </c>
      <c r="C2621" s="17">
        <v>2854</v>
      </c>
      <c r="D2621" s="17" t="str">
        <f>INDEX(Hosts!$A:$O,MATCH(Places!$C2621,Hosts!$A:$A,0),MATCH(Places!D$1,Hosts!$1:$1,0))</f>
        <v>Within an hour</v>
      </c>
      <c r="E2621" s="87">
        <f>INDEX(Hosts!$A:$O,MATCH(Places!$C2621,Hosts!$A:$A,0),MATCH(Places!E$1,Hosts!$1:$1,0))</f>
        <v>1</v>
      </c>
      <c r="F2621" s="87">
        <f>INDEX(Hosts!$A:$O,MATCH(Places!$C2621,Hosts!$A:$A,0),MATCH(Places!F$1,Hosts!$1:$1,0))</f>
        <v>0.99</v>
      </c>
      <c r="G2621" s="17" t="str">
        <f>INDEX(Hosts!$A:$O,MATCH(Places!$C2621,Hosts!$A:$A,0),MATCH(Places!G$1,Hosts!$1:$1,0))</f>
        <v>Yes</v>
      </c>
      <c r="H2621" s="17">
        <v>29</v>
      </c>
      <c r="I2621" s="17" t="str">
        <f>INDEX(Neighborhoods!$A:$C,MATCH(Places!$H2621,Neighborhoods!$A:$A,0),MATCH(Places!I$1,Neighborhoods!$1:$1,0))</f>
        <v>Staten Island</v>
      </c>
      <c r="J2621" s="17" t="str">
        <f>INDEX(Neighborhoods!$A:$C,MATCH(Places!$H2621,Neighborhoods!$A:$A,0),MATCH(Places!J$1,Neighborhoods!$1:$1,0))</f>
        <v>Stapleton</v>
      </c>
      <c r="K2621" s="17" t="s">
        <v>11822</v>
      </c>
      <c r="L2621" s="17" t="str">
        <f t="shared" si="160"/>
        <v>No</v>
      </c>
      <c r="M2621" s="17">
        <v>4</v>
      </c>
      <c r="N2621" s="17" t="str" cm="1">
        <f t="array" ref="N2621">_xlfn.IFS(M2621&lt;=2,"Small",M2621&lt;=5,"Medium",M2621&gt;5,"Large")</f>
        <v>Medium</v>
      </c>
      <c r="O2621" s="65">
        <v>65</v>
      </c>
      <c r="P2621" s="87">
        <f t="shared" si="161"/>
        <v>0.03</v>
      </c>
      <c r="Q2621" s="68">
        <v>4.99</v>
      </c>
      <c r="R2621" s="68" t="str" cm="1">
        <f t="array" ref="R2621">_xlfn.SWITCH(ROUND(Q2621,0),5,"Excellent",4,"Good",3,"Ok","Bad")</f>
        <v>Excellent</v>
      </c>
      <c r="S2621" s="17">
        <v>271</v>
      </c>
      <c r="T2621" s="17" t="str">
        <f t="shared" si="162"/>
        <v>Yes</v>
      </c>
      <c r="U2621" s="82">
        <v>42910</v>
      </c>
      <c r="V2621" s="82">
        <v>44048</v>
      </c>
      <c r="W2621" s="17">
        <v>307</v>
      </c>
      <c r="X2621" s="17" t="str">
        <f t="shared" si="163"/>
        <v>Active</v>
      </c>
      <c r="Y2621" s="17" t="s">
        <v>15616</v>
      </c>
      <c r="Z2621" s="17"/>
    </row>
    <row r="2622" spans="1:26" x14ac:dyDescent="0.25">
      <c r="A2622">
        <v>2621</v>
      </c>
      <c r="B2622" s="17" t="s">
        <v>1916</v>
      </c>
      <c r="C2622" s="17">
        <v>3200</v>
      </c>
      <c r="D2622" s="17" t="str">
        <f>INDEX(Hosts!$A:$O,MATCH(Places!$C2622,Hosts!$A:$A,0),MATCH(Places!D$1,Hosts!$1:$1,0))</f>
        <v>Within a few hours</v>
      </c>
      <c r="E2622" s="87">
        <f>INDEX(Hosts!$A:$O,MATCH(Places!$C2622,Hosts!$A:$A,0),MATCH(Places!E$1,Hosts!$1:$1,0))</f>
        <v>1</v>
      </c>
      <c r="F2622" s="87">
        <f>INDEX(Hosts!$A:$O,MATCH(Places!$C2622,Hosts!$A:$A,0),MATCH(Places!F$1,Hosts!$1:$1,0))</f>
        <v>0.46</v>
      </c>
      <c r="G2622" s="17" t="str">
        <f>INDEX(Hosts!$A:$O,MATCH(Places!$C2622,Hosts!$A:$A,0),MATCH(Places!G$1,Hosts!$1:$1,0))</f>
        <v>No</v>
      </c>
      <c r="H2622" s="17">
        <v>16</v>
      </c>
      <c r="I2622" s="17" t="str">
        <f>INDEX(Neighborhoods!$A:$C,MATCH(Places!$H2622,Neighborhoods!$A:$A,0),MATCH(Places!I$1,Neighborhoods!$1:$1,0))</f>
        <v>Manhattan</v>
      </c>
      <c r="J2622" s="17" t="str">
        <f>INDEX(Neighborhoods!$A:$C,MATCH(Places!$H2622,Neighborhoods!$A:$A,0),MATCH(Places!J$1,Neighborhoods!$1:$1,0))</f>
        <v>Harlem</v>
      </c>
      <c r="K2622" s="17" t="s">
        <v>11822</v>
      </c>
      <c r="L2622" s="17" t="str">
        <f t="shared" si="160"/>
        <v>No</v>
      </c>
      <c r="M2622" s="17">
        <v>4</v>
      </c>
      <c r="N2622" s="17" t="str" cm="1">
        <f t="array" ref="N2622">_xlfn.IFS(M2622&lt;=2,"Small",M2622&lt;=5,"Medium",M2622&gt;5,"Large")</f>
        <v>Medium</v>
      </c>
      <c r="O2622" s="65">
        <v>110</v>
      </c>
      <c r="P2622" s="87">
        <f t="shared" si="161"/>
        <v>0.03</v>
      </c>
      <c r="Q2622" s="68">
        <v>4.87</v>
      </c>
      <c r="R2622" s="68" t="str" cm="1">
        <f t="array" ref="R2622">_xlfn.SWITCH(ROUND(Q2622,0),5,"Excellent",4,"Good",3,"Ok","Bad")</f>
        <v>Excellent</v>
      </c>
      <c r="S2622" s="17">
        <v>31</v>
      </c>
      <c r="T2622" s="17" t="str">
        <f t="shared" si="162"/>
        <v>No</v>
      </c>
      <c r="U2622" s="82">
        <v>42841</v>
      </c>
      <c r="V2622" s="82">
        <v>43898</v>
      </c>
      <c r="W2622" s="17">
        <v>179</v>
      </c>
      <c r="X2622" s="17" t="str">
        <f t="shared" si="163"/>
        <v>Active</v>
      </c>
      <c r="Y2622" s="17" t="s">
        <v>15615</v>
      </c>
      <c r="Z2622" s="17"/>
    </row>
    <row r="2623" spans="1:26" x14ac:dyDescent="0.25">
      <c r="A2623">
        <v>2622</v>
      </c>
      <c r="B2623" s="17" t="s">
        <v>1917</v>
      </c>
      <c r="C2623" s="17">
        <v>126</v>
      </c>
      <c r="D2623" s="17" t="str">
        <f>INDEX(Hosts!$A:$O,MATCH(Places!$C2623,Hosts!$A:$A,0),MATCH(Places!D$1,Hosts!$1:$1,0))</f>
        <v>Within an hour</v>
      </c>
      <c r="E2623" s="87">
        <f>INDEX(Hosts!$A:$O,MATCH(Places!$C2623,Hosts!$A:$A,0),MATCH(Places!E$1,Hosts!$1:$1,0))</f>
        <v>0.82</v>
      </c>
      <c r="F2623" s="87">
        <f>INDEX(Hosts!$A:$O,MATCH(Places!$C2623,Hosts!$A:$A,0),MATCH(Places!F$1,Hosts!$1:$1,0))</f>
        <v>1</v>
      </c>
      <c r="G2623" s="17" t="str">
        <f>INDEX(Hosts!$A:$O,MATCH(Places!$C2623,Hosts!$A:$A,0),MATCH(Places!G$1,Hosts!$1:$1,0))</f>
        <v>No</v>
      </c>
      <c r="H2623" s="17">
        <v>11</v>
      </c>
      <c r="I2623" s="17" t="str">
        <f>INDEX(Neighborhoods!$A:$C,MATCH(Places!$H2623,Neighborhoods!$A:$A,0),MATCH(Places!I$1,Neighborhoods!$1:$1,0))</f>
        <v>Brooklyn</v>
      </c>
      <c r="J2623" s="17" t="str">
        <f>INDEX(Neighborhoods!$A:$C,MATCH(Places!$H2623,Neighborhoods!$A:$A,0),MATCH(Places!J$1,Neighborhoods!$1:$1,0))</f>
        <v>Greenpoint</v>
      </c>
      <c r="K2623" s="17" t="s">
        <v>11822</v>
      </c>
      <c r="L2623" s="17" t="str">
        <f t="shared" si="160"/>
        <v>No</v>
      </c>
      <c r="M2623" s="17">
        <v>4</v>
      </c>
      <c r="N2623" s="17" t="str" cm="1">
        <f t="array" ref="N2623">_xlfn.IFS(M2623&lt;=2,"Small",M2623&lt;=5,"Medium",M2623&gt;5,"Large")</f>
        <v>Medium</v>
      </c>
      <c r="O2623" s="65">
        <v>90</v>
      </c>
      <c r="P2623" s="87">
        <f t="shared" si="161"/>
        <v>0.03</v>
      </c>
      <c r="Q2623" s="68">
        <v>4.8</v>
      </c>
      <c r="R2623" s="68" t="str" cm="1">
        <f t="array" ref="R2623">_xlfn.SWITCH(ROUND(Q2623,0),5,"Excellent",4,"Good",3,"Ok","Bad")</f>
        <v>Excellent</v>
      </c>
      <c r="S2623" s="17">
        <v>120</v>
      </c>
      <c r="T2623" s="17" t="str">
        <f t="shared" si="162"/>
        <v>Yes</v>
      </c>
      <c r="U2623" s="82">
        <v>42848</v>
      </c>
      <c r="V2623" s="82">
        <v>44037</v>
      </c>
      <c r="W2623" s="17">
        <v>66</v>
      </c>
      <c r="X2623" s="17" t="str">
        <f t="shared" si="163"/>
        <v>Active</v>
      </c>
      <c r="Y2623" s="17" t="s">
        <v>15615</v>
      </c>
      <c r="Z2623" s="17"/>
    </row>
    <row r="2624" spans="1:26" x14ac:dyDescent="0.25">
      <c r="A2624">
        <v>2623</v>
      </c>
      <c r="B2624" s="17" t="s">
        <v>1918</v>
      </c>
      <c r="C2624" s="17">
        <v>2521</v>
      </c>
      <c r="D2624" s="17" t="str">
        <f>INDEX(Hosts!$A:$O,MATCH(Places!$C2624,Hosts!$A:$A,0),MATCH(Places!D$1,Hosts!$1:$1,0))</f>
        <v>Within an hour</v>
      </c>
      <c r="E2624" s="87">
        <f>INDEX(Hosts!$A:$O,MATCH(Places!$C2624,Hosts!$A:$A,0),MATCH(Places!E$1,Hosts!$1:$1,0))</f>
        <v>1</v>
      </c>
      <c r="F2624" s="87">
        <f>INDEX(Hosts!$A:$O,MATCH(Places!$C2624,Hosts!$A:$A,0),MATCH(Places!F$1,Hosts!$1:$1,0))</f>
        <v>1</v>
      </c>
      <c r="G2624" s="17" t="str">
        <f>INDEX(Hosts!$A:$O,MATCH(Places!$C2624,Hosts!$A:$A,0),MATCH(Places!G$1,Hosts!$1:$1,0))</f>
        <v>No</v>
      </c>
      <c r="H2624" s="17">
        <v>20</v>
      </c>
      <c r="I2624" s="17" t="str">
        <f>INDEX(Neighborhoods!$A:$C,MATCH(Places!$H2624,Neighborhoods!$A:$A,0),MATCH(Places!I$1,Neighborhoods!$1:$1,0))</f>
        <v>Manhattan</v>
      </c>
      <c r="J2624" s="17" t="str">
        <f>INDEX(Neighborhoods!$A:$C,MATCH(Places!$H2624,Neighborhoods!$A:$A,0),MATCH(Places!J$1,Neighborhoods!$1:$1,0))</f>
        <v>Upper West Side</v>
      </c>
      <c r="K2624" s="17" t="s">
        <v>11822</v>
      </c>
      <c r="L2624" s="17" t="str">
        <f t="shared" si="160"/>
        <v>No</v>
      </c>
      <c r="M2624" s="17">
        <v>6</v>
      </c>
      <c r="N2624" s="17" t="str" cm="1">
        <f t="array" ref="N2624">_xlfn.IFS(M2624&lt;=2,"Small",M2624&lt;=5,"Medium",M2624&gt;5,"Large")</f>
        <v>Large</v>
      </c>
      <c r="O2624" s="65">
        <v>249</v>
      </c>
      <c r="P2624" s="87">
        <f t="shared" si="161"/>
        <v>0.04</v>
      </c>
      <c r="Q2624" s="68">
        <v>4.47</v>
      </c>
      <c r="R2624" s="68" t="str" cm="1">
        <f t="array" ref="R2624">_xlfn.SWITCH(ROUND(Q2624,0),5,"Excellent",4,"Good",3,"Ok","Bad")</f>
        <v>Good</v>
      </c>
      <c r="S2624" s="17">
        <v>116</v>
      </c>
      <c r="T2624" s="17" t="str">
        <f t="shared" si="162"/>
        <v>No</v>
      </c>
      <c r="U2624" s="82">
        <v>42866</v>
      </c>
      <c r="V2624" s="82">
        <v>44045</v>
      </c>
      <c r="W2624" s="17">
        <v>331</v>
      </c>
      <c r="X2624" s="17" t="str">
        <f t="shared" si="163"/>
        <v>Active</v>
      </c>
      <c r="Y2624" s="17" t="s">
        <v>15615</v>
      </c>
      <c r="Z2624" s="17"/>
    </row>
    <row r="2625" spans="1:26" x14ac:dyDescent="0.25">
      <c r="A2625">
        <v>2624</v>
      </c>
      <c r="B2625" s="17" t="s">
        <v>15326</v>
      </c>
      <c r="C2625" s="17">
        <v>1680</v>
      </c>
      <c r="D2625" s="17" t="str">
        <f>INDEX(Hosts!$A:$O,MATCH(Places!$C2625,Hosts!$A:$A,0),MATCH(Places!D$1,Hosts!$1:$1,0))</f>
        <v>Within a few hours</v>
      </c>
      <c r="E2625" s="87">
        <f>INDEX(Hosts!$A:$O,MATCH(Places!$C2625,Hosts!$A:$A,0),MATCH(Places!E$1,Hosts!$1:$1,0))</f>
        <v>1</v>
      </c>
      <c r="F2625" s="87">
        <f>INDEX(Hosts!$A:$O,MATCH(Places!$C2625,Hosts!$A:$A,0),MATCH(Places!F$1,Hosts!$1:$1,0))</f>
        <v>0.97</v>
      </c>
      <c r="G2625" s="17" t="str">
        <f>INDEX(Hosts!$A:$O,MATCH(Places!$C2625,Hosts!$A:$A,0),MATCH(Places!G$1,Hosts!$1:$1,0))</f>
        <v>No</v>
      </c>
      <c r="H2625" s="17">
        <v>7</v>
      </c>
      <c r="I2625" s="17" t="str">
        <f>INDEX(Neighborhoods!$A:$C,MATCH(Places!$H2625,Neighborhoods!$A:$A,0),MATCH(Places!I$1,Neighborhoods!$1:$1,0))</f>
        <v>Brooklyn</v>
      </c>
      <c r="J2625" s="17" t="str">
        <f>INDEX(Neighborhoods!$A:$C,MATCH(Places!$H2625,Neighborhoods!$A:$A,0),MATCH(Places!J$1,Neighborhoods!$1:$1,0))</f>
        <v>Bedford-Stuyvesant</v>
      </c>
      <c r="K2625" s="17" t="s">
        <v>11822</v>
      </c>
      <c r="L2625" s="17" t="str">
        <f t="shared" si="160"/>
        <v>No</v>
      </c>
      <c r="M2625" s="17">
        <v>4</v>
      </c>
      <c r="N2625" s="17" t="str" cm="1">
        <f t="array" ref="N2625">_xlfn.IFS(M2625&lt;=2,"Small",M2625&lt;=5,"Medium",M2625&gt;5,"Large")</f>
        <v>Medium</v>
      </c>
      <c r="O2625" s="65">
        <v>49</v>
      </c>
      <c r="P2625" s="87">
        <f t="shared" si="161"/>
        <v>0.03</v>
      </c>
      <c r="Q2625" s="68">
        <v>4.82</v>
      </c>
      <c r="R2625" s="68" t="str" cm="1">
        <f t="array" ref="R2625">_xlfn.SWITCH(ROUND(Q2625,0),5,"Excellent",4,"Good",3,"Ok","Bad")</f>
        <v>Excellent</v>
      </c>
      <c r="S2625" s="17">
        <v>174</v>
      </c>
      <c r="T2625" s="17" t="str">
        <f t="shared" si="162"/>
        <v>Yes</v>
      </c>
      <c r="U2625" s="82">
        <v>42841</v>
      </c>
      <c r="V2625" s="82">
        <v>44033</v>
      </c>
      <c r="W2625" s="17">
        <v>316</v>
      </c>
      <c r="X2625" s="17" t="str">
        <f t="shared" si="163"/>
        <v>Active</v>
      </c>
      <c r="Y2625" s="17" t="s">
        <v>15615</v>
      </c>
      <c r="Z2625" s="17"/>
    </row>
    <row r="2626" spans="1:26" x14ac:dyDescent="0.25">
      <c r="A2626">
        <v>2625</v>
      </c>
      <c r="B2626" s="17" t="s">
        <v>1919</v>
      </c>
      <c r="C2626" s="17">
        <v>3053</v>
      </c>
      <c r="D2626" s="17" t="str">
        <f>INDEX(Hosts!$A:$O,MATCH(Places!$C2626,Hosts!$A:$A,0),MATCH(Places!D$1,Hosts!$1:$1,0))</f>
        <v>Within a day</v>
      </c>
      <c r="E2626" s="87">
        <f>INDEX(Hosts!$A:$O,MATCH(Places!$C2626,Hosts!$A:$A,0),MATCH(Places!E$1,Hosts!$1:$1,0))</f>
        <v>1</v>
      </c>
      <c r="F2626" s="87">
        <f>INDEX(Hosts!$A:$O,MATCH(Places!$C2626,Hosts!$A:$A,0),MATCH(Places!F$1,Hosts!$1:$1,0))</f>
        <v>0.85</v>
      </c>
      <c r="G2626" s="17" t="str">
        <f>INDEX(Hosts!$A:$O,MATCH(Places!$C2626,Hosts!$A:$A,0),MATCH(Places!G$1,Hosts!$1:$1,0))</f>
        <v>No</v>
      </c>
      <c r="H2626" s="17">
        <v>8</v>
      </c>
      <c r="I2626" s="17" t="str">
        <f>INDEX(Neighborhoods!$A:$C,MATCH(Places!$H2626,Neighborhoods!$A:$A,0),MATCH(Places!I$1,Neighborhoods!$1:$1,0))</f>
        <v>Brooklyn</v>
      </c>
      <c r="J2626" s="17" t="str">
        <f>INDEX(Neighborhoods!$A:$C,MATCH(Places!$H2626,Neighborhoods!$A:$A,0),MATCH(Places!J$1,Neighborhoods!$1:$1,0))</f>
        <v>Bushwick</v>
      </c>
      <c r="K2626" s="17" t="s">
        <v>1</v>
      </c>
      <c r="L2626" s="17" t="str">
        <f t="shared" ref="L2626:L2689" si="164">IF(OR(K2626="Private room",K2626="Shared room"),"Yes","No")</f>
        <v>Yes</v>
      </c>
      <c r="M2626" s="17">
        <v>1</v>
      </c>
      <c r="N2626" s="17" t="str" cm="1">
        <f t="array" ref="N2626">_xlfn.IFS(M2626&lt;=2,"Small",M2626&lt;=5,"Medium",M2626&gt;5,"Large")</f>
        <v>Small</v>
      </c>
      <c r="O2626" s="65">
        <v>45</v>
      </c>
      <c r="P2626" s="87">
        <f t="shared" ref="P2626:P2689" si="165">VLOOKUP(O2626,$AB$1:$AC$5,2)</f>
        <v>0.03</v>
      </c>
      <c r="Q2626" s="68">
        <v>4.42</v>
      </c>
      <c r="R2626" s="68" t="str" cm="1">
        <f t="array" ref="R2626">_xlfn.SWITCH(ROUND(Q2626,0),5,"Excellent",4,"Good",3,"Ok","Bad")</f>
        <v>Good</v>
      </c>
      <c r="S2626" s="17">
        <v>12</v>
      </c>
      <c r="T2626" s="17" t="str">
        <f t="shared" ref="T2626:T2689" si="166">IF(AND(Q2626&gt;=4.8,S2626&gt;100),"Yes","No")</f>
        <v>No</v>
      </c>
      <c r="U2626" s="82">
        <v>42836</v>
      </c>
      <c r="V2626" s="82">
        <v>43015</v>
      </c>
      <c r="W2626" s="17">
        <v>227</v>
      </c>
      <c r="X2626" s="17" t="str">
        <f t="shared" ref="X2626:X2689" si="167">IF(W2626&lt;&gt;0,"Active","Inactive")</f>
        <v>Active</v>
      </c>
      <c r="Y2626" s="17" t="s">
        <v>15615</v>
      </c>
      <c r="Z2626" s="17"/>
    </row>
    <row r="2627" spans="1:26" x14ac:dyDescent="0.25">
      <c r="A2627">
        <v>2626</v>
      </c>
      <c r="B2627" s="17" t="s">
        <v>15285</v>
      </c>
      <c r="C2627" s="17">
        <v>3202</v>
      </c>
      <c r="D2627" s="17" t="str">
        <f>INDEX(Hosts!$A:$O,MATCH(Places!$C2627,Hosts!$A:$A,0),MATCH(Places!D$1,Hosts!$1:$1,0))</f>
        <v>Within an hour</v>
      </c>
      <c r="E2627" s="87">
        <f>INDEX(Hosts!$A:$O,MATCH(Places!$C2627,Hosts!$A:$A,0),MATCH(Places!E$1,Hosts!$1:$1,0))</f>
        <v>1</v>
      </c>
      <c r="F2627" s="87">
        <f>INDEX(Hosts!$A:$O,MATCH(Places!$C2627,Hosts!$A:$A,0),MATCH(Places!F$1,Hosts!$1:$1,0))</f>
        <v>1</v>
      </c>
      <c r="G2627" s="17" t="str">
        <f>INDEX(Hosts!$A:$O,MATCH(Places!$C2627,Hosts!$A:$A,0),MATCH(Places!G$1,Hosts!$1:$1,0))</f>
        <v>No</v>
      </c>
      <c r="H2627" s="17">
        <v>20</v>
      </c>
      <c r="I2627" s="17" t="str">
        <f>INDEX(Neighborhoods!$A:$C,MATCH(Places!$H2627,Neighborhoods!$A:$A,0),MATCH(Places!I$1,Neighborhoods!$1:$1,0))</f>
        <v>Manhattan</v>
      </c>
      <c r="J2627" s="17" t="str">
        <f>INDEX(Neighborhoods!$A:$C,MATCH(Places!$H2627,Neighborhoods!$A:$A,0),MATCH(Places!J$1,Neighborhoods!$1:$1,0))</f>
        <v>Upper West Side</v>
      </c>
      <c r="K2627" s="17" t="s">
        <v>11822</v>
      </c>
      <c r="L2627" s="17" t="str">
        <f t="shared" si="164"/>
        <v>No</v>
      </c>
      <c r="M2627" s="17">
        <v>6</v>
      </c>
      <c r="N2627" s="17" t="str" cm="1">
        <f t="array" ref="N2627">_xlfn.IFS(M2627&lt;=2,"Small",M2627&lt;=5,"Medium",M2627&gt;5,"Large")</f>
        <v>Large</v>
      </c>
      <c r="O2627" s="65">
        <v>102</v>
      </c>
      <c r="P2627" s="87">
        <f t="shared" si="165"/>
        <v>0.03</v>
      </c>
      <c r="Q2627" s="68">
        <v>4.67</v>
      </c>
      <c r="R2627" s="68" t="str" cm="1">
        <f t="array" ref="R2627">_xlfn.SWITCH(ROUND(Q2627,0),5,"Excellent",4,"Good",3,"Ok","Bad")</f>
        <v>Excellent</v>
      </c>
      <c r="S2627" s="17">
        <v>3</v>
      </c>
      <c r="T2627" s="17" t="str">
        <f t="shared" si="166"/>
        <v>No</v>
      </c>
      <c r="U2627" s="82">
        <v>43907</v>
      </c>
      <c r="V2627" s="82">
        <v>44044</v>
      </c>
      <c r="W2627" s="17">
        <v>21</v>
      </c>
      <c r="X2627" s="17" t="str">
        <f t="shared" si="167"/>
        <v>Active</v>
      </c>
      <c r="Y2627" s="17" t="s">
        <v>15616</v>
      </c>
      <c r="Z2627" s="17"/>
    </row>
    <row r="2628" spans="1:26" x14ac:dyDescent="0.25">
      <c r="A2628">
        <v>2627</v>
      </c>
      <c r="B2628" s="17" t="s">
        <v>1920</v>
      </c>
      <c r="C2628" s="17">
        <v>3204</v>
      </c>
      <c r="D2628" s="17" t="str">
        <f>INDEX(Hosts!$A:$O,MATCH(Places!$C2628,Hosts!$A:$A,0),MATCH(Places!D$1,Hosts!$1:$1,0))</f>
        <v>Within an hour</v>
      </c>
      <c r="E2628" s="87">
        <f>INDEX(Hosts!$A:$O,MATCH(Places!$C2628,Hosts!$A:$A,0),MATCH(Places!E$1,Hosts!$1:$1,0))</f>
        <v>1</v>
      </c>
      <c r="F2628" s="87">
        <f>INDEX(Hosts!$A:$O,MATCH(Places!$C2628,Hosts!$A:$A,0),MATCH(Places!F$1,Hosts!$1:$1,0))</f>
        <v>0.96</v>
      </c>
      <c r="G2628" s="17" t="str">
        <f>INDEX(Hosts!$A:$O,MATCH(Places!$C2628,Hosts!$A:$A,0),MATCH(Places!G$1,Hosts!$1:$1,0))</f>
        <v>No</v>
      </c>
      <c r="H2628" s="17">
        <v>8</v>
      </c>
      <c r="I2628" s="17" t="str">
        <f>INDEX(Neighborhoods!$A:$C,MATCH(Places!$H2628,Neighborhoods!$A:$A,0),MATCH(Places!I$1,Neighborhoods!$1:$1,0))</f>
        <v>Brooklyn</v>
      </c>
      <c r="J2628" s="17" t="str">
        <f>INDEX(Neighborhoods!$A:$C,MATCH(Places!$H2628,Neighborhoods!$A:$A,0),MATCH(Places!J$1,Neighborhoods!$1:$1,0))</f>
        <v>Bushwick</v>
      </c>
      <c r="K2628" s="17" t="s">
        <v>11822</v>
      </c>
      <c r="L2628" s="17" t="str">
        <f t="shared" si="164"/>
        <v>No</v>
      </c>
      <c r="M2628" s="17">
        <v>5</v>
      </c>
      <c r="N2628" s="17" t="str" cm="1">
        <f t="array" ref="N2628">_xlfn.IFS(M2628&lt;=2,"Small",M2628&lt;=5,"Medium",M2628&gt;5,"Large")</f>
        <v>Medium</v>
      </c>
      <c r="O2628" s="65">
        <v>104</v>
      </c>
      <c r="P2628" s="87">
        <f t="shared" si="165"/>
        <v>0.03</v>
      </c>
      <c r="Q2628" s="68">
        <v>4.74</v>
      </c>
      <c r="R2628" s="68" t="str" cm="1">
        <f t="array" ref="R2628">_xlfn.SWITCH(ROUND(Q2628,0),5,"Excellent",4,"Good",3,"Ok","Bad")</f>
        <v>Excellent</v>
      </c>
      <c r="S2628" s="17">
        <v>142</v>
      </c>
      <c r="T2628" s="17" t="str">
        <f t="shared" si="166"/>
        <v>No</v>
      </c>
      <c r="U2628" s="82">
        <v>42848</v>
      </c>
      <c r="V2628" s="82">
        <v>43912</v>
      </c>
      <c r="W2628" s="17">
        <v>122</v>
      </c>
      <c r="X2628" s="17" t="str">
        <f t="shared" si="167"/>
        <v>Active</v>
      </c>
      <c r="Y2628" s="17" t="s">
        <v>15615</v>
      </c>
      <c r="Z2628" s="17"/>
    </row>
    <row r="2629" spans="1:26" x14ac:dyDescent="0.25">
      <c r="A2629">
        <v>2628</v>
      </c>
      <c r="B2629" s="17" t="s">
        <v>1921</v>
      </c>
      <c r="C2629" s="17">
        <v>2299</v>
      </c>
      <c r="D2629" s="17" t="str">
        <f>INDEX(Hosts!$A:$O,MATCH(Places!$C2629,Hosts!$A:$A,0),MATCH(Places!D$1,Hosts!$1:$1,0))</f>
        <v>Within an hour</v>
      </c>
      <c r="E2629" s="87">
        <f>INDEX(Hosts!$A:$O,MATCH(Places!$C2629,Hosts!$A:$A,0),MATCH(Places!E$1,Hosts!$1:$1,0))</f>
        <v>0.67</v>
      </c>
      <c r="F2629" s="87">
        <f>INDEX(Hosts!$A:$O,MATCH(Places!$C2629,Hosts!$A:$A,0),MATCH(Places!F$1,Hosts!$1:$1,0))</f>
        <v>0.92</v>
      </c>
      <c r="G2629" s="17" t="str">
        <f>INDEX(Hosts!$A:$O,MATCH(Places!$C2629,Hosts!$A:$A,0),MATCH(Places!G$1,Hosts!$1:$1,0))</f>
        <v>No</v>
      </c>
      <c r="H2629" s="17">
        <v>8</v>
      </c>
      <c r="I2629" s="17" t="str">
        <f>INDEX(Neighborhoods!$A:$C,MATCH(Places!$H2629,Neighborhoods!$A:$A,0),MATCH(Places!I$1,Neighborhoods!$1:$1,0))</f>
        <v>Brooklyn</v>
      </c>
      <c r="J2629" s="17" t="str">
        <f>INDEX(Neighborhoods!$A:$C,MATCH(Places!$H2629,Neighborhoods!$A:$A,0),MATCH(Places!J$1,Neighborhoods!$1:$1,0))</f>
        <v>Bushwick</v>
      </c>
      <c r="K2629" s="17" t="s">
        <v>1</v>
      </c>
      <c r="L2629" s="17" t="str">
        <f t="shared" si="164"/>
        <v>Yes</v>
      </c>
      <c r="M2629" s="17">
        <v>2</v>
      </c>
      <c r="N2629" s="17" t="str" cm="1">
        <f t="array" ref="N2629">_xlfn.IFS(M2629&lt;=2,"Small",M2629&lt;=5,"Medium",M2629&gt;5,"Large")</f>
        <v>Small</v>
      </c>
      <c r="O2629" s="65">
        <v>95</v>
      </c>
      <c r="P2629" s="87">
        <f t="shared" si="165"/>
        <v>0.03</v>
      </c>
      <c r="Q2629" s="68">
        <v>5</v>
      </c>
      <c r="R2629" s="68" t="str" cm="1">
        <f t="array" ref="R2629">_xlfn.SWITCH(ROUND(Q2629,0),5,"Excellent",4,"Good",3,"Ok","Bad")</f>
        <v>Excellent</v>
      </c>
      <c r="S2629" s="17">
        <v>13</v>
      </c>
      <c r="T2629" s="17" t="str">
        <f t="shared" si="166"/>
        <v>No</v>
      </c>
      <c r="U2629" s="82">
        <v>43589</v>
      </c>
      <c r="V2629" s="82">
        <v>43831</v>
      </c>
      <c r="W2629" s="17">
        <v>178</v>
      </c>
      <c r="X2629" s="17" t="str">
        <f t="shared" si="167"/>
        <v>Active</v>
      </c>
      <c r="Y2629" s="17" t="s">
        <v>15616</v>
      </c>
      <c r="Z2629" s="17"/>
    </row>
    <row r="2630" spans="1:26" x14ac:dyDescent="0.25">
      <c r="A2630">
        <v>2629</v>
      </c>
      <c r="B2630" s="17" t="s">
        <v>1922</v>
      </c>
      <c r="C2630" s="17">
        <v>2429</v>
      </c>
      <c r="D2630" s="17" t="str">
        <f>INDEX(Hosts!$A:$O,MATCH(Places!$C2630,Hosts!$A:$A,0),MATCH(Places!D$1,Hosts!$1:$1,0))</f>
        <v>Within an hour</v>
      </c>
      <c r="E2630" s="87">
        <f>INDEX(Hosts!$A:$O,MATCH(Places!$C2630,Hosts!$A:$A,0),MATCH(Places!E$1,Hosts!$1:$1,0))</f>
        <v>1</v>
      </c>
      <c r="F2630" s="87">
        <f>INDEX(Hosts!$A:$O,MATCH(Places!$C2630,Hosts!$A:$A,0),MATCH(Places!F$1,Hosts!$1:$1,0))</f>
        <v>0.94</v>
      </c>
      <c r="G2630" s="17" t="str">
        <f>INDEX(Hosts!$A:$O,MATCH(Places!$C2630,Hosts!$A:$A,0),MATCH(Places!G$1,Hosts!$1:$1,0))</f>
        <v>No</v>
      </c>
      <c r="H2630" s="17">
        <v>4</v>
      </c>
      <c r="I2630" s="17" t="str">
        <f>INDEX(Neighborhoods!$A:$C,MATCH(Places!$H2630,Neighborhoods!$A:$A,0),MATCH(Places!I$1,Neighborhoods!$1:$1,0))</f>
        <v>Bronx</v>
      </c>
      <c r="J2630" s="17" t="str">
        <f>INDEX(Neighborhoods!$A:$C,MATCH(Places!$H2630,Neighborhoods!$A:$A,0),MATCH(Places!J$1,Neighborhoods!$1:$1,0))</f>
        <v>Mott Haven</v>
      </c>
      <c r="K2630" s="17" t="s">
        <v>1</v>
      </c>
      <c r="L2630" s="17" t="str">
        <f t="shared" si="164"/>
        <v>Yes</v>
      </c>
      <c r="M2630" s="17">
        <v>4</v>
      </c>
      <c r="N2630" s="17" t="str" cm="1">
        <f t="array" ref="N2630">_xlfn.IFS(M2630&lt;=2,"Small",M2630&lt;=5,"Medium",M2630&gt;5,"Large")</f>
        <v>Medium</v>
      </c>
      <c r="O2630" s="65">
        <v>66</v>
      </c>
      <c r="P2630" s="87">
        <f t="shared" si="165"/>
        <v>0.03</v>
      </c>
      <c r="Q2630" s="68">
        <v>4.62</v>
      </c>
      <c r="R2630" s="68" t="str" cm="1">
        <f t="array" ref="R2630">_xlfn.SWITCH(ROUND(Q2630,0),5,"Excellent",4,"Good",3,"Ok","Bad")</f>
        <v>Excellent</v>
      </c>
      <c r="S2630" s="17">
        <v>26</v>
      </c>
      <c r="T2630" s="17" t="str">
        <f t="shared" si="166"/>
        <v>No</v>
      </c>
      <c r="U2630" s="82">
        <v>42849</v>
      </c>
      <c r="V2630" s="82">
        <v>43800</v>
      </c>
      <c r="W2630" s="17">
        <v>320</v>
      </c>
      <c r="X2630" s="17" t="str">
        <f t="shared" si="167"/>
        <v>Active</v>
      </c>
      <c r="Y2630" s="17" t="s">
        <v>15616</v>
      </c>
      <c r="Z2630" s="17"/>
    </row>
    <row r="2631" spans="1:26" x14ac:dyDescent="0.25">
      <c r="A2631">
        <v>2630</v>
      </c>
      <c r="B2631" s="17" t="s">
        <v>13727</v>
      </c>
      <c r="C2631" s="17">
        <v>700</v>
      </c>
      <c r="D2631" s="17" t="str">
        <f>INDEX(Hosts!$A:$O,MATCH(Places!$C2631,Hosts!$A:$A,0),MATCH(Places!D$1,Hosts!$1:$1,0))</f>
        <v>Within a day</v>
      </c>
      <c r="E2631" s="87">
        <f>INDEX(Hosts!$A:$O,MATCH(Places!$C2631,Hosts!$A:$A,0),MATCH(Places!E$1,Hosts!$1:$1,0))</f>
        <v>0.67</v>
      </c>
      <c r="F2631" s="87">
        <f>INDEX(Hosts!$A:$O,MATCH(Places!$C2631,Hosts!$A:$A,0),MATCH(Places!F$1,Hosts!$1:$1,0))</f>
        <v>1</v>
      </c>
      <c r="G2631" s="17" t="str">
        <f>INDEX(Hosts!$A:$O,MATCH(Places!$C2631,Hosts!$A:$A,0),MATCH(Places!G$1,Hosts!$1:$1,0))</f>
        <v>No</v>
      </c>
      <c r="H2631" s="17">
        <v>7</v>
      </c>
      <c r="I2631" s="17" t="str">
        <f>INDEX(Neighborhoods!$A:$C,MATCH(Places!$H2631,Neighborhoods!$A:$A,0),MATCH(Places!I$1,Neighborhoods!$1:$1,0))</f>
        <v>Brooklyn</v>
      </c>
      <c r="J2631" s="17" t="str">
        <f>INDEX(Neighborhoods!$A:$C,MATCH(Places!$H2631,Neighborhoods!$A:$A,0),MATCH(Places!J$1,Neighborhoods!$1:$1,0))</f>
        <v>Bedford-Stuyvesant</v>
      </c>
      <c r="K2631" s="17" t="s">
        <v>11822</v>
      </c>
      <c r="L2631" s="17" t="str">
        <f t="shared" si="164"/>
        <v>No</v>
      </c>
      <c r="M2631" s="17">
        <v>4</v>
      </c>
      <c r="N2631" s="17" t="str" cm="1">
        <f t="array" ref="N2631">_xlfn.IFS(M2631&lt;=2,"Small",M2631&lt;=5,"Medium",M2631&gt;5,"Large")</f>
        <v>Medium</v>
      </c>
      <c r="O2631" s="65">
        <v>63</v>
      </c>
      <c r="P2631" s="87">
        <f t="shared" si="165"/>
        <v>0.03</v>
      </c>
      <c r="Q2631" s="68">
        <v>4.67</v>
      </c>
      <c r="R2631" s="68" t="str" cm="1">
        <f t="array" ref="R2631">_xlfn.SWITCH(ROUND(Q2631,0),5,"Excellent",4,"Good",3,"Ok","Bad")</f>
        <v>Excellent</v>
      </c>
      <c r="S2631" s="17">
        <v>6</v>
      </c>
      <c r="T2631" s="17" t="str">
        <f t="shared" si="166"/>
        <v>No</v>
      </c>
      <c r="U2631" s="82">
        <v>43699</v>
      </c>
      <c r="V2631" s="82">
        <v>43811</v>
      </c>
      <c r="W2631" s="17">
        <v>0</v>
      </c>
      <c r="X2631" s="17" t="str">
        <f t="shared" si="167"/>
        <v>Inactive</v>
      </c>
      <c r="Y2631" s="17" t="s">
        <v>15615</v>
      </c>
      <c r="Z2631" s="17"/>
    </row>
    <row r="2632" spans="1:26" x14ac:dyDescent="0.25">
      <c r="A2632">
        <v>2631</v>
      </c>
      <c r="B2632" s="17" t="s">
        <v>1923</v>
      </c>
      <c r="C2632" s="17">
        <v>150</v>
      </c>
      <c r="D2632" s="17" t="str">
        <f>INDEX(Hosts!$A:$O,MATCH(Places!$C2632,Hosts!$A:$A,0),MATCH(Places!D$1,Hosts!$1:$1,0))</f>
        <v>Within a day</v>
      </c>
      <c r="E2632" s="87">
        <f>INDEX(Hosts!$A:$O,MATCH(Places!$C2632,Hosts!$A:$A,0),MATCH(Places!E$1,Hosts!$1:$1,0))</f>
        <v>0.57999999999999996</v>
      </c>
      <c r="F2632" s="87">
        <f>INDEX(Hosts!$A:$O,MATCH(Places!$C2632,Hosts!$A:$A,0),MATCH(Places!F$1,Hosts!$1:$1,0))</f>
        <v>0.93</v>
      </c>
      <c r="G2632" s="17" t="str">
        <f>INDEX(Hosts!$A:$O,MATCH(Places!$C2632,Hosts!$A:$A,0),MATCH(Places!G$1,Hosts!$1:$1,0))</f>
        <v>No</v>
      </c>
      <c r="H2632" s="17">
        <v>7</v>
      </c>
      <c r="I2632" s="17" t="str">
        <f>INDEX(Neighborhoods!$A:$C,MATCH(Places!$H2632,Neighborhoods!$A:$A,0),MATCH(Places!I$1,Neighborhoods!$1:$1,0))</f>
        <v>Brooklyn</v>
      </c>
      <c r="J2632" s="17" t="str">
        <f>INDEX(Neighborhoods!$A:$C,MATCH(Places!$H2632,Neighborhoods!$A:$A,0),MATCH(Places!J$1,Neighborhoods!$1:$1,0))</f>
        <v>Bedford-Stuyvesant</v>
      </c>
      <c r="K2632" s="17" t="s">
        <v>11822</v>
      </c>
      <c r="L2632" s="17" t="str">
        <f t="shared" si="164"/>
        <v>No</v>
      </c>
      <c r="M2632" s="17">
        <v>10</v>
      </c>
      <c r="N2632" s="17" t="str" cm="1">
        <f t="array" ref="N2632">_xlfn.IFS(M2632&lt;=2,"Small",M2632&lt;=5,"Medium",M2632&gt;5,"Large")</f>
        <v>Large</v>
      </c>
      <c r="O2632" s="65">
        <v>414</v>
      </c>
      <c r="P2632" s="87">
        <f t="shared" si="165"/>
        <v>0.04</v>
      </c>
      <c r="Q2632" s="68">
        <v>4.75</v>
      </c>
      <c r="R2632" s="68" t="str" cm="1">
        <f t="array" ref="R2632">_xlfn.SWITCH(ROUND(Q2632,0),5,"Excellent",4,"Good",3,"Ok","Bad")</f>
        <v>Excellent</v>
      </c>
      <c r="S2632" s="17">
        <v>130</v>
      </c>
      <c r="T2632" s="17" t="str">
        <f t="shared" si="166"/>
        <v>No</v>
      </c>
      <c r="U2632" s="82">
        <v>42844</v>
      </c>
      <c r="V2632" s="82">
        <v>43882</v>
      </c>
      <c r="W2632" s="17">
        <v>323</v>
      </c>
      <c r="X2632" s="17" t="str">
        <f t="shared" si="167"/>
        <v>Active</v>
      </c>
      <c r="Y2632" s="17" t="s">
        <v>15615</v>
      </c>
      <c r="Z2632" s="17"/>
    </row>
    <row r="2633" spans="1:26" x14ac:dyDescent="0.25">
      <c r="A2633">
        <v>2632</v>
      </c>
      <c r="B2633" s="17" t="s">
        <v>1924</v>
      </c>
      <c r="C2633" s="17">
        <v>765</v>
      </c>
      <c r="D2633" s="17" t="str">
        <f>INDEX(Hosts!$A:$O,MATCH(Places!$C2633,Hosts!$A:$A,0),MATCH(Places!D$1,Hosts!$1:$1,0))</f>
        <v>Within an hour</v>
      </c>
      <c r="E2633" s="87">
        <f>INDEX(Hosts!$A:$O,MATCH(Places!$C2633,Hosts!$A:$A,0),MATCH(Places!E$1,Hosts!$1:$1,0))</f>
        <v>1</v>
      </c>
      <c r="F2633" s="87">
        <f>INDEX(Hosts!$A:$O,MATCH(Places!$C2633,Hosts!$A:$A,0),MATCH(Places!F$1,Hosts!$1:$1,0))</f>
        <v>0.75</v>
      </c>
      <c r="G2633" s="17" t="str">
        <f>INDEX(Hosts!$A:$O,MATCH(Places!$C2633,Hosts!$A:$A,0),MATCH(Places!G$1,Hosts!$1:$1,0))</f>
        <v>Yes</v>
      </c>
      <c r="H2633" s="17">
        <v>16</v>
      </c>
      <c r="I2633" s="17" t="str">
        <f>INDEX(Neighborhoods!$A:$C,MATCH(Places!$H2633,Neighborhoods!$A:$A,0),MATCH(Places!I$1,Neighborhoods!$1:$1,0))</f>
        <v>Manhattan</v>
      </c>
      <c r="J2633" s="17" t="str">
        <f>INDEX(Neighborhoods!$A:$C,MATCH(Places!$H2633,Neighborhoods!$A:$A,0),MATCH(Places!J$1,Neighborhoods!$1:$1,0))</f>
        <v>Harlem</v>
      </c>
      <c r="K2633" s="17" t="s">
        <v>11822</v>
      </c>
      <c r="L2633" s="17" t="str">
        <f t="shared" si="164"/>
        <v>No</v>
      </c>
      <c r="M2633" s="17">
        <v>3</v>
      </c>
      <c r="N2633" s="17" t="str" cm="1">
        <f t="array" ref="N2633">_xlfn.IFS(M2633&lt;=2,"Small",M2633&lt;=5,"Medium",M2633&gt;5,"Large")</f>
        <v>Medium</v>
      </c>
      <c r="O2633" s="65">
        <v>191</v>
      </c>
      <c r="P2633" s="87">
        <f t="shared" si="165"/>
        <v>0.03</v>
      </c>
      <c r="Q2633" s="68">
        <v>4.8099999999999996</v>
      </c>
      <c r="R2633" s="68" t="str" cm="1">
        <f t="array" ref="R2633">_xlfn.SWITCH(ROUND(Q2633,0),5,"Excellent",4,"Good",3,"Ok","Bad")</f>
        <v>Excellent</v>
      </c>
      <c r="S2633" s="17">
        <v>21</v>
      </c>
      <c r="T2633" s="17" t="str">
        <f t="shared" si="166"/>
        <v>No</v>
      </c>
      <c r="U2633" s="82">
        <v>42911</v>
      </c>
      <c r="V2633" s="82">
        <v>43832</v>
      </c>
      <c r="W2633" s="17">
        <v>15</v>
      </c>
      <c r="X2633" s="17" t="str">
        <f t="shared" si="167"/>
        <v>Active</v>
      </c>
      <c r="Y2633" s="17" t="s">
        <v>15615</v>
      </c>
      <c r="Z2633" s="17"/>
    </row>
    <row r="2634" spans="1:26" x14ac:dyDescent="0.25">
      <c r="A2634">
        <v>2633</v>
      </c>
      <c r="B2634" s="17" t="s">
        <v>14915</v>
      </c>
      <c r="C2634" s="17">
        <v>1354</v>
      </c>
      <c r="D2634" s="17" t="str">
        <f>INDEX(Hosts!$A:$O,MATCH(Places!$C2634,Hosts!$A:$A,0),MATCH(Places!D$1,Hosts!$1:$1,0))</f>
        <v>Within an hour</v>
      </c>
      <c r="E2634" s="87">
        <f>INDEX(Hosts!$A:$O,MATCH(Places!$C2634,Hosts!$A:$A,0),MATCH(Places!E$1,Hosts!$1:$1,0))</f>
        <v>1</v>
      </c>
      <c r="F2634" s="87">
        <f>INDEX(Hosts!$A:$O,MATCH(Places!$C2634,Hosts!$A:$A,0),MATCH(Places!F$1,Hosts!$1:$1,0))</f>
        <v>0.5</v>
      </c>
      <c r="G2634" s="17" t="str">
        <f>INDEX(Hosts!$A:$O,MATCH(Places!$C2634,Hosts!$A:$A,0),MATCH(Places!G$1,Hosts!$1:$1,0))</f>
        <v>Yes</v>
      </c>
      <c r="H2634" s="17">
        <v>16</v>
      </c>
      <c r="I2634" s="17" t="str">
        <f>INDEX(Neighborhoods!$A:$C,MATCH(Places!$H2634,Neighborhoods!$A:$A,0),MATCH(Places!I$1,Neighborhoods!$1:$1,0))</f>
        <v>Manhattan</v>
      </c>
      <c r="J2634" s="17" t="str">
        <f>INDEX(Neighborhoods!$A:$C,MATCH(Places!$H2634,Neighborhoods!$A:$A,0),MATCH(Places!J$1,Neighborhoods!$1:$1,0))</f>
        <v>Harlem</v>
      </c>
      <c r="K2634" s="17" t="s">
        <v>1</v>
      </c>
      <c r="L2634" s="17" t="str">
        <f t="shared" si="164"/>
        <v>Yes</v>
      </c>
      <c r="M2634" s="17">
        <v>2</v>
      </c>
      <c r="N2634" s="17" t="str" cm="1">
        <f t="array" ref="N2634">_xlfn.IFS(M2634&lt;=2,"Small",M2634&lt;=5,"Medium",M2634&gt;5,"Large")</f>
        <v>Small</v>
      </c>
      <c r="O2634" s="65">
        <v>67</v>
      </c>
      <c r="P2634" s="87">
        <f t="shared" si="165"/>
        <v>0.03</v>
      </c>
      <c r="Q2634" s="68">
        <v>4.97</v>
      </c>
      <c r="R2634" s="68" t="str" cm="1">
        <f t="array" ref="R2634">_xlfn.SWITCH(ROUND(Q2634,0),5,"Excellent",4,"Good",3,"Ok","Bad")</f>
        <v>Excellent</v>
      </c>
      <c r="S2634" s="17">
        <v>35</v>
      </c>
      <c r="T2634" s="17" t="str">
        <f t="shared" si="166"/>
        <v>No</v>
      </c>
      <c r="U2634" s="82">
        <v>42845</v>
      </c>
      <c r="V2634" s="82">
        <v>43736</v>
      </c>
      <c r="W2634" s="17">
        <v>96</v>
      </c>
      <c r="X2634" s="17" t="str">
        <f t="shared" si="167"/>
        <v>Active</v>
      </c>
      <c r="Y2634" s="17" t="s">
        <v>15615</v>
      </c>
      <c r="Z2634" s="17"/>
    </row>
    <row r="2635" spans="1:26" x14ac:dyDescent="0.25">
      <c r="A2635">
        <v>2634</v>
      </c>
      <c r="B2635" s="17" t="s">
        <v>1925</v>
      </c>
      <c r="C2635" s="17">
        <v>538</v>
      </c>
      <c r="D2635" s="17" t="str">
        <f>INDEX(Hosts!$A:$O,MATCH(Places!$C2635,Hosts!$A:$A,0),MATCH(Places!D$1,Hosts!$1:$1,0))</f>
        <v>Within a day</v>
      </c>
      <c r="E2635" s="87">
        <f>INDEX(Hosts!$A:$O,MATCH(Places!$C2635,Hosts!$A:$A,0),MATCH(Places!E$1,Hosts!$1:$1,0))</f>
        <v>1</v>
      </c>
      <c r="F2635" s="87">
        <f>INDEX(Hosts!$A:$O,MATCH(Places!$C2635,Hosts!$A:$A,0),MATCH(Places!F$1,Hosts!$1:$1,0))</f>
        <v>0.96</v>
      </c>
      <c r="G2635" s="17" t="str">
        <f>INDEX(Hosts!$A:$O,MATCH(Places!$C2635,Hosts!$A:$A,0),MATCH(Places!G$1,Hosts!$1:$1,0))</f>
        <v>Yes</v>
      </c>
      <c r="H2635" s="17">
        <v>11</v>
      </c>
      <c r="I2635" s="17" t="str">
        <f>INDEX(Neighborhoods!$A:$C,MATCH(Places!$H2635,Neighborhoods!$A:$A,0),MATCH(Places!I$1,Neighborhoods!$1:$1,0))</f>
        <v>Brooklyn</v>
      </c>
      <c r="J2635" s="17" t="str">
        <f>INDEX(Neighborhoods!$A:$C,MATCH(Places!$H2635,Neighborhoods!$A:$A,0),MATCH(Places!J$1,Neighborhoods!$1:$1,0))</f>
        <v>Greenpoint</v>
      </c>
      <c r="K2635" s="17" t="s">
        <v>1</v>
      </c>
      <c r="L2635" s="17" t="str">
        <f t="shared" si="164"/>
        <v>Yes</v>
      </c>
      <c r="M2635" s="17">
        <v>1</v>
      </c>
      <c r="N2635" s="17" t="str" cm="1">
        <f t="array" ref="N2635">_xlfn.IFS(M2635&lt;=2,"Small",M2635&lt;=5,"Medium",M2635&gt;5,"Large")</f>
        <v>Small</v>
      </c>
      <c r="O2635" s="65">
        <v>69</v>
      </c>
      <c r="P2635" s="87">
        <f t="shared" si="165"/>
        <v>0.03</v>
      </c>
      <c r="Q2635" s="68">
        <v>4.99</v>
      </c>
      <c r="R2635" s="68" t="str" cm="1">
        <f t="array" ref="R2635">_xlfn.SWITCH(ROUND(Q2635,0),5,"Excellent",4,"Good",3,"Ok","Bad")</f>
        <v>Excellent</v>
      </c>
      <c r="S2635" s="17">
        <v>72</v>
      </c>
      <c r="T2635" s="17" t="str">
        <f t="shared" si="166"/>
        <v>No</v>
      </c>
      <c r="U2635" s="82">
        <v>42849</v>
      </c>
      <c r="V2635" s="82">
        <v>43908</v>
      </c>
      <c r="W2635" s="17">
        <v>118</v>
      </c>
      <c r="X2635" s="17" t="str">
        <f t="shared" si="167"/>
        <v>Active</v>
      </c>
      <c r="Y2635" s="17" t="s">
        <v>15615</v>
      </c>
      <c r="Z2635" s="17"/>
    </row>
    <row r="2636" spans="1:26" x14ac:dyDescent="0.25">
      <c r="A2636">
        <v>2635</v>
      </c>
      <c r="B2636" s="17" t="s">
        <v>1926</v>
      </c>
      <c r="C2636" s="17">
        <v>2040</v>
      </c>
      <c r="D2636" s="17" t="str">
        <f>INDEX(Hosts!$A:$O,MATCH(Places!$C2636,Hosts!$A:$A,0),MATCH(Places!D$1,Hosts!$1:$1,0))</f>
        <v>Within an hour</v>
      </c>
      <c r="E2636" s="87">
        <f>INDEX(Hosts!$A:$O,MATCH(Places!$C2636,Hosts!$A:$A,0),MATCH(Places!E$1,Hosts!$1:$1,0))</f>
        <v>0.94</v>
      </c>
      <c r="F2636" s="87">
        <f>INDEX(Hosts!$A:$O,MATCH(Places!$C2636,Hosts!$A:$A,0),MATCH(Places!F$1,Hosts!$1:$1,0))</f>
        <v>0.95</v>
      </c>
      <c r="G2636" s="17" t="str">
        <f>INDEX(Hosts!$A:$O,MATCH(Places!$C2636,Hosts!$A:$A,0),MATCH(Places!G$1,Hosts!$1:$1,0))</f>
        <v>No</v>
      </c>
      <c r="H2636" s="17">
        <v>7</v>
      </c>
      <c r="I2636" s="17" t="str">
        <f>INDEX(Neighborhoods!$A:$C,MATCH(Places!$H2636,Neighborhoods!$A:$A,0),MATCH(Places!I$1,Neighborhoods!$1:$1,0))</f>
        <v>Brooklyn</v>
      </c>
      <c r="J2636" s="17" t="str">
        <f>INDEX(Neighborhoods!$A:$C,MATCH(Places!$H2636,Neighborhoods!$A:$A,0),MATCH(Places!J$1,Neighborhoods!$1:$1,0))</f>
        <v>Bedford-Stuyvesant</v>
      </c>
      <c r="K2636" s="17" t="s">
        <v>1</v>
      </c>
      <c r="L2636" s="17" t="str">
        <f t="shared" si="164"/>
        <v>Yes</v>
      </c>
      <c r="M2636" s="17">
        <v>1</v>
      </c>
      <c r="N2636" s="17" t="str" cm="1">
        <f t="array" ref="N2636">_xlfn.IFS(M2636&lt;=2,"Small",M2636&lt;=5,"Medium",M2636&gt;5,"Large")</f>
        <v>Small</v>
      </c>
      <c r="O2636" s="65">
        <v>69</v>
      </c>
      <c r="P2636" s="87">
        <f t="shared" si="165"/>
        <v>0.03</v>
      </c>
      <c r="Q2636" s="68">
        <v>4.82</v>
      </c>
      <c r="R2636" s="68" t="str" cm="1">
        <f t="array" ref="R2636">_xlfn.SWITCH(ROUND(Q2636,0),5,"Excellent",4,"Good",3,"Ok","Bad")</f>
        <v>Excellent</v>
      </c>
      <c r="S2636" s="17">
        <v>22</v>
      </c>
      <c r="T2636" s="17" t="str">
        <f t="shared" si="166"/>
        <v>No</v>
      </c>
      <c r="U2636" s="82">
        <v>42841</v>
      </c>
      <c r="V2636" s="82">
        <v>43709</v>
      </c>
      <c r="W2636" s="17">
        <v>0</v>
      </c>
      <c r="X2636" s="17" t="str">
        <f t="shared" si="167"/>
        <v>Inactive</v>
      </c>
      <c r="Y2636" s="17" t="s">
        <v>15615</v>
      </c>
      <c r="Z2636" s="17"/>
    </row>
    <row r="2637" spans="1:26" x14ac:dyDescent="0.25">
      <c r="A2637">
        <v>2636</v>
      </c>
      <c r="B2637" s="17" t="s">
        <v>1927</v>
      </c>
      <c r="C2637" s="17">
        <v>2474</v>
      </c>
      <c r="D2637" s="17" t="str">
        <f>INDEX(Hosts!$A:$O,MATCH(Places!$C2637,Hosts!$A:$A,0),MATCH(Places!D$1,Hosts!$1:$1,0))</f>
        <v>Within an hour</v>
      </c>
      <c r="E2637" s="87">
        <f>INDEX(Hosts!$A:$O,MATCH(Places!$C2637,Hosts!$A:$A,0),MATCH(Places!E$1,Hosts!$1:$1,0))</f>
        <v>0.94</v>
      </c>
      <c r="F2637" s="87">
        <f>INDEX(Hosts!$A:$O,MATCH(Places!$C2637,Hosts!$A:$A,0),MATCH(Places!F$1,Hosts!$1:$1,0))</f>
        <v>0.99</v>
      </c>
      <c r="G2637" s="17" t="str">
        <f>INDEX(Hosts!$A:$O,MATCH(Places!$C2637,Hosts!$A:$A,0),MATCH(Places!G$1,Hosts!$1:$1,0))</f>
        <v>No</v>
      </c>
      <c r="H2637" s="17">
        <v>23</v>
      </c>
      <c r="I2637" s="17" t="str">
        <f>INDEX(Neighborhoods!$A:$C,MATCH(Places!$H2637,Neighborhoods!$A:$A,0),MATCH(Places!I$1,Neighborhoods!$1:$1,0))</f>
        <v>Queens</v>
      </c>
      <c r="J2637" s="17" t="str">
        <f>INDEX(Neighborhoods!$A:$C,MATCH(Places!$H2637,Neighborhoods!$A:$A,0),MATCH(Places!J$1,Neighborhoods!$1:$1,0))</f>
        <v>Jamaica</v>
      </c>
      <c r="K2637" s="17" t="s">
        <v>1</v>
      </c>
      <c r="L2637" s="17" t="str">
        <f t="shared" si="164"/>
        <v>Yes</v>
      </c>
      <c r="M2637" s="17">
        <v>2</v>
      </c>
      <c r="N2637" s="17" t="str" cm="1">
        <f t="array" ref="N2637">_xlfn.IFS(M2637&lt;=2,"Small",M2637&lt;=5,"Medium",M2637&gt;5,"Large")</f>
        <v>Small</v>
      </c>
      <c r="O2637" s="65">
        <v>40</v>
      </c>
      <c r="P2637" s="87">
        <f t="shared" si="165"/>
        <v>0.03</v>
      </c>
      <c r="Q2637" s="68">
        <v>4.54</v>
      </c>
      <c r="R2637" s="68" t="str" cm="1">
        <f t="array" ref="R2637">_xlfn.SWITCH(ROUND(Q2637,0),5,"Excellent",4,"Good",3,"Ok","Bad")</f>
        <v>Excellent</v>
      </c>
      <c r="S2637" s="17">
        <v>59</v>
      </c>
      <c r="T2637" s="17" t="str">
        <f t="shared" si="166"/>
        <v>No</v>
      </c>
      <c r="U2637" s="82">
        <v>42850</v>
      </c>
      <c r="V2637" s="82">
        <v>44038</v>
      </c>
      <c r="W2637" s="17">
        <v>334</v>
      </c>
      <c r="X2637" s="17" t="str">
        <f t="shared" si="167"/>
        <v>Active</v>
      </c>
      <c r="Y2637" s="17" t="s">
        <v>15615</v>
      </c>
      <c r="Z2637" s="17"/>
    </row>
    <row r="2638" spans="1:26" x14ac:dyDescent="0.25">
      <c r="A2638">
        <v>2637</v>
      </c>
      <c r="B2638" s="17" t="s">
        <v>1928</v>
      </c>
      <c r="C2638" s="17">
        <v>3205</v>
      </c>
      <c r="D2638" s="17" t="str">
        <f>INDEX(Hosts!$A:$O,MATCH(Places!$C2638,Hosts!$A:$A,0),MATCH(Places!D$1,Hosts!$1:$1,0))</f>
        <v>Within a few hours</v>
      </c>
      <c r="E2638" s="87">
        <f>INDEX(Hosts!$A:$O,MATCH(Places!$C2638,Hosts!$A:$A,0),MATCH(Places!E$1,Hosts!$1:$1,0))</f>
        <v>1</v>
      </c>
      <c r="F2638" s="87">
        <f>INDEX(Hosts!$A:$O,MATCH(Places!$C2638,Hosts!$A:$A,0),MATCH(Places!F$1,Hosts!$1:$1,0))</f>
        <v>1</v>
      </c>
      <c r="G2638" s="17" t="str">
        <f>INDEX(Hosts!$A:$O,MATCH(Places!$C2638,Hosts!$A:$A,0),MATCH(Places!G$1,Hosts!$1:$1,0))</f>
        <v>No</v>
      </c>
      <c r="H2638" s="17">
        <v>9</v>
      </c>
      <c r="I2638" s="17" t="str">
        <f>INDEX(Neighborhoods!$A:$C,MATCH(Places!$H2638,Neighborhoods!$A:$A,0),MATCH(Places!I$1,Neighborhoods!$1:$1,0))</f>
        <v>Brooklyn</v>
      </c>
      <c r="J2638" s="17" t="str">
        <f>INDEX(Neighborhoods!$A:$C,MATCH(Places!$H2638,Neighborhoods!$A:$A,0),MATCH(Places!J$1,Neighborhoods!$1:$1,0))</f>
        <v>Crown Heights</v>
      </c>
      <c r="K2638" s="17" t="s">
        <v>1</v>
      </c>
      <c r="L2638" s="17" t="str">
        <f t="shared" si="164"/>
        <v>Yes</v>
      </c>
      <c r="M2638" s="17">
        <v>2</v>
      </c>
      <c r="N2638" s="17" t="str" cm="1">
        <f t="array" ref="N2638">_xlfn.IFS(M2638&lt;=2,"Small",M2638&lt;=5,"Medium",M2638&gt;5,"Large")</f>
        <v>Small</v>
      </c>
      <c r="O2638" s="65">
        <v>37</v>
      </c>
      <c r="P2638" s="87">
        <f t="shared" si="165"/>
        <v>0.03</v>
      </c>
      <c r="Q2638" s="68">
        <v>4.5599999999999996</v>
      </c>
      <c r="R2638" s="68" t="str" cm="1">
        <f t="array" ref="R2638">_xlfn.SWITCH(ROUND(Q2638,0),5,"Excellent",4,"Good",3,"Ok","Bad")</f>
        <v>Excellent</v>
      </c>
      <c r="S2638" s="17">
        <v>41</v>
      </c>
      <c r="T2638" s="17" t="str">
        <f t="shared" si="166"/>
        <v>No</v>
      </c>
      <c r="U2638" s="82">
        <v>42962</v>
      </c>
      <c r="V2638" s="82">
        <v>43885</v>
      </c>
      <c r="W2638" s="17">
        <v>143</v>
      </c>
      <c r="X2638" s="17" t="str">
        <f t="shared" si="167"/>
        <v>Active</v>
      </c>
      <c r="Y2638" s="17" t="s">
        <v>15616</v>
      </c>
      <c r="Z2638" s="17"/>
    </row>
    <row r="2639" spans="1:26" x14ac:dyDescent="0.25">
      <c r="A2639">
        <v>2638</v>
      </c>
      <c r="B2639" s="17" t="s">
        <v>1929</v>
      </c>
      <c r="C2639" s="17">
        <v>1065</v>
      </c>
      <c r="D2639" s="17" t="str">
        <f>INDEX(Hosts!$A:$O,MATCH(Places!$C2639,Hosts!$A:$A,0),MATCH(Places!D$1,Hosts!$1:$1,0))</f>
        <v>Within an hour</v>
      </c>
      <c r="E2639" s="87">
        <f>INDEX(Hosts!$A:$O,MATCH(Places!$C2639,Hosts!$A:$A,0),MATCH(Places!E$1,Hosts!$1:$1,0))</f>
        <v>1</v>
      </c>
      <c r="F2639" s="87">
        <f>INDEX(Hosts!$A:$O,MATCH(Places!$C2639,Hosts!$A:$A,0),MATCH(Places!F$1,Hosts!$1:$1,0))</f>
        <v>0.86</v>
      </c>
      <c r="G2639" s="17" t="str">
        <f>INDEX(Hosts!$A:$O,MATCH(Places!$C2639,Hosts!$A:$A,0),MATCH(Places!G$1,Hosts!$1:$1,0))</f>
        <v>Yes</v>
      </c>
      <c r="H2639" s="17">
        <v>11</v>
      </c>
      <c r="I2639" s="17" t="str">
        <f>INDEX(Neighborhoods!$A:$C,MATCH(Places!$H2639,Neighborhoods!$A:$A,0),MATCH(Places!I$1,Neighborhoods!$1:$1,0))</f>
        <v>Brooklyn</v>
      </c>
      <c r="J2639" s="17" t="str">
        <f>INDEX(Neighborhoods!$A:$C,MATCH(Places!$H2639,Neighborhoods!$A:$A,0),MATCH(Places!J$1,Neighborhoods!$1:$1,0))</f>
        <v>Greenpoint</v>
      </c>
      <c r="K2639" s="17" t="s">
        <v>11822</v>
      </c>
      <c r="L2639" s="17" t="str">
        <f t="shared" si="164"/>
        <v>No</v>
      </c>
      <c r="M2639" s="17">
        <v>2</v>
      </c>
      <c r="N2639" s="17" t="str" cm="1">
        <f t="array" ref="N2639">_xlfn.IFS(M2639&lt;=2,"Small",M2639&lt;=5,"Medium",M2639&gt;5,"Large")</f>
        <v>Small</v>
      </c>
      <c r="O2639" s="65">
        <v>99</v>
      </c>
      <c r="P2639" s="87">
        <f t="shared" si="165"/>
        <v>0.03</v>
      </c>
      <c r="Q2639" s="68">
        <v>5</v>
      </c>
      <c r="R2639" s="68" t="str" cm="1">
        <f t="array" ref="R2639">_xlfn.SWITCH(ROUND(Q2639,0),5,"Excellent",4,"Good",3,"Ok","Bad")</f>
        <v>Excellent</v>
      </c>
      <c r="S2639" s="17">
        <v>22</v>
      </c>
      <c r="T2639" s="17" t="str">
        <f t="shared" si="166"/>
        <v>No</v>
      </c>
      <c r="U2639" s="82">
        <v>42867</v>
      </c>
      <c r="V2639" s="82">
        <v>43988</v>
      </c>
      <c r="W2639" s="17">
        <v>44</v>
      </c>
      <c r="X2639" s="17" t="str">
        <f t="shared" si="167"/>
        <v>Active</v>
      </c>
      <c r="Y2639" s="17" t="s">
        <v>15615</v>
      </c>
      <c r="Z2639" s="17"/>
    </row>
    <row r="2640" spans="1:26" x14ac:dyDescent="0.25">
      <c r="A2640">
        <v>2639</v>
      </c>
      <c r="B2640" s="17" t="s">
        <v>1930</v>
      </c>
      <c r="C2640" s="17">
        <v>798</v>
      </c>
      <c r="D2640" s="17" t="str">
        <f>INDEX(Hosts!$A:$O,MATCH(Places!$C2640,Hosts!$A:$A,0),MATCH(Places!D$1,Hosts!$1:$1,0))</f>
        <v>Within a few hours</v>
      </c>
      <c r="E2640" s="87">
        <f>INDEX(Hosts!$A:$O,MATCH(Places!$C2640,Hosts!$A:$A,0),MATCH(Places!E$1,Hosts!$1:$1,0))</f>
        <v>1</v>
      </c>
      <c r="F2640" s="87">
        <f>INDEX(Hosts!$A:$O,MATCH(Places!$C2640,Hosts!$A:$A,0),MATCH(Places!F$1,Hosts!$1:$1,0))</f>
        <v>1</v>
      </c>
      <c r="G2640" s="17" t="str">
        <f>INDEX(Hosts!$A:$O,MATCH(Places!$C2640,Hosts!$A:$A,0),MATCH(Places!G$1,Hosts!$1:$1,0))</f>
        <v>No</v>
      </c>
      <c r="H2640" s="17">
        <v>7</v>
      </c>
      <c r="I2640" s="17" t="str">
        <f>INDEX(Neighborhoods!$A:$C,MATCH(Places!$H2640,Neighborhoods!$A:$A,0),MATCH(Places!I$1,Neighborhoods!$1:$1,0))</f>
        <v>Brooklyn</v>
      </c>
      <c r="J2640" s="17" t="str">
        <f>INDEX(Neighborhoods!$A:$C,MATCH(Places!$H2640,Neighborhoods!$A:$A,0),MATCH(Places!J$1,Neighborhoods!$1:$1,0))</f>
        <v>Bedford-Stuyvesant</v>
      </c>
      <c r="K2640" s="17" t="s">
        <v>1</v>
      </c>
      <c r="L2640" s="17" t="str">
        <f t="shared" si="164"/>
        <v>Yes</v>
      </c>
      <c r="M2640" s="17">
        <v>2</v>
      </c>
      <c r="N2640" s="17" t="str" cm="1">
        <f t="array" ref="N2640">_xlfn.IFS(M2640&lt;=2,"Small",M2640&lt;=5,"Medium",M2640&gt;5,"Large")</f>
        <v>Small</v>
      </c>
      <c r="O2640" s="65">
        <v>44</v>
      </c>
      <c r="P2640" s="87">
        <f t="shared" si="165"/>
        <v>0.03</v>
      </c>
      <c r="Q2640" s="68">
        <v>4.8099999999999996</v>
      </c>
      <c r="R2640" s="68" t="str" cm="1">
        <f t="array" ref="R2640">_xlfn.SWITCH(ROUND(Q2640,0),5,"Excellent",4,"Good",3,"Ok","Bad")</f>
        <v>Excellent</v>
      </c>
      <c r="S2640" s="17">
        <v>89</v>
      </c>
      <c r="T2640" s="17" t="str">
        <f t="shared" si="166"/>
        <v>No</v>
      </c>
      <c r="U2640" s="82">
        <v>42857</v>
      </c>
      <c r="V2640" s="82">
        <v>43910</v>
      </c>
      <c r="W2640" s="17">
        <v>73</v>
      </c>
      <c r="X2640" s="17" t="str">
        <f t="shared" si="167"/>
        <v>Active</v>
      </c>
      <c r="Y2640" s="17" t="s">
        <v>15616</v>
      </c>
      <c r="Z2640" s="17"/>
    </row>
    <row r="2641" spans="1:26" x14ac:dyDescent="0.25">
      <c r="A2641">
        <v>2640</v>
      </c>
      <c r="B2641" s="17" t="s">
        <v>1931</v>
      </c>
      <c r="C2641" s="17">
        <v>3206</v>
      </c>
      <c r="D2641" s="17" t="str">
        <f>INDEX(Hosts!$A:$O,MATCH(Places!$C2641,Hosts!$A:$A,0),MATCH(Places!D$1,Hosts!$1:$1,0))</f>
        <v>Within an hour</v>
      </c>
      <c r="E2641" s="87">
        <f>INDEX(Hosts!$A:$O,MATCH(Places!$C2641,Hosts!$A:$A,0),MATCH(Places!E$1,Hosts!$1:$1,0))</f>
        <v>1</v>
      </c>
      <c r="F2641" s="87">
        <f>INDEX(Hosts!$A:$O,MATCH(Places!$C2641,Hosts!$A:$A,0),MATCH(Places!F$1,Hosts!$1:$1,0))</f>
        <v>0.93</v>
      </c>
      <c r="G2641" s="17" t="str">
        <f>INDEX(Hosts!$A:$O,MATCH(Places!$C2641,Hosts!$A:$A,0),MATCH(Places!G$1,Hosts!$1:$1,0))</f>
        <v>Yes</v>
      </c>
      <c r="H2641" s="17">
        <v>22</v>
      </c>
      <c r="I2641" s="17" t="str">
        <f>INDEX(Neighborhoods!$A:$C,MATCH(Places!$H2641,Neighborhoods!$A:$A,0),MATCH(Places!I$1,Neighborhoods!$1:$1,0))</f>
        <v>Queens</v>
      </c>
      <c r="J2641" s="17" t="str">
        <f>INDEX(Neighborhoods!$A:$C,MATCH(Places!$H2641,Neighborhoods!$A:$A,0),MATCH(Places!J$1,Neighborhoods!$1:$1,0))</f>
        <v>Flushing</v>
      </c>
      <c r="K2641" s="17" t="s">
        <v>1</v>
      </c>
      <c r="L2641" s="17" t="str">
        <f t="shared" si="164"/>
        <v>Yes</v>
      </c>
      <c r="M2641" s="17">
        <v>2</v>
      </c>
      <c r="N2641" s="17" t="str" cm="1">
        <f t="array" ref="N2641">_xlfn.IFS(M2641&lt;=2,"Small",M2641&lt;=5,"Medium",M2641&gt;5,"Large")</f>
        <v>Small</v>
      </c>
      <c r="O2641" s="65">
        <v>54</v>
      </c>
      <c r="P2641" s="87">
        <f t="shared" si="165"/>
        <v>0.03</v>
      </c>
      <c r="Q2641" s="68">
        <v>4.97</v>
      </c>
      <c r="R2641" s="68" t="str" cm="1">
        <f t="array" ref="R2641">_xlfn.SWITCH(ROUND(Q2641,0),5,"Excellent",4,"Good",3,"Ok","Bad")</f>
        <v>Excellent</v>
      </c>
      <c r="S2641" s="17">
        <v>150</v>
      </c>
      <c r="T2641" s="17" t="str">
        <f t="shared" si="166"/>
        <v>Yes</v>
      </c>
      <c r="U2641" s="82">
        <v>42841</v>
      </c>
      <c r="V2641" s="82">
        <v>44037</v>
      </c>
      <c r="W2641" s="17">
        <v>90</v>
      </c>
      <c r="X2641" s="17" t="str">
        <f t="shared" si="167"/>
        <v>Active</v>
      </c>
      <c r="Y2641" s="17" t="s">
        <v>15615</v>
      </c>
      <c r="Z2641" s="17"/>
    </row>
    <row r="2642" spans="1:26" x14ac:dyDescent="0.25">
      <c r="A2642">
        <v>2641</v>
      </c>
      <c r="B2642" s="17" t="s">
        <v>1932</v>
      </c>
      <c r="C2642" s="17">
        <v>1429</v>
      </c>
      <c r="D2642" s="17" t="str">
        <f>INDEX(Hosts!$A:$O,MATCH(Places!$C2642,Hosts!$A:$A,0),MATCH(Places!D$1,Hosts!$1:$1,0))</f>
        <v>Within an hour</v>
      </c>
      <c r="E2642" s="87">
        <f>INDEX(Hosts!$A:$O,MATCH(Places!$C2642,Hosts!$A:$A,0),MATCH(Places!E$1,Hosts!$1:$1,0))</f>
        <v>0.89</v>
      </c>
      <c r="F2642" s="87">
        <f>INDEX(Hosts!$A:$O,MATCH(Places!$C2642,Hosts!$A:$A,0),MATCH(Places!F$1,Hosts!$1:$1,0))</f>
        <v>0.38</v>
      </c>
      <c r="G2642" s="17" t="str">
        <f>INDEX(Hosts!$A:$O,MATCH(Places!$C2642,Hosts!$A:$A,0),MATCH(Places!G$1,Hosts!$1:$1,0))</f>
        <v>Yes</v>
      </c>
      <c r="H2642" s="17">
        <v>7</v>
      </c>
      <c r="I2642" s="17" t="str">
        <f>INDEX(Neighborhoods!$A:$C,MATCH(Places!$H2642,Neighborhoods!$A:$A,0),MATCH(Places!I$1,Neighborhoods!$1:$1,0))</f>
        <v>Brooklyn</v>
      </c>
      <c r="J2642" s="17" t="str">
        <f>INDEX(Neighborhoods!$A:$C,MATCH(Places!$H2642,Neighborhoods!$A:$A,0),MATCH(Places!J$1,Neighborhoods!$1:$1,0))</f>
        <v>Bedford-Stuyvesant</v>
      </c>
      <c r="K2642" s="17" t="s">
        <v>1</v>
      </c>
      <c r="L2642" s="17" t="str">
        <f t="shared" si="164"/>
        <v>Yes</v>
      </c>
      <c r="M2642" s="17">
        <v>3</v>
      </c>
      <c r="N2642" s="17" t="str" cm="1">
        <f t="array" ref="N2642">_xlfn.IFS(M2642&lt;=2,"Small",M2642&lt;=5,"Medium",M2642&gt;5,"Large")</f>
        <v>Medium</v>
      </c>
      <c r="O2642" s="65">
        <v>125</v>
      </c>
      <c r="P2642" s="87">
        <f t="shared" si="165"/>
        <v>0.03</v>
      </c>
      <c r="Q2642" s="68">
        <v>4.8499999999999996</v>
      </c>
      <c r="R2642" s="68" t="str" cm="1">
        <f t="array" ref="R2642">_xlfn.SWITCH(ROUND(Q2642,0),5,"Excellent",4,"Good",3,"Ok","Bad")</f>
        <v>Excellent</v>
      </c>
      <c r="S2642" s="17">
        <v>72</v>
      </c>
      <c r="T2642" s="17" t="str">
        <f t="shared" si="166"/>
        <v>No</v>
      </c>
      <c r="U2642" s="82">
        <v>42840</v>
      </c>
      <c r="V2642" s="82">
        <v>43811</v>
      </c>
      <c r="W2642" s="17">
        <v>90</v>
      </c>
      <c r="X2642" s="17" t="str">
        <f t="shared" si="167"/>
        <v>Active</v>
      </c>
      <c r="Y2642" s="17" t="s">
        <v>15615</v>
      </c>
      <c r="Z2642" s="17"/>
    </row>
    <row r="2643" spans="1:26" x14ac:dyDescent="0.25">
      <c r="A2643">
        <v>2642</v>
      </c>
      <c r="B2643" s="17" t="s">
        <v>1933</v>
      </c>
      <c r="C2643" s="17">
        <v>1429</v>
      </c>
      <c r="D2643" s="17" t="str">
        <f>INDEX(Hosts!$A:$O,MATCH(Places!$C2643,Hosts!$A:$A,0),MATCH(Places!D$1,Hosts!$1:$1,0))</f>
        <v>Within an hour</v>
      </c>
      <c r="E2643" s="87">
        <f>INDEX(Hosts!$A:$O,MATCH(Places!$C2643,Hosts!$A:$A,0),MATCH(Places!E$1,Hosts!$1:$1,0))</f>
        <v>0.89</v>
      </c>
      <c r="F2643" s="87">
        <f>INDEX(Hosts!$A:$O,MATCH(Places!$C2643,Hosts!$A:$A,0),MATCH(Places!F$1,Hosts!$1:$1,0))</f>
        <v>0.38</v>
      </c>
      <c r="G2643" s="17" t="str">
        <f>INDEX(Hosts!$A:$O,MATCH(Places!$C2643,Hosts!$A:$A,0),MATCH(Places!G$1,Hosts!$1:$1,0))</f>
        <v>Yes</v>
      </c>
      <c r="H2643" s="17">
        <v>7</v>
      </c>
      <c r="I2643" s="17" t="str">
        <f>INDEX(Neighborhoods!$A:$C,MATCH(Places!$H2643,Neighborhoods!$A:$A,0),MATCH(Places!I$1,Neighborhoods!$1:$1,0))</f>
        <v>Brooklyn</v>
      </c>
      <c r="J2643" s="17" t="str">
        <f>INDEX(Neighborhoods!$A:$C,MATCH(Places!$H2643,Neighborhoods!$A:$A,0),MATCH(Places!J$1,Neighborhoods!$1:$1,0))</f>
        <v>Bedford-Stuyvesant</v>
      </c>
      <c r="K2643" s="17" t="s">
        <v>11822</v>
      </c>
      <c r="L2643" s="17" t="str">
        <f t="shared" si="164"/>
        <v>No</v>
      </c>
      <c r="M2643" s="17">
        <v>5</v>
      </c>
      <c r="N2643" s="17" t="str" cm="1">
        <f t="array" ref="N2643">_xlfn.IFS(M2643&lt;=2,"Small",M2643&lt;=5,"Medium",M2643&gt;5,"Large")</f>
        <v>Medium</v>
      </c>
      <c r="O2643" s="65">
        <v>349</v>
      </c>
      <c r="P2643" s="87">
        <f t="shared" si="165"/>
        <v>0.04</v>
      </c>
      <c r="Q2643" s="68">
        <v>4.76</v>
      </c>
      <c r="R2643" s="68" t="str" cm="1">
        <f t="array" ref="R2643">_xlfn.SWITCH(ROUND(Q2643,0),5,"Excellent",4,"Good",3,"Ok","Bad")</f>
        <v>Excellent</v>
      </c>
      <c r="S2643" s="17">
        <v>38</v>
      </c>
      <c r="T2643" s="17" t="str">
        <f t="shared" si="166"/>
        <v>No</v>
      </c>
      <c r="U2643" s="82">
        <v>42848</v>
      </c>
      <c r="V2643" s="82">
        <v>43835</v>
      </c>
      <c r="W2643" s="17">
        <v>177</v>
      </c>
      <c r="X2643" s="17" t="str">
        <f t="shared" si="167"/>
        <v>Active</v>
      </c>
      <c r="Y2643" s="17" t="s">
        <v>15615</v>
      </c>
      <c r="Z2643" s="17"/>
    </row>
    <row r="2644" spans="1:26" x14ac:dyDescent="0.25">
      <c r="A2644">
        <v>2643</v>
      </c>
      <c r="B2644" s="17" t="s">
        <v>14421</v>
      </c>
      <c r="C2644" s="17">
        <v>3207</v>
      </c>
      <c r="D2644" s="17" t="str">
        <f>INDEX(Hosts!$A:$O,MATCH(Places!$C2644,Hosts!$A:$A,0),MATCH(Places!D$1,Hosts!$1:$1,0))</f>
        <v>Within a day</v>
      </c>
      <c r="E2644" s="87">
        <f>INDEX(Hosts!$A:$O,MATCH(Places!$C2644,Hosts!$A:$A,0),MATCH(Places!E$1,Hosts!$1:$1,0))</f>
        <v>1</v>
      </c>
      <c r="F2644" s="87">
        <f>INDEX(Hosts!$A:$O,MATCH(Places!$C2644,Hosts!$A:$A,0),MATCH(Places!F$1,Hosts!$1:$1,0))</f>
        <v>0</v>
      </c>
      <c r="G2644" s="17" t="str">
        <f>INDEX(Hosts!$A:$O,MATCH(Places!$C2644,Hosts!$A:$A,0),MATCH(Places!G$1,Hosts!$1:$1,0))</f>
        <v>No</v>
      </c>
      <c r="H2644" s="17">
        <v>26</v>
      </c>
      <c r="I2644" s="17" t="str">
        <f>INDEX(Neighborhoods!$A:$C,MATCH(Places!$H2644,Neighborhoods!$A:$A,0),MATCH(Places!I$1,Neighborhoods!$1:$1,0))</f>
        <v>Queens</v>
      </c>
      <c r="J2644" s="17" t="str">
        <f>INDEX(Neighborhoods!$A:$C,MATCH(Places!$H2644,Neighborhoods!$A:$A,0),MATCH(Places!J$1,Neighborhoods!$1:$1,0))</f>
        <v>Sunnyside</v>
      </c>
      <c r="K2644" s="17" t="s">
        <v>11822</v>
      </c>
      <c r="L2644" s="17" t="str">
        <f t="shared" si="164"/>
        <v>No</v>
      </c>
      <c r="M2644" s="17">
        <v>2</v>
      </c>
      <c r="N2644" s="17" t="str" cm="1">
        <f t="array" ref="N2644">_xlfn.IFS(M2644&lt;=2,"Small",M2644&lt;=5,"Medium",M2644&gt;5,"Large")</f>
        <v>Small</v>
      </c>
      <c r="O2644" s="65">
        <v>175</v>
      </c>
      <c r="P2644" s="87">
        <f t="shared" si="165"/>
        <v>0.03</v>
      </c>
      <c r="Q2644" s="68">
        <v>5</v>
      </c>
      <c r="R2644" s="68" t="str" cm="1">
        <f t="array" ref="R2644">_xlfn.SWITCH(ROUND(Q2644,0),5,"Excellent",4,"Good",3,"Ok","Bad")</f>
        <v>Excellent</v>
      </c>
      <c r="S2644" s="17">
        <v>11</v>
      </c>
      <c r="T2644" s="17" t="str">
        <f t="shared" si="166"/>
        <v>No</v>
      </c>
      <c r="U2644" s="82">
        <v>42842</v>
      </c>
      <c r="V2644" s="82">
        <v>43182</v>
      </c>
      <c r="W2644" s="17">
        <v>5</v>
      </c>
      <c r="X2644" s="17" t="str">
        <f t="shared" si="167"/>
        <v>Active</v>
      </c>
      <c r="Y2644" s="17" t="s">
        <v>15615</v>
      </c>
      <c r="Z2644" s="17"/>
    </row>
    <row r="2645" spans="1:26" x14ac:dyDescent="0.25">
      <c r="A2645">
        <v>2644</v>
      </c>
      <c r="B2645" s="17" t="s">
        <v>1934</v>
      </c>
      <c r="C2645" s="17">
        <v>3204</v>
      </c>
      <c r="D2645" s="17" t="str">
        <f>INDEX(Hosts!$A:$O,MATCH(Places!$C2645,Hosts!$A:$A,0),MATCH(Places!D$1,Hosts!$1:$1,0))</f>
        <v>Within an hour</v>
      </c>
      <c r="E2645" s="87">
        <f>INDEX(Hosts!$A:$O,MATCH(Places!$C2645,Hosts!$A:$A,0),MATCH(Places!E$1,Hosts!$1:$1,0))</f>
        <v>1</v>
      </c>
      <c r="F2645" s="87">
        <f>INDEX(Hosts!$A:$O,MATCH(Places!$C2645,Hosts!$A:$A,0),MATCH(Places!F$1,Hosts!$1:$1,0))</f>
        <v>0.96</v>
      </c>
      <c r="G2645" s="17" t="str">
        <f>INDEX(Hosts!$A:$O,MATCH(Places!$C2645,Hosts!$A:$A,0),MATCH(Places!G$1,Hosts!$1:$1,0))</f>
        <v>No</v>
      </c>
      <c r="H2645" s="17">
        <v>8</v>
      </c>
      <c r="I2645" s="17" t="str">
        <f>INDEX(Neighborhoods!$A:$C,MATCH(Places!$H2645,Neighborhoods!$A:$A,0),MATCH(Places!I$1,Neighborhoods!$1:$1,0))</f>
        <v>Brooklyn</v>
      </c>
      <c r="J2645" s="17" t="str">
        <f>INDEX(Neighborhoods!$A:$C,MATCH(Places!$H2645,Neighborhoods!$A:$A,0),MATCH(Places!J$1,Neighborhoods!$1:$1,0))</f>
        <v>Bushwick</v>
      </c>
      <c r="K2645" s="17" t="s">
        <v>11822</v>
      </c>
      <c r="L2645" s="17" t="str">
        <f t="shared" si="164"/>
        <v>No</v>
      </c>
      <c r="M2645" s="17">
        <v>3</v>
      </c>
      <c r="N2645" s="17" t="str" cm="1">
        <f t="array" ref="N2645">_xlfn.IFS(M2645&lt;=2,"Small",M2645&lt;=5,"Medium",M2645&gt;5,"Large")</f>
        <v>Medium</v>
      </c>
      <c r="O2645" s="65">
        <v>54</v>
      </c>
      <c r="P2645" s="87">
        <f t="shared" si="165"/>
        <v>0.03</v>
      </c>
      <c r="Q2645" s="68">
        <v>4.66</v>
      </c>
      <c r="R2645" s="68" t="str" cm="1">
        <f t="array" ref="R2645">_xlfn.SWITCH(ROUND(Q2645,0),5,"Excellent",4,"Good",3,"Ok","Bad")</f>
        <v>Excellent</v>
      </c>
      <c r="S2645" s="17">
        <v>145</v>
      </c>
      <c r="T2645" s="17" t="str">
        <f t="shared" si="166"/>
        <v>No</v>
      </c>
      <c r="U2645" s="82">
        <v>42839</v>
      </c>
      <c r="V2645" s="82">
        <v>44042</v>
      </c>
      <c r="W2645" s="17">
        <v>106</v>
      </c>
      <c r="X2645" s="17" t="str">
        <f t="shared" si="167"/>
        <v>Active</v>
      </c>
      <c r="Y2645" s="17" t="s">
        <v>15615</v>
      </c>
      <c r="Z2645" s="17"/>
    </row>
    <row r="2646" spans="1:26" x14ac:dyDescent="0.25">
      <c r="A2646">
        <v>2645</v>
      </c>
      <c r="B2646" s="17" t="s">
        <v>1935</v>
      </c>
      <c r="C2646" s="17">
        <v>152</v>
      </c>
      <c r="D2646" s="17" t="str">
        <f>INDEX(Hosts!$A:$O,MATCH(Places!$C2646,Hosts!$A:$A,0),MATCH(Places!D$1,Hosts!$1:$1,0))</f>
        <v>Within an hour</v>
      </c>
      <c r="E2646" s="87">
        <f>INDEX(Hosts!$A:$O,MATCH(Places!$C2646,Hosts!$A:$A,0),MATCH(Places!E$1,Hosts!$1:$1,0))</f>
        <v>1</v>
      </c>
      <c r="F2646" s="87">
        <f>INDEX(Hosts!$A:$O,MATCH(Places!$C2646,Hosts!$A:$A,0),MATCH(Places!F$1,Hosts!$1:$1,0))</f>
        <v>0.89</v>
      </c>
      <c r="G2646" s="17" t="str">
        <f>INDEX(Hosts!$A:$O,MATCH(Places!$C2646,Hosts!$A:$A,0),MATCH(Places!G$1,Hosts!$1:$1,0))</f>
        <v>No</v>
      </c>
      <c r="H2646" s="17">
        <v>16</v>
      </c>
      <c r="I2646" s="17" t="str">
        <f>INDEX(Neighborhoods!$A:$C,MATCH(Places!$H2646,Neighborhoods!$A:$A,0),MATCH(Places!I$1,Neighborhoods!$1:$1,0))</f>
        <v>Manhattan</v>
      </c>
      <c r="J2646" s="17" t="str">
        <f>INDEX(Neighborhoods!$A:$C,MATCH(Places!$H2646,Neighborhoods!$A:$A,0),MATCH(Places!J$1,Neighborhoods!$1:$1,0))</f>
        <v>Harlem</v>
      </c>
      <c r="K2646" s="17" t="s">
        <v>16</v>
      </c>
      <c r="L2646" s="17" t="str">
        <f t="shared" si="164"/>
        <v>Yes</v>
      </c>
      <c r="M2646" s="17">
        <v>1</v>
      </c>
      <c r="N2646" s="17" t="str" cm="1">
        <f t="array" ref="N2646">_xlfn.IFS(M2646&lt;=2,"Small",M2646&lt;=5,"Medium",M2646&gt;5,"Large")</f>
        <v>Small</v>
      </c>
      <c r="O2646" s="65">
        <v>26</v>
      </c>
      <c r="P2646" s="87">
        <f t="shared" si="165"/>
        <v>0.03</v>
      </c>
      <c r="Q2646" s="68">
        <v>4.74</v>
      </c>
      <c r="R2646" s="68" t="str" cm="1">
        <f t="array" ref="R2646">_xlfn.SWITCH(ROUND(Q2646,0),5,"Excellent",4,"Good",3,"Ok","Bad")</f>
        <v>Excellent</v>
      </c>
      <c r="S2646" s="17">
        <v>91</v>
      </c>
      <c r="T2646" s="17" t="str">
        <f t="shared" si="166"/>
        <v>No</v>
      </c>
      <c r="U2646" s="82">
        <v>42855</v>
      </c>
      <c r="V2646" s="82">
        <v>43907</v>
      </c>
      <c r="W2646" s="17">
        <v>175</v>
      </c>
      <c r="X2646" s="17" t="str">
        <f t="shared" si="167"/>
        <v>Active</v>
      </c>
      <c r="Y2646" s="17" t="s">
        <v>15615</v>
      </c>
      <c r="Z2646" s="17"/>
    </row>
    <row r="2647" spans="1:26" x14ac:dyDescent="0.25">
      <c r="A2647">
        <v>2646</v>
      </c>
      <c r="B2647" s="17" t="s">
        <v>14087</v>
      </c>
      <c r="C2647" s="17">
        <v>2728</v>
      </c>
      <c r="D2647" s="17" t="str">
        <f>INDEX(Hosts!$A:$O,MATCH(Places!$C2647,Hosts!$A:$A,0),MATCH(Places!D$1,Hosts!$1:$1,0))</f>
        <v>Within a day</v>
      </c>
      <c r="E2647" s="87">
        <f>INDEX(Hosts!$A:$O,MATCH(Places!$C2647,Hosts!$A:$A,0),MATCH(Places!E$1,Hosts!$1:$1,0))</f>
        <v>0.86</v>
      </c>
      <c r="F2647" s="87">
        <f>INDEX(Hosts!$A:$O,MATCH(Places!$C2647,Hosts!$A:$A,0),MATCH(Places!F$1,Hosts!$1:$1,0))</f>
        <v>0.33</v>
      </c>
      <c r="G2647" s="17" t="str">
        <f>INDEX(Hosts!$A:$O,MATCH(Places!$C2647,Hosts!$A:$A,0),MATCH(Places!G$1,Hosts!$1:$1,0))</f>
        <v>No</v>
      </c>
      <c r="H2647" s="17">
        <v>9</v>
      </c>
      <c r="I2647" s="17" t="str">
        <f>INDEX(Neighborhoods!$A:$C,MATCH(Places!$H2647,Neighborhoods!$A:$A,0),MATCH(Places!I$1,Neighborhoods!$1:$1,0))</f>
        <v>Brooklyn</v>
      </c>
      <c r="J2647" s="17" t="str">
        <f>INDEX(Neighborhoods!$A:$C,MATCH(Places!$H2647,Neighborhoods!$A:$A,0),MATCH(Places!J$1,Neighborhoods!$1:$1,0))</f>
        <v>Crown Heights</v>
      </c>
      <c r="K2647" s="17" t="s">
        <v>1</v>
      </c>
      <c r="L2647" s="17" t="str">
        <f t="shared" si="164"/>
        <v>Yes</v>
      </c>
      <c r="M2647" s="17">
        <v>1</v>
      </c>
      <c r="N2647" s="17" t="str" cm="1">
        <f t="array" ref="N2647">_xlfn.IFS(M2647&lt;=2,"Small",M2647&lt;=5,"Medium",M2647&gt;5,"Large")</f>
        <v>Small</v>
      </c>
      <c r="O2647" s="65">
        <v>25</v>
      </c>
      <c r="P2647" s="87">
        <f t="shared" si="165"/>
        <v>0.03</v>
      </c>
      <c r="Q2647" s="68">
        <v>5</v>
      </c>
      <c r="R2647" s="68" t="str" cm="1">
        <f t="array" ref="R2647">_xlfn.SWITCH(ROUND(Q2647,0),5,"Excellent",4,"Good",3,"Ok","Bad")</f>
        <v>Excellent</v>
      </c>
      <c r="S2647" s="17">
        <v>7</v>
      </c>
      <c r="T2647" s="17" t="str">
        <f t="shared" si="166"/>
        <v>No</v>
      </c>
      <c r="U2647" s="82">
        <v>43031</v>
      </c>
      <c r="V2647" s="82">
        <v>43626</v>
      </c>
      <c r="W2647" s="17">
        <v>8</v>
      </c>
      <c r="X2647" s="17" t="str">
        <f t="shared" si="167"/>
        <v>Active</v>
      </c>
      <c r="Y2647" s="17" t="s">
        <v>15615</v>
      </c>
      <c r="Z2647" s="17"/>
    </row>
    <row r="2648" spans="1:26" x14ac:dyDescent="0.25">
      <c r="A2648">
        <v>2647</v>
      </c>
      <c r="B2648" s="17" t="s">
        <v>15135</v>
      </c>
      <c r="C2648" s="17">
        <v>688</v>
      </c>
      <c r="D2648" s="17" t="str">
        <f>INDEX(Hosts!$A:$O,MATCH(Places!$C2648,Hosts!$A:$A,0),MATCH(Places!D$1,Hosts!$1:$1,0))</f>
        <v>Within an hour</v>
      </c>
      <c r="E2648" s="87">
        <f>INDEX(Hosts!$A:$O,MATCH(Places!$C2648,Hosts!$A:$A,0),MATCH(Places!E$1,Hosts!$1:$1,0))</f>
        <v>1</v>
      </c>
      <c r="F2648" s="87">
        <f>INDEX(Hosts!$A:$O,MATCH(Places!$C2648,Hosts!$A:$A,0),MATCH(Places!F$1,Hosts!$1:$1,0))</f>
        <v>0.96</v>
      </c>
      <c r="G2648" s="17" t="str">
        <f>INDEX(Hosts!$A:$O,MATCH(Places!$C2648,Hosts!$A:$A,0),MATCH(Places!G$1,Hosts!$1:$1,0))</f>
        <v>Yes</v>
      </c>
      <c r="H2648" s="17">
        <v>18</v>
      </c>
      <c r="I2648" s="17" t="str">
        <f>INDEX(Neighborhoods!$A:$C,MATCH(Places!$H2648,Neighborhoods!$A:$A,0),MATCH(Places!I$1,Neighborhoods!$1:$1,0))</f>
        <v>Manhattan</v>
      </c>
      <c r="J2648" s="17" t="str">
        <f>INDEX(Neighborhoods!$A:$C,MATCH(Places!$H2648,Neighborhoods!$A:$A,0),MATCH(Places!J$1,Neighborhoods!$1:$1,0))</f>
        <v>Midtown</v>
      </c>
      <c r="K2648" s="17" t="s">
        <v>11822</v>
      </c>
      <c r="L2648" s="17" t="str">
        <f t="shared" si="164"/>
        <v>No</v>
      </c>
      <c r="M2648" s="17">
        <v>4</v>
      </c>
      <c r="N2648" s="17" t="str" cm="1">
        <f t="array" ref="N2648">_xlfn.IFS(M2648&lt;=2,"Small",M2648&lt;=5,"Medium",M2648&gt;5,"Large")</f>
        <v>Medium</v>
      </c>
      <c r="O2648" s="65">
        <v>110</v>
      </c>
      <c r="P2648" s="87">
        <f t="shared" si="165"/>
        <v>0.03</v>
      </c>
      <c r="Q2648" s="68">
        <v>4.99</v>
      </c>
      <c r="R2648" s="68" t="str" cm="1">
        <f t="array" ref="R2648">_xlfn.SWITCH(ROUND(Q2648,0),5,"Excellent",4,"Good",3,"Ok","Bad")</f>
        <v>Excellent</v>
      </c>
      <c r="S2648" s="17">
        <v>97</v>
      </c>
      <c r="T2648" s="17" t="str">
        <f t="shared" si="166"/>
        <v>No</v>
      </c>
      <c r="U2648" s="82">
        <v>42855</v>
      </c>
      <c r="V2648" s="82">
        <v>44007</v>
      </c>
      <c r="W2648" s="17">
        <v>0</v>
      </c>
      <c r="X2648" s="17" t="str">
        <f t="shared" si="167"/>
        <v>Inactive</v>
      </c>
      <c r="Y2648" s="17" t="s">
        <v>15616</v>
      </c>
      <c r="Z2648" s="17"/>
    </row>
    <row r="2649" spans="1:26" x14ac:dyDescent="0.25">
      <c r="A2649">
        <v>2648</v>
      </c>
      <c r="B2649" s="17" t="s">
        <v>13123</v>
      </c>
      <c r="C2649" s="17">
        <v>1086</v>
      </c>
      <c r="D2649" s="17" t="str">
        <f>INDEX(Hosts!$A:$O,MATCH(Places!$C2649,Hosts!$A:$A,0),MATCH(Places!D$1,Hosts!$1:$1,0))</f>
        <v>Within an hour</v>
      </c>
      <c r="E2649" s="87">
        <f>INDEX(Hosts!$A:$O,MATCH(Places!$C2649,Hosts!$A:$A,0),MATCH(Places!E$1,Hosts!$1:$1,0))</f>
        <v>1</v>
      </c>
      <c r="F2649" s="87">
        <f>INDEX(Hosts!$A:$O,MATCH(Places!$C2649,Hosts!$A:$A,0),MATCH(Places!F$1,Hosts!$1:$1,0))</f>
        <v>1</v>
      </c>
      <c r="G2649" s="17" t="str">
        <f>INDEX(Hosts!$A:$O,MATCH(Places!$C2649,Hosts!$A:$A,0),MATCH(Places!G$1,Hosts!$1:$1,0))</f>
        <v>Yes</v>
      </c>
      <c r="H2649" s="17">
        <v>22</v>
      </c>
      <c r="I2649" s="17" t="str">
        <f>INDEX(Neighborhoods!$A:$C,MATCH(Places!$H2649,Neighborhoods!$A:$A,0),MATCH(Places!I$1,Neighborhoods!$1:$1,0))</f>
        <v>Queens</v>
      </c>
      <c r="J2649" s="17" t="str">
        <f>INDEX(Neighborhoods!$A:$C,MATCH(Places!$H2649,Neighborhoods!$A:$A,0),MATCH(Places!J$1,Neighborhoods!$1:$1,0))</f>
        <v>Flushing</v>
      </c>
      <c r="K2649" s="17" t="s">
        <v>11822</v>
      </c>
      <c r="L2649" s="17" t="str">
        <f t="shared" si="164"/>
        <v>No</v>
      </c>
      <c r="M2649" s="17">
        <v>2</v>
      </c>
      <c r="N2649" s="17" t="str" cm="1">
        <f t="array" ref="N2649">_xlfn.IFS(M2649&lt;=2,"Small",M2649&lt;=5,"Medium",M2649&gt;5,"Large")</f>
        <v>Small</v>
      </c>
      <c r="O2649" s="65">
        <v>69</v>
      </c>
      <c r="P2649" s="87">
        <f t="shared" si="165"/>
        <v>0.03</v>
      </c>
      <c r="Q2649" s="68">
        <v>5</v>
      </c>
      <c r="R2649" s="68" t="str" cm="1">
        <f t="array" ref="R2649">_xlfn.SWITCH(ROUND(Q2649,0),5,"Excellent",4,"Good",3,"Ok","Bad")</f>
        <v>Excellent</v>
      </c>
      <c r="S2649" s="17">
        <v>4</v>
      </c>
      <c r="T2649" s="17" t="str">
        <f t="shared" si="166"/>
        <v>No</v>
      </c>
      <c r="U2649" s="82">
        <v>42917</v>
      </c>
      <c r="V2649" s="82">
        <v>43910</v>
      </c>
      <c r="W2649" s="17">
        <v>311</v>
      </c>
      <c r="X2649" s="17" t="str">
        <f t="shared" si="167"/>
        <v>Active</v>
      </c>
      <c r="Y2649" s="17" t="s">
        <v>15615</v>
      </c>
      <c r="Z2649" s="17"/>
    </row>
    <row r="2650" spans="1:26" x14ac:dyDescent="0.25">
      <c r="A2650">
        <v>2649</v>
      </c>
      <c r="B2650" s="17" t="s">
        <v>1936</v>
      </c>
      <c r="C2650" s="17">
        <v>3208</v>
      </c>
      <c r="D2650" s="17" t="str">
        <f>INDEX(Hosts!$A:$O,MATCH(Places!$C2650,Hosts!$A:$A,0),MATCH(Places!D$1,Hosts!$1:$1,0))</f>
        <v>Within an hour</v>
      </c>
      <c r="E2650" s="87">
        <f>INDEX(Hosts!$A:$O,MATCH(Places!$C2650,Hosts!$A:$A,0),MATCH(Places!E$1,Hosts!$1:$1,0))</f>
        <v>1</v>
      </c>
      <c r="F2650" s="87">
        <f>INDEX(Hosts!$A:$O,MATCH(Places!$C2650,Hosts!$A:$A,0),MATCH(Places!F$1,Hosts!$1:$1,0))</f>
        <v>0.92</v>
      </c>
      <c r="G2650" s="17" t="str">
        <f>INDEX(Hosts!$A:$O,MATCH(Places!$C2650,Hosts!$A:$A,0),MATCH(Places!G$1,Hosts!$1:$1,0))</f>
        <v>Yes</v>
      </c>
      <c r="H2650" s="17">
        <v>23</v>
      </c>
      <c r="I2650" s="17" t="str">
        <f>INDEX(Neighborhoods!$A:$C,MATCH(Places!$H2650,Neighborhoods!$A:$A,0),MATCH(Places!I$1,Neighborhoods!$1:$1,0))</f>
        <v>Queens</v>
      </c>
      <c r="J2650" s="17" t="str">
        <f>INDEX(Neighborhoods!$A:$C,MATCH(Places!$H2650,Neighborhoods!$A:$A,0),MATCH(Places!J$1,Neighborhoods!$1:$1,0))</f>
        <v>Jamaica</v>
      </c>
      <c r="K2650" s="17" t="s">
        <v>11822</v>
      </c>
      <c r="L2650" s="17" t="str">
        <f t="shared" si="164"/>
        <v>No</v>
      </c>
      <c r="M2650" s="17">
        <v>2</v>
      </c>
      <c r="N2650" s="17" t="str" cm="1">
        <f t="array" ref="N2650">_xlfn.IFS(M2650&lt;=2,"Small",M2650&lt;=5,"Medium",M2650&gt;5,"Large")</f>
        <v>Small</v>
      </c>
      <c r="O2650" s="65">
        <v>90</v>
      </c>
      <c r="P2650" s="87">
        <f t="shared" si="165"/>
        <v>0.03</v>
      </c>
      <c r="Q2650" s="68">
        <v>5</v>
      </c>
      <c r="R2650" s="68" t="str" cm="1">
        <f t="array" ref="R2650">_xlfn.SWITCH(ROUND(Q2650,0),5,"Excellent",4,"Good",3,"Ok","Bad")</f>
        <v>Excellent</v>
      </c>
      <c r="S2650" s="17">
        <v>12</v>
      </c>
      <c r="T2650" s="17" t="str">
        <f t="shared" si="166"/>
        <v>No</v>
      </c>
      <c r="U2650" s="82">
        <v>42883</v>
      </c>
      <c r="V2650" s="82">
        <v>43891</v>
      </c>
      <c r="W2650" s="17">
        <v>62</v>
      </c>
      <c r="X2650" s="17" t="str">
        <f t="shared" si="167"/>
        <v>Active</v>
      </c>
      <c r="Y2650" s="17" t="s">
        <v>15615</v>
      </c>
      <c r="Z2650" s="17"/>
    </row>
    <row r="2651" spans="1:26" x14ac:dyDescent="0.25">
      <c r="A2651">
        <v>2650</v>
      </c>
      <c r="B2651" s="17" t="s">
        <v>1937</v>
      </c>
      <c r="C2651" s="17">
        <v>1232</v>
      </c>
      <c r="D2651" s="17" t="str">
        <f>INDEX(Hosts!$A:$O,MATCH(Places!$C2651,Hosts!$A:$A,0),MATCH(Places!D$1,Hosts!$1:$1,0))</f>
        <v>Within an hour</v>
      </c>
      <c r="E2651" s="87">
        <f>INDEX(Hosts!$A:$O,MATCH(Places!$C2651,Hosts!$A:$A,0),MATCH(Places!E$1,Hosts!$1:$1,0))</f>
        <v>1</v>
      </c>
      <c r="F2651" s="87">
        <f>INDEX(Hosts!$A:$O,MATCH(Places!$C2651,Hosts!$A:$A,0),MATCH(Places!F$1,Hosts!$1:$1,0))</f>
        <v>0.97</v>
      </c>
      <c r="G2651" s="17" t="str">
        <f>INDEX(Hosts!$A:$O,MATCH(Places!$C2651,Hosts!$A:$A,0),MATCH(Places!G$1,Hosts!$1:$1,0))</f>
        <v>Yes</v>
      </c>
      <c r="H2651" s="17">
        <v>16</v>
      </c>
      <c r="I2651" s="17" t="str">
        <f>INDEX(Neighborhoods!$A:$C,MATCH(Places!$H2651,Neighborhoods!$A:$A,0),MATCH(Places!I$1,Neighborhoods!$1:$1,0))</f>
        <v>Manhattan</v>
      </c>
      <c r="J2651" s="17" t="str">
        <f>INDEX(Neighborhoods!$A:$C,MATCH(Places!$H2651,Neighborhoods!$A:$A,0),MATCH(Places!J$1,Neighborhoods!$1:$1,0))</f>
        <v>Harlem</v>
      </c>
      <c r="K2651" s="17" t="s">
        <v>11822</v>
      </c>
      <c r="L2651" s="17" t="str">
        <f t="shared" si="164"/>
        <v>No</v>
      </c>
      <c r="M2651" s="17">
        <v>4</v>
      </c>
      <c r="N2651" s="17" t="str" cm="1">
        <f t="array" ref="N2651">_xlfn.IFS(M2651&lt;=2,"Small",M2651&lt;=5,"Medium",M2651&gt;5,"Large")</f>
        <v>Medium</v>
      </c>
      <c r="O2651" s="65">
        <v>175</v>
      </c>
      <c r="P2651" s="87">
        <f t="shared" si="165"/>
        <v>0.03</v>
      </c>
      <c r="Q2651" s="68">
        <v>4.93</v>
      </c>
      <c r="R2651" s="68" t="str" cm="1">
        <f t="array" ref="R2651">_xlfn.SWITCH(ROUND(Q2651,0),5,"Excellent",4,"Good",3,"Ok","Bad")</f>
        <v>Excellent</v>
      </c>
      <c r="S2651" s="17">
        <v>44</v>
      </c>
      <c r="T2651" s="17" t="str">
        <f t="shared" si="166"/>
        <v>No</v>
      </c>
      <c r="U2651" s="82">
        <v>42898</v>
      </c>
      <c r="V2651" s="82">
        <v>43813</v>
      </c>
      <c r="W2651" s="17">
        <v>354</v>
      </c>
      <c r="X2651" s="17" t="str">
        <f t="shared" si="167"/>
        <v>Active</v>
      </c>
      <c r="Y2651" s="17" t="s">
        <v>15615</v>
      </c>
      <c r="Z2651" s="17"/>
    </row>
    <row r="2652" spans="1:26" x14ac:dyDescent="0.25">
      <c r="A2652">
        <v>2651</v>
      </c>
      <c r="B2652" s="17" t="s">
        <v>1938</v>
      </c>
      <c r="C2652" s="17">
        <v>1860</v>
      </c>
      <c r="D2652" s="17" t="str">
        <f>INDEX(Hosts!$A:$O,MATCH(Places!$C2652,Hosts!$A:$A,0),MATCH(Places!D$1,Hosts!$1:$1,0))</f>
        <v>Within an hour</v>
      </c>
      <c r="E2652" s="87">
        <f>INDEX(Hosts!$A:$O,MATCH(Places!$C2652,Hosts!$A:$A,0),MATCH(Places!E$1,Hosts!$1:$1,0))</f>
        <v>1</v>
      </c>
      <c r="F2652" s="87">
        <f>INDEX(Hosts!$A:$O,MATCH(Places!$C2652,Hosts!$A:$A,0),MATCH(Places!F$1,Hosts!$1:$1,0))</f>
        <v>1</v>
      </c>
      <c r="G2652" s="17" t="str">
        <f>INDEX(Hosts!$A:$O,MATCH(Places!$C2652,Hosts!$A:$A,0),MATCH(Places!G$1,Hosts!$1:$1,0))</f>
        <v>No</v>
      </c>
      <c r="H2652" s="17">
        <v>16</v>
      </c>
      <c r="I2652" s="17" t="str">
        <f>INDEX(Neighborhoods!$A:$C,MATCH(Places!$H2652,Neighborhoods!$A:$A,0),MATCH(Places!I$1,Neighborhoods!$1:$1,0))</f>
        <v>Manhattan</v>
      </c>
      <c r="J2652" s="17" t="str">
        <f>INDEX(Neighborhoods!$A:$C,MATCH(Places!$H2652,Neighborhoods!$A:$A,0),MATCH(Places!J$1,Neighborhoods!$1:$1,0))</f>
        <v>Harlem</v>
      </c>
      <c r="K2652" s="17" t="s">
        <v>11822</v>
      </c>
      <c r="L2652" s="17" t="str">
        <f t="shared" si="164"/>
        <v>No</v>
      </c>
      <c r="M2652" s="17">
        <v>6</v>
      </c>
      <c r="N2652" s="17" t="str" cm="1">
        <f t="array" ref="N2652">_xlfn.IFS(M2652&lt;=2,"Small",M2652&lt;=5,"Medium",M2652&gt;5,"Large")</f>
        <v>Large</v>
      </c>
      <c r="O2652" s="65">
        <v>245</v>
      </c>
      <c r="P2652" s="87">
        <f t="shared" si="165"/>
        <v>0.04</v>
      </c>
      <c r="Q2652" s="68">
        <v>4.99</v>
      </c>
      <c r="R2652" s="68" t="str" cm="1">
        <f t="array" ref="R2652">_xlfn.SWITCH(ROUND(Q2652,0),5,"Excellent",4,"Good",3,"Ok","Bad")</f>
        <v>Excellent</v>
      </c>
      <c r="S2652" s="17">
        <v>87</v>
      </c>
      <c r="T2652" s="17" t="str">
        <f t="shared" si="166"/>
        <v>No</v>
      </c>
      <c r="U2652" s="82">
        <v>42951</v>
      </c>
      <c r="V2652" s="82">
        <v>43879</v>
      </c>
      <c r="W2652" s="17">
        <v>89</v>
      </c>
      <c r="X2652" s="17" t="str">
        <f t="shared" si="167"/>
        <v>Active</v>
      </c>
      <c r="Y2652" s="17" t="s">
        <v>15616</v>
      </c>
      <c r="Z2652" s="17"/>
    </row>
    <row r="2653" spans="1:26" x14ac:dyDescent="0.25">
      <c r="A2653">
        <v>2652</v>
      </c>
      <c r="B2653" s="17" t="s">
        <v>1939</v>
      </c>
      <c r="C2653" s="17">
        <v>1860</v>
      </c>
      <c r="D2653" s="17" t="str">
        <f>INDEX(Hosts!$A:$O,MATCH(Places!$C2653,Hosts!$A:$A,0),MATCH(Places!D$1,Hosts!$1:$1,0))</f>
        <v>Within an hour</v>
      </c>
      <c r="E2653" s="87">
        <f>INDEX(Hosts!$A:$O,MATCH(Places!$C2653,Hosts!$A:$A,0),MATCH(Places!E$1,Hosts!$1:$1,0))</f>
        <v>1</v>
      </c>
      <c r="F2653" s="87">
        <f>INDEX(Hosts!$A:$O,MATCH(Places!$C2653,Hosts!$A:$A,0),MATCH(Places!F$1,Hosts!$1:$1,0))</f>
        <v>1</v>
      </c>
      <c r="G2653" s="17" t="str">
        <f>INDEX(Hosts!$A:$O,MATCH(Places!$C2653,Hosts!$A:$A,0),MATCH(Places!G$1,Hosts!$1:$1,0))</f>
        <v>No</v>
      </c>
      <c r="H2653" s="17">
        <v>16</v>
      </c>
      <c r="I2653" s="17" t="str">
        <f>INDEX(Neighborhoods!$A:$C,MATCH(Places!$H2653,Neighborhoods!$A:$A,0),MATCH(Places!I$1,Neighborhoods!$1:$1,0))</f>
        <v>Manhattan</v>
      </c>
      <c r="J2653" s="17" t="str">
        <f>INDEX(Neighborhoods!$A:$C,MATCH(Places!$H2653,Neighborhoods!$A:$A,0),MATCH(Places!J$1,Neighborhoods!$1:$1,0))</f>
        <v>Harlem</v>
      </c>
      <c r="K2653" s="17" t="s">
        <v>1</v>
      </c>
      <c r="L2653" s="17" t="str">
        <f t="shared" si="164"/>
        <v>Yes</v>
      </c>
      <c r="M2653" s="17">
        <v>3</v>
      </c>
      <c r="N2653" s="17" t="str" cm="1">
        <f t="array" ref="N2653">_xlfn.IFS(M2653&lt;=2,"Small",M2653&lt;=5,"Medium",M2653&gt;5,"Large")</f>
        <v>Medium</v>
      </c>
      <c r="O2653" s="65">
        <v>130</v>
      </c>
      <c r="P2653" s="87">
        <f t="shared" si="165"/>
        <v>0.03</v>
      </c>
      <c r="Q2653" s="68">
        <v>4.91</v>
      </c>
      <c r="R2653" s="68" t="str" cm="1">
        <f t="array" ref="R2653">_xlfn.SWITCH(ROUND(Q2653,0),5,"Excellent",4,"Good",3,"Ok","Bad")</f>
        <v>Excellent</v>
      </c>
      <c r="S2653" s="17">
        <v>146</v>
      </c>
      <c r="T2653" s="17" t="str">
        <f t="shared" si="166"/>
        <v>Yes</v>
      </c>
      <c r="U2653" s="82">
        <v>42900</v>
      </c>
      <c r="V2653" s="82">
        <v>43860</v>
      </c>
      <c r="W2653" s="17">
        <v>89</v>
      </c>
      <c r="X2653" s="17" t="str">
        <f t="shared" si="167"/>
        <v>Active</v>
      </c>
      <c r="Y2653" s="17" t="s">
        <v>15616</v>
      </c>
      <c r="Z2653" s="17"/>
    </row>
    <row r="2654" spans="1:26" x14ac:dyDescent="0.25">
      <c r="A2654">
        <v>2653</v>
      </c>
      <c r="B2654" s="17" t="s">
        <v>2618</v>
      </c>
      <c r="C2654" s="17">
        <v>2369</v>
      </c>
      <c r="D2654" s="17" t="str">
        <f>INDEX(Hosts!$A:$O,MATCH(Places!$C2654,Hosts!$A:$A,0),MATCH(Places!D$1,Hosts!$1:$1,0))</f>
        <v>Within a few hours</v>
      </c>
      <c r="E2654" s="87">
        <f>INDEX(Hosts!$A:$O,MATCH(Places!$C2654,Hosts!$A:$A,0),MATCH(Places!E$1,Hosts!$1:$1,0))</f>
        <v>1</v>
      </c>
      <c r="F2654" s="87">
        <f>INDEX(Hosts!$A:$O,MATCH(Places!$C2654,Hosts!$A:$A,0),MATCH(Places!F$1,Hosts!$1:$1,0))</f>
        <v>0.81</v>
      </c>
      <c r="G2654" s="17" t="str">
        <f>INDEX(Hosts!$A:$O,MATCH(Places!$C2654,Hosts!$A:$A,0),MATCH(Places!G$1,Hosts!$1:$1,0))</f>
        <v>No</v>
      </c>
      <c r="H2654" s="17">
        <v>17</v>
      </c>
      <c r="I2654" s="17" t="str">
        <f>INDEX(Neighborhoods!$A:$C,MATCH(Places!$H2654,Neighborhoods!$A:$A,0),MATCH(Places!I$1,Neighborhoods!$1:$1,0))</f>
        <v>Manhattan</v>
      </c>
      <c r="J2654" s="17" t="str">
        <f>INDEX(Neighborhoods!$A:$C,MATCH(Places!$H2654,Neighborhoods!$A:$A,0),MATCH(Places!J$1,Neighborhoods!$1:$1,0))</f>
        <v>Hell's Kitchen</v>
      </c>
      <c r="K2654" s="17" t="s">
        <v>11822</v>
      </c>
      <c r="L2654" s="17" t="str">
        <f t="shared" si="164"/>
        <v>No</v>
      </c>
      <c r="M2654" s="17">
        <v>5</v>
      </c>
      <c r="N2654" s="17" t="str" cm="1">
        <f t="array" ref="N2654">_xlfn.IFS(M2654&lt;=2,"Small",M2654&lt;=5,"Medium",M2654&gt;5,"Large")</f>
        <v>Medium</v>
      </c>
      <c r="O2654" s="65">
        <v>131</v>
      </c>
      <c r="P2654" s="87">
        <f t="shared" si="165"/>
        <v>0.03</v>
      </c>
      <c r="Q2654" s="68">
        <v>4.8099999999999996</v>
      </c>
      <c r="R2654" s="68" t="str" cm="1">
        <f t="array" ref="R2654">_xlfn.SWITCH(ROUND(Q2654,0),5,"Excellent",4,"Good",3,"Ok","Bad")</f>
        <v>Excellent</v>
      </c>
      <c r="S2654" s="17">
        <v>27</v>
      </c>
      <c r="T2654" s="17" t="str">
        <f t="shared" si="166"/>
        <v>No</v>
      </c>
      <c r="U2654" s="82">
        <v>43248</v>
      </c>
      <c r="V2654" s="82">
        <v>43883</v>
      </c>
      <c r="W2654" s="17">
        <v>72</v>
      </c>
      <c r="X2654" s="17" t="str">
        <f t="shared" si="167"/>
        <v>Active</v>
      </c>
      <c r="Y2654" s="17" t="s">
        <v>15615</v>
      </c>
      <c r="Z2654" s="17"/>
    </row>
    <row r="2655" spans="1:26" x14ac:dyDescent="0.25">
      <c r="A2655">
        <v>2654</v>
      </c>
      <c r="B2655" s="17" t="s">
        <v>1940</v>
      </c>
      <c r="C2655" s="17">
        <v>3180</v>
      </c>
      <c r="D2655" s="17" t="str">
        <f>INDEX(Hosts!$A:$O,MATCH(Places!$C2655,Hosts!$A:$A,0),MATCH(Places!D$1,Hosts!$1:$1,0))</f>
        <v>Within an hour</v>
      </c>
      <c r="E2655" s="87">
        <f>INDEX(Hosts!$A:$O,MATCH(Places!$C2655,Hosts!$A:$A,0),MATCH(Places!E$1,Hosts!$1:$1,0))</f>
        <v>1</v>
      </c>
      <c r="F2655" s="87">
        <f>INDEX(Hosts!$A:$O,MATCH(Places!$C2655,Hosts!$A:$A,0),MATCH(Places!F$1,Hosts!$1:$1,0))</f>
        <v>0.92</v>
      </c>
      <c r="G2655" s="17" t="str">
        <f>INDEX(Hosts!$A:$O,MATCH(Places!$C2655,Hosts!$A:$A,0),MATCH(Places!G$1,Hosts!$1:$1,0))</f>
        <v>Yes</v>
      </c>
      <c r="H2655" s="17">
        <v>7</v>
      </c>
      <c r="I2655" s="17" t="str">
        <f>INDEX(Neighborhoods!$A:$C,MATCH(Places!$H2655,Neighborhoods!$A:$A,0),MATCH(Places!I$1,Neighborhoods!$1:$1,0))</f>
        <v>Brooklyn</v>
      </c>
      <c r="J2655" s="17" t="str">
        <f>INDEX(Neighborhoods!$A:$C,MATCH(Places!$H2655,Neighborhoods!$A:$A,0),MATCH(Places!J$1,Neighborhoods!$1:$1,0))</f>
        <v>Bedford-Stuyvesant</v>
      </c>
      <c r="K2655" s="17" t="s">
        <v>11822</v>
      </c>
      <c r="L2655" s="17" t="str">
        <f t="shared" si="164"/>
        <v>No</v>
      </c>
      <c r="M2655" s="17">
        <v>4</v>
      </c>
      <c r="N2655" s="17" t="str" cm="1">
        <f t="array" ref="N2655">_xlfn.IFS(M2655&lt;=2,"Small",M2655&lt;=5,"Medium",M2655&gt;5,"Large")</f>
        <v>Medium</v>
      </c>
      <c r="O2655" s="65">
        <v>127</v>
      </c>
      <c r="P2655" s="87">
        <f t="shared" si="165"/>
        <v>0.03</v>
      </c>
      <c r="Q2655" s="68">
        <v>4.76</v>
      </c>
      <c r="R2655" s="68" t="str" cm="1">
        <f t="array" ref="R2655">_xlfn.SWITCH(ROUND(Q2655,0),5,"Excellent",4,"Good",3,"Ok","Bad")</f>
        <v>Excellent</v>
      </c>
      <c r="S2655" s="17">
        <v>143</v>
      </c>
      <c r="T2655" s="17" t="str">
        <f t="shared" si="166"/>
        <v>No</v>
      </c>
      <c r="U2655" s="82">
        <v>42859</v>
      </c>
      <c r="V2655" s="82">
        <v>44057</v>
      </c>
      <c r="W2655" s="17">
        <v>357</v>
      </c>
      <c r="X2655" s="17" t="str">
        <f t="shared" si="167"/>
        <v>Active</v>
      </c>
      <c r="Y2655" s="17" t="s">
        <v>15615</v>
      </c>
      <c r="Z2655" s="17"/>
    </row>
    <row r="2656" spans="1:26" x14ac:dyDescent="0.25">
      <c r="A2656">
        <v>2655</v>
      </c>
      <c r="B2656" s="17" t="s">
        <v>1941</v>
      </c>
      <c r="C2656" s="17">
        <v>2672</v>
      </c>
      <c r="D2656" s="17" t="str">
        <f>INDEX(Hosts!$A:$O,MATCH(Places!$C2656,Hosts!$A:$A,0),MATCH(Places!D$1,Hosts!$1:$1,0))</f>
        <v>Within a day</v>
      </c>
      <c r="E2656" s="87">
        <f>INDEX(Hosts!$A:$O,MATCH(Places!$C2656,Hosts!$A:$A,0),MATCH(Places!E$1,Hosts!$1:$1,0))</f>
        <v>1</v>
      </c>
      <c r="F2656" s="87">
        <f>INDEX(Hosts!$A:$O,MATCH(Places!$C2656,Hosts!$A:$A,0),MATCH(Places!F$1,Hosts!$1:$1,0))</f>
        <v>0.93</v>
      </c>
      <c r="G2656" s="17" t="str">
        <f>INDEX(Hosts!$A:$O,MATCH(Places!$C2656,Hosts!$A:$A,0),MATCH(Places!G$1,Hosts!$1:$1,0))</f>
        <v>Yes</v>
      </c>
      <c r="H2656" s="17">
        <v>12</v>
      </c>
      <c r="I2656" s="17" t="str">
        <f>INDEX(Neighborhoods!$A:$C,MATCH(Places!$H2656,Neighborhoods!$A:$A,0),MATCH(Places!I$1,Neighborhoods!$1:$1,0))</f>
        <v>Brooklyn</v>
      </c>
      <c r="J2656" s="17" t="str">
        <f>INDEX(Neighborhoods!$A:$C,MATCH(Places!$H2656,Neighborhoods!$A:$A,0),MATCH(Places!J$1,Neighborhoods!$1:$1,0))</f>
        <v>Williamsburg</v>
      </c>
      <c r="K2656" s="17" t="s">
        <v>11822</v>
      </c>
      <c r="L2656" s="17" t="str">
        <f t="shared" si="164"/>
        <v>No</v>
      </c>
      <c r="M2656" s="17">
        <v>3</v>
      </c>
      <c r="N2656" s="17" t="str" cm="1">
        <f t="array" ref="N2656">_xlfn.IFS(M2656&lt;=2,"Small",M2656&lt;=5,"Medium",M2656&gt;5,"Large")</f>
        <v>Medium</v>
      </c>
      <c r="O2656" s="65">
        <v>145</v>
      </c>
      <c r="P2656" s="87">
        <f t="shared" si="165"/>
        <v>0.03</v>
      </c>
      <c r="Q2656" s="68">
        <v>4.99</v>
      </c>
      <c r="R2656" s="68" t="str" cm="1">
        <f t="array" ref="R2656">_xlfn.SWITCH(ROUND(Q2656,0),5,"Excellent",4,"Good",3,"Ok","Bad")</f>
        <v>Excellent</v>
      </c>
      <c r="S2656" s="17">
        <v>73</v>
      </c>
      <c r="T2656" s="17" t="str">
        <f t="shared" si="166"/>
        <v>No</v>
      </c>
      <c r="U2656" s="82">
        <v>42960</v>
      </c>
      <c r="V2656" s="82">
        <v>43904</v>
      </c>
      <c r="W2656" s="17">
        <v>0</v>
      </c>
      <c r="X2656" s="17" t="str">
        <f t="shared" si="167"/>
        <v>Inactive</v>
      </c>
      <c r="Y2656" s="17" t="s">
        <v>15615</v>
      </c>
      <c r="Z2656" s="17"/>
    </row>
    <row r="2657" spans="1:26" x14ac:dyDescent="0.25">
      <c r="A2657">
        <v>2656</v>
      </c>
      <c r="B2657" s="17" t="s">
        <v>1942</v>
      </c>
      <c r="C2657" s="17">
        <v>1921</v>
      </c>
      <c r="D2657" s="17" t="str">
        <f>INDEX(Hosts!$A:$O,MATCH(Places!$C2657,Hosts!$A:$A,0),MATCH(Places!D$1,Hosts!$1:$1,0))</f>
        <v>Within an hour</v>
      </c>
      <c r="E2657" s="87">
        <f>INDEX(Hosts!$A:$O,MATCH(Places!$C2657,Hosts!$A:$A,0),MATCH(Places!E$1,Hosts!$1:$1,0))</f>
        <v>1</v>
      </c>
      <c r="F2657" s="87">
        <f>INDEX(Hosts!$A:$O,MATCH(Places!$C2657,Hosts!$A:$A,0),MATCH(Places!F$1,Hosts!$1:$1,0))</f>
        <v>0</v>
      </c>
      <c r="G2657" s="17" t="str">
        <f>INDEX(Hosts!$A:$O,MATCH(Places!$C2657,Hosts!$A:$A,0),MATCH(Places!G$1,Hosts!$1:$1,0))</f>
        <v>No</v>
      </c>
      <c r="H2657" s="17">
        <v>16</v>
      </c>
      <c r="I2657" s="17" t="str">
        <f>INDEX(Neighborhoods!$A:$C,MATCH(Places!$H2657,Neighborhoods!$A:$A,0),MATCH(Places!I$1,Neighborhoods!$1:$1,0))</f>
        <v>Manhattan</v>
      </c>
      <c r="J2657" s="17" t="str">
        <f>INDEX(Neighborhoods!$A:$C,MATCH(Places!$H2657,Neighborhoods!$A:$A,0),MATCH(Places!J$1,Neighborhoods!$1:$1,0))</f>
        <v>Harlem</v>
      </c>
      <c r="K2657" s="17" t="s">
        <v>11822</v>
      </c>
      <c r="L2657" s="17" t="str">
        <f t="shared" si="164"/>
        <v>No</v>
      </c>
      <c r="M2657" s="17">
        <v>4</v>
      </c>
      <c r="N2657" s="17" t="str" cm="1">
        <f t="array" ref="N2657">_xlfn.IFS(M2657&lt;=2,"Small",M2657&lt;=5,"Medium",M2657&gt;5,"Large")</f>
        <v>Medium</v>
      </c>
      <c r="O2657" s="65">
        <v>146</v>
      </c>
      <c r="P2657" s="87">
        <f t="shared" si="165"/>
        <v>0.03</v>
      </c>
      <c r="Q2657" s="68">
        <v>4.99</v>
      </c>
      <c r="R2657" s="68" t="str" cm="1">
        <f t="array" ref="R2657">_xlfn.SWITCH(ROUND(Q2657,0),5,"Excellent",4,"Good",3,"Ok","Bad")</f>
        <v>Excellent</v>
      </c>
      <c r="S2657" s="17">
        <v>90</v>
      </c>
      <c r="T2657" s="17" t="str">
        <f t="shared" si="166"/>
        <v>No</v>
      </c>
      <c r="U2657" s="82">
        <v>42880</v>
      </c>
      <c r="V2657" s="82">
        <v>43730</v>
      </c>
      <c r="W2657" s="17">
        <v>11</v>
      </c>
      <c r="X2657" s="17" t="str">
        <f t="shared" si="167"/>
        <v>Active</v>
      </c>
      <c r="Y2657" s="17" t="s">
        <v>15616</v>
      </c>
      <c r="Z2657" s="17"/>
    </row>
    <row r="2658" spans="1:26" x14ac:dyDescent="0.25">
      <c r="A2658">
        <v>2657</v>
      </c>
      <c r="B2658" s="17" t="s">
        <v>2631</v>
      </c>
      <c r="C2658" s="17">
        <v>1879</v>
      </c>
      <c r="D2658" s="17" t="str">
        <f>INDEX(Hosts!$A:$O,MATCH(Places!$C2658,Hosts!$A:$A,0),MATCH(Places!D$1,Hosts!$1:$1,0))</f>
        <v>Within a day</v>
      </c>
      <c r="E2658" s="87">
        <f>INDEX(Hosts!$A:$O,MATCH(Places!$C2658,Hosts!$A:$A,0),MATCH(Places!E$1,Hosts!$1:$1,0))</f>
        <v>0.5</v>
      </c>
      <c r="F2658" s="87">
        <f>INDEX(Hosts!$A:$O,MATCH(Places!$C2658,Hosts!$A:$A,0),MATCH(Places!F$1,Hosts!$1:$1,0))</f>
        <v>0.56000000000000005</v>
      </c>
      <c r="G2658" s="17" t="str">
        <f>INDEX(Hosts!$A:$O,MATCH(Places!$C2658,Hosts!$A:$A,0),MATCH(Places!G$1,Hosts!$1:$1,0))</f>
        <v>No</v>
      </c>
      <c r="H2658" s="17">
        <v>14</v>
      </c>
      <c r="I2658" s="17" t="str">
        <f>INDEX(Neighborhoods!$A:$C,MATCH(Places!$H2658,Neighborhoods!$A:$A,0),MATCH(Places!I$1,Neighborhoods!$1:$1,0))</f>
        <v>Manhattan</v>
      </c>
      <c r="J2658" s="17" t="str">
        <f>INDEX(Neighborhoods!$A:$C,MATCH(Places!$H2658,Neighborhoods!$A:$A,0),MATCH(Places!J$1,Neighborhoods!$1:$1,0))</f>
        <v>East Harlem</v>
      </c>
      <c r="K2658" s="17" t="s">
        <v>1</v>
      </c>
      <c r="L2658" s="17" t="str">
        <f t="shared" si="164"/>
        <v>Yes</v>
      </c>
      <c r="M2658" s="17">
        <v>2</v>
      </c>
      <c r="N2658" s="17" t="str" cm="1">
        <f t="array" ref="N2658">_xlfn.IFS(M2658&lt;=2,"Small",M2658&lt;=5,"Medium",M2658&gt;5,"Large")</f>
        <v>Small</v>
      </c>
      <c r="O2658" s="65">
        <v>75</v>
      </c>
      <c r="P2658" s="87">
        <f t="shared" si="165"/>
        <v>0.03</v>
      </c>
      <c r="Q2658" s="68">
        <v>4.6100000000000003</v>
      </c>
      <c r="R2658" s="68" t="str" cm="1">
        <f t="array" ref="R2658">_xlfn.SWITCH(ROUND(Q2658,0),5,"Excellent",4,"Good",3,"Ok","Bad")</f>
        <v>Excellent</v>
      </c>
      <c r="S2658" s="17">
        <v>23</v>
      </c>
      <c r="T2658" s="17" t="str">
        <f t="shared" si="166"/>
        <v>No</v>
      </c>
      <c r="U2658" s="82">
        <v>42840</v>
      </c>
      <c r="V2658" s="82">
        <v>43895</v>
      </c>
      <c r="W2658" s="17">
        <v>83</v>
      </c>
      <c r="X2658" s="17" t="str">
        <f t="shared" si="167"/>
        <v>Active</v>
      </c>
      <c r="Y2658" s="17" t="s">
        <v>15615</v>
      </c>
      <c r="Z2658" s="17"/>
    </row>
    <row r="2659" spans="1:26" x14ac:dyDescent="0.25">
      <c r="A2659">
        <v>2658</v>
      </c>
      <c r="B2659" s="17" t="s">
        <v>2631</v>
      </c>
      <c r="C2659" s="17">
        <v>1222</v>
      </c>
      <c r="D2659" s="17" t="str">
        <f>INDEX(Hosts!$A:$O,MATCH(Places!$C2659,Hosts!$A:$A,0),MATCH(Places!D$1,Hosts!$1:$1,0))</f>
        <v>Within an hour</v>
      </c>
      <c r="E2659" s="87">
        <f>INDEX(Hosts!$A:$O,MATCH(Places!$C2659,Hosts!$A:$A,0),MATCH(Places!E$1,Hosts!$1:$1,0))</f>
        <v>1</v>
      </c>
      <c r="F2659" s="87">
        <f>INDEX(Hosts!$A:$O,MATCH(Places!$C2659,Hosts!$A:$A,0),MATCH(Places!F$1,Hosts!$1:$1,0))</f>
        <v>0.97</v>
      </c>
      <c r="G2659" s="17" t="str">
        <f>INDEX(Hosts!$A:$O,MATCH(Places!$C2659,Hosts!$A:$A,0),MATCH(Places!G$1,Hosts!$1:$1,0))</f>
        <v>Yes</v>
      </c>
      <c r="H2659" s="17">
        <v>17</v>
      </c>
      <c r="I2659" s="17" t="str">
        <f>INDEX(Neighborhoods!$A:$C,MATCH(Places!$H2659,Neighborhoods!$A:$A,0),MATCH(Places!I$1,Neighborhoods!$1:$1,0))</f>
        <v>Manhattan</v>
      </c>
      <c r="J2659" s="17" t="str">
        <f>INDEX(Neighborhoods!$A:$C,MATCH(Places!$H2659,Neighborhoods!$A:$A,0),MATCH(Places!J$1,Neighborhoods!$1:$1,0))</f>
        <v>Hell's Kitchen</v>
      </c>
      <c r="K2659" s="17" t="s">
        <v>1</v>
      </c>
      <c r="L2659" s="17" t="str">
        <f t="shared" si="164"/>
        <v>Yes</v>
      </c>
      <c r="M2659" s="17">
        <v>2</v>
      </c>
      <c r="N2659" s="17" t="str" cm="1">
        <f t="array" ref="N2659">_xlfn.IFS(M2659&lt;=2,"Small",M2659&lt;=5,"Medium",M2659&gt;5,"Large")</f>
        <v>Small</v>
      </c>
      <c r="O2659" s="65">
        <v>89</v>
      </c>
      <c r="P2659" s="87">
        <f t="shared" si="165"/>
        <v>0.03</v>
      </c>
      <c r="Q2659" s="68">
        <v>4.9800000000000004</v>
      </c>
      <c r="R2659" s="68" t="str" cm="1">
        <f t="array" ref="R2659">_xlfn.SWITCH(ROUND(Q2659,0),5,"Excellent",4,"Good",3,"Ok","Bad")</f>
        <v>Excellent</v>
      </c>
      <c r="S2659" s="17">
        <v>199</v>
      </c>
      <c r="T2659" s="17" t="str">
        <f t="shared" si="166"/>
        <v>Yes</v>
      </c>
      <c r="U2659" s="82">
        <v>43251</v>
      </c>
      <c r="V2659" s="82">
        <v>43908</v>
      </c>
      <c r="W2659" s="17">
        <v>46</v>
      </c>
      <c r="X2659" s="17" t="str">
        <f t="shared" si="167"/>
        <v>Active</v>
      </c>
      <c r="Y2659" s="17" t="s">
        <v>15615</v>
      </c>
      <c r="Z2659" s="17"/>
    </row>
    <row r="2660" spans="1:26" x14ac:dyDescent="0.25">
      <c r="A2660">
        <v>2659</v>
      </c>
      <c r="B2660" s="17" t="s">
        <v>13454</v>
      </c>
      <c r="C2660" s="17">
        <v>3209</v>
      </c>
      <c r="D2660" s="17" t="str">
        <f>INDEX(Hosts!$A:$O,MATCH(Places!$C2660,Hosts!$A:$A,0),MATCH(Places!D$1,Hosts!$1:$1,0))</f>
        <v>A few days or more</v>
      </c>
      <c r="E2660" s="87">
        <f>INDEX(Hosts!$A:$O,MATCH(Places!$C2660,Hosts!$A:$A,0),MATCH(Places!E$1,Hosts!$1:$1,0))</f>
        <v>0.13</v>
      </c>
      <c r="F2660" s="87">
        <f>INDEX(Hosts!$A:$O,MATCH(Places!$C2660,Hosts!$A:$A,0),MATCH(Places!F$1,Hosts!$1:$1,0))</f>
        <v>0.73</v>
      </c>
      <c r="G2660" s="17" t="str">
        <f>INDEX(Hosts!$A:$O,MATCH(Places!$C2660,Hosts!$A:$A,0),MATCH(Places!G$1,Hosts!$1:$1,0))</f>
        <v>No</v>
      </c>
      <c r="H2660" s="17">
        <v>12</v>
      </c>
      <c r="I2660" s="17" t="str">
        <f>INDEX(Neighborhoods!$A:$C,MATCH(Places!$H2660,Neighborhoods!$A:$A,0),MATCH(Places!I$1,Neighborhoods!$1:$1,0))</f>
        <v>Brooklyn</v>
      </c>
      <c r="J2660" s="17" t="str">
        <f>INDEX(Neighborhoods!$A:$C,MATCH(Places!$H2660,Neighborhoods!$A:$A,0),MATCH(Places!J$1,Neighborhoods!$1:$1,0))</f>
        <v>Williamsburg</v>
      </c>
      <c r="K2660" s="17" t="s">
        <v>1</v>
      </c>
      <c r="L2660" s="17" t="str">
        <f t="shared" si="164"/>
        <v>Yes</v>
      </c>
      <c r="M2660" s="17">
        <v>2</v>
      </c>
      <c r="N2660" s="17" t="str" cm="1">
        <f t="array" ref="N2660">_xlfn.IFS(M2660&lt;=2,"Small",M2660&lt;=5,"Medium",M2660&gt;5,"Large")</f>
        <v>Small</v>
      </c>
      <c r="O2660" s="65">
        <v>85</v>
      </c>
      <c r="P2660" s="87">
        <f t="shared" si="165"/>
        <v>0.03</v>
      </c>
      <c r="Q2660" s="68">
        <v>4.87</v>
      </c>
      <c r="R2660" s="68" t="str" cm="1">
        <f t="array" ref="R2660">_xlfn.SWITCH(ROUND(Q2660,0),5,"Excellent",4,"Good",3,"Ok","Bad")</f>
        <v>Excellent</v>
      </c>
      <c r="S2660" s="17">
        <v>79</v>
      </c>
      <c r="T2660" s="17" t="str">
        <f t="shared" si="166"/>
        <v>No</v>
      </c>
      <c r="U2660" s="82">
        <v>42855</v>
      </c>
      <c r="V2660" s="82">
        <v>43891</v>
      </c>
      <c r="W2660" s="17">
        <v>0</v>
      </c>
      <c r="X2660" s="17" t="str">
        <f t="shared" si="167"/>
        <v>Inactive</v>
      </c>
      <c r="Y2660" s="17" t="s">
        <v>15616</v>
      </c>
      <c r="Z2660" s="17"/>
    </row>
    <row r="2661" spans="1:26" x14ac:dyDescent="0.25">
      <c r="A2661">
        <v>2660</v>
      </c>
      <c r="B2661" s="17" t="s">
        <v>1943</v>
      </c>
      <c r="C2661" s="17">
        <v>3210</v>
      </c>
      <c r="D2661" s="17" t="str">
        <f>INDEX(Hosts!$A:$O,MATCH(Places!$C2661,Hosts!$A:$A,0),MATCH(Places!D$1,Hosts!$1:$1,0))</f>
        <v>A few days or more</v>
      </c>
      <c r="E2661" s="87">
        <f>INDEX(Hosts!$A:$O,MATCH(Places!$C2661,Hosts!$A:$A,0),MATCH(Places!E$1,Hosts!$1:$1,0))</f>
        <v>0</v>
      </c>
      <c r="F2661" s="87">
        <f>INDEX(Hosts!$A:$O,MATCH(Places!$C2661,Hosts!$A:$A,0),MATCH(Places!F$1,Hosts!$1:$1,0))</f>
        <v>0</v>
      </c>
      <c r="G2661" s="17" t="str">
        <f>INDEX(Hosts!$A:$O,MATCH(Places!$C2661,Hosts!$A:$A,0),MATCH(Places!G$1,Hosts!$1:$1,0))</f>
        <v>No</v>
      </c>
      <c r="H2661" s="17">
        <v>16</v>
      </c>
      <c r="I2661" s="17" t="str">
        <f>INDEX(Neighborhoods!$A:$C,MATCH(Places!$H2661,Neighborhoods!$A:$A,0),MATCH(Places!I$1,Neighborhoods!$1:$1,0))</f>
        <v>Manhattan</v>
      </c>
      <c r="J2661" s="17" t="str">
        <f>INDEX(Neighborhoods!$A:$C,MATCH(Places!$H2661,Neighborhoods!$A:$A,0),MATCH(Places!J$1,Neighborhoods!$1:$1,0))</f>
        <v>Harlem</v>
      </c>
      <c r="K2661" s="17" t="s">
        <v>11822</v>
      </c>
      <c r="L2661" s="17" t="str">
        <f t="shared" si="164"/>
        <v>No</v>
      </c>
      <c r="M2661" s="17">
        <v>5</v>
      </c>
      <c r="N2661" s="17" t="str" cm="1">
        <f t="array" ref="N2661">_xlfn.IFS(M2661&lt;=2,"Small",M2661&lt;=5,"Medium",M2661&gt;5,"Large")</f>
        <v>Medium</v>
      </c>
      <c r="O2661" s="65">
        <v>80</v>
      </c>
      <c r="P2661" s="87">
        <f t="shared" si="165"/>
        <v>0.03</v>
      </c>
      <c r="Q2661" s="68">
        <v>4.68</v>
      </c>
      <c r="R2661" s="68" t="str" cm="1">
        <f t="array" ref="R2661">_xlfn.SWITCH(ROUND(Q2661,0),5,"Excellent",4,"Good",3,"Ok","Bad")</f>
        <v>Excellent</v>
      </c>
      <c r="S2661" s="17">
        <v>25</v>
      </c>
      <c r="T2661" s="17" t="str">
        <f t="shared" si="166"/>
        <v>No</v>
      </c>
      <c r="U2661" s="82">
        <v>42849</v>
      </c>
      <c r="V2661" s="82">
        <v>42936</v>
      </c>
      <c r="W2661" s="17">
        <v>365</v>
      </c>
      <c r="X2661" s="17" t="str">
        <f t="shared" si="167"/>
        <v>Active</v>
      </c>
      <c r="Y2661" s="17" t="s">
        <v>15616</v>
      </c>
      <c r="Z2661" s="17"/>
    </row>
    <row r="2662" spans="1:26" x14ac:dyDescent="0.25">
      <c r="A2662">
        <v>2661</v>
      </c>
      <c r="B2662" s="17" t="s">
        <v>1944</v>
      </c>
      <c r="C2662" s="17">
        <v>3191</v>
      </c>
      <c r="D2662" s="17" t="str">
        <f>INDEX(Hosts!$A:$O,MATCH(Places!$C2662,Hosts!$A:$A,0),MATCH(Places!D$1,Hosts!$1:$1,0))</f>
        <v>Within a few hours</v>
      </c>
      <c r="E2662" s="87">
        <f>INDEX(Hosts!$A:$O,MATCH(Places!$C2662,Hosts!$A:$A,0),MATCH(Places!E$1,Hosts!$1:$1,0))</f>
        <v>0.8</v>
      </c>
      <c r="F2662" s="87">
        <f>INDEX(Hosts!$A:$O,MATCH(Places!$C2662,Hosts!$A:$A,0),MATCH(Places!F$1,Hosts!$1:$1,0))</f>
        <v>0.98</v>
      </c>
      <c r="G2662" s="17" t="str">
        <f>INDEX(Hosts!$A:$O,MATCH(Places!$C2662,Hosts!$A:$A,0),MATCH(Places!G$1,Hosts!$1:$1,0))</f>
        <v>No</v>
      </c>
      <c r="H2662" s="17">
        <v>17</v>
      </c>
      <c r="I2662" s="17" t="str">
        <f>INDEX(Neighborhoods!$A:$C,MATCH(Places!$H2662,Neighborhoods!$A:$A,0),MATCH(Places!I$1,Neighborhoods!$1:$1,0))</f>
        <v>Manhattan</v>
      </c>
      <c r="J2662" s="17" t="str">
        <f>INDEX(Neighborhoods!$A:$C,MATCH(Places!$H2662,Neighborhoods!$A:$A,0),MATCH(Places!J$1,Neighborhoods!$1:$1,0))</f>
        <v>Hell's Kitchen</v>
      </c>
      <c r="K2662" s="17" t="s">
        <v>1</v>
      </c>
      <c r="L2662" s="17" t="str">
        <f t="shared" si="164"/>
        <v>Yes</v>
      </c>
      <c r="M2662" s="17">
        <v>2</v>
      </c>
      <c r="N2662" s="17" t="str" cm="1">
        <f t="array" ref="N2662">_xlfn.IFS(M2662&lt;=2,"Small",M2662&lt;=5,"Medium",M2662&gt;5,"Large")</f>
        <v>Small</v>
      </c>
      <c r="O2662" s="65">
        <v>45</v>
      </c>
      <c r="P2662" s="87">
        <f t="shared" si="165"/>
        <v>0.03</v>
      </c>
      <c r="Q2662" s="68">
        <v>4.58</v>
      </c>
      <c r="R2662" s="68" t="str" cm="1">
        <f t="array" ref="R2662">_xlfn.SWITCH(ROUND(Q2662,0),5,"Excellent",4,"Good",3,"Ok","Bad")</f>
        <v>Excellent</v>
      </c>
      <c r="S2662" s="17">
        <v>197</v>
      </c>
      <c r="T2662" s="17" t="str">
        <f t="shared" si="166"/>
        <v>No</v>
      </c>
      <c r="U2662" s="82">
        <v>42844</v>
      </c>
      <c r="V2662" s="82">
        <v>43975</v>
      </c>
      <c r="W2662" s="17">
        <v>1</v>
      </c>
      <c r="X2662" s="17" t="str">
        <f t="shared" si="167"/>
        <v>Active</v>
      </c>
      <c r="Y2662" s="17" t="s">
        <v>15615</v>
      </c>
      <c r="Z2662" s="17"/>
    </row>
    <row r="2663" spans="1:26" x14ac:dyDescent="0.25">
      <c r="A2663">
        <v>2662</v>
      </c>
      <c r="B2663" s="17" t="s">
        <v>1945</v>
      </c>
      <c r="C2663" s="17">
        <v>1429</v>
      </c>
      <c r="D2663" s="17" t="str">
        <f>INDEX(Hosts!$A:$O,MATCH(Places!$C2663,Hosts!$A:$A,0),MATCH(Places!D$1,Hosts!$1:$1,0))</f>
        <v>Within an hour</v>
      </c>
      <c r="E2663" s="87">
        <f>INDEX(Hosts!$A:$O,MATCH(Places!$C2663,Hosts!$A:$A,0),MATCH(Places!E$1,Hosts!$1:$1,0))</f>
        <v>0.89</v>
      </c>
      <c r="F2663" s="87">
        <f>INDEX(Hosts!$A:$O,MATCH(Places!$C2663,Hosts!$A:$A,0),MATCH(Places!F$1,Hosts!$1:$1,0))</f>
        <v>0.38</v>
      </c>
      <c r="G2663" s="17" t="str">
        <f>INDEX(Hosts!$A:$O,MATCH(Places!$C2663,Hosts!$A:$A,0),MATCH(Places!G$1,Hosts!$1:$1,0))</f>
        <v>Yes</v>
      </c>
      <c r="H2663" s="17">
        <v>7</v>
      </c>
      <c r="I2663" s="17" t="str">
        <f>INDEX(Neighborhoods!$A:$C,MATCH(Places!$H2663,Neighborhoods!$A:$A,0),MATCH(Places!I$1,Neighborhoods!$1:$1,0))</f>
        <v>Brooklyn</v>
      </c>
      <c r="J2663" s="17" t="str">
        <f>INDEX(Neighborhoods!$A:$C,MATCH(Places!$H2663,Neighborhoods!$A:$A,0),MATCH(Places!J$1,Neighborhoods!$1:$1,0))</f>
        <v>Bedford-Stuyvesant</v>
      </c>
      <c r="K2663" s="17" t="s">
        <v>1</v>
      </c>
      <c r="L2663" s="17" t="str">
        <f t="shared" si="164"/>
        <v>Yes</v>
      </c>
      <c r="M2663" s="17">
        <v>3</v>
      </c>
      <c r="N2663" s="17" t="str" cm="1">
        <f t="array" ref="N2663">_xlfn.IFS(M2663&lt;=2,"Small",M2663&lt;=5,"Medium",M2663&gt;5,"Large")</f>
        <v>Medium</v>
      </c>
      <c r="O2663" s="65">
        <v>175</v>
      </c>
      <c r="P2663" s="87">
        <f t="shared" si="165"/>
        <v>0.03</v>
      </c>
      <c r="Q2663" s="68">
        <v>4.5999999999999996</v>
      </c>
      <c r="R2663" s="68" t="str" cm="1">
        <f t="array" ref="R2663">_xlfn.SWITCH(ROUND(Q2663,0),5,"Excellent",4,"Good",3,"Ok","Bad")</f>
        <v>Excellent</v>
      </c>
      <c r="S2663" s="17">
        <v>15</v>
      </c>
      <c r="T2663" s="17" t="str">
        <f t="shared" si="166"/>
        <v>No</v>
      </c>
      <c r="U2663" s="82">
        <v>42844</v>
      </c>
      <c r="V2663" s="82">
        <v>43702</v>
      </c>
      <c r="W2663" s="17">
        <v>90</v>
      </c>
      <c r="X2663" s="17" t="str">
        <f t="shared" si="167"/>
        <v>Active</v>
      </c>
      <c r="Y2663" s="17" t="s">
        <v>15615</v>
      </c>
      <c r="Z2663" s="17"/>
    </row>
    <row r="2664" spans="1:26" x14ac:dyDescent="0.25">
      <c r="A2664">
        <v>2663</v>
      </c>
      <c r="B2664" s="17" t="s">
        <v>1946</v>
      </c>
      <c r="C2664" s="17">
        <v>3191</v>
      </c>
      <c r="D2664" s="17" t="str">
        <f>INDEX(Hosts!$A:$O,MATCH(Places!$C2664,Hosts!$A:$A,0),MATCH(Places!D$1,Hosts!$1:$1,0))</f>
        <v>Within a few hours</v>
      </c>
      <c r="E2664" s="87">
        <f>INDEX(Hosts!$A:$O,MATCH(Places!$C2664,Hosts!$A:$A,0),MATCH(Places!E$1,Hosts!$1:$1,0))</f>
        <v>0.8</v>
      </c>
      <c r="F2664" s="87">
        <f>INDEX(Hosts!$A:$O,MATCH(Places!$C2664,Hosts!$A:$A,0),MATCH(Places!F$1,Hosts!$1:$1,0))</f>
        <v>0.98</v>
      </c>
      <c r="G2664" s="17" t="str">
        <f>INDEX(Hosts!$A:$O,MATCH(Places!$C2664,Hosts!$A:$A,0),MATCH(Places!G$1,Hosts!$1:$1,0))</f>
        <v>No</v>
      </c>
      <c r="H2664" s="17">
        <v>17</v>
      </c>
      <c r="I2664" s="17" t="str">
        <f>INDEX(Neighborhoods!$A:$C,MATCH(Places!$H2664,Neighborhoods!$A:$A,0),MATCH(Places!I$1,Neighborhoods!$1:$1,0))</f>
        <v>Manhattan</v>
      </c>
      <c r="J2664" s="17" t="str">
        <f>INDEX(Neighborhoods!$A:$C,MATCH(Places!$H2664,Neighborhoods!$A:$A,0),MATCH(Places!J$1,Neighborhoods!$1:$1,0))</f>
        <v>Hell's Kitchen</v>
      </c>
      <c r="K2664" s="17" t="s">
        <v>1</v>
      </c>
      <c r="L2664" s="17" t="str">
        <f t="shared" si="164"/>
        <v>Yes</v>
      </c>
      <c r="M2664" s="17">
        <v>2</v>
      </c>
      <c r="N2664" s="17" t="str" cm="1">
        <f t="array" ref="N2664">_xlfn.IFS(M2664&lt;=2,"Small",M2664&lt;=5,"Medium",M2664&gt;5,"Large")</f>
        <v>Small</v>
      </c>
      <c r="O2664" s="65">
        <v>45</v>
      </c>
      <c r="P2664" s="87">
        <f t="shared" si="165"/>
        <v>0.03</v>
      </c>
      <c r="Q2664" s="68">
        <v>4.59</v>
      </c>
      <c r="R2664" s="68" t="str" cm="1">
        <f t="array" ref="R2664">_xlfn.SWITCH(ROUND(Q2664,0),5,"Excellent",4,"Good",3,"Ok","Bad")</f>
        <v>Excellent</v>
      </c>
      <c r="S2664" s="17">
        <v>174</v>
      </c>
      <c r="T2664" s="17" t="str">
        <f t="shared" si="166"/>
        <v>No</v>
      </c>
      <c r="U2664" s="82">
        <v>42844</v>
      </c>
      <c r="V2664" s="82">
        <v>43926</v>
      </c>
      <c r="W2664" s="17">
        <v>1</v>
      </c>
      <c r="X2664" s="17" t="str">
        <f t="shared" si="167"/>
        <v>Active</v>
      </c>
      <c r="Y2664" s="17" t="s">
        <v>15615</v>
      </c>
      <c r="Z2664" s="17"/>
    </row>
    <row r="2665" spans="1:26" x14ac:dyDescent="0.25">
      <c r="A2665">
        <v>2664</v>
      </c>
      <c r="B2665" s="17" t="s">
        <v>1947</v>
      </c>
      <c r="C2665" s="17">
        <v>3212</v>
      </c>
      <c r="D2665" s="17" t="str">
        <f>INDEX(Hosts!$A:$O,MATCH(Places!$C2665,Hosts!$A:$A,0),MATCH(Places!D$1,Hosts!$1:$1,0))</f>
        <v>Within a day</v>
      </c>
      <c r="E2665" s="87">
        <f>INDEX(Hosts!$A:$O,MATCH(Places!$C2665,Hosts!$A:$A,0),MATCH(Places!E$1,Hosts!$1:$1,0))</f>
        <v>0.5</v>
      </c>
      <c r="F2665" s="87">
        <f>INDEX(Hosts!$A:$O,MATCH(Places!$C2665,Hosts!$A:$A,0),MATCH(Places!F$1,Hosts!$1:$1,0))</f>
        <v>0.96</v>
      </c>
      <c r="G2665" s="17" t="str">
        <f>INDEX(Hosts!$A:$O,MATCH(Places!$C2665,Hosts!$A:$A,0),MATCH(Places!G$1,Hosts!$1:$1,0))</f>
        <v>No</v>
      </c>
      <c r="H2665" s="17">
        <v>17</v>
      </c>
      <c r="I2665" s="17" t="str">
        <f>INDEX(Neighborhoods!$A:$C,MATCH(Places!$H2665,Neighborhoods!$A:$A,0),MATCH(Places!I$1,Neighborhoods!$1:$1,0))</f>
        <v>Manhattan</v>
      </c>
      <c r="J2665" s="17" t="str">
        <f>INDEX(Neighborhoods!$A:$C,MATCH(Places!$H2665,Neighborhoods!$A:$A,0),MATCH(Places!J$1,Neighborhoods!$1:$1,0))</f>
        <v>Hell's Kitchen</v>
      </c>
      <c r="K2665" s="17" t="s">
        <v>1</v>
      </c>
      <c r="L2665" s="17" t="str">
        <f t="shared" si="164"/>
        <v>Yes</v>
      </c>
      <c r="M2665" s="17">
        <v>2</v>
      </c>
      <c r="N2665" s="17" t="str" cm="1">
        <f t="array" ref="N2665">_xlfn.IFS(M2665&lt;=2,"Small",M2665&lt;=5,"Medium",M2665&gt;5,"Large")</f>
        <v>Small</v>
      </c>
      <c r="O2665" s="65">
        <v>45</v>
      </c>
      <c r="P2665" s="87">
        <f t="shared" si="165"/>
        <v>0.03</v>
      </c>
      <c r="Q2665" s="68">
        <v>4.59</v>
      </c>
      <c r="R2665" s="68" t="str" cm="1">
        <f t="array" ref="R2665">_xlfn.SWITCH(ROUND(Q2665,0),5,"Excellent",4,"Good",3,"Ok","Bad")</f>
        <v>Excellent</v>
      </c>
      <c r="S2665" s="17">
        <v>195</v>
      </c>
      <c r="T2665" s="17" t="str">
        <f t="shared" si="166"/>
        <v>No</v>
      </c>
      <c r="U2665" s="82">
        <v>42845</v>
      </c>
      <c r="V2665" s="82">
        <v>44037</v>
      </c>
      <c r="W2665" s="17">
        <v>10</v>
      </c>
      <c r="X2665" s="17" t="str">
        <f t="shared" si="167"/>
        <v>Active</v>
      </c>
      <c r="Y2665" s="17" t="s">
        <v>15615</v>
      </c>
      <c r="Z2665" s="17"/>
    </row>
    <row r="2666" spans="1:26" x14ac:dyDescent="0.25">
      <c r="A2666">
        <v>2665</v>
      </c>
      <c r="B2666" s="17" t="s">
        <v>1948</v>
      </c>
      <c r="C2666" s="17">
        <v>3212</v>
      </c>
      <c r="D2666" s="17" t="str">
        <f>INDEX(Hosts!$A:$O,MATCH(Places!$C2666,Hosts!$A:$A,0),MATCH(Places!D$1,Hosts!$1:$1,0))</f>
        <v>Within a day</v>
      </c>
      <c r="E2666" s="87">
        <f>INDEX(Hosts!$A:$O,MATCH(Places!$C2666,Hosts!$A:$A,0),MATCH(Places!E$1,Hosts!$1:$1,0))</f>
        <v>0.5</v>
      </c>
      <c r="F2666" s="87">
        <f>INDEX(Hosts!$A:$O,MATCH(Places!$C2666,Hosts!$A:$A,0),MATCH(Places!F$1,Hosts!$1:$1,0))</f>
        <v>0.96</v>
      </c>
      <c r="G2666" s="17" t="str">
        <f>INDEX(Hosts!$A:$O,MATCH(Places!$C2666,Hosts!$A:$A,0),MATCH(Places!G$1,Hosts!$1:$1,0))</f>
        <v>No</v>
      </c>
      <c r="H2666" s="17">
        <v>17</v>
      </c>
      <c r="I2666" s="17" t="str">
        <f>INDEX(Neighborhoods!$A:$C,MATCH(Places!$H2666,Neighborhoods!$A:$A,0),MATCH(Places!I$1,Neighborhoods!$1:$1,0))</f>
        <v>Manhattan</v>
      </c>
      <c r="J2666" s="17" t="str">
        <f>INDEX(Neighborhoods!$A:$C,MATCH(Places!$H2666,Neighborhoods!$A:$A,0),MATCH(Places!J$1,Neighborhoods!$1:$1,0))</f>
        <v>Hell's Kitchen</v>
      </c>
      <c r="K2666" s="17" t="s">
        <v>1</v>
      </c>
      <c r="L2666" s="17" t="str">
        <f t="shared" si="164"/>
        <v>Yes</v>
      </c>
      <c r="M2666" s="17">
        <v>2</v>
      </c>
      <c r="N2666" s="17" t="str" cm="1">
        <f t="array" ref="N2666">_xlfn.IFS(M2666&lt;=2,"Small",M2666&lt;=5,"Medium",M2666&gt;5,"Large")</f>
        <v>Small</v>
      </c>
      <c r="O2666" s="65">
        <v>45</v>
      </c>
      <c r="P2666" s="87">
        <f t="shared" si="165"/>
        <v>0.03</v>
      </c>
      <c r="Q2666" s="68">
        <v>4.75</v>
      </c>
      <c r="R2666" s="68" t="str" cm="1">
        <f t="array" ref="R2666">_xlfn.SWITCH(ROUND(Q2666,0),5,"Excellent",4,"Good",3,"Ok","Bad")</f>
        <v>Excellent</v>
      </c>
      <c r="S2666" s="17">
        <v>178</v>
      </c>
      <c r="T2666" s="17" t="str">
        <f t="shared" si="166"/>
        <v>No</v>
      </c>
      <c r="U2666" s="82">
        <v>42846</v>
      </c>
      <c r="V2666" s="82">
        <v>43860</v>
      </c>
      <c r="W2666" s="17">
        <v>0</v>
      </c>
      <c r="X2666" s="17" t="str">
        <f t="shared" si="167"/>
        <v>Inactive</v>
      </c>
      <c r="Y2666" s="17" t="s">
        <v>15615</v>
      </c>
      <c r="Z2666" s="17"/>
    </row>
    <row r="2667" spans="1:26" x14ac:dyDescent="0.25">
      <c r="A2667">
        <v>2666</v>
      </c>
      <c r="B2667" s="17" t="s">
        <v>1950</v>
      </c>
      <c r="C2667" s="17">
        <v>3179</v>
      </c>
      <c r="D2667" s="17" t="str">
        <f>INDEX(Hosts!$A:$O,MATCH(Places!$C2667,Hosts!$A:$A,0),MATCH(Places!D$1,Hosts!$1:$1,0))</f>
        <v>Within an hour</v>
      </c>
      <c r="E2667" s="87">
        <f>INDEX(Hosts!$A:$O,MATCH(Places!$C2667,Hosts!$A:$A,0),MATCH(Places!E$1,Hosts!$1:$1,0))</f>
        <v>1</v>
      </c>
      <c r="F2667" s="87">
        <f>INDEX(Hosts!$A:$O,MATCH(Places!$C2667,Hosts!$A:$A,0),MATCH(Places!F$1,Hosts!$1:$1,0))</f>
        <v>0.93</v>
      </c>
      <c r="G2667" s="17" t="str">
        <f>INDEX(Hosts!$A:$O,MATCH(Places!$C2667,Hosts!$A:$A,0),MATCH(Places!G$1,Hosts!$1:$1,0))</f>
        <v>Yes</v>
      </c>
      <c r="H2667" s="17">
        <v>22</v>
      </c>
      <c r="I2667" s="17" t="str">
        <f>INDEX(Neighborhoods!$A:$C,MATCH(Places!$H2667,Neighborhoods!$A:$A,0),MATCH(Places!I$1,Neighborhoods!$1:$1,0))</f>
        <v>Queens</v>
      </c>
      <c r="J2667" s="17" t="str">
        <f>INDEX(Neighborhoods!$A:$C,MATCH(Places!$H2667,Neighborhoods!$A:$A,0),MATCH(Places!J$1,Neighborhoods!$1:$1,0))</f>
        <v>Flushing</v>
      </c>
      <c r="K2667" s="17" t="s">
        <v>1</v>
      </c>
      <c r="L2667" s="17" t="str">
        <f t="shared" si="164"/>
        <v>Yes</v>
      </c>
      <c r="M2667" s="17">
        <v>2</v>
      </c>
      <c r="N2667" s="17" t="str" cm="1">
        <f t="array" ref="N2667">_xlfn.IFS(M2667&lt;=2,"Small",M2667&lt;=5,"Medium",M2667&gt;5,"Large")</f>
        <v>Small</v>
      </c>
      <c r="O2667" s="65">
        <v>57</v>
      </c>
      <c r="P2667" s="87">
        <f t="shared" si="165"/>
        <v>0.03</v>
      </c>
      <c r="Q2667" s="68">
        <v>4.97</v>
      </c>
      <c r="R2667" s="68" t="str" cm="1">
        <f t="array" ref="R2667">_xlfn.SWITCH(ROUND(Q2667,0),5,"Excellent",4,"Good",3,"Ok","Bad")</f>
        <v>Excellent</v>
      </c>
      <c r="S2667" s="17">
        <v>108</v>
      </c>
      <c r="T2667" s="17" t="str">
        <f t="shared" si="166"/>
        <v>Yes</v>
      </c>
      <c r="U2667" s="82">
        <v>42852</v>
      </c>
      <c r="V2667" s="82">
        <v>43826</v>
      </c>
      <c r="W2667" s="17">
        <v>84</v>
      </c>
      <c r="X2667" s="17" t="str">
        <f t="shared" si="167"/>
        <v>Active</v>
      </c>
      <c r="Y2667" s="17" t="s">
        <v>15615</v>
      </c>
      <c r="Z2667" s="17"/>
    </row>
    <row r="2668" spans="1:26" x14ac:dyDescent="0.25">
      <c r="A2668">
        <v>2667</v>
      </c>
      <c r="B2668" s="17" t="s">
        <v>1951</v>
      </c>
      <c r="C2668" s="17">
        <v>2266</v>
      </c>
      <c r="D2668" s="17" t="str">
        <f>INDEX(Hosts!$A:$O,MATCH(Places!$C2668,Hosts!$A:$A,0),MATCH(Places!D$1,Hosts!$1:$1,0))</f>
        <v>Within a day</v>
      </c>
      <c r="E2668" s="87">
        <f>INDEX(Hosts!$A:$O,MATCH(Places!$C2668,Hosts!$A:$A,0),MATCH(Places!E$1,Hosts!$1:$1,0))</f>
        <v>0.5</v>
      </c>
      <c r="F2668" s="87">
        <f>INDEX(Hosts!$A:$O,MATCH(Places!$C2668,Hosts!$A:$A,0),MATCH(Places!F$1,Hosts!$1:$1,0))</f>
        <v>0.5</v>
      </c>
      <c r="G2668" s="17" t="str">
        <f>INDEX(Hosts!$A:$O,MATCH(Places!$C2668,Hosts!$A:$A,0),MATCH(Places!G$1,Hosts!$1:$1,0))</f>
        <v>No</v>
      </c>
      <c r="H2668" s="17">
        <v>11</v>
      </c>
      <c r="I2668" s="17" t="str">
        <f>INDEX(Neighborhoods!$A:$C,MATCH(Places!$H2668,Neighborhoods!$A:$A,0),MATCH(Places!I$1,Neighborhoods!$1:$1,0))</f>
        <v>Brooklyn</v>
      </c>
      <c r="J2668" s="17" t="str">
        <f>INDEX(Neighborhoods!$A:$C,MATCH(Places!$H2668,Neighborhoods!$A:$A,0),MATCH(Places!J$1,Neighborhoods!$1:$1,0))</f>
        <v>Greenpoint</v>
      </c>
      <c r="K2668" s="17" t="s">
        <v>1</v>
      </c>
      <c r="L2668" s="17" t="str">
        <f t="shared" si="164"/>
        <v>Yes</v>
      </c>
      <c r="M2668" s="17">
        <v>1</v>
      </c>
      <c r="N2668" s="17" t="str" cm="1">
        <f t="array" ref="N2668">_xlfn.IFS(M2668&lt;=2,"Small",M2668&lt;=5,"Medium",M2668&gt;5,"Large")</f>
        <v>Small</v>
      </c>
      <c r="O2668" s="65">
        <v>69</v>
      </c>
      <c r="P2668" s="87">
        <f t="shared" si="165"/>
        <v>0.03</v>
      </c>
      <c r="Q2668" s="68">
        <v>4.83</v>
      </c>
      <c r="R2668" s="68" t="str" cm="1">
        <f t="array" ref="R2668">_xlfn.SWITCH(ROUND(Q2668,0),5,"Excellent",4,"Good",3,"Ok","Bad")</f>
        <v>Excellent</v>
      </c>
      <c r="S2668" s="17">
        <v>6</v>
      </c>
      <c r="T2668" s="17" t="str">
        <f t="shared" si="166"/>
        <v>No</v>
      </c>
      <c r="U2668" s="82">
        <v>42862</v>
      </c>
      <c r="V2668" s="82">
        <v>43345</v>
      </c>
      <c r="W2668" s="17">
        <v>178</v>
      </c>
      <c r="X2668" s="17" t="str">
        <f t="shared" si="167"/>
        <v>Active</v>
      </c>
      <c r="Y2668" s="17" t="s">
        <v>15616</v>
      </c>
      <c r="Z2668" s="17"/>
    </row>
    <row r="2669" spans="1:26" x14ac:dyDescent="0.25">
      <c r="A2669">
        <v>2668</v>
      </c>
      <c r="B2669" s="17" t="s">
        <v>1952</v>
      </c>
      <c r="C2669" s="17">
        <v>3179</v>
      </c>
      <c r="D2669" s="17" t="str">
        <f>INDEX(Hosts!$A:$O,MATCH(Places!$C2669,Hosts!$A:$A,0),MATCH(Places!D$1,Hosts!$1:$1,0))</f>
        <v>Within an hour</v>
      </c>
      <c r="E2669" s="87">
        <f>INDEX(Hosts!$A:$O,MATCH(Places!$C2669,Hosts!$A:$A,0),MATCH(Places!E$1,Hosts!$1:$1,0))</f>
        <v>1</v>
      </c>
      <c r="F2669" s="87">
        <f>INDEX(Hosts!$A:$O,MATCH(Places!$C2669,Hosts!$A:$A,0),MATCH(Places!F$1,Hosts!$1:$1,0))</f>
        <v>0.93</v>
      </c>
      <c r="G2669" s="17" t="str">
        <f>INDEX(Hosts!$A:$O,MATCH(Places!$C2669,Hosts!$A:$A,0),MATCH(Places!G$1,Hosts!$1:$1,0))</f>
        <v>Yes</v>
      </c>
      <c r="H2669" s="17">
        <v>22</v>
      </c>
      <c r="I2669" s="17" t="str">
        <f>INDEX(Neighborhoods!$A:$C,MATCH(Places!$H2669,Neighborhoods!$A:$A,0),MATCH(Places!I$1,Neighborhoods!$1:$1,0))</f>
        <v>Queens</v>
      </c>
      <c r="J2669" s="17" t="str">
        <f>INDEX(Neighborhoods!$A:$C,MATCH(Places!$H2669,Neighborhoods!$A:$A,0),MATCH(Places!J$1,Neighborhoods!$1:$1,0))</f>
        <v>Flushing</v>
      </c>
      <c r="K2669" s="17" t="s">
        <v>1</v>
      </c>
      <c r="L2669" s="17" t="str">
        <f t="shared" si="164"/>
        <v>Yes</v>
      </c>
      <c r="M2669" s="17">
        <v>2</v>
      </c>
      <c r="N2669" s="17" t="str" cm="1">
        <f t="array" ref="N2669">_xlfn.IFS(M2669&lt;=2,"Small",M2669&lt;=5,"Medium",M2669&gt;5,"Large")</f>
        <v>Small</v>
      </c>
      <c r="O2669" s="65">
        <v>51</v>
      </c>
      <c r="P2669" s="87">
        <f t="shared" si="165"/>
        <v>0.03</v>
      </c>
      <c r="Q2669" s="68">
        <v>4.9000000000000004</v>
      </c>
      <c r="R2669" s="68" t="str" cm="1">
        <f t="array" ref="R2669">_xlfn.SWITCH(ROUND(Q2669,0),5,"Excellent",4,"Good",3,"Ok","Bad")</f>
        <v>Excellent</v>
      </c>
      <c r="S2669" s="17">
        <v>72</v>
      </c>
      <c r="T2669" s="17" t="str">
        <f t="shared" si="166"/>
        <v>No</v>
      </c>
      <c r="U2669" s="82">
        <v>42858</v>
      </c>
      <c r="V2669" s="82">
        <v>43778</v>
      </c>
      <c r="W2669" s="17">
        <v>90</v>
      </c>
      <c r="X2669" s="17" t="str">
        <f t="shared" si="167"/>
        <v>Active</v>
      </c>
      <c r="Y2669" s="17" t="s">
        <v>15615</v>
      </c>
      <c r="Z2669" s="17"/>
    </row>
    <row r="2670" spans="1:26" x14ac:dyDescent="0.25">
      <c r="A2670">
        <v>2669</v>
      </c>
      <c r="B2670" s="17" t="s">
        <v>1953</v>
      </c>
      <c r="C2670" s="17">
        <v>3215</v>
      </c>
      <c r="D2670" s="17" t="str">
        <f>INDEX(Hosts!$A:$O,MATCH(Places!$C2670,Hosts!$A:$A,0),MATCH(Places!D$1,Hosts!$1:$1,0))</f>
        <v>Within a few hours</v>
      </c>
      <c r="E2670" s="87">
        <f>INDEX(Hosts!$A:$O,MATCH(Places!$C2670,Hosts!$A:$A,0),MATCH(Places!E$1,Hosts!$1:$1,0))</f>
        <v>1</v>
      </c>
      <c r="F2670" s="87">
        <f>INDEX(Hosts!$A:$O,MATCH(Places!$C2670,Hosts!$A:$A,0),MATCH(Places!F$1,Hosts!$1:$1,0))</f>
        <v>1</v>
      </c>
      <c r="G2670" s="17" t="str">
        <f>INDEX(Hosts!$A:$O,MATCH(Places!$C2670,Hosts!$A:$A,0),MATCH(Places!G$1,Hosts!$1:$1,0))</f>
        <v>Yes</v>
      </c>
      <c r="H2670" s="17">
        <v>20</v>
      </c>
      <c r="I2670" s="17" t="str">
        <f>INDEX(Neighborhoods!$A:$C,MATCH(Places!$H2670,Neighborhoods!$A:$A,0),MATCH(Places!I$1,Neighborhoods!$1:$1,0))</f>
        <v>Manhattan</v>
      </c>
      <c r="J2670" s="17" t="str">
        <f>INDEX(Neighborhoods!$A:$C,MATCH(Places!$H2670,Neighborhoods!$A:$A,0),MATCH(Places!J$1,Neighborhoods!$1:$1,0))</f>
        <v>Upper West Side</v>
      </c>
      <c r="K2670" s="17" t="s">
        <v>1</v>
      </c>
      <c r="L2670" s="17" t="str">
        <f t="shared" si="164"/>
        <v>Yes</v>
      </c>
      <c r="M2670" s="17">
        <v>4</v>
      </c>
      <c r="N2670" s="17" t="str" cm="1">
        <f t="array" ref="N2670">_xlfn.IFS(M2670&lt;=2,"Small",M2670&lt;=5,"Medium",M2670&gt;5,"Large")</f>
        <v>Medium</v>
      </c>
      <c r="O2670" s="65">
        <v>300</v>
      </c>
      <c r="P2670" s="87">
        <f t="shared" si="165"/>
        <v>0.04</v>
      </c>
      <c r="Q2670" s="68">
        <v>5</v>
      </c>
      <c r="R2670" s="68" t="str" cm="1">
        <f t="array" ref="R2670">_xlfn.SWITCH(ROUND(Q2670,0),5,"Excellent",4,"Good",3,"Ok","Bad")</f>
        <v>Excellent</v>
      </c>
      <c r="S2670" s="17">
        <v>105</v>
      </c>
      <c r="T2670" s="17" t="str">
        <f t="shared" si="166"/>
        <v>Yes</v>
      </c>
      <c r="U2670" s="82">
        <v>42855</v>
      </c>
      <c r="V2670" s="82">
        <v>43904</v>
      </c>
      <c r="W2670" s="17">
        <v>329</v>
      </c>
      <c r="X2670" s="17" t="str">
        <f t="shared" si="167"/>
        <v>Active</v>
      </c>
      <c r="Y2670" s="17" t="s">
        <v>15616</v>
      </c>
      <c r="Z2670" s="17"/>
    </row>
    <row r="2671" spans="1:26" x14ac:dyDescent="0.25">
      <c r="A2671">
        <v>2670</v>
      </c>
      <c r="B2671" s="17" t="s">
        <v>14398</v>
      </c>
      <c r="C2671" s="17">
        <v>3216</v>
      </c>
      <c r="D2671" s="17" t="str">
        <f>INDEX(Hosts!$A:$O,MATCH(Places!$C2671,Hosts!$A:$A,0),MATCH(Places!D$1,Hosts!$1:$1,0))</f>
        <v>Within an hour</v>
      </c>
      <c r="E2671" s="87">
        <f>INDEX(Hosts!$A:$O,MATCH(Places!$C2671,Hosts!$A:$A,0),MATCH(Places!E$1,Hosts!$1:$1,0))</f>
        <v>1</v>
      </c>
      <c r="F2671" s="87">
        <f>INDEX(Hosts!$A:$O,MATCH(Places!$C2671,Hosts!$A:$A,0),MATCH(Places!F$1,Hosts!$1:$1,0))</f>
        <v>0.82</v>
      </c>
      <c r="G2671" s="17" t="str">
        <f>INDEX(Hosts!$A:$O,MATCH(Places!$C2671,Hosts!$A:$A,0),MATCH(Places!G$1,Hosts!$1:$1,0))</f>
        <v>No</v>
      </c>
      <c r="H2671" s="17">
        <v>17</v>
      </c>
      <c r="I2671" s="17" t="str">
        <f>INDEX(Neighborhoods!$A:$C,MATCH(Places!$H2671,Neighborhoods!$A:$A,0),MATCH(Places!I$1,Neighborhoods!$1:$1,0))</f>
        <v>Manhattan</v>
      </c>
      <c r="J2671" s="17" t="str">
        <f>INDEX(Neighborhoods!$A:$C,MATCH(Places!$H2671,Neighborhoods!$A:$A,0),MATCH(Places!J$1,Neighborhoods!$1:$1,0))</f>
        <v>Hell's Kitchen</v>
      </c>
      <c r="K2671" s="17" t="s">
        <v>1</v>
      </c>
      <c r="L2671" s="17" t="str">
        <f t="shared" si="164"/>
        <v>Yes</v>
      </c>
      <c r="M2671" s="17">
        <v>1</v>
      </c>
      <c r="N2671" s="17" t="str" cm="1">
        <f t="array" ref="N2671">_xlfn.IFS(M2671&lt;=2,"Small",M2671&lt;=5,"Medium",M2671&gt;5,"Large")</f>
        <v>Small</v>
      </c>
      <c r="O2671" s="65">
        <v>60</v>
      </c>
      <c r="P2671" s="87">
        <f t="shared" si="165"/>
        <v>0.03</v>
      </c>
      <c r="Q2671" s="68">
        <v>4.9800000000000004</v>
      </c>
      <c r="R2671" s="68" t="str" cm="1">
        <f t="array" ref="R2671">_xlfn.SWITCH(ROUND(Q2671,0),5,"Excellent",4,"Good",3,"Ok","Bad")</f>
        <v>Excellent</v>
      </c>
      <c r="S2671" s="17">
        <v>43</v>
      </c>
      <c r="T2671" s="17" t="str">
        <f t="shared" si="166"/>
        <v>No</v>
      </c>
      <c r="U2671" s="82">
        <v>42880</v>
      </c>
      <c r="V2671" s="82">
        <v>43977</v>
      </c>
      <c r="W2671" s="17">
        <v>251</v>
      </c>
      <c r="X2671" s="17" t="str">
        <f t="shared" si="167"/>
        <v>Active</v>
      </c>
      <c r="Y2671" s="17" t="s">
        <v>15615</v>
      </c>
      <c r="Z2671" s="17"/>
    </row>
    <row r="2672" spans="1:26" x14ac:dyDescent="0.25">
      <c r="A2672">
        <v>2671</v>
      </c>
      <c r="B2672" s="17" t="s">
        <v>13962</v>
      </c>
      <c r="C2672" s="17">
        <v>1239</v>
      </c>
      <c r="D2672" s="17" t="str">
        <f>INDEX(Hosts!$A:$O,MATCH(Places!$C2672,Hosts!$A:$A,0),MATCH(Places!D$1,Hosts!$1:$1,0))</f>
        <v>Within an hour</v>
      </c>
      <c r="E2672" s="87">
        <f>INDEX(Hosts!$A:$O,MATCH(Places!$C2672,Hosts!$A:$A,0),MATCH(Places!E$1,Hosts!$1:$1,0))</f>
        <v>0.98</v>
      </c>
      <c r="F2672" s="87">
        <f>INDEX(Hosts!$A:$O,MATCH(Places!$C2672,Hosts!$A:$A,0),MATCH(Places!F$1,Hosts!$1:$1,0))</f>
        <v>1</v>
      </c>
      <c r="G2672" s="17" t="str">
        <f>INDEX(Hosts!$A:$O,MATCH(Places!$C2672,Hosts!$A:$A,0),MATCH(Places!G$1,Hosts!$1:$1,0))</f>
        <v>No</v>
      </c>
      <c r="H2672" s="17">
        <v>11</v>
      </c>
      <c r="I2672" s="17" t="str">
        <f>INDEX(Neighborhoods!$A:$C,MATCH(Places!$H2672,Neighborhoods!$A:$A,0),MATCH(Places!I$1,Neighborhoods!$1:$1,0))</f>
        <v>Brooklyn</v>
      </c>
      <c r="J2672" s="17" t="str">
        <f>INDEX(Neighborhoods!$A:$C,MATCH(Places!$H2672,Neighborhoods!$A:$A,0),MATCH(Places!J$1,Neighborhoods!$1:$1,0))</f>
        <v>Greenpoint</v>
      </c>
      <c r="K2672" s="17" t="s">
        <v>11822</v>
      </c>
      <c r="L2672" s="17" t="str">
        <f t="shared" si="164"/>
        <v>No</v>
      </c>
      <c r="M2672" s="17">
        <v>4</v>
      </c>
      <c r="N2672" s="17" t="str" cm="1">
        <f t="array" ref="N2672">_xlfn.IFS(M2672&lt;=2,"Small",M2672&lt;=5,"Medium",M2672&gt;5,"Large")</f>
        <v>Medium</v>
      </c>
      <c r="O2672" s="65">
        <v>129</v>
      </c>
      <c r="P2672" s="87">
        <f t="shared" si="165"/>
        <v>0.03</v>
      </c>
      <c r="Q2672" s="68">
        <v>5</v>
      </c>
      <c r="R2672" s="68" t="str" cm="1">
        <f t="array" ref="R2672">_xlfn.SWITCH(ROUND(Q2672,0),5,"Excellent",4,"Good",3,"Ok","Bad")</f>
        <v>Excellent</v>
      </c>
      <c r="S2672" s="17">
        <v>3</v>
      </c>
      <c r="T2672" s="17" t="str">
        <f t="shared" si="166"/>
        <v>No</v>
      </c>
      <c r="U2672" s="82">
        <v>43330</v>
      </c>
      <c r="V2672" s="82">
        <v>43404</v>
      </c>
      <c r="W2672" s="17">
        <v>365</v>
      </c>
      <c r="X2672" s="17" t="str">
        <f t="shared" si="167"/>
        <v>Active</v>
      </c>
      <c r="Y2672" s="17" t="s">
        <v>15616</v>
      </c>
      <c r="Z2672" s="17"/>
    </row>
    <row r="2673" spans="1:26" x14ac:dyDescent="0.25">
      <c r="A2673">
        <v>2672</v>
      </c>
      <c r="B2673" s="17" t="s">
        <v>1954</v>
      </c>
      <c r="C2673" s="17">
        <v>767</v>
      </c>
      <c r="D2673" s="17" t="str">
        <f>INDEX(Hosts!$A:$O,MATCH(Places!$C2673,Hosts!$A:$A,0),MATCH(Places!D$1,Hosts!$1:$1,0))</f>
        <v>Within an hour</v>
      </c>
      <c r="E2673" s="87">
        <f>INDEX(Hosts!$A:$O,MATCH(Places!$C2673,Hosts!$A:$A,0),MATCH(Places!E$1,Hosts!$1:$1,0))</f>
        <v>1</v>
      </c>
      <c r="F2673" s="87">
        <f>INDEX(Hosts!$A:$O,MATCH(Places!$C2673,Hosts!$A:$A,0),MATCH(Places!F$1,Hosts!$1:$1,0))</f>
        <v>1</v>
      </c>
      <c r="G2673" s="17" t="str">
        <f>INDEX(Hosts!$A:$O,MATCH(Places!$C2673,Hosts!$A:$A,0),MATCH(Places!G$1,Hosts!$1:$1,0))</f>
        <v>Yes</v>
      </c>
      <c r="H2673" s="17">
        <v>17</v>
      </c>
      <c r="I2673" s="17" t="str">
        <f>INDEX(Neighborhoods!$A:$C,MATCH(Places!$H2673,Neighborhoods!$A:$A,0),MATCH(Places!I$1,Neighborhoods!$1:$1,0))</f>
        <v>Manhattan</v>
      </c>
      <c r="J2673" s="17" t="str">
        <f>INDEX(Neighborhoods!$A:$C,MATCH(Places!$H2673,Neighborhoods!$A:$A,0),MATCH(Places!J$1,Neighborhoods!$1:$1,0))</f>
        <v>Hell's Kitchen</v>
      </c>
      <c r="K2673" s="17" t="s">
        <v>11822</v>
      </c>
      <c r="L2673" s="17" t="str">
        <f t="shared" si="164"/>
        <v>No</v>
      </c>
      <c r="M2673" s="17">
        <v>6</v>
      </c>
      <c r="N2673" s="17" t="str" cm="1">
        <f t="array" ref="N2673">_xlfn.IFS(M2673&lt;=2,"Small",M2673&lt;=5,"Medium",M2673&gt;5,"Large")</f>
        <v>Large</v>
      </c>
      <c r="O2673" s="65">
        <v>369</v>
      </c>
      <c r="P2673" s="87">
        <f t="shared" si="165"/>
        <v>0.04</v>
      </c>
      <c r="Q2673" s="68">
        <v>4.83</v>
      </c>
      <c r="R2673" s="68" t="str" cm="1">
        <f t="array" ref="R2673">_xlfn.SWITCH(ROUND(Q2673,0),5,"Excellent",4,"Good",3,"Ok","Bad")</f>
        <v>Excellent</v>
      </c>
      <c r="S2673" s="17">
        <v>126</v>
      </c>
      <c r="T2673" s="17" t="str">
        <f t="shared" si="166"/>
        <v>Yes</v>
      </c>
      <c r="U2673" s="82">
        <v>42861</v>
      </c>
      <c r="V2673" s="82">
        <v>43878</v>
      </c>
      <c r="W2673" s="17">
        <v>308</v>
      </c>
      <c r="X2673" s="17" t="str">
        <f t="shared" si="167"/>
        <v>Active</v>
      </c>
      <c r="Y2673" s="17" t="s">
        <v>15615</v>
      </c>
      <c r="Z2673" s="17"/>
    </row>
    <row r="2674" spans="1:26" x14ac:dyDescent="0.25">
      <c r="A2674">
        <v>2673</v>
      </c>
      <c r="B2674" s="17" t="s">
        <v>1955</v>
      </c>
      <c r="C2674" s="17">
        <v>3702</v>
      </c>
      <c r="D2674" s="17" t="str">
        <f>INDEX(Hosts!$A:$O,MATCH(Places!$C2674,Hosts!$A:$A,0),MATCH(Places!D$1,Hosts!$1:$1,0))</f>
        <v>Within an hour</v>
      </c>
      <c r="E2674" s="87">
        <f>INDEX(Hosts!$A:$O,MATCH(Places!$C2674,Hosts!$A:$A,0),MATCH(Places!E$1,Hosts!$1:$1,0))</f>
        <v>0.8</v>
      </c>
      <c r="F2674" s="87">
        <f>INDEX(Hosts!$A:$O,MATCH(Places!$C2674,Hosts!$A:$A,0),MATCH(Places!F$1,Hosts!$1:$1,0))</f>
        <v>0.97</v>
      </c>
      <c r="G2674" s="17" t="str">
        <f>INDEX(Hosts!$A:$O,MATCH(Places!$C2674,Hosts!$A:$A,0),MATCH(Places!G$1,Hosts!$1:$1,0))</f>
        <v>Yes</v>
      </c>
      <c r="H2674" s="17">
        <v>8</v>
      </c>
      <c r="I2674" s="17" t="str">
        <f>INDEX(Neighborhoods!$A:$C,MATCH(Places!$H2674,Neighborhoods!$A:$A,0),MATCH(Places!I$1,Neighborhoods!$1:$1,0))</f>
        <v>Brooklyn</v>
      </c>
      <c r="J2674" s="17" t="str">
        <f>INDEX(Neighborhoods!$A:$C,MATCH(Places!$H2674,Neighborhoods!$A:$A,0),MATCH(Places!J$1,Neighborhoods!$1:$1,0))</f>
        <v>Bushwick</v>
      </c>
      <c r="K2674" s="17" t="s">
        <v>1</v>
      </c>
      <c r="L2674" s="17" t="str">
        <f t="shared" si="164"/>
        <v>Yes</v>
      </c>
      <c r="M2674" s="17">
        <v>1</v>
      </c>
      <c r="N2674" s="17" t="str" cm="1">
        <f t="array" ref="N2674">_xlfn.IFS(M2674&lt;=2,"Small",M2674&lt;=5,"Medium",M2674&gt;5,"Large")</f>
        <v>Small</v>
      </c>
      <c r="O2674" s="65">
        <v>45</v>
      </c>
      <c r="P2674" s="87">
        <f t="shared" si="165"/>
        <v>0.03</v>
      </c>
      <c r="Q2674" s="68">
        <v>4.92</v>
      </c>
      <c r="R2674" s="68" t="str" cm="1">
        <f t="array" ref="R2674">_xlfn.SWITCH(ROUND(Q2674,0),5,"Excellent",4,"Good",3,"Ok","Bad")</f>
        <v>Excellent</v>
      </c>
      <c r="S2674" s="17">
        <v>51</v>
      </c>
      <c r="T2674" s="17" t="str">
        <f t="shared" si="166"/>
        <v>No</v>
      </c>
      <c r="U2674" s="82">
        <v>43420</v>
      </c>
      <c r="V2674" s="82">
        <v>44032</v>
      </c>
      <c r="W2674" s="17">
        <v>349</v>
      </c>
      <c r="X2674" s="17" t="str">
        <f t="shared" si="167"/>
        <v>Active</v>
      </c>
      <c r="Y2674" s="17" t="s">
        <v>15615</v>
      </c>
      <c r="Z2674" s="17"/>
    </row>
    <row r="2675" spans="1:26" x14ac:dyDescent="0.25">
      <c r="A2675">
        <v>2674</v>
      </c>
      <c r="B2675" s="17" t="s">
        <v>2295</v>
      </c>
      <c r="C2675" s="17">
        <v>2107</v>
      </c>
      <c r="D2675" s="17" t="str">
        <f>INDEX(Hosts!$A:$O,MATCH(Places!$C2675,Hosts!$A:$A,0),MATCH(Places!D$1,Hosts!$1:$1,0))</f>
        <v>A few days or more</v>
      </c>
      <c r="E2675" s="87">
        <f>INDEX(Hosts!$A:$O,MATCH(Places!$C2675,Hosts!$A:$A,0),MATCH(Places!E$1,Hosts!$1:$1,0))</f>
        <v>0</v>
      </c>
      <c r="F2675" s="87">
        <f>INDEX(Hosts!$A:$O,MATCH(Places!$C2675,Hosts!$A:$A,0),MATCH(Places!F$1,Hosts!$1:$1,0))</f>
        <v>0.7</v>
      </c>
      <c r="G2675" s="17" t="str">
        <f>INDEX(Hosts!$A:$O,MATCH(Places!$C2675,Hosts!$A:$A,0),MATCH(Places!G$1,Hosts!$1:$1,0))</f>
        <v>No</v>
      </c>
      <c r="H2675" s="17">
        <v>8</v>
      </c>
      <c r="I2675" s="17" t="str">
        <f>INDEX(Neighborhoods!$A:$C,MATCH(Places!$H2675,Neighborhoods!$A:$A,0),MATCH(Places!I$1,Neighborhoods!$1:$1,0))</f>
        <v>Brooklyn</v>
      </c>
      <c r="J2675" s="17" t="str">
        <f>INDEX(Neighborhoods!$A:$C,MATCH(Places!$H2675,Neighborhoods!$A:$A,0),MATCH(Places!J$1,Neighborhoods!$1:$1,0))</f>
        <v>Bushwick</v>
      </c>
      <c r="K2675" s="17" t="s">
        <v>1</v>
      </c>
      <c r="L2675" s="17" t="str">
        <f t="shared" si="164"/>
        <v>Yes</v>
      </c>
      <c r="M2675" s="17">
        <v>1</v>
      </c>
      <c r="N2675" s="17" t="str" cm="1">
        <f t="array" ref="N2675">_xlfn.IFS(M2675&lt;=2,"Small",M2675&lt;=5,"Medium",M2675&gt;5,"Large")</f>
        <v>Small</v>
      </c>
      <c r="O2675" s="65">
        <v>33</v>
      </c>
      <c r="P2675" s="87">
        <f t="shared" si="165"/>
        <v>0.03</v>
      </c>
      <c r="Q2675" s="68">
        <v>4.57</v>
      </c>
      <c r="R2675" s="68" t="str" cm="1">
        <f t="array" ref="R2675">_xlfn.SWITCH(ROUND(Q2675,0),5,"Excellent",4,"Good",3,"Ok","Bad")</f>
        <v>Excellent</v>
      </c>
      <c r="S2675" s="17">
        <v>35</v>
      </c>
      <c r="T2675" s="17" t="str">
        <f t="shared" si="166"/>
        <v>No</v>
      </c>
      <c r="U2675" s="82">
        <v>43191</v>
      </c>
      <c r="V2675" s="82">
        <v>43902</v>
      </c>
      <c r="W2675" s="17">
        <v>74</v>
      </c>
      <c r="X2675" s="17" t="str">
        <f t="shared" si="167"/>
        <v>Active</v>
      </c>
      <c r="Y2675" s="17" t="s">
        <v>15616</v>
      </c>
      <c r="Z2675" s="17"/>
    </row>
    <row r="2676" spans="1:26" x14ac:dyDescent="0.25">
      <c r="A2676">
        <v>2675</v>
      </c>
      <c r="B2676" s="17" t="s">
        <v>1956</v>
      </c>
      <c r="C2676" s="17">
        <v>2329</v>
      </c>
      <c r="D2676" s="17" t="str">
        <f>INDEX(Hosts!$A:$O,MATCH(Places!$C2676,Hosts!$A:$A,0),MATCH(Places!D$1,Hosts!$1:$1,0))</f>
        <v>Within an hour</v>
      </c>
      <c r="E2676" s="87">
        <f>INDEX(Hosts!$A:$O,MATCH(Places!$C2676,Hosts!$A:$A,0),MATCH(Places!E$1,Hosts!$1:$1,0))</f>
        <v>1</v>
      </c>
      <c r="F2676" s="87">
        <f>INDEX(Hosts!$A:$O,MATCH(Places!$C2676,Hosts!$A:$A,0),MATCH(Places!F$1,Hosts!$1:$1,0))</f>
        <v>0.6</v>
      </c>
      <c r="G2676" s="17" t="str">
        <f>INDEX(Hosts!$A:$O,MATCH(Places!$C2676,Hosts!$A:$A,0),MATCH(Places!G$1,Hosts!$1:$1,0))</f>
        <v>No</v>
      </c>
      <c r="H2676" s="17">
        <v>11</v>
      </c>
      <c r="I2676" s="17" t="str">
        <f>INDEX(Neighborhoods!$A:$C,MATCH(Places!$H2676,Neighborhoods!$A:$A,0),MATCH(Places!I$1,Neighborhoods!$1:$1,0))</f>
        <v>Brooklyn</v>
      </c>
      <c r="J2676" s="17" t="str">
        <f>INDEX(Neighborhoods!$A:$C,MATCH(Places!$H2676,Neighborhoods!$A:$A,0),MATCH(Places!J$1,Neighborhoods!$1:$1,0))</f>
        <v>Greenpoint</v>
      </c>
      <c r="K2676" s="17" t="s">
        <v>1</v>
      </c>
      <c r="L2676" s="17" t="str">
        <f t="shared" si="164"/>
        <v>Yes</v>
      </c>
      <c r="M2676" s="17">
        <v>4</v>
      </c>
      <c r="N2676" s="17" t="str" cm="1">
        <f t="array" ref="N2676">_xlfn.IFS(M2676&lt;=2,"Small",M2676&lt;=5,"Medium",M2676&gt;5,"Large")</f>
        <v>Medium</v>
      </c>
      <c r="O2676" s="65">
        <v>91</v>
      </c>
      <c r="P2676" s="87">
        <f t="shared" si="165"/>
        <v>0.03</v>
      </c>
      <c r="Q2676" s="68">
        <v>4.8</v>
      </c>
      <c r="R2676" s="68" t="str" cm="1">
        <f t="array" ref="R2676">_xlfn.SWITCH(ROUND(Q2676,0),5,"Excellent",4,"Good",3,"Ok","Bad")</f>
        <v>Excellent</v>
      </c>
      <c r="S2676" s="17">
        <v>41</v>
      </c>
      <c r="T2676" s="17" t="str">
        <f t="shared" si="166"/>
        <v>No</v>
      </c>
      <c r="U2676" s="82">
        <v>42869</v>
      </c>
      <c r="V2676" s="82">
        <v>43777</v>
      </c>
      <c r="W2676" s="17">
        <v>85</v>
      </c>
      <c r="X2676" s="17" t="str">
        <f t="shared" si="167"/>
        <v>Active</v>
      </c>
      <c r="Y2676" s="17" t="s">
        <v>15615</v>
      </c>
      <c r="Z2676" s="17"/>
    </row>
    <row r="2677" spans="1:26" x14ac:dyDescent="0.25">
      <c r="A2677">
        <v>2676</v>
      </c>
      <c r="B2677" s="17" t="s">
        <v>1957</v>
      </c>
      <c r="C2677" s="17">
        <v>3218</v>
      </c>
      <c r="D2677" s="17" t="str">
        <f>INDEX(Hosts!$A:$O,MATCH(Places!$C2677,Hosts!$A:$A,0),MATCH(Places!D$1,Hosts!$1:$1,0))</f>
        <v>Within a few hours</v>
      </c>
      <c r="E2677" s="87">
        <f>INDEX(Hosts!$A:$O,MATCH(Places!$C2677,Hosts!$A:$A,0),MATCH(Places!E$1,Hosts!$1:$1,0))</f>
        <v>1</v>
      </c>
      <c r="F2677" s="87">
        <f>INDEX(Hosts!$A:$O,MATCH(Places!$C2677,Hosts!$A:$A,0),MATCH(Places!F$1,Hosts!$1:$1,0))</f>
        <v>1</v>
      </c>
      <c r="G2677" s="17" t="str">
        <f>INDEX(Hosts!$A:$O,MATCH(Places!$C2677,Hosts!$A:$A,0),MATCH(Places!G$1,Hosts!$1:$1,0))</f>
        <v>No</v>
      </c>
      <c r="H2677" s="17">
        <v>20</v>
      </c>
      <c r="I2677" s="17" t="str">
        <f>INDEX(Neighborhoods!$A:$C,MATCH(Places!$H2677,Neighborhoods!$A:$A,0),MATCH(Places!I$1,Neighborhoods!$1:$1,0))</f>
        <v>Manhattan</v>
      </c>
      <c r="J2677" s="17" t="str">
        <f>INDEX(Neighborhoods!$A:$C,MATCH(Places!$H2677,Neighborhoods!$A:$A,0),MATCH(Places!J$1,Neighborhoods!$1:$1,0))</f>
        <v>Upper West Side</v>
      </c>
      <c r="K2677" s="17" t="s">
        <v>11822</v>
      </c>
      <c r="L2677" s="17" t="str">
        <f t="shared" si="164"/>
        <v>No</v>
      </c>
      <c r="M2677" s="17">
        <v>4</v>
      </c>
      <c r="N2677" s="17" t="str" cm="1">
        <f t="array" ref="N2677">_xlfn.IFS(M2677&lt;=2,"Small",M2677&lt;=5,"Medium",M2677&gt;5,"Large")</f>
        <v>Medium</v>
      </c>
      <c r="O2677" s="65">
        <v>220</v>
      </c>
      <c r="P2677" s="87">
        <f t="shared" si="165"/>
        <v>0.04</v>
      </c>
      <c r="Q2677" s="68">
        <v>4.71</v>
      </c>
      <c r="R2677" s="68" t="str" cm="1">
        <f t="array" ref="R2677">_xlfn.SWITCH(ROUND(Q2677,0),5,"Excellent",4,"Good",3,"Ok","Bad")</f>
        <v>Excellent</v>
      </c>
      <c r="S2677" s="17">
        <v>7</v>
      </c>
      <c r="T2677" s="17" t="str">
        <f t="shared" si="166"/>
        <v>No</v>
      </c>
      <c r="U2677" s="82">
        <v>42886</v>
      </c>
      <c r="V2677" s="82">
        <v>43930</v>
      </c>
      <c r="W2677" s="17">
        <v>180</v>
      </c>
      <c r="X2677" s="17" t="str">
        <f t="shared" si="167"/>
        <v>Active</v>
      </c>
      <c r="Y2677" s="17" t="s">
        <v>15616</v>
      </c>
      <c r="Z2677" s="17"/>
    </row>
    <row r="2678" spans="1:26" x14ac:dyDescent="0.25">
      <c r="A2678">
        <v>2677</v>
      </c>
      <c r="B2678" s="17" t="s">
        <v>1958</v>
      </c>
      <c r="C2678" s="17">
        <v>2302</v>
      </c>
      <c r="D2678" s="17" t="str">
        <f>INDEX(Hosts!$A:$O,MATCH(Places!$C2678,Hosts!$A:$A,0),MATCH(Places!D$1,Hosts!$1:$1,0))</f>
        <v>Within a day</v>
      </c>
      <c r="E2678" s="87">
        <f>INDEX(Hosts!$A:$O,MATCH(Places!$C2678,Hosts!$A:$A,0),MATCH(Places!E$1,Hosts!$1:$1,0))</f>
        <v>1</v>
      </c>
      <c r="F2678" s="87">
        <f>INDEX(Hosts!$A:$O,MATCH(Places!$C2678,Hosts!$A:$A,0),MATCH(Places!F$1,Hosts!$1:$1,0))</f>
        <v>0</v>
      </c>
      <c r="G2678" s="17" t="str">
        <f>INDEX(Hosts!$A:$O,MATCH(Places!$C2678,Hosts!$A:$A,0),MATCH(Places!G$1,Hosts!$1:$1,0))</f>
        <v>No</v>
      </c>
      <c r="H2678" s="17">
        <v>9</v>
      </c>
      <c r="I2678" s="17" t="str">
        <f>INDEX(Neighborhoods!$A:$C,MATCH(Places!$H2678,Neighborhoods!$A:$A,0),MATCH(Places!I$1,Neighborhoods!$1:$1,0))</f>
        <v>Brooklyn</v>
      </c>
      <c r="J2678" s="17" t="str">
        <f>INDEX(Neighborhoods!$A:$C,MATCH(Places!$H2678,Neighborhoods!$A:$A,0),MATCH(Places!J$1,Neighborhoods!$1:$1,0))</f>
        <v>Crown Heights</v>
      </c>
      <c r="K2678" s="17" t="s">
        <v>1</v>
      </c>
      <c r="L2678" s="17" t="str">
        <f t="shared" si="164"/>
        <v>Yes</v>
      </c>
      <c r="M2678" s="17">
        <v>2</v>
      </c>
      <c r="N2678" s="17" t="str" cm="1">
        <f t="array" ref="N2678">_xlfn.IFS(M2678&lt;=2,"Small",M2678&lt;=5,"Medium",M2678&gt;5,"Large")</f>
        <v>Small</v>
      </c>
      <c r="O2678" s="65">
        <v>70</v>
      </c>
      <c r="P2678" s="87">
        <f t="shared" si="165"/>
        <v>0.03</v>
      </c>
      <c r="Q2678" s="68">
        <v>4.17</v>
      </c>
      <c r="R2678" s="68" t="str" cm="1">
        <f t="array" ref="R2678">_xlfn.SWITCH(ROUND(Q2678,0),5,"Excellent",4,"Good",3,"Ok","Bad")</f>
        <v>Good</v>
      </c>
      <c r="S2678" s="17">
        <v>6</v>
      </c>
      <c r="T2678" s="17" t="str">
        <f t="shared" si="166"/>
        <v>No</v>
      </c>
      <c r="U2678" s="82">
        <v>43328</v>
      </c>
      <c r="V2678" s="82">
        <v>43739</v>
      </c>
      <c r="W2678" s="17">
        <v>363</v>
      </c>
      <c r="X2678" s="17" t="str">
        <f t="shared" si="167"/>
        <v>Active</v>
      </c>
      <c r="Y2678" s="17" t="s">
        <v>15615</v>
      </c>
      <c r="Z2678" s="17"/>
    </row>
    <row r="2679" spans="1:26" x14ac:dyDescent="0.25">
      <c r="A2679">
        <v>2678</v>
      </c>
      <c r="B2679" s="17" t="s">
        <v>1959</v>
      </c>
      <c r="C2679" s="17">
        <v>3221</v>
      </c>
      <c r="D2679" s="17" t="str">
        <f>INDEX(Hosts!$A:$O,MATCH(Places!$C2679,Hosts!$A:$A,0),MATCH(Places!D$1,Hosts!$1:$1,0))</f>
        <v>Within an hour</v>
      </c>
      <c r="E2679" s="87">
        <f>INDEX(Hosts!$A:$O,MATCH(Places!$C2679,Hosts!$A:$A,0),MATCH(Places!E$1,Hosts!$1:$1,0))</f>
        <v>1</v>
      </c>
      <c r="F2679" s="87">
        <f>INDEX(Hosts!$A:$O,MATCH(Places!$C2679,Hosts!$A:$A,0),MATCH(Places!F$1,Hosts!$1:$1,0))</f>
        <v>0.97</v>
      </c>
      <c r="G2679" s="17" t="str">
        <f>INDEX(Hosts!$A:$O,MATCH(Places!$C2679,Hosts!$A:$A,0),MATCH(Places!G$1,Hosts!$1:$1,0))</f>
        <v>Yes</v>
      </c>
      <c r="H2679" s="17">
        <v>16</v>
      </c>
      <c r="I2679" s="17" t="str">
        <f>INDEX(Neighborhoods!$A:$C,MATCH(Places!$H2679,Neighborhoods!$A:$A,0),MATCH(Places!I$1,Neighborhoods!$1:$1,0))</f>
        <v>Manhattan</v>
      </c>
      <c r="J2679" s="17" t="str">
        <f>INDEX(Neighborhoods!$A:$C,MATCH(Places!$H2679,Neighborhoods!$A:$A,0),MATCH(Places!J$1,Neighborhoods!$1:$1,0))</f>
        <v>Harlem</v>
      </c>
      <c r="K2679" s="17" t="s">
        <v>11822</v>
      </c>
      <c r="L2679" s="17" t="str">
        <f t="shared" si="164"/>
        <v>No</v>
      </c>
      <c r="M2679" s="17">
        <v>12</v>
      </c>
      <c r="N2679" s="17" t="str" cm="1">
        <f t="array" ref="N2679">_xlfn.IFS(M2679&lt;=2,"Small",M2679&lt;=5,"Medium",M2679&gt;5,"Large")</f>
        <v>Large</v>
      </c>
      <c r="O2679" s="65">
        <v>382</v>
      </c>
      <c r="P2679" s="87">
        <f t="shared" si="165"/>
        <v>0.04</v>
      </c>
      <c r="Q2679" s="68">
        <v>5</v>
      </c>
      <c r="R2679" s="68" t="str" cm="1">
        <f t="array" ref="R2679">_xlfn.SWITCH(ROUND(Q2679,0),5,"Excellent",4,"Good",3,"Ok","Bad")</f>
        <v>Excellent</v>
      </c>
      <c r="S2679" s="17">
        <v>100</v>
      </c>
      <c r="T2679" s="17" t="str">
        <f t="shared" si="166"/>
        <v>No</v>
      </c>
      <c r="U2679" s="82">
        <v>43346</v>
      </c>
      <c r="V2679" s="82">
        <v>43899</v>
      </c>
      <c r="W2679" s="17">
        <v>345</v>
      </c>
      <c r="X2679" s="17" t="str">
        <f t="shared" si="167"/>
        <v>Active</v>
      </c>
      <c r="Y2679" s="17" t="s">
        <v>15616</v>
      </c>
      <c r="Z2679" s="17"/>
    </row>
    <row r="2680" spans="1:26" x14ac:dyDescent="0.25">
      <c r="A2680">
        <v>2679</v>
      </c>
      <c r="B2680" s="17" t="s">
        <v>1960</v>
      </c>
      <c r="C2680" s="17">
        <v>1463</v>
      </c>
      <c r="D2680" s="17" t="str">
        <f>INDEX(Hosts!$A:$O,MATCH(Places!$C2680,Hosts!$A:$A,0),MATCH(Places!D$1,Hosts!$1:$1,0))</f>
        <v>Within an hour</v>
      </c>
      <c r="E2680" s="87">
        <f>INDEX(Hosts!$A:$O,MATCH(Places!$C2680,Hosts!$A:$A,0),MATCH(Places!E$1,Hosts!$1:$1,0))</f>
        <v>1</v>
      </c>
      <c r="F2680" s="87">
        <f>INDEX(Hosts!$A:$O,MATCH(Places!$C2680,Hosts!$A:$A,0),MATCH(Places!F$1,Hosts!$1:$1,0))</f>
        <v>0.93</v>
      </c>
      <c r="G2680" s="17" t="str">
        <f>INDEX(Hosts!$A:$O,MATCH(Places!$C2680,Hosts!$A:$A,0),MATCH(Places!G$1,Hosts!$1:$1,0))</f>
        <v>Yes</v>
      </c>
      <c r="H2680" s="17">
        <v>22</v>
      </c>
      <c r="I2680" s="17" t="str">
        <f>INDEX(Neighborhoods!$A:$C,MATCH(Places!$H2680,Neighborhoods!$A:$A,0),MATCH(Places!I$1,Neighborhoods!$1:$1,0))</f>
        <v>Queens</v>
      </c>
      <c r="J2680" s="17" t="str">
        <f>INDEX(Neighborhoods!$A:$C,MATCH(Places!$H2680,Neighborhoods!$A:$A,0),MATCH(Places!J$1,Neighborhoods!$1:$1,0))</f>
        <v>Flushing</v>
      </c>
      <c r="K2680" s="17" t="s">
        <v>11822</v>
      </c>
      <c r="L2680" s="17" t="str">
        <f t="shared" si="164"/>
        <v>No</v>
      </c>
      <c r="M2680" s="17">
        <v>2</v>
      </c>
      <c r="N2680" s="17" t="str" cm="1">
        <f t="array" ref="N2680">_xlfn.IFS(M2680&lt;=2,"Small",M2680&lt;=5,"Medium",M2680&gt;5,"Large")</f>
        <v>Small</v>
      </c>
      <c r="O2680" s="65">
        <v>150</v>
      </c>
      <c r="P2680" s="87">
        <f t="shared" si="165"/>
        <v>0.03</v>
      </c>
      <c r="Q2680" s="68">
        <v>4.91</v>
      </c>
      <c r="R2680" s="68" t="str" cm="1">
        <f t="array" ref="R2680">_xlfn.SWITCH(ROUND(Q2680,0),5,"Excellent",4,"Good",3,"Ok","Bad")</f>
        <v>Excellent</v>
      </c>
      <c r="S2680" s="17">
        <v>117</v>
      </c>
      <c r="T2680" s="17" t="str">
        <f t="shared" si="166"/>
        <v>Yes</v>
      </c>
      <c r="U2680" s="82">
        <v>42875</v>
      </c>
      <c r="V2680" s="82">
        <v>43895</v>
      </c>
      <c r="W2680" s="17">
        <v>179</v>
      </c>
      <c r="X2680" s="17" t="str">
        <f t="shared" si="167"/>
        <v>Active</v>
      </c>
      <c r="Y2680" s="17" t="s">
        <v>15615</v>
      </c>
      <c r="Z2680" s="17"/>
    </row>
    <row r="2681" spans="1:26" x14ac:dyDescent="0.25">
      <c r="A2681">
        <v>2680</v>
      </c>
      <c r="B2681" s="17" t="s">
        <v>15380</v>
      </c>
      <c r="C2681" s="17">
        <v>3222</v>
      </c>
      <c r="D2681" s="17" t="str">
        <f>INDEX(Hosts!$A:$O,MATCH(Places!$C2681,Hosts!$A:$A,0),MATCH(Places!D$1,Hosts!$1:$1,0))</f>
        <v>Within an hour</v>
      </c>
      <c r="E2681" s="87">
        <f>INDEX(Hosts!$A:$O,MATCH(Places!$C2681,Hosts!$A:$A,0),MATCH(Places!E$1,Hosts!$1:$1,0))</f>
        <v>1</v>
      </c>
      <c r="F2681" s="87">
        <f>INDEX(Hosts!$A:$O,MATCH(Places!$C2681,Hosts!$A:$A,0),MATCH(Places!F$1,Hosts!$1:$1,0))</f>
        <v>0.95</v>
      </c>
      <c r="G2681" s="17" t="str">
        <f>INDEX(Hosts!$A:$O,MATCH(Places!$C2681,Hosts!$A:$A,0),MATCH(Places!G$1,Hosts!$1:$1,0))</f>
        <v>No</v>
      </c>
      <c r="H2681" s="17">
        <v>8</v>
      </c>
      <c r="I2681" s="17" t="str">
        <f>INDEX(Neighborhoods!$A:$C,MATCH(Places!$H2681,Neighborhoods!$A:$A,0),MATCH(Places!I$1,Neighborhoods!$1:$1,0))</f>
        <v>Brooklyn</v>
      </c>
      <c r="J2681" s="17" t="str">
        <f>INDEX(Neighborhoods!$A:$C,MATCH(Places!$H2681,Neighborhoods!$A:$A,0),MATCH(Places!J$1,Neighborhoods!$1:$1,0))</f>
        <v>Bushwick</v>
      </c>
      <c r="K2681" s="17" t="s">
        <v>1</v>
      </c>
      <c r="L2681" s="17" t="str">
        <f t="shared" si="164"/>
        <v>Yes</v>
      </c>
      <c r="M2681" s="17">
        <v>2</v>
      </c>
      <c r="N2681" s="17" t="str" cm="1">
        <f t="array" ref="N2681">_xlfn.IFS(M2681&lt;=2,"Small",M2681&lt;=5,"Medium",M2681&gt;5,"Large")</f>
        <v>Small</v>
      </c>
      <c r="O2681" s="65">
        <v>39</v>
      </c>
      <c r="P2681" s="87">
        <f t="shared" si="165"/>
        <v>0.03</v>
      </c>
      <c r="Q2681" s="68">
        <v>4.45</v>
      </c>
      <c r="R2681" s="68" t="str" cm="1">
        <f t="array" ref="R2681">_xlfn.SWITCH(ROUND(Q2681,0),5,"Excellent",4,"Good",3,"Ok","Bad")</f>
        <v>Good</v>
      </c>
      <c r="S2681" s="17">
        <v>22</v>
      </c>
      <c r="T2681" s="17" t="str">
        <f t="shared" si="166"/>
        <v>No</v>
      </c>
      <c r="U2681" s="82">
        <v>42922</v>
      </c>
      <c r="V2681" s="82">
        <v>44044</v>
      </c>
      <c r="W2681" s="17">
        <v>82</v>
      </c>
      <c r="X2681" s="17" t="str">
        <f t="shared" si="167"/>
        <v>Active</v>
      </c>
      <c r="Y2681" s="17" t="s">
        <v>15616</v>
      </c>
      <c r="Z2681" s="17"/>
    </row>
    <row r="2682" spans="1:26" x14ac:dyDescent="0.25">
      <c r="A2682">
        <v>2681</v>
      </c>
      <c r="B2682" s="17" t="s">
        <v>1961</v>
      </c>
      <c r="C2682" s="17">
        <v>735</v>
      </c>
      <c r="D2682" s="17" t="str">
        <f>INDEX(Hosts!$A:$O,MATCH(Places!$C2682,Hosts!$A:$A,0),MATCH(Places!D$1,Hosts!$1:$1,0))</f>
        <v>Within an hour</v>
      </c>
      <c r="E2682" s="87">
        <f>INDEX(Hosts!$A:$O,MATCH(Places!$C2682,Hosts!$A:$A,0),MATCH(Places!E$1,Hosts!$1:$1,0))</f>
        <v>0.9</v>
      </c>
      <c r="F2682" s="87">
        <f>INDEX(Hosts!$A:$O,MATCH(Places!$C2682,Hosts!$A:$A,0),MATCH(Places!F$1,Hosts!$1:$1,0))</f>
        <v>1</v>
      </c>
      <c r="G2682" s="17" t="str">
        <f>INDEX(Hosts!$A:$O,MATCH(Places!$C2682,Hosts!$A:$A,0),MATCH(Places!G$1,Hosts!$1:$1,0))</f>
        <v>Yes</v>
      </c>
      <c r="H2682" s="17">
        <v>14</v>
      </c>
      <c r="I2682" s="17" t="str">
        <f>INDEX(Neighborhoods!$A:$C,MATCH(Places!$H2682,Neighborhoods!$A:$A,0),MATCH(Places!I$1,Neighborhoods!$1:$1,0))</f>
        <v>Manhattan</v>
      </c>
      <c r="J2682" s="17" t="str">
        <f>INDEX(Neighborhoods!$A:$C,MATCH(Places!$H2682,Neighborhoods!$A:$A,0),MATCH(Places!J$1,Neighborhoods!$1:$1,0))</f>
        <v>East Harlem</v>
      </c>
      <c r="K2682" s="17" t="s">
        <v>11822</v>
      </c>
      <c r="L2682" s="17" t="str">
        <f t="shared" si="164"/>
        <v>No</v>
      </c>
      <c r="M2682" s="17">
        <v>8</v>
      </c>
      <c r="N2682" s="17" t="str" cm="1">
        <f t="array" ref="N2682">_xlfn.IFS(M2682&lt;=2,"Small",M2682&lt;=5,"Medium",M2682&gt;5,"Large")</f>
        <v>Large</v>
      </c>
      <c r="O2682" s="65">
        <v>264</v>
      </c>
      <c r="P2682" s="87">
        <f t="shared" si="165"/>
        <v>0.04</v>
      </c>
      <c r="Q2682" s="68">
        <v>4.83</v>
      </c>
      <c r="R2682" s="68" t="str" cm="1">
        <f t="array" ref="R2682">_xlfn.SWITCH(ROUND(Q2682,0),5,"Excellent",4,"Good",3,"Ok","Bad")</f>
        <v>Excellent</v>
      </c>
      <c r="S2682" s="17">
        <v>77</v>
      </c>
      <c r="T2682" s="17" t="str">
        <f t="shared" si="166"/>
        <v>No</v>
      </c>
      <c r="U2682" s="82">
        <v>42873</v>
      </c>
      <c r="V2682" s="82">
        <v>44028</v>
      </c>
      <c r="W2682" s="17">
        <v>0</v>
      </c>
      <c r="X2682" s="17" t="str">
        <f t="shared" si="167"/>
        <v>Inactive</v>
      </c>
      <c r="Y2682" s="17" t="s">
        <v>15615</v>
      </c>
      <c r="Z2682" s="17"/>
    </row>
    <row r="2683" spans="1:26" x14ac:dyDescent="0.25">
      <c r="A2683">
        <v>2682</v>
      </c>
      <c r="B2683" s="17" t="s">
        <v>1962</v>
      </c>
      <c r="C2683" s="17">
        <v>3141</v>
      </c>
      <c r="D2683" s="17" t="str">
        <f>INDEX(Hosts!$A:$O,MATCH(Places!$C2683,Hosts!$A:$A,0),MATCH(Places!D$1,Hosts!$1:$1,0))</f>
        <v>Within an hour</v>
      </c>
      <c r="E2683" s="87">
        <f>INDEX(Hosts!$A:$O,MATCH(Places!$C2683,Hosts!$A:$A,0),MATCH(Places!E$1,Hosts!$1:$1,0))</f>
        <v>0.97</v>
      </c>
      <c r="F2683" s="87">
        <f>INDEX(Hosts!$A:$O,MATCH(Places!$C2683,Hosts!$A:$A,0),MATCH(Places!F$1,Hosts!$1:$1,0))</f>
        <v>1</v>
      </c>
      <c r="G2683" s="17" t="str">
        <f>INDEX(Hosts!$A:$O,MATCH(Places!$C2683,Hosts!$A:$A,0),MATCH(Places!G$1,Hosts!$1:$1,0))</f>
        <v>No</v>
      </c>
      <c r="H2683" s="17">
        <v>19</v>
      </c>
      <c r="I2683" s="17" t="str">
        <f>INDEX(Neighborhoods!$A:$C,MATCH(Places!$H2683,Neighborhoods!$A:$A,0),MATCH(Places!I$1,Neighborhoods!$1:$1,0))</f>
        <v>Manhattan</v>
      </c>
      <c r="J2683" s="17" t="str">
        <f>INDEX(Neighborhoods!$A:$C,MATCH(Places!$H2683,Neighborhoods!$A:$A,0),MATCH(Places!J$1,Neighborhoods!$1:$1,0))</f>
        <v>Upper East Side</v>
      </c>
      <c r="K2683" s="17" t="s">
        <v>11822</v>
      </c>
      <c r="L2683" s="17" t="str">
        <f t="shared" si="164"/>
        <v>No</v>
      </c>
      <c r="M2683" s="17">
        <v>3</v>
      </c>
      <c r="N2683" s="17" t="str" cm="1">
        <f t="array" ref="N2683">_xlfn.IFS(M2683&lt;=2,"Small",M2683&lt;=5,"Medium",M2683&gt;5,"Large")</f>
        <v>Medium</v>
      </c>
      <c r="O2683" s="65">
        <v>135</v>
      </c>
      <c r="P2683" s="87">
        <f t="shared" si="165"/>
        <v>0.03</v>
      </c>
      <c r="Q2683" s="68">
        <v>4.33</v>
      </c>
      <c r="R2683" s="68" t="str" cm="1">
        <f t="array" ref="R2683">_xlfn.SWITCH(ROUND(Q2683,0),5,"Excellent",4,"Good",3,"Ok","Bad")</f>
        <v>Good</v>
      </c>
      <c r="S2683" s="17">
        <v>9</v>
      </c>
      <c r="T2683" s="17" t="str">
        <f t="shared" si="166"/>
        <v>No</v>
      </c>
      <c r="U2683" s="82">
        <v>42936</v>
      </c>
      <c r="V2683" s="82">
        <v>43717</v>
      </c>
      <c r="W2683" s="17">
        <v>364</v>
      </c>
      <c r="X2683" s="17" t="str">
        <f t="shared" si="167"/>
        <v>Active</v>
      </c>
      <c r="Y2683" s="17" t="s">
        <v>15616</v>
      </c>
      <c r="Z2683" s="17"/>
    </row>
    <row r="2684" spans="1:26" x14ac:dyDescent="0.25">
      <c r="A2684">
        <v>2683</v>
      </c>
      <c r="B2684" s="17" t="s">
        <v>1963</v>
      </c>
      <c r="C2684" s="17">
        <v>1141</v>
      </c>
      <c r="D2684" s="17" t="str">
        <f>INDEX(Hosts!$A:$O,MATCH(Places!$C2684,Hosts!$A:$A,0),MATCH(Places!D$1,Hosts!$1:$1,0))</f>
        <v>Within an hour</v>
      </c>
      <c r="E2684" s="87">
        <f>INDEX(Hosts!$A:$O,MATCH(Places!$C2684,Hosts!$A:$A,0),MATCH(Places!E$1,Hosts!$1:$1,0))</f>
        <v>1</v>
      </c>
      <c r="F2684" s="87">
        <f>INDEX(Hosts!$A:$O,MATCH(Places!$C2684,Hosts!$A:$A,0),MATCH(Places!F$1,Hosts!$1:$1,0))</f>
        <v>0.97</v>
      </c>
      <c r="G2684" s="17" t="str">
        <f>INDEX(Hosts!$A:$O,MATCH(Places!$C2684,Hosts!$A:$A,0),MATCH(Places!G$1,Hosts!$1:$1,0))</f>
        <v>Yes</v>
      </c>
      <c r="H2684" s="17">
        <v>8</v>
      </c>
      <c r="I2684" s="17" t="str">
        <f>INDEX(Neighborhoods!$A:$C,MATCH(Places!$H2684,Neighborhoods!$A:$A,0),MATCH(Places!I$1,Neighborhoods!$1:$1,0))</f>
        <v>Brooklyn</v>
      </c>
      <c r="J2684" s="17" t="str">
        <f>INDEX(Neighborhoods!$A:$C,MATCH(Places!$H2684,Neighborhoods!$A:$A,0),MATCH(Places!J$1,Neighborhoods!$1:$1,0))</f>
        <v>Bushwick</v>
      </c>
      <c r="K2684" s="17" t="s">
        <v>11822</v>
      </c>
      <c r="L2684" s="17" t="str">
        <f t="shared" si="164"/>
        <v>No</v>
      </c>
      <c r="M2684" s="17">
        <v>5</v>
      </c>
      <c r="N2684" s="17" t="str" cm="1">
        <f t="array" ref="N2684">_xlfn.IFS(M2684&lt;=2,"Small",M2684&lt;=5,"Medium",M2684&gt;5,"Large")</f>
        <v>Medium</v>
      </c>
      <c r="O2684" s="65">
        <v>140</v>
      </c>
      <c r="P2684" s="87">
        <f t="shared" si="165"/>
        <v>0.03</v>
      </c>
      <c r="Q2684" s="68">
        <v>4.84</v>
      </c>
      <c r="R2684" s="68" t="str" cm="1">
        <f t="array" ref="R2684">_xlfn.SWITCH(ROUND(Q2684,0),5,"Excellent",4,"Good",3,"Ok","Bad")</f>
        <v>Excellent</v>
      </c>
      <c r="S2684" s="17">
        <v>111</v>
      </c>
      <c r="T2684" s="17" t="str">
        <f t="shared" si="166"/>
        <v>Yes</v>
      </c>
      <c r="U2684" s="82">
        <v>42890</v>
      </c>
      <c r="V2684" s="82">
        <v>44052</v>
      </c>
      <c r="W2684" s="17">
        <v>309</v>
      </c>
      <c r="X2684" s="17" t="str">
        <f t="shared" si="167"/>
        <v>Active</v>
      </c>
      <c r="Y2684" s="17" t="s">
        <v>15615</v>
      </c>
      <c r="Z2684" s="17"/>
    </row>
    <row r="2685" spans="1:26" x14ac:dyDescent="0.25">
      <c r="A2685">
        <v>2684</v>
      </c>
      <c r="B2685" s="17" t="s">
        <v>13427</v>
      </c>
      <c r="C2685" s="17">
        <v>3005</v>
      </c>
      <c r="D2685" s="17" t="str">
        <f>INDEX(Hosts!$A:$O,MATCH(Places!$C2685,Hosts!$A:$A,0),MATCH(Places!D$1,Hosts!$1:$1,0))</f>
        <v>Within a day</v>
      </c>
      <c r="E2685" s="87">
        <f>INDEX(Hosts!$A:$O,MATCH(Places!$C2685,Hosts!$A:$A,0),MATCH(Places!E$1,Hosts!$1:$1,0))</f>
        <v>1</v>
      </c>
      <c r="F2685" s="87">
        <f>INDEX(Hosts!$A:$O,MATCH(Places!$C2685,Hosts!$A:$A,0),MATCH(Places!F$1,Hosts!$1:$1,0))</f>
        <v>1</v>
      </c>
      <c r="G2685" s="17" t="str">
        <f>INDEX(Hosts!$A:$O,MATCH(Places!$C2685,Hosts!$A:$A,0),MATCH(Places!G$1,Hosts!$1:$1,0))</f>
        <v>No</v>
      </c>
      <c r="H2685" s="17">
        <v>21</v>
      </c>
      <c r="I2685" s="17" t="str">
        <f>INDEX(Neighborhoods!$A:$C,MATCH(Places!$H2685,Neighborhoods!$A:$A,0),MATCH(Places!I$1,Neighborhoods!$1:$1,0))</f>
        <v>Queens</v>
      </c>
      <c r="J2685" s="17" t="str">
        <f>INDEX(Neighborhoods!$A:$C,MATCH(Places!$H2685,Neighborhoods!$A:$A,0),MATCH(Places!J$1,Neighborhoods!$1:$1,0))</f>
        <v>Astoria</v>
      </c>
      <c r="K2685" s="17" t="s">
        <v>1</v>
      </c>
      <c r="L2685" s="17" t="str">
        <f t="shared" si="164"/>
        <v>Yes</v>
      </c>
      <c r="M2685" s="17">
        <v>2</v>
      </c>
      <c r="N2685" s="17" t="str" cm="1">
        <f t="array" ref="N2685">_xlfn.IFS(M2685&lt;=2,"Small",M2685&lt;=5,"Medium",M2685&gt;5,"Large")</f>
        <v>Small</v>
      </c>
      <c r="O2685" s="65">
        <v>50</v>
      </c>
      <c r="P2685" s="87">
        <f t="shared" si="165"/>
        <v>0.03</v>
      </c>
      <c r="Q2685" s="68">
        <v>4.9400000000000004</v>
      </c>
      <c r="R2685" s="68" t="str" cm="1">
        <f t="array" ref="R2685">_xlfn.SWITCH(ROUND(Q2685,0),5,"Excellent",4,"Good",3,"Ok","Bad")</f>
        <v>Excellent</v>
      </c>
      <c r="S2685" s="17">
        <v>18</v>
      </c>
      <c r="T2685" s="17" t="str">
        <f t="shared" si="166"/>
        <v>No</v>
      </c>
      <c r="U2685" s="82">
        <v>43091</v>
      </c>
      <c r="V2685" s="82">
        <v>43283</v>
      </c>
      <c r="W2685" s="17">
        <v>70</v>
      </c>
      <c r="X2685" s="17" t="str">
        <f t="shared" si="167"/>
        <v>Active</v>
      </c>
      <c r="Y2685" s="17" t="s">
        <v>15616</v>
      </c>
      <c r="Z2685" s="17"/>
    </row>
    <row r="2686" spans="1:26" x14ac:dyDescent="0.25">
      <c r="A2686">
        <v>2685</v>
      </c>
      <c r="B2686" s="17" t="s">
        <v>13923</v>
      </c>
      <c r="C2686" s="17">
        <v>3058</v>
      </c>
      <c r="D2686" s="17" t="str">
        <f>INDEX(Hosts!$A:$O,MATCH(Places!$C2686,Hosts!$A:$A,0),MATCH(Places!D$1,Hosts!$1:$1,0))</f>
        <v>Within a day</v>
      </c>
      <c r="E2686" s="87">
        <f>INDEX(Hosts!$A:$O,MATCH(Places!$C2686,Hosts!$A:$A,0),MATCH(Places!E$1,Hosts!$1:$1,0))</f>
        <v>0.67</v>
      </c>
      <c r="F2686" s="87">
        <f>INDEX(Hosts!$A:$O,MATCH(Places!$C2686,Hosts!$A:$A,0),MATCH(Places!F$1,Hosts!$1:$1,0))</f>
        <v>0</v>
      </c>
      <c r="G2686" s="17" t="str">
        <f>INDEX(Hosts!$A:$O,MATCH(Places!$C2686,Hosts!$A:$A,0),MATCH(Places!G$1,Hosts!$1:$1,0))</f>
        <v>No</v>
      </c>
      <c r="H2686" s="17">
        <v>25</v>
      </c>
      <c r="I2686" s="17" t="str">
        <f>INDEX(Neighborhoods!$A:$C,MATCH(Places!$H2686,Neighborhoods!$A:$A,0),MATCH(Places!I$1,Neighborhoods!$1:$1,0))</f>
        <v>Queens</v>
      </c>
      <c r="J2686" s="17" t="str">
        <f>INDEX(Neighborhoods!$A:$C,MATCH(Places!$H2686,Neighborhoods!$A:$A,0),MATCH(Places!J$1,Neighborhoods!$1:$1,0))</f>
        <v>Ridgewood</v>
      </c>
      <c r="K2686" s="17" t="s">
        <v>1</v>
      </c>
      <c r="L2686" s="17" t="str">
        <f t="shared" si="164"/>
        <v>Yes</v>
      </c>
      <c r="M2686" s="17">
        <v>4</v>
      </c>
      <c r="N2686" s="17" t="str" cm="1">
        <f t="array" ref="N2686">_xlfn.IFS(M2686&lt;=2,"Small",M2686&lt;=5,"Medium",M2686&gt;5,"Large")</f>
        <v>Medium</v>
      </c>
      <c r="O2686" s="65">
        <v>99</v>
      </c>
      <c r="P2686" s="87">
        <f t="shared" si="165"/>
        <v>0.03</v>
      </c>
      <c r="Q2686" s="68">
        <v>3.67</v>
      </c>
      <c r="R2686" s="68" t="str" cm="1">
        <f t="array" ref="R2686">_xlfn.SWITCH(ROUND(Q2686,0),5,"Excellent",4,"Good",3,"Ok","Bad")</f>
        <v>Good</v>
      </c>
      <c r="S2686" s="17">
        <v>3</v>
      </c>
      <c r="T2686" s="17" t="str">
        <f t="shared" si="166"/>
        <v>No</v>
      </c>
      <c r="U2686" s="82">
        <v>42862</v>
      </c>
      <c r="V2686" s="82">
        <v>42884</v>
      </c>
      <c r="W2686" s="17">
        <v>0</v>
      </c>
      <c r="X2686" s="17" t="str">
        <f t="shared" si="167"/>
        <v>Inactive</v>
      </c>
      <c r="Y2686" s="17" t="s">
        <v>15615</v>
      </c>
      <c r="Z2686" s="17"/>
    </row>
    <row r="2687" spans="1:26" x14ac:dyDescent="0.25">
      <c r="A2687">
        <v>2686</v>
      </c>
      <c r="B2687" s="17" t="s">
        <v>1964</v>
      </c>
      <c r="C2687" s="17">
        <v>2585</v>
      </c>
      <c r="D2687" s="17" t="str">
        <f>INDEX(Hosts!$A:$O,MATCH(Places!$C2687,Hosts!$A:$A,0),MATCH(Places!D$1,Hosts!$1:$1,0))</f>
        <v>Within a day</v>
      </c>
      <c r="E2687" s="87">
        <f>INDEX(Hosts!$A:$O,MATCH(Places!$C2687,Hosts!$A:$A,0),MATCH(Places!E$1,Hosts!$1:$1,0))</f>
        <v>0.67</v>
      </c>
      <c r="F2687" s="87">
        <f>INDEX(Hosts!$A:$O,MATCH(Places!$C2687,Hosts!$A:$A,0),MATCH(Places!F$1,Hosts!$1:$1,0))</f>
        <v>0.75</v>
      </c>
      <c r="G2687" s="17" t="str">
        <f>INDEX(Hosts!$A:$O,MATCH(Places!$C2687,Hosts!$A:$A,0),MATCH(Places!G$1,Hosts!$1:$1,0))</f>
        <v>No</v>
      </c>
      <c r="H2687" s="17">
        <v>17</v>
      </c>
      <c r="I2687" s="17" t="str">
        <f>INDEX(Neighborhoods!$A:$C,MATCH(Places!$H2687,Neighborhoods!$A:$A,0),MATCH(Places!I$1,Neighborhoods!$1:$1,0))</f>
        <v>Manhattan</v>
      </c>
      <c r="J2687" s="17" t="str">
        <f>INDEX(Neighborhoods!$A:$C,MATCH(Places!$H2687,Neighborhoods!$A:$A,0),MATCH(Places!J$1,Neighborhoods!$1:$1,0))</f>
        <v>Hell's Kitchen</v>
      </c>
      <c r="K2687" s="17" t="s">
        <v>11822</v>
      </c>
      <c r="L2687" s="17" t="str">
        <f t="shared" si="164"/>
        <v>No</v>
      </c>
      <c r="M2687" s="17">
        <v>5</v>
      </c>
      <c r="N2687" s="17" t="str" cm="1">
        <f t="array" ref="N2687">_xlfn.IFS(M2687&lt;=2,"Small",M2687&lt;=5,"Medium",M2687&gt;5,"Large")</f>
        <v>Medium</v>
      </c>
      <c r="O2687" s="65">
        <v>200</v>
      </c>
      <c r="P2687" s="87">
        <f t="shared" si="165"/>
        <v>0.04</v>
      </c>
      <c r="Q2687" s="68">
        <v>4.67</v>
      </c>
      <c r="R2687" s="68" t="str" cm="1">
        <f t="array" ref="R2687">_xlfn.SWITCH(ROUND(Q2687,0),5,"Excellent",4,"Good",3,"Ok","Bad")</f>
        <v>Excellent</v>
      </c>
      <c r="S2687" s="17">
        <v>3</v>
      </c>
      <c r="T2687" s="17" t="str">
        <f t="shared" si="166"/>
        <v>No</v>
      </c>
      <c r="U2687" s="82">
        <v>43220</v>
      </c>
      <c r="V2687" s="82">
        <v>43873</v>
      </c>
      <c r="W2687" s="17">
        <v>137</v>
      </c>
      <c r="X2687" s="17" t="str">
        <f t="shared" si="167"/>
        <v>Active</v>
      </c>
      <c r="Y2687" s="17" t="s">
        <v>15615</v>
      </c>
      <c r="Z2687" s="17"/>
    </row>
    <row r="2688" spans="1:26" x14ac:dyDescent="0.25">
      <c r="A2688">
        <v>2687</v>
      </c>
      <c r="B2688" s="17" t="s">
        <v>1965</v>
      </c>
      <c r="C2688" s="17">
        <v>2693</v>
      </c>
      <c r="D2688" s="17" t="str">
        <f>INDEX(Hosts!$A:$O,MATCH(Places!$C2688,Hosts!$A:$A,0),MATCH(Places!D$1,Hosts!$1:$1,0))</f>
        <v>Within an hour</v>
      </c>
      <c r="E2688" s="87">
        <f>INDEX(Hosts!$A:$O,MATCH(Places!$C2688,Hosts!$A:$A,0),MATCH(Places!E$1,Hosts!$1:$1,0))</f>
        <v>1</v>
      </c>
      <c r="F2688" s="87">
        <f>INDEX(Hosts!$A:$O,MATCH(Places!$C2688,Hosts!$A:$A,0),MATCH(Places!F$1,Hosts!$1:$1,0))</f>
        <v>1</v>
      </c>
      <c r="G2688" s="17" t="str">
        <f>INDEX(Hosts!$A:$O,MATCH(Places!$C2688,Hosts!$A:$A,0),MATCH(Places!G$1,Hosts!$1:$1,0))</f>
        <v>Yes</v>
      </c>
      <c r="H2688" s="17">
        <v>8</v>
      </c>
      <c r="I2688" s="17" t="str">
        <f>INDEX(Neighborhoods!$A:$C,MATCH(Places!$H2688,Neighborhoods!$A:$A,0),MATCH(Places!I$1,Neighborhoods!$1:$1,0))</f>
        <v>Brooklyn</v>
      </c>
      <c r="J2688" s="17" t="str">
        <f>INDEX(Neighborhoods!$A:$C,MATCH(Places!$H2688,Neighborhoods!$A:$A,0),MATCH(Places!J$1,Neighborhoods!$1:$1,0))</f>
        <v>Bushwick</v>
      </c>
      <c r="K2688" s="17" t="s">
        <v>11822</v>
      </c>
      <c r="L2688" s="17" t="str">
        <f t="shared" si="164"/>
        <v>No</v>
      </c>
      <c r="M2688" s="17">
        <v>4</v>
      </c>
      <c r="N2688" s="17" t="str" cm="1">
        <f t="array" ref="N2688">_xlfn.IFS(M2688&lt;=2,"Small",M2688&lt;=5,"Medium",M2688&gt;5,"Large")</f>
        <v>Medium</v>
      </c>
      <c r="O2688" s="65">
        <v>170</v>
      </c>
      <c r="P2688" s="87">
        <f t="shared" si="165"/>
        <v>0.03</v>
      </c>
      <c r="Q2688" s="68">
        <v>4.93</v>
      </c>
      <c r="R2688" s="68" t="str" cm="1">
        <f t="array" ref="R2688">_xlfn.SWITCH(ROUND(Q2688,0),5,"Excellent",4,"Good",3,"Ok","Bad")</f>
        <v>Excellent</v>
      </c>
      <c r="S2688" s="17">
        <v>56</v>
      </c>
      <c r="T2688" s="17" t="str">
        <f t="shared" si="166"/>
        <v>No</v>
      </c>
      <c r="U2688" s="82">
        <v>42877</v>
      </c>
      <c r="V2688" s="82">
        <v>44028</v>
      </c>
      <c r="W2688" s="17">
        <v>364</v>
      </c>
      <c r="X2688" s="17" t="str">
        <f t="shared" si="167"/>
        <v>Active</v>
      </c>
      <c r="Y2688" s="17" t="s">
        <v>15615</v>
      </c>
      <c r="Z2688" s="17"/>
    </row>
    <row r="2689" spans="1:26" x14ac:dyDescent="0.25">
      <c r="A2689">
        <v>2688</v>
      </c>
      <c r="B2689" s="17" t="s">
        <v>1966</v>
      </c>
      <c r="C2689" s="17">
        <v>3179</v>
      </c>
      <c r="D2689" s="17" t="str">
        <f>INDEX(Hosts!$A:$O,MATCH(Places!$C2689,Hosts!$A:$A,0),MATCH(Places!D$1,Hosts!$1:$1,0))</f>
        <v>Within an hour</v>
      </c>
      <c r="E2689" s="87">
        <f>INDEX(Hosts!$A:$O,MATCH(Places!$C2689,Hosts!$A:$A,0),MATCH(Places!E$1,Hosts!$1:$1,0))</f>
        <v>1</v>
      </c>
      <c r="F2689" s="87">
        <f>INDEX(Hosts!$A:$O,MATCH(Places!$C2689,Hosts!$A:$A,0),MATCH(Places!F$1,Hosts!$1:$1,0))</f>
        <v>0.93</v>
      </c>
      <c r="G2689" s="17" t="str">
        <f>INDEX(Hosts!$A:$O,MATCH(Places!$C2689,Hosts!$A:$A,0),MATCH(Places!G$1,Hosts!$1:$1,0))</f>
        <v>Yes</v>
      </c>
      <c r="H2689" s="17">
        <v>22</v>
      </c>
      <c r="I2689" s="17" t="str">
        <f>INDEX(Neighborhoods!$A:$C,MATCH(Places!$H2689,Neighborhoods!$A:$A,0),MATCH(Places!I$1,Neighborhoods!$1:$1,0))</f>
        <v>Queens</v>
      </c>
      <c r="J2689" s="17" t="str">
        <f>INDEX(Neighborhoods!$A:$C,MATCH(Places!$H2689,Neighborhoods!$A:$A,0),MATCH(Places!J$1,Neighborhoods!$1:$1,0))</f>
        <v>Flushing</v>
      </c>
      <c r="K2689" s="17" t="s">
        <v>1</v>
      </c>
      <c r="L2689" s="17" t="str">
        <f t="shared" si="164"/>
        <v>Yes</v>
      </c>
      <c r="M2689" s="17">
        <v>2</v>
      </c>
      <c r="N2689" s="17" t="str" cm="1">
        <f t="array" ref="N2689">_xlfn.IFS(M2689&lt;=2,"Small",M2689&lt;=5,"Medium",M2689&gt;5,"Large")</f>
        <v>Small</v>
      </c>
      <c r="O2689" s="65">
        <v>57</v>
      </c>
      <c r="P2689" s="87">
        <f t="shared" si="165"/>
        <v>0.03</v>
      </c>
      <c r="Q2689" s="68">
        <v>4.99</v>
      </c>
      <c r="R2689" s="68" t="str" cm="1">
        <f t="array" ref="R2689">_xlfn.SWITCH(ROUND(Q2689,0),5,"Excellent",4,"Good",3,"Ok","Bad")</f>
        <v>Excellent</v>
      </c>
      <c r="S2689" s="17">
        <v>87</v>
      </c>
      <c r="T2689" s="17" t="str">
        <f t="shared" si="166"/>
        <v>No</v>
      </c>
      <c r="U2689" s="82">
        <v>42903</v>
      </c>
      <c r="V2689" s="82">
        <v>43810</v>
      </c>
      <c r="W2689" s="17">
        <v>90</v>
      </c>
      <c r="X2689" s="17" t="str">
        <f t="shared" si="167"/>
        <v>Active</v>
      </c>
      <c r="Y2689" s="17" t="s">
        <v>15615</v>
      </c>
      <c r="Z2689" s="17"/>
    </row>
    <row r="2690" spans="1:26" x14ac:dyDescent="0.25">
      <c r="A2690">
        <v>2689</v>
      </c>
      <c r="B2690" s="17" t="s">
        <v>1967</v>
      </c>
      <c r="C2690" s="17">
        <v>3626</v>
      </c>
      <c r="D2690" s="17" t="str">
        <f>INDEX(Hosts!$A:$O,MATCH(Places!$C2690,Hosts!$A:$A,0),MATCH(Places!D$1,Hosts!$1:$1,0))</f>
        <v>Within an hour</v>
      </c>
      <c r="E2690" s="87">
        <f>INDEX(Hosts!$A:$O,MATCH(Places!$C2690,Hosts!$A:$A,0),MATCH(Places!E$1,Hosts!$1:$1,0))</f>
        <v>1</v>
      </c>
      <c r="F2690" s="87">
        <f>INDEX(Hosts!$A:$O,MATCH(Places!$C2690,Hosts!$A:$A,0),MATCH(Places!F$1,Hosts!$1:$1,0))</f>
        <v>0.98</v>
      </c>
      <c r="G2690" s="17" t="str">
        <f>INDEX(Hosts!$A:$O,MATCH(Places!$C2690,Hosts!$A:$A,0),MATCH(Places!G$1,Hosts!$1:$1,0))</f>
        <v>No</v>
      </c>
      <c r="H2690" s="17">
        <v>10</v>
      </c>
      <c r="I2690" s="17" t="str">
        <f>INDEX(Neighborhoods!$A:$C,MATCH(Places!$H2690,Neighborhoods!$A:$A,0),MATCH(Places!I$1,Neighborhoods!$1:$1,0))</f>
        <v>Brooklyn</v>
      </c>
      <c r="J2690" s="17" t="str">
        <f>INDEX(Neighborhoods!$A:$C,MATCH(Places!$H2690,Neighborhoods!$A:$A,0),MATCH(Places!J$1,Neighborhoods!$1:$1,0))</f>
        <v>East Flatbush</v>
      </c>
      <c r="K2690" s="17" t="s">
        <v>1</v>
      </c>
      <c r="L2690" s="17" t="str">
        <f t="shared" ref="L2690:L2753" si="168">IF(OR(K2690="Private room",K2690="Shared room"),"Yes","No")</f>
        <v>Yes</v>
      </c>
      <c r="M2690" s="17">
        <v>2</v>
      </c>
      <c r="N2690" s="17" t="str" cm="1">
        <f t="array" ref="N2690">_xlfn.IFS(M2690&lt;=2,"Small",M2690&lt;=5,"Medium",M2690&gt;5,"Large")</f>
        <v>Small</v>
      </c>
      <c r="O2690" s="65">
        <v>70</v>
      </c>
      <c r="P2690" s="87">
        <f t="shared" ref="P2690:P2753" si="169">VLOOKUP(O2690,$AB$1:$AC$5,2)</f>
        <v>0.03</v>
      </c>
      <c r="Q2690" s="68">
        <v>4.8499999999999996</v>
      </c>
      <c r="R2690" s="68" t="str" cm="1">
        <f t="array" ref="R2690">_xlfn.SWITCH(ROUND(Q2690,0),5,"Excellent",4,"Good",3,"Ok","Bad")</f>
        <v>Excellent</v>
      </c>
      <c r="S2690" s="17">
        <v>20</v>
      </c>
      <c r="T2690" s="17" t="str">
        <f t="shared" ref="T2690:T2753" si="170">IF(AND(Q2690&gt;=4.8,S2690&gt;100),"Yes","No")</f>
        <v>No</v>
      </c>
      <c r="U2690" s="82">
        <v>43562</v>
      </c>
      <c r="V2690" s="82">
        <v>43891</v>
      </c>
      <c r="W2690" s="17">
        <v>0</v>
      </c>
      <c r="X2690" s="17" t="str">
        <f t="shared" ref="X2690:X2753" si="171">IF(W2690&lt;&gt;0,"Active","Inactive")</f>
        <v>Inactive</v>
      </c>
      <c r="Y2690" s="17" t="s">
        <v>15616</v>
      </c>
      <c r="Z2690" s="17"/>
    </row>
    <row r="2691" spans="1:26" x14ac:dyDescent="0.25">
      <c r="A2691">
        <v>2690</v>
      </c>
      <c r="B2691" s="17" t="s">
        <v>13910</v>
      </c>
      <c r="C2691" s="17">
        <v>3024</v>
      </c>
      <c r="D2691" s="17" t="str">
        <f>INDEX(Hosts!$A:$O,MATCH(Places!$C2691,Hosts!$A:$A,0),MATCH(Places!D$1,Hosts!$1:$1,0))</f>
        <v>Within a few hours</v>
      </c>
      <c r="E2691" s="87">
        <f>INDEX(Hosts!$A:$O,MATCH(Places!$C2691,Hosts!$A:$A,0),MATCH(Places!E$1,Hosts!$1:$1,0))</f>
        <v>1</v>
      </c>
      <c r="F2691" s="87">
        <f>INDEX(Hosts!$A:$O,MATCH(Places!$C2691,Hosts!$A:$A,0),MATCH(Places!F$1,Hosts!$1:$1,0))</f>
        <v>0.88</v>
      </c>
      <c r="G2691" s="17" t="str">
        <f>INDEX(Hosts!$A:$O,MATCH(Places!$C2691,Hosts!$A:$A,0),MATCH(Places!G$1,Hosts!$1:$1,0))</f>
        <v>No</v>
      </c>
      <c r="H2691" s="17">
        <v>23</v>
      </c>
      <c r="I2691" s="17" t="str">
        <f>INDEX(Neighborhoods!$A:$C,MATCH(Places!$H2691,Neighborhoods!$A:$A,0),MATCH(Places!I$1,Neighborhoods!$1:$1,0))</f>
        <v>Queens</v>
      </c>
      <c r="J2691" s="17" t="str">
        <f>INDEX(Neighborhoods!$A:$C,MATCH(Places!$H2691,Neighborhoods!$A:$A,0),MATCH(Places!J$1,Neighborhoods!$1:$1,0))</f>
        <v>Jamaica</v>
      </c>
      <c r="K2691" s="17" t="s">
        <v>11822</v>
      </c>
      <c r="L2691" s="17" t="str">
        <f t="shared" si="168"/>
        <v>No</v>
      </c>
      <c r="M2691" s="17">
        <v>6</v>
      </c>
      <c r="N2691" s="17" t="str" cm="1">
        <f t="array" ref="N2691">_xlfn.IFS(M2691&lt;=2,"Small",M2691&lt;=5,"Medium",M2691&gt;5,"Large")</f>
        <v>Large</v>
      </c>
      <c r="O2691" s="65">
        <v>62</v>
      </c>
      <c r="P2691" s="87">
        <f t="shared" si="169"/>
        <v>0.03</v>
      </c>
      <c r="Q2691" s="68">
        <v>4.43</v>
      </c>
      <c r="R2691" s="68" t="str" cm="1">
        <f t="array" ref="R2691">_xlfn.SWITCH(ROUND(Q2691,0),5,"Excellent",4,"Good",3,"Ok","Bad")</f>
        <v>Good</v>
      </c>
      <c r="S2691" s="17">
        <v>49</v>
      </c>
      <c r="T2691" s="17" t="str">
        <f t="shared" si="170"/>
        <v>No</v>
      </c>
      <c r="U2691" s="82">
        <v>42887</v>
      </c>
      <c r="V2691" s="82">
        <v>44031</v>
      </c>
      <c r="W2691" s="17">
        <v>235</v>
      </c>
      <c r="X2691" s="17" t="str">
        <f t="shared" si="171"/>
        <v>Active</v>
      </c>
      <c r="Y2691" s="17" t="s">
        <v>15615</v>
      </c>
      <c r="Z2691" s="17"/>
    </row>
    <row r="2692" spans="1:26" x14ac:dyDescent="0.25">
      <c r="A2692">
        <v>2691</v>
      </c>
      <c r="B2692" s="17" t="s">
        <v>1968</v>
      </c>
      <c r="C2692" s="17">
        <v>2313</v>
      </c>
      <c r="D2692" s="17" t="str">
        <f>INDEX(Hosts!$A:$O,MATCH(Places!$C2692,Hosts!$A:$A,0),MATCH(Places!D$1,Hosts!$1:$1,0))</f>
        <v>Within a few hours</v>
      </c>
      <c r="E2692" s="87">
        <f>INDEX(Hosts!$A:$O,MATCH(Places!$C2692,Hosts!$A:$A,0),MATCH(Places!E$1,Hosts!$1:$1,0))</f>
        <v>0.93</v>
      </c>
      <c r="F2692" s="87">
        <f>INDEX(Hosts!$A:$O,MATCH(Places!$C2692,Hosts!$A:$A,0),MATCH(Places!F$1,Hosts!$1:$1,0))</f>
        <v>0.71</v>
      </c>
      <c r="G2692" s="17" t="str">
        <f>INDEX(Hosts!$A:$O,MATCH(Places!$C2692,Hosts!$A:$A,0),MATCH(Places!G$1,Hosts!$1:$1,0))</f>
        <v>No</v>
      </c>
      <c r="H2692" s="17">
        <v>12</v>
      </c>
      <c r="I2692" s="17" t="str">
        <f>INDEX(Neighborhoods!$A:$C,MATCH(Places!$H2692,Neighborhoods!$A:$A,0),MATCH(Places!I$1,Neighborhoods!$1:$1,0))</f>
        <v>Brooklyn</v>
      </c>
      <c r="J2692" s="17" t="str">
        <f>INDEX(Neighborhoods!$A:$C,MATCH(Places!$H2692,Neighborhoods!$A:$A,0),MATCH(Places!J$1,Neighborhoods!$1:$1,0))</f>
        <v>Williamsburg</v>
      </c>
      <c r="K2692" s="17" t="s">
        <v>1</v>
      </c>
      <c r="L2692" s="17" t="str">
        <f t="shared" si="168"/>
        <v>Yes</v>
      </c>
      <c r="M2692" s="17">
        <v>2</v>
      </c>
      <c r="N2692" s="17" t="str" cm="1">
        <f t="array" ref="N2692">_xlfn.IFS(M2692&lt;=2,"Small",M2692&lt;=5,"Medium",M2692&gt;5,"Large")</f>
        <v>Small</v>
      </c>
      <c r="O2692" s="65">
        <v>41</v>
      </c>
      <c r="P2692" s="87">
        <f t="shared" si="169"/>
        <v>0.03</v>
      </c>
      <c r="Q2692" s="68">
        <v>4.8899999999999997</v>
      </c>
      <c r="R2692" s="68" t="str" cm="1">
        <f t="array" ref="R2692">_xlfn.SWITCH(ROUND(Q2692,0),5,"Excellent",4,"Good",3,"Ok","Bad")</f>
        <v>Excellent</v>
      </c>
      <c r="S2692" s="17">
        <v>9</v>
      </c>
      <c r="T2692" s="17" t="str">
        <f t="shared" si="170"/>
        <v>No</v>
      </c>
      <c r="U2692" s="82">
        <v>42989</v>
      </c>
      <c r="V2692" s="82">
        <v>43672</v>
      </c>
      <c r="W2692" s="17">
        <v>335</v>
      </c>
      <c r="X2692" s="17" t="str">
        <f t="shared" si="171"/>
        <v>Active</v>
      </c>
      <c r="Y2692" s="17" t="s">
        <v>15615</v>
      </c>
      <c r="Z2692" s="17"/>
    </row>
    <row r="2693" spans="1:26" x14ac:dyDescent="0.25">
      <c r="A2693">
        <v>2692</v>
      </c>
      <c r="B2693" s="17" t="s">
        <v>1969</v>
      </c>
      <c r="C2693" s="17">
        <v>1975</v>
      </c>
      <c r="D2693" s="17" t="str">
        <f>INDEX(Hosts!$A:$O,MATCH(Places!$C2693,Hosts!$A:$A,0),MATCH(Places!D$1,Hosts!$1:$1,0))</f>
        <v>Within an hour</v>
      </c>
      <c r="E2693" s="87">
        <f>INDEX(Hosts!$A:$O,MATCH(Places!$C2693,Hosts!$A:$A,0),MATCH(Places!E$1,Hosts!$1:$1,0))</f>
        <v>1</v>
      </c>
      <c r="F2693" s="87">
        <f>INDEX(Hosts!$A:$O,MATCH(Places!$C2693,Hosts!$A:$A,0),MATCH(Places!F$1,Hosts!$1:$1,0))</f>
        <v>0.9</v>
      </c>
      <c r="G2693" s="17" t="str">
        <f>INDEX(Hosts!$A:$O,MATCH(Places!$C2693,Hosts!$A:$A,0),MATCH(Places!G$1,Hosts!$1:$1,0))</f>
        <v>Yes</v>
      </c>
      <c r="H2693" s="17">
        <v>22</v>
      </c>
      <c r="I2693" s="17" t="str">
        <f>INDEX(Neighborhoods!$A:$C,MATCH(Places!$H2693,Neighborhoods!$A:$A,0),MATCH(Places!I$1,Neighborhoods!$1:$1,0))</f>
        <v>Queens</v>
      </c>
      <c r="J2693" s="17" t="str">
        <f>INDEX(Neighborhoods!$A:$C,MATCH(Places!$H2693,Neighborhoods!$A:$A,0),MATCH(Places!J$1,Neighborhoods!$1:$1,0))</f>
        <v>Flushing</v>
      </c>
      <c r="K2693" s="17" t="s">
        <v>11822</v>
      </c>
      <c r="L2693" s="17" t="str">
        <f t="shared" si="168"/>
        <v>No</v>
      </c>
      <c r="M2693" s="17">
        <v>14</v>
      </c>
      <c r="N2693" s="17" t="str" cm="1">
        <f t="array" ref="N2693">_xlfn.IFS(M2693&lt;=2,"Small",M2693&lt;=5,"Medium",M2693&gt;5,"Large")</f>
        <v>Large</v>
      </c>
      <c r="O2693" s="65">
        <v>414</v>
      </c>
      <c r="P2693" s="87">
        <f t="shared" si="169"/>
        <v>0.04</v>
      </c>
      <c r="Q2693" s="68">
        <v>5</v>
      </c>
      <c r="R2693" s="68" t="str" cm="1">
        <f t="array" ref="R2693">_xlfn.SWITCH(ROUND(Q2693,0),5,"Excellent",4,"Good",3,"Ok","Bad")</f>
        <v>Excellent</v>
      </c>
      <c r="S2693" s="17">
        <v>11</v>
      </c>
      <c r="T2693" s="17" t="str">
        <f t="shared" si="170"/>
        <v>No</v>
      </c>
      <c r="U2693" s="82">
        <v>42940</v>
      </c>
      <c r="V2693" s="82">
        <v>43880</v>
      </c>
      <c r="W2693" s="17">
        <v>356</v>
      </c>
      <c r="X2693" s="17" t="str">
        <f t="shared" si="171"/>
        <v>Active</v>
      </c>
      <c r="Y2693" s="17" t="s">
        <v>15615</v>
      </c>
      <c r="Z2693" s="17"/>
    </row>
    <row r="2694" spans="1:26" x14ac:dyDescent="0.25">
      <c r="A2694">
        <v>2693</v>
      </c>
      <c r="B2694" s="17" t="s">
        <v>1970</v>
      </c>
      <c r="C2694" s="17">
        <v>1908</v>
      </c>
      <c r="D2694" s="17" t="str">
        <f>INDEX(Hosts!$A:$O,MATCH(Places!$C2694,Hosts!$A:$A,0),MATCH(Places!D$1,Hosts!$1:$1,0))</f>
        <v>Within an hour</v>
      </c>
      <c r="E2694" s="87">
        <f>INDEX(Hosts!$A:$O,MATCH(Places!$C2694,Hosts!$A:$A,0),MATCH(Places!E$1,Hosts!$1:$1,0))</f>
        <v>0.9</v>
      </c>
      <c r="F2694" s="87">
        <f>INDEX(Hosts!$A:$O,MATCH(Places!$C2694,Hosts!$A:$A,0),MATCH(Places!F$1,Hosts!$1:$1,0))</f>
        <v>0.93</v>
      </c>
      <c r="G2694" s="17" t="str">
        <f>INDEX(Hosts!$A:$O,MATCH(Places!$C2694,Hosts!$A:$A,0),MATCH(Places!G$1,Hosts!$1:$1,0))</f>
        <v>No</v>
      </c>
      <c r="H2694" s="17">
        <v>12</v>
      </c>
      <c r="I2694" s="17" t="str">
        <f>INDEX(Neighborhoods!$A:$C,MATCH(Places!$H2694,Neighborhoods!$A:$A,0),MATCH(Places!I$1,Neighborhoods!$1:$1,0))</f>
        <v>Brooklyn</v>
      </c>
      <c r="J2694" s="17" t="str">
        <f>INDEX(Neighborhoods!$A:$C,MATCH(Places!$H2694,Neighborhoods!$A:$A,0),MATCH(Places!J$1,Neighborhoods!$1:$1,0))</f>
        <v>Williamsburg</v>
      </c>
      <c r="K2694" s="17" t="s">
        <v>1</v>
      </c>
      <c r="L2694" s="17" t="str">
        <f t="shared" si="168"/>
        <v>Yes</v>
      </c>
      <c r="M2694" s="17">
        <v>2</v>
      </c>
      <c r="N2694" s="17" t="str" cm="1">
        <f t="array" ref="N2694">_xlfn.IFS(M2694&lt;=2,"Small",M2694&lt;=5,"Medium",M2694&gt;5,"Large")</f>
        <v>Small</v>
      </c>
      <c r="O2694" s="65">
        <v>120</v>
      </c>
      <c r="P2694" s="87">
        <f t="shared" si="169"/>
        <v>0.03</v>
      </c>
      <c r="Q2694" s="68">
        <v>4.8899999999999997</v>
      </c>
      <c r="R2694" s="68" t="str" cm="1">
        <f t="array" ref="R2694">_xlfn.SWITCH(ROUND(Q2694,0),5,"Excellent",4,"Good",3,"Ok","Bad")</f>
        <v>Excellent</v>
      </c>
      <c r="S2694" s="17">
        <v>9</v>
      </c>
      <c r="T2694" s="17" t="str">
        <f t="shared" si="170"/>
        <v>No</v>
      </c>
      <c r="U2694" s="82">
        <v>42911</v>
      </c>
      <c r="V2694" s="82">
        <v>43859</v>
      </c>
      <c r="W2694" s="17">
        <v>149</v>
      </c>
      <c r="X2694" s="17" t="str">
        <f t="shared" si="171"/>
        <v>Active</v>
      </c>
      <c r="Y2694" s="17" t="s">
        <v>15615</v>
      </c>
      <c r="Z2694" s="17"/>
    </row>
    <row r="2695" spans="1:26" x14ac:dyDescent="0.25">
      <c r="A2695">
        <v>2694</v>
      </c>
      <c r="B2695" s="17" t="s">
        <v>1971</v>
      </c>
      <c r="C2695" s="17">
        <v>3230</v>
      </c>
      <c r="D2695" s="17" t="str">
        <f>INDEX(Hosts!$A:$O,MATCH(Places!$C2695,Hosts!$A:$A,0),MATCH(Places!D$1,Hosts!$1:$1,0))</f>
        <v>Within an hour</v>
      </c>
      <c r="E2695" s="87">
        <f>INDEX(Hosts!$A:$O,MATCH(Places!$C2695,Hosts!$A:$A,0),MATCH(Places!E$1,Hosts!$1:$1,0))</f>
        <v>0.85</v>
      </c>
      <c r="F2695" s="87">
        <f>INDEX(Hosts!$A:$O,MATCH(Places!$C2695,Hosts!$A:$A,0),MATCH(Places!F$1,Hosts!$1:$1,0))</f>
        <v>1</v>
      </c>
      <c r="G2695" s="17" t="str">
        <f>INDEX(Hosts!$A:$O,MATCH(Places!$C2695,Hosts!$A:$A,0),MATCH(Places!G$1,Hosts!$1:$1,0))</f>
        <v>No</v>
      </c>
      <c r="H2695" s="17">
        <v>16</v>
      </c>
      <c r="I2695" s="17" t="str">
        <f>INDEX(Neighborhoods!$A:$C,MATCH(Places!$H2695,Neighborhoods!$A:$A,0),MATCH(Places!I$1,Neighborhoods!$1:$1,0))</f>
        <v>Manhattan</v>
      </c>
      <c r="J2695" s="17" t="str">
        <f>INDEX(Neighborhoods!$A:$C,MATCH(Places!$H2695,Neighborhoods!$A:$A,0),MATCH(Places!J$1,Neighborhoods!$1:$1,0))</f>
        <v>Harlem</v>
      </c>
      <c r="K2695" s="17" t="s">
        <v>1</v>
      </c>
      <c r="L2695" s="17" t="str">
        <f t="shared" si="168"/>
        <v>Yes</v>
      </c>
      <c r="M2695" s="17">
        <v>3</v>
      </c>
      <c r="N2695" s="17" t="str" cm="1">
        <f t="array" ref="N2695">_xlfn.IFS(M2695&lt;=2,"Small",M2695&lt;=5,"Medium",M2695&gt;5,"Large")</f>
        <v>Medium</v>
      </c>
      <c r="O2695" s="65">
        <v>54</v>
      </c>
      <c r="P2695" s="87">
        <f t="shared" si="169"/>
        <v>0.03</v>
      </c>
      <c r="Q2695" s="68">
        <v>4.5199999999999996</v>
      </c>
      <c r="R2695" s="68" t="str" cm="1">
        <f t="array" ref="R2695">_xlfn.SWITCH(ROUND(Q2695,0),5,"Excellent",4,"Good",3,"Ok","Bad")</f>
        <v>Excellent</v>
      </c>
      <c r="S2695" s="17">
        <v>120</v>
      </c>
      <c r="T2695" s="17" t="str">
        <f t="shared" si="170"/>
        <v>No</v>
      </c>
      <c r="U2695" s="82">
        <v>42869</v>
      </c>
      <c r="V2695" s="82">
        <v>44045</v>
      </c>
      <c r="W2695" s="17">
        <v>88</v>
      </c>
      <c r="X2695" s="17" t="str">
        <f t="shared" si="171"/>
        <v>Active</v>
      </c>
      <c r="Y2695" s="17" t="s">
        <v>15616</v>
      </c>
      <c r="Z2695" s="17"/>
    </row>
    <row r="2696" spans="1:26" x14ac:dyDescent="0.25">
      <c r="A2696">
        <v>2695</v>
      </c>
      <c r="B2696" s="17" t="s">
        <v>1972</v>
      </c>
      <c r="C2696" s="17">
        <v>3231</v>
      </c>
      <c r="D2696" s="17" t="str">
        <f>INDEX(Hosts!$A:$O,MATCH(Places!$C2696,Hosts!$A:$A,0),MATCH(Places!D$1,Hosts!$1:$1,0))</f>
        <v>Within an hour</v>
      </c>
      <c r="E2696" s="87">
        <f>INDEX(Hosts!$A:$O,MATCH(Places!$C2696,Hosts!$A:$A,0),MATCH(Places!E$1,Hosts!$1:$1,0))</f>
        <v>1</v>
      </c>
      <c r="F2696" s="87">
        <f>INDEX(Hosts!$A:$O,MATCH(Places!$C2696,Hosts!$A:$A,0),MATCH(Places!F$1,Hosts!$1:$1,0))</f>
        <v>0.75</v>
      </c>
      <c r="G2696" s="17" t="str">
        <f>INDEX(Hosts!$A:$O,MATCH(Places!$C2696,Hosts!$A:$A,0),MATCH(Places!G$1,Hosts!$1:$1,0))</f>
        <v>No</v>
      </c>
      <c r="H2696" s="17">
        <v>8</v>
      </c>
      <c r="I2696" s="17" t="str">
        <f>INDEX(Neighborhoods!$A:$C,MATCH(Places!$H2696,Neighborhoods!$A:$A,0),MATCH(Places!I$1,Neighborhoods!$1:$1,0))</f>
        <v>Brooklyn</v>
      </c>
      <c r="J2696" s="17" t="str">
        <f>INDEX(Neighborhoods!$A:$C,MATCH(Places!$H2696,Neighborhoods!$A:$A,0),MATCH(Places!J$1,Neighborhoods!$1:$1,0))</f>
        <v>Bushwick</v>
      </c>
      <c r="K2696" s="17" t="s">
        <v>11822</v>
      </c>
      <c r="L2696" s="17" t="str">
        <f t="shared" si="168"/>
        <v>No</v>
      </c>
      <c r="M2696" s="17">
        <v>7</v>
      </c>
      <c r="N2696" s="17" t="str" cm="1">
        <f t="array" ref="N2696">_xlfn.IFS(M2696&lt;=2,"Small",M2696&lt;=5,"Medium",M2696&gt;5,"Large")</f>
        <v>Large</v>
      </c>
      <c r="O2696" s="65">
        <v>199</v>
      </c>
      <c r="P2696" s="87">
        <f t="shared" si="169"/>
        <v>0.03</v>
      </c>
      <c r="Q2696" s="68">
        <v>4.82</v>
      </c>
      <c r="R2696" s="68" t="str" cm="1">
        <f t="array" ref="R2696">_xlfn.SWITCH(ROUND(Q2696,0),5,"Excellent",4,"Good",3,"Ok","Bad")</f>
        <v>Excellent</v>
      </c>
      <c r="S2696" s="17">
        <v>51</v>
      </c>
      <c r="T2696" s="17" t="str">
        <f t="shared" si="170"/>
        <v>No</v>
      </c>
      <c r="U2696" s="82">
        <v>42862</v>
      </c>
      <c r="V2696" s="82">
        <v>43899</v>
      </c>
      <c r="W2696" s="17">
        <v>141</v>
      </c>
      <c r="X2696" s="17" t="str">
        <f t="shared" si="171"/>
        <v>Active</v>
      </c>
      <c r="Y2696" s="17" t="s">
        <v>15615</v>
      </c>
      <c r="Z2696" s="17"/>
    </row>
    <row r="2697" spans="1:26" x14ac:dyDescent="0.25">
      <c r="A2697">
        <v>2696</v>
      </c>
      <c r="B2697" s="17" t="s">
        <v>13780</v>
      </c>
      <c r="C2697" s="17">
        <v>2554</v>
      </c>
      <c r="D2697" s="17" t="str">
        <f>INDEX(Hosts!$A:$O,MATCH(Places!$C2697,Hosts!$A:$A,0),MATCH(Places!D$1,Hosts!$1:$1,0))</f>
        <v>Within an hour</v>
      </c>
      <c r="E2697" s="87">
        <f>INDEX(Hosts!$A:$O,MATCH(Places!$C2697,Hosts!$A:$A,0),MATCH(Places!E$1,Hosts!$1:$1,0))</f>
        <v>0.98</v>
      </c>
      <c r="F2697" s="87">
        <f>INDEX(Hosts!$A:$O,MATCH(Places!$C2697,Hosts!$A:$A,0),MATCH(Places!F$1,Hosts!$1:$1,0))</f>
        <v>0.99</v>
      </c>
      <c r="G2697" s="17" t="str">
        <f>INDEX(Hosts!$A:$O,MATCH(Places!$C2697,Hosts!$A:$A,0),MATCH(Places!G$1,Hosts!$1:$1,0))</f>
        <v>Yes</v>
      </c>
      <c r="H2697" s="17">
        <v>12</v>
      </c>
      <c r="I2697" s="17" t="str">
        <f>INDEX(Neighborhoods!$A:$C,MATCH(Places!$H2697,Neighborhoods!$A:$A,0),MATCH(Places!I$1,Neighborhoods!$1:$1,0))</f>
        <v>Brooklyn</v>
      </c>
      <c r="J2697" s="17" t="str">
        <f>INDEX(Neighborhoods!$A:$C,MATCH(Places!$H2697,Neighborhoods!$A:$A,0),MATCH(Places!J$1,Neighborhoods!$1:$1,0))</f>
        <v>Williamsburg</v>
      </c>
      <c r="K2697" s="17" t="s">
        <v>1</v>
      </c>
      <c r="L2697" s="17" t="str">
        <f t="shared" si="168"/>
        <v>Yes</v>
      </c>
      <c r="M2697" s="17">
        <v>5</v>
      </c>
      <c r="N2697" s="17" t="str" cm="1">
        <f t="array" ref="N2697">_xlfn.IFS(M2697&lt;=2,"Small",M2697&lt;=5,"Medium",M2697&gt;5,"Large")</f>
        <v>Medium</v>
      </c>
      <c r="O2697" s="65">
        <v>141</v>
      </c>
      <c r="P2697" s="87">
        <f t="shared" si="169"/>
        <v>0.03</v>
      </c>
      <c r="Q2697" s="68">
        <v>4.83</v>
      </c>
      <c r="R2697" s="68" t="str" cm="1">
        <f t="array" ref="R2697">_xlfn.SWITCH(ROUND(Q2697,0),5,"Excellent",4,"Good",3,"Ok","Bad")</f>
        <v>Excellent</v>
      </c>
      <c r="S2697" s="17">
        <v>128</v>
      </c>
      <c r="T2697" s="17" t="str">
        <f t="shared" si="170"/>
        <v>Yes</v>
      </c>
      <c r="U2697" s="82">
        <v>43412</v>
      </c>
      <c r="V2697" s="82">
        <v>44045</v>
      </c>
      <c r="W2697" s="17">
        <v>49</v>
      </c>
      <c r="X2697" s="17" t="str">
        <f t="shared" si="171"/>
        <v>Active</v>
      </c>
      <c r="Y2697" s="17" t="s">
        <v>15615</v>
      </c>
      <c r="Z2697" s="17"/>
    </row>
    <row r="2698" spans="1:26" x14ac:dyDescent="0.25">
      <c r="A2698">
        <v>2697</v>
      </c>
      <c r="B2698" s="17" t="s">
        <v>14303</v>
      </c>
      <c r="C2698" s="17">
        <v>2867</v>
      </c>
      <c r="D2698" s="17" t="str">
        <f>INDEX(Hosts!$A:$O,MATCH(Places!$C2698,Hosts!$A:$A,0),MATCH(Places!D$1,Hosts!$1:$1,0))</f>
        <v>Within an hour</v>
      </c>
      <c r="E2698" s="87">
        <f>INDEX(Hosts!$A:$O,MATCH(Places!$C2698,Hosts!$A:$A,0),MATCH(Places!E$1,Hosts!$1:$1,0))</f>
        <v>1</v>
      </c>
      <c r="F2698" s="87">
        <f>INDEX(Hosts!$A:$O,MATCH(Places!$C2698,Hosts!$A:$A,0),MATCH(Places!F$1,Hosts!$1:$1,0))</f>
        <v>0.94</v>
      </c>
      <c r="G2698" s="17" t="str">
        <f>INDEX(Hosts!$A:$O,MATCH(Places!$C2698,Hosts!$A:$A,0),MATCH(Places!G$1,Hosts!$1:$1,0))</f>
        <v>Yes</v>
      </c>
      <c r="H2698" s="17">
        <v>26</v>
      </c>
      <c r="I2698" s="17" t="str">
        <f>INDEX(Neighborhoods!$A:$C,MATCH(Places!$H2698,Neighborhoods!$A:$A,0),MATCH(Places!I$1,Neighborhoods!$1:$1,0))</f>
        <v>Queens</v>
      </c>
      <c r="J2698" s="17" t="str">
        <f>INDEX(Neighborhoods!$A:$C,MATCH(Places!$H2698,Neighborhoods!$A:$A,0),MATCH(Places!J$1,Neighborhoods!$1:$1,0))</f>
        <v>Sunnyside</v>
      </c>
      <c r="K2698" s="17" t="s">
        <v>11822</v>
      </c>
      <c r="L2698" s="17" t="str">
        <f t="shared" si="168"/>
        <v>No</v>
      </c>
      <c r="M2698" s="17">
        <v>4</v>
      </c>
      <c r="N2698" s="17" t="str" cm="1">
        <f t="array" ref="N2698">_xlfn.IFS(M2698&lt;=2,"Small",M2698&lt;=5,"Medium",M2698&gt;5,"Large")</f>
        <v>Medium</v>
      </c>
      <c r="O2698" s="65">
        <v>82</v>
      </c>
      <c r="P2698" s="87">
        <f t="shared" si="169"/>
        <v>0.03</v>
      </c>
      <c r="Q2698" s="68">
        <v>4.83</v>
      </c>
      <c r="R2698" s="68" t="str" cm="1">
        <f t="array" ref="R2698">_xlfn.SWITCH(ROUND(Q2698,0),5,"Excellent",4,"Good",3,"Ok","Bad")</f>
        <v>Excellent</v>
      </c>
      <c r="S2698" s="17">
        <v>132</v>
      </c>
      <c r="T2698" s="17" t="str">
        <f t="shared" si="170"/>
        <v>Yes</v>
      </c>
      <c r="U2698" s="82">
        <v>42870</v>
      </c>
      <c r="V2698" s="82">
        <v>44032</v>
      </c>
      <c r="W2698" s="17">
        <v>197</v>
      </c>
      <c r="X2698" s="17" t="str">
        <f t="shared" si="171"/>
        <v>Active</v>
      </c>
      <c r="Y2698" s="17" t="s">
        <v>15615</v>
      </c>
      <c r="Z2698" s="17"/>
    </row>
    <row r="2699" spans="1:26" x14ac:dyDescent="0.25">
      <c r="A2699">
        <v>2698</v>
      </c>
      <c r="B2699" s="17" t="s">
        <v>1973</v>
      </c>
      <c r="C2699" s="17">
        <v>3234</v>
      </c>
      <c r="D2699" s="17" t="str">
        <f>INDEX(Hosts!$A:$O,MATCH(Places!$C2699,Hosts!$A:$A,0),MATCH(Places!D$1,Hosts!$1:$1,0))</f>
        <v>Within an hour</v>
      </c>
      <c r="E2699" s="87">
        <f>INDEX(Hosts!$A:$O,MATCH(Places!$C2699,Hosts!$A:$A,0),MATCH(Places!E$1,Hosts!$1:$1,0))</f>
        <v>1</v>
      </c>
      <c r="F2699" s="87">
        <f>INDEX(Hosts!$A:$O,MATCH(Places!$C2699,Hosts!$A:$A,0),MATCH(Places!F$1,Hosts!$1:$1,0))</f>
        <v>1</v>
      </c>
      <c r="G2699" s="17" t="str">
        <f>INDEX(Hosts!$A:$O,MATCH(Places!$C2699,Hosts!$A:$A,0),MATCH(Places!G$1,Hosts!$1:$1,0))</f>
        <v>No</v>
      </c>
      <c r="H2699" s="17">
        <v>12</v>
      </c>
      <c r="I2699" s="17" t="str">
        <f>INDEX(Neighborhoods!$A:$C,MATCH(Places!$H2699,Neighborhoods!$A:$A,0),MATCH(Places!I$1,Neighborhoods!$1:$1,0))</f>
        <v>Brooklyn</v>
      </c>
      <c r="J2699" s="17" t="str">
        <f>INDEX(Neighborhoods!$A:$C,MATCH(Places!$H2699,Neighborhoods!$A:$A,0),MATCH(Places!J$1,Neighborhoods!$1:$1,0))</f>
        <v>Williamsburg</v>
      </c>
      <c r="K2699" s="17" t="s">
        <v>1</v>
      </c>
      <c r="L2699" s="17" t="str">
        <f t="shared" si="168"/>
        <v>Yes</v>
      </c>
      <c r="M2699" s="17">
        <v>2</v>
      </c>
      <c r="N2699" s="17" t="str" cm="1">
        <f t="array" ref="N2699">_xlfn.IFS(M2699&lt;=2,"Small",M2699&lt;=5,"Medium",M2699&gt;5,"Large")</f>
        <v>Small</v>
      </c>
      <c r="O2699" s="65">
        <v>71</v>
      </c>
      <c r="P2699" s="87">
        <f t="shared" si="169"/>
        <v>0.03</v>
      </c>
      <c r="Q2699" s="68">
        <v>4.2699999999999996</v>
      </c>
      <c r="R2699" s="68" t="str" cm="1">
        <f t="array" ref="R2699">_xlfn.SWITCH(ROUND(Q2699,0),5,"Excellent",4,"Good",3,"Ok","Bad")</f>
        <v>Good</v>
      </c>
      <c r="S2699" s="17">
        <v>15</v>
      </c>
      <c r="T2699" s="17" t="str">
        <f t="shared" si="170"/>
        <v>No</v>
      </c>
      <c r="U2699" s="82">
        <v>42862</v>
      </c>
      <c r="V2699" s="82">
        <v>43708</v>
      </c>
      <c r="W2699" s="17">
        <v>0</v>
      </c>
      <c r="X2699" s="17" t="str">
        <f t="shared" si="171"/>
        <v>Inactive</v>
      </c>
      <c r="Y2699" s="17" t="s">
        <v>15616</v>
      </c>
      <c r="Z2699" s="17"/>
    </row>
    <row r="2700" spans="1:26" x14ac:dyDescent="0.25">
      <c r="A2700">
        <v>2699</v>
      </c>
      <c r="B2700" s="17" t="s">
        <v>1974</v>
      </c>
      <c r="C2700" s="17">
        <v>1407</v>
      </c>
      <c r="D2700" s="17" t="str">
        <f>INDEX(Hosts!$A:$O,MATCH(Places!$C2700,Hosts!$A:$A,0),MATCH(Places!D$1,Hosts!$1:$1,0))</f>
        <v>Within an hour</v>
      </c>
      <c r="E2700" s="87">
        <f>INDEX(Hosts!$A:$O,MATCH(Places!$C2700,Hosts!$A:$A,0),MATCH(Places!E$1,Hosts!$1:$1,0))</f>
        <v>1</v>
      </c>
      <c r="F2700" s="87">
        <f>INDEX(Hosts!$A:$O,MATCH(Places!$C2700,Hosts!$A:$A,0),MATCH(Places!F$1,Hosts!$1:$1,0))</f>
        <v>0.92</v>
      </c>
      <c r="G2700" s="17" t="str">
        <f>INDEX(Hosts!$A:$O,MATCH(Places!$C2700,Hosts!$A:$A,0),MATCH(Places!G$1,Hosts!$1:$1,0))</f>
        <v>Yes</v>
      </c>
      <c r="H2700" s="17">
        <v>16</v>
      </c>
      <c r="I2700" s="17" t="str">
        <f>INDEX(Neighborhoods!$A:$C,MATCH(Places!$H2700,Neighborhoods!$A:$A,0),MATCH(Places!I$1,Neighborhoods!$1:$1,0))</f>
        <v>Manhattan</v>
      </c>
      <c r="J2700" s="17" t="str">
        <f>INDEX(Neighborhoods!$A:$C,MATCH(Places!$H2700,Neighborhoods!$A:$A,0),MATCH(Places!J$1,Neighborhoods!$1:$1,0))</f>
        <v>Harlem</v>
      </c>
      <c r="K2700" s="17" t="s">
        <v>11822</v>
      </c>
      <c r="L2700" s="17" t="str">
        <f t="shared" si="168"/>
        <v>No</v>
      </c>
      <c r="M2700" s="17">
        <v>2</v>
      </c>
      <c r="N2700" s="17" t="str" cm="1">
        <f t="array" ref="N2700">_xlfn.IFS(M2700&lt;=2,"Small",M2700&lt;=5,"Medium",M2700&gt;5,"Large")</f>
        <v>Small</v>
      </c>
      <c r="O2700" s="65">
        <v>153</v>
      </c>
      <c r="P2700" s="87">
        <f t="shared" si="169"/>
        <v>0.03</v>
      </c>
      <c r="Q2700" s="68">
        <v>4.91</v>
      </c>
      <c r="R2700" s="68" t="str" cm="1">
        <f t="array" ref="R2700">_xlfn.SWITCH(ROUND(Q2700,0),5,"Excellent",4,"Good",3,"Ok","Bad")</f>
        <v>Excellent</v>
      </c>
      <c r="S2700" s="17">
        <v>35</v>
      </c>
      <c r="T2700" s="17" t="str">
        <f t="shared" si="170"/>
        <v>No</v>
      </c>
      <c r="U2700" s="82">
        <v>42873</v>
      </c>
      <c r="V2700" s="82">
        <v>44058</v>
      </c>
      <c r="W2700" s="17">
        <v>312</v>
      </c>
      <c r="X2700" s="17" t="str">
        <f t="shared" si="171"/>
        <v>Active</v>
      </c>
      <c r="Y2700" s="17" t="s">
        <v>15615</v>
      </c>
      <c r="Z2700" s="17"/>
    </row>
    <row r="2701" spans="1:26" x14ac:dyDescent="0.25">
      <c r="A2701">
        <v>2700</v>
      </c>
      <c r="B2701" s="17" t="s">
        <v>14990</v>
      </c>
      <c r="C2701" s="17">
        <v>981</v>
      </c>
      <c r="D2701" s="17" t="str">
        <f>INDEX(Hosts!$A:$O,MATCH(Places!$C2701,Hosts!$A:$A,0),MATCH(Places!D$1,Hosts!$1:$1,0))</f>
        <v>Within a day</v>
      </c>
      <c r="E2701" s="87">
        <f>INDEX(Hosts!$A:$O,MATCH(Places!$C2701,Hosts!$A:$A,0),MATCH(Places!E$1,Hosts!$1:$1,0))</f>
        <v>1</v>
      </c>
      <c r="F2701" s="87">
        <f>INDEX(Hosts!$A:$O,MATCH(Places!$C2701,Hosts!$A:$A,0),MATCH(Places!F$1,Hosts!$1:$1,0))</f>
        <v>0.67</v>
      </c>
      <c r="G2701" s="17" t="str">
        <f>INDEX(Hosts!$A:$O,MATCH(Places!$C2701,Hosts!$A:$A,0),MATCH(Places!G$1,Hosts!$1:$1,0))</f>
        <v>No</v>
      </c>
      <c r="H2701" s="17">
        <v>8</v>
      </c>
      <c r="I2701" s="17" t="str">
        <f>INDEX(Neighborhoods!$A:$C,MATCH(Places!$H2701,Neighborhoods!$A:$A,0),MATCH(Places!I$1,Neighborhoods!$1:$1,0))</f>
        <v>Brooklyn</v>
      </c>
      <c r="J2701" s="17" t="str">
        <f>INDEX(Neighborhoods!$A:$C,MATCH(Places!$H2701,Neighborhoods!$A:$A,0),MATCH(Places!J$1,Neighborhoods!$1:$1,0))</f>
        <v>Bushwick</v>
      </c>
      <c r="K2701" s="17" t="s">
        <v>1</v>
      </c>
      <c r="L2701" s="17" t="str">
        <f t="shared" si="168"/>
        <v>Yes</v>
      </c>
      <c r="M2701" s="17">
        <v>2</v>
      </c>
      <c r="N2701" s="17" t="str" cm="1">
        <f t="array" ref="N2701">_xlfn.IFS(M2701&lt;=2,"Small",M2701&lt;=5,"Medium",M2701&gt;5,"Large")</f>
        <v>Small</v>
      </c>
      <c r="O2701" s="65">
        <v>75</v>
      </c>
      <c r="P2701" s="87">
        <f t="shared" si="169"/>
        <v>0.03</v>
      </c>
      <c r="Q2701" s="68">
        <v>4.67</v>
      </c>
      <c r="R2701" s="68" t="str" cm="1">
        <f t="array" ref="R2701">_xlfn.SWITCH(ROUND(Q2701,0),5,"Excellent",4,"Good",3,"Ok","Bad")</f>
        <v>Excellent</v>
      </c>
      <c r="S2701" s="17">
        <v>3</v>
      </c>
      <c r="T2701" s="17" t="str">
        <f t="shared" si="170"/>
        <v>No</v>
      </c>
      <c r="U2701" s="82">
        <v>42871</v>
      </c>
      <c r="V2701" s="82">
        <v>43108</v>
      </c>
      <c r="W2701" s="17">
        <v>87</v>
      </c>
      <c r="X2701" s="17" t="str">
        <f t="shared" si="171"/>
        <v>Active</v>
      </c>
      <c r="Y2701" s="17" t="s">
        <v>15615</v>
      </c>
      <c r="Z2701" s="17"/>
    </row>
    <row r="2702" spans="1:26" x14ac:dyDescent="0.25">
      <c r="A2702">
        <v>2701</v>
      </c>
      <c r="B2702" s="17" t="s">
        <v>1975</v>
      </c>
      <c r="C2702" s="17">
        <v>3229</v>
      </c>
      <c r="D2702" s="17" t="str">
        <f>INDEX(Hosts!$A:$O,MATCH(Places!$C2702,Hosts!$A:$A,0),MATCH(Places!D$1,Hosts!$1:$1,0))</f>
        <v>Within a few hours</v>
      </c>
      <c r="E2702" s="87">
        <f>INDEX(Hosts!$A:$O,MATCH(Places!$C2702,Hosts!$A:$A,0),MATCH(Places!E$1,Hosts!$1:$1,0))</f>
        <v>1</v>
      </c>
      <c r="F2702" s="87">
        <f>INDEX(Hosts!$A:$O,MATCH(Places!$C2702,Hosts!$A:$A,0),MATCH(Places!F$1,Hosts!$1:$1,0))</f>
        <v>0.72</v>
      </c>
      <c r="G2702" s="17" t="str">
        <f>INDEX(Hosts!$A:$O,MATCH(Places!$C2702,Hosts!$A:$A,0),MATCH(Places!G$1,Hosts!$1:$1,0))</f>
        <v>No</v>
      </c>
      <c r="H2702" s="17">
        <v>29</v>
      </c>
      <c r="I2702" s="17" t="str">
        <f>INDEX(Neighborhoods!$A:$C,MATCH(Places!$H2702,Neighborhoods!$A:$A,0),MATCH(Places!I$1,Neighborhoods!$1:$1,0))</f>
        <v>Staten Island</v>
      </c>
      <c r="J2702" s="17" t="str">
        <f>INDEX(Neighborhoods!$A:$C,MATCH(Places!$H2702,Neighborhoods!$A:$A,0),MATCH(Places!J$1,Neighborhoods!$1:$1,0))</f>
        <v>Stapleton</v>
      </c>
      <c r="K2702" s="17" t="s">
        <v>1</v>
      </c>
      <c r="L2702" s="17" t="str">
        <f t="shared" si="168"/>
        <v>Yes</v>
      </c>
      <c r="M2702" s="17">
        <v>2</v>
      </c>
      <c r="N2702" s="17" t="str" cm="1">
        <f t="array" ref="N2702">_xlfn.IFS(M2702&lt;=2,"Small",M2702&lt;=5,"Medium",M2702&gt;5,"Large")</f>
        <v>Small</v>
      </c>
      <c r="O2702" s="65">
        <v>49</v>
      </c>
      <c r="P2702" s="87">
        <f t="shared" si="169"/>
        <v>0.03</v>
      </c>
      <c r="Q2702" s="68">
        <v>4.76</v>
      </c>
      <c r="R2702" s="68" t="str" cm="1">
        <f t="array" ref="R2702">_xlfn.SWITCH(ROUND(Q2702,0),5,"Excellent",4,"Good",3,"Ok","Bad")</f>
        <v>Excellent</v>
      </c>
      <c r="S2702" s="17">
        <v>49</v>
      </c>
      <c r="T2702" s="17" t="str">
        <f t="shared" si="170"/>
        <v>No</v>
      </c>
      <c r="U2702" s="82">
        <v>42945</v>
      </c>
      <c r="V2702" s="82">
        <v>43839</v>
      </c>
      <c r="W2702" s="17">
        <v>85</v>
      </c>
      <c r="X2702" s="17" t="str">
        <f t="shared" si="171"/>
        <v>Active</v>
      </c>
      <c r="Y2702" s="17" t="s">
        <v>15615</v>
      </c>
      <c r="Z2702" s="17"/>
    </row>
    <row r="2703" spans="1:26" x14ac:dyDescent="0.25">
      <c r="A2703">
        <v>2702</v>
      </c>
      <c r="B2703" s="17" t="s">
        <v>13566</v>
      </c>
      <c r="C2703" s="17">
        <v>1200</v>
      </c>
      <c r="D2703" s="17" t="str">
        <f>INDEX(Hosts!$A:$O,MATCH(Places!$C2703,Hosts!$A:$A,0),MATCH(Places!D$1,Hosts!$1:$1,0))</f>
        <v>Within an hour</v>
      </c>
      <c r="E2703" s="87">
        <f>INDEX(Hosts!$A:$O,MATCH(Places!$C2703,Hosts!$A:$A,0),MATCH(Places!E$1,Hosts!$1:$1,0))</f>
        <v>1</v>
      </c>
      <c r="F2703" s="87">
        <f>INDEX(Hosts!$A:$O,MATCH(Places!$C2703,Hosts!$A:$A,0),MATCH(Places!F$1,Hosts!$1:$1,0))</f>
        <v>1</v>
      </c>
      <c r="G2703" s="17" t="str">
        <f>INDEX(Hosts!$A:$O,MATCH(Places!$C2703,Hosts!$A:$A,0),MATCH(Places!G$1,Hosts!$1:$1,0))</f>
        <v>Yes</v>
      </c>
      <c r="H2703" s="17">
        <v>16</v>
      </c>
      <c r="I2703" s="17" t="str">
        <f>INDEX(Neighborhoods!$A:$C,MATCH(Places!$H2703,Neighborhoods!$A:$A,0),MATCH(Places!I$1,Neighborhoods!$1:$1,0))</f>
        <v>Manhattan</v>
      </c>
      <c r="J2703" s="17" t="str">
        <f>INDEX(Neighborhoods!$A:$C,MATCH(Places!$H2703,Neighborhoods!$A:$A,0),MATCH(Places!J$1,Neighborhoods!$1:$1,0))</f>
        <v>Harlem</v>
      </c>
      <c r="K2703" s="17" t="s">
        <v>1</v>
      </c>
      <c r="L2703" s="17" t="str">
        <f t="shared" si="168"/>
        <v>Yes</v>
      </c>
      <c r="M2703" s="17">
        <v>1</v>
      </c>
      <c r="N2703" s="17" t="str" cm="1">
        <f t="array" ref="N2703">_xlfn.IFS(M2703&lt;=2,"Small",M2703&lt;=5,"Medium",M2703&gt;5,"Large")</f>
        <v>Small</v>
      </c>
      <c r="O2703" s="65">
        <v>48</v>
      </c>
      <c r="P2703" s="87">
        <f t="shared" si="169"/>
        <v>0.03</v>
      </c>
      <c r="Q2703" s="68">
        <v>4.83</v>
      </c>
      <c r="R2703" s="68" t="str" cm="1">
        <f t="array" ref="R2703">_xlfn.SWITCH(ROUND(Q2703,0),5,"Excellent",4,"Good",3,"Ok","Bad")</f>
        <v>Excellent</v>
      </c>
      <c r="S2703" s="17">
        <v>42</v>
      </c>
      <c r="T2703" s="17" t="str">
        <f t="shared" si="170"/>
        <v>No</v>
      </c>
      <c r="U2703" s="82">
        <v>42873</v>
      </c>
      <c r="V2703" s="82">
        <v>43890</v>
      </c>
      <c r="W2703" s="17">
        <v>198</v>
      </c>
      <c r="X2703" s="17" t="str">
        <f t="shared" si="171"/>
        <v>Active</v>
      </c>
      <c r="Y2703" s="17" t="s">
        <v>15616</v>
      </c>
      <c r="Z2703" s="17"/>
    </row>
    <row r="2704" spans="1:26" x14ac:dyDescent="0.25">
      <c r="A2704">
        <v>2703</v>
      </c>
      <c r="B2704" s="17" t="s">
        <v>1976</v>
      </c>
      <c r="C2704" s="17">
        <v>1979</v>
      </c>
      <c r="D2704" s="17" t="str">
        <f>INDEX(Hosts!$A:$O,MATCH(Places!$C2704,Hosts!$A:$A,0),MATCH(Places!D$1,Hosts!$1:$1,0))</f>
        <v>A few days or more</v>
      </c>
      <c r="E2704" s="87">
        <f>INDEX(Hosts!$A:$O,MATCH(Places!$C2704,Hosts!$A:$A,0),MATCH(Places!E$1,Hosts!$1:$1,0))</f>
        <v>0.38</v>
      </c>
      <c r="F2704" s="87">
        <f>INDEX(Hosts!$A:$O,MATCH(Places!$C2704,Hosts!$A:$A,0),MATCH(Places!F$1,Hosts!$1:$1,0))</f>
        <v>0.45</v>
      </c>
      <c r="G2704" s="17" t="str">
        <f>INDEX(Hosts!$A:$O,MATCH(Places!$C2704,Hosts!$A:$A,0),MATCH(Places!G$1,Hosts!$1:$1,0))</f>
        <v>No</v>
      </c>
      <c r="H2704" s="17">
        <v>12</v>
      </c>
      <c r="I2704" s="17" t="str">
        <f>INDEX(Neighborhoods!$A:$C,MATCH(Places!$H2704,Neighborhoods!$A:$A,0),MATCH(Places!I$1,Neighborhoods!$1:$1,0))</f>
        <v>Brooklyn</v>
      </c>
      <c r="J2704" s="17" t="str">
        <f>INDEX(Neighborhoods!$A:$C,MATCH(Places!$H2704,Neighborhoods!$A:$A,0),MATCH(Places!J$1,Neighborhoods!$1:$1,0))</f>
        <v>Williamsburg</v>
      </c>
      <c r="K2704" s="17" t="s">
        <v>11822</v>
      </c>
      <c r="L2704" s="17" t="str">
        <f t="shared" si="168"/>
        <v>No</v>
      </c>
      <c r="M2704" s="17">
        <v>4</v>
      </c>
      <c r="N2704" s="17" t="str" cm="1">
        <f t="array" ref="N2704">_xlfn.IFS(M2704&lt;=2,"Small",M2704&lt;=5,"Medium",M2704&gt;5,"Large")</f>
        <v>Medium</v>
      </c>
      <c r="O2704" s="65">
        <v>180</v>
      </c>
      <c r="P2704" s="87">
        <f t="shared" si="169"/>
        <v>0.03</v>
      </c>
      <c r="Q2704" s="68">
        <v>4.8600000000000003</v>
      </c>
      <c r="R2704" s="68" t="str" cm="1">
        <f t="array" ref="R2704">_xlfn.SWITCH(ROUND(Q2704,0),5,"Excellent",4,"Good",3,"Ok","Bad")</f>
        <v>Excellent</v>
      </c>
      <c r="S2704" s="17">
        <v>7</v>
      </c>
      <c r="T2704" s="17" t="str">
        <f t="shared" si="170"/>
        <v>No</v>
      </c>
      <c r="U2704" s="82">
        <v>42903</v>
      </c>
      <c r="V2704" s="82">
        <v>43219</v>
      </c>
      <c r="W2704" s="17">
        <v>180</v>
      </c>
      <c r="X2704" s="17" t="str">
        <f t="shared" si="171"/>
        <v>Active</v>
      </c>
      <c r="Y2704" s="17" t="s">
        <v>15615</v>
      </c>
      <c r="Z2704" s="17"/>
    </row>
    <row r="2705" spans="1:26" x14ac:dyDescent="0.25">
      <c r="A2705">
        <v>2704</v>
      </c>
      <c r="B2705" s="17" t="s">
        <v>14092</v>
      </c>
      <c r="C2705" s="17">
        <v>2368</v>
      </c>
      <c r="D2705" s="17" t="str">
        <f>INDEX(Hosts!$A:$O,MATCH(Places!$C2705,Hosts!$A:$A,0),MATCH(Places!D$1,Hosts!$1:$1,0))</f>
        <v>Within a few hours</v>
      </c>
      <c r="E2705" s="87">
        <f>INDEX(Hosts!$A:$O,MATCH(Places!$C2705,Hosts!$A:$A,0),MATCH(Places!E$1,Hosts!$1:$1,0))</f>
        <v>1</v>
      </c>
      <c r="F2705" s="87">
        <f>INDEX(Hosts!$A:$O,MATCH(Places!$C2705,Hosts!$A:$A,0),MATCH(Places!F$1,Hosts!$1:$1,0))</f>
        <v>0.88</v>
      </c>
      <c r="G2705" s="17" t="str">
        <f>INDEX(Hosts!$A:$O,MATCH(Places!$C2705,Hosts!$A:$A,0),MATCH(Places!G$1,Hosts!$1:$1,0))</f>
        <v>Yes</v>
      </c>
      <c r="H2705" s="17">
        <v>29</v>
      </c>
      <c r="I2705" s="17" t="str">
        <f>INDEX(Neighborhoods!$A:$C,MATCH(Places!$H2705,Neighborhoods!$A:$A,0),MATCH(Places!I$1,Neighborhoods!$1:$1,0))</f>
        <v>Staten Island</v>
      </c>
      <c r="J2705" s="17" t="str">
        <f>INDEX(Neighborhoods!$A:$C,MATCH(Places!$H2705,Neighborhoods!$A:$A,0),MATCH(Places!J$1,Neighborhoods!$1:$1,0))</f>
        <v>Stapleton</v>
      </c>
      <c r="K2705" s="17" t="s">
        <v>1</v>
      </c>
      <c r="L2705" s="17" t="str">
        <f t="shared" si="168"/>
        <v>Yes</v>
      </c>
      <c r="M2705" s="17">
        <v>2</v>
      </c>
      <c r="N2705" s="17" t="str" cm="1">
        <f t="array" ref="N2705">_xlfn.IFS(M2705&lt;=2,"Small",M2705&lt;=5,"Medium",M2705&gt;5,"Large")</f>
        <v>Small</v>
      </c>
      <c r="O2705" s="65">
        <v>60</v>
      </c>
      <c r="P2705" s="87">
        <f t="shared" si="169"/>
        <v>0.03</v>
      </c>
      <c r="Q2705" s="68">
        <v>5</v>
      </c>
      <c r="R2705" s="68" t="str" cm="1">
        <f t="array" ref="R2705">_xlfn.SWITCH(ROUND(Q2705,0),5,"Excellent",4,"Good",3,"Ok","Bad")</f>
        <v>Excellent</v>
      </c>
      <c r="S2705" s="17">
        <v>8</v>
      </c>
      <c r="T2705" s="17" t="str">
        <f t="shared" si="170"/>
        <v>No</v>
      </c>
      <c r="U2705" s="82">
        <v>43856</v>
      </c>
      <c r="V2705" s="82">
        <v>44048</v>
      </c>
      <c r="W2705" s="17">
        <v>105</v>
      </c>
      <c r="X2705" s="17" t="str">
        <f t="shared" si="171"/>
        <v>Active</v>
      </c>
      <c r="Y2705" s="17" t="s">
        <v>15615</v>
      </c>
      <c r="Z2705" s="17"/>
    </row>
    <row r="2706" spans="1:26" x14ac:dyDescent="0.25">
      <c r="A2706">
        <v>2705</v>
      </c>
      <c r="B2706" s="17" t="s">
        <v>1977</v>
      </c>
      <c r="C2706" s="17">
        <v>1208</v>
      </c>
      <c r="D2706" s="17" t="str">
        <f>INDEX(Hosts!$A:$O,MATCH(Places!$C2706,Hosts!$A:$A,0),MATCH(Places!D$1,Hosts!$1:$1,0))</f>
        <v>Within an hour</v>
      </c>
      <c r="E2706" s="87">
        <f>INDEX(Hosts!$A:$O,MATCH(Places!$C2706,Hosts!$A:$A,0),MATCH(Places!E$1,Hosts!$1:$1,0))</f>
        <v>1</v>
      </c>
      <c r="F2706" s="87">
        <f>INDEX(Hosts!$A:$O,MATCH(Places!$C2706,Hosts!$A:$A,0),MATCH(Places!F$1,Hosts!$1:$1,0))</f>
        <v>1</v>
      </c>
      <c r="G2706" s="17" t="str">
        <f>INDEX(Hosts!$A:$O,MATCH(Places!$C2706,Hosts!$A:$A,0),MATCH(Places!G$1,Hosts!$1:$1,0))</f>
        <v>Yes</v>
      </c>
      <c r="H2706" s="17">
        <v>12</v>
      </c>
      <c r="I2706" s="17" t="str">
        <f>INDEX(Neighborhoods!$A:$C,MATCH(Places!$H2706,Neighborhoods!$A:$A,0),MATCH(Places!I$1,Neighborhoods!$1:$1,0))</f>
        <v>Brooklyn</v>
      </c>
      <c r="J2706" s="17" t="str">
        <f>INDEX(Neighborhoods!$A:$C,MATCH(Places!$H2706,Neighborhoods!$A:$A,0),MATCH(Places!J$1,Neighborhoods!$1:$1,0))</f>
        <v>Williamsburg</v>
      </c>
      <c r="K2706" s="17" t="s">
        <v>11822</v>
      </c>
      <c r="L2706" s="17" t="str">
        <f t="shared" si="168"/>
        <v>No</v>
      </c>
      <c r="M2706" s="17">
        <v>4</v>
      </c>
      <c r="N2706" s="17" t="str" cm="1">
        <f t="array" ref="N2706">_xlfn.IFS(M2706&lt;=2,"Small",M2706&lt;=5,"Medium",M2706&gt;5,"Large")</f>
        <v>Medium</v>
      </c>
      <c r="O2706" s="65">
        <v>234</v>
      </c>
      <c r="P2706" s="87">
        <f t="shared" si="169"/>
        <v>0.04</v>
      </c>
      <c r="Q2706" s="68">
        <v>4.97</v>
      </c>
      <c r="R2706" s="68" t="str" cm="1">
        <f t="array" ref="R2706">_xlfn.SWITCH(ROUND(Q2706,0),5,"Excellent",4,"Good",3,"Ok","Bad")</f>
        <v>Excellent</v>
      </c>
      <c r="S2706" s="17">
        <v>37</v>
      </c>
      <c r="T2706" s="17" t="str">
        <f t="shared" si="170"/>
        <v>No</v>
      </c>
      <c r="U2706" s="82">
        <v>42885</v>
      </c>
      <c r="V2706" s="82">
        <v>43694</v>
      </c>
      <c r="W2706" s="17">
        <v>11</v>
      </c>
      <c r="X2706" s="17" t="str">
        <f t="shared" si="171"/>
        <v>Active</v>
      </c>
      <c r="Y2706" s="17" t="s">
        <v>15615</v>
      </c>
      <c r="Z2706" s="17"/>
    </row>
    <row r="2707" spans="1:26" x14ac:dyDescent="0.25">
      <c r="A2707">
        <v>2706</v>
      </c>
      <c r="B2707" s="17" t="s">
        <v>1978</v>
      </c>
      <c r="C2707" s="17">
        <v>3208</v>
      </c>
      <c r="D2707" s="17" t="str">
        <f>INDEX(Hosts!$A:$O,MATCH(Places!$C2707,Hosts!$A:$A,0),MATCH(Places!D$1,Hosts!$1:$1,0))</f>
        <v>Within an hour</v>
      </c>
      <c r="E2707" s="87">
        <f>INDEX(Hosts!$A:$O,MATCH(Places!$C2707,Hosts!$A:$A,0),MATCH(Places!E$1,Hosts!$1:$1,0))</f>
        <v>1</v>
      </c>
      <c r="F2707" s="87">
        <f>INDEX(Hosts!$A:$O,MATCH(Places!$C2707,Hosts!$A:$A,0),MATCH(Places!F$1,Hosts!$1:$1,0))</f>
        <v>0.92</v>
      </c>
      <c r="G2707" s="17" t="str">
        <f>INDEX(Hosts!$A:$O,MATCH(Places!$C2707,Hosts!$A:$A,0),MATCH(Places!G$1,Hosts!$1:$1,0))</f>
        <v>Yes</v>
      </c>
      <c r="H2707" s="17">
        <v>23</v>
      </c>
      <c r="I2707" s="17" t="str">
        <f>INDEX(Neighborhoods!$A:$C,MATCH(Places!$H2707,Neighborhoods!$A:$A,0),MATCH(Places!I$1,Neighborhoods!$1:$1,0))</f>
        <v>Queens</v>
      </c>
      <c r="J2707" s="17" t="str">
        <f>INDEX(Neighborhoods!$A:$C,MATCH(Places!$H2707,Neighborhoods!$A:$A,0),MATCH(Places!J$1,Neighborhoods!$1:$1,0))</f>
        <v>Jamaica</v>
      </c>
      <c r="K2707" s="17" t="s">
        <v>11822</v>
      </c>
      <c r="L2707" s="17" t="str">
        <f t="shared" si="168"/>
        <v>No</v>
      </c>
      <c r="M2707" s="17">
        <v>2</v>
      </c>
      <c r="N2707" s="17" t="str" cm="1">
        <f t="array" ref="N2707">_xlfn.IFS(M2707&lt;=2,"Small",M2707&lt;=5,"Medium",M2707&gt;5,"Large")</f>
        <v>Small</v>
      </c>
      <c r="O2707" s="65">
        <v>90</v>
      </c>
      <c r="P2707" s="87">
        <f t="shared" si="169"/>
        <v>0.03</v>
      </c>
      <c r="Q2707" s="68">
        <v>4.83</v>
      </c>
      <c r="R2707" s="68" t="str" cm="1">
        <f t="array" ref="R2707">_xlfn.SWITCH(ROUND(Q2707,0),5,"Excellent",4,"Good",3,"Ok","Bad")</f>
        <v>Excellent</v>
      </c>
      <c r="S2707" s="17">
        <v>24</v>
      </c>
      <c r="T2707" s="17" t="str">
        <f t="shared" si="170"/>
        <v>No</v>
      </c>
      <c r="U2707" s="82">
        <v>42876</v>
      </c>
      <c r="V2707" s="82">
        <v>43905</v>
      </c>
      <c r="W2707" s="17">
        <v>152</v>
      </c>
      <c r="X2707" s="17" t="str">
        <f t="shared" si="171"/>
        <v>Active</v>
      </c>
      <c r="Y2707" s="17" t="s">
        <v>15615</v>
      </c>
      <c r="Z2707" s="17"/>
    </row>
    <row r="2708" spans="1:26" x14ac:dyDescent="0.25">
      <c r="A2708">
        <v>2707</v>
      </c>
      <c r="B2708" s="17" t="s">
        <v>15530</v>
      </c>
      <c r="C2708" s="17">
        <v>1684</v>
      </c>
      <c r="D2708" s="17" t="str">
        <f>INDEX(Hosts!$A:$O,MATCH(Places!$C2708,Hosts!$A:$A,0),MATCH(Places!D$1,Hosts!$1:$1,0))</f>
        <v>Within an hour</v>
      </c>
      <c r="E2708" s="87">
        <f>INDEX(Hosts!$A:$O,MATCH(Places!$C2708,Hosts!$A:$A,0),MATCH(Places!E$1,Hosts!$1:$1,0))</f>
        <v>1</v>
      </c>
      <c r="F2708" s="87">
        <f>INDEX(Hosts!$A:$O,MATCH(Places!$C2708,Hosts!$A:$A,0),MATCH(Places!F$1,Hosts!$1:$1,0))</f>
        <v>0.75</v>
      </c>
      <c r="G2708" s="17" t="str">
        <f>INDEX(Hosts!$A:$O,MATCH(Places!$C2708,Hosts!$A:$A,0),MATCH(Places!G$1,Hosts!$1:$1,0))</f>
        <v>No</v>
      </c>
      <c r="H2708" s="17">
        <v>10</v>
      </c>
      <c r="I2708" s="17" t="str">
        <f>INDEX(Neighborhoods!$A:$C,MATCH(Places!$H2708,Neighborhoods!$A:$A,0),MATCH(Places!I$1,Neighborhoods!$1:$1,0))</f>
        <v>Brooklyn</v>
      </c>
      <c r="J2708" s="17" t="str">
        <f>INDEX(Neighborhoods!$A:$C,MATCH(Places!$H2708,Neighborhoods!$A:$A,0),MATCH(Places!J$1,Neighborhoods!$1:$1,0))</f>
        <v>East Flatbush</v>
      </c>
      <c r="K2708" s="17" t="s">
        <v>1</v>
      </c>
      <c r="L2708" s="17" t="str">
        <f t="shared" si="168"/>
        <v>Yes</v>
      </c>
      <c r="M2708" s="17">
        <v>2</v>
      </c>
      <c r="N2708" s="17" t="str" cm="1">
        <f t="array" ref="N2708">_xlfn.IFS(M2708&lt;=2,"Small",M2708&lt;=5,"Medium",M2708&gt;5,"Large")</f>
        <v>Small</v>
      </c>
      <c r="O2708" s="65">
        <v>38</v>
      </c>
      <c r="P2708" s="87">
        <f t="shared" si="169"/>
        <v>0.03</v>
      </c>
      <c r="Q2708" s="68">
        <v>4.91</v>
      </c>
      <c r="R2708" s="68" t="str" cm="1">
        <f t="array" ref="R2708">_xlfn.SWITCH(ROUND(Q2708,0),5,"Excellent",4,"Good",3,"Ok","Bad")</f>
        <v>Excellent</v>
      </c>
      <c r="S2708" s="17">
        <v>22</v>
      </c>
      <c r="T2708" s="17" t="str">
        <f t="shared" si="170"/>
        <v>No</v>
      </c>
      <c r="U2708" s="82">
        <v>42874</v>
      </c>
      <c r="V2708" s="82">
        <v>43737</v>
      </c>
      <c r="W2708" s="17">
        <v>165</v>
      </c>
      <c r="X2708" s="17" t="str">
        <f t="shared" si="171"/>
        <v>Active</v>
      </c>
      <c r="Y2708" s="17" t="s">
        <v>15616</v>
      </c>
      <c r="Z2708" s="17"/>
    </row>
    <row r="2709" spans="1:26" x14ac:dyDescent="0.25">
      <c r="A2709">
        <v>2708</v>
      </c>
      <c r="B2709" s="17" t="s">
        <v>1979</v>
      </c>
      <c r="C2709" s="17">
        <v>3229</v>
      </c>
      <c r="D2709" s="17" t="str">
        <f>INDEX(Hosts!$A:$O,MATCH(Places!$C2709,Hosts!$A:$A,0),MATCH(Places!D$1,Hosts!$1:$1,0))</f>
        <v>Within a few hours</v>
      </c>
      <c r="E2709" s="87">
        <f>INDEX(Hosts!$A:$O,MATCH(Places!$C2709,Hosts!$A:$A,0),MATCH(Places!E$1,Hosts!$1:$1,0))</f>
        <v>1</v>
      </c>
      <c r="F2709" s="87">
        <f>INDEX(Hosts!$A:$O,MATCH(Places!$C2709,Hosts!$A:$A,0),MATCH(Places!F$1,Hosts!$1:$1,0))</f>
        <v>0.72</v>
      </c>
      <c r="G2709" s="17" t="str">
        <f>INDEX(Hosts!$A:$O,MATCH(Places!$C2709,Hosts!$A:$A,0),MATCH(Places!G$1,Hosts!$1:$1,0))</f>
        <v>No</v>
      </c>
      <c r="H2709" s="17">
        <v>29</v>
      </c>
      <c r="I2709" s="17" t="str">
        <f>INDEX(Neighborhoods!$A:$C,MATCH(Places!$H2709,Neighborhoods!$A:$A,0),MATCH(Places!I$1,Neighborhoods!$1:$1,0))</f>
        <v>Staten Island</v>
      </c>
      <c r="J2709" s="17" t="str">
        <f>INDEX(Neighborhoods!$A:$C,MATCH(Places!$H2709,Neighborhoods!$A:$A,0),MATCH(Places!J$1,Neighborhoods!$1:$1,0))</f>
        <v>Stapleton</v>
      </c>
      <c r="K2709" s="17" t="s">
        <v>1</v>
      </c>
      <c r="L2709" s="17" t="str">
        <f t="shared" si="168"/>
        <v>Yes</v>
      </c>
      <c r="M2709" s="17">
        <v>2</v>
      </c>
      <c r="N2709" s="17" t="str" cm="1">
        <f t="array" ref="N2709">_xlfn.IFS(M2709&lt;=2,"Small",M2709&lt;=5,"Medium",M2709&gt;5,"Large")</f>
        <v>Small</v>
      </c>
      <c r="O2709" s="65">
        <v>51</v>
      </c>
      <c r="P2709" s="87">
        <f t="shared" si="169"/>
        <v>0.03</v>
      </c>
      <c r="Q2709" s="68">
        <v>4.74</v>
      </c>
      <c r="R2709" s="68" t="str" cm="1">
        <f t="array" ref="R2709">_xlfn.SWITCH(ROUND(Q2709,0),5,"Excellent",4,"Good",3,"Ok","Bad")</f>
        <v>Excellent</v>
      </c>
      <c r="S2709" s="17">
        <v>31</v>
      </c>
      <c r="T2709" s="17" t="str">
        <f t="shared" si="170"/>
        <v>No</v>
      </c>
      <c r="U2709" s="82">
        <v>42930</v>
      </c>
      <c r="V2709" s="82">
        <v>43833</v>
      </c>
      <c r="W2709" s="17">
        <v>88</v>
      </c>
      <c r="X2709" s="17" t="str">
        <f t="shared" si="171"/>
        <v>Active</v>
      </c>
      <c r="Y2709" s="17" t="s">
        <v>15615</v>
      </c>
      <c r="Z2709" s="17"/>
    </row>
    <row r="2710" spans="1:26" x14ac:dyDescent="0.25">
      <c r="A2710">
        <v>2709</v>
      </c>
      <c r="B2710" s="17" t="s">
        <v>13418</v>
      </c>
      <c r="C2710" s="17">
        <v>3143</v>
      </c>
      <c r="D2710" s="17" t="str">
        <f>INDEX(Hosts!$A:$O,MATCH(Places!$C2710,Hosts!$A:$A,0),MATCH(Places!D$1,Hosts!$1:$1,0))</f>
        <v>Within an hour</v>
      </c>
      <c r="E2710" s="87">
        <f>INDEX(Hosts!$A:$O,MATCH(Places!$C2710,Hosts!$A:$A,0),MATCH(Places!E$1,Hosts!$1:$1,0))</f>
        <v>1</v>
      </c>
      <c r="F2710" s="87">
        <f>INDEX(Hosts!$A:$O,MATCH(Places!$C2710,Hosts!$A:$A,0),MATCH(Places!F$1,Hosts!$1:$1,0))</f>
        <v>1</v>
      </c>
      <c r="G2710" s="17" t="str">
        <f>INDEX(Hosts!$A:$O,MATCH(Places!$C2710,Hosts!$A:$A,0),MATCH(Places!G$1,Hosts!$1:$1,0))</f>
        <v>No</v>
      </c>
      <c r="H2710" s="17">
        <v>16</v>
      </c>
      <c r="I2710" s="17" t="str">
        <f>INDEX(Neighborhoods!$A:$C,MATCH(Places!$H2710,Neighborhoods!$A:$A,0),MATCH(Places!I$1,Neighborhoods!$1:$1,0))</f>
        <v>Manhattan</v>
      </c>
      <c r="J2710" s="17" t="str">
        <f>INDEX(Neighborhoods!$A:$C,MATCH(Places!$H2710,Neighborhoods!$A:$A,0),MATCH(Places!J$1,Neighborhoods!$1:$1,0))</f>
        <v>Harlem</v>
      </c>
      <c r="K2710" s="17" t="s">
        <v>11822</v>
      </c>
      <c r="L2710" s="17" t="str">
        <f t="shared" si="168"/>
        <v>No</v>
      </c>
      <c r="M2710" s="17">
        <v>4</v>
      </c>
      <c r="N2710" s="17" t="str" cm="1">
        <f t="array" ref="N2710">_xlfn.IFS(M2710&lt;=2,"Small",M2710&lt;=5,"Medium",M2710&gt;5,"Large")</f>
        <v>Medium</v>
      </c>
      <c r="O2710" s="65">
        <v>183</v>
      </c>
      <c r="P2710" s="87">
        <f t="shared" si="169"/>
        <v>0.03</v>
      </c>
      <c r="Q2710" s="68">
        <v>5</v>
      </c>
      <c r="R2710" s="68" t="str" cm="1">
        <f t="array" ref="R2710">_xlfn.SWITCH(ROUND(Q2710,0),5,"Excellent",4,"Good",3,"Ok","Bad")</f>
        <v>Excellent</v>
      </c>
      <c r="S2710" s="17">
        <v>3</v>
      </c>
      <c r="T2710" s="17" t="str">
        <f t="shared" si="170"/>
        <v>No</v>
      </c>
      <c r="U2710" s="82">
        <v>42992</v>
      </c>
      <c r="V2710" s="82">
        <v>43081</v>
      </c>
      <c r="W2710" s="17">
        <v>260</v>
      </c>
      <c r="X2710" s="17" t="str">
        <f t="shared" si="171"/>
        <v>Active</v>
      </c>
      <c r="Y2710" s="17" t="s">
        <v>15616</v>
      </c>
      <c r="Z2710" s="17"/>
    </row>
    <row r="2711" spans="1:26" x14ac:dyDescent="0.25">
      <c r="A2711">
        <v>2710</v>
      </c>
      <c r="B2711" s="17" t="s">
        <v>1980</v>
      </c>
      <c r="C2711" s="17">
        <v>2740</v>
      </c>
      <c r="D2711" s="17" t="str">
        <f>INDEX(Hosts!$A:$O,MATCH(Places!$C2711,Hosts!$A:$A,0),MATCH(Places!D$1,Hosts!$1:$1,0))</f>
        <v>Within an hour</v>
      </c>
      <c r="E2711" s="87">
        <f>INDEX(Hosts!$A:$O,MATCH(Places!$C2711,Hosts!$A:$A,0),MATCH(Places!E$1,Hosts!$1:$1,0))</f>
        <v>1</v>
      </c>
      <c r="F2711" s="87">
        <f>INDEX(Hosts!$A:$O,MATCH(Places!$C2711,Hosts!$A:$A,0),MATCH(Places!F$1,Hosts!$1:$1,0))</f>
        <v>1</v>
      </c>
      <c r="G2711" s="17" t="str">
        <f>INDEX(Hosts!$A:$O,MATCH(Places!$C2711,Hosts!$A:$A,0),MATCH(Places!G$1,Hosts!$1:$1,0))</f>
        <v>Yes</v>
      </c>
      <c r="H2711" s="17">
        <v>9</v>
      </c>
      <c r="I2711" s="17" t="str">
        <f>INDEX(Neighborhoods!$A:$C,MATCH(Places!$H2711,Neighborhoods!$A:$A,0),MATCH(Places!I$1,Neighborhoods!$1:$1,0))</f>
        <v>Brooklyn</v>
      </c>
      <c r="J2711" s="17" t="str">
        <f>INDEX(Neighborhoods!$A:$C,MATCH(Places!$H2711,Neighborhoods!$A:$A,0),MATCH(Places!J$1,Neighborhoods!$1:$1,0))</f>
        <v>Crown Heights</v>
      </c>
      <c r="K2711" s="17" t="s">
        <v>11822</v>
      </c>
      <c r="L2711" s="17" t="str">
        <f t="shared" si="168"/>
        <v>No</v>
      </c>
      <c r="M2711" s="17">
        <v>7</v>
      </c>
      <c r="N2711" s="17" t="str" cm="1">
        <f t="array" ref="N2711">_xlfn.IFS(M2711&lt;=2,"Small",M2711&lt;=5,"Medium",M2711&gt;5,"Large")</f>
        <v>Large</v>
      </c>
      <c r="O2711" s="65">
        <v>128</v>
      </c>
      <c r="P2711" s="87">
        <f t="shared" si="169"/>
        <v>0.03</v>
      </c>
      <c r="Q2711" s="68">
        <v>4.91</v>
      </c>
      <c r="R2711" s="68" t="str" cm="1">
        <f t="array" ref="R2711">_xlfn.SWITCH(ROUND(Q2711,0),5,"Excellent",4,"Good",3,"Ok","Bad")</f>
        <v>Excellent</v>
      </c>
      <c r="S2711" s="17">
        <v>69</v>
      </c>
      <c r="T2711" s="17" t="str">
        <f t="shared" si="170"/>
        <v>No</v>
      </c>
      <c r="U2711" s="82">
        <v>42898</v>
      </c>
      <c r="V2711" s="82">
        <v>43982</v>
      </c>
      <c r="W2711" s="17">
        <v>251</v>
      </c>
      <c r="X2711" s="17" t="str">
        <f t="shared" si="171"/>
        <v>Active</v>
      </c>
      <c r="Y2711" s="17" t="s">
        <v>15615</v>
      </c>
      <c r="Z2711" s="17"/>
    </row>
    <row r="2712" spans="1:26" x14ac:dyDescent="0.25">
      <c r="A2712">
        <v>2711</v>
      </c>
      <c r="B2712" s="17" t="s">
        <v>1981</v>
      </c>
      <c r="C2712" s="17">
        <v>3240</v>
      </c>
      <c r="D2712" s="17" t="str">
        <f>INDEX(Hosts!$A:$O,MATCH(Places!$C2712,Hosts!$A:$A,0),MATCH(Places!D$1,Hosts!$1:$1,0))</f>
        <v>Within a few hours</v>
      </c>
      <c r="E2712" s="87">
        <f>INDEX(Hosts!$A:$O,MATCH(Places!$C2712,Hosts!$A:$A,0),MATCH(Places!E$1,Hosts!$1:$1,0))</f>
        <v>1</v>
      </c>
      <c r="F2712" s="87">
        <f>INDEX(Hosts!$A:$O,MATCH(Places!$C2712,Hosts!$A:$A,0),MATCH(Places!F$1,Hosts!$1:$1,0))</f>
        <v>0.43</v>
      </c>
      <c r="G2712" s="17" t="str">
        <f>INDEX(Hosts!$A:$O,MATCH(Places!$C2712,Hosts!$A:$A,0),MATCH(Places!G$1,Hosts!$1:$1,0))</f>
        <v>Yes</v>
      </c>
      <c r="H2712" s="17">
        <v>6</v>
      </c>
      <c r="I2712" s="17" t="str">
        <f>INDEX(Neighborhoods!$A:$C,MATCH(Places!$H2712,Neighborhoods!$A:$A,0),MATCH(Places!I$1,Neighborhoods!$1:$1,0))</f>
        <v>Bronx</v>
      </c>
      <c r="J2712" s="17" t="str">
        <f>INDEX(Neighborhoods!$A:$C,MATCH(Places!$H2712,Neighborhoods!$A:$A,0),MATCH(Places!J$1,Neighborhoods!$1:$1,0))</f>
        <v>Wakefield</v>
      </c>
      <c r="K2712" s="17" t="s">
        <v>1</v>
      </c>
      <c r="L2712" s="17" t="str">
        <f t="shared" si="168"/>
        <v>Yes</v>
      </c>
      <c r="M2712" s="17">
        <v>2</v>
      </c>
      <c r="N2712" s="17" t="str" cm="1">
        <f t="array" ref="N2712">_xlfn.IFS(M2712&lt;=2,"Small",M2712&lt;=5,"Medium",M2712&gt;5,"Large")</f>
        <v>Small</v>
      </c>
      <c r="O2712" s="65">
        <v>60</v>
      </c>
      <c r="P2712" s="87">
        <f t="shared" si="169"/>
        <v>0.03</v>
      </c>
      <c r="Q2712" s="68">
        <v>4.83</v>
      </c>
      <c r="R2712" s="68" t="str" cm="1">
        <f t="array" ref="R2712">_xlfn.SWITCH(ROUND(Q2712,0),5,"Excellent",4,"Good",3,"Ok","Bad")</f>
        <v>Excellent</v>
      </c>
      <c r="S2712" s="17">
        <v>46</v>
      </c>
      <c r="T2712" s="17" t="str">
        <f t="shared" si="170"/>
        <v>No</v>
      </c>
      <c r="U2712" s="82">
        <v>42911</v>
      </c>
      <c r="V2712" s="82">
        <v>43845</v>
      </c>
      <c r="W2712" s="17">
        <v>320</v>
      </c>
      <c r="X2712" s="17" t="str">
        <f t="shared" si="171"/>
        <v>Active</v>
      </c>
      <c r="Y2712" s="17" t="s">
        <v>15615</v>
      </c>
      <c r="Z2712" s="17"/>
    </row>
    <row r="2713" spans="1:26" x14ac:dyDescent="0.25">
      <c r="A2713">
        <v>2712</v>
      </c>
      <c r="B2713" s="17" t="s">
        <v>1982</v>
      </c>
      <c r="C2713" s="17">
        <v>259</v>
      </c>
      <c r="D2713" s="17" t="str">
        <f>INDEX(Hosts!$A:$O,MATCH(Places!$C2713,Hosts!$A:$A,0),MATCH(Places!D$1,Hosts!$1:$1,0))</f>
        <v>Within a few hours</v>
      </c>
      <c r="E2713" s="87">
        <f>INDEX(Hosts!$A:$O,MATCH(Places!$C2713,Hosts!$A:$A,0),MATCH(Places!E$1,Hosts!$1:$1,0))</f>
        <v>0.78</v>
      </c>
      <c r="F2713" s="87">
        <f>INDEX(Hosts!$A:$O,MATCH(Places!$C2713,Hosts!$A:$A,0),MATCH(Places!F$1,Hosts!$1:$1,0))</f>
        <v>1</v>
      </c>
      <c r="G2713" s="17" t="str">
        <f>INDEX(Hosts!$A:$O,MATCH(Places!$C2713,Hosts!$A:$A,0),MATCH(Places!G$1,Hosts!$1:$1,0))</f>
        <v>No</v>
      </c>
      <c r="H2713" s="17">
        <v>12</v>
      </c>
      <c r="I2713" s="17" t="str">
        <f>INDEX(Neighborhoods!$A:$C,MATCH(Places!$H2713,Neighborhoods!$A:$A,0),MATCH(Places!I$1,Neighborhoods!$1:$1,0))</f>
        <v>Brooklyn</v>
      </c>
      <c r="J2713" s="17" t="str">
        <f>INDEX(Neighborhoods!$A:$C,MATCH(Places!$H2713,Neighborhoods!$A:$A,0),MATCH(Places!J$1,Neighborhoods!$1:$1,0))</f>
        <v>Williamsburg</v>
      </c>
      <c r="K2713" s="17" t="s">
        <v>1</v>
      </c>
      <c r="L2713" s="17" t="str">
        <f t="shared" si="168"/>
        <v>Yes</v>
      </c>
      <c r="M2713" s="17">
        <v>1</v>
      </c>
      <c r="N2713" s="17" t="str" cm="1">
        <f t="array" ref="N2713">_xlfn.IFS(M2713&lt;=2,"Small",M2713&lt;=5,"Medium",M2713&gt;5,"Large")</f>
        <v>Small</v>
      </c>
      <c r="O2713" s="65">
        <v>36</v>
      </c>
      <c r="P2713" s="87">
        <f t="shared" si="169"/>
        <v>0.03</v>
      </c>
      <c r="Q2713" s="68">
        <v>4.79</v>
      </c>
      <c r="R2713" s="68" t="str" cm="1">
        <f t="array" ref="R2713">_xlfn.SWITCH(ROUND(Q2713,0),5,"Excellent",4,"Good",3,"Ok","Bad")</f>
        <v>Excellent</v>
      </c>
      <c r="S2713" s="17">
        <v>129</v>
      </c>
      <c r="T2713" s="17" t="str">
        <f t="shared" si="170"/>
        <v>No</v>
      </c>
      <c r="U2713" s="82">
        <v>42874</v>
      </c>
      <c r="V2713" s="82">
        <v>43905</v>
      </c>
      <c r="W2713" s="17">
        <v>113</v>
      </c>
      <c r="X2713" s="17" t="str">
        <f t="shared" si="171"/>
        <v>Active</v>
      </c>
      <c r="Y2713" s="17" t="s">
        <v>15615</v>
      </c>
      <c r="Z2713" s="17"/>
    </row>
    <row r="2714" spans="1:26" x14ac:dyDescent="0.25">
      <c r="A2714">
        <v>2713</v>
      </c>
      <c r="B2714" s="17" t="s">
        <v>1983</v>
      </c>
      <c r="C2714" s="17">
        <v>2621</v>
      </c>
      <c r="D2714" s="17" t="str">
        <f>INDEX(Hosts!$A:$O,MATCH(Places!$C2714,Hosts!$A:$A,0),MATCH(Places!D$1,Hosts!$1:$1,0))</f>
        <v>A few days or more</v>
      </c>
      <c r="E2714" s="87">
        <f>INDEX(Hosts!$A:$O,MATCH(Places!$C2714,Hosts!$A:$A,0),MATCH(Places!E$1,Hosts!$1:$1,0))</f>
        <v>0</v>
      </c>
      <c r="F2714" s="87">
        <f>INDEX(Hosts!$A:$O,MATCH(Places!$C2714,Hosts!$A:$A,0),MATCH(Places!F$1,Hosts!$1:$1,0))</f>
        <v>0.95</v>
      </c>
      <c r="G2714" s="17" t="str">
        <f>INDEX(Hosts!$A:$O,MATCH(Places!$C2714,Hosts!$A:$A,0),MATCH(Places!G$1,Hosts!$1:$1,0))</f>
        <v>No</v>
      </c>
      <c r="H2714" s="17">
        <v>16</v>
      </c>
      <c r="I2714" s="17" t="str">
        <f>INDEX(Neighborhoods!$A:$C,MATCH(Places!$H2714,Neighborhoods!$A:$A,0),MATCH(Places!I$1,Neighborhoods!$1:$1,0))</f>
        <v>Manhattan</v>
      </c>
      <c r="J2714" s="17" t="str">
        <f>INDEX(Neighborhoods!$A:$C,MATCH(Places!$H2714,Neighborhoods!$A:$A,0),MATCH(Places!J$1,Neighborhoods!$1:$1,0))</f>
        <v>Harlem</v>
      </c>
      <c r="K2714" s="17" t="s">
        <v>11822</v>
      </c>
      <c r="L2714" s="17" t="str">
        <f t="shared" si="168"/>
        <v>No</v>
      </c>
      <c r="M2714" s="17">
        <v>4</v>
      </c>
      <c r="N2714" s="17" t="str" cm="1">
        <f t="array" ref="N2714">_xlfn.IFS(M2714&lt;=2,"Small",M2714&lt;=5,"Medium",M2714&gt;5,"Large")</f>
        <v>Medium</v>
      </c>
      <c r="O2714" s="65">
        <v>98</v>
      </c>
      <c r="P2714" s="87">
        <f t="shared" si="169"/>
        <v>0.03</v>
      </c>
      <c r="Q2714" s="68">
        <v>4.8899999999999997</v>
      </c>
      <c r="R2714" s="68" t="str" cm="1">
        <f t="array" ref="R2714">_xlfn.SWITCH(ROUND(Q2714,0),5,"Excellent",4,"Good",3,"Ok","Bad")</f>
        <v>Excellent</v>
      </c>
      <c r="S2714" s="17">
        <v>64</v>
      </c>
      <c r="T2714" s="17" t="str">
        <f t="shared" si="170"/>
        <v>No</v>
      </c>
      <c r="U2714" s="82">
        <v>42890</v>
      </c>
      <c r="V2714" s="82">
        <v>43922</v>
      </c>
      <c r="W2714" s="17">
        <v>83</v>
      </c>
      <c r="X2714" s="17" t="str">
        <f t="shared" si="171"/>
        <v>Active</v>
      </c>
      <c r="Y2714" s="17" t="s">
        <v>15616</v>
      </c>
      <c r="Z2714" s="17"/>
    </row>
    <row r="2715" spans="1:26" x14ac:dyDescent="0.25">
      <c r="A2715">
        <v>2714</v>
      </c>
      <c r="B2715" s="17" t="s">
        <v>1984</v>
      </c>
      <c r="C2715" s="17">
        <v>2908</v>
      </c>
      <c r="D2715" s="17" t="str">
        <f>INDEX(Hosts!$A:$O,MATCH(Places!$C2715,Hosts!$A:$A,0),MATCH(Places!D$1,Hosts!$1:$1,0))</f>
        <v>Within a day</v>
      </c>
      <c r="E2715" s="87">
        <f>INDEX(Hosts!$A:$O,MATCH(Places!$C2715,Hosts!$A:$A,0),MATCH(Places!E$1,Hosts!$1:$1,0))</f>
        <v>0.5</v>
      </c>
      <c r="F2715" s="87">
        <f>INDEX(Hosts!$A:$O,MATCH(Places!$C2715,Hosts!$A:$A,0),MATCH(Places!F$1,Hosts!$1:$1,0))</f>
        <v>0.17</v>
      </c>
      <c r="G2715" s="17" t="str">
        <f>INDEX(Hosts!$A:$O,MATCH(Places!$C2715,Hosts!$A:$A,0),MATCH(Places!G$1,Hosts!$1:$1,0))</f>
        <v>No</v>
      </c>
      <c r="H2715" s="17">
        <v>12</v>
      </c>
      <c r="I2715" s="17" t="str">
        <f>INDEX(Neighborhoods!$A:$C,MATCH(Places!$H2715,Neighborhoods!$A:$A,0),MATCH(Places!I$1,Neighborhoods!$1:$1,0))</f>
        <v>Brooklyn</v>
      </c>
      <c r="J2715" s="17" t="str">
        <f>INDEX(Neighborhoods!$A:$C,MATCH(Places!$H2715,Neighborhoods!$A:$A,0),MATCH(Places!J$1,Neighborhoods!$1:$1,0))</f>
        <v>Williamsburg</v>
      </c>
      <c r="K2715" s="17" t="s">
        <v>11822</v>
      </c>
      <c r="L2715" s="17" t="str">
        <f t="shared" si="168"/>
        <v>No</v>
      </c>
      <c r="M2715" s="17">
        <v>4</v>
      </c>
      <c r="N2715" s="17" t="str" cm="1">
        <f t="array" ref="N2715">_xlfn.IFS(M2715&lt;=2,"Small",M2715&lt;=5,"Medium",M2715&gt;5,"Large")</f>
        <v>Medium</v>
      </c>
      <c r="O2715" s="65">
        <v>158</v>
      </c>
      <c r="P2715" s="87">
        <f t="shared" si="169"/>
        <v>0.03</v>
      </c>
      <c r="Q2715" s="68">
        <v>4.67</v>
      </c>
      <c r="R2715" s="68" t="str" cm="1">
        <f t="array" ref="R2715">_xlfn.SWITCH(ROUND(Q2715,0),5,"Excellent",4,"Good",3,"Ok","Bad")</f>
        <v>Excellent</v>
      </c>
      <c r="S2715" s="17">
        <v>3</v>
      </c>
      <c r="T2715" s="17" t="str">
        <f t="shared" si="170"/>
        <v>No</v>
      </c>
      <c r="U2715" s="82">
        <v>42903</v>
      </c>
      <c r="V2715" s="82">
        <v>43835</v>
      </c>
      <c r="W2715" s="17">
        <v>350</v>
      </c>
      <c r="X2715" s="17" t="str">
        <f t="shared" si="171"/>
        <v>Active</v>
      </c>
      <c r="Y2715" s="17" t="s">
        <v>15615</v>
      </c>
      <c r="Z2715" s="17"/>
    </row>
    <row r="2716" spans="1:26" x14ac:dyDescent="0.25">
      <c r="A2716">
        <v>2715</v>
      </c>
      <c r="B2716" s="17" t="s">
        <v>1985</v>
      </c>
      <c r="C2716" s="17">
        <v>3241</v>
      </c>
      <c r="D2716" s="17" t="str">
        <f>INDEX(Hosts!$A:$O,MATCH(Places!$C2716,Hosts!$A:$A,0),MATCH(Places!D$1,Hosts!$1:$1,0))</f>
        <v>A few days or more</v>
      </c>
      <c r="E2716" s="87">
        <f>INDEX(Hosts!$A:$O,MATCH(Places!$C2716,Hosts!$A:$A,0),MATCH(Places!E$1,Hosts!$1:$1,0))</f>
        <v>0.25</v>
      </c>
      <c r="F2716" s="87">
        <f>INDEX(Hosts!$A:$O,MATCH(Places!$C2716,Hosts!$A:$A,0),MATCH(Places!F$1,Hosts!$1:$1,0))</f>
        <v>1</v>
      </c>
      <c r="G2716" s="17" t="str">
        <f>INDEX(Hosts!$A:$O,MATCH(Places!$C2716,Hosts!$A:$A,0),MATCH(Places!G$1,Hosts!$1:$1,0))</f>
        <v>No</v>
      </c>
      <c r="H2716" s="17">
        <v>7</v>
      </c>
      <c r="I2716" s="17" t="str">
        <f>INDEX(Neighborhoods!$A:$C,MATCH(Places!$H2716,Neighborhoods!$A:$A,0),MATCH(Places!I$1,Neighborhoods!$1:$1,0))</f>
        <v>Brooklyn</v>
      </c>
      <c r="J2716" s="17" t="str">
        <f>INDEX(Neighborhoods!$A:$C,MATCH(Places!$H2716,Neighborhoods!$A:$A,0),MATCH(Places!J$1,Neighborhoods!$1:$1,0))</f>
        <v>Bedford-Stuyvesant</v>
      </c>
      <c r="K2716" s="17" t="s">
        <v>11822</v>
      </c>
      <c r="L2716" s="17" t="str">
        <f t="shared" si="168"/>
        <v>No</v>
      </c>
      <c r="M2716" s="17">
        <v>4</v>
      </c>
      <c r="N2716" s="17" t="str" cm="1">
        <f t="array" ref="N2716">_xlfn.IFS(M2716&lt;=2,"Small",M2716&lt;=5,"Medium",M2716&gt;5,"Large")</f>
        <v>Medium</v>
      </c>
      <c r="O2716" s="65">
        <v>93</v>
      </c>
      <c r="P2716" s="87">
        <f t="shared" si="169"/>
        <v>0.03</v>
      </c>
      <c r="Q2716" s="68">
        <v>4.29</v>
      </c>
      <c r="R2716" s="68" t="str" cm="1">
        <f t="array" ref="R2716">_xlfn.SWITCH(ROUND(Q2716,0),5,"Excellent",4,"Good",3,"Ok","Bad")</f>
        <v>Good</v>
      </c>
      <c r="S2716" s="17">
        <v>21</v>
      </c>
      <c r="T2716" s="17" t="str">
        <f t="shared" si="170"/>
        <v>No</v>
      </c>
      <c r="U2716" s="82">
        <v>43555</v>
      </c>
      <c r="V2716" s="82">
        <v>44017</v>
      </c>
      <c r="W2716" s="17">
        <v>89</v>
      </c>
      <c r="X2716" s="17" t="str">
        <f t="shared" si="171"/>
        <v>Active</v>
      </c>
      <c r="Y2716" s="17" t="s">
        <v>15615</v>
      </c>
      <c r="Z2716" s="17"/>
    </row>
    <row r="2717" spans="1:26" x14ac:dyDescent="0.25">
      <c r="A2717">
        <v>2716</v>
      </c>
      <c r="B2717" s="17" t="s">
        <v>1986</v>
      </c>
      <c r="C2717" s="17">
        <v>574</v>
      </c>
      <c r="D2717" s="17" t="str">
        <f>INDEX(Hosts!$A:$O,MATCH(Places!$C2717,Hosts!$A:$A,0),MATCH(Places!D$1,Hosts!$1:$1,0))</f>
        <v>Within an hour</v>
      </c>
      <c r="E2717" s="87">
        <f>INDEX(Hosts!$A:$O,MATCH(Places!$C2717,Hosts!$A:$A,0),MATCH(Places!E$1,Hosts!$1:$1,0))</f>
        <v>1</v>
      </c>
      <c r="F2717" s="87">
        <f>INDEX(Hosts!$A:$O,MATCH(Places!$C2717,Hosts!$A:$A,0),MATCH(Places!F$1,Hosts!$1:$1,0))</f>
        <v>0.95</v>
      </c>
      <c r="G2717" s="17" t="str">
        <f>INDEX(Hosts!$A:$O,MATCH(Places!$C2717,Hosts!$A:$A,0),MATCH(Places!G$1,Hosts!$1:$1,0))</f>
        <v>Yes</v>
      </c>
      <c r="H2717" s="17">
        <v>7</v>
      </c>
      <c r="I2717" s="17" t="str">
        <f>INDEX(Neighborhoods!$A:$C,MATCH(Places!$H2717,Neighborhoods!$A:$A,0),MATCH(Places!I$1,Neighborhoods!$1:$1,0))</f>
        <v>Brooklyn</v>
      </c>
      <c r="J2717" s="17" t="str">
        <f>INDEX(Neighborhoods!$A:$C,MATCH(Places!$H2717,Neighborhoods!$A:$A,0),MATCH(Places!J$1,Neighborhoods!$1:$1,0))</f>
        <v>Bedford-Stuyvesant</v>
      </c>
      <c r="K2717" s="17" t="s">
        <v>11822</v>
      </c>
      <c r="L2717" s="17" t="str">
        <f t="shared" si="168"/>
        <v>No</v>
      </c>
      <c r="M2717" s="17">
        <v>4</v>
      </c>
      <c r="N2717" s="17" t="str" cm="1">
        <f t="array" ref="N2717">_xlfn.IFS(M2717&lt;=2,"Small",M2717&lt;=5,"Medium",M2717&gt;5,"Large")</f>
        <v>Medium</v>
      </c>
      <c r="O2717" s="65">
        <v>134</v>
      </c>
      <c r="P2717" s="87">
        <f t="shared" si="169"/>
        <v>0.03</v>
      </c>
      <c r="Q2717" s="68">
        <v>4.93</v>
      </c>
      <c r="R2717" s="68" t="str" cm="1">
        <f t="array" ref="R2717">_xlfn.SWITCH(ROUND(Q2717,0),5,"Excellent",4,"Good",3,"Ok","Bad")</f>
        <v>Excellent</v>
      </c>
      <c r="S2717" s="17">
        <v>119</v>
      </c>
      <c r="T2717" s="17" t="str">
        <f t="shared" si="170"/>
        <v>Yes</v>
      </c>
      <c r="U2717" s="82">
        <v>42883</v>
      </c>
      <c r="V2717" s="82">
        <v>44055</v>
      </c>
      <c r="W2717" s="17">
        <v>312</v>
      </c>
      <c r="X2717" s="17" t="str">
        <f t="shared" si="171"/>
        <v>Active</v>
      </c>
      <c r="Y2717" s="17" t="s">
        <v>15615</v>
      </c>
      <c r="Z2717" s="17"/>
    </row>
    <row r="2718" spans="1:26" x14ac:dyDescent="0.25">
      <c r="A2718">
        <v>2717</v>
      </c>
      <c r="B2718" s="17" t="s">
        <v>1989</v>
      </c>
      <c r="C2718" s="17">
        <v>562</v>
      </c>
      <c r="D2718" s="17" t="str">
        <f>INDEX(Hosts!$A:$O,MATCH(Places!$C2718,Hosts!$A:$A,0),MATCH(Places!D$1,Hosts!$1:$1,0))</f>
        <v>Within a few hours</v>
      </c>
      <c r="E2718" s="87">
        <f>INDEX(Hosts!$A:$O,MATCH(Places!$C2718,Hosts!$A:$A,0),MATCH(Places!E$1,Hosts!$1:$1,0))</f>
        <v>1</v>
      </c>
      <c r="F2718" s="87">
        <f>INDEX(Hosts!$A:$O,MATCH(Places!$C2718,Hosts!$A:$A,0),MATCH(Places!F$1,Hosts!$1:$1,0))</f>
        <v>0.97</v>
      </c>
      <c r="G2718" s="17" t="str">
        <f>INDEX(Hosts!$A:$O,MATCH(Places!$C2718,Hosts!$A:$A,0),MATCH(Places!G$1,Hosts!$1:$1,0))</f>
        <v>Yes</v>
      </c>
      <c r="H2718" s="17">
        <v>12</v>
      </c>
      <c r="I2718" s="17" t="str">
        <f>INDEX(Neighborhoods!$A:$C,MATCH(Places!$H2718,Neighborhoods!$A:$A,0),MATCH(Places!I$1,Neighborhoods!$1:$1,0))</f>
        <v>Brooklyn</v>
      </c>
      <c r="J2718" s="17" t="str">
        <f>INDEX(Neighborhoods!$A:$C,MATCH(Places!$H2718,Neighborhoods!$A:$A,0),MATCH(Places!J$1,Neighborhoods!$1:$1,0))</f>
        <v>Williamsburg</v>
      </c>
      <c r="K2718" s="17" t="s">
        <v>11822</v>
      </c>
      <c r="L2718" s="17" t="str">
        <f t="shared" si="168"/>
        <v>No</v>
      </c>
      <c r="M2718" s="17">
        <v>2</v>
      </c>
      <c r="N2718" s="17" t="str" cm="1">
        <f t="array" ref="N2718">_xlfn.IFS(M2718&lt;=2,"Small",M2718&lt;=5,"Medium",M2718&gt;5,"Large")</f>
        <v>Small</v>
      </c>
      <c r="O2718" s="65">
        <v>250</v>
      </c>
      <c r="P2718" s="87">
        <f t="shared" si="169"/>
        <v>0.04</v>
      </c>
      <c r="Q2718" s="68">
        <v>5</v>
      </c>
      <c r="R2718" s="68" t="str" cm="1">
        <f t="array" ref="R2718">_xlfn.SWITCH(ROUND(Q2718,0),5,"Excellent",4,"Good",3,"Ok","Bad")</f>
        <v>Excellent</v>
      </c>
      <c r="S2718" s="17">
        <v>10</v>
      </c>
      <c r="T2718" s="17" t="str">
        <f t="shared" si="170"/>
        <v>No</v>
      </c>
      <c r="U2718" s="82">
        <v>42907</v>
      </c>
      <c r="V2718" s="82">
        <v>43730</v>
      </c>
      <c r="W2718" s="17">
        <v>0</v>
      </c>
      <c r="X2718" s="17" t="str">
        <f t="shared" si="171"/>
        <v>Inactive</v>
      </c>
      <c r="Y2718" s="17" t="s">
        <v>15616</v>
      </c>
      <c r="Z2718" s="17"/>
    </row>
    <row r="2719" spans="1:26" x14ac:dyDescent="0.25">
      <c r="A2719">
        <v>2718</v>
      </c>
      <c r="B2719" s="17" t="s">
        <v>1990</v>
      </c>
      <c r="C2719" s="17">
        <v>576</v>
      </c>
      <c r="D2719" s="17" t="str">
        <f>INDEX(Hosts!$A:$O,MATCH(Places!$C2719,Hosts!$A:$A,0),MATCH(Places!D$1,Hosts!$1:$1,0))</f>
        <v>Within a day</v>
      </c>
      <c r="E2719" s="87">
        <f>INDEX(Hosts!$A:$O,MATCH(Places!$C2719,Hosts!$A:$A,0),MATCH(Places!E$1,Hosts!$1:$1,0))</f>
        <v>0.67</v>
      </c>
      <c r="F2719" s="87">
        <f>INDEX(Hosts!$A:$O,MATCH(Places!$C2719,Hosts!$A:$A,0),MATCH(Places!F$1,Hosts!$1:$1,0))</f>
        <v>0.35</v>
      </c>
      <c r="G2719" s="17" t="str">
        <f>INDEX(Hosts!$A:$O,MATCH(Places!$C2719,Hosts!$A:$A,0),MATCH(Places!G$1,Hosts!$1:$1,0))</f>
        <v>No</v>
      </c>
      <c r="H2719" s="17">
        <v>9</v>
      </c>
      <c r="I2719" s="17" t="str">
        <f>INDEX(Neighborhoods!$A:$C,MATCH(Places!$H2719,Neighborhoods!$A:$A,0),MATCH(Places!I$1,Neighborhoods!$1:$1,0))</f>
        <v>Brooklyn</v>
      </c>
      <c r="J2719" s="17" t="str">
        <f>INDEX(Neighborhoods!$A:$C,MATCH(Places!$H2719,Neighborhoods!$A:$A,0),MATCH(Places!J$1,Neighborhoods!$1:$1,0))</f>
        <v>Crown Heights</v>
      </c>
      <c r="K2719" s="17" t="s">
        <v>11822</v>
      </c>
      <c r="L2719" s="17" t="str">
        <f t="shared" si="168"/>
        <v>No</v>
      </c>
      <c r="M2719" s="17">
        <v>2</v>
      </c>
      <c r="N2719" s="17" t="str" cm="1">
        <f t="array" ref="N2719">_xlfn.IFS(M2719&lt;=2,"Small",M2719&lt;=5,"Medium",M2719&gt;5,"Large")</f>
        <v>Small</v>
      </c>
      <c r="O2719" s="65">
        <v>110</v>
      </c>
      <c r="P2719" s="87">
        <f t="shared" si="169"/>
        <v>0.03</v>
      </c>
      <c r="Q2719" s="68">
        <v>4.93</v>
      </c>
      <c r="R2719" s="68" t="str" cm="1">
        <f t="array" ref="R2719">_xlfn.SWITCH(ROUND(Q2719,0),5,"Excellent",4,"Good",3,"Ok","Bad")</f>
        <v>Excellent</v>
      </c>
      <c r="S2719" s="17">
        <v>15</v>
      </c>
      <c r="T2719" s="17" t="str">
        <f t="shared" si="170"/>
        <v>No</v>
      </c>
      <c r="U2719" s="82">
        <v>42892</v>
      </c>
      <c r="V2719" s="82">
        <v>43831</v>
      </c>
      <c r="W2719" s="17">
        <v>55</v>
      </c>
      <c r="X2719" s="17" t="str">
        <f t="shared" si="171"/>
        <v>Active</v>
      </c>
      <c r="Y2719" s="17" t="s">
        <v>15615</v>
      </c>
      <c r="Z2719" s="17"/>
    </row>
    <row r="2720" spans="1:26" x14ac:dyDescent="0.25">
      <c r="A2720">
        <v>2719</v>
      </c>
      <c r="B2720" s="17" t="s">
        <v>1991</v>
      </c>
      <c r="C2720" s="17">
        <v>3242</v>
      </c>
      <c r="D2720" s="17" t="str">
        <f>INDEX(Hosts!$A:$O,MATCH(Places!$C2720,Hosts!$A:$A,0),MATCH(Places!D$1,Hosts!$1:$1,0))</f>
        <v>Within an hour</v>
      </c>
      <c r="E2720" s="87">
        <f>INDEX(Hosts!$A:$O,MATCH(Places!$C2720,Hosts!$A:$A,0),MATCH(Places!E$1,Hosts!$1:$1,0))</f>
        <v>1</v>
      </c>
      <c r="F2720" s="87">
        <f>INDEX(Hosts!$A:$O,MATCH(Places!$C2720,Hosts!$A:$A,0),MATCH(Places!F$1,Hosts!$1:$1,0))</f>
        <v>1</v>
      </c>
      <c r="G2720" s="17" t="str">
        <f>INDEX(Hosts!$A:$O,MATCH(Places!$C2720,Hosts!$A:$A,0),MATCH(Places!G$1,Hosts!$1:$1,0))</f>
        <v>Yes</v>
      </c>
      <c r="H2720" s="17">
        <v>7</v>
      </c>
      <c r="I2720" s="17" t="str">
        <f>INDEX(Neighborhoods!$A:$C,MATCH(Places!$H2720,Neighborhoods!$A:$A,0),MATCH(Places!I$1,Neighborhoods!$1:$1,0))</f>
        <v>Brooklyn</v>
      </c>
      <c r="J2720" s="17" t="str">
        <f>INDEX(Neighborhoods!$A:$C,MATCH(Places!$H2720,Neighborhoods!$A:$A,0),MATCH(Places!J$1,Neighborhoods!$1:$1,0))</f>
        <v>Bedford-Stuyvesant</v>
      </c>
      <c r="K2720" s="17" t="s">
        <v>11822</v>
      </c>
      <c r="L2720" s="17" t="str">
        <f t="shared" si="168"/>
        <v>No</v>
      </c>
      <c r="M2720" s="17">
        <v>4</v>
      </c>
      <c r="N2720" s="17" t="str" cm="1">
        <f t="array" ref="N2720">_xlfn.IFS(M2720&lt;=2,"Small",M2720&lt;=5,"Medium",M2720&gt;5,"Large")</f>
        <v>Medium</v>
      </c>
      <c r="O2720" s="65">
        <v>159</v>
      </c>
      <c r="P2720" s="87">
        <f t="shared" si="169"/>
        <v>0.03</v>
      </c>
      <c r="Q2720" s="68">
        <v>4.76</v>
      </c>
      <c r="R2720" s="68" t="str" cm="1">
        <f t="array" ref="R2720">_xlfn.SWITCH(ROUND(Q2720,0),5,"Excellent",4,"Good",3,"Ok","Bad")</f>
        <v>Excellent</v>
      </c>
      <c r="S2720" s="17">
        <v>119</v>
      </c>
      <c r="T2720" s="17" t="str">
        <f t="shared" si="170"/>
        <v>No</v>
      </c>
      <c r="U2720" s="82">
        <v>42911</v>
      </c>
      <c r="V2720" s="82">
        <v>44052</v>
      </c>
      <c r="W2720" s="17">
        <v>360</v>
      </c>
      <c r="X2720" s="17" t="str">
        <f t="shared" si="171"/>
        <v>Active</v>
      </c>
      <c r="Y2720" s="17" t="s">
        <v>15615</v>
      </c>
      <c r="Z2720" s="17"/>
    </row>
    <row r="2721" spans="1:26" x14ac:dyDescent="0.25">
      <c r="A2721">
        <v>2720</v>
      </c>
      <c r="B2721" s="17" t="s">
        <v>15076</v>
      </c>
      <c r="C2721" s="17">
        <v>3211</v>
      </c>
      <c r="D2721" s="17" t="str">
        <f>INDEX(Hosts!$A:$O,MATCH(Places!$C2721,Hosts!$A:$A,0),MATCH(Places!D$1,Hosts!$1:$1,0))</f>
        <v>Within an hour</v>
      </c>
      <c r="E2721" s="87">
        <f>INDEX(Hosts!$A:$O,MATCH(Places!$C2721,Hosts!$A:$A,0),MATCH(Places!E$1,Hosts!$1:$1,0))</f>
        <v>0.93</v>
      </c>
      <c r="F2721" s="87">
        <f>INDEX(Hosts!$A:$O,MATCH(Places!$C2721,Hosts!$A:$A,0),MATCH(Places!F$1,Hosts!$1:$1,0))</f>
        <v>0.98</v>
      </c>
      <c r="G2721" s="17" t="str">
        <f>INDEX(Hosts!$A:$O,MATCH(Places!$C2721,Hosts!$A:$A,0),MATCH(Places!G$1,Hosts!$1:$1,0))</f>
        <v>No</v>
      </c>
      <c r="H2721" s="17">
        <v>8</v>
      </c>
      <c r="I2721" s="17" t="str">
        <f>INDEX(Neighborhoods!$A:$C,MATCH(Places!$H2721,Neighborhoods!$A:$A,0),MATCH(Places!I$1,Neighborhoods!$1:$1,0))</f>
        <v>Brooklyn</v>
      </c>
      <c r="J2721" s="17" t="str">
        <f>INDEX(Neighborhoods!$A:$C,MATCH(Places!$H2721,Neighborhoods!$A:$A,0),MATCH(Places!J$1,Neighborhoods!$1:$1,0))</f>
        <v>Bushwick</v>
      </c>
      <c r="K2721" s="17" t="s">
        <v>1</v>
      </c>
      <c r="L2721" s="17" t="str">
        <f t="shared" si="168"/>
        <v>Yes</v>
      </c>
      <c r="M2721" s="17">
        <v>2</v>
      </c>
      <c r="N2721" s="17" t="str" cm="1">
        <f t="array" ref="N2721">_xlfn.IFS(M2721&lt;=2,"Small",M2721&lt;=5,"Medium",M2721&gt;5,"Large")</f>
        <v>Small</v>
      </c>
      <c r="O2721" s="65">
        <v>28</v>
      </c>
      <c r="P2721" s="87">
        <f t="shared" si="169"/>
        <v>0.03</v>
      </c>
      <c r="Q2721" s="68">
        <v>4.82</v>
      </c>
      <c r="R2721" s="68" t="str" cm="1">
        <f t="array" ref="R2721">_xlfn.SWITCH(ROUND(Q2721,0),5,"Excellent",4,"Good",3,"Ok","Bad")</f>
        <v>Excellent</v>
      </c>
      <c r="S2721" s="17">
        <v>130</v>
      </c>
      <c r="T2721" s="17" t="str">
        <f t="shared" si="170"/>
        <v>Yes</v>
      </c>
      <c r="U2721" s="82">
        <v>42891</v>
      </c>
      <c r="V2721" s="82">
        <v>44058</v>
      </c>
      <c r="W2721" s="17">
        <v>329</v>
      </c>
      <c r="X2721" s="17" t="str">
        <f t="shared" si="171"/>
        <v>Active</v>
      </c>
      <c r="Y2721" s="17" t="s">
        <v>15615</v>
      </c>
      <c r="Z2721" s="17"/>
    </row>
    <row r="2722" spans="1:26" x14ac:dyDescent="0.25">
      <c r="A2722">
        <v>2721</v>
      </c>
      <c r="B2722" s="17" t="s">
        <v>15341</v>
      </c>
      <c r="C2722" s="17">
        <v>1086</v>
      </c>
      <c r="D2722" s="17" t="str">
        <f>INDEX(Hosts!$A:$O,MATCH(Places!$C2722,Hosts!$A:$A,0),MATCH(Places!D$1,Hosts!$1:$1,0))</f>
        <v>Within an hour</v>
      </c>
      <c r="E2722" s="87">
        <f>INDEX(Hosts!$A:$O,MATCH(Places!$C2722,Hosts!$A:$A,0),MATCH(Places!E$1,Hosts!$1:$1,0))</f>
        <v>1</v>
      </c>
      <c r="F2722" s="87">
        <f>INDEX(Hosts!$A:$O,MATCH(Places!$C2722,Hosts!$A:$A,0),MATCH(Places!F$1,Hosts!$1:$1,0))</f>
        <v>1</v>
      </c>
      <c r="G2722" s="17" t="str">
        <f>INDEX(Hosts!$A:$O,MATCH(Places!$C2722,Hosts!$A:$A,0),MATCH(Places!G$1,Hosts!$1:$1,0))</f>
        <v>Yes</v>
      </c>
      <c r="H2722" s="17">
        <v>22</v>
      </c>
      <c r="I2722" s="17" t="str">
        <f>INDEX(Neighborhoods!$A:$C,MATCH(Places!$H2722,Neighborhoods!$A:$A,0),MATCH(Places!I$1,Neighborhoods!$1:$1,0))</f>
        <v>Queens</v>
      </c>
      <c r="J2722" s="17" t="str">
        <f>INDEX(Neighborhoods!$A:$C,MATCH(Places!$H2722,Neighborhoods!$A:$A,0),MATCH(Places!J$1,Neighborhoods!$1:$1,0))</f>
        <v>Flushing</v>
      </c>
      <c r="K2722" s="17" t="s">
        <v>11822</v>
      </c>
      <c r="L2722" s="17" t="str">
        <f t="shared" si="168"/>
        <v>No</v>
      </c>
      <c r="M2722" s="17">
        <v>6</v>
      </c>
      <c r="N2722" s="17" t="str" cm="1">
        <f t="array" ref="N2722">_xlfn.IFS(M2722&lt;=2,"Small",M2722&lt;=5,"Medium",M2722&gt;5,"Large")</f>
        <v>Large</v>
      </c>
      <c r="O2722" s="65">
        <v>117</v>
      </c>
      <c r="P2722" s="87">
        <f t="shared" si="169"/>
        <v>0.03</v>
      </c>
      <c r="Q2722" s="68">
        <v>5</v>
      </c>
      <c r="R2722" s="68" t="str" cm="1">
        <f t="array" ref="R2722">_xlfn.SWITCH(ROUND(Q2722,0),5,"Excellent",4,"Good",3,"Ok","Bad")</f>
        <v>Excellent</v>
      </c>
      <c r="S2722" s="17">
        <v>3</v>
      </c>
      <c r="T2722" s="17" t="str">
        <f t="shared" si="170"/>
        <v>No</v>
      </c>
      <c r="U2722" s="82">
        <v>43335</v>
      </c>
      <c r="V2722" s="82">
        <v>43778</v>
      </c>
      <c r="W2722" s="17">
        <v>365</v>
      </c>
      <c r="X2722" s="17" t="str">
        <f t="shared" si="171"/>
        <v>Active</v>
      </c>
      <c r="Y2722" s="17" t="s">
        <v>15616</v>
      </c>
      <c r="Z2722" s="17"/>
    </row>
    <row r="2723" spans="1:26" x14ac:dyDescent="0.25">
      <c r="A2723">
        <v>2722</v>
      </c>
      <c r="B2723" s="17" t="s">
        <v>14427</v>
      </c>
      <c r="C2723" s="17">
        <v>994</v>
      </c>
      <c r="D2723" s="17" t="str">
        <f>INDEX(Hosts!$A:$O,MATCH(Places!$C2723,Hosts!$A:$A,0),MATCH(Places!D$1,Hosts!$1:$1,0))</f>
        <v>Within a few hours</v>
      </c>
      <c r="E2723" s="87">
        <f>INDEX(Hosts!$A:$O,MATCH(Places!$C2723,Hosts!$A:$A,0),MATCH(Places!E$1,Hosts!$1:$1,0))</f>
        <v>1</v>
      </c>
      <c r="F2723" s="87">
        <f>INDEX(Hosts!$A:$O,MATCH(Places!$C2723,Hosts!$A:$A,0),MATCH(Places!F$1,Hosts!$1:$1,0))</f>
        <v>0</v>
      </c>
      <c r="G2723" s="17" t="str">
        <f>INDEX(Hosts!$A:$O,MATCH(Places!$C2723,Hosts!$A:$A,0),MATCH(Places!G$1,Hosts!$1:$1,0))</f>
        <v>No</v>
      </c>
      <c r="H2723" s="17">
        <v>11</v>
      </c>
      <c r="I2723" s="17" t="str">
        <f>INDEX(Neighborhoods!$A:$C,MATCH(Places!$H2723,Neighborhoods!$A:$A,0),MATCH(Places!I$1,Neighborhoods!$1:$1,0))</f>
        <v>Brooklyn</v>
      </c>
      <c r="J2723" s="17" t="str">
        <f>INDEX(Neighborhoods!$A:$C,MATCH(Places!$H2723,Neighborhoods!$A:$A,0),MATCH(Places!J$1,Neighborhoods!$1:$1,0))</f>
        <v>Greenpoint</v>
      </c>
      <c r="K2723" s="17" t="s">
        <v>11822</v>
      </c>
      <c r="L2723" s="17" t="str">
        <f t="shared" si="168"/>
        <v>No</v>
      </c>
      <c r="M2723" s="17">
        <v>2</v>
      </c>
      <c r="N2723" s="17" t="str" cm="1">
        <f t="array" ref="N2723">_xlfn.IFS(M2723&lt;=2,"Small",M2723&lt;=5,"Medium",M2723&gt;5,"Large")</f>
        <v>Small</v>
      </c>
      <c r="O2723" s="65">
        <v>229</v>
      </c>
      <c r="P2723" s="87">
        <f t="shared" si="169"/>
        <v>0.04</v>
      </c>
      <c r="Q2723" s="68">
        <v>5</v>
      </c>
      <c r="R2723" s="68" t="str" cm="1">
        <f t="array" ref="R2723">_xlfn.SWITCH(ROUND(Q2723,0),5,"Excellent",4,"Good",3,"Ok","Bad")</f>
        <v>Excellent</v>
      </c>
      <c r="S2723" s="17">
        <v>16</v>
      </c>
      <c r="T2723" s="17" t="str">
        <f t="shared" si="170"/>
        <v>No</v>
      </c>
      <c r="U2723" s="82">
        <v>42981</v>
      </c>
      <c r="V2723" s="82">
        <v>43212</v>
      </c>
      <c r="W2723" s="17">
        <v>132</v>
      </c>
      <c r="X2723" s="17" t="str">
        <f t="shared" si="171"/>
        <v>Active</v>
      </c>
      <c r="Y2723" s="17" t="s">
        <v>15615</v>
      </c>
      <c r="Z2723" s="17"/>
    </row>
    <row r="2724" spans="1:26" x14ac:dyDescent="0.25">
      <c r="A2724">
        <v>2723</v>
      </c>
      <c r="B2724" s="17" t="s">
        <v>1992</v>
      </c>
      <c r="C2724" s="17">
        <v>3232</v>
      </c>
      <c r="D2724" s="17" t="str">
        <f>INDEX(Hosts!$A:$O,MATCH(Places!$C2724,Hosts!$A:$A,0),MATCH(Places!D$1,Hosts!$1:$1,0))</f>
        <v>Within an hour</v>
      </c>
      <c r="E2724" s="87">
        <f>INDEX(Hosts!$A:$O,MATCH(Places!$C2724,Hosts!$A:$A,0),MATCH(Places!E$1,Hosts!$1:$1,0))</f>
        <v>1</v>
      </c>
      <c r="F2724" s="87">
        <f>INDEX(Hosts!$A:$O,MATCH(Places!$C2724,Hosts!$A:$A,0),MATCH(Places!F$1,Hosts!$1:$1,0))</f>
        <v>0.97</v>
      </c>
      <c r="G2724" s="17" t="str">
        <f>INDEX(Hosts!$A:$O,MATCH(Places!$C2724,Hosts!$A:$A,0),MATCH(Places!G$1,Hosts!$1:$1,0))</f>
        <v>Yes</v>
      </c>
      <c r="H2724" s="17">
        <v>19</v>
      </c>
      <c r="I2724" s="17" t="str">
        <f>INDEX(Neighborhoods!$A:$C,MATCH(Places!$H2724,Neighborhoods!$A:$A,0),MATCH(Places!I$1,Neighborhoods!$1:$1,0))</f>
        <v>Manhattan</v>
      </c>
      <c r="J2724" s="17" t="str">
        <f>INDEX(Neighborhoods!$A:$C,MATCH(Places!$H2724,Neighborhoods!$A:$A,0),MATCH(Places!J$1,Neighborhoods!$1:$1,0))</f>
        <v>Upper East Side</v>
      </c>
      <c r="K2724" s="17" t="s">
        <v>11822</v>
      </c>
      <c r="L2724" s="17" t="str">
        <f t="shared" si="168"/>
        <v>No</v>
      </c>
      <c r="M2724" s="17">
        <v>3</v>
      </c>
      <c r="N2724" s="17" t="str" cm="1">
        <f t="array" ref="N2724">_xlfn.IFS(M2724&lt;=2,"Small",M2724&lt;=5,"Medium",M2724&gt;5,"Large")</f>
        <v>Medium</v>
      </c>
      <c r="O2724" s="65">
        <v>149</v>
      </c>
      <c r="P2724" s="87">
        <f t="shared" si="169"/>
        <v>0.03</v>
      </c>
      <c r="Q2724" s="68">
        <v>4.88</v>
      </c>
      <c r="R2724" s="68" t="str" cm="1">
        <f t="array" ref="R2724">_xlfn.SWITCH(ROUND(Q2724,0),5,"Excellent",4,"Good",3,"Ok","Bad")</f>
        <v>Excellent</v>
      </c>
      <c r="S2724" s="17">
        <v>110</v>
      </c>
      <c r="T2724" s="17" t="str">
        <f t="shared" si="170"/>
        <v>Yes</v>
      </c>
      <c r="U2724" s="82">
        <v>42878</v>
      </c>
      <c r="V2724" s="82">
        <v>44036</v>
      </c>
      <c r="W2724" s="17">
        <v>74</v>
      </c>
      <c r="X2724" s="17" t="str">
        <f t="shared" si="171"/>
        <v>Active</v>
      </c>
      <c r="Y2724" s="17" t="s">
        <v>15615</v>
      </c>
      <c r="Z2724" s="17"/>
    </row>
    <row r="2725" spans="1:26" x14ac:dyDescent="0.25">
      <c r="A2725">
        <v>2724</v>
      </c>
      <c r="B2725" s="17" t="s">
        <v>1993</v>
      </c>
      <c r="C2725" s="17">
        <v>537</v>
      </c>
      <c r="D2725" s="17" t="str">
        <f>INDEX(Hosts!$A:$O,MATCH(Places!$C2725,Hosts!$A:$A,0),MATCH(Places!D$1,Hosts!$1:$1,0))</f>
        <v>Within an hour</v>
      </c>
      <c r="E2725" s="87">
        <f>INDEX(Hosts!$A:$O,MATCH(Places!$C2725,Hosts!$A:$A,0),MATCH(Places!E$1,Hosts!$1:$1,0))</f>
        <v>0.89</v>
      </c>
      <c r="F2725" s="87">
        <f>INDEX(Hosts!$A:$O,MATCH(Places!$C2725,Hosts!$A:$A,0),MATCH(Places!F$1,Hosts!$1:$1,0))</f>
        <v>0.82</v>
      </c>
      <c r="G2725" s="17" t="str">
        <f>INDEX(Hosts!$A:$O,MATCH(Places!$C2725,Hosts!$A:$A,0),MATCH(Places!G$1,Hosts!$1:$1,0))</f>
        <v>No</v>
      </c>
      <c r="H2725" s="17">
        <v>12</v>
      </c>
      <c r="I2725" s="17" t="str">
        <f>INDEX(Neighborhoods!$A:$C,MATCH(Places!$H2725,Neighborhoods!$A:$A,0),MATCH(Places!I$1,Neighborhoods!$1:$1,0))</f>
        <v>Brooklyn</v>
      </c>
      <c r="J2725" s="17" t="str">
        <f>INDEX(Neighborhoods!$A:$C,MATCH(Places!$H2725,Neighborhoods!$A:$A,0),MATCH(Places!J$1,Neighborhoods!$1:$1,0))</f>
        <v>Williamsburg</v>
      </c>
      <c r="K2725" s="17" t="s">
        <v>1</v>
      </c>
      <c r="L2725" s="17" t="str">
        <f t="shared" si="168"/>
        <v>Yes</v>
      </c>
      <c r="M2725" s="17">
        <v>2</v>
      </c>
      <c r="N2725" s="17" t="str" cm="1">
        <f t="array" ref="N2725">_xlfn.IFS(M2725&lt;=2,"Small",M2725&lt;=5,"Medium",M2725&gt;5,"Large")</f>
        <v>Small</v>
      </c>
      <c r="O2725" s="65">
        <v>85</v>
      </c>
      <c r="P2725" s="87">
        <f t="shared" si="169"/>
        <v>0.03</v>
      </c>
      <c r="Q2725" s="68">
        <v>5</v>
      </c>
      <c r="R2725" s="68" t="str" cm="1">
        <f t="array" ref="R2725">_xlfn.SWITCH(ROUND(Q2725,0),5,"Excellent",4,"Good",3,"Ok","Bad")</f>
        <v>Excellent</v>
      </c>
      <c r="S2725" s="17">
        <v>18</v>
      </c>
      <c r="T2725" s="17" t="str">
        <f t="shared" si="170"/>
        <v>No</v>
      </c>
      <c r="U2725" s="82">
        <v>43003</v>
      </c>
      <c r="V2725" s="82">
        <v>43893</v>
      </c>
      <c r="W2725" s="17">
        <v>183</v>
      </c>
      <c r="X2725" s="17" t="str">
        <f t="shared" si="171"/>
        <v>Active</v>
      </c>
      <c r="Y2725" s="17" t="s">
        <v>15616</v>
      </c>
      <c r="Z2725" s="17"/>
    </row>
    <row r="2726" spans="1:26" x14ac:dyDescent="0.25">
      <c r="A2726">
        <v>2725</v>
      </c>
      <c r="B2726" s="17" t="s">
        <v>14722</v>
      </c>
      <c r="C2726" s="17">
        <v>1515</v>
      </c>
      <c r="D2726" s="17" t="str">
        <f>INDEX(Hosts!$A:$O,MATCH(Places!$C2726,Hosts!$A:$A,0),MATCH(Places!D$1,Hosts!$1:$1,0))</f>
        <v>Within a day</v>
      </c>
      <c r="E2726" s="87">
        <f>INDEX(Hosts!$A:$O,MATCH(Places!$C2726,Hosts!$A:$A,0),MATCH(Places!E$1,Hosts!$1:$1,0))</f>
        <v>0.8</v>
      </c>
      <c r="F2726" s="87">
        <f>INDEX(Hosts!$A:$O,MATCH(Places!$C2726,Hosts!$A:$A,0),MATCH(Places!F$1,Hosts!$1:$1,0))</f>
        <v>0.46</v>
      </c>
      <c r="G2726" s="17" t="str">
        <f>INDEX(Hosts!$A:$O,MATCH(Places!$C2726,Hosts!$A:$A,0),MATCH(Places!G$1,Hosts!$1:$1,0))</f>
        <v>No</v>
      </c>
      <c r="H2726" s="17">
        <v>7</v>
      </c>
      <c r="I2726" s="17" t="str">
        <f>INDEX(Neighborhoods!$A:$C,MATCH(Places!$H2726,Neighborhoods!$A:$A,0),MATCH(Places!I$1,Neighborhoods!$1:$1,0))</f>
        <v>Brooklyn</v>
      </c>
      <c r="J2726" s="17" t="str">
        <f>INDEX(Neighborhoods!$A:$C,MATCH(Places!$H2726,Neighborhoods!$A:$A,0),MATCH(Places!J$1,Neighborhoods!$1:$1,0))</f>
        <v>Bedford-Stuyvesant</v>
      </c>
      <c r="K2726" s="17" t="s">
        <v>11822</v>
      </c>
      <c r="L2726" s="17" t="str">
        <f t="shared" si="168"/>
        <v>No</v>
      </c>
      <c r="M2726" s="17">
        <v>3</v>
      </c>
      <c r="N2726" s="17" t="str" cm="1">
        <f t="array" ref="N2726">_xlfn.IFS(M2726&lt;=2,"Small",M2726&lt;=5,"Medium",M2726&gt;5,"Large")</f>
        <v>Medium</v>
      </c>
      <c r="O2726" s="65">
        <v>75</v>
      </c>
      <c r="P2726" s="87">
        <f t="shared" si="169"/>
        <v>0.03</v>
      </c>
      <c r="Q2726" s="68">
        <v>4.82</v>
      </c>
      <c r="R2726" s="68" t="str" cm="1">
        <f t="array" ref="R2726">_xlfn.SWITCH(ROUND(Q2726,0),5,"Excellent",4,"Good",3,"Ok","Bad")</f>
        <v>Excellent</v>
      </c>
      <c r="S2726" s="17">
        <v>11</v>
      </c>
      <c r="T2726" s="17" t="str">
        <f t="shared" si="170"/>
        <v>No</v>
      </c>
      <c r="U2726" s="82">
        <v>42919</v>
      </c>
      <c r="V2726" s="82">
        <v>43897</v>
      </c>
      <c r="W2726" s="17">
        <v>15</v>
      </c>
      <c r="X2726" s="17" t="str">
        <f t="shared" si="171"/>
        <v>Active</v>
      </c>
      <c r="Y2726" s="17" t="s">
        <v>15616</v>
      </c>
      <c r="Z2726" s="17"/>
    </row>
    <row r="2727" spans="1:26" x14ac:dyDescent="0.25">
      <c r="A2727">
        <v>2726</v>
      </c>
      <c r="B2727" s="17" t="s">
        <v>1994</v>
      </c>
      <c r="C2727" s="17">
        <v>3251</v>
      </c>
      <c r="D2727" s="17" t="str">
        <f>INDEX(Hosts!$A:$O,MATCH(Places!$C2727,Hosts!$A:$A,0),MATCH(Places!D$1,Hosts!$1:$1,0))</f>
        <v>Within an hour</v>
      </c>
      <c r="E2727" s="87">
        <f>INDEX(Hosts!$A:$O,MATCH(Places!$C2727,Hosts!$A:$A,0),MATCH(Places!E$1,Hosts!$1:$1,0))</f>
        <v>1</v>
      </c>
      <c r="F2727" s="87">
        <f>INDEX(Hosts!$A:$O,MATCH(Places!$C2727,Hosts!$A:$A,0),MATCH(Places!F$1,Hosts!$1:$1,0))</f>
        <v>0.96</v>
      </c>
      <c r="G2727" s="17" t="str">
        <f>INDEX(Hosts!$A:$O,MATCH(Places!$C2727,Hosts!$A:$A,0),MATCH(Places!G$1,Hosts!$1:$1,0))</f>
        <v>No</v>
      </c>
      <c r="H2727" s="17">
        <v>21</v>
      </c>
      <c r="I2727" s="17" t="str">
        <f>INDEX(Neighborhoods!$A:$C,MATCH(Places!$H2727,Neighborhoods!$A:$A,0),MATCH(Places!I$1,Neighborhoods!$1:$1,0))</f>
        <v>Queens</v>
      </c>
      <c r="J2727" s="17" t="str">
        <f>INDEX(Neighborhoods!$A:$C,MATCH(Places!$H2727,Neighborhoods!$A:$A,0),MATCH(Places!J$1,Neighborhoods!$1:$1,0))</f>
        <v>Astoria</v>
      </c>
      <c r="K2727" s="17" t="s">
        <v>1</v>
      </c>
      <c r="L2727" s="17" t="str">
        <f t="shared" si="168"/>
        <v>Yes</v>
      </c>
      <c r="M2727" s="17">
        <v>2</v>
      </c>
      <c r="N2727" s="17" t="str" cm="1">
        <f t="array" ref="N2727">_xlfn.IFS(M2727&lt;=2,"Small",M2727&lt;=5,"Medium",M2727&gt;5,"Large")</f>
        <v>Small</v>
      </c>
      <c r="O2727" s="65">
        <v>53</v>
      </c>
      <c r="P2727" s="87">
        <f t="shared" si="169"/>
        <v>0.03</v>
      </c>
      <c r="Q2727" s="68">
        <v>4.88</v>
      </c>
      <c r="R2727" s="68" t="str" cm="1">
        <f t="array" ref="R2727">_xlfn.SWITCH(ROUND(Q2727,0),5,"Excellent",4,"Good",3,"Ok","Bad")</f>
        <v>Excellent</v>
      </c>
      <c r="S2727" s="17">
        <v>156</v>
      </c>
      <c r="T2727" s="17" t="str">
        <f t="shared" si="170"/>
        <v>Yes</v>
      </c>
      <c r="U2727" s="82">
        <v>42897</v>
      </c>
      <c r="V2727" s="82">
        <v>43892</v>
      </c>
      <c r="W2727" s="17">
        <v>179</v>
      </c>
      <c r="X2727" s="17" t="str">
        <f t="shared" si="171"/>
        <v>Active</v>
      </c>
      <c r="Y2727" s="17" t="s">
        <v>15616</v>
      </c>
      <c r="Z2727" s="17"/>
    </row>
    <row r="2728" spans="1:26" x14ac:dyDescent="0.25">
      <c r="A2728">
        <v>2727</v>
      </c>
      <c r="B2728" s="17" t="s">
        <v>1995</v>
      </c>
      <c r="C2728" s="17">
        <v>909</v>
      </c>
      <c r="D2728" s="17" t="str">
        <f>INDEX(Hosts!$A:$O,MATCH(Places!$C2728,Hosts!$A:$A,0),MATCH(Places!D$1,Hosts!$1:$1,0))</f>
        <v>Within a few hours</v>
      </c>
      <c r="E2728" s="87">
        <f>INDEX(Hosts!$A:$O,MATCH(Places!$C2728,Hosts!$A:$A,0),MATCH(Places!E$1,Hosts!$1:$1,0))</f>
        <v>1</v>
      </c>
      <c r="F2728" s="87">
        <f>INDEX(Hosts!$A:$O,MATCH(Places!$C2728,Hosts!$A:$A,0),MATCH(Places!F$1,Hosts!$1:$1,0))</f>
        <v>0.62</v>
      </c>
      <c r="G2728" s="17" t="str">
        <f>INDEX(Hosts!$A:$O,MATCH(Places!$C2728,Hosts!$A:$A,0),MATCH(Places!G$1,Hosts!$1:$1,0))</f>
        <v>No</v>
      </c>
      <c r="H2728" s="17">
        <v>8</v>
      </c>
      <c r="I2728" s="17" t="str">
        <f>INDEX(Neighborhoods!$A:$C,MATCH(Places!$H2728,Neighborhoods!$A:$A,0),MATCH(Places!I$1,Neighborhoods!$1:$1,0))</f>
        <v>Brooklyn</v>
      </c>
      <c r="J2728" s="17" t="str">
        <f>INDEX(Neighborhoods!$A:$C,MATCH(Places!$H2728,Neighborhoods!$A:$A,0),MATCH(Places!J$1,Neighborhoods!$1:$1,0))</f>
        <v>Bushwick</v>
      </c>
      <c r="K2728" s="17" t="s">
        <v>11822</v>
      </c>
      <c r="L2728" s="17" t="str">
        <f t="shared" si="168"/>
        <v>No</v>
      </c>
      <c r="M2728" s="17">
        <v>2</v>
      </c>
      <c r="N2728" s="17" t="str" cm="1">
        <f t="array" ref="N2728">_xlfn.IFS(M2728&lt;=2,"Small",M2728&lt;=5,"Medium",M2728&gt;5,"Large")</f>
        <v>Small</v>
      </c>
      <c r="O2728" s="65">
        <v>125</v>
      </c>
      <c r="P2728" s="87">
        <f t="shared" si="169"/>
        <v>0.03</v>
      </c>
      <c r="Q2728" s="68">
        <v>4.9000000000000004</v>
      </c>
      <c r="R2728" s="68" t="str" cm="1">
        <f t="array" ref="R2728">_xlfn.SWITCH(ROUND(Q2728,0),5,"Excellent",4,"Good",3,"Ok","Bad")</f>
        <v>Excellent</v>
      </c>
      <c r="S2728" s="17">
        <v>39</v>
      </c>
      <c r="T2728" s="17" t="str">
        <f t="shared" si="170"/>
        <v>No</v>
      </c>
      <c r="U2728" s="82">
        <v>42941</v>
      </c>
      <c r="V2728" s="82">
        <v>43880</v>
      </c>
      <c r="W2728" s="17">
        <v>74</v>
      </c>
      <c r="X2728" s="17" t="str">
        <f t="shared" si="171"/>
        <v>Active</v>
      </c>
      <c r="Y2728" s="17" t="s">
        <v>15615</v>
      </c>
      <c r="Z2728" s="17"/>
    </row>
    <row r="2729" spans="1:26" x14ac:dyDescent="0.25">
      <c r="A2729">
        <v>2728</v>
      </c>
      <c r="B2729" s="17" t="s">
        <v>15375</v>
      </c>
      <c r="C2729" s="17">
        <v>2849</v>
      </c>
      <c r="D2729" s="17" t="str">
        <f>INDEX(Hosts!$A:$O,MATCH(Places!$C2729,Hosts!$A:$A,0),MATCH(Places!D$1,Hosts!$1:$1,0))</f>
        <v>Within a few hours</v>
      </c>
      <c r="E2729" s="87">
        <f>INDEX(Hosts!$A:$O,MATCH(Places!$C2729,Hosts!$A:$A,0),MATCH(Places!E$1,Hosts!$1:$1,0))</f>
        <v>1</v>
      </c>
      <c r="F2729" s="87">
        <f>INDEX(Hosts!$A:$O,MATCH(Places!$C2729,Hosts!$A:$A,0),MATCH(Places!F$1,Hosts!$1:$1,0))</f>
        <v>1</v>
      </c>
      <c r="G2729" s="17" t="str">
        <f>INDEX(Hosts!$A:$O,MATCH(Places!$C2729,Hosts!$A:$A,0),MATCH(Places!G$1,Hosts!$1:$1,0))</f>
        <v>Yes</v>
      </c>
      <c r="H2729" s="17">
        <v>12</v>
      </c>
      <c r="I2729" s="17" t="str">
        <f>INDEX(Neighborhoods!$A:$C,MATCH(Places!$H2729,Neighborhoods!$A:$A,0),MATCH(Places!I$1,Neighborhoods!$1:$1,0))</f>
        <v>Brooklyn</v>
      </c>
      <c r="J2729" s="17" t="str">
        <f>INDEX(Neighborhoods!$A:$C,MATCH(Places!$H2729,Neighborhoods!$A:$A,0),MATCH(Places!J$1,Neighborhoods!$1:$1,0))</f>
        <v>Williamsburg</v>
      </c>
      <c r="K2729" s="17" t="s">
        <v>1</v>
      </c>
      <c r="L2729" s="17" t="str">
        <f t="shared" si="168"/>
        <v>Yes</v>
      </c>
      <c r="M2729" s="17">
        <v>2</v>
      </c>
      <c r="N2729" s="17" t="str" cm="1">
        <f t="array" ref="N2729">_xlfn.IFS(M2729&lt;=2,"Small",M2729&lt;=5,"Medium",M2729&gt;5,"Large")</f>
        <v>Small</v>
      </c>
      <c r="O2729" s="65">
        <v>66</v>
      </c>
      <c r="P2729" s="87">
        <f t="shared" si="169"/>
        <v>0.03</v>
      </c>
      <c r="Q2729" s="68">
        <v>5</v>
      </c>
      <c r="R2729" s="68" t="str" cm="1">
        <f t="array" ref="R2729">_xlfn.SWITCH(ROUND(Q2729,0),5,"Excellent",4,"Good",3,"Ok","Bad")</f>
        <v>Excellent</v>
      </c>
      <c r="S2729" s="17">
        <v>13</v>
      </c>
      <c r="T2729" s="17" t="str">
        <f t="shared" si="170"/>
        <v>No</v>
      </c>
      <c r="U2729" s="82">
        <v>43650</v>
      </c>
      <c r="V2729" s="82">
        <v>44051</v>
      </c>
      <c r="W2729" s="17">
        <v>157</v>
      </c>
      <c r="X2729" s="17" t="str">
        <f t="shared" si="171"/>
        <v>Active</v>
      </c>
      <c r="Y2729" s="17" t="s">
        <v>15616</v>
      </c>
      <c r="Z2729" s="17"/>
    </row>
    <row r="2730" spans="1:26" x14ac:dyDescent="0.25">
      <c r="A2730">
        <v>2729</v>
      </c>
      <c r="B2730" s="17" t="s">
        <v>1996</v>
      </c>
      <c r="C2730" s="17">
        <v>1427</v>
      </c>
      <c r="D2730" s="17" t="str">
        <f>INDEX(Hosts!$A:$O,MATCH(Places!$C2730,Hosts!$A:$A,0),MATCH(Places!D$1,Hosts!$1:$1,0))</f>
        <v>Within an hour</v>
      </c>
      <c r="E2730" s="87">
        <f>INDEX(Hosts!$A:$O,MATCH(Places!$C2730,Hosts!$A:$A,0),MATCH(Places!E$1,Hosts!$1:$1,0))</f>
        <v>1</v>
      </c>
      <c r="F2730" s="87">
        <f>INDEX(Hosts!$A:$O,MATCH(Places!$C2730,Hosts!$A:$A,0),MATCH(Places!F$1,Hosts!$1:$1,0))</f>
        <v>0.87</v>
      </c>
      <c r="G2730" s="17" t="str">
        <f>INDEX(Hosts!$A:$O,MATCH(Places!$C2730,Hosts!$A:$A,0),MATCH(Places!G$1,Hosts!$1:$1,0))</f>
        <v>Yes</v>
      </c>
      <c r="H2730" s="17">
        <v>10</v>
      </c>
      <c r="I2730" s="17" t="str">
        <f>INDEX(Neighborhoods!$A:$C,MATCH(Places!$H2730,Neighborhoods!$A:$A,0),MATCH(Places!I$1,Neighborhoods!$1:$1,0))</f>
        <v>Brooklyn</v>
      </c>
      <c r="J2730" s="17" t="str">
        <f>INDEX(Neighborhoods!$A:$C,MATCH(Places!$H2730,Neighborhoods!$A:$A,0),MATCH(Places!J$1,Neighborhoods!$1:$1,0))</f>
        <v>East Flatbush</v>
      </c>
      <c r="K2730" s="17" t="s">
        <v>1</v>
      </c>
      <c r="L2730" s="17" t="str">
        <f t="shared" si="168"/>
        <v>Yes</v>
      </c>
      <c r="M2730" s="17">
        <v>2</v>
      </c>
      <c r="N2730" s="17" t="str" cm="1">
        <f t="array" ref="N2730">_xlfn.IFS(M2730&lt;=2,"Small",M2730&lt;=5,"Medium",M2730&gt;5,"Large")</f>
        <v>Small</v>
      </c>
      <c r="O2730" s="65">
        <v>67</v>
      </c>
      <c r="P2730" s="87">
        <f t="shared" si="169"/>
        <v>0.03</v>
      </c>
      <c r="Q2730" s="68">
        <v>4.67</v>
      </c>
      <c r="R2730" s="68" t="str" cm="1">
        <f t="array" ref="R2730">_xlfn.SWITCH(ROUND(Q2730,0),5,"Excellent",4,"Good",3,"Ok","Bad")</f>
        <v>Excellent</v>
      </c>
      <c r="S2730" s="17">
        <v>6</v>
      </c>
      <c r="T2730" s="17" t="str">
        <f t="shared" si="170"/>
        <v>No</v>
      </c>
      <c r="U2730" s="82">
        <v>42991</v>
      </c>
      <c r="V2730" s="82">
        <v>43604</v>
      </c>
      <c r="W2730" s="17">
        <v>350</v>
      </c>
      <c r="X2730" s="17" t="str">
        <f t="shared" si="171"/>
        <v>Active</v>
      </c>
      <c r="Y2730" s="17" t="s">
        <v>15615</v>
      </c>
      <c r="Z2730" s="17"/>
    </row>
    <row r="2731" spans="1:26" x14ac:dyDescent="0.25">
      <c r="A2731">
        <v>2730</v>
      </c>
      <c r="B2731" s="17" t="s">
        <v>14083</v>
      </c>
      <c r="C2731" s="17">
        <v>2334</v>
      </c>
      <c r="D2731" s="17" t="str">
        <f>INDEX(Hosts!$A:$O,MATCH(Places!$C2731,Hosts!$A:$A,0),MATCH(Places!D$1,Hosts!$1:$1,0))</f>
        <v>Within a few hours</v>
      </c>
      <c r="E2731" s="87">
        <f>INDEX(Hosts!$A:$O,MATCH(Places!$C2731,Hosts!$A:$A,0),MATCH(Places!E$1,Hosts!$1:$1,0))</f>
        <v>1</v>
      </c>
      <c r="F2731" s="87">
        <f>INDEX(Hosts!$A:$O,MATCH(Places!$C2731,Hosts!$A:$A,0),MATCH(Places!F$1,Hosts!$1:$1,0))</f>
        <v>0.83</v>
      </c>
      <c r="G2731" s="17" t="str">
        <f>INDEX(Hosts!$A:$O,MATCH(Places!$C2731,Hosts!$A:$A,0),MATCH(Places!G$1,Hosts!$1:$1,0))</f>
        <v>Yes</v>
      </c>
      <c r="H2731" s="17">
        <v>7</v>
      </c>
      <c r="I2731" s="17" t="str">
        <f>INDEX(Neighborhoods!$A:$C,MATCH(Places!$H2731,Neighborhoods!$A:$A,0),MATCH(Places!I$1,Neighborhoods!$1:$1,0))</f>
        <v>Brooklyn</v>
      </c>
      <c r="J2731" s="17" t="str">
        <f>INDEX(Neighborhoods!$A:$C,MATCH(Places!$H2731,Neighborhoods!$A:$A,0),MATCH(Places!J$1,Neighborhoods!$1:$1,0))</f>
        <v>Bedford-Stuyvesant</v>
      </c>
      <c r="K2731" s="17" t="s">
        <v>11822</v>
      </c>
      <c r="L2731" s="17" t="str">
        <f t="shared" si="168"/>
        <v>No</v>
      </c>
      <c r="M2731" s="17">
        <v>4</v>
      </c>
      <c r="N2731" s="17" t="str" cm="1">
        <f t="array" ref="N2731">_xlfn.IFS(M2731&lt;=2,"Small",M2731&lt;=5,"Medium",M2731&gt;5,"Large")</f>
        <v>Medium</v>
      </c>
      <c r="O2731" s="65">
        <v>104</v>
      </c>
      <c r="P2731" s="87">
        <f t="shared" si="169"/>
        <v>0.03</v>
      </c>
      <c r="Q2731" s="68">
        <v>4.97</v>
      </c>
      <c r="R2731" s="68" t="str" cm="1">
        <f t="array" ref="R2731">_xlfn.SWITCH(ROUND(Q2731,0),5,"Excellent",4,"Good",3,"Ok","Bad")</f>
        <v>Excellent</v>
      </c>
      <c r="S2731" s="17">
        <v>37</v>
      </c>
      <c r="T2731" s="17" t="str">
        <f t="shared" si="170"/>
        <v>No</v>
      </c>
      <c r="U2731" s="82">
        <v>42921</v>
      </c>
      <c r="V2731" s="82">
        <v>44044</v>
      </c>
      <c r="W2731" s="17">
        <v>4</v>
      </c>
      <c r="X2731" s="17" t="str">
        <f t="shared" si="171"/>
        <v>Active</v>
      </c>
      <c r="Y2731" s="17" t="s">
        <v>15615</v>
      </c>
      <c r="Z2731" s="17"/>
    </row>
    <row r="2732" spans="1:26" x14ac:dyDescent="0.25">
      <c r="A2732">
        <v>2731</v>
      </c>
      <c r="B2732" s="17" t="s">
        <v>1997</v>
      </c>
      <c r="C2732" s="17">
        <v>3253</v>
      </c>
      <c r="D2732" s="17" t="str">
        <f>INDEX(Hosts!$A:$O,MATCH(Places!$C2732,Hosts!$A:$A,0),MATCH(Places!D$1,Hosts!$1:$1,0))</f>
        <v>Within an hour</v>
      </c>
      <c r="E2732" s="87">
        <f>INDEX(Hosts!$A:$O,MATCH(Places!$C2732,Hosts!$A:$A,0),MATCH(Places!E$1,Hosts!$1:$1,0))</f>
        <v>0.71</v>
      </c>
      <c r="F2732" s="87">
        <f>INDEX(Hosts!$A:$O,MATCH(Places!$C2732,Hosts!$A:$A,0),MATCH(Places!F$1,Hosts!$1:$1,0))</f>
        <v>0.96</v>
      </c>
      <c r="G2732" s="17" t="str">
        <f>INDEX(Hosts!$A:$O,MATCH(Places!$C2732,Hosts!$A:$A,0),MATCH(Places!G$1,Hosts!$1:$1,0))</f>
        <v>No</v>
      </c>
      <c r="H2732" s="17">
        <v>31</v>
      </c>
      <c r="I2732" s="17" t="str">
        <f>INDEX(Neighborhoods!$A:$C,MATCH(Places!$H2732,Neighborhoods!$A:$A,0),MATCH(Places!I$1,Neighborhoods!$1:$1,0))</f>
        <v>Staten Island</v>
      </c>
      <c r="J2732" s="17" t="str">
        <f>INDEX(Neighborhoods!$A:$C,MATCH(Places!$H2732,Neighborhoods!$A:$A,0),MATCH(Places!J$1,Neighborhoods!$1:$1,0))</f>
        <v>West Brighton</v>
      </c>
      <c r="K2732" s="17" t="s">
        <v>1</v>
      </c>
      <c r="L2732" s="17" t="str">
        <f t="shared" si="168"/>
        <v>Yes</v>
      </c>
      <c r="M2732" s="17">
        <v>2</v>
      </c>
      <c r="N2732" s="17" t="str" cm="1">
        <f t="array" ref="N2732">_xlfn.IFS(M2732&lt;=2,"Small",M2732&lt;=5,"Medium",M2732&gt;5,"Large")</f>
        <v>Small</v>
      </c>
      <c r="O2732" s="65">
        <v>49</v>
      </c>
      <c r="P2732" s="87">
        <f t="shared" si="169"/>
        <v>0.03</v>
      </c>
      <c r="Q2732" s="68">
        <v>4.51</v>
      </c>
      <c r="R2732" s="68" t="str" cm="1">
        <f t="array" ref="R2732">_xlfn.SWITCH(ROUND(Q2732,0),5,"Excellent",4,"Good",3,"Ok","Bad")</f>
        <v>Excellent</v>
      </c>
      <c r="S2732" s="17">
        <v>63</v>
      </c>
      <c r="T2732" s="17" t="str">
        <f t="shared" si="170"/>
        <v>No</v>
      </c>
      <c r="U2732" s="82">
        <v>42911</v>
      </c>
      <c r="V2732" s="82">
        <v>43901</v>
      </c>
      <c r="W2732" s="17">
        <v>247</v>
      </c>
      <c r="X2732" s="17" t="str">
        <f t="shared" si="171"/>
        <v>Active</v>
      </c>
      <c r="Y2732" s="17" t="s">
        <v>15616</v>
      </c>
      <c r="Z2732" s="17"/>
    </row>
    <row r="2733" spans="1:26" x14ac:dyDescent="0.25">
      <c r="A2733">
        <v>2732</v>
      </c>
      <c r="B2733" s="17" t="s">
        <v>13978</v>
      </c>
      <c r="C2733" s="17">
        <v>942</v>
      </c>
      <c r="D2733" s="17" t="str">
        <f>INDEX(Hosts!$A:$O,MATCH(Places!$C2733,Hosts!$A:$A,0),MATCH(Places!D$1,Hosts!$1:$1,0))</f>
        <v>Within a day</v>
      </c>
      <c r="E2733" s="87">
        <f>INDEX(Hosts!$A:$O,MATCH(Places!$C2733,Hosts!$A:$A,0),MATCH(Places!E$1,Hosts!$1:$1,0))</f>
        <v>0.85</v>
      </c>
      <c r="F2733" s="87">
        <f>INDEX(Hosts!$A:$O,MATCH(Places!$C2733,Hosts!$A:$A,0),MATCH(Places!F$1,Hosts!$1:$1,0))</f>
        <v>0.52</v>
      </c>
      <c r="G2733" s="17" t="str">
        <f>INDEX(Hosts!$A:$O,MATCH(Places!$C2733,Hosts!$A:$A,0),MATCH(Places!G$1,Hosts!$1:$1,0))</f>
        <v>No</v>
      </c>
      <c r="H2733" s="17">
        <v>12</v>
      </c>
      <c r="I2733" s="17" t="str">
        <f>INDEX(Neighborhoods!$A:$C,MATCH(Places!$H2733,Neighborhoods!$A:$A,0),MATCH(Places!I$1,Neighborhoods!$1:$1,0))</f>
        <v>Brooklyn</v>
      </c>
      <c r="J2733" s="17" t="str">
        <f>INDEX(Neighborhoods!$A:$C,MATCH(Places!$H2733,Neighborhoods!$A:$A,0),MATCH(Places!J$1,Neighborhoods!$1:$1,0))</f>
        <v>Williamsburg</v>
      </c>
      <c r="K2733" s="17" t="s">
        <v>1</v>
      </c>
      <c r="L2733" s="17" t="str">
        <f t="shared" si="168"/>
        <v>Yes</v>
      </c>
      <c r="M2733" s="17">
        <v>2</v>
      </c>
      <c r="N2733" s="17" t="str" cm="1">
        <f t="array" ref="N2733">_xlfn.IFS(M2733&lt;=2,"Small",M2733&lt;=5,"Medium",M2733&gt;5,"Large")</f>
        <v>Small</v>
      </c>
      <c r="O2733" s="65">
        <v>200</v>
      </c>
      <c r="P2733" s="87">
        <f t="shared" si="169"/>
        <v>0.04</v>
      </c>
      <c r="Q2733" s="68">
        <v>4.9000000000000004</v>
      </c>
      <c r="R2733" s="68" t="str" cm="1">
        <f t="array" ref="R2733">_xlfn.SWITCH(ROUND(Q2733,0),5,"Excellent",4,"Good",3,"Ok","Bad")</f>
        <v>Excellent</v>
      </c>
      <c r="S2733" s="17">
        <v>10</v>
      </c>
      <c r="T2733" s="17" t="str">
        <f t="shared" si="170"/>
        <v>No</v>
      </c>
      <c r="U2733" s="82">
        <v>42881</v>
      </c>
      <c r="V2733" s="82">
        <v>43576</v>
      </c>
      <c r="W2733" s="17">
        <v>179</v>
      </c>
      <c r="X2733" s="17" t="str">
        <f t="shared" si="171"/>
        <v>Active</v>
      </c>
      <c r="Y2733" s="17" t="s">
        <v>15615</v>
      </c>
      <c r="Z2733" s="17"/>
    </row>
    <row r="2734" spans="1:26" x14ac:dyDescent="0.25">
      <c r="A2734">
        <v>2733</v>
      </c>
      <c r="B2734" s="17" t="s">
        <v>1998</v>
      </c>
      <c r="C2734" s="17">
        <v>2571</v>
      </c>
      <c r="D2734" s="17" t="str">
        <f>INDEX(Hosts!$A:$O,MATCH(Places!$C2734,Hosts!$A:$A,0),MATCH(Places!D$1,Hosts!$1:$1,0))</f>
        <v>Within an hour</v>
      </c>
      <c r="E2734" s="87">
        <f>INDEX(Hosts!$A:$O,MATCH(Places!$C2734,Hosts!$A:$A,0),MATCH(Places!E$1,Hosts!$1:$1,0))</f>
        <v>0.84</v>
      </c>
      <c r="F2734" s="87">
        <f>INDEX(Hosts!$A:$O,MATCH(Places!$C2734,Hosts!$A:$A,0),MATCH(Places!F$1,Hosts!$1:$1,0))</f>
        <v>0.97</v>
      </c>
      <c r="G2734" s="17" t="str">
        <f>INDEX(Hosts!$A:$O,MATCH(Places!$C2734,Hosts!$A:$A,0),MATCH(Places!G$1,Hosts!$1:$1,0))</f>
        <v>No</v>
      </c>
      <c r="H2734" s="17">
        <v>8</v>
      </c>
      <c r="I2734" s="17" t="str">
        <f>INDEX(Neighborhoods!$A:$C,MATCH(Places!$H2734,Neighborhoods!$A:$A,0),MATCH(Places!I$1,Neighborhoods!$1:$1,0))</f>
        <v>Brooklyn</v>
      </c>
      <c r="J2734" s="17" t="str">
        <f>INDEX(Neighborhoods!$A:$C,MATCH(Places!$H2734,Neighborhoods!$A:$A,0),MATCH(Places!J$1,Neighborhoods!$1:$1,0))</f>
        <v>Bushwick</v>
      </c>
      <c r="K2734" s="17" t="s">
        <v>16</v>
      </c>
      <c r="L2734" s="17" t="str">
        <f t="shared" si="168"/>
        <v>Yes</v>
      </c>
      <c r="M2734" s="17">
        <v>1</v>
      </c>
      <c r="N2734" s="17" t="str" cm="1">
        <f t="array" ref="N2734">_xlfn.IFS(M2734&lt;=2,"Small",M2734&lt;=5,"Medium",M2734&gt;5,"Large")</f>
        <v>Small</v>
      </c>
      <c r="O2734" s="65">
        <v>29</v>
      </c>
      <c r="P2734" s="87">
        <f t="shared" si="169"/>
        <v>0.03</v>
      </c>
      <c r="Q2734" s="68">
        <v>4.4800000000000004</v>
      </c>
      <c r="R2734" s="68" t="str" cm="1">
        <f t="array" ref="R2734">_xlfn.SWITCH(ROUND(Q2734,0),5,"Excellent",4,"Good",3,"Ok","Bad")</f>
        <v>Good</v>
      </c>
      <c r="S2734" s="17">
        <v>143</v>
      </c>
      <c r="T2734" s="17" t="str">
        <f t="shared" si="170"/>
        <v>No</v>
      </c>
      <c r="U2734" s="82">
        <v>42908</v>
      </c>
      <c r="V2734" s="82">
        <v>43919</v>
      </c>
      <c r="W2734" s="17">
        <v>0</v>
      </c>
      <c r="X2734" s="17" t="str">
        <f t="shared" si="171"/>
        <v>Inactive</v>
      </c>
      <c r="Y2734" s="17" t="s">
        <v>15616</v>
      </c>
      <c r="Z2734" s="17"/>
    </row>
    <row r="2735" spans="1:26" x14ac:dyDescent="0.25">
      <c r="A2735">
        <v>2734</v>
      </c>
      <c r="B2735" s="17" t="s">
        <v>1999</v>
      </c>
      <c r="C2735" s="17">
        <v>3254</v>
      </c>
      <c r="D2735" s="17" t="str">
        <f>INDEX(Hosts!$A:$O,MATCH(Places!$C2735,Hosts!$A:$A,0),MATCH(Places!D$1,Hosts!$1:$1,0))</f>
        <v>Within an hour</v>
      </c>
      <c r="E2735" s="87">
        <f>INDEX(Hosts!$A:$O,MATCH(Places!$C2735,Hosts!$A:$A,0),MATCH(Places!E$1,Hosts!$1:$1,0))</f>
        <v>1</v>
      </c>
      <c r="F2735" s="87">
        <f>INDEX(Hosts!$A:$O,MATCH(Places!$C2735,Hosts!$A:$A,0),MATCH(Places!F$1,Hosts!$1:$1,0))</f>
        <v>1</v>
      </c>
      <c r="G2735" s="17" t="str">
        <f>INDEX(Hosts!$A:$O,MATCH(Places!$C2735,Hosts!$A:$A,0),MATCH(Places!G$1,Hosts!$1:$1,0))</f>
        <v>No</v>
      </c>
      <c r="H2735" s="17">
        <v>8</v>
      </c>
      <c r="I2735" s="17" t="str">
        <f>INDEX(Neighborhoods!$A:$C,MATCH(Places!$H2735,Neighborhoods!$A:$A,0),MATCH(Places!I$1,Neighborhoods!$1:$1,0))</f>
        <v>Brooklyn</v>
      </c>
      <c r="J2735" s="17" t="str">
        <f>INDEX(Neighborhoods!$A:$C,MATCH(Places!$H2735,Neighborhoods!$A:$A,0),MATCH(Places!J$1,Neighborhoods!$1:$1,0))</f>
        <v>Bushwick</v>
      </c>
      <c r="K2735" s="17" t="s">
        <v>11822</v>
      </c>
      <c r="L2735" s="17" t="str">
        <f t="shared" si="168"/>
        <v>No</v>
      </c>
      <c r="M2735" s="17">
        <v>4</v>
      </c>
      <c r="N2735" s="17" t="str" cm="1">
        <f t="array" ref="N2735">_xlfn.IFS(M2735&lt;=2,"Small",M2735&lt;=5,"Medium",M2735&gt;5,"Large")</f>
        <v>Medium</v>
      </c>
      <c r="O2735" s="65">
        <v>86</v>
      </c>
      <c r="P2735" s="87">
        <f t="shared" si="169"/>
        <v>0.03</v>
      </c>
      <c r="Q2735" s="68">
        <v>4.6399999999999997</v>
      </c>
      <c r="R2735" s="68" t="str" cm="1">
        <f t="array" ref="R2735">_xlfn.SWITCH(ROUND(Q2735,0),5,"Excellent",4,"Good",3,"Ok","Bad")</f>
        <v>Excellent</v>
      </c>
      <c r="S2735" s="17">
        <v>122</v>
      </c>
      <c r="T2735" s="17" t="str">
        <f t="shared" si="170"/>
        <v>No</v>
      </c>
      <c r="U2735" s="82">
        <v>42897</v>
      </c>
      <c r="V2735" s="82">
        <v>43906</v>
      </c>
      <c r="W2735" s="17">
        <v>103</v>
      </c>
      <c r="X2735" s="17" t="str">
        <f t="shared" si="171"/>
        <v>Active</v>
      </c>
      <c r="Y2735" s="17" t="s">
        <v>15615</v>
      </c>
      <c r="Z2735" s="17"/>
    </row>
    <row r="2736" spans="1:26" x14ac:dyDescent="0.25">
      <c r="A2736">
        <v>2735</v>
      </c>
      <c r="B2736" s="17" t="s">
        <v>2000</v>
      </c>
      <c r="C2736" s="17">
        <v>3247</v>
      </c>
      <c r="D2736" s="17" t="str">
        <f>INDEX(Hosts!$A:$O,MATCH(Places!$C2736,Hosts!$A:$A,0),MATCH(Places!D$1,Hosts!$1:$1,0))</f>
        <v>A few days or more</v>
      </c>
      <c r="E2736" s="87">
        <f>INDEX(Hosts!$A:$O,MATCH(Places!$C2736,Hosts!$A:$A,0),MATCH(Places!E$1,Hosts!$1:$1,0))</f>
        <v>0</v>
      </c>
      <c r="F2736" s="87">
        <f>INDEX(Hosts!$A:$O,MATCH(Places!$C2736,Hosts!$A:$A,0),MATCH(Places!F$1,Hosts!$1:$1,0))</f>
        <v>0.74</v>
      </c>
      <c r="G2736" s="17" t="str">
        <f>INDEX(Hosts!$A:$O,MATCH(Places!$C2736,Hosts!$A:$A,0),MATCH(Places!G$1,Hosts!$1:$1,0))</f>
        <v>No</v>
      </c>
      <c r="H2736" s="17">
        <v>22</v>
      </c>
      <c r="I2736" s="17" t="str">
        <f>INDEX(Neighborhoods!$A:$C,MATCH(Places!$H2736,Neighborhoods!$A:$A,0),MATCH(Places!I$1,Neighborhoods!$1:$1,0))</f>
        <v>Queens</v>
      </c>
      <c r="J2736" s="17" t="str">
        <f>INDEX(Neighborhoods!$A:$C,MATCH(Places!$H2736,Neighborhoods!$A:$A,0),MATCH(Places!J$1,Neighborhoods!$1:$1,0))</f>
        <v>Flushing</v>
      </c>
      <c r="K2736" s="17" t="s">
        <v>1</v>
      </c>
      <c r="L2736" s="17" t="str">
        <f t="shared" si="168"/>
        <v>Yes</v>
      </c>
      <c r="M2736" s="17">
        <v>3</v>
      </c>
      <c r="N2736" s="17" t="str" cm="1">
        <f t="array" ref="N2736">_xlfn.IFS(M2736&lt;=2,"Small",M2736&lt;=5,"Medium",M2736&gt;5,"Large")</f>
        <v>Medium</v>
      </c>
      <c r="O2736" s="65">
        <v>66</v>
      </c>
      <c r="P2736" s="87">
        <f t="shared" si="169"/>
        <v>0.03</v>
      </c>
      <c r="Q2736" s="68">
        <v>4.55</v>
      </c>
      <c r="R2736" s="68" t="str" cm="1">
        <f t="array" ref="R2736">_xlfn.SWITCH(ROUND(Q2736,0),5,"Excellent",4,"Good",3,"Ok","Bad")</f>
        <v>Excellent</v>
      </c>
      <c r="S2736" s="17">
        <v>64</v>
      </c>
      <c r="T2736" s="17" t="str">
        <f t="shared" si="170"/>
        <v>No</v>
      </c>
      <c r="U2736" s="82">
        <v>42917</v>
      </c>
      <c r="V2736" s="82">
        <v>43745</v>
      </c>
      <c r="W2736" s="17">
        <v>2</v>
      </c>
      <c r="X2736" s="17" t="str">
        <f t="shared" si="171"/>
        <v>Active</v>
      </c>
      <c r="Y2736" s="17" t="s">
        <v>15615</v>
      </c>
      <c r="Z2736" s="17"/>
    </row>
    <row r="2737" spans="1:26" x14ac:dyDescent="0.25">
      <c r="A2737">
        <v>2736</v>
      </c>
      <c r="B2737" s="17" t="s">
        <v>14968</v>
      </c>
      <c r="C2737" s="17">
        <v>1690</v>
      </c>
      <c r="D2737" s="17" t="str">
        <f>INDEX(Hosts!$A:$O,MATCH(Places!$C2737,Hosts!$A:$A,0),MATCH(Places!D$1,Hosts!$1:$1,0))</f>
        <v>Within a day</v>
      </c>
      <c r="E2737" s="87">
        <f>INDEX(Hosts!$A:$O,MATCH(Places!$C2737,Hosts!$A:$A,0),MATCH(Places!E$1,Hosts!$1:$1,0))</f>
        <v>1</v>
      </c>
      <c r="F2737" s="87">
        <f>INDEX(Hosts!$A:$O,MATCH(Places!$C2737,Hosts!$A:$A,0),MATCH(Places!F$1,Hosts!$1:$1,0))</f>
        <v>0.92</v>
      </c>
      <c r="G2737" s="17" t="str">
        <f>INDEX(Hosts!$A:$O,MATCH(Places!$C2737,Hosts!$A:$A,0),MATCH(Places!G$1,Hosts!$1:$1,0))</f>
        <v>No</v>
      </c>
      <c r="H2737" s="17">
        <v>16</v>
      </c>
      <c r="I2737" s="17" t="str">
        <f>INDEX(Neighborhoods!$A:$C,MATCH(Places!$H2737,Neighborhoods!$A:$A,0),MATCH(Places!I$1,Neighborhoods!$1:$1,0))</f>
        <v>Manhattan</v>
      </c>
      <c r="J2737" s="17" t="str">
        <f>INDEX(Neighborhoods!$A:$C,MATCH(Places!$H2737,Neighborhoods!$A:$A,0),MATCH(Places!J$1,Neighborhoods!$1:$1,0))</f>
        <v>Harlem</v>
      </c>
      <c r="K2737" s="17" t="s">
        <v>11822</v>
      </c>
      <c r="L2737" s="17" t="str">
        <f t="shared" si="168"/>
        <v>No</v>
      </c>
      <c r="M2737" s="17">
        <v>2</v>
      </c>
      <c r="N2737" s="17" t="str" cm="1">
        <f t="array" ref="N2737">_xlfn.IFS(M2737&lt;=2,"Small",M2737&lt;=5,"Medium",M2737&gt;5,"Large")</f>
        <v>Small</v>
      </c>
      <c r="O2737" s="65">
        <v>77</v>
      </c>
      <c r="P2737" s="87">
        <f t="shared" si="169"/>
        <v>0.03</v>
      </c>
      <c r="Q2737" s="68">
        <v>4.8</v>
      </c>
      <c r="R2737" s="68" t="str" cm="1">
        <f t="array" ref="R2737">_xlfn.SWITCH(ROUND(Q2737,0),5,"Excellent",4,"Good",3,"Ok","Bad")</f>
        <v>Excellent</v>
      </c>
      <c r="S2737" s="17">
        <v>10</v>
      </c>
      <c r="T2737" s="17" t="str">
        <f t="shared" si="170"/>
        <v>No</v>
      </c>
      <c r="U2737" s="82">
        <v>42901</v>
      </c>
      <c r="V2737" s="82">
        <v>43846</v>
      </c>
      <c r="W2737" s="17">
        <v>0</v>
      </c>
      <c r="X2737" s="17" t="str">
        <f t="shared" si="171"/>
        <v>Inactive</v>
      </c>
      <c r="Y2737" s="17" t="s">
        <v>15615</v>
      </c>
      <c r="Z2737" s="17"/>
    </row>
    <row r="2738" spans="1:26" x14ac:dyDescent="0.25">
      <c r="A2738">
        <v>2737</v>
      </c>
      <c r="B2738" s="17" t="s">
        <v>2001</v>
      </c>
      <c r="C2738" s="17">
        <v>2990</v>
      </c>
      <c r="D2738" s="17" t="str">
        <f>INDEX(Hosts!$A:$O,MATCH(Places!$C2738,Hosts!$A:$A,0),MATCH(Places!D$1,Hosts!$1:$1,0))</f>
        <v>Within an hour</v>
      </c>
      <c r="E2738" s="87">
        <f>INDEX(Hosts!$A:$O,MATCH(Places!$C2738,Hosts!$A:$A,0),MATCH(Places!E$1,Hosts!$1:$1,0))</f>
        <v>1</v>
      </c>
      <c r="F2738" s="87">
        <f>INDEX(Hosts!$A:$O,MATCH(Places!$C2738,Hosts!$A:$A,0),MATCH(Places!F$1,Hosts!$1:$1,0))</f>
        <v>0.92</v>
      </c>
      <c r="G2738" s="17" t="str">
        <f>INDEX(Hosts!$A:$O,MATCH(Places!$C2738,Hosts!$A:$A,0),MATCH(Places!G$1,Hosts!$1:$1,0))</f>
        <v>No</v>
      </c>
      <c r="H2738" s="17">
        <v>19</v>
      </c>
      <c r="I2738" s="17" t="str">
        <f>INDEX(Neighborhoods!$A:$C,MATCH(Places!$H2738,Neighborhoods!$A:$A,0),MATCH(Places!I$1,Neighborhoods!$1:$1,0))</f>
        <v>Manhattan</v>
      </c>
      <c r="J2738" s="17" t="str">
        <f>INDEX(Neighborhoods!$A:$C,MATCH(Places!$H2738,Neighborhoods!$A:$A,0),MATCH(Places!J$1,Neighborhoods!$1:$1,0))</f>
        <v>Upper East Side</v>
      </c>
      <c r="K2738" s="17" t="s">
        <v>1</v>
      </c>
      <c r="L2738" s="17" t="str">
        <f t="shared" si="168"/>
        <v>Yes</v>
      </c>
      <c r="M2738" s="17">
        <v>3</v>
      </c>
      <c r="N2738" s="17" t="str" cm="1">
        <f t="array" ref="N2738">_xlfn.IFS(M2738&lt;=2,"Small",M2738&lt;=5,"Medium",M2738&gt;5,"Large")</f>
        <v>Medium</v>
      </c>
      <c r="O2738" s="65">
        <v>85</v>
      </c>
      <c r="P2738" s="87">
        <f t="shared" si="169"/>
        <v>0.03</v>
      </c>
      <c r="Q2738" s="68">
        <v>4.9000000000000004</v>
      </c>
      <c r="R2738" s="68" t="str" cm="1">
        <f t="array" ref="R2738">_xlfn.SWITCH(ROUND(Q2738,0),5,"Excellent",4,"Good",3,"Ok","Bad")</f>
        <v>Excellent</v>
      </c>
      <c r="S2738" s="17">
        <v>81</v>
      </c>
      <c r="T2738" s="17" t="str">
        <f t="shared" si="170"/>
        <v>No</v>
      </c>
      <c r="U2738" s="82">
        <v>42898</v>
      </c>
      <c r="V2738" s="82">
        <v>43844</v>
      </c>
      <c r="W2738" s="17">
        <v>15</v>
      </c>
      <c r="X2738" s="17" t="str">
        <f t="shared" si="171"/>
        <v>Active</v>
      </c>
      <c r="Y2738" s="17" t="s">
        <v>15615</v>
      </c>
      <c r="Z2738" s="17"/>
    </row>
    <row r="2739" spans="1:26" x14ac:dyDescent="0.25">
      <c r="A2739">
        <v>2738</v>
      </c>
      <c r="B2739" s="17" t="s">
        <v>2002</v>
      </c>
      <c r="C2739" s="17">
        <v>244</v>
      </c>
      <c r="D2739" s="17" t="str">
        <f>INDEX(Hosts!$A:$O,MATCH(Places!$C2739,Hosts!$A:$A,0),MATCH(Places!D$1,Hosts!$1:$1,0))</f>
        <v>Within a few hours</v>
      </c>
      <c r="E2739" s="87">
        <f>INDEX(Hosts!$A:$O,MATCH(Places!$C2739,Hosts!$A:$A,0),MATCH(Places!E$1,Hosts!$1:$1,0))</f>
        <v>1</v>
      </c>
      <c r="F2739" s="87">
        <f>INDEX(Hosts!$A:$O,MATCH(Places!$C2739,Hosts!$A:$A,0),MATCH(Places!F$1,Hosts!$1:$1,0))</f>
        <v>1</v>
      </c>
      <c r="G2739" s="17" t="str">
        <f>INDEX(Hosts!$A:$O,MATCH(Places!$C2739,Hosts!$A:$A,0),MATCH(Places!G$1,Hosts!$1:$1,0))</f>
        <v>No</v>
      </c>
      <c r="H2739" s="17">
        <v>19</v>
      </c>
      <c r="I2739" s="17" t="str">
        <f>INDEX(Neighborhoods!$A:$C,MATCH(Places!$H2739,Neighborhoods!$A:$A,0),MATCH(Places!I$1,Neighborhoods!$1:$1,0))</f>
        <v>Manhattan</v>
      </c>
      <c r="J2739" s="17" t="str">
        <f>INDEX(Neighborhoods!$A:$C,MATCH(Places!$H2739,Neighborhoods!$A:$A,0),MATCH(Places!J$1,Neighborhoods!$1:$1,0))</f>
        <v>Upper East Side</v>
      </c>
      <c r="K2739" s="17" t="s">
        <v>11822</v>
      </c>
      <c r="L2739" s="17" t="str">
        <f t="shared" si="168"/>
        <v>No</v>
      </c>
      <c r="M2739" s="17">
        <v>4</v>
      </c>
      <c r="N2739" s="17" t="str" cm="1">
        <f t="array" ref="N2739">_xlfn.IFS(M2739&lt;=2,"Small",M2739&lt;=5,"Medium",M2739&gt;5,"Large")</f>
        <v>Medium</v>
      </c>
      <c r="O2739" s="65">
        <v>108</v>
      </c>
      <c r="P2739" s="87">
        <f t="shared" si="169"/>
        <v>0.03</v>
      </c>
      <c r="Q2739" s="68">
        <v>4.67</v>
      </c>
      <c r="R2739" s="68" t="str" cm="1">
        <f t="array" ref="R2739">_xlfn.SWITCH(ROUND(Q2739,0),5,"Excellent",4,"Good",3,"Ok","Bad")</f>
        <v>Excellent</v>
      </c>
      <c r="S2739" s="17">
        <v>3</v>
      </c>
      <c r="T2739" s="17" t="str">
        <f t="shared" si="170"/>
        <v>No</v>
      </c>
      <c r="U2739" s="82">
        <v>42918</v>
      </c>
      <c r="V2739" s="82">
        <v>44017</v>
      </c>
      <c r="W2739" s="17">
        <v>0</v>
      </c>
      <c r="X2739" s="17" t="str">
        <f t="shared" si="171"/>
        <v>Inactive</v>
      </c>
      <c r="Y2739" s="17" t="s">
        <v>15616</v>
      </c>
      <c r="Z2739" s="17"/>
    </row>
    <row r="2740" spans="1:26" x14ac:dyDescent="0.25">
      <c r="A2740">
        <v>2739</v>
      </c>
      <c r="B2740" s="17" t="s">
        <v>2003</v>
      </c>
      <c r="C2740" s="17">
        <v>2812</v>
      </c>
      <c r="D2740" s="17" t="str">
        <f>INDEX(Hosts!$A:$O,MATCH(Places!$C2740,Hosts!$A:$A,0),MATCH(Places!D$1,Hosts!$1:$1,0))</f>
        <v>Within an hour</v>
      </c>
      <c r="E2740" s="87">
        <f>INDEX(Hosts!$A:$O,MATCH(Places!$C2740,Hosts!$A:$A,0),MATCH(Places!E$1,Hosts!$1:$1,0))</f>
        <v>1</v>
      </c>
      <c r="F2740" s="87">
        <f>INDEX(Hosts!$A:$O,MATCH(Places!$C2740,Hosts!$A:$A,0),MATCH(Places!F$1,Hosts!$1:$1,0))</f>
        <v>1</v>
      </c>
      <c r="G2740" s="17" t="str">
        <f>INDEX(Hosts!$A:$O,MATCH(Places!$C2740,Hosts!$A:$A,0),MATCH(Places!G$1,Hosts!$1:$1,0))</f>
        <v>Yes</v>
      </c>
      <c r="H2740" s="17">
        <v>7</v>
      </c>
      <c r="I2740" s="17" t="str">
        <f>INDEX(Neighborhoods!$A:$C,MATCH(Places!$H2740,Neighborhoods!$A:$A,0),MATCH(Places!I$1,Neighborhoods!$1:$1,0))</f>
        <v>Brooklyn</v>
      </c>
      <c r="J2740" s="17" t="str">
        <f>INDEX(Neighborhoods!$A:$C,MATCH(Places!$H2740,Neighborhoods!$A:$A,0),MATCH(Places!J$1,Neighborhoods!$1:$1,0))</f>
        <v>Bedford-Stuyvesant</v>
      </c>
      <c r="K2740" s="17" t="s">
        <v>11822</v>
      </c>
      <c r="L2740" s="17" t="str">
        <f t="shared" si="168"/>
        <v>No</v>
      </c>
      <c r="M2740" s="17">
        <v>4</v>
      </c>
      <c r="N2740" s="17" t="str" cm="1">
        <f t="array" ref="N2740">_xlfn.IFS(M2740&lt;=2,"Small",M2740&lt;=5,"Medium",M2740&gt;5,"Large")</f>
        <v>Medium</v>
      </c>
      <c r="O2740" s="65">
        <v>119</v>
      </c>
      <c r="P2740" s="87">
        <f t="shared" si="169"/>
        <v>0.03</v>
      </c>
      <c r="Q2740" s="68">
        <v>4.99</v>
      </c>
      <c r="R2740" s="68" t="str" cm="1">
        <f t="array" ref="R2740">_xlfn.SWITCH(ROUND(Q2740,0),5,"Excellent",4,"Good",3,"Ok","Bad")</f>
        <v>Excellent</v>
      </c>
      <c r="S2740" s="17">
        <v>90</v>
      </c>
      <c r="T2740" s="17" t="str">
        <f t="shared" si="170"/>
        <v>No</v>
      </c>
      <c r="U2740" s="82">
        <v>42891</v>
      </c>
      <c r="V2740" s="82">
        <v>43908</v>
      </c>
      <c r="W2740" s="17">
        <v>130</v>
      </c>
      <c r="X2740" s="17" t="str">
        <f t="shared" si="171"/>
        <v>Active</v>
      </c>
      <c r="Y2740" s="17" t="s">
        <v>15616</v>
      </c>
      <c r="Z2740" s="17"/>
    </row>
    <row r="2741" spans="1:26" x14ac:dyDescent="0.25">
      <c r="A2741">
        <v>2740</v>
      </c>
      <c r="B2741" s="17" t="s">
        <v>2004</v>
      </c>
      <c r="C2741" s="17">
        <v>1425</v>
      </c>
      <c r="D2741" s="17" t="str">
        <f>INDEX(Hosts!$A:$O,MATCH(Places!$C2741,Hosts!$A:$A,0),MATCH(Places!D$1,Hosts!$1:$1,0))</f>
        <v>Within a day</v>
      </c>
      <c r="E2741" s="87">
        <f>INDEX(Hosts!$A:$O,MATCH(Places!$C2741,Hosts!$A:$A,0),MATCH(Places!E$1,Hosts!$1:$1,0))</f>
        <v>0.67</v>
      </c>
      <c r="F2741" s="87">
        <f>INDEX(Hosts!$A:$O,MATCH(Places!$C2741,Hosts!$A:$A,0),MATCH(Places!F$1,Hosts!$1:$1,0))</f>
        <v>0.33</v>
      </c>
      <c r="G2741" s="17" t="str">
        <f>INDEX(Hosts!$A:$O,MATCH(Places!$C2741,Hosts!$A:$A,0),MATCH(Places!G$1,Hosts!$1:$1,0))</f>
        <v>No</v>
      </c>
      <c r="H2741" s="17">
        <v>8</v>
      </c>
      <c r="I2741" s="17" t="str">
        <f>INDEX(Neighborhoods!$A:$C,MATCH(Places!$H2741,Neighborhoods!$A:$A,0),MATCH(Places!I$1,Neighborhoods!$1:$1,0))</f>
        <v>Brooklyn</v>
      </c>
      <c r="J2741" s="17" t="str">
        <f>INDEX(Neighborhoods!$A:$C,MATCH(Places!$H2741,Neighborhoods!$A:$A,0),MATCH(Places!J$1,Neighborhoods!$1:$1,0))</f>
        <v>Bushwick</v>
      </c>
      <c r="K2741" s="17" t="s">
        <v>1</v>
      </c>
      <c r="L2741" s="17" t="str">
        <f t="shared" si="168"/>
        <v>Yes</v>
      </c>
      <c r="M2741" s="17">
        <v>2</v>
      </c>
      <c r="N2741" s="17" t="str" cm="1">
        <f t="array" ref="N2741">_xlfn.IFS(M2741&lt;=2,"Small",M2741&lt;=5,"Medium",M2741&gt;5,"Large")</f>
        <v>Small</v>
      </c>
      <c r="O2741" s="65">
        <v>37</v>
      </c>
      <c r="P2741" s="87">
        <f t="shared" si="169"/>
        <v>0.03</v>
      </c>
      <c r="Q2741" s="68">
        <v>4.25</v>
      </c>
      <c r="R2741" s="68" t="str" cm="1">
        <f t="array" ref="R2741">_xlfn.SWITCH(ROUND(Q2741,0),5,"Excellent",4,"Good",3,"Ok","Bad")</f>
        <v>Good</v>
      </c>
      <c r="S2741" s="17">
        <v>8</v>
      </c>
      <c r="T2741" s="17" t="str">
        <f t="shared" si="170"/>
        <v>No</v>
      </c>
      <c r="U2741" s="82">
        <v>43008</v>
      </c>
      <c r="V2741" s="82">
        <v>43334</v>
      </c>
      <c r="W2741" s="17">
        <v>365</v>
      </c>
      <c r="X2741" s="17" t="str">
        <f t="shared" si="171"/>
        <v>Active</v>
      </c>
      <c r="Y2741" s="17" t="s">
        <v>15615</v>
      </c>
      <c r="Z2741" s="17"/>
    </row>
    <row r="2742" spans="1:26" x14ac:dyDescent="0.25">
      <c r="A2742">
        <v>2741</v>
      </c>
      <c r="B2742" s="17" t="s">
        <v>15174</v>
      </c>
      <c r="C2742" s="17">
        <v>2337</v>
      </c>
      <c r="D2742" s="17" t="str">
        <f>INDEX(Hosts!$A:$O,MATCH(Places!$C2742,Hosts!$A:$A,0),MATCH(Places!D$1,Hosts!$1:$1,0))</f>
        <v>Within an hour</v>
      </c>
      <c r="E2742" s="87">
        <f>INDEX(Hosts!$A:$O,MATCH(Places!$C2742,Hosts!$A:$A,0),MATCH(Places!E$1,Hosts!$1:$1,0))</f>
        <v>1</v>
      </c>
      <c r="F2742" s="87">
        <f>INDEX(Hosts!$A:$O,MATCH(Places!$C2742,Hosts!$A:$A,0),MATCH(Places!F$1,Hosts!$1:$1,0))</f>
        <v>0.99</v>
      </c>
      <c r="G2742" s="17" t="str">
        <f>INDEX(Hosts!$A:$O,MATCH(Places!$C2742,Hosts!$A:$A,0),MATCH(Places!G$1,Hosts!$1:$1,0))</f>
        <v>Yes</v>
      </c>
      <c r="H2742" s="17">
        <v>18</v>
      </c>
      <c r="I2742" s="17" t="str">
        <f>INDEX(Neighborhoods!$A:$C,MATCH(Places!$H2742,Neighborhoods!$A:$A,0),MATCH(Places!I$1,Neighborhoods!$1:$1,0))</f>
        <v>Manhattan</v>
      </c>
      <c r="J2742" s="17" t="str">
        <f>INDEX(Neighborhoods!$A:$C,MATCH(Places!$H2742,Neighborhoods!$A:$A,0),MATCH(Places!J$1,Neighborhoods!$1:$1,0))</f>
        <v>Midtown</v>
      </c>
      <c r="K2742" s="17" t="s">
        <v>11822</v>
      </c>
      <c r="L2742" s="17" t="str">
        <f t="shared" si="168"/>
        <v>No</v>
      </c>
      <c r="M2742" s="17">
        <v>2</v>
      </c>
      <c r="N2742" s="17" t="str" cm="1">
        <f t="array" ref="N2742">_xlfn.IFS(M2742&lt;=2,"Small",M2742&lt;=5,"Medium",M2742&gt;5,"Large")</f>
        <v>Small</v>
      </c>
      <c r="O2742" s="65">
        <v>149</v>
      </c>
      <c r="P2742" s="87">
        <f t="shared" si="169"/>
        <v>0.03</v>
      </c>
      <c r="Q2742" s="68">
        <v>4.9800000000000004</v>
      </c>
      <c r="R2742" s="68" t="str" cm="1">
        <f t="array" ref="R2742">_xlfn.SWITCH(ROUND(Q2742,0),5,"Excellent",4,"Good",3,"Ok","Bad")</f>
        <v>Excellent</v>
      </c>
      <c r="S2742" s="17">
        <v>189</v>
      </c>
      <c r="T2742" s="17" t="str">
        <f t="shared" si="170"/>
        <v>Yes</v>
      </c>
      <c r="U2742" s="82">
        <v>42939</v>
      </c>
      <c r="V2742" s="82">
        <v>43982</v>
      </c>
      <c r="W2742" s="17">
        <v>70</v>
      </c>
      <c r="X2742" s="17" t="str">
        <f t="shared" si="171"/>
        <v>Active</v>
      </c>
      <c r="Y2742" s="17" t="s">
        <v>15615</v>
      </c>
      <c r="Z2742" s="17"/>
    </row>
    <row r="2743" spans="1:26" x14ac:dyDescent="0.25">
      <c r="A2743">
        <v>2742</v>
      </c>
      <c r="B2743" s="17" t="s">
        <v>2005</v>
      </c>
      <c r="C2743" s="17">
        <v>3227</v>
      </c>
      <c r="D2743" s="17" t="str">
        <f>INDEX(Hosts!$A:$O,MATCH(Places!$C2743,Hosts!$A:$A,0),MATCH(Places!D$1,Hosts!$1:$1,0))</f>
        <v>Within a day</v>
      </c>
      <c r="E2743" s="87">
        <f>INDEX(Hosts!$A:$O,MATCH(Places!$C2743,Hosts!$A:$A,0),MATCH(Places!E$1,Hosts!$1:$1,0))</f>
        <v>1</v>
      </c>
      <c r="F2743" s="87">
        <f>INDEX(Hosts!$A:$O,MATCH(Places!$C2743,Hosts!$A:$A,0),MATCH(Places!F$1,Hosts!$1:$1,0))</f>
        <v>1</v>
      </c>
      <c r="G2743" s="17" t="str">
        <f>INDEX(Hosts!$A:$O,MATCH(Places!$C2743,Hosts!$A:$A,0),MATCH(Places!G$1,Hosts!$1:$1,0))</f>
        <v>Yes</v>
      </c>
      <c r="H2743" s="17">
        <v>14</v>
      </c>
      <c r="I2743" s="17" t="str">
        <f>INDEX(Neighborhoods!$A:$C,MATCH(Places!$H2743,Neighborhoods!$A:$A,0),MATCH(Places!I$1,Neighborhoods!$1:$1,0))</f>
        <v>Manhattan</v>
      </c>
      <c r="J2743" s="17" t="str">
        <f>INDEX(Neighborhoods!$A:$C,MATCH(Places!$H2743,Neighborhoods!$A:$A,0),MATCH(Places!J$1,Neighborhoods!$1:$1,0))</f>
        <v>East Harlem</v>
      </c>
      <c r="K2743" s="17" t="s">
        <v>1</v>
      </c>
      <c r="L2743" s="17" t="str">
        <f t="shared" si="168"/>
        <v>Yes</v>
      </c>
      <c r="M2743" s="17">
        <v>2</v>
      </c>
      <c r="N2743" s="17" t="str" cm="1">
        <f t="array" ref="N2743">_xlfn.IFS(M2743&lt;=2,"Small",M2743&lt;=5,"Medium",M2743&gt;5,"Large")</f>
        <v>Small</v>
      </c>
      <c r="O2743" s="65">
        <v>89</v>
      </c>
      <c r="P2743" s="87">
        <f t="shared" si="169"/>
        <v>0.03</v>
      </c>
      <c r="Q2743" s="68">
        <v>4.9000000000000004</v>
      </c>
      <c r="R2743" s="68" t="str" cm="1">
        <f t="array" ref="R2743">_xlfn.SWITCH(ROUND(Q2743,0),5,"Excellent",4,"Good",3,"Ok","Bad")</f>
        <v>Excellent</v>
      </c>
      <c r="S2743" s="17">
        <v>91</v>
      </c>
      <c r="T2743" s="17" t="str">
        <f t="shared" si="170"/>
        <v>No</v>
      </c>
      <c r="U2743" s="82">
        <v>42914</v>
      </c>
      <c r="V2743" s="82">
        <v>43911</v>
      </c>
      <c r="W2743" s="17">
        <v>333</v>
      </c>
      <c r="X2743" s="17" t="str">
        <f t="shared" si="171"/>
        <v>Active</v>
      </c>
      <c r="Y2743" s="17" t="s">
        <v>15616</v>
      </c>
      <c r="Z2743" s="17"/>
    </row>
    <row r="2744" spans="1:26" x14ac:dyDescent="0.25">
      <c r="A2744">
        <v>2743</v>
      </c>
      <c r="B2744" s="17" t="s">
        <v>2006</v>
      </c>
      <c r="C2744" s="17">
        <v>3258</v>
      </c>
      <c r="D2744" s="17" t="str">
        <f>INDEX(Hosts!$A:$O,MATCH(Places!$C2744,Hosts!$A:$A,0),MATCH(Places!D$1,Hosts!$1:$1,0))</f>
        <v>Within a few hours</v>
      </c>
      <c r="E2744" s="87">
        <f>INDEX(Hosts!$A:$O,MATCH(Places!$C2744,Hosts!$A:$A,0),MATCH(Places!E$1,Hosts!$1:$1,0))</f>
        <v>1</v>
      </c>
      <c r="F2744" s="87">
        <f>INDEX(Hosts!$A:$O,MATCH(Places!$C2744,Hosts!$A:$A,0),MATCH(Places!F$1,Hosts!$1:$1,0))</f>
        <v>1</v>
      </c>
      <c r="G2744" s="17" t="str">
        <f>INDEX(Hosts!$A:$O,MATCH(Places!$C2744,Hosts!$A:$A,0),MATCH(Places!G$1,Hosts!$1:$1,0))</f>
        <v>Yes</v>
      </c>
      <c r="H2744" s="17">
        <v>21</v>
      </c>
      <c r="I2744" s="17" t="str">
        <f>INDEX(Neighborhoods!$A:$C,MATCH(Places!$H2744,Neighborhoods!$A:$A,0),MATCH(Places!I$1,Neighborhoods!$1:$1,0))</f>
        <v>Queens</v>
      </c>
      <c r="J2744" s="17" t="str">
        <f>INDEX(Neighborhoods!$A:$C,MATCH(Places!$H2744,Neighborhoods!$A:$A,0),MATCH(Places!J$1,Neighborhoods!$1:$1,0))</f>
        <v>Astoria</v>
      </c>
      <c r="K2744" s="17" t="s">
        <v>1</v>
      </c>
      <c r="L2744" s="17" t="str">
        <f t="shared" si="168"/>
        <v>Yes</v>
      </c>
      <c r="M2744" s="17">
        <v>2</v>
      </c>
      <c r="N2744" s="17" t="str" cm="1">
        <f t="array" ref="N2744">_xlfn.IFS(M2744&lt;=2,"Small",M2744&lt;=5,"Medium",M2744&gt;5,"Large")</f>
        <v>Small</v>
      </c>
      <c r="O2744" s="65">
        <v>85</v>
      </c>
      <c r="P2744" s="87">
        <f t="shared" si="169"/>
        <v>0.03</v>
      </c>
      <c r="Q2744" s="68">
        <v>5</v>
      </c>
      <c r="R2744" s="68" t="str" cm="1">
        <f t="array" ref="R2744">_xlfn.SWITCH(ROUND(Q2744,0),5,"Excellent",4,"Good",3,"Ok","Bad")</f>
        <v>Excellent</v>
      </c>
      <c r="S2744" s="17">
        <v>67</v>
      </c>
      <c r="T2744" s="17" t="str">
        <f t="shared" si="170"/>
        <v>No</v>
      </c>
      <c r="U2744" s="82">
        <v>42921</v>
      </c>
      <c r="V2744" s="82">
        <v>43832</v>
      </c>
      <c r="W2744" s="17">
        <v>89</v>
      </c>
      <c r="X2744" s="17" t="str">
        <f t="shared" si="171"/>
        <v>Active</v>
      </c>
      <c r="Y2744" s="17" t="s">
        <v>15616</v>
      </c>
      <c r="Z2744" s="17"/>
    </row>
    <row r="2745" spans="1:26" x14ac:dyDescent="0.25">
      <c r="A2745">
        <v>2744</v>
      </c>
      <c r="B2745" s="17" t="s">
        <v>13442</v>
      </c>
      <c r="C2745" s="17">
        <v>2745</v>
      </c>
      <c r="D2745" s="17" t="str">
        <f>INDEX(Hosts!$A:$O,MATCH(Places!$C2745,Hosts!$A:$A,0),MATCH(Places!D$1,Hosts!$1:$1,0))</f>
        <v>A few days or more</v>
      </c>
      <c r="E2745" s="87">
        <f>INDEX(Hosts!$A:$O,MATCH(Places!$C2745,Hosts!$A:$A,0),MATCH(Places!E$1,Hosts!$1:$1,0))</f>
        <v>0</v>
      </c>
      <c r="F2745" s="87">
        <f>INDEX(Hosts!$A:$O,MATCH(Places!$C2745,Hosts!$A:$A,0),MATCH(Places!F$1,Hosts!$1:$1,0))</f>
        <v>0.54</v>
      </c>
      <c r="G2745" s="17" t="str">
        <f>INDEX(Hosts!$A:$O,MATCH(Places!$C2745,Hosts!$A:$A,0),MATCH(Places!G$1,Hosts!$1:$1,0))</f>
        <v>No</v>
      </c>
      <c r="H2745" s="17">
        <v>24</v>
      </c>
      <c r="I2745" s="17" t="str">
        <f>INDEX(Neighborhoods!$A:$C,MATCH(Places!$H2745,Neighborhoods!$A:$A,0),MATCH(Places!I$1,Neighborhoods!$1:$1,0))</f>
        <v>Queens</v>
      </c>
      <c r="J2745" s="17" t="str">
        <f>INDEX(Neighborhoods!$A:$C,MATCH(Places!$H2745,Neighborhoods!$A:$A,0),MATCH(Places!J$1,Neighborhoods!$1:$1,0))</f>
        <v>Long Island City</v>
      </c>
      <c r="K2745" s="17" t="s">
        <v>1</v>
      </c>
      <c r="L2745" s="17" t="str">
        <f t="shared" si="168"/>
        <v>Yes</v>
      </c>
      <c r="M2745" s="17">
        <v>1</v>
      </c>
      <c r="N2745" s="17" t="str" cm="1">
        <f t="array" ref="N2745">_xlfn.IFS(M2745&lt;=2,"Small",M2745&lt;=5,"Medium",M2745&gt;5,"Large")</f>
        <v>Small</v>
      </c>
      <c r="O2745" s="65">
        <v>45</v>
      </c>
      <c r="P2745" s="87">
        <f t="shared" si="169"/>
        <v>0.03</v>
      </c>
      <c r="Q2745" s="68">
        <v>4.8899999999999997</v>
      </c>
      <c r="R2745" s="68" t="str" cm="1">
        <f t="array" ref="R2745">_xlfn.SWITCH(ROUND(Q2745,0),5,"Excellent",4,"Good",3,"Ok","Bad")</f>
        <v>Excellent</v>
      </c>
      <c r="S2745" s="17">
        <v>19</v>
      </c>
      <c r="T2745" s="17" t="str">
        <f t="shared" si="170"/>
        <v>No</v>
      </c>
      <c r="U2745" s="82">
        <v>42967</v>
      </c>
      <c r="V2745" s="82">
        <v>43921</v>
      </c>
      <c r="W2745" s="17">
        <v>88</v>
      </c>
      <c r="X2745" s="17" t="str">
        <f t="shared" si="171"/>
        <v>Active</v>
      </c>
      <c r="Y2745" s="17" t="s">
        <v>15615</v>
      </c>
      <c r="Z2745" s="17"/>
    </row>
    <row r="2746" spans="1:26" x14ac:dyDescent="0.25">
      <c r="A2746">
        <v>2745</v>
      </c>
      <c r="B2746" s="17" t="s">
        <v>2007</v>
      </c>
      <c r="C2746" s="17">
        <v>1935</v>
      </c>
      <c r="D2746" s="17" t="str">
        <f>INDEX(Hosts!$A:$O,MATCH(Places!$C2746,Hosts!$A:$A,0),MATCH(Places!D$1,Hosts!$1:$1,0))</f>
        <v>Within an hour</v>
      </c>
      <c r="E2746" s="87">
        <f>INDEX(Hosts!$A:$O,MATCH(Places!$C2746,Hosts!$A:$A,0),MATCH(Places!E$1,Hosts!$1:$1,0))</f>
        <v>1</v>
      </c>
      <c r="F2746" s="87">
        <f>INDEX(Hosts!$A:$O,MATCH(Places!$C2746,Hosts!$A:$A,0),MATCH(Places!F$1,Hosts!$1:$1,0))</f>
        <v>0.85</v>
      </c>
      <c r="G2746" s="17" t="str">
        <f>INDEX(Hosts!$A:$O,MATCH(Places!$C2746,Hosts!$A:$A,0),MATCH(Places!G$1,Hosts!$1:$1,0))</f>
        <v>Yes</v>
      </c>
      <c r="H2746" s="17">
        <v>13</v>
      </c>
      <c r="I2746" s="17" t="str">
        <f>INDEX(Neighborhoods!$A:$C,MATCH(Places!$H2746,Neighborhoods!$A:$A,0),MATCH(Places!I$1,Neighborhoods!$1:$1,0))</f>
        <v>Manhattan</v>
      </c>
      <c r="J2746" s="17" t="str">
        <f>INDEX(Neighborhoods!$A:$C,MATCH(Places!$H2746,Neighborhoods!$A:$A,0),MATCH(Places!J$1,Neighborhoods!$1:$1,0))</f>
        <v>Chelsea</v>
      </c>
      <c r="K2746" s="17" t="s">
        <v>11822</v>
      </c>
      <c r="L2746" s="17" t="str">
        <f t="shared" si="168"/>
        <v>No</v>
      </c>
      <c r="M2746" s="17">
        <v>2</v>
      </c>
      <c r="N2746" s="17" t="str" cm="1">
        <f t="array" ref="N2746">_xlfn.IFS(M2746&lt;=2,"Small",M2746&lt;=5,"Medium",M2746&gt;5,"Large")</f>
        <v>Small</v>
      </c>
      <c r="O2746" s="65">
        <v>350</v>
      </c>
      <c r="P2746" s="87">
        <f t="shared" si="169"/>
        <v>0.04</v>
      </c>
      <c r="Q2746" s="68">
        <v>5</v>
      </c>
      <c r="R2746" s="68" t="str" cm="1">
        <f t="array" ref="R2746">_xlfn.SWITCH(ROUND(Q2746,0),5,"Excellent",4,"Good",3,"Ok","Bad")</f>
        <v>Excellent</v>
      </c>
      <c r="S2746" s="17">
        <v>17</v>
      </c>
      <c r="T2746" s="17" t="str">
        <f t="shared" si="170"/>
        <v>No</v>
      </c>
      <c r="U2746" s="82">
        <v>43240</v>
      </c>
      <c r="V2746" s="82">
        <v>43807</v>
      </c>
      <c r="W2746" s="17">
        <v>34</v>
      </c>
      <c r="X2746" s="17" t="str">
        <f t="shared" si="171"/>
        <v>Active</v>
      </c>
      <c r="Y2746" s="17" t="s">
        <v>15615</v>
      </c>
      <c r="Z2746" s="17"/>
    </row>
    <row r="2747" spans="1:26" x14ac:dyDescent="0.25">
      <c r="A2747">
        <v>2746</v>
      </c>
      <c r="B2747" s="17" t="s">
        <v>13866</v>
      </c>
      <c r="C2747" s="17">
        <v>273</v>
      </c>
      <c r="D2747" s="17" t="str">
        <f>INDEX(Hosts!$A:$O,MATCH(Places!$C2747,Hosts!$A:$A,0),MATCH(Places!D$1,Hosts!$1:$1,0))</f>
        <v>Within a day</v>
      </c>
      <c r="E2747" s="87">
        <f>INDEX(Hosts!$A:$O,MATCH(Places!$C2747,Hosts!$A:$A,0),MATCH(Places!E$1,Hosts!$1:$1,0))</f>
        <v>1</v>
      </c>
      <c r="F2747" s="87">
        <f>INDEX(Hosts!$A:$O,MATCH(Places!$C2747,Hosts!$A:$A,0),MATCH(Places!F$1,Hosts!$1:$1,0))</f>
        <v>0.4</v>
      </c>
      <c r="G2747" s="17" t="str">
        <f>INDEX(Hosts!$A:$O,MATCH(Places!$C2747,Hosts!$A:$A,0),MATCH(Places!G$1,Hosts!$1:$1,0))</f>
        <v>Yes</v>
      </c>
      <c r="H2747" s="17">
        <v>8</v>
      </c>
      <c r="I2747" s="17" t="str">
        <f>INDEX(Neighborhoods!$A:$C,MATCH(Places!$H2747,Neighborhoods!$A:$A,0),MATCH(Places!I$1,Neighborhoods!$1:$1,0))</f>
        <v>Brooklyn</v>
      </c>
      <c r="J2747" s="17" t="str">
        <f>INDEX(Neighborhoods!$A:$C,MATCH(Places!$H2747,Neighborhoods!$A:$A,0),MATCH(Places!J$1,Neighborhoods!$1:$1,0))</f>
        <v>Bushwick</v>
      </c>
      <c r="K2747" s="17" t="s">
        <v>11822</v>
      </c>
      <c r="L2747" s="17" t="str">
        <f t="shared" si="168"/>
        <v>No</v>
      </c>
      <c r="M2747" s="17">
        <v>4</v>
      </c>
      <c r="N2747" s="17" t="str" cm="1">
        <f t="array" ref="N2747">_xlfn.IFS(M2747&lt;=2,"Small",M2747&lt;=5,"Medium",M2747&gt;5,"Large")</f>
        <v>Medium</v>
      </c>
      <c r="O2747" s="65">
        <v>126</v>
      </c>
      <c r="P2747" s="87">
        <f t="shared" si="169"/>
        <v>0.03</v>
      </c>
      <c r="Q2747" s="68">
        <v>4.93</v>
      </c>
      <c r="R2747" s="68" t="str" cm="1">
        <f t="array" ref="R2747">_xlfn.SWITCH(ROUND(Q2747,0),5,"Excellent",4,"Good",3,"Ok","Bad")</f>
        <v>Excellent</v>
      </c>
      <c r="S2747" s="17">
        <v>15</v>
      </c>
      <c r="T2747" s="17" t="str">
        <f t="shared" si="170"/>
        <v>No</v>
      </c>
      <c r="U2747" s="82">
        <v>42956</v>
      </c>
      <c r="V2747" s="82">
        <v>43697</v>
      </c>
      <c r="W2747" s="17">
        <v>57</v>
      </c>
      <c r="X2747" s="17" t="str">
        <f t="shared" si="171"/>
        <v>Active</v>
      </c>
      <c r="Y2747" s="17" t="s">
        <v>15615</v>
      </c>
      <c r="Z2747" s="17"/>
    </row>
    <row r="2748" spans="1:26" x14ac:dyDescent="0.25">
      <c r="A2748">
        <v>2747</v>
      </c>
      <c r="B2748" s="17" t="s">
        <v>13737</v>
      </c>
      <c r="C2748" s="17">
        <v>336</v>
      </c>
      <c r="D2748" s="17" t="str">
        <f>INDEX(Hosts!$A:$O,MATCH(Places!$C2748,Hosts!$A:$A,0),MATCH(Places!D$1,Hosts!$1:$1,0))</f>
        <v>A few days or more</v>
      </c>
      <c r="E2748" s="87">
        <f>INDEX(Hosts!$A:$O,MATCH(Places!$C2748,Hosts!$A:$A,0),MATCH(Places!E$1,Hosts!$1:$1,0))</f>
        <v>0</v>
      </c>
      <c r="F2748" s="87">
        <f>INDEX(Hosts!$A:$O,MATCH(Places!$C2748,Hosts!$A:$A,0),MATCH(Places!F$1,Hosts!$1:$1,0))</f>
        <v>0.5</v>
      </c>
      <c r="G2748" s="17" t="str">
        <f>INDEX(Hosts!$A:$O,MATCH(Places!$C2748,Hosts!$A:$A,0),MATCH(Places!G$1,Hosts!$1:$1,0))</f>
        <v>No</v>
      </c>
      <c r="H2748" s="17">
        <v>7</v>
      </c>
      <c r="I2748" s="17" t="str">
        <f>INDEX(Neighborhoods!$A:$C,MATCH(Places!$H2748,Neighborhoods!$A:$A,0),MATCH(Places!I$1,Neighborhoods!$1:$1,0))</f>
        <v>Brooklyn</v>
      </c>
      <c r="J2748" s="17" t="str">
        <f>INDEX(Neighborhoods!$A:$C,MATCH(Places!$H2748,Neighborhoods!$A:$A,0),MATCH(Places!J$1,Neighborhoods!$1:$1,0))</f>
        <v>Bedford-Stuyvesant</v>
      </c>
      <c r="K2748" s="17" t="s">
        <v>1</v>
      </c>
      <c r="L2748" s="17" t="str">
        <f t="shared" si="168"/>
        <v>Yes</v>
      </c>
      <c r="M2748" s="17">
        <v>2</v>
      </c>
      <c r="N2748" s="17" t="str" cm="1">
        <f t="array" ref="N2748">_xlfn.IFS(M2748&lt;=2,"Small",M2748&lt;=5,"Medium",M2748&gt;5,"Large")</f>
        <v>Small</v>
      </c>
      <c r="O2748" s="65">
        <v>89</v>
      </c>
      <c r="P2748" s="87">
        <f t="shared" si="169"/>
        <v>0.03</v>
      </c>
      <c r="Q2748" s="68">
        <v>4.8600000000000003</v>
      </c>
      <c r="R2748" s="68" t="str" cm="1">
        <f t="array" ref="R2748">_xlfn.SWITCH(ROUND(Q2748,0),5,"Excellent",4,"Good",3,"Ok","Bad")</f>
        <v>Excellent</v>
      </c>
      <c r="S2748" s="17">
        <v>7</v>
      </c>
      <c r="T2748" s="17" t="str">
        <f t="shared" si="170"/>
        <v>No</v>
      </c>
      <c r="U2748" s="82">
        <v>42915</v>
      </c>
      <c r="V2748" s="82">
        <v>43814</v>
      </c>
      <c r="W2748" s="17">
        <v>106</v>
      </c>
      <c r="X2748" s="17" t="str">
        <f t="shared" si="171"/>
        <v>Active</v>
      </c>
      <c r="Y2748" s="17" t="s">
        <v>15615</v>
      </c>
      <c r="Z2748" s="17"/>
    </row>
    <row r="2749" spans="1:26" x14ac:dyDescent="0.25">
      <c r="A2749">
        <v>2748</v>
      </c>
      <c r="B2749" s="17" t="s">
        <v>2008</v>
      </c>
      <c r="C2749" s="17">
        <v>3255</v>
      </c>
      <c r="D2749" s="17" t="str">
        <f>INDEX(Hosts!$A:$O,MATCH(Places!$C2749,Hosts!$A:$A,0),MATCH(Places!D$1,Hosts!$1:$1,0))</f>
        <v>Within an hour</v>
      </c>
      <c r="E2749" s="87">
        <f>INDEX(Hosts!$A:$O,MATCH(Places!$C2749,Hosts!$A:$A,0),MATCH(Places!E$1,Hosts!$1:$1,0))</f>
        <v>0.8</v>
      </c>
      <c r="F2749" s="87">
        <f>INDEX(Hosts!$A:$O,MATCH(Places!$C2749,Hosts!$A:$A,0),MATCH(Places!F$1,Hosts!$1:$1,0))</f>
        <v>1</v>
      </c>
      <c r="G2749" s="17" t="str">
        <f>INDEX(Hosts!$A:$O,MATCH(Places!$C2749,Hosts!$A:$A,0),MATCH(Places!G$1,Hosts!$1:$1,0))</f>
        <v>No</v>
      </c>
      <c r="H2749" s="17">
        <v>7</v>
      </c>
      <c r="I2749" s="17" t="str">
        <f>INDEX(Neighborhoods!$A:$C,MATCH(Places!$H2749,Neighborhoods!$A:$A,0),MATCH(Places!I$1,Neighborhoods!$1:$1,0))</f>
        <v>Brooklyn</v>
      </c>
      <c r="J2749" s="17" t="str">
        <f>INDEX(Neighborhoods!$A:$C,MATCH(Places!$H2749,Neighborhoods!$A:$A,0),MATCH(Places!J$1,Neighborhoods!$1:$1,0))</f>
        <v>Bedford-Stuyvesant</v>
      </c>
      <c r="K2749" s="17" t="s">
        <v>1</v>
      </c>
      <c r="L2749" s="17" t="str">
        <f t="shared" si="168"/>
        <v>Yes</v>
      </c>
      <c r="M2749" s="17">
        <v>1</v>
      </c>
      <c r="N2749" s="17" t="str" cm="1">
        <f t="array" ref="N2749">_xlfn.IFS(M2749&lt;=2,"Small",M2749&lt;=5,"Medium",M2749&gt;5,"Large")</f>
        <v>Small</v>
      </c>
      <c r="O2749" s="65">
        <v>35</v>
      </c>
      <c r="P2749" s="87">
        <f t="shared" si="169"/>
        <v>0.03</v>
      </c>
      <c r="Q2749" s="68">
        <v>4.8099999999999996</v>
      </c>
      <c r="R2749" s="68" t="str" cm="1">
        <f t="array" ref="R2749">_xlfn.SWITCH(ROUND(Q2749,0),5,"Excellent",4,"Good",3,"Ok","Bad")</f>
        <v>Excellent</v>
      </c>
      <c r="S2749" s="17">
        <v>246</v>
      </c>
      <c r="T2749" s="17" t="str">
        <f t="shared" si="170"/>
        <v>Yes</v>
      </c>
      <c r="U2749" s="82">
        <v>42903</v>
      </c>
      <c r="V2749" s="82">
        <v>44026</v>
      </c>
      <c r="W2749" s="17">
        <v>75</v>
      </c>
      <c r="X2749" s="17" t="str">
        <f t="shared" si="171"/>
        <v>Active</v>
      </c>
      <c r="Y2749" s="17" t="s">
        <v>15616</v>
      </c>
      <c r="Z2749" s="17"/>
    </row>
    <row r="2750" spans="1:26" x14ac:dyDescent="0.25">
      <c r="A2750">
        <v>2749</v>
      </c>
      <c r="B2750" s="17" t="s">
        <v>2009</v>
      </c>
      <c r="C2750" s="17">
        <v>1647</v>
      </c>
      <c r="D2750" s="17" t="str">
        <f>INDEX(Hosts!$A:$O,MATCH(Places!$C2750,Hosts!$A:$A,0),MATCH(Places!D$1,Hosts!$1:$1,0))</f>
        <v>Within a day</v>
      </c>
      <c r="E2750" s="87">
        <f>INDEX(Hosts!$A:$O,MATCH(Places!$C2750,Hosts!$A:$A,0),MATCH(Places!E$1,Hosts!$1:$1,0))</f>
        <v>1</v>
      </c>
      <c r="F2750" s="87">
        <f>INDEX(Hosts!$A:$O,MATCH(Places!$C2750,Hosts!$A:$A,0),MATCH(Places!F$1,Hosts!$1:$1,0))</f>
        <v>0.88</v>
      </c>
      <c r="G2750" s="17" t="str">
        <f>INDEX(Hosts!$A:$O,MATCH(Places!$C2750,Hosts!$A:$A,0),MATCH(Places!G$1,Hosts!$1:$1,0))</f>
        <v>Yes</v>
      </c>
      <c r="H2750" s="17">
        <v>24</v>
      </c>
      <c r="I2750" s="17" t="str">
        <f>INDEX(Neighborhoods!$A:$C,MATCH(Places!$H2750,Neighborhoods!$A:$A,0),MATCH(Places!I$1,Neighborhoods!$1:$1,0))</f>
        <v>Queens</v>
      </c>
      <c r="J2750" s="17" t="str">
        <f>INDEX(Neighborhoods!$A:$C,MATCH(Places!$H2750,Neighborhoods!$A:$A,0),MATCH(Places!J$1,Neighborhoods!$1:$1,0))</f>
        <v>Long Island City</v>
      </c>
      <c r="K2750" s="17" t="s">
        <v>1</v>
      </c>
      <c r="L2750" s="17" t="str">
        <f t="shared" si="168"/>
        <v>Yes</v>
      </c>
      <c r="M2750" s="17">
        <v>2</v>
      </c>
      <c r="N2750" s="17" t="str" cm="1">
        <f t="array" ref="N2750">_xlfn.IFS(M2750&lt;=2,"Small",M2750&lt;=5,"Medium",M2750&gt;5,"Large")</f>
        <v>Small</v>
      </c>
      <c r="O2750" s="65">
        <v>79</v>
      </c>
      <c r="P2750" s="87">
        <f t="shared" si="169"/>
        <v>0.03</v>
      </c>
      <c r="Q2750" s="68">
        <v>4.92</v>
      </c>
      <c r="R2750" s="68" t="str" cm="1">
        <f t="array" ref="R2750">_xlfn.SWITCH(ROUND(Q2750,0),5,"Excellent",4,"Good",3,"Ok","Bad")</f>
        <v>Excellent</v>
      </c>
      <c r="S2750" s="17">
        <v>144</v>
      </c>
      <c r="T2750" s="17" t="str">
        <f t="shared" si="170"/>
        <v>Yes</v>
      </c>
      <c r="U2750" s="82">
        <v>42908</v>
      </c>
      <c r="V2750" s="82">
        <v>43903</v>
      </c>
      <c r="W2750" s="17">
        <v>169</v>
      </c>
      <c r="X2750" s="17" t="str">
        <f t="shared" si="171"/>
        <v>Active</v>
      </c>
      <c r="Y2750" s="17" t="s">
        <v>15615</v>
      </c>
      <c r="Z2750" s="17"/>
    </row>
    <row r="2751" spans="1:26" x14ac:dyDescent="0.25">
      <c r="A2751">
        <v>2750</v>
      </c>
      <c r="B2751" s="17" t="s">
        <v>15569</v>
      </c>
      <c r="C2751" s="17">
        <v>3209</v>
      </c>
      <c r="D2751" s="17" t="str">
        <f>INDEX(Hosts!$A:$O,MATCH(Places!$C2751,Hosts!$A:$A,0),MATCH(Places!D$1,Hosts!$1:$1,0))</f>
        <v>A few days or more</v>
      </c>
      <c r="E2751" s="87">
        <f>INDEX(Hosts!$A:$O,MATCH(Places!$C2751,Hosts!$A:$A,0),MATCH(Places!E$1,Hosts!$1:$1,0))</f>
        <v>0.13</v>
      </c>
      <c r="F2751" s="87">
        <f>INDEX(Hosts!$A:$O,MATCH(Places!$C2751,Hosts!$A:$A,0),MATCH(Places!F$1,Hosts!$1:$1,0))</f>
        <v>0.73</v>
      </c>
      <c r="G2751" s="17" t="str">
        <f>INDEX(Hosts!$A:$O,MATCH(Places!$C2751,Hosts!$A:$A,0),MATCH(Places!G$1,Hosts!$1:$1,0))</f>
        <v>No</v>
      </c>
      <c r="H2751" s="17">
        <v>12</v>
      </c>
      <c r="I2751" s="17" t="str">
        <f>INDEX(Neighborhoods!$A:$C,MATCH(Places!$H2751,Neighborhoods!$A:$A,0),MATCH(Places!I$1,Neighborhoods!$1:$1,0))</f>
        <v>Brooklyn</v>
      </c>
      <c r="J2751" s="17" t="str">
        <f>INDEX(Neighborhoods!$A:$C,MATCH(Places!$H2751,Neighborhoods!$A:$A,0),MATCH(Places!J$1,Neighborhoods!$1:$1,0))</f>
        <v>Williamsburg</v>
      </c>
      <c r="K2751" s="17" t="s">
        <v>1</v>
      </c>
      <c r="L2751" s="17" t="str">
        <f t="shared" si="168"/>
        <v>Yes</v>
      </c>
      <c r="M2751" s="17">
        <v>2</v>
      </c>
      <c r="N2751" s="17" t="str" cm="1">
        <f t="array" ref="N2751">_xlfn.IFS(M2751&lt;=2,"Small",M2751&lt;=5,"Medium",M2751&gt;5,"Large")</f>
        <v>Small</v>
      </c>
      <c r="O2751" s="65">
        <v>85</v>
      </c>
      <c r="P2751" s="87">
        <f t="shared" si="169"/>
        <v>0.03</v>
      </c>
      <c r="Q2751" s="68">
        <v>4.1100000000000003</v>
      </c>
      <c r="R2751" s="68" t="str" cm="1">
        <f t="array" ref="R2751">_xlfn.SWITCH(ROUND(Q2751,0),5,"Excellent",4,"Good",3,"Ok","Bad")</f>
        <v>Good</v>
      </c>
      <c r="S2751" s="17">
        <v>9</v>
      </c>
      <c r="T2751" s="17" t="str">
        <f t="shared" si="170"/>
        <v>No</v>
      </c>
      <c r="U2751" s="82">
        <v>42947</v>
      </c>
      <c r="V2751" s="82">
        <v>43640</v>
      </c>
      <c r="W2751" s="17">
        <v>0</v>
      </c>
      <c r="X2751" s="17" t="str">
        <f t="shared" si="171"/>
        <v>Inactive</v>
      </c>
      <c r="Y2751" s="17" t="s">
        <v>15616</v>
      </c>
      <c r="Z2751" s="17"/>
    </row>
    <row r="2752" spans="1:26" x14ac:dyDescent="0.25">
      <c r="A2752">
        <v>2751</v>
      </c>
      <c r="B2752" s="17" t="s">
        <v>2010</v>
      </c>
      <c r="C2752" s="17">
        <v>3260</v>
      </c>
      <c r="D2752" s="17" t="str">
        <f>INDEX(Hosts!$A:$O,MATCH(Places!$C2752,Hosts!$A:$A,0),MATCH(Places!D$1,Hosts!$1:$1,0))</f>
        <v>Within an hour</v>
      </c>
      <c r="E2752" s="87">
        <f>INDEX(Hosts!$A:$O,MATCH(Places!$C2752,Hosts!$A:$A,0),MATCH(Places!E$1,Hosts!$1:$1,0))</f>
        <v>1</v>
      </c>
      <c r="F2752" s="87">
        <f>INDEX(Hosts!$A:$O,MATCH(Places!$C2752,Hosts!$A:$A,0),MATCH(Places!F$1,Hosts!$1:$1,0))</f>
        <v>1</v>
      </c>
      <c r="G2752" s="17" t="str">
        <f>INDEX(Hosts!$A:$O,MATCH(Places!$C2752,Hosts!$A:$A,0),MATCH(Places!G$1,Hosts!$1:$1,0))</f>
        <v>Yes</v>
      </c>
      <c r="H2752" s="17">
        <v>7</v>
      </c>
      <c r="I2752" s="17" t="str">
        <f>INDEX(Neighborhoods!$A:$C,MATCH(Places!$H2752,Neighborhoods!$A:$A,0),MATCH(Places!I$1,Neighborhoods!$1:$1,0))</f>
        <v>Brooklyn</v>
      </c>
      <c r="J2752" s="17" t="str">
        <f>INDEX(Neighborhoods!$A:$C,MATCH(Places!$H2752,Neighborhoods!$A:$A,0),MATCH(Places!J$1,Neighborhoods!$1:$1,0))</f>
        <v>Bedford-Stuyvesant</v>
      </c>
      <c r="K2752" s="17" t="s">
        <v>11822</v>
      </c>
      <c r="L2752" s="17" t="str">
        <f t="shared" si="168"/>
        <v>No</v>
      </c>
      <c r="M2752" s="17">
        <v>5</v>
      </c>
      <c r="N2752" s="17" t="str" cm="1">
        <f t="array" ref="N2752">_xlfn.IFS(M2752&lt;=2,"Small",M2752&lt;=5,"Medium",M2752&gt;5,"Large")</f>
        <v>Medium</v>
      </c>
      <c r="O2752" s="65">
        <v>96</v>
      </c>
      <c r="P2752" s="87">
        <f t="shared" si="169"/>
        <v>0.03</v>
      </c>
      <c r="Q2752" s="68">
        <v>4.8899999999999997</v>
      </c>
      <c r="R2752" s="68" t="str" cm="1">
        <f t="array" ref="R2752">_xlfn.SWITCH(ROUND(Q2752,0),5,"Excellent",4,"Good",3,"Ok","Bad")</f>
        <v>Excellent</v>
      </c>
      <c r="S2752" s="17">
        <v>151</v>
      </c>
      <c r="T2752" s="17" t="str">
        <f t="shared" si="170"/>
        <v>Yes</v>
      </c>
      <c r="U2752" s="82">
        <v>42906</v>
      </c>
      <c r="V2752" s="82">
        <v>44058</v>
      </c>
      <c r="W2752" s="17">
        <v>323</v>
      </c>
      <c r="X2752" s="17" t="str">
        <f t="shared" si="171"/>
        <v>Active</v>
      </c>
      <c r="Y2752" s="17" t="s">
        <v>15616</v>
      </c>
      <c r="Z2752" s="17"/>
    </row>
    <row r="2753" spans="1:26" x14ac:dyDescent="0.25">
      <c r="A2753">
        <v>2752</v>
      </c>
      <c r="B2753" s="17" t="s">
        <v>2011</v>
      </c>
      <c r="C2753" s="17">
        <v>47</v>
      </c>
      <c r="D2753" s="17" t="str">
        <f>INDEX(Hosts!$A:$O,MATCH(Places!$C2753,Hosts!$A:$A,0),MATCH(Places!D$1,Hosts!$1:$1,0))</f>
        <v>Within a few hours</v>
      </c>
      <c r="E2753" s="87">
        <f>INDEX(Hosts!$A:$O,MATCH(Places!$C2753,Hosts!$A:$A,0),MATCH(Places!E$1,Hosts!$1:$1,0))</f>
        <v>1</v>
      </c>
      <c r="F2753" s="87">
        <f>INDEX(Hosts!$A:$O,MATCH(Places!$C2753,Hosts!$A:$A,0),MATCH(Places!F$1,Hosts!$1:$1,0))</f>
        <v>0.83</v>
      </c>
      <c r="G2753" s="17" t="str">
        <f>INDEX(Hosts!$A:$O,MATCH(Places!$C2753,Hosts!$A:$A,0),MATCH(Places!G$1,Hosts!$1:$1,0))</f>
        <v>No</v>
      </c>
      <c r="H2753" s="17">
        <v>7</v>
      </c>
      <c r="I2753" s="17" t="str">
        <f>INDEX(Neighborhoods!$A:$C,MATCH(Places!$H2753,Neighborhoods!$A:$A,0),MATCH(Places!I$1,Neighborhoods!$1:$1,0))</f>
        <v>Brooklyn</v>
      </c>
      <c r="J2753" s="17" t="str">
        <f>INDEX(Neighborhoods!$A:$C,MATCH(Places!$H2753,Neighborhoods!$A:$A,0),MATCH(Places!J$1,Neighborhoods!$1:$1,0))</f>
        <v>Bedford-Stuyvesant</v>
      </c>
      <c r="K2753" s="17" t="s">
        <v>1</v>
      </c>
      <c r="L2753" s="17" t="str">
        <f t="shared" si="168"/>
        <v>Yes</v>
      </c>
      <c r="M2753" s="17">
        <v>4</v>
      </c>
      <c r="N2753" s="17" t="str" cm="1">
        <f t="array" ref="N2753">_xlfn.IFS(M2753&lt;=2,"Small",M2753&lt;=5,"Medium",M2753&gt;5,"Large")</f>
        <v>Medium</v>
      </c>
      <c r="O2753" s="65">
        <v>80</v>
      </c>
      <c r="P2753" s="87">
        <f t="shared" si="169"/>
        <v>0.03</v>
      </c>
      <c r="Q2753" s="68">
        <v>5</v>
      </c>
      <c r="R2753" s="68" t="str" cm="1">
        <f t="array" ref="R2753">_xlfn.SWITCH(ROUND(Q2753,0),5,"Excellent",4,"Good",3,"Ok","Bad")</f>
        <v>Excellent</v>
      </c>
      <c r="S2753" s="17">
        <v>12</v>
      </c>
      <c r="T2753" s="17" t="str">
        <f t="shared" si="170"/>
        <v>No</v>
      </c>
      <c r="U2753" s="82">
        <v>42896</v>
      </c>
      <c r="V2753" s="82">
        <v>43832</v>
      </c>
      <c r="W2753" s="17">
        <v>363</v>
      </c>
      <c r="X2753" s="17" t="str">
        <f t="shared" si="171"/>
        <v>Active</v>
      </c>
      <c r="Y2753" s="17" t="s">
        <v>15615</v>
      </c>
      <c r="Z2753" s="17"/>
    </row>
    <row r="2754" spans="1:26" x14ac:dyDescent="0.25">
      <c r="A2754">
        <v>2753</v>
      </c>
      <c r="B2754" s="17" t="s">
        <v>13679</v>
      </c>
      <c r="C2754" s="17">
        <v>2197</v>
      </c>
      <c r="D2754" s="17" t="str">
        <f>INDEX(Hosts!$A:$O,MATCH(Places!$C2754,Hosts!$A:$A,0),MATCH(Places!D$1,Hosts!$1:$1,0))</f>
        <v>Within an hour</v>
      </c>
      <c r="E2754" s="87">
        <f>INDEX(Hosts!$A:$O,MATCH(Places!$C2754,Hosts!$A:$A,0),MATCH(Places!E$1,Hosts!$1:$1,0))</f>
        <v>1</v>
      </c>
      <c r="F2754" s="87">
        <f>INDEX(Hosts!$A:$O,MATCH(Places!$C2754,Hosts!$A:$A,0),MATCH(Places!F$1,Hosts!$1:$1,0))</f>
        <v>0.63</v>
      </c>
      <c r="G2754" s="17" t="str">
        <f>INDEX(Hosts!$A:$O,MATCH(Places!$C2754,Hosts!$A:$A,0),MATCH(Places!G$1,Hosts!$1:$1,0))</f>
        <v>No</v>
      </c>
      <c r="H2754" s="17">
        <v>12</v>
      </c>
      <c r="I2754" s="17" t="str">
        <f>INDEX(Neighborhoods!$A:$C,MATCH(Places!$H2754,Neighborhoods!$A:$A,0),MATCH(Places!I$1,Neighborhoods!$1:$1,0))</f>
        <v>Brooklyn</v>
      </c>
      <c r="J2754" s="17" t="str">
        <f>INDEX(Neighborhoods!$A:$C,MATCH(Places!$H2754,Neighborhoods!$A:$A,0),MATCH(Places!J$1,Neighborhoods!$1:$1,0))</f>
        <v>Williamsburg</v>
      </c>
      <c r="K2754" s="17" t="s">
        <v>1</v>
      </c>
      <c r="L2754" s="17" t="str">
        <f t="shared" ref="L2754:L2817" si="172">IF(OR(K2754="Private room",K2754="Shared room"),"Yes","No")</f>
        <v>Yes</v>
      </c>
      <c r="M2754" s="17">
        <v>1</v>
      </c>
      <c r="N2754" s="17" t="str" cm="1">
        <f t="array" ref="N2754">_xlfn.IFS(M2754&lt;=2,"Small",M2754&lt;=5,"Medium",M2754&gt;5,"Large")</f>
        <v>Small</v>
      </c>
      <c r="O2754" s="65">
        <v>68</v>
      </c>
      <c r="P2754" s="87">
        <f t="shared" ref="P2754:P2817" si="173">VLOOKUP(O2754,$AB$1:$AC$5,2)</f>
        <v>0.03</v>
      </c>
      <c r="Q2754" s="68">
        <v>4.58</v>
      </c>
      <c r="R2754" s="68" t="str" cm="1">
        <f t="array" ref="R2754">_xlfn.SWITCH(ROUND(Q2754,0),5,"Excellent",4,"Good",3,"Ok","Bad")</f>
        <v>Excellent</v>
      </c>
      <c r="S2754" s="17">
        <v>24</v>
      </c>
      <c r="T2754" s="17" t="str">
        <f t="shared" ref="T2754:T2817" si="174">IF(AND(Q2754&gt;=4.8,S2754&gt;100),"Yes","No")</f>
        <v>No</v>
      </c>
      <c r="U2754" s="82">
        <v>42896</v>
      </c>
      <c r="V2754" s="82">
        <v>43828</v>
      </c>
      <c r="W2754" s="17">
        <v>365</v>
      </c>
      <c r="X2754" s="17" t="str">
        <f t="shared" ref="X2754:X2817" si="175">IF(W2754&lt;&gt;0,"Active","Inactive")</f>
        <v>Active</v>
      </c>
      <c r="Y2754" s="17" t="s">
        <v>15615</v>
      </c>
      <c r="Z2754" s="17"/>
    </row>
    <row r="2755" spans="1:26" x14ac:dyDescent="0.25">
      <c r="A2755">
        <v>2754</v>
      </c>
      <c r="B2755" s="17" t="s">
        <v>2012</v>
      </c>
      <c r="C2755" s="17">
        <v>2022</v>
      </c>
      <c r="D2755" s="17" t="str">
        <f>INDEX(Hosts!$A:$O,MATCH(Places!$C2755,Hosts!$A:$A,0),MATCH(Places!D$1,Hosts!$1:$1,0))</f>
        <v>Within an hour</v>
      </c>
      <c r="E2755" s="87">
        <f>INDEX(Hosts!$A:$O,MATCH(Places!$C2755,Hosts!$A:$A,0),MATCH(Places!E$1,Hosts!$1:$1,0))</f>
        <v>0.89</v>
      </c>
      <c r="F2755" s="87">
        <f>INDEX(Hosts!$A:$O,MATCH(Places!$C2755,Hosts!$A:$A,0),MATCH(Places!F$1,Hosts!$1:$1,0))</f>
        <v>1</v>
      </c>
      <c r="G2755" s="17" t="str">
        <f>INDEX(Hosts!$A:$O,MATCH(Places!$C2755,Hosts!$A:$A,0),MATCH(Places!G$1,Hosts!$1:$1,0))</f>
        <v>Yes</v>
      </c>
      <c r="H2755" s="17">
        <v>8</v>
      </c>
      <c r="I2755" s="17" t="str">
        <f>INDEX(Neighborhoods!$A:$C,MATCH(Places!$H2755,Neighborhoods!$A:$A,0),MATCH(Places!I$1,Neighborhoods!$1:$1,0))</f>
        <v>Brooklyn</v>
      </c>
      <c r="J2755" s="17" t="str">
        <f>INDEX(Neighborhoods!$A:$C,MATCH(Places!$H2755,Neighborhoods!$A:$A,0),MATCH(Places!J$1,Neighborhoods!$1:$1,0))</f>
        <v>Bushwick</v>
      </c>
      <c r="K2755" s="17" t="s">
        <v>11822</v>
      </c>
      <c r="L2755" s="17" t="str">
        <f t="shared" si="172"/>
        <v>No</v>
      </c>
      <c r="M2755" s="17">
        <v>4</v>
      </c>
      <c r="N2755" s="17" t="str" cm="1">
        <f t="array" ref="N2755">_xlfn.IFS(M2755&lt;=2,"Small",M2755&lt;=5,"Medium",M2755&gt;5,"Large")</f>
        <v>Medium</v>
      </c>
      <c r="O2755" s="65">
        <v>100</v>
      </c>
      <c r="P2755" s="87">
        <f t="shared" si="173"/>
        <v>0.03</v>
      </c>
      <c r="Q2755" s="68">
        <v>5</v>
      </c>
      <c r="R2755" s="68" t="str" cm="1">
        <f t="array" ref="R2755">_xlfn.SWITCH(ROUND(Q2755,0),5,"Excellent",4,"Good",3,"Ok","Bad")</f>
        <v>Excellent</v>
      </c>
      <c r="S2755" s="17">
        <v>23</v>
      </c>
      <c r="T2755" s="17" t="str">
        <f t="shared" si="174"/>
        <v>No</v>
      </c>
      <c r="U2755" s="82">
        <v>43653</v>
      </c>
      <c r="V2755" s="82">
        <v>44046</v>
      </c>
      <c r="W2755" s="17">
        <v>174</v>
      </c>
      <c r="X2755" s="17" t="str">
        <f t="shared" si="175"/>
        <v>Active</v>
      </c>
      <c r="Y2755" s="17" t="s">
        <v>15615</v>
      </c>
      <c r="Z2755" s="17"/>
    </row>
    <row r="2756" spans="1:26" x14ac:dyDescent="0.25">
      <c r="A2756">
        <v>2755</v>
      </c>
      <c r="B2756" s="17" t="s">
        <v>2013</v>
      </c>
      <c r="C2756" s="17">
        <v>2571</v>
      </c>
      <c r="D2756" s="17" t="str">
        <f>INDEX(Hosts!$A:$O,MATCH(Places!$C2756,Hosts!$A:$A,0),MATCH(Places!D$1,Hosts!$1:$1,0))</f>
        <v>Within an hour</v>
      </c>
      <c r="E2756" s="87">
        <f>INDEX(Hosts!$A:$O,MATCH(Places!$C2756,Hosts!$A:$A,0),MATCH(Places!E$1,Hosts!$1:$1,0))</f>
        <v>0.84</v>
      </c>
      <c r="F2756" s="87">
        <f>INDEX(Hosts!$A:$O,MATCH(Places!$C2756,Hosts!$A:$A,0),MATCH(Places!F$1,Hosts!$1:$1,0))</f>
        <v>0.97</v>
      </c>
      <c r="G2756" s="17" t="str">
        <f>INDEX(Hosts!$A:$O,MATCH(Places!$C2756,Hosts!$A:$A,0),MATCH(Places!G$1,Hosts!$1:$1,0))</f>
        <v>No</v>
      </c>
      <c r="H2756" s="17">
        <v>8</v>
      </c>
      <c r="I2756" s="17" t="str">
        <f>INDEX(Neighborhoods!$A:$C,MATCH(Places!$H2756,Neighborhoods!$A:$A,0),MATCH(Places!I$1,Neighborhoods!$1:$1,0))</f>
        <v>Brooklyn</v>
      </c>
      <c r="J2756" s="17" t="str">
        <f>INDEX(Neighborhoods!$A:$C,MATCH(Places!$H2756,Neighborhoods!$A:$A,0),MATCH(Places!J$1,Neighborhoods!$1:$1,0))</f>
        <v>Bushwick</v>
      </c>
      <c r="K2756" s="17" t="s">
        <v>16</v>
      </c>
      <c r="L2756" s="17" t="str">
        <f t="shared" si="172"/>
        <v>Yes</v>
      </c>
      <c r="M2756" s="17">
        <v>1</v>
      </c>
      <c r="N2756" s="17" t="str" cm="1">
        <f t="array" ref="N2756">_xlfn.IFS(M2756&lt;=2,"Small",M2756&lt;=5,"Medium",M2756&gt;5,"Large")</f>
        <v>Small</v>
      </c>
      <c r="O2756" s="65">
        <v>32</v>
      </c>
      <c r="P2756" s="87">
        <f t="shared" si="173"/>
        <v>0.03</v>
      </c>
      <c r="Q2756" s="68">
        <v>4.5599999999999996</v>
      </c>
      <c r="R2756" s="68" t="str" cm="1">
        <f t="array" ref="R2756">_xlfn.SWITCH(ROUND(Q2756,0),5,"Excellent",4,"Good",3,"Ok","Bad")</f>
        <v>Excellent</v>
      </c>
      <c r="S2756" s="17">
        <v>167</v>
      </c>
      <c r="T2756" s="17" t="str">
        <f t="shared" si="174"/>
        <v>No</v>
      </c>
      <c r="U2756" s="82">
        <v>42909</v>
      </c>
      <c r="V2756" s="82">
        <v>44028</v>
      </c>
      <c r="W2756" s="17">
        <v>0</v>
      </c>
      <c r="X2756" s="17" t="str">
        <f t="shared" si="175"/>
        <v>Inactive</v>
      </c>
      <c r="Y2756" s="17" t="s">
        <v>15616</v>
      </c>
      <c r="Z2756" s="17"/>
    </row>
    <row r="2757" spans="1:26" x14ac:dyDescent="0.25">
      <c r="A2757">
        <v>2756</v>
      </c>
      <c r="B2757" s="17" t="s">
        <v>2014</v>
      </c>
      <c r="C2757" s="17">
        <v>2227</v>
      </c>
      <c r="D2757" s="17" t="str">
        <f>INDEX(Hosts!$A:$O,MATCH(Places!$C2757,Hosts!$A:$A,0),MATCH(Places!D$1,Hosts!$1:$1,0))</f>
        <v>Within a day</v>
      </c>
      <c r="E2757" s="87">
        <f>INDEX(Hosts!$A:$O,MATCH(Places!$C2757,Hosts!$A:$A,0),MATCH(Places!E$1,Hosts!$1:$1,0))</f>
        <v>1</v>
      </c>
      <c r="F2757" s="87">
        <f>INDEX(Hosts!$A:$O,MATCH(Places!$C2757,Hosts!$A:$A,0),MATCH(Places!F$1,Hosts!$1:$1,0))</f>
        <v>0.56999999999999995</v>
      </c>
      <c r="G2757" s="17" t="str">
        <f>INDEX(Hosts!$A:$O,MATCH(Places!$C2757,Hosts!$A:$A,0),MATCH(Places!G$1,Hosts!$1:$1,0))</f>
        <v>No</v>
      </c>
      <c r="H2757" s="17">
        <v>12</v>
      </c>
      <c r="I2757" s="17" t="str">
        <f>INDEX(Neighborhoods!$A:$C,MATCH(Places!$H2757,Neighborhoods!$A:$A,0),MATCH(Places!I$1,Neighborhoods!$1:$1,0))</f>
        <v>Brooklyn</v>
      </c>
      <c r="J2757" s="17" t="str">
        <f>INDEX(Neighborhoods!$A:$C,MATCH(Places!$H2757,Neighborhoods!$A:$A,0),MATCH(Places!J$1,Neighborhoods!$1:$1,0))</f>
        <v>Williamsburg</v>
      </c>
      <c r="K2757" s="17" t="s">
        <v>1</v>
      </c>
      <c r="L2757" s="17" t="str">
        <f t="shared" si="172"/>
        <v>Yes</v>
      </c>
      <c r="M2757" s="17">
        <v>2</v>
      </c>
      <c r="N2757" s="17" t="str" cm="1">
        <f t="array" ref="N2757">_xlfn.IFS(M2757&lt;=2,"Small",M2757&lt;=5,"Medium",M2757&gt;5,"Large")</f>
        <v>Small</v>
      </c>
      <c r="O2757" s="65">
        <v>105</v>
      </c>
      <c r="P2757" s="87">
        <f t="shared" si="173"/>
        <v>0.03</v>
      </c>
      <c r="Q2757" s="68">
        <v>4.75</v>
      </c>
      <c r="R2757" s="68" t="str" cm="1">
        <f t="array" ref="R2757">_xlfn.SWITCH(ROUND(Q2757,0),5,"Excellent",4,"Good",3,"Ok","Bad")</f>
        <v>Excellent</v>
      </c>
      <c r="S2757" s="17">
        <v>4</v>
      </c>
      <c r="T2757" s="17" t="str">
        <f t="shared" si="174"/>
        <v>No</v>
      </c>
      <c r="U2757" s="82">
        <v>43018</v>
      </c>
      <c r="V2757" s="82">
        <v>43711</v>
      </c>
      <c r="W2757" s="17">
        <v>364</v>
      </c>
      <c r="X2757" s="17" t="str">
        <f t="shared" si="175"/>
        <v>Active</v>
      </c>
      <c r="Y2757" s="17" t="s">
        <v>15615</v>
      </c>
      <c r="Z2757" s="17"/>
    </row>
    <row r="2758" spans="1:26" x14ac:dyDescent="0.25">
      <c r="A2758">
        <v>2757</v>
      </c>
      <c r="B2758" s="17" t="s">
        <v>2014</v>
      </c>
      <c r="C2758" s="17">
        <v>942</v>
      </c>
      <c r="D2758" s="17" t="str">
        <f>INDEX(Hosts!$A:$O,MATCH(Places!$C2758,Hosts!$A:$A,0),MATCH(Places!D$1,Hosts!$1:$1,0))</f>
        <v>Within a day</v>
      </c>
      <c r="E2758" s="87">
        <f>INDEX(Hosts!$A:$O,MATCH(Places!$C2758,Hosts!$A:$A,0),MATCH(Places!E$1,Hosts!$1:$1,0))</f>
        <v>0.85</v>
      </c>
      <c r="F2758" s="87">
        <f>INDEX(Hosts!$A:$O,MATCH(Places!$C2758,Hosts!$A:$A,0),MATCH(Places!F$1,Hosts!$1:$1,0))</f>
        <v>0.52</v>
      </c>
      <c r="G2758" s="17" t="str">
        <f>INDEX(Hosts!$A:$O,MATCH(Places!$C2758,Hosts!$A:$A,0),MATCH(Places!G$1,Hosts!$1:$1,0))</f>
        <v>No</v>
      </c>
      <c r="H2758" s="17">
        <v>12</v>
      </c>
      <c r="I2758" s="17" t="str">
        <f>INDEX(Neighborhoods!$A:$C,MATCH(Places!$H2758,Neighborhoods!$A:$A,0),MATCH(Places!I$1,Neighborhoods!$1:$1,0))</f>
        <v>Brooklyn</v>
      </c>
      <c r="J2758" s="17" t="str">
        <f>INDEX(Neighborhoods!$A:$C,MATCH(Places!$H2758,Neighborhoods!$A:$A,0),MATCH(Places!J$1,Neighborhoods!$1:$1,0))</f>
        <v>Williamsburg</v>
      </c>
      <c r="K2758" s="17" t="s">
        <v>1</v>
      </c>
      <c r="L2758" s="17" t="str">
        <f t="shared" si="172"/>
        <v>Yes</v>
      </c>
      <c r="M2758" s="17">
        <v>2</v>
      </c>
      <c r="N2758" s="17" t="str" cm="1">
        <f t="array" ref="N2758">_xlfn.IFS(M2758&lt;=2,"Small",M2758&lt;=5,"Medium",M2758&gt;5,"Large")</f>
        <v>Small</v>
      </c>
      <c r="O2758" s="65">
        <v>120</v>
      </c>
      <c r="P2758" s="87">
        <f t="shared" si="173"/>
        <v>0.03</v>
      </c>
      <c r="Q2758" s="68">
        <v>4.5</v>
      </c>
      <c r="R2758" s="68" t="str" cm="1">
        <f t="array" ref="R2758">_xlfn.SWITCH(ROUND(Q2758,0),5,"Excellent",4,"Good",3,"Ok","Bad")</f>
        <v>Excellent</v>
      </c>
      <c r="S2758" s="17">
        <v>8</v>
      </c>
      <c r="T2758" s="17" t="str">
        <f t="shared" si="174"/>
        <v>No</v>
      </c>
      <c r="U2758" s="82">
        <v>42911</v>
      </c>
      <c r="V2758" s="82">
        <v>43613</v>
      </c>
      <c r="W2758" s="17">
        <v>269</v>
      </c>
      <c r="X2758" s="17" t="str">
        <f t="shared" si="175"/>
        <v>Active</v>
      </c>
      <c r="Y2758" s="17" t="s">
        <v>15615</v>
      </c>
      <c r="Z2758" s="17"/>
    </row>
    <row r="2759" spans="1:26" x14ac:dyDescent="0.25">
      <c r="A2759">
        <v>2758</v>
      </c>
      <c r="B2759" s="17" t="s">
        <v>14122</v>
      </c>
      <c r="C2759" s="17">
        <v>942</v>
      </c>
      <c r="D2759" s="17" t="str">
        <f>INDEX(Hosts!$A:$O,MATCH(Places!$C2759,Hosts!$A:$A,0),MATCH(Places!D$1,Hosts!$1:$1,0))</f>
        <v>Within a day</v>
      </c>
      <c r="E2759" s="87">
        <f>INDEX(Hosts!$A:$O,MATCH(Places!$C2759,Hosts!$A:$A,0),MATCH(Places!E$1,Hosts!$1:$1,0))</f>
        <v>0.85</v>
      </c>
      <c r="F2759" s="87">
        <f>INDEX(Hosts!$A:$O,MATCH(Places!$C2759,Hosts!$A:$A,0),MATCH(Places!F$1,Hosts!$1:$1,0))</f>
        <v>0.52</v>
      </c>
      <c r="G2759" s="17" t="str">
        <f>INDEX(Hosts!$A:$O,MATCH(Places!$C2759,Hosts!$A:$A,0),MATCH(Places!G$1,Hosts!$1:$1,0))</f>
        <v>No</v>
      </c>
      <c r="H2759" s="17">
        <v>12</v>
      </c>
      <c r="I2759" s="17" t="str">
        <f>INDEX(Neighborhoods!$A:$C,MATCH(Places!$H2759,Neighborhoods!$A:$A,0),MATCH(Places!I$1,Neighborhoods!$1:$1,0))</f>
        <v>Brooklyn</v>
      </c>
      <c r="J2759" s="17" t="str">
        <f>INDEX(Neighborhoods!$A:$C,MATCH(Places!$H2759,Neighborhoods!$A:$A,0),MATCH(Places!J$1,Neighborhoods!$1:$1,0))</f>
        <v>Williamsburg</v>
      </c>
      <c r="K2759" s="17" t="s">
        <v>1</v>
      </c>
      <c r="L2759" s="17" t="str">
        <f t="shared" si="172"/>
        <v>Yes</v>
      </c>
      <c r="M2759" s="17">
        <v>2</v>
      </c>
      <c r="N2759" s="17" t="str" cm="1">
        <f t="array" ref="N2759">_xlfn.IFS(M2759&lt;=2,"Small",M2759&lt;=5,"Medium",M2759&gt;5,"Large")</f>
        <v>Small</v>
      </c>
      <c r="O2759" s="65">
        <v>191</v>
      </c>
      <c r="P2759" s="87">
        <f t="shared" si="173"/>
        <v>0.03</v>
      </c>
      <c r="Q2759" s="68">
        <v>4.67</v>
      </c>
      <c r="R2759" s="68" t="str" cm="1">
        <f t="array" ref="R2759">_xlfn.SWITCH(ROUND(Q2759,0),5,"Excellent",4,"Good",3,"Ok","Bad")</f>
        <v>Excellent</v>
      </c>
      <c r="S2759" s="17">
        <v>3</v>
      </c>
      <c r="T2759" s="17" t="str">
        <f t="shared" si="174"/>
        <v>No</v>
      </c>
      <c r="U2759" s="82">
        <v>42895</v>
      </c>
      <c r="V2759" s="82">
        <v>42946</v>
      </c>
      <c r="W2759" s="17">
        <v>44</v>
      </c>
      <c r="X2759" s="17" t="str">
        <f t="shared" si="175"/>
        <v>Active</v>
      </c>
      <c r="Y2759" s="17" t="s">
        <v>15615</v>
      </c>
      <c r="Z2759" s="17"/>
    </row>
    <row r="2760" spans="1:26" x14ac:dyDescent="0.25">
      <c r="A2760">
        <v>2759</v>
      </c>
      <c r="B2760" s="17" t="s">
        <v>2015</v>
      </c>
      <c r="C2760" s="17">
        <v>1425</v>
      </c>
      <c r="D2760" s="17" t="str">
        <f>INDEX(Hosts!$A:$O,MATCH(Places!$C2760,Hosts!$A:$A,0),MATCH(Places!D$1,Hosts!$1:$1,0))</f>
        <v>Within a day</v>
      </c>
      <c r="E2760" s="87">
        <f>INDEX(Hosts!$A:$O,MATCH(Places!$C2760,Hosts!$A:$A,0),MATCH(Places!E$1,Hosts!$1:$1,0))</f>
        <v>0.67</v>
      </c>
      <c r="F2760" s="87">
        <f>INDEX(Hosts!$A:$O,MATCH(Places!$C2760,Hosts!$A:$A,0),MATCH(Places!F$1,Hosts!$1:$1,0))</f>
        <v>0.33</v>
      </c>
      <c r="G2760" s="17" t="str">
        <f>INDEX(Hosts!$A:$O,MATCH(Places!$C2760,Hosts!$A:$A,0),MATCH(Places!G$1,Hosts!$1:$1,0))</f>
        <v>No</v>
      </c>
      <c r="H2760" s="17">
        <v>8</v>
      </c>
      <c r="I2760" s="17" t="str">
        <f>INDEX(Neighborhoods!$A:$C,MATCH(Places!$H2760,Neighborhoods!$A:$A,0),MATCH(Places!I$1,Neighborhoods!$1:$1,0))</f>
        <v>Brooklyn</v>
      </c>
      <c r="J2760" s="17" t="str">
        <f>INDEX(Neighborhoods!$A:$C,MATCH(Places!$H2760,Neighborhoods!$A:$A,0),MATCH(Places!J$1,Neighborhoods!$1:$1,0))</f>
        <v>Bushwick</v>
      </c>
      <c r="K2760" s="17" t="s">
        <v>1</v>
      </c>
      <c r="L2760" s="17" t="str">
        <f t="shared" si="172"/>
        <v>Yes</v>
      </c>
      <c r="M2760" s="17">
        <v>3</v>
      </c>
      <c r="N2760" s="17" t="str" cm="1">
        <f t="array" ref="N2760">_xlfn.IFS(M2760&lt;=2,"Small",M2760&lt;=5,"Medium",M2760&gt;5,"Large")</f>
        <v>Medium</v>
      </c>
      <c r="O2760" s="65">
        <v>37</v>
      </c>
      <c r="P2760" s="87">
        <f t="shared" si="173"/>
        <v>0.03</v>
      </c>
      <c r="Q2760" s="68">
        <v>4</v>
      </c>
      <c r="R2760" s="68" t="str" cm="1">
        <f t="array" ref="R2760">_xlfn.SWITCH(ROUND(Q2760,0),5,"Excellent",4,"Good",3,"Ok","Bad")</f>
        <v>Good</v>
      </c>
      <c r="S2760" s="17">
        <v>9</v>
      </c>
      <c r="T2760" s="17" t="str">
        <f t="shared" si="174"/>
        <v>No</v>
      </c>
      <c r="U2760" s="82">
        <v>42923</v>
      </c>
      <c r="V2760" s="82">
        <v>43739</v>
      </c>
      <c r="W2760" s="17">
        <v>365</v>
      </c>
      <c r="X2760" s="17" t="str">
        <f t="shared" si="175"/>
        <v>Active</v>
      </c>
      <c r="Y2760" s="17" t="s">
        <v>15615</v>
      </c>
      <c r="Z2760" s="17"/>
    </row>
    <row r="2761" spans="1:26" x14ac:dyDescent="0.25">
      <c r="A2761">
        <v>2760</v>
      </c>
      <c r="B2761" s="17" t="s">
        <v>15137</v>
      </c>
      <c r="C2761" s="17">
        <v>3108</v>
      </c>
      <c r="D2761" s="17" t="str">
        <f>INDEX(Hosts!$A:$O,MATCH(Places!$C2761,Hosts!$A:$A,0),MATCH(Places!D$1,Hosts!$1:$1,0))</f>
        <v>Within a day</v>
      </c>
      <c r="E2761" s="87">
        <f>INDEX(Hosts!$A:$O,MATCH(Places!$C2761,Hosts!$A:$A,0),MATCH(Places!E$1,Hosts!$1:$1,0))</f>
        <v>0.5</v>
      </c>
      <c r="F2761" s="87">
        <f>INDEX(Hosts!$A:$O,MATCH(Places!$C2761,Hosts!$A:$A,0),MATCH(Places!F$1,Hosts!$1:$1,0))</f>
        <v>0.14000000000000001</v>
      </c>
      <c r="G2761" s="17" t="str">
        <f>INDEX(Hosts!$A:$O,MATCH(Places!$C2761,Hosts!$A:$A,0),MATCH(Places!G$1,Hosts!$1:$1,0))</f>
        <v>No</v>
      </c>
      <c r="H2761" s="17">
        <v>12</v>
      </c>
      <c r="I2761" s="17" t="str">
        <f>INDEX(Neighborhoods!$A:$C,MATCH(Places!$H2761,Neighborhoods!$A:$A,0),MATCH(Places!I$1,Neighborhoods!$1:$1,0))</f>
        <v>Brooklyn</v>
      </c>
      <c r="J2761" s="17" t="str">
        <f>INDEX(Neighborhoods!$A:$C,MATCH(Places!$H2761,Neighborhoods!$A:$A,0),MATCH(Places!J$1,Neighborhoods!$1:$1,0))</f>
        <v>Williamsburg</v>
      </c>
      <c r="K2761" s="17" t="s">
        <v>11822</v>
      </c>
      <c r="L2761" s="17" t="str">
        <f t="shared" si="172"/>
        <v>No</v>
      </c>
      <c r="M2761" s="17">
        <v>3</v>
      </c>
      <c r="N2761" s="17" t="str" cm="1">
        <f t="array" ref="N2761">_xlfn.IFS(M2761&lt;=2,"Small",M2761&lt;=5,"Medium",M2761&gt;5,"Large")</f>
        <v>Medium</v>
      </c>
      <c r="O2761" s="65">
        <v>185</v>
      </c>
      <c r="P2761" s="87">
        <f t="shared" si="173"/>
        <v>0.03</v>
      </c>
      <c r="Q2761" s="68">
        <v>4.83</v>
      </c>
      <c r="R2761" s="68" t="str" cm="1">
        <f t="array" ref="R2761">_xlfn.SWITCH(ROUND(Q2761,0),5,"Excellent",4,"Good",3,"Ok","Bad")</f>
        <v>Excellent</v>
      </c>
      <c r="S2761" s="17">
        <v>6</v>
      </c>
      <c r="T2761" s="17" t="str">
        <f t="shared" si="174"/>
        <v>No</v>
      </c>
      <c r="U2761" s="82">
        <v>42939</v>
      </c>
      <c r="V2761" s="82">
        <v>43692</v>
      </c>
      <c r="W2761" s="17">
        <v>364</v>
      </c>
      <c r="X2761" s="17" t="str">
        <f t="shared" si="175"/>
        <v>Active</v>
      </c>
      <c r="Y2761" s="17" t="s">
        <v>15615</v>
      </c>
      <c r="Z2761" s="17"/>
    </row>
    <row r="2762" spans="1:26" x14ac:dyDescent="0.25">
      <c r="A2762">
        <v>2761</v>
      </c>
      <c r="B2762" s="17" t="s">
        <v>2016</v>
      </c>
      <c r="C2762" s="17">
        <v>255</v>
      </c>
      <c r="D2762" s="17" t="str">
        <f>INDEX(Hosts!$A:$O,MATCH(Places!$C2762,Hosts!$A:$A,0),MATCH(Places!D$1,Hosts!$1:$1,0))</f>
        <v>Within an hour</v>
      </c>
      <c r="E2762" s="87">
        <f>INDEX(Hosts!$A:$O,MATCH(Places!$C2762,Hosts!$A:$A,0),MATCH(Places!E$1,Hosts!$1:$1,0))</f>
        <v>1</v>
      </c>
      <c r="F2762" s="87">
        <f>INDEX(Hosts!$A:$O,MATCH(Places!$C2762,Hosts!$A:$A,0),MATCH(Places!F$1,Hosts!$1:$1,0))</f>
        <v>1</v>
      </c>
      <c r="G2762" s="17" t="str">
        <f>INDEX(Hosts!$A:$O,MATCH(Places!$C2762,Hosts!$A:$A,0),MATCH(Places!G$1,Hosts!$1:$1,0))</f>
        <v>No</v>
      </c>
      <c r="H2762" s="17">
        <v>20</v>
      </c>
      <c r="I2762" s="17" t="str">
        <f>INDEX(Neighborhoods!$A:$C,MATCH(Places!$H2762,Neighborhoods!$A:$A,0),MATCH(Places!I$1,Neighborhoods!$1:$1,0))</f>
        <v>Manhattan</v>
      </c>
      <c r="J2762" s="17" t="str">
        <f>INDEX(Neighborhoods!$A:$C,MATCH(Places!$H2762,Neighborhoods!$A:$A,0),MATCH(Places!J$1,Neighborhoods!$1:$1,0))</f>
        <v>Upper West Side</v>
      </c>
      <c r="K2762" s="17" t="s">
        <v>11822</v>
      </c>
      <c r="L2762" s="17" t="str">
        <f t="shared" si="172"/>
        <v>No</v>
      </c>
      <c r="M2762" s="17">
        <v>2</v>
      </c>
      <c r="N2762" s="17" t="str" cm="1">
        <f t="array" ref="N2762">_xlfn.IFS(M2762&lt;=2,"Small",M2762&lt;=5,"Medium",M2762&gt;5,"Large")</f>
        <v>Small</v>
      </c>
      <c r="O2762" s="65">
        <v>180</v>
      </c>
      <c r="P2762" s="87">
        <f t="shared" si="173"/>
        <v>0.03</v>
      </c>
      <c r="Q2762" s="68">
        <v>4.9000000000000004</v>
      </c>
      <c r="R2762" s="68" t="str" cm="1">
        <f t="array" ref="R2762">_xlfn.SWITCH(ROUND(Q2762,0),5,"Excellent",4,"Good",3,"Ok","Bad")</f>
        <v>Excellent</v>
      </c>
      <c r="S2762" s="17">
        <v>10</v>
      </c>
      <c r="T2762" s="17" t="str">
        <f t="shared" si="174"/>
        <v>No</v>
      </c>
      <c r="U2762" s="82">
        <v>43023</v>
      </c>
      <c r="V2762" s="82">
        <v>43760</v>
      </c>
      <c r="W2762" s="17">
        <v>59</v>
      </c>
      <c r="X2762" s="17" t="str">
        <f t="shared" si="175"/>
        <v>Active</v>
      </c>
      <c r="Y2762" s="17" t="s">
        <v>15615</v>
      </c>
      <c r="Z2762" s="17"/>
    </row>
    <row r="2763" spans="1:26" x14ac:dyDescent="0.25">
      <c r="A2763">
        <v>2762</v>
      </c>
      <c r="B2763" s="17" t="s">
        <v>15036</v>
      </c>
      <c r="C2763" s="17">
        <v>2016</v>
      </c>
      <c r="D2763" s="17" t="str">
        <f>INDEX(Hosts!$A:$O,MATCH(Places!$C2763,Hosts!$A:$A,0),MATCH(Places!D$1,Hosts!$1:$1,0))</f>
        <v>Within a few hours</v>
      </c>
      <c r="E2763" s="87">
        <f>INDEX(Hosts!$A:$O,MATCH(Places!$C2763,Hosts!$A:$A,0),MATCH(Places!E$1,Hosts!$1:$1,0))</f>
        <v>1</v>
      </c>
      <c r="F2763" s="87">
        <f>INDEX(Hosts!$A:$O,MATCH(Places!$C2763,Hosts!$A:$A,0),MATCH(Places!F$1,Hosts!$1:$1,0))</f>
        <v>0.75</v>
      </c>
      <c r="G2763" s="17" t="str">
        <f>INDEX(Hosts!$A:$O,MATCH(Places!$C2763,Hosts!$A:$A,0),MATCH(Places!G$1,Hosts!$1:$1,0))</f>
        <v>Yes</v>
      </c>
      <c r="H2763" s="17">
        <v>2</v>
      </c>
      <c r="I2763" s="17" t="str">
        <f>INDEX(Neighborhoods!$A:$C,MATCH(Places!$H2763,Neighborhoods!$A:$A,0),MATCH(Places!I$1,Neighborhoods!$1:$1,0))</f>
        <v>Bronx</v>
      </c>
      <c r="J2763" s="17" t="str">
        <f>INDEX(Neighborhoods!$A:$C,MATCH(Places!$H2763,Neighborhoods!$A:$A,0),MATCH(Places!J$1,Neighborhoods!$1:$1,0))</f>
        <v>Concourse</v>
      </c>
      <c r="K2763" s="17" t="s">
        <v>1</v>
      </c>
      <c r="L2763" s="17" t="str">
        <f t="shared" si="172"/>
        <v>Yes</v>
      </c>
      <c r="M2763" s="17">
        <v>2</v>
      </c>
      <c r="N2763" s="17" t="str" cm="1">
        <f t="array" ref="N2763">_xlfn.IFS(M2763&lt;=2,"Small",M2763&lt;=5,"Medium",M2763&gt;5,"Large")</f>
        <v>Small</v>
      </c>
      <c r="O2763" s="65">
        <v>75</v>
      </c>
      <c r="P2763" s="87">
        <f t="shared" si="173"/>
        <v>0.03</v>
      </c>
      <c r="Q2763" s="68">
        <v>4.99</v>
      </c>
      <c r="R2763" s="68" t="str" cm="1">
        <f t="array" ref="R2763">_xlfn.SWITCH(ROUND(Q2763,0),5,"Excellent",4,"Good",3,"Ok","Bad")</f>
        <v>Excellent</v>
      </c>
      <c r="S2763" s="17">
        <v>104</v>
      </c>
      <c r="T2763" s="17" t="str">
        <f t="shared" si="174"/>
        <v>Yes</v>
      </c>
      <c r="U2763" s="82">
        <v>42897</v>
      </c>
      <c r="V2763" s="82">
        <v>43768</v>
      </c>
      <c r="W2763" s="17">
        <v>365</v>
      </c>
      <c r="X2763" s="17" t="str">
        <f t="shared" si="175"/>
        <v>Active</v>
      </c>
      <c r="Y2763" s="17" t="s">
        <v>15615</v>
      </c>
      <c r="Z2763" s="17"/>
    </row>
    <row r="2764" spans="1:26" x14ac:dyDescent="0.25">
      <c r="A2764">
        <v>2763</v>
      </c>
      <c r="B2764" s="17" t="s">
        <v>2017</v>
      </c>
      <c r="C2764" s="17">
        <v>2227</v>
      </c>
      <c r="D2764" s="17" t="str">
        <f>INDEX(Hosts!$A:$O,MATCH(Places!$C2764,Hosts!$A:$A,0),MATCH(Places!D$1,Hosts!$1:$1,0))</f>
        <v>Within a day</v>
      </c>
      <c r="E2764" s="87">
        <f>INDEX(Hosts!$A:$O,MATCH(Places!$C2764,Hosts!$A:$A,0),MATCH(Places!E$1,Hosts!$1:$1,0))</f>
        <v>1</v>
      </c>
      <c r="F2764" s="87">
        <f>INDEX(Hosts!$A:$O,MATCH(Places!$C2764,Hosts!$A:$A,0),MATCH(Places!F$1,Hosts!$1:$1,0))</f>
        <v>0.56999999999999995</v>
      </c>
      <c r="G2764" s="17" t="str">
        <f>INDEX(Hosts!$A:$O,MATCH(Places!$C2764,Hosts!$A:$A,0),MATCH(Places!G$1,Hosts!$1:$1,0))</f>
        <v>No</v>
      </c>
      <c r="H2764" s="17">
        <v>12</v>
      </c>
      <c r="I2764" s="17" t="str">
        <f>INDEX(Neighborhoods!$A:$C,MATCH(Places!$H2764,Neighborhoods!$A:$A,0),MATCH(Places!I$1,Neighborhoods!$1:$1,0))</f>
        <v>Brooklyn</v>
      </c>
      <c r="J2764" s="17" t="str">
        <f>INDEX(Neighborhoods!$A:$C,MATCH(Places!$H2764,Neighborhoods!$A:$A,0),MATCH(Places!J$1,Neighborhoods!$1:$1,0))</f>
        <v>Williamsburg</v>
      </c>
      <c r="K2764" s="17" t="s">
        <v>1</v>
      </c>
      <c r="L2764" s="17" t="str">
        <f t="shared" si="172"/>
        <v>Yes</v>
      </c>
      <c r="M2764" s="17">
        <v>2</v>
      </c>
      <c r="N2764" s="17" t="str" cm="1">
        <f t="array" ref="N2764">_xlfn.IFS(M2764&lt;=2,"Small",M2764&lt;=5,"Medium",M2764&gt;5,"Large")</f>
        <v>Small</v>
      </c>
      <c r="O2764" s="65">
        <v>200</v>
      </c>
      <c r="P2764" s="87">
        <f t="shared" si="173"/>
        <v>0.04</v>
      </c>
      <c r="Q2764" s="68">
        <v>4.8899999999999997</v>
      </c>
      <c r="R2764" s="68" t="str" cm="1">
        <f t="array" ref="R2764">_xlfn.SWITCH(ROUND(Q2764,0),5,"Excellent",4,"Good",3,"Ok","Bad")</f>
        <v>Excellent</v>
      </c>
      <c r="S2764" s="17">
        <v>9</v>
      </c>
      <c r="T2764" s="17" t="str">
        <f t="shared" si="174"/>
        <v>No</v>
      </c>
      <c r="U2764" s="82">
        <v>42900</v>
      </c>
      <c r="V2764" s="82">
        <v>43808</v>
      </c>
      <c r="W2764" s="17">
        <v>45</v>
      </c>
      <c r="X2764" s="17" t="str">
        <f t="shared" si="175"/>
        <v>Active</v>
      </c>
      <c r="Y2764" s="17" t="s">
        <v>15615</v>
      </c>
      <c r="Z2764" s="17"/>
    </row>
    <row r="2765" spans="1:26" x14ac:dyDescent="0.25">
      <c r="A2765">
        <v>2764</v>
      </c>
      <c r="B2765" s="17" t="s">
        <v>15579</v>
      </c>
      <c r="C2765" s="17">
        <v>3255</v>
      </c>
      <c r="D2765" s="17" t="str">
        <f>INDEX(Hosts!$A:$O,MATCH(Places!$C2765,Hosts!$A:$A,0),MATCH(Places!D$1,Hosts!$1:$1,0))</f>
        <v>Within an hour</v>
      </c>
      <c r="E2765" s="87">
        <f>INDEX(Hosts!$A:$O,MATCH(Places!$C2765,Hosts!$A:$A,0),MATCH(Places!E$1,Hosts!$1:$1,0))</f>
        <v>0.8</v>
      </c>
      <c r="F2765" s="87">
        <f>INDEX(Hosts!$A:$O,MATCH(Places!$C2765,Hosts!$A:$A,0),MATCH(Places!F$1,Hosts!$1:$1,0))</f>
        <v>1</v>
      </c>
      <c r="G2765" s="17" t="str">
        <f>INDEX(Hosts!$A:$O,MATCH(Places!$C2765,Hosts!$A:$A,0),MATCH(Places!G$1,Hosts!$1:$1,0))</f>
        <v>No</v>
      </c>
      <c r="H2765" s="17">
        <v>7</v>
      </c>
      <c r="I2765" s="17" t="str">
        <f>INDEX(Neighborhoods!$A:$C,MATCH(Places!$H2765,Neighborhoods!$A:$A,0),MATCH(Places!I$1,Neighborhoods!$1:$1,0))</f>
        <v>Brooklyn</v>
      </c>
      <c r="J2765" s="17" t="str">
        <f>INDEX(Neighborhoods!$A:$C,MATCH(Places!$H2765,Neighborhoods!$A:$A,0),MATCH(Places!J$1,Neighborhoods!$1:$1,0))</f>
        <v>Bedford-Stuyvesant</v>
      </c>
      <c r="K2765" s="17" t="s">
        <v>1</v>
      </c>
      <c r="L2765" s="17" t="str">
        <f t="shared" si="172"/>
        <v>Yes</v>
      </c>
      <c r="M2765" s="17">
        <v>1</v>
      </c>
      <c r="N2765" s="17" t="str" cm="1">
        <f t="array" ref="N2765">_xlfn.IFS(M2765&lt;=2,"Small",M2765&lt;=5,"Medium",M2765&gt;5,"Large")</f>
        <v>Small</v>
      </c>
      <c r="O2765" s="65">
        <v>35</v>
      </c>
      <c r="P2765" s="87">
        <f t="shared" si="173"/>
        <v>0.03</v>
      </c>
      <c r="Q2765" s="68">
        <v>4.58</v>
      </c>
      <c r="R2765" s="68" t="str" cm="1">
        <f t="array" ref="R2765">_xlfn.SWITCH(ROUND(Q2765,0),5,"Excellent",4,"Good",3,"Ok","Bad")</f>
        <v>Excellent</v>
      </c>
      <c r="S2765" s="17">
        <v>233</v>
      </c>
      <c r="T2765" s="17" t="str">
        <f t="shared" si="174"/>
        <v>No</v>
      </c>
      <c r="U2765" s="82">
        <v>42908</v>
      </c>
      <c r="V2765" s="82">
        <v>44029</v>
      </c>
      <c r="W2765" s="17">
        <v>75</v>
      </c>
      <c r="X2765" s="17" t="str">
        <f t="shared" si="175"/>
        <v>Active</v>
      </c>
      <c r="Y2765" s="17" t="s">
        <v>15616</v>
      </c>
      <c r="Z2765" s="17"/>
    </row>
    <row r="2766" spans="1:26" x14ac:dyDescent="0.25">
      <c r="A2766">
        <v>2765</v>
      </c>
      <c r="B2766" s="17" t="s">
        <v>2018</v>
      </c>
      <c r="C2766" s="17">
        <v>2795</v>
      </c>
      <c r="D2766" s="17" t="str">
        <f>INDEX(Hosts!$A:$O,MATCH(Places!$C2766,Hosts!$A:$A,0),MATCH(Places!D$1,Hosts!$1:$1,0))</f>
        <v>Within an hour</v>
      </c>
      <c r="E2766" s="87">
        <f>INDEX(Hosts!$A:$O,MATCH(Places!$C2766,Hosts!$A:$A,0),MATCH(Places!E$1,Hosts!$1:$1,0))</f>
        <v>1</v>
      </c>
      <c r="F2766" s="87">
        <f>INDEX(Hosts!$A:$O,MATCH(Places!$C2766,Hosts!$A:$A,0),MATCH(Places!F$1,Hosts!$1:$1,0))</f>
        <v>0.51</v>
      </c>
      <c r="G2766" s="17" t="str">
        <f>INDEX(Hosts!$A:$O,MATCH(Places!$C2766,Hosts!$A:$A,0),MATCH(Places!G$1,Hosts!$1:$1,0))</f>
        <v>Yes</v>
      </c>
      <c r="H2766" s="17">
        <v>20</v>
      </c>
      <c r="I2766" s="17" t="str">
        <f>INDEX(Neighborhoods!$A:$C,MATCH(Places!$H2766,Neighborhoods!$A:$A,0),MATCH(Places!I$1,Neighborhoods!$1:$1,0))</f>
        <v>Manhattan</v>
      </c>
      <c r="J2766" s="17" t="str">
        <f>INDEX(Neighborhoods!$A:$C,MATCH(Places!$H2766,Neighborhoods!$A:$A,0),MATCH(Places!J$1,Neighborhoods!$1:$1,0))</f>
        <v>Upper West Side</v>
      </c>
      <c r="K2766" s="17" t="s">
        <v>11822</v>
      </c>
      <c r="L2766" s="17" t="str">
        <f t="shared" si="172"/>
        <v>No</v>
      </c>
      <c r="M2766" s="17">
        <v>11</v>
      </c>
      <c r="N2766" s="17" t="str" cm="1">
        <f t="array" ref="N2766">_xlfn.IFS(M2766&lt;=2,"Small",M2766&lt;=5,"Medium",M2766&gt;5,"Large")</f>
        <v>Large</v>
      </c>
      <c r="O2766" s="65">
        <v>800</v>
      </c>
      <c r="P2766" s="87">
        <f t="shared" si="173"/>
        <v>0.05</v>
      </c>
      <c r="Q2766" s="68">
        <v>4.75</v>
      </c>
      <c r="R2766" s="68" t="str" cm="1">
        <f t="array" ref="R2766">_xlfn.SWITCH(ROUND(Q2766,0),5,"Excellent",4,"Good",3,"Ok","Bad")</f>
        <v>Excellent</v>
      </c>
      <c r="S2766" s="17">
        <v>8</v>
      </c>
      <c r="T2766" s="17" t="str">
        <f t="shared" si="174"/>
        <v>No</v>
      </c>
      <c r="U2766" s="82">
        <v>42982</v>
      </c>
      <c r="V2766" s="82">
        <v>43827</v>
      </c>
      <c r="W2766" s="17">
        <v>362</v>
      </c>
      <c r="X2766" s="17" t="str">
        <f t="shared" si="175"/>
        <v>Active</v>
      </c>
      <c r="Y2766" s="17" t="s">
        <v>15615</v>
      </c>
      <c r="Z2766" s="17"/>
    </row>
    <row r="2767" spans="1:26" x14ac:dyDescent="0.25">
      <c r="A2767">
        <v>2766</v>
      </c>
      <c r="B2767" s="17" t="s">
        <v>2019</v>
      </c>
      <c r="C2767" s="17">
        <v>1774</v>
      </c>
      <c r="D2767" s="17" t="str">
        <f>INDEX(Hosts!$A:$O,MATCH(Places!$C2767,Hosts!$A:$A,0),MATCH(Places!D$1,Hosts!$1:$1,0))</f>
        <v>Within an hour</v>
      </c>
      <c r="E2767" s="87">
        <f>INDEX(Hosts!$A:$O,MATCH(Places!$C2767,Hosts!$A:$A,0),MATCH(Places!E$1,Hosts!$1:$1,0))</f>
        <v>1</v>
      </c>
      <c r="F2767" s="87">
        <f>INDEX(Hosts!$A:$O,MATCH(Places!$C2767,Hosts!$A:$A,0),MATCH(Places!F$1,Hosts!$1:$1,0))</f>
        <v>0.93</v>
      </c>
      <c r="G2767" s="17" t="str">
        <f>INDEX(Hosts!$A:$O,MATCH(Places!$C2767,Hosts!$A:$A,0),MATCH(Places!G$1,Hosts!$1:$1,0))</f>
        <v>Yes</v>
      </c>
      <c r="H2767" s="17">
        <v>16</v>
      </c>
      <c r="I2767" s="17" t="str">
        <f>INDEX(Neighborhoods!$A:$C,MATCH(Places!$H2767,Neighborhoods!$A:$A,0),MATCH(Places!I$1,Neighborhoods!$1:$1,0))</f>
        <v>Manhattan</v>
      </c>
      <c r="J2767" s="17" t="str">
        <f>INDEX(Neighborhoods!$A:$C,MATCH(Places!$H2767,Neighborhoods!$A:$A,0),MATCH(Places!J$1,Neighborhoods!$1:$1,0))</f>
        <v>Harlem</v>
      </c>
      <c r="K2767" s="17" t="s">
        <v>1</v>
      </c>
      <c r="L2767" s="17" t="str">
        <f t="shared" si="172"/>
        <v>Yes</v>
      </c>
      <c r="M2767" s="17">
        <v>2</v>
      </c>
      <c r="N2767" s="17" t="str" cm="1">
        <f t="array" ref="N2767">_xlfn.IFS(M2767&lt;=2,"Small",M2767&lt;=5,"Medium",M2767&gt;5,"Large")</f>
        <v>Small</v>
      </c>
      <c r="O2767" s="65">
        <v>55</v>
      </c>
      <c r="P2767" s="87">
        <f t="shared" si="173"/>
        <v>0.03</v>
      </c>
      <c r="Q2767" s="68">
        <v>4.92</v>
      </c>
      <c r="R2767" s="68" t="str" cm="1">
        <f t="array" ref="R2767">_xlfn.SWITCH(ROUND(Q2767,0),5,"Excellent",4,"Good",3,"Ok","Bad")</f>
        <v>Excellent</v>
      </c>
      <c r="S2767" s="17">
        <v>38</v>
      </c>
      <c r="T2767" s="17" t="str">
        <f t="shared" si="174"/>
        <v>No</v>
      </c>
      <c r="U2767" s="82">
        <v>42912</v>
      </c>
      <c r="V2767" s="82">
        <v>43899</v>
      </c>
      <c r="W2767" s="17">
        <v>89</v>
      </c>
      <c r="X2767" s="17" t="str">
        <f t="shared" si="175"/>
        <v>Active</v>
      </c>
      <c r="Y2767" s="17" t="s">
        <v>15615</v>
      </c>
      <c r="Z2767" s="17"/>
    </row>
    <row r="2768" spans="1:26" x14ac:dyDescent="0.25">
      <c r="A2768">
        <v>2767</v>
      </c>
      <c r="B2768" s="17" t="s">
        <v>2020</v>
      </c>
      <c r="C2768" s="17">
        <v>2658</v>
      </c>
      <c r="D2768" s="17" t="str">
        <f>INDEX(Hosts!$A:$O,MATCH(Places!$C2768,Hosts!$A:$A,0),MATCH(Places!D$1,Hosts!$1:$1,0))</f>
        <v>Within a few hours</v>
      </c>
      <c r="E2768" s="87">
        <f>INDEX(Hosts!$A:$O,MATCH(Places!$C2768,Hosts!$A:$A,0),MATCH(Places!E$1,Hosts!$1:$1,0))</f>
        <v>1</v>
      </c>
      <c r="F2768" s="87">
        <f>INDEX(Hosts!$A:$O,MATCH(Places!$C2768,Hosts!$A:$A,0),MATCH(Places!F$1,Hosts!$1:$1,0))</f>
        <v>1</v>
      </c>
      <c r="G2768" s="17" t="str">
        <f>INDEX(Hosts!$A:$O,MATCH(Places!$C2768,Hosts!$A:$A,0),MATCH(Places!G$1,Hosts!$1:$1,0))</f>
        <v>No</v>
      </c>
      <c r="H2768" s="17">
        <v>17</v>
      </c>
      <c r="I2768" s="17" t="str">
        <f>INDEX(Neighborhoods!$A:$C,MATCH(Places!$H2768,Neighborhoods!$A:$A,0),MATCH(Places!I$1,Neighborhoods!$1:$1,0))</f>
        <v>Manhattan</v>
      </c>
      <c r="J2768" s="17" t="str">
        <f>INDEX(Neighborhoods!$A:$C,MATCH(Places!$H2768,Neighborhoods!$A:$A,0),MATCH(Places!J$1,Neighborhoods!$1:$1,0))</f>
        <v>Hell's Kitchen</v>
      </c>
      <c r="K2768" s="17" t="s">
        <v>11822</v>
      </c>
      <c r="L2768" s="17" t="str">
        <f t="shared" si="172"/>
        <v>No</v>
      </c>
      <c r="M2768" s="17">
        <v>5</v>
      </c>
      <c r="N2768" s="17" t="str" cm="1">
        <f t="array" ref="N2768">_xlfn.IFS(M2768&lt;=2,"Small",M2768&lt;=5,"Medium",M2768&gt;5,"Large")</f>
        <v>Medium</v>
      </c>
      <c r="O2768" s="65">
        <v>282.66000000000003</v>
      </c>
      <c r="P2768" s="87">
        <f t="shared" si="173"/>
        <v>0.04</v>
      </c>
      <c r="Q2768" s="68">
        <v>5</v>
      </c>
      <c r="R2768" s="68" t="str" cm="1">
        <f t="array" ref="R2768">_xlfn.SWITCH(ROUND(Q2768,0),5,"Excellent",4,"Good",3,"Ok","Bad")</f>
        <v>Excellent</v>
      </c>
      <c r="S2768" s="17">
        <v>3</v>
      </c>
      <c r="T2768" s="17" t="str">
        <f t="shared" si="174"/>
        <v>No</v>
      </c>
      <c r="U2768" s="82">
        <v>42936</v>
      </c>
      <c r="V2768" s="82">
        <v>43105</v>
      </c>
      <c r="W2768" s="17">
        <v>0</v>
      </c>
      <c r="X2768" s="17" t="str">
        <f t="shared" si="175"/>
        <v>Inactive</v>
      </c>
      <c r="Y2768" s="17" t="s">
        <v>15616</v>
      </c>
      <c r="Z2768" s="17"/>
    </row>
    <row r="2769" spans="1:26" x14ac:dyDescent="0.25">
      <c r="A2769">
        <v>2768</v>
      </c>
      <c r="B2769" s="17" t="s">
        <v>2021</v>
      </c>
      <c r="C2769" s="17">
        <v>2571</v>
      </c>
      <c r="D2769" s="17" t="str">
        <f>INDEX(Hosts!$A:$O,MATCH(Places!$C2769,Hosts!$A:$A,0),MATCH(Places!D$1,Hosts!$1:$1,0))</f>
        <v>Within an hour</v>
      </c>
      <c r="E2769" s="87">
        <f>INDEX(Hosts!$A:$O,MATCH(Places!$C2769,Hosts!$A:$A,0),MATCH(Places!E$1,Hosts!$1:$1,0))</f>
        <v>0.84</v>
      </c>
      <c r="F2769" s="87">
        <f>INDEX(Hosts!$A:$O,MATCH(Places!$C2769,Hosts!$A:$A,0),MATCH(Places!F$1,Hosts!$1:$1,0))</f>
        <v>0.97</v>
      </c>
      <c r="G2769" s="17" t="str">
        <f>INDEX(Hosts!$A:$O,MATCH(Places!$C2769,Hosts!$A:$A,0),MATCH(Places!G$1,Hosts!$1:$1,0))</f>
        <v>No</v>
      </c>
      <c r="H2769" s="17">
        <v>8</v>
      </c>
      <c r="I2769" s="17" t="str">
        <f>INDEX(Neighborhoods!$A:$C,MATCH(Places!$H2769,Neighborhoods!$A:$A,0),MATCH(Places!I$1,Neighborhoods!$1:$1,0))</f>
        <v>Brooklyn</v>
      </c>
      <c r="J2769" s="17" t="str">
        <f>INDEX(Neighborhoods!$A:$C,MATCH(Places!$H2769,Neighborhoods!$A:$A,0),MATCH(Places!J$1,Neighborhoods!$1:$1,0))</f>
        <v>Bushwick</v>
      </c>
      <c r="K2769" s="17" t="s">
        <v>16</v>
      </c>
      <c r="L2769" s="17" t="str">
        <f t="shared" si="172"/>
        <v>Yes</v>
      </c>
      <c r="M2769" s="17">
        <v>1</v>
      </c>
      <c r="N2769" s="17" t="str" cm="1">
        <f t="array" ref="N2769">_xlfn.IFS(M2769&lt;=2,"Small",M2769&lt;=5,"Medium",M2769&gt;5,"Large")</f>
        <v>Small</v>
      </c>
      <c r="O2769" s="65">
        <v>50</v>
      </c>
      <c r="P2769" s="87">
        <f t="shared" si="173"/>
        <v>0.03</v>
      </c>
      <c r="Q2769" s="68">
        <v>4.5</v>
      </c>
      <c r="R2769" s="68" t="str" cm="1">
        <f t="array" ref="R2769">_xlfn.SWITCH(ROUND(Q2769,0),5,"Excellent",4,"Good",3,"Ok","Bad")</f>
        <v>Excellent</v>
      </c>
      <c r="S2769" s="17">
        <v>24</v>
      </c>
      <c r="T2769" s="17" t="str">
        <f t="shared" si="174"/>
        <v>No</v>
      </c>
      <c r="U2769" s="82">
        <v>42919</v>
      </c>
      <c r="V2769" s="82">
        <v>43401</v>
      </c>
      <c r="W2769" s="17">
        <v>0</v>
      </c>
      <c r="X2769" s="17" t="str">
        <f t="shared" si="175"/>
        <v>Inactive</v>
      </c>
      <c r="Y2769" s="17" t="s">
        <v>15616</v>
      </c>
      <c r="Z2769" s="17"/>
    </row>
    <row r="2770" spans="1:26" x14ac:dyDescent="0.25">
      <c r="A2770">
        <v>2769</v>
      </c>
      <c r="B2770" s="17" t="s">
        <v>2023</v>
      </c>
      <c r="C2770" s="17">
        <v>2716</v>
      </c>
      <c r="D2770" s="17" t="str">
        <f>INDEX(Hosts!$A:$O,MATCH(Places!$C2770,Hosts!$A:$A,0),MATCH(Places!D$1,Hosts!$1:$1,0))</f>
        <v>Within an hour</v>
      </c>
      <c r="E2770" s="87">
        <f>INDEX(Hosts!$A:$O,MATCH(Places!$C2770,Hosts!$A:$A,0),MATCH(Places!E$1,Hosts!$1:$1,0))</f>
        <v>1</v>
      </c>
      <c r="F2770" s="87">
        <f>INDEX(Hosts!$A:$O,MATCH(Places!$C2770,Hosts!$A:$A,0),MATCH(Places!F$1,Hosts!$1:$1,0))</f>
        <v>0.88</v>
      </c>
      <c r="G2770" s="17" t="str">
        <f>INDEX(Hosts!$A:$O,MATCH(Places!$C2770,Hosts!$A:$A,0),MATCH(Places!G$1,Hosts!$1:$1,0))</f>
        <v>Yes</v>
      </c>
      <c r="H2770" s="17">
        <v>8</v>
      </c>
      <c r="I2770" s="17" t="str">
        <f>INDEX(Neighborhoods!$A:$C,MATCH(Places!$H2770,Neighborhoods!$A:$A,0),MATCH(Places!I$1,Neighborhoods!$1:$1,0))</f>
        <v>Brooklyn</v>
      </c>
      <c r="J2770" s="17" t="str">
        <f>INDEX(Neighborhoods!$A:$C,MATCH(Places!$H2770,Neighborhoods!$A:$A,0),MATCH(Places!J$1,Neighborhoods!$1:$1,0))</f>
        <v>Bushwick</v>
      </c>
      <c r="K2770" s="17" t="s">
        <v>1</v>
      </c>
      <c r="L2770" s="17" t="str">
        <f t="shared" si="172"/>
        <v>Yes</v>
      </c>
      <c r="M2770" s="17">
        <v>2</v>
      </c>
      <c r="N2770" s="17" t="str" cm="1">
        <f t="array" ref="N2770">_xlfn.IFS(M2770&lt;=2,"Small",M2770&lt;=5,"Medium",M2770&gt;5,"Large")</f>
        <v>Small</v>
      </c>
      <c r="O2770" s="65">
        <v>44</v>
      </c>
      <c r="P2770" s="87">
        <f t="shared" si="173"/>
        <v>0.03</v>
      </c>
      <c r="Q2770" s="68">
        <v>4.96</v>
      </c>
      <c r="R2770" s="68" t="str" cm="1">
        <f t="array" ref="R2770">_xlfn.SWITCH(ROUND(Q2770,0),5,"Excellent",4,"Good",3,"Ok","Bad")</f>
        <v>Excellent</v>
      </c>
      <c r="S2770" s="17">
        <v>276</v>
      </c>
      <c r="T2770" s="17" t="str">
        <f t="shared" si="174"/>
        <v>Yes</v>
      </c>
      <c r="U2770" s="82">
        <v>42896</v>
      </c>
      <c r="V2770" s="82">
        <v>44044</v>
      </c>
      <c r="W2770" s="17">
        <v>6</v>
      </c>
      <c r="X2770" s="17" t="str">
        <f t="shared" si="175"/>
        <v>Active</v>
      </c>
      <c r="Y2770" s="17" t="s">
        <v>15615</v>
      </c>
      <c r="Z2770" s="17"/>
    </row>
    <row r="2771" spans="1:26" x14ac:dyDescent="0.25">
      <c r="A2771">
        <v>2770</v>
      </c>
      <c r="B2771" s="17" t="s">
        <v>2024</v>
      </c>
      <c r="C2771" s="17">
        <v>3255</v>
      </c>
      <c r="D2771" s="17" t="str">
        <f>INDEX(Hosts!$A:$O,MATCH(Places!$C2771,Hosts!$A:$A,0),MATCH(Places!D$1,Hosts!$1:$1,0))</f>
        <v>Within an hour</v>
      </c>
      <c r="E2771" s="87">
        <f>INDEX(Hosts!$A:$O,MATCH(Places!$C2771,Hosts!$A:$A,0),MATCH(Places!E$1,Hosts!$1:$1,0))</f>
        <v>0.8</v>
      </c>
      <c r="F2771" s="87">
        <f>INDEX(Hosts!$A:$O,MATCH(Places!$C2771,Hosts!$A:$A,0),MATCH(Places!F$1,Hosts!$1:$1,0))</f>
        <v>1</v>
      </c>
      <c r="G2771" s="17" t="str">
        <f>INDEX(Hosts!$A:$O,MATCH(Places!$C2771,Hosts!$A:$A,0),MATCH(Places!G$1,Hosts!$1:$1,0))</f>
        <v>No</v>
      </c>
      <c r="H2771" s="17">
        <v>7</v>
      </c>
      <c r="I2771" s="17" t="str">
        <f>INDEX(Neighborhoods!$A:$C,MATCH(Places!$H2771,Neighborhoods!$A:$A,0),MATCH(Places!I$1,Neighborhoods!$1:$1,0))</f>
        <v>Brooklyn</v>
      </c>
      <c r="J2771" s="17" t="str">
        <f>INDEX(Neighborhoods!$A:$C,MATCH(Places!$H2771,Neighborhoods!$A:$A,0),MATCH(Places!J$1,Neighborhoods!$1:$1,0))</f>
        <v>Bedford-Stuyvesant</v>
      </c>
      <c r="K2771" s="17" t="s">
        <v>1</v>
      </c>
      <c r="L2771" s="17" t="str">
        <f t="shared" si="172"/>
        <v>Yes</v>
      </c>
      <c r="M2771" s="17">
        <v>1</v>
      </c>
      <c r="N2771" s="17" t="str" cm="1">
        <f t="array" ref="N2771">_xlfn.IFS(M2771&lt;=2,"Small",M2771&lt;=5,"Medium",M2771&gt;5,"Large")</f>
        <v>Small</v>
      </c>
      <c r="O2771" s="65">
        <v>35</v>
      </c>
      <c r="P2771" s="87">
        <f t="shared" si="173"/>
        <v>0.03</v>
      </c>
      <c r="Q2771" s="68">
        <v>4.6500000000000004</v>
      </c>
      <c r="R2771" s="68" t="str" cm="1">
        <f t="array" ref="R2771">_xlfn.SWITCH(ROUND(Q2771,0),5,"Excellent",4,"Good",3,"Ok","Bad")</f>
        <v>Excellent</v>
      </c>
      <c r="S2771" s="17">
        <v>268</v>
      </c>
      <c r="T2771" s="17" t="str">
        <f t="shared" si="174"/>
        <v>No</v>
      </c>
      <c r="U2771" s="82">
        <v>42905</v>
      </c>
      <c r="V2771" s="82">
        <v>43969</v>
      </c>
      <c r="W2771" s="17">
        <v>13</v>
      </c>
      <c r="X2771" s="17" t="str">
        <f t="shared" si="175"/>
        <v>Active</v>
      </c>
      <c r="Y2771" s="17" t="s">
        <v>15616</v>
      </c>
      <c r="Z2771" s="17"/>
    </row>
    <row r="2772" spans="1:26" x14ac:dyDescent="0.25">
      <c r="A2772">
        <v>2771</v>
      </c>
      <c r="B2772" s="17" t="s">
        <v>2025</v>
      </c>
      <c r="C2772" s="17">
        <v>2929</v>
      </c>
      <c r="D2772" s="17" t="str">
        <f>INDEX(Hosts!$A:$O,MATCH(Places!$C2772,Hosts!$A:$A,0),MATCH(Places!D$1,Hosts!$1:$1,0))</f>
        <v>Within a day</v>
      </c>
      <c r="E2772" s="87">
        <f>INDEX(Hosts!$A:$O,MATCH(Places!$C2772,Hosts!$A:$A,0),MATCH(Places!E$1,Hosts!$1:$1,0))</f>
        <v>1</v>
      </c>
      <c r="F2772" s="87">
        <f>INDEX(Hosts!$A:$O,MATCH(Places!$C2772,Hosts!$A:$A,0),MATCH(Places!F$1,Hosts!$1:$1,0))</f>
        <v>0.92</v>
      </c>
      <c r="G2772" s="17" t="str">
        <f>INDEX(Hosts!$A:$O,MATCH(Places!$C2772,Hosts!$A:$A,0),MATCH(Places!G$1,Hosts!$1:$1,0))</f>
        <v>Yes</v>
      </c>
      <c r="H2772" s="17">
        <v>13</v>
      </c>
      <c r="I2772" s="17" t="str">
        <f>INDEX(Neighborhoods!$A:$C,MATCH(Places!$H2772,Neighborhoods!$A:$A,0),MATCH(Places!I$1,Neighborhoods!$1:$1,0))</f>
        <v>Manhattan</v>
      </c>
      <c r="J2772" s="17" t="str">
        <f>INDEX(Neighborhoods!$A:$C,MATCH(Places!$H2772,Neighborhoods!$A:$A,0),MATCH(Places!J$1,Neighborhoods!$1:$1,0))</f>
        <v>Chelsea</v>
      </c>
      <c r="K2772" s="17" t="s">
        <v>11822</v>
      </c>
      <c r="L2772" s="17" t="str">
        <f t="shared" si="172"/>
        <v>No</v>
      </c>
      <c r="M2772" s="17">
        <v>5</v>
      </c>
      <c r="N2772" s="17" t="str" cm="1">
        <f t="array" ref="N2772">_xlfn.IFS(M2772&lt;=2,"Small",M2772&lt;=5,"Medium",M2772&gt;5,"Large")</f>
        <v>Medium</v>
      </c>
      <c r="O2772" s="65">
        <v>350</v>
      </c>
      <c r="P2772" s="87">
        <f t="shared" si="173"/>
        <v>0.04</v>
      </c>
      <c r="Q2772" s="68">
        <v>5</v>
      </c>
      <c r="R2772" s="68" t="str" cm="1">
        <f t="array" ref="R2772">_xlfn.SWITCH(ROUND(Q2772,0),5,"Excellent",4,"Good",3,"Ok","Bad")</f>
        <v>Excellent</v>
      </c>
      <c r="S2772" s="17">
        <v>60</v>
      </c>
      <c r="T2772" s="17" t="str">
        <f t="shared" si="174"/>
        <v>No</v>
      </c>
      <c r="U2772" s="82">
        <v>43104</v>
      </c>
      <c r="V2772" s="82">
        <v>43878</v>
      </c>
      <c r="W2772" s="17">
        <v>185</v>
      </c>
      <c r="X2772" s="17" t="str">
        <f t="shared" si="175"/>
        <v>Active</v>
      </c>
      <c r="Y2772" s="17" t="s">
        <v>15615</v>
      </c>
      <c r="Z2772" s="17"/>
    </row>
    <row r="2773" spans="1:26" x14ac:dyDescent="0.25">
      <c r="A2773">
        <v>2772</v>
      </c>
      <c r="B2773" s="17" t="s">
        <v>2026</v>
      </c>
      <c r="C2773" s="17">
        <v>777</v>
      </c>
      <c r="D2773" s="17" t="str">
        <f>INDEX(Hosts!$A:$O,MATCH(Places!$C2773,Hosts!$A:$A,0),MATCH(Places!D$1,Hosts!$1:$1,0))</f>
        <v>Within a few hours</v>
      </c>
      <c r="E2773" s="87">
        <f>INDEX(Hosts!$A:$O,MATCH(Places!$C2773,Hosts!$A:$A,0),MATCH(Places!E$1,Hosts!$1:$1,0))</f>
        <v>1</v>
      </c>
      <c r="F2773" s="87">
        <f>INDEX(Hosts!$A:$O,MATCH(Places!$C2773,Hosts!$A:$A,0),MATCH(Places!F$1,Hosts!$1:$1,0))</f>
        <v>0.9</v>
      </c>
      <c r="G2773" s="17" t="str">
        <f>INDEX(Hosts!$A:$O,MATCH(Places!$C2773,Hosts!$A:$A,0),MATCH(Places!G$1,Hosts!$1:$1,0))</f>
        <v>No</v>
      </c>
      <c r="H2773" s="17">
        <v>12</v>
      </c>
      <c r="I2773" s="17" t="str">
        <f>INDEX(Neighborhoods!$A:$C,MATCH(Places!$H2773,Neighborhoods!$A:$A,0),MATCH(Places!I$1,Neighborhoods!$1:$1,0))</f>
        <v>Brooklyn</v>
      </c>
      <c r="J2773" s="17" t="str">
        <f>INDEX(Neighborhoods!$A:$C,MATCH(Places!$H2773,Neighborhoods!$A:$A,0),MATCH(Places!J$1,Neighborhoods!$1:$1,0))</f>
        <v>Williamsburg</v>
      </c>
      <c r="K2773" s="17" t="s">
        <v>11822</v>
      </c>
      <c r="L2773" s="17" t="str">
        <f t="shared" si="172"/>
        <v>No</v>
      </c>
      <c r="M2773" s="17">
        <v>4</v>
      </c>
      <c r="N2773" s="17" t="str" cm="1">
        <f t="array" ref="N2773">_xlfn.IFS(M2773&lt;=2,"Small",M2773&lt;=5,"Medium",M2773&gt;5,"Large")</f>
        <v>Medium</v>
      </c>
      <c r="O2773" s="65">
        <v>99</v>
      </c>
      <c r="P2773" s="87">
        <f t="shared" si="173"/>
        <v>0.03</v>
      </c>
      <c r="Q2773" s="68">
        <v>4.8600000000000003</v>
      </c>
      <c r="R2773" s="68" t="str" cm="1">
        <f t="array" ref="R2773">_xlfn.SWITCH(ROUND(Q2773,0),5,"Excellent",4,"Good",3,"Ok","Bad")</f>
        <v>Excellent</v>
      </c>
      <c r="S2773" s="17">
        <v>7</v>
      </c>
      <c r="T2773" s="17" t="str">
        <f t="shared" si="174"/>
        <v>No</v>
      </c>
      <c r="U2773" s="82">
        <v>42976</v>
      </c>
      <c r="V2773" s="82">
        <v>43905</v>
      </c>
      <c r="W2773" s="17">
        <v>79</v>
      </c>
      <c r="X2773" s="17" t="str">
        <f t="shared" si="175"/>
        <v>Active</v>
      </c>
      <c r="Y2773" s="17" t="s">
        <v>15615</v>
      </c>
      <c r="Z2773" s="17"/>
    </row>
    <row r="2774" spans="1:26" x14ac:dyDescent="0.25">
      <c r="A2774">
        <v>2773</v>
      </c>
      <c r="B2774" s="17" t="s">
        <v>2027</v>
      </c>
      <c r="C2774" s="17">
        <v>1640</v>
      </c>
      <c r="D2774" s="17" t="str">
        <f>INDEX(Hosts!$A:$O,MATCH(Places!$C2774,Hosts!$A:$A,0),MATCH(Places!D$1,Hosts!$1:$1,0))</f>
        <v>Within an hour</v>
      </c>
      <c r="E2774" s="87">
        <f>INDEX(Hosts!$A:$O,MATCH(Places!$C2774,Hosts!$A:$A,0),MATCH(Places!E$1,Hosts!$1:$1,0))</f>
        <v>0.9</v>
      </c>
      <c r="F2774" s="87">
        <f>INDEX(Hosts!$A:$O,MATCH(Places!$C2774,Hosts!$A:$A,0),MATCH(Places!F$1,Hosts!$1:$1,0))</f>
        <v>1</v>
      </c>
      <c r="G2774" s="17" t="str">
        <f>INDEX(Hosts!$A:$O,MATCH(Places!$C2774,Hosts!$A:$A,0),MATCH(Places!G$1,Hosts!$1:$1,0))</f>
        <v>No</v>
      </c>
      <c r="H2774" s="17">
        <v>21</v>
      </c>
      <c r="I2774" s="17" t="str">
        <f>INDEX(Neighborhoods!$A:$C,MATCH(Places!$H2774,Neighborhoods!$A:$A,0),MATCH(Places!I$1,Neighborhoods!$1:$1,0))</f>
        <v>Queens</v>
      </c>
      <c r="J2774" s="17" t="str">
        <f>INDEX(Neighborhoods!$A:$C,MATCH(Places!$H2774,Neighborhoods!$A:$A,0),MATCH(Places!J$1,Neighborhoods!$1:$1,0))</f>
        <v>Astoria</v>
      </c>
      <c r="K2774" s="17" t="s">
        <v>1</v>
      </c>
      <c r="L2774" s="17" t="str">
        <f t="shared" si="172"/>
        <v>Yes</v>
      </c>
      <c r="M2774" s="17">
        <v>2</v>
      </c>
      <c r="N2774" s="17" t="str" cm="1">
        <f t="array" ref="N2774">_xlfn.IFS(M2774&lt;=2,"Small",M2774&lt;=5,"Medium",M2774&gt;5,"Large")</f>
        <v>Small</v>
      </c>
      <c r="O2774" s="65">
        <v>69</v>
      </c>
      <c r="P2774" s="87">
        <f t="shared" si="173"/>
        <v>0.03</v>
      </c>
      <c r="Q2774" s="68">
        <v>4.6900000000000004</v>
      </c>
      <c r="R2774" s="68" t="str" cm="1">
        <f t="array" ref="R2774">_xlfn.SWITCH(ROUND(Q2774,0),5,"Excellent",4,"Good",3,"Ok","Bad")</f>
        <v>Excellent</v>
      </c>
      <c r="S2774" s="17">
        <v>89</v>
      </c>
      <c r="T2774" s="17" t="str">
        <f t="shared" si="174"/>
        <v>No</v>
      </c>
      <c r="U2774" s="82">
        <v>42905</v>
      </c>
      <c r="V2774" s="82">
        <v>43906</v>
      </c>
      <c r="W2774" s="17">
        <v>175</v>
      </c>
      <c r="X2774" s="17" t="str">
        <f t="shared" si="175"/>
        <v>Active</v>
      </c>
      <c r="Y2774" s="17" t="s">
        <v>15616</v>
      </c>
      <c r="Z2774" s="17"/>
    </row>
    <row r="2775" spans="1:26" x14ac:dyDescent="0.25">
      <c r="A2775">
        <v>2774</v>
      </c>
      <c r="B2775" s="17" t="s">
        <v>15082</v>
      </c>
      <c r="C2775" s="17">
        <v>1306</v>
      </c>
      <c r="D2775" s="17" t="str">
        <f>INDEX(Hosts!$A:$O,MATCH(Places!$C2775,Hosts!$A:$A,0),MATCH(Places!D$1,Hosts!$1:$1,0))</f>
        <v>Within a few hours</v>
      </c>
      <c r="E2775" s="87">
        <f>INDEX(Hosts!$A:$O,MATCH(Places!$C2775,Hosts!$A:$A,0),MATCH(Places!E$1,Hosts!$1:$1,0))</f>
        <v>0.9</v>
      </c>
      <c r="F2775" s="87">
        <f>INDEX(Hosts!$A:$O,MATCH(Places!$C2775,Hosts!$A:$A,0),MATCH(Places!F$1,Hosts!$1:$1,0))</f>
        <v>0.83</v>
      </c>
      <c r="G2775" s="17" t="str">
        <f>INDEX(Hosts!$A:$O,MATCH(Places!$C2775,Hosts!$A:$A,0),MATCH(Places!G$1,Hosts!$1:$1,0))</f>
        <v>No</v>
      </c>
      <c r="H2775" s="17">
        <v>12</v>
      </c>
      <c r="I2775" s="17" t="str">
        <f>INDEX(Neighborhoods!$A:$C,MATCH(Places!$H2775,Neighborhoods!$A:$A,0),MATCH(Places!I$1,Neighborhoods!$1:$1,0))</f>
        <v>Brooklyn</v>
      </c>
      <c r="J2775" s="17" t="str">
        <f>INDEX(Neighborhoods!$A:$C,MATCH(Places!$H2775,Neighborhoods!$A:$A,0),MATCH(Places!J$1,Neighborhoods!$1:$1,0))</f>
        <v>Williamsburg</v>
      </c>
      <c r="K2775" s="17" t="s">
        <v>11822</v>
      </c>
      <c r="L2775" s="17" t="str">
        <f t="shared" si="172"/>
        <v>No</v>
      </c>
      <c r="M2775" s="17">
        <v>4</v>
      </c>
      <c r="N2775" s="17" t="str" cm="1">
        <f t="array" ref="N2775">_xlfn.IFS(M2775&lt;=2,"Small",M2775&lt;=5,"Medium",M2775&gt;5,"Large")</f>
        <v>Medium</v>
      </c>
      <c r="O2775" s="65">
        <v>140</v>
      </c>
      <c r="P2775" s="87">
        <f t="shared" si="173"/>
        <v>0.03</v>
      </c>
      <c r="Q2775" s="68">
        <v>4.71</v>
      </c>
      <c r="R2775" s="68" t="str" cm="1">
        <f t="array" ref="R2775">_xlfn.SWITCH(ROUND(Q2775,0),5,"Excellent",4,"Good",3,"Ok","Bad")</f>
        <v>Excellent</v>
      </c>
      <c r="S2775" s="17">
        <v>7</v>
      </c>
      <c r="T2775" s="17" t="str">
        <f t="shared" si="174"/>
        <v>No</v>
      </c>
      <c r="U2775" s="82">
        <v>42972</v>
      </c>
      <c r="V2775" s="82">
        <v>43266</v>
      </c>
      <c r="W2775" s="17">
        <v>78</v>
      </c>
      <c r="X2775" s="17" t="str">
        <f t="shared" si="175"/>
        <v>Active</v>
      </c>
      <c r="Y2775" s="17" t="s">
        <v>15615</v>
      </c>
      <c r="Z2775" s="17"/>
    </row>
    <row r="2776" spans="1:26" x14ac:dyDescent="0.25">
      <c r="A2776">
        <v>2775</v>
      </c>
      <c r="B2776" s="17" t="s">
        <v>2028</v>
      </c>
      <c r="C2776" s="17">
        <v>2051</v>
      </c>
      <c r="D2776" s="17" t="str">
        <f>INDEX(Hosts!$A:$O,MATCH(Places!$C2776,Hosts!$A:$A,0),MATCH(Places!D$1,Hosts!$1:$1,0))</f>
        <v>A few days or more</v>
      </c>
      <c r="E2776" s="87">
        <f>INDEX(Hosts!$A:$O,MATCH(Places!$C2776,Hosts!$A:$A,0),MATCH(Places!E$1,Hosts!$1:$1,0))</f>
        <v>0</v>
      </c>
      <c r="F2776" s="87">
        <f>INDEX(Hosts!$A:$O,MATCH(Places!$C2776,Hosts!$A:$A,0),MATCH(Places!F$1,Hosts!$1:$1,0))</f>
        <v>0.5</v>
      </c>
      <c r="G2776" s="17" t="str">
        <f>INDEX(Hosts!$A:$O,MATCH(Places!$C2776,Hosts!$A:$A,0),MATCH(Places!G$1,Hosts!$1:$1,0))</f>
        <v>No</v>
      </c>
      <c r="H2776" s="17">
        <v>25</v>
      </c>
      <c r="I2776" s="17" t="str">
        <f>INDEX(Neighborhoods!$A:$C,MATCH(Places!$H2776,Neighborhoods!$A:$A,0),MATCH(Places!I$1,Neighborhoods!$1:$1,0))</f>
        <v>Queens</v>
      </c>
      <c r="J2776" s="17" t="str">
        <f>INDEX(Neighborhoods!$A:$C,MATCH(Places!$H2776,Neighborhoods!$A:$A,0),MATCH(Places!J$1,Neighborhoods!$1:$1,0))</f>
        <v>Ridgewood</v>
      </c>
      <c r="K2776" s="17" t="s">
        <v>11822</v>
      </c>
      <c r="L2776" s="17" t="str">
        <f t="shared" si="172"/>
        <v>No</v>
      </c>
      <c r="M2776" s="17">
        <v>2</v>
      </c>
      <c r="N2776" s="17" t="str" cm="1">
        <f t="array" ref="N2776">_xlfn.IFS(M2776&lt;=2,"Small",M2776&lt;=5,"Medium",M2776&gt;5,"Large")</f>
        <v>Small</v>
      </c>
      <c r="O2776" s="65">
        <v>81</v>
      </c>
      <c r="P2776" s="87">
        <f t="shared" si="173"/>
        <v>0.03</v>
      </c>
      <c r="Q2776" s="68">
        <v>5</v>
      </c>
      <c r="R2776" s="68" t="str" cm="1">
        <f t="array" ref="R2776">_xlfn.SWITCH(ROUND(Q2776,0),5,"Excellent",4,"Good",3,"Ok","Bad")</f>
        <v>Excellent</v>
      </c>
      <c r="S2776" s="17">
        <v>3</v>
      </c>
      <c r="T2776" s="17" t="str">
        <f t="shared" si="174"/>
        <v>No</v>
      </c>
      <c r="U2776" s="82">
        <v>43103</v>
      </c>
      <c r="V2776" s="82">
        <v>43771</v>
      </c>
      <c r="W2776" s="17">
        <v>362</v>
      </c>
      <c r="X2776" s="17" t="str">
        <f t="shared" si="175"/>
        <v>Active</v>
      </c>
      <c r="Y2776" s="17" t="s">
        <v>15615</v>
      </c>
      <c r="Z2776" s="17"/>
    </row>
    <row r="2777" spans="1:26" x14ac:dyDescent="0.25">
      <c r="A2777">
        <v>2776</v>
      </c>
      <c r="B2777" s="17" t="s">
        <v>2029</v>
      </c>
      <c r="C2777" s="17">
        <v>2944</v>
      </c>
      <c r="D2777" s="17" t="str">
        <f>INDEX(Hosts!$A:$O,MATCH(Places!$C2777,Hosts!$A:$A,0),MATCH(Places!D$1,Hosts!$1:$1,0))</f>
        <v>Within an hour</v>
      </c>
      <c r="E2777" s="87">
        <f>INDEX(Hosts!$A:$O,MATCH(Places!$C2777,Hosts!$A:$A,0),MATCH(Places!E$1,Hosts!$1:$1,0))</f>
        <v>0.99</v>
      </c>
      <c r="F2777" s="87">
        <f>INDEX(Hosts!$A:$O,MATCH(Places!$C2777,Hosts!$A:$A,0),MATCH(Places!F$1,Hosts!$1:$1,0))</f>
        <v>1</v>
      </c>
      <c r="G2777" s="17" t="str">
        <f>INDEX(Hosts!$A:$O,MATCH(Places!$C2777,Hosts!$A:$A,0),MATCH(Places!G$1,Hosts!$1:$1,0))</f>
        <v>No</v>
      </c>
      <c r="H2777" s="17">
        <v>7</v>
      </c>
      <c r="I2777" s="17" t="str">
        <f>INDEX(Neighborhoods!$A:$C,MATCH(Places!$H2777,Neighborhoods!$A:$A,0),MATCH(Places!I$1,Neighborhoods!$1:$1,0))</f>
        <v>Brooklyn</v>
      </c>
      <c r="J2777" s="17" t="str">
        <f>INDEX(Neighborhoods!$A:$C,MATCH(Places!$H2777,Neighborhoods!$A:$A,0),MATCH(Places!J$1,Neighborhoods!$1:$1,0))</f>
        <v>Bedford-Stuyvesant</v>
      </c>
      <c r="K2777" s="17" t="s">
        <v>1</v>
      </c>
      <c r="L2777" s="17" t="str">
        <f t="shared" si="172"/>
        <v>Yes</v>
      </c>
      <c r="M2777" s="17">
        <v>2</v>
      </c>
      <c r="N2777" s="17" t="str" cm="1">
        <f t="array" ref="N2777">_xlfn.IFS(M2777&lt;=2,"Small",M2777&lt;=5,"Medium",M2777&gt;5,"Large")</f>
        <v>Small</v>
      </c>
      <c r="O2777" s="65">
        <v>40</v>
      </c>
      <c r="P2777" s="87">
        <f t="shared" si="173"/>
        <v>0.03</v>
      </c>
      <c r="Q2777" s="68">
        <v>4.66</v>
      </c>
      <c r="R2777" s="68" t="str" cm="1">
        <f t="array" ref="R2777">_xlfn.SWITCH(ROUND(Q2777,0),5,"Excellent",4,"Good",3,"Ok","Bad")</f>
        <v>Excellent</v>
      </c>
      <c r="S2777" s="17">
        <v>175</v>
      </c>
      <c r="T2777" s="17" t="str">
        <f t="shared" si="174"/>
        <v>No</v>
      </c>
      <c r="U2777" s="82">
        <v>42912</v>
      </c>
      <c r="V2777" s="82">
        <v>44055</v>
      </c>
      <c r="W2777" s="17">
        <v>254</v>
      </c>
      <c r="X2777" s="17" t="str">
        <f t="shared" si="175"/>
        <v>Active</v>
      </c>
      <c r="Y2777" s="17" t="s">
        <v>15615</v>
      </c>
      <c r="Z2777" s="17"/>
    </row>
    <row r="2778" spans="1:26" x14ac:dyDescent="0.25">
      <c r="A2778">
        <v>2777</v>
      </c>
      <c r="B2778" s="17" t="s">
        <v>2030</v>
      </c>
      <c r="C2778" s="17">
        <v>2944</v>
      </c>
      <c r="D2778" s="17" t="str">
        <f>INDEX(Hosts!$A:$O,MATCH(Places!$C2778,Hosts!$A:$A,0),MATCH(Places!D$1,Hosts!$1:$1,0))</f>
        <v>Within an hour</v>
      </c>
      <c r="E2778" s="87">
        <f>INDEX(Hosts!$A:$O,MATCH(Places!$C2778,Hosts!$A:$A,0),MATCH(Places!E$1,Hosts!$1:$1,0))</f>
        <v>0.99</v>
      </c>
      <c r="F2778" s="87">
        <f>INDEX(Hosts!$A:$O,MATCH(Places!$C2778,Hosts!$A:$A,0),MATCH(Places!F$1,Hosts!$1:$1,0))</f>
        <v>1</v>
      </c>
      <c r="G2778" s="17" t="str">
        <f>INDEX(Hosts!$A:$O,MATCH(Places!$C2778,Hosts!$A:$A,0),MATCH(Places!G$1,Hosts!$1:$1,0))</f>
        <v>No</v>
      </c>
      <c r="H2778" s="17">
        <v>7</v>
      </c>
      <c r="I2778" s="17" t="str">
        <f>INDEX(Neighborhoods!$A:$C,MATCH(Places!$H2778,Neighborhoods!$A:$A,0),MATCH(Places!I$1,Neighborhoods!$1:$1,0))</f>
        <v>Brooklyn</v>
      </c>
      <c r="J2778" s="17" t="str">
        <f>INDEX(Neighborhoods!$A:$C,MATCH(Places!$H2778,Neighborhoods!$A:$A,0),MATCH(Places!J$1,Neighborhoods!$1:$1,0))</f>
        <v>Bedford-Stuyvesant</v>
      </c>
      <c r="K2778" s="17" t="s">
        <v>1</v>
      </c>
      <c r="L2778" s="17" t="str">
        <f t="shared" si="172"/>
        <v>Yes</v>
      </c>
      <c r="M2778" s="17">
        <v>2</v>
      </c>
      <c r="N2778" s="17" t="str" cm="1">
        <f t="array" ref="N2778">_xlfn.IFS(M2778&lt;=2,"Small",M2778&lt;=5,"Medium",M2778&gt;5,"Large")</f>
        <v>Small</v>
      </c>
      <c r="O2778" s="65">
        <v>40</v>
      </c>
      <c r="P2778" s="87">
        <f t="shared" si="173"/>
        <v>0.03</v>
      </c>
      <c r="Q2778" s="68">
        <v>4.72</v>
      </c>
      <c r="R2778" s="68" t="str" cm="1">
        <f t="array" ref="R2778">_xlfn.SWITCH(ROUND(Q2778,0),5,"Excellent",4,"Good",3,"Ok","Bad")</f>
        <v>Excellent</v>
      </c>
      <c r="S2778" s="17">
        <v>177</v>
      </c>
      <c r="T2778" s="17" t="str">
        <f t="shared" si="174"/>
        <v>No</v>
      </c>
      <c r="U2778" s="82">
        <v>42909</v>
      </c>
      <c r="V2778" s="82">
        <v>43989</v>
      </c>
      <c r="W2778" s="17">
        <v>226</v>
      </c>
      <c r="X2778" s="17" t="str">
        <f t="shared" si="175"/>
        <v>Active</v>
      </c>
      <c r="Y2778" s="17" t="s">
        <v>15615</v>
      </c>
      <c r="Z2778" s="17"/>
    </row>
    <row r="2779" spans="1:26" x14ac:dyDescent="0.25">
      <c r="A2779">
        <v>2778</v>
      </c>
      <c r="B2779" s="17" t="s">
        <v>2031</v>
      </c>
      <c r="C2779" s="17">
        <v>2944</v>
      </c>
      <c r="D2779" s="17" t="str">
        <f>INDEX(Hosts!$A:$O,MATCH(Places!$C2779,Hosts!$A:$A,0),MATCH(Places!D$1,Hosts!$1:$1,0))</f>
        <v>Within an hour</v>
      </c>
      <c r="E2779" s="87">
        <f>INDEX(Hosts!$A:$O,MATCH(Places!$C2779,Hosts!$A:$A,0),MATCH(Places!E$1,Hosts!$1:$1,0))</f>
        <v>0.99</v>
      </c>
      <c r="F2779" s="87">
        <f>INDEX(Hosts!$A:$O,MATCH(Places!$C2779,Hosts!$A:$A,0),MATCH(Places!F$1,Hosts!$1:$1,0))</f>
        <v>1</v>
      </c>
      <c r="G2779" s="17" t="str">
        <f>INDEX(Hosts!$A:$O,MATCH(Places!$C2779,Hosts!$A:$A,0),MATCH(Places!G$1,Hosts!$1:$1,0))</f>
        <v>No</v>
      </c>
      <c r="H2779" s="17">
        <v>7</v>
      </c>
      <c r="I2779" s="17" t="str">
        <f>INDEX(Neighborhoods!$A:$C,MATCH(Places!$H2779,Neighborhoods!$A:$A,0),MATCH(Places!I$1,Neighborhoods!$1:$1,0))</f>
        <v>Brooklyn</v>
      </c>
      <c r="J2779" s="17" t="str">
        <f>INDEX(Neighborhoods!$A:$C,MATCH(Places!$H2779,Neighborhoods!$A:$A,0),MATCH(Places!J$1,Neighborhoods!$1:$1,0))</f>
        <v>Bedford-Stuyvesant</v>
      </c>
      <c r="K2779" s="17" t="s">
        <v>1</v>
      </c>
      <c r="L2779" s="17" t="str">
        <f t="shared" si="172"/>
        <v>Yes</v>
      </c>
      <c r="M2779" s="17">
        <v>2</v>
      </c>
      <c r="N2779" s="17" t="str" cm="1">
        <f t="array" ref="N2779">_xlfn.IFS(M2779&lt;=2,"Small",M2779&lt;=5,"Medium",M2779&gt;5,"Large")</f>
        <v>Small</v>
      </c>
      <c r="O2779" s="65">
        <v>40</v>
      </c>
      <c r="P2779" s="87">
        <f t="shared" si="173"/>
        <v>0.03</v>
      </c>
      <c r="Q2779" s="68">
        <v>4.7300000000000004</v>
      </c>
      <c r="R2779" s="68" t="str" cm="1">
        <f t="array" ref="R2779">_xlfn.SWITCH(ROUND(Q2779,0),5,"Excellent",4,"Good",3,"Ok","Bad")</f>
        <v>Excellent</v>
      </c>
      <c r="S2779" s="17">
        <v>158</v>
      </c>
      <c r="T2779" s="17" t="str">
        <f t="shared" si="174"/>
        <v>No</v>
      </c>
      <c r="U2779" s="82">
        <v>42917</v>
      </c>
      <c r="V2779" s="82">
        <v>44050</v>
      </c>
      <c r="W2779" s="17">
        <v>259</v>
      </c>
      <c r="X2779" s="17" t="str">
        <f t="shared" si="175"/>
        <v>Active</v>
      </c>
      <c r="Y2779" s="17" t="s">
        <v>15615</v>
      </c>
      <c r="Z2779" s="17"/>
    </row>
    <row r="2780" spans="1:26" x14ac:dyDescent="0.25">
      <c r="A2780">
        <v>2779</v>
      </c>
      <c r="B2780" s="17" t="s">
        <v>15246</v>
      </c>
      <c r="C2780" s="17">
        <v>3266</v>
      </c>
      <c r="D2780" s="17" t="str">
        <f>INDEX(Hosts!$A:$O,MATCH(Places!$C2780,Hosts!$A:$A,0),MATCH(Places!D$1,Hosts!$1:$1,0))</f>
        <v>Within an hour</v>
      </c>
      <c r="E2780" s="87">
        <f>INDEX(Hosts!$A:$O,MATCH(Places!$C2780,Hosts!$A:$A,0),MATCH(Places!E$1,Hosts!$1:$1,0))</f>
        <v>1</v>
      </c>
      <c r="F2780" s="87">
        <f>INDEX(Hosts!$A:$O,MATCH(Places!$C2780,Hosts!$A:$A,0),MATCH(Places!F$1,Hosts!$1:$1,0))</f>
        <v>0.98</v>
      </c>
      <c r="G2780" s="17" t="str">
        <f>INDEX(Hosts!$A:$O,MATCH(Places!$C2780,Hosts!$A:$A,0),MATCH(Places!G$1,Hosts!$1:$1,0))</f>
        <v>No</v>
      </c>
      <c r="H2780" s="17">
        <v>14</v>
      </c>
      <c r="I2780" s="17" t="str">
        <f>INDEX(Neighborhoods!$A:$C,MATCH(Places!$H2780,Neighborhoods!$A:$A,0),MATCH(Places!I$1,Neighborhoods!$1:$1,0))</f>
        <v>Manhattan</v>
      </c>
      <c r="J2780" s="17" t="str">
        <f>INDEX(Neighborhoods!$A:$C,MATCH(Places!$H2780,Neighborhoods!$A:$A,0),MATCH(Places!J$1,Neighborhoods!$1:$1,0))</f>
        <v>East Harlem</v>
      </c>
      <c r="K2780" s="17" t="s">
        <v>11822</v>
      </c>
      <c r="L2780" s="17" t="str">
        <f t="shared" si="172"/>
        <v>No</v>
      </c>
      <c r="M2780" s="17">
        <v>6</v>
      </c>
      <c r="N2780" s="17" t="str" cm="1">
        <f t="array" ref="N2780">_xlfn.IFS(M2780&lt;=2,"Small",M2780&lt;=5,"Medium",M2780&gt;5,"Large")</f>
        <v>Large</v>
      </c>
      <c r="O2780" s="65">
        <v>199</v>
      </c>
      <c r="P2780" s="87">
        <f t="shared" si="173"/>
        <v>0.03</v>
      </c>
      <c r="Q2780" s="68">
        <v>4.8099999999999996</v>
      </c>
      <c r="R2780" s="68" t="str" cm="1">
        <f t="array" ref="R2780">_xlfn.SWITCH(ROUND(Q2780,0),5,"Excellent",4,"Good",3,"Ok","Bad")</f>
        <v>Excellent</v>
      </c>
      <c r="S2780" s="17">
        <v>104</v>
      </c>
      <c r="T2780" s="17" t="str">
        <f t="shared" si="174"/>
        <v>Yes</v>
      </c>
      <c r="U2780" s="82">
        <v>42953</v>
      </c>
      <c r="V2780" s="82">
        <v>43895</v>
      </c>
      <c r="W2780" s="17">
        <v>73</v>
      </c>
      <c r="X2780" s="17" t="str">
        <f t="shared" si="175"/>
        <v>Active</v>
      </c>
      <c r="Y2780" s="17" t="s">
        <v>15615</v>
      </c>
      <c r="Z2780" s="17"/>
    </row>
    <row r="2781" spans="1:26" x14ac:dyDescent="0.25">
      <c r="A2781">
        <v>2780</v>
      </c>
      <c r="B2781" s="17" t="s">
        <v>2032</v>
      </c>
      <c r="C2781" s="17">
        <v>3267</v>
      </c>
      <c r="D2781" s="17" t="str">
        <f>INDEX(Hosts!$A:$O,MATCH(Places!$C2781,Hosts!$A:$A,0),MATCH(Places!D$1,Hosts!$1:$1,0))</f>
        <v>Within a few hours</v>
      </c>
      <c r="E2781" s="87">
        <f>INDEX(Hosts!$A:$O,MATCH(Places!$C2781,Hosts!$A:$A,0),MATCH(Places!E$1,Hosts!$1:$1,0))</f>
        <v>1</v>
      </c>
      <c r="F2781" s="87">
        <f>INDEX(Hosts!$A:$O,MATCH(Places!$C2781,Hosts!$A:$A,0),MATCH(Places!F$1,Hosts!$1:$1,0))</f>
        <v>1</v>
      </c>
      <c r="G2781" s="17" t="str">
        <f>INDEX(Hosts!$A:$O,MATCH(Places!$C2781,Hosts!$A:$A,0),MATCH(Places!G$1,Hosts!$1:$1,0))</f>
        <v>No</v>
      </c>
      <c r="H2781" s="17">
        <v>7</v>
      </c>
      <c r="I2781" s="17" t="str">
        <f>INDEX(Neighborhoods!$A:$C,MATCH(Places!$H2781,Neighborhoods!$A:$A,0),MATCH(Places!I$1,Neighborhoods!$1:$1,0))</f>
        <v>Brooklyn</v>
      </c>
      <c r="J2781" s="17" t="str">
        <f>INDEX(Neighborhoods!$A:$C,MATCH(Places!$H2781,Neighborhoods!$A:$A,0),MATCH(Places!J$1,Neighborhoods!$1:$1,0))</f>
        <v>Bedford-Stuyvesant</v>
      </c>
      <c r="K2781" s="17" t="s">
        <v>11822</v>
      </c>
      <c r="L2781" s="17" t="str">
        <f t="shared" si="172"/>
        <v>No</v>
      </c>
      <c r="M2781" s="17">
        <v>4</v>
      </c>
      <c r="N2781" s="17" t="str" cm="1">
        <f t="array" ref="N2781">_xlfn.IFS(M2781&lt;=2,"Small",M2781&lt;=5,"Medium",M2781&gt;5,"Large")</f>
        <v>Medium</v>
      </c>
      <c r="O2781" s="65">
        <v>150</v>
      </c>
      <c r="P2781" s="87">
        <f t="shared" si="173"/>
        <v>0.03</v>
      </c>
      <c r="Q2781" s="68">
        <v>4.3600000000000003</v>
      </c>
      <c r="R2781" s="68" t="str" cm="1">
        <f t="array" ref="R2781">_xlfn.SWITCH(ROUND(Q2781,0),5,"Excellent",4,"Good",3,"Ok","Bad")</f>
        <v>Good</v>
      </c>
      <c r="S2781" s="17">
        <v>11</v>
      </c>
      <c r="T2781" s="17" t="str">
        <f t="shared" si="174"/>
        <v>No</v>
      </c>
      <c r="U2781" s="82">
        <v>42934</v>
      </c>
      <c r="V2781" s="82">
        <v>43899</v>
      </c>
      <c r="W2781" s="17">
        <v>365</v>
      </c>
      <c r="X2781" s="17" t="str">
        <f t="shared" si="175"/>
        <v>Active</v>
      </c>
      <c r="Y2781" s="17" t="s">
        <v>15616</v>
      </c>
      <c r="Z2781" s="17"/>
    </row>
    <row r="2782" spans="1:26" x14ac:dyDescent="0.25">
      <c r="A2782">
        <v>2781</v>
      </c>
      <c r="B2782" s="17" t="s">
        <v>2033</v>
      </c>
      <c r="C2782" s="17">
        <v>423</v>
      </c>
      <c r="D2782" s="17" t="str">
        <f>INDEX(Hosts!$A:$O,MATCH(Places!$C2782,Hosts!$A:$A,0),MATCH(Places!D$1,Hosts!$1:$1,0))</f>
        <v>Within a day</v>
      </c>
      <c r="E2782" s="87">
        <f>INDEX(Hosts!$A:$O,MATCH(Places!$C2782,Hosts!$A:$A,0),MATCH(Places!E$1,Hosts!$1:$1,0))</f>
        <v>0.7</v>
      </c>
      <c r="F2782" s="87">
        <f>INDEX(Hosts!$A:$O,MATCH(Places!$C2782,Hosts!$A:$A,0),MATCH(Places!F$1,Hosts!$1:$1,0))</f>
        <v>1</v>
      </c>
      <c r="G2782" s="17" t="str">
        <f>INDEX(Hosts!$A:$O,MATCH(Places!$C2782,Hosts!$A:$A,0),MATCH(Places!G$1,Hosts!$1:$1,0))</f>
        <v>No</v>
      </c>
      <c r="H2782" s="17">
        <v>16</v>
      </c>
      <c r="I2782" s="17" t="str">
        <f>INDEX(Neighborhoods!$A:$C,MATCH(Places!$H2782,Neighborhoods!$A:$A,0),MATCH(Places!I$1,Neighborhoods!$1:$1,0))</f>
        <v>Manhattan</v>
      </c>
      <c r="J2782" s="17" t="str">
        <f>INDEX(Neighborhoods!$A:$C,MATCH(Places!$H2782,Neighborhoods!$A:$A,0),MATCH(Places!J$1,Neighborhoods!$1:$1,0))</f>
        <v>Harlem</v>
      </c>
      <c r="K2782" s="17" t="s">
        <v>11822</v>
      </c>
      <c r="L2782" s="17" t="str">
        <f t="shared" si="172"/>
        <v>No</v>
      </c>
      <c r="M2782" s="17">
        <v>4</v>
      </c>
      <c r="N2782" s="17" t="str" cm="1">
        <f t="array" ref="N2782">_xlfn.IFS(M2782&lt;=2,"Small",M2782&lt;=5,"Medium",M2782&gt;5,"Large")</f>
        <v>Medium</v>
      </c>
      <c r="O2782" s="65">
        <v>99</v>
      </c>
      <c r="P2782" s="87">
        <f t="shared" si="173"/>
        <v>0.03</v>
      </c>
      <c r="Q2782" s="68">
        <v>4.8899999999999997</v>
      </c>
      <c r="R2782" s="68" t="str" cm="1">
        <f t="array" ref="R2782">_xlfn.SWITCH(ROUND(Q2782,0),5,"Excellent",4,"Good",3,"Ok","Bad")</f>
        <v>Excellent</v>
      </c>
      <c r="S2782" s="17">
        <v>99</v>
      </c>
      <c r="T2782" s="17" t="str">
        <f t="shared" si="174"/>
        <v>No</v>
      </c>
      <c r="U2782" s="82">
        <v>43050</v>
      </c>
      <c r="V2782" s="82">
        <v>43903</v>
      </c>
      <c r="W2782" s="17">
        <v>365</v>
      </c>
      <c r="X2782" s="17" t="str">
        <f t="shared" si="175"/>
        <v>Active</v>
      </c>
      <c r="Y2782" s="17" t="s">
        <v>15616</v>
      </c>
      <c r="Z2782" s="17"/>
    </row>
    <row r="2783" spans="1:26" x14ac:dyDescent="0.25">
      <c r="A2783">
        <v>2782</v>
      </c>
      <c r="B2783" s="17" t="s">
        <v>14425</v>
      </c>
      <c r="C2783" s="17">
        <v>107</v>
      </c>
      <c r="D2783" s="17" t="str">
        <f>INDEX(Hosts!$A:$O,MATCH(Places!$C2783,Hosts!$A:$A,0),MATCH(Places!D$1,Hosts!$1:$1,0))</f>
        <v>Within an hour</v>
      </c>
      <c r="E2783" s="87">
        <f>INDEX(Hosts!$A:$O,MATCH(Places!$C2783,Hosts!$A:$A,0),MATCH(Places!E$1,Hosts!$1:$1,0))</f>
        <v>1</v>
      </c>
      <c r="F2783" s="87">
        <f>INDEX(Hosts!$A:$O,MATCH(Places!$C2783,Hosts!$A:$A,0),MATCH(Places!F$1,Hosts!$1:$1,0))</f>
        <v>0.83</v>
      </c>
      <c r="G2783" s="17" t="str">
        <f>INDEX(Hosts!$A:$O,MATCH(Places!$C2783,Hosts!$A:$A,0),MATCH(Places!G$1,Hosts!$1:$1,0))</f>
        <v>No</v>
      </c>
      <c r="H2783" s="17">
        <v>16</v>
      </c>
      <c r="I2783" s="17" t="str">
        <f>INDEX(Neighborhoods!$A:$C,MATCH(Places!$H2783,Neighborhoods!$A:$A,0),MATCH(Places!I$1,Neighborhoods!$1:$1,0))</f>
        <v>Manhattan</v>
      </c>
      <c r="J2783" s="17" t="str">
        <f>INDEX(Neighborhoods!$A:$C,MATCH(Places!$H2783,Neighborhoods!$A:$A,0),MATCH(Places!J$1,Neighborhoods!$1:$1,0))</f>
        <v>Harlem</v>
      </c>
      <c r="K2783" s="17" t="s">
        <v>11822</v>
      </c>
      <c r="L2783" s="17" t="str">
        <f t="shared" si="172"/>
        <v>No</v>
      </c>
      <c r="M2783" s="17">
        <v>2</v>
      </c>
      <c r="N2783" s="17" t="str" cm="1">
        <f t="array" ref="N2783">_xlfn.IFS(M2783&lt;=2,"Small",M2783&lt;=5,"Medium",M2783&gt;5,"Large")</f>
        <v>Small</v>
      </c>
      <c r="O2783" s="65">
        <v>175</v>
      </c>
      <c r="P2783" s="87">
        <f t="shared" si="173"/>
        <v>0.03</v>
      </c>
      <c r="Q2783" s="68">
        <v>4.8600000000000003</v>
      </c>
      <c r="R2783" s="68" t="str" cm="1">
        <f t="array" ref="R2783">_xlfn.SWITCH(ROUND(Q2783,0),5,"Excellent",4,"Good",3,"Ok","Bad")</f>
        <v>Excellent</v>
      </c>
      <c r="S2783" s="17">
        <v>36</v>
      </c>
      <c r="T2783" s="17" t="str">
        <f t="shared" si="174"/>
        <v>No</v>
      </c>
      <c r="U2783" s="82">
        <v>42951</v>
      </c>
      <c r="V2783" s="82">
        <v>43550</v>
      </c>
      <c r="W2783" s="17">
        <v>111</v>
      </c>
      <c r="X2783" s="17" t="str">
        <f t="shared" si="175"/>
        <v>Active</v>
      </c>
      <c r="Y2783" s="17" t="s">
        <v>15615</v>
      </c>
      <c r="Z2783" s="17"/>
    </row>
    <row r="2784" spans="1:26" x14ac:dyDescent="0.25">
      <c r="A2784">
        <v>2783</v>
      </c>
      <c r="B2784" s="17" t="s">
        <v>2034</v>
      </c>
      <c r="C2784" s="17">
        <v>2620</v>
      </c>
      <c r="D2784" s="17" t="str">
        <f>INDEX(Hosts!$A:$O,MATCH(Places!$C2784,Hosts!$A:$A,0),MATCH(Places!D$1,Hosts!$1:$1,0))</f>
        <v>Within a day</v>
      </c>
      <c r="E2784" s="87">
        <f>INDEX(Hosts!$A:$O,MATCH(Places!$C2784,Hosts!$A:$A,0),MATCH(Places!E$1,Hosts!$1:$1,0))</f>
        <v>1</v>
      </c>
      <c r="F2784" s="87">
        <f>INDEX(Hosts!$A:$O,MATCH(Places!$C2784,Hosts!$A:$A,0),MATCH(Places!F$1,Hosts!$1:$1,0))</f>
        <v>0.75</v>
      </c>
      <c r="G2784" s="17" t="str">
        <f>INDEX(Hosts!$A:$O,MATCH(Places!$C2784,Hosts!$A:$A,0),MATCH(Places!G$1,Hosts!$1:$1,0))</f>
        <v>Yes</v>
      </c>
      <c r="H2784" s="17">
        <v>8</v>
      </c>
      <c r="I2784" s="17" t="str">
        <f>INDEX(Neighborhoods!$A:$C,MATCH(Places!$H2784,Neighborhoods!$A:$A,0),MATCH(Places!I$1,Neighborhoods!$1:$1,0))</f>
        <v>Brooklyn</v>
      </c>
      <c r="J2784" s="17" t="str">
        <f>INDEX(Neighborhoods!$A:$C,MATCH(Places!$H2784,Neighborhoods!$A:$A,0),MATCH(Places!J$1,Neighborhoods!$1:$1,0))</f>
        <v>Bushwick</v>
      </c>
      <c r="K2784" s="17" t="s">
        <v>1</v>
      </c>
      <c r="L2784" s="17" t="str">
        <f t="shared" si="172"/>
        <v>Yes</v>
      </c>
      <c r="M2784" s="17">
        <v>2</v>
      </c>
      <c r="N2784" s="17" t="str" cm="1">
        <f t="array" ref="N2784">_xlfn.IFS(M2784&lt;=2,"Small",M2784&lt;=5,"Medium",M2784&gt;5,"Large")</f>
        <v>Small</v>
      </c>
      <c r="O2784" s="65">
        <v>69</v>
      </c>
      <c r="P2784" s="87">
        <f t="shared" si="173"/>
        <v>0.03</v>
      </c>
      <c r="Q2784" s="68">
        <v>4.9000000000000004</v>
      </c>
      <c r="R2784" s="68" t="str" cm="1">
        <f t="array" ref="R2784">_xlfn.SWITCH(ROUND(Q2784,0),5,"Excellent",4,"Good",3,"Ok","Bad")</f>
        <v>Excellent</v>
      </c>
      <c r="S2784" s="17">
        <v>41</v>
      </c>
      <c r="T2784" s="17" t="str">
        <f t="shared" si="174"/>
        <v>No</v>
      </c>
      <c r="U2784" s="82">
        <v>42904</v>
      </c>
      <c r="V2784" s="82">
        <v>43905</v>
      </c>
      <c r="W2784" s="17">
        <v>0</v>
      </c>
      <c r="X2784" s="17" t="str">
        <f t="shared" si="175"/>
        <v>Inactive</v>
      </c>
      <c r="Y2784" s="17" t="s">
        <v>15615</v>
      </c>
      <c r="Z2784" s="17"/>
    </row>
    <row r="2785" spans="1:26" x14ac:dyDescent="0.25">
      <c r="A2785">
        <v>2784</v>
      </c>
      <c r="B2785" s="17" t="s">
        <v>2035</v>
      </c>
      <c r="C2785" s="17">
        <v>1780</v>
      </c>
      <c r="D2785" s="17" t="str">
        <f>INDEX(Hosts!$A:$O,MATCH(Places!$C2785,Hosts!$A:$A,0),MATCH(Places!D$1,Hosts!$1:$1,0))</f>
        <v>Within an hour</v>
      </c>
      <c r="E2785" s="87">
        <f>INDEX(Hosts!$A:$O,MATCH(Places!$C2785,Hosts!$A:$A,0),MATCH(Places!E$1,Hosts!$1:$1,0))</f>
        <v>1</v>
      </c>
      <c r="F2785" s="87">
        <f>INDEX(Hosts!$A:$O,MATCH(Places!$C2785,Hosts!$A:$A,0),MATCH(Places!F$1,Hosts!$1:$1,0))</f>
        <v>0.89</v>
      </c>
      <c r="G2785" s="17" t="str">
        <f>INDEX(Hosts!$A:$O,MATCH(Places!$C2785,Hosts!$A:$A,0),MATCH(Places!G$1,Hosts!$1:$1,0))</f>
        <v>No</v>
      </c>
      <c r="H2785" s="17">
        <v>18</v>
      </c>
      <c r="I2785" s="17" t="str">
        <f>INDEX(Neighborhoods!$A:$C,MATCH(Places!$H2785,Neighborhoods!$A:$A,0),MATCH(Places!I$1,Neighborhoods!$1:$1,0))</f>
        <v>Manhattan</v>
      </c>
      <c r="J2785" s="17" t="str">
        <f>INDEX(Neighborhoods!$A:$C,MATCH(Places!$H2785,Neighborhoods!$A:$A,0),MATCH(Places!J$1,Neighborhoods!$1:$1,0))</f>
        <v>Midtown</v>
      </c>
      <c r="K2785" s="17" t="s">
        <v>11822</v>
      </c>
      <c r="L2785" s="17" t="str">
        <f t="shared" si="172"/>
        <v>No</v>
      </c>
      <c r="M2785" s="17">
        <v>6</v>
      </c>
      <c r="N2785" s="17" t="str" cm="1">
        <f t="array" ref="N2785">_xlfn.IFS(M2785&lt;=2,"Small",M2785&lt;=5,"Medium",M2785&gt;5,"Large")</f>
        <v>Large</v>
      </c>
      <c r="O2785" s="65">
        <v>169</v>
      </c>
      <c r="P2785" s="87">
        <f t="shared" si="173"/>
        <v>0.03</v>
      </c>
      <c r="Q2785" s="68">
        <v>4</v>
      </c>
      <c r="R2785" s="68" t="str" cm="1">
        <f t="array" ref="R2785">_xlfn.SWITCH(ROUND(Q2785,0),5,"Excellent",4,"Good",3,"Ok","Bad")</f>
        <v>Good</v>
      </c>
      <c r="S2785" s="17">
        <v>6</v>
      </c>
      <c r="T2785" s="17" t="str">
        <f t="shared" si="174"/>
        <v>No</v>
      </c>
      <c r="U2785" s="82">
        <v>42975</v>
      </c>
      <c r="V2785" s="82">
        <v>43815</v>
      </c>
      <c r="W2785" s="17">
        <v>364</v>
      </c>
      <c r="X2785" s="17" t="str">
        <f t="shared" si="175"/>
        <v>Active</v>
      </c>
      <c r="Y2785" s="17" t="s">
        <v>15615</v>
      </c>
      <c r="Z2785" s="17"/>
    </row>
    <row r="2786" spans="1:26" x14ac:dyDescent="0.25">
      <c r="A2786">
        <v>2785</v>
      </c>
      <c r="B2786" s="17" t="s">
        <v>13364</v>
      </c>
      <c r="C2786" s="17">
        <v>3257</v>
      </c>
      <c r="D2786" s="17" t="str">
        <f>INDEX(Hosts!$A:$O,MATCH(Places!$C2786,Hosts!$A:$A,0),MATCH(Places!D$1,Hosts!$1:$1,0))</f>
        <v>Within an hour</v>
      </c>
      <c r="E2786" s="87">
        <f>INDEX(Hosts!$A:$O,MATCH(Places!$C2786,Hosts!$A:$A,0),MATCH(Places!E$1,Hosts!$1:$1,0))</f>
        <v>1</v>
      </c>
      <c r="F2786" s="87">
        <f>INDEX(Hosts!$A:$O,MATCH(Places!$C2786,Hosts!$A:$A,0),MATCH(Places!F$1,Hosts!$1:$1,0))</f>
        <v>1</v>
      </c>
      <c r="G2786" s="17" t="str">
        <f>INDEX(Hosts!$A:$O,MATCH(Places!$C2786,Hosts!$A:$A,0),MATCH(Places!G$1,Hosts!$1:$1,0))</f>
        <v>Yes</v>
      </c>
      <c r="H2786" s="17">
        <v>23</v>
      </c>
      <c r="I2786" s="17" t="str">
        <f>INDEX(Neighborhoods!$A:$C,MATCH(Places!$H2786,Neighborhoods!$A:$A,0),MATCH(Places!I$1,Neighborhoods!$1:$1,0))</f>
        <v>Queens</v>
      </c>
      <c r="J2786" s="17" t="str">
        <f>INDEX(Neighborhoods!$A:$C,MATCH(Places!$H2786,Neighborhoods!$A:$A,0),MATCH(Places!J$1,Neighborhoods!$1:$1,0))</f>
        <v>Jamaica</v>
      </c>
      <c r="K2786" s="17" t="s">
        <v>11822</v>
      </c>
      <c r="L2786" s="17" t="str">
        <f t="shared" si="172"/>
        <v>No</v>
      </c>
      <c r="M2786" s="17">
        <v>2</v>
      </c>
      <c r="N2786" s="17" t="str" cm="1">
        <f t="array" ref="N2786">_xlfn.IFS(M2786&lt;=2,"Small",M2786&lt;=5,"Medium",M2786&gt;5,"Large")</f>
        <v>Small</v>
      </c>
      <c r="O2786" s="65">
        <v>45</v>
      </c>
      <c r="P2786" s="87">
        <f t="shared" si="173"/>
        <v>0.03</v>
      </c>
      <c r="Q2786" s="68">
        <v>4.9000000000000004</v>
      </c>
      <c r="R2786" s="68" t="str" cm="1">
        <f t="array" ref="R2786">_xlfn.SWITCH(ROUND(Q2786,0),5,"Excellent",4,"Good",3,"Ok","Bad")</f>
        <v>Excellent</v>
      </c>
      <c r="S2786" s="17">
        <v>167</v>
      </c>
      <c r="T2786" s="17" t="str">
        <f t="shared" si="174"/>
        <v>Yes</v>
      </c>
      <c r="U2786" s="82">
        <v>42985</v>
      </c>
      <c r="V2786" s="82">
        <v>44038</v>
      </c>
      <c r="W2786" s="17">
        <v>60</v>
      </c>
      <c r="X2786" s="17" t="str">
        <f t="shared" si="175"/>
        <v>Active</v>
      </c>
      <c r="Y2786" s="17" t="s">
        <v>15616</v>
      </c>
      <c r="Z2786" s="17"/>
    </row>
    <row r="2787" spans="1:26" x14ac:dyDescent="0.25">
      <c r="A2787">
        <v>2786</v>
      </c>
      <c r="B2787" s="17" t="s">
        <v>2036</v>
      </c>
      <c r="C2787" s="17">
        <v>3269</v>
      </c>
      <c r="D2787" s="17" t="str">
        <f>INDEX(Hosts!$A:$O,MATCH(Places!$C2787,Hosts!$A:$A,0),MATCH(Places!D$1,Hosts!$1:$1,0))</f>
        <v>Within a few hours</v>
      </c>
      <c r="E2787" s="87">
        <f>INDEX(Hosts!$A:$O,MATCH(Places!$C2787,Hosts!$A:$A,0),MATCH(Places!E$1,Hosts!$1:$1,0))</f>
        <v>1</v>
      </c>
      <c r="F2787" s="87">
        <f>INDEX(Hosts!$A:$O,MATCH(Places!$C2787,Hosts!$A:$A,0),MATCH(Places!F$1,Hosts!$1:$1,0))</f>
        <v>1</v>
      </c>
      <c r="G2787" s="17" t="str">
        <f>INDEX(Hosts!$A:$O,MATCH(Places!$C2787,Hosts!$A:$A,0),MATCH(Places!G$1,Hosts!$1:$1,0))</f>
        <v>No</v>
      </c>
      <c r="H2787" s="17">
        <v>10</v>
      </c>
      <c r="I2787" s="17" t="str">
        <f>INDEX(Neighborhoods!$A:$C,MATCH(Places!$H2787,Neighborhoods!$A:$A,0),MATCH(Places!I$1,Neighborhoods!$1:$1,0))</f>
        <v>Brooklyn</v>
      </c>
      <c r="J2787" s="17" t="str">
        <f>INDEX(Neighborhoods!$A:$C,MATCH(Places!$H2787,Neighborhoods!$A:$A,0),MATCH(Places!J$1,Neighborhoods!$1:$1,0))</f>
        <v>East Flatbush</v>
      </c>
      <c r="K2787" s="17" t="s">
        <v>11822</v>
      </c>
      <c r="L2787" s="17" t="str">
        <f t="shared" si="172"/>
        <v>No</v>
      </c>
      <c r="M2787" s="17">
        <v>2</v>
      </c>
      <c r="N2787" s="17" t="str" cm="1">
        <f t="array" ref="N2787">_xlfn.IFS(M2787&lt;=2,"Small",M2787&lt;=5,"Medium",M2787&gt;5,"Large")</f>
        <v>Small</v>
      </c>
      <c r="O2787" s="65">
        <v>154</v>
      </c>
      <c r="P2787" s="87">
        <f t="shared" si="173"/>
        <v>0.03</v>
      </c>
      <c r="Q2787" s="68">
        <v>4.8600000000000003</v>
      </c>
      <c r="R2787" s="68" t="str" cm="1">
        <f t="array" ref="R2787">_xlfn.SWITCH(ROUND(Q2787,0),5,"Excellent",4,"Good",3,"Ok","Bad")</f>
        <v>Excellent</v>
      </c>
      <c r="S2787" s="17">
        <v>21</v>
      </c>
      <c r="T2787" s="17" t="str">
        <f t="shared" si="174"/>
        <v>No</v>
      </c>
      <c r="U2787" s="82">
        <v>42926</v>
      </c>
      <c r="V2787" s="82">
        <v>43807</v>
      </c>
      <c r="W2787" s="17">
        <v>134</v>
      </c>
      <c r="X2787" s="17" t="str">
        <f t="shared" si="175"/>
        <v>Active</v>
      </c>
      <c r="Y2787" s="17" t="s">
        <v>15615</v>
      </c>
      <c r="Z2787" s="17"/>
    </row>
    <row r="2788" spans="1:26" x14ac:dyDescent="0.25">
      <c r="A2788">
        <v>2787</v>
      </c>
      <c r="B2788" s="17" t="s">
        <v>2037</v>
      </c>
      <c r="C2788" s="17">
        <v>1388</v>
      </c>
      <c r="D2788" s="17" t="str">
        <f>INDEX(Hosts!$A:$O,MATCH(Places!$C2788,Hosts!$A:$A,0),MATCH(Places!D$1,Hosts!$1:$1,0))</f>
        <v>Within a day</v>
      </c>
      <c r="E2788" s="87">
        <f>INDEX(Hosts!$A:$O,MATCH(Places!$C2788,Hosts!$A:$A,0),MATCH(Places!E$1,Hosts!$1:$1,0))</f>
        <v>1</v>
      </c>
      <c r="F2788" s="87">
        <f>INDEX(Hosts!$A:$O,MATCH(Places!$C2788,Hosts!$A:$A,0),MATCH(Places!F$1,Hosts!$1:$1,0))</f>
        <v>0.39</v>
      </c>
      <c r="G2788" s="17" t="str">
        <f>INDEX(Hosts!$A:$O,MATCH(Places!$C2788,Hosts!$A:$A,0),MATCH(Places!G$1,Hosts!$1:$1,0))</f>
        <v>No</v>
      </c>
      <c r="H2788" s="17">
        <v>9</v>
      </c>
      <c r="I2788" s="17" t="str">
        <f>INDEX(Neighborhoods!$A:$C,MATCH(Places!$H2788,Neighborhoods!$A:$A,0),MATCH(Places!I$1,Neighborhoods!$1:$1,0))</f>
        <v>Brooklyn</v>
      </c>
      <c r="J2788" s="17" t="str">
        <f>INDEX(Neighborhoods!$A:$C,MATCH(Places!$H2788,Neighborhoods!$A:$A,0),MATCH(Places!J$1,Neighborhoods!$1:$1,0))</f>
        <v>Crown Heights</v>
      </c>
      <c r="K2788" s="17" t="s">
        <v>11822</v>
      </c>
      <c r="L2788" s="17" t="str">
        <f t="shared" si="172"/>
        <v>No</v>
      </c>
      <c r="M2788" s="17">
        <v>2</v>
      </c>
      <c r="N2788" s="17" t="str" cm="1">
        <f t="array" ref="N2788">_xlfn.IFS(M2788&lt;=2,"Small",M2788&lt;=5,"Medium",M2788&gt;5,"Large")</f>
        <v>Small</v>
      </c>
      <c r="O2788" s="65">
        <v>89</v>
      </c>
      <c r="P2788" s="87">
        <f t="shared" si="173"/>
        <v>0.03</v>
      </c>
      <c r="Q2788" s="68">
        <v>4.88</v>
      </c>
      <c r="R2788" s="68" t="str" cm="1">
        <f t="array" ref="R2788">_xlfn.SWITCH(ROUND(Q2788,0),5,"Excellent",4,"Good",3,"Ok","Bad")</f>
        <v>Excellent</v>
      </c>
      <c r="S2788" s="17">
        <v>16</v>
      </c>
      <c r="T2788" s="17" t="str">
        <f t="shared" si="174"/>
        <v>No</v>
      </c>
      <c r="U2788" s="82">
        <v>43038</v>
      </c>
      <c r="V2788" s="82">
        <v>43879</v>
      </c>
      <c r="W2788" s="17">
        <v>178</v>
      </c>
      <c r="X2788" s="17" t="str">
        <f t="shared" si="175"/>
        <v>Active</v>
      </c>
      <c r="Y2788" s="17" t="s">
        <v>15615</v>
      </c>
      <c r="Z2788" s="17"/>
    </row>
    <row r="2789" spans="1:26" x14ac:dyDescent="0.25">
      <c r="A2789">
        <v>2788</v>
      </c>
      <c r="B2789" s="17" t="s">
        <v>2038</v>
      </c>
      <c r="C2789" s="17">
        <v>2105</v>
      </c>
      <c r="D2789" s="17" t="str">
        <f>INDEX(Hosts!$A:$O,MATCH(Places!$C2789,Hosts!$A:$A,0),MATCH(Places!D$1,Hosts!$1:$1,0))</f>
        <v>Within a few hours</v>
      </c>
      <c r="E2789" s="87">
        <f>INDEX(Hosts!$A:$O,MATCH(Places!$C2789,Hosts!$A:$A,0),MATCH(Places!E$1,Hosts!$1:$1,0))</f>
        <v>1</v>
      </c>
      <c r="F2789" s="87">
        <f>INDEX(Hosts!$A:$O,MATCH(Places!$C2789,Hosts!$A:$A,0),MATCH(Places!F$1,Hosts!$1:$1,0))</f>
        <v>0.96</v>
      </c>
      <c r="G2789" s="17" t="str">
        <f>INDEX(Hosts!$A:$O,MATCH(Places!$C2789,Hosts!$A:$A,0),MATCH(Places!G$1,Hosts!$1:$1,0))</f>
        <v>Yes</v>
      </c>
      <c r="H2789" s="17">
        <v>19</v>
      </c>
      <c r="I2789" s="17" t="str">
        <f>INDEX(Neighborhoods!$A:$C,MATCH(Places!$H2789,Neighborhoods!$A:$A,0),MATCH(Places!I$1,Neighborhoods!$1:$1,0))</f>
        <v>Manhattan</v>
      </c>
      <c r="J2789" s="17" t="str">
        <f>INDEX(Neighborhoods!$A:$C,MATCH(Places!$H2789,Neighborhoods!$A:$A,0),MATCH(Places!J$1,Neighborhoods!$1:$1,0))</f>
        <v>Upper East Side</v>
      </c>
      <c r="K2789" s="17" t="s">
        <v>1</v>
      </c>
      <c r="L2789" s="17" t="str">
        <f t="shared" si="172"/>
        <v>Yes</v>
      </c>
      <c r="M2789" s="17">
        <v>1</v>
      </c>
      <c r="N2789" s="17" t="str" cm="1">
        <f t="array" ref="N2789">_xlfn.IFS(M2789&lt;=2,"Small",M2789&lt;=5,"Medium",M2789&gt;5,"Large")</f>
        <v>Small</v>
      </c>
      <c r="O2789" s="65">
        <v>145</v>
      </c>
      <c r="P2789" s="87">
        <f t="shared" si="173"/>
        <v>0.03</v>
      </c>
      <c r="Q2789" s="68">
        <v>4.99</v>
      </c>
      <c r="R2789" s="68" t="str" cm="1">
        <f t="array" ref="R2789">_xlfn.SWITCH(ROUND(Q2789,0),5,"Excellent",4,"Good",3,"Ok","Bad")</f>
        <v>Excellent</v>
      </c>
      <c r="S2789" s="17">
        <v>79</v>
      </c>
      <c r="T2789" s="17" t="str">
        <f t="shared" si="174"/>
        <v>No</v>
      </c>
      <c r="U2789" s="82">
        <v>43101</v>
      </c>
      <c r="V2789" s="82">
        <v>43811</v>
      </c>
      <c r="W2789" s="17">
        <v>364</v>
      </c>
      <c r="X2789" s="17" t="str">
        <f t="shared" si="175"/>
        <v>Active</v>
      </c>
      <c r="Y2789" s="17" t="s">
        <v>15616</v>
      </c>
      <c r="Z2789" s="17"/>
    </row>
    <row r="2790" spans="1:26" x14ac:dyDescent="0.25">
      <c r="A2790">
        <v>2789</v>
      </c>
      <c r="B2790" s="17" t="s">
        <v>2039</v>
      </c>
      <c r="C2790" s="17">
        <v>3271</v>
      </c>
      <c r="D2790" s="17" t="str">
        <f>INDEX(Hosts!$A:$O,MATCH(Places!$C2790,Hosts!$A:$A,0),MATCH(Places!D$1,Hosts!$1:$1,0))</f>
        <v>Within an hour</v>
      </c>
      <c r="E2790" s="87">
        <f>INDEX(Hosts!$A:$O,MATCH(Places!$C2790,Hosts!$A:$A,0),MATCH(Places!E$1,Hosts!$1:$1,0))</f>
        <v>1</v>
      </c>
      <c r="F2790" s="87">
        <f>INDEX(Hosts!$A:$O,MATCH(Places!$C2790,Hosts!$A:$A,0),MATCH(Places!F$1,Hosts!$1:$1,0))</f>
        <v>1</v>
      </c>
      <c r="G2790" s="17" t="str">
        <f>INDEX(Hosts!$A:$O,MATCH(Places!$C2790,Hosts!$A:$A,0),MATCH(Places!G$1,Hosts!$1:$1,0))</f>
        <v>No</v>
      </c>
      <c r="H2790" s="17">
        <v>15</v>
      </c>
      <c r="I2790" s="17" t="str">
        <f>INDEX(Neighborhoods!$A:$C,MATCH(Places!$H2790,Neighborhoods!$A:$A,0),MATCH(Places!I$1,Neighborhoods!$1:$1,0))</f>
        <v>Manhattan</v>
      </c>
      <c r="J2790" s="17" t="str">
        <f>INDEX(Neighborhoods!$A:$C,MATCH(Places!$H2790,Neighborhoods!$A:$A,0),MATCH(Places!J$1,Neighborhoods!$1:$1,0))</f>
        <v>East Village</v>
      </c>
      <c r="K2790" s="17" t="s">
        <v>11822</v>
      </c>
      <c r="L2790" s="17" t="str">
        <f t="shared" si="172"/>
        <v>No</v>
      </c>
      <c r="M2790" s="17">
        <v>2</v>
      </c>
      <c r="N2790" s="17" t="str" cm="1">
        <f t="array" ref="N2790">_xlfn.IFS(M2790&lt;=2,"Small",M2790&lt;=5,"Medium",M2790&gt;5,"Large")</f>
        <v>Small</v>
      </c>
      <c r="O2790" s="65">
        <v>125</v>
      </c>
      <c r="P2790" s="87">
        <f t="shared" si="173"/>
        <v>0.03</v>
      </c>
      <c r="Q2790" s="68">
        <v>4.91</v>
      </c>
      <c r="R2790" s="68" t="str" cm="1">
        <f t="array" ref="R2790">_xlfn.SWITCH(ROUND(Q2790,0),5,"Excellent",4,"Good",3,"Ok","Bad")</f>
        <v>Excellent</v>
      </c>
      <c r="S2790" s="17">
        <v>273</v>
      </c>
      <c r="T2790" s="17" t="str">
        <f t="shared" si="174"/>
        <v>Yes</v>
      </c>
      <c r="U2790" s="82">
        <v>42912</v>
      </c>
      <c r="V2790" s="82">
        <v>44044</v>
      </c>
      <c r="W2790" s="17">
        <v>245</v>
      </c>
      <c r="X2790" s="17" t="str">
        <f t="shared" si="175"/>
        <v>Active</v>
      </c>
      <c r="Y2790" s="17" t="s">
        <v>15616</v>
      </c>
      <c r="Z2790" s="17"/>
    </row>
    <row r="2791" spans="1:26" x14ac:dyDescent="0.25">
      <c r="A2791">
        <v>2790</v>
      </c>
      <c r="B2791" s="17" t="s">
        <v>2040</v>
      </c>
      <c r="C2791" s="17">
        <v>2958</v>
      </c>
      <c r="D2791" s="17" t="str">
        <f>INDEX(Hosts!$A:$O,MATCH(Places!$C2791,Hosts!$A:$A,0),MATCH(Places!D$1,Hosts!$1:$1,0))</f>
        <v>Within a few hours</v>
      </c>
      <c r="E2791" s="87">
        <f>INDEX(Hosts!$A:$O,MATCH(Places!$C2791,Hosts!$A:$A,0),MATCH(Places!E$1,Hosts!$1:$1,0))</f>
        <v>0.92</v>
      </c>
      <c r="F2791" s="87">
        <f>INDEX(Hosts!$A:$O,MATCH(Places!$C2791,Hosts!$A:$A,0),MATCH(Places!F$1,Hosts!$1:$1,0))</f>
        <v>0.9</v>
      </c>
      <c r="G2791" s="17" t="str">
        <f>INDEX(Hosts!$A:$O,MATCH(Places!$C2791,Hosts!$A:$A,0),MATCH(Places!G$1,Hosts!$1:$1,0))</f>
        <v>Yes</v>
      </c>
      <c r="H2791" s="17">
        <v>11</v>
      </c>
      <c r="I2791" s="17" t="str">
        <f>INDEX(Neighborhoods!$A:$C,MATCH(Places!$H2791,Neighborhoods!$A:$A,0),MATCH(Places!I$1,Neighborhoods!$1:$1,0))</f>
        <v>Brooklyn</v>
      </c>
      <c r="J2791" s="17" t="str">
        <f>INDEX(Neighborhoods!$A:$C,MATCH(Places!$H2791,Neighborhoods!$A:$A,0),MATCH(Places!J$1,Neighborhoods!$1:$1,0))</f>
        <v>Greenpoint</v>
      </c>
      <c r="K2791" s="17" t="s">
        <v>11822</v>
      </c>
      <c r="L2791" s="17" t="str">
        <f t="shared" si="172"/>
        <v>No</v>
      </c>
      <c r="M2791" s="17">
        <v>5</v>
      </c>
      <c r="N2791" s="17" t="str" cm="1">
        <f t="array" ref="N2791">_xlfn.IFS(M2791&lt;=2,"Small",M2791&lt;=5,"Medium",M2791&gt;5,"Large")</f>
        <v>Medium</v>
      </c>
      <c r="O2791" s="65">
        <v>140</v>
      </c>
      <c r="P2791" s="87">
        <f t="shared" si="173"/>
        <v>0.03</v>
      </c>
      <c r="Q2791" s="68">
        <v>5</v>
      </c>
      <c r="R2791" s="68" t="str" cm="1">
        <f t="array" ref="R2791">_xlfn.SWITCH(ROUND(Q2791,0),5,"Excellent",4,"Good",3,"Ok","Bad")</f>
        <v>Excellent</v>
      </c>
      <c r="S2791" s="17">
        <v>6</v>
      </c>
      <c r="T2791" s="17" t="str">
        <f t="shared" si="174"/>
        <v>No</v>
      </c>
      <c r="U2791" s="82">
        <v>43097</v>
      </c>
      <c r="V2791" s="82">
        <v>43906</v>
      </c>
      <c r="W2791" s="17">
        <v>300</v>
      </c>
      <c r="X2791" s="17" t="str">
        <f t="shared" si="175"/>
        <v>Active</v>
      </c>
      <c r="Y2791" s="17" t="s">
        <v>15616</v>
      </c>
      <c r="Z2791" s="17"/>
    </row>
    <row r="2792" spans="1:26" x14ac:dyDescent="0.25">
      <c r="A2792">
        <v>2791</v>
      </c>
      <c r="B2792" s="17" t="s">
        <v>13627</v>
      </c>
      <c r="C2792" s="17">
        <v>1086</v>
      </c>
      <c r="D2792" s="17" t="str">
        <f>INDEX(Hosts!$A:$O,MATCH(Places!$C2792,Hosts!$A:$A,0),MATCH(Places!D$1,Hosts!$1:$1,0))</f>
        <v>Within an hour</v>
      </c>
      <c r="E2792" s="87">
        <f>INDEX(Hosts!$A:$O,MATCH(Places!$C2792,Hosts!$A:$A,0),MATCH(Places!E$1,Hosts!$1:$1,0))</f>
        <v>1</v>
      </c>
      <c r="F2792" s="87">
        <f>INDEX(Hosts!$A:$O,MATCH(Places!$C2792,Hosts!$A:$A,0),MATCH(Places!F$1,Hosts!$1:$1,0))</f>
        <v>1</v>
      </c>
      <c r="G2792" s="17" t="str">
        <f>INDEX(Hosts!$A:$O,MATCH(Places!$C2792,Hosts!$A:$A,0),MATCH(Places!G$1,Hosts!$1:$1,0))</f>
        <v>Yes</v>
      </c>
      <c r="H2792" s="17">
        <v>22</v>
      </c>
      <c r="I2792" s="17" t="str">
        <f>INDEX(Neighborhoods!$A:$C,MATCH(Places!$H2792,Neighborhoods!$A:$A,0),MATCH(Places!I$1,Neighborhoods!$1:$1,0))</f>
        <v>Queens</v>
      </c>
      <c r="J2792" s="17" t="str">
        <f>INDEX(Neighborhoods!$A:$C,MATCH(Places!$H2792,Neighborhoods!$A:$A,0),MATCH(Places!J$1,Neighborhoods!$1:$1,0))</f>
        <v>Flushing</v>
      </c>
      <c r="K2792" s="17" t="s">
        <v>11822</v>
      </c>
      <c r="L2792" s="17" t="str">
        <f t="shared" si="172"/>
        <v>No</v>
      </c>
      <c r="M2792" s="17">
        <v>4</v>
      </c>
      <c r="N2792" s="17" t="str" cm="1">
        <f t="array" ref="N2792">_xlfn.IFS(M2792&lt;=2,"Small",M2792&lt;=5,"Medium",M2792&gt;5,"Large")</f>
        <v>Medium</v>
      </c>
      <c r="O2792" s="65">
        <v>85</v>
      </c>
      <c r="P2792" s="87">
        <f t="shared" si="173"/>
        <v>0.03</v>
      </c>
      <c r="Q2792" s="68">
        <v>5</v>
      </c>
      <c r="R2792" s="68" t="str" cm="1">
        <f t="array" ref="R2792">_xlfn.SWITCH(ROUND(Q2792,0),5,"Excellent",4,"Good",3,"Ok","Bad")</f>
        <v>Excellent</v>
      </c>
      <c r="S2792" s="17">
        <v>6</v>
      </c>
      <c r="T2792" s="17" t="str">
        <f t="shared" si="174"/>
        <v>No</v>
      </c>
      <c r="U2792" s="82">
        <v>42946</v>
      </c>
      <c r="V2792" s="82">
        <v>44051</v>
      </c>
      <c r="W2792" s="17">
        <v>338</v>
      </c>
      <c r="X2792" s="17" t="str">
        <f t="shared" si="175"/>
        <v>Active</v>
      </c>
      <c r="Y2792" s="17" t="s">
        <v>15616</v>
      </c>
      <c r="Z2792" s="17"/>
    </row>
    <row r="2793" spans="1:26" x14ac:dyDescent="0.25">
      <c r="A2793">
        <v>2792</v>
      </c>
      <c r="B2793" s="17" t="s">
        <v>2042</v>
      </c>
      <c r="C2793" s="17">
        <v>3274</v>
      </c>
      <c r="D2793" s="17" t="str">
        <f>INDEX(Hosts!$A:$O,MATCH(Places!$C2793,Hosts!$A:$A,0),MATCH(Places!D$1,Hosts!$1:$1,0))</f>
        <v>Within an hour</v>
      </c>
      <c r="E2793" s="87">
        <f>INDEX(Hosts!$A:$O,MATCH(Places!$C2793,Hosts!$A:$A,0),MATCH(Places!E$1,Hosts!$1:$1,0))</f>
        <v>1</v>
      </c>
      <c r="F2793" s="87">
        <f>INDEX(Hosts!$A:$O,MATCH(Places!$C2793,Hosts!$A:$A,0),MATCH(Places!F$1,Hosts!$1:$1,0))</f>
        <v>0.99</v>
      </c>
      <c r="G2793" s="17" t="str">
        <f>INDEX(Hosts!$A:$O,MATCH(Places!$C2793,Hosts!$A:$A,0),MATCH(Places!G$1,Hosts!$1:$1,0))</f>
        <v>No</v>
      </c>
      <c r="H2793" s="17">
        <v>19</v>
      </c>
      <c r="I2793" s="17" t="str">
        <f>INDEX(Neighborhoods!$A:$C,MATCH(Places!$H2793,Neighborhoods!$A:$A,0),MATCH(Places!I$1,Neighborhoods!$1:$1,0))</f>
        <v>Manhattan</v>
      </c>
      <c r="J2793" s="17" t="str">
        <f>INDEX(Neighborhoods!$A:$C,MATCH(Places!$H2793,Neighborhoods!$A:$A,0),MATCH(Places!J$1,Neighborhoods!$1:$1,0))</f>
        <v>Upper East Side</v>
      </c>
      <c r="K2793" s="17" t="s">
        <v>11822</v>
      </c>
      <c r="L2793" s="17" t="str">
        <f t="shared" si="172"/>
        <v>No</v>
      </c>
      <c r="M2793" s="17">
        <v>4</v>
      </c>
      <c r="N2793" s="17" t="str" cm="1">
        <f t="array" ref="N2793">_xlfn.IFS(M2793&lt;=2,"Small",M2793&lt;=5,"Medium",M2793&gt;5,"Large")</f>
        <v>Medium</v>
      </c>
      <c r="O2793" s="65">
        <v>105</v>
      </c>
      <c r="P2793" s="87">
        <f t="shared" si="173"/>
        <v>0.03</v>
      </c>
      <c r="Q2793" s="68">
        <v>4.74</v>
      </c>
      <c r="R2793" s="68" t="str" cm="1">
        <f t="array" ref="R2793">_xlfn.SWITCH(ROUND(Q2793,0),5,"Excellent",4,"Good",3,"Ok","Bad")</f>
        <v>Excellent</v>
      </c>
      <c r="S2793" s="17">
        <v>197</v>
      </c>
      <c r="T2793" s="17" t="str">
        <f t="shared" si="174"/>
        <v>No</v>
      </c>
      <c r="U2793" s="82">
        <v>42929</v>
      </c>
      <c r="V2793" s="82">
        <v>44043</v>
      </c>
      <c r="W2793" s="17">
        <v>354</v>
      </c>
      <c r="X2793" s="17" t="str">
        <f t="shared" si="175"/>
        <v>Active</v>
      </c>
      <c r="Y2793" s="17" t="s">
        <v>15615</v>
      </c>
      <c r="Z2793" s="17"/>
    </row>
    <row r="2794" spans="1:26" x14ac:dyDescent="0.25">
      <c r="A2794">
        <v>2793</v>
      </c>
      <c r="B2794" s="17" t="s">
        <v>2043</v>
      </c>
      <c r="C2794" s="17">
        <v>1281</v>
      </c>
      <c r="D2794" s="17" t="str">
        <f>INDEX(Hosts!$A:$O,MATCH(Places!$C2794,Hosts!$A:$A,0),MATCH(Places!D$1,Hosts!$1:$1,0))</f>
        <v>Within a day</v>
      </c>
      <c r="E2794" s="87">
        <f>INDEX(Hosts!$A:$O,MATCH(Places!$C2794,Hosts!$A:$A,0),MATCH(Places!E$1,Hosts!$1:$1,0))</f>
        <v>0.56000000000000005</v>
      </c>
      <c r="F2794" s="87">
        <f>INDEX(Hosts!$A:$O,MATCH(Places!$C2794,Hosts!$A:$A,0),MATCH(Places!F$1,Hosts!$1:$1,0))</f>
        <v>0.48</v>
      </c>
      <c r="G2794" s="17" t="str">
        <f>INDEX(Hosts!$A:$O,MATCH(Places!$C2794,Hosts!$A:$A,0),MATCH(Places!G$1,Hosts!$1:$1,0))</f>
        <v>No</v>
      </c>
      <c r="H2794" s="17">
        <v>15</v>
      </c>
      <c r="I2794" s="17" t="str">
        <f>INDEX(Neighborhoods!$A:$C,MATCH(Places!$H2794,Neighborhoods!$A:$A,0),MATCH(Places!I$1,Neighborhoods!$1:$1,0))</f>
        <v>Manhattan</v>
      </c>
      <c r="J2794" s="17" t="str">
        <f>INDEX(Neighborhoods!$A:$C,MATCH(Places!$H2794,Neighborhoods!$A:$A,0),MATCH(Places!J$1,Neighborhoods!$1:$1,0))</f>
        <v>East Village</v>
      </c>
      <c r="K2794" s="17" t="s">
        <v>11822</v>
      </c>
      <c r="L2794" s="17" t="str">
        <f t="shared" si="172"/>
        <v>No</v>
      </c>
      <c r="M2794" s="17">
        <v>3</v>
      </c>
      <c r="N2794" s="17" t="str" cm="1">
        <f t="array" ref="N2794">_xlfn.IFS(M2794&lt;=2,"Small",M2794&lt;=5,"Medium",M2794&gt;5,"Large")</f>
        <v>Medium</v>
      </c>
      <c r="O2794" s="65">
        <v>85</v>
      </c>
      <c r="P2794" s="87">
        <f t="shared" si="173"/>
        <v>0.03</v>
      </c>
      <c r="Q2794" s="68">
        <v>4.91</v>
      </c>
      <c r="R2794" s="68" t="str" cm="1">
        <f t="array" ref="R2794">_xlfn.SWITCH(ROUND(Q2794,0),5,"Excellent",4,"Good",3,"Ok","Bad")</f>
        <v>Excellent</v>
      </c>
      <c r="S2794" s="17">
        <v>23</v>
      </c>
      <c r="T2794" s="17" t="str">
        <f t="shared" si="174"/>
        <v>No</v>
      </c>
      <c r="U2794" s="82">
        <v>43008</v>
      </c>
      <c r="V2794" s="82">
        <v>43908</v>
      </c>
      <c r="W2794" s="17">
        <v>5</v>
      </c>
      <c r="X2794" s="17" t="str">
        <f t="shared" si="175"/>
        <v>Active</v>
      </c>
      <c r="Y2794" s="17" t="s">
        <v>15615</v>
      </c>
      <c r="Z2794" s="17"/>
    </row>
    <row r="2795" spans="1:26" x14ac:dyDescent="0.25">
      <c r="A2795">
        <v>2794</v>
      </c>
      <c r="B2795" s="17" t="s">
        <v>2044</v>
      </c>
      <c r="C2795" s="17">
        <v>3276</v>
      </c>
      <c r="D2795" s="17" t="str">
        <f>INDEX(Hosts!$A:$O,MATCH(Places!$C2795,Hosts!$A:$A,0),MATCH(Places!D$1,Hosts!$1:$1,0))</f>
        <v>Within an hour</v>
      </c>
      <c r="E2795" s="87">
        <f>INDEX(Hosts!$A:$O,MATCH(Places!$C2795,Hosts!$A:$A,0),MATCH(Places!E$1,Hosts!$1:$1,0))</f>
        <v>1</v>
      </c>
      <c r="F2795" s="87">
        <f>INDEX(Hosts!$A:$O,MATCH(Places!$C2795,Hosts!$A:$A,0),MATCH(Places!F$1,Hosts!$1:$1,0))</f>
        <v>1</v>
      </c>
      <c r="G2795" s="17" t="str">
        <f>INDEX(Hosts!$A:$O,MATCH(Places!$C2795,Hosts!$A:$A,0),MATCH(Places!G$1,Hosts!$1:$1,0))</f>
        <v>Yes</v>
      </c>
      <c r="H2795" s="17">
        <v>9</v>
      </c>
      <c r="I2795" s="17" t="str">
        <f>INDEX(Neighborhoods!$A:$C,MATCH(Places!$H2795,Neighborhoods!$A:$A,0),MATCH(Places!I$1,Neighborhoods!$1:$1,0))</f>
        <v>Brooklyn</v>
      </c>
      <c r="J2795" s="17" t="str">
        <f>INDEX(Neighborhoods!$A:$C,MATCH(Places!$H2795,Neighborhoods!$A:$A,0),MATCH(Places!J$1,Neighborhoods!$1:$1,0))</f>
        <v>Crown Heights</v>
      </c>
      <c r="K2795" s="17" t="s">
        <v>11822</v>
      </c>
      <c r="L2795" s="17" t="str">
        <f t="shared" si="172"/>
        <v>No</v>
      </c>
      <c r="M2795" s="17">
        <v>4</v>
      </c>
      <c r="N2795" s="17" t="str" cm="1">
        <f t="array" ref="N2795">_xlfn.IFS(M2795&lt;=2,"Small",M2795&lt;=5,"Medium",M2795&gt;5,"Large")</f>
        <v>Medium</v>
      </c>
      <c r="O2795" s="65">
        <v>150</v>
      </c>
      <c r="P2795" s="87">
        <f t="shared" si="173"/>
        <v>0.03</v>
      </c>
      <c r="Q2795" s="68">
        <v>4.97</v>
      </c>
      <c r="R2795" s="68" t="str" cm="1">
        <f t="array" ref="R2795">_xlfn.SWITCH(ROUND(Q2795,0),5,"Excellent",4,"Good",3,"Ok","Bad")</f>
        <v>Excellent</v>
      </c>
      <c r="S2795" s="17">
        <v>31</v>
      </c>
      <c r="T2795" s="17" t="str">
        <f t="shared" si="174"/>
        <v>No</v>
      </c>
      <c r="U2795" s="82">
        <v>42916</v>
      </c>
      <c r="V2795" s="82">
        <v>43808</v>
      </c>
      <c r="W2795" s="17">
        <v>46</v>
      </c>
      <c r="X2795" s="17" t="str">
        <f t="shared" si="175"/>
        <v>Active</v>
      </c>
      <c r="Y2795" s="17" t="s">
        <v>15616</v>
      </c>
      <c r="Z2795" s="17"/>
    </row>
    <row r="2796" spans="1:26" x14ac:dyDescent="0.25">
      <c r="A2796">
        <v>2795</v>
      </c>
      <c r="B2796" s="17" t="s">
        <v>14145</v>
      </c>
      <c r="C2796" s="17">
        <v>1057</v>
      </c>
      <c r="D2796" s="17" t="str">
        <f>INDEX(Hosts!$A:$O,MATCH(Places!$C2796,Hosts!$A:$A,0),MATCH(Places!D$1,Hosts!$1:$1,0))</f>
        <v>Within an hour</v>
      </c>
      <c r="E2796" s="87">
        <f>INDEX(Hosts!$A:$O,MATCH(Places!$C2796,Hosts!$A:$A,0),MATCH(Places!E$1,Hosts!$1:$1,0))</f>
        <v>1</v>
      </c>
      <c r="F2796" s="87">
        <f>INDEX(Hosts!$A:$O,MATCH(Places!$C2796,Hosts!$A:$A,0),MATCH(Places!F$1,Hosts!$1:$1,0))</f>
        <v>0.75</v>
      </c>
      <c r="G2796" s="17" t="str">
        <f>INDEX(Hosts!$A:$O,MATCH(Places!$C2796,Hosts!$A:$A,0),MATCH(Places!G$1,Hosts!$1:$1,0))</f>
        <v>No</v>
      </c>
      <c r="H2796" s="17">
        <v>15</v>
      </c>
      <c r="I2796" s="17" t="str">
        <f>INDEX(Neighborhoods!$A:$C,MATCH(Places!$H2796,Neighborhoods!$A:$A,0),MATCH(Places!I$1,Neighborhoods!$1:$1,0))</f>
        <v>Manhattan</v>
      </c>
      <c r="J2796" s="17" t="str">
        <f>INDEX(Neighborhoods!$A:$C,MATCH(Places!$H2796,Neighborhoods!$A:$A,0),MATCH(Places!J$1,Neighborhoods!$1:$1,0))</f>
        <v>East Village</v>
      </c>
      <c r="K2796" s="17" t="s">
        <v>11822</v>
      </c>
      <c r="L2796" s="17" t="str">
        <f t="shared" si="172"/>
        <v>No</v>
      </c>
      <c r="M2796" s="17">
        <v>2</v>
      </c>
      <c r="N2796" s="17" t="str" cm="1">
        <f t="array" ref="N2796">_xlfn.IFS(M2796&lt;=2,"Small",M2796&lt;=5,"Medium",M2796&gt;5,"Large")</f>
        <v>Small</v>
      </c>
      <c r="O2796" s="65">
        <v>298</v>
      </c>
      <c r="P2796" s="87">
        <f t="shared" si="173"/>
        <v>0.04</v>
      </c>
      <c r="Q2796" s="68">
        <v>4.8600000000000003</v>
      </c>
      <c r="R2796" s="68" t="str" cm="1">
        <f t="array" ref="R2796">_xlfn.SWITCH(ROUND(Q2796,0),5,"Excellent",4,"Good",3,"Ok","Bad")</f>
        <v>Excellent</v>
      </c>
      <c r="S2796" s="17">
        <v>7</v>
      </c>
      <c r="T2796" s="17" t="str">
        <f t="shared" si="174"/>
        <v>No</v>
      </c>
      <c r="U2796" s="82">
        <v>42974</v>
      </c>
      <c r="V2796" s="82">
        <v>44015</v>
      </c>
      <c r="W2796" s="17">
        <v>221</v>
      </c>
      <c r="X2796" s="17" t="str">
        <f t="shared" si="175"/>
        <v>Active</v>
      </c>
      <c r="Y2796" s="17" t="s">
        <v>15615</v>
      </c>
      <c r="Z2796" s="17"/>
    </row>
    <row r="2797" spans="1:26" x14ac:dyDescent="0.25">
      <c r="A2797">
        <v>2796</v>
      </c>
      <c r="B2797" s="17" t="s">
        <v>2045</v>
      </c>
      <c r="C2797" s="17">
        <v>20</v>
      </c>
      <c r="D2797" s="17" t="str">
        <f>INDEX(Hosts!$A:$O,MATCH(Places!$C2797,Hosts!$A:$A,0),MATCH(Places!D$1,Hosts!$1:$1,0))</f>
        <v>Within an hour</v>
      </c>
      <c r="E2797" s="87">
        <f>INDEX(Hosts!$A:$O,MATCH(Places!$C2797,Hosts!$A:$A,0),MATCH(Places!E$1,Hosts!$1:$1,0))</f>
        <v>1</v>
      </c>
      <c r="F2797" s="87">
        <f>INDEX(Hosts!$A:$O,MATCH(Places!$C2797,Hosts!$A:$A,0),MATCH(Places!F$1,Hosts!$1:$1,0))</f>
        <v>1</v>
      </c>
      <c r="G2797" s="17" t="str">
        <f>INDEX(Hosts!$A:$O,MATCH(Places!$C2797,Hosts!$A:$A,0),MATCH(Places!G$1,Hosts!$1:$1,0))</f>
        <v>Yes</v>
      </c>
      <c r="H2797" s="17">
        <v>7</v>
      </c>
      <c r="I2797" s="17" t="str">
        <f>INDEX(Neighborhoods!$A:$C,MATCH(Places!$H2797,Neighborhoods!$A:$A,0),MATCH(Places!I$1,Neighborhoods!$1:$1,0))</f>
        <v>Brooklyn</v>
      </c>
      <c r="J2797" s="17" t="str">
        <f>INDEX(Neighborhoods!$A:$C,MATCH(Places!$H2797,Neighborhoods!$A:$A,0),MATCH(Places!J$1,Neighborhoods!$1:$1,0))</f>
        <v>Bedford-Stuyvesant</v>
      </c>
      <c r="K2797" s="17" t="s">
        <v>11822</v>
      </c>
      <c r="L2797" s="17" t="str">
        <f t="shared" si="172"/>
        <v>No</v>
      </c>
      <c r="M2797" s="17">
        <v>4</v>
      </c>
      <c r="N2797" s="17" t="str" cm="1">
        <f t="array" ref="N2797">_xlfn.IFS(M2797&lt;=2,"Small",M2797&lt;=5,"Medium",M2797&gt;5,"Large")</f>
        <v>Medium</v>
      </c>
      <c r="O2797" s="65">
        <v>68</v>
      </c>
      <c r="P2797" s="87">
        <f t="shared" si="173"/>
        <v>0.03</v>
      </c>
      <c r="Q2797" s="68">
        <v>4.83</v>
      </c>
      <c r="R2797" s="68" t="str" cm="1">
        <f t="array" ref="R2797">_xlfn.SWITCH(ROUND(Q2797,0),5,"Excellent",4,"Good",3,"Ok","Bad")</f>
        <v>Excellent</v>
      </c>
      <c r="S2797" s="17">
        <v>103</v>
      </c>
      <c r="T2797" s="17" t="str">
        <f t="shared" si="174"/>
        <v>Yes</v>
      </c>
      <c r="U2797" s="82">
        <v>42946</v>
      </c>
      <c r="V2797" s="82">
        <v>43985</v>
      </c>
      <c r="W2797" s="17">
        <v>11</v>
      </c>
      <c r="X2797" s="17" t="str">
        <f t="shared" si="175"/>
        <v>Active</v>
      </c>
      <c r="Y2797" s="17" t="s">
        <v>15616</v>
      </c>
      <c r="Z2797" s="17"/>
    </row>
    <row r="2798" spans="1:26" x14ac:dyDescent="0.25">
      <c r="A2798">
        <v>2797</v>
      </c>
      <c r="B2798" s="17" t="s">
        <v>2046</v>
      </c>
      <c r="C2798" s="17">
        <v>2885</v>
      </c>
      <c r="D2798" s="17" t="str">
        <f>INDEX(Hosts!$A:$O,MATCH(Places!$C2798,Hosts!$A:$A,0),MATCH(Places!D$1,Hosts!$1:$1,0))</f>
        <v>Within a few hours</v>
      </c>
      <c r="E2798" s="87">
        <f>INDEX(Hosts!$A:$O,MATCH(Places!$C2798,Hosts!$A:$A,0),MATCH(Places!E$1,Hosts!$1:$1,0))</f>
        <v>0.97</v>
      </c>
      <c r="F2798" s="87">
        <f>INDEX(Hosts!$A:$O,MATCH(Places!$C2798,Hosts!$A:$A,0),MATCH(Places!F$1,Hosts!$1:$1,0))</f>
        <v>0.97</v>
      </c>
      <c r="G2798" s="17" t="str">
        <f>INDEX(Hosts!$A:$O,MATCH(Places!$C2798,Hosts!$A:$A,0),MATCH(Places!G$1,Hosts!$1:$1,0))</f>
        <v>No</v>
      </c>
      <c r="H2798" s="17">
        <v>16</v>
      </c>
      <c r="I2798" s="17" t="str">
        <f>INDEX(Neighborhoods!$A:$C,MATCH(Places!$H2798,Neighborhoods!$A:$A,0),MATCH(Places!I$1,Neighborhoods!$1:$1,0))</f>
        <v>Manhattan</v>
      </c>
      <c r="J2798" s="17" t="str">
        <f>INDEX(Neighborhoods!$A:$C,MATCH(Places!$H2798,Neighborhoods!$A:$A,0),MATCH(Places!J$1,Neighborhoods!$1:$1,0))</f>
        <v>Harlem</v>
      </c>
      <c r="K2798" s="17" t="s">
        <v>11822</v>
      </c>
      <c r="L2798" s="17" t="str">
        <f t="shared" si="172"/>
        <v>No</v>
      </c>
      <c r="M2798" s="17">
        <v>4</v>
      </c>
      <c r="N2798" s="17" t="str" cm="1">
        <f t="array" ref="N2798">_xlfn.IFS(M2798&lt;=2,"Small",M2798&lt;=5,"Medium",M2798&gt;5,"Large")</f>
        <v>Medium</v>
      </c>
      <c r="O2798" s="65">
        <v>239</v>
      </c>
      <c r="P2798" s="87">
        <f t="shared" si="173"/>
        <v>0.04</v>
      </c>
      <c r="Q2798" s="68">
        <v>4.74</v>
      </c>
      <c r="R2798" s="68" t="str" cm="1">
        <f t="array" ref="R2798">_xlfn.SWITCH(ROUND(Q2798,0),5,"Excellent",4,"Good",3,"Ok","Bad")</f>
        <v>Excellent</v>
      </c>
      <c r="S2798" s="17">
        <v>183</v>
      </c>
      <c r="T2798" s="17" t="str">
        <f t="shared" si="174"/>
        <v>No</v>
      </c>
      <c r="U2798" s="82">
        <v>42912</v>
      </c>
      <c r="V2798" s="82">
        <v>44046</v>
      </c>
      <c r="W2798" s="17">
        <v>342</v>
      </c>
      <c r="X2798" s="17" t="str">
        <f t="shared" si="175"/>
        <v>Active</v>
      </c>
      <c r="Y2798" s="17" t="s">
        <v>15615</v>
      </c>
      <c r="Z2798" s="17"/>
    </row>
    <row r="2799" spans="1:26" x14ac:dyDescent="0.25">
      <c r="A2799">
        <v>2798</v>
      </c>
      <c r="B2799" s="17" t="s">
        <v>2047</v>
      </c>
      <c r="C2799" s="17">
        <v>3279</v>
      </c>
      <c r="D2799" s="17" t="str">
        <f>INDEX(Hosts!$A:$O,MATCH(Places!$C2799,Hosts!$A:$A,0),MATCH(Places!D$1,Hosts!$1:$1,0))</f>
        <v>Within a few hours</v>
      </c>
      <c r="E2799" s="87">
        <f>INDEX(Hosts!$A:$O,MATCH(Places!$C2799,Hosts!$A:$A,0),MATCH(Places!E$1,Hosts!$1:$1,0))</f>
        <v>1</v>
      </c>
      <c r="F2799" s="87">
        <f>INDEX(Hosts!$A:$O,MATCH(Places!$C2799,Hosts!$A:$A,0),MATCH(Places!F$1,Hosts!$1:$1,0))</f>
        <v>1</v>
      </c>
      <c r="G2799" s="17" t="str">
        <f>INDEX(Hosts!$A:$O,MATCH(Places!$C2799,Hosts!$A:$A,0),MATCH(Places!G$1,Hosts!$1:$1,0))</f>
        <v>Yes</v>
      </c>
      <c r="H2799" s="17">
        <v>9</v>
      </c>
      <c r="I2799" s="17" t="str">
        <f>INDEX(Neighborhoods!$A:$C,MATCH(Places!$H2799,Neighborhoods!$A:$A,0),MATCH(Places!I$1,Neighborhoods!$1:$1,0))</f>
        <v>Brooklyn</v>
      </c>
      <c r="J2799" s="17" t="str">
        <f>INDEX(Neighborhoods!$A:$C,MATCH(Places!$H2799,Neighborhoods!$A:$A,0),MATCH(Places!J$1,Neighborhoods!$1:$1,0))</f>
        <v>Crown Heights</v>
      </c>
      <c r="K2799" s="17" t="s">
        <v>11822</v>
      </c>
      <c r="L2799" s="17" t="str">
        <f t="shared" si="172"/>
        <v>No</v>
      </c>
      <c r="M2799" s="17">
        <v>6</v>
      </c>
      <c r="N2799" s="17" t="str" cm="1">
        <f t="array" ref="N2799">_xlfn.IFS(M2799&lt;=2,"Small",M2799&lt;=5,"Medium",M2799&gt;5,"Large")</f>
        <v>Large</v>
      </c>
      <c r="O2799" s="65">
        <v>200</v>
      </c>
      <c r="P2799" s="87">
        <f t="shared" si="173"/>
        <v>0.04</v>
      </c>
      <c r="Q2799" s="68">
        <v>4.91</v>
      </c>
      <c r="R2799" s="68" t="str" cm="1">
        <f t="array" ref="R2799">_xlfn.SWITCH(ROUND(Q2799,0),5,"Excellent",4,"Good",3,"Ok","Bad")</f>
        <v>Excellent</v>
      </c>
      <c r="S2799" s="17">
        <v>75</v>
      </c>
      <c r="T2799" s="17" t="str">
        <f t="shared" si="174"/>
        <v>No</v>
      </c>
      <c r="U2799" s="82">
        <v>42925</v>
      </c>
      <c r="V2799" s="82">
        <v>43804</v>
      </c>
      <c r="W2799" s="17">
        <v>365</v>
      </c>
      <c r="X2799" s="17" t="str">
        <f t="shared" si="175"/>
        <v>Active</v>
      </c>
      <c r="Y2799" s="17" t="s">
        <v>15615</v>
      </c>
      <c r="Z2799" s="17"/>
    </row>
    <row r="2800" spans="1:26" x14ac:dyDescent="0.25">
      <c r="A2800">
        <v>2799</v>
      </c>
      <c r="B2800" s="17" t="s">
        <v>2048</v>
      </c>
      <c r="C2800" s="17">
        <v>2955</v>
      </c>
      <c r="D2800" s="17" t="str">
        <f>INDEX(Hosts!$A:$O,MATCH(Places!$C2800,Hosts!$A:$A,0),MATCH(Places!D$1,Hosts!$1:$1,0))</f>
        <v>A few days or more</v>
      </c>
      <c r="E2800" s="87">
        <f>INDEX(Hosts!$A:$O,MATCH(Places!$C2800,Hosts!$A:$A,0),MATCH(Places!E$1,Hosts!$1:$1,0))</f>
        <v>0.33</v>
      </c>
      <c r="F2800" s="87">
        <f>INDEX(Hosts!$A:$O,MATCH(Places!$C2800,Hosts!$A:$A,0),MATCH(Places!F$1,Hosts!$1:$1,0))</f>
        <v>1</v>
      </c>
      <c r="G2800" s="17" t="str">
        <f>INDEX(Hosts!$A:$O,MATCH(Places!$C2800,Hosts!$A:$A,0),MATCH(Places!G$1,Hosts!$1:$1,0))</f>
        <v>No</v>
      </c>
      <c r="H2800" s="17">
        <v>16</v>
      </c>
      <c r="I2800" s="17" t="str">
        <f>INDEX(Neighborhoods!$A:$C,MATCH(Places!$H2800,Neighborhoods!$A:$A,0),MATCH(Places!I$1,Neighborhoods!$1:$1,0))</f>
        <v>Manhattan</v>
      </c>
      <c r="J2800" s="17" t="str">
        <f>INDEX(Neighborhoods!$A:$C,MATCH(Places!$H2800,Neighborhoods!$A:$A,0),MATCH(Places!J$1,Neighborhoods!$1:$1,0))</f>
        <v>Harlem</v>
      </c>
      <c r="K2800" s="17" t="s">
        <v>1</v>
      </c>
      <c r="L2800" s="17" t="str">
        <f t="shared" si="172"/>
        <v>Yes</v>
      </c>
      <c r="M2800" s="17">
        <v>2</v>
      </c>
      <c r="N2800" s="17" t="str" cm="1">
        <f t="array" ref="N2800">_xlfn.IFS(M2800&lt;=2,"Small",M2800&lt;=5,"Medium",M2800&gt;5,"Large")</f>
        <v>Small</v>
      </c>
      <c r="O2800" s="65">
        <v>88</v>
      </c>
      <c r="P2800" s="87">
        <f t="shared" si="173"/>
        <v>0.03</v>
      </c>
      <c r="Q2800" s="68">
        <v>4.83</v>
      </c>
      <c r="R2800" s="68" t="str" cm="1">
        <f t="array" ref="R2800">_xlfn.SWITCH(ROUND(Q2800,0),5,"Excellent",4,"Good",3,"Ok","Bad")</f>
        <v>Excellent</v>
      </c>
      <c r="S2800" s="17">
        <v>86</v>
      </c>
      <c r="T2800" s="17" t="str">
        <f t="shared" si="174"/>
        <v>No</v>
      </c>
      <c r="U2800" s="82">
        <v>42918</v>
      </c>
      <c r="V2800" s="82">
        <v>43877</v>
      </c>
      <c r="W2800" s="17">
        <v>83</v>
      </c>
      <c r="X2800" s="17" t="str">
        <f t="shared" si="175"/>
        <v>Active</v>
      </c>
      <c r="Y2800" s="17" t="s">
        <v>15616</v>
      </c>
      <c r="Z2800" s="17"/>
    </row>
    <row r="2801" spans="1:26" x14ac:dyDescent="0.25">
      <c r="A2801">
        <v>2800</v>
      </c>
      <c r="B2801" s="17" t="s">
        <v>2049</v>
      </c>
      <c r="C2801" s="17">
        <v>2296</v>
      </c>
      <c r="D2801" s="17" t="str">
        <f>INDEX(Hosts!$A:$O,MATCH(Places!$C2801,Hosts!$A:$A,0),MATCH(Places!D$1,Hosts!$1:$1,0))</f>
        <v>Within a day</v>
      </c>
      <c r="E2801" s="87">
        <f>INDEX(Hosts!$A:$O,MATCH(Places!$C2801,Hosts!$A:$A,0),MATCH(Places!E$1,Hosts!$1:$1,0))</f>
        <v>1</v>
      </c>
      <c r="F2801" s="87">
        <f>INDEX(Hosts!$A:$O,MATCH(Places!$C2801,Hosts!$A:$A,0),MATCH(Places!F$1,Hosts!$1:$1,0))</f>
        <v>1</v>
      </c>
      <c r="G2801" s="17" t="str">
        <f>INDEX(Hosts!$A:$O,MATCH(Places!$C2801,Hosts!$A:$A,0),MATCH(Places!G$1,Hosts!$1:$1,0))</f>
        <v>Yes</v>
      </c>
      <c r="H2801" s="17">
        <v>14</v>
      </c>
      <c r="I2801" s="17" t="str">
        <f>INDEX(Neighborhoods!$A:$C,MATCH(Places!$H2801,Neighborhoods!$A:$A,0),MATCH(Places!I$1,Neighborhoods!$1:$1,0))</f>
        <v>Manhattan</v>
      </c>
      <c r="J2801" s="17" t="str">
        <f>INDEX(Neighborhoods!$A:$C,MATCH(Places!$H2801,Neighborhoods!$A:$A,0),MATCH(Places!J$1,Neighborhoods!$1:$1,0))</f>
        <v>East Harlem</v>
      </c>
      <c r="K2801" s="17" t="s">
        <v>11822</v>
      </c>
      <c r="L2801" s="17" t="str">
        <f t="shared" si="172"/>
        <v>No</v>
      </c>
      <c r="M2801" s="17">
        <v>4</v>
      </c>
      <c r="N2801" s="17" t="str" cm="1">
        <f t="array" ref="N2801">_xlfn.IFS(M2801&lt;=2,"Small",M2801&lt;=5,"Medium",M2801&gt;5,"Large")</f>
        <v>Medium</v>
      </c>
      <c r="O2801" s="65">
        <v>145</v>
      </c>
      <c r="P2801" s="87">
        <f t="shared" si="173"/>
        <v>0.03</v>
      </c>
      <c r="Q2801" s="68">
        <v>4.76</v>
      </c>
      <c r="R2801" s="68" t="str" cm="1">
        <f t="array" ref="R2801">_xlfn.SWITCH(ROUND(Q2801,0),5,"Excellent",4,"Good",3,"Ok","Bad")</f>
        <v>Excellent</v>
      </c>
      <c r="S2801" s="17">
        <v>117</v>
      </c>
      <c r="T2801" s="17" t="str">
        <f t="shared" si="174"/>
        <v>No</v>
      </c>
      <c r="U2801" s="82">
        <v>42954</v>
      </c>
      <c r="V2801" s="82">
        <v>43901</v>
      </c>
      <c r="W2801" s="17">
        <v>353</v>
      </c>
      <c r="X2801" s="17" t="str">
        <f t="shared" si="175"/>
        <v>Active</v>
      </c>
      <c r="Y2801" s="17" t="s">
        <v>15616</v>
      </c>
      <c r="Z2801" s="17"/>
    </row>
    <row r="2802" spans="1:26" x14ac:dyDescent="0.25">
      <c r="A2802">
        <v>2801</v>
      </c>
      <c r="B2802" s="17" t="s">
        <v>2050</v>
      </c>
      <c r="C2802" s="17">
        <v>1307</v>
      </c>
      <c r="D2802" s="17" t="str">
        <f>INDEX(Hosts!$A:$O,MATCH(Places!$C2802,Hosts!$A:$A,0),MATCH(Places!D$1,Hosts!$1:$1,0))</f>
        <v>Within a day</v>
      </c>
      <c r="E2802" s="87">
        <f>INDEX(Hosts!$A:$O,MATCH(Places!$C2802,Hosts!$A:$A,0),MATCH(Places!E$1,Hosts!$1:$1,0))</f>
        <v>1</v>
      </c>
      <c r="F2802" s="87">
        <f>INDEX(Hosts!$A:$O,MATCH(Places!$C2802,Hosts!$A:$A,0),MATCH(Places!F$1,Hosts!$1:$1,0))</f>
        <v>0.61</v>
      </c>
      <c r="G2802" s="17" t="str">
        <f>INDEX(Hosts!$A:$O,MATCH(Places!$C2802,Hosts!$A:$A,0),MATCH(Places!G$1,Hosts!$1:$1,0))</f>
        <v>No</v>
      </c>
      <c r="H2802" s="17">
        <v>12</v>
      </c>
      <c r="I2802" s="17" t="str">
        <f>INDEX(Neighborhoods!$A:$C,MATCH(Places!$H2802,Neighborhoods!$A:$A,0),MATCH(Places!I$1,Neighborhoods!$1:$1,0))</f>
        <v>Brooklyn</v>
      </c>
      <c r="J2802" s="17" t="str">
        <f>INDEX(Neighborhoods!$A:$C,MATCH(Places!$H2802,Neighborhoods!$A:$A,0),MATCH(Places!J$1,Neighborhoods!$1:$1,0))</f>
        <v>Williamsburg</v>
      </c>
      <c r="K2802" s="17" t="s">
        <v>11822</v>
      </c>
      <c r="L2802" s="17" t="str">
        <f t="shared" si="172"/>
        <v>No</v>
      </c>
      <c r="M2802" s="17">
        <v>4</v>
      </c>
      <c r="N2802" s="17" t="str" cm="1">
        <f t="array" ref="N2802">_xlfn.IFS(M2802&lt;=2,"Small",M2802&lt;=5,"Medium",M2802&gt;5,"Large")</f>
        <v>Medium</v>
      </c>
      <c r="O2802" s="65">
        <v>295</v>
      </c>
      <c r="P2802" s="87">
        <f t="shared" si="173"/>
        <v>0.04</v>
      </c>
      <c r="Q2802" s="68">
        <v>4.9400000000000004</v>
      </c>
      <c r="R2802" s="68" t="str" cm="1">
        <f t="array" ref="R2802">_xlfn.SWITCH(ROUND(Q2802,0),5,"Excellent",4,"Good",3,"Ok","Bad")</f>
        <v>Excellent</v>
      </c>
      <c r="S2802" s="17">
        <v>17</v>
      </c>
      <c r="T2802" s="17" t="str">
        <f t="shared" si="174"/>
        <v>No</v>
      </c>
      <c r="U2802" s="82">
        <v>42960</v>
      </c>
      <c r="V2802" s="82">
        <v>43863</v>
      </c>
      <c r="W2802" s="17">
        <v>167</v>
      </c>
      <c r="X2802" s="17" t="str">
        <f t="shared" si="175"/>
        <v>Active</v>
      </c>
      <c r="Y2802" s="17" t="s">
        <v>15615</v>
      </c>
      <c r="Z2802" s="17"/>
    </row>
    <row r="2803" spans="1:26" x14ac:dyDescent="0.25">
      <c r="A2803">
        <v>2802</v>
      </c>
      <c r="B2803" s="17" t="s">
        <v>2051</v>
      </c>
      <c r="C2803" s="17">
        <v>2620</v>
      </c>
      <c r="D2803" s="17" t="str">
        <f>INDEX(Hosts!$A:$O,MATCH(Places!$C2803,Hosts!$A:$A,0),MATCH(Places!D$1,Hosts!$1:$1,0))</f>
        <v>Within a day</v>
      </c>
      <c r="E2803" s="87">
        <f>INDEX(Hosts!$A:$O,MATCH(Places!$C2803,Hosts!$A:$A,0),MATCH(Places!E$1,Hosts!$1:$1,0))</f>
        <v>1</v>
      </c>
      <c r="F2803" s="87">
        <f>INDEX(Hosts!$A:$O,MATCH(Places!$C2803,Hosts!$A:$A,0),MATCH(Places!F$1,Hosts!$1:$1,0))</f>
        <v>0.75</v>
      </c>
      <c r="G2803" s="17" t="str">
        <f>INDEX(Hosts!$A:$O,MATCH(Places!$C2803,Hosts!$A:$A,0),MATCH(Places!G$1,Hosts!$1:$1,0))</f>
        <v>Yes</v>
      </c>
      <c r="H2803" s="17">
        <v>8</v>
      </c>
      <c r="I2803" s="17" t="str">
        <f>INDEX(Neighborhoods!$A:$C,MATCH(Places!$H2803,Neighborhoods!$A:$A,0),MATCH(Places!I$1,Neighborhoods!$1:$1,0))</f>
        <v>Brooklyn</v>
      </c>
      <c r="J2803" s="17" t="str">
        <f>INDEX(Neighborhoods!$A:$C,MATCH(Places!$H2803,Neighborhoods!$A:$A,0),MATCH(Places!J$1,Neighborhoods!$1:$1,0))</f>
        <v>Bushwick</v>
      </c>
      <c r="K2803" s="17" t="s">
        <v>1</v>
      </c>
      <c r="L2803" s="17" t="str">
        <f t="shared" si="172"/>
        <v>Yes</v>
      </c>
      <c r="M2803" s="17">
        <v>2</v>
      </c>
      <c r="N2803" s="17" t="str" cm="1">
        <f t="array" ref="N2803">_xlfn.IFS(M2803&lt;=2,"Small",M2803&lt;=5,"Medium",M2803&gt;5,"Large")</f>
        <v>Small</v>
      </c>
      <c r="O2803" s="65">
        <v>60</v>
      </c>
      <c r="P2803" s="87">
        <f t="shared" si="173"/>
        <v>0.03</v>
      </c>
      <c r="Q2803" s="68">
        <v>5</v>
      </c>
      <c r="R2803" s="68" t="str" cm="1">
        <f t="array" ref="R2803">_xlfn.SWITCH(ROUND(Q2803,0),5,"Excellent",4,"Good",3,"Ok","Bad")</f>
        <v>Excellent</v>
      </c>
      <c r="S2803" s="17">
        <v>4</v>
      </c>
      <c r="T2803" s="17" t="str">
        <f t="shared" si="174"/>
        <v>No</v>
      </c>
      <c r="U2803" s="82">
        <v>43255</v>
      </c>
      <c r="V2803" s="82">
        <v>43647</v>
      </c>
      <c r="W2803" s="17">
        <v>0</v>
      </c>
      <c r="X2803" s="17" t="str">
        <f t="shared" si="175"/>
        <v>Inactive</v>
      </c>
      <c r="Y2803" s="17" t="s">
        <v>15615</v>
      </c>
      <c r="Z2803" s="17"/>
    </row>
    <row r="2804" spans="1:26" x14ac:dyDescent="0.25">
      <c r="A2804">
        <v>2803</v>
      </c>
      <c r="B2804" s="17" t="s">
        <v>2052</v>
      </c>
      <c r="C2804" s="17">
        <v>3284</v>
      </c>
      <c r="D2804" s="17" t="str">
        <f>INDEX(Hosts!$A:$O,MATCH(Places!$C2804,Hosts!$A:$A,0),MATCH(Places!D$1,Hosts!$1:$1,0))</f>
        <v>A few days or more</v>
      </c>
      <c r="E2804" s="87">
        <f>INDEX(Hosts!$A:$O,MATCH(Places!$C2804,Hosts!$A:$A,0),MATCH(Places!E$1,Hosts!$1:$1,0))</f>
        <v>0</v>
      </c>
      <c r="F2804" s="87">
        <f>INDEX(Hosts!$A:$O,MATCH(Places!$C2804,Hosts!$A:$A,0),MATCH(Places!F$1,Hosts!$1:$1,0))</f>
        <v>0.52</v>
      </c>
      <c r="G2804" s="17" t="str">
        <f>INDEX(Hosts!$A:$O,MATCH(Places!$C2804,Hosts!$A:$A,0),MATCH(Places!G$1,Hosts!$1:$1,0))</f>
        <v>Yes</v>
      </c>
      <c r="H2804" s="17">
        <v>13</v>
      </c>
      <c r="I2804" s="17" t="str">
        <f>INDEX(Neighborhoods!$A:$C,MATCH(Places!$H2804,Neighborhoods!$A:$A,0),MATCH(Places!I$1,Neighborhoods!$1:$1,0))</f>
        <v>Manhattan</v>
      </c>
      <c r="J2804" s="17" t="str">
        <f>INDEX(Neighborhoods!$A:$C,MATCH(Places!$H2804,Neighborhoods!$A:$A,0),MATCH(Places!J$1,Neighborhoods!$1:$1,0))</f>
        <v>Chelsea</v>
      </c>
      <c r="K2804" s="17" t="s">
        <v>1</v>
      </c>
      <c r="L2804" s="17" t="str">
        <f t="shared" si="172"/>
        <v>Yes</v>
      </c>
      <c r="M2804" s="17">
        <v>1</v>
      </c>
      <c r="N2804" s="17" t="str" cm="1">
        <f t="array" ref="N2804">_xlfn.IFS(M2804&lt;=2,"Small",M2804&lt;=5,"Medium",M2804&gt;5,"Large")</f>
        <v>Small</v>
      </c>
      <c r="O2804" s="65">
        <v>49</v>
      </c>
      <c r="P2804" s="87">
        <f t="shared" si="173"/>
        <v>0.03</v>
      </c>
      <c r="Q2804" s="68">
        <v>4.91</v>
      </c>
      <c r="R2804" s="68" t="str" cm="1">
        <f t="array" ref="R2804">_xlfn.SWITCH(ROUND(Q2804,0),5,"Excellent",4,"Good",3,"Ok","Bad")</f>
        <v>Excellent</v>
      </c>
      <c r="S2804" s="17">
        <v>54</v>
      </c>
      <c r="T2804" s="17" t="str">
        <f t="shared" si="174"/>
        <v>No</v>
      </c>
      <c r="U2804" s="82">
        <v>42921</v>
      </c>
      <c r="V2804" s="82">
        <v>43811</v>
      </c>
      <c r="W2804" s="17">
        <v>0</v>
      </c>
      <c r="X2804" s="17" t="str">
        <f t="shared" si="175"/>
        <v>Inactive</v>
      </c>
      <c r="Y2804" s="17" t="s">
        <v>15615</v>
      </c>
      <c r="Z2804" s="17"/>
    </row>
    <row r="2805" spans="1:26" x14ac:dyDescent="0.25">
      <c r="A2805">
        <v>2804</v>
      </c>
      <c r="B2805" s="17" t="s">
        <v>2053</v>
      </c>
      <c r="C2805" s="17">
        <v>2856</v>
      </c>
      <c r="D2805" s="17" t="str">
        <f>INDEX(Hosts!$A:$O,MATCH(Places!$C2805,Hosts!$A:$A,0),MATCH(Places!D$1,Hosts!$1:$1,0))</f>
        <v>Within an hour</v>
      </c>
      <c r="E2805" s="87">
        <f>INDEX(Hosts!$A:$O,MATCH(Places!$C2805,Hosts!$A:$A,0),MATCH(Places!E$1,Hosts!$1:$1,0))</f>
        <v>1</v>
      </c>
      <c r="F2805" s="87">
        <f>INDEX(Hosts!$A:$O,MATCH(Places!$C2805,Hosts!$A:$A,0),MATCH(Places!F$1,Hosts!$1:$1,0))</f>
        <v>0.99</v>
      </c>
      <c r="G2805" s="17" t="str">
        <f>INDEX(Hosts!$A:$O,MATCH(Places!$C2805,Hosts!$A:$A,0),MATCH(Places!G$1,Hosts!$1:$1,0))</f>
        <v>No</v>
      </c>
      <c r="H2805" s="17">
        <v>9</v>
      </c>
      <c r="I2805" s="17" t="str">
        <f>INDEX(Neighborhoods!$A:$C,MATCH(Places!$H2805,Neighborhoods!$A:$A,0),MATCH(Places!I$1,Neighborhoods!$1:$1,0))</f>
        <v>Brooklyn</v>
      </c>
      <c r="J2805" s="17" t="str">
        <f>INDEX(Neighborhoods!$A:$C,MATCH(Places!$H2805,Neighborhoods!$A:$A,0),MATCH(Places!J$1,Neighborhoods!$1:$1,0))</f>
        <v>Crown Heights</v>
      </c>
      <c r="K2805" s="17" t="s">
        <v>11822</v>
      </c>
      <c r="L2805" s="17" t="str">
        <f t="shared" si="172"/>
        <v>No</v>
      </c>
      <c r="M2805" s="17">
        <v>5</v>
      </c>
      <c r="N2805" s="17" t="str" cm="1">
        <f t="array" ref="N2805">_xlfn.IFS(M2805&lt;=2,"Small",M2805&lt;=5,"Medium",M2805&gt;5,"Large")</f>
        <v>Medium</v>
      </c>
      <c r="O2805" s="65">
        <v>88</v>
      </c>
      <c r="P2805" s="87">
        <f t="shared" si="173"/>
        <v>0.03</v>
      </c>
      <c r="Q2805" s="68">
        <v>4.75</v>
      </c>
      <c r="R2805" s="68" t="str" cm="1">
        <f t="array" ref="R2805">_xlfn.SWITCH(ROUND(Q2805,0),5,"Excellent",4,"Good",3,"Ok","Bad")</f>
        <v>Excellent</v>
      </c>
      <c r="S2805" s="17">
        <v>44</v>
      </c>
      <c r="T2805" s="17" t="str">
        <f t="shared" si="174"/>
        <v>No</v>
      </c>
      <c r="U2805" s="82">
        <v>42965</v>
      </c>
      <c r="V2805" s="82">
        <v>44040</v>
      </c>
      <c r="W2805" s="17">
        <v>84</v>
      </c>
      <c r="X2805" s="17" t="str">
        <f t="shared" si="175"/>
        <v>Active</v>
      </c>
      <c r="Y2805" s="17" t="s">
        <v>15616</v>
      </c>
      <c r="Z2805" s="17"/>
    </row>
    <row r="2806" spans="1:26" x14ac:dyDescent="0.25">
      <c r="A2806">
        <v>2805</v>
      </c>
      <c r="B2806" s="17" t="s">
        <v>2054</v>
      </c>
      <c r="C2806" s="17">
        <v>2968</v>
      </c>
      <c r="D2806" s="17" t="str">
        <f>INDEX(Hosts!$A:$O,MATCH(Places!$C2806,Hosts!$A:$A,0),MATCH(Places!D$1,Hosts!$1:$1,0))</f>
        <v>Within a day</v>
      </c>
      <c r="E2806" s="87">
        <f>INDEX(Hosts!$A:$O,MATCH(Places!$C2806,Hosts!$A:$A,0),MATCH(Places!E$1,Hosts!$1:$1,0))</f>
        <v>0.5</v>
      </c>
      <c r="F2806" s="87">
        <f>INDEX(Hosts!$A:$O,MATCH(Places!$C2806,Hosts!$A:$A,0),MATCH(Places!F$1,Hosts!$1:$1,0))</f>
        <v>1</v>
      </c>
      <c r="G2806" s="17" t="str">
        <f>INDEX(Hosts!$A:$O,MATCH(Places!$C2806,Hosts!$A:$A,0),MATCH(Places!G$1,Hosts!$1:$1,0))</f>
        <v>No</v>
      </c>
      <c r="H2806" s="17">
        <v>15</v>
      </c>
      <c r="I2806" s="17" t="str">
        <f>INDEX(Neighborhoods!$A:$C,MATCH(Places!$H2806,Neighborhoods!$A:$A,0),MATCH(Places!I$1,Neighborhoods!$1:$1,0))</f>
        <v>Manhattan</v>
      </c>
      <c r="J2806" s="17" t="str">
        <f>INDEX(Neighborhoods!$A:$C,MATCH(Places!$H2806,Neighborhoods!$A:$A,0),MATCH(Places!J$1,Neighborhoods!$1:$1,0))</f>
        <v>East Village</v>
      </c>
      <c r="K2806" s="17" t="s">
        <v>1</v>
      </c>
      <c r="L2806" s="17" t="str">
        <f t="shared" si="172"/>
        <v>Yes</v>
      </c>
      <c r="M2806" s="17">
        <v>1</v>
      </c>
      <c r="N2806" s="17" t="str" cm="1">
        <f t="array" ref="N2806">_xlfn.IFS(M2806&lt;=2,"Small",M2806&lt;=5,"Medium",M2806&gt;5,"Large")</f>
        <v>Small</v>
      </c>
      <c r="O2806" s="65">
        <v>87</v>
      </c>
      <c r="P2806" s="87">
        <f t="shared" si="173"/>
        <v>0.03</v>
      </c>
      <c r="Q2806" s="68">
        <v>4.68</v>
      </c>
      <c r="R2806" s="68" t="str" cm="1">
        <f t="array" ref="R2806">_xlfn.SWITCH(ROUND(Q2806,0),5,"Excellent",4,"Good",3,"Ok","Bad")</f>
        <v>Excellent</v>
      </c>
      <c r="S2806" s="17">
        <v>34</v>
      </c>
      <c r="T2806" s="17" t="str">
        <f t="shared" si="174"/>
        <v>No</v>
      </c>
      <c r="U2806" s="82">
        <v>42973</v>
      </c>
      <c r="V2806" s="82">
        <v>43908</v>
      </c>
      <c r="W2806" s="17">
        <v>0</v>
      </c>
      <c r="X2806" s="17" t="str">
        <f t="shared" si="175"/>
        <v>Inactive</v>
      </c>
      <c r="Y2806" s="17" t="s">
        <v>15615</v>
      </c>
      <c r="Z2806" s="17"/>
    </row>
    <row r="2807" spans="1:26" x14ac:dyDescent="0.25">
      <c r="A2807">
        <v>2806</v>
      </c>
      <c r="B2807" s="17" t="s">
        <v>13901</v>
      </c>
      <c r="C2807" s="17">
        <v>3286</v>
      </c>
      <c r="D2807" s="17" t="str">
        <f>INDEX(Hosts!$A:$O,MATCH(Places!$C2807,Hosts!$A:$A,0),MATCH(Places!D$1,Hosts!$1:$1,0))</f>
        <v>Within a few hours</v>
      </c>
      <c r="E2807" s="87">
        <f>INDEX(Hosts!$A:$O,MATCH(Places!$C2807,Hosts!$A:$A,0),MATCH(Places!E$1,Hosts!$1:$1,0))</f>
        <v>1</v>
      </c>
      <c r="F2807" s="87">
        <f>INDEX(Hosts!$A:$O,MATCH(Places!$C2807,Hosts!$A:$A,0),MATCH(Places!F$1,Hosts!$1:$1,0))</f>
        <v>0.97</v>
      </c>
      <c r="G2807" s="17" t="str">
        <f>INDEX(Hosts!$A:$O,MATCH(Places!$C2807,Hosts!$A:$A,0),MATCH(Places!G$1,Hosts!$1:$1,0))</f>
        <v>Yes</v>
      </c>
      <c r="H2807" s="17">
        <v>7</v>
      </c>
      <c r="I2807" s="17" t="str">
        <f>INDEX(Neighborhoods!$A:$C,MATCH(Places!$H2807,Neighborhoods!$A:$A,0),MATCH(Places!I$1,Neighborhoods!$1:$1,0))</f>
        <v>Brooklyn</v>
      </c>
      <c r="J2807" s="17" t="str">
        <f>INDEX(Neighborhoods!$A:$C,MATCH(Places!$H2807,Neighborhoods!$A:$A,0),MATCH(Places!J$1,Neighborhoods!$1:$1,0))</f>
        <v>Bedford-Stuyvesant</v>
      </c>
      <c r="K2807" s="17" t="s">
        <v>11822</v>
      </c>
      <c r="L2807" s="17" t="str">
        <f t="shared" si="172"/>
        <v>No</v>
      </c>
      <c r="M2807" s="17">
        <v>11</v>
      </c>
      <c r="N2807" s="17" t="str" cm="1">
        <f t="array" ref="N2807">_xlfn.IFS(M2807&lt;=2,"Small",M2807&lt;=5,"Medium",M2807&gt;5,"Large")</f>
        <v>Large</v>
      </c>
      <c r="O2807" s="65">
        <v>218</v>
      </c>
      <c r="P2807" s="87">
        <f t="shared" si="173"/>
        <v>0.04</v>
      </c>
      <c r="Q2807" s="68">
        <v>4.83</v>
      </c>
      <c r="R2807" s="68" t="str" cm="1">
        <f t="array" ref="R2807">_xlfn.SWITCH(ROUND(Q2807,0),5,"Excellent",4,"Good",3,"Ok","Bad")</f>
        <v>Excellent</v>
      </c>
      <c r="S2807" s="17">
        <v>135</v>
      </c>
      <c r="T2807" s="17" t="str">
        <f t="shared" si="174"/>
        <v>Yes</v>
      </c>
      <c r="U2807" s="82">
        <v>42925</v>
      </c>
      <c r="V2807" s="82">
        <v>43908</v>
      </c>
      <c r="W2807" s="17">
        <v>132</v>
      </c>
      <c r="X2807" s="17" t="str">
        <f t="shared" si="175"/>
        <v>Active</v>
      </c>
      <c r="Y2807" s="17" t="s">
        <v>15615</v>
      </c>
      <c r="Z2807" s="17"/>
    </row>
    <row r="2808" spans="1:26" x14ac:dyDescent="0.25">
      <c r="A2808">
        <v>2807</v>
      </c>
      <c r="B2808" s="17" t="s">
        <v>13901</v>
      </c>
      <c r="C2808" s="17">
        <v>3286</v>
      </c>
      <c r="D2808" s="17" t="str">
        <f>INDEX(Hosts!$A:$O,MATCH(Places!$C2808,Hosts!$A:$A,0),MATCH(Places!D$1,Hosts!$1:$1,0))</f>
        <v>Within a few hours</v>
      </c>
      <c r="E2808" s="87">
        <f>INDEX(Hosts!$A:$O,MATCH(Places!$C2808,Hosts!$A:$A,0),MATCH(Places!E$1,Hosts!$1:$1,0))</f>
        <v>1</v>
      </c>
      <c r="F2808" s="87">
        <f>INDEX(Hosts!$A:$O,MATCH(Places!$C2808,Hosts!$A:$A,0),MATCH(Places!F$1,Hosts!$1:$1,0))</f>
        <v>0.97</v>
      </c>
      <c r="G2808" s="17" t="str">
        <f>INDEX(Hosts!$A:$O,MATCH(Places!$C2808,Hosts!$A:$A,0),MATCH(Places!G$1,Hosts!$1:$1,0))</f>
        <v>Yes</v>
      </c>
      <c r="H2808" s="17">
        <v>7</v>
      </c>
      <c r="I2808" s="17" t="str">
        <f>INDEX(Neighborhoods!$A:$C,MATCH(Places!$H2808,Neighborhoods!$A:$A,0),MATCH(Places!I$1,Neighborhoods!$1:$1,0))</f>
        <v>Brooklyn</v>
      </c>
      <c r="J2808" s="17" t="str">
        <f>INDEX(Neighborhoods!$A:$C,MATCH(Places!$H2808,Neighborhoods!$A:$A,0),MATCH(Places!J$1,Neighborhoods!$1:$1,0))</f>
        <v>Bedford-Stuyvesant</v>
      </c>
      <c r="K2808" s="17" t="s">
        <v>11822</v>
      </c>
      <c r="L2808" s="17" t="str">
        <f t="shared" si="172"/>
        <v>No</v>
      </c>
      <c r="M2808" s="17">
        <v>11</v>
      </c>
      <c r="N2808" s="17" t="str" cm="1">
        <f t="array" ref="N2808">_xlfn.IFS(M2808&lt;=2,"Small",M2808&lt;=5,"Medium",M2808&gt;5,"Large")</f>
        <v>Large</v>
      </c>
      <c r="O2808" s="65">
        <v>218</v>
      </c>
      <c r="P2808" s="87">
        <f t="shared" si="173"/>
        <v>0.04</v>
      </c>
      <c r="Q2808" s="68">
        <v>4.99</v>
      </c>
      <c r="R2808" s="68" t="str" cm="1">
        <f t="array" ref="R2808">_xlfn.SWITCH(ROUND(Q2808,0),5,"Excellent",4,"Good",3,"Ok","Bad")</f>
        <v>Excellent</v>
      </c>
      <c r="S2808" s="17">
        <v>149</v>
      </c>
      <c r="T2808" s="17" t="str">
        <f t="shared" si="174"/>
        <v>Yes</v>
      </c>
      <c r="U2808" s="82">
        <v>42982</v>
      </c>
      <c r="V2808" s="82">
        <v>44045</v>
      </c>
      <c r="W2808" s="17">
        <v>138</v>
      </c>
      <c r="X2808" s="17" t="str">
        <f t="shared" si="175"/>
        <v>Active</v>
      </c>
      <c r="Y2808" s="17" t="s">
        <v>15615</v>
      </c>
      <c r="Z2808" s="17"/>
    </row>
    <row r="2809" spans="1:26" x14ac:dyDescent="0.25">
      <c r="A2809">
        <v>2808</v>
      </c>
      <c r="B2809" s="17" t="s">
        <v>2055</v>
      </c>
      <c r="C2809" s="17">
        <v>15</v>
      </c>
      <c r="D2809" s="17" t="str">
        <f>INDEX(Hosts!$A:$O,MATCH(Places!$C2809,Hosts!$A:$A,0),MATCH(Places!D$1,Hosts!$1:$1,0))</f>
        <v>Within a few hours</v>
      </c>
      <c r="E2809" s="87">
        <f>INDEX(Hosts!$A:$O,MATCH(Places!$C2809,Hosts!$A:$A,0),MATCH(Places!E$1,Hosts!$1:$1,0))</f>
        <v>1</v>
      </c>
      <c r="F2809" s="87">
        <f>INDEX(Hosts!$A:$O,MATCH(Places!$C2809,Hosts!$A:$A,0),MATCH(Places!F$1,Hosts!$1:$1,0))</f>
        <v>0.91</v>
      </c>
      <c r="G2809" s="17" t="str">
        <f>INDEX(Hosts!$A:$O,MATCH(Places!$C2809,Hosts!$A:$A,0),MATCH(Places!G$1,Hosts!$1:$1,0))</f>
        <v>No</v>
      </c>
      <c r="H2809" s="17">
        <v>15</v>
      </c>
      <c r="I2809" s="17" t="str">
        <f>INDEX(Neighborhoods!$A:$C,MATCH(Places!$H2809,Neighborhoods!$A:$A,0),MATCH(Places!I$1,Neighborhoods!$1:$1,0))</f>
        <v>Manhattan</v>
      </c>
      <c r="J2809" s="17" t="str">
        <f>INDEX(Neighborhoods!$A:$C,MATCH(Places!$H2809,Neighborhoods!$A:$A,0),MATCH(Places!J$1,Neighborhoods!$1:$1,0))</f>
        <v>East Village</v>
      </c>
      <c r="K2809" s="17" t="s">
        <v>1</v>
      </c>
      <c r="L2809" s="17" t="str">
        <f t="shared" si="172"/>
        <v>Yes</v>
      </c>
      <c r="M2809" s="17">
        <v>2</v>
      </c>
      <c r="N2809" s="17" t="str" cm="1">
        <f t="array" ref="N2809">_xlfn.IFS(M2809&lt;=2,"Small",M2809&lt;=5,"Medium",M2809&gt;5,"Large")</f>
        <v>Small</v>
      </c>
      <c r="O2809" s="65">
        <v>121</v>
      </c>
      <c r="P2809" s="87">
        <f t="shared" si="173"/>
        <v>0.03</v>
      </c>
      <c r="Q2809" s="68">
        <v>4.6399999999999997</v>
      </c>
      <c r="R2809" s="68" t="str" cm="1">
        <f t="array" ref="R2809">_xlfn.SWITCH(ROUND(Q2809,0),5,"Excellent",4,"Good",3,"Ok","Bad")</f>
        <v>Excellent</v>
      </c>
      <c r="S2809" s="17">
        <v>14</v>
      </c>
      <c r="T2809" s="17" t="str">
        <f t="shared" si="174"/>
        <v>No</v>
      </c>
      <c r="U2809" s="82">
        <v>42929</v>
      </c>
      <c r="V2809" s="82">
        <v>43884</v>
      </c>
      <c r="W2809" s="17">
        <v>90</v>
      </c>
      <c r="X2809" s="17" t="str">
        <f t="shared" si="175"/>
        <v>Active</v>
      </c>
      <c r="Y2809" s="17" t="s">
        <v>15615</v>
      </c>
      <c r="Z2809" s="17"/>
    </row>
    <row r="2810" spans="1:26" x14ac:dyDescent="0.25">
      <c r="A2810">
        <v>2809</v>
      </c>
      <c r="B2810" s="17" t="s">
        <v>14612</v>
      </c>
      <c r="C2810" s="17">
        <v>3287</v>
      </c>
      <c r="D2810" s="17" t="str">
        <f>INDEX(Hosts!$A:$O,MATCH(Places!$C2810,Hosts!$A:$A,0),MATCH(Places!D$1,Hosts!$1:$1,0))</f>
        <v>Within an hour</v>
      </c>
      <c r="E2810" s="87">
        <f>INDEX(Hosts!$A:$O,MATCH(Places!$C2810,Hosts!$A:$A,0),MATCH(Places!E$1,Hosts!$1:$1,0))</f>
        <v>1</v>
      </c>
      <c r="F2810" s="87">
        <f>INDEX(Hosts!$A:$O,MATCH(Places!$C2810,Hosts!$A:$A,0),MATCH(Places!F$1,Hosts!$1:$1,0))</f>
        <v>1</v>
      </c>
      <c r="G2810" s="17" t="str">
        <f>INDEX(Hosts!$A:$O,MATCH(Places!$C2810,Hosts!$A:$A,0),MATCH(Places!G$1,Hosts!$1:$1,0))</f>
        <v>Yes</v>
      </c>
      <c r="H2810" s="17">
        <v>20</v>
      </c>
      <c r="I2810" s="17" t="str">
        <f>INDEX(Neighborhoods!$A:$C,MATCH(Places!$H2810,Neighborhoods!$A:$A,0),MATCH(Places!I$1,Neighborhoods!$1:$1,0))</f>
        <v>Manhattan</v>
      </c>
      <c r="J2810" s="17" t="str">
        <f>INDEX(Neighborhoods!$A:$C,MATCH(Places!$H2810,Neighborhoods!$A:$A,0),MATCH(Places!J$1,Neighborhoods!$1:$1,0))</f>
        <v>Upper West Side</v>
      </c>
      <c r="K2810" s="17" t="s">
        <v>11822</v>
      </c>
      <c r="L2810" s="17" t="str">
        <f t="shared" si="172"/>
        <v>No</v>
      </c>
      <c r="M2810" s="17">
        <v>2</v>
      </c>
      <c r="N2810" s="17" t="str" cm="1">
        <f t="array" ref="N2810">_xlfn.IFS(M2810&lt;=2,"Small",M2810&lt;=5,"Medium",M2810&gt;5,"Large")</f>
        <v>Small</v>
      </c>
      <c r="O2810" s="65">
        <v>274</v>
      </c>
      <c r="P2810" s="87">
        <f t="shared" si="173"/>
        <v>0.04</v>
      </c>
      <c r="Q2810" s="68">
        <v>4.8099999999999996</v>
      </c>
      <c r="R2810" s="68" t="str" cm="1">
        <f t="array" ref="R2810">_xlfn.SWITCH(ROUND(Q2810,0),5,"Excellent",4,"Good",3,"Ok","Bad")</f>
        <v>Excellent</v>
      </c>
      <c r="S2810" s="17">
        <v>54</v>
      </c>
      <c r="T2810" s="17" t="str">
        <f t="shared" si="174"/>
        <v>No</v>
      </c>
      <c r="U2810" s="82">
        <v>42930</v>
      </c>
      <c r="V2810" s="82">
        <v>43923</v>
      </c>
      <c r="W2810" s="17">
        <v>126</v>
      </c>
      <c r="X2810" s="17" t="str">
        <f t="shared" si="175"/>
        <v>Active</v>
      </c>
      <c r="Y2810" s="17" t="s">
        <v>15615</v>
      </c>
      <c r="Z2810" s="17"/>
    </row>
    <row r="2811" spans="1:26" x14ac:dyDescent="0.25">
      <c r="A2811">
        <v>2810</v>
      </c>
      <c r="B2811" s="17" t="s">
        <v>2056</v>
      </c>
      <c r="C2811" s="17">
        <v>1280</v>
      </c>
      <c r="D2811" s="17" t="str">
        <f>INDEX(Hosts!$A:$O,MATCH(Places!$C2811,Hosts!$A:$A,0),MATCH(Places!D$1,Hosts!$1:$1,0))</f>
        <v>Within an hour</v>
      </c>
      <c r="E2811" s="87">
        <f>INDEX(Hosts!$A:$O,MATCH(Places!$C2811,Hosts!$A:$A,0),MATCH(Places!E$1,Hosts!$1:$1,0))</f>
        <v>0.98</v>
      </c>
      <c r="F2811" s="87">
        <f>INDEX(Hosts!$A:$O,MATCH(Places!$C2811,Hosts!$A:$A,0),MATCH(Places!F$1,Hosts!$1:$1,0))</f>
        <v>0.81</v>
      </c>
      <c r="G2811" s="17" t="str">
        <f>INDEX(Hosts!$A:$O,MATCH(Places!$C2811,Hosts!$A:$A,0),MATCH(Places!G$1,Hosts!$1:$1,0))</f>
        <v>Yes</v>
      </c>
      <c r="H2811" s="17">
        <v>7</v>
      </c>
      <c r="I2811" s="17" t="str">
        <f>INDEX(Neighborhoods!$A:$C,MATCH(Places!$H2811,Neighborhoods!$A:$A,0),MATCH(Places!I$1,Neighborhoods!$1:$1,0))</f>
        <v>Brooklyn</v>
      </c>
      <c r="J2811" s="17" t="str">
        <f>INDEX(Neighborhoods!$A:$C,MATCH(Places!$H2811,Neighborhoods!$A:$A,0),MATCH(Places!J$1,Neighborhoods!$1:$1,0))</f>
        <v>Bedford-Stuyvesant</v>
      </c>
      <c r="K2811" s="17" t="s">
        <v>11822</v>
      </c>
      <c r="L2811" s="17" t="str">
        <f t="shared" si="172"/>
        <v>No</v>
      </c>
      <c r="M2811" s="17">
        <v>6</v>
      </c>
      <c r="N2811" s="17" t="str" cm="1">
        <f t="array" ref="N2811">_xlfn.IFS(M2811&lt;=2,"Small",M2811&lt;=5,"Medium",M2811&gt;5,"Large")</f>
        <v>Large</v>
      </c>
      <c r="O2811" s="65">
        <v>300</v>
      </c>
      <c r="P2811" s="87">
        <f t="shared" si="173"/>
        <v>0.04</v>
      </c>
      <c r="Q2811" s="68">
        <v>5</v>
      </c>
      <c r="R2811" s="68" t="str" cm="1">
        <f t="array" ref="R2811">_xlfn.SWITCH(ROUND(Q2811,0),5,"Excellent",4,"Good",3,"Ok","Bad")</f>
        <v>Excellent</v>
      </c>
      <c r="S2811" s="17">
        <v>14</v>
      </c>
      <c r="T2811" s="17" t="str">
        <f t="shared" si="174"/>
        <v>No</v>
      </c>
      <c r="U2811" s="82">
        <v>43345</v>
      </c>
      <c r="V2811" s="82">
        <v>44004</v>
      </c>
      <c r="W2811" s="17">
        <v>352</v>
      </c>
      <c r="X2811" s="17" t="str">
        <f t="shared" si="175"/>
        <v>Active</v>
      </c>
      <c r="Y2811" s="17" t="s">
        <v>15615</v>
      </c>
      <c r="Z2811" s="17"/>
    </row>
    <row r="2812" spans="1:26" x14ac:dyDescent="0.25">
      <c r="A2812">
        <v>2811</v>
      </c>
      <c r="B2812" s="17" t="s">
        <v>2057</v>
      </c>
      <c r="C2812" s="17">
        <v>2031</v>
      </c>
      <c r="D2812" s="17" t="str">
        <f>INDEX(Hosts!$A:$O,MATCH(Places!$C2812,Hosts!$A:$A,0),MATCH(Places!D$1,Hosts!$1:$1,0))</f>
        <v>Within a day</v>
      </c>
      <c r="E2812" s="87">
        <f>INDEX(Hosts!$A:$O,MATCH(Places!$C2812,Hosts!$A:$A,0),MATCH(Places!E$1,Hosts!$1:$1,0))</f>
        <v>1</v>
      </c>
      <c r="F2812" s="87">
        <f>INDEX(Hosts!$A:$O,MATCH(Places!$C2812,Hosts!$A:$A,0),MATCH(Places!F$1,Hosts!$1:$1,0))</f>
        <v>0.75</v>
      </c>
      <c r="G2812" s="17" t="str">
        <f>INDEX(Hosts!$A:$O,MATCH(Places!$C2812,Hosts!$A:$A,0),MATCH(Places!G$1,Hosts!$1:$1,0))</f>
        <v>No</v>
      </c>
      <c r="H2812" s="17">
        <v>12</v>
      </c>
      <c r="I2812" s="17" t="str">
        <f>INDEX(Neighborhoods!$A:$C,MATCH(Places!$H2812,Neighborhoods!$A:$A,0),MATCH(Places!I$1,Neighborhoods!$1:$1,0))</f>
        <v>Brooklyn</v>
      </c>
      <c r="J2812" s="17" t="str">
        <f>INDEX(Neighborhoods!$A:$C,MATCH(Places!$H2812,Neighborhoods!$A:$A,0),MATCH(Places!J$1,Neighborhoods!$1:$1,0))</f>
        <v>Williamsburg</v>
      </c>
      <c r="K2812" s="17" t="s">
        <v>1</v>
      </c>
      <c r="L2812" s="17" t="str">
        <f t="shared" si="172"/>
        <v>Yes</v>
      </c>
      <c r="M2812" s="17">
        <v>2</v>
      </c>
      <c r="N2812" s="17" t="str" cm="1">
        <f t="array" ref="N2812">_xlfn.IFS(M2812&lt;=2,"Small",M2812&lt;=5,"Medium",M2812&gt;5,"Large")</f>
        <v>Small</v>
      </c>
      <c r="O2812" s="65">
        <v>59</v>
      </c>
      <c r="P2812" s="87">
        <f t="shared" si="173"/>
        <v>0.03</v>
      </c>
      <c r="Q2812" s="68">
        <v>4.5999999999999996</v>
      </c>
      <c r="R2812" s="68" t="str" cm="1">
        <f t="array" ref="R2812">_xlfn.SWITCH(ROUND(Q2812,0),5,"Excellent",4,"Good",3,"Ok","Bad")</f>
        <v>Excellent</v>
      </c>
      <c r="S2812" s="17">
        <v>5</v>
      </c>
      <c r="T2812" s="17" t="str">
        <f t="shared" si="174"/>
        <v>No</v>
      </c>
      <c r="U2812" s="82">
        <v>43016</v>
      </c>
      <c r="V2812" s="82">
        <v>43834</v>
      </c>
      <c r="W2812" s="17">
        <v>89</v>
      </c>
      <c r="X2812" s="17" t="str">
        <f t="shared" si="175"/>
        <v>Active</v>
      </c>
      <c r="Y2812" s="17" t="s">
        <v>15615</v>
      </c>
      <c r="Z2812" s="17"/>
    </row>
    <row r="2813" spans="1:26" x14ac:dyDescent="0.25">
      <c r="A2813">
        <v>2812</v>
      </c>
      <c r="B2813" s="17" t="s">
        <v>14884</v>
      </c>
      <c r="C2813" s="17">
        <v>803</v>
      </c>
      <c r="D2813" s="17" t="str">
        <f>INDEX(Hosts!$A:$O,MATCH(Places!$C2813,Hosts!$A:$A,0),MATCH(Places!D$1,Hosts!$1:$1,0))</f>
        <v>A few days or more</v>
      </c>
      <c r="E2813" s="87">
        <f>INDEX(Hosts!$A:$O,MATCH(Places!$C2813,Hosts!$A:$A,0),MATCH(Places!E$1,Hosts!$1:$1,0))</f>
        <v>0.28999999999999998</v>
      </c>
      <c r="F2813" s="87">
        <f>INDEX(Hosts!$A:$O,MATCH(Places!$C2813,Hosts!$A:$A,0),MATCH(Places!F$1,Hosts!$1:$1,0))</f>
        <v>0.28000000000000003</v>
      </c>
      <c r="G2813" s="17" t="str">
        <f>INDEX(Hosts!$A:$O,MATCH(Places!$C2813,Hosts!$A:$A,0),MATCH(Places!G$1,Hosts!$1:$1,0))</f>
        <v>No</v>
      </c>
      <c r="H2813" s="17">
        <v>15</v>
      </c>
      <c r="I2813" s="17" t="str">
        <f>INDEX(Neighborhoods!$A:$C,MATCH(Places!$H2813,Neighborhoods!$A:$A,0),MATCH(Places!I$1,Neighborhoods!$1:$1,0))</f>
        <v>Manhattan</v>
      </c>
      <c r="J2813" s="17" t="str">
        <f>INDEX(Neighborhoods!$A:$C,MATCH(Places!$H2813,Neighborhoods!$A:$A,0),MATCH(Places!J$1,Neighborhoods!$1:$1,0))</f>
        <v>East Village</v>
      </c>
      <c r="K2813" s="17" t="s">
        <v>11822</v>
      </c>
      <c r="L2813" s="17" t="str">
        <f t="shared" si="172"/>
        <v>No</v>
      </c>
      <c r="M2813" s="17">
        <v>2</v>
      </c>
      <c r="N2813" s="17" t="str" cm="1">
        <f t="array" ref="N2813">_xlfn.IFS(M2813&lt;=2,"Small",M2813&lt;=5,"Medium",M2813&gt;5,"Large")</f>
        <v>Small</v>
      </c>
      <c r="O2813" s="65">
        <v>145</v>
      </c>
      <c r="P2813" s="87">
        <f t="shared" si="173"/>
        <v>0.03</v>
      </c>
      <c r="Q2813" s="68">
        <v>4.93</v>
      </c>
      <c r="R2813" s="68" t="str" cm="1">
        <f t="array" ref="R2813">_xlfn.SWITCH(ROUND(Q2813,0),5,"Excellent",4,"Good",3,"Ok","Bad")</f>
        <v>Excellent</v>
      </c>
      <c r="S2813" s="17">
        <v>14</v>
      </c>
      <c r="T2813" s="17" t="str">
        <f t="shared" si="174"/>
        <v>No</v>
      </c>
      <c r="U2813" s="82">
        <v>42931</v>
      </c>
      <c r="V2813" s="82">
        <v>44012</v>
      </c>
      <c r="W2813" s="17">
        <v>65</v>
      </c>
      <c r="X2813" s="17" t="str">
        <f t="shared" si="175"/>
        <v>Active</v>
      </c>
      <c r="Y2813" s="17" t="s">
        <v>15615</v>
      </c>
      <c r="Z2813" s="17"/>
    </row>
    <row r="2814" spans="1:26" x14ac:dyDescent="0.25">
      <c r="A2814">
        <v>2813</v>
      </c>
      <c r="B2814" s="17" t="s">
        <v>2058</v>
      </c>
      <c r="C2814" s="17">
        <v>1808</v>
      </c>
      <c r="D2814" s="17" t="str">
        <f>INDEX(Hosts!$A:$O,MATCH(Places!$C2814,Hosts!$A:$A,0),MATCH(Places!D$1,Hosts!$1:$1,0))</f>
        <v>Within an hour</v>
      </c>
      <c r="E2814" s="87">
        <f>INDEX(Hosts!$A:$O,MATCH(Places!$C2814,Hosts!$A:$A,0),MATCH(Places!E$1,Hosts!$1:$1,0))</f>
        <v>1</v>
      </c>
      <c r="F2814" s="87">
        <f>INDEX(Hosts!$A:$O,MATCH(Places!$C2814,Hosts!$A:$A,0),MATCH(Places!F$1,Hosts!$1:$1,0))</f>
        <v>0.98</v>
      </c>
      <c r="G2814" s="17" t="str">
        <f>INDEX(Hosts!$A:$O,MATCH(Places!$C2814,Hosts!$A:$A,0),MATCH(Places!G$1,Hosts!$1:$1,0))</f>
        <v>Yes</v>
      </c>
      <c r="H2814" s="17">
        <v>7</v>
      </c>
      <c r="I2814" s="17" t="str">
        <f>INDEX(Neighborhoods!$A:$C,MATCH(Places!$H2814,Neighborhoods!$A:$A,0),MATCH(Places!I$1,Neighborhoods!$1:$1,0))</f>
        <v>Brooklyn</v>
      </c>
      <c r="J2814" s="17" t="str">
        <f>INDEX(Neighborhoods!$A:$C,MATCH(Places!$H2814,Neighborhoods!$A:$A,0),MATCH(Places!J$1,Neighborhoods!$1:$1,0))</f>
        <v>Bedford-Stuyvesant</v>
      </c>
      <c r="K2814" s="17" t="s">
        <v>11822</v>
      </c>
      <c r="L2814" s="17" t="str">
        <f t="shared" si="172"/>
        <v>No</v>
      </c>
      <c r="M2814" s="17">
        <v>5</v>
      </c>
      <c r="N2814" s="17" t="str" cm="1">
        <f t="array" ref="N2814">_xlfn.IFS(M2814&lt;=2,"Small",M2814&lt;=5,"Medium",M2814&gt;5,"Large")</f>
        <v>Medium</v>
      </c>
      <c r="O2814" s="65">
        <v>122</v>
      </c>
      <c r="P2814" s="87">
        <f t="shared" si="173"/>
        <v>0.03</v>
      </c>
      <c r="Q2814" s="68">
        <v>4.82</v>
      </c>
      <c r="R2814" s="68" t="str" cm="1">
        <f t="array" ref="R2814">_xlfn.SWITCH(ROUND(Q2814,0),5,"Excellent",4,"Good",3,"Ok","Bad")</f>
        <v>Excellent</v>
      </c>
      <c r="S2814" s="17">
        <v>116</v>
      </c>
      <c r="T2814" s="17" t="str">
        <f t="shared" si="174"/>
        <v>Yes</v>
      </c>
      <c r="U2814" s="82">
        <v>42939</v>
      </c>
      <c r="V2814" s="82">
        <v>44040</v>
      </c>
      <c r="W2814" s="17">
        <v>242</v>
      </c>
      <c r="X2814" s="17" t="str">
        <f t="shared" si="175"/>
        <v>Active</v>
      </c>
      <c r="Y2814" s="17" t="s">
        <v>15615</v>
      </c>
      <c r="Z2814" s="17"/>
    </row>
    <row r="2815" spans="1:26" x14ac:dyDescent="0.25">
      <c r="A2815">
        <v>2814</v>
      </c>
      <c r="B2815" s="17" t="s">
        <v>2059</v>
      </c>
      <c r="C2815" s="17">
        <v>3288</v>
      </c>
      <c r="D2815" s="17" t="str">
        <f>INDEX(Hosts!$A:$O,MATCH(Places!$C2815,Hosts!$A:$A,0),MATCH(Places!D$1,Hosts!$1:$1,0))</f>
        <v>Within an hour</v>
      </c>
      <c r="E2815" s="87">
        <f>INDEX(Hosts!$A:$O,MATCH(Places!$C2815,Hosts!$A:$A,0),MATCH(Places!E$1,Hosts!$1:$1,0))</f>
        <v>1</v>
      </c>
      <c r="F2815" s="87">
        <f>INDEX(Hosts!$A:$O,MATCH(Places!$C2815,Hosts!$A:$A,0),MATCH(Places!F$1,Hosts!$1:$1,0))</f>
        <v>1</v>
      </c>
      <c r="G2815" s="17" t="str">
        <f>INDEX(Hosts!$A:$O,MATCH(Places!$C2815,Hosts!$A:$A,0),MATCH(Places!G$1,Hosts!$1:$1,0))</f>
        <v>No</v>
      </c>
      <c r="H2815" s="17">
        <v>22</v>
      </c>
      <c r="I2815" s="17" t="str">
        <f>INDEX(Neighborhoods!$A:$C,MATCH(Places!$H2815,Neighborhoods!$A:$A,0),MATCH(Places!I$1,Neighborhoods!$1:$1,0))</f>
        <v>Queens</v>
      </c>
      <c r="J2815" s="17" t="str">
        <f>INDEX(Neighborhoods!$A:$C,MATCH(Places!$H2815,Neighborhoods!$A:$A,0),MATCH(Places!J$1,Neighborhoods!$1:$1,0))</f>
        <v>Flushing</v>
      </c>
      <c r="K2815" s="17" t="s">
        <v>1</v>
      </c>
      <c r="L2815" s="17" t="str">
        <f t="shared" si="172"/>
        <v>Yes</v>
      </c>
      <c r="M2815" s="17">
        <v>2</v>
      </c>
      <c r="N2815" s="17" t="str" cm="1">
        <f t="array" ref="N2815">_xlfn.IFS(M2815&lt;=2,"Small",M2815&lt;=5,"Medium",M2815&gt;5,"Large")</f>
        <v>Small</v>
      </c>
      <c r="O2815" s="65">
        <v>39</v>
      </c>
      <c r="P2815" s="87">
        <f t="shared" si="173"/>
        <v>0.03</v>
      </c>
      <c r="Q2815" s="68">
        <v>4.92</v>
      </c>
      <c r="R2815" s="68" t="str" cm="1">
        <f t="array" ref="R2815">_xlfn.SWITCH(ROUND(Q2815,0),5,"Excellent",4,"Good",3,"Ok","Bad")</f>
        <v>Excellent</v>
      </c>
      <c r="S2815" s="17">
        <v>48</v>
      </c>
      <c r="T2815" s="17" t="str">
        <f t="shared" si="174"/>
        <v>No</v>
      </c>
      <c r="U2815" s="82">
        <v>43183</v>
      </c>
      <c r="V2815" s="82">
        <v>44053</v>
      </c>
      <c r="W2815" s="17">
        <v>359</v>
      </c>
      <c r="X2815" s="17" t="str">
        <f t="shared" si="175"/>
        <v>Active</v>
      </c>
      <c r="Y2815" s="17" t="s">
        <v>15616</v>
      </c>
      <c r="Z2815" s="17"/>
    </row>
    <row r="2816" spans="1:26" x14ac:dyDescent="0.25">
      <c r="A2816">
        <v>2815</v>
      </c>
      <c r="B2816" s="17" t="s">
        <v>14409</v>
      </c>
      <c r="C2816" s="17">
        <v>12</v>
      </c>
      <c r="D2816" s="17" t="str">
        <f>INDEX(Hosts!$A:$O,MATCH(Places!$C2816,Hosts!$A:$A,0),MATCH(Places!D$1,Hosts!$1:$1,0))</f>
        <v>Within an hour</v>
      </c>
      <c r="E2816" s="87">
        <f>INDEX(Hosts!$A:$O,MATCH(Places!$C2816,Hosts!$A:$A,0),MATCH(Places!E$1,Hosts!$1:$1,0))</f>
        <v>1</v>
      </c>
      <c r="F2816" s="87">
        <f>INDEX(Hosts!$A:$O,MATCH(Places!$C2816,Hosts!$A:$A,0),MATCH(Places!F$1,Hosts!$1:$1,0))</f>
        <v>1</v>
      </c>
      <c r="G2816" s="17" t="str">
        <f>INDEX(Hosts!$A:$O,MATCH(Places!$C2816,Hosts!$A:$A,0),MATCH(Places!G$1,Hosts!$1:$1,0))</f>
        <v>No</v>
      </c>
      <c r="H2816" s="17">
        <v>7</v>
      </c>
      <c r="I2816" s="17" t="str">
        <f>INDEX(Neighborhoods!$A:$C,MATCH(Places!$H2816,Neighborhoods!$A:$A,0),MATCH(Places!I$1,Neighborhoods!$1:$1,0))</f>
        <v>Brooklyn</v>
      </c>
      <c r="J2816" s="17" t="str">
        <f>INDEX(Neighborhoods!$A:$C,MATCH(Places!$H2816,Neighborhoods!$A:$A,0),MATCH(Places!J$1,Neighborhoods!$1:$1,0))</f>
        <v>Bedford-Stuyvesant</v>
      </c>
      <c r="K2816" s="17" t="s">
        <v>11822</v>
      </c>
      <c r="L2816" s="17" t="str">
        <f t="shared" si="172"/>
        <v>No</v>
      </c>
      <c r="M2816" s="17">
        <v>6</v>
      </c>
      <c r="N2816" s="17" t="str" cm="1">
        <f t="array" ref="N2816">_xlfn.IFS(M2816&lt;=2,"Small",M2816&lt;=5,"Medium",M2816&gt;5,"Large")</f>
        <v>Large</v>
      </c>
      <c r="O2816" s="65">
        <v>119</v>
      </c>
      <c r="P2816" s="87">
        <f t="shared" si="173"/>
        <v>0.03</v>
      </c>
      <c r="Q2816" s="68">
        <v>4.62</v>
      </c>
      <c r="R2816" s="68" t="str" cm="1">
        <f t="array" ref="R2816">_xlfn.SWITCH(ROUND(Q2816,0),5,"Excellent",4,"Good",3,"Ok","Bad")</f>
        <v>Excellent</v>
      </c>
      <c r="S2816" s="17">
        <v>50</v>
      </c>
      <c r="T2816" s="17" t="str">
        <f t="shared" si="174"/>
        <v>No</v>
      </c>
      <c r="U2816" s="82">
        <v>42949</v>
      </c>
      <c r="V2816" s="82">
        <v>44011</v>
      </c>
      <c r="W2816" s="17">
        <v>237</v>
      </c>
      <c r="X2816" s="17" t="str">
        <f t="shared" si="175"/>
        <v>Active</v>
      </c>
      <c r="Y2816" s="17" t="s">
        <v>15616</v>
      </c>
      <c r="Z2816" s="17"/>
    </row>
    <row r="2817" spans="1:26" x14ac:dyDescent="0.25">
      <c r="A2817">
        <v>2816</v>
      </c>
      <c r="B2817" s="17" t="s">
        <v>13601</v>
      </c>
      <c r="C2817" s="17">
        <v>3290</v>
      </c>
      <c r="D2817" s="17" t="str">
        <f>INDEX(Hosts!$A:$O,MATCH(Places!$C2817,Hosts!$A:$A,0),MATCH(Places!D$1,Hosts!$1:$1,0))</f>
        <v>Within an hour</v>
      </c>
      <c r="E2817" s="87">
        <f>INDEX(Hosts!$A:$O,MATCH(Places!$C2817,Hosts!$A:$A,0),MATCH(Places!E$1,Hosts!$1:$1,0))</f>
        <v>0.8</v>
      </c>
      <c r="F2817" s="87">
        <f>INDEX(Hosts!$A:$O,MATCH(Places!$C2817,Hosts!$A:$A,0),MATCH(Places!F$1,Hosts!$1:$1,0))</f>
        <v>0.99</v>
      </c>
      <c r="G2817" s="17" t="str">
        <f>INDEX(Hosts!$A:$O,MATCH(Places!$C2817,Hosts!$A:$A,0),MATCH(Places!G$1,Hosts!$1:$1,0))</f>
        <v>Yes</v>
      </c>
      <c r="H2817" s="17">
        <v>24</v>
      </c>
      <c r="I2817" s="17" t="str">
        <f>INDEX(Neighborhoods!$A:$C,MATCH(Places!$H2817,Neighborhoods!$A:$A,0),MATCH(Places!I$1,Neighborhoods!$1:$1,0))</f>
        <v>Queens</v>
      </c>
      <c r="J2817" s="17" t="str">
        <f>INDEX(Neighborhoods!$A:$C,MATCH(Places!$H2817,Neighborhoods!$A:$A,0),MATCH(Places!J$1,Neighborhoods!$1:$1,0))</f>
        <v>Long Island City</v>
      </c>
      <c r="K2817" s="17" t="s">
        <v>11822</v>
      </c>
      <c r="L2817" s="17" t="str">
        <f t="shared" si="172"/>
        <v>No</v>
      </c>
      <c r="M2817" s="17">
        <v>5</v>
      </c>
      <c r="N2817" s="17" t="str" cm="1">
        <f t="array" ref="N2817">_xlfn.IFS(M2817&lt;=2,"Small",M2817&lt;=5,"Medium",M2817&gt;5,"Large")</f>
        <v>Medium</v>
      </c>
      <c r="O2817" s="65">
        <v>93</v>
      </c>
      <c r="P2817" s="87">
        <f t="shared" si="173"/>
        <v>0.03</v>
      </c>
      <c r="Q2817" s="68">
        <v>4.99</v>
      </c>
      <c r="R2817" s="68" t="str" cm="1">
        <f t="array" ref="R2817">_xlfn.SWITCH(ROUND(Q2817,0),5,"Excellent",4,"Good",3,"Ok","Bad")</f>
        <v>Excellent</v>
      </c>
      <c r="S2817" s="17">
        <v>216</v>
      </c>
      <c r="T2817" s="17" t="str">
        <f t="shared" si="174"/>
        <v>Yes</v>
      </c>
      <c r="U2817" s="82">
        <v>42929</v>
      </c>
      <c r="V2817" s="82">
        <v>43971</v>
      </c>
      <c r="W2817" s="17">
        <v>1</v>
      </c>
      <c r="X2817" s="17" t="str">
        <f t="shared" si="175"/>
        <v>Active</v>
      </c>
      <c r="Y2817" s="17" t="s">
        <v>15616</v>
      </c>
      <c r="Z2817" s="17"/>
    </row>
    <row r="2818" spans="1:26" x14ac:dyDescent="0.25">
      <c r="A2818">
        <v>2817</v>
      </c>
      <c r="B2818" s="17" t="s">
        <v>2061</v>
      </c>
      <c r="C2818" s="17">
        <v>1902</v>
      </c>
      <c r="D2818" s="17" t="str">
        <f>INDEX(Hosts!$A:$O,MATCH(Places!$C2818,Hosts!$A:$A,0),MATCH(Places!D$1,Hosts!$1:$1,0))</f>
        <v>Within an hour</v>
      </c>
      <c r="E2818" s="87">
        <f>INDEX(Hosts!$A:$O,MATCH(Places!$C2818,Hosts!$A:$A,0),MATCH(Places!E$1,Hosts!$1:$1,0))</f>
        <v>1</v>
      </c>
      <c r="F2818" s="87">
        <f>INDEX(Hosts!$A:$O,MATCH(Places!$C2818,Hosts!$A:$A,0),MATCH(Places!F$1,Hosts!$1:$1,0))</f>
        <v>0.97</v>
      </c>
      <c r="G2818" s="17" t="str">
        <f>INDEX(Hosts!$A:$O,MATCH(Places!$C2818,Hosts!$A:$A,0),MATCH(Places!G$1,Hosts!$1:$1,0))</f>
        <v>Yes</v>
      </c>
      <c r="H2818" s="17">
        <v>18</v>
      </c>
      <c r="I2818" s="17" t="str">
        <f>INDEX(Neighborhoods!$A:$C,MATCH(Places!$H2818,Neighborhoods!$A:$A,0),MATCH(Places!I$1,Neighborhoods!$1:$1,0))</f>
        <v>Manhattan</v>
      </c>
      <c r="J2818" s="17" t="str">
        <f>INDEX(Neighborhoods!$A:$C,MATCH(Places!$H2818,Neighborhoods!$A:$A,0),MATCH(Places!J$1,Neighborhoods!$1:$1,0))</f>
        <v>Midtown</v>
      </c>
      <c r="K2818" s="17" t="s">
        <v>1</v>
      </c>
      <c r="L2818" s="17" t="str">
        <f t="shared" ref="L2818:L2881" si="176">IF(OR(K2818="Private room",K2818="Shared room"),"Yes","No")</f>
        <v>Yes</v>
      </c>
      <c r="M2818" s="17">
        <v>2</v>
      </c>
      <c r="N2818" s="17" t="str" cm="1">
        <f t="array" ref="N2818">_xlfn.IFS(M2818&lt;=2,"Small",M2818&lt;=5,"Medium",M2818&gt;5,"Large")</f>
        <v>Small</v>
      </c>
      <c r="O2818" s="65">
        <v>148</v>
      </c>
      <c r="P2818" s="87">
        <f t="shared" ref="P2818:P2881" si="177">VLOOKUP(O2818,$AB$1:$AC$5,2)</f>
        <v>0.03</v>
      </c>
      <c r="Q2818" s="68">
        <v>4.67</v>
      </c>
      <c r="R2818" s="68" t="str" cm="1">
        <f t="array" ref="R2818">_xlfn.SWITCH(ROUND(Q2818,0),5,"Excellent",4,"Good",3,"Ok","Bad")</f>
        <v>Excellent</v>
      </c>
      <c r="S2818" s="17">
        <v>27</v>
      </c>
      <c r="T2818" s="17" t="str">
        <f t="shared" ref="T2818:T2881" si="178">IF(AND(Q2818&gt;=4.8,S2818&gt;100),"Yes","No")</f>
        <v>No</v>
      </c>
      <c r="U2818" s="82">
        <v>42915</v>
      </c>
      <c r="V2818" s="82">
        <v>43779</v>
      </c>
      <c r="W2818" s="17">
        <v>0</v>
      </c>
      <c r="X2818" s="17" t="str">
        <f t="shared" ref="X2818:X2881" si="179">IF(W2818&lt;&gt;0,"Active","Inactive")</f>
        <v>Inactive</v>
      </c>
      <c r="Y2818" s="17" t="s">
        <v>15616</v>
      </c>
      <c r="Z2818" s="17"/>
    </row>
    <row r="2819" spans="1:26" x14ac:dyDescent="0.25">
      <c r="A2819">
        <v>2818</v>
      </c>
      <c r="B2819" s="17" t="s">
        <v>14683</v>
      </c>
      <c r="C2819" s="17">
        <v>250</v>
      </c>
      <c r="D2819" s="17" t="str">
        <f>INDEX(Hosts!$A:$O,MATCH(Places!$C2819,Hosts!$A:$A,0),MATCH(Places!D$1,Hosts!$1:$1,0))</f>
        <v>Within an hour</v>
      </c>
      <c r="E2819" s="87">
        <f>INDEX(Hosts!$A:$O,MATCH(Places!$C2819,Hosts!$A:$A,0),MATCH(Places!E$1,Hosts!$1:$1,0))</f>
        <v>1</v>
      </c>
      <c r="F2819" s="87">
        <f>INDEX(Hosts!$A:$O,MATCH(Places!$C2819,Hosts!$A:$A,0),MATCH(Places!F$1,Hosts!$1:$1,0))</f>
        <v>0.95</v>
      </c>
      <c r="G2819" s="17" t="str">
        <f>INDEX(Hosts!$A:$O,MATCH(Places!$C2819,Hosts!$A:$A,0),MATCH(Places!G$1,Hosts!$1:$1,0))</f>
        <v>Yes</v>
      </c>
      <c r="H2819" s="17">
        <v>8</v>
      </c>
      <c r="I2819" s="17" t="str">
        <f>INDEX(Neighborhoods!$A:$C,MATCH(Places!$H2819,Neighborhoods!$A:$A,0),MATCH(Places!I$1,Neighborhoods!$1:$1,0))</f>
        <v>Brooklyn</v>
      </c>
      <c r="J2819" s="17" t="str">
        <f>INDEX(Neighborhoods!$A:$C,MATCH(Places!$H2819,Neighborhoods!$A:$A,0),MATCH(Places!J$1,Neighborhoods!$1:$1,0))</f>
        <v>Bushwick</v>
      </c>
      <c r="K2819" s="17" t="s">
        <v>11822</v>
      </c>
      <c r="L2819" s="17" t="str">
        <f t="shared" si="176"/>
        <v>No</v>
      </c>
      <c r="M2819" s="17">
        <v>7</v>
      </c>
      <c r="N2819" s="17" t="str" cm="1">
        <f t="array" ref="N2819">_xlfn.IFS(M2819&lt;=2,"Small",M2819&lt;=5,"Medium",M2819&gt;5,"Large")</f>
        <v>Large</v>
      </c>
      <c r="O2819" s="65">
        <v>198</v>
      </c>
      <c r="P2819" s="87">
        <f t="shared" si="177"/>
        <v>0.03</v>
      </c>
      <c r="Q2819" s="68">
        <v>4.83</v>
      </c>
      <c r="R2819" s="68" t="str" cm="1">
        <f t="array" ref="R2819">_xlfn.SWITCH(ROUND(Q2819,0),5,"Excellent",4,"Good",3,"Ok","Bad")</f>
        <v>Excellent</v>
      </c>
      <c r="S2819" s="17">
        <v>208</v>
      </c>
      <c r="T2819" s="17" t="str">
        <f t="shared" si="178"/>
        <v>Yes</v>
      </c>
      <c r="U2819" s="82">
        <v>42932</v>
      </c>
      <c r="V2819" s="82">
        <v>44046</v>
      </c>
      <c r="W2819" s="17">
        <v>315</v>
      </c>
      <c r="X2819" s="17" t="str">
        <f t="shared" si="179"/>
        <v>Active</v>
      </c>
      <c r="Y2819" s="17" t="s">
        <v>15615</v>
      </c>
      <c r="Z2819" s="17"/>
    </row>
    <row r="2820" spans="1:26" x14ac:dyDescent="0.25">
      <c r="A2820">
        <v>2819</v>
      </c>
      <c r="B2820" s="17" t="s">
        <v>13333</v>
      </c>
      <c r="C2820" s="17">
        <v>3288</v>
      </c>
      <c r="D2820" s="17" t="str">
        <f>INDEX(Hosts!$A:$O,MATCH(Places!$C2820,Hosts!$A:$A,0),MATCH(Places!D$1,Hosts!$1:$1,0))</f>
        <v>Within an hour</v>
      </c>
      <c r="E2820" s="87">
        <f>INDEX(Hosts!$A:$O,MATCH(Places!$C2820,Hosts!$A:$A,0),MATCH(Places!E$1,Hosts!$1:$1,0))</f>
        <v>1</v>
      </c>
      <c r="F2820" s="87">
        <f>INDEX(Hosts!$A:$O,MATCH(Places!$C2820,Hosts!$A:$A,0),MATCH(Places!F$1,Hosts!$1:$1,0))</f>
        <v>1</v>
      </c>
      <c r="G2820" s="17" t="str">
        <f>INDEX(Hosts!$A:$O,MATCH(Places!$C2820,Hosts!$A:$A,0),MATCH(Places!G$1,Hosts!$1:$1,0))</f>
        <v>No</v>
      </c>
      <c r="H2820" s="17">
        <v>22</v>
      </c>
      <c r="I2820" s="17" t="str">
        <f>INDEX(Neighborhoods!$A:$C,MATCH(Places!$H2820,Neighborhoods!$A:$A,0),MATCH(Places!I$1,Neighborhoods!$1:$1,0))</f>
        <v>Queens</v>
      </c>
      <c r="J2820" s="17" t="str">
        <f>INDEX(Neighborhoods!$A:$C,MATCH(Places!$H2820,Neighborhoods!$A:$A,0),MATCH(Places!J$1,Neighborhoods!$1:$1,0))</f>
        <v>Flushing</v>
      </c>
      <c r="K2820" s="17" t="s">
        <v>11822</v>
      </c>
      <c r="L2820" s="17" t="str">
        <f t="shared" si="176"/>
        <v>No</v>
      </c>
      <c r="M2820" s="17">
        <v>4</v>
      </c>
      <c r="N2820" s="17" t="str" cm="1">
        <f t="array" ref="N2820">_xlfn.IFS(M2820&lt;=2,"Small",M2820&lt;=5,"Medium",M2820&gt;5,"Large")</f>
        <v>Medium</v>
      </c>
      <c r="O2820" s="65">
        <v>49</v>
      </c>
      <c r="P2820" s="87">
        <f t="shared" si="177"/>
        <v>0.03</v>
      </c>
      <c r="Q2820" s="68">
        <v>4.42</v>
      </c>
      <c r="R2820" s="68" t="str" cm="1">
        <f t="array" ref="R2820">_xlfn.SWITCH(ROUND(Q2820,0),5,"Excellent",4,"Good",3,"Ok","Bad")</f>
        <v>Good</v>
      </c>
      <c r="S2820" s="17">
        <v>100</v>
      </c>
      <c r="T2820" s="17" t="str">
        <f t="shared" si="178"/>
        <v>No</v>
      </c>
      <c r="U2820" s="82">
        <v>42921</v>
      </c>
      <c r="V2820" s="82">
        <v>44046</v>
      </c>
      <c r="W2820" s="17">
        <v>85</v>
      </c>
      <c r="X2820" s="17" t="str">
        <f t="shared" si="179"/>
        <v>Active</v>
      </c>
      <c r="Y2820" s="17" t="s">
        <v>15616</v>
      </c>
      <c r="Z2820" s="17"/>
    </row>
    <row r="2821" spans="1:26" x14ac:dyDescent="0.25">
      <c r="A2821">
        <v>2820</v>
      </c>
      <c r="B2821" s="17" t="s">
        <v>2062</v>
      </c>
      <c r="C2821" s="17">
        <v>3294</v>
      </c>
      <c r="D2821" s="17" t="str">
        <f>INDEX(Hosts!$A:$O,MATCH(Places!$C2821,Hosts!$A:$A,0),MATCH(Places!D$1,Hosts!$1:$1,0))</f>
        <v>Within a day</v>
      </c>
      <c r="E2821" s="87">
        <f>INDEX(Hosts!$A:$O,MATCH(Places!$C2821,Hosts!$A:$A,0),MATCH(Places!E$1,Hosts!$1:$1,0))</f>
        <v>0.5</v>
      </c>
      <c r="F2821" s="87">
        <f>INDEX(Hosts!$A:$O,MATCH(Places!$C2821,Hosts!$A:$A,0),MATCH(Places!F$1,Hosts!$1:$1,0))</f>
        <v>0.94</v>
      </c>
      <c r="G2821" s="17" t="str">
        <f>INDEX(Hosts!$A:$O,MATCH(Places!$C2821,Hosts!$A:$A,0),MATCH(Places!G$1,Hosts!$1:$1,0))</f>
        <v>No</v>
      </c>
      <c r="H2821" s="17">
        <v>16</v>
      </c>
      <c r="I2821" s="17" t="str">
        <f>INDEX(Neighborhoods!$A:$C,MATCH(Places!$H2821,Neighborhoods!$A:$A,0),MATCH(Places!I$1,Neighborhoods!$1:$1,0))</f>
        <v>Manhattan</v>
      </c>
      <c r="J2821" s="17" t="str">
        <f>INDEX(Neighborhoods!$A:$C,MATCH(Places!$H2821,Neighborhoods!$A:$A,0),MATCH(Places!J$1,Neighborhoods!$1:$1,0))</f>
        <v>Harlem</v>
      </c>
      <c r="K2821" s="17" t="s">
        <v>1</v>
      </c>
      <c r="L2821" s="17" t="str">
        <f t="shared" si="176"/>
        <v>Yes</v>
      </c>
      <c r="M2821" s="17">
        <v>2</v>
      </c>
      <c r="N2821" s="17" t="str" cm="1">
        <f t="array" ref="N2821">_xlfn.IFS(M2821&lt;=2,"Small",M2821&lt;=5,"Medium",M2821&gt;5,"Large")</f>
        <v>Small</v>
      </c>
      <c r="O2821" s="65">
        <v>77</v>
      </c>
      <c r="P2821" s="87">
        <f t="shared" si="177"/>
        <v>0.03</v>
      </c>
      <c r="Q2821" s="68">
        <v>5</v>
      </c>
      <c r="R2821" s="68" t="str" cm="1">
        <f t="array" ref="R2821">_xlfn.SWITCH(ROUND(Q2821,0),5,"Excellent",4,"Good",3,"Ok","Bad")</f>
        <v>Excellent</v>
      </c>
      <c r="S2821" s="17">
        <v>49</v>
      </c>
      <c r="T2821" s="17" t="str">
        <f t="shared" si="178"/>
        <v>No</v>
      </c>
      <c r="U2821" s="82">
        <v>42932</v>
      </c>
      <c r="V2821" s="82">
        <v>43814</v>
      </c>
      <c r="W2821" s="17">
        <v>292</v>
      </c>
      <c r="X2821" s="17" t="str">
        <f t="shared" si="179"/>
        <v>Active</v>
      </c>
      <c r="Y2821" s="17" t="s">
        <v>15615</v>
      </c>
      <c r="Z2821" s="17"/>
    </row>
    <row r="2822" spans="1:26" x14ac:dyDescent="0.25">
      <c r="A2822">
        <v>2821</v>
      </c>
      <c r="B2822" s="17" t="s">
        <v>2063</v>
      </c>
      <c r="C2822" s="17">
        <v>342</v>
      </c>
      <c r="D2822" s="17" t="str">
        <f>INDEX(Hosts!$A:$O,MATCH(Places!$C2822,Hosts!$A:$A,0),MATCH(Places!D$1,Hosts!$1:$1,0))</f>
        <v>Within a few hours</v>
      </c>
      <c r="E2822" s="87">
        <f>INDEX(Hosts!$A:$O,MATCH(Places!$C2822,Hosts!$A:$A,0),MATCH(Places!E$1,Hosts!$1:$1,0))</f>
        <v>1</v>
      </c>
      <c r="F2822" s="87">
        <f>INDEX(Hosts!$A:$O,MATCH(Places!$C2822,Hosts!$A:$A,0),MATCH(Places!F$1,Hosts!$1:$1,0))</f>
        <v>0.89</v>
      </c>
      <c r="G2822" s="17" t="str">
        <f>INDEX(Hosts!$A:$O,MATCH(Places!$C2822,Hosts!$A:$A,0),MATCH(Places!G$1,Hosts!$1:$1,0))</f>
        <v>Yes</v>
      </c>
      <c r="H2822" s="17">
        <v>12</v>
      </c>
      <c r="I2822" s="17" t="str">
        <f>INDEX(Neighborhoods!$A:$C,MATCH(Places!$H2822,Neighborhoods!$A:$A,0),MATCH(Places!I$1,Neighborhoods!$1:$1,0))</f>
        <v>Brooklyn</v>
      </c>
      <c r="J2822" s="17" t="str">
        <f>INDEX(Neighborhoods!$A:$C,MATCH(Places!$H2822,Neighborhoods!$A:$A,0),MATCH(Places!J$1,Neighborhoods!$1:$1,0))</f>
        <v>Williamsburg</v>
      </c>
      <c r="K2822" s="17" t="s">
        <v>11822</v>
      </c>
      <c r="L2822" s="17" t="str">
        <f t="shared" si="176"/>
        <v>No</v>
      </c>
      <c r="M2822" s="17">
        <v>6</v>
      </c>
      <c r="N2822" s="17" t="str" cm="1">
        <f t="array" ref="N2822">_xlfn.IFS(M2822&lt;=2,"Small",M2822&lt;=5,"Medium",M2822&gt;5,"Large")</f>
        <v>Large</v>
      </c>
      <c r="O2822" s="65">
        <v>250</v>
      </c>
      <c r="P2822" s="87">
        <f t="shared" si="177"/>
        <v>0.04</v>
      </c>
      <c r="Q2822" s="68">
        <v>4.8099999999999996</v>
      </c>
      <c r="R2822" s="68" t="str" cm="1">
        <f t="array" ref="R2822">_xlfn.SWITCH(ROUND(Q2822,0),5,"Excellent",4,"Good",3,"Ok","Bad")</f>
        <v>Excellent</v>
      </c>
      <c r="S2822" s="17">
        <v>32</v>
      </c>
      <c r="T2822" s="17" t="str">
        <f t="shared" si="178"/>
        <v>No</v>
      </c>
      <c r="U2822" s="82">
        <v>42922</v>
      </c>
      <c r="V2822" s="82">
        <v>43800</v>
      </c>
      <c r="W2822" s="17">
        <v>0</v>
      </c>
      <c r="X2822" s="17" t="str">
        <f t="shared" si="179"/>
        <v>Inactive</v>
      </c>
      <c r="Y2822" s="17" t="s">
        <v>15615</v>
      </c>
      <c r="Z2822" s="17"/>
    </row>
    <row r="2823" spans="1:26" x14ac:dyDescent="0.25">
      <c r="A2823">
        <v>2822</v>
      </c>
      <c r="B2823" s="17" t="s">
        <v>2064</v>
      </c>
      <c r="C2823" s="17">
        <v>1732</v>
      </c>
      <c r="D2823" s="17" t="str">
        <f>INDEX(Hosts!$A:$O,MATCH(Places!$C2823,Hosts!$A:$A,0),MATCH(Places!D$1,Hosts!$1:$1,0))</f>
        <v>Within an hour</v>
      </c>
      <c r="E2823" s="87">
        <f>INDEX(Hosts!$A:$O,MATCH(Places!$C2823,Hosts!$A:$A,0),MATCH(Places!E$1,Hosts!$1:$1,0))</f>
        <v>1</v>
      </c>
      <c r="F2823" s="87">
        <f>INDEX(Hosts!$A:$O,MATCH(Places!$C2823,Hosts!$A:$A,0),MATCH(Places!F$1,Hosts!$1:$1,0))</f>
        <v>0.97</v>
      </c>
      <c r="G2823" s="17" t="str">
        <f>INDEX(Hosts!$A:$O,MATCH(Places!$C2823,Hosts!$A:$A,0),MATCH(Places!G$1,Hosts!$1:$1,0))</f>
        <v>Yes</v>
      </c>
      <c r="H2823" s="17">
        <v>20</v>
      </c>
      <c r="I2823" s="17" t="str">
        <f>INDEX(Neighborhoods!$A:$C,MATCH(Places!$H2823,Neighborhoods!$A:$A,0),MATCH(Places!I$1,Neighborhoods!$1:$1,0))</f>
        <v>Manhattan</v>
      </c>
      <c r="J2823" s="17" t="str">
        <f>INDEX(Neighborhoods!$A:$C,MATCH(Places!$H2823,Neighborhoods!$A:$A,0),MATCH(Places!J$1,Neighborhoods!$1:$1,0))</f>
        <v>Upper West Side</v>
      </c>
      <c r="K2823" s="17" t="s">
        <v>1</v>
      </c>
      <c r="L2823" s="17" t="str">
        <f t="shared" si="176"/>
        <v>Yes</v>
      </c>
      <c r="M2823" s="17">
        <v>4</v>
      </c>
      <c r="N2823" s="17" t="str" cm="1">
        <f t="array" ref="N2823">_xlfn.IFS(M2823&lt;=2,"Small",M2823&lt;=5,"Medium",M2823&gt;5,"Large")</f>
        <v>Medium</v>
      </c>
      <c r="O2823" s="65">
        <v>98</v>
      </c>
      <c r="P2823" s="87">
        <f t="shared" si="177"/>
        <v>0.03</v>
      </c>
      <c r="Q2823" s="68">
        <v>4.9000000000000004</v>
      </c>
      <c r="R2823" s="68" t="str" cm="1">
        <f t="array" ref="R2823">_xlfn.SWITCH(ROUND(Q2823,0),5,"Excellent",4,"Good",3,"Ok","Bad")</f>
        <v>Excellent</v>
      </c>
      <c r="S2823" s="17">
        <v>92</v>
      </c>
      <c r="T2823" s="17" t="str">
        <f t="shared" si="178"/>
        <v>No</v>
      </c>
      <c r="U2823" s="82">
        <v>42929</v>
      </c>
      <c r="V2823" s="82">
        <v>43902</v>
      </c>
      <c r="W2823" s="17">
        <v>263</v>
      </c>
      <c r="X2823" s="17" t="str">
        <f t="shared" si="179"/>
        <v>Active</v>
      </c>
      <c r="Y2823" s="17" t="s">
        <v>15616</v>
      </c>
      <c r="Z2823" s="17"/>
    </row>
    <row r="2824" spans="1:26" x14ac:dyDescent="0.25">
      <c r="A2824">
        <v>2823</v>
      </c>
      <c r="B2824" s="17" t="s">
        <v>2065</v>
      </c>
      <c r="C2824" s="17">
        <v>1872</v>
      </c>
      <c r="D2824" s="17" t="str">
        <f>INDEX(Hosts!$A:$O,MATCH(Places!$C2824,Hosts!$A:$A,0),MATCH(Places!D$1,Hosts!$1:$1,0))</f>
        <v>Within an hour</v>
      </c>
      <c r="E2824" s="87">
        <f>INDEX(Hosts!$A:$O,MATCH(Places!$C2824,Hosts!$A:$A,0),MATCH(Places!E$1,Hosts!$1:$1,0))</f>
        <v>1</v>
      </c>
      <c r="F2824" s="87">
        <f>INDEX(Hosts!$A:$O,MATCH(Places!$C2824,Hosts!$A:$A,0),MATCH(Places!F$1,Hosts!$1:$1,0))</f>
        <v>1</v>
      </c>
      <c r="G2824" s="17" t="str">
        <f>INDEX(Hosts!$A:$O,MATCH(Places!$C2824,Hosts!$A:$A,0),MATCH(Places!G$1,Hosts!$1:$1,0))</f>
        <v>No</v>
      </c>
      <c r="H2824" s="17">
        <v>19</v>
      </c>
      <c r="I2824" s="17" t="str">
        <f>INDEX(Neighborhoods!$A:$C,MATCH(Places!$H2824,Neighborhoods!$A:$A,0),MATCH(Places!I$1,Neighborhoods!$1:$1,0))</f>
        <v>Manhattan</v>
      </c>
      <c r="J2824" s="17" t="str">
        <f>INDEX(Neighborhoods!$A:$C,MATCH(Places!$H2824,Neighborhoods!$A:$A,0),MATCH(Places!J$1,Neighborhoods!$1:$1,0))</f>
        <v>Upper East Side</v>
      </c>
      <c r="K2824" s="17" t="s">
        <v>1</v>
      </c>
      <c r="L2824" s="17" t="str">
        <f t="shared" si="176"/>
        <v>Yes</v>
      </c>
      <c r="M2824" s="17">
        <v>1</v>
      </c>
      <c r="N2824" s="17" t="str" cm="1">
        <f t="array" ref="N2824">_xlfn.IFS(M2824&lt;=2,"Small",M2824&lt;=5,"Medium",M2824&gt;5,"Large")</f>
        <v>Small</v>
      </c>
      <c r="O2824" s="65">
        <v>60</v>
      </c>
      <c r="P2824" s="87">
        <f t="shared" si="177"/>
        <v>0.03</v>
      </c>
      <c r="Q2824" s="68">
        <v>4.9000000000000004</v>
      </c>
      <c r="R2824" s="68" t="str" cm="1">
        <f t="array" ref="R2824">_xlfn.SWITCH(ROUND(Q2824,0),5,"Excellent",4,"Good",3,"Ok","Bad")</f>
        <v>Excellent</v>
      </c>
      <c r="S2824" s="17">
        <v>84</v>
      </c>
      <c r="T2824" s="17" t="str">
        <f t="shared" si="178"/>
        <v>No</v>
      </c>
      <c r="U2824" s="82">
        <v>42934</v>
      </c>
      <c r="V2824" s="82">
        <v>44013</v>
      </c>
      <c r="W2824" s="17">
        <v>345</v>
      </c>
      <c r="X2824" s="17" t="str">
        <f t="shared" si="179"/>
        <v>Active</v>
      </c>
      <c r="Y2824" s="17" t="s">
        <v>15616</v>
      </c>
      <c r="Z2824" s="17"/>
    </row>
    <row r="2825" spans="1:26" x14ac:dyDescent="0.25">
      <c r="A2825">
        <v>2824</v>
      </c>
      <c r="B2825" s="17" t="s">
        <v>2066</v>
      </c>
      <c r="C2825" s="17">
        <v>3296</v>
      </c>
      <c r="D2825" s="17" t="str">
        <f>INDEX(Hosts!$A:$O,MATCH(Places!$C2825,Hosts!$A:$A,0),MATCH(Places!D$1,Hosts!$1:$1,0))</f>
        <v>Within a few hours</v>
      </c>
      <c r="E2825" s="87">
        <f>INDEX(Hosts!$A:$O,MATCH(Places!$C2825,Hosts!$A:$A,0),MATCH(Places!E$1,Hosts!$1:$1,0))</f>
        <v>1</v>
      </c>
      <c r="F2825" s="87">
        <f>INDEX(Hosts!$A:$O,MATCH(Places!$C2825,Hosts!$A:$A,0),MATCH(Places!F$1,Hosts!$1:$1,0))</f>
        <v>0.57999999999999996</v>
      </c>
      <c r="G2825" s="17" t="str">
        <f>INDEX(Hosts!$A:$O,MATCH(Places!$C2825,Hosts!$A:$A,0),MATCH(Places!G$1,Hosts!$1:$1,0))</f>
        <v>Yes</v>
      </c>
      <c r="H2825" s="17">
        <v>8</v>
      </c>
      <c r="I2825" s="17" t="str">
        <f>INDEX(Neighborhoods!$A:$C,MATCH(Places!$H2825,Neighborhoods!$A:$A,0),MATCH(Places!I$1,Neighborhoods!$1:$1,0))</f>
        <v>Brooklyn</v>
      </c>
      <c r="J2825" s="17" t="str">
        <f>INDEX(Neighborhoods!$A:$C,MATCH(Places!$H2825,Neighborhoods!$A:$A,0),MATCH(Places!J$1,Neighborhoods!$1:$1,0))</f>
        <v>Bushwick</v>
      </c>
      <c r="K2825" s="17" t="s">
        <v>16</v>
      </c>
      <c r="L2825" s="17" t="str">
        <f t="shared" si="176"/>
        <v>Yes</v>
      </c>
      <c r="M2825" s="17">
        <v>2</v>
      </c>
      <c r="N2825" s="17" t="str" cm="1">
        <f t="array" ref="N2825">_xlfn.IFS(M2825&lt;=2,"Small",M2825&lt;=5,"Medium",M2825&gt;5,"Large")</f>
        <v>Small</v>
      </c>
      <c r="O2825" s="65">
        <v>40</v>
      </c>
      <c r="P2825" s="87">
        <f t="shared" si="177"/>
        <v>0.03</v>
      </c>
      <c r="Q2825" s="68">
        <v>4.82</v>
      </c>
      <c r="R2825" s="68" t="str" cm="1">
        <f t="array" ref="R2825">_xlfn.SWITCH(ROUND(Q2825,0),5,"Excellent",4,"Good",3,"Ok","Bad")</f>
        <v>Excellent</v>
      </c>
      <c r="S2825" s="17">
        <v>91</v>
      </c>
      <c r="T2825" s="17" t="str">
        <f t="shared" si="178"/>
        <v>No</v>
      </c>
      <c r="U2825" s="82">
        <v>42928</v>
      </c>
      <c r="V2825" s="82">
        <v>43772</v>
      </c>
      <c r="W2825" s="17">
        <v>0</v>
      </c>
      <c r="X2825" s="17" t="str">
        <f t="shared" si="179"/>
        <v>Inactive</v>
      </c>
      <c r="Y2825" s="17" t="s">
        <v>15615</v>
      </c>
      <c r="Z2825" s="17"/>
    </row>
    <row r="2826" spans="1:26" x14ac:dyDescent="0.25">
      <c r="A2826">
        <v>2825</v>
      </c>
      <c r="B2826" s="17" t="s">
        <v>2067</v>
      </c>
      <c r="C2826" s="17">
        <v>3291</v>
      </c>
      <c r="D2826" s="17" t="str">
        <f>INDEX(Hosts!$A:$O,MATCH(Places!$C2826,Hosts!$A:$A,0),MATCH(Places!D$1,Hosts!$1:$1,0))</f>
        <v>Within a few hours</v>
      </c>
      <c r="E2826" s="87">
        <f>INDEX(Hosts!$A:$O,MATCH(Places!$C2826,Hosts!$A:$A,0),MATCH(Places!E$1,Hosts!$1:$1,0))</f>
        <v>0.91</v>
      </c>
      <c r="F2826" s="87">
        <f>INDEX(Hosts!$A:$O,MATCH(Places!$C2826,Hosts!$A:$A,0),MATCH(Places!F$1,Hosts!$1:$1,0))</f>
        <v>0.82</v>
      </c>
      <c r="G2826" s="17" t="str">
        <f>INDEX(Hosts!$A:$O,MATCH(Places!$C2826,Hosts!$A:$A,0),MATCH(Places!G$1,Hosts!$1:$1,0))</f>
        <v>No</v>
      </c>
      <c r="H2826" s="17">
        <v>12</v>
      </c>
      <c r="I2826" s="17" t="str">
        <f>INDEX(Neighborhoods!$A:$C,MATCH(Places!$H2826,Neighborhoods!$A:$A,0),MATCH(Places!I$1,Neighborhoods!$1:$1,0))</f>
        <v>Brooklyn</v>
      </c>
      <c r="J2826" s="17" t="str">
        <f>INDEX(Neighborhoods!$A:$C,MATCH(Places!$H2826,Neighborhoods!$A:$A,0),MATCH(Places!J$1,Neighborhoods!$1:$1,0))</f>
        <v>Williamsburg</v>
      </c>
      <c r="K2826" s="17" t="s">
        <v>11822</v>
      </c>
      <c r="L2826" s="17" t="str">
        <f t="shared" si="176"/>
        <v>No</v>
      </c>
      <c r="M2826" s="17">
        <v>5</v>
      </c>
      <c r="N2826" s="17" t="str" cm="1">
        <f t="array" ref="N2826">_xlfn.IFS(M2826&lt;=2,"Small",M2826&lt;=5,"Medium",M2826&gt;5,"Large")</f>
        <v>Medium</v>
      </c>
      <c r="O2826" s="65">
        <v>113</v>
      </c>
      <c r="P2826" s="87">
        <f t="shared" si="177"/>
        <v>0.03</v>
      </c>
      <c r="Q2826" s="68">
        <v>4.87</v>
      </c>
      <c r="R2826" s="68" t="str" cm="1">
        <f t="array" ref="R2826">_xlfn.SWITCH(ROUND(Q2826,0),5,"Excellent",4,"Good",3,"Ok","Bad")</f>
        <v>Excellent</v>
      </c>
      <c r="S2826" s="17">
        <v>191</v>
      </c>
      <c r="T2826" s="17" t="str">
        <f t="shared" si="178"/>
        <v>Yes</v>
      </c>
      <c r="U2826" s="82">
        <v>42919</v>
      </c>
      <c r="V2826" s="82">
        <v>44041</v>
      </c>
      <c r="W2826" s="17">
        <v>172</v>
      </c>
      <c r="X2826" s="17" t="str">
        <f t="shared" si="179"/>
        <v>Active</v>
      </c>
      <c r="Y2826" s="17" t="s">
        <v>15615</v>
      </c>
      <c r="Z2826" s="17"/>
    </row>
    <row r="2827" spans="1:26" x14ac:dyDescent="0.25">
      <c r="A2827">
        <v>2826</v>
      </c>
      <c r="B2827" s="17" t="s">
        <v>14478</v>
      </c>
      <c r="C2827" s="17">
        <v>3295</v>
      </c>
      <c r="D2827" s="17" t="str">
        <f>INDEX(Hosts!$A:$O,MATCH(Places!$C2827,Hosts!$A:$A,0),MATCH(Places!D$1,Hosts!$1:$1,0))</f>
        <v>Within an hour</v>
      </c>
      <c r="E2827" s="87">
        <f>INDEX(Hosts!$A:$O,MATCH(Places!$C2827,Hosts!$A:$A,0),MATCH(Places!E$1,Hosts!$1:$1,0))</f>
        <v>0.96</v>
      </c>
      <c r="F2827" s="87">
        <f>INDEX(Hosts!$A:$O,MATCH(Places!$C2827,Hosts!$A:$A,0),MATCH(Places!F$1,Hosts!$1:$1,0))</f>
        <v>0.98</v>
      </c>
      <c r="G2827" s="17" t="str">
        <f>INDEX(Hosts!$A:$O,MATCH(Places!$C2827,Hosts!$A:$A,0),MATCH(Places!G$1,Hosts!$1:$1,0))</f>
        <v>Yes</v>
      </c>
      <c r="H2827" s="17">
        <v>22</v>
      </c>
      <c r="I2827" s="17" t="str">
        <f>INDEX(Neighborhoods!$A:$C,MATCH(Places!$H2827,Neighborhoods!$A:$A,0),MATCH(Places!I$1,Neighborhoods!$1:$1,0))</f>
        <v>Queens</v>
      </c>
      <c r="J2827" s="17" t="str">
        <f>INDEX(Neighborhoods!$A:$C,MATCH(Places!$H2827,Neighborhoods!$A:$A,0),MATCH(Places!J$1,Neighborhoods!$1:$1,0))</f>
        <v>Flushing</v>
      </c>
      <c r="K2827" s="17" t="s">
        <v>11822</v>
      </c>
      <c r="L2827" s="17" t="str">
        <f t="shared" si="176"/>
        <v>No</v>
      </c>
      <c r="M2827" s="17">
        <v>8</v>
      </c>
      <c r="N2827" s="17" t="str" cm="1">
        <f t="array" ref="N2827">_xlfn.IFS(M2827&lt;=2,"Small",M2827&lt;=5,"Medium",M2827&gt;5,"Large")</f>
        <v>Large</v>
      </c>
      <c r="O2827" s="65">
        <v>249</v>
      </c>
      <c r="P2827" s="87">
        <f t="shared" si="177"/>
        <v>0.04</v>
      </c>
      <c r="Q2827" s="68">
        <v>4.58</v>
      </c>
      <c r="R2827" s="68" t="str" cm="1">
        <f t="array" ref="R2827">_xlfn.SWITCH(ROUND(Q2827,0),5,"Excellent",4,"Good",3,"Ok","Bad")</f>
        <v>Excellent</v>
      </c>
      <c r="S2827" s="17">
        <v>43</v>
      </c>
      <c r="T2827" s="17" t="str">
        <f t="shared" si="178"/>
        <v>No</v>
      </c>
      <c r="U2827" s="82">
        <v>42982</v>
      </c>
      <c r="V2827" s="82">
        <v>44020</v>
      </c>
      <c r="W2827" s="17">
        <v>264</v>
      </c>
      <c r="X2827" s="17" t="str">
        <f t="shared" si="179"/>
        <v>Active</v>
      </c>
      <c r="Y2827" s="17" t="s">
        <v>15615</v>
      </c>
      <c r="Z2827" s="17"/>
    </row>
    <row r="2828" spans="1:26" x14ac:dyDescent="0.25">
      <c r="A2828">
        <v>2827</v>
      </c>
      <c r="B2828" s="17" t="s">
        <v>13731</v>
      </c>
      <c r="C2828" s="17">
        <v>3295</v>
      </c>
      <c r="D2828" s="17" t="str">
        <f>INDEX(Hosts!$A:$O,MATCH(Places!$C2828,Hosts!$A:$A,0),MATCH(Places!D$1,Hosts!$1:$1,0))</f>
        <v>Within an hour</v>
      </c>
      <c r="E2828" s="87">
        <f>INDEX(Hosts!$A:$O,MATCH(Places!$C2828,Hosts!$A:$A,0),MATCH(Places!E$1,Hosts!$1:$1,0))</f>
        <v>0.96</v>
      </c>
      <c r="F2828" s="87">
        <f>INDEX(Hosts!$A:$O,MATCH(Places!$C2828,Hosts!$A:$A,0),MATCH(Places!F$1,Hosts!$1:$1,0))</f>
        <v>0.98</v>
      </c>
      <c r="G2828" s="17" t="str">
        <f>INDEX(Hosts!$A:$O,MATCH(Places!$C2828,Hosts!$A:$A,0),MATCH(Places!G$1,Hosts!$1:$1,0))</f>
        <v>Yes</v>
      </c>
      <c r="H2828" s="17">
        <v>22</v>
      </c>
      <c r="I2828" s="17" t="str">
        <f>INDEX(Neighborhoods!$A:$C,MATCH(Places!$H2828,Neighborhoods!$A:$A,0),MATCH(Places!I$1,Neighborhoods!$1:$1,0))</f>
        <v>Queens</v>
      </c>
      <c r="J2828" s="17" t="str">
        <f>INDEX(Neighborhoods!$A:$C,MATCH(Places!$H2828,Neighborhoods!$A:$A,0),MATCH(Places!J$1,Neighborhoods!$1:$1,0))</f>
        <v>Flushing</v>
      </c>
      <c r="K2828" s="17" t="s">
        <v>11822</v>
      </c>
      <c r="L2828" s="17" t="str">
        <f t="shared" si="176"/>
        <v>No</v>
      </c>
      <c r="M2828" s="17">
        <v>8</v>
      </c>
      <c r="N2828" s="17" t="str" cm="1">
        <f t="array" ref="N2828">_xlfn.IFS(M2828&lt;=2,"Small",M2828&lt;=5,"Medium",M2828&gt;5,"Large")</f>
        <v>Large</v>
      </c>
      <c r="O2828" s="65">
        <v>143</v>
      </c>
      <c r="P2828" s="87">
        <f t="shared" si="177"/>
        <v>0.03</v>
      </c>
      <c r="Q2828" s="68">
        <v>4.58</v>
      </c>
      <c r="R2828" s="68" t="str" cm="1">
        <f t="array" ref="R2828">_xlfn.SWITCH(ROUND(Q2828,0),5,"Excellent",4,"Good",3,"Ok","Bad")</f>
        <v>Excellent</v>
      </c>
      <c r="S2828" s="17">
        <v>57</v>
      </c>
      <c r="T2828" s="17" t="str">
        <f t="shared" si="178"/>
        <v>No</v>
      </c>
      <c r="U2828" s="82">
        <v>42994</v>
      </c>
      <c r="V2828" s="82">
        <v>44021</v>
      </c>
      <c r="W2828" s="17">
        <v>337</v>
      </c>
      <c r="X2828" s="17" t="str">
        <f t="shared" si="179"/>
        <v>Active</v>
      </c>
      <c r="Y2828" s="17" t="s">
        <v>15615</v>
      </c>
      <c r="Z2828" s="17"/>
    </row>
    <row r="2829" spans="1:26" x14ac:dyDescent="0.25">
      <c r="A2829">
        <v>2828</v>
      </c>
      <c r="B2829" s="17" t="s">
        <v>14594</v>
      </c>
      <c r="C2829" s="17">
        <v>3295</v>
      </c>
      <c r="D2829" s="17" t="str">
        <f>INDEX(Hosts!$A:$O,MATCH(Places!$C2829,Hosts!$A:$A,0),MATCH(Places!D$1,Hosts!$1:$1,0))</f>
        <v>Within an hour</v>
      </c>
      <c r="E2829" s="87">
        <f>INDEX(Hosts!$A:$O,MATCH(Places!$C2829,Hosts!$A:$A,0),MATCH(Places!E$1,Hosts!$1:$1,0))</f>
        <v>0.96</v>
      </c>
      <c r="F2829" s="87">
        <f>INDEX(Hosts!$A:$O,MATCH(Places!$C2829,Hosts!$A:$A,0),MATCH(Places!F$1,Hosts!$1:$1,0))</f>
        <v>0.98</v>
      </c>
      <c r="G2829" s="17" t="str">
        <f>INDEX(Hosts!$A:$O,MATCH(Places!$C2829,Hosts!$A:$A,0),MATCH(Places!G$1,Hosts!$1:$1,0))</f>
        <v>Yes</v>
      </c>
      <c r="H2829" s="17">
        <v>22</v>
      </c>
      <c r="I2829" s="17" t="str">
        <f>INDEX(Neighborhoods!$A:$C,MATCH(Places!$H2829,Neighborhoods!$A:$A,0),MATCH(Places!I$1,Neighborhoods!$1:$1,0))</f>
        <v>Queens</v>
      </c>
      <c r="J2829" s="17" t="str">
        <f>INDEX(Neighborhoods!$A:$C,MATCH(Places!$H2829,Neighborhoods!$A:$A,0),MATCH(Places!J$1,Neighborhoods!$1:$1,0))</f>
        <v>Flushing</v>
      </c>
      <c r="K2829" s="17" t="s">
        <v>11822</v>
      </c>
      <c r="L2829" s="17" t="str">
        <f t="shared" si="176"/>
        <v>No</v>
      </c>
      <c r="M2829" s="17">
        <v>10</v>
      </c>
      <c r="N2829" s="17" t="str" cm="1">
        <f t="array" ref="N2829">_xlfn.IFS(M2829&lt;=2,"Small",M2829&lt;=5,"Medium",M2829&gt;5,"Large")</f>
        <v>Large</v>
      </c>
      <c r="O2829" s="65">
        <v>331</v>
      </c>
      <c r="P2829" s="87">
        <f t="shared" si="177"/>
        <v>0.04</v>
      </c>
      <c r="Q2829" s="68">
        <v>4.59</v>
      </c>
      <c r="R2829" s="68" t="str" cm="1">
        <f t="array" ref="R2829">_xlfn.SWITCH(ROUND(Q2829,0),5,"Excellent",4,"Good",3,"Ok","Bad")</f>
        <v>Excellent</v>
      </c>
      <c r="S2829" s="17">
        <v>59</v>
      </c>
      <c r="T2829" s="17" t="str">
        <f t="shared" si="178"/>
        <v>No</v>
      </c>
      <c r="U2829" s="82">
        <v>42973</v>
      </c>
      <c r="V2829" s="82">
        <v>44038</v>
      </c>
      <c r="W2829" s="17">
        <v>364</v>
      </c>
      <c r="X2829" s="17" t="str">
        <f t="shared" si="179"/>
        <v>Active</v>
      </c>
      <c r="Y2829" s="17" t="s">
        <v>15615</v>
      </c>
      <c r="Z2829" s="17"/>
    </row>
    <row r="2830" spans="1:26" x14ac:dyDescent="0.25">
      <c r="A2830">
        <v>2829</v>
      </c>
      <c r="B2830" s="17" t="s">
        <v>2068</v>
      </c>
      <c r="C2830" s="17">
        <v>3297</v>
      </c>
      <c r="D2830" s="17" t="str">
        <f>INDEX(Hosts!$A:$O,MATCH(Places!$C2830,Hosts!$A:$A,0),MATCH(Places!D$1,Hosts!$1:$1,0))</f>
        <v>Within a day</v>
      </c>
      <c r="E2830" s="87">
        <f>INDEX(Hosts!$A:$O,MATCH(Places!$C2830,Hosts!$A:$A,0),MATCH(Places!E$1,Hosts!$1:$1,0))</f>
        <v>0.9</v>
      </c>
      <c r="F2830" s="87">
        <f>INDEX(Hosts!$A:$O,MATCH(Places!$C2830,Hosts!$A:$A,0),MATCH(Places!F$1,Hosts!$1:$1,0))</f>
        <v>0.88</v>
      </c>
      <c r="G2830" s="17" t="str">
        <f>INDEX(Hosts!$A:$O,MATCH(Places!$C2830,Hosts!$A:$A,0),MATCH(Places!G$1,Hosts!$1:$1,0))</f>
        <v>No</v>
      </c>
      <c r="H2830" s="17">
        <v>7</v>
      </c>
      <c r="I2830" s="17" t="str">
        <f>INDEX(Neighborhoods!$A:$C,MATCH(Places!$H2830,Neighborhoods!$A:$A,0),MATCH(Places!I$1,Neighborhoods!$1:$1,0))</f>
        <v>Brooklyn</v>
      </c>
      <c r="J2830" s="17" t="str">
        <f>INDEX(Neighborhoods!$A:$C,MATCH(Places!$H2830,Neighborhoods!$A:$A,0),MATCH(Places!J$1,Neighborhoods!$1:$1,0))</f>
        <v>Bedford-Stuyvesant</v>
      </c>
      <c r="K2830" s="17" t="s">
        <v>11822</v>
      </c>
      <c r="L2830" s="17" t="str">
        <f t="shared" si="176"/>
        <v>No</v>
      </c>
      <c r="M2830" s="17">
        <v>2</v>
      </c>
      <c r="N2830" s="17" t="str" cm="1">
        <f t="array" ref="N2830">_xlfn.IFS(M2830&lt;=2,"Small",M2830&lt;=5,"Medium",M2830&gt;5,"Large")</f>
        <v>Small</v>
      </c>
      <c r="O2830" s="65">
        <v>80</v>
      </c>
      <c r="P2830" s="87">
        <f t="shared" si="177"/>
        <v>0.03</v>
      </c>
      <c r="Q2830" s="68">
        <v>4.84</v>
      </c>
      <c r="R2830" s="68" t="str" cm="1">
        <f t="array" ref="R2830">_xlfn.SWITCH(ROUND(Q2830,0),5,"Excellent",4,"Good",3,"Ok","Bad")</f>
        <v>Excellent</v>
      </c>
      <c r="S2830" s="17">
        <v>94</v>
      </c>
      <c r="T2830" s="17" t="str">
        <f t="shared" si="178"/>
        <v>No</v>
      </c>
      <c r="U2830" s="82">
        <v>42929</v>
      </c>
      <c r="V2830" s="82">
        <v>44046</v>
      </c>
      <c r="W2830" s="17">
        <v>156</v>
      </c>
      <c r="X2830" s="17" t="str">
        <f t="shared" si="179"/>
        <v>Active</v>
      </c>
      <c r="Y2830" s="17" t="s">
        <v>15615</v>
      </c>
      <c r="Z2830" s="17"/>
    </row>
    <row r="2831" spans="1:26" x14ac:dyDescent="0.25">
      <c r="A2831">
        <v>2830</v>
      </c>
      <c r="B2831" s="17" t="s">
        <v>13635</v>
      </c>
      <c r="C2831" s="17">
        <v>1540</v>
      </c>
      <c r="D2831" s="17" t="str">
        <f>INDEX(Hosts!$A:$O,MATCH(Places!$C2831,Hosts!$A:$A,0),MATCH(Places!D$1,Hosts!$1:$1,0))</f>
        <v>Within a few hours</v>
      </c>
      <c r="E2831" s="87">
        <f>INDEX(Hosts!$A:$O,MATCH(Places!$C2831,Hosts!$A:$A,0),MATCH(Places!E$1,Hosts!$1:$1,0))</f>
        <v>1</v>
      </c>
      <c r="F2831" s="87">
        <f>INDEX(Hosts!$A:$O,MATCH(Places!$C2831,Hosts!$A:$A,0),MATCH(Places!F$1,Hosts!$1:$1,0))</f>
        <v>0.97</v>
      </c>
      <c r="G2831" s="17" t="str">
        <f>INDEX(Hosts!$A:$O,MATCH(Places!$C2831,Hosts!$A:$A,0),MATCH(Places!G$1,Hosts!$1:$1,0))</f>
        <v>No</v>
      </c>
      <c r="H2831" s="17">
        <v>15</v>
      </c>
      <c r="I2831" s="17" t="str">
        <f>INDEX(Neighborhoods!$A:$C,MATCH(Places!$H2831,Neighborhoods!$A:$A,0),MATCH(Places!I$1,Neighborhoods!$1:$1,0))</f>
        <v>Manhattan</v>
      </c>
      <c r="J2831" s="17" t="str">
        <f>INDEX(Neighborhoods!$A:$C,MATCH(Places!$H2831,Neighborhoods!$A:$A,0),MATCH(Places!J$1,Neighborhoods!$1:$1,0))</f>
        <v>East Village</v>
      </c>
      <c r="K2831" s="17" t="s">
        <v>11822</v>
      </c>
      <c r="L2831" s="17" t="str">
        <f t="shared" si="176"/>
        <v>No</v>
      </c>
      <c r="M2831" s="17">
        <v>2</v>
      </c>
      <c r="N2831" s="17" t="str" cm="1">
        <f t="array" ref="N2831">_xlfn.IFS(M2831&lt;=2,"Small",M2831&lt;=5,"Medium",M2831&gt;5,"Large")</f>
        <v>Small</v>
      </c>
      <c r="O2831" s="65">
        <v>88</v>
      </c>
      <c r="P2831" s="87">
        <f t="shared" si="177"/>
        <v>0.03</v>
      </c>
      <c r="Q2831" s="68">
        <v>4.84</v>
      </c>
      <c r="R2831" s="68" t="str" cm="1">
        <f t="array" ref="R2831">_xlfn.SWITCH(ROUND(Q2831,0),5,"Excellent",4,"Good",3,"Ok","Bad")</f>
        <v>Excellent</v>
      </c>
      <c r="S2831" s="17">
        <v>19</v>
      </c>
      <c r="T2831" s="17" t="str">
        <f t="shared" si="178"/>
        <v>No</v>
      </c>
      <c r="U2831" s="82">
        <v>43102</v>
      </c>
      <c r="V2831" s="82">
        <v>44045</v>
      </c>
      <c r="W2831" s="17">
        <v>1</v>
      </c>
      <c r="X2831" s="17" t="str">
        <f t="shared" si="179"/>
        <v>Active</v>
      </c>
      <c r="Y2831" s="17" t="s">
        <v>15615</v>
      </c>
      <c r="Z2831" s="17"/>
    </row>
    <row r="2832" spans="1:26" x14ac:dyDescent="0.25">
      <c r="A2832">
        <v>2831</v>
      </c>
      <c r="B2832" s="17" t="s">
        <v>2069</v>
      </c>
      <c r="C2832" s="17">
        <v>3298</v>
      </c>
      <c r="D2832" s="17" t="str">
        <f>INDEX(Hosts!$A:$O,MATCH(Places!$C2832,Hosts!$A:$A,0),MATCH(Places!D$1,Hosts!$1:$1,0))</f>
        <v>Within an hour</v>
      </c>
      <c r="E2832" s="87">
        <f>INDEX(Hosts!$A:$O,MATCH(Places!$C2832,Hosts!$A:$A,0),MATCH(Places!E$1,Hosts!$1:$1,0))</f>
        <v>1</v>
      </c>
      <c r="F2832" s="87">
        <f>INDEX(Hosts!$A:$O,MATCH(Places!$C2832,Hosts!$A:$A,0),MATCH(Places!F$1,Hosts!$1:$1,0))</f>
        <v>0.91</v>
      </c>
      <c r="G2832" s="17" t="str">
        <f>INDEX(Hosts!$A:$O,MATCH(Places!$C2832,Hosts!$A:$A,0),MATCH(Places!G$1,Hosts!$1:$1,0))</f>
        <v>No</v>
      </c>
      <c r="H2832" s="17">
        <v>23</v>
      </c>
      <c r="I2832" s="17" t="str">
        <f>INDEX(Neighborhoods!$A:$C,MATCH(Places!$H2832,Neighborhoods!$A:$A,0),MATCH(Places!I$1,Neighborhoods!$1:$1,0))</f>
        <v>Queens</v>
      </c>
      <c r="J2832" s="17" t="str">
        <f>INDEX(Neighborhoods!$A:$C,MATCH(Places!$H2832,Neighborhoods!$A:$A,0),MATCH(Places!J$1,Neighborhoods!$1:$1,0))</f>
        <v>Jamaica</v>
      </c>
      <c r="K2832" s="17" t="s">
        <v>1</v>
      </c>
      <c r="L2832" s="17" t="str">
        <f t="shared" si="176"/>
        <v>Yes</v>
      </c>
      <c r="M2832" s="17">
        <v>2</v>
      </c>
      <c r="N2832" s="17" t="str" cm="1">
        <f t="array" ref="N2832">_xlfn.IFS(M2832&lt;=2,"Small",M2832&lt;=5,"Medium",M2832&gt;5,"Large")</f>
        <v>Small</v>
      </c>
      <c r="O2832" s="65">
        <v>48</v>
      </c>
      <c r="P2832" s="87">
        <f t="shared" si="177"/>
        <v>0.03</v>
      </c>
      <c r="Q2832" s="68">
        <v>4.8600000000000003</v>
      </c>
      <c r="R2832" s="68" t="str" cm="1">
        <f t="array" ref="R2832">_xlfn.SWITCH(ROUND(Q2832,0),5,"Excellent",4,"Good",3,"Ok","Bad")</f>
        <v>Excellent</v>
      </c>
      <c r="S2832" s="17">
        <v>22</v>
      </c>
      <c r="T2832" s="17" t="str">
        <f t="shared" si="178"/>
        <v>No</v>
      </c>
      <c r="U2832" s="82">
        <v>42987</v>
      </c>
      <c r="V2832" s="82">
        <v>43450</v>
      </c>
      <c r="W2832" s="17">
        <v>135</v>
      </c>
      <c r="X2832" s="17" t="str">
        <f t="shared" si="179"/>
        <v>Active</v>
      </c>
      <c r="Y2832" s="17" t="s">
        <v>15616</v>
      </c>
      <c r="Z2832" s="17"/>
    </row>
    <row r="2833" spans="1:26" x14ac:dyDescent="0.25">
      <c r="A2833">
        <v>2832</v>
      </c>
      <c r="B2833" s="17" t="s">
        <v>15217</v>
      </c>
      <c r="C2833" s="17">
        <v>1648</v>
      </c>
      <c r="D2833" s="17" t="str">
        <f>INDEX(Hosts!$A:$O,MATCH(Places!$C2833,Hosts!$A:$A,0),MATCH(Places!D$1,Hosts!$1:$1,0))</f>
        <v>Within an hour</v>
      </c>
      <c r="E2833" s="87">
        <f>INDEX(Hosts!$A:$O,MATCH(Places!$C2833,Hosts!$A:$A,0),MATCH(Places!E$1,Hosts!$1:$1,0))</f>
        <v>1</v>
      </c>
      <c r="F2833" s="87">
        <f>INDEX(Hosts!$A:$O,MATCH(Places!$C2833,Hosts!$A:$A,0),MATCH(Places!F$1,Hosts!$1:$1,0))</f>
        <v>0.98</v>
      </c>
      <c r="G2833" s="17" t="str">
        <f>INDEX(Hosts!$A:$O,MATCH(Places!$C2833,Hosts!$A:$A,0),MATCH(Places!G$1,Hosts!$1:$1,0))</f>
        <v>Yes</v>
      </c>
      <c r="H2833" s="17">
        <v>8</v>
      </c>
      <c r="I2833" s="17" t="str">
        <f>INDEX(Neighborhoods!$A:$C,MATCH(Places!$H2833,Neighborhoods!$A:$A,0),MATCH(Places!I$1,Neighborhoods!$1:$1,0))</f>
        <v>Brooklyn</v>
      </c>
      <c r="J2833" s="17" t="str">
        <f>INDEX(Neighborhoods!$A:$C,MATCH(Places!$H2833,Neighborhoods!$A:$A,0),MATCH(Places!J$1,Neighborhoods!$1:$1,0))</f>
        <v>Bushwick</v>
      </c>
      <c r="K2833" s="17" t="s">
        <v>11822</v>
      </c>
      <c r="L2833" s="17" t="str">
        <f t="shared" si="176"/>
        <v>No</v>
      </c>
      <c r="M2833" s="17">
        <v>5</v>
      </c>
      <c r="N2833" s="17" t="str" cm="1">
        <f t="array" ref="N2833">_xlfn.IFS(M2833&lt;=2,"Small",M2833&lt;=5,"Medium",M2833&gt;5,"Large")</f>
        <v>Medium</v>
      </c>
      <c r="O2833" s="65">
        <v>120</v>
      </c>
      <c r="P2833" s="87">
        <f t="shared" si="177"/>
        <v>0.03</v>
      </c>
      <c r="Q2833" s="68">
        <v>4.9800000000000004</v>
      </c>
      <c r="R2833" s="68" t="str" cm="1">
        <f t="array" ref="R2833">_xlfn.SWITCH(ROUND(Q2833,0),5,"Excellent",4,"Good",3,"Ok","Bad")</f>
        <v>Excellent</v>
      </c>
      <c r="S2833" s="17">
        <v>95</v>
      </c>
      <c r="T2833" s="17" t="str">
        <f t="shared" si="178"/>
        <v>No</v>
      </c>
      <c r="U2833" s="82">
        <v>42940</v>
      </c>
      <c r="V2833" s="82">
        <v>44039</v>
      </c>
      <c r="W2833" s="17">
        <v>11</v>
      </c>
      <c r="X2833" s="17" t="str">
        <f t="shared" si="179"/>
        <v>Active</v>
      </c>
      <c r="Y2833" s="17" t="s">
        <v>15615</v>
      </c>
      <c r="Z2833" s="17"/>
    </row>
    <row r="2834" spans="1:26" x14ac:dyDescent="0.25">
      <c r="A2834">
        <v>2833</v>
      </c>
      <c r="B2834" s="17" t="s">
        <v>2070</v>
      </c>
      <c r="C2834" s="17">
        <v>2469</v>
      </c>
      <c r="D2834" s="17" t="str">
        <f>INDEX(Hosts!$A:$O,MATCH(Places!$C2834,Hosts!$A:$A,0),MATCH(Places!D$1,Hosts!$1:$1,0))</f>
        <v>Within a few hours</v>
      </c>
      <c r="E2834" s="87">
        <f>INDEX(Hosts!$A:$O,MATCH(Places!$C2834,Hosts!$A:$A,0),MATCH(Places!E$1,Hosts!$1:$1,0))</f>
        <v>1</v>
      </c>
      <c r="F2834" s="87">
        <f>INDEX(Hosts!$A:$O,MATCH(Places!$C2834,Hosts!$A:$A,0),MATCH(Places!F$1,Hosts!$1:$1,0))</f>
        <v>1</v>
      </c>
      <c r="G2834" s="17" t="str">
        <f>INDEX(Hosts!$A:$O,MATCH(Places!$C2834,Hosts!$A:$A,0),MATCH(Places!G$1,Hosts!$1:$1,0))</f>
        <v>No</v>
      </c>
      <c r="H2834" s="17">
        <v>9</v>
      </c>
      <c r="I2834" s="17" t="str">
        <f>INDEX(Neighborhoods!$A:$C,MATCH(Places!$H2834,Neighborhoods!$A:$A,0),MATCH(Places!I$1,Neighborhoods!$1:$1,0))</f>
        <v>Brooklyn</v>
      </c>
      <c r="J2834" s="17" t="str">
        <f>INDEX(Neighborhoods!$A:$C,MATCH(Places!$H2834,Neighborhoods!$A:$A,0),MATCH(Places!J$1,Neighborhoods!$1:$1,0))</f>
        <v>Crown Heights</v>
      </c>
      <c r="K2834" s="17" t="s">
        <v>16</v>
      </c>
      <c r="L2834" s="17" t="str">
        <f t="shared" si="176"/>
        <v>Yes</v>
      </c>
      <c r="M2834" s="17">
        <v>3</v>
      </c>
      <c r="N2834" s="17" t="str" cm="1">
        <f t="array" ref="N2834">_xlfn.IFS(M2834&lt;=2,"Small",M2834&lt;=5,"Medium",M2834&gt;5,"Large")</f>
        <v>Medium</v>
      </c>
      <c r="O2834" s="65">
        <v>69</v>
      </c>
      <c r="P2834" s="87">
        <f t="shared" si="177"/>
        <v>0.03</v>
      </c>
      <c r="Q2834" s="68">
        <v>4.8099999999999996</v>
      </c>
      <c r="R2834" s="68" t="str" cm="1">
        <f t="array" ref="R2834">_xlfn.SWITCH(ROUND(Q2834,0),5,"Excellent",4,"Good",3,"Ok","Bad")</f>
        <v>Excellent</v>
      </c>
      <c r="S2834" s="17">
        <v>59</v>
      </c>
      <c r="T2834" s="17" t="str">
        <f t="shared" si="178"/>
        <v>No</v>
      </c>
      <c r="U2834" s="82">
        <v>42920</v>
      </c>
      <c r="V2834" s="82">
        <v>43824</v>
      </c>
      <c r="W2834" s="17">
        <v>74</v>
      </c>
      <c r="X2834" s="17" t="str">
        <f t="shared" si="179"/>
        <v>Active</v>
      </c>
      <c r="Y2834" s="17" t="s">
        <v>15616</v>
      </c>
      <c r="Z2834" s="17"/>
    </row>
    <row r="2835" spans="1:26" x14ac:dyDescent="0.25">
      <c r="A2835">
        <v>2834</v>
      </c>
      <c r="B2835" s="17" t="s">
        <v>2071</v>
      </c>
      <c r="C2835" s="17">
        <v>3300</v>
      </c>
      <c r="D2835" s="17" t="str">
        <f>INDEX(Hosts!$A:$O,MATCH(Places!$C2835,Hosts!$A:$A,0),MATCH(Places!D$1,Hosts!$1:$1,0))</f>
        <v>Within a few hours</v>
      </c>
      <c r="E2835" s="87">
        <f>INDEX(Hosts!$A:$O,MATCH(Places!$C2835,Hosts!$A:$A,0),MATCH(Places!E$1,Hosts!$1:$1,0))</f>
        <v>0.83</v>
      </c>
      <c r="F2835" s="87">
        <f>INDEX(Hosts!$A:$O,MATCH(Places!$C2835,Hosts!$A:$A,0),MATCH(Places!F$1,Hosts!$1:$1,0))</f>
        <v>0.89</v>
      </c>
      <c r="G2835" s="17" t="str">
        <f>INDEX(Hosts!$A:$O,MATCH(Places!$C2835,Hosts!$A:$A,0),MATCH(Places!G$1,Hosts!$1:$1,0))</f>
        <v>Yes</v>
      </c>
      <c r="H2835" s="17">
        <v>23</v>
      </c>
      <c r="I2835" s="17" t="str">
        <f>INDEX(Neighborhoods!$A:$C,MATCH(Places!$H2835,Neighborhoods!$A:$A,0),MATCH(Places!I$1,Neighborhoods!$1:$1,0))</f>
        <v>Queens</v>
      </c>
      <c r="J2835" s="17" t="str">
        <f>INDEX(Neighborhoods!$A:$C,MATCH(Places!$H2835,Neighborhoods!$A:$A,0),MATCH(Places!J$1,Neighborhoods!$1:$1,0))</f>
        <v>Jamaica</v>
      </c>
      <c r="K2835" s="17" t="s">
        <v>11822</v>
      </c>
      <c r="L2835" s="17" t="str">
        <f t="shared" si="176"/>
        <v>No</v>
      </c>
      <c r="M2835" s="17">
        <v>6</v>
      </c>
      <c r="N2835" s="17" t="str" cm="1">
        <f t="array" ref="N2835">_xlfn.IFS(M2835&lt;=2,"Small",M2835&lt;=5,"Medium",M2835&gt;5,"Large")</f>
        <v>Large</v>
      </c>
      <c r="O2835" s="65">
        <v>150</v>
      </c>
      <c r="P2835" s="87">
        <f t="shared" si="177"/>
        <v>0.03</v>
      </c>
      <c r="Q2835" s="68">
        <v>4.97</v>
      </c>
      <c r="R2835" s="68" t="str" cm="1">
        <f t="array" ref="R2835">_xlfn.SWITCH(ROUND(Q2835,0),5,"Excellent",4,"Good",3,"Ok","Bad")</f>
        <v>Excellent</v>
      </c>
      <c r="S2835" s="17">
        <v>115</v>
      </c>
      <c r="T2835" s="17" t="str">
        <f t="shared" si="178"/>
        <v>Yes</v>
      </c>
      <c r="U2835" s="82">
        <v>42932</v>
      </c>
      <c r="V2835" s="82">
        <v>43891</v>
      </c>
      <c r="W2835" s="17">
        <v>165</v>
      </c>
      <c r="X2835" s="17" t="str">
        <f t="shared" si="179"/>
        <v>Active</v>
      </c>
      <c r="Y2835" s="17" t="s">
        <v>15615</v>
      </c>
      <c r="Z2835" s="17"/>
    </row>
    <row r="2836" spans="1:26" x14ac:dyDescent="0.25">
      <c r="A2836">
        <v>2835</v>
      </c>
      <c r="B2836" s="17" t="s">
        <v>2072</v>
      </c>
      <c r="C2836" s="17">
        <v>2288</v>
      </c>
      <c r="D2836" s="17" t="str">
        <f>INDEX(Hosts!$A:$O,MATCH(Places!$C2836,Hosts!$A:$A,0),MATCH(Places!D$1,Hosts!$1:$1,0))</f>
        <v>A few days or more</v>
      </c>
      <c r="E2836" s="87">
        <f>INDEX(Hosts!$A:$O,MATCH(Places!$C2836,Hosts!$A:$A,0),MATCH(Places!E$1,Hosts!$1:$1,0))</f>
        <v>0</v>
      </c>
      <c r="F2836" s="87">
        <f>INDEX(Hosts!$A:$O,MATCH(Places!$C2836,Hosts!$A:$A,0),MATCH(Places!F$1,Hosts!$1:$1,0))</f>
        <v>0.87</v>
      </c>
      <c r="G2836" s="17" t="str">
        <f>INDEX(Hosts!$A:$O,MATCH(Places!$C2836,Hosts!$A:$A,0),MATCH(Places!G$1,Hosts!$1:$1,0))</f>
        <v>No</v>
      </c>
      <c r="H2836" s="17">
        <v>17</v>
      </c>
      <c r="I2836" s="17" t="str">
        <f>INDEX(Neighborhoods!$A:$C,MATCH(Places!$H2836,Neighborhoods!$A:$A,0),MATCH(Places!I$1,Neighborhoods!$1:$1,0))</f>
        <v>Manhattan</v>
      </c>
      <c r="J2836" s="17" t="str">
        <f>INDEX(Neighborhoods!$A:$C,MATCH(Places!$H2836,Neighborhoods!$A:$A,0),MATCH(Places!J$1,Neighborhoods!$1:$1,0))</f>
        <v>Hell's Kitchen</v>
      </c>
      <c r="K2836" s="17" t="s">
        <v>1</v>
      </c>
      <c r="L2836" s="17" t="str">
        <f t="shared" si="176"/>
        <v>Yes</v>
      </c>
      <c r="M2836" s="17">
        <v>2</v>
      </c>
      <c r="N2836" s="17" t="str" cm="1">
        <f t="array" ref="N2836">_xlfn.IFS(M2836&lt;=2,"Small",M2836&lt;=5,"Medium",M2836&gt;5,"Large")</f>
        <v>Small</v>
      </c>
      <c r="O2836" s="65">
        <v>75</v>
      </c>
      <c r="P2836" s="87">
        <f t="shared" si="177"/>
        <v>0.03</v>
      </c>
      <c r="Q2836" s="68">
        <v>4.51</v>
      </c>
      <c r="R2836" s="68" t="str" cm="1">
        <f t="array" ref="R2836">_xlfn.SWITCH(ROUND(Q2836,0),5,"Excellent",4,"Good",3,"Ok","Bad")</f>
        <v>Excellent</v>
      </c>
      <c r="S2836" s="17">
        <v>130</v>
      </c>
      <c r="T2836" s="17" t="str">
        <f t="shared" si="178"/>
        <v>No</v>
      </c>
      <c r="U2836" s="82">
        <v>42928</v>
      </c>
      <c r="V2836" s="82">
        <v>43898</v>
      </c>
      <c r="W2836" s="17">
        <v>363</v>
      </c>
      <c r="X2836" s="17" t="str">
        <f t="shared" si="179"/>
        <v>Active</v>
      </c>
      <c r="Y2836" s="17" t="s">
        <v>15615</v>
      </c>
      <c r="Z2836" s="17"/>
    </row>
    <row r="2837" spans="1:26" x14ac:dyDescent="0.25">
      <c r="A2837">
        <v>2836</v>
      </c>
      <c r="B2837" s="17" t="s">
        <v>14310</v>
      </c>
      <c r="C2837" s="17">
        <v>1562</v>
      </c>
      <c r="D2837" s="17" t="str">
        <f>INDEX(Hosts!$A:$O,MATCH(Places!$C2837,Hosts!$A:$A,0),MATCH(Places!D$1,Hosts!$1:$1,0))</f>
        <v>Within a few hours</v>
      </c>
      <c r="E2837" s="87">
        <f>INDEX(Hosts!$A:$O,MATCH(Places!$C2837,Hosts!$A:$A,0),MATCH(Places!E$1,Hosts!$1:$1,0))</f>
        <v>1</v>
      </c>
      <c r="F2837" s="87">
        <f>INDEX(Hosts!$A:$O,MATCH(Places!$C2837,Hosts!$A:$A,0),MATCH(Places!F$1,Hosts!$1:$1,0))</f>
        <v>1</v>
      </c>
      <c r="G2837" s="17" t="str">
        <f>INDEX(Hosts!$A:$O,MATCH(Places!$C2837,Hosts!$A:$A,0),MATCH(Places!G$1,Hosts!$1:$1,0))</f>
        <v>No</v>
      </c>
      <c r="H2837" s="17">
        <v>17</v>
      </c>
      <c r="I2837" s="17" t="str">
        <f>INDEX(Neighborhoods!$A:$C,MATCH(Places!$H2837,Neighborhoods!$A:$A,0),MATCH(Places!I$1,Neighborhoods!$1:$1,0))</f>
        <v>Manhattan</v>
      </c>
      <c r="J2837" s="17" t="str">
        <f>INDEX(Neighborhoods!$A:$C,MATCH(Places!$H2837,Neighborhoods!$A:$A,0),MATCH(Places!J$1,Neighborhoods!$1:$1,0))</f>
        <v>Hell's Kitchen</v>
      </c>
      <c r="K2837" s="17" t="s">
        <v>11822</v>
      </c>
      <c r="L2837" s="17" t="str">
        <f t="shared" si="176"/>
        <v>No</v>
      </c>
      <c r="M2837" s="17">
        <v>3</v>
      </c>
      <c r="N2837" s="17" t="str" cm="1">
        <f t="array" ref="N2837">_xlfn.IFS(M2837&lt;=2,"Small",M2837&lt;=5,"Medium",M2837&gt;5,"Large")</f>
        <v>Medium</v>
      </c>
      <c r="O2837" s="65">
        <v>331</v>
      </c>
      <c r="P2837" s="87">
        <f t="shared" si="177"/>
        <v>0.04</v>
      </c>
      <c r="Q2837" s="68">
        <v>4.7300000000000004</v>
      </c>
      <c r="R2837" s="68" t="str" cm="1">
        <f t="array" ref="R2837">_xlfn.SWITCH(ROUND(Q2837,0),5,"Excellent",4,"Good",3,"Ok","Bad")</f>
        <v>Excellent</v>
      </c>
      <c r="S2837" s="17">
        <v>30</v>
      </c>
      <c r="T2837" s="17" t="str">
        <f t="shared" si="178"/>
        <v>No</v>
      </c>
      <c r="U2837" s="82">
        <v>43007</v>
      </c>
      <c r="V2837" s="82">
        <v>43761</v>
      </c>
      <c r="W2837" s="17">
        <v>364</v>
      </c>
      <c r="X2837" s="17" t="str">
        <f t="shared" si="179"/>
        <v>Active</v>
      </c>
      <c r="Y2837" s="17" t="s">
        <v>15616</v>
      </c>
      <c r="Z2837" s="17"/>
    </row>
    <row r="2838" spans="1:26" x14ac:dyDescent="0.25">
      <c r="A2838">
        <v>2837</v>
      </c>
      <c r="B2838" s="17" t="s">
        <v>14323</v>
      </c>
      <c r="C2838" s="17">
        <v>1673</v>
      </c>
      <c r="D2838" s="17" t="str">
        <f>INDEX(Hosts!$A:$O,MATCH(Places!$C2838,Hosts!$A:$A,0),MATCH(Places!D$1,Hosts!$1:$1,0))</f>
        <v>Within a few hours</v>
      </c>
      <c r="E2838" s="87">
        <f>INDEX(Hosts!$A:$O,MATCH(Places!$C2838,Hosts!$A:$A,0),MATCH(Places!E$1,Hosts!$1:$1,0))</f>
        <v>1</v>
      </c>
      <c r="F2838" s="87">
        <f>INDEX(Hosts!$A:$O,MATCH(Places!$C2838,Hosts!$A:$A,0),MATCH(Places!F$1,Hosts!$1:$1,0))</f>
        <v>0.86</v>
      </c>
      <c r="G2838" s="17" t="str">
        <f>INDEX(Hosts!$A:$O,MATCH(Places!$C2838,Hosts!$A:$A,0),MATCH(Places!G$1,Hosts!$1:$1,0))</f>
        <v>Yes</v>
      </c>
      <c r="H2838" s="17">
        <v>9</v>
      </c>
      <c r="I2838" s="17" t="str">
        <f>INDEX(Neighborhoods!$A:$C,MATCH(Places!$H2838,Neighborhoods!$A:$A,0),MATCH(Places!I$1,Neighborhoods!$1:$1,0))</f>
        <v>Brooklyn</v>
      </c>
      <c r="J2838" s="17" t="str">
        <f>INDEX(Neighborhoods!$A:$C,MATCH(Places!$H2838,Neighborhoods!$A:$A,0),MATCH(Places!J$1,Neighborhoods!$1:$1,0))</f>
        <v>Crown Heights</v>
      </c>
      <c r="K2838" s="17" t="s">
        <v>1</v>
      </c>
      <c r="L2838" s="17" t="str">
        <f t="shared" si="176"/>
        <v>Yes</v>
      </c>
      <c r="M2838" s="17">
        <v>1</v>
      </c>
      <c r="N2838" s="17" t="str" cm="1">
        <f t="array" ref="N2838">_xlfn.IFS(M2838&lt;=2,"Small",M2838&lt;=5,"Medium",M2838&gt;5,"Large")</f>
        <v>Small</v>
      </c>
      <c r="O2838" s="65">
        <v>65</v>
      </c>
      <c r="P2838" s="87">
        <f t="shared" si="177"/>
        <v>0.03</v>
      </c>
      <c r="Q2838" s="68">
        <v>4.84</v>
      </c>
      <c r="R2838" s="68" t="str" cm="1">
        <f t="array" ref="R2838">_xlfn.SWITCH(ROUND(Q2838,0),5,"Excellent",4,"Good",3,"Ok","Bad")</f>
        <v>Excellent</v>
      </c>
      <c r="S2838" s="17">
        <v>19</v>
      </c>
      <c r="T2838" s="17" t="str">
        <f t="shared" si="178"/>
        <v>No</v>
      </c>
      <c r="U2838" s="82">
        <v>42981</v>
      </c>
      <c r="V2838" s="82">
        <v>43917</v>
      </c>
      <c r="W2838" s="17">
        <v>90</v>
      </c>
      <c r="X2838" s="17" t="str">
        <f t="shared" si="179"/>
        <v>Active</v>
      </c>
      <c r="Y2838" s="17" t="s">
        <v>15616</v>
      </c>
      <c r="Z2838" s="17"/>
    </row>
    <row r="2839" spans="1:26" x14ac:dyDescent="0.25">
      <c r="A2839">
        <v>2838</v>
      </c>
      <c r="B2839" s="17" t="s">
        <v>2073</v>
      </c>
      <c r="C2839" s="17">
        <v>766</v>
      </c>
      <c r="D2839" s="17" t="str">
        <f>INDEX(Hosts!$A:$O,MATCH(Places!$C2839,Hosts!$A:$A,0),MATCH(Places!D$1,Hosts!$1:$1,0))</f>
        <v>Within an hour</v>
      </c>
      <c r="E2839" s="87">
        <f>INDEX(Hosts!$A:$O,MATCH(Places!$C2839,Hosts!$A:$A,0),MATCH(Places!E$1,Hosts!$1:$1,0))</f>
        <v>0.92</v>
      </c>
      <c r="F2839" s="87">
        <f>INDEX(Hosts!$A:$O,MATCH(Places!$C2839,Hosts!$A:$A,0),MATCH(Places!F$1,Hosts!$1:$1,0))</f>
        <v>0.95</v>
      </c>
      <c r="G2839" s="17" t="str">
        <f>INDEX(Hosts!$A:$O,MATCH(Places!$C2839,Hosts!$A:$A,0),MATCH(Places!G$1,Hosts!$1:$1,0))</f>
        <v>No</v>
      </c>
      <c r="H2839" s="17">
        <v>9</v>
      </c>
      <c r="I2839" s="17" t="str">
        <f>INDEX(Neighborhoods!$A:$C,MATCH(Places!$H2839,Neighborhoods!$A:$A,0),MATCH(Places!I$1,Neighborhoods!$1:$1,0))</f>
        <v>Brooklyn</v>
      </c>
      <c r="J2839" s="17" t="str">
        <f>INDEX(Neighborhoods!$A:$C,MATCH(Places!$H2839,Neighborhoods!$A:$A,0),MATCH(Places!J$1,Neighborhoods!$1:$1,0))</f>
        <v>Crown Heights</v>
      </c>
      <c r="K2839" s="17" t="s">
        <v>11822</v>
      </c>
      <c r="L2839" s="17" t="str">
        <f t="shared" si="176"/>
        <v>No</v>
      </c>
      <c r="M2839" s="17">
        <v>2</v>
      </c>
      <c r="N2839" s="17" t="str" cm="1">
        <f t="array" ref="N2839">_xlfn.IFS(M2839&lt;=2,"Small",M2839&lt;=5,"Medium",M2839&gt;5,"Large")</f>
        <v>Small</v>
      </c>
      <c r="O2839" s="65">
        <v>48</v>
      </c>
      <c r="P2839" s="87">
        <f t="shared" si="177"/>
        <v>0.03</v>
      </c>
      <c r="Q2839" s="68">
        <v>4.9000000000000004</v>
      </c>
      <c r="R2839" s="68" t="str" cm="1">
        <f t="array" ref="R2839">_xlfn.SWITCH(ROUND(Q2839,0),5,"Excellent",4,"Good",3,"Ok","Bad")</f>
        <v>Excellent</v>
      </c>
      <c r="S2839" s="17">
        <v>122</v>
      </c>
      <c r="T2839" s="17" t="str">
        <f t="shared" si="178"/>
        <v>Yes</v>
      </c>
      <c r="U2839" s="82">
        <v>42968</v>
      </c>
      <c r="V2839" s="82">
        <v>44053</v>
      </c>
      <c r="W2839" s="17">
        <v>5</v>
      </c>
      <c r="X2839" s="17" t="str">
        <f t="shared" si="179"/>
        <v>Active</v>
      </c>
      <c r="Y2839" s="17" t="s">
        <v>15615</v>
      </c>
      <c r="Z2839" s="17"/>
    </row>
    <row r="2840" spans="1:26" x14ac:dyDescent="0.25">
      <c r="A2840">
        <v>2839</v>
      </c>
      <c r="B2840" s="17" t="s">
        <v>15504</v>
      </c>
      <c r="C2840" s="17">
        <v>1426</v>
      </c>
      <c r="D2840" s="17" t="str">
        <f>INDEX(Hosts!$A:$O,MATCH(Places!$C2840,Hosts!$A:$A,0),MATCH(Places!D$1,Hosts!$1:$1,0))</f>
        <v>Within an hour</v>
      </c>
      <c r="E2840" s="87">
        <f>INDEX(Hosts!$A:$O,MATCH(Places!$C2840,Hosts!$A:$A,0),MATCH(Places!E$1,Hosts!$1:$1,0))</f>
        <v>0.89</v>
      </c>
      <c r="F2840" s="87">
        <f>INDEX(Hosts!$A:$O,MATCH(Places!$C2840,Hosts!$A:$A,0),MATCH(Places!F$1,Hosts!$1:$1,0))</f>
        <v>0.9</v>
      </c>
      <c r="G2840" s="17" t="str">
        <f>INDEX(Hosts!$A:$O,MATCH(Places!$C2840,Hosts!$A:$A,0),MATCH(Places!G$1,Hosts!$1:$1,0))</f>
        <v>No</v>
      </c>
      <c r="H2840" s="17">
        <v>7</v>
      </c>
      <c r="I2840" s="17" t="str">
        <f>INDEX(Neighborhoods!$A:$C,MATCH(Places!$H2840,Neighborhoods!$A:$A,0),MATCH(Places!I$1,Neighborhoods!$1:$1,0))</f>
        <v>Brooklyn</v>
      </c>
      <c r="J2840" s="17" t="str">
        <f>INDEX(Neighborhoods!$A:$C,MATCH(Places!$H2840,Neighborhoods!$A:$A,0),MATCH(Places!J$1,Neighborhoods!$1:$1,0))</f>
        <v>Bedford-Stuyvesant</v>
      </c>
      <c r="K2840" s="17" t="s">
        <v>1</v>
      </c>
      <c r="L2840" s="17" t="str">
        <f t="shared" si="176"/>
        <v>Yes</v>
      </c>
      <c r="M2840" s="17">
        <v>1</v>
      </c>
      <c r="N2840" s="17" t="str" cm="1">
        <f t="array" ref="N2840">_xlfn.IFS(M2840&lt;=2,"Small",M2840&lt;=5,"Medium",M2840&gt;5,"Large")</f>
        <v>Small</v>
      </c>
      <c r="O2840" s="65">
        <v>48</v>
      </c>
      <c r="P2840" s="87">
        <f t="shared" si="177"/>
        <v>0.03</v>
      </c>
      <c r="Q2840" s="68">
        <v>4.46</v>
      </c>
      <c r="R2840" s="68" t="str" cm="1">
        <f t="array" ref="R2840">_xlfn.SWITCH(ROUND(Q2840,0),5,"Excellent",4,"Good",3,"Ok","Bad")</f>
        <v>Good</v>
      </c>
      <c r="S2840" s="17">
        <v>13</v>
      </c>
      <c r="T2840" s="17" t="str">
        <f t="shared" si="178"/>
        <v>No</v>
      </c>
      <c r="U2840" s="82">
        <v>42935</v>
      </c>
      <c r="V2840" s="82">
        <v>43334</v>
      </c>
      <c r="W2840" s="17">
        <v>4</v>
      </c>
      <c r="X2840" s="17" t="str">
        <f t="shared" si="179"/>
        <v>Active</v>
      </c>
      <c r="Y2840" s="17" t="s">
        <v>15615</v>
      </c>
      <c r="Z2840" s="17"/>
    </row>
    <row r="2841" spans="1:26" x14ac:dyDescent="0.25">
      <c r="A2841">
        <v>2840</v>
      </c>
      <c r="B2841" s="17" t="s">
        <v>2074</v>
      </c>
      <c r="C2841" s="17">
        <v>2214</v>
      </c>
      <c r="D2841" s="17" t="str">
        <f>INDEX(Hosts!$A:$O,MATCH(Places!$C2841,Hosts!$A:$A,0),MATCH(Places!D$1,Hosts!$1:$1,0))</f>
        <v>Within an hour</v>
      </c>
      <c r="E2841" s="87">
        <f>INDEX(Hosts!$A:$O,MATCH(Places!$C2841,Hosts!$A:$A,0),MATCH(Places!E$1,Hosts!$1:$1,0))</f>
        <v>1</v>
      </c>
      <c r="F2841" s="87">
        <f>INDEX(Hosts!$A:$O,MATCH(Places!$C2841,Hosts!$A:$A,0),MATCH(Places!F$1,Hosts!$1:$1,0))</f>
        <v>0.96</v>
      </c>
      <c r="G2841" s="17" t="str">
        <f>INDEX(Hosts!$A:$O,MATCH(Places!$C2841,Hosts!$A:$A,0),MATCH(Places!G$1,Hosts!$1:$1,0))</f>
        <v>No</v>
      </c>
      <c r="H2841" s="17">
        <v>7</v>
      </c>
      <c r="I2841" s="17" t="str">
        <f>INDEX(Neighborhoods!$A:$C,MATCH(Places!$H2841,Neighborhoods!$A:$A,0),MATCH(Places!I$1,Neighborhoods!$1:$1,0))</f>
        <v>Brooklyn</v>
      </c>
      <c r="J2841" s="17" t="str">
        <f>INDEX(Neighborhoods!$A:$C,MATCH(Places!$H2841,Neighborhoods!$A:$A,0),MATCH(Places!J$1,Neighborhoods!$1:$1,0))</f>
        <v>Bedford-Stuyvesant</v>
      </c>
      <c r="K2841" s="17" t="s">
        <v>11822</v>
      </c>
      <c r="L2841" s="17" t="str">
        <f t="shared" si="176"/>
        <v>No</v>
      </c>
      <c r="M2841" s="17">
        <v>2</v>
      </c>
      <c r="N2841" s="17" t="str" cm="1">
        <f t="array" ref="N2841">_xlfn.IFS(M2841&lt;=2,"Small",M2841&lt;=5,"Medium",M2841&gt;5,"Large")</f>
        <v>Small</v>
      </c>
      <c r="O2841" s="65">
        <v>99</v>
      </c>
      <c r="P2841" s="87">
        <f t="shared" si="177"/>
        <v>0.03</v>
      </c>
      <c r="Q2841" s="68">
        <v>4.75</v>
      </c>
      <c r="R2841" s="68" t="str" cm="1">
        <f t="array" ref="R2841">_xlfn.SWITCH(ROUND(Q2841,0),5,"Excellent",4,"Good",3,"Ok","Bad")</f>
        <v>Excellent</v>
      </c>
      <c r="S2841" s="17">
        <v>75</v>
      </c>
      <c r="T2841" s="17" t="str">
        <f t="shared" si="178"/>
        <v>No</v>
      </c>
      <c r="U2841" s="82">
        <v>42991</v>
      </c>
      <c r="V2841" s="82">
        <v>43872</v>
      </c>
      <c r="W2841" s="17">
        <v>134</v>
      </c>
      <c r="X2841" s="17" t="str">
        <f t="shared" si="179"/>
        <v>Active</v>
      </c>
      <c r="Y2841" s="17" t="s">
        <v>15616</v>
      </c>
      <c r="Z2841" s="17"/>
    </row>
    <row r="2842" spans="1:26" x14ac:dyDescent="0.25">
      <c r="A2842">
        <v>2841</v>
      </c>
      <c r="B2842" s="17" t="s">
        <v>2075</v>
      </c>
      <c r="C2842" s="17">
        <v>3229</v>
      </c>
      <c r="D2842" s="17" t="str">
        <f>INDEX(Hosts!$A:$O,MATCH(Places!$C2842,Hosts!$A:$A,0),MATCH(Places!D$1,Hosts!$1:$1,0))</f>
        <v>Within a few hours</v>
      </c>
      <c r="E2842" s="87">
        <f>INDEX(Hosts!$A:$O,MATCH(Places!$C2842,Hosts!$A:$A,0),MATCH(Places!E$1,Hosts!$1:$1,0))</f>
        <v>1</v>
      </c>
      <c r="F2842" s="87">
        <f>INDEX(Hosts!$A:$O,MATCH(Places!$C2842,Hosts!$A:$A,0),MATCH(Places!F$1,Hosts!$1:$1,0))</f>
        <v>0.72</v>
      </c>
      <c r="G2842" s="17" t="str">
        <f>INDEX(Hosts!$A:$O,MATCH(Places!$C2842,Hosts!$A:$A,0),MATCH(Places!G$1,Hosts!$1:$1,0))</f>
        <v>No</v>
      </c>
      <c r="H2842" s="17">
        <v>29</v>
      </c>
      <c r="I2842" s="17" t="str">
        <f>INDEX(Neighborhoods!$A:$C,MATCH(Places!$H2842,Neighborhoods!$A:$A,0),MATCH(Places!I$1,Neighborhoods!$1:$1,0))</f>
        <v>Staten Island</v>
      </c>
      <c r="J2842" s="17" t="str">
        <f>INDEX(Neighborhoods!$A:$C,MATCH(Places!$H2842,Neighborhoods!$A:$A,0),MATCH(Places!J$1,Neighborhoods!$1:$1,0))</f>
        <v>Stapleton</v>
      </c>
      <c r="K2842" s="17" t="s">
        <v>1</v>
      </c>
      <c r="L2842" s="17" t="str">
        <f t="shared" si="176"/>
        <v>Yes</v>
      </c>
      <c r="M2842" s="17">
        <v>1</v>
      </c>
      <c r="N2842" s="17" t="str" cm="1">
        <f t="array" ref="N2842">_xlfn.IFS(M2842&lt;=2,"Small",M2842&lt;=5,"Medium",M2842&gt;5,"Large")</f>
        <v>Small</v>
      </c>
      <c r="O2842" s="65">
        <v>44</v>
      </c>
      <c r="P2842" s="87">
        <f t="shared" si="177"/>
        <v>0.03</v>
      </c>
      <c r="Q2842" s="68">
        <v>4.75</v>
      </c>
      <c r="R2842" s="68" t="str" cm="1">
        <f t="array" ref="R2842">_xlfn.SWITCH(ROUND(Q2842,0),5,"Excellent",4,"Good",3,"Ok","Bad")</f>
        <v>Excellent</v>
      </c>
      <c r="S2842" s="17">
        <v>16</v>
      </c>
      <c r="T2842" s="17" t="str">
        <f t="shared" si="178"/>
        <v>No</v>
      </c>
      <c r="U2842" s="82">
        <v>43150</v>
      </c>
      <c r="V2842" s="82">
        <v>43772</v>
      </c>
      <c r="W2842" s="17">
        <v>88</v>
      </c>
      <c r="X2842" s="17" t="str">
        <f t="shared" si="179"/>
        <v>Active</v>
      </c>
      <c r="Y2842" s="17" t="s">
        <v>15615</v>
      </c>
      <c r="Z2842" s="17"/>
    </row>
    <row r="2843" spans="1:26" x14ac:dyDescent="0.25">
      <c r="A2843">
        <v>2842</v>
      </c>
      <c r="B2843" s="17" t="s">
        <v>2076</v>
      </c>
      <c r="C2843" s="17">
        <v>3304</v>
      </c>
      <c r="D2843" s="17" t="str">
        <f>INDEX(Hosts!$A:$O,MATCH(Places!$C2843,Hosts!$A:$A,0),MATCH(Places!D$1,Hosts!$1:$1,0))</f>
        <v>A few days or more</v>
      </c>
      <c r="E2843" s="87">
        <f>INDEX(Hosts!$A:$O,MATCH(Places!$C2843,Hosts!$A:$A,0),MATCH(Places!E$1,Hosts!$1:$1,0))</f>
        <v>0</v>
      </c>
      <c r="F2843" s="87">
        <f>INDEX(Hosts!$A:$O,MATCH(Places!$C2843,Hosts!$A:$A,0),MATCH(Places!F$1,Hosts!$1:$1,0))</f>
        <v>0.35</v>
      </c>
      <c r="G2843" s="17" t="str">
        <f>INDEX(Hosts!$A:$O,MATCH(Places!$C2843,Hosts!$A:$A,0),MATCH(Places!G$1,Hosts!$1:$1,0))</f>
        <v>No</v>
      </c>
      <c r="H2843" s="17">
        <v>7</v>
      </c>
      <c r="I2843" s="17" t="str">
        <f>INDEX(Neighborhoods!$A:$C,MATCH(Places!$H2843,Neighborhoods!$A:$A,0),MATCH(Places!I$1,Neighborhoods!$1:$1,0))</f>
        <v>Brooklyn</v>
      </c>
      <c r="J2843" s="17" t="str">
        <f>INDEX(Neighborhoods!$A:$C,MATCH(Places!$H2843,Neighborhoods!$A:$A,0),MATCH(Places!J$1,Neighborhoods!$1:$1,0))</f>
        <v>Bedford-Stuyvesant</v>
      </c>
      <c r="K2843" s="17" t="s">
        <v>1</v>
      </c>
      <c r="L2843" s="17" t="str">
        <f t="shared" si="176"/>
        <v>Yes</v>
      </c>
      <c r="M2843" s="17">
        <v>3</v>
      </c>
      <c r="N2843" s="17" t="str" cm="1">
        <f t="array" ref="N2843">_xlfn.IFS(M2843&lt;=2,"Small",M2843&lt;=5,"Medium",M2843&gt;5,"Large")</f>
        <v>Medium</v>
      </c>
      <c r="O2843" s="65">
        <v>50</v>
      </c>
      <c r="P2843" s="87">
        <f t="shared" si="177"/>
        <v>0.03</v>
      </c>
      <c r="Q2843" s="68">
        <v>4.6399999999999997</v>
      </c>
      <c r="R2843" s="68" t="str" cm="1">
        <f t="array" ref="R2843">_xlfn.SWITCH(ROUND(Q2843,0),5,"Excellent",4,"Good",3,"Ok","Bad")</f>
        <v>Excellent</v>
      </c>
      <c r="S2843" s="17">
        <v>14</v>
      </c>
      <c r="T2843" s="17" t="str">
        <f t="shared" si="178"/>
        <v>No</v>
      </c>
      <c r="U2843" s="82">
        <v>42959</v>
      </c>
      <c r="V2843" s="82">
        <v>43737</v>
      </c>
      <c r="W2843" s="17">
        <v>89</v>
      </c>
      <c r="X2843" s="17" t="str">
        <f t="shared" si="179"/>
        <v>Active</v>
      </c>
      <c r="Y2843" s="17" t="s">
        <v>15615</v>
      </c>
      <c r="Z2843" s="17"/>
    </row>
    <row r="2844" spans="1:26" x14ac:dyDescent="0.25">
      <c r="A2844">
        <v>2843</v>
      </c>
      <c r="B2844" s="17" t="s">
        <v>2077</v>
      </c>
      <c r="C2844" s="17">
        <v>3306</v>
      </c>
      <c r="D2844" s="17" t="str">
        <f>INDEX(Hosts!$A:$O,MATCH(Places!$C2844,Hosts!$A:$A,0),MATCH(Places!D$1,Hosts!$1:$1,0))</f>
        <v>Within a few hours</v>
      </c>
      <c r="E2844" s="87">
        <f>INDEX(Hosts!$A:$O,MATCH(Places!$C2844,Hosts!$A:$A,0),MATCH(Places!E$1,Hosts!$1:$1,0))</f>
        <v>1</v>
      </c>
      <c r="F2844" s="87">
        <f>INDEX(Hosts!$A:$O,MATCH(Places!$C2844,Hosts!$A:$A,0),MATCH(Places!F$1,Hosts!$1:$1,0))</f>
        <v>0.91</v>
      </c>
      <c r="G2844" s="17" t="str">
        <f>INDEX(Hosts!$A:$O,MATCH(Places!$C2844,Hosts!$A:$A,0),MATCH(Places!G$1,Hosts!$1:$1,0))</f>
        <v>Yes</v>
      </c>
      <c r="H2844" s="17">
        <v>14</v>
      </c>
      <c r="I2844" s="17" t="str">
        <f>INDEX(Neighborhoods!$A:$C,MATCH(Places!$H2844,Neighborhoods!$A:$A,0),MATCH(Places!I$1,Neighborhoods!$1:$1,0))</f>
        <v>Manhattan</v>
      </c>
      <c r="J2844" s="17" t="str">
        <f>INDEX(Neighborhoods!$A:$C,MATCH(Places!$H2844,Neighborhoods!$A:$A,0),MATCH(Places!J$1,Neighborhoods!$1:$1,0))</f>
        <v>East Harlem</v>
      </c>
      <c r="K2844" s="17" t="s">
        <v>11822</v>
      </c>
      <c r="L2844" s="17" t="str">
        <f t="shared" si="176"/>
        <v>No</v>
      </c>
      <c r="M2844" s="17">
        <v>3</v>
      </c>
      <c r="N2844" s="17" t="str" cm="1">
        <f t="array" ref="N2844">_xlfn.IFS(M2844&lt;=2,"Small",M2844&lt;=5,"Medium",M2844&gt;5,"Large")</f>
        <v>Medium</v>
      </c>
      <c r="O2844" s="65">
        <v>152</v>
      </c>
      <c r="P2844" s="87">
        <f t="shared" si="177"/>
        <v>0.03</v>
      </c>
      <c r="Q2844" s="68">
        <v>4.9000000000000004</v>
      </c>
      <c r="R2844" s="68" t="str" cm="1">
        <f t="array" ref="R2844">_xlfn.SWITCH(ROUND(Q2844,0),5,"Excellent",4,"Good",3,"Ok","Bad")</f>
        <v>Excellent</v>
      </c>
      <c r="S2844" s="17">
        <v>84</v>
      </c>
      <c r="T2844" s="17" t="str">
        <f t="shared" si="178"/>
        <v>No</v>
      </c>
      <c r="U2844" s="82">
        <v>42966</v>
      </c>
      <c r="V2844" s="82">
        <v>43878</v>
      </c>
      <c r="W2844" s="17">
        <v>178</v>
      </c>
      <c r="X2844" s="17" t="str">
        <f t="shared" si="179"/>
        <v>Active</v>
      </c>
      <c r="Y2844" s="17" t="s">
        <v>15615</v>
      </c>
      <c r="Z2844" s="17"/>
    </row>
    <row r="2845" spans="1:26" x14ac:dyDescent="0.25">
      <c r="A2845">
        <v>2844</v>
      </c>
      <c r="B2845" s="17" t="s">
        <v>2078</v>
      </c>
      <c r="C2845" s="17">
        <v>613</v>
      </c>
      <c r="D2845" s="17" t="str">
        <f>INDEX(Hosts!$A:$O,MATCH(Places!$C2845,Hosts!$A:$A,0),MATCH(Places!D$1,Hosts!$1:$1,0))</f>
        <v>Within an hour</v>
      </c>
      <c r="E2845" s="87">
        <f>INDEX(Hosts!$A:$O,MATCH(Places!$C2845,Hosts!$A:$A,0),MATCH(Places!E$1,Hosts!$1:$1,0))</f>
        <v>0.87</v>
      </c>
      <c r="F2845" s="87">
        <f>INDEX(Hosts!$A:$O,MATCH(Places!$C2845,Hosts!$A:$A,0),MATCH(Places!F$1,Hosts!$1:$1,0))</f>
        <v>0.93</v>
      </c>
      <c r="G2845" s="17" t="str">
        <f>INDEX(Hosts!$A:$O,MATCH(Places!$C2845,Hosts!$A:$A,0),MATCH(Places!G$1,Hosts!$1:$1,0))</f>
        <v>No</v>
      </c>
      <c r="H2845" s="17">
        <v>19</v>
      </c>
      <c r="I2845" s="17" t="str">
        <f>INDEX(Neighborhoods!$A:$C,MATCH(Places!$H2845,Neighborhoods!$A:$A,0),MATCH(Places!I$1,Neighborhoods!$1:$1,0))</f>
        <v>Manhattan</v>
      </c>
      <c r="J2845" s="17" t="str">
        <f>INDEX(Neighborhoods!$A:$C,MATCH(Places!$H2845,Neighborhoods!$A:$A,0),MATCH(Places!J$1,Neighborhoods!$1:$1,0))</f>
        <v>Upper East Side</v>
      </c>
      <c r="K2845" s="17" t="s">
        <v>11822</v>
      </c>
      <c r="L2845" s="17" t="str">
        <f t="shared" si="176"/>
        <v>No</v>
      </c>
      <c r="M2845" s="17">
        <v>2</v>
      </c>
      <c r="N2845" s="17" t="str" cm="1">
        <f t="array" ref="N2845">_xlfn.IFS(M2845&lt;=2,"Small",M2845&lt;=5,"Medium",M2845&gt;5,"Large")</f>
        <v>Small</v>
      </c>
      <c r="O2845" s="65">
        <v>95</v>
      </c>
      <c r="P2845" s="87">
        <f t="shared" si="177"/>
        <v>0.03</v>
      </c>
      <c r="Q2845" s="68">
        <v>4.6500000000000004</v>
      </c>
      <c r="R2845" s="68" t="str" cm="1">
        <f t="array" ref="R2845">_xlfn.SWITCH(ROUND(Q2845,0),5,"Excellent",4,"Good",3,"Ok","Bad")</f>
        <v>Excellent</v>
      </c>
      <c r="S2845" s="17">
        <v>54</v>
      </c>
      <c r="T2845" s="17" t="str">
        <f t="shared" si="178"/>
        <v>No</v>
      </c>
      <c r="U2845" s="82">
        <v>43267</v>
      </c>
      <c r="V2845" s="82">
        <v>44045</v>
      </c>
      <c r="W2845" s="17">
        <v>348</v>
      </c>
      <c r="X2845" s="17" t="str">
        <f t="shared" si="179"/>
        <v>Active</v>
      </c>
      <c r="Y2845" s="17" t="s">
        <v>15615</v>
      </c>
      <c r="Z2845" s="17"/>
    </row>
    <row r="2846" spans="1:26" x14ac:dyDescent="0.25">
      <c r="A2846">
        <v>2845</v>
      </c>
      <c r="B2846" s="17" t="s">
        <v>2079</v>
      </c>
      <c r="C2846" s="17">
        <v>2558</v>
      </c>
      <c r="D2846" s="17" t="str">
        <f>INDEX(Hosts!$A:$O,MATCH(Places!$C2846,Hosts!$A:$A,0),MATCH(Places!D$1,Hosts!$1:$1,0))</f>
        <v>A few days or more</v>
      </c>
      <c r="E2846" s="87">
        <f>INDEX(Hosts!$A:$O,MATCH(Places!$C2846,Hosts!$A:$A,0),MATCH(Places!E$1,Hosts!$1:$1,0))</f>
        <v>0.13</v>
      </c>
      <c r="F2846" s="87">
        <f>INDEX(Hosts!$A:$O,MATCH(Places!$C2846,Hosts!$A:$A,0),MATCH(Places!F$1,Hosts!$1:$1,0))</f>
        <v>0.96</v>
      </c>
      <c r="G2846" s="17" t="str">
        <f>INDEX(Hosts!$A:$O,MATCH(Places!$C2846,Hosts!$A:$A,0),MATCH(Places!G$1,Hosts!$1:$1,0))</f>
        <v>No</v>
      </c>
      <c r="H2846" s="17">
        <v>7</v>
      </c>
      <c r="I2846" s="17" t="str">
        <f>INDEX(Neighborhoods!$A:$C,MATCH(Places!$H2846,Neighborhoods!$A:$A,0),MATCH(Places!I$1,Neighborhoods!$1:$1,0))</f>
        <v>Brooklyn</v>
      </c>
      <c r="J2846" s="17" t="str">
        <f>INDEX(Neighborhoods!$A:$C,MATCH(Places!$H2846,Neighborhoods!$A:$A,0),MATCH(Places!J$1,Neighborhoods!$1:$1,0))</f>
        <v>Bedford-Stuyvesant</v>
      </c>
      <c r="K2846" s="17" t="s">
        <v>11822</v>
      </c>
      <c r="L2846" s="17" t="str">
        <f t="shared" si="176"/>
        <v>No</v>
      </c>
      <c r="M2846" s="17">
        <v>2</v>
      </c>
      <c r="N2846" s="17" t="str" cm="1">
        <f t="array" ref="N2846">_xlfn.IFS(M2846&lt;=2,"Small",M2846&lt;=5,"Medium",M2846&gt;5,"Large")</f>
        <v>Small</v>
      </c>
      <c r="O2846" s="65">
        <v>99</v>
      </c>
      <c r="P2846" s="87">
        <f t="shared" si="177"/>
        <v>0.03</v>
      </c>
      <c r="Q2846" s="68">
        <v>4.55</v>
      </c>
      <c r="R2846" s="68" t="str" cm="1">
        <f t="array" ref="R2846">_xlfn.SWITCH(ROUND(Q2846,0),5,"Excellent",4,"Good",3,"Ok","Bad")</f>
        <v>Excellent</v>
      </c>
      <c r="S2846" s="17">
        <v>84</v>
      </c>
      <c r="T2846" s="17" t="str">
        <f t="shared" si="178"/>
        <v>No</v>
      </c>
      <c r="U2846" s="82">
        <v>42950</v>
      </c>
      <c r="V2846" s="82">
        <v>43828</v>
      </c>
      <c r="W2846" s="17">
        <v>179</v>
      </c>
      <c r="X2846" s="17" t="str">
        <f t="shared" si="179"/>
        <v>Active</v>
      </c>
      <c r="Y2846" s="17" t="s">
        <v>15615</v>
      </c>
      <c r="Z2846" s="17"/>
    </row>
    <row r="2847" spans="1:26" x14ac:dyDescent="0.25">
      <c r="A2847">
        <v>2846</v>
      </c>
      <c r="B2847" s="17" t="s">
        <v>2080</v>
      </c>
      <c r="C2847" s="17">
        <v>3118</v>
      </c>
      <c r="D2847" s="17" t="str">
        <f>INDEX(Hosts!$A:$O,MATCH(Places!$C2847,Hosts!$A:$A,0),MATCH(Places!D$1,Hosts!$1:$1,0))</f>
        <v>Within a few hours</v>
      </c>
      <c r="E2847" s="87">
        <f>INDEX(Hosts!$A:$O,MATCH(Places!$C2847,Hosts!$A:$A,0),MATCH(Places!E$1,Hosts!$1:$1,0))</f>
        <v>1</v>
      </c>
      <c r="F2847" s="87">
        <f>INDEX(Hosts!$A:$O,MATCH(Places!$C2847,Hosts!$A:$A,0),MATCH(Places!F$1,Hosts!$1:$1,0))</f>
        <v>0.5</v>
      </c>
      <c r="G2847" s="17" t="str">
        <f>INDEX(Hosts!$A:$O,MATCH(Places!$C2847,Hosts!$A:$A,0),MATCH(Places!G$1,Hosts!$1:$1,0))</f>
        <v>No</v>
      </c>
      <c r="H2847" s="17">
        <v>10</v>
      </c>
      <c r="I2847" s="17" t="str">
        <f>INDEX(Neighborhoods!$A:$C,MATCH(Places!$H2847,Neighborhoods!$A:$A,0),MATCH(Places!I$1,Neighborhoods!$1:$1,0))</f>
        <v>Brooklyn</v>
      </c>
      <c r="J2847" s="17" t="str">
        <f>INDEX(Neighborhoods!$A:$C,MATCH(Places!$H2847,Neighborhoods!$A:$A,0),MATCH(Places!J$1,Neighborhoods!$1:$1,0))</f>
        <v>East Flatbush</v>
      </c>
      <c r="K2847" s="17" t="s">
        <v>1</v>
      </c>
      <c r="L2847" s="17" t="str">
        <f t="shared" si="176"/>
        <v>Yes</v>
      </c>
      <c r="M2847" s="17">
        <v>2</v>
      </c>
      <c r="N2847" s="17" t="str" cm="1">
        <f t="array" ref="N2847">_xlfn.IFS(M2847&lt;=2,"Small",M2847&lt;=5,"Medium",M2847&gt;5,"Large")</f>
        <v>Small</v>
      </c>
      <c r="O2847" s="65">
        <v>50</v>
      </c>
      <c r="P2847" s="87">
        <f t="shared" si="177"/>
        <v>0.03</v>
      </c>
      <c r="Q2847" s="68">
        <v>4.5</v>
      </c>
      <c r="R2847" s="68" t="str" cm="1">
        <f t="array" ref="R2847">_xlfn.SWITCH(ROUND(Q2847,0),5,"Excellent",4,"Good",3,"Ok","Bad")</f>
        <v>Excellent</v>
      </c>
      <c r="S2847" s="17">
        <v>8</v>
      </c>
      <c r="T2847" s="17" t="str">
        <f t="shared" si="178"/>
        <v>No</v>
      </c>
      <c r="U2847" s="82">
        <v>42972</v>
      </c>
      <c r="V2847" s="82">
        <v>43253</v>
      </c>
      <c r="W2847" s="17">
        <v>89</v>
      </c>
      <c r="X2847" s="17" t="str">
        <f t="shared" si="179"/>
        <v>Active</v>
      </c>
      <c r="Y2847" s="17" t="s">
        <v>15615</v>
      </c>
      <c r="Z2847" s="17"/>
    </row>
    <row r="2848" spans="1:26" x14ac:dyDescent="0.25">
      <c r="A2848">
        <v>2847</v>
      </c>
      <c r="B2848" s="17" t="s">
        <v>2081</v>
      </c>
      <c r="C2848" s="17">
        <v>3303</v>
      </c>
      <c r="D2848" s="17" t="str">
        <f>INDEX(Hosts!$A:$O,MATCH(Places!$C2848,Hosts!$A:$A,0),MATCH(Places!D$1,Hosts!$1:$1,0))</f>
        <v>Within a few hours</v>
      </c>
      <c r="E2848" s="87">
        <f>INDEX(Hosts!$A:$O,MATCH(Places!$C2848,Hosts!$A:$A,0),MATCH(Places!E$1,Hosts!$1:$1,0))</f>
        <v>0.83</v>
      </c>
      <c r="F2848" s="87">
        <f>INDEX(Hosts!$A:$O,MATCH(Places!$C2848,Hosts!$A:$A,0),MATCH(Places!F$1,Hosts!$1:$1,0))</f>
        <v>0.16</v>
      </c>
      <c r="G2848" s="17" t="str">
        <f>INDEX(Hosts!$A:$O,MATCH(Places!$C2848,Hosts!$A:$A,0),MATCH(Places!G$1,Hosts!$1:$1,0))</f>
        <v>Yes</v>
      </c>
      <c r="H2848" s="17">
        <v>14</v>
      </c>
      <c r="I2848" s="17" t="str">
        <f>INDEX(Neighborhoods!$A:$C,MATCH(Places!$H2848,Neighborhoods!$A:$A,0),MATCH(Places!I$1,Neighborhoods!$1:$1,0))</f>
        <v>Manhattan</v>
      </c>
      <c r="J2848" s="17" t="str">
        <f>INDEX(Neighborhoods!$A:$C,MATCH(Places!$H2848,Neighborhoods!$A:$A,0),MATCH(Places!J$1,Neighborhoods!$1:$1,0))</f>
        <v>East Harlem</v>
      </c>
      <c r="K2848" s="17" t="s">
        <v>1</v>
      </c>
      <c r="L2848" s="17" t="str">
        <f t="shared" si="176"/>
        <v>Yes</v>
      </c>
      <c r="M2848" s="17">
        <v>2</v>
      </c>
      <c r="N2848" s="17" t="str" cm="1">
        <f t="array" ref="N2848">_xlfn.IFS(M2848&lt;=2,"Small",M2848&lt;=5,"Medium",M2848&gt;5,"Large")</f>
        <v>Small</v>
      </c>
      <c r="O2848" s="65">
        <v>84</v>
      </c>
      <c r="P2848" s="87">
        <f t="shared" si="177"/>
        <v>0.03</v>
      </c>
      <c r="Q2848" s="68">
        <v>5</v>
      </c>
      <c r="R2848" s="68" t="str" cm="1">
        <f t="array" ref="R2848">_xlfn.SWITCH(ROUND(Q2848,0),5,"Excellent",4,"Good",3,"Ok","Bad")</f>
        <v>Excellent</v>
      </c>
      <c r="S2848" s="17">
        <v>29</v>
      </c>
      <c r="T2848" s="17" t="str">
        <f t="shared" si="178"/>
        <v>No</v>
      </c>
      <c r="U2848" s="82">
        <v>42967</v>
      </c>
      <c r="V2848" s="82">
        <v>43771</v>
      </c>
      <c r="W2848" s="17">
        <v>179</v>
      </c>
      <c r="X2848" s="17" t="str">
        <f t="shared" si="179"/>
        <v>Active</v>
      </c>
      <c r="Y2848" s="17" t="s">
        <v>15615</v>
      </c>
      <c r="Z2848" s="17"/>
    </row>
    <row r="2849" spans="1:26" x14ac:dyDescent="0.25">
      <c r="A2849">
        <v>2848</v>
      </c>
      <c r="B2849" s="17" t="s">
        <v>2082</v>
      </c>
      <c r="C2849" s="17">
        <v>3289</v>
      </c>
      <c r="D2849" s="17" t="str">
        <f>INDEX(Hosts!$A:$O,MATCH(Places!$C2849,Hosts!$A:$A,0),MATCH(Places!D$1,Hosts!$1:$1,0))</f>
        <v>Within an hour</v>
      </c>
      <c r="E2849" s="87">
        <f>INDEX(Hosts!$A:$O,MATCH(Places!$C2849,Hosts!$A:$A,0),MATCH(Places!E$1,Hosts!$1:$1,0))</f>
        <v>1</v>
      </c>
      <c r="F2849" s="87">
        <f>INDEX(Hosts!$A:$O,MATCH(Places!$C2849,Hosts!$A:$A,0),MATCH(Places!F$1,Hosts!$1:$1,0))</f>
        <v>0.99</v>
      </c>
      <c r="G2849" s="17" t="str">
        <f>INDEX(Hosts!$A:$O,MATCH(Places!$C2849,Hosts!$A:$A,0),MATCH(Places!G$1,Hosts!$1:$1,0))</f>
        <v>No</v>
      </c>
      <c r="H2849" s="17">
        <v>10</v>
      </c>
      <c r="I2849" s="17" t="str">
        <f>INDEX(Neighborhoods!$A:$C,MATCH(Places!$H2849,Neighborhoods!$A:$A,0),MATCH(Places!I$1,Neighborhoods!$1:$1,0))</f>
        <v>Brooklyn</v>
      </c>
      <c r="J2849" s="17" t="str">
        <f>INDEX(Neighborhoods!$A:$C,MATCH(Places!$H2849,Neighborhoods!$A:$A,0),MATCH(Places!J$1,Neighborhoods!$1:$1,0))</f>
        <v>East Flatbush</v>
      </c>
      <c r="K2849" s="17" t="s">
        <v>11822</v>
      </c>
      <c r="L2849" s="17" t="str">
        <f t="shared" si="176"/>
        <v>No</v>
      </c>
      <c r="M2849" s="17">
        <v>4</v>
      </c>
      <c r="N2849" s="17" t="str" cm="1">
        <f t="array" ref="N2849">_xlfn.IFS(M2849&lt;=2,"Small",M2849&lt;=5,"Medium",M2849&gt;5,"Large")</f>
        <v>Medium</v>
      </c>
      <c r="O2849" s="65">
        <v>73</v>
      </c>
      <c r="P2849" s="87">
        <f t="shared" si="177"/>
        <v>0.03</v>
      </c>
      <c r="Q2849" s="68">
        <v>4.82</v>
      </c>
      <c r="R2849" s="68" t="str" cm="1">
        <f t="array" ref="R2849">_xlfn.SWITCH(ROUND(Q2849,0),5,"Excellent",4,"Good",3,"Ok","Bad")</f>
        <v>Excellent</v>
      </c>
      <c r="S2849" s="17">
        <v>304</v>
      </c>
      <c r="T2849" s="17" t="str">
        <f t="shared" si="178"/>
        <v>Yes</v>
      </c>
      <c r="U2849" s="82">
        <v>42938</v>
      </c>
      <c r="V2849" s="82">
        <v>44057</v>
      </c>
      <c r="W2849" s="17">
        <v>171</v>
      </c>
      <c r="X2849" s="17" t="str">
        <f t="shared" si="179"/>
        <v>Active</v>
      </c>
      <c r="Y2849" s="17" t="s">
        <v>15615</v>
      </c>
      <c r="Z2849" s="17"/>
    </row>
    <row r="2850" spans="1:26" x14ac:dyDescent="0.25">
      <c r="A2850">
        <v>2849</v>
      </c>
      <c r="B2850" s="17" t="s">
        <v>2083</v>
      </c>
      <c r="C2850" s="17">
        <v>3179</v>
      </c>
      <c r="D2850" s="17" t="str">
        <f>INDEX(Hosts!$A:$O,MATCH(Places!$C2850,Hosts!$A:$A,0),MATCH(Places!D$1,Hosts!$1:$1,0))</f>
        <v>Within an hour</v>
      </c>
      <c r="E2850" s="87">
        <f>INDEX(Hosts!$A:$O,MATCH(Places!$C2850,Hosts!$A:$A,0),MATCH(Places!E$1,Hosts!$1:$1,0))</f>
        <v>1</v>
      </c>
      <c r="F2850" s="87">
        <f>INDEX(Hosts!$A:$O,MATCH(Places!$C2850,Hosts!$A:$A,0),MATCH(Places!F$1,Hosts!$1:$1,0))</f>
        <v>0.93</v>
      </c>
      <c r="G2850" s="17" t="str">
        <f>INDEX(Hosts!$A:$O,MATCH(Places!$C2850,Hosts!$A:$A,0),MATCH(Places!G$1,Hosts!$1:$1,0))</f>
        <v>Yes</v>
      </c>
      <c r="H2850" s="17">
        <v>22</v>
      </c>
      <c r="I2850" s="17" t="str">
        <f>INDEX(Neighborhoods!$A:$C,MATCH(Places!$H2850,Neighborhoods!$A:$A,0),MATCH(Places!I$1,Neighborhoods!$1:$1,0))</f>
        <v>Queens</v>
      </c>
      <c r="J2850" s="17" t="str">
        <f>INDEX(Neighborhoods!$A:$C,MATCH(Places!$H2850,Neighborhoods!$A:$A,0),MATCH(Places!J$1,Neighborhoods!$1:$1,0))</f>
        <v>Flushing</v>
      </c>
      <c r="K2850" s="17" t="s">
        <v>1</v>
      </c>
      <c r="L2850" s="17" t="str">
        <f t="shared" si="176"/>
        <v>Yes</v>
      </c>
      <c r="M2850" s="17">
        <v>3</v>
      </c>
      <c r="N2850" s="17" t="str" cm="1">
        <f t="array" ref="N2850">_xlfn.IFS(M2850&lt;=2,"Small",M2850&lt;=5,"Medium",M2850&gt;5,"Large")</f>
        <v>Medium</v>
      </c>
      <c r="O2850" s="65">
        <v>51</v>
      </c>
      <c r="P2850" s="87">
        <f t="shared" si="177"/>
        <v>0.03</v>
      </c>
      <c r="Q2850" s="68">
        <v>4.6100000000000003</v>
      </c>
      <c r="R2850" s="68" t="str" cm="1">
        <f t="array" ref="R2850">_xlfn.SWITCH(ROUND(Q2850,0),5,"Excellent",4,"Good",3,"Ok","Bad")</f>
        <v>Excellent</v>
      </c>
      <c r="S2850" s="17">
        <v>61</v>
      </c>
      <c r="T2850" s="17" t="str">
        <f t="shared" si="178"/>
        <v>No</v>
      </c>
      <c r="U2850" s="82">
        <v>42945</v>
      </c>
      <c r="V2850" s="82">
        <v>43831</v>
      </c>
      <c r="W2850" s="17">
        <v>90</v>
      </c>
      <c r="X2850" s="17" t="str">
        <f t="shared" si="179"/>
        <v>Active</v>
      </c>
      <c r="Y2850" s="17" t="s">
        <v>15615</v>
      </c>
      <c r="Z2850" s="17"/>
    </row>
    <row r="2851" spans="1:26" x14ac:dyDescent="0.25">
      <c r="A2851">
        <v>2850</v>
      </c>
      <c r="B2851" s="17" t="s">
        <v>2084</v>
      </c>
      <c r="C2851" s="17">
        <v>2045</v>
      </c>
      <c r="D2851" s="17" t="str">
        <f>INDEX(Hosts!$A:$O,MATCH(Places!$C2851,Hosts!$A:$A,0),MATCH(Places!D$1,Hosts!$1:$1,0))</f>
        <v>Within an hour</v>
      </c>
      <c r="E2851" s="87">
        <f>INDEX(Hosts!$A:$O,MATCH(Places!$C2851,Hosts!$A:$A,0),MATCH(Places!E$1,Hosts!$1:$1,0))</f>
        <v>1</v>
      </c>
      <c r="F2851" s="87">
        <f>INDEX(Hosts!$A:$O,MATCH(Places!$C2851,Hosts!$A:$A,0),MATCH(Places!F$1,Hosts!$1:$1,0))</f>
        <v>0.76</v>
      </c>
      <c r="G2851" s="17" t="str">
        <f>INDEX(Hosts!$A:$O,MATCH(Places!$C2851,Hosts!$A:$A,0),MATCH(Places!G$1,Hosts!$1:$1,0))</f>
        <v>Yes</v>
      </c>
      <c r="H2851" s="17">
        <v>19</v>
      </c>
      <c r="I2851" s="17" t="str">
        <f>INDEX(Neighborhoods!$A:$C,MATCH(Places!$H2851,Neighborhoods!$A:$A,0),MATCH(Places!I$1,Neighborhoods!$1:$1,0))</f>
        <v>Manhattan</v>
      </c>
      <c r="J2851" s="17" t="str">
        <f>INDEX(Neighborhoods!$A:$C,MATCH(Places!$H2851,Neighborhoods!$A:$A,0),MATCH(Places!J$1,Neighborhoods!$1:$1,0))</f>
        <v>Upper East Side</v>
      </c>
      <c r="K2851" s="17" t="s">
        <v>11822</v>
      </c>
      <c r="L2851" s="17" t="str">
        <f t="shared" si="176"/>
        <v>No</v>
      </c>
      <c r="M2851" s="17">
        <v>4</v>
      </c>
      <c r="N2851" s="17" t="str" cm="1">
        <f t="array" ref="N2851">_xlfn.IFS(M2851&lt;=2,"Small",M2851&lt;=5,"Medium",M2851&gt;5,"Large")</f>
        <v>Medium</v>
      </c>
      <c r="O2851" s="65">
        <v>209</v>
      </c>
      <c r="P2851" s="87">
        <f t="shared" si="177"/>
        <v>0.04</v>
      </c>
      <c r="Q2851" s="68">
        <v>4.88</v>
      </c>
      <c r="R2851" s="68" t="str" cm="1">
        <f t="array" ref="R2851">_xlfn.SWITCH(ROUND(Q2851,0),5,"Excellent",4,"Good",3,"Ok","Bad")</f>
        <v>Excellent</v>
      </c>
      <c r="S2851" s="17">
        <v>26</v>
      </c>
      <c r="T2851" s="17" t="str">
        <f t="shared" si="178"/>
        <v>No</v>
      </c>
      <c r="U2851" s="82">
        <v>43002</v>
      </c>
      <c r="V2851" s="82">
        <v>43849</v>
      </c>
      <c r="W2851" s="17">
        <v>360</v>
      </c>
      <c r="X2851" s="17" t="str">
        <f t="shared" si="179"/>
        <v>Active</v>
      </c>
      <c r="Y2851" s="17" t="s">
        <v>15615</v>
      </c>
      <c r="Z2851" s="17"/>
    </row>
    <row r="2852" spans="1:26" x14ac:dyDescent="0.25">
      <c r="A2852">
        <v>2851</v>
      </c>
      <c r="B2852" s="17" t="s">
        <v>14319</v>
      </c>
      <c r="C2852" s="17">
        <v>3308</v>
      </c>
      <c r="D2852" s="17" t="str">
        <f>INDEX(Hosts!$A:$O,MATCH(Places!$C2852,Hosts!$A:$A,0),MATCH(Places!D$1,Hosts!$1:$1,0))</f>
        <v>A few days or more</v>
      </c>
      <c r="E2852" s="87">
        <f>INDEX(Hosts!$A:$O,MATCH(Places!$C2852,Hosts!$A:$A,0),MATCH(Places!E$1,Hosts!$1:$1,0))</f>
        <v>0.33</v>
      </c>
      <c r="F2852" s="87">
        <f>INDEX(Hosts!$A:$O,MATCH(Places!$C2852,Hosts!$A:$A,0),MATCH(Places!F$1,Hosts!$1:$1,0))</f>
        <v>0</v>
      </c>
      <c r="G2852" s="17" t="str">
        <f>INDEX(Hosts!$A:$O,MATCH(Places!$C2852,Hosts!$A:$A,0),MATCH(Places!G$1,Hosts!$1:$1,0))</f>
        <v>No</v>
      </c>
      <c r="H2852" s="17">
        <v>23</v>
      </c>
      <c r="I2852" s="17" t="str">
        <f>INDEX(Neighborhoods!$A:$C,MATCH(Places!$H2852,Neighborhoods!$A:$A,0),MATCH(Places!I$1,Neighborhoods!$1:$1,0))</f>
        <v>Queens</v>
      </c>
      <c r="J2852" s="17" t="str">
        <f>INDEX(Neighborhoods!$A:$C,MATCH(Places!$H2852,Neighborhoods!$A:$A,0),MATCH(Places!J$1,Neighborhoods!$1:$1,0))</f>
        <v>Jamaica</v>
      </c>
      <c r="K2852" s="17" t="s">
        <v>1</v>
      </c>
      <c r="L2852" s="17" t="str">
        <f t="shared" si="176"/>
        <v>Yes</v>
      </c>
      <c r="M2852" s="17">
        <v>2</v>
      </c>
      <c r="N2852" s="17" t="str" cm="1">
        <f t="array" ref="N2852">_xlfn.IFS(M2852&lt;=2,"Small",M2852&lt;=5,"Medium",M2852&gt;5,"Large")</f>
        <v>Small</v>
      </c>
      <c r="O2852" s="65">
        <v>50</v>
      </c>
      <c r="P2852" s="87">
        <f t="shared" si="177"/>
        <v>0.03</v>
      </c>
      <c r="Q2852" s="68">
        <v>4.37</v>
      </c>
      <c r="R2852" s="68" t="str" cm="1">
        <f t="array" ref="R2852">_xlfn.SWITCH(ROUND(Q2852,0),5,"Excellent",4,"Good",3,"Ok","Bad")</f>
        <v>Good</v>
      </c>
      <c r="S2852" s="17">
        <v>19</v>
      </c>
      <c r="T2852" s="17" t="str">
        <f t="shared" si="178"/>
        <v>No</v>
      </c>
      <c r="U2852" s="82">
        <v>42934</v>
      </c>
      <c r="V2852" s="82">
        <v>43693</v>
      </c>
      <c r="W2852" s="17">
        <v>180</v>
      </c>
      <c r="X2852" s="17" t="str">
        <f t="shared" si="179"/>
        <v>Active</v>
      </c>
      <c r="Y2852" s="17" t="s">
        <v>15616</v>
      </c>
      <c r="Z2852" s="17"/>
    </row>
    <row r="2853" spans="1:26" x14ac:dyDescent="0.25">
      <c r="A2853">
        <v>2852</v>
      </c>
      <c r="B2853" s="17" t="s">
        <v>13513</v>
      </c>
      <c r="C2853" s="17">
        <v>2342</v>
      </c>
      <c r="D2853" s="17" t="str">
        <f>INDEX(Hosts!$A:$O,MATCH(Places!$C2853,Hosts!$A:$A,0),MATCH(Places!D$1,Hosts!$1:$1,0))</f>
        <v>Within an hour</v>
      </c>
      <c r="E2853" s="87">
        <f>INDEX(Hosts!$A:$O,MATCH(Places!$C2853,Hosts!$A:$A,0),MATCH(Places!E$1,Hosts!$1:$1,0))</f>
        <v>1</v>
      </c>
      <c r="F2853" s="87">
        <f>INDEX(Hosts!$A:$O,MATCH(Places!$C2853,Hosts!$A:$A,0),MATCH(Places!F$1,Hosts!$1:$1,0))</f>
        <v>0.97</v>
      </c>
      <c r="G2853" s="17" t="str">
        <f>INDEX(Hosts!$A:$O,MATCH(Places!$C2853,Hosts!$A:$A,0),MATCH(Places!G$1,Hosts!$1:$1,0))</f>
        <v>Yes</v>
      </c>
      <c r="H2853" s="17">
        <v>21</v>
      </c>
      <c r="I2853" s="17" t="str">
        <f>INDEX(Neighborhoods!$A:$C,MATCH(Places!$H2853,Neighborhoods!$A:$A,0),MATCH(Places!I$1,Neighborhoods!$1:$1,0))</f>
        <v>Queens</v>
      </c>
      <c r="J2853" s="17" t="str">
        <f>INDEX(Neighborhoods!$A:$C,MATCH(Places!$H2853,Neighborhoods!$A:$A,0),MATCH(Places!J$1,Neighborhoods!$1:$1,0))</f>
        <v>Astoria</v>
      </c>
      <c r="K2853" s="17" t="s">
        <v>1</v>
      </c>
      <c r="L2853" s="17" t="str">
        <f t="shared" si="176"/>
        <v>Yes</v>
      </c>
      <c r="M2853" s="17">
        <v>2</v>
      </c>
      <c r="N2853" s="17" t="str" cm="1">
        <f t="array" ref="N2853">_xlfn.IFS(M2853&lt;=2,"Small",M2853&lt;=5,"Medium",M2853&gt;5,"Large")</f>
        <v>Small</v>
      </c>
      <c r="O2853" s="65">
        <v>47</v>
      </c>
      <c r="P2853" s="87">
        <f t="shared" si="177"/>
        <v>0.03</v>
      </c>
      <c r="Q2853" s="68">
        <v>4.99</v>
      </c>
      <c r="R2853" s="68" t="str" cm="1">
        <f t="array" ref="R2853">_xlfn.SWITCH(ROUND(Q2853,0),5,"Excellent",4,"Good",3,"Ok","Bad")</f>
        <v>Excellent</v>
      </c>
      <c r="S2853" s="17">
        <v>152</v>
      </c>
      <c r="T2853" s="17" t="str">
        <f t="shared" si="178"/>
        <v>Yes</v>
      </c>
      <c r="U2853" s="82">
        <v>42939</v>
      </c>
      <c r="V2853" s="82">
        <v>44032</v>
      </c>
      <c r="W2853" s="17">
        <v>180</v>
      </c>
      <c r="X2853" s="17" t="str">
        <f t="shared" si="179"/>
        <v>Active</v>
      </c>
      <c r="Y2853" s="17" t="s">
        <v>15616</v>
      </c>
      <c r="Z2853" s="17"/>
    </row>
    <row r="2854" spans="1:26" x14ac:dyDescent="0.25">
      <c r="A2854">
        <v>2853</v>
      </c>
      <c r="B2854" s="17" t="s">
        <v>2085</v>
      </c>
      <c r="C2854" s="17">
        <v>2911</v>
      </c>
      <c r="D2854" s="17" t="str">
        <f>INDEX(Hosts!$A:$O,MATCH(Places!$C2854,Hosts!$A:$A,0),MATCH(Places!D$1,Hosts!$1:$1,0))</f>
        <v>Within a few hours</v>
      </c>
      <c r="E2854" s="87">
        <f>INDEX(Hosts!$A:$O,MATCH(Places!$C2854,Hosts!$A:$A,0),MATCH(Places!E$1,Hosts!$1:$1,0))</f>
        <v>1</v>
      </c>
      <c r="F2854" s="87">
        <f>INDEX(Hosts!$A:$O,MATCH(Places!$C2854,Hosts!$A:$A,0),MATCH(Places!F$1,Hosts!$1:$1,0))</f>
        <v>0.18</v>
      </c>
      <c r="G2854" s="17" t="str">
        <f>INDEX(Hosts!$A:$O,MATCH(Places!$C2854,Hosts!$A:$A,0),MATCH(Places!G$1,Hosts!$1:$1,0))</f>
        <v>No</v>
      </c>
      <c r="H2854" s="17">
        <v>8</v>
      </c>
      <c r="I2854" s="17" t="str">
        <f>INDEX(Neighborhoods!$A:$C,MATCH(Places!$H2854,Neighborhoods!$A:$A,0),MATCH(Places!I$1,Neighborhoods!$1:$1,0))</f>
        <v>Brooklyn</v>
      </c>
      <c r="J2854" s="17" t="str">
        <f>INDEX(Neighborhoods!$A:$C,MATCH(Places!$H2854,Neighborhoods!$A:$A,0),MATCH(Places!J$1,Neighborhoods!$1:$1,0))</f>
        <v>Bushwick</v>
      </c>
      <c r="K2854" s="17" t="s">
        <v>1</v>
      </c>
      <c r="L2854" s="17" t="str">
        <f t="shared" si="176"/>
        <v>Yes</v>
      </c>
      <c r="M2854" s="17">
        <v>2</v>
      </c>
      <c r="N2854" s="17" t="str" cm="1">
        <f t="array" ref="N2854">_xlfn.IFS(M2854&lt;=2,"Small",M2854&lt;=5,"Medium",M2854&gt;5,"Large")</f>
        <v>Small</v>
      </c>
      <c r="O2854" s="65">
        <v>55</v>
      </c>
      <c r="P2854" s="87">
        <f t="shared" si="177"/>
        <v>0.03</v>
      </c>
      <c r="Q2854" s="68">
        <v>4.16</v>
      </c>
      <c r="R2854" s="68" t="str" cm="1">
        <f t="array" ref="R2854">_xlfn.SWITCH(ROUND(Q2854,0),5,"Excellent",4,"Good",3,"Ok","Bad")</f>
        <v>Good</v>
      </c>
      <c r="S2854" s="17">
        <v>19</v>
      </c>
      <c r="T2854" s="17" t="str">
        <f t="shared" si="178"/>
        <v>No</v>
      </c>
      <c r="U2854" s="82">
        <v>42930</v>
      </c>
      <c r="V2854" s="82">
        <v>43737</v>
      </c>
      <c r="W2854" s="17">
        <v>288</v>
      </c>
      <c r="X2854" s="17" t="str">
        <f t="shared" si="179"/>
        <v>Active</v>
      </c>
      <c r="Y2854" s="17" t="s">
        <v>15615</v>
      </c>
      <c r="Z2854" s="17"/>
    </row>
    <row r="2855" spans="1:26" x14ac:dyDescent="0.25">
      <c r="A2855">
        <v>2854</v>
      </c>
      <c r="B2855" s="17" t="s">
        <v>2086</v>
      </c>
      <c r="C2855" s="17">
        <v>1832</v>
      </c>
      <c r="D2855" s="17" t="str">
        <f>INDEX(Hosts!$A:$O,MATCH(Places!$C2855,Hosts!$A:$A,0),MATCH(Places!D$1,Hosts!$1:$1,0))</f>
        <v>Within an hour</v>
      </c>
      <c r="E2855" s="87">
        <f>INDEX(Hosts!$A:$O,MATCH(Places!$C2855,Hosts!$A:$A,0),MATCH(Places!E$1,Hosts!$1:$1,0))</f>
        <v>1</v>
      </c>
      <c r="F2855" s="87">
        <f>INDEX(Hosts!$A:$O,MATCH(Places!$C2855,Hosts!$A:$A,0),MATCH(Places!F$1,Hosts!$1:$1,0))</f>
        <v>0.71</v>
      </c>
      <c r="G2855" s="17" t="str">
        <f>INDEX(Hosts!$A:$O,MATCH(Places!$C2855,Hosts!$A:$A,0),MATCH(Places!G$1,Hosts!$1:$1,0))</f>
        <v>No</v>
      </c>
      <c r="H2855" s="17">
        <v>12</v>
      </c>
      <c r="I2855" s="17" t="str">
        <f>INDEX(Neighborhoods!$A:$C,MATCH(Places!$H2855,Neighborhoods!$A:$A,0),MATCH(Places!I$1,Neighborhoods!$1:$1,0))</f>
        <v>Brooklyn</v>
      </c>
      <c r="J2855" s="17" t="str">
        <f>INDEX(Neighborhoods!$A:$C,MATCH(Places!$H2855,Neighborhoods!$A:$A,0),MATCH(Places!J$1,Neighborhoods!$1:$1,0))</f>
        <v>Williamsburg</v>
      </c>
      <c r="K2855" s="17" t="s">
        <v>1</v>
      </c>
      <c r="L2855" s="17" t="str">
        <f t="shared" si="176"/>
        <v>Yes</v>
      </c>
      <c r="M2855" s="17">
        <v>2</v>
      </c>
      <c r="N2855" s="17" t="str" cm="1">
        <f t="array" ref="N2855">_xlfn.IFS(M2855&lt;=2,"Small",M2855&lt;=5,"Medium",M2855&gt;5,"Large")</f>
        <v>Small</v>
      </c>
      <c r="O2855" s="65">
        <v>50</v>
      </c>
      <c r="P2855" s="87">
        <f t="shared" si="177"/>
        <v>0.03</v>
      </c>
      <c r="Q2855" s="68">
        <v>4.66</v>
      </c>
      <c r="R2855" s="68" t="str" cm="1">
        <f t="array" ref="R2855">_xlfn.SWITCH(ROUND(Q2855,0),5,"Excellent",4,"Good",3,"Ok","Bad")</f>
        <v>Excellent</v>
      </c>
      <c r="S2855" s="17">
        <v>29</v>
      </c>
      <c r="T2855" s="17" t="str">
        <f t="shared" si="178"/>
        <v>No</v>
      </c>
      <c r="U2855" s="82">
        <v>42936</v>
      </c>
      <c r="V2855" s="82">
        <v>43989</v>
      </c>
      <c r="W2855" s="17">
        <v>164</v>
      </c>
      <c r="X2855" s="17" t="str">
        <f t="shared" si="179"/>
        <v>Active</v>
      </c>
      <c r="Y2855" s="17" t="s">
        <v>15615</v>
      </c>
      <c r="Z2855" s="17"/>
    </row>
    <row r="2856" spans="1:26" x14ac:dyDescent="0.25">
      <c r="A2856">
        <v>2855</v>
      </c>
      <c r="B2856" s="17" t="s">
        <v>2087</v>
      </c>
      <c r="C2856" s="17">
        <v>1849</v>
      </c>
      <c r="D2856" s="17" t="str">
        <f>INDEX(Hosts!$A:$O,MATCH(Places!$C2856,Hosts!$A:$A,0),MATCH(Places!D$1,Hosts!$1:$1,0))</f>
        <v>Within a day</v>
      </c>
      <c r="E2856" s="87">
        <f>INDEX(Hosts!$A:$O,MATCH(Places!$C2856,Hosts!$A:$A,0),MATCH(Places!E$1,Hosts!$1:$1,0))</f>
        <v>1</v>
      </c>
      <c r="F2856" s="87">
        <f>INDEX(Hosts!$A:$O,MATCH(Places!$C2856,Hosts!$A:$A,0),MATCH(Places!F$1,Hosts!$1:$1,0))</f>
        <v>0</v>
      </c>
      <c r="G2856" s="17" t="str">
        <f>INDEX(Hosts!$A:$O,MATCH(Places!$C2856,Hosts!$A:$A,0),MATCH(Places!G$1,Hosts!$1:$1,0))</f>
        <v>No</v>
      </c>
      <c r="H2856" s="17">
        <v>12</v>
      </c>
      <c r="I2856" s="17" t="str">
        <f>INDEX(Neighborhoods!$A:$C,MATCH(Places!$H2856,Neighborhoods!$A:$A,0),MATCH(Places!I$1,Neighborhoods!$1:$1,0))</f>
        <v>Brooklyn</v>
      </c>
      <c r="J2856" s="17" t="str">
        <f>INDEX(Neighborhoods!$A:$C,MATCH(Places!$H2856,Neighborhoods!$A:$A,0),MATCH(Places!J$1,Neighborhoods!$1:$1,0))</f>
        <v>Williamsburg</v>
      </c>
      <c r="K2856" s="17" t="s">
        <v>11822</v>
      </c>
      <c r="L2856" s="17" t="str">
        <f t="shared" si="176"/>
        <v>No</v>
      </c>
      <c r="M2856" s="17">
        <v>2</v>
      </c>
      <c r="N2856" s="17" t="str" cm="1">
        <f t="array" ref="N2856">_xlfn.IFS(M2856&lt;=2,"Small",M2856&lt;=5,"Medium",M2856&gt;5,"Large")</f>
        <v>Small</v>
      </c>
      <c r="O2856" s="65">
        <v>150</v>
      </c>
      <c r="P2856" s="87">
        <f t="shared" si="177"/>
        <v>0.03</v>
      </c>
      <c r="Q2856" s="68">
        <v>5</v>
      </c>
      <c r="R2856" s="68" t="str" cm="1">
        <f t="array" ref="R2856">_xlfn.SWITCH(ROUND(Q2856,0),5,"Excellent",4,"Good",3,"Ok","Bad")</f>
        <v>Excellent</v>
      </c>
      <c r="S2856" s="17">
        <v>4</v>
      </c>
      <c r="T2856" s="17" t="str">
        <f t="shared" si="178"/>
        <v>No</v>
      </c>
      <c r="U2856" s="82">
        <v>43053</v>
      </c>
      <c r="V2856" s="82">
        <v>43382</v>
      </c>
      <c r="W2856" s="17">
        <v>32</v>
      </c>
      <c r="X2856" s="17" t="str">
        <f t="shared" si="179"/>
        <v>Active</v>
      </c>
      <c r="Y2856" s="17" t="s">
        <v>15615</v>
      </c>
      <c r="Z2856" s="17"/>
    </row>
    <row r="2857" spans="1:26" x14ac:dyDescent="0.25">
      <c r="A2857">
        <v>2856</v>
      </c>
      <c r="B2857" s="17" t="s">
        <v>15500</v>
      </c>
      <c r="C2857" s="17">
        <v>1458</v>
      </c>
      <c r="D2857" s="17" t="str">
        <f>INDEX(Hosts!$A:$O,MATCH(Places!$C2857,Hosts!$A:$A,0),MATCH(Places!D$1,Hosts!$1:$1,0))</f>
        <v>Within an hour</v>
      </c>
      <c r="E2857" s="87">
        <f>INDEX(Hosts!$A:$O,MATCH(Places!$C2857,Hosts!$A:$A,0),MATCH(Places!E$1,Hosts!$1:$1,0))</f>
        <v>1</v>
      </c>
      <c r="F2857" s="87">
        <f>INDEX(Hosts!$A:$O,MATCH(Places!$C2857,Hosts!$A:$A,0),MATCH(Places!F$1,Hosts!$1:$1,0))</f>
        <v>1</v>
      </c>
      <c r="G2857" s="17" t="str">
        <f>INDEX(Hosts!$A:$O,MATCH(Places!$C2857,Hosts!$A:$A,0),MATCH(Places!G$1,Hosts!$1:$1,0))</f>
        <v>Yes</v>
      </c>
      <c r="H2857" s="17">
        <v>13</v>
      </c>
      <c r="I2857" s="17" t="str">
        <f>INDEX(Neighborhoods!$A:$C,MATCH(Places!$H2857,Neighborhoods!$A:$A,0),MATCH(Places!I$1,Neighborhoods!$1:$1,0))</f>
        <v>Manhattan</v>
      </c>
      <c r="J2857" s="17" t="str">
        <f>INDEX(Neighborhoods!$A:$C,MATCH(Places!$H2857,Neighborhoods!$A:$A,0),MATCH(Places!J$1,Neighborhoods!$1:$1,0))</f>
        <v>Chelsea</v>
      </c>
      <c r="K2857" s="17" t="s">
        <v>11822</v>
      </c>
      <c r="L2857" s="17" t="str">
        <f t="shared" si="176"/>
        <v>No</v>
      </c>
      <c r="M2857" s="17">
        <v>2</v>
      </c>
      <c r="N2857" s="17" t="str" cm="1">
        <f t="array" ref="N2857">_xlfn.IFS(M2857&lt;=2,"Small",M2857&lt;=5,"Medium",M2857&gt;5,"Large")</f>
        <v>Small</v>
      </c>
      <c r="O2857" s="65">
        <v>150</v>
      </c>
      <c r="P2857" s="87">
        <f t="shared" si="177"/>
        <v>0.03</v>
      </c>
      <c r="Q2857" s="68">
        <v>4.96</v>
      </c>
      <c r="R2857" s="68" t="str" cm="1">
        <f t="array" ref="R2857">_xlfn.SWITCH(ROUND(Q2857,0),5,"Excellent",4,"Good",3,"Ok","Bad")</f>
        <v>Excellent</v>
      </c>
      <c r="S2857" s="17">
        <v>28</v>
      </c>
      <c r="T2857" s="17" t="str">
        <f t="shared" si="178"/>
        <v>No</v>
      </c>
      <c r="U2857" s="82">
        <v>42959</v>
      </c>
      <c r="V2857" s="82">
        <v>43831</v>
      </c>
      <c r="W2857" s="17">
        <v>43</v>
      </c>
      <c r="X2857" s="17" t="str">
        <f t="shared" si="179"/>
        <v>Active</v>
      </c>
      <c r="Y2857" s="17" t="s">
        <v>15615</v>
      </c>
      <c r="Z2857" s="17"/>
    </row>
    <row r="2858" spans="1:26" x14ac:dyDescent="0.25">
      <c r="A2858">
        <v>2857</v>
      </c>
      <c r="B2858" s="17" t="s">
        <v>15358</v>
      </c>
      <c r="C2858" s="17">
        <v>3295</v>
      </c>
      <c r="D2858" s="17" t="str">
        <f>INDEX(Hosts!$A:$O,MATCH(Places!$C2858,Hosts!$A:$A,0),MATCH(Places!D$1,Hosts!$1:$1,0))</f>
        <v>Within an hour</v>
      </c>
      <c r="E2858" s="87">
        <f>INDEX(Hosts!$A:$O,MATCH(Places!$C2858,Hosts!$A:$A,0),MATCH(Places!E$1,Hosts!$1:$1,0))</f>
        <v>0.96</v>
      </c>
      <c r="F2858" s="87">
        <f>INDEX(Hosts!$A:$O,MATCH(Places!$C2858,Hosts!$A:$A,0),MATCH(Places!F$1,Hosts!$1:$1,0))</f>
        <v>0.98</v>
      </c>
      <c r="G2858" s="17" t="str">
        <f>INDEX(Hosts!$A:$O,MATCH(Places!$C2858,Hosts!$A:$A,0),MATCH(Places!G$1,Hosts!$1:$1,0))</f>
        <v>Yes</v>
      </c>
      <c r="H2858" s="17">
        <v>22</v>
      </c>
      <c r="I2858" s="17" t="str">
        <f>INDEX(Neighborhoods!$A:$C,MATCH(Places!$H2858,Neighborhoods!$A:$A,0),MATCH(Places!I$1,Neighborhoods!$1:$1,0))</f>
        <v>Queens</v>
      </c>
      <c r="J2858" s="17" t="str">
        <f>INDEX(Neighborhoods!$A:$C,MATCH(Places!$H2858,Neighborhoods!$A:$A,0),MATCH(Places!J$1,Neighborhoods!$1:$1,0))</f>
        <v>Flushing</v>
      </c>
      <c r="K2858" s="17" t="s">
        <v>1</v>
      </c>
      <c r="L2858" s="17" t="str">
        <f t="shared" si="176"/>
        <v>Yes</v>
      </c>
      <c r="M2858" s="17">
        <v>3</v>
      </c>
      <c r="N2858" s="17" t="str" cm="1">
        <f t="array" ref="N2858">_xlfn.IFS(M2858&lt;=2,"Small",M2858&lt;=5,"Medium",M2858&gt;5,"Large")</f>
        <v>Medium</v>
      </c>
      <c r="O2858" s="65">
        <v>103</v>
      </c>
      <c r="P2858" s="87">
        <f t="shared" si="177"/>
        <v>0.03</v>
      </c>
      <c r="Q2858" s="68">
        <v>4.67</v>
      </c>
      <c r="R2858" s="68" t="str" cm="1">
        <f t="array" ref="R2858">_xlfn.SWITCH(ROUND(Q2858,0),5,"Excellent",4,"Good",3,"Ok","Bad")</f>
        <v>Excellent</v>
      </c>
      <c r="S2858" s="17">
        <v>15</v>
      </c>
      <c r="T2858" s="17" t="str">
        <f t="shared" si="178"/>
        <v>No</v>
      </c>
      <c r="U2858" s="82">
        <v>42975</v>
      </c>
      <c r="V2858" s="82">
        <v>43099</v>
      </c>
      <c r="W2858" s="17">
        <v>281</v>
      </c>
      <c r="X2858" s="17" t="str">
        <f t="shared" si="179"/>
        <v>Active</v>
      </c>
      <c r="Y2858" s="17" t="s">
        <v>15615</v>
      </c>
      <c r="Z2858" s="17"/>
    </row>
    <row r="2859" spans="1:26" x14ac:dyDescent="0.25">
      <c r="A2859">
        <v>2858</v>
      </c>
      <c r="B2859" s="17" t="s">
        <v>15206</v>
      </c>
      <c r="C2859" s="17">
        <v>3295</v>
      </c>
      <c r="D2859" s="17" t="str">
        <f>INDEX(Hosts!$A:$O,MATCH(Places!$C2859,Hosts!$A:$A,0),MATCH(Places!D$1,Hosts!$1:$1,0))</f>
        <v>Within an hour</v>
      </c>
      <c r="E2859" s="87">
        <f>INDEX(Hosts!$A:$O,MATCH(Places!$C2859,Hosts!$A:$A,0),MATCH(Places!E$1,Hosts!$1:$1,0))</f>
        <v>0.96</v>
      </c>
      <c r="F2859" s="87">
        <f>INDEX(Hosts!$A:$O,MATCH(Places!$C2859,Hosts!$A:$A,0),MATCH(Places!F$1,Hosts!$1:$1,0))</f>
        <v>0.98</v>
      </c>
      <c r="G2859" s="17" t="str">
        <f>INDEX(Hosts!$A:$O,MATCH(Places!$C2859,Hosts!$A:$A,0),MATCH(Places!G$1,Hosts!$1:$1,0))</f>
        <v>Yes</v>
      </c>
      <c r="H2859" s="17">
        <v>22</v>
      </c>
      <c r="I2859" s="17" t="str">
        <f>INDEX(Neighborhoods!$A:$C,MATCH(Places!$H2859,Neighborhoods!$A:$A,0),MATCH(Places!I$1,Neighborhoods!$1:$1,0))</f>
        <v>Queens</v>
      </c>
      <c r="J2859" s="17" t="str">
        <f>INDEX(Neighborhoods!$A:$C,MATCH(Places!$H2859,Neighborhoods!$A:$A,0),MATCH(Places!J$1,Neighborhoods!$1:$1,0))</f>
        <v>Flushing</v>
      </c>
      <c r="K2859" s="17" t="s">
        <v>1</v>
      </c>
      <c r="L2859" s="17" t="str">
        <f t="shared" si="176"/>
        <v>Yes</v>
      </c>
      <c r="M2859" s="17">
        <v>3</v>
      </c>
      <c r="N2859" s="17" t="str" cm="1">
        <f t="array" ref="N2859">_xlfn.IFS(M2859&lt;=2,"Small",M2859&lt;=5,"Medium",M2859&gt;5,"Large")</f>
        <v>Medium</v>
      </c>
      <c r="O2859" s="65">
        <v>99</v>
      </c>
      <c r="P2859" s="87">
        <f t="shared" si="177"/>
        <v>0.03</v>
      </c>
      <c r="Q2859" s="68">
        <v>4.74</v>
      </c>
      <c r="R2859" s="68" t="str" cm="1">
        <f t="array" ref="R2859">_xlfn.SWITCH(ROUND(Q2859,0),5,"Excellent",4,"Good",3,"Ok","Bad")</f>
        <v>Excellent</v>
      </c>
      <c r="S2859" s="17">
        <v>19</v>
      </c>
      <c r="T2859" s="17" t="str">
        <f t="shared" si="178"/>
        <v>No</v>
      </c>
      <c r="U2859" s="82">
        <v>42967</v>
      </c>
      <c r="V2859" s="82">
        <v>43903</v>
      </c>
      <c r="W2859" s="17">
        <v>309</v>
      </c>
      <c r="X2859" s="17" t="str">
        <f t="shared" si="179"/>
        <v>Active</v>
      </c>
      <c r="Y2859" s="17" t="s">
        <v>15615</v>
      </c>
      <c r="Z2859" s="17"/>
    </row>
    <row r="2860" spans="1:26" x14ac:dyDescent="0.25">
      <c r="A2860">
        <v>2859</v>
      </c>
      <c r="B2860" s="17" t="s">
        <v>2088</v>
      </c>
      <c r="C2860" s="17">
        <v>2331</v>
      </c>
      <c r="D2860" s="17" t="str">
        <f>INDEX(Hosts!$A:$O,MATCH(Places!$C2860,Hosts!$A:$A,0),MATCH(Places!D$1,Hosts!$1:$1,0))</f>
        <v>Within an hour</v>
      </c>
      <c r="E2860" s="87">
        <f>INDEX(Hosts!$A:$O,MATCH(Places!$C2860,Hosts!$A:$A,0),MATCH(Places!E$1,Hosts!$1:$1,0))</f>
        <v>1</v>
      </c>
      <c r="F2860" s="87">
        <f>INDEX(Hosts!$A:$O,MATCH(Places!$C2860,Hosts!$A:$A,0),MATCH(Places!F$1,Hosts!$1:$1,0))</f>
        <v>0.89</v>
      </c>
      <c r="G2860" s="17" t="str">
        <f>INDEX(Hosts!$A:$O,MATCH(Places!$C2860,Hosts!$A:$A,0),MATCH(Places!G$1,Hosts!$1:$1,0))</f>
        <v>No</v>
      </c>
      <c r="H2860" s="17">
        <v>8</v>
      </c>
      <c r="I2860" s="17" t="str">
        <f>INDEX(Neighborhoods!$A:$C,MATCH(Places!$H2860,Neighborhoods!$A:$A,0),MATCH(Places!I$1,Neighborhoods!$1:$1,0))</f>
        <v>Brooklyn</v>
      </c>
      <c r="J2860" s="17" t="str">
        <f>INDEX(Neighborhoods!$A:$C,MATCH(Places!$H2860,Neighborhoods!$A:$A,0),MATCH(Places!J$1,Neighborhoods!$1:$1,0))</f>
        <v>Bushwick</v>
      </c>
      <c r="K2860" s="17" t="s">
        <v>1</v>
      </c>
      <c r="L2860" s="17" t="str">
        <f t="shared" si="176"/>
        <v>Yes</v>
      </c>
      <c r="M2860" s="17">
        <v>2</v>
      </c>
      <c r="N2860" s="17" t="str" cm="1">
        <f t="array" ref="N2860">_xlfn.IFS(M2860&lt;=2,"Small",M2860&lt;=5,"Medium",M2860&gt;5,"Large")</f>
        <v>Small</v>
      </c>
      <c r="O2860" s="65">
        <v>40</v>
      </c>
      <c r="P2860" s="87">
        <f t="shared" si="177"/>
        <v>0.03</v>
      </c>
      <c r="Q2860" s="68">
        <v>4.8600000000000003</v>
      </c>
      <c r="R2860" s="68" t="str" cm="1">
        <f t="array" ref="R2860">_xlfn.SWITCH(ROUND(Q2860,0),5,"Excellent",4,"Good",3,"Ok","Bad")</f>
        <v>Excellent</v>
      </c>
      <c r="S2860" s="17">
        <v>21</v>
      </c>
      <c r="T2860" s="17" t="str">
        <f t="shared" si="178"/>
        <v>No</v>
      </c>
      <c r="U2860" s="82">
        <v>43019</v>
      </c>
      <c r="V2860" s="82">
        <v>43902</v>
      </c>
      <c r="W2860" s="17">
        <v>0</v>
      </c>
      <c r="X2860" s="17" t="str">
        <f t="shared" si="179"/>
        <v>Inactive</v>
      </c>
      <c r="Y2860" s="17" t="s">
        <v>15616</v>
      </c>
      <c r="Z2860" s="17"/>
    </row>
    <row r="2861" spans="1:26" x14ac:dyDescent="0.25">
      <c r="A2861">
        <v>2860</v>
      </c>
      <c r="B2861" s="17" t="s">
        <v>2089</v>
      </c>
      <c r="C2861" s="17">
        <v>1885</v>
      </c>
      <c r="D2861" s="17" t="str">
        <f>INDEX(Hosts!$A:$O,MATCH(Places!$C2861,Hosts!$A:$A,0),MATCH(Places!D$1,Hosts!$1:$1,0))</f>
        <v>Within a day</v>
      </c>
      <c r="E2861" s="87">
        <f>INDEX(Hosts!$A:$O,MATCH(Places!$C2861,Hosts!$A:$A,0),MATCH(Places!E$1,Hosts!$1:$1,0))</f>
        <v>1</v>
      </c>
      <c r="F2861" s="87">
        <f>INDEX(Hosts!$A:$O,MATCH(Places!$C2861,Hosts!$A:$A,0),MATCH(Places!F$1,Hosts!$1:$1,0))</f>
        <v>0.46</v>
      </c>
      <c r="G2861" s="17" t="str">
        <f>INDEX(Hosts!$A:$O,MATCH(Places!$C2861,Hosts!$A:$A,0),MATCH(Places!G$1,Hosts!$1:$1,0))</f>
        <v>No</v>
      </c>
      <c r="H2861" s="17">
        <v>15</v>
      </c>
      <c r="I2861" s="17" t="str">
        <f>INDEX(Neighborhoods!$A:$C,MATCH(Places!$H2861,Neighborhoods!$A:$A,0),MATCH(Places!I$1,Neighborhoods!$1:$1,0))</f>
        <v>Manhattan</v>
      </c>
      <c r="J2861" s="17" t="str">
        <f>INDEX(Neighborhoods!$A:$C,MATCH(Places!$H2861,Neighborhoods!$A:$A,0),MATCH(Places!J$1,Neighborhoods!$1:$1,0))</f>
        <v>East Village</v>
      </c>
      <c r="K2861" s="17" t="s">
        <v>11822</v>
      </c>
      <c r="L2861" s="17" t="str">
        <f t="shared" si="176"/>
        <v>No</v>
      </c>
      <c r="M2861" s="17">
        <v>3</v>
      </c>
      <c r="N2861" s="17" t="str" cm="1">
        <f t="array" ref="N2861">_xlfn.IFS(M2861&lt;=2,"Small",M2861&lt;=5,"Medium",M2861&gt;5,"Large")</f>
        <v>Medium</v>
      </c>
      <c r="O2861" s="65">
        <v>125</v>
      </c>
      <c r="P2861" s="87">
        <f t="shared" si="177"/>
        <v>0.03</v>
      </c>
      <c r="Q2861" s="68">
        <v>5</v>
      </c>
      <c r="R2861" s="68" t="str" cm="1">
        <f t="array" ref="R2861">_xlfn.SWITCH(ROUND(Q2861,0),5,"Excellent",4,"Good",3,"Ok","Bad")</f>
        <v>Excellent</v>
      </c>
      <c r="S2861" s="17">
        <v>7</v>
      </c>
      <c r="T2861" s="17" t="str">
        <f t="shared" si="178"/>
        <v>No</v>
      </c>
      <c r="U2861" s="82">
        <v>43069</v>
      </c>
      <c r="V2861" s="82">
        <v>43754</v>
      </c>
      <c r="W2861" s="17">
        <v>45</v>
      </c>
      <c r="X2861" s="17" t="str">
        <f t="shared" si="179"/>
        <v>Active</v>
      </c>
      <c r="Y2861" s="17" t="s">
        <v>15615</v>
      </c>
      <c r="Z2861" s="17"/>
    </row>
    <row r="2862" spans="1:26" x14ac:dyDescent="0.25">
      <c r="A2862">
        <v>2861</v>
      </c>
      <c r="B2862" s="17" t="s">
        <v>15475</v>
      </c>
      <c r="C2862" s="17">
        <v>1086</v>
      </c>
      <c r="D2862" s="17" t="str">
        <f>INDEX(Hosts!$A:$O,MATCH(Places!$C2862,Hosts!$A:$A,0),MATCH(Places!D$1,Hosts!$1:$1,0))</f>
        <v>Within an hour</v>
      </c>
      <c r="E2862" s="87">
        <f>INDEX(Hosts!$A:$O,MATCH(Places!$C2862,Hosts!$A:$A,0),MATCH(Places!E$1,Hosts!$1:$1,0))</f>
        <v>1</v>
      </c>
      <c r="F2862" s="87">
        <f>INDEX(Hosts!$A:$O,MATCH(Places!$C2862,Hosts!$A:$A,0),MATCH(Places!F$1,Hosts!$1:$1,0))</f>
        <v>1</v>
      </c>
      <c r="G2862" s="17" t="str">
        <f>INDEX(Hosts!$A:$O,MATCH(Places!$C2862,Hosts!$A:$A,0),MATCH(Places!G$1,Hosts!$1:$1,0))</f>
        <v>Yes</v>
      </c>
      <c r="H2862" s="17">
        <v>22</v>
      </c>
      <c r="I2862" s="17" t="str">
        <f>INDEX(Neighborhoods!$A:$C,MATCH(Places!$H2862,Neighborhoods!$A:$A,0),MATCH(Places!I$1,Neighborhoods!$1:$1,0))</f>
        <v>Queens</v>
      </c>
      <c r="J2862" s="17" t="str">
        <f>INDEX(Neighborhoods!$A:$C,MATCH(Places!$H2862,Neighborhoods!$A:$A,0),MATCH(Places!J$1,Neighborhoods!$1:$1,0))</f>
        <v>Flushing</v>
      </c>
      <c r="K2862" s="17" t="s">
        <v>11822</v>
      </c>
      <c r="L2862" s="17" t="str">
        <f t="shared" si="176"/>
        <v>No</v>
      </c>
      <c r="M2862" s="17">
        <v>6</v>
      </c>
      <c r="N2862" s="17" t="str" cm="1">
        <f t="array" ref="N2862">_xlfn.IFS(M2862&lt;=2,"Small",M2862&lt;=5,"Medium",M2862&gt;5,"Large")</f>
        <v>Large</v>
      </c>
      <c r="O2862" s="65">
        <v>120</v>
      </c>
      <c r="P2862" s="87">
        <f t="shared" si="177"/>
        <v>0.03</v>
      </c>
      <c r="Q2862" s="68">
        <v>4.83</v>
      </c>
      <c r="R2862" s="68" t="str" cm="1">
        <f t="array" ref="R2862">_xlfn.SWITCH(ROUND(Q2862,0),5,"Excellent",4,"Good",3,"Ok","Bad")</f>
        <v>Excellent</v>
      </c>
      <c r="S2862" s="17">
        <v>6</v>
      </c>
      <c r="T2862" s="17" t="str">
        <f t="shared" si="178"/>
        <v>No</v>
      </c>
      <c r="U2862" s="82">
        <v>43148</v>
      </c>
      <c r="V2862" s="82">
        <v>43998</v>
      </c>
      <c r="W2862" s="17">
        <v>253</v>
      </c>
      <c r="X2862" s="17" t="str">
        <f t="shared" si="179"/>
        <v>Active</v>
      </c>
      <c r="Y2862" s="17" t="s">
        <v>15616</v>
      </c>
      <c r="Z2862" s="17"/>
    </row>
    <row r="2863" spans="1:26" x14ac:dyDescent="0.25">
      <c r="A2863">
        <v>2862</v>
      </c>
      <c r="B2863" s="17" t="s">
        <v>2090</v>
      </c>
      <c r="C2863" s="17">
        <v>3310</v>
      </c>
      <c r="D2863" s="17" t="str">
        <f>INDEX(Hosts!$A:$O,MATCH(Places!$C2863,Hosts!$A:$A,0),MATCH(Places!D$1,Hosts!$1:$1,0))</f>
        <v>Within a day</v>
      </c>
      <c r="E2863" s="87">
        <f>INDEX(Hosts!$A:$O,MATCH(Places!$C2863,Hosts!$A:$A,0),MATCH(Places!E$1,Hosts!$1:$1,0))</f>
        <v>0.62</v>
      </c>
      <c r="F2863" s="87">
        <f>INDEX(Hosts!$A:$O,MATCH(Places!$C2863,Hosts!$A:$A,0),MATCH(Places!F$1,Hosts!$1:$1,0))</f>
        <v>0.88</v>
      </c>
      <c r="G2863" s="17" t="str">
        <f>INDEX(Hosts!$A:$O,MATCH(Places!$C2863,Hosts!$A:$A,0),MATCH(Places!G$1,Hosts!$1:$1,0))</f>
        <v>No</v>
      </c>
      <c r="H2863" s="17">
        <v>7</v>
      </c>
      <c r="I2863" s="17" t="str">
        <f>INDEX(Neighborhoods!$A:$C,MATCH(Places!$H2863,Neighborhoods!$A:$A,0),MATCH(Places!I$1,Neighborhoods!$1:$1,0))</f>
        <v>Brooklyn</v>
      </c>
      <c r="J2863" s="17" t="str">
        <f>INDEX(Neighborhoods!$A:$C,MATCH(Places!$H2863,Neighborhoods!$A:$A,0),MATCH(Places!J$1,Neighborhoods!$1:$1,0))</f>
        <v>Bedford-Stuyvesant</v>
      </c>
      <c r="K2863" s="17" t="s">
        <v>11822</v>
      </c>
      <c r="L2863" s="17" t="str">
        <f t="shared" si="176"/>
        <v>No</v>
      </c>
      <c r="M2863" s="17">
        <v>8</v>
      </c>
      <c r="N2863" s="17" t="str" cm="1">
        <f t="array" ref="N2863">_xlfn.IFS(M2863&lt;=2,"Small",M2863&lt;=5,"Medium",M2863&gt;5,"Large")</f>
        <v>Large</v>
      </c>
      <c r="O2863" s="65">
        <v>225</v>
      </c>
      <c r="P2863" s="87">
        <f t="shared" si="177"/>
        <v>0.04</v>
      </c>
      <c r="Q2863" s="68">
        <v>4.5199999999999996</v>
      </c>
      <c r="R2863" s="68" t="str" cm="1">
        <f t="array" ref="R2863">_xlfn.SWITCH(ROUND(Q2863,0),5,"Excellent",4,"Good",3,"Ok","Bad")</f>
        <v>Excellent</v>
      </c>
      <c r="S2863" s="17">
        <v>46</v>
      </c>
      <c r="T2863" s="17" t="str">
        <f t="shared" si="178"/>
        <v>No</v>
      </c>
      <c r="U2863" s="82">
        <v>42953</v>
      </c>
      <c r="V2863" s="82">
        <v>43808</v>
      </c>
      <c r="W2863" s="17">
        <v>126</v>
      </c>
      <c r="X2863" s="17" t="str">
        <f t="shared" si="179"/>
        <v>Active</v>
      </c>
      <c r="Y2863" s="17" t="s">
        <v>15615</v>
      </c>
      <c r="Z2863" s="17"/>
    </row>
    <row r="2864" spans="1:26" x14ac:dyDescent="0.25">
      <c r="A2864">
        <v>2863</v>
      </c>
      <c r="B2864" s="17" t="s">
        <v>2091</v>
      </c>
      <c r="C2864" s="17">
        <v>1034</v>
      </c>
      <c r="D2864" s="17" t="str">
        <f>INDEX(Hosts!$A:$O,MATCH(Places!$C2864,Hosts!$A:$A,0),MATCH(Places!D$1,Hosts!$1:$1,0))</f>
        <v>Within an hour</v>
      </c>
      <c r="E2864" s="87">
        <f>INDEX(Hosts!$A:$O,MATCH(Places!$C2864,Hosts!$A:$A,0),MATCH(Places!E$1,Hosts!$1:$1,0))</f>
        <v>1</v>
      </c>
      <c r="F2864" s="87">
        <f>INDEX(Hosts!$A:$O,MATCH(Places!$C2864,Hosts!$A:$A,0),MATCH(Places!F$1,Hosts!$1:$1,0))</f>
        <v>0.75</v>
      </c>
      <c r="G2864" s="17" t="str">
        <f>INDEX(Hosts!$A:$O,MATCH(Places!$C2864,Hosts!$A:$A,0),MATCH(Places!G$1,Hosts!$1:$1,0))</f>
        <v>Yes</v>
      </c>
      <c r="H2864" s="17">
        <v>7</v>
      </c>
      <c r="I2864" s="17" t="str">
        <f>INDEX(Neighborhoods!$A:$C,MATCH(Places!$H2864,Neighborhoods!$A:$A,0),MATCH(Places!I$1,Neighborhoods!$1:$1,0))</f>
        <v>Brooklyn</v>
      </c>
      <c r="J2864" s="17" t="str">
        <f>INDEX(Neighborhoods!$A:$C,MATCH(Places!$H2864,Neighborhoods!$A:$A,0),MATCH(Places!J$1,Neighborhoods!$1:$1,0))</f>
        <v>Bedford-Stuyvesant</v>
      </c>
      <c r="K2864" s="17" t="s">
        <v>11822</v>
      </c>
      <c r="L2864" s="17" t="str">
        <f t="shared" si="176"/>
        <v>No</v>
      </c>
      <c r="M2864" s="17">
        <v>16</v>
      </c>
      <c r="N2864" s="17" t="str" cm="1">
        <f t="array" ref="N2864">_xlfn.IFS(M2864&lt;=2,"Small",M2864&lt;=5,"Medium",M2864&gt;5,"Large")</f>
        <v>Large</v>
      </c>
      <c r="O2864" s="65">
        <v>818</v>
      </c>
      <c r="P2864" s="87">
        <f t="shared" si="177"/>
        <v>0.05</v>
      </c>
      <c r="Q2864" s="68">
        <v>4.75</v>
      </c>
      <c r="R2864" s="68" t="str" cm="1">
        <f t="array" ref="R2864">_xlfn.SWITCH(ROUND(Q2864,0),5,"Excellent",4,"Good",3,"Ok","Bad")</f>
        <v>Excellent</v>
      </c>
      <c r="S2864" s="17">
        <v>60</v>
      </c>
      <c r="T2864" s="17" t="str">
        <f t="shared" si="178"/>
        <v>No</v>
      </c>
      <c r="U2864" s="82">
        <v>42934</v>
      </c>
      <c r="V2864" s="82">
        <v>43831</v>
      </c>
      <c r="W2864" s="17">
        <v>365</v>
      </c>
      <c r="X2864" s="17" t="str">
        <f t="shared" si="179"/>
        <v>Active</v>
      </c>
      <c r="Y2864" s="17" t="s">
        <v>15615</v>
      </c>
      <c r="Z2864" s="17"/>
    </row>
    <row r="2865" spans="1:26" x14ac:dyDescent="0.25">
      <c r="A2865">
        <v>2864</v>
      </c>
      <c r="B2865" s="17" t="s">
        <v>14690</v>
      </c>
      <c r="C2865" s="17">
        <v>1703</v>
      </c>
      <c r="D2865" s="17" t="str">
        <f>INDEX(Hosts!$A:$O,MATCH(Places!$C2865,Hosts!$A:$A,0),MATCH(Places!D$1,Hosts!$1:$1,0))</f>
        <v>Within an hour</v>
      </c>
      <c r="E2865" s="87">
        <f>INDEX(Hosts!$A:$O,MATCH(Places!$C2865,Hosts!$A:$A,0),MATCH(Places!E$1,Hosts!$1:$1,0))</f>
        <v>1</v>
      </c>
      <c r="F2865" s="87">
        <f>INDEX(Hosts!$A:$O,MATCH(Places!$C2865,Hosts!$A:$A,0),MATCH(Places!F$1,Hosts!$1:$1,0))</f>
        <v>1</v>
      </c>
      <c r="G2865" s="17" t="str">
        <f>INDEX(Hosts!$A:$O,MATCH(Places!$C2865,Hosts!$A:$A,0),MATCH(Places!G$1,Hosts!$1:$1,0))</f>
        <v>No</v>
      </c>
      <c r="H2865" s="17">
        <v>12</v>
      </c>
      <c r="I2865" s="17" t="str">
        <f>INDEX(Neighborhoods!$A:$C,MATCH(Places!$H2865,Neighborhoods!$A:$A,0),MATCH(Places!I$1,Neighborhoods!$1:$1,0))</f>
        <v>Brooklyn</v>
      </c>
      <c r="J2865" s="17" t="str">
        <f>INDEX(Neighborhoods!$A:$C,MATCH(Places!$H2865,Neighborhoods!$A:$A,0),MATCH(Places!J$1,Neighborhoods!$1:$1,0))</f>
        <v>Williamsburg</v>
      </c>
      <c r="K2865" s="17" t="s">
        <v>1</v>
      </c>
      <c r="L2865" s="17" t="str">
        <f t="shared" si="176"/>
        <v>Yes</v>
      </c>
      <c r="M2865" s="17">
        <v>2</v>
      </c>
      <c r="N2865" s="17" t="str" cm="1">
        <f t="array" ref="N2865">_xlfn.IFS(M2865&lt;=2,"Small",M2865&lt;=5,"Medium",M2865&gt;5,"Large")</f>
        <v>Small</v>
      </c>
      <c r="O2865" s="65">
        <v>48</v>
      </c>
      <c r="P2865" s="87">
        <f t="shared" si="177"/>
        <v>0.03</v>
      </c>
      <c r="Q2865" s="68">
        <v>4.79</v>
      </c>
      <c r="R2865" s="68" t="str" cm="1">
        <f t="array" ref="R2865">_xlfn.SWITCH(ROUND(Q2865,0),5,"Excellent",4,"Good",3,"Ok","Bad")</f>
        <v>Excellent</v>
      </c>
      <c r="S2865" s="17">
        <v>43</v>
      </c>
      <c r="T2865" s="17" t="str">
        <f t="shared" si="178"/>
        <v>No</v>
      </c>
      <c r="U2865" s="82">
        <v>43024</v>
      </c>
      <c r="V2865" s="82">
        <v>43739</v>
      </c>
      <c r="W2865" s="17">
        <v>88</v>
      </c>
      <c r="X2865" s="17" t="str">
        <f t="shared" si="179"/>
        <v>Active</v>
      </c>
      <c r="Y2865" s="17" t="s">
        <v>15616</v>
      </c>
      <c r="Z2865" s="17"/>
    </row>
    <row r="2866" spans="1:26" x14ac:dyDescent="0.25">
      <c r="A2866">
        <v>2865</v>
      </c>
      <c r="B2866" s="17" t="s">
        <v>15408</v>
      </c>
      <c r="C2866" s="17">
        <v>2142</v>
      </c>
      <c r="D2866" s="17" t="str">
        <f>INDEX(Hosts!$A:$O,MATCH(Places!$C2866,Hosts!$A:$A,0),MATCH(Places!D$1,Hosts!$1:$1,0))</f>
        <v>Within a few hours</v>
      </c>
      <c r="E2866" s="87">
        <f>INDEX(Hosts!$A:$O,MATCH(Places!$C2866,Hosts!$A:$A,0),MATCH(Places!E$1,Hosts!$1:$1,0))</f>
        <v>1</v>
      </c>
      <c r="F2866" s="87">
        <f>INDEX(Hosts!$A:$O,MATCH(Places!$C2866,Hosts!$A:$A,0),MATCH(Places!F$1,Hosts!$1:$1,0))</f>
        <v>0.92</v>
      </c>
      <c r="G2866" s="17" t="str">
        <f>INDEX(Hosts!$A:$O,MATCH(Places!$C2866,Hosts!$A:$A,0),MATCH(Places!G$1,Hosts!$1:$1,0))</f>
        <v>Yes</v>
      </c>
      <c r="H2866" s="17">
        <v>22</v>
      </c>
      <c r="I2866" s="17" t="str">
        <f>INDEX(Neighborhoods!$A:$C,MATCH(Places!$H2866,Neighborhoods!$A:$A,0),MATCH(Places!I$1,Neighborhoods!$1:$1,0))</f>
        <v>Queens</v>
      </c>
      <c r="J2866" s="17" t="str">
        <f>INDEX(Neighborhoods!$A:$C,MATCH(Places!$H2866,Neighborhoods!$A:$A,0),MATCH(Places!J$1,Neighborhoods!$1:$1,0))</f>
        <v>Flushing</v>
      </c>
      <c r="K2866" s="17" t="s">
        <v>11822</v>
      </c>
      <c r="L2866" s="17" t="str">
        <f t="shared" si="176"/>
        <v>No</v>
      </c>
      <c r="M2866" s="17">
        <v>4</v>
      </c>
      <c r="N2866" s="17" t="str" cm="1">
        <f t="array" ref="N2866">_xlfn.IFS(M2866&lt;=2,"Small",M2866&lt;=5,"Medium",M2866&gt;5,"Large")</f>
        <v>Medium</v>
      </c>
      <c r="O2866" s="65">
        <v>90</v>
      </c>
      <c r="P2866" s="87">
        <f t="shared" si="177"/>
        <v>0.03</v>
      </c>
      <c r="Q2866" s="68">
        <v>4.97</v>
      </c>
      <c r="R2866" s="68" t="str" cm="1">
        <f t="array" ref="R2866">_xlfn.SWITCH(ROUND(Q2866,0),5,"Excellent",4,"Good",3,"Ok","Bad")</f>
        <v>Excellent</v>
      </c>
      <c r="S2866" s="17">
        <v>130</v>
      </c>
      <c r="T2866" s="17" t="str">
        <f t="shared" si="178"/>
        <v>Yes</v>
      </c>
      <c r="U2866" s="82">
        <v>42936</v>
      </c>
      <c r="V2866" s="82">
        <v>43878</v>
      </c>
      <c r="W2866" s="17">
        <v>44</v>
      </c>
      <c r="X2866" s="17" t="str">
        <f t="shared" si="179"/>
        <v>Active</v>
      </c>
      <c r="Y2866" s="17" t="s">
        <v>15615</v>
      </c>
      <c r="Z2866" s="17"/>
    </row>
    <row r="2867" spans="1:26" x14ac:dyDescent="0.25">
      <c r="A2867">
        <v>2866</v>
      </c>
      <c r="B2867" s="17" t="s">
        <v>2092</v>
      </c>
      <c r="C2867" s="17">
        <v>1972</v>
      </c>
      <c r="D2867" s="17" t="str">
        <f>INDEX(Hosts!$A:$O,MATCH(Places!$C2867,Hosts!$A:$A,0),MATCH(Places!D$1,Hosts!$1:$1,0))</f>
        <v>A few days or more</v>
      </c>
      <c r="E2867" s="87">
        <f>INDEX(Hosts!$A:$O,MATCH(Places!$C2867,Hosts!$A:$A,0),MATCH(Places!E$1,Hosts!$1:$1,0))</f>
        <v>0.14000000000000001</v>
      </c>
      <c r="F2867" s="87">
        <f>INDEX(Hosts!$A:$O,MATCH(Places!$C2867,Hosts!$A:$A,0),MATCH(Places!F$1,Hosts!$1:$1,0))</f>
        <v>0.8</v>
      </c>
      <c r="G2867" s="17" t="str">
        <f>INDEX(Hosts!$A:$O,MATCH(Places!$C2867,Hosts!$A:$A,0),MATCH(Places!G$1,Hosts!$1:$1,0))</f>
        <v>Yes</v>
      </c>
      <c r="H2867" s="17">
        <v>9</v>
      </c>
      <c r="I2867" s="17" t="str">
        <f>INDEX(Neighborhoods!$A:$C,MATCH(Places!$H2867,Neighborhoods!$A:$A,0),MATCH(Places!I$1,Neighborhoods!$1:$1,0))</f>
        <v>Brooklyn</v>
      </c>
      <c r="J2867" s="17" t="str">
        <f>INDEX(Neighborhoods!$A:$C,MATCH(Places!$H2867,Neighborhoods!$A:$A,0),MATCH(Places!J$1,Neighborhoods!$1:$1,0))</f>
        <v>Crown Heights</v>
      </c>
      <c r="K2867" s="17" t="s">
        <v>11822</v>
      </c>
      <c r="L2867" s="17" t="str">
        <f t="shared" si="176"/>
        <v>No</v>
      </c>
      <c r="M2867" s="17">
        <v>6</v>
      </c>
      <c r="N2867" s="17" t="str" cm="1">
        <f t="array" ref="N2867">_xlfn.IFS(M2867&lt;=2,"Small",M2867&lt;=5,"Medium",M2867&gt;5,"Large")</f>
        <v>Large</v>
      </c>
      <c r="O2867" s="65">
        <v>194.29</v>
      </c>
      <c r="P2867" s="87">
        <f t="shared" si="177"/>
        <v>0.03</v>
      </c>
      <c r="Q2867" s="68">
        <v>4.92</v>
      </c>
      <c r="R2867" s="68" t="str" cm="1">
        <f t="array" ref="R2867">_xlfn.SWITCH(ROUND(Q2867,0),5,"Excellent",4,"Good",3,"Ok","Bad")</f>
        <v>Excellent</v>
      </c>
      <c r="S2867" s="17">
        <v>73</v>
      </c>
      <c r="T2867" s="17" t="str">
        <f t="shared" si="178"/>
        <v>No</v>
      </c>
      <c r="U2867" s="82">
        <v>42977</v>
      </c>
      <c r="V2867" s="82">
        <v>43898</v>
      </c>
      <c r="W2867" s="17">
        <v>357</v>
      </c>
      <c r="X2867" s="17" t="str">
        <f t="shared" si="179"/>
        <v>Active</v>
      </c>
      <c r="Y2867" s="17" t="s">
        <v>15615</v>
      </c>
      <c r="Z2867" s="17"/>
    </row>
    <row r="2868" spans="1:26" x14ac:dyDescent="0.25">
      <c r="A2868">
        <v>2867</v>
      </c>
      <c r="B2868" s="17" t="s">
        <v>2093</v>
      </c>
      <c r="C2868" s="17">
        <v>1353</v>
      </c>
      <c r="D2868" s="17" t="str">
        <f>INDEX(Hosts!$A:$O,MATCH(Places!$C2868,Hosts!$A:$A,0),MATCH(Places!D$1,Hosts!$1:$1,0))</f>
        <v>Within a day</v>
      </c>
      <c r="E2868" s="87">
        <f>INDEX(Hosts!$A:$O,MATCH(Places!$C2868,Hosts!$A:$A,0),MATCH(Places!E$1,Hosts!$1:$1,0))</f>
        <v>1</v>
      </c>
      <c r="F2868" s="87">
        <f>INDEX(Hosts!$A:$O,MATCH(Places!$C2868,Hosts!$A:$A,0),MATCH(Places!F$1,Hosts!$1:$1,0))</f>
        <v>0.89</v>
      </c>
      <c r="G2868" s="17" t="str">
        <f>INDEX(Hosts!$A:$O,MATCH(Places!$C2868,Hosts!$A:$A,0),MATCH(Places!G$1,Hosts!$1:$1,0))</f>
        <v>Yes</v>
      </c>
      <c r="H2868" s="17">
        <v>7</v>
      </c>
      <c r="I2868" s="17" t="str">
        <f>INDEX(Neighborhoods!$A:$C,MATCH(Places!$H2868,Neighborhoods!$A:$A,0),MATCH(Places!I$1,Neighborhoods!$1:$1,0))</f>
        <v>Brooklyn</v>
      </c>
      <c r="J2868" s="17" t="str">
        <f>INDEX(Neighborhoods!$A:$C,MATCH(Places!$H2868,Neighborhoods!$A:$A,0),MATCH(Places!J$1,Neighborhoods!$1:$1,0))</f>
        <v>Bedford-Stuyvesant</v>
      </c>
      <c r="K2868" s="17" t="s">
        <v>1</v>
      </c>
      <c r="L2868" s="17" t="str">
        <f t="shared" si="176"/>
        <v>Yes</v>
      </c>
      <c r="M2868" s="17">
        <v>2</v>
      </c>
      <c r="N2868" s="17" t="str" cm="1">
        <f t="array" ref="N2868">_xlfn.IFS(M2868&lt;=2,"Small",M2868&lt;=5,"Medium",M2868&gt;5,"Large")</f>
        <v>Small</v>
      </c>
      <c r="O2868" s="65">
        <v>125</v>
      </c>
      <c r="P2868" s="87">
        <f t="shared" si="177"/>
        <v>0.03</v>
      </c>
      <c r="Q2868" s="68">
        <v>5</v>
      </c>
      <c r="R2868" s="68" t="str" cm="1">
        <f t="array" ref="R2868">_xlfn.SWITCH(ROUND(Q2868,0),5,"Excellent",4,"Good",3,"Ok","Bad")</f>
        <v>Excellent</v>
      </c>
      <c r="S2868" s="17">
        <v>25</v>
      </c>
      <c r="T2868" s="17" t="str">
        <f t="shared" si="178"/>
        <v>No</v>
      </c>
      <c r="U2868" s="82">
        <v>42983</v>
      </c>
      <c r="V2868" s="82">
        <v>43832</v>
      </c>
      <c r="W2868" s="17">
        <v>180</v>
      </c>
      <c r="X2868" s="17" t="str">
        <f t="shared" si="179"/>
        <v>Active</v>
      </c>
      <c r="Y2868" s="17" t="s">
        <v>15615</v>
      </c>
      <c r="Z2868" s="17"/>
    </row>
    <row r="2869" spans="1:26" x14ac:dyDescent="0.25">
      <c r="A2869">
        <v>2868</v>
      </c>
      <c r="B2869" s="17" t="s">
        <v>2094</v>
      </c>
      <c r="C2869" s="17">
        <v>2539</v>
      </c>
      <c r="D2869" s="17" t="str">
        <f>INDEX(Hosts!$A:$O,MATCH(Places!$C2869,Hosts!$A:$A,0),MATCH(Places!D$1,Hosts!$1:$1,0))</f>
        <v>A few days or more</v>
      </c>
      <c r="E2869" s="87">
        <f>INDEX(Hosts!$A:$O,MATCH(Places!$C2869,Hosts!$A:$A,0),MATCH(Places!E$1,Hosts!$1:$1,0))</f>
        <v>0</v>
      </c>
      <c r="F2869" s="87">
        <f>INDEX(Hosts!$A:$O,MATCH(Places!$C2869,Hosts!$A:$A,0),MATCH(Places!F$1,Hosts!$1:$1,0))</f>
        <v>0</v>
      </c>
      <c r="G2869" s="17" t="str">
        <f>INDEX(Hosts!$A:$O,MATCH(Places!$C2869,Hosts!$A:$A,0),MATCH(Places!G$1,Hosts!$1:$1,0))</f>
        <v>No</v>
      </c>
      <c r="H2869" s="17">
        <v>9</v>
      </c>
      <c r="I2869" s="17" t="str">
        <f>INDEX(Neighborhoods!$A:$C,MATCH(Places!$H2869,Neighborhoods!$A:$A,0),MATCH(Places!I$1,Neighborhoods!$1:$1,0))</f>
        <v>Brooklyn</v>
      </c>
      <c r="J2869" s="17" t="str">
        <f>INDEX(Neighborhoods!$A:$C,MATCH(Places!$H2869,Neighborhoods!$A:$A,0),MATCH(Places!J$1,Neighborhoods!$1:$1,0))</f>
        <v>Crown Heights</v>
      </c>
      <c r="K2869" s="17" t="s">
        <v>11822</v>
      </c>
      <c r="L2869" s="17" t="str">
        <f t="shared" si="176"/>
        <v>No</v>
      </c>
      <c r="M2869" s="17">
        <v>3</v>
      </c>
      <c r="N2869" s="17" t="str" cm="1">
        <f t="array" ref="N2869">_xlfn.IFS(M2869&lt;=2,"Small",M2869&lt;=5,"Medium",M2869&gt;5,"Large")</f>
        <v>Medium</v>
      </c>
      <c r="O2869" s="65">
        <v>100</v>
      </c>
      <c r="P2869" s="87">
        <f t="shared" si="177"/>
        <v>0.03</v>
      </c>
      <c r="Q2869" s="68">
        <v>4.17</v>
      </c>
      <c r="R2869" s="68" t="str" cm="1">
        <f t="array" ref="R2869">_xlfn.SWITCH(ROUND(Q2869,0),5,"Excellent",4,"Good",3,"Ok","Bad")</f>
        <v>Good</v>
      </c>
      <c r="S2869" s="17">
        <v>6</v>
      </c>
      <c r="T2869" s="17" t="str">
        <f t="shared" si="178"/>
        <v>No</v>
      </c>
      <c r="U2869" s="82">
        <v>42941</v>
      </c>
      <c r="V2869" s="82">
        <v>43485</v>
      </c>
      <c r="W2869" s="17">
        <v>0</v>
      </c>
      <c r="X2869" s="17" t="str">
        <f t="shared" si="179"/>
        <v>Inactive</v>
      </c>
      <c r="Y2869" s="17" t="s">
        <v>15615</v>
      </c>
      <c r="Z2869" s="17"/>
    </row>
    <row r="2870" spans="1:26" x14ac:dyDescent="0.25">
      <c r="A2870">
        <v>2869</v>
      </c>
      <c r="B2870" s="17" t="s">
        <v>2095</v>
      </c>
      <c r="C2870" s="17">
        <v>723</v>
      </c>
      <c r="D2870" s="17" t="str">
        <f>INDEX(Hosts!$A:$O,MATCH(Places!$C2870,Hosts!$A:$A,0),MATCH(Places!D$1,Hosts!$1:$1,0))</f>
        <v>A few days or more</v>
      </c>
      <c r="E2870" s="87">
        <f>INDEX(Hosts!$A:$O,MATCH(Places!$C2870,Hosts!$A:$A,0),MATCH(Places!E$1,Hosts!$1:$1,0))</f>
        <v>0</v>
      </c>
      <c r="F2870" s="87">
        <f>INDEX(Hosts!$A:$O,MATCH(Places!$C2870,Hosts!$A:$A,0),MATCH(Places!F$1,Hosts!$1:$1,0))</f>
        <v>0</v>
      </c>
      <c r="G2870" s="17" t="str">
        <f>INDEX(Hosts!$A:$O,MATCH(Places!$C2870,Hosts!$A:$A,0),MATCH(Places!G$1,Hosts!$1:$1,0))</f>
        <v>No</v>
      </c>
      <c r="H2870" s="17">
        <v>12</v>
      </c>
      <c r="I2870" s="17" t="str">
        <f>INDEX(Neighborhoods!$A:$C,MATCH(Places!$H2870,Neighborhoods!$A:$A,0),MATCH(Places!I$1,Neighborhoods!$1:$1,0))</f>
        <v>Brooklyn</v>
      </c>
      <c r="J2870" s="17" t="str">
        <f>INDEX(Neighborhoods!$A:$C,MATCH(Places!$H2870,Neighborhoods!$A:$A,0),MATCH(Places!J$1,Neighborhoods!$1:$1,0))</f>
        <v>Williamsburg</v>
      </c>
      <c r="K2870" s="17" t="s">
        <v>11822</v>
      </c>
      <c r="L2870" s="17" t="str">
        <f t="shared" si="176"/>
        <v>No</v>
      </c>
      <c r="M2870" s="17">
        <v>3</v>
      </c>
      <c r="N2870" s="17" t="str" cm="1">
        <f t="array" ref="N2870">_xlfn.IFS(M2870&lt;=2,"Small",M2870&lt;=5,"Medium",M2870&gt;5,"Large")</f>
        <v>Medium</v>
      </c>
      <c r="O2870" s="65">
        <v>260</v>
      </c>
      <c r="P2870" s="87">
        <f t="shared" si="177"/>
        <v>0.04</v>
      </c>
      <c r="Q2870" s="68">
        <v>4.88</v>
      </c>
      <c r="R2870" s="68" t="str" cm="1">
        <f t="array" ref="R2870">_xlfn.SWITCH(ROUND(Q2870,0),5,"Excellent",4,"Good",3,"Ok","Bad")</f>
        <v>Excellent</v>
      </c>
      <c r="S2870" s="17">
        <v>17</v>
      </c>
      <c r="T2870" s="17" t="str">
        <f t="shared" si="178"/>
        <v>No</v>
      </c>
      <c r="U2870" s="82">
        <v>42990</v>
      </c>
      <c r="V2870" s="82">
        <v>43718</v>
      </c>
      <c r="W2870" s="17">
        <v>88</v>
      </c>
      <c r="X2870" s="17" t="str">
        <f t="shared" si="179"/>
        <v>Active</v>
      </c>
      <c r="Y2870" s="17" t="s">
        <v>15615</v>
      </c>
      <c r="Z2870" s="17"/>
    </row>
    <row r="2871" spans="1:26" x14ac:dyDescent="0.25">
      <c r="A2871">
        <v>2870</v>
      </c>
      <c r="B2871" s="17" t="s">
        <v>2096</v>
      </c>
      <c r="C2871" s="17">
        <v>1832</v>
      </c>
      <c r="D2871" s="17" t="str">
        <f>INDEX(Hosts!$A:$O,MATCH(Places!$C2871,Hosts!$A:$A,0),MATCH(Places!D$1,Hosts!$1:$1,0))</f>
        <v>Within an hour</v>
      </c>
      <c r="E2871" s="87">
        <f>INDEX(Hosts!$A:$O,MATCH(Places!$C2871,Hosts!$A:$A,0),MATCH(Places!E$1,Hosts!$1:$1,0))</f>
        <v>1</v>
      </c>
      <c r="F2871" s="87">
        <f>INDEX(Hosts!$A:$O,MATCH(Places!$C2871,Hosts!$A:$A,0),MATCH(Places!F$1,Hosts!$1:$1,0))</f>
        <v>0.71</v>
      </c>
      <c r="G2871" s="17" t="str">
        <f>INDEX(Hosts!$A:$O,MATCH(Places!$C2871,Hosts!$A:$A,0),MATCH(Places!G$1,Hosts!$1:$1,0))</f>
        <v>No</v>
      </c>
      <c r="H2871" s="17">
        <v>12</v>
      </c>
      <c r="I2871" s="17" t="str">
        <f>INDEX(Neighborhoods!$A:$C,MATCH(Places!$H2871,Neighborhoods!$A:$A,0),MATCH(Places!I$1,Neighborhoods!$1:$1,0))</f>
        <v>Brooklyn</v>
      </c>
      <c r="J2871" s="17" t="str">
        <f>INDEX(Neighborhoods!$A:$C,MATCH(Places!$H2871,Neighborhoods!$A:$A,0),MATCH(Places!J$1,Neighborhoods!$1:$1,0))</f>
        <v>Williamsburg</v>
      </c>
      <c r="K2871" s="17" t="s">
        <v>1</v>
      </c>
      <c r="L2871" s="17" t="str">
        <f t="shared" si="176"/>
        <v>Yes</v>
      </c>
      <c r="M2871" s="17">
        <v>2</v>
      </c>
      <c r="N2871" s="17" t="str" cm="1">
        <f t="array" ref="N2871">_xlfn.IFS(M2871&lt;=2,"Small",M2871&lt;=5,"Medium",M2871&gt;5,"Large")</f>
        <v>Small</v>
      </c>
      <c r="O2871" s="65">
        <v>50</v>
      </c>
      <c r="P2871" s="87">
        <f t="shared" si="177"/>
        <v>0.03</v>
      </c>
      <c r="Q2871" s="68">
        <v>4.57</v>
      </c>
      <c r="R2871" s="68" t="str" cm="1">
        <f t="array" ref="R2871">_xlfn.SWITCH(ROUND(Q2871,0),5,"Excellent",4,"Good",3,"Ok","Bad")</f>
        <v>Excellent</v>
      </c>
      <c r="S2871" s="17">
        <v>7</v>
      </c>
      <c r="T2871" s="17" t="str">
        <f t="shared" si="178"/>
        <v>No</v>
      </c>
      <c r="U2871" s="82">
        <v>43646</v>
      </c>
      <c r="V2871" s="82">
        <v>43878</v>
      </c>
      <c r="W2871" s="17">
        <v>363</v>
      </c>
      <c r="X2871" s="17" t="str">
        <f t="shared" si="179"/>
        <v>Active</v>
      </c>
      <c r="Y2871" s="17" t="s">
        <v>15615</v>
      </c>
      <c r="Z2871" s="17"/>
    </row>
    <row r="2872" spans="1:26" x14ac:dyDescent="0.25">
      <c r="A2872">
        <v>2871</v>
      </c>
      <c r="B2872" s="17" t="s">
        <v>2097</v>
      </c>
      <c r="C2872" s="17">
        <v>3085</v>
      </c>
      <c r="D2872" s="17" t="str">
        <f>INDEX(Hosts!$A:$O,MATCH(Places!$C2872,Hosts!$A:$A,0),MATCH(Places!D$1,Hosts!$1:$1,0))</f>
        <v>Within an hour</v>
      </c>
      <c r="E2872" s="87">
        <f>INDEX(Hosts!$A:$O,MATCH(Places!$C2872,Hosts!$A:$A,0),MATCH(Places!E$1,Hosts!$1:$1,0))</f>
        <v>1</v>
      </c>
      <c r="F2872" s="87">
        <f>INDEX(Hosts!$A:$O,MATCH(Places!$C2872,Hosts!$A:$A,0),MATCH(Places!F$1,Hosts!$1:$1,0))</f>
        <v>1</v>
      </c>
      <c r="G2872" s="17" t="str">
        <f>INDEX(Hosts!$A:$O,MATCH(Places!$C2872,Hosts!$A:$A,0),MATCH(Places!G$1,Hosts!$1:$1,0))</f>
        <v>No</v>
      </c>
      <c r="H2872" s="17">
        <v>17</v>
      </c>
      <c r="I2872" s="17" t="str">
        <f>INDEX(Neighborhoods!$A:$C,MATCH(Places!$H2872,Neighborhoods!$A:$A,0),MATCH(Places!I$1,Neighborhoods!$1:$1,0))</f>
        <v>Manhattan</v>
      </c>
      <c r="J2872" s="17" t="str">
        <f>INDEX(Neighborhoods!$A:$C,MATCH(Places!$H2872,Neighborhoods!$A:$A,0),MATCH(Places!J$1,Neighborhoods!$1:$1,0))</f>
        <v>Hell's Kitchen</v>
      </c>
      <c r="K2872" s="17" t="s">
        <v>1</v>
      </c>
      <c r="L2872" s="17" t="str">
        <f t="shared" si="176"/>
        <v>Yes</v>
      </c>
      <c r="M2872" s="17">
        <v>2</v>
      </c>
      <c r="N2872" s="17" t="str" cm="1">
        <f t="array" ref="N2872">_xlfn.IFS(M2872&lt;=2,"Small",M2872&lt;=5,"Medium",M2872&gt;5,"Large")</f>
        <v>Small</v>
      </c>
      <c r="O2872" s="65">
        <v>132</v>
      </c>
      <c r="P2872" s="87">
        <f t="shared" si="177"/>
        <v>0.03</v>
      </c>
      <c r="Q2872" s="68">
        <v>4.68</v>
      </c>
      <c r="R2872" s="68" t="str" cm="1">
        <f t="array" ref="R2872">_xlfn.SWITCH(ROUND(Q2872,0),5,"Excellent",4,"Good",3,"Ok","Bad")</f>
        <v>Excellent</v>
      </c>
      <c r="S2872" s="17">
        <v>142</v>
      </c>
      <c r="T2872" s="17" t="str">
        <f t="shared" si="178"/>
        <v>No</v>
      </c>
      <c r="U2872" s="82">
        <v>42934</v>
      </c>
      <c r="V2872" s="82">
        <v>43898</v>
      </c>
      <c r="W2872" s="17">
        <v>135</v>
      </c>
      <c r="X2872" s="17" t="str">
        <f t="shared" si="179"/>
        <v>Active</v>
      </c>
      <c r="Y2872" s="17" t="s">
        <v>15616</v>
      </c>
      <c r="Z2872" s="17"/>
    </row>
    <row r="2873" spans="1:26" x14ac:dyDescent="0.25">
      <c r="A2873">
        <v>2872</v>
      </c>
      <c r="B2873" s="17" t="s">
        <v>2098</v>
      </c>
      <c r="C2873" s="17">
        <v>3085</v>
      </c>
      <c r="D2873" s="17" t="str">
        <f>INDEX(Hosts!$A:$O,MATCH(Places!$C2873,Hosts!$A:$A,0),MATCH(Places!D$1,Hosts!$1:$1,0))</f>
        <v>Within an hour</v>
      </c>
      <c r="E2873" s="87">
        <f>INDEX(Hosts!$A:$O,MATCH(Places!$C2873,Hosts!$A:$A,0),MATCH(Places!E$1,Hosts!$1:$1,0))</f>
        <v>1</v>
      </c>
      <c r="F2873" s="87">
        <f>INDEX(Hosts!$A:$O,MATCH(Places!$C2873,Hosts!$A:$A,0),MATCH(Places!F$1,Hosts!$1:$1,0))</f>
        <v>1</v>
      </c>
      <c r="G2873" s="17" t="str">
        <f>INDEX(Hosts!$A:$O,MATCH(Places!$C2873,Hosts!$A:$A,0),MATCH(Places!G$1,Hosts!$1:$1,0))</f>
        <v>No</v>
      </c>
      <c r="H2873" s="17">
        <v>17</v>
      </c>
      <c r="I2873" s="17" t="str">
        <f>INDEX(Neighborhoods!$A:$C,MATCH(Places!$H2873,Neighborhoods!$A:$A,0),MATCH(Places!I$1,Neighborhoods!$1:$1,0))</f>
        <v>Manhattan</v>
      </c>
      <c r="J2873" s="17" t="str">
        <f>INDEX(Neighborhoods!$A:$C,MATCH(Places!$H2873,Neighborhoods!$A:$A,0),MATCH(Places!J$1,Neighborhoods!$1:$1,0))</f>
        <v>Hell's Kitchen</v>
      </c>
      <c r="K2873" s="17" t="s">
        <v>1</v>
      </c>
      <c r="L2873" s="17" t="str">
        <f t="shared" si="176"/>
        <v>Yes</v>
      </c>
      <c r="M2873" s="17">
        <v>2</v>
      </c>
      <c r="N2873" s="17" t="str" cm="1">
        <f t="array" ref="N2873">_xlfn.IFS(M2873&lt;=2,"Small",M2873&lt;=5,"Medium",M2873&gt;5,"Large")</f>
        <v>Small</v>
      </c>
      <c r="O2873" s="65">
        <v>132</v>
      </c>
      <c r="P2873" s="87">
        <f t="shared" si="177"/>
        <v>0.03</v>
      </c>
      <c r="Q2873" s="68">
        <v>4.83</v>
      </c>
      <c r="R2873" s="68" t="str" cm="1">
        <f t="array" ref="R2873">_xlfn.SWITCH(ROUND(Q2873,0),5,"Excellent",4,"Good",3,"Ok","Bad")</f>
        <v>Excellent</v>
      </c>
      <c r="S2873" s="17">
        <v>137</v>
      </c>
      <c r="T2873" s="17" t="str">
        <f t="shared" si="178"/>
        <v>Yes</v>
      </c>
      <c r="U2873" s="82">
        <v>42933</v>
      </c>
      <c r="V2873" s="82">
        <v>43898</v>
      </c>
      <c r="W2873" s="17">
        <v>150</v>
      </c>
      <c r="X2873" s="17" t="str">
        <f t="shared" si="179"/>
        <v>Active</v>
      </c>
      <c r="Y2873" s="17" t="s">
        <v>15616</v>
      </c>
      <c r="Z2873" s="17"/>
    </row>
    <row r="2874" spans="1:26" x14ac:dyDescent="0.25">
      <c r="A2874">
        <v>2873</v>
      </c>
      <c r="B2874" s="17" t="s">
        <v>2099</v>
      </c>
      <c r="C2874" s="17">
        <v>3085</v>
      </c>
      <c r="D2874" s="17" t="str">
        <f>INDEX(Hosts!$A:$O,MATCH(Places!$C2874,Hosts!$A:$A,0),MATCH(Places!D$1,Hosts!$1:$1,0))</f>
        <v>Within an hour</v>
      </c>
      <c r="E2874" s="87">
        <f>INDEX(Hosts!$A:$O,MATCH(Places!$C2874,Hosts!$A:$A,0),MATCH(Places!E$1,Hosts!$1:$1,0))</f>
        <v>1</v>
      </c>
      <c r="F2874" s="87">
        <f>INDEX(Hosts!$A:$O,MATCH(Places!$C2874,Hosts!$A:$A,0),MATCH(Places!F$1,Hosts!$1:$1,0))</f>
        <v>1</v>
      </c>
      <c r="G2874" s="17" t="str">
        <f>INDEX(Hosts!$A:$O,MATCH(Places!$C2874,Hosts!$A:$A,0),MATCH(Places!G$1,Hosts!$1:$1,0))</f>
        <v>No</v>
      </c>
      <c r="H2874" s="17">
        <v>17</v>
      </c>
      <c r="I2874" s="17" t="str">
        <f>INDEX(Neighborhoods!$A:$C,MATCH(Places!$H2874,Neighborhoods!$A:$A,0),MATCH(Places!I$1,Neighborhoods!$1:$1,0))</f>
        <v>Manhattan</v>
      </c>
      <c r="J2874" s="17" t="str">
        <f>INDEX(Neighborhoods!$A:$C,MATCH(Places!$H2874,Neighborhoods!$A:$A,0),MATCH(Places!J$1,Neighborhoods!$1:$1,0))</f>
        <v>Hell's Kitchen</v>
      </c>
      <c r="K2874" s="17" t="s">
        <v>1</v>
      </c>
      <c r="L2874" s="17" t="str">
        <f t="shared" si="176"/>
        <v>Yes</v>
      </c>
      <c r="M2874" s="17">
        <v>2</v>
      </c>
      <c r="N2874" s="17" t="str" cm="1">
        <f t="array" ref="N2874">_xlfn.IFS(M2874&lt;=2,"Small",M2874&lt;=5,"Medium",M2874&gt;5,"Large")</f>
        <v>Small</v>
      </c>
      <c r="O2874" s="65">
        <v>135</v>
      </c>
      <c r="P2874" s="87">
        <f t="shared" si="177"/>
        <v>0.03</v>
      </c>
      <c r="Q2874" s="68">
        <v>4.76</v>
      </c>
      <c r="R2874" s="68" t="str" cm="1">
        <f t="array" ref="R2874">_xlfn.SWITCH(ROUND(Q2874,0),5,"Excellent",4,"Good",3,"Ok","Bad")</f>
        <v>Excellent</v>
      </c>
      <c r="S2874" s="17">
        <v>140</v>
      </c>
      <c r="T2874" s="17" t="str">
        <f t="shared" si="178"/>
        <v>No</v>
      </c>
      <c r="U2874" s="82">
        <v>42933</v>
      </c>
      <c r="V2874" s="82">
        <v>43860</v>
      </c>
      <c r="W2874" s="17">
        <v>134</v>
      </c>
      <c r="X2874" s="17" t="str">
        <f t="shared" si="179"/>
        <v>Active</v>
      </c>
      <c r="Y2874" s="17" t="s">
        <v>15616</v>
      </c>
      <c r="Z2874" s="17"/>
    </row>
    <row r="2875" spans="1:26" x14ac:dyDescent="0.25">
      <c r="A2875">
        <v>2874</v>
      </c>
      <c r="B2875" s="17" t="s">
        <v>15179</v>
      </c>
      <c r="C2875" s="17">
        <v>2075</v>
      </c>
      <c r="D2875" s="17" t="str">
        <f>INDEX(Hosts!$A:$O,MATCH(Places!$C2875,Hosts!$A:$A,0),MATCH(Places!D$1,Hosts!$1:$1,0))</f>
        <v>Within a day</v>
      </c>
      <c r="E2875" s="87">
        <f>INDEX(Hosts!$A:$O,MATCH(Places!$C2875,Hosts!$A:$A,0),MATCH(Places!E$1,Hosts!$1:$1,0))</f>
        <v>1</v>
      </c>
      <c r="F2875" s="87">
        <f>INDEX(Hosts!$A:$O,MATCH(Places!$C2875,Hosts!$A:$A,0),MATCH(Places!F$1,Hosts!$1:$1,0))</f>
        <v>1</v>
      </c>
      <c r="G2875" s="17" t="str">
        <f>INDEX(Hosts!$A:$O,MATCH(Places!$C2875,Hosts!$A:$A,0),MATCH(Places!G$1,Hosts!$1:$1,0))</f>
        <v>No</v>
      </c>
      <c r="H2875" s="17">
        <v>19</v>
      </c>
      <c r="I2875" s="17" t="str">
        <f>INDEX(Neighborhoods!$A:$C,MATCH(Places!$H2875,Neighborhoods!$A:$A,0),MATCH(Places!I$1,Neighborhoods!$1:$1,0))</f>
        <v>Manhattan</v>
      </c>
      <c r="J2875" s="17" t="str">
        <f>INDEX(Neighborhoods!$A:$C,MATCH(Places!$H2875,Neighborhoods!$A:$A,0),MATCH(Places!J$1,Neighborhoods!$1:$1,0))</f>
        <v>Upper East Side</v>
      </c>
      <c r="K2875" s="17" t="s">
        <v>1</v>
      </c>
      <c r="L2875" s="17" t="str">
        <f t="shared" si="176"/>
        <v>Yes</v>
      </c>
      <c r="M2875" s="17">
        <v>2</v>
      </c>
      <c r="N2875" s="17" t="str" cm="1">
        <f t="array" ref="N2875">_xlfn.IFS(M2875&lt;=2,"Small",M2875&lt;=5,"Medium",M2875&gt;5,"Large")</f>
        <v>Small</v>
      </c>
      <c r="O2875" s="65">
        <v>80</v>
      </c>
      <c r="P2875" s="87">
        <f t="shared" si="177"/>
        <v>0.03</v>
      </c>
      <c r="Q2875" s="68">
        <v>4.83</v>
      </c>
      <c r="R2875" s="68" t="str" cm="1">
        <f t="array" ref="R2875">_xlfn.SWITCH(ROUND(Q2875,0),5,"Excellent",4,"Good",3,"Ok","Bad")</f>
        <v>Excellent</v>
      </c>
      <c r="S2875" s="17">
        <v>12</v>
      </c>
      <c r="T2875" s="17" t="str">
        <f t="shared" si="178"/>
        <v>No</v>
      </c>
      <c r="U2875" s="82">
        <v>42938</v>
      </c>
      <c r="V2875" s="82">
        <v>43441</v>
      </c>
      <c r="W2875" s="17">
        <v>74</v>
      </c>
      <c r="X2875" s="17" t="str">
        <f t="shared" si="179"/>
        <v>Active</v>
      </c>
      <c r="Y2875" s="17" t="s">
        <v>15616</v>
      </c>
      <c r="Z2875" s="17"/>
    </row>
    <row r="2876" spans="1:26" x14ac:dyDescent="0.25">
      <c r="A2876">
        <v>2875</v>
      </c>
      <c r="B2876" s="17" t="s">
        <v>14985</v>
      </c>
      <c r="C2876" s="17">
        <v>3312</v>
      </c>
      <c r="D2876" s="17" t="str">
        <f>INDEX(Hosts!$A:$O,MATCH(Places!$C2876,Hosts!$A:$A,0),MATCH(Places!D$1,Hosts!$1:$1,0))</f>
        <v>Within an hour</v>
      </c>
      <c r="E2876" s="87">
        <f>INDEX(Hosts!$A:$O,MATCH(Places!$C2876,Hosts!$A:$A,0),MATCH(Places!E$1,Hosts!$1:$1,0))</f>
        <v>1</v>
      </c>
      <c r="F2876" s="87">
        <f>INDEX(Hosts!$A:$O,MATCH(Places!$C2876,Hosts!$A:$A,0),MATCH(Places!F$1,Hosts!$1:$1,0))</f>
        <v>1</v>
      </c>
      <c r="G2876" s="17" t="str">
        <f>INDEX(Hosts!$A:$O,MATCH(Places!$C2876,Hosts!$A:$A,0),MATCH(Places!G$1,Hosts!$1:$1,0))</f>
        <v>No</v>
      </c>
      <c r="H2876" s="17">
        <v>16</v>
      </c>
      <c r="I2876" s="17" t="str">
        <f>INDEX(Neighborhoods!$A:$C,MATCH(Places!$H2876,Neighborhoods!$A:$A,0),MATCH(Places!I$1,Neighborhoods!$1:$1,0))</f>
        <v>Manhattan</v>
      </c>
      <c r="J2876" s="17" t="str">
        <f>INDEX(Neighborhoods!$A:$C,MATCH(Places!$H2876,Neighborhoods!$A:$A,0),MATCH(Places!J$1,Neighborhoods!$1:$1,0))</f>
        <v>Harlem</v>
      </c>
      <c r="K2876" s="17" t="s">
        <v>1</v>
      </c>
      <c r="L2876" s="17" t="str">
        <f t="shared" si="176"/>
        <v>Yes</v>
      </c>
      <c r="M2876" s="17">
        <v>2</v>
      </c>
      <c r="N2876" s="17" t="str" cm="1">
        <f t="array" ref="N2876">_xlfn.IFS(M2876&lt;=2,"Small",M2876&lt;=5,"Medium",M2876&gt;5,"Large")</f>
        <v>Small</v>
      </c>
      <c r="O2876" s="65">
        <v>65</v>
      </c>
      <c r="P2876" s="87">
        <f t="shared" si="177"/>
        <v>0.03</v>
      </c>
      <c r="Q2876" s="68">
        <v>4.8</v>
      </c>
      <c r="R2876" s="68" t="str" cm="1">
        <f t="array" ref="R2876">_xlfn.SWITCH(ROUND(Q2876,0),5,"Excellent",4,"Good",3,"Ok","Bad")</f>
        <v>Excellent</v>
      </c>
      <c r="S2876" s="17">
        <v>5</v>
      </c>
      <c r="T2876" s="17" t="str">
        <f t="shared" si="178"/>
        <v>No</v>
      </c>
      <c r="U2876" s="82">
        <v>42959</v>
      </c>
      <c r="V2876" s="82">
        <v>44005</v>
      </c>
      <c r="W2876" s="17">
        <v>0</v>
      </c>
      <c r="X2876" s="17" t="str">
        <f t="shared" si="179"/>
        <v>Inactive</v>
      </c>
      <c r="Y2876" s="17" t="s">
        <v>15616</v>
      </c>
      <c r="Z2876" s="17"/>
    </row>
    <row r="2877" spans="1:26" x14ac:dyDescent="0.25">
      <c r="A2877">
        <v>2876</v>
      </c>
      <c r="B2877" s="17" t="s">
        <v>2100</v>
      </c>
      <c r="C2877" s="17">
        <v>91</v>
      </c>
      <c r="D2877" s="17" t="str">
        <f>INDEX(Hosts!$A:$O,MATCH(Places!$C2877,Hosts!$A:$A,0),MATCH(Places!D$1,Hosts!$1:$1,0))</f>
        <v>Within a day</v>
      </c>
      <c r="E2877" s="87">
        <f>INDEX(Hosts!$A:$O,MATCH(Places!$C2877,Hosts!$A:$A,0),MATCH(Places!E$1,Hosts!$1:$1,0))</f>
        <v>0.5</v>
      </c>
      <c r="F2877" s="87">
        <f>INDEX(Hosts!$A:$O,MATCH(Places!$C2877,Hosts!$A:$A,0),MATCH(Places!F$1,Hosts!$1:$1,0))</f>
        <v>0.6</v>
      </c>
      <c r="G2877" s="17" t="str">
        <f>INDEX(Hosts!$A:$O,MATCH(Places!$C2877,Hosts!$A:$A,0),MATCH(Places!G$1,Hosts!$1:$1,0))</f>
        <v>Yes</v>
      </c>
      <c r="H2877" s="17">
        <v>21</v>
      </c>
      <c r="I2877" s="17" t="str">
        <f>INDEX(Neighborhoods!$A:$C,MATCH(Places!$H2877,Neighborhoods!$A:$A,0),MATCH(Places!I$1,Neighborhoods!$1:$1,0))</f>
        <v>Queens</v>
      </c>
      <c r="J2877" s="17" t="str">
        <f>INDEX(Neighborhoods!$A:$C,MATCH(Places!$H2877,Neighborhoods!$A:$A,0),MATCH(Places!J$1,Neighborhoods!$1:$1,0))</f>
        <v>Astoria</v>
      </c>
      <c r="K2877" s="17" t="s">
        <v>11822</v>
      </c>
      <c r="L2877" s="17" t="str">
        <f t="shared" si="176"/>
        <v>No</v>
      </c>
      <c r="M2877" s="17">
        <v>4</v>
      </c>
      <c r="N2877" s="17" t="str" cm="1">
        <f t="array" ref="N2877">_xlfn.IFS(M2877&lt;=2,"Small",M2877&lt;=5,"Medium",M2877&gt;5,"Large")</f>
        <v>Medium</v>
      </c>
      <c r="O2877" s="65">
        <v>125</v>
      </c>
      <c r="P2877" s="87">
        <f t="shared" si="177"/>
        <v>0.03</v>
      </c>
      <c r="Q2877" s="68">
        <v>5</v>
      </c>
      <c r="R2877" s="68" t="str" cm="1">
        <f t="array" ref="R2877">_xlfn.SWITCH(ROUND(Q2877,0),5,"Excellent",4,"Good",3,"Ok","Bad")</f>
        <v>Excellent</v>
      </c>
      <c r="S2877" s="17">
        <v>12</v>
      </c>
      <c r="T2877" s="17" t="str">
        <f t="shared" si="178"/>
        <v>No</v>
      </c>
      <c r="U2877" s="82">
        <v>42982</v>
      </c>
      <c r="V2877" s="82">
        <v>43814</v>
      </c>
      <c r="W2877" s="17">
        <v>287</v>
      </c>
      <c r="X2877" s="17" t="str">
        <f t="shared" si="179"/>
        <v>Active</v>
      </c>
      <c r="Y2877" s="17" t="s">
        <v>15615</v>
      </c>
      <c r="Z2877" s="17"/>
    </row>
    <row r="2878" spans="1:26" x14ac:dyDescent="0.25">
      <c r="A2878">
        <v>2877</v>
      </c>
      <c r="B2878" s="17" t="s">
        <v>2101</v>
      </c>
      <c r="C2878" s="17">
        <v>2819</v>
      </c>
      <c r="D2878" s="17" t="str">
        <f>INDEX(Hosts!$A:$O,MATCH(Places!$C2878,Hosts!$A:$A,0),MATCH(Places!D$1,Hosts!$1:$1,0))</f>
        <v>Within a day</v>
      </c>
      <c r="E2878" s="87">
        <f>INDEX(Hosts!$A:$O,MATCH(Places!$C2878,Hosts!$A:$A,0),MATCH(Places!E$1,Hosts!$1:$1,0))</f>
        <v>0.6</v>
      </c>
      <c r="F2878" s="87">
        <f>INDEX(Hosts!$A:$O,MATCH(Places!$C2878,Hosts!$A:$A,0),MATCH(Places!F$1,Hosts!$1:$1,0))</f>
        <v>0.98</v>
      </c>
      <c r="G2878" s="17" t="str">
        <f>INDEX(Hosts!$A:$O,MATCH(Places!$C2878,Hosts!$A:$A,0),MATCH(Places!G$1,Hosts!$1:$1,0))</f>
        <v>No</v>
      </c>
      <c r="H2878" s="17">
        <v>25</v>
      </c>
      <c r="I2878" s="17" t="str">
        <f>INDEX(Neighborhoods!$A:$C,MATCH(Places!$H2878,Neighborhoods!$A:$A,0),MATCH(Places!I$1,Neighborhoods!$1:$1,0))</f>
        <v>Queens</v>
      </c>
      <c r="J2878" s="17" t="str">
        <f>INDEX(Neighborhoods!$A:$C,MATCH(Places!$H2878,Neighborhoods!$A:$A,0),MATCH(Places!J$1,Neighborhoods!$1:$1,0))</f>
        <v>Ridgewood</v>
      </c>
      <c r="K2878" s="17" t="s">
        <v>1</v>
      </c>
      <c r="L2878" s="17" t="str">
        <f t="shared" si="176"/>
        <v>Yes</v>
      </c>
      <c r="M2878" s="17">
        <v>2</v>
      </c>
      <c r="N2878" s="17" t="str" cm="1">
        <f t="array" ref="N2878">_xlfn.IFS(M2878&lt;=2,"Small",M2878&lt;=5,"Medium",M2878&gt;5,"Large")</f>
        <v>Small</v>
      </c>
      <c r="O2878" s="65">
        <v>40</v>
      </c>
      <c r="P2878" s="87">
        <f t="shared" si="177"/>
        <v>0.03</v>
      </c>
      <c r="Q2878" s="68">
        <v>4.75</v>
      </c>
      <c r="R2878" s="68" t="str" cm="1">
        <f t="array" ref="R2878">_xlfn.SWITCH(ROUND(Q2878,0),5,"Excellent",4,"Good",3,"Ok","Bad")</f>
        <v>Excellent</v>
      </c>
      <c r="S2878" s="17">
        <v>73</v>
      </c>
      <c r="T2878" s="17" t="str">
        <f t="shared" si="178"/>
        <v>No</v>
      </c>
      <c r="U2878" s="82">
        <v>42937</v>
      </c>
      <c r="V2878" s="82">
        <v>43898</v>
      </c>
      <c r="W2878" s="17">
        <v>0</v>
      </c>
      <c r="X2878" s="17" t="str">
        <f t="shared" si="179"/>
        <v>Inactive</v>
      </c>
      <c r="Y2878" s="17" t="s">
        <v>15615</v>
      </c>
      <c r="Z2878" s="17"/>
    </row>
    <row r="2879" spans="1:26" x14ac:dyDescent="0.25">
      <c r="A2879">
        <v>2878</v>
      </c>
      <c r="B2879" s="17" t="s">
        <v>14775</v>
      </c>
      <c r="C2879" s="17">
        <v>2342</v>
      </c>
      <c r="D2879" s="17" t="str">
        <f>INDEX(Hosts!$A:$O,MATCH(Places!$C2879,Hosts!$A:$A,0),MATCH(Places!D$1,Hosts!$1:$1,0))</f>
        <v>Within an hour</v>
      </c>
      <c r="E2879" s="87">
        <f>INDEX(Hosts!$A:$O,MATCH(Places!$C2879,Hosts!$A:$A,0),MATCH(Places!E$1,Hosts!$1:$1,0))</f>
        <v>1</v>
      </c>
      <c r="F2879" s="87">
        <f>INDEX(Hosts!$A:$O,MATCH(Places!$C2879,Hosts!$A:$A,0),MATCH(Places!F$1,Hosts!$1:$1,0))</f>
        <v>0.97</v>
      </c>
      <c r="G2879" s="17" t="str">
        <f>INDEX(Hosts!$A:$O,MATCH(Places!$C2879,Hosts!$A:$A,0),MATCH(Places!G$1,Hosts!$1:$1,0))</f>
        <v>Yes</v>
      </c>
      <c r="H2879" s="17">
        <v>21</v>
      </c>
      <c r="I2879" s="17" t="str">
        <f>INDEX(Neighborhoods!$A:$C,MATCH(Places!$H2879,Neighborhoods!$A:$A,0),MATCH(Places!I$1,Neighborhoods!$1:$1,0))</f>
        <v>Queens</v>
      </c>
      <c r="J2879" s="17" t="str">
        <f>INDEX(Neighborhoods!$A:$C,MATCH(Places!$H2879,Neighborhoods!$A:$A,0),MATCH(Places!J$1,Neighborhoods!$1:$1,0))</f>
        <v>Astoria</v>
      </c>
      <c r="K2879" s="17" t="s">
        <v>1</v>
      </c>
      <c r="L2879" s="17" t="str">
        <f t="shared" si="176"/>
        <v>Yes</v>
      </c>
      <c r="M2879" s="17">
        <v>3</v>
      </c>
      <c r="N2879" s="17" t="str" cm="1">
        <f t="array" ref="N2879">_xlfn.IFS(M2879&lt;=2,"Small",M2879&lt;=5,"Medium",M2879&gt;5,"Large")</f>
        <v>Medium</v>
      </c>
      <c r="O2879" s="65">
        <v>47</v>
      </c>
      <c r="P2879" s="87">
        <f t="shared" si="177"/>
        <v>0.03</v>
      </c>
      <c r="Q2879" s="68">
        <v>4.8899999999999997</v>
      </c>
      <c r="R2879" s="68" t="str" cm="1">
        <f t="array" ref="R2879">_xlfn.SWITCH(ROUND(Q2879,0),5,"Excellent",4,"Good",3,"Ok","Bad")</f>
        <v>Excellent</v>
      </c>
      <c r="S2879" s="17">
        <v>95</v>
      </c>
      <c r="T2879" s="17" t="str">
        <f t="shared" si="178"/>
        <v>No</v>
      </c>
      <c r="U2879" s="82">
        <v>42933</v>
      </c>
      <c r="V2879" s="82">
        <v>43883</v>
      </c>
      <c r="W2879" s="17">
        <v>364</v>
      </c>
      <c r="X2879" s="17" t="str">
        <f t="shared" si="179"/>
        <v>Active</v>
      </c>
      <c r="Y2879" s="17" t="s">
        <v>15616</v>
      </c>
      <c r="Z2879" s="17"/>
    </row>
    <row r="2880" spans="1:26" x14ac:dyDescent="0.25">
      <c r="A2880">
        <v>2879</v>
      </c>
      <c r="B2880" s="17" t="s">
        <v>2102</v>
      </c>
      <c r="C2880" s="17">
        <v>3314</v>
      </c>
      <c r="D2880" s="17" t="str">
        <f>INDEX(Hosts!$A:$O,MATCH(Places!$C2880,Hosts!$A:$A,0),MATCH(Places!D$1,Hosts!$1:$1,0))</f>
        <v>Within an hour</v>
      </c>
      <c r="E2880" s="87">
        <f>INDEX(Hosts!$A:$O,MATCH(Places!$C2880,Hosts!$A:$A,0),MATCH(Places!E$1,Hosts!$1:$1,0))</f>
        <v>1</v>
      </c>
      <c r="F2880" s="87">
        <f>INDEX(Hosts!$A:$O,MATCH(Places!$C2880,Hosts!$A:$A,0),MATCH(Places!F$1,Hosts!$1:$1,0))</f>
        <v>0.91</v>
      </c>
      <c r="G2880" s="17" t="str">
        <f>INDEX(Hosts!$A:$O,MATCH(Places!$C2880,Hosts!$A:$A,0),MATCH(Places!G$1,Hosts!$1:$1,0))</f>
        <v>Yes</v>
      </c>
      <c r="H2880" s="17">
        <v>9</v>
      </c>
      <c r="I2880" s="17" t="str">
        <f>INDEX(Neighborhoods!$A:$C,MATCH(Places!$H2880,Neighborhoods!$A:$A,0),MATCH(Places!I$1,Neighborhoods!$1:$1,0))</f>
        <v>Brooklyn</v>
      </c>
      <c r="J2880" s="17" t="str">
        <f>INDEX(Neighborhoods!$A:$C,MATCH(Places!$H2880,Neighborhoods!$A:$A,0),MATCH(Places!J$1,Neighborhoods!$1:$1,0))</f>
        <v>Crown Heights</v>
      </c>
      <c r="K2880" s="17" t="s">
        <v>11822</v>
      </c>
      <c r="L2880" s="17" t="str">
        <f t="shared" si="176"/>
        <v>No</v>
      </c>
      <c r="M2880" s="17">
        <v>4</v>
      </c>
      <c r="N2880" s="17" t="str" cm="1">
        <f t="array" ref="N2880">_xlfn.IFS(M2880&lt;=2,"Small",M2880&lt;=5,"Medium",M2880&gt;5,"Large")</f>
        <v>Medium</v>
      </c>
      <c r="O2880" s="65">
        <v>175</v>
      </c>
      <c r="P2880" s="87">
        <f t="shared" si="177"/>
        <v>0.03</v>
      </c>
      <c r="Q2880" s="68">
        <v>4.9000000000000004</v>
      </c>
      <c r="R2880" s="68" t="str" cm="1">
        <f t="array" ref="R2880">_xlfn.SWITCH(ROUND(Q2880,0),5,"Excellent",4,"Good",3,"Ok","Bad")</f>
        <v>Excellent</v>
      </c>
      <c r="S2880" s="17">
        <v>70</v>
      </c>
      <c r="T2880" s="17" t="str">
        <f t="shared" si="178"/>
        <v>No</v>
      </c>
      <c r="U2880" s="82">
        <v>42945</v>
      </c>
      <c r="V2880" s="82">
        <v>44024</v>
      </c>
      <c r="W2880" s="17">
        <v>60</v>
      </c>
      <c r="X2880" s="17" t="str">
        <f t="shared" si="179"/>
        <v>Active</v>
      </c>
      <c r="Y2880" s="17" t="s">
        <v>15615</v>
      </c>
      <c r="Z2880" s="17"/>
    </row>
    <row r="2881" spans="1:26" x14ac:dyDescent="0.25">
      <c r="A2881">
        <v>2880</v>
      </c>
      <c r="B2881" s="17" t="s">
        <v>15160</v>
      </c>
      <c r="C2881" s="17">
        <v>3268</v>
      </c>
      <c r="D2881" s="17" t="str">
        <f>INDEX(Hosts!$A:$O,MATCH(Places!$C2881,Hosts!$A:$A,0),MATCH(Places!D$1,Hosts!$1:$1,0))</f>
        <v>Within an hour</v>
      </c>
      <c r="E2881" s="87">
        <f>INDEX(Hosts!$A:$O,MATCH(Places!$C2881,Hosts!$A:$A,0),MATCH(Places!E$1,Hosts!$1:$1,0))</f>
        <v>1</v>
      </c>
      <c r="F2881" s="87">
        <f>INDEX(Hosts!$A:$O,MATCH(Places!$C2881,Hosts!$A:$A,0),MATCH(Places!F$1,Hosts!$1:$1,0))</f>
        <v>1</v>
      </c>
      <c r="G2881" s="17" t="str">
        <f>INDEX(Hosts!$A:$O,MATCH(Places!$C2881,Hosts!$A:$A,0),MATCH(Places!G$1,Hosts!$1:$1,0))</f>
        <v>No</v>
      </c>
      <c r="H2881" s="17">
        <v>10</v>
      </c>
      <c r="I2881" s="17" t="str">
        <f>INDEX(Neighborhoods!$A:$C,MATCH(Places!$H2881,Neighborhoods!$A:$A,0),MATCH(Places!I$1,Neighborhoods!$1:$1,0))</f>
        <v>Brooklyn</v>
      </c>
      <c r="J2881" s="17" t="str">
        <f>INDEX(Neighborhoods!$A:$C,MATCH(Places!$H2881,Neighborhoods!$A:$A,0),MATCH(Places!J$1,Neighborhoods!$1:$1,0))</f>
        <v>East Flatbush</v>
      </c>
      <c r="K2881" s="17" t="s">
        <v>1</v>
      </c>
      <c r="L2881" s="17" t="str">
        <f t="shared" si="176"/>
        <v>Yes</v>
      </c>
      <c r="M2881" s="17">
        <v>2</v>
      </c>
      <c r="N2881" s="17" t="str" cm="1">
        <f t="array" ref="N2881">_xlfn.IFS(M2881&lt;=2,"Small",M2881&lt;=5,"Medium",M2881&gt;5,"Large")</f>
        <v>Small</v>
      </c>
      <c r="O2881" s="65">
        <v>80</v>
      </c>
      <c r="P2881" s="87">
        <f t="shared" si="177"/>
        <v>0.03</v>
      </c>
      <c r="Q2881" s="68">
        <v>2.5</v>
      </c>
      <c r="R2881" s="68" t="str" cm="1">
        <f t="array" ref="R2881">_xlfn.SWITCH(ROUND(Q2881,0),5,"Excellent",4,"Good",3,"Ok","Bad")</f>
        <v>Ok</v>
      </c>
      <c r="S2881" s="17">
        <v>4</v>
      </c>
      <c r="T2881" s="17" t="str">
        <f t="shared" si="178"/>
        <v>No</v>
      </c>
      <c r="U2881" s="82">
        <v>42967</v>
      </c>
      <c r="V2881" s="82">
        <v>44050</v>
      </c>
      <c r="W2881" s="17">
        <v>365</v>
      </c>
      <c r="X2881" s="17" t="str">
        <f t="shared" si="179"/>
        <v>Active</v>
      </c>
      <c r="Y2881" s="17" t="s">
        <v>15616</v>
      </c>
      <c r="Z2881" s="17"/>
    </row>
    <row r="2882" spans="1:26" x14ac:dyDescent="0.25">
      <c r="A2882">
        <v>2881</v>
      </c>
      <c r="B2882" s="17" t="s">
        <v>2103</v>
      </c>
      <c r="C2882" s="17">
        <v>3317</v>
      </c>
      <c r="D2882" s="17" t="str">
        <f>INDEX(Hosts!$A:$O,MATCH(Places!$C2882,Hosts!$A:$A,0),MATCH(Places!D$1,Hosts!$1:$1,0))</f>
        <v>Within a day</v>
      </c>
      <c r="E2882" s="87">
        <f>INDEX(Hosts!$A:$O,MATCH(Places!$C2882,Hosts!$A:$A,0),MATCH(Places!E$1,Hosts!$1:$1,0))</f>
        <v>0.9</v>
      </c>
      <c r="F2882" s="87">
        <f>INDEX(Hosts!$A:$O,MATCH(Places!$C2882,Hosts!$A:$A,0),MATCH(Places!F$1,Hosts!$1:$1,0))</f>
        <v>0.92</v>
      </c>
      <c r="G2882" s="17" t="str">
        <f>INDEX(Hosts!$A:$O,MATCH(Places!$C2882,Hosts!$A:$A,0),MATCH(Places!G$1,Hosts!$1:$1,0))</f>
        <v>No</v>
      </c>
      <c r="H2882" s="17">
        <v>23</v>
      </c>
      <c r="I2882" s="17" t="str">
        <f>INDEX(Neighborhoods!$A:$C,MATCH(Places!$H2882,Neighborhoods!$A:$A,0),MATCH(Places!I$1,Neighborhoods!$1:$1,0))</f>
        <v>Queens</v>
      </c>
      <c r="J2882" s="17" t="str">
        <f>INDEX(Neighborhoods!$A:$C,MATCH(Places!$H2882,Neighborhoods!$A:$A,0),MATCH(Places!J$1,Neighborhoods!$1:$1,0))</f>
        <v>Jamaica</v>
      </c>
      <c r="K2882" s="17" t="s">
        <v>1</v>
      </c>
      <c r="L2882" s="17" t="str">
        <f t="shared" ref="L2882:L2945" si="180">IF(OR(K2882="Private room",K2882="Shared room"),"Yes","No")</f>
        <v>Yes</v>
      </c>
      <c r="M2882" s="17">
        <v>2</v>
      </c>
      <c r="N2882" s="17" t="str" cm="1">
        <f t="array" ref="N2882">_xlfn.IFS(M2882&lt;=2,"Small",M2882&lt;=5,"Medium",M2882&gt;5,"Large")</f>
        <v>Small</v>
      </c>
      <c r="O2882" s="65">
        <v>66</v>
      </c>
      <c r="P2882" s="87">
        <f t="shared" ref="P2882:P2945" si="181">VLOOKUP(O2882,$AB$1:$AC$5,2)</f>
        <v>0.03</v>
      </c>
      <c r="Q2882" s="68">
        <v>4.7</v>
      </c>
      <c r="R2882" s="68" t="str" cm="1">
        <f t="array" ref="R2882">_xlfn.SWITCH(ROUND(Q2882,0),5,"Excellent",4,"Good",3,"Ok","Bad")</f>
        <v>Excellent</v>
      </c>
      <c r="S2882" s="17">
        <v>10</v>
      </c>
      <c r="T2882" s="17" t="str">
        <f t="shared" ref="T2882:T2945" si="182">IF(AND(Q2882&gt;=4.8,S2882&gt;100),"Yes","No")</f>
        <v>No</v>
      </c>
      <c r="U2882" s="82">
        <v>43086</v>
      </c>
      <c r="V2882" s="82">
        <v>43745</v>
      </c>
      <c r="W2882" s="17">
        <v>150</v>
      </c>
      <c r="X2882" s="17" t="str">
        <f t="shared" ref="X2882:X2945" si="183">IF(W2882&lt;&gt;0,"Active","Inactive")</f>
        <v>Active</v>
      </c>
      <c r="Y2882" s="17" t="s">
        <v>15616</v>
      </c>
      <c r="Z2882" s="17"/>
    </row>
    <row r="2883" spans="1:26" x14ac:dyDescent="0.25">
      <c r="A2883">
        <v>2882</v>
      </c>
      <c r="B2883" s="17" t="s">
        <v>2104</v>
      </c>
      <c r="C2883" s="17">
        <v>1021</v>
      </c>
      <c r="D2883" s="17" t="str">
        <f>INDEX(Hosts!$A:$O,MATCH(Places!$C2883,Hosts!$A:$A,0),MATCH(Places!D$1,Hosts!$1:$1,0))</f>
        <v>Within a day</v>
      </c>
      <c r="E2883" s="87">
        <f>INDEX(Hosts!$A:$O,MATCH(Places!$C2883,Hosts!$A:$A,0),MATCH(Places!E$1,Hosts!$1:$1,0))</f>
        <v>0.75</v>
      </c>
      <c r="F2883" s="87">
        <f>INDEX(Hosts!$A:$O,MATCH(Places!$C2883,Hosts!$A:$A,0),MATCH(Places!F$1,Hosts!$1:$1,0))</f>
        <v>0.9</v>
      </c>
      <c r="G2883" s="17" t="str">
        <f>INDEX(Hosts!$A:$O,MATCH(Places!$C2883,Hosts!$A:$A,0),MATCH(Places!G$1,Hosts!$1:$1,0))</f>
        <v>Yes</v>
      </c>
      <c r="H2883" s="17">
        <v>12</v>
      </c>
      <c r="I2883" s="17" t="str">
        <f>INDEX(Neighborhoods!$A:$C,MATCH(Places!$H2883,Neighborhoods!$A:$A,0),MATCH(Places!I$1,Neighborhoods!$1:$1,0))</f>
        <v>Brooklyn</v>
      </c>
      <c r="J2883" s="17" t="str">
        <f>INDEX(Neighborhoods!$A:$C,MATCH(Places!$H2883,Neighborhoods!$A:$A,0),MATCH(Places!J$1,Neighborhoods!$1:$1,0))</f>
        <v>Williamsburg</v>
      </c>
      <c r="K2883" s="17" t="s">
        <v>11822</v>
      </c>
      <c r="L2883" s="17" t="str">
        <f t="shared" si="180"/>
        <v>No</v>
      </c>
      <c r="M2883" s="17">
        <v>2</v>
      </c>
      <c r="N2883" s="17" t="str" cm="1">
        <f t="array" ref="N2883">_xlfn.IFS(M2883&lt;=2,"Small",M2883&lt;=5,"Medium",M2883&gt;5,"Large")</f>
        <v>Small</v>
      </c>
      <c r="O2883" s="65">
        <v>130</v>
      </c>
      <c r="P2883" s="87">
        <f t="shared" si="181"/>
        <v>0.03</v>
      </c>
      <c r="Q2883" s="68">
        <v>4.83</v>
      </c>
      <c r="R2883" s="68" t="str" cm="1">
        <f t="array" ref="R2883">_xlfn.SWITCH(ROUND(Q2883,0),5,"Excellent",4,"Good",3,"Ok","Bad")</f>
        <v>Excellent</v>
      </c>
      <c r="S2883" s="17">
        <v>47</v>
      </c>
      <c r="T2883" s="17" t="str">
        <f t="shared" si="182"/>
        <v>No</v>
      </c>
      <c r="U2883" s="82">
        <v>42953</v>
      </c>
      <c r="V2883" s="82">
        <v>43891</v>
      </c>
      <c r="W2883" s="17">
        <v>0</v>
      </c>
      <c r="X2883" s="17" t="str">
        <f t="shared" si="183"/>
        <v>Inactive</v>
      </c>
      <c r="Y2883" s="17" t="s">
        <v>15615</v>
      </c>
      <c r="Z2883" s="17"/>
    </row>
    <row r="2884" spans="1:26" x14ac:dyDescent="0.25">
      <c r="A2884">
        <v>2883</v>
      </c>
      <c r="B2884" s="17" t="s">
        <v>2105</v>
      </c>
      <c r="C2884" s="17">
        <v>2389</v>
      </c>
      <c r="D2884" s="17" t="str">
        <f>INDEX(Hosts!$A:$O,MATCH(Places!$C2884,Hosts!$A:$A,0),MATCH(Places!D$1,Hosts!$1:$1,0))</f>
        <v>A few days or more</v>
      </c>
      <c r="E2884" s="87">
        <f>INDEX(Hosts!$A:$O,MATCH(Places!$C2884,Hosts!$A:$A,0),MATCH(Places!E$1,Hosts!$1:$1,0))</f>
        <v>0</v>
      </c>
      <c r="F2884" s="87">
        <f>INDEX(Hosts!$A:$O,MATCH(Places!$C2884,Hosts!$A:$A,0),MATCH(Places!F$1,Hosts!$1:$1,0))</f>
        <v>1</v>
      </c>
      <c r="G2884" s="17" t="str">
        <f>INDEX(Hosts!$A:$O,MATCH(Places!$C2884,Hosts!$A:$A,0),MATCH(Places!G$1,Hosts!$1:$1,0))</f>
        <v>No</v>
      </c>
      <c r="H2884" s="17">
        <v>21</v>
      </c>
      <c r="I2884" s="17" t="str">
        <f>INDEX(Neighborhoods!$A:$C,MATCH(Places!$H2884,Neighborhoods!$A:$A,0),MATCH(Places!I$1,Neighborhoods!$1:$1,0))</f>
        <v>Queens</v>
      </c>
      <c r="J2884" s="17" t="str">
        <f>INDEX(Neighborhoods!$A:$C,MATCH(Places!$H2884,Neighborhoods!$A:$A,0),MATCH(Places!J$1,Neighborhoods!$1:$1,0))</f>
        <v>Astoria</v>
      </c>
      <c r="K2884" s="17" t="s">
        <v>1</v>
      </c>
      <c r="L2884" s="17" t="str">
        <f t="shared" si="180"/>
        <v>Yes</v>
      </c>
      <c r="M2884" s="17">
        <v>1</v>
      </c>
      <c r="N2884" s="17" t="str" cm="1">
        <f t="array" ref="N2884">_xlfn.IFS(M2884&lt;=2,"Small",M2884&lt;=5,"Medium",M2884&gt;5,"Large")</f>
        <v>Small</v>
      </c>
      <c r="O2884" s="65">
        <v>65</v>
      </c>
      <c r="P2884" s="87">
        <f t="shared" si="181"/>
        <v>0.03</v>
      </c>
      <c r="Q2884" s="68">
        <v>4.78</v>
      </c>
      <c r="R2884" s="68" t="str" cm="1">
        <f t="array" ref="R2884">_xlfn.SWITCH(ROUND(Q2884,0),5,"Excellent",4,"Good",3,"Ok","Bad")</f>
        <v>Excellent</v>
      </c>
      <c r="S2884" s="17">
        <v>9</v>
      </c>
      <c r="T2884" s="17" t="str">
        <f t="shared" si="182"/>
        <v>No</v>
      </c>
      <c r="U2884" s="82">
        <v>43387</v>
      </c>
      <c r="V2884" s="82">
        <v>43741</v>
      </c>
      <c r="W2884" s="17">
        <v>364</v>
      </c>
      <c r="X2884" s="17" t="str">
        <f t="shared" si="183"/>
        <v>Active</v>
      </c>
      <c r="Y2884" s="17" t="s">
        <v>15616</v>
      </c>
      <c r="Z2884" s="17"/>
    </row>
    <row r="2885" spans="1:26" x14ac:dyDescent="0.25">
      <c r="A2885">
        <v>2884</v>
      </c>
      <c r="B2885" s="17" t="s">
        <v>2107</v>
      </c>
      <c r="C2885" s="17">
        <v>3302</v>
      </c>
      <c r="D2885" s="17" t="str">
        <f>INDEX(Hosts!$A:$O,MATCH(Places!$C2885,Hosts!$A:$A,0),MATCH(Places!D$1,Hosts!$1:$1,0))</f>
        <v>Within a few hours</v>
      </c>
      <c r="E2885" s="87">
        <f>INDEX(Hosts!$A:$O,MATCH(Places!$C2885,Hosts!$A:$A,0),MATCH(Places!E$1,Hosts!$1:$1,0))</f>
        <v>1</v>
      </c>
      <c r="F2885" s="87">
        <f>INDEX(Hosts!$A:$O,MATCH(Places!$C2885,Hosts!$A:$A,0),MATCH(Places!F$1,Hosts!$1:$1,0))</f>
        <v>0.88</v>
      </c>
      <c r="G2885" s="17" t="str">
        <f>INDEX(Hosts!$A:$O,MATCH(Places!$C2885,Hosts!$A:$A,0),MATCH(Places!G$1,Hosts!$1:$1,0))</f>
        <v>No</v>
      </c>
      <c r="H2885" s="17">
        <v>14</v>
      </c>
      <c r="I2885" s="17" t="str">
        <f>INDEX(Neighborhoods!$A:$C,MATCH(Places!$H2885,Neighborhoods!$A:$A,0),MATCH(Places!I$1,Neighborhoods!$1:$1,0))</f>
        <v>Manhattan</v>
      </c>
      <c r="J2885" s="17" t="str">
        <f>INDEX(Neighborhoods!$A:$C,MATCH(Places!$H2885,Neighborhoods!$A:$A,0),MATCH(Places!J$1,Neighborhoods!$1:$1,0))</f>
        <v>East Harlem</v>
      </c>
      <c r="K2885" s="17" t="s">
        <v>1</v>
      </c>
      <c r="L2885" s="17" t="str">
        <f t="shared" si="180"/>
        <v>Yes</v>
      </c>
      <c r="M2885" s="17">
        <v>1</v>
      </c>
      <c r="N2885" s="17" t="str" cm="1">
        <f t="array" ref="N2885">_xlfn.IFS(M2885&lt;=2,"Small",M2885&lt;=5,"Medium",M2885&gt;5,"Large")</f>
        <v>Small</v>
      </c>
      <c r="O2885" s="65">
        <v>30</v>
      </c>
      <c r="P2885" s="87">
        <f t="shared" si="181"/>
        <v>0.03</v>
      </c>
      <c r="Q2885" s="68">
        <v>4.83</v>
      </c>
      <c r="R2885" s="68" t="str" cm="1">
        <f t="array" ref="R2885">_xlfn.SWITCH(ROUND(Q2885,0),5,"Excellent",4,"Good",3,"Ok","Bad")</f>
        <v>Excellent</v>
      </c>
      <c r="S2885" s="17">
        <v>6</v>
      </c>
      <c r="T2885" s="17" t="str">
        <f t="shared" si="182"/>
        <v>No</v>
      </c>
      <c r="U2885" s="82">
        <v>43191</v>
      </c>
      <c r="V2885" s="82">
        <v>43911</v>
      </c>
      <c r="W2885" s="17">
        <v>346</v>
      </c>
      <c r="X2885" s="17" t="str">
        <f t="shared" si="183"/>
        <v>Active</v>
      </c>
      <c r="Y2885" s="17" t="s">
        <v>15615</v>
      </c>
      <c r="Z2885" s="17"/>
    </row>
    <row r="2886" spans="1:26" x14ac:dyDescent="0.25">
      <c r="A2886">
        <v>2885</v>
      </c>
      <c r="B2886" s="17" t="s">
        <v>13823</v>
      </c>
      <c r="C2886" s="17">
        <v>1825</v>
      </c>
      <c r="D2886" s="17" t="str">
        <f>INDEX(Hosts!$A:$O,MATCH(Places!$C2886,Hosts!$A:$A,0),MATCH(Places!D$1,Hosts!$1:$1,0))</f>
        <v>Within an hour</v>
      </c>
      <c r="E2886" s="87">
        <f>INDEX(Hosts!$A:$O,MATCH(Places!$C2886,Hosts!$A:$A,0),MATCH(Places!E$1,Hosts!$1:$1,0))</f>
        <v>1</v>
      </c>
      <c r="F2886" s="87">
        <f>INDEX(Hosts!$A:$O,MATCH(Places!$C2886,Hosts!$A:$A,0),MATCH(Places!F$1,Hosts!$1:$1,0))</f>
        <v>0.83</v>
      </c>
      <c r="G2886" s="17" t="str">
        <f>INDEX(Hosts!$A:$O,MATCH(Places!$C2886,Hosts!$A:$A,0),MATCH(Places!G$1,Hosts!$1:$1,0))</f>
        <v>Yes</v>
      </c>
      <c r="H2886" s="17">
        <v>13</v>
      </c>
      <c r="I2886" s="17" t="str">
        <f>INDEX(Neighborhoods!$A:$C,MATCH(Places!$H2886,Neighborhoods!$A:$A,0),MATCH(Places!I$1,Neighborhoods!$1:$1,0))</f>
        <v>Manhattan</v>
      </c>
      <c r="J2886" s="17" t="str">
        <f>INDEX(Neighborhoods!$A:$C,MATCH(Places!$H2886,Neighborhoods!$A:$A,0),MATCH(Places!J$1,Neighborhoods!$1:$1,0))</f>
        <v>Chelsea</v>
      </c>
      <c r="K2886" s="17" t="s">
        <v>11822</v>
      </c>
      <c r="L2886" s="17" t="str">
        <f t="shared" si="180"/>
        <v>No</v>
      </c>
      <c r="M2886" s="17">
        <v>6</v>
      </c>
      <c r="N2886" s="17" t="str" cm="1">
        <f t="array" ref="N2886">_xlfn.IFS(M2886&lt;=2,"Small",M2886&lt;=5,"Medium",M2886&gt;5,"Large")</f>
        <v>Large</v>
      </c>
      <c r="O2886" s="65">
        <v>360</v>
      </c>
      <c r="P2886" s="87">
        <f t="shared" si="181"/>
        <v>0.04</v>
      </c>
      <c r="Q2886" s="68">
        <v>4.8</v>
      </c>
      <c r="R2886" s="68" t="str" cm="1">
        <f t="array" ref="R2886">_xlfn.SWITCH(ROUND(Q2886,0),5,"Excellent",4,"Good",3,"Ok","Bad")</f>
        <v>Excellent</v>
      </c>
      <c r="S2886" s="17">
        <v>55</v>
      </c>
      <c r="T2886" s="17" t="str">
        <f t="shared" si="182"/>
        <v>No</v>
      </c>
      <c r="U2886" s="82">
        <v>42948</v>
      </c>
      <c r="V2886" s="82">
        <v>43909</v>
      </c>
      <c r="W2886" s="17">
        <v>250</v>
      </c>
      <c r="X2886" s="17" t="str">
        <f t="shared" si="183"/>
        <v>Active</v>
      </c>
      <c r="Y2886" s="17" t="s">
        <v>15615</v>
      </c>
      <c r="Z2886" s="17"/>
    </row>
    <row r="2887" spans="1:26" x14ac:dyDescent="0.25">
      <c r="A2887">
        <v>2886</v>
      </c>
      <c r="B2887" s="17" t="s">
        <v>2108</v>
      </c>
      <c r="C2887" s="17">
        <v>3302</v>
      </c>
      <c r="D2887" s="17" t="str">
        <f>INDEX(Hosts!$A:$O,MATCH(Places!$C2887,Hosts!$A:$A,0),MATCH(Places!D$1,Hosts!$1:$1,0))</f>
        <v>Within a few hours</v>
      </c>
      <c r="E2887" s="87">
        <f>INDEX(Hosts!$A:$O,MATCH(Places!$C2887,Hosts!$A:$A,0),MATCH(Places!E$1,Hosts!$1:$1,0))</f>
        <v>1</v>
      </c>
      <c r="F2887" s="87">
        <f>INDEX(Hosts!$A:$O,MATCH(Places!$C2887,Hosts!$A:$A,0),MATCH(Places!F$1,Hosts!$1:$1,0))</f>
        <v>0.88</v>
      </c>
      <c r="G2887" s="17" t="str">
        <f>INDEX(Hosts!$A:$O,MATCH(Places!$C2887,Hosts!$A:$A,0),MATCH(Places!G$1,Hosts!$1:$1,0))</f>
        <v>No</v>
      </c>
      <c r="H2887" s="17">
        <v>14</v>
      </c>
      <c r="I2887" s="17" t="str">
        <f>INDEX(Neighborhoods!$A:$C,MATCH(Places!$H2887,Neighborhoods!$A:$A,0),MATCH(Places!I$1,Neighborhoods!$1:$1,0))</f>
        <v>Manhattan</v>
      </c>
      <c r="J2887" s="17" t="str">
        <f>INDEX(Neighborhoods!$A:$C,MATCH(Places!$H2887,Neighborhoods!$A:$A,0),MATCH(Places!J$1,Neighborhoods!$1:$1,0))</f>
        <v>East Harlem</v>
      </c>
      <c r="K2887" s="17" t="s">
        <v>1</v>
      </c>
      <c r="L2887" s="17" t="str">
        <f t="shared" si="180"/>
        <v>Yes</v>
      </c>
      <c r="M2887" s="17">
        <v>1</v>
      </c>
      <c r="N2887" s="17" t="str" cm="1">
        <f t="array" ref="N2887">_xlfn.IFS(M2887&lt;=2,"Small",M2887&lt;=5,"Medium",M2887&gt;5,"Large")</f>
        <v>Small</v>
      </c>
      <c r="O2887" s="65">
        <v>30</v>
      </c>
      <c r="P2887" s="87">
        <f t="shared" si="181"/>
        <v>0.03</v>
      </c>
      <c r="Q2887" s="68">
        <v>4.8899999999999997</v>
      </c>
      <c r="R2887" s="68" t="str" cm="1">
        <f t="array" ref="R2887">_xlfn.SWITCH(ROUND(Q2887,0),5,"Excellent",4,"Good",3,"Ok","Bad")</f>
        <v>Excellent</v>
      </c>
      <c r="S2887" s="17">
        <v>9</v>
      </c>
      <c r="T2887" s="17" t="str">
        <f t="shared" si="182"/>
        <v>No</v>
      </c>
      <c r="U2887" s="82">
        <v>43080</v>
      </c>
      <c r="V2887" s="82">
        <v>44052</v>
      </c>
      <c r="W2887" s="17">
        <v>186</v>
      </c>
      <c r="X2887" s="17" t="str">
        <f t="shared" si="183"/>
        <v>Active</v>
      </c>
      <c r="Y2887" s="17" t="s">
        <v>15615</v>
      </c>
      <c r="Z2887" s="17"/>
    </row>
    <row r="2888" spans="1:26" x14ac:dyDescent="0.25">
      <c r="A2888">
        <v>2887</v>
      </c>
      <c r="B2888" s="17" t="s">
        <v>15211</v>
      </c>
      <c r="C2888" s="17">
        <v>1086</v>
      </c>
      <c r="D2888" s="17" t="str">
        <f>INDEX(Hosts!$A:$O,MATCH(Places!$C2888,Hosts!$A:$A,0),MATCH(Places!D$1,Hosts!$1:$1,0))</f>
        <v>Within an hour</v>
      </c>
      <c r="E2888" s="87">
        <f>INDEX(Hosts!$A:$O,MATCH(Places!$C2888,Hosts!$A:$A,0),MATCH(Places!E$1,Hosts!$1:$1,0))</f>
        <v>1</v>
      </c>
      <c r="F2888" s="87">
        <f>INDEX(Hosts!$A:$O,MATCH(Places!$C2888,Hosts!$A:$A,0),MATCH(Places!F$1,Hosts!$1:$1,0))</f>
        <v>1</v>
      </c>
      <c r="G2888" s="17" t="str">
        <f>INDEX(Hosts!$A:$O,MATCH(Places!$C2888,Hosts!$A:$A,0),MATCH(Places!G$1,Hosts!$1:$1,0))</f>
        <v>Yes</v>
      </c>
      <c r="H2888" s="17">
        <v>22</v>
      </c>
      <c r="I2888" s="17" t="str">
        <f>INDEX(Neighborhoods!$A:$C,MATCH(Places!$H2888,Neighborhoods!$A:$A,0),MATCH(Places!I$1,Neighborhoods!$1:$1,0))</f>
        <v>Queens</v>
      </c>
      <c r="J2888" s="17" t="str">
        <f>INDEX(Neighborhoods!$A:$C,MATCH(Places!$H2888,Neighborhoods!$A:$A,0),MATCH(Places!J$1,Neighborhoods!$1:$1,0))</f>
        <v>Flushing</v>
      </c>
      <c r="K2888" s="17" t="s">
        <v>11822</v>
      </c>
      <c r="L2888" s="17" t="str">
        <f t="shared" si="180"/>
        <v>No</v>
      </c>
      <c r="M2888" s="17">
        <v>3</v>
      </c>
      <c r="N2888" s="17" t="str" cm="1">
        <f t="array" ref="N2888">_xlfn.IFS(M2888&lt;=2,"Small",M2888&lt;=5,"Medium",M2888&gt;5,"Large")</f>
        <v>Medium</v>
      </c>
      <c r="O2888" s="65">
        <v>79</v>
      </c>
      <c r="P2888" s="87">
        <f t="shared" si="181"/>
        <v>0.03</v>
      </c>
      <c r="Q2888" s="68">
        <v>4.67</v>
      </c>
      <c r="R2888" s="68" t="str" cm="1">
        <f t="array" ref="R2888">_xlfn.SWITCH(ROUND(Q2888,0),5,"Excellent",4,"Good",3,"Ok","Bad")</f>
        <v>Excellent</v>
      </c>
      <c r="S2888" s="17">
        <v>6</v>
      </c>
      <c r="T2888" s="17" t="str">
        <f t="shared" si="182"/>
        <v>No</v>
      </c>
      <c r="U2888" s="82">
        <v>43000</v>
      </c>
      <c r="V2888" s="82">
        <v>44007</v>
      </c>
      <c r="W2888" s="17">
        <v>351</v>
      </c>
      <c r="X2888" s="17" t="str">
        <f t="shared" si="183"/>
        <v>Active</v>
      </c>
      <c r="Y2888" s="17" t="s">
        <v>15616</v>
      </c>
      <c r="Z2888" s="17"/>
    </row>
    <row r="2889" spans="1:26" x14ac:dyDescent="0.25">
      <c r="A2889">
        <v>2888</v>
      </c>
      <c r="B2889" s="17" t="s">
        <v>2109</v>
      </c>
      <c r="C2889" s="17">
        <v>3302</v>
      </c>
      <c r="D2889" s="17" t="str">
        <f>INDEX(Hosts!$A:$O,MATCH(Places!$C2889,Hosts!$A:$A,0),MATCH(Places!D$1,Hosts!$1:$1,0))</f>
        <v>Within a few hours</v>
      </c>
      <c r="E2889" s="87">
        <f>INDEX(Hosts!$A:$O,MATCH(Places!$C2889,Hosts!$A:$A,0),MATCH(Places!E$1,Hosts!$1:$1,0))</f>
        <v>1</v>
      </c>
      <c r="F2889" s="87">
        <f>INDEX(Hosts!$A:$O,MATCH(Places!$C2889,Hosts!$A:$A,0),MATCH(Places!F$1,Hosts!$1:$1,0))</f>
        <v>0.88</v>
      </c>
      <c r="G2889" s="17" t="str">
        <f>INDEX(Hosts!$A:$O,MATCH(Places!$C2889,Hosts!$A:$A,0),MATCH(Places!G$1,Hosts!$1:$1,0))</f>
        <v>No</v>
      </c>
      <c r="H2889" s="17">
        <v>14</v>
      </c>
      <c r="I2889" s="17" t="str">
        <f>INDEX(Neighborhoods!$A:$C,MATCH(Places!$H2889,Neighborhoods!$A:$A,0),MATCH(Places!I$1,Neighborhoods!$1:$1,0))</f>
        <v>Manhattan</v>
      </c>
      <c r="J2889" s="17" t="str">
        <f>INDEX(Neighborhoods!$A:$C,MATCH(Places!$H2889,Neighborhoods!$A:$A,0),MATCH(Places!J$1,Neighborhoods!$1:$1,0))</f>
        <v>East Harlem</v>
      </c>
      <c r="K2889" s="17" t="s">
        <v>1</v>
      </c>
      <c r="L2889" s="17" t="str">
        <f t="shared" si="180"/>
        <v>Yes</v>
      </c>
      <c r="M2889" s="17">
        <v>1</v>
      </c>
      <c r="N2889" s="17" t="str" cm="1">
        <f t="array" ref="N2889">_xlfn.IFS(M2889&lt;=2,"Small",M2889&lt;=5,"Medium",M2889&gt;5,"Large")</f>
        <v>Small</v>
      </c>
      <c r="O2889" s="65">
        <v>30</v>
      </c>
      <c r="P2889" s="87">
        <f t="shared" si="181"/>
        <v>0.03</v>
      </c>
      <c r="Q2889" s="68">
        <v>4.75</v>
      </c>
      <c r="R2889" s="68" t="str" cm="1">
        <f t="array" ref="R2889">_xlfn.SWITCH(ROUND(Q2889,0),5,"Excellent",4,"Good",3,"Ok","Bad")</f>
        <v>Excellent</v>
      </c>
      <c r="S2889" s="17">
        <v>8</v>
      </c>
      <c r="T2889" s="17" t="str">
        <f t="shared" si="182"/>
        <v>No</v>
      </c>
      <c r="U2889" s="82">
        <v>43042</v>
      </c>
      <c r="V2889" s="82">
        <v>43937</v>
      </c>
      <c r="W2889" s="17">
        <v>31</v>
      </c>
      <c r="X2889" s="17" t="str">
        <f t="shared" si="183"/>
        <v>Active</v>
      </c>
      <c r="Y2889" s="17" t="s">
        <v>15615</v>
      </c>
      <c r="Z2889" s="17"/>
    </row>
    <row r="2890" spans="1:26" x14ac:dyDescent="0.25">
      <c r="A2890">
        <v>2889</v>
      </c>
      <c r="B2890" s="17" t="s">
        <v>2110</v>
      </c>
      <c r="C2890" s="17">
        <v>1425</v>
      </c>
      <c r="D2890" s="17" t="str">
        <f>INDEX(Hosts!$A:$O,MATCH(Places!$C2890,Hosts!$A:$A,0),MATCH(Places!D$1,Hosts!$1:$1,0))</f>
        <v>Within a day</v>
      </c>
      <c r="E2890" s="87">
        <f>INDEX(Hosts!$A:$O,MATCH(Places!$C2890,Hosts!$A:$A,0),MATCH(Places!E$1,Hosts!$1:$1,0))</f>
        <v>0.67</v>
      </c>
      <c r="F2890" s="87">
        <f>INDEX(Hosts!$A:$O,MATCH(Places!$C2890,Hosts!$A:$A,0),MATCH(Places!F$1,Hosts!$1:$1,0))</f>
        <v>0.33</v>
      </c>
      <c r="G2890" s="17" t="str">
        <f>INDEX(Hosts!$A:$O,MATCH(Places!$C2890,Hosts!$A:$A,0),MATCH(Places!G$1,Hosts!$1:$1,0))</f>
        <v>No</v>
      </c>
      <c r="H2890" s="17">
        <v>8</v>
      </c>
      <c r="I2890" s="17" t="str">
        <f>INDEX(Neighborhoods!$A:$C,MATCH(Places!$H2890,Neighborhoods!$A:$A,0),MATCH(Places!I$1,Neighborhoods!$1:$1,0))</f>
        <v>Brooklyn</v>
      </c>
      <c r="J2890" s="17" t="str">
        <f>INDEX(Neighborhoods!$A:$C,MATCH(Places!$H2890,Neighborhoods!$A:$A,0),MATCH(Places!J$1,Neighborhoods!$1:$1,0))</f>
        <v>Bushwick</v>
      </c>
      <c r="K2890" s="17" t="s">
        <v>1</v>
      </c>
      <c r="L2890" s="17" t="str">
        <f t="shared" si="180"/>
        <v>Yes</v>
      </c>
      <c r="M2890" s="17">
        <v>2</v>
      </c>
      <c r="N2890" s="17" t="str" cm="1">
        <f t="array" ref="N2890">_xlfn.IFS(M2890&lt;=2,"Small",M2890&lt;=5,"Medium",M2890&gt;5,"Large")</f>
        <v>Small</v>
      </c>
      <c r="O2890" s="65">
        <v>36</v>
      </c>
      <c r="P2890" s="87">
        <f t="shared" si="181"/>
        <v>0.03</v>
      </c>
      <c r="Q2890" s="68">
        <v>4.5</v>
      </c>
      <c r="R2890" s="68" t="str" cm="1">
        <f t="array" ref="R2890">_xlfn.SWITCH(ROUND(Q2890,0),5,"Excellent",4,"Good",3,"Ok","Bad")</f>
        <v>Excellent</v>
      </c>
      <c r="S2890" s="17">
        <v>6</v>
      </c>
      <c r="T2890" s="17" t="str">
        <f t="shared" si="182"/>
        <v>No</v>
      </c>
      <c r="U2890" s="82">
        <v>42941</v>
      </c>
      <c r="V2890" s="82">
        <v>43800</v>
      </c>
      <c r="W2890" s="17">
        <v>365</v>
      </c>
      <c r="X2890" s="17" t="str">
        <f t="shared" si="183"/>
        <v>Active</v>
      </c>
      <c r="Y2890" s="17" t="s">
        <v>15615</v>
      </c>
      <c r="Z2890" s="17"/>
    </row>
    <row r="2891" spans="1:26" x14ac:dyDescent="0.25">
      <c r="A2891">
        <v>2890</v>
      </c>
      <c r="B2891" s="17" t="s">
        <v>13226</v>
      </c>
      <c r="C2891" s="17">
        <v>2863</v>
      </c>
      <c r="D2891" s="17" t="str">
        <f>INDEX(Hosts!$A:$O,MATCH(Places!$C2891,Hosts!$A:$A,0),MATCH(Places!D$1,Hosts!$1:$1,0))</f>
        <v>Within a few hours</v>
      </c>
      <c r="E2891" s="87">
        <f>INDEX(Hosts!$A:$O,MATCH(Places!$C2891,Hosts!$A:$A,0),MATCH(Places!E$1,Hosts!$1:$1,0))</f>
        <v>1</v>
      </c>
      <c r="F2891" s="87">
        <f>INDEX(Hosts!$A:$O,MATCH(Places!$C2891,Hosts!$A:$A,0),MATCH(Places!F$1,Hosts!$1:$1,0))</f>
        <v>0.88</v>
      </c>
      <c r="G2891" s="17" t="str">
        <f>INDEX(Hosts!$A:$O,MATCH(Places!$C2891,Hosts!$A:$A,0),MATCH(Places!G$1,Hosts!$1:$1,0))</f>
        <v>No</v>
      </c>
      <c r="H2891" s="17">
        <v>9</v>
      </c>
      <c r="I2891" s="17" t="str">
        <f>INDEX(Neighborhoods!$A:$C,MATCH(Places!$H2891,Neighborhoods!$A:$A,0),MATCH(Places!I$1,Neighborhoods!$1:$1,0))</f>
        <v>Brooklyn</v>
      </c>
      <c r="J2891" s="17" t="str">
        <f>INDEX(Neighborhoods!$A:$C,MATCH(Places!$H2891,Neighborhoods!$A:$A,0),MATCH(Places!J$1,Neighborhoods!$1:$1,0))</f>
        <v>Crown Heights</v>
      </c>
      <c r="K2891" s="17" t="s">
        <v>11822</v>
      </c>
      <c r="L2891" s="17" t="str">
        <f t="shared" si="180"/>
        <v>No</v>
      </c>
      <c r="M2891" s="17">
        <v>4</v>
      </c>
      <c r="N2891" s="17" t="str" cm="1">
        <f t="array" ref="N2891">_xlfn.IFS(M2891&lt;=2,"Small",M2891&lt;=5,"Medium",M2891&gt;5,"Large")</f>
        <v>Medium</v>
      </c>
      <c r="O2891" s="65">
        <v>124</v>
      </c>
      <c r="P2891" s="87">
        <f t="shared" si="181"/>
        <v>0.03</v>
      </c>
      <c r="Q2891" s="68">
        <v>4.5</v>
      </c>
      <c r="R2891" s="68" t="str" cm="1">
        <f t="array" ref="R2891">_xlfn.SWITCH(ROUND(Q2891,0),5,"Excellent",4,"Good",3,"Ok","Bad")</f>
        <v>Excellent</v>
      </c>
      <c r="S2891" s="17">
        <v>100</v>
      </c>
      <c r="T2891" s="17" t="str">
        <f t="shared" si="182"/>
        <v>No</v>
      </c>
      <c r="U2891" s="82">
        <v>42941</v>
      </c>
      <c r="V2891" s="82">
        <v>43946</v>
      </c>
      <c r="W2891" s="17">
        <v>282</v>
      </c>
      <c r="X2891" s="17" t="str">
        <f t="shared" si="183"/>
        <v>Active</v>
      </c>
      <c r="Y2891" s="17" t="s">
        <v>15615</v>
      </c>
      <c r="Z2891" s="17"/>
    </row>
    <row r="2892" spans="1:26" x14ac:dyDescent="0.25">
      <c r="A2892">
        <v>2891</v>
      </c>
      <c r="B2892" s="17" t="s">
        <v>13593</v>
      </c>
      <c r="C2892" s="17">
        <v>1782</v>
      </c>
      <c r="D2892" s="17" t="str">
        <f>INDEX(Hosts!$A:$O,MATCH(Places!$C2892,Hosts!$A:$A,0),MATCH(Places!D$1,Hosts!$1:$1,0))</f>
        <v>Within an hour</v>
      </c>
      <c r="E2892" s="87">
        <f>INDEX(Hosts!$A:$O,MATCH(Places!$C2892,Hosts!$A:$A,0),MATCH(Places!E$1,Hosts!$1:$1,0))</f>
        <v>1</v>
      </c>
      <c r="F2892" s="87">
        <f>INDEX(Hosts!$A:$O,MATCH(Places!$C2892,Hosts!$A:$A,0),MATCH(Places!F$1,Hosts!$1:$1,0))</f>
        <v>0.6</v>
      </c>
      <c r="G2892" s="17" t="str">
        <f>INDEX(Hosts!$A:$O,MATCH(Places!$C2892,Hosts!$A:$A,0),MATCH(Places!G$1,Hosts!$1:$1,0))</f>
        <v>No</v>
      </c>
      <c r="H2892" s="17">
        <v>8</v>
      </c>
      <c r="I2892" s="17" t="str">
        <f>INDEX(Neighborhoods!$A:$C,MATCH(Places!$H2892,Neighborhoods!$A:$A,0),MATCH(Places!I$1,Neighborhoods!$1:$1,0))</f>
        <v>Brooklyn</v>
      </c>
      <c r="J2892" s="17" t="str">
        <f>INDEX(Neighborhoods!$A:$C,MATCH(Places!$H2892,Neighborhoods!$A:$A,0),MATCH(Places!J$1,Neighborhoods!$1:$1,0))</f>
        <v>Bushwick</v>
      </c>
      <c r="K2892" s="17" t="s">
        <v>1</v>
      </c>
      <c r="L2892" s="17" t="str">
        <f t="shared" si="180"/>
        <v>Yes</v>
      </c>
      <c r="M2892" s="17">
        <v>2</v>
      </c>
      <c r="N2892" s="17" t="str" cm="1">
        <f t="array" ref="N2892">_xlfn.IFS(M2892&lt;=2,"Small",M2892&lt;=5,"Medium",M2892&gt;5,"Large")</f>
        <v>Small</v>
      </c>
      <c r="O2892" s="65">
        <v>34</v>
      </c>
      <c r="P2892" s="87">
        <f t="shared" si="181"/>
        <v>0.03</v>
      </c>
      <c r="Q2892" s="68">
        <v>4.71</v>
      </c>
      <c r="R2892" s="68" t="str" cm="1">
        <f t="array" ref="R2892">_xlfn.SWITCH(ROUND(Q2892,0),5,"Excellent",4,"Good",3,"Ok","Bad")</f>
        <v>Excellent</v>
      </c>
      <c r="S2892" s="17">
        <v>7</v>
      </c>
      <c r="T2892" s="17" t="str">
        <f t="shared" si="182"/>
        <v>No</v>
      </c>
      <c r="U2892" s="82">
        <v>42970</v>
      </c>
      <c r="V2892" s="82">
        <v>43762</v>
      </c>
      <c r="W2892" s="17">
        <v>64</v>
      </c>
      <c r="X2892" s="17" t="str">
        <f t="shared" si="183"/>
        <v>Active</v>
      </c>
      <c r="Y2892" s="17" t="s">
        <v>15615</v>
      </c>
      <c r="Z2892" s="17"/>
    </row>
    <row r="2893" spans="1:26" x14ac:dyDescent="0.25">
      <c r="A2893">
        <v>2892</v>
      </c>
      <c r="B2893" s="17" t="s">
        <v>2111</v>
      </c>
      <c r="C2893" s="17">
        <v>3063</v>
      </c>
      <c r="D2893" s="17" t="str">
        <f>INDEX(Hosts!$A:$O,MATCH(Places!$C2893,Hosts!$A:$A,0),MATCH(Places!D$1,Hosts!$1:$1,0))</f>
        <v>Within an hour</v>
      </c>
      <c r="E2893" s="87">
        <f>INDEX(Hosts!$A:$O,MATCH(Places!$C2893,Hosts!$A:$A,0),MATCH(Places!E$1,Hosts!$1:$1,0))</f>
        <v>1</v>
      </c>
      <c r="F2893" s="87">
        <f>INDEX(Hosts!$A:$O,MATCH(Places!$C2893,Hosts!$A:$A,0),MATCH(Places!F$1,Hosts!$1:$1,0))</f>
        <v>0.99</v>
      </c>
      <c r="G2893" s="17" t="str">
        <f>INDEX(Hosts!$A:$O,MATCH(Places!$C2893,Hosts!$A:$A,0),MATCH(Places!G$1,Hosts!$1:$1,0))</f>
        <v>No</v>
      </c>
      <c r="H2893" s="17">
        <v>8</v>
      </c>
      <c r="I2893" s="17" t="str">
        <f>INDEX(Neighborhoods!$A:$C,MATCH(Places!$H2893,Neighborhoods!$A:$A,0),MATCH(Places!I$1,Neighborhoods!$1:$1,0))</f>
        <v>Brooklyn</v>
      </c>
      <c r="J2893" s="17" t="str">
        <f>INDEX(Neighborhoods!$A:$C,MATCH(Places!$H2893,Neighborhoods!$A:$A,0),MATCH(Places!J$1,Neighborhoods!$1:$1,0))</f>
        <v>Bushwick</v>
      </c>
      <c r="K2893" s="17" t="s">
        <v>1</v>
      </c>
      <c r="L2893" s="17" t="str">
        <f t="shared" si="180"/>
        <v>Yes</v>
      </c>
      <c r="M2893" s="17">
        <v>2</v>
      </c>
      <c r="N2893" s="17" t="str" cm="1">
        <f t="array" ref="N2893">_xlfn.IFS(M2893&lt;=2,"Small",M2893&lt;=5,"Medium",M2893&gt;5,"Large")</f>
        <v>Small</v>
      </c>
      <c r="O2893" s="65">
        <v>59</v>
      </c>
      <c r="P2893" s="87">
        <f t="shared" si="181"/>
        <v>0.03</v>
      </c>
      <c r="Q2893" s="68">
        <v>4.4000000000000004</v>
      </c>
      <c r="R2893" s="68" t="str" cm="1">
        <f t="array" ref="R2893">_xlfn.SWITCH(ROUND(Q2893,0),5,"Excellent",4,"Good",3,"Ok","Bad")</f>
        <v>Good</v>
      </c>
      <c r="S2893" s="17">
        <v>40</v>
      </c>
      <c r="T2893" s="17" t="str">
        <f t="shared" si="182"/>
        <v>No</v>
      </c>
      <c r="U2893" s="82">
        <v>42967</v>
      </c>
      <c r="V2893" s="82">
        <v>44039</v>
      </c>
      <c r="W2893" s="17">
        <v>202</v>
      </c>
      <c r="X2893" s="17" t="str">
        <f t="shared" si="183"/>
        <v>Active</v>
      </c>
      <c r="Y2893" s="17" t="s">
        <v>15616</v>
      </c>
      <c r="Z2893" s="17"/>
    </row>
    <row r="2894" spans="1:26" x14ac:dyDescent="0.25">
      <c r="A2894">
        <v>2893</v>
      </c>
      <c r="B2894" s="17" t="s">
        <v>2112</v>
      </c>
      <c r="C2894" s="17">
        <v>2741</v>
      </c>
      <c r="D2894" s="17" t="str">
        <f>INDEX(Hosts!$A:$O,MATCH(Places!$C2894,Hosts!$A:$A,0),MATCH(Places!D$1,Hosts!$1:$1,0))</f>
        <v>Within a few hours</v>
      </c>
      <c r="E2894" s="87">
        <f>INDEX(Hosts!$A:$O,MATCH(Places!$C2894,Hosts!$A:$A,0),MATCH(Places!E$1,Hosts!$1:$1,0))</f>
        <v>1</v>
      </c>
      <c r="F2894" s="87">
        <f>INDEX(Hosts!$A:$O,MATCH(Places!$C2894,Hosts!$A:$A,0),MATCH(Places!F$1,Hosts!$1:$1,0))</f>
        <v>1</v>
      </c>
      <c r="G2894" s="17" t="str">
        <f>INDEX(Hosts!$A:$O,MATCH(Places!$C2894,Hosts!$A:$A,0),MATCH(Places!G$1,Hosts!$1:$1,0))</f>
        <v>No</v>
      </c>
      <c r="H2894" s="17">
        <v>16</v>
      </c>
      <c r="I2894" s="17" t="str">
        <f>INDEX(Neighborhoods!$A:$C,MATCH(Places!$H2894,Neighborhoods!$A:$A,0),MATCH(Places!I$1,Neighborhoods!$1:$1,0))</f>
        <v>Manhattan</v>
      </c>
      <c r="J2894" s="17" t="str">
        <f>INDEX(Neighborhoods!$A:$C,MATCH(Places!$H2894,Neighborhoods!$A:$A,0),MATCH(Places!J$1,Neighborhoods!$1:$1,0))</f>
        <v>Harlem</v>
      </c>
      <c r="K2894" s="17" t="s">
        <v>1</v>
      </c>
      <c r="L2894" s="17" t="str">
        <f t="shared" si="180"/>
        <v>Yes</v>
      </c>
      <c r="M2894" s="17">
        <v>2</v>
      </c>
      <c r="N2894" s="17" t="str" cm="1">
        <f t="array" ref="N2894">_xlfn.IFS(M2894&lt;=2,"Small",M2894&lt;=5,"Medium",M2894&gt;5,"Large")</f>
        <v>Small</v>
      </c>
      <c r="O2894" s="65">
        <v>45</v>
      </c>
      <c r="P2894" s="87">
        <f t="shared" si="181"/>
        <v>0.03</v>
      </c>
      <c r="Q2894" s="68">
        <v>4</v>
      </c>
      <c r="R2894" s="68" t="str" cm="1">
        <f t="array" ref="R2894">_xlfn.SWITCH(ROUND(Q2894,0),5,"Excellent",4,"Good",3,"Ok","Bad")</f>
        <v>Good</v>
      </c>
      <c r="S2894" s="17">
        <v>3</v>
      </c>
      <c r="T2894" s="17" t="str">
        <f t="shared" si="182"/>
        <v>No</v>
      </c>
      <c r="U2894" s="82">
        <v>42947</v>
      </c>
      <c r="V2894" s="82">
        <v>42963</v>
      </c>
      <c r="W2894" s="17">
        <v>0</v>
      </c>
      <c r="X2894" s="17" t="str">
        <f t="shared" si="183"/>
        <v>Inactive</v>
      </c>
      <c r="Y2894" s="17" t="s">
        <v>15615</v>
      </c>
      <c r="Z2894" s="17"/>
    </row>
    <row r="2895" spans="1:26" x14ac:dyDescent="0.25">
      <c r="A2895">
        <v>2894</v>
      </c>
      <c r="B2895" s="17" t="s">
        <v>2113</v>
      </c>
      <c r="C2895" s="17">
        <v>3302</v>
      </c>
      <c r="D2895" s="17" t="str">
        <f>INDEX(Hosts!$A:$O,MATCH(Places!$C2895,Hosts!$A:$A,0),MATCH(Places!D$1,Hosts!$1:$1,0))</f>
        <v>Within a few hours</v>
      </c>
      <c r="E2895" s="87">
        <f>INDEX(Hosts!$A:$O,MATCH(Places!$C2895,Hosts!$A:$A,0),MATCH(Places!E$1,Hosts!$1:$1,0))</f>
        <v>1</v>
      </c>
      <c r="F2895" s="87">
        <f>INDEX(Hosts!$A:$O,MATCH(Places!$C2895,Hosts!$A:$A,0),MATCH(Places!F$1,Hosts!$1:$1,0))</f>
        <v>0.88</v>
      </c>
      <c r="G2895" s="17" t="str">
        <f>INDEX(Hosts!$A:$O,MATCH(Places!$C2895,Hosts!$A:$A,0),MATCH(Places!G$1,Hosts!$1:$1,0))</f>
        <v>No</v>
      </c>
      <c r="H2895" s="17">
        <v>14</v>
      </c>
      <c r="I2895" s="17" t="str">
        <f>INDEX(Neighborhoods!$A:$C,MATCH(Places!$H2895,Neighborhoods!$A:$A,0),MATCH(Places!I$1,Neighborhoods!$1:$1,0))</f>
        <v>Manhattan</v>
      </c>
      <c r="J2895" s="17" t="str">
        <f>INDEX(Neighborhoods!$A:$C,MATCH(Places!$H2895,Neighborhoods!$A:$A,0),MATCH(Places!J$1,Neighborhoods!$1:$1,0))</f>
        <v>East Harlem</v>
      </c>
      <c r="K2895" s="17" t="s">
        <v>1</v>
      </c>
      <c r="L2895" s="17" t="str">
        <f t="shared" si="180"/>
        <v>Yes</v>
      </c>
      <c r="M2895" s="17">
        <v>1</v>
      </c>
      <c r="N2895" s="17" t="str" cm="1">
        <f t="array" ref="N2895">_xlfn.IFS(M2895&lt;=2,"Small",M2895&lt;=5,"Medium",M2895&gt;5,"Large")</f>
        <v>Small</v>
      </c>
      <c r="O2895" s="65">
        <v>40</v>
      </c>
      <c r="P2895" s="87">
        <f t="shared" si="181"/>
        <v>0.03</v>
      </c>
      <c r="Q2895" s="68">
        <v>4.75</v>
      </c>
      <c r="R2895" s="68" t="str" cm="1">
        <f t="array" ref="R2895">_xlfn.SWITCH(ROUND(Q2895,0),5,"Excellent",4,"Good",3,"Ok","Bad")</f>
        <v>Excellent</v>
      </c>
      <c r="S2895" s="17">
        <v>4</v>
      </c>
      <c r="T2895" s="17" t="str">
        <f t="shared" si="182"/>
        <v>No</v>
      </c>
      <c r="U2895" s="82">
        <v>43498</v>
      </c>
      <c r="V2895" s="82">
        <v>43841</v>
      </c>
      <c r="W2895" s="17">
        <v>242</v>
      </c>
      <c r="X2895" s="17" t="str">
        <f t="shared" si="183"/>
        <v>Active</v>
      </c>
      <c r="Y2895" s="17" t="s">
        <v>15615</v>
      </c>
      <c r="Z2895" s="17"/>
    </row>
    <row r="2896" spans="1:26" x14ac:dyDescent="0.25">
      <c r="A2896">
        <v>2895</v>
      </c>
      <c r="B2896" s="17" t="s">
        <v>15456</v>
      </c>
      <c r="C2896" s="17">
        <v>89</v>
      </c>
      <c r="D2896" s="17" t="str">
        <f>INDEX(Hosts!$A:$O,MATCH(Places!$C2896,Hosts!$A:$A,0),MATCH(Places!D$1,Hosts!$1:$1,0))</f>
        <v>Within an hour</v>
      </c>
      <c r="E2896" s="87">
        <f>INDEX(Hosts!$A:$O,MATCH(Places!$C2896,Hosts!$A:$A,0),MATCH(Places!E$1,Hosts!$1:$1,0))</f>
        <v>1</v>
      </c>
      <c r="F2896" s="87">
        <f>INDEX(Hosts!$A:$O,MATCH(Places!$C2896,Hosts!$A:$A,0),MATCH(Places!F$1,Hosts!$1:$1,0))</f>
        <v>0.77</v>
      </c>
      <c r="G2896" s="17" t="str">
        <f>INDEX(Hosts!$A:$O,MATCH(Places!$C2896,Hosts!$A:$A,0),MATCH(Places!G$1,Hosts!$1:$1,0))</f>
        <v>Yes</v>
      </c>
      <c r="H2896" s="17">
        <v>17</v>
      </c>
      <c r="I2896" s="17" t="str">
        <f>INDEX(Neighborhoods!$A:$C,MATCH(Places!$H2896,Neighborhoods!$A:$A,0),MATCH(Places!I$1,Neighborhoods!$1:$1,0))</f>
        <v>Manhattan</v>
      </c>
      <c r="J2896" s="17" t="str">
        <f>INDEX(Neighborhoods!$A:$C,MATCH(Places!$H2896,Neighborhoods!$A:$A,0),MATCH(Places!J$1,Neighborhoods!$1:$1,0))</f>
        <v>Hell's Kitchen</v>
      </c>
      <c r="K2896" s="17" t="s">
        <v>1</v>
      </c>
      <c r="L2896" s="17" t="str">
        <f t="shared" si="180"/>
        <v>Yes</v>
      </c>
      <c r="M2896" s="17">
        <v>1</v>
      </c>
      <c r="N2896" s="17" t="str" cm="1">
        <f t="array" ref="N2896">_xlfn.IFS(M2896&lt;=2,"Small",M2896&lt;=5,"Medium",M2896&gt;5,"Large")</f>
        <v>Small</v>
      </c>
      <c r="O2896" s="65">
        <v>134</v>
      </c>
      <c r="P2896" s="87">
        <f t="shared" si="181"/>
        <v>0.03</v>
      </c>
      <c r="Q2896" s="68">
        <v>4.83</v>
      </c>
      <c r="R2896" s="68" t="str" cm="1">
        <f t="array" ref="R2896">_xlfn.SWITCH(ROUND(Q2896,0),5,"Excellent",4,"Good",3,"Ok","Bad")</f>
        <v>Excellent</v>
      </c>
      <c r="S2896" s="17">
        <v>6</v>
      </c>
      <c r="T2896" s="17" t="str">
        <f t="shared" si="182"/>
        <v>No</v>
      </c>
      <c r="U2896" s="82">
        <v>43172</v>
      </c>
      <c r="V2896" s="82">
        <v>43828</v>
      </c>
      <c r="W2896" s="17">
        <v>359</v>
      </c>
      <c r="X2896" s="17" t="str">
        <f t="shared" si="183"/>
        <v>Active</v>
      </c>
      <c r="Y2896" s="17" t="s">
        <v>15615</v>
      </c>
      <c r="Z2896" s="17"/>
    </row>
    <row r="2897" spans="1:26" x14ac:dyDescent="0.25">
      <c r="A2897">
        <v>2896</v>
      </c>
      <c r="B2897" s="17" t="s">
        <v>2114</v>
      </c>
      <c r="C2897" s="17">
        <v>3006</v>
      </c>
      <c r="D2897" s="17" t="str">
        <f>INDEX(Hosts!$A:$O,MATCH(Places!$C2897,Hosts!$A:$A,0),MATCH(Places!D$1,Hosts!$1:$1,0))</f>
        <v>Within an hour</v>
      </c>
      <c r="E2897" s="87">
        <f>INDEX(Hosts!$A:$O,MATCH(Places!$C2897,Hosts!$A:$A,0),MATCH(Places!E$1,Hosts!$1:$1,0))</f>
        <v>1</v>
      </c>
      <c r="F2897" s="87">
        <f>INDEX(Hosts!$A:$O,MATCH(Places!$C2897,Hosts!$A:$A,0),MATCH(Places!F$1,Hosts!$1:$1,0))</f>
        <v>0.95</v>
      </c>
      <c r="G2897" s="17" t="str">
        <f>INDEX(Hosts!$A:$O,MATCH(Places!$C2897,Hosts!$A:$A,0),MATCH(Places!G$1,Hosts!$1:$1,0))</f>
        <v>Yes</v>
      </c>
      <c r="H2897" s="17">
        <v>7</v>
      </c>
      <c r="I2897" s="17" t="str">
        <f>INDEX(Neighborhoods!$A:$C,MATCH(Places!$H2897,Neighborhoods!$A:$A,0),MATCH(Places!I$1,Neighborhoods!$1:$1,0))</f>
        <v>Brooklyn</v>
      </c>
      <c r="J2897" s="17" t="str">
        <f>INDEX(Neighborhoods!$A:$C,MATCH(Places!$H2897,Neighborhoods!$A:$A,0),MATCH(Places!J$1,Neighborhoods!$1:$1,0))</f>
        <v>Bedford-Stuyvesant</v>
      </c>
      <c r="K2897" s="17" t="s">
        <v>11822</v>
      </c>
      <c r="L2897" s="17" t="str">
        <f t="shared" si="180"/>
        <v>No</v>
      </c>
      <c r="M2897" s="17">
        <v>4</v>
      </c>
      <c r="N2897" s="17" t="str" cm="1">
        <f t="array" ref="N2897">_xlfn.IFS(M2897&lt;=2,"Small",M2897&lt;=5,"Medium",M2897&gt;5,"Large")</f>
        <v>Medium</v>
      </c>
      <c r="O2897" s="65">
        <v>82</v>
      </c>
      <c r="P2897" s="87">
        <f t="shared" si="181"/>
        <v>0.03</v>
      </c>
      <c r="Q2897" s="68">
        <v>4.9800000000000004</v>
      </c>
      <c r="R2897" s="68" t="str" cm="1">
        <f t="array" ref="R2897">_xlfn.SWITCH(ROUND(Q2897,0),5,"Excellent",4,"Good",3,"Ok","Bad")</f>
        <v>Excellent</v>
      </c>
      <c r="S2897" s="17">
        <v>110</v>
      </c>
      <c r="T2897" s="17" t="str">
        <f t="shared" si="182"/>
        <v>Yes</v>
      </c>
      <c r="U2897" s="82">
        <v>42961</v>
      </c>
      <c r="V2897" s="82">
        <v>44048</v>
      </c>
      <c r="W2897" s="17">
        <v>231</v>
      </c>
      <c r="X2897" s="17" t="str">
        <f t="shared" si="183"/>
        <v>Active</v>
      </c>
      <c r="Y2897" s="17" t="s">
        <v>15615</v>
      </c>
      <c r="Z2897" s="17"/>
    </row>
    <row r="2898" spans="1:26" x14ac:dyDescent="0.25">
      <c r="A2898">
        <v>2897</v>
      </c>
      <c r="B2898" s="17" t="s">
        <v>1476</v>
      </c>
      <c r="C2898" s="17">
        <v>2919</v>
      </c>
      <c r="D2898" s="17" t="str">
        <f>INDEX(Hosts!$A:$O,MATCH(Places!$C2898,Hosts!$A:$A,0),MATCH(Places!D$1,Hosts!$1:$1,0))</f>
        <v>Within an hour</v>
      </c>
      <c r="E2898" s="87">
        <f>INDEX(Hosts!$A:$O,MATCH(Places!$C2898,Hosts!$A:$A,0),MATCH(Places!E$1,Hosts!$1:$1,0))</f>
        <v>1</v>
      </c>
      <c r="F2898" s="87">
        <f>INDEX(Hosts!$A:$O,MATCH(Places!$C2898,Hosts!$A:$A,0),MATCH(Places!F$1,Hosts!$1:$1,0))</f>
        <v>0.98</v>
      </c>
      <c r="G2898" s="17" t="str">
        <f>INDEX(Hosts!$A:$O,MATCH(Places!$C2898,Hosts!$A:$A,0),MATCH(Places!G$1,Hosts!$1:$1,0))</f>
        <v>No</v>
      </c>
      <c r="H2898" s="17">
        <v>7</v>
      </c>
      <c r="I2898" s="17" t="str">
        <f>INDEX(Neighborhoods!$A:$C,MATCH(Places!$H2898,Neighborhoods!$A:$A,0),MATCH(Places!I$1,Neighborhoods!$1:$1,0))</f>
        <v>Brooklyn</v>
      </c>
      <c r="J2898" s="17" t="str">
        <f>INDEX(Neighborhoods!$A:$C,MATCH(Places!$H2898,Neighborhoods!$A:$A,0),MATCH(Places!J$1,Neighborhoods!$1:$1,0))</f>
        <v>Bedford-Stuyvesant</v>
      </c>
      <c r="K2898" s="17" t="s">
        <v>11822</v>
      </c>
      <c r="L2898" s="17" t="str">
        <f t="shared" si="180"/>
        <v>No</v>
      </c>
      <c r="M2898" s="17">
        <v>3</v>
      </c>
      <c r="N2898" s="17" t="str" cm="1">
        <f t="array" ref="N2898">_xlfn.IFS(M2898&lt;=2,"Small",M2898&lt;=5,"Medium",M2898&gt;5,"Large")</f>
        <v>Medium</v>
      </c>
      <c r="O2898" s="65">
        <v>135</v>
      </c>
      <c r="P2898" s="87">
        <f t="shared" si="181"/>
        <v>0.03</v>
      </c>
      <c r="Q2898" s="68">
        <v>4.74</v>
      </c>
      <c r="R2898" s="68" t="str" cm="1">
        <f t="array" ref="R2898">_xlfn.SWITCH(ROUND(Q2898,0),5,"Excellent",4,"Good",3,"Ok","Bad")</f>
        <v>Excellent</v>
      </c>
      <c r="S2898" s="17">
        <v>89</v>
      </c>
      <c r="T2898" s="17" t="str">
        <f t="shared" si="182"/>
        <v>No</v>
      </c>
      <c r="U2898" s="82">
        <v>42969</v>
      </c>
      <c r="V2898" s="82">
        <v>43901</v>
      </c>
      <c r="W2898" s="17">
        <v>340</v>
      </c>
      <c r="X2898" s="17" t="str">
        <f t="shared" si="183"/>
        <v>Active</v>
      </c>
      <c r="Y2898" s="17" t="s">
        <v>15616</v>
      </c>
      <c r="Z2898" s="17"/>
    </row>
    <row r="2899" spans="1:26" x14ac:dyDescent="0.25">
      <c r="A2899">
        <v>2898</v>
      </c>
      <c r="B2899" s="17" t="s">
        <v>2115</v>
      </c>
      <c r="C2899" s="17">
        <v>2238</v>
      </c>
      <c r="D2899" s="17" t="str">
        <f>INDEX(Hosts!$A:$O,MATCH(Places!$C2899,Hosts!$A:$A,0),MATCH(Places!D$1,Hosts!$1:$1,0))</f>
        <v>A few days or more</v>
      </c>
      <c r="E2899" s="87">
        <f>INDEX(Hosts!$A:$O,MATCH(Places!$C2899,Hosts!$A:$A,0),MATCH(Places!E$1,Hosts!$1:$1,0))</f>
        <v>0</v>
      </c>
      <c r="F2899" s="87">
        <f>INDEX(Hosts!$A:$O,MATCH(Places!$C2899,Hosts!$A:$A,0),MATCH(Places!F$1,Hosts!$1:$1,0))</f>
        <v>0.88</v>
      </c>
      <c r="G2899" s="17" t="str">
        <f>INDEX(Hosts!$A:$O,MATCH(Places!$C2899,Hosts!$A:$A,0),MATCH(Places!G$1,Hosts!$1:$1,0))</f>
        <v>No</v>
      </c>
      <c r="H2899" s="17">
        <v>8</v>
      </c>
      <c r="I2899" s="17" t="str">
        <f>INDEX(Neighborhoods!$A:$C,MATCH(Places!$H2899,Neighborhoods!$A:$A,0),MATCH(Places!I$1,Neighborhoods!$1:$1,0))</f>
        <v>Brooklyn</v>
      </c>
      <c r="J2899" s="17" t="str">
        <f>INDEX(Neighborhoods!$A:$C,MATCH(Places!$H2899,Neighborhoods!$A:$A,0),MATCH(Places!J$1,Neighborhoods!$1:$1,0))</f>
        <v>Bushwick</v>
      </c>
      <c r="K2899" s="17" t="s">
        <v>11822</v>
      </c>
      <c r="L2899" s="17" t="str">
        <f t="shared" si="180"/>
        <v>No</v>
      </c>
      <c r="M2899" s="17">
        <v>2</v>
      </c>
      <c r="N2899" s="17" t="str" cm="1">
        <f t="array" ref="N2899">_xlfn.IFS(M2899&lt;=2,"Small",M2899&lt;=5,"Medium",M2899&gt;5,"Large")</f>
        <v>Small</v>
      </c>
      <c r="O2899" s="65">
        <v>150</v>
      </c>
      <c r="P2899" s="87">
        <f t="shared" si="181"/>
        <v>0.03</v>
      </c>
      <c r="Q2899" s="68">
        <v>4.9800000000000004</v>
      </c>
      <c r="R2899" s="68" t="str" cm="1">
        <f t="array" ref="R2899">_xlfn.SWITCH(ROUND(Q2899,0),5,"Excellent",4,"Good",3,"Ok","Bad")</f>
        <v>Excellent</v>
      </c>
      <c r="S2899" s="17">
        <v>41</v>
      </c>
      <c r="T2899" s="17" t="str">
        <f t="shared" si="182"/>
        <v>No</v>
      </c>
      <c r="U2899" s="82">
        <v>43000</v>
      </c>
      <c r="V2899" s="82">
        <v>43900</v>
      </c>
      <c r="W2899" s="17">
        <v>0</v>
      </c>
      <c r="X2899" s="17" t="str">
        <f t="shared" si="183"/>
        <v>Inactive</v>
      </c>
      <c r="Y2899" s="17" t="s">
        <v>15615</v>
      </c>
      <c r="Z2899" s="17"/>
    </row>
    <row r="2900" spans="1:26" x14ac:dyDescent="0.25">
      <c r="A2900">
        <v>2899</v>
      </c>
      <c r="B2900" s="17" t="s">
        <v>2116</v>
      </c>
      <c r="C2900" s="17">
        <v>536</v>
      </c>
      <c r="D2900" s="17" t="str">
        <f>INDEX(Hosts!$A:$O,MATCH(Places!$C2900,Hosts!$A:$A,0),MATCH(Places!D$1,Hosts!$1:$1,0))</f>
        <v>Within a few hours</v>
      </c>
      <c r="E2900" s="87">
        <f>INDEX(Hosts!$A:$O,MATCH(Places!$C2900,Hosts!$A:$A,0),MATCH(Places!E$1,Hosts!$1:$1,0))</f>
        <v>0.88</v>
      </c>
      <c r="F2900" s="87">
        <f>INDEX(Hosts!$A:$O,MATCH(Places!$C2900,Hosts!$A:$A,0),MATCH(Places!F$1,Hosts!$1:$1,0))</f>
        <v>0.68</v>
      </c>
      <c r="G2900" s="17" t="str">
        <f>INDEX(Hosts!$A:$O,MATCH(Places!$C2900,Hosts!$A:$A,0),MATCH(Places!G$1,Hosts!$1:$1,0))</f>
        <v>No</v>
      </c>
      <c r="H2900" s="17">
        <v>7</v>
      </c>
      <c r="I2900" s="17" t="str">
        <f>INDEX(Neighborhoods!$A:$C,MATCH(Places!$H2900,Neighborhoods!$A:$A,0),MATCH(Places!I$1,Neighborhoods!$1:$1,0))</f>
        <v>Brooklyn</v>
      </c>
      <c r="J2900" s="17" t="str">
        <f>INDEX(Neighborhoods!$A:$C,MATCH(Places!$H2900,Neighborhoods!$A:$A,0),MATCH(Places!J$1,Neighborhoods!$1:$1,0))</f>
        <v>Bedford-Stuyvesant</v>
      </c>
      <c r="K2900" s="17" t="s">
        <v>11822</v>
      </c>
      <c r="L2900" s="17" t="str">
        <f t="shared" si="180"/>
        <v>No</v>
      </c>
      <c r="M2900" s="17">
        <v>4</v>
      </c>
      <c r="N2900" s="17" t="str" cm="1">
        <f t="array" ref="N2900">_xlfn.IFS(M2900&lt;=2,"Small",M2900&lt;=5,"Medium",M2900&gt;5,"Large")</f>
        <v>Medium</v>
      </c>
      <c r="O2900" s="65">
        <v>132</v>
      </c>
      <c r="P2900" s="87">
        <f t="shared" si="181"/>
        <v>0.03</v>
      </c>
      <c r="Q2900" s="68">
        <v>4.74</v>
      </c>
      <c r="R2900" s="68" t="str" cm="1">
        <f t="array" ref="R2900">_xlfn.SWITCH(ROUND(Q2900,0),5,"Excellent",4,"Good",3,"Ok","Bad")</f>
        <v>Excellent</v>
      </c>
      <c r="S2900" s="17">
        <v>62</v>
      </c>
      <c r="T2900" s="17" t="str">
        <f t="shared" si="182"/>
        <v>No</v>
      </c>
      <c r="U2900" s="82">
        <v>42964</v>
      </c>
      <c r="V2900" s="82">
        <v>43910</v>
      </c>
      <c r="W2900" s="17">
        <v>350</v>
      </c>
      <c r="X2900" s="17" t="str">
        <f t="shared" si="183"/>
        <v>Active</v>
      </c>
      <c r="Y2900" s="17" t="s">
        <v>15616</v>
      </c>
      <c r="Z2900" s="17"/>
    </row>
    <row r="2901" spans="1:26" x14ac:dyDescent="0.25">
      <c r="A2901">
        <v>2900</v>
      </c>
      <c r="B2901" s="17" t="s">
        <v>2117</v>
      </c>
      <c r="C2901" s="17">
        <v>3139</v>
      </c>
      <c r="D2901" s="17" t="str">
        <f>INDEX(Hosts!$A:$O,MATCH(Places!$C2901,Hosts!$A:$A,0),MATCH(Places!D$1,Hosts!$1:$1,0))</f>
        <v>Within an hour</v>
      </c>
      <c r="E2901" s="87">
        <f>INDEX(Hosts!$A:$O,MATCH(Places!$C2901,Hosts!$A:$A,0),MATCH(Places!E$1,Hosts!$1:$1,0))</f>
        <v>1</v>
      </c>
      <c r="F2901" s="87">
        <f>INDEX(Hosts!$A:$O,MATCH(Places!$C2901,Hosts!$A:$A,0),MATCH(Places!F$1,Hosts!$1:$1,0))</f>
        <v>0.98</v>
      </c>
      <c r="G2901" s="17" t="str">
        <f>INDEX(Hosts!$A:$O,MATCH(Places!$C2901,Hosts!$A:$A,0),MATCH(Places!G$1,Hosts!$1:$1,0))</f>
        <v>No</v>
      </c>
      <c r="H2901" s="17">
        <v>30</v>
      </c>
      <c r="I2901" s="17" t="str">
        <f>INDEX(Neighborhoods!$A:$C,MATCH(Places!$H2901,Neighborhoods!$A:$A,0),MATCH(Places!I$1,Neighborhoods!$1:$1,0))</f>
        <v>Staten Island</v>
      </c>
      <c r="J2901" s="17" t="str">
        <f>INDEX(Neighborhoods!$A:$C,MATCH(Places!$H2901,Neighborhoods!$A:$A,0),MATCH(Places!J$1,Neighborhoods!$1:$1,0))</f>
        <v>Tompkinsville</v>
      </c>
      <c r="K2901" s="17" t="s">
        <v>1</v>
      </c>
      <c r="L2901" s="17" t="str">
        <f t="shared" si="180"/>
        <v>Yes</v>
      </c>
      <c r="M2901" s="17">
        <v>5</v>
      </c>
      <c r="N2901" s="17" t="str" cm="1">
        <f t="array" ref="N2901">_xlfn.IFS(M2901&lt;=2,"Small",M2901&lt;=5,"Medium",M2901&gt;5,"Large")</f>
        <v>Medium</v>
      </c>
      <c r="O2901" s="65">
        <v>61</v>
      </c>
      <c r="P2901" s="87">
        <f t="shared" si="181"/>
        <v>0.03</v>
      </c>
      <c r="Q2901" s="68">
        <v>4.84</v>
      </c>
      <c r="R2901" s="68" t="str" cm="1">
        <f t="array" ref="R2901">_xlfn.SWITCH(ROUND(Q2901,0),5,"Excellent",4,"Good",3,"Ok","Bad")</f>
        <v>Excellent</v>
      </c>
      <c r="S2901" s="17">
        <v>37</v>
      </c>
      <c r="T2901" s="17" t="str">
        <f t="shared" si="182"/>
        <v>No</v>
      </c>
      <c r="U2901" s="82">
        <v>42955</v>
      </c>
      <c r="V2901" s="82">
        <v>43833</v>
      </c>
      <c r="W2901" s="17">
        <v>350</v>
      </c>
      <c r="X2901" s="17" t="str">
        <f t="shared" si="183"/>
        <v>Active</v>
      </c>
      <c r="Y2901" s="17" t="s">
        <v>15616</v>
      </c>
      <c r="Z2901" s="17"/>
    </row>
    <row r="2902" spans="1:26" x14ac:dyDescent="0.25">
      <c r="A2902">
        <v>2901</v>
      </c>
      <c r="B2902" s="17" t="s">
        <v>2118</v>
      </c>
      <c r="C2902" s="17">
        <v>2624</v>
      </c>
      <c r="D2902" s="17" t="str">
        <f>INDEX(Hosts!$A:$O,MATCH(Places!$C2902,Hosts!$A:$A,0),MATCH(Places!D$1,Hosts!$1:$1,0))</f>
        <v>Within an hour</v>
      </c>
      <c r="E2902" s="87">
        <f>INDEX(Hosts!$A:$O,MATCH(Places!$C2902,Hosts!$A:$A,0),MATCH(Places!E$1,Hosts!$1:$1,0))</f>
        <v>1</v>
      </c>
      <c r="F2902" s="87">
        <f>INDEX(Hosts!$A:$O,MATCH(Places!$C2902,Hosts!$A:$A,0),MATCH(Places!F$1,Hosts!$1:$1,0))</f>
        <v>1</v>
      </c>
      <c r="G2902" s="17" t="str">
        <f>INDEX(Hosts!$A:$O,MATCH(Places!$C2902,Hosts!$A:$A,0),MATCH(Places!G$1,Hosts!$1:$1,0))</f>
        <v>No</v>
      </c>
      <c r="H2902" s="17">
        <v>9</v>
      </c>
      <c r="I2902" s="17" t="str">
        <f>INDEX(Neighborhoods!$A:$C,MATCH(Places!$H2902,Neighborhoods!$A:$A,0),MATCH(Places!I$1,Neighborhoods!$1:$1,0))</f>
        <v>Brooklyn</v>
      </c>
      <c r="J2902" s="17" t="str">
        <f>INDEX(Neighborhoods!$A:$C,MATCH(Places!$H2902,Neighborhoods!$A:$A,0),MATCH(Places!J$1,Neighborhoods!$1:$1,0))</f>
        <v>Crown Heights</v>
      </c>
      <c r="K2902" s="17" t="s">
        <v>11822</v>
      </c>
      <c r="L2902" s="17" t="str">
        <f t="shared" si="180"/>
        <v>No</v>
      </c>
      <c r="M2902" s="17">
        <v>4</v>
      </c>
      <c r="N2902" s="17" t="str" cm="1">
        <f t="array" ref="N2902">_xlfn.IFS(M2902&lt;=2,"Small",M2902&lt;=5,"Medium",M2902&gt;5,"Large")</f>
        <v>Medium</v>
      </c>
      <c r="O2902" s="65">
        <v>73</v>
      </c>
      <c r="P2902" s="87">
        <f t="shared" si="181"/>
        <v>0.03</v>
      </c>
      <c r="Q2902" s="68">
        <v>4.75</v>
      </c>
      <c r="R2902" s="68" t="str" cm="1">
        <f t="array" ref="R2902">_xlfn.SWITCH(ROUND(Q2902,0),5,"Excellent",4,"Good",3,"Ok","Bad")</f>
        <v>Excellent</v>
      </c>
      <c r="S2902" s="17">
        <v>8</v>
      </c>
      <c r="T2902" s="17" t="str">
        <f t="shared" si="182"/>
        <v>No</v>
      </c>
      <c r="U2902" s="82">
        <v>42941</v>
      </c>
      <c r="V2902" s="82">
        <v>43878</v>
      </c>
      <c r="W2902" s="17">
        <v>0</v>
      </c>
      <c r="X2902" s="17" t="str">
        <f t="shared" si="183"/>
        <v>Inactive</v>
      </c>
      <c r="Y2902" s="17" t="s">
        <v>15616</v>
      </c>
      <c r="Z2902" s="17"/>
    </row>
    <row r="2903" spans="1:26" x14ac:dyDescent="0.25">
      <c r="A2903">
        <v>2902</v>
      </c>
      <c r="B2903" s="17" t="s">
        <v>15138</v>
      </c>
      <c r="C2903" s="17">
        <v>3321</v>
      </c>
      <c r="D2903" s="17" t="str">
        <f>INDEX(Hosts!$A:$O,MATCH(Places!$C2903,Hosts!$A:$A,0),MATCH(Places!D$1,Hosts!$1:$1,0))</f>
        <v>Within an hour</v>
      </c>
      <c r="E2903" s="87">
        <f>INDEX(Hosts!$A:$O,MATCH(Places!$C2903,Hosts!$A:$A,0),MATCH(Places!E$1,Hosts!$1:$1,0))</f>
        <v>1</v>
      </c>
      <c r="F2903" s="87">
        <f>INDEX(Hosts!$A:$O,MATCH(Places!$C2903,Hosts!$A:$A,0),MATCH(Places!F$1,Hosts!$1:$1,0))</f>
        <v>0.93</v>
      </c>
      <c r="G2903" s="17" t="str">
        <f>INDEX(Hosts!$A:$O,MATCH(Places!$C2903,Hosts!$A:$A,0),MATCH(Places!G$1,Hosts!$1:$1,0))</f>
        <v>Yes</v>
      </c>
      <c r="H2903" s="17">
        <v>17</v>
      </c>
      <c r="I2903" s="17" t="str">
        <f>INDEX(Neighborhoods!$A:$C,MATCH(Places!$H2903,Neighborhoods!$A:$A,0),MATCH(Places!I$1,Neighborhoods!$1:$1,0))</f>
        <v>Manhattan</v>
      </c>
      <c r="J2903" s="17" t="str">
        <f>INDEX(Neighborhoods!$A:$C,MATCH(Places!$H2903,Neighborhoods!$A:$A,0),MATCH(Places!J$1,Neighborhoods!$1:$1,0))</f>
        <v>Hell's Kitchen</v>
      </c>
      <c r="K2903" s="17" t="s">
        <v>11822</v>
      </c>
      <c r="L2903" s="17" t="str">
        <f t="shared" si="180"/>
        <v>No</v>
      </c>
      <c r="M2903" s="17">
        <v>4</v>
      </c>
      <c r="N2903" s="17" t="str" cm="1">
        <f t="array" ref="N2903">_xlfn.IFS(M2903&lt;=2,"Small",M2903&lt;=5,"Medium",M2903&gt;5,"Large")</f>
        <v>Medium</v>
      </c>
      <c r="O2903" s="65">
        <v>220</v>
      </c>
      <c r="P2903" s="87">
        <f t="shared" si="181"/>
        <v>0.04</v>
      </c>
      <c r="Q2903" s="68">
        <v>4.82</v>
      </c>
      <c r="R2903" s="68" t="str" cm="1">
        <f t="array" ref="R2903">_xlfn.SWITCH(ROUND(Q2903,0),5,"Excellent",4,"Good",3,"Ok","Bad")</f>
        <v>Excellent</v>
      </c>
      <c r="S2903" s="17">
        <v>61</v>
      </c>
      <c r="T2903" s="17" t="str">
        <f t="shared" si="182"/>
        <v>No</v>
      </c>
      <c r="U2903" s="82">
        <v>42997</v>
      </c>
      <c r="V2903" s="82">
        <v>43906</v>
      </c>
      <c r="W2903" s="17">
        <v>179</v>
      </c>
      <c r="X2903" s="17" t="str">
        <f t="shared" si="183"/>
        <v>Active</v>
      </c>
      <c r="Y2903" s="17" t="s">
        <v>15615</v>
      </c>
      <c r="Z2903" s="17"/>
    </row>
    <row r="2904" spans="1:26" x14ac:dyDescent="0.25">
      <c r="A2904">
        <v>2903</v>
      </c>
      <c r="B2904" s="17" t="s">
        <v>14392</v>
      </c>
      <c r="C2904" s="17">
        <v>1787</v>
      </c>
      <c r="D2904" s="17" t="str">
        <f>INDEX(Hosts!$A:$O,MATCH(Places!$C2904,Hosts!$A:$A,0),MATCH(Places!D$1,Hosts!$1:$1,0))</f>
        <v>Within an hour</v>
      </c>
      <c r="E2904" s="87">
        <f>INDEX(Hosts!$A:$O,MATCH(Places!$C2904,Hosts!$A:$A,0),MATCH(Places!E$1,Hosts!$1:$1,0))</f>
        <v>1</v>
      </c>
      <c r="F2904" s="87">
        <f>INDEX(Hosts!$A:$O,MATCH(Places!$C2904,Hosts!$A:$A,0),MATCH(Places!F$1,Hosts!$1:$1,0))</f>
        <v>1</v>
      </c>
      <c r="G2904" s="17" t="str">
        <f>INDEX(Hosts!$A:$O,MATCH(Places!$C2904,Hosts!$A:$A,0),MATCH(Places!G$1,Hosts!$1:$1,0))</f>
        <v>Yes</v>
      </c>
      <c r="H2904" s="17">
        <v>8</v>
      </c>
      <c r="I2904" s="17" t="str">
        <f>INDEX(Neighborhoods!$A:$C,MATCH(Places!$H2904,Neighborhoods!$A:$A,0),MATCH(Places!I$1,Neighborhoods!$1:$1,0))</f>
        <v>Brooklyn</v>
      </c>
      <c r="J2904" s="17" t="str">
        <f>INDEX(Neighborhoods!$A:$C,MATCH(Places!$H2904,Neighborhoods!$A:$A,0),MATCH(Places!J$1,Neighborhoods!$1:$1,0))</f>
        <v>Bushwick</v>
      </c>
      <c r="K2904" s="17" t="s">
        <v>1</v>
      </c>
      <c r="L2904" s="17" t="str">
        <f t="shared" si="180"/>
        <v>Yes</v>
      </c>
      <c r="M2904" s="17">
        <v>2</v>
      </c>
      <c r="N2904" s="17" t="str" cm="1">
        <f t="array" ref="N2904">_xlfn.IFS(M2904&lt;=2,"Small",M2904&lt;=5,"Medium",M2904&gt;5,"Large")</f>
        <v>Small</v>
      </c>
      <c r="O2904" s="65">
        <v>31</v>
      </c>
      <c r="P2904" s="87">
        <f t="shared" si="181"/>
        <v>0.03</v>
      </c>
      <c r="Q2904" s="68">
        <v>4.9000000000000004</v>
      </c>
      <c r="R2904" s="68" t="str" cm="1">
        <f t="array" ref="R2904">_xlfn.SWITCH(ROUND(Q2904,0),5,"Excellent",4,"Good",3,"Ok","Bad")</f>
        <v>Excellent</v>
      </c>
      <c r="S2904" s="17">
        <v>39</v>
      </c>
      <c r="T2904" s="17" t="str">
        <f t="shared" si="182"/>
        <v>No</v>
      </c>
      <c r="U2904" s="82">
        <v>42946</v>
      </c>
      <c r="V2904" s="82">
        <v>44044</v>
      </c>
      <c r="W2904" s="17">
        <v>36</v>
      </c>
      <c r="X2904" s="17" t="str">
        <f t="shared" si="183"/>
        <v>Active</v>
      </c>
      <c r="Y2904" s="17" t="s">
        <v>15615</v>
      </c>
      <c r="Z2904" s="17"/>
    </row>
    <row r="2905" spans="1:26" x14ac:dyDescent="0.25">
      <c r="A2905">
        <v>2904</v>
      </c>
      <c r="B2905" s="17" t="s">
        <v>2119</v>
      </c>
      <c r="C2905" s="17">
        <v>3265</v>
      </c>
      <c r="D2905" s="17" t="str">
        <f>INDEX(Hosts!$A:$O,MATCH(Places!$C2905,Hosts!$A:$A,0),MATCH(Places!D$1,Hosts!$1:$1,0))</f>
        <v>Within a few hours</v>
      </c>
      <c r="E2905" s="87">
        <f>INDEX(Hosts!$A:$O,MATCH(Places!$C2905,Hosts!$A:$A,0),MATCH(Places!E$1,Hosts!$1:$1,0))</f>
        <v>1</v>
      </c>
      <c r="F2905" s="87">
        <f>INDEX(Hosts!$A:$O,MATCH(Places!$C2905,Hosts!$A:$A,0),MATCH(Places!F$1,Hosts!$1:$1,0))</f>
        <v>1</v>
      </c>
      <c r="G2905" s="17" t="str">
        <f>INDEX(Hosts!$A:$O,MATCH(Places!$C2905,Hosts!$A:$A,0),MATCH(Places!G$1,Hosts!$1:$1,0))</f>
        <v>Yes</v>
      </c>
      <c r="H2905" s="17">
        <v>17</v>
      </c>
      <c r="I2905" s="17" t="str">
        <f>INDEX(Neighborhoods!$A:$C,MATCH(Places!$H2905,Neighborhoods!$A:$A,0),MATCH(Places!I$1,Neighborhoods!$1:$1,0))</f>
        <v>Manhattan</v>
      </c>
      <c r="J2905" s="17" t="str">
        <f>INDEX(Neighborhoods!$A:$C,MATCH(Places!$H2905,Neighborhoods!$A:$A,0),MATCH(Places!J$1,Neighborhoods!$1:$1,0))</f>
        <v>Hell's Kitchen</v>
      </c>
      <c r="K2905" s="17" t="s">
        <v>11822</v>
      </c>
      <c r="L2905" s="17" t="str">
        <f t="shared" si="180"/>
        <v>No</v>
      </c>
      <c r="M2905" s="17">
        <v>3</v>
      </c>
      <c r="N2905" s="17" t="str" cm="1">
        <f t="array" ref="N2905">_xlfn.IFS(M2905&lt;=2,"Small",M2905&lt;=5,"Medium",M2905&gt;5,"Large")</f>
        <v>Medium</v>
      </c>
      <c r="O2905" s="65">
        <v>235</v>
      </c>
      <c r="P2905" s="87">
        <f t="shared" si="181"/>
        <v>0.04</v>
      </c>
      <c r="Q2905" s="68">
        <v>4.9800000000000004</v>
      </c>
      <c r="R2905" s="68" t="str" cm="1">
        <f t="array" ref="R2905">_xlfn.SWITCH(ROUND(Q2905,0),5,"Excellent",4,"Good",3,"Ok","Bad")</f>
        <v>Excellent</v>
      </c>
      <c r="S2905" s="17">
        <v>123</v>
      </c>
      <c r="T2905" s="17" t="str">
        <f t="shared" si="182"/>
        <v>Yes</v>
      </c>
      <c r="U2905" s="82">
        <v>42987</v>
      </c>
      <c r="V2905" s="82">
        <v>43902</v>
      </c>
      <c r="W2905" s="17">
        <v>161</v>
      </c>
      <c r="X2905" s="17" t="str">
        <f t="shared" si="183"/>
        <v>Active</v>
      </c>
      <c r="Y2905" s="17" t="s">
        <v>15615</v>
      </c>
      <c r="Z2905" s="17"/>
    </row>
    <row r="2906" spans="1:26" x14ac:dyDescent="0.25">
      <c r="A2906">
        <v>2905</v>
      </c>
      <c r="B2906" s="17" t="s">
        <v>14187</v>
      </c>
      <c r="C2906" s="17">
        <v>2113</v>
      </c>
      <c r="D2906" s="17" t="str">
        <f>INDEX(Hosts!$A:$O,MATCH(Places!$C2906,Hosts!$A:$A,0),MATCH(Places!D$1,Hosts!$1:$1,0))</f>
        <v>Within an hour</v>
      </c>
      <c r="E2906" s="87">
        <f>INDEX(Hosts!$A:$O,MATCH(Places!$C2906,Hosts!$A:$A,0),MATCH(Places!E$1,Hosts!$1:$1,0))</f>
        <v>1</v>
      </c>
      <c r="F2906" s="87">
        <f>INDEX(Hosts!$A:$O,MATCH(Places!$C2906,Hosts!$A:$A,0),MATCH(Places!F$1,Hosts!$1:$1,0))</f>
        <v>0.92</v>
      </c>
      <c r="G2906" s="17" t="str">
        <f>INDEX(Hosts!$A:$O,MATCH(Places!$C2906,Hosts!$A:$A,0),MATCH(Places!G$1,Hosts!$1:$1,0))</f>
        <v>Yes</v>
      </c>
      <c r="H2906" s="17">
        <v>20</v>
      </c>
      <c r="I2906" s="17" t="str">
        <f>INDEX(Neighborhoods!$A:$C,MATCH(Places!$H2906,Neighborhoods!$A:$A,0),MATCH(Places!I$1,Neighborhoods!$1:$1,0))</f>
        <v>Manhattan</v>
      </c>
      <c r="J2906" s="17" t="str">
        <f>INDEX(Neighborhoods!$A:$C,MATCH(Places!$H2906,Neighborhoods!$A:$A,0),MATCH(Places!J$1,Neighborhoods!$1:$1,0))</f>
        <v>Upper West Side</v>
      </c>
      <c r="K2906" s="17" t="s">
        <v>11822</v>
      </c>
      <c r="L2906" s="17" t="str">
        <f t="shared" si="180"/>
        <v>No</v>
      </c>
      <c r="M2906" s="17">
        <v>2</v>
      </c>
      <c r="N2906" s="17" t="str" cm="1">
        <f t="array" ref="N2906">_xlfn.IFS(M2906&lt;=2,"Small",M2906&lt;=5,"Medium",M2906&gt;5,"Large")</f>
        <v>Small</v>
      </c>
      <c r="O2906" s="65">
        <v>495</v>
      </c>
      <c r="P2906" s="87">
        <f t="shared" si="181"/>
        <v>0.04</v>
      </c>
      <c r="Q2906" s="68">
        <v>5</v>
      </c>
      <c r="R2906" s="68" t="str" cm="1">
        <f t="array" ref="R2906">_xlfn.SWITCH(ROUND(Q2906,0),5,"Excellent",4,"Good",3,"Ok","Bad")</f>
        <v>Excellent</v>
      </c>
      <c r="S2906" s="17">
        <v>8</v>
      </c>
      <c r="T2906" s="17" t="str">
        <f t="shared" si="182"/>
        <v>No</v>
      </c>
      <c r="U2906" s="82">
        <v>42995</v>
      </c>
      <c r="V2906" s="82">
        <v>43464</v>
      </c>
      <c r="W2906" s="17">
        <v>89</v>
      </c>
      <c r="X2906" s="17" t="str">
        <f t="shared" si="183"/>
        <v>Active</v>
      </c>
      <c r="Y2906" s="17" t="s">
        <v>15615</v>
      </c>
      <c r="Z2906" s="17"/>
    </row>
    <row r="2907" spans="1:26" x14ac:dyDescent="0.25">
      <c r="A2907">
        <v>2906</v>
      </c>
      <c r="B2907" s="17" t="s">
        <v>15083</v>
      </c>
      <c r="C2907" s="17">
        <v>2856</v>
      </c>
      <c r="D2907" s="17" t="str">
        <f>INDEX(Hosts!$A:$O,MATCH(Places!$C2907,Hosts!$A:$A,0),MATCH(Places!D$1,Hosts!$1:$1,0))</f>
        <v>Within an hour</v>
      </c>
      <c r="E2907" s="87">
        <f>INDEX(Hosts!$A:$O,MATCH(Places!$C2907,Hosts!$A:$A,0),MATCH(Places!E$1,Hosts!$1:$1,0))</f>
        <v>1</v>
      </c>
      <c r="F2907" s="87">
        <f>INDEX(Hosts!$A:$O,MATCH(Places!$C2907,Hosts!$A:$A,0),MATCH(Places!F$1,Hosts!$1:$1,0))</f>
        <v>0.99</v>
      </c>
      <c r="G2907" s="17" t="str">
        <f>INDEX(Hosts!$A:$O,MATCH(Places!$C2907,Hosts!$A:$A,0),MATCH(Places!G$1,Hosts!$1:$1,0))</f>
        <v>No</v>
      </c>
      <c r="H2907" s="17">
        <v>9</v>
      </c>
      <c r="I2907" s="17" t="str">
        <f>INDEX(Neighborhoods!$A:$C,MATCH(Places!$H2907,Neighborhoods!$A:$A,0),MATCH(Places!I$1,Neighborhoods!$1:$1,0))</f>
        <v>Brooklyn</v>
      </c>
      <c r="J2907" s="17" t="str">
        <f>INDEX(Neighborhoods!$A:$C,MATCH(Places!$H2907,Neighborhoods!$A:$A,0),MATCH(Places!J$1,Neighborhoods!$1:$1,0))</f>
        <v>Crown Heights</v>
      </c>
      <c r="K2907" s="17" t="s">
        <v>11822</v>
      </c>
      <c r="L2907" s="17" t="str">
        <f t="shared" si="180"/>
        <v>No</v>
      </c>
      <c r="M2907" s="17">
        <v>5</v>
      </c>
      <c r="N2907" s="17" t="str" cm="1">
        <f t="array" ref="N2907">_xlfn.IFS(M2907&lt;=2,"Small",M2907&lt;=5,"Medium",M2907&gt;5,"Large")</f>
        <v>Medium</v>
      </c>
      <c r="O2907" s="65">
        <v>99</v>
      </c>
      <c r="P2907" s="87">
        <f t="shared" si="181"/>
        <v>0.03</v>
      </c>
      <c r="Q2907" s="68">
        <v>4.66</v>
      </c>
      <c r="R2907" s="68" t="str" cm="1">
        <f t="array" ref="R2907">_xlfn.SWITCH(ROUND(Q2907,0),5,"Excellent",4,"Good",3,"Ok","Bad")</f>
        <v>Excellent</v>
      </c>
      <c r="S2907" s="17">
        <v>53</v>
      </c>
      <c r="T2907" s="17" t="str">
        <f t="shared" si="182"/>
        <v>No</v>
      </c>
      <c r="U2907" s="82">
        <v>42974</v>
      </c>
      <c r="V2907" s="82">
        <v>44042</v>
      </c>
      <c r="W2907" s="17">
        <v>90</v>
      </c>
      <c r="X2907" s="17" t="str">
        <f t="shared" si="183"/>
        <v>Active</v>
      </c>
      <c r="Y2907" s="17" t="s">
        <v>15616</v>
      </c>
      <c r="Z2907" s="17"/>
    </row>
    <row r="2908" spans="1:26" x14ac:dyDescent="0.25">
      <c r="A2908">
        <v>2907</v>
      </c>
      <c r="B2908" s="17" t="s">
        <v>2120</v>
      </c>
      <c r="C2908" s="17">
        <v>2856</v>
      </c>
      <c r="D2908" s="17" t="str">
        <f>INDEX(Hosts!$A:$O,MATCH(Places!$C2908,Hosts!$A:$A,0),MATCH(Places!D$1,Hosts!$1:$1,0))</f>
        <v>Within an hour</v>
      </c>
      <c r="E2908" s="87">
        <f>INDEX(Hosts!$A:$O,MATCH(Places!$C2908,Hosts!$A:$A,0),MATCH(Places!E$1,Hosts!$1:$1,0))</f>
        <v>1</v>
      </c>
      <c r="F2908" s="87">
        <f>INDEX(Hosts!$A:$O,MATCH(Places!$C2908,Hosts!$A:$A,0),MATCH(Places!F$1,Hosts!$1:$1,0))</f>
        <v>0.99</v>
      </c>
      <c r="G2908" s="17" t="str">
        <f>INDEX(Hosts!$A:$O,MATCH(Places!$C2908,Hosts!$A:$A,0),MATCH(Places!G$1,Hosts!$1:$1,0))</f>
        <v>No</v>
      </c>
      <c r="H2908" s="17">
        <v>9</v>
      </c>
      <c r="I2908" s="17" t="str">
        <f>INDEX(Neighborhoods!$A:$C,MATCH(Places!$H2908,Neighborhoods!$A:$A,0),MATCH(Places!I$1,Neighborhoods!$1:$1,0))</f>
        <v>Brooklyn</v>
      </c>
      <c r="J2908" s="17" t="str">
        <f>INDEX(Neighborhoods!$A:$C,MATCH(Places!$H2908,Neighborhoods!$A:$A,0),MATCH(Places!J$1,Neighborhoods!$1:$1,0))</f>
        <v>Crown Heights</v>
      </c>
      <c r="K2908" s="17" t="s">
        <v>11822</v>
      </c>
      <c r="L2908" s="17" t="str">
        <f t="shared" si="180"/>
        <v>No</v>
      </c>
      <c r="M2908" s="17">
        <v>10</v>
      </c>
      <c r="N2908" s="17" t="str" cm="1">
        <f t="array" ref="N2908">_xlfn.IFS(M2908&lt;=2,"Small",M2908&lt;=5,"Medium",M2908&gt;5,"Large")</f>
        <v>Large</v>
      </c>
      <c r="O2908" s="65">
        <v>199</v>
      </c>
      <c r="P2908" s="87">
        <f t="shared" si="181"/>
        <v>0.03</v>
      </c>
      <c r="Q2908" s="68">
        <v>5</v>
      </c>
      <c r="R2908" s="68" t="str" cm="1">
        <f t="array" ref="R2908">_xlfn.SWITCH(ROUND(Q2908,0),5,"Excellent",4,"Good",3,"Ok","Bad")</f>
        <v>Excellent</v>
      </c>
      <c r="S2908" s="17">
        <v>5</v>
      </c>
      <c r="T2908" s="17" t="str">
        <f t="shared" si="182"/>
        <v>No</v>
      </c>
      <c r="U2908" s="82">
        <v>43296</v>
      </c>
      <c r="V2908" s="82">
        <v>43625</v>
      </c>
      <c r="W2908" s="17">
        <v>84</v>
      </c>
      <c r="X2908" s="17" t="str">
        <f t="shared" si="183"/>
        <v>Active</v>
      </c>
      <c r="Y2908" s="17" t="s">
        <v>15616</v>
      </c>
      <c r="Z2908" s="17"/>
    </row>
    <row r="2909" spans="1:26" x14ac:dyDescent="0.25">
      <c r="A2909">
        <v>2908</v>
      </c>
      <c r="B2909" s="17" t="s">
        <v>2121</v>
      </c>
      <c r="C2909" s="17">
        <v>2152</v>
      </c>
      <c r="D2909" s="17" t="str">
        <f>INDEX(Hosts!$A:$O,MATCH(Places!$C2909,Hosts!$A:$A,0),MATCH(Places!D$1,Hosts!$1:$1,0))</f>
        <v>Within an hour</v>
      </c>
      <c r="E2909" s="87">
        <f>INDEX(Hosts!$A:$O,MATCH(Places!$C2909,Hosts!$A:$A,0),MATCH(Places!E$1,Hosts!$1:$1,0))</f>
        <v>1</v>
      </c>
      <c r="F2909" s="87">
        <f>INDEX(Hosts!$A:$O,MATCH(Places!$C2909,Hosts!$A:$A,0),MATCH(Places!F$1,Hosts!$1:$1,0))</f>
        <v>1</v>
      </c>
      <c r="G2909" s="17" t="str">
        <f>INDEX(Hosts!$A:$O,MATCH(Places!$C2909,Hosts!$A:$A,0),MATCH(Places!G$1,Hosts!$1:$1,0))</f>
        <v>No</v>
      </c>
      <c r="H2909" s="17">
        <v>7</v>
      </c>
      <c r="I2909" s="17" t="str">
        <f>INDEX(Neighborhoods!$A:$C,MATCH(Places!$H2909,Neighborhoods!$A:$A,0),MATCH(Places!I$1,Neighborhoods!$1:$1,0))</f>
        <v>Brooklyn</v>
      </c>
      <c r="J2909" s="17" t="str">
        <f>INDEX(Neighborhoods!$A:$C,MATCH(Places!$H2909,Neighborhoods!$A:$A,0),MATCH(Places!J$1,Neighborhoods!$1:$1,0))</f>
        <v>Bedford-Stuyvesant</v>
      </c>
      <c r="K2909" s="17" t="s">
        <v>11822</v>
      </c>
      <c r="L2909" s="17" t="str">
        <f t="shared" si="180"/>
        <v>No</v>
      </c>
      <c r="M2909" s="17">
        <v>5</v>
      </c>
      <c r="N2909" s="17" t="str" cm="1">
        <f t="array" ref="N2909">_xlfn.IFS(M2909&lt;=2,"Small",M2909&lt;=5,"Medium",M2909&gt;5,"Large")</f>
        <v>Medium</v>
      </c>
      <c r="O2909" s="65">
        <v>140</v>
      </c>
      <c r="P2909" s="87">
        <f t="shared" si="181"/>
        <v>0.03</v>
      </c>
      <c r="Q2909" s="68">
        <v>5</v>
      </c>
      <c r="R2909" s="68" t="str" cm="1">
        <f t="array" ref="R2909">_xlfn.SWITCH(ROUND(Q2909,0),5,"Excellent",4,"Good",3,"Ok","Bad")</f>
        <v>Excellent</v>
      </c>
      <c r="S2909" s="17">
        <v>26</v>
      </c>
      <c r="T2909" s="17" t="str">
        <f t="shared" si="182"/>
        <v>No</v>
      </c>
      <c r="U2909" s="82">
        <v>43005</v>
      </c>
      <c r="V2909" s="82">
        <v>43831</v>
      </c>
      <c r="W2909" s="17">
        <v>163</v>
      </c>
      <c r="X2909" s="17" t="str">
        <f t="shared" si="183"/>
        <v>Active</v>
      </c>
      <c r="Y2909" s="17" t="s">
        <v>15615</v>
      </c>
      <c r="Z2909" s="17"/>
    </row>
    <row r="2910" spans="1:26" x14ac:dyDescent="0.25">
      <c r="A2910">
        <v>2909</v>
      </c>
      <c r="B2910" s="17" t="s">
        <v>2122</v>
      </c>
      <c r="C2910" s="17">
        <v>2585</v>
      </c>
      <c r="D2910" s="17" t="str">
        <f>INDEX(Hosts!$A:$O,MATCH(Places!$C2910,Hosts!$A:$A,0),MATCH(Places!D$1,Hosts!$1:$1,0))</f>
        <v>Within a day</v>
      </c>
      <c r="E2910" s="87">
        <f>INDEX(Hosts!$A:$O,MATCH(Places!$C2910,Hosts!$A:$A,0),MATCH(Places!E$1,Hosts!$1:$1,0))</f>
        <v>0.67</v>
      </c>
      <c r="F2910" s="87">
        <f>INDEX(Hosts!$A:$O,MATCH(Places!$C2910,Hosts!$A:$A,0),MATCH(Places!F$1,Hosts!$1:$1,0))</f>
        <v>0.75</v>
      </c>
      <c r="G2910" s="17" t="str">
        <f>INDEX(Hosts!$A:$O,MATCH(Places!$C2910,Hosts!$A:$A,0),MATCH(Places!G$1,Hosts!$1:$1,0))</f>
        <v>No</v>
      </c>
      <c r="H2910" s="17">
        <v>17</v>
      </c>
      <c r="I2910" s="17" t="str">
        <f>INDEX(Neighborhoods!$A:$C,MATCH(Places!$H2910,Neighborhoods!$A:$A,0),MATCH(Places!I$1,Neighborhoods!$1:$1,0))</f>
        <v>Manhattan</v>
      </c>
      <c r="J2910" s="17" t="str">
        <f>INDEX(Neighborhoods!$A:$C,MATCH(Places!$H2910,Neighborhoods!$A:$A,0),MATCH(Places!J$1,Neighborhoods!$1:$1,0))</f>
        <v>Hell's Kitchen</v>
      </c>
      <c r="K2910" s="17" t="s">
        <v>11822</v>
      </c>
      <c r="L2910" s="17" t="str">
        <f t="shared" si="180"/>
        <v>No</v>
      </c>
      <c r="M2910" s="17">
        <v>5</v>
      </c>
      <c r="N2910" s="17" t="str" cm="1">
        <f t="array" ref="N2910">_xlfn.IFS(M2910&lt;=2,"Small",M2910&lt;=5,"Medium",M2910&gt;5,"Large")</f>
        <v>Medium</v>
      </c>
      <c r="O2910" s="65">
        <v>90</v>
      </c>
      <c r="P2910" s="87">
        <f t="shared" si="181"/>
        <v>0.03</v>
      </c>
      <c r="Q2910" s="68">
        <v>4.67</v>
      </c>
      <c r="R2910" s="68" t="str" cm="1">
        <f t="array" ref="R2910">_xlfn.SWITCH(ROUND(Q2910,0),5,"Excellent",4,"Good",3,"Ok","Bad")</f>
        <v>Excellent</v>
      </c>
      <c r="S2910" s="17">
        <v>3</v>
      </c>
      <c r="T2910" s="17" t="str">
        <f t="shared" si="182"/>
        <v>No</v>
      </c>
      <c r="U2910" s="82">
        <v>42997</v>
      </c>
      <c r="V2910" s="82">
        <v>43832</v>
      </c>
      <c r="W2910" s="17">
        <v>335</v>
      </c>
      <c r="X2910" s="17" t="str">
        <f t="shared" si="183"/>
        <v>Active</v>
      </c>
      <c r="Y2910" s="17" t="s">
        <v>15615</v>
      </c>
      <c r="Z2910" s="17"/>
    </row>
    <row r="2911" spans="1:26" x14ac:dyDescent="0.25">
      <c r="A2911">
        <v>2910</v>
      </c>
      <c r="B2911" s="17" t="s">
        <v>14682</v>
      </c>
      <c r="C2911" s="17">
        <v>3322</v>
      </c>
      <c r="D2911" s="17" t="str">
        <f>INDEX(Hosts!$A:$O,MATCH(Places!$C2911,Hosts!$A:$A,0),MATCH(Places!D$1,Hosts!$1:$1,0))</f>
        <v>Within an hour</v>
      </c>
      <c r="E2911" s="87">
        <f>INDEX(Hosts!$A:$O,MATCH(Places!$C2911,Hosts!$A:$A,0),MATCH(Places!E$1,Hosts!$1:$1,0))</f>
        <v>1</v>
      </c>
      <c r="F2911" s="87">
        <f>INDEX(Hosts!$A:$O,MATCH(Places!$C2911,Hosts!$A:$A,0),MATCH(Places!F$1,Hosts!$1:$1,0))</f>
        <v>0.99</v>
      </c>
      <c r="G2911" s="17" t="str">
        <f>INDEX(Hosts!$A:$O,MATCH(Places!$C2911,Hosts!$A:$A,0),MATCH(Places!G$1,Hosts!$1:$1,0))</f>
        <v>Yes</v>
      </c>
      <c r="H2911" s="17">
        <v>4</v>
      </c>
      <c r="I2911" s="17" t="str">
        <f>INDEX(Neighborhoods!$A:$C,MATCH(Places!$H2911,Neighborhoods!$A:$A,0),MATCH(Places!I$1,Neighborhoods!$1:$1,0))</f>
        <v>Bronx</v>
      </c>
      <c r="J2911" s="17" t="str">
        <f>INDEX(Neighborhoods!$A:$C,MATCH(Places!$H2911,Neighborhoods!$A:$A,0),MATCH(Places!J$1,Neighborhoods!$1:$1,0))</f>
        <v>Mott Haven</v>
      </c>
      <c r="K2911" s="17" t="s">
        <v>1</v>
      </c>
      <c r="L2911" s="17" t="str">
        <f t="shared" si="180"/>
        <v>Yes</v>
      </c>
      <c r="M2911" s="17">
        <v>2</v>
      </c>
      <c r="N2911" s="17" t="str" cm="1">
        <f t="array" ref="N2911">_xlfn.IFS(M2911&lt;=2,"Small",M2911&lt;=5,"Medium",M2911&gt;5,"Large")</f>
        <v>Small</v>
      </c>
      <c r="O2911" s="65">
        <v>60</v>
      </c>
      <c r="P2911" s="87">
        <f t="shared" si="181"/>
        <v>0.03</v>
      </c>
      <c r="Q2911" s="68">
        <v>4.84</v>
      </c>
      <c r="R2911" s="68" t="str" cm="1">
        <f t="array" ref="R2911">_xlfn.SWITCH(ROUND(Q2911,0),5,"Excellent",4,"Good",3,"Ok","Bad")</f>
        <v>Excellent</v>
      </c>
      <c r="S2911" s="17">
        <v>103</v>
      </c>
      <c r="T2911" s="17" t="str">
        <f t="shared" si="182"/>
        <v>Yes</v>
      </c>
      <c r="U2911" s="82">
        <v>42961</v>
      </c>
      <c r="V2911" s="82">
        <v>43879</v>
      </c>
      <c r="W2911" s="17">
        <v>267</v>
      </c>
      <c r="X2911" s="17" t="str">
        <f t="shared" si="183"/>
        <v>Active</v>
      </c>
      <c r="Y2911" s="17" t="s">
        <v>15615</v>
      </c>
      <c r="Z2911" s="17"/>
    </row>
    <row r="2912" spans="1:26" x14ac:dyDescent="0.25">
      <c r="A2912">
        <v>2911</v>
      </c>
      <c r="B2912" s="17" t="s">
        <v>2123</v>
      </c>
      <c r="C2912" s="17">
        <v>1332</v>
      </c>
      <c r="D2912" s="17" t="str">
        <f>INDEX(Hosts!$A:$O,MATCH(Places!$C2912,Hosts!$A:$A,0),MATCH(Places!D$1,Hosts!$1:$1,0))</f>
        <v>Within an hour</v>
      </c>
      <c r="E2912" s="87">
        <f>INDEX(Hosts!$A:$O,MATCH(Places!$C2912,Hosts!$A:$A,0),MATCH(Places!E$1,Hosts!$1:$1,0))</f>
        <v>1</v>
      </c>
      <c r="F2912" s="87">
        <f>INDEX(Hosts!$A:$O,MATCH(Places!$C2912,Hosts!$A:$A,0),MATCH(Places!F$1,Hosts!$1:$1,0))</f>
        <v>1</v>
      </c>
      <c r="G2912" s="17" t="str">
        <f>INDEX(Hosts!$A:$O,MATCH(Places!$C2912,Hosts!$A:$A,0),MATCH(Places!G$1,Hosts!$1:$1,0))</f>
        <v>Yes</v>
      </c>
      <c r="H2912" s="17">
        <v>15</v>
      </c>
      <c r="I2912" s="17" t="str">
        <f>INDEX(Neighborhoods!$A:$C,MATCH(Places!$H2912,Neighborhoods!$A:$A,0),MATCH(Places!I$1,Neighborhoods!$1:$1,0))</f>
        <v>Manhattan</v>
      </c>
      <c r="J2912" s="17" t="str">
        <f>INDEX(Neighborhoods!$A:$C,MATCH(Places!$H2912,Neighborhoods!$A:$A,0),MATCH(Places!J$1,Neighborhoods!$1:$1,0))</f>
        <v>East Village</v>
      </c>
      <c r="K2912" s="17" t="s">
        <v>11822</v>
      </c>
      <c r="L2912" s="17" t="str">
        <f t="shared" si="180"/>
        <v>No</v>
      </c>
      <c r="M2912" s="17">
        <v>4</v>
      </c>
      <c r="N2912" s="17" t="str" cm="1">
        <f t="array" ref="N2912">_xlfn.IFS(M2912&lt;=2,"Small",M2912&lt;=5,"Medium",M2912&gt;5,"Large")</f>
        <v>Medium</v>
      </c>
      <c r="O2912" s="65">
        <v>123</v>
      </c>
      <c r="P2912" s="87">
        <f t="shared" si="181"/>
        <v>0.03</v>
      </c>
      <c r="Q2912" s="68">
        <v>4.99</v>
      </c>
      <c r="R2912" s="68" t="str" cm="1">
        <f t="array" ref="R2912">_xlfn.SWITCH(ROUND(Q2912,0),5,"Excellent",4,"Good",3,"Ok","Bad")</f>
        <v>Excellent</v>
      </c>
      <c r="S2912" s="17">
        <v>67</v>
      </c>
      <c r="T2912" s="17" t="str">
        <f t="shared" si="182"/>
        <v>No</v>
      </c>
      <c r="U2912" s="82">
        <v>43103</v>
      </c>
      <c r="V2912" s="82">
        <v>44051</v>
      </c>
      <c r="W2912" s="17">
        <v>52</v>
      </c>
      <c r="X2912" s="17" t="str">
        <f t="shared" si="183"/>
        <v>Active</v>
      </c>
      <c r="Y2912" s="17" t="s">
        <v>15615</v>
      </c>
      <c r="Z2912" s="17"/>
    </row>
    <row r="2913" spans="1:26" x14ac:dyDescent="0.25">
      <c r="A2913">
        <v>2912</v>
      </c>
      <c r="B2913" s="17" t="s">
        <v>2124</v>
      </c>
      <c r="C2913" s="17">
        <v>3323</v>
      </c>
      <c r="D2913" s="17" t="str">
        <f>INDEX(Hosts!$A:$O,MATCH(Places!$C2913,Hosts!$A:$A,0),MATCH(Places!D$1,Hosts!$1:$1,0))</f>
        <v>Within an hour</v>
      </c>
      <c r="E2913" s="87">
        <f>INDEX(Hosts!$A:$O,MATCH(Places!$C2913,Hosts!$A:$A,0),MATCH(Places!E$1,Hosts!$1:$1,0))</f>
        <v>0.9</v>
      </c>
      <c r="F2913" s="87">
        <f>INDEX(Hosts!$A:$O,MATCH(Places!$C2913,Hosts!$A:$A,0),MATCH(Places!F$1,Hosts!$1:$1,0))</f>
        <v>1</v>
      </c>
      <c r="G2913" s="17" t="str">
        <f>INDEX(Hosts!$A:$O,MATCH(Places!$C2913,Hosts!$A:$A,0),MATCH(Places!G$1,Hosts!$1:$1,0))</f>
        <v>No</v>
      </c>
      <c r="H2913" s="17">
        <v>23</v>
      </c>
      <c r="I2913" s="17" t="str">
        <f>INDEX(Neighborhoods!$A:$C,MATCH(Places!$H2913,Neighborhoods!$A:$A,0),MATCH(Places!I$1,Neighborhoods!$1:$1,0))</f>
        <v>Queens</v>
      </c>
      <c r="J2913" s="17" t="str">
        <f>INDEX(Neighborhoods!$A:$C,MATCH(Places!$H2913,Neighborhoods!$A:$A,0),MATCH(Places!J$1,Neighborhoods!$1:$1,0))</f>
        <v>Jamaica</v>
      </c>
      <c r="K2913" s="17" t="s">
        <v>11822</v>
      </c>
      <c r="L2913" s="17" t="str">
        <f t="shared" si="180"/>
        <v>No</v>
      </c>
      <c r="M2913" s="17">
        <v>10</v>
      </c>
      <c r="N2913" s="17" t="str" cm="1">
        <f t="array" ref="N2913">_xlfn.IFS(M2913&lt;=2,"Small",M2913&lt;=5,"Medium",M2913&gt;5,"Large")</f>
        <v>Large</v>
      </c>
      <c r="O2913" s="65">
        <v>113</v>
      </c>
      <c r="P2913" s="87">
        <f t="shared" si="181"/>
        <v>0.03</v>
      </c>
      <c r="Q2913" s="68">
        <v>4.7300000000000004</v>
      </c>
      <c r="R2913" s="68" t="str" cm="1">
        <f t="array" ref="R2913">_xlfn.SWITCH(ROUND(Q2913,0),5,"Excellent",4,"Good",3,"Ok","Bad")</f>
        <v>Excellent</v>
      </c>
      <c r="S2913" s="17">
        <v>127</v>
      </c>
      <c r="T2913" s="17" t="str">
        <f t="shared" si="182"/>
        <v>No</v>
      </c>
      <c r="U2913" s="82">
        <v>42975</v>
      </c>
      <c r="V2913" s="82">
        <v>44018</v>
      </c>
      <c r="W2913" s="17">
        <v>164</v>
      </c>
      <c r="X2913" s="17" t="str">
        <f t="shared" si="183"/>
        <v>Active</v>
      </c>
      <c r="Y2913" s="17" t="s">
        <v>15616</v>
      </c>
      <c r="Z2913" s="17"/>
    </row>
    <row r="2914" spans="1:26" x14ac:dyDescent="0.25">
      <c r="A2914">
        <v>2913</v>
      </c>
      <c r="B2914" s="17" t="s">
        <v>2125</v>
      </c>
      <c r="C2914" s="17">
        <v>3252</v>
      </c>
      <c r="D2914" s="17" t="str">
        <f>INDEX(Hosts!$A:$O,MATCH(Places!$C2914,Hosts!$A:$A,0),MATCH(Places!D$1,Hosts!$1:$1,0))</f>
        <v>Within an hour</v>
      </c>
      <c r="E2914" s="87">
        <f>INDEX(Hosts!$A:$O,MATCH(Places!$C2914,Hosts!$A:$A,0),MATCH(Places!E$1,Hosts!$1:$1,0))</f>
        <v>0.94</v>
      </c>
      <c r="F2914" s="87">
        <f>INDEX(Hosts!$A:$O,MATCH(Places!$C2914,Hosts!$A:$A,0),MATCH(Places!F$1,Hosts!$1:$1,0))</f>
        <v>1</v>
      </c>
      <c r="G2914" s="17" t="str">
        <f>INDEX(Hosts!$A:$O,MATCH(Places!$C2914,Hosts!$A:$A,0),MATCH(Places!G$1,Hosts!$1:$1,0))</f>
        <v>No</v>
      </c>
      <c r="H2914" s="17">
        <v>20</v>
      </c>
      <c r="I2914" s="17" t="str">
        <f>INDEX(Neighborhoods!$A:$C,MATCH(Places!$H2914,Neighborhoods!$A:$A,0),MATCH(Places!I$1,Neighborhoods!$1:$1,0))</f>
        <v>Manhattan</v>
      </c>
      <c r="J2914" s="17" t="str">
        <f>INDEX(Neighborhoods!$A:$C,MATCH(Places!$H2914,Neighborhoods!$A:$A,0),MATCH(Places!J$1,Neighborhoods!$1:$1,0))</f>
        <v>Upper West Side</v>
      </c>
      <c r="K2914" s="17" t="s">
        <v>11822</v>
      </c>
      <c r="L2914" s="17" t="str">
        <f t="shared" si="180"/>
        <v>No</v>
      </c>
      <c r="M2914" s="17">
        <v>5</v>
      </c>
      <c r="N2914" s="17" t="str" cm="1">
        <f t="array" ref="N2914">_xlfn.IFS(M2914&lt;=2,"Small",M2914&lt;=5,"Medium",M2914&gt;5,"Large")</f>
        <v>Medium</v>
      </c>
      <c r="O2914" s="65">
        <v>160</v>
      </c>
      <c r="P2914" s="87">
        <f t="shared" si="181"/>
        <v>0.03</v>
      </c>
      <c r="Q2914" s="68">
        <v>4.57</v>
      </c>
      <c r="R2914" s="68" t="str" cm="1">
        <f t="array" ref="R2914">_xlfn.SWITCH(ROUND(Q2914,0),5,"Excellent",4,"Good",3,"Ok","Bad")</f>
        <v>Excellent</v>
      </c>
      <c r="S2914" s="17">
        <v>14</v>
      </c>
      <c r="T2914" s="17" t="str">
        <f t="shared" si="182"/>
        <v>No</v>
      </c>
      <c r="U2914" s="82">
        <v>43083</v>
      </c>
      <c r="V2914" s="82">
        <v>43846</v>
      </c>
      <c r="W2914" s="17">
        <v>321</v>
      </c>
      <c r="X2914" s="17" t="str">
        <f t="shared" si="183"/>
        <v>Active</v>
      </c>
      <c r="Y2914" s="17" t="s">
        <v>15616</v>
      </c>
      <c r="Z2914" s="17"/>
    </row>
    <row r="2915" spans="1:26" x14ac:dyDescent="0.25">
      <c r="A2915">
        <v>2914</v>
      </c>
      <c r="B2915" s="17" t="s">
        <v>14485</v>
      </c>
      <c r="C2915" s="17">
        <v>3244</v>
      </c>
      <c r="D2915" s="17" t="str">
        <f>INDEX(Hosts!$A:$O,MATCH(Places!$C2915,Hosts!$A:$A,0),MATCH(Places!D$1,Hosts!$1:$1,0))</f>
        <v>Within an hour</v>
      </c>
      <c r="E2915" s="87">
        <f>INDEX(Hosts!$A:$O,MATCH(Places!$C2915,Hosts!$A:$A,0),MATCH(Places!E$1,Hosts!$1:$1,0))</f>
        <v>1</v>
      </c>
      <c r="F2915" s="87">
        <f>INDEX(Hosts!$A:$O,MATCH(Places!$C2915,Hosts!$A:$A,0),MATCH(Places!F$1,Hosts!$1:$1,0))</f>
        <v>0.98</v>
      </c>
      <c r="G2915" s="17" t="str">
        <f>INDEX(Hosts!$A:$O,MATCH(Places!$C2915,Hosts!$A:$A,0),MATCH(Places!G$1,Hosts!$1:$1,0))</f>
        <v>Yes</v>
      </c>
      <c r="H2915" s="17">
        <v>26</v>
      </c>
      <c r="I2915" s="17" t="str">
        <f>INDEX(Neighborhoods!$A:$C,MATCH(Places!$H2915,Neighborhoods!$A:$A,0),MATCH(Places!I$1,Neighborhoods!$1:$1,0))</f>
        <v>Queens</v>
      </c>
      <c r="J2915" s="17" t="str">
        <f>INDEX(Neighborhoods!$A:$C,MATCH(Places!$H2915,Neighborhoods!$A:$A,0),MATCH(Places!J$1,Neighborhoods!$1:$1,0))</f>
        <v>Sunnyside</v>
      </c>
      <c r="K2915" s="17" t="s">
        <v>1</v>
      </c>
      <c r="L2915" s="17" t="str">
        <f t="shared" si="180"/>
        <v>Yes</v>
      </c>
      <c r="M2915" s="17">
        <v>2</v>
      </c>
      <c r="N2915" s="17" t="str" cm="1">
        <f t="array" ref="N2915">_xlfn.IFS(M2915&lt;=2,"Small",M2915&lt;=5,"Medium",M2915&gt;5,"Large")</f>
        <v>Small</v>
      </c>
      <c r="O2915" s="65">
        <v>35</v>
      </c>
      <c r="P2915" s="87">
        <f t="shared" si="181"/>
        <v>0.03</v>
      </c>
      <c r="Q2915" s="68">
        <v>4.99</v>
      </c>
      <c r="R2915" s="68" t="str" cm="1">
        <f t="array" ref="R2915">_xlfn.SWITCH(ROUND(Q2915,0),5,"Excellent",4,"Good",3,"Ok","Bad")</f>
        <v>Excellent</v>
      </c>
      <c r="S2915" s="17">
        <v>139</v>
      </c>
      <c r="T2915" s="17" t="str">
        <f t="shared" si="182"/>
        <v>Yes</v>
      </c>
      <c r="U2915" s="82">
        <v>42953</v>
      </c>
      <c r="V2915" s="82">
        <v>44006</v>
      </c>
      <c r="W2915" s="17">
        <v>78</v>
      </c>
      <c r="X2915" s="17" t="str">
        <f t="shared" si="183"/>
        <v>Active</v>
      </c>
      <c r="Y2915" s="17" t="s">
        <v>15615</v>
      </c>
      <c r="Z2915" s="17"/>
    </row>
    <row r="2916" spans="1:26" x14ac:dyDescent="0.25">
      <c r="A2916">
        <v>2915</v>
      </c>
      <c r="B2916" s="17" t="s">
        <v>14999</v>
      </c>
      <c r="C2916" s="17">
        <v>3044</v>
      </c>
      <c r="D2916" s="17" t="str">
        <f>INDEX(Hosts!$A:$O,MATCH(Places!$C2916,Hosts!$A:$A,0),MATCH(Places!D$1,Hosts!$1:$1,0))</f>
        <v>Within a few hours</v>
      </c>
      <c r="E2916" s="87">
        <f>INDEX(Hosts!$A:$O,MATCH(Places!$C2916,Hosts!$A:$A,0),MATCH(Places!E$1,Hosts!$1:$1,0))</f>
        <v>0.78</v>
      </c>
      <c r="F2916" s="87">
        <f>INDEX(Hosts!$A:$O,MATCH(Places!$C2916,Hosts!$A:$A,0),MATCH(Places!F$1,Hosts!$1:$1,0))</f>
        <v>0.71</v>
      </c>
      <c r="G2916" s="17" t="str">
        <f>INDEX(Hosts!$A:$O,MATCH(Places!$C2916,Hosts!$A:$A,0),MATCH(Places!G$1,Hosts!$1:$1,0))</f>
        <v>No</v>
      </c>
      <c r="H2916" s="17">
        <v>18</v>
      </c>
      <c r="I2916" s="17" t="str">
        <f>INDEX(Neighborhoods!$A:$C,MATCH(Places!$H2916,Neighborhoods!$A:$A,0),MATCH(Places!I$1,Neighborhoods!$1:$1,0))</f>
        <v>Manhattan</v>
      </c>
      <c r="J2916" s="17" t="str">
        <f>INDEX(Neighborhoods!$A:$C,MATCH(Places!$H2916,Neighborhoods!$A:$A,0),MATCH(Places!J$1,Neighborhoods!$1:$1,0))</f>
        <v>Midtown</v>
      </c>
      <c r="K2916" s="17" t="s">
        <v>1</v>
      </c>
      <c r="L2916" s="17" t="str">
        <f t="shared" si="180"/>
        <v>Yes</v>
      </c>
      <c r="M2916" s="17">
        <v>5</v>
      </c>
      <c r="N2916" s="17" t="str" cm="1">
        <f t="array" ref="N2916">_xlfn.IFS(M2916&lt;=2,"Small",M2916&lt;=5,"Medium",M2916&gt;5,"Large")</f>
        <v>Medium</v>
      </c>
      <c r="O2916" s="65">
        <v>380</v>
      </c>
      <c r="P2916" s="87">
        <f t="shared" si="181"/>
        <v>0.04</v>
      </c>
      <c r="Q2916" s="68">
        <v>4.8600000000000003</v>
      </c>
      <c r="R2916" s="68" t="str" cm="1">
        <f t="array" ref="R2916">_xlfn.SWITCH(ROUND(Q2916,0),5,"Excellent",4,"Good",3,"Ok","Bad")</f>
        <v>Excellent</v>
      </c>
      <c r="S2916" s="17">
        <v>7</v>
      </c>
      <c r="T2916" s="17" t="str">
        <f t="shared" si="182"/>
        <v>No</v>
      </c>
      <c r="U2916" s="82">
        <v>43037</v>
      </c>
      <c r="V2916" s="82">
        <v>43642</v>
      </c>
      <c r="W2916" s="17">
        <v>363</v>
      </c>
      <c r="X2916" s="17" t="str">
        <f t="shared" si="183"/>
        <v>Active</v>
      </c>
      <c r="Y2916" s="17" t="s">
        <v>15615</v>
      </c>
      <c r="Z2916" s="17"/>
    </row>
    <row r="2917" spans="1:26" x14ac:dyDescent="0.25">
      <c r="A2917">
        <v>2916</v>
      </c>
      <c r="B2917" s="17" t="s">
        <v>13695</v>
      </c>
      <c r="C2917" s="17">
        <v>2867</v>
      </c>
      <c r="D2917" s="17" t="str">
        <f>INDEX(Hosts!$A:$O,MATCH(Places!$C2917,Hosts!$A:$A,0),MATCH(Places!D$1,Hosts!$1:$1,0))</f>
        <v>Within an hour</v>
      </c>
      <c r="E2917" s="87">
        <f>INDEX(Hosts!$A:$O,MATCH(Places!$C2917,Hosts!$A:$A,0),MATCH(Places!E$1,Hosts!$1:$1,0))</f>
        <v>1</v>
      </c>
      <c r="F2917" s="87">
        <f>INDEX(Hosts!$A:$O,MATCH(Places!$C2917,Hosts!$A:$A,0),MATCH(Places!F$1,Hosts!$1:$1,0))</f>
        <v>0.94</v>
      </c>
      <c r="G2917" s="17" t="str">
        <f>INDEX(Hosts!$A:$O,MATCH(Places!$C2917,Hosts!$A:$A,0),MATCH(Places!G$1,Hosts!$1:$1,0))</f>
        <v>Yes</v>
      </c>
      <c r="H2917" s="17">
        <v>26</v>
      </c>
      <c r="I2917" s="17" t="str">
        <f>INDEX(Neighborhoods!$A:$C,MATCH(Places!$H2917,Neighborhoods!$A:$A,0),MATCH(Places!I$1,Neighborhoods!$1:$1,0))</f>
        <v>Queens</v>
      </c>
      <c r="J2917" s="17" t="str">
        <f>INDEX(Neighborhoods!$A:$C,MATCH(Places!$H2917,Neighborhoods!$A:$A,0),MATCH(Places!J$1,Neighborhoods!$1:$1,0))</f>
        <v>Sunnyside</v>
      </c>
      <c r="K2917" s="17" t="s">
        <v>11822</v>
      </c>
      <c r="L2917" s="17" t="str">
        <f t="shared" si="180"/>
        <v>No</v>
      </c>
      <c r="M2917" s="17">
        <v>4</v>
      </c>
      <c r="N2917" s="17" t="str" cm="1">
        <f t="array" ref="N2917">_xlfn.IFS(M2917&lt;=2,"Small",M2917&lt;=5,"Medium",M2917&gt;5,"Large")</f>
        <v>Medium</v>
      </c>
      <c r="O2917" s="65">
        <v>88</v>
      </c>
      <c r="P2917" s="87">
        <f t="shared" si="181"/>
        <v>0.03</v>
      </c>
      <c r="Q2917" s="68">
        <v>4.8899999999999997</v>
      </c>
      <c r="R2917" s="68" t="str" cm="1">
        <f t="array" ref="R2917">_xlfn.SWITCH(ROUND(Q2917,0),5,"Excellent",4,"Good",3,"Ok","Bad")</f>
        <v>Excellent</v>
      </c>
      <c r="S2917" s="17">
        <v>109</v>
      </c>
      <c r="T2917" s="17" t="str">
        <f t="shared" si="182"/>
        <v>Yes</v>
      </c>
      <c r="U2917" s="82">
        <v>42983</v>
      </c>
      <c r="V2917" s="82">
        <v>44022</v>
      </c>
      <c r="W2917" s="17">
        <v>172</v>
      </c>
      <c r="X2917" s="17" t="str">
        <f t="shared" si="183"/>
        <v>Active</v>
      </c>
      <c r="Y2917" s="17" t="s">
        <v>15615</v>
      </c>
      <c r="Z2917" s="17"/>
    </row>
    <row r="2918" spans="1:26" x14ac:dyDescent="0.25">
      <c r="A2918">
        <v>2917</v>
      </c>
      <c r="B2918" s="17" t="s">
        <v>2126</v>
      </c>
      <c r="C2918" s="17">
        <v>275</v>
      </c>
      <c r="D2918" s="17" t="str">
        <f>INDEX(Hosts!$A:$O,MATCH(Places!$C2918,Hosts!$A:$A,0),MATCH(Places!D$1,Hosts!$1:$1,0))</f>
        <v>Within an hour</v>
      </c>
      <c r="E2918" s="87">
        <f>INDEX(Hosts!$A:$O,MATCH(Places!$C2918,Hosts!$A:$A,0),MATCH(Places!E$1,Hosts!$1:$1,0))</f>
        <v>1</v>
      </c>
      <c r="F2918" s="87">
        <f>INDEX(Hosts!$A:$O,MATCH(Places!$C2918,Hosts!$A:$A,0),MATCH(Places!F$1,Hosts!$1:$1,0))</f>
        <v>0.84</v>
      </c>
      <c r="G2918" s="17" t="str">
        <f>INDEX(Hosts!$A:$O,MATCH(Places!$C2918,Hosts!$A:$A,0),MATCH(Places!G$1,Hosts!$1:$1,0))</f>
        <v>Yes</v>
      </c>
      <c r="H2918" s="17">
        <v>12</v>
      </c>
      <c r="I2918" s="17" t="str">
        <f>INDEX(Neighborhoods!$A:$C,MATCH(Places!$H2918,Neighborhoods!$A:$A,0),MATCH(Places!I$1,Neighborhoods!$1:$1,0))</f>
        <v>Brooklyn</v>
      </c>
      <c r="J2918" s="17" t="str">
        <f>INDEX(Neighborhoods!$A:$C,MATCH(Places!$H2918,Neighborhoods!$A:$A,0),MATCH(Places!J$1,Neighborhoods!$1:$1,0))</f>
        <v>Williamsburg</v>
      </c>
      <c r="K2918" s="17" t="s">
        <v>11822</v>
      </c>
      <c r="L2918" s="17" t="str">
        <f t="shared" si="180"/>
        <v>No</v>
      </c>
      <c r="M2918" s="17">
        <v>2</v>
      </c>
      <c r="N2918" s="17" t="str" cm="1">
        <f t="array" ref="N2918">_xlfn.IFS(M2918&lt;=2,"Small",M2918&lt;=5,"Medium",M2918&gt;5,"Large")</f>
        <v>Small</v>
      </c>
      <c r="O2918" s="65">
        <v>261</v>
      </c>
      <c r="P2918" s="87">
        <f t="shared" si="181"/>
        <v>0.04</v>
      </c>
      <c r="Q2918" s="68">
        <v>4.9800000000000004</v>
      </c>
      <c r="R2918" s="68" t="str" cm="1">
        <f t="array" ref="R2918">_xlfn.SWITCH(ROUND(Q2918,0),5,"Excellent",4,"Good",3,"Ok","Bad")</f>
        <v>Excellent</v>
      </c>
      <c r="S2918" s="17">
        <v>118</v>
      </c>
      <c r="T2918" s="17" t="str">
        <f t="shared" si="182"/>
        <v>Yes</v>
      </c>
      <c r="U2918" s="82">
        <v>42952</v>
      </c>
      <c r="V2918" s="82">
        <v>43841</v>
      </c>
      <c r="W2918" s="17">
        <v>93</v>
      </c>
      <c r="X2918" s="17" t="str">
        <f t="shared" si="183"/>
        <v>Active</v>
      </c>
      <c r="Y2918" s="17" t="s">
        <v>15615</v>
      </c>
      <c r="Z2918" s="17"/>
    </row>
    <row r="2919" spans="1:26" x14ac:dyDescent="0.25">
      <c r="A2919">
        <v>2918</v>
      </c>
      <c r="B2919" s="17" t="s">
        <v>2127</v>
      </c>
      <c r="C2919" s="17">
        <v>2476</v>
      </c>
      <c r="D2919" s="17" t="str">
        <f>INDEX(Hosts!$A:$O,MATCH(Places!$C2919,Hosts!$A:$A,0),MATCH(Places!D$1,Hosts!$1:$1,0))</f>
        <v>Within a few hours</v>
      </c>
      <c r="E2919" s="87">
        <f>INDEX(Hosts!$A:$O,MATCH(Places!$C2919,Hosts!$A:$A,0),MATCH(Places!E$1,Hosts!$1:$1,0))</f>
        <v>1</v>
      </c>
      <c r="F2919" s="87">
        <f>INDEX(Hosts!$A:$O,MATCH(Places!$C2919,Hosts!$A:$A,0),MATCH(Places!F$1,Hosts!$1:$1,0))</f>
        <v>0.86</v>
      </c>
      <c r="G2919" s="17" t="str">
        <f>INDEX(Hosts!$A:$O,MATCH(Places!$C2919,Hosts!$A:$A,0),MATCH(Places!G$1,Hosts!$1:$1,0))</f>
        <v>No</v>
      </c>
      <c r="H2919" s="17">
        <v>23</v>
      </c>
      <c r="I2919" s="17" t="str">
        <f>INDEX(Neighborhoods!$A:$C,MATCH(Places!$H2919,Neighborhoods!$A:$A,0),MATCH(Places!I$1,Neighborhoods!$1:$1,0))</f>
        <v>Queens</v>
      </c>
      <c r="J2919" s="17" t="str">
        <f>INDEX(Neighborhoods!$A:$C,MATCH(Places!$H2919,Neighborhoods!$A:$A,0),MATCH(Places!J$1,Neighborhoods!$1:$1,0))</f>
        <v>Jamaica</v>
      </c>
      <c r="K2919" s="17" t="s">
        <v>11822</v>
      </c>
      <c r="L2919" s="17" t="str">
        <f t="shared" si="180"/>
        <v>No</v>
      </c>
      <c r="M2919" s="17">
        <v>2</v>
      </c>
      <c r="N2919" s="17" t="str" cm="1">
        <f t="array" ref="N2919">_xlfn.IFS(M2919&lt;=2,"Small",M2919&lt;=5,"Medium",M2919&gt;5,"Large")</f>
        <v>Small</v>
      </c>
      <c r="O2919" s="65">
        <v>66</v>
      </c>
      <c r="P2919" s="87">
        <f t="shared" si="181"/>
        <v>0.03</v>
      </c>
      <c r="Q2919" s="68">
        <v>4.91</v>
      </c>
      <c r="R2919" s="68" t="str" cm="1">
        <f t="array" ref="R2919">_xlfn.SWITCH(ROUND(Q2919,0),5,"Excellent",4,"Good",3,"Ok","Bad")</f>
        <v>Excellent</v>
      </c>
      <c r="S2919" s="17">
        <v>22</v>
      </c>
      <c r="T2919" s="17" t="str">
        <f t="shared" si="182"/>
        <v>No</v>
      </c>
      <c r="U2919" s="82">
        <v>43190</v>
      </c>
      <c r="V2919" s="82">
        <v>44012</v>
      </c>
      <c r="W2919" s="17">
        <v>353</v>
      </c>
      <c r="X2919" s="17" t="str">
        <f t="shared" si="183"/>
        <v>Active</v>
      </c>
      <c r="Y2919" s="17" t="s">
        <v>15615</v>
      </c>
      <c r="Z2919" s="17"/>
    </row>
    <row r="2920" spans="1:26" x14ac:dyDescent="0.25">
      <c r="A2920">
        <v>2919</v>
      </c>
      <c r="B2920" s="17" t="s">
        <v>2128</v>
      </c>
      <c r="C2920" s="17">
        <v>1726</v>
      </c>
      <c r="D2920" s="17" t="str">
        <f>INDEX(Hosts!$A:$O,MATCH(Places!$C2920,Hosts!$A:$A,0),MATCH(Places!D$1,Hosts!$1:$1,0))</f>
        <v>Within an hour</v>
      </c>
      <c r="E2920" s="87">
        <f>INDEX(Hosts!$A:$O,MATCH(Places!$C2920,Hosts!$A:$A,0),MATCH(Places!E$1,Hosts!$1:$1,0))</f>
        <v>1</v>
      </c>
      <c r="F2920" s="87">
        <f>INDEX(Hosts!$A:$O,MATCH(Places!$C2920,Hosts!$A:$A,0),MATCH(Places!F$1,Hosts!$1:$1,0))</f>
        <v>0.96</v>
      </c>
      <c r="G2920" s="17" t="str">
        <f>INDEX(Hosts!$A:$O,MATCH(Places!$C2920,Hosts!$A:$A,0),MATCH(Places!G$1,Hosts!$1:$1,0))</f>
        <v>Yes</v>
      </c>
      <c r="H2920" s="17">
        <v>7</v>
      </c>
      <c r="I2920" s="17" t="str">
        <f>INDEX(Neighborhoods!$A:$C,MATCH(Places!$H2920,Neighborhoods!$A:$A,0),MATCH(Places!I$1,Neighborhoods!$1:$1,0))</f>
        <v>Brooklyn</v>
      </c>
      <c r="J2920" s="17" t="str">
        <f>INDEX(Neighborhoods!$A:$C,MATCH(Places!$H2920,Neighborhoods!$A:$A,0),MATCH(Places!J$1,Neighborhoods!$1:$1,0))</f>
        <v>Bedford-Stuyvesant</v>
      </c>
      <c r="K2920" s="17" t="s">
        <v>11822</v>
      </c>
      <c r="L2920" s="17" t="str">
        <f t="shared" si="180"/>
        <v>No</v>
      </c>
      <c r="M2920" s="17">
        <v>2</v>
      </c>
      <c r="N2920" s="17" t="str" cm="1">
        <f t="array" ref="N2920">_xlfn.IFS(M2920&lt;=2,"Small",M2920&lt;=5,"Medium",M2920&gt;5,"Large")</f>
        <v>Small</v>
      </c>
      <c r="O2920" s="65">
        <v>69</v>
      </c>
      <c r="P2920" s="87">
        <f t="shared" si="181"/>
        <v>0.03</v>
      </c>
      <c r="Q2920" s="68">
        <v>4.6399999999999997</v>
      </c>
      <c r="R2920" s="68" t="str" cm="1">
        <f t="array" ref="R2920">_xlfn.SWITCH(ROUND(Q2920,0),5,"Excellent",4,"Good",3,"Ok","Bad")</f>
        <v>Excellent</v>
      </c>
      <c r="S2920" s="17">
        <v>14</v>
      </c>
      <c r="T2920" s="17" t="str">
        <f t="shared" si="182"/>
        <v>No</v>
      </c>
      <c r="U2920" s="82">
        <v>42968</v>
      </c>
      <c r="V2920" s="82">
        <v>43896</v>
      </c>
      <c r="W2920" s="17">
        <v>321</v>
      </c>
      <c r="X2920" s="17" t="str">
        <f t="shared" si="183"/>
        <v>Active</v>
      </c>
      <c r="Y2920" s="17" t="s">
        <v>15616</v>
      </c>
      <c r="Z2920" s="17"/>
    </row>
    <row r="2921" spans="1:26" x14ac:dyDescent="0.25">
      <c r="A2921">
        <v>2920</v>
      </c>
      <c r="B2921" s="17" t="s">
        <v>2129</v>
      </c>
      <c r="C2921" s="17">
        <v>1726</v>
      </c>
      <c r="D2921" s="17" t="str">
        <f>INDEX(Hosts!$A:$O,MATCH(Places!$C2921,Hosts!$A:$A,0),MATCH(Places!D$1,Hosts!$1:$1,0))</f>
        <v>Within an hour</v>
      </c>
      <c r="E2921" s="87">
        <f>INDEX(Hosts!$A:$O,MATCH(Places!$C2921,Hosts!$A:$A,0),MATCH(Places!E$1,Hosts!$1:$1,0))</f>
        <v>1</v>
      </c>
      <c r="F2921" s="87">
        <f>INDEX(Hosts!$A:$O,MATCH(Places!$C2921,Hosts!$A:$A,0),MATCH(Places!F$1,Hosts!$1:$1,0))</f>
        <v>0.96</v>
      </c>
      <c r="G2921" s="17" t="str">
        <f>INDEX(Hosts!$A:$O,MATCH(Places!$C2921,Hosts!$A:$A,0),MATCH(Places!G$1,Hosts!$1:$1,0))</f>
        <v>Yes</v>
      </c>
      <c r="H2921" s="17">
        <v>7</v>
      </c>
      <c r="I2921" s="17" t="str">
        <f>INDEX(Neighborhoods!$A:$C,MATCH(Places!$H2921,Neighborhoods!$A:$A,0),MATCH(Places!I$1,Neighborhoods!$1:$1,0))</f>
        <v>Brooklyn</v>
      </c>
      <c r="J2921" s="17" t="str">
        <f>INDEX(Neighborhoods!$A:$C,MATCH(Places!$H2921,Neighborhoods!$A:$A,0),MATCH(Places!J$1,Neighborhoods!$1:$1,0))</f>
        <v>Bedford-Stuyvesant</v>
      </c>
      <c r="K2921" s="17" t="s">
        <v>11822</v>
      </c>
      <c r="L2921" s="17" t="str">
        <f t="shared" si="180"/>
        <v>No</v>
      </c>
      <c r="M2921" s="17">
        <v>6</v>
      </c>
      <c r="N2921" s="17" t="str" cm="1">
        <f t="array" ref="N2921">_xlfn.IFS(M2921&lt;=2,"Small",M2921&lt;=5,"Medium",M2921&gt;5,"Large")</f>
        <v>Large</v>
      </c>
      <c r="O2921" s="65">
        <v>110</v>
      </c>
      <c r="P2921" s="87">
        <f t="shared" si="181"/>
        <v>0.03</v>
      </c>
      <c r="Q2921" s="68">
        <v>4.88</v>
      </c>
      <c r="R2921" s="68" t="str" cm="1">
        <f t="array" ref="R2921">_xlfn.SWITCH(ROUND(Q2921,0),5,"Excellent",4,"Good",3,"Ok","Bad")</f>
        <v>Excellent</v>
      </c>
      <c r="S2921" s="17">
        <v>8</v>
      </c>
      <c r="T2921" s="17" t="str">
        <f t="shared" si="182"/>
        <v>No</v>
      </c>
      <c r="U2921" s="82">
        <v>43092</v>
      </c>
      <c r="V2921" s="82">
        <v>43930</v>
      </c>
      <c r="W2921" s="17">
        <v>351</v>
      </c>
      <c r="X2921" s="17" t="str">
        <f t="shared" si="183"/>
        <v>Active</v>
      </c>
      <c r="Y2921" s="17" t="s">
        <v>15615</v>
      </c>
      <c r="Z2921" s="17"/>
    </row>
    <row r="2922" spans="1:26" x14ac:dyDescent="0.25">
      <c r="A2922">
        <v>2921</v>
      </c>
      <c r="B2922" s="17" t="s">
        <v>2130</v>
      </c>
      <c r="C2922" s="17">
        <v>1726</v>
      </c>
      <c r="D2922" s="17" t="str">
        <f>INDEX(Hosts!$A:$O,MATCH(Places!$C2922,Hosts!$A:$A,0),MATCH(Places!D$1,Hosts!$1:$1,0))</f>
        <v>Within an hour</v>
      </c>
      <c r="E2922" s="87">
        <f>INDEX(Hosts!$A:$O,MATCH(Places!$C2922,Hosts!$A:$A,0),MATCH(Places!E$1,Hosts!$1:$1,0))</f>
        <v>1</v>
      </c>
      <c r="F2922" s="87">
        <f>INDEX(Hosts!$A:$O,MATCH(Places!$C2922,Hosts!$A:$A,0),MATCH(Places!F$1,Hosts!$1:$1,0))</f>
        <v>0.96</v>
      </c>
      <c r="G2922" s="17" t="str">
        <f>INDEX(Hosts!$A:$O,MATCH(Places!$C2922,Hosts!$A:$A,0),MATCH(Places!G$1,Hosts!$1:$1,0))</f>
        <v>Yes</v>
      </c>
      <c r="H2922" s="17">
        <v>7</v>
      </c>
      <c r="I2922" s="17" t="str">
        <f>INDEX(Neighborhoods!$A:$C,MATCH(Places!$H2922,Neighborhoods!$A:$A,0),MATCH(Places!I$1,Neighborhoods!$1:$1,0))</f>
        <v>Brooklyn</v>
      </c>
      <c r="J2922" s="17" t="str">
        <f>INDEX(Neighborhoods!$A:$C,MATCH(Places!$H2922,Neighborhoods!$A:$A,0),MATCH(Places!J$1,Neighborhoods!$1:$1,0))</f>
        <v>Bedford-Stuyvesant</v>
      </c>
      <c r="K2922" s="17" t="s">
        <v>11822</v>
      </c>
      <c r="L2922" s="17" t="str">
        <f t="shared" si="180"/>
        <v>No</v>
      </c>
      <c r="M2922" s="17">
        <v>6</v>
      </c>
      <c r="N2922" s="17" t="str" cm="1">
        <f t="array" ref="N2922">_xlfn.IFS(M2922&lt;=2,"Small",M2922&lt;=5,"Medium",M2922&gt;5,"Large")</f>
        <v>Large</v>
      </c>
      <c r="O2922" s="65">
        <v>150</v>
      </c>
      <c r="P2922" s="87">
        <f t="shared" si="181"/>
        <v>0.03</v>
      </c>
      <c r="Q2922" s="68">
        <v>4.7</v>
      </c>
      <c r="R2922" s="68" t="str" cm="1">
        <f t="array" ref="R2922">_xlfn.SWITCH(ROUND(Q2922,0),5,"Excellent",4,"Good",3,"Ok","Bad")</f>
        <v>Excellent</v>
      </c>
      <c r="S2922" s="17">
        <v>10</v>
      </c>
      <c r="T2922" s="17" t="str">
        <f t="shared" si="182"/>
        <v>No</v>
      </c>
      <c r="U2922" s="82">
        <v>42964</v>
      </c>
      <c r="V2922" s="82">
        <v>43883</v>
      </c>
      <c r="W2922" s="17">
        <v>246</v>
      </c>
      <c r="X2922" s="17" t="str">
        <f t="shared" si="183"/>
        <v>Active</v>
      </c>
      <c r="Y2922" s="17" t="s">
        <v>15615</v>
      </c>
      <c r="Z2922" s="17"/>
    </row>
    <row r="2923" spans="1:26" x14ac:dyDescent="0.25">
      <c r="A2923">
        <v>2922</v>
      </c>
      <c r="B2923" s="17" t="s">
        <v>2131</v>
      </c>
      <c r="C2923" s="17">
        <v>2680</v>
      </c>
      <c r="D2923" s="17" t="str">
        <f>INDEX(Hosts!$A:$O,MATCH(Places!$C2923,Hosts!$A:$A,0),MATCH(Places!D$1,Hosts!$1:$1,0))</f>
        <v>Within a few hours</v>
      </c>
      <c r="E2923" s="87">
        <f>INDEX(Hosts!$A:$O,MATCH(Places!$C2923,Hosts!$A:$A,0),MATCH(Places!E$1,Hosts!$1:$1,0))</f>
        <v>1</v>
      </c>
      <c r="F2923" s="87">
        <f>INDEX(Hosts!$A:$O,MATCH(Places!$C2923,Hosts!$A:$A,0),MATCH(Places!F$1,Hosts!$1:$1,0))</f>
        <v>0.98</v>
      </c>
      <c r="G2923" s="17" t="str">
        <f>INDEX(Hosts!$A:$O,MATCH(Places!$C2923,Hosts!$A:$A,0),MATCH(Places!G$1,Hosts!$1:$1,0))</f>
        <v>Yes</v>
      </c>
      <c r="H2923" s="17">
        <v>26</v>
      </c>
      <c r="I2923" s="17" t="str">
        <f>INDEX(Neighborhoods!$A:$C,MATCH(Places!$H2923,Neighborhoods!$A:$A,0),MATCH(Places!I$1,Neighborhoods!$1:$1,0))</f>
        <v>Queens</v>
      </c>
      <c r="J2923" s="17" t="str">
        <f>INDEX(Neighborhoods!$A:$C,MATCH(Places!$H2923,Neighborhoods!$A:$A,0),MATCH(Places!J$1,Neighborhoods!$1:$1,0))</f>
        <v>Sunnyside</v>
      </c>
      <c r="K2923" s="17" t="s">
        <v>1</v>
      </c>
      <c r="L2923" s="17" t="str">
        <f t="shared" si="180"/>
        <v>Yes</v>
      </c>
      <c r="M2923" s="17">
        <v>2</v>
      </c>
      <c r="N2923" s="17" t="str" cm="1">
        <f t="array" ref="N2923">_xlfn.IFS(M2923&lt;=2,"Small",M2923&lt;=5,"Medium",M2923&gt;5,"Large")</f>
        <v>Small</v>
      </c>
      <c r="O2923" s="65">
        <v>45</v>
      </c>
      <c r="P2923" s="87">
        <f t="shared" si="181"/>
        <v>0.03</v>
      </c>
      <c r="Q2923" s="68">
        <v>4.99</v>
      </c>
      <c r="R2923" s="68" t="str" cm="1">
        <f t="array" ref="R2923">_xlfn.SWITCH(ROUND(Q2923,0),5,"Excellent",4,"Good",3,"Ok","Bad")</f>
        <v>Excellent</v>
      </c>
      <c r="S2923" s="17">
        <v>92</v>
      </c>
      <c r="T2923" s="17" t="str">
        <f t="shared" si="182"/>
        <v>No</v>
      </c>
      <c r="U2923" s="82">
        <v>42967</v>
      </c>
      <c r="V2923" s="82">
        <v>44044</v>
      </c>
      <c r="W2923" s="17">
        <v>166</v>
      </c>
      <c r="X2923" s="17" t="str">
        <f t="shared" si="183"/>
        <v>Active</v>
      </c>
      <c r="Y2923" s="17" t="s">
        <v>15615</v>
      </c>
      <c r="Z2923" s="17"/>
    </row>
    <row r="2924" spans="1:26" x14ac:dyDescent="0.25">
      <c r="A2924">
        <v>2923</v>
      </c>
      <c r="B2924" s="17" t="s">
        <v>14644</v>
      </c>
      <c r="C2924" s="17">
        <v>3244</v>
      </c>
      <c r="D2924" s="17" t="str">
        <f>INDEX(Hosts!$A:$O,MATCH(Places!$C2924,Hosts!$A:$A,0),MATCH(Places!D$1,Hosts!$1:$1,0))</f>
        <v>Within an hour</v>
      </c>
      <c r="E2924" s="87">
        <f>INDEX(Hosts!$A:$O,MATCH(Places!$C2924,Hosts!$A:$A,0),MATCH(Places!E$1,Hosts!$1:$1,0))</f>
        <v>1</v>
      </c>
      <c r="F2924" s="87">
        <f>INDEX(Hosts!$A:$O,MATCH(Places!$C2924,Hosts!$A:$A,0),MATCH(Places!F$1,Hosts!$1:$1,0))</f>
        <v>0.98</v>
      </c>
      <c r="G2924" s="17" t="str">
        <f>INDEX(Hosts!$A:$O,MATCH(Places!$C2924,Hosts!$A:$A,0),MATCH(Places!G$1,Hosts!$1:$1,0))</f>
        <v>Yes</v>
      </c>
      <c r="H2924" s="17">
        <v>26</v>
      </c>
      <c r="I2924" s="17" t="str">
        <f>INDEX(Neighborhoods!$A:$C,MATCH(Places!$H2924,Neighborhoods!$A:$A,0),MATCH(Places!I$1,Neighborhoods!$1:$1,0))</f>
        <v>Queens</v>
      </c>
      <c r="J2924" s="17" t="str">
        <f>INDEX(Neighborhoods!$A:$C,MATCH(Places!$H2924,Neighborhoods!$A:$A,0),MATCH(Places!J$1,Neighborhoods!$1:$1,0))</f>
        <v>Sunnyside</v>
      </c>
      <c r="K2924" s="17" t="s">
        <v>1</v>
      </c>
      <c r="L2924" s="17" t="str">
        <f t="shared" si="180"/>
        <v>Yes</v>
      </c>
      <c r="M2924" s="17">
        <v>2</v>
      </c>
      <c r="N2924" s="17" t="str" cm="1">
        <f t="array" ref="N2924">_xlfn.IFS(M2924&lt;=2,"Small",M2924&lt;=5,"Medium",M2924&gt;5,"Large")</f>
        <v>Small</v>
      </c>
      <c r="O2924" s="65">
        <v>55</v>
      </c>
      <c r="P2924" s="87">
        <f t="shared" si="181"/>
        <v>0.03</v>
      </c>
      <c r="Q2924" s="68">
        <v>4.9800000000000004</v>
      </c>
      <c r="R2924" s="68" t="str" cm="1">
        <f t="array" ref="R2924">_xlfn.SWITCH(ROUND(Q2924,0),5,"Excellent",4,"Good",3,"Ok","Bad")</f>
        <v>Excellent</v>
      </c>
      <c r="S2924" s="17">
        <v>127</v>
      </c>
      <c r="T2924" s="17" t="str">
        <f t="shared" si="182"/>
        <v>Yes</v>
      </c>
      <c r="U2924" s="82">
        <v>42958</v>
      </c>
      <c r="V2924" s="82">
        <v>43911</v>
      </c>
      <c r="W2924" s="17">
        <v>0</v>
      </c>
      <c r="X2924" s="17" t="str">
        <f t="shared" si="183"/>
        <v>Inactive</v>
      </c>
      <c r="Y2924" s="17" t="s">
        <v>15615</v>
      </c>
      <c r="Z2924" s="17"/>
    </row>
    <row r="2925" spans="1:26" x14ac:dyDescent="0.25">
      <c r="A2925">
        <v>2924</v>
      </c>
      <c r="B2925" s="17" t="s">
        <v>2132</v>
      </c>
      <c r="C2925" s="17">
        <v>2662</v>
      </c>
      <c r="D2925" s="17" t="str">
        <f>INDEX(Hosts!$A:$O,MATCH(Places!$C2925,Hosts!$A:$A,0),MATCH(Places!D$1,Hosts!$1:$1,0))</f>
        <v>Within an hour</v>
      </c>
      <c r="E2925" s="87">
        <f>INDEX(Hosts!$A:$O,MATCH(Places!$C2925,Hosts!$A:$A,0),MATCH(Places!E$1,Hosts!$1:$1,0))</f>
        <v>1</v>
      </c>
      <c r="F2925" s="87">
        <f>INDEX(Hosts!$A:$O,MATCH(Places!$C2925,Hosts!$A:$A,0),MATCH(Places!F$1,Hosts!$1:$1,0))</f>
        <v>1</v>
      </c>
      <c r="G2925" s="17" t="str">
        <f>INDEX(Hosts!$A:$O,MATCH(Places!$C2925,Hosts!$A:$A,0),MATCH(Places!G$1,Hosts!$1:$1,0))</f>
        <v>Yes</v>
      </c>
      <c r="H2925" s="17">
        <v>9</v>
      </c>
      <c r="I2925" s="17" t="str">
        <f>INDEX(Neighborhoods!$A:$C,MATCH(Places!$H2925,Neighborhoods!$A:$A,0),MATCH(Places!I$1,Neighborhoods!$1:$1,0))</f>
        <v>Brooklyn</v>
      </c>
      <c r="J2925" s="17" t="str">
        <f>INDEX(Neighborhoods!$A:$C,MATCH(Places!$H2925,Neighborhoods!$A:$A,0),MATCH(Places!J$1,Neighborhoods!$1:$1,0))</f>
        <v>Crown Heights</v>
      </c>
      <c r="K2925" s="17" t="s">
        <v>11822</v>
      </c>
      <c r="L2925" s="17" t="str">
        <f t="shared" si="180"/>
        <v>No</v>
      </c>
      <c r="M2925" s="17">
        <v>6</v>
      </c>
      <c r="N2925" s="17" t="str" cm="1">
        <f t="array" ref="N2925">_xlfn.IFS(M2925&lt;=2,"Small",M2925&lt;=5,"Medium",M2925&gt;5,"Large")</f>
        <v>Large</v>
      </c>
      <c r="O2925" s="65">
        <v>135</v>
      </c>
      <c r="P2925" s="87">
        <f t="shared" si="181"/>
        <v>0.03</v>
      </c>
      <c r="Q2925" s="68">
        <v>4.99</v>
      </c>
      <c r="R2925" s="68" t="str" cm="1">
        <f t="array" ref="R2925">_xlfn.SWITCH(ROUND(Q2925,0),5,"Excellent",4,"Good",3,"Ok","Bad")</f>
        <v>Excellent</v>
      </c>
      <c r="S2925" s="17">
        <v>77</v>
      </c>
      <c r="T2925" s="17" t="str">
        <f t="shared" si="182"/>
        <v>No</v>
      </c>
      <c r="U2925" s="82">
        <v>43066</v>
      </c>
      <c r="V2925" s="82">
        <v>43958</v>
      </c>
      <c r="W2925" s="17">
        <v>328</v>
      </c>
      <c r="X2925" s="17" t="str">
        <f t="shared" si="183"/>
        <v>Active</v>
      </c>
      <c r="Y2925" s="17" t="s">
        <v>15615</v>
      </c>
      <c r="Z2925" s="17"/>
    </row>
    <row r="2926" spans="1:26" x14ac:dyDescent="0.25">
      <c r="A2926">
        <v>2925</v>
      </c>
      <c r="B2926" s="17" t="s">
        <v>2133</v>
      </c>
      <c r="C2926" s="17">
        <v>3253</v>
      </c>
      <c r="D2926" s="17" t="str">
        <f>INDEX(Hosts!$A:$O,MATCH(Places!$C2926,Hosts!$A:$A,0),MATCH(Places!D$1,Hosts!$1:$1,0))</f>
        <v>Within an hour</v>
      </c>
      <c r="E2926" s="87">
        <f>INDEX(Hosts!$A:$O,MATCH(Places!$C2926,Hosts!$A:$A,0),MATCH(Places!E$1,Hosts!$1:$1,0))</f>
        <v>0.71</v>
      </c>
      <c r="F2926" s="87">
        <f>INDEX(Hosts!$A:$O,MATCH(Places!$C2926,Hosts!$A:$A,0),MATCH(Places!F$1,Hosts!$1:$1,0))</f>
        <v>0.96</v>
      </c>
      <c r="G2926" s="17" t="str">
        <f>INDEX(Hosts!$A:$O,MATCH(Places!$C2926,Hosts!$A:$A,0),MATCH(Places!G$1,Hosts!$1:$1,0))</f>
        <v>No</v>
      </c>
      <c r="H2926" s="17">
        <v>31</v>
      </c>
      <c r="I2926" s="17" t="str">
        <f>INDEX(Neighborhoods!$A:$C,MATCH(Places!$H2926,Neighborhoods!$A:$A,0),MATCH(Places!I$1,Neighborhoods!$1:$1,0))</f>
        <v>Staten Island</v>
      </c>
      <c r="J2926" s="17" t="str">
        <f>INDEX(Neighborhoods!$A:$C,MATCH(Places!$H2926,Neighborhoods!$A:$A,0),MATCH(Places!J$1,Neighborhoods!$1:$1,0))</f>
        <v>West Brighton</v>
      </c>
      <c r="K2926" s="17" t="s">
        <v>1</v>
      </c>
      <c r="L2926" s="17" t="str">
        <f t="shared" si="180"/>
        <v>Yes</v>
      </c>
      <c r="M2926" s="17">
        <v>2</v>
      </c>
      <c r="N2926" s="17" t="str" cm="1">
        <f t="array" ref="N2926">_xlfn.IFS(M2926&lt;=2,"Small",M2926&lt;=5,"Medium",M2926&gt;5,"Large")</f>
        <v>Small</v>
      </c>
      <c r="O2926" s="65">
        <v>45</v>
      </c>
      <c r="P2926" s="87">
        <f t="shared" si="181"/>
        <v>0.03</v>
      </c>
      <c r="Q2926" s="68">
        <v>4.6500000000000004</v>
      </c>
      <c r="R2926" s="68" t="str" cm="1">
        <f t="array" ref="R2926">_xlfn.SWITCH(ROUND(Q2926,0),5,"Excellent",4,"Good",3,"Ok","Bad")</f>
        <v>Excellent</v>
      </c>
      <c r="S2926" s="17">
        <v>26</v>
      </c>
      <c r="T2926" s="17" t="str">
        <f t="shared" si="182"/>
        <v>No</v>
      </c>
      <c r="U2926" s="82">
        <v>42983</v>
      </c>
      <c r="V2926" s="82">
        <v>43737</v>
      </c>
      <c r="W2926" s="17">
        <v>259</v>
      </c>
      <c r="X2926" s="17" t="str">
        <f t="shared" si="183"/>
        <v>Active</v>
      </c>
      <c r="Y2926" s="17" t="s">
        <v>15615</v>
      </c>
      <c r="Z2926" s="17"/>
    </row>
    <row r="2927" spans="1:26" x14ac:dyDescent="0.25">
      <c r="A2927">
        <v>2926</v>
      </c>
      <c r="B2927" s="17" t="s">
        <v>14503</v>
      </c>
      <c r="C2927" s="17">
        <v>1384</v>
      </c>
      <c r="D2927" s="17" t="str">
        <f>INDEX(Hosts!$A:$O,MATCH(Places!$C2927,Hosts!$A:$A,0),MATCH(Places!D$1,Hosts!$1:$1,0))</f>
        <v>Within a few hours</v>
      </c>
      <c r="E2927" s="87">
        <f>INDEX(Hosts!$A:$O,MATCH(Places!$C2927,Hosts!$A:$A,0),MATCH(Places!E$1,Hosts!$1:$1,0))</f>
        <v>1</v>
      </c>
      <c r="F2927" s="87">
        <f>INDEX(Hosts!$A:$O,MATCH(Places!$C2927,Hosts!$A:$A,0),MATCH(Places!F$1,Hosts!$1:$1,0))</f>
        <v>0.95</v>
      </c>
      <c r="G2927" s="17" t="str">
        <f>INDEX(Hosts!$A:$O,MATCH(Places!$C2927,Hosts!$A:$A,0),MATCH(Places!G$1,Hosts!$1:$1,0))</f>
        <v>Yes</v>
      </c>
      <c r="H2927" s="17">
        <v>19</v>
      </c>
      <c r="I2927" s="17" t="str">
        <f>INDEX(Neighborhoods!$A:$C,MATCH(Places!$H2927,Neighborhoods!$A:$A,0),MATCH(Places!I$1,Neighborhoods!$1:$1,0))</f>
        <v>Manhattan</v>
      </c>
      <c r="J2927" s="17" t="str">
        <f>INDEX(Neighborhoods!$A:$C,MATCH(Places!$H2927,Neighborhoods!$A:$A,0),MATCH(Places!J$1,Neighborhoods!$1:$1,0))</f>
        <v>Upper East Side</v>
      </c>
      <c r="K2927" s="17" t="s">
        <v>11822</v>
      </c>
      <c r="L2927" s="17" t="str">
        <f t="shared" si="180"/>
        <v>No</v>
      </c>
      <c r="M2927" s="17">
        <v>2</v>
      </c>
      <c r="N2927" s="17" t="str" cm="1">
        <f t="array" ref="N2927">_xlfn.IFS(M2927&lt;=2,"Small",M2927&lt;=5,"Medium",M2927&gt;5,"Large")</f>
        <v>Small</v>
      </c>
      <c r="O2927" s="65">
        <v>225</v>
      </c>
      <c r="P2927" s="87">
        <f t="shared" si="181"/>
        <v>0.04</v>
      </c>
      <c r="Q2927" s="68">
        <v>5</v>
      </c>
      <c r="R2927" s="68" t="str" cm="1">
        <f t="array" ref="R2927">_xlfn.SWITCH(ROUND(Q2927,0),5,"Excellent",4,"Good",3,"Ok","Bad")</f>
        <v>Excellent</v>
      </c>
      <c r="S2927" s="17">
        <v>3</v>
      </c>
      <c r="T2927" s="17" t="str">
        <f t="shared" si="182"/>
        <v>No</v>
      </c>
      <c r="U2927" s="82">
        <v>43091</v>
      </c>
      <c r="V2927" s="82">
        <v>43586</v>
      </c>
      <c r="W2927" s="17">
        <v>90</v>
      </c>
      <c r="X2927" s="17" t="str">
        <f t="shared" si="183"/>
        <v>Active</v>
      </c>
      <c r="Y2927" s="17" t="s">
        <v>15615</v>
      </c>
      <c r="Z2927" s="17"/>
    </row>
    <row r="2928" spans="1:26" x14ac:dyDescent="0.25">
      <c r="A2928">
        <v>2927</v>
      </c>
      <c r="B2928" s="17" t="s">
        <v>2134</v>
      </c>
      <c r="C2928" s="17">
        <v>2716</v>
      </c>
      <c r="D2928" s="17" t="str">
        <f>INDEX(Hosts!$A:$O,MATCH(Places!$C2928,Hosts!$A:$A,0),MATCH(Places!D$1,Hosts!$1:$1,0))</f>
        <v>Within an hour</v>
      </c>
      <c r="E2928" s="87">
        <f>INDEX(Hosts!$A:$O,MATCH(Places!$C2928,Hosts!$A:$A,0),MATCH(Places!E$1,Hosts!$1:$1,0))</f>
        <v>1</v>
      </c>
      <c r="F2928" s="87">
        <f>INDEX(Hosts!$A:$O,MATCH(Places!$C2928,Hosts!$A:$A,0),MATCH(Places!F$1,Hosts!$1:$1,0))</f>
        <v>0.88</v>
      </c>
      <c r="G2928" s="17" t="str">
        <f>INDEX(Hosts!$A:$O,MATCH(Places!$C2928,Hosts!$A:$A,0),MATCH(Places!G$1,Hosts!$1:$1,0))</f>
        <v>Yes</v>
      </c>
      <c r="H2928" s="17">
        <v>8</v>
      </c>
      <c r="I2928" s="17" t="str">
        <f>INDEX(Neighborhoods!$A:$C,MATCH(Places!$H2928,Neighborhoods!$A:$A,0),MATCH(Places!I$1,Neighborhoods!$1:$1,0))</f>
        <v>Brooklyn</v>
      </c>
      <c r="J2928" s="17" t="str">
        <f>INDEX(Neighborhoods!$A:$C,MATCH(Places!$H2928,Neighborhoods!$A:$A,0),MATCH(Places!J$1,Neighborhoods!$1:$1,0))</f>
        <v>Bushwick</v>
      </c>
      <c r="K2928" s="17" t="s">
        <v>1</v>
      </c>
      <c r="L2928" s="17" t="str">
        <f t="shared" si="180"/>
        <v>Yes</v>
      </c>
      <c r="M2928" s="17">
        <v>2</v>
      </c>
      <c r="N2928" s="17" t="str" cm="1">
        <f t="array" ref="N2928">_xlfn.IFS(M2928&lt;=2,"Small",M2928&lt;=5,"Medium",M2928&gt;5,"Large")</f>
        <v>Small</v>
      </c>
      <c r="O2928" s="65">
        <v>50</v>
      </c>
      <c r="P2928" s="87">
        <f t="shared" si="181"/>
        <v>0.03</v>
      </c>
      <c r="Q2928" s="68">
        <v>4.9000000000000004</v>
      </c>
      <c r="R2928" s="68" t="str" cm="1">
        <f t="array" ref="R2928">_xlfn.SWITCH(ROUND(Q2928,0),5,"Excellent",4,"Good",3,"Ok","Bad")</f>
        <v>Excellent</v>
      </c>
      <c r="S2928" s="17">
        <v>97</v>
      </c>
      <c r="T2928" s="17" t="str">
        <f t="shared" si="182"/>
        <v>No</v>
      </c>
      <c r="U2928" s="82">
        <v>42953</v>
      </c>
      <c r="V2928" s="82">
        <v>43898</v>
      </c>
      <c r="W2928" s="17">
        <v>0</v>
      </c>
      <c r="X2928" s="17" t="str">
        <f t="shared" si="183"/>
        <v>Inactive</v>
      </c>
      <c r="Y2928" s="17" t="s">
        <v>15615</v>
      </c>
      <c r="Z2928" s="17"/>
    </row>
    <row r="2929" spans="1:26" x14ac:dyDescent="0.25">
      <c r="A2929">
        <v>2928</v>
      </c>
      <c r="B2929" s="17" t="s">
        <v>14510</v>
      </c>
      <c r="C2929" s="17">
        <v>693</v>
      </c>
      <c r="D2929" s="17" t="str">
        <f>INDEX(Hosts!$A:$O,MATCH(Places!$C2929,Hosts!$A:$A,0),MATCH(Places!D$1,Hosts!$1:$1,0))</f>
        <v>Within a few hours</v>
      </c>
      <c r="E2929" s="87">
        <f>INDEX(Hosts!$A:$O,MATCH(Places!$C2929,Hosts!$A:$A,0),MATCH(Places!E$1,Hosts!$1:$1,0))</f>
        <v>1</v>
      </c>
      <c r="F2929" s="87">
        <f>INDEX(Hosts!$A:$O,MATCH(Places!$C2929,Hosts!$A:$A,0),MATCH(Places!F$1,Hosts!$1:$1,0))</f>
        <v>0.71</v>
      </c>
      <c r="G2929" s="17" t="str">
        <f>INDEX(Hosts!$A:$O,MATCH(Places!$C2929,Hosts!$A:$A,0),MATCH(Places!G$1,Hosts!$1:$1,0))</f>
        <v>Yes</v>
      </c>
      <c r="H2929" s="17">
        <v>12</v>
      </c>
      <c r="I2929" s="17" t="str">
        <f>INDEX(Neighborhoods!$A:$C,MATCH(Places!$H2929,Neighborhoods!$A:$A,0),MATCH(Places!I$1,Neighborhoods!$1:$1,0))</f>
        <v>Brooklyn</v>
      </c>
      <c r="J2929" s="17" t="str">
        <f>INDEX(Neighborhoods!$A:$C,MATCH(Places!$H2929,Neighborhoods!$A:$A,0),MATCH(Places!J$1,Neighborhoods!$1:$1,0))</f>
        <v>Williamsburg</v>
      </c>
      <c r="K2929" s="17" t="s">
        <v>11822</v>
      </c>
      <c r="L2929" s="17" t="str">
        <f t="shared" si="180"/>
        <v>No</v>
      </c>
      <c r="M2929" s="17">
        <v>6</v>
      </c>
      <c r="N2929" s="17" t="str" cm="1">
        <f t="array" ref="N2929">_xlfn.IFS(M2929&lt;=2,"Small",M2929&lt;=5,"Medium",M2929&gt;5,"Large")</f>
        <v>Large</v>
      </c>
      <c r="O2929" s="65">
        <v>373</v>
      </c>
      <c r="P2929" s="87">
        <f t="shared" si="181"/>
        <v>0.04</v>
      </c>
      <c r="Q2929" s="68">
        <v>5</v>
      </c>
      <c r="R2929" s="68" t="str" cm="1">
        <f t="array" ref="R2929">_xlfn.SWITCH(ROUND(Q2929,0),5,"Excellent",4,"Good",3,"Ok","Bad")</f>
        <v>Excellent</v>
      </c>
      <c r="S2929" s="17">
        <v>11</v>
      </c>
      <c r="T2929" s="17" t="str">
        <f t="shared" si="182"/>
        <v>No</v>
      </c>
      <c r="U2929" s="82">
        <v>43223</v>
      </c>
      <c r="V2929" s="82">
        <v>43807</v>
      </c>
      <c r="W2929" s="17">
        <v>10</v>
      </c>
      <c r="X2929" s="17" t="str">
        <f t="shared" si="183"/>
        <v>Active</v>
      </c>
      <c r="Y2929" s="17" t="s">
        <v>15615</v>
      </c>
      <c r="Z2929" s="17"/>
    </row>
    <row r="2930" spans="1:26" x14ac:dyDescent="0.25">
      <c r="A2930">
        <v>2929</v>
      </c>
      <c r="B2930" s="17" t="s">
        <v>15371</v>
      </c>
      <c r="C2930" s="17">
        <v>1564</v>
      </c>
      <c r="D2930" s="17" t="str">
        <f>INDEX(Hosts!$A:$O,MATCH(Places!$C2930,Hosts!$A:$A,0),MATCH(Places!D$1,Hosts!$1:$1,0))</f>
        <v>Within an hour</v>
      </c>
      <c r="E2930" s="87">
        <f>INDEX(Hosts!$A:$O,MATCH(Places!$C2930,Hosts!$A:$A,0),MATCH(Places!E$1,Hosts!$1:$1,0))</f>
        <v>1</v>
      </c>
      <c r="F2930" s="87">
        <f>INDEX(Hosts!$A:$O,MATCH(Places!$C2930,Hosts!$A:$A,0),MATCH(Places!F$1,Hosts!$1:$1,0))</f>
        <v>0.92</v>
      </c>
      <c r="G2930" s="17" t="str">
        <f>INDEX(Hosts!$A:$O,MATCH(Places!$C2930,Hosts!$A:$A,0),MATCH(Places!G$1,Hosts!$1:$1,0))</f>
        <v>Yes</v>
      </c>
      <c r="H2930" s="17">
        <v>11</v>
      </c>
      <c r="I2930" s="17" t="str">
        <f>INDEX(Neighborhoods!$A:$C,MATCH(Places!$H2930,Neighborhoods!$A:$A,0),MATCH(Places!I$1,Neighborhoods!$1:$1,0))</f>
        <v>Brooklyn</v>
      </c>
      <c r="J2930" s="17" t="str">
        <f>INDEX(Neighborhoods!$A:$C,MATCH(Places!$H2930,Neighborhoods!$A:$A,0),MATCH(Places!J$1,Neighborhoods!$1:$1,0))</f>
        <v>Greenpoint</v>
      </c>
      <c r="K2930" s="17" t="s">
        <v>1</v>
      </c>
      <c r="L2930" s="17" t="str">
        <f t="shared" si="180"/>
        <v>Yes</v>
      </c>
      <c r="M2930" s="17">
        <v>1</v>
      </c>
      <c r="N2930" s="17" t="str" cm="1">
        <f t="array" ref="N2930">_xlfn.IFS(M2930&lt;=2,"Small",M2930&lt;=5,"Medium",M2930&gt;5,"Large")</f>
        <v>Small</v>
      </c>
      <c r="O2930" s="65">
        <v>62</v>
      </c>
      <c r="P2930" s="87">
        <f t="shared" si="181"/>
        <v>0.03</v>
      </c>
      <c r="Q2930" s="68">
        <v>4.9800000000000004</v>
      </c>
      <c r="R2930" s="68" t="str" cm="1">
        <f t="array" ref="R2930">_xlfn.SWITCH(ROUND(Q2930,0),5,"Excellent",4,"Good",3,"Ok","Bad")</f>
        <v>Excellent</v>
      </c>
      <c r="S2930" s="17">
        <v>63</v>
      </c>
      <c r="T2930" s="17" t="str">
        <f t="shared" si="182"/>
        <v>No</v>
      </c>
      <c r="U2930" s="82">
        <v>43032</v>
      </c>
      <c r="V2930" s="82">
        <v>43982</v>
      </c>
      <c r="W2930" s="17">
        <v>123</v>
      </c>
      <c r="X2930" s="17" t="str">
        <f t="shared" si="183"/>
        <v>Active</v>
      </c>
      <c r="Y2930" s="17" t="s">
        <v>15615</v>
      </c>
      <c r="Z2930" s="17"/>
    </row>
    <row r="2931" spans="1:26" x14ac:dyDescent="0.25">
      <c r="A2931">
        <v>2930</v>
      </c>
      <c r="B2931" s="17" t="s">
        <v>2135</v>
      </c>
      <c r="C2931" s="17">
        <v>2997</v>
      </c>
      <c r="D2931" s="17" t="str">
        <f>INDEX(Hosts!$A:$O,MATCH(Places!$C2931,Hosts!$A:$A,0),MATCH(Places!D$1,Hosts!$1:$1,0))</f>
        <v>Within an hour</v>
      </c>
      <c r="E2931" s="87">
        <f>INDEX(Hosts!$A:$O,MATCH(Places!$C2931,Hosts!$A:$A,0),MATCH(Places!E$1,Hosts!$1:$1,0))</f>
        <v>1</v>
      </c>
      <c r="F2931" s="87">
        <f>INDEX(Hosts!$A:$O,MATCH(Places!$C2931,Hosts!$A:$A,0),MATCH(Places!F$1,Hosts!$1:$1,0))</f>
        <v>0.5</v>
      </c>
      <c r="G2931" s="17" t="str">
        <f>INDEX(Hosts!$A:$O,MATCH(Places!$C2931,Hosts!$A:$A,0),MATCH(Places!G$1,Hosts!$1:$1,0))</f>
        <v>Yes</v>
      </c>
      <c r="H2931" s="17">
        <v>9</v>
      </c>
      <c r="I2931" s="17" t="str">
        <f>INDEX(Neighborhoods!$A:$C,MATCH(Places!$H2931,Neighborhoods!$A:$A,0),MATCH(Places!I$1,Neighborhoods!$1:$1,0))</f>
        <v>Brooklyn</v>
      </c>
      <c r="J2931" s="17" t="str">
        <f>INDEX(Neighborhoods!$A:$C,MATCH(Places!$H2931,Neighborhoods!$A:$A,0),MATCH(Places!J$1,Neighborhoods!$1:$1,0))</f>
        <v>Crown Heights</v>
      </c>
      <c r="K2931" s="17" t="s">
        <v>11822</v>
      </c>
      <c r="L2931" s="17" t="str">
        <f t="shared" si="180"/>
        <v>No</v>
      </c>
      <c r="M2931" s="17">
        <v>3</v>
      </c>
      <c r="N2931" s="17" t="str" cm="1">
        <f t="array" ref="N2931">_xlfn.IFS(M2931&lt;=2,"Small",M2931&lt;=5,"Medium",M2931&gt;5,"Large")</f>
        <v>Medium</v>
      </c>
      <c r="O2931" s="65">
        <v>150</v>
      </c>
      <c r="P2931" s="87">
        <f t="shared" si="181"/>
        <v>0.03</v>
      </c>
      <c r="Q2931" s="68">
        <v>4.8</v>
      </c>
      <c r="R2931" s="68" t="str" cm="1">
        <f t="array" ref="R2931">_xlfn.SWITCH(ROUND(Q2931,0),5,"Excellent",4,"Good",3,"Ok","Bad")</f>
        <v>Excellent</v>
      </c>
      <c r="S2931" s="17">
        <v>10</v>
      </c>
      <c r="T2931" s="17" t="str">
        <f t="shared" si="182"/>
        <v>No</v>
      </c>
      <c r="U2931" s="82">
        <v>43183</v>
      </c>
      <c r="V2931" s="82">
        <v>44011</v>
      </c>
      <c r="W2931" s="17">
        <v>10</v>
      </c>
      <c r="X2931" s="17" t="str">
        <f t="shared" si="183"/>
        <v>Active</v>
      </c>
      <c r="Y2931" s="17" t="s">
        <v>15616</v>
      </c>
      <c r="Z2931" s="17"/>
    </row>
    <row r="2932" spans="1:26" x14ac:dyDescent="0.25">
      <c r="A2932">
        <v>2931</v>
      </c>
      <c r="B2932" s="17" t="s">
        <v>14226</v>
      </c>
      <c r="C2932" s="17">
        <v>566</v>
      </c>
      <c r="D2932" s="17" t="str">
        <f>INDEX(Hosts!$A:$O,MATCH(Places!$C2932,Hosts!$A:$A,0),MATCH(Places!D$1,Hosts!$1:$1,0))</f>
        <v>Within an hour</v>
      </c>
      <c r="E2932" s="87">
        <f>INDEX(Hosts!$A:$O,MATCH(Places!$C2932,Hosts!$A:$A,0),MATCH(Places!E$1,Hosts!$1:$1,0))</f>
        <v>1</v>
      </c>
      <c r="F2932" s="87">
        <f>INDEX(Hosts!$A:$O,MATCH(Places!$C2932,Hosts!$A:$A,0),MATCH(Places!F$1,Hosts!$1:$1,0))</f>
        <v>0.9</v>
      </c>
      <c r="G2932" s="17" t="str">
        <f>INDEX(Hosts!$A:$O,MATCH(Places!$C2932,Hosts!$A:$A,0),MATCH(Places!G$1,Hosts!$1:$1,0))</f>
        <v>No</v>
      </c>
      <c r="H2932" s="17">
        <v>10</v>
      </c>
      <c r="I2932" s="17" t="str">
        <f>INDEX(Neighborhoods!$A:$C,MATCH(Places!$H2932,Neighborhoods!$A:$A,0),MATCH(Places!I$1,Neighborhoods!$1:$1,0))</f>
        <v>Brooklyn</v>
      </c>
      <c r="J2932" s="17" t="str">
        <f>INDEX(Neighborhoods!$A:$C,MATCH(Places!$H2932,Neighborhoods!$A:$A,0),MATCH(Places!J$1,Neighborhoods!$1:$1,0))</f>
        <v>East Flatbush</v>
      </c>
      <c r="K2932" s="17" t="s">
        <v>1</v>
      </c>
      <c r="L2932" s="17" t="str">
        <f t="shared" si="180"/>
        <v>Yes</v>
      </c>
      <c r="M2932" s="17">
        <v>1</v>
      </c>
      <c r="N2932" s="17" t="str" cm="1">
        <f t="array" ref="N2932">_xlfn.IFS(M2932&lt;=2,"Small",M2932&lt;=5,"Medium",M2932&gt;5,"Large")</f>
        <v>Small</v>
      </c>
      <c r="O2932" s="65">
        <v>36</v>
      </c>
      <c r="P2932" s="87">
        <f t="shared" si="181"/>
        <v>0.03</v>
      </c>
      <c r="Q2932" s="68">
        <v>4.5</v>
      </c>
      <c r="R2932" s="68" t="str" cm="1">
        <f t="array" ref="R2932">_xlfn.SWITCH(ROUND(Q2932,0),5,"Excellent",4,"Good",3,"Ok","Bad")</f>
        <v>Excellent</v>
      </c>
      <c r="S2932" s="17">
        <v>14</v>
      </c>
      <c r="T2932" s="17" t="str">
        <f t="shared" si="182"/>
        <v>No</v>
      </c>
      <c r="U2932" s="82">
        <v>42987</v>
      </c>
      <c r="V2932" s="82">
        <v>43921</v>
      </c>
      <c r="W2932" s="17">
        <v>1</v>
      </c>
      <c r="X2932" s="17" t="str">
        <f t="shared" si="183"/>
        <v>Active</v>
      </c>
      <c r="Y2932" s="17" t="s">
        <v>15616</v>
      </c>
      <c r="Z2932" s="17"/>
    </row>
    <row r="2933" spans="1:26" x14ac:dyDescent="0.25">
      <c r="A2933">
        <v>2932</v>
      </c>
      <c r="B2933" s="17" t="s">
        <v>2136</v>
      </c>
      <c r="C2933" s="17">
        <v>2451</v>
      </c>
      <c r="D2933" s="17" t="str">
        <f>INDEX(Hosts!$A:$O,MATCH(Places!$C2933,Hosts!$A:$A,0),MATCH(Places!D$1,Hosts!$1:$1,0))</f>
        <v>Within an hour</v>
      </c>
      <c r="E2933" s="87">
        <f>INDEX(Hosts!$A:$O,MATCH(Places!$C2933,Hosts!$A:$A,0),MATCH(Places!E$1,Hosts!$1:$1,0))</f>
        <v>1</v>
      </c>
      <c r="F2933" s="87">
        <f>INDEX(Hosts!$A:$O,MATCH(Places!$C2933,Hosts!$A:$A,0),MATCH(Places!F$1,Hosts!$1:$1,0))</f>
        <v>1</v>
      </c>
      <c r="G2933" s="17" t="str">
        <f>INDEX(Hosts!$A:$O,MATCH(Places!$C2933,Hosts!$A:$A,0),MATCH(Places!G$1,Hosts!$1:$1,0))</f>
        <v>Yes</v>
      </c>
      <c r="H2933" s="17">
        <v>12</v>
      </c>
      <c r="I2933" s="17" t="str">
        <f>INDEX(Neighborhoods!$A:$C,MATCH(Places!$H2933,Neighborhoods!$A:$A,0),MATCH(Places!I$1,Neighborhoods!$1:$1,0))</f>
        <v>Brooklyn</v>
      </c>
      <c r="J2933" s="17" t="str">
        <f>INDEX(Neighborhoods!$A:$C,MATCH(Places!$H2933,Neighborhoods!$A:$A,0),MATCH(Places!J$1,Neighborhoods!$1:$1,0))</f>
        <v>Williamsburg</v>
      </c>
      <c r="K2933" s="17" t="s">
        <v>11822</v>
      </c>
      <c r="L2933" s="17" t="str">
        <f t="shared" si="180"/>
        <v>No</v>
      </c>
      <c r="M2933" s="17">
        <v>4</v>
      </c>
      <c r="N2933" s="17" t="str" cm="1">
        <f t="array" ref="N2933">_xlfn.IFS(M2933&lt;=2,"Small",M2933&lt;=5,"Medium",M2933&gt;5,"Large")</f>
        <v>Medium</v>
      </c>
      <c r="O2933" s="65">
        <v>196</v>
      </c>
      <c r="P2933" s="87">
        <f t="shared" si="181"/>
        <v>0.03</v>
      </c>
      <c r="Q2933" s="68">
        <v>4.9400000000000004</v>
      </c>
      <c r="R2933" s="68" t="str" cm="1">
        <f t="array" ref="R2933">_xlfn.SWITCH(ROUND(Q2933,0),5,"Excellent",4,"Good",3,"Ok","Bad")</f>
        <v>Excellent</v>
      </c>
      <c r="S2933" s="17">
        <v>31</v>
      </c>
      <c r="T2933" s="17" t="str">
        <f t="shared" si="182"/>
        <v>No</v>
      </c>
      <c r="U2933" s="82">
        <v>42967</v>
      </c>
      <c r="V2933" s="82">
        <v>44059</v>
      </c>
      <c r="W2933" s="17">
        <v>10</v>
      </c>
      <c r="X2933" s="17" t="str">
        <f t="shared" si="183"/>
        <v>Active</v>
      </c>
      <c r="Y2933" s="17" t="s">
        <v>15616</v>
      </c>
      <c r="Z2933" s="17"/>
    </row>
    <row r="2934" spans="1:26" x14ac:dyDescent="0.25">
      <c r="A2934">
        <v>2933</v>
      </c>
      <c r="B2934" s="17" t="s">
        <v>2137</v>
      </c>
      <c r="C2934" s="17">
        <v>2072</v>
      </c>
      <c r="D2934" s="17" t="str">
        <f>INDEX(Hosts!$A:$O,MATCH(Places!$C2934,Hosts!$A:$A,0),MATCH(Places!D$1,Hosts!$1:$1,0))</f>
        <v>Within an hour</v>
      </c>
      <c r="E2934" s="87">
        <f>INDEX(Hosts!$A:$O,MATCH(Places!$C2934,Hosts!$A:$A,0),MATCH(Places!E$1,Hosts!$1:$1,0))</f>
        <v>1</v>
      </c>
      <c r="F2934" s="87">
        <f>INDEX(Hosts!$A:$O,MATCH(Places!$C2934,Hosts!$A:$A,0),MATCH(Places!F$1,Hosts!$1:$1,0))</f>
        <v>0.89</v>
      </c>
      <c r="G2934" s="17" t="str">
        <f>INDEX(Hosts!$A:$O,MATCH(Places!$C2934,Hosts!$A:$A,0),MATCH(Places!G$1,Hosts!$1:$1,0))</f>
        <v>Yes</v>
      </c>
      <c r="H2934" s="17">
        <v>12</v>
      </c>
      <c r="I2934" s="17" t="str">
        <f>INDEX(Neighborhoods!$A:$C,MATCH(Places!$H2934,Neighborhoods!$A:$A,0),MATCH(Places!I$1,Neighborhoods!$1:$1,0))</f>
        <v>Brooklyn</v>
      </c>
      <c r="J2934" s="17" t="str">
        <f>INDEX(Neighborhoods!$A:$C,MATCH(Places!$H2934,Neighborhoods!$A:$A,0),MATCH(Places!J$1,Neighborhoods!$1:$1,0))</f>
        <v>Williamsburg</v>
      </c>
      <c r="K2934" s="17" t="s">
        <v>11822</v>
      </c>
      <c r="L2934" s="17" t="str">
        <f t="shared" si="180"/>
        <v>No</v>
      </c>
      <c r="M2934" s="17">
        <v>12</v>
      </c>
      <c r="N2934" s="17" t="str" cm="1">
        <f t="array" ref="N2934">_xlfn.IFS(M2934&lt;=2,"Small",M2934&lt;=5,"Medium",M2934&gt;5,"Large")</f>
        <v>Large</v>
      </c>
      <c r="O2934" s="65">
        <v>857</v>
      </c>
      <c r="P2934" s="87">
        <f t="shared" si="181"/>
        <v>0.05</v>
      </c>
      <c r="Q2934" s="68">
        <v>5</v>
      </c>
      <c r="R2934" s="68" t="str" cm="1">
        <f t="array" ref="R2934">_xlfn.SWITCH(ROUND(Q2934,0),5,"Excellent",4,"Good",3,"Ok","Bad")</f>
        <v>Excellent</v>
      </c>
      <c r="S2934" s="17">
        <v>29</v>
      </c>
      <c r="T2934" s="17" t="str">
        <f t="shared" si="182"/>
        <v>No</v>
      </c>
      <c r="U2934" s="82">
        <v>43040</v>
      </c>
      <c r="V2934" s="82">
        <v>43413</v>
      </c>
      <c r="W2934" s="17">
        <v>319</v>
      </c>
      <c r="X2934" s="17" t="str">
        <f t="shared" si="183"/>
        <v>Active</v>
      </c>
      <c r="Y2934" s="17" t="s">
        <v>15615</v>
      </c>
      <c r="Z2934" s="17"/>
    </row>
    <row r="2935" spans="1:26" x14ac:dyDescent="0.25">
      <c r="A2935">
        <v>2934</v>
      </c>
      <c r="B2935" s="17" t="s">
        <v>2138</v>
      </c>
      <c r="C2935" s="17">
        <v>3313</v>
      </c>
      <c r="D2935" s="17" t="str">
        <f>INDEX(Hosts!$A:$O,MATCH(Places!$C2935,Hosts!$A:$A,0),MATCH(Places!D$1,Hosts!$1:$1,0))</f>
        <v>Within an hour</v>
      </c>
      <c r="E2935" s="87">
        <f>INDEX(Hosts!$A:$O,MATCH(Places!$C2935,Hosts!$A:$A,0),MATCH(Places!E$1,Hosts!$1:$1,0))</f>
        <v>1</v>
      </c>
      <c r="F2935" s="87">
        <f>INDEX(Hosts!$A:$O,MATCH(Places!$C2935,Hosts!$A:$A,0),MATCH(Places!F$1,Hosts!$1:$1,0))</f>
        <v>1</v>
      </c>
      <c r="G2935" s="17" t="str">
        <f>INDEX(Hosts!$A:$O,MATCH(Places!$C2935,Hosts!$A:$A,0),MATCH(Places!G$1,Hosts!$1:$1,0))</f>
        <v>Yes</v>
      </c>
      <c r="H2935" s="17">
        <v>16</v>
      </c>
      <c r="I2935" s="17" t="str">
        <f>INDEX(Neighborhoods!$A:$C,MATCH(Places!$H2935,Neighborhoods!$A:$A,0),MATCH(Places!I$1,Neighborhoods!$1:$1,0))</f>
        <v>Manhattan</v>
      </c>
      <c r="J2935" s="17" t="str">
        <f>INDEX(Neighborhoods!$A:$C,MATCH(Places!$H2935,Neighborhoods!$A:$A,0),MATCH(Places!J$1,Neighborhoods!$1:$1,0))</f>
        <v>Harlem</v>
      </c>
      <c r="K2935" s="17" t="s">
        <v>11822</v>
      </c>
      <c r="L2935" s="17" t="str">
        <f t="shared" si="180"/>
        <v>No</v>
      </c>
      <c r="M2935" s="17">
        <v>2</v>
      </c>
      <c r="N2935" s="17" t="str" cm="1">
        <f t="array" ref="N2935">_xlfn.IFS(M2935&lt;=2,"Small",M2935&lt;=5,"Medium",M2935&gt;5,"Large")</f>
        <v>Small</v>
      </c>
      <c r="O2935" s="65">
        <v>89</v>
      </c>
      <c r="P2935" s="87">
        <f t="shared" si="181"/>
        <v>0.03</v>
      </c>
      <c r="Q2935" s="68">
        <v>5</v>
      </c>
      <c r="R2935" s="68" t="str" cm="1">
        <f t="array" ref="R2935">_xlfn.SWITCH(ROUND(Q2935,0),5,"Excellent",4,"Good",3,"Ok","Bad")</f>
        <v>Excellent</v>
      </c>
      <c r="S2935" s="17">
        <v>22</v>
      </c>
      <c r="T2935" s="17" t="str">
        <f t="shared" si="182"/>
        <v>No</v>
      </c>
      <c r="U2935" s="82">
        <v>42968</v>
      </c>
      <c r="V2935" s="82">
        <v>44040</v>
      </c>
      <c r="W2935" s="17">
        <v>0</v>
      </c>
      <c r="X2935" s="17" t="str">
        <f t="shared" si="183"/>
        <v>Inactive</v>
      </c>
      <c r="Y2935" s="17" t="s">
        <v>15615</v>
      </c>
      <c r="Z2935" s="17"/>
    </row>
    <row r="2936" spans="1:26" x14ac:dyDescent="0.25">
      <c r="A2936">
        <v>2935</v>
      </c>
      <c r="B2936" s="17" t="s">
        <v>13158</v>
      </c>
      <c r="C2936" s="17">
        <v>1956</v>
      </c>
      <c r="D2936" s="17" t="str">
        <f>INDEX(Hosts!$A:$O,MATCH(Places!$C2936,Hosts!$A:$A,0),MATCH(Places!D$1,Hosts!$1:$1,0))</f>
        <v>Within a day</v>
      </c>
      <c r="E2936" s="87">
        <f>INDEX(Hosts!$A:$O,MATCH(Places!$C2936,Hosts!$A:$A,0),MATCH(Places!E$1,Hosts!$1:$1,0))</f>
        <v>0.5</v>
      </c>
      <c r="F2936" s="87">
        <f>INDEX(Hosts!$A:$O,MATCH(Places!$C2936,Hosts!$A:$A,0),MATCH(Places!F$1,Hosts!$1:$1,0))</f>
        <v>0.94</v>
      </c>
      <c r="G2936" s="17" t="str">
        <f>INDEX(Hosts!$A:$O,MATCH(Places!$C2936,Hosts!$A:$A,0),MATCH(Places!G$1,Hosts!$1:$1,0))</f>
        <v>Yes</v>
      </c>
      <c r="H2936" s="17">
        <v>7</v>
      </c>
      <c r="I2936" s="17" t="str">
        <f>INDEX(Neighborhoods!$A:$C,MATCH(Places!$H2936,Neighborhoods!$A:$A,0),MATCH(Places!I$1,Neighborhoods!$1:$1,0))</f>
        <v>Brooklyn</v>
      </c>
      <c r="J2936" s="17" t="str">
        <f>INDEX(Neighborhoods!$A:$C,MATCH(Places!$H2936,Neighborhoods!$A:$A,0),MATCH(Places!J$1,Neighborhoods!$1:$1,0))</f>
        <v>Bedford-Stuyvesant</v>
      </c>
      <c r="K2936" s="17" t="s">
        <v>1</v>
      </c>
      <c r="L2936" s="17" t="str">
        <f t="shared" si="180"/>
        <v>Yes</v>
      </c>
      <c r="M2936" s="17">
        <v>4</v>
      </c>
      <c r="N2936" s="17" t="str" cm="1">
        <f t="array" ref="N2936">_xlfn.IFS(M2936&lt;=2,"Small",M2936&lt;=5,"Medium",M2936&gt;5,"Large")</f>
        <v>Medium</v>
      </c>
      <c r="O2936" s="65">
        <v>65</v>
      </c>
      <c r="P2936" s="87">
        <f t="shared" si="181"/>
        <v>0.03</v>
      </c>
      <c r="Q2936" s="68">
        <v>4.88</v>
      </c>
      <c r="R2936" s="68" t="str" cm="1">
        <f t="array" ref="R2936">_xlfn.SWITCH(ROUND(Q2936,0),5,"Excellent",4,"Good",3,"Ok","Bad")</f>
        <v>Excellent</v>
      </c>
      <c r="S2936" s="17">
        <v>32</v>
      </c>
      <c r="T2936" s="17" t="str">
        <f t="shared" si="182"/>
        <v>No</v>
      </c>
      <c r="U2936" s="82">
        <v>43071</v>
      </c>
      <c r="V2936" s="82">
        <v>44013</v>
      </c>
      <c r="W2936" s="17">
        <v>89</v>
      </c>
      <c r="X2936" s="17" t="str">
        <f t="shared" si="183"/>
        <v>Active</v>
      </c>
      <c r="Y2936" s="17" t="s">
        <v>15615</v>
      </c>
      <c r="Z2936" s="17"/>
    </row>
    <row r="2937" spans="1:26" x14ac:dyDescent="0.25">
      <c r="A2937">
        <v>2936</v>
      </c>
      <c r="B2937" s="17" t="s">
        <v>2139</v>
      </c>
      <c r="C2937" s="17">
        <v>2221</v>
      </c>
      <c r="D2937" s="17" t="str">
        <f>INDEX(Hosts!$A:$O,MATCH(Places!$C2937,Hosts!$A:$A,0),MATCH(Places!D$1,Hosts!$1:$1,0))</f>
        <v>A few days or more</v>
      </c>
      <c r="E2937" s="87">
        <f>INDEX(Hosts!$A:$O,MATCH(Places!$C2937,Hosts!$A:$A,0),MATCH(Places!E$1,Hosts!$1:$1,0))</f>
        <v>0</v>
      </c>
      <c r="F2937" s="87">
        <f>INDEX(Hosts!$A:$O,MATCH(Places!$C2937,Hosts!$A:$A,0),MATCH(Places!F$1,Hosts!$1:$1,0))</f>
        <v>0.82</v>
      </c>
      <c r="G2937" s="17" t="str">
        <f>INDEX(Hosts!$A:$O,MATCH(Places!$C2937,Hosts!$A:$A,0),MATCH(Places!G$1,Hosts!$1:$1,0))</f>
        <v>No</v>
      </c>
      <c r="H2937" s="17">
        <v>22</v>
      </c>
      <c r="I2937" s="17" t="str">
        <f>INDEX(Neighborhoods!$A:$C,MATCH(Places!$H2937,Neighborhoods!$A:$A,0),MATCH(Places!I$1,Neighborhoods!$1:$1,0))</f>
        <v>Queens</v>
      </c>
      <c r="J2937" s="17" t="str">
        <f>INDEX(Neighborhoods!$A:$C,MATCH(Places!$H2937,Neighborhoods!$A:$A,0),MATCH(Places!J$1,Neighborhoods!$1:$1,0))</f>
        <v>Flushing</v>
      </c>
      <c r="K2937" s="17" t="s">
        <v>11822</v>
      </c>
      <c r="L2937" s="17" t="str">
        <f t="shared" si="180"/>
        <v>No</v>
      </c>
      <c r="M2937" s="17">
        <v>3</v>
      </c>
      <c r="N2937" s="17" t="str" cm="1">
        <f t="array" ref="N2937">_xlfn.IFS(M2937&lt;=2,"Small",M2937&lt;=5,"Medium",M2937&gt;5,"Large")</f>
        <v>Medium</v>
      </c>
      <c r="O2937" s="65">
        <v>120</v>
      </c>
      <c r="P2937" s="87">
        <f t="shared" si="181"/>
        <v>0.03</v>
      </c>
      <c r="Q2937" s="68">
        <v>4.47</v>
      </c>
      <c r="R2937" s="68" t="str" cm="1">
        <f t="array" ref="R2937">_xlfn.SWITCH(ROUND(Q2937,0),5,"Excellent",4,"Good",3,"Ok","Bad")</f>
        <v>Good</v>
      </c>
      <c r="S2937" s="17">
        <v>148</v>
      </c>
      <c r="T2937" s="17" t="str">
        <f t="shared" si="182"/>
        <v>No</v>
      </c>
      <c r="U2937" s="82">
        <v>42954</v>
      </c>
      <c r="V2937" s="82">
        <v>43984</v>
      </c>
      <c r="W2937" s="17">
        <v>148</v>
      </c>
      <c r="X2937" s="17" t="str">
        <f t="shared" si="183"/>
        <v>Active</v>
      </c>
      <c r="Y2937" s="17" t="s">
        <v>15615</v>
      </c>
      <c r="Z2937" s="17"/>
    </row>
    <row r="2938" spans="1:26" x14ac:dyDescent="0.25">
      <c r="A2938">
        <v>2937</v>
      </c>
      <c r="B2938" s="17" t="s">
        <v>15276</v>
      </c>
      <c r="C2938" s="17">
        <v>347</v>
      </c>
      <c r="D2938" s="17" t="str">
        <f>INDEX(Hosts!$A:$O,MATCH(Places!$C2938,Hosts!$A:$A,0),MATCH(Places!D$1,Hosts!$1:$1,0))</f>
        <v>Within an hour</v>
      </c>
      <c r="E2938" s="87">
        <f>INDEX(Hosts!$A:$O,MATCH(Places!$C2938,Hosts!$A:$A,0),MATCH(Places!E$1,Hosts!$1:$1,0))</f>
        <v>1</v>
      </c>
      <c r="F2938" s="87">
        <f>INDEX(Hosts!$A:$O,MATCH(Places!$C2938,Hosts!$A:$A,0),MATCH(Places!F$1,Hosts!$1:$1,0))</f>
        <v>1</v>
      </c>
      <c r="G2938" s="17" t="str">
        <f>INDEX(Hosts!$A:$O,MATCH(Places!$C2938,Hosts!$A:$A,0),MATCH(Places!G$1,Hosts!$1:$1,0))</f>
        <v>Yes</v>
      </c>
      <c r="H2938" s="17">
        <v>15</v>
      </c>
      <c r="I2938" s="17" t="str">
        <f>INDEX(Neighborhoods!$A:$C,MATCH(Places!$H2938,Neighborhoods!$A:$A,0),MATCH(Places!I$1,Neighborhoods!$1:$1,0))</f>
        <v>Manhattan</v>
      </c>
      <c r="J2938" s="17" t="str">
        <f>INDEX(Neighborhoods!$A:$C,MATCH(Places!$H2938,Neighborhoods!$A:$A,0),MATCH(Places!J$1,Neighborhoods!$1:$1,0))</f>
        <v>East Village</v>
      </c>
      <c r="K2938" s="17" t="s">
        <v>11822</v>
      </c>
      <c r="L2938" s="17" t="str">
        <f t="shared" si="180"/>
        <v>No</v>
      </c>
      <c r="M2938" s="17">
        <v>3</v>
      </c>
      <c r="N2938" s="17" t="str" cm="1">
        <f t="array" ref="N2938">_xlfn.IFS(M2938&lt;=2,"Small",M2938&lt;=5,"Medium",M2938&gt;5,"Large")</f>
        <v>Medium</v>
      </c>
      <c r="O2938" s="65">
        <v>120</v>
      </c>
      <c r="P2938" s="87">
        <f t="shared" si="181"/>
        <v>0.03</v>
      </c>
      <c r="Q2938" s="68">
        <v>4.91</v>
      </c>
      <c r="R2938" s="68" t="str" cm="1">
        <f t="array" ref="R2938">_xlfn.SWITCH(ROUND(Q2938,0),5,"Excellent",4,"Good",3,"Ok","Bad")</f>
        <v>Excellent</v>
      </c>
      <c r="S2938" s="17">
        <v>76</v>
      </c>
      <c r="T2938" s="17" t="str">
        <f t="shared" si="182"/>
        <v>No</v>
      </c>
      <c r="U2938" s="82">
        <v>42973</v>
      </c>
      <c r="V2938" s="82">
        <v>43934</v>
      </c>
      <c r="W2938" s="17">
        <v>6</v>
      </c>
      <c r="X2938" s="17" t="str">
        <f t="shared" si="183"/>
        <v>Active</v>
      </c>
      <c r="Y2938" s="17" t="s">
        <v>15616</v>
      </c>
      <c r="Z2938" s="17"/>
    </row>
    <row r="2939" spans="1:26" x14ac:dyDescent="0.25">
      <c r="A2939">
        <v>2938</v>
      </c>
      <c r="B2939" s="17" t="s">
        <v>2140</v>
      </c>
      <c r="C2939" s="17">
        <v>1561</v>
      </c>
      <c r="D2939" s="17" t="str">
        <f>INDEX(Hosts!$A:$O,MATCH(Places!$C2939,Hosts!$A:$A,0),MATCH(Places!D$1,Hosts!$1:$1,0))</f>
        <v>Within a few hours</v>
      </c>
      <c r="E2939" s="87">
        <f>INDEX(Hosts!$A:$O,MATCH(Places!$C2939,Hosts!$A:$A,0),MATCH(Places!E$1,Hosts!$1:$1,0))</f>
        <v>1</v>
      </c>
      <c r="F2939" s="87">
        <f>INDEX(Hosts!$A:$O,MATCH(Places!$C2939,Hosts!$A:$A,0),MATCH(Places!F$1,Hosts!$1:$1,0))</f>
        <v>0.97</v>
      </c>
      <c r="G2939" s="17" t="str">
        <f>INDEX(Hosts!$A:$O,MATCH(Places!$C2939,Hosts!$A:$A,0),MATCH(Places!G$1,Hosts!$1:$1,0))</f>
        <v>Yes</v>
      </c>
      <c r="H2939" s="17">
        <v>14</v>
      </c>
      <c r="I2939" s="17" t="str">
        <f>INDEX(Neighborhoods!$A:$C,MATCH(Places!$H2939,Neighborhoods!$A:$A,0),MATCH(Places!I$1,Neighborhoods!$1:$1,0))</f>
        <v>Manhattan</v>
      </c>
      <c r="J2939" s="17" t="str">
        <f>INDEX(Neighborhoods!$A:$C,MATCH(Places!$H2939,Neighborhoods!$A:$A,0),MATCH(Places!J$1,Neighborhoods!$1:$1,0))</f>
        <v>East Harlem</v>
      </c>
      <c r="K2939" s="17" t="s">
        <v>1</v>
      </c>
      <c r="L2939" s="17" t="str">
        <f t="shared" si="180"/>
        <v>Yes</v>
      </c>
      <c r="M2939" s="17">
        <v>2</v>
      </c>
      <c r="N2939" s="17" t="str" cm="1">
        <f t="array" ref="N2939">_xlfn.IFS(M2939&lt;=2,"Small",M2939&lt;=5,"Medium",M2939&gt;5,"Large")</f>
        <v>Small</v>
      </c>
      <c r="O2939" s="65">
        <v>49</v>
      </c>
      <c r="P2939" s="87">
        <f t="shared" si="181"/>
        <v>0.03</v>
      </c>
      <c r="Q2939" s="68">
        <v>4.8099999999999996</v>
      </c>
      <c r="R2939" s="68" t="str" cm="1">
        <f t="array" ref="R2939">_xlfn.SWITCH(ROUND(Q2939,0),5,"Excellent",4,"Good",3,"Ok","Bad")</f>
        <v>Excellent</v>
      </c>
      <c r="S2939" s="17">
        <v>59</v>
      </c>
      <c r="T2939" s="17" t="str">
        <f t="shared" si="182"/>
        <v>No</v>
      </c>
      <c r="U2939" s="82">
        <v>42982</v>
      </c>
      <c r="V2939" s="82">
        <v>43891</v>
      </c>
      <c r="W2939" s="17">
        <v>90</v>
      </c>
      <c r="X2939" s="17" t="str">
        <f t="shared" si="183"/>
        <v>Active</v>
      </c>
      <c r="Y2939" s="17" t="s">
        <v>15615</v>
      </c>
      <c r="Z2939" s="17"/>
    </row>
    <row r="2940" spans="1:26" x14ac:dyDescent="0.25">
      <c r="A2940">
        <v>2939</v>
      </c>
      <c r="B2940" s="17" t="s">
        <v>2141</v>
      </c>
      <c r="C2940" s="17">
        <v>2784</v>
      </c>
      <c r="D2940" s="17" t="str">
        <f>INDEX(Hosts!$A:$O,MATCH(Places!$C2940,Hosts!$A:$A,0),MATCH(Places!D$1,Hosts!$1:$1,0))</f>
        <v>Within an hour</v>
      </c>
      <c r="E2940" s="87">
        <f>INDEX(Hosts!$A:$O,MATCH(Places!$C2940,Hosts!$A:$A,0),MATCH(Places!E$1,Hosts!$1:$1,0))</f>
        <v>1</v>
      </c>
      <c r="F2940" s="87">
        <f>INDEX(Hosts!$A:$O,MATCH(Places!$C2940,Hosts!$A:$A,0),MATCH(Places!F$1,Hosts!$1:$1,0))</f>
        <v>0</v>
      </c>
      <c r="G2940" s="17" t="str">
        <f>INDEX(Hosts!$A:$O,MATCH(Places!$C2940,Hosts!$A:$A,0),MATCH(Places!G$1,Hosts!$1:$1,0))</f>
        <v>No</v>
      </c>
      <c r="H2940" s="17">
        <v>3</v>
      </c>
      <c r="I2940" s="17" t="str">
        <f>INDEX(Neighborhoods!$A:$C,MATCH(Places!$H2940,Neighborhoods!$A:$A,0),MATCH(Places!I$1,Neighborhoods!$1:$1,0))</f>
        <v>Bronx</v>
      </c>
      <c r="J2940" s="17" t="str">
        <f>INDEX(Neighborhoods!$A:$C,MATCH(Places!$H2940,Neighborhoods!$A:$A,0),MATCH(Places!J$1,Neighborhoods!$1:$1,0))</f>
        <v>Longwood</v>
      </c>
      <c r="K2940" s="17" t="s">
        <v>11822</v>
      </c>
      <c r="L2940" s="17" t="str">
        <f t="shared" si="180"/>
        <v>No</v>
      </c>
      <c r="M2940" s="17">
        <v>2</v>
      </c>
      <c r="N2940" s="17" t="str" cm="1">
        <f t="array" ref="N2940">_xlfn.IFS(M2940&lt;=2,"Small",M2940&lt;=5,"Medium",M2940&gt;5,"Large")</f>
        <v>Small</v>
      </c>
      <c r="O2940" s="65">
        <v>150</v>
      </c>
      <c r="P2940" s="87">
        <f t="shared" si="181"/>
        <v>0.03</v>
      </c>
      <c r="Q2940" s="68">
        <v>4.93</v>
      </c>
      <c r="R2940" s="68" t="str" cm="1">
        <f t="array" ref="R2940">_xlfn.SWITCH(ROUND(Q2940,0),5,"Excellent",4,"Good",3,"Ok","Bad")</f>
        <v>Excellent</v>
      </c>
      <c r="S2940" s="17">
        <v>14</v>
      </c>
      <c r="T2940" s="17" t="str">
        <f t="shared" si="182"/>
        <v>No</v>
      </c>
      <c r="U2940" s="82">
        <v>43020</v>
      </c>
      <c r="V2940" s="82">
        <v>43794</v>
      </c>
      <c r="W2940" s="17">
        <v>224</v>
      </c>
      <c r="X2940" s="17" t="str">
        <f t="shared" si="183"/>
        <v>Active</v>
      </c>
      <c r="Y2940" s="17" t="s">
        <v>15615</v>
      </c>
      <c r="Z2940" s="17"/>
    </row>
    <row r="2941" spans="1:26" x14ac:dyDescent="0.25">
      <c r="A2941">
        <v>2940</v>
      </c>
      <c r="B2941" s="17" t="s">
        <v>2142</v>
      </c>
      <c r="C2941" s="17">
        <v>2555</v>
      </c>
      <c r="D2941" s="17" t="str">
        <f>INDEX(Hosts!$A:$O,MATCH(Places!$C2941,Hosts!$A:$A,0),MATCH(Places!D$1,Hosts!$1:$1,0))</f>
        <v>Within a day</v>
      </c>
      <c r="E2941" s="87">
        <f>INDEX(Hosts!$A:$O,MATCH(Places!$C2941,Hosts!$A:$A,0),MATCH(Places!E$1,Hosts!$1:$1,0))</f>
        <v>1</v>
      </c>
      <c r="F2941" s="87">
        <f>INDEX(Hosts!$A:$O,MATCH(Places!$C2941,Hosts!$A:$A,0),MATCH(Places!F$1,Hosts!$1:$1,0))</f>
        <v>0.86</v>
      </c>
      <c r="G2941" s="17" t="str">
        <f>INDEX(Hosts!$A:$O,MATCH(Places!$C2941,Hosts!$A:$A,0),MATCH(Places!G$1,Hosts!$1:$1,0))</f>
        <v>Yes</v>
      </c>
      <c r="H2941" s="17">
        <v>11</v>
      </c>
      <c r="I2941" s="17" t="str">
        <f>INDEX(Neighborhoods!$A:$C,MATCH(Places!$H2941,Neighborhoods!$A:$A,0),MATCH(Places!I$1,Neighborhoods!$1:$1,0))</f>
        <v>Brooklyn</v>
      </c>
      <c r="J2941" s="17" t="str">
        <f>INDEX(Neighborhoods!$A:$C,MATCH(Places!$H2941,Neighborhoods!$A:$A,0),MATCH(Places!J$1,Neighborhoods!$1:$1,0))</f>
        <v>Greenpoint</v>
      </c>
      <c r="K2941" s="17" t="s">
        <v>11822</v>
      </c>
      <c r="L2941" s="17" t="str">
        <f t="shared" si="180"/>
        <v>No</v>
      </c>
      <c r="M2941" s="17">
        <v>4</v>
      </c>
      <c r="N2941" s="17" t="str" cm="1">
        <f t="array" ref="N2941">_xlfn.IFS(M2941&lt;=2,"Small",M2941&lt;=5,"Medium",M2941&gt;5,"Large")</f>
        <v>Medium</v>
      </c>
      <c r="O2941" s="65">
        <v>90</v>
      </c>
      <c r="P2941" s="87">
        <f t="shared" si="181"/>
        <v>0.03</v>
      </c>
      <c r="Q2941" s="68">
        <v>4.88</v>
      </c>
      <c r="R2941" s="68" t="str" cm="1">
        <f t="array" ref="R2941">_xlfn.SWITCH(ROUND(Q2941,0),5,"Excellent",4,"Good",3,"Ok","Bad")</f>
        <v>Excellent</v>
      </c>
      <c r="S2941" s="17">
        <v>8</v>
      </c>
      <c r="T2941" s="17" t="str">
        <f t="shared" si="182"/>
        <v>No</v>
      </c>
      <c r="U2941" s="82">
        <v>43009</v>
      </c>
      <c r="V2941" s="82">
        <v>43872</v>
      </c>
      <c r="W2941" s="17">
        <v>179</v>
      </c>
      <c r="X2941" s="17" t="str">
        <f t="shared" si="183"/>
        <v>Active</v>
      </c>
      <c r="Y2941" s="17" t="s">
        <v>15615</v>
      </c>
      <c r="Z2941" s="17"/>
    </row>
    <row r="2942" spans="1:26" x14ac:dyDescent="0.25">
      <c r="A2942">
        <v>2941</v>
      </c>
      <c r="B2942" s="17" t="s">
        <v>13715</v>
      </c>
      <c r="C2942" s="17">
        <v>977</v>
      </c>
      <c r="D2942" s="17" t="str">
        <f>INDEX(Hosts!$A:$O,MATCH(Places!$C2942,Hosts!$A:$A,0),MATCH(Places!D$1,Hosts!$1:$1,0))</f>
        <v>Within a few hours</v>
      </c>
      <c r="E2942" s="87">
        <f>INDEX(Hosts!$A:$O,MATCH(Places!$C2942,Hosts!$A:$A,0),MATCH(Places!E$1,Hosts!$1:$1,0))</f>
        <v>1</v>
      </c>
      <c r="F2942" s="87">
        <f>INDEX(Hosts!$A:$O,MATCH(Places!$C2942,Hosts!$A:$A,0),MATCH(Places!F$1,Hosts!$1:$1,0))</f>
        <v>1</v>
      </c>
      <c r="G2942" s="17" t="str">
        <f>INDEX(Hosts!$A:$O,MATCH(Places!$C2942,Hosts!$A:$A,0),MATCH(Places!G$1,Hosts!$1:$1,0))</f>
        <v>No</v>
      </c>
      <c r="H2942" s="17">
        <v>13</v>
      </c>
      <c r="I2942" s="17" t="str">
        <f>INDEX(Neighborhoods!$A:$C,MATCH(Places!$H2942,Neighborhoods!$A:$A,0),MATCH(Places!I$1,Neighborhoods!$1:$1,0))</f>
        <v>Manhattan</v>
      </c>
      <c r="J2942" s="17" t="str">
        <f>INDEX(Neighborhoods!$A:$C,MATCH(Places!$H2942,Neighborhoods!$A:$A,0),MATCH(Places!J$1,Neighborhoods!$1:$1,0))</f>
        <v>Chelsea</v>
      </c>
      <c r="K2942" s="17" t="s">
        <v>11822</v>
      </c>
      <c r="L2942" s="17" t="str">
        <f t="shared" si="180"/>
        <v>No</v>
      </c>
      <c r="M2942" s="17">
        <v>3</v>
      </c>
      <c r="N2942" s="17" t="str" cm="1">
        <f t="array" ref="N2942">_xlfn.IFS(M2942&lt;=2,"Small",M2942&lt;=5,"Medium",M2942&gt;5,"Large")</f>
        <v>Medium</v>
      </c>
      <c r="O2942" s="65">
        <v>185</v>
      </c>
      <c r="P2942" s="87">
        <f t="shared" si="181"/>
        <v>0.03</v>
      </c>
      <c r="Q2942" s="68">
        <v>5</v>
      </c>
      <c r="R2942" s="68" t="str" cm="1">
        <f t="array" ref="R2942">_xlfn.SWITCH(ROUND(Q2942,0),5,"Excellent",4,"Good",3,"Ok","Bad")</f>
        <v>Excellent</v>
      </c>
      <c r="S2942" s="17">
        <v>17</v>
      </c>
      <c r="T2942" s="17" t="str">
        <f t="shared" si="182"/>
        <v>No</v>
      </c>
      <c r="U2942" s="82">
        <v>43322</v>
      </c>
      <c r="V2942" s="82">
        <v>43832</v>
      </c>
      <c r="W2942" s="17">
        <v>136</v>
      </c>
      <c r="X2942" s="17" t="str">
        <f t="shared" si="183"/>
        <v>Active</v>
      </c>
      <c r="Y2942" s="17" t="s">
        <v>15615</v>
      </c>
      <c r="Z2942" s="17"/>
    </row>
    <row r="2943" spans="1:26" x14ac:dyDescent="0.25">
      <c r="A2943">
        <v>2942</v>
      </c>
      <c r="B2943" s="17" t="s">
        <v>13927</v>
      </c>
      <c r="C2943" s="17">
        <v>1215</v>
      </c>
      <c r="D2943" s="17" t="str">
        <f>INDEX(Hosts!$A:$O,MATCH(Places!$C2943,Hosts!$A:$A,0),MATCH(Places!D$1,Hosts!$1:$1,0))</f>
        <v>A few days or more</v>
      </c>
      <c r="E2943" s="87">
        <f>INDEX(Hosts!$A:$O,MATCH(Places!$C2943,Hosts!$A:$A,0),MATCH(Places!E$1,Hosts!$1:$1,0))</f>
        <v>0</v>
      </c>
      <c r="F2943" s="87">
        <f>INDEX(Hosts!$A:$O,MATCH(Places!$C2943,Hosts!$A:$A,0),MATCH(Places!F$1,Hosts!$1:$1,0))</f>
        <v>0.95</v>
      </c>
      <c r="G2943" s="17" t="str">
        <f>INDEX(Hosts!$A:$O,MATCH(Places!$C2943,Hosts!$A:$A,0),MATCH(Places!G$1,Hosts!$1:$1,0))</f>
        <v>Yes</v>
      </c>
      <c r="H2943" s="17">
        <v>16</v>
      </c>
      <c r="I2943" s="17" t="str">
        <f>INDEX(Neighborhoods!$A:$C,MATCH(Places!$H2943,Neighborhoods!$A:$A,0),MATCH(Places!I$1,Neighborhoods!$1:$1,0))</f>
        <v>Manhattan</v>
      </c>
      <c r="J2943" s="17" t="str">
        <f>INDEX(Neighborhoods!$A:$C,MATCH(Places!$H2943,Neighborhoods!$A:$A,0),MATCH(Places!J$1,Neighborhoods!$1:$1,0))</f>
        <v>Harlem</v>
      </c>
      <c r="K2943" s="17" t="s">
        <v>11822</v>
      </c>
      <c r="L2943" s="17" t="str">
        <f t="shared" si="180"/>
        <v>No</v>
      </c>
      <c r="M2943" s="17">
        <v>3</v>
      </c>
      <c r="N2943" s="17" t="str" cm="1">
        <f t="array" ref="N2943">_xlfn.IFS(M2943&lt;=2,"Small",M2943&lt;=5,"Medium",M2943&gt;5,"Large")</f>
        <v>Medium</v>
      </c>
      <c r="O2943" s="65">
        <v>175</v>
      </c>
      <c r="P2943" s="87">
        <f t="shared" si="181"/>
        <v>0.03</v>
      </c>
      <c r="Q2943" s="68">
        <v>4.99</v>
      </c>
      <c r="R2943" s="68" t="str" cm="1">
        <f t="array" ref="R2943">_xlfn.SWITCH(ROUND(Q2943,0),5,"Excellent",4,"Good",3,"Ok","Bad")</f>
        <v>Excellent</v>
      </c>
      <c r="S2943" s="17">
        <v>72</v>
      </c>
      <c r="T2943" s="17" t="str">
        <f t="shared" si="182"/>
        <v>No</v>
      </c>
      <c r="U2943" s="82">
        <v>42992</v>
      </c>
      <c r="V2943" s="82">
        <v>43906</v>
      </c>
      <c r="W2943" s="17">
        <v>250</v>
      </c>
      <c r="X2943" s="17" t="str">
        <f t="shared" si="183"/>
        <v>Active</v>
      </c>
      <c r="Y2943" s="17" t="s">
        <v>15616</v>
      </c>
      <c r="Z2943" s="17"/>
    </row>
    <row r="2944" spans="1:26" x14ac:dyDescent="0.25">
      <c r="A2944">
        <v>2943</v>
      </c>
      <c r="B2944" s="17" t="s">
        <v>2143</v>
      </c>
      <c r="C2944" s="17">
        <v>1793</v>
      </c>
      <c r="D2944" s="17" t="str">
        <f>INDEX(Hosts!$A:$O,MATCH(Places!$C2944,Hosts!$A:$A,0),MATCH(Places!D$1,Hosts!$1:$1,0))</f>
        <v>Within a day</v>
      </c>
      <c r="E2944" s="87">
        <f>INDEX(Hosts!$A:$O,MATCH(Places!$C2944,Hosts!$A:$A,0),MATCH(Places!E$1,Hosts!$1:$1,0))</f>
        <v>1</v>
      </c>
      <c r="F2944" s="87">
        <f>INDEX(Hosts!$A:$O,MATCH(Places!$C2944,Hosts!$A:$A,0),MATCH(Places!F$1,Hosts!$1:$1,0))</f>
        <v>1</v>
      </c>
      <c r="G2944" s="17" t="str">
        <f>INDEX(Hosts!$A:$O,MATCH(Places!$C2944,Hosts!$A:$A,0),MATCH(Places!G$1,Hosts!$1:$1,0))</f>
        <v>Yes</v>
      </c>
      <c r="H2944" s="17">
        <v>20</v>
      </c>
      <c r="I2944" s="17" t="str">
        <f>INDEX(Neighborhoods!$A:$C,MATCH(Places!$H2944,Neighborhoods!$A:$A,0),MATCH(Places!I$1,Neighborhoods!$1:$1,0))</f>
        <v>Manhattan</v>
      </c>
      <c r="J2944" s="17" t="str">
        <f>INDEX(Neighborhoods!$A:$C,MATCH(Places!$H2944,Neighborhoods!$A:$A,0),MATCH(Places!J$1,Neighborhoods!$1:$1,0))</f>
        <v>Upper West Side</v>
      </c>
      <c r="K2944" s="17" t="s">
        <v>11822</v>
      </c>
      <c r="L2944" s="17" t="str">
        <f t="shared" si="180"/>
        <v>No</v>
      </c>
      <c r="M2944" s="17">
        <v>4</v>
      </c>
      <c r="N2944" s="17" t="str" cm="1">
        <f t="array" ref="N2944">_xlfn.IFS(M2944&lt;=2,"Small",M2944&lt;=5,"Medium",M2944&gt;5,"Large")</f>
        <v>Medium</v>
      </c>
      <c r="O2944" s="65">
        <v>289</v>
      </c>
      <c r="P2944" s="87">
        <f t="shared" si="181"/>
        <v>0.04</v>
      </c>
      <c r="Q2944" s="68">
        <v>5</v>
      </c>
      <c r="R2944" s="68" t="str" cm="1">
        <f t="array" ref="R2944">_xlfn.SWITCH(ROUND(Q2944,0),5,"Excellent",4,"Good",3,"Ok","Bad")</f>
        <v>Excellent</v>
      </c>
      <c r="S2944" s="17">
        <v>3</v>
      </c>
      <c r="T2944" s="17" t="str">
        <f t="shared" si="182"/>
        <v>No</v>
      </c>
      <c r="U2944" s="82">
        <v>42983</v>
      </c>
      <c r="V2944" s="82">
        <v>43001</v>
      </c>
      <c r="W2944" s="17">
        <v>0</v>
      </c>
      <c r="X2944" s="17" t="str">
        <f t="shared" si="183"/>
        <v>Inactive</v>
      </c>
      <c r="Y2944" s="17" t="s">
        <v>15616</v>
      </c>
      <c r="Z2944" s="17"/>
    </row>
    <row r="2945" spans="1:26" x14ac:dyDescent="0.25">
      <c r="A2945">
        <v>2944</v>
      </c>
      <c r="B2945" s="17" t="s">
        <v>14118</v>
      </c>
      <c r="C2945" s="17">
        <v>268</v>
      </c>
      <c r="D2945" s="17" t="str">
        <f>INDEX(Hosts!$A:$O,MATCH(Places!$C2945,Hosts!$A:$A,0),MATCH(Places!D$1,Hosts!$1:$1,0))</f>
        <v>Within a few hours</v>
      </c>
      <c r="E2945" s="87">
        <f>INDEX(Hosts!$A:$O,MATCH(Places!$C2945,Hosts!$A:$A,0),MATCH(Places!E$1,Hosts!$1:$1,0))</f>
        <v>1</v>
      </c>
      <c r="F2945" s="87">
        <f>INDEX(Hosts!$A:$O,MATCH(Places!$C2945,Hosts!$A:$A,0),MATCH(Places!F$1,Hosts!$1:$1,0))</f>
        <v>0.76</v>
      </c>
      <c r="G2945" s="17" t="str">
        <f>INDEX(Hosts!$A:$O,MATCH(Places!$C2945,Hosts!$A:$A,0),MATCH(Places!G$1,Hosts!$1:$1,0))</f>
        <v>No</v>
      </c>
      <c r="H2945" s="17">
        <v>20</v>
      </c>
      <c r="I2945" s="17" t="str">
        <f>INDEX(Neighborhoods!$A:$C,MATCH(Places!$H2945,Neighborhoods!$A:$A,0),MATCH(Places!I$1,Neighborhoods!$1:$1,0))</f>
        <v>Manhattan</v>
      </c>
      <c r="J2945" s="17" t="str">
        <f>INDEX(Neighborhoods!$A:$C,MATCH(Places!$H2945,Neighborhoods!$A:$A,0),MATCH(Places!J$1,Neighborhoods!$1:$1,0))</f>
        <v>Upper West Side</v>
      </c>
      <c r="K2945" s="17" t="s">
        <v>1</v>
      </c>
      <c r="L2945" s="17" t="str">
        <f t="shared" si="180"/>
        <v>Yes</v>
      </c>
      <c r="M2945" s="17">
        <v>1</v>
      </c>
      <c r="N2945" s="17" t="str" cm="1">
        <f t="array" ref="N2945">_xlfn.IFS(M2945&lt;=2,"Small",M2945&lt;=5,"Medium",M2945&gt;5,"Large")</f>
        <v>Small</v>
      </c>
      <c r="O2945" s="65">
        <v>89</v>
      </c>
      <c r="P2945" s="87">
        <f t="shared" si="181"/>
        <v>0.03</v>
      </c>
      <c r="Q2945" s="68">
        <v>5</v>
      </c>
      <c r="R2945" s="68" t="str" cm="1">
        <f t="array" ref="R2945">_xlfn.SWITCH(ROUND(Q2945,0),5,"Excellent",4,"Good",3,"Ok","Bad")</f>
        <v>Excellent</v>
      </c>
      <c r="S2945" s="17">
        <v>27</v>
      </c>
      <c r="T2945" s="17" t="str">
        <f t="shared" si="182"/>
        <v>No</v>
      </c>
      <c r="U2945" s="82">
        <v>42974</v>
      </c>
      <c r="V2945" s="82">
        <v>44034</v>
      </c>
      <c r="W2945" s="17">
        <v>163</v>
      </c>
      <c r="X2945" s="17" t="str">
        <f t="shared" si="183"/>
        <v>Active</v>
      </c>
      <c r="Y2945" s="17" t="s">
        <v>15615</v>
      </c>
      <c r="Z2945" s="17"/>
    </row>
    <row r="2946" spans="1:26" x14ac:dyDescent="0.25">
      <c r="A2946">
        <v>2945</v>
      </c>
      <c r="B2946" s="17" t="s">
        <v>15067</v>
      </c>
      <c r="C2946" s="17">
        <v>3220</v>
      </c>
      <c r="D2946" s="17" t="str">
        <f>INDEX(Hosts!$A:$O,MATCH(Places!$C2946,Hosts!$A:$A,0),MATCH(Places!D$1,Hosts!$1:$1,0))</f>
        <v>Within a day</v>
      </c>
      <c r="E2946" s="87">
        <f>INDEX(Hosts!$A:$O,MATCH(Places!$C2946,Hosts!$A:$A,0),MATCH(Places!E$1,Hosts!$1:$1,0))</f>
        <v>0.8</v>
      </c>
      <c r="F2946" s="87">
        <f>INDEX(Hosts!$A:$O,MATCH(Places!$C2946,Hosts!$A:$A,0),MATCH(Places!F$1,Hosts!$1:$1,0))</f>
        <v>0.88</v>
      </c>
      <c r="G2946" s="17" t="str">
        <f>INDEX(Hosts!$A:$O,MATCH(Places!$C2946,Hosts!$A:$A,0),MATCH(Places!G$1,Hosts!$1:$1,0))</f>
        <v>Yes</v>
      </c>
      <c r="H2946" s="17">
        <v>17</v>
      </c>
      <c r="I2946" s="17" t="str">
        <f>INDEX(Neighborhoods!$A:$C,MATCH(Places!$H2946,Neighborhoods!$A:$A,0),MATCH(Places!I$1,Neighborhoods!$1:$1,0))</f>
        <v>Manhattan</v>
      </c>
      <c r="J2946" s="17" t="str">
        <f>INDEX(Neighborhoods!$A:$C,MATCH(Places!$H2946,Neighborhoods!$A:$A,0),MATCH(Places!J$1,Neighborhoods!$1:$1,0))</f>
        <v>Hell's Kitchen</v>
      </c>
      <c r="K2946" s="17" t="s">
        <v>11822</v>
      </c>
      <c r="L2946" s="17" t="str">
        <f t="shared" ref="L2946:L3009" si="184">IF(OR(K2946="Private room",K2946="Shared room"),"Yes","No")</f>
        <v>No</v>
      </c>
      <c r="M2946" s="17">
        <v>2</v>
      </c>
      <c r="N2946" s="17" t="str" cm="1">
        <f t="array" ref="N2946">_xlfn.IFS(M2946&lt;=2,"Small",M2946&lt;=5,"Medium",M2946&gt;5,"Large")</f>
        <v>Small</v>
      </c>
      <c r="O2946" s="65">
        <v>115</v>
      </c>
      <c r="P2946" s="87">
        <f t="shared" ref="P2946:P3009" si="185">VLOOKUP(O2946,$AB$1:$AC$5,2)</f>
        <v>0.03</v>
      </c>
      <c r="Q2946" s="68">
        <v>4.91</v>
      </c>
      <c r="R2946" s="68" t="str" cm="1">
        <f t="array" ref="R2946">_xlfn.SWITCH(ROUND(Q2946,0),5,"Excellent",4,"Good",3,"Ok","Bad")</f>
        <v>Excellent</v>
      </c>
      <c r="S2946" s="17">
        <v>174</v>
      </c>
      <c r="T2946" s="17" t="str">
        <f t="shared" ref="T2946:T3009" si="186">IF(AND(Q2946&gt;=4.8,S2946&gt;100),"Yes","No")</f>
        <v>Yes</v>
      </c>
      <c r="U2946" s="82">
        <v>42977</v>
      </c>
      <c r="V2946" s="82">
        <v>43962</v>
      </c>
      <c r="W2946" s="17">
        <v>0</v>
      </c>
      <c r="X2946" s="17" t="str">
        <f t="shared" ref="X2946:X3009" si="187">IF(W2946&lt;&gt;0,"Active","Inactive")</f>
        <v>Inactive</v>
      </c>
      <c r="Y2946" s="17" t="s">
        <v>15615</v>
      </c>
      <c r="Z2946" s="17"/>
    </row>
    <row r="2947" spans="1:26" x14ac:dyDescent="0.25">
      <c r="A2947">
        <v>2946</v>
      </c>
      <c r="B2947" s="17" t="s">
        <v>2144</v>
      </c>
      <c r="C2947" s="17">
        <v>3328</v>
      </c>
      <c r="D2947" s="17" t="str">
        <f>INDEX(Hosts!$A:$O,MATCH(Places!$C2947,Hosts!$A:$A,0),MATCH(Places!D$1,Hosts!$1:$1,0))</f>
        <v>Within an hour</v>
      </c>
      <c r="E2947" s="87">
        <f>INDEX(Hosts!$A:$O,MATCH(Places!$C2947,Hosts!$A:$A,0),MATCH(Places!E$1,Hosts!$1:$1,0))</f>
        <v>1</v>
      </c>
      <c r="F2947" s="87">
        <f>INDEX(Hosts!$A:$O,MATCH(Places!$C2947,Hosts!$A:$A,0),MATCH(Places!F$1,Hosts!$1:$1,0))</f>
        <v>0.99</v>
      </c>
      <c r="G2947" s="17" t="str">
        <f>INDEX(Hosts!$A:$O,MATCH(Places!$C2947,Hosts!$A:$A,0),MATCH(Places!G$1,Hosts!$1:$1,0))</f>
        <v>No</v>
      </c>
      <c r="H2947" s="17">
        <v>16</v>
      </c>
      <c r="I2947" s="17" t="str">
        <f>INDEX(Neighborhoods!$A:$C,MATCH(Places!$H2947,Neighborhoods!$A:$A,0),MATCH(Places!I$1,Neighborhoods!$1:$1,0))</f>
        <v>Manhattan</v>
      </c>
      <c r="J2947" s="17" t="str">
        <f>INDEX(Neighborhoods!$A:$C,MATCH(Places!$H2947,Neighborhoods!$A:$A,0),MATCH(Places!J$1,Neighborhoods!$1:$1,0))</f>
        <v>Harlem</v>
      </c>
      <c r="K2947" s="17" t="s">
        <v>1</v>
      </c>
      <c r="L2947" s="17" t="str">
        <f t="shared" si="184"/>
        <v>Yes</v>
      </c>
      <c r="M2947" s="17">
        <v>1</v>
      </c>
      <c r="N2947" s="17" t="str" cm="1">
        <f t="array" ref="N2947">_xlfn.IFS(M2947&lt;=2,"Small",M2947&lt;=5,"Medium",M2947&gt;5,"Large")</f>
        <v>Small</v>
      </c>
      <c r="O2947" s="65">
        <v>74</v>
      </c>
      <c r="P2947" s="87">
        <f t="shared" si="185"/>
        <v>0.03</v>
      </c>
      <c r="Q2947" s="68">
        <v>4.58</v>
      </c>
      <c r="R2947" s="68" t="str" cm="1">
        <f t="array" ref="R2947">_xlfn.SWITCH(ROUND(Q2947,0),5,"Excellent",4,"Good",3,"Ok","Bad")</f>
        <v>Excellent</v>
      </c>
      <c r="S2947" s="17">
        <v>113</v>
      </c>
      <c r="T2947" s="17" t="str">
        <f t="shared" si="186"/>
        <v>No</v>
      </c>
      <c r="U2947" s="82">
        <v>42969</v>
      </c>
      <c r="V2947" s="82">
        <v>44041</v>
      </c>
      <c r="W2947" s="17">
        <v>365</v>
      </c>
      <c r="X2947" s="17" t="str">
        <f t="shared" si="187"/>
        <v>Active</v>
      </c>
      <c r="Y2947" s="17" t="s">
        <v>15616</v>
      </c>
      <c r="Z2947" s="17"/>
    </row>
    <row r="2948" spans="1:26" x14ac:dyDescent="0.25">
      <c r="A2948">
        <v>2947</v>
      </c>
      <c r="B2948" s="17" t="s">
        <v>13278</v>
      </c>
      <c r="C2948" s="17">
        <v>2093</v>
      </c>
      <c r="D2948" s="17" t="str">
        <f>INDEX(Hosts!$A:$O,MATCH(Places!$C2948,Hosts!$A:$A,0),MATCH(Places!D$1,Hosts!$1:$1,0))</f>
        <v>Within an hour</v>
      </c>
      <c r="E2948" s="87">
        <f>INDEX(Hosts!$A:$O,MATCH(Places!$C2948,Hosts!$A:$A,0),MATCH(Places!E$1,Hosts!$1:$1,0))</f>
        <v>1</v>
      </c>
      <c r="F2948" s="87">
        <f>INDEX(Hosts!$A:$O,MATCH(Places!$C2948,Hosts!$A:$A,0),MATCH(Places!F$1,Hosts!$1:$1,0))</f>
        <v>0.98</v>
      </c>
      <c r="G2948" s="17" t="str">
        <f>INDEX(Hosts!$A:$O,MATCH(Places!$C2948,Hosts!$A:$A,0),MATCH(Places!G$1,Hosts!$1:$1,0))</f>
        <v>No</v>
      </c>
      <c r="H2948" s="17">
        <v>16</v>
      </c>
      <c r="I2948" s="17" t="str">
        <f>INDEX(Neighborhoods!$A:$C,MATCH(Places!$H2948,Neighborhoods!$A:$A,0),MATCH(Places!I$1,Neighborhoods!$1:$1,0))</f>
        <v>Manhattan</v>
      </c>
      <c r="J2948" s="17" t="str">
        <f>INDEX(Neighborhoods!$A:$C,MATCH(Places!$H2948,Neighborhoods!$A:$A,0),MATCH(Places!J$1,Neighborhoods!$1:$1,0))</f>
        <v>Harlem</v>
      </c>
      <c r="K2948" s="17" t="s">
        <v>1</v>
      </c>
      <c r="L2948" s="17" t="str">
        <f t="shared" si="184"/>
        <v>Yes</v>
      </c>
      <c r="M2948" s="17">
        <v>2</v>
      </c>
      <c r="N2948" s="17" t="str" cm="1">
        <f t="array" ref="N2948">_xlfn.IFS(M2948&lt;=2,"Small",M2948&lt;=5,"Medium",M2948&gt;5,"Large")</f>
        <v>Small</v>
      </c>
      <c r="O2948" s="65">
        <v>52</v>
      </c>
      <c r="P2948" s="87">
        <f t="shared" si="185"/>
        <v>0.03</v>
      </c>
      <c r="Q2948" s="68">
        <v>4.9000000000000004</v>
      </c>
      <c r="R2948" s="68" t="str" cm="1">
        <f t="array" ref="R2948">_xlfn.SWITCH(ROUND(Q2948,0),5,"Excellent",4,"Good",3,"Ok","Bad")</f>
        <v>Excellent</v>
      </c>
      <c r="S2948" s="17">
        <v>41</v>
      </c>
      <c r="T2948" s="17" t="str">
        <f t="shared" si="186"/>
        <v>No</v>
      </c>
      <c r="U2948" s="82">
        <v>42981</v>
      </c>
      <c r="V2948" s="82">
        <v>43822</v>
      </c>
      <c r="W2948" s="17">
        <v>90</v>
      </c>
      <c r="X2948" s="17" t="str">
        <f t="shared" si="187"/>
        <v>Active</v>
      </c>
      <c r="Y2948" s="17" t="s">
        <v>15616</v>
      </c>
      <c r="Z2948" s="17"/>
    </row>
    <row r="2949" spans="1:26" x14ac:dyDescent="0.25">
      <c r="A2949">
        <v>2948</v>
      </c>
      <c r="B2949" s="17" t="s">
        <v>2145</v>
      </c>
      <c r="C2949" s="17">
        <v>3331</v>
      </c>
      <c r="D2949" s="17" t="str">
        <f>INDEX(Hosts!$A:$O,MATCH(Places!$C2949,Hosts!$A:$A,0),MATCH(Places!D$1,Hosts!$1:$1,0))</f>
        <v>Within an hour</v>
      </c>
      <c r="E2949" s="87">
        <f>INDEX(Hosts!$A:$O,MATCH(Places!$C2949,Hosts!$A:$A,0),MATCH(Places!E$1,Hosts!$1:$1,0))</f>
        <v>1</v>
      </c>
      <c r="F2949" s="87">
        <f>INDEX(Hosts!$A:$O,MATCH(Places!$C2949,Hosts!$A:$A,0),MATCH(Places!F$1,Hosts!$1:$1,0))</f>
        <v>1</v>
      </c>
      <c r="G2949" s="17" t="str">
        <f>INDEX(Hosts!$A:$O,MATCH(Places!$C2949,Hosts!$A:$A,0),MATCH(Places!G$1,Hosts!$1:$1,0))</f>
        <v>Yes</v>
      </c>
      <c r="H2949" s="17">
        <v>18</v>
      </c>
      <c r="I2949" s="17" t="str">
        <f>INDEX(Neighborhoods!$A:$C,MATCH(Places!$H2949,Neighborhoods!$A:$A,0),MATCH(Places!I$1,Neighborhoods!$1:$1,0))</f>
        <v>Manhattan</v>
      </c>
      <c r="J2949" s="17" t="str">
        <f>INDEX(Neighborhoods!$A:$C,MATCH(Places!$H2949,Neighborhoods!$A:$A,0),MATCH(Places!J$1,Neighborhoods!$1:$1,0))</f>
        <v>Midtown</v>
      </c>
      <c r="K2949" s="17" t="s">
        <v>11822</v>
      </c>
      <c r="L2949" s="17" t="str">
        <f t="shared" si="184"/>
        <v>No</v>
      </c>
      <c r="M2949" s="17">
        <v>4</v>
      </c>
      <c r="N2949" s="17" t="str" cm="1">
        <f t="array" ref="N2949">_xlfn.IFS(M2949&lt;=2,"Small",M2949&lt;=5,"Medium",M2949&gt;5,"Large")</f>
        <v>Medium</v>
      </c>
      <c r="O2949" s="65">
        <v>192</v>
      </c>
      <c r="P2949" s="87">
        <f t="shared" si="185"/>
        <v>0.03</v>
      </c>
      <c r="Q2949" s="68">
        <v>4.97</v>
      </c>
      <c r="R2949" s="68" t="str" cm="1">
        <f t="array" ref="R2949">_xlfn.SWITCH(ROUND(Q2949,0),5,"Excellent",4,"Good",3,"Ok","Bad")</f>
        <v>Excellent</v>
      </c>
      <c r="S2949" s="17">
        <v>130</v>
      </c>
      <c r="T2949" s="17" t="str">
        <f t="shared" si="186"/>
        <v>Yes</v>
      </c>
      <c r="U2949" s="82">
        <v>42986</v>
      </c>
      <c r="V2949" s="82">
        <v>43898</v>
      </c>
      <c r="W2949" s="17">
        <v>3</v>
      </c>
      <c r="X2949" s="17" t="str">
        <f t="shared" si="187"/>
        <v>Active</v>
      </c>
      <c r="Y2949" s="17" t="s">
        <v>15616</v>
      </c>
      <c r="Z2949" s="17"/>
    </row>
    <row r="2950" spans="1:26" x14ac:dyDescent="0.25">
      <c r="A2950">
        <v>2949</v>
      </c>
      <c r="B2950" s="17" t="s">
        <v>15112</v>
      </c>
      <c r="C2950" s="17">
        <v>868</v>
      </c>
      <c r="D2950" s="17" t="str">
        <f>INDEX(Hosts!$A:$O,MATCH(Places!$C2950,Hosts!$A:$A,0),MATCH(Places!D$1,Hosts!$1:$1,0))</f>
        <v>Within an hour</v>
      </c>
      <c r="E2950" s="87">
        <f>INDEX(Hosts!$A:$O,MATCH(Places!$C2950,Hosts!$A:$A,0),MATCH(Places!E$1,Hosts!$1:$1,0))</f>
        <v>0.95</v>
      </c>
      <c r="F2950" s="87">
        <f>INDEX(Hosts!$A:$O,MATCH(Places!$C2950,Hosts!$A:$A,0),MATCH(Places!F$1,Hosts!$1:$1,0))</f>
        <v>1</v>
      </c>
      <c r="G2950" s="17" t="str">
        <f>INDEX(Hosts!$A:$O,MATCH(Places!$C2950,Hosts!$A:$A,0),MATCH(Places!G$1,Hosts!$1:$1,0))</f>
        <v>No</v>
      </c>
      <c r="H2950" s="17">
        <v>20</v>
      </c>
      <c r="I2950" s="17" t="str">
        <f>INDEX(Neighborhoods!$A:$C,MATCH(Places!$H2950,Neighborhoods!$A:$A,0),MATCH(Places!I$1,Neighborhoods!$1:$1,0))</f>
        <v>Manhattan</v>
      </c>
      <c r="J2950" s="17" t="str">
        <f>INDEX(Neighborhoods!$A:$C,MATCH(Places!$H2950,Neighborhoods!$A:$A,0),MATCH(Places!J$1,Neighborhoods!$1:$1,0))</f>
        <v>Upper West Side</v>
      </c>
      <c r="K2950" s="17" t="s">
        <v>11822</v>
      </c>
      <c r="L2950" s="17" t="str">
        <f t="shared" si="184"/>
        <v>No</v>
      </c>
      <c r="M2950" s="17">
        <v>2</v>
      </c>
      <c r="N2950" s="17" t="str" cm="1">
        <f t="array" ref="N2950">_xlfn.IFS(M2950&lt;=2,"Small",M2950&lt;=5,"Medium",M2950&gt;5,"Large")</f>
        <v>Small</v>
      </c>
      <c r="O2950" s="65">
        <v>137</v>
      </c>
      <c r="P2950" s="87">
        <f t="shared" si="185"/>
        <v>0.03</v>
      </c>
      <c r="Q2950" s="68">
        <v>5</v>
      </c>
      <c r="R2950" s="68" t="str" cm="1">
        <f t="array" ref="R2950">_xlfn.SWITCH(ROUND(Q2950,0),5,"Excellent",4,"Good",3,"Ok","Bad")</f>
        <v>Excellent</v>
      </c>
      <c r="S2950" s="17">
        <v>20</v>
      </c>
      <c r="T2950" s="17" t="str">
        <f t="shared" si="186"/>
        <v>No</v>
      </c>
      <c r="U2950" s="82">
        <v>43395</v>
      </c>
      <c r="V2950" s="82">
        <v>44044</v>
      </c>
      <c r="W2950" s="17">
        <v>27</v>
      </c>
      <c r="X2950" s="17" t="str">
        <f t="shared" si="187"/>
        <v>Active</v>
      </c>
      <c r="Y2950" s="17" t="s">
        <v>15616</v>
      </c>
      <c r="Z2950" s="17"/>
    </row>
    <row r="2951" spans="1:26" x14ac:dyDescent="0.25">
      <c r="A2951">
        <v>2950</v>
      </c>
      <c r="B2951" s="17" t="s">
        <v>2146</v>
      </c>
      <c r="C2951" s="17">
        <v>3327</v>
      </c>
      <c r="D2951" s="17" t="str">
        <f>INDEX(Hosts!$A:$O,MATCH(Places!$C2951,Hosts!$A:$A,0),MATCH(Places!D$1,Hosts!$1:$1,0))</f>
        <v>Within a few hours</v>
      </c>
      <c r="E2951" s="87">
        <f>INDEX(Hosts!$A:$O,MATCH(Places!$C2951,Hosts!$A:$A,0),MATCH(Places!E$1,Hosts!$1:$1,0))</f>
        <v>1</v>
      </c>
      <c r="F2951" s="87">
        <f>INDEX(Hosts!$A:$O,MATCH(Places!$C2951,Hosts!$A:$A,0),MATCH(Places!F$1,Hosts!$1:$1,0))</f>
        <v>0.88</v>
      </c>
      <c r="G2951" s="17" t="str">
        <f>INDEX(Hosts!$A:$O,MATCH(Places!$C2951,Hosts!$A:$A,0),MATCH(Places!G$1,Hosts!$1:$1,0))</f>
        <v>No</v>
      </c>
      <c r="H2951" s="17">
        <v>7</v>
      </c>
      <c r="I2951" s="17" t="str">
        <f>INDEX(Neighborhoods!$A:$C,MATCH(Places!$H2951,Neighborhoods!$A:$A,0),MATCH(Places!I$1,Neighborhoods!$1:$1,0))</f>
        <v>Brooklyn</v>
      </c>
      <c r="J2951" s="17" t="str">
        <f>INDEX(Neighborhoods!$A:$C,MATCH(Places!$H2951,Neighborhoods!$A:$A,0),MATCH(Places!J$1,Neighborhoods!$1:$1,0))</f>
        <v>Bedford-Stuyvesant</v>
      </c>
      <c r="K2951" s="17" t="s">
        <v>1</v>
      </c>
      <c r="L2951" s="17" t="str">
        <f t="shared" si="184"/>
        <v>Yes</v>
      </c>
      <c r="M2951" s="17">
        <v>1</v>
      </c>
      <c r="N2951" s="17" t="str" cm="1">
        <f t="array" ref="N2951">_xlfn.IFS(M2951&lt;=2,"Small",M2951&lt;=5,"Medium",M2951&gt;5,"Large")</f>
        <v>Small</v>
      </c>
      <c r="O2951" s="65">
        <v>45</v>
      </c>
      <c r="P2951" s="87">
        <f t="shared" si="185"/>
        <v>0.03</v>
      </c>
      <c r="Q2951" s="68">
        <v>4.88</v>
      </c>
      <c r="R2951" s="68" t="str" cm="1">
        <f t="array" ref="R2951">_xlfn.SWITCH(ROUND(Q2951,0),5,"Excellent",4,"Good",3,"Ok","Bad")</f>
        <v>Excellent</v>
      </c>
      <c r="S2951" s="17">
        <v>16</v>
      </c>
      <c r="T2951" s="17" t="str">
        <f t="shared" si="186"/>
        <v>No</v>
      </c>
      <c r="U2951" s="82">
        <v>43001</v>
      </c>
      <c r="V2951" s="82">
        <v>43715</v>
      </c>
      <c r="W2951" s="17">
        <v>0</v>
      </c>
      <c r="X2951" s="17" t="str">
        <f t="shared" si="187"/>
        <v>Inactive</v>
      </c>
      <c r="Y2951" s="17" t="s">
        <v>15615</v>
      </c>
      <c r="Z2951" s="17"/>
    </row>
    <row r="2952" spans="1:26" x14ac:dyDescent="0.25">
      <c r="A2952">
        <v>2951</v>
      </c>
      <c r="B2952" s="17" t="s">
        <v>13118</v>
      </c>
      <c r="C2952" s="17">
        <v>3332</v>
      </c>
      <c r="D2952" s="17" t="str">
        <f>INDEX(Hosts!$A:$O,MATCH(Places!$C2952,Hosts!$A:$A,0),MATCH(Places!D$1,Hosts!$1:$1,0))</f>
        <v>Within an hour</v>
      </c>
      <c r="E2952" s="87">
        <f>INDEX(Hosts!$A:$O,MATCH(Places!$C2952,Hosts!$A:$A,0),MATCH(Places!E$1,Hosts!$1:$1,0))</f>
        <v>1</v>
      </c>
      <c r="F2952" s="87">
        <f>INDEX(Hosts!$A:$O,MATCH(Places!$C2952,Hosts!$A:$A,0),MATCH(Places!F$1,Hosts!$1:$1,0))</f>
        <v>0.96</v>
      </c>
      <c r="G2952" s="17" t="str">
        <f>INDEX(Hosts!$A:$O,MATCH(Places!$C2952,Hosts!$A:$A,0),MATCH(Places!G$1,Hosts!$1:$1,0))</f>
        <v>No</v>
      </c>
      <c r="H2952" s="17">
        <v>16</v>
      </c>
      <c r="I2952" s="17" t="str">
        <f>INDEX(Neighborhoods!$A:$C,MATCH(Places!$H2952,Neighborhoods!$A:$A,0),MATCH(Places!I$1,Neighborhoods!$1:$1,0))</f>
        <v>Manhattan</v>
      </c>
      <c r="J2952" s="17" t="str">
        <f>INDEX(Neighborhoods!$A:$C,MATCH(Places!$H2952,Neighborhoods!$A:$A,0),MATCH(Places!J$1,Neighborhoods!$1:$1,0))</f>
        <v>Harlem</v>
      </c>
      <c r="K2952" s="17" t="s">
        <v>1</v>
      </c>
      <c r="L2952" s="17" t="str">
        <f t="shared" si="184"/>
        <v>Yes</v>
      </c>
      <c r="M2952" s="17">
        <v>2</v>
      </c>
      <c r="N2952" s="17" t="str" cm="1">
        <f t="array" ref="N2952">_xlfn.IFS(M2952&lt;=2,"Small",M2952&lt;=5,"Medium",M2952&gt;5,"Large")</f>
        <v>Small</v>
      </c>
      <c r="O2952" s="65">
        <v>42</v>
      </c>
      <c r="P2952" s="87">
        <f t="shared" si="185"/>
        <v>0.03</v>
      </c>
      <c r="Q2952" s="68">
        <v>4.67</v>
      </c>
      <c r="R2952" s="68" t="str" cm="1">
        <f t="array" ref="R2952">_xlfn.SWITCH(ROUND(Q2952,0),5,"Excellent",4,"Good",3,"Ok","Bad")</f>
        <v>Excellent</v>
      </c>
      <c r="S2952" s="17">
        <v>111</v>
      </c>
      <c r="T2952" s="17" t="str">
        <f t="shared" si="186"/>
        <v>No</v>
      </c>
      <c r="U2952" s="82">
        <v>43012</v>
      </c>
      <c r="V2952" s="82">
        <v>43905</v>
      </c>
      <c r="W2952" s="17">
        <v>42</v>
      </c>
      <c r="X2952" s="17" t="str">
        <f t="shared" si="187"/>
        <v>Active</v>
      </c>
      <c r="Y2952" s="17" t="s">
        <v>15616</v>
      </c>
      <c r="Z2952" s="17"/>
    </row>
    <row r="2953" spans="1:26" x14ac:dyDescent="0.25">
      <c r="A2953">
        <v>2952</v>
      </c>
      <c r="B2953" s="17" t="s">
        <v>13572</v>
      </c>
      <c r="C2953" s="17">
        <v>3144</v>
      </c>
      <c r="D2953" s="17" t="str">
        <f>INDEX(Hosts!$A:$O,MATCH(Places!$C2953,Hosts!$A:$A,0),MATCH(Places!D$1,Hosts!$1:$1,0))</f>
        <v>Within a few hours</v>
      </c>
      <c r="E2953" s="87">
        <f>INDEX(Hosts!$A:$O,MATCH(Places!$C2953,Hosts!$A:$A,0),MATCH(Places!E$1,Hosts!$1:$1,0))</f>
        <v>0.9</v>
      </c>
      <c r="F2953" s="87">
        <f>INDEX(Hosts!$A:$O,MATCH(Places!$C2953,Hosts!$A:$A,0),MATCH(Places!F$1,Hosts!$1:$1,0))</f>
        <v>0.97</v>
      </c>
      <c r="G2953" s="17" t="str">
        <f>INDEX(Hosts!$A:$O,MATCH(Places!$C2953,Hosts!$A:$A,0),MATCH(Places!G$1,Hosts!$1:$1,0))</f>
        <v>No</v>
      </c>
      <c r="H2953" s="17">
        <v>12</v>
      </c>
      <c r="I2953" s="17" t="str">
        <f>INDEX(Neighborhoods!$A:$C,MATCH(Places!$H2953,Neighborhoods!$A:$A,0),MATCH(Places!I$1,Neighborhoods!$1:$1,0))</f>
        <v>Brooklyn</v>
      </c>
      <c r="J2953" s="17" t="str">
        <f>INDEX(Neighborhoods!$A:$C,MATCH(Places!$H2953,Neighborhoods!$A:$A,0),MATCH(Places!J$1,Neighborhoods!$1:$1,0))</f>
        <v>Williamsburg</v>
      </c>
      <c r="K2953" s="17" t="s">
        <v>11822</v>
      </c>
      <c r="L2953" s="17" t="str">
        <f t="shared" si="184"/>
        <v>No</v>
      </c>
      <c r="M2953" s="17">
        <v>4</v>
      </c>
      <c r="N2953" s="17" t="str" cm="1">
        <f t="array" ref="N2953">_xlfn.IFS(M2953&lt;=2,"Small",M2953&lt;=5,"Medium",M2953&gt;5,"Large")</f>
        <v>Medium</v>
      </c>
      <c r="O2953" s="65">
        <v>166</v>
      </c>
      <c r="P2953" s="87">
        <f t="shared" si="185"/>
        <v>0.03</v>
      </c>
      <c r="Q2953" s="68">
        <v>4.6399999999999997</v>
      </c>
      <c r="R2953" s="68" t="str" cm="1">
        <f t="array" ref="R2953">_xlfn.SWITCH(ROUND(Q2953,0),5,"Excellent",4,"Good",3,"Ok","Bad")</f>
        <v>Excellent</v>
      </c>
      <c r="S2953" s="17">
        <v>59</v>
      </c>
      <c r="T2953" s="17" t="str">
        <f t="shared" si="186"/>
        <v>No</v>
      </c>
      <c r="U2953" s="82">
        <v>42997</v>
      </c>
      <c r="V2953" s="82">
        <v>43960</v>
      </c>
      <c r="W2953" s="17">
        <v>263</v>
      </c>
      <c r="X2953" s="17" t="str">
        <f t="shared" si="187"/>
        <v>Active</v>
      </c>
      <c r="Y2953" s="17" t="s">
        <v>15616</v>
      </c>
      <c r="Z2953" s="17"/>
    </row>
    <row r="2954" spans="1:26" x14ac:dyDescent="0.25">
      <c r="A2954">
        <v>2953</v>
      </c>
      <c r="B2954" s="17" t="s">
        <v>2147</v>
      </c>
      <c r="C2954" s="17">
        <v>3324</v>
      </c>
      <c r="D2954" s="17" t="str">
        <f>INDEX(Hosts!$A:$O,MATCH(Places!$C2954,Hosts!$A:$A,0),MATCH(Places!D$1,Hosts!$1:$1,0))</f>
        <v>Within a few hours</v>
      </c>
      <c r="E2954" s="87">
        <f>INDEX(Hosts!$A:$O,MATCH(Places!$C2954,Hosts!$A:$A,0),MATCH(Places!E$1,Hosts!$1:$1,0))</f>
        <v>0.96</v>
      </c>
      <c r="F2954" s="87">
        <f>INDEX(Hosts!$A:$O,MATCH(Places!$C2954,Hosts!$A:$A,0),MATCH(Places!F$1,Hosts!$1:$1,0))</f>
        <v>0.95</v>
      </c>
      <c r="G2954" s="17" t="str">
        <f>INDEX(Hosts!$A:$O,MATCH(Places!$C2954,Hosts!$A:$A,0),MATCH(Places!G$1,Hosts!$1:$1,0))</f>
        <v>Yes</v>
      </c>
      <c r="H2954" s="17">
        <v>18</v>
      </c>
      <c r="I2954" s="17" t="str">
        <f>INDEX(Neighborhoods!$A:$C,MATCH(Places!$H2954,Neighborhoods!$A:$A,0),MATCH(Places!I$1,Neighborhoods!$1:$1,0))</f>
        <v>Manhattan</v>
      </c>
      <c r="J2954" s="17" t="str">
        <f>INDEX(Neighborhoods!$A:$C,MATCH(Places!$H2954,Neighborhoods!$A:$A,0),MATCH(Places!J$1,Neighborhoods!$1:$1,0))</f>
        <v>Midtown</v>
      </c>
      <c r="K2954" s="17" t="s">
        <v>11822</v>
      </c>
      <c r="L2954" s="17" t="str">
        <f t="shared" si="184"/>
        <v>No</v>
      </c>
      <c r="M2954" s="17">
        <v>6</v>
      </c>
      <c r="N2954" s="17" t="str" cm="1">
        <f t="array" ref="N2954">_xlfn.IFS(M2954&lt;=2,"Small",M2954&lt;=5,"Medium",M2954&gt;5,"Large")</f>
        <v>Large</v>
      </c>
      <c r="O2954" s="65">
        <v>400</v>
      </c>
      <c r="P2954" s="87">
        <f t="shared" si="185"/>
        <v>0.04</v>
      </c>
      <c r="Q2954" s="68">
        <v>4.8899999999999997</v>
      </c>
      <c r="R2954" s="68" t="str" cm="1">
        <f t="array" ref="R2954">_xlfn.SWITCH(ROUND(Q2954,0),5,"Excellent",4,"Good",3,"Ok","Bad")</f>
        <v>Excellent</v>
      </c>
      <c r="S2954" s="17">
        <v>139</v>
      </c>
      <c r="T2954" s="17" t="str">
        <f t="shared" si="186"/>
        <v>Yes</v>
      </c>
      <c r="U2954" s="82">
        <v>42979</v>
      </c>
      <c r="V2954" s="82">
        <v>44052</v>
      </c>
      <c r="W2954" s="17">
        <v>20</v>
      </c>
      <c r="X2954" s="17" t="str">
        <f t="shared" si="187"/>
        <v>Active</v>
      </c>
      <c r="Y2954" s="17" t="s">
        <v>15615</v>
      </c>
      <c r="Z2954" s="17"/>
    </row>
    <row r="2955" spans="1:26" x14ac:dyDescent="0.25">
      <c r="A2955">
        <v>2954</v>
      </c>
      <c r="B2955" s="17" t="s">
        <v>14843</v>
      </c>
      <c r="C2955" s="17">
        <v>3333</v>
      </c>
      <c r="D2955" s="17" t="str">
        <f>INDEX(Hosts!$A:$O,MATCH(Places!$C2955,Hosts!$A:$A,0),MATCH(Places!D$1,Hosts!$1:$1,0))</f>
        <v>Within a day</v>
      </c>
      <c r="E2955" s="87">
        <f>INDEX(Hosts!$A:$O,MATCH(Places!$C2955,Hosts!$A:$A,0),MATCH(Places!E$1,Hosts!$1:$1,0))</f>
        <v>1</v>
      </c>
      <c r="F2955" s="87">
        <f>INDEX(Hosts!$A:$O,MATCH(Places!$C2955,Hosts!$A:$A,0),MATCH(Places!F$1,Hosts!$1:$1,0))</f>
        <v>0.81</v>
      </c>
      <c r="G2955" s="17" t="str">
        <f>INDEX(Hosts!$A:$O,MATCH(Places!$C2955,Hosts!$A:$A,0),MATCH(Places!G$1,Hosts!$1:$1,0))</f>
        <v>No</v>
      </c>
      <c r="H2955" s="17">
        <v>17</v>
      </c>
      <c r="I2955" s="17" t="str">
        <f>INDEX(Neighborhoods!$A:$C,MATCH(Places!$H2955,Neighborhoods!$A:$A,0),MATCH(Places!I$1,Neighborhoods!$1:$1,0))</f>
        <v>Manhattan</v>
      </c>
      <c r="J2955" s="17" t="str">
        <f>INDEX(Neighborhoods!$A:$C,MATCH(Places!$H2955,Neighborhoods!$A:$A,0),MATCH(Places!J$1,Neighborhoods!$1:$1,0))</f>
        <v>Hell's Kitchen</v>
      </c>
      <c r="K2955" s="17" t="s">
        <v>1</v>
      </c>
      <c r="L2955" s="17" t="str">
        <f t="shared" si="184"/>
        <v>Yes</v>
      </c>
      <c r="M2955" s="17">
        <v>2</v>
      </c>
      <c r="N2955" s="17" t="str" cm="1">
        <f t="array" ref="N2955">_xlfn.IFS(M2955&lt;=2,"Small",M2955&lt;=5,"Medium",M2955&gt;5,"Large")</f>
        <v>Small</v>
      </c>
      <c r="O2955" s="65">
        <v>100</v>
      </c>
      <c r="P2955" s="87">
        <f t="shared" si="185"/>
        <v>0.03</v>
      </c>
      <c r="Q2955" s="68">
        <v>4.45</v>
      </c>
      <c r="R2955" s="68" t="str" cm="1">
        <f t="array" ref="R2955">_xlfn.SWITCH(ROUND(Q2955,0),5,"Excellent",4,"Good",3,"Ok","Bad")</f>
        <v>Good</v>
      </c>
      <c r="S2955" s="17">
        <v>20</v>
      </c>
      <c r="T2955" s="17" t="str">
        <f t="shared" si="186"/>
        <v>No</v>
      </c>
      <c r="U2955" s="82">
        <v>42973</v>
      </c>
      <c r="V2955" s="82">
        <v>43652</v>
      </c>
      <c r="W2955" s="17">
        <v>89</v>
      </c>
      <c r="X2955" s="17" t="str">
        <f t="shared" si="187"/>
        <v>Active</v>
      </c>
      <c r="Y2955" s="17" t="s">
        <v>15616</v>
      </c>
      <c r="Z2955" s="17"/>
    </row>
    <row r="2956" spans="1:26" x14ac:dyDescent="0.25">
      <c r="A2956">
        <v>2955</v>
      </c>
      <c r="B2956" s="17" t="s">
        <v>2148</v>
      </c>
      <c r="C2956" s="17">
        <v>3059</v>
      </c>
      <c r="D2956" s="17" t="str">
        <f>INDEX(Hosts!$A:$O,MATCH(Places!$C2956,Hosts!$A:$A,0),MATCH(Places!D$1,Hosts!$1:$1,0))</f>
        <v>Within an hour</v>
      </c>
      <c r="E2956" s="87">
        <f>INDEX(Hosts!$A:$O,MATCH(Places!$C2956,Hosts!$A:$A,0),MATCH(Places!E$1,Hosts!$1:$1,0))</f>
        <v>1</v>
      </c>
      <c r="F2956" s="87">
        <f>INDEX(Hosts!$A:$O,MATCH(Places!$C2956,Hosts!$A:$A,0),MATCH(Places!F$1,Hosts!$1:$1,0))</f>
        <v>0.5</v>
      </c>
      <c r="G2956" s="17" t="str">
        <f>INDEX(Hosts!$A:$O,MATCH(Places!$C2956,Hosts!$A:$A,0),MATCH(Places!G$1,Hosts!$1:$1,0))</f>
        <v>Yes</v>
      </c>
      <c r="H2956" s="17">
        <v>9</v>
      </c>
      <c r="I2956" s="17" t="str">
        <f>INDEX(Neighborhoods!$A:$C,MATCH(Places!$H2956,Neighborhoods!$A:$A,0),MATCH(Places!I$1,Neighborhoods!$1:$1,0))</f>
        <v>Brooklyn</v>
      </c>
      <c r="J2956" s="17" t="str">
        <f>INDEX(Neighborhoods!$A:$C,MATCH(Places!$H2956,Neighborhoods!$A:$A,0),MATCH(Places!J$1,Neighborhoods!$1:$1,0))</f>
        <v>Crown Heights</v>
      </c>
      <c r="K2956" s="17" t="s">
        <v>1</v>
      </c>
      <c r="L2956" s="17" t="str">
        <f t="shared" si="184"/>
        <v>Yes</v>
      </c>
      <c r="M2956" s="17">
        <v>1</v>
      </c>
      <c r="N2956" s="17" t="str" cm="1">
        <f t="array" ref="N2956">_xlfn.IFS(M2956&lt;=2,"Small",M2956&lt;=5,"Medium",M2956&gt;5,"Large")</f>
        <v>Small</v>
      </c>
      <c r="O2956" s="65">
        <v>46</v>
      </c>
      <c r="P2956" s="87">
        <f t="shared" si="185"/>
        <v>0.03</v>
      </c>
      <c r="Q2956" s="68">
        <v>4.91</v>
      </c>
      <c r="R2956" s="68" t="str" cm="1">
        <f t="array" ref="R2956">_xlfn.SWITCH(ROUND(Q2956,0),5,"Excellent",4,"Good",3,"Ok","Bad")</f>
        <v>Excellent</v>
      </c>
      <c r="S2956" s="17">
        <v>113</v>
      </c>
      <c r="T2956" s="17" t="str">
        <f t="shared" si="186"/>
        <v>Yes</v>
      </c>
      <c r="U2956" s="82">
        <v>42971</v>
      </c>
      <c r="V2956" s="82">
        <v>43653</v>
      </c>
      <c r="W2956" s="17">
        <v>45</v>
      </c>
      <c r="X2956" s="17" t="str">
        <f t="shared" si="187"/>
        <v>Active</v>
      </c>
      <c r="Y2956" s="17" t="s">
        <v>15615</v>
      </c>
      <c r="Z2956" s="17"/>
    </row>
    <row r="2957" spans="1:26" x14ac:dyDescent="0.25">
      <c r="A2957">
        <v>2956</v>
      </c>
      <c r="B2957" s="17" t="s">
        <v>2149</v>
      </c>
      <c r="C2957" s="17">
        <v>2270</v>
      </c>
      <c r="D2957" s="17" t="str">
        <f>INDEX(Hosts!$A:$O,MATCH(Places!$C2957,Hosts!$A:$A,0),MATCH(Places!D$1,Hosts!$1:$1,0))</f>
        <v>Within an hour</v>
      </c>
      <c r="E2957" s="87">
        <f>INDEX(Hosts!$A:$O,MATCH(Places!$C2957,Hosts!$A:$A,0),MATCH(Places!E$1,Hosts!$1:$1,0))</f>
        <v>1</v>
      </c>
      <c r="F2957" s="87">
        <f>INDEX(Hosts!$A:$O,MATCH(Places!$C2957,Hosts!$A:$A,0),MATCH(Places!F$1,Hosts!$1:$1,0))</f>
        <v>1</v>
      </c>
      <c r="G2957" s="17" t="str">
        <f>INDEX(Hosts!$A:$O,MATCH(Places!$C2957,Hosts!$A:$A,0),MATCH(Places!G$1,Hosts!$1:$1,0))</f>
        <v>Yes</v>
      </c>
      <c r="H2957" s="17">
        <v>15</v>
      </c>
      <c r="I2957" s="17" t="str">
        <f>INDEX(Neighborhoods!$A:$C,MATCH(Places!$H2957,Neighborhoods!$A:$A,0),MATCH(Places!I$1,Neighborhoods!$1:$1,0))</f>
        <v>Manhattan</v>
      </c>
      <c r="J2957" s="17" t="str">
        <f>INDEX(Neighborhoods!$A:$C,MATCH(Places!$H2957,Neighborhoods!$A:$A,0),MATCH(Places!J$1,Neighborhoods!$1:$1,0))</f>
        <v>East Village</v>
      </c>
      <c r="K2957" s="17" t="s">
        <v>11822</v>
      </c>
      <c r="L2957" s="17" t="str">
        <f t="shared" si="184"/>
        <v>No</v>
      </c>
      <c r="M2957" s="17">
        <v>2</v>
      </c>
      <c r="N2957" s="17" t="str" cm="1">
        <f t="array" ref="N2957">_xlfn.IFS(M2957&lt;=2,"Small",M2957&lt;=5,"Medium",M2957&gt;5,"Large")</f>
        <v>Small</v>
      </c>
      <c r="O2957" s="65">
        <v>150</v>
      </c>
      <c r="P2957" s="87">
        <f t="shared" si="185"/>
        <v>0.03</v>
      </c>
      <c r="Q2957" s="68">
        <v>5</v>
      </c>
      <c r="R2957" s="68" t="str" cm="1">
        <f t="array" ref="R2957">_xlfn.SWITCH(ROUND(Q2957,0),5,"Excellent",4,"Good",3,"Ok","Bad")</f>
        <v>Excellent</v>
      </c>
      <c r="S2957" s="17">
        <v>23</v>
      </c>
      <c r="T2957" s="17" t="str">
        <f t="shared" si="186"/>
        <v>No</v>
      </c>
      <c r="U2957" s="82">
        <v>42995</v>
      </c>
      <c r="V2957" s="82">
        <v>43831</v>
      </c>
      <c r="W2957" s="17">
        <v>47</v>
      </c>
      <c r="X2957" s="17" t="str">
        <f t="shared" si="187"/>
        <v>Active</v>
      </c>
      <c r="Y2957" s="17" t="s">
        <v>15616</v>
      </c>
      <c r="Z2957" s="17"/>
    </row>
    <row r="2958" spans="1:26" x14ac:dyDescent="0.25">
      <c r="A2958">
        <v>2957</v>
      </c>
      <c r="B2958" s="17" t="s">
        <v>13725</v>
      </c>
      <c r="C2958" s="17">
        <v>2342</v>
      </c>
      <c r="D2958" s="17" t="str">
        <f>INDEX(Hosts!$A:$O,MATCH(Places!$C2958,Hosts!$A:$A,0),MATCH(Places!D$1,Hosts!$1:$1,0))</f>
        <v>Within an hour</v>
      </c>
      <c r="E2958" s="87">
        <f>INDEX(Hosts!$A:$O,MATCH(Places!$C2958,Hosts!$A:$A,0),MATCH(Places!E$1,Hosts!$1:$1,0))</f>
        <v>1</v>
      </c>
      <c r="F2958" s="87">
        <f>INDEX(Hosts!$A:$O,MATCH(Places!$C2958,Hosts!$A:$A,0),MATCH(Places!F$1,Hosts!$1:$1,0))</f>
        <v>0.97</v>
      </c>
      <c r="G2958" s="17" t="str">
        <f>INDEX(Hosts!$A:$O,MATCH(Places!$C2958,Hosts!$A:$A,0),MATCH(Places!G$1,Hosts!$1:$1,0))</f>
        <v>Yes</v>
      </c>
      <c r="H2958" s="17">
        <v>21</v>
      </c>
      <c r="I2958" s="17" t="str">
        <f>INDEX(Neighborhoods!$A:$C,MATCH(Places!$H2958,Neighborhoods!$A:$A,0),MATCH(Places!I$1,Neighborhoods!$1:$1,0))</f>
        <v>Queens</v>
      </c>
      <c r="J2958" s="17" t="str">
        <f>INDEX(Neighborhoods!$A:$C,MATCH(Places!$H2958,Neighborhoods!$A:$A,0),MATCH(Places!J$1,Neighborhoods!$1:$1,0))</f>
        <v>Astoria</v>
      </c>
      <c r="K2958" s="17" t="s">
        <v>1</v>
      </c>
      <c r="L2958" s="17" t="str">
        <f t="shared" si="184"/>
        <v>Yes</v>
      </c>
      <c r="M2958" s="17">
        <v>1</v>
      </c>
      <c r="N2958" s="17" t="str" cm="1">
        <f t="array" ref="N2958">_xlfn.IFS(M2958&lt;=2,"Small",M2958&lt;=5,"Medium",M2958&gt;5,"Large")</f>
        <v>Small</v>
      </c>
      <c r="O2958" s="65">
        <v>47</v>
      </c>
      <c r="P2958" s="87">
        <f t="shared" si="185"/>
        <v>0.03</v>
      </c>
      <c r="Q2958" s="68">
        <v>4.9800000000000004</v>
      </c>
      <c r="R2958" s="68" t="str" cm="1">
        <f t="array" ref="R2958">_xlfn.SWITCH(ROUND(Q2958,0),5,"Excellent",4,"Good",3,"Ok","Bad")</f>
        <v>Excellent</v>
      </c>
      <c r="S2958" s="17">
        <v>126</v>
      </c>
      <c r="T2958" s="17" t="str">
        <f t="shared" si="186"/>
        <v>Yes</v>
      </c>
      <c r="U2958" s="82">
        <v>42979</v>
      </c>
      <c r="V2958" s="82">
        <v>43897</v>
      </c>
      <c r="W2958" s="17">
        <v>365</v>
      </c>
      <c r="X2958" s="17" t="str">
        <f t="shared" si="187"/>
        <v>Active</v>
      </c>
      <c r="Y2958" s="17" t="s">
        <v>15616</v>
      </c>
      <c r="Z2958" s="17"/>
    </row>
    <row r="2959" spans="1:26" x14ac:dyDescent="0.25">
      <c r="A2959">
        <v>2958</v>
      </c>
      <c r="B2959" s="17" t="s">
        <v>2150</v>
      </c>
      <c r="C2959" s="17">
        <v>3337</v>
      </c>
      <c r="D2959" s="17" t="str">
        <f>INDEX(Hosts!$A:$O,MATCH(Places!$C2959,Hosts!$A:$A,0),MATCH(Places!D$1,Hosts!$1:$1,0))</f>
        <v>A few days or more</v>
      </c>
      <c r="E2959" s="87">
        <f>INDEX(Hosts!$A:$O,MATCH(Places!$C2959,Hosts!$A:$A,0),MATCH(Places!E$1,Hosts!$1:$1,0))</f>
        <v>0</v>
      </c>
      <c r="F2959" s="87">
        <f>INDEX(Hosts!$A:$O,MATCH(Places!$C2959,Hosts!$A:$A,0),MATCH(Places!F$1,Hosts!$1:$1,0))</f>
        <v>0.99</v>
      </c>
      <c r="G2959" s="17" t="str">
        <f>INDEX(Hosts!$A:$O,MATCH(Places!$C2959,Hosts!$A:$A,0),MATCH(Places!G$1,Hosts!$1:$1,0))</f>
        <v>No</v>
      </c>
      <c r="H2959" s="17">
        <v>16</v>
      </c>
      <c r="I2959" s="17" t="str">
        <f>INDEX(Neighborhoods!$A:$C,MATCH(Places!$H2959,Neighborhoods!$A:$A,0),MATCH(Places!I$1,Neighborhoods!$1:$1,0))</f>
        <v>Manhattan</v>
      </c>
      <c r="J2959" s="17" t="str">
        <f>INDEX(Neighborhoods!$A:$C,MATCH(Places!$H2959,Neighborhoods!$A:$A,0),MATCH(Places!J$1,Neighborhoods!$1:$1,0))</f>
        <v>Harlem</v>
      </c>
      <c r="K2959" s="17" t="s">
        <v>1</v>
      </c>
      <c r="L2959" s="17" t="str">
        <f t="shared" si="184"/>
        <v>Yes</v>
      </c>
      <c r="M2959" s="17">
        <v>2</v>
      </c>
      <c r="N2959" s="17" t="str" cm="1">
        <f t="array" ref="N2959">_xlfn.IFS(M2959&lt;=2,"Small",M2959&lt;=5,"Medium",M2959&gt;5,"Large")</f>
        <v>Small</v>
      </c>
      <c r="O2959" s="65">
        <v>70</v>
      </c>
      <c r="P2959" s="87">
        <f t="shared" si="185"/>
        <v>0.03</v>
      </c>
      <c r="Q2959" s="68">
        <v>4.91</v>
      </c>
      <c r="R2959" s="68" t="str" cm="1">
        <f t="array" ref="R2959">_xlfn.SWITCH(ROUND(Q2959,0),5,"Excellent",4,"Good",3,"Ok","Bad")</f>
        <v>Excellent</v>
      </c>
      <c r="S2959" s="17">
        <v>33</v>
      </c>
      <c r="T2959" s="17" t="str">
        <f t="shared" si="186"/>
        <v>No</v>
      </c>
      <c r="U2959" s="82">
        <v>42988</v>
      </c>
      <c r="V2959" s="82">
        <v>43948</v>
      </c>
      <c r="W2959" s="17">
        <v>320</v>
      </c>
      <c r="X2959" s="17" t="str">
        <f t="shared" si="187"/>
        <v>Active</v>
      </c>
      <c r="Y2959" s="17" t="s">
        <v>15616</v>
      </c>
      <c r="Z2959" s="17"/>
    </row>
    <row r="2960" spans="1:26" x14ac:dyDescent="0.25">
      <c r="A2960">
        <v>2959</v>
      </c>
      <c r="B2960" s="17" t="s">
        <v>2151</v>
      </c>
      <c r="C2960" s="17">
        <v>3338</v>
      </c>
      <c r="D2960" s="17" t="str">
        <f>INDEX(Hosts!$A:$O,MATCH(Places!$C2960,Hosts!$A:$A,0),MATCH(Places!D$1,Hosts!$1:$1,0))</f>
        <v>Within an hour</v>
      </c>
      <c r="E2960" s="87">
        <f>INDEX(Hosts!$A:$O,MATCH(Places!$C2960,Hosts!$A:$A,0),MATCH(Places!E$1,Hosts!$1:$1,0))</f>
        <v>1</v>
      </c>
      <c r="F2960" s="87">
        <f>INDEX(Hosts!$A:$O,MATCH(Places!$C2960,Hosts!$A:$A,0),MATCH(Places!F$1,Hosts!$1:$1,0))</f>
        <v>1</v>
      </c>
      <c r="G2960" s="17" t="str">
        <f>INDEX(Hosts!$A:$O,MATCH(Places!$C2960,Hosts!$A:$A,0),MATCH(Places!G$1,Hosts!$1:$1,0))</f>
        <v>Yes</v>
      </c>
      <c r="H2960" s="17">
        <v>10</v>
      </c>
      <c r="I2960" s="17" t="str">
        <f>INDEX(Neighborhoods!$A:$C,MATCH(Places!$H2960,Neighborhoods!$A:$A,0),MATCH(Places!I$1,Neighborhoods!$1:$1,0))</f>
        <v>Brooklyn</v>
      </c>
      <c r="J2960" s="17" t="str">
        <f>INDEX(Neighborhoods!$A:$C,MATCH(Places!$H2960,Neighborhoods!$A:$A,0),MATCH(Places!J$1,Neighborhoods!$1:$1,0))</f>
        <v>East Flatbush</v>
      </c>
      <c r="K2960" s="17" t="s">
        <v>1</v>
      </c>
      <c r="L2960" s="17" t="str">
        <f t="shared" si="184"/>
        <v>Yes</v>
      </c>
      <c r="M2960" s="17">
        <v>2</v>
      </c>
      <c r="N2960" s="17" t="str" cm="1">
        <f t="array" ref="N2960">_xlfn.IFS(M2960&lt;=2,"Small",M2960&lt;=5,"Medium",M2960&gt;5,"Large")</f>
        <v>Small</v>
      </c>
      <c r="O2960" s="65">
        <v>60</v>
      </c>
      <c r="P2960" s="87">
        <f t="shared" si="185"/>
        <v>0.03</v>
      </c>
      <c r="Q2960" s="68">
        <v>4.7300000000000004</v>
      </c>
      <c r="R2960" s="68" t="str" cm="1">
        <f t="array" ref="R2960">_xlfn.SWITCH(ROUND(Q2960,0),5,"Excellent",4,"Good",3,"Ok","Bad")</f>
        <v>Excellent</v>
      </c>
      <c r="S2960" s="17">
        <v>11</v>
      </c>
      <c r="T2960" s="17" t="str">
        <f t="shared" si="186"/>
        <v>No</v>
      </c>
      <c r="U2960" s="82">
        <v>42988</v>
      </c>
      <c r="V2960" s="82">
        <v>43752</v>
      </c>
      <c r="W2960" s="17">
        <v>364</v>
      </c>
      <c r="X2960" s="17" t="str">
        <f t="shared" si="187"/>
        <v>Active</v>
      </c>
      <c r="Y2960" s="17" t="s">
        <v>15616</v>
      </c>
      <c r="Z2960" s="17"/>
    </row>
    <row r="2961" spans="1:26" x14ac:dyDescent="0.25">
      <c r="A2961">
        <v>2960</v>
      </c>
      <c r="B2961" s="17" t="s">
        <v>2152</v>
      </c>
      <c r="C2961" s="17">
        <v>3339</v>
      </c>
      <c r="D2961" s="17" t="str">
        <f>INDEX(Hosts!$A:$O,MATCH(Places!$C2961,Hosts!$A:$A,0),MATCH(Places!D$1,Hosts!$1:$1,0))</f>
        <v>Within an hour</v>
      </c>
      <c r="E2961" s="87">
        <f>INDEX(Hosts!$A:$O,MATCH(Places!$C2961,Hosts!$A:$A,0),MATCH(Places!E$1,Hosts!$1:$1,0))</f>
        <v>1</v>
      </c>
      <c r="F2961" s="87">
        <f>INDEX(Hosts!$A:$O,MATCH(Places!$C2961,Hosts!$A:$A,0),MATCH(Places!F$1,Hosts!$1:$1,0))</f>
        <v>1</v>
      </c>
      <c r="G2961" s="17" t="str">
        <f>INDEX(Hosts!$A:$O,MATCH(Places!$C2961,Hosts!$A:$A,0),MATCH(Places!G$1,Hosts!$1:$1,0))</f>
        <v>No</v>
      </c>
      <c r="H2961" s="17">
        <v>16</v>
      </c>
      <c r="I2961" s="17" t="str">
        <f>INDEX(Neighborhoods!$A:$C,MATCH(Places!$H2961,Neighborhoods!$A:$A,0),MATCH(Places!I$1,Neighborhoods!$1:$1,0))</f>
        <v>Manhattan</v>
      </c>
      <c r="J2961" s="17" t="str">
        <f>INDEX(Neighborhoods!$A:$C,MATCH(Places!$H2961,Neighborhoods!$A:$A,0),MATCH(Places!J$1,Neighborhoods!$1:$1,0))</f>
        <v>Harlem</v>
      </c>
      <c r="K2961" s="17" t="s">
        <v>1</v>
      </c>
      <c r="L2961" s="17" t="str">
        <f t="shared" si="184"/>
        <v>Yes</v>
      </c>
      <c r="M2961" s="17">
        <v>2</v>
      </c>
      <c r="N2961" s="17" t="str" cm="1">
        <f t="array" ref="N2961">_xlfn.IFS(M2961&lt;=2,"Small",M2961&lt;=5,"Medium",M2961&gt;5,"Large")</f>
        <v>Small</v>
      </c>
      <c r="O2961" s="65">
        <v>65</v>
      </c>
      <c r="P2961" s="87">
        <f t="shared" si="185"/>
        <v>0.03</v>
      </c>
      <c r="Q2961" s="68">
        <v>3.4</v>
      </c>
      <c r="R2961" s="68" t="str" cm="1">
        <f t="array" ref="R2961">_xlfn.SWITCH(ROUND(Q2961,0),5,"Excellent",4,"Good",3,"Ok","Bad")</f>
        <v>Ok</v>
      </c>
      <c r="S2961" s="17">
        <v>5</v>
      </c>
      <c r="T2961" s="17" t="str">
        <f t="shared" si="186"/>
        <v>No</v>
      </c>
      <c r="U2961" s="82">
        <v>43032</v>
      </c>
      <c r="V2961" s="82">
        <v>43738</v>
      </c>
      <c r="W2961" s="17">
        <v>42</v>
      </c>
      <c r="X2961" s="17" t="str">
        <f t="shared" si="187"/>
        <v>Active</v>
      </c>
      <c r="Y2961" s="17" t="s">
        <v>15616</v>
      </c>
      <c r="Z2961" s="17"/>
    </row>
    <row r="2962" spans="1:26" x14ac:dyDescent="0.25">
      <c r="A2962">
        <v>2961</v>
      </c>
      <c r="B2962" s="17" t="s">
        <v>2153</v>
      </c>
      <c r="C2962" s="17">
        <v>2742</v>
      </c>
      <c r="D2962" s="17" t="str">
        <f>INDEX(Hosts!$A:$O,MATCH(Places!$C2962,Hosts!$A:$A,0),MATCH(Places!D$1,Hosts!$1:$1,0))</f>
        <v>Within an hour</v>
      </c>
      <c r="E2962" s="87">
        <f>INDEX(Hosts!$A:$O,MATCH(Places!$C2962,Hosts!$A:$A,0),MATCH(Places!E$1,Hosts!$1:$1,0))</f>
        <v>0.81</v>
      </c>
      <c r="F2962" s="87">
        <f>INDEX(Hosts!$A:$O,MATCH(Places!$C2962,Hosts!$A:$A,0),MATCH(Places!F$1,Hosts!$1:$1,0))</f>
        <v>1</v>
      </c>
      <c r="G2962" s="17" t="str">
        <f>INDEX(Hosts!$A:$O,MATCH(Places!$C2962,Hosts!$A:$A,0),MATCH(Places!G$1,Hosts!$1:$1,0))</f>
        <v>No</v>
      </c>
      <c r="H2962" s="17">
        <v>18</v>
      </c>
      <c r="I2962" s="17" t="str">
        <f>INDEX(Neighborhoods!$A:$C,MATCH(Places!$H2962,Neighborhoods!$A:$A,0),MATCH(Places!I$1,Neighborhoods!$1:$1,0))</f>
        <v>Manhattan</v>
      </c>
      <c r="J2962" s="17" t="str">
        <f>INDEX(Neighborhoods!$A:$C,MATCH(Places!$H2962,Neighborhoods!$A:$A,0),MATCH(Places!J$1,Neighborhoods!$1:$1,0))</f>
        <v>Midtown</v>
      </c>
      <c r="K2962" s="17" t="s">
        <v>11822</v>
      </c>
      <c r="L2962" s="17" t="str">
        <f t="shared" si="184"/>
        <v>No</v>
      </c>
      <c r="M2962" s="17">
        <v>6</v>
      </c>
      <c r="N2962" s="17" t="str" cm="1">
        <f t="array" ref="N2962">_xlfn.IFS(M2962&lt;=2,"Small",M2962&lt;=5,"Medium",M2962&gt;5,"Large")</f>
        <v>Large</v>
      </c>
      <c r="O2962" s="65">
        <v>536</v>
      </c>
      <c r="P2962" s="87">
        <f t="shared" si="185"/>
        <v>0.05</v>
      </c>
      <c r="Q2962" s="68">
        <v>4.75</v>
      </c>
      <c r="R2962" s="68" t="str" cm="1">
        <f t="array" ref="R2962">_xlfn.SWITCH(ROUND(Q2962,0),5,"Excellent",4,"Good",3,"Ok","Bad")</f>
        <v>Excellent</v>
      </c>
      <c r="S2962" s="17">
        <v>4</v>
      </c>
      <c r="T2962" s="17" t="str">
        <f t="shared" si="186"/>
        <v>No</v>
      </c>
      <c r="U2962" s="82">
        <v>43258</v>
      </c>
      <c r="V2962" s="82">
        <v>43742</v>
      </c>
      <c r="W2962" s="17">
        <v>346</v>
      </c>
      <c r="X2962" s="17" t="str">
        <f t="shared" si="187"/>
        <v>Active</v>
      </c>
      <c r="Y2962" s="17" t="s">
        <v>15616</v>
      </c>
      <c r="Z2962" s="17"/>
    </row>
    <row r="2963" spans="1:26" x14ac:dyDescent="0.25">
      <c r="A2963">
        <v>2962</v>
      </c>
      <c r="B2963" s="17" t="s">
        <v>14939</v>
      </c>
      <c r="C2963" s="17">
        <v>3308</v>
      </c>
      <c r="D2963" s="17" t="str">
        <f>INDEX(Hosts!$A:$O,MATCH(Places!$C2963,Hosts!$A:$A,0),MATCH(Places!D$1,Hosts!$1:$1,0))</f>
        <v>A few days or more</v>
      </c>
      <c r="E2963" s="87">
        <f>INDEX(Hosts!$A:$O,MATCH(Places!$C2963,Hosts!$A:$A,0),MATCH(Places!E$1,Hosts!$1:$1,0))</f>
        <v>0.33</v>
      </c>
      <c r="F2963" s="87">
        <f>INDEX(Hosts!$A:$O,MATCH(Places!$C2963,Hosts!$A:$A,0),MATCH(Places!F$1,Hosts!$1:$1,0))</f>
        <v>0</v>
      </c>
      <c r="G2963" s="17" t="str">
        <f>INDEX(Hosts!$A:$O,MATCH(Places!$C2963,Hosts!$A:$A,0),MATCH(Places!G$1,Hosts!$1:$1,0))</f>
        <v>No</v>
      </c>
      <c r="H2963" s="17">
        <v>23</v>
      </c>
      <c r="I2963" s="17" t="str">
        <f>INDEX(Neighborhoods!$A:$C,MATCH(Places!$H2963,Neighborhoods!$A:$A,0),MATCH(Places!I$1,Neighborhoods!$1:$1,0))</f>
        <v>Queens</v>
      </c>
      <c r="J2963" s="17" t="str">
        <f>INDEX(Neighborhoods!$A:$C,MATCH(Places!$H2963,Neighborhoods!$A:$A,0),MATCH(Places!J$1,Neighborhoods!$1:$1,0))</f>
        <v>Jamaica</v>
      </c>
      <c r="K2963" s="17" t="s">
        <v>1</v>
      </c>
      <c r="L2963" s="17" t="str">
        <f t="shared" si="184"/>
        <v>Yes</v>
      </c>
      <c r="M2963" s="17">
        <v>1</v>
      </c>
      <c r="N2963" s="17" t="str" cm="1">
        <f t="array" ref="N2963">_xlfn.IFS(M2963&lt;=2,"Small",M2963&lt;=5,"Medium",M2963&gt;5,"Large")</f>
        <v>Small</v>
      </c>
      <c r="O2963" s="65">
        <v>35</v>
      </c>
      <c r="P2963" s="87">
        <f t="shared" si="185"/>
        <v>0.03</v>
      </c>
      <c r="Q2963" s="68">
        <v>5</v>
      </c>
      <c r="R2963" s="68" t="str" cm="1">
        <f t="array" ref="R2963">_xlfn.SWITCH(ROUND(Q2963,0),5,"Excellent",4,"Good",3,"Ok","Bad")</f>
        <v>Excellent</v>
      </c>
      <c r="S2963" s="17">
        <v>12</v>
      </c>
      <c r="T2963" s="17" t="str">
        <f t="shared" si="186"/>
        <v>No</v>
      </c>
      <c r="U2963" s="82">
        <v>42966</v>
      </c>
      <c r="V2963" s="82">
        <v>43186</v>
      </c>
      <c r="W2963" s="17">
        <v>342</v>
      </c>
      <c r="X2963" s="17" t="str">
        <f t="shared" si="187"/>
        <v>Active</v>
      </c>
      <c r="Y2963" s="17" t="s">
        <v>15615</v>
      </c>
      <c r="Z2963" s="17"/>
    </row>
    <row r="2964" spans="1:26" x14ac:dyDescent="0.25">
      <c r="A2964">
        <v>2963</v>
      </c>
      <c r="B2964" s="17" t="s">
        <v>14149</v>
      </c>
      <c r="C2964" s="17">
        <v>3333</v>
      </c>
      <c r="D2964" s="17" t="str">
        <f>INDEX(Hosts!$A:$O,MATCH(Places!$C2964,Hosts!$A:$A,0),MATCH(Places!D$1,Hosts!$1:$1,0))</f>
        <v>Within a day</v>
      </c>
      <c r="E2964" s="87">
        <f>INDEX(Hosts!$A:$O,MATCH(Places!$C2964,Hosts!$A:$A,0),MATCH(Places!E$1,Hosts!$1:$1,0))</f>
        <v>1</v>
      </c>
      <c r="F2964" s="87">
        <f>INDEX(Hosts!$A:$O,MATCH(Places!$C2964,Hosts!$A:$A,0),MATCH(Places!F$1,Hosts!$1:$1,0))</f>
        <v>0.81</v>
      </c>
      <c r="G2964" s="17" t="str">
        <f>INDEX(Hosts!$A:$O,MATCH(Places!$C2964,Hosts!$A:$A,0),MATCH(Places!G$1,Hosts!$1:$1,0))</f>
        <v>No</v>
      </c>
      <c r="H2964" s="17">
        <v>17</v>
      </c>
      <c r="I2964" s="17" t="str">
        <f>INDEX(Neighborhoods!$A:$C,MATCH(Places!$H2964,Neighborhoods!$A:$A,0),MATCH(Places!I$1,Neighborhoods!$1:$1,0))</f>
        <v>Manhattan</v>
      </c>
      <c r="J2964" s="17" t="str">
        <f>INDEX(Neighborhoods!$A:$C,MATCH(Places!$H2964,Neighborhoods!$A:$A,0),MATCH(Places!J$1,Neighborhoods!$1:$1,0))</f>
        <v>Hell's Kitchen</v>
      </c>
      <c r="K2964" s="17" t="s">
        <v>1</v>
      </c>
      <c r="L2964" s="17" t="str">
        <f t="shared" si="184"/>
        <v>Yes</v>
      </c>
      <c r="M2964" s="17">
        <v>2</v>
      </c>
      <c r="N2964" s="17" t="str" cm="1">
        <f t="array" ref="N2964">_xlfn.IFS(M2964&lt;=2,"Small",M2964&lt;=5,"Medium",M2964&gt;5,"Large")</f>
        <v>Small</v>
      </c>
      <c r="O2964" s="65">
        <v>120</v>
      </c>
      <c r="P2964" s="87">
        <f t="shared" si="185"/>
        <v>0.03</v>
      </c>
      <c r="Q2964" s="68">
        <v>4.74</v>
      </c>
      <c r="R2964" s="68" t="str" cm="1">
        <f t="array" ref="R2964">_xlfn.SWITCH(ROUND(Q2964,0),5,"Excellent",4,"Good",3,"Ok","Bad")</f>
        <v>Excellent</v>
      </c>
      <c r="S2964" s="17">
        <v>39</v>
      </c>
      <c r="T2964" s="17" t="str">
        <f t="shared" si="186"/>
        <v>No</v>
      </c>
      <c r="U2964" s="82">
        <v>43009</v>
      </c>
      <c r="V2964" s="82">
        <v>43819</v>
      </c>
      <c r="W2964" s="17">
        <v>89</v>
      </c>
      <c r="X2964" s="17" t="str">
        <f t="shared" si="187"/>
        <v>Active</v>
      </c>
      <c r="Y2964" s="17" t="s">
        <v>15616</v>
      </c>
      <c r="Z2964" s="17"/>
    </row>
    <row r="2965" spans="1:26" x14ac:dyDescent="0.25">
      <c r="A2965">
        <v>2964</v>
      </c>
      <c r="B2965" s="17" t="s">
        <v>2154</v>
      </c>
      <c r="C2965" s="17">
        <v>3340</v>
      </c>
      <c r="D2965" s="17" t="str">
        <f>INDEX(Hosts!$A:$O,MATCH(Places!$C2965,Hosts!$A:$A,0),MATCH(Places!D$1,Hosts!$1:$1,0))</f>
        <v>Within a day</v>
      </c>
      <c r="E2965" s="87">
        <f>INDEX(Hosts!$A:$O,MATCH(Places!$C2965,Hosts!$A:$A,0),MATCH(Places!E$1,Hosts!$1:$1,0))</f>
        <v>1</v>
      </c>
      <c r="F2965" s="87">
        <f>INDEX(Hosts!$A:$O,MATCH(Places!$C2965,Hosts!$A:$A,0),MATCH(Places!F$1,Hosts!$1:$1,0))</f>
        <v>0.87</v>
      </c>
      <c r="G2965" s="17" t="str">
        <f>INDEX(Hosts!$A:$O,MATCH(Places!$C2965,Hosts!$A:$A,0),MATCH(Places!G$1,Hosts!$1:$1,0))</f>
        <v>Yes</v>
      </c>
      <c r="H2965" s="17">
        <v>28</v>
      </c>
      <c r="I2965" s="17" t="str">
        <f>INDEX(Neighborhoods!$A:$C,MATCH(Places!$H2965,Neighborhoods!$A:$A,0),MATCH(Places!I$1,Neighborhoods!$1:$1,0))</f>
        <v>Staten Island</v>
      </c>
      <c r="J2965" s="17" t="str">
        <f>INDEX(Neighborhoods!$A:$C,MATCH(Places!$H2965,Neighborhoods!$A:$A,0),MATCH(Places!J$1,Neighborhoods!$1:$1,0))</f>
        <v>St. George</v>
      </c>
      <c r="K2965" s="17" t="s">
        <v>1</v>
      </c>
      <c r="L2965" s="17" t="str">
        <f t="shared" si="184"/>
        <v>Yes</v>
      </c>
      <c r="M2965" s="17">
        <v>2</v>
      </c>
      <c r="N2965" s="17" t="str" cm="1">
        <f t="array" ref="N2965">_xlfn.IFS(M2965&lt;=2,"Small",M2965&lt;=5,"Medium",M2965&gt;5,"Large")</f>
        <v>Small</v>
      </c>
      <c r="O2965" s="65">
        <v>65</v>
      </c>
      <c r="P2965" s="87">
        <f t="shared" si="185"/>
        <v>0.03</v>
      </c>
      <c r="Q2965" s="68">
        <v>4.74</v>
      </c>
      <c r="R2965" s="68" t="str" cm="1">
        <f t="array" ref="R2965">_xlfn.SWITCH(ROUND(Q2965,0),5,"Excellent",4,"Good",3,"Ok","Bad")</f>
        <v>Excellent</v>
      </c>
      <c r="S2965" s="17">
        <v>35</v>
      </c>
      <c r="T2965" s="17" t="str">
        <f t="shared" si="186"/>
        <v>No</v>
      </c>
      <c r="U2965" s="82">
        <v>42988</v>
      </c>
      <c r="V2965" s="82">
        <v>43831</v>
      </c>
      <c r="W2965" s="17">
        <v>90</v>
      </c>
      <c r="X2965" s="17" t="str">
        <f t="shared" si="187"/>
        <v>Active</v>
      </c>
      <c r="Y2965" s="17" t="s">
        <v>15615</v>
      </c>
      <c r="Z2965" s="17"/>
    </row>
    <row r="2966" spans="1:26" x14ac:dyDescent="0.25">
      <c r="A2966">
        <v>2965</v>
      </c>
      <c r="B2966" s="17" t="s">
        <v>14726</v>
      </c>
      <c r="C2966" s="17">
        <v>295</v>
      </c>
      <c r="D2966" s="17" t="str">
        <f>INDEX(Hosts!$A:$O,MATCH(Places!$C2966,Hosts!$A:$A,0),MATCH(Places!D$1,Hosts!$1:$1,0))</f>
        <v>Within an hour</v>
      </c>
      <c r="E2966" s="87">
        <f>INDEX(Hosts!$A:$O,MATCH(Places!$C2966,Hosts!$A:$A,0),MATCH(Places!E$1,Hosts!$1:$1,0))</f>
        <v>0.98</v>
      </c>
      <c r="F2966" s="87">
        <f>INDEX(Hosts!$A:$O,MATCH(Places!$C2966,Hosts!$A:$A,0),MATCH(Places!F$1,Hosts!$1:$1,0))</f>
        <v>0.93</v>
      </c>
      <c r="G2966" s="17" t="str">
        <f>INDEX(Hosts!$A:$O,MATCH(Places!$C2966,Hosts!$A:$A,0),MATCH(Places!G$1,Hosts!$1:$1,0))</f>
        <v>Yes</v>
      </c>
      <c r="H2966" s="17">
        <v>2</v>
      </c>
      <c r="I2966" s="17" t="str">
        <f>INDEX(Neighborhoods!$A:$C,MATCH(Places!$H2966,Neighborhoods!$A:$A,0),MATCH(Places!I$1,Neighborhoods!$1:$1,0))</f>
        <v>Bronx</v>
      </c>
      <c r="J2966" s="17" t="str">
        <f>INDEX(Neighborhoods!$A:$C,MATCH(Places!$H2966,Neighborhoods!$A:$A,0),MATCH(Places!J$1,Neighborhoods!$1:$1,0))</f>
        <v>Concourse</v>
      </c>
      <c r="K2966" s="17" t="s">
        <v>1</v>
      </c>
      <c r="L2966" s="17" t="str">
        <f t="shared" si="184"/>
        <v>Yes</v>
      </c>
      <c r="M2966" s="17">
        <v>2</v>
      </c>
      <c r="N2966" s="17" t="str" cm="1">
        <f t="array" ref="N2966">_xlfn.IFS(M2966&lt;=2,"Small",M2966&lt;=5,"Medium",M2966&gt;5,"Large")</f>
        <v>Small</v>
      </c>
      <c r="O2966" s="65">
        <v>79</v>
      </c>
      <c r="P2966" s="87">
        <f t="shared" si="185"/>
        <v>0.03</v>
      </c>
      <c r="Q2966" s="68">
        <v>4.97</v>
      </c>
      <c r="R2966" s="68" t="str" cm="1">
        <f t="array" ref="R2966">_xlfn.SWITCH(ROUND(Q2966,0),5,"Excellent",4,"Good",3,"Ok","Bad")</f>
        <v>Excellent</v>
      </c>
      <c r="S2966" s="17">
        <v>174</v>
      </c>
      <c r="T2966" s="17" t="str">
        <f t="shared" si="186"/>
        <v>Yes</v>
      </c>
      <c r="U2966" s="82">
        <v>43012</v>
      </c>
      <c r="V2966" s="82">
        <v>44046</v>
      </c>
      <c r="W2966" s="17">
        <v>322</v>
      </c>
      <c r="X2966" s="17" t="str">
        <f t="shared" si="187"/>
        <v>Active</v>
      </c>
      <c r="Y2966" s="17" t="s">
        <v>15615</v>
      </c>
      <c r="Z2966" s="17"/>
    </row>
    <row r="2967" spans="1:26" x14ac:dyDescent="0.25">
      <c r="A2967">
        <v>2966</v>
      </c>
      <c r="B2967" s="17" t="s">
        <v>14496</v>
      </c>
      <c r="C2967" s="17">
        <v>1498</v>
      </c>
      <c r="D2967" s="17" t="str">
        <f>INDEX(Hosts!$A:$O,MATCH(Places!$C2967,Hosts!$A:$A,0),MATCH(Places!D$1,Hosts!$1:$1,0))</f>
        <v>Within a day</v>
      </c>
      <c r="E2967" s="87">
        <f>INDEX(Hosts!$A:$O,MATCH(Places!$C2967,Hosts!$A:$A,0),MATCH(Places!E$1,Hosts!$1:$1,0))</f>
        <v>1</v>
      </c>
      <c r="F2967" s="87">
        <f>INDEX(Hosts!$A:$O,MATCH(Places!$C2967,Hosts!$A:$A,0),MATCH(Places!F$1,Hosts!$1:$1,0))</f>
        <v>0.5</v>
      </c>
      <c r="G2967" s="17" t="str">
        <f>INDEX(Hosts!$A:$O,MATCH(Places!$C2967,Hosts!$A:$A,0),MATCH(Places!G$1,Hosts!$1:$1,0))</f>
        <v>No</v>
      </c>
      <c r="H2967" s="17">
        <v>16</v>
      </c>
      <c r="I2967" s="17" t="str">
        <f>INDEX(Neighborhoods!$A:$C,MATCH(Places!$H2967,Neighborhoods!$A:$A,0),MATCH(Places!I$1,Neighborhoods!$1:$1,0))</f>
        <v>Manhattan</v>
      </c>
      <c r="J2967" s="17" t="str">
        <f>INDEX(Neighborhoods!$A:$C,MATCH(Places!$H2967,Neighborhoods!$A:$A,0),MATCH(Places!J$1,Neighborhoods!$1:$1,0))</f>
        <v>Harlem</v>
      </c>
      <c r="K2967" s="17" t="s">
        <v>1</v>
      </c>
      <c r="L2967" s="17" t="str">
        <f t="shared" si="184"/>
        <v>Yes</v>
      </c>
      <c r="M2967" s="17">
        <v>1</v>
      </c>
      <c r="N2967" s="17" t="str" cm="1">
        <f t="array" ref="N2967">_xlfn.IFS(M2967&lt;=2,"Small",M2967&lt;=5,"Medium",M2967&gt;5,"Large")</f>
        <v>Small</v>
      </c>
      <c r="O2967" s="65">
        <v>79</v>
      </c>
      <c r="P2967" s="87">
        <f t="shared" si="185"/>
        <v>0.03</v>
      </c>
      <c r="Q2967" s="68">
        <v>4.9000000000000004</v>
      </c>
      <c r="R2967" s="68" t="str" cm="1">
        <f t="array" ref="R2967">_xlfn.SWITCH(ROUND(Q2967,0),5,"Excellent",4,"Good",3,"Ok","Bad")</f>
        <v>Excellent</v>
      </c>
      <c r="S2967" s="17">
        <v>10</v>
      </c>
      <c r="T2967" s="17" t="str">
        <f t="shared" si="186"/>
        <v>No</v>
      </c>
      <c r="U2967" s="82">
        <v>42972</v>
      </c>
      <c r="V2967" s="82">
        <v>43835</v>
      </c>
      <c r="W2967" s="17">
        <v>361</v>
      </c>
      <c r="X2967" s="17" t="str">
        <f t="shared" si="187"/>
        <v>Active</v>
      </c>
      <c r="Y2967" s="17" t="s">
        <v>15615</v>
      </c>
      <c r="Z2967" s="17"/>
    </row>
    <row r="2968" spans="1:26" x14ac:dyDescent="0.25">
      <c r="A2968">
        <v>2967</v>
      </c>
      <c r="B2968" s="17" t="s">
        <v>2155</v>
      </c>
      <c r="C2968" s="17">
        <v>2861</v>
      </c>
      <c r="D2968" s="17" t="str">
        <f>INDEX(Hosts!$A:$O,MATCH(Places!$C2968,Hosts!$A:$A,0),MATCH(Places!D$1,Hosts!$1:$1,0))</f>
        <v>Within an hour</v>
      </c>
      <c r="E2968" s="87">
        <f>INDEX(Hosts!$A:$O,MATCH(Places!$C2968,Hosts!$A:$A,0),MATCH(Places!E$1,Hosts!$1:$1,0))</f>
        <v>0.96</v>
      </c>
      <c r="F2968" s="87">
        <f>INDEX(Hosts!$A:$O,MATCH(Places!$C2968,Hosts!$A:$A,0),MATCH(Places!F$1,Hosts!$1:$1,0))</f>
        <v>0.96</v>
      </c>
      <c r="G2968" s="17" t="str">
        <f>INDEX(Hosts!$A:$O,MATCH(Places!$C2968,Hosts!$A:$A,0),MATCH(Places!G$1,Hosts!$1:$1,0))</f>
        <v>No</v>
      </c>
      <c r="H2968" s="17">
        <v>17</v>
      </c>
      <c r="I2968" s="17" t="str">
        <f>INDEX(Neighborhoods!$A:$C,MATCH(Places!$H2968,Neighborhoods!$A:$A,0),MATCH(Places!I$1,Neighborhoods!$1:$1,0))</f>
        <v>Manhattan</v>
      </c>
      <c r="J2968" s="17" t="str">
        <f>INDEX(Neighborhoods!$A:$C,MATCH(Places!$H2968,Neighborhoods!$A:$A,0),MATCH(Places!J$1,Neighborhoods!$1:$1,0))</f>
        <v>Hell's Kitchen</v>
      </c>
      <c r="K2968" s="17" t="s">
        <v>11822</v>
      </c>
      <c r="L2968" s="17" t="str">
        <f t="shared" si="184"/>
        <v>No</v>
      </c>
      <c r="M2968" s="17">
        <v>5</v>
      </c>
      <c r="N2968" s="17" t="str" cm="1">
        <f t="array" ref="N2968">_xlfn.IFS(M2968&lt;=2,"Small",M2968&lt;=5,"Medium",M2968&gt;5,"Large")</f>
        <v>Medium</v>
      </c>
      <c r="O2968" s="65">
        <v>99</v>
      </c>
      <c r="P2968" s="87">
        <f t="shared" si="185"/>
        <v>0.03</v>
      </c>
      <c r="Q2968" s="68">
        <v>4.3899999999999997</v>
      </c>
      <c r="R2968" s="68" t="str" cm="1">
        <f t="array" ref="R2968">_xlfn.SWITCH(ROUND(Q2968,0),5,"Excellent",4,"Good",3,"Ok","Bad")</f>
        <v>Good</v>
      </c>
      <c r="S2968" s="17">
        <v>102</v>
      </c>
      <c r="T2968" s="17" t="str">
        <f t="shared" si="186"/>
        <v>No</v>
      </c>
      <c r="U2968" s="82">
        <v>43002</v>
      </c>
      <c r="V2968" s="82">
        <v>44055</v>
      </c>
      <c r="W2968" s="17">
        <v>85</v>
      </c>
      <c r="X2968" s="17" t="str">
        <f t="shared" si="187"/>
        <v>Active</v>
      </c>
      <c r="Y2968" s="17" t="s">
        <v>15615</v>
      </c>
      <c r="Z2968" s="17"/>
    </row>
    <row r="2969" spans="1:26" x14ac:dyDescent="0.25">
      <c r="A2969">
        <v>2968</v>
      </c>
      <c r="B2969" s="17" t="s">
        <v>2156</v>
      </c>
      <c r="C2969" s="17">
        <v>3342</v>
      </c>
      <c r="D2969" s="17" t="str">
        <f>INDEX(Hosts!$A:$O,MATCH(Places!$C2969,Hosts!$A:$A,0),MATCH(Places!D$1,Hosts!$1:$1,0))</f>
        <v>Within a few hours</v>
      </c>
      <c r="E2969" s="87">
        <f>INDEX(Hosts!$A:$O,MATCH(Places!$C2969,Hosts!$A:$A,0),MATCH(Places!E$1,Hosts!$1:$1,0))</f>
        <v>1</v>
      </c>
      <c r="F2969" s="87">
        <f>INDEX(Hosts!$A:$O,MATCH(Places!$C2969,Hosts!$A:$A,0),MATCH(Places!F$1,Hosts!$1:$1,0))</f>
        <v>1</v>
      </c>
      <c r="G2969" s="17" t="str">
        <f>INDEX(Hosts!$A:$O,MATCH(Places!$C2969,Hosts!$A:$A,0),MATCH(Places!G$1,Hosts!$1:$1,0))</f>
        <v>Yes</v>
      </c>
      <c r="H2969" s="17">
        <v>8</v>
      </c>
      <c r="I2969" s="17" t="str">
        <f>INDEX(Neighborhoods!$A:$C,MATCH(Places!$H2969,Neighborhoods!$A:$A,0),MATCH(Places!I$1,Neighborhoods!$1:$1,0))</f>
        <v>Brooklyn</v>
      </c>
      <c r="J2969" s="17" t="str">
        <f>INDEX(Neighborhoods!$A:$C,MATCH(Places!$H2969,Neighborhoods!$A:$A,0),MATCH(Places!J$1,Neighborhoods!$1:$1,0))</f>
        <v>Bushwick</v>
      </c>
      <c r="K2969" s="17" t="s">
        <v>1</v>
      </c>
      <c r="L2969" s="17" t="str">
        <f t="shared" si="184"/>
        <v>Yes</v>
      </c>
      <c r="M2969" s="17">
        <v>2</v>
      </c>
      <c r="N2969" s="17" t="str" cm="1">
        <f t="array" ref="N2969">_xlfn.IFS(M2969&lt;=2,"Small",M2969&lt;=5,"Medium",M2969&gt;5,"Large")</f>
        <v>Small</v>
      </c>
      <c r="O2969" s="65">
        <v>45</v>
      </c>
      <c r="P2969" s="87">
        <f t="shared" si="185"/>
        <v>0.03</v>
      </c>
      <c r="Q2969" s="68">
        <v>4.99</v>
      </c>
      <c r="R2969" s="68" t="str" cm="1">
        <f t="array" ref="R2969">_xlfn.SWITCH(ROUND(Q2969,0),5,"Excellent",4,"Good",3,"Ok","Bad")</f>
        <v>Excellent</v>
      </c>
      <c r="S2969" s="17">
        <v>67</v>
      </c>
      <c r="T2969" s="17" t="str">
        <f t="shared" si="186"/>
        <v>No</v>
      </c>
      <c r="U2969" s="82">
        <v>42964</v>
      </c>
      <c r="V2969" s="82">
        <v>43901</v>
      </c>
      <c r="W2969" s="17">
        <v>117</v>
      </c>
      <c r="X2969" s="17" t="str">
        <f t="shared" si="187"/>
        <v>Active</v>
      </c>
      <c r="Y2969" s="17" t="s">
        <v>15615</v>
      </c>
      <c r="Z2969" s="17"/>
    </row>
    <row r="2970" spans="1:26" x14ac:dyDescent="0.25">
      <c r="A2970">
        <v>2969</v>
      </c>
      <c r="B2970" s="17" t="s">
        <v>2157</v>
      </c>
      <c r="C2970" s="17">
        <v>1724</v>
      </c>
      <c r="D2970" s="17" t="str">
        <f>INDEX(Hosts!$A:$O,MATCH(Places!$C2970,Hosts!$A:$A,0),MATCH(Places!D$1,Hosts!$1:$1,0))</f>
        <v>Within a few hours</v>
      </c>
      <c r="E2970" s="87">
        <f>INDEX(Hosts!$A:$O,MATCH(Places!$C2970,Hosts!$A:$A,0),MATCH(Places!E$1,Hosts!$1:$1,0))</f>
        <v>1</v>
      </c>
      <c r="F2970" s="87">
        <f>INDEX(Hosts!$A:$O,MATCH(Places!$C2970,Hosts!$A:$A,0),MATCH(Places!F$1,Hosts!$1:$1,0))</f>
        <v>0.93</v>
      </c>
      <c r="G2970" s="17" t="str">
        <f>INDEX(Hosts!$A:$O,MATCH(Places!$C2970,Hosts!$A:$A,0),MATCH(Places!G$1,Hosts!$1:$1,0))</f>
        <v>No</v>
      </c>
      <c r="H2970" s="17">
        <v>20</v>
      </c>
      <c r="I2970" s="17" t="str">
        <f>INDEX(Neighborhoods!$A:$C,MATCH(Places!$H2970,Neighborhoods!$A:$A,0),MATCH(Places!I$1,Neighborhoods!$1:$1,0))</f>
        <v>Manhattan</v>
      </c>
      <c r="J2970" s="17" t="str">
        <f>INDEX(Neighborhoods!$A:$C,MATCH(Places!$H2970,Neighborhoods!$A:$A,0),MATCH(Places!J$1,Neighborhoods!$1:$1,0))</f>
        <v>Upper West Side</v>
      </c>
      <c r="K2970" s="17" t="s">
        <v>1</v>
      </c>
      <c r="L2970" s="17" t="str">
        <f t="shared" si="184"/>
        <v>Yes</v>
      </c>
      <c r="M2970" s="17">
        <v>2</v>
      </c>
      <c r="N2970" s="17" t="str" cm="1">
        <f t="array" ref="N2970">_xlfn.IFS(M2970&lt;=2,"Small",M2970&lt;=5,"Medium",M2970&gt;5,"Large")</f>
        <v>Small</v>
      </c>
      <c r="O2970" s="65">
        <v>47</v>
      </c>
      <c r="P2970" s="87">
        <f t="shared" si="185"/>
        <v>0.03</v>
      </c>
      <c r="Q2970" s="68">
        <v>4.67</v>
      </c>
      <c r="R2970" s="68" t="str" cm="1">
        <f t="array" ref="R2970">_xlfn.SWITCH(ROUND(Q2970,0),5,"Excellent",4,"Good",3,"Ok","Bad")</f>
        <v>Excellent</v>
      </c>
      <c r="S2970" s="17">
        <v>73</v>
      </c>
      <c r="T2970" s="17" t="str">
        <f t="shared" si="186"/>
        <v>No</v>
      </c>
      <c r="U2970" s="82">
        <v>43007</v>
      </c>
      <c r="V2970" s="82">
        <v>43892</v>
      </c>
      <c r="W2970" s="17">
        <v>150</v>
      </c>
      <c r="X2970" s="17" t="str">
        <f t="shared" si="187"/>
        <v>Active</v>
      </c>
      <c r="Y2970" s="17" t="s">
        <v>15616</v>
      </c>
      <c r="Z2970" s="17"/>
    </row>
    <row r="2971" spans="1:26" x14ac:dyDescent="0.25">
      <c r="A2971">
        <v>2970</v>
      </c>
      <c r="B2971" s="17" t="s">
        <v>2158</v>
      </c>
      <c r="C2971" s="17">
        <v>3305</v>
      </c>
      <c r="D2971" s="17" t="str">
        <f>INDEX(Hosts!$A:$O,MATCH(Places!$C2971,Hosts!$A:$A,0),MATCH(Places!D$1,Hosts!$1:$1,0))</f>
        <v>Within a day</v>
      </c>
      <c r="E2971" s="87">
        <f>INDEX(Hosts!$A:$O,MATCH(Places!$C2971,Hosts!$A:$A,0),MATCH(Places!E$1,Hosts!$1:$1,0))</f>
        <v>0.7</v>
      </c>
      <c r="F2971" s="87">
        <f>INDEX(Hosts!$A:$O,MATCH(Places!$C2971,Hosts!$A:$A,0),MATCH(Places!F$1,Hosts!$1:$1,0))</f>
        <v>0.97</v>
      </c>
      <c r="G2971" s="17" t="str">
        <f>INDEX(Hosts!$A:$O,MATCH(Places!$C2971,Hosts!$A:$A,0),MATCH(Places!G$1,Hosts!$1:$1,0))</f>
        <v>Yes</v>
      </c>
      <c r="H2971" s="17">
        <v>9</v>
      </c>
      <c r="I2971" s="17" t="str">
        <f>INDEX(Neighborhoods!$A:$C,MATCH(Places!$H2971,Neighborhoods!$A:$A,0),MATCH(Places!I$1,Neighborhoods!$1:$1,0))</f>
        <v>Brooklyn</v>
      </c>
      <c r="J2971" s="17" t="str">
        <f>INDEX(Neighborhoods!$A:$C,MATCH(Places!$H2971,Neighborhoods!$A:$A,0),MATCH(Places!J$1,Neighborhoods!$1:$1,0))</f>
        <v>Crown Heights</v>
      </c>
      <c r="K2971" s="17" t="s">
        <v>11822</v>
      </c>
      <c r="L2971" s="17" t="str">
        <f t="shared" si="184"/>
        <v>No</v>
      </c>
      <c r="M2971" s="17">
        <v>8</v>
      </c>
      <c r="N2971" s="17" t="str" cm="1">
        <f t="array" ref="N2971">_xlfn.IFS(M2971&lt;=2,"Small",M2971&lt;=5,"Medium",M2971&gt;5,"Large")</f>
        <v>Large</v>
      </c>
      <c r="O2971" s="65">
        <v>275</v>
      </c>
      <c r="P2971" s="87">
        <f t="shared" si="185"/>
        <v>0.04</v>
      </c>
      <c r="Q2971" s="68">
        <v>4.84</v>
      </c>
      <c r="R2971" s="68" t="str" cm="1">
        <f t="array" ref="R2971">_xlfn.SWITCH(ROUND(Q2971,0),5,"Excellent",4,"Good",3,"Ok","Bad")</f>
        <v>Excellent</v>
      </c>
      <c r="S2971" s="17">
        <v>25</v>
      </c>
      <c r="T2971" s="17" t="str">
        <f t="shared" si="186"/>
        <v>No</v>
      </c>
      <c r="U2971" s="82">
        <v>43102</v>
      </c>
      <c r="V2971" s="82">
        <v>43878</v>
      </c>
      <c r="W2971" s="17">
        <v>58</v>
      </c>
      <c r="X2971" s="17" t="str">
        <f t="shared" si="187"/>
        <v>Active</v>
      </c>
      <c r="Y2971" s="17" t="s">
        <v>15615</v>
      </c>
      <c r="Z2971" s="17"/>
    </row>
    <row r="2972" spans="1:26" x14ac:dyDescent="0.25">
      <c r="A2972">
        <v>2971</v>
      </c>
      <c r="B2972" s="17" t="s">
        <v>2159</v>
      </c>
      <c r="C2972" s="17">
        <v>672</v>
      </c>
      <c r="D2972" s="17" t="str">
        <f>INDEX(Hosts!$A:$O,MATCH(Places!$C2972,Hosts!$A:$A,0),MATCH(Places!D$1,Hosts!$1:$1,0))</f>
        <v>Within an hour</v>
      </c>
      <c r="E2972" s="87">
        <f>INDEX(Hosts!$A:$O,MATCH(Places!$C2972,Hosts!$A:$A,0),MATCH(Places!E$1,Hosts!$1:$1,0))</f>
        <v>1</v>
      </c>
      <c r="F2972" s="87">
        <f>INDEX(Hosts!$A:$O,MATCH(Places!$C2972,Hosts!$A:$A,0),MATCH(Places!F$1,Hosts!$1:$1,0))</f>
        <v>1</v>
      </c>
      <c r="G2972" s="17" t="str">
        <f>INDEX(Hosts!$A:$O,MATCH(Places!$C2972,Hosts!$A:$A,0),MATCH(Places!G$1,Hosts!$1:$1,0))</f>
        <v>No</v>
      </c>
      <c r="H2972" s="17">
        <v>9</v>
      </c>
      <c r="I2972" s="17" t="str">
        <f>INDEX(Neighborhoods!$A:$C,MATCH(Places!$H2972,Neighborhoods!$A:$A,0),MATCH(Places!I$1,Neighborhoods!$1:$1,0))</f>
        <v>Brooklyn</v>
      </c>
      <c r="J2972" s="17" t="str">
        <f>INDEX(Neighborhoods!$A:$C,MATCH(Places!$H2972,Neighborhoods!$A:$A,0),MATCH(Places!J$1,Neighborhoods!$1:$1,0))</f>
        <v>Crown Heights</v>
      </c>
      <c r="K2972" s="17" t="s">
        <v>11822</v>
      </c>
      <c r="L2972" s="17" t="str">
        <f t="shared" si="184"/>
        <v>No</v>
      </c>
      <c r="M2972" s="17">
        <v>3</v>
      </c>
      <c r="N2972" s="17" t="str" cm="1">
        <f t="array" ref="N2972">_xlfn.IFS(M2972&lt;=2,"Small",M2972&lt;=5,"Medium",M2972&gt;5,"Large")</f>
        <v>Medium</v>
      </c>
      <c r="O2972" s="65">
        <v>88</v>
      </c>
      <c r="P2972" s="87">
        <f t="shared" si="185"/>
        <v>0.03</v>
      </c>
      <c r="Q2972" s="68">
        <v>4.82</v>
      </c>
      <c r="R2972" s="68" t="str" cm="1">
        <f t="array" ref="R2972">_xlfn.SWITCH(ROUND(Q2972,0),5,"Excellent",4,"Good",3,"Ok","Bad")</f>
        <v>Excellent</v>
      </c>
      <c r="S2972" s="17">
        <v>87</v>
      </c>
      <c r="T2972" s="17" t="str">
        <f t="shared" si="186"/>
        <v>No</v>
      </c>
      <c r="U2972" s="82">
        <v>42988</v>
      </c>
      <c r="V2972" s="82">
        <v>44052</v>
      </c>
      <c r="W2972" s="17">
        <v>57</v>
      </c>
      <c r="X2972" s="17" t="str">
        <f t="shared" si="187"/>
        <v>Active</v>
      </c>
      <c r="Y2972" s="17" t="s">
        <v>15615</v>
      </c>
      <c r="Z2972" s="17"/>
    </row>
    <row r="2973" spans="1:26" x14ac:dyDescent="0.25">
      <c r="A2973">
        <v>2972</v>
      </c>
      <c r="B2973" s="17" t="s">
        <v>2160</v>
      </c>
      <c r="C2973" s="17">
        <v>3298</v>
      </c>
      <c r="D2973" s="17" t="str">
        <f>INDEX(Hosts!$A:$O,MATCH(Places!$C2973,Hosts!$A:$A,0),MATCH(Places!D$1,Hosts!$1:$1,0))</f>
        <v>Within an hour</v>
      </c>
      <c r="E2973" s="87">
        <f>INDEX(Hosts!$A:$O,MATCH(Places!$C2973,Hosts!$A:$A,0),MATCH(Places!E$1,Hosts!$1:$1,0))</f>
        <v>1</v>
      </c>
      <c r="F2973" s="87">
        <f>INDEX(Hosts!$A:$O,MATCH(Places!$C2973,Hosts!$A:$A,0),MATCH(Places!F$1,Hosts!$1:$1,0))</f>
        <v>0.91</v>
      </c>
      <c r="G2973" s="17" t="str">
        <f>INDEX(Hosts!$A:$O,MATCH(Places!$C2973,Hosts!$A:$A,0),MATCH(Places!G$1,Hosts!$1:$1,0))</f>
        <v>No</v>
      </c>
      <c r="H2973" s="17">
        <v>23</v>
      </c>
      <c r="I2973" s="17" t="str">
        <f>INDEX(Neighborhoods!$A:$C,MATCH(Places!$H2973,Neighborhoods!$A:$A,0),MATCH(Places!I$1,Neighborhoods!$1:$1,0))</f>
        <v>Queens</v>
      </c>
      <c r="J2973" s="17" t="str">
        <f>INDEX(Neighborhoods!$A:$C,MATCH(Places!$H2973,Neighborhoods!$A:$A,0),MATCH(Places!J$1,Neighborhoods!$1:$1,0))</f>
        <v>Jamaica</v>
      </c>
      <c r="K2973" s="17" t="s">
        <v>1</v>
      </c>
      <c r="L2973" s="17" t="str">
        <f t="shared" si="184"/>
        <v>Yes</v>
      </c>
      <c r="M2973" s="17">
        <v>2</v>
      </c>
      <c r="N2973" s="17" t="str" cm="1">
        <f t="array" ref="N2973">_xlfn.IFS(M2973&lt;=2,"Small",M2973&lt;=5,"Medium",M2973&gt;5,"Large")</f>
        <v>Small</v>
      </c>
      <c r="O2973" s="65">
        <v>54</v>
      </c>
      <c r="P2973" s="87">
        <f t="shared" si="185"/>
        <v>0.03</v>
      </c>
      <c r="Q2973" s="68">
        <v>4.43</v>
      </c>
      <c r="R2973" s="68" t="str" cm="1">
        <f t="array" ref="R2973">_xlfn.SWITCH(ROUND(Q2973,0),5,"Excellent",4,"Good",3,"Ok","Bad")</f>
        <v>Good</v>
      </c>
      <c r="S2973" s="17">
        <v>23</v>
      </c>
      <c r="T2973" s="17" t="str">
        <f t="shared" si="186"/>
        <v>No</v>
      </c>
      <c r="U2973" s="82">
        <v>42989</v>
      </c>
      <c r="V2973" s="82">
        <v>43780</v>
      </c>
      <c r="W2973" s="17">
        <v>135</v>
      </c>
      <c r="X2973" s="17" t="str">
        <f t="shared" si="187"/>
        <v>Active</v>
      </c>
      <c r="Y2973" s="17" t="s">
        <v>15616</v>
      </c>
      <c r="Z2973" s="17"/>
    </row>
    <row r="2974" spans="1:26" x14ac:dyDescent="0.25">
      <c r="A2974">
        <v>2973</v>
      </c>
      <c r="B2974" s="17" t="s">
        <v>2161</v>
      </c>
      <c r="C2974" s="17">
        <v>2968</v>
      </c>
      <c r="D2974" s="17" t="str">
        <f>INDEX(Hosts!$A:$O,MATCH(Places!$C2974,Hosts!$A:$A,0),MATCH(Places!D$1,Hosts!$1:$1,0))</f>
        <v>Within a day</v>
      </c>
      <c r="E2974" s="87">
        <f>INDEX(Hosts!$A:$O,MATCH(Places!$C2974,Hosts!$A:$A,0),MATCH(Places!E$1,Hosts!$1:$1,0))</f>
        <v>0.5</v>
      </c>
      <c r="F2974" s="87">
        <f>INDEX(Hosts!$A:$O,MATCH(Places!$C2974,Hosts!$A:$A,0),MATCH(Places!F$1,Hosts!$1:$1,0))</f>
        <v>1</v>
      </c>
      <c r="G2974" s="17" t="str">
        <f>INDEX(Hosts!$A:$O,MATCH(Places!$C2974,Hosts!$A:$A,0),MATCH(Places!G$1,Hosts!$1:$1,0))</f>
        <v>No</v>
      </c>
      <c r="H2974" s="17">
        <v>15</v>
      </c>
      <c r="I2974" s="17" t="str">
        <f>INDEX(Neighborhoods!$A:$C,MATCH(Places!$H2974,Neighborhoods!$A:$A,0),MATCH(Places!I$1,Neighborhoods!$1:$1,0))</f>
        <v>Manhattan</v>
      </c>
      <c r="J2974" s="17" t="str">
        <f>INDEX(Neighborhoods!$A:$C,MATCH(Places!$H2974,Neighborhoods!$A:$A,0),MATCH(Places!J$1,Neighborhoods!$1:$1,0))</f>
        <v>East Village</v>
      </c>
      <c r="K2974" s="17" t="s">
        <v>1</v>
      </c>
      <c r="L2974" s="17" t="str">
        <f t="shared" si="184"/>
        <v>Yes</v>
      </c>
      <c r="M2974" s="17">
        <v>2</v>
      </c>
      <c r="N2974" s="17" t="str" cm="1">
        <f t="array" ref="N2974">_xlfn.IFS(M2974&lt;=2,"Small",M2974&lt;=5,"Medium",M2974&gt;5,"Large")</f>
        <v>Small</v>
      </c>
      <c r="O2974" s="65">
        <v>125</v>
      </c>
      <c r="P2974" s="87">
        <f t="shared" si="185"/>
        <v>0.03</v>
      </c>
      <c r="Q2974" s="68">
        <v>4.4800000000000004</v>
      </c>
      <c r="R2974" s="68" t="str" cm="1">
        <f t="array" ref="R2974">_xlfn.SWITCH(ROUND(Q2974,0),5,"Excellent",4,"Good",3,"Ok","Bad")</f>
        <v>Good</v>
      </c>
      <c r="S2974" s="17">
        <v>31</v>
      </c>
      <c r="T2974" s="17" t="str">
        <f t="shared" si="186"/>
        <v>No</v>
      </c>
      <c r="U2974" s="82">
        <v>42971</v>
      </c>
      <c r="V2974" s="82">
        <v>43832</v>
      </c>
      <c r="W2974" s="17">
        <v>90</v>
      </c>
      <c r="X2974" s="17" t="str">
        <f t="shared" si="187"/>
        <v>Active</v>
      </c>
      <c r="Y2974" s="17" t="s">
        <v>15615</v>
      </c>
      <c r="Z2974" s="17"/>
    </row>
    <row r="2975" spans="1:26" x14ac:dyDescent="0.25">
      <c r="A2975">
        <v>2974</v>
      </c>
      <c r="B2975" s="17" t="s">
        <v>13306</v>
      </c>
      <c r="C2975" s="17">
        <v>3343</v>
      </c>
      <c r="D2975" s="17" t="str">
        <f>INDEX(Hosts!$A:$O,MATCH(Places!$C2975,Hosts!$A:$A,0),MATCH(Places!D$1,Hosts!$1:$1,0))</f>
        <v>Within a day</v>
      </c>
      <c r="E2975" s="87">
        <f>INDEX(Hosts!$A:$O,MATCH(Places!$C2975,Hosts!$A:$A,0),MATCH(Places!E$1,Hosts!$1:$1,0))</f>
        <v>0.5</v>
      </c>
      <c r="F2975" s="87">
        <f>INDEX(Hosts!$A:$O,MATCH(Places!$C2975,Hosts!$A:$A,0),MATCH(Places!F$1,Hosts!$1:$1,0))</f>
        <v>0.86</v>
      </c>
      <c r="G2975" s="17" t="str">
        <f>INDEX(Hosts!$A:$O,MATCH(Places!$C2975,Hosts!$A:$A,0),MATCH(Places!G$1,Hosts!$1:$1,0))</f>
        <v>No</v>
      </c>
      <c r="H2975" s="17">
        <v>10</v>
      </c>
      <c r="I2975" s="17" t="str">
        <f>INDEX(Neighborhoods!$A:$C,MATCH(Places!$H2975,Neighborhoods!$A:$A,0),MATCH(Places!I$1,Neighborhoods!$1:$1,0))</f>
        <v>Brooklyn</v>
      </c>
      <c r="J2975" s="17" t="str">
        <f>INDEX(Neighborhoods!$A:$C,MATCH(Places!$H2975,Neighborhoods!$A:$A,0),MATCH(Places!J$1,Neighborhoods!$1:$1,0))</f>
        <v>East Flatbush</v>
      </c>
      <c r="K2975" s="17" t="s">
        <v>1</v>
      </c>
      <c r="L2975" s="17" t="str">
        <f t="shared" si="184"/>
        <v>Yes</v>
      </c>
      <c r="M2975" s="17">
        <v>1</v>
      </c>
      <c r="N2975" s="17" t="str" cm="1">
        <f t="array" ref="N2975">_xlfn.IFS(M2975&lt;=2,"Small",M2975&lt;=5,"Medium",M2975&gt;5,"Large")</f>
        <v>Small</v>
      </c>
      <c r="O2975" s="65">
        <v>35</v>
      </c>
      <c r="P2975" s="87">
        <f t="shared" si="185"/>
        <v>0.03</v>
      </c>
      <c r="Q2975" s="68">
        <v>5</v>
      </c>
      <c r="R2975" s="68" t="str" cm="1">
        <f t="array" ref="R2975">_xlfn.SWITCH(ROUND(Q2975,0),5,"Excellent",4,"Good",3,"Ok","Bad")</f>
        <v>Excellent</v>
      </c>
      <c r="S2975" s="17">
        <v>5</v>
      </c>
      <c r="T2975" s="17" t="str">
        <f t="shared" si="186"/>
        <v>No</v>
      </c>
      <c r="U2975" s="82">
        <v>43091</v>
      </c>
      <c r="V2975" s="82">
        <v>43891</v>
      </c>
      <c r="W2975" s="17">
        <v>358</v>
      </c>
      <c r="X2975" s="17" t="str">
        <f t="shared" si="187"/>
        <v>Active</v>
      </c>
      <c r="Y2975" s="17" t="s">
        <v>15615</v>
      </c>
      <c r="Z2975" s="17"/>
    </row>
    <row r="2976" spans="1:26" x14ac:dyDescent="0.25">
      <c r="A2976">
        <v>2975</v>
      </c>
      <c r="B2976" s="17" t="s">
        <v>13262</v>
      </c>
      <c r="C2976" s="17">
        <v>2964</v>
      </c>
      <c r="D2976" s="17" t="str">
        <f>INDEX(Hosts!$A:$O,MATCH(Places!$C2976,Hosts!$A:$A,0),MATCH(Places!D$1,Hosts!$1:$1,0))</f>
        <v>Within a day</v>
      </c>
      <c r="E2976" s="87">
        <f>INDEX(Hosts!$A:$O,MATCH(Places!$C2976,Hosts!$A:$A,0),MATCH(Places!E$1,Hosts!$1:$1,0))</f>
        <v>0.5</v>
      </c>
      <c r="F2976" s="87">
        <f>INDEX(Hosts!$A:$O,MATCH(Places!$C2976,Hosts!$A:$A,0),MATCH(Places!F$1,Hosts!$1:$1,0))</f>
        <v>0.92</v>
      </c>
      <c r="G2976" s="17" t="str">
        <f>INDEX(Hosts!$A:$O,MATCH(Places!$C2976,Hosts!$A:$A,0),MATCH(Places!G$1,Hosts!$1:$1,0))</f>
        <v>No</v>
      </c>
      <c r="H2976" s="17">
        <v>16</v>
      </c>
      <c r="I2976" s="17" t="str">
        <f>INDEX(Neighborhoods!$A:$C,MATCH(Places!$H2976,Neighborhoods!$A:$A,0),MATCH(Places!I$1,Neighborhoods!$1:$1,0))</f>
        <v>Manhattan</v>
      </c>
      <c r="J2976" s="17" t="str">
        <f>INDEX(Neighborhoods!$A:$C,MATCH(Places!$H2976,Neighborhoods!$A:$A,0),MATCH(Places!J$1,Neighborhoods!$1:$1,0))</f>
        <v>Harlem</v>
      </c>
      <c r="K2976" s="17" t="s">
        <v>11822</v>
      </c>
      <c r="L2976" s="17" t="str">
        <f t="shared" si="184"/>
        <v>No</v>
      </c>
      <c r="M2976" s="17">
        <v>3</v>
      </c>
      <c r="N2976" s="17" t="str" cm="1">
        <f t="array" ref="N2976">_xlfn.IFS(M2976&lt;=2,"Small",M2976&lt;=5,"Medium",M2976&gt;5,"Large")</f>
        <v>Medium</v>
      </c>
      <c r="O2976" s="65">
        <v>155</v>
      </c>
      <c r="P2976" s="87">
        <f t="shared" si="185"/>
        <v>0.03</v>
      </c>
      <c r="Q2976" s="68">
        <v>5</v>
      </c>
      <c r="R2976" s="68" t="str" cm="1">
        <f t="array" ref="R2976">_xlfn.SWITCH(ROUND(Q2976,0),5,"Excellent",4,"Good",3,"Ok","Bad")</f>
        <v>Excellent</v>
      </c>
      <c r="S2976" s="17">
        <v>13</v>
      </c>
      <c r="T2976" s="17" t="str">
        <f t="shared" si="186"/>
        <v>No</v>
      </c>
      <c r="U2976" s="82">
        <v>42981</v>
      </c>
      <c r="V2976" s="82">
        <v>43831</v>
      </c>
      <c r="W2976" s="17">
        <v>0</v>
      </c>
      <c r="X2976" s="17" t="str">
        <f t="shared" si="187"/>
        <v>Inactive</v>
      </c>
      <c r="Y2976" s="17" t="s">
        <v>15616</v>
      </c>
      <c r="Z2976" s="17"/>
    </row>
    <row r="2977" spans="1:26" x14ac:dyDescent="0.25">
      <c r="A2977">
        <v>2976</v>
      </c>
      <c r="B2977" s="17" t="s">
        <v>13965</v>
      </c>
      <c r="C2977" s="17">
        <v>2892</v>
      </c>
      <c r="D2977" s="17" t="str">
        <f>INDEX(Hosts!$A:$O,MATCH(Places!$C2977,Hosts!$A:$A,0),MATCH(Places!D$1,Hosts!$1:$1,0))</f>
        <v>Within a day</v>
      </c>
      <c r="E2977" s="87">
        <f>INDEX(Hosts!$A:$O,MATCH(Places!$C2977,Hosts!$A:$A,0),MATCH(Places!E$1,Hosts!$1:$1,0))</f>
        <v>0.67</v>
      </c>
      <c r="F2977" s="87">
        <f>INDEX(Hosts!$A:$O,MATCH(Places!$C2977,Hosts!$A:$A,0),MATCH(Places!F$1,Hosts!$1:$1,0))</f>
        <v>0.96</v>
      </c>
      <c r="G2977" s="17" t="str">
        <f>INDEX(Hosts!$A:$O,MATCH(Places!$C2977,Hosts!$A:$A,0),MATCH(Places!G$1,Hosts!$1:$1,0))</f>
        <v>No</v>
      </c>
      <c r="H2977" s="17">
        <v>14</v>
      </c>
      <c r="I2977" s="17" t="str">
        <f>INDEX(Neighborhoods!$A:$C,MATCH(Places!$H2977,Neighborhoods!$A:$A,0),MATCH(Places!I$1,Neighborhoods!$1:$1,0))</f>
        <v>Manhattan</v>
      </c>
      <c r="J2977" s="17" t="str">
        <f>INDEX(Neighborhoods!$A:$C,MATCH(Places!$H2977,Neighborhoods!$A:$A,0),MATCH(Places!J$1,Neighborhoods!$1:$1,0))</f>
        <v>East Harlem</v>
      </c>
      <c r="K2977" s="17" t="s">
        <v>1</v>
      </c>
      <c r="L2977" s="17" t="str">
        <f t="shared" si="184"/>
        <v>Yes</v>
      </c>
      <c r="M2977" s="17">
        <v>1</v>
      </c>
      <c r="N2977" s="17" t="str" cm="1">
        <f t="array" ref="N2977">_xlfn.IFS(M2977&lt;=2,"Small",M2977&lt;=5,"Medium",M2977&gt;5,"Large")</f>
        <v>Small</v>
      </c>
      <c r="O2977" s="65">
        <v>50</v>
      </c>
      <c r="P2977" s="87">
        <f t="shared" si="185"/>
        <v>0.03</v>
      </c>
      <c r="Q2977" s="68">
        <v>4.8899999999999997</v>
      </c>
      <c r="R2977" s="68" t="str" cm="1">
        <f t="array" ref="R2977">_xlfn.SWITCH(ROUND(Q2977,0),5,"Excellent",4,"Good",3,"Ok","Bad")</f>
        <v>Excellent</v>
      </c>
      <c r="S2977" s="17">
        <v>19</v>
      </c>
      <c r="T2977" s="17" t="str">
        <f t="shared" si="186"/>
        <v>No</v>
      </c>
      <c r="U2977" s="82">
        <v>43804</v>
      </c>
      <c r="V2977" s="82">
        <v>44017</v>
      </c>
      <c r="W2977" s="17">
        <v>179</v>
      </c>
      <c r="X2977" s="17" t="str">
        <f t="shared" si="187"/>
        <v>Active</v>
      </c>
      <c r="Y2977" s="17" t="s">
        <v>15615</v>
      </c>
      <c r="Z2977" s="17"/>
    </row>
    <row r="2978" spans="1:26" x14ac:dyDescent="0.25">
      <c r="A2978">
        <v>2977</v>
      </c>
      <c r="B2978" s="17" t="s">
        <v>14057</v>
      </c>
      <c r="C2978" s="17">
        <v>2172</v>
      </c>
      <c r="D2978" s="17" t="str">
        <f>INDEX(Hosts!$A:$O,MATCH(Places!$C2978,Hosts!$A:$A,0),MATCH(Places!D$1,Hosts!$1:$1,0))</f>
        <v>Within an hour</v>
      </c>
      <c r="E2978" s="87">
        <f>INDEX(Hosts!$A:$O,MATCH(Places!$C2978,Hosts!$A:$A,0),MATCH(Places!E$1,Hosts!$1:$1,0))</f>
        <v>1</v>
      </c>
      <c r="F2978" s="87">
        <f>INDEX(Hosts!$A:$O,MATCH(Places!$C2978,Hosts!$A:$A,0),MATCH(Places!F$1,Hosts!$1:$1,0))</f>
        <v>0.96</v>
      </c>
      <c r="G2978" s="17" t="str">
        <f>INDEX(Hosts!$A:$O,MATCH(Places!$C2978,Hosts!$A:$A,0),MATCH(Places!G$1,Hosts!$1:$1,0))</f>
        <v>Yes</v>
      </c>
      <c r="H2978" s="17">
        <v>25</v>
      </c>
      <c r="I2978" s="17" t="str">
        <f>INDEX(Neighborhoods!$A:$C,MATCH(Places!$H2978,Neighborhoods!$A:$A,0),MATCH(Places!I$1,Neighborhoods!$1:$1,0))</f>
        <v>Queens</v>
      </c>
      <c r="J2978" s="17" t="str">
        <f>INDEX(Neighborhoods!$A:$C,MATCH(Places!$H2978,Neighborhoods!$A:$A,0),MATCH(Places!J$1,Neighborhoods!$1:$1,0))</f>
        <v>Ridgewood</v>
      </c>
      <c r="K2978" s="17" t="s">
        <v>1</v>
      </c>
      <c r="L2978" s="17" t="str">
        <f t="shared" si="184"/>
        <v>Yes</v>
      </c>
      <c r="M2978" s="17">
        <v>2</v>
      </c>
      <c r="N2978" s="17" t="str" cm="1">
        <f t="array" ref="N2978">_xlfn.IFS(M2978&lt;=2,"Small",M2978&lt;=5,"Medium",M2978&gt;5,"Large")</f>
        <v>Small</v>
      </c>
      <c r="O2978" s="65">
        <v>59</v>
      </c>
      <c r="P2978" s="87">
        <f t="shared" si="185"/>
        <v>0.03</v>
      </c>
      <c r="Q2978" s="68">
        <v>5</v>
      </c>
      <c r="R2978" s="68" t="str" cm="1">
        <f t="array" ref="R2978">_xlfn.SWITCH(ROUND(Q2978,0),5,"Excellent",4,"Good",3,"Ok","Bad")</f>
        <v>Excellent</v>
      </c>
      <c r="S2978" s="17">
        <v>25</v>
      </c>
      <c r="T2978" s="17" t="str">
        <f t="shared" si="186"/>
        <v>No</v>
      </c>
      <c r="U2978" s="82">
        <v>42969</v>
      </c>
      <c r="V2978" s="82">
        <v>44020</v>
      </c>
      <c r="W2978" s="17">
        <v>60</v>
      </c>
      <c r="X2978" s="17" t="str">
        <f t="shared" si="187"/>
        <v>Active</v>
      </c>
      <c r="Y2978" s="17" t="s">
        <v>15615</v>
      </c>
      <c r="Z2978" s="17"/>
    </row>
    <row r="2979" spans="1:26" x14ac:dyDescent="0.25">
      <c r="A2979">
        <v>2978</v>
      </c>
      <c r="B2979" s="17" t="s">
        <v>2162</v>
      </c>
      <c r="C2979" s="17">
        <v>3338</v>
      </c>
      <c r="D2979" s="17" t="str">
        <f>INDEX(Hosts!$A:$O,MATCH(Places!$C2979,Hosts!$A:$A,0),MATCH(Places!D$1,Hosts!$1:$1,0))</f>
        <v>Within an hour</v>
      </c>
      <c r="E2979" s="87">
        <f>INDEX(Hosts!$A:$O,MATCH(Places!$C2979,Hosts!$A:$A,0),MATCH(Places!E$1,Hosts!$1:$1,0))</f>
        <v>1</v>
      </c>
      <c r="F2979" s="87">
        <f>INDEX(Hosts!$A:$O,MATCH(Places!$C2979,Hosts!$A:$A,0),MATCH(Places!F$1,Hosts!$1:$1,0))</f>
        <v>1</v>
      </c>
      <c r="G2979" s="17" t="str">
        <f>INDEX(Hosts!$A:$O,MATCH(Places!$C2979,Hosts!$A:$A,0),MATCH(Places!G$1,Hosts!$1:$1,0))</f>
        <v>Yes</v>
      </c>
      <c r="H2979" s="17">
        <v>10</v>
      </c>
      <c r="I2979" s="17" t="str">
        <f>INDEX(Neighborhoods!$A:$C,MATCH(Places!$H2979,Neighborhoods!$A:$A,0),MATCH(Places!I$1,Neighborhoods!$1:$1,0))</f>
        <v>Brooklyn</v>
      </c>
      <c r="J2979" s="17" t="str">
        <f>INDEX(Neighborhoods!$A:$C,MATCH(Places!$H2979,Neighborhoods!$A:$A,0),MATCH(Places!J$1,Neighborhoods!$1:$1,0))</f>
        <v>East Flatbush</v>
      </c>
      <c r="K2979" s="17" t="s">
        <v>1</v>
      </c>
      <c r="L2979" s="17" t="str">
        <f t="shared" si="184"/>
        <v>Yes</v>
      </c>
      <c r="M2979" s="17">
        <v>2</v>
      </c>
      <c r="N2979" s="17" t="str" cm="1">
        <f t="array" ref="N2979">_xlfn.IFS(M2979&lt;=2,"Small",M2979&lt;=5,"Medium",M2979&gt;5,"Large")</f>
        <v>Small</v>
      </c>
      <c r="O2979" s="65">
        <v>65</v>
      </c>
      <c r="P2979" s="87">
        <f t="shared" si="185"/>
        <v>0.03</v>
      </c>
      <c r="Q2979" s="68">
        <v>4.57</v>
      </c>
      <c r="R2979" s="68" t="str" cm="1">
        <f t="array" ref="R2979">_xlfn.SWITCH(ROUND(Q2979,0),5,"Excellent",4,"Good",3,"Ok","Bad")</f>
        <v>Excellent</v>
      </c>
      <c r="S2979" s="17">
        <v>14</v>
      </c>
      <c r="T2979" s="17" t="str">
        <f t="shared" si="186"/>
        <v>No</v>
      </c>
      <c r="U2979" s="82">
        <v>43017</v>
      </c>
      <c r="V2979" s="82">
        <v>43758</v>
      </c>
      <c r="W2979" s="17">
        <v>317</v>
      </c>
      <c r="X2979" s="17" t="str">
        <f t="shared" si="187"/>
        <v>Active</v>
      </c>
      <c r="Y2979" s="17" t="s">
        <v>15616</v>
      </c>
      <c r="Z2979" s="17"/>
    </row>
    <row r="2980" spans="1:26" x14ac:dyDescent="0.25">
      <c r="A2980">
        <v>2979</v>
      </c>
      <c r="B2980" s="17" t="s">
        <v>13231</v>
      </c>
      <c r="C2980" s="17">
        <v>1772</v>
      </c>
      <c r="D2980" s="17" t="str">
        <f>INDEX(Hosts!$A:$O,MATCH(Places!$C2980,Hosts!$A:$A,0),MATCH(Places!D$1,Hosts!$1:$1,0))</f>
        <v>Within a few hours</v>
      </c>
      <c r="E2980" s="87">
        <f>INDEX(Hosts!$A:$O,MATCH(Places!$C2980,Hosts!$A:$A,0),MATCH(Places!E$1,Hosts!$1:$1,0))</f>
        <v>1</v>
      </c>
      <c r="F2980" s="87">
        <f>INDEX(Hosts!$A:$O,MATCH(Places!$C2980,Hosts!$A:$A,0),MATCH(Places!F$1,Hosts!$1:$1,0))</f>
        <v>0.73</v>
      </c>
      <c r="G2980" s="17" t="str">
        <f>INDEX(Hosts!$A:$O,MATCH(Places!$C2980,Hosts!$A:$A,0),MATCH(Places!G$1,Hosts!$1:$1,0))</f>
        <v>No</v>
      </c>
      <c r="H2980" s="17">
        <v>19</v>
      </c>
      <c r="I2980" s="17" t="str">
        <f>INDEX(Neighborhoods!$A:$C,MATCH(Places!$H2980,Neighborhoods!$A:$A,0),MATCH(Places!I$1,Neighborhoods!$1:$1,0))</f>
        <v>Manhattan</v>
      </c>
      <c r="J2980" s="17" t="str">
        <f>INDEX(Neighborhoods!$A:$C,MATCH(Places!$H2980,Neighborhoods!$A:$A,0),MATCH(Places!J$1,Neighborhoods!$1:$1,0))</f>
        <v>Upper East Side</v>
      </c>
      <c r="K2980" s="17" t="s">
        <v>11822</v>
      </c>
      <c r="L2980" s="17" t="str">
        <f t="shared" si="184"/>
        <v>No</v>
      </c>
      <c r="M2980" s="17">
        <v>4</v>
      </c>
      <c r="N2980" s="17" t="str" cm="1">
        <f t="array" ref="N2980">_xlfn.IFS(M2980&lt;=2,"Small",M2980&lt;=5,"Medium",M2980&gt;5,"Large")</f>
        <v>Medium</v>
      </c>
      <c r="O2980" s="65">
        <v>165</v>
      </c>
      <c r="P2980" s="87">
        <f t="shared" si="185"/>
        <v>0.03</v>
      </c>
      <c r="Q2980" s="68">
        <v>5</v>
      </c>
      <c r="R2980" s="68" t="str" cm="1">
        <f t="array" ref="R2980">_xlfn.SWITCH(ROUND(Q2980,0),5,"Excellent",4,"Good",3,"Ok","Bad")</f>
        <v>Excellent</v>
      </c>
      <c r="S2980" s="17">
        <v>26</v>
      </c>
      <c r="T2980" s="17" t="str">
        <f t="shared" si="186"/>
        <v>No</v>
      </c>
      <c r="U2980" s="82">
        <v>42969</v>
      </c>
      <c r="V2980" s="82">
        <v>43898</v>
      </c>
      <c r="W2980" s="17">
        <v>3</v>
      </c>
      <c r="X2980" s="17" t="str">
        <f t="shared" si="187"/>
        <v>Active</v>
      </c>
      <c r="Y2980" s="17" t="s">
        <v>15615</v>
      </c>
      <c r="Z2980" s="17"/>
    </row>
    <row r="2981" spans="1:26" x14ac:dyDescent="0.25">
      <c r="A2981">
        <v>2980</v>
      </c>
      <c r="B2981" s="17" t="s">
        <v>14738</v>
      </c>
      <c r="C2981" s="17">
        <v>2924</v>
      </c>
      <c r="D2981" s="17" t="str">
        <f>INDEX(Hosts!$A:$O,MATCH(Places!$C2981,Hosts!$A:$A,0),MATCH(Places!D$1,Hosts!$1:$1,0))</f>
        <v>Within an hour</v>
      </c>
      <c r="E2981" s="87">
        <f>INDEX(Hosts!$A:$O,MATCH(Places!$C2981,Hosts!$A:$A,0),MATCH(Places!E$1,Hosts!$1:$1,0))</f>
        <v>1</v>
      </c>
      <c r="F2981" s="87">
        <f>INDEX(Hosts!$A:$O,MATCH(Places!$C2981,Hosts!$A:$A,0),MATCH(Places!F$1,Hosts!$1:$1,0))</f>
        <v>0.94</v>
      </c>
      <c r="G2981" s="17" t="str">
        <f>INDEX(Hosts!$A:$O,MATCH(Places!$C2981,Hosts!$A:$A,0),MATCH(Places!G$1,Hosts!$1:$1,0))</f>
        <v>Yes</v>
      </c>
      <c r="H2981" s="17">
        <v>6</v>
      </c>
      <c r="I2981" s="17" t="str">
        <f>INDEX(Neighborhoods!$A:$C,MATCH(Places!$H2981,Neighborhoods!$A:$A,0),MATCH(Places!I$1,Neighborhoods!$1:$1,0))</f>
        <v>Bronx</v>
      </c>
      <c r="J2981" s="17" t="str">
        <f>INDEX(Neighborhoods!$A:$C,MATCH(Places!$H2981,Neighborhoods!$A:$A,0),MATCH(Places!J$1,Neighborhoods!$1:$1,0))</f>
        <v>Wakefield</v>
      </c>
      <c r="K2981" s="17" t="s">
        <v>1</v>
      </c>
      <c r="L2981" s="17" t="str">
        <f t="shared" si="184"/>
        <v>Yes</v>
      </c>
      <c r="M2981" s="17">
        <v>1</v>
      </c>
      <c r="N2981" s="17" t="str" cm="1">
        <f t="array" ref="N2981">_xlfn.IFS(M2981&lt;=2,"Small",M2981&lt;=5,"Medium",M2981&gt;5,"Large")</f>
        <v>Small</v>
      </c>
      <c r="O2981" s="65">
        <v>29</v>
      </c>
      <c r="P2981" s="87">
        <f t="shared" si="185"/>
        <v>0.03</v>
      </c>
      <c r="Q2981" s="68">
        <v>4.8899999999999997</v>
      </c>
      <c r="R2981" s="68" t="str" cm="1">
        <f t="array" ref="R2981">_xlfn.SWITCH(ROUND(Q2981,0),5,"Excellent",4,"Good",3,"Ok","Bad")</f>
        <v>Excellent</v>
      </c>
      <c r="S2981" s="17">
        <v>167</v>
      </c>
      <c r="T2981" s="17" t="str">
        <f t="shared" si="186"/>
        <v>Yes</v>
      </c>
      <c r="U2981" s="82">
        <v>42979</v>
      </c>
      <c r="V2981" s="82">
        <v>43834</v>
      </c>
      <c r="W2981" s="17">
        <v>0</v>
      </c>
      <c r="X2981" s="17" t="str">
        <f t="shared" si="187"/>
        <v>Inactive</v>
      </c>
      <c r="Y2981" s="17" t="s">
        <v>15615</v>
      </c>
      <c r="Z2981" s="17"/>
    </row>
    <row r="2982" spans="1:26" x14ac:dyDescent="0.25">
      <c r="A2982">
        <v>2981</v>
      </c>
      <c r="B2982" s="17" t="s">
        <v>13544</v>
      </c>
      <c r="C2982" s="17">
        <v>1499</v>
      </c>
      <c r="D2982" s="17" t="str">
        <f>INDEX(Hosts!$A:$O,MATCH(Places!$C2982,Hosts!$A:$A,0),MATCH(Places!D$1,Hosts!$1:$1,0))</f>
        <v>Within an hour</v>
      </c>
      <c r="E2982" s="87">
        <f>INDEX(Hosts!$A:$O,MATCH(Places!$C2982,Hosts!$A:$A,0),MATCH(Places!E$1,Hosts!$1:$1,0))</f>
        <v>1</v>
      </c>
      <c r="F2982" s="87">
        <f>INDEX(Hosts!$A:$O,MATCH(Places!$C2982,Hosts!$A:$A,0),MATCH(Places!F$1,Hosts!$1:$1,0))</f>
        <v>0.97</v>
      </c>
      <c r="G2982" s="17" t="str">
        <f>INDEX(Hosts!$A:$O,MATCH(Places!$C2982,Hosts!$A:$A,0),MATCH(Places!G$1,Hosts!$1:$1,0))</f>
        <v>No</v>
      </c>
      <c r="H2982" s="17">
        <v>11</v>
      </c>
      <c r="I2982" s="17" t="str">
        <f>INDEX(Neighborhoods!$A:$C,MATCH(Places!$H2982,Neighborhoods!$A:$A,0),MATCH(Places!I$1,Neighborhoods!$1:$1,0))</f>
        <v>Brooklyn</v>
      </c>
      <c r="J2982" s="17" t="str">
        <f>INDEX(Neighborhoods!$A:$C,MATCH(Places!$H2982,Neighborhoods!$A:$A,0),MATCH(Places!J$1,Neighborhoods!$1:$1,0))</f>
        <v>Greenpoint</v>
      </c>
      <c r="K2982" s="17" t="s">
        <v>11822</v>
      </c>
      <c r="L2982" s="17" t="str">
        <f t="shared" si="184"/>
        <v>No</v>
      </c>
      <c r="M2982" s="17">
        <v>2</v>
      </c>
      <c r="N2982" s="17" t="str" cm="1">
        <f t="array" ref="N2982">_xlfn.IFS(M2982&lt;=2,"Small",M2982&lt;=5,"Medium",M2982&gt;5,"Large")</f>
        <v>Small</v>
      </c>
      <c r="O2982" s="65">
        <v>250</v>
      </c>
      <c r="P2982" s="87">
        <f t="shared" si="185"/>
        <v>0.04</v>
      </c>
      <c r="Q2982" s="68">
        <v>4.82</v>
      </c>
      <c r="R2982" s="68" t="str" cm="1">
        <f t="array" ref="R2982">_xlfn.SWITCH(ROUND(Q2982,0),5,"Excellent",4,"Good",3,"Ok","Bad")</f>
        <v>Excellent</v>
      </c>
      <c r="S2982" s="17">
        <v>78</v>
      </c>
      <c r="T2982" s="17" t="str">
        <f t="shared" si="186"/>
        <v>No</v>
      </c>
      <c r="U2982" s="82">
        <v>42982</v>
      </c>
      <c r="V2982" s="82">
        <v>43896</v>
      </c>
      <c r="W2982" s="17">
        <v>356</v>
      </c>
      <c r="X2982" s="17" t="str">
        <f t="shared" si="187"/>
        <v>Active</v>
      </c>
      <c r="Y2982" s="17" t="s">
        <v>15615</v>
      </c>
      <c r="Z2982" s="17"/>
    </row>
    <row r="2983" spans="1:26" x14ac:dyDescent="0.25">
      <c r="A2983">
        <v>2982</v>
      </c>
      <c r="B2983" s="17" t="s">
        <v>2163</v>
      </c>
      <c r="C2983" s="17">
        <v>3345</v>
      </c>
      <c r="D2983" s="17" t="str">
        <f>INDEX(Hosts!$A:$O,MATCH(Places!$C2983,Hosts!$A:$A,0),MATCH(Places!D$1,Hosts!$1:$1,0))</f>
        <v>Within an hour</v>
      </c>
      <c r="E2983" s="87">
        <f>INDEX(Hosts!$A:$O,MATCH(Places!$C2983,Hosts!$A:$A,0),MATCH(Places!E$1,Hosts!$1:$1,0))</f>
        <v>1</v>
      </c>
      <c r="F2983" s="87">
        <f>INDEX(Hosts!$A:$O,MATCH(Places!$C2983,Hosts!$A:$A,0),MATCH(Places!F$1,Hosts!$1:$1,0))</f>
        <v>0.94</v>
      </c>
      <c r="G2983" s="17" t="str">
        <f>INDEX(Hosts!$A:$O,MATCH(Places!$C2983,Hosts!$A:$A,0),MATCH(Places!G$1,Hosts!$1:$1,0))</f>
        <v>Yes</v>
      </c>
      <c r="H2983" s="17">
        <v>14</v>
      </c>
      <c r="I2983" s="17" t="str">
        <f>INDEX(Neighborhoods!$A:$C,MATCH(Places!$H2983,Neighborhoods!$A:$A,0),MATCH(Places!I$1,Neighborhoods!$1:$1,0))</f>
        <v>Manhattan</v>
      </c>
      <c r="J2983" s="17" t="str">
        <f>INDEX(Neighborhoods!$A:$C,MATCH(Places!$H2983,Neighborhoods!$A:$A,0),MATCH(Places!J$1,Neighborhoods!$1:$1,0))</f>
        <v>East Harlem</v>
      </c>
      <c r="K2983" s="17" t="s">
        <v>11822</v>
      </c>
      <c r="L2983" s="17" t="str">
        <f t="shared" si="184"/>
        <v>No</v>
      </c>
      <c r="M2983" s="17">
        <v>6</v>
      </c>
      <c r="N2983" s="17" t="str" cm="1">
        <f t="array" ref="N2983">_xlfn.IFS(M2983&lt;=2,"Small",M2983&lt;=5,"Medium",M2983&gt;5,"Large")</f>
        <v>Large</v>
      </c>
      <c r="O2983" s="65">
        <v>232</v>
      </c>
      <c r="P2983" s="87">
        <f t="shared" si="185"/>
        <v>0.04</v>
      </c>
      <c r="Q2983" s="68">
        <v>4.8899999999999997</v>
      </c>
      <c r="R2983" s="68" t="str" cm="1">
        <f t="array" ref="R2983">_xlfn.SWITCH(ROUND(Q2983,0),5,"Excellent",4,"Good",3,"Ok","Bad")</f>
        <v>Excellent</v>
      </c>
      <c r="S2983" s="17">
        <v>83</v>
      </c>
      <c r="T2983" s="17" t="str">
        <f t="shared" si="186"/>
        <v>No</v>
      </c>
      <c r="U2983" s="82">
        <v>42974</v>
      </c>
      <c r="V2983" s="82">
        <v>43976</v>
      </c>
      <c r="W2983" s="17">
        <v>41</v>
      </c>
      <c r="X2983" s="17" t="str">
        <f t="shared" si="187"/>
        <v>Active</v>
      </c>
      <c r="Y2983" s="17" t="s">
        <v>15615</v>
      </c>
      <c r="Z2983" s="17"/>
    </row>
    <row r="2984" spans="1:26" x14ac:dyDescent="0.25">
      <c r="A2984">
        <v>2983</v>
      </c>
      <c r="B2984" s="17" t="s">
        <v>13211</v>
      </c>
      <c r="C2984" s="17">
        <v>2846</v>
      </c>
      <c r="D2984" s="17" t="str">
        <f>INDEX(Hosts!$A:$O,MATCH(Places!$C2984,Hosts!$A:$A,0),MATCH(Places!D$1,Hosts!$1:$1,0))</f>
        <v>Within a few hours</v>
      </c>
      <c r="E2984" s="87">
        <f>INDEX(Hosts!$A:$O,MATCH(Places!$C2984,Hosts!$A:$A,0),MATCH(Places!E$1,Hosts!$1:$1,0))</f>
        <v>1</v>
      </c>
      <c r="F2984" s="87">
        <f>INDEX(Hosts!$A:$O,MATCH(Places!$C2984,Hosts!$A:$A,0),MATCH(Places!F$1,Hosts!$1:$1,0))</f>
        <v>0.6</v>
      </c>
      <c r="G2984" s="17" t="str">
        <f>INDEX(Hosts!$A:$O,MATCH(Places!$C2984,Hosts!$A:$A,0),MATCH(Places!G$1,Hosts!$1:$1,0))</f>
        <v>Yes</v>
      </c>
      <c r="H2984" s="17">
        <v>8</v>
      </c>
      <c r="I2984" s="17" t="str">
        <f>INDEX(Neighborhoods!$A:$C,MATCH(Places!$H2984,Neighborhoods!$A:$A,0),MATCH(Places!I$1,Neighborhoods!$1:$1,0))</f>
        <v>Brooklyn</v>
      </c>
      <c r="J2984" s="17" t="str">
        <f>INDEX(Neighborhoods!$A:$C,MATCH(Places!$H2984,Neighborhoods!$A:$A,0),MATCH(Places!J$1,Neighborhoods!$1:$1,0))</f>
        <v>Bushwick</v>
      </c>
      <c r="K2984" s="17" t="s">
        <v>11822</v>
      </c>
      <c r="L2984" s="17" t="str">
        <f t="shared" si="184"/>
        <v>No</v>
      </c>
      <c r="M2984" s="17">
        <v>2</v>
      </c>
      <c r="N2984" s="17" t="str" cm="1">
        <f t="array" ref="N2984">_xlfn.IFS(M2984&lt;=2,"Small",M2984&lt;=5,"Medium",M2984&gt;5,"Large")</f>
        <v>Small</v>
      </c>
      <c r="O2984" s="65">
        <v>90</v>
      </c>
      <c r="P2984" s="87">
        <f t="shared" si="185"/>
        <v>0.03</v>
      </c>
      <c r="Q2984" s="68">
        <v>4.93</v>
      </c>
      <c r="R2984" s="68" t="str" cm="1">
        <f t="array" ref="R2984">_xlfn.SWITCH(ROUND(Q2984,0),5,"Excellent",4,"Good",3,"Ok","Bad")</f>
        <v>Excellent</v>
      </c>
      <c r="S2984" s="17">
        <v>15</v>
      </c>
      <c r="T2984" s="17" t="str">
        <f t="shared" si="186"/>
        <v>No</v>
      </c>
      <c r="U2984" s="82">
        <v>43016</v>
      </c>
      <c r="V2984" s="82">
        <v>43768</v>
      </c>
      <c r="W2984" s="17">
        <v>283</v>
      </c>
      <c r="X2984" s="17" t="str">
        <f t="shared" si="187"/>
        <v>Active</v>
      </c>
      <c r="Y2984" s="17" t="s">
        <v>15615</v>
      </c>
      <c r="Z2984" s="17"/>
    </row>
    <row r="2985" spans="1:26" x14ac:dyDescent="0.25">
      <c r="A2985">
        <v>2984</v>
      </c>
      <c r="B2985" s="17" t="s">
        <v>2164</v>
      </c>
      <c r="C2985" s="17">
        <v>3201</v>
      </c>
      <c r="D2985" s="17" t="str">
        <f>INDEX(Hosts!$A:$O,MATCH(Places!$C2985,Hosts!$A:$A,0),MATCH(Places!D$1,Hosts!$1:$1,0))</f>
        <v>Within an hour</v>
      </c>
      <c r="E2985" s="87">
        <f>INDEX(Hosts!$A:$O,MATCH(Places!$C2985,Hosts!$A:$A,0),MATCH(Places!E$1,Hosts!$1:$1,0))</f>
        <v>1</v>
      </c>
      <c r="F2985" s="87">
        <f>INDEX(Hosts!$A:$O,MATCH(Places!$C2985,Hosts!$A:$A,0),MATCH(Places!F$1,Hosts!$1:$1,0))</f>
        <v>0.97</v>
      </c>
      <c r="G2985" s="17" t="str">
        <f>INDEX(Hosts!$A:$O,MATCH(Places!$C2985,Hosts!$A:$A,0),MATCH(Places!G$1,Hosts!$1:$1,0))</f>
        <v>No</v>
      </c>
      <c r="H2985" s="17">
        <v>7</v>
      </c>
      <c r="I2985" s="17" t="str">
        <f>INDEX(Neighborhoods!$A:$C,MATCH(Places!$H2985,Neighborhoods!$A:$A,0),MATCH(Places!I$1,Neighborhoods!$1:$1,0))</f>
        <v>Brooklyn</v>
      </c>
      <c r="J2985" s="17" t="str">
        <f>INDEX(Neighborhoods!$A:$C,MATCH(Places!$H2985,Neighborhoods!$A:$A,0),MATCH(Places!J$1,Neighborhoods!$1:$1,0))</f>
        <v>Bedford-Stuyvesant</v>
      </c>
      <c r="K2985" s="17" t="s">
        <v>11822</v>
      </c>
      <c r="L2985" s="17" t="str">
        <f t="shared" si="184"/>
        <v>No</v>
      </c>
      <c r="M2985" s="17">
        <v>4</v>
      </c>
      <c r="N2985" s="17" t="str" cm="1">
        <f t="array" ref="N2985">_xlfn.IFS(M2985&lt;=2,"Small",M2985&lt;=5,"Medium",M2985&gt;5,"Large")</f>
        <v>Medium</v>
      </c>
      <c r="O2985" s="65">
        <v>101</v>
      </c>
      <c r="P2985" s="87">
        <f t="shared" si="185"/>
        <v>0.03</v>
      </c>
      <c r="Q2985" s="68">
        <v>4.8899999999999997</v>
      </c>
      <c r="R2985" s="68" t="str" cm="1">
        <f t="array" ref="R2985">_xlfn.SWITCH(ROUND(Q2985,0),5,"Excellent",4,"Good",3,"Ok","Bad")</f>
        <v>Excellent</v>
      </c>
      <c r="S2985" s="17">
        <v>91</v>
      </c>
      <c r="T2985" s="17" t="str">
        <f t="shared" si="186"/>
        <v>No</v>
      </c>
      <c r="U2985" s="82">
        <v>42994</v>
      </c>
      <c r="V2985" s="82">
        <v>43982</v>
      </c>
      <c r="W2985" s="17">
        <v>348</v>
      </c>
      <c r="X2985" s="17" t="str">
        <f t="shared" si="187"/>
        <v>Active</v>
      </c>
      <c r="Y2985" s="17" t="s">
        <v>15615</v>
      </c>
      <c r="Z2985" s="17"/>
    </row>
    <row r="2986" spans="1:26" x14ac:dyDescent="0.25">
      <c r="A2986">
        <v>2985</v>
      </c>
      <c r="B2986" s="17" t="s">
        <v>2165</v>
      </c>
      <c r="C2986" s="17">
        <v>3226</v>
      </c>
      <c r="D2986" s="17" t="str">
        <f>INDEX(Hosts!$A:$O,MATCH(Places!$C2986,Hosts!$A:$A,0),MATCH(Places!D$1,Hosts!$1:$1,0))</f>
        <v>Within a few hours</v>
      </c>
      <c r="E2986" s="87">
        <f>INDEX(Hosts!$A:$O,MATCH(Places!$C2986,Hosts!$A:$A,0),MATCH(Places!E$1,Hosts!$1:$1,0))</f>
        <v>1</v>
      </c>
      <c r="F2986" s="87">
        <f>INDEX(Hosts!$A:$O,MATCH(Places!$C2986,Hosts!$A:$A,0),MATCH(Places!F$1,Hosts!$1:$1,0))</f>
        <v>0.95</v>
      </c>
      <c r="G2986" s="17" t="str">
        <f>INDEX(Hosts!$A:$O,MATCH(Places!$C2986,Hosts!$A:$A,0),MATCH(Places!G$1,Hosts!$1:$1,0))</f>
        <v>Yes</v>
      </c>
      <c r="H2986" s="17">
        <v>16</v>
      </c>
      <c r="I2986" s="17" t="str">
        <f>INDEX(Neighborhoods!$A:$C,MATCH(Places!$H2986,Neighborhoods!$A:$A,0),MATCH(Places!I$1,Neighborhoods!$1:$1,0))</f>
        <v>Manhattan</v>
      </c>
      <c r="J2986" s="17" t="str">
        <f>INDEX(Neighborhoods!$A:$C,MATCH(Places!$H2986,Neighborhoods!$A:$A,0),MATCH(Places!J$1,Neighborhoods!$1:$1,0))</f>
        <v>Harlem</v>
      </c>
      <c r="K2986" s="17" t="s">
        <v>1</v>
      </c>
      <c r="L2986" s="17" t="str">
        <f t="shared" si="184"/>
        <v>Yes</v>
      </c>
      <c r="M2986" s="17">
        <v>2</v>
      </c>
      <c r="N2986" s="17" t="str" cm="1">
        <f t="array" ref="N2986">_xlfn.IFS(M2986&lt;=2,"Small",M2986&lt;=5,"Medium",M2986&gt;5,"Large")</f>
        <v>Small</v>
      </c>
      <c r="O2986" s="65">
        <v>55</v>
      </c>
      <c r="P2986" s="87">
        <f t="shared" si="185"/>
        <v>0.03</v>
      </c>
      <c r="Q2986" s="68">
        <v>5</v>
      </c>
      <c r="R2986" s="68" t="str" cm="1">
        <f t="array" ref="R2986">_xlfn.SWITCH(ROUND(Q2986,0),5,"Excellent",4,"Good",3,"Ok","Bad")</f>
        <v>Excellent</v>
      </c>
      <c r="S2986" s="17">
        <v>56</v>
      </c>
      <c r="T2986" s="17" t="str">
        <f t="shared" si="186"/>
        <v>No</v>
      </c>
      <c r="U2986" s="82">
        <v>42986</v>
      </c>
      <c r="V2986" s="82">
        <v>43921</v>
      </c>
      <c r="W2986" s="17">
        <v>44</v>
      </c>
      <c r="X2986" s="17" t="str">
        <f t="shared" si="187"/>
        <v>Active</v>
      </c>
      <c r="Y2986" s="17" t="s">
        <v>15616</v>
      </c>
      <c r="Z2986" s="17"/>
    </row>
    <row r="2987" spans="1:26" x14ac:dyDescent="0.25">
      <c r="A2987">
        <v>2986</v>
      </c>
      <c r="B2987" s="17" t="s">
        <v>14201</v>
      </c>
      <c r="C2987" s="17">
        <v>3343</v>
      </c>
      <c r="D2987" s="17" t="str">
        <f>INDEX(Hosts!$A:$O,MATCH(Places!$C2987,Hosts!$A:$A,0),MATCH(Places!D$1,Hosts!$1:$1,0))</f>
        <v>Within a day</v>
      </c>
      <c r="E2987" s="87">
        <f>INDEX(Hosts!$A:$O,MATCH(Places!$C2987,Hosts!$A:$A,0),MATCH(Places!E$1,Hosts!$1:$1,0))</f>
        <v>0.5</v>
      </c>
      <c r="F2987" s="87">
        <f>INDEX(Hosts!$A:$O,MATCH(Places!$C2987,Hosts!$A:$A,0),MATCH(Places!F$1,Hosts!$1:$1,0))</f>
        <v>0.86</v>
      </c>
      <c r="G2987" s="17" t="str">
        <f>INDEX(Hosts!$A:$O,MATCH(Places!$C2987,Hosts!$A:$A,0),MATCH(Places!G$1,Hosts!$1:$1,0))</f>
        <v>No</v>
      </c>
      <c r="H2987" s="17">
        <v>10</v>
      </c>
      <c r="I2987" s="17" t="str">
        <f>INDEX(Neighborhoods!$A:$C,MATCH(Places!$H2987,Neighborhoods!$A:$A,0),MATCH(Places!I$1,Neighborhoods!$1:$1,0))</f>
        <v>Brooklyn</v>
      </c>
      <c r="J2987" s="17" t="str">
        <f>INDEX(Neighborhoods!$A:$C,MATCH(Places!$H2987,Neighborhoods!$A:$A,0),MATCH(Places!J$1,Neighborhoods!$1:$1,0))</f>
        <v>East Flatbush</v>
      </c>
      <c r="K2987" s="17" t="s">
        <v>1</v>
      </c>
      <c r="L2987" s="17" t="str">
        <f t="shared" si="184"/>
        <v>Yes</v>
      </c>
      <c r="M2987" s="17">
        <v>1</v>
      </c>
      <c r="N2987" s="17" t="str" cm="1">
        <f t="array" ref="N2987">_xlfn.IFS(M2987&lt;=2,"Small",M2987&lt;=5,"Medium",M2987&gt;5,"Large")</f>
        <v>Small</v>
      </c>
      <c r="O2987" s="65">
        <v>35</v>
      </c>
      <c r="P2987" s="87">
        <f t="shared" si="185"/>
        <v>0.03</v>
      </c>
      <c r="Q2987" s="68">
        <v>4.75</v>
      </c>
      <c r="R2987" s="68" t="str" cm="1">
        <f t="array" ref="R2987">_xlfn.SWITCH(ROUND(Q2987,0),5,"Excellent",4,"Good",3,"Ok","Bad")</f>
        <v>Excellent</v>
      </c>
      <c r="S2987" s="17">
        <v>8</v>
      </c>
      <c r="T2987" s="17" t="str">
        <f t="shared" si="186"/>
        <v>No</v>
      </c>
      <c r="U2987" s="82">
        <v>42977</v>
      </c>
      <c r="V2987" s="82">
        <v>43820</v>
      </c>
      <c r="W2987" s="17">
        <v>358</v>
      </c>
      <c r="X2987" s="17" t="str">
        <f t="shared" si="187"/>
        <v>Active</v>
      </c>
      <c r="Y2987" s="17" t="s">
        <v>15615</v>
      </c>
      <c r="Z2987" s="17"/>
    </row>
    <row r="2988" spans="1:26" x14ac:dyDescent="0.25">
      <c r="A2988">
        <v>2987</v>
      </c>
      <c r="B2988" s="17" t="s">
        <v>2166</v>
      </c>
      <c r="C2988" s="17">
        <v>2672</v>
      </c>
      <c r="D2988" s="17" t="str">
        <f>INDEX(Hosts!$A:$O,MATCH(Places!$C2988,Hosts!$A:$A,0),MATCH(Places!D$1,Hosts!$1:$1,0))</f>
        <v>Within a day</v>
      </c>
      <c r="E2988" s="87">
        <f>INDEX(Hosts!$A:$O,MATCH(Places!$C2988,Hosts!$A:$A,0),MATCH(Places!E$1,Hosts!$1:$1,0))</f>
        <v>1</v>
      </c>
      <c r="F2988" s="87">
        <f>INDEX(Hosts!$A:$O,MATCH(Places!$C2988,Hosts!$A:$A,0),MATCH(Places!F$1,Hosts!$1:$1,0))</f>
        <v>0.93</v>
      </c>
      <c r="G2988" s="17" t="str">
        <f>INDEX(Hosts!$A:$O,MATCH(Places!$C2988,Hosts!$A:$A,0),MATCH(Places!G$1,Hosts!$1:$1,0))</f>
        <v>Yes</v>
      </c>
      <c r="H2988" s="17">
        <v>12</v>
      </c>
      <c r="I2988" s="17" t="str">
        <f>INDEX(Neighborhoods!$A:$C,MATCH(Places!$H2988,Neighborhoods!$A:$A,0),MATCH(Places!I$1,Neighborhoods!$1:$1,0))</f>
        <v>Brooklyn</v>
      </c>
      <c r="J2988" s="17" t="str">
        <f>INDEX(Neighborhoods!$A:$C,MATCH(Places!$H2988,Neighborhoods!$A:$A,0),MATCH(Places!J$1,Neighborhoods!$1:$1,0))</f>
        <v>Williamsburg</v>
      </c>
      <c r="K2988" s="17" t="s">
        <v>11822</v>
      </c>
      <c r="L2988" s="17" t="str">
        <f t="shared" si="184"/>
        <v>No</v>
      </c>
      <c r="M2988" s="17">
        <v>4</v>
      </c>
      <c r="N2988" s="17" t="str" cm="1">
        <f t="array" ref="N2988">_xlfn.IFS(M2988&lt;=2,"Small",M2988&lt;=5,"Medium",M2988&gt;5,"Large")</f>
        <v>Medium</v>
      </c>
      <c r="O2988" s="65">
        <v>165</v>
      </c>
      <c r="P2988" s="87">
        <f t="shared" si="185"/>
        <v>0.03</v>
      </c>
      <c r="Q2988" s="68">
        <v>4.99</v>
      </c>
      <c r="R2988" s="68" t="str" cm="1">
        <f t="array" ref="R2988">_xlfn.SWITCH(ROUND(Q2988,0),5,"Excellent",4,"Good",3,"Ok","Bad")</f>
        <v>Excellent</v>
      </c>
      <c r="S2988" s="17">
        <v>80</v>
      </c>
      <c r="T2988" s="17" t="str">
        <f t="shared" si="186"/>
        <v>No</v>
      </c>
      <c r="U2988" s="82">
        <v>42997</v>
      </c>
      <c r="V2988" s="82">
        <v>43907</v>
      </c>
      <c r="W2988" s="17">
        <v>0</v>
      </c>
      <c r="X2988" s="17" t="str">
        <f t="shared" si="187"/>
        <v>Inactive</v>
      </c>
      <c r="Y2988" s="17" t="s">
        <v>15615</v>
      </c>
      <c r="Z2988" s="17"/>
    </row>
    <row r="2989" spans="1:26" x14ac:dyDescent="0.25">
      <c r="A2989">
        <v>2988</v>
      </c>
      <c r="B2989" s="17" t="s">
        <v>2167</v>
      </c>
      <c r="C2989" s="17">
        <v>2944</v>
      </c>
      <c r="D2989" s="17" t="str">
        <f>INDEX(Hosts!$A:$O,MATCH(Places!$C2989,Hosts!$A:$A,0),MATCH(Places!D$1,Hosts!$1:$1,0))</f>
        <v>Within an hour</v>
      </c>
      <c r="E2989" s="87">
        <f>INDEX(Hosts!$A:$O,MATCH(Places!$C2989,Hosts!$A:$A,0),MATCH(Places!E$1,Hosts!$1:$1,0))</f>
        <v>0.99</v>
      </c>
      <c r="F2989" s="87">
        <f>INDEX(Hosts!$A:$O,MATCH(Places!$C2989,Hosts!$A:$A,0),MATCH(Places!F$1,Hosts!$1:$1,0))</f>
        <v>1</v>
      </c>
      <c r="G2989" s="17" t="str">
        <f>INDEX(Hosts!$A:$O,MATCH(Places!$C2989,Hosts!$A:$A,0),MATCH(Places!G$1,Hosts!$1:$1,0))</f>
        <v>No</v>
      </c>
      <c r="H2989" s="17">
        <v>7</v>
      </c>
      <c r="I2989" s="17" t="str">
        <f>INDEX(Neighborhoods!$A:$C,MATCH(Places!$H2989,Neighborhoods!$A:$A,0),MATCH(Places!I$1,Neighborhoods!$1:$1,0))</f>
        <v>Brooklyn</v>
      </c>
      <c r="J2989" s="17" t="str">
        <f>INDEX(Neighborhoods!$A:$C,MATCH(Places!$H2989,Neighborhoods!$A:$A,0),MATCH(Places!J$1,Neighborhoods!$1:$1,0))</f>
        <v>Bedford-Stuyvesant</v>
      </c>
      <c r="K2989" s="17" t="s">
        <v>1</v>
      </c>
      <c r="L2989" s="17" t="str">
        <f t="shared" si="184"/>
        <v>Yes</v>
      </c>
      <c r="M2989" s="17">
        <v>2</v>
      </c>
      <c r="N2989" s="17" t="str" cm="1">
        <f t="array" ref="N2989">_xlfn.IFS(M2989&lt;=2,"Small",M2989&lt;=5,"Medium",M2989&gt;5,"Large")</f>
        <v>Small</v>
      </c>
      <c r="O2989" s="65">
        <v>40</v>
      </c>
      <c r="P2989" s="87">
        <f t="shared" si="185"/>
        <v>0.03</v>
      </c>
      <c r="Q2989" s="68">
        <v>4.8099999999999996</v>
      </c>
      <c r="R2989" s="68" t="str" cm="1">
        <f t="array" ref="R2989">_xlfn.SWITCH(ROUND(Q2989,0),5,"Excellent",4,"Good",3,"Ok","Bad")</f>
        <v>Excellent</v>
      </c>
      <c r="S2989" s="17">
        <v>146</v>
      </c>
      <c r="T2989" s="17" t="str">
        <f t="shared" si="186"/>
        <v>Yes</v>
      </c>
      <c r="U2989" s="82">
        <v>43004</v>
      </c>
      <c r="V2989" s="82">
        <v>44045</v>
      </c>
      <c r="W2989" s="17">
        <v>241</v>
      </c>
      <c r="X2989" s="17" t="str">
        <f t="shared" si="187"/>
        <v>Active</v>
      </c>
      <c r="Y2989" s="17" t="s">
        <v>15616</v>
      </c>
      <c r="Z2989" s="17"/>
    </row>
    <row r="2990" spans="1:26" x14ac:dyDescent="0.25">
      <c r="A2990">
        <v>2989</v>
      </c>
      <c r="B2990" s="17" t="s">
        <v>2168</v>
      </c>
      <c r="C2990" s="17">
        <v>2944</v>
      </c>
      <c r="D2990" s="17" t="str">
        <f>INDEX(Hosts!$A:$O,MATCH(Places!$C2990,Hosts!$A:$A,0),MATCH(Places!D$1,Hosts!$1:$1,0))</f>
        <v>Within an hour</v>
      </c>
      <c r="E2990" s="87">
        <f>INDEX(Hosts!$A:$O,MATCH(Places!$C2990,Hosts!$A:$A,0),MATCH(Places!E$1,Hosts!$1:$1,0))</f>
        <v>0.99</v>
      </c>
      <c r="F2990" s="87">
        <f>INDEX(Hosts!$A:$O,MATCH(Places!$C2990,Hosts!$A:$A,0),MATCH(Places!F$1,Hosts!$1:$1,0))</f>
        <v>1</v>
      </c>
      <c r="G2990" s="17" t="str">
        <f>INDEX(Hosts!$A:$O,MATCH(Places!$C2990,Hosts!$A:$A,0),MATCH(Places!G$1,Hosts!$1:$1,0))</f>
        <v>No</v>
      </c>
      <c r="H2990" s="17">
        <v>7</v>
      </c>
      <c r="I2990" s="17" t="str">
        <f>INDEX(Neighborhoods!$A:$C,MATCH(Places!$H2990,Neighborhoods!$A:$A,0),MATCH(Places!I$1,Neighborhoods!$1:$1,0))</f>
        <v>Brooklyn</v>
      </c>
      <c r="J2990" s="17" t="str">
        <f>INDEX(Neighborhoods!$A:$C,MATCH(Places!$H2990,Neighborhoods!$A:$A,0),MATCH(Places!J$1,Neighborhoods!$1:$1,0))</f>
        <v>Bedford-Stuyvesant</v>
      </c>
      <c r="K2990" s="17" t="s">
        <v>1</v>
      </c>
      <c r="L2990" s="17" t="str">
        <f t="shared" si="184"/>
        <v>Yes</v>
      </c>
      <c r="M2990" s="17">
        <v>2</v>
      </c>
      <c r="N2990" s="17" t="str" cm="1">
        <f t="array" ref="N2990">_xlfn.IFS(M2990&lt;=2,"Small",M2990&lt;=5,"Medium",M2990&gt;5,"Large")</f>
        <v>Small</v>
      </c>
      <c r="O2990" s="65">
        <v>40</v>
      </c>
      <c r="P2990" s="87">
        <f t="shared" si="185"/>
        <v>0.03</v>
      </c>
      <c r="Q2990" s="68">
        <v>4.51</v>
      </c>
      <c r="R2990" s="68" t="str" cm="1">
        <f t="array" ref="R2990">_xlfn.SWITCH(ROUND(Q2990,0),5,"Excellent",4,"Good",3,"Ok","Bad")</f>
        <v>Excellent</v>
      </c>
      <c r="S2990" s="17">
        <v>158</v>
      </c>
      <c r="T2990" s="17" t="str">
        <f t="shared" si="186"/>
        <v>No</v>
      </c>
      <c r="U2990" s="82">
        <v>43004</v>
      </c>
      <c r="V2990" s="82">
        <v>44055</v>
      </c>
      <c r="W2990" s="17">
        <v>255</v>
      </c>
      <c r="X2990" s="17" t="str">
        <f t="shared" si="187"/>
        <v>Active</v>
      </c>
      <c r="Y2990" s="17" t="s">
        <v>15616</v>
      </c>
      <c r="Z2990" s="17"/>
    </row>
    <row r="2991" spans="1:26" x14ac:dyDescent="0.25">
      <c r="A2991">
        <v>2990</v>
      </c>
      <c r="B2991" s="17" t="s">
        <v>2169</v>
      </c>
      <c r="C2991" s="17">
        <v>2944</v>
      </c>
      <c r="D2991" s="17" t="str">
        <f>INDEX(Hosts!$A:$O,MATCH(Places!$C2991,Hosts!$A:$A,0),MATCH(Places!D$1,Hosts!$1:$1,0))</f>
        <v>Within an hour</v>
      </c>
      <c r="E2991" s="87">
        <f>INDEX(Hosts!$A:$O,MATCH(Places!$C2991,Hosts!$A:$A,0),MATCH(Places!E$1,Hosts!$1:$1,0))</f>
        <v>0.99</v>
      </c>
      <c r="F2991" s="87">
        <f>INDEX(Hosts!$A:$O,MATCH(Places!$C2991,Hosts!$A:$A,0),MATCH(Places!F$1,Hosts!$1:$1,0))</f>
        <v>1</v>
      </c>
      <c r="G2991" s="17" t="str">
        <f>INDEX(Hosts!$A:$O,MATCH(Places!$C2991,Hosts!$A:$A,0),MATCH(Places!G$1,Hosts!$1:$1,0))</f>
        <v>No</v>
      </c>
      <c r="H2991" s="17">
        <v>7</v>
      </c>
      <c r="I2991" s="17" t="str">
        <f>INDEX(Neighborhoods!$A:$C,MATCH(Places!$H2991,Neighborhoods!$A:$A,0),MATCH(Places!I$1,Neighborhoods!$1:$1,0))</f>
        <v>Brooklyn</v>
      </c>
      <c r="J2991" s="17" t="str">
        <f>INDEX(Neighborhoods!$A:$C,MATCH(Places!$H2991,Neighborhoods!$A:$A,0),MATCH(Places!J$1,Neighborhoods!$1:$1,0))</f>
        <v>Bedford-Stuyvesant</v>
      </c>
      <c r="K2991" s="17" t="s">
        <v>1</v>
      </c>
      <c r="L2991" s="17" t="str">
        <f t="shared" si="184"/>
        <v>Yes</v>
      </c>
      <c r="M2991" s="17">
        <v>2</v>
      </c>
      <c r="N2991" s="17" t="str" cm="1">
        <f t="array" ref="N2991">_xlfn.IFS(M2991&lt;=2,"Small",M2991&lt;=5,"Medium",M2991&gt;5,"Large")</f>
        <v>Small</v>
      </c>
      <c r="O2991" s="65">
        <v>40</v>
      </c>
      <c r="P2991" s="87">
        <f t="shared" si="185"/>
        <v>0.03</v>
      </c>
      <c r="Q2991" s="68">
        <v>4.8</v>
      </c>
      <c r="R2991" s="68" t="str" cm="1">
        <f t="array" ref="R2991">_xlfn.SWITCH(ROUND(Q2991,0),5,"Excellent",4,"Good",3,"Ok","Bad")</f>
        <v>Excellent</v>
      </c>
      <c r="S2991" s="17">
        <v>152</v>
      </c>
      <c r="T2991" s="17" t="str">
        <f t="shared" si="186"/>
        <v>Yes</v>
      </c>
      <c r="U2991" s="82">
        <v>43001</v>
      </c>
      <c r="V2991" s="82">
        <v>44055</v>
      </c>
      <c r="W2991" s="17">
        <v>248</v>
      </c>
      <c r="X2991" s="17" t="str">
        <f t="shared" si="187"/>
        <v>Active</v>
      </c>
      <c r="Y2991" s="17" t="s">
        <v>15616</v>
      </c>
      <c r="Z2991" s="17"/>
    </row>
    <row r="2992" spans="1:26" x14ac:dyDescent="0.25">
      <c r="A2992">
        <v>2991</v>
      </c>
      <c r="B2992" s="17" t="s">
        <v>13210</v>
      </c>
      <c r="C2992" s="17">
        <v>2706</v>
      </c>
      <c r="D2992" s="17" t="str">
        <f>INDEX(Hosts!$A:$O,MATCH(Places!$C2992,Hosts!$A:$A,0),MATCH(Places!D$1,Hosts!$1:$1,0))</f>
        <v>Within an hour</v>
      </c>
      <c r="E2992" s="87">
        <f>INDEX(Hosts!$A:$O,MATCH(Places!$C2992,Hosts!$A:$A,0),MATCH(Places!E$1,Hosts!$1:$1,0))</f>
        <v>1</v>
      </c>
      <c r="F2992" s="87">
        <f>INDEX(Hosts!$A:$O,MATCH(Places!$C2992,Hosts!$A:$A,0),MATCH(Places!F$1,Hosts!$1:$1,0))</f>
        <v>1</v>
      </c>
      <c r="G2992" s="17" t="str">
        <f>INDEX(Hosts!$A:$O,MATCH(Places!$C2992,Hosts!$A:$A,0),MATCH(Places!G$1,Hosts!$1:$1,0))</f>
        <v>Yes</v>
      </c>
      <c r="H2992" s="17">
        <v>8</v>
      </c>
      <c r="I2992" s="17" t="str">
        <f>INDEX(Neighborhoods!$A:$C,MATCH(Places!$H2992,Neighborhoods!$A:$A,0),MATCH(Places!I$1,Neighborhoods!$1:$1,0))</f>
        <v>Brooklyn</v>
      </c>
      <c r="J2992" s="17" t="str">
        <f>INDEX(Neighborhoods!$A:$C,MATCH(Places!$H2992,Neighborhoods!$A:$A,0),MATCH(Places!J$1,Neighborhoods!$1:$1,0))</f>
        <v>Bushwick</v>
      </c>
      <c r="K2992" s="17" t="s">
        <v>1</v>
      </c>
      <c r="L2992" s="17" t="str">
        <f t="shared" si="184"/>
        <v>Yes</v>
      </c>
      <c r="M2992" s="17">
        <v>4</v>
      </c>
      <c r="N2992" s="17" t="str" cm="1">
        <f t="array" ref="N2992">_xlfn.IFS(M2992&lt;=2,"Small",M2992&lt;=5,"Medium",M2992&gt;5,"Large")</f>
        <v>Medium</v>
      </c>
      <c r="O2992" s="65">
        <v>60</v>
      </c>
      <c r="P2992" s="87">
        <f t="shared" si="185"/>
        <v>0.03</v>
      </c>
      <c r="Q2992" s="68">
        <v>4.91</v>
      </c>
      <c r="R2992" s="68" t="str" cm="1">
        <f t="array" ref="R2992">_xlfn.SWITCH(ROUND(Q2992,0),5,"Excellent",4,"Good",3,"Ok","Bad")</f>
        <v>Excellent</v>
      </c>
      <c r="S2992" s="17">
        <v>184</v>
      </c>
      <c r="T2992" s="17" t="str">
        <f t="shared" si="186"/>
        <v>Yes</v>
      </c>
      <c r="U2992" s="82">
        <v>42982</v>
      </c>
      <c r="V2992" s="82">
        <v>43916</v>
      </c>
      <c r="W2992" s="17">
        <v>137</v>
      </c>
      <c r="X2992" s="17" t="str">
        <f t="shared" si="187"/>
        <v>Active</v>
      </c>
      <c r="Y2992" s="17" t="s">
        <v>15616</v>
      </c>
      <c r="Z2992" s="17"/>
    </row>
    <row r="2993" spans="1:26" x14ac:dyDescent="0.25">
      <c r="A2993">
        <v>2992</v>
      </c>
      <c r="B2993" s="17" t="s">
        <v>13703</v>
      </c>
      <c r="C2993" s="17">
        <v>807</v>
      </c>
      <c r="D2993" s="17" t="str">
        <f>INDEX(Hosts!$A:$O,MATCH(Places!$C2993,Hosts!$A:$A,0),MATCH(Places!D$1,Hosts!$1:$1,0))</f>
        <v>Within a day</v>
      </c>
      <c r="E2993" s="87">
        <f>INDEX(Hosts!$A:$O,MATCH(Places!$C2993,Hosts!$A:$A,0),MATCH(Places!E$1,Hosts!$1:$1,0))</f>
        <v>0.8</v>
      </c>
      <c r="F2993" s="87">
        <f>INDEX(Hosts!$A:$O,MATCH(Places!$C2993,Hosts!$A:$A,0),MATCH(Places!F$1,Hosts!$1:$1,0))</f>
        <v>0.86</v>
      </c>
      <c r="G2993" s="17" t="str">
        <f>INDEX(Hosts!$A:$O,MATCH(Places!$C2993,Hosts!$A:$A,0),MATCH(Places!G$1,Hosts!$1:$1,0))</f>
        <v>Yes</v>
      </c>
      <c r="H2993" s="17">
        <v>15</v>
      </c>
      <c r="I2993" s="17" t="str">
        <f>INDEX(Neighborhoods!$A:$C,MATCH(Places!$H2993,Neighborhoods!$A:$A,0),MATCH(Places!I$1,Neighborhoods!$1:$1,0))</f>
        <v>Manhattan</v>
      </c>
      <c r="J2993" s="17" t="str">
        <f>INDEX(Neighborhoods!$A:$C,MATCH(Places!$H2993,Neighborhoods!$A:$A,0),MATCH(Places!J$1,Neighborhoods!$1:$1,0))</f>
        <v>East Village</v>
      </c>
      <c r="K2993" s="17" t="s">
        <v>1</v>
      </c>
      <c r="L2993" s="17" t="str">
        <f t="shared" si="184"/>
        <v>Yes</v>
      </c>
      <c r="M2993" s="17">
        <v>2</v>
      </c>
      <c r="N2993" s="17" t="str" cm="1">
        <f t="array" ref="N2993">_xlfn.IFS(M2993&lt;=2,"Small",M2993&lt;=5,"Medium",M2993&gt;5,"Large")</f>
        <v>Small</v>
      </c>
      <c r="O2993" s="65">
        <v>91</v>
      </c>
      <c r="P2993" s="87">
        <f t="shared" si="185"/>
        <v>0.03</v>
      </c>
      <c r="Q2993" s="68">
        <v>4.74</v>
      </c>
      <c r="R2993" s="68" t="str" cm="1">
        <f t="array" ref="R2993">_xlfn.SWITCH(ROUND(Q2993,0),5,"Excellent",4,"Good",3,"Ok","Bad")</f>
        <v>Excellent</v>
      </c>
      <c r="S2993" s="17">
        <v>38</v>
      </c>
      <c r="T2993" s="17" t="str">
        <f t="shared" si="186"/>
        <v>No</v>
      </c>
      <c r="U2993" s="82">
        <v>42983</v>
      </c>
      <c r="V2993" s="82">
        <v>43921</v>
      </c>
      <c r="W2993" s="17">
        <v>365</v>
      </c>
      <c r="X2993" s="17" t="str">
        <f t="shared" si="187"/>
        <v>Active</v>
      </c>
      <c r="Y2993" s="17" t="s">
        <v>15615</v>
      </c>
      <c r="Z2993" s="17"/>
    </row>
    <row r="2994" spans="1:26" x14ac:dyDescent="0.25">
      <c r="A2994">
        <v>2993</v>
      </c>
      <c r="B2994" s="17" t="s">
        <v>15401</v>
      </c>
      <c r="C2994" s="17">
        <v>3295</v>
      </c>
      <c r="D2994" s="17" t="str">
        <f>INDEX(Hosts!$A:$O,MATCH(Places!$C2994,Hosts!$A:$A,0),MATCH(Places!D$1,Hosts!$1:$1,0))</f>
        <v>Within an hour</v>
      </c>
      <c r="E2994" s="87">
        <f>INDEX(Hosts!$A:$O,MATCH(Places!$C2994,Hosts!$A:$A,0),MATCH(Places!E$1,Hosts!$1:$1,0))</f>
        <v>0.96</v>
      </c>
      <c r="F2994" s="87">
        <f>INDEX(Hosts!$A:$O,MATCH(Places!$C2994,Hosts!$A:$A,0),MATCH(Places!F$1,Hosts!$1:$1,0))</f>
        <v>0.98</v>
      </c>
      <c r="G2994" s="17" t="str">
        <f>INDEX(Hosts!$A:$O,MATCH(Places!$C2994,Hosts!$A:$A,0),MATCH(Places!G$1,Hosts!$1:$1,0))</f>
        <v>Yes</v>
      </c>
      <c r="H2994" s="17">
        <v>22</v>
      </c>
      <c r="I2994" s="17" t="str">
        <f>INDEX(Neighborhoods!$A:$C,MATCH(Places!$H2994,Neighborhoods!$A:$A,0),MATCH(Places!I$1,Neighborhoods!$1:$1,0))</f>
        <v>Queens</v>
      </c>
      <c r="J2994" s="17" t="str">
        <f>INDEX(Neighborhoods!$A:$C,MATCH(Places!$H2994,Neighborhoods!$A:$A,0),MATCH(Places!J$1,Neighborhoods!$1:$1,0))</f>
        <v>Flushing</v>
      </c>
      <c r="K2994" s="17" t="s">
        <v>11822</v>
      </c>
      <c r="L2994" s="17" t="str">
        <f t="shared" si="184"/>
        <v>No</v>
      </c>
      <c r="M2994" s="17">
        <v>5</v>
      </c>
      <c r="N2994" s="17" t="str" cm="1">
        <f t="array" ref="N2994">_xlfn.IFS(M2994&lt;=2,"Small",M2994&lt;=5,"Medium",M2994&gt;5,"Large")</f>
        <v>Medium</v>
      </c>
      <c r="O2994" s="65">
        <v>99</v>
      </c>
      <c r="P2994" s="87">
        <f t="shared" si="185"/>
        <v>0.03</v>
      </c>
      <c r="Q2994" s="68">
        <v>4.42</v>
      </c>
      <c r="R2994" s="68" t="str" cm="1">
        <f t="array" ref="R2994">_xlfn.SWITCH(ROUND(Q2994,0),5,"Excellent",4,"Good",3,"Ok","Bad")</f>
        <v>Good</v>
      </c>
      <c r="S2994" s="17">
        <v>12</v>
      </c>
      <c r="T2994" s="17" t="str">
        <f t="shared" si="186"/>
        <v>No</v>
      </c>
      <c r="U2994" s="82">
        <v>42988</v>
      </c>
      <c r="V2994" s="82">
        <v>44036</v>
      </c>
      <c r="W2994" s="17">
        <v>352</v>
      </c>
      <c r="X2994" s="17" t="str">
        <f t="shared" si="187"/>
        <v>Active</v>
      </c>
      <c r="Y2994" s="17" t="s">
        <v>15615</v>
      </c>
      <c r="Z2994" s="17"/>
    </row>
    <row r="2995" spans="1:26" x14ac:dyDescent="0.25">
      <c r="A2995">
        <v>2994</v>
      </c>
      <c r="B2995" s="17" t="s">
        <v>2170</v>
      </c>
      <c r="C2995" s="17">
        <v>2541</v>
      </c>
      <c r="D2995" s="17" t="str">
        <f>INDEX(Hosts!$A:$O,MATCH(Places!$C2995,Hosts!$A:$A,0),MATCH(Places!D$1,Hosts!$1:$1,0))</f>
        <v>Within an hour</v>
      </c>
      <c r="E2995" s="87">
        <f>INDEX(Hosts!$A:$O,MATCH(Places!$C2995,Hosts!$A:$A,0),MATCH(Places!E$1,Hosts!$1:$1,0))</f>
        <v>1</v>
      </c>
      <c r="F2995" s="87">
        <f>INDEX(Hosts!$A:$O,MATCH(Places!$C2995,Hosts!$A:$A,0),MATCH(Places!F$1,Hosts!$1:$1,0))</f>
        <v>1</v>
      </c>
      <c r="G2995" s="17" t="str">
        <f>INDEX(Hosts!$A:$O,MATCH(Places!$C2995,Hosts!$A:$A,0),MATCH(Places!G$1,Hosts!$1:$1,0))</f>
        <v>Yes</v>
      </c>
      <c r="H2995" s="17">
        <v>7</v>
      </c>
      <c r="I2995" s="17" t="str">
        <f>INDEX(Neighborhoods!$A:$C,MATCH(Places!$H2995,Neighborhoods!$A:$A,0),MATCH(Places!I$1,Neighborhoods!$1:$1,0))</f>
        <v>Brooklyn</v>
      </c>
      <c r="J2995" s="17" t="str">
        <f>INDEX(Neighborhoods!$A:$C,MATCH(Places!$H2995,Neighborhoods!$A:$A,0),MATCH(Places!J$1,Neighborhoods!$1:$1,0))</f>
        <v>Bedford-Stuyvesant</v>
      </c>
      <c r="K2995" s="17" t="s">
        <v>11822</v>
      </c>
      <c r="L2995" s="17" t="str">
        <f t="shared" si="184"/>
        <v>No</v>
      </c>
      <c r="M2995" s="17">
        <v>5</v>
      </c>
      <c r="N2995" s="17" t="str" cm="1">
        <f t="array" ref="N2995">_xlfn.IFS(M2995&lt;=2,"Small",M2995&lt;=5,"Medium",M2995&gt;5,"Large")</f>
        <v>Medium</v>
      </c>
      <c r="O2995" s="65">
        <v>174</v>
      </c>
      <c r="P2995" s="87">
        <f t="shared" si="185"/>
        <v>0.03</v>
      </c>
      <c r="Q2995" s="68">
        <v>4.91</v>
      </c>
      <c r="R2995" s="68" t="str" cm="1">
        <f t="array" ref="R2995">_xlfn.SWITCH(ROUND(Q2995,0),5,"Excellent",4,"Good",3,"Ok","Bad")</f>
        <v>Excellent</v>
      </c>
      <c r="S2995" s="17">
        <v>135</v>
      </c>
      <c r="T2995" s="17" t="str">
        <f t="shared" si="186"/>
        <v>Yes</v>
      </c>
      <c r="U2995" s="82">
        <v>43076</v>
      </c>
      <c r="V2995" s="82">
        <v>43895</v>
      </c>
      <c r="W2995" s="17">
        <v>350</v>
      </c>
      <c r="X2995" s="17" t="str">
        <f t="shared" si="187"/>
        <v>Active</v>
      </c>
      <c r="Y2995" s="17" t="s">
        <v>15616</v>
      </c>
      <c r="Z2995" s="17"/>
    </row>
    <row r="2996" spans="1:26" x14ac:dyDescent="0.25">
      <c r="A2996">
        <v>2995</v>
      </c>
      <c r="B2996" s="17" t="s">
        <v>2171</v>
      </c>
      <c r="C2996" s="17">
        <v>3346</v>
      </c>
      <c r="D2996" s="17" t="str">
        <f>INDEX(Hosts!$A:$O,MATCH(Places!$C2996,Hosts!$A:$A,0),MATCH(Places!D$1,Hosts!$1:$1,0))</f>
        <v>Within an hour</v>
      </c>
      <c r="E2996" s="87">
        <f>INDEX(Hosts!$A:$O,MATCH(Places!$C2996,Hosts!$A:$A,0),MATCH(Places!E$1,Hosts!$1:$1,0))</f>
        <v>1</v>
      </c>
      <c r="F2996" s="87">
        <f>INDEX(Hosts!$A:$O,MATCH(Places!$C2996,Hosts!$A:$A,0),MATCH(Places!F$1,Hosts!$1:$1,0))</f>
        <v>1</v>
      </c>
      <c r="G2996" s="17" t="str">
        <f>INDEX(Hosts!$A:$O,MATCH(Places!$C2996,Hosts!$A:$A,0),MATCH(Places!G$1,Hosts!$1:$1,0))</f>
        <v>Yes</v>
      </c>
      <c r="H2996" s="17">
        <v>10</v>
      </c>
      <c r="I2996" s="17" t="str">
        <f>INDEX(Neighborhoods!$A:$C,MATCH(Places!$H2996,Neighborhoods!$A:$A,0),MATCH(Places!I$1,Neighborhoods!$1:$1,0))</f>
        <v>Brooklyn</v>
      </c>
      <c r="J2996" s="17" t="str">
        <f>INDEX(Neighborhoods!$A:$C,MATCH(Places!$H2996,Neighborhoods!$A:$A,0),MATCH(Places!J$1,Neighborhoods!$1:$1,0))</f>
        <v>East Flatbush</v>
      </c>
      <c r="K2996" s="17" t="s">
        <v>1</v>
      </c>
      <c r="L2996" s="17" t="str">
        <f t="shared" si="184"/>
        <v>Yes</v>
      </c>
      <c r="M2996" s="17">
        <v>2</v>
      </c>
      <c r="N2996" s="17" t="str" cm="1">
        <f t="array" ref="N2996">_xlfn.IFS(M2996&lt;=2,"Small",M2996&lt;=5,"Medium",M2996&gt;5,"Large")</f>
        <v>Small</v>
      </c>
      <c r="O2996" s="65">
        <v>33</v>
      </c>
      <c r="P2996" s="87">
        <f t="shared" si="185"/>
        <v>0.03</v>
      </c>
      <c r="Q2996" s="68">
        <v>4.84</v>
      </c>
      <c r="R2996" s="68" t="str" cm="1">
        <f t="array" ref="R2996">_xlfn.SWITCH(ROUND(Q2996,0),5,"Excellent",4,"Good",3,"Ok","Bad")</f>
        <v>Excellent</v>
      </c>
      <c r="S2996" s="17">
        <v>76</v>
      </c>
      <c r="T2996" s="17" t="str">
        <f t="shared" si="186"/>
        <v>No</v>
      </c>
      <c r="U2996" s="82">
        <v>42980</v>
      </c>
      <c r="V2996" s="82">
        <v>43891</v>
      </c>
      <c r="W2996" s="17">
        <v>350</v>
      </c>
      <c r="X2996" s="17" t="str">
        <f t="shared" si="187"/>
        <v>Active</v>
      </c>
      <c r="Y2996" s="17" t="s">
        <v>15616</v>
      </c>
      <c r="Z2996" s="17"/>
    </row>
    <row r="2997" spans="1:26" x14ac:dyDescent="0.25">
      <c r="A2997">
        <v>2996</v>
      </c>
      <c r="B2997" s="17" t="s">
        <v>2172</v>
      </c>
      <c r="C2997" s="17">
        <v>3346</v>
      </c>
      <c r="D2997" s="17" t="str">
        <f>INDEX(Hosts!$A:$O,MATCH(Places!$C2997,Hosts!$A:$A,0),MATCH(Places!D$1,Hosts!$1:$1,0))</f>
        <v>Within an hour</v>
      </c>
      <c r="E2997" s="87">
        <f>INDEX(Hosts!$A:$O,MATCH(Places!$C2997,Hosts!$A:$A,0),MATCH(Places!E$1,Hosts!$1:$1,0))</f>
        <v>1</v>
      </c>
      <c r="F2997" s="87">
        <f>INDEX(Hosts!$A:$O,MATCH(Places!$C2997,Hosts!$A:$A,0),MATCH(Places!F$1,Hosts!$1:$1,0))</f>
        <v>1</v>
      </c>
      <c r="G2997" s="17" t="str">
        <f>INDEX(Hosts!$A:$O,MATCH(Places!$C2997,Hosts!$A:$A,0),MATCH(Places!G$1,Hosts!$1:$1,0))</f>
        <v>Yes</v>
      </c>
      <c r="H2997" s="17">
        <v>10</v>
      </c>
      <c r="I2997" s="17" t="str">
        <f>INDEX(Neighborhoods!$A:$C,MATCH(Places!$H2997,Neighborhoods!$A:$A,0),MATCH(Places!I$1,Neighborhoods!$1:$1,0))</f>
        <v>Brooklyn</v>
      </c>
      <c r="J2997" s="17" t="str">
        <f>INDEX(Neighborhoods!$A:$C,MATCH(Places!$H2997,Neighborhoods!$A:$A,0),MATCH(Places!J$1,Neighborhoods!$1:$1,0))</f>
        <v>East Flatbush</v>
      </c>
      <c r="K2997" s="17" t="s">
        <v>1</v>
      </c>
      <c r="L2997" s="17" t="str">
        <f t="shared" si="184"/>
        <v>Yes</v>
      </c>
      <c r="M2997" s="17">
        <v>2</v>
      </c>
      <c r="N2997" s="17" t="str" cm="1">
        <f t="array" ref="N2997">_xlfn.IFS(M2997&lt;=2,"Small",M2997&lt;=5,"Medium",M2997&gt;5,"Large")</f>
        <v>Small</v>
      </c>
      <c r="O2997" s="65">
        <v>33</v>
      </c>
      <c r="P2997" s="87">
        <f t="shared" si="185"/>
        <v>0.03</v>
      </c>
      <c r="Q2997" s="68">
        <v>4.91</v>
      </c>
      <c r="R2997" s="68" t="str" cm="1">
        <f t="array" ref="R2997">_xlfn.SWITCH(ROUND(Q2997,0),5,"Excellent",4,"Good",3,"Ok","Bad")</f>
        <v>Excellent</v>
      </c>
      <c r="S2997" s="17">
        <v>68</v>
      </c>
      <c r="T2997" s="17" t="str">
        <f t="shared" si="186"/>
        <v>No</v>
      </c>
      <c r="U2997" s="82">
        <v>42989</v>
      </c>
      <c r="V2997" s="82">
        <v>43908</v>
      </c>
      <c r="W2997" s="17">
        <v>350</v>
      </c>
      <c r="X2997" s="17" t="str">
        <f t="shared" si="187"/>
        <v>Active</v>
      </c>
      <c r="Y2997" s="17" t="s">
        <v>15616</v>
      </c>
      <c r="Z2997" s="17"/>
    </row>
    <row r="2998" spans="1:26" x14ac:dyDescent="0.25">
      <c r="A2998">
        <v>2997</v>
      </c>
      <c r="B2998" s="17" t="s">
        <v>2173</v>
      </c>
      <c r="C2998" s="17">
        <v>2754</v>
      </c>
      <c r="D2998" s="17" t="str">
        <f>INDEX(Hosts!$A:$O,MATCH(Places!$C2998,Hosts!$A:$A,0),MATCH(Places!D$1,Hosts!$1:$1,0))</f>
        <v>Within an hour</v>
      </c>
      <c r="E2998" s="87">
        <f>INDEX(Hosts!$A:$O,MATCH(Places!$C2998,Hosts!$A:$A,0),MATCH(Places!E$1,Hosts!$1:$1,0))</f>
        <v>1</v>
      </c>
      <c r="F2998" s="87">
        <f>INDEX(Hosts!$A:$O,MATCH(Places!$C2998,Hosts!$A:$A,0),MATCH(Places!F$1,Hosts!$1:$1,0))</f>
        <v>1</v>
      </c>
      <c r="G2998" s="17" t="str">
        <f>INDEX(Hosts!$A:$O,MATCH(Places!$C2998,Hosts!$A:$A,0),MATCH(Places!G$1,Hosts!$1:$1,0))</f>
        <v>No</v>
      </c>
      <c r="H2998" s="17">
        <v>22</v>
      </c>
      <c r="I2998" s="17" t="str">
        <f>INDEX(Neighborhoods!$A:$C,MATCH(Places!$H2998,Neighborhoods!$A:$A,0),MATCH(Places!I$1,Neighborhoods!$1:$1,0))</f>
        <v>Queens</v>
      </c>
      <c r="J2998" s="17" t="str">
        <f>INDEX(Neighborhoods!$A:$C,MATCH(Places!$H2998,Neighborhoods!$A:$A,0),MATCH(Places!J$1,Neighborhoods!$1:$1,0))</f>
        <v>Flushing</v>
      </c>
      <c r="K2998" s="17" t="s">
        <v>11822</v>
      </c>
      <c r="L2998" s="17" t="str">
        <f t="shared" si="184"/>
        <v>No</v>
      </c>
      <c r="M2998" s="17">
        <v>2</v>
      </c>
      <c r="N2998" s="17" t="str" cm="1">
        <f t="array" ref="N2998">_xlfn.IFS(M2998&lt;=2,"Small",M2998&lt;=5,"Medium",M2998&gt;5,"Large")</f>
        <v>Small</v>
      </c>
      <c r="O2998" s="65">
        <v>80</v>
      </c>
      <c r="P2998" s="87">
        <f t="shared" si="185"/>
        <v>0.03</v>
      </c>
      <c r="Q2998" s="68">
        <v>4.95</v>
      </c>
      <c r="R2998" s="68" t="str" cm="1">
        <f t="array" ref="R2998">_xlfn.SWITCH(ROUND(Q2998,0),5,"Excellent",4,"Good",3,"Ok","Bad")</f>
        <v>Excellent</v>
      </c>
      <c r="S2998" s="17">
        <v>132</v>
      </c>
      <c r="T2998" s="17" t="str">
        <f t="shared" si="186"/>
        <v>Yes</v>
      </c>
      <c r="U2998" s="82">
        <v>42983</v>
      </c>
      <c r="V2998" s="82">
        <v>44057</v>
      </c>
      <c r="W2998" s="17">
        <v>152</v>
      </c>
      <c r="X2998" s="17" t="str">
        <f t="shared" si="187"/>
        <v>Active</v>
      </c>
      <c r="Y2998" s="17" t="s">
        <v>15616</v>
      </c>
      <c r="Z2998" s="17"/>
    </row>
    <row r="2999" spans="1:26" x14ac:dyDescent="0.25">
      <c r="A2999">
        <v>2998</v>
      </c>
      <c r="B2999" s="17" t="s">
        <v>2174</v>
      </c>
      <c r="C2999" s="17">
        <v>2425</v>
      </c>
      <c r="D2999" s="17" t="str">
        <f>INDEX(Hosts!$A:$O,MATCH(Places!$C2999,Hosts!$A:$A,0),MATCH(Places!D$1,Hosts!$1:$1,0))</f>
        <v>Within a few hours</v>
      </c>
      <c r="E2999" s="87">
        <f>INDEX(Hosts!$A:$O,MATCH(Places!$C2999,Hosts!$A:$A,0),MATCH(Places!E$1,Hosts!$1:$1,0))</f>
        <v>1</v>
      </c>
      <c r="F2999" s="87">
        <f>INDEX(Hosts!$A:$O,MATCH(Places!$C2999,Hosts!$A:$A,0),MATCH(Places!F$1,Hosts!$1:$1,0))</f>
        <v>0.86</v>
      </c>
      <c r="G2999" s="17" t="str">
        <f>INDEX(Hosts!$A:$O,MATCH(Places!$C2999,Hosts!$A:$A,0),MATCH(Places!G$1,Hosts!$1:$1,0))</f>
        <v>Yes</v>
      </c>
      <c r="H2999" s="17">
        <v>9</v>
      </c>
      <c r="I2999" s="17" t="str">
        <f>INDEX(Neighborhoods!$A:$C,MATCH(Places!$H2999,Neighborhoods!$A:$A,0),MATCH(Places!I$1,Neighborhoods!$1:$1,0))</f>
        <v>Brooklyn</v>
      </c>
      <c r="J2999" s="17" t="str">
        <f>INDEX(Neighborhoods!$A:$C,MATCH(Places!$H2999,Neighborhoods!$A:$A,0),MATCH(Places!J$1,Neighborhoods!$1:$1,0))</f>
        <v>Crown Heights</v>
      </c>
      <c r="K2999" s="17" t="s">
        <v>1</v>
      </c>
      <c r="L2999" s="17" t="str">
        <f t="shared" si="184"/>
        <v>Yes</v>
      </c>
      <c r="M2999" s="17">
        <v>2</v>
      </c>
      <c r="N2999" s="17" t="str" cm="1">
        <f t="array" ref="N2999">_xlfn.IFS(M2999&lt;=2,"Small",M2999&lt;=5,"Medium",M2999&gt;5,"Large")</f>
        <v>Small</v>
      </c>
      <c r="O2999" s="65">
        <v>100</v>
      </c>
      <c r="P2999" s="87">
        <f t="shared" si="185"/>
        <v>0.03</v>
      </c>
      <c r="Q2999" s="68">
        <v>5</v>
      </c>
      <c r="R2999" s="68" t="str" cm="1">
        <f t="array" ref="R2999">_xlfn.SWITCH(ROUND(Q2999,0),5,"Excellent",4,"Good",3,"Ok","Bad")</f>
        <v>Excellent</v>
      </c>
      <c r="S2999" s="17">
        <v>52</v>
      </c>
      <c r="T2999" s="17" t="str">
        <f t="shared" si="186"/>
        <v>No</v>
      </c>
      <c r="U2999" s="82">
        <v>43017</v>
      </c>
      <c r="V2999" s="82">
        <v>43885</v>
      </c>
      <c r="W2999" s="17">
        <v>364</v>
      </c>
      <c r="X2999" s="17" t="str">
        <f t="shared" si="187"/>
        <v>Active</v>
      </c>
      <c r="Y2999" s="17" t="s">
        <v>15615</v>
      </c>
      <c r="Z2999" s="17"/>
    </row>
    <row r="3000" spans="1:26" x14ac:dyDescent="0.25">
      <c r="A3000">
        <v>2999</v>
      </c>
      <c r="B3000" s="17" t="s">
        <v>2175</v>
      </c>
      <c r="C3000" s="17">
        <v>3349</v>
      </c>
      <c r="D3000" s="17" t="str">
        <f>INDEX(Hosts!$A:$O,MATCH(Places!$C3000,Hosts!$A:$A,0),MATCH(Places!D$1,Hosts!$1:$1,0))</f>
        <v>Within a few hours</v>
      </c>
      <c r="E3000" s="87">
        <f>INDEX(Hosts!$A:$O,MATCH(Places!$C3000,Hosts!$A:$A,0),MATCH(Places!E$1,Hosts!$1:$1,0))</f>
        <v>1</v>
      </c>
      <c r="F3000" s="87">
        <f>INDEX(Hosts!$A:$O,MATCH(Places!$C3000,Hosts!$A:$A,0),MATCH(Places!F$1,Hosts!$1:$1,0))</f>
        <v>1</v>
      </c>
      <c r="G3000" s="17" t="str">
        <f>INDEX(Hosts!$A:$O,MATCH(Places!$C3000,Hosts!$A:$A,0),MATCH(Places!G$1,Hosts!$1:$1,0))</f>
        <v>Yes</v>
      </c>
      <c r="H3000" s="17">
        <v>16</v>
      </c>
      <c r="I3000" s="17" t="str">
        <f>INDEX(Neighborhoods!$A:$C,MATCH(Places!$H3000,Neighborhoods!$A:$A,0),MATCH(Places!I$1,Neighborhoods!$1:$1,0))</f>
        <v>Manhattan</v>
      </c>
      <c r="J3000" s="17" t="str">
        <f>INDEX(Neighborhoods!$A:$C,MATCH(Places!$H3000,Neighborhoods!$A:$A,0),MATCH(Places!J$1,Neighborhoods!$1:$1,0))</f>
        <v>Harlem</v>
      </c>
      <c r="K3000" s="17" t="s">
        <v>1</v>
      </c>
      <c r="L3000" s="17" t="str">
        <f t="shared" si="184"/>
        <v>Yes</v>
      </c>
      <c r="M3000" s="17">
        <v>2</v>
      </c>
      <c r="N3000" s="17" t="str" cm="1">
        <f t="array" ref="N3000">_xlfn.IFS(M3000&lt;=2,"Small",M3000&lt;=5,"Medium",M3000&gt;5,"Large")</f>
        <v>Small</v>
      </c>
      <c r="O3000" s="65">
        <v>79</v>
      </c>
      <c r="P3000" s="87">
        <f t="shared" si="185"/>
        <v>0.03</v>
      </c>
      <c r="Q3000" s="68">
        <v>5</v>
      </c>
      <c r="R3000" s="68" t="str" cm="1">
        <f t="array" ref="R3000">_xlfn.SWITCH(ROUND(Q3000,0),5,"Excellent",4,"Good",3,"Ok","Bad")</f>
        <v>Excellent</v>
      </c>
      <c r="S3000" s="17">
        <v>48</v>
      </c>
      <c r="T3000" s="17" t="str">
        <f t="shared" si="186"/>
        <v>No</v>
      </c>
      <c r="U3000" s="82">
        <v>43011</v>
      </c>
      <c r="V3000" s="82">
        <v>43925</v>
      </c>
      <c r="W3000" s="17">
        <v>0</v>
      </c>
      <c r="X3000" s="17" t="str">
        <f t="shared" si="187"/>
        <v>Inactive</v>
      </c>
      <c r="Y3000" s="17" t="s">
        <v>15616</v>
      </c>
      <c r="Z3000" s="17"/>
    </row>
    <row r="3001" spans="1:26" x14ac:dyDescent="0.25">
      <c r="A3001">
        <v>3000</v>
      </c>
      <c r="B3001" s="17" t="s">
        <v>2176</v>
      </c>
      <c r="C3001" s="17">
        <v>2631</v>
      </c>
      <c r="D3001" s="17" t="str">
        <f>INDEX(Hosts!$A:$O,MATCH(Places!$C3001,Hosts!$A:$A,0),MATCH(Places!D$1,Hosts!$1:$1,0))</f>
        <v>Within an hour</v>
      </c>
      <c r="E3001" s="87">
        <f>INDEX(Hosts!$A:$O,MATCH(Places!$C3001,Hosts!$A:$A,0),MATCH(Places!E$1,Hosts!$1:$1,0))</f>
        <v>1</v>
      </c>
      <c r="F3001" s="87">
        <f>INDEX(Hosts!$A:$O,MATCH(Places!$C3001,Hosts!$A:$A,0),MATCH(Places!F$1,Hosts!$1:$1,0))</f>
        <v>0.92</v>
      </c>
      <c r="G3001" s="17" t="str">
        <f>INDEX(Hosts!$A:$O,MATCH(Places!$C3001,Hosts!$A:$A,0),MATCH(Places!G$1,Hosts!$1:$1,0))</f>
        <v>No</v>
      </c>
      <c r="H3001" s="17">
        <v>10</v>
      </c>
      <c r="I3001" s="17" t="str">
        <f>INDEX(Neighborhoods!$A:$C,MATCH(Places!$H3001,Neighborhoods!$A:$A,0),MATCH(Places!I$1,Neighborhoods!$1:$1,0))</f>
        <v>Brooklyn</v>
      </c>
      <c r="J3001" s="17" t="str">
        <f>INDEX(Neighborhoods!$A:$C,MATCH(Places!$H3001,Neighborhoods!$A:$A,0),MATCH(Places!J$1,Neighborhoods!$1:$1,0))</f>
        <v>East Flatbush</v>
      </c>
      <c r="K3001" s="17" t="s">
        <v>1</v>
      </c>
      <c r="L3001" s="17" t="str">
        <f t="shared" si="184"/>
        <v>Yes</v>
      </c>
      <c r="M3001" s="17">
        <v>2</v>
      </c>
      <c r="N3001" s="17" t="str" cm="1">
        <f t="array" ref="N3001">_xlfn.IFS(M3001&lt;=2,"Small",M3001&lt;=5,"Medium",M3001&gt;5,"Large")</f>
        <v>Small</v>
      </c>
      <c r="O3001" s="65">
        <v>45</v>
      </c>
      <c r="P3001" s="87">
        <f t="shared" si="185"/>
        <v>0.03</v>
      </c>
      <c r="Q3001" s="68">
        <v>4.74</v>
      </c>
      <c r="R3001" s="68" t="str" cm="1">
        <f t="array" ref="R3001">_xlfn.SWITCH(ROUND(Q3001,0),5,"Excellent",4,"Good",3,"Ok","Bad")</f>
        <v>Excellent</v>
      </c>
      <c r="S3001" s="17">
        <v>34</v>
      </c>
      <c r="T3001" s="17" t="str">
        <f t="shared" si="186"/>
        <v>No</v>
      </c>
      <c r="U3001" s="82">
        <v>43281</v>
      </c>
      <c r="V3001" s="82">
        <v>43906</v>
      </c>
      <c r="W3001" s="17">
        <v>75</v>
      </c>
      <c r="X3001" s="17" t="str">
        <f t="shared" si="187"/>
        <v>Active</v>
      </c>
      <c r="Y3001" s="17" t="s">
        <v>15616</v>
      </c>
      <c r="Z3001" s="17"/>
    </row>
    <row r="3002" spans="1:26" x14ac:dyDescent="0.25">
      <c r="A3002">
        <v>3001</v>
      </c>
      <c r="B3002" s="17" t="s">
        <v>2177</v>
      </c>
      <c r="C3002" s="17">
        <v>3205</v>
      </c>
      <c r="D3002" s="17" t="str">
        <f>INDEX(Hosts!$A:$O,MATCH(Places!$C3002,Hosts!$A:$A,0),MATCH(Places!D$1,Hosts!$1:$1,0))</f>
        <v>Within a few hours</v>
      </c>
      <c r="E3002" s="87">
        <f>INDEX(Hosts!$A:$O,MATCH(Places!$C3002,Hosts!$A:$A,0),MATCH(Places!E$1,Hosts!$1:$1,0))</f>
        <v>1</v>
      </c>
      <c r="F3002" s="87">
        <f>INDEX(Hosts!$A:$O,MATCH(Places!$C3002,Hosts!$A:$A,0),MATCH(Places!F$1,Hosts!$1:$1,0))</f>
        <v>1</v>
      </c>
      <c r="G3002" s="17" t="str">
        <f>INDEX(Hosts!$A:$O,MATCH(Places!$C3002,Hosts!$A:$A,0),MATCH(Places!G$1,Hosts!$1:$1,0))</f>
        <v>No</v>
      </c>
      <c r="H3002" s="17">
        <v>9</v>
      </c>
      <c r="I3002" s="17" t="str">
        <f>INDEX(Neighborhoods!$A:$C,MATCH(Places!$H3002,Neighborhoods!$A:$A,0),MATCH(Places!I$1,Neighborhoods!$1:$1,0))</f>
        <v>Brooklyn</v>
      </c>
      <c r="J3002" s="17" t="str">
        <f>INDEX(Neighborhoods!$A:$C,MATCH(Places!$H3002,Neighborhoods!$A:$A,0),MATCH(Places!J$1,Neighborhoods!$1:$1,0))</f>
        <v>Crown Heights</v>
      </c>
      <c r="K3002" s="17" t="s">
        <v>1</v>
      </c>
      <c r="L3002" s="17" t="str">
        <f t="shared" si="184"/>
        <v>Yes</v>
      </c>
      <c r="M3002" s="17">
        <v>2</v>
      </c>
      <c r="N3002" s="17" t="str" cm="1">
        <f t="array" ref="N3002">_xlfn.IFS(M3002&lt;=2,"Small",M3002&lt;=5,"Medium",M3002&gt;5,"Large")</f>
        <v>Small</v>
      </c>
      <c r="O3002" s="65">
        <v>55</v>
      </c>
      <c r="P3002" s="87">
        <f t="shared" si="185"/>
        <v>0.03</v>
      </c>
      <c r="Q3002" s="68">
        <v>4.75</v>
      </c>
      <c r="R3002" s="68" t="str" cm="1">
        <f t="array" ref="R3002">_xlfn.SWITCH(ROUND(Q3002,0),5,"Excellent",4,"Good",3,"Ok","Bad")</f>
        <v>Excellent</v>
      </c>
      <c r="S3002" s="17">
        <v>4</v>
      </c>
      <c r="T3002" s="17" t="str">
        <f t="shared" si="186"/>
        <v>No</v>
      </c>
      <c r="U3002" s="82">
        <v>42983</v>
      </c>
      <c r="V3002" s="82">
        <v>43229</v>
      </c>
      <c r="W3002" s="17">
        <v>0</v>
      </c>
      <c r="X3002" s="17" t="str">
        <f t="shared" si="187"/>
        <v>Inactive</v>
      </c>
      <c r="Y3002" s="17" t="s">
        <v>15616</v>
      </c>
      <c r="Z3002" s="17"/>
    </row>
    <row r="3003" spans="1:26" x14ac:dyDescent="0.25">
      <c r="A3003">
        <v>3002</v>
      </c>
      <c r="B3003" s="17" t="s">
        <v>2178</v>
      </c>
      <c r="C3003" s="17">
        <v>807</v>
      </c>
      <c r="D3003" s="17" t="str">
        <f>INDEX(Hosts!$A:$O,MATCH(Places!$C3003,Hosts!$A:$A,0),MATCH(Places!D$1,Hosts!$1:$1,0))</f>
        <v>Within a day</v>
      </c>
      <c r="E3003" s="87">
        <f>INDEX(Hosts!$A:$O,MATCH(Places!$C3003,Hosts!$A:$A,0),MATCH(Places!E$1,Hosts!$1:$1,0))</f>
        <v>0.8</v>
      </c>
      <c r="F3003" s="87">
        <f>INDEX(Hosts!$A:$O,MATCH(Places!$C3003,Hosts!$A:$A,0),MATCH(Places!F$1,Hosts!$1:$1,0))</f>
        <v>0.86</v>
      </c>
      <c r="G3003" s="17" t="str">
        <f>INDEX(Hosts!$A:$O,MATCH(Places!$C3003,Hosts!$A:$A,0),MATCH(Places!G$1,Hosts!$1:$1,0))</f>
        <v>Yes</v>
      </c>
      <c r="H3003" s="17">
        <v>15</v>
      </c>
      <c r="I3003" s="17" t="str">
        <f>INDEX(Neighborhoods!$A:$C,MATCH(Places!$H3003,Neighborhoods!$A:$A,0),MATCH(Places!I$1,Neighborhoods!$1:$1,0))</f>
        <v>Manhattan</v>
      </c>
      <c r="J3003" s="17" t="str">
        <f>INDEX(Neighborhoods!$A:$C,MATCH(Places!$H3003,Neighborhoods!$A:$A,0),MATCH(Places!J$1,Neighborhoods!$1:$1,0))</f>
        <v>East Village</v>
      </c>
      <c r="K3003" s="17" t="s">
        <v>1</v>
      </c>
      <c r="L3003" s="17" t="str">
        <f t="shared" si="184"/>
        <v>Yes</v>
      </c>
      <c r="M3003" s="17">
        <v>2</v>
      </c>
      <c r="N3003" s="17" t="str" cm="1">
        <f t="array" ref="N3003">_xlfn.IFS(M3003&lt;=2,"Small",M3003&lt;=5,"Medium",M3003&gt;5,"Large")</f>
        <v>Small</v>
      </c>
      <c r="O3003" s="65">
        <v>70</v>
      </c>
      <c r="P3003" s="87">
        <f t="shared" si="185"/>
        <v>0.03</v>
      </c>
      <c r="Q3003" s="68">
        <v>4.83</v>
      </c>
      <c r="R3003" s="68" t="str" cm="1">
        <f t="array" ref="R3003">_xlfn.SWITCH(ROUND(Q3003,0),5,"Excellent",4,"Good",3,"Ok","Bad")</f>
        <v>Excellent</v>
      </c>
      <c r="S3003" s="17">
        <v>59</v>
      </c>
      <c r="T3003" s="17" t="str">
        <f t="shared" si="186"/>
        <v>No</v>
      </c>
      <c r="U3003" s="82">
        <v>43042</v>
      </c>
      <c r="V3003" s="82">
        <v>43980</v>
      </c>
      <c r="W3003" s="17">
        <v>351</v>
      </c>
      <c r="X3003" s="17" t="str">
        <f t="shared" si="187"/>
        <v>Active</v>
      </c>
      <c r="Y3003" s="17" t="s">
        <v>15615</v>
      </c>
      <c r="Z3003" s="17"/>
    </row>
    <row r="3004" spans="1:26" x14ac:dyDescent="0.25">
      <c r="A3004">
        <v>3003</v>
      </c>
      <c r="B3004" s="17" t="s">
        <v>2179</v>
      </c>
      <c r="C3004" s="17">
        <v>3317</v>
      </c>
      <c r="D3004" s="17" t="str">
        <f>INDEX(Hosts!$A:$O,MATCH(Places!$C3004,Hosts!$A:$A,0),MATCH(Places!D$1,Hosts!$1:$1,0))</f>
        <v>Within a day</v>
      </c>
      <c r="E3004" s="87">
        <f>INDEX(Hosts!$A:$O,MATCH(Places!$C3004,Hosts!$A:$A,0),MATCH(Places!E$1,Hosts!$1:$1,0))</f>
        <v>0.9</v>
      </c>
      <c r="F3004" s="87">
        <f>INDEX(Hosts!$A:$O,MATCH(Places!$C3004,Hosts!$A:$A,0),MATCH(Places!F$1,Hosts!$1:$1,0))</f>
        <v>0.92</v>
      </c>
      <c r="G3004" s="17" t="str">
        <f>INDEX(Hosts!$A:$O,MATCH(Places!$C3004,Hosts!$A:$A,0),MATCH(Places!G$1,Hosts!$1:$1,0))</f>
        <v>No</v>
      </c>
      <c r="H3004" s="17">
        <v>23</v>
      </c>
      <c r="I3004" s="17" t="str">
        <f>INDEX(Neighborhoods!$A:$C,MATCH(Places!$H3004,Neighborhoods!$A:$A,0),MATCH(Places!I$1,Neighborhoods!$1:$1,0))</f>
        <v>Queens</v>
      </c>
      <c r="J3004" s="17" t="str">
        <f>INDEX(Neighborhoods!$A:$C,MATCH(Places!$H3004,Neighborhoods!$A:$A,0),MATCH(Places!J$1,Neighborhoods!$1:$1,0))</f>
        <v>Jamaica</v>
      </c>
      <c r="K3004" s="17" t="s">
        <v>11822</v>
      </c>
      <c r="L3004" s="17" t="str">
        <f t="shared" si="184"/>
        <v>No</v>
      </c>
      <c r="M3004" s="17">
        <v>6</v>
      </c>
      <c r="N3004" s="17" t="str" cm="1">
        <f t="array" ref="N3004">_xlfn.IFS(M3004&lt;=2,"Small",M3004&lt;=5,"Medium",M3004&gt;5,"Large")</f>
        <v>Large</v>
      </c>
      <c r="O3004" s="65">
        <v>150</v>
      </c>
      <c r="P3004" s="87">
        <f t="shared" si="185"/>
        <v>0.03</v>
      </c>
      <c r="Q3004" s="68">
        <v>4.8099999999999996</v>
      </c>
      <c r="R3004" s="68" t="str" cm="1">
        <f t="array" ref="R3004">_xlfn.SWITCH(ROUND(Q3004,0),5,"Excellent",4,"Good",3,"Ok","Bad")</f>
        <v>Excellent</v>
      </c>
      <c r="S3004" s="17">
        <v>63</v>
      </c>
      <c r="T3004" s="17" t="str">
        <f t="shared" si="186"/>
        <v>No</v>
      </c>
      <c r="U3004" s="82">
        <v>42983</v>
      </c>
      <c r="V3004" s="82">
        <v>43884</v>
      </c>
      <c r="W3004" s="17">
        <v>135</v>
      </c>
      <c r="X3004" s="17" t="str">
        <f t="shared" si="187"/>
        <v>Active</v>
      </c>
      <c r="Y3004" s="17" t="s">
        <v>15616</v>
      </c>
      <c r="Z3004" s="17"/>
    </row>
    <row r="3005" spans="1:26" x14ac:dyDescent="0.25">
      <c r="A3005">
        <v>3004</v>
      </c>
      <c r="B3005" s="17" t="s">
        <v>2180</v>
      </c>
      <c r="C3005" s="17">
        <v>3350</v>
      </c>
      <c r="D3005" s="17" t="str">
        <f>INDEX(Hosts!$A:$O,MATCH(Places!$C3005,Hosts!$A:$A,0),MATCH(Places!D$1,Hosts!$1:$1,0))</f>
        <v>Within an hour</v>
      </c>
      <c r="E3005" s="87">
        <f>INDEX(Hosts!$A:$O,MATCH(Places!$C3005,Hosts!$A:$A,0),MATCH(Places!E$1,Hosts!$1:$1,0))</f>
        <v>1</v>
      </c>
      <c r="F3005" s="87">
        <f>INDEX(Hosts!$A:$O,MATCH(Places!$C3005,Hosts!$A:$A,0),MATCH(Places!F$1,Hosts!$1:$1,0))</f>
        <v>0.99</v>
      </c>
      <c r="G3005" s="17" t="str">
        <f>INDEX(Hosts!$A:$O,MATCH(Places!$C3005,Hosts!$A:$A,0),MATCH(Places!G$1,Hosts!$1:$1,0))</f>
        <v>Yes</v>
      </c>
      <c r="H3005" s="17">
        <v>28</v>
      </c>
      <c r="I3005" s="17" t="str">
        <f>INDEX(Neighborhoods!$A:$C,MATCH(Places!$H3005,Neighborhoods!$A:$A,0),MATCH(Places!I$1,Neighborhoods!$1:$1,0))</f>
        <v>Staten Island</v>
      </c>
      <c r="J3005" s="17" t="str">
        <f>INDEX(Neighborhoods!$A:$C,MATCH(Places!$H3005,Neighborhoods!$A:$A,0),MATCH(Places!J$1,Neighborhoods!$1:$1,0))</f>
        <v>St. George</v>
      </c>
      <c r="K3005" s="17" t="s">
        <v>11822</v>
      </c>
      <c r="L3005" s="17" t="str">
        <f t="shared" si="184"/>
        <v>No</v>
      </c>
      <c r="M3005" s="17">
        <v>4</v>
      </c>
      <c r="N3005" s="17" t="str" cm="1">
        <f t="array" ref="N3005">_xlfn.IFS(M3005&lt;=2,"Small",M3005&lt;=5,"Medium",M3005&gt;5,"Large")</f>
        <v>Medium</v>
      </c>
      <c r="O3005" s="65">
        <v>80</v>
      </c>
      <c r="P3005" s="87">
        <f t="shared" si="185"/>
        <v>0.03</v>
      </c>
      <c r="Q3005" s="68">
        <v>4.97</v>
      </c>
      <c r="R3005" s="68" t="str" cm="1">
        <f t="array" ref="R3005">_xlfn.SWITCH(ROUND(Q3005,0),5,"Excellent",4,"Good",3,"Ok","Bad")</f>
        <v>Excellent</v>
      </c>
      <c r="S3005" s="17">
        <v>146</v>
      </c>
      <c r="T3005" s="17" t="str">
        <f t="shared" si="186"/>
        <v>Yes</v>
      </c>
      <c r="U3005" s="82">
        <v>43142</v>
      </c>
      <c r="V3005" s="82">
        <v>44059</v>
      </c>
      <c r="W3005" s="17">
        <v>135</v>
      </c>
      <c r="X3005" s="17" t="str">
        <f t="shared" si="187"/>
        <v>Active</v>
      </c>
      <c r="Y3005" s="17" t="s">
        <v>15616</v>
      </c>
      <c r="Z3005" s="17"/>
    </row>
    <row r="3006" spans="1:26" x14ac:dyDescent="0.25">
      <c r="A3006">
        <v>3005</v>
      </c>
      <c r="B3006" s="17" t="s">
        <v>2181</v>
      </c>
      <c r="C3006" s="17">
        <v>2015</v>
      </c>
      <c r="D3006" s="17" t="str">
        <f>INDEX(Hosts!$A:$O,MATCH(Places!$C3006,Hosts!$A:$A,0),MATCH(Places!D$1,Hosts!$1:$1,0))</f>
        <v>Within a few hours</v>
      </c>
      <c r="E3006" s="87">
        <f>INDEX(Hosts!$A:$O,MATCH(Places!$C3006,Hosts!$A:$A,0),MATCH(Places!E$1,Hosts!$1:$1,0))</f>
        <v>1</v>
      </c>
      <c r="F3006" s="87">
        <f>INDEX(Hosts!$A:$O,MATCH(Places!$C3006,Hosts!$A:$A,0),MATCH(Places!F$1,Hosts!$1:$1,0))</f>
        <v>0.9</v>
      </c>
      <c r="G3006" s="17" t="str">
        <f>INDEX(Hosts!$A:$O,MATCH(Places!$C3006,Hosts!$A:$A,0),MATCH(Places!G$1,Hosts!$1:$1,0))</f>
        <v>No</v>
      </c>
      <c r="H3006" s="17">
        <v>10</v>
      </c>
      <c r="I3006" s="17" t="str">
        <f>INDEX(Neighborhoods!$A:$C,MATCH(Places!$H3006,Neighborhoods!$A:$A,0),MATCH(Places!I$1,Neighborhoods!$1:$1,0))</f>
        <v>Brooklyn</v>
      </c>
      <c r="J3006" s="17" t="str">
        <f>INDEX(Neighborhoods!$A:$C,MATCH(Places!$H3006,Neighborhoods!$A:$A,0),MATCH(Places!J$1,Neighborhoods!$1:$1,0))</f>
        <v>East Flatbush</v>
      </c>
      <c r="K3006" s="17" t="s">
        <v>1</v>
      </c>
      <c r="L3006" s="17" t="str">
        <f t="shared" si="184"/>
        <v>Yes</v>
      </c>
      <c r="M3006" s="17">
        <v>2</v>
      </c>
      <c r="N3006" s="17" t="str" cm="1">
        <f t="array" ref="N3006">_xlfn.IFS(M3006&lt;=2,"Small",M3006&lt;=5,"Medium",M3006&gt;5,"Large")</f>
        <v>Small</v>
      </c>
      <c r="O3006" s="65">
        <v>49</v>
      </c>
      <c r="P3006" s="87">
        <f t="shared" si="185"/>
        <v>0.03</v>
      </c>
      <c r="Q3006" s="68">
        <v>4.47</v>
      </c>
      <c r="R3006" s="68" t="str" cm="1">
        <f t="array" ref="R3006">_xlfn.SWITCH(ROUND(Q3006,0),5,"Excellent",4,"Good",3,"Ok","Bad")</f>
        <v>Good</v>
      </c>
      <c r="S3006" s="17">
        <v>15</v>
      </c>
      <c r="T3006" s="17" t="str">
        <f t="shared" si="186"/>
        <v>No</v>
      </c>
      <c r="U3006" s="82">
        <v>43612</v>
      </c>
      <c r="V3006" s="82">
        <v>43877</v>
      </c>
      <c r="W3006" s="17">
        <v>365</v>
      </c>
      <c r="X3006" s="17" t="str">
        <f t="shared" si="187"/>
        <v>Active</v>
      </c>
      <c r="Y3006" s="17" t="s">
        <v>15615</v>
      </c>
      <c r="Z3006" s="17"/>
    </row>
    <row r="3007" spans="1:26" x14ac:dyDescent="0.25">
      <c r="A3007">
        <v>3006</v>
      </c>
      <c r="B3007" s="17" t="s">
        <v>13128</v>
      </c>
      <c r="C3007" s="17">
        <v>1399</v>
      </c>
      <c r="D3007" s="17" t="str">
        <f>INDEX(Hosts!$A:$O,MATCH(Places!$C3007,Hosts!$A:$A,0),MATCH(Places!D$1,Hosts!$1:$1,0))</f>
        <v>Within an hour</v>
      </c>
      <c r="E3007" s="87">
        <f>INDEX(Hosts!$A:$O,MATCH(Places!$C3007,Hosts!$A:$A,0),MATCH(Places!E$1,Hosts!$1:$1,0))</f>
        <v>1</v>
      </c>
      <c r="F3007" s="87">
        <f>INDEX(Hosts!$A:$O,MATCH(Places!$C3007,Hosts!$A:$A,0),MATCH(Places!F$1,Hosts!$1:$1,0))</f>
        <v>0.91</v>
      </c>
      <c r="G3007" s="17" t="str">
        <f>INDEX(Hosts!$A:$O,MATCH(Places!$C3007,Hosts!$A:$A,0),MATCH(Places!G$1,Hosts!$1:$1,0))</f>
        <v>No</v>
      </c>
      <c r="H3007" s="17">
        <v>7</v>
      </c>
      <c r="I3007" s="17" t="str">
        <f>INDEX(Neighborhoods!$A:$C,MATCH(Places!$H3007,Neighborhoods!$A:$A,0),MATCH(Places!I$1,Neighborhoods!$1:$1,0))</f>
        <v>Brooklyn</v>
      </c>
      <c r="J3007" s="17" t="str">
        <f>INDEX(Neighborhoods!$A:$C,MATCH(Places!$H3007,Neighborhoods!$A:$A,0),MATCH(Places!J$1,Neighborhoods!$1:$1,0))</f>
        <v>Bedford-Stuyvesant</v>
      </c>
      <c r="K3007" s="17" t="s">
        <v>11822</v>
      </c>
      <c r="L3007" s="17" t="str">
        <f t="shared" si="184"/>
        <v>No</v>
      </c>
      <c r="M3007" s="17">
        <v>4</v>
      </c>
      <c r="N3007" s="17" t="str" cm="1">
        <f t="array" ref="N3007">_xlfn.IFS(M3007&lt;=2,"Small",M3007&lt;=5,"Medium",M3007&gt;5,"Large")</f>
        <v>Medium</v>
      </c>
      <c r="O3007" s="65">
        <v>103</v>
      </c>
      <c r="P3007" s="87">
        <f t="shared" si="185"/>
        <v>0.03</v>
      </c>
      <c r="Q3007" s="68">
        <v>4.4800000000000004</v>
      </c>
      <c r="R3007" s="68" t="str" cm="1">
        <f t="array" ref="R3007">_xlfn.SWITCH(ROUND(Q3007,0),5,"Excellent",4,"Good",3,"Ok","Bad")</f>
        <v>Good</v>
      </c>
      <c r="S3007" s="17">
        <v>31</v>
      </c>
      <c r="T3007" s="17" t="str">
        <f t="shared" si="186"/>
        <v>No</v>
      </c>
      <c r="U3007" s="82">
        <v>43017</v>
      </c>
      <c r="V3007" s="82">
        <v>43835</v>
      </c>
      <c r="W3007" s="17">
        <v>179</v>
      </c>
      <c r="X3007" s="17" t="str">
        <f t="shared" si="187"/>
        <v>Active</v>
      </c>
      <c r="Y3007" s="17" t="s">
        <v>15615</v>
      </c>
      <c r="Z3007" s="17"/>
    </row>
    <row r="3008" spans="1:26" x14ac:dyDescent="0.25">
      <c r="A3008">
        <v>3007</v>
      </c>
      <c r="B3008" s="17" t="s">
        <v>2182</v>
      </c>
      <c r="C3008" s="17">
        <v>2838</v>
      </c>
      <c r="D3008" s="17" t="str">
        <f>INDEX(Hosts!$A:$O,MATCH(Places!$C3008,Hosts!$A:$A,0),MATCH(Places!D$1,Hosts!$1:$1,0))</f>
        <v>Within a day</v>
      </c>
      <c r="E3008" s="87">
        <f>INDEX(Hosts!$A:$O,MATCH(Places!$C3008,Hosts!$A:$A,0),MATCH(Places!E$1,Hosts!$1:$1,0))</f>
        <v>1</v>
      </c>
      <c r="F3008" s="87">
        <f>INDEX(Hosts!$A:$O,MATCH(Places!$C3008,Hosts!$A:$A,0),MATCH(Places!F$1,Hosts!$1:$1,0))</f>
        <v>0.93</v>
      </c>
      <c r="G3008" s="17" t="str">
        <f>INDEX(Hosts!$A:$O,MATCH(Places!$C3008,Hosts!$A:$A,0),MATCH(Places!G$1,Hosts!$1:$1,0))</f>
        <v>Yes</v>
      </c>
      <c r="H3008" s="17">
        <v>7</v>
      </c>
      <c r="I3008" s="17" t="str">
        <f>INDEX(Neighborhoods!$A:$C,MATCH(Places!$H3008,Neighborhoods!$A:$A,0),MATCH(Places!I$1,Neighborhoods!$1:$1,0))</f>
        <v>Brooklyn</v>
      </c>
      <c r="J3008" s="17" t="str">
        <f>INDEX(Neighborhoods!$A:$C,MATCH(Places!$H3008,Neighborhoods!$A:$A,0),MATCH(Places!J$1,Neighborhoods!$1:$1,0))</f>
        <v>Bedford-Stuyvesant</v>
      </c>
      <c r="K3008" s="17" t="s">
        <v>1</v>
      </c>
      <c r="L3008" s="17" t="str">
        <f t="shared" si="184"/>
        <v>Yes</v>
      </c>
      <c r="M3008" s="17">
        <v>2</v>
      </c>
      <c r="N3008" s="17" t="str" cm="1">
        <f t="array" ref="N3008">_xlfn.IFS(M3008&lt;=2,"Small",M3008&lt;=5,"Medium",M3008&gt;5,"Large")</f>
        <v>Small</v>
      </c>
      <c r="O3008" s="65">
        <v>60</v>
      </c>
      <c r="P3008" s="87">
        <f t="shared" si="185"/>
        <v>0.03</v>
      </c>
      <c r="Q3008" s="68">
        <v>5</v>
      </c>
      <c r="R3008" s="68" t="str" cm="1">
        <f t="array" ref="R3008">_xlfn.SWITCH(ROUND(Q3008,0),5,"Excellent",4,"Good",3,"Ok","Bad")</f>
        <v>Excellent</v>
      </c>
      <c r="S3008" s="17">
        <v>70</v>
      </c>
      <c r="T3008" s="17" t="str">
        <f t="shared" si="186"/>
        <v>No</v>
      </c>
      <c r="U3008" s="82">
        <v>42991</v>
      </c>
      <c r="V3008" s="82">
        <v>43910</v>
      </c>
      <c r="W3008" s="17">
        <v>51</v>
      </c>
      <c r="X3008" s="17" t="str">
        <f t="shared" si="187"/>
        <v>Active</v>
      </c>
      <c r="Y3008" s="17" t="s">
        <v>15615</v>
      </c>
      <c r="Z3008" s="17"/>
    </row>
    <row r="3009" spans="1:26" x14ac:dyDescent="0.25">
      <c r="A3009">
        <v>3008</v>
      </c>
      <c r="B3009" s="17" t="s">
        <v>13386</v>
      </c>
      <c r="C3009" s="17">
        <v>2924</v>
      </c>
      <c r="D3009" s="17" t="str">
        <f>INDEX(Hosts!$A:$O,MATCH(Places!$C3009,Hosts!$A:$A,0),MATCH(Places!D$1,Hosts!$1:$1,0))</f>
        <v>Within an hour</v>
      </c>
      <c r="E3009" s="87">
        <f>INDEX(Hosts!$A:$O,MATCH(Places!$C3009,Hosts!$A:$A,0),MATCH(Places!E$1,Hosts!$1:$1,0))</f>
        <v>1</v>
      </c>
      <c r="F3009" s="87">
        <f>INDEX(Hosts!$A:$O,MATCH(Places!$C3009,Hosts!$A:$A,0),MATCH(Places!F$1,Hosts!$1:$1,0))</f>
        <v>0.94</v>
      </c>
      <c r="G3009" s="17" t="str">
        <f>INDEX(Hosts!$A:$O,MATCH(Places!$C3009,Hosts!$A:$A,0),MATCH(Places!G$1,Hosts!$1:$1,0))</f>
        <v>Yes</v>
      </c>
      <c r="H3009" s="17">
        <v>6</v>
      </c>
      <c r="I3009" s="17" t="str">
        <f>INDEX(Neighborhoods!$A:$C,MATCH(Places!$H3009,Neighborhoods!$A:$A,0),MATCH(Places!I$1,Neighborhoods!$1:$1,0))</f>
        <v>Bronx</v>
      </c>
      <c r="J3009" s="17" t="str">
        <f>INDEX(Neighborhoods!$A:$C,MATCH(Places!$H3009,Neighborhoods!$A:$A,0),MATCH(Places!J$1,Neighborhoods!$1:$1,0))</f>
        <v>Wakefield</v>
      </c>
      <c r="K3009" s="17" t="s">
        <v>1</v>
      </c>
      <c r="L3009" s="17" t="str">
        <f t="shared" si="184"/>
        <v>Yes</v>
      </c>
      <c r="M3009" s="17">
        <v>1</v>
      </c>
      <c r="N3009" s="17" t="str" cm="1">
        <f t="array" ref="N3009">_xlfn.IFS(M3009&lt;=2,"Small",M3009&lt;=5,"Medium",M3009&gt;5,"Large")</f>
        <v>Small</v>
      </c>
      <c r="O3009" s="65">
        <v>40</v>
      </c>
      <c r="P3009" s="87">
        <f t="shared" si="185"/>
        <v>0.03</v>
      </c>
      <c r="Q3009" s="68">
        <v>4.9000000000000004</v>
      </c>
      <c r="R3009" s="68" t="str" cm="1">
        <f t="array" ref="R3009">_xlfn.SWITCH(ROUND(Q3009,0),5,"Excellent",4,"Good",3,"Ok","Bad")</f>
        <v>Excellent</v>
      </c>
      <c r="S3009" s="17">
        <v>265</v>
      </c>
      <c r="T3009" s="17" t="str">
        <f t="shared" si="186"/>
        <v>Yes</v>
      </c>
      <c r="U3009" s="82">
        <v>42987</v>
      </c>
      <c r="V3009" s="82">
        <v>44042</v>
      </c>
      <c r="W3009" s="17">
        <v>27</v>
      </c>
      <c r="X3009" s="17" t="str">
        <f t="shared" si="187"/>
        <v>Active</v>
      </c>
      <c r="Y3009" s="17" t="s">
        <v>15615</v>
      </c>
      <c r="Z3009" s="17"/>
    </row>
    <row r="3010" spans="1:26" x14ac:dyDescent="0.25">
      <c r="A3010">
        <v>3009</v>
      </c>
      <c r="B3010" s="17" t="s">
        <v>2183</v>
      </c>
      <c r="C3010" s="17">
        <v>2123</v>
      </c>
      <c r="D3010" s="17" t="str">
        <f>INDEX(Hosts!$A:$O,MATCH(Places!$C3010,Hosts!$A:$A,0),MATCH(Places!D$1,Hosts!$1:$1,0))</f>
        <v>Within a day</v>
      </c>
      <c r="E3010" s="87">
        <f>INDEX(Hosts!$A:$O,MATCH(Places!$C3010,Hosts!$A:$A,0),MATCH(Places!E$1,Hosts!$1:$1,0))</f>
        <v>1</v>
      </c>
      <c r="F3010" s="87">
        <f>INDEX(Hosts!$A:$O,MATCH(Places!$C3010,Hosts!$A:$A,0),MATCH(Places!F$1,Hosts!$1:$1,0))</f>
        <v>1</v>
      </c>
      <c r="G3010" s="17" t="str">
        <f>INDEX(Hosts!$A:$O,MATCH(Places!$C3010,Hosts!$A:$A,0),MATCH(Places!G$1,Hosts!$1:$1,0))</f>
        <v>Yes</v>
      </c>
      <c r="H3010" s="17">
        <v>7</v>
      </c>
      <c r="I3010" s="17" t="str">
        <f>INDEX(Neighborhoods!$A:$C,MATCH(Places!$H3010,Neighborhoods!$A:$A,0),MATCH(Places!I$1,Neighborhoods!$1:$1,0))</f>
        <v>Brooklyn</v>
      </c>
      <c r="J3010" s="17" t="str">
        <f>INDEX(Neighborhoods!$A:$C,MATCH(Places!$H3010,Neighborhoods!$A:$A,0),MATCH(Places!J$1,Neighborhoods!$1:$1,0))</f>
        <v>Bedford-Stuyvesant</v>
      </c>
      <c r="K3010" s="17" t="s">
        <v>1</v>
      </c>
      <c r="L3010" s="17" t="str">
        <f t="shared" ref="L3010:L3073" si="188">IF(OR(K3010="Private room",K3010="Shared room"),"Yes","No")</f>
        <v>Yes</v>
      </c>
      <c r="M3010" s="17">
        <v>2</v>
      </c>
      <c r="N3010" s="17" t="str" cm="1">
        <f t="array" ref="N3010">_xlfn.IFS(M3010&lt;=2,"Small",M3010&lt;=5,"Medium",M3010&gt;5,"Large")</f>
        <v>Small</v>
      </c>
      <c r="O3010" s="65">
        <v>59</v>
      </c>
      <c r="P3010" s="87">
        <f t="shared" ref="P3010:P3073" si="189">VLOOKUP(O3010,$AB$1:$AC$5,2)</f>
        <v>0.03</v>
      </c>
      <c r="Q3010" s="68">
        <v>4.9800000000000004</v>
      </c>
      <c r="R3010" s="68" t="str" cm="1">
        <f t="array" ref="R3010">_xlfn.SWITCH(ROUND(Q3010,0),5,"Excellent",4,"Good",3,"Ok","Bad")</f>
        <v>Excellent</v>
      </c>
      <c r="S3010" s="17">
        <v>107</v>
      </c>
      <c r="T3010" s="17" t="str">
        <f t="shared" ref="T3010:T3073" si="190">IF(AND(Q3010&gt;=4.8,S3010&gt;100),"Yes","No")</f>
        <v>Yes</v>
      </c>
      <c r="U3010" s="82">
        <v>42989</v>
      </c>
      <c r="V3010" s="82">
        <v>43815</v>
      </c>
      <c r="W3010" s="17">
        <v>3</v>
      </c>
      <c r="X3010" s="17" t="str">
        <f t="shared" ref="X3010:X3073" si="191">IF(W3010&lt;&gt;0,"Active","Inactive")</f>
        <v>Active</v>
      </c>
      <c r="Y3010" s="17" t="s">
        <v>15615</v>
      </c>
      <c r="Z3010" s="17"/>
    </row>
    <row r="3011" spans="1:26" x14ac:dyDescent="0.25">
      <c r="A3011">
        <v>3010</v>
      </c>
      <c r="B3011" s="17" t="s">
        <v>2184</v>
      </c>
      <c r="C3011" s="17">
        <v>2807</v>
      </c>
      <c r="D3011" s="17" t="str">
        <f>INDEX(Hosts!$A:$O,MATCH(Places!$C3011,Hosts!$A:$A,0),MATCH(Places!D$1,Hosts!$1:$1,0))</f>
        <v>Within an hour</v>
      </c>
      <c r="E3011" s="87">
        <f>INDEX(Hosts!$A:$O,MATCH(Places!$C3011,Hosts!$A:$A,0),MATCH(Places!E$1,Hosts!$1:$1,0))</f>
        <v>1</v>
      </c>
      <c r="F3011" s="87">
        <f>INDEX(Hosts!$A:$O,MATCH(Places!$C3011,Hosts!$A:$A,0),MATCH(Places!F$1,Hosts!$1:$1,0))</f>
        <v>0.6</v>
      </c>
      <c r="G3011" s="17" t="str">
        <f>INDEX(Hosts!$A:$O,MATCH(Places!$C3011,Hosts!$A:$A,0),MATCH(Places!G$1,Hosts!$1:$1,0))</f>
        <v>No</v>
      </c>
      <c r="H3011" s="17">
        <v>7</v>
      </c>
      <c r="I3011" s="17" t="str">
        <f>INDEX(Neighborhoods!$A:$C,MATCH(Places!$H3011,Neighborhoods!$A:$A,0),MATCH(Places!I$1,Neighborhoods!$1:$1,0))</f>
        <v>Brooklyn</v>
      </c>
      <c r="J3011" s="17" t="str">
        <f>INDEX(Neighborhoods!$A:$C,MATCH(Places!$H3011,Neighborhoods!$A:$A,0),MATCH(Places!J$1,Neighborhoods!$1:$1,0))</f>
        <v>Bedford-Stuyvesant</v>
      </c>
      <c r="K3011" s="17" t="s">
        <v>11822</v>
      </c>
      <c r="L3011" s="17" t="str">
        <f t="shared" si="188"/>
        <v>No</v>
      </c>
      <c r="M3011" s="17">
        <v>4</v>
      </c>
      <c r="N3011" s="17" t="str" cm="1">
        <f t="array" ref="N3011">_xlfn.IFS(M3011&lt;=2,"Small",M3011&lt;=5,"Medium",M3011&gt;5,"Large")</f>
        <v>Medium</v>
      </c>
      <c r="O3011" s="65">
        <v>250</v>
      </c>
      <c r="P3011" s="87">
        <f t="shared" si="189"/>
        <v>0.04</v>
      </c>
      <c r="Q3011" s="68">
        <v>5</v>
      </c>
      <c r="R3011" s="68" t="str" cm="1">
        <f t="array" ref="R3011">_xlfn.SWITCH(ROUND(Q3011,0),5,"Excellent",4,"Good",3,"Ok","Bad")</f>
        <v>Excellent</v>
      </c>
      <c r="S3011" s="17">
        <v>3</v>
      </c>
      <c r="T3011" s="17" t="str">
        <f t="shared" si="190"/>
        <v>No</v>
      </c>
      <c r="U3011" s="82">
        <v>43016</v>
      </c>
      <c r="V3011" s="82">
        <v>43038</v>
      </c>
      <c r="W3011" s="17">
        <v>100</v>
      </c>
      <c r="X3011" s="17" t="str">
        <f t="shared" si="191"/>
        <v>Active</v>
      </c>
      <c r="Y3011" s="17" t="s">
        <v>15615</v>
      </c>
      <c r="Z3011" s="17"/>
    </row>
    <row r="3012" spans="1:26" x14ac:dyDescent="0.25">
      <c r="A3012">
        <v>3011</v>
      </c>
      <c r="B3012" s="17" t="s">
        <v>2185</v>
      </c>
      <c r="C3012" s="17">
        <v>3337</v>
      </c>
      <c r="D3012" s="17" t="str">
        <f>INDEX(Hosts!$A:$O,MATCH(Places!$C3012,Hosts!$A:$A,0),MATCH(Places!D$1,Hosts!$1:$1,0))</f>
        <v>A few days or more</v>
      </c>
      <c r="E3012" s="87">
        <f>INDEX(Hosts!$A:$O,MATCH(Places!$C3012,Hosts!$A:$A,0),MATCH(Places!E$1,Hosts!$1:$1,0))</f>
        <v>0</v>
      </c>
      <c r="F3012" s="87">
        <f>INDEX(Hosts!$A:$O,MATCH(Places!$C3012,Hosts!$A:$A,0),MATCH(Places!F$1,Hosts!$1:$1,0))</f>
        <v>0.99</v>
      </c>
      <c r="G3012" s="17" t="str">
        <f>INDEX(Hosts!$A:$O,MATCH(Places!$C3012,Hosts!$A:$A,0),MATCH(Places!G$1,Hosts!$1:$1,0))</f>
        <v>No</v>
      </c>
      <c r="H3012" s="17">
        <v>16</v>
      </c>
      <c r="I3012" s="17" t="str">
        <f>INDEX(Neighborhoods!$A:$C,MATCH(Places!$H3012,Neighborhoods!$A:$A,0),MATCH(Places!I$1,Neighborhoods!$1:$1,0))</f>
        <v>Manhattan</v>
      </c>
      <c r="J3012" s="17" t="str">
        <f>INDEX(Neighborhoods!$A:$C,MATCH(Places!$H3012,Neighborhoods!$A:$A,0),MATCH(Places!J$1,Neighborhoods!$1:$1,0))</f>
        <v>Harlem</v>
      </c>
      <c r="K3012" s="17" t="s">
        <v>1</v>
      </c>
      <c r="L3012" s="17" t="str">
        <f t="shared" si="188"/>
        <v>Yes</v>
      </c>
      <c r="M3012" s="17">
        <v>2</v>
      </c>
      <c r="N3012" s="17" t="str" cm="1">
        <f t="array" ref="N3012">_xlfn.IFS(M3012&lt;=2,"Small",M3012&lt;=5,"Medium",M3012&gt;5,"Large")</f>
        <v>Small</v>
      </c>
      <c r="O3012" s="65">
        <v>55</v>
      </c>
      <c r="P3012" s="87">
        <f t="shared" si="189"/>
        <v>0.03</v>
      </c>
      <c r="Q3012" s="68">
        <v>4.9000000000000004</v>
      </c>
      <c r="R3012" s="68" t="str" cm="1">
        <f t="array" ref="R3012">_xlfn.SWITCH(ROUND(Q3012,0),5,"Excellent",4,"Good",3,"Ok","Bad")</f>
        <v>Excellent</v>
      </c>
      <c r="S3012" s="17">
        <v>51</v>
      </c>
      <c r="T3012" s="17" t="str">
        <f t="shared" si="190"/>
        <v>No</v>
      </c>
      <c r="U3012" s="82">
        <v>43001</v>
      </c>
      <c r="V3012" s="82">
        <v>43901</v>
      </c>
      <c r="W3012" s="17">
        <v>177</v>
      </c>
      <c r="X3012" s="17" t="str">
        <f t="shared" si="191"/>
        <v>Active</v>
      </c>
      <c r="Y3012" s="17" t="s">
        <v>15616</v>
      </c>
      <c r="Z3012" s="17"/>
    </row>
    <row r="3013" spans="1:26" x14ac:dyDescent="0.25">
      <c r="A3013">
        <v>3012</v>
      </c>
      <c r="B3013" s="17" t="s">
        <v>2186</v>
      </c>
      <c r="C3013" s="17">
        <v>3317</v>
      </c>
      <c r="D3013" s="17" t="str">
        <f>INDEX(Hosts!$A:$O,MATCH(Places!$C3013,Hosts!$A:$A,0),MATCH(Places!D$1,Hosts!$1:$1,0))</f>
        <v>Within a day</v>
      </c>
      <c r="E3013" s="87">
        <f>INDEX(Hosts!$A:$O,MATCH(Places!$C3013,Hosts!$A:$A,0),MATCH(Places!E$1,Hosts!$1:$1,0))</f>
        <v>0.9</v>
      </c>
      <c r="F3013" s="87">
        <f>INDEX(Hosts!$A:$O,MATCH(Places!$C3013,Hosts!$A:$A,0),MATCH(Places!F$1,Hosts!$1:$1,0))</f>
        <v>0.92</v>
      </c>
      <c r="G3013" s="17" t="str">
        <f>INDEX(Hosts!$A:$O,MATCH(Places!$C3013,Hosts!$A:$A,0),MATCH(Places!G$1,Hosts!$1:$1,0))</f>
        <v>No</v>
      </c>
      <c r="H3013" s="17">
        <v>23</v>
      </c>
      <c r="I3013" s="17" t="str">
        <f>INDEX(Neighborhoods!$A:$C,MATCH(Places!$H3013,Neighborhoods!$A:$A,0),MATCH(Places!I$1,Neighborhoods!$1:$1,0))</f>
        <v>Queens</v>
      </c>
      <c r="J3013" s="17" t="str">
        <f>INDEX(Neighborhoods!$A:$C,MATCH(Places!$H3013,Neighborhoods!$A:$A,0),MATCH(Places!J$1,Neighborhoods!$1:$1,0))</f>
        <v>Jamaica</v>
      </c>
      <c r="K3013" s="17" t="s">
        <v>1</v>
      </c>
      <c r="L3013" s="17" t="str">
        <f t="shared" si="188"/>
        <v>Yes</v>
      </c>
      <c r="M3013" s="17">
        <v>2</v>
      </c>
      <c r="N3013" s="17" t="str" cm="1">
        <f t="array" ref="N3013">_xlfn.IFS(M3013&lt;=2,"Small",M3013&lt;=5,"Medium",M3013&gt;5,"Large")</f>
        <v>Small</v>
      </c>
      <c r="O3013" s="65">
        <v>58</v>
      </c>
      <c r="P3013" s="87">
        <f t="shared" si="189"/>
        <v>0.03</v>
      </c>
      <c r="Q3013" s="68">
        <v>5</v>
      </c>
      <c r="R3013" s="68" t="str" cm="1">
        <f t="array" ref="R3013">_xlfn.SWITCH(ROUND(Q3013,0),5,"Excellent",4,"Good",3,"Ok","Bad")</f>
        <v>Excellent</v>
      </c>
      <c r="S3013" s="17">
        <v>7</v>
      </c>
      <c r="T3013" s="17" t="str">
        <f t="shared" si="190"/>
        <v>No</v>
      </c>
      <c r="U3013" s="82">
        <v>43101</v>
      </c>
      <c r="V3013" s="82">
        <v>43744</v>
      </c>
      <c r="W3013" s="17">
        <v>150</v>
      </c>
      <c r="X3013" s="17" t="str">
        <f t="shared" si="191"/>
        <v>Active</v>
      </c>
      <c r="Y3013" s="17" t="s">
        <v>15616</v>
      </c>
      <c r="Z3013" s="17"/>
    </row>
    <row r="3014" spans="1:26" x14ac:dyDescent="0.25">
      <c r="A3014">
        <v>3013</v>
      </c>
      <c r="B3014" s="17" t="s">
        <v>2187</v>
      </c>
      <c r="C3014" s="17">
        <v>1126</v>
      </c>
      <c r="D3014" s="17" t="str">
        <f>INDEX(Hosts!$A:$O,MATCH(Places!$C3014,Hosts!$A:$A,0),MATCH(Places!D$1,Hosts!$1:$1,0))</f>
        <v>Within an hour</v>
      </c>
      <c r="E3014" s="87">
        <f>INDEX(Hosts!$A:$O,MATCH(Places!$C3014,Hosts!$A:$A,0),MATCH(Places!E$1,Hosts!$1:$1,0))</f>
        <v>1</v>
      </c>
      <c r="F3014" s="87">
        <f>INDEX(Hosts!$A:$O,MATCH(Places!$C3014,Hosts!$A:$A,0),MATCH(Places!F$1,Hosts!$1:$1,0))</f>
        <v>0.88</v>
      </c>
      <c r="G3014" s="17" t="str">
        <f>INDEX(Hosts!$A:$O,MATCH(Places!$C3014,Hosts!$A:$A,0),MATCH(Places!G$1,Hosts!$1:$1,0))</f>
        <v>Yes</v>
      </c>
      <c r="H3014" s="17">
        <v>21</v>
      </c>
      <c r="I3014" s="17" t="str">
        <f>INDEX(Neighborhoods!$A:$C,MATCH(Places!$H3014,Neighborhoods!$A:$A,0),MATCH(Places!I$1,Neighborhoods!$1:$1,0))</f>
        <v>Queens</v>
      </c>
      <c r="J3014" s="17" t="str">
        <f>INDEX(Neighborhoods!$A:$C,MATCH(Places!$H3014,Neighborhoods!$A:$A,0),MATCH(Places!J$1,Neighborhoods!$1:$1,0))</f>
        <v>Astoria</v>
      </c>
      <c r="K3014" s="17" t="s">
        <v>1</v>
      </c>
      <c r="L3014" s="17" t="str">
        <f t="shared" si="188"/>
        <v>Yes</v>
      </c>
      <c r="M3014" s="17">
        <v>1</v>
      </c>
      <c r="N3014" s="17" t="str" cm="1">
        <f t="array" ref="N3014">_xlfn.IFS(M3014&lt;=2,"Small",M3014&lt;=5,"Medium",M3014&gt;5,"Large")</f>
        <v>Small</v>
      </c>
      <c r="O3014" s="65">
        <v>31</v>
      </c>
      <c r="P3014" s="87">
        <f t="shared" si="189"/>
        <v>0.03</v>
      </c>
      <c r="Q3014" s="68">
        <v>5</v>
      </c>
      <c r="R3014" s="68" t="str" cm="1">
        <f t="array" ref="R3014">_xlfn.SWITCH(ROUND(Q3014,0),5,"Excellent",4,"Good",3,"Ok","Bad")</f>
        <v>Excellent</v>
      </c>
      <c r="S3014" s="17">
        <v>13</v>
      </c>
      <c r="T3014" s="17" t="str">
        <f t="shared" si="190"/>
        <v>No</v>
      </c>
      <c r="U3014" s="82">
        <v>43174</v>
      </c>
      <c r="V3014" s="82">
        <v>43903</v>
      </c>
      <c r="W3014" s="17">
        <v>37</v>
      </c>
      <c r="X3014" s="17" t="str">
        <f t="shared" si="191"/>
        <v>Active</v>
      </c>
      <c r="Y3014" s="17" t="s">
        <v>15615</v>
      </c>
      <c r="Z3014" s="17"/>
    </row>
    <row r="3015" spans="1:26" x14ac:dyDescent="0.25">
      <c r="A3015">
        <v>3014</v>
      </c>
      <c r="B3015" s="17" t="s">
        <v>13375</v>
      </c>
      <c r="C3015" s="17">
        <v>3765</v>
      </c>
      <c r="D3015" s="17" t="str">
        <f>INDEX(Hosts!$A:$O,MATCH(Places!$C3015,Hosts!$A:$A,0),MATCH(Places!D$1,Hosts!$1:$1,0))</f>
        <v>Within an hour</v>
      </c>
      <c r="E3015" s="87">
        <f>INDEX(Hosts!$A:$O,MATCH(Places!$C3015,Hosts!$A:$A,0),MATCH(Places!E$1,Hosts!$1:$1,0))</f>
        <v>0.91</v>
      </c>
      <c r="F3015" s="87">
        <f>INDEX(Hosts!$A:$O,MATCH(Places!$C3015,Hosts!$A:$A,0),MATCH(Places!F$1,Hosts!$1:$1,0))</f>
        <v>0.95</v>
      </c>
      <c r="G3015" s="17" t="str">
        <f>INDEX(Hosts!$A:$O,MATCH(Places!$C3015,Hosts!$A:$A,0),MATCH(Places!G$1,Hosts!$1:$1,0))</f>
        <v>Yes</v>
      </c>
      <c r="H3015" s="17">
        <v>16</v>
      </c>
      <c r="I3015" s="17" t="str">
        <f>INDEX(Neighborhoods!$A:$C,MATCH(Places!$H3015,Neighborhoods!$A:$A,0),MATCH(Places!I$1,Neighborhoods!$1:$1,0))</f>
        <v>Manhattan</v>
      </c>
      <c r="J3015" s="17" t="str">
        <f>INDEX(Neighborhoods!$A:$C,MATCH(Places!$H3015,Neighborhoods!$A:$A,0),MATCH(Places!J$1,Neighborhoods!$1:$1,0))</f>
        <v>Harlem</v>
      </c>
      <c r="K3015" s="17" t="s">
        <v>1</v>
      </c>
      <c r="L3015" s="17" t="str">
        <f t="shared" si="188"/>
        <v>Yes</v>
      </c>
      <c r="M3015" s="17">
        <v>2</v>
      </c>
      <c r="N3015" s="17" t="str" cm="1">
        <f t="array" ref="N3015">_xlfn.IFS(M3015&lt;=2,"Small",M3015&lt;=5,"Medium",M3015&gt;5,"Large")</f>
        <v>Small</v>
      </c>
      <c r="O3015" s="65">
        <v>73</v>
      </c>
      <c r="P3015" s="87">
        <f t="shared" si="189"/>
        <v>0.03</v>
      </c>
      <c r="Q3015" s="68">
        <v>4.76</v>
      </c>
      <c r="R3015" s="68" t="str" cm="1">
        <f t="array" ref="R3015">_xlfn.SWITCH(ROUND(Q3015,0),5,"Excellent",4,"Good",3,"Ok","Bad")</f>
        <v>Excellent</v>
      </c>
      <c r="S3015" s="17">
        <v>74</v>
      </c>
      <c r="T3015" s="17" t="str">
        <f t="shared" si="190"/>
        <v>No</v>
      </c>
      <c r="U3015" s="82">
        <v>43474</v>
      </c>
      <c r="V3015" s="82">
        <v>44024</v>
      </c>
      <c r="W3015" s="17">
        <v>270</v>
      </c>
      <c r="X3015" s="17" t="str">
        <f t="shared" si="191"/>
        <v>Active</v>
      </c>
      <c r="Y3015" s="17" t="s">
        <v>15616</v>
      </c>
      <c r="Z3015" s="17"/>
    </row>
    <row r="3016" spans="1:26" x14ac:dyDescent="0.25">
      <c r="A3016">
        <v>3015</v>
      </c>
      <c r="B3016" s="17" t="s">
        <v>2188</v>
      </c>
      <c r="C3016" s="17">
        <v>3356</v>
      </c>
      <c r="D3016" s="17" t="str">
        <f>INDEX(Hosts!$A:$O,MATCH(Places!$C3016,Hosts!$A:$A,0),MATCH(Places!D$1,Hosts!$1:$1,0))</f>
        <v>Within a few hours</v>
      </c>
      <c r="E3016" s="87">
        <f>INDEX(Hosts!$A:$O,MATCH(Places!$C3016,Hosts!$A:$A,0),MATCH(Places!E$1,Hosts!$1:$1,0))</f>
        <v>0.79</v>
      </c>
      <c r="F3016" s="87">
        <f>INDEX(Hosts!$A:$O,MATCH(Places!$C3016,Hosts!$A:$A,0),MATCH(Places!F$1,Hosts!$1:$1,0))</f>
        <v>0.89</v>
      </c>
      <c r="G3016" s="17" t="str">
        <f>INDEX(Hosts!$A:$O,MATCH(Places!$C3016,Hosts!$A:$A,0),MATCH(Places!G$1,Hosts!$1:$1,0))</f>
        <v>No</v>
      </c>
      <c r="H3016" s="17">
        <v>9</v>
      </c>
      <c r="I3016" s="17" t="str">
        <f>INDEX(Neighborhoods!$A:$C,MATCH(Places!$H3016,Neighborhoods!$A:$A,0),MATCH(Places!I$1,Neighborhoods!$1:$1,0))</f>
        <v>Brooklyn</v>
      </c>
      <c r="J3016" s="17" t="str">
        <f>INDEX(Neighborhoods!$A:$C,MATCH(Places!$H3016,Neighborhoods!$A:$A,0),MATCH(Places!J$1,Neighborhoods!$1:$1,0))</f>
        <v>Crown Heights</v>
      </c>
      <c r="K3016" s="17" t="s">
        <v>11822</v>
      </c>
      <c r="L3016" s="17" t="str">
        <f t="shared" si="188"/>
        <v>No</v>
      </c>
      <c r="M3016" s="17">
        <v>2</v>
      </c>
      <c r="N3016" s="17" t="str" cm="1">
        <f t="array" ref="N3016">_xlfn.IFS(M3016&lt;=2,"Small",M3016&lt;=5,"Medium",M3016&gt;5,"Large")</f>
        <v>Small</v>
      </c>
      <c r="O3016" s="65">
        <v>95</v>
      </c>
      <c r="P3016" s="87">
        <f t="shared" si="189"/>
        <v>0.03</v>
      </c>
      <c r="Q3016" s="68">
        <v>4.7300000000000004</v>
      </c>
      <c r="R3016" s="68" t="str" cm="1">
        <f t="array" ref="R3016">_xlfn.SWITCH(ROUND(Q3016,0),5,"Excellent",4,"Good",3,"Ok","Bad")</f>
        <v>Excellent</v>
      </c>
      <c r="S3016" s="17">
        <v>124</v>
      </c>
      <c r="T3016" s="17" t="str">
        <f t="shared" si="190"/>
        <v>No</v>
      </c>
      <c r="U3016" s="82">
        <v>43009</v>
      </c>
      <c r="V3016" s="82">
        <v>43905</v>
      </c>
      <c r="W3016" s="17">
        <v>263</v>
      </c>
      <c r="X3016" s="17" t="str">
        <f t="shared" si="191"/>
        <v>Active</v>
      </c>
      <c r="Y3016" s="17" t="s">
        <v>15616</v>
      </c>
      <c r="Z3016" s="17"/>
    </row>
    <row r="3017" spans="1:26" x14ac:dyDescent="0.25">
      <c r="A3017">
        <v>3016</v>
      </c>
      <c r="B3017" s="17" t="s">
        <v>2189</v>
      </c>
      <c r="C3017" s="17">
        <v>259</v>
      </c>
      <c r="D3017" s="17" t="str">
        <f>INDEX(Hosts!$A:$O,MATCH(Places!$C3017,Hosts!$A:$A,0),MATCH(Places!D$1,Hosts!$1:$1,0))</f>
        <v>Within a few hours</v>
      </c>
      <c r="E3017" s="87">
        <f>INDEX(Hosts!$A:$O,MATCH(Places!$C3017,Hosts!$A:$A,0),MATCH(Places!E$1,Hosts!$1:$1,0))</f>
        <v>0.78</v>
      </c>
      <c r="F3017" s="87">
        <f>INDEX(Hosts!$A:$O,MATCH(Places!$C3017,Hosts!$A:$A,0),MATCH(Places!F$1,Hosts!$1:$1,0))</f>
        <v>1</v>
      </c>
      <c r="G3017" s="17" t="str">
        <f>INDEX(Hosts!$A:$O,MATCH(Places!$C3017,Hosts!$A:$A,0),MATCH(Places!G$1,Hosts!$1:$1,0))</f>
        <v>No</v>
      </c>
      <c r="H3017" s="17">
        <v>12</v>
      </c>
      <c r="I3017" s="17" t="str">
        <f>INDEX(Neighborhoods!$A:$C,MATCH(Places!$H3017,Neighborhoods!$A:$A,0),MATCH(Places!I$1,Neighborhoods!$1:$1,0))</f>
        <v>Brooklyn</v>
      </c>
      <c r="J3017" s="17" t="str">
        <f>INDEX(Neighborhoods!$A:$C,MATCH(Places!$H3017,Neighborhoods!$A:$A,0),MATCH(Places!J$1,Neighborhoods!$1:$1,0))</f>
        <v>Williamsburg</v>
      </c>
      <c r="K3017" s="17" t="s">
        <v>1</v>
      </c>
      <c r="L3017" s="17" t="str">
        <f t="shared" si="188"/>
        <v>Yes</v>
      </c>
      <c r="M3017" s="17">
        <v>1</v>
      </c>
      <c r="N3017" s="17" t="str" cm="1">
        <f t="array" ref="N3017">_xlfn.IFS(M3017&lt;=2,"Small",M3017&lt;=5,"Medium",M3017&gt;5,"Large")</f>
        <v>Small</v>
      </c>
      <c r="O3017" s="65">
        <v>38</v>
      </c>
      <c r="P3017" s="87">
        <f t="shared" si="189"/>
        <v>0.03</v>
      </c>
      <c r="Q3017" s="68">
        <v>4.82</v>
      </c>
      <c r="R3017" s="68" t="str" cm="1">
        <f t="array" ref="R3017">_xlfn.SWITCH(ROUND(Q3017,0),5,"Excellent",4,"Good",3,"Ok","Bad")</f>
        <v>Excellent</v>
      </c>
      <c r="S3017" s="17">
        <v>76</v>
      </c>
      <c r="T3017" s="17" t="str">
        <f t="shared" si="190"/>
        <v>No</v>
      </c>
      <c r="U3017" s="82">
        <v>42991</v>
      </c>
      <c r="V3017" s="82">
        <v>44044</v>
      </c>
      <c r="W3017" s="17">
        <v>7</v>
      </c>
      <c r="X3017" s="17" t="str">
        <f t="shared" si="191"/>
        <v>Active</v>
      </c>
      <c r="Y3017" s="17" t="s">
        <v>15615</v>
      </c>
      <c r="Z3017" s="17"/>
    </row>
    <row r="3018" spans="1:26" x14ac:dyDescent="0.25">
      <c r="A3018">
        <v>3017</v>
      </c>
      <c r="B3018" s="17" t="s">
        <v>2190</v>
      </c>
      <c r="C3018" s="17">
        <v>3223</v>
      </c>
      <c r="D3018" s="17" t="str">
        <f>INDEX(Hosts!$A:$O,MATCH(Places!$C3018,Hosts!$A:$A,0),MATCH(Places!D$1,Hosts!$1:$1,0))</f>
        <v>Within an hour</v>
      </c>
      <c r="E3018" s="87">
        <f>INDEX(Hosts!$A:$O,MATCH(Places!$C3018,Hosts!$A:$A,0),MATCH(Places!E$1,Hosts!$1:$1,0))</f>
        <v>0.8</v>
      </c>
      <c r="F3018" s="87">
        <f>INDEX(Hosts!$A:$O,MATCH(Places!$C3018,Hosts!$A:$A,0),MATCH(Places!F$1,Hosts!$1:$1,0))</f>
        <v>1</v>
      </c>
      <c r="G3018" s="17" t="str">
        <f>INDEX(Hosts!$A:$O,MATCH(Places!$C3018,Hosts!$A:$A,0),MATCH(Places!G$1,Hosts!$1:$1,0))</f>
        <v>No</v>
      </c>
      <c r="H3018" s="17">
        <v>11</v>
      </c>
      <c r="I3018" s="17" t="str">
        <f>INDEX(Neighborhoods!$A:$C,MATCH(Places!$H3018,Neighborhoods!$A:$A,0),MATCH(Places!I$1,Neighborhoods!$1:$1,0))</f>
        <v>Brooklyn</v>
      </c>
      <c r="J3018" s="17" t="str">
        <f>INDEX(Neighborhoods!$A:$C,MATCH(Places!$H3018,Neighborhoods!$A:$A,0),MATCH(Places!J$1,Neighborhoods!$1:$1,0))</f>
        <v>Greenpoint</v>
      </c>
      <c r="K3018" s="17" t="s">
        <v>11822</v>
      </c>
      <c r="L3018" s="17" t="str">
        <f t="shared" si="188"/>
        <v>No</v>
      </c>
      <c r="M3018" s="17">
        <v>6</v>
      </c>
      <c r="N3018" s="17" t="str" cm="1">
        <f t="array" ref="N3018">_xlfn.IFS(M3018&lt;=2,"Small",M3018&lt;=5,"Medium",M3018&gt;5,"Large")</f>
        <v>Large</v>
      </c>
      <c r="O3018" s="65">
        <v>131</v>
      </c>
      <c r="P3018" s="87">
        <f t="shared" si="189"/>
        <v>0.03</v>
      </c>
      <c r="Q3018" s="68">
        <v>5</v>
      </c>
      <c r="R3018" s="68" t="str" cm="1">
        <f t="array" ref="R3018">_xlfn.SWITCH(ROUND(Q3018,0),5,"Excellent",4,"Good",3,"Ok","Bad")</f>
        <v>Excellent</v>
      </c>
      <c r="S3018" s="17">
        <v>47</v>
      </c>
      <c r="T3018" s="17" t="str">
        <f t="shared" si="190"/>
        <v>No</v>
      </c>
      <c r="U3018" s="82">
        <v>43016</v>
      </c>
      <c r="V3018" s="82">
        <v>43977</v>
      </c>
      <c r="W3018" s="17">
        <v>269</v>
      </c>
      <c r="X3018" s="17" t="str">
        <f t="shared" si="191"/>
        <v>Active</v>
      </c>
      <c r="Y3018" s="17" t="s">
        <v>15616</v>
      </c>
      <c r="Z3018" s="17"/>
    </row>
    <row r="3019" spans="1:26" x14ac:dyDescent="0.25">
      <c r="A3019">
        <v>3018</v>
      </c>
      <c r="B3019" s="17" t="s">
        <v>2191</v>
      </c>
      <c r="C3019" s="17">
        <v>3156</v>
      </c>
      <c r="D3019" s="17" t="str">
        <f>INDEX(Hosts!$A:$O,MATCH(Places!$C3019,Hosts!$A:$A,0),MATCH(Places!D$1,Hosts!$1:$1,0))</f>
        <v>Within an hour</v>
      </c>
      <c r="E3019" s="87">
        <f>INDEX(Hosts!$A:$O,MATCH(Places!$C3019,Hosts!$A:$A,0),MATCH(Places!E$1,Hosts!$1:$1,0))</f>
        <v>1</v>
      </c>
      <c r="F3019" s="87">
        <f>INDEX(Hosts!$A:$O,MATCH(Places!$C3019,Hosts!$A:$A,0),MATCH(Places!F$1,Hosts!$1:$1,0))</f>
        <v>0.94</v>
      </c>
      <c r="G3019" s="17" t="str">
        <f>INDEX(Hosts!$A:$O,MATCH(Places!$C3019,Hosts!$A:$A,0),MATCH(Places!G$1,Hosts!$1:$1,0))</f>
        <v>Yes</v>
      </c>
      <c r="H3019" s="17">
        <v>15</v>
      </c>
      <c r="I3019" s="17" t="str">
        <f>INDEX(Neighborhoods!$A:$C,MATCH(Places!$H3019,Neighborhoods!$A:$A,0),MATCH(Places!I$1,Neighborhoods!$1:$1,0))</f>
        <v>Manhattan</v>
      </c>
      <c r="J3019" s="17" t="str">
        <f>INDEX(Neighborhoods!$A:$C,MATCH(Places!$H3019,Neighborhoods!$A:$A,0),MATCH(Places!J$1,Neighborhoods!$1:$1,0))</f>
        <v>East Village</v>
      </c>
      <c r="K3019" s="17" t="s">
        <v>11822</v>
      </c>
      <c r="L3019" s="17" t="str">
        <f t="shared" si="188"/>
        <v>No</v>
      </c>
      <c r="M3019" s="17">
        <v>4</v>
      </c>
      <c r="N3019" s="17" t="str" cm="1">
        <f t="array" ref="N3019">_xlfn.IFS(M3019&lt;=2,"Small",M3019&lt;=5,"Medium",M3019&gt;5,"Large")</f>
        <v>Medium</v>
      </c>
      <c r="O3019" s="65">
        <v>90</v>
      </c>
      <c r="P3019" s="87">
        <f t="shared" si="189"/>
        <v>0.03</v>
      </c>
      <c r="Q3019" s="68">
        <v>4.9800000000000004</v>
      </c>
      <c r="R3019" s="68" t="str" cm="1">
        <f t="array" ref="R3019">_xlfn.SWITCH(ROUND(Q3019,0),5,"Excellent",4,"Good",3,"Ok","Bad")</f>
        <v>Excellent</v>
      </c>
      <c r="S3019" s="17">
        <v>66</v>
      </c>
      <c r="T3019" s="17" t="str">
        <f t="shared" si="190"/>
        <v>No</v>
      </c>
      <c r="U3019" s="82">
        <v>43179</v>
      </c>
      <c r="V3019" s="82">
        <v>44053</v>
      </c>
      <c r="W3019" s="17">
        <v>312</v>
      </c>
      <c r="X3019" s="17" t="str">
        <f t="shared" si="191"/>
        <v>Active</v>
      </c>
      <c r="Y3019" s="17" t="s">
        <v>15615</v>
      </c>
      <c r="Z3019" s="17"/>
    </row>
    <row r="3020" spans="1:26" x14ac:dyDescent="0.25">
      <c r="A3020">
        <v>3019</v>
      </c>
      <c r="B3020" s="17" t="s">
        <v>2192</v>
      </c>
      <c r="C3020" s="17">
        <v>3338</v>
      </c>
      <c r="D3020" s="17" t="str">
        <f>INDEX(Hosts!$A:$O,MATCH(Places!$C3020,Hosts!$A:$A,0),MATCH(Places!D$1,Hosts!$1:$1,0))</f>
        <v>Within an hour</v>
      </c>
      <c r="E3020" s="87">
        <f>INDEX(Hosts!$A:$O,MATCH(Places!$C3020,Hosts!$A:$A,0),MATCH(Places!E$1,Hosts!$1:$1,0))</f>
        <v>1</v>
      </c>
      <c r="F3020" s="87">
        <f>INDEX(Hosts!$A:$O,MATCH(Places!$C3020,Hosts!$A:$A,0),MATCH(Places!F$1,Hosts!$1:$1,0))</f>
        <v>1</v>
      </c>
      <c r="G3020" s="17" t="str">
        <f>INDEX(Hosts!$A:$O,MATCH(Places!$C3020,Hosts!$A:$A,0),MATCH(Places!G$1,Hosts!$1:$1,0))</f>
        <v>Yes</v>
      </c>
      <c r="H3020" s="17">
        <v>9</v>
      </c>
      <c r="I3020" s="17" t="str">
        <f>INDEX(Neighborhoods!$A:$C,MATCH(Places!$H3020,Neighborhoods!$A:$A,0),MATCH(Places!I$1,Neighborhoods!$1:$1,0))</f>
        <v>Brooklyn</v>
      </c>
      <c r="J3020" s="17" t="str">
        <f>INDEX(Neighborhoods!$A:$C,MATCH(Places!$H3020,Neighborhoods!$A:$A,0),MATCH(Places!J$1,Neighborhoods!$1:$1,0))</f>
        <v>Crown Heights</v>
      </c>
      <c r="K3020" s="17" t="s">
        <v>1</v>
      </c>
      <c r="L3020" s="17" t="str">
        <f t="shared" si="188"/>
        <v>Yes</v>
      </c>
      <c r="M3020" s="17">
        <v>2</v>
      </c>
      <c r="N3020" s="17" t="str" cm="1">
        <f t="array" ref="N3020">_xlfn.IFS(M3020&lt;=2,"Small",M3020&lt;=5,"Medium",M3020&gt;5,"Large")</f>
        <v>Small</v>
      </c>
      <c r="O3020" s="65">
        <v>55</v>
      </c>
      <c r="P3020" s="87">
        <f t="shared" si="189"/>
        <v>0.03</v>
      </c>
      <c r="Q3020" s="68">
        <v>4.93</v>
      </c>
      <c r="R3020" s="68" t="str" cm="1">
        <f t="array" ref="R3020">_xlfn.SWITCH(ROUND(Q3020,0),5,"Excellent",4,"Good",3,"Ok","Bad")</f>
        <v>Excellent</v>
      </c>
      <c r="S3020" s="17">
        <v>14</v>
      </c>
      <c r="T3020" s="17" t="str">
        <f t="shared" si="190"/>
        <v>No</v>
      </c>
      <c r="U3020" s="82">
        <v>43102</v>
      </c>
      <c r="V3020" s="82">
        <v>43982</v>
      </c>
      <c r="W3020" s="17">
        <v>364</v>
      </c>
      <c r="X3020" s="17" t="str">
        <f t="shared" si="191"/>
        <v>Active</v>
      </c>
      <c r="Y3020" s="17" t="s">
        <v>15616</v>
      </c>
      <c r="Z3020" s="17"/>
    </row>
    <row r="3021" spans="1:26" x14ac:dyDescent="0.25">
      <c r="A3021">
        <v>3020</v>
      </c>
      <c r="B3021" s="17" t="s">
        <v>2193</v>
      </c>
      <c r="C3021" s="17">
        <v>3282</v>
      </c>
      <c r="D3021" s="17" t="str">
        <f>INDEX(Hosts!$A:$O,MATCH(Places!$C3021,Hosts!$A:$A,0),MATCH(Places!D$1,Hosts!$1:$1,0))</f>
        <v>Within an hour</v>
      </c>
      <c r="E3021" s="87">
        <f>INDEX(Hosts!$A:$O,MATCH(Places!$C3021,Hosts!$A:$A,0),MATCH(Places!E$1,Hosts!$1:$1,0))</f>
        <v>1</v>
      </c>
      <c r="F3021" s="87">
        <f>INDEX(Hosts!$A:$O,MATCH(Places!$C3021,Hosts!$A:$A,0),MATCH(Places!F$1,Hosts!$1:$1,0))</f>
        <v>0.81</v>
      </c>
      <c r="G3021" s="17" t="str">
        <f>INDEX(Hosts!$A:$O,MATCH(Places!$C3021,Hosts!$A:$A,0),MATCH(Places!G$1,Hosts!$1:$1,0))</f>
        <v>No</v>
      </c>
      <c r="H3021" s="17">
        <v>2</v>
      </c>
      <c r="I3021" s="17" t="str">
        <f>INDEX(Neighborhoods!$A:$C,MATCH(Places!$H3021,Neighborhoods!$A:$A,0),MATCH(Places!I$1,Neighborhoods!$1:$1,0))</f>
        <v>Bronx</v>
      </c>
      <c r="J3021" s="17" t="str">
        <f>INDEX(Neighborhoods!$A:$C,MATCH(Places!$H3021,Neighborhoods!$A:$A,0),MATCH(Places!J$1,Neighborhoods!$1:$1,0))</f>
        <v>Concourse</v>
      </c>
      <c r="K3021" s="17" t="s">
        <v>1</v>
      </c>
      <c r="L3021" s="17" t="str">
        <f t="shared" si="188"/>
        <v>Yes</v>
      </c>
      <c r="M3021" s="17">
        <v>2</v>
      </c>
      <c r="N3021" s="17" t="str" cm="1">
        <f t="array" ref="N3021">_xlfn.IFS(M3021&lt;=2,"Small",M3021&lt;=5,"Medium",M3021&gt;5,"Large")</f>
        <v>Small</v>
      </c>
      <c r="O3021" s="65">
        <v>32</v>
      </c>
      <c r="P3021" s="87">
        <f t="shared" si="189"/>
        <v>0.03</v>
      </c>
      <c r="Q3021" s="68">
        <v>4.9800000000000004</v>
      </c>
      <c r="R3021" s="68" t="str" cm="1">
        <f t="array" ref="R3021">_xlfn.SWITCH(ROUND(Q3021,0),5,"Excellent",4,"Good",3,"Ok","Bad")</f>
        <v>Excellent</v>
      </c>
      <c r="S3021" s="17">
        <v>50</v>
      </c>
      <c r="T3021" s="17" t="str">
        <f t="shared" si="190"/>
        <v>No</v>
      </c>
      <c r="U3021" s="82">
        <v>43083</v>
      </c>
      <c r="V3021" s="82">
        <v>44027</v>
      </c>
      <c r="W3021" s="17">
        <v>40</v>
      </c>
      <c r="X3021" s="17" t="str">
        <f t="shared" si="191"/>
        <v>Active</v>
      </c>
      <c r="Y3021" s="17" t="s">
        <v>15615</v>
      </c>
      <c r="Z3021" s="17"/>
    </row>
    <row r="3022" spans="1:26" x14ac:dyDescent="0.25">
      <c r="A3022">
        <v>3021</v>
      </c>
      <c r="B3022" s="17" t="s">
        <v>2194</v>
      </c>
      <c r="C3022" s="17">
        <v>3338</v>
      </c>
      <c r="D3022" s="17" t="str">
        <f>INDEX(Hosts!$A:$O,MATCH(Places!$C3022,Hosts!$A:$A,0),MATCH(Places!D$1,Hosts!$1:$1,0))</f>
        <v>Within an hour</v>
      </c>
      <c r="E3022" s="87">
        <f>INDEX(Hosts!$A:$O,MATCH(Places!$C3022,Hosts!$A:$A,0),MATCH(Places!E$1,Hosts!$1:$1,0))</f>
        <v>1</v>
      </c>
      <c r="F3022" s="87">
        <f>INDEX(Hosts!$A:$O,MATCH(Places!$C3022,Hosts!$A:$A,0),MATCH(Places!F$1,Hosts!$1:$1,0))</f>
        <v>1</v>
      </c>
      <c r="G3022" s="17" t="str">
        <f>INDEX(Hosts!$A:$O,MATCH(Places!$C3022,Hosts!$A:$A,0),MATCH(Places!G$1,Hosts!$1:$1,0))</f>
        <v>Yes</v>
      </c>
      <c r="H3022" s="17">
        <v>9</v>
      </c>
      <c r="I3022" s="17" t="str">
        <f>INDEX(Neighborhoods!$A:$C,MATCH(Places!$H3022,Neighborhoods!$A:$A,0),MATCH(Places!I$1,Neighborhoods!$1:$1,0))</f>
        <v>Brooklyn</v>
      </c>
      <c r="J3022" s="17" t="str">
        <f>INDEX(Neighborhoods!$A:$C,MATCH(Places!$H3022,Neighborhoods!$A:$A,0),MATCH(Places!J$1,Neighborhoods!$1:$1,0))</f>
        <v>Crown Heights</v>
      </c>
      <c r="K3022" s="17" t="s">
        <v>1</v>
      </c>
      <c r="L3022" s="17" t="str">
        <f t="shared" si="188"/>
        <v>Yes</v>
      </c>
      <c r="M3022" s="17">
        <v>2</v>
      </c>
      <c r="N3022" s="17" t="str" cm="1">
        <f t="array" ref="N3022">_xlfn.IFS(M3022&lt;=2,"Small",M3022&lt;=5,"Medium",M3022&gt;5,"Large")</f>
        <v>Small</v>
      </c>
      <c r="O3022" s="65">
        <v>50</v>
      </c>
      <c r="P3022" s="87">
        <f t="shared" si="189"/>
        <v>0.03</v>
      </c>
      <c r="Q3022" s="68">
        <v>4.7</v>
      </c>
      <c r="R3022" s="68" t="str" cm="1">
        <f t="array" ref="R3022">_xlfn.SWITCH(ROUND(Q3022,0),5,"Excellent",4,"Good",3,"Ok","Bad")</f>
        <v>Excellent</v>
      </c>
      <c r="S3022" s="17">
        <v>20</v>
      </c>
      <c r="T3022" s="17" t="str">
        <f t="shared" si="190"/>
        <v>No</v>
      </c>
      <c r="U3022" s="82">
        <v>42987</v>
      </c>
      <c r="V3022" s="82">
        <v>43945</v>
      </c>
      <c r="W3022" s="17">
        <v>364</v>
      </c>
      <c r="X3022" s="17" t="str">
        <f t="shared" si="191"/>
        <v>Active</v>
      </c>
      <c r="Y3022" s="17" t="s">
        <v>15616</v>
      </c>
      <c r="Z3022" s="17"/>
    </row>
    <row r="3023" spans="1:26" x14ac:dyDescent="0.25">
      <c r="A3023">
        <v>3022</v>
      </c>
      <c r="B3023" s="17" t="s">
        <v>2195</v>
      </c>
      <c r="C3023" s="17">
        <v>3358</v>
      </c>
      <c r="D3023" s="17" t="str">
        <f>INDEX(Hosts!$A:$O,MATCH(Places!$C3023,Hosts!$A:$A,0),MATCH(Places!D$1,Hosts!$1:$1,0))</f>
        <v>A few days or more</v>
      </c>
      <c r="E3023" s="87">
        <f>INDEX(Hosts!$A:$O,MATCH(Places!$C3023,Hosts!$A:$A,0),MATCH(Places!E$1,Hosts!$1:$1,0))</f>
        <v>0</v>
      </c>
      <c r="F3023" s="87">
        <f>INDEX(Hosts!$A:$O,MATCH(Places!$C3023,Hosts!$A:$A,0),MATCH(Places!F$1,Hosts!$1:$1,0))</f>
        <v>0.53</v>
      </c>
      <c r="G3023" s="17" t="str">
        <f>INDEX(Hosts!$A:$O,MATCH(Places!$C3023,Hosts!$A:$A,0),MATCH(Places!G$1,Hosts!$1:$1,0))</f>
        <v>No</v>
      </c>
      <c r="H3023" s="17">
        <v>22</v>
      </c>
      <c r="I3023" s="17" t="str">
        <f>INDEX(Neighborhoods!$A:$C,MATCH(Places!$H3023,Neighborhoods!$A:$A,0),MATCH(Places!I$1,Neighborhoods!$1:$1,0))</f>
        <v>Queens</v>
      </c>
      <c r="J3023" s="17" t="str">
        <f>INDEX(Neighborhoods!$A:$C,MATCH(Places!$H3023,Neighborhoods!$A:$A,0),MATCH(Places!J$1,Neighborhoods!$1:$1,0))</f>
        <v>Flushing</v>
      </c>
      <c r="K3023" s="17" t="s">
        <v>11822</v>
      </c>
      <c r="L3023" s="17" t="str">
        <f t="shared" si="188"/>
        <v>No</v>
      </c>
      <c r="M3023" s="17">
        <v>3</v>
      </c>
      <c r="N3023" s="17" t="str" cm="1">
        <f t="array" ref="N3023">_xlfn.IFS(M3023&lt;=2,"Small",M3023&lt;=5,"Medium",M3023&gt;5,"Large")</f>
        <v>Medium</v>
      </c>
      <c r="O3023" s="65">
        <v>101</v>
      </c>
      <c r="P3023" s="87">
        <f t="shared" si="189"/>
        <v>0.03</v>
      </c>
      <c r="Q3023" s="68">
        <v>4.96</v>
      </c>
      <c r="R3023" s="68" t="str" cm="1">
        <f t="array" ref="R3023">_xlfn.SWITCH(ROUND(Q3023,0),5,"Excellent",4,"Good",3,"Ok","Bad")</f>
        <v>Excellent</v>
      </c>
      <c r="S3023" s="17">
        <v>24</v>
      </c>
      <c r="T3023" s="17" t="str">
        <f t="shared" si="190"/>
        <v>No</v>
      </c>
      <c r="U3023" s="82">
        <v>42989</v>
      </c>
      <c r="V3023" s="82">
        <v>43815</v>
      </c>
      <c r="W3023" s="17">
        <v>166</v>
      </c>
      <c r="X3023" s="17" t="str">
        <f t="shared" si="191"/>
        <v>Active</v>
      </c>
      <c r="Y3023" s="17" t="s">
        <v>15615</v>
      </c>
      <c r="Z3023" s="17"/>
    </row>
    <row r="3024" spans="1:26" x14ac:dyDescent="0.25">
      <c r="A3024">
        <v>3023</v>
      </c>
      <c r="B3024" s="17" t="s">
        <v>14026</v>
      </c>
      <c r="C3024" s="17">
        <v>649</v>
      </c>
      <c r="D3024" s="17" t="str">
        <f>INDEX(Hosts!$A:$O,MATCH(Places!$C3024,Hosts!$A:$A,0),MATCH(Places!D$1,Hosts!$1:$1,0))</f>
        <v>Within an hour</v>
      </c>
      <c r="E3024" s="87">
        <f>INDEX(Hosts!$A:$O,MATCH(Places!$C3024,Hosts!$A:$A,0),MATCH(Places!E$1,Hosts!$1:$1,0))</f>
        <v>1</v>
      </c>
      <c r="F3024" s="87">
        <f>INDEX(Hosts!$A:$O,MATCH(Places!$C3024,Hosts!$A:$A,0),MATCH(Places!F$1,Hosts!$1:$1,0))</f>
        <v>0.36</v>
      </c>
      <c r="G3024" s="17" t="str">
        <f>INDEX(Hosts!$A:$O,MATCH(Places!$C3024,Hosts!$A:$A,0),MATCH(Places!G$1,Hosts!$1:$1,0))</f>
        <v>No</v>
      </c>
      <c r="H3024" s="17">
        <v>25</v>
      </c>
      <c r="I3024" s="17" t="str">
        <f>INDEX(Neighborhoods!$A:$C,MATCH(Places!$H3024,Neighborhoods!$A:$A,0),MATCH(Places!I$1,Neighborhoods!$1:$1,0))</f>
        <v>Queens</v>
      </c>
      <c r="J3024" s="17" t="str">
        <f>INDEX(Neighborhoods!$A:$C,MATCH(Places!$H3024,Neighborhoods!$A:$A,0),MATCH(Places!J$1,Neighborhoods!$1:$1,0))</f>
        <v>Ridgewood</v>
      </c>
      <c r="K3024" s="17" t="s">
        <v>11822</v>
      </c>
      <c r="L3024" s="17" t="str">
        <f t="shared" si="188"/>
        <v>No</v>
      </c>
      <c r="M3024" s="17">
        <v>3</v>
      </c>
      <c r="N3024" s="17" t="str" cm="1">
        <f t="array" ref="N3024">_xlfn.IFS(M3024&lt;=2,"Small",M3024&lt;=5,"Medium",M3024&gt;5,"Large")</f>
        <v>Medium</v>
      </c>
      <c r="O3024" s="65">
        <v>100</v>
      </c>
      <c r="P3024" s="87">
        <f t="shared" si="189"/>
        <v>0.03</v>
      </c>
      <c r="Q3024" s="68">
        <v>4.88</v>
      </c>
      <c r="R3024" s="68" t="str" cm="1">
        <f t="array" ref="R3024">_xlfn.SWITCH(ROUND(Q3024,0),5,"Excellent",4,"Good",3,"Ok","Bad")</f>
        <v>Excellent</v>
      </c>
      <c r="S3024" s="17">
        <v>17</v>
      </c>
      <c r="T3024" s="17" t="str">
        <f t="shared" si="190"/>
        <v>No</v>
      </c>
      <c r="U3024" s="82">
        <v>42994</v>
      </c>
      <c r="V3024" s="82">
        <v>43789</v>
      </c>
      <c r="W3024" s="17">
        <v>164</v>
      </c>
      <c r="X3024" s="17" t="str">
        <f t="shared" si="191"/>
        <v>Active</v>
      </c>
      <c r="Y3024" s="17" t="s">
        <v>15615</v>
      </c>
      <c r="Z3024" s="17"/>
    </row>
    <row r="3025" spans="1:26" x14ac:dyDescent="0.25">
      <c r="A3025">
        <v>3024</v>
      </c>
      <c r="B3025" s="17" t="s">
        <v>2196</v>
      </c>
      <c r="C3025" s="17">
        <v>2666</v>
      </c>
      <c r="D3025" s="17" t="str">
        <f>INDEX(Hosts!$A:$O,MATCH(Places!$C3025,Hosts!$A:$A,0),MATCH(Places!D$1,Hosts!$1:$1,0))</f>
        <v>Within an hour</v>
      </c>
      <c r="E3025" s="87">
        <f>INDEX(Hosts!$A:$O,MATCH(Places!$C3025,Hosts!$A:$A,0),MATCH(Places!E$1,Hosts!$1:$1,0))</f>
        <v>1</v>
      </c>
      <c r="F3025" s="87">
        <f>INDEX(Hosts!$A:$O,MATCH(Places!$C3025,Hosts!$A:$A,0),MATCH(Places!F$1,Hosts!$1:$1,0))</f>
        <v>1</v>
      </c>
      <c r="G3025" s="17" t="str">
        <f>INDEX(Hosts!$A:$O,MATCH(Places!$C3025,Hosts!$A:$A,0),MATCH(Places!G$1,Hosts!$1:$1,0))</f>
        <v>No</v>
      </c>
      <c r="H3025" s="17">
        <v>7</v>
      </c>
      <c r="I3025" s="17" t="str">
        <f>INDEX(Neighborhoods!$A:$C,MATCH(Places!$H3025,Neighborhoods!$A:$A,0),MATCH(Places!I$1,Neighborhoods!$1:$1,0))</f>
        <v>Brooklyn</v>
      </c>
      <c r="J3025" s="17" t="str">
        <f>INDEX(Neighborhoods!$A:$C,MATCH(Places!$H3025,Neighborhoods!$A:$A,0),MATCH(Places!J$1,Neighborhoods!$1:$1,0))</f>
        <v>Bedford-Stuyvesant</v>
      </c>
      <c r="K3025" s="17" t="s">
        <v>11822</v>
      </c>
      <c r="L3025" s="17" t="str">
        <f t="shared" si="188"/>
        <v>No</v>
      </c>
      <c r="M3025" s="17">
        <v>2</v>
      </c>
      <c r="N3025" s="17" t="str" cm="1">
        <f t="array" ref="N3025">_xlfn.IFS(M3025&lt;=2,"Small",M3025&lt;=5,"Medium",M3025&gt;5,"Large")</f>
        <v>Small</v>
      </c>
      <c r="O3025" s="65">
        <v>87</v>
      </c>
      <c r="P3025" s="87">
        <f t="shared" si="189"/>
        <v>0.03</v>
      </c>
      <c r="Q3025" s="68">
        <v>4.8899999999999997</v>
      </c>
      <c r="R3025" s="68" t="str" cm="1">
        <f t="array" ref="R3025">_xlfn.SWITCH(ROUND(Q3025,0),5,"Excellent",4,"Good",3,"Ok","Bad")</f>
        <v>Excellent</v>
      </c>
      <c r="S3025" s="17">
        <v>27</v>
      </c>
      <c r="T3025" s="17" t="str">
        <f t="shared" si="190"/>
        <v>No</v>
      </c>
      <c r="U3025" s="82">
        <v>42990</v>
      </c>
      <c r="V3025" s="82">
        <v>44052</v>
      </c>
      <c r="W3025" s="17">
        <v>0</v>
      </c>
      <c r="X3025" s="17" t="str">
        <f t="shared" si="191"/>
        <v>Inactive</v>
      </c>
      <c r="Y3025" s="17" t="s">
        <v>15616</v>
      </c>
      <c r="Z3025" s="17"/>
    </row>
    <row r="3026" spans="1:26" x14ac:dyDescent="0.25">
      <c r="A3026">
        <v>3025</v>
      </c>
      <c r="B3026" s="17" t="s">
        <v>2197</v>
      </c>
      <c r="C3026" s="17">
        <v>3359</v>
      </c>
      <c r="D3026" s="17" t="str">
        <f>INDEX(Hosts!$A:$O,MATCH(Places!$C3026,Hosts!$A:$A,0),MATCH(Places!D$1,Hosts!$1:$1,0))</f>
        <v>Within an hour</v>
      </c>
      <c r="E3026" s="87">
        <f>INDEX(Hosts!$A:$O,MATCH(Places!$C3026,Hosts!$A:$A,0),MATCH(Places!E$1,Hosts!$1:$1,0))</f>
        <v>1</v>
      </c>
      <c r="F3026" s="87">
        <f>INDEX(Hosts!$A:$O,MATCH(Places!$C3026,Hosts!$A:$A,0),MATCH(Places!F$1,Hosts!$1:$1,0))</f>
        <v>0.98</v>
      </c>
      <c r="G3026" s="17" t="str">
        <f>INDEX(Hosts!$A:$O,MATCH(Places!$C3026,Hosts!$A:$A,0),MATCH(Places!G$1,Hosts!$1:$1,0))</f>
        <v>Yes</v>
      </c>
      <c r="H3026" s="17">
        <v>16</v>
      </c>
      <c r="I3026" s="17" t="str">
        <f>INDEX(Neighborhoods!$A:$C,MATCH(Places!$H3026,Neighborhoods!$A:$A,0),MATCH(Places!I$1,Neighborhoods!$1:$1,0))</f>
        <v>Manhattan</v>
      </c>
      <c r="J3026" s="17" t="str">
        <f>INDEX(Neighborhoods!$A:$C,MATCH(Places!$H3026,Neighborhoods!$A:$A,0),MATCH(Places!J$1,Neighborhoods!$1:$1,0))</f>
        <v>Harlem</v>
      </c>
      <c r="K3026" s="17" t="s">
        <v>1</v>
      </c>
      <c r="L3026" s="17" t="str">
        <f t="shared" si="188"/>
        <v>Yes</v>
      </c>
      <c r="M3026" s="17">
        <v>2</v>
      </c>
      <c r="N3026" s="17" t="str" cm="1">
        <f t="array" ref="N3026">_xlfn.IFS(M3026&lt;=2,"Small",M3026&lt;=5,"Medium",M3026&gt;5,"Large")</f>
        <v>Small</v>
      </c>
      <c r="O3026" s="65">
        <v>50</v>
      </c>
      <c r="P3026" s="87">
        <f t="shared" si="189"/>
        <v>0.03</v>
      </c>
      <c r="Q3026" s="68">
        <v>4.9000000000000004</v>
      </c>
      <c r="R3026" s="68" t="str" cm="1">
        <f t="array" ref="R3026">_xlfn.SWITCH(ROUND(Q3026,0),5,"Excellent",4,"Good",3,"Ok","Bad")</f>
        <v>Excellent</v>
      </c>
      <c r="S3026" s="17">
        <v>116</v>
      </c>
      <c r="T3026" s="17" t="str">
        <f t="shared" si="190"/>
        <v>Yes</v>
      </c>
      <c r="U3026" s="82">
        <v>42991</v>
      </c>
      <c r="V3026" s="82">
        <v>43907</v>
      </c>
      <c r="W3026" s="17">
        <v>228</v>
      </c>
      <c r="X3026" s="17" t="str">
        <f t="shared" si="191"/>
        <v>Active</v>
      </c>
      <c r="Y3026" s="17" t="s">
        <v>15615</v>
      </c>
      <c r="Z3026" s="17"/>
    </row>
    <row r="3027" spans="1:26" x14ac:dyDescent="0.25">
      <c r="A3027">
        <v>3026</v>
      </c>
      <c r="B3027" s="17" t="s">
        <v>14536</v>
      </c>
      <c r="C3027" s="17">
        <v>1568</v>
      </c>
      <c r="D3027" s="17" t="str">
        <f>INDEX(Hosts!$A:$O,MATCH(Places!$C3027,Hosts!$A:$A,0),MATCH(Places!D$1,Hosts!$1:$1,0))</f>
        <v>Within an hour</v>
      </c>
      <c r="E3027" s="87">
        <f>INDEX(Hosts!$A:$O,MATCH(Places!$C3027,Hosts!$A:$A,0),MATCH(Places!E$1,Hosts!$1:$1,0))</f>
        <v>1</v>
      </c>
      <c r="F3027" s="87">
        <f>INDEX(Hosts!$A:$O,MATCH(Places!$C3027,Hosts!$A:$A,0),MATCH(Places!F$1,Hosts!$1:$1,0))</f>
        <v>0.87</v>
      </c>
      <c r="G3027" s="17" t="str">
        <f>INDEX(Hosts!$A:$O,MATCH(Places!$C3027,Hosts!$A:$A,0),MATCH(Places!G$1,Hosts!$1:$1,0))</f>
        <v>Yes</v>
      </c>
      <c r="H3027" s="17">
        <v>15</v>
      </c>
      <c r="I3027" s="17" t="str">
        <f>INDEX(Neighborhoods!$A:$C,MATCH(Places!$H3027,Neighborhoods!$A:$A,0),MATCH(Places!I$1,Neighborhoods!$1:$1,0))</f>
        <v>Manhattan</v>
      </c>
      <c r="J3027" s="17" t="str">
        <f>INDEX(Neighborhoods!$A:$C,MATCH(Places!$H3027,Neighborhoods!$A:$A,0),MATCH(Places!J$1,Neighborhoods!$1:$1,0))</f>
        <v>East Village</v>
      </c>
      <c r="K3027" s="17" t="s">
        <v>1</v>
      </c>
      <c r="L3027" s="17" t="str">
        <f t="shared" si="188"/>
        <v>Yes</v>
      </c>
      <c r="M3027" s="17">
        <v>2</v>
      </c>
      <c r="N3027" s="17" t="str" cm="1">
        <f t="array" ref="N3027">_xlfn.IFS(M3027&lt;=2,"Small",M3027&lt;=5,"Medium",M3027&gt;5,"Large")</f>
        <v>Small</v>
      </c>
      <c r="O3027" s="65">
        <v>132</v>
      </c>
      <c r="P3027" s="87">
        <f t="shared" si="189"/>
        <v>0.03</v>
      </c>
      <c r="Q3027" s="68">
        <v>4.9800000000000004</v>
      </c>
      <c r="R3027" s="68" t="str" cm="1">
        <f t="array" ref="R3027">_xlfn.SWITCH(ROUND(Q3027,0),5,"Excellent",4,"Good",3,"Ok","Bad")</f>
        <v>Excellent</v>
      </c>
      <c r="S3027" s="17">
        <v>144</v>
      </c>
      <c r="T3027" s="17" t="str">
        <f t="shared" si="190"/>
        <v>Yes</v>
      </c>
      <c r="U3027" s="82">
        <v>42999</v>
      </c>
      <c r="V3027" s="82">
        <v>44054</v>
      </c>
      <c r="W3027" s="17">
        <v>175</v>
      </c>
      <c r="X3027" s="17" t="str">
        <f t="shared" si="191"/>
        <v>Active</v>
      </c>
      <c r="Y3027" s="17" t="s">
        <v>15615</v>
      </c>
      <c r="Z3027" s="17"/>
    </row>
    <row r="3028" spans="1:26" x14ac:dyDescent="0.25">
      <c r="A3028">
        <v>3027</v>
      </c>
      <c r="B3028" s="17" t="s">
        <v>2198</v>
      </c>
      <c r="C3028" s="17">
        <v>1613</v>
      </c>
      <c r="D3028" s="17" t="str">
        <f>INDEX(Hosts!$A:$O,MATCH(Places!$C3028,Hosts!$A:$A,0),MATCH(Places!D$1,Hosts!$1:$1,0))</f>
        <v>A few days or more</v>
      </c>
      <c r="E3028" s="87">
        <f>INDEX(Hosts!$A:$O,MATCH(Places!$C3028,Hosts!$A:$A,0),MATCH(Places!E$1,Hosts!$1:$1,0))</f>
        <v>0</v>
      </c>
      <c r="F3028" s="87">
        <f>INDEX(Hosts!$A:$O,MATCH(Places!$C3028,Hosts!$A:$A,0),MATCH(Places!F$1,Hosts!$1:$1,0))</f>
        <v>1</v>
      </c>
      <c r="G3028" s="17" t="str">
        <f>INDEX(Hosts!$A:$O,MATCH(Places!$C3028,Hosts!$A:$A,0),MATCH(Places!G$1,Hosts!$1:$1,0))</f>
        <v>No</v>
      </c>
      <c r="H3028" s="17">
        <v>13</v>
      </c>
      <c r="I3028" s="17" t="str">
        <f>INDEX(Neighborhoods!$A:$C,MATCH(Places!$H3028,Neighborhoods!$A:$A,0),MATCH(Places!I$1,Neighborhoods!$1:$1,0))</f>
        <v>Manhattan</v>
      </c>
      <c r="J3028" s="17" t="str">
        <f>INDEX(Neighborhoods!$A:$C,MATCH(Places!$H3028,Neighborhoods!$A:$A,0),MATCH(Places!J$1,Neighborhoods!$1:$1,0))</f>
        <v>Chelsea</v>
      </c>
      <c r="K3028" s="17" t="s">
        <v>11822</v>
      </c>
      <c r="L3028" s="17" t="str">
        <f t="shared" si="188"/>
        <v>No</v>
      </c>
      <c r="M3028" s="17">
        <v>4</v>
      </c>
      <c r="N3028" s="17" t="str" cm="1">
        <f t="array" ref="N3028">_xlfn.IFS(M3028&lt;=2,"Small",M3028&lt;=5,"Medium",M3028&gt;5,"Large")</f>
        <v>Medium</v>
      </c>
      <c r="O3028" s="65">
        <v>205</v>
      </c>
      <c r="P3028" s="87">
        <f t="shared" si="189"/>
        <v>0.04</v>
      </c>
      <c r="Q3028" s="68">
        <v>4.4000000000000004</v>
      </c>
      <c r="R3028" s="68" t="str" cm="1">
        <f t="array" ref="R3028">_xlfn.SWITCH(ROUND(Q3028,0),5,"Excellent",4,"Good",3,"Ok","Bad")</f>
        <v>Good</v>
      </c>
      <c r="S3028" s="17">
        <v>55</v>
      </c>
      <c r="T3028" s="17" t="str">
        <f t="shared" si="190"/>
        <v>No</v>
      </c>
      <c r="U3028" s="82">
        <v>42992</v>
      </c>
      <c r="V3028" s="82">
        <v>43853</v>
      </c>
      <c r="W3028" s="17">
        <v>365</v>
      </c>
      <c r="X3028" s="17" t="str">
        <f t="shared" si="191"/>
        <v>Active</v>
      </c>
      <c r="Y3028" s="17" t="s">
        <v>15616</v>
      </c>
      <c r="Z3028" s="17"/>
    </row>
    <row r="3029" spans="1:26" x14ac:dyDescent="0.25">
      <c r="A3029">
        <v>3028</v>
      </c>
      <c r="B3029" s="17" t="s">
        <v>13486</v>
      </c>
      <c r="C3029" s="17">
        <v>1602</v>
      </c>
      <c r="D3029" s="17" t="str">
        <f>INDEX(Hosts!$A:$O,MATCH(Places!$C3029,Hosts!$A:$A,0),MATCH(Places!D$1,Hosts!$1:$1,0))</f>
        <v>Within an hour</v>
      </c>
      <c r="E3029" s="87">
        <f>INDEX(Hosts!$A:$O,MATCH(Places!$C3029,Hosts!$A:$A,0),MATCH(Places!E$1,Hosts!$1:$1,0))</f>
        <v>1</v>
      </c>
      <c r="F3029" s="87">
        <f>INDEX(Hosts!$A:$O,MATCH(Places!$C3029,Hosts!$A:$A,0),MATCH(Places!F$1,Hosts!$1:$1,0))</f>
        <v>0.91</v>
      </c>
      <c r="G3029" s="17" t="str">
        <f>INDEX(Hosts!$A:$O,MATCH(Places!$C3029,Hosts!$A:$A,0),MATCH(Places!G$1,Hosts!$1:$1,0))</f>
        <v>Yes</v>
      </c>
      <c r="H3029" s="17">
        <v>12</v>
      </c>
      <c r="I3029" s="17" t="str">
        <f>INDEX(Neighborhoods!$A:$C,MATCH(Places!$H3029,Neighborhoods!$A:$A,0),MATCH(Places!I$1,Neighborhoods!$1:$1,0))</f>
        <v>Brooklyn</v>
      </c>
      <c r="J3029" s="17" t="str">
        <f>INDEX(Neighborhoods!$A:$C,MATCH(Places!$H3029,Neighborhoods!$A:$A,0),MATCH(Places!J$1,Neighborhoods!$1:$1,0))</f>
        <v>Williamsburg</v>
      </c>
      <c r="K3029" s="17" t="s">
        <v>11822</v>
      </c>
      <c r="L3029" s="17" t="str">
        <f t="shared" si="188"/>
        <v>No</v>
      </c>
      <c r="M3029" s="17">
        <v>6</v>
      </c>
      <c r="N3029" s="17" t="str" cm="1">
        <f t="array" ref="N3029">_xlfn.IFS(M3029&lt;=2,"Small",M3029&lt;=5,"Medium",M3029&gt;5,"Large")</f>
        <v>Large</v>
      </c>
      <c r="O3029" s="65">
        <v>185</v>
      </c>
      <c r="P3029" s="87">
        <f t="shared" si="189"/>
        <v>0.03</v>
      </c>
      <c r="Q3029" s="68">
        <v>4.82</v>
      </c>
      <c r="R3029" s="68" t="str" cm="1">
        <f t="array" ref="R3029">_xlfn.SWITCH(ROUND(Q3029,0),5,"Excellent",4,"Good",3,"Ok","Bad")</f>
        <v>Excellent</v>
      </c>
      <c r="S3029" s="17">
        <v>176</v>
      </c>
      <c r="T3029" s="17" t="str">
        <f t="shared" si="190"/>
        <v>Yes</v>
      </c>
      <c r="U3029" s="82">
        <v>43004</v>
      </c>
      <c r="V3029" s="82">
        <v>43904</v>
      </c>
      <c r="W3029" s="17">
        <v>0</v>
      </c>
      <c r="X3029" s="17" t="str">
        <f t="shared" si="191"/>
        <v>Inactive</v>
      </c>
      <c r="Y3029" s="17" t="s">
        <v>15615</v>
      </c>
      <c r="Z3029" s="17"/>
    </row>
    <row r="3030" spans="1:26" x14ac:dyDescent="0.25">
      <c r="A3030">
        <v>3029</v>
      </c>
      <c r="B3030" s="17" t="s">
        <v>2199</v>
      </c>
      <c r="C3030" s="17">
        <v>3222</v>
      </c>
      <c r="D3030" s="17" t="str">
        <f>INDEX(Hosts!$A:$O,MATCH(Places!$C3030,Hosts!$A:$A,0),MATCH(Places!D$1,Hosts!$1:$1,0))</f>
        <v>Within an hour</v>
      </c>
      <c r="E3030" s="87">
        <f>INDEX(Hosts!$A:$O,MATCH(Places!$C3030,Hosts!$A:$A,0),MATCH(Places!E$1,Hosts!$1:$1,0))</f>
        <v>1</v>
      </c>
      <c r="F3030" s="87">
        <f>INDEX(Hosts!$A:$O,MATCH(Places!$C3030,Hosts!$A:$A,0),MATCH(Places!F$1,Hosts!$1:$1,0))</f>
        <v>0.95</v>
      </c>
      <c r="G3030" s="17" t="str">
        <f>INDEX(Hosts!$A:$O,MATCH(Places!$C3030,Hosts!$A:$A,0),MATCH(Places!G$1,Hosts!$1:$1,0))</f>
        <v>No</v>
      </c>
      <c r="H3030" s="17">
        <v>8</v>
      </c>
      <c r="I3030" s="17" t="str">
        <f>INDEX(Neighborhoods!$A:$C,MATCH(Places!$H3030,Neighborhoods!$A:$A,0),MATCH(Places!I$1,Neighborhoods!$1:$1,0))</f>
        <v>Brooklyn</v>
      </c>
      <c r="J3030" s="17" t="str">
        <f>INDEX(Neighborhoods!$A:$C,MATCH(Places!$H3030,Neighborhoods!$A:$A,0),MATCH(Places!J$1,Neighborhoods!$1:$1,0))</f>
        <v>Bushwick</v>
      </c>
      <c r="K3030" s="17" t="s">
        <v>1</v>
      </c>
      <c r="L3030" s="17" t="str">
        <f t="shared" si="188"/>
        <v>Yes</v>
      </c>
      <c r="M3030" s="17">
        <v>2</v>
      </c>
      <c r="N3030" s="17" t="str" cm="1">
        <f t="array" ref="N3030">_xlfn.IFS(M3030&lt;=2,"Small",M3030&lt;=5,"Medium",M3030&gt;5,"Large")</f>
        <v>Small</v>
      </c>
      <c r="O3030" s="65">
        <v>45</v>
      </c>
      <c r="P3030" s="87">
        <f t="shared" si="189"/>
        <v>0.03</v>
      </c>
      <c r="Q3030" s="68">
        <v>4.6399999999999997</v>
      </c>
      <c r="R3030" s="68" t="str" cm="1">
        <f t="array" ref="R3030">_xlfn.SWITCH(ROUND(Q3030,0),5,"Excellent",4,"Good",3,"Ok","Bad")</f>
        <v>Excellent</v>
      </c>
      <c r="S3030" s="17">
        <v>118</v>
      </c>
      <c r="T3030" s="17" t="str">
        <f t="shared" si="190"/>
        <v>No</v>
      </c>
      <c r="U3030" s="82">
        <v>43022</v>
      </c>
      <c r="V3030" s="82">
        <v>44009</v>
      </c>
      <c r="W3030" s="17">
        <v>79</v>
      </c>
      <c r="X3030" s="17" t="str">
        <f t="shared" si="191"/>
        <v>Active</v>
      </c>
      <c r="Y3030" s="17" t="s">
        <v>15616</v>
      </c>
      <c r="Z3030" s="17"/>
    </row>
    <row r="3031" spans="1:26" x14ac:dyDescent="0.25">
      <c r="A3031">
        <v>3030</v>
      </c>
      <c r="B3031" s="17" t="s">
        <v>13931</v>
      </c>
      <c r="C3031" s="17">
        <v>246</v>
      </c>
      <c r="D3031" s="17" t="str">
        <f>INDEX(Hosts!$A:$O,MATCH(Places!$C3031,Hosts!$A:$A,0),MATCH(Places!D$1,Hosts!$1:$1,0))</f>
        <v>Within a day</v>
      </c>
      <c r="E3031" s="87">
        <f>INDEX(Hosts!$A:$O,MATCH(Places!$C3031,Hosts!$A:$A,0),MATCH(Places!E$1,Hosts!$1:$1,0))</f>
        <v>0.82</v>
      </c>
      <c r="F3031" s="87">
        <f>INDEX(Hosts!$A:$O,MATCH(Places!$C3031,Hosts!$A:$A,0),MATCH(Places!F$1,Hosts!$1:$1,0))</f>
        <v>0.39</v>
      </c>
      <c r="G3031" s="17" t="str">
        <f>INDEX(Hosts!$A:$O,MATCH(Places!$C3031,Hosts!$A:$A,0),MATCH(Places!G$1,Hosts!$1:$1,0))</f>
        <v>No</v>
      </c>
      <c r="H3031" s="17">
        <v>12</v>
      </c>
      <c r="I3031" s="17" t="str">
        <f>INDEX(Neighborhoods!$A:$C,MATCH(Places!$H3031,Neighborhoods!$A:$A,0),MATCH(Places!I$1,Neighborhoods!$1:$1,0))</f>
        <v>Brooklyn</v>
      </c>
      <c r="J3031" s="17" t="str">
        <f>INDEX(Neighborhoods!$A:$C,MATCH(Places!$H3031,Neighborhoods!$A:$A,0),MATCH(Places!J$1,Neighborhoods!$1:$1,0))</f>
        <v>Williamsburg</v>
      </c>
      <c r="K3031" s="17" t="s">
        <v>11822</v>
      </c>
      <c r="L3031" s="17" t="str">
        <f t="shared" si="188"/>
        <v>No</v>
      </c>
      <c r="M3031" s="17">
        <v>5</v>
      </c>
      <c r="N3031" s="17" t="str" cm="1">
        <f t="array" ref="N3031">_xlfn.IFS(M3031&lt;=2,"Small",M3031&lt;=5,"Medium",M3031&gt;5,"Large")</f>
        <v>Medium</v>
      </c>
      <c r="O3031" s="65">
        <v>250</v>
      </c>
      <c r="P3031" s="87">
        <f t="shared" si="189"/>
        <v>0.04</v>
      </c>
      <c r="Q3031" s="68">
        <v>4.8</v>
      </c>
      <c r="R3031" s="68" t="str" cm="1">
        <f t="array" ref="R3031">_xlfn.SWITCH(ROUND(Q3031,0),5,"Excellent",4,"Good",3,"Ok","Bad")</f>
        <v>Excellent</v>
      </c>
      <c r="S3031" s="17">
        <v>10</v>
      </c>
      <c r="T3031" s="17" t="str">
        <f t="shared" si="190"/>
        <v>No</v>
      </c>
      <c r="U3031" s="82">
        <v>43024</v>
      </c>
      <c r="V3031" s="82">
        <v>43833</v>
      </c>
      <c r="W3031" s="17">
        <v>58</v>
      </c>
      <c r="X3031" s="17" t="str">
        <f t="shared" si="191"/>
        <v>Active</v>
      </c>
      <c r="Y3031" s="17" t="s">
        <v>15615</v>
      </c>
      <c r="Z3031" s="17"/>
    </row>
    <row r="3032" spans="1:26" x14ac:dyDescent="0.25">
      <c r="A3032">
        <v>3031</v>
      </c>
      <c r="B3032" s="17" t="s">
        <v>14663</v>
      </c>
      <c r="C3032" s="17">
        <v>1816</v>
      </c>
      <c r="D3032" s="17" t="str">
        <f>INDEX(Hosts!$A:$O,MATCH(Places!$C3032,Hosts!$A:$A,0),MATCH(Places!D$1,Hosts!$1:$1,0))</f>
        <v>Within an hour</v>
      </c>
      <c r="E3032" s="87">
        <f>INDEX(Hosts!$A:$O,MATCH(Places!$C3032,Hosts!$A:$A,0),MATCH(Places!E$1,Hosts!$1:$1,0))</f>
        <v>0.7</v>
      </c>
      <c r="F3032" s="87">
        <f>INDEX(Hosts!$A:$O,MATCH(Places!$C3032,Hosts!$A:$A,0),MATCH(Places!F$1,Hosts!$1:$1,0))</f>
        <v>0.99</v>
      </c>
      <c r="G3032" s="17" t="str">
        <f>INDEX(Hosts!$A:$O,MATCH(Places!$C3032,Hosts!$A:$A,0),MATCH(Places!G$1,Hosts!$1:$1,0))</f>
        <v>No</v>
      </c>
      <c r="H3032" s="17">
        <v>17</v>
      </c>
      <c r="I3032" s="17" t="str">
        <f>INDEX(Neighborhoods!$A:$C,MATCH(Places!$H3032,Neighborhoods!$A:$A,0),MATCH(Places!I$1,Neighborhoods!$1:$1,0))</f>
        <v>Manhattan</v>
      </c>
      <c r="J3032" s="17" t="str">
        <f>INDEX(Neighborhoods!$A:$C,MATCH(Places!$H3032,Neighborhoods!$A:$A,0),MATCH(Places!J$1,Neighborhoods!$1:$1,0))</f>
        <v>Hell's Kitchen</v>
      </c>
      <c r="K3032" s="17" t="s">
        <v>1</v>
      </c>
      <c r="L3032" s="17" t="str">
        <f t="shared" si="188"/>
        <v>Yes</v>
      </c>
      <c r="M3032" s="17">
        <v>2</v>
      </c>
      <c r="N3032" s="17" t="str" cm="1">
        <f t="array" ref="N3032">_xlfn.IFS(M3032&lt;=2,"Small",M3032&lt;=5,"Medium",M3032&gt;5,"Large")</f>
        <v>Small</v>
      </c>
      <c r="O3032" s="65">
        <v>70</v>
      </c>
      <c r="P3032" s="87">
        <f t="shared" si="189"/>
        <v>0.03</v>
      </c>
      <c r="Q3032" s="68">
        <v>4.38</v>
      </c>
      <c r="R3032" s="68" t="str" cm="1">
        <f t="array" ref="R3032">_xlfn.SWITCH(ROUND(Q3032,0),5,"Excellent",4,"Good",3,"Ok","Bad")</f>
        <v>Good</v>
      </c>
      <c r="S3032" s="17">
        <v>78</v>
      </c>
      <c r="T3032" s="17" t="str">
        <f t="shared" si="190"/>
        <v>No</v>
      </c>
      <c r="U3032" s="82">
        <v>42995</v>
      </c>
      <c r="V3032" s="82">
        <v>43908</v>
      </c>
      <c r="W3032" s="17">
        <v>224</v>
      </c>
      <c r="X3032" s="17" t="str">
        <f t="shared" si="191"/>
        <v>Active</v>
      </c>
      <c r="Y3032" s="17" t="s">
        <v>15616</v>
      </c>
      <c r="Z3032" s="17"/>
    </row>
    <row r="3033" spans="1:26" x14ac:dyDescent="0.25">
      <c r="A3033">
        <v>3032</v>
      </c>
      <c r="B3033" s="17" t="s">
        <v>2200</v>
      </c>
      <c r="C3033" s="17">
        <v>2869</v>
      </c>
      <c r="D3033" s="17" t="str">
        <f>INDEX(Hosts!$A:$O,MATCH(Places!$C3033,Hosts!$A:$A,0),MATCH(Places!D$1,Hosts!$1:$1,0))</f>
        <v>Within an hour</v>
      </c>
      <c r="E3033" s="87">
        <f>INDEX(Hosts!$A:$O,MATCH(Places!$C3033,Hosts!$A:$A,0),MATCH(Places!E$1,Hosts!$1:$1,0))</f>
        <v>1</v>
      </c>
      <c r="F3033" s="87">
        <f>INDEX(Hosts!$A:$O,MATCH(Places!$C3033,Hosts!$A:$A,0),MATCH(Places!F$1,Hosts!$1:$1,0))</f>
        <v>1</v>
      </c>
      <c r="G3033" s="17" t="str">
        <f>INDEX(Hosts!$A:$O,MATCH(Places!$C3033,Hosts!$A:$A,0),MATCH(Places!G$1,Hosts!$1:$1,0))</f>
        <v>Yes</v>
      </c>
      <c r="H3033" s="17">
        <v>26</v>
      </c>
      <c r="I3033" s="17" t="str">
        <f>INDEX(Neighborhoods!$A:$C,MATCH(Places!$H3033,Neighborhoods!$A:$A,0),MATCH(Places!I$1,Neighborhoods!$1:$1,0))</f>
        <v>Queens</v>
      </c>
      <c r="J3033" s="17" t="str">
        <f>INDEX(Neighborhoods!$A:$C,MATCH(Places!$H3033,Neighborhoods!$A:$A,0),MATCH(Places!J$1,Neighborhoods!$1:$1,0))</f>
        <v>Sunnyside</v>
      </c>
      <c r="K3033" s="17" t="s">
        <v>1</v>
      </c>
      <c r="L3033" s="17" t="str">
        <f t="shared" si="188"/>
        <v>Yes</v>
      </c>
      <c r="M3033" s="17">
        <v>1</v>
      </c>
      <c r="N3033" s="17" t="str" cm="1">
        <f t="array" ref="N3033">_xlfn.IFS(M3033&lt;=2,"Small",M3033&lt;=5,"Medium",M3033&gt;5,"Large")</f>
        <v>Small</v>
      </c>
      <c r="O3033" s="65">
        <v>80</v>
      </c>
      <c r="P3033" s="87">
        <f t="shared" si="189"/>
        <v>0.03</v>
      </c>
      <c r="Q3033" s="68">
        <v>5</v>
      </c>
      <c r="R3033" s="68" t="str" cm="1">
        <f t="array" ref="R3033">_xlfn.SWITCH(ROUND(Q3033,0),5,"Excellent",4,"Good",3,"Ok","Bad")</f>
        <v>Excellent</v>
      </c>
      <c r="S3033" s="17">
        <v>32</v>
      </c>
      <c r="T3033" s="17" t="str">
        <f t="shared" si="190"/>
        <v>No</v>
      </c>
      <c r="U3033" s="82">
        <v>42993</v>
      </c>
      <c r="V3033" s="82">
        <v>43832</v>
      </c>
      <c r="W3033" s="17">
        <v>365</v>
      </c>
      <c r="X3033" s="17" t="str">
        <f t="shared" si="191"/>
        <v>Active</v>
      </c>
      <c r="Y3033" s="17" t="s">
        <v>15615</v>
      </c>
      <c r="Z3033" s="17"/>
    </row>
    <row r="3034" spans="1:26" x14ac:dyDescent="0.25">
      <c r="A3034">
        <v>3033</v>
      </c>
      <c r="B3034" s="17" t="s">
        <v>2201</v>
      </c>
      <c r="C3034" s="17">
        <v>2817</v>
      </c>
      <c r="D3034" s="17" t="str">
        <f>INDEX(Hosts!$A:$O,MATCH(Places!$C3034,Hosts!$A:$A,0),MATCH(Places!D$1,Hosts!$1:$1,0))</f>
        <v>Within an hour</v>
      </c>
      <c r="E3034" s="87">
        <f>INDEX(Hosts!$A:$O,MATCH(Places!$C3034,Hosts!$A:$A,0),MATCH(Places!E$1,Hosts!$1:$1,0))</f>
        <v>1</v>
      </c>
      <c r="F3034" s="87">
        <f>INDEX(Hosts!$A:$O,MATCH(Places!$C3034,Hosts!$A:$A,0),MATCH(Places!F$1,Hosts!$1:$1,0))</f>
        <v>1</v>
      </c>
      <c r="G3034" s="17" t="str">
        <f>INDEX(Hosts!$A:$O,MATCH(Places!$C3034,Hosts!$A:$A,0),MATCH(Places!G$1,Hosts!$1:$1,0))</f>
        <v>No</v>
      </c>
      <c r="H3034" s="17">
        <v>16</v>
      </c>
      <c r="I3034" s="17" t="str">
        <f>INDEX(Neighborhoods!$A:$C,MATCH(Places!$H3034,Neighborhoods!$A:$A,0),MATCH(Places!I$1,Neighborhoods!$1:$1,0))</f>
        <v>Manhattan</v>
      </c>
      <c r="J3034" s="17" t="str">
        <f>INDEX(Neighborhoods!$A:$C,MATCH(Places!$H3034,Neighborhoods!$A:$A,0),MATCH(Places!J$1,Neighborhoods!$1:$1,0))</f>
        <v>Harlem</v>
      </c>
      <c r="K3034" s="17" t="s">
        <v>11822</v>
      </c>
      <c r="L3034" s="17" t="str">
        <f t="shared" si="188"/>
        <v>No</v>
      </c>
      <c r="M3034" s="17">
        <v>2</v>
      </c>
      <c r="N3034" s="17" t="str" cm="1">
        <f t="array" ref="N3034">_xlfn.IFS(M3034&lt;=2,"Small",M3034&lt;=5,"Medium",M3034&gt;5,"Large")</f>
        <v>Small</v>
      </c>
      <c r="O3034" s="65">
        <v>100</v>
      </c>
      <c r="P3034" s="87">
        <f t="shared" si="189"/>
        <v>0.03</v>
      </c>
      <c r="Q3034" s="68">
        <v>4.54</v>
      </c>
      <c r="R3034" s="68" t="str" cm="1">
        <f t="array" ref="R3034">_xlfn.SWITCH(ROUND(Q3034,0),5,"Excellent",4,"Good",3,"Ok","Bad")</f>
        <v>Excellent</v>
      </c>
      <c r="S3034" s="17">
        <v>26</v>
      </c>
      <c r="T3034" s="17" t="str">
        <f t="shared" si="190"/>
        <v>No</v>
      </c>
      <c r="U3034" s="82">
        <v>43369</v>
      </c>
      <c r="V3034" s="82">
        <v>43998</v>
      </c>
      <c r="W3034" s="17">
        <v>269</v>
      </c>
      <c r="X3034" s="17" t="str">
        <f t="shared" si="191"/>
        <v>Active</v>
      </c>
      <c r="Y3034" s="17" t="s">
        <v>15616</v>
      </c>
      <c r="Z3034" s="17"/>
    </row>
    <row r="3035" spans="1:26" x14ac:dyDescent="0.25">
      <c r="A3035">
        <v>3034</v>
      </c>
      <c r="B3035" s="17" t="s">
        <v>2202</v>
      </c>
      <c r="C3035" s="17">
        <v>3236</v>
      </c>
      <c r="D3035" s="17" t="str">
        <f>INDEX(Hosts!$A:$O,MATCH(Places!$C3035,Hosts!$A:$A,0),MATCH(Places!D$1,Hosts!$1:$1,0))</f>
        <v>Within an hour</v>
      </c>
      <c r="E3035" s="87">
        <f>INDEX(Hosts!$A:$O,MATCH(Places!$C3035,Hosts!$A:$A,0),MATCH(Places!E$1,Hosts!$1:$1,0))</f>
        <v>0.9</v>
      </c>
      <c r="F3035" s="87">
        <f>INDEX(Hosts!$A:$O,MATCH(Places!$C3035,Hosts!$A:$A,0),MATCH(Places!F$1,Hosts!$1:$1,0))</f>
        <v>0.91</v>
      </c>
      <c r="G3035" s="17" t="str">
        <f>INDEX(Hosts!$A:$O,MATCH(Places!$C3035,Hosts!$A:$A,0),MATCH(Places!G$1,Hosts!$1:$1,0))</f>
        <v>Yes</v>
      </c>
      <c r="H3035" s="17">
        <v>1</v>
      </c>
      <c r="I3035" s="17" t="str">
        <f>INDEX(Neighborhoods!$A:$C,MATCH(Places!$H3035,Neighborhoods!$A:$A,0),MATCH(Places!I$1,Neighborhoods!$1:$1,0))</f>
        <v>Bronx</v>
      </c>
      <c r="J3035" s="17" t="str">
        <f>INDEX(Neighborhoods!$A:$C,MATCH(Places!$H3035,Neighborhoods!$A:$A,0),MATCH(Places!J$1,Neighborhoods!$1:$1,0))</f>
        <v>Allerton</v>
      </c>
      <c r="K3035" s="17" t="s">
        <v>1</v>
      </c>
      <c r="L3035" s="17" t="str">
        <f t="shared" si="188"/>
        <v>Yes</v>
      </c>
      <c r="M3035" s="17">
        <v>2</v>
      </c>
      <c r="N3035" s="17" t="str" cm="1">
        <f t="array" ref="N3035">_xlfn.IFS(M3035&lt;=2,"Small",M3035&lt;=5,"Medium",M3035&gt;5,"Large")</f>
        <v>Small</v>
      </c>
      <c r="O3035" s="65">
        <v>89</v>
      </c>
      <c r="P3035" s="87">
        <f t="shared" si="189"/>
        <v>0.03</v>
      </c>
      <c r="Q3035" s="68">
        <v>4.99</v>
      </c>
      <c r="R3035" s="68" t="str" cm="1">
        <f t="array" ref="R3035">_xlfn.SWITCH(ROUND(Q3035,0),5,"Excellent",4,"Good",3,"Ok","Bad")</f>
        <v>Excellent</v>
      </c>
      <c r="S3035" s="17">
        <v>143</v>
      </c>
      <c r="T3035" s="17" t="str">
        <f t="shared" si="190"/>
        <v>Yes</v>
      </c>
      <c r="U3035" s="82">
        <v>43016</v>
      </c>
      <c r="V3035" s="82">
        <v>44032</v>
      </c>
      <c r="W3035" s="17">
        <v>257</v>
      </c>
      <c r="X3035" s="17" t="str">
        <f t="shared" si="191"/>
        <v>Active</v>
      </c>
      <c r="Y3035" s="17" t="s">
        <v>15615</v>
      </c>
      <c r="Z3035" s="17"/>
    </row>
    <row r="3036" spans="1:26" x14ac:dyDescent="0.25">
      <c r="A3036">
        <v>3035</v>
      </c>
      <c r="B3036" s="17" t="s">
        <v>2203</v>
      </c>
      <c r="C3036" s="17">
        <v>1554</v>
      </c>
      <c r="D3036" s="17" t="str">
        <f>INDEX(Hosts!$A:$O,MATCH(Places!$C3036,Hosts!$A:$A,0),MATCH(Places!D$1,Hosts!$1:$1,0))</f>
        <v>Within an hour</v>
      </c>
      <c r="E3036" s="87">
        <f>INDEX(Hosts!$A:$O,MATCH(Places!$C3036,Hosts!$A:$A,0),MATCH(Places!E$1,Hosts!$1:$1,0))</f>
        <v>1</v>
      </c>
      <c r="F3036" s="87">
        <f>INDEX(Hosts!$A:$O,MATCH(Places!$C3036,Hosts!$A:$A,0),MATCH(Places!F$1,Hosts!$1:$1,0))</f>
        <v>1</v>
      </c>
      <c r="G3036" s="17" t="str">
        <f>INDEX(Hosts!$A:$O,MATCH(Places!$C3036,Hosts!$A:$A,0),MATCH(Places!G$1,Hosts!$1:$1,0))</f>
        <v>Yes</v>
      </c>
      <c r="H3036" s="17">
        <v>17</v>
      </c>
      <c r="I3036" s="17" t="str">
        <f>INDEX(Neighborhoods!$A:$C,MATCH(Places!$H3036,Neighborhoods!$A:$A,0),MATCH(Places!I$1,Neighborhoods!$1:$1,0))</f>
        <v>Manhattan</v>
      </c>
      <c r="J3036" s="17" t="str">
        <f>INDEX(Neighborhoods!$A:$C,MATCH(Places!$H3036,Neighborhoods!$A:$A,0),MATCH(Places!J$1,Neighborhoods!$1:$1,0))</f>
        <v>Hell's Kitchen</v>
      </c>
      <c r="K3036" s="17" t="s">
        <v>11822</v>
      </c>
      <c r="L3036" s="17" t="str">
        <f t="shared" si="188"/>
        <v>No</v>
      </c>
      <c r="M3036" s="17">
        <v>6</v>
      </c>
      <c r="N3036" s="17" t="str" cm="1">
        <f t="array" ref="N3036">_xlfn.IFS(M3036&lt;=2,"Small",M3036&lt;=5,"Medium",M3036&gt;5,"Large")</f>
        <v>Large</v>
      </c>
      <c r="O3036" s="65">
        <v>435</v>
      </c>
      <c r="P3036" s="87">
        <f t="shared" si="189"/>
        <v>0.04</v>
      </c>
      <c r="Q3036" s="68">
        <v>4.67</v>
      </c>
      <c r="R3036" s="68" t="str" cm="1">
        <f t="array" ref="R3036">_xlfn.SWITCH(ROUND(Q3036,0),5,"Excellent",4,"Good",3,"Ok","Bad")</f>
        <v>Excellent</v>
      </c>
      <c r="S3036" s="17">
        <v>27</v>
      </c>
      <c r="T3036" s="17" t="str">
        <f t="shared" si="190"/>
        <v>No</v>
      </c>
      <c r="U3036" s="82">
        <v>43051</v>
      </c>
      <c r="V3036" s="82">
        <v>43749</v>
      </c>
      <c r="W3036" s="17">
        <v>346</v>
      </c>
      <c r="X3036" s="17" t="str">
        <f t="shared" si="191"/>
        <v>Active</v>
      </c>
      <c r="Y3036" s="17" t="s">
        <v>15615</v>
      </c>
      <c r="Z3036" s="17"/>
    </row>
    <row r="3037" spans="1:26" x14ac:dyDescent="0.25">
      <c r="A3037">
        <v>3036</v>
      </c>
      <c r="B3037" s="17" t="s">
        <v>2204</v>
      </c>
      <c r="C3037" s="17">
        <v>2941</v>
      </c>
      <c r="D3037" s="17" t="str">
        <f>INDEX(Hosts!$A:$O,MATCH(Places!$C3037,Hosts!$A:$A,0),MATCH(Places!D$1,Hosts!$1:$1,0))</f>
        <v>Within a day</v>
      </c>
      <c r="E3037" s="87">
        <f>INDEX(Hosts!$A:$O,MATCH(Places!$C3037,Hosts!$A:$A,0),MATCH(Places!E$1,Hosts!$1:$1,0))</f>
        <v>0.5</v>
      </c>
      <c r="F3037" s="87">
        <f>INDEX(Hosts!$A:$O,MATCH(Places!$C3037,Hosts!$A:$A,0),MATCH(Places!F$1,Hosts!$1:$1,0))</f>
        <v>0.1</v>
      </c>
      <c r="G3037" s="17" t="str">
        <f>INDEX(Hosts!$A:$O,MATCH(Places!$C3037,Hosts!$A:$A,0),MATCH(Places!G$1,Hosts!$1:$1,0))</f>
        <v>No</v>
      </c>
      <c r="H3037" s="17">
        <v>12</v>
      </c>
      <c r="I3037" s="17" t="str">
        <f>INDEX(Neighborhoods!$A:$C,MATCH(Places!$H3037,Neighborhoods!$A:$A,0),MATCH(Places!I$1,Neighborhoods!$1:$1,0))</f>
        <v>Brooklyn</v>
      </c>
      <c r="J3037" s="17" t="str">
        <f>INDEX(Neighborhoods!$A:$C,MATCH(Places!$H3037,Neighborhoods!$A:$A,0),MATCH(Places!J$1,Neighborhoods!$1:$1,0))</f>
        <v>Williamsburg</v>
      </c>
      <c r="K3037" s="17" t="s">
        <v>11822</v>
      </c>
      <c r="L3037" s="17" t="str">
        <f t="shared" si="188"/>
        <v>No</v>
      </c>
      <c r="M3037" s="17">
        <v>4</v>
      </c>
      <c r="N3037" s="17" t="str" cm="1">
        <f t="array" ref="N3037">_xlfn.IFS(M3037&lt;=2,"Small",M3037&lt;=5,"Medium",M3037&gt;5,"Large")</f>
        <v>Medium</v>
      </c>
      <c r="O3037" s="65">
        <v>186</v>
      </c>
      <c r="P3037" s="87">
        <f t="shared" si="189"/>
        <v>0.03</v>
      </c>
      <c r="Q3037" s="68">
        <v>4.83</v>
      </c>
      <c r="R3037" s="68" t="str" cm="1">
        <f t="array" ref="R3037">_xlfn.SWITCH(ROUND(Q3037,0),5,"Excellent",4,"Good",3,"Ok","Bad")</f>
        <v>Excellent</v>
      </c>
      <c r="S3037" s="17">
        <v>6</v>
      </c>
      <c r="T3037" s="17" t="str">
        <f t="shared" si="190"/>
        <v>No</v>
      </c>
      <c r="U3037" s="82">
        <v>42997</v>
      </c>
      <c r="V3037" s="82">
        <v>43829</v>
      </c>
      <c r="W3037" s="17">
        <v>235</v>
      </c>
      <c r="X3037" s="17" t="str">
        <f t="shared" si="191"/>
        <v>Active</v>
      </c>
      <c r="Y3037" s="17" t="s">
        <v>15615</v>
      </c>
      <c r="Z3037" s="17"/>
    </row>
    <row r="3038" spans="1:26" x14ac:dyDescent="0.25">
      <c r="A3038">
        <v>3037</v>
      </c>
      <c r="B3038" s="17" t="s">
        <v>2205</v>
      </c>
      <c r="C3038" s="17">
        <v>330</v>
      </c>
      <c r="D3038" s="17" t="str">
        <f>INDEX(Hosts!$A:$O,MATCH(Places!$C3038,Hosts!$A:$A,0),MATCH(Places!D$1,Hosts!$1:$1,0))</f>
        <v>Within a day</v>
      </c>
      <c r="E3038" s="87">
        <f>INDEX(Hosts!$A:$O,MATCH(Places!$C3038,Hosts!$A:$A,0),MATCH(Places!E$1,Hosts!$1:$1,0))</f>
        <v>1</v>
      </c>
      <c r="F3038" s="87">
        <f>INDEX(Hosts!$A:$O,MATCH(Places!$C3038,Hosts!$A:$A,0),MATCH(Places!F$1,Hosts!$1:$1,0))</f>
        <v>0.8</v>
      </c>
      <c r="G3038" s="17" t="str">
        <f>INDEX(Hosts!$A:$O,MATCH(Places!$C3038,Hosts!$A:$A,0),MATCH(Places!G$1,Hosts!$1:$1,0))</f>
        <v>No</v>
      </c>
      <c r="H3038" s="17">
        <v>7</v>
      </c>
      <c r="I3038" s="17" t="str">
        <f>INDEX(Neighborhoods!$A:$C,MATCH(Places!$H3038,Neighborhoods!$A:$A,0),MATCH(Places!I$1,Neighborhoods!$1:$1,0))</f>
        <v>Brooklyn</v>
      </c>
      <c r="J3038" s="17" t="str">
        <f>INDEX(Neighborhoods!$A:$C,MATCH(Places!$H3038,Neighborhoods!$A:$A,0),MATCH(Places!J$1,Neighborhoods!$1:$1,0))</f>
        <v>Bedford-Stuyvesant</v>
      </c>
      <c r="K3038" s="17" t="s">
        <v>1</v>
      </c>
      <c r="L3038" s="17" t="str">
        <f t="shared" si="188"/>
        <v>Yes</v>
      </c>
      <c r="M3038" s="17">
        <v>2</v>
      </c>
      <c r="N3038" s="17" t="str" cm="1">
        <f t="array" ref="N3038">_xlfn.IFS(M3038&lt;=2,"Small",M3038&lt;=5,"Medium",M3038&gt;5,"Large")</f>
        <v>Small</v>
      </c>
      <c r="O3038" s="65">
        <v>60</v>
      </c>
      <c r="P3038" s="87">
        <f t="shared" si="189"/>
        <v>0.03</v>
      </c>
      <c r="Q3038" s="68">
        <v>4.83</v>
      </c>
      <c r="R3038" s="68" t="str" cm="1">
        <f t="array" ref="R3038">_xlfn.SWITCH(ROUND(Q3038,0),5,"Excellent",4,"Good",3,"Ok","Bad")</f>
        <v>Excellent</v>
      </c>
      <c r="S3038" s="17">
        <v>12</v>
      </c>
      <c r="T3038" s="17" t="str">
        <f t="shared" si="190"/>
        <v>No</v>
      </c>
      <c r="U3038" s="82">
        <v>43024</v>
      </c>
      <c r="V3038" s="82">
        <v>43859</v>
      </c>
      <c r="W3038" s="17">
        <v>0</v>
      </c>
      <c r="X3038" s="17" t="str">
        <f t="shared" si="191"/>
        <v>Inactive</v>
      </c>
      <c r="Y3038" s="17" t="s">
        <v>15616</v>
      </c>
      <c r="Z3038" s="17"/>
    </row>
    <row r="3039" spans="1:26" x14ac:dyDescent="0.25">
      <c r="A3039">
        <v>3038</v>
      </c>
      <c r="B3039" s="17" t="s">
        <v>15532</v>
      </c>
      <c r="C3039" s="17">
        <v>1535</v>
      </c>
      <c r="D3039" s="17" t="str">
        <f>INDEX(Hosts!$A:$O,MATCH(Places!$C3039,Hosts!$A:$A,0),MATCH(Places!D$1,Hosts!$1:$1,0))</f>
        <v>Within an hour</v>
      </c>
      <c r="E3039" s="87">
        <f>INDEX(Hosts!$A:$O,MATCH(Places!$C3039,Hosts!$A:$A,0),MATCH(Places!E$1,Hosts!$1:$1,0))</f>
        <v>1</v>
      </c>
      <c r="F3039" s="87">
        <f>INDEX(Hosts!$A:$O,MATCH(Places!$C3039,Hosts!$A:$A,0),MATCH(Places!F$1,Hosts!$1:$1,0))</f>
        <v>0.93</v>
      </c>
      <c r="G3039" s="17" t="str">
        <f>INDEX(Hosts!$A:$O,MATCH(Places!$C3039,Hosts!$A:$A,0),MATCH(Places!G$1,Hosts!$1:$1,0))</f>
        <v>No</v>
      </c>
      <c r="H3039" s="17">
        <v>7</v>
      </c>
      <c r="I3039" s="17" t="str">
        <f>INDEX(Neighborhoods!$A:$C,MATCH(Places!$H3039,Neighborhoods!$A:$A,0),MATCH(Places!I$1,Neighborhoods!$1:$1,0))</f>
        <v>Brooklyn</v>
      </c>
      <c r="J3039" s="17" t="str">
        <f>INDEX(Neighborhoods!$A:$C,MATCH(Places!$H3039,Neighborhoods!$A:$A,0),MATCH(Places!J$1,Neighborhoods!$1:$1,0))</f>
        <v>Bedford-Stuyvesant</v>
      </c>
      <c r="K3039" s="17" t="s">
        <v>11822</v>
      </c>
      <c r="L3039" s="17" t="str">
        <f t="shared" si="188"/>
        <v>No</v>
      </c>
      <c r="M3039" s="17">
        <v>8</v>
      </c>
      <c r="N3039" s="17" t="str" cm="1">
        <f t="array" ref="N3039">_xlfn.IFS(M3039&lt;=2,"Small",M3039&lt;=5,"Medium",M3039&gt;5,"Large")</f>
        <v>Large</v>
      </c>
      <c r="O3039" s="65">
        <v>350</v>
      </c>
      <c r="P3039" s="87">
        <f t="shared" si="189"/>
        <v>0.04</v>
      </c>
      <c r="Q3039" s="68">
        <v>4.4800000000000004</v>
      </c>
      <c r="R3039" s="68" t="str" cm="1">
        <f t="array" ref="R3039">_xlfn.SWITCH(ROUND(Q3039,0),5,"Excellent",4,"Good",3,"Ok","Bad")</f>
        <v>Good</v>
      </c>
      <c r="S3039" s="17">
        <v>29</v>
      </c>
      <c r="T3039" s="17" t="str">
        <f t="shared" si="190"/>
        <v>No</v>
      </c>
      <c r="U3039" s="82">
        <v>43102</v>
      </c>
      <c r="V3039" s="82">
        <v>43843</v>
      </c>
      <c r="W3039" s="17">
        <v>134</v>
      </c>
      <c r="X3039" s="17" t="str">
        <f t="shared" si="191"/>
        <v>Active</v>
      </c>
      <c r="Y3039" s="17" t="s">
        <v>15615</v>
      </c>
      <c r="Z3039" s="17"/>
    </row>
    <row r="3040" spans="1:26" x14ac:dyDescent="0.25">
      <c r="A3040">
        <v>3039</v>
      </c>
      <c r="B3040" s="17" t="s">
        <v>2206</v>
      </c>
      <c r="C3040" s="17">
        <v>89</v>
      </c>
      <c r="D3040" s="17" t="str">
        <f>INDEX(Hosts!$A:$O,MATCH(Places!$C3040,Hosts!$A:$A,0),MATCH(Places!D$1,Hosts!$1:$1,0))</f>
        <v>Within an hour</v>
      </c>
      <c r="E3040" s="87">
        <f>INDEX(Hosts!$A:$O,MATCH(Places!$C3040,Hosts!$A:$A,0),MATCH(Places!E$1,Hosts!$1:$1,0))</f>
        <v>1</v>
      </c>
      <c r="F3040" s="87">
        <f>INDEX(Hosts!$A:$O,MATCH(Places!$C3040,Hosts!$A:$A,0),MATCH(Places!F$1,Hosts!$1:$1,0))</f>
        <v>0.77</v>
      </c>
      <c r="G3040" s="17" t="str">
        <f>INDEX(Hosts!$A:$O,MATCH(Places!$C3040,Hosts!$A:$A,0),MATCH(Places!G$1,Hosts!$1:$1,0))</f>
        <v>Yes</v>
      </c>
      <c r="H3040" s="17">
        <v>17</v>
      </c>
      <c r="I3040" s="17" t="str">
        <f>INDEX(Neighborhoods!$A:$C,MATCH(Places!$H3040,Neighborhoods!$A:$A,0),MATCH(Places!I$1,Neighborhoods!$1:$1,0))</f>
        <v>Manhattan</v>
      </c>
      <c r="J3040" s="17" t="str">
        <f>INDEX(Neighborhoods!$A:$C,MATCH(Places!$H3040,Neighborhoods!$A:$A,0),MATCH(Places!J$1,Neighborhoods!$1:$1,0))</f>
        <v>Hell's Kitchen</v>
      </c>
      <c r="K3040" s="17" t="s">
        <v>1</v>
      </c>
      <c r="L3040" s="17" t="str">
        <f t="shared" si="188"/>
        <v>Yes</v>
      </c>
      <c r="M3040" s="17">
        <v>2</v>
      </c>
      <c r="N3040" s="17" t="str" cm="1">
        <f t="array" ref="N3040">_xlfn.IFS(M3040&lt;=2,"Small",M3040&lt;=5,"Medium",M3040&gt;5,"Large")</f>
        <v>Small</v>
      </c>
      <c r="O3040" s="65">
        <v>124</v>
      </c>
      <c r="P3040" s="87">
        <f t="shared" si="189"/>
        <v>0.03</v>
      </c>
      <c r="Q3040" s="68">
        <v>5</v>
      </c>
      <c r="R3040" s="68" t="str" cm="1">
        <f t="array" ref="R3040">_xlfn.SWITCH(ROUND(Q3040,0),5,"Excellent",4,"Good",3,"Ok","Bad")</f>
        <v>Excellent</v>
      </c>
      <c r="S3040" s="17">
        <v>3</v>
      </c>
      <c r="T3040" s="17" t="str">
        <f t="shared" si="190"/>
        <v>No</v>
      </c>
      <c r="U3040" s="82">
        <v>43373</v>
      </c>
      <c r="V3040" s="82">
        <v>43877</v>
      </c>
      <c r="W3040" s="17">
        <v>356</v>
      </c>
      <c r="X3040" s="17" t="str">
        <f t="shared" si="191"/>
        <v>Active</v>
      </c>
      <c r="Y3040" s="17" t="s">
        <v>15615</v>
      </c>
      <c r="Z3040" s="17"/>
    </row>
    <row r="3041" spans="1:26" x14ac:dyDescent="0.25">
      <c r="A3041">
        <v>3040</v>
      </c>
      <c r="B3041" s="17" t="s">
        <v>2207</v>
      </c>
      <c r="C3041" s="17">
        <v>2864</v>
      </c>
      <c r="D3041" s="17" t="str">
        <f>INDEX(Hosts!$A:$O,MATCH(Places!$C3041,Hosts!$A:$A,0),MATCH(Places!D$1,Hosts!$1:$1,0))</f>
        <v>Within an hour</v>
      </c>
      <c r="E3041" s="87">
        <f>INDEX(Hosts!$A:$O,MATCH(Places!$C3041,Hosts!$A:$A,0),MATCH(Places!E$1,Hosts!$1:$1,0))</f>
        <v>1</v>
      </c>
      <c r="F3041" s="87">
        <f>INDEX(Hosts!$A:$O,MATCH(Places!$C3041,Hosts!$A:$A,0),MATCH(Places!F$1,Hosts!$1:$1,0))</f>
        <v>1</v>
      </c>
      <c r="G3041" s="17" t="str">
        <f>INDEX(Hosts!$A:$O,MATCH(Places!$C3041,Hosts!$A:$A,0),MATCH(Places!G$1,Hosts!$1:$1,0))</f>
        <v>Yes</v>
      </c>
      <c r="H3041" s="17">
        <v>10</v>
      </c>
      <c r="I3041" s="17" t="str">
        <f>INDEX(Neighborhoods!$A:$C,MATCH(Places!$H3041,Neighborhoods!$A:$A,0),MATCH(Places!I$1,Neighborhoods!$1:$1,0))</f>
        <v>Brooklyn</v>
      </c>
      <c r="J3041" s="17" t="str">
        <f>INDEX(Neighborhoods!$A:$C,MATCH(Places!$H3041,Neighborhoods!$A:$A,0),MATCH(Places!J$1,Neighborhoods!$1:$1,0))</f>
        <v>East Flatbush</v>
      </c>
      <c r="K3041" s="17" t="s">
        <v>1</v>
      </c>
      <c r="L3041" s="17" t="str">
        <f t="shared" si="188"/>
        <v>Yes</v>
      </c>
      <c r="M3041" s="17">
        <v>2</v>
      </c>
      <c r="N3041" s="17" t="str" cm="1">
        <f t="array" ref="N3041">_xlfn.IFS(M3041&lt;=2,"Small",M3041&lt;=5,"Medium",M3041&gt;5,"Large")</f>
        <v>Small</v>
      </c>
      <c r="O3041" s="65">
        <v>72</v>
      </c>
      <c r="P3041" s="87">
        <f t="shared" si="189"/>
        <v>0.03</v>
      </c>
      <c r="Q3041" s="68">
        <v>4.3600000000000003</v>
      </c>
      <c r="R3041" s="68" t="str" cm="1">
        <f t="array" ref="R3041">_xlfn.SWITCH(ROUND(Q3041,0),5,"Excellent",4,"Good",3,"Ok","Bad")</f>
        <v>Good</v>
      </c>
      <c r="S3041" s="17">
        <v>11</v>
      </c>
      <c r="T3041" s="17" t="str">
        <f t="shared" si="190"/>
        <v>No</v>
      </c>
      <c r="U3041" s="82">
        <v>43018</v>
      </c>
      <c r="V3041" s="82">
        <v>43809</v>
      </c>
      <c r="W3041" s="17">
        <v>87</v>
      </c>
      <c r="X3041" s="17" t="str">
        <f t="shared" si="191"/>
        <v>Active</v>
      </c>
      <c r="Y3041" s="17" t="s">
        <v>15616</v>
      </c>
      <c r="Z3041" s="17"/>
    </row>
    <row r="3042" spans="1:26" x14ac:dyDescent="0.25">
      <c r="A3042">
        <v>3041</v>
      </c>
      <c r="B3042" s="17" t="s">
        <v>2208</v>
      </c>
      <c r="C3042" s="17">
        <v>2083</v>
      </c>
      <c r="D3042" s="17" t="str">
        <f>INDEX(Hosts!$A:$O,MATCH(Places!$C3042,Hosts!$A:$A,0),MATCH(Places!D$1,Hosts!$1:$1,0))</f>
        <v>A few days or more</v>
      </c>
      <c r="E3042" s="87">
        <f>INDEX(Hosts!$A:$O,MATCH(Places!$C3042,Hosts!$A:$A,0),MATCH(Places!E$1,Hosts!$1:$1,0))</f>
        <v>0</v>
      </c>
      <c r="F3042" s="87">
        <f>INDEX(Hosts!$A:$O,MATCH(Places!$C3042,Hosts!$A:$A,0),MATCH(Places!F$1,Hosts!$1:$1,0))</f>
        <v>0.4</v>
      </c>
      <c r="G3042" s="17" t="str">
        <f>INDEX(Hosts!$A:$O,MATCH(Places!$C3042,Hosts!$A:$A,0),MATCH(Places!G$1,Hosts!$1:$1,0))</f>
        <v>No</v>
      </c>
      <c r="H3042" s="17">
        <v>22</v>
      </c>
      <c r="I3042" s="17" t="str">
        <f>INDEX(Neighborhoods!$A:$C,MATCH(Places!$H3042,Neighborhoods!$A:$A,0),MATCH(Places!I$1,Neighborhoods!$1:$1,0))</f>
        <v>Queens</v>
      </c>
      <c r="J3042" s="17" t="str">
        <f>INDEX(Neighborhoods!$A:$C,MATCH(Places!$H3042,Neighborhoods!$A:$A,0),MATCH(Places!J$1,Neighborhoods!$1:$1,0))</f>
        <v>Flushing</v>
      </c>
      <c r="K3042" s="17" t="s">
        <v>1</v>
      </c>
      <c r="L3042" s="17" t="str">
        <f t="shared" si="188"/>
        <v>Yes</v>
      </c>
      <c r="M3042" s="17">
        <v>2</v>
      </c>
      <c r="N3042" s="17" t="str" cm="1">
        <f t="array" ref="N3042">_xlfn.IFS(M3042&lt;=2,"Small",M3042&lt;=5,"Medium",M3042&gt;5,"Large")</f>
        <v>Small</v>
      </c>
      <c r="O3042" s="65">
        <v>131</v>
      </c>
      <c r="P3042" s="87">
        <f t="shared" si="189"/>
        <v>0.03</v>
      </c>
      <c r="Q3042" s="68">
        <v>4</v>
      </c>
      <c r="R3042" s="68" t="str" cm="1">
        <f t="array" ref="R3042">_xlfn.SWITCH(ROUND(Q3042,0),5,"Excellent",4,"Good",3,"Ok","Bad")</f>
        <v>Good</v>
      </c>
      <c r="S3042" s="17">
        <v>4</v>
      </c>
      <c r="T3042" s="17" t="str">
        <f t="shared" si="190"/>
        <v>No</v>
      </c>
      <c r="U3042" s="82">
        <v>43051</v>
      </c>
      <c r="V3042" s="82">
        <v>43238</v>
      </c>
      <c r="W3042" s="17">
        <v>180</v>
      </c>
      <c r="X3042" s="17" t="str">
        <f t="shared" si="191"/>
        <v>Active</v>
      </c>
      <c r="Y3042" s="17" t="s">
        <v>15615</v>
      </c>
      <c r="Z3042" s="17"/>
    </row>
    <row r="3043" spans="1:26" x14ac:dyDescent="0.25">
      <c r="A3043">
        <v>3042</v>
      </c>
      <c r="B3043" s="17" t="s">
        <v>2209</v>
      </c>
      <c r="C3043" s="17">
        <v>578</v>
      </c>
      <c r="D3043" s="17" t="str">
        <f>INDEX(Hosts!$A:$O,MATCH(Places!$C3043,Hosts!$A:$A,0),MATCH(Places!D$1,Hosts!$1:$1,0))</f>
        <v>Within an hour</v>
      </c>
      <c r="E3043" s="87">
        <f>INDEX(Hosts!$A:$O,MATCH(Places!$C3043,Hosts!$A:$A,0),MATCH(Places!E$1,Hosts!$1:$1,0))</f>
        <v>1</v>
      </c>
      <c r="F3043" s="87">
        <f>INDEX(Hosts!$A:$O,MATCH(Places!$C3043,Hosts!$A:$A,0),MATCH(Places!F$1,Hosts!$1:$1,0))</f>
        <v>0.43</v>
      </c>
      <c r="G3043" s="17" t="str">
        <f>INDEX(Hosts!$A:$O,MATCH(Places!$C3043,Hosts!$A:$A,0),MATCH(Places!G$1,Hosts!$1:$1,0))</f>
        <v>No</v>
      </c>
      <c r="H3043" s="17">
        <v>8</v>
      </c>
      <c r="I3043" s="17" t="str">
        <f>INDEX(Neighborhoods!$A:$C,MATCH(Places!$H3043,Neighborhoods!$A:$A,0),MATCH(Places!I$1,Neighborhoods!$1:$1,0))</f>
        <v>Brooklyn</v>
      </c>
      <c r="J3043" s="17" t="str">
        <f>INDEX(Neighborhoods!$A:$C,MATCH(Places!$H3043,Neighborhoods!$A:$A,0),MATCH(Places!J$1,Neighborhoods!$1:$1,0))</f>
        <v>Bushwick</v>
      </c>
      <c r="K3043" s="17" t="s">
        <v>1</v>
      </c>
      <c r="L3043" s="17" t="str">
        <f t="shared" si="188"/>
        <v>Yes</v>
      </c>
      <c r="M3043" s="17">
        <v>2</v>
      </c>
      <c r="N3043" s="17" t="str" cm="1">
        <f t="array" ref="N3043">_xlfn.IFS(M3043&lt;=2,"Small",M3043&lt;=5,"Medium",M3043&gt;5,"Large")</f>
        <v>Small</v>
      </c>
      <c r="O3043" s="65">
        <v>75</v>
      </c>
      <c r="P3043" s="87">
        <f t="shared" si="189"/>
        <v>0.03</v>
      </c>
      <c r="Q3043" s="68">
        <v>4.67</v>
      </c>
      <c r="R3043" s="68" t="str" cm="1">
        <f t="array" ref="R3043">_xlfn.SWITCH(ROUND(Q3043,0),5,"Excellent",4,"Good",3,"Ok","Bad")</f>
        <v>Excellent</v>
      </c>
      <c r="S3043" s="17">
        <v>3</v>
      </c>
      <c r="T3043" s="17" t="str">
        <f t="shared" si="190"/>
        <v>No</v>
      </c>
      <c r="U3043" s="82">
        <v>43018</v>
      </c>
      <c r="V3043" s="82">
        <v>43467</v>
      </c>
      <c r="W3043" s="17">
        <v>319</v>
      </c>
      <c r="X3043" s="17" t="str">
        <f t="shared" si="191"/>
        <v>Active</v>
      </c>
      <c r="Y3043" s="17" t="s">
        <v>15615</v>
      </c>
      <c r="Z3043" s="17"/>
    </row>
    <row r="3044" spans="1:26" x14ac:dyDescent="0.25">
      <c r="A3044">
        <v>3043</v>
      </c>
      <c r="B3044" s="17" t="s">
        <v>2210</v>
      </c>
      <c r="C3044" s="17">
        <v>2864</v>
      </c>
      <c r="D3044" s="17" t="str">
        <f>INDEX(Hosts!$A:$O,MATCH(Places!$C3044,Hosts!$A:$A,0),MATCH(Places!D$1,Hosts!$1:$1,0))</f>
        <v>Within an hour</v>
      </c>
      <c r="E3044" s="87">
        <f>INDEX(Hosts!$A:$O,MATCH(Places!$C3044,Hosts!$A:$A,0),MATCH(Places!E$1,Hosts!$1:$1,0))</f>
        <v>1</v>
      </c>
      <c r="F3044" s="87">
        <f>INDEX(Hosts!$A:$O,MATCH(Places!$C3044,Hosts!$A:$A,0),MATCH(Places!F$1,Hosts!$1:$1,0))</f>
        <v>1</v>
      </c>
      <c r="G3044" s="17" t="str">
        <f>INDEX(Hosts!$A:$O,MATCH(Places!$C3044,Hosts!$A:$A,0),MATCH(Places!G$1,Hosts!$1:$1,0))</f>
        <v>Yes</v>
      </c>
      <c r="H3044" s="17">
        <v>10</v>
      </c>
      <c r="I3044" s="17" t="str">
        <f>INDEX(Neighborhoods!$A:$C,MATCH(Places!$H3044,Neighborhoods!$A:$A,0),MATCH(Places!I$1,Neighborhoods!$1:$1,0))</f>
        <v>Brooklyn</v>
      </c>
      <c r="J3044" s="17" t="str">
        <f>INDEX(Neighborhoods!$A:$C,MATCH(Places!$H3044,Neighborhoods!$A:$A,0),MATCH(Places!J$1,Neighborhoods!$1:$1,0))</f>
        <v>East Flatbush</v>
      </c>
      <c r="K3044" s="17" t="s">
        <v>1</v>
      </c>
      <c r="L3044" s="17" t="str">
        <f t="shared" si="188"/>
        <v>Yes</v>
      </c>
      <c r="M3044" s="17">
        <v>2</v>
      </c>
      <c r="N3044" s="17" t="str" cm="1">
        <f t="array" ref="N3044">_xlfn.IFS(M3044&lt;=2,"Small",M3044&lt;=5,"Medium",M3044&gt;5,"Large")</f>
        <v>Small</v>
      </c>
      <c r="O3044" s="65">
        <v>72</v>
      </c>
      <c r="P3044" s="87">
        <f t="shared" si="189"/>
        <v>0.03</v>
      </c>
      <c r="Q3044" s="68">
        <v>4.83</v>
      </c>
      <c r="R3044" s="68" t="str" cm="1">
        <f t="array" ref="R3044">_xlfn.SWITCH(ROUND(Q3044,0),5,"Excellent",4,"Good",3,"Ok","Bad")</f>
        <v>Excellent</v>
      </c>
      <c r="S3044" s="17">
        <v>6</v>
      </c>
      <c r="T3044" s="17" t="str">
        <f t="shared" si="190"/>
        <v>No</v>
      </c>
      <c r="U3044" s="82">
        <v>43037</v>
      </c>
      <c r="V3044" s="82">
        <v>43877</v>
      </c>
      <c r="W3044" s="17">
        <v>90</v>
      </c>
      <c r="X3044" s="17" t="str">
        <f t="shared" si="191"/>
        <v>Active</v>
      </c>
      <c r="Y3044" s="17" t="s">
        <v>15616</v>
      </c>
      <c r="Z3044" s="17"/>
    </row>
    <row r="3045" spans="1:26" x14ac:dyDescent="0.25">
      <c r="A3045">
        <v>3044</v>
      </c>
      <c r="B3045" s="17" t="s">
        <v>2211</v>
      </c>
      <c r="C3045" s="17">
        <v>2864</v>
      </c>
      <c r="D3045" s="17" t="str">
        <f>INDEX(Hosts!$A:$O,MATCH(Places!$C3045,Hosts!$A:$A,0),MATCH(Places!D$1,Hosts!$1:$1,0))</f>
        <v>Within an hour</v>
      </c>
      <c r="E3045" s="87">
        <f>INDEX(Hosts!$A:$O,MATCH(Places!$C3045,Hosts!$A:$A,0),MATCH(Places!E$1,Hosts!$1:$1,0))</f>
        <v>1</v>
      </c>
      <c r="F3045" s="87">
        <f>INDEX(Hosts!$A:$O,MATCH(Places!$C3045,Hosts!$A:$A,0),MATCH(Places!F$1,Hosts!$1:$1,0))</f>
        <v>1</v>
      </c>
      <c r="G3045" s="17" t="str">
        <f>INDEX(Hosts!$A:$O,MATCH(Places!$C3045,Hosts!$A:$A,0),MATCH(Places!G$1,Hosts!$1:$1,0))</f>
        <v>Yes</v>
      </c>
      <c r="H3045" s="17">
        <v>10</v>
      </c>
      <c r="I3045" s="17" t="str">
        <f>INDEX(Neighborhoods!$A:$C,MATCH(Places!$H3045,Neighborhoods!$A:$A,0),MATCH(Places!I$1,Neighborhoods!$1:$1,0))</f>
        <v>Brooklyn</v>
      </c>
      <c r="J3045" s="17" t="str">
        <f>INDEX(Neighborhoods!$A:$C,MATCH(Places!$H3045,Neighborhoods!$A:$A,0),MATCH(Places!J$1,Neighborhoods!$1:$1,0))</f>
        <v>East Flatbush</v>
      </c>
      <c r="K3045" s="17" t="s">
        <v>1</v>
      </c>
      <c r="L3045" s="17" t="str">
        <f t="shared" si="188"/>
        <v>Yes</v>
      </c>
      <c r="M3045" s="17">
        <v>1</v>
      </c>
      <c r="N3045" s="17" t="str" cm="1">
        <f t="array" ref="N3045">_xlfn.IFS(M3045&lt;=2,"Small",M3045&lt;=5,"Medium",M3045&gt;5,"Large")</f>
        <v>Small</v>
      </c>
      <c r="O3045" s="65">
        <v>64</v>
      </c>
      <c r="P3045" s="87">
        <f t="shared" si="189"/>
        <v>0.03</v>
      </c>
      <c r="Q3045" s="68">
        <v>4.8499999999999996</v>
      </c>
      <c r="R3045" s="68" t="str" cm="1">
        <f t="array" ref="R3045">_xlfn.SWITCH(ROUND(Q3045,0),5,"Excellent",4,"Good",3,"Ok","Bad")</f>
        <v>Excellent</v>
      </c>
      <c r="S3045" s="17">
        <v>13</v>
      </c>
      <c r="T3045" s="17" t="str">
        <f t="shared" si="190"/>
        <v>No</v>
      </c>
      <c r="U3045" s="82">
        <v>43018</v>
      </c>
      <c r="V3045" s="82">
        <v>43862</v>
      </c>
      <c r="W3045" s="17">
        <v>76</v>
      </c>
      <c r="X3045" s="17" t="str">
        <f t="shared" si="191"/>
        <v>Active</v>
      </c>
      <c r="Y3045" s="17" t="s">
        <v>15616</v>
      </c>
      <c r="Z3045" s="17"/>
    </row>
    <row r="3046" spans="1:26" x14ac:dyDescent="0.25">
      <c r="A3046">
        <v>3045</v>
      </c>
      <c r="B3046" s="17" t="s">
        <v>14107</v>
      </c>
      <c r="C3046" s="17">
        <v>3163</v>
      </c>
      <c r="D3046" s="17" t="str">
        <f>INDEX(Hosts!$A:$O,MATCH(Places!$C3046,Hosts!$A:$A,0),MATCH(Places!D$1,Hosts!$1:$1,0))</f>
        <v>Within an hour</v>
      </c>
      <c r="E3046" s="87">
        <f>INDEX(Hosts!$A:$O,MATCH(Places!$C3046,Hosts!$A:$A,0),MATCH(Places!E$1,Hosts!$1:$1,0))</f>
        <v>1</v>
      </c>
      <c r="F3046" s="87">
        <f>INDEX(Hosts!$A:$O,MATCH(Places!$C3046,Hosts!$A:$A,0),MATCH(Places!F$1,Hosts!$1:$1,0))</f>
        <v>0.98</v>
      </c>
      <c r="G3046" s="17" t="str">
        <f>INDEX(Hosts!$A:$O,MATCH(Places!$C3046,Hosts!$A:$A,0),MATCH(Places!G$1,Hosts!$1:$1,0))</f>
        <v>No</v>
      </c>
      <c r="H3046" s="17">
        <v>9</v>
      </c>
      <c r="I3046" s="17" t="str">
        <f>INDEX(Neighborhoods!$A:$C,MATCH(Places!$H3046,Neighborhoods!$A:$A,0),MATCH(Places!I$1,Neighborhoods!$1:$1,0))</f>
        <v>Brooklyn</v>
      </c>
      <c r="J3046" s="17" t="str">
        <f>INDEX(Neighborhoods!$A:$C,MATCH(Places!$H3046,Neighborhoods!$A:$A,0),MATCH(Places!J$1,Neighborhoods!$1:$1,0))</f>
        <v>Crown Heights</v>
      </c>
      <c r="K3046" s="17" t="s">
        <v>11822</v>
      </c>
      <c r="L3046" s="17" t="str">
        <f t="shared" si="188"/>
        <v>No</v>
      </c>
      <c r="M3046" s="17">
        <v>2</v>
      </c>
      <c r="N3046" s="17" t="str" cm="1">
        <f t="array" ref="N3046">_xlfn.IFS(M3046&lt;=2,"Small",M3046&lt;=5,"Medium",M3046&gt;5,"Large")</f>
        <v>Small</v>
      </c>
      <c r="O3046" s="65">
        <v>100</v>
      </c>
      <c r="P3046" s="87">
        <f t="shared" si="189"/>
        <v>0.03</v>
      </c>
      <c r="Q3046" s="68">
        <v>4.91</v>
      </c>
      <c r="R3046" s="68" t="str" cm="1">
        <f t="array" ref="R3046">_xlfn.SWITCH(ROUND(Q3046,0),5,"Excellent",4,"Good",3,"Ok","Bad")</f>
        <v>Excellent</v>
      </c>
      <c r="S3046" s="17">
        <v>55</v>
      </c>
      <c r="T3046" s="17" t="str">
        <f t="shared" si="190"/>
        <v>No</v>
      </c>
      <c r="U3046" s="82">
        <v>43076</v>
      </c>
      <c r="V3046" s="82">
        <v>43829</v>
      </c>
      <c r="W3046" s="17">
        <v>44</v>
      </c>
      <c r="X3046" s="17" t="str">
        <f t="shared" si="191"/>
        <v>Active</v>
      </c>
      <c r="Y3046" s="17" t="s">
        <v>15616</v>
      </c>
      <c r="Z3046" s="17"/>
    </row>
    <row r="3047" spans="1:26" x14ac:dyDescent="0.25">
      <c r="A3047">
        <v>3046</v>
      </c>
      <c r="B3047" s="17" t="s">
        <v>2212</v>
      </c>
      <c r="C3047" s="17">
        <v>3366</v>
      </c>
      <c r="D3047" s="17" t="str">
        <f>INDEX(Hosts!$A:$O,MATCH(Places!$C3047,Hosts!$A:$A,0),MATCH(Places!D$1,Hosts!$1:$1,0))</f>
        <v>Within an hour</v>
      </c>
      <c r="E3047" s="87">
        <f>INDEX(Hosts!$A:$O,MATCH(Places!$C3047,Hosts!$A:$A,0),MATCH(Places!E$1,Hosts!$1:$1,0))</f>
        <v>1</v>
      </c>
      <c r="F3047" s="87">
        <f>INDEX(Hosts!$A:$O,MATCH(Places!$C3047,Hosts!$A:$A,0),MATCH(Places!F$1,Hosts!$1:$1,0))</f>
        <v>1</v>
      </c>
      <c r="G3047" s="17" t="str">
        <f>INDEX(Hosts!$A:$O,MATCH(Places!$C3047,Hosts!$A:$A,0),MATCH(Places!G$1,Hosts!$1:$1,0))</f>
        <v>Yes</v>
      </c>
      <c r="H3047" s="17">
        <v>12</v>
      </c>
      <c r="I3047" s="17" t="str">
        <f>INDEX(Neighborhoods!$A:$C,MATCH(Places!$H3047,Neighborhoods!$A:$A,0),MATCH(Places!I$1,Neighborhoods!$1:$1,0))</f>
        <v>Brooklyn</v>
      </c>
      <c r="J3047" s="17" t="str">
        <f>INDEX(Neighborhoods!$A:$C,MATCH(Places!$H3047,Neighborhoods!$A:$A,0),MATCH(Places!J$1,Neighborhoods!$1:$1,0))</f>
        <v>Williamsburg</v>
      </c>
      <c r="K3047" s="17" t="s">
        <v>1</v>
      </c>
      <c r="L3047" s="17" t="str">
        <f t="shared" si="188"/>
        <v>Yes</v>
      </c>
      <c r="M3047" s="17">
        <v>4</v>
      </c>
      <c r="N3047" s="17" t="str" cm="1">
        <f t="array" ref="N3047">_xlfn.IFS(M3047&lt;=2,"Small",M3047&lt;=5,"Medium",M3047&gt;5,"Large")</f>
        <v>Medium</v>
      </c>
      <c r="O3047" s="65">
        <v>110</v>
      </c>
      <c r="P3047" s="87">
        <f t="shared" si="189"/>
        <v>0.03</v>
      </c>
      <c r="Q3047" s="68">
        <v>4.71</v>
      </c>
      <c r="R3047" s="68" t="str" cm="1">
        <f t="array" ref="R3047">_xlfn.SWITCH(ROUND(Q3047,0),5,"Excellent",4,"Good",3,"Ok","Bad")</f>
        <v>Excellent</v>
      </c>
      <c r="S3047" s="17">
        <v>24</v>
      </c>
      <c r="T3047" s="17" t="str">
        <f t="shared" si="190"/>
        <v>No</v>
      </c>
      <c r="U3047" s="82">
        <v>43010</v>
      </c>
      <c r="V3047" s="82">
        <v>43279</v>
      </c>
      <c r="W3047" s="17">
        <v>365</v>
      </c>
      <c r="X3047" s="17" t="str">
        <f t="shared" si="191"/>
        <v>Active</v>
      </c>
      <c r="Y3047" s="17" t="s">
        <v>15616</v>
      </c>
      <c r="Z3047" s="17"/>
    </row>
    <row r="3048" spans="1:26" x14ac:dyDescent="0.25">
      <c r="A3048">
        <v>3047</v>
      </c>
      <c r="B3048" s="17" t="s">
        <v>2213</v>
      </c>
      <c r="C3048" s="17">
        <v>3366</v>
      </c>
      <c r="D3048" s="17" t="str">
        <f>INDEX(Hosts!$A:$O,MATCH(Places!$C3048,Hosts!$A:$A,0),MATCH(Places!D$1,Hosts!$1:$1,0))</f>
        <v>Within an hour</v>
      </c>
      <c r="E3048" s="87">
        <f>INDEX(Hosts!$A:$O,MATCH(Places!$C3048,Hosts!$A:$A,0),MATCH(Places!E$1,Hosts!$1:$1,0))</f>
        <v>1</v>
      </c>
      <c r="F3048" s="87">
        <f>INDEX(Hosts!$A:$O,MATCH(Places!$C3048,Hosts!$A:$A,0),MATCH(Places!F$1,Hosts!$1:$1,0))</f>
        <v>1</v>
      </c>
      <c r="G3048" s="17" t="str">
        <f>INDEX(Hosts!$A:$O,MATCH(Places!$C3048,Hosts!$A:$A,0),MATCH(Places!G$1,Hosts!$1:$1,0))</f>
        <v>Yes</v>
      </c>
      <c r="H3048" s="17">
        <v>12</v>
      </c>
      <c r="I3048" s="17" t="str">
        <f>INDEX(Neighborhoods!$A:$C,MATCH(Places!$H3048,Neighborhoods!$A:$A,0),MATCH(Places!I$1,Neighborhoods!$1:$1,0))</f>
        <v>Brooklyn</v>
      </c>
      <c r="J3048" s="17" t="str">
        <f>INDEX(Neighborhoods!$A:$C,MATCH(Places!$H3048,Neighborhoods!$A:$A,0),MATCH(Places!J$1,Neighborhoods!$1:$1,0))</f>
        <v>Williamsburg</v>
      </c>
      <c r="K3048" s="17" t="s">
        <v>1</v>
      </c>
      <c r="L3048" s="17" t="str">
        <f t="shared" si="188"/>
        <v>Yes</v>
      </c>
      <c r="M3048" s="17">
        <v>1</v>
      </c>
      <c r="N3048" s="17" t="str" cm="1">
        <f t="array" ref="N3048">_xlfn.IFS(M3048&lt;=2,"Small",M3048&lt;=5,"Medium",M3048&gt;5,"Large")</f>
        <v>Small</v>
      </c>
      <c r="O3048" s="65">
        <v>90</v>
      </c>
      <c r="P3048" s="87">
        <f t="shared" si="189"/>
        <v>0.03</v>
      </c>
      <c r="Q3048" s="68">
        <v>4.5</v>
      </c>
      <c r="R3048" s="68" t="str" cm="1">
        <f t="array" ref="R3048">_xlfn.SWITCH(ROUND(Q3048,0),5,"Excellent",4,"Good",3,"Ok","Bad")</f>
        <v>Excellent</v>
      </c>
      <c r="S3048" s="17">
        <v>16</v>
      </c>
      <c r="T3048" s="17" t="str">
        <f t="shared" si="190"/>
        <v>No</v>
      </c>
      <c r="U3048" s="82">
        <v>43003</v>
      </c>
      <c r="V3048" s="82">
        <v>43738</v>
      </c>
      <c r="W3048" s="17">
        <v>365</v>
      </c>
      <c r="X3048" s="17" t="str">
        <f t="shared" si="191"/>
        <v>Active</v>
      </c>
      <c r="Y3048" s="17" t="s">
        <v>15616</v>
      </c>
      <c r="Z3048" s="17"/>
    </row>
    <row r="3049" spans="1:26" x14ac:dyDescent="0.25">
      <c r="A3049">
        <v>3048</v>
      </c>
      <c r="B3049" s="17" t="s">
        <v>2214</v>
      </c>
      <c r="C3049" s="17">
        <v>3025</v>
      </c>
      <c r="D3049" s="17" t="str">
        <f>INDEX(Hosts!$A:$O,MATCH(Places!$C3049,Hosts!$A:$A,0),MATCH(Places!D$1,Hosts!$1:$1,0))</f>
        <v>Within a day</v>
      </c>
      <c r="E3049" s="87">
        <f>INDEX(Hosts!$A:$O,MATCH(Places!$C3049,Hosts!$A:$A,0),MATCH(Places!E$1,Hosts!$1:$1,0))</f>
        <v>0.67</v>
      </c>
      <c r="F3049" s="87">
        <f>INDEX(Hosts!$A:$O,MATCH(Places!$C3049,Hosts!$A:$A,0),MATCH(Places!F$1,Hosts!$1:$1,0))</f>
        <v>1</v>
      </c>
      <c r="G3049" s="17" t="str">
        <f>INDEX(Hosts!$A:$O,MATCH(Places!$C3049,Hosts!$A:$A,0),MATCH(Places!G$1,Hosts!$1:$1,0))</f>
        <v>No</v>
      </c>
      <c r="H3049" s="17">
        <v>7</v>
      </c>
      <c r="I3049" s="17" t="str">
        <f>INDEX(Neighborhoods!$A:$C,MATCH(Places!$H3049,Neighborhoods!$A:$A,0),MATCH(Places!I$1,Neighborhoods!$1:$1,0))</f>
        <v>Brooklyn</v>
      </c>
      <c r="J3049" s="17" t="str">
        <f>INDEX(Neighborhoods!$A:$C,MATCH(Places!$H3049,Neighborhoods!$A:$A,0),MATCH(Places!J$1,Neighborhoods!$1:$1,0))</f>
        <v>Bedford-Stuyvesant</v>
      </c>
      <c r="K3049" s="17" t="s">
        <v>1</v>
      </c>
      <c r="L3049" s="17" t="str">
        <f t="shared" si="188"/>
        <v>Yes</v>
      </c>
      <c r="M3049" s="17">
        <v>1</v>
      </c>
      <c r="N3049" s="17" t="str" cm="1">
        <f t="array" ref="N3049">_xlfn.IFS(M3049&lt;=2,"Small",M3049&lt;=5,"Medium",M3049&gt;5,"Large")</f>
        <v>Small</v>
      </c>
      <c r="O3049" s="65">
        <v>40</v>
      </c>
      <c r="P3049" s="87">
        <f t="shared" si="189"/>
        <v>0.03</v>
      </c>
      <c r="Q3049" s="68">
        <v>4.83</v>
      </c>
      <c r="R3049" s="68" t="str" cm="1">
        <f t="array" ref="R3049">_xlfn.SWITCH(ROUND(Q3049,0),5,"Excellent",4,"Good",3,"Ok","Bad")</f>
        <v>Excellent</v>
      </c>
      <c r="S3049" s="17">
        <v>6</v>
      </c>
      <c r="T3049" s="17" t="str">
        <f t="shared" si="190"/>
        <v>No</v>
      </c>
      <c r="U3049" s="82">
        <v>43001</v>
      </c>
      <c r="V3049" s="82">
        <v>43829</v>
      </c>
      <c r="W3049" s="17">
        <v>0</v>
      </c>
      <c r="X3049" s="17" t="str">
        <f t="shared" si="191"/>
        <v>Inactive</v>
      </c>
      <c r="Y3049" s="17" t="s">
        <v>15615</v>
      </c>
      <c r="Z3049" s="17"/>
    </row>
    <row r="3050" spans="1:26" x14ac:dyDescent="0.25">
      <c r="A3050">
        <v>3049</v>
      </c>
      <c r="B3050" s="17" t="s">
        <v>14423</v>
      </c>
      <c r="C3050" s="17">
        <v>368</v>
      </c>
      <c r="D3050" s="17" t="str">
        <f>INDEX(Hosts!$A:$O,MATCH(Places!$C3050,Hosts!$A:$A,0),MATCH(Places!D$1,Hosts!$1:$1,0))</f>
        <v>Within a day</v>
      </c>
      <c r="E3050" s="87">
        <f>INDEX(Hosts!$A:$O,MATCH(Places!$C3050,Hosts!$A:$A,0),MATCH(Places!E$1,Hosts!$1:$1,0))</f>
        <v>0.5</v>
      </c>
      <c r="F3050" s="87">
        <f>INDEX(Hosts!$A:$O,MATCH(Places!$C3050,Hosts!$A:$A,0),MATCH(Places!F$1,Hosts!$1:$1,0))</f>
        <v>0.97</v>
      </c>
      <c r="G3050" s="17" t="str">
        <f>INDEX(Hosts!$A:$O,MATCH(Places!$C3050,Hosts!$A:$A,0),MATCH(Places!G$1,Hosts!$1:$1,0))</f>
        <v>Yes</v>
      </c>
      <c r="H3050" s="17">
        <v>8</v>
      </c>
      <c r="I3050" s="17" t="str">
        <f>INDEX(Neighborhoods!$A:$C,MATCH(Places!$H3050,Neighborhoods!$A:$A,0),MATCH(Places!I$1,Neighborhoods!$1:$1,0))</f>
        <v>Brooklyn</v>
      </c>
      <c r="J3050" s="17" t="str">
        <f>INDEX(Neighborhoods!$A:$C,MATCH(Places!$H3050,Neighborhoods!$A:$A,0),MATCH(Places!J$1,Neighborhoods!$1:$1,0))</f>
        <v>Bushwick</v>
      </c>
      <c r="K3050" s="17" t="s">
        <v>1</v>
      </c>
      <c r="L3050" s="17" t="str">
        <f t="shared" si="188"/>
        <v>Yes</v>
      </c>
      <c r="M3050" s="17">
        <v>2</v>
      </c>
      <c r="N3050" s="17" t="str" cm="1">
        <f t="array" ref="N3050">_xlfn.IFS(M3050&lt;=2,"Small",M3050&lt;=5,"Medium",M3050&gt;5,"Large")</f>
        <v>Small</v>
      </c>
      <c r="O3050" s="65">
        <v>70</v>
      </c>
      <c r="P3050" s="87">
        <f t="shared" si="189"/>
        <v>0.03</v>
      </c>
      <c r="Q3050" s="68">
        <v>4.84</v>
      </c>
      <c r="R3050" s="68" t="str" cm="1">
        <f t="array" ref="R3050">_xlfn.SWITCH(ROUND(Q3050,0),5,"Excellent",4,"Good",3,"Ok","Bad")</f>
        <v>Excellent</v>
      </c>
      <c r="S3050" s="17">
        <v>104</v>
      </c>
      <c r="T3050" s="17" t="str">
        <f t="shared" si="190"/>
        <v>Yes</v>
      </c>
      <c r="U3050" s="82">
        <v>43089</v>
      </c>
      <c r="V3050" s="82">
        <v>43922</v>
      </c>
      <c r="W3050" s="17">
        <v>322</v>
      </c>
      <c r="X3050" s="17" t="str">
        <f t="shared" si="191"/>
        <v>Active</v>
      </c>
      <c r="Y3050" s="17" t="s">
        <v>15616</v>
      </c>
      <c r="Z3050" s="17"/>
    </row>
    <row r="3051" spans="1:26" x14ac:dyDescent="0.25">
      <c r="A3051">
        <v>3050</v>
      </c>
      <c r="B3051" s="17" t="s">
        <v>13315</v>
      </c>
      <c r="C3051" s="17">
        <v>3367</v>
      </c>
      <c r="D3051" s="17" t="str">
        <f>INDEX(Hosts!$A:$O,MATCH(Places!$C3051,Hosts!$A:$A,0),MATCH(Places!D$1,Hosts!$1:$1,0))</f>
        <v>Within a few hours</v>
      </c>
      <c r="E3051" s="87">
        <f>INDEX(Hosts!$A:$O,MATCH(Places!$C3051,Hosts!$A:$A,0),MATCH(Places!E$1,Hosts!$1:$1,0))</f>
        <v>1</v>
      </c>
      <c r="F3051" s="87">
        <f>INDEX(Hosts!$A:$O,MATCH(Places!$C3051,Hosts!$A:$A,0),MATCH(Places!F$1,Hosts!$1:$1,0))</f>
        <v>1</v>
      </c>
      <c r="G3051" s="17" t="str">
        <f>INDEX(Hosts!$A:$O,MATCH(Places!$C3051,Hosts!$A:$A,0),MATCH(Places!G$1,Hosts!$1:$1,0))</f>
        <v>Yes</v>
      </c>
      <c r="H3051" s="17">
        <v>20</v>
      </c>
      <c r="I3051" s="17" t="str">
        <f>INDEX(Neighborhoods!$A:$C,MATCH(Places!$H3051,Neighborhoods!$A:$A,0),MATCH(Places!I$1,Neighborhoods!$1:$1,0))</f>
        <v>Manhattan</v>
      </c>
      <c r="J3051" s="17" t="str">
        <f>INDEX(Neighborhoods!$A:$C,MATCH(Places!$H3051,Neighborhoods!$A:$A,0),MATCH(Places!J$1,Neighborhoods!$1:$1,0))</f>
        <v>Upper West Side</v>
      </c>
      <c r="K3051" s="17" t="s">
        <v>1</v>
      </c>
      <c r="L3051" s="17" t="str">
        <f t="shared" si="188"/>
        <v>Yes</v>
      </c>
      <c r="M3051" s="17">
        <v>2</v>
      </c>
      <c r="N3051" s="17" t="str" cm="1">
        <f t="array" ref="N3051">_xlfn.IFS(M3051&lt;=2,"Small",M3051&lt;=5,"Medium",M3051&gt;5,"Large")</f>
        <v>Small</v>
      </c>
      <c r="O3051" s="65">
        <v>109</v>
      </c>
      <c r="P3051" s="87">
        <f t="shared" si="189"/>
        <v>0.03</v>
      </c>
      <c r="Q3051" s="68">
        <v>5</v>
      </c>
      <c r="R3051" s="68" t="str" cm="1">
        <f t="array" ref="R3051">_xlfn.SWITCH(ROUND(Q3051,0),5,"Excellent",4,"Good",3,"Ok","Bad")</f>
        <v>Excellent</v>
      </c>
      <c r="S3051" s="17">
        <v>13</v>
      </c>
      <c r="T3051" s="17" t="str">
        <f t="shared" si="190"/>
        <v>No</v>
      </c>
      <c r="U3051" s="82">
        <v>43363</v>
      </c>
      <c r="V3051" s="82">
        <v>43811</v>
      </c>
      <c r="W3051" s="17">
        <v>365</v>
      </c>
      <c r="X3051" s="17" t="str">
        <f t="shared" si="191"/>
        <v>Active</v>
      </c>
      <c r="Y3051" s="17" t="s">
        <v>15616</v>
      </c>
      <c r="Z3051" s="17"/>
    </row>
    <row r="3052" spans="1:26" x14ac:dyDescent="0.25">
      <c r="A3052">
        <v>3051</v>
      </c>
      <c r="B3052" s="17" t="s">
        <v>2215</v>
      </c>
      <c r="C3052" s="17">
        <v>2590</v>
      </c>
      <c r="D3052" s="17" t="str">
        <f>INDEX(Hosts!$A:$O,MATCH(Places!$C3052,Hosts!$A:$A,0),MATCH(Places!D$1,Hosts!$1:$1,0))</f>
        <v>Within an hour</v>
      </c>
      <c r="E3052" s="87">
        <f>INDEX(Hosts!$A:$O,MATCH(Places!$C3052,Hosts!$A:$A,0),MATCH(Places!E$1,Hosts!$1:$1,0))</f>
        <v>0.99</v>
      </c>
      <c r="F3052" s="87">
        <f>INDEX(Hosts!$A:$O,MATCH(Places!$C3052,Hosts!$A:$A,0),MATCH(Places!F$1,Hosts!$1:$1,0))</f>
        <v>0.94</v>
      </c>
      <c r="G3052" s="17" t="str">
        <f>INDEX(Hosts!$A:$O,MATCH(Places!$C3052,Hosts!$A:$A,0),MATCH(Places!G$1,Hosts!$1:$1,0))</f>
        <v>Yes</v>
      </c>
      <c r="H3052" s="17">
        <v>7</v>
      </c>
      <c r="I3052" s="17" t="str">
        <f>INDEX(Neighborhoods!$A:$C,MATCH(Places!$H3052,Neighborhoods!$A:$A,0),MATCH(Places!I$1,Neighborhoods!$1:$1,0))</f>
        <v>Brooklyn</v>
      </c>
      <c r="J3052" s="17" t="str">
        <f>INDEX(Neighborhoods!$A:$C,MATCH(Places!$H3052,Neighborhoods!$A:$A,0),MATCH(Places!J$1,Neighborhoods!$1:$1,0))</f>
        <v>Bedford-Stuyvesant</v>
      </c>
      <c r="K3052" s="17" t="s">
        <v>11822</v>
      </c>
      <c r="L3052" s="17" t="str">
        <f t="shared" si="188"/>
        <v>No</v>
      </c>
      <c r="M3052" s="17">
        <v>5</v>
      </c>
      <c r="N3052" s="17" t="str" cm="1">
        <f t="array" ref="N3052">_xlfn.IFS(M3052&lt;=2,"Small",M3052&lt;=5,"Medium",M3052&gt;5,"Large")</f>
        <v>Medium</v>
      </c>
      <c r="O3052" s="65">
        <v>227</v>
      </c>
      <c r="P3052" s="87">
        <f t="shared" si="189"/>
        <v>0.04</v>
      </c>
      <c r="Q3052" s="68">
        <v>5</v>
      </c>
      <c r="R3052" s="68" t="str" cm="1">
        <f t="array" ref="R3052">_xlfn.SWITCH(ROUND(Q3052,0),5,"Excellent",4,"Good",3,"Ok","Bad")</f>
        <v>Excellent</v>
      </c>
      <c r="S3052" s="17">
        <v>65</v>
      </c>
      <c r="T3052" s="17" t="str">
        <f t="shared" si="190"/>
        <v>No</v>
      </c>
      <c r="U3052" s="82">
        <v>43121</v>
      </c>
      <c r="V3052" s="82">
        <v>44044</v>
      </c>
      <c r="W3052" s="17">
        <v>365</v>
      </c>
      <c r="X3052" s="17" t="str">
        <f t="shared" si="191"/>
        <v>Active</v>
      </c>
      <c r="Y3052" s="17" t="s">
        <v>15615</v>
      </c>
      <c r="Z3052" s="17"/>
    </row>
    <row r="3053" spans="1:26" x14ac:dyDescent="0.25">
      <c r="A3053">
        <v>3052</v>
      </c>
      <c r="B3053" s="17" t="s">
        <v>2216</v>
      </c>
      <c r="C3053" s="17">
        <v>2921</v>
      </c>
      <c r="D3053" s="17" t="str">
        <f>INDEX(Hosts!$A:$O,MATCH(Places!$C3053,Hosts!$A:$A,0),MATCH(Places!D$1,Hosts!$1:$1,0))</f>
        <v>Within an hour</v>
      </c>
      <c r="E3053" s="87">
        <f>INDEX(Hosts!$A:$O,MATCH(Places!$C3053,Hosts!$A:$A,0),MATCH(Places!E$1,Hosts!$1:$1,0))</f>
        <v>1</v>
      </c>
      <c r="F3053" s="87">
        <f>INDEX(Hosts!$A:$O,MATCH(Places!$C3053,Hosts!$A:$A,0),MATCH(Places!F$1,Hosts!$1:$1,0))</f>
        <v>1</v>
      </c>
      <c r="G3053" s="17" t="str">
        <f>INDEX(Hosts!$A:$O,MATCH(Places!$C3053,Hosts!$A:$A,0),MATCH(Places!G$1,Hosts!$1:$1,0))</f>
        <v>Yes</v>
      </c>
      <c r="H3053" s="17">
        <v>12</v>
      </c>
      <c r="I3053" s="17" t="str">
        <f>INDEX(Neighborhoods!$A:$C,MATCH(Places!$H3053,Neighborhoods!$A:$A,0),MATCH(Places!I$1,Neighborhoods!$1:$1,0))</f>
        <v>Brooklyn</v>
      </c>
      <c r="J3053" s="17" t="str">
        <f>INDEX(Neighborhoods!$A:$C,MATCH(Places!$H3053,Neighborhoods!$A:$A,0),MATCH(Places!J$1,Neighborhoods!$1:$1,0))</f>
        <v>Williamsburg</v>
      </c>
      <c r="K3053" s="17" t="s">
        <v>1</v>
      </c>
      <c r="L3053" s="17" t="str">
        <f t="shared" si="188"/>
        <v>Yes</v>
      </c>
      <c r="M3053" s="17">
        <v>2</v>
      </c>
      <c r="N3053" s="17" t="str" cm="1">
        <f t="array" ref="N3053">_xlfn.IFS(M3053&lt;=2,"Small",M3053&lt;=5,"Medium",M3053&gt;5,"Large")</f>
        <v>Small</v>
      </c>
      <c r="O3053" s="65">
        <v>85</v>
      </c>
      <c r="P3053" s="87">
        <f t="shared" si="189"/>
        <v>0.03</v>
      </c>
      <c r="Q3053" s="68">
        <v>4.99</v>
      </c>
      <c r="R3053" s="68" t="str" cm="1">
        <f t="array" ref="R3053">_xlfn.SWITCH(ROUND(Q3053,0),5,"Excellent",4,"Good",3,"Ok","Bad")</f>
        <v>Excellent</v>
      </c>
      <c r="S3053" s="17">
        <v>114</v>
      </c>
      <c r="T3053" s="17" t="str">
        <f t="shared" si="190"/>
        <v>Yes</v>
      </c>
      <c r="U3053" s="82">
        <v>43135</v>
      </c>
      <c r="V3053" s="82">
        <v>44044</v>
      </c>
      <c r="W3053" s="17">
        <v>356</v>
      </c>
      <c r="X3053" s="17" t="str">
        <f t="shared" si="191"/>
        <v>Active</v>
      </c>
      <c r="Y3053" s="17" t="s">
        <v>15616</v>
      </c>
      <c r="Z3053" s="17"/>
    </row>
    <row r="3054" spans="1:26" x14ac:dyDescent="0.25">
      <c r="A3054">
        <v>3053</v>
      </c>
      <c r="B3054" s="17" t="s">
        <v>14037</v>
      </c>
      <c r="C3054" s="17">
        <v>662</v>
      </c>
      <c r="D3054" s="17" t="str">
        <f>INDEX(Hosts!$A:$O,MATCH(Places!$C3054,Hosts!$A:$A,0),MATCH(Places!D$1,Hosts!$1:$1,0))</f>
        <v>Within an hour</v>
      </c>
      <c r="E3054" s="87">
        <f>INDEX(Hosts!$A:$O,MATCH(Places!$C3054,Hosts!$A:$A,0),MATCH(Places!E$1,Hosts!$1:$1,0))</f>
        <v>1</v>
      </c>
      <c r="F3054" s="87">
        <f>INDEX(Hosts!$A:$O,MATCH(Places!$C3054,Hosts!$A:$A,0),MATCH(Places!F$1,Hosts!$1:$1,0))</f>
        <v>0.86</v>
      </c>
      <c r="G3054" s="17" t="str">
        <f>INDEX(Hosts!$A:$O,MATCH(Places!$C3054,Hosts!$A:$A,0),MATCH(Places!G$1,Hosts!$1:$1,0))</f>
        <v>Yes</v>
      </c>
      <c r="H3054" s="17">
        <v>17</v>
      </c>
      <c r="I3054" s="17" t="str">
        <f>INDEX(Neighborhoods!$A:$C,MATCH(Places!$H3054,Neighborhoods!$A:$A,0),MATCH(Places!I$1,Neighborhoods!$1:$1,0))</f>
        <v>Manhattan</v>
      </c>
      <c r="J3054" s="17" t="str">
        <f>INDEX(Neighborhoods!$A:$C,MATCH(Places!$H3054,Neighborhoods!$A:$A,0),MATCH(Places!J$1,Neighborhoods!$1:$1,0))</f>
        <v>Hell's Kitchen</v>
      </c>
      <c r="K3054" s="17" t="s">
        <v>11822</v>
      </c>
      <c r="L3054" s="17" t="str">
        <f t="shared" si="188"/>
        <v>No</v>
      </c>
      <c r="M3054" s="17">
        <v>4</v>
      </c>
      <c r="N3054" s="17" t="str" cm="1">
        <f t="array" ref="N3054">_xlfn.IFS(M3054&lt;=2,"Small",M3054&lt;=5,"Medium",M3054&gt;5,"Large")</f>
        <v>Medium</v>
      </c>
      <c r="O3054" s="65">
        <v>159</v>
      </c>
      <c r="P3054" s="87">
        <f t="shared" si="189"/>
        <v>0.03</v>
      </c>
      <c r="Q3054" s="68">
        <v>5</v>
      </c>
      <c r="R3054" s="68" t="str" cm="1">
        <f t="array" ref="R3054">_xlfn.SWITCH(ROUND(Q3054,0),5,"Excellent",4,"Good",3,"Ok","Bad")</f>
        <v>Excellent</v>
      </c>
      <c r="S3054" s="17">
        <v>17</v>
      </c>
      <c r="T3054" s="17" t="str">
        <f t="shared" si="190"/>
        <v>No</v>
      </c>
      <c r="U3054" s="82">
        <v>43787</v>
      </c>
      <c r="V3054" s="82">
        <v>43903</v>
      </c>
      <c r="W3054" s="17">
        <v>66</v>
      </c>
      <c r="X3054" s="17" t="str">
        <f t="shared" si="191"/>
        <v>Active</v>
      </c>
      <c r="Y3054" s="17" t="s">
        <v>15615</v>
      </c>
      <c r="Z3054" s="17"/>
    </row>
    <row r="3055" spans="1:26" x14ac:dyDescent="0.25">
      <c r="A3055">
        <v>3054</v>
      </c>
      <c r="B3055" s="17" t="s">
        <v>2217</v>
      </c>
      <c r="C3055" s="17">
        <v>3370</v>
      </c>
      <c r="D3055" s="17" t="str">
        <f>INDEX(Hosts!$A:$O,MATCH(Places!$C3055,Hosts!$A:$A,0),MATCH(Places!D$1,Hosts!$1:$1,0))</f>
        <v>Within an hour</v>
      </c>
      <c r="E3055" s="87">
        <f>INDEX(Hosts!$A:$O,MATCH(Places!$C3055,Hosts!$A:$A,0),MATCH(Places!E$1,Hosts!$1:$1,0))</f>
        <v>1</v>
      </c>
      <c r="F3055" s="87">
        <f>INDEX(Hosts!$A:$O,MATCH(Places!$C3055,Hosts!$A:$A,0),MATCH(Places!F$1,Hosts!$1:$1,0))</f>
        <v>0.95</v>
      </c>
      <c r="G3055" s="17" t="str">
        <f>INDEX(Hosts!$A:$O,MATCH(Places!$C3055,Hosts!$A:$A,0),MATCH(Places!G$1,Hosts!$1:$1,0))</f>
        <v>Yes</v>
      </c>
      <c r="H3055" s="17">
        <v>13</v>
      </c>
      <c r="I3055" s="17" t="str">
        <f>INDEX(Neighborhoods!$A:$C,MATCH(Places!$H3055,Neighborhoods!$A:$A,0),MATCH(Places!I$1,Neighborhoods!$1:$1,0))</f>
        <v>Manhattan</v>
      </c>
      <c r="J3055" s="17" t="str">
        <f>INDEX(Neighborhoods!$A:$C,MATCH(Places!$H3055,Neighborhoods!$A:$A,0),MATCH(Places!J$1,Neighborhoods!$1:$1,0))</f>
        <v>Chelsea</v>
      </c>
      <c r="K3055" s="17" t="s">
        <v>11822</v>
      </c>
      <c r="L3055" s="17" t="str">
        <f t="shared" si="188"/>
        <v>No</v>
      </c>
      <c r="M3055" s="17">
        <v>6</v>
      </c>
      <c r="N3055" s="17" t="str" cm="1">
        <f t="array" ref="N3055">_xlfn.IFS(M3055&lt;=2,"Small",M3055&lt;=5,"Medium",M3055&gt;5,"Large")</f>
        <v>Large</v>
      </c>
      <c r="O3055" s="65">
        <v>390</v>
      </c>
      <c r="P3055" s="87">
        <f t="shared" si="189"/>
        <v>0.04</v>
      </c>
      <c r="Q3055" s="68">
        <v>5</v>
      </c>
      <c r="R3055" s="68" t="str" cm="1">
        <f t="array" ref="R3055">_xlfn.SWITCH(ROUND(Q3055,0),5,"Excellent",4,"Good",3,"Ok","Bad")</f>
        <v>Excellent</v>
      </c>
      <c r="S3055" s="17">
        <v>67</v>
      </c>
      <c r="T3055" s="17" t="str">
        <f t="shared" si="190"/>
        <v>No</v>
      </c>
      <c r="U3055" s="82">
        <v>43023</v>
      </c>
      <c r="V3055" s="82">
        <v>43905</v>
      </c>
      <c r="W3055" s="17">
        <v>0</v>
      </c>
      <c r="X3055" s="17" t="str">
        <f t="shared" si="191"/>
        <v>Inactive</v>
      </c>
      <c r="Y3055" s="17" t="s">
        <v>15615</v>
      </c>
      <c r="Z3055" s="17"/>
    </row>
    <row r="3056" spans="1:26" x14ac:dyDescent="0.25">
      <c r="A3056">
        <v>3055</v>
      </c>
      <c r="B3056" s="17" t="s">
        <v>13194</v>
      </c>
      <c r="C3056" s="17">
        <v>1725</v>
      </c>
      <c r="D3056" s="17" t="str">
        <f>INDEX(Hosts!$A:$O,MATCH(Places!$C3056,Hosts!$A:$A,0),MATCH(Places!D$1,Hosts!$1:$1,0))</f>
        <v>Within an hour</v>
      </c>
      <c r="E3056" s="87">
        <f>INDEX(Hosts!$A:$O,MATCH(Places!$C3056,Hosts!$A:$A,0),MATCH(Places!E$1,Hosts!$1:$1,0))</f>
        <v>1</v>
      </c>
      <c r="F3056" s="87">
        <f>INDEX(Hosts!$A:$O,MATCH(Places!$C3056,Hosts!$A:$A,0),MATCH(Places!F$1,Hosts!$1:$1,0))</f>
        <v>0.88</v>
      </c>
      <c r="G3056" s="17" t="str">
        <f>INDEX(Hosts!$A:$O,MATCH(Places!$C3056,Hosts!$A:$A,0),MATCH(Places!G$1,Hosts!$1:$1,0))</f>
        <v>No</v>
      </c>
      <c r="H3056" s="17">
        <v>16</v>
      </c>
      <c r="I3056" s="17" t="str">
        <f>INDEX(Neighborhoods!$A:$C,MATCH(Places!$H3056,Neighborhoods!$A:$A,0),MATCH(Places!I$1,Neighborhoods!$1:$1,0))</f>
        <v>Manhattan</v>
      </c>
      <c r="J3056" s="17" t="str">
        <f>INDEX(Neighborhoods!$A:$C,MATCH(Places!$H3056,Neighborhoods!$A:$A,0),MATCH(Places!J$1,Neighborhoods!$1:$1,0))</f>
        <v>Harlem</v>
      </c>
      <c r="K3056" s="17" t="s">
        <v>16</v>
      </c>
      <c r="L3056" s="17" t="str">
        <f t="shared" si="188"/>
        <v>Yes</v>
      </c>
      <c r="M3056" s="17">
        <v>2</v>
      </c>
      <c r="N3056" s="17" t="str" cm="1">
        <f t="array" ref="N3056">_xlfn.IFS(M3056&lt;=2,"Small",M3056&lt;=5,"Medium",M3056&gt;5,"Large")</f>
        <v>Small</v>
      </c>
      <c r="O3056" s="65">
        <v>57</v>
      </c>
      <c r="P3056" s="87">
        <f t="shared" si="189"/>
        <v>0.03</v>
      </c>
      <c r="Q3056" s="68">
        <v>4.58</v>
      </c>
      <c r="R3056" s="68" t="str" cm="1">
        <f t="array" ref="R3056">_xlfn.SWITCH(ROUND(Q3056,0),5,"Excellent",4,"Good",3,"Ok","Bad")</f>
        <v>Excellent</v>
      </c>
      <c r="S3056" s="17">
        <v>74</v>
      </c>
      <c r="T3056" s="17" t="str">
        <f t="shared" si="190"/>
        <v>No</v>
      </c>
      <c r="U3056" s="82">
        <v>43006</v>
      </c>
      <c r="V3056" s="82">
        <v>43838</v>
      </c>
      <c r="W3056" s="17">
        <v>16</v>
      </c>
      <c r="X3056" s="17" t="str">
        <f t="shared" si="191"/>
        <v>Active</v>
      </c>
      <c r="Y3056" s="17" t="s">
        <v>15615</v>
      </c>
      <c r="Z3056" s="17"/>
    </row>
    <row r="3057" spans="1:26" x14ac:dyDescent="0.25">
      <c r="A3057">
        <v>3056</v>
      </c>
      <c r="B3057" s="17" t="s">
        <v>15593</v>
      </c>
      <c r="C3057" s="17">
        <v>3089</v>
      </c>
      <c r="D3057" s="17" t="str">
        <f>INDEX(Hosts!$A:$O,MATCH(Places!$C3057,Hosts!$A:$A,0),MATCH(Places!D$1,Hosts!$1:$1,0))</f>
        <v>Within an hour</v>
      </c>
      <c r="E3057" s="87">
        <f>INDEX(Hosts!$A:$O,MATCH(Places!$C3057,Hosts!$A:$A,0),MATCH(Places!E$1,Hosts!$1:$1,0))</f>
        <v>1</v>
      </c>
      <c r="F3057" s="87">
        <f>INDEX(Hosts!$A:$O,MATCH(Places!$C3057,Hosts!$A:$A,0),MATCH(Places!F$1,Hosts!$1:$1,0))</f>
        <v>0.62</v>
      </c>
      <c r="G3057" s="17" t="str">
        <f>INDEX(Hosts!$A:$O,MATCH(Places!$C3057,Hosts!$A:$A,0),MATCH(Places!G$1,Hosts!$1:$1,0))</f>
        <v>No</v>
      </c>
      <c r="H3057" s="17">
        <v>17</v>
      </c>
      <c r="I3057" s="17" t="str">
        <f>INDEX(Neighborhoods!$A:$C,MATCH(Places!$H3057,Neighborhoods!$A:$A,0),MATCH(Places!I$1,Neighborhoods!$1:$1,0))</f>
        <v>Manhattan</v>
      </c>
      <c r="J3057" s="17" t="str">
        <f>INDEX(Neighborhoods!$A:$C,MATCH(Places!$H3057,Neighborhoods!$A:$A,0),MATCH(Places!J$1,Neighborhoods!$1:$1,0))</f>
        <v>Hell's Kitchen</v>
      </c>
      <c r="K3057" s="17" t="s">
        <v>1</v>
      </c>
      <c r="L3057" s="17" t="str">
        <f t="shared" si="188"/>
        <v>Yes</v>
      </c>
      <c r="M3057" s="17">
        <v>1</v>
      </c>
      <c r="N3057" s="17" t="str" cm="1">
        <f t="array" ref="N3057">_xlfn.IFS(M3057&lt;=2,"Small",M3057&lt;=5,"Medium",M3057&gt;5,"Large")</f>
        <v>Small</v>
      </c>
      <c r="O3057" s="65">
        <v>150</v>
      </c>
      <c r="P3057" s="87">
        <f t="shared" si="189"/>
        <v>0.03</v>
      </c>
      <c r="Q3057" s="68">
        <v>5</v>
      </c>
      <c r="R3057" s="68" t="str" cm="1">
        <f t="array" ref="R3057">_xlfn.SWITCH(ROUND(Q3057,0),5,"Excellent",4,"Good",3,"Ok","Bad")</f>
        <v>Excellent</v>
      </c>
      <c r="S3057" s="17">
        <v>4</v>
      </c>
      <c r="T3057" s="17" t="str">
        <f t="shared" si="190"/>
        <v>No</v>
      </c>
      <c r="U3057" s="82">
        <v>43045</v>
      </c>
      <c r="V3057" s="82">
        <v>43289</v>
      </c>
      <c r="W3057" s="17">
        <v>365</v>
      </c>
      <c r="X3057" s="17" t="str">
        <f t="shared" si="191"/>
        <v>Active</v>
      </c>
      <c r="Y3057" s="17" t="s">
        <v>15615</v>
      </c>
      <c r="Z3057" s="17"/>
    </row>
    <row r="3058" spans="1:26" x14ac:dyDescent="0.25">
      <c r="A3058">
        <v>3057</v>
      </c>
      <c r="B3058" s="17" t="s">
        <v>15109</v>
      </c>
      <c r="C3058" s="17">
        <v>1544</v>
      </c>
      <c r="D3058" s="17" t="str">
        <f>INDEX(Hosts!$A:$O,MATCH(Places!$C3058,Hosts!$A:$A,0),MATCH(Places!D$1,Hosts!$1:$1,0))</f>
        <v>Within an hour</v>
      </c>
      <c r="E3058" s="87">
        <f>INDEX(Hosts!$A:$O,MATCH(Places!$C3058,Hosts!$A:$A,0),MATCH(Places!E$1,Hosts!$1:$1,0))</f>
        <v>1</v>
      </c>
      <c r="F3058" s="87">
        <f>INDEX(Hosts!$A:$O,MATCH(Places!$C3058,Hosts!$A:$A,0),MATCH(Places!F$1,Hosts!$1:$1,0))</f>
        <v>1</v>
      </c>
      <c r="G3058" s="17" t="str">
        <f>INDEX(Hosts!$A:$O,MATCH(Places!$C3058,Hosts!$A:$A,0),MATCH(Places!G$1,Hosts!$1:$1,0))</f>
        <v>No</v>
      </c>
      <c r="H3058" s="17">
        <v>17</v>
      </c>
      <c r="I3058" s="17" t="str">
        <f>INDEX(Neighborhoods!$A:$C,MATCH(Places!$H3058,Neighborhoods!$A:$A,0),MATCH(Places!I$1,Neighborhoods!$1:$1,0))</f>
        <v>Manhattan</v>
      </c>
      <c r="J3058" s="17" t="str">
        <f>INDEX(Neighborhoods!$A:$C,MATCH(Places!$H3058,Neighborhoods!$A:$A,0),MATCH(Places!J$1,Neighborhoods!$1:$1,0))</f>
        <v>Hell's Kitchen</v>
      </c>
      <c r="K3058" s="17" t="s">
        <v>11822</v>
      </c>
      <c r="L3058" s="17" t="str">
        <f t="shared" si="188"/>
        <v>No</v>
      </c>
      <c r="M3058" s="17">
        <v>4</v>
      </c>
      <c r="N3058" s="17" t="str" cm="1">
        <f t="array" ref="N3058">_xlfn.IFS(M3058&lt;=2,"Small",M3058&lt;=5,"Medium",M3058&gt;5,"Large")</f>
        <v>Medium</v>
      </c>
      <c r="O3058" s="65">
        <v>220</v>
      </c>
      <c r="P3058" s="87">
        <f t="shared" si="189"/>
        <v>0.04</v>
      </c>
      <c r="Q3058" s="68">
        <v>4.9000000000000004</v>
      </c>
      <c r="R3058" s="68" t="str" cm="1">
        <f t="array" ref="R3058">_xlfn.SWITCH(ROUND(Q3058,0),5,"Excellent",4,"Good",3,"Ok","Bad")</f>
        <v>Excellent</v>
      </c>
      <c r="S3058" s="17">
        <v>60</v>
      </c>
      <c r="T3058" s="17" t="str">
        <f t="shared" si="190"/>
        <v>No</v>
      </c>
      <c r="U3058" s="82">
        <v>43024</v>
      </c>
      <c r="V3058" s="82">
        <v>44050</v>
      </c>
      <c r="W3058" s="17">
        <v>345</v>
      </c>
      <c r="X3058" s="17" t="str">
        <f t="shared" si="191"/>
        <v>Active</v>
      </c>
      <c r="Y3058" s="17" t="s">
        <v>15616</v>
      </c>
      <c r="Z3058" s="17"/>
    </row>
    <row r="3059" spans="1:26" x14ac:dyDescent="0.25">
      <c r="A3059">
        <v>3058</v>
      </c>
      <c r="B3059" s="17" t="s">
        <v>2218</v>
      </c>
      <c r="C3059" s="17">
        <v>259</v>
      </c>
      <c r="D3059" s="17" t="str">
        <f>INDEX(Hosts!$A:$O,MATCH(Places!$C3059,Hosts!$A:$A,0),MATCH(Places!D$1,Hosts!$1:$1,0))</f>
        <v>Within a few hours</v>
      </c>
      <c r="E3059" s="87">
        <f>INDEX(Hosts!$A:$O,MATCH(Places!$C3059,Hosts!$A:$A,0),MATCH(Places!E$1,Hosts!$1:$1,0))</f>
        <v>0.78</v>
      </c>
      <c r="F3059" s="87">
        <f>INDEX(Hosts!$A:$O,MATCH(Places!$C3059,Hosts!$A:$A,0),MATCH(Places!F$1,Hosts!$1:$1,0))</f>
        <v>1</v>
      </c>
      <c r="G3059" s="17" t="str">
        <f>INDEX(Hosts!$A:$O,MATCH(Places!$C3059,Hosts!$A:$A,0),MATCH(Places!G$1,Hosts!$1:$1,0))</f>
        <v>No</v>
      </c>
      <c r="H3059" s="17">
        <v>12</v>
      </c>
      <c r="I3059" s="17" t="str">
        <f>INDEX(Neighborhoods!$A:$C,MATCH(Places!$H3059,Neighborhoods!$A:$A,0),MATCH(Places!I$1,Neighborhoods!$1:$1,0))</f>
        <v>Brooklyn</v>
      </c>
      <c r="J3059" s="17" t="str">
        <f>INDEX(Neighborhoods!$A:$C,MATCH(Places!$H3059,Neighborhoods!$A:$A,0),MATCH(Places!J$1,Neighborhoods!$1:$1,0))</f>
        <v>Williamsburg</v>
      </c>
      <c r="K3059" s="17" t="s">
        <v>1</v>
      </c>
      <c r="L3059" s="17" t="str">
        <f t="shared" si="188"/>
        <v>Yes</v>
      </c>
      <c r="M3059" s="17">
        <v>1</v>
      </c>
      <c r="N3059" s="17" t="str" cm="1">
        <f t="array" ref="N3059">_xlfn.IFS(M3059&lt;=2,"Small",M3059&lt;=5,"Medium",M3059&gt;5,"Large")</f>
        <v>Small</v>
      </c>
      <c r="O3059" s="65">
        <v>36</v>
      </c>
      <c r="P3059" s="87">
        <f t="shared" si="189"/>
        <v>0.03</v>
      </c>
      <c r="Q3059" s="68">
        <v>4.88</v>
      </c>
      <c r="R3059" s="68" t="str" cm="1">
        <f t="array" ref="R3059">_xlfn.SWITCH(ROUND(Q3059,0),5,"Excellent",4,"Good",3,"Ok","Bad")</f>
        <v>Excellent</v>
      </c>
      <c r="S3059" s="17">
        <v>43</v>
      </c>
      <c r="T3059" s="17" t="str">
        <f t="shared" si="190"/>
        <v>No</v>
      </c>
      <c r="U3059" s="82">
        <v>43009</v>
      </c>
      <c r="V3059" s="82">
        <v>43736</v>
      </c>
      <c r="W3059" s="17">
        <v>7</v>
      </c>
      <c r="X3059" s="17" t="str">
        <f t="shared" si="191"/>
        <v>Active</v>
      </c>
      <c r="Y3059" s="17" t="s">
        <v>15615</v>
      </c>
      <c r="Z3059" s="17"/>
    </row>
    <row r="3060" spans="1:26" x14ac:dyDescent="0.25">
      <c r="A3060">
        <v>3059</v>
      </c>
      <c r="B3060" s="17" t="s">
        <v>13358</v>
      </c>
      <c r="C3060" s="17">
        <v>1086</v>
      </c>
      <c r="D3060" s="17" t="str">
        <f>INDEX(Hosts!$A:$O,MATCH(Places!$C3060,Hosts!$A:$A,0),MATCH(Places!D$1,Hosts!$1:$1,0))</f>
        <v>Within an hour</v>
      </c>
      <c r="E3060" s="87">
        <f>INDEX(Hosts!$A:$O,MATCH(Places!$C3060,Hosts!$A:$A,0),MATCH(Places!E$1,Hosts!$1:$1,0))</f>
        <v>1</v>
      </c>
      <c r="F3060" s="87">
        <f>INDEX(Hosts!$A:$O,MATCH(Places!$C3060,Hosts!$A:$A,0),MATCH(Places!F$1,Hosts!$1:$1,0))</f>
        <v>1</v>
      </c>
      <c r="G3060" s="17" t="str">
        <f>INDEX(Hosts!$A:$O,MATCH(Places!$C3060,Hosts!$A:$A,0),MATCH(Places!G$1,Hosts!$1:$1,0))</f>
        <v>Yes</v>
      </c>
      <c r="H3060" s="17">
        <v>22</v>
      </c>
      <c r="I3060" s="17" t="str">
        <f>INDEX(Neighborhoods!$A:$C,MATCH(Places!$H3060,Neighborhoods!$A:$A,0),MATCH(Places!I$1,Neighborhoods!$1:$1,0))</f>
        <v>Queens</v>
      </c>
      <c r="J3060" s="17" t="str">
        <f>INDEX(Neighborhoods!$A:$C,MATCH(Places!$H3060,Neighborhoods!$A:$A,0),MATCH(Places!J$1,Neighborhoods!$1:$1,0))</f>
        <v>Flushing</v>
      </c>
      <c r="K3060" s="17" t="s">
        <v>11822</v>
      </c>
      <c r="L3060" s="17" t="str">
        <f t="shared" si="188"/>
        <v>No</v>
      </c>
      <c r="M3060" s="17">
        <v>6</v>
      </c>
      <c r="N3060" s="17" t="str" cm="1">
        <f t="array" ref="N3060">_xlfn.IFS(M3060&lt;=2,"Small",M3060&lt;=5,"Medium",M3060&gt;5,"Large")</f>
        <v>Large</v>
      </c>
      <c r="O3060" s="65">
        <v>95</v>
      </c>
      <c r="P3060" s="87">
        <f t="shared" si="189"/>
        <v>0.03</v>
      </c>
      <c r="Q3060" s="68">
        <v>4.8899999999999997</v>
      </c>
      <c r="R3060" s="68" t="str" cm="1">
        <f t="array" ref="R3060">_xlfn.SWITCH(ROUND(Q3060,0),5,"Excellent",4,"Good",3,"Ok","Bad")</f>
        <v>Excellent</v>
      </c>
      <c r="S3060" s="17">
        <v>9</v>
      </c>
      <c r="T3060" s="17" t="str">
        <f t="shared" si="190"/>
        <v>No</v>
      </c>
      <c r="U3060" s="82">
        <v>43100</v>
      </c>
      <c r="V3060" s="82">
        <v>43919</v>
      </c>
      <c r="W3060" s="17">
        <v>320</v>
      </c>
      <c r="X3060" s="17" t="str">
        <f t="shared" si="191"/>
        <v>Active</v>
      </c>
      <c r="Y3060" s="17" t="s">
        <v>15616</v>
      </c>
      <c r="Z3060" s="17"/>
    </row>
    <row r="3061" spans="1:26" x14ac:dyDescent="0.25">
      <c r="A3061">
        <v>3060</v>
      </c>
      <c r="B3061" s="17" t="s">
        <v>13761</v>
      </c>
      <c r="C3061" s="17">
        <v>3316</v>
      </c>
      <c r="D3061" s="17" t="str">
        <f>INDEX(Hosts!$A:$O,MATCH(Places!$C3061,Hosts!$A:$A,0),MATCH(Places!D$1,Hosts!$1:$1,0))</f>
        <v>Within a day</v>
      </c>
      <c r="E3061" s="87">
        <f>INDEX(Hosts!$A:$O,MATCH(Places!$C3061,Hosts!$A:$A,0),MATCH(Places!E$1,Hosts!$1:$1,0))</f>
        <v>0.6</v>
      </c>
      <c r="F3061" s="87">
        <f>INDEX(Hosts!$A:$O,MATCH(Places!$C3061,Hosts!$A:$A,0),MATCH(Places!F$1,Hosts!$1:$1,0))</f>
        <v>0.76</v>
      </c>
      <c r="G3061" s="17" t="str">
        <f>INDEX(Hosts!$A:$O,MATCH(Places!$C3061,Hosts!$A:$A,0),MATCH(Places!G$1,Hosts!$1:$1,0))</f>
        <v>No</v>
      </c>
      <c r="H3061" s="17">
        <v>4</v>
      </c>
      <c r="I3061" s="17" t="str">
        <f>INDEX(Neighborhoods!$A:$C,MATCH(Places!$H3061,Neighborhoods!$A:$A,0),MATCH(Places!I$1,Neighborhoods!$1:$1,0))</f>
        <v>Bronx</v>
      </c>
      <c r="J3061" s="17" t="str">
        <f>INDEX(Neighborhoods!$A:$C,MATCH(Places!$H3061,Neighborhoods!$A:$A,0),MATCH(Places!J$1,Neighborhoods!$1:$1,0))</f>
        <v>Mott Haven</v>
      </c>
      <c r="K3061" s="17" t="s">
        <v>11822</v>
      </c>
      <c r="L3061" s="17" t="str">
        <f t="shared" si="188"/>
        <v>No</v>
      </c>
      <c r="M3061" s="17">
        <v>2</v>
      </c>
      <c r="N3061" s="17" t="str" cm="1">
        <f t="array" ref="N3061">_xlfn.IFS(M3061&lt;=2,"Small",M3061&lt;=5,"Medium",M3061&gt;5,"Large")</f>
        <v>Small</v>
      </c>
      <c r="O3061" s="65">
        <v>110</v>
      </c>
      <c r="P3061" s="87">
        <f t="shared" si="189"/>
        <v>0.03</v>
      </c>
      <c r="Q3061" s="68">
        <v>4.74</v>
      </c>
      <c r="R3061" s="68" t="str" cm="1">
        <f t="array" ref="R3061">_xlfn.SWITCH(ROUND(Q3061,0),5,"Excellent",4,"Good",3,"Ok","Bad")</f>
        <v>Excellent</v>
      </c>
      <c r="S3061" s="17">
        <v>166</v>
      </c>
      <c r="T3061" s="17" t="str">
        <f t="shared" si="190"/>
        <v>No</v>
      </c>
      <c r="U3061" s="82">
        <v>43025</v>
      </c>
      <c r="V3061" s="82">
        <v>44038</v>
      </c>
      <c r="W3061" s="17">
        <v>176</v>
      </c>
      <c r="X3061" s="17" t="str">
        <f t="shared" si="191"/>
        <v>Active</v>
      </c>
      <c r="Y3061" s="17" t="s">
        <v>15615</v>
      </c>
      <c r="Z3061" s="17"/>
    </row>
    <row r="3062" spans="1:26" x14ac:dyDescent="0.25">
      <c r="A3062">
        <v>3061</v>
      </c>
      <c r="B3062" s="17" t="s">
        <v>2219</v>
      </c>
      <c r="C3062" s="17">
        <v>3179</v>
      </c>
      <c r="D3062" s="17" t="str">
        <f>INDEX(Hosts!$A:$O,MATCH(Places!$C3062,Hosts!$A:$A,0),MATCH(Places!D$1,Hosts!$1:$1,0))</f>
        <v>Within an hour</v>
      </c>
      <c r="E3062" s="87">
        <f>INDEX(Hosts!$A:$O,MATCH(Places!$C3062,Hosts!$A:$A,0),MATCH(Places!E$1,Hosts!$1:$1,0))</f>
        <v>1</v>
      </c>
      <c r="F3062" s="87">
        <f>INDEX(Hosts!$A:$O,MATCH(Places!$C3062,Hosts!$A:$A,0),MATCH(Places!F$1,Hosts!$1:$1,0))</f>
        <v>0.93</v>
      </c>
      <c r="G3062" s="17" t="str">
        <f>INDEX(Hosts!$A:$O,MATCH(Places!$C3062,Hosts!$A:$A,0),MATCH(Places!G$1,Hosts!$1:$1,0))</f>
        <v>Yes</v>
      </c>
      <c r="H3062" s="17">
        <v>22</v>
      </c>
      <c r="I3062" s="17" t="str">
        <f>INDEX(Neighborhoods!$A:$C,MATCH(Places!$H3062,Neighborhoods!$A:$A,0),MATCH(Places!I$1,Neighborhoods!$1:$1,0))</f>
        <v>Queens</v>
      </c>
      <c r="J3062" s="17" t="str">
        <f>INDEX(Neighborhoods!$A:$C,MATCH(Places!$H3062,Neighborhoods!$A:$A,0),MATCH(Places!J$1,Neighborhoods!$1:$1,0))</f>
        <v>Flushing</v>
      </c>
      <c r="K3062" s="17" t="s">
        <v>1</v>
      </c>
      <c r="L3062" s="17" t="str">
        <f t="shared" si="188"/>
        <v>Yes</v>
      </c>
      <c r="M3062" s="17">
        <v>2</v>
      </c>
      <c r="N3062" s="17" t="str" cm="1">
        <f t="array" ref="N3062">_xlfn.IFS(M3062&lt;=2,"Small",M3062&lt;=5,"Medium",M3062&gt;5,"Large")</f>
        <v>Small</v>
      </c>
      <c r="O3062" s="65">
        <v>54</v>
      </c>
      <c r="P3062" s="87">
        <f t="shared" si="189"/>
        <v>0.03</v>
      </c>
      <c r="Q3062" s="68">
        <v>4.9000000000000004</v>
      </c>
      <c r="R3062" s="68" t="str" cm="1">
        <f t="array" ref="R3062">_xlfn.SWITCH(ROUND(Q3062,0),5,"Excellent",4,"Good",3,"Ok","Bad")</f>
        <v>Excellent</v>
      </c>
      <c r="S3062" s="17">
        <v>84</v>
      </c>
      <c r="T3062" s="17" t="str">
        <f t="shared" si="190"/>
        <v>No</v>
      </c>
      <c r="U3062" s="82">
        <v>43019</v>
      </c>
      <c r="V3062" s="82">
        <v>43825</v>
      </c>
      <c r="W3062" s="17">
        <v>86</v>
      </c>
      <c r="X3062" s="17" t="str">
        <f t="shared" si="191"/>
        <v>Active</v>
      </c>
      <c r="Y3062" s="17" t="s">
        <v>15615</v>
      </c>
      <c r="Z3062" s="17"/>
    </row>
    <row r="3063" spans="1:26" x14ac:dyDescent="0.25">
      <c r="A3063">
        <v>3062</v>
      </c>
      <c r="B3063" s="17" t="s">
        <v>14313</v>
      </c>
      <c r="C3063" s="17">
        <v>3327</v>
      </c>
      <c r="D3063" s="17" t="str">
        <f>INDEX(Hosts!$A:$O,MATCH(Places!$C3063,Hosts!$A:$A,0),MATCH(Places!D$1,Hosts!$1:$1,0))</f>
        <v>Within a few hours</v>
      </c>
      <c r="E3063" s="87">
        <f>INDEX(Hosts!$A:$O,MATCH(Places!$C3063,Hosts!$A:$A,0),MATCH(Places!E$1,Hosts!$1:$1,0))</f>
        <v>1</v>
      </c>
      <c r="F3063" s="87">
        <f>INDEX(Hosts!$A:$O,MATCH(Places!$C3063,Hosts!$A:$A,0),MATCH(Places!F$1,Hosts!$1:$1,0))</f>
        <v>0.88</v>
      </c>
      <c r="G3063" s="17" t="str">
        <f>INDEX(Hosts!$A:$O,MATCH(Places!$C3063,Hosts!$A:$A,0),MATCH(Places!G$1,Hosts!$1:$1,0))</f>
        <v>No</v>
      </c>
      <c r="H3063" s="17">
        <v>7</v>
      </c>
      <c r="I3063" s="17" t="str">
        <f>INDEX(Neighborhoods!$A:$C,MATCH(Places!$H3063,Neighborhoods!$A:$A,0),MATCH(Places!I$1,Neighborhoods!$1:$1,0))</f>
        <v>Brooklyn</v>
      </c>
      <c r="J3063" s="17" t="str">
        <f>INDEX(Neighborhoods!$A:$C,MATCH(Places!$H3063,Neighborhoods!$A:$A,0),MATCH(Places!J$1,Neighborhoods!$1:$1,0))</f>
        <v>Bedford-Stuyvesant</v>
      </c>
      <c r="K3063" s="17" t="s">
        <v>1</v>
      </c>
      <c r="L3063" s="17" t="str">
        <f t="shared" si="188"/>
        <v>Yes</v>
      </c>
      <c r="M3063" s="17">
        <v>2</v>
      </c>
      <c r="N3063" s="17" t="str" cm="1">
        <f t="array" ref="N3063">_xlfn.IFS(M3063&lt;=2,"Small",M3063&lt;=5,"Medium",M3063&gt;5,"Large")</f>
        <v>Small</v>
      </c>
      <c r="O3063" s="65">
        <v>50</v>
      </c>
      <c r="P3063" s="87">
        <f t="shared" si="189"/>
        <v>0.03</v>
      </c>
      <c r="Q3063" s="68">
        <v>5</v>
      </c>
      <c r="R3063" s="68" t="str" cm="1">
        <f t="array" ref="R3063">_xlfn.SWITCH(ROUND(Q3063,0),5,"Excellent",4,"Good",3,"Ok","Bad")</f>
        <v>Excellent</v>
      </c>
      <c r="S3063" s="17">
        <v>20</v>
      </c>
      <c r="T3063" s="17" t="str">
        <f t="shared" si="190"/>
        <v>No</v>
      </c>
      <c r="U3063" s="82">
        <v>43135</v>
      </c>
      <c r="V3063" s="82">
        <v>43732</v>
      </c>
      <c r="W3063" s="17">
        <v>1</v>
      </c>
      <c r="X3063" s="17" t="str">
        <f t="shared" si="191"/>
        <v>Active</v>
      </c>
      <c r="Y3063" s="17" t="s">
        <v>15615</v>
      </c>
      <c r="Z3063" s="17"/>
    </row>
    <row r="3064" spans="1:26" x14ac:dyDescent="0.25">
      <c r="A3064">
        <v>3063</v>
      </c>
      <c r="B3064" s="17" t="s">
        <v>2220</v>
      </c>
      <c r="C3064" s="17">
        <v>2632</v>
      </c>
      <c r="D3064" s="17" t="str">
        <f>INDEX(Hosts!$A:$O,MATCH(Places!$C3064,Hosts!$A:$A,0),MATCH(Places!D$1,Hosts!$1:$1,0))</f>
        <v>Within a few hours</v>
      </c>
      <c r="E3064" s="87">
        <f>INDEX(Hosts!$A:$O,MATCH(Places!$C3064,Hosts!$A:$A,0),MATCH(Places!E$1,Hosts!$1:$1,0))</f>
        <v>1</v>
      </c>
      <c r="F3064" s="87">
        <f>INDEX(Hosts!$A:$O,MATCH(Places!$C3064,Hosts!$A:$A,0),MATCH(Places!F$1,Hosts!$1:$1,0))</f>
        <v>0.77</v>
      </c>
      <c r="G3064" s="17" t="str">
        <f>INDEX(Hosts!$A:$O,MATCH(Places!$C3064,Hosts!$A:$A,0),MATCH(Places!G$1,Hosts!$1:$1,0))</f>
        <v>Yes</v>
      </c>
      <c r="H3064" s="17">
        <v>14</v>
      </c>
      <c r="I3064" s="17" t="str">
        <f>INDEX(Neighborhoods!$A:$C,MATCH(Places!$H3064,Neighborhoods!$A:$A,0),MATCH(Places!I$1,Neighborhoods!$1:$1,0))</f>
        <v>Manhattan</v>
      </c>
      <c r="J3064" s="17" t="str">
        <f>INDEX(Neighborhoods!$A:$C,MATCH(Places!$H3064,Neighborhoods!$A:$A,0),MATCH(Places!J$1,Neighborhoods!$1:$1,0))</f>
        <v>East Harlem</v>
      </c>
      <c r="K3064" s="17" t="s">
        <v>1</v>
      </c>
      <c r="L3064" s="17" t="str">
        <f t="shared" si="188"/>
        <v>Yes</v>
      </c>
      <c r="M3064" s="17">
        <v>2</v>
      </c>
      <c r="N3064" s="17" t="str" cm="1">
        <f t="array" ref="N3064">_xlfn.IFS(M3064&lt;=2,"Small",M3064&lt;=5,"Medium",M3064&gt;5,"Large")</f>
        <v>Small</v>
      </c>
      <c r="O3064" s="65">
        <v>54</v>
      </c>
      <c r="P3064" s="87">
        <f t="shared" si="189"/>
        <v>0.03</v>
      </c>
      <c r="Q3064" s="68">
        <v>4.83</v>
      </c>
      <c r="R3064" s="68" t="str" cm="1">
        <f t="array" ref="R3064">_xlfn.SWITCH(ROUND(Q3064,0),5,"Excellent",4,"Good",3,"Ok","Bad")</f>
        <v>Excellent</v>
      </c>
      <c r="S3064" s="17">
        <v>46</v>
      </c>
      <c r="T3064" s="17" t="str">
        <f t="shared" si="190"/>
        <v>No</v>
      </c>
      <c r="U3064" s="82">
        <v>43079</v>
      </c>
      <c r="V3064" s="82">
        <v>43831</v>
      </c>
      <c r="W3064" s="17">
        <v>365</v>
      </c>
      <c r="X3064" s="17" t="str">
        <f t="shared" si="191"/>
        <v>Active</v>
      </c>
      <c r="Y3064" s="17" t="s">
        <v>15615</v>
      </c>
      <c r="Z3064" s="17"/>
    </row>
    <row r="3065" spans="1:26" x14ac:dyDescent="0.25">
      <c r="A3065">
        <v>3064</v>
      </c>
      <c r="B3065" s="17" t="s">
        <v>2221</v>
      </c>
      <c r="C3065" s="17">
        <v>3361</v>
      </c>
      <c r="D3065" s="17" t="str">
        <f>INDEX(Hosts!$A:$O,MATCH(Places!$C3065,Hosts!$A:$A,0),MATCH(Places!D$1,Hosts!$1:$1,0))</f>
        <v>Within an hour</v>
      </c>
      <c r="E3065" s="87">
        <f>INDEX(Hosts!$A:$O,MATCH(Places!$C3065,Hosts!$A:$A,0),MATCH(Places!E$1,Hosts!$1:$1,0))</f>
        <v>1</v>
      </c>
      <c r="F3065" s="87">
        <f>INDEX(Hosts!$A:$O,MATCH(Places!$C3065,Hosts!$A:$A,0),MATCH(Places!F$1,Hosts!$1:$1,0))</f>
        <v>0.91</v>
      </c>
      <c r="G3065" s="17" t="str">
        <f>INDEX(Hosts!$A:$O,MATCH(Places!$C3065,Hosts!$A:$A,0),MATCH(Places!G$1,Hosts!$1:$1,0))</f>
        <v>No</v>
      </c>
      <c r="H3065" s="17">
        <v>20</v>
      </c>
      <c r="I3065" s="17" t="str">
        <f>INDEX(Neighborhoods!$A:$C,MATCH(Places!$H3065,Neighborhoods!$A:$A,0),MATCH(Places!I$1,Neighborhoods!$1:$1,0))</f>
        <v>Manhattan</v>
      </c>
      <c r="J3065" s="17" t="str">
        <f>INDEX(Neighborhoods!$A:$C,MATCH(Places!$H3065,Neighborhoods!$A:$A,0),MATCH(Places!J$1,Neighborhoods!$1:$1,0))</f>
        <v>Upper West Side</v>
      </c>
      <c r="K3065" s="17" t="s">
        <v>11822</v>
      </c>
      <c r="L3065" s="17" t="str">
        <f t="shared" si="188"/>
        <v>No</v>
      </c>
      <c r="M3065" s="17">
        <v>6</v>
      </c>
      <c r="N3065" s="17" t="str" cm="1">
        <f t="array" ref="N3065">_xlfn.IFS(M3065&lt;=2,"Small",M3065&lt;=5,"Medium",M3065&gt;5,"Large")</f>
        <v>Large</v>
      </c>
      <c r="O3065" s="65">
        <v>229</v>
      </c>
      <c r="P3065" s="87">
        <f t="shared" si="189"/>
        <v>0.04</v>
      </c>
      <c r="Q3065" s="68">
        <v>4.67</v>
      </c>
      <c r="R3065" s="68" t="str" cm="1">
        <f t="array" ref="R3065">_xlfn.SWITCH(ROUND(Q3065,0),5,"Excellent",4,"Good",3,"Ok","Bad")</f>
        <v>Excellent</v>
      </c>
      <c r="S3065" s="17">
        <v>33</v>
      </c>
      <c r="T3065" s="17" t="str">
        <f t="shared" si="190"/>
        <v>No</v>
      </c>
      <c r="U3065" s="82">
        <v>43051</v>
      </c>
      <c r="V3065" s="82">
        <v>43940</v>
      </c>
      <c r="W3065" s="17">
        <v>365</v>
      </c>
      <c r="X3065" s="17" t="str">
        <f t="shared" si="191"/>
        <v>Active</v>
      </c>
      <c r="Y3065" s="17" t="s">
        <v>15615</v>
      </c>
      <c r="Z3065" s="17"/>
    </row>
    <row r="3066" spans="1:26" x14ac:dyDescent="0.25">
      <c r="A3066">
        <v>3065</v>
      </c>
      <c r="B3066" s="17" t="s">
        <v>2222</v>
      </c>
      <c r="C3066" s="17">
        <v>2810</v>
      </c>
      <c r="D3066" s="17" t="str">
        <f>INDEX(Hosts!$A:$O,MATCH(Places!$C3066,Hosts!$A:$A,0),MATCH(Places!D$1,Hosts!$1:$1,0))</f>
        <v>Within a few hours</v>
      </c>
      <c r="E3066" s="87">
        <f>INDEX(Hosts!$A:$O,MATCH(Places!$C3066,Hosts!$A:$A,0),MATCH(Places!E$1,Hosts!$1:$1,0))</f>
        <v>0.8</v>
      </c>
      <c r="F3066" s="87">
        <f>INDEX(Hosts!$A:$O,MATCH(Places!$C3066,Hosts!$A:$A,0),MATCH(Places!F$1,Hosts!$1:$1,0))</f>
        <v>0.67</v>
      </c>
      <c r="G3066" s="17" t="str">
        <f>INDEX(Hosts!$A:$O,MATCH(Places!$C3066,Hosts!$A:$A,0),MATCH(Places!G$1,Hosts!$1:$1,0))</f>
        <v>No</v>
      </c>
      <c r="H3066" s="17">
        <v>19</v>
      </c>
      <c r="I3066" s="17" t="str">
        <f>INDEX(Neighborhoods!$A:$C,MATCH(Places!$H3066,Neighborhoods!$A:$A,0),MATCH(Places!I$1,Neighborhoods!$1:$1,0))</f>
        <v>Manhattan</v>
      </c>
      <c r="J3066" s="17" t="str">
        <f>INDEX(Neighborhoods!$A:$C,MATCH(Places!$H3066,Neighborhoods!$A:$A,0),MATCH(Places!J$1,Neighborhoods!$1:$1,0))</f>
        <v>Upper East Side</v>
      </c>
      <c r="K3066" s="17" t="s">
        <v>11822</v>
      </c>
      <c r="L3066" s="17" t="str">
        <f t="shared" si="188"/>
        <v>No</v>
      </c>
      <c r="M3066" s="17">
        <v>2</v>
      </c>
      <c r="N3066" s="17" t="str" cm="1">
        <f t="array" ref="N3066">_xlfn.IFS(M3066&lt;=2,"Small",M3066&lt;=5,"Medium",M3066&gt;5,"Large")</f>
        <v>Small</v>
      </c>
      <c r="O3066" s="65">
        <v>199</v>
      </c>
      <c r="P3066" s="87">
        <f t="shared" si="189"/>
        <v>0.03</v>
      </c>
      <c r="Q3066" s="68">
        <v>4.42</v>
      </c>
      <c r="R3066" s="68" t="str" cm="1">
        <f t="array" ref="R3066">_xlfn.SWITCH(ROUND(Q3066,0),5,"Excellent",4,"Good",3,"Ok","Bad")</f>
        <v>Good</v>
      </c>
      <c r="S3066" s="17">
        <v>19</v>
      </c>
      <c r="T3066" s="17" t="str">
        <f t="shared" si="190"/>
        <v>No</v>
      </c>
      <c r="U3066" s="82">
        <v>43009</v>
      </c>
      <c r="V3066" s="82">
        <v>44027</v>
      </c>
      <c r="W3066" s="17">
        <v>18</v>
      </c>
      <c r="X3066" s="17" t="str">
        <f t="shared" si="191"/>
        <v>Active</v>
      </c>
      <c r="Y3066" s="17" t="s">
        <v>15615</v>
      </c>
      <c r="Z3066" s="17"/>
    </row>
    <row r="3067" spans="1:26" x14ac:dyDescent="0.25">
      <c r="A3067">
        <v>3066</v>
      </c>
      <c r="B3067" s="17" t="s">
        <v>2223</v>
      </c>
      <c r="C3067" s="17">
        <v>3179</v>
      </c>
      <c r="D3067" s="17" t="str">
        <f>INDEX(Hosts!$A:$O,MATCH(Places!$C3067,Hosts!$A:$A,0),MATCH(Places!D$1,Hosts!$1:$1,0))</f>
        <v>Within an hour</v>
      </c>
      <c r="E3067" s="87">
        <f>INDEX(Hosts!$A:$O,MATCH(Places!$C3067,Hosts!$A:$A,0),MATCH(Places!E$1,Hosts!$1:$1,0))</f>
        <v>1</v>
      </c>
      <c r="F3067" s="87">
        <f>INDEX(Hosts!$A:$O,MATCH(Places!$C3067,Hosts!$A:$A,0),MATCH(Places!F$1,Hosts!$1:$1,0))</f>
        <v>0.93</v>
      </c>
      <c r="G3067" s="17" t="str">
        <f>INDEX(Hosts!$A:$O,MATCH(Places!$C3067,Hosts!$A:$A,0),MATCH(Places!G$1,Hosts!$1:$1,0))</f>
        <v>Yes</v>
      </c>
      <c r="H3067" s="17">
        <v>22</v>
      </c>
      <c r="I3067" s="17" t="str">
        <f>INDEX(Neighborhoods!$A:$C,MATCH(Places!$H3067,Neighborhoods!$A:$A,0),MATCH(Places!I$1,Neighborhoods!$1:$1,0))</f>
        <v>Queens</v>
      </c>
      <c r="J3067" s="17" t="str">
        <f>INDEX(Neighborhoods!$A:$C,MATCH(Places!$H3067,Neighborhoods!$A:$A,0),MATCH(Places!J$1,Neighborhoods!$1:$1,0))</f>
        <v>Flushing</v>
      </c>
      <c r="K3067" s="17" t="s">
        <v>1</v>
      </c>
      <c r="L3067" s="17" t="str">
        <f t="shared" si="188"/>
        <v>Yes</v>
      </c>
      <c r="M3067" s="17">
        <v>2</v>
      </c>
      <c r="N3067" s="17" t="str" cm="1">
        <f t="array" ref="N3067">_xlfn.IFS(M3067&lt;=2,"Small",M3067&lt;=5,"Medium",M3067&gt;5,"Large")</f>
        <v>Small</v>
      </c>
      <c r="O3067" s="65">
        <v>51</v>
      </c>
      <c r="P3067" s="87">
        <f t="shared" si="189"/>
        <v>0.03</v>
      </c>
      <c r="Q3067" s="68">
        <v>4.53</v>
      </c>
      <c r="R3067" s="68" t="str" cm="1">
        <f t="array" ref="R3067">_xlfn.SWITCH(ROUND(Q3067,0),5,"Excellent",4,"Good",3,"Ok","Bad")</f>
        <v>Excellent</v>
      </c>
      <c r="S3067" s="17">
        <v>47</v>
      </c>
      <c r="T3067" s="17" t="str">
        <f t="shared" si="190"/>
        <v>No</v>
      </c>
      <c r="U3067" s="82">
        <v>43009</v>
      </c>
      <c r="V3067" s="82">
        <v>43755</v>
      </c>
      <c r="W3067" s="17">
        <v>90</v>
      </c>
      <c r="X3067" s="17" t="str">
        <f t="shared" si="191"/>
        <v>Active</v>
      </c>
      <c r="Y3067" s="17" t="s">
        <v>15615</v>
      </c>
      <c r="Z3067" s="17"/>
    </row>
    <row r="3068" spans="1:26" x14ac:dyDescent="0.25">
      <c r="A3068">
        <v>3067</v>
      </c>
      <c r="B3068" s="17" t="s">
        <v>13426</v>
      </c>
      <c r="C3068" s="17">
        <v>11</v>
      </c>
      <c r="D3068" s="17" t="str">
        <f>INDEX(Hosts!$A:$O,MATCH(Places!$C3068,Hosts!$A:$A,0),MATCH(Places!D$1,Hosts!$1:$1,0))</f>
        <v>Within an hour</v>
      </c>
      <c r="E3068" s="87">
        <f>INDEX(Hosts!$A:$O,MATCH(Places!$C3068,Hosts!$A:$A,0),MATCH(Places!E$1,Hosts!$1:$1,0))</f>
        <v>1</v>
      </c>
      <c r="F3068" s="87">
        <f>INDEX(Hosts!$A:$O,MATCH(Places!$C3068,Hosts!$A:$A,0),MATCH(Places!F$1,Hosts!$1:$1,0))</f>
        <v>0.87</v>
      </c>
      <c r="G3068" s="17" t="str">
        <f>INDEX(Hosts!$A:$O,MATCH(Places!$C3068,Hosts!$A:$A,0),MATCH(Places!G$1,Hosts!$1:$1,0))</f>
        <v>Yes</v>
      </c>
      <c r="H3068" s="17">
        <v>20</v>
      </c>
      <c r="I3068" s="17" t="str">
        <f>INDEX(Neighborhoods!$A:$C,MATCH(Places!$H3068,Neighborhoods!$A:$A,0),MATCH(Places!I$1,Neighborhoods!$1:$1,0))</f>
        <v>Manhattan</v>
      </c>
      <c r="J3068" s="17" t="str">
        <f>INDEX(Neighborhoods!$A:$C,MATCH(Places!$H3068,Neighborhoods!$A:$A,0),MATCH(Places!J$1,Neighborhoods!$1:$1,0))</f>
        <v>Upper West Side</v>
      </c>
      <c r="K3068" s="17" t="s">
        <v>1</v>
      </c>
      <c r="L3068" s="17" t="str">
        <f t="shared" si="188"/>
        <v>Yes</v>
      </c>
      <c r="M3068" s="17">
        <v>2</v>
      </c>
      <c r="N3068" s="17" t="str" cm="1">
        <f t="array" ref="N3068">_xlfn.IFS(M3068&lt;=2,"Small",M3068&lt;=5,"Medium",M3068&gt;5,"Large")</f>
        <v>Small</v>
      </c>
      <c r="O3068" s="65">
        <v>65</v>
      </c>
      <c r="P3068" s="87">
        <f t="shared" si="189"/>
        <v>0.03</v>
      </c>
      <c r="Q3068" s="68">
        <v>5</v>
      </c>
      <c r="R3068" s="68" t="str" cm="1">
        <f t="array" ref="R3068">_xlfn.SWITCH(ROUND(Q3068,0),5,"Excellent",4,"Good",3,"Ok","Bad")</f>
        <v>Excellent</v>
      </c>
      <c r="S3068" s="17">
        <v>11</v>
      </c>
      <c r="T3068" s="17" t="str">
        <f t="shared" si="190"/>
        <v>No</v>
      </c>
      <c r="U3068" s="82">
        <v>43378</v>
      </c>
      <c r="V3068" s="82">
        <v>43896</v>
      </c>
      <c r="W3068" s="17">
        <v>355</v>
      </c>
      <c r="X3068" s="17" t="str">
        <f t="shared" si="191"/>
        <v>Active</v>
      </c>
      <c r="Y3068" s="17" t="s">
        <v>15615</v>
      </c>
      <c r="Z3068" s="17"/>
    </row>
    <row r="3069" spans="1:26" x14ac:dyDescent="0.25">
      <c r="A3069">
        <v>3068</v>
      </c>
      <c r="B3069" s="17" t="s">
        <v>2224</v>
      </c>
      <c r="C3069" s="17">
        <v>2024</v>
      </c>
      <c r="D3069" s="17" t="str">
        <f>INDEX(Hosts!$A:$O,MATCH(Places!$C3069,Hosts!$A:$A,0),MATCH(Places!D$1,Hosts!$1:$1,0))</f>
        <v>Within a few hours</v>
      </c>
      <c r="E3069" s="87">
        <f>INDEX(Hosts!$A:$O,MATCH(Places!$C3069,Hosts!$A:$A,0),MATCH(Places!E$1,Hosts!$1:$1,0))</f>
        <v>1</v>
      </c>
      <c r="F3069" s="87">
        <f>INDEX(Hosts!$A:$O,MATCH(Places!$C3069,Hosts!$A:$A,0),MATCH(Places!F$1,Hosts!$1:$1,0))</f>
        <v>1</v>
      </c>
      <c r="G3069" s="17" t="str">
        <f>INDEX(Hosts!$A:$O,MATCH(Places!$C3069,Hosts!$A:$A,0),MATCH(Places!G$1,Hosts!$1:$1,0))</f>
        <v>Yes</v>
      </c>
      <c r="H3069" s="17">
        <v>19</v>
      </c>
      <c r="I3069" s="17" t="str">
        <f>INDEX(Neighborhoods!$A:$C,MATCH(Places!$H3069,Neighborhoods!$A:$A,0),MATCH(Places!I$1,Neighborhoods!$1:$1,0))</f>
        <v>Manhattan</v>
      </c>
      <c r="J3069" s="17" t="str">
        <f>INDEX(Neighborhoods!$A:$C,MATCH(Places!$H3069,Neighborhoods!$A:$A,0),MATCH(Places!J$1,Neighborhoods!$1:$1,0))</f>
        <v>Upper East Side</v>
      </c>
      <c r="K3069" s="17" t="s">
        <v>11822</v>
      </c>
      <c r="L3069" s="17" t="str">
        <f t="shared" si="188"/>
        <v>No</v>
      </c>
      <c r="M3069" s="17">
        <v>4</v>
      </c>
      <c r="N3069" s="17" t="str" cm="1">
        <f t="array" ref="N3069">_xlfn.IFS(M3069&lt;=2,"Small",M3069&lt;=5,"Medium",M3069&gt;5,"Large")</f>
        <v>Medium</v>
      </c>
      <c r="O3069" s="65">
        <v>239</v>
      </c>
      <c r="P3069" s="87">
        <f t="shared" si="189"/>
        <v>0.04</v>
      </c>
      <c r="Q3069" s="68">
        <v>4.99</v>
      </c>
      <c r="R3069" s="68" t="str" cm="1">
        <f t="array" ref="R3069">_xlfn.SWITCH(ROUND(Q3069,0),5,"Excellent",4,"Good",3,"Ok","Bad")</f>
        <v>Excellent</v>
      </c>
      <c r="S3069" s="17">
        <v>88</v>
      </c>
      <c r="T3069" s="17" t="str">
        <f t="shared" si="190"/>
        <v>No</v>
      </c>
      <c r="U3069" s="82">
        <v>43096</v>
      </c>
      <c r="V3069" s="82">
        <v>43899</v>
      </c>
      <c r="W3069" s="17">
        <v>292</v>
      </c>
      <c r="X3069" s="17" t="str">
        <f t="shared" si="191"/>
        <v>Active</v>
      </c>
      <c r="Y3069" s="17" t="s">
        <v>15616</v>
      </c>
      <c r="Z3069" s="17"/>
    </row>
    <row r="3070" spans="1:26" x14ac:dyDescent="0.25">
      <c r="A3070">
        <v>3069</v>
      </c>
      <c r="B3070" s="17" t="s">
        <v>14958</v>
      </c>
      <c r="C3070" s="17">
        <v>3037</v>
      </c>
      <c r="D3070" s="17" t="str">
        <f>INDEX(Hosts!$A:$O,MATCH(Places!$C3070,Hosts!$A:$A,0),MATCH(Places!D$1,Hosts!$1:$1,0))</f>
        <v>Within a day</v>
      </c>
      <c r="E3070" s="87">
        <f>INDEX(Hosts!$A:$O,MATCH(Places!$C3070,Hosts!$A:$A,0),MATCH(Places!E$1,Hosts!$1:$1,0))</f>
        <v>0.67</v>
      </c>
      <c r="F3070" s="87">
        <f>INDEX(Hosts!$A:$O,MATCH(Places!$C3070,Hosts!$A:$A,0),MATCH(Places!F$1,Hosts!$1:$1,0))</f>
        <v>1</v>
      </c>
      <c r="G3070" s="17" t="str">
        <f>INDEX(Hosts!$A:$O,MATCH(Places!$C3070,Hosts!$A:$A,0),MATCH(Places!G$1,Hosts!$1:$1,0))</f>
        <v>No</v>
      </c>
      <c r="H3070" s="17">
        <v>17</v>
      </c>
      <c r="I3070" s="17" t="str">
        <f>INDEX(Neighborhoods!$A:$C,MATCH(Places!$H3070,Neighborhoods!$A:$A,0),MATCH(Places!I$1,Neighborhoods!$1:$1,0))</f>
        <v>Manhattan</v>
      </c>
      <c r="J3070" s="17" t="str">
        <f>INDEX(Neighborhoods!$A:$C,MATCH(Places!$H3070,Neighborhoods!$A:$A,0),MATCH(Places!J$1,Neighborhoods!$1:$1,0))</f>
        <v>Hell's Kitchen</v>
      </c>
      <c r="K3070" s="17" t="s">
        <v>11822</v>
      </c>
      <c r="L3070" s="17" t="str">
        <f t="shared" si="188"/>
        <v>No</v>
      </c>
      <c r="M3070" s="17">
        <v>2</v>
      </c>
      <c r="N3070" s="17" t="str" cm="1">
        <f t="array" ref="N3070">_xlfn.IFS(M3070&lt;=2,"Small",M3070&lt;=5,"Medium",M3070&gt;5,"Large")</f>
        <v>Small</v>
      </c>
      <c r="O3070" s="65">
        <v>183</v>
      </c>
      <c r="P3070" s="87">
        <f t="shared" si="189"/>
        <v>0.03</v>
      </c>
      <c r="Q3070" s="68">
        <v>4.92</v>
      </c>
      <c r="R3070" s="68" t="str" cm="1">
        <f t="array" ref="R3070">_xlfn.SWITCH(ROUND(Q3070,0),5,"Excellent",4,"Good",3,"Ok","Bad")</f>
        <v>Excellent</v>
      </c>
      <c r="S3070" s="17">
        <v>13</v>
      </c>
      <c r="T3070" s="17" t="str">
        <f t="shared" si="190"/>
        <v>No</v>
      </c>
      <c r="U3070" s="82">
        <v>43019</v>
      </c>
      <c r="V3070" s="82">
        <v>43255</v>
      </c>
      <c r="W3070" s="17">
        <v>90</v>
      </c>
      <c r="X3070" s="17" t="str">
        <f t="shared" si="191"/>
        <v>Active</v>
      </c>
      <c r="Y3070" s="17" t="s">
        <v>15616</v>
      </c>
      <c r="Z3070" s="17"/>
    </row>
    <row r="3071" spans="1:26" x14ac:dyDescent="0.25">
      <c r="A3071">
        <v>3070</v>
      </c>
      <c r="B3071" s="17" t="s">
        <v>14017</v>
      </c>
      <c r="C3071" s="17">
        <v>3354</v>
      </c>
      <c r="D3071" s="17" t="str">
        <f>INDEX(Hosts!$A:$O,MATCH(Places!$C3071,Hosts!$A:$A,0),MATCH(Places!D$1,Hosts!$1:$1,0))</f>
        <v>Within an hour</v>
      </c>
      <c r="E3071" s="87">
        <f>INDEX(Hosts!$A:$O,MATCH(Places!$C3071,Hosts!$A:$A,0),MATCH(Places!E$1,Hosts!$1:$1,0))</f>
        <v>1</v>
      </c>
      <c r="F3071" s="87">
        <f>INDEX(Hosts!$A:$O,MATCH(Places!$C3071,Hosts!$A:$A,0),MATCH(Places!F$1,Hosts!$1:$1,0))</f>
        <v>1</v>
      </c>
      <c r="G3071" s="17" t="str">
        <f>INDEX(Hosts!$A:$O,MATCH(Places!$C3071,Hosts!$A:$A,0),MATCH(Places!G$1,Hosts!$1:$1,0))</f>
        <v>No</v>
      </c>
      <c r="H3071" s="17">
        <v>22</v>
      </c>
      <c r="I3071" s="17" t="str">
        <f>INDEX(Neighborhoods!$A:$C,MATCH(Places!$H3071,Neighborhoods!$A:$A,0),MATCH(Places!I$1,Neighborhoods!$1:$1,0))</f>
        <v>Queens</v>
      </c>
      <c r="J3071" s="17" t="str">
        <f>INDEX(Neighborhoods!$A:$C,MATCH(Places!$H3071,Neighborhoods!$A:$A,0),MATCH(Places!J$1,Neighborhoods!$1:$1,0))</f>
        <v>Flushing</v>
      </c>
      <c r="K3071" s="17" t="s">
        <v>1</v>
      </c>
      <c r="L3071" s="17" t="str">
        <f t="shared" si="188"/>
        <v>Yes</v>
      </c>
      <c r="M3071" s="17">
        <v>2</v>
      </c>
      <c r="N3071" s="17" t="str" cm="1">
        <f t="array" ref="N3071">_xlfn.IFS(M3071&lt;=2,"Small",M3071&lt;=5,"Medium",M3071&gt;5,"Large")</f>
        <v>Small</v>
      </c>
      <c r="O3071" s="65">
        <v>65</v>
      </c>
      <c r="P3071" s="87">
        <f t="shared" si="189"/>
        <v>0.03</v>
      </c>
      <c r="Q3071" s="68">
        <v>4.5199999999999996</v>
      </c>
      <c r="R3071" s="68" t="str" cm="1">
        <f t="array" ref="R3071">_xlfn.SWITCH(ROUND(Q3071,0),5,"Excellent",4,"Good",3,"Ok","Bad")</f>
        <v>Excellent</v>
      </c>
      <c r="S3071" s="17">
        <v>27</v>
      </c>
      <c r="T3071" s="17" t="str">
        <f t="shared" si="190"/>
        <v>No</v>
      </c>
      <c r="U3071" s="82">
        <v>43016</v>
      </c>
      <c r="V3071" s="82">
        <v>43768</v>
      </c>
      <c r="W3071" s="17">
        <v>89</v>
      </c>
      <c r="X3071" s="17" t="str">
        <f t="shared" si="191"/>
        <v>Active</v>
      </c>
      <c r="Y3071" s="17" t="s">
        <v>15615</v>
      </c>
      <c r="Z3071" s="17"/>
    </row>
    <row r="3072" spans="1:26" x14ac:dyDescent="0.25">
      <c r="A3072">
        <v>3071</v>
      </c>
      <c r="B3072" s="17" t="s">
        <v>2225</v>
      </c>
      <c r="C3072" s="17">
        <v>2274</v>
      </c>
      <c r="D3072" s="17" t="str">
        <f>INDEX(Hosts!$A:$O,MATCH(Places!$C3072,Hosts!$A:$A,0),MATCH(Places!D$1,Hosts!$1:$1,0))</f>
        <v>Within a few hours</v>
      </c>
      <c r="E3072" s="87">
        <f>INDEX(Hosts!$A:$O,MATCH(Places!$C3072,Hosts!$A:$A,0),MATCH(Places!E$1,Hosts!$1:$1,0))</f>
        <v>1</v>
      </c>
      <c r="F3072" s="87">
        <f>INDEX(Hosts!$A:$O,MATCH(Places!$C3072,Hosts!$A:$A,0),MATCH(Places!F$1,Hosts!$1:$1,0))</f>
        <v>1</v>
      </c>
      <c r="G3072" s="17" t="str">
        <f>INDEX(Hosts!$A:$O,MATCH(Places!$C3072,Hosts!$A:$A,0),MATCH(Places!G$1,Hosts!$1:$1,0))</f>
        <v>No</v>
      </c>
      <c r="H3072" s="17">
        <v>17</v>
      </c>
      <c r="I3072" s="17" t="str">
        <f>INDEX(Neighborhoods!$A:$C,MATCH(Places!$H3072,Neighborhoods!$A:$A,0),MATCH(Places!I$1,Neighborhoods!$1:$1,0))</f>
        <v>Manhattan</v>
      </c>
      <c r="J3072" s="17" t="str">
        <f>INDEX(Neighborhoods!$A:$C,MATCH(Places!$H3072,Neighborhoods!$A:$A,0),MATCH(Places!J$1,Neighborhoods!$1:$1,0))</f>
        <v>Hell's Kitchen</v>
      </c>
      <c r="K3072" s="17" t="s">
        <v>1</v>
      </c>
      <c r="L3072" s="17" t="str">
        <f t="shared" si="188"/>
        <v>Yes</v>
      </c>
      <c r="M3072" s="17">
        <v>4</v>
      </c>
      <c r="N3072" s="17" t="str" cm="1">
        <f t="array" ref="N3072">_xlfn.IFS(M3072&lt;=2,"Small",M3072&lt;=5,"Medium",M3072&gt;5,"Large")</f>
        <v>Medium</v>
      </c>
      <c r="O3072" s="65">
        <v>78</v>
      </c>
      <c r="P3072" s="87">
        <f t="shared" si="189"/>
        <v>0.03</v>
      </c>
      <c r="Q3072" s="68">
        <v>4.6900000000000004</v>
      </c>
      <c r="R3072" s="68" t="str" cm="1">
        <f t="array" ref="R3072">_xlfn.SWITCH(ROUND(Q3072,0),5,"Excellent",4,"Good",3,"Ok","Bad")</f>
        <v>Excellent</v>
      </c>
      <c r="S3072" s="17">
        <v>185</v>
      </c>
      <c r="T3072" s="17" t="str">
        <f t="shared" si="190"/>
        <v>No</v>
      </c>
      <c r="U3072" s="82">
        <v>43015</v>
      </c>
      <c r="V3072" s="82">
        <v>43901</v>
      </c>
      <c r="W3072" s="17">
        <v>180</v>
      </c>
      <c r="X3072" s="17" t="str">
        <f t="shared" si="191"/>
        <v>Active</v>
      </c>
      <c r="Y3072" s="17" t="s">
        <v>15615</v>
      </c>
      <c r="Z3072" s="17"/>
    </row>
    <row r="3073" spans="1:26" x14ac:dyDescent="0.25">
      <c r="A3073">
        <v>3072</v>
      </c>
      <c r="B3073" s="17" t="s">
        <v>14266</v>
      </c>
      <c r="C3073" s="17">
        <v>3321</v>
      </c>
      <c r="D3073" s="17" t="str">
        <f>INDEX(Hosts!$A:$O,MATCH(Places!$C3073,Hosts!$A:$A,0),MATCH(Places!D$1,Hosts!$1:$1,0))</f>
        <v>Within an hour</v>
      </c>
      <c r="E3073" s="87">
        <f>INDEX(Hosts!$A:$O,MATCH(Places!$C3073,Hosts!$A:$A,0),MATCH(Places!E$1,Hosts!$1:$1,0))</f>
        <v>1</v>
      </c>
      <c r="F3073" s="87">
        <f>INDEX(Hosts!$A:$O,MATCH(Places!$C3073,Hosts!$A:$A,0),MATCH(Places!F$1,Hosts!$1:$1,0))</f>
        <v>0.93</v>
      </c>
      <c r="G3073" s="17" t="str">
        <f>INDEX(Hosts!$A:$O,MATCH(Places!$C3073,Hosts!$A:$A,0),MATCH(Places!G$1,Hosts!$1:$1,0))</f>
        <v>Yes</v>
      </c>
      <c r="H3073" s="17">
        <v>17</v>
      </c>
      <c r="I3073" s="17" t="str">
        <f>INDEX(Neighborhoods!$A:$C,MATCH(Places!$H3073,Neighborhoods!$A:$A,0),MATCH(Places!I$1,Neighborhoods!$1:$1,0))</f>
        <v>Manhattan</v>
      </c>
      <c r="J3073" s="17" t="str">
        <f>INDEX(Neighborhoods!$A:$C,MATCH(Places!$H3073,Neighborhoods!$A:$A,0),MATCH(Places!J$1,Neighborhoods!$1:$1,0))</f>
        <v>Hell's Kitchen</v>
      </c>
      <c r="K3073" s="17" t="s">
        <v>11822</v>
      </c>
      <c r="L3073" s="17" t="str">
        <f t="shared" si="188"/>
        <v>No</v>
      </c>
      <c r="M3073" s="17">
        <v>3</v>
      </c>
      <c r="N3073" s="17" t="str" cm="1">
        <f t="array" ref="N3073">_xlfn.IFS(M3073&lt;=2,"Small",M3073&lt;=5,"Medium",M3073&gt;5,"Large")</f>
        <v>Medium</v>
      </c>
      <c r="O3073" s="65">
        <v>150</v>
      </c>
      <c r="P3073" s="87">
        <f t="shared" si="189"/>
        <v>0.03</v>
      </c>
      <c r="Q3073" s="68">
        <v>4.9000000000000004</v>
      </c>
      <c r="R3073" s="68" t="str" cm="1">
        <f t="array" ref="R3073">_xlfn.SWITCH(ROUND(Q3073,0),5,"Excellent",4,"Good",3,"Ok","Bad")</f>
        <v>Excellent</v>
      </c>
      <c r="S3073" s="17">
        <v>62</v>
      </c>
      <c r="T3073" s="17" t="str">
        <f t="shared" si="190"/>
        <v>No</v>
      </c>
      <c r="U3073" s="82">
        <v>43033</v>
      </c>
      <c r="V3073" s="82">
        <v>43809</v>
      </c>
      <c r="W3073" s="17">
        <v>179</v>
      </c>
      <c r="X3073" s="17" t="str">
        <f t="shared" si="191"/>
        <v>Active</v>
      </c>
      <c r="Y3073" s="17" t="s">
        <v>15615</v>
      </c>
      <c r="Z3073" s="17"/>
    </row>
    <row r="3074" spans="1:26" x14ac:dyDescent="0.25">
      <c r="A3074">
        <v>3073</v>
      </c>
      <c r="B3074" s="17" t="s">
        <v>2226</v>
      </c>
      <c r="C3074" s="17">
        <v>2115</v>
      </c>
      <c r="D3074" s="17" t="str">
        <f>INDEX(Hosts!$A:$O,MATCH(Places!$C3074,Hosts!$A:$A,0),MATCH(Places!D$1,Hosts!$1:$1,0))</f>
        <v>A few days or more</v>
      </c>
      <c r="E3074" s="87">
        <f>INDEX(Hosts!$A:$O,MATCH(Places!$C3074,Hosts!$A:$A,0),MATCH(Places!E$1,Hosts!$1:$1,0))</f>
        <v>0.33</v>
      </c>
      <c r="F3074" s="87">
        <f>INDEX(Hosts!$A:$O,MATCH(Places!$C3074,Hosts!$A:$A,0),MATCH(Places!F$1,Hosts!$1:$1,0))</f>
        <v>0.91</v>
      </c>
      <c r="G3074" s="17" t="str">
        <f>INDEX(Hosts!$A:$O,MATCH(Places!$C3074,Hosts!$A:$A,0),MATCH(Places!G$1,Hosts!$1:$1,0))</f>
        <v>Yes</v>
      </c>
      <c r="H3074" s="17">
        <v>16</v>
      </c>
      <c r="I3074" s="17" t="str">
        <f>INDEX(Neighborhoods!$A:$C,MATCH(Places!$H3074,Neighborhoods!$A:$A,0),MATCH(Places!I$1,Neighborhoods!$1:$1,0))</f>
        <v>Manhattan</v>
      </c>
      <c r="J3074" s="17" t="str">
        <f>INDEX(Neighborhoods!$A:$C,MATCH(Places!$H3074,Neighborhoods!$A:$A,0),MATCH(Places!J$1,Neighborhoods!$1:$1,0))</f>
        <v>Harlem</v>
      </c>
      <c r="K3074" s="17" t="s">
        <v>11822</v>
      </c>
      <c r="L3074" s="17" t="str">
        <f t="shared" ref="L3074:L3137" si="192">IF(OR(K3074="Private room",K3074="Shared room"),"Yes","No")</f>
        <v>No</v>
      </c>
      <c r="M3074" s="17">
        <v>3</v>
      </c>
      <c r="N3074" s="17" t="str" cm="1">
        <f t="array" ref="N3074">_xlfn.IFS(M3074&lt;=2,"Small",M3074&lt;=5,"Medium",M3074&gt;5,"Large")</f>
        <v>Medium</v>
      </c>
      <c r="O3074" s="65">
        <v>145</v>
      </c>
      <c r="P3074" s="87">
        <f t="shared" ref="P3074:P3137" si="193">VLOOKUP(O3074,$AB$1:$AC$5,2)</f>
        <v>0.03</v>
      </c>
      <c r="Q3074" s="68">
        <v>4.74</v>
      </c>
      <c r="R3074" s="68" t="str" cm="1">
        <f t="array" ref="R3074">_xlfn.SWITCH(ROUND(Q3074,0),5,"Excellent",4,"Good",3,"Ok","Bad")</f>
        <v>Excellent</v>
      </c>
      <c r="S3074" s="17">
        <v>23</v>
      </c>
      <c r="T3074" s="17" t="str">
        <f t="shared" ref="T3074:T3137" si="194">IF(AND(Q3074&gt;=4.8,S3074&gt;100),"Yes","No")</f>
        <v>No</v>
      </c>
      <c r="U3074" s="82">
        <v>43014</v>
      </c>
      <c r="V3074" s="82">
        <v>43834</v>
      </c>
      <c r="W3074" s="17">
        <v>227</v>
      </c>
      <c r="X3074" s="17" t="str">
        <f t="shared" ref="X3074:X3137" si="195">IF(W3074&lt;&gt;0,"Active","Inactive")</f>
        <v>Active</v>
      </c>
      <c r="Y3074" s="17" t="s">
        <v>15615</v>
      </c>
      <c r="Z3074" s="17"/>
    </row>
    <row r="3075" spans="1:26" x14ac:dyDescent="0.25">
      <c r="A3075">
        <v>3074</v>
      </c>
      <c r="B3075" s="17" t="s">
        <v>2227</v>
      </c>
      <c r="C3075" s="17">
        <v>2655</v>
      </c>
      <c r="D3075" s="17" t="str">
        <f>INDEX(Hosts!$A:$O,MATCH(Places!$C3075,Hosts!$A:$A,0),MATCH(Places!D$1,Hosts!$1:$1,0))</f>
        <v>A few days or more</v>
      </c>
      <c r="E3075" s="87">
        <f>INDEX(Hosts!$A:$O,MATCH(Places!$C3075,Hosts!$A:$A,0),MATCH(Places!E$1,Hosts!$1:$1,0))</f>
        <v>0</v>
      </c>
      <c r="F3075" s="87">
        <f>INDEX(Hosts!$A:$O,MATCH(Places!$C3075,Hosts!$A:$A,0),MATCH(Places!F$1,Hosts!$1:$1,0))</f>
        <v>0.67</v>
      </c>
      <c r="G3075" s="17" t="str">
        <f>INDEX(Hosts!$A:$O,MATCH(Places!$C3075,Hosts!$A:$A,0),MATCH(Places!G$1,Hosts!$1:$1,0))</f>
        <v>No</v>
      </c>
      <c r="H3075" s="17">
        <v>21</v>
      </c>
      <c r="I3075" s="17" t="str">
        <f>INDEX(Neighborhoods!$A:$C,MATCH(Places!$H3075,Neighborhoods!$A:$A,0),MATCH(Places!I$1,Neighborhoods!$1:$1,0))</f>
        <v>Queens</v>
      </c>
      <c r="J3075" s="17" t="str">
        <f>INDEX(Neighborhoods!$A:$C,MATCH(Places!$H3075,Neighborhoods!$A:$A,0),MATCH(Places!J$1,Neighborhoods!$1:$1,0))</f>
        <v>Astoria</v>
      </c>
      <c r="K3075" s="17" t="s">
        <v>1</v>
      </c>
      <c r="L3075" s="17" t="str">
        <f t="shared" si="192"/>
        <v>Yes</v>
      </c>
      <c r="M3075" s="17">
        <v>2</v>
      </c>
      <c r="N3075" s="17" t="str" cm="1">
        <f t="array" ref="N3075">_xlfn.IFS(M3075&lt;=2,"Small",M3075&lt;=5,"Medium",M3075&gt;5,"Large")</f>
        <v>Small</v>
      </c>
      <c r="O3075" s="65">
        <v>85</v>
      </c>
      <c r="P3075" s="87">
        <f t="shared" si="193"/>
        <v>0.03</v>
      </c>
      <c r="Q3075" s="68">
        <v>5</v>
      </c>
      <c r="R3075" s="68" t="str" cm="1">
        <f t="array" ref="R3075">_xlfn.SWITCH(ROUND(Q3075,0),5,"Excellent",4,"Good",3,"Ok","Bad")</f>
        <v>Excellent</v>
      </c>
      <c r="S3075" s="17">
        <v>13</v>
      </c>
      <c r="T3075" s="17" t="str">
        <f t="shared" si="194"/>
        <v>No</v>
      </c>
      <c r="U3075" s="82">
        <v>43015</v>
      </c>
      <c r="V3075" s="82">
        <v>43288</v>
      </c>
      <c r="W3075" s="17">
        <v>0</v>
      </c>
      <c r="X3075" s="17" t="str">
        <f t="shared" si="195"/>
        <v>Inactive</v>
      </c>
      <c r="Y3075" s="17" t="s">
        <v>15615</v>
      </c>
      <c r="Z3075" s="17"/>
    </row>
    <row r="3076" spans="1:26" x14ac:dyDescent="0.25">
      <c r="A3076">
        <v>3075</v>
      </c>
      <c r="B3076" s="17" t="s">
        <v>2228</v>
      </c>
      <c r="C3076" s="17">
        <v>1324</v>
      </c>
      <c r="D3076" s="17" t="str">
        <f>INDEX(Hosts!$A:$O,MATCH(Places!$C3076,Hosts!$A:$A,0),MATCH(Places!D$1,Hosts!$1:$1,0))</f>
        <v>Within an hour</v>
      </c>
      <c r="E3076" s="87">
        <f>INDEX(Hosts!$A:$O,MATCH(Places!$C3076,Hosts!$A:$A,0),MATCH(Places!E$1,Hosts!$1:$1,0))</f>
        <v>1</v>
      </c>
      <c r="F3076" s="87">
        <f>INDEX(Hosts!$A:$O,MATCH(Places!$C3076,Hosts!$A:$A,0),MATCH(Places!F$1,Hosts!$1:$1,0))</f>
        <v>0.95</v>
      </c>
      <c r="G3076" s="17" t="str">
        <f>INDEX(Hosts!$A:$O,MATCH(Places!$C3076,Hosts!$A:$A,0),MATCH(Places!G$1,Hosts!$1:$1,0))</f>
        <v>Yes</v>
      </c>
      <c r="H3076" s="17">
        <v>16</v>
      </c>
      <c r="I3076" s="17" t="str">
        <f>INDEX(Neighborhoods!$A:$C,MATCH(Places!$H3076,Neighborhoods!$A:$A,0),MATCH(Places!I$1,Neighborhoods!$1:$1,0))</f>
        <v>Manhattan</v>
      </c>
      <c r="J3076" s="17" t="str">
        <f>INDEX(Neighborhoods!$A:$C,MATCH(Places!$H3076,Neighborhoods!$A:$A,0),MATCH(Places!J$1,Neighborhoods!$1:$1,0))</f>
        <v>Harlem</v>
      </c>
      <c r="K3076" s="17" t="s">
        <v>1</v>
      </c>
      <c r="L3076" s="17" t="str">
        <f t="shared" si="192"/>
        <v>Yes</v>
      </c>
      <c r="M3076" s="17">
        <v>2</v>
      </c>
      <c r="N3076" s="17" t="str" cm="1">
        <f t="array" ref="N3076">_xlfn.IFS(M3076&lt;=2,"Small",M3076&lt;=5,"Medium",M3076&gt;5,"Large")</f>
        <v>Small</v>
      </c>
      <c r="O3076" s="65">
        <v>63</v>
      </c>
      <c r="P3076" s="87">
        <f t="shared" si="193"/>
        <v>0.03</v>
      </c>
      <c r="Q3076" s="68">
        <v>4.99</v>
      </c>
      <c r="R3076" s="68" t="str" cm="1">
        <f t="array" ref="R3076">_xlfn.SWITCH(ROUND(Q3076,0),5,"Excellent",4,"Good",3,"Ok","Bad")</f>
        <v>Excellent</v>
      </c>
      <c r="S3076" s="17">
        <v>77</v>
      </c>
      <c r="T3076" s="17" t="str">
        <f t="shared" si="194"/>
        <v>No</v>
      </c>
      <c r="U3076" s="82">
        <v>43017</v>
      </c>
      <c r="V3076" s="82">
        <v>44033</v>
      </c>
      <c r="W3076" s="17">
        <v>319</v>
      </c>
      <c r="X3076" s="17" t="str">
        <f t="shared" si="195"/>
        <v>Active</v>
      </c>
      <c r="Y3076" s="17" t="s">
        <v>15615</v>
      </c>
      <c r="Z3076" s="17"/>
    </row>
    <row r="3077" spans="1:26" x14ac:dyDescent="0.25">
      <c r="A3077">
        <v>3076</v>
      </c>
      <c r="B3077" s="17" t="s">
        <v>2229</v>
      </c>
      <c r="C3077" s="17">
        <v>1324</v>
      </c>
      <c r="D3077" s="17" t="str">
        <f>INDEX(Hosts!$A:$O,MATCH(Places!$C3077,Hosts!$A:$A,0),MATCH(Places!D$1,Hosts!$1:$1,0))</f>
        <v>Within an hour</v>
      </c>
      <c r="E3077" s="87">
        <f>INDEX(Hosts!$A:$O,MATCH(Places!$C3077,Hosts!$A:$A,0),MATCH(Places!E$1,Hosts!$1:$1,0))</f>
        <v>1</v>
      </c>
      <c r="F3077" s="87">
        <f>INDEX(Hosts!$A:$O,MATCH(Places!$C3077,Hosts!$A:$A,0),MATCH(Places!F$1,Hosts!$1:$1,0))</f>
        <v>0.95</v>
      </c>
      <c r="G3077" s="17" t="str">
        <f>INDEX(Hosts!$A:$O,MATCH(Places!$C3077,Hosts!$A:$A,0),MATCH(Places!G$1,Hosts!$1:$1,0))</f>
        <v>Yes</v>
      </c>
      <c r="H3077" s="17">
        <v>16</v>
      </c>
      <c r="I3077" s="17" t="str">
        <f>INDEX(Neighborhoods!$A:$C,MATCH(Places!$H3077,Neighborhoods!$A:$A,0),MATCH(Places!I$1,Neighborhoods!$1:$1,0))</f>
        <v>Manhattan</v>
      </c>
      <c r="J3077" s="17" t="str">
        <f>INDEX(Neighborhoods!$A:$C,MATCH(Places!$H3077,Neighborhoods!$A:$A,0),MATCH(Places!J$1,Neighborhoods!$1:$1,0))</f>
        <v>Harlem</v>
      </c>
      <c r="K3077" s="17" t="s">
        <v>1</v>
      </c>
      <c r="L3077" s="17" t="str">
        <f t="shared" si="192"/>
        <v>Yes</v>
      </c>
      <c r="M3077" s="17">
        <v>1</v>
      </c>
      <c r="N3077" s="17" t="str" cm="1">
        <f t="array" ref="N3077">_xlfn.IFS(M3077&lt;=2,"Small",M3077&lt;=5,"Medium",M3077&gt;5,"Large")</f>
        <v>Small</v>
      </c>
      <c r="O3077" s="65">
        <v>49</v>
      </c>
      <c r="P3077" s="87">
        <f t="shared" si="193"/>
        <v>0.03</v>
      </c>
      <c r="Q3077" s="68">
        <v>5</v>
      </c>
      <c r="R3077" s="68" t="str" cm="1">
        <f t="array" ref="R3077">_xlfn.SWITCH(ROUND(Q3077,0),5,"Excellent",4,"Good",3,"Ok","Bad")</f>
        <v>Excellent</v>
      </c>
      <c r="S3077" s="17">
        <v>38</v>
      </c>
      <c r="T3077" s="17" t="str">
        <f t="shared" si="194"/>
        <v>No</v>
      </c>
      <c r="U3077" s="82">
        <v>43016</v>
      </c>
      <c r="V3077" s="82">
        <v>44033</v>
      </c>
      <c r="W3077" s="17">
        <v>321</v>
      </c>
      <c r="X3077" s="17" t="str">
        <f t="shared" si="195"/>
        <v>Active</v>
      </c>
      <c r="Y3077" s="17" t="s">
        <v>15615</v>
      </c>
      <c r="Z3077" s="17"/>
    </row>
    <row r="3078" spans="1:26" x14ac:dyDescent="0.25">
      <c r="A3078">
        <v>3077</v>
      </c>
      <c r="B3078" s="17" t="s">
        <v>13684</v>
      </c>
      <c r="C3078" s="17">
        <v>3354</v>
      </c>
      <c r="D3078" s="17" t="str">
        <f>INDEX(Hosts!$A:$O,MATCH(Places!$C3078,Hosts!$A:$A,0),MATCH(Places!D$1,Hosts!$1:$1,0))</f>
        <v>Within an hour</v>
      </c>
      <c r="E3078" s="87">
        <f>INDEX(Hosts!$A:$O,MATCH(Places!$C3078,Hosts!$A:$A,0),MATCH(Places!E$1,Hosts!$1:$1,0))</f>
        <v>1</v>
      </c>
      <c r="F3078" s="87">
        <f>INDEX(Hosts!$A:$O,MATCH(Places!$C3078,Hosts!$A:$A,0),MATCH(Places!F$1,Hosts!$1:$1,0))</f>
        <v>1</v>
      </c>
      <c r="G3078" s="17" t="str">
        <f>INDEX(Hosts!$A:$O,MATCH(Places!$C3078,Hosts!$A:$A,0),MATCH(Places!G$1,Hosts!$1:$1,0))</f>
        <v>No</v>
      </c>
      <c r="H3078" s="17">
        <v>22</v>
      </c>
      <c r="I3078" s="17" t="str">
        <f>INDEX(Neighborhoods!$A:$C,MATCH(Places!$H3078,Neighborhoods!$A:$A,0),MATCH(Places!I$1,Neighborhoods!$1:$1,0))</f>
        <v>Queens</v>
      </c>
      <c r="J3078" s="17" t="str">
        <f>INDEX(Neighborhoods!$A:$C,MATCH(Places!$H3078,Neighborhoods!$A:$A,0),MATCH(Places!J$1,Neighborhoods!$1:$1,0))</f>
        <v>Flushing</v>
      </c>
      <c r="K3078" s="17" t="s">
        <v>1</v>
      </c>
      <c r="L3078" s="17" t="str">
        <f t="shared" si="192"/>
        <v>Yes</v>
      </c>
      <c r="M3078" s="17">
        <v>2</v>
      </c>
      <c r="N3078" s="17" t="str" cm="1">
        <f t="array" ref="N3078">_xlfn.IFS(M3078&lt;=2,"Small",M3078&lt;=5,"Medium",M3078&gt;5,"Large")</f>
        <v>Small</v>
      </c>
      <c r="O3078" s="65">
        <v>60</v>
      </c>
      <c r="P3078" s="87">
        <f t="shared" si="193"/>
        <v>0.03</v>
      </c>
      <c r="Q3078" s="68">
        <v>4.76</v>
      </c>
      <c r="R3078" s="68" t="str" cm="1">
        <f t="array" ref="R3078">_xlfn.SWITCH(ROUND(Q3078,0),5,"Excellent",4,"Good",3,"Ok","Bad")</f>
        <v>Excellent</v>
      </c>
      <c r="S3078" s="17">
        <v>25</v>
      </c>
      <c r="T3078" s="17" t="str">
        <f t="shared" si="194"/>
        <v>No</v>
      </c>
      <c r="U3078" s="82">
        <v>43038</v>
      </c>
      <c r="V3078" s="82">
        <v>43828</v>
      </c>
      <c r="W3078" s="17">
        <v>89</v>
      </c>
      <c r="X3078" s="17" t="str">
        <f t="shared" si="195"/>
        <v>Active</v>
      </c>
      <c r="Y3078" s="17" t="s">
        <v>15615</v>
      </c>
      <c r="Z3078" s="17"/>
    </row>
    <row r="3079" spans="1:26" x14ac:dyDescent="0.25">
      <c r="A3079">
        <v>3078</v>
      </c>
      <c r="B3079" s="17" t="s">
        <v>15423</v>
      </c>
      <c r="C3079" s="17">
        <v>1284</v>
      </c>
      <c r="D3079" s="17" t="str">
        <f>INDEX(Hosts!$A:$O,MATCH(Places!$C3079,Hosts!$A:$A,0),MATCH(Places!D$1,Hosts!$1:$1,0))</f>
        <v>Within an hour</v>
      </c>
      <c r="E3079" s="87">
        <f>INDEX(Hosts!$A:$O,MATCH(Places!$C3079,Hosts!$A:$A,0),MATCH(Places!E$1,Hosts!$1:$1,0))</f>
        <v>1</v>
      </c>
      <c r="F3079" s="87">
        <f>INDEX(Hosts!$A:$O,MATCH(Places!$C3079,Hosts!$A:$A,0),MATCH(Places!F$1,Hosts!$1:$1,0))</f>
        <v>0.92</v>
      </c>
      <c r="G3079" s="17" t="str">
        <f>INDEX(Hosts!$A:$O,MATCH(Places!$C3079,Hosts!$A:$A,0),MATCH(Places!G$1,Hosts!$1:$1,0))</f>
        <v>No</v>
      </c>
      <c r="H3079" s="17">
        <v>26</v>
      </c>
      <c r="I3079" s="17" t="str">
        <f>INDEX(Neighborhoods!$A:$C,MATCH(Places!$H3079,Neighborhoods!$A:$A,0),MATCH(Places!I$1,Neighborhoods!$1:$1,0))</f>
        <v>Queens</v>
      </c>
      <c r="J3079" s="17" t="str">
        <f>INDEX(Neighborhoods!$A:$C,MATCH(Places!$H3079,Neighborhoods!$A:$A,0),MATCH(Places!J$1,Neighborhoods!$1:$1,0))</f>
        <v>Sunnyside</v>
      </c>
      <c r="K3079" s="17" t="s">
        <v>1</v>
      </c>
      <c r="L3079" s="17" t="str">
        <f t="shared" si="192"/>
        <v>Yes</v>
      </c>
      <c r="M3079" s="17">
        <v>1</v>
      </c>
      <c r="N3079" s="17" t="str" cm="1">
        <f t="array" ref="N3079">_xlfn.IFS(M3079&lt;=2,"Small",M3079&lt;=5,"Medium",M3079&gt;5,"Large")</f>
        <v>Small</v>
      </c>
      <c r="O3079" s="65">
        <v>75</v>
      </c>
      <c r="P3079" s="87">
        <f t="shared" si="193"/>
        <v>0.03</v>
      </c>
      <c r="Q3079" s="68">
        <v>4.67</v>
      </c>
      <c r="R3079" s="68" t="str" cm="1">
        <f t="array" ref="R3079">_xlfn.SWITCH(ROUND(Q3079,0),5,"Excellent",4,"Good",3,"Ok","Bad")</f>
        <v>Excellent</v>
      </c>
      <c r="S3079" s="17">
        <v>3</v>
      </c>
      <c r="T3079" s="17" t="str">
        <f t="shared" si="194"/>
        <v>No</v>
      </c>
      <c r="U3079" s="82">
        <v>43670</v>
      </c>
      <c r="V3079" s="82">
        <v>43750</v>
      </c>
      <c r="W3079" s="17">
        <v>365</v>
      </c>
      <c r="X3079" s="17" t="str">
        <f t="shared" si="195"/>
        <v>Active</v>
      </c>
      <c r="Y3079" s="17" t="s">
        <v>15615</v>
      </c>
      <c r="Z3079" s="17"/>
    </row>
    <row r="3080" spans="1:26" x14ac:dyDescent="0.25">
      <c r="A3080">
        <v>3079</v>
      </c>
      <c r="B3080" s="17" t="s">
        <v>2230</v>
      </c>
      <c r="C3080" s="17">
        <v>2632</v>
      </c>
      <c r="D3080" s="17" t="str">
        <f>INDEX(Hosts!$A:$O,MATCH(Places!$C3080,Hosts!$A:$A,0),MATCH(Places!D$1,Hosts!$1:$1,0))</f>
        <v>Within a few hours</v>
      </c>
      <c r="E3080" s="87">
        <f>INDEX(Hosts!$A:$O,MATCH(Places!$C3080,Hosts!$A:$A,0),MATCH(Places!E$1,Hosts!$1:$1,0))</f>
        <v>1</v>
      </c>
      <c r="F3080" s="87">
        <f>INDEX(Hosts!$A:$O,MATCH(Places!$C3080,Hosts!$A:$A,0),MATCH(Places!F$1,Hosts!$1:$1,0))</f>
        <v>0.77</v>
      </c>
      <c r="G3080" s="17" t="str">
        <f>INDEX(Hosts!$A:$O,MATCH(Places!$C3080,Hosts!$A:$A,0),MATCH(Places!G$1,Hosts!$1:$1,0))</f>
        <v>Yes</v>
      </c>
      <c r="H3080" s="17">
        <v>14</v>
      </c>
      <c r="I3080" s="17" t="str">
        <f>INDEX(Neighborhoods!$A:$C,MATCH(Places!$H3080,Neighborhoods!$A:$A,0),MATCH(Places!I$1,Neighborhoods!$1:$1,0))</f>
        <v>Manhattan</v>
      </c>
      <c r="J3080" s="17" t="str">
        <f>INDEX(Neighborhoods!$A:$C,MATCH(Places!$H3080,Neighborhoods!$A:$A,0),MATCH(Places!J$1,Neighborhoods!$1:$1,0))</f>
        <v>East Harlem</v>
      </c>
      <c r="K3080" s="17" t="s">
        <v>1</v>
      </c>
      <c r="L3080" s="17" t="str">
        <f t="shared" si="192"/>
        <v>Yes</v>
      </c>
      <c r="M3080" s="17">
        <v>2</v>
      </c>
      <c r="N3080" s="17" t="str" cm="1">
        <f t="array" ref="N3080">_xlfn.IFS(M3080&lt;=2,"Small",M3080&lt;=5,"Medium",M3080&gt;5,"Large")</f>
        <v>Small</v>
      </c>
      <c r="O3080" s="65">
        <v>62</v>
      </c>
      <c r="P3080" s="87">
        <f t="shared" si="193"/>
        <v>0.03</v>
      </c>
      <c r="Q3080" s="68">
        <v>4.83</v>
      </c>
      <c r="R3080" s="68" t="str" cm="1">
        <f t="array" ref="R3080">_xlfn.SWITCH(ROUND(Q3080,0),5,"Excellent",4,"Good",3,"Ok","Bad")</f>
        <v>Excellent</v>
      </c>
      <c r="S3080" s="17">
        <v>52</v>
      </c>
      <c r="T3080" s="17" t="str">
        <f t="shared" si="194"/>
        <v>No</v>
      </c>
      <c r="U3080" s="82">
        <v>43017</v>
      </c>
      <c r="V3080" s="82">
        <v>43899</v>
      </c>
      <c r="W3080" s="17">
        <v>365</v>
      </c>
      <c r="X3080" s="17" t="str">
        <f t="shared" si="195"/>
        <v>Active</v>
      </c>
      <c r="Y3080" s="17" t="s">
        <v>15615</v>
      </c>
      <c r="Z3080" s="17"/>
    </row>
    <row r="3081" spans="1:26" x14ac:dyDescent="0.25">
      <c r="A3081">
        <v>3080</v>
      </c>
      <c r="B3081" s="17" t="s">
        <v>2231</v>
      </c>
      <c r="C3081" s="17">
        <v>1494</v>
      </c>
      <c r="D3081" s="17" t="str">
        <f>INDEX(Hosts!$A:$O,MATCH(Places!$C3081,Hosts!$A:$A,0),MATCH(Places!D$1,Hosts!$1:$1,0))</f>
        <v>Within a few hours</v>
      </c>
      <c r="E3081" s="87">
        <f>INDEX(Hosts!$A:$O,MATCH(Places!$C3081,Hosts!$A:$A,0),MATCH(Places!E$1,Hosts!$1:$1,0))</f>
        <v>0.9</v>
      </c>
      <c r="F3081" s="87">
        <f>INDEX(Hosts!$A:$O,MATCH(Places!$C3081,Hosts!$A:$A,0),MATCH(Places!F$1,Hosts!$1:$1,0))</f>
        <v>0.85</v>
      </c>
      <c r="G3081" s="17" t="str">
        <f>INDEX(Hosts!$A:$O,MATCH(Places!$C3081,Hosts!$A:$A,0),MATCH(Places!G$1,Hosts!$1:$1,0))</f>
        <v>No</v>
      </c>
      <c r="H3081" s="17">
        <v>9</v>
      </c>
      <c r="I3081" s="17" t="str">
        <f>INDEX(Neighborhoods!$A:$C,MATCH(Places!$H3081,Neighborhoods!$A:$A,0),MATCH(Places!I$1,Neighborhoods!$1:$1,0))</f>
        <v>Brooklyn</v>
      </c>
      <c r="J3081" s="17" t="str">
        <f>INDEX(Neighborhoods!$A:$C,MATCH(Places!$H3081,Neighborhoods!$A:$A,0),MATCH(Places!J$1,Neighborhoods!$1:$1,0))</f>
        <v>Crown Heights</v>
      </c>
      <c r="K3081" s="17" t="s">
        <v>1</v>
      </c>
      <c r="L3081" s="17" t="str">
        <f t="shared" si="192"/>
        <v>Yes</v>
      </c>
      <c r="M3081" s="17">
        <v>1</v>
      </c>
      <c r="N3081" s="17" t="str" cm="1">
        <f t="array" ref="N3081">_xlfn.IFS(M3081&lt;=2,"Small",M3081&lt;=5,"Medium",M3081&gt;5,"Large")</f>
        <v>Small</v>
      </c>
      <c r="O3081" s="65">
        <v>30</v>
      </c>
      <c r="P3081" s="87">
        <f t="shared" si="193"/>
        <v>0.03</v>
      </c>
      <c r="Q3081" s="68">
        <v>4.6399999999999997</v>
      </c>
      <c r="R3081" s="68" t="str" cm="1">
        <f t="array" ref="R3081">_xlfn.SWITCH(ROUND(Q3081,0),5,"Excellent",4,"Good",3,"Ok","Bad")</f>
        <v>Excellent</v>
      </c>
      <c r="S3081" s="17">
        <v>36</v>
      </c>
      <c r="T3081" s="17" t="str">
        <f t="shared" si="194"/>
        <v>No</v>
      </c>
      <c r="U3081" s="82">
        <v>43219</v>
      </c>
      <c r="V3081" s="82">
        <v>43903</v>
      </c>
      <c r="W3081" s="17">
        <v>47</v>
      </c>
      <c r="X3081" s="17" t="str">
        <f t="shared" si="195"/>
        <v>Active</v>
      </c>
      <c r="Y3081" s="17" t="s">
        <v>15615</v>
      </c>
      <c r="Z3081" s="17"/>
    </row>
    <row r="3082" spans="1:26" x14ac:dyDescent="0.25">
      <c r="A3082">
        <v>3081</v>
      </c>
      <c r="B3082" s="17" t="s">
        <v>14411</v>
      </c>
      <c r="C3082" s="17">
        <v>51</v>
      </c>
      <c r="D3082" s="17" t="str">
        <f>INDEX(Hosts!$A:$O,MATCH(Places!$C3082,Hosts!$A:$A,0),MATCH(Places!D$1,Hosts!$1:$1,0))</f>
        <v>Within an hour</v>
      </c>
      <c r="E3082" s="87">
        <f>INDEX(Hosts!$A:$O,MATCH(Places!$C3082,Hosts!$A:$A,0),MATCH(Places!E$1,Hosts!$1:$1,0))</f>
        <v>1</v>
      </c>
      <c r="F3082" s="87">
        <f>INDEX(Hosts!$A:$O,MATCH(Places!$C3082,Hosts!$A:$A,0),MATCH(Places!F$1,Hosts!$1:$1,0))</f>
        <v>1</v>
      </c>
      <c r="G3082" s="17" t="str">
        <f>INDEX(Hosts!$A:$O,MATCH(Places!$C3082,Hosts!$A:$A,0),MATCH(Places!G$1,Hosts!$1:$1,0))</f>
        <v>No</v>
      </c>
      <c r="H3082" s="17">
        <v>14</v>
      </c>
      <c r="I3082" s="17" t="str">
        <f>INDEX(Neighborhoods!$A:$C,MATCH(Places!$H3082,Neighborhoods!$A:$A,0),MATCH(Places!I$1,Neighborhoods!$1:$1,0))</f>
        <v>Manhattan</v>
      </c>
      <c r="J3082" s="17" t="str">
        <f>INDEX(Neighborhoods!$A:$C,MATCH(Places!$H3082,Neighborhoods!$A:$A,0),MATCH(Places!J$1,Neighborhoods!$1:$1,0))</f>
        <v>East Harlem</v>
      </c>
      <c r="K3082" s="17" t="s">
        <v>1</v>
      </c>
      <c r="L3082" s="17" t="str">
        <f t="shared" si="192"/>
        <v>Yes</v>
      </c>
      <c r="M3082" s="17">
        <v>1</v>
      </c>
      <c r="N3082" s="17" t="str" cm="1">
        <f t="array" ref="N3082">_xlfn.IFS(M3082&lt;=2,"Small",M3082&lt;=5,"Medium",M3082&gt;5,"Large")</f>
        <v>Small</v>
      </c>
      <c r="O3082" s="65">
        <v>37</v>
      </c>
      <c r="P3082" s="87">
        <f t="shared" si="193"/>
        <v>0.03</v>
      </c>
      <c r="Q3082" s="68">
        <v>4</v>
      </c>
      <c r="R3082" s="68" t="str" cm="1">
        <f t="array" ref="R3082">_xlfn.SWITCH(ROUND(Q3082,0),5,"Excellent",4,"Good",3,"Ok","Bad")</f>
        <v>Good</v>
      </c>
      <c r="S3082" s="17">
        <v>27</v>
      </c>
      <c r="T3082" s="17" t="str">
        <f t="shared" si="194"/>
        <v>No</v>
      </c>
      <c r="U3082" s="82">
        <v>43018</v>
      </c>
      <c r="V3082" s="82">
        <v>44024</v>
      </c>
      <c r="W3082" s="17">
        <v>8</v>
      </c>
      <c r="X3082" s="17" t="str">
        <f t="shared" si="195"/>
        <v>Active</v>
      </c>
      <c r="Y3082" s="17" t="s">
        <v>15616</v>
      </c>
      <c r="Z3082" s="17"/>
    </row>
    <row r="3083" spans="1:26" x14ac:dyDescent="0.25">
      <c r="A3083">
        <v>3082</v>
      </c>
      <c r="B3083" s="17" t="s">
        <v>2232</v>
      </c>
      <c r="C3083" s="17">
        <v>3130</v>
      </c>
      <c r="D3083" s="17" t="str">
        <f>INDEX(Hosts!$A:$O,MATCH(Places!$C3083,Hosts!$A:$A,0),MATCH(Places!D$1,Hosts!$1:$1,0))</f>
        <v>Within an hour</v>
      </c>
      <c r="E3083" s="87">
        <f>INDEX(Hosts!$A:$O,MATCH(Places!$C3083,Hosts!$A:$A,0),MATCH(Places!E$1,Hosts!$1:$1,0))</f>
        <v>1</v>
      </c>
      <c r="F3083" s="87">
        <f>INDEX(Hosts!$A:$O,MATCH(Places!$C3083,Hosts!$A:$A,0),MATCH(Places!F$1,Hosts!$1:$1,0))</f>
        <v>1</v>
      </c>
      <c r="G3083" s="17" t="str">
        <f>INDEX(Hosts!$A:$O,MATCH(Places!$C3083,Hosts!$A:$A,0),MATCH(Places!G$1,Hosts!$1:$1,0))</f>
        <v>Yes</v>
      </c>
      <c r="H3083" s="17">
        <v>22</v>
      </c>
      <c r="I3083" s="17" t="str">
        <f>INDEX(Neighborhoods!$A:$C,MATCH(Places!$H3083,Neighborhoods!$A:$A,0),MATCH(Places!I$1,Neighborhoods!$1:$1,0))</f>
        <v>Queens</v>
      </c>
      <c r="J3083" s="17" t="str">
        <f>INDEX(Neighborhoods!$A:$C,MATCH(Places!$H3083,Neighborhoods!$A:$A,0),MATCH(Places!J$1,Neighborhoods!$1:$1,0))</f>
        <v>Flushing</v>
      </c>
      <c r="K3083" s="17" t="s">
        <v>1</v>
      </c>
      <c r="L3083" s="17" t="str">
        <f t="shared" si="192"/>
        <v>Yes</v>
      </c>
      <c r="M3083" s="17">
        <v>6</v>
      </c>
      <c r="N3083" s="17" t="str" cm="1">
        <f t="array" ref="N3083">_xlfn.IFS(M3083&lt;=2,"Small",M3083&lt;=5,"Medium",M3083&gt;5,"Large")</f>
        <v>Large</v>
      </c>
      <c r="O3083" s="65">
        <v>190</v>
      </c>
      <c r="P3083" s="87">
        <f t="shared" si="193"/>
        <v>0.03</v>
      </c>
      <c r="Q3083" s="68">
        <v>4.7699999999999996</v>
      </c>
      <c r="R3083" s="68" t="str" cm="1">
        <f t="array" ref="R3083">_xlfn.SWITCH(ROUND(Q3083,0),5,"Excellent",4,"Good",3,"Ok","Bad")</f>
        <v>Excellent</v>
      </c>
      <c r="S3083" s="17">
        <v>13</v>
      </c>
      <c r="T3083" s="17" t="str">
        <f t="shared" si="194"/>
        <v>No</v>
      </c>
      <c r="U3083" s="82">
        <v>43097</v>
      </c>
      <c r="V3083" s="82">
        <v>43677</v>
      </c>
      <c r="W3083" s="17">
        <v>40</v>
      </c>
      <c r="X3083" s="17" t="str">
        <f t="shared" si="195"/>
        <v>Active</v>
      </c>
      <c r="Y3083" s="17" t="s">
        <v>15615</v>
      </c>
      <c r="Z3083" s="17"/>
    </row>
    <row r="3084" spans="1:26" x14ac:dyDescent="0.25">
      <c r="A3084">
        <v>3083</v>
      </c>
      <c r="B3084" s="17" t="s">
        <v>2233</v>
      </c>
      <c r="C3084" s="17">
        <v>2717</v>
      </c>
      <c r="D3084" s="17" t="str">
        <f>INDEX(Hosts!$A:$O,MATCH(Places!$C3084,Hosts!$A:$A,0),MATCH(Places!D$1,Hosts!$1:$1,0))</f>
        <v>Within an hour</v>
      </c>
      <c r="E3084" s="87">
        <f>INDEX(Hosts!$A:$O,MATCH(Places!$C3084,Hosts!$A:$A,0),MATCH(Places!E$1,Hosts!$1:$1,0))</f>
        <v>1</v>
      </c>
      <c r="F3084" s="87">
        <f>INDEX(Hosts!$A:$O,MATCH(Places!$C3084,Hosts!$A:$A,0),MATCH(Places!F$1,Hosts!$1:$1,0))</f>
        <v>0.87</v>
      </c>
      <c r="G3084" s="17" t="str">
        <f>INDEX(Hosts!$A:$O,MATCH(Places!$C3084,Hosts!$A:$A,0),MATCH(Places!G$1,Hosts!$1:$1,0))</f>
        <v>Yes</v>
      </c>
      <c r="H3084" s="17">
        <v>16</v>
      </c>
      <c r="I3084" s="17" t="str">
        <f>INDEX(Neighborhoods!$A:$C,MATCH(Places!$H3084,Neighborhoods!$A:$A,0),MATCH(Places!I$1,Neighborhoods!$1:$1,0))</f>
        <v>Manhattan</v>
      </c>
      <c r="J3084" s="17" t="str">
        <f>INDEX(Neighborhoods!$A:$C,MATCH(Places!$H3084,Neighborhoods!$A:$A,0),MATCH(Places!J$1,Neighborhoods!$1:$1,0))</f>
        <v>Harlem</v>
      </c>
      <c r="K3084" s="17" t="s">
        <v>1</v>
      </c>
      <c r="L3084" s="17" t="str">
        <f t="shared" si="192"/>
        <v>Yes</v>
      </c>
      <c r="M3084" s="17">
        <v>1</v>
      </c>
      <c r="N3084" s="17" t="str" cm="1">
        <f t="array" ref="N3084">_xlfn.IFS(M3084&lt;=2,"Small",M3084&lt;=5,"Medium",M3084&gt;5,"Large")</f>
        <v>Small</v>
      </c>
      <c r="O3084" s="65">
        <v>50</v>
      </c>
      <c r="P3084" s="87">
        <f t="shared" si="193"/>
        <v>0.03</v>
      </c>
      <c r="Q3084" s="68">
        <v>4.92</v>
      </c>
      <c r="R3084" s="68" t="str" cm="1">
        <f t="array" ref="R3084">_xlfn.SWITCH(ROUND(Q3084,0),5,"Excellent",4,"Good",3,"Ok","Bad")</f>
        <v>Excellent</v>
      </c>
      <c r="S3084" s="17">
        <v>156</v>
      </c>
      <c r="T3084" s="17" t="str">
        <f t="shared" si="194"/>
        <v>Yes</v>
      </c>
      <c r="U3084" s="82">
        <v>43015</v>
      </c>
      <c r="V3084" s="82">
        <v>44016</v>
      </c>
      <c r="W3084" s="17">
        <v>0</v>
      </c>
      <c r="X3084" s="17" t="str">
        <f t="shared" si="195"/>
        <v>Inactive</v>
      </c>
      <c r="Y3084" s="17" t="s">
        <v>15615</v>
      </c>
      <c r="Z3084" s="17"/>
    </row>
    <row r="3085" spans="1:26" x14ac:dyDescent="0.25">
      <c r="A3085">
        <v>3084</v>
      </c>
      <c r="B3085" s="17" t="s">
        <v>2234</v>
      </c>
      <c r="C3085" s="17">
        <v>1557</v>
      </c>
      <c r="D3085" s="17" t="str">
        <f>INDEX(Hosts!$A:$O,MATCH(Places!$C3085,Hosts!$A:$A,0),MATCH(Places!D$1,Hosts!$1:$1,0))</f>
        <v>Within an hour</v>
      </c>
      <c r="E3085" s="87">
        <f>INDEX(Hosts!$A:$O,MATCH(Places!$C3085,Hosts!$A:$A,0),MATCH(Places!E$1,Hosts!$1:$1,0))</f>
        <v>1</v>
      </c>
      <c r="F3085" s="87">
        <f>INDEX(Hosts!$A:$O,MATCH(Places!$C3085,Hosts!$A:$A,0),MATCH(Places!F$1,Hosts!$1:$1,0))</f>
        <v>1</v>
      </c>
      <c r="G3085" s="17" t="str">
        <f>INDEX(Hosts!$A:$O,MATCH(Places!$C3085,Hosts!$A:$A,0),MATCH(Places!G$1,Hosts!$1:$1,0))</f>
        <v>Yes</v>
      </c>
      <c r="H3085" s="17">
        <v>21</v>
      </c>
      <c r="I3085" s="17" t="str">
        <f>INDEX(Neighborhoods!$A:$C,MATCH(Places!$H3085,Neighborhoods!$A:$A,0),MATCH(Places!I$1,Neighborhoods!$1:$1,0))</f>
        <v>Queens</v>
      </c>
      <c r="J3085" s="17" t="str">
        <f>INDEX(Neighborhoods!$A:$C,MATCH(Places!$H3085,Neighborhoods!$A:$A,0),MATCH(Places!J$1,Neighborhoods!$1:$1,0))</f>
        <v>Astoria</v>
      </c>
      <c r="K3085" s="17" t="s">
        <v>11822</v>
      </c>
      <c r="L3085" s="17" t="str">
        <f t="shared" si="192"/>
        <v>No</v>
      </c>
      <c r="M3085" s="17">
        <v>2</v>
      </c>
      <c r="N3085" s="17" t="str" cm="1">
        <f t="array" ref="N3085">_xlfn.IFS(M3085&lt;=2,"Small",M3085&lt;=5,"Medium",M3085&gt;5,"Large")</f>
        <v>Small</v>
      </c>
      <c r="O3085" s="65">
        <v>165</v>
      </c>
      <c r="P3085" s="87">
        <f t="shared" si="193"/>
        <v>0.03</v>
      </c>
      <c r="Q3085" s="68">
        <v>4.8899999999999997</v>
      </c>
      <c r="R3085" s="68" t="str" cm="1">
        <f t="array" ref="R3085">_xlfn.SWITCH(ROUND(Q3085,0),5,"Excellent",4,"Good",3,"Ok","Bad")</f>
        <v>Excellent</v>
      </c>
      <c r="S3085" s="17">
        <v>9</v>
      </c>
      <c r="T3085" s="17" t="str">
        <f t="shared" si="194"/>
        <v>No</v>
      </c>
      <c r="U3085" s="82">
        <v>43230</v>
      </c>
      <c r="V3085" s="82">
        <v>43814</v>
      </c>
      <c r="W3085" s="17">
        <v>90</v>
      </c>
      <c r="X3085" s="17" t="str">
        <f t="shared" si="195"/>
        <v>Active</v>
      </c>
      <c r="Y3085" s="17" t="s">
        <v>15616</v>
      </c>
      <c r="Z3085" s="17"/>
    </row>
    <row r="3086" spans="1:26" x14ac:dyDescent="0.25">
      <c r="A3086">
        <v>3085</v>
      </c>
      <c r="B3086" s="17" t="s">
        <v>2235</v>
      </c>
      <c r="C3086" s="17">
        <v>3376</v>
      </c>
      <c r="D3086" s="17" t="str">
        <f>INDEX(Hosts!$A:$O,MATCH(Places!$C3086,Hosts!$A:$A,0),MATCH(Places!D$1,Hosts!$1:$1,0))</f>
        <v>Within an hour</v>
      </c>
      <c r="E3086" s="87">
        <f>INDEX(Hosts!$A:$O,MATCH(Places!$C3086,Hosts!$A:$A,0),MATCH(Places!E$1,Hosts!$1:$1,0))</f>
        <v>1</v>
      </c>
      <c r="F3086" s="87">
        <f>INDEX(Hosts!$A:$O,MATCH(Places!$C3086,Hosts!$A:$A,0),MATCH(Places!F$1,Hosts!$1:$1,0))</f>
        <v>1</v>
      </c>
      <c r="G3086" s="17" t="str">
        <f>INDEX(Hosts!$A:$O,MATCH(Places!$C3086,Hosts!$A:$A,0),MATCH(Places!G$1,Hosts!$1:$1,0))</f>
        <v>Yes</v>
      </c>
      <c r="H3086" s="17">
        <v>25</v>
      </c>
      <c r="I3086" s="17" t="str">
        <f>INDEX(Neighborhoods!$A:$C,MATCH(Places!$H3086,Neighborhoods!$A:$A,0),MATCH(Places!I$1,Neighborhoods!$1:$1,0))</f>
        <v>Queens</v>
      </c>
      <c r="J3086" s="17" t="str">
        <f>INDEX(Neighborhoods!$A:$C,MATCH(Places!$H3086,Neighborhoods!$A:$A,0),MATCH(Places!J$1,Neighborhoods!$1:$1,0))</f>
        <v>Ridgewood</v>
      </c>
      <c r="K3086" s="17" t="s">
        <v>1</v>
      </c>
      <c r="L3086" s="17" t="str">
        <f t="shared" si="192"/>
        <v>Yes</v>
      </c>
      <c r="M3086" s="17">
        <v>3</v>
      </c>
      <c r="N3086" s="17" t="str" cm="1">
        <f t="array" ref="N3086">_xlfn.IFS(M3086&lt;=2,"Small",M3086&lt;=5,"Medium",M3086&gt;5,"Large")</f>
        <v>Medium</v>
      </c>
      <c r="O3086" s="65">
        <v>75</v>
      </c>
      <c r="P3086" s="87">
        <f t="shared" si="193"/>
        <v>0.03</v>
      </c>
      <c r="Q3086" s="68">
        <v>5</v>
      </c>
      <c r="R3086" s="68" t="str" cm="1">
        <f t="array" ref="R3086">_xlfn.SWITCH(ROUND(Q3086,0),5,"Excellent",4,"Good",3,"Ok","Bad")</f>
        <v>Excellent</v>
      </c>
      <c r="S3086" s="17">
        <v>74</v>
      </c>
      <c r="T3086" s="17" t="str">
        <f t="shared" si="194"/>
        <v>No</v>
      </c>
      <c r="U3086" s="82">
        <v>43226</v>
      </c>
      <c r="V3086" s="82">
        <v>43891</v>
      </c>
      <c r="W3086" s="17">
        <v>75</v>
      </c>
      <c r="X3086" s="17" t="str">
        <f t="shared" si="195"/>
        <v>Active</v>
      </c>
      <c r="Y3086" s="17" t="s">
        <v>15616</v>
      </c>
      <c r="Z3086" s="17"/>
    </row>
    <row r="3087" spans="1:26" x14ac:dyDescent="0.25">
      <c r="A3087">
        <v>3086</v>
      </c>
      <c r="B3087" s="17" t="s">
        <v>2236</v>
      </c>
      <c r="C3087" s="17">
        <v>3317</v>
      </c>
      <c r="D3087" s="17" t="str">
        <f>INDEX(Hosts!$A:$O,MATCH(Places!$C3087,Hosts!$A:$A,0),MATCH(Places!D$1,Hosts!$1:$1,0))</f>
        <v>Within a day</v>
      </c>
      <c r="E3087" s="87">
        <f>INDEX(Hosts!$A:$O,MATCH(Places!$C3087,Hosts!$A:$A,0),MATCH(Places!E$1,Hosts!$1:$1,0))</f>
        <v>0.9</v>
      </c>
      <c r="F3087" s="87">
        <f>INDEX(Hosts!$A:$O,MATCH(Places!$C3087,Hosts!$A:$A,0),MATCH(Places!F$1,Hosts!$1:$1,0))</f>
        <v>0.92</v>
      </c>
      <c r="G3087" s="17" t="str">
        <f>INDEX(Hosts!$A:$O,MATCH(Places!$C3087,Hosts!$A:$A,0),MATCH(Places!G$1,Hosts!$1:$1,0))</f>
        <v>No</v>
      </c>
      <c r="H3087" s="17">
        <v>23</v>
      </c>
      <c r="I3087" s="17" t="str">
        <f>INDEX(Neighborhoods!$A:$C,MATCH(Places!$H3087,Neighborhoods!$A:$A,0),MATCH(Places!I$1,Neighborhoods!$1:$1,0))</f>
        <v>Queens</v>
      </c>
      <c r="J3087" s="17" t="str">
        <f>INDEX(Neighborhoods!$A:$C,MATCH(Places!$H3087,Neighborhoods!$A:$A,0),MATCH(Places!J$1,Neighborhoods!$1:$1,0))</f>
        <v>Jamaica</v>
      </c>
      <c r="K3087" s="17" t="s">
        <v>1</v>
      </c>
      <c r="L3087" s="17" t="str">
        <f t="shared" si="192"/>
        <v>Yes</v>
      </c>
      <c r="M3087" s="17">
        <v>2</v>
      </c>
      <c r="N3087" s="17" t="str" cm="1">
        <f t="array" ref="N3087">_xlfn.IFS(M3087&lt;=2,"Small",M3087&lt;=5,"Medium",M3087&gt;5,"Large")</f>
        <v>Small</v>
      </c>
      <c r="O3087" s="65">
        <v>53</v>
      </c>
      <c r="P3087" s="87">
        <f t="shared" si="193"/>
        <v>0.03</v>
      </c>
      <c r="Q3087" s="68">
        <v>4.8600000000000003</v>
      </c>
      <c r="R3087" s="68" t="str" cm="1">
        <f t="array" ref="R3087">_xlfn.SWITCH(ROUND(Q3087,0),5,"Excellent",4,"Good",3,"Ok","Bad")</f>
        <v>Excellent</v>
      </c>
      <c r="S3087" s="17">
        <v>7</v>
      </c>
      <c r="T3087" s="17" t="str">
        <f t="shared" si="194"/>
        <v>No</v>
      </c>
      <c r="U3087" s="82">
        <v>43101</v>
      </c>
      <c r="V3087" s="82">
        <v>43595</v>
      </c>
      <c r="W3087" s="17">
        <v>150</v>
      </c>
      <c r="X3087" s="17" t="str">
        <f t="shared" si="195"/>
        <v>Active</v>
      </c>
      <c r="Y3087" s="17" t="s">
        <v>15616</v>
      </c>
      <c r="Z3087" s="17"/>
    </row>
    <row r="3088" spans="1:26" x14ac:dyDescent="0.25">
      <c r="A3088">
        <v>3087</v>
      </c>
      <c r="B3088" s="17" t="s">
        <v>2237</v>
      </c>
      <c r="C3088" s="17">
        <v>1001</v>
      </c>
      <c r="D3088" s="17" t="str">
        <f>INDEX(Hosts!$A:$O,MATCH(Places!$C3088,Hosts!$A:$A,0),MATCH(Places!D$1,Hosts!$1:$1,0))</f>
        <v>Within a few hours</v>
      </c>
      <c r="E3088" s="87">
        <f>INDEX(Hosts!$A:$O,MATCH(Places!$C3088,Hosts!$A:$A,0),MATCH(Places!E$1,Hosts!$1:$1,0))</f>
        <v>1</v>
      </c>
      <c r="F3088" s="87">
        <f>INDEX(Hosts!$A:$O,MATCH(Places!$C3088,Hosts!$A:$A,0),MATCH(Places!F$1,Hosts!$1:$1,0))</f>
        <v>1</v>
      </c>
      <c r="G3088" s="17" t="str">
        <f>INDEX(Hosts!$A:$O,MATCH(Places!$C3088,Hosts!$A:$A,0),MATCH(Places!G$1,Hosts!$1:$1,0))</f>
        <v>No</v>
      </c>
      <c r="H3088" s="17">
        <v>25</v>
      </c>
      <c r="I3088" s="17" t="str">
        <f>INDEX(Neighborhoods!$A:$C,MATCH(Places!$H3088,Neighborhoods!$A:$A,0),MATCH(Places!I$1,Neighborhoods!$1:$1,0))</f>
        <v>Queens</v>
      </c>
      <c r="J3088" s="17" t="str">
        <f>INDEX(Neighborhoods!$A:$C,MATCH(Places!$H3088,Neighborhoods!$A:$A,0),MATCH(Places!J$1,Neighborhoods!$1:$1,0))</f>
        <v>Ridgewood</v>
      </c>
      <c r="K3088" s="17" t="s">
        <v>11822</v>
      </c>
      <c r="L3088" s="17" t="str">
        <f t="shared" si="192"/>
        <v>No</v>
      </c>
      <c r="M3088" s="17">
        <v>4</v>
      </c>
      <c r="N3088" s="17" t="str" cm="1">
        <f t="array" ref="N3088">_xlfn.IFS(M3088&lt;=2,"Small",M3088&lt;=5,"Medium",M3088&gt;5,"Large")</f>
        <v>Medium</v>
      </c>
      <c r="O3088" s="65">
        <v>71</v>
      </c>
      <c r="P3088" s="87">
        <f t="shared" si="193"/>
        <v>0.03</v>
      </c>
      <c r="Q3088" s="68">
        <v>4.57</v>
      </c>
      <c r="R3088" s="68" t="str" cm="1">
        <f t="array" ref="R3088">_xlfn.SWITCH(ROUND(Q3088,0),5,"Excellent",4,"Good",3,"Ok","Bad")</f>
        <v>Excellent</v>
      </c>
      <c r="S3088" s="17">
        <v>7</v>
      </c>
      <c r="T3088" s="17" t="str">
        <f t="shared" si="194"/>
        <v>No</v>
      </c>
      <c r="U3088" s="82">
        <v>43190</v>
      </c>
      <c r="V3088" s="82">
        <v>43832</v>
      </c>
      <c r="W3088" s="17">
        <v>0</v>
      </c>
      <c r="X3088" s="17" t="str">
        <f t="shared" si="195"/>
        <v>Inactive</v>
      </c>
      <c r="Y3088" s="17" t="s">
        <v>15615</v>
      </c>
      <c r="Z3088" s="17"/>
    </row>
    <row r="3089" spans="1:26" x14ac:dyDescent="0.25">
      <c r="A3089">
        <v>3088</v>
      </c>
      <c r="B3089" s="17" t="s">
        <v>2238</v>
      </c>
      <c r="C3089" s="17">
        <v>3336</v>
      </c>
      <c r="D3089" s="17" t="str">
        <f>INDEX(Hosts!$A:$O,MATCH(Places!$C3089,Hosts!$A:$A,0),MATCH(Places!D$1,Hosts!$1:$1,0))</f>
        <v>Within an hour</v>
      </c>
      <c r="E3089" s="87">
        <f>INDEX(Hosts!$A:$O,MATCH(Places!$C3089,Hosts!$A:$A,0),MATCH(Places!E$1,Hosts!$1:$1,0))</f>
        <v>1</v>
      </c>
      <c r="F3089" s="87">
        <f>INDEX(Hosts!$A:$O,MATCH(Places!$C3089,Hosts!$A:$A,0),MATCH(Places!F$1,Hosts!$1:$1,0))</f>
        <v>1</v>
      </c>
      <c r="G3089" s="17" t="str">
        <f>INDEX(Hosts!$A:$O,MATCH(Places!$C3089,Hosts!$A:$A,0),MATCH(Places!G$1,Hosts!$1:$1,0))</f>
        <v>Yes</v>
      </c>
      <c r="H3089" s="17">
        <v>16</v>
      </c>
      <c r="I3089" s="17" t="str">
        <f>INDEX(Neighborhoods!$A:$C,MATCH(Places!$H3089,Neighborhoods!$A:$A,0),MATCH(Places!I$1,Neighborhoods!$1:$1,0))</f>
        <v>Manhattan</v>
      </c>
      <c r="J3089" s="17" t="str">
        <f>INDEX(Neighborhoods!$A:$C,MATCH(Places!$H3089,Neighborhoods!$A:$A,0),MATCH(Places!J$1,Neighborhoods!$1:$1,0))</f>
        <v>Harlem</v>
      </c>
      <c r="K3089" s="17" t="s">
        <v>11822</v>
      </c>
      <c r="L3089" s="17" t="str">
        <f t="shared" si="192"/>
        <v>No</v>
      </c>
      <c r="M3089" s="17">
        <v>4</v>
      </c>
      <c r="N3089" s="17" t="str" cm="1">
        <f t="array" ref="N3089">_xlfn.IFS(M3089&lt;=2,"Small",M3089&lt;=5,"Medium",M3089&gt;5,"Large")</f>
        <v>Medium</v>
      </c>
      <c r="O3089" s="65">
        <v>96</v>
      </c>
      <c r="P3089" s="87">
        <f t="shared" si="193"/>
        <v>0.03</v>
      </c>
      <c r="Q3089" s="68">
        <v>4.83</v>
      </c>
      <c r="R3089" s="68" t="str" cm="1">
        <f t="array" ref="R3089">_xlfn.SWITCH(ROUND(Q3089,0),5,"Excellent",4,"Good",3,"Ok","Bad")</f>
        <v>Excellent</v>
      </c>
      <c r="S3089" s="17">
        <v>6</v>
      </c>
      <c r="T3089" s="17" t="str">
        <f t="shared" si="194"/>
        <v>No</v>
      </c>
      <c r="U3089" s="82">
        <v>43268</v>
      </c>
      <c r="V3089" s="82">
        <v>43908</v>
      </c>
      <c r="W3089" s="17">
        <v>231</v>
      </c>
      <c r="X3089" s="17" t="str">
        <f t="shared" si="195"/>
        <v>Active</v>
      </c>
      <c r="Y3089" s="17" t="s">
        <v>15616</v>
      </c>
      <c r="Z3089" s="17"/>
    </row>
    <row r="3090" spans="1:26" x14ac:dyDescent="0.25">
      <c r="A3090">
        <v>3089</v>
      </c>
      <c r="B3090" s="17" t="s">
        <v>2239</v>
      </c>
      <c r="C3090" s="17">
        <v>2534</v>
      </c>
      <c r="D3090" s="17" t="str">
        <f>INDEX(Hosts!$A:$O,MATCH(Places!$C3090,Hosts!$A:$A,0),MATCH(Places!D$1,Hosts!$1:$1,0))</f>
        <v>A few days or more</v>
      </c>
      <c r="E3090" s="87">
        <f>INDEX(Hosts!$A:$O,MATCH(Places!$C3090,Hosts!$A:$A,0),MATCH(Places!E$1,Hosts!$1:$1,0))</f>
        <v>0</v>
      </c>
      <c r="F3090" s="87">
        <f>INDEX(Hosts!$A:$O,MATCH(Places!$C3090,Hosts!$A:$A,0),MATCH(Places!F$1,Hosts!$1:$1,0))</f>
        <v>0.92</v>
      </c>
      <c r="G3090" s="17" t="str">
        <f>INDEX(Hosts!$A:$O,MATCH(Places!$C3090,Hosts!$A:$A,0),MATCH(Places!G$1,Hosts!$1:$1,0))</f>
        <v>No</v>
      </c>
      <c r="H3090" s="17">
        <v>26</v>
      </c>
      <c r="I3090" s="17" t="str">
        <f>INDEX(Neighborhoods!$A:$C,MATCH(Places!$H3090,Neighborhoods!$A:$A,0),MATCH(Places!I$1,Neighborhoods!$1:$1,0))</f>
        <v>Queens</v>
      </c>
      <c r="J3090" s="17" t="str">
        <f>INDEX(Neighborhoods!$A:$C,MATCH(Places!$H3090,Neighborhoods!$A:$A,0),MATCH(Places!J$1,Neighborhoods!$1:$1,0))</f>
        <v>Sunnyside</v>
      </c>
      <c r="K3090" s="17" t="s">
        <v>1</v>
      </c>
      <c r="L3090" s="17" t="str">
        <f t="shared" si="192"/>
        <v>Yes</v>
      </c>
      <c r="M3090" s="17">
        <v>2</v>
      </c>
      <c r="N3090" s="17" t="str" cm="1">
        <f t="array" ref="N3090">_xlfn.IFS(M3090&lt;=2,"Small",M3090&lt;=5,"Medium",M3090&gt;5,"Large")</f>
        <v>Small</v>
      </c>
      <c r="O3090" s="65">
        <v>50</v>
      </c>
      <c r="P3090" s="87">
        <f t="shared" si="193"/>
        <v>0.03</v>
      </c>
      <c r="Q3090" s="68">
        <v>4.8600000000000003</v>
      </c>
      <c r="R3090" s="68" t="str" cm="1">
        <f t="array" ref="R3090">_xlfn.SWITCH(ROUND(Q3090,0),5,"Excellent",4,"Good",3,"Ok","Bad")</f>
        <v>Excellent</v>
      </c>
      <c r="S3090" s="17">
        <v>7</v>
      </c>
      <c r="T3090" s="17" t="str">
        <f t="shared" si="194"/>
        <v>No</v>
      </c>
      <c r="U3090" s="82">
        <v>43767</v>
      </c>
      <c r="V3090" s="82">
        <v>43905</v>
      </c>
      <c r="W3090" s="17">
        <v>180</v>
      </c>
      <c r="X3090" s="17" t="str">
        <f t="shared" si="195"/>
        <v>Active</v>
      </c>
      <c r="Y3090" s="17" t="s">
        <v>15616</v>
      </c>
      <c r="Z3090" s="17"/>
    </row>
    <row r="3091" spans="1:26" x14ac:dyDescent="0.25">
      <c r="A3091">
        <v>3090</v>
      </c>
      <c r="B3091" s="17" t="s">
        <v>2240</v>
      </c>
      <c r="C3091" s="17">
        <v>1421</v>
      </c>
      <c r="D3091" s="17" t="str">
        <f>INDEX(Hosts!$A:$O,MATCH(Places!$C3091,Hosts!$A:$A,0),MATCH(Places!D$1,Hosts!$1:$1,0))</f>
        <v>Within an hour</v>
      </c>
      <c r="E3091" s="87">
        <f>INDEX(Hosts!$A:$O,MATCH(Places!$C3091,Hosts!$A:$A,0),MATCH(Places!E$1,Hosts!$1:$1,0))</f>
        <v>1</v>
      </c>
      <c r="F3091" s="87">
        <f>INDEX(Hosts!$A:$O,MATCH(Places!$C3091,Hosts!$A:$A,0),MATCH(Places!F$1,Hosts!$1:$1,0))</f>
        <v>0</v>
      </c>
      <c r="G3091" s="17" t="str">
        <f>INDEX(Hosts!$A:$O,MATCH(Places!$C3091,Hosts!$A:$A,0),MATCH(Places!G$1,Hosts!$1:$1,0))</f>
        <v>Yes</v>
      </c>
      <c r="H3091" s="17">
        <v>9</v>
      </c>
      <c r="I3091" s="17" t="str">
        <f>INDEX(Neighborhoods!$A:$C,MATCH(Places!$H3091,Neighborhoods!$A:$A,0),MATCH(Places!I$1,Neighborhoods!$1:$1,0))</f>
        <v>Brooklyn</v>
      </c>
      <c r="J3091" s="17" t="str">
        <f>INDEX(Neighborhoods!$A:$C,MATCH(Places!$H3091,Neighborhoods!$A:$A,0),MATCH(Places!J$1,Neighborhoods!$1:$1,0))</f>
        <v>Crown Heights</v>
      </c>
      <c r="K3091" s="17" t="s">
        <v>1</v>
      </c>
      <c r="L3091" s="17" t="str">
        <f t="shared" si="192"/>
        <v>Yes</v>
      </c>
      <c r="M3091" s="17">
        <v>1</v>
      </c>
      <c r="N3091" s="17" t="str" cm="1">
        <f t="array" ref="N3091">_xlfn.IFS(M3091&lt;=2,"Small",M3091&lt;=5,"Medium",M3091&gt;5,"Large")</f>
        <v>Small</v>
      </c>
      <c r="O3091" s="65">
        <v>75</v>
      </c>
      <c r="P3091" s="87">
        <f t="shared" si="193"/>
        <v>0.03</v>
      </c>
      <c r="Q3091" s="68">
        <v>4.91</v>
      </c>
      <c r="R3091" s="68" t="str" cm="1">
        <f t="array" ref="R3091">_xlfn.SWITCH(ROUND(Q3091,0),5,"Excellent",4,"Good",3,"Ok","Bad")</f>
        <v>Excellent</v>
      </c>
      <c r="S3091" s="17">
        <v>34</v>
      </c>
      <c r="T3091" s="17" t="str">
        <f t="shared" si="194"/>
        <v>No</v>
      </c>
      <c r="U3091" s="82">
        <v>43025</v>
      </c>
      <c r="V3091" s="82">
        <v>43618</v>
      </c>
      <c r="W3091" s="17">
        <v>45</v>
      </c>
      <c r="X3091" s="17" t="str">
        <f t="shared" si="195"/>
        <v>Active</v>
      </c>
      <c r="Y3091" s="17" t="s">
        <v>15615</v>
      </c>
      <c r="Z3091" s="17"/>
    </row>
    <row r="3092" spans="1:26" x14ac:dyDescent="0.25">
      <c r="A3092">
        <v>3091</v>
      </c>
      <c r="B3092" s="17" t="s">
        <v>2241</v>
      </c>
      <c r="C3092" s="17">
        <v>3130</v>
      </c>
      <c r="D3092" s="17" t="str">
        <f>INDEX(Hosts!$A:$O,MATCH(Places!$C3092,Hosts!$A:$A,0),MATCH(Places!D$1,Hosts!$1:$1,0))</f>
        <v>Within an hour</v>
      </c>
      <c r="E3092" s="87">
        <f>INDEX(Hosts!$A:$O,MATCH(Places!$C3092,Hosts!$A:$A,0),MATCH(Places!E$1,Hosts!$1:$1,0))</f>
        <v>1</v>
      </c>
      <c r="F3092" s="87">
        <f>INDEX(Hosts!$A:$O,MATCH(Places!$C3092,Hosts!$A:$A,0),MATCH(Places!F$1,Hosts!$1:$1,0))</f>
        <v>1</v>
      </c>
      <c r="G3092" s="17" t="str">
        <f>INDEX(Hosts!$A:$O,MATCH(Places!$C3092,Hosts!$A:$A,0),MATCH(Places!G$1,Hosts!$1:$1,0))</f>
        <v>Yes</v>
      </c>
      <c r="H3092" s="17">
        <v>22</v>
      </c>
      <c r="I3092" s="17" t="str">
        <f>INDEX(Neighborhoods!$A:$C,MATCH(Places!$H3092,Neighborhoods!$A:$A,0),MATCH(Places!I$1,Neighborhoods!$1:$1,0))</f>
        <v>Queens</v>
      </c>
      <c r="J3092" s="17" t="str">
        <f>INDEX(Neighborhoods!$A:$C,MATCH(Places!$H3092,Neighborhoods!$A:$A,0),MATCH(Places!J$1,Neighborhoods!$1:$1,0))</f>
        <v>Flushing</v>
      </c>
      <c r="K3092" s="17" t="s">
        <v>1</v>
      </c>
      <c r="L3092" s="17" t="str">
        <f t="shared" si="192"/>
        <v>Yes</v>
      </c>
      <c r="M3092" s="17">
        <v>2</v>
      </c>
      <c r="N3092" s="17" t="str" cm="1">
        <f t="array" ref="N3092">_xlfn.IFS(M3092&lt;=2,"Small",M3092&lt;=5,"Medium",M3092&gt;5,"Large")</f>
        <v>Small</v>
      </c>
      <c r="O3092" s="65">
        <v>60</v>
      </c>
      <c r="P3092" s="87">
        <f t="shared" si="193"/>
        <v>0.03</v>
      </c>
      <c r="Q3092" s="68">
        <v>4.75</v>
      </c>
      <c r="R3092" s="68" t="str" cm="1">
        <f t="array" ref="R3092">_xlfn.SWITCH(ROUND(Q3092,0),5,"Excellent",4,"Good",3,"Ok","Bad")</f>
        <v>Excellent</v>
      </c>
      <c r="S3092" s="17">
        <v>24</v>
      </c>
      <c r="T3092" s="17" t="str">
        <f t="shared" si="194"/>
        <v>No</v>
      </c>
      <c r="U3092" s="82">
        <v>43065</v>
      </c>
      <c r="V3092" s="82">
        <v>43583</v>
      </c>
      <c r="W3092" s="17">
        <v>40</v>
      </c>
      <c r="X3092" s="17" t="str">
        <f t="shared" si="195"/>
        <v>Active</v>
      </c>
      <c r="Y3092" s="17" t="s">
        <v>15615</v>
      </c>
      <c r="Z3092" s="17"/>
    </row>
    <row r="3093" spans="1:26" x14ac:dyDescent="0.25">
      <c r="A3093">
        <v>3092</v>
      </c>
      <c r="B3093" s="17" t="s">
        <v>2242</v>
      </c>
      <c r="C3093" s="17">
        <v>2670</v>
      </c>
      <c r="D3093" s="17" t="str">
        <f>INDEX(Hosts!$A:$O,MATCH(Places!$C3093,Hosts!$A:$A,0),MATCH(Places!D$1,Hosts!$1:$1,0))</f>
        <v>Within an hour</v>
      </c>
      <c r="E3093" s="87">
        <f>INDEX(Hosts!$A:$O,MATCH(Places!$C3093,Hosts!$A:$A,0),MATCH(Places!E$1,Hosts!$1:$1,0))</f>
        <v>1</v>
      </c>
      <c r="F3093" s="87">
        <f>INDEX(Hosts!$A:$O,MATCH(Places!$C3093,Hosts!$A:$A,0),MATCH(Places!F$1,Hosts!$1:$1,0))</f>
        <v>1</v>
      </c>
      <c r="G3093" s="17" t="str">
        <f>INDEX(Hosts!$A:$O,MATCH(Places!$C3093,Hosts!$A:$A,0),MATCH(Places!G$1,Hosts!$1:$1,0))</f>
        <v>Yes</v>
      </c>
      <c r="H3093" s="17">
        <v>16</v>
      </c>
      <c r="I3093" s="17" t="str">
        <f>INDEX(Neighborhoods!$A:$C,MATCH(Places!$H3093,Neighborhoods!$A:$A,0),MATCH(Places!I$1,Neighborhoods!$1:$1,0))</f>
        <v>Manhattan</v>
      </c>
      <c r="J3093" s="17" t="str">
        <f>INDEX(Neighborhoods!$A:$C,MATCH(Places!$H3093,Neighborhoods!$A:$A,0),MATCH(Places!J$1,Neighborhoods!$1:$1,0))</f>
        <v>Harlem</v>
      </c>
      <c r="K3093" s="17" t="s">
        <v>11822</v>
      </c>
      <c r="L3093" s="17" t="str">
        <f t="shared" si="192"/>
        <v>No</v>
      </c>
      <c r="M3093" s="17">
        <v>5</v>
      </c>
      <c r="N3093" s="17" t="str" cm="1">
        <f t="array" ref="N3093">_xlfn.IFS(M3093&lt;=2,"Small",M3093&lt;=5,"Medium",M3093&gt;5,"Large")</f>
        <v>Medium</v>
      </c>
      <c r="O3093" s="65">
        <v>170</v>
      </c>
      <c r="P3093" s="87">
        <f t="shared" si="193"/>
        <v>0.03</v>
      </c>
      <c r="Q3093" s="68">
        <v>4.9800000000000004</v>
      </c>
      <c r="R3093" s="68" t="str" cm="1">
        <f t="array" ref="R3093">_xlfn.SWITCH(ROUND(Q3093,0),5,"Excellent",4,"Good",3,"Ok","Bad")</f>
        <v>Excellent</v>
      </c>
      <c r="S3093" s="17">
        <v>96</v>
      </c>
      <c r="T3093" s="17" t="str">
        <f t="shared" si="194"/>
        <v>No</v>
      </c>
      <c r="U3093" s="82">
        <v>43146</v>
      </c>
      <c r="V3093" s="82">
        <v>43959</v>
      </c>
      <c r="W3093" s="17">
        <v>13</v>
      </c>
      <c r="X3093" s="17" t="str">
        <f t="shared" si="195"/>
        <v>Active</v>
      </c>
      <c r="Y3093" s="17" t="s">
        <v>15616</v>
      </c>
      <c r="Z3093" s="17"/>
    </row>
    <row r="3094" spans="1:26" x14ac:dyDescent="0.25">
      <c r="A3094">
        <v>3093</v>
      </c>
      <c r="B3094" s="17" t="s">
        <v>2243</v>
      </c>
      <c r="C3094" s="17">
        <v>2274</v>
      </c>
      <c r="D3094" s="17" t="str">
        <f>INDEX(Hosts!$A:$O,MATCH(Places!$C3094,Hosts!$A:$A,0),MATCH(Places!D$1,Hosts!$1:$1,0))</f>
        <v>Within a few hours</v>
      </c>
      <c r="E3094" s="87">
        <f>INDEX(Hosts!$A:$O,MATCH(Places!$C3094,Hosts!$A:$A,0),MATCH(Places!E$1,Hosts!$1:$1,0))</f>
        <v>1</v>
      </c>
      <c r="F3094" s="87">
        <f>INDEX(Hosts!$A:$O,MATCH(Places!$C3094,Hosts!$A:$A,0),MATCH(Places!F$1,Hosts!$1:$1,0))</f>
        <v>1</v>
      </c>
      <c r="G3094" s="17" t="str">
        <f>INDEX(Hosts!$A:$O,MATCH(Places!$C3094,Hosts!$A:$A,0),MATCH(Places!G$1,Hosts!$1:$1,0))</f>
        <v>No</v>
      </c>
      <c r="H3094" s="17">
        <v>17</v>
      </c>
      <c r="I3094" s="17" t="str">
        <f>INDEX(Neighborhoods!$A:$C,MATCH(Places!$H3094,Neighborhoods!$A:$A,0),MATCH(Places!I$1,Neighborhoods!$1:$1,0))</f>
        <v>Manhattan</v>
      </c>
      <c r="J3094" s="17" t="str">
        <f>INDEX(Neighborhoods!$A:$C,MATCH(Places!$H3094,Neighborhoods!$A:$A,0),MATCH(Places!J$1,Neighborhoods!$1:$1,0))</f>
        <v>Hell's Kitchen</v>
      </c>
      <c r="K3094" s="17" t="s">
        <v>1</v>
      </c>
      <c r="L3094" s="17" t="str">
        <f t="shared" si="192"/>
        <v>Yes</v>
      </c>
      <c r="M3094" s="17">
        <v>2</v>
      </c>
      <c r="N3094" s="17" t="str" cm="1">
        <f t="array" ref="N3094">_xlfn.IFS(M3094&lt;=2,"Small",M3094&lt;=5,"Medium",M3094&gt;5,"Large")</f>
        <v>Small</v>
      </c>
      <c r="O3094" s="65">
        <v>70</v>
      </c>
      <c r="P3094" s="87">
        <f t="shared" si="193"/>
        <v>0.03</v>
      </c>
      <c r="Q3094" s="68">
        <v>4.4400000000000004</v>
      </c>
      <c r="R3094" s="68" t="str" cm="1">
        <f t="array" ref="R3094">_xlfn.SWITCH(ROUND(Q3094,0),5,"Excellent",4,"Good",3,"Ok","Bad")</f>
        <v>Good</v>
      </c>
      <c r="S3094" s="17">
        <v>176</v>
      </c>
      <c r="T3094" s="17" t="str">
        <f t="shared" si="194"/>
        <v>No</v>
      </c>
      <c r="U3094" s="82">
        <v>43031</v>
      </c>
      <c r="V3094" s="82">
        <v>43904</v>
      </c>
      <c r="W3094" s="17">
        <v>191</v>
      </c>
      <c r="X3094" s="17" t="str">
        <f t="shared" si="195"/>
        <v>Active</v>
      </c>
      <c r="Y3094" s="17" t="s">
        <v>15615</v>
      </c>
      <c r="Z3094" s="17"/>
    </row>
    <row r="3095" spans="1:26" x14ac:dyDescent="0.25">
      <c r="A3095">
        <v>3094</v>
      </c>
      <c r="B3095" s="17" t="s">
        <v>14803</v>
      </c>
      <c r="C3095" s="17">
        <v>588</v>
      </c>
      <c r="D3095" s="17" t="str">
        <f>INDEX(Hosts!$A:$O,MATCH(Places!$C3095,Hosts!$A:$A,0),MATCH(Places!D$1,Hosts!$1:$1,0))</f>
        <v>Within an hour</v>
      </c>
      <c r="E3095" s="87">
        <f>INDEX(Hosts!$A:$O,MATCH(Places!$C3095,Hosts!$A:$A,0),MATCH(Places!E$1,Hosts!$1:$1,0))</f>
        <v>0.9</v>
      </c>
      <c r="F3095" s="87">
        <f>INDEX(Hosts!$A:$O,MATCH(Places!$C3095,Hosts!$A:$A,0),MATCH(Places!F$1,Hosts!$1:$1,0))</f>
        <v>0.73</v>
      </c>
      <c r="G3095" s="17" t="str">
        <f>INDEX(Hosts!$A:$O,MATCH(Places!$C3095,Hosts!$A:$A,0),MATCH(Places!G$1,Hosts!$1:$1,0))</f>
        <v>Yes</v>
      </c>
      <c r="H3095" s="17">
        <v>25</v>
      </c>
      <c r="I3095" s="17" t="str">
        <f>INDEX(Neighborhoods!$A:$C,MATCH(Places!$H3095,Neighborhoods!$A:$A,0),MATCH(Places!I$1,Neighborhoods!$1:$1,0))</f>
        <v>Queens</v>
      </c>
      <c r="J3095" s="17" t="str">
        <f>INDEX(Neighborhoods!$A:$C,MATCH(Places!$H3095,Neighborhoods!$A:$A,0),MATCH(Places!J$1,Neighborhoods!$1:$1,0))</f>
        <v>Ridgewood</v>
      </c>
      <c r="K3095" s="17" t="s">
        <v>11822</v>
      </c>
      <c r="L3095" s="17" t="str">
        <f t="shared" si="192"/>
        <v>No</v>
      </c>
      <c r="M3095" s="17">
        <v>3</v>
      </c>
      <c r="N3095" s="17" t="str" cm="1">
        <f t="array" ref="N3095">_xlfn.IFS(M3095&lt;=2,"Small",M3095&lt;=5,"Medium",M3095&gt;5,"Large")</f>
        <v>Medium</v>
      </c>
      <c r="O3095" s="65">
        <v>88</v>
      </c>
      <c r="P3095" s="87">
        <f t="shared" si="193"/>
        <v>0.03</v>
      </c>
      <c r="Q3095" s="68">
        <v>4.9000000000000004</v>
      </c>
      <c r="R3095" s="68" t="str" cm="1">
        <f t="array" ref="R3095">_xlfn.SWITCH(ROUND(Q3095,0),5,"Excellent",4,"Good",3,"Ok","Bad")</f>
        <v>Excellent</v>
      </c>
      <c r="S3095" s="17">
        <v>52</v>
      </c>
      <c r="T3095" s="17" t="str">
        <f t="shared" si="194"/>
        <v>No</v>
      </c>
      <c r="U3095" s="82">
        <v>43047</v>
      </c>
      <c r="V3095" s="82">
        <v>44041</v>
      </c>
      <c r="W3095" s="17">
        <v>320</v>
      </c>
      <c r="X3095" s="17" t="str">
        <f t="shared" si="195"/>
        <v>Active</v>
      </c>
      <c r="Y3095" s="17" t="s">
        <v>15615</v>
      </c>
      <c r="Z3095" s="17"/>
    </row>
    <row r="3096" spans="1:26" x14ac:dyDescent="0.25">
      <c r="A3096">
        <v>3095</v>
      </c>
      <c r="B3096" s="17" t="s">
        <v>14151</v>
      </c>
      <c r="C3096" s="17">
        <v>1923</v>
      </c>
      <c r="D3096" s="17" t="str">
        <f>INDEX(Hosts!$A:$O,MATCH(Places!$C3096,Hosts!$A:$A,0),MATCH(Places!D$1,Hosts!$1:$1,0))</f>
        <v>Within a few hours</v>
      </c>
      <c r="E3096" s="87">
        <f>INDEX(Hosts!$A:$O,MATCH(Places!$C3096,Hosts!$A:$A,0),MATCH(Places!E$1,Hosts!$1:$1,0))</f>
        <v>1</v>
      </c>
      <c r="F3096" s="87">
        <f>INDEX(Hosts!$A:$O,MATCH(Places!$C3096,Hosts!$A:$A,0),MATCH(Places!F$1,Hosts!$1:$1,0))</f>
        <v>0.2</v>
      </c>
      <c r="G3096" s="17" t="str">
        <f>INDEX(Hosts!$A:$O,MATCH(Places!$C3096,Hosts!$A:$A,0),MATCH(Places!G$1,Hosts!$1:$1,0))</f>
        <v>No</v>
      </c>
      <c r="H3096" s="17">
        <v>7</v>
      </c>
      <c r="I3096" s="17" t="str">
        <f>INDEX(Neighborhoods!$A:$C,MATCH(Places!$H3096,Neighborhoods!$A:$A,0),MATCH(Places!I$1,Neighborhoods!$1:$1,0))</f>
        <v>Brooklyn</v>
      </c>
      <c r="J3096" s="17" t="str">
        <f>INDEX(Neighborhoods!$A:$C,MATCH(Places!$H3096,Neighborhoods!$A:$A,0),MATCH(Places!J$1,Neighborhoods!$1:$1,0))</f>
        <v>Bedford-Stuyvesant</v>
      </c>
      <c r="K3096" s="17" t="s">
        <v>11822</v>
      </c>
      <c r="L3096" s="17" t="str">
        <f t="shared" si="192"/>
        <v>No</v>
      </c>
      <c r="M3096" s="17">
        <v>4</v>
      </c>
      <c r="N3096" s="17" t="str" cm="1">
        <f t="array" ref="N3096">_xlfn.IFS(M3096&lt;=2,"Small",M3096&lt;=5,"Medium",M3096&gt;5,"Large")</f>
        <v>Medium</v>
      </c>
      <c r="O3096" s="65">
        <v>150</v>
      </c>
      <c r="P3096" s="87">
        <f t="shared" si="193"/>
        <v>0.03</v>
      </c>
      <c r="Q3096" s="68">
        <v>5</v>
      </c>
      <c r="R3096" s="68" t="str" cm="1">
        <f t="array" ref="R3096">_xlfn.SWITCH(ROUND(Q3096,0),5,"Excellent",4,"Good",3,"Ok","Bad")</f>
        <v>Excellent</v>
      </c>
      <c r="S3096" s="17">
        <v>4</v>
      </c>
      <c r="T3096" s="17" t="str">
        <f t="shared" si="194"/>
        <v>No</v>
      </c>
      <c r="U3096" s="82">
        <v>43466</v>
      </c>
      <c r="V3096" s="82">
        <v>43756</v>
      </c>
      <c r="W3096" s="17">
        <v>61</v>
      </c>
      <c r="X3096" s="17" t="str">
        <f t="shared" si="195"/>
        <v>Active</v>
      </c>
      <c r="Y3096" s="17" t="s">
        <v>15615</v>
      </c>
      <c r="Z3096" s="17"/>
    </row>
    <row r="3097" spans="1:26" x14ac:dyDescent="0.25">
      <c r="A3097">
        <v>3096</v>
      </c>
      <c r="B3097" s="17" t="s">
        <v>2244</v>
      </c>
      <c r="C3097" s="17">
        <v>1651</v>
      </c>
      <c r="D3097" s="17" t="str">
        <f>INDEX(Hosts!$A:$O,MATCH(Places!$C3097,Hosts!$A:$A,0),MATCH(Places!D$1,Hosts!$1:$1,0))</f>
        <v>Within an hour</v>
      </c>
      <c r="E3097" s="87">
        <f>INDEX(Hosts!$A:$O,MATCH(Places!$C3097,Hosts!$A:$A,0),MATCH(Places!E$1,Hosts!$1:$1,0))</f>
        <v>1</v>
      </c>
      <c r="F3097" s="87">
        <f>INDEX(Hosts!$A:$O,MATCH(Places!$C3097,Hosts!$A:$A,0),MATCH(Places!F$1,Hosts!$1:$1,0))</f>
        <v>0.95</v>
      </c>
      <c r="G3097" s="17" t="str">
        <f>INDEX(Hosts!$A:$O,MATCH(Places!$C3097,Hosts!$A:$A,0),MATCH(Places!G$1,Hosts!$1:$1,0))</f>
        <v>Yes</v>
      </c>
      <c r="H3097" s="17">
        <v>18</v>
      </c>
      <c r="I3097" s="17" t="str">
        <f>INDEX(Neighborhoods!$A:$C,MATCH(Places!$H3097,Neighborhoods!$A:$A,0),MATCH(Places!I$1,Neighborhoods!$1:$1,0))</f>
        <v>Manhattan</v>
      </c>
      <c r="J3097" s="17" t="str">
        <f>INDEX(Neighborhoods!$A:$C,MATCH(Places!$H3097,Neighborhoods!$A:$A,0),MATCH(Places!J$1,Neighborhoods!$1:$1,0))</f>
        <v>Midtown</v>
      </c>
      <c r="K3097" s="17" t="s">
        <v>1</v>
      </c>
      <c r="L3097" s="17" t="str">
        <f t="shared" si="192"/>
        <v>Yes</v>
      </c>
      <c r="M3097" s="17">
        <v>3</v>
      </c>
      <c r="N3097" s="17" t="str" cm="1">
        <f t="array" ref="N3097">_xlfn.IFS(M3097&lt;=2,"Small",M3097&lt;=5,"Medium",M3097&gt;5,"Large")</f>
        <v>Medium</v>
      </c>
      <c r="O3097" s="65">
        <v>89</v>
      </c>
      <c r="P3097" s="87">
        <f t="shared" si="193"/>
        <v>0.03</v>
      </c>
      <c r="Q3097" s="68">
        <v>4.91</v>
      </c>
      <c r="R3097" s="68" t="str" cm="1">
        <f t="array" ref="R3097">_xlfn.SWITCH(ROUND(Q3097,0),5,"Excellent",4,"Good",3,"Ok","Bad")</f>
        <v>Excellent</v>
      </c>
      <c r="S3097" s="17">
        <v>100</v>
      </c>
      <c r="T3097" s="17" t="str">
        <f t="shared" si="194"/>
        <v>No</v>
      </c>
      <c r="U3097" s="82">
        <v>43043</v>
      </c>
      <c r="V3097" s="82">
        <v>43903</v>
      </c>
      <c r="W3097" s="17">
        <v>253</v>
      </c>
      <c r="X3097" s="17" t="str">
        <f t="shared" si="195"/>
        <v>Active</v>
      </c>
      <c r="Y3097" s="17" t="s">
        <v>15615</v>
      </c>
      <c r="Z3097" s="17"/>
    </row>
    <row r="3098" spans="1:26" x14ac:dyDescent="0.25">
      <c r="A3098">
        <v>3097</v>
      </c>
      <c r="B3098" s="17" t="s">
        <v>14280</v>
      </c>
      <c r="C3098" s="17">
        <v>1651</v>
      </c>
      <c r="D3098" s="17" t="str">
        <f>INDEX(Hosts!$A:$O,MATCH(Places!$C3098,Hosts!$A:$A,0),MATCH(Places!D$1,Hosts!$1:$1,0))</f>
        <v>Within an hour</v>
      </c>
      <c r="E3098" s="87">
        <f>INDEX(Hosts!$A:$O,MATCH(Places!$C3098,Hosts!$A:$A,0),MATCH(Places!E$1,Hosts!$1:$1,0))</f>
        <v>1</v>
      </c>
      <c r="F3098" s="87">
        <f>INDEX(Hosts!$A:$O,MATCH(Places!$C3098,Hosts!$A:$A,0),MATCH(Places!F$1,Hosts!$1:$1,0))</f>
        <v>0.95</v>
      </c>
      <c r="G3098" s="17" t="str">
        <f>INDEX(Hosts!$A:$O,MATCH(Places!$C3098,Hosts!$A:$A,0),MATCH(Places!G$1,Hosts!$1:$1,0))</f>
        <v>Yes</v>
      </c>
      <c r="H3098" s="17">
        <v>18</v>
      </c>
      <c r="I3098" s="17" t="str">
        <f>INDEX(Neighborhoods!$A:$C,MATCH(Places!$H3098,Neighborhoods!$A:$A,0),MATCH(Places!I$1,Neighborhoods!$1:$1,0))</f>
        <v>Manhattan</v>
      </c>
      <c r="J3098" s="17" t="str">
        <f>INDEX(Neighborhoods!$A:$C,MATCH(Places!$H3098,Neighborhoods!$A:$A,0),MATCH(Places!J$1,Neighborhoods!$1:$1,0))</f>
        <v>Midtown</v>
      </c>
      <c r="K3098" s="17" t="s">
        <v>1</v>
      </c>
      <c r="L3098" s="17" t="str">
        <f t="shared" si="192"/>
        <v>Yes</v>
      </c>
      <c r="M3098" s="17">
        <v>2</v>
      </c>
      <c r="N3098" s="17" t="str" cm="1">
        <f t="array" ref="N3098">_xlfn.IFS(M3098&lt;=2,"Small",M3098&lt;=5,"Medium",M3098&gt;5,"Large")</f>
        <v>Small</v>
      </c>
      <c r="O3098" s="65">
        <v>109</v>
      </c>
      <c r="P3098" s="87">
        <f t="shared" si="193"/>
        <v>0.03</v>
      </c>
      <c r="Q3098" s="68">
        <v>4.8899999999999997</v>
      </c>
      <c r="R3098" s="68" t="str" cm="1">
        <f t="array" ref="R3098">_xlfn.SWITCH(ROUND(Q3098,0),5,"Excellent",4,"Good",3,"Ok","Bad")</f>
        <v>Excellent</v>
      </c>
      <c r="S3098" s="17">
        <v>108</v>
      </c>
      <c r="T3098" s="17" t="str">
        <f t="shared" si="194"/>
        <v>Yes</v>
      </c>
      <c r="U3098" s="82">
        <v>43030</v>
      </c>
      <c r="V3098" s="82">
        <v>43884</v>
      </c>
      <c r="W3098" s="17">
        <v>107</v>
      </c>
      <c r="X3098" s="17" t="str">
        <f t="shared" si="195"/>
        <v>Active</v>
      </c>
      <c r="Y3098" s="17" t="s">
        <v>15615</v>
      </c>
      <c r="Z3098" s="17"/>
    </row>
    <row r="3099" spans="1:26" x14ac:dyDescent="0.25">
      <c r="A3099">
        <v>3098</v>
      </c>
      <c r="B3099" s="17" t="s">
        <v>2245</v>
      </c>
      <c r="C3099" s="17">
        <v>1651</v>
      </c>
      <c r="D3099" s="17" t="str">
        <f>INDEX(Hosts!$A:$O,MATCH(Places!$C3099,Hosts!$A:$A,0),MATCH(Places!D$1,Hosts!$1:$1,0))</f>
        <v>Within an hour</v>
      </c>
      <c r="E3099" s="87">
        <f>INDEX(Hosts!$A:$O,MATCH(Places!$C3099,Hosts!$A:$A,0),MATCH(Places!E$1,Hosts!$1:$1,0))</f>
        <v>1</v>
      </c>
      <c r="F3099" s="87">
        <f>INDEX(Hosts!$A:$O,MATCH(Places!$C3099,Hosts!$A:$A,0),MATCH(Places!F$1,Hosts!$1:$1,0))</f>
        <v>0.95</v>
      </c>
      <c r="G3099" s="17" t="str">
        <f>INDEX(Hosts!$A:$O,MATCH(Places!$C3099,Hosts!$A:$A,0),MATCH(Places!G$1,Hosts!$1:$1,0))</f>
        <v>Yes</v>
      </c>
      <c r="H3099" s="17">
        <v>18</v>
      </c>
      <c r="I3099" s="17" t="str">
        <f>INDEX(Neighborhoods!$A:$C,MATCH(Places!$H3099,Neighborhoods!$A:$A,0),MATCH(Places!I$1,Neighborhoods!$1:$1,0))</f>
        <v>Manhattan</v>
      </c>
      <c r="J3099" s="17" t="str">
        <f>INDEX(Neighborhoods!$A:$C,MATCH(Places!$H3099,Neighborhoods!$A:$A,0),MATCH(Places!J$1,Neighborhoods!$1:$1,0))</f>
        <v>Midtown</v>
      </c>
      <c r="K3099" s="17" t="s">
        <v>1</v>
      </c>
      <c r="L3099" s="17" t="str">
        <f t="shared" si="192"/>
        <v>Yes</v>
      </c>
      <c r="M3099" s="17">
        <v>4</v>
      </c>
      <c r="N3099" s="17" t="str" cm="1">
        <f t="array" ref="N3099">_xlfn.IFS(M3099&lt;=2,"Small",M3099&lt;=5,"Medium",M3099&gt;5,"Large")</f>
        <v>Medium</v>
      </c>
      <c r="O3099" s="65">
        <v>356</v>
      </c>
      <c r="P3099" s="87">
        <f t="shared" si="193"/>
        <v>0.04</v>
      </c>
      <c r="Q3099" s="68">
        <v>4.9400000000000004</v>
      </c>
      <c r="R3099" s="68" t="str" cm="1">
        <f t="array" ref="R3099">_xlfn.SWITCH(ROUND(Q3099,0),5,"Excellent",4,"Good",3,"Ok","Bad")</f>
        <v>Excellent</v>
      </c>
      <c r="S3099" s="17">
        <v>16</v>
      </c>
      <c r="T3099" s="17" t="str">
        <f t="shared" si="194"/>
        <v>No</v>
      </c>
      <c r="U3099" s="82">
        <v>43098</v>
      </c>
      <c r="V3099" s="82">
        <v>43829</v>
      </c>
      <c r="W3099" s="17">
        <v>180</v>
      </c>
      <c r="X3099" s="17" t="str">
        <f t="shared" si="195"/>
        <v>Active</v>
      </c>
      <c r="Y3099" s="17" t="s">
        <v>15615</v>
      </c>
      <c r="Z3099" s="17"/>
    </row>
    <row r="3100" spans="1:26" x14ac:dyDescent="0.25">
      <c r="A3100">
        <v>3099</v>
      </c>
      <c r="B3100" s="17" t="s">
        <v>2246</v>
      </c>
      <c r="C3100" s="17">
        <v>3336</v>
      </c>
      <c r="D3100" s="17" t="str">
        <f>INDEX(Hosts!$A:$O,MATCH(Places!$C3100,Hosts!$A:$A,0),MATCH(Places!D$1,Hosts!$1:$1,0))</f>
        <v>Within an hour</v>
      </c>
      <c r="E3100" s="87">
        <f>INDEX(Hosts!$A:$O,MATCH(Places!$C3100,Hosts!$A:$A,0),MATCH(Places!E$1,Hosts!$1:$1,0))</f>
        <v>1</v>
      </c>
      <c r="F3100" s="87">
        <f>INDEX(Hosts!$A:$O,MATCH(Places!$C3100,Hosts!$A:$A,0),MATCH(Places!F$1,Hosts!$1:$1,0))</f>
        <v>1</v>
      </c>
      <c r="G3100" s="17" t="str">
        <f>INDEX(Hosts!$A:$O,MATCH(Places!$C3100,Hosts!$A:$A,0),MATCH(Places!G$1,Hosts!$1:$1,0))</f>
        <v>Yes</v>
      </c>
      <c r="H3100" s="17">
        <v>16</v>
      </c>
      <c r="I3100" s="17" t="str">
        <f>INDEX(Neighborhoods!$A:$C,MATCH(Places!$H3100,Neighborhoods!$A:$A,0),MATCH(Places!I$1,Neighborhoods!$1:$1,0))</f>
        <v>Manhattan</v>
      </c>
      <c r="J3100" s="17" t="str">
        <f>INDEX(Neighborhoods!$A:$C,MATCH(Places!$H3100,Neighborhoods!$A:$A,0),MATCH(Places!J$1,Neighborhoods!$1:$1,0))</f>
        <v>Harlem</v>
      </c>
      <c r="K3100" s="17" t="s">
        <v>1</v>
      </c>
      <c r="L3100" s="17" t="str">
        <f t="shared" si="192"/>
        <v>Yes</v>
      </c>
      <c r="M3100" s="17">
        <v>2</v>
      </c>
      <c r="N3100" s="17" t="str" cm="1">
        <f t="array" ref="N3100">_xlfn.IFS(M3100&lt;=2,"Small",M3100&lt;=5,"Medium",M3100&gt;5,"Large")</f>
        <v>Small</v>
      </c>
      <c r="O3100" s="65">
        <v>135</v>
      </c>
      <c r="P3100" s="87">
        <f t="shared" si="193"/>
        <v>0.03</v>
      </c>
      <c r="Q3100" s="68">
        <v>5</v>
      </c>
      <c r="R3100" s="68" t="str" cm="1">
        <f t="array" ref="R3100">_xlfn.SWITCH(ROUND(Q3100,0),5,"Excellent",4,"Good",3,"Ok","Bad")</f>
        <v>Excellent</v>
      </c>
      <c r="S3100" s="17">
        <v>19</v>
      </c>
      <c r="T3100" s="17" t="str">
        <f t="shared" si="194"/>
        <v>No</v>
      </c>
      <c r="U3100" s="82">
        <v>43074</v>
      </c>
      <c r="V3100" s="82">
        <v>44049</v>
      </c>
      <c r="W3100" s="17">
        <v>293</v>
      </c>
      <c r="X3100" s="17" t="str">
        <f t="shared" si="195"/>
        <v>Active</v>
      </c>
      <c r="Y3100" s="17" t="s">
        <v>15616</v>
      </c>
      <c r="Z3100" s="17"/>
    </row>
    <row r="3101" spans="1:26" x14ac:dyDescent="0.25">
      <c r="A3101">
        <v>3100</v>
      </c>
      <c r="B3101" s="17" t="s">
        <v>2247</v>
      </c>
      <c r="C3101" s="17">
        <v>1636</v>
      </c>
      <c r="D3101" s="17" t="str">
        <f>INDEX(Hosts!$A:$O,MATCH(Places!$C3101,Hosts!$A:$A,0),MATCH(Places!D$1,Hosts!$1:$1,0))</f>
        <v>Within an hour</v>
      </c>
      <c r="E3101" s="87">
        <f>INDEX(Hosts!$A:$O,MATCH(Places!$C3101,Hosts!$A:$A,0),MATCH(Places!E$1,Hosts!$1:$1,0))</f>
        <v>1</v>
      </c>
      <c r="F3101" s="87">
        <f>INDEX(Hosts!$A:$O,MATCH(Places!$C3101,Hosts!$A:$A,0),MATCH(Places!F$1,Hosts!$1:$1,0))</f>
        <v>0.93</v>
      </c>
      <c r="G3101" s="17" t="str">
        <f>INDEX(Hosts!$A:$O,MATCH(Places!$C3101,Hosts!$A:$A,0),MATCH(Places!G$1,Hosts!$1:$1,0))</f>
        <v>Yes</v>
      </c>
      <c r="H3101" s="17">
        <v>22</v>
      </c>
      <c r="I3101" s="17" t="str">
        <f>INDEX(Neighborhoods!$A:$C,MATCH(Places!$H3101,Neighborhoods!$A:$A,0),MATCH(Places!I$1,Neighborhoods!$1:$1,0))</f>
        <v>Queens</v>
      </c>
      <c r="J3101" s="17" t="str">
        <f>INDEX(Neighborhoods!$A:$C,MATCH(Places!$H3101,Neighborhoods!$A:$A,0),MATCH(Places!J$1,Neighborhoods!$1:$1,0))</f>
        <v>Flushing</v>
      </c>
      <c r="K3101" s="17" t="s">
        <v>1</v>
      </c>
      <c r="L3101" s="17" t="str">
        <f t="shared" si="192"/>
        <v>Yes</v>
      </c>
      <c r="M3101" s="17">
        <v>1</v>
      </c>
      <c r="N3101" s="17" t="str" cm="1">
        <f t="array" ref="N3101">_xlfn.IFS(M3101&lt;=2,"Small",M3101&lt;=5,"Medium",M3101&gt;5,"Large")</f>
        <v>Small</v>
      </c>
      <c r="O3101" s="65">
        <v>35</v>
      </c>
      <c r="P3101" s="87">
        <f t="shared" si="193"/>
        <v>0.03</v>
      </c>
      <c r="Q3101" s="68">
        <v>4.83</v>
      </c>
      <c r="R3101" s="68" t="str" cm="1">
        <f t="array" ref="R3101">_xlfn.SWITCH(ROUND(Q3101,0),5,"Excellent",4,"Good",3,"Ok","Bad")</f>
        <v>Excellent</v>
      </c>
      <c r="S3101" s="17">
        <v>41</v>
      </c>
      <c r="T3101" s="17" t="str">
        <f t="shared" si="194"/>
        <v>No</v>
      </c>
      <c r="U3101" s="82">
        <v>43033</v>
      </c>
      <c r="V3101" s="82">
        <v>43889</v>
      </c>
      <c r="W3101" s="17">
        <v>348</v>
      </c>
      <c r="X3101" s="17" t="str">
        <f t="shared" si="195"/>
        <v>Active</v>
      </c>
      <c r="Y3101" s="17" t="s">
        <v>15615</v>
      </c>
      <c r="Z3101" s="17"/>
    </row>
    <row r="3102" spans="1:26" x14ac:dyDescent="0.25">
      <c r="A3102">
        <v>3101</v>
      </c>
      <c r="B3102" s="17" t="s">
        <v>2248</v>
      </c>
      <c r="C3102" s="17">
        <v>1684</v>
      </c>
      <c r="D3102" s="17" t="str">
        <f>INDEX(Hosts!$A:$O,MATCH(Places!$C3102,Hosts!$A:$A,0),MATCH(Places!D$1,Hosts!$1:$1,0))</f>
        <v>Within an hour</v>
      </c>
      <c r="E3102" s="87">
        <f>INDEX(Hosts!$A:$O,MATCH(Places!$C3102,Hosts!$A:$A,0),MATCH(Places!E$1,Hosts!$1:$1,0))</f>
        <v>1</v>
      </c>
      <c r="F3102" s="87">
        <f>INDEX(Hosts!$A:$O,MATCH(Places!$C3102,Hosts!$A:$A,0),MATCH(Places!F$1,Hosts!$1:$1,0))</f>
        <v>0.75</v>
      </c>
      <c r="G3102" s="17" t="str">
        <f>INDEX(Hosts!$A:$O,MATCH(Places!$C3102,Hosts!$A:$A,0),MATCH(Places!G$1,Hosts!$1:$1,0))</f>
        <v>No</v>
      </c>
      <c r="H3102" s="17">
        <v>10</v>
      </c>
      <c r="I3102" s="17" t="str">
        <f>INDEX(Neighborhoods!$A:$C,MATCH(Places!$H3102,Neighborhoods!$A:$A,0),MATCH(Places!I$1,Neighborhoods!$1:$1,0))</f>
        <v>Brooklyn</v>
      </c>
      <c r="J3102" s="17" t="str">
        <f>INDEX(Neighborhoods!$A:$C,MATCH(Places!$H3102,Neighborhoods!$A:$A,0),MATCH(Places!J$1,Neighborhoods!$1:$1,0))</f>
        <v>East Flatbush</v>
      </c>
      <c r="K3102" s="17" t="s">
        <v>1</v>
      </c>
      <c r="L3102" s="17" t="str">
        <f t="shared" si="192"/>
        <v>Yes</v>
      </c>
      <c r="M3102" s="17">
        <v>1</v>
      </c>
      <c r="N3102" s="17" t="str" cm="1">
        <f t="array" ref="N3102">_xlfn.IFS(M3102&lt;=2,"Small",M3102&lt;=5,"Medium",M3102&gt;5,"Large")</f>
        <v>Small</v>
      </c>
      <c r="O3102" s="65">
        <v>38.86</v>
      </c>
      <c r="P3102" s="87">
        <f t="shared" si="193"/>
        <v>0.03</v>
      </c>
      <c r="Q3102" s="68">
        <v>4.93</v>
      </c>
      <c r="R3102" s="68" t="str" cm="1">
        <f t="array" ref="R3102">_xlfn.SWITCH(ROUND(Q3102,0),5,"Excellent",4,"Good",3,"Ok","Bad")</f>
        <v>Excellent</v>
      </c>
      <c r="S3102" s="17">
        <v>14</v>
      </c>
      <c r="T3102" s="17" t="str">
        <f t="shared" si="194"/>
        <v>No</v>
      </c>
      <c r="U3102" s="82">
        <v>43053</v>
      </c>
      <c r="V3102" s="82">
        <v>44044</v>
      </c>
      <c r="W3102" s="17">
        <v>319</v>
      </c>
      <c r="X3102" s="17" t="str">
        <f t="shared" si="195"/>
        <v>Active</v>
      </c>
      <c r="Y3102" s="17" t="s">
        <v>15616</v>
      </c>
      <c r="Z3102" s="17"/>
    </row>
    <row r="3103" spans="1:26" x14ac:dyDescent="0.25">
      <c r="A3103">
        <v>3102</v>
      </c>
      <c r="B3103" s="17" t="s">
        <v>2249</v>
      </c>
      <c r="C3103" s="17">
        <v>2002</v>
      </c>
      <c r="D3103" s="17" t="str">
        <f>INDEX(Hosts!$A:$O,MATCH(Places!$C3103,Hosts!$A:$A,0),MATCH(Places!D$1,Hosts!$1:$1,0))</f>
        <v>Within a few hours</v>
      </c>
      <c r="E3103" s="87">
        <f>INDEX(Hosts!$A:$O,MATCH(Places!$C3103,Hosts!$A:$A,0),MATCH(Places!E$1,Hosts!$1:$1,0))</f>
        <v>1</v>
      </c>
      <c r="F3103" s="87">
        <f>INDEX(Hosts!$A:$O,MATCH(Places!$C3103,Hosts!$A:$A,0),MATCH(Places!F$1,Hosts!$1:$1,0))</f>
        <v>0.77</v>
      </c>
      <c r="G3103" s="17" t="str">
        <f>INDEX(Hosts!$A:$O,MATCH(Places!$C3103,Hosts!$A:$A,0),MATCH(Places!G$1,Hosts!$1:$1,0))</f>
        <v>No</v>
      </c>
      <c r="H3103" s="17">
        <v>12</v>
      </c>
      <c r="I3103" s="17" t="str">
        <f>INDEX(Neighborhoods!$A:$C,MATCH(Places!$H3103,Neighborhoods!$A:$A,0),MATCH(Places!I$1,Neighborhoods!$1:$1,0))</f>
        <v>Brooklyn</v>
      </c>
      <c r="J3103" s="17" t="str">
        <f>INDEX(Neighborhoods!$A:$C,MATCH(Places!$H3103,Neighborhoods!$A:$A,0),MATCH(Places!J$1,Neighborhoods!$1:$1,0))</f>
        <v>Williamsburg</v>
      </c>
      <c r="K3103" s="17" t="s">
        <v>11822</v>
      </c>
      <c r="L3103" s="17" t="str">
        <f t="shared" si="192"/>
        <v>No</v>
      </c>
      <c r="M3103" s="17">
        <v>4</v>
      </c>
      <c r="N3103" s="17" t="str" cm="1">
        <f t="array" ref="N3103">_xlfn.IFS(M3103&lt;=2,"Small",M3103&lt;=5,"Medium",M3103&gt;5,"Large")</f>
        <v>Medium</v>
      </c>
      <c r="O3103" s="65">
        <v>185</v>
      </c>
      <c r="P3103" s="87">
        <f t="shared" si="193"/>
        <v>0.03</v>
      </c>
      <c r="Q3103" s="68">
        <v>4.8899999999999997</v>
      </c>
      <c r="R3103" s="68" t="str" cm="1">
        <f t="array" ref="R3103">_xlfn.SWITCH(ROUND(Q3103,0),5,"Excellent",4,"Good",3,"Ok","Bad")</f>
        <v>Excellent</v>
      </c>
      <c r="S3103" s="17">
        <v>37</v>
      </c>
      <c r="T3103" s="17" t="str">
        <f t="shared" si="194"/>
        <v>No</v>
      </c>
      <c r="U3103" s="82">
        <v>43054</v>
      </c>
      <c r="V3103" s="82">
        <v>43872</v>
      </c>
      <c r="W3103" s="17">
        <v>288</v>
      </c>
      <c r="X3103" s="17" t="str">
        <f t="shared" si="195"/>
        <v>Active</v>
      </c>
      <c r="Y3103" s="17" t="s">
        <v>15615</v>
      </c>
      <c r="Z3103" s="17"/>
    </row>
    <row r="3104" spans="1:26" x14ac:dyDescent="0.25">
      <c r="A3104">
        <v>3103</v>
      </c>
      <c r="B3104" s="17" t="s">
        <v>2250</v>
      </c>
      <c r="C3104" s="17">
        <v>3380</v>
      </c>
      <c r="D3104" s="17" t="str">
        <f>INDEX(Hosts!$A:$O,MATCH(Places!$C3104,Hosts!$A:$A,0),MATCH(Places!D$1,Hosts!$1:$1,0))</f>
        <v>Within a few hours</v>
      </c>
      <c r="E3104" s="87">
        <f>INDEX(Hosts!$A:$O,MATCH(Places!$C3104,Hosts!$A:$A,0),MATCH(Places!E$1,Hosts!$1:$1,0))</f>
        <v>1</v>
      </c>
      <c r="F3104" s="87">
        <f>INDEX(Hosts!$A:$O,MATCH(Places!$C3104,Hosts!$A:$A,0),MATCH(Places!F$1,Hosts!$1:$1,0))</f>
        <v>0.97</v>
      </c>
      <c r="G3104" s="17" t="str">
        <f>INDEX(Hosts!$A:$O,MATCH(Places!$C3104,Hosts!$A:$A,0),MATCH(Places!G$1,Hosts!$1:$1,0))</f>
        <v>No</v>
      </c>
      <c r="H3104" s="17">
        <v>23</v>
      </c>
      <c r="I3104" s="17" t="str">
        <f>INDEX(Neighborhoods!$A:$C,MATCH(Places!$H3104,Neighborhoods!$A:$A,0),MATCH(Places!I$1,Neighborhoods!$1:$1,0))</f>
        <v>Queens</v>
      </c>
      <c r="J3104" s="17" t="str">
        <f>INDEX(Neighborhoods!$A:$C,MATCH(Places!$H3104,Neighborhoods!$A:$A,0),MATCH(Places!J$1,Neighborhoods!$1:$1,0))</f>
        <v>Jamaica</v>
      </c>
      <c r="K3104" s="17" t="s">
        <v>1</v>
      </c>
      <c r="L3104" s="17" t="str">
        <f t="shared" si="192"/>
        <v>Yes</v>
      </c>
      <c r="M3104" s="17">
        <v>2</v>
      </c>
      <c r="N3104" s="17" t="str" cm="1">
        <f t="array" ref="N3104">_xlfn.IFS(M3104&lt;=2,"Small",M3104&lt;=5,"Medium",M3104&gt;5,"Large")</f>
        <v>Small</v>
      </c>
      <c r="O3104" s="65">
        <v>36</v>
      </c>
      <c r="P3104" s="87">
        <f t="shared" si="193"/>
        <v>0.03</v>
      </c>
      <c r="Q3104" s="68">
        <v>4.82</v>
      </c>
      <c r="R3104" s="68" t="str" cm="1">
        <f t="array" ref="R3104">_xlfn.SWITCH(ROUND(Q3104,0),5,"Excellent",4,"Good",3,"Ok","Bad")</f>
        <v>Excellent</v>
      </c>
      <c r="S3104" s="17">
        <v>73</v>
      </c>
      <c r="T3104" s="17" t="str">
        <f t="shared" si="194"/>
        <v>No</v>
      </c>
      <c r="U3104" s="82">
        <v>43047</v>
      </c>
      <c r="V3104" s="82">
        <v>43903</v>
      </c>
      <c r="W3104" s="17">
        <v>0</v>
      </c>
      <c r="X3104" s="17" t="str">
        <f t="shared" si="195"/>
        <v>Inactive</v>
      </c>
      <c r="Y3104" s="17" t="s">
        <v>15616</v>
      </c>
      <c r="Z3104" s="17"/>
    </row>
    <row r="3105" spans="1:26" x14ac:dyDescent="0.25">
      <c r="A3105">
        <v>3104</v>
      </c>
      <c r="B3105" s="17" t="s">
        <v>2251</v>
      </c>
      <c r="C3105" s="17">
        <v>3380</v>
      </c>
      <c r="D3105" s="17" t="str">
        <f>INDEX(Hosts!$A:$O,MATCH(Places!$C3105,Hosts!$A:$A,0),MATCH(Places!D$1,Hosts!$1:$1,0))</f>
        <v>Within a few hours</v>
      </c>
      <c r="E3105" s="87">
        <f>INDEX(Hosts!$A:$O,MATCH(Places!$C3105,Hosts!$A:$A,0),MATCH(Places!E$1,Hosts!$1:$1,0))</f>
        <v>1</v>
      </c>
      <c r="F3105" s="87">
        <f>INDEX(Hosts!$A:$O,MATCH(Places!$C3105,Hosts!$A:$A,0),MATCH(Places!F$1,Hosts!$1:$1,0))</f>
        <v>0.97</v>
      </c>
      <c r="G3105" s="17" t="str">
        <f>INDEX(Hosts!$A:$O,MATCH(Places!$C3105,Hosts!$A:$A,0),MATCH(Places!G$1,Hosts!$1:$1,0))</f>
        <v>No</v>
      </c>
      <c r="H3105" s="17">
        <v>23</v>
      </c>
      <c r="I3105" s="17" t="str">
        <f>INDEX(Neighborhoods!$A:$C,MATCH(Places!$H3105,Neighborhoods!$A:$A,0),MATCH(Places!I$1,Neighborhoods!$1:$1,0))</f>
        <v>Queens</v>
      </c>
      <c r="J3105" s="17" t="str">
        <f>INDEX(Neighborhoods!$A:$C,MATCH(Places!$H3105,Neighborhoods!$A:$A,0),MATCH(Places!J$1,Neighborhoods!$1:$1,0))</f>
        <v>Jamaica</v>
      </c>
      <c r="K3105" s="17" t="s">
        <v>1</v>
      </c>
      <c r="L3105" s="17" t="str">
        <f t="shared" si="192"/>
        <v>Yes</v>
      </c>
      <c r="M3105" s="17">
        <v>2</v>
      </c>
      <c r="N3105" s="17" t="str" cm="1">
        <f t="array" ref="N3105">_xlfn.IFS(M3105&lt;=2,"Small",M3105&lt;=5,"Medium",M3105&gt;5,"Large")</f>
        <v>Small</v>
      </c>
      <c r="O3105" s="65">
        <v>68</v>
      </c>
      <c r="P3105" s="87">
        <f t="shared" si="193"/>
        <v>0.03</v>
      </c>
      <c r="Q3105" s="68">
        <v>4.41</v>
      </c>
      <c r="R3105" s="68" t="str" cm="1">
        <f t="array" ref="R3105">_xlfn.SWITCH(ROUND(Q3105,0),5,"Excellent",4,"Good",3,"Ok","Bad")</f>
        <v>Good</v>
      </c>
      <c r="S3105" s="17">
        <v>22</v>
      </c>
      <c r="T3105" s="17" t="str">
        <f t="shared" si="194"/>
        <v>No</v>
      </c>
      <c r="U3105" s="82">
        <v>43315</v>
      </c>
      <c r="V3105" s="82">
        <v>43836</v>
      </c>
      <c r="W3105" s="17">
        <v>0</v>
      </c>
      <c r="X3105" s="17" t="str">
        <f t="shared" si="195"/>
        <v>Inactive</v>
      </c>
      <c r="Y3105" s="17" t="s">
        <v>15616</v>
      </c>
      <c r="Z3105" s="17"/>
    </row>
    <row r="3106" spans="1:26" x14ac:dyDescent="0.25">
      <c r="A3106">
        <v>3105</v>
      </c>
      <c r="B3106" s="17" t="s">
        <v>2252</v>
      </c>
      <c r="C3106" s="17">
        <v>2567</v>
      </c>
      <c r="D3106" s="17" t="str">
        <f>INDEX(Hosts!$A:$O,MATCH(Places!$C3106,Hosts!$A:$A,0),MATCH(Places!D$1,Hosts!$1:$1,0))</f>
        <v>Within a few hours</v>
      </c>
      <c r="E3106" s="87">
        <f>INDEX(Hosts!$A:$O,MATCH(Places!$C3106,Hosts!$A:$A,0),MATCH(Places!E$1,Hosts!$1:$1,0))</f>
        <v>1</v>
      </c>
      <c r="F3106" s="87">
        <f>INDEX(Hosts!$A:$O,MATCH(Places!$C3106,Hosts!$A:$A,0),MATCH(Places!F$1,Hosts!$1:$1,0))</f>
        <v>0.88</v>
      </c>
      <c r="G3106" s="17" t="str">
        <f>INDEX(Hosts!$A:$O,MATCH(Places!$C3106,Hosts!$A:$A,0),MATCH(Places!G$1,Hosts!$1:$1,0))</f>
        <v>Yes</v>
      </c>
      <c r="H3106" s="17">
        <v>12</v>
      </c>
      <c r="I3106" s="17" t="str">
        <f>INDEX(Neighborhoods!$A:$C,MATCH(Places!$H3106,Neighborhoods!$A:$A,0),MATCH(Places!I$1,Neighborhoods!$1:$1,0))</f>
        <v>Brooklyn</v>
      </c>
      <c r="J3106" s="17" t="str">
        <f>INDEX(Neighborhoods!$A:$C,MATCH(Places!$H3106,Neighborhoods!$A:$A,0),MATCH(Places!J$1,Neighborhoods!$1:$1,0))</f>
        <v>Williamsburg</v>
      </c>
      <c r="K3106" s="17" t="s">
        <v>1</v>
      </c>
      <c r="L3106" s="17" t="str">
        <f t="shared" si="192"/>
        <v>Yes</v>
      </c>
      <c r="M3106" s="17">
        <v>2</v>
      </c>
      <c r="N3106" s="17" t="str" cm="1">
        <f t="array" ref="N3106">_xlfn.IFS(M3106&lt;=2,"Small",M3106&lt;=5,"Medium",M3106&gt;5,"Large")</f>
        <v>Small</v>
      </c>
      <c r="O3106" s="65">
        <v>40</v>
      </c>
      <c r="P3106" s="87">
        <f t="shared" si="193"/>
        <v>0.03</v>
      </c>
      <c r="Q3106" s="68">
        <v>4.91</v>
      </c>
      <c r="R3106" s="68" t="str" cm="1">
        <f t="array" ref="R3106">_xlfn.SWITCH(ROUND(Q3106,0),5,"Excellent",4,"Good",3,"Ok","Bad")</f>
        <v>Excellent</v>
      </c>
      <c r="S3106" s="17">
        <v>180</v>
      </c>
      <c r="T3106" s="17" t="str">
        <f t="shared" si="194"/>
        <v>Yes</v>
      </c>
      <c r="U3106" s="82">
        <v>43043</v>
      </c>
      <c r="V3106" s="82">
        <v>44042</v>
      </c>
      <c r="W3106" s="17">
        <v>2</v>
      </c>
      <c r="X3106" s="17" t="str">
        <f t="shared" si="195"/>
        <v>Active</v>
      </c>
      <c r="Y3106" s="17" t="s">
        <v>15615</v>
      </c>
      <c r="Z3106" s="17"/>
    </row>
    <row r="3107" spans="1:26" x14ac:dyDescent="0.25">
      <c r="A3107">
        <v>3106</v>
      </c>
      <c r="B3107" s="17" t="s">
        <v>2253</v>
      </c>
      <c r="C3107" s="17">
        <v>1779</v>
      </c>
      <c r="D3107" s="17" t="str">
        <f>INDEX(Hosts!$A:$O,MATCH(Places!$C3107,Hosts!$A:$A,0),MATCH(Places!D$1,Hosts!$1:$1,0))</f>
        <v>Within an hour</v>
      </c>
      <c r="E3107" s="87">
        <f>INDEX(Hosts!$A:$O,MATCH(Places!$C3107,Hosts!$A:$A,0),MATCH(Places!E$1,Hosts!$1:$1,0))</f>
        <v>1</v>
      </c>
      <c r="F3107" s="87">
        <f>INDEX(Hosts!$A:$O,MATCH(Places!$C3107,Hosts!$A:$A,0),MATCH(Places!F$1,Hosts!$1:$1,0))</f>
        <v>0.47</v>
      </c>
      <c r="G3107" s="17" t="str">
        <f>INDEX(Hosts!$A:$O,MATCH(Places!$C3107,Hosts!$A:$A,0),MATCH(Places!G$1,Hosts!$1:$1,0))</f>
        <v>No</v>
      </c>
      <c r="H3107" s="17">
        <v>8</v>
      </c>
      <c r="I3107" s="17" t="str">
        <f>INDEX(Neighborhoods!$A:$C,MATCH(Places!$H3107,Neighborhoods!$A:$A,0),MATCH(Places!I$1,Neighborhoods!$1:$1,0))</f>
        <v>Brooklyn</v>
      </c>
      <c r="J3107" s="17" t="str">
        <f>INDEX(Neighborhoods!$A:$C,MATCH(Places!$H3107,Neighborhoods!$A:$A,0),MATCH(Places!J$1,Neighborhoods!$1:$1,0))</f>
        <v>Bushwick</v>
      </c>
      <c r="K3107" s="17" t="s">
        <v>16</v>
      </c>
      <c r="L3107" s="17" t="str">
        <f t="shared" si="192"/>
        <v>Yes</v>
      </c>
      <c r="M3107" s="17">
        <v>3</v>
      </c>
      <c r="N3107" s="17" t="str" cm="1">
        <f t="array" ref="N3107">_xlfn.IFS(M3107&lt;=2,"Small",M3107&lt;=5,"Medium",M3107&gt;5,"Large")</f>
        <v>Medium</v>
      </c>
      <c r="O3107" s="65">
        <v>20</v>
      </c>
      <c r="P3107" s="87">
        <f t="shared" si="193"/>
        <v>0.03</v>
      </c>
      <c r="Q3107" s="68">
        <v>4</v>
      </c>
      <c r="R3107" s="68" t="str" cm="1">
        <f t="array" ref="R3107">_xlfn.SWITCH(ROUND(Q3107,0),5,"Excellent",4,"Good",3,"Ok","Bad")</f>
        <v>Good</v>
      </c>
      <c r="S3107" s="17">
        <v>3</v>
      </c>
      <c r="T3107" s="17" t="str">
        <f t="shared" si="194"/>
        <v>No</v>
      </c>
      <c r="U3107" s="82">
        <v>43056</v>
      </c>
      <c r="V3107" s="82">
        <v>43716</v>
      </c>
      <c r="W3107" s="17">
        <v>350</v>
      </c>
      <c r="X3107" s="17" t="str">
        <f t="shared" si="195"/>
        <v>Active</v>
      </c>
      <c r="Y3107" s="17" t="s">
        <v>15615</v>
      </c>
      <c r="Z3107" s="17"/>
    </row>
    <row r="3108" spans="1:26" x14ac:dyDescent="0.25">
      <c r="A3108">
        <v>3107</v>
      </c>
      <c r="B3108" s="17" t="s">
        <v>2254</v>
      </c>
      <c r="C3108" s="17">
        <v>3381</v>
      </c>
      <c r="D3108" s="17" t="str">
        <f>INDEX(Hosts!$A:$O,MATCH(Places!$C3108,Hosts!$A:$A,0),MATCH(Places!D$1,Hosts!$1:$1,0))</f>
        <v>Within an hour</v>
      </c>
      <c r="E3108" s="87">
        <f>INDEX(Hosts!$A:$O,MATCH(Places!$C3108,Hosts!$A:$A,0),MATCH(Places!E$1,Hosts!$1:$1,0))</f>
        <v>1</v>
      </c>
      <c r="F3108" s="87">
        <f>INDEX(Hosts!$A:$O,MATCH(Places!$C3108,Hosts!$A:$A,0),MATCH(Places!F$1,Hosts!$1:$1,0))</f>
        <v>1</v>
      </c>
      <c r="G3108" s="17" t="str">
        <f>INDEX(Hosts!$A:$O,MATCH(Places!$C3108,Hosts!$A:$A,0),MATCH(Places!G$1,Hosts!$1:$1,0))</f>
        <v>Yes</v>
      </c>
      <c r="H3108" s="17">
        <v>24</v>
      </c>
      <c r="I3108" s="17" t="str">
        <f>INDEX(Neighborhoods!$A:$C,MATCH(Places!$H3108,Neighborhoods!$A:$A,0),MATCH(Places!I$1,Neighborhoods!$1:$1,0))</f>
        <v>Queens</v>
      </c>
      <c r="J3108" s="17" t="str">
        <f>INDEX(Neighborhoods!$A:$C,MATCH(Places!$H3108,Neighborhoods!$A:$A,0),MATCH(Places!J$1,Neighborhoods!$1:$1,0))</f>
        <v>Long Island City</v>
      </c>
      <c r="K3108" s="17" t="s">
        <v>11822</v>
      </c>
      <c r="L3108" s="17" t="str">
        <f t="shared" si="192"/>
        <v>No</v>
      </c>
      <c r="M3108" s="17">
        <v>12</v>
      </c>
      <c r="N3108" s="17" t="str" cm="1">
        <f t="array" ref="N3108">_xlfn.IFS(M3108&lt;=2,"Small",M3108&lt;=5,"Medium",M3108&gt;5,"Large")</f>
        <v>Large</v>
      </c>
      <c r="O3108" s="65">
        <v>297</v>
      </c>
      <c r="P3108" s="87">
        <f t="shared" si="193"/>
        <v>0.04</v>
      </c>
      <c r="Q3108" s="68">
        <v>4.92</v>
      </c>
      <c r="R3108" s="68" t="str" cm="1">
        <f t="array" ref="R3108">_xlfn.SWITCH(ROUND(Q3108,0),5,"Excellent",4,"Good",3,"Ok","Bad")</f>
        <v>Excellent</v>
      </c>
      <c r="S3108" s="17">
        <v>97</v>
      </c>
      <c r="T3108" s="17" t="str">
        <f t="shared" si="194"/>
        <v>No</v>
      </c>
      <c r="U3108" s="82">
        <v>43028</v>
      </c>
      <c r="V3108" s="82">
        <v>43869</v>
      </c>
      <c r="W3108" s="17">
        <v>130</v>
      </c>
      <c r="X3108" s="17" t="str">
        <f t="shared" si="195"/>
        <v>Active</v>
      </c>
      <c r="Y3108" s="17" t="s">
        <v>15615</v>
      </c>
      <c r="Z3108" s="17"/>
    </row>
    <row r="3109" spans="1:26" x14ac:dyDescent="0.25">
      <c r="A3109">
        <v>3108</v>
      </c>
      <c r="B3109" s="17" t="s">
        <v>2255</v>
      </c>
      <c r="C3109" s="17">
        <v>3124</v>
      </c>
      <c r="D3109" s="17" t="str">
        <f>INDEX(Hosts!$A:$O,MATCH(Places!$C3109,Hosts!$A:$A,0),MATCH(Places!D$1,Hosts!$1:$1,0))</f>
        <v>A few days or more</v>
      </c>
      <c r="E3109" s="87">
        <f>INDEX(Hosts!$A:$O,MATCH(Places!$C3109,Hosts!$A:$A,0),MATCH(Places!E$1,Hosts!$1:$1,0))</f>
        <v>0</v>
      </c>
      <c r="F3109" s="87">
        <f>INDEX(Hosts!$A:$O,MATCH(Places!$C3109,Hosts!$A:$A,0),MATCH(Places!F$1,Hosts!$1:$1,0))</f>
        <v>1</v>
      </c>
      <c r="G3109" s="17" t="str">
        <f>INDEX(Hosts!$A:$O,MATCH(Places!$C3109,Hosts!$A:$A,0),MATCH(Places!G$1,Hosts!$1:$1,0))</f>
        <v>No</v>
      </c>
      <c r="H3109" s="17">
        <v>17</v>
      </c>
      <c r="I3109" s="17" t="str">
        <f>INDEX(Neighborhoods!$A:$C,MATCH(Places!$H3109,Neighborhoods!$A:$A,0),MATCH(Places!I$1,Neighborhoods!$1:$1,0))</f>
        <v>Manhattan</v>
      </c>
      <c r="J3109" s="17" t="str">
        <f>INDEX(Neighborhoods!$A:$C,MATCH(Places!$H3109,Neighborhoods!$A:$A,0),MATCH(Places!J$1,Neighborhoods!$1:$1,0))</f>
        <v>Hell's Kitchen</v>
      </c>
      <c r="K3109" s="17" t="s">
        <v>11822</v>
      </c>
      <c r="L3109" s="17" t="str">
        <f t="shared" si="192"/>
        <v>No</v>
      </c>
      <c r="M3109" s="17">
        <v>4</v>
      </c>
      <c r="N3109" s="17" t="str" cm="1">
        <f t="array" ref="N3109">_xlfn.IFS(M3109&lt;=2,"Small",M3109&lt;=5,"Medium",M3109&gt;5,"Large")</f>
        <v>Medium</v>
      </c>
      <c r="O3109" s="65">
        <v>170</v>
      </c>
      <c r="P3109" s="87">
        <f t="shared" si="193"/>
        <v>0.03</v>
      </c>
      <c r="Q3109" s="68">
        <v>4.97</v>
      </c>
      <c r="R3109" s="68" t="str" cm="1">
        <f t="array" ref="R3109">_xlfn.SWITCH(ROUND(Q3109,0),5,"Excellent",4,"Good",3,"Ok","Bad")</f>
        <v>Excellent</v>
      </c>
      <c r="S3109" s="17">
        <v>214</v>
      </c>
      <c r="T3109" s="17" t="str">
        <f t="shared" si="194"/>
        <v>Yes</v>
      </c>
      <c r="U3109" s="82">
        <v>43046</v>
      </c>
      <c r="V3109" s="82">
        <v>43903</v>
      </c>
      <c r="W3109" s="17">
        <v>160</v>
      </c>
      <c r="X3109" s="17" t="str">
        <f t="shared" si="195"/>
        <v>Active</v>
      </c>
      <c r="Y3109" s="17" t="s">
        <v>15616</v>
      </c>
      <c r="Z3109" s="17"/>
    </row>
    <row r="3110" spans="1:26" x14ac:dyDescent="0.25">
      <c r="A3110">
        <v>3109</v>
      </c>
      <c r="B3110" s="17" t="s">
        <v>15470</v>
      </c>
      <c r="C3110" s="17">
        <v>3382</v>
      </c>
      <c r="D3110" s="17" t="str">
        <f>INDEX(Hosts!$A:$O,MATCH(Places!$C3110,Hosts!$A:$A,0),MATCH(Places!D$1,Hosts!$1:$1,0))</f>
        <v>Within an hour</v>
      </c>
      <c r="E3110" s="87">
        <f>INDEX(Hosts!$A:$O,MATCH(Places!$C3110,Hosts!$A:$A,0),MATCH(Places!E$1,Hosts!$1:$1,0))</f>
        <v>1</v>
      </c>
      <c r="F3110" s="87">
        <f>INDEX(Hosts!$A:$O,MATCH(Places!$C3110,Hosts!$A:$A,0),MATCH(Places!F$1,Hosts!$1:$1,0))</f>
        <v>0.99</v>
      </c>
      <c r="G3110" s="17" t="str">
        <f>INDEX(Hosts!$A:$O,MATCH(Places!$C3110,Hosts!$A:$A,0),MATCH(Places!G$1,Hosts!$1:$1,0))</f>
        <v>Yes</v>
      </c>
      <c r="H3110" s="17">
        <v>23</v>
      </c>
      <c r="I3110" s="17" t="str">
        <f>INDEX(Neighborhoods!$A:$C,MATCH(Places!$H3110,Neighborhoods!$A:$A,0),MATCH(Places!I$1,Neighborhoods!$1:$1,0))</f>
        <v>Queens</v>
      </c>
      <c r="J3110" s="17" t="str">
        <f>INDEX(Neighborhoods!$A:$C,MATCH(Places!$H3110,Neighborhoods!$A:$A,0),MATCH(Places!J$1,Neighborhoods!$1:$1,0))</f>
        <v>Jamaica</v>
      </c>
      <c r="K3110" s="17" t="s">
        <v>1</v>
      </c>
      <c r="L3110" s="17" t="str">
        <f t="shared" si="192"/>
        <v>Yes</v>
      </c>
      <c r="M3110" s="17">
        <v>3</v>
      </c>
      <c r="N3110" s="17" t="str" cm="1">
        <f t="array" ref="N3110">_xlfn.IFS(M3110&lt;=2,"Small",M3110&lt;=5,"Medium",M3110&gt;5,"Large")</f>
        <v>Medium</v>
      </c>
      <c r="O3110" s="65">
        <v>55</v>
      </c>
      <c r="P3110" s="87">
        <f t="shared" si="193"/>
        <v>0.03</v>
      </c>
      <c r="Q3110" s="68">
        <v>4.9000000000000004</v>
      </c>
      <c r="R3110" s="68" t="str" cm="1">
        <f t="array" ref="R3110">_xlfn.SWITCH(ROUND(Q3110,0),5,"Excellent",4,"Good",3,"Ok","Bad")</f>
        <v>Excellent</v>
      </c>
      <c r="S3110" s="17">
        <v>51</v>
      </c>
      <c r="T3110" s="17" t="str">
        <f t="shared" si="194"/>
        <v>No</v>
      </c>
      <c r="U3110" s="82">
        <v>43037</v>
      </c>
      <c r="V3110" s="82">
        <v>44023</v>
      </c>
      <c r="W3110" s="17">
        <v>174</v>
      </c>
      <c r="X3110" s="17" t="str">
        <f t="shared" si="195"/>
        <v>Active</v>
      </c>
      <c r="Y3110" s="17" t="s">
        <v>15615</v>
      </c>
      <c r="Z3110" s="17"/>
    </row>
    <row r="3111" spans="1:26" x14ac:dyDescent="0.25">
      <c r="A3111">
        <v>3110</v>
      </c>
      <c r="B3111" s="17" t="s">
        <v>2256</v>
      </c>
      <c r="C3111" s="17">
        <v>3384</v>
      </c>
      <c r="D3111" s="17" t="str">
        <f>INDEX(Hosts!$A:$O,MATCH(Places!$C3111,Hosts!$A:$A,0),MATCH(Places!D$1,Hosts!$1:$1,0))</f>
        <v>Within an hour</v>
      </c>
      <c r="E3111" s="87">
        <f>INDEX(Hosts!$A:$O,MATCH(Places!$C3111,Hosts!$A:$A,0),MATCH(Places!E$1,Hosts!$1:$1,0))</f>
        <v>0.75</v>
      </c>
      <c r="F3111" s="87">
        <f>INDEX(Hosts!$A:$O,MATCH(Places!$C3111,Hosts!$A:$A,0),MATCH(Places!F$1,Hosts!$1:$1,0))</f>
        <v>0.6</v>
      </c>
      <c r="G3111" s="17" t="str">
        <f>INDEX(Hosts!$A:$O,MATCH(Places!$C3111,Hosts!$A:$A,0),MATCH(Places!G$1,Hosts!$1:$1,0))</f>
        <v>No</v>
      </c>
      <c r="H3111" s="17">
        <v>12</v>
      </c>
      <c r="I3111" s="17" t="str">
        <f>INDEX(Neighborhoods!$A:$C,MATCH(Places!$H3111,Neighborhoods!$A:$A,0),MATCH(Places!I$1,Neighborhoods!$1:$1,0))</f>
        <v>Brooklyn</v>
      </c>
      <c r="J3111" s="17" t="str">
        <f>INDEX(Neighborhoods!$A:$C,MATCH(Places!$H3111,Neighborhoods!$A:$A,0),MATCH(Places!J$1,Neighborhoods!$1:$1,0))</f>
        <v>Williamsburg</v>
      </c>
      <c r="K3111" s="17" t="s">
        <v>11822</v>
      </c>
      <c r="L3111" s="17" t="str">
        <f t="shared" si="192"/>
        <v>No</v>
      </c>
      <c r="M3111" s="17">
        <v>5</v>
      </c>
      <c r="N3111" s="17" t="str" cm="1">
        <f t="array" ref="N3111">_xlfn.IFS(M3111&lt;=2,"Small",M3111&lt;=5,"Medium",M3111&gt;5,"Large")</f>
        <v>Medium</v>
      </c>
      <c r="O3111" s="65">
        <v>200</v>
      </c>
      <c r="P3111" s="87">
        <f t="shared" si="193"/>
        <v>0.04</v>
      </c>
      <c r="Q3111" s="68">
        <v>4.9800000000000004</v>
      </c>
      <c r="R3111" s="68" t="str" cm="1">
        <f t="array" ref="R3111">_xlfn.SWITCH(ROUND(Q3111,0),5,"Excellent",4,"Good",3,"Ok","Bad")</f>
        <v>Excellent</v>
      </c>
      <c r="S3111" s="17">
        <v>65</v>
      </c>
      <c r="T3111" s="17" t="str">
        <f t="shared" si="194"/>
        <v>No</v>
      </c>
      <c r="U3111" s="82">
        <v>43030</v>
      </c>
      <c r="V3111" s="82">
        <v>43833</v>
      </c>
      <c r="W3111" s="17">
        <v>350</v>
      </c>
      <c r="X3111" s="17" t="str">
        <f t="shared" si="195"/>
        <v>Active</v>
      </c>
      <c r="Y3111" s="17" t="s">
        <v>15615</v>
      </c>
      <c r="Z3111" s="17"/>
    </row>
    <row r="3112" spans="1:26" x14ac:dyDescent="0.25">
      <c r="A3112">
        <v>3111</v>
      </c>
      <c r="B3112" s="17" t="s">
        <v>2256</v>
      </c>
      <c r="C3112" s="17">
        <v>3384</v>
      </c>
      <c r="D3112" s="17" t="str">
        <f>INDEX(Hosts!$A:$O,MATCH(Places!$C3112,Hosts!$A:$A,0),MATCH(Places!D$1,Hosts!$1:$1,0))</f>
        <v>Within an hour</v>
      </c>
      <c r="E3112" s="87">
        <f>INDEX(Hosts!$A:$O,MATCH(Places!$C3112,Hosts!$A:$A,0),MATCH(Places!E$1,Hosts!$1:$1,0))</f>
        <v>0.75</v>
      </c>
      <c r="F3112" s="87">
        <f>INDEX(Hosts!$A:$O,MATCH(Places!$C3112,Hosts!$A:$A,0),MATCH(Places!F$1,Hosts!$1:$1,0))</f>
        <v>0.6</v>
      </c>
      <c r="G3112" s="17" t="str">
        <f>INDEX(Hosts!$A:$O,MATCH(Places!$C3112,Hosts!$A:$A,0),MATCH(Places!G$1,Hosts!$1:$1,0))</f>
        <v>No</v>
      </c>
      <c r="H3112" s="17">
        <v>12</v>
      </c>
      <c r="I3112" s="17" t="str">
        <f>INDEX(Neighborhoods!$A:$C,MATCH(Places!$H3112,Neighborhoods!$A:$A,0),MATCH(Places!I$1,Neighborhoods!$1:$1,0))</f>
        <v>Brooklyn</v>
      </c>
      <c r="J3112" s="17" t="str">
        <f>INDEX(Neighborhoods!$A:$C,MATCH(Places!$H3112,Neighborhoods!$A:$A,0),MATCH(Places!J$1,Neighborhoods!$1:$1,0))</f>
        <v>Williamsburg</v>
      </c>
      <c r="K3112" s="17" t="s">
        <v>1</v>
      </c>
      <c r="L3112" s="17" t="str">
        <f t="shared" si="192"/>
        <v>Yes</v>
      </c>
      <c r="M3112" s="17">
        <v>2</v>
      </c>
      <c r="N3112" s="17" t="str" cm="1">
        <f t="array" ref="N3112">_xlfn.IFS(M3112&lt;=2,"Small",M3112&lt;=5,"Medium",M3112&gt;5,"Large")</f>
        <v>Small</v>
      </c>
      <c r="O3112" s="65">
        <v>85</v>
      </c>
      <c r="P3112" s="87">
        <f t="shared" si="193"/>
        <v>0.03</v>
      </c>
      <c r="Q3112" s="68">
        <v>5</v>
      </c>
      <c r="R3112" s="68" t="str" cm="1">
        <f t="array" ref="R3112">_xlfn.SWITCH(ROUND(Q3112,0),5,"Excellent",4,"Good",3,"Ok","Bad")</f>
        <v>Excellent</v>
      </c>
      <c r="S3112" s="17">
        <v>6</v>
      </c>
      <c r="T3112" s="17" t="str">
        <f t="shared" si="194"/>
        <v>No</v>
      </c>
      <c r="U3112" s="82">
        <v>43059</v>
      </c>
      <c r="V3112" s="82">
        <v>43548</v>
      </c>
      <c r="W3112" s="17">
        <v>334</v>
      </c>
      <c r="X3112" s="17" t="str">
        <f t="shared" si="195"/>
        <v>Active</v>
      </c>
      <c r="Y3112" s="17" t="s">
        <v>15615</v>
      </c>
      <c r="Z3112" s="17"/>
    </row>
    <row r="3113" spans="1:26" x14ac:dyDescent="0.25">
      <c r="A3113">
        <v>3112</v>
      </c>
      <c r="B3113" s="17" t="s">
        <v>2257</v>
      </c>
      <c r="C3113" s="17">
        <v>3383</v>
      </c>
      <c r="D3113" s="17" t="str">
        <f>INDEX(Hosts!$A:$O,MATCH(Places!$C3113,Hosts!$A:$A,0),MATCH(Places!D$1,Hosts!$1:$1,0))</f>
        <v>Within an hour</v>
      </c>
      <c r="E3113" s="87">
        <f>INDEX(Hosts!$A:$O,MATCH(Places!$C3113,Hosts!$A:$A,0),MATCH(Places!E$1,Hosts!$1:$1,0))</f>
        <v>1</v>
      </c>
      <c r="F3113" s="87">
        <f>INDEX(Hosts!$A:$O,MATCH(Places!$C3113,Hosts!$A:$A,0),MATCH(Places!F$1,Hosts!$1:$1,0))</f>
        <v>0.99</v>
      </c>
      <c r="G3113" s="17" t="str">
        <f>INDEX(Hosts!$A:$O,MATCH(Places!$C3113,Hosts!$A:$A,0),MATCH(Places!G$1,Hosts!$1:$1,0))</f>
        <v>Yes</v>
      </c>
      <c r="H3113" s="17">
        <v>25</v>
      </c>
      <c r="I3113" s="17" t="str">
        <f>INDEX(Neighborhoods!$A:$C,MATCH(Places!$H3113,Neighborhoods!$A:$A,0),MATCH(Places!I$1,Neighborhoods!$1:$1,0))</f>
        <v>Queens</v>
      </c>
      <c r="J3113" s="17" t="str">
        <f>INDEX(Neighborhoods!$A:$C,MATCH(Places!$H3113,Neighborhoods!$A:$A,0),MATCH(Places!J$1,Neighborhoods!$1:$1,0))</f>
        <v>Ridgewood</v>
      </c>
      <c r="K3113" s="17" t="s">
        <v>1</v>
      </c>
      <c r="L3113" s="17" t="str">
        <f t="shared" si="192"/>
        <v>Yes</v>
      </c>
      <c r="M3113" s="17">
        <v>1</v>
      </c>
      <c r="N3113" s="17" t="str" cm="1">
        <f t="array" ref="N3113">_xlfn.IFS(M3113&lt;=2,"Small",M3113&lt;=5,"Medium",M3113&gt;5,"Large")</f>
        <v>Small</v>
      </c>
      <c r="O3113" s="65">
        <v>42</v>
      </c>
      <c r="P3113" s="87">
        <f t="shared" si="193"/>
        <v>0.03</v>
      </c>
      <c r="Q3113" s="68">
        <v>4.91</v>
      </c>
      <c r="R3113" s="68" t="str" cm="1">
        <f t="array" ref="R3113">_xlfn.SWITCH(ROUND(Q3113,0),5,"Excellent",4,"Good",3,"Ok","Bad")</f>
        <v>Excellent</v>
      </c>
      <c r="S3113" s="17">
        <v>135</v>
      </c>
      <c r="T3113" s="17" t="str">
        <f t="shared" si="194"/>
        <v>Yes</v>
      </c>
      <c r="U3113" s="82">
        <v>43029</v>
      </c>
      <c r="V3113" s="82">
        <v>44055</v>
      </c>
      <c r="W3113" s="17">
        <v>173</v>
      </c>
      <c r="X3113" s="17" t="str">
        <f t="shared" si="195"/>
        <v>Active</v>
      </c>
      <c r="Y3113" s="17" t="s">
        <v>15616</v>
      </c>
      <c r="Z3113" s="17"/>
    </row>
    <row r="3114" spans="1:26" x14ac:dyDescent="0.25">
      <c r="A3114">
        <v>3113</v>
      </c>
      <c r="B3114" s="17" t="s">
        <v>15335</v>
      </c>
      <c r="C3114" s="17">
        <v>1473</v>
      </c>
      <c r="D3114" s="17" t="str">
        <f>INDEX(Hosts!$A:$O,MATCH(Places!$C3114,Hosts!$A:$A,0),MATCH(Places!D$1,Hosts!$1:$1,0))</f>
        <v>Within a few hours</v>
      </c>
      <c r="E3114" s="87">
        <f>INDEX(Hosts!$A:$O,MATCH(Places!$C3114,Hosts!$A:$A,0),MATCH(Places!E$1,Hosts!$1:$1,0))</f>
        <v>1</v>
      </c>
      <c r="F3114" s="87">
        <f>INDEX(Hosts!$A:$O,MATCH(Places!$C3114,Hosts!$A:$A,0),MATCH(Places!F$1,Hosts!$1:$1,0))</f>
        <v>1</v>
      </c>
      <c r="G3114" s="17" t="str">
        <f>INDEX(Hosts!$A:$O,MATCH(Places!$C3114,Hosts!$A:$A,0),MATCH(Places!G$1,Hosts!$1:$1,0))</f>
        <v>No</v>
      </c>
      <c r="H3114" s="17">
        <v>7</v>
      </c>
      <c r="I3114" s="17" t="str">
        <f>INDEX(Neighborhoods!$A:$C,MATCH(Places!$H3114,Neighborhoods!$A:$A,0),MATCH(Places!I$1,Neighborhoods!$1:$1,0))</f>
        <v>Brooklyn</v>
      </c>
      <c r="J3114" s="17" t="str">
        <f>INDEX(Neighborhoods!$A:$C,MATCH(Places!$H3114,Neighborhoods!$A:$A,0),MATCH(Places!J$1,Neighborhoods!$1:$1,0))</f>
        <v>Bedford-Stuyvesant</v>
      </c>
      <c r="K3114" s="17" t="s">
        <v>11822</v>
      </c>
      <c r="L3114" s="17" t="str">
        <f t="shared" si="192"/>
        <v>No</v>
      </c>
      <c r="M3114" s="17">
        <v>4</v>
      </c>
      <c r="N3114" s="17" t="str" cm="1">
        <f t="array" ref="N3114">_xlfn.IFS(M3114&lt;=2,"Small",M3114&lt;=5,"Medium",M3114&gt;5,"Large")</f>
        <v>Medium</v>
      </c>
      <c r="O3114" s="65">
        <v>107</v>
      </c>
      <c r="P3114" s="87">
        <f t="shared" si="193"/>
        <v>0.03</v>
      </c>
      <c r="Q3114" s="68">
        <v>4.9800000000000004</v>
      </c>
      <c r="R3114" s="68" t="str" cm="1">
        <f t="array" ref="R3114">_xlfn.SWITCH(ROUND(Q3114,0),5,"Excellent",4,"Good",3,"Ok","Bad")</f>
        <v>Excellent</v>
      </c>
      <c r="S3114" s="17">
        <v>61</v>
      </c>
      <c r="T3114" s="17" t="str">
        <f t="shared" si="194"/>
        <v>No</v>
      </c>
      <c r="U3114" s="82">
        <v>43030</v>
      </c>
      <c r="V3114" s="82">
        <v>44023</v>
      </c>
      <c r="W3114" s="17">
        <v>76</v>
      </c>
      <c r="X3114" s="17" t="str">
        <f t="shared" si="195"/>
        <v>Active</v>
      </c>
      <c r="Y3114" s="17" t="s">
        <v>15615</v>
      </c>
      <c r="Z3114" s="17"/>
    </row>
    <row r="3115" spans="1:26" x14ac:dyDescent="0.25">
      <c r="A3115">
        <v>3114</v>
      </c>
      <c r="B3115" s="17" t="s">
        <v>2258</v>
      </c>
      <c r="C3115" s="17">
        <v>2649</v>
      </c>
      <c r="D3115" s="17" t="str">
        <f>INDEX(Hosts!$A:$O,MATCH(Places!$C3115,Hosts!$A:$A,0),MATCH(Places!D$1,Hosts!$1:$1,0))</f>
        <v>Within a few hours</v>
      </c>
      <c r="E3115" s="87">
        <f>INDEX(Hosts!$A:$O,MATCH(Places!$C3115,Hosts!$A:$A,0),MATCH(Places!E$1,Hosts!$1:$1,0))</f>
        <v>1</v>
      </c>
      <c r="F3115" s="87">
        <f>INDEX(Hosts!$A:$O,MATCH(Places!$C3115,Hosts!$A:$A,0),MATCH(Places!F$1,Hosts!$1:$1,0))</f>
        <v>0.92</v>
      </c>
      <c r="G3115" s="17" t="str">
        <f>INDEX(Hosts!$A:$O,MATCH(Places!$C3115,Hosts!$A:$A,0),MATCH(Places!G$1,Hosts!$1:$1,0))</f>
        <v>No</v>
      </c>
      <c r="H3115" s="17">
        <v>24</v>
      </c>
      <c r="I3115" s="17" t="str">
        <f>INDEX(Neighborhoods!$A:$C,MATCH(Places!$H3115,Neighborhoods!$A:$A,0),MATCH(Places!I$1,Neighborhoods!$1:$1,0))</f>
        <v>Queens</v>
      </c>
      <c r="J3115" s="17" t="str">
        <f>INDEX(Neighborhoods!$A:$C,MATCH(Places!$H3115,Neighborhoods!$A:$A,0),MATCH(Places!J$1,Neighborhoods!$1:$1,0))</f>
        <v>Long Island City</v>
      </c>
      <c r="K3115" s="17" t="s">
        <v>16</v>
      </c>
      <c r="L3115" s="17" t="str">
        <f t="shared" si="192"/>
        <v>Yes</v>
      </c>
      <c r="M3115" s="17">
        <v>1</v>
      </c>
      <c r="N3115" s="17" t="str" cm="1">
        <f t="array" ref="N3115">_xlfn.IFS(M3115&lt;=2,"Small",M3115&lt;=5,"Medium",M3115&gt;5,"Large")</f>
        <v>Small</v>
      </c>
      <c r="O3115" s="65">
        <v>30</v>
      </c>
      <c r="P3115" s="87">
        <f t="shared" si="193"/>
        <v>0.03</v>
      </c>
      <c r="Q3115" s="68">
        <v>4.17</v>
      </c>
      <c r="R3115" s="68" t="str" cm="1">
        <f t="array" ref="R3115">_xlfn.SWITCH(ROUND(Q3115,0),5,"Excellent",4,"Good",3,"Ok","Bad")</f>
        <v>Good</v>
      </c>
      <c r="S3115" s="17">
        <v>30</v>
      </c>
      <c r="T3115" s="17" t="str">
        <f t="shared" si="194"/>
        <v>No</v>
      </c>
      <c r="U3115" s="82">
        <v>43022</v>
      </c>
      <c r="V3115" s="82">
        <v>43899</v>
      </c>
      <c r="W3115" s="17">
        <v>46</v>
      </c>
      <c r="X3115" s="17" t="str">
        <f t="shared" si="195"/>
        <v>Active</v>
      </c>
      <c r="Y3115" s="17" t="s">
        <v>15615</v>
      </c>
      <c r="Z3115" s="17"/>
    </row>
    <row r="3116" spans="1:26" x14ac:dyDescent="0.25">
      <c r="A3116">
        <v>3115</v>
      </c>
      <c r="B3116" s="17" t="s">
        <v>2259</v>
      </c>
      <c r="C3116" s="17">
        <v>1567</v>
      </c>
      <c r="D3116" s="17" t="str">
        <f>INDEX(Hosts!$A:$O,MATCH(Places!$C3116,Hosts!$A:$A,0),MATCH(Places!D$1,Hosts!$1:$1,0))</f>
        <v>Within a day</v>
      </c>
      <c r="E3116" s="87">
        <f>INDEX(Hosts!$A:$O,MATCH(Places!$C3116,Hosts!$A:$A,0),MATCH(Places!E$1,Hosts!$1:$1,0))</f>
        <v>1</v>
      </c>
      <c r="F3116" s="87">
        <f>INDEX(Hosts!$A:$O,MATCH(Places!$C3116,Hosts!$A:$A,0),MATCH(Places!F$1,Hosts!$1:$1,0))</f>
        <v>0.71</v>
      </c>
      <c r="G3116" s="17" t="str">
        <f>INDEX(Hosts!$A:$O,MATCH(Places!$C3116,Hosts!$A:$A,0),MATCH(Places!G$1,Hosts!$1:$1,0))</f>
        <v>No</v>
      </c>
      <c r="H3116" s="17">
        <v>16</v>
      </c>
      <c r="I3116" s="17" t="str">
        <f>INDEX(Neighborhoods!$A:$C,MATCH(Places!$H3116,Neighborhoods!$A:$A,0),MATCH(Places!I$1,Neighborhoods!$1:$1,0))</f>
        <v>Manhattan</v>
      </c>
      <c r="J3116" s="17" t="str">
        <f>INDEX(Neighborhoods!$A:$C,MATCH(Places!$H3116,Neighborhoods!$A:$A,0),MATCH(Places!J$1,Neighborhoods!$1:$1,0))</f>
        <v>Harlem</v>
      </c>
      <c r="K3116" s="17" t="s">
        <v>11822</v>
      </c>
      <c r="L3116" s="17" t="str">
        <f t="shared" si="192"/>
        <v>No</v>
      </c>
      <c r="M3116" s="17">
        <v>6</v>
      </c>
      <c r="N3116" s="17" t="str" cm="1">
        <f t="array" ref="N3116">_xlfn.IFS(M3116&lt;=2,"Small",M3116&lt;=5,"Medium",M3116&gt;5,"Large")</f>
        <v>Large</v>
      </c>
      <c r="O3116" s="65">
        <v>300</v>
      </c>
      <c r="P3116" s="87">
        <f t="shared" si="193"/>
        <v>0.04</v>
      </c>
      <c r="Q3116" s="68">
        <v>4.7300000000000004</v>
      </c>
      <c r="R3116" s="68" t="str" cm="1">
        <f t="array" ref="R3116">_xlfn.SWITCH(ROUND(Q3116,0),5,"Excellent",4,"Good",3,"Ok","Bad")</f>
        <v>Excellent</v>
      </c>
      <c r="S3116" s="17">
        <v>48</v>
      </c>
      <c r="T3116" s="17" t="str">
        <f t="shared" si="194"/>
        <v>No</v>
      </c>
      <c r="U3116" s="82">
        <v>43053</v>
      </c>
      <c r="V3116" s="82">
        <v>43830</v>
      </c>
      <c r="W3116" s="17">
        <v>46</v>
      </c>
      <c r="X3116" s="17" t="str">
        <f t="shared" si="195"/>
        <v>Active</v>
      </c>
      <c r="Y3116" s="17" t="s">
        <v>15615</v>
      </c>
      <c r="Z3116" s="17"/>
    </row>
    <row r="3117" spans="1:26" x14ac:dyDescent="0.25">
      <c r="A3117">
        <v>3116</v>
      </c>
      <c r="B3117" s="17" t="s">
        <v>2260</v>
      </c>
      <c r="C3117" s="17">
        <v>3383</v>
      </c>
      <c r="D3117" s="17" t="str">
        <f>INDEX(Hosts!$A:$O,MATCH(Places!$C3117,Hosts!$A:$A,0),MATCH(Places!D$1,Hosts!$1:$1,0))</f>
        <v>Within an hour</v>
      </c>
      <c r="E3117" s="87">
        <f>INDEX(Hosts!$A:$O,MATCH(Places!$C3117,Hosts!$A:$A,0),MATCH(Places!E$1,Hosts!$1:$1,0))</f>
        <v>1</v>
      </c>
      <c r="F3117" s="87">
        <f>INDEX(Hosts!$A:$O,MATCH(Places!$C3117,Hosts!$A:$A,0),MATCH(Places!F$1,Hosts!$1:$1,0))</f>
        <v>0.99</v>
      </c>
      <c r="G3117" s="17" t="str">
        <f>INDEX(Hosts!$A:$O,MATCH(Places!$C3117,Hosts!$A:$A,0),MATCH(Places!G$1,Hosts!$1:$1,0))</f>
        <v>Yes</v>
      </c>
      <c r="H3117" s="17">
        <v>25</v>
      </c>
      <c r="I3117" s="17" t="str">
        <f>INDEX(Neighborhoods!$A:$C,MATCH(Places!$H3117,Neighborhoods!$A:$A,0),MATCH(Places!I$1,Neighborhoods!$1:$1,0))</f>
        <v>Queens</v>
      </c>
      <c r="J3117" s="17" t="str">
        <f>INDEX(Neighborhoods!$A:$C,MATCH(Places!$H3117,Neighborhoods!$A:$A,0),MATCH(Places!J$1,Neighborhoods!$1:$1,0))</f>
        <v>Ridgewood</v>
      </c>
      <c r="K3117" s="17" t="s">
        <v>1</v>
      </c>
      <c r="L3117" s="17" t="str">
        <f t="shared" si="192"/>
        <v>Yes</v>
      </c>
      <c r="M3117" s="17">
        <v>2</v>
      </c>
      <c r="N3117" s="17" t="str" cm="1">
        <f t="array" ref="N3117">_xlfn.IFS(M3117&lt;=2,"Small",M3117&lt;=5,"Medium",M3117&gt;5,"Large")</f>
        <v>Small</v>
      </c>
      <c r="O3117" s="65">
        <v>45</v>
      </c>
      <c r="P3117" s="87">
        <f t="shared" si="193"/>
        <v>0.03</v>
      </c>
      <c r="Q3117" s="68">
        <v>4.82</v>
      </c>
      <c r="R3117" s="68" t="str" cm="1">
        <f t="array" ref="R3117">_xlfn.SWITCH(ROUND(Q3117,0),5,"Excellent",4,"Good",3,"Ok","Bad")</f>
        <v>Excellent</v>
      </c>
      <c r="S3117" s="17">
        <v>103</v>
      </c>
      <c r="T3117" s="17" t="str">
        <f t="shared" si="194"/>
        <v>Yes</v>
      </c>
      <c r="U3117" s="82">
        <v>43043</v>
      </c>
      <c r="V3117" s="82">
        <v>44048</v>
      </c>
      <c r="W3117" s="17">
        <v>0</v>
      </c>
      <c r="X3117" s="17" t="str">
        <f t="shared" si="195"/>
        <v>Inactive</v>
      </c>
      <c r="Y3117" s="17" t="s">
        <v>15615</v>
      </c>
      <c r="Z3117" s="17"/>
    </row>
    <row r="3118" spans="1:26" x14ac:dyDescent="0.25">
      <c r="A3118">
        <v>3117</v>
      </c>
      <c r="B3118" s="17" t="s">
        <v>14326</v>
      </c>
      <c r="C3118" s="17">
        <v>3365</v>
      </c>
      <c r="D3118" s="17" t="str">
        <f>INDEX(Hosts!$A:$O,MATCH(Places!$C3118,Hosts!$A:$A,0),MATCH(Places!D$1,Hosts!$1:$1,0))</f>
        <v>Within a day</v>
      </c>
      <c r="E3118" s="87">
        <f>INDEX(Hosts!$A:$O,MATCH(Places!$C3118,Hosts!$A:$A,0),MATCH(Places!E$1,Hosts!$1:$1,0))</f>
        <v>0.57999999999999996</v>
      </c>
      <c r="F3118" s="87">
        <f>INDEX(Hosts!$A:$O,MATCH(Places!$C3118,Hosts!$A:$A,0),MATCH(Places!F$1,Hosts!$1:$1,0))</f>
        <v>0.26</v>
      </c>
      <c r="G3118" s="17" t="str">
        <f>INDEX(Hosts!$A:$O,MATCH(Places!$C3118,Hosts!$A:$A,0),MATCH(Places!G$1,Hosts!$1:$1,0))</f>
        <v>No</v>
      </c>
      <c r="H3118" s="17">
        <v>12</v>
      </c>
      <c r="I3118" s="17" t="str">
        <f>INDEX(Neighborhoods!$A:$C,MATCH(Places!$H3118,Neighborhoods!$A:$A,0),MATCH(Places!I$1,Neighborhoods!$1:$1,0))</f>
        <v>Brooklyn</v>
      </c>
      <c r="J3118" s="17" t="str">
        <f>INDEX(Neighborhoods!$A:$C,MATCH(Places!$H3118,Neighborhoods!$A:$A,0),MATCH(Places!J$1,Neighborhoods!$1:$1,0))</f>
        <v>Williamsburg</v>
      </c>
      <c r="K3118" s="17" t="s">
        <v>11822</v>
      </c>
      <c r="L3118" s="17" t="str">
        <f t="shared" si="192"/>
        <v>No</v>
      </c>
      <c r="M3118" s="17">
        <v>3</v>
      </c>
      <c r="N3118" s="17" t="str" cm="1">
        <f t="array" ref="N3118">_xlfn.IFS(M3118&lt;=2,"Small",M3118&lt;=5,"Medium",M3118&gt;5,"Large")</f>
        <v>Medium</v>
      </c>
      <c r="O3118" s="65">
        <v>100</v>
      </c>
      <c r="P3118" s="87">
        <f t="shared" si="193"/>
        <v>0.03</v>
      </c>
      <c r="Q3118" s="68">
        <v>4.8</v>
      </c>
      <c r="R3118" s="68" t="str" cm="1">
        <f t="array" ref="R3118">_xlfn.SWITCH(ROUND(Q3118,0),5,"Excellent",4,"Good",3,"Ok","Bad")</f>
        <v>Excellent</v>
      </c>
      <c r="S3118" s="17">
        <v>15</v>
      </c>
      <c r="T3118" s="17" t="str">
        <f t="shared" si="194"/>
        <v>No</v>
      </c>
      <c r="U3118" s="82">
        <v>43051</v>
      </c>
      <c r="V3118" s="82">
        <v>43769</v>
      </c>
      <c r="W3118" s="17">
        <v>365</v>
      </c>
      <c r="X3118" s="17" t="str">
        <f t="shared" si="195"/>
        <v>Active</v>
      </c>
      <c r="Y3118" s="17" t="s">
        <v>15615</v>
      </c>
      <c r="Z3118" s="17"/>
    </row>
    <row r="3119" spans="1:26" x14ac:dyDescent="0.25">
      <c r="A3119">
        <v>3118</v>
      </c>
      <c r="B3119" s="17" t="s">
        <v>14792</v>
      </c>
      <c r="C3119" s="17">
        <v>2649</v>
      </c>
      <c r="D3119" s="17" t="str">
        <f>INDEX(Hosts!$A:$O,MATCH(Places!$C3119,Hosts!$A:$A,0),MATCH(Places!D$1,Hosts!$1:$1,0))</f>
        <v>Within a few hours</v>
      </c>
      <c r="E3119" s="87">
        <f>INDEX(Hosts!$A:$O,MATCH(Places!$C3119,Hosts!$A:$A,0),MATCH(Places!E$1,Hosts!$1:$1,0))</f>
        <v>1</v>
      </c>
      <c r="F3119" s="87">
        <f>INDEX(Hosts!$A:$O,MATCH(Places!$C3119,Hosts!$A:$A,0),MATCH(Places!F$1,Hosts!$1:$1,0))</f>
        <v>0.92</v>
      </c>
      <c r="G3119" s="17" t="str">
        <f>INDEX(Hosts!$A:$O,MATCH(Places!$C3119,Hosts!$A:$A,0),MATCH(Places!G$1,Hosts!$1:$1,0))</f>
        <v>No</v>
      </c>
      <c r="H3119" s="17">
        <v>24</v>
      </c>
      <c r="I3119" s="17" t="str">
        <f>INDEX(Neighborhoods!$A:$C,MATCH(Places!$H3119,Neighborhoods!$A:$A,0),MATCH(Places!I$1,Neighborhoods!$1:$1,0))</f>
        <v>Queens</v>
      </c>
      <c r="J3119" s="17" t="str">
        <f>INDEX(Neighborhoods!$A:$C,MATCH(Places!$H3119,Neighborhoods!$A:$A,0),MATCH(Places!J$1,Neighborhoods!$1:$1,0))</f>
        <v>Long Island City</v>
      </c>
      <c r="K3119" s="17" t="s">
        <v>16</v>
      </c>
      <c r="L3119" s="17" t="str">
        <f t="shared" si="192"/>
        <v>Yes</v>
      </c>
      <c r="M3119" s="17">
        <v>1</v>
      </c>
      <c r="N3119" s="17" t="str" cm="1">
        <f t="array" ref="N3119">_xlfn.IFS(M3119&lt;=2,"Small",M3119&lt;=5,"Medium",M3119&gt;5,"Large")</f>
        <v>Small</v>
      </c>
      <c r="O3119" s="65">
        <v>30</v>
      </c>
      <c r="P3119" s="87">
        <f t="shared" si="193"/>
        <v>0.03</v>
      </c>
      <c r="Q3119" s="68">
        <v>4.16</v>
      </c>
      <c r="R3119" s="68" t="str" cm="1">
        <f t="array" ref="R3119">_xlfn.SWITCH(ROUND(Q3119,0),5,"Excellent",4,"Good",3,"Ok","Bad")</f>
        <v>Good</v>
      </c>
      <c r="S3119" s="17">
        <v>31</v>
      </c>
      <c r="T3119" s="17" t="str">
        <f t="shared" si="194"/>
        <v>No</v>
      </c>
      <c r="U3119" s="82">
        <v>43035</v>
      </c>
      <c r="V3119" s="82">
        <v>43834</v>
      </c>
      <c r="W3119" s="17">
        <v>0</v>
      </c>
      <c r="X3119" s="17" t="str">
        <f t="shared" si="195"/>
        <v>Inactive</v>
      </c>
      <c r="Y3119" s="17" t="s">
        <v>15615</v>
      </c>
      <c r="Z3119" s="17"/>
    </row>
    <row r="3120" spans="1:26" x14ac:dyDescent="0.25">
      <c r="A3120">
        <v>3119</v>
      </c>
      <c r="B3120" s="17" t="s">
        <v>13246</v>
      </c>
      <c r="C3120" s="17">
        <v>571</v>
      </c>
      <c r="D3120" s="17" t="str">
        <f>INDEX(Hosts!$A:$O,MATCH(Places!$C3120,Hosts!$A:$A,0),MATCH(Places!D$1,Hosts!$1:$1,0))</f>
        <v>A few days or more</v>
      </c>
      <c r="E3120" s="87">
        <f>INDEX(Hosts!$A:$O,MATCH(Places!$C3120,Hosts!$A:$A,0),MATCH(Places!E$1,Hosts!$1:$1,0))</f>
        <v>0.33</v>
      </c>
      <c r="F3120" s="87">
        <f>INDEX(Hosts!$A:$O,MATCH(Places!$C3120,Hosts!$A:$A,0),MATCH(Places!F$1,Hosts!$1:$1,0))</f>
        <v>1</v>
      </c>
      <c r="G3120" s="17" t="str">
        <f>INDEX(Hosts!$A:$O,MATCH(Places!$C3120,Hosts!$A:$A,0),MATCH(Places!G$1,Hosts!$1:$1,0))</f>
        <v>No</v>
      </c>
      <c r="H3120" s="17">
        <v>13</v>
      </c>
      <c r="I3120" s="17" t="str">
        <f>INDEX(Neighborhoods!$A:$C,MATCH(Places!$H3120,Neighborhoods!$A:$A,0),MATCH(Places!I$1,Neighborhoods!$1:$1,0))</f>
        <v>Manhattan</v>
      </c>
      <c r="J3120" s="17" t="str">
        <f>INDEX(Neighborhoods!$A:$C,MATCH(Places!$H3120,Neighborhoods!$A:$A,0),MATCH(Places!J$1,Neighborhoods!$1:$1,0))</f>
        <v>Chelsea</v>
      </c>
      <c r="K3120" s="17" t="s">
        <v>11822</v>
      </c>
      <c r="L3120" s="17" t="str">
        <f t="shared" si="192"/>
        <v>No</v>
      </c>
      <c r="M3120" s="17">
        <v>4</v>
      </c>
      <c r="N3120" s="17" t="str" cm="1">
        <f t="array" ref="N3120">_xlfn.IFS(M3120&lt;=2,"Small",M3120&lt;=5,"Medium",M3120&gt;5,"Large")</f>
        <v>Medium</v>
      </c>
      <c r="O3120" s="65">
        <v>195</v>
      </c>
      <c r="P3120" s="87">
        <f t="shared" si="193"/>
        <v>0.03</v>
      </c>
      <c r="Q3120" s="68">
        <v>5</v>
      </c>
      <c r="R3120" s="68" t="str" cm="1">
        <f t="array" ref="R3120">_xlfn.SWITCH(ROUND(Q3120,0),5,"Excellent",4,"Good",3,"Ok","Bad")</f>
        <v>Excellent</v>
      </c>
      <c r="S3120" s="17">
        <v>4</v>
      </c>
      <c r="T3120" s="17" t="str">
        <f t="shared" si="194"/>
        <v>No</v>
      </c>
      <c r="U3120" s="82">
        <v>43044</v>
      </c>
      <c r="V3120" s="82">
        <v>43832</v>
      </c>
      <c r="W3120" s="17">
        <v>138</v>
      </c>
      <c r="X3120" s="17" t="str">
        <f t="shared" si="195"/>
        <v>Active</v>
      </c>
      <c r="Y3120" s="17" t="s">
        <v>15616</v>
      </c>
      <c r="Z3120" s="17"/>
    </row>
    <row r="3121" spans="1:26" x14ac:dyDescent="0.25">
      <c r="A3121">
        <v>3120</v>
      </c>
      <c r="B3121" s="17" t="s">
        <v>2261</v>
      </c>
      <c r="C3121" s="17">
        <v>1387</v>
      </c>
      <c r="D3121" s="17" t="str">
        <f>INDEX(Hosts!$A:$O,MATCH(Places!$C3121,Hosts!$A:$A,0),MATCH(Places!D$1,Hosts!$1:$1,0))</f>
        <v>Within a day</v>
      </c>
      <c r="E3121" s="87">
        <f>INDEX(Hosts!$A:$O,MATCH(Places!$C3121,Hosts!$A:$A,0),MATCH(Places!E$1,Hosts!$1:$1,0))</f>
        <v>1</v>
      </c>
      <c r="F3121" s="87">
        <f>INDEX(Hosts!$A:$O,MATCH(Places!$C3121,Hosts!$A:$A,0),MATCH(Places!F$1,Hosts!$1:$1,0))</f>
        <v>1</v>
      </c>
      <c r="G3121" s="17" t="str">
        <f>INDEX(Hosts!$A:$O,MATCH(Places!$C3121,Hosts!$A:$A,0),MATCH(Places!G$1,Hosts!$1:$1,0))</f>
        <v>Yes</v>
      </c>
      <c r="H3121" s="17">
        <v>8</v>
      </c>
      <c r="I3121" s="17" t="str">
        <f>INDEX(Neighborhoods!$A:$C,MATCH(Places!$H3121,Neighborhoods!$A:$A,0),MATCH(Places!I$1,Neighborhoods!$1:$1,0))</f>
        <v>Brooklyn</v>
      </c>
      <c r="J3121" s="17" t="str">
        <f>INDEX(Neighborhoods!$A:$C,MATCH(Places!$H3121,Neighborhoods!$A:$A,0),MATCH(Places!J$1,Neighborhoods!$1:$1,0))</f>
        <v>Bushwick</v>
      </c>
      <c r="K3121" s="17" t="s">
        <v>1</v>
      </c>
      <c r="L3121" s="17" t="str">
        <f t="shared" si="192"/>
        <v>Yes</v>
      </c>
      <c r="M3121" s="17">
        <v>1</v>
      </c>
      <c r="N3121" s="17" t="str" cm="1">
        <f t="array" ref="N3121">_xlfn.IFS(M3121&lt;=2,"Small",M3121&lt;=5,"Medium",M3121&gt;5,"Large")</f>
        <v>Small</v>
      </c>
      <c r="O3121" s="65">
        <v>46</v>
      </c>
      <c r="P3121" s="87">
        <f t="shared" si="193"/>
        <v>0.03</v>
      </c>
      <c r="Q3121" s="68">
        <v>4.93</v>
      </c>
      <c r="R3121" s="68" t="str" cm="1">
        <f t="array" ref="R3121">_xlfn.SWITCH(ROUND(Q3121,0),5,"Excellent",4,"Good",3,"Ok","Bad")</f>
        <v>Excellent</v>
      </c>
      <c r="S3121" s="17">
        <v>15</v>
      </c>
      <c r="T3121" s="17" t="str">
        <f t="shared" si="194"/>
        <v>No</v>
      </c>
      <c r="U3121" s="82">
        <v>43103</v>
      </c>
      <c r="V3121" s="82">
        <v>43905</v>
      </c>
      <c r="W3121" s="17">
        <v>92</v>
      </c>
      <c r="X3121" s="17" t="str">
        <f t="shared" si="195"/>
        <v>Active</v>
      </c>
      <c r="Y3121" s="17" t="s">
        <v>15615</v>
      </c>
      <c r="Z3121" s="17"/>
    </row>
    <row r="3122" spans="1:26" x14ac:dyDescent="0.25">
      <c r="A3122">
        <v>3121</v>
      </c>
      <c r="B3122" s="17" t="s">
        <v>2262</v>
      </c>
      <c r="C3122" s="17">
        <v>3130</v>
      </c>
      <c r="D3122" s="17" t="str">
        <f>INDEX(Hosts!$A:$O,MATCH(Places!$C3122,Hosts!$A:$A,0),MATCH(Places!D$1,Hosts!$1:$1,0))</f>
        <v>Within an hour</v>
      </c>
      <c r="E3122" s="87">
        <f>INDEX(Hosts!$A:$O,MATCH(Places!$C3122,Hosts!$A:$A,0),MATCH(Places!E$1,Hosts!$1:$1,0))</f>
        <v>1</v>
      </c>
      <c r="F3122" s="87">
        <f>INDEX(Hosts!$A:$O,MATCH(Places!$C3122,Hosts!$A:$A,0),MATCH(Places!F$1,Hosts!$1:$1,0))</f>
        <v>1</v>
      </c>
      <c r="G3122" s="17" t="str">
        <f>INDEX(Hosts!$A:$O,MATCH(Places!$C3122,Hosts!$A:$A,0),MATCH(Places!G$1,Hosts!$1:$1,0))</f>
        <v>Yes</v>
      </c>
      <c r="H3122" s="17">
        <v>22</v>
      </c>
      <c r="I3122" s="17" t="str">
        <f>INDEX(Neighborhoods!$A:$C,MATCH(Places!$H3122,Neighborhoods!$A:$A,0),MATCH(Places!I$1,Neighborhoods!$1:$1,0))</f>
        <v>Queens</v>
      </c>
      <c r="J3122" s="17" t="str">
        <f>INDEX(Neighborhoods!$A:$C,MATCH(Places!$H3122,Neighborhoods!$A:$A,0),MATCH(Places!J$1,Neighborhoods!$1:$1,0))</f>
        <v>Flushing</v>
      </c>
      <c r="K3122" s="17" t="s">
        <v>1</v>
      </c>
      <c r="L3122" s="17" t="str">
        <f t="shared" si="192"/>
        <v>Yes</v>
      </c>
      <c r="M3122" s="17">
        <v>2</v>
      </c>
      <c r="N3122" s="17" t="str" cm="1">
        <f t="array" ref="N3122">_xlfn.IFS(M3122&lt;=2,"Small",M3122&lt;=5,"Medium",M3122&gt;5,"Large")</f>
        <v>Small</v>
      </c>
      <c r="O3122" s="65">
        <v>80</v>
      </c>
      <c r="P3122" s="87">
        <f t="shared" si="193"/>
        <v>0.03</v>
      </c>
      <c r="Q3122" s="68">
        <v>4.97</v>
      </c>
      <c r="R3122" s="68" t="str" cm="1">
        <f t="array" ref="R3122">_xlfn.SWITCH(ROUND(Q3122,0),5,"Excellent",4,"Good",3,"Ok","Bad")</f>
        <v>Excellent</v>
      </c>
      <c r="S3122" s="17">
        <v>36</v>
      </c>
      <c r="T3122" s="17" t="str">
        <f t="shared" si="194"/>
        <v>No</v>
      </c>
      <c r="U3122" s="82">
        <v>43044</v>
      </c>
      <c r="V3122" s="82">
        <v>43603</v>
      </c>
      <c r="W3122" s="17">
        <v>40</v>
      </c>
      <c r="X3122" s="17" t="str">
        <f t="shared" si="195"/>
        <v>Active</v>
      </c>
      <c r="Y3122" s="17" t="s">
        <v>15615</v>
      </c>
      <c r="Z3122" s="17"/>
    </row>
    <row r="3123" spans="1:26" x14ac:dyDescent="0.25">
      <c r="A3123">
        <v>3122</v>
      </c>
      <c r="B3123" s="17" t="s">
        <v>14588</v>
      </c>
      <c r="C3123" s="17">
        <v>1620</v>
      </c>
      <c r="D3123" s="17" t="str">
        <f>INDEX(Hosts!$A:$O,MATCH(Places!$C3123,Hosts!$A:$A,0),MATCH(Places!D$1,Hosts!$1:$1,0))</f>
        <v>Within an hour</v>
      </c>
      <c r="E3123" s="87">
        <f>INDEX(Hosts!$A:$O,MATCH(Places!$C3123,Hosts!$A:$A,0),MATCH(Places!E$1,Hosts!$1:$1,0))</f>
        <v>0.67</v>
      </c>
      <c r="F3123" s="87">
        <f>INDEX(Hosts!$A:$O,MATCH(Places!$C3123,Hosts!$A:$A,0),MATCH(Places!F$1,Hosts!$1:$1,0))</f>
        <v>0.71</v>
      </c>
      <c r="G3123" s="17" t="str">
        <f>INDEX(Hosts!$A:$O,MATCH(Places!$C3123,Hosts!$A:$A,0),MATCH(Places!G$1,Hosts!$1:$1,0))</f>
        <v>No</v>
      </c>
      <c r="H3123" s="17">
        <v>15</v>
      </c>
      <c r="I3123" s="17" t="str">
        <f>INDEX(Neighborhoods!$A:$C,MATCH(Places!$H3123,Neighborhoods!$A:$A,0),MATCH(Places!I$1,Neighborhoods!$1:$1,0))</f>
        <v>Manhattan</v>
      </c>
      <c r="J3123" s="17" t="str">
        <f>INDEX(Neighborhoods!$A:$C,MATCH(Places!$H3123,Neighborhoods!$A:$A,0),MATCH(Places!J$1,Neighborhoods!$1:$1,0))</f>
        <v>East Village</v>
      </c>
      <c r="K3123" s="17" t="s">
        <v>1</v>
      </c>
      <c r="L3123" s="17" t="str">
        <f t="shared" si="192"/>
        <v>Yes</v>
      </c>
      <c r="M3123" s="17">
        <v>1</v>
      </c>
      <c r="N3123" s="17" t="str" cm="1">
        <f t="array" ref="N3123">_xlfn.IFS(M3123&lt;=2,"Small",M3123&lt;=5,"Medium",M3123&gt;5,"Large")</f>
        <v>Small</v>
      </c>
      <c r="O3123" s="65">
        <v>398</v>
      </c>
      <c r="P3123" s="87">
        <f t="shared" si="193"/>
        <v>0.04</v>
      </c>
      <c r="Q3123" s="68">
        <v>4.5599999999999996</v>
      </c>
      <c r="R3123" s="68" t="str" cm="1">
        <f t="array" ref="R3123">_xlfn.SWITCH(ROUND(Q3123,0),5,"Excellent",4,"Good",3,"Ok","Bad")</f>
        <v>Excellent</v>
      </c>
      <c r="S3123" s="17">
        <v>41</v>
      </c>
      <c r="T3123" s="17" t="str">
        <f t="shared" si="194"/>
        <v>No</v>
      </c>
      <c r="U3123" s="82">
        <v>43065</v>
      </c>
      <c r="V3123" s="82">
        <v>43687</v>
      </c>
      <c r="W3123" s="17">
        <v>103</v>
      </c>
      <c r="X3123" s="17" t="str">
        <f t="shared" si="195"/>
        <v>Active</v>
      </c>
      <c r="Y3123" s="17" t="s">
        <v>15615</v>
      </c>
      <c r="Z3123" s="17"/>
    </row>
    <row r="3124" spans="1:26" x14ac:dyDescent="0.25">
      <c r="A3124">
        <v>3123</v>
      </c>
      <c r="B3124" s="17" t="s">
        <v>15544</v>
      </c>
      <c r="C3124" s="17">
        <v>2649</v>
      </c>
      <c r="D3124" s="17" t="str">
        <f>INDEX(Hosts!$A:$O,MATCH(Places!$C3124,Hosts!$A:$A,0),MATCH(Places!D$1,Hosts!$1:$1,0))</f>
        <v>Within a few hours</v>
      </c>
      <c r="E3124" s="87">
        <f>INDEX(Hosts!$A:$O,MATCH(Places!$C3124,Hosts!$A:$A,0),MATCH(Places!E$1,Hosts!$1:$1,0))</f>
        <v>1</v>
      </c>
      <c r="F3124" s="87">
        <f>INDEX(Hosts!$A:$O,MATCH(Places!$C3124,Hosts!$A:$A,0),MATCH(Places!F$1,Hosts!$1:$1,0))</f>
        <v>0.92</v>
      </c>
      <c r="G3124" s="17" t="str">
        <f>INDEX(Hosts!$A:$O,MATCH(Places!$C3124,Hosts!$A:$A,0),MATCH(Places!G$1,Hosts!$1:$1,0))</f>
        <v>No</v>
      </c>
      <c r="H3124" s="17">
        <v>24</v>
      </c>
      <c r="I3124" s="17" t="str">
        <f>INDEX(Neighborhoods!$A:$C,MATCH(Places!$H3124,Neighborhoods!$A:$A,0),MATCH(Places!I$1,Neighborhoods!$1:$1,0))</f>
        <v>Queens</v>
      </c>
      <c r="J3124" s="17" t="str">
        <f>INDEX(Neighborhoods!$A:$C,MATCH(Places!$H3124,Neighborhoods!$A:$A,0),MATCH(Places!J$1,Neighborhoods!$1:$1,0))</f>
        <v>Long Island City</v>
      </c>
      <c r="K3124" s="17" t="s">
        <v>16</v>
      </c>
      <c r="L3124" s="17" t="str">
        <f t="shared" si="192"/>
        <v>Yes</v>
      </c>
      <c r="M3124" s="17">
        <v>1</v>
      </c>
      <c r="N3124" s="17" t="str" cm="1">
        <f t="array" ref="N3124">_xlfn.IFS(M3124&lt;=2,"Small",M3124&lt;=5,"Medium",M3124&gt;5,"Large")</f>
        <v>Small</v>
      </c>
      <c r="O3124" s="65">
        <v>30</v>
      </c>
      <c r="P3124" s="87">
        <f t="shared" si="193"/>
        <v>0.03</v>
      </c>
      <c r="Q3124" s="68">
        <v>4.1900000000000004</v>
      </c>
      <c r="R3124" s="68" t="str" cm="1">
        <f t="array" ref="R3124">_xlfn.SWITCH(ROUND(Q3124,0),5,"Excellent",4,"Good",3,"Ok","Bad")</f>
        <v>Good</v>
      </c>
      <c r="S3124" s="17">
        <v>26</v>
      </c>
      <c r="T3124" s="17" t="str">
        <f t="shared" si="194"/>
        <v>No</v>
      </c>
      <c r="U3124" s="82">
        <v>43030</v>
      </c>
      <c r="V3124" s="82">
        <v>44013</v>
      </c>
      <c r="W3124" s="17">
        <v>86</v>
      </c>
      <c r="X3124" s="17" t="str">
        <f t="shared" si="195"/>
        <v>Active</v>
      </c>
      <c r="Y3124" s="17" t="s">
        <v>15616</v>
      </c>
      <c r="Z3124" s="17"/>
    </row>
    <row r="3125" spans="1:26" x14ac:dyDescent="0.25">
      <c r="A3125">
        <v>3124</v>
      </c>
      <c r="B3125" s="17" t="s">
        <v>2263</v>
      </c>
      <c r="C3125" s="17">
        <v>1477</v>
      </c>
      <c r="D3125" s="17" t="str">
        <f>INDEX(Hosts!$A:$O,MATCH(Places!$C3125,Hosts!$A:$A,0),MATCH(Places!D$1,Hosts!$1:$1,0))</f>
        <v>Within an hour</v>
      </c>
      <c r="E3125" s="87">
        <f>INDEX(Hosts!$A:$O,MATCH(Places!$C3125,Hosts!$A:$A,0),MATCH(Places!E$1,Hosts!$1:$1,0))</f>
        <v>1</v>
      </c>
      <c r="F3125" s="87">
        <f>INDEX(Hosts!$A:$O,MATCH(Places!$C3125,Hosts!$A:$A,0),MATCH(Places!F$1,Hosts!$1:$1,0))</f>
        <v>1</v>
      </c>
      <c r="G3125" s="17" t="str">
        <f>INDEX(Hosts!$A:$O,MATCH(Places!$C3125,Hosts!$A:$A,0),MATCH(Places!G$1,Hosts!$1:$1,0))</f>
        <v>Yes</v>
      </c>
      <c r="H3125" s="17">
        <v>7</v>
      </c>
      <c r="I3125" s="17" t="str">
        <f>INDEX(Neighborhoods!$A:$C,MATCH(Places!$H3125,Neighborhoods!$A:$A,0),MATCH(Places!I$1,Neighborhoods!$1:$1,0))</f>
        <v>Brooklyn</v>
      </c>
      <c r="J3125" s="17" t="str">
        <f>INDEX(Neighborhoods!$A:$C,MATCH(Places!$H3125,Neighborhoods!$A:$A,0),MATCH(Places!J$1,Neighborhoods!$1:$1,0))</f>
        <v>Bedford-Stuyvesant</v>
      </c>
      <c r="K3125" s="17" t="s">
        <v>11822</v>
      </c>
      <c r="L3125" s="17" t="str">
        <f t="shared" si="192"/>
        <v>No</v>
      </c>
      <c r="M3125" s="17">
        <v>4</v>
      </c>
      <c r="N3125" s="17" t="str" cm="1">
        <f t="array" ref="N3125">_xlfn.IFS(M3125&lt;=2,"Small",M3125&lt;=5,"Medium",M3125&gt;5,"Large")</f>
        <v>Medium</v>
      </c>
      <c r="O3125" s="65">
        <v>190</v>
      </c>
      <c r="P3125" s="87">
        <f t="shared" si="193"/>
        <v>0.03</v>
      </c>
      <c r="Q3125" s="68">
        <v>4.82</v>
      </c>
      <c r="R3125" s="68" t="str" cm="1">
        <f t="array" ref="R3125">_xlfn.SWITCH(ROUND(Q3125,0),5,"Excellent",4,"Good",3,"Ok","Bad")</f>
        <v>Excellent</v>
      </c>
      <c r="S3125" s="17">
        <v>51</v>
      </c>
      <c r="T3125" s="17" t="str">
        <f t="shared" si="194"/>
        <v>No</v>
      </c>
      <c r="U3125" s="82">
        <v>43025</v>
      </c>
      <c r="V3125" s="82">
        <v>43968</v>
      </c>
      <c r="W3125" s="17">
        <v>340</v>
      </c>
      <c r="X3125" s="17" t="str">
        <f t="shared" si="195"/>
        <v>Active</v>
      </c>
      <c r="Y3125" s="17" t="s">
        <v>15615</v>
      </c>
      <c r="Z3125" s="17"/>
    </row>
    <row r="3126" spans="1:26" x14ac:dyDescent="0.25">
      <c r="A3126">
        <v>3125</v>
      </c>
      <c r="B3126" s="17" t="s">
        <v>2264</v>
      </c>
      <c r="C3126" s="17">
        <v>3387</v>
      </c>
      <c r="D3126" s="17" t="str">
        <f>INDEX(Hosts!$A:$O,MATCH(Places!$C3126,Hosts!$A:$A,0),MATCH(Places!D$1,Hosts!$1:$1,0))</f>
        <v>Within an hour</v>
      </c>
      <c r="E3126" s="87">
        <f>INDEX(Hosts!$A:$O,MATCH(Places!$C3126,Hosts!$A:$A,0),MATCH(Places!E$1,Hosts!$1:$1,0))</f>
        <v>1</v>
      </c>
      <c r="F3126" s="87">
        <f>INDEX(Hosts!$A:$O,MATCH(Places!$C3126,Hosts!$A:$A,0),MATCH(Places!F$1,Hosts!$1:$1,0))</f>
        <v>0.95</v>
      </c>
      <c r="G3126" s="17" t="str">
        <f>INDEX(Hosts!$A:$O,MATCH(Places!$C3126,Hosts!$A:$A,0),MATCH(Places!G$1,Hosts!$1:$1,0))</f>
        <v>Yes</v>
      </c>
      <c r="H3126" s="17">
        <v>21</v>
      </c>
      <c r="I3126" s="17" t="str">
        <f>INDEX(Neighborhoods!$A:$C,MATCH(Places!$H3126,Neighborhoods!$A:$A,0),MATCH(Places!I$1,Neighborhoods!$1:$1,0))</f>
        <v>Queens</v>
      </c>
      <c r="J3126" s="17" t="str">
        <f>INDEX(Neighborhoods!$A:$C,MATCH(Places!$H3126,Neighborhoods!$A:$A,0),MATCH(Places!J$1,Neighborhoods!$1:$1,0))</f>
        <v>Astoria</v>
      </c>
      <c r="K3126" s="17" t="s">
        <v>1</v>
      </c>
      <c r="L3126" s="17" t="str">
        <f t="shared" si="192"/>
        <v>Yes</v>
      </c>
      <c r="M3126" s="17">
        <v>2</v>
      </c>
      <c r="N3126" s="17" t="str" cm="1">
        <f t="array" ref="N3126">_xlfn.IFS(M3126&lt;=2,"Small",M3126&lt;=5,"Medium",M3126&gt;5,"Large")</f>
        <v>Small</v>
      </c>
      <c r="O3126" s="65">
        <v>59</v>
      </c>
      <c r="P3126" s="87">
        <f t="shared" si="193"/>
        <v>0.03</v>
      </c>
      <c r="Q3126" s="68">
        <v>4.99</v>
      </c>
      <c r="R3126" s="68" t="str" cm="1">
        <f t="array" ref="R3126">_xlfn.SWITCH(ROUND(Q3126,0),5,"Excellent",4,"Good",3,"Ok","Bad")</f>
        <v>Excellent</v>
      </c>
      <c r="S3126" s="17">
        <v>103</v>
      </c>
      <c r="T3126" s="17" t="str">
        <f t="shared" si="194"/>
        <v>Yes</v>
      </c>
      <c r="U3126" s="82">
        <v>43054</v>
      </c>
      <c r="V3126" s="82">
        <v>44027</v>
      </c>
      <c r="W3126" s="17">
        <v>130</v>
      </c>
      <c r="X3126" s="17" t="str">
        <f t="shared" si="195"/>
        <v>Active</v>
      </c>
      <c r="Y3126" s="17" t="s">
        <v>15615</v>
      </c>
      <c r="Z3126" s="17"/>
    </row>
    <row r="3127" spans="1:26" x14ac:dyDescent="0.25">
      <c r="A3127">
        <v>3126</v>
      </c>
      <c r="B3127" s="17" t="s">
        <v>14255</v>
      </c>
      <c r="C3127" s="17">
        <v>3382</v>
      </c>
      <c r="D3127" s="17" t="str">
        <f>INDEX(Hosts!$A:$O,MATCH(Places!$C3127,Hosts!$A:$A,0),MATCH(Places!D$1,Hosts!$1:$1,0))</f>
        <v>Within an hour</v>
      </c>
      <c r="E3127" s="87">
        <f>INDEX(Hosts!$A:$O,MATCH(Places!$C3127,Hosts!$A:$A,0),MATCH(Places!E$1,Hosts!$1:$1,0))</f>
        <v>1</v>
      </c>
      <c r="F3127" s="87">
        <f>INDEX(Hosts!$A:$O,MATCH(Places!$C3127,Hosts!$A:$A,0),MATCH(Places!F$1,Hosts!$1:$1,0))</f>
        <v>0.99</v>
      </c>
      <c r="G3127" s="17" t="str">
        <f>INDEX(Hosts!$A:$O,MATCH(Places!$C3127,Hosts!$A:$A,0),MATCH(Places!G$1,Hosts!$1:$1,0))</f>
        <v>Yes</v>
      </c>
      <c r="H3127" s="17">
        <v>23</v>
      </c>
      <c r="I3127" s="17" t="str">
        <f>INDEX(Neighborhoods!$A:$C,MATCH(Places!$H3127,Neighborhoods!$A:$A,0),MATCH(Places!I$1,Neighborhoods!$1:$1,0))</f>
        <v>Queens</v>
      </c>
      <c r="J3127" s="17" t="str">
        <f>INDEX(Neighborhoods!$A:$C,MATCH(Places!$H3127,Neighborhoods!$A:$A,0),MATCH(Places!J$1,Neighborhoods!$1:$1,0))</f>
        <v>Jamaica</v>
      </c>
      <c r="K3127" s="17" t="s">
        <v>1</v>
      </c>
      <c r="L3127" s="17" t="str">
        <f t="shared" si="192"/>
        <v>Yes</v>
      </c>
      <c r="M3127" s="17">
        <v>3</v>
      </c>
      <c r="N3127" s="17" t="str" cm="1">
        <f t="array" ref="N3127">_xlfn.IFS(M3127&lt;=2,"Small",M3127&lt;=5,"Medium",M3127&gt;5,"Large")</f>
        <v>Medium</v>
      </c>
      <c r="O3127" s="65">
        <v>43</v>
      </c>
      <c r="P3127" s="87">
        <f t="shared" si="193"/>
        <v>0.03</v>
      </c>
      <c r="Q3127" s="68">
        <v>4.84</v>
      </c>
      <c r="R3127" s="68" t="str" cm="1">
        <f t="array" ref="R3127">_xlfn.SWITCH(ROUND(Q3127,0),5,"Excellent",4,"Good",3,"Ok","Bad")</f>
        <v>Excellent</v>
      </c>
      <c r="S3127" s="17">
        <v>67</v>
      </c>
      <c r="T3127" s="17" t="str">
        <f t="shared" si="194"/>
        <v>No</v>
      </c>
      <c r="U3127" s="82">
        <v>43044</v>
      </c>
      <c r="V3127" s="82">
        <v>43992</v>
      </c>
      <c r="W3127" s="17">
        <v>174</v>
      </c>
      <c r="X3127" s="17" t="str">
        <f t="shared" si="195"/>
        <v>Active</v>
      </c>
      <c r="Y3127" s="17" t="s">
        <v>15616</v>
      </c>
      <c r="Z3127" s="17"/>
    </row>
    <row r="3128" spans="1:26" x14ac:dyDescent="0.25">
      <c r="A3128">
        <v>3127</v>
      </c>
      <c r="B3128" s="17" t="s">
        <v>2265</v>
      </c>
      <c r="C3128" s="17">
        <v>351</v>
      </c>
      <c r="D3128" s="17" t="str">
        <f>INDEX(Hosts!$A:$O,MATCH(Places!$C3128,Hosts!$A:$A,0),MATCH(Places!D$1,Hosts!$1:$1,0))</f>
        <v>A few days or more</v>
      </c>
      <c r="E3128" s="87">
        <f>INDEX(Hosts!$A:$O,MATCH(Places!$C3128,Hosts!$A:$A,0),MATCH(Places!E$1,Hosts!$1:$1,0))</f>
        <v>0.33</v>
      </c>
      <c r="F3128" s="87">
        <f>INDEX(Hosts!$A:$O,MATCH(Places!$C3128,Hosts!$A:$A,0),MATCH(Places!F$1,Hosts!$1:$1,0))</f>
        <v>0.7</v>
      </c>
      <c r="G3128" s="17" t="str">
        <f>INDEX(Hosts!$A:$O,MATCH(Places!$C3128,Hosts!$A:$A,0),MATCH(Places!G$1,Hosts!$1:$1,0))</f>
        <v>No</v>
      </c>
      <c r="H3128" s="17">
        <v>7</v>
      </c>
      <c r="I3128" s="17" t="str">
        <f>INDEX(Neighborhoods!$A:$C,MATCH(Places!$H3128,Neighborhoods!$A:$A,0),MATCH(Places!I$1,Neighborhoods!$1:$1,0))</f>
        <v>Brooklyn</v>
      </c>
      <c r="J3128" s="17" t="str">
        <f>INDEX(Neighborhoods!$A:$C,MATCH(Places!$H3128,Neighborhoods!$A:$A,0),MATCH(Places!J$1,Neighborhoods!$1:$1,0))</f>
        <v>Bedford-Stuyvesant</v>
      </c>
      <c r="K3128" s="17" t="s">
        <v>11822</v>
      </c>
      <c r="L3128" s="17" t="str">
        <f t="shared" si="192"/>
        <v>No</v>
      </c>
      <c r="M3128" s="17">
        <v>2</v>
      </c>
      <c r="N3128" s="17" t="str" cm="1">
        <f t="array" ref="N3128">_xlfn.IFS(M3128&lt;=2,"Small",M3128&lt;=5,"Medium",M3128&gt;5,"Large")</f>
        <v>Small</v>
      </c>
      <c r="O3128" s="65">
        <v>130</v>
      </c>
      <c r="P3128" s="87">
        <f t="shared" si="193"/>
        <v>0.03</v>
      </c>
      <c r="Q3128" s="68">
        <v>5</v>
      </c>
      <c r="R3128" s="68" t="str" cm="1">
        <f t="array" ref="R3128">_xlfn.SWITCH(ROUND(Q3128,0),5,"Excellent",4,"Good",3,"Ok","Bad")</f>
        <v>Excellent</v>
      </c>
      <c r="S3128" s="17">
        <v>25</v>
      </c>
      <c r="T3128" s="17" t="str">
        <f t="shared" si="194"/>
        <v>No</v>
      </c>
      <c r="U3128" s="82">
        <v>43103</v>
      </c>
      <c r="V3128" s="82">
        <v>43899</v>
      </c>
      <c r="W3128" s="17">
        <v>179</v>
      </c>
      <c r="X3128" s="17" t="str">
        <f t="shared" si="195"/>
        <v>Active</v>
      </c>
      <c r="Y3128" s="17" t="s">
        <v>15615</v>
      </c>
      <c r="Z3128" s="17"/>
    </row>
    <row r="3129" spans="1:26" x14ac:dyDescent="0.25">
      <c r="A3129">
        <v>3128</v>
      </c>
      <c r="B3129" s="17" t="s">
        <v>2266</v>
      </c>
      <c r="C3129" s="17">
        <v>3023</v>
      </c>
      <c r="D3129" s="17" t="str">
        <f>INDEX(Hosts!$A:$O,MATCH(Places!$C3129,Hosts!$A:$A,0),MATCH(Places!D$1,Hosts!$1:$1,0))</f>
        <v>Within an hour</v>
      </c>
      <c r="E3129" s="87">
        <f>INDEX(Hosts!$A:$O,MATCH(Places!$C3129,Hosts!$A:$A,0),MATCH(Places!E$1,Hosts!$1:$1,0))</f>
        <v>1</v>
      </c>
      <c r="F3129" s="87">
        <f>INDEX(Hosts!$A:$O,MATCH(Places!$C3129,Hosts!$A:$A,0),MATCH(Places!F$1,Hosts!$1:$1,0))</f>
        <v>1</v>
      </c>
      <c r="G3129" s="17" t="str">
        <f>INDEX(Hosts!$A:$O,MATCH(Places!$C3129,Hosts!$A:$A,0),MATCH(Places!G$1,Hosts!$1:$1,0))</f>
        <v>No</v>
      </c>
      <c r="H3129" s="17">
        <v>8</v>
      </c>
      <c r="I3129" s="17" t="str">
        <f>INDEX(Neighborhoods!$A:$C,MATCH(Places!$H3129,Neighborhoods!$A:$A,0),MATCH(Places!I$1,Neighborhoods!$1:$1,0))</f>
        <v>Brooklyn</v>
      </c>
      <c r="J3129" s="17" t="str">
        <f>INDEX(Neighborhoods!$A:$C,MATCH(Places!$H3129,Neighborhoods!$A:$A,0),MATCH(Places!J$1,Neighborhoods!$1:$1,0))</f>
        <v>Bushwick</v>
      </c>
      <c r="K3129" s="17" t="s">
        <v>11822</v>
      </c>
      <c r="L3129" s="17" t="str">
        <f t="shared" si="192"/>
        <v>No</v>
      </c>
      <c r="M3129" s="17">
        <v>6</v>
      </c>
      <c r="N3129" s="17" t="str" cm="1">
        <f t="array" ref="N3129">_xlfn.IFS(M3129&lt;=2,"Small",M3129&lt;=5,"Medium",M3129&gt;5,"Large")</f>
        <v>Large</v>
      </c>
      <c r="O3129" s="65">
        <v>150</v>
      </c>
      <c r="P3129" s="87">
        <f t="shared" si="193"/>
        <v>0.03</v>
      </c>
      <c r="Q3129" s="68">
        <v>4.6500000000000004</v>
      </c>
      <c r="R3129" s="68" t="str" cm="1">
        <f t="array" ref="R3129">_xlfn.SWITCH(ROUND(Q3129,0),5,"Excellent",4,"Good",3,"Ok","Bad")</f>
        <v>Excellent</v>
      </c>
      <c r="S3129" s="17">
        <v>40</v>
      </c>
      <c r="T3129" s="17" t="str">
        <f t="shared" si="194"/>
        <v>No</v>
      </c>
      <c r="U3129" s="82">
        <v>43104</v>
      </c>
      <c r="V3129" s="82">
        <v>43831</v>
      </c>
      <c r="W3129" s="17">
        <v>227</v>
      </c>
      <c r="X3129" s="17" t="str">
        <f t="shared" si="195"/>
        <v>Active</v>
      </c>
      <c r="Y3129" s="17" t="s">
        <v>15616</v>
      </c>
      <c r="Z3129" s="17"/>
    </row>
    <row r="3130" spans="1:26" x14ac:dyDescent="0.25">
      <c r="A3130">
        <v>3129</v>
      </c>
      <c r="B3130" s="17" t="s">
        <v>14074</v>
      </c>
      <c r="C3130" s="17">
        <v>3389</v>
      </c>
      <c r="D3130" s="17" t="str">
        <f>INDEX(Hosts!$A:$O,MATCH(Places!$C3130,Hosts!$A:$A,0),MATCH(Places!D$1,Hosts!$1:$1,0))</f>
        <v>Within a day</v>
      </c>
      <c r="E3130" s="87">
        <f>INDEX(Hosts!$A:$O,MATCH(Places!$C3130,Hosts!$A:$A,0),MATCH(Places!E$1,Hosts!$1:$1,0))</f>
        <v>1</v>
      </c>
      <c r="F3130" s="87">
        <f>INDEX(Hosts!$A:$O,MATCH(Places!$C3130,Hosts!$A:$A,0),MATCH(Places!F$1,Hosts!$1:$1,0))</f>
        <v>0.95</v>
      </c>
      <c r="G3130" s="17" t="str">
        <f>INDEX(Hosts!$A:$O,MATCH(Places!$C3130,Hosts!$A:$A,0),MATCH(Places!G$1,Hosts!$1:$1,0))</f>
        <v>Yes</v>
      </c>
      <c r="H3130" s="17">
        <v>19</v>
      </c>
      <c r="I3130" s="17" t="str">
        <f>INDEX(Neighborhoods!$A:$C,MATCH(Places!$H3130,Neighborhoods!$A:$A,0),MATCH(Places!I$1,Neighborhoods!$1:$1,0))</f>
        <v>Manhattan</v>
      </c>
      <c r="J3130" s="17" t="str">
        <f>INDEX(Neighborhoods!$A:$C,MATCH(Places!$H3130,Neighborhoods!$A:$A,0),MATCH(Places!J$1,Neighborhoods!$1:$1,0))</f>
        <v>Upper East Side</v>
      </c>
      <c r="K3130" s="17" t="s">
        <v>11822</v>
      </c>
      <c r="L3130" s="17" t="str">
        <f t="shared" si="192"/>
        <v>No</v>
      </c>
      <c r="M3130" s="17">
        <v>2</v>
      </c>
      <c r="N3130" s="17" t="str" cm="1">
        <f t="array" ref="N3130">_xlfn.IFS(M3130&lt;=2,"Small",M3130&lt;=5,"Medium",M3130&gt;5,"Large")</f>
        <v>Small</v>
      </c>
      <c r="O3130" s="65">
        <v>102</v>
      </c>
      <c r="P3130" s="87">
        <f t="shared" si="193"/>
        <v>0.03</v>
      </c>
      <c r="Q3130" s="68">
        <v>4.87</v>
      </c>
      <c r="R3130" s="68" t="str" cm="1">
        <f t="array" ref="R3130">_xlfn.SWITCH(ROUND(Q3130,0),5,"Excellent",4,"Good",3,"Ok","Bad")</f>
        <v>Excellent</v>
      </c>
      <c r="S3130" s="17">
        <v>75</v>
      </c>
      <c r="T3130" s="17" t="str">
        <f t="shared" si="194"/>
        <v>No</v>
      </c>
      <c r="U3130" s="82">
        <v>43036</v>
      </c>
      <c r="V3130" s="82">
        <v>43905</v>
      </c>
      <c r="W3130" s="17">
        <v>0</v>
      </c>
      <c r="X3130" s="17" t="str">
        <f t="shared" si="195"/>
        <v>Inactive</v>
      </c>
      <c r="Y3130" s="17" t="s">
        <v>15615</v>
      </c>
      <c r="Z3130" s="17"/>
    </row>
    <row r="3131" spans="1:26" x14ac:dyDescent="0.25">
      <c r="A3131">
        <v>3130</v>
      </c>
      <c r="B3131" s="17" t="s">
        <v>2267</v>
      </c>
      <c r="C3131" s="17">
        <v>3378</v>
      </c>
      <c r="D3131" s="17" t="str">
        <f>INDEX(Hosts!$A:$O,MATCH(Places!$C3131,Hosts!$A:$A,0),MATCH(Places!D$1,Hosts!$1:$1,0))</f>
        <v>Within an hour</v>
      </c>
      <c r="E3131" s="87">
        <f>INDEX(Hosts!$A:$O,MATCH(Places!$C3131,Hosts!$A:$A,0),MATCH(Places!E$1,Hosts!$1:$1,0))</f>
        <v>1</v>
      </c>
      <c r="F3131" s="87">
        <f>INDEX(Hosts!$A:$O,MATCH(Places!$C3131,Hosts!$A:$A,0),MATCH(Places!F$1,Hosts!$1:$1,0))</f>
        <v>0.99</v>
      </c>
      <c r="G3131" s="17" t="str">
        <f>INDEX(Hosts!$A:$O,MATCH(Places!$C3131,Hosts!$A:$A,0),MATCH(Places!G$1,Hosts!$1:$1,0))</f>
        <v>No</v>
      </c>
      <c r="H3131" s="17">
        <v>21</v>
      </c>
      <c r="I3131" s="17" t="str">
        <f>INDEX(Neighborhoods!$A:$C,MATCH(Places!$H3131,Neighborhoods!$A:$A,0),MATCH(Places!I$1,Neighborhoods!$1:$1,0))</f>
        <v>Queens</v>
      </c>
      <c r="J3131" s="17" t="str">
        <f>INDEX(Neighborhoods!$A:$C,MATCH(Places!$H3131,Neighborhoods!$A:$A,0),MATCH(Places!J$1,Neighborhoods!$1:$1,0))</f>
        <v>Astoria</v>
      </c>
      <c r="K3131" s="17" t="s">
        <v>1</v>
      </c>
      <c r="L3131" s="17" t="str">
        <f t="shared" si="192"/>
        <v>Yes</v>
      </c>
      <c r="M3131" s="17">
        <v>2</v>
      </c>
      <c r="N3131" s="17" t="str" cm="1">
        <f t="array" ref="N3131">_xlfn.IFS(M3131&lt;=2,"Small",M3131&lt;=5,"Medium",M3131&gt;5,"Large")</f>
        <v>Small</v>
      </c>
      <c r="O3131" s="65">
        <v>53.57</v>
      </c>
      <c r="P3131" s="87">
        <f t="shared" si="193"/>
        <v>0.03</v>
      </c>
      <c r="Q3131" s="68">
        <v>4.88</v>
      </c>
      <c r="R3131" s="68" t="str" cm="1">
        <f t="array" ref="R3131">_xlfn.SWITCH(ROUND(Q3131,0),5,"Excellent",4,"Good",3,"Ok","Bad")</f>
        <v>Excellent</v>
      </c>
      <c r="S3131" s="17">
        <v>165</v>
      </c>
      <c r="T3131" s="17" t="str">
        <f t="shared" si="194"/>
        <v>Yes</v>
      </c>
      <c r="U3131" s="82">
        <v>43029</v>
      </c>
      <c r="V3131" s="82">
        <v>44033</v>
      </c>
      <c r="W3131" s="17">
        <v>350</v>
      </c>
      <c r="X3131" s="17" t="str">
        <f t="shared" si="195"/>
        <v>Active</v>
      </c>
      <c r="Y3131" s="17" t="s">
        <v>15616</v>
      </c>
      <c r="Z3131" s="17"/>
    </row>
    <row r="3132" spans="1:26" x14ac:dyDescent="0.25">
      <c r="A3132">
        <v>3131</v>
      </c>
      <c r="B3132" s="17" t="s">
        <v>2268</v>
      </c>
      <c r="C3132" s="17">
        <v>1465</v>
      </c>
      <c r="D3132" s="17" t="str">
        <f>INDEX(Hosts!$A:$O,MATCH(Places!$C3132,Hosts!$A:$A,0),MATCH(Places!D$1,Hosts!$1:$1,0))</f>
        <v>Within an hour</v>
      </c>
      <c r="E3132" s="87">
        <f>INDEX(Hosts!$A:$O,MATCH(Places!$C3132,Hosts!$A:$A,0),MATCH(Places!E$1,Hosts!$1:$1,0))</f>
        <v>1</v>
      </c>
      <c r="F3132" s="87">
        <f>INDEX(Hosts!$A:$O,MATCH(Places!$C3132,Hosts!$A:$A,0),MATCH(Places!F$1,Hosts!$1:$1,0))</f>
        <v>1</v>
      </c>
      <c r="G3132" s="17" t="str">
        <f>INDEX(Hosts!$A:$O,MATCH(Places!$C3132,Hosts!$A:$A,0),MATCH(Places!G$1,Hosts!$1:$1,0))</f>
        <v>No</v>
      </c>
      <c r="H3132" s="17">
        <v>15</v>
      </c>
      <c r="I3132" s="17" t="str">
        <f>INDEX(Neighborhoods!$A:$C,MATCH(Places!$H3132,Neighborhoods!$A:$A,0),MATCH(Places!I$1,Neighborhoods!$1:$1,0))</f>
        <v>Manhattan</v>
      </c>
      <c r="J3132" s="17" t="str">
        <f>INDEX(Neighborhoods!$A:$C,MATCH(Places!$H3132,Neighborhoods!$A:$A,0),MATCH(Places!J$1,Neighborhoods!$1:$1,0))</f>
        <v>East Village</v>
      </c>
      <c r="K3132" s="17" t="s">
        <v>11822</v>
      </c>
      <c r="L3132" s="17" t="str">
        <f t="shared" si="192"/>
        <v>No</v>
      </c>
      <c r="M3132" s="17">
        <v>2</v>
      </c>
      <c r="N3132" s="17" t="str" cm="1">
        <f t="array" ref="N3132">_xlfn.IFS(M3132&lt;=2,"Small",M3132&lt;=5,"Medium",M3132&gt;5,"Large")</f>
        <v>Small</v>
      </c>
      <c r="O3132" s="65">
        <v>125</v>
      </c>
      <c r="P3132" s="87">
        <f t="shared" si="193"/>
        <v>0.03</v>
      </c>
      <c r="Q3132" s="68">
        <v>4.54</v>
      </c>
      <c r="R3132" s="68" t="str" cm="1">
        <f t="array" ref="R3132">_xlfn.SWITCH(ROUND(Q3132,0),5,"Excellent",4,"Good",3,"Ok","Bad")</f>
        <v>Excellent</v>
      </c>
      <c r="S3132" s="17">
        <v>87</v>
      </c>
      <c r="T3132" s="17" t="str">
        <f t="shared" si="194"/>
        <v>No</v>
      </c>
      <c r="U3132" s="82">
        <v>43045</v>
      </c>
      <c r="V3132" s="82">
        <v>43890</v>
      </c>
      <c r="W3132" s="17">
        <v>160</v>
      </c>
      <c r="X3132" s="17" t="str">
        <f t="shared" si="195"/>
        <v>Active</v>
      </c>
      <c r="Y3132" s="17" t="s">
        <v>15615</v>
      </c>
      <c r="Z3132" s="17"/>
    </row>
    <row r="3133" spans="1:26" x14ac:dyDescent="0.25">
      <c r="A3133">
        <v>3132</v>
      </c>
      <c r="B3133" s="17" t="s">
        <v>2269</v>
      </c>
      <c r="C3133" s="17">
        <v>3192</v>
      </c>
      <c r="D3133" s="17" t="str">
        <f>INDEX(Hosts!$A:$O,MATCH(Places!$C3133,Hosts!$A:$A,0),MATCH(Places!D$1,Hosts!$1:$1,0))</f>
        <v>Within a few hours</v>
      </c>
      <c r="E3133" s="87">
        <f>INDEX(Hosts!$A:$O,MATCH(Places!$C3133,Hosts!$A:$A,0),MATCH(Places!E$1,Hosts!$1:$1,0))</f>
        <v>1</v>
      </c>
      <c r="F3133" s="87">
        <f>INDEX(Hosts!$A:$O,MATCH(Places!$C3133,Hosts!$A:$A,0),MATCH(Places!F$1,Hosts!$1:$1,0))</f>
        <v>0.72</v>
      </c>
      <c r="G3133" s="17" t="str">
        <f>INDEX(Hosts!$A:$O,MATCH(Places!$C3133,Hosts!$A:$A,0),MATCH(Places!G$1,Hosts!$1:$1,0))</f>
        <v>No</v>
      </c>
      <c r="H3133" s="17">
        <v>20</v>
      </c>
      <c r="I3133" s="17" t="str">
        <f>INDEX(Neighborhoods!$A:$C,MATCH(Places!$H3133,Neighborhoods!$A:$A,0),MATCH(Places!I$1,Neighborhoods!$1:$1,0))</f>
        <v>Manhattan</v>
      </c>
      <c r="J3133" s="17" t="str">
        <f>INDEX(Neighborhoods!$A:$C,MATCH(Places!$H3133,Neighborhoods!$A:$A,0),MATCH(Places!J$1,Neighborhoods!$1:$1,0))</f>
        <v>Upper West Side</v>
      </c>
      <c r="K3133" s="17" t="s">
        <v>16</v>
      </c>
      <c r="L3133" s="17" t="str">
        <f t="shared" si="192"/>
        <v>Yes</v>
      </c>
      <c r="M3133" s="17">
        <v>3</v>
      </c>
      <c r="N3133" s="17" t="str" cm="1">
        <f t="array" ref="N3133">_xlfn.IFS(M3133&lt;=2,"Small",M3133&lt;=5,"Medium",M3133&gt;5,"Large")</f>
        <v>Medium</v>
      </c>
      <c r="O3133" s="65">
        <v>18</v>
      </c>
      <c r="P3133" s="87">
        <f t="shared" si="193"/>
        <v>0.03</v>
      </c>
      <c r="Q3133" s="68">
        <v>4.58</v>
      </c>
      <c r="R3133" s="68" t="str" cm="1">
        <f t="array" ref="R3133">_xlfn.SWITCH(ROUND(Q3133,0),5,"Excellent",4,"Good",3,"Ok","Bad")</f>
        <v>Excellent</v>
      </c>
      <c r="S3133" s="17">
        <v>126</v>
      </c>
      <c r="T3133" s="17" t="str">
        <f t="shared" si="194"/>
        <v>No</v>
      </c>
      <c r="U3133" s="82">
        <v>43035</v>
      </c>
      <c r="V3133" s="82">
        <v>43903</v>
      </c>
      <c r="W3133" s="17">
        <v>92</v>
      </c>
      <c r="X3133" s="17" t="str">
        <f t="shared" si="195"/>
        <v>Active</v>
      </c>
      <c r="Y3133" s="17" t="s">
        <v>15615</v>
      </c>
      <c r="Z3133" s="17"/>
    </row>
    <row r="3134" spans="1:26" x14ac:dyDescent="0.25">
      <c r="A3134">
        <v>3133</v>
      </c>
      <c r="B3134" s="17" t="s">
        <v>2270</v>
      </c>
      <c r="C3134" s="17">
        <v>3133</v>
      </c>
      <c r="D3134" s="17" t="str">
        <f>INDEX(Hosts!$A:$O,MATCH(Places!$C3134,Hosts!$A:$A,0),MATCH(Places!D$1,Hosts!$1:$1,0))</f>
        <v>Within a day</v>
      </c>
      <c r="E3134" s="87">
        <f>INDEX(Hosts!$A:$O,MATCH(Places!$C3134,Hosts!$A:$A,0),MATCH(Places!E$1,Hosts!$1:$1,0))</f>
        <v>1</v>
      </c>
      <c r="F3134" s="87">
        <f>INDEX(Hosts!$A:$O,MATCH(Places!$C3134,Hosts!$A:$A,0),MATCH(Places!F$1,Hosts!$1:$1,0))</f>
        <v>1</v>
      </c>
      <c r="G3134" s="17" t="str">
        <f>INDEX(Hosts!$A:$O,MATCH(Places!$C3134,Hosts!$A:$A,0),MATCH(Places!G$1,Hosts!$1:$1,0))</f>
        <v>No</v>
      </c>
      <c r="H3134" s="17">
        <v>16</v>
      </c>
      <c r="I3134" s="17" t="str">
        <f>INDEX(Neighborhoods!$A:$C,MATCH(Places!$H3134,Neighborhoods!$A:$A,0),MATCH(Places!I$1,Neighborhoods!$1:$1,0))</f>
        <v>Manhattan</v>
      </c>
      <c r="J3134" s="17" t="str">
        <f>INDEX(Neighborhoods!$A:$C,MATCH(Places!$H3134,Neighborhoods!$A:$A,0),MATCH(Places!J$1,Neighborhoods!$1:$1,0))</f>
        <v>Harlem</v>
      </c>
      <c r="K3134" s="17" t="s">
        <v>11822</v>
      </c>
      <c r="L3134" s="17" t="str">
        <f t="shared" si="192"/>
        <v>No</v>
      </c>
      <c r="M3134" s="17">
        <v>2</v>
      </c>
      <c r="N3134" s="17" t="str" cm="1">
        <f t="array" ref="N3134">_xlfn.IFS(M3134&lt;=2,"Small",M3134&lt;=5,"Medium",M3134&gt;5,"Large")</f>
        <v>Small</v>
      </c>
      <c r="O3134" s="65">
        <v>150</v>
      </c>
      <c r="P3134" s="87">
        <f t="shared" si="193"/>
        <v>0.03</v>
      </c>
      <c r="Q3134" s="68">
        <v>4.82</v>
      </c>
      <c r="R3134" s="68" t="str" cm="1">
        <f t="array" ref="R3134">_xlfn.SWITCH(ROUND(Q3134,0),5,"Excellent",4,"Good",3,"Ok","Bad")</f>
        <v>Excellent</v>
      </c>
      <c r="S3134" s="17">
        <v>93</v>
      </c>
      <c r="T3134" s="17" t="str">
        <f t="shared" si="194"/>
        <v>No</v>
      </c>
      <c r="U3134" s="82">
        <v>43039</v>
      </c>
      <c r="V3134" s="82">
        <v>43889</v>
      </c>
      <c r="W3134" s="17">
        <v>103</v>
      </c>
      <c r="X3134" s="17" t="str">
        <f t="shared" si="195"/>
        <v>Active</v>
      </c>
      <c r="Y3134" s="17" t="s">
        <v>15615</v>
      </c>
      <c r="Z3134" s="17"/>
    </row>
    <row r="3135" spans="1:26" x14ac:dyDescent="0.25">
      <c r="A3135">
        <v>3134</v>
      </c>
      <c r="B3135" s="17" t="s">
        <v>2271</v>
      </c>
      <c r="C3135" s="17">
        <v>3212</v>
      </c>
      <c r="D3135" s="17" t="str">
        <f>INDEX(Hosts!$A:$O,MATCH(Places!$C3135,Hosts!$A:$A,0),MATCH(Places!D$1,Hosts!$1:$1,0))</f>
        <v>Within a day</v>
      </c>
      <c r="E3135" s="87">
        <f>INDEX(Hosts!$A:$O,MATCH(Places!$C3135,Hosts!$A:$A,0),MATCH(Places!E$1,Hosts!$1:$1,0))</f>
        <v>0.5</v>
      </c>
      <c r="F3135" s="87">
        <f>INDEX(Hosts!$A:$O,MATCH(Places!$C3135,Hosts!$A:$A,0),MATCH(Places!F$1,Hosts!$1:$1,0))</f>
        <v>0.96</v>
      </c>
      <c r="G3135" s="17" t="str">
        <f>INDEX(Hosts!$A:$O,MATCH(Places!$C3135,Hosts!$A:$A,0),MATCH(Places!G$1,Hosts!$1:$1,0))</f>
        <v>No</v>
      </c>
      <c r="H3135" s="17">
        <v>17</v>
      </c>
      <c r="I3135" s="17" t="str">
        <f>INDEX(Neighborhoods!$A:$C,MATCH(Places!$H3135,Neighborhoods!$A:$A,0),MATCH(Places!I$1,Neighborhoods!$1:$1,0))</f>
        <v>Manhattan</v>
      </c>
      <c r="J3135" s="17" t="str">
        <f>INDEX(Neighborhoods!$A:$C,MATCH(Places!$H3135,Neighborhoods!$A:$A,0),MATCH(Places!J$1,Neighborhoods!$1:$1,0))</f>
        <v>Hell's Kitchen</v>
      </c>
      <c r="K3135" s="17" t="s">
        <v>1</v>
      </c>
      <c r="L3135" s="17" t="str">
        <f t="shared" si="192"/>
        <v>Yes</v>
      </c>
      <c r="M3135" s="17">
        <v>2</v>
      </c>
      <c r="N3135" s="17" t="str" cm="1">
        <f t="array" ref="N3135">_xlfn.IFS(M3135&lt;=2,"Small",M3135&lt;=5,"Medium",M3135&gt;5,"Large")</f>
        <v>Small</v>
      </c>
      <c r="O3135" s="65">
        <v>124</v>
      </c>
      <c r="P3135" s="87">
        <f t="shared" si="193"/>
        <v>0.03</v>
      </c>
      <c r="Q3135" s="68">
        <v>4.67</v>
      </c>
      <c r="R3135" s="68" t="str" cm="1">
        <f t="array" ref="R3135">_xlfn.SWITCH(ROUND(Q3135,0),5,"Excellent",4,"Good",3,"Ok","Bad")</f>
        <v>Excellent</v>
      </c>
      <c r="S3135" s="17">
        <v>95</v>
      </c>
      <c r="T3135" s="17" t="str">
        <f t="shared" si="194"/>
        <v>No</v>
      </c>
      <c r="U3135" s="82">
        <v>43032</v>
      </c>
      <c r="V3135" s="82">
        <v>43927</v>
      </c>
      <c r="W3135" s="17">
        <v>0</v>
      </c>
      <c r="X3135" s="17" t="str">
        <f t="shared" si="195"/>
        <v>Inactive</v>
      </c>
      <c r="Y3135" s="17" t="s">
        <v>15616</v>
      </c>
      <c r="Z3135" s="17"/>
    </row>
    <row r="3136" spans="1:26" x14ac:dyDescent="0.25">
      <c r="A3136">
        <v>3135</v>
      </c>
      <c r="B3136" s="17" t="s">
        <v>2272</v>
      </c>
      <c r="C3136" s="17">
        <v>1471</v>
      </c>
      <c r="D3136" s="17" t="str">
        <f>INDEX(Hosts!$A:$O,MATCH(Places!$C3136,Hosts!$A:$A,0),MATCH(Places!D$1,Hosts!$1:$1,0))</f>
        <v>Within a few hours</v>
      </c>
      <c r="E3136" s="87">
        <f>INDEX(Hosts!$A:$O,MATCH(Places!$C3136,Hosts!$A:$A,0),MATCH(Places!E$1,Hosts!$1:$1,0))</f>
        <v>1</v>
      </c>
      <c r="F3136" s="87">
        <f>INDEX(Hosts!$A:$O,MATCH(Places!$C3136,Hosts!$A:$A,0),MATCH(Places!F$1,Hosts!$1:$1,0))</f>
        <v>0.76</v>
      </c>
      <c r="G3136" s="17" t="str">
        <f>INDEX(Hosts!$A:$O,MATCH(Places!$C3136,Hosts!$A:$A,0),MATCH(Places!G$1,Hosts!$1:$1,0))</f>
        <v>Yes</v>
      </c>
      <c r="H3136" s="17">
        <v>9</v>
      </c>
      <c r="I3136" s="17" t="str">
        <f>INDEX(Neighborhoods!$A:$C,MATCH(Places!$H3136,Neighborhoods!$A:$A,0),MATCH(Places!I$1,Neighborhoods!$1:$1,0))</f>
        <v>Brooklyn</v>
      </c>
      <c r="J3136" s="17" t="str">
        <f>INDEX(Neighborhoods!$A:$C,MATCH(Places!$H3136,Neighborhoods!$A:$A,0),MATCH(Places!J$1,Neighborhoods!$1:$1,0))</f>
        <v>Crown Heights</v>
      </c>
      <c r="K3136" s="17" t="s">
        <v>11822</v>
      </c>
      <c r="L3136" s="17" t="str">
        <f t="shared" si="192"/>
        <v>No</v>
      </c>
      <c r="M3136" s="17">
        <v>4</v>
      </c>
      <c r="N3136" s="17" t="str" cm="1">
        <f t="array" ref="N3136">_xlfn.IFS(M3136&lt;=2,"Small",M3136&lt;=5,"Medium",M3136&gt;5,"Large")</f>
        <v>Medium</v>
      </c>
      <c r="O3136" s="65">
        <v>99</v>
      </c>
      <c r="P3136" s="87">
        <f t="shared" si="193"/>
        <v>0.03</v>
      </c>
      <c r="Q3136" s="68">
        <v>4.9800000000000004</v>
      </c>
      <c r="R3136" s="68" t="str" cm="1">
        <f t="array" ref="R3136">_xlfn.SWITCH(ROUND(Q3136,0),5,"Excellent",4,"Good",3,"Ok","Bad")</f>
        <v>Excellent</v>
      </c>
      <c r="S3136" s="17">
        <v>42</v>
      </c>
      <c r="T3136" s="17" t="str">
        <f t="shared" si="194"/>
        <v>No</v>
      </c>
      <c r="U3136" s="82">
        <v>43093</v>
      </c>
      <c r="V3136" s="82">
        <v>44044</v>
      </c>
      <c r="W3136" s="17">
        <v>5</v>
      </c>
      <c r="X3136" s="17" t="str">
        <f t="shared" si="195"/>
        <v>Active</v>
      </c>
      <c r="Y3136" s="17" t="s">
        <v>15615</v>
      </c>
      <c r="Z3136" s="17"/>
    </row>
    <row r="3137" spans="1:26" x14ac:dyDescent="0.25">
      <c r="A3137">
        <v>3136</v>
      </c>
      <c r="B3137" s="17" t="s">
        <v>15122</v>
      </c>
      <c r="C3137" s="17">
        <v>3382</v>
      </c>
      <c r="D3137" s="17" t="str">
        <f>INDEX(Hosts!$A:$O,MATCH(Places!$C3137,Hosts!$A:$A,0),MATCH(Places!D$1,Hosts!$1:$1,0))</f>
        <v>Within an hour</v>
      </c>
      <c r="E3137" s="87">
        <f>INDEX(Hosts!$A:$O,MATCH(Places!$C3137,Hosts!$A:$A,0),MATCH(Places!E$1,Hosts!$1:$1,0))</f>
        <v>1</v>
      </c>
      <c r="F3137" s="87">
        <f>INDEX(Hosts!$A:$O,MATCH(Places!$C3137,Hosts!$A:$A,0),MATCH(Places!F$1,Hosts!$1:$1,0))</f>
        <v>0.99</v>
      </c>
      <c r="G3137" s="17" t="str">
        <f>INDEX(Hosts!$A:$O,MATCH(Places!$C3137,Hosts!$A:$A,0),MATCH(Places!G$1,Hosts!$1:$1,0))</f>
        <v>Yes</v>
      </c>
      <c r="H3137" s="17">
        <v>23</v>
      </c>
      <c r="I3137" s="17" t="str">
        <f>INDEX(Neighborhoods!$A:$C,MATCH(Places!$H3137,Neighborhoods!$A:$A,0),MATCH(Places!I$1,Neighborhoods!$1:$1,0))</f>
        <v>Queens</v>
      </c>
      <c r="J3137" s="17" t="str">
        <f>INDEX(Neighborhoods!$A:$C,MATCH(Places!$H3137,Neighborhoods!$A:$A,0),MATCH(Places!J$1,Neighborhoods!$1:$1,0))</f>
        <v>Jamaica</v>
      </c>
      <c r="K3137" s="17" t="s">
        <v>1</v>
      </c>
      <c r="L3137" s="17" t="str">
        <f t="shared" si="192"/>
        <v>Yes</v>
      </c>
      <c r="M3137" s="17">
        <v>2</v>
      </c>
      <c r="N3137" s="17" t="str" cm="1">
        <f t="array" ref="N3137">_xlfn.IFS(M3137&lt;=2,"Small",M3137&lt;=5,"Medium",M3137&gt;5,"Large")</f>
        <v>Small</v>
      </c>
      <c r="O3137" s="65">
        <v>41</v>
      </c>
      <c r="P3137" s="87">
        <f t="shared" si="193"/>
        <v>0.03</v>
      </c>
      <c r="Q3137" s="68">
        <v>4.83</v>
      </c>
      <c r="R3137" s="68" t="str" cm="1">
        <f t="array" ref="R3137">_xlfn.SWITCH(ROUND(Q3137,0),5,"Excellent",4,"Good",3,"Ok","Bad")</f>
        <v>Excellent</v>
      </c>
      <c r="S3137" s="17">
        <v>158</v>
      </c>
      <c r="T3137" s="17" t="str">
        <f t="shared" si="194"/>
        <v>Yes</v>
      </c>
      <c r="U3137" s="82">
        <v>43040</v>
      </c>
      <c r="V3137" s="82">
        <v>44008</v>
      </c>
      <c r="W3137" s="17">
        <v>175</v>
      </c>
      <c r="X3137" s="17" t="str">
        <f t="shared" si="195"/>
        <v>Active</v>
      </c>
      <c r="Y3137" s="17" t="s">
        <v>15615</v>
      </c>
      <c r="Z3137" s="17"/>
    </row>
    <row r="3138" spans="1:26" x14ac:dyDescent="0.25">
      <c r="A3138">
        <v>3137</v>
      </c>
      <c r="B3138" s="17" t="s">
        <v>2273</v>
      </c>
      <c r="C3138" s="17">
        <v>1193</v>
      </c>
      <c r="D3138" s="17" t="str">
        <f>INDEX(Hosts!$A:$O,MATCH(Places!$C3138,Hosts!$A:$A,0),MATCH(Places!D$1,Hosts!$1:$1,0))</f>
        <v>Within a few hours</v>
      </c>
      <c r="E3138" s="87">
        <f>INDEX(Hosts!$A:$O,MATCH(Places!$C3138,Hosts!$A:$A,0),MATCH(Places!E$1,Hosts!$1:$1,0))</f>
        <v>1</v>
      </c>
      <c r="F3138" s="87">
        <f>INDEX(Hosts!$A:$O,MATCH(Places!$C3138,Hosts!$A:$A,0),MATCH(Places!F$1,Hosts!$1:$1,0))</f>
        <v>0.74</v>
      </c>
      <c r="G3138" s="17" t="str">
        <f>INDEX(Hosts!$A:$O,MATCH(Places!$C3138,Hosts!$A:$A,0),MATCH(Places!G$1,Hosts!$1:$1,0))</f>
        <v>No</v>
      </c>
      <c r="H3138" s="17">
        <v>16</v>
      </c>
      <c r="I3138" s="17" t="str">
        <f>INDEX(Neighborhoods!$A:$C,MATCH(Places!$H3138,Neighborhoods!$A:$A,0),MATCH(Places!I$1,Neighborhoods!$1:$1,0))</f>
        <v>Manhattan</v>
      </c>
      <c r="J3138" s="17" t="str">
        <f>INDEX(Neighborhoods!$A:$C,MATCH(Places!$H3138,Neighborhoods!$A:$A,0),MATCH(Places!J$1,Neighborhoods!$1:$1,0))</f>
        <v>Harlem</v>
      </c>
      <c r="K3138" s="17" t="s">
        <v>11822</v>
      </c>
      <c r="L3138" s="17" t="str">
        <f t="shared" ref="L3138:L3201" si="196">IF(OR(K3138="Private room",K3138="Shared room"),"Yes","No")</f>
        <v>No</v>
      </c>
      <c r="M3138" s="17">
        <v>4</v>
      </c>
      <c r="N3138" s="17" t="str" cm="1">
        <f t="array" ref="N3138">_xlfn.IFS(M3138&lt;=2,"Small",M3138&lt;=5,"Medium",M3138&gt;5,"Large")</f>
        <v>Medium</v>
      </c>
      <c r="O3138" s="65">
        <v>186</v>
      </c>
      <c r="P3138" s="87">
        <f t="shared" ref="P3138:P3201" si="197">VLOOKUP(O3138,$AB$1:$AC$5,2)</f>
        <v>0.03</v>
      </c>
      <c r="Q3138" s="68">
        <v>4.75</v>
      </c>
      <c r="R3138" s="68" t="str" cm="1">
        <f t="array" ref="R3138">_xlfn.SWITCH(ROUND(Q3138,0),5,"Excellent",4,"Good",3,"Ok","Bad")</f>
        <v>Excellent</v>
      </c>
      <c r="S3138" s="17">
        <v>85</v>
      </c>
      <c r="T3138" s="17" t="str">
        <f t="shared" ref="T3138:T3201" si="198">IF(AND(Q3138&gt;=4.8,S3138&gt;100),"Yes","No")</f>
        <v>No</v>
      </c>
      <c r="U3138" s="82">
        <v>43115</v>
      </c>
      <c r="V3138" s="82">
        <v>43840</v>
      </c>
      <c r="W3138" s="17">
        <v>136</v>
      </c>
      <c r="X3138" s="17" t="str">
        <f t="shared" ref="X3138:X3201" si="199">IF(W3138&lt;&gt;0,"Active","Inactive")</f>
        <v>Active</v>
      </c>
      <c r="Y3138" s="17" t="s">
        <v>15615</v>
      </c>
      <c r="Z3138" s="17"/>
    </row>
    <row r="3139" spans="1:26" x14ac:dyDescent="0.25">
      <c r="A3139">
        <v>3138</v>
      </c>
      <c r="B3139" s="17" t="s">
        <v>14537</v>
      </c>
      <c r="C3139" s="17">
        <v>3390</v>
      </c>
      <c r="D3139" s="17" t="str">
        <f>INDEX(Hosts!$A:$O,MATCH(Places!$C3139,Hosts!$A:$A,0),MATCH(Places!D$1,Hosts!$1:$1,0))</f>
        <v>Within a day</v>
      </c>
      <c r="E3139" s="87">
        <f>INDEX(Hosts!$A:$O,MATCH(Places!$C3139,Hosts!$A:$A,0),MATCH(Places!E$1,Hosts!$1:$1,0))</f>
        <v>0.6</v>
      </c>
      <c r="F3139" s="87">
        <f>INDEX(Hosts!$A:$O,MATCH(Places!$C3139,Hosts!$A:$A,0),MATCH(Places!F$1,Hosts!$1:$1,0))</f>
        <v>0.96</v>
      </c>
      <c r="G3139" s="17" t="str">
        <f>INDEX(Hosts!$A:$O,MATCH(Places!$C3139,Hosts!$A:$A,0),MATCH(Places!G$1,Hosts!$1:$1,0))</f>
        <v>Yes</v>
      </c>
      <c r="H3139" s="17">
        <v>14</v>
      </c>
      <c r="I3139" s="17" t="str">
        <f>INDEX(Neighborhoods!$A:$C,MATCH(Places!$H3139,Neighborhoods!$A:$A,0),MATCH(Places!I$1,Neighborhoods!$1:$1,0))</f>
        <v>Manhattan</v>
      </c>
      <c r="J3139" s="17" t="str">
        <f>INDEX(Neighborhoods!$A:$C,MATCH(Places!$H3139,Neighborhoods!$A:$A,0),MATCH(Places!J$1,Neighborhoods!$1:$1,0))</f>
        <v>East Harlem</v>
      </c>
      <c r="K3139" s="17" t="s">
        <v>1</v>
      </c>
      <c r="L3139" s="17" t="str">
        <f t="shared" si="196"/>
        <v>Yes</v>
      </c>
      <c r="M3139" s="17">
        <v>1</v>
      </c>
      <c r="N3139" s="17" t="str" cm="1">
        <f t="array" ref="N3139">_xlfn.IFS(M3139&lt;=2,"Small",M3139&lt;=5,"Medium",M3139&gt;5,"Large")</f>
        <v>Small</v>
      </c>
      <c r="O3139" s="65">
        <v>100</v>
      </c>
      <c r="P3139" s="87">
        <f t="shared" si="197"/>
        <v>0.03</v>
      </c>
      <c r="Q3139" s="68">
        <v>4.91</v>
      </c>
      <c r="R3139" s="68" t="str" cm="1">
        <f t="array" ref="R3139">_xlfn.SWITCH(ROUND(Q3139,0),5,"Excellent",4,"Good",3,"Ok","Bad")</f>
        <v>Excellent</v>
      </c>
      <c r="S3139" s="17">
        <v>111</v>
      </c>
      <c r="T3139" s="17" t="str">
        <f t="shared" si="198"/>
        <v>Yes</v>
      </c>
      <c r="U3139" s="82">
        <v>43044</v>
      </c>
      <c r="V3139" s="82">
        <v>43904</v>
      </c>
      <c r="W3139" s="17">
        <v>12</v>
      </c>
      <c r="X3139" s="17" t="str">
        <f t="shared" si="199"/>
        <v>Active</v>
      </c>
      <c r="Y3139" s="17" t="s">
        <v>15616</v>
      </c>
      <c r="Z3139" s="17"/>
    </row>
    <row r="3140" spans="1:26" x14ac:dyDescent="0.25">
      <c r="A3140">
        <v>3139</v>
      </c>
      <c r="B3140" s="17" t="s">
        <v>13180</v>
      </c>
      <c r="C3140" s="17">
        <v>1966</v>
      </c>
      <c r="D3140" s="17" t="str">
        <f>INDEX(Hosts!$A:$O,MATCH(Places!$C3140,Hosts!$A:$A,0),MATCH(Places!D$1,Hosts!$1:$1,0))</f>
        <v>Within an hour</v>
      </c>
      <c r="E3140" s="87">
        <f>INDEX(Hosts!$A:$O,MATCH(Places!$C3140,Hosts!$A:$A,0),MATCH(Places!E$1,Hosts!$1:$1,0))</f>
        <v>0.96</v>
      </c>
      <c r="F3140" s="87">
        <f>INDEX(Hosts!$A:$O,MATCH(Places!$C3140,Hosts!$A:$A,0),MATCH(Places!F$1,Hosts!$1:$1,0))</f>
        <v>0.92</v>
      </c>
      <c r="G3140" s="17" t="str">
        <f>INDEX(Hosts!$A:$O,MATCH(Places!$C3140,Hosts!$A:$A,0),MATCH(Places!G$1,Hosts!$1:$1,0))</f>
        <v>No</v>
      </c>
      <c r="H3140" s="17">
        <v>2</v>
      </c>
      <c r="I3140" s="17" t="str">
        <f>INDEX(Neighborhoods!$A:$C,MATCH(Places!$H3140,Neighborhoods!$A:$A,0),MATCH(Places!I$1,Neighborhoods!$1:$1,0))</f>
        <v>Bronx</v>
      </c>
      <c r="J3140" s="17" t="str">
        <f>INDEX(Neighborhoods!$A:$C,MATCH(Places!$H3140,Neighborhoods!$A:$A,0),MATCH(Places!J$1,Neighborhoods!$1:$1,0))</f>
        <v>Concourse</v>
      </c>
      <c r="K3140" s="17" t="s">
        <v>11822</v>
      </c>
      <c r="L3140" s="17" t="str">
        <f t="shared" si="196"/>
        <v>No</v>
      </c>
      <c r="M3140" s="17">
        <v>8</v>
      </c>
      <c r="N3140" s="17" t="str" cm="1">
        <f t="array" ref="N3140">_xlfn.IFS(M3140&lt;=2,"Small",M3140&lt;=5,"Medium",M3140&gt;5,"Large")</f>
        <v>Large</v>
      </c>
      <c r="O3140" s="65">
        <v>119</v>
      </c>
      <c r="P3140" s="87">
        <f t="shared" si="197"/>
        <v>0.03</v>
      </c>
      <c r="Q3140" s="68">
        <v>4.67</v>
      </c>
      <c r="R3140" s="68" t="str" cm="1">
        <f t="array" ref="R3140">_xlfn.SWITCH(ROUND(Q3140,0),5,"Excellent",4,"Good",3,"Ok","Bad")</f>
        <v>Excellent</v>
      </c>
      <c r="S3140" s="17">
        <v>49</v>
      </c>
      <c r="T3140" s="17" t="str">
        <f t="shared" si="198"/>
        <v>No</v>
      </c>
      <c r="U3140" s="82">
        <v>43045</v>
      </c>
      <c r="V3140" s="82">
        <v>43969</v>
      </c>
      <c r="W3140" s="17">
        <v>335</v>
      </c>
      <c r="X3140" s="17" t="str">
        <f t="shared" si="199"/>
        <v>Active</v>
      </c>
      <c r="Y3140" s="17" t="s">
        <v>15615</v>
      </c>
      <c r="Z3140" s="17"/>
    </row>
    <row r="3141" spans="1:26" x14ac:dyDescent="0.25">
      <c r="A3141">
        <v>3140</v>
      </c>
      <c r="B3141" s="17" t="s">
        <v>2274</v>
      </c>
      <c r="C3141" s="17">
        <v>3392</v>
      </c>
      <c r="D3141" s="17" t="str">
        <f>INDEX(Hosts!$A:$O,MATCH(Places!$C3141,Hosts!$A:$A,0),MATCH(Places!D$1,Hosts!$1:$1,0))</f>
        <v>Within an hour</v>
      </c>
      <c r="E3141" s="87">
        <f>INDEX(Hosts!$A:$O,MATCH(Places!$C3141,Hosts!$A:$A,0),MATCH(Places!E$1,Hosts!$1:$1,0))</f>
        <v>1</v>
      </c>
      <c r="F3141" s="87">
        <f>INDEX(Hosts!$A:$O,MATCH(Places!$C3141,Hosts!$A:$A,0),MATCH(Places!F$1,Hosts!$1:$1,0))</f>
        <v>0.94</v>
      </c>
      <c r="G3141" s="17" t="str">
        <f>INDEX(Hosts!$A:$O,MATCH(Places!$C3141,Hosts!$A:$A,0),MATCH(Places!G$1,Hosts!$1:$1,0))</f>
        <v>No</v>
      </c>
      <c r="H3141" s="17">
        <v>8</v>
      </c>
      <c r="I3141" s="17" t="str">
        <f>INDEX(Neighborhoods!$A:$C,MATCH(Places!$H3141,Neighborhoods!$A:$A,0),MATCH(Places!I$1,Neighborhoods!$1:$1,0))</f>
        <v>Brooklyn</v>
      </c>
      <c r="J3141" s="17" t="str">
        <f>INDEX(Neighborhoods!$A:$C,MATCH(Places!$H3141,Neighborhoods!$A:$A,0),MATCH(Places!J$1,Neighborhoods!$1:$1,0))</f>
        <v>Bushwick</v>
      </c>
      <c r="K3141" s="17" t="s">
        <v>1</v>
      </c>
      <c r="L3141" s="17" t="str">
        <f t="shared" si="196"/>
        <v>Yes</v>
      </c>
      <c r="M3141" s="17">
        <v>1</v>
      </c>
      <c r="N3141" s="17" t="str" cm="1">
        <f t="array" ref="N3141">_xlfn.IFS(M3141&lt;=2,"Small",M3141&lt;=5,"Medium",M3141&gt;5,"Large")</f>
        <v>Small</v>
      </c>
      <c r="O3141" s="65">
        <v>35</v>
      </c>
      <c r="P3141" s="87">
        <f t="shared" si="197"/>
        <v>0.03</v>
      </c>
      <c r="Q3141" s="68">
        <v>4.91</v>
      </c>
      <c r="R3141" s="68" t="str" cm="1">
        <f t="array" ref="R3141">_xlfn.SWITCH(ROUND(Q3141,0),5,"Excellent",4,"Good",3,"Ok","Bad")</f>
        <v>Excellent</v>
      </c>
      <c r="S3141" s="17">
        <v>32</v>
      </c>
      <c r="T3141" s="17" t="str">
        <f t="shared" si="198"/>
        <v>No</v>
      </c>
      <c r="U3141" s="82">
        <v>43305</v>
      </c>
      <c r="V3141" s="82">
        <v>43891</v>
      </c>
      <c r="W3141" s="17">
        <v>0</v>
      </c>
      <c r="X3141" s="17" t="str">
        <f t="shared" si="199"/>
        <v>Inactive</v>
      </c>
      <c r="Y3141" s="17" t="s">
        <v>15615</v>
      </c>
      <c r="Z3141" s="17"/>
    </row>
    <row r="3142" spans="1:26" x14ac:dyDescent="0.25">
      <c r="A3142">
        <v>3141</v>
      </c>
      <c r="B3142" s="17" t="s">
        <v>2275</v>
      </c>
      <c r="C3142" s="17">
        <v>3392</v>
      </c>
      <c r="D3142" s="17" t="str">
        <f>INDEX(Hosts!$A:$O,MATCH(Places!$C3142,Hosts!$A:$A,0),MATCH(Places!D$1,Hosts!$1:$1,0))</f>
        <v>Within an hour</v>
      </c>
      <c r="E3142" s="87">
        <f>INDEX(Hosts!$A:$O,MATCH(Places!$C3142,Hosts!$A:$A,0),MATCH(Places!E$1,Hosts!$1:$1,0))</f>
        <v>1</v>
      </c>
      <c r="F3142" s="87">
        <f>INDEX(Hosts!$A:$O,MATCH(Places!$C3142,Hosts!$A:$A,0),MATCH(Places!F$1,Hosts!$1:$1,0))</f>
        <v>0.94</v>
      </c>
      <c r="G3142" s="17" t="str">
        <f>INDEX(Hosts!$A:$O,MATCH(Places!$C3142,Hosts!$A:$A,0),MATCH(Places!G$1,Hosts!$1:$1,0))</f>
        <v>No</v>
      </c>
      <c r="H3142" s="17">
        <v>8</v>
      </c>
      <c r="I3142" s="17" t="str">
        <f>INDEX(Neighborhoods!$A:$C,MATCH(Places!$H3142,Neighborhoods!$A:$A,0),MATCH(Places!I$1,Neighborhoods!$1:$1,0))</f>
        <v>Brooklyn</v>
      </c>
      <c r="J3142" s="17" t="str">
        <f>INDEX(Neighborhoods!$A:$C,MATCH(Places!$H3142,Neighborhoods!$A:$A,0),MATCH(Places!J$1,Neighborhoods!$1:$1,0))</f>
        <v>Bushwick</v>
      </c>
      <c r="K3142" s="17" t="s">
        <v>1</v>
      </c>
      <c r="L3142" s="17" t="str">
        <f t="shared" si="196"/>
        <v>Yes</v>
      </c>
      <c r="M3142" s="17">
        <v>1</v>
      </c>
      <c r="N3142" s="17" t="str" cm="1">
        <f t="array" ref="N3142">_xlfn.IFS(M3142&lt;=2,"Small",M3142&lt;=5,"Medium",M3142&gt;5,"Large")</f>
        <v>Small</v>
      </c>
      <c r="O3142" s="65">
        <v>30</v>
      </c>
      <c r="P3142" s="87">
        <f t="shared" si="197"/>
        <v>0.03</v>
      </c>
      <c r="Q3142" s="68">
        <v>4.88</v>
      </c>
      <c r="R3142" s="68" t="str" cm="1">
        <f t="array" ref="R3142">_xlfn.SWITCH(ROUND(Q3142,0),5,"Excellent",4,"Good",3,"Ok","Bad")</f>
        <v>Excellent</v>
      </c>
      <c r="S3142" s="17">
        <v>40</v>
      </c>
      <c r="T3142" s="17" t="str">
        <f t="shared" si="198"/>
        <v>No</v>
      </c>
      <c r="U3142" s="82">
        <v>43072</v>
      </c>
      <c r="V3142" s="82">
        <v>43990</v>
      </c>
      <c r="W3142" s="17">
        <v>1</v>
      </c>
      <c r="X3142" s="17" t="str">
        <f t="shared" si="199"/>
        <v>Active</v>
      </c>
      <c r="Y3142" s="17" t="s">
        <v>15616</v>
      </c>
      <c r="Z3142" s="17"/>
    </row>
    <row r="3143" spans="1:26" x14ac:dyDescent="0.25">
      <c r="A3143">
        <v>3142</v>
      </c>
      <c r="B3143" s="17" t="s">
        <v>2276</v>
      </c>
      <c r="C3143" s="17">
        <v>2984</v>
      </c>
      <c r="D3143" s="17" t="str">
        <f>INDEX(Hosts!$A:$O,MATCH(Places!$C3143,Hosts!$A:$A,0),MATCH(Places!D$1,Hosts!$1:$1,0))</f>
        <v>Within a day</v>
      </c>
      <c r="E3143" s="87">
        <f>INDEX(Hosts!$A:$O,MATCH(Places!$C3143,Hosts!$A:$A,0),MATCH(Places!E$1,Hosts!$1:$1,0))</f>
        <v>1</v>
      </c>
      <c r="F3143" s="87">
        <f>INDEX(Hosts!$A:$O,MATCH(Places!$C3143,Hosts!$A:$A,0),MATCH(Places!F$1,Hosts!$1:$1,0))</f>
        <v>0.9</v>
      </c>
      <c r="G3143" s="17" t="str">
        <f>INDEX(Hosts!$A:$O,MATCH(Places!$C3143,Hosts!$A:$A,0),MATCH(Places!G$1,Hosts!$1:$1,0))</f>
        <v>Yes</v>
      </c>
      <c r="H3143" s="17">
        <v>11</v>
      </c>
      <c r="I3143" s="17" t="str">
        <f>INDEX(Neighborhoods!$A:$C,MATCH(Places!$H3143,Neighborhoods!$A:$A,0),MATCH(Places!I$1,Neighborhoods!$1:$1,0))</f>
        <v>Brooklyn</v>
      </c>
      <c r="J3143" s="17" t="str">
        <f>INDEX(Neighborhoods!$A:$C,MATCH(Places!$H3143,Neighborhoods!$A:$A,0),MATCH(Places!J$1,Neighborhoods!$1:$1,0))</f>
        <v>Greenpoint</v>
      </c>
      <c r="K3143" s="17" t="s">
        <v>11822</v>
      </c>
      <c r="L3143" s="17" t="str">
        <f t="shared" si="196"/>
        <v>No</v>
      </c>
      <c r="M3143" s="17">
        <v>2</v>
      </c>
      <c r="N3143" s="17" t="str" cm="1">
        <f t="array" ref="N3143">_xlfn.IFS(M3143&lt;=2,"Small",M3143&lt;=5,"Medium",M3143&gt;5,"Large")</f>
        <v>Small</v>
      </c>
      <c r="O3143" s="65">
        <v>157</v>
      </c>
      <c r="P3143" s="87">
        <f t="shared" si="197"/>
        <v>0.03</v>
      </c>
      <c r="Q3143" s="68">
        <v>5</v>
      </c>
      <c r="R3143" s="68" t="str" cm="1">
        <f t="array" ref="R3143">_xlfn.SWITCH(ROUND(Q3143,0),5,"Excellent",4,"Good",3,"Ok","Bad")</f>
        <v>Excellent</v>
      </c>
      <c r="S3143" s="17">
        <v>23</v>
      </c>
      <c r="T3143" s="17" t="str">
        <f t="shared" si="198"/>
        <v>No</v>
      </c>
      <c r="U3143" s="82">
        <v>43040</v>
      </c>
      <c r="V3143" s="82">
        <v>44027</v>
      </c>
      <c r="W3143" s="17">
        <v>0</v>
      </c>
      <c r="X3143" s="17" t="str">
        <f t="shared" si="199"/>
        <v>Inactive</v>
      </c>
      <c r="Y3143" s="17" t="s">
        <v>15615</v>
      </c>
      <c r="Z3143" s="17"/>
    </row>
    <row r="3144" spans="1:26" x14ac:dyDescent="0.25">
      <c r="A3144">
        <v>3143</v>
      </c>
      <c r="B3144" s="17" t="s">
        <v>14743</v>
      </c>
      <c r="C3144" s="17">
        <v>923</v>
      </c>
      <c r="D3144" s="17" t="str">
        <f>INDEX(Hosts!$A:$O,MATCH(Places!$C3144,Hosts!$A:$A,0),MATCH(Places!D$1,Hosts!$1:$1,0))</f>
        <v>Within an hour</v>
      </c>
      <c r="E3144" s="87">
        <f>INDEX(Hosts!$A:$O,MATCH(Places!$C3144,Hosts!$A:$A,0),MATCH(Places!E$1,Hosts!$1:$1,0))</f>
        <v>1</v>
      </c>
      <c r="F3144" s="87">
        <f>INDEX(Hosts!$A:$O,MATCH(Places!$C3144,Hosts!$A:$A,0),MATCH(Places!F$1,Hosts!$1:$1,0))</f>
        <v>1</v>
      </c>
      <c r="G3144" s="17" t="str">
        <f>INDEX(Hosts!$A:$O,MATCH(Places!$C3144,Hosts!$A:$A,0),MATCH(Places!G$1,Hosts!$1:$1,0))</f>
        <v>No</v>
      </c>
      <c r="H3144" s="17">
        <v>14</v>
      </c>
      <c r="I3144" s="17" t="str">
        <f>INDEX(Neighborhoods!$A:$C,MATCH(Places!$H3144,Neighborhoods!$A:$A,0),MATCH(Places!I$1,Neighborhoods!$1:$1,0))</f>
        <v>Manhattan</v>
      </c>
      <c r="J3144" s="17" t="str">
        <f>INDEX(Neighborhoods!$A:$C,MATCH(Places!$H3144,Neighborhoods!$A:$A,0),MATCH(Places!J$1,Neighborhoods!$1:$1,0))</f>
        <v>East Harlem</v>
      </c>
      <c r="K3144" s="17" t="s">
        <v>11822</v>
      </c>
      <c r="L3144" s="17" t="str">
        <f t="shared" si="196"/>
        <v>No</v>
      </c>
      <c r="M3144" s="17">
        <v>4</v>
      </c>
      <c r="N3144" s="17" t="str" cm="1">
        <f t="array" ref="N3144">_xlfn.IFS(M3144&lt;=2,"Small",M3144&lt;=5,"Medium",M3144&gt;5,"Large")</f>
        <v>Medium</v>
      </c>
      <c r="O3144" s="65">
        <v>131</v>
      </c>
      <c r="P3144" s="87">
        <f t="shared" si="197"/>
        <v>0.03</v>
      </c>
      <c r="Q3144" s="68">
        <v>5</v>
      </c>
      <c r="R3144" s="68" t="str" cm="1">
        <f t="array" ref="R3144">_xlfn.SWITCH(ROUND(Q3144,0),5,"Excellent",4,"Good",3,"Ok","Bad")</f>
        <v>Excellent</v>
      </c>
      <c r="S3144" s="17">
        <v>4</v>
      </c>
      <c r="T3144" s="17" t="str">
        <f t="shared" si="198"/>
        <v>No</v>
      </c>
      <c r="U3144" s="82">
        <v>43060</v>
      </c>
      <c r="V3144" s="82">
        <v>44035</v>
      </c>
      <c r="W3144" s="17">
        <v>130</v>
      </c>
      <c r="X3144" s="17" t="str">
        <f t="shared" si="199"/>
        <v>Active</v>
      </c>
      <c r="Y3144" s="17" t="s">
        <v>15615</v>
      </c>
      <c r="Z3144" s="17"/>
    </row>
    <row r="3145" spans="1:26" x14ac:dyDescent="0.25">
      <c r="A3145">
        <v>3144</v>
      </c>
      <c r="B3145" s="17" t="s">
        <v>14436</v>
      </c>
      <c r="C3145" s="17">
        <v>1796</v>
      </c>
      <c r="D3145" s="17" t="str">
        <f>INDEX(Hosts!$A:$O,MATCH(Places!$C3145,Hosts!$A:$A,0),MATCH(Places!D$1,Hosts!$1:$1,0))</f>
        <v>A few days or more</v>
      </c>
      <c r="E3145" s="87">
        <f>INDEX(Hosts!$A:$O,MATCH(Places!$C3145,Hosts!$A:$A,0),MATCH(Places!E$1,Hosts!$1:$1,0))</f>
        <v>0</v>
      </c>
      <c r="F3145" s="87">
        <f>INDEX(Hosts!$A:$O,MATCH(Places!$C3145,Hosts!$A:$A,0),MATCH(Places!F$1,Hosts!$1:$1,0))</f>
        <v>0.56000000000000005</v>
      </c>
      <c r="G3145" s="17" t="str">
        <f>INDEX(Hosts!$A:$O,MATCH(Places!$C3145,Hosts!$A:$A,0),MATCH(Places!G$1,Hosts!$1:$1,0))</f>
        <v>No</v>
      </c>
      <c r="H3145" s="17">
        <v>12</v>
      </c>
      <c r="I3145" s="17" t="str">
        <f>INDEX(Neighborhoods!$A:$C,MATCH(Places!$H3145,Neighborhoods!$A:$A,0),MATCH(Places!I$1,Neighborhoods!$1:$1,0))</f>
        <v>Brooklyn</v>
      </c>
      <c r="J3145" s="17" t="str">
        <f>INDEX(Neighborhoods!$A:$C,MATCH(Places!$H3145,Neighborhoods!$A:$A,0),MATCH(Places!J$1,Neighborhoods!$1:$1,0))</f>
        <v>Williamsburg</v>
      </c>
      <c r="K3145" s="17" t="s">
        <v>1</v>
      </c>
      <c r="L3145" s="17" t="str">
        <f t="shared" si="196"/>
        <v>Yes</v>
      </c>
      <c r="M3145" s="17">
        <v>1</v>
      </c>
      <c r="N3145" s="17" t="str" cm="1">
        <f t="array" ref="N3145">_xlfn.IFS(M3145&lt;=2,"Small",M3145&lt;=5,"Medium",M3145&gt;5,"Large")</f>
        <v>Small</v>
      </c>
      <c r="O3145" s="65">
        <v>57</v>
      </c>
      <c r="P3145" s="87">
        <f t="shared" si="197"/>
        <v>0.03</v>
      </c>
      <c r="Q3145" s="68">
        <v>4.6900000000000004</v>
      </c>
      <c r="R3145" s="68" t="str" cm="1">
        <f t="array" ref="R3145">_xlfn.SWITCH(ROUND(Q3145,0),5,"Excellent",4,"Good",3,"Ok","Bad")</f>
        <v>Excellent</v>
      </c>
      <c r="S3145" s="17">
        <v>16</v>
      </c>
      <c r="T3145" s="17" t="str">
        <f t="shared" si="198"/>
        <v>No</v>
      </c>
      <c r="U3145" s="82">
        <v>43206</v>
      </c>
      <c r="V3145" s="82">
        <v>43832</v>
      </c>
      <c r="W3145" s="17">
        <v>89</v>
      </c>
      <c r="X3145" s="17" t="str">
        <f t="shared" si="199"/>
        <v>Active</v>
      </c>
      <c r="Y3145" s="17" t="s">
        <v>15615</v>
      </c>
      <c r="Z3145" s="17"/>
    </row>
    <row r="3146" spans="1:26" x14ac:dyDescent="0.25">
      <c r="A3146">
        <v>3145</v>
      </c>
      <c r="B3146" s="17" t="s">
        <v>2277</v>
      </c>
      <c r="C3146" s="17">
        <v>345</v>
      </c>
      <c r="D3146" s="17" t="str">
        <f>INDEX(Hosts!$A:$O,MATCH(Places!$C3146,Hosts!$A:$A,0),MATCH(Places!D$1,Hosts!$1:$1,0))</f>
        <v>Within a few hours</v>
      </c>
      <c r="E3146" s="87">
        <f>INDEX(Hosts!$A:$O,MATCH(Places!$C3146,Hosts!$A:$A,0),MATCH(Places!E$1,Hosts!$1:$1,0))</f>
        <v>1</v>
      </c>
      <c r="F3146" s="87">
        <f>INDEX(Hosts!$A:$O,MATCH(Places!$C3146,Hosts!$A:$A,0),MATCH(Places!F$1,Hosts!$1:$1,0))</f>
        <v>0.44</v>
      </c>
      <c r="G3146" s="17" t="str">
        <f>INDEX(Hosts!$A:$O,MATCH(Places!$C3146,Hosts!$A:$A,0),MATCH(Places!G$1,Hosts!$1:$1,0))</f>
        <v>Yes</v>
      </c>
      <c r="H3146" s="17">
        <v>7</v>
      </c>
      <c r="I3146" s="17" t="str">
        <f>INDEX(Neighborhoods!$A:$C,MATCH(Places!$H3146,Neighborhoods!$A:$A,0),MATCH(Places!I$1,Neighborhoods!$1:$1,0))</f>
        <v>Brooklyn</v>
      </c>
      <c r="J3146" s="17" t="str">
        <f>INDEX(Neighborhoods!$A:$C,MATCH(Places!$H3146,Neighborhoods!$A:$A,0),MATCH(Places!J$1,Neighborhoods!$1:$1,0))</f>
        <v>Bedford-Stuyvesant</v>
      </c>
      <c r="K3146" s="17" t="s">
        <v>11822</v>
      </c>
      <c r="L3146" s="17" t="str">
        <f t="shared" si="196"/>
        <v>No</v>
      </c>
      <c r="M3146" s="17">
        <v>3</v>
      </c>
      <c r="N3146" s="17" t="str" cm="1">
        <f t="array" ref="N3146">_xlfn.IFS(M3146&lt;=2,"Small",M3146&lt;=5,"Medium",M3146&gt;5,"Large")</f>
        <v>Medium</v>
      </c>
      <c r="O3146" s="65">
        <v>125</v>
      </c>
      <c r="P3146" s="87">
        <f t="shared" si="197"/>
        <v>0.03</v>
      </c>
      <c r="Q3146" s="68">
        <v>4.83</v>
      </c>
      <c r="R3146" s="68" t="str" cm="1">
        <f t="array" ref="R3146">_xlfn.SWITCH(ROUND(Q3146,0),5,"Excellent",4,"Good",3,"Ok","Bad")</f>
        <v>Excellent</v>
      </c>
      <c r="S3146" s="17">
        <v>52</v>
      </c>
      <c r="T3146" s="17" t="str">
        <f t="shared" si="198"/>
        <v>No</v>
      </c>
      <c r="U3146" s="82">
        <v>43066</v>
      </c>
      <c r="V3146" s="82">
        <v>43882</v>
      </c>
      <c r="W3146" s="17">
        <v>351</v>
      </c>
      <c r="X3146" s="17" t="str">
        <f t="shared" si="199"/>
        <v>Active</v>
      </c>
      <c r="Y3146" s="17" t="s">
        <v>15615</v>
      </c>
      <c r="Z3146" s="17"/>
    </row>
    <row r="3147" spans="1:26" x14ac:dyDescent="0.25">
      <c r="A3147">
        <v>3146</v>
      </c>
      <c r="B3147" s="17" t="s">
        <v>2278</v>
      </c>
      <c r="C3147" s="17">
        <v>3395</v>
      </c>
      <c r="D3147" s="17" t="str">
        <f>INDEX(Hosts!$A:$O,MATCH(Places!$C3147,Hosts!$A:$A,0),MATCH(Places!D$1,Hosts!$1:$1,0))</f>
        <v>Within an hour</v>
      </c>
      <c r="E3147" s="87">
        <f>INDEX(Hosts!$A:$O,MATCH(Places!$C3147,Hosts!$A:$A,0),MATCH(Places!E$1,Hosts!$1:$1,0))</f>
        <v>1</v>
      </c>
      <c r="F3147" s="87">
        <f>INDEX(Hosts!$A:$O,MATCH(Places!$C3147,Hosts!$A:$A,0),MATCH(Places!F$1,Hosts!$1:$1,0))</f>
        <v>1</v>
      </c>
      <c r="G3147" s="17" t="str">
        <f>INDEX(Hosts!$A:$O,MATCH(Places!$C3147,Hosts!$A:$A,0),MATCH(Places!G$1,Hosts!$1:$1,0))</f>
        <v>Yes</v>
      </c>
      <c r="H3147" s="17">
        <v>17</v>
      </c>
      <c r="I3147" s="17" t="str">
        <f>INDEX(Neighborhoods!$A:$C,MATCH(Places!$H3147,Neighborhoods!$A:$A,0),MATCH(Places!I$1,Neighborhoods!$1:$1,0))</f>
        <v>Manhattan</v>
      </c>
      <c r="J3147" s="17" t="str">
        <f>INDEX(Neighborhoods!$A:$C,MATCH(Places!$H3147,Neighborhoods!$A:$A,0),MATCH(Places!J$1,Neighborhoods!$1:$1,0))</f>
        <v>Hell's Kitchen</v>
      </c>
      <c r="K3147" s="17" t="s">
        <v>1</v>
      </c>
      <c r="L3147" s="17" t="str">
        <f t="shared" si="196"/>
        <v>Yes</v>
      </c>
      <c r="M3147" s="17">
        <v>2</v>
      </c>
      <c r="N3147" s="17" t="str" cm="1">
        <f t="array" ref="N3147">_xlfn.IFS(M3147&lt;=2,"Small",M3147&lt;=5,"Medium",M3147&gt;5,"Large")</f>
        <v>Small</v>
      </c>
      <c r="O3147" s="65">
        <v>69</v>
      </c>
      <c r="P3147" s="87">
        <f t="shared" si="197"/>
        <v>0.03</v>
      </c>
      <c r="Q3147" s="68">
        <v>4.9000000000000004</v>
      </c>
      <c r="R3147" s="68" t="str" cm="1">
        <f t="array" ref="R3147">_xlfn.SWITCH(ROUND(Q3147,0),5,"Excellent",4,"Good",3,"Ok","Bad")</f>
        <v>Excellent</v>
      </c>
      <c r="S3147" s="17">
        <v>82</v>
      </c>
      <c r="T3147" s="17" t="str">
        <f t="shared" si="198"/>
        <v>No</v>
      </c>
      <c r="U3147" s="82">
        <v>43048</v>
      </c>
      <c r="V3147" s="82">
        <v>43906</v>
      </c>
      <c r="W3147" s="17">
        <v>3</v>
      </c>
      <c r="X3147" s="17" t="str">
        <f t="shared" si="199"/>
        <v>Active</v>
      </c>
      <c r="Y3147" s="17" t="s">
        <v>15616</v>
      </c>
      <c r="Z3147" s="17"/>
    </row>
    <row r="3148" spans="1:26" x14ac:dyDescent="0.25">
      <c r="A3148">
        <v>3147</v>
      </c>
      <c r="B3148" s="17" t="s">
        <v>2279</v>
      </c>
      <c r="C3148" s="17">
        <v>2808</v>
      </c>
      <c r="D3148" s="17" t="str">
        <f>INDEX(Hosts!$A:$O,MATCH(Places!$C3148,Hosts!$A:$A,0),MATCH(Places!D$1,Hosts!$1:$1,0))</f>
        <v>A few days or more</v>
      </c>
      <c r="E3148" s="87">
        <f>INDEX(Hosts!$A:$O,MATCH(Places!$C3148,Hosts!$A:$A,0),MATCH(Places!E$1,Hosts!$1:$1,0))</f>
        <v>0</v>
      </c>
      <c r="F3148" s="87">
        <f>INDEX(Hosts!$A:$O,MATCH(Places!$C3148,Hosts!$A:$A,0),MATCH(Places!F$1,Hosts!$1:$1,0))</f>
        <v>0</v>
      </c>
      <c r="G3148" s="17" t="str">
        <f>INDEX(Hosts!$A:$O,MATCH(Places!$C3148,Hosts!$A:$A,0),MATCH(Places!G$1,Hosts!$1:$1,0))</f>
        <v>No</v>
      </c>
      <c r="H3148" s="17">
        <v>25</v>
      </c>
      <c r="I3148" s="17" t="str">
        <f>INDEX(Neighborhoods!$A:$C,MATCH(Places!$H3148,Neighborhoods!$A:$A,0),MATCH(Places!I$1,Neighborhoods!$1:$1,0))</f>
        <v>Queens</v>
      </c>
      <c r="J3148" s="17" t="str">
        <f>INDEX(Neighborhoods!$A:$C,MATCH(Places!$H3148,Neighborhoods!$A:$A,0),MATCH(Places!J$1,Neighborhoods!$1:$1,0))</f>
        <v>Ridgewood</v>
      </c>
      <c r="K3148" s="17" t="s">
        <v>1</v>
      </c>
      <c r="L3148" s="17" t="str">
        <f t="shared" si="196"/>
        <v>Yes</v>
      </c>
      <c r="M3148" s="17">
        <v>2</v>
      </c>
      <c r="N3148" s="17" t="str" cm="1">
        <f t="array" ref="N3148">_xlfn.IFS(M3148&lt;=2,"Small",M3148&lt;=5,"Medium",M3148&gt;5,"Large")</f>
        <v>Small</v>
      </c>
      <c r="O3148" s="65">
        <v>48</v>
      </c>
      <c r="P3148" s="87">
        <f t="shared" si="197"/>
        <v>0.03</v>
      </c>
      <c r="Q3148" s="68">
        <v>4.8099999999999996</v>
      </c>
      <c r="R3148" s="68" t="str" cm="1">
        <f t="array" ref="R3148">_xlfn.SWITCH(ROUND(Q3148,0),5,"Excellent",4,"Good",3,"Ok","Bad")</f>
        <v>Excellent</v>
      </c>
      <c r="S3148" s="17">
        <v>43</v>
      </c>
      <c r="T3148" s="17" t="str">
        <f t="shared" si="198"/>
        <v>No</v>
      </c>
      <c r="U3148" s="82">
        <v>43044</v>
      </c>
      <c r="V3148" s="82">
        <v>43675</v>
      </c>
      <c r="W3148" s="17">
        <v>364</v>
      </c>
      <c r="X3148" s="17" t="str">
        <f t="shared" si="199"/>
        <v>Active</v>
      </c>
      <c r="Y3148" s="17" t="s">
        <v>15615</v>
      </c>
      <c r="Z3148" s="17"/>
    </row>
    <row r="3149" spans="1:26" x14ac:dyDescent="0.25">
      <c r="A3149">
        <v>3148</v>
      </c>
      <c r="B3149" s="17" t="s">
        <v>2280</v>
      </c>
      <c r="C3149" s="17">
        <v>3397</v>
      </c>
      <c r="D3149" s="17" t="str">
        <f>INDEX(Hosts!$A:$O,MATCH(Places!$C3149,Hosts!$A:$A,0),MATCH(Places!D$1,Hosts!$1:$1,0))</f>
        <v>Within a day</v>
      </c>
      <c r="E3149" s="87">
        <f>INDEX(Hosts!$A:$O,MATCH(Places!$C3149,Hosts!$A:$A,0),MATCH(Places!E$1,Hosts!$1:$1,0))</f>
        <v>0.5</v>
      </c>
      <c r="F3149" s="87">
        <f>INDEX(Hosts!$A:$O,MATCH(Places!$C3149,Hosts!$A:$A,0),MATCH(Places!F$1,Hosts!$1:$1,0))</f>
        <v>0.54</v>
      </c>
      <c r="G3149" s="17" t="str">
        <f>INDEX(Hosts!$A:$O,MATCH(Places!$C3149,Hosts!$A:$A,0),MATCH(Places!G$1,Hosts!$1:$1,0))</f>
        <v>No</v>
      </c>
      <c r="H3149" s="17">
        <v>19</v>
      </c>
      <c r="I3149" s="17" t="str">
        <f>INDEX(Neighborhoods!$A:$C,MATCH(Places!$H3149,Neighborhoods!$A:$A,0),MATCH(Places!I$1,Neighborhoods!$1:$1,0))</f>
        <v>Manhattan</v>
      </c>
      <c r="J3149" s="17" t="str">
        <f>INDEX(Neighborhoods!$A:$C,MATCH(Places!$H3149,Neighborhoods!$A:$A,0),MATCH(Places!J$1,Neighborhoods!$1:$1,0))</f>
        <v>Upper East Side</v>
      </c>
      <c r="K3149" s="17" t="s">
        <v>11822</v>
      </c>
      <c r="L3149" s="17" t="str">
        <f t="shared" si="196"/>
        <v>No</v>
      </c>
      <c r="M3149" s="17">
        <v>4</v>
      </c>
      <c r="N3149" s="17" t="str" cm="1">
        <f t="array" ref="N3149">_xlfn.IFS(M3149&lt;=2,"Small",M3149&lt;=5,"Medium",M3149&gt;5,"Large")</f>
        <v>Medium</v>
      </c>
      <c r="O3149" s="65">
        <v>214.29</v>
      </c>
      <c r="P3149" s="87">
        <f t="shared" si="197"/>
        <v>0.04</v>
      </c>
      <c r="Q3149" s="68">
        <v>4.8099999999999996</v>
      </c>
      <c r="R3149" s="68" t="str" cm="1">
        <f t="array" ref="R3149">_xlfn.SWITCH(ROUND(Q3149,0),5,"Excellent",4,"Good",3,"Ok","Bad")</f>
        <v>Excellent</v>
      </c>
      <c r="S3149" s="17">
        <v>69</v>
      </c>
      <c r="T3149" s="17" t="str">
        <f t="shared" si="198"/>
        <v>No</v>
      </c>
      <c r="U3149" s="82">
        <v>43058</v>
      </c>
      <c r="V3149" s="82">
        <v>43891</v>
      </c>
      <c r="W3149" s="17">
        <v>179</v>
      </c>
      <c r="X3149" s="17" t="str">
        <f t="shared" si="199"/>
        <v>Active</v>
      </c>
      <c r="Y3149" s="17" t="s">
        <v>15615</v>
      </c>
      <c r="Z3149" s="17"/>
    </row>
    <row r="3150" spans="1:26" x14ac:dyDescent="0.25">
      <c r="A3150">
        <v>3149</v>
      </c>
      <c r="B3150" s="17" t="s">
        <v>2281</v>
      </c>
      <c r="C3150" s="17">
        <v>3283</v>
      </c>
      <c r="D3150" s="17" t="str">
        <f>INDEX(Hosts!$A:$O,MATCH(Places!$C3150,Hosts!$A:$A,0),MATCH(Places!D$1,Hosts!$1:$1,0))</f>
        <v>Within an hour</v>
      </c>
      <c r="E3150" s="87">
        <f>INDEX(Hosts!$A:$O,MATCH(Places!$C3150,Hosts!$A:$A,0),MATCH(Places!E$1,Hosts!$1:$1,0))</f>
        <v>1</v>
      </c>
      <c r="F3150" s="87">
        <f>INDEX(Hosts!$A:$O,MATCH(Places!$C3150,Hosts!$A:$A,0),MATCH(Places!F$1,Hosts!$1:$1,0))</f>
        <v>1</v>
      </c>
      <c r="G3150" s="17" t="str">
        <f>INDEX(Hosts!$A:$O,MATCH(Places!$C3150,Hosts!$A:$A,0),MATCH(Places!G$1,Hosts!$1:$1,0))</f>
        <v>Yes</v>
      </c>
      <c r="H3150" s="17">
        <v>28</v>
      </c>
      <c r="I3150" s="17" t="str">
        <f>INDEX(Neighborhoods!$A:$C,MATCH(Places!$H3150,Neighborhoods!$A:$A,0),MATCH(Places!I$1,Neighborhoods!$1:$1,0))</f>
        <v>Staten Island</v>
      </c>
      <c r="J3150" s="17" t="str">
        <f>INDEX(Neighborhoods!$A:$C,MATCH(Places!$H3150,Neighborhoods!$A:$A,0),MATCH(Places!J$1,Neighborhoods!$1:$1,0))</f>
        <v>St. George</v>
      </c>
      <c r="K3150" s="17" t="s">
        <v>11822</v>
      </c>
      <c r="L3150" s="17" t="str">
        <f t="shared" si="196"/>
        <v>No</v>
      </c>
      <c r="M3150" s="17">
        <v>4</v>
      </c>
      <c r="N3150" s="17" t="str" cm="1">
        <f t="array" ref="N3150">_xlfn.IFS(M3150&lt;=2,"Small",M3150&lt;=5,"Medium",M3150&gt;5,"Large")</f>
        <v>Medium</v>
      </c>
      <c r="O3150" s="65">
        <v>125</v>
      </c>
      <c r="P3150" s="87">
        <f t="shared" si="197"/>
        <v>0.03</v>
      </c>
      <c r="Q3150" s="68">
        <v>4.99</v>
      </c>
      <c r="R3150" s="68" t="str" cm="1">
        <f t="array" ref="R3150">_xlfn.SWITCH(ROUND(Q3150,0),5,"Excellent",4,"Good",3,"Ok","Bad")</f>
        <v>Excellent</v>
      </c>
      <c r="S3150" s="17">
        <v>147</v>
      </c>
      <c r="T3150" s="17" t="str">
        <f t="shared" si="198"/>
        <v>Yes</v>
      </c>
      <c r="U3150" s="82">
        <v>43057</v>
      </c>
      <c r="V3150" s="82">
        <v>44024</v>
      </c>
      <c r="W3150" s="17">
        <v>358</v>
      </c>
      <c r="X3150" s="17" t="str">
        <f t="shared" si="199"/>
        <v>Active</v>
      </c>
      <c r="Y3150" s="17" t="s">
        <v>15616</v>
      </c>
      <c r="Z3150" s="17"/>
    </row>
    <row r="3151" spans="1:26" x14ac:dyDescent="0.25">
      <c r="A3151">
        <v>3150</v>
      </c>
      <c r="B3151" s="17" t="s">
        <v>14099</v>
      </c>
      <c r="C3151" s="17">
        <v>2939</v>
      </c>
      <c r="D3151" s="17" t="str">
        <f>INDEX(Hosts!$A:$O,MATCH(Places!$C3151,Hosts!$A:$A,0),MATCH(Places!D$1,Hosts!$1:$1,0))</f>
        <v>Within an hour</v>
      </c>
      <c r="E3151" s="87">
        <f>INDEX(Hosts!$A:$O,MATCH(Places!$C3151,Hosts!$A:$A,0),MATCH(Places!E$1,Hosts!$1:$1,0))</f>
        <v>1</v>
      </c>
      <c r="F3151" s="87">
        <f>INDEX(Hosts!$A:$O,MATCH(Places!$C3151,Hosts!$A:$A,0),MATCH(Places!F$1,Hosts!$1:$1,0))</f>
        <v>0.92</v>
      </c>
      <c r="G3151" s="17" t="str">
        <f>INDEX(Hosts!$A:$O,MATCH(Places!$C3151,Hosts!$A:$A,0),MATCH(Places!G$1,Hosts!$1:$1,0))</f>
        <v>No</v>
      </c>
      <c r="H3151" s="17">
        <v>16</v>
      </c>
      <c r="I3151" s="17" t="str">
        <f>INDEX(Neighborhoods!$A:$C,MATCH(Places!$H3151,Neighborhoods!$A:$A,0),MATCH(Places!I$1,Neighborhoods!$1:$1,0))</f>
        <v>Manhattan</v>
      </c>
      <c r="J3151" s="17" t="str">
        <f>INDEX(Neighborhoods!$A:$C,MATCH(Places!$H3151,Neighborhoods!$A:$A,0),MATCH(Places!J$1,Neighborhoods!$1:$1,0))</f>
        <v>Harlem</v>
      </c>
      <c r="K3151" s="17" t="s">
        <v>1</v>
      </c>
      <c r="L3151" s="17" t="str">
        <f t="shared" si="196"/>
        <v>Yes</v>
      </c>
      <c r="M3151" s="17">
        <v>3</v>
      </c>
      <c r="N3151" s="17" t="str" cm="1">
        <f t="array" ref="N3151">_xlfn.IFS(M3151&lt;=2,"Small",M3151&lt;=5,"Medium",M3151&gt;5,"Large")</f>
        <v>Medium</v>
      </c>
      <c r="O3151" s="65">
        <v>50</v>
      </c>
      <c r="P3151" s="87">
        <f t="shared" si="197"/>
        <v>0.03</v>
      </c>
      <c r="Q3151" s="68">
        <v>4.7300000000000004</v>
      </c>
      <c r="R3151" s="68" t="str" cm="1">
        <f t="array" ref="R3151">_xlfn.SWITCH(ROUND(Q3151,0),5,"Excellent",4,"Good",3,"Ok","Bad")</f>
        <v>Excellent</v>
      </c>
      <c r="S3151" s="17">
        <v>45</v>
      </c>
      <c r="T3151" s="17" t="str">
        <f t="shared" si="198"/>
        <v>No</v>
      </c>
      <c r="U3151" s="82">
        <v>43166</v>
      </c>
      <c r="V3151" s="82">
        <v>43892</v>
      </c>
      <c r="W3151" s="17">
        <v>84</v>
      </c>
      <c r="X3151" s="17" t="str">
        <f t="shared" si="199"/>
        <v>Active</v>
      </c>
      <c r="Y3151" s="17" t="s">
        <v>15616</v>
      </c>
      <c r="Z3151" s="17"/>
    </row>
    <row r="3152" spans="1:26" x14ac:dyDescent="0.25">
      <c r="A3152">
        <v>3151</v>
      </c>
      <c r="B3152" s="17" t="s">
        <v>2282</v>
      </c>
      <c r="C3152" s="17">
        <v>381</v>
      </c>
      <c r="D3152" s="17" t="str">
        <f>INDEX(Hosts!$A:$O,MATCH(Places!$C3152,Hosts!$A:$A,0),MATCH(Places!D$1,Hosts!$1:$1,0))</f>
        <v>Within an hour</v>
      </c>
      <c r="E3152" s="87">
        <f>INDEX(Hosts!$A:$O,MATCH(Places!$C3152,Hosts!$A:$A,0),MATCH(Places!E$1,Hosts!$1:$1,0))</f>
        <v>1</v>
      </c>
      <c r="F3152" s="87">
        <f>INDEX(Hosts!$A:$O,MATCH(Places!$C3152,Hosts!$A:$A,0),MATCH(Places!F$1,Hosts!$1:$1,0))</f>
        <v>1</v>
      </c>
      <c r="G3152" s="17" t="str">
        <f>INDEX(Hosts!$A:$O,MATCH(Places!$C3152,Hosts!$A:$A,0),MATCH(Places!G$1,Hosts!$1:$1,0))</f>
        <v>Yes</v>
      </c>
      <c r="H3152" s="17">
        <v>25</v>
      </c>
      <c r="I3152" s="17" t="str">
        <f>INDEX(Neighborhoods!$A:$C,MATCH(Places!$H3152,Neighborhoods!$A:$A,0),MATCH(Places!I$1,Neighborhoods!$1:$1,0))</f>
        <v>Queens</v>
      </c>
      <c r="J3152" s="17" t="str">
        <f>INDEX(Neighborhoods!$A:$C,MATCH(Places!$H3152,Neighborhoods!$A:$A,0),MATCH(Places!J$1,Neighborhoods!$1:$1,0))</f>
        <v>Ridgewood</v>
      </c>
      <c r="K3152" s="17" t="s">
        <v>11822</v>
      </c>
      <c r="L3152" s="17" t="str">
        <f t="shared" si="196"/>
        <v>No</v>
      </c>
      <c r="M3152" s="17">
        <v>4</v>
      </c>
      <c r="N3152" s="17" t="str" cm="1">
        <f t="array" ref="N3152">_xlfn.IFS(M3152&lt;=2,"Small",M3152&lt;=5,"Medium",M3152&gt;5,"Large")</f>
        <v>Medium</v>
      </c>
      <c r="O3152" s="65">
        <v>152</v>
      </c>
      <c r="P3152" s="87">
        <f t="shared" si="197"/>
        <v>0.03</v>
      </c>
      <c r="Q3152" s="68">
        <v>4.9000000000000004</v>
      </c>
      <c r="R3152" s="68" t="str" cm="1">
        <f t="array" ref="R3152">_xlfn.SWITCH(ROUND(Q3152,0),5,"Excellent",4,"Good",3,"Ok","Bad")</f>
        <v>Excellent</v>
      </c>
      <c r="S3152" s="17">
        <v>98</v>
      </c>
      <c r="T3152" s="17" t="str">
        <f t="shared" si="198"/>
        <v>No</v>
      </c>
      <c r="U3152" s="82">
        <v>43080</v>
      </c>
      <c r="V3152" s="82">
        <v>44052</v>
      </c>
      <c r="W3152" s="17">
        <v>321</v>
      </c>
      <c r="X3152" s="17" t="str">
        <f t="shared" si="199"/>
        <v>Active</v>
      </c>
      <c r="Y3152" s="17" t="s">
        <v>15615</v>
      </c>
      <c r="Z3152" s="17"/>
    </row>
    <row r="3153" spans="1:26" x14ac:dyDescent="0.25">
      <c r="A3153">
        <v>3152</v>
      </c>
      <c r="B3153" s="17" t="s">
        <v>14695</v>
      </c>
      <c r="C3153" s="17">
        <v>3364</v>
      </c>
      <c r="D3153" s="17" t="str">
        <f>INDEX(Hosts!$A:$O,MATCH(Places!$C3153,Hosts!$A:$A,0),MATCH(Places!D$1,Hosts!$1:$1,0))</f>
        <v>Within an hour</v>
      </c>
      <c r="E3153" s="87">
        <f>INDEX(Hosts!$A:$O,MATCH(Places!$C3153,Hosts!$A:$A,0),MATCH(Places!E$1,Hosts!$1:$1,0))</f>
        <v>1</v>
      </c>
      <c r="F3153" s="87">
        <f>INDEX(Hosts!$A:$O,MATCH(Places!$C3153,Hosts!$A:$A,0),MATCH(Places!F$1,Hosts!$1:$1,0))</f>
        <v>1</v>
      </c>
      <c r="G3153" s="17" t="str">
        <f>INDEX(Hosts!$A:$O,MATCH(Places!$C3153,Hosts!$A:$A,0),MATCH(Places!G$1,Hosts!$1:$1,0))</f>
        <v>No</v>
      </c>
      <c r="H3153" s="17">
        <v>22</v>
      </c>
      <c r="I3153" s="17" t="str">
        <f>INDEX(Neighborhoods!$A:$C,MATCH(Places!$H3153,Neighborhoods!$A:$A,0),MATCH(Places!I$1,Neighborhoods!$1:$1,0))</f>
        <v>Queens</v>
      </c>
      <c r="J3153" s="17" t="str">
        <f>INDEX(Neighborhoods!$A:$C,MATCH(Places!$H3153,Neighborhoods!$A:$A,0),MATCH(Places!J$1,Neighborhoods!$1:$1,0))</f>
        <v>Flushing</v>
      </c>
      <c r="K3153" s="17" t="s">
        <v>1</v>
      </c>
      <c r="L3153" s="17" t="str">
        <f t="shared" si="196"/>
        <v>Yes</v>
      </c>
      <c r="M3153" s="17">
        <v>2</v>
      </c>
      <c r="N3153" s="17" t="str" cm="1">
        <f t="array" ref="N3153">_xlfn.IFS(M3153&lt;=2,"Small",M3153&lt;=5,"Medium",M3153&gt;5,"Large")</f>
        <v>Small</v>
      </c>
      <c r="O3153" s="65">
        <v>150</v>
      </c>
      <c r="P3153" s="87">
        <f t="shared" si="197"/>
        <v>0.03</v>
      </c>
      <c r="Q3153" s="68">
        <v>4.58</v>
      </c>
      <c r="R3153" s="68" t="str" cm="1">
        <f t="array" ref="R3153">_xlfn.SWITCH(ROUND(Q3153,0),5,"Excellent",4,"Good",3,"Ok","Bad")</f>
        <v>Excellent</v>
      </c>
      <c r="S3153" s="17">
        <v>24</v>
      </c>
      <c r="T3153" s="17" t="str">
        <f t="shared" si="198"/>
        <v>No</v>
      </c>
      <c r="U3153" s="82">
        <v>43170</v>
      </c>
      <c r="V3153" s="82">
        <v>44021</v>
      </c>
      <c r="W3153" s="17">
        <v>180</v>
      </c>
      <c r="X3153" s="17" t="str">
        <f t="shared" si="199"/>
        <v>Active</v>
      </c>
      <c r="Y3153" s="17" t="s">
        <v>15616</v>
      </c>
      <c r="Z3153" s="17"/>
    </row>
    <row r="3154" spans="1:26" x14ac:dyDescent="0.25">
      <c r="A3154">
        <v>3153</v>
      </c>
      <c r="B3154" s="17" t="s">
        <v>2283</v>
      </c>
      <c r="C3154" s="17">
        <v>547</v>
      </c>
      <c r="D3154" s="17" t="str">
        <f>INDEX(Hosts!$A:$O,MATCH(Places!$C3154,Hosts!$A:$A,0),MATCH(Places!D$1,Hosts!$1:$1,0))</f>
        <v>Within a day</v>
      </c>
      <c r="E3154" s="87">
        <f>INDEX(Hosts!$A:$O,MATCH(Places!$C3154,Hosts!$A:$A,0),MATCH(Places!E$1,Hosts!$1:$1,0))</f>
        <v>1</v>
      </c>
      <c r="F3154" s="87">
        <f>INDEX(Hosts!$A:$O,MATCH(Places!$C3154,Hosts!$A:$A,0),MATCH(Places!F$1,Hosts!$1:$1,0))</f>
        <v>0.91</v>
      </c>
      <c r="G3154" s="17" t="str">
        <f>INDEX(Hosts!$A:$O,MATCH(Places!$C3154,Hosts!$A:$A,0),MATCH(Places!G$1,Hosts!$1:$1,0))</f>
        <v>Yes</v>
      </c>
      <c r="H3154" s="17">
        <v>24</v>
      </c>
      <c r="I3154" s="17" t="str">
        <f>INDEX(Neighborhoods!$A:$C,MATCH(Places!$H3154,Neighborhoods!$A:$A,0),MATCH(Places!I$1,Neighborhoods!$1:$1,0))</f>
        <v>Queens</v>
      </c>
      <c r="J3154" s="17" t="str">
        <f>INDEX(Neighborhoods!$A:$C,MATCH(Places!$H3154,Neighborhoods!$A:$A,0),MATCH(Places!J$1,Neighborhoods!$1:$1,0))</f>
        <v>Long Island City</v>
      </c>
      <c r="K3154" s="17" t="s">
        <v>11822</v>
      </c>
      <c r="L3154" s="17" t="str">
        <f t="shared" si="196"/>
        <v>No</v>
      </c>
      <c r="M3154" s="17">
        <v>3</v>
      </c>
      <c r="N3154" s="17" t="str" cm="1">
        <f t="array" ref="N3154">_xlfn.IFS(M3154&lt;=2,"Small",M3154&lt;=5,"Medium",M3154&gt;5,"Large")</f>
        <v>Medium</v>
      </c>
      <c r="O3154" s="65">
        <v>127.86</v>
      </c>
      <c r="P3154" s="87">
        <f t="shared" si="197"/>
        <v>0.03</v>
      </c>
      <c r="Q3154" s="68">
        <v>4.97</v>
      </c>
      <c r="R3154" s="68" t="str" cm="1">
        <f t="array" ref="R3154">_xlfn.SWITCH(ROUND(Q3154,0),5,"Excellent",4,"Good",3,"Ok","Bad")</f>
        <v>Excellent</v>
      </c>
      <c r="S3154" s="17">
        <v>76</v>
      </c>
      <c r="T3154" s="17" t="str">
        <f t="shared" si="198"/>
        <v>No</v>
      </c>
      <c r="U3154" s="82">
        <v>43096</v>
      </c>
      <c r="V3154" s="82">
        <v>43891</v>
      </c>
      <c r="W3154" s="17">
        <v>174</v>
      </c>
      <c r="X3154" s="17" t="str">
        <f t="shared" si="199"/>
        <v>Active</v>
      </c>
      <c r="Y3154" s="17" t="s">
        <v>15615</v>
      </c>
      <c r="Z3154" s="17"/>
    </row>
    <row r="3155" spans="1:26" x14ac:dyDescent="0.25">
      <c r="A3155">
        <v>3154</v>
      </c>
      <c r="B3155" s="17" t="s">
        <v>2284</v>
      </c>
      <c r="C3155" s="17">
        <v>3260</v>
      </c>
      <c r="D3155" s="17" t="str">
        <f>INDEX(Hosts!$A:$O,MATCH(Places!$C3155,Hosts!$A:$A,0),MATCH(Places!D$1,Hosts!$1:$1,0))</f>
        <v>Within an hour</v>
      </c>
      <c r="E3155" s="87">
        <f>INDEX(Hosts!$A:$O,MATCH(Places!$C3155,Hosts!$A:$A,0),MATCH(Places!E$1,Hosts!$1:$1,0))</f>
        <v>1</v>
      </c>
      <c r="F3155" s="87">
        <f>INDEX(Hosts!$A:$O,MATCH(Places!$C3155,Hosts!$A:$A,0),MATCH(Places!F$1,Hosts!$1:$1,0))</f>
        <v>1</v>
      </c>
      <c r="G3155" s="17" t="str">
        <f>INDEX(Hosts!$A:$O,MATCH(Places!$C3155,Hosts!$A:$A,0),MATCH(Places!G$1,Hosts!$1:$1,0))</f>
        <v>Yes</v>
      </c>
      <c r="H3155" s="17">
        <v>7</v>
      </c>
      <c r="I3155" s="17" t="str">
        <f>INDEX(Neighborhoods!$A:$C,MATCH(Places!$H3155,Neighborhoods!$A:$A,0),MATCH(Places!I$1,Neighborhoods!$1:$1,0))</f>
        <v>Brooklyn</v>
      </c>
      <c r="J3155" s="17" t="str">
        <f>INDEX(Neighborhoods!$A:$C,MATCH(Places!$H3155,Neighborhoods!$A:$A,0),MATCH(Places!J$1,Neighborhoods!$1:$1,0))</f>
        <v>Bedford-Stuyvesant</v>
      </c>
      <c r="K3155" s="17" t="s">
        <v>11822</v>
      </c>
      <c r="L3155" s="17" t="str">
        <f t="shared" si="196"/>
        <v>No</v>
      </c>
      <c r="M3155" s="17">
        <v>5</v>
      </c>
      <c r="N3155" s="17" t="str" cm="1">
        <f t="array" ref="N3155">_xlfn.IFS(M3155&lt;=2,"Small",M3155&lt;=5,"Medium",M3155&gt;5,"Large")</f>
        <v>Medium</v>
      </c>
      <c r="O3155" s="65">
        <v>95</v>
      </c>
      <c r="P3155" s="87">
        <f t="shared" si="197"/>
        <v>0.03</v>
      </c>
      <c r="Q3155" s="68">
        <v>4.9000000000000004</v>
      </c>
      <c r="R3155" s="68" t="str" cm="1">
        <f t="array" ref="R3155">_xlfn.SWITCH(ROUND(Q3155,0),5,"Excellent",4,"Good",3,"Ok","Bad")</f>
        <v>Excellent</v>
      </c>
      <c r="S3155" s="17">
        <v>103</v>
      </c>
      <c r="T3155" s="17" t="str">
        <f t="shared" si="198"/>
        <v>Yes</v>
      </c>
      <c r="U3155" s="82">
        <v>43059</v>
      </c>
      <c r="V3155" s="82">
        <v>44057</v>
      </c>
      <c r="W3155" s="17">
        <v>338</v>
      </c>
      <c r="X3155" s="17" t="str">
        <f t="shared" si="199"/>
        <v>Active</v>
      </c>
      <c r="Y3155" s="17" t="s">
        <v>15616</v>
      </c>
      <c r="Z3155" s="17"/>
    </row>
    <row r="3156" spans="1:26" x14ac:dyDescent="0.25">
      <c r="A3156">
        <v>3155</v>
      </c>
      <c r="B3156" s="17" t="s">
        <v>2285</v>
      </c>
      <c r="C3156" s="17">
        <v>991</v>
      </c>
      <c r="D3156" s="17" t="str">
        <f>INDEX(Hosts!$A:$O,MATCH(Places!$C3156,Hosts!$A:$A,0),MATCH(Places!D$1,Hosts!$1:$1,0))</f>
        <v>Within an hour</v>
      </c>
      <c r="E3156" s="87">
        <f>INDEX(Hosts!$A:$O,MATCH(Places!$C3156,Hosts!$A:$A,0),MATCH(Places!E$1,Hosts!$1:$1,0))</f>
        <v>1</v>
      </c>
      <c r="F3156" s="87">
        <f>INDEX(Hosts!$A:$O,MATCH(Places!$C3156,Hosts!$A:$A,0),MATCH(Places!F$1,Hosts!$1:$1,0))</f>
        <v>0.99</v>
      </c>
      <c r="G3156" s="17" t="str">
        <f>INDEX(Hosts!$A:$O,MATCH(Places!$C3156,Hosts!$A:$A,0),MATCH(Places!G$1,Hosts!$1:$1,0))</f>
        <v>Yes</v>
      </c>
      <c r="H3156" s="17">
        <v>12</v>
      </c>
      <c r="I3156" s="17" t="str">
        <f>INDEX(Neighborhoods!$A:$C,MATCH(Places!$H3156,Neighborhoods!$A:$A,0),MATCH(Places!I$1,Neighborhoods!$1:$1,0))</f>
        <v>Brooklyn</v>
      </c>
      <c r="J3156" s="17" t="str">
        <f>INDEX(Neighborhoods!$A:$C,MATCH(Places!$H3156,Neighborhoods!$A:$A,0),MATCH(Places!J$1,Neighborhoods!$1:$1,0))</f>
        <v>Williamsburg</v>
      </c>
      <c r="K3156" s="17" t="s">
        <v>11822</v>
      </c>
      <c r="L3156" s="17" t="str">
        <f t="shared" si="196"/>
        <v>No</v>
      </c>
      <c r="M3156" s="17">
        <v>2</v>
      </c>
      <c r="N3156" s="17" t="str" cm="1">
        <f t="array" ref="N3156">_xlfn.IFS(M3156&lt;=2,"Small",M3156&lt;=5,"Medium",M3156&gt;5,"Large")</f>
        <v>Small</v>
      </c>
      <c r="O3156" s="65">
        <v>250</v>
      </c>
      <c r="P3156" s="87">
        <f t="shared" si="197"/>
        <v>0.04</v>
      </c>
      <c r="Q3156" s="68">
        <v>5</v>
      </c>
      <c r="R3156" s="68" t="str" cm="1">
        <f t="array" ref="R3156">_xlfn.SWITCH(ROUND(Q3156,0),5,"Excellent",4,"Good",3,"Ok","Bad")</f>
        <v>Excellent</v>
      </c>
      <c r="S3156" s="17">
        <v>3</v>
      </c>
      <c r="T3156" s="17" t="str">
        <f t="shared" si="198"/>
        <v>No</v>
      </c>
      <c r="U3156" s="82">
        <v>43069</v>
      </c>
      <c r="V3156" s="82">
        <v>43253</v>
      </c>
      <c r="W3156" s="17">
        <v>0</v>
      </c>
      <c r="X3156" s="17" t="str">
        <f t="shared" si="199"/>
        <v>Inactive</v>
      </c>
      <c r="Y3156" s="17" t="s">
        <v>15616</v>
      </c>
      <c r="Z3156" s="17"/>
    </row>
    <row r="3157" spans="1:26" x14ac:dyDescent="0.25">
      <c r="A3157">
        <v>3156</v>
      </c>
      <c r="B3157" s="17" t="s">
        <v>2286</v>
      </c>
      <c r="C3157" s="17">
        <v>2485</v>
      </c>
      <c r="D3157" s="17" t="str">
        <f>INDEX(Hosts!$A:$O,MATCH(Places!$C3157,Hosts!$A:$A,0),MATCH(Places!D$1,Hosts!$1:$1,0))</f>
        <v>Within a few hours</v>
      </c>
      <c r="E3157" s="87">
        <f>INDEX(Hosts!$A:$O,MATCH(Places!$C3157,Hosts!$A:$A,0),MATCH(Places!E$1,Hosts!$1:$1,0))</f>
        <v>1</v>
      </c>
      <c r="F3157" s="87">
        <f>INDEX(Hosts!$A:$O,MATCH(Places!$C3157,Hosts!$A:$A,0),MATCH(Places!F$1,Hosts!$1:$1,0))</f>
        <v>0.96</v>
      </c>
      <c r="G3157" s="17" t="str">
        <f>INDEX(Hosts!$A:$O,MATCH(Places!$C3157,Hosts!$A:$A,0),MATCH(Places!G$1,Hosts!$1:$1,0))</f>
        <v>No</v>
      </c>
      <c r="H3157" s="17">
        <v>16</v>
      </c>
      <c r="I3157" s="17" t="str">
        <f>INDEX(Neighborhoods!$A:$C,MATCH(Places!$H3157,Neighborhoods!$A:$A,0),MATCH(Places!I$1,Neighborhoods!$1:$1,0))</f>
        <v>Manhattan</v>
      </c>
      <c r="J3157" s="17" t="str">
        <f>INDEX(Neighborhoods!$A:$C,MATCH(Places!$H3157,Neighborhoods!$A:$A,0),MATCH(Places!J$1,Neighborhoods!$1:$1,0))</f>
        <v>Harlem</v>
      </c>
      <c r="K3157" s="17" t="s">
        <v>1</v>
      </c>
      <c r="L3157" s="17" t="str">
        <f t="shared" si="196"/>
        <v>Yes</v>
      </c>
      <c r="M3157" s="17">
        <v>3</v>
      </c>
      <c r="N3157" s="17" t="str" cm="1">
        <f t="array" ref="N3157">_xlfn.IFS(M3157&lt;=2,"Small",M3157&lt;=5,"Medium",M3157&gt;5,"Large")</f>
        <v>Medium</v>
      </c>
      <c r="O3157" s="65">
        <v>199</v>
      </c>
      <c r="P3157" s="87">
        <f t="shared" si="197"/>
        <v>0.03</v>
      </c>
      <c r="Q3157" s="68">
        <v>4.82</v>
      </c>
      <c r="R3157" s="68" t="str" cm="1">
        <f t="array" ref="R3157">_xlfn.SWITCH(ROUND(Q3157,0),5,"Excellent",4,"Good",3,"Ok","Bad")</f>
        <v>Excellent</v>
      </c>
      <c r="S3157" s="17">
        <v>67</v>
      </c>
      <c r="T3157" s="17" t="str">
        <f t="shared" si="198"/>
        <v>No</v>
      </c>
      <c r="U3157" s="82">
        <v>43076</v>
      </c>
      <c r="V3157" s="82">
        <v>43630</v>
      </c>
      <c r="W3157" s="17">
        <v>0</v>
      </c>
      <c r="X3157" s="17" t="str">
        <f t="shared" si="199"/>
        <v>Inactive</v>
      </c>
      <c r="Y3157" s="17" t="s">
        <v>15615</v>
      </c>
      <c r="Z3157" s="17"/>
    </row>
    <row r="3158" spans="1:26" x14ac:dyDescent="0.25">
      <c r="A3158">
        <v>3157</v>
      </c>
      <c r="B3158" s="17" t="s">
        <v>2287</v>
      </c>
      <c r="C3158" s="17">
        <v>2926</v>
      </c>
      <c r="D3158" s="17" t="str">
        <f>INDEX(Hosts!$A:$O,MATCH(Places!$C3158,Hosts!$A:$A,0),MATCH(Places!D$1,Hosts!$1:$1,0))</f>
        <v>Within an hour</v>
      </c>
      <c r="E3158" s="87">
        <f>INDEX(Hosts!$A:$O,MATCH(Places!$C3158,Hosts!$A:$A,0),MATCH(Places!E$1,Hosts!$1:$1,0))</f>
        <v>1</v>
      </c>
      <c r="F3158" s="87">
        <f>INDEX(Hosts!$A:$O,MATCH(Places!$C3158,Hosts!$A:$A,0),MATCH(Places!F$1,Hosts!$1:$1,0))</f>
        <v>1</v>
      </c>
      <c r="G3158" s="17" t="str">
        <f>INDEX(Hosts!$A:$O,MATCH(Places!$C3158,Hosts!$A:$A,0),MATCH(Places!G$1,Hosts!$1:$1,0))</f>
        <v>Yes</v>
      </c>
      <c r="H3158" s="17">
        <v>9</v>
      </c>
      <c r="I3158" s="17" t="str">
        <f>INDEX(Neighborhoods!$A:$C,MATCH(Places!$H3158,Neighborhoods!$A:$A,0),MATCH(Places!I$1,Neighborhoods!$1:$1,0))</f>
        <v>Brooklyn</v>
      </c>
      <c r="J3158" s="17" t="str">
        <f>INDEX(Neighborhoods!$A:$C,MATCH(Places!$H3158,Neighborhoods!$A:$A,0),MATCH(Places!J$1,Neighborhoods!$1:$1,0))</f>
        <v>Crown Heights</v>
      </c>
      <c r="K3158" s="17" t="s">
        <v>1</v>
      </c>
      <c r="L3158" s="17" t="str">
        <f t="shared" si="196"/>
        <v>Yes</v>
      </c>
      <c r="M3158" s="17">
        <v>2</v>
      </c>
      <c r="N3158" s="17" t="str" cm="1">
        <f t="array" ref="N3158">_xlfn.IFS(M3158&lt;=2,"Small",M3158&lt;=5,"Medium",M3158&gt;5,"Large")</f>
        <v>Small</v>
      </c>
      <c r="O3158" s="65">
        <v>50</v>
      </c>
      <c r="P3158" s="87">
        <f t="shared" si="197"/>
        <v>0.03</v>
      </c>
      <c r="Q3158" s="68">
        <v>4.91</v>
      </c>
      <c r="R3158" s="68" t="str" cm="1">
        <f t="array" ref="R3158">_xlfn.SWITCH(ROUND(Q3158,0),5,"Excellent",4,"Good",3,"Ok","Bad")</f>
        <v>Excellent</v>
      </c>
      <c r="S3158" s="17">
        <v>58</v>
      </c>
      <c r="T3158" s="17" t="str">
        <f t="shared" si="198"/>
        <v>No</v>
      </c>
      <c r="U3158" s="82">
        <v>43072</v>
      </c>
      <c r="V3158" s="82">
        <v>43827</v>
      </c>
      <c r="W3158" s="17">
        <v>0</v>
      </c>
      <c r="X3158" s="17" t="str">
        <f t="shared" si="199"/>
        <v>Inactive</v>
      </c>
      <c r="Y3158" s="17" t="s">
        <v>15616</v>
      </c>
      <c r="Z3158" s="17"/>
    </row>
    <row r="3159" spans="1:26" x14ac:dyDescent="0.25">
      <c r="A3159">
        <v>3158</v>
      </c>
      <c r="B3159" s="17" t="s">
        <v>14539</v>
      </c>
      <c r="C3159" s="17">
        <v>609</v>
      </c>
      <c r="D3159" s="17" t="str">
        <f>INDEX(Hosts!$A:$O,MATCH(Places!$C3159,Hosts!$A:$A,0),MATCH(Places!D$1,Hosts!$1:$1,0))</f>
        <v>A few days or more</v>
      </c>
      <c r="E3159" s="87">
        <f>INDEX(Hosts!$A:$O,MATCH(Places!$C3159,Hosts!$A:$A,0),MATCH(Places!E$1,Hosts!$1:$1,0))</f>
        <v>0</v>
      </c>
      <c r="F3159" s="87">
        <f>INDEX(Hosts!$A:$O,MATCH(Places!$C3159,Hosts!$A:$A,0),MATCH(Places!F$1,Hosts!$1:$1,0))</f>
        <v>0.75</v>
      </c>
      <c r="G3159" s="17" t="str">
        <f>INDEX(Hosts!$A:$O,MATCH(Places!$C3159,Hosts!$A:$A,0),MATCH(Places!G$1,Hosts!$1:$1,0))</f>
        <v>No</v>
      </c>
      <c r="H3159" s="17">
        <v>12</v>
      </c>
      <c r="I3159" s="17" t="str">
        <f>INDEX(Neighborhoods!$A:$C,MATCH(Places!$H3159,Neighborhoods!$A:$A,0),MATCH(Places!I$1,Neighborhoods!$1:$1,0))</f>
        <v>Brooklyn</v>
      </c>
      <c r="J3159" s="17" t="str">
        <f>INDEX(Neighborhoods!$A:$C,MATCH(Places!$H3159,Neighborhoods!$A:$A,0),MATCH(Places!J$1,Neighborhoods!$1:$1,0))</f>
        <v>Williamsburg</v>
      </c>
      <c r="K3159" s="17" t="s">
        <v>1</v>
      </c>
      <c r="L3159" s="17" t="str">
        <f t="shared" si="196"/>
        <v>Yes</v>
      </c>
      <c r="M3159" s="17">
        <v>2</v>
      </c>
      <c r="N3159" s="17" t="str" cm="1">
        <f t="array" ref="N3159">_xlfn.IFS(M3159&lt;=2,"Small",M3159&lt;=5,"Medium",M3159&gt;5,"Large")</f>
        <v>Small</v>
      </c>
      <c r="O3159" s="65">
        <v>100</v>
      </c>
      <c r="P3159" s="87">
        <f t="shared" si="197"/>
        <v>0.03</v>
      </c>
      <c r="Q3159" s="68">
        <v>4.91</v>
      </c>
      <c r="R3159" s="68" t="str" cm="1">
        <f t="array" ref="R3159">_xlfn.SWITCH(ROUND(Q3159,0),5,"Excellent",4,"Good",3,"Ok","Bad")</f>
        <v>Excellent</v>
      </c>
      <c r="S3159" s="17">
        <v>11</v>
      </c>
      <c r="T3159" s="17" t="str">
        <f t="shared" si="198"/>
        <v>No</v>
      </c>
      <c r="U3159" s="82">
        <v>43053</v>
      </c>
      <c r="V3159" s="82">
        <v>43466</v>
      </c>
      <c r="W3159" s="17">
        <v>269</v>
      </c>
      <c r="X3159" s="17" t="str">
        <f t="shared" si="199"/>
        <v>Active</v>
      </c>
      <c r="Y3159" s="17" t="s">
        <v>15615</v>
      </c>
      <c r="Z3159" s="17"/>
    </row>
    <row r="3160" spans="1:26" x14ac:dyDescent="0.25">
      <c r="A3160">
        <v>3159</v>
      </c>
      <c r="B3160" s="17" t="s">
        <v>2288</v>
      </c>
      <c r="C3160" s="17">
        <v>3377</v>
      </c>
      <c r="D3160" s="17" t="str">
        <f>INDEX(Hosts!$A:$O,MATCH(Places!$C3160,Hosts!$A:$A,0),MATCH(Places!D$1,Hosts!$1:$1,0))</f>
        <v>Within an hour</v>
      </c>
      <c r="E3160" s="87">
        <f>INDEX(Hosts!$A:$O,MATCH(Places!$C3160,Hosts!$A:$A,0),MATCH(Places!E$1,Hosts!$1:$1,0))</f>
        <v>1</v>
      </c>
      <c r="F3160" s="87">
        <f>INDEX(Hosts!$A:$O,MATCH(Places!$C3160,Hosts!$A:$A,0),MATCH(Places!F$1,Hosts!$1:$1,0))</f>
        <v>0.99</v>
      </c>
      <c r="G3160" s="17" t="str">
        <f>INDEX(Hosts!$A:$O,MATCH(Places!$C3160,Hosts!$A:$A,0),MATCH(Places!G$1,Hosts!$1:$1,0))</f>
        <v>No</v>
      </c>
      <c r="H3160" s="17">
        <v>21</v>
      </c>
      <c r="I3160" s="17" t="str">
        <f>INDEX(Neighborhoods!$A:$C,MATCH(Places!$H3160,Neighborhoods!$A:$A,0),MATCH(Places!I$1,Neighborhoods!$1:$1,0))</f>
        <v>Queens</v>
      </c>
      <c r="J3160" s="17" t="str">
        <f>INDEX(Neighborhoods!$A:$C,MATCH(Places!$H3160,Neighborhoods!$A:$A,0),MATCH(Places!J$1,Neighborhoods!$1:$1,0))</f>
        <v>Astoria</v>
      </c>
      <c r="K3160" s="17" t="s">
        <v>1</v>
      </c>
      <c r="L3160" s="17" t="str">
        <f t="shared" si="196"/>
        <v>Yes</v>
      </c>
      <c r="M3160" s="17">
        <v>2</v>
      </c>
      <c r="N3160" s="17" t="str" cm="1">
        <f t="array" ref="N3160">_xlfn.IFS(M3160&lt;=2,"Small",M3160&lt;=5,"Medium",M3160&gt;5,"Large")</f>
        <v>Small</v>
      </c>
      <c r="O3160" s="65">
        <v>56.71</v>
      </c>
      <c r="P3160" s="87">
        <f t="shared" si="197"/>
        <v>0.03</v>
      </c>
      <c r="Q3160" s="68">
        <v>4.74</v>
      </c>
      <c r="R3160" s="68" t="str" cm="1">
        <f t="array" ref="R3160">_xlfn.SWITCH(ROUND(Q3160,0),5,"Excellent",4,"Good",3,"Ok","Bad")</f>
        <v>Excellent</v>
      </c>
      <c r="S3160" s="17">
        <v>182</v>
      </c>
      <c r="T3160" s="17" t="str">
        <f t="shared" si="198"/>
        <v>No</v>
      </c>
      <c r="U3160" s="82">
        <v>43040</v>
      </c>
      <c r="V3160" s="82">
        <v>44044</v>
      </c>
      <c r="W3160" s="17">
        <v>360</v>
      </c>
      <c r="X3160" s="17" t="str">
        <f t="shared" si="199"/>
        <v>Active</v>
      </c>
      <c r="Y3160" s="17" t="s">
        <v>15616</v>
      </c>
      <c r="Z3160" s="17"/>
    </row>
    <row r="3161" spans="1:26" x14ac:dyDescent="0.25">
      <c r="A3161">
        <v>3160</v>
      </c>
      <c r="B3161" s="17" t="s">
        <v>14929</v>
      </c>
      <c r="C3161" s="17">
        <v>3249</v>
      </c>
      <c r="D3161" s="17" t="str">
        <f>INDEX(Hosts!$A:$O,MATCH(Places!$C3161,Hosts!$A:$A,0),MATCH(Places!D$1,Hosts!$1:$1,0))</f>
        <v>Within an hour</v>
      </c>
      <c r="E3161" s="87">
        <f>INDEX(Hosts!$A:$O,MATCH(Places!$C3161,Hosts!$A:$A,0),MATCH(Places!E$1,Hosts!$1:$1,0))</f>
        <v>1</v>
      </c>
      <c r="F3161" s="87">
        <f>INDEX(Hosts!$A:$O,MATCH(Places!$C3161,Hosts!$A:$A,0),MATCH(Places!F$1,Hosts!$1:$1,0))</f>
        <v>0.99</v>
      </c>
      <c r="G3161" s="17" t="str">
        <f>INDEX(Hosts!$A:$O,MATCH(Places!$C3161,Hosts!$A:$A,0),MATCH(Places!G$1,Hosts!$1:$1,0))</f>
        <v>Yes</v>
      </c>
      <c r="H3161" s="17">
        <v>8</v>
      </c>
      <c r="I3161" s="17" t="str">
        <f>INDEX(Neighborhoods!$A:$C,MATCH(Places!$H3161,Neighborhoods!$A:$A,0),MATCH(Places!I$1,Neighborhoods!$1:$1,0))</f>
        <v>Brooklyn</v>
      </c>
      <c r="J3161" s="17" t="str">
        <f>INDEX(Neighborhoods!$A:$C,MATCH(Places!$H3161,Neighborhoods!$A:$A,0),MATCH(Places!J$1,Neighborhoods!$1:$1,0))</f>
        <v>Bushwick</v>
      </c>
      <c r="K3161" s="17" t="s">
        <v>1</v>
      </c>
      <c r="L3161" s="17" t="str">
        <f t="shared" si="196"/>
        <v>Yes</v>
      </c>
      <c r="M3161" s="17">
        <v>3</v>
      </c>
      <c r="N3161" s="17" t="str" cm="1">
        <f t="array" ref="N3161">_xlfn.IFS(M3161&lt;=2,"Small",M3161&lt;=5,"Medium",M3161&gt;5,"Large")</f>
        <v>Medium</v>
      </c>
      <c r="O3161" s="65">
        <v>52</v>
      </c>
      <c r="P3161" s="87">
        <f t="shared" si="197"/>
        <v>0.03</v>
      </c>
      <c r="Q3161" s="68">
        <v>4.6500000000000004</v>
      </c>
      <c r="R3161" s="68" t="str" cm="1">
        <f t="array" ref="R3161">_xlfn.SWITCH(ROUND(Q3161,0),5,"Excellent",4,"Good",3,"Ok","Bad")</f>
        <v>Excellent</v>
      </c>
      <c r="S3161" s="17">
        <v>26</v>
      </c>
      <c r="T3161" s="17" t="str">
        <f t="shared" si="198"/>
        <v>No</v>
      </c>
      <c r="U3161" s="82">
        <v>43052</v>
      </c>
      <c r="V3161" s="82">
        <v>43835</v>
      </c>
      <c r="W3161" s="17">
        <v>84</v>
      </c>
      <c r="X3161" s="17" t="str">
        <f t="shared" si="199"/>
        <v>Active</v>
      </c>
      <c r="Y3161" s="17" t="s">
        <v>15615</v>
      </c>
      <c r="Z3161" s="17"/>
    </row>
    <row r="3162" spans="1:26" x14ac:dyDescent="0.25">
      <c r="A3162">
        <v>3161</v>
      </c>
      <c r="B3162" s="17" t="s">
        <v>2289</v>
      </c>
      <c r="C3162" s="17">
        <v>3395</v>
      </c>
      <c r="D3162" s="17" t="str">
        <f>INDEX(Hosts!$A:$O,MATCH(Places!$C3162,Hosts!$A:$A,0),MATCH(Places!D$1,Hosts!$1:$1,0))</f>
        <v>Within an hour</v>
      </c>
      <c r="E3162" s="87">
        <f>INDEX(Hosts!$A:$O,MATCH(Places!$C3162,Hosts!$A:$A,0),MATCH(Places!E$1,Hosts!$1:$1,0))</f>
        <v>1</v>
      </c>
      <c r="F3162" s="87">
        <f>INDEX(Hosts!$A:$O,MATCH(Places!$C3162,Hosts!$A:$A,0),MATCH(Places!F$1,Hosts!$1:$1,0))</f>
        <v>1</v>
      </c>
      <c r="G3162" s="17" t="str">
        <f>INDEX(Hosts!$A:$O,MATCH(Places!$C3162,Hosts!$A:$A,0),MATCH(Places!G$1,Hosts!$1:$1,0))</f>
        <v>Yes</v>
      </c>
      <c r="H3162" s="17">
        <v>17</v>
      </c>
      <c r="I3162" s="17" t="str">
        <f>INDEX(Neighborhoods!$A:$C,MATCH(Places!$H3162,Neighborhoods!$A:$A,0),MATCH(Places!I$1,Neighborhoods!$1:$1,0))</f>
        <v>Manhattan</v>
      </c>
      <c r="J3162" s="17" t="str">
        <f>INDEX(Neighborhoods!$A:$C,MATCH(Places!$H3162,Neighborhoods!$A:$A,0),MATCH(Places!J$1,Neighborhoods!$1:$1,0))</f>
        <v>Hell's Kitchen</v>
      </c>
      <c r="K3162" s="17" t="s">
        <v>16</v>
      </c>
      <c r="L3162" s="17" t="str">
        <f t="shared" si="196"/>
        <v>Yes</v>
      </c>
      <c r="M3162" s="17">
        <v>1</v>
      </c>
      <c r="N3162" s="17" t="str" cm="1">
        <f t="array" ref="N3162">_xlfn.IFS(M3162&lt;=2,"Small",M3162&lt;=5,"Medium",M3162&gt;5,"Large")</f>
        <v>Small</v>
      </c>
      <c r="O3162" s="65">
        <v>52</v>
      </c>
      <c r="P3162" s="87">
        <f t="shared" si="197"/>
        <v>0.03</v>
      </c>
      <c r="Q3162" s="68">
        <v>5</v>
      </c>
      <c r="R3162" s="68" t="str" cm="1">
        <f t="array" ref="R3162">_xlfn.SWITCH(ROUND(Q3162,0),5,"Excellent",4,"Good",3,"Ok","Bad")</f>
        <v>Excellent</v>
      </c>
      <c r="S3162" s="17">
        <v>9</v>
      </c>
      <c r="T3162" s="17" t="str">
        <f t="shared" si="198"/>
        <v>No</v>
      </c>
      <c r="U3162" s="82">
        <v>43059</v>
      </c>
      <c r="V3162" s="82">
        <v>43313</v>
      </c>
      <c r="W3162" s="17">
        <v>132</v>
      </c>
      <c r="X3162" s="17" t="str">
        <f t="shared" si="199"/>
        <v>Active</v>
      </c>
      <c r="Y3162" s="17" t="s">
        <v>15616</v>
      </c>
      <c r="Z3162" s="17"/>
    </row>
    <row r="3163" spans="1:26" x14ac:dyDescent="0.25">
      <c r="A3163">
        <v>3162</v>
      </c>
      <c r="B3163" s="17" t="s">
        <v>15524</v>
      </c>
      <c r="C3163" s="17">
        <v>1620</v>
      </c>
      <c r="D3163" s="17" t="str">
        <f>INDEX(Hosts!$A:$O,MATCH(Places!$C3163,Hosts!$A:$A,0),MATCH(Places!D$1,Hosts!$1:$1,0))</f>
        <v>Within an hour</v>
      </c>
      <c r="E3163" s="87">
        <f>INDEX(Hosts!$A:$O,MATCH(Places!$C3163,Hosts!$A:$A,0),MATCH(Places!E$1,Hosts!$1:$1,0))</f>
        <v>0.67</v>
      </c>
      <c r="F3163" s="87">
        <f>INDEX(Hosts!$A:$O,MATCH(Places!$C3163,Hosts!$A:$A,0),MATCH(Places!F$1,Hosts!$1:$1,0))</f>
        <v>0.71</v>
      </c>
      <c r="G3163" s="17" t="str">
        <f>INDEX(Hosts!$A:$O,MATCH(Places!$C3163,Hosts!$A:$A,0),MATCH(Places!G$1,Hosts!$1:$1,0))</f>
        <v>No</v>
      </c>
      <c r="H3163" s="17">
        <v>18</v>
      </c>
      <c r="I3163" s="17" t="str">
        <f>INDEX(Neighborhoods!$A:$C,MATCH(Places!$H3163,Neighborhoods!$A:$A,0),MATCH(Places!I$1,Neighborhoods!$1:$1,0))</f>
        <v>Manhattan</v>
      </c>
      <c r="J3163" s="17" t="str">
        <f>INDEX(Neighborhoods!$A:$C,MATCH(Places!$H3163,Neighborhoods!$A:$A,0),MATCH(Places!J$1,Neighborhoods!$1:$1,0))</f>
        <v>Midtown</v>
      </c>
      <c r="K3163" s="17" t="s">
        <v>1</v>
      </c>
      <c r="L3163" s="17" t="str">
        <f t="shared" si="196"/>
        <v>Yes</v>
      </c>
      <c r="M3163" s="17">
        <v>1</v>
      </c>
      <c r="N3163" s="17" t="str" cm="1">
        <f t="array" ref="N3163">_xlfn.IFS(M3163&lt;=2,"Small",M3163&lt;=5,"Medium",M3163&gt;5,"Large")</f>
        <v>Small</v>
      </c>
      <c r="O3163" s="65">
        <v>69</v>
      </c>
      <c r="P3163" s="87">
        <f t="shared" si="197"/>
        <v>0.03</v>
      </c>
      <c r="Q3163" s="68">
        <v>4.7300000000000004</v>
      </c>
      <c r="R3163" s="68" t="str" cm="1">
        <f t="array" ref="R3163">_xlfn.SWITCH(ROUND(Q3163,0),5,"Excellent",4,"Good",3,"Ok","Bad")</f>
        <v>Excellent</v>
      </c>
      <c r="S3163" s="17">
        <v>45</v>
      </c>
      <c r="T3163" s="17" t="str">
        <f t="shared" si="198"/>
        <v>No</v>
      </c>
      <c r="U3163" s="82">
        <v>43047</v>
      </c>
      <c r="V3163" s="82">
        <v>44028</v>
      </c>
      <c r="W3163" s="17">
        <v>0</v>
      </c>
      <c r="X3163" s="17" t="str">
        <f t="shared" si="199"/>
        <v>Inactive</v>
      </c>
      <c r="Y3163" s="17" t="s">
        <v>15616</v>
      </c>
      <c r="Z3163" s="17"/>
    </row>
    <row r="3164" spans="1:26" x14ac:dyDescent="0.25">
      <c r="A3164">
        <v>3163</v>
      </c>
      <c r="B3164" s="17" t="s">
        <v>2290</v>
      </c>
      <c r="C3164" s="17">
        <v>3145</v>
      </c>
      <c r="D3164" s="17" t="str">
        <f>INDEX(Hosts!$A:$O,MATCH(Places!$C3164,Hosts!$A:$A,0),MATCH(Places!D$1,Hosts!$1:$1,0))</f>
        <v>Within an hour</v>
      </c>
      <c r="E3164" s="87">
        <f>INDEX(Hosts!$A:$O,MATCH(Places!$C3164,Hosts!$A:$A,0),MATCH(Places!E$1,Hosts!$1:$1,0))</f>
        <v>1</v>
      </c>
      <c r="F3164" s="87">
        <f>INDEX(Hosts!$A:$O,MATCH(Places!$C3164,Hosts!$A:$A,0),MATCH(Places!F$1,Hosts!$1:$1,0))</f>
        <v>1</v>
      </c>
      <c r="G3164" s="17" t="str">
        <f>INDEX(Hosts!$A:$O,MATCH(Places!$C3164,Hosts!$A:$A,0),MATCH(Places!G$1,Hosts!$1:$1,0))</f>
        <v>Yes</v>
      </c>
      <c r="H3164" s="17">
        <v>7</v>
      </c>
      <c r="I3164" s="17" t="str">
        <f>INDEX(Neighborhoods!$A:$C,MATCH(Places!$H3164,Neighborhoods!$A:$A,0),MATCH(Places!I$1,Neighborhoods!$1:$1,0))</f>
        <v>Brooklyn</v>
      </c>
      <c r="J3164" s="17" t="str">
        <f>INDEX(Neighborhoods!$A:$C,MATCH(Places!$H3164,Neighborhoods!$A:$A,0),MATCH(Places!J$1,Neighborhoods!$1:$1,0))</f>
        <v>Bedford-Stuyvesant</v>
      </c>
      <c r="K3164" s="17" t="s">
        <v>11822</v>
      </c>
      <c r="L3164" s="17" t="str">
        <f t="shared" si="196"/>
        <v>No</v>
      </c>
      <c r="M3164" s="17">
        <v>2</v>
      </c>
      <c r="N3164" s="17" t="str" cm="1">
        <f t="array" ref="N3164">_xlfn.IFS(M3164&lt;=2,"Small",M3164&lt;=5,"Medium",M3164&gt;5,"Large")</f>
        <v>Small</v>
      </c>
      <c r="O3164" s="65">
        <v>100</v>
      </c>
      <c r="P3164" s="87">
        <f t="shared" si="197"/>
        <v>0.03</v>
      </c>
      <c r="Q3164" s="68">
        <v>4.82</v>
      </c>
      <c r="R3164" s="68" t="str" cm="1">
        <f t="array" ref="R3164">_xlfn.SWITCH(ROUND(Q3164,0),5,"Excellent",4,"Good",3,"Ok","Bad")</f>
        <v>Excellent</v>
      </c>
      <c r="S3164" s="17">
        <v>28</v>
      </c>
      <c r="T3164" s="17" t="str">
        <f t="shared" si="198"/>
        <v>No</v>
      </c>
      <c r="U3164" s="82">
        <v>43198</v>
      </c>
      <c r="V3164" s="82">
        <v>43807</v>
      </c>
      <c r="W3164" s="17">
        <v>134</v>
      </c>
      <c r="X3164" s="17" t="str">
        <f t="shared" si="199"/>
        <v>Active</v>
      </c>
      <c r="Y3164" s="17" t="s">
        <v>15615</v>
      </c>
      <c r="Z3164" s="17"/>
    </row>
    <row r="3165" spans="1:26" x14ac:dyDescent="0.25">
      <c r="A3165">
        <v>3164</v>
      </c>
      <c r="B3165" s="17" t="s">
        <v>13757</v>
      </c>
      <c r="C3165" s="17">
        <v>875</v>
      </c>
      <c r="D3165" s="17" t="str">
        <f>INDEX(Hosts!$A:$O,MATCH(Places!$C3165,Hosts!$A:$A,0),MATCH(Places!D$1,Hosts!$1:$1,0))</f>
        <v>Within a day</v>
      </c>
      <c r="E3165" s="87">
        <f>INDEX(Hosts!$A:$O,MATCH(Places!$C3165,Hosts!$A:$A,0),MATCH(Places!E$1,Hosts!$1:$1,0))</f>
        <v>1</v>
      </c>
      <c r="F3165" s="87">
        <f>INDEX(Hosts!$A:$O,MATCH(Places!$C3165,Hosts!$A:$A,0),MATCH(Places!F$1,Hosts!$1:$1,0))</f>
        <v>1</v>
      </c>
      <c r="G3165" s="17" t="str">
        <f>INDEX(Hosts!$A:$O,MATCH(Places!$C3165,Hosts!$A:$A,0),MATCH(Places!G$1,Hosts!$1:$1,0))</f>
        <v>No</v>
      </c>
      <c r="H3165" s="17">
        <v>13</v>
      </c>
      <c r="I3165" s="17" t="str">
        <f>INDEX(Neighborhoods!$A:$C,MATCH(Places!$H3165,Neighborhoods!$A:$A,0),MATCH(Places!I$1,Neighborhoods!$1:$1,0))</f>
        <v>Manhattan</v>
      </c>
      <c r="J3165" s="17" t="str">
        <f>INDEX(Neighborhoods!$A:$C,MATCH(Places!$H3165,Neighborhoods!$A:$A,0),MATCH(Places!J$1,Neighborhoods!$1:$1,0))</f>
        <v>Chelsea</v>
      </c>
      <c r="K3165" s="17" t="s">
        <v>11822</v>
      </c>
      <c r="L3165" s="17" t="str">
        <f t="shared" si="196"/>
        <v>No</v>
      </c>
      <c r="M3165" s="17">
        <v>2</v>
      </c>
      <c r="N3165" s="17" t="str" cm="1">
        <f t="array" ref="N3165">_xlfn.IFS(M3165&lt;=2,"Small",M3165&lt;=5,"Medium",M3165&gt;5,"Large")</f>
        <v>Small</v>
      </c>
      <c r="O3165" s="65">
        <v>215</v>
      </c>
      <c r="P3165" s="87">
        <f t="shared" si="197"/>
        <v>0.04</v>
      </c>
      <c r="Q3165" s="68">
        <v>4.4800000000000004</v>
      </c>
      <c r="R3165" s="68" t="str" cm="1">
        <f t="array" ref="R3165">_xlfn.SWITCH(ROUND(Q3165,0),5,"Excellent",4,"Good",3,"Ok","Bad")</f>
        <v>Good</v>
      </c>
      <c r="S3165" s="17">
        <v>23</v>
      </c>
      <c r="T3165" s="17" t="str">
        <f t="shared" si="198"/>
        <v>No</v>
      </c>
      <c r="U3165" s="82">
        <v>43072</v>
      </c>
      <c r="V3165" s="82">
        <v>43832</v>
      </c>
      <c r="W3165" s="17">
        <v>62</v>
      </c>
      <c r="X3165" s="17" t="str">
        <f t="shared" si="199"/>
        <v>Active</v>
      </c>
      <c r="Y3165" s="17" t="s">
        <v>15616</v>
      </c>
      <c r="Z3165" s="17"/>
    </row>
    <row r="3166" spans="1:26" x14ac:dyDescent="0.25">
      <c r="A3166">
        <v>3165</v>
      </c>
      <c r="B3166" s="17" t="s">
        <v>13195</v>
      </c>
      <c r="C3166" s="17">
        <v>582</v>
      </c>
      <c r="D3166" s="17" t="str">
        <f>INDEX(Hosts!$A:$O,MATCH(Places!$C3166,Hosts!$A:$A,0),MATCH(Places!D$1,Hosts!$1:$1,0))</f>
        <v>Within a day</v>
      </c>
      <c r="E3166" s="87">
        <f>INDEX(Hosts!$A:$O,MATCH(Places!$C3166,Hosts!$A:$A,0),MATCH(Places!E$1,Hosts!$1:$1,0))</f>
        <v>0.6</v>
      </c>
      <c r="F3166" s="87">
        <f>INDEX(Hosts!$A:$O,MATCH(Places!$C3166,Hosts!$A:$A,0),MATCH(Places!F$1,Hosts!$1:$1,0))</f>
        <v>0.65</v>
      </c>
      <c r="G3166" s="17" t="str">
        <f>INDEX(Hosts!$A:$O,MATCH(Places!$C3166,Hosts!$A:$A,0),MATCH(Places!G$1,Hosts!$1:$1,0))</f>
        <v>No</v>
      </c>
      <c r="H3166" s="17">
        <v>8</v>
      </c>
      <c r="I3166" s="17" t="str">
        <f>INDEX(Neighborhoods!$A:$C,MATCH(Places!$H3166,Neighborhoods!$A:$A,0),MATCH(Places!I$1,Neighborhoods!$1:$1,0))</f>
        <v>Brooklyn</v>
      </c>
      <c r="J3166" s="17" t="str">
        <f>INDEX(Neighborhoods!$A:$C,MATCH(Places!$H3166,Neighborhoods!$A:$A,0),MATCH(Places!J$1,Neighborhoods!$1:$1,0))</f>
        <v>Bushwick</v>
      </c>
      <c r="K3166" s="17" t="s">
        <v>1</v>
      </c>
      <c r="L3166" s="17" t="str">
        <f t="shared" si="196"/>
        <v>Yes</v>
      </c>
      <c r="M3166" s="17">
        <v>2</v>
      </c>
      <c r="N3166" s="17" t="str" cm="1">
        <f t="array" ref="N3166">_xlfn.IFS(M3166&lt;=2,"Small",M3166&lt;=5,"Medium",M3166&gt;5,"Large")</f>
        <v>Small</v>
      </c>
      <c r="O3166" s="65">
        <v>90</v>
      </c>
      <c r="P3166" s="87">
        <f t="shared" si="197"/>
        <v>0.03</v>
      </c>
      <c r="Q3166" s="68">
        <v>4.9000000000000004</v>
      </c>
      <c r="R3166" s="68" t="str" cm="1">
        <f t="array" ref="R3166">_xlfn.SWITCH(ROUND(Q3166,0),5,"Excellent",4,"Good",3,"Ok","Bad")</f>
        <v>Excellent</v>
      </c>
      <c r="S3166" s="17">
        <v>40</v>
      </c>
      <c r="T3166" s="17" t="str">
        <f t="shared" si="198"/>
        <v>No</v>
      </c>
      <c r="U3166" s="82">
        <v>43072</v>
      </c>
      <c r="V3166" s="82">
        <v>44002</v>
      </c>
      <c r="W3166" s="17">
        <v>88</v>
      </c>
      <c r="X3166" s="17" t="str">
        <f t="shared" si="199"/>
        <v>Active</v>
      </c>
      <c r="Y3166" s="17" t="s">
        <v>15615</v>
      </c>
      <c r="Z3166" s="17"/>
    </row>
    <row r="3167" spans="1:26" x14ac:dyDescent="0.25">
      <c r="A3167">
        <v>3166</v>
      </c>
      <c r="B3167" s="17" t="s">
        <v>2291</v>
      </c>
      <c r="C3167" s="17">
        <v>3401</v>
      </c>
      <c r="D3167" s="17" t="str">
        <f>INDEX(Hosts!$A:$O,MATCH(Places!$C3167,Hosts!$A:$A,0),MATCH(Places!D$1,Hosts!$1:$1,0))</f>
        <v>Within an hour</v>
      </c>
      <c r="E3167" s="87">
        <f>INDEX(Hosts!$A:$O,MATCH(Places!$C3167,Hosts!$A:$A,0),MATCH(Places!E$1,Hosts!$1:$1,0))</f>
        <v>1</v>
      </c>
      <c r="F3167" s="87">
        <f>INDEX(Hosts!$A:$O,MATCH(Places!$C3167,Hosts!$A:$A,0),MATCH(Places!F$1,Hosts!$1:$1,0))</f>
        <v>0.89</v>
      </c>
      <c r="G3167" s="17" t="str">
        <f>INDEX(Hosts!$A:$O,MATCH(Places!$C3167,Hosts!$A:$A,0),MATCH(Places!G$1,Hosts!$1:$1,0))</f>
        <v>No</v>
      </c>
      <c r="H3167" s="17">
        <v>23</v>
      </c>
      <c r="I3167" s="17" t="str">
        <f>INDEX(Neighborhoods!$A:$C,MATCH(Places!$H3167,Neighborhoods!$A:$A,0),MATCH(Places!I$1,Neighborhoods!$1:$1,0))</f>
        <v>Queens</v>
      </c>
      <c r="J3167" s="17" t="str">
        <f>INDEX(Neighborhoods!$A:$C,MATCH(Places!$H3167,Neighborhoods!$A:$A,0),MATCH(Places!J$1,Neighborhoods!$1:$1,0))</f>
        <v>Jamaica</v>
      </c>
      <c r="K3167" s="17" t="s">
        <v>11822</v>
      </c>
      <c r="L3167" s="17" t="str">
        <f t="shared" si="196"/>
        <v>No</v>
      </c>
      <c r="M3167" s="17">
        <v>11</v>
      </c>
      <c r="N3167" s="17" t="str" cm="1">
        <f t="array" ref="N3167">_xlfn.IFS(M3167&lt;=2,"Small",M3167&lt;=5,"Medium",M3167&gt;5,"Large")</f>
        <v>Large</v>
      </c>
      <c r="O3167" s="65">
        <v>214</v>
      </c>
      <c r="P3167" s="87">
        <f t="shared" si="197"/>
        <v>0.04</v>
      </c>
      <c r="Q3167" s="68">
        <v>4.59</v>
      </c>
      <c r="R3167" s="68" t="str" cm="1">
        <f t="array" ref="R3167">_xlfn.SWITCH(ROUND(Q3167,0),5,"Excellent",4,"Good",3,"Ok","Bad")</f>
        <v>Excellent</v>
      </c>
      <c r="S3167" s="17">
        <v>181</v>
      </c>
      <c r="T3167" s="17" t="str">
        <f t="shared" si="198"/>
        <v>No</v>
      </c>
      <c r="U3167" s="82">
        <v>43072</v>
      </c>
      <c r="V3167" s="82">
        <v>43891</v>
      </c>
      <c r="W3167" s="17">
        <v>176</v>
      </c>
      <c r="X3167" s="17" t="str">
        <f t="shared" si="199"/>
        <v>Active</v>
      </c>
      <c r="Y3167" s="17" t="s">
        <v>15615</v>
      </c>
      <c r="Z3167" s="17"/>
    </row>
    <row r="3168" spans="1:26" x14ac:dyDescent="0.25">
      <c r="A3168">
        <v>3167</v>
      </c>
      <c r="B3168" s="17" t="s">
        <v>2292</v>
      </c>
      <c r="C3168" s="17">
        <v>3192</v>
      </c>
      <c r="D3168" s="17" t="str">
        <f>INDEX(Hosts!$A:$O,MATCH(Places!$C3168,Hosts!$A:$A,0),MATCH(Places!D$1,Hosts!$1:$1,0))</f>
        <v>Within a few hours</v>
      </c>
      <c r="E3168" s="87">
        <f>INDEX(Hosts!$A:$O,MATCH(Places!$C3168,Hosts!$A:$A,0),MATCH(Places!E$1,Hosts!$1:$1,0))</f>
        <v>1</v>
      </c>
      <c r="F3168" s="87">
        <f>INDEX(Hosts!$A:$O,MATCH(Places!$C3168,Hosts!$A:$A,0),MATCH(Places!F$1,Hosts!$1:$1,0))</f>
        <v>0.72</v>
      </c>
      <c r="G3168" s="17" t="str">
        <f>INDEX(Hosts!$A:$O,MATCH(Places!$C3168,Hosts!$A:$A,0),MATCH(Places!G$1,Hosts!$1:$1,0))</f>
        <v>No</v>
      </c>
      <c r="H3168" s="17">
        <v>20</v>
      </c>
      <c r="I3168" s="17" t="str">
        <f>INDEX(Neighborhoods!$A:$C,MATCH(Places!$H3168,Neighborhoods!$A:$A,0),MATCH(Places!I$1,Neighborhoods!$1:$1,0))</f>
        <v>Manhattan</v>
      </c>
      <c r="J3168" s="17" t="str">
        <f>INDEX(Neighborhoods!$A:$C,MATCH(Places!$H3168,Neighborhoods!$A:$A,0),MATCH(Places!J$1,Neighborhoods!$1:$1,0))</f>
        <v>Upper West Side</v>
      </c>
      <c r="K3168" s="17" t="s">
        <v>16</v>
      </c>
      <c r="L3168" s="17" t="str">
        <f t="shared" si="196"/>
        <v>Yes</v>
      </c>
      <c r="M3168" s="17">
        <v>3</v>
      </c>
      <c r="N3168" s="17" t="str" cm="1">
        <f t="array" ref="N3168">_xlfn.IFS(M3168&lt;=2,"Small",M3168&lt;=5,"Medium",M3168&gt;5,"Large")</f>
        <v>Medium</v>
      </c>
      <c r="O3168" s="65">
        <v>19</v>
      </c>
      <c r="P3168" s="87">
        <f t="shared" si="197"/>
        <v>0.03</v>
      </c>
      <c r="Q3168" s="68">
        <v>4.47</v>
      </c>
      <c r="R3168" s="68" t="str" cm="1">
        <f t="array" ref="R3168">_xlfn.SWITCH(ROUND(Q3168,0),5,"Excellent",4,"Good",3,"Ok","Bad")</f>
        <v>Good</v>
      </c>
      <c r="S3168" s="17">
        <v>87</v>
      </c>
      <c r="T3168" s="17" t="str">
        <f t="shared" si="198"/>
        <v>No</v>
      </c>
      <c r="U3168" s="82">
        <v>43055</v>
      </c>
      <c r="V3168" s="82">
        <v>43850</v>
      </c>
      <c r="W3168" s="17">
        <v>44</v>
      </c>
      <c r="X3168" s="17" t="str">
        <f t="shared" si="199"/>
        <v>Active</v>
      </c>
      <c r="Y3168" s="17" t="s">
        <v>15615</v>
      </c>
      <c r="Z3168" s="17"/>
    </row>
    <row r="3169" spans="1:26" x14ac:dyDescent="0.25">
      <c r="A3169">
        <v>3168</v>
      </c>
      <c r="B3169" s="17" t="s">
        <v>2293</v>
      </c>
      <c r="C3169" s="17">
        <v>3192</v>
      </c>
      <c r="D3169" s="17" t="str">
        <f>INDEX(Hosts!$A:$O,MATCH(Places!$C3169,Hosts!$A:$A,0),MATCH(Places!D$1,Hosts!$1:$1,0))</f>
        <v>Within a few hours</v>
      </c>
      <c r="E3169" s="87">
        <f>INDEX(Hosts!$A:$O,MATCH(Places!$C3169,Hosts!$A:$A,0),MATCH(Places!E$1,Hosts!$1:$1,0))</f>
        <v>1</v>
      </c>
      <c r="F3169" s="87">
        <f>INDEX(Hosts!$A:$O,MATCH(Places!$C3169,Hosts!$A:$A,0),MATCH(Places!F$1,Hosts!$1:$1,0))</f>
        <v>0.72</v>
      </c>
      <c r="G3169" s="17" t="str">
        <f>INDEX(Hosts!$A:$O,MATCH(Places!$C3169,Hosts!$A:$A,0),MATCH(Places!G$1,Hosts!$1:$1,0))</f>
        <v>No</v>
      </c>
      <c r="H3169" s="17">
        <v>20</v>
      </c>
      <c r="I3169" s="17" t="str">
        <f>INDEX(Neighborhoods!$A:$C,MATCH(Places!$H3169,Neighborhoods!$A:$A,0),MATCH(Places!I$1,Neighborhoods!$1:$1,0))</f>
        <v>Manhattan</v>
      </c>
      <c r="J3169" s="17" t="str">
        <f>INDEX(Neighborhoods!$A:$C,MATCH(Places!$H3169,Neighborhoods!$A:$A,0),MATCH(Places!J$1,Neighborhoods!$1:$1,0))</f>
        <v>Upper West Side</v>
      </c>
      <c r="K3169" s="17" t="s">
        <v>16</v>
      </c>
      <c r="L3169" s="17" t="str">
        <f t="shared" si="196"/>
        <v>Yes</v>
      </c>
      <c r="M3169" s="17">
        <v>3</v>
      </c>
      <c r="N3169" s="17" t="str" cm="1">
        <f t="array" ref="N3169">_xlfn.IFS(M3169&lt;=2,"Small",M3169&lt;=5,"Medium",M3169&gt;5,"Large")</f>
        <v>Medium</v>
      </c>
      <c r="O3169" s="65">
        <v>20</v>
      </c>
      <c r="P3169" s="87">
        <f t="shared" si="197"/>
        <v>0.03</v>
      </c>
      <c r="Q3169" s="68">
        <v>4.6399999999999997</v>
      </c>
      <c r="R3169" s="68" t="str" cm="1">
        <f t="array" ref="R3169">_xlfn.SWITCH(ROUND(Q3169,0),5,"Excellent",4,"Good",3,"Ok","Bad")</f>
        <v>Excellent</v>
      </c>
      <c r="S3169" s="17">
        <v>98</v>
      </c>
      <c r="T3169" s="17" t="str">
        <f t="shared" si="198"/>
        <v>No</v>
      </c>
      <c r="U3169" s="82">
        <v>43047</v>
      </c>
      <c r="V3169" s="82">
        <v>43909</v>
      </c>
      <c r="W3169" s="17">
        <v>75</v>
      </c>
      <c r="X3169" s="17" t="str">
        <f t="shared" si="199"/>
        <v>Active</v>
      </c>
      <c r="Y3169" s="17" t="s">
        <v>15615</v>
      </c>
      <c r="Z3169" s="17"/>
    </row>
    <row r="3170" spans="1:26" x14ac:dyDescent="0.25">
      <c r="A3170">
        <v>3169</v>
      </c>
      <c r="B3170" s="17" t="s">
        <v>2294</v>
      </c>
      <c r="C3170" s="17">
        <v>2655</v>
      </c>
      <c r="D3170" s="17" t="str">
        <f>INDEX(Hosts!$A:$O,MATCH(Places!$C3170,Hosts!$A:$A,0),MATCH(Places!D$1,Hosts!$1:$1,0))</f>
        <v>A few days or more</v>
      </c>
      <c r="E3170" s="87">
        <f>INDEX(Hosts!$A:$O,MATCH(Places!$C3170,Hosts!$A:$A,0),MATCH(Places!E$1,Hosts!$1:$1,0))</f>
        <v>0</v>
      </c>
      <c r="F3170" s="87">
        <f>INDEX(Hosts!$A:$O,MATCH(Places!$C3170,Hosts!$A:$A,0),MATCH(Places!F$1,Hosts!$1:$1,0))</f>
        <v>0.67</v>
      </c>
      <c r="G3170" s="17" t="str">
        <f>INDEX(Hosts!$A:$O,MATCH(Places!$C3170,Hosts!$A:$A,0),MATCH(Places!G$1,Hosts!$1:$1,0))</f>
        <v>No</v>
      </c>
      <c r="H3170" s="17">
        <v>21</v>
      </c>
      <c r="I3170" s="17" t="str">
        <f>INDEX(Neighborhoods!$A:$C,MATCH(Places!$H3170,Neighborhoods!$A:$A,0),MATCH(Places!I$1,Neighborhoods!$1:$1,0))</f>
        <v>Queens</v>
      </c>
      <c r="J3170" s="17" t="str">
        <f>INDEX(Neighborhoods!$A:$C,MATCH(Places!$H3170,Neighborhoods!$A:$A,0),MATCH(Places!J$1,Neighborhoods!$1:$1,0))</f>
        <v>Astoria</v>
      </c>
      <c r="K3170" s="17" t="s">
        <v>11822</v>
      </c>
      <c r="L3170" s="17" t="str">
        <f t="shared" si="196"/>
        <v>No</v>
      </c>
      <c r="M3170" s="17">
        <v>2</v>
      </c>
      <c r="N3170" s="17" t="str" cm="1">
        <f t="array" ref="N3170">_xlfn.IFS(M3170&lt;=2,"Small",M3170&lt;=5,"Medium",M3170&gt;5,"Large")</f>
        <v>Small</v>
      </c>
      <c r="O3170" s="65">
        <v>85</v>
      </c>
      <c r="P3170" s="87">
        <f t="shared" si="197"/>
        <v>0.03</v>
      </c>
      <c r="Q3170" s="68">
        <v>5</v>
      </c>
      <c r="R3170" s="68" t="str" cm="1">
        <f t="array" ref="R3170">_xlfn.SWITCH(ROUND(Q3170,0),5,"Excellent",4,"Good",3,"Ok","Bad")</f>
        <v>Excellent</v>
      </c>
      <c r="S3170" s="17">
        <v>3</v>
      </c>
      <c r="T3170" s="17" t="str">
        <f t="shared" si="198"/>
        <v>No</v>
      </c>
      <c r="U3170" s="82">
        <v>43098</v>
      </c>
      <c r="V3170" s="82">
        <v>43396</v>
      </c>
      <c r="W3170" s="17">
        <v>0</v>
      </c>
      <c r="X3170" s="17" t="str">
        <f t="shared" si="199"/>
        <v>Inactive</v>
      </c>
      <c r="Y3170" s="17" t="s">
        <v>15615</v>
      </c>
      <c r="Z3170" s="17"/>
    </row>
    <row r="3171" spans="1:26" x14ac:dyDescent="0.25">
      <c r="A3171">
        <v>3170</v>
      </c>
      <c r="B3171" s="17" t="s">
        <v>14529</v>
      </c>
      <c r="C3171" s="17">
        <v>3403</v>
      </c>
      <c r="D3171" s="17" t="str">
        <f>INDEX(Hosts!$A:$O,MATCH(Places!$C3171,Hosts!$A:$A,0),MATCH(Places!D$1,Hosts!$1:$1,0))</f>
        <v>A few days or more</v>
      </c>
      <c r="E3171" s="87">
        <f>INDEX(Hosts!$A:$O,MATCH(Places!$C3171,Hosts!$A:$A,0),MATCH(Places!E$1,Hosts!$1:$1,0))</f>
        <v>0.33</v>
      </c>
      <c r="F3171" s="87">
        <f>INDEX(Hosts!$A:$O,MATCH(Places!$C3171,Hosts!$A:$A,0),MATCH(Places!F$1,Hosts!$1:$1,0))</f>
        <v>0.91</v>
      </c>
      <c r="G3171" s="17" t="str">
        <f>INDEX(Hosts!$A:$O,MATCH(Places!$C3171,Hosts!$A:$A,0),MATCH(Places!G$1,Hosts!$1:$1,0))</f>
        <v>No</v>
      </c>
      <c r="H3171" s="17">
        <v>7</v>
      </c>
      <c r="I3171" s="17" t="str">
        <f>INDEX(Neighborhoods!$A:$C,MATCH(Places!$H3171,Neighborhoods!$A:$A,0),MATCH(Places!I$1,Neighborhoods!$1:$1,0))</f>
        <v>Brooklyn</v>
      </c>
      <c r="J3171" s="17" t="str">
        <f>INDEX(Neighborhoods!$A:$C,MATCH(Places!$H3171,Neighborhoods!$A:$A,0),MATCH(Places!J$1,Neighborhoods!$1:$1,0))</f>
        <v>Bedford-Stuyvesant</v>
      </c>
      <c r="K3171" s="17" t="s">
        <v>1</v>
      </c>
      <c r="L3171" s="17" t="str">
        <f t="shared" si="196"/>
        <v>Yes</v>
      </c>
      <c r="M3171" s="17">
        <v>2</v>
      </c>
      <c r="N3171" s="17" t="str" cm="1">
        <f t="array" ref="N3171">_xlfn.IFS(M3171&lt;=2,"Small",M3171&lt;=5,"Medium",M3171&gt;5,"Large")</f>
        <v>Small</v>
      </c>
      <c r="O3171" s="65">
        <v>70</v>
      </c>
      <c r="P3171" s="87">
        <f t="shared" si="197"/>
        <v>0.03</v>
      </c>
      <c r="Q3171" s="68">
        <v>4.9000000000000004</v>
      </c>
      <c r="R3171" s="68" t="str" cm="1">
        <f t="array" ref="R3171">_xlfn.SWITCH(ROUND(Q3171,0),5,"Excellent",4,"Good",3,"Ok","Bad")</f>
        <v>Excellent</v>
      </c>
      <c r="S3171" s="17">
        <v>40</v>
      </c>
      <c r="T3171" s="17" t="str">
        <f t="shared" si="198"/>
        <v>No</v>
      </c>
      <c r="U3171" s="82">
        <v>43101</v>
      </c>
      <c r="V3171" s="82">
        <v>43833</v>
      </c>
      <c r="W3171" s="17">
        <v>178</v>
      </c>
      <c r="X3171" s="17" t="str">
        <f t="shared" si="199"/>
        <v>Active</v>
      </c>
      <c r="Y3171" s="17" t="s">
        <v>15615</v>
      </c>
      <c r="Z3171" s="17"/>
    </row>
    <row r="3172" spans="1:26" x14ac:dyDescent="0.25">
      <c r="A3172">
        <v>3171</v>
      </c>
      <c r="B3172" s="17" t="s">
        <v>15439</v>
      </c>
      <c r="C3172" s="17">
        <v>2365</v>
      </c>
      <c r="D3172" s="17" t="str">
        <f>INDEX(Hosts!$A:$O,MATCH(Places!$C3172,Hosts!$A:$A,0),MATCH(Places!D$1,Hosts!$1:$1,0))</f>
        <v>Within an hour</v>
      </c>
      <c r="E3172" s="87">
        <f>INDEX(Hosts!$A:$O,MATCH(Places!$C3172,Hosts!$A:$A,0),MATCH(Places!E$1,Hosts!$1:$1,0))</f>
        <v>1</v>
      </c>
      <c r="F3172" s="87">
        <f>INDEX(Hosts!$A:$O,MATCH(Places!$C3172,Hosts!$A:$A,0),MATCH(Places!F$1,Hosts!$1:$1,0))</f>
        <v>1</v>
      </c>
      <c r="G3172" s="17" t="str">
        <f>INDEX(Hosts!$A:$O,MATCH(Places!$C3172,Hosts!$A:$A,0),MATCH(Places!G$1,Hosts!$1:$1,0))</f>
        <v>Yes</v>
      </c>
      <c r="H3172" s="17">
        <v>17</v>
      </c>
      <c r="I3172" s="17" t="str">
        <f>INDEX(Neighborhoods!$A:$C,MATCH(Places!$H3172,Neighborhoods!$A:$A,0),MATCH(Places!I$1,Neighborhoods!$1:$1,0))</f>
        <v>Manhattan</v>
      </c>
      <c r="J3172" s="17" t="str">
        <f>INDEX(Neighborhoods!$A:$C,MATCH(Places!$H3172,Neighborhoods!$A:$A,0),MATCH(Places!J$1,Neighborhoods!$1:$1,0))</f>
        <v>Hell's Kitchen</v>
      </c>
      <c r="K3172" s="17" t="s">
        <v>11822</v>
      </c>
      <c r="L3172" s="17" t="str">
        <f t="shared" si="196"/>
        <v>No</v>
      </c>
      <c r="M3172" s="17">
        <v>2</v>
      </c>
      <c r="N3172" s="17" t="str" cm="1">
        <f t="array" ref="N3172">_xlfn.IFS(M3172&lt;=2,"Small",M3172&lt;=5,"Medium",M3172&gt;5,"Large")</f>
        <v>Small</v>
      </c>
      <c r="O3172" s="65">
        <v>89</v>
      </c>
      <c r="P3172" s="87">
        <f t="shared" si="197"/>
        <v>0.03</v>
      </c>
      <c r="Q3172" s="68">
        <v>4.9800000000000004</v>
      </c>
      <c r="R3172" s="68" t="str" cm="1">
        <f t="array" ref="R3172">_xlfn.SWITCH(ROUND(Q3172,0),5,"Excellent",4,"Good",3,"Ok","Bad")</f>
        <v>Excellent</v>
      </c>
      <c r="S3172" s="17">
        <v>189</v>
      </c>
      <c r="T3172" s="17" t="str">
        <f t="shared" si="198"/>
        <v>Yes</v>
      </c>
      <c r="U3172" s="82">
        <v>43058</v>
      </c>
      <c r="V3172" s="82">
        <v>44047</v>
      </c>
      <c r="W3172" s="17">
        <v>0</v>
      </c>
      <c r="X3172" s="17" t="str">
        <f t="shared" si="199"/>
        <v>Inactive</v>
      </c>
      <c r="Y3172" s="17" t="s">
        <v>15616</v>
      </c>
      <c r="Z3172" s="17"/>
    </row>
    <row r="3173" spans="1:26" x14ac:dyDescent="0.25">
      <c r="A3173">
        <v>3172</v>
      </c>
      <c r="B3173" s="17" t="s">
        <v>2296</v>
      </c>
      <c r="C3173" s="17">
        <v>1510</v>
      </c>
      <c r="D3173" s="17" t="str">
        <f>INDEX(Hosts!$A:$O,MATCH(Places!$C3173,Hosts!$A:$A,0),MATCH(Places!D$1,Hosts!$1:$1,0))</f>
        <v>Within an hour</v>
      </c>
      <c r="E3173" s="87">
        <f>INDEX(Hosts!$A:$O,MATCH(Places!$C3173,Hosts!$A:$A,0),MATCH(Places!E$1,Hosts!$1:$1,0))</f>
        <v>1</v>
      </c>
      <c r="F3173" s="87">
        <f>INDEX(Hosts!$A:$O,MATCH(Places!$C3173,Hosts!$A:$A,0),MATCH(Places!F$1,Hosts!$1:$1,0))</f>
        <v>1</v>
      </c>
      <c r="G3173" s="17" t="str">
        <f>INDEX(Hosts!$A:$O,MATCH(Places!$C3173,Hosts!$A:$A,0),MATCH(Places!G$1,Hosts!$1:$1,0))</f>
        <v>No</v>
      </c>
      <c r="H3173" s="17">
        <v>8</v>
      </c>
      <c r="I3173" s="17" t="str">
        <f>INDEX(Neighborhoods!$A:$C,MATCH(Places!$H3173,Neighborhoods!$A:$A,0),MATCH(Places!I$1,Neighborhoods!$1:$1,0))</f>
        <v>Brooklyn</v>
      </c>
      <c r="J3173" s="17" t="str">
        <f>INDEX(Neighborhoods!$A:$C,MATCH(Places!$H3173,Neighborhoods!$A:$A,0),MATCH(Places!J$1,Neighborhoods!$1:$1,0))</f>
        <v>Bushwick</v>
      </c>
      <c r="K3173" s="17" t="s">
        <v>16</v>
      </c>
      <c r="L3173" s="17" t="str">
        <f t="shared" si="196"/>
        <v>Yes</v>
      </c>
      <c r="M3173" s="17">
        <v>3</v>
      </c>
      <c r="N3173" s="17" t="str" cm="1">
        <f t="array" ref="N3173">_xlfn.IFS(M3173&lt;=2,"Small",M3173&lt;=5,"Medium",M3173&gt;5,"Large")</f>
        <v>Medium</v>
      </c>
      <c r="O3173" s="65">
        <v>20</v>
      </c>
      <c r="P3173" s="87">
        <f t="shared" si="197"/>
        <v>0.03</v>
      </c>
      <c r="Q3173" s="68">
        <v>5</v>
      </c>
      <c r="R3173" s="68" t="str" cm="1">
        <f t="array" ref="R3173">_xlfn.SWITCH(ROUND(Q3173,0),5,"Excellent",4,"Good",3,"Ok","Bad")</f>
        <v>Excellent</v>
      </c>
      <c r="S3173" s="17">
        <v>4</v>
      </c>
      <c r="T3173" s="17" t="str">
        <f t="shared" si="198"/>
        <v>No</v>
      </c>
      <c r="U3173" s="82">
        <v>43109</v>
      </c>
      <c r="V3173" s="82">
        <v>43855</v>
      </c>
      <c r="W3173" s="17">
        <v>335</v>
      </c>
      <c r="X3173" s="17" t="str">
        <f t="shared" si="199"/>
        <v>Active</v>
      </c>
      <c r="Y3173" s="17" t="s">
        <v>15615</v>
      </c>
      <c r="Z3173" s="17"/>
    </row>
    <row r="3174" spans="1:26" x14ac:dyDescent="0.25">
      <c r="A3174">
        <v>3173</v>
      </c>
      <c r="B3174" s="17" t="s">
        <v>15141</v>
      </c>
      <c r="C3174" s="17">
        <v>2146</v>
      </c>
      <c r="D3174" s="17" t="str">
        <f>INDEX(Hosts!$A:$O,MATCH(Places!$C3174,Hosts!$A:$A,0),MATCH(Places!D$1,Hosts!$1:$1,0))</f>
        <v>Within a few hours</v>
      </c>
      <c r="E3174" s="87">
        <f>INDEX(Hosts!$A:$O,MATCH(Places!$C3174,Hosts!$A:$A,0),MATCH(Places!E$1,Hosts!$1:$1,0))</f>
        <v>1</v>
      </c>
      <c r="F3174" s="87">
        <f>INDEX(Hosts!$A:$O,MATCH(Places!$C3174,Hosts!$A:$A,0),MATCH(Places!F$1,Hosts!$1:$1,0))</f>
        <v>0.97</v>
      </c>
      <c r="G3174" s="17" t="str">
        <f>INDEX(Hosts!$A:$O,MATCH(Places!$C3174,Hosts!$A:$A,0),MATCH(Places!G$1,Hosts!$1:$1,0))</f>
        <v>Yes</v>
      </c>
      <c r="H3174" s="17">
        <v>12</v>
      </c>
      <c r="I3174" s="17" t="str">
        <f>INDEX(Neighborhoods!$A:$C,MATCH(Places!$H3174,Neighborhoods!$A:$A,0),MATCH(Places!I$1,Neighborhoods!$1:$1,0))</f>
        <v>Brooklyn</v>
      </c>
      <c r="J3174" s="17" t="str">
        <f>INDEX(Neighborhoods!$A:$C,MATCH(Places!$H3174,Neighborhoods!$A:$A,0),MATCH(Places!J$1,Neighborhoods!$1:$1,0))</f>
        <v>Williamsburg</v>
      </c>
      <c r="K3174" s="17" t="s">
        <v>1</v>
      </c>
      <c r="L3174" s="17" t="str">
        <f t="shared" si="196"/>
        <v>Yes</v>
      </c>
      <c r="M3174" s="17">
        <v>2</v>
      </c>
      <c r="N3174" s="17" t="str" cm="1">
        <f t="array" ref="N3174">_xlfn.IFS(M3174&lt;=2,"Small",M3174&lt;=5,"Medium",M3174&gt;5,"Large")</f>
        <v>Small</v>
      </c>
      <c r="O3174" s="65">
        <v>89</v>
      </c>
      <c r="P3174" s="87">
        <f t="shared" si="197"/>
        <v>0.03</v>
      </c>
      <c r="Q3174" s="68">
        <v>5</v>
      </c>
      <c r="R3174" s="68" t="str" cm="1">
        <f t="array" ref="R3174">_xlfn.SWITCH(ROUND(Q3174,0),5,"Excellent",4,"Good",3,"Ok","Bad")</f>
        <v>Excellent</v>
      </c>
      <c r="S3174" s="17">
        <v>40</v>
      </c>
      <c r="T3174" s="17" t="str">
        <f t="shared" si="198"/>
        <v>No</v>
      </c>
      <c r="U3174" s="82">
        <v>43057</v>
      </c>
      <c r="V3174" s="82">
        <v>43829</v>
      </c>
      <c r="W3174" s="17">
        <v>180</v>
      </c>
      <c r="X3174" s="17" t="str">
        <f t="shared" si="199"/>
        <v>Active</v>
      </c>
      <c r="Y3174" s="17" t="s">
        <v>15615</v>
      </c>
      <c r="Z3174" s="17"/>
    </row>
    <row r="3175" spans="1:26" x14ac:dyDescent="0.25">
      <c r="A3175">
        <v>3174</v>
      </c>
      <c r="B3175" s="17" t="s">
        <v>2297</v>
      </c>
      <c r="C3175" s="17">
        <v>1067</v>
      </c>
      <c r="D3175" s="17" t="str">
        <f>INDEX(Hosts!$A:$O,MATCH(Places!$C3175,Hosts!$A:$A,0),MATCH(Places!D$1,Hosts!$1:$1,0))</f>
        <v>Within a day</v>
      </c>
      <c r="E3175" s="87">
        <f>INDEX(Hosts!$A:$O,MATCH(Places!$C3175,Hosts!$A:$A,0),MATCH(Places!E$1,Hosts!$1:$1,0))</f>
        <v>0.9</v>
      </c>
      <c r="F3175" s="87">
        <f>INDEX(Hosts!$A:$O,MATCH(Places!$C3175,Hosts!$A:$A,0),MATCH(Places!F$1,Hosts!$1:$1,0))</f>
        <v>0.56999999999999995</v>
      </c>
      <c r="G3175" s="17" t="str">
        <f>INDEX(Hosts!$A:$O,MATCH(Places!$C3175,Hosts!$A:$A,0),MATCH(Places!G$1,Hosts!$1:$1,0))</f>
        <v>No</v>
      </c>
      <c r="H3175" s="17">
        <v>13</v>
      </c>
      <c r="I3175" s="17" t="str">
        <f>INDEX(Neighborhoods!$A:$C,MATCH(Places!$H3175,Neighborhoods!$A:$A,0),MATCH(Places!I$1,Neighborhoods!$1:$1,0))</f>
        <v>Manhattan</v>
      </c>
      <c r="J3175" s="17" t="str">
        <f>INDEX(Neighborhoods!$A:$C,MATCH(Places!$H3175,Neighborhoods!$A:$A,0),MATCH(Places!J$1,Neighborhoods!$1:$1,0))</f>
        <v>Chelsea</v>
      </c>
      <c r="K3175" s="17" t="s">
        <v>11822</v>
      </c>
      <c r="L3175" s="17" t="str">
        <f t="shared" si="196"/>
        <v>No</v>
      </c>
      <c r="M3175" s="17">
        <v>4</v>
      </c>
      <c r="N3175" s="17" t="str" cm="1">
        <f t="array" ref="N3175">_xlfn.IFS(M3175&lt;=2,"Small",M3175&lt;=5,"Medium",M3175&gt;5,"Large")</f>
        <v>Medium</v>
      </c>
      <c r="O3175" s="65">
        <v>375</v>
      </c>
      <c r="P3175" s="87">
        <f t="shared" si="197"/>
        <v>0.04</v>
      </c>
      <c r="Q3175" s="68">
        <v>5</v>
      </c>
      <c r="R3175" s="68" t="str" cm="1">
        <f t="array" ref="R3175">_xlfn.SWITCH(ROUND(Q3175,0),5,"Excellent",4,"Good",3,"Ok","Bad")</f>
        <v>Excellent</v>
      </c>
      <c r="S3175" s="17">
        <v>8</v>
      </c>
      <c r="T3175" s="17" t="str">
        <f t="shared" si="198"/>
        <v>No</v>
      </c>
      <c r="U3175" s="82">
        <v>43466</v>
      </c>
      <c r="V3175" s="82">
        <v>44053</v>
      </c>
      <c r="W3175" s="17">
        <v>61</v>
      </c>
      <c r="X3175" s="17" t="str">
        <f t="shared" si="199"/>
        <v>Active</v>
      </c>
      <c r="Y3175" s="17" t="s">
        <v>15615</v>
      </c>
      <c r="Z3175" s="17"/>
    </row>
    <row r="3176" spans="1:26" x14ac:dyDescent="0.25">
      <c r="A3176">
        <v>3175</v>
      </c>
      <c r="B3176" s="17" t="s">
        <v>2298</v>
      </c>
      <c r="C3176" s="17">
        <v>2143</v>
      </c>
      <c r="D3176" s="17" t="str">
        <f>INDEX(Hosts!$A:$O,MATCH(Places!$C3176,Hosts!$A:$A,0),MATCH(Places!D$1,Hosts!$1:$1,0))</f>
        <v>Within a day</v>
      </c>
      <c r="E3176" s="87">
        <f>INDEX(Hosts!$A:$O,MATCH(Places!$C3176,Hosts!$A:$A,0),MATCH(Places!E$1,Hosts!$1:$1,0))</f>
        <v>1</v>
      </c>
      <c r="F3176" s="87">
        <f>INDEX(Hosts!$A:$O,MATCH(Places!$C3176,Hosts!$A:$A,0),MATCH(Places!F$1,Hosts!$1:$1,0))</f>
        <v>0.94</v>
      </c>
      <c r="G3176" s="17" t="str">
        <f>INDEX(Hosts!$A:$O,MATCH(Places!$C3176,Hosts!$A:$A,0),MATCH(Places!G$1,Hosts!$1:$1,0))</f>
        <v>No</v>
      </c>
      <c r="H3176" s="17">
        <v>21</v>
      </c>
      <c r="I3176" s="17" t="str">
        <f>INDEX(Neighborhoods!$A:$C,MATCH(Places!$H3176,Neighborhoods!$A:$A,0),MATCH(Places!I$1,Neighborhoods!$1:$1,0))</f>
        <v>Queens</v>
      </c>
      <c r="J3176" s="17" t="str">
        <f>INDEX(Neighborhoods!$A:$C,MATCH(Places!$H3176,Neighborhoods!$A:$A,0),MATCH(Places!J$1,Neighborhoods!$1:$1,0))</f>
        <v>Astoria</v>
      </c>
      <c r="K3176" s="17" t="s">
        <v>1</v>
      </c>
      <c r="L3176" s="17" t="str">
        <f t="shared" si="196"/>
        <v>Yes</v>
      </c>
      <c r="M3176" s="17">
        <v>1</v>
      </c>
      <c r="N3176" s="17" t="str" cm="1">
        <f t="array" ref="N3176">_xlfn.IFS(M3176&lt;=2,"Small",M3176&lt;=5,"Medium",M3176&gt;5,"Large")</f>
        <v>Small</v>
      </c>
      <c r="O3176" s="65">
        <v>43</v>
      </c>
      <c r="P3176" s="87">
        <f t="shared" si="197"/>
        <v>0.03</v>
      </c>
      <c r="Q3176" s="68">
        <v>4.5599999999999996</v>
      </c>
      <c r="R3176" s="68" t="str" cm="1">
        <f t="array" ref="R3176">_xlfn.SWITCH(ROUND(Q3176,0),5,"Excellent",4,"Good",3,"Ok","Bad")</f>
        <v>Excellent</v>
      </c>
      <c r="S3176" s="17">
        <v>55</v>
      </c>
      <c r="T3176" s="17" t="str">
        <f t="shared" si="198"/>
        <v>No</v>
      </c>
      <c r="U3176" s="82">
        <v>43051</v>
      </c>
      <c r="V3176" s="82">
        <v>43861</v>
      </c>
      <c r="W3176" s="17">
        <v>365</v>
      </c>
      <c r="X3176" s="17" t="str">
        <f t="shared" si="199"/>
        <v>Active</v>
      </c>
      <c r="Y3176" s="17" t="s">
        <v>15616</v>
      </c>
      <c r="Z3176" s="17"/>
    </row>
    <row r="3177" spans="1:26" x14ac:dyDescent="0.25">
      <c r="A3177">
        <v>3176</v>
      </c>
      <c r="B3177" s="17" t="s">
        <v>2299</v>
      </c>
      <c r="C3177" s="17">
        <v>2917</v>
      </c>
      <c r="D3177" s="17" t="str">
        <f>INDEX(Hosts!$A:$O,MATCH(Places!$C3177,Hosts!$A:$A,0),MATCH(Places!D$1,Hosts!$1:$1,0))</f>
        <v>Within an hour</v>
      </c>
      <c r="E3177" s="87">
        <f>INDEX(Hosts!$A:$O,MATCH(Places!$C3177,Hosts!$A:$A,0),MATCH(Places!E$1,Hosts!$1:$1,0))</f>
        <v>1</v>
      </c>
      <c r="F3177" s="87">
        <f>INDEX(Hosts!$A:$O,MATCH(Places!$C3177,Hosts!$A:$A,0),MATCH(Places!F$1,Hosts!$1:$1,0))</f>
        <v>1</v>
      </c>
      <c r="G3177" s="17" t="str">
        <f>INDEX(Hosts!$A:$O,MATCH(Places!$C3177,Hosts!$A:$A,0),MATCH(Places!G$1,Hosts!$1:$1,0))</f>
        <v>Yes</v>
      </c>
      <c r="H3177" s="17">
        <v>16</v>
      </c>
      <c r="I3177" s="17" t="str">
        <f>INDEX(Neighborhoods!$A:$C,MATCH(Places!$H3177,Neighborhoods!$A:$A,0),MATCH(Places!I$1,Neighborhoods!$1:$1,0))</f>
        <v>Manhattan</v>
      </c>
      <c r="J3177" s="17" t="str">
        <f>INDEX(Neighborhoods!$A:$C,MATCH(Places!$H3177,Neighborhoods!$A:$A,0),MATCH(Places!J$1,Neighborhoods!$1:$1,0))</f>
        <v>Harlem</v>
      </c>
      <c r="K3177" s="17" t="s">
        <v>11822</v>
      </c>
      <c r="L3177" s="17" t="str">
        <f t="shared" si="196"/>
        <v>No</v>
      </c>
      <c r="M3177" s="17">
        <v>2</v>
      </c>
      <c r="N3177" s="17" t="str" cm="1">
        <f t="array" ref="N3177">_xlfn.IFS(M3177&lt;=2,"Small",M3177&lt;=5,"Medium",M3177&gt;5,"Large")</f>
        <v>Small</v>
      </c>
      <c r="O3177" s="65">
        <v>111</v>
      </c>
      <c r="P3177" s="87">
        <f t="shared" si="197"/>
        <v>0.03</v>
      </c>
      <c r="Q3177" s="68">
        <v>4.82</v>
      </c>
      <c r="R3177" s="68" t="str" cm="1">
        <f t="array" ref="R3177">_xlfn.SWITCH(ROUND(Q3177,0),5,"Excellent",4,"Good",3,"Ok","Bad")</f>
        <v>Excellent</v>
      </c>
      <c r="S3177" s="17">
        <v>34</v>
      </c>
      <c r="T3177" s="17" t="str">
        <f t="shared" si="198"/>
        <v>No</v>
      </c>
      <c r="U3177" s="82">
        <v>43072</v>
      </c>
      <c r="V3177" s="82">
        <v>44024</v>
      </c>
      <c r="W3177" s="17">
        <v>73</v>
      </c>
      <c r="X3177" s="17" t="str">
        <f t="shared" si="199"/>
        <v>Active</v>
      </c>
      <c r="Y3177" s="17" t="s">
        <v>15615</v>
      </c>
      <c r="Z3177" s="17"/>
    </row>
    <row r="3178" spans="1:26" x14ac:dyDescent="0.25">
      <c r="A3178">
        <v>3177</v>
      </c>
      <c r="B3178" s="17" t="s">
        <v>2300</v>
      </c>
      <c r="C3178" s="17">
        <v>781</v>
      </c>
      <c r="D3178" s="17" t="str">
        <f>INDEX(Hosts!$A:$O,MATCH(Places!$C3178,Hosts!$A:$A,0),MATCH(Places!D$1,Hosts!$1:$1,0))</f>
        <v>Within a day</v>
      </c>
      <c r="E3178" s="87">
        <f>INDEX(Hosts!$A:$O,MATCH(Places!$C3178,Hosts!$A:$A,0),MATCH(Places!E$1,Hosts!$1:$1,0))</f>
        <v>1</v>
      </c>
      <c r="F3178" s="87">
        <f>INDEX(Hosts!$A:$O,MATCH(Places!$C3178,Hosts!$A:$A,0),MATCH(Places!F$1,Hosts!$1:$1,0))</f>
        <v>0.5</v>
      </c>
      <c r="G3178" s="17" t="str">
        <f>INDEX(Hosts!$A:$O,MATCH(Places!$C3178,Hosts!$A:$A,0),MATCH(Places!G$1,Hosts!$1:$1,0))</f>
        <v>No</v>
      </c>
      <c r="H3178" s="17">
        <v>12</v>
      </c>
      <c r="I3178" s="17" t="str">
        <f>INDEX(Neighborhoods!$A:$C,MATCH(Places!$H3178,Neighborhoods!$A:$A,0),MATCH(Places!I$1,Neighborhoods!$1:$1,0))</f>
        <v>Brooklyn</v>
      </c>
      <c r="J3178" s="17" t="str">
        <f>INDEX(Neighborhoods!$A:$C,MATCH(Places!$H3178,Neighborhoods!$A:$A,0),MATCH(Places!J$1,Neighborhoods!$1:$1,0))</f>
        <v>Williamsburg</v>
      </c>
      <c r="K3178" s="17" t="s">
        <v>1</v>
      </c>
      <c r="L3178" s="17" t="str">
        <f t="shared" si="196"/>
        <v>Yes</v>
      </c>
      <c r="M3178" s="17">
        <v>2</v>
      </c>
      <c r="N3178" s="17" t="str" cm="1">
        <f t="array" ref="N3178">_xlfn.IFS(M3178&lt;=2,"Small",M3178&lt;=5,"Medium",M3178&gt;5,"Large")</f>
        <v>Small</v>
      </c>
      <c r="O3178" s="65">
        <v>80</v>
      </c>
      <c r="P3178" s="87">
        <f t="shared" si="197"/>
        <v>0.03</v>
      </c>
      <c r="Q3178" s="68">
        <v>4.67</v>
      </c>
      <c r="R3178" s="68" t="str" cm="1">
        <f t="array" ref="R3178">_xlfn.SWITCH(ROUND(Q3178,0),5,"Excellent",4,"Good",3,"Ok","Bad")</f>
        <v>Excellent</v>
      </c>
      <c r="S3178" s="17">
        <v>9</v>
      </c>
      <c r="T3178" s="17" t="str">
        <f t="shared" si="198"/>
        <v>No</v>
      </c>
      <c r="U3178" s="82">
        <v>43065</v>
      </c>
      <c r="V3178" s="82">
        <v>43836</v>
      </c>
      <c r="W3178" s="17">
        <v>87</v>
      </c>
      <c r="X3178" s="17" t="str">
        <f t="shared" si="199"/>
        <v>Active</v>
      </c>
      <c r="Y3178" s="17" t="s">
        <v>15615</v>
      </c>
      <c r="Z3178" s="17"/>
    </row>
    <row r="3179" spans="1:26" x14ac:dyDescent="0.25">
      <c r="A3179">
        <v>3178</v>
      </c>
      <c r="B3179" s="17" t="s">
        <v>2301</v>
      </c>
      <c r="C3179" s="17">
        <v>299</v>
      </c>
      <c r="D3179" s="17" t="str">
        <f>INDEX(Hosts!$A:$O,MATCH(Places!$C3179,Hosts!$A:$A,0),MATCH(Places!D$1,Hosts!$1:$1,0))</f>
        <v>Within an hour</v>
      </c>
      <c r="E3179" s="87">
        <f>INDEX(Hosts!$A:$O,MATCH(Places!$C3179,Hosts!$A:$A,0),MATCH(Places!E$1,Hosts!$1:$1,0))</f>
        <v>1</v>
      </c>
      <c r="F3179" s="87">
        <f>INDEX(Hosts!$A:$O,MATCH(Places!$C3179,Hosts!$A:$A,0),MATCH(Places!F$1,Hosts!$1:$1,0))</f>
        <v>0.97</v>
      </c>
      <c r="G3179" s="17" t="str">
        <f>INDEX(Hosts!$A:$O,MATCH(Places!$C3179,Hosts!$A:$A,0),MATCH(Places!G$1,Hosts!$1:$1,0))</f>
        <v>Yes</v>
      </c>
      <c r="H3179" s="17">
        <v>9</v>
      </c>
      <c r="I3179" s="17" t="str">
        <f>INDEX(Neighborhoods!$A:$C,MATCH(Places!$H3179,Neighborhoods!$A:$A,0),MATCH(Places!I$1,Neighborhoods!$1:$1,0))</f>
        <v>Brooklyn</v>
      </c>
      <c r="J3179" s="17" t="str">
        <f>INDEX(Neighborhoods!$A:$C,MATCH(Places!$H3179,Neighborhoods!$A:$A,0),MATCH(Places!J$1,Neighborhoods!$1:$1,0))</f>
        <v>Crown Heights</v>
      </c>
      <c r="K3179" s="17" t="s">
        <v>11822</v>
      </c>
      <c r="L3179" s="17" t="str">
        <f t="shared" si="196"/>
        <v>No</v>
      </c>
      <c r="M3179" s="17">
        <v>4</v>
      </c>
      <c r="N3179" s="17" t="str" cm="1">
        <f t="array" ref="N3179">_xlfn.IFS(M3179&lt;=2,"Small",M3179&lt;=5,"Medium",M3179&gt;5,"Large")</f>
        <v>Medium</v>
      </c>
      <c r="O3179" s="65">
        <v>130</v>
      </c>
      <c r="P3179" s="87">
        <f t="shared" si="197"/>
        <v>0.03</v>
      </c>
      <c r="Q3179" s="68">
        <v>5</v>
      </c>
      <c r="R3179" s="68" t="str" cm="1">
        <f t="array" ref="R3179">_xlfn.SWITCH(ROUND(Q3179,0),5,"Excellent",4,"Good",3,"Ok","Bad")</f>
        <v>Excellent</v>
      </c>
      <c r="S3179" s="17">
        <v>59</v>
      </c>
      <c r="T3179" s="17" t="str">
        <f t="shared" si="198"/>
        <v>No</v>
      </c>
      <c r="U3179" s="82">
        <v>43064</v>
      </c>
      <c r="V3179" s="82">
        <v>43967</v>
      </c>
      <c r="W3179" s="17">
        <v>339</v>
      </c>
      <c r="X3179" s="17" t="str">
        <f t="shared" si="199"/>
        <v>Active</v>
      </c>
      <c r="Y3179" s="17" t="s">
        <v>15615</v>
      </c>
      <c r="Z3179" s="17"/>
    </row>
    <row r="3180" spans="1:26" x14ac:dyDescent="0.25">
      <c r="A3180">
        <v>3179</v>
      </c>
      <c r="B3180" s="17" t="s">
        <v>2302</v>
      </c>
      <c r="C3180" s="17">
        <v>2245</v>
      </c>
      <c r="D3180" s="17" t="str">
        <f>INDEX(Hosts!$A:$O,MATCH(Places!$C3180,Hosts!$A:$A,0),MATCH(Places!D$1,Hosts!$1:$1,0))</f>
        <v>Within an hour</v>
      </c>
      <c r="E3180" s="87">
        <f>INDEX(Hosts!$A:$O,MATCH(Places!$C3180,Hosts!$A:$A,0),MATCH(Places!E$1,Hosts!$1:$1,0))</f>
        <v>1</v>
      </c>
      <c r="F3180" s="87">
        <f>INDEX(Hosts!$A:$O,MATCH(Places!$C3180,Hosts!$A:$A,0),MATCH(Places!F$1,Hosts!$1:$1,0))</f>
        <v>0.94</v>
      </c>
      <c r="G3180" s="17" t="str">
        <f>INDEX(Hosts!$A:$O,MATCH(Places!$C3180,Hosts!$A:$A,0),MATCH(Places!G$1,Hosts!$1:$1,0))</f>
        <v>No</v>
      </c>
      <c r="H3180" s="17">
        <v>16</v>
      </c>
      <c r="I3180" s="17" t="str">
        <f>INDEX(Neighborhoods!$A:$C,MATCH(Places!$H3180,Neighborhoods!$A:$A,0),MATCH(Places!I$1,Neighborhoods!$1:$1,0))</f>
        <v>Manhattan</v>
      </c>
      <c r="J3180" s="17" t="str">
        <f>INDEX(Neighborhoods!$A:$C,MATCH(Places!$H3180,Neighborhoods!$A:$A,0),MATCH(Places!J$1,Neighborhoods!$1:$1,0))</f>
        <v>Harlem</v>
      </c>
      <c r="K3180" s="17" t="s">
        <v>1</v>
      </c>
      <c r="L3180" s="17" t="str">
        <f t="shared" si="196"/>
        <v>Yes</v>
      </c>
      <c r="M3180" s="17">
        <v>2</v>
      </c>
      <c r="N3180" s="17" t="str" cm="1">
        <f t="array" ref="N3180">_xlfn.IFS(M3180&lt;=2,"Small",M3180&lt;=5,"Medium",M3180&gt;5,"Large")</f>
        <v>Small</v>
      </c>
      <c r="O3180" s="65">
        <v>29</v>
      </c>
      <c r="P3180" s="87">
        <f t="shared" si="197"/>
        <v>0.03</v>
      </c>
      <c r="Q3180" s="68">
        <v>4.7300000000000004</v>
      </c>
      <c r="R3180" s="68" t="str" cm="1">
        <f t="array" ref="R3180">_xlfn.SWITCH(ROUND(Q3180,0),5,"Excellent",4,"Good",3,"Ok","Bad")</f>
        <v>Excellent</v>
      </c>
      <c r="S3180" s="17">
        <v>136</v>
      </c>
      <c r="T3180" s="17" t="str">
        <f t="shared" si="198"/>
        <v>No</v>
      </c>
      <c r="U3180" s="82">
        <v>43048</v>
      </c>
      <c r="V3180" s="82">
        <v>44044</v>
      </c>
      <c r="W3180" s="17">
        <v>138</v>
      </c>
      <c r="X3180" s="17" t="str">
        <f t="shared" si="199"/>
        <v>Active</v>
      </c>
      <c r="Y3180" s="17" t="s">
        <v>15615</v>
      </c>
      <c r="Z3180" s="17"/>
    </row>
    <row r="3181" spans="1:26" x14ac:dyDescent="0.25">
      <c r="A3181">
        <v>3180</v>
      </c>
      <c r="B3181" s="17" t="s">
        <v>13325</v>
      </c>
      <c r="C3181" s="17">
        <v>2805</v>
      </c>
      <c r="D3181" s="17" t="str">
        <f>INDEX(Hosts!$A:$O,MATCH(Places!$C3181,Hosts!$A:$A,0),MATCH(Places!D$1,Hosts!$1:$1,0))</f>
        <v>Within an hour</v>
      </c>
      <c r="E3181" s="87">
        <f>INDEX(Hosts!$A:$O,MATCH(Places!$C3181,Hosts!$A:$A,0),MATCH(Places!E$1,Hosts!$1:$1,0))</f>
        <v>1</v>
      </c>
      <c r="F3181" s="87">
        <f>INDEX(Hosts!$A:$O,MATCH(Places!$C3181,Hosts!$A:$A,0),MATCH(Places!F$1,Hosts!$1:$1,0))</f>
        <v>0.88</v>
      </c>
      <c r="G3181" s="17" t="str">
        <f>INDEX(Hosts!$A:$O,MATCH(Places!$C3181,Hosts!$A:$A,0),MATCH(Places!G$1,Hosts!$1:$1,0))</f>
        <v>Yes</v>
      </c>
      <c r="H3181" s="17">
        <v>17</v>
      </c>
      <c r="I3181" s="17" t="str">
        <f>INDEX(Neighborhoods!$A:$C,MATCH(Places!$H3181,Neighborhoods!$A:$A,0),MATCH(Places!I$1,Neighborhoods!$1:$1,0))</f>
        <v>Manhattan</v>
      </c>
      <c r="J3181" s="17" t="str">
        <f>INDEX(Neighborhoods!$A:$C,MATCH(Places!$H3181,Neighborhoods!$A:$A,0),MATCH(Places!J$1,Neighborhoods!$1:$1,0))</f>
        <v>Hell's Kitchen</v>
      </c>
      <c r="K3181" s="17" t="s">
        <v>11822</v>
      </c>
      <c r="L3181" s="17" t="str">
        <f t="shared" si="196"/>
        <v>No</v>
      </c>
      <c r="M3181" s="17">
        <v>16</v>
      </c>
      <c r="N3181" s="17" t="str" cm="1">
        <f t="array" ref="N3181">_xlfn.IFS(M3181&lt;=2,"Small",M3181&lt;=5,"Medium",M3181&gt;5,"Large")</f>
        <v>Large</v>
      </c>
      <c r="O3181" s="65">
        <v>2064</v>
      </c>
      <c r="P3181" s="87">
        <f t="shared" si="197"/>
        <v>7.0000000000000007E-2</v>
      </c>
      <c r="Q3181" s="68">
        <v>4.71</v>
      </c>
      <c r="R3181" s="68" t="str" cm="1">
        <f t="array" ref="R3181">_xlfn.SWITCH(ROUND(Q3181,0),5,"Excellent",4,"Good",3,"Ok","Bad")</f>
        <v>Excellent</v>
      </c>
      <c r="S3181" s="17">
        <v>7</v>
      </c>
      <c r="T3181" s="17" t="str">
        <f t="shared" si="198"/>
        <v>No</v>
      </c>
      <c r="U3181" s="82">
        <v>43136</v>
      </c>
      <c r="V3181" s="82">
        <v>43834</v>
      </c>
      <c r="W3181" s="17">
        <v>139</v>
      </c>
      <c r="X3181" s="17" t="str">
        <f t="shared" si="199"/>
        <v>Active</v>
      </c>
      <c r="Y3181" s="17" t="s">
        <v>15615</v>
      </c>
      <c r="Z3181" s="17"/>
    </row>
    <row r="3182" spans="1:26" x14ac:dyDescent="0.25">
      <c r="A3182">
        <v>3181</v>
      </c>
      <c r="B3182" s="17" t="s">
        <v>2303</v>
      </c>
      <c r="C3182" s="17">
        <v>2155</v>
      </c>
      <c r="D3182" s="17" t="str">
        <f>INDEX(Hosts!$A:$O,MATCH(Places!$C3182,Hosts!$A:$A,0),MATCH(Places!D$1,Hosts!$1:$1,0))</f>
        <v>Within a few hours</v>
      </c>
      <c r="E3182" s="87">
        <f>INDEX(Hosts!$A:$O,MATCH(Places!$C3182,Hosts!$A:$A,0),MATCH(Places!E$1,Hosts!$1:$1,0))</f>
        <v>1</v>
      </c>
      <c r="F3182" s="87">
        <f>INDEX(Hosts!$A:$O,MATCH(Places!$C3182,Hosts!$A:$A,0),MATCH(Places!F$1,Hosts!$1:$1,0))</f>
        <v>0.35</v>
      </c>
      <c r="G3182" s="17" t="str">
        <f>INDEX(Hosts!$A:$O,MATCH(Places!$C3182,Hosts!$A:$A,0),MATCH(Places!G$1,Hosts!$1:$1,0))</f>
        <v>Yes</v>
      </c>
      <c r="H3182" s="17">
        <v>12</v>
      </c>
      <c r="I3182" s="17" t="str">
        <f>INDEX(Neighborhoods!$A:$C,MATCH(Places!$H3182,Neighborhoods!$A:$A,0),MATCH(Places!I$1,Neighborhoods!$1:$1,0))</f>
        <v>Brooklyn</v>
      </c>
      <c r="J3182" s="17" t="str">
        <f>INDEX(Neighborhoods!$A:$C,MATCH(Places!$H3182,Neighborhoods!$A:$A,0),MATCH(Places!J$1,Neighborhoods!$1:$1,0))</f>
        <v>Williamsburg</v>
      </c>
      <c r="K3182" s="17" t="s">
        <v>1</v>
      </c>
      <c r="L3182" s="17" t="str">
        <f t="shared" si="196"/>
        <v>Yes</v>
      </c>
      <c r="M3182" s="17">
        <v>2</v>
      </c>
      <c r="N3182" s="17" t="str" cm="1">
        <f t="array" ref="N3182">_xlfn.IFS(M3182&lt;=2,"Small",M3182&lt;=5,"Medium",M3182&gt;5,"Large")</f>
        <v>Small</v>
      </c>
      <c r="O3182" s="65">
        <v>79</v>
      </c>
      <c r="P3182" s="87">
        <f t="shared" si="197"/>
        <v>0.03</v>
      </c>
      <c r="Q3182" s="68">
        <v>5</v>
      </c>
      <c r="R3182" s="68" t="str" cm="1">
        <f t="array" ref="R3182">_xlfn.SWITCH(ROUND(Q3182,0),5,"Excellent",4,"Good",3,"Ok","Bad")</f>
        <v>Excellent</v>
      </c>
      <c r="S3182" s="17">
        <v>8</v>
      </c>
      <c r="T3182" s="17" t="str">
        <f t="shared" si="198"/>
        <v>No</v>
      </c>
      <c r="U3182" s="82">
        <v>43317</v>
      </c>
      <c r="V3182" s="82">
        <v>43833</v>
      </c>
      <c r="W3182" s="17">
        <v>88</v>
      </c>
      <c r="X3182" s="17" t="str">
        <f t="shared" si="199"/>
        <v>Active</v>
      </c>
      <c r="Y3182" s="17" t="s">
        <v>15615</v>
      </c>
      <c r="Z3182" s="17"/>
    </row>
    <row r="3183" spans="1:26" x14ac:dyDescent="0.25">
      <c r="A3183">
        <v>3182</v>
      </c>
      <c r="B3183" s="17" t="s">
        <v>2304</v>
      </c>
      <c r="C3183" s="17">
        <v>312</v>
      </c>
      <c r="D3183" s="17" t="str">
        <f>INDEX(Hosts!$A:$O,MATCH(Places!$C3183,Hosts!$A:$A,0),MATCH(Places!D$1,Hosts!$1:$1,0))</f>
        <v>Within an hour</v>
      </c>
      <c r="E3183" s="87">
        <f>INDEX(Hosts!$A:$O,MATCH(Places!$C3183,Hosts!$A:$A,0),MATCH(Places!E$1,Hosts!$1:$1,0))</f>
        <v>1</v>
      </c>
      <c r="F3183" s="87">
        <f>INDEX(Hosts!$A:$O,MATCH(Places!$C3183,Hosts!$A:$A,0),MATCH(Places!F$1,Hosts!$1:$1,0))</f>
        <v>0.88</v>
      </c>
      <c r="G3183" s="17" t="str">
        <f>INDEX(Hosts!$A:$O,MATCH(Places!$C3183,Hosts!$A:$A,0),MATCH(Places!G$1,Hosts!$1:$1,0))</f>
        <v>Yes</v>
      </c>
      <c r="H3183" s="17">
        <v>26</v>
      </c>
      <c r="I3183" s="17" t="str">
        <f>INDEX(Neighborhoods!$A:$C,MATCH(Places!$H3183,Neighborhoods!$A:$A,0),MATCH(Places!I$1,Neighborhoods!$1:$1,0))</f>
        <v>Queens</v>
      </c>
      <c r="J3183" s="17" t="str">
        <f>INDEX(Neighborhoods!$A:$C,MATCH(Places!$H3183,Neighborhoods!$A:$A,0),MATCH(Places!J$1,Neighborhoods!$1:$1,0))</f>
        <v>Sunnyside</v>
      </c>
      <c r="K3183" s="17" t="s">
        <v>1</v>
      </c>
      <c r="L3183" s="17" t="str">
        <f t="shared" si="196"/>
        <v>Yes</v>
      </c>
      <c r="M3183" s="17">
        <v>2</v>
      </c>
      <c r="N3183" s="17" t="str" cm="1">
        <f t="array" ref="N3183">_xlfn.IFS(M3183&lt;=2,"Small",M3183&lt;=5,"Medium",M3183&gt;5,"Large")</f>
        <v>Small</v>
      </c>
      <c r="O3183" s="65">
        <v>70</v>
      </c>
      <c r="P3183" s="87">
        <f t="shared" si="197"/>
        <v>0.03</v>
      </c>
      <c r="Q3183" s="68">
        <v>5</v>
      </c>
      <c r="R3183" s="68" t="str" cm="1">
        <f t="array" ref="R3183">_xlfn.SWITCH(ROUND(Q3183,0),5,"Excellent",4,"Good",3,"Ok","Bad")</f>
        <v>Excellent</v>
      </c>
      <c r="S3183" s="17">
        <v>47</v>
      </c>
      <c r="T3183" s="17" t="str">
        <f t="shared" si="198"/>
        <v>No</v>
      </c>
      <c r="U3183" s="82">
        <v>43073</v>
      </c>
      <c r="V3183" s="82">
        <v>43910</v>
      </c>
      <c r="W3183" s="17">
        <v>362</v>
      </c>
      <c r="X3183" s="17" t="str">
        <f t="shared" si="199"/>
        <v>Active</v>
      </c>
      <c r="Y3183" s="17" t="s">
        <v>15616</v>
      </c>
      <c r="Z3183" s="17"/>
    </row>
    <row r="3184" spans="1:26" x14ac:dyDescent="0.25">
      <c r="A3184">
        <v>3183</v>
      </c>
      <c r="B3184" s="17" t="s">
        <v>15434</v>
      </c>
      <c r="C3184" s="17">
        <v>149</v>
      </c>
      <c r="D3184" s="17" t="str">
        <f>INDEX(Hosts!$A:$O,MATCH(Places!$C3184,Hosts!$A:$A,0),MATCH(Places!D$1,Hosts!$1:$1,0))</f>
        <v>Within an hour</v>
      </c>
      <c r="E3184" s="87">
        <f>INDEX(Hosts!$A:$O,MATCH(Places!$C3184,Hosts!$A:$A,0),MATCH(Places!E$1,Hosts!$1:$1,0))</f>
        <v>1</v>
      </c>
      <c r="F3184" s="87">
        <f>INDEX(Hosts!$A:$O,MATCH(Places!$C3184,Hosts!$A:$A,0),MATCH(Places!F$1,Hosts!$1:$1,0))</f>
        <v>0.89</v>
      </c>
      <c r="G3184" s="17" t="str">
        <f>INDEX(Hosts!$A:$O,MATCH(Places!$C3184,Hosts!$A:$A,0),MATCH(Places!G$1,Hosts!$1:$1,0))</f>
        <v>Yes</v>
      </c>
      <c r="H3184" s="17">
        <v>16</v>
      </c>
      <c r="I3184" s="17" t="str">
        <f>INDEX(Neighborhoods!$A:$C,MATCH(Places!$H3184,Neighborhoods!$A:$A,0),MATCH(Places!I$1,Neighborhoods!$1:$1,0))</f>
        <v>Manhattan</v>
      </c>
      <c r="J3184" s="17" t="str">
        <f>INDEX(Neighborhoods!$A:$C,MATCH(Places!$H3184,Neighborhoods!$A:$A,0),MATCH(Places!J$1,Neighborhoods!$1:$1,0))</f>
        <v>Harlem</v>
      </c>
      <c r="K3184" s="17" t="s">
        <v>11822</v>
      </c>
      <c r="L3184" s="17" t="str">
        <f t="shared" si="196"/>
        <v>No</v>
      </c>
      <c r="M3184" s="17">
        <v>7</v>
      </c>
      <c r="N3184" s="17" t="str" cm="1">
        <f t="array" ref="N3184">_xlfn.IFS(M3184&lt;=2,"Small",M3184&lt;=5,"Medium",M3184&gt;5,"Large")</f>
        <v>Large</v>
      </c>
      <c r="O3184" s="65">
        <v>699</v>
      </c>
      <c r="P3184" s="87">
        <f t="shared" si="197"/>
        <v>0.05</v>
      </c>
      <c r="Q3184" s="68">
        <v>5</v>
      </c>
      <c r="R3184" s="68" t="str" cm="1">
        <f t="array" ref="R3184">_xlfn.SWITCH(ROUND(Q3184,0),5,"Excellent",4,"Good",3,"Ok","Bad")</f>
        <v>Excellent</v>
      </c>
      <c r="S3184" s="17">
        <v>8</v>
      </c>
      <c r="T3184" s="17" t="str">
        <f t="shared" si="198"/>
        <v>No</v>
      </c>
      <c r="U3184" s="82">
        <v>43103</v>
      </c>
      <c r="V3184" s="82">
        <v>43831</v>
      </c>
      <c r="W3184" s="17">
        <v>178</v>
      </c>
      <c r="X3184" s="17" t="str">
        <f t="shared" si="199"/>
        <v>Active</v>
      </c>
      <c r="Y3184" s="17" t="s">
        <v>15615</v>
      </c>
      <c r="Z3184" s="17"/>
    </row>
    <row r="3185" spans="1:26" x14ac:dyDescent="0.25">
      <c r="A3185">
        <v>3184</v>
      </c>
      <c r="B3185" s="17" t="s">
        <v>2305</v>
      </c>
      <c r="C3185" s="17">
        <v>319</v>
      </c>
      <c r="D3185" s="17" t="str">
        <f>INDEX(Hosts!$A:$O,MATCH(Places!$C3185,Hosts!$A:$A,0),MATCH(Places!D$1,Hosts!$1:$1,0))</f>
        <v>Within a day</v>
      </c>
      <c r="E3185" s="87">
        <f>INDEX(Hosts!$A:$O,MATCH(Places!$C3185,Hosts!$A:$A,0),MATCH(Places!E$1,Hosts!$1:$1,0))</f>
        <v>1</v>
      </c>
      <c r="F3185" s="87">
        <f>INDEX(Hosts!$A:$O,MATCH(Places!$C3185,Hosts!$A:$A,0),MATCH(Places!F$1,Hosts!$1:$1,0))</f>
        <v>0.5</v>
      </c>
      <c r="G3185" s="17" t="str">
        <f>INDEX(Hosts!$A:$O,MATCH(Places!$C3185,Hosts!$A:$A,0),MATCH(Places!G$1,Hosts!$1:$1,0))</f>
        <v>Yes</v>
      </c>
      <c r="H3185" s="17">
        <v>11</v>
      </c>
      <c r="I3185" s="17" t="str">
        <f>INDEX(Neighborhoods!$A:$C,MATCH(Places!$H3185,Neighborhoods!$A:$A,0),MATCH(Places!I$1,Neighborhoods!$1:$1,0))</f>
        <v>Brooklyn</v>
      </c>
      <c r="J3185" s="17" t="str">
        <f>INDEX(Neighborhoods!$A:$C,MATCH(Places!$H3185,Neighborhoods!$A:$A,0),MATCH(Places!J$1,Neighborhoods!$1:$1,0))</f>
        <v>Greenpoint</v>
      </c>
      <c r="K3185" s="17" t="s">
        <v>11822</v>
      </c>
      <c r="L3185" s="17" t="str">
        <f t="shared" si="196"/>
        <v>No</v>
      </c>
      <c r="M3185" s="17">
        <v>3</v>
      </c>
      <c r="N3185" s="17" t="str" cm="1">
        <f t="array" ref="N3185">_xlfn.IFS(M3185&lt;=2,"Small",M3185&lt;=5,"Medium",M3185&gt;5,"Large")</f>
        <v>Medium</v>
      </c>
      <c r="O3185" s="65">
        <v>250</v>
      </c>
      <c r="P3185" s="87">
        <f t="shared" si="197"/>
        <v>0.04</v>
      </c>
      <c r="Q3185" s="68">
        <v>5</v>
      </c>
      <c r="R3185" s="68" t="str" cm="1">
        <f t="array" ref="R3185">_xlfn.SWITCH(ROUND(Q3185,0),5,"Excellent",4,"Good",3,"Ok","Bad")</f>
        <v>Excellent</v>
      </c>
      <c r="S3185" s="17">
        <v>40</v>
      </c>
      <c r="T3185" s="17" t="str">
        <f t="shared" si="198"/>
        <v>No</v>
      </c>
      <c r="U3185" s="82">
        <v>43064</v>
      </c>
      <c r="V3185" s="82">
        <v>43808</v>
      </c>
      <c r="W3185" s="17">
        <v>169</v>
      </c>
      <c r="X3185" s="17" t="str">
        <f t="shared" si="199"/>
        <v>Active</v>
      </c>
      <c r="Y3185" s="17" t="s">
        <v>15615</v>
      </c>
      <c r="Z3185" s="17"/>
    </row>
    <row r="3186" spans="1:26" x14ac:dyDescent="0.25">
      <c r="A3186">
        <v>3185</v>
      </c>
      <c r="B3186" s="17" t="s">
        <v>2306</v>
      </c>
      <c r="C3186" s="17">
        <v>3270</v>
      </c>
      <c r="D3186" s="17" t="str">
        <f>INDEX(Hosts!$A:$O,MATCH(Places!$C3186,Hosts!$A:$A,0),MATCH(Places!D$1,Hosts!$1:$1,0))</f>
        <v>Within an hour</v>
      </c>
      <c r="E3186" s="87">
        <f>INDEX(Hosts!$A:$O,MATCH(Places!$C3186,Hosts!$A:$A,0),MATCH(Places!E$1,Hosts!$1:$1,0))</f>
        <v>1</v>
      </c>
      <c r="F3186" s="87">
        <f>INDEX(Hosts!$A:$O,MATCH(Places!$C3186,Hosts!$A:$A,0),MATCH(Places!F$1,Hosts!$1:$1,0))</f>
        <v>0.82</v>
      </c>
      <c r="G3186" s="17" t="str">
        <f>INDEX(Hosts!$A:$O,MATCH(Places!$C3186,Hosts!$A:$A,0),MATCH(Places!G$1,Hosts!$1:$1,0))</f>
        <v>Yes</v>
      </c>
      <c r="H3186" s="17">
        <v>9</v>
      </c>
      <c r="I3186" s="17" t="str">
        <f>INDEX(Neighborhoods!$A:$C,MATCH(Places!$H3186,Neighborhoods!$A:$A,0),MATCH(Places!I$1,Neighborhoods!$1:$1,0))</f>
        <v>Brooklyn</v>
      </c>
      <c r="J3186" s="17" t="str">
        <f>INDEX(Neighborhoods!$A:$C,MATCH(Places!$H3186,Neighborhoods!$A:$A,0),MATCH(Places!J$1,Neighborhoods!$1:$1,0))</f>
        <v>Crown Heights</v>
      </c>
      <c r="K3186" s="17" t="s">
        <v>11822</v>
      </c>
      <c r="L3186" s="17" t="str">
        <f t="shared" si="196"/>
        <v>No</v>
      </c>
      <c r="M3186" s="17">
        <v>2</v>
      </c>
      <c r="N3186" s="17" t="str" cm="1">
        <f t="array" ref="N3186">_xlfn.IFS(M3186&lt;=2,"Small",M3186&lt;=5,"Medium",M3186&gt;5,"Large")</f>
        <v>Small</v>
      </c>
      <c r="O3186" s="65">
        <v>110</v>
      </c>
      <c r="P3186" s="87">
        <f t="shared" si="197"/>
        <v>0.03</v>
      </c>
      <c r="Q3186" s="68">
        <v>4.91</v>
      </c>
      <c r="R3186" s="68" t="str" cm="1">
        <f t="array" ref="R3186">_xlfn.SWITCH(ROUND(Q3186,0),5,"Excellent",4,"Good",3,"Ok","Bad")</f>
        <v>Excellent</v>
      </c>
      <c r="S3186" s="17">
        <v>43</v>
      </c>
      <c r="T3186" s="17" t="str">
        <f t="shared" si="198"/>
        <v>No</v>
      </c>
      <c r="U3186" s="82">
        <v>43086</v>
      </c>
      <c r="V3186" s="82">
        <v>43898</v>
      </c>
      <c r="W3186" s="17">
        <v>88</v>
      </c>
      <c r="X3186" s="17" t="str">
        <f t="shared" si="199"/>
        <v>Active</v>
      </c>
      <c r="Y3186" s="17" t="s">
        <v>15615</v>
      </c>
      <c r="Z3186" s="17"/>
    </row>
    <row r="3187" spans="1:26" x14ac:dyDescent="0.25">
      <c r="A3187">
        <v>3186</v>
      </c>
      <c r="B3187" s="17" t="s">
        <v>2307</v>
      </c>
      <c r="C3187" s="17">
        <v>2740</v>
      </c>
      <c r="D3187" s="17" t="str">
        <f>INDEX(Hosts!$A:$O,MATCH(Places!$C3187,Hosts!$A:$A,0),MATCH(Places!D$1,Hosts!$1:$1,0))</f>
        <v>Within an hour</v>
      </c>
      <c r="E3187" s="87">
        <f>INDEX(Hosts!$A:$O,MATCH(Places!$C3187,Hosts!$A:$A,0),MATCH(Places!E$1,Hosts!$1:$1,0))</f>
        <v>1</v>
      </c>
      <c r="F3187" s="87">
        <f>INDEX(Hosts!$A:$O,MATCH(Places!$C3187,Hosts!$A:$A,0),MATCH(Places!F$1,Hosts!$1:$1,0))</f>
        <v>1</v>
      </c>
      <c r="G3187" s="17" t="str">
        <f>INDEX(Hosts!$A:$O,MATCH(Places!$C3187,Hosts!$A:$A,0),MATCH(Places!G$1,Hosts!$1:$1,0))</f>
        <v>Yes</v>
      </c>
      <c r="H3187" s="17">
        <v>9</v>
      </c>
      <c r="I3187" s="17" t="str">
        <f>INDEX(Neighborhoods!$A:$C,MATCH(Places!$H3187,Neighborhoods!$A:$A,0),MATCH(Places!I$1,Neighborhoods!$1:$1,0))</f>
        <v>Brooklyn</v>
      </c>
      <c r="J3187" s="17" t="str">
        <f>INDEX(Neighborhoods!$A:$C,MATCH(Places!$H3187,Neighborhoods!$A:$A,0),MATCH(Places!J$1,Neighborhoods!$1:$1,0))</f>
        <v>Crown Heights</v>
      </c>
      <c r="K3187" s="17" t="s">
        <v>1</v>
      </c>
      <c r="L3187" s="17" t="str">
        <f t="shared" si="196"/>
        <v>Yes</v>
      </c>
      <c r="M3187" s="17">
        <v>1</v>
      </c>
      <c r="N3187" s="17" t="str" cm="1">
        <f t="array" ref="N3187">_xlfn.IFS(M3187&lt;=2,"Small",M3187&lt;=5,"Medium",M3187&gt;5,"Large")</f>
        <v>Small</v>
      </c>
      <c r="O3187" s="65">
        <v>54</v>
      </c>
      <c r="P3187" s="87">
        <f t="shared" si="197"/>
        <v>0.03</v>
      </c>
      <c r="Q3187" s="68">
        <v>5</v>
      </c>
      <c r="R3187" s="68" t="str" cm="1">
        <f t="array" ref="R3187">_xlfn.SWITCH(ROUND(Q3187,0),5,"Excellent",4,"Good",3,"Ok","Bad")</f>
        <v>Excellent</v>
      </c>
      <c r="S3187" s="17">
        <v>11</v>
      </c>
      <c r="T3187" s="17" t="str">
        <f t="shared" si="198"/>
        <v>No</v>
      </c>
      <c r="U3187" s="82">
        <v>43064</v>
      </c>
      <c r="V3187" s="82">
        <v>43601</v>
      </c>
      <c r="W3187" s="17">
        <v>0</v>
      </c>
      <c r="X3187" s="17" t="str">
        <f t="shared" si="199"/>
        <v>Inactive</v>
      </c>
      <c r="Y3187" s="17" t="s">
        <v>15615</v>
      </c>
      <c r="Z3187" s="17"/>
    </row>
    <row r="3188" spans="1:26" x14ac:dyDescent="0.25">
      <c r="A3188">
        <v>3187</v>
      </c>
      <c r="B3188" s="17" t="s">
        <v>2308</v>
      </c>
      <c r="C3188" s="17">
        <v>1711</v>
      </c>
      <c r="D3188" s="17" t="str">
        <f>INDEX(Hosts!$A:$O,MATCH(Places!$C3188,Hosts!$A:$A,0),MATCH(Places!D$1,Hosts!$1:$1,0))</f>
        <v>Within a day</v>
      </c>
      <c r="E3188" s="87">
        <f>INDEX(Hosts!$A:$O,MATCH(Places!$C3188,Hosts!$A:$A,0),MATCH(Places!E$1,Hosts!$1:$1,0))</f>
        <v>1</v>
      </c>
      <c r="F3188" s="87">
        <f>INDEX(Hosts!$A:$O,MATCH(Places!$C3188,Hosts!$A:$A,0),MATCH(Places!F$1,Hosts!$1:$1,0))</f>
        <v>0.93</v>
      </c>
      <c r="G3188" s="17" t="str">
        <f>INDEX(Hosts!$A:$O,MATCH(Places!$C3188,Hosts!$A:$A,0),MATCH(Places!G$1,Hosts!$1:$1,0))</f>
        <v>No</v>
      </c>
      <c r="H3188" s="17">
        <v>20</v>
      </c>
      <c r="I3188" s="17" t="str">
        <f>INDEX(Neighborhoods!$A:$C,MATCH(Places!$H3188,Neighborhoods!$A:$A,0),MATCH(Places!I$1,Neighborhoods!$1:$1,0))</f>
        <v>Manhattan</v>
      </c>
      <c r="J3188" s="17" t="str">
        <f>INDEX(Neighborhoods!$A:$C,MATCH(Places!$H3188,Neighborhoods!$A:$A,0),MATCH(Places!J$1,Neighborhoods!$1:$1,0))</f>
        <v>Upper West Side</v>
      </c>
      <c r="K3188" s="17" t="s">
        <v>11822</v>
      </c>
      <c r="L3188" s="17" t="str">
        <f t="shared" si="196"/>
        <v>No</v>
      </c>
      <c r="M3188" s="17">
        <v>4</v>
      </c>
      <c r="N3188" s="17" t="str" cm="1">
        <f t="array" ref="N3188">_xlfn.IFS(M3188&lt;=2,"Small",M3188&lt;=5,"Medium",M3188&gt;5,"Large")</f>
        <v>Medium</v>
      </c>
      <c r="O3188" s="65">
        <v>175</v>
      </c>
      <c r="P3188" s="87">
        <f t="shared" si="197"/>
        <v>0.03</v>
      </c>
      <c r="Q3188" s="68">
        <v>4.92</v>
      </c>
      <c r="R3188" s="68" t="str" cm="1">
        <f t="array" ref="R3188">_xlfn.SWITCH(ROUND(Q3188,0),5,"Excellent",4,"Good",3,"Ok","Bad")</f>
        <v>Excellent</v>
      </c>
      <c r="S3188" s="17">
        <v>51</v>
      </c>
      <c r="T3188" s="17" t="str">
        <f t="shared" si="198"/>
        <v>No</v>
      </c>
      <c r="U3188" s="82">
        <v>43079</v>
      </c>
      <c r="V3188" s="82">
        <v>43895</v>
      </c>
      <c r="W3188" s="17">
        <v>0</v>
      </c>
      <c r="X3188" s="17" t="str">
        <f t="shared" si="199"/>
        <v>Inactive</v>
      </c>
      <c r="Y3188" s="17" t="s">
        <v>15615</v>
      </c>
      <c r="Z3188" s="17"/>
    </row>
    <row r="3189" spans="1:26" x14ac:dyDescent="0.25">
      <c r="A3189">
        <v>3188</v>
      </c>
      <c r="B3189" s="17" t="s">
        <v>2309</v>
      </c>
      <c r="C3189" s="17">
        <v>3407</v>
      </c>
      <c r="D3189" s="17" t="str">
        <f>INDEX(Hosts!$A:$O,MATCH(Places!$C3189,Hosts!$A:$A,0),MATCH(Places!D$1,Hosts!$1:$1,0))</f>
        <v>Within an hour</v>
      </c>
      <c r="E3189" s="87">
        <f>INDEX(Hosts!$A:$O,MATCH(Places!$C3189,Hosts!$A:$A,0),MATCH(Places!E$1,Hosts!$1:$1,0))</f>
        <v>1</v>
      </c>
      <c r="F3189" s="87">
        <f>INDEX(Hosts!$A:$O,MATCH(Places!$C3189,Hosts!$A:$A,0),MATCH(Places!F$1,Hosts!$1:$1,0))</f>
        <v>0.97</v>
      </c>
      <c r="G3189" s="17" t="str">
        <f>INDEX(Hosts!$A:$O,MATCH(Places!$C3189,Hosts!$A:$A,0),MATCH(Places!G$1,Hosts!$1:$1,0))</f>
        <v>Yes</v>
      </c>
      <c r="H3189" s="17">
        <v>22</v>
      </c>
      <c r="I3189" s="17" t="str">
        <f>INDEX(Neighborhoods!$A:$C,MATCH(Places!$H3189,Neighborhoods!$A:$A,0),MATCH(Places!I$1,Neighborhoods!$1:$1,0))</f>
        <v>Queens</v>
      </c>
      <c r="J3189" s="17" t="str">
        <f>INDEX(Neighborhoods!$A:$C,MATCH(Places!$H3189,Neighborhoods!$A:$A,0),MATCH(Places!J$1,Neighborhoods!$1:$1,0))</f>
        <v>Flushing</v>
      </c>
      <c r="K3189" s="17" t="s">
        <v>11822</v>
      </c>
      <c r="L3189" s="17" t="str">
        <f t="shared" si="196"/>
        <v>No</v>
      </c>
      <c r="M3189" s="17">
        <v>8</v>
      </c>
      <c r="N3189" s="17" t="str" cm="1">
        <f t="array" ref="N3189">_xlfn.IFS(M3189&lt;=2,"Small",M3189&lt;=5,"Medium",M3189&gt;5,"Large")</f>
        <v>Large</v>
      </c>
      <c r="O3189" s="65">
        <v>256</v>
      </c>
      <c r="P3189" s="87">
        <f t="shared" si="197"/>
        <v>0.04</v>
      </c>
      <c r="Q3189" s="68">
        <v>4.9800000000000004</v>
      </c>
      <c r="R3189" s="68" t="str" cm="1">
        <f t="array" ref="R3189">_xlfn.SWITCH(ROUND(Q3189,0),5,"Excellent",4,"Good",3,"Ok","Bad")</f>
        <v>Excellent</v>
      </c>
      <c r="S3189" s="17">
        <v>63</v>
      </c>
      <c r="T3189" s="17" t="str">
        <f t="shared" si="198"/>
        <v>No</v>
      </c>
      <c r="U3189" s="82">
        <v>43058</v>
      </c>
      <c r="V3189" s="82">
        <v>43831</v>
      </c>
      <c r="W3189" s="17">
        <v>97</v>
      </c>
      <c r="X3189" s="17" t="str">
        <f t="shared" si="199"/>
        <v>Active</v>
      </c>
      <c r="Y3189" s="17" t="s">
        <v>15615</v>
      </c>
      <c r="Z3189" s="17"/>
    </row>
    <row r="3190" spans="1:26" x14ac:dyDescent="0.25">
      <c r="A3190">
        <v>3189</v>
      </c>
      <c r="B3190" s="17" t="s">
        <v>2310</v>
      </c>
      <c r="C3190" s="17">
        <v>2943</v>
      </c>
      <c r="D3190" s="17" t="str">
        <f>INDEX(Hosts!$A:$O,MATCH(Places!$C3190,Hosts!$A:$A,0),MATCH(Places!D$1,Hosts!$1:$1,0))</f>
        <v>Within an hour</v>
      </c>
      <c r="E3190" s="87">
        <f>INDEX(Hosts!$A:$O,MATCH(Places!$C3190,Hosts!$A:$A,0),MATCH(Places!E$1,Hosts!$1:$1,0))</f>
        <v>1</v>
      </c>
      <c r="F3190" s="87">
        <f>INDEX(Hosts!$A:$O,MATCH(Places!$C3190,Hosts!$A:$A,0),MATCH(Places!F$1,Hosts!$1:$1,0))</f>
        <v>1</v>
      </c>
      <c r="G3190" s="17" t="str">
        <f>INDEX(Hosts!$A:$O,MATCH(Places!$C3190,Hosts!$A:$A,0),MATCH(Places!G$1,Hosts!$1:$1,0))</f>
        <v>No</v>
      </c>
      <c r="H3190" s="17">
        <v>12</v>
      </c>
      <c r="I3190" s="17" t="str">
        <f>INDEX(Neighborhoods!$A:$C,MATCH(Places!$H3190,Neighborhoods!$A:$A,0),MATCH(Places!I$1,Neighborhoods!$1:$1,0))</f>
        <v>Brooklyn</v>
      </c>
      <c r="J3190" s="17" t="str">
        <f>INDEX(Neighborhoods!$A:$C,MATCH(Places!$H3190,Neighborhoods!$A:$A,0),MATCH(Places!J$1,Neighborhoods!$1:$1,0))</f>
        <v>Williamsburg</v>
      </c>
      <c r="K3190" s="17" t="s">
        <v>11822</v>
      </c>
      <c r="L3190" s="17" t="str">
        <f t="shared" si="196"/>
        <v>No</v>
      </c>
      <c r="M3190" s="17">
        <v>4</v>
      </c>
      <c r="N3190" s="17" t="str" cm="1">
        <f t="array" ref="N3190">_xlfn.IFS(M3190&lt;=2,"Small",M3190&lt;=5,"Medium",M3190&gt;5,"Large")</f>
        <v>Medium</v>
      </c>
      <c r="O3190" s="65">
        <v>100</v>
      </c>
      <c r="P3190" s="87">
        <f t="shared" si="197"/>
        <v>0.03</v>
      </c>
      <c r="Q3190" s="68">
        <v>4.82</v>
      </c>
      <c r="R3190" s="68" t="str" cm="1">
        <f t="array" ref="R3190">_xlfn.SWITCH(ROUND(Q3190,0),5,"Excellent",4,"Good",3,"Ok","Bad")</f>
        <v>Excellent</v>
      </c>
      <c r="S3190" s="17">
        <v>110</v>
      </c>
      <c r="T3190" s="17" t="str">
        <f t="shared" si="198"/>
        <v>Yes</v>
      </c>
      <c r="U3190" s="82">
        <v>43112</v>
      </c>
      <c r="V3190" s="82">
        <v>43897</v>
      </c>
      <c r="W3190" s="17">
        <v>321</v>
      </c>
      <c r="X3190" s="17" t="str">
        <f t="shared" si="199"/>
        <v>Active</v>
      </c>
      <c r="Y3190" s="17" t="s">
        <v>15616</v>
      </c>
      <c r="Z3190" s="17"/>
    </row>
    <row r="3191" spans="1:26" x14ac:dyDescent="0.25">
      <c r="A3191">
        <v>3190</v>
      </c>
      <c r="B3191" s="17" t="s">
        <v>2311</v>
      </c>
      <c r="C3191" s="17">
        <v>3409</v>
      </c>
      <c r="D3191" s="17" t="str">
        <f>INDEX(Hosts!$A:$O,MATCH(Places!$C3191,Hosts!$A:$A,0),MATCH(Places!D$1,Hosts!$1:$1,0))</f>
        <v>Within an hour</v>
      </c>
      <c r="E3191" s="87">
        <f>INDEX(Hosts!$A:$O,MATCH(Places!$C3191,Hosts!$A:$A,0),MATCH(Places!E$1,Hosts!$1:$1,0))</f>
        <v>1</v>
      </c>
      <c r="F3191" s="87">
        <f>INDEX(Hosts!$A:$O,MATCH(Places!$C3191,Hosts!$A:$A,0),MATCH(Places!F$1,Hosts!$1:$1,0))</f>
        <v>0.9</v>
      </c>
      <c r="G3191" s="17" t="str">
        <f>INDEX(Hosts!$A:$O,MATCH(Places!$C3191,Hosts!$A:$A,0),MATCH(Places!G$1,Hosts!$1:$1,0))</f>
        <v>Yes</v>
      </c>
      <c r="H3191" s="17">
        <v>10</v>
      </c>
      <c r="I3191" s="17" t="str">
        <f>INDEX(Neighborhoods!$A:$C,MATCH(Places!$H3191,Neighborhoods!$A:$A,0),MATCH(Places!I$1,Neighborhoods!$1:$1,0))</f>
        <v>Brooklyn</v>
      </c>
      <c r="J3191" s="17" t="str">
        <f>INDEX(Neighborhoods!$A:$C,MATCH(Places!$H3191,Neighborhoods!$A:$A,0),MATCH(Places!J$1,Neighborhoods!$1:$1,0))</f>
        <v>East Flatbush</v>
      </c>
      <c r="K3191" s="17" t="s">
        <v>1</v>
      </c>
      <c r="L3191" s="17" t="str">
        <f t="shared" si="196"/>
        <v>Yes</v>
      </c>
      <c r="M3191" s="17">
        <v>2</v>
      </c>
      <c r="N3191" s="17" t="str" cm="1">
        <f t="array" ref="N3191">_xlfn.IFS(M3191&lt;=2,"Small",M3191&lt;=5,"Medium",M3191&gt;5,"Large")</f>
        <v>Small</v>
      </c>
      <c r="O3191" s="65">
        <v>80</v>
      </c>
      <c r="P3191" s="87">
        <f t="shared" si="197"/>
        <v>0.03</v>
      </c>
      <c r="Q3191" s="68">
        <v>4.95</v>
      </c>
      <c r="R3191" s="68" t="str" cm="1">
        <f t="array" ref="R3191">_xlfn.SWITCH(ROUND(Q3191,0),5,"Excellent",4,"Good",3,"Ok","Bad")</f>
        <v>Excellent</v>
      </c>
      <c r="S3191" s="17">
        <v>19</v>
      </c>
      <c r="T3191" s="17" t="str">
        <f t="shared" si="198"/>
        <v>No</v>
      </c>
      <c r="U3191" s="82">
        <v>43067</v>
      </c>
      <c r="V3191" s="82">
        <v>43831</v>
      </c>
      <c r="W3191" s="17">
        <v>270</v>
      </c>
      <c r="X3191" s="17" t="str">
        <f t="shared" si="199"/>
        <v>Active</v>
      </c>
      <c r="Y3191" s="17" t="s">
        <v>15615</v>
      </c>
      <c r="Z3191" s="17"/>
    </row>
    <row r="3192" spans="1:26" x14ac:dyDescent="0.25">
      <c r="A3192">
        <v>3191</v>
      </c>
      <c r="B3192" s="17" t="s">
        <v>2312</v>
      </c>
      <c r="C3192" s="17">
        <v>3410</v>
      </c>
      <c r="D3192" s="17" t="str">
        <f>INDEX(Hosts!$A:$O,MATCH(Places!$C3192,Hosts!$A:$A,0),MATCH(Places!D$1,Hosts!$1:$1,0))</f>
        <v>Within an hour</v>
      </c>
      <c r="E3192" s="87">
        <f>INDEX(Hosts!$A:$O,MATCH(Places!$C3192,Hosts!$A:$A,0),MATCH(Places!E$1,Hosts!$1:$1,0))</f>
        <v>1</v>
      </c>
      <c r="F3192" s="87">
        <f>INDEX(Hosts!$A:$O,MATCH(Places!$C3192,Hosts!$A:$A,0),MATCH(Places!F$1,Hosts!$1:$1,0))</f>
        <v>1</v>
      </c>
      <c r="G3192" s="17" t="str">
        <f>INDEX(Hosts!$A:$O,MATCH(Places!$C3192,Hosts!$A:$A,0),MATCH(Places!G$1,Hosts!$1:$1,0))</f>
        <v>Yes</v>
      </c>
      <c r="H3192" s="17">
        <v>12</v>
      </c>
      <c r="I3192" s="17" t="str">
        <f>INDEX(Neighborhoods!$A:$C,MATCH(Places!$H3192,Neighborhoods!$A:$A,0),MATCH(Places!I$1,Neighborhoods!$1:$1,0))</f>
        <v>Brooklyn</v>
      </c>
      <c r="J3192" s="17" t="str">
        <f>INDEX(Neighborhoods!$A:$C,MATCH(Places!$H3192,Neighborhoods!$A:$A,0),MATCH(Places!J$1,Neighborhoods!$1:$1,0))</f>
        <v>Williamsburg</v>
      </c>
      <c r="K3192" s="17" t="s">
        <v>1</v>
      </c>
      <c r="L3192" s="17" t="str">
        <f t="shared" si="196"/>
        <v>Yes</v>
      </c>
      <c r="M3192" s="17">
        <v>2</v>
      </c>
      <c r="N3192" s="17" t="str" cm="1">
        <f t="array" ref="N3192">_xlfn.IFS(M3192&lt;=2,"Small",M3192&lt;=5,"Medium",M3192&gt;5,"Large")</f>
        <v>Small</v>
      </c>
      <c r="O3192" s="65">
        <v>100</v>
      </c>
      <c r="P3192" s="87">
        <f t="shared" si="197"/>
        <v>0.03</v>
      </c>
      <c r="Q3192" s="68">
        <v>4.9800000000000004</v>
      </c>
      <c r="R3192" s="68" t="str" cm="1">
        <f t="array" ref="R3192">_xlfn.SWITCH(ROUND(Q3192,0),5,"Excellent",4,"Good",3,"Ok","Bad")</f>
        <v>Excellent</v>
      </c>
      <c r="S3192" s="17">
        <v>101</v>
      </c>
      <c r="T3192" s="17" t="str">
        <f t="shared" si="198"/>
        <v>Yes</v>
      </c>
      <c r="U3192" s="82">
        <v>43072</v>
      </c>
      <c r="V3192" s="82">
        <v>44052</v>
      </c>
      <c r="W3192" s="17">
        <v>89</v>
      </c>
      <c r="X3192" s="17" t="str">
        <f t="shared" si="199"/>
        <v>Active</v>
      </c>
      <c r="Y3192" s="17" t="s">
        <v>15616</v>
      </c>
      <c r="Z3192" s="17"/>
    </row>
    <row r="3193" spans="1:26" x14ac:dyDescent="0.25">
      <c r="A3193">
        <v>3192</v>
      </c>
      <c r="B3193" s="17" t="s">
        <v>2313</v>
      </c>
      <c r="C3193" s="17">
        <v>3411</v>
      </c>
      <c r="D3193" s="17" t="str">
        <f>INDEX(Hosts!$A:$O,MATCH(Places!$C3193,Hosts!$A:$A,0),MATCH(Places!D$1,Hosts!$1:$1,0))</f>
        <v>Within a few hours</v>
      </c>
      <c r="E3193" s="87">
        <f>INDEX(Hosts!$A:$O,MATCH(Places!$C3193,Hosts!$A:$A,0),MATCH(Places!E$1,Hosts!$1:$1,0))</f>
        <v>1</v>
      </c>
      <c r="F3193" s="87">
        <f>INDEX(Hosts!$A:$O,MATCH(Places!$C3193,Hosts!$A:$A,0),MATCH(Places!F$1,Hosts!$1:$1,0))</f>
        <v>0.96</v>
      </c>
      <c r="G3193" s="17" t="str">
        <f>INDEX(Hosts!$A:$O,MATCH(Places!$C3193,Hosts!$A:$A,0),MATCH(Places!G$1,Hosts!$1:$1,0))</f>
        <v>No</v>
      </c>
      <c r="H3193" s="17">
        <v>10</v>
      </c>
      <c r="I3193" s="17" t="str">
        <f>INDEX(Neighborhoods!$A:$C,MATCH(Places!$H3193,Neighborhoods!$A:$A,0),MATCH(Places!I$1,Neighborhoods!$1:$1,0))</f>
        <v>Brooklyn</v>
      </c>
      <c r="J3193" s="17" t="str">
        <f>INDEX(Neighborhoods!$A:$C,MATCH(Places!$H3193,Neighborhoods!$A:$A,0),MATCH(Places!J$1,Neighborhoods!$1:$1,0))</f>
        <v>East Flatbush</v>
      </c>
      <c r="K3193" s="17" t="s">
        <v>1</v>
      </c>
      <c r="L3193" s="17" t="str">
        <f t="shared" si="196"/>
        <v>Yes</v>
      </c>
      <c r="M3193" s="17">
        <v>2</v>
      </c>
      <c r="N3193" s="17" t="str" cm="1">
        <f t="array" ref="N3193">_xlfn.IFS(M3193&lt;=2,"Small",M3193&lt;=5,"Medium",M3193&gt;5,"Large")</f>
        <v>Small</v>
      </c>
      <c r="O3193" s="65">
        <v>58</v>
      </c>
      <c r="P3193" s="87">
        <f t="shared" si="197"/>
        <v>0.03</v>
      </c>
      <c r="Q3193" s="68">
        <v>4.7300000000000004</v>
      </c>
      <c r="R3193" s="68" t="str" cm="1">
        <f t="array" ref="R3193">_xlfn.SWITCH(ROUND(Q3193,0),5,"Excellent",4,"Good",3,"Ok","Bad")</f>
        <v>Excellent</v>
      </c>
      <c r="S3193" s="17">
        <v>22</v>
      </c>
      <c r="T3193" s="17" t="str">
        <f t="shared" si="198"/>
        <v>No</v>
      </c>
      <c r="U3193" s="82">
        <v>43064</v>
      </c>
      <c r="V3193" s="82">
        <v>43873</v>
      </c>
      <c r="W3193" s="17">
        <v>365</v>
      </c>
      <c r="X3193" s="17" t="str">
        <f t="shared" si="199"/>
        <v>Active</v>
      </c>
      <c r="Y3193" s="17" t="s">
        <v>15616</v>
      </c>
      <c r="Z3193" s="17"/>
    </row>
    <row r="3194" spans="1:26" x14ac:dyDescent="0.25">
      <c r="A3194">
        <v>3193</v>
      </c>
      <c r="B3194" s="17" t="s">
        <v>13985</v>
      </c>
      <c r="C3194" s="17">
        <v>609</v>
      </c>
      <c r="D3194" s="17" t="str">
        <f>INDEX(Hosts!$A:$O,MATCH(Places!$C3194,Hosts!$A:$A,0),MATCH(Places!D$1,Hosts!$1:$1,0))</f>
        <v>A few days or more</v>
      </c>
      <c r="E3194" s="87">
        <f>INDEX(Hosts!$A:$O,MATCH(Places!$C3194,Hosts!$A:$A,0),MATCH(Places!E$1,Hosts!$1:$1,0))</f>
        <v>0</v>
      </c>
      <c r="F3194" s="87">
        <f>INDEX(Hosts!$A:$O,MATCH(Places!$C3194,Hosts!$A:$A,0),MATCH(Places!F$1,Hosts!$1:$1,0))</f>
        <v>0.75</v>
      </c>
      <c r="G3194" s="17" t="str">
        <f>INDEX(Hosts!$A:$O,MATCH(Places!$C3194,Hosts!$A:$A,0),MATCH(Places!G$1,Hosts!$1:$1,0))</f>
        <v>No</v>
      </c>
      <c r="H3194" s="17">
        <v>12</v>
      </c>
      <c r="I3194" s="17" t="str">
        <f>INDEX(Neighborhoods!$A:$C,MATCH(Places!$H3194,Neighborhoods!$A:$A,0),MATCH(Places!I$1,Neighborhoods!$1:$1,0))</f>
        <v>Brooklyn</v>
      </c>
      <c r="J3194" s="17" t="str">
        <f>INDEX(Neighborhoods!$A:$C,MATCH(Places!$H3194,Neighborhoods!$A:$A,0),MATCH(Places!J$1,Neighborhoods!$1:$1,0))</f>
        <v>Williamsburg</v>
      </c>
      <c r="K3194" s="17" t="s">
        <v>11822</v>
      </c>
      <c r="L3194" s="17" t="str">
        <f t="shared" si="196"/>
        <v>No</v>
      </c>
      <c r="M3194" s="17">
        <v>6</v>
      </c>
      <c r="N3194" s="17" t="str" cm="1">
        <f t="array" ref="N3194">_xlfn.IFS(M3194&lt;=2,"Small",M3194&lt;=5,"Medium",M3194&gt;5,"Large")</f>
        <v>Large</v>
      </c>
      <c r="O3194" s="65">
        <v>280</v>
      </c>
      <c r="P3194" s="87">
        <f t="shared" si="197"/>
        <v>0.04</v>
      </c>
      <c r="Q3194" s="68">
        <v>5</v>
      </c>
      <c r="R3194" s="68" t="str" cm="1">
        <f t="array" ref="R3194">_xlfn.SWITCH(ROUND(Q3194,0),5,"Excellent",4,"Good",3,"Ok","Bad")</f>
        <v>Excellent</v>
      </c>
      <c r="S3194" s="17">
        <v>3</v>
      </c>
      <c r="T3194" s="17" t="str">
        <f t="shared" si="198"/>
        <v>No</v>
      </c>
      <c r="U3194" s="82">
        <v>43078</v>
      </c>
      <c r="V3194" s="82">
        <v>43835</v>
      </c>
      <c r="W3194" s="17">
        <v>138</v>
      </c>
      <c r="X3194" s="17" t="str">
        <f t="shared" si="199"/>
        <v>Active</v>
      </c>
      <c r="Y3194" s="17" t="s">
        <v>15615</v>
      </c>
      <c r="Z3194" s="17"/>
    </row>
    <row r="3195" spans="1:26" x14ac:dyDescent="0.25">
      <c r="A3195">
        <v>3194</v>
      </c>
      <c r="B3195" s="17" t="s">
        <v>14065</v>
      </c>
      <c r="C3195" s="17">
        <v>2285</v>
      </c>
      <c r="D3195" s="17" t="str">
        <f>INDEX(Hosts!$A:$O,MATCH(Places!$C3195,Hosts!$A:$A,0),MATCH(Places!D$1,Hosts!$1:$1,0))</f>
        <v>Within an hour</v>
      </c>
      <c r="E3195" s="87">
        <f>INDEX(Hosts!$A:$O,MATCH(Places!$C3195,Hosts!$A:$A,0),MATCH(Places!E$1,Hosts!$1:$1,0))</f>
        <v>1</v>
      </c>
      <c r="F3195" s="87">
        <f>INDEX(Hosts!$A:$O,MATCH(Places!$C3195,Hosts!$A:$A,0),MATCH(Places!F$1,Hosts!$1:$1,0))</f>
        <v>1</v>
      </c>
      <c r="G3195" s="17" t="str">
        <f>INDEX(Hosts!$A:$O,MATCH(Places!$C3195,Hosts!$A:$A,0),MATCH(Places!G$1,Hosts!$1:$1,0))</f>
        <v>Yes</v>
      </c>
      <c r="H3195" s="17">
        <v>11</v>
      </c>
      <c r="I3195" s="17" t="str">
        <f>INDEX(Neighborhoods!$A:$C,MATCH(Places!$H3195,Neighborhoods!$A:$A,0),MATCH(Places!I$1,Neighborhoods!$1:$1,0))</f>
        <v>Brooklyn</v>
      </c>
      <c r="J3195" s="17" t="str">
        <f>INDEX(Neighborhoods!$A:$C,MATCH(Places!$H3195,Neighborhoods!$A:$A,0),MATCH(Places!J$1,Neighborhoods!$1:$1,0))</f>
        <v>Greenpoint</v>
      </c>
      <c r="K3195" s="17" t="s">
        <v>16</v>
      </c>
      <c r="L3195" s="17" t="str">
        <f t="shared" si="196"/>
        <v>Yes</v>
      </c>
      <c r="M3195" s="17">
        <v>1</v>
      </c>
      <c r="N3195" s="17" t="str" cm="1">
        <f t="array" ref="N3195">_xlfn.IFS(M3195&lt;=2,"Small",M3195&lt;=5,"Medium",M3195&gt;5,"Large")</f>
        <v>Small</v>
      </c>
      <c r="O3195" s="65">
        <v>35</v>
      </c>
      <c r="P3195" s="87">
        <f t="shared" si="197"/>
        <v>0.03</v>
      </c>
      <c r="Q3195" s="68">
        <v>5</v>
      </c>
      <c r="R3195" s="68" t="str" cm="1">
        <f t="array" ref="R3195">_xlfn.SWITCH(ROUND(Q3195,0),5,"Excellent",4,"Good",3,"Ok","Bad")</f>
        <v>Excellent</v>
      </c>
      <c r="S3195" s="17">
        <v>17</v>
      </c>
      <c r="T3195" s="17" t="str">
        <f t="shared" si="198"/>
        <v>No</v>
      </c>
      <c r="U3195" s="82">
        <v>43079</v>
      </c>
      <c r="V3195" s="82">
        <v>43807</v>
      </c>
      <c r="W3195" s="17">
        <v>365</v>
      </c>
      <c r="X3195" s="17" t="str">
        <f t="shared" si="199"/>
        <v>Active</v>
      </c>
      <c r="Y3195" s="17" t="s">
        <v>15616</v>
      </c>
      <c r="Z3195" s="17"/>
    </row>
    <row r="3196" spans="1:26" x14ac:dyDescent="0.25">
      <c r="A3196">
        <v>3195</v>
      </c>
      <c r="B3196" s="17" t="s">
        <v>2314</v>
      </c>
      <c r="C3196" s="17">
        <v>1577</v>
      </c>
      <c r="D3196" s="17" t="str">
        <f>INDEX(Hosts!$A:$O,MATCH(Places!$C3196,Hosts!$A:$A,0),MATCH(Places!D$1,Hosts!$1:$1,0))</f>
        <v>Within a few hours</v>
      </c>
      <c r="E3196" s="87">
        <f>INDEX(Hosts!$A:$O,MATCH(Places!$C3196,Hosts!$A:$A,0),MATCH(Places!E$1,Hosts!$1:$1,0))</f>
        <v>1</v>
      </c>
      <c r="F3196" s="87">
        <f>INDEX(Hosts!$A:$O,MATCH(Places!$C3196,Hosts!$A:$A,0),MATCH(Places!F$1,Hosts!$1:$1,0))</f>
        <v>1</v>
      </c>
      <c r="G3196" s="17" t="str">
        <f>INDEX(Hosts!$A:$O,MATCH(Places!$C3196,Hosts!$A:$A,0),MATCH(Places!G$1,Hosts!$1:$1,0))</f>
        <v>No</v>
      </c>
      <c r="H3196" s="17">
        <v>15</v>
      </c>
      <c r="I3196" s="17" t="str">
        <f>INDEX(Neighborhoods!$A:$C,MATCH(Places!$H3196,Neighborhoods!$A:$A,0),MATCH(Places!I$1,Neighborhoods!$1:$1,0))</f>
        <v>Manhattan</v>
      </c>
      <c r="J3196" s="17" t="str">
        <f>INDEX(Neighborhoods!$A:$C,MATCH(Places!$H3196,Neighborhoods!$A:$A,0),MATCH(Places!J$1,Neighborhoods!$1:$1,0))</f>
        <v>East Village</v>
      </c>
      <c r="K3196" s="17" t="s">
        <v>11822</v>
      </c>
      <c r="L3196" s="17" t="str">
        <f t="shared" si="196"/>
        <v>No</v>
      </c>
      <c r="M3196" s="17">
        <v>2</v>
      </c>
      <c r="N3196" s="17" t="str" cm="1">
        <f t="array" ref="N3196">_xlfn.IFS(M3196&lt;=2,"Small",M3196&lt;=5,"Medium",M3196&gt;5,"Large")</f>
        <v>Small</v>
      </c>
      <c r="O3196" s="65">
        <v>122</v>
      </c>
      <c r="P3196" s="87">
        <f t="shared" si="197"/>
        <v>0.03</v>
      </c>
      <c r="Q3196" s="68">
        <v>4.67</v>
      </c>
      <c r="R3196" s="68" t="str" cm="1">
        <f t="array" ref="R3196">_xlfn.SWITCH(ROUND(Q3196,0),5,"Excellent",4,"Good",3,"Ok","Bad")</f>
        <v>Excellent</v>
      </c>
      <c r="S3196" s="17">
        <v>15</v>
      </c>
      <c r="T3196" s="17" t="str">
        <f t="shared" si="198"/>
        <v>No</v>
      </c>
      <c r="U3196" s="82">
        <v>43159</v>
      </c>
      <c r="V3196" s="82">
        <v>43965</v>
      </c>
      <c r="W3196" s="17">
        <v>269</v>
      </c>
      <c r="X3196" s="17" t="str">
        <f t="shared" si="199"/>
        <v>Active</v>
      </c>
      <c r="Y3196" s="17" t="s">
        <v>15615</v>
      </c>
      <c r="Z3196" s="17"/>
    </row>
    <row r="3197" spans="1:26" x14ac:dyDescent="0.25">
      <c r="A3197">
        <v>3196</v>
      </c>
      <c r="B3197" s="17" t="s">
        <v>13606</v>
      </c>
      <c r="C3197" s="17">
        <v>2285</v>
      </c>
      <c r="D3197" s="17" t="str">
        <f>INDEX(Hosts!$A:$O,MATCH(Places!$C3197,Hosts!$A:$A,0),MATCH(Places!D$1,Hosts!$1:$1,0))</f>
        <v>Within an hour</v>
      </c>
      <c r="E3197" s="87">
        <f>INDEX(Hosts!$A:$O,MATCH(Places!$C3197,Hosts!$A:$A,0),MATCH(Places!E$1,Hosts!$1:$1,0))</f>
        <v>1</v>
      </c>
      <c r="F3197" s="87">
        <f>INDEX(Hosts!$A:$O,MATCH(Places!$C3197,Hosts!$A:$A,0),MATCH(Places!F$1,Hosts!$1:$1,0))</f>
        <v>1</v>
      </c>
      <c r="G3197" s="17" t="str">
        <f>INDEX(Hosts!$A:$O,MATCH(Places!$C3197,Hosts!$A:$A,0),MATCH(Places!G$1,Hosts!$1:$1,0))</f>
        <v>Yes</v>
      </c>
      <c r="H3197" s="17">
        <v>11</v>
      </c>
      <c r="I3197" s="17" t="str">
        <f>INDEX(Neighborhoods!$A:$C,MATCH(Places!$H3197,Neighborhoods!$A:$A,0),MATCH(Places!I$1,Neighborhoods!$1:$1,0))</f>
        <v>Brooklyn</v>
      </c>
      <c r="J3197" s="17" t="str">
        <f>INDEX(Neighborhoods!$A:$C,MATCH(Places!$H3197,Neighborhoods!$A:$A,0),MATCH(Places!J$1,Neighborhoods!$1:$1,0))</f>
        <v>Greenpoint</v>
      </c>
      <c r="K3197" s="17" t="s">
        <v>16</v>
      </c>
      <c r="L3197" s="17" t="str">
        <f t="shared" si="196"/>
        <v>Yes</v>
      </c>
      <c r="M3197" s="17">
        <v>1</v>
      </c>
      <c r="N3197" s="17" t="str" cm="1">
        <f t="array" ref="N3197">_xlfn.IFS(M3197&lt;=2,"Small",M3197&lt;=5,"Medium",M3197&gt;5,"Large")</f>
        <v>Small</v>
      </c>
      <c r="O3197" s="65">
        <v>35</v>
      </c>
      <c r="P3197" s="87">
        <f t="shared" si="197"/>
        <v>0.03</v>
      </c>
      <c r="Q3197" s="68">
        <v>5</v>
      </c>
      <c r="R3197" s="68" t="str" cm="1">
        <f t="array" ref="R3197">_xlfn.SWITCH(ROUND(Q3197,0),5,"Excellent",4,"Good",3,"Ok","Bad")</f>
        <v>Excellent</v>
      </c>
      <c r="S3197" s="17">
        <v>19</v>
      </c>
      <c r="T3197" s="17" t="str">
        <f t="shared" si="198"/>
        <v>No</v>
      </c>
      <c r="U3197" s="82">
        <v>43059</v>
      </c>
      <c r="V3197" s="82">
        <v>43831</v>
      </c>
      <c r="W3197" s="17">
        <v>365</v>
      </c>
      <c r="X3197" s="17" t="str">
        <f t="shared" si="199"/>
        <v>Active</v>
      </c>
      <c r="Y3197" s="17" t="s">
        <v>15616</v>
      </c>
      <c r="Z3197" s="17"/>
    </row>
    <row r="3198" spans="1:26" x14ac:dyDescent="0.25">
      <c r="A3198">
        <v>3197</v>
      </c>
      <c r="B3198" s="17" t="s">
        <v>14369</v>
      </c>
      <c r="C3198" s="17">
        <v>490</v>
      </c>
      <c r="D3198" s="17" t="str">
        <f>INDEX(Hosts!$A:$O,MATCH(Places!$C3198,Hosts!$A:$A,0),MATCH(Places!D$1,Hosts!$1:$1,0))</f>
        <v>Within a few hours</v>
      </c>
      <c r="E3198" s="87">
        <f>INDEX(Hosts!$A:$O,MATCH(Places!$C3198,Hosts!$A:$A,0),MATCH(Places!E$1,Hosts!$1:$1,0))</f>
        <v>1</v>
      </c>
      <c r="F3198" s="87">
        <f>INDEX(Hosts!$A:$O,MATCH(Places!$C3198,Hosts!$A:$A,0),MATCH(Places!F$1,Hosts!$1:$1,0))</f>
        <v>0.95</v>
      </c>
      <c r="G3198" s="17" t="str">
        <f>INDEX(Hosts!$A:$O,MATCH(Places!$C3198,Hosts!$A:$A,0),MATCH(Places!G$1,Hosts!$1:$1,0))</f>
        <v>No</v>
      </c>
      <c r="H3198" s="17">
        <v>11</v>
      </c>
      <c r="I3198" s="17" t="str">
        <f>INDEX(Neighborhoods!$A:$C,MATCH(Places!$H3198,Neighborhoods!$A:$A,0),MATCH(Places!I$1,Neighborhoods!$1:$1,0))</f>
        <v>Brooklyn</v>
      </c>
      <c r="J3198" s="17" t="str">
        <f>INDEX(Neighborhoods!$A:$C,MATCH(Places!$H3198,Neighborhoods!$A:$A,0),MATCH(Places!J$1,Neighborhoods!$1:$1,0))</f>
        <v>Greenpoint</v>
      </c>
      <c r="K3198" s="17" t="s">
        <v>1</v>
      </c>
      <c r="L3198" s="17" t="str">
        <f t="shared" si="196"/>
        <v>Yes</v>
      </c>
      <c r="M3198" s="17">
        <v>1</v>
      </c>
      <c r="N3198" s="17" t="str" cm="1">
        <f t="array" ref="N3198">_xlfn.IFS(M3198&lt;=2,"Small",M3198&lt;=5,"Medium",M3198&gt;5,"Large")</f>
        <v>Small</v>
      </c>
      <c r="O3198" s="65">
        <v>64</v>
      </c>
      <c r="P3198" s="87">
        <f t="shared" si="197"/>
        <v>0.03</v>
      </c>
      <c r="Q3198" s="68">
        <v>4.8899999999999997</v>
      </c>
      <c r="R3198" s="68" t="str" cm="1">
        <f t="array" ref="R3198">_xlfn.SWITCH(ROUND(Q3198,0),5,"Excellent",4,"Good",3,"Ok","Bad")</f>
        <v>Excellent</v>
      </c>
      <c r="S3198" s="17">
        <v>9</v>
      </c>
      <c r="T3198" s="17" t="str">
        <f t="shared" si="198"/>
        <v>No</v>
      </c>
      <c r="U3198" s="82">
        <v>43059</v>
      </c>
      <c r="V3198" s="82">
        <v>43951</v>
      </c>
      <c r="W3198" s="17">
        <v>321</v>
      </c>
      <c r="X3198" s="17" t="str">
        <f t="shared" si="199"/>
        <v>Active</v>
      </c>
      <c r="Y3198" s="17" t="s">
        <v>15615</v>
      </c>
      <c r="Z3198" s="17"/>
    </row>
    <row r="3199" spans="1:26" x14ac:dyDescent="0.25">
      <c r="A3199">
        <v>3198</v>
      </c>
      <c r="B3199" s="17" t="s">
        <v>13742</v>
      </c>
      <c r="C3199" s="17">
        <v>15</v>
      </c>
      <c r="D3199" s="17" t="str">
        <f>INDEX(Hosts!$A:$O,MATCH(Places!$C3199,Hosts!$A:$A,0),MATCH(Places!D$1,Hosts!$1:$1,0))</f>
        <v>Within a few hours</v>
      </c>
      <c r="E3199" s="87">
        <f>INDEX(Hosts!$A:$O,MATCH(Places!$C3199,Hosts!$A:$A,0),MATCH(Places!E$1,Hosts!$1:$1,0))</f>
        <v>1</v>
      </c>
      <c r="F3199" s="87">
        <f>INDEX(Hosts!$A:$O,MATCH(Places!$C3199,Hosts!$A:$A,0),MATCH(Places!F$1,Hosts!$1:$1,0))</f>
        <v>0.91</v>
      </c>
      <c r="G3199" s="17" t="str">
        <f>INDEX(Hosts!$A:$O,MATCH(Places!$C3199,Hosts!$A:$A,0),MATCH(Places!G$1,Hosts!$1:$1,0))</f>
        <v>No</v>
      </c>
      <c r="H3199" s="17">
        <v>15</v>
      </c>
      <c r="I3199" s="17" t="str">
        <f>INDEX(Neighborhoods!$A:$C,MATCH(Places!$H3199,Neighborhoods!$A:$A,0),MATCH(Places!I$1,Neighborhoods!$1:$1,0))</f>
        <v>Manhattan</v>
      </c>
      <c r="J3199" s="17" t="str">
        <f>INDEX(Neighborhoods!$A:$C,MATCH(Places!$H3199,Neighborhoods!$A:$A,0),MATCH(Places!J$1,Neighborhoods!$1:$1,0))</f>
        <v>East Village</v>
      </c>
      <c r="K3199" s="17" t="s">
        <v>11822</v>
      </c>
      <c r="L3199" s="17" t="str">
        <f t="shared" si="196"/>
        <v>No</v>
      </c>
      <c r="M3199" s="17">
        <v>5</v>
      </c>
      <c r="N3199" s="17" t="str" cm="1">
        <f t="array" ref="N3199">_xlfn.IFS(M3199&lt;=2,"Small",M3199&lt;=5,"Medium",M3199&gt;5,"Large")</f>
        <v>Medium</v>
      </c>
      <c r="O3199" s="65">
        <v>251.04</v>
      </c>
      <c r="P3199" s="87">
        <f t="shared" si="197"/>
        <v>0.04</v>
      </c>
      <c r="Q3199" s="68">
        <v>4.24</v>
      </c>
      <c r="R3199" s="68" t="str" cm="1">
        <f t="array" ref="R3199">_xlfn.SWITCH(ROUND(Q3199,0),5,"Excellent",4,"Good",3,"Ok","Bad")</f>
        <v>Good</v>
      </c>
      <c r="S3199" s="17">
        <v>21</v>
      </c>
      <c r="T3199" s="17" t="str">
        <f t="shared" si="198"/>
        <v>No</v>
      </c>
      <c r="U3199" s="82">
        <v>43096</v>
      </c>
      <c r="V3199" s="82">
        <v>44024</v>
      </c>
      <c r="W3199" s="17">
        <v>90</v>
      </c>
      <c r="X3199" s="17" t="str">
        <f t="shared" si="199"/>
        <v>Active</v>
      </c>
      <c r="Y3199" s="17" t="s">
        <v>15615</v>
      </c>
      <c r="Z3199" s="17"/>
    </row>
    <row r="3200" spans="1:26" x14ac:dyDescent="0.25">
      <c r="A3200">
        <v>3199</v>
      </c>
      <c r="B3200" s="17" t="s">
        <v>2315</v>
      </c>
      <c r="C3200" s="17">
        <v>2919</v>
      </c>
      <c r="D3200" s="17" t="str">
        <f>INDEX(Hosts!$A:$O,MATCH(Places!$C3200,Hosts!$A:$A,0),MATCH(Places!D$1,Hosts!$1:$1,0))</f>
        <v>Within an hour</v>
      </c>
      <c r="E3200" s="87">
        <f>INDEX(Hosts!$A:$O,MATCH(Places!$C3200,Hosts!$A:$A,0),MATCH(Places!E$1,Hosts!$1:$1,0))</f>
        <v>1</v>
      </c>
      <c r="F3200" s="87">
        <f>INDEX(Hosts!$A:$O,MATCH(Places!$C3200,Hosts!$A:$A,0),MATCH(Places!F$1,Hosts!$1:$1,0))</f>
        <v>0.98</v>
      </c>
      <c r="G3200" s="17" t="str">
        <f>INDEX(Hosts!$A:$O,MATCH(Places!$C3200,Hosts!$A:$A,0),MATCH(Places!G$1,Hosts!$1:$1,0))</f>
        <v>No</v>
      </c>
      <c r="H3200" s="17">
        <v>7</v>
      </c>
      <c r="I3200" s="17" t="str">
        <f>INDEX(Neighborhoods!$A:$C,MATCH(Places!$H3200,Neighborhoods!$A:$A,0),MATCH(Places!I$1,Neighborhoods!$1:$1,0))</f>
        <v>Brooklyn</v>
      </c>
      <c r="J3200" s="17" t="str">
        <f>INDEX(Neighborhoods!$A:$C,MATCH(Places!$H3200,Neighborhoods!$A:$A,0),MATCH(Places!J$1,Neighborhoods!$1:$1,0))</f>
        <v>Bedford-Stuyvesant</v>
      </c>
      <c r="K3200" s="17" t="s">
        <v>11822</v>
      </c>
      <c r="L3200" s="17" t="str">
        <f t="shared" si="196"/>
        <v>No</v>
      </c>
      <c r="M3200" s="17">
        <v>3</v>
      </c>
      <c r="N3200" s="17" t="str" cm="1">
        <f t="array" ref="N3200">_xlfn.IFS(M3200&lt;=2,"Small",M3200&lt;=5,"Medium",M3200&gt;5,"Large")</f>
        <v>Medium</v>
      </c>
      <c r="O3200" s="65">
        <v>135</v>
      </c>
      <c r="P3200" s="87">
        <f t="shared" si="197"/>
        <v>0.03</v>
      </c>
      <c r="Q3200" s="68">
        <v>4.8</v>
      </c>
      <c r="R3200" s="68" t="str" cm="1">
        <f t="array" ref="R3200">_xlfn.SWITCH(ROUND(Q3200,0),5,"Excellent",4,"Good",3,"Ok","Bad")</f>
        <v>Excellent</v>
      </c>
      <c r="S3200" s="17">
        <v>70</v>
      </c>
      <c r="T3200" s="17" t="str">
        <f t="shared" si="198"/>
        <v>No</v>
      </c>
      <c r="U3200" s="82">
        <v>43071</v>
      </c>
      <c r="V3200" s="82">
        <v>43896</v>
      </c>
      <c r="W3200" s="17">
        <v>284</v>
      </c>
      <c r="X3200" s="17" t="str">
        <f t="shared" si="199"/>
        <v>Active</v>
      </c>
      <c r="Y3200" s="17" t="s">
        <v>15616</v>
      </c>
      <c r="Z3200" s="17"/>
    </row>
    <row r="3201" spans="1:26" x14ac:dyDescent="0.25">
      <c r="A3201">
        <v>3200</v>
      </c>
      <c r="B3201" s="17" t="s">
        <v>15599</v>
      </c>
      <c r="C3201" s="17">
        <v>1264</v>
      </c>
      <c r="D3201" s="17" t="str">
        <f>INDEX(Hosts!$A:$O,MATCH(Places!$C3201,Hosts!$A:$A,0),MATCH(Places!D$1,Hosts!$1:$1,0))</f>
        <v>Within an hour</v>
      </c>
      <c r="E3201" s="87">
        <f>INDEX(Hosts!$A:$O,MATCH(Places!$C3201,Hosts!$A:$A,0),MATCH(Places!E$1,Hosts!$1:$1,0))</f>
        <v>0.99</v>
      </c>
      <c r="F3201" s="87">
        <f>INDEX(Hosts!$A:$O,MATCH(Places!$C3201,Hosts!$A:$A,0),MATCH(Places!F$1,Hosts!$1:$1,0))</f>
        <v>0.96</v>
      </c>
      <c r="G3201" s="17" t="str">
        <f>INDEX(Hosts!$A:$O,MATCH(Places!$C3201,Hosts!$A:$A,0),MATCH(Places!G$1,Hosts!$1:$1,0))</f>
        <v>Yes</v>
      </c>
      <c r="H3201" s="17">
        <v>12</v>
      </c>
      <c r="I3201" s="17" t="str">
        <f>INDEX(Neighborhoods!$A:$C,MATCH(Places!$H3201,Neighborhoods!$A:$A,0),MATCH(Places!I$1,Neighborhoods!$1:$1,0))</f>
        <v>Brooklyn</v>
      </c>
      <c r="J3201" s="17" t="str">
        <f>INDEX(Neighborhoods!$A:$C,MATCH(Places!$H3201,Neighborhoods!$A:$A,0),MATCH(Places!J$1,Neighborhoods!$1:$1,0))</f>
        <v>Williamsburg</v>
      </c>
      <c r="K3201" s="17" t="s">
        <v>11822</v>
      </c>
      <c r="L3201" s="17" t="str">
        <f t="shared" si="196"/>
        <v>No</v>
      </c>
      <c r="M3201" s="17">
        <v>2</v>
      </c>
      <c r="N3201" s="17" t="str" cm="1">
        <f t="array" ref="N3201">_xlfn.IFS(M3201&lt;=2,"Small",M3201&lt;=5,"Medium",M3201&gt;5,"Large")</f>
        <v>Small</v>
      </c>
      <c r="O3201" s="65">
        <v>149</v>
      </c>
      <c r="P3201" s="87">
        <f t="shared" si="197"/>
        <v>0.03</v>
      </c>
      <c r="Q3201" s="68">
        <v>5</v>
      </c>
      <c r="R3201" s="68" t="str" cm="1">
        <f t="array" ref="R3201">_xlfn.SWITCH(ROUND(Q3201,0),5,"Excellent",4,"Good",3,"Ok","Bad")</f>
        <v>Excellent</v>
      </c>
      <c r="S3201" s="17">
        <v>39</v>
      </c>
      <c r="T3201" s="17" t="str">
        <f t="shared" si="198"/>
        <v>No</v>
      </c>
      <c r="U3201" s="82">
        <v>43149</v>
      </c>
      <c r="V3201" s="82">
        <v>43879</v>
      </c>
      <c r="W3201" s="17">
        <v>0</v>
      </c>
      <c r="X3201" s="17" t="str">
        <f t="shared" si="199"/>
        <v>Inactive</v>
      </c>
      <c r="Y3201" s="17" t="s">
        <v>15615</v>
      </c>
      <c r="Z3201" s="17"/>
    </row>
    <row r="3202" spans="1:26" x14ac:dyDescent="0.25">
      <c r="A3202">
        <v>3201</v>
      </c>
      <c r="B3202" s="17" t="s">
        <v>2316</v>
      </c>
      <c r="C3202" s="17">
        <v>2293</v>
      </c>
      <c r="D3202" s="17" t="str">
        <f>INDEX(Hosts!$A:$O,MATCH(Places!$C3202,Hosts!$A:$A,0),MATCH(Places!D$1,Hosts!$1:$1,0))</f>
        <v>Within a few hours</v>
      </c>
      <c r="E3202" s="87">
        <f>INDEX(Hosts!$A:$O,MATCH(Places!$C3202,Hosts!$A:$A,0),MATCH(Places!E$1,Hosts!$1:$1,0))</f>
        <v>1</v>
      </c>
      <c r="F3202" s="87">
        <f>INDEX(Hosts!$A:$O,MATCH(Places!$C3202,Hosts!$A:$A,0),MATCH(Places!F$1,Hosts!$1:$1,0))</f>
        <v>0.89</v>
      </c>
      <c r="G3202" s="17" t="str">
        <f>INDEX(Hosts!$A:$O,MATCH(Places!$C3202,Hosts!$A:$A,0),MATCH(Places!G$1,Hosts!$1:$1,0))</f>
        <v>Yes</v>
      </c>
      <c r="H3202" s="17">
        <v>11</v>
      </c>
      <c r="I3202" s="17" t="str">
        <f>INDEX(Neighborhoods!$A:$C,MATCH(Places!$H3202,Neighborhoods!$A:$A,0),MATCH(Places!I$1,Neighborhoods!$1:$1,0))</f>
        <v>Brooklyn</v>
      </c>
      <c r="J3202" s="17" t="str">
        <f>INDEX(Neighborhoods!$A:$C,MATCH(Places!$H3202,Neighborhoods!$A:$A,0),MATCH(Places!J$1,Neighborhoods!$1:$1,0))</f>
        <v>Greenpoint</v>
      </c>
      <c r="K3202" s="17" t="s">
        <v>1</v>
      </c>
      <c r="L3202" s="17" t="str">
        <f t="shared" ref="L3202:L3265" si="200">IF(OR(K3202="Private room",K3202="Shared room"),"Yes","No")</f>
        <v>Yes</v>
      </c>
      <c r="M3202" s="17">
        <v>2</v>
      </c>
      <c r="N3202" s="17" t="str" cm="1">
        <f t="array" ref="N3202">_xlfn.IFS(M3202&lt;=2,"Small",M3202&lt;=5,"Medium",M3202&gt;5,"Large")</f>
        <v>Small</v>
      </c>
      <c r="O3202" s="65">
        <v>180</v>
      </c>
      <c r="P3202" s="87">
        <f t="shared" ref="P3202:P3265" si="201">VLOOKUP(O3202,$AB$1:$AC$5,2)</f>
        <v>0.03</v>
      </c>
      <c r="Q3202" s="68">
        <v>5</v>
      </c>
      <c r="R3202" s="68" t="str" cm="1">
        <f t="array" ref="R3202">_xlfn.SWITCH(ROUND(Q3202,0),5,"Excellent",4,"Good",3,"Ok","Bad")</f>
        <v>Excellent</v>
      </c>
      <c r="S3202" s="17">
        <v>28</v>
      </c>
      <c r="T3202" s="17" t="str">
        <f t="shared" ref="T3202:T3265" si="202">IF(AND(Q3202&gt;=4.8,S3202&gt;100),"Yes","No")</f>
        <v>No</v>
      </c>
      <c r="U3202" s="82">
        <v>43194</v>
      </c>
      <c r="V3202" s="82">
        <v>43814</v>
      </c>
      <c r="W3202" s="17">
        <v>289</v>
      </c>
      <c r="X3202" s="17" t="str">
        <f t="shared" ref="X3202:X3265" si="203">IF(W3202&lt;&gt;0,"Active","Inactive")</f>
        <v>Active</v>
      </c>
      <c r="Y3202" s="17" t="s">
        <v>15615</v>
      </c>
      <c r="Z3202" s="17"/>
    </row>
    <row r="3203" spans="1:26" x14ac:dyDescent="0.25">
      <c r="A3203">
        <v>3202</v>
      </c>
      <c r="B3203" s="17" t="s">
        <v>2317</v>
      </c>
      <c r="C3203" s="17">
        <v>15</v>
      </c>
      <c r="D3203" s="17" t="str">
        <f>INDEX(Hosts!$A:$O,MATCH(Places!$C3203,Hosts!$A:$A,0),MATCH(Places!D$1,Hosts!$1:$1,0))</f>
        <v>Within a few hours</v>
      </c>
      <c r="E3203" s="87">
        <f>INDEX(Hosts!$A:$O,MATCH(Places!$C3203,Hosts!$A:$A,0),MATCH(Places!E$1,Hosts!$1:$1,0))</f>
        <v>1</v>
      </c>
      <c r="F3203" s="87">
        <f>INDEX(Hosts!$A:$O,MATCH(Places!$C3203,Hosts!$A:$A,0),MATCH(Places!F$1,Hosts!$1:$1,0))</f>
        <v>0.91</v>
      </c>
      <c r="G3203" s="17" t="str">
        <f>INDEX(Hosts!$A:$O,MATCH(Places!$C3203,Hosts!$A:$A,0),MATCH(Places!G$1,Hosts!$1:$1,0))</f>
        <v>No</v>
      </c>
      <c r="H3203" s="17">
        <v>15</v>
      </c>
      <c r="I3203" s="17" t="str">
        <f>INDEX(Neighborhoods!$A:$C,MATCH(Places!$H3203,Neighborhoods!$A:$A,0),MATCH(Places!I$1,Neighborhoods!$1:$1,0))</f>
        <v>Manhattan</v>
      </c>
      <c r="J3203" s="17" t="str">
        <f>INDEX(Neighborhoods!$A:$C,MATCH(Places!$H3203,Neighborhoods!$A:$A,0),MATCH(Places!J$1,Neighborhoods!$1:$1,0))</f>
        <v>East Village</v>
      </c>
      <c r="K3203" s="17" t="s">
        <v>1</v>
      </c>
      <c r="L3203" s="17" t="str">
        <f t="shared" si="200"/>
        <v>Yes</v>
      </c>
      <c r="M3203" s="17">
        <v>2</v>
      </c>
      <c r="N3203" s="17" t="str" cm="1">
        <f t="array" ref="N3203">_xlfn.IFS(M3203&lt;=2,"Small",M3203&lt;=5,"Medium",M3203&gt;5,"Large")</f>
        <v>Small</v>
      </c>
      <c r="O3203" s="65">
        <v>101</v>
      </c>
      <c r="P3203" s="87">
        <f t="shared" si="201"/>
        <v>0.03</v>
      </c>
      <c r="Q3203" s="68">
        <v>4.6500000000000004</v>
      </c>
      <c r="R3203" s="68" t="str" cm="1">
        <f t="array" ref="R3203">_xlfn.SWITCH(ROUND(Q3203,0),5,"Excellent",4,"Good",3,"Ok","Bad")</f>
        <v>Excellent</v>
      </c>
      <c r="S3203" s="17">
        <v>43</v>
      </c>
      <c r="T3203" s="17" t="str">
        <f t="shared" si="202"/>
        <v>No</v>
      </c>
      <c r="U3203" s="82">
        <v>43090</v>
      </c>
      <c r="V3203" s="82">
        <v>43878</v>
      </c>
      <c r="W3203" s="17">
        <v>90</v>
      </c>
      <c r="X3203" s="17" t="str">
        <f t="shared" si="203"/>
        <v>Active</v>
      </c>
      <c r="Y3203" s="17" t="s">
        <v>15615</v>
      </c>
      <c r="Z3203" s="17"/>
    </row>
    <row r="3204" spans="1:26" x14ac:dyDescent="0.25">
      <c r="A3204">
        <v>3203</v>
      </c>
      <c r="B3204" s="17" t="s">
        <v>2318</v>
      </c>
      <c r="C3204" s="17">
        <v>1345</v>
      </c>
      <c r="D3204" s="17" t="str">
        <f>INDEX(Hosts!$A:$O,MATCH(Places!$C3204,Hosts!$A:$A,0),MATCH(Places!D$1,Hosts!$1:$1,0))</f>
        <v>Within an hour</v>
      </c>
      <c r="E3204" s="87">
        <f>INDEX(Hosts!$A:$O,MATCH(Places!$C3204,Hosts!$A:$A,0),MATCH(Places!E$1,Hosts!$1:$1,0))</f>
        <v>1</v>
      </c>
      <c r="F3204" s="87">
        <f>INDEX(Hosts!$A:$O,MATCH(Places!$C3204,Hosts!$A:$A,0),MATCH(Places!F$1,Hosts!$1:$1,0))</f>
        <v>0.98</v>
      </c>
      <c r="G3204" s="17" t="str">
        <f>INDEX(Hosts!$A:$O,MATCH(Places!$C3204,Hosts!$A:$A,0),MATCH(Places!G$1,Hosts!$1:$1,0))</f>
        <v>Yes</v>
      </c>
      <c r="H3204" s="17">
        <v>13</v>
      </c>
      <c r="I3204" s="17" t="str">
        <f>INDEX(Neighborhoods!$A:$C,MATCH(Places!$H3204,Neighborhoods!$A:$A,0),MATCH(Places!I$1,Neighborhoods!$1:$1,0))</f>
        <v>Manhattan</v>
      </c>
      <c r="J3204" s="17" t="str">
        <f>INDEX(Neighborhoods!$A:$C,MATCH(Places!$H3204,Neighborhoods!$A:$A,0),MATCH(Places!J$1,Neighborhoods!$1:$1,0))</f>
        <v>Chelsea</v>
      </c>
      <c r="K3204" s="17" t="s">
        <v>11822</v>
      </c>
      <c r="L3204" s="17" t="str">
        <f t="shared" si="200"/>
        <v>No</v>
      </c>
      <c r="M3204" s="17">
        <v>6</v>
      </c>
      <c r="N3204" s="17" t="str" cm="1">
        <f t="array" ref="N3204">_xlfn.IFS(M3204&lt;=2,"Small",M3204&lt;=5,"Medium",M3204&gt;5,"Large")</f>
        <v>Large</v>
      </c>
      <c r="O3204" s="65">
        <v>675</v>
      </c>
      <c r="P3204" s="87">
        <f t="shared" si="201"/>
        <v>0.05</v>
      </c>
      <c r="Q3204" s="68">
        <v>5</v>
      </c>
      <c r="R3204" s="68" t="str" cm="1">
        <f t="array" ref="R3204">_xlfn.SWITCH(ROUND(Q3204,0),5,"Excellent",4,"Good",3,"Ok","Bad")</f>
        <v>Excellent</v>
      </c>
      <c r="S3204" s="17">
        <v>7</v>
      </c>
      <c r="T3204" s="17" t="str">
        <f t="shared" si="202"/>
        <v>No</v>
      </c>
      <c r="U3204" s="82">
        <v>43606</v>
      </c>
      <c r="V3204" s="82">
        <v>43833</v>
      </c>
      <c r="W3204" s="17">
        <v>301</v>
      </c>
      <c r="X3204" s="17" t="str">
        <f t="shared" si="203"/>
        <v>Active</v>
      </c>
      <c r="Y3204" s="17" t="s">
        <v>15615</v>
      </c>
      <c r="Z3204" s="17"/>
    </row>
    <row r="3205" spans="1:26" x14ac:dyDescent="0.25">
      <c r="A3205">
        <v>3204</v>
      </c>
      <c r="B3205" s="17" t="s">
        <v>2319</v>
      </c>
      <c r="C3205" s="17">
        <v>3086</v>
      </c>
      <c r="D3205" s="17" t="str">
        <f>INDEX(Hosts!$A:$O,MATCH(Places!$C3205,Hosts!$A:$A,0),MATCH(Places!D$1,Hosts!$1:$1,0))</f>
        <v>Within an hour</v>
      </c>
      <c r="E3205" s="87">
        <f>INDEX(Hosts!$A:$O,MATCH(Places!$C3205,Hosts!$A:$A,0),MATCH(Places!E$1,Hosts!$1:$1,0))</f>
        <v>1</v>
      </c>
      <c r="F3205" s="87">
        <f>INDEX(Hosts!$A:$O,MATCH(Places!$C3205,Hosts!$A:$A,0),MATCH(Places!F$1,Hosts!$1:$1,0))</f>
        <v>1</v>
      </c>
      <c r="G3205" s="17" t="str">
        <f>INDEX(Hosts!$A:$O,MATCH(Places!$C3205,Hosts!$A:$A,0),MATCH(Places!G$1,Hosts!$1:$1,0))</f>
        <v>Yes</v>
      </c>
      <c r="H3205" s="17">
        <v>9</v>
      </c>
      <c r="I3205" s="17" t="str">
        <f>INDEX(Neighborhoods!$A:$C,MATCH(Places!$H3205,Neighborhoods!$A:$A,0),MATCH(Places!I$1,Neighborhoods!$1:$1,0))</f>
        <v>Brooklyn</v>
      </c>
      <c r="J3205" s="17" t="str">
        <f>INDEX(Neighborhoods!$A:$C,MATCH(Places!$H3205,Neighborhoods!$A:$A,0),MATCH(Places!J$1,Neighborhoods!$1:$1,0))</f>
        <v>Crown Heights</v>
      </c>
      <c r="K3205" s="17" t="s">
        <v>11822</v>
      </c>
      <c r="L3205" s="17" t="str">
        <f t="shared" si="200"/>
        <v>No</v>
      </c>
      <c r="M3205" s="17">
        <v>5</v>
      </c>
      <c r="N3205" s="17" t="str" cm="1">
        <f t="array" ref="N3205">_xlfn.IFS(M3205&lt;=2,"Small",M3205&lt;=5,"Medium",M3205&gt;5,"Large")</f>
        <v>Medium</v>
      </c>
      <c r="O3205" s="65">
        <v>250</v>
      </c>
      <c r="P3205" s="87">
        <f t="shared" si="201"/>
        <v>0.04</v>
      </c>
      <c r="Q3205" s="68">
        <v>4.9800000000000004</v>
      </c>
      <c r="R3205" s="68" t="str" cm="1">
        <f t="array" ref="R3205">_xlfn.SWITCH(ROUND(Q3205,0),5,"Excellent",4,"Good",3,"Ok","Bad")</f>
        <v>Excellent</v>
      </c>
      <c r="S3205" s="17">
        <v>57</v>
      </c>
      <c r="T3205" s="17" t="str">
        <f t="shared" si="202"/>
        <v>No</v>
      </c>
      <c r="U3205" s="82">
        <v>43090</v>
      </c>
      <c r="V3205" s="82">
        <v>43870</v>
      </c>
      <c r="W3205" s="17">
        <v>90</v>
      </c>
      <c r="X3205" s="17" t="str">
        <f t="shared" si="203"/>
        <v>Active</v>
      </c>
      <c r="Y3205" s="17" t="s">
        <v>15616</v>
      </c>
      <c r="Z3205" s="17"/>
    </row>
    <row r="3206" spans="1:26" x14ac:dyDescent="0.25">
      <c r="A3206">
        <v>3205</v>
      </c>
      <c r="B3206" s="17" t="s">
        <v>2320</v>
      </c>
      <c r="C3206" s="17">
        <v>2830</v>
      </c>
      <c r="D3206" s="17" t="str">
        <f>INDEX(Hosts!$A:$O,MATCH(Places!$C3206,Hosts!$A:$A,0),MATCH(Places!D$1,Hosts!$1:$1,0))</f>
        <v>Within an hour</v>
      </c>
      <c r="E3206" s="87">
        <f>INDEX(Hosts!$A:$O,MATCH(Places!$C3206,Hosts!$A:$A,0),MATCH(Places!E$1,Hosts!$1:$1,0))</f>
        <v>1</v>
      </c>
      <c r="F3206" s="87">
        <f>INDEX(Hosts!$A:$O,MATCH(Places!$C3206,Hosts!$A:$A,0),MATCH(Places!F$1,Hosts!$1:$1,0))</f>
        <v>0.92</v>
      </c>
      <c r="G3206" s="17" t="str">
        <f>INDEX(Hosts!$A:$O,MATCH(Places!$C3206,Hosts!$A:$A,0),MATCH(Places!G$1,Hosts!$1:$1,0))</f>
        <v>No</v>
      </c>
      <c r="H3206" s="17">
        <v>8</v>
      </c>
      <c r="I3206" s="17" t="str">
        <f>INDEX(Neighborhoods!$A:$C,MATCH(Places!$H3206,Neighborhoods!$A:$A,0),MATCH(Places!I$1,Neighborhoods!$1:$1,0))</f>
        <v>Brooklyn</v>
      </c>
      <c r="J3206" s="17" t="str">
        <f>INDEX(Neighborhoods!$A:$C,MATCH(Places!$H3206,Neighborhoods!$A:$A,0),MATCH(Places!J$1,Neighborhoods!$1:$1,0))</f>
        <v>Bushwick</v>
      </c>
      <c r="K3206" s="17" t="s">
        <v>1</v>
      </c>
      <c r="L3206" s="17" t="str">
        <f t="shared" si="200"/>
        <v>Yes</v>
      </c>
      <c r="M3206" s="17">
        <v>1</v>
      </c>
      <c r="N3206" s="17" t="str" cm="1">
        <f t="array" ref="N3206">_xlfn.IFS(M3206&lt;=2,"Small",M3206&lt;=5,"Medium",M3206&gt;5,"Large")</f>
        <v>Small</v>
      </c>
      <c r="O3206" s="65">
        <v>40</v>
      </c>
      <c r="P3206" s="87">
        <f t="shared" si="201"/>
        <v>0.03</v>
      </c>
      <c r="Q3206" s="68">
        <v>4.72</v>
      </c>
      <c r="R3206" s="68" t="str" cm="1">
        <f t="array" ref="R3206">_xlfn.SWITCH(ROUND(Q3206,0),5,"Excellent",4,"Good",3,"Ok","Bad")</f>
        <v>Excellent</v>
      </c>
      <c r="S3206" s="17">
        <v>25</v>
      </c>
      <c r="T3206" s="17" t="str">
        <f t="shared" si="202"/>
        <v>No</v>
      </c>
      <c r="U3206" s="82">
        <v>43080</v>
      </c>
      <c r="V3206" s="82">
        <v>43835</v>
      </c>
      <c r="W3206" s="17">
        <v>21</v>
      </c>
      <c r="X3206" s="17" t="str">
        <f t="shared" si="203"/>
        <v>Active</v>
      </c>
      <c r="Y3206" s="17" t="s">
        <v>15616</v>
      </c>
      <c r="Z3206" s="17"/>
    </row>
    <row r="3207" spans="1:26" x14ac:dyDescent="0.25">
      <c r="A3207">
        <v>3206</v>
      </c>
      <c r="B3207" s="17" t="s">
        <v>2321</v>
      </c>
      <c r="C3207" s="17">
        <v>2694</v>
      </c>
      <c r="D3207" s="17" t="str">
        <f>INDEX(Hosts!$A:$O,MATCH(Places!$C3207,Hosts!$A:$A,0),MATCH(Places!D$1,Hosts!$1:$1,0))</f>
        <v>Within an hour</v>
      </c>
      <c r="E3207" s="87">
        <f>INDEX(Hosts!$A:$O,MATCH(Places!$C3207,Hosts!$A:$A,0),MATCH(Places!E$1,Hosts!$1:$1,0))</f>
        <v>1</v>
      </c>
      <c r="F3207" s="87">
        <f>INDEX(Hosts!$A:$O,MATCH(Places!$C3207,Hosts!$A:$A,0),MATCH(Places!F$1,Hosts!$1:$1,0))</f>
        <v>1</v>
      </c>
      <c r="G3207" s="17" t="str">
        <f>INDEX(Hosts!$A:$O,MATCH(Places!$C3207,Hosts!$A:$A,0),MATCH(Places!G$1,Hosts!$1:$1,0))</f>
        <v>Yes</v>
      </c>
      <c r="H3207" s="17">
        <v>16</v>
      </c>
      <c r="I3207" s="17" t="str">
        <f>INDEX(Neighborhoods!$A:$C,MATCH(Places!$H3207,Neighborhoods!$A:$A,0),MATCH(Places!I$1,Neighborhoods!$1:$1,0))</f>
        <v>Manhattan</v>
      </c>
      <c r="J3207" s="17" t="str">
        <f>INDEX(Neighborhoods!$A:$C,MATCH(Places!$H3207,Neighborhoods!$A:$A,0),MATCH(Places!J$1,Neighborhoods!$1:$1,0))</f>
        <v>Harlem</v>
      </c>
      <c r="K3207" s="17" t="s">
        <v>1</v>
      </c>
      <c r="L3207" s="17" t="str">
        <f t="shared" si="200"/>
        <v>Yes</v>
      </c>
      <c r="M3207" s="17">
        <v>2</v>
      </c>
      <c r="N3207" s="17" t="str" cm="1">
        <f t="array" ref="N3207">_xlfn.IFS(M3207&lt;=2,"Small",M3207&lt;=5,"Medium",M3207&gt;5,"Large")</f>
        <v>Small</v>
      </c>
      <c r="O3207" s="65">
        <v>65</v>
      </c>
      <c r="P3207" s="87">
        <f t="shared" si="201"/>
        <v>0.03</v>
      </c>
      <c r="Q3207" s="68">
        <v>4.92</v>
      </c>
      <c r="R3207" s="68" t="str" cm="1">
        <f t="array" ref="R3207">_xlfn.SWITCH(ROUND(Q3207,0),5,"Excellent",4,"Good",3,"Ok","Bad")</f>
        <v>Excellent</v>
      </c>
      <c r="S3207" s="17">
        <v>13</v>
      </c>
      <c r="T3207" s="17" t="str">
        <f t="shared" si="202"/>
        <v>No</v>
      </c>
      <c r="U3207" s="82">
        <v>43087</v>
      </c>
      <c r="V3207" s="82">
        <v>43604</v>
      </c>
      <c r="W3207" s="17">
        <v>0</v>
      </c>
      <c r="X3207" s="17" t="str">
        <f t="shared" si="203"/>
        <v>Inactive</v>
      </c>
      <c r="Y3207" s="17" t="s">
        <v>15616</v>
      </c>
      <c r="Z3207" s="17"/>
    </row>
    <row r="3208" spans="1:26" x14ac:dyDescent="0.25">
      <c r="A3208">
        <v>3207</v>
      </c>
      <c r="B3208" s="17" t="s">
        <v>15210</v>
      </c>
      <c r="C3208" s="17">
        <v>3363</v>
      </c>
      <c r="D3208" s="17" t="str">
        <f>INDEX(Hosts!$A:$O,MATCH(Places!$C3208,Hosts!$A:$A,0),MATCH(Places!D$1,Hosts!$1:$1,0))</f>
        <v>Within a few hours</v>
      </c>
      <c r="E3208" s="87">
        <f>INDEX(Hosts!$A:$O,MATCH(Places!$C3208,Hosts!$A:$A,0),MATCH(Places!E$1,Hosts!$1:$1,0))</f>
        <v>0.67</v>
      </c>
      <c r="F3208" s="87">
        <f>INDEX(Hosts!$A:$O,MATCH(Places!$C3208,Hosts!$A:$A,0),MATCH(Places!F$1,Hosts!$1:$1,0))</f>
        <v>0.5</v>
      </c>
      <c r="G3208" s="17" t="str">
        <f>INDEX(Hosts!$A:$O,MATCH(Places!$C3208,Hosts!$A:$A,0),MATCH(Places!G$1,Hosts!$1:$1,0))</f>
        <v>No</v>
      </c>
      <c r="H3208" s="17">
        <v>18</v>
      </c>
      <c r="I3208" s="17" t="str">
        <f>INDEX(Neighborhoods!$A:$C,MATCH(Places!$H3208,Neighborhoods!$A:$A,0),MATCH(Places!I$1,Neighborhoods!$1:$1,0))</f>
        <v>Manhattan</v>
      </c>
      <c r="J3208" s="17" t="str">
        <f>INDEX(Neighborhoods!$A:$C,MATCH(Places!$H3208,Neighborhoods!$A:$A,0),MATCH(Places!J$1,Neighborhoods!$1:$1,0))</f>
        <v>Midtown</v>
      </c>
      <c r="K3208" s="17" t="s">
        <v>11822</v>
      </c>
      <c r="L3208" s="17" t="str">
        <f t="shared" si="200"/>
        <v>No</v>
      </c>
      <c r="M3208" s="17">
        <v>16</v>
      </c>
      <c r="N3208" s="17" t="str" cm="1">
        <f t="array" ref="N3208">_xlfn.IFS(M3208&lt;=2,"Small",M3208&lt;=5,"Medium",M3208&gt;5,"Large")</f>
        <v>Large</v>
      </c>
      <c r="O3208" s="65">
        <v>2257</v>
      </c>
      <c r="P3208" s="87">
        <f t="shared" si="201"/>
        <v>7.0000000000000007E-2</v>
      </c>
      <c r="Q3208" s="68">
        <v>4.92</v>
      </c>
      <c r="R3208" s="68" t="str" cm="1">
        <f t="array" ref="R3208">_xlfn.SWITCH(ROUND(Q3208,0),5,"Excellent",4,"Good",3,"Ok","Bad")</f>
        <v>Excellent</v>
      </c>
      <c r="S3208" s="17">
        <v>24</v>
      </c>
      <c r="T3208" s="17" t="str">
        <f t="shared" si="202"/>
        <v>No</v>
      </c>
      <c r="U3208" s="82">
        <v>43104</v>
      </c>
      <c r="V3208" s="82">
        <v>43875</v>
      </c>
      <c r="W3208" s="17">
        <v>179</v>
      </c>
      <c r="X3208" s="17" t="str">
        <f t="shared" si="203"/>
        <v>Active</v>
      </c>
      <c r="Y3208" s="17" t="s">
        <v>15615</v>
      </c>
      <c r="Z3208" s="17"/>
    </row>
    <row r="3209" spans="1:26" x14ac:dyDescent="0.25">
      <c r="A3209">
        <v>3208</v>
      </c>
      <c r="B3209" s="17" t="s">
        <v>14548</v>
      </c>
      <c r="C3209" s="17">
        <v>3388</v>
      </c>
      <c r="D3209" s="17" t="str">
        <f>INDEX(Hosts!$A:$O,MATCH(Places!$C3209,Hosts!$A:$A,0),MATCH(Places!D$1,Hosts!$1:$1,0))</f>
        <v>Within an hour</v>
      </c>
      <c r="E3209" s="87">
        <f>INDEX(Hosts!$A:$O,MATCH(Places!$C3209,Hosts!$A:$A,0),MATCH(Places!E$1,Hosts!$1:$1,0))</f>
        <v>1</v>
      </c>
      <c r="F3209" s="87">
        <f>INDEX(Hosts!$A:$O,MATCH(Places!$C3209,Hosts!$A:$A,0),MATCH(Places!F$1,Hosts!$1:$1,0))</f>
        <v>0.82</v>
      </c>
      <c r="G3209" s="17" t="str">
        <f>INDEX(Hosts!$A:$O,MATCH(Places!$C3209,Hosts!$A:$A,0),MATCH(Places!G$1,Hosts!$1:$1,0))</f>
        <v>Yes</v>
      </c>
      <c r="H3209" s="17">
        <v>15</v>
      </c>
      <c r="I3209" s="17" t="str">
        <f>INDEX(Neighborhoods!$A:$C,MATCH(Places!$H3209,Neighborhoods!$A:$A,0),MATCH(Places!I$1,Neighborhoods!$1:$1,0))</f>
        <v>Manhattan</v>
      </c>
      <c r="J3209" s="17" t="str">
        <f>INDEX(Neighborhoods!$A:$C,MATCH(Places!$H3209,Neighborhoods!$A:$A,0),MATCH(Places!J$1,Neighborhoods!$1:$1,0))</f>
        <v>East Village</v>
      </c>
      <c r="K3209" s="17" t="s">
        <v>11822</v>
      </c>
      <c r="L3209" s="17" t="str">
        <f t="shared" si="200"/>
        <v>No</v>
      </c>
      <c r="M3209" s="17">
        <v>2</v>
      </c>
      <c r="N3209" s="17" t="str" cm="1">
        <f t="array" ref="N3209">_xlfn.IFS(M3209&lt;=2,"Small",M3209&lt;=5,"Medium",M3209&gt;5,"Large")</f>
        <v>Small</v>
      </c>
      <c r="O3209" s="65">
        <v>244</v>
      </c>
      <c r="P3209" s="87">
        <f t="shared" si="201"/>
        <v>0.04</v>
      </c>
      <c r="Q3209" s="68">
        <v>4.87</v>
      </c>
      <c r="R3209" s="68" t="str" cm="1">
        <f t="array" ref="R3209">_xlfn.SWITCH(ROUND(Q3209,0),5,"Excellent",4,"Good",3,"Ok","Bad")</f>
        <v>Excellent</v>
      </c>
      <c r="S3209" s="17">
        <v>15</v>
      </c>
      <c r="T3209" s="17" t="str">
        <f t="shared" si="202"/>
        <v>No</v>
      </c>
      <c r="U3209" s="82">
        <v>43113</v>
      </c>
      <c r="V3209" s="82">
        <v>43925</v>
      </c>
      <c r="W3209" s="17">
        <v>362</v>
      </c>
      <c r="X3209" s="17" t="str">
        <f t="shared" si="203"/>
        <v>Active</v>
      </c>
      <c r="Y3209" s="17" t="s">
        <v>15615</v>
      </c>
      <c r="Z3209" s="17"/>
    </row>
    <row r="3210" spans="1:26" x14ac:dyDescent="0.25">
      <c r="A3210">
        <v>3209</v>
      </c>
      <c r="B3210" s="17" t="s">
        <v>2322</v>
      </c>
      <c r="C3210" s="17">
        <v>3413</v>
      </c>
      <c r="D3210" s="17" t="str">
        <f>INDEX(Hosts!$A:$O,MATCH(Places!$C3210,Hosts!$A:$A,0),MATCH(Places!D$1,Hosts!$1:$1,0))</f>
        <v>Within a few hours</v>
      </c>
      <c r="E3210" s="87">
        <f>INDEX(Hosts!$A:$O,MATCH(Places!$C3210,Hosts!$A:$A,0),MATCH(Places!E$1,Hosts!$1:$1,0))</f>
        <v>1</v>
      </c>
      <c r="F3210" s="87">
        <f>INDEX(Hosts!$A:$O,MATCH(Places!$C3210,Hosts!$A:$A,0),MATCH(Places!F$1,Hosts!$1:$1,0))</f>
        <v>0.79</v>
      </c>
      <c r="G3210" s="17" t="str">
        <f>INDEX(Hosts!$A:$O,MATCH(Places!$C3210,Hosts!$A:$A,0),MATCH(Places!G$1,Hosts!$1:$1,0))</f>
        <v>Yes</v>
      </c>
      <c r="H3210" s="17">
        <v>9</v>
      </c>
      <c r="I3210" s="17" t="str">
        <f>INDEX(Neighborhoods!$A:$C,MATCH(Places!$H3210,Neighborhoods!$A:$A,0),MATCH(Places!I$1,Neighborhoods!$1:$1,0))</f>
        <v>Brooklyn</v>
      </c>
      <c r="J3210" s="17" t="str">
        <f>INDEX(Neighborhoods!$A:$C,MATCH(Places!$H3210,Neighborhoods!$A:$A,0),MATCH(Places!J$1,Neighborhoods!$1:$1,0))</f>
        <v>Crown Heights</v>
      </c>
      <c r="K3210" s="17" t="s">
        <v>11822</v>
      </c>
      <c r="L3210" s="17" t="str">
        <f t="shared" si="200"/>
        <v>No</v>
      </c>
      <c r="M3210" s="17">
        <v>10</v>
      </c>
      <c r="N3210" s="17" t="str" cm="1">
        <f t="array" ref="N3210">_xlfn.IFS(M3210&lt;=2,"Small",M3210&lt;=5,"Medium",M3210&gt;5,"Large")</f>
        <v>Large</v>
      </c>
      <c r="O3210" s="65">
        <v>349</v>
      </c>
      <c r="P3210" s="87">
        <f t="shared" si="201"/>
        <v>0.04</v>
      </c>
      <c r="Q3210" s="68">
        <v>4.99</v>
      </c>
      <c r="R3210" s="68" t="str" cm="1">
        <f t="array" ref="R3210">_xlfn.SWITCH(ROUND(Q3210,0),5,"Excellent",4,"Good",3,"Ok","Bad")</f>
        <v>Excellent</v>
      </c>
      <c r="S3210" s="17">
        <v>113</v>
      </c>
      <c r="T3210" s="17" t="str">
        <f t="shared" si="202"/>
        <v>Yes</v>
      </c>
      <c r="U3210" s="82">
        <v>43079</v>
      </c>
      <c r="V3210" s="82">
        <v>44053</v>
      </c>
      <c r="W3210" s="17">
        <v>325</v>
      </c>
      <c r="X3210" s="17" t="str">
        <f t="shared" si="203"/>
        <v>Active</v>
      </c>
      <c r="Y3210" s="17" t="s">
        <v>15615</v>
      </c>
      <c r="Z3210" s="17"/>
    </row>
    <row r="3211" spans="1:26" x14ac:dyDescent="0.25">
      <c r="A3211">
        <v>3210</v>
      </c>
      <c r="B3211" s="17" t="s">
        <v>2323</v>
      </c>
      <c r="C3211" s="17">
        <v>3416</v>
      </c>
      <c r="D3211" s="17" t="str">
        <f>INDEX(Hosts!$A:$O,MATCH(Places!$C3211,Hosts!$A:$A,0),MATCH(Places!D$1,Hosts!$1:$1,0))</f>
        <v>Within an hour</v>
      </c>
      <c r="E3211" s="87">
        <f>INDEX(Hosts!$A:$O,MATCH(Places!$C3211,Hosts!$A:$A,0),MATCH(Places!E$1,Hosts!$1:$1,0))</f>
        <v>1</v>
      </c>
      <c r="F3211" s="87">
        <f>INDEX(Hosts!$A:$O,MATCH(Places!$C3211,Hosts!$A:$A,0),MATCH(Places!F$1,Hosts!$1:$1,0))</f>
        <v>0.55000000000000004</v>
      </c>
      <c r="G3211" s="17" t="str">
        <f>INDEX(Hosts!$A:$O,MATCH(Places!$C3211,Hosts!$A:$A,0),MATCH(Places!G$1,Hosts!$1:$1,0))</f>
        <v>Yes</v>
      </c>
      <c r="H3211" s="17">
        <v>22</v>
      </c>
      <c r="I3211" s="17" t="str">
        <f>INDEX(Neighborhoods!$A:$C,MATCH(Places!$H3211,Neighborhoods!$A:$A,0),MATCH(Places!I$1,Neighborhoods!$1:$1,0))</f>
        <v>Queens</v>
      </c>
      <c r="J3211" s="17" t="str">
        <f>INDEX(Neighborhoods!$A:$C,MATCH(Places!$H3211,Neighborhoods!$A:$A,0),MATCH(Places!J$1,Neighborhoods!$1:$1,0))</f>
        <v>Flushing</v>
      </c>
      <c r="K3211" s="17" t="s">
        <v>1</v>
      </c>
      <c r="L3211" s="17" t="str">
        <f t="shared" si="200"/>
        <v>Yes</v>
      </c>
      <c r="M3211" s="17">
        <v>2</v>
      </c>
      <c r="N3211" s="17" t="str" cm="1">
        <f t="array" ref="N3211">_xlfn.IFS(M3211&lt;=2,"Small",M3211&lt;=5,"Medium",M3211&gt;5,"Large")</f>
        <v>Small</v>
      </c>
      <c r="O3211" s="65">
        <v>48</v>
      </c>
      <c r="P3211" s="87">
        <f t="shared" si="201"/>
        <v>0.03</v>
      </c>
      <c r="Q3211" s="68">
        <v>4.93</v>
      </c>
      <c r="R3211" s="68" t="str" cm="1">
        <f t="array" ref="R3211">_xlfn.SWITCH(ROUND(Q3211,0),5,"Excellent",4,"Good",3,"Ok","Bad")</f>
        <v>Excellent</v>
      </c>
      <c r="S3211" s="17">
        <v>15</v>
      </c>
      <c r="T3211" s="17" t="str">
        <f t="shared" si="202"/>
        <v>No</v>
      </c>
      <c r="U3211" s="82">
        <v>43071</v>
      </c>
      <c r="V3211" s="82">
        <v>43709</v>
      </c>
      <c r="W3211" s="17">
        <v>179</v>
      </c>
      <c r="X3211" s="17" t="str">
        <f t="shared" si="203"/>
        <v>Active</v>
      </c>
      <c r="Y3211" s="17" t="s">
        <v>15615</v>
      </c>
      <c r="Z3211" s="17"/>
    </row>
    <row r="3212" spans="1:26" x14ac:dyDescent="0.25">
      <c r="A3212">
        <v>3211</v>
      </c>
      <c r="B3212" s="17" t="s">
        <v>2324</v>
      </c>
      <c r="C3212" s="17">
        <v>1086</v>
      </c>
      <c r="D3212" s="17" t="str">
        <f>INDEX(Hosts!$A:$O,MATCH(Places!$C3212,Hosts!$A:$A,0),MATCH(Places!D$1,Hosts!$1:$1,0))</f>
        <v>Within an hour</v>
      </c>
      <c r="E3212" s="87">
        <f>INDEX(Hosts!$A:$O,MATCH(Places!$C3212,Hosts!$A:$A,0),MATCH(Places!E$1,Hosts!$1:$1,0))</f>
        <v>1</v>
      </c>
      <c r="F3212" s="87">
        <f>INDEX(Hosts!$A:$O,MATCH(Places!$C3212,Hosts!$A:$A,0),MATCH(Places!F$1,Hosts!$1:$1,0))</f>
        <v>1</v>
      </c>
      <c r="G3212" s="17" t="str">
        <f>INDEX(Hosts!$A:$O,MATCH(Places!$C3212,Hosts!$A:$A,0),MATCH(Places!G$1,Hosts!$1:$1,0))</f>
        <v>Yes</v>
      </c>
      <c r="H3212" s="17">
        <v>22</v>
      </c>
      <c r="I3212" s="17" t="str">
        <f>INDEX(Neighborhoods!$A:$C,MATCH(Places!$H3212,Neighborhoods!$A:$A,0),MATCH(Places!I$1,Neighborhoods!$1:$1,0))</f>
        <v>Queens</v>
      </c>
      <c r="J3212" s="17" t="str">
        <f>INDEX(Neighborhoods!$A:$C,MATCH(Places!$H3212,Neighborhoods!$A:$A,0),MATCH(Places!J$1,Neighborhoods!$1:$1,0))</f>
        <v>Flushing</v>
      </c>
      <c r="K3212" s="17" t="s">
        <v>11822</v>
      </c>
      <c r="L3212" s="17" t="str">
        <f t="shared" si="200"/>
        <v>No</v>
      </c>
      <c r="M3212" s="17">
        <v>4</v>
      </c>
      <c r="N3212" s="17" t="str" cm="1">
        <f t="array" ref="N3212">_xlfn.IFS(M3212&lt;=2,"Small",M3212&lt;=5,"Medium",M3212&gt;5,"Large")</f>
        <v>Medium</v>
      </c>
      <c r="O3212" s="65">
        <v>100</v>
      </c>
      <c r="P3212" s="87">
        <f t="shared" si="201"/>
        <v>0.03</v>
      </c>
      <c r="Q3212" s="68">
        <v>4.5999999999999996</v>
      </c>
      <c r="R3212" s="68" t="str" cm="1">
        <f t="array" ref="R3212">_xlfn.SWITCH(ROUND(Q3212,0),5,"Excellent",4,"Good",3,"Ok","Bad")</f>
        <v>Excellent</v>
      </c>
      <c r="S3212" s="17">
        <v>5</v>
      </c>
      <c r="T3212" s="17" t="str">
        <f t="shared" si="202"/>
        <v>No</v>
      </c>
      <c r="U3212" s="82">
        <v>43357</v>
      </c>
      <c r="V3212" s="82">
        <v>44045</v>
      </c>
      <c r="W3212" s="17">
        <v>335</v>
      </c>
      <c r="X3212" s="17" t="str">
        <f t="shared" si="203"/>
        <v>Active</v>
      </c>
      <c r="Y3212" s="17" t="s">
        <v>15616</v>
      </c>
      <c r="Z3212" s="17"/>
    </row>
    <row r="3213" spans="1:26" x14ac:dyDescent="0.25">
      <c r="A3213">
        <v>3212</v>
      </c>
      <c r="B3213" s="17" t="s">
        <v>2325</v>
      </c>
      <c r="C3213" s="17">
        <v>3249</v>
      </c>
      <c r="D3213" s="17" t="str">
        <f>INDEX(Hosts!$A:$O,MATCH(Places!$C3213,Hosts!$A:$A,0),MATCH(Places!D$1,Hosts!$1:$1,0))</f>
        <v>Within an hour</v>
      </c>
      <c r="E3213" s="87">
        <f>INDEX(Hosts!$A:$O,MATCH(Places!$C3213,Hosts!$A:$A,0),MATCH(Places!E$1,Hosts!$1:$1,0))</f>
        <v>1</v>
      </c>
      <c r="F3213" s="87">
        <f>INDEX(Hosts!$A:$O,MATCH(Places!$C3213,Hosts!$A:$A,0),MATCH(Places!F$1,Hosts!$1:$1,0))</f>
        <v>0.99</v>
      </c>
      <c r="G3213" s="17" t="str">
        <f>INDEX(Hosts!$A:$O,MATCH(Places!$C3213,Hosts!$A:$A,0),MATCH(Places!G$1,Hosts!$1:$1,0))</f>
        <v>Yes</v>
      </c>
      <c r="H3213" s="17">
        <v>8</v>
      </c>
      <c r="I3213" s="17" t="str">
        <f>INDEX(Neighborhoods!$A:$C,MATCH(Places!$H3213,Neighborhoods!$A:$A,0),MATCH(Places!I$1,Neighborhoods!$1:$1,0))</f>
        <v>Brooklyn</v>
      </c>
      <c r="J3213" s="17" t="str">
        <f>INDEX(Neighborhoods!$A:$C,MATCH(Places!$H3213,Neighborhoods!$A:$A,0),MATCH(Places!J$1,Neighborhoods!$1:$1,0))</f>
        <v>Bushwick</v>
      </c>
      <c r="K3213" s="17" t="s">
        <v>1</v>
      </c>
      <c r="L3213" s="17" t="str">
        <f t="shared" si="200"/>
        <v>Yes</v>
      </c>
      <c r="M3213" s="17">
        <v>3</v>
      </c>
      <c r="N3213" s="17" t="str" cm="1">
        <f t="array" ref="N3213">_xlfn.IFS(M3213&lt;=2,"Small",M3213&lt;=5,"Medium",M3213&gt;5,"Large")</f>
        <v>Medium</v>
      </c>
      <c r="O3213" s="65">
        <v>54</v>
      </c>
      <c r="P3213" s="87">
        <f t="shared" si="201"/>
        <v>0.03</v>
      </c>
      <c r="Q3213" s="68">
        <v>4.79</v>
      </c>
      <c r="R3213" s="68" t="str" cm="1">
        <f t="array" ref="R3213">_xlfn.SWITCH(ROUND(Q3213,0),5,"Excellent",4,"Good",3,"Ok","Bad")</f>
        <v>Excellent</v>
      </c>
      <c r="S3213" s="17">
        <v>24</v>
      </c>
      <c r="T3213" s="17" t="str">
        <f t="shared" si="202"/>
        <v>No</v>
      </c>
      <c r="U3213" s="82">
        <v>43102</v>
      </c>
      <c r="V3213" s="82">
        <v>43781</v>
      </c>
      <c r="W3213" s="17">
        <v>180</v>
      </c>
      <c r="X3213" s="17" t="str">
        <f t="shared" si="203"/>
        <v>Active</v>
      </c>
      <c r="Y3213" s="17" t="s">
        <v>15615</v>
      </c>
      <c r="Z3213" s="17"/>
    </row>
    <row r="3214" spans="1:26" x14ac:dyDescent="0.25">
      <c r="A3214">
        <v>3213</v>
      </c>
      <c r="B3214" s="17" t="s">
        <v>2326</v>
      </c>
      <c r="C3214" s="17">
        <v>1257</v>
      </c>
      <c r="D3214" s="17" t="str">
        <f>INDEX(Hosts!$A:$O,MATCH(Places!$C3214,Hosts!$A:$A,0),MATCH(Places!D$1,Hosts!$1:$1,0))</f>
        <v>Within an hour</v>
      </c>
      <c r="E3214" s="87">
        <f>INDEX(Hosts!$A:$O,MATCH(Places!$C3214,Hosts!$A:$A,0),MATCH(Places!E$1,Hosts!$1:$1,0))</f>
        <v>1</v>
      </c>
      <c r="F3214" s="87">
        <f>INDEX(Hosts!$A:$O,MATCH(Places!$C3214,Hosts!$A:$A,0),MATCH(Places!F$1,Hosts!$1:$1,0))</f>
        <v>1</v>
      </c>
      <c r="G3214" s="17" t="str">
        <f>INDEX(Hosts!$A:$O,MATCH(Places!$C3214,Hosts!$A:$A,0),MATCH(Places!G$1,Hosts!$1:$1,0))</f>
        <v>Yes</v>
      </c>
      <c r="H3214" s="17">
        <v>18</v>
      </c>
      <c r="I3214" s="17" t="str">
        <f>INDEX(Neighborhoods!$A:$C,MATCH(Places!$H3214,Neighborhoods!$A:$A,0),MATCH(Places!I$1,Neighborhoods!$1:$1,0))</f>
        <v>Manhattan</v>
      </c>
      <c r="J3214" s="17" t="str">
        <f>INDEX(Neighborhoods!$A:$C,MATCH(Places!$H3214,Neighborhoods!$A:$A,0),MATCH(Places!J$1,Neighborhoods!$1:$1,0))</f>
        <v>Midtown</v>
      </c>
      <c r="K3214" s="17" t="s">
        <v>11822</v>
      </c>
      <c r="L3214" s="17" t="str">
        <f t="shared" si="200"/>
        <v>No</v>
      </c>
      <c r="M3214" s="17">
        <v>2</v>
      </c>
      <c r="N3214" s="17" t="str" cm="1">
        <f t="array" ref="N3214">_xlfn.IFS(M3214&lt;=2,"Small",M3214&lt;=5,"Medium",M3214&gt;5,"Large")</f>
        <v>Small</v>
      </c>
      <c r="O3214" s="65">
        <v>170</v>
      </c>
      <c r="P3214" s="87">
        <f t="shared" si="201"/>
        <v>0.03</v>
      </c>
      <c r="Q3214" s="68">
        <v>4.83</v>
      </c>
      <c r="R3214" s="68" t="str" cm="1">
        <f t="array" ref="R3214">_xlfn.SWITCH(ROUND(Q3214,0),5,"Excellent",4,"Good",3,"Ok","Bad")</f>
        <v>Excellent</v>
      </c>
      <c r="S3214" s="17">
        <v>53</v>
      </c>
      <c r="T3214" s="17" t="str">
        <f t="shared" si="202"/>
        <v>No</v>
      </c>
      <c r="U3214" s="82">
        <v>43105</v>
      </c>
      <c r="V3214" s="82">
        <v>43905</v>
      </c>
      <c r="W3214" s="17">
        <v>0</v>
      </c>
      <c r="X3214" s="17" t="str">
        <f t="shared" si="203"/>
        <v>Inactive</v>
      </c>
      <c r="Y3214" s="17" t="s">
        <v>15616</v>
      </c>
      <c r="Z3214" s="17"/>
    </row>
    <row r="3215" spans="1:26" x14ac:dyDescent="0.25">
      <c r="A3215">
        <v>3214</v>
      </c>
      <c r="B3215" s="17" t="s">
        <v>2327</v>
      </c>
      <c r="C3215" s="17">
        <v>2781</v>
      </c>
      <c r="D3215" s="17" t="str">
        <f>INDEX(Hosts!$A:$O,MATCH(Places!$C3215,Hosts!$A:$A,0),MATCH(Places!D$1,Hosts!$1:$1,0))</f>
        <v>Within an hour</v>
      </c>
      <c r="E3215" s="87">
        <f>INDEX(Hosts!$A:$O,MATCH(Places!$C3215,Hosts!$A:$A,0),MATCH(Places!E$1,Hosts!$1:$1,0))</f>
        <v>1</v>
      </c>
      <c r="F3215" s="87">
        <f>INDEX(Hosts!$A:$O,MATCH(Places!$C3215,Hosts!$A:$A,0),MATCH(Places!F$1,Hosts!$1:$1,0))</f>
        <v>0.99</v>
      </c>
      <c r="G3215" s="17" t="str">
        <f>INDEX(Hosts!$A:$O,MATCH(Places!$C3215,Hosts!$A:$A,0),MATCH(Places!G$1,Hosts!$1:$1,0))</f>
        <v>No</v>
      </c>
      <c r="H3215" s="17">
        <v>16</v>
      </c>
      <c r="I3215" s="17" t="str">
        <f>INDEX(Neighborhoods!$A:$C,MATCH(Places!$H3215,Neighborhoods!$A:$A,0),MATCH(Places!I$1,Neighborhoods!$1:$1,0))</f>
        <v>Manhattan</v>
      </c>
      <c r="J3215" s="17" t="str">
        <f>INDEX(Neighborhoods!$A:$C,MATCH(Places!$H3215,Neighborhoods!$A:$A,0),MATCH(Places!J$1,Neighborhoods!$1:$1,0))</f>
        <v>Harlem</v>
      </c>
      <c r="K3215" s="17" t="s">
        <v>11822</v>
      </c>
      <c r="L3215" s="17" t="str">
        <f t="shared" si="200"/>
        <v>No</v>
      </c>
      <c r="M3215" s="17">
        <v>4</v>
      </c>
      <c r="N3215" s="17" t="str" cm="1">
        <f t="array" ref="N3215">_xlfn.IFS(M3215&lt;=2,"Small",M3215&lt;=5,"Medium",M3215&gt;5,"Large")</f>
        <v>Medium</v>
      </c>
      <c r="O3215" s="65">
        <v>250</v>
      </c>
      <c r="P3215" s="87">
        <f t="shared" si="201"/>
        <v>0.04</v>
      </c>
      <c r="Q3215" s="68">
        <v>4.68</v>
      </c>
      <c r="R3215" s="68" t="str" cm="1">
        <f t="array" ref="R3215">_xlfn.SWITCH(ROUND(Q3215,0),5,"Excellent",4,"Good",3,"Ok","Bad")</f>
        <v>Excellent</v>
      </c>
      <c r="S3215" s="17">
        <v>98</v>
      </c>
      <c r="T3215" s="17" t="str">
        <f t="shared" si="202"/>
        <v>No</v>
      </c>
      <c r="U3215" s="82">
        <v>43072</v>
      </c>
      <c r="V3215" s="82">
        <v>43898</v>
      </c>
      <c r="W3215" s="17">
        <v>339</v>
      </c>
      <c r="X3215" s="17" t="str">
        <f t="shared" si="203"/>
        <v>Active</v>
      </c>
      <c r="Y3215" s="17" t="s">
        <v>15615</v>
      </c>
      <c r="Z3215" s="17"/>
    </row>
    <row r="3216" spans="1:26" x14ac:dyDescent="0.25">
      <c r="A3216">
        <v>3215</v>
      </c>
      <c r="B3216" s="17" t="s">
        <v>2328</v>
      </c>
      <c r="C3216" s="17">
        <v>1542</v>
      </c>
      <c r="D3216" s="17" t="str">
        <f>INDEX(Hosts!$A:$O,MATCH(Places!$C3216,Hosts!$A:$A,0),MATCH(Places!D$1,Hosts!$1:$1,0))</f>
        <v>Within an hour</v>
      </c>
      <c r="E3216" s="87">
        <f>INDEX(Hosts!$A:$O,MATCH(Places!$C3216,Hosts!$A:$A,0),MATCH(Places!E$1,Hosts!$1:$1,0))</f>
        <v>1</v>
      </c>
      <c r="F3216" s="87">
        <f>INDEX(Hosts!$A:$O,MATCH(Places!$C3216,Hosts!$A:$A,0),MATCH(Places!F$1,Hosts!$1:$1,0))</f>
        <v>0.82</v>
      </c>
      <c r="G3216" s="17" t="str">
        <f>INDEX(Hosts!$A:$O,MATCH(Places!$C3216,Hosts!$A:$A,0),MATCH(Places!G$1,Hosts!$1:$1,0))</f>
        <v>Yes</v>
      </c>
      <c r="H3216" s="17">
        <v>12</v>
      </c>
      <c r="I3216" s="17" t="str">
        <f>INDEX(Neighborhoods!$A:$C,MATCH(Places!$H3216,Neighborhoods!$A:$A,0),MATCH(Places!I$1,Neighborhoods!$1:$1,0))</f>
        <v>Brooklyn</v>
      </c>
      <c r="J3216" s="17" t="str">
        <f>INDEX(Neighborhoods!$A:$C,MATCH(Places!$H3216,Neighborhoods!$A:$A,0),MATCH(Places!J$1,Neighborhoods!$1:$1,0))</f>
        <v>Williamsburg</v>
      </c>
      <c r="K3216" s="17" t="s">
        <v>11822</v>
      </c>
      <c r="L3216" s="17" t="str">
        <f t="shared" si="200"/>
        <v>No</v>
      </c>
      <c r="M3216" s="17">
        <v>4</v>
      </c>
      <c r="N3216" s="17" t="str" cm="1">
        <f t="array" ref="N3216">_xlfn.IFS(M3216&lt;=2,"Small",M3216&lt;=5,"Medium",M3216&gt;5,"Large")</f>
        <v>Medium</v>
      </c>
      <c r="O3216" s="65">
        <v>275</v>
      </c>
      <c r="P3216" s="87">
        <f t="shared" si="201"/>
        <v>0.04</v>
      </c>
      <c r="Q3216" s="68">
        <v>5</v>
      </c>
      <c r="R3216" s="68" t="str" cm="1">
        <f t="array" ref="R3216">_xlfn.SWITCH(ROUND(Q3216,0),5,"Excellent",4,"Good",3,"Ok","Bad")</f>
        <v>Excellent</v>
      </c>
      <c r="S3216" s="17">
        <v>35</v>
      </c>
      <c r="T3216" s="17" t="str">
        <f t="shared" si="202"/>
        <v>No</v>
      </c>
      <c r="U3216" s="82">
        <v>43080</v>
      </c>
      <c r="V3216" s="82">
        <v>43982</v>
      </c>
      <c r="W3216" s="17">
        <v>345</v>
      </c>
      <c r="X3216" s="17" t="str">
        <f t="shared" si="203"/>
        <v>Active</v>
      </c>
      <c r="Y3216" s="17" t="s">
        <v>15615</v>
      </c>
      <c r="Z3216" s="17"/>
    </row>
    <row r="3217" spans="1:26" x14ac:dyDescent="0.25">
      <c r="A3217">
        <v>3216</v>
      </c>
      <c r="B3217" s="17" t="s">
        <v>2329</v>
      </c>
      <c r="C3217" s="17">
        <v>1324</v>
      </c>
      <c r="D3217" s="17" t="str">
        <f>INDEX(Hosts!$A:$O,MATCH(Places!$C3217,Hosts!$A:$A,0),MATCH(Places!D$1,Hosts!$1:$1,0))</f>
        <v>Within an hour</v>
      </c>
      <c r="E3217" s="87">
        <f>INDEX(Hosts!$A:$O,MATCH(Places!$C3217,Hosts!$A:$A,0),MATCH(Places!E$1,Hosts!$1:$1,0))</f>
        <v>1</v>
      </c>
      <c r="F3217" s="87">
        <f>INDEX(Hosts!$A:$O,MATCH(Places!$C3217,Hosts!$A:$A,0),MATCH(Places!F$1,Hosts!$1:$1,0))</f>
        <v>0.95</v>
      </c>
      <c r="G3217" s="17" t="str">
        <f>INDEX(Hosts!$A:$O,MATCH(Places!$C3217,Hosts!$A:$A,0),MATCH(Places!G$1,Hosts!$1:$1,0))</f>
        <v>Yes</v>
      </c>
      <c r="H3217" s="17">
        <v>16</v>
      </c>
      <c r="I3217" s="17" t="str">
        <f>INDEX(Neighborhoods!$A:$C,MATCH(Places!$H3217,Neighborhoods!$A:$A,0),MATCH(Places!I$1,Neighborhoods!$1:$1,0))</f>
        <v>Manhattan</v>
      </c>
      <c r="J3217" s="17" t="str">
        <f>INDEX(Neighborhoods!$A:$C,MATCH(Places!$H3217,Neighborhoods!$A:$A,0),MATCH(Places!J$1,Neighborhoods!$1:$1,0))</f>
        <v>Harlem</v>
      </c>
      <c r="K3217" s="17" t="s">
        <v>1</v>
      </c>
      <c r="L3217" s="17" t="str">
        <f t="shared" si="200"/>
        <v>Yes</v>
      </c>
      <c r="M3217" s="17">
        <v>2</v>
      </c>
      <c r="N3217" s="17" t="str" cm="1">
        <f t="array" ref="N3217">_xlfn.IFS(M3217&lt;=2,"Small",M3217&lt;=5,"Medium",M3217&gt;5,"Large")</f>
        <v>Small</v>
      </c>
      <c r="O3217" s="65">
        <v>86</v>
      </c>
      <c r="P3217" s="87">
        <f t="shared" si="201"/>
        <v>0.03</v>
      </c>
      <c r="Q3217" s="68">
        <v>4.99</v>
      </c>
      <c r="R3217" s="68" t="str" cm="1">
        <f t="array" ref="R3217">_xlfn.SWITCH(ROUND(Q3217,0),5,"Excellent",4,"Good",3,"Ok","Bad")</f>
        <v>Excellent</v>
      </c>
      <c r="S3217" s="17">
        <v>169</v>
      </c>
      <c r="T3217" s="17" t="str">
        <f t="shared" si="202"/>
        <v>Yes</v>
      </c>
      <c r="U3217" s="82">
        <v>43064</v>
      </c>
      <c r="V3217" s="82">
        <v>44044</v>
      </c>
      <c r="W3217" s="17">
        <v>108</v>
      </c>
      <c r="X3217" s="17" t="str">
        <f t="shared" si="203"/>
        <v>Active</v>
      </c>
      <c r="Y3217" s="17" t="s">
        <v>15615</v>
      </c>
      <c r="Z3217" s="17"/>
    </row>
    <row r="3218" spans="1:26" x14ac:dyDescent="0.25">
      <c r="A3218">
        <v>3217</v>
      </c>
      <c r="B3218" s="17" t="s">
        <v>2330</v>
      </c>
      <c r="C3218" s="17">
        <v>2046</v>
      </c>
      <c r="D3218" s="17" t="str">
        <f>INDEX(Hosts!$A:$O,MATCH(Places!$C3218,Hosts!$A:$A,0),MATCH(Places!D$1,Hosts!$1:$1,0))</f>
        <v>Within an hour</v>
      </c>
      <c r="E3218" s="87">
        <f>INDEX(Hosts!$A:$O,MATCH(Places!$C3218,Hosts!$A:$A,0),MATCH(Places!E$1,Hosts!$1:$1,0))</f>
        <v>1</v>
      </c>
      <c r="F3218" s="87">
        <f>INDEX(Hosts!$A:$O,MATCH(Places!$C3218,Hosts!$A:$A,0),MATCH(Places!F$1,Hosts!$1:$1,0))</f>
        <v>0.71</v>
      </c>
      <c r="G3218" s="17" t="str">
        <f>INDEX(Hosts!$A:$O,MATCH(Places!$C3218,Hosts!$A:$A,0),MATCH(Places!G$1,Hosts!$1:$1,0))</f>
        <v>No</v>
      </c>
      <c r="H3218" s="17">
        <v>11</v>
      </c>
      <c r="I3218" s="17" t="str">
        <f>INDEX(Neighborhoods!$A:$C,MATCH(Places!$H3218,Neighborhoods!$A:$A,0),MATCH(Places!I$1,Neighborhoods!$1:$1,0))</f>
        <v>Brooklyn</v>
      </c>
      <c r="J3218" s="17" t="str">
        <f>INDEX(Neighborhoods!$A:$C,MATCH(Places!$H3218,Neighborhoods!$A:$A,0),MATCH(Places!J$1,Neighborhoods!$1:$1,0))</f>
        <v>Greenpoint</v>
      </c>
      <c r="K3218" s="17" t="s">
        <v>11822</v>
      </c>
      <c r="L3218" s="17" t="str">
        <f t="shared" si="200"/>
        <v>No</v>
      </c>
      <c r="M3218" s="17">
        <v>4</v>
      </c>
      <c r="N3218" s="17" t="str" cm="1">
        <f t="array" ref="N3218">_xlfn.IFS(M3218&lt;=2,"Small",M3218&lt;=5,"Medium",M3218&gt;5,"Large")</f>
        <v>Medium</v>
      </c>
      <c r="O3218" s="65">
        <v>136</v>
      </c>
      <c r="P3218" s="87">
        <f t="shared" si="201"/>
        <v>0.03</v>
      </c>
      <c r="Q3218" s="68">
        <v>5</v>
      </c>
      <c r="R3218" s="68" t="str" cm="1">
        <f t="array" ref="R3218">_xlfn.SWITCH(ROUND(Q3218,0),5,"Excellent",4,"Good",3,"Ok","Bad")</f>
        <v>Excellent</v>
      </c>
      <c r="S3218" s="17">
        <v>13</v>
      </c>
      <c r="T3218" s="17" t="str">
        <f t="shared" si="202"/>
        <v>No</v>
      </c>
      <c r="U3218" s="82">
        <v>43069</v>
      </c>
      <c r="V3218" s="82">
        <v>43760</v>
      </c>
      <c r="W3218" s="17">
        <v>0</v>
      </c>
      <c r="X3218" s="17" t="str">
        <f t="shared" si="203"/>
        <v>Inactive</v>
      </c>
      <c r="Y3218" s="17" t="s">
        <v>15615</v>
      </c>
      <c r="Z3218" s="17"/>
    </row>
    <row r="3219" spans="1:26" x14ac:dyDescent="0.25">
      <c r="A3219">
        <v>3218</v>
      </c>
      <c r="B3219" s="17" t="s">
        <v>2331</v>
      </c>
      <c r="C3219" s="17">
        <v>1547</v>
      </c>
      <c r="D3219" s="17" t="str">
        <f>INDEX(Hosts!$A:$O,MATCH(Places!$C3219,Hosts!$A:$A,0),MATCH(Places!D$1,Hosts!$1:$1,0))</f>
        <v>Within an hour</v>
      </c>
      <c r="E3219" s="87">
        <f>INDEX(Hosts!$A:$O,MATCH(Places!$C3219,Hosts!$A:$A,0),MATCH(Places!E$1,Hosts!$1:$1,0))</f>
        <v>1</v>
      </c>
      <c r="F3219" s="87">
        <f>INDEX(Hosts!$A:$O,MATCH(Places!$C3219,Hosts!$A:$A,0),MATCH(Places!F$1,Hosts!$1:$1,0))</f>
        <v>0.93</v>
      </c>
      <c r="G3219" s="17" t="str">
        <f>INDEX(Hosts!$A:$O,MATCH(Places!$C3219,Hosts!$A:$A,0),MATCH(Places!G$1,Hosts!$1:$1,0))</f>
        <v>Yes</v>
      </c>
      <c r="H3219" s="17">
        <v>11</v>
      </c>
      <c r="I3219" s="17" t="str">
        <f>INDEX(Neighborhoods!$A:$C,MATCH(Places!$H3219,Neighborhoods!$A:$A,0),MATCH(Places!I$1,Neighborhoods!$1:$1,0))</f>
        <v>Brooklyn</v>
      </c>
      <c r="J3219" s="17" t="str">
        <f>INDEX(Neighborhoods!$A:$C,MATCH(Places!$H3219,Neighborhoods!$A:$A,0),MATCH(Places!J$1,Neighborhoods!$1:$1,0))</f>
        <v>Greenpoint</v>
      </c>
      <c r="K3219" s="17" t="s">
        <v>11822</v>
      </c>
      <c r="L3219" s="17" t="str">
        <f t="shared" si="200"/>
        <v>No</v>
      </c>
      <c r="M3219" s="17">
        <v>6</v>
      </c>
      <c r="N3219" s="17" t="str" cm="1">
        <f t="array" ref="N3219">_xlfn.IFS(M3219&lt;=2,"Small",M3219&lt;=5,"Medium",M3219&gt;5,"Large")</f>
        <v>Large</v>
      </c>
      <c r="O3219" s="65">
        <v>129</v>
      </c>
      <c r="P3219" s="87">
        <f t="shared" si="201"/>
        <v>0.03</v>
      </c>
      <c r="Q3219" s="68">
        <v>4.99</v>
      </c>
      <c r="R3219" s="68" t="str" cm="1">
        <f t="array" ref="R3219">_xlfn.SWITCH(ROUND(Q3219,0),5,"Excellent",4,"Good",3,"Ok","Bad")</f>
        <v>Excellent</v>
      </c>
      <c r="S3219" s="17">
        <v>145</v>
      </c>
      <c r="T3219" s="17" t="str">
        <f t="shared" si="202"/>
        <v>Yes</v>
      </c>
      <c r="U3219" s="82">
        <v>43065</v>
      </c>
      <c r="V3219" s="82">
        <v>44022</v>
      </c>
      <c r="W3219" s="17">
        <v>77</v>
      </c>
      <c r="X3219" s="17" t="str">
        <f t="shared" si="203"/>
        <v>Active</v>
      </c>
      <c r="Y3219" s="17" t="s">
        <v>15615</v>
      </c>
      <c r="Z3219" s="17"/>
    </row>
    <row r="3220" spans="1:26" x14ac:dyDescent="0.25">
      <c r="A3220">
        <v>3219</v>
      </c>
      <c r="B3220" s="17" t="s">
        <v>2332</v>
      </c>
      <c r="C3220" s="17">
        <v>3408</v>
      </c>
      <c r="D3220" s="17" t="str">
        <f>INDEX(Hosts!$A:$O,MATCH(Places!$C3220,Hosts!$A:$A,0),MATCH(Places!D$1,Hosts!$1:$1,0))</f>
        <v>Within an hour</v>
      </c>
      <c r="E3220" s="87">
        <f>INDEX(Hosts!$A:$O,MATCH(Places!$C3220,Hosts!$A:$A,0),MATCH(Places!E$1,Hosts!$1:$1,0))</f>
        <v>1</v>
      </c>
      <c r="F3220" s="87">
        <f>INDEX(Hosts!$A:$O,MATCH(Places!$C3220,Hosts!$A:$A,0),MATCH(Places!F$1,Hosts!$1:$1,0))</f>
        <v>0.95</v>
      </c>
      <c r="G3220" s="17" t="str">
        <f>INDEX(Hosts!$A:$O,MATCH(Places!$C3220,Hosts!$A:$A,0),MATCH(Places!G$1,Hosts!$1:$1,0))</f>
        <v>Yes</v>
      </c>
      <c r="H3220" s="17">
        <v>14</v>
      </c>
      <c r="I3220" s="17" t="str">
        <f>INDEX(Neighborhoods!$A:$C,MATCH(Places!$H3220,Neighborhoods!$A:$A,0),MATCH(Places!I$1,Neighborhoods!$1:$1,0))</f>
        <v>Manhattan</v>
      </c>
      <c r="J3220" s="17" t="str">
        <f>INDEX(Neighborhoods!$A:$C,MATCH(Places!$H3220,Neighborhoods!$A:$A,0),MATCH(Places!J$1,Neighborhoods!$1:$1,0))</f>
        <v>East Harlem</v>
      </c>
      <c r="K3220" s="17" t="s">
        <v>11822</v>
      </c>
      <c r="L3220" s="17" t="str">
        <f t="shared" si="200"/>
        <v>No</v>
      </c>
      <c r="M3220" s="17">
        <v>6</v>
      </c>
      <c r="N3220" s="17" t="str" cm="1">
        <f t="array" ref="N3220">_xlfn.IFS(M3220&lt;=2,"Small",M3220&lt;=5,"Medium",M3220&gt;5,"Large")</f>
        <v>Large</v>
      </c>
      <c r="O3220" s="65">
        <v>137</v>
      </c>
      <c r="P3220" s="87">
        <f t="shared" si="201"/>
        <v>0.03</v>
      </c>
      <c r="Q3220" s="68">
        <v>4.91</v>
      </c>
      <c r="R3220" s="68" t="str" cm="1">
        <f t="array" ref="R3220">_xlfn.SWITCH(ROUND(Q3220,0),5,"Excellent",4,"Good",3,"Ok","Bad")</f>
        <v>Excellent</v>
      </c>
      <c r="S3220" s="17">
        <v>92</v>
      </c>
      <c r="T3220" s="17" t="str">
        <f t="shared" si="202"/>
        <v>No</v>
      </c>
      <c r="U3220" s="82">
        <v>43080</v>
      </c>
      <c r="V3220" s="82">
        <v>43894</v>
      </c>
      <c r="W3220" s="17">
        <v>96</v>
      </c>
      <c r="X3220" s="17" t="str">
        <f t="shared" si="203"/>
        <v>Active</v>
      </c>
      <c r="Y3220" s="17" t="s">
        <v>15615</v>
      </c>
      <c r="Z3220" s="17"/>
    </row>
    <row r="3221" spans="1:26" x14ac:dyDescent="0.25">
      <c r="A3221">
        <v>3220</v>
      </c>
      <c r="B3221" s="17" t="s">
        <v>14974</v>
      </c>
      <c r="C3221" s="17">
        <v>715</v>
      </c>
      <c r="D3221" s="17" t="str">
        <f>INDEX(Hosts!$A:$O,MATCH(Places!$C3221,Hosts!$A:$A,0),MATCH(Places!D$1,Hosts!$1:$1,0))</f>
        <v>Within an hour</v>
      </c>
      <c r="E3221" s="87">
        <f>INDEX(Hosts!$A:$O,MATCH(Places!$C3221,Hosts!$A:$A,0),MATCH(Places!E$1,Hosts!$1:$1,0))</f>
        <v>1</v>
      </c>
      <c r="F3221" s="87">
        <f>INDEX(Hosts!$A:$O,MATCH(Places!$C3221,Hosts!$A:$A,0),MATCH(Places!F$1,Hosts!$1:$1,0))</f>
        <v>0.95</v>
      </c>
      <c r="G3221" s="17" t="str">
        <f>INDEX(Hosts!$A:$O,MATCH(Places!$C3221,Hosts!$A:$A,0),MATCH(Places!G$1,Hosts!$1:$1,0))</f>
        <v>No</v>
      </c>
      <c r="H3221" s="17">
        <v>11</v>
      </c>
      <c r="I3221" s="17" t="str">
        <f>INDEX(Neighborhoods!$A:$C,MATCH(Places!$H3221,Neighborhoods!$A:$A,0),MATCH(Places!I$1,Neighborhoods!$1:$1,0))</f>
        <v>Brooklyn</v>
      </c>
      <c r="J3221" s="17" t="str">
        <f>INDEX(Neighborhoods!$A:$C,MATCH(Places!$H3221,Neighborhoods!$A:$A,0),MATCH(Places!J$1,Neighborhoods!$1:$1,0))</f>
        <v>Greenpoint</v>
      </c>
      <c r="K3221" s="17" t="s">
        <v>1</v>
      </c>
      <c r="L3221" s="17" t="str">
        <f t="shared" si="200"/>
        <v>Yes</v>
      </c>
      <c r="M3221" s="17">
        <v>2</v>
      </c>
      <c r="N3221" s="17" t="str" cm="1">
        <f t="array" ref="N3221">_xlfn.IFS(M3221&lt;=2,"Small",M3221&lt;=5,"Medium",M3221&gt;5,"Large")</f>
        <v>Small</v>
      </c>
      <c r="O3221" s="65">
        <v>55</v>
      </c>
      <c r="P3221" s="87">
        <f t="shared" si="201"/>
        <v>0.03</v>
      </c>
      <c r="Q3221" s="68">
        <v>4.6500000000000004</v>
      </c>
      <c r="R3221" s="68" t="str" cm="1">
        <f t="array" ref="R3221">_xlfn.SWITCH(ROUND(Q3221,0),5,"Excellent",4,"Good",3,"Ok","Bad")</f>
        <v>Excellent</v>
      </c>
      <c r="S3221" s="17">
        <v>51</v>
      </c>
      <c r="T3221" s="17" t="str">
        <f t="shared" si="202"/>
        <v>No</v>
      </c>
      <c r="U3221" s="82">
        <v>43061</v>
      </c>
      <c r="V3221" s="82">
        <v>43807</v>
      </c>
      <c r="W3221" s="17">
        <v>321</v>
      </c>
      <c r="X3221" s="17" t="str">
        <f t="shared" si="203"/>
        <v>Active</v>
      </c>
      <c r="Y3221" s="17" t="s">
        <v>15616</v>
      </c>
      <c r="Z3221" s="17"/>
    </row>
    <row r="3222" spans="1:26" x14ac:dyDescent="0.25">
      <c r="A3222">
        <v>3221</v>
      </c>
      <c r="B3222" s="17" t="s">
        <v>2333</v>
      </c>
      <c r="C3222" s="17">
        <v>466</v>
      </c>
      <c r="D3222" s="17" t="str">
        <f>INDEX(Hosts!$A:$O,MATCH(Places!$C3222,Hosts!$A:$A,0),MATCH(Places!D$1,Hosts!$1:$1,0))</f>
        <v>Within a few hours</v>
      </c>
      <c r="E3222" s="87">
        <f>INDEX(Hosts!$A:$O,MATCH(Places!$C3222,Hosts!$A:$A,0),MATCH(Places!E$1,Hosts!$1:$1,0))</f>
        <v>1</v>
      </c>
      <c r="F3222" s="87">
        <f>INDEX(Hosts!$A:$O,MATCH(Places!$C3222,Hosts!$A:$A,0),MATCH(Places!F$1,Hosts!$1:$1,0))</f>
        <v>0.92</v>
      </c>
      <c r="G3222" s="17" t="str">
        <f>INDEX(Hosts!$A:$O,MATCH(Places!$C3222,Hosts!$A:$A,0),MATCH(Places!G$1,Hosts!$1:$1,0))</f>
        <v>No</v>
      </c>
      <c r="H3222" s="17">
        <v>28</v>
      </c>
      <c r="I3222" s="17" t="str">
        <f>INDEX(Neighborhoods!$A:$C,MATCH(Places!$H3222,Neighborhoods!$A:$A,0),MATCH(Places!I$1,Neighborhoods!$1:$1,0))</f>
        <v>Staten Island</v>
      </c>
      <c r="J3222" s="17" t="str">
        <f>INDEX(Neighborhoods!$A:$C,MATCH(Places!$H3222,Neighborhoods!$A:$A,0),MATCH(Places!J$1,Neighborhoods!$1:$1,0))</f>
        <v>St. George</v>
      </c>
      <c r="K3222" s="17" t="s">
        <v>1</v>
      </c>
      <c r="L3222" s="17" t="str">
        <f t="shared" si="200"/>
        <v>Yes</v>
      </c>
      <c r="M3222" s="17">
        <v>4</v>
      </c>
      <c r="N3222" s="17" t="str" cm="1">
        <f t="array" ref="N3222">_xlfn.IFS(M3222&lt;=2,"Small",M3222&lt;=5,"Medium",M3222&gt;5,"Large")</f>
        <v>Medium</v>
      </c>
      <c r="O3222" s="65">
        <v>175</v>
      </c>
      <c r="P3222" s="87">
        <f t="shared" si="201"/>
        <v>0.03</v>
      </c>
      <c r="Q3222" s="68">
        <v>4.82</v>
      </c>
      <c r="R3222" s="68" t="str" cm="1">
        <f t="array" ref="R3222">_xlfn.SWITCH(ROUND(Q3222,0),5,"Excellent",4,"Good",3,"Ok","Bad")</f>
        <v>Excellent</v>
      </c>
      <c r="S3222" s="17">
        <v>88</v>
      </c>
      <c r="T3222" s="17" t="str">
        <f t="shared" si="202"/>
        <v>No</v>
      </c>
      <c r="U3222" s="82">
        <v>43063</v>
      </c>
      <c r="V3222" s="82">
        <v>43897</v>
      </c>
      <c r="W3222" s="17">
        <v>197</v>
      </c>
      <c r="X3222" s="17" t="str">
        <f t="shared" si="203"/>
        <v>Active</v>
      </c>
      <c r="Y3222" s="17" t="s">
        <v>15615</v>
      </c>
      <c r="Z3222" s="17"/>
    </row>
    <row r="3223" spans="1:26" x14ac:dyDescent="0.25">
      <c r="A3223">
        <v>3222</v>
      </c>
      <c r="B3223" s="17" t="s">
        <v>2334</v>
      </c>
      <c r="C3223" s="17">
        <v>3419</v>
      </c>
      <c r="D3223" s="17" t="str">
        <f>INDEX(Hosts!$A:$O,MATCH(Places!$C3223,Hosts!$A:$A,0),MATCH(Places!D$1,Hosts!$1:$1,0))</f>
        <v>Within an hour</v>
      </c>
      <c r="E3223" s="87">
        <f>INDEX(Hosts!$A:$O,MATCH(Places!$C3223,Hosts!$A:$A,0),MATCH(Places!E$1,Hosts!$1:$1,0))</f>
        <v>1</v>
      </c>
      <c r="F3223" s="87">
        <f>INDEX(Hosts!$A:$O,MATCH(Places!$C3223,Hosts!$A:$A,0),MATCH(Places!F$1,Hosts!$1:$1,0))</f>
        <v>0.81</v>
      </c>
      <c r="G3223" s="17" t="str">
        <f>INDEX(Hosts!$A:$O,MATCH(Places!$C3223,Hosts!$A:$A,0),MATCH(Places!G$1,Hosts!$1:$1,0))</f>
        <v>No</v>
      </c>
      <c r="H3223" s="17">
        <v>7</v>
      </c>
      <c r="I3223" s="17" t="str">
        <f>INDEX(Neighborhoods!$A:$C,MATCH(Places!$H3223,Neighborhoods!$A:$A,0),MATCH(Places!I$1,Neighborhoods!$1:$1,0))</f>
        <v>Brooklyn</v>
      </c>
      <c r="J3223" s="17" t="str">
        <f>INDEX(Neighborhoods!$A:$C,MATCH(Places!$H3223,Neighborhoods!$A:$A,0),MATCH(Places!J$1,Neighborhoods!$1:$1,0))</f>
        <v>Bedford-Stuyvesant</v>
      </c>
      <c r="K3223" s="17" t="s">
        <v>1</v>
      </c>
      <c r="L3223" s="17" t="str">
        <f t="shared" si="200"/>
        <v>Yes</v>
      </c>
      <c r="M3223" s="17">
        <v>2</v>
      </c>
      <c r="N3223" s="17" t="str" cm="1">
        <f t="array" ref="N3223">_xlfn.IFS(M3223&lt;=2,"Small",M3223&lt;=5,"Medium",M3223&gt;5,"Large")</f>
        <v>Small</v>
      </c>
      <c r="O3223" s="65">
        <v>48</v>
      </c>
      <c r="P3223" s="87">
        <f t="shared" si="201"/>
        <v>0.03</v>
      </c>
      <c r="Q3223" s="68">
        <v>4.17</v>
      </c>
      <c r="R3223" s="68" t="str" cm="1">
        <f t="array" ref="R3223">_xlfn.SWITCH(ROUND(Q3223,0),5,"Excellent",4,"Good",3,"Ok","Bad")</f>
        <v>Good</v>
      </c>
      <c r="S3223" s="17">
        <v>6</v>
      </c>
      <c r="T3223" s="17" t="str">
        <f t="shared" si="202"/>
        <v>No</v>
      </c>
      <c r="U3223" s="82">
        <v>43082</v>
      </c>
      <c r="V3223" s="82">
        <v>44025</v>
      </c>
      <c r="W3223" s="17">
        <v>318</v>
      </c>
      <c r="X3223" s="17" t="str">
        <f t="shared" si="203"/>
        <v>Active</v>
      </c>
      <c r="Y3223" s="17" t="s">
        <v>15616</v>
      </c>
      <c r="Z3223" s="17"/>
    </row>
    <row r="3224" spans="1:26" x14ac:dyDescent="0.25">
      <c r="A3224">
        <v>3223</v>
      </c>
      <c r="B3224" s="17" t="s">
        <v>2335</v>
      </c>
      <c r="C3224" s="17">
        <v>1316</v>
      </c>
      <c r="D3224" s="17" t="str">
        <f>INDEX(Hosts!$A:$O,MATCH(Places!$C3224,Hosts!$A:$A,0),MATCH(Places!D$1,Hosts!$1:$1,0))</f>
        <v>Within a day</v>
      </c>
      <c r="E3224" s="87">
        <f>INDEX(Hosts!$A:$O,MATCH(Places!$C3224,Hosts!$A:$A,0),MATCH(Places!E$1,Hosts!$1:$1,0))</f>
        <v>0.9</v>
      </c>
      <c r="F3224" s="87">
        <f>INDEX(Hosts!$A:$O,MATCH(Places!$C3224,Hosts!$A:$A,0),MATCH(Places!F$1,Hosts!$1:$1,0))</f>
        <v>0.37</v>
      </c>
      <c r="G3224" s="17" t="str">
        <f>INDEX(Hosts!$A:$O,MATCH(Places!$C3224,Hosts!$A:$A,0),MATCH(Places!G$1,Hosts!$1:$1,0))</f>
        <v>No</v>
      </c>
      <c r="H3224" s="17">
        <v>11</v>
      </c>
      <c r="I3224" s="17" t="str">
        <f>INDEX(Neighborhoods!$A:$C,MATCH(Places!$H3224,Neighborhoods!$A:$A,0),MATCH(Places!I$1,Neighborhoods!$1:$1,0))</f>
        <v>Brooklyn</v>
      </c>
      <c r="J3224" s="17" t="str">
        <f>INDEX(Neighborhoods!$A:$C,MATCH(Places!$H3224,Neighborhoods!$A:$A,0),MATCH(Places!J$1,Neighborhoods!$1:$1,0))</f>
        <v>Greenpoint</v>
      </c>
      <c r="K3224" s="17" t="s">
        <v>11822</v>
      </c>
      <c r="L3224" s="17" t="str">
        <f t="shared" si="200"/>
        <v>No</v>
      </c>
      <c r="M3224" s="17">
        <v>4</v>
      </c>
      <c r="N3224" s="17" t="str" cm="1">
        <f t="array" ref="N3224">_xlfn.IFS(M3224&lt;=2,"Small",M3224&lt;=5,"Medium",M3224&gt;5,"Large")</f>
        <v>Medium</v>
      </c>
      <c r="O3224" s="65">
        <v>47</v>
      </c>
      <c r="P3224" s="87">
        <f t="shared" si="201"/>
        <v>0.03</v>
      </c>
      <c r="Q3224" s="68">
        <v>4.63</v>
      </c>
      <c r="R3224" s="68" t="str" cm="1">
        <f t="array" ref="R3224">_xlfn.SWITCH(ROUND(Q3224,0),5,"Excellent",4,"Good",3,"Ok","Bad")</f>
        <v>Excellent</v>
      </c>
      <c r="S3224" s="17">
        <v>16</v>
      </c>
      <c r="T3224" s="17" t="str">
        <f t="shared" si="202"/>
        <v>No</v>
      </c>
      <c r="U3224" s="82">
        <v>43149</v>
      </c>
      <c r="V3224" s="82">
        <v>44010</v>
      </c>
      <c r="W3224" s="17">
        <v>34</v>
      </c>
      <c r="X3224" s="17" t="str">
        <f t="shared" si="203"/>
        <v>Active</v>
      </c>
      <c r="Y3224" s="17" t="s">
        <v>15615</v>
      </c>
      <c r="Z3224" s="17"/>
    </row>
    <row r="3225" spans="1:26" x14ac:dyDescent="0.25">
      <c r="A3225">
        <v>3224</v>
      </c>
      <c r="B3225" s="17" t="s">
        <v>2336</v>
      </c>
      <c r="C3225" s="17">
        <v>3419</v>
      </c>
      <c r="D3225" s="17" t="str">
        <f>INDEX(Hosts!$A:$O,MATCH(Places!$C3225,Hosts!$A:$A,0),MATCH(Places!D$1,Hosts!$1:$1,0))</f>
        <v>Within an hour</v>
      </c>
      <c r="E3225" s="87">
        <f>INDEX(Hosts!$A:$O,MATCH(Places!$C3225,Hosts!$A:$A,0),MATCH(Places!E$1,Hosts!$1:$1,0))</f>
        <v>1</v>
      </c>
      <c r="F3225" s="87">
        <f>INDEX(Hosts!$A:$O,MATCH(Places!$C3225,Hosts!$A:$A,0),MATCH(Places!F$1,Hosts!$1:$1,0))</f>
        <v>0.81</v>
      </c>
      <c r="G3225" s="17" t="str">
        <f>INDEX(Hosts!$A:$O,MATCH(Places!$C3225,Hosts!$A:$A,0),MATCH(Places!G$1,Hosts!$1:$1,0))</f>
        <v>No</v>
      </c>
      <c r="H3225" s="17">
        <v>7</v>
      </c>
      <c r="I3225" s="17" t="str">
        <f>INDEX(Neighborhoods!$A:$C,MATCH(Places!$H3225,Neighborhoods!$A:$A,0),MATCH(Places!I$1,Neighborhoods!$1:$1,0))</f>
        <v>Brooklyn</v>
      </c>
      <c r="J3225" s="17" t="str">
        <f>INDEX(Neighborhoods!$A:$C,MATCH(Places!$H3225,Neighborhoods!$A:$A,0),MATCH(Places!J$1,Neighborhoods!$1:$1,0))</f>
        <v>Bedford-Stuyvesant</v>
      </c>
      <c r="K3225" s="17" t="s">
        <v>1</v>
      </c>
      <c r="L3225" s="17" t="str">
        <f t="shared" si="200"/>
        <v>Yes</v>
      </c>
      <c r="M3225" s="17">
        <v>2</v>
      </c>
      <c r="N3225" s="17" t="str" cm="1">
        <f t="array" ref="N3225">_xlfn.IFS(M3225&lt;=2,"Small",M3225&lt;=5,"Medium",M3225&gt;5,"Large")</f>
        <v>Small</v>
      </c>
      <c r="O3225" s="65">
        <v>45</v>
      </c>
      <c r="P3225" s="87">
        <f t="shared" si="201"/>
        <v>0.03</v>
      </c>
      <c r="Q3225" s="68">
        <v>4.5</v>
      </c>
      <c r="R3225" s="68" t="str" cm="1">
        <f t="array" ref="R3225">_xlfn.SWITCH(ROUND(Q3225,0),5,"Excellent",4,"Good",3,"Ok","Bad")</f>
        <v>Excellent</v>
      </c>
      <c r="S3225" s="17">
        <v>6</v>
      </c>
      <c r="T3225" s="17" t="str">
        <f t="shared" si="202"/>
        <v>No</v>
      </c>
      <c r="U3225" s="82">
        <v>43067</v>
      </c>
      <c r="V3225" s="82">
        <v>43848</v>
      </c>
      <c r="W3225" s="17">
        <v>350</v>
      </c>
      <c r="X3225" s="17" t="str">
        <f t="shared" si="203"/>
        <v>Active</v>
      </c>
      <c r="Y3225" s="17" t="s">
        <v>15616</v>
      </c>
      <c r="Z3225" s="17"/>
    </row>
    <row r="3226" spans="1:26" x14ac:dyDescent="0.25">
      <c r="A3226">
        <v>3225</v>
      </c>
      <c r="B3226" s="17" t="s">
        <v>2337</v>
      </c>
      <c r="C3226" s="17">
        <v>3420</v>
      </c>
      <c r="D3226" s="17" t="str">
        <f>INDEX(Hosts!$A:$O,MATCH(Places!$C3226,Hosts!$A:$A,0),MATCH(Places!D$1,Hosts!$1:$1,0))</f>
        <v>Within a day</v>
      </c>
      <c r="E3226" s="87">
        <f>INDEX(Hosts!$A:$O,MATCH(Places!$C3226,Hosts!$A:$A,0),MATCH(Places!E$1,Hosts!$1:$1,0))</f>
        <v>1</v>
      </c>
      <c r="F3226" s="87">
        <f>INDEX(Hosts!$A:$O,MATCH(Places!$C3226,Hosts!$A:$A,0),MATCH(Places!F$1,Hosts!$1:$1,0))</f>
        <v>0.4</v>
      </c>
      <c r="G3226" s="17" t="str">
        <f>INDEX(Hosts!$A:$O,MATCH(Places!$C3226,Hosts!$A:$A,0),MATCH(Places!G$1,Hosts!$1:$1,0))</f>
        <v>No</v>
      </c>
      <c r="H3226" s="17">
        <v>16</v>
      </c>
      <c r="I3226" s="17" t="str">
        <f>INDEX(Neighborhoods!$A:$C,MATCH(Places!$H3226,Neighborhoods!$A:$A,0),MATCH(Places!I$1,Neighborhoods!$1:$1,0))</f>
        <v>Manhattan</v>
      </c>
      <c r="J3226" s="17" t="str">
        <f>INDEX(Neighborhoods!$A:$C,MATCH(Places!$H3226,Neighborhoods!$A:$A,0),MATCH(Places!J$1,Neighborhoods!$1:$1,0))</f>
        <v>Harlem</v>
      </c>
      <c r="K3226" s="17" t="s">
        <v>11822</v>
      </c>
      <c r="L3226" s="17" t="str">
        <f t="shared" si="200"/>
        <v>No</v>
      </c>
      <c r="M3226" s="17">
        <v>5</v>
      </c>
      <c r="N3226" s="17" t="str" cm="1">
        <f t="array" ref="N3226">_xlfn.IFS(M3226&lt;=2,"Small",M3226&lt;=5,"Medium",M3226&gt;5,"Large")</f>
        <v>Medium</v>
      </c>
      <c r="O3226" s="65">
        <v>243.57</v>
      </c>
      <c r="P3226" s="87">
        <f t="shared" si="201"/>
        <v>0.04</v>
      </c>
      <c r="Q3226" s="68">
        <v>5</v>
      </c>
      <c r="R3226" s="68" t="str" cm="1">
        <f t="array" ref="R3226">_xlfn.SWITCH(ROUND(Q3226,0),5,"Excellent",4,"Good",3,"Ok","Bad")</f>
        <v>Excellent</v>
      </c>
      <c r="S3226" s="17">
        <v>20</v>
      </c>
      <c r="T3226" s="17" t="str">
        <f t="shared" si="202"/>
        <v>No</v>
      </c>
      <c r="U3226" s="82">
        <v>43101</v>
      </c>
      <c r="V3226" s="82">
        <v>43694</v>
      </c>
      <c r="W3226" s="17">
        <v>179</v>
      </c>
      <c r="X3226" s="17" t="str">
        <f t="shared" si="203"/>
        <v>Active</v>
      </c>
      <c r="Y3226" s="17" t="s">
        <v>15615</v>
      </c>
      <c r="Z3226" s="17"/>
    </row>
    <row r="3227" spans="1:26" x14ac:dyDescent="0.25">
      <c r="A3227">
        <v>3226</v>
      </c>
      <c r="B3227" s="17" t="s">
        <v>13619</v>
      </c>
      <c r="C3227" s="17">
        <v>1742</v>
      </c>
      <c r="D3227" s="17" t="str">
        <f>INDEX(Hosts!$A:$O,MATCH(Places!$C3227,Hosts!$A:$A,0),MATCH(Places!D$1,Hosts!$1:$1,0))</f>
        <v>Within an hour</v>
      </c>
      <c r="E3227" s="87">
        <f>INDEX(Hosts!$A:$O,MATCH(Places!$C3227,Hosts!$A:$A,0),MATCH(Places!E$1,Hosts!$1:$1,0))</f>
        <v>1</v>
      </c>
      <c r="F3227" s="87">
        <f>INDEX(Hosts!$A:$O,MATCH(Places!$C3227,Hosts!$A:$A,0),MATCH(Places!F$1,Hosts!$1:$1,0))</f>
        <v>0.81</v>
      </c>
      <c r="G3227" s="17" t="str">
        <f>INDEX(Hosts!$A:$O,MATCH(Places!$C3227,Hosts!$A:$A,0),MATCH(Places!G$1,Hosts!$1:$1,0))</f>
        <v>No</v>
      </c>
      <c r="H3227" s="17">
        <v>12</v>
      </c>
      <c r="I3227" s="17" t="str">
        <f>INDEX(Neighborhoods!$A:$C,MATCH(Places!$H3227,Neighborhoods!$A:$A,0),MATCH(Places!I$1,Neighborhoods!$1:$1,0))</f>
        <v>Brooklyn</v>
      </c>
      <c r="J3227" s="17" t="str">
        <f>INDEX(Neighborhoods!$A:$C,MATCH(Places!$H3227,Neighborhoods!$A:$A,0),MATCH(Places!J$1,Neighborhoods!$1:$1,0))</f>
        <v>Williamsburg</v>
      </c>
      <c r="K3227" s="17" t="s">
        <v>1</v>
      </c>
      <c r="L3227" s="17" t="str">
        <f t="shared" si="200"/>
        <v>Yes</v>
      </c>
      <c r="M3227" s="17">
        <v>3</v>
      </c>
      <c r="N3227" s="17" t="str" cm="1">
        <f t="array" ref="N3227">_xlfn.IFS(M3227&lt;=2,"Small",M3227&lt;=5,"Medium",M3227&gt;5,"Large")</f>
        <v>Medium</v>
      </c>
      <c r="O3227" s="65">
        <v>65</v>
      </c>
      <c r="P3227" s="87">
        <f t="shared" si="201"/>
        <v>0.03</v>
      </c>
      <c r="Q3227" s="68">
        <v>4.6500000000000004</v>
      </c>
      <c r="R3227" s="68" t="str" cm="1">
        <f t="array" ref="R3227">_xlfn.SWITCH(ROUND(Q3227,0),5,"Excellent",4,"Good",3,"Ok","Bad")</f>
        <v>Excellent</v>
      </c>
      <c r="S3227" s="17">
        <v>77</v>
      </c>
      <c r="T3227" s="17" t="str">
        <f t="shared" si="202"/>
        <v>No</v>
      </c>
      <c r="U3227" s="82">
        <v>43086</v>
      </c>
      <c r="V3227" s="82">
        <v>43907</v>
      </c>
      <c r="W3227" s="17">
        <v>364</v>
      </c>
      <c r="X3227" s="17" t="str">
        <f t="shared" si="203"/>
        <v>Active</v>
      </c>
      <c r="Y3227" s="17" t="s">
        <v>15615</v>
      </c>
      <c r="Z3227" s="17"/>
    </row>
    <row r="3228" spans="1:26" x14ac:dyDescent="0.25">
      <c r="A3228">
        <v>3227</v>
      </c>
      <c r="B3228" s="17" t="s">
        <v>2338</v>
      </c>
      <c r="C3228" s="17">
        <v>3126</v>
      </c>
      <c r="D3228" s="17" t="str">
        <f>INDEX(Hosts!$A:$O,MATCH(Places!$C3228,Hosts!$A:$A,0),MATCH(Places!D$1,Hosts!$1:$1,0))</f>
        <v>Within a few hours</v>
      </c>
      <c r="E3228" s="87">
        <f>INDEX(Hosts!$A:$O,MATCH(Places!$C3228,Hosts!$A:$A,0),MATCH(Places!E$1,Hosts!$1:$1,0))</f>
        <v>1</v>
      </c>
      <c r="F3228" s="87">
        <f>INDEX(Hosts!$A:$O,MATCH(Places!$C3228,Hosts!$A:$A,0),MATCH(Places!F$1,Hosts!$1:$1,0))</f>
        <v>1</v>
      </c>
      <c r="G3228" s="17" t="str">
        <f>INDEX(Hosts!$A:$O,MATCH(Places!$C3228,Hosts!$A:$A,0),MATCH(Places!G$1,Hosts!$1:$1,0))</f>
        <v>No</v>
      </c>
      <c r="H3228" s="17">
        <v>23</v>
      </c>
      <c r="I3228" s="17" t="str">
        <f>INDEX(Neighborhoods!$A:$C,MATCH(Places!$H3228,Neighborhoods!$A:$A,0),MATCH(Places!I$1,Neighborhoods!$1:$1,0))</f>
        <v>Queens</v>
      </c>
      <c r="J3228" s="17" t="str">
        <f>INDEX(Neighborhoods!$A:$C,MATCH(Places!$H3228,Neighborhoods!$A:$A,0),MATCH(Places!J$1,Neighborhoods!$1:$1,0))</f>
        <v>Jamaica</v>
      </c>
      <c r="K3228" s="17" t="s">
        <v>1</v>
      </c>
      <c r="L3228" s="17" t="str">
        <f t="shared" si="200"/>
        <v>Yes</v>
      </c>
      <c r="M3228" s="17">
        <v>2</v>
      </c>
      <c r="N3228" s="17" t="str" cm="1">
        <f t="array" ref="N3228">_xlfn.IFS(M3228&lt;=2,"Small",M3228&lt;=5,"Medium",M3228&gt;5,"Large")</f>
        <v>Small</v>
      </c>
      <c r="O3228" s="65">
        <v>50</v>
      </c>
      <c r="P3228" s="87">
        <f t="shared" si="201"/>
        <v>0.03</v>
      </c>
      <c r="Q3228" s="68">
        <v>4.72</v>
      </c>
      <c r="R3228" s="68" t="str" cm="1">
        <f t="array" ref="R3228">_xlfn.SWITCH(ROUND(Q3228,0),5,"Excellent",4,"Good",3,"Ok","Bad")</f>
        <v>Excellent</v>
      </c>
      <c r="S3228" s="17">
        <v>36</v>
      </c>
      <c r="T3228" s="17" t="str">
        <f t="shared" si="202"/>
        <v>No</v>
      </c>
      <c r="U3228" s="82">
        <v>43479</v>
      </c>
      <c r="V3228" s="82">
        <v>44037</v>
      </c>
      <c r="W3228" s="17">
        <v>310</v>
      </c>
      <c r="X3228" s="17" t="str">
        <f t="shared" si="203"/>
        <v>Active</v>
      </c>
      <c r="Y3228" s="17" t="s">
        <v>15616</v>
      </c>
      <c r="Z3228" s="17"/>
    </row>
    <row r="3229" spans="1:26" x14ac:dyDescent="0.25">
      <c r="A3229">
        <v>3228</v>
      </c>
      <c r="B3229" s="17" t="s">
        <v>2339</v>
      </c>
      <c r="C3229" s="17">
        <v>1603</v>
      </c>
      <c r="D3229" s="17" t="str">
        <f>INDEX(Hosts!$A:$O,MATCH(Places!$C3229,Hosts!$A:$A,0),MATCH(Places!D$1,Hosts!$1:$1,0))</f>
        <v>A few days or more</v>
      </c>
      <c r="E3229" s="87">
        <f>INDEX(Hosts!$A:$O,MATCH(Places!$C3229,Hosts!$A:$A,0),MATCH(Places!E$1,Hosts!$1:$1,0))</f>
        <v>0</v>
      </c>
      <c r="F3229" s="87">
        <f>INDEX(Hosts!$A:$O,MATCH(Places!$C3229,Hosts!$A:$A,0),MATCH(Places!F$1,Hosts!$1:$1,0))</f>
        <v>0.92</v>
      </c>
      <c r="G3229" s="17" t="str">
        <f>INDEX(Hosts!$A:$O,MATCH(Places!$C3229,Hosts!$A:$A,0),MATCH(Places!G$1,Hosts!$1:$1,0))</f>
        <v>No</v>
      </c>
      <c r="H3229" s="17">
        <v>12</v>
      </c>
      <c r="I3229" s="17" t="str">
        <f>INDEX(Neighborhoods!$A:$C,MATCH(Places!$H3229,Neighborhoods!$A:$A,0),MATCH(Places!I$1,Neighborhoods!$1:$1,0))</f>
        <v>Brooklyn</v>
      </c>
      <c r="J3229" s="17" t="str">
        <f>INDEX(Neighborhoods!$A:$C,MATCH(Places!$H3229,Neighborhoods!$A:$A,0),MATCH(Places!J$1,Neighborhoods!$1:$1,0))</f>
        <v>Williamsburg</v>
      </c>
      <c r="K3229" s="17" t="s">
        <v>11822</v>
      </c>
      <c r="L3229" s="17" t="str">
        <f t="shared" si="200"/>
        <v>No</v>
      </c>
      <c r="M3229" s="17">
        <v>5</v>
      </c>
      <c r="N3229" s="17" t="str" cm="1">
        <f t="array" ref="N3229">_xlfn.IFS(M3229&lt;=2,"Small",M3229&lt;=5,"Medium",M3229&gt;5,"Large")</f>
        <v>Medium</v>
      </c>
      <c r="O3229" s="65">
        <v>364</v>
      </c>
      <c r="P3229" s="87">
        <f t="shared" si="201"/>
        <v>0.04</v>
      </c>
      <c r="Q3229" s="68">
        <v>4.5999999999999996</v>
      </c>
      <c r="R3229" s="68" t="str" cm="1">
        <f t="array" ref="R3229">_xlfn.SWITCH(ROUND(Q3229,0),5,"Excellent",4,"Good",3,"Ok","Bad")</f>
        <v>Excellent</v>
      </c>
      <c r="S3229" s="17">
        <v>25</v>
      </c>
      <c r="T3229" s="17" t="str">
        <f t="shared" si="202"/>
        <v>No</v>
      </c>
      <c r="U3229" s="82">
        <v>43102</v>
      </c>
      <c r="V3229" s="82">
        <v>43831</v>
      </c>
      <c r="W3229" s="17">
        <v>365</v>
      </c>
      <c r="X3229" s="17" t="str">
        <f t="shared" si="203"/>
        <v>Active</v>
      </c>
      <c r="Y3229" s="17" t="s">
        <v>15615</v>
      </c>
      <c r="Z3229" s="17"/>
    </row>
    <row r="3230" spans="1:26" x14ac:dyDescent="0.25">
      <c r="A3230">
        <v>3229</v>
      </c>
      <c r="B3230" s="17" t="s">
        <v>2340</v>
      </c>
      <c r="C3230" s="17">
        <v>1743</v>
      </c>
      <c r="D3230" s="17" t="str">
        <f>INDEX(Hosts!$A:$O,MATCH(Places!$C3230,Hosts!$A:$A,0),MATCH(Places!D$1,Hosts!$1:$1,0))</f>
        <v>Within a day</v>
      </c>
      <c r="E3230" s="87">
        <f>INDEX(Hosts!$A:$O,MATCH(Places!$C3230,Hosts!$A:$A,0),MATCH(Places!E$1,Hosts!$1:$1,0))</f>
        <v>1</v>
      </c>
      <c r="F3230" s="87">
        <f>INDEX(Hosts!$A:$O,MATCH(Places!$C3230,Hosts!$A:$A,0),MATCH(Places!F$1,Hosts!$1:$1,0))</f>
        <v>0.92</v>
      </c>
      <c r="G3230" s="17" t="str">
        <f>INDEX(Hosts!$A:$O,MATCH(Places!$C3230,Hosts!$A:$A,0),MATCH(Places!G$1,Hosts!$1:$1,0))</f>
        <v>Yes</v>
      </c>
      <c r="H3230" s="17">
        <v>14</v>
      </c>
      <c r="I3230" s="17" t="str">
        <f>INDEX(Neighborhoods!$A:$C,MATCH(Places!$H3230,Neighborhoods!$A:$A,0),MATCH(Places!I$1,Neighborhoods!$1:$1,0))</f>
        <v>Manhattan</v>
      </c>
      <c r="J3230" s="17" t="str">
        <f>INDEX(Neighborhoods!$A:$C,MATCH(Places!$H3230,Neighborhoods!$A:$A,0),MATCH(Places!J$1,Neighborhoods!$1:$1,0))</f>
        <v>East Harlem</v>
      </c>
      <c r="K3230" s="17" t="s">
        <v>11822</v>
      </c>
      <c r="L3230" s="17" t="str">
        <f t="shared" si="200"/>
        <v>No</v>
      </c>
      <c r="M3230" s="17">
        <v>4</v>
      </c>
      <c r="N3230" s="17" t="str" cm="1">
        <f t="array" ref="N3230">_xlfn.IFS(M3230&lt;=2,"Small",M3230&lt;=5,"Medium",M3230&gt;5,"Large")</f>
        <v>Medium</v>
      </c>
      <c r="O3230" s="65">
        <v>300</v>
      </c>
      <c r="P3230" s="87">
        <f t="shared" si="201"/>
        <v>0.04</v>
      </c>
      <c r="Q3230" s="68">
        <v>4.92</v>
      </c>
      <c r="R3230" s="68" t="str" cm="1">
        <f t="array" ref="R3230">_xlfn.SWITCH(ROUND(Q3230,0),5,"Excellent",4,"Good",3,"Ok","Bad")</f>
        <v>Excellent</v>
      </c>
      <c r="S3230" s="17">
        <v>59</v>
      </c>
      <c r="T3230" s="17" t="str">
        <f t="shared" si="202"/>
        <v>No</v>
      </c>
      <c r="U3230" s="82">
        <v>43184</v>
      </c>
      <c r="V3230" s="82">
        <v>43832</v>
      </c>
      <c r="W3230" s="17">
        <v>352</v>
      </c>
      <c r="X3230" s="17" t="str">
        <f t="shared" si="203"/>
        <v>Active</v>
      </c>
      <c r="Y3230" s="17" t="s">
        <v>15615</v>
      </c>
      <c r="Z3230" s="17"/>
    </row>
    <row r="3231" spans="1:26" x14ac:dyDescent="0.25">
      <c r="A3231">
        <v>3230</v>
      </c>
      <c r="B3231" s="17" t="s">
        <v>2341</v>
      </c>
      <c r="C3231" s="17">
        <v>3419</v>
      </c>
      <c r="D3231" s="17" t="str">
        <f>INDEX(Hosts!$A:$O,MATCH(Places!$C3231,Hosts!$A:$A,0),MATCH(Places!D$1,Hosts!$1:$1,0))</f>
        <v>Within an hour</v>
      </c>
      <c r="E3231" s="87">
        <f>INDEX(Hosts!$A:$O,MATCH(Places!$C3231,Hosts!$A:$A,0),MATCH(Places!E$1,Hosts!$1:$1,0))</f>
        <v>1</v>
      </c>
      <c r="F3231" s="87">
        <f>INDEX(Hosts!$A:$O,MATCH(Places!$C3231,Hosts!$A:$A,0),MATCH(Places!F$1,Hosts!$1:$1,0))</f>
        <v>0.81</v>
      </c>
      <c r="G3231" s="17" t="str">
        <f>INDEX(Hosts!$A:$O,MATCH(Places!$C3231,Hosts!$A:$A,0),MATCH(Places!G$1,Hosts!$1:$1,0))</f>
        <v>No</v>
      </c>
      <c r="H3231" s="17">
        <v>7</v>
      </c>
      <c r="I3231" s="17" t="str">
        <f>INDEX(Neighborhoods!$A:$C,MATCH(Places!$H3231,Neighborhoods!$A:$A,0),MATCH(Places!I$1,Neighborhoods!$1:$1,0))</f>
        <v>Brooklyn</v>
      </c>
      <c r="J3231" s="17" t="str">
        <f>INDEX(Neighborhoods!$A:$C,MATCH(Places!$H3231,Neighborhoods!$A:$A,0),MATCH(Places!J$1,Neighborhoods!$1:$1,0))</f>
        <v>Bedford-Stuyvesant</v>
      </c>
      <c r="K3231" s="17" t="s">
        <v>1</v>
      </c>
      <c r="L3231" s="17" t="str">
        <f t="shared" si="200"/>
        <v>Yes</v>
      </c>
      <c r="M3231" s="17">
        <v>2</v>
      </c>
      <c r="N3231" s="17" t="str" cm="1">
        <f t="array" ref="N3231">_xlfn.IFS(M3231&lt;=2,"Small",M3231&lt;=5,"Medium",M3231&gt;5,"Large")</f>
        <v>Small</v>
      </c>
      <c r="O3231" s="65">
        <v>45</v>
      </c>
      <c r="P3231" s="87">
        <f t="shared" si="201"/>
        <v>0.03</v>
      </c>
      <c r="Q3231" s="68">
        <v>5</v>
      </c>
      <c r="R3231" s="68" t="str" cm="1">
        <f t="array" ref="R3231">_xlfn.SWITCH(ROUND(Q3231,0),5,"Excellent",4,"Good",3,"Ok","Bad")</f>
        <v>Excellent</v>
      </c>
      <c r="S3231" s="17">
        <v>4</v>
      </c>
      <c r="T3231" s="17" t="str">
        <f t="shared" si="202"/>
        <v>No</v>
      </c>
      <c r="U3231" s="82">
        <v>43077</v>
      </c>
      <c r="V3231" s="82">
        <v>43167</v>
      </c>
      <c r="W3231" s="17">
        <v>348</v>
      </c>
      <c r="X3231" s="17" t="str">
        <f t="shared" si="203"/>
        <v>Active</v>
      </c>
      <c r="Y3231" s="17" t="s">
        <v>15616</v>
      </c>
      <c r="Z3231" s="17"/>
    </row>
    <row r="3232" spans="1:26" x14ac:dyDescent="0.25">
      <c r="A3232">
        <v>3231</v>
      </c>
      <c r="B3232" s="17" t="s">
        <v>2342</v>
      </c>
      <c r="C3232" s="17">
        <v>863</v>
      </c>
      <c r="D3232" s="17" t="str">
        <f>INDEX(Hosts!$A:$O,MATCH(Places!$C3232,Hosts!$A:$A,0),MATCH(Places!D$1,Hosts!$1:$1,0))</f>
        <v>Within an hour</v>
      </c>
      <c r="E3232" s="87">
        <f>INDEX(Hosts!$A:$O,MATCH(Places!$C3232,Hosts!$A:$A,0),MATCH(Places!E$1,Hosts!$1:$1,0))</f>
        <v>1</v>
      </c>
      <c r="F3232" s="87">
        <f>INDEX(Hosts!$A:$O,MATCH(Places!$C3232,Hosts!$A:$A,0),MATCH(Places!F$1,Hosts!$1:$1,0))</f>
        <v>1</v>
      </c>
      <c r="G3232" s="17" t="str">
        <f>INDEX(Hosts!$A:$O,MATCH(Places!$C3232,Hosts!$A:$A,0),MATCH(Places!G$1,Hosts!$1:$1,0))</f>
        <v>No</v>
      </c>
      <c r="H3232" s="17">
        <v>9</v>
      </c>
      <c r="I3232" s="17" t="str">
        <f>INDEX(Neighborhoods!$A:$C,MATCH(Places!$H3232,Neighborhoods!$A:$A,0),MATCH(Places!I$1,Neighborhoods!$1:$1,0))</f>
        <v>Brooklyn</v>
      </c>
      <c r="J3232" s="17" t="str">
        <f>INDEX(Neighborhoods!$A:$C,MATCH(Places!$H3232,Neighborhoods!$A:$A,0),MATCH(Places!J$1,Neighborhoods!$1:$1,0))</f>
        <v>Crown Heights</v>
      </c>
      <c r="K3232" s="17" t="s">
        <v>1</v>
      </c>
      <c r="L3232" s="17" t="str">
        <f t="shared" si="200"/>
        <v>Yes</v>
      </c>
      <c r="M3232" s="17">
        <v>1</v>
      </c>
      <c r="N3232" s="17" t="str" cm="1">
        <f t="array" ref="N3232">_xlfn.IFS(M3232&lt;=2,"Small",M3232&lt;=5,"Medium",M3232&gt;5,"Large")</f>
        <v>Small</v>
      </c>
      <c r="O3232" s="65">
        <v>35</v>
      </c>
      <c r="P3232" s="87">
        <f t="shared" si="201"/>
        <v>0.03</v>
      </c>
      <c r="Q3232" s="68">
        <v>4</v>
      </c>
      <c r="R3232" s="68" t="str" cm="1">
        <f t="array" ref="R3232">_xlfn.SWITCH(ROUND(Q3232,0),5,"Excellent",4,"Good",3,"Ok","Bad")</f>
        <v>Good</v>
      </c>
      <c r="S3232" s="17">
        <v>4</v>
      </c>
      <c r="T3232" s="17" t="str">
        <f t="shared" si="202"/>
        <v>No</v>
      </c>
      <c r="U3232" s="82">
        <v>43763</v>
      </c>
      <c r="V3232" s="82">
        <v>43909</v>
      </c>
      <c r="W3232" s="17">
        <v>44</v>
      </c>
      <c r="X3232" s="17" t="str">
        <f t="shared" si="203"/>
        <v>Active</v>
      </c>
      <c r="Y3232" s="17" t="s">
        <v>15615</v>
      </c>
      <c r="Z3232" s="17"/>
    </row>
    <row r="3233" spans="1:26" x14ac:dyDescent="0.25">
      <c r="A3233">
        <v>3232</v>
      </c>
      <c r="B3233" s="17" t="s">
        <v>2343</v>
      </c>
      <c r="C3233" s="17">
        <v>747</v>
      </c>
      <c r="D3233" s="17" t="str">
        <f>INDEX(Hosts!$A:$O,MATCH(Places!$C3233,Hosts!$A:$A,0),MATCH(Places!D$1,Hosts!$1:$1,0))</f>
        <v>Within a day</v>
      </c>
      <c r="E3233" s="87">
        <f>INDEX(Hosts!$A:$O,MATCH(Places!$C3233,Hosts!$A:$A,0),MATCH(Places!E$1,Hosts!$1:$1,0))</f>
        <v>1</v>
      </c>
      <c r="F3233" s="87">
        <f>INDEX(Hosts!$A:$O,MATCH(Places!$C3233,Hosts!$A:$A,0),MATCH(Places!F$1,Hosts!$1:$1,0))</f>
        <v>0.67</v>
      </c>
      <c r="G3233" s="17" t="str">
        <f>INDEX(Hosts!$A:$O,MATCH(Places!$C3233,Hosts!$A:$A,0),MATCH(Places!G$1,Hosts!$1:$1,0))</f>
        <v>No</v>
      </c>
      <c r="H3233" s="17">
        <v>12</v>
      </c>
      <c r="I3233" s="17" t="str">
        <f>INDEX(Neighborhoods!$A:$C,MATCH(Places!$H3233,Neighborhoods!$A:$A,0),MATCH(Places!I$1,Neighborhoods!$1:$1,0))</f>
        <v>Brooklyn</v>
      </c>
      <c r="J3233" s="17" t="str">
        <f>INDEX(Neighborhoods!$A:$C,MATCH(Places!$H3233,Neighborhoods!$A:$A,0),MATCH(Places!J$1,Neighborhoods!$1:$1,0))</f>
        <v>Williamsburg</v>
      </c>
      <c r="K3233" s="17" t="s">
        <v>11822</v>
      </c>
      <c r="L3233" s="17" t="str">
        <f t="shared" si="200"/>
        <v>No</v>
      </c>
      <c r="M3233" s="17">
        <v>3</v>
      </c>
      <c r="N3233" s="17" t="str" cm="1">
        <f t="array" ref="N3233">_xlfn.IFS(M3233&lt;=2,"Small",M3233&lt;=5,"Medium",M3233&gt;5,"Large")</f>
        <v>Medium</v>
      </c>
      <c r="O3233" s="65">
        <v>347</v>
      </c>
      <c r="P3233" s="87">
        <f t="shared" si="201"/>
        <v>0.04</v>
      </c>
      <c r="Q3233" s="68">
        <v>4.93</v>
      </c>
      <c r="R3233" s="68" t="str" cm="1">
        <f t="array" ref="R3233">_xlfn.SWITCH(ROUND(Q3233,0),5,"Excellent",4,"Good",3,"Ok","Bad")</f>
        <v>Excellent</v>
      </c>
      <c r="S3233" s="17">
        <v>28</v>
      </c>
      <c r="T3233" s="17" t="str">
        <f t="shared" si="202"/>
        <v>No</v>
      </c>
      <c r="U3233" s="82">
        <v>43080</v>
      </c>
      <c r="V3233" s="82">
        <v>43738</v>
      </c>
      <c r="W3233" s="17">
        <v>166</v>
      </c>
      <c r="X3233" s="17" t="str">
        <f t="shared" si="203"/>
        <v>Active</v>
      </c>
      <c r="Y3233" s="17" t="s">
        <v>15615</v>
      </c>
      <c r="Z3233" s="17"/>
    </row>
    <row r="3234" spans="1:26" x14ac:dyDescent="0.25">
      <c r="A3234">
        <v>3233</v>
      </c>
      <c r="B3234" s="17" t="s">
        <v>2344</v>
      </c>
      <c r="C3234" s="17">
        <v>2591</v>
      </c>
      <c r="D3234" s="17" t="str">
        <f>INDEX(Hosts!$A:$O,MATCH(Places!$C3234,Hosts!$A:$A,0),MATCH(Places!D$1,Hosts!$1:$1,0))</f>
        <v>Within a day</v>
      </c>
      <c r="E3234" s="87">
        <f>INDEX(Hosts!$A:$O,MATCH(Places!$C3234,Hosts!$A:$A,0),MATCH(Places!E$1,Hosts!$1:$1,0))</f>
        <v>0.5</v>
      </c>
      <c r="F3234" s="87">
        <f>INDEX(Hosts!$A:$O,MATCH(Places!$C3234,Hosts!$A:$A,0),MATCH(Places!F$1,Hosts!$1:$1,0))</f>
        <v>0.2</v>
      </c>
      <c r="G3234" s="17" t="str">
        <f>INDEX(Hosts!$A:$O,MATCH(Places!$C3234,Hosts!$A:$A,0),MATCH(Places!G$1,Hosts!$1:$1,0))</f>
        <v>No</v>
      </c>
      <c r="H3234" s="17">
        <v>12</v>
      </c>
      <c r="I3234" s="17" t="str">
        <f>INDEX(Neighborhoods!$A:$C,MATCH(Places!$H3234,Neighborhoods!$A:$A,0),MATCH(Places!I$1,Neighborhoods!$1:$1,0))</f>
        <v>Brooklyn</v>
      </c>
      <c r="J3234" s="17" t="str">
        <f>INDEX(Neighborhoods!$A:$C,MATCH(Places!$H3234,Neighborhoods!$A:$A,0),MATCH(Places!J$1,Neighborhoods!$1:$1,0))</f>
        <v>Williamsburg</v>
      </c>
      <c r="K3234" s="17" t="s">
        <v>11822</v>
      </c>
      <c r="L3234" s="17" t="str">
        <f t="shared" si="200"/>
        <v>No</v>
      </c>
      <c r="M3234" s="17">
        <v>3</v>
      </c>
      <c r="N3234" s="17" t="str" cm="1">
        <f t="array" ref="N3234">_xlfn.IFS(M3234&lt;=2,"Small",M3234&lt;=5,"Medium",M3234&gt;5,"Large")</f>
        <v>Medium</v>
      </c>
      <c r="O3234" s="65">
        <v>100</v>
      </c>
      <c r="P3234" s="87">
        <f t="shared" si="201"/>
        <v>0.03</v>
      </c>
      <c r="Q3234" s="68">
        <v>5</v>
      </c>
      <c r="R3234" s="68" t="str" cm="1">
        <f t="array" ref="R3234">_xlfn.SWITCH(ROUND(Q3234,0),5,"Excellent",4,"Good",3,"Ok","Bad")</f>
        <v>Excellent</v>
      </c>
      <c r="S3234" s="17">
        <v>3</v>
      </c>
      <c r="T3234" s="17" t="str">
        <f t="shared" si="202"/>
        <v>No</v>
      </c>
      <c r="U3234" s="82">
        <v>43643</v>
      </c>
      <c r="V3234" s="82">
        <v>43952</v>
      </c>
      <c r="W3234" s="17">
        <v>181</v>
      </c>
      <c r="X3234" s="17" t="str">
        <f t="shared" si="203"/>
        <v>Active</v>
      </c>
      <c r="Y3234" s="17" t="s">
        <v>15616</v>
      </c>
      <c r="Z3234" s="17"/>
    </row>
    <row r="3235" spans="1:26" x14ac:dyDescent="0.25">
      <c r="A3235">
        <v>3234</v>
      </c>
      <c r="B3235" s="17" t="s">
        <v>14894</v>
      </c>
      <c r="C3235" s="17">
        <v>1166</v>
      </c>
      <c r="D3235" s="17" t="str">
        <f>INDEX(Hosts!$A:$O,MATCH(Places!$C3235,Hosts!$A:$A,0),MATCH(Places!D$1,Hosts!$1:$1,0))</f>
        <v>Within an hour</v>
      </c>
      <c r="E3235" s="87">
        <f>INDEX(Hosts!$A:$O,MATCH(Places!$C3235,Hosts!$A:$A,0),MATCH(Places!E$1,Hosts!$1:$1,0))</f>
        <v>1</v>
      </c>
      <c r="F3235" s="87">
        <f>INDEX(Hosts!$A:$O,MATCH(Places!$C3235,Hosts!$A:$A,0),MATCH(Places!F$1,Hosts!$1:$1,0))</f>
        <v>0.98</v>
      </c>
      <c r="G3235" s="17" t="str">
        <f>INDEX(Hosts!$A:$O,MATCH(Places!$C3235,Hosts!$A:$A,0),MATCH(Places!G$1,Hosts!$1:$1,0))</f>
        <v>Yes</v>
      </c>
      <c r="H3235" s="17">
        <v>16</v>
      </c>
      <c r="I3235" s="17" t="str">
        <f>INDEX(Neighborhoods!$A:$C,MATCH(Places!$H3235,Neighborhoods!$A:$A,0),MATCH(Places!I$1,Neighborhoods!$1:$1,0))</f>
        <v>Manhattan</v>
      </c>
      <c r="J3235" s="17" t="str">
        <f>INDEX(Neighborhoods!$A:$C,MATCH(Places!$H3235,Neighborhoods!$A:$A,0),MATCH(Places!J$1,Neighborhoods!$1:$1,0))</f>
        <v>Harlem</v>
      </c>
      <c r="K3235" s="17" t="s">
        <v>11822</v>
      </c>
      <c r="L3235" s="17" t="str">
        <f t="shared" si="200"/>
        <v>No</v>
      </c>
      <c r="M3235" s="17">
        <v>16</v>
      </c>
      <c r="N3235" s="17" t="str" cm="1">
        <f t="array" ref="N3235">_xlfn.IFS(M3235&lt;=2,"Small",M3235&lt;=5,"Medium",M3235&gt;5,"Large")</f>
        <v>Large</v>
      </c>
      <c r="O3235" s="65">
        <v>800</v>
      </c>
      <c r="P3235" s="87">
        <f t="shared" si="201"/>
        <v>0.05</v>
      </c>
      <c r="Q3235" s="68">
        <v>5</v>
      </c>
      <c r="R3235" s="68" t="str" cm="1">
        <f t="array" ref="R3235">_xlfn.SWITCH(ROUND(Q3235,0),5,"Excellent",4,"Good",3,"Ok","Bad")</f>
        <v>Excellent</v>
      </c>
      <c r="S3235" s="17">
        <v>50</v>
      </c>
      <c r="T3235" s="17" t="str">
        <f t="shared" si="202"/>
        <v>No</v>
      </c>
      <c r="U3235" s="82">
        <v>43144</v>
      </c>
      <c r="V3235" s="82">
        <v>44051</v>
      </c>
      <c r="W3235" s="17">
        <v>365</v>
      </c>
      <c r="X3235" s="17" t="str">
        <f t="shared" si="203"/>
        <v>Active</v>
      </c>
      <c r="Y3235" s="17" t="s">
        <v>15615</v>
      </c>
      <c r="Z3235" s="17"/>
    </row>
    <row r="3236" spans="1:26" x14ac:dyDescent="0.25">
      <c r="A3236">
        <v>3235</v>
      </c>
      <c r="B3236" s="17" t="s">
        <v>2345</v>
      </c>
      <c r="C3236" s="17">
        <v>1799</v>
      </c>
      <c r="D3236" s="17" t="str">
        <f>INDEX(Hosts!$A:$O,MATCH(Places!$C3236,Hosts!$A:$A,0),MATCH(Places!D$1,Hosts!$1:$1,0))</f>
        <v>Within an hour</v>
      </c>
      <c r="E3236" s="87">
        <f>INDEX(Hosts!$A:$O,MATCH(Places!$C3236,Hosts!$A:$A,0),MATCH(Places!E$1,Hosts!$1:$1,0))</f>
        <v>0.92</v>
      </c>
      <c r="F3236" s="87">
        <f>INDEX(Hosts!$A:$O,MATCH(Places!$C3236,Hosts!$A:$A,0),MATCH(Places!F$1,Hosts!$1:$1,0))</f>
        <v>1</v>
      </c>
      <c r="G3236" s="17" t="str">
        <f>INDEX(Hosts!$A:$O,MATCH(Places!$C3236,Hosts!$A:$A,0),MATCH(Places!G$1,Hosts!$1:$1,0))</f>
        <v>Yes</v>
      </c>
      <c r="H3236" s="17">
        <v>9</v>
      </c>
      <c r="I3236" s="17" t="str">
        <f>INDEX(Neighborhoods!$A:$C,MATCH(Places!$H3236,Neighborhoods!$A:$A,0),MATCH(Places!I$1,Neighborhoods!$1:$1,0))</f>
        <v>Brooklyn</v>
      </c>
      <c r="J3236" s="17" t="str">
        <f>INDEX(Neighborhoods!$A:$C,MATCH(Places!$H3236,Neighborhoods!$A:$A,0),MATCH(Places!J$1,Neighborhoods!$1:$1,0))</f>
        <v>Crown Heights</v>
      </c>
      <c r="K3236" s="17" t="s">
        <v>11822</v>
      </c>
      <c r="L3236" s="17" t="str">
        <f t="shared" si="200"/>
        <v>No</v>
      </c>
      <c r="M3236" s="17">
        <v>4</v>
      </c>
      <c r="N3236" s="17" t="str" cm="1">
        <f t="array" ref="N3236">_xlfn.IFS(M3236&lt;=2,"Small",M3236&lt;=5,"Medium",M3236&gt;5,"Large")</f>
        <v>Medium</v>
      </c>
      <c r="O3236" s="65">
        <v>75</v>
      </c>
      <c r="P3236" s="87">
        <f t="shared" si="201"/>
        <v>0.03</v>
      </c>
      <c r="Q3236" s="68">
        <v>5</v>
      </c>
      <c r="R3236" s="68" t="str" cm="1">
        <f t="array" ref="R3236">_xlfn.SWITCH(ROUND(Q3236,0),5,"Excellent",4,"Good",3,"Ok","Bad")</f>
        <v>Excellent</v>
      </c>
      <c r="S3236" s="17">
        <v>9</v>
      </c>
      <c r="T3236" s="17" t="str">
        <f t="shared" si="202"/>
        <v>No</v>
      </c>
      <c r="U3236" s="82">
        <v>43177</v>
      </c>
      <c r="V3236" s="82">
        <v>44028</v>
      </c>
      <c r="W3236" s="17">
        <v>231</v>
      </c>
      <c r="X3236" s="17" t="str">
        <f t="shared" si="203"/>
        <v>Active</v>
      </c>
      <c r="Y3236" s="17" t="s">
        <v>15616</v>
      </c>
      <c r="Z3236" s="17"/>
    </row>
    <row r="3237" spans="1:26" x14ac:dyDescent="0.25">
      <c r="A3237">
        <v>3236</v>
      </c>
      <c r="B3237" s="17" t="s">
        <v>2346</v>
      </c>
      <c r="C3237" s="17">
        <v>3418</v>
      </c>
      <c r="D3237" s="17" t="str">
        <f>INDEX(Hosts!$A:$O,MATCH(Places!$C3237,Hosts!$A:$A,0),MATCH(Places!D$1,Hosts!$1:$1,0))</f>
        <v>Within a few hours</v>
      </c>
      <c r="E3237" s="87">
        <f>INDEX(Hosts!$A:$O,MATCH(Places!$C3237,Hosts!$A:$A,0),MATCH(Places!E$1,Hosts!$1:$1,0))</f>
        <v>1</v>
      </c>
      <c r="F3237" s="87">
        <f>INDEX(Hosts!$A:$O,MATCH(Places!$C3237,Hosts!$A:$A,0),MATCH(Places!F$1,Hosts!$1:$1,0))</f>
        <v>1</v>
      </c>
      <c r="G3237" s="17" t="str">
        <f>INDEX(Hosts!$A:$O,MATCH(Places!$C3237,Hosts!$A:$A,0),MATCH(Places!G$1,Hosts!$1:$1,0))</f>
        <v>Yes</v>
      </c>
      <c r="H3237" s="17">
        <v>14</v>
      </c>
      <c r="I3237" s="17" t="str">
        <f>INDEX(Neighborhoods!$A:$C,MATCH(Places!$H3237,Neighborhoods!$A:$A,0),MATCH(Places!I$1,Neighborhoods!$1:$1,0))</f>
        <v>Manhattan</v>
      </c>
      <c r="J3237" s="17" t="str">
        <f>INDEX(Neighborhoods!$A:$C,MATCH(Places!$H3237,Neighborhoods!$A:$A,0),MATCH(Places!J$1,Neighborhoods!$1:$1,0))</f>
        <v>East Harlem</v>
      </c>
      <c r="K3237" s="17" t="s">
        <v>1</v>
      </c>
      <c r="L3237" s="17" t="str">
        <f t="shared" si="200"/>
        <v>Yes</v>
      </c>
      <c r="M3237" s="17">
        <v>3</v>
      </c>
      <c r="N3237" s="17" t="str" cm="1">
        <f t="array" ref="N3237">_xlfn.IFS(M3237&lt;=2,"Small",M3237&lt;=5,"Medium",M3237&gt;5,"Large")</f>
        <v>Medium</v>
      </c>
      <c r="O3237" s="65">
        <v>95</v>
      </c>
      <c r="P3237" s="87">
        <f t="shared" si="201"/>
        <v>0.03</v>
      </c>
      <c r="Q3237" s="68">
        <v>4.91</v>
      </c>
      <c r="R3237" s="68" t="str" cm="1">
        <f t="array" ref="R3237">_xlfn.SWITCH(ROUND(Q3237,0),5,"Excellent",4,"Good",3,"Ok","Bad")</f>
        <v>Excellent</v>
      </c>
      <c r="S3237" s="17">
        <v>123</v>
      </c>
      <c r="T3237" s="17" t="str">
        <f t="shared" si="202"/>
        <v>Yes</v>
      </c>
      <c r="U3237" s="82">
        <v>43079</v>
      </c>
      <c r="V3237" s="82">
        <v>43901</v>
      </c>
      <c r="W3237" s="17">
        <v>134</v>
      </c>
      <c r="X3237" s="17" t="str">
        <f t="shared" si="203"/>
        <v>Active</v>
      </c>
      <c r="Y3237" s="17" t="s">
        <v>15615</v>
      </c>
      <c r="Z3237" s="17"/>
    </row>
    <row r="3238" spans="1:26" x14ac:dyDescent="0.25">
      <c r="A3238">
        <v>3237</v>
      </c>
      <c r="B3238" s="17" t="s">
        <v>2347</v>
      </c>
      <c r="C3238" s="17">
        <v>3406</v>
      </c>
      <c r="D3238" s="17" t="str">
        <f>INDEX(Hosts!$A:$O,MATCH(Places!$C3238,Hosts!$A:$A,0),MATCH(Places!D$1,Hosts!$1:$1,0))</f>
        <v>Within an hour</v>
      </c>
      <c r="E3238" s="87">
        <f>INDEX(Hosts!$A:$O,MATCH(Places!$C3238,Hosts!$A:$A,0),MATCH(Places!E$1,Hosts!$1:$1,0))</f>
        <v>1</v>
      </c>
      <c r="F3238" s="87">
        <f>INDEX(Hosts!$A:$O,MATCH(Places!$C3238,Hosts!$A:$A,0),MATCH(Places!F$1,Hosts!$1:$1,0))</f>
        <v>0.96</v>
      </c>
      <c r="G3238" s="17" t="str">
        <f>INDEX(Hosts!$A:$O,MATCH(Places!$C3238,Hosts!$A:$A,0),MATCH(Places!G$1,Hosts!$1:$1,0))</f>
        <v>Yes</v>
      </c>
      <c r="H3238" s="17">
        <v>14</v>
      </c>
      <c r="I3238" s="17" t="str">
        <f>INDEX(Neighborhoods!$A:$C,MATCH(Places!$H3238,Neighborhoods!$A:$A,0),MATCH(Places!I$1,Neighborhoods!$1:$1,0))</f>
        <v>Manhattan</v>
      </c>
      <c r="J3238" s="17" t="str">
        <f>INDEX(Neighborhoods!$A:$C,MATCH(Places!$H3238,Neighborhoods!$A:$A,0),MATCH(Places!J$1,Neighborhoods!$1:$1,0))</f>
        <v>East Harlem</v>
      </c>
      <c r="K3238" s="17" t="s">
        <v>1</v>
      </c>
      <c r="L3238" s="17" t="str">
        <f t="shared" si="200"/>
        <v>Yes</v>
      </c>
      <c r="M3238" s="17">
        <v>1</v>
      </c>
      <c r="N3238" s="17" t="str" cm="1">
        <f t="array" ref="N3238">_xlfn.IFS(M3238&lt;=2,"Small",M3238&lt;=5,"Medium",M3238&gt;5,"Large")</f>
        <v>Small</v>
      </c>
      <c r="O3238" s="65">
        <v>100</v>
      </c>
      <c r="P3238" s="87">
        <f t="shared" si="201"/>
        <v>0.03</v>
      </c>
      <c r="Q3238" s="68">
        <v>4.91</v>
      </c>
      <c r="R3238" s="68" t="str" cm="1">
        <f t="array" ref="R3238">_xlfn.SWITCH(ROUND(Q3238,0),5,"Excellent",4,"Good",3,"Ok","Bad")</f>
        <v>Excellent</v>
      </c>
      <c r="S3238" s="17">
        <v>145</v>
      </c>
      <c r="T3238" s="17" t="str">
        <f t="shared" si="202"/>
        <v>Yes</v>
      </c>
      <c r="U3238" s="82">
        <v>43077</v>
      </c>
      <c r="V3238" s="82">
        <v>43896</v>
      </c>
      <c r="W3238" s="17">
        <v>365</v>
      </c>
      <c r="X3238" s="17" t="str">
        <f t="shared" si="203"/>
        <v>Active</v>
      </c>
      <c r="Y3238" s="17" t="s">
        <v>15616</v>
      </c>
      <c r="Z3238" s="17"/>
    </row>
    <row r="3239" spans="1:26" x14ac:dyDescent="0.25">
      <c r="A3239">
        <v>3238</v>
      </c>
      <c r="B3239" s="17" t="s">
        <v>2348</v>
      </c>
      <c r="C3239" s="17">
        <v>3077</v>
      </c>
      <c r="D3239" s="17" t="str">
        <f>INDEX(Hosts!$A:$O,MATCH(Places!$C3239,Hosts!$A:$A,0),MATCH(Places!D$1,Hosts!$1:$1,0))</f>
        <v>Within a few hours</v>
      </c>
      <c r="E3239" s="87">
        <f>INDEX(Hosts!$A:$O,MATCH(Places!$C3239,Hosts!$A:$A,0),MATCH(Places!E$1,Hosts!$1:$1,0))</f>
        <v>1</v>
      </c>
      <c r="F3239" s="87">
        <f>INDEX(Hosts!$A:$O,MATCH(Places!$C3239,Hosts!$A:$A,0),MATCH(Places!F$1,Hosts!$1:$1,0))</f>
        <v>0.62</v>
      </c>
      <c r="G3239" s="17" t="str">
        <f>INDEX(Hosts!$A:$O,MATCH(Places!$C3239,Hosts!$A:$A,0),MATCH(Places!G$1,Hosts!$1:$1,0))</f>
        <v>Yes</v>
      </c>
      <c r="H3239" s="17">
        <v>11</v>
      </c>
      <c r="I3239" s="17" t="str">
        <f>INDEX(Neighborhoods!$A:$C,MATCH(Places!$H3239,Neighborhoods!$A:$A,0),MATCH(Places!I$1,Neighborhoods!$1:$1,0))</f>
        <v>Brooklyn</v>
      </c>
      <c r="J3239" s="17" t="str">
        <f>INDEX(Neighborhoods!$A:$C,MATCH(Places!$H3239,Neighborhoods!$A:$A,0),MATCH(Places!J$1,Neighborhoods!$1:$1,0))</f>
        <v>Greenpoint</v>
      </c>
      <c r="K3239" s="17" t="s">
        <v>11822</v>
      </c>
      <c r="L3239" s="17" t="str">
        <f t="shared" si="200"/>
        <v>No</v>
      </c>
      <c r="M3239" s="17">
        <v>2</v>
      </c>
      <c r="N3239" s="17" t="str" cm="1">
        <f t="array" ref="N3239">_xlfn.IFS(M3239&lt;=2,"Small",M3239&lt;=5,"Medium",M3239&gt;5,"Large")</f>
        <v>Small</v>
      </c>
      <c r="O3239" s="65">
        <v>180</v>
      </c>
      <c r="P3239" s="87">
        <f t="shared" si="201"/>
        <v>0.03</v>
      </c>
      <c r="Q3239" s="68">
        <v>5</v>
      </c>
      <c r="R3239" s="68" t="str" cm="1">
        <f t="array" ref="R3239">_xlfn.SWITCH(ROUND(Q3239,0),5,"Excellent",4,"Good",3,"Ok","Bad")</f>
        <v>Excellent</v>
      </c>
      <c r="S3239" s="17">
        <v>53</v>
      </c>
      <c r="T3239" s="17" t="str">
        <f t="shared" si="202"/>
        <v>No</v>
      </c>
      <c r="U3239" s="82">
        <v>43079</v>
      </c>
      <c r="V3239" s="82">
        <v>44043</v>
      </c>
      <c r="W3239" s="17">
        <v>14</v>
      </c>
      <c r="X3239" s="17" t="str">
        <f t="shared" si="203"/>
        <v>Active</v>
      </c>
      <c r="Y3239" s="17" t="s">
        <v>15615</v>
      </c>
      <c r="Z3239" s="17"/>
    </row>
    <row r="3240" spans="1:26" x14ac:dyDescent="0.25">
      <c r="A3240">
        <v>3239</v>
      </c>
      <c r="B3240" s="17" t="s">
        <v>2349</v>
      </c>
      <c r="C3240" s="17">
        <v>3249</v>
      </c>
      <c r="D3240" s="17" t="str">
        <f>INDEX(Hosts!$A:$O,MATCH(Places!$C3240,Hosts!$A:$A,0),MATCH(Places!D$1,Hosts!$1:$1,0))</f>
        <v>Within an hour</v>
      </c>
      <c r="E3240" s="87">
        <f>INDEX(Hosts!$A:$O,MATCH(Places!$C3240,Hosts!$A:$A,0),MATCH(Places!E$1,Hosts!$1:$1,0))</f>
        <v>1</v>
      </c>
      <c r="F3240" s="87">
        <f>INDEX(Hosts!$A:$O,MATCH(Places!$C3240,Hosts!$A:$A,0),MATCH(Places!F$1,Hosts!$1:$1,0))</f>
        <v>0.99</v>
      </c>
      <c r="G3240" s="17" t="str">
        <f>INDEX(Hosts!$A:$O,MATCH(Places!$C3240,Hosts!$A:$A,0),MATCH(Places!G$1,Hosts!$1:$1,0))</f>
        <v>Yes</v>
      </c>
      <c r="H3240" s="17">
        <v>8</v>
      </c>
      <c r="I3240" s="17" t="str">
        <f>INDEX(Neighborhoods!$A:$C,MATCH(Places!$H3240,Neighborhoods!$A:$A,0),MATCH(Places!I$1,Neighborhoods!$1:$1,0))</f>
        <v>Brooklyn</v>
      </c>
      <c r="J3240" s="17" t="str">
        <f>INDEX(Neighborhoods!$A:$C,MATCH(Places!$H3240,Neighborhoods!$A:$A,0),MATCH(Places!J$1,Neighborhoods!$1:$1,0))</f>
        <v>Bushwick</v>
      </c>
      <c r="K3240" s="17" t="s">
        <v>1</v>
      </c>
      <c r="L3240" s="17" t="str">
        <f t="shared" si="200"/>
        <v>Yes</v>
      </c>
      <c r="M3240" s="17">
        <v>3</v>
      </c>
      <c r="N3240" s="17" t="str" cm="1">
        <f t="array" ref="N3240">_xlfn.IFS(M3240&lt;=2,"Small",M3240&lt;=5,"Medium",M3240&gt;5,"Large")</f>
        <v>Medium</v>
      </c>
      <c r="O3240" s="65">
        <v>52</v>
      </c>
      <c r="P3240" s="87">
        <f t="shared" si="201"/>
        <v>0.03</v>
      </c>
      <c r="Q3240" s="68">
        <v>4.88</v>
      </c>
      <c r="R3240" s="68" t="str" cm="1">
        <f t="array" ref="R3240">_xlfn.SWITCH(ROUND(Q3240,0),5,"Excellent",4,"Good",3,"Ok","Bad")</f>
        <v>Excellent</v>
      </c>
      <c r="S3240" s="17">
        <v>26</v>
      </c>
      <c r="T3240" s="17" t="str">
        <f t="shared" si="202"/>
        <v>No</v>
      </c>
      <c r="U3240" s="82">
        <v>43095</v>
      </c>
      <c r="V3240" s="82">
        <v>43869</v>
      </c>
      <c r="W3240" s="17">
        <v>180</v>
      </c>
      <c r="X3240" s="17" t="str">
        <f t="shared" si="203"/>
        <v>Active</v>
      </c>
      <c r="Y3240" s="17" t="s">
        <v>15615</v>
      </c>
      <c r="Z3240" s="17"/>
    </row>
    <row r="3241" spans="1:26" x14ac:dyDescent="0.25">
      <c r="A3241">
        <v>3240</v>
      </c>
      <c r="B3241" s="17" t="s">
        <v>2350</v>
      </c>
      <c r="C3241" s="17">
        <v>3249</v>
      </c>
      <c r="D3241" s="17" t="str">
        <f>INDEX(Hosts!$A:$O,MATCH(Places!$C3241,Hosts!$A:$A,0),MATCH(Places!D$1,Hosts!$1:$1,0))</f>
        <v>Within an hour</v>
      </c>
      <c r="E3241" s="87">
        <f>INDEX(Hosts!$A:$O,MATCH(Places!$C3241,Hosts!$A:$A,0),MATCH(Places!E$1,Hosts!$1:$1,0))</f>
        <v>1</v>
      </c>
      <c r="F3241" s="87">
        <f>INDEX(Hosts!$A:$O,MATCH(Places!$C3241,Hosts!$A:$A,0),MATCH(Places!F$1,Hosts!$1:$1,0))</f>
        <v>0.99</v>
      </c>
      <c r="G3241" s="17" t="str">
        <f>INDEX(Hosts!$A:$O,MATCH(Places!$C3241,Hosts!$A:$A,0),MATCH(Places!G$1,Hosts!$1:$1,0))</f>
        <v>Yes</v>
      </c>
      <c r="H3241" s="17">
        <v>8</v>
      </c>
      <c r="I3241" s="17" t="str">
        <f>INDEX(Neighborhoods!$A:$C,MATCH(Places!$H3241,Neighborhoods!$A:$A,0),MATCH(Places!I$1,Neighborhoods!$1:$1,0))</f>
        <v>Brooklyn</v>
      </c>
      <c r="J3241" s="17" t="str">
        <f>INDEX(Neighborhoods!$A:$C,MATCH(Places!$H3241,Neighborhoods!$A:$A,0),MATCH(Places!J$1,Neighborhoods!$1:$1,0))</f>
        <v>Bushwick</v>
      </c>
      <c r="K3241" s="17" t="s">
        <v>1</v>
      </c>
      <c r="L3241" s="17" t="str">
        <f t="shared" si="200"/>
        <v>Yes</v>
      </c>
      <c r="M3241" s="17">
        <v>3</v>
      </c>
      <c r="N3241" s="17" t="str" cm="1">
        <f t="array" ref="N3241">_xlfn.IFS(M3241&lt;=2,"Small",M3241&lt;=5,"Medium",M3241&gt;5,"Large")</f>
        <v>Medium</v>
      </c>
      <c r="O3241" s="65">
        <v>62</v>
      </c>
      <c r="P3241" s="87">
        <f t="shared" si="201"/>
        <v>0.03</v>
      </c>
      <c r="Q3241" s="68">
        <v>4.8899999999999997</v>
      </c>
      <c r="R3241" s="68" t="str" cm="1">
        <f t="array" ref="R3241">_xlfn.SWITCH(ROUND(Q3241,0),5,"Excellent",4,"Good",3,"Ok","Bad")</f>
        <v>Excellent</v>
      </c>
      <c r="S3241" s="17">
        <v>28</v>
      </c>
      <c r="T3241" s="17" t="str">
        <f t="shared" si="202"/>
        <v>No</v>
      </c>
      <c r="U3241" s="82">
        <v>43099</v>
      </c>
      <c r="V3241" s="82">
        <v>43778</v>
      </c>
      <c r="W3241" s="17">
        <v>180</v>
      </c>
      <c r="X3241" s="17" t="str">
        <f t="shared" si="203"/>
        <v>Active</v>
      </c>
      <c r="Y3241" s="17" t="s">
        <v>15616</v>
      </c>
      <c r="Z3241" s="17"/>
    </row>
    <row r="3242" spans="1:26" x14ac:dyDescent="0.25">
      <c r="A3242">
        <v>3241</v>
      </c>
      <c r="B3242" s="17" t="s">
        <v>2351</v>
      </c>
      <c r="C3242" s="17">
        <v>2233</v>
      </c>
      <c r="D3242" s="17" t="str">
        <f>INDEX(Hosts!$A:$O,MATCH(Places!$C3242,Hosts!$A:$A,0),MATCH(Places!D$1,Hosts!$1:$1,0))</f>
        <v>Within an hour</v>
      </c>
      <c r="E3242" s="87">
        <f>INDEX(Hosts!$A:$O,MATCH(Places!$C3242,Hosts!$A:$A,0),MATCH(Places!E$1,Hosts!$1:$1,0))</f>
        <v>1</v>
      </c>
      <c r="F3242" s="87">
        <f>INDEX(Hosts!$A:$O,MATCH(Places!$C3242,Hosts!$A:$A,0),MATCH(Places!F$1,Hosts!$1:$1,0))</f>
        <v>1</v>
      </c>
      <c r="G3242" s="17" t="str">
        <f>INDEX(Hosts!$A:$O,MATCH(Places!$C3242,Hosts!$A:$A,0),MATCH(Places!G$1,Hosts!$1:$1,0))</f>
        <v>No</v>
      </c>
      <c r="H3242" s="17">
        <v>16</v>
      </c>
      <c r="I3242" s="17" t="str">
        <f>INDEX(Neighborhoods!$A:$C,MATCH(Places!$H3242,Neighborhoods!$A:$A,0),MATCH(Places!I$1,Neighborhoods!$1:$1,0))</f>
        <v>Manhattan</v>
      </c>
      <c r="J3242" s="17" t="str">
        <f>INDEX(Neighborhoods!$A:$C,MATCH(Places!$H3242,Neighborhoods!$A:$A,0),MATCH(Places!J$1,Neighborhoods!$1:$1,0))</f>
        <v>Harlem</v>
      </c>
      <c r="K3242" s="17" t="s">
        <v>11822</v>
      </c>
      <c r="L3242" s="17" t="str">
        <f t="shared" si="200"/>
        <v>No</v>
      </c>
      <c r="M3242" s="17">
        <v>4</v>
      </c>
      <c r="N3242" s="17" t="str" cm="1">
        <f t="array" ref="N3242">_xlfn.IFS(M3242&lt;=2,"Small",M3242&lt;=5,"Medium",M3242&gt;5,"Large")</f>
        <v>Medium</v>
      </c>
      <c r="O3242" s="65">
        <v>209</v>
      </c>
      <c r="P3242" s="87">
        <f t="shared" si="201"/>
        <v>0.04</v>
      </c>
      <c r="Q3242" s="68">
        <v>5</v>
      </c>
      <c r="R3242" s="68" t="str" cm="1">
        <f t="array" ref="R3242">_xlfn.SWITCH(ROUND(Q3242,0),5,"Excellent",4,"Good",3,"Ok","Bad")</f>
        <v>Excellent</v>
      </c>
      <c r="S3242" s="17">
        <v>9</v>
      </c>
      <c r="T3242" s="17" t="str">
        <f t="shared" si="202"/>
        <v>No</v>
      </c>
      <c r="U3242" s="82">
        <v>43076</v>
      </c>
      <c r="V3242" s="82">
        <v>43832</v>
      </c>
      <c r="W3242" s="17">
        <v>0</v>
      </c>
      <c r="X3242" s="17" t="str">
        <f t="shared" si="203"/>
        <v>Inactive</v>
      </c>
      <c r="Y3242" s="17" t="s">
        <v>15616</v>
      </c>
      <c r="Z3242" s="17"/>
    </row>
    <row r="3243" spans="1:26" x14ac:dyDescent="0.25">
      <c r="A3243">
        <v>3242</v>
      </c>
      <c r="B3243" s="17" t="s">
        <v>13343</v>
      </c>
      <c r="C3243" s="17">
        <v>883</v>
      </c>
      <c r="D3243" s="17" t="str">
        <f>INDEX(Hosts!$A:$O,MATCH(Places!$C3243,Hosts!$A:$A,0),MATCH(Places!D$1,Hosts!$1:$1,0))</f>
        <v>Within a few hours</v>
      </c>
      <c r="E3243" s="87">
        <f>INDEX(Hosts!$A:$O,MATCH(Places!$C3243,Hosts!$A:$A,0),MATCH(Places!E$1,Hosts!$1:$1,0))</f>
        <v>0.9</v>
      </c>
      <c r="F3243" s="87">
        <f>INDEX(Hosts!$A:$O,MATCH(Places!$C3243,Hosts!$A:$A,0),MATCH(Places!F$1,Hosts!$1:$1,0))</f>
        <v>0.33</v>
      </c>
      <c r="G3243" s="17" t="str">
        <f>INDEX(Hosts!$A:$O,MATCH(Places!$C3243,Hosts!$A:$A,0),MATCH(Places!G$1,Hosts!$1:$1,0))</f>
        <v>No</v>
      </c>
      <c r="H3243" s="17">
        <v>14</v>
      </c>
      <c r="I3243" s="17" t="str">
        <f>INDEX(Neighborhoods!$A:$C,MATCH(Places!$H3243,Neighborhoods!$A:$A,0),MATCH(Places!I$1,Neighborhoods!$1:$1,0))</f>
        <v>Manhattan</v>
      </c>
      <c r="J3243" s="17" t="str">
        <f>INDEX(Neighborhoods!$A:$C,MATCH(Places!$H3243,Neighborhoods!$A:$A,0),MATCH(Places!J$1,Neighborhoods!$1:$1,0))</f>
        <v>East Harlem</v>
      </c>
      <c r="K3243" s="17" t="s">
        <v>11822</v>
      </c>
      <c r="L3243" s="17" t="str">
        <f t="shared" si="200"/>
        <v>No</v>
      </c>
      <c r="M3243" s="17">
        <v>6</v>
      </c>
      <c r="N3243" s="17" t="str" cm="1">
        <f t="array" ref="N3243">_xlfn.IFS(M3243&lt;=2,"Small",M3243&lt;=5,"Medium",M3243&gt;5,"Large")</f>
        <v>Large</v>
      </c>
      <c r="O3243" s="65">
        <v>85</v>
      </c>
      <c r="P3243" s="87">
        <f t="shared" si="201"/>
        <v>0.03</v>
      </c>
      <c r="Q3243" s="68">
        <v>4.63</v>
      </c>
      <c r="R3243" s="68" t="str" cm="1">
        <f t="array" ref="R3243">_xlfn.SWITCH(ROUND(Q3243,0),5,"Excellent",4,"Good",3,"Ok","Bad")</f>
        <v>Excellent</v>
      </c>
      <c r="S3243" s="17">
        <v>8</v>
      </c>
      <c r="T3243" s="17" t="str">
        <f t="shared" si="202"/>
        <v>No</v>
      </c>
      <c r="U3243" s="82">
        <v>43102</v>
      </c>
      <c r="V3243" s="82">
        <v>43687</v>
      </c>
      <c r="W3243" s="17">
        <v>2</v>
      </c>
      <c r="X3243" s="17" t="str">
        <f t="shared" si="203"/>
        <v>Active</v>
      </c>
      <c r="Y3243" s="17" t="s">
        <v>15615</v>
      </c>
      <c r="Z3243" s="17"/>
    </row>
    <row r="3244" spans="1:26" x14ac:dyDescent="0.25">
      <c r="A3244">
        <v>3243</v>
      </c>
      <c r="B3244" s="17" t="s">
        <v>2352</v>
      </c>
      <c r="C3244" s="17">
        <v>1875</v>
      </c>
      <c r="D3244" s="17" t="str">
        <f>INDEX(Hosts!$A:$O,MATCH(Places!$C3244,Hosts!$A:$A,0),MATCH(Places!D$1,Hosts!$1:$1,0))</f>
        <v>A few days or more</v>
      </c>
      <c r="E3244" s="87">
        <f>INDEX(Hosts!$A:$O,MATCH(Places!$C3244,Hosts!$A:$A,0),MATCH(Places!E$1,Hosts!$1:$1,0))</f>
        <v>0</v>
      </c>
      <c r="F3244" s="87">
        <f>INDEX(Hosts!$A:$O,MATCH(Places!$C3244,Hosts!$A:$A,0),MATCH(Places!F$1,Hosts!$1:$1,0))</f>
        <v>0.74</v>
      </c>
      <c r="G3244" s="17" t="str">
        <f>INDEX(Hosts!$A:$O,MATCH(Places!$C3244,Hosts!$A:$A,0),MATCH(Places!G$1,Hosts!$1:$1,0))</f>
        <v>No</v>
      </c>
      <c r="H3244" s="17">
        <v>12</v>
      </c>
      <c r="I3244" s="17" t="str">
        <f>INDEX(Neighborhoods!$A:$C,MATCH(Places!$H3244,Neighborhoods!$A:$A,0),MATCH(Places!I$1,Neighborhoods!$1:$1,0))</f>
        <v>Brooklyn</v>
      </c>
      <c r="J3244" s="17" t="str">
        <f>INDEX(Neighborhoods!$A:$C,MATCH(Places!$H3244,Neighborhoods!$A:$A,0),MATCH(Places!J$1,Neighborhoods!$1:$1,0))</f>
        <v>Williamsburg</v>
      </c>
      <c r="K3244" s="17" t="s">
        <v>1</v>
      </c>
      <c r="L3244" s="17" t="str">
        <f t="shared" si="200"/>
        <v>Yes</v>
      </c>
      <c r="M3244" s="17">
        <v>2</v>
      </c>
      <c r="N3244" s="17" t="str" cm="1">
        <f t="array" ref="N3244">_xlfn.IFS(M3244&lt;=2,"Small",M3244&lt;=5,"Medium",M3244&gt;5,"Large")</f>
        <v>Small</v>
      </c>
      <c r="O3244" s="65">
        <v>60</v>
      </c>
      <c r="P3244" s="87">
        <f t="shared" si="201"/>
        <v>0.03</v>
      </c>
      <c r="Q3244" s="68">
        <v>4.96</v>
      </c>
      <c r="R3244" s="68" t="str" cm="1">
        <f t="array" ref="R3244">_xlfn.SWITCH(ROUND(Q3244,0),5,"Excellent",4,"Good",3,"Ok","Bad")</f>
        <v>Excellent</v>
      </c>
      <c r="S3244" s="17">
        <v>49</v>
      </c>
      <c r="T3244" s="17" t="str">
        <f t="shared" si="202"/>
        <v>No</v>
      </c>
      <c r="U3244" s="82">
        <v>43375</v>
      </c>
      <c r="V3244" s="82">
        <v>43893</v>
      </c>
      <c r="W3244" s="17">
        <v>89</v>
      </c>
      <c r="X3244" s="17" t="str">
        <f t="shared" si="203"/>
        <v>Active</v>
      </c>
      <c r="Y3244" s="17" t="s">
        <v>15615</v>
      </c>
      <c r="Z3244" s="17"/>
    </row>
    <row r="3245" spans="1:26" x14ac:dyDescent="0.25">
      <c r="A3245">
        <v>3244</v>
      </c>
      <c r="B3245" s="17" t="s">
        <v>2353</v>
      </c>
      <c r="C3245" s="17">
        <v>3419</v>
      </c>
      <c r="D3245" s="17" t="str">
        <f>INDEX(Hosts!$A:$O,MATCH(Places!$C3245,Hosts!$A:$A,0),MATCH(Places!D$1,Hosts!$1:$1,0))</f>
        <v>Within an hour</v>
      </c>
      <c r="E3245" s="87">
        <f>INDEX(Hosts!$A:$O,MATCH(Places!$C3245,Hosts!$A:$A,0),MATCH(Places!E$1,Hosts!$1:$1,0))</f>
        <v>1</v>
      </c>
      <c r="F3245" s="87">
        <f>INDEX(Hosts!$A:$O,MATCH(Places!$C3245,Hosts!$A:$A,0),MATCH(Places!F$1,Hosts!$1:$1,0))</f>
        <v>0.81</v>
      </c>
      <c r="G3245" s="17" t="str">
        <f>INDEX(Hosts!$A:$O,MATCH(Places!$C3245,Hosts!$A:$A,0),MATCH(Places!G$1,Hosts!$1:$1,0))</f>
        <v>No</v>
      </c>
      <c r="H3245" s="17">
        <v>7</v>
      </c>
      <c r="I3245" s="17" t="str">
        <f>INDEX(Neighborhoods!$A:$C,MATCH(Places!$H3245,Neighborhoods!$A:$A,0),MATCH(Places!I$1,Neighborhoods!$1:$1,0))</f>
        <v>Brooklyn</v>
      </c>
      <c r="J3245" s="17" t="str">
        <f>INDEX(Neighborhoods!$A:$C,MATCH(Places!$H3245,Neighborhoods!$A:$A,0),MATCH(Places!J$1,Neighborhoods!$1:$1,0))</f>
        <v>Bedford-Stuyvesant</v>
      </c>
      <c r="K3245" s="17" t="s">
        <v>1</v>
      </c>
      <c r="L3245" s="17" t="str">
        <f t="shared" si="200"/>
        <v>Yes</v>
      </c>
      <c r="M3245" s="17">
        <v>2</v>
      </c>
      <c r="N3245" s="17" t="str" cm="1">
        <f t="array" ref="N3245">_xlfn.IFS(M3245&lt;=2,"Small",M3245&lt;=5,"Medium",M3245&gt;5,"Large")</f>
        <v>Small</v>
      </c>
      <c r="O3245" s="65">
        <v>45</v>
      </c>
      <c r="P3245" s="87">
        <f t="shared" si="201"/>
        <v>0.03</v>
      </c>
      <c r="Q3245" s="68">
        <v>4.25</v>
      </c>
      <c r="R3245" s="68" t="str" cm="1">
        <f t="array" ref="R3245">_xlfn.SWITCH(ROUND(Q3245,0),5,"Excellent",4,"Good",3,"Ok","Bad")</f>
        <v>Good</v>
      </c>
      <c r="S3245" s="17">
        <v>4</v>
      </c>
      <c r="T3245" s="17" t="str">
        <f t="shared" si="202"/>
        <v>No</v>
      </c>
      <c r="U3245" s="82">
        <v>43120</v>
      </c>
      <c r="V3245" s="82">
        <v>44024</v>
      </c>
      <c r="W3245" s="17">
        <v>365</v>
      </c>
      <c r="X3245" s="17" t="str">
        <f t="shared" si="203"/>
        <v>Active</v>
      </c>
      <c r="Y3245" s="17" t="s">
        <v>15616</v>
      </c>
      <c r="Z3245" s="17"/>
    </row>
    <row r="3246" spans="1:26" x14ac:dyDescent="0.25">
      <c r="A3246">
        <v>3245</v>
      </c>
      <c r="B3246" s="17" t="s">
        <v>2355</v>
      </c>
      <c r="C3246" s="17">
        <v>3418</v>
      </c>
      <c r="D3246" s="17" t="str">
        <f>INDEX(Hosts!$A:$O,MATCH(Places!$C3246,Hosts!$A:$A,0),MATCH(Places!D$1,Hosts!$1:$1,0))</f>
        <v>Within a few hours</v>
      </c>
      <c r="E3246" s="87">
        <f>INDEX(Hosts!$A:$O,MATCH(Places!$C3246,Hosts!$A:$A,0),MATCH(Places!E$1,Hosts!$1:$1,0))</f>
        <v>1</v>
      </c>
      <c r="F3246" s="87">
        <f>INDEX(Hosts!$A:$O,MATCH(Places!$C3246,Hosts!$A:$A,0),MATCH(Places!F$1,Hosts!$1:$1,0))</f>
        <v>1</v>
      </c>
      <c r="G3246" s="17" t="str">
        <f>INDEX(Hosts!$A:$O,MATCH(Places!$C3246,Hosts!$A:$A,0),MATCH(Places!G$1,Hosts!$1:$1,0))</f>
        <v>Yes</v>
      </c>
      <c r="H3246" s="17">
        <v>14</v>
      </c>
      <c r="I3246" s="17" t="str">
        <f>INDEX(Neighborhoods!$A:$C,MATCH(Places!$H3246,Neighborhoods!$A:$A,0),MATCH(Places!I$1,Neighborhoods!$1:$1,0))</f>
        <v>Manhattan</v>
      </c>
      <c r="J3246" s="17" t="str">
        <f>INDEX(Neighborhoods!$A:$C,MATCH(Places!$H3246,Neighborhoods!$A:$A,0),MATCH(Places!J$1,Neighborhoods!$1:$1,0))</f>
        <v>East Harlem</v>
      </c>
      <c r="K3246" s="17" t="s">
        <v>1</v>
      </c>
      <c r="L3246" s="17" t="str">
        <f t="shared" si="200"/>
        <v>Yes</v>
      </c>
      <c r="M3246" s="17">
        <v>2</v>
      </c>
      <c r="N3246" s="17" t="str" cm="1">
        <f t="array" ref="N3246">_xlfn.IFS(M3246&lt;=2,"Small",M3246&lt;=5,"Medium",M3246&gt;5,"Large")</f>
        <v>Small</v>
      </c>
      <c r="O3246" s="65">
        <v>75</v>
      </c>
      <c r="P3246" s="87">
        <f t="shared" si="201"/>
        <v>0.03</v>
      </c>
      <c r="Q3246" s="68">
        <v>4.92</v>
      </c>
      <c r="R3246" s="68" t="str" cm="1">
        <f t="array" ref="R3246">_xlfn.SWITCH(ROUND(Q3246,0),5,"Excellent",4,"Good",3,"Ok","Bad")</f>
        <v>Excellent</v>
      </c>
      <c r="S3246" s="17">
        <v>79</v>
      </c>
      <c r="T3246" s="17" t="str">
        <f t="shared" si="202"/>
        <v>No</v>
      </c>
      <c r="U3246" s="82">
        <v>43085</v>
      </c>
      <c r="V3246" s="82">
        <v>43900</v>
      </c>
      <c r="W3246" s="17">
        <v>0</v>
      </c>
      <c r="X3246" s="17" t="str">
        <f t="shared" si="203"/>
        <v>Inactive</v>
      </c>
      <c r="Y3246" s="17" t="s">
        <v>15615</v>
      </c>
      <c r="Z3246" s="17"/>
    </row>
    <row r="3247" spans="1:26" x14ac:dyDescent="0.25">
      <c r="A3247">
        <v>3246</v>
      </c>
      <c r="B3247" s="17" t="s">
        <v>2356</v>
      </c>
      <c r="C3247" s="17">
        <v>657</v>
      </c>
      <c r="D3247" s="17" t="str">
        <f>INDEX(Hosts!$A:$O,MATCH(Places!$C3247,Hosts!$A:$A,0),MATCH(Places!D$1,Hosts!$1:$1,0))</f>
        <v>Within an hour</v>
      </c>
      <c r="E3247" s="87">
        <f>INDEX(Hosts!$A:$O,MATCH(Places!$C3247,Hosts!$A:$A,0),MATCH(Places!E$1,Hosts!$1:$1,0))</f>
        <v>1</v>
      </c>
      <c r="F3247" s="87">
        <f>INDEX(Hosts!$A:$O,MATCH(Places!$C3247,Hosts!$A:$A,0),MATCH(Places!F$1,Hosts!$1:$1,0))</f>
        <v>1</v>
      </c>
      <c r="G3247" s="17" t="str">
        <f>INDEX(Hosts!$A:$O,MATCH(Places!$C3247,Hosts!$A:$A,0),MATCH(Places!G$1,Hosts!$1:$1,0))</f>
        <v>No</v>
      </c>
      <c r="H3247" s="17">
        <v>12</v>
      </c>
      <c r="I3247" s="17" t="str">
        <f>INDEX(Neighborhoods!$A:$C,MATCH(Places!$H3247,Neighborhoods!$A:$A,0),MATCH(Places!I$1,Neighborhoods!$1:$1,0))</f>
        <v>Brooklyn</v>
      </c>
      <c r="J3247" s="17" t="str">
        <f>INDEX(Neighborhoods!$A:$C,MATCH(Places!$H3247,Neighborhoods!$A:$A,0),MATCH(Places!J$1,Neighborhoods!$1:$1,0))</f>
        <v>Williamsburg</v>
      </c>
      <c r="K3247" s="17" t="s">
        <v>11822</v>
      </c>
      <c r="L3247" s="17" t="str">
        <f t="shared" si="200"/>
        <v>No</v>
      </c>
      <c r="M3247" s="17">
        <v>6</v>
      </c>
      <c r="N3247" s="17" t="str" cm="1">
        <f t="array" ref="N3247">_xlfn.IFS(M3247&lt;=2,"Small",M3247&lt;=5,"Medium",M3247&gt;5,"Large")</f>
        <v>Large</v>
      </c>
      <c r="O3247" s="65">
        <v>250</v>
      </c>
      <c r="P3247" s="87">
        <f t="shared" si="201"/>
        <v>0.04</v>
      </c>
      <c r="Q3247" s="68">
        <v>4.82</v>
      </c>
      <c r="R3247" s="68" t="str" cm="1">
        <f t="array" ref="R3247">_xlfn.SWITCH(ROUND(Q3247,0),5,"Excellent",4,"Good",3,"Ok","Bad")</f>
        <v>Excellent</v>
      </c>
      <c r="S3247" s="17">
        <v>33</v>
      </c>
      <c r="T3247" s="17" t="str">
        <f t="shared" si="202"/>
        <v>No</v>
      </c>
      <c r="U3247" s="82">
        <v>43102</v>
      </c>
      <c r="V3247" s="82">
        <v>43828</v>
      </c>
      <c r="W3247" s="17">
        <v>230</v>
      </c>
      <c r="X3247" s="17" t="str">
        <f t="shared" si="203"/>
        <v>Active</v>
      </c>
      <c r="Y3247" s="17" t="s">
        <v>15615</v>
      </c>
      <c r="Z3247" s="17"/>
    </row>
    <row r="3248" spans="1:26" x14ac:dyDescent="0.25">
      <c r="A3248">
        <v>3247</v>
      </c>
      <c r="B3248" s="17" t="s">
        <v>13265</v>
      </c>
      <c r="C3248" s="17">
        <v>2627</v>
      </c>
      <c r="D3248" s="17" t="str">
        <f>INDEX(Hosts!$A:$O,MATCH(Places!$C3248,Hosts!$A:$A,0),MATCH(Places!D$1,Hosts!$1:$1,0))</f>
        <v>Within an hour</v>
      </c>
      <c r="E3248" s="87">
        <f>INDEX(Hosts!$A:$O,MATCH(Places!$C3248,Hosts!$A:$A,0),MATCH(Places!E$1,Hosts!$1:$1,0))</f>
        <v>1</v>
      </c>
      <c r="F3248" s="87">
        <f>INDEX(Hosts!$A:$O,MATCH(Places!$C3248,Hosts!$A:$A,0),MATCH(Places!F$1,Hosts!$1:$1,0))</f>
        <v>0.99</v>
      </c>
      <c r="G3248" s="17" t="str">
        <f>INDEX(Hosts!$A:$O,MATCH(Places!$C3248,Hosts!$A:$A,0),MATCH(Places!G$1,Hosts!$1:$1,0))</f>
        <v>No</v>
      </c>
      <c r="H3248" s="17">
        <v>12</v>
      </c>
      <c r="I3248" s="17" t="str">
        <f>INDEX(Neighborhoods!$A:$C,MATCH(Places!$H3248,Neighborhoods!$A:$A,0),MATCH(Places!I$1,Neighborhoods!$1:$1,0))</f>
        <v>Brooklyn</v>
      </c>
      <c r="J3248" s="17" t="str">
        <f>INDEX(Neighborhoods!$A:$C,MATCH(Places!$H3248,Neighborhoods!$A:$A,0),MATCH(Places!J$1,Neighborhoods!$1:$1,0))</f>
        <v>Williamsburg</v>
      </c>
      <c r="K3248" s="17" t="s">
        <v>1</v>
      </c>
      <c r="L3248" s="17" t="str">
        <f t="shared" si="200"/>
        <v>Yes</v>
      </c>
      <c r="M3248" s="17">
        <v>1</v>
      </c>
      <c r="N3248" s="17" t="str" cm="1">
        <f t="array" ref="N3248">_xlfn.IFS(M3248&lt;=2,"Small",M3248&lt;=5,"Medium",M3248&gt;5,"Large")</f>
        <v>Small</v>
      </c>
      <c r="O3248" s="65">
        <v>45</v>
      </c>
      <c r="P3248" s="87">
        <f t="shared" si="201"/>
        <v>0.03</v>
      </c>
      <c r="Q3248" s="68">
        <v>4.9000000000000004</v>
      </c>
      <c r="R3248" s="68" t="str" cm="1">
        <f t="array" ref="R3248">_xlfn.SWITCH(ROUND(Q3248,0),5,"Excellent",4,"Good",3,"Ok","Bad")</f>
        <v>Excellent</v>
      </c>
      <c r="S3248" s="17">
        <v>31</v>
      </c>
      <c r="T3248" s="17" t="str">
        <f t="shared" si="202"/>
        <v>No</v>
      </c>
      <c r="U3248" s="82">
        <v>43099</v>
      </c>
      <c r="V3248" s="82">
        <v>43982</v>
      </c>
      <c r="W3248" s="17">
        <v>0</v>
      </c>
      <c r="X3248" s="17" t="str">
        <f t="shared" si="203"/>
        <v>Inactive</v>
      </c>
      <c r="Y3248" s="17" t="s">
        <v>15615</v>
      </c>
      <c r="Z3248" s="17"/>
    </row>
    <row r="3249" spans="1:26" x14ac:dyDescent="0.25">
      <c r="A3249">
        <v>3248</v>
      </c>
      <c r="B3249" s="17" t="s">
        <v>2357</v>
      </c>
      <c r="C3249" s="17">
        <v>1883</v>
      </c>
      <c r="D3249" s="17" t="str">
        <f>INDEX(Hosts!$A:$O,MATCH(Places!$C3249,Hosts!$A:$A,0),MATCH(Places!D$1,Hosts!$1:$1,0))</f>
        <v>Within a few hours</v>
      </c>
      <c r="E3249" s="87">
        <f>INDEX(Hosts!$A:$O,MATCH(Places!$C3249,Hosts!$A:$A,0),MATCH(Places!E$1,Hosts!$1:$1,0))</f>
        <v>0.8</v>
      </c>
      <c r="F3249" s="87">
        <f>INDEX(Hosts!$A:$O,MATCH(Places!$C3249,Hosts!$A:$A,0),MATCH(Places!F$1,Hosts!$1:$1,0))</f>
        <v>0.94</v>
      </c>
      <c r="G3249" s="17" t="str">
        <f>INDEX(Hosts!$A:$O,MATCH(Places!$C3249,Hosts!$A:$A,0),MATCH(Places!G$1,Hosts!$1:$1,0))</f>
        <v>No</v>
      </c>
      <c r="H3249" s="17">
        <v>7</v>
      </c>
      <c r="I3249" s="17" t="str">
        <f>INDEX(Neighborhoods!$A:$C,MATCH(Places!$H3249,Neighborhoods!$A:$A,0),MATCH(Places!I$1,Neighborhoods!$1:$1,0))</f>
        <v>Brooklyn</v>
      </c>
      <c r="J3249" s="17" t="str">
        <f>INDEX(Neighborhoods!$A:$C,MATCH(Places!$H3249,Neighborhoods!$A:$A,0),MATCH(Places!J$1,Neighborhoods!$1:$1,0))</f>
        <v>Bedford-Stuyvesant</v>
      </c>
      <c r="K3249" s="17" t="s">
        <v>11822</v>
      </c>
      <c r="L3249" s="17" t="str">
        <f t="shared" si="200"/>
        <v>No</v>
      </c>
      <c r="M3249" s="17">
        <v>8</v>
      </c>
      <c r="N3249" s="17" t="str" cm="1">
        <f t="array" ref="N3249">_xlfn.IFS(M3249&lt;=2,"Small",M3249&lt;=5,"Medium",M3249&gt;5,"Large")</f>
        <v>Large</v>
      </c>
      <c r="O3249" s="65">
        <v>115</v>
      </c>
      <c r="P3249" s="87">
        <f t="shared" si="201"/>
        <v>0.03</v>
      </c>
      <c r="Q3249" s="68">
        <v>4.9000000000000004</v>
      </c>
      <c r="R3249" s="68" t="str" cm="1">
        <f t="array" ref="R3249">_xlfn.SWITCH(ROUND(Q3249,0),5,"Excellent",4,"Good",3,"Ok","Bad")</f>
        <v>Excellent</v>
      </c>
      <c r="S3249" s="17">
        <v>126</v>
      </c>
      <c r="T3249" s="17" t="str">
        <f t="shared" si="202"/>
        <v>Yes</v>
      </c>
      <c r="U3249" s="82">
        <v>43078</v>
      </c>
      <c r="V3249" s="82">
        <v>43982</v>
      </c>
      <c r="W3249" s="17">
        <v>269</v>
      </c>
      <c r="X3249" s="17" t="str">
        <f t="shared" si="203"/>
        <v>Active</v>
      </c>
      <c r="Y3249" s="17" t="s">
        <v>15615</v>
      </c>
      <c r="Z3249" s="17"/>
    </row>
    <row r="3250" spans="1:26" x14ac:dyDescent="0.25">
      <c r="A3250">
        <v>3249</v>
      </c>
      <c r="B3250" s="17" t="s">
        <v>2358</v>
      </c>
      <c r="C3250" s="17">
        <v>1880</v>
      </c>
      <c r="D3250" s="17" t="str">
        <f>INDEX(Hosts!$A:$O,MATCH(Places!$C3250,Hosts!$A:$A,0),MATCH(Places!D$1,Hosts!$1:$1,0))</f>
        <v>Within an hour</v>
      </c>
      <c r="E3250" s="87">
        <f>INDEX(Hosts!$A:$O,MATCH(Places!$C3250,Hosts!$A:$A,0),MATCH(Places!E$1,Hosts!$1:$1,0))</f>
        <v>1</v>
      </c>
      <c r="F3250" s="87">
        <f>INDEX(Hosts!$A:$O,MATCH(Places!$C3250,Hosts!$A:$A,0),MATCH(Places!F$1,Hosts!$1:$1,0))</f>
        <v>0.99</v>
      </c>
      <c r="G3250" s="17" t="str">
        <f>INDEX(Hosts!$A:$O,MATCH(Places!$C3250,Hosts!$A:$A,0),MATCH(Places!G$1,Hosts!$1:$1,0))</f>
        <v>No</v>
      </c>
      <c r="H3250" s="17">
        <v>17</v>
      </c>
      <c r="I3250" s="17" t="str">
        <f>INDEX(Neighborhoods!$A:$C,MATCH(Places!$H3250,Neighborhoods!$A:$A,0),MATCH(Places!I$1,Neighborhoods!$1:$1,0))</f>
        <v>Manhattan</v>
      </c>
      <c r="J3250" s="17" t="str">
        <f>INDEX(Neighborhoods!$A:$C,MATCH(Places!$H3250,Neighborhoods!$A:$A,0),MATCH(Places!J$1,Neighborhoods!$1:$1,0))</f>
        <v>Hell's Kitchen</v>
      </c>
      <c r="K3250" s="17" t="s">
        <v>11822</v>
      </c>
      <c r="L3250" s="17" t="str">
        <f t="shared" si="200"/>
        <v>No</v>
      </c>
      <c r="M3250" s="17">
        <v>5</v>
      </c>
      <c r="N3250" s="17" t="str" cm="1">
        <f t="array" ref="N3250">_xlfn.IFS(M3250&lt;=2,"Small",M3250&lt;=5,"Medium",M3250&gt;5,"Large")</f>
        <v>Medium</v>
      </c>
      <c r="O3250" s="65">
        <v>89</v>
      </c>
      <c r="P3250" s="87">
        <f t="shared" si="201"/>
        <v>0.03</v>
      </c>
      <c r="Q3250" s="68">
        <v>4.49</v>
      </c>
      <c r="R3250" s="68" t="str" cm="1">
        <f t="array" ref="R3250">_xlfn.SWITCH(ROUND(Q3250,0),5,"Excellent",4,"Good",3,"Ok","Bad")</f>
        <v>Good</v>
      </c>
      <c r="S3250" s="17">
        <v>182</v>
      </c>
      <c r="T3250" s="17" t="str">
        <f t="shared" si="202"/>
        <v>No</v>
      </c>
      <c r="U3250" s="82">
        <v>43079</v>
      </c>
      <c r="V3250" s="82">
        <v>44052</v>
      </c>
      <c r="W3250" s="17">
        <v>322</v>
      </c>
      <c r="X3250" s="17" t="str">
        <f t="shared" si="203"/>
        <v>Active</v>
      </c>
      <c r="Y3250" s="17" t="s">
        <v>15616</v>
      </c>
      <c r="Z3250" s="17"/>
    </row>
    <row r="3251" spans="1:26" x14ac:dyDescent="0.25">
      <c r="A3251">
        <v>3250</v>
      </c>
      <c r="B3251" s="17" t="s">
        <v>2359</v>
      </c>
      <c r="C3251" s="17">
        <v>838</v>
      </c>
      <c r="D3251" s="17" t="str">
        <f>INDEX(Hosts!$A:$O,MATCH(Places!$C3251,Hosts!$A:$A,0),MATCH(Places!D$1,Hosts!$1:$1,0))</f>
        <v>Within a few hours</v>
      </c>
      <c r="E3251" s="87">
        <f>INDEX(Hosts!$A:$O,MATCH(Places!$C3251,Hosts!$A:$A,0),MATCH(Places!E$1,Hosts!$1:$1,0))</f>
        <v>1</v>
      </c>
      <c r="F3251" s="87">
        <f>INDEX(Hosts!$A:$O,MATCH(Places!$C3251,Hosts!$A:$A,0),MATCH(Places!F$1,Hosts!$1:$1,0))</f>
        <v>1</v>
      </c>
      <c r="G3251" s="17" t="str">
        <f>INDEX(Hosts!$A:$O,MATCH(Places!$C3251,Hosts!$A:$A,0),MATCH(Places!G$1,Hosts!$1:$1,0))</f>
        <v>No</v>
      </c>
      <c r="H3251" s="17">
        <v>9</v>
      </c>
      <c r="I3251" s="17" t="str">
        <f>INDEX(Neighborhoods!$A:$C,MATCH(Places!$H3251,Neighborhoods!$A:$A,0),MATCH(Places!I$1,Neighborhoods!$1:$1,0))</f>
        <v>Brooklyn</v>
      </c>
      <c r="J3251" s="17" t="str">
        <f>INDEX(Neighborhoods!$A:$C,MATCH(Places!$H3251,Neighborhoods!$A:$A,0),MATCH(Places!J$1,Neighborhoods!$1:$1,0))</f>
        <v>Crown Heights</v>
      </c>
      <c r="K3251" s="17" t="s">
        <v>11822</v>
      </c>
      <c r="L3251" s="17" t="str">
        <f t="shared" si="200"/>
        <v>No</v>
      </c>
      <c r="M3251" s="17">
        <v>5</v>
      </c>
      <c r="N3251" s="17" t="str" cm="1">
        <f t="array" ref="N3251">_xlfn.IFS(M3251&lt;=2,"Small",M3251&lt;=5,"Medium",M3251&gt;5,"Large")</f>
        <v>Medium</v>
      </c>
      <c r="O3251" s="65">
        <v>243</v>
      </c>
      <c r="P3251" s="87">
        <f t="shared" si="201"/>
        <v>0.04</v>
      </c>
      <c r="Q3251" s="68">
        <v>5</v>
      </c>
      <c r="R3251" s="68" t="str" cm="1">
        <f t="array" ref="R3251">_xlfn.SWITCH(ROUND(Q3251,0),5,"Excellent",4,"Good",3,"Ok","Bad")</f>
        <v>Excellent</v>
      </c>
      <c r="S3251" s="17">
        <v>19</v>
      </c>
      <c r="T3251" s="17" t="str">
        <f t="shared" si="202"/>
        <v>No</v>
      </c>
      <c r="U3251" s="82">
        <v>43101</v>
      </c>
      <c r="V3251" s="82">
        <v>43780</v>
      </c>
      <c r="W3251" s="17">
        <v>0</v>
      </c>
      <c r="X3251" s="17" t="str">
        <f t="shared" si="203"/>
        <v>Inactive</v>
      </c>
      <c r="Y3251" s="17" t="s">
        <v>15616</v>
      </c>
      <c r="Z3251" s="17"/>
    </row>
    <row r="3252" spans="1:26" x14ac:dyDescent="0.25">
      <c r="A3252">
        <v>3251</v>
      </c>
      <c r="B3252" s="17" t="s">
        <v>2360</v>
      </c>
      <c r="C3252" s="17">
        <v>3426</v>
      </c>
      <c r="D3252" s="17" t="str">
        <f>INDEX(Hosts!$A:$O,MATCH(Places!$C3252,Hosts!$A:$A,0),MATCH(Places!D$1,Hosts!$1:$1,0))</f>
        <v>Within a day</v>
      </c>
      <c r="E3252" s="87">
        <f>INDEX(Hosts!$A:$O,MATCH(Places!$C3252,Hosts!$A:$A,0),MATCH(Places!E$1,Hosts!$1:$1,0))</f>
        <v>0.8</v>
      </c>
      <c r="F3252" s="87">
        <f>INDEX(Hosts!$A:$O,MATCH(Places!$C3252,Hosts!$A:$A,0),MATCH(Places!F$1,Hosts!$1:$1,0))</f>
        <v>0.97</v>
      </c>
      <c r="G3252" s="17" t="str">
        <f>INDEX(Hosts!$A:$O,MATCH(Places!$C3252,Hosts!$A:$A,0),MATCH(Places!G$1,Hosts!$1:$1,0))</f>
        <v>No</v>
      </c>
      <c r="H3252" s="17">
        <v>14</v>
      </c>
      <c r="I3252" s="17" t="str">
        <f>INDEX(Neighborhoods!$A:$C,MATCH(Places!$H3252,Neighborhoods!$A:$A,0),MATCH(Places!I$1,Neighborhoods!$1:$1,0))</f>
        <v>Manhattan</v>
      </c>
      <c r="J3252" s="17" t="str">
        <f>INDEX(Neighborhoods!$A:$C,MATCH(Places!$H3252,Neighborhoods!$A:$A,0),MATCH(Places!J$1,Neighborhoods!$1:$1,0))</f>
        <v>East Harlem</v>
      </c>
      <c r="K3252" s="17" t="s">
        <v>11822</v>
      </c>
      <c r="L3252" s="17" t="str">
        <f t="shared" si="200"/>
        <v>No</v>
      </c>
      <c r="M3252" s="17">
        <v>6</v>
      </c>
      <c r="N3252" s="17" t="str" cm="1">
        <f t="array" ref="N3252">_xlfn.IFS(M3252&lt;=2,"Small",M3252&lt;=5,"Medium",M3252&gt;5,"Large")</f>
        <v>Large</v>
      </c>
      <c r="O3252" s="65">
        <v>175</v>
      </c>
      <c r="P3252" s="87">
        <f t="shared" si="201"/>
        <v>0.03</v>
      </c>
      <c r="Q3252" s="68">
        <v>4.51</v>
      </c>
      <c r="R3252" s="68" t="str" cm="1">
        <f t="array" ref="R3252">_xlfn.SWITCH(ROUND(Q3252,0),5,"Excellent",4,"Good",3,"Ok","Bad")</f>
        <v>Excellent</v>
      </c>
      <c r="S3252" s="17">
        <v>49</v>
      </c>
      <c r="T3252" s="17" t="str">
        <f t="shared" si="202"/>
        <v>No</v>
      </c>
      <c r="U3252" s="82">
        <v>43102</v>
      </c>
      <c r="V3252" s="82">
        <v>43995</v>
      </c>
      <c r="W3252" s="17">
        <v>355</v>
      </c>
      <c r="X3252" s="17" t="str">
        <f t="shared" si="203"/>
        <v>Active</v>
      </c>
      <c r="Y3252" s="17" t="s">
        <v>15615</v>
      </c>
      <c r="Z3252" s="17"/>
    </row>
    <row r="3253" spans="1:26" x14ac:dyDescent="0.25">
      <c r="A3253">
        <v>3252</v>
      </c>
      <c r="B3253" s="17" t="s">
        <v>2361</v>
      </c>
      <c r="C3253" s="17">
        <v>540</v>
      </c>
      <c r="D3253" s="17" t="str">
        <f>INDEX(Hosts!$A:$O,MATCH(Places!$C3253,Hosts!$A:$A,0),MATCH(Places!D$1,Hosts!$1:$1,0))</f>
        <v>Within a few hours</v>
      </c>
      <c r="E3253" s="87">
        <f>INDEX(Hosts!$A:$O,MATCH(Places!$C3253,Hosts!$A:$A,0),MATCH(Places!E$1,Hosts!$1:$1,0))</f>
        <v>1</v>
      </c>
      <c r="F3253" s="87">
        <f>INDEX(Hosts!$A:$O,MATCH(Places!$C3253,Hosts!$A:$A,0),MATCH(Places!F$1,Hosts!$1:$1,0))</f>
        <v>0.42</v>
      </c>
      <c r="G3253" s="17" t="str">
        <f>INDEX(Hosts!$A:$O,MATCH(Places!$C3253,Hosts!$A:$A,0),MATCH(Places!G$1,Hosts!$1:$1,0))</f>
        <v>No</v>
      </c>
      <c r="H3253" s="17">
        <v>12</v>
      </c>
      <c r="I3253" s="17" t="str">
        <f>INDEX(Neighborhoods!$A:$C,MATCH(Places!$H3253,Neighborhoods!$A:$A,0),MATCH(Places!I$1,Neighborhoods!$1:$1,0))</f>
        <v>Brooklyn</v>
      </c>
      <c r="J3253" s="17" t="str">
        <f>INDEX(Neighborhoods!$A:$C,MATCH(Places!$H3253,Neighborhoods!$A:$A,0),MATCH(Places!J$1,Neighborhoods!$1:$1,0))</f>
        <v>Williamsburg</v>
      </c>
      <c r="K3253" s="17" t="s">
        <v>11822</v>
      </c>
      <c r="L3253" s="17" t="str">
        <f t="shared" si="200"/>
        <v>No</v>
      </c>
      <c r="M3253" s="17">
        <v>2</v>
      </c>
      <c r="N3253" s="17" t="str" cm="1">
        <f t="array" ref="N3253">_xlfn.IFS(M3253&lt;=2,"Small",M3253&lt;=5,"Medium",M3253&gt;5,"Large")</f>
        <v>Small</v>
      </c>
      <c r="O3253" s="65">
        <v>160</v>
      </c>
      <c r="P3253" s="87">
        <f t="shared" si="201"/>
        <v>0.03</v>
      </c>
      <c r="Q3253" s="68">
        <v>5</v>
      </c>
      <c r="R3253" s="68" t="str" cm="1">
        <f t="array" ref="R3253">_xlfn.SWITCH(ROUND(Q3253,0),5,"Excellent",4,"Good",3,"Ok","Bad")</f>
        <v>Excellent</v>
      </c>
      <c r="S3253" s="17">
        <v>20</v>
      </c>
      <c r="T3253" s="17" t="str">
        <f t="shared" si="202"/>
        <v>No</v>
      </c>
      <c r="U3253" s="82">
        <v>43193</v>
      </c>
      <c r="V3253" s="82">
        <v>44000</v>
      </c>
      <c r="W3253" s="17">
        <v>45</v>
      </c>
      <c r="X3253" s="17" t="str">
        <f t="shared" si="203"/>
        <v>Active</v>
      </c>
      <c r="Y3253" s="17" t="s">
        <v>15615</v>
      </c>
      <c r="Z3253" s="17"/>
    </row>
    <row r="3254" spans="1:26" x14ac:dyDescent="0.25">
      <c r="A3254">
        <v>3253</v>
      </c>
      <c r="B3254" s="17" t="s">
        <v>2362</v>
      </c>
      <c r="C3254" s="17">
        <v>2407</v>
      </c>
      <c r="D3254" s="17" t="str">
        <f>INDEX(Hosts!$A:$O,MATCH(Places!$C3254,Hosts!$A:$A,0),MATCH(Places!D$1,Hosts!$1:$1,0))</f>
        <v>Within a day</v>
      </c>
      <c r="E3254" s="87">
        <f>INDEX(Hosts!$A:$O,MATCH(Places!$C3254,Hosts!$A:$A,0),MATCH(Places!E$1,Hosts!$1:$1,0))</f>
        <v>1</v>
      </c>
      <c r="F3254" s="87">
        <f>INDEX(Hosts!$A:$O,MATCH(Places!$C3254,Hosts!$A:$A,0),MATCH(Places!F$1,Hosts!$1:$1,0))</f>
        <v>1</v>
      </c>
      <c r="G3254" s="17" t="str">
        <f>INDEX(Hosts!$A:$O,MATCH(Places!$C3254,Hosts!$A:$A,0),MATCH(Places!G$1,Hosts!$1:$1,0))</f>
        <v>Yes</v>
      </c>
      <c r="H3254" s="17">
        <v>14</v>
      </c>
      <c r="I3254" s="17" t="str">
        <f>INDEX(Neighborhoods!$A:$C,MATCH(Places!$H3254,Neighborhoods!$A:$A,0),MATCH(Places!I$1,Neighborhoods!$1:$1,0))</f>
        <v>Manhattan</v>
      </c>
      <c r="J3254" s="17" t="str">
        <f>INDEX(Neighborhoods!$A:$C,MATCH(Places!$H3254,Neighborhoods!$A:$A,0),MATCH(Places!J$1,Neighborhoods!$1:$1,0))</f>
        <v>East Harlem</v>
      </c>
      <c r="K3254" s="17" t="s">
        <v>11822</v>
      </c>
      <c r="L3254" s="17" t="str">
        <f t="shared" si="200"/>
        <v>No</v>
      </c>
      <c r="M3254" s="17">
        <v>2</v>
      </c>
      <c r="N3254" s="17" t="str" cm="1">
        <f t="array" ref="N3254">_xlfn.IFS(M3254&lt;=2,"Small",M3254&lt;=5,"Medium",M3254&gt;5,"Large")</f>
        <v>Small</v>
      </c>
      <c r="O3254" s="65">
        <v>150</v>
      </c>
      <c r="P3254" s="87">
        <f t="shared" si="201"/>
        <v>0.03</v>
      </c>
      <c r="Q3254" s="68">
        <v>4.8099999999999996</v>
      </c>
      <c r="R3254" s="68" t="str" cm="1">
        <f t="array" ref="R3254">_xlfn.SWITCH(ROUND(Q3254,0),5,"Excellent",4,"Good",3,"Ok","Bad")</f>
        <v>Excellent</v>
      </c>
      <c r="S3254" s="17">
        <v>26</v>
      </c>
      <c r="T3254" s="17" t="str">
        <f t="shared" si="202"/>
        <v>No</v>
      </c>
      <c r="U3254" s="82">
        <v>43101</v>
      </c>
      <c r="V3254" s="82">
        <v>44045</v>
      </c>
      <c r="W3254" s="17">
        <v>365</v>
      </c>
      <c r="X3254" s="17" t="str">
        <f t="shared" si="203"/>
        <v>Active</v>
      </c>
      <c r="Y3254" s="17" t="s">
        <v>15616</v>
      </c>
      <c r="Z3254" s="17"/>
    </row>
    <row r="3255" spans="1:26" x14ac:dyDescent="0.25">
      <c r="A3255">
        <v>3254</v>
      </c>
      <c r="B3255" s="17" t="s">
        <v>14334</v>
      </c>
      <c r="C3255" s="17">
        <v>3319</v>
      </c>
      <c r="D3255" s="17" t="str">
        <f>INDEX(Hosts!$A:$O,MATCH(Places!$C3255,Hosts!$A:$A,0),MATCH(Places!D$1,Hosts!$1:$1,0))</f>
        <v>Within a day</v>
      </c>
      <c r="E3255" s="87">
        <f>INDEX(Hosts!$A:$O,MATCH(Places!$C3255,Hosts!$A:$A,0),MATCH(Places!E$1,Hosts!$1:$1,0))</f>
        <v>1</v>
      </c>
      <c r="F3255" s="87">
        <f>INDEX(Hosts!$A:$O,MATCH(Places!$C3255,Hosts!$A:$A,0),MATCH(Places!F$1,Hosts!$1:$1,0))</f>
        <v>0.88</v>
      </c>
      <c r="G3255" s="17" t="str">
        <f>INDEX(Hosts!$A:$O,MATCH(Places!$C3255,Hosts!$A:$A,0),MATCH(Places!G$1,Hosts!$1:$1,0))</f>
        <v>No</v>
      </c>
      <c r="H3255" s="17">
        <v>13</v>
      </c>
      <c r="I3255" s="17" t="str">
        <f>INDEX(Neighborhoods!$A:$C,MATCH(Places!$H3255,Neighborhoods!$A:$A,0),MATCH(Places!I$1,Neighborhoods!$1:$1,0))</f>
        <v>Manhattan</v>
      </c>
      <c r="J3255" s="17" t="str">
        <f>INDEX(Neighborhoods!$A:$C,MATCH(Places!$H3255,Neighborhoods!$A:$A,0),MATCH(Places!J$1,Neighborhoods!$1:$1,0))</f>
        <v>Chelsea</v>
      </c>
      <c r="K3255" s="17" t="s">
        <v>11822</v>
      </c>
      <c r="L3255" s="17" t="str">
        <f t="shared" si="200"/>
        <v>No</v>
      </c>
      <c r="M3255" s="17">
        <v>2</v>
      </c>
      <c r="N3255" s="17" t="str" cm="1">
        <f t="array" ref="N3255">_xlfn.IFS(M3255&lt;=2,"Small",M3255&lt;=5,"Medium",M3255&gt;5,"Large")</f>
        <v>Small</v>
      </c>
      <c r="O3255" s="65">
        <v>200</v>
      </c>
      <c r="P3255" s="87">
        <f t="shared" si="201"/>
        <v>0.04</v>
      </c>
      <c r="Q3255" s="68">
        <v>5</v>
      </c>
      <c r="R3255" s="68" t="str" cm="1">
        <f t="array" ref="R3255">_xlfn.SWITCH(ROUND(Q3255,0),5,"Excellent",4,"Good",3,"Ok","Bad")</f>
        <v>Excellent</v>
      </c>
      <c r="S3255" s="17">
        <v>13</v>
      </c>
      <c r="T3255" s="17" t="str">
        <f t="shared" si="202"/>
        <v>No</v>
      </c>
      <c r="U3255" s="82">
        <v>43148</v>
      </c>
      <c r="V3255" s="82">
        <v>44015</v>
      </c>
      <c r="W3255" s="17">
        <v>192</v>
      </c>
      <c r="X3255" s="17" t="str">
        <f t="shared" si="203"/>
        <v>Active</v>
      </c>
      <c r="Y3255" s="17" t="s">
        <v>15615</v>
      </c>
      <c r="Z3255" s="17"/>
    </row>
    <row r="3256" spans="1:26" x14ac:dyDescent="0.25">
      <c r="A3256">
        <v>3255</v>
      </c>
      <c r="B3256" s="17" t="s">
        <v>2363</v>
      </c>
      <c r="C3256" s="17">
        <v>3427</v>
      </c>
      <c r="D3256" s="17" t="str">
        <f>INDEX(Hosts!$A:$O,MATCH(Places!$C3256,Hosts!$A:$A,0),MATCH(Places!D$1,Hosts!$1:$1,0))</f>
        <v>Within a few hours</v>
      </c>
      <c r="E3256" s="87">
        <f>INDEX(Hosts!$A:$O,MATCH(Places!$C3256,Hosts!$A:$A,0),MATCH(Places!E$1,Hosts!$1:$1,0))</f>
        <v>0.8</v>
      </c>
      <c r="F3256" s="87">
        <f>INDEX(Hosts!$A:$O,MATCH(Places!$C3256,Hosts!$A:$A,0),MATCH(Places!F$1,Hosts!$1:$1,0))</f>
        <v>0.95</v>
      </c>
      <c r="G3256" s="17" t="str">
        <f>INDEX(Hosts!$A:$O,MATCH(Places!$C3256,Hosts!$A:$A,0),MATCH(Places!G$1,Hosts!$1:$1,0))</f>
        <v>No</v>
      </c>
      <c r="H3256" s="17">
        <v>16</v>
      </c>
      <c r="I3256" s="17" t="str">
        <f>INDEX(Neighborhoods!$A:$C,MATCH(Places!$H3256,Neighborhoods!$A:$A,0),MATCH(Places!I$1,Neighborhoods!$1:$1,0))</f>
        <v>Manhattan</v>
      </c>
      <c r="J3256" s="17" t="str">
        <f>INDEX(Neighborhoods!$A:$C,MATCH(Places!$H3256,Neighborhoods!$A:$A,0),MATCH(Places!J$1,Neighborhoods!$1:$1,0))</f>
        <v>Harlem</v>
      </c>
      <c r="K3256" s="17" t="s">
        <v>11822</v>
      </c>
      <c r="L3256" s="17" t="str">
        <f t="shared" si="200"/>
        <v>No</v>
      </c>
      <c r="M3256" s="17">
        <v>6</v>
      </c>
      <c r="N3256" s="17" t="str" cm="1">
        <f t="array" ref="N3256">_xlfn.IFS(M3256&lt;=2,"Small",M3256&lt;=5,"Medium",M3256&gt;5,"Large")</f>
        <v>Large</v>
      </c>
      <c r="O3256" s="65">
        <v>280</v>
      </c>
      <c r="P3256" s="87">
        <f t="shared" si="201"/>
        <v>0.04</v>
      </c>
      <c r="Q3256" s="68">
        <v>4.53</v>
      </c>
      <c r="R3256" s="68" t="str" cm="1">
        <f t="array" ref="R3256">_xlfn.SWITCH(ROUND(Q3256,0),5,"Excellent",4,"Good",3,"Ok","Bad")</f>
        <v>Excellent</v>
      </c>
      <c r="S3256" s="17">
        <v>59</v>
      </c>
      <c r="T3256" s="17" t="str">
        <f t="shared" si="202"/>
        <v>No</v>
      </c>
      <c r="U3256" s="82">
        <v>43145</v>
      </c>
      <c r="V3256" s="82">
        <v>44043</v>
      </c>
      <c r="W3256" s="17">
        <v>349</v>
      </c>
      <c r="X3256" s="17" t="str">
        <f t="shared" si="203"/>
        <v>Active</v>
      </c>
      <c r="Y3256" s="17" t="s">
        <v>15616</v>
      </c>
      <c r="Z3256" s="17"/>
    </row>
    <row r="3257" spans="1:26" x14ac:dyDescent="0.25">
      <c r="A3257">
        <v>3256</v>
      </c>
      <c r="B3257" s="17" t="s">
        <v>2364</v>
      </c>
      <c r="C3257" s="17">
        <v>183</v>
      </c>
      <c r="D3257" s="17" t="str">
        <f>INDEX(Hosts!$A:$O,MATCH(Places!$C3257,Hosts!$A:$A,0),MATCH(Places!D$1,Hosts!$1:$1,0))</f>
        <v>Within a day</v>
      </c>
      <c r="E3257" s="87">
        <f>INDEX(Hosts!$A:$O,MATCH(Places!$C3257,Hosts!$A:$A,0),MATCH(Places!E$1,Hosts!$1:$1,0))</f>
        <v>1</v>
      </c>
      <c r="F3257" s="87">
        <f>INDEX(Hosts!$A:$O,MATCH(Places!$C3257,Hosts!$A:$A,0),MATCH(Places!F$1,Hosts!$1:$1,0))</f>
        <v>0.5</v>
      </c>
      <c r="G3257" s="17" t="str">
        <f>INDEX(Hosts!$A:$O,MATCH(Places!$C3257,Hosts!$A:$A,0),MATCH(Places!G$1,Hosts!$1:$1,0))</f>
        <v>No</v>
      </c>
      <c r="H3257" s="17">
        <v>19</v>
      </c>
      <c r="I3257" s="17" t="str">
        <f>INDEX(Neighborhoods!$A:$C,MATCH(Places!$H3257,Neighborhoods!$A:$A,0),MATCH(Places!I$1,Neighborhoods!$1:$1,0))</f>
        <v>Manhattan</v>
      </c>
      <c r="J3257" s="17" t="str">
        <f>INDEX(Neighborhoods!$A:$C,MATCH(Places!$H3257,Neighborhoods!$A:$A,0),MATCH(Places!J$1,Neighborhoods!$1:$1,0))</f>
        <v>Upper East Side</v>
      </c>
      <c r="K3257" s="17" t="s">
        <v>11822</v>
      </c>
      <c r="L3257" s="17" t="str">
        <f t="shared" si="200"/>
        <v>No</v>
      </c>
      <c r="M3257" s="17">
        <v>4</v>
      </c>
      <c r="N3257" s="17" t="str" cm="1">
        <f t="array" ref="N3257">_xlfn.IFS(M3257&lt;=2,"Small",M3257&lt;=5,"Medium",M3257&gt;5,"Large")</f>
        <v>Medium</v>
      </c>
      <c r="O3257" s="65">
        <v>195</v>
      </c>
      <c r="P3257" s="87">
        <f t="shared" si="201"/>
        <v>0.03</v>
      </c>
      <c r="Q3257" s="68">
        <v>5</v>
      </c>
      <c r="R3257" s="68" t="str" cm="1">
        <f t="array" ref="R3257">_xlfn.SWITCH(ROUND(Q3257,0),5,"Excellent",4,"Good",3,"Ok","Bad")</f>
        <v>Excellent</v>
      </c>
      <c r="S3257" s="17">
        <v>8</v>
      </c>
      <c r="T3257" s="17" t="str">
        <f t="shared" si="202"/>
        <v>No</v>
      </c>
      <c r="U3257" s="82">
        <v>43300</v>
      </c>
      <c r="V3257" s="82">
        <v>43830</v>
      </c>
      <c r="W3257" s="17">
        <v>0</v>
      </c>
      <c r="X3257" s="17" t="str">
        <f t="shared" si="203"/>
        <v>Inactive</v>
      </c>
      <c r="Y3257" s="17" t="s">
        <v>15615</v>
      </c>
      <c r="Z3257" s="17"/>
    </row>
    <row r="3258" spans="1:26" x14ac:dyDescent="0.25">
      <c r="A3258">
        <v>3257</v>
      </c>
      <c r="B3258" s="17" t="s">
        <v>2365</v>
      </c>
      <c r="C3258" s="17">
        <v>3428</v>
      </c>
      <c r="D3258" s="17" t="str">
        <f>INDEX(Hosts!$A:$O,MATCH(Places!$C3258,Hosts!$A:$A,0),MATCH(Places!D$1,Hosts!$1:$1,0))</f>
        <v>Within a day</v>
      </c>
      <c r="E3258" s="87">
        <f>INDEX(Hosts!$A:$O,MATCH(Places!$C3258,Hosts!$A:$A,0),MATCH(Places!E$1,Hosts!$1:$1,0))</f>
        <v>1</v>
      </c>
      <c r="F3258" s="87">
        <f>INDEX(Hosts!$A:$O,MATCH(Places!$C3258,Hosts!$A:$A,0),MATCH(Places!F$1,Hosts!$1:$1,0))</f>
        <v>1</v>
      </c>
      <c r="G3258" s="17" t="str">
        <f>INDEX(Hosts!$A:$O,MATCH(Places!$C3258,Hosts!$A:$A,0),MATCH(Places!G$1,Hosts!$1:$1,0))</f>
        <v>Yes</v>
      </c>
      <c r="H3258" s="17">
        <v>10</v>
      </c>
      <c r="I3258" s="17" t="str">
        <f>INDEX(Neighborhoods!$A:$C,MATCH(Places!$H3258,Neighborhoods!$A:$A,0),MATCH(Places!I$1,Neighborhoods!$1:$1,0))</f>
        <v>Brooklyn</v>
      </c>
      <c r="J3258" s="17" t="str">
        <f>INDEX(Neighborhoods!$A:$C,MATCH(Places!$H3258,Neighborhoods!$A:$A,0),MATCH(Places!J$1,Neighborhoods!$1:$1,0))</f>
        <v>East Flatbush</v>
      </c>
      <c r="K3258" s="17" t="s">
        <v>11822</v>
      </c>
      <c r="L3258" s="17" t="str">
        <f t="shared" si="200"/>
        <v>No</v>
      </c>
      <c r="M3258" s="17">
        <v>4</v>
      </c>
      <c r="N3258" s="17" t="str" cm="1">
        <f t="array" ref="N3258">_xlfn.IFS(M3258&lt;=2,"Small",M3258&lt;=5,"Medium",M3258&gt;5,"Large")</f>
        <v>Medium</v>
      </c>
      <c r="O3258" s="65">
        <v>194</v>
      </c>
      <c r="P3258" s="87">
        <f t="shared" si="201"/>
        <v>0.03</v>
      </c>
      <c r="Q3258" s="68">
        <v>4.91</v>
      </c>
      <c r="R3258" s="68" t="str" cm="1">
        <f t="array" ref="R3258">_xlfn.SWITCH(ROUND(Q3258,0),5,"Excellent",4,"Good",3,"Ok","Bad")</f>
        <v>Excellent</v>
      </c>
      <c r="S3258" s="17">
        <v>91</v>
      </c>
      <c r="T3258" s="17" t="str">
        <f t="shared" si="202"/>
        <v>No</v>
      </c>
      <c r="U3258" s="82">
        <v>43101</v>
      </c>
      <c r="V3258" s="82">
        <v>43948</v>
      </c>
      <c r="W3258" s="17">
        <v>342</v>
      </c>
      <c r="X3258" s="17" t="str">
        <f t="shared" si="203"/>
        <v>Active</v>
      </c>
      <c r="Y3258" s="17" t="s">
        <v>15615</v>
      </c>
      <c r="Z3258" s="17"/>
    </row>
    <row r="3259" spans="1:26" x14ac:dyDescent="0.25">
      <c r="A3259">
        <v>3258</v>
      </c>
      <c r="B3259" s="17" t="s">
        <v>2366</v>
      </c>
      <c r="C3259" s="17">
        <v>3426</v>
      </c>
      <c r="D3259" s="17" t="str">
        <f>INDEX(Hosts!$A:$O,MATCH(Places!$C3259,Hosts!$A:$A,0),MATCH(Places!D$1,Hosts!$1:$1,0))</f>
        <v>Within a day</v>
      </c>
      <c r="E3259" s="87">
        <f>INDEX(Hosts!$A:$O,MATCH(Places!$C3259,Hosts!$A:$A,0),MATCH(Places!E$1,Hosts!$1:$1,0))</f>
        <v>0.8</v>
      </c>
      <c r="F3259" s="87">
        <f>INDEX(Hosts!$A:$O,MATCH(Places!$C3259,Hosts!$A:$A,0),MATCH(Places!F$1,Hosts!$1:$1,0))</f>
        <v>0.97</v>
      </c>
      <c r="G3259" s="17" t="str">
        <f>INDEX(Hosts!$A:$O,MATCH(Places!$C3259,Hosts!$A:$A,0),MATCH(Places!G$1,Hosts!$1:$1,0))</f>
        <v>No</v>
      </c>
      <c r="H3259" s="17">
        <v>14</v>
      </c>
      <c r="I3259" s="17" t="str">
        <f>INDEX(Neighborhoods!$A:$C,MATCH(Places!$H3259,Neighborhoods!$A:$A,0),MATCH(Places!I$1,Neighborhoods!$1:$1,0))</f>
        <v>Manhattan</v>
      </c>
      <c r="J3259" s="17" t="str">
        <f>INDEX(Neighborhoods!$A:$C,MATCH(Places!$H3259,Neighborhoods!$A:$A,0),MATCH(Places!J$1,Neighborhoods!$1:$1,0))</f>
        <v>East Harlem</v>
      </c>
      <c r="K3259" s="17" t="s">
        <v>11822</v>
      </c>
      <c r="L3259" s="17" t="str">
        <f t="shared" si="200"/>
        <v>No</v>
      </c>
      <c r="M3259" s="17">
        <v>5</v>
      </c>
      <c r="N3259" s="17" t="str" cm="1">
        <f t="array" ref="N3259">_xlfn.IFS(M3259&lt;=2,"Small",M3259&lt;=5,"Medium",M3259&gt;5,"Large")</f>
        <v>Medium</v>
      </c>
      <c r="O3259" s="65">
        <v>150</v>
      </c>
      <c r="P3259" s="87">
        <f t="shared" si="201"/>
        <v>0.03</v>
      </c>
      <c r="Q3259" s="68">
        <v>4.5599999999999996</v>
      </c>
      <c r="R3259" s="68" t="str" cm="1">
        <f t="array" ref="R3259">_xlfn.SWITCH(ROUND(Q3259,0),5,"Excellent",4,"Good",3,"Ok","Bad")</f>
        <v>Excellent</v>
      </c>
      <c r="S3259" s="17">
        <v>41</v>
      </c>
      <c r="T3259" s="17" t="str">
        <f t="shared" si="202"/>
        <v>No</v>
      </c>
      <c r="U3259" s="82">
        <v>43101</v>
      </c>
      <c r="V3259" s="82">
        <v>43832</v>
      </c>
      <c r="W3259" s="17">
        <v>336</v>
      </c>
      <c r="X3259" s="17" t="str">
        <f t="shared" si="203"/>
        <v>Active</v>
      </c>
      <c r="Y3259" s="17" t="s">
        <v>15615</v>
      </c>
      <c r="Z3259" s="17"/>
    </row>
    <row r="3260" spans="1:26" x14ac:dyDescent="0.25">
      <c r="A3260">
        <v>3259</v>
      </c>
      <c r="B3260" s="17" t="s">
        <v>2367</v>
      </c>
      <c r="C3260" s="17">
        <v>3045</v>
      </c>
      <c r="D3260" s="17" t="str">
        <f>INDEX(Hosts!$A:$O,MATCH(Places!$C3260,Hosts!$A:$A,0),MATCH(Places!D$1,Hosts!$1:$1,0))</f>
        <v>Within a few hours</v>
      </c>
      <c r="E3260" s="87">
        <f>INDEX(Hosts!$A:$O,MATCH(Places!$C3260,Hosts!$A:$A,0),MATCH(Places!E$1,Hosts!$1:$1,0))</f>
        <v>1</v>
      </c>
      <c r="F3260" s="87">
        <f>INDEX(Hosts!$A:$O,MATCH(Places!$C3260,Hosts!$A:$A,0),MATCH(Places!F$1,Hosts!$1:$1,0))</f>
        <v>0.98</v>
      </c>
      <c r="G3260" s="17" t="str">
        <f>INDEX(Hosts!$A:$O,MATCH(Places!$C3260,Hosts!$A:$A,0),MATCH(Places!G$1,Hosts!$1:$1,0))</f>
        <v>Yes</v>
      </c>
      <c r="H3260" s="17">
        <v>7</v>
      </c>
      <c r="I3260" s="17" t="str">
        <f>INDEX(Neighborhoods!$A:$C,MATCH(Places!$H3260,Neighborhoods!$A:$A,0),MATCH(Places!I$1,Neighborhoods!$1:$1,0))</f>
        <v>Brooklyn</v>
      </c>
      <c r="J3260" s="17" t="str">
        <f>INDEX(Neighborhoods!$A:$C,MATCH(Places!$H3260,Neighborhoods!$A:$A,0),MATCH(Places!J$1,Neighborhoods!$1:$1,0))</f>
        <v>Bedford-Stuyvesant</v>
      </c>
      <c r="K3260" s="17" t="s">
        <v>1</v>
      </c>
      <c r="L3260" s="17" t="str">
        <f t="shared" si="200"/>
        <v>Yes</v>
      </c>
      <c r="M3260" s="17">
        <v>2</v>
      </c>
      <c r="N3260" s="17" t="str" cm="1">
        <f t="array" ref="N3260">_xlfn.IFS(M3260&lt;=2,"Small",M3260&lt;=5,"Medium",M3260&gt;5,"Large")</f>
        <v>Small</v>
      </c>
      <c r="O3260" s="65">
        <v>67</v>
      </c>
      <c r="P3260" s="87">
        <f t="shared" si="201"/>
        <v>0.03</v>
      </c>
      <c r="Q3260" s="68">
        <v>4.9800000000000004</v>
      </c>
      <c r="R3260" s="68" t="str" cm="1">
        <f t="array" ref="R3260">_xlfn.SWITCH(ROUND(Q3260,0),5,"Excellent",4,"Good",3,"Ok","Bad")</f>
        <v>Excellent</v>
      </c>
      <c r="S3260" s="17">
        <v>121</v>
      </c>
      <c r="T3260" s="17" t="str">
        <f t="shared" si="202"/>
        <v>Yes</v>
      </c>
      <c r="U3260" s="82">
        <v>43086</v>
      </c>
      <c r="V3260" s="82">
        <v>43884</v>
      </c>
      <c r="W3260" s="17">
        <v>71</v>
      </c>
      <c r="X3260" s="17" t="str">
        <f t="shared" si="203"/>
        <v>Active</v>
      </c>
      <c r="Y3260" s="17" t="s">
        <v>15616</v>
      </c>
      <c r="Z3260" s="17"/>
    </row>
    <row r="3261" spans="1:26" x14ac:dyDescent="0.25">
      <c r="A3261">
        <v>3260</v>
      </c>
      <c r="B3261" s="17" t="s">
        <v>14602</v>
      </c>
      <c r="C3261" s="17">
        <v>1787</v>
      </c>
      <c r="D3261" s="17" t="str">
        <f>INDEX(Hosts!$A:$O,MATCH(Places!$C3261,Hosts!$A:$A,0),MATCH(Places!D$1,Hosts!$1:$1,0))</f>
        <v>Within an hour</v>
      </c>
      <c r="E3261" s="87">
        <f>INDEX(Hosts!$A:$O,MATCH(Places!$C3261,Hosts!$A:$A,0),MATCH(Places!E$1,Hosts!$1:$1,0))</f>
        <v>1</v>
      </c>
      <c r="F3261" s="87">
        <f>INDEX(Hosts!$A:$O,MATCH(Places!$C3261,Hosts!$A:$A,0),MATCH(Places!F$1,Hosts!$1:$1,0))</f>
        <v>1</v>
      </c>
      <c r="G3261" s="17" t="str">
        <f>INDEX(Hosts!$A:$O,MATCH(Places!$C3261,Hosts!$A:$A,0),MATCH(Places!G$1,Hosts!$1:$1,0))</f>
        <v>Yes</v>
      </c>
      <c r="H3261" s="17">
        <v>8</v>
      </c>
      <c r="I3261" s="17" t="str">
        <f>INDEX(Neighborhoods!$A:$C,MATCH(Places!$H3261,Neighborhoods!$A:$A,0),MATCH(Places!I$1,Neighborhoods!$1:$1,0))</f>
        <v>Brooklyn</v>
      </c>
      <c r="J3261" s="17" t="str">
        <f>INDEX(Neighborhoods!$A:$C,MATCH(Places!$H3261,Neighborhoods!$A:$A,0),MATCH(Places!J$1,Neighborhoods!$1:$1,0))</f>
        <v>Bushwick</v>
      </c>
      <c r="K3261" s="17" t="s">
        <v>1</v>
      </c>
      <c r="L3261" s="17" t="str">
        <f t="shared" si="200"/>
        <v>Yes</v>
      </c>
      <c r="M3261" s="17">
        <v>2</v>
      </c>
      <c r="N3261" s="17" t="str" cm="1">
        <f t="array" ref="N3261">_xlfn.IFS(M3261&lt;=2,"Small",M3261&lt;=5,"Medium",M3261&gt;5,"Large")</f>
        <v>Small</v>
      </c>
      <c r="O3261" s="65">
        <v>38</v>
      </c>
      <c r="P3261" s="87">
        <f t="shared" si="201"/>
        <v>0.03</v>
      </c>
      <c r="Q3261" s="68">
        <v>5</v>
      </c>
      <c r="R3261" s="68" t="str" cm="1">
        <f t="array" ref="R3261">_xlfn.SWITCH(ROUND(Q3261,0),5,"Excellent",4,"Good",3,"Ok","Bad")</f>
        <v>Excellent</v>
      </c>
      <c r="S3261" s="17">
        <v>30</v>
      </c>
      <c r="T3261" s="17" t="str">
        <f t="shared" si="202"/>
        <v>No</v>
      </c>
      <c r="U3261" s="82">
        <v>43079</v>
      </c>
      <c r="V3261" s="82">
        <v>43660</v>
      </c>
      <c r="W3261" s="17">
        <v>6</v>
      </c>
      <c r="X3261" s="17" t="str">
        <f t="shared" si="203"/>
        <v>Active</v>
      </c>
      <c r="Y3261" s="17" t="s">
        <v>15615</v>
      </c>
      <c r="Z3261" s="17"/>
    </row>
    <row r="3262" spans="1:26" x14ac:dyDescent="0.25">
      <c r="A3262">
        <v>3261</v>
      </c>
      <c r="B3262" s="17" t="s">
        <v>2368</v>
      </c>
      <c r="C3262" s="17">
        <v>3213</v>
      </c>
      <c r="D3262" s="17" t="str">
        <f>INDEX(Hosts!$A:$O,MATCH(Places!$C3262,Hosts!$A:$A,0),MATCH(Places!D$1,Hosts!$1:$1,0))</f>
        <v>Within an hour</v>
      </c>
      <c r="E3262" s="87">
        <f>INDEX(Hosts!$A:$O,MATCH(Places!$C3262,Hosts!$A:$A,0),MATCH(Places!E$1,Hosts!$1:$1,0))</f>
        <v>1</v>
      </c>
      <c r="F3262" s="87">
        <f>INDEX(Hosts!$A:$O,MATCH(Places!$C3262,Hosts!$A:$A,0),MATCH(Places!F$1,Hosts!$1:$1,0))</f>
        <v>0.98</v>
      </c>
      <c r="G3262" s="17" t="str">
        <f>INDEX(Hosts!$A:$O,MATCH(Places!$C3262,Hosts!$A:$A,0),MATCH(Places!G$1,Hosts!$1:$1,0))</f>
        <v>No</v>
      </c>
      <c r="H3262" s="17">
        <v>16</v>
      </c>
      <c r="I3262" s="17" t="str">
        <f>INDEX(Neighborhoods!$A:$C,MATCH(Places!$H3262,Neighborhoods!$A:$A,0),MATCH(Places!I$1,Neighborhoods!$1:$1,0))</f>
        <v>Manhattan</v>
      </c>
      <c r="J3262" s="17" t="str">
        <f>INDEX(Neighborhoods!$A:$C,MATCH(Places!$H3262,Neighborhoods!$A:$A,0),MATCH(Places!J$1,Neighborhoods!$1:$1,0))</f>
        <v>Harlem</v>
      </c>
      <c r="K3262" s="17" t="s">
        <v>1</v>
      </c>
      <c r="L3262" s="17" t="str">
        <f t="shared" si="200"/>
        <v>Yes</v>
      </c>
      <c r="M3262" s="17">
        <v>3</v>
      </c>
      <c r="N3262" s="17" t="str" cm="1">
        <f t="array" ref="N3262">_xlfn.IFS(M3262&lt;=2,"Small",M3262&lt;=5,"Medium",M3262&gt;5,"Large")</f>
        <v>Medium</v>
      </c>
      <c r="O3262" s="65">
        <v>86</v>
      </c>
      <c r="P3262" s="87">
        <f t="shared" si="201"/>
        <v>0.03</v>
      </c>
      <c r="Q3262" s="68">
        <v>4.83</v>
      </c>
      <c r="R3262" s="68" t="str" cm="1">
        <f t="array" ref="R3262">_xlfn.SWITCH(ROUND(Q3262,0),5,"Excellent",4,"Good",3,"Ok","Bad")</f>
        <v>Excellent</v>
      </c>
      <c r="S3262" s="17">
        <v>151</v>
      </c>
      <c r="T3262" s="17" t="str">
        <f t="shared" si="202"/>
        <v>Yes</v>
      </c>
      <c r="U3262" s="82">
        <v>43079</v>
      </c>
      <c r="V3262" s="82">
        <v>44048</v>
      </c>
      <c r="W3262" s="17">
        <v>44</v>
      </c>
      <c r="X3262" s="17" t="str">
        <f t="shared" si="203"/>
        <v>Active</v>
      </c>
      <c r="Y3262" s="17" t="s">
        <v>15616</v>
      </c>
      <c r="Z3262" s="17"/>
    </row>
    <row r="3263" spans="1:26" x14ac:dyDescent="0.25">
      <c r="A3263">
        <v>3262</v>
      </c>
      <c r="B3263" s="17" t="s">
        <v>2369</v>
      </c>
      <c r="C3263" s="17">
        <v>3196</v>
      </c>
      <c r="D3263" s="17" t="str">
        <f>INDEX(Hosts!$A:$O,MATCH(Places!$C3263,Hosts!$A:$A,0),MATCH(Places!D$1,Hosts!$1:$1,0))</f>
        <v>Within an hour</v>
      </c>
      <c r="E3263" s="87">
        <f>INDEX(Hosts!$A:$O,MATCH(Places!$C3263,Hosts!$A:$A,0),MATCH(Places!E$1,Hosts!$1:$1,0))</f>
        <v>1</v>
      </c>
      <c r="F3263" s="87">
        <f>INDEX(Hosts!$A:$O,MATCH(Places!$C3263,Hosts!$A:$A,0),MATCH(Places!F$1,Hosts!$1:$1,0))</f>
        <v>1</v>
      </c>
      <c r="G3263" s="17" t="str">
        <f>INDEX(Hosts!$A:$O,MATCH(Places!$C3263,Hosts!$A:$A,0),MATCH(Places!G$1,Hosts!$1:$1,0))</f>
        <v>Yes</v>
      </c>
      <c r="H3263" s="17">
        <v>21</v>
      </c>
      <c r="I3263" s="17" t="str">
        <f>INDEX(Neighborhoods!$A:$C,MATCH(Places!$H3263,Neighborhoods!$A:$A,0),MATCH(Places!I$1,Neighborhoods!$1:$1,0))</f>
        <v>Queens</v>
      </c>
      <c r="J3263" s="17" t="str">
        <f>INDEX(Neighborhoods!$A:$C,MATCH(Places!$H3263,Neighborhoods!$A:$A,0),MATCH(Places!J$1,Neighborhoods!$1:$1,0))</f>
        <v>Astoria</v>
      </c>
      <c r="K3263" s="17" t="s">
        <v>11822</v>
      </c>
      <c r="L3263" s="17" t="str">
        <f t="shared" si="200"/>
        <v>No</v>
      </c>
      <c r="M3263" s="17">
        <v>6</v>
      </c>
      <c r="N3263" s="17" t="str" cm="1">
        <f t="array" ref="N3263">_xlfn.IFS(M3263&lt;=2,"Small",M3263&lt;=5,"Medium",M3263&gt;5,"Large")</f>
        <v>Large</v>
      </c>
      <c r="O3263" s="65">
        <v>306</v>
      </c>
      <c r="P3263" s="87">
        <f t="shared" si="201"/>
        <v>0.04</v>
      </c>
      <c r="Q3263" s="68">
        <v>4.91</v>
      </c>
      <c r="R3263" s="68" t="str" cm="1">
        <f t="array" ref="R3263">_xlfn.SWITCH(ROUND(Q3263,0),5,"Excellent",4,"Good",3,"Ok","Bad")</f>
        <v>Excellent</v>
      </c>
      <c r="S3263" s="17">
        <v>109</v>
      </c>
      <c r="T3263" s="17" t="str">
        <f t="shared" si="202"/>
        <v>Yes</v>
      </c>
      <c r="U3263" s="82">
        <v>43093</v>
      </c>
      <c r="V3263" s="82">
        <v>44023</v>
      </c>
      <c r="W3263" s="17">
        <v>359</v>
      </c>
      <c r="X3263" s="17" t="str">
        <f t="shared" si="203"/>
        <v>Active</v>
      </c>
      <c r="Y3263" s="17" t="s">
        <v>15616</v>
      </c>
      <c r="Z3263" s="17"/>
    </row>
    <row r="3264" spans="1:26" x14ac:dyDescent="0.25">
      <c r="A3264">
        <v>3263</v>
      </c>
      <c r="B3264" s="17" t="s">
        <v>2370</v>
      </c>
      <c r="C3264" s="17">
        <v>3213</v>
      </c>
      <c r="D3264" s="17" t="str">
        <f>INDEX(Hosts!$A:$O,MATCH(Places!$C3264,Hosts!$A:$A,0),MATCH(Places!D$1,Hosts!$1:$1,0))</f>
        <v>Within an hour</v>
      </c>
      <c r="E3264" s="87">
        <f>INDEX(Hosts!$A:$O,MATCH(Places!$C3264,Hosts!$A:$A,0),MATCH(Places!E$1,Hosts!$1:$1,0))</f>
        <v>1</v>
      </c>
      <c r="F3264" s="87">
        <f>INDEX(Hosts!$A:$O,MATCH(Places!$C3264,Hosts!$A:$A,0),MATCH(Places!F$1,Hosts!$1:$1,0))</f>
        <v>0.98</v>
      </c>
      <c r="G3264" s="17" t="str">
        <f>INDEX(Hosts!$A:$O,MATCH(Places!$C3264,Hosts!$A:$A,0),MATCH(Places!G$1,Hosts!$1:$1,0))</f>
        <v>No</v>
      </c>
      <c r="H3264" s="17">
        <v>16</v>
      </c>
      <c r="I3264" s="17" t="str">
        <f>INDEX(Neighborhoods!$A:$C,MATCH(Places!$H3264,Neighborhoods!$A:$A,0),MATCH(Places!I$1,Neighborhoods!$1:$1,0))</f>
        <v>Manhattan</v>
      </c>
      <c r="J3264" s="17" t="str">
        <f>INDEX(Neighborhoods!$A:$C,MATCH(Places!$H3264,Neighborhoods!$A:$A,0),MATCH(Places!J$1,Neighborhoods!$1:$1,0))</f>
        <v>Harlem</v>
      </c>
      <c r="K3264" s="17" t="s">
        <v>16</v>
      </c>
      <c r="L3264" s="17" t="str">
        <f t="shared" si="200"/>
        <v>Yes</v>
      </c>
      <c r="M3264" s="17">
        <v>1</v>
      </c>
      <c r="N3264" s="17" t="str" cm="1">
        <f t="array" ref="N3264">_xlfn.IFS(M3264&lt;=2,"Small",M3264&lt;=5,"Medium",M3264&gt;5,"Large")</f>
        <v>Small</v>
      </c>
      <c r="O3264" s="65">
        <v>29</v>
      </c>
      <c r="P3264" s="87">
        <f t="shared" si="201"/>
        <v>0.03</v>
      </c>
      <c r="Q3264" s="68">
        <v>4.8600000000000003</v>
      </c>
      <c r="R3264" s="68" t="str" cm="1">
        <f t="array" ref="R3264">_xlfn.SWITCH(ROUND(Q3264,0),5,"Excellent",4,"Good",3,"Ok","Bad")</f>
        <v>Excellent</v>
      </c>
      <c r="S3264" s="17">
        <v>7</v>
      </c>
      <c r="T3264" s="17" t="str">
        <f t="shared" si="202"/>
        <v>No</v>
      </c>
      <c r="U3264" s="82">
        <v>43079</v>
      </c>
      <c r="V3264" s="82">
        <v>43097</v>
      </c>
      <c r="W3264" s="17">
        <v>0</v>
      </c>
      <c r="X3264" s="17" t="str">
        <f t="shared" si="203"/>
        <v>Inactive</v>
      </c>
      <c r="Y3264" s="17" t="s">
        <v>15616</v>
      </c>
      <c r="Z3264" s="17"/>
    </row>
    <row r="3265" spans="1:26" x14ac:dyDescent="0.25">
      <c r="A3265">
        <v>3264</v>
      </c>
      <c r="B3265" s="17" t="s">
        <v>2371</v>
      </c>
      <c r="C3265" s="17">
        <v>3432</v>
      </c>
      <c r="D3265" s="17" t="str">
        <f>INDEX(Hosts!$A:$O,MATCH(Places!$C3265,Hosts!$A:$A,0),MATCH(Places!D$1,Hosts!$1:$1,0))</f>
        <v>Within an hour</v>
      </c>
      <c r="E3265" s="87">
        <f>INDEX(Hosts!$A:$O,MATCH(Places!$C3265,Hosts!$A:$A,0),MATCH(Places!E$1,Hosts!$1:$1,0))</f>
        <v>1</v>
      </c>
      <c r="F3265" s="87">
        <f>INDEX(Hosts!$A:$O,MATCH(Places!$C3265,Hosts!$A:$A,0),MATCH(Places!F$1,Hosts!$1:$1,0))</f>
        <v>0.98</v>
      </c>
      <c r="G3265" s="17" t="str">
        <f>INDEX(Hosts!$A:$O,MATCH(Places!$C3265,Hosts!$A:$A,0),MATCH(Places!G$1,Hosts!$1:$1,0))</f>
        <v>No</v>
      </c>
      <c r="H3265" s="17">
        <v>23</v>
      </c>
      <c r="I3265" s="17" t="str">
        <f>INDEX(Neighborhoods!$A:$C,MATCH(Places!$H3265,Neighborhoods!$A:$A,0),MATCH(Places!I$1,Neighborhoods!$1:$1,0))</f>
        <v>Queens</v>
      </c>
      <c r="J3265" s="17" t="str">
        <f>INDEX(Neighborhoods!$A:$C,MATCH(Places!$H3265,Neighborhoods!$A:$A,0),MATCH(Places!J$1,Neighborhoods!$1:$1,0))</f>
        <v>Jamaica</v>
      </c>
      <c r="K3265" s="17" t="s">
        <v>1</v>
      </c>
      <c r="L3265" s="17" t="str">
        <f t="shared" si="200"/>
        <v>Yes</v>
      </c>
      <c r="M3265" s="17">
        <v>1</v>
      </c>
      <c r="N3265" s="17" t="str" cm="1">
        <f t="array" ref="N3265">_xlfn.IFS(M3265&lt;=2,"Small",M3265&lt;=5,"Medium",M3265&gt;5,"Large")</f>
        <v>Small</v>
      </c>
      <c r="O3265" s="65">
        <v>45</v>
      </c>
      <c r="P3265" s="87">
        <f t="shared" si="201"/>
        <v>0.03</v>
      </c>
      <c r="Q3265" s="68">
        <v>4.8</v>
      </c>
      <c r="R3265" s="68" t="str" cm="1">
        <f t="array" ref="R3265">_xlfn.SWITCH(ROUND(Q3265,0),5,"Excellent",4,"Good",3,"Ok","Bad")</f>
        <v>Excellent</v>
      </c>
      <c r="S3265" s="17">
        <v>41</v>
      </c>
      <c r="T3265" s="17" t="str">
        <f t="shared" si="202"/>
        <v>No</v>
      </c>
      <c r="U3265" s="82">
        <v>43105</v>
      </c>
      <c r="V3265" s="82">
        <v>44030</v>
      </c>
      <c r="W3265" s="17">
        <v>365</v>
      </c>
      <c r="X3265" s="17" t="str">
        <f t="shared" si="203"/>
        <v>Active</v>
      </c>
      <c r="Y3265" s="17" t="s">
        <v>15616</v>
      </c>
      <c r="Z3265" s="17"/>
    </row>
    <row r="3266" spans="1:26" x14ac:dyDescent="0.25">
      <c r="A3266">
        <v>3265</v>
      </c>
      <c r="B3266" s="17" t="s">
        <v>14188</v>
      </c>
      <c r="C3266" s="17">
        <v>3433</v>
      </c>
      <c r="D3266" s="17" t="str">
        <f>INDEX(Hosts!$A:$O,MATCH(Places!$C3266,Hosts!$A:$A,0),MATCH(Places!D$1,Hosts!$1:$1,0))</f>
        <v>Within a day</v>
      </c>
      <c r="E3266" s="87">
        <f>INDEX(Hosts!$A:$O,MATCH(Places!$C3266,Hosts!$A:$A,0),MATCH(Places!E$1,Hosts!$1:$1,0))</f>
        <v>0.53</v>
      </c>
      <c r="F3266" s="87">
        <f>INDEX(Hosts!$A:$O,MATCH(Places!$C3266,Hosts!$A:$A,0),MATCH(Places!F$1,Hosts!$1:$1,0))</f>
        <v>0.23</v>
      </c>
      <c r="G3266" s="17" t="str">
        <f>INDEX(Hosts!$A:$O,MATCH(Places!$C3266,Hosts!$A:$A,0),MATCH(Places!G$1,Hosts!$1:$1,0))</f>
        <v>No</v>
      </c>
      <c r="H3266" s="17">
        <v>19</v>
      </c>
      <c r="I3266" s="17" t="str">
        <f>INDEX(Neighborhoods!$A:$C,MATCH(Places!$H3266,Neighborhoods!$A:$A,0),MATCH(Places!I$1,Neighborhoods!$1:$1,0))</f>
        <v>Manhattan</v>
      </c>
      <c r="J3266" s="17" t="str">
        <f>INDEX(Neighborhoods!$A:$C,MATCH(Places!$H3266,Neighborhoods!$A:$A,0),MATCH(Places!J$1,Neighborhoods!$1:$1,0))</f>
        <v>Upper East Side</v>
      </c>
      <c r="K3266" s="17" t="s">
        <v>11822</v>
      </c>
      <c r="L3266" s="17" t="str">
        <f t="shared" ref="L3266:L3329" si="204">IF(OR(K3266="Private room",K3266="Shared room"),"Yes","No")</f>
        <v>No</v>
      </c>
      <c r="M3266" s="17">
        <v>4</v>
      </c>
      <c r="N3266" s="17" t="str" cm="1">
        <f t="array" ref="N3266">_xlfn.IFS(M3266&lt;=2,"Small",M3266&lt;=5,"Medium",M3266&gt;5,"Large")</f>
        <v>Medium</v>
      </c>
      <c r="O3266" s="65">
        <v>83</v>
      </c>
      <c r="P3266" s="87">
        <f t="shared" ref="P3266:P3329" si="205">VLOOKUP(O3266,$AB$1:$AC$5,2)</f>
        <v>0.03</v>
      </c>
      <c r="Q3266" s="68">
        <v>4.63</v>
      </c>
      <c r="R3266" s="68" t="str" cm="1">
        <f t="array" ref="R3266">_xlfn.SWITCH(ROUND(Q3266,0),5,"Excellent",4,"Good",3,"Ok","Bad")</f>
        <v>Excellent</v>
      </c>
      <c r="S3266" s="17">
        <v>8</v>
      </c>
      <c r="T3266" s="17" t="str">
        <f t="shared" ref="T3266:T3329" si="206">IF(AND(Q3266&gt;=4.8,S3266&gt;100),"Yes","No")</f>
        <v>No</v>
      </c>
      <c r="U3266" s="82">
        <v>43310</v>
      </c>
      <c r="V3266" s="82">
        <v>44028</v>
      </c>
      <c r="W3266" s="17">
        <v>258</v>
      </c>
      <c r="X3266" s="17" t="str">
        <f t="shared" ref="X3266:X3329" si="207">IF(W3266&lt;&gt;0,"Active","Inactive")</f>
        <v>Active</v>
      </c>
      <c r="Y3266" s="17" t="s">
        <v>15615</v>
      </c>
      <c r="Z3266" s="17"/>
    </row>
    <row r="3267" spans="1:26" x14ac:dyDescent="0.25">
      <c r="A3267">
        <v>3266</v>
      </c>
      <c r="B3267" s="17" t="s">
        <v>2372</v>
      </c>
      <c r="C3267" s="17">
        <v>1638</v>
      </c>
      <c r="D3267" s="17" t="str">
        <f>INDEX(Hosts!$A:$O,MATCH(Places!$C3267,Hosts!$A:$A,0),MATCH(Places!D$1,Hosts!$1:$1,0))</f>
        <v>Within an hour</v>
      </c>
      <c r="E3267" s="87">
        <f>INDEX(Hosts!$A:$O,MATCH(Places!$C3267,Hosts!$A:$A,0),MATCH(Places!E$1,Hosts!$1:$1,0))</f>
        <v>1</v>
      </c>
      <c r="F3267" s="87">
        <f>INDEX(Hosts!$A:$O,MATCH(Places!$C3267,Hosts!$A:$A,0),MATCH(Places!F$1,Hosts!$1:$1,0))</f>
        <v>1</v>
      </c>
      <c r="G3267" s="17" t="str">
        <f>INDEX(Hosts!$A:$O,MATCH(Places!$C3267,Hosts!$A:$A,0),MATCH(Places!G$1,Hosts!$1:$1,0))</f>
        <v>Yes</v>
      </c>
      <c r="H3267" s="17">
        <v>7</v>
      </c>
      <c r="I3267" s="17" t="str">
        <f>INDEX(Neighborhoods!$A:$C,MATCH(Places!$H3267,Neighborhoods!$A:$A,0),MATCH(Places!I$1,Neighborhoods!$1:$1,0))</f>
        <v>Brooklyn</v>
      </c>
      <c r="J3267" s="17" t="str">
        <f>INDEX(Neighborhoods!$A:$C,MATCH(Places!$H3267,Neighborhoods!$A:$A,0),MATCH(Places!J$1,Neighborhoods!$1:$1,0))</f>
        <v>Bedford-Stuyvesant</v>
      </c>
      <c r="K3267" s="17" t="s">
        <v>11822</v>
      </c>
      <c r="L3267" s="17" t="str">
        <f t="shared" si="204"/>
        <v>No</v>
      </c>
      <c r="M3267" s="17">
        <v>2</v>
      </c>
      <c r="N3267" s="17" t="str" cm="1">
        <f t="array" ref="N3267">_xlfn.IFS(M3267&lt;=2,"Small",M3267&lt;=5,"Medium",M3267&gt;5,"Large")</f>
        <v>Small</v>
      </c>
      <c r="O3267" s="65">
        <v>130</v>
      </c>
      <c r="P3267" s="87">
        <f t="shared" si="205"/>
        <v>0.03</v>
      </c>
      <c r="Q3267" s="68">
        <v>4.91</v>
      </c>
      <c r="R3267" s="68" t="str" cm="1">
        <f t="array" ref="R3267">_xlfn.SWITCH(ROUND(Q3267,0),5,"Excellent",4,"Good",3,"Ok","Bad")</f>
        <v>Excellent</v>
      </c>
      <c r="S3267" s="17">
        <v>43</v>
      </c>
      <c r="T3267" s="17" t="str">
        <f t="shared" si="206"/>
        <v>No</v>
      </c>
      <c r="U3267" s="82">
        <v>43097</v>
      </c>
      <c r="V3267" s="82">
        <v>43836</v>
      </c>
      <c r="W3267" s="17">
        <v>37</v>
      </c>
      <c r="X3267" s="17" t="str">
        <f t="shared" si="207"/>
        <v>Active</v>
      </c>
      <c r="Y3267" s="17" t="s">
        <v>15616</v>
      </c>
      <c r="Z3267" s="17"/>
    </row>
    <row r="3268" spans="1:26" x14ac:dyDescent="0.25">
      <c r="A3268">
        <v>3267</v>
      </c>
      <c r="B3268" s="17" t="s">
        <v>2373</v>
      </c>
      <c r="C3268" s="17">
        <v>965</v>
      </c>
      <c r="D3268" s="17" t="str">
        <f>INDEX(Hosts!$A:$O,MATCH(Places!$C3268,Hosts!$A:$A,0),MATCH(Places!D$1,Hosts!$1:$1,0))</f>
        <v>Within an hour</v>
      </c>
      <c r="E3268" s="87">
        <f>INDEX(Hosts!$A:$O,MATCH(Places!$C3268,Hosts!$A:$A,0),MATCH(Places!E$1,Hosts!$1:$1,0))</f>
        <v>1</v>
      </c>
      <c r="F3268" s="87">
        <f>INDEX(Hosts!$A:$O,MATCH(Places!$C3268,Hosts!$A:$A,0),MATCH(Places!F$1,Hosts!$1:$1,0))</f>
        <v>0.98</v>
      </c>
      <c r="G3268" s="17" t="str">
        <f>INDEX(Hosts!$A:$O,MATCH(Places!$C3268,Hosts!$A:$A,0),MATCH(Places!G$1,Hosts!$1:$1,0))</f>
        <v>No</v>
      </c>
      <c r="H3268" s="17">
        <v>8</v>
      </c>
      <c r="I3268" s="17" t="str">
        <f>INDEX(Neighborhoods!$A:$C,MATCH(Places!$H3268,Neighborhoods!$A:$A,0),MATCH(Places!I$1,Neighborhoods!$1:$1,0))</f>
        <v>Brooklyn</v>
      </c>
      <c r="J3268" s="17" t="str">
        <f>INDEX(Neighborhoods!$A:$C,MATCH(Places!$H3268,Neighborhoods!$A:$A,0),MATCH(Places!J$1,Neighborhoods!$1:$1,0))</f>
        <v>Bushwick</v>
      </c>
      <c r="K3268" s="17" t="s">
        <v>1</v>
      </c>
      <c r="L3268" s="17" t="str">
        <f t="shared" si="204"/>
        <v>Yes</v>
      </c>
      <c r="M3268" s="17">
        <v>4</v>
      </c>
      <c r="N3268" s="17" t="str" cm="1">
        <f t="array" ref="N3268">_xlfn.IFS(M3268&lt;=2,"Small",M3268&lt;=5,"Medium",M3268&gt;5,"Large")</f>
        <v>Medium</v>
      </c>
      <c r="O3268" s="65">
        <v>100</v>
      </c>
      <c r="P3268" s="87">
        <f t="shared" si="205"/>
        <v>0.03</v>
      </c>
      <c r="Q3268" s="68">
        <v>4.8899999999999997</v>
      </c>
      <c r="R3268" s="68" t="str" cm="1">
        <f t="array" ref="R3268">_xlfn.SWITCH(ROUND(Q3268,0),5,"Excellent",4,"Good",3,"Ok","Bad")</f>
        <v>Excellent</v>
      </c>
      <c r="S3268" s="17">
        <v>87</v>
      </c>
      <c r="T3268" s="17" t="str">
        <f t="shared" si="206"/>
        <v>No</v>
      </c>
      <c r="U3268" s="82">
        <v>43098</v>
      </c>
      <c r="V3268" s="82">
        <v>44052</v>
      </c>
      <c r="W3268" s="17">
        <v>356</v>
      </c>
      <c r="X3268" s="17" t="str">
        <f t="shared" si="207"/>
        <v>Active</v>
      </c>
      <c r="Y3268" s="17" t="s">
        <v>15616</v>
      </c>
      <c r="Z3268" s="17"/>
    </row>
    <row r="3269" spans="1:26" x14ac:dyDescent="0.25">
      <c r="A3269">
        <v>3268</v>
      </c>
      <c r="B3269" s="17" t="s">
        <v>2374</v>
      </c>
      <c r="C3269" s="17">
        <v>831</v>
      </c>
      <c r="D3269" s="17" t="str">
        <f>INDEX(Hosts!$A:$O,MATCH(Places!$C3269,Hosts!$A:$A,0),MATCH(Places!D$1,Hosts!$1:$1,0))</f>
        <v>Within an hour</v>
      </c>
      <c r="E3269" s="87">
        <f>INDEX(Hosts!$A:$O,MATCH(Places!$C3269,Hosts!$A:$A,0),MATCH(Places!E$1,Hosts!$1:$1,0))</f>
        <v>1</v>
      </c>
      <c r="F3269" s="87">
        <f>INDEX(Hosts!$A:$O,MATCH(Places!$C3269,Hosts!$A:$A,0),MATCH(Places!F$1,Hosts!$1:$1,0))</f>
        <v>0.98</v>
      </c>
      <c r="G3269" s="17" t="str">
        <f>INDEX(Hosts!$A:$O,MATCH(Places!$C3269,Hosts!$A:$A,0),MATCH(Places!G$1,Hosts!$1:$1,0))</f>
        <v>Yes</v>
      </c>
      <c r="H3269" s="17">
        <v>7</v>
      </c>
      <c r="I3269" s="17" t="str">
        <f>INDEX(Neighborhoods!$A:$C,MATCH(Places!$H3269,Neighborhoods!$A:$A,0),MATCH(Places!I$1,Neighborhoods!$1:$1,0))</f>
        <v>Brooklyn</v>
      </c>
      <c r="J3269" s="17" t="str">
        <f>INDEX(Neighborhoods!$A:$C,MATCH(Places!$H3269,Neighborhoods!$A:$A,0),MATCH(Places!J$1,Neighborhoods!$1:$1,0))</f>
        <v>Bedford-Stuyvesant</v>
      </c>
      <c r="K3269" s="17" t="s">
        <v>1</v>
      </c>
      <c r="L3269" s="17" t="str">
        <f t="shared" si="204"/>
        <v>Yes</v>
      </c>
      <c r="M3269" s="17">
        <v>10</v>
      </c>
      <c r="N3269" s="17" t="str" cm="1">
        <f t="array" ref="N3269">_xlfn.IFS(M3269&lt;=2,"Small",M3269&lt;=5,"Medium",M3269&gt;5,"Large")</f>
        <v>Large</v>
      </c>
      <c r="O3269" s="65">
        <v>120</v>
      </c>
      <c r="P3269" s="87">
        <f t="shared" si="205"/>
        <v>0.03</v>
      </c>
      <c r="Q3269" s="68">
        <v>4.92</v>
      </c>
      <c r="R3269" s="68" t="str" cm="1">
        <f t="array" ref="R3269">_xlfn.SWITCH(ROUND(Q3269,0),5,"Excellent",4,"Good",3,"Ok","Bad")</f>
        <v>Excellent</v>
      </c>
      <c r="S3269" s="17">
        <v>72</v>
      </c>
      <c r="T3269" s="17" t="str">
        <f t="shared" si="206"/>
        <v>No</v>
      </c>
      <c r="U3269" s="82">
        <v>43283</v>
      </c>
      <c r="V3269" s="82">
        <v>44029</v>
      </c>
      <c r="W3269" s="17">
        <v>0</v>
      </c>
      <c r="X3269" s="17" t="str">
        <f t="shared" si="207"/>
        <v>Inactive</v>
      </c>
      <c r="Y3269" s="17" t="s">
        <v>15615</v>
      </c>
      <c r="Z3269" s="17"/>
    </row>
    <row r="3270" spans="1:26" x14ac:dyDescent="0.25">
      <c r="A3270">
        <v>3269</v>
      </c>
      <c r="B3270" s="17" t="s">
        <v>13798</v>
      </c>
      <c r="C3270" s="17">
        <v>1593</v>
      </c>
      <c r="D3270" s="17" t="str">
        <f>INDEX(Hosts!$A:$O,MATCH(Places!$C3270,Hosts!$A:$A,0),MATCH(Places!D$1,Hosts!$1:$1,0))</f>
        <v>Within an hour</v>
      </c>
      <c r="E3270" s="87">
        <f>INDEX(Hosts!$A:$O,MATCH(Places!$C3270,Hosts!$A:$A,0),MATCH(Places!E$1,Hosts!$1:$1,0))</f>
        <v>1</v>
      </c>
      <c r="F3270" s="87">
        <f>INDEX(Hosts!$A:$O,MATCH(Places!$C3270,Hosts!$A:$A,0),MATCH(Places!F$1,Hosts!$1:$1,0))</f>
        <v>0.94</v>
      </c>
      <c r="G3270" s="17" t="str">
        <f>INDEX(Hosts!$A:$O,MATCH(Places!$C3270,Hosts!$A:$A,0),MATCH(Places!G$1,Hosts!$1:$1,0))</f>
        <v>Yes</v>
      </c>
      <c r="H3270" s="17">
        <v>15</v>
      </c>
      <c r="I3270" s="17" t="str">
        <f>INDEX(Neighborhoods!$A:$C,MATCH(Places!$H3270,Neighborhoods!$A:$A,0),MATCH(Places!I$1,Neighborhoods!$1:$1,0))</f>
        <v>Manhattan</v>
      </c>
      <c r="J3270" s="17" t="str">
        <f>INDEX(Neighborhoods!$A:$C,MATCH(Places!$H3270,Neighborhoods!$A:$A,0),MATCH(Places!J$1,Neighborhoods!$1:$1,0))</f>
        <v>East Village</v>
      </c>
      <c r="K3270" s="17" t="s">
        <v>11822</v>
      </c>
      <c r="L3270" s="17" t="str">
        <f t="shared" si="204"/>
        <v>No</v>
      </c>
      <c r="M3270" s="17">
        <v>3</v>
      </c>
      <c r="N3270" s="17" t="str" cm="1">
        <f t="array" ref="N3270">_xlfn.IFS(M3270&lt;=2,"Small",M3270&lt;=5,"Medium",M3270&gt;5,"Large")</f>
        <v>Medium</v>
      </c>
      <c r="O3270" s="65">
        <v>91</v>
      </c>
      <c r="P3270" s="87">
        <f t="shared" si="205"/>
        <v>0.03</v>
      </c>
      <c r="Q3270" s="68">
        <v>4.83</v>
      </c>
      <c r="R3270" s="68" t="str" cm="1">
        <f t="array" ref="R3270">_xlfn.SWITCH(ROUND(Q3270,0),5,"Excellent",4,"Good",3,"Ok","Bad")</f>
        <v>Excellent</v>
      </c>
      <c r="S3270" s="17">
        <v>64</v>
      </c>
      <c r="T3270" s="17" t="str">
        <f t="shared" si="206"/>
        <v>No</v>
      </c>
      <c r="U3270" s="82">
        <v>43103</v>
      </c>
      <c r="V3270" s="82">
        <v>44043</v>
      </c>
      <c r="W3270" s="17">
        <v>16</v>
      </c>
      <c r="X3270" s="17" t="str">
        <f t="shared" si="207"/>
        <v>Active</v>
      </c>
      <c r="Y3270" s="17" t="s">
        <v>15615</v>
      </c>
      <c r="Z3270" s="17"/>
    </row>
    <row r="3271" spans="1:26" x14ac:dyDescent="0.25">
      <c r="A3271">
        <v>3270</v>
      </c>
      <c r="B3271" s="17" t="s">
        <v>2375</v>
      </c>
      <c r="C3271" s="17">
        <v>3248</v>
      </c>
      <c r="D3271" s="17" t="str">
        <f>INDEX(Hosts!$A:$O,MATCH(Places!$C3271,Hosts!$A:$A,0),MATCH(Places!D$1,Hosts!$1:$1,0))</f>
        <v>Within an hour</v>
      </c>
      <c r="E3271" s="87">
        <f>INDEX(Hosts!$A:$O,MATCH(Places!$C3271,Hosts!$A:$A,0),MATCH(Places!E$1,Hosts!$1:$1,0))</f>
        <v>1</v>
      </c>
      <c r="F3271" s="87">
        <f>INDEX(Hosts!$A:$O,MATCH(Places!$C3271,Hosts!$A:$A,0),MATCH(Places!F$1,Hosts!$1:$1,0))</f>
        <v>0.99</v>
      </c>
      <c r="G3271" s="17" t="str">
        <f>INDEX(Hosts!$A:$O,MATCH(Places!$C3271,Hosts!$A:$A,0),MATCH(Places!G$1,Hosts!$1:$1,0))</f>
        <v>Yes</v>
      </c>
      <c r="H3271" s="17">
        <v>17</v>
      </c>
      <c r="I3271" s="17" t="str">
        <f>INDEX(Neighborhoods!$A:$C,MATCH(Places!$H3271,Neighborhoods!$A:$A,0),MATCH(Places!I$1,Neighborhoods!$1:$1,0))</f>
        <v>Manhattan</v>
      </c>
      <c r="J3271" s="17" t="str">
        <f>INDEX(Neighborhoods!$A:$C,MATCH(Places!$H3271,Neighborhoods!$A:$A,0),MATCH(Places!J$1,Neighborhoods!$1:$1,0))</f>
        <v>Hell's Kitchen</v>
      </c>
      <c r="K3271" s="17" t="s">
        <v>16</v>
      </c>
      <c r="L3271" s="17" t="str">
        <f t="shared" si="204"/>
        <v>Yes</v>
      </c>
      <c r="M3271" s="17">
        <v>1</v>
      </c>
      <c r="N3271" s="17" t="str" cm="1">
        <f t="array" ref="N3271">_xlfn.IFS(M3271&lt;=2,"Small",M3271&lt;=5,"Medium",M3271&gt;5,"Large")</f>
        <v>Small</v>
      </c>
      <c r="O3271" s="65">
        <v>37.29</v>
      </c>
      <c r="P3271" s="87">
        <f t="shared" si="205"/>
        <v>0.03</v>
      </c>
      <c r="Q3271" s="68">
        <v>5</v>
      </c>
      <c r="R3271" s="68" t="str" cm="1">
        <f t="array" ref="R3271">_xlfn.SWITCH(ROUND(Q3271,0),5,"Excellent",4,"Good",3,"Ok","Bad")</f>
        <v>Excellent</v>
      </c>
      <c r="S3271" s="17">
        <v>8</v>
      </c>
      <c r="T3271" s="17" t="str">
        <f t="shared" si="206"/>
        <v>No</v>
      </c>
      <c r="U3271" s="82">
        <v>43828</v>
      </c>
      <c r="V3271" s="82">
        <v>44013</v>
      </c>
      <c r="W3271" s="17">
        <v>35</v>
      </c>
      <c r="X3271" s="17" t="str">
        <f t="shared" si="207"/>
        <v>Active</v>
      </c>
      <c r="Y3271" s="17" t="s">
        <v>15616</v>
      </c>
      <c r="Z3271" s="17"/>
    </row>
    <row r="3272" spans="1:26" x14ac:dyDescent="0.25">
      <c r="A3272">
        <v>3271</v>
      </c>
      <c r="B3272" s="17" t="s">
        <v>2376</v>
      </c>
      <c r="C3272" s="17">
        <v>2906</v>
      </c>
      <c r="D3272" s="17" t="str">
        <f>INDEX(Hosts!$A:$O,MATCH(Places!$C3272,Hosts!$A:$A,0),MATCH(Places!D$1,Hosts!$1:$1,0))</f>
        <v>Within an hour</v>
      </c>
      <c r="E3272" s="87">
        <f>INDEX(Hosts!$A:$O,MATCH(Places!$C3272,Hosts!$A:$A,0),MATCH(Places!E$1,Hosts!$1:$1,0))</f>
        <v>0.63</v>
      </c>
      <c r="F3272" s="87">
        <f>INDEX(Hosts!$A:$O,MATCH(Places!$C3272,Hosts!$A:$A,0),MATCH(Places!F$1,Hosts!$1:$1,0))</f>
        <v>1</v>
      </c>
      <c r="G3272" s="17" t="str">
        <f>INDEX(Hosts!$A:$O,MATCH(Places!$C3272,Hosts!$A:$A,0),MATCH(Places!G$1,Hosts!$1:$1,0))</f>
        <v>No</v>
      </c>
      <c r="H3272" s="17">
        <v>21</v>
      </c>
      <c r="I3272" s="17" t="str">
        <f>INDEX(Neighborhoods!$A:$C,MATCH(Places!$H3272,Neighborhoods!$A:$A,0),MATCH(Places!I$1,Neighborhoods!$1:$1,0))</f>
        <v>Queens</v>
      </c>
      <c r="J3272" s="17" t="str">
        <f>INDEX(Neighborhoods!$A:$C,MATCH(Places!$H3272,Neighborhoods!$A:$A,0),MATCH(Places!J$1,Neighborhoods!$1:$1,0))</f>
        <v>Astoria</v>
      </c>
      <c r="K3272" s="17" t="s">
        <v>1</v>
      </c>
      <c r="L3272" s="17" t="str">
        <f t="shared" si="204"/>
        <v>Yes</v>
      </c>
      <c r="M3272" s="17">
        <v>2</v>
      </c>
      <c r="N3272" s="17" t="str" cm="1">
        <f t="array" ref="N3272">_xlfn.IFS(M3272&lt;=2,"Small",M3272&lt;=5,"Medium",M3272&gt;5,"Large")</f>
        <v>Small</v>
      </c>
      <c r="O3272" s="65">
        <v>69</v>
      </c>
      <c r="P3272" s="87">
        <f t="shared" si="205"/>
        <v>0.03</v>
      </c>
      <c r="Q3272" s="68">
        <v>4.91</v>
      </c>
      <c r="R3272" s="68" t="str" cm="1">
        <f t="array" ref="R3272">_xlfn.SWITCH(ROUND(Q3272,0),5,"Excellent",4,"Good",3,"Ok","Bad")</f>
        <v>Excellent</v>
      </c>
      <c r="S3272" s="17">
        <v>67</v>
      </c>
      <c r="T3272" s="17" t="str">
        <f t="shared" si="206"/>
        <v>No</v>
      </c>
      <c r="U3272" s="82">
        <v>43102</v>
      </c>
      <c r="V3272" s="82">
        <v>43829</v>
      </c>
      <c r="W3272" s="17">
        <v>50</v>
      </c>
      <c r="X3272" s="17" t="str">
        <f t="shared" si="207"/>
        <v>Active</v>
      </c>
      <c r="Y3272" s="17" t="s">
        <v>15615</v>
      </c>
      <c r="Z3272" s="17"/>
    </row>
    <row r="3273" spans="1:26" x14ac:dyDescent="0.25">
      <c r="A3273">
        <v>3272</v>
      </c>
      <c r="B3273" s="17" t="s">
        <v>15049</v>
      </c>
      <c r="C3273" s="17">
        <v>358</v>
      </c>
      <c r="D3273" s="17" t="str">
        <f>INDEX(Hosts!$A:$O,MATCH(Places!$C3273,Hosts!$A:$A,0),MATCH(Places!D$1,Hosts!$1:$1,0))</f>
        <v>Within a few hours</v>
      </c>
      <c r="E3273" s="87">
        <f>INDEX(Hosts!$A:$O,MATCH(Places!$C3273,Hosts!$A:$A,0),MATCH(Places!E$1,Hosts!$1:$1,0))</f>
        <v>1</v>
      </c>
      <c r="F3273" s="87">
        <f>INDEX(Hosts!$A:$O,MATCH(Places!$C3273,Hosts!$A:$A,0),MATCH(Places!F$1,Hosts!$1:$1,0))</f>
        <v>0.94</v>
      </c>
      <c r="G3273" s="17" t="str">
        <f>INDEX(Hosts!$A:$O,MATCH(Places!$C3273,Hosts!$A:$A,0),MATCH(Places!G$1,Hosts!$1:$1,0))</f>
        <v>No</v>
      </c>
      <c r="H3273" s="17">
        <v>8</v>
      </c>
      <c r="I3273" s="17" t="str">
        <f>INDEX(Neighborhoods!$A:$C,MATCH(Places!$H3273,Neighborhoods!$A:$A,0),MATCH(Places!I$1,Neighborhoods!$1:$1,0))</f>
        <v>Brooklyn</v>
      </c>
      <c r="J3273" s="17" t="str">
        <f>INDEX(Neighborhoods!$A:$C,MATCH(Places!$H3273,Neighborhoods!$A:$A,0),MATCH(Places!J$1,Neighborhoods!$1:$1,0))</f>
        <v>Bushwick</v>
      </c>
      <c r="K3273" s="17" t="s">
        <v>11822</v>
      </c>
      <c r="L3273" s="17" t="str">
        <f t="shared" si="204"/>
        <v>No</v>
      </c>
      <c r="M3273" s="17">
        <v>4</v>
      </c>
      <c r="N3273" s="17" t="str" cm="1">
        <f t="array" ref="N3273">_xlfn.IFS(M3273&lt;=2,"Small",M3273&lt;=5,"Medium",M3273&gt;5,"Large")</f>
        <v>Medium</v>
      </c>
      <c r="O3273" s="65">
        <v>87</v>
      </c>
      <c r="P3273" s="87">
        <f t="shared" si="205"/>
        <v>0.03</v>
      </c>
      <c r="Q3273" s="68">
        <v>4.5</v>
      </c>
      <c r="R3273" s="68" t="str" cm="1">
        <f t="array" ref="R3273">_xlfn.SWITCH(ROUND(Q3273,0),5,"Excellent",4,"Good",3,"Ok","Bad")</f>
        <v>Excellent</v>
      </c>
      <c r="S3273" s="17">
        <v>34</v>
      </c>
      <c r="T3273" s="17" t="str">
        <f t="shared" si="206"/>
        <v>No</v>
      </c>
      <c r="U3273" s="82">
        <v>43101</v>
      </c>
      <c r="V3273" s="82">
        <v>43892</v>
      </c>
      <c r="W3273" s="17">
        <v>218</v>
      </c>
      <c r="X3273" s="17" t="str">
        <f t="shared" si="207"/>
        <v>Active</v>
      </c>
      <c r="Y3273" s="17" t="s">
        <v>15615</v>
      </c>
      <c r="Z3273" s="17"/>
    </row>
    <row r="3274" spans="1:26" x14ac:dyDescent="0.25">
      <c r="A3274">
        <v>3273</v>
      </c>
      <c r="B3274" s="17" t="s">
        <v>2377</v>
      </c>
      <c r="C3274" s="17">
        <v>3235</v>
      </c>
      <c r="D3274" s="17" t="str">
        <f>INDEX(Hosts!$A:$O,MATCH(Places!$C3274,Hosts!$A:$A,0),MATCH(Places!D$1,Hosts!$1:$1,0))</f>
        <v>Within an hour</v>
      </c>
      <c r="E3274" s="87">
        <f>INDEX(Hosts!$A:$O,MATCH(Places!$C3274,Hosts!$A:$A,0),MATCH(Places!E$1,Hosts!$1:$1,0))</f>
        <v>1</v>
      </c>
      <c r="F3274" s="87">
        <f>INDEX(Hosts!$A:$O,MATCH(Places!$C3274,Hosts!$A:$A,0),MATCH(Places!F$1,Hosts!$1:$1,0))</f>
        <v>1</v>
      </c>
      <c r="G3274" s="17" t="str">
        <f>INDEX(Hosts!$A:$O,MATCH(Places!$C3274,Hosts!$A:$A,0),MATCH(Places!G$1,Hosts!$1:$1,0))</f>
        <v>No</v>
      </c>
      <c r="H3274" s="17">
        <v>12</v>
      </c>
      <c r="I3274" s="17" t="str">
        <f>INDEX(Neighborhoods!$A:$C,MATCH(Places!$H3274,Neighborhoods!$A:$A,0),MATCH(Places!I$1,Neighborhoods!$1:$1,0))</f>
        <v>Brooklyn</v>
      </c>
      <c r="J3274" s="17" t="str">
        <f>INDEX(Neighborhoods!$A:$C,MATCH(Places!$H3274,Neighborhoods!$A:$A,0),MATCH(Places!J$1,Neighborhoods!$1:$1,0))</f>
        <v>Williamsburg</v>
      </c>
      <c r="K3274" s="17" t="s">
        <v>1</v>
      </c>
      <c r="L3274" s="17" t="str">
        <f t="shared" si="204"/>
        <v>Yes</v>
      </c>
      <c r="M3274" s="17">
        <v>2</v>
      </c>
      <c r="N3274" s="17" t="str" cm="1">
        <f t="array" ref="N3274">_xlfn.IFS(M3274&lt;=2,"Small",M3274&lt;=5,"Medium",M3274&gt;5,"Large")</f>
        <v>Small</v>
      </c>
      <c r="O3274" s="65">
        <v>59</v>
      </c>
      <c r="P3274" s="87">
        <f t="shared" si="205"/>
        <v>0.03</v>
      </c>
      <c r="Q3274" s="68">
        <v>4.9000000000000004</v>
      </c>
      <c r="R3274" s="68" t="str" cm="1">
        <f t="array" ref="R3274">_xlfn.SWITCH(ROUND(Q3274,0),5,"Excellent",4,"Good",3,"Ok","Bad")</f>
        <v>Excellent</v>
      </c>
      <c r="S3274" s="17">
        <v>49</v>
      </c>
      <c r="T3274" s="17" t="str">
        <f t="shared" si="206"/>
        <v>No</v>
      </c>
      <c r="U3274" s="82">
        <v>43101</v>
      </c>
      <c r="V3274" s="82">
        <v>43913</v>
      </c>
      <c r="W3274" s="17">
        <v>242</v>
      </c>
      <c r="X3274" s="17" t="str">
        <f t="shared" si="207"/>
        <v>Active</v>
      </c>
      <c r="Y3274" s="17" t="s">
        <v>15616</v>
      </c>
      <c r="Z3274" s="17"/>
    </row>
    <row r="3275" spans="1:26" x14ac:dyDescent="0.25">
      <c r="A3275">
        <v>3274</v>
      </c>
      <c r="B3275" s="17" t="s">
        <v>2378</v>
      </c>
      <c r="C3275" s="17">
        <v>1765</v>
      </c>
      <c r="D3275" s="17" t="str">
        <f>INDEX(Hosts!$A:$O,MATCH(Places!$C3275,Hosts!$A:$A,0),MATCH(Places!D$1,Hosts!$1:$1,0))</f>
        <v>A few days or more</v>
      </c>
      <c r="E3275" s="87">
        <f>INDEX(Hosts!$A:$O,MATCH(Places!$C3275,Hosts!$A:$A,0),MATCH(Places!E$1,Hosts!$1:$1,0))</f>
        <v>0</v>
      </c>
      <c r="F3275" s="87">
        <f>INDEX(Hosts!$A:$O,MATCH(Places!$C3275,Hosts!$A:$A,0),MATCH(Places!F$1,Hosts!$1:$1,0))</f>
        <v>0.85</v>
      </c>
      <c r="G3275" s="17" t="str">
        <f>INDEX(Hosts!$A:$O,MATCH(Places!$C3275,Hosts!$A:$A,0),MATCH(Places!G$1,Hosts!$1:$1,0))</f>
        <v>No</v>
      </c>
      <c r="H3275" s="17">
        <v>16</v>
      </c>
      <c r="I3275" s="17" t="str">
        <f>INDEX(Neighborhoods!$A:$C,MATCH(Places!$H3275,Neighborhoods!$A:$A,0),MATCH(Places!I$1,Neighborhoods!$1:$1,0))</f>
        <v>Manhattan</v>
      </c>
      <c r="J3275" s="17" t="str">
        <f>INDEX(Neighborhoods!$A:$C,MATCH(Places!$H3275,Neighborhoods!$A:$A,0),MATCH(Places!J$1,Neighborhoods!$1:$1,0))</f>
        <v>Harlem</v>
      </c>
      <c r="K3275" s="17" t="s">
        <v>11822</v>
      </c>
      <c r="L3275" s="17" t="str">
        <f t="shared" si="204"/>
        <v>No</v>
      </c>
      <c r="M3275" s="17">
        <v>4</v>
      </c>
      <c r="N3275" s="17" t="str" cm="1">
        <f t="array" ref="N3275">_xlfn.IFS(M3275&lt;=2,"Small",M3275&lt;=5,"Medium",M3275&gt;5,"Large")</f>
        <v>Medium</v>
      </c>
      <c r="O3275" s="65">
        <v>135</v>
      </c>
      <c r="P3275" s="87">
        <f t="shared" si="205"/>
        <v>0.03</v>
      </c>
      <c r="Q3275" s="68">
        <v>4.75</v>
      </c>
      <c r="R3275" s="68" t="str" cm="1">
        <f t="array" ref="R3275">_xlfn.SWITCH(ROUND(Q3275,0),5,"Excellent",4,"Good",3,"Ok","Bad")</f>
        <v>Excellent</v>
      </c>
      <c r="S3275" s="17">
        <v>32</v>
      </c>
      <c r="T3275" s="17" t="str">
        <f t="shared" si="206"/>
        <v>No</v>
      </c>
      <c r="U3275" s="82">
        <v>43098</v>
      </c>
      <c r="V3275" s="82">
        <v>43828</v>
      </c>
      <c r="W3275" s="17">
        <v>268</v>
      </c>
      <c r="X3275" s="17" t="str">
        <f t="shared" si="207"/>
        <v>Active</v>
      </c>
      <c r="Y3275" s="17" t="s">
        <v>15615</v>
      </c>
      <c r="Z3275" s="17"/>
    </row>
    <row r="3276" spans="1:26" x14ac:dyDescent="0.25">
      <c r="A3276">
        <v>3275</v>
      </c>
      <c r="B3276" s="17" t="s">
        <v>2379</v>
      </c>
      <c r="C3276" s="17">
        <v>3419</v>
      </c>
      <c r="D3276" s="17" t="str">
        <f>INDEX(Hosts!$A:$O,MATCH(Places!$C3276,Hosts!$A:$A,0),MATCH(Places!D$1,Hosts!$1:$1,0))</f>
        <v>Within an hour</v>
      </c>
      <c r="E3276" s="87">
        <f>INDEX(Hosts!$A:$O,MATCH(Places!$C3276,Hosts!$A:$A,0),MATCH(Places!E$1,Hosts!$1:$1,0))</f>
        <v>1</v>
      </c>
      <c r="F3276" s="87">
        <f>INDEX(Hosts!$A:$O,MATCH(Places!$C3276,Hosts!$A:$A,0),MATCH(Places!F$1,Hosts!$1:$1,0))</f>
        <v>0.81</v>
      </c>
      <c r="G3276" s="17" t="str">
        <f>INDEX(Hosts!$A:$O,MATCH(Places!$C3276,Hosts!$A:$A,0),MATCH(Places!G$1,Hosts!$1:$1,0))</f>
        <v>No</v>
      </c>
      <c r="H3276" s="17">
        <v>7</v>
      </c>
      <c r="I3276" s="17" t="str">
        <f>INDEX(Neighborhoods!$A:$C,MATCH(Places!$H3276,Neighborhoods!$A:$A,0),MATCH(Places!I$1,Neighborhoods!$1:$1,0))</f>
        <v>Brooklyn</v>
      </c>
      <c r="J3276" s="17" t="str">
        <f>INDEX(Neighborhoods!$A:$C,MATCH(Places!$H3276,Neighborhoods!$A:$A,0),MATCH(Places!J$1,Neighborhoods!$1:$1,0))</f>
        <v>Bedford-Stuyvesant</v>
      </c>
      <c r="K3276" s="17" t="s">
        <v>16</v>
      </c>
      <c r="L3276" s="17" t="str">
        <f t="shared" si="204"/>
        <v>Yes</v>
      </c>
      <c r="M3276" s="17">
        <v>2</v>
      </c>
      <c r="N3276" s="17" t="str" cm="1">
        <f t="array" ref="N3276">_xlfn.IFS(M3276&lt;=2,"Small",M3276&lt;=5,"Medium",M3276&gt;5,"Large")</f>
        <v>Small</v>
      </c>
      <c r="O3276" s="65">
        <v>31</v>
      </c>
      <c r="P3276" s="87">
        <f t="shared" si="205"/>
        <v>0.03</v>
      </c>
      <c r="Q3276" s="68">
        <v>4.75</v>
      </c>
      <c r="R3276" s="68" t="str" cm="1">
        <f t="array" ref="R3276">_xlfn.SWITCH(ROUND(Q3276,0),5,"Excellent",4,"Good",3,"Ok","Bad")</f>
        <v>Excellent</v>
      </c>
      <c r="S3276" s="17">
        <v>4</v>
      </c>
      <c r="T3276" s="17" t="str">
        <f t="shared" si="206"/>
        <v>No</v>
      </c>
      <c r="U3276" s="82">
        <v>43110</v>
      </c>
      <c r="V3276" s="82">
        <v>43328</v>
      </c>
      <c r="W3276" s="17">
        <v>365</v>
      </c>
      <c r="X3276" s="17" t="str">
        <f t="shared" si="207"/>
        <v>Active</v>
      </c>
      <c r="Y3276" s="17" t="s">
        <v>15616</v>
      </c>
      <c r="Z3276" s="17"/>
    </row>
    <row r="3277" spans="1:26" x14ac:dyDescent="0.25">
      <c r="A3277">
        <v>3276</v>
      </c>
      <c r="B3277" s="17" t="s">
        <v>2380</v>
      </c>
      <c r="C3277" s="17">
        <v>3436</v>
      </c>
      <c r="D3277" s="17" t="str">
        <f>INDEX(Hosts!$A:$O,MATCH(Places!$C3277,Hosts!$A:$A,0),MATCH(Places!D$1,Hosts!$1:$1,0))</f>
        <v>Within an hour</v>
      </c>
      <c r="E3277" s="87">
        <f>INDEX(Hosts!$A:$O,MATCH(Places!$C3277,Hosts!$A:$A,0),MATCH(Places!E$1,Hosts!$1:$1,0))</f>
        <v>0.94</v>
      </c>
      <c r="F3277" s="87">
        <f>INDEX(Hosts!$A:$O,MATCH(Places!$C3277,Hosts!$A:$A,0),MATCH(Places!F$1,Hosts!$1:$1,0))</f>
        <v>0.99</v>
      </c>
      <c r="G3277" s="17" t="str">
        <f>INDEX(Hosts!$A:$O,MATCH(Places!$C3277,Hosts!$A:$A,0),MATCH(Places!G$1,Hosts!$1:$1,0))</f>
        <v>No</v>
      </c>
      <c r="H3277" s="17">
        <v>13</v>
      </c>
      <c r="I3277" s="17" t="str">
        <f>INDEX(Neighborhoods!$A:$C,MATCH(Places!$H3277,Neighborhoods!$A:$A,0),MATCH(Places!I$1,Neighborhoods!$1:$1,0))</f>
        <v>Manhattan</v>
      </c>
      <c r="J3277" s="17" t="str">
        <f>INDEX(Neighborhoods!$A:$C,MATCH(Places!$H3277,Neighborhoods!$A:$A,0),MATCH(Places!J$1,Neighborhoods!$1:$1,0))</f>
        <v>Chelsea</v>
      </c>
      <c r="K3277" s="17" t="s">
        <v>1</v>
      </c>
      <c r="L3277" s="17" t="str">
        <f t="shared" si="204"/>
        <v>Yes</v>
      </c>
      <c r="M3277" s="17">
        <v>2</v>
      </c>
      <c r="N3277" s="17" t="str" cm="1">
        <f t="array" ref="N3277">_xlfn.IFS(M3277&lt;=2,"Small",M3277&lt;=5,"Medium",M3277&gt;5,"Large")</f>
        <v>Small</v>
      </c>
      <c r="O3277" s="65">
        <v>52</v>
      </c>
      <c r="P3277" s="87">
        <f t="shared" si="205"/>
        <v>0.03</v>
      </c>
      <c r="Q3277" s="68">
        <v>4.7</v>
      </c>
      <c r="R3277" s="68" t="str" cm="1">
        <f t="array" ref="R3277">_xlfn.SWITCH(ROUND(Q3277,0),5,"Excellent",4,"Good",3,"Ok","Bad")</f>
        <v>Excellent</v>
      </c>
      <c r="S3277" s="17">
        <v>215</v>
      </c>
      <c r="T3277" s="17" t="str">
        <f t="shared" si="206"/>
        <v>No</v>
      </c>
      <c r="U3277" s="82">
        <v>43095</v>
      </c>
      <c r="V3277" s="82">
        <v>44030</v>
      </c>
      <c r="W3277" s="17">
        <v>354</v>
      </c>
      <c r="X3277" s="17" t="str">
        <f t="shared" si="207"/>
        <v>Active</v>
      </c>
      <c r="Y3277" s="17" t="s">
        <v>15615</v>
      </c>
      <c r="Z3277" s="17"/>
    </row>
    <row r="3278" spans="1:26" x14ac:dyDescent="0.25">
      <c r="A3278">
        <v>3277</v>
      </c>
      <c r="B3278" s="17" t="s">
        <v>2381</v>
      </c>
      <c r="C3278" s="17">
        <v>3436</v>
      </c>
      <c r="D3278" s="17" t="str">
        <f>INDEX(Hosts!$A:$O,MATCH(Places!$C3278,Hosts!$A:$A,0),MATCH(Places!D$1,Hosts!$1:$1,0))</f>
        <v>Within an hour</v>
      </c>
      <c r="E3278" s="87">
        <f>INDEX(Hosts!$A:$O,MATCH(Places!$C3278,Hosts!$A:$A,0),MATCH(Places!E$1,Hosts!$1:$1,0))</f>
        <v>0.94</v>
      </c>
      <c r="F3278" s="87">
        <f>INDEX(Hosts!$A:$O,MATCH(Places!$C3278,Hosts!$A:$A,0),MATCH(Places!F$1,Hosts!$1:$1,0))</f>
        <v>0.99</v>
      </c>
      <c r="G3278" s="17" t="str">
        <f>INDEX(Hosts!$A:$O,MATCH(Places!$C3278,Hosts!$A:$A,0),MATCH(Places!G$1,Hosts!$1:$1,0))</f>
        <v>No</v>
      </c>
      <c r="H3278" s="17">
        <v>18</v>
      </c>
      <c r="I3278" s="17" t="str">
        <f>INDEX(Neighborhoods!$A:$C,MATCH(Places!$H3278,Neighborhoods!$A:$A,0),MATCH(Places!I$1,Neighborhoods!$1:$1,0))</f>
        <v>Manhattan</v>
      </c>
      <c r="J3278" s="17" t="str">
        <f>INDEX(Neighborhoods!$A:$C,MATCH(Places!$H3278,Neighborhoods!$A:$A,0),MATCH(Places!J$1,Neighborhoods!$1:$1,0))</f>
        <v>Midtown</v>
      </c>
      <c r="K3278" s="17" t="s">
        <v>1</v>
      </c>
      <c r="L3278" s="17" t="str">
        <f t="shared" si="204"/>
        <v>Yes</v>
      </c>
      <c r="M3278" s="17">
        <v>2</v>
      </c>
      <c r="N3278" s="17" t="str" cm="1">
        <f t="array" ref="N3278">_xlfn.IFS(M3278&lt;=2,"Small",M3278&lt;=5,"Medium",M3278&gt;5,"Large")</f>
        <v>Small</v>
      </c>
      <c r="O3278" s="65">
        <v>52</v>
      </c>
      <c r="P3278" s="87">
        <f t="shared" si="205"/>
        <v>0.03</v>
      </c>
      <c r="Q3278" s="68">
        <v>4.54</v>
      </c>
      <c r="R3278" s="68" t="str" cm="1">
        <f t="array" ref="R3278">_xlfn.SWITCH(ROUND(Q3278,0),5,"Excellent",4,"Good",3,"Ok","Bad")</f>
        <v>Excellent</v>
      </c>
      <c r="S3278" s="17">
        <v>197</v>
      </c>
      <c r="T3278" s="17" t="str">
        <f t="shared" si="206"/>
        <v>No</v>
      </c>
      <c r="U3278" s="82">
        <v>43087</v>
      </c>
      <c r="V3278" s="82">
        <v>44027</v>
      </c>
      <c r="W3278" s="17">
        <v>363</v>
      </c>
      <c r="X3278" s="17" t="str">
        <f t="shared" si="207"/>
        <v>Active</v>
      </c>
      <c r="Y3278" s="17" t="s">
        <v>15615</v>
      </c>
      <c r="Z3278" s="17"/>
    </row>
    <row r="3279" spans="1:26" x14ac:dyDescent="0.25">
      <c r="A3279">
        <v>3278</v>
      </c>
      <c r="B3279" s="17" t="s">
        <v>2382</v>
      </c>
      <c r="C3279" s="17">
        <v>1056</v>
      </c>
      <c r="D3279" s="17" t="str">
        <f>INDEX(Hosts!$A:$O,MATCH(Places!$C3279,Hosts!$A:$A,0),MATCH(Places!D$1,Hosts!$1:$1,0))</f>
        <v>Within a few hours</v>
      </c>
      <c r="E3279" s="87">
        <f>INDEX(Hosts!$A:$O,MATCH(Places!$C3279,Hosts!$A:$A,0),MATCH(Places!E$1,Hosts!$1:$1,0))</f>
        <v>0.91</v>
      </c>
      <c r="F3279" s="87">
        <f>INDEX(Hosts!$A:$O,MATCH(Places!$C3279,Hosts!$A:$A,0),MATCH(Places!F$1,Hosts!$1:$1,0))</f>
        <v>0.99</v>
      </c>
      <c r="G3279" s="17" t="str">
        <f>INDEX(Hosts!$A:$O,MATCH(Places!$C3279,Hosts!$A:$A,0),MATCH(Places!G$1,Hosts!$1:$1,0))</f>
        <v>No</v>
      </c>
      <c r="H3279" s="17">
        <v>8</v>
      </c>
      <c r="I3279" s="17" t="str">
        <f>INDEX(Neighborhoods!$A:$C,MATCH(Places!$H3279,Neighborhoods!$A:$A,0),MATCH(Places!I$1,Neighborhoods!$1:$1,0))</f>
        <v>Brooklyn</v>
      </c>
      <c r="J3279" s="17" t="str">
        <f>INDEX(Neighborhoods!$A:$C,MATCH(Places!$H3279,Neighborhoods!$A:$A,0),MATCH(Places!J$1,Neighborhoods!$1:$1,0))</f>
        <v>Bushwick</v>
      </c>
      <c r="K3279" s="17" t="s">
        <v>1</v>
      </c>
      <c r="L3279" s="17" t="str">
        <f t="shared" si="204"/>
        <v>Yes</v>
      </c>
      <c r="M3279" s="17">
        <v>2</v>
      </c>
      <c r="N3279" s="17" t="str" cm="1">
        <f t="array" ref="N3279">_xlfn.IFS(M3279&lt;=2,"Small",M3279&lt;=5,"Medium",M3279&gt;5,"Large")</f>
        <v>Small</v>
      </c>
      <c r="O3279" s="65">
        <v>51</v>
      </c>
      <c r="P3279" s="87">
        <f t="shared" si="205"/>
        <v>0.03</v>
      </c>
      <c r="Q3279" s="68">
        <v>4.6500000000000004</v>
      </c>
      <c r="R3279" s="68" t="str" cm="1">
        <f t="array" ref="R3279">_xlfn.SWITCH(ROUND(Q3279,0),5,"Excellent",4,"Good",3,"Ok","Bad")</f>
        <v>Excellent</v>
      </c>
      <c r="S3279" s="17">
        <v>31</v>
      </c>
      <c r="T3279" s="17" t="str">
        <f t="shared" si="206"/>
        <v>No</v>
      </c>
      <c r="U3279" s="82">
        <v>43084</v>
      </c>
      <c r="V3279" s="82">
        <v>44019</v>
      </c>
      <c r="W3279" s="17">
        <v>167</v>
      </c>
      <c r="X3279" s="17" t="str">
        <f t="shared" si="207"/>
        <v>Active</v>
      </c>
      <c r="Y3279" s="17" t="s">
        <v>15616</v>
      </c>
      <c r="Z3279" s="17"/>
    </row>
    <row r="3280" spans="1:26" x14ac:dyDescent="0.25">
      <c r="A3280">
        <v>3279</v>
      </c>
      <c r="B3280" s="17" t="s">
        <v>2385</v>
      </c>
      <c r="C3280" s="17">
        <v>2787</v>
      </c>
      <c r="D3280" s="17" t="str">
        <f>INDEX(Hosts!$A:$O,MATCH(Places!$C3280,Hosts!$A:$A,0),MATCH(Places!D$1,Hosts!$1:$1,0))</f>
        <v>Within a day</v>
      </c>
      <c r="E3280" s="87">
        <f>INDEX(Hosts!$A:$O,MATCH(Places!$C3280,Hosts!$A:$A,0),MATCH(Places!E$1,Hosts!$1:$1,0))</f>
        <v>1</v>
      </c>
      <c r="F3280" s="87">
        <f>INDEX(Hosts!$A:$O,MATCH(Places!$C3280,Hosts!$A:$A,0),MATCH(Places!F$1,Hosts!$1:$1,0))</f>
        <v>0.94</v>
      </c>
      <c r="G3280" s="17" t="str">
        <f>INDEX(Hosts!$A:$O,MATCH(Places!$C3280,Hosts!$A:$A,0),MATCH(Places!G$1,Hosts!$1:$1,0))</f>
        <v>Yes</v>
      </c>
      <c r="H3280" s="17">
        <v>7</v>
      </c>
      <c r="I3280" s="17" t="str">
        <f>INDEX(Neighborhoods!$A:$C,MATCH(Places!$H3280,Neighborhoods!$A:$A,0),MATCH(Places!I$1,Neighborhoods!$1:$1,0))</f>
        <v>Brooklyn</v>
      </c>
      <c r="J3280" s="17" t="str">
        <f>INDEX(Neighborhoods!$A:$C,MATCH(Places!$H3280,Neighborhoods!$A:$A,0),MATCH(Places!J$1,Neighborhoods!$1:$1,0))</f>
        <v>Bedford-Stuyvesant</v>
      </c>
      <c r="K3280" s="17" t="s">
        <v>11822</v>
      </c>
      <c r="L3280" s="17" t="str">
        <f t="shared" si="204"/>
        <v>No</v>
      </c>
      <c r="M3280" s="17">
        <v>4</v>
      </c>
      <c r="N3280" s="17" t="str" cm="1">
        <f t="array" ref="N3280">_xlfn.IFS(M3280&lt;=2,"Small",M3280&lt;=5,"Medium",M3280&gt;5,"Large")</f>
        <v>Medium</v>
      </c>
      <c r="O3280" s="65">
        <v>80</v>
      </c>
      <c r="P3280" s="87">
        <f t="shared" si="205"/>
        <v>0.03</v>
      </c>
      <c r="Q3280" s="68">
        <v>5</v>
      </c>
      <c r="R3280" s="68" t="str" cm="1">
        <f t="array" ref="R3280">_xlfn.SWITCH(ROUND(Q3280,0),5,"Excellent",4,"Good",3,"Ok","Bad")</f>
        <v>Excellent</v>
      </c>
      <c r="S3280" s="17">
        <v>37</v>
      </c>
      <c r="T3280" s="17" t="str">
        <f t="shared" si="206"/>
        <v>No</v>
      </c>
      <c r="U3280" s="82">
        <v>43099</v>
      </c>
      <c r="V3280" s="82">
        <v>43982</v>
      </c>
      <c r="W3280" s="17">
        <v>28</v>
      </c>
      <c r="X3280" s="17" t="str">
        <f t="shared" si="207"/>
        <v>Active</v>
      </c>
      <c r="Y3280" s="17" t="s">
        <v>15615</v>
      </c>
      <c r="Z3280" s="17"/>
    </row>
    <row r="3281" spans="1:26" x14ac:dyDescent="0.25">
      <c r="A3281">
        <v>3280</v>
      </c>
      <c r="B3281" s="17" t="s">
        <v>2386</v>
      </c>
      <c r="C3281" s="17">
        <v>2907</v>
      </c>
      <c r="D3281" s="17" t="str">
        <f>INDEX(Hosts!$A:$O,MATCH(Places!$C3281,Hosts!$A:$A,0),MATCH(Places!D$1,Hosts!$1:$1,0))</f>
        <v>Within a few hours</v>
      </c>
      <c r="E3281" s="87">
        <f>INDEX(Hosts!$A:$O,MATCH(Places!$C3281,Hosts!$A:$A,0),MATCH(Places!E$1,Hosts!$1:$1,0))</f>
        <v>1</v>
      </c>
      <c r="F3281" s="87">
        <f>INDEX(Hosts!$A:$O,MATCH(Places!$C3281,Hosts!$A:$A,0),MATCH(Places!F$1,Hosts!$1:$1,0))</f>
        <v>0.92</v>
      </c>
      <c r="G3281" s="17" t="str">
        <f>INDEX(Hosts!$A:$O,MATCH(Places!$C3281,Hosts!$A:$A,0),MATCH(Places!G$1,Hosts!$1:$1,0))</f>
        <v>No</v>
      </c>
      <c r="H3281" s="17">
        <v>8</v>
      </c>
      <c r="I3281" s="17" t="str">
        <f>INDEX(Neighborhoods!$A:$C,MATCH(Places!$H3281,Neighborhoods!$A:$A,0),MATCH(Places!I$1,Neighborhoods!$1:$1,0))</f>
        <v>Brooklyn</v>
      </c>
      <c r="J3281" s="17" t="str">
        <f>INDEX(Neighborhoods!$A:$C,MATCH(Places!$H3281,Neighborhoods!$A:$A,0),MATCH(Places!J$1,Neighborhoods!$1:$1,0))</f>
        <v>Bushwick</v>
      </c>
      <c r="K3281" s="17" t="s">
        <v>1</v>
      </c>
      <c r="L3281" s="17" t="str">
        <f t="shared" si="204"/>
        <v>Yes</v>
      </c>
      <c r="M3281" s="17">
        <v>2</v>
      </c>
      <c r="N3281" s="17" t="str" cm="1">
        <f t="array" ref="N3281">_xlfn.IFS(M3281&lt;=2,"Small",M3281&lt;=5,"Medium",M3281&gt;5,"Large")</f>
        <v>Small</v>
      </c>
      <c r="O3281" s="65">
        <v>55</v>
      </c>
      <c r="P3281" s="87">
        <f t="shared" si="205"/>
        <v>0.03</v>
      </c>
      <c r="Q3281" s="68">
        <v>4.62</v>
      </c>
      <c r="R3281" s="68" t="str" cm="1">
        <f t="array" ref="R3281">_xlfn.SWITCH(ROUND(Q3281,0),5,"Excellent",4,"Good",3,"Ok","Bad")</f>
        <v>Excellent</v>
      </c>
      <c r="S3281" s="17">
        <v>26</v>
      </c>
      <c r="T3281" s="17" t="str">
        <f t="shared" si="206"/>
        <v>No</v>
      </c>
      <c r="U3281" s="82">
        <v>43102</v>
      </c>
      <c r="V3281" s="82">
        <v>43826</v>
      </c>
      <c r="W3281" s="17">
        <v>180</v>
      </c>
      <c r="X3281" s="17" t="str">
        <f t="shared" si="207"/>
        <v>Active</v>
      </c>
      <c r="Y3281" s="17" t="s">
        <v>15616</v>
      </c>
      <c r="Z3281" s="17"/>
    </row>
    <row r="3282" spans="1:26" x14ac:dyDescent="0.25">
      <c r="A3282">
        <v>3281</v>
      </c>
      <c r="B3282" s="17" t="s">
        <v>2387</v>
      </c>
      <c r="C3282" s="17">
        <v>3137</v>
      </c>
      <c r="D3282" s="17" t="str">
        <f>INDEX(Hosts!$A:$O,MATCH(Places!$C3282,Hosts!$A:$A,0),MATCH(Places!D$1,Hosts!$1:$1,0))</f>
        <v>Within a few hours</v>
      </c>
      <c r="E3282" s="87">
        <f>INDEX(Hosts!$A:$O,MATCH(Places!$C3282,Hosts!$A:$A,0),MATCH(Places!E$1,Hosts!$1:$1,0))</f>
        <v>0.9</v>
      </c>
      <c r="F3282" s="87">
        <f>INDEX(Hosts!$A:$O,MATCH(Places!$C3282,Hosts!$A:$A,0),MATCH(Places!F$1,Hosts!$1:$1,0))</f>
        <v>0.99</v>
      </c>
      <c r="G3282" s="17" t="str">
        <f>INDEX(Hosts!$A:$O,MATCH(Places!$C3282,Hosts!$A:$A,0),MATCH(Places!G$1,Hosts!$1:$1,0))</f>
        <v>Yes</v>
      </c>
      <c r="H3282" s="17">
        <v>7</v>
      </c>
      <c r="I3282" s="17" t="str">
        <f>INDEX(Neighborhoods!$A:$C,MATCH(Places!$H3282,Neighborhoods!$A:$A,0),MATCH(Places!I$1,Neighborhoods!$1:$1,0))</f>
        <v>Brooklyn</v>
      </c>
      <c r="J3282" s="17" t="str">
        <f>INDEX(Neighborhoods!$A:$C,MATCH(Places!$H3282,Neighborhoods!$A:$A,0),MATCH(Places!J$1,Neighborhoods!$1:$1,0))</f>
        <v>Bedford-Stuyvesant</v>
      </c>
      <c r="K3282" s="17" t="s">
        <v>1</v>
      </c>
      <c r="L3282" s="17" t="str">
        <f t="shared" si="204"/>
        <v>Yes</v>
      </c>
      <c r="M3282" s="17">
        <v>2</v>
      </c>
      <c r="N3282" s="17" t="str" cm="1">
        <f t="array" ref="N3282">_xlfn.IFS(M3282&lt;=2,"Small",M3282&lt;=5,"Medium",M3282&gt;5,"Large")</f>
        <v>Small</v>
      </c>
      <c r="O3282" s="65">
        <v>69</v>
      </c>
      <c r="P3282" s="87">
        <f t="shared" si="205"/>
        <v>0.03</v>
      </c>
      <c r="Q3282" s="68">
        <v>4.97</v>
      </c>
      <c r="R3282" s="68" t="str" cm="1">
        <f t="array" ref="R3282">_xlfn.SWITCH(ROUND(Q3282,0),5,"Excellent",4,"Good",3,"Ok","Bad")</f>
        <v>Excellent</v>
      </c>
      <c r="S3282" s="17">
        <v>35</v>
      </c>
      <c r="T3282" s="17" t="str">
        <f t="shared" si="206"/>
        <v>No</v>
      </c>
      <c r="U3282" s="82">
        <v>43105</v>
      </c>
      <c r="V3282" s="82">
        <v>43836</v>
      </c>
      <c r="W3282" s="17">
        <v>365</v>
      </c>
      <c r="X3282" s="17" t="str">
        <f t="shared" si="207"/>
        <v>Active</v>
      </c>
      <c r="Y3282" s="17" t="s">
        <v>15616</v>
      </c>
      <c r="Z3282" s="17"/>
    </row>
    <row r="3283" spans="1:26" x14ac:dyDescent="0.25">
      <c r="A3283">
        <v>3282</v>
      </c>
      <c r="B3283" s="17" t="s">
        <v>2388</v>
      </c>
      <c r="C3283" s="17">
        <v>3213</v>
      </c>
      <c r="D3283" s="17" t="str">
        <f>INDEX(Hosts!$A:$O,MATCH(Places!$C3283,Hosts!$A:$A,0),MATCH(Places!D$1,Hosts!$1:$1,0))</f>
        <v>Within an hour</v>
      </c>
      <c r="E3283" s="87">
        <f>INDEX(Hosts!$A:$O,MATCH(Places!$C3283,Hosts!$A:$A,0),MATCH(Places!E$1,Hosts!$1:$1,0))</f>
        <v>1</v>
      </c>
      <c r="F3283" s="87">
        <f>INDEX(Hosts!$A:$O,MATCH(Places!$C3283,Hosts!$A:$A,0),MATCH(Places!F$1,Hosts!$1:$1,0))</f>
        <v>0.98</v>
      </c>
      <c r="G3283" s="17" t="str">
        <f>INDEX(Hosts!$A:$O,MATCH(Places!$C3283,Hosts!$A:$A,0),MATCH(Places!G$1,Hosts!$1:$1,0))</f>
        <v>No</v>
      </c>
      <c r="H3283" s="17">
        <v>16</v>
      </c>
      <c r="I3283" s="17" t="str">
        <f>INDEX(Neighborhoods!$A:$C,MATCH(Places!$H3283,Neighborhoods!$A:$A,0),MATCH(Places!I$1,Neighborhoods!$1:$1,0))</f>
        <v>Manhattan</v>
      </c>
      <c r="J3283" s="17" t="str">
        <f>INDEX(Neighborhoods!$A:$C,MATCH(Places!$H3283,Neighborhoods!$A:$A,0),MATCH(Places!J$1,Neighborhoods!$1:$1,0))</f>
        <v>Harlem</v>
      </c>
      <c r="K3283" s="17" t="s">
        <v>1</v>
      </c>
      <c r="L3283" s="17" t="str">
        <f t="shared" si="204"/>
        <v>Yes</v>
      </c>
      <c r="M3283" s="17">
        <v>1</v>
      </c>
      <c r="N3283" s="17" t="str" cm="1">
        <f t="array" ref="N3283">_xlfn.IFS(M3283&lt;=2,"Small",M3283&lt;=5,"Medium",M3283&gt;5,"Large")</f>
        <v>Small</v>
      </c>
      <c r="O3283" s="65">
        <v>68</v>
      </c>
      <c r="P3283" s="87">
        <f t="shared" si="205"/>
        <v>0.03</v>
      </c>
      <c r="Q3283" s="68">
        <v>4.5199999999999996</v>
      </c>
      <c r="R3283" s="68" t="str" cm="1">
        <f t="array" ref="R3283">_xlfn.SWITCH(ROUND(Q3283,0),5,"Excellent",4,"Good",3,"Ok","Bad")</f>
        <v>Excellent</v>
      </c>
      <c r="S3283" s="17">
        <v>128</v>
      </c>
      <c r="T3283" s="17" t="str">
        <f t="shared" si="206"/>
        <v>No</v>
      </c>
      <c r="U3283" s="82">
        <v>43088</v>
      </c>
      <c r="V3283" s="82">
        <v>44053</v>
      </c>
      <c r="W3283" s="17">
        <v>45</v>
      </c>
      <c r="X3283" s="17" t="str">
        <f t="shared" si="207"/>
        <v>Active</v>
      </c>
      <c r="Y3283" s="17" t="s">
        <v>15616</v>
      </c>
      <c r="Z3283" s="17"/>
    </row>
    <row r="3284" spans="1:26" x14ac:dyDescent="0.25">
      <c r="A3284">
        <v>3283</v>
      </c>
      <c r="B3284" s="17" t="s">
        <v>13851</v>
      </c>
      <c r="C3284" s="17">
        <v>695</v>
      </c>
      <c r="D3284" s="17" t="str">
        <f>INDEX(Hosts!$A:$O,MATCH(Places!$C3284,Hosts!$A:$A,0),MATCH(Places!D$1,Hosts!$1:$1,0))</f>
        <v>Within an hour</v>
      </c>
      <c r="E3284" s="87">
        <f>INDEX(Hosts!$A:$O,MATCH(Places!$C3284,Hosts!$A:$A,0),MATCH(Places!E$1,Hosts!$1:$1,0))</f>
        <v>1</v>
      </c>
      <c r="F3284" s="87">
        <f>INDEX(Hosts!$A:$O,MATCH(Places!$C3284,Hosts!$A:$A,0),MATCH(Places!F$1,Hosts!$1:$1,0))</f>
        <v>0.99</v>
      </c>
      <c r="G3284" s="17" t="str">
        <f>INDEX(Hosts!$A:$O,MATCH(Places!$C3284,Hosts!$A:$A,0),MATCH(Places!G$1,Hosts!$1:$1,0))</f>
        <v>No</v>
      </c>
      <c r="H3284" s="17">
        <v>16</v>
      </c>
      <c r="I3284" s="17" t="str">
        <f>INDEX(Neighborhoods!$A:$C,MATCH(Places!$H3284,Neighborhoods!$A:$A,0),MATCH(Places!I$1,Neighborhoods!$1:$1,0))</f>
        <v>Manhattan</v>
      </c>
      <c r="J3284" s="17" t="str">
        <f>INDEX(Neighborhoods!$A:$C,MATCH(Places!$H3284,Neighborhoods!$A:$A,0),MATCH(Places!J$1,Neighborhoods!$1:$1,0))</f>
        <v>Harlem</v>
      </c>
      <c r="K3284" s="17" t="s">
        <v>1</v>
      </c>
      <c r="L3284" s="17" t="str">
        <f t="shared" si="204"/>
        <v>Yes</v>
      </c>
      <c r="M3284" s="17">
        <v>2</v>
      </c>
      <c r="N3284" s="17" t="str" cm="1">
        <f t="array" ref="N3284">_xlfn.IFS(M3284&lt;=2,"Small",M3284&lt;=5,"Medium",M3284&gt;5,"Large")</f>
        <v>Small</v>
      </c>
      <c r="O3284" s="65">
        <v>60</v>
      </c>
      <c r="P3284" s="87">
        <f t="shared" si="205"/>
        <v>0.03</v>
      </c>
      <c r="Q3284" s="68">
        <v>4.17</v>
      </c>
      <c r="R3284" s="68" t="str" cm="1">
        <f t="array" ref="R3284">_xlfn.SWITCH(ROUND(Q3284,0),5,"Excellent",4,"Good",3,"Ok","Bad")</f>
        <v>Good</v>
      </c>
      <c r="S3284" s="17">
        <v>168</v>
      </c>
      <c r="T3284" s="17" t="str">
        <f t="shared" si="206"/>
        <v>No</v>
      </c>
      <c r="U3284" s="82">
        <v>43088</v>
      </c>
      <c r="V3284" s="82">
        <v>43902</v>
      </c>
      <c r="W3284" s="17">
        <v>23</v>
      </c>
      <c r="X3284" s="17" t="str">
        <f t="shared" si="207"/>
        <v>Active</v>
      </c>
      <c r="Y3284" s="17" t="s">
        <v>15615</v>
      </c>
      <c r="Z3284" s="17"/>
    </row>
    <row r="3285" spans="1:26" x14ac:dyDescent="0.25">
      <c r="A3285">
        <v>3284</v>
      </c>
      <c r="B3285" s="17" t="s">
        <v>13726</v>
      </c>
      <c r="C3285" s="17">
        <v>3256</v>
      </c>
      <c r="D3285" s="17" t="str">
        <f>INDEX(Hosts!$A:$O,MATCH(Places!$C3285,Hosts!$A:$A,0),MATCH(Places!D$1,Hosts!$1:$1,0))</f>
        <v>Within an hour</v>
      </c>
      <c r="E3285" s="87">
        <f>INDEX(Hosts!$A:$O,MATCH(Places!$C3285,Hosts!$A:$A,0),MATCH(Places!E$1,Hosts!$1:$1,0))</f>
        <v>1</v>
      </c>
      <c r="F3285" s="87">
        <f>INDEX(Hosts!$A:$O,MATCH(Places!$C3285,Hosts!$A:$A,0),MATCH(Places!F$1,Hosts!$1:$1,0))</f>
        <v>0.63</v>
      </c>
      <c r="G3285" s="17" t="str">
        <f>INDEX(Hosts!$A:$O,MATCH(Places!$C3285,Hosts!$A:$A,0),MATCH(Places!G$1,Hosts!$1:$1,0))</f>
        <v>No</v>
      </c>
      <c r="H3285" s="17">
        <v>7</v>
      </c>
      <c r="I3285" s="17" t="str">
        <f>INDEX(Neighborhoods!$A:$C,MATCH(Places!$H3285,Neighborhoods!$A:$A,0),MATCH(Places!I$1,Neighborhoods!$1:$1,0))</f>
        <v>Brooklyn</v>
      </c>
      <c r="J3285" s="17" t="str">
        <f>INDEX(Neighborhoods!$A:$C,MATCH(Places!$H3285,Neighborhoods!$A:$A,0),MATCH(Places!J$1,Neighborhoods!$1:$1,0))</f>
        <v>Bedford-Stuyvesant</v>
      </c>
      <c r="K3285" s="17" t="s">
        <v>1</v>
      </c>
      <c r="L3285" s="17" t="str">
        <f t="shared" si="204"/>
        <v>Yes</v>
      </c>
      <c r="M3285" s="17">
        <v>15</v>
      </c>
      <c r="N3285" s="17" t="str" cm="1">
        <f t="array" ref="N3285">_xlfn.IFS(M3285&lt;=2,"Small",M3285&lt;=5,"Medium",M3285&gt;5,"Large")</f>
        <v>Large</v>
      </c>
      <c r="O3285" s="65">
        <v>310</v>
      </c>
      <c r="P3285" s="87">
        <f t="shared" si="205"/>
        <v>0.04</v>
      </c>
      <c r="Q3285" s="68">
        <v>4.75</v>
      </c>
      <c r="R3285" s="68" t="str" cm="1">
        <f t="array" ref="R3285">_xlfn.SWITCH(ROUND(Q3285,0),5,"Excellent",4,"Good",3,"Ok","Bad")</f>
        <v>Excellent</v>
      </c>
      <c r="S3285" s="17">
        <v>101</v>
      </c>
      <c r="T3285" s="17" t="str">
        <f t="shared" si="206"/>
        <v>No</v>
      </c>
      <c r="U3285" s="82">
        <v>43149</v>
      </c>
      <c r="V3285" s="82">
        <v>44058</v>
      </c>
      <c r="W3285" s="17">
        <v>329</v>
      </c>
      <c r="X3285" s="17" t="str">
        <f t="shared" si="207"/>
        <v>Active</v>
      </c>
      <c r="Y3285" s="17" t="s">
        <v>15615</v>
      </c>
      <c r="Z3285" s="17"/>
    </row>
    <row r="3286" spans="1:26" x14ac:dyDescent="0.25">
      <c r="A3286">
        <v>3285</v>
      </c>
      <c r="B3286" s="17" t="s">
        <v>2389</v>
      </c>
      <c r="C3286" s="17">
        <v>231</v>
      </c>
      <c r="D3286" s="17" t="str">
        <f>INDEX(Hosts!$A:$O,MATCH(Places!$C3286,Hosts!$A:$A,0),MATCH(Places!D$1,Hosts!$1:$1,0))</f>
        <v>Within an hour</v>
      </c>
      <c r="E3286" s="87">
        <f>INDEX(Hosts!$A:$O,MATCH(Places!$C3286,Hosts!$A:$A,0),MATCH(Places!E$1,Hosts!$1:$1,0))</f>
        <v>1</v>
      </c>
      <c r="F3286" s="87">
        <f>INDEX(Hosts!$A:$O,MATCH(Places!$C3286,Hosts!$A:$A,0),MATCH(Places!F$1,Hosts!$1:$1,0))</f>
        <v>0.97</v>
      </c>
      <c r="G3286" s="17" t="str">
        <f>INDEX(Hosts!$A:$O,MATCH(Places!$C3286,Hosts!$A:$A,0),MATCH(Places!G$1,Hosts!$1:$1,0))</f>
        <v>No</v>
      </c>
      <c r="H3286" s="17">
        <v>7</v>
      </c>
      <c r="I3286" s="17" t="str">
        <f>INDEX(Neighborhoods!$A:$C,MATCH(Places!$H3286,Neighborhoods!$A:$A,0),MATCH(Places!I$1,Neighborhoods!$1:$1,0))</f>
        <v>Brooklyn</v>
      </c>
      <c r="J3286" s="17" t="str">
        <f>INDEX(Neighborhoods!$A:$C,MATCH(Places!$H3286,Neighborhoods!$A:$A,0),MATCH(Places!J$1,Neighborhoods!$1:$1,0))</f>
        <v>Bedford-Stuyvesant</v>
      </c>
      <c r="K3286" s="17" t="s">
        <v>11822</v>
      </c>
      <c r="L3286" s="17" t="str">
        <f t="shared" si="204"/>
        <v>No</v>
      </c>
      <c r="M3286" s="17">
        <v>4</v>
      </c>
      <c r="N3286" s="17" t="str" cm="1">
        <f t="array" ref="N3286">_xlfn.IFS(M3286&lt;=2,"Small",M3286&lt;=5,"Medium",M3286&gt;5,"Large")</f>
        <v>Medium</v>
      </c>
      <c r="O3286" s="65">
        <v>120</v>
      </c>
      <c r="P3286" s="87">
        <f t="shared" si="205"/>
        <v>0.03</v>
      </c>
      <c r="Q3286" s="68">
        <v>4.76</v>
      </c>
      <c r="R3286" s="68" t="str" cm="1">
        <f t="array" ref="R3286">_xlfn.SWITCH(ROUND(Q3286,0),5,"Excellent",4,"Good",3,"Ok","Bad")</f>
        <v>Excellent</v>
      </c>
      <c r="S3286" s="17">
        <v>117</v>
      </c>
      <c r="T3286" s="17" t="str">
        <f t="shared" si="206"/>
        <v>No</v>
      </c>
      <c r="U3286" s="82">
        <v>43187</v>
      </c>
      <c r="V3286" s="82">
        <v>43982</v>
      </c>
      <c r="W3286" s="17">
        <v>320</v>
      </c>
      <c r="X3286" s="17" t="str">
        <f t="shared" si="207"/>
        <v>Active</v>
      </c>
      <c r="Y3286" s="17" t="s">
        <v>15615</v>
      </c>
      <c r="Z3286" s="17"/>
    </row>
    <row r="3287" spans="1:26" x14ac:dyDescent="0.25">
      <c r="A3287">
        <v>3286</v>
      </c>
      <c r="B3287" s="17" t="s">
        <v>2390</v>
      </c>
      <c r="C3287" s="17">
        <v>3087</v>
      </c>
      <c r="D3287" s="17" t="str">
        <f>INDEX(Hosts!$A:$O,MATCH(Places!$C3287,Hosts!$A:$A,0),MATCH(Places!D$1,Hosts!$1:$1,0))</f>
        <v>Within an hour</v>
      </c>
      <c r="E3287" s="87">
        <f>INDEX(Hosts!$A:$O,MATCH(Places!$C3287,Hosts!$A:$A,0),MATCH(Places!E$1,Hosts!$1:$1,0))</f>
        <v>1</v>
      </c>
      <c r="F3287" s="87">
        <f>INDEX(Hosts!$A:$O,MATCH(Places!$C3287,Hosts!$A:$A,0),MATCH(Places!F$1,Hosts!$1:$1,0))</f>
        <v>1</v>
      </c>
      <c r="G3287" s="17" t="str">
        <f>INDEX(Hosts!$A:$O,MATCH(Places!$C3287,Hosts!$A:$A,0),MATCH(Places!G$1,Hosts!$1:$1,0))</f>
        <v>Yes</v>
      </c>
      <c r="H3287" s="17">
        <v>7</v>
      </c>
      <c r="I3287" s="17" t="str">
        <f>INDEX(Neighborhoods!$A:$C,MATCH(Places!$H3287,Neighborhoods!$A:$A,0),MATCH(Places!I$1,Neighborhoods!$1:$1,0))</f>
        <v>Brooklyn</v>
      </c>
      <c r="J3287" s="17" t="str">
        <f>INDEX(Neighborhoods!$A:$C,MATCH(Places!$H3287,Neighborhoods!$A:$A,0),MATCH(Places!J$1,Neighborhoods!$1:$1,0))</f>
        <v>Bedford-Stuyvesant</v>
      </c>
      <c r="K3287" s="17" t="s">
        <v>11822</v>
      </c>
      <c r="L3287" s="17" t="str">
        <f t="shared" si="204"/>
        <v>No</v>
      </c>
      <c r="M3287" s="17">
        <v>4</v>
      </c>
      <c r="N3287" s="17" t="str" cm="1">
        <f t="array" ref="N3287">_xlfn.IFS(M3287&lt;=2,"Small",M3287&lt;=5,"Medium",M3287&gt;5,"Large")</f>
        <v>Medium</v>
      </c>
      <c r="O3287" s="65">
        <v>185</v>
      </c>
      <c r="P3287" s="87">
        <f t="shared" si="205"/>
        <v>0.03</v>
      </c>
      <c r="Q3287" s="68">
        <v>5</v>
      </c>
      <c r="R3287" s="68" t="str" cm="1">
        <f t="array" ref="R3287">_xlfn.SWITCH(ROUND(Q3287,0),5,"Excellent",4,"Good",3,"Ok","Bad")</f>
        <v>Excellent</v>
      </c>
      <c r="S3287" s="17">
        <v>56</v>
      </c>
      <c r="T3287" s="17" t="str">
        <f t="shared" si="206"/>
        <v>No</v>
      </c>
      <c r="U3287" s="82">
        <v>43455</v>
      </c>
      <c r="V3287" s="82">
        <v>43891</v>
      </c>
      <c r="W3287" s="17">
        <v>0</v>
      </c>
      <c r="X3287" s="17" t="str">
        <f t="shared" si="207"/>
        <v>Inactive</v>
      </c>
      <c r="Y3287" s="17" t="s">
        <v>15616</v>
      </c>
      <c r="Z3287" s="17"/>
    </row>
    <row r="3288" spans="1:26" x14ac:dyDescent="0.25">
      <c r="A3288">
        <v>3287</v>
      </c>
      <c r="B3288" s="17" t="s">
        <v>2391</v>
      </c>
      <c r="C3288" s="17">
        <v>3439</v>
      </c>
      <c r="D3288" s="17" t="str">
        <f>INDEX(Hosts!$A:$O,MATCH(Places!$C3288,Hosts!$A:$A,0),MATCH(Places!D$1,Hosts!$1:$1,0))</f>
        <v>Within an hour</v>
      </c>
      <c r="E3288" s="87">
        <f>INDEX(Hosts!$A:$O,MATCH(Places!$C3288,Hosts!$A:$A,0),MATCH(Places!E$1,Hosts!$1:$1,0))</f>
        <v>1</v>
      </c>
      <c r="F3288" s="87">
        <f>INDEX(Hosts!$A:$O,MATCH(Places!$C3288,Hosts!$A:$A,0),MATCH(Places!F$1,Hosts!$1:$1,0))</f>
        <v>0.93</v>
      </c>
      <c r="G3288" s="17" t="str">
        <f>INDEX(Hosts!$A:$O,MATCH(Places!$C3288,Hosts!$A:$A,0),MATCH(Places!G$1,Hosts!$1:$1,0))</f>
        <v>No</v>
      </c>
      <c r="H3288" s="17">
        <v>7</v>
      </c>
      <c r="I3288" s="17" t="str">
        <f>INDEX(Neighborhoods!$A:$C,MATCH(Places!$H3288,Neighborhoods!$A:$A,0),MATCH(Places!I$1,Neighborhoods!$1:$1,0))</f>
        <v>Brooklyn</v>
      </c>
      <c r="J3288" s="17" t="str">
        <f>INDEX(Neighborhoods!$A:$C,MATCH(Places!$H3288,Neighborhoods!$A:$A,0),MATCH(Places!J$1,Neighborhoods!$1:$1,0))</f>
        <v>Bedford-Stuyvesant</v>
      </c>
      <c r="K3288" s="17" t="s">
        <v>1</v>
      </c>
      <c r="L3288" s="17" t="str">
        <f t="shared" si="204"/>
        <v>Yes</v>
      </c>
      <c r="M3288" s="17">
        <v>1</v>
      </c>
      <c r="N3288" s="17" t="str" cm="1">
        <f t="array" ref="N3288">_xlfn.IFS(M3288&lt;=2,"Small",M3288&lt;=5,"Medium",M3288&gt;5,"Large")</f>
        <v>Small</v>
      </c>
      <c r="O3288" s="65">
        <v>50</v>
      </c>
      <c r="P3288" s="87">
        <f t="shared" si="205"/>
        <v>0.03</v>
      </c>
      <c r="Q3288" s="68">
        <v>4.7300000000000004</v>
      </c>
      <c r="R3288" s="68" t="str" cm="1">
        <f t="array" ref="R3288">_xlfn.SWITCH(ROUND(Q3288,0),5,"Excellent",4,"Good",3,"Ok","Bad")</f>
        <v>Excellent</v>
      </c>
      <c r="S3288" s="17">
        <v>74</v>
      </c>
      <c r="T3288" s="17" t="str">
        <f t="shared" si="206"/>
        <v>No</v>
      </c>
      <c r="U3288" s="82">
        <v>43104</v>
      </c>
      <c r="V3288" s="82">
        <v>44015</v>
      </c>
      <c r="W3288" s="17">
        <v>1</v>
      </c>
      <c r="X3288" s="17" t="str">
        <f t="shared" si="207"/>
        <v>Active</v>
      </c>
      <c r="Y3288" s="17" t="s">
        <v>15615</v>
      </c>
      <c r="Z3288" s="17"/>
    </row>
    <row r="3289" spans="1:26" x14ac:dyDescent="0.25">
      <c r="A3289">
        <v>3288</v>
      </c>
      <c r="B3289" s="17" t="s">
        <v>2392</v>
      </c>
      <c r="C3289" s="17">
        <v>3440</v>
      </c>
      <c r="D3289" s="17" t="str">
        <f>INDEX(Hosts!$A:$O,MATCH(Places!$C3289,Hosts!$A:$A,0),MATCH(Places!D$1,Hosts!$1:$1,0))</f>
        <v>Within an hour</v>
      </c>
      <c r="E3289" s="87">
        <f>INDEX(Hosts!$A:$O,MATCH(Places!$C3289,Hosts!$A:$A,0),MATCH(Places!E$1,Hosts!$1:$1,0))</f>
        <v>1</v>
      </c>
      <c r="F3289" s="87">
        <f>INDEX(Hosts!$A:$O,MATCH(Places!$C3289,Hosts!$A:$A,0),MATCH(Places!F$1,Hosts!$1:$1,0))</f>
        <v>1</v>
      </c>
      <c r="G3289" s="17" t="str">
        <f>INDEX(Hosts!$A:$O,MATCH(Places!$C3289,Hosts!$A:$A,0),MATCH(Places!G$1,Hosts!$1:$1,0))</f>
        <v>No</v>
      </c>
      <c r="H3289" s="17">
        <v>10</v>
      </c>
      <c r="I3289" s="17" t="str">
        <f>INDEX(Neighborhoods!$A:$C,MATCH(Places!$H3289,Neighborhoods!$A:$A,0),MATCH(Places!I$1,Neighborhoods!$1:$1,0))</f>
        <v>Brooklyn</v>
      </c>
      <c r="J3289" s="17" t="str">
        <f>INDEX(Neighborhoods!$A:$C,MATCH(Places!$H3289,Neighborhoods!$A:$A,0),MATCH(Places!J$1,Neighborhoods!$1:$1,0))</f>
        <v>East Flatbush</v>
      </c>
      <c r="K3289" s="17" t="s">
        <v>11822</v>
      </c>
      <c r="L3289" s="17" t="str">
        <f t="shared" si="204"/>
        <v>No</v>
      </c>
      <c r="M3289" s="17">
        <v>4</v>
      </c>
      <c r="N3289" s="17" t="str" cm="1">
        <f t="array" ref="N3289">_xlfn.IFS(M3289&lt;=2,"Small",M3289&lt;=5,"Medium",M3289&gt;5,"Large")</f>
        <v>Medium</v>
      </c>
      <c r="O3289" s="65">
        <v>120</v>
      </c>
      <c r="P3289" s="87">
        <f t="shared" si="205"/>
        <v>0.03</v>
      </c>
      <c r="Q3289" s="68">
        <v>4.6500000000000004</v>
      </c>
      <c r="R3289" s="68" t="str" cm="1">
        <f t="array" ref="R3289">_xlfn.SWITCH(ROUND(Q3289,0),5,"Excellent",4,"Good",3,"Ok","Bad")</f>
        <v>Excellent</v>
      </c>
      <c r="S3289" s="17">
        <v>104</v>
      </c>
      <c r="T3289" s="17" t="str">
        <f t="shared" si="206"/>
        <v>No</v>
      </c>
      <c r="U3289" s="82">
        <v>43094</v>
      </c>
      <c r="V3289" s="82">
        <v>44045</v>
      </c>
      <c r="W3289" s="17">
        <v>359</v>
      </c>
      <c r="X3289" s="17" t="str">
        <f t="shared" si="207"/>
        <v>Active</v>
      </c>
      <c r="Y3289" s="17" t="s">
        <v>15615</v>
      </c>
      <c r="Z3289" s="17"/>
    </row>
    <row r="3290" spans="1:26" x14ac:dyDescent="0.25">
      <c r="A3290">
        <v>3289</v>
      </c>
      <c r="B3290" s="17" t="s">
        <v>2394</v>
      </c>
      <c r="C3290" s="17">
        <v>3432</v>
      </c>
      <c r="D3290" s="17" t="str">
        <f>INDEX(Hosts!$A:$O,MATCH(Places!$C3290,Hosts!$A:$A,0),MATCH(Places!D$1,Hosts!$1:$1,0))</f>
        <v>Within an hour</v>
      </c>
      <c r="E3290" s="87">
        <f>INDEX(Hosts!$A:$O,MATCH(Places!$C3290,Hosts!$A:$A,0),MATCH(Places!E$1,Hosts!$1:$1,0))</f>
        <v>1</v>
      </c>
      <c r="F3290" s="87">
        <f>INDEX(Hosts!$A:$O,MATCH(Places!$C3290,Hosts!$A:$A,0),MATCH(Places!F$1,Hosts!$1:$1,0))</f>
        <v>0.98</v>
      </c>
      <c r="G3290" s="17" t="str">
        <f>INDEX(Hosts!$A:$O,MATCH(Places!$C3290,Hosts!$A:$A,0),MATCH(Places!G$1,Hosts!$1:$1,0))</f>
        <v>No</v>
      </c>
      <c r="H3290" s="17">
        <v>23</v>
      </c>
      <c r="I3290" s="17" t="str">
        <f>INDEX(Neighborhoods!$A:$C,MATCH(Places!$H3290,Neighborhoods!$A:$A,0),MATCH(Places!I$1,Neighborhoods!$1:$1,0))</f>
        <v>Queens</v>
      </c>
      <c r="J3290" s="17" t="str">
        <f>INDEX(Neighborhoods!$A:$C,MATCH(Places!$H3290,Neighborhoods!$A:$A,0),MATCH(Places!J$1,Neighborhoods!$1:$1,0))</f>
        <v>Jamaica</v>
      </c>
      <c r="K3290" s="17" t="s">
        <v>1</v>
      </c>
      <c r="L3290" s="17" t="str">
        <f t="shared" si="204"/>
        <v>Yes</v>
      </c>
      <c r="M3290" s="17">
        <v>1</v>
      </c>
      <c r="N3290" s="17" t="str" cm="1">
        <f t="array" ref="N3290">_xlfn.IFS(M3290&lt;=2,"Small",M3290&lt;=5,"Medium",M3290&gt;5,"Large")</f>
        <v>Small</v>
      </c>
      <c r="O3290" s="65">
        <v>50</v>
      </c>
      <c r="P3290" s="87">
        <f t="shared" si="205"/>
        <v>0.03</v>
      </c>
      <c r="Q3290" s="68">
        <v>4.79</v>
      </c>
      <c r="R3290" s="68" t="str" cm="1">
        <f t="array" ref="R3290">_xlfn.SWITCH(ROUND(Q3290,0),5,"Excellent",4,"Good",3,"Ok","Bad")</f>
        <v>Excellent</v>
      </c>
      <c r="S3290" s="17">
        <v>24</v>
      </c>
      <c r="T3290" s="17" t="str">
        <f t="shared" si="206"/>
        <v>No</v>
      </c>
      <c r="U3290" s="82">
        <v>43243</v>
      </c>
      <c r="V3290" s="82">
        <v>44044</v>
      </c>
      <c r="W3290" s="17">
        <v>363</v>
      </c>
      <c r="X3290" s="17" t="str">
        <f t="shared" si="207"/>
        <v>Active</v>
      </c>
      <c r="Y3290" s="17" t="s">
        <v>15616</v>
      </c>
      <c r="Z3290" s="17"/>
    </row>
    <row r="3291" spans="1:26" x14ac:dyDescent="0.25">
      <c r="A3291">
        <v>3290</v>
      </c>
      <c r="B3291" s="17" t="s">
        <v>15253</v>
      </c>
      <c r="C3291" s="17">
        <v>1408</v>
      </c>
      <c r="D3291" s="17" t="str">
        <f>INDEX(Hosts!$A:$O,MATCH(Places!$C3291,Hosts!$A:$A,0),MATCH(Places!D$1,Hosts!$1:$1,0))</f>
        <v>Within an hour</v>
      </c>
      <c r="E3291" s="87">
        <f>INDEX(Hosts!$A:$O,MATCH(Places!$C3291,Hosts!$A:$A,0),MATCH(Places!E$1,Hosts!$1:$1,0))</f>
        <v>1</v>
      </c>
      <c r="F3291" s="87">
        <f>INDEX(Hosts!$A:$O,MATCH(Places!$C3291,Hosts!$A:$A,0),MATCH(Places!F$1,Hosts!$1:$1,0))</f>
        <v>0.88</v>
      </c>
      <c r="G3291" s="17" t="str">
        <f>INDEX(Hosts!$A:$O,MATCH(Places!$C3291,Hosts!$A:$A,0),MATCH(Places!G$1,Hosts!$1:$1,0))</f>
        <v>Yes</v>
      </c>
      <c r="H3291" s="17">
        <v>17</v>
      </c>
      <c r="I3291" s="17" t="str">
        <f>INDEX(Neighborhoods!$A:$C,MATCH(Places!$H3291,Neighborhoods!$A:$A,0),MATCH(Places!I$1,Neighborhoods!$1:$1,0))</f>
        <v>Manhattan</v>
      </c>
      <c r="J3291" s="17" t="str">
        <f>INDEX(Neighborhoods!$A:$C,MATCH(Places!$H3291,Neighborhoods!$A:$A,0),MATCH(Places!J$1,Neighborhoods!$1:$1,0))</f>
        <v>Hell's Kitchen</v>
      </c>
      <c r="K3291" s="17" t="s">
        <v>1</v>
      </c>
      <c r="L3291" s="17" t="str">
        <f t="shared" si="204"/>
        <v>Yes</v>
      </c>
      <c r="M3291" s="17">
        <v>2</v>
      </c>
      <c r="N3291" s="17" t="str" cm="1">
        <f t="array" ref="N3291">_xlfn.IFS(M3291&lt;=2,"Small",M3291&lt;=5,"Medium",M3291&gt;5,"Large")</f>
        <v>Small</v>
      </c>
      <c r="O3291" s="65">
        <v>54</v>
      </c>
      <c r="P3291" s="87">
        <f t="shared" si="205"/>
        <v>0.03</v>
      </c>
      <c r="Q3291" s="68">
        <v>4.99</v>
      </c>
      <c r="R3291" s="68" t="str" cm="1">
        <f t="array" ref="R3291">_xlfn.SWITCH(ROUND(Q3291,0),5,"Excellent",4,"Good",3,"Ok","Bad")</f>
        <v>Excellent</v>
      </c>
      <c r="S3291" s="17">
        <v>83</v>
      </c>
      <c r="T3291" s="17" t="str">
        <f t="shared" si="206"/>
        <v>No</v>
      </c>
      <c r="U3291" s="82">
        <v>43098</v>
      </c>
      <c r="V3291" s="82">
        <v>43589</v>
      </c>
      <c r="W3291" s="17">
        <v>78</v>
      </c>
      <c r="X3291" s="17" t="str">
        <f t="shared" si="207"/>
        <v>Active</v>
      </c>
      <c r="Y3291" s="17" t="s">
        <v>15615</v>
      </c>
      <c r="Z3291" s="17"/>
    </row>
    <row r="3292" spans="1:26" x14ac:dyDescent="0.25">
      <c r="A3292">
        <v>3291</v>
      </c>
      <c r="B3292" s="17" t="s">
        <v>14715</v>
      </c>
      <c r="C3292" s="17">
        <v>3394</v>
      </c>
      <c r="D3292" s="17" t="str">
        <f>INDEX(Hosts!$A:$O,MATCH(Places!$C3292,Hosts!$A:$A,0),MATCH(Places!D$1,Hosts!$1:$1,0))</f>
        <v>Within a day</v>
      </c>
      <c r="E3292" s="87">
        <f>INDEX(Hosts!$A:$O,MATCH(Places!$C3292,Hosts!$A:$A,0),MATCH(Places!E$1,Hosts!$1:$1,0))</f>
        <v>1</v>
      </c>
      <c r="F3292" s="87">
        <f>INDEX(Hosts!$A:$O,MATCH(Places!$C3292,Hosts!$A:$A,0),MATCH(Places!F$1,Hosts!$1:$1,0))</f>
        <v>0.9</v>
      </c>
      <c r="G3292" s="17" t="str">
        <f>INDEX(Hosts!$A:$O,MATCH(Places!$C3292,Hosts!$A:$A,0),MATCH(Places!G$1,Hosts!$1:$1,0))</f>
        <v>Yes</v>
      </c>
      <c r="H3292" s="17">
        <v>21</v>
      </c>
      <c r="I3292" s="17" t="str">
        <f>INDEX(Neighborhoods!$A:$C,MATCH(Places!$H3292,Neighborhoods!$A:$A,0),MATCH(Places!I$1,Neighborhoods!$1:$1,0))</f>
        <v>Queens</v>
      </c>
      <c r="J3292" s="17" t="str">
        <f>INDEX(Neighborhoods!$A:$C,MATCH(Places!$H3292,Neighborhoods!$A:$A,0),MATCH(Places!J$1,Neighborhoods!$1:$1,0))</f>
        <v>Astoria</v>
      </c>
      <c r="K3292" s="17" t="s">
        <v>11822</v>
      </c>
      <c r="L3292" s="17" t="str">
        <f t="shared" si="204"/>
        <v>No</v>
      </c>
      <c r="M3292" s="17">
        <v>4</v>
      </c>
      <c r="N3292" s="17" t="str" cm="1">
        <f t="array" ref="N3292">_xlfn.IFS(M3292&lt;=2,"Small",M3292&lt;=5,"Medium",M3292&gt;5,"Large")</f>
        <v>Medium</v>
      </c>
      <c r="O3292" s="65">
        <v>127</v>
      </c>
      <c r="P3292" s="87">
        <f t="shared" si="205"/>
        <v>0.03</v>
      </c>
      <c r="Q3292" s="68">
        <v>4.97</v>
      </c>
      <c r="R3292" s="68" t="str" cm="1">
        <f t="array" ref="R3292">_xlfn.SWITCH(ROUND(Q3292,0),5,"Excellent",4,"Good",3,"Ok","Bad")</f>
        <v>Excellent</v>
      </c>
      <c r="S3292" s="17">
        <v>68</v>
      </c>
      <c r="T3292" s="17" t="str">
        <f t="shared" si="206"/>
        <v>No</v>
      </c>
      <c r="U3292" s="82">
        <v>43098</v>
      </c>
      <c r="V3292" s="82">
        <v>43911</v>
      </c>
      <c r="W3292" s="17">
        <v>127</v>
      </c>
      <c r="X3292" s="17" t="str">
        <f t="shared" si="207"/>
        <v>Active</v>
      </c>
      <c r="Y3292" s="17" t="s">
        <v>15615</v>
      </c>
      <c r="Z3292" s="17"/>
    </row>
    <row r="3293" spans="1:26" x14ac:dyDescent="0.25">
      <c r="A3293">
        <v>3292</v>
      </c>
      <c r="B3293" s="17" t="s">
        <v>2395</v>
      </c>
      <c r="C3293" s="17">
        <v>3432</v>
      </c>
      <c r="D3293" s="17" t="str">
        <f>INDEX(Hosts!$A:$O,MATCH(Places!$C3293,Hosts!$A:$A,0),MATCH(Places!D$1,Hosts!$1:$1,0))</f>
        <v>Within an hour</v>
      </c>
      <c r="E3293" s="87">
        <f>INDEX(Hosts!$A:$O,MATCH(Places!$C3293,Hosts!$A:$A,0),MATCH(Places!E$1,Hosts!$1:$1,0))</f>
        <v>1</v>
      </c>
      <c r="F3293" s="87">
        <f>INDEX(Hosts!$A:$O,MATCH(Places!$C3293,Hosts!$A:$A,0),MATCH(Places!F$1,Hosts!$1:$1,0))</f>
        <v>0.98</v>
      </c>
      <c r="G3293" s="17" t="str">
        <f>INDEX(Hosts!$A:$O,MATCH(Places!$C3293,Hosts!$A:$A,0),MATCH(Places!G$1,Hosts!$1:$1,0))</f>
        <v>No</v>
      </c>
      <c r="H3293" s="17">
        <v>23</v>
      </c>
      <c r="I3293" s="17" t="str">
        <f>INDEX(Neighborhoods!$A:$C,MATCH(Places!$H3293,Neighborhoods!$A:$A,0),MATCH(Places!I$1,Neighborhoods!$1:$1,0))</f>
        <v>Queens</v>
      </c>
      <c r="J3293" s="17" t="str">
        <f>INDEX(Neighborhoods!$A:$C,MATCH(Places!$H3293,Neighborhoods!$A:$A,0),MATCH(Places!J$1,Neighborhoods!$1:$1,0))</f>
        <v>Jamaica</v>
      </c>
      <c r="K3293" s="17" t="s">
        <v>1</v>
      </c>
      <c r="L3293" s="17" t="str">
        <f t="shared" si="204"/>
        <v>Yes</v>
      </c>
      <c r="M3293" s="17">
        <v>4</v>
      </c>
      <c r="N3293" s="17" t="str" cm="1">
        <f t="array" ref="N3293">_xlfn.IFS(M3293&lt;=2,"Small",M3293&lt;=5,"Medium",M3293&gt;5,"Large")</f>
        <v>Medium</v>
      </c>
      <c r="O3293" s="65">
        <v>89</v>
      </c>
      <c r="P3293" s="87">
        <f t="shared" si="205"/>
        <v>0.03</v>
      </c>
      <c r="Q3293" s="68">
        <v>4.74</v>
      </c>
      <c r="R3293" s="68" t="str" cm="1">
        <f t="array" ref="R3293">_xlfn.SWITCH(ROUND(Q3293,0),5,"Excellent",4,"Good",3,"Ok","Bad")</f>
        <v>Excellent</v>
      </c>
      <c r="S3293" s="17">
        <v>80</v>
      </c>
      <c r="T3293" s="17" t="str">
        <f t="shared" si="206"/>
        <v>No</v>
      </c>
      <c r="U3293" s="82">
        <v>43102</v>
      </c>
      <c r="V3293" s="82">
        <v>43832</v>
      </c>
      <c r="W3293" s="17">
        <v>177</v>
      </c>
      <c r="X3293" s="17" t="str">
        <f t="shared" si="207"/>
        <v>Active</v>
      </c>
      <c r="Y3293" s="17" t="s">
        <v>15616</v>
      </c>
      <c r="Z3293" s="17"/>
    </row>
    <row r="3294" spans="1:26" x14ac:dyDescent="0.25">
      <c r="A3294">
        <v>3293</v>
      </c>
      <c r="B3294" s="17" t="s">
        <v>14849</v>
      </c>
      <c r="C3294" s="17">
        <v>3442</v>
      </c>
      <c r="D3294" s="17" t="str">
        <f>INDEX(Hosts!$A:$O,MATCH(Places!$C3294,Hosts!$A:$A,0),MATCH(Places!D$1,Hosts!$1:$1,0))</f>
        <v>Within an hour</v>
      </c>
      <c r="E3294" s="87">
        <f>INDEX(Hosts!$A:$O,MATCH(Places!$C3294,Hosts!$A:$A,0),MATCH(Places!E$1,Hosts!$1:$1,0))</f>
        <v>1</v>
      </c>
      <c r="F3294" s="87">
        <f>INDEX(Hosts!$A:$O,MATCH(Places!$C3294,Hosts!$A:$A,0),MATCH(Places!F$1,Hosts!$1:$1,0))</f>
        <v>0.9</v>
      </c>
      <c r="G3294" s="17" t="str">
        <f>INDEX(Hosts!$A:$O,MATCH(Places!$C3294,Hosts!$A:$A,0),MATCH(Places!G$1,Hosts!$1:$1,0))</f>
        <v>No</v>
      </c>
      <c r="H3294" s="17">
        <v>19</v>
      </c>
      <c r="I3294" s="17" t="str">
        <f>INDEX(Neighborhoods!$A:$C,MATCH(Places!$H3294,Neighborhoods!$A:$A,0),MATCH(Places!I$1,Neighborhoods!$1:$1,0))</f>
        <v>Manhattan</v>
      </c>
      <c r="J3294" s="17" t="str">
        <f>INDEX(Neighborhoods!$A:$C,MATCH(Places!$H3294,Neighborhoods!$A:$A,0),MATCH(Places!J$1,Neighborhoods!$1:$1,0))</f>
        <v>Upper East Side</v>
      </c>
      <c r="K3294" s="17" t="s">
        <v>11822</v>
      </c>
      <c r="L3294" s="17" t="str">
        <f t="shared" si="204"/>
        <v>No</v>
      </c>
      <c r="M3294" s="17">
        <v>2</v>
      </c>
      <c r="N3294" s="17" t="str" cm="1">
        <f t="array" ref="N3294">_xlfn.IFS(M3294&lt;=2,"Small",M3294&lt;=5,"Medium",M3294&gt;5,"Large")</f>
        <v>Small</v>
      </c>
      <c r="O3294" s="65">
        <v>100</v>
      </c>
      <c r="P3294" s="87">
        <f t="shared" si="205"/>
        <v>0.03</v>
      </c>
      <c r="Q3294" s="68">
        <v>4.82</v>
      </c>
      <c r="R3294" s="68" t="str" cm="1">
        <f t="array" ref="R3294">_xlfn.SWITCH(ROUND(Q3294,0),5,"Excellent",4,"Good",3,"Ok","Bad")</f>
        <v>Excellent</v>
      </c>
      <c r="S3294" s="17">
        <v>45</v>
      </c>
      <c r="T3294" s="17" t="str">
        <f t="shared" si="206"/>
        <v>No</v>
      </c>
      <c r="U3294" s="82">
        <v>43101</v>
      </c>
      <c r="V3294" s="82">
        <v>43833</v>
      </c>
      <c r="W3294" s="17">
        <v>327</v>
      </c>
      <c r="X3294" s="17" t="str">
        <f t="shared" si="207"/>
        <v>Active</v>
      </c>
      <c r="Y3294" s="17" t="s">
        <v>15615</v>
      </c>
      <c r="Z3294" s="17"/>
    </row>
    <row r="3295" spans="1:26" x14ac:dyDescent="0.25">
      <c r="A3295">
        <v>3294</v>
      </c>
      <c r="B3295" s="17" t="s">
        <v>2396</v>
      </c>
      <c r="C3295" s="17">
        <v>2569</v>
      </c>
      <c r="D3295" s="17" t="str">
        <f>INDEX(Hosts!$A:$O,MATCH(Places!$C3295,Hosts!$A:$A,0),MATCH(Places!D$1,Hosts!$1:$1,0))</f>
        <v>Within an hour</v>
      </c>
      <c r="E3295" s="87">
        <f>INDEX(Hosts!$A:$O,MATCH(Places!$C3295,Hosts!$A:$A,0),MATCH(Places!E$1,Hosts!$1:$1,0))</f>
        <v>1</v>
      </c>
      <c r="F3295" s="87">
        <f>INDEX(Hosts!$A:$O,MATCH(Places!$C3295,Hosts!$A:$A,0),MATCH(Places!F$1,Hosts!$1:$1,0))</f>
        <v>0.93</v>
      </c>
      <c r="G3295" s="17" t="str">
        <f>INDEX(Hosts!$A:$O,MATCH(Places!$C3295,Hosts!$A:$A,0),MATCH(Places!G$1,Hosts!$1:$1,0))</f>
        <v>Yes</v>
      </c>
      <c r="H3295" s="17">
        <v>20</v>
      </c>
      <c r="I3295" s="17" t="str">
        <f>INDEX(Neighborhoods!$A:$C,MATCH(Places!$H3295,Neighborhoods!$A:$A,0),MATCH(Places!I$1,Neighborhoods!$1:$1,0))</f>
        <v>Manhattan</v>
      </c>
      <c r="J3295" s="17" t="str">
        <f>INDEX(Neighborhoods!$A:$C,MATCH(Places!$H3295,Neighborhoods!$A:$A,0),MATCH(Places!J$1,Neighborhoods!$1:$1,0))</f>
        <v>Upper West Side</v>
      </c>
      <c r="K3295" s="17" t="s">
        <v>11822</v>
      </c>
      <c r="L3295" s="17" t="str">
        <f t="shared" si="204"/>
        <v>No</v>
      </c>
      <c r="M3295" s="17">
        <v>4</v>
      </c>
      <c r="N3295" s="17" t="str" cm="1">
        <f t="array" ref="N3295">_xlfn.IFS(M3295&lt;=2,"Small",M3295&lt;=5,"Medium",M3295&gt;5,"Large")</f>
        <v>Medium</v>
      </c>
      <c r="O3295" s="65">
        <v>500</v>
      </c>
      <c r="P3295" s="87">
        <f t="shared" si="205"/>
        <v>0.05</v>
      </c>
      <c r="Q3295" s="68">
        <v>5</v>
      </c>
      <c r="R3295" s="68" t="str" cm="1">
        <f t="array" ref="R3295">_xlfn.SWITCH(ROUND(Q3295,0),5,"Excellent",4,"Good",3,"Ok","Bad")</f>
        <v>Excellent</v>
      </c>
      <c r="S3295" s="17">
        <v>49</v>
      </c>
      <c r="T3295" s="17" t="str">
        <f t="shared" si="206"/>
        <v>No</v>
      </c>
      <c r="U3295" s="82">
        <v>43144</v>
      </c>
      <c r="V3295" s="82">
        <v>43911</v>
      </c>
      <c r="W3295" s="17">
        <v>42</v>
      </c>
      <c r="X3295" s="17" t="str">
        <f t="shared" si="207"/>
        <v>Active</v>
      </c>
      <c r="Y3295" s="17" t="s">
        <v>15616</v>
      </c>
      <c r="Z3295" s="17"/>
    </row>
    <row r="3296" spans="1:26" x14ac:dyDescent="0.25">
      <c r="A3296">
        <v>3295</v>
      </c>
      <c r="B3296" s="17" t="s">
        <v>13264</v>
      </c>
      <c r="C3296" s="17">
        <v>3257</v>
      </c>
      <c r="D3296" s="17" t="str">
        <f>INDEX(Hosts!$A:$O,MATCH(Places!$C3296,Hosts!$A:$A,0),MATCH(Places!D$1,Hosts!$1:$1,0))</f>
        <v>Within an hour</v>
      </c>
      <c r="E3296" s="87">
        <f>INDEX(Hosts!$A:$O,MATCH(Places!$C3296,Hosts!$A:$A,0),MATCH(Places!E$1,Hosts!$1:$1,0))</f>
        <v>1</v>
      </c>
      <c r="F3296" s="87">
        <f>INDEX(Hosts!$A:$O,MATCH(Places!$C3296,Hosts!$A:$A,0),MATCH(Places!F$1,Hosts!$1:$1,0))</f>
        <v>1</v>
      </c>
      <c r="G3296" s="17" t="str">
        <f>INDEX(Hosts!$A:$O,MATCH(Places!$C3296,Hosts!$A:$A,0),MATCH(Places!G$1,Hosts!$1:$1,0))</f>
        <v>Yes</v>
      </c>
      <c r="H3296" s="17">
        <v>23</v>
      </c>
      <c r="I3296" s="17" t="str">
        <f>INDEX(Neighborhoods!$A:$C,MATCH(Places!$H3296,Neighborhoods!$A:$A,0),MATCH(Places!I$1,Neighborhoods!$1:$1,0))</f>
        <v>Queens</v>
      </c>
      <c r="J3296" s="17" t="str">
        <f>INDEX(Neighborhoods!$A:$C,MATCH(Places!$H3296,Neighborhoods!$A:$A,0),MATCH(Places!J$1,Neighborhoods!$1:$1,0))</f>
        <v>Jamaica</v>
      </c>
      <c r="K3296" s="17" t="s">
        <v>11822</v>
      </c>
      <c r="L3296" s="17" t="str">
        <f t="shared" si="204"/>
        <v>No</v>
      </c>
      <c r="M3296" s="17">
        <v>2</v>
      </c>
      <c r="N3296" s="17" t="str" cm="1">
        <f t="array" ref="N3296">_xlfn.IFS(M3296&lt;=2,"Small",M3296&lt;=5,"Medium",M3296&gt;5,"Large")</f>
        <v>Small</v>
      </c>
      <c r="O3296" s="65">
        <v>45</v>
      </c>
      <c r="P3296" s="87">
        <f t="shared" si="205"/>
        <v>0.03</v>
      </c>
      <c r="Q3296" s="68">
        <v>4.8899999999999997</v>
      </c>
      <c r="R3296" s="68" t="str" cm="1">
        <f t="array" ref="R3296">_xlfn.SWITCH(ROUND(Q3296,0),5,"Excellent",4,"Good",3,"Ok","Bad")</f>
        <v>Excellent</v>
      </c>
      <c r="S3296" s="17">
        <v>133</v>
      </c>
      <c r="T3296" s="17" t="str">
        <f t="shared" si="206"/>
        <v>Yes</v>
      </c>
      <c r="U3296" s="82">
        <v>43114</v>
      </c>
      <c r="V3296" s="82">
        <v>44038</v>
      </c>
      <c r="W3296" s="17">
        <v>15</v>
      </c>
      <c r="X3296" s="17" t="str">
        <f t="shared" si="207"/>
        <v>Active</v>
      </c>
      <c r="Y3296" s="17" t="s">
        <v>15616</v>
      </c>
      <c r="Z3296" s="17"/>
    </row>
    <row r="3297" spans="1:26" x14ac:dyDescent="0.25">
      <c r="A3297">
        <v>3296</v>
      </c>
      <c r="B3297" s="17" t="s">
        <v>2397</v>
      </c>
      <c r="C3297" s="17">
        <v>609</v>
      </c>
      <c r="D3297" s="17" t="str">
        <f>INDEX(Hosts!$A:$O,MATCH(Places!$C3297,Hosts!$A:$A,0),MATCH(Places!D$1,Hosts!$1:$1,0))</f>
        <v>A few days or more</v>
      </c>
      <c r="E3297" s="87">
        <f>INDEX(Hosts!$A:$O,MATCH(Places!$C3297,Hosts!$A:$A,0),MATCH(Places!E$1,Hosts!$1:$1,0))</f>
        <v>0</v>
      </c>
      <c r="F3297" s="87">
        <f>INDEX(Hosts!$A:$O,MATCH(Places!$C3297,Hosts!$A:$A,0),MATCH(Places!F$1,Hosts!$1:$1,0))</f>
        <v>0.75</v>
      </c>
      <c r="G3297" s="17" t="str">
        <f>INDEX(Hosts!$A:$O,MATCH(Places!$C3297,Hosts!$A:$A,0),MATCH(Places!G$1,Hosts!$1:$1,0))</f>
        <v>No</v>
      </c>
      <c r="H3297" s="17">
        <v>12</v>
      </c>
      <c r="I3297" s="17" t="str">
        <f>INDEX(Neighborhoods!$A:$C,MATCH(Places!$H3297,Neighborhoods!$A:$A,0),MATCH(Places!I$1,Neighborhoods!$1:$1,0))</f>
        <v>Brooklyn</v>
      </c>
      <c r="J3297" s="17" t="str">
        <f>INDEX(Neighborhoods!$A:$C,MATCH(Places!$H3297,Neighborhoods!$A:$A,0),MATCH(Places!J$1,Neighborhoods!$1:$1,0))</f>
        <v>Williamsburg</v>
      </c>
      <c r="K3297" s="17" t="s">
        <v>1</v>
      </c>
      <c r="L3297" s="17" t="str">
        <f t="shared" si="204"/>
        <v>Yes</v>
      </c>
      <c r="M3297" s="17">
        <v>2</v>
      </c>
      <c r="N3297" s="17" t="str" cm="1">
        <f t="array" ref="N3297">_xlfn.IFS(M3297&lt;=2,"Small",M3297&lt;=5,"Medium",M3297&gt;5,"Large")</f>
        <v>Small</v>
      </c>
      <c r="O3297" s="65">
        <v>98</v>
      </c>
      <c r="P3297" s="87">
        <f t="shared" si="205"/>
        <v>0.03</v>
      </c>
      <c r="Q3297" s="68">
        <v>4.67</v>
      </c>
      <c r="R3297" s="68" t="str" cm="1">
        <f t="array" ref="R3297">_xlfn.SWITCH(ROUND(Q3297,0),5,"Excellent",4,"Good",3,"Ok","Bad")</f>
        <v>Excellent</v>
      </c>
      <c r="S3297" s="17">
        <v>6</v>
      </c>
      <c r="T3297" s="17" t="str">
        <f t="shared" si="206"/>
        <v>No</v>
      </c>
      <c r="U3297" s="82">
        <v>43098</v>
      </c>
      <c r="V3297" s="82">
        <v>43864</v>
      </c>
      <c r="W3297" s="17">
        <v>90</v>
      </c>
      <c r="X3297" s="17" t="str">
        <f t="shared" si="207"/>
        <v>Active</v>
      </c>
      <c r="Y3297" s="17" t="s">
        <v>15615</v>
      </c>
      <c r="Z3297" s="17"/>
    </row>
    <row r="3298" spans="1:26" x14ac:dyDescent="0.25">
      <c r="A3298">
        <v>3297</v>
      </c>
      <c r="B3298" s="17" t="s">
        <v>13881</v>
      </c>
      <c r="C3298" s="17">
        <v>108</v>
      </c>
      <c r="D3298" s="17" t="str">
        <f>INDEX(Hosts!$A:$O,MATCH(Places!$C3298,Hosts!$A:$A,0),MATCH(Places!D$1,Hosts!$1:$1,0))</f>
        <v>Within a few hours</v>
      </c>
      <c r="E3298" s="87">
        <f>INDEX(Hosts!$A:$O,MATCH(Places!$C3298,Hosts!$A:$A,0),MATCH(Places!E$1,Hosts!$1:$1,0))</f>
        <v>1</v>
      </c>
      <c r="F3298" s="87">
        <f>INDEX(Hosts!$A:$O,MATCH(Places!$C3298,Hosts!$A:$A,0),MATCH(Places!F$1,Hosts!$1:$1,0))</f>
        <v>0.96</v>
      </c>
      <c r="G3298" s="17" t="str">
        <f>INDEX(Hosts!$A:$O,MATCH(Places!$C3298,Hosts!$A:$A,0),MATCH(Places!G$1,Hosts!$1:$1,0))</f>
        <v>No</v>
      </c>
      <c r="H3298" s="17">
        <v>9</v>
      </c>
      <c r="I3298" s="17" t="str">
        <f>INDEX(Neighborhoods!$A:$C,MATCH(Places!$H3298,Neighborhoods!$A:$A,0),MATCH(Places!I$1,Neighborhoods!$1:$1,0))</f>
        <v>Brooklyn</v>
      </c>
      <c r="J3298" s="17" t="str">
        <f>INDEX(Neighborhoods!$A:$C,MATCH(Places!$H3298,Neighborhoods!$A:$A,0),MATCH(Places!J$1,Neighborhoods!$1:$1,0))</f>
        <v>Crown Heights</v>
      </c>
      <c r="K3298" s="17" t="s">
        <v>11822</v>
      </c>
      <c r="L3298" s="17" t="str">
        <f t="shared" si="204"/>
        <v>No</v>
      </c>
      <c r="M3298" s="17">
        <v>12</v>
      </c>
      <c r="N3298" s="17" t="str" cm="1">
        <f t="array" ref="N3298">_xlfn.IFS(M3298&lt;=2,"Small",M3298&lt;=5,"Medium",M3298&gt;5,"Large")</f>
        <v>Large</v>
      </c>
      <c r="O3298" s="65">
        <v>250</v>
      </c>
      <c r="P3298" s="87">
        <f t="shared" si="205"/>
        <v>0.04</v>
      </c>
      <c r="Q3298" s="68">
        <v>4.74</v>
      </c>
      <c r="R3298" s="68" t="str" cm="1">
        <f t="array" ref="R3298">_xlfn.SWITCH(ROUND(Q3298,0),5,"Excellent",4,"Good",3,"Ok","Bad")</f>
        <v>Excellent</v>
      </c>
      <c r="S3298" s="17">
        <v>46</v>
      </c>
      <c r="T3298" s="17" t="str">
        <f t="shared" si="206"/>
        <v>No</v>
      </c>
      <c r="U3298" s="82">
        <v>43104</v>
      </c>
      <c r="V3298" s="82">
        <v>44005</v>
      </c>
      <c r="W3298" s="17">
        <v>251</v>
      </c>
      <c r="X3298" s="17" t="str">
        <f t="shared" si="207"/>
        <v>Active</v>
      </c>
      <c r="Y3298" s="17" t="s">
        <v>15616</v>
      </c>
      <c r="Z3298" s="17"/>
    </row>
    <row r="3299" spans="1:26" x14ac:dyDescent="0.25">
      <c r="A3299">
        <v>3298</v>
      </c>
      <c r="B3299" s="17" t="s">
        <v>2398</v>
      </c>
      <c r="C3299" s="17">
        <v>3443</v>
      </c>
      <c r="D3299" s="17" t="str">
        <f>INDEX(Hosts!$A:$O,MATCH(Places!$C3299,Hosts!$A:$A,0),MATCH(Places!D$1,Hosts!$1:$1,0))</f>
        <v>Within an hour</v>
      </c>
      <c r="E3299" s="87">
        <f>INDEX(Hosts!$A:$O,MATCH(Places!$C3299,Hosts!$A:$A,0),MATCH(Places!E$1,Hosts!$1:$1,0))</f>
        <v>1</v>
      </c>
      <c r="F3299" s="87">
        <f>INDEX(Hosts!$A:$O,MATCH(Places!$C3299,Hosts!$A:$A,0),MATCH(Places!F$1,Hosts!$1:$1,0))</f>
        <v>1</v>
      </c>
      <c r="G3299" s="17" t="str">
        <f>INDEX(Hosts!$A:$O,MATCH(Places!$C3299,Hosts!$A:$A,0),MATCH(Places!G$1,Hosts!$1:$1,0))</f>
        <v>No</v>
      </c>
      <c r="H3299" s="17">
        <v>17</v>
      </c>
      <c r="I3299" s="17" t="str">
        <f>INDEX(Neighborhoods!$A:$C,MATCH(Places!$H3299,Neighborhoods!$A:$A,0),MATCH(Places!I$1,Neighborhoods!$1:$1,0))</f>
        <v>Manhattan</v>
      </c>
      <c r="J3299" s="17" t="str">
        <f>INDEX(Neighborhoods!$A:$C,MATCH(Places!$H3299,Neighborhoods!$A:$A,0),MATCH(Places!J$1,Neighborhoods!$1:$1,0))</f>
        <v>Hell's Kitchen</v>
      </c>
      <c r="K3299" s="17" t="s">
        <v>1</v>
      </c>
      <c r="L3299" s="17" t="str">
        <f t="shared" si="204"/>
        <v>Yes</v>
      </c>
      <c r="M3299" s="17">
        <v>2</v>
      </c>
      <c r="N3299" s="17" t="str" cm="1">
        <f t="array" ref="N3299">_xlfn.IFS(M3299&lt;=2,"Small",M3299&lt;=5,"Medium",M3299&gt;5,"Large")</f>
        <v>Small</v>
      </c>
      <c r="O3299" s="65">
        <v>100</v>
      </c>
      <c r="P3299" s="87">
        <f t="shared" si="205"/>
        <v>0.03</v>
      </c>
      <c r="Q3299" s="68">
        <v>4.71</v>
      </c>
      <c r="R3299" s="68" t="str" cm="1">
        <f t="array" ref="R3299">_xlfn.SWITCH(ROUND(Q3299,0),5,"Excellent",4,"Good",3,"Ok","Bad")</f>
        <v>Excellent</v>
      </c>
      <c r="S3299" s="17">
        <v>34</v>
      </c>
      <c r="T3299" s="17" t="str">
        <f t="shared" si="206"/>
        <v>No</v>
      </c>
      <c r="U3299" s="82">
        <v>43103</v>
      </c>
      <c r="V3299" s="82">
        <v>43908</v>
      </c>
      <c r="W3299" s="17">
        <v>166</v>
      </c>
      <c r="X3299" s="17" t="str">
        <f t="shared" si="207"/>
        <v>Active</v>
      </c>
      <c r="Y3299" s="17" t="s">
        <v>15616</v>
      </c>
      <c r="Z3299" s="17"/>
    </row>
    <row r="3300" spans="1:26" x14ac:dyDescent="0.25">
      <c r="A3300">
        <v>3299</v>
      </c>
      <c r="B3300" s="17" t="s">
        <v>2399</v>
      </c>
      <c r="C3300" s="17">
        <v>1038</v>
      </c>
      <c r="D3300" s="17" t="str">
        <f>INDEX(Hosts!$A:$O,MATCH(Places!$C3300,Hosts!$A:$A,0),MATCH(Places!D$1,Hosts!$1:$1,0))</f>
        <v>A few days or more</v>
      </c>
      <c r="E3300" s="87">
        <f>INDEX(Hosts!$A:$O,MATCH(Places!$C3300,Hosts!$A:$A,0),MATCH(Places!E$1,Hosts!$1:$1,0))</f>
        <v>0.4</v>
      </c>
      <c r="F3300" s="87">
        <f>INDEX(Hosts!$A:$O,MATCH(Places!$C3300,Hosts!$A:$A,0),MATCH(Places!F$1,Hosts!$1:$1,0))</f>
        <v>0.64</v>
      </c>
      <c r="G3300" s="17" t="str">
        <f>INDEX(Hosts!$A:$O,MATCH(Places!$C3300,Hosts!$A:$A,0),MATCH(Places!G$1,Hosts!$1:$1,0))</f>
        <v>No</v>
      </c>
      <c r="H3300" s="17">
        <v>7</v>
      </c>
      <c r="I3300" s="17" t="str">
        <f>INDEX(Neighborhoods!$A:$C,MATCH(Places!$H3300,Neighborhoods!$A:$A,0),MATCH(Places!I$1,Neighborhoods!$1:$1,0))</f>
        <v>Brooklyn</v>
      </c>
      <c r="J3300" s="17" t="str">
        <f>INDEX(Neighborhoods!$A:$C,MATCH(Places!$H3300,Neighborhoods!$A:$A,0),MATCH(Places!J$1,Neighborhoods!$1:$1,0))</f>
        <v>Bedford-Stuyvesant</v>
      </c>
      <c r="K3300" s="17" t="s">
        <v>11822</v>
      </c>
      <c r="L3300" s="17" t="str">
        <f t="shared" si="204"/>
        <v>No</v>
      </c>
      <c r="M3300" s="17">
        <v>4</v>
      </c>
      <c r="N3300" s="17" t="str" cm="1">
        <f t="array" ref="N3300">_xlfn.IFS(M3300&lt;=2,"Small",M3300&lt;=5,"Medium",M3300&gt;5,"Large")</f>
        <v>Medium</v>
      </c>
      <c r="O3300" s="65">
        <v>90</v>
      </c>
      <c r="P3300" s="87">
        <f t="shared" si="205"/>
        <v>0.03</v>
      </c>
      <c r="Q3300" s="68">
        <v>4.76</v>
      </c>
      <c r="R3300" s="68" t="str" cm="1">
        <f t="array" ref="R3300">_xlfn.SWITCH(ROUND(Q3300,0),5,"Excellent",4,"Good",3,"Ok","Bad")</f>
        <v>Excellent</v>
      </c>
      <c r="S3300" s="17">
        <v>42</v>
      </c>
      <c r="T3300" s="17" t="str">
        <f t="shared" si="206"/>
        <v>No</v>
      </c>
      <c r="U3300" s="82">
        <v>43142</v>
      </c>
      <c r="V3300" s="82">
        <v>43848</v>
      </c>
      <c r="W3300" s="17">
        <v>20</v>
      </c>
      <c r="X3300" s="17" t="str">
        <f t="shared" si="207"/>
        <v>Active</v>
      </c>
      <c r="Y3300" s="17" t="s">
        <v>15615</v>
      </c>
      <c r="Z3300" s="17"/>
    </row>
    <row r="3301" spans="1:26" x14ac:dyDescent="0.25">
      <c r="A3301">
        <v>3300</v>
      </c>
      <c r="B3301" s="17" t="s">
        <v>2400</v>
      </c>
      <c r="C3301" s="17">
        <v>2034</v>
      </c>
      <c r="D3301" s="17" t="str">
        <f>INDEX(Hosts!$A:$O,MATCH(Places!$C3301,Hosts!$A:$A,0),MATCH(Places!D$1,Hosts!$1:$1,0))</f>
        <v>Within an hour</v>
      </c>
      <c r="E3301" s="87">
        <f>INDEX(Hosts!$A:$O,MATCH(Places!$C3301,Hosts!$A:$A,0),MATCH(Places!E$1,Hosts!$1:$1,0))</f>
        <v>1</v>
      </c>
      <c r="F3301" s="87">
        <f>INDEX(Hosts!$A:$O,MATCH(Places!$C3301,Hosts!$A:$A,0),MATCH(Places!F$1,Hosts!$1:$1,0))</f>
        <v>0.98</v>
      </c>
      <c r="G3301" s="17" t="str">
        <f>INDEX(Hosts!$A:$O,MATCH(Places!$C3301,Hosts!$A:$A,0),MATCH(Places!G$1,Hosts!$1:$1,0))</f>
        <v>Yes</v>
      </c>
      <c r="H3301" s="17">
        <v>12</v>
      </c>
      <c r="I3301" s="17" t="str">
        <f>INDEX(Neighborhoods!$A:$C,MATCH(Places!$H3301,Neighborhoods!$A:$A,0),MATCH(Places!I$1,Neighborhoods!$1:$1,0))</f>
        <v>Brooklyn</v>
      </c>
      <c r="J3301" s="17" t="str">
        <f>INDEX(Neighborhoods!$A:$C,MATCH(Places!$H3301,Neighborhoods!$A:$A,0),MATCH(Places!J$1,Neighborhoods!$1:$1,0))</f>
        <v>Williamsburg</v>
      </c>
      <c r="K3301" s="17" t="s">
        <v>11822</v>
      </c>
      <c r="L3301" s="17" t="str">
        <f t="shared" si="204"/>
        <v>No</v>
      </c>
      <c r="M3301" s="17">
        <v>4</v>
      </c>
      <c r="N3301" s="17" t="str" cm="1">
        <f t="array" ref="N3301">_xlfn.IFS(M3301&lt;=2,"Small",M3301&lt;=5,"Medium",M3301&gt;5,"Large")</f>
        <v>Medium</v>
      </c>
      <c r="O3301" s="65">
        <v>114</v>
      </c>
      <c r="P3301" s="87">
        <f t="shared" si="205"/>
        <v>0.03</v>
      </c>
      <c r="Q3301" s="68">
        <v>5</v>
      </c>
      <c r="R3301" s="68" t="str" cm="1">
        <f t="array" ref="R3301">_xlfn.SWITCH(ROUND(Q3301,0),5,"Excellent",4,"Good",3,"Ok","Bad")</f>
        <v>Excellent</v>
      </c>
      <c r="S3301" s="17">
        <v>56</v>
      </c>
      <c r="T3301" s="17" t="str">
        <f t="shared" si="206"/>
        <v>No</v>
      </c>
      <c r="U3301" s="82">
        <v>43102</v>
      </c>
      <c r="V3301" s="82">
        <v>44004</v>
      </c>
      <c r="W3301" s="17">
        <v>242</v>
      </c>
      <c r="X3301" s="17" t="str">
        <f t="shared" si="207"/>
        <v>Active</v>
      </c>
      <c r="Y3301" s="17" t="s">
        <v>15615</v>
      </c>
      <c r="Z3301" s="17"/>
    </row>
    <row r="3302" spans="1:26" x14ac:dyDescent="0.25">
      <c r="A3302">
        <v>3301</v>
      </c>
      <c r="B3302" s="17" t="s">
        <v>13747</v>
      </c>
      <c r="C3302" s="17">
        <v>3444</v>
      </c>
      <c r="D3302" s="17" t="str">
        <f>INDEX(Hosts!$A:$O,MATCH(Places!$C3302,Hosts!$A:$A,0),MATCH(Places!D$1,Hosts!$1:$1,0))</f>
        <v>Within an hour</v>
      </c>
      <c r="E3302" s="87">
        <f>INDEX(Hosts!$A:$O,MATCH(Places!$C3302,Hosts!$A:$A,0),MATCH(Places!E$1,Hosts!$1:$1,0))</f>
        <v>1</v>
      </c>
      <c r="F3302" s="87">
        <f>INDEX(Hosts!$A:$O,MATCH(Places!$C3302,Hosts!$A:$A,0),MATCH(Places!F$1,Hosts!$1:$1,0))</f>
        <v>0.93</v>
      </c>
      <c r="G3302" s="17" t="str">
        <f>INDEX(Hosts!$A:$O,MATCH(Places!$C3302,Hosts!$A:$A,0),MATCH(Places!G$1,Hosts!$1:$1,0))</f>
        <v>Yes</v>
      </c>
      <c r="H3302" s="17">
        <v>18</v>
      </c>
      <c r="I3302" s="17" t="str">
        <f>INDEX(Neighborhoods!$A:$C,MATCH(Places!$H3302,Neighborhoods!$A:$A,0),MATCH(Places!I$1,Neighborhoods!$1:$1,0))</f>
        <v>Manhattan</v>
      </c>
      <c r="J3302" s="17" t="str">
        <f>INDEX(Neighborhoods!$A:$C,MATCH(Places!$H3302,Neighborhoods!$A:$A,0),MATCH(Places!J$1,Neighborhoods!$1:$1,0))</f>
        <v>Midtown</v>
      </c>
      <c r="K3302" s="17" t="s">
        <v>1</v>
      </c>
      <c r="L3302" s="17" t="str">
        <f t="shared" si="204"/>
        <v>Yes</v>
      </c>
      <c r="M3302" s="17">
        <v>2</v>
      </c>
      <c r="N3302" s="17" t="str" cm="1">
        <f t="array" ref="N3302">_xlfn.IFS(M3302&lt;=2,"Small",M3302&lt;=5,"Medium",M3302&gt;5,"Large")</f>
        <v>Small</v>
      </c>
      <c r="O3302" s="65">
        <v>100</v>
      </c>
      <c r="P3302" s="87">
        <f t="shared" si="205"/>
        <v>0.03</v>
      </c>
      <c r="Q3302" s="68">
        <v>4.99</v>
      </c>
      <c r="R3302" s="68" t="str" cm="1">
        <f t="array" ref="R3302">_xlfn.SWITCH(ROUND(Q3302,0),5,"Excellent",4,"Good",3,"Ok","Bad")</f>
        <v>Excellent</v>
      </c>
      <c r="S3302" s="17">
        <v>149</v>
      </c>
      <c r="T3302" s="17" t="str">
        <f t="shared" si="206"/>
        <v>Yes</v>
      </c>
      <c r="U3302" s="82">
        <v>43095</v>
      </c>
      <c r="V3302" s="82">
        <v>43995</v>
      </c>
      <c r="W3302" s="17">
        <v>145</v>
      </c>
      <c r="X3302" s="17" t="str">
        <f t="shared" si="207"/>
        <v>Active</v>
      </c>
      <c r="Y3302" s="17" t="s">
        <v>15616</v>
      </c>
      <c r="Z3302" s="17"/>
    </row>
    <row r="3303" spans="1:26" x14ac:dyDescent="0.25">
      <c r="A3303">
        <v>3302</v>
      </c>
      <c r="B3303" s="17" t="s">
        <v>2401</v>
      </c>
      <c r="C3303" s="17">
        <v>2798</v>
      </c>
      <c r="D3303" s="17" t="str">
        <f>INDEX(Hosts!$A:$O,MATCH(Places!$C3303,Hosts!$A:$A,0),MATCH(Places!D$1,Hosts!$1:$1,0))</f>
        <v>Within a day</v>
      </c>
      <c r="E3303" s="87">
        <f>INDEX(Hosts!$A:$O,MATCH(Places!$C3303,Hosts!$A:$A,0),MATCH(Places!E$1,Hosts!$1:$1,0))</f>
        <v>0.8</v>
      </c>
      <c r="F3303" s="87">
        <f>INDEX(Hosts!$A:$O,MATCH(Places!$C3303,Hosts!$A:$A,0),MATCH(Places!F$1,Hosts!$1:$1,0))</f>
        <v>0.97</v>
      </c>
      <c r="G3303" s="17" t="str">
        <f>INDEX(Hosts!$A:$O,MATCH(Places!$C3303,Hosts!$A:$A,0),MATCH(Places!G$1,Hosts!$1:$1,0))</f>
        <v>Yes</v>
      </c>
      <c r="H3303" s="17">
        <v>8</v>
      </c>
      <c r="I3303" s="17" t="str">
        <f>INDEX(Neighborhoods!$A:$C,MATCH(Places!$H3303,Neighborhoods!$A:$A,0),MATCH(Places!I$1,Neighborhoods!$1:$1,0))</f>
        <v>Brooklyn</v>
      </c>
      <c r="J3303" s="17" t="str">
        <f>INDEX(Neighborhoods!$A:$C,MATCH(Places!$H3303,Neighborhoods!$A:$A,0),MATCH(Places!J$1,Neighborhoods!$1:$1,0))</f>
        <v>Bushwick</v>
      </c>
      <c r="K3303" s="17" t="s">
        <v>11822</v>
      </c>
      <c r="L3303" s="17" t="str">
        <f t="shared" si="204"/>
        <v>No</v>
      </c>
      <c r="M3303" s="17">
        <v>3</v>
      </c>
      <c r="N3303" s="17" t="str" cm="1">
        <f t="array" ref="N3303">_xlfn.IFS(M3303&lt;=2,"Small",M3303&lt;=5,"Medium",M3303&gt;5,"Large")</f>
        <v>Medium</v>
      </c>
      <c r="O3303" s="65">
        <v>120</v>
      </c>
      <c r="P3303" s="87">
        <f t="shared" si="205"/>
        <v>0.03</v>
      </c>
      <c r="Q3303" s="68">
        <v>4.92</v>
      </c>
      <c r="R3303" s="68" t="str" cm="1">
        <f t="array" ref="R3303">_xlfn.SWITCH(ROUND(Q3303,0),5,"Excellent",4,"Good",3,"Ok","Bad")</f>
        <v>Excellent</v>
      </c>
      <c r="S3303" s="17">
        <v>50</v>
      </c>
      <c r="T3303" s="17" t="str">
        <f t="shared" si="206"/>
        <v>No</v>
      </c>
      <c r="U3303" s="82">
        <v>43364</v>
      </c>
      <c r="V3303" s="82">
        <v>43885</v>
      </c>
      <c r="W3303" s="17">
        <v>93</v>
      </c>
      <c r="X3303" s="17" t="str">
        <f t="shared" si="207"/>
        <v>Active</v>
      </c>
      <c r="Y3303" s="17" t="s">
        <v>15615</v>
      </c>
      <c r="Z3303" s="17"/>
    </row>
    <row r="3304" spans="1:26" x14ac:dyDescent="0.25">
      <c r="A3304">
        <v>3303</v>
      </c>
      <c r="B3304" s="17" t="s">
        <v>2402</v>
      </c>
      <c r="C3304" s="17">
        <v>2087</v>
      </c>
      <c r="D3304" s="17" t="str">
        <f>INDEX(Hosts!$A:$O,MATCH(Places!$C3304,Hosts!$A:$A,0),MATCH(Places!D$1,Hosts!$1:$1,0))</f>
        <v>Within an hour</v>
      </c>
      <c r="E3304" s="87">
        <f>INDEX(Hosts!$A:$O,MATCH(Places!$C3304,Hosts!$A:$A,0),MATCH(Places!E$1,Hosts!$1:$1,0))</f>
        <v>1</v>
      </c>
      <c r="F3304" s="87">
        <f>INDEX(Hosts!$A:$O,MATCH(Places!$C3304,Hosts!$A:$A,0),MATCH(Places!F$1,Hosts!$1:$1,0))</f>
        <v>0.99</v>
      </c>
      <c r="G3304" s="17" t="str">
        <f>INDEX(Hosts!$A:$O,MATCH(Places!$C3304,Hosts!$A:$A,0),MATCH(Places!G$1,Hosts!$1:$1,0))</f>
        <v>Yes</v>
      </c>
      <c r="H3304" s="17">
        <v>26</v>
      </c>
      <c r="I3304" s="17" t="str">
        <f>INDEX(Neighborhoods!$A:$C,MATCH(Places!$H3304,Neighborhoods!$A:$A,0),MATCH(Places!I$1,Neighborhoods!$1:$1,0))</f>
        <v>Queens</v>
      </c>
      <c r="J3304" s="17" t="str">
        <f>INDEX(Neighborhoods!$A:$C,MATCH(Places!$H3304,Neighborhoods!$A:$A,0),MATCH(Places!J$1,Neighborhoods!$1:$1,0))</f>
        <v>Sunnyside</v>
      </c>
      <c r="K3304" s="17" t="s">
        <v>1</v>
      </c>
      <c r="L3304" s="17" t="str">
        <f t="shared" si="204"/>
        <v>Yes</v>
      </c>
      <c r="M3304" s="17">
        <v>2</v>
      </c>
      <c r="N3304" s="17" t="str" cm="1">
        <f t="array" ref="N3304">_xlfn.IFS(M3304&lt;=2,"Small",M3304&lt;=5,"Medium",M3304&gt;5,"Large")</f>
        <v>Small</v>
      </c>
      <c r="O3304" s="65">
        <v>59</v>
      </c>
      <c r="P3304" s="87">
        <f t="shared" si="205"/>
        <v>0.03</v>
      </c>
      <c r="Q3304" s="68">
        <v>4.91</v>
      </c>
      <c r="R3304" s="68" t="str" cm="1">
        <f t="array" ref="R3304">_xlfn.SWITCH(ROUND(Q3304,0),5,"Excellent",4,"Good",3,"Ok","Bad")</f>
        <v>Excellent</v>
      </c>
      <c r="S3304" s="17">
        <v>77</v>
      </c>
      <c r="T3304" s="17" t="str">
        <f t="shared" si="206"/>
        <v>No</v>
      </c>
      <c r="U3304" s="82">
        <v>43150</v>
      </c>
      <c r="V3304" s="82">
        <v>43906</v>
      </c>
      <c r="W3304" s="17">
        <v>90</v>
      </c>
      <c r="X3304" s="17" t="str">
        <f t="shared" si="207"/>
        <v>Active</v>
      </c>
      <c r="Y3304" s="17" t="s">
        <v>15616</v>
      </c>
      <c r="Z3304" s="17"/>
    </row>
    <row r="3305" spans="1:26" x14ac:dyDescent="0.25">
      <c r="A3305">
        <v>3304</v>
      </c>
      <c r="B3305" s="17" t="s">
        <v>2403</v>
      </c>
      <c r="C3305" s="17">
        <v>887</v>
      </c>
      <c r="D3305" s="17" t="str">
        <f>INDEX(Hosts!$A:$O,MATCH(Places!$C3305,Hosts!$A:$A,0),MATCH(Places!D$1,Hosts!$1:$1,0))</f>
        <v>Within a day</v>
      </c>
      <c r="E3305" s="87">
        <f>INDEX(Hosts!$A:$O,MATCH(Places!$C3305,Hosts!$A:$A,0),MATCH(Places!E$1,Hosts!$1:$1,0))</f>
        <v>1</v>
      </c>
      <c r="F3305" s="87">
        <f>INDEX(Hosts!$A:$O,MATCH(Places!$C3305,Hosts!$A:$A,0),MATCH(Places!F$1,Hosts!$1:$1,0))</f>
        <v>0.8</v>
      </c>
      <c r="G3305" s="17" t="str">
        <f>INDEX(Hosts!$A:$O,MATCH(Places!$C3305,Hosts!$A:$A,0),MATCH(Places!G$1,Hosts!$1:$1,0))</f>
        <v>No</v>
      </c>
      <c r="H3305" s="17">
        <v>8</v>
      </c>
      <c r="I3305" s="17" t="str">
        <f>INDEX(Neighborhoods!$A:$C,MATCH(Places!$H3305,Neighborhoods!$A:$A,0),MATCH(Places!I$1,Neighborhoods!$1:$1,0))</f>
        <v>Brooklyn</v>
      </c>
      <c r="J3305" s="17" t="str">
        <f>INDEX(Neighborhoods!$A:$C,MATCH(Places!$H3305,Neighborhoods!$A:$A,0),MATCH(Places!J$1,Neighborhoods!$1:$1,0))</f>
        <v>Bushwick</v>
      </c>
      <c r="K3305" s="17" t="s">
        <v>1</v>
      </c>
      <c r="L3305" s="17" t="str">
        <f t="shared" si="204"/>
        <v>Yes</v>
      </c>
      <c r="M3305" s="17">
        <v>4</v>
      </c>
      <c r="N3305" s="17" t="str" cm="1">
        <f t="array" ref="N3305">_xlfn.IFS(M3305&lt;=2,"Small",M3305&lt;=5,"Medium",M3305&gt;5,"Large")</f>
        <v>Medium</v>
      </c>
      <c r="O3305" s="65">
        <v>60</v>
      </c>
      <c r="P3305" s="87">
        <f t="shared" si="205"/>
        <v>0.03</v>
      </c>
      <c r="Q3305" s="68">
        <v>4.58</v>
      </c>
      <c r="R3305" s="68" t="str" cm="1">
        <f t="array" ref="R3305">_xlfn.SWITCH(ROUND(Q3305,0),5,"Excellent",4,"Good",3,"Ok","Bad")</f>
        <v>Excellent</v>
      </c>
      <c r="S3305" s="17">
        <v>38</v>
      </c>
      <c r="T3305" s="17" t="str">
        <f t="shared" si="206"/>
        <v>No</v>
      </c>
      <c r="U3305" s="82">
        <v>43098</v>
      </c>
      <c r="V3305" s="82">
        <v>43701</v>
      </c>
      <c r="W3305" s="17">
        <v>0</v>
      </c>
      <c r="X3305" s="17" t="str">
        <f t="shared" si="207"/>
        <v>Inactive</v>
      </c>
      <c r="Y3305" s="17" t="s">
        <v>15616</v>
      </c>
      <c r="Z3305" s="17"/>
    </row>
    <row r="3306" spans="1:26" x14ac:dyDescent="0.25">
      <c r="A3306">
        <v>3305</v>
      </c>
      <c r="B3306" s="17" t="s">
        <v>2404</v>
      </c>
      <c r="C3306" s="17">
        <v>1389</v>
      </c>
      <c r="D3306" s="17" t="str">
        <f>INDEX(Hosts!$A:$O,MATCH(Places!$C3306,Hosts!$A:$A,0),MATCH(Places!D$1,Hosts!$1:$1,0))</f>
        <v>Within a few hours</v>
      </c>
      <c r="E3306" s="87">
        <f>INDEX(Hosts!$A:$O,MATCH(Places!$C3306,Hosts!$A:$A,0),MATCH(Places!E$1,Hosts!$1:$1,0))</f>
        <v>1</v>
      </c>
      <c r="F3306" s="87">
        <f>INDEX(Hosts!$A:$O,MATCH(Places!$C3306,Hosts!$A:$A,0),MATCH(Places!F$1,Hosts!$1:$1,0))</f>
        <v>0.83</v>
      </c>
      <c r="G3306" s="17" t="str">
        <f>INDEX(Hosts!$A:$O,MATCH(Places!$C3306,Hosts!$A:$A,0),MATCH(Places!G$1,Hosts!$1:$1,0))</f>
        <v>Yes</v>
      </c>
      <c r="H3306" s="17">
        <v>16</v>
      </c>
      <c r="I3306" s="17" t="str">
        <f>INDEX(Neighborhoods!$A:$C,MATCH(Places!$H3306,Neighborhoods!$A:$A,0),MATCH(Places!I$1,Neighborhoods!$1:$1,0))</f>
        <v>Manhattan</v>
      </c>
      <c r="J3306" s="17" t="str">
        <f>INDEX(Neighborhoods!$A:$C,MATCH(Places!$H3306,Neighborhoods!$A:$A,0),MATCH(Places!J$1,Neighborhoods!$1:$1,0))</f>
        <v>Harlem</v>
      </c>
      <c r="K3306" s="17" t="s">
        <v>11822</v>
      </c>
      <c r="L3306" s="17" t="str">
        <f t="shared" si="204"/>
        <v>No</v>
      </c>
      <c r="M3306" s="17">
        <v>5</v>
      </c>
      <c r="N3306" s="17" t="str" cm="1">
        <f t="array" ref="N3306">_xlfn.IFS(M3306&lt;=2,"Small",M3306&lt;=5,"Medium",M3306&gt;5,"Large")</f>
        <v>Medium</v>
      </c>
      <c r="O3306" s="65">
        <v>99</v>
      </c>
      <c r="P3306" s="87">
        <f t="shared" si="205"/>
        <v>0.03</v>
      </c>
      <c r="Q3306" s="68">
        <v>5</v>
      </c>
      <c r="R3306" s="68" t="str" cm="1">
        <f t="array" ref="R3306">_xlfn.SWITCH(ROUND(Q3306,0),5,"Excellent",4,"Good",3,"Ok","Bad")</f>
        <v>Excellent</v>
      </c>
      <c r="S3306" s="17">
        <v>54</v>
      </c>
      <c r="T3306" s="17" t="str">
        <f t="shared" si="206"/>
        <v>No</v>
      </c>
      <c r="U3306" s="82">
        <v>43534</v>
      </c>
      <c r="V3306" s="82">
        <v>44049</v>
      </c>
      <c r="W3306" s="17">
        <v>45</v>
      </c>
      <c r="X3306" s="17" t="str">
        <f t="shared" si="207"/>
        <v>Active</v>
      </c>
      <c r="Y3306" s="17" t="s">
        <v>15615</v>
      </c>
      <c r="Z3306" s="17"/>
    </row>
    <row r="3307" spans="1:26" x14ac:dyDescent="0.25">
      <c r="A3307">
        <v>3306</v>
      </c>
      <c r="B3307" s="17" t="s">
        <v>2406</v>
      </c>
      <c r="C3307" s="17">
        <v>1008</v>
      </c>
      <c r="D3307" s="17" t="str">
        <f>INDEX(Hosts!$A:$O,MATCH(Places!$C3307,Hosts!$A:$A,0),MATCH(Places!D$1,Hosts!$1:$1,0))</f>
        <v>Within an hour</v>
      </c>
      <c r="E3307" s="87">
        <f>INDEX(Hosts!$A:$O,MATCH(Places!$C3307,Hosts!$A:$A,0),MATCH(Places!E$1,Hosts!$1:$1,0))</f>
        <v>1</v>
      </c>
      <c r="F3307" s="87">
        <f>INDEX(Hosts!$A:$O,MATCH(Places!$C3307,Hosts!$A:$A,0),MATCH(Places!F$1,Hosts!$1:$1,0))</f>
        <v>0.97</v>
      </c>
      <c r="G3307" s="17" t="str">
        <f>INDEX(Hosts!$A:$O,MATCH(Places!$C3307,Hosts!$A:$A,0),MATCH(Places!G$1,Hosts!$1:$1,0))</f>
        <v>Yes</v>
      </c>
      <c r="H3307" s="17">
        <v>16</v>
      </c>
      <c r="I3307" s="17" t="str">
        <f>INDEX(Neighborhoods!$A:$C,MATCH(Places!$H3307,Neighborhoods!$A:$A,0),MATCH(Places!I$1,Neighborhoods!$1:$1,0))</f>
        <v>Manhattan</v>
      </c>
      <c r="J3307" s="17" t="str">
        <f>INDEX(Neighborhoods!$A:$C,MATCH(Places!$H3307,Neighborhoods!$A:$A,0),MATCH(Places!J$1,Neighborhoods!$1:$1,0))</f>
        <v>Harlem</v>
      </c>
      <c r="K3307" s="17" t="s">
        <v>11822</v>
      </c>
      <c r="L3307" s="17" t="str">
        <f t="shared" si="204"/>
        <v>No</v>
      </c>
      <c r="M3307" s="17">
        <v>6</v>
      </c>
      <c r="N3307" s="17" t="str" cm="1">
        <f t="array" ref="N3307">_xlfn.IFS(M3307&lt;=2,"Small",M3307&lt;=5,"Medium",M3307&gt;5,"Large")</f>
        <v>Large</v>
      </c>
      <c r="O3307" s="65">
        <v>180</v>
      </c>
      <c r="P3307" s="87">
        <f t="shared" si="205"/>
        <v>0.03</v>
      </c>
      <c r="Q3307" s="68">
        <v>4.9800000000000004</v>
      </c>
      <c r="R3307" s="68" t="str" cm="1">
        <f t="array" ref="R3307">_xlfn.SWITCH(ROUND(Q3307,0),5,"Excellent",4,"Good",3,"Ok","Bad")</f>
        <v>Excellent</v>
      </c>
      <c r="S3307" s="17">
        <v>52</v>
      </c>
      <c r="T3307" s="17" t="str">
        <f t="shared" si="206"/>
        <v>No</v>
      </c>
      <c r="U3307" s="82">
        <v>43170</v>
      </c>
      <c r="V3307" s="82">
        <v>43905</v>
      </c>
      <c r="W3307" s="17">
        <v>251</v>
      </c>
      <c r="X3307" s="17" t="str">
        <f t="shared" si="207"/>
        <v>Active</v>
      </c>
      <c r="Y3307" s="17" t="s">
        <v>15616</v>
      </c>
      <c r="Z3307" s="17"/>
    </row>
    <row r="3308" spans="1:26" x14ac:dyDescent="0.25">
      <c r="A3308">
        <v>3307</v>
      </c>
      <c r="B3308" s="17" t="s">
        <v>2407</v>
      </c>
      <c r="C3308" s="17">
        <v>3235</v>
      </c>
      <c r="D3308" s="17" t="str">
        <f>INDEX(Hosts!$A:$O,MATCH(Places!$C3308,Hosts!$A:$A,0),MATCH(Places!D$1,Hosts!$1:$1,0))</f>
        <v>Within an hour</v>
      </c>
      <c r="E3308" s="87">
        <f>INDEX(Hosts!$A:$O,MATCH(Places!$C3308,Hosts!$A:$A,0),MATCH(Places!E$1,Hosts!$1:$1,0))</f>
        <v>1</v>
      </c>
      <c r="F3308" s="87">
        <f>INDEX(Hosts!$A:$O,MATCH(Places!$C3308,Hosts!$A:$A,0),MATCH(Places!F$1,Hosts!$1:$1,0))</f>
        <v>1</v>
      </c>
      <c r="G3308" s="17" t="str">
        <f>INDEX(Hosts!$A:$O,MATCH(Places!$C3308,Hosts!$A:$A,0),MATCH(Places!G$1,Hosts!$1:$1,0))</f>
        <v>No</v>
      </c>
      <c r="H3308" s="17">
        <v>12</v>
      </c>
      <c r="I3308" s="17" t="str">
        <f>INDEX(Neighborhoods!$A:$C,MATCH(Places!$H3308,Neighborhoods!$A:$A,0),MATCH(Places!I$1,Neighborhoods!$1:$1,0))</f>
        <v>Brooklyn</v>
      </c>
      <c r="J3308" s="17" t="str">
        <f>INDEX(Neighborhoods!$A:$C,MATCH(Places!$H3308,Neighborhoods!$A:$A,0),MATCH(Places!J$1,Neighborhoods!$1:$1,0))</f>
        <v>Williamsburg</v>
      </c>
      <c r="K3308" s="17" t="s">
        <v>1</v>
      </c>
      <c r="L3308" s="17" t="str">
        <f t="shared" si="204"/>
        <v>Yes</v>
      </c>
      <c r="M3308" s="17">
        <v>2</v>
      </c>
      <c r="N3308" s="17" t="str" cm="1">
        <f t="array" ref="N3308">_xlfn.IFS(M3308&lt;=2,"Small",M3308&lt;=5,"Medium",M3308&gt;5,"Large")</f>
        <v>Small</v>
      </c>
      <c r="O3308" s="65">
        <v>40</v>
      </c>
      <c r="P3308" s="87">
        <f t="shared" si="205"/>
        <v>0.03</v>
      </c>
      <c r="Q3308" s="68">
        <v>4.68</v>
      </c>
      <c r="R3308" s="68" t="str" cm="1">
        <f t="array" ref="R3308">_xlfn.SWITCH(ROUND(Q3308,0),5,"Excellent",4,"Good",3,"Ok","Bad")</f>
        <v>Excellent</v>
      </c>
      <c r="S3308" s="17">
        <v>77</v>
      </c>
      <c r="T3308" s="17" t="str">
        <f t="shared" si="206"/>
        <v>No</v>
      </c>
      <c r="U3308" s="82">
        <v>43099</v>
      </c>
      <c r="V3308" s="82">
        <v>43903</v>
      </c>
      <c r="W3308" s="17">
        <v>134</v>
      </c>
      <c r="X3308" s="17" t="str">
        <f t="shared" si="207"/>
        <v>Active</v>
      </c>
      <c r="Y3308" s="17" t="s">
        <v>15616</v>
      </c>
      <c r="Z3308" s="17"/>
    </row>
    <row r="3309" spans="1:26" x14ac:dyDescent="0.25">
      <c r="A3309">
        <v>3308</v>
      </c>
      <c r="B3309" s="17" t="s">
        <v>2408</v>
      </c>
      <c r="C3309" s="17">
        <v>980</v>
      </c>
      <c r="D3309" s="17" t="str">
        <f>INDEX(Hosts!$A:$O,MATCH(Places!$C3309,Hosts!$A:$A,0),MATCH(Places!D$1,Hosts!$1:$1,0))</f>
        <v>Within a day</v>
      </c>
      <c r="E3309" s="87">
        <f>INDEX(Hosts!$A:$O,MATCH(Places!$C3309,Hosts!$A:$A,0),MATCH(Places!E$1,Hosts!$1:$1,0))</f>
        <v>0.67</v>
      </c>
      <c r="F3309" s="87">
        <f>INDEX(Hosts!$A:$O,MATCH(Places!$C3309,Hosts!$A:$A,0),MATCH(Places!F$1,Hosts!$1:$1,0))</f>
        <v>0.92</v>
      </c>
      <c r="G3309" s="17" t="str">
        <f>INDEX(Hosts!$A:$O,MATCH(Places!$C3309,Hosts!$A:$A,0),MATCH(Places!G$1,Hosts!$1:$1,0))</f>
        <v>No</v>
      </c>
      <c r="H3309" s="17">
        <v>7</v>
      </c>
      <c r="I3309" s="17" t="str">
        <f>INDEX(Neighborhoods!$A:$C,MATCH(Places!$H3309,Neighborhoods!$A:$A,0),MATCH(Places!I$1,Neighborhoods!$1:$1,0))</f>
        <v>Brooklyn</v>
      </c>
      <c r="J3309" s="17" t="str">
        <f>INDEX(Neighborhoods!$A:$C,MATCH(Places!$H3309,Neighborhoods!$A:$A,0),MATCH(Places!J$1,Neighborhoods!$1:$1,0))</f>
        <v>Bedford-Stuyvesant</v>
      </c>
      <c r="K3309" s="17" t="s">
        <v>11822</v>
      </c>
      <c r="L3309" s="17" t="str">
        <f t="shared" si="204"/>
        <v>No</v>
      </c>
      <c r="M3309" s="17">
        <v>2</v>
      </c>
      <c r="N3309" s="17" t="str" cm="1">
        <f t="array" ref="N3309">_xlfn.IFS(M3309&lt;=2,"Small",M3309&lt;=5,"Medium",M3309&gt;5,"Large")</f>
        <v>Small</v>
      </c>
      <c r="O3309" s="65">
        <v>99</v>
      </c>
      <c r="P3309" s="87">
        <f t="shared" si="205"/>
        <v>0.03</v>
      </c>
      <c r="Q3309" s="68">
        <v>4.92</v>
      </c>
      <c r="R3309" s="68" t="str" cm="1">
        <f t="array" ref="R3309">_xlfn.SWITCH(ROUND(Q3309,0),5,"Excellent",4,"Good",3,"Ok","Bad")</f>
        <v>Excellent</v>
      </c>
      <c r="S3309" s="17">
        <v>24</v>
      </c>
      <c r="T3309" s="17" t="str">
        <f t="shared" si="206"/>
        <v>No</v>
      </c>
      <c r="U3309" s="82">
        <v>43407</v>
      </c>
      <c r="V3309" s="82">
        <v>43898</v>
      </c>
      <c r="W3309" s="17">
        <v>82</v>
      </c>
      <c r="X3309" s="17" t="str">
        <f t="shared" si="207"/>
        <v>Active</v>
      </c>
      <c r="Y3309" s="17" t="s">
        <v>15615</v>
      </c>
      <c r="Z3309" s="17"/>
    </row>
    <row r="3310" spans="1:26" x14ac:dyDescent="0.25">
      <c r="A3310">
        <v>3309</v>
      </c>
      <c r="B3310" s="17" t="s">
        <v>2409</v>
      </c>
      <c r="C3310" s="17">
        <v>2993</v>
      </c>
      <c r="D3310" s="17" t="str">
        <f>INDEX(Hosts!$A:$O,MATCH(Places!$C3310,Hosts!$A:$A,0),MATCH(Places!D$1,Hosts!$1:$1,0))</f>
        <v>Within an hour</v>
      </c>
      <c r="E3310" s="87">
        <f>INDEX(Hosts!$A:$O,MATCH(Places!$C3310,Hosts!$A:$A,0),MATCH(Places!E$1,Hosts!$1:$1,0))</f>
        <v>1</v>
      </c>
      <c r="F3310" s="87">
        <f>INDEX(Hosts!$A:$O,MATCH(Places!$C3310,Hosts!$A:$A,0),MATCH(Places!F$1,Hosts!$1:$1,0))</f>
        <v>0.91</v>
      </c>
      <c r="G3310" s="17" t="str">
        <f>INDEX(Hosts!$A:$O,MATCH(Places!$C3310,Hosts!$A:$A,0),MATCH(Places!G$1,Hosts!$1:$1,0))</f>
        <v>Yes</v>
      </c>
      <c r="H3310" s="17">
        <v>7</v>
      </c>
      <c r="I3310" s="17" t="str">
        <f>INDEX(Neighborhoods!$A:$C,MATCH(Places!$H3310,Neighborhoods!$A:$A,0),MATCH(Places!I$1,Neighborhoods!$1:$1,0))</f>
        <v>Brooklyn</v>
      </c>
      <c r="J3310" s="17" t="str">
        <f>INDEX(Neighborhoods!$A:$C,MATCH(Places!$H3310,Neighborhoods!$A:$A,0),MATCH(Places!J$1,Neighborhoods!$1:$1,0))</f>
        <v>Bedford-Stuyvesant</v>
      </c>
      <c r="K3310" s="17" t="s">
        <v>11822</v>
      </c>
      <c r="L3310" s="17" t="str">
        <f t="shared" si="204"/>
        <v>No</v>
      </c>
      <c r="M3310" s="17">
        <v>6</v>
      </c>
      <c r="N3310" s="17" t="str" cm="1">
        <f t="array" ref="N3310">_xlfn.IFS(M3310&lt;=2,"Small",M3310&lt;=5,"Medium",M3310&gt;5,"Large")</f>
        <v>Large</v>
      </c>
      <c r="O3310" s="65">
        <v>199</v>
      </c>
      <c r="P3310" s="87">
        <f t="shared" si="205"/>
        <v>0.03</v>
      </c>
      <c r="Q3310" s="68">
        <v>4.99</v>
      </c>
      <c r="R3310" s="68" t="str" cm="1">
        <f t="array" ref="R3310">_xlfn.SWITCH(ROUND(Q3310,0),5,"Excellent",4,"Good",3,"Ok","Bad")</f>
        <v>Excellent</v>
      </c>
      <c r="S3310" s="17">
        <v>82</v>
      </c>
      <c r="T3310" s="17" t="str">
        <f t="shared" si="206"/>
        <v>No</v>
      </c>
      <c r="U3310" s="82">
        <v>43175</v>
      </c>
      <c r="V3310" s="82">
        <v>43893</v>
      </c>
      <c r="W3310" s="17">
        <v>176</v>
      </c>
      <c r="X3310" s="17" t="str">
        <f t="shared" si="207"/>
        <v>Active</v>
      </c>
      <c r="Y3310" s="17" t="s">
        <v>15615</v>
      </c>
      <c r="Z3310" s="17"/>
    </row>
    <row r="3311" spans="1:26" x14ac:dyDescent="0.25">
      <c r="A3311">
        <v>3310</v>
      </c>
      <c r="B3311" s="17" t="s">
        <v>13266</v>
      </c>
      <c r="C3311" s="17">
        <v>901</v>
      </c>
      <c r="D3311" s="17" t="str">
        <f>INDEX(Hosts!$A:$O,MATCH(Places!$C3311,Hosts!$A:$A,0),MATCH(Places!D$1,Hosts!$1:$1,0))</f>
        <v>Within an hour</v>
      </c>
      <c r="E3311" s="87">
        <f>INDEX(Hosts!$A:$O,MATCH(Places!$C3311,Hosts!$A:$A,0),MATCH(Places!E$1,Hosts!$1:$1,0))</f>
        <v>1</v>
      </c>
      <c r="F3311" s="87">
        <f>INDEX(Hosts!$A:$O,MATCH(Places!$C3311,Hosts!$A:$A,0),MATCH(Places!F$1,Hosts!$1:$1,0))</f>
        <v>0.7</v>
      </c>
      <c r="G3311" s="17" t="str">
        <f>INDEX(Hosts!$A:$O,MATCH(Places!$C3311,Hosts!$A:$A,0),MATCH(Places!G$1,Hosts!$1:$1,0))</f>
        <v>Yes</v>
      </c>
      <c r="H3311" s="17">
        <v>7</v>
      </c>
      <c r="I3311" s="17" t="str">
        <f>INDEX(Neighborhoods!$A:$C,MATCH(Places!$H3311,Neighborhoods!$A:$A,0),MATCH(Places!I$1,Neighborhoods!$1:$1,0))</f>
        <v>Brooklyn</v>
      </c>
      <c r="J3311" s="17" t="str">
        <f>INDEX(Neighborhoods!$A:$C,MATCH(Places!$H3311,Neighborhoods!$A:$A,0),MATCH(Places!J$1,Neighborhoods!$1:$1,0))</f>
        <v>Bedford-Stuyvesant</v>
      </c>
      <c r="K3311" s="17" t="s">
        <v>11822</v>
      </c>
      <c r="L3311" s="17" t="str">
        <f t="shared" si="204"/>
        <v>No</v>
      </c>
      <c r="M3311" s="17">
        <v>2</v>
      </c>
      <c r="N3311" s="17" t="str" cm="1">
        <f t="array" ref="N3311">_xlfn.IFS(M3311&lt;=2,"Small",M3311&lt;=5,"Medium",M3311&gt;5,"Large")</f>
        <v>Small</v>
      </c>
      <c r="O3311" s="65">
        <v>84</v>
      </c>
      <c r="P3311" s="87">
        <f t="shared" si="205"/>
        <v>0.03</v>
      </c>
      <c r="Q3311" s="68">
        <v>4.99</v>
      </c>
      <c r="R3311" s="68" t="str" cm="1">
        <f t="array" ref="R3311">_xlfn.SWITCH(ROUND(Q3311,0),5,"Excellent",4,"Good",3,"Ok","Bad")</f>
        <v>Excellent</v>
      </c>
      <c r="S3311" s="17">
        <v>134</v>
      </c>
      <c r="T3311" s="17" t="str">
        <f t="shared" si="206"/>
        <v>Yes</v>
      </c>
      <c r="U3311" s="82">
        <v>43124</v>
      </c>
      <c r="V3311" s="82">
        <v>44034</v>
      </c>
      <c r="W3311" s="17">
        <v>360</v>
      </c>
      <c r="X3311" s="17" t="str">
        <f t="shared" si="207"/>
        <v>Active</v>
      </c>
      <c r="Y3311" s="17" t="s">
        <v>15615</v>
      </c>
      <c r="Z3311" s="17"/>
    </row>
    <row r="3312" spans="1:26" x14ac:dyDescent="0.25">
      <c r="A3312">
        <v>3311</v>
      </c>
      <c r="B3312" s="17" t="s">
        <v>15096</v>
      </c>
      <c r="C3312" s="17">
        <v>3161</v>
      </c>
      <c r="D3312" s="17" t="str">
        <f>INDEX(Hosts!$A:$O,MATCH(Places!$C3312,Hosts!$A:$A,0),MATCH(Places!D$1,Hosts!$1:$1,0))</f>
        <v>Within an hour</v>
      </c>
      <c r="E3312" s="87">
        <f>INDEX(Hosts!$A:$O,MATCH(Places!$C3312,Hosts!$A:$A,0),MATCH(Places!E$1,Hosts!$1:$1,0))</f>
        <v>1</v>
      </c>
      <c r="F3312" s="87">
        <f>INDEX(Hosts!$A:$O,MATCH(Places!$C3312,Hosts!$A:$A,0),MATCH(Places!F$1,Hosts!$1:$1,0))</f>
        <v>0.97</v>
      </c>
      <c r="G3312" s="17" t="str">
        <f>INDEX(Hosts!$A:$O,MATCH(Places!$C3312,Hosts!$A:$A,0),MATCH(Places!G$1,Hosts!$1:$1,0))</f>
        <v>No</v>
      </c>
      <c r="H3312" s="17">
        <v>21</v>
      </c>
      <c r="I3312" s="17" t="str">
        <f>INDEX(Neighborhoods!$A:$C,MATCH(Places!$H3312,Neighborhoods!$A:$A,0),MATCH(Places!I$1,Neighborhoods!$1:$1,0))</f>
        <v>Queens</v>
      </c>
      <c r="J3312" s="17" t="str">
        <f>INDEX(Neighborhoods!$A:$C,MATCH(Places!$H3312,Neighborhoods!$A:$A,0),MATCH(Places!J$1,Neighborhoods!$1:$1,0))</f>
        <v>Astoria</v>
      </c>
      <c r="K3312" s="17" t="s">
        <v>1</v>
      </c>
      <c r="L3312" s="17" t="str">
        <f t="shared" si="204"/>
        <v>Yes</v>
      </c>
      <c r="M3312" s="17">
        <v>2</v>
      </c>
      <c r="N3312" s="17" t="str" cm="1">
        <f t="array" ref="N3312">_xlfn.IFS(M3312&lt;=2,"Small",M3312&lt;=5,"Medium",M3312&gt;5,"Large")</f>
        <v>Small</v>
      </c>
      <c r="O3312" s="65">
        <v>60</v>
      </c>
      <c r="P3312" s="87">
        <f t="shared" si="205"/>
        <v>0.03</v>
      </c>
      <c r="Q3312" s="68">
        <v>4.66</v>
      </c>
      <c r="R3312" s="68" t="str" cm="1">
        <f t="array" ref="R3312">_xlfn.SWITCH(ROUND(Q3312,0),5,"Excellent",4,"Good",3,"Ok","Bad")</f>
        <v>Excellent</v>
      </c>
      <c r="S3312" s="17">
        <v>119</v>
      </c>
      <c r="T3312" s="17" t="str">
        <f t="shared" si="206"/>
        <v>No</v>
      </c>
      <c r="U3312" s="82">
        <v>43099</v>
      </c>
      <c r="V3312" s="82">
        <v>43876</v>
      </c>
      <c r="W3312" s="17">
        <v>364</v>
      </c>
      <c r="X3312" s="17" t="str">
        <f t="shared" si="207"/>
        <v>Active</v>
      </c>
      <c r="Y3312" s="17" t="s">
        <v>15616</v>
      </c>
      <c r="Z3312" s="17"/>
    </row>
    <row r="3313" spans="1:26" x14ac:dyDescent="0.25">
      <c r="A3313">
        <v>3312</v>
      </c>
      <c r="B3313" s="17" t="s">
        <v>2410</v>
      </c>
      <c r="C3313" s="17">
        <v>2203</v>
      </c>
      <c r="D3313" s="17" t="str">
        <f>INDEX(Hosts!$A:$O,MATCH(Places!$C3313,Hosts!$A:$A,0),MATCH(Places!D$1,Hosts!$1:$1,0))</f>
        <v>Within a day</v>
      </c>
      <c r="E3313" s="87">
        <f>INDEX(Hosts!$A:$O,MATCH(Places!$C3313,Hosts!$A:$A,0),MATCH(Places!E$1,Hosts!$1:$1,0))</f>
        <v>1</v>
      </c>
      <c r="F3313" s="87">
        <f>INDEX(Hosts!$A:$O,MATCH(Places!$C3313,Hosts!$A:$A,0),MATCH(Places!F$1,Hosts!$1:$1,0))</f>
        <v>1</v>
      </c>
      <c r="G3313" s="17" t="str">
        <f>INDEX(Hosts!$A:$O,MATCH(Places!$C3313,Hosts!$A:$A,0),MATCH(Places!G$1,Hosts!$1:$1,0))</f>
        <v>No</v>
      </c>
      <c r="H3313" s="17">
        <v>7</v>
      </c>
      <c r="I3313" s="17" t="str">
        <f>INDEX(Neighborhoods!$A:$C,MATCH(Places!$H3313,Neighborhoods!$A:$A,0),MATCH(Places!I$1,Neighborhoods!$1:$1,0))</f>
        <v>Brooklyn</v>
      </c>
      <c r="J3313" s="17" t="str">
        <f>INDEX(Neighborhoods!$A:$C,MATCH(Places!$H3313,Neighborhoods!$A:$A,0),MATCH(Places!J$1,Neighborhoods!$1:$1,0))</f>
        <v>Bedford-Stuyvesant</v>
      </c>
      <c r="K3313" s="17" t="s">
        <v>11822</v>
      </c>
      <c r="L3313" s="17" t="str">
        <f t="shared" si="204"/>
        <v>No</v>
      </c>
      <c r="M3313" s="17">
        <v>5</v>
      </c>
      <c r="N3313" s="17" t="str" cm="1">
        <f t="array" ref="N3313">_xlfn.IFS(M3313&lt;=2,"Small",M3313&lt;=5,"Medium",M3313&gt;5,"Large")</f>
        <v>Medium</v>
      </c>
      <c r="O3313" s="65">
        <v>185</v>
      </c>
      <c r="P3313" s="87">
        <f t="shared" si="205"/>
        <v>0.03</v>
      </c>
      <c r="Q3313" s="68">
        <v>4.82</v>
      </c>
      <c r="R3313" s="68" t="str" cm="1">
        <f t="array" ref="R3313">_xlfn.SWITCH(ROUND(Q3313,0),5,"Excellent",4,"Good",3,"Ok","Bad")</f>
        <v>Excellent</v>
      </c>
      <c r="S3313" s="17">
        <v>28</v>
      </c>
      <c r="T3313" s="17" t="str">
        <f t="shared" si="206"/>
        <v>No</v>
      </c>
      <c r="U3313" s="82">
        <v>43171</v>
      </c>
      <c r="V3313" s="82">
        <v>43831</v>
      </c>
      <c r="W3313" s="17">
        <v>46</v>
      </c>
      <c r="X3313" s="17" t="str">
        <f t="shared" si="207"/>
        <v>Active</v>
      </c>
      <c r="Y3313" s="17" t="s">
        <v>15615</v>
      </c>
      <c r="Z3313" s="17"/>
    </row>
    <row r="3314" spans="1:26" x14ac:dyDescent="0.25">
      <c r="A3314">
        <v>3313</v>
      </c>
      <c r="B3314" s="17" t="s">
        <v>2411</v>
      </c>
      <c r="C3314" s="17">
        <v>139</v>
      </c>
      <c r="D3314" s="17" t="str">
        <f>INDEX(Hosts!$A:$O,MATCH(Places!$C3314,Hosts!$A:$A,0),MATCH(Places!D$1,Hosts!$1:$1,0))</f>
        <v>Within a few hours</v>
      </c>
      <c r="E3314" s="87">
        <f>INDEX(Hosts!$A:$O,MATCH(Places!$C3314,Hosts!$A:$A,0),MATCH(Places!E$1,Hosts!$1:$1,0))</f>
        <v>1</v>
      </c>
      <c r="F3314" s="87">
        <f>INDEX(Hosts!$A:$O,MATCH(Places!$C3314,Hosts!$A:$A,0),MATCH(Places!F$1,Hosts!$1:$1,0))</f>
        <v>0.78</v>
      </c>
      <c r="G3314" s="17" t="str">
        <f>INDEX(Hosts!$A:$O,MATCH(Places!$C3314,Hosts!$A:$A,0),MATCH(Places!G$1,Hosts!$1:$1,0))</f>
        <v>No</v>
      </c>
      <c r="H3314" s="17">
        <v>8</v>
      </c>
      <c r="I3314" s="17" t="str">
        <f>INDEX(Neighborhoods!$A:$C,MATCH(Places!$H3314,Neighborhoods!$A:$A,0),MATCH(Places!I$1,Neighborhoods!$1:$1,0))</f>
        <v>Brooklyn</v>
      </c>
      <c r="J3314" s="17" t="str">
        <f>INDEX(Neighborhoods!$A:$C,MATCH(Places!$H3314,Neighborhoods!$A:$A,0),MATCH(Places!J$1,Neighborhoods!$1:$1,0))</f>
        <v>Bushwick</v>
      </c>
      <c r="K3314" s="17" t="s">
        <v>11822</v>
      </c>
      <c r="L3314" s="17" t="str">
        <f t="shared" si="204"/>
        <v>No</v>
      </c>
      <c r="M3314" s="17">
        <v>12</v>
      </c>
      <c r="N3314" s="17" t="str" cm="1">
        <f t="array" ref="N3314">_xlfn.IFS(M3314&lt;=2,"Small",M3314&lt;=5,"Medium",M3314&gt;5,"Large")</f>
        <v>Large</v>
      </c>
      <c r="O3314" s="65">
        <v>442</v>
      </c>
      <c r="P3314" s="87">
        <f t="shared" si="205"/>
        <v>0.04</v>
      </c>
      <c r="Q3314" s="68">
        <v>4.4800000000000004</v>
      </c>
      <c r="R3314" s="68" t="str" cm="1">
        <f t="array" ref="R3314">_xlfn.SWITCH(ROUND(Q3314,0),5,"Excellent",4,"Good",3,"Ok","Bad")</f>
        <v>Good</v>
      </c>
      <c r="S3314" s="17">
        <v>23</v>
      </c>
      <c r="T3314" s="17" t="str">
        <f t="shared" si="206"/>
        <v>No</v>
      </c>
      <c r="U3314" s="82">
        <v>43150</v>
      </c>
      <c r="V3314" s="82">
        <v>44018</v>
      </c>
      <c r="W3314" s="17">
        <v>353</v>
      </c>
      <c r="X3314" s="17" t="str">
        <f t="shared" si="207"/>
        <v>Active</v>
      </c>
      <c r="Y3314" s="17" t="s">
        <v>15615</v>
      </c>
      <c r="Z3314" s="17"/>
    </row>
    <row r="3315" spans="1:26" x14ac:dyDescent="0.25">
      <c r="A3315">
        <v>3314</v>
      </c>
      <c r="B3315" s="17" t="s">
        <v>2412</v>
      </c>
      <c r="C3315" s="17">
        <v>3448</v>
      </c>
      <c r="D3315" s="17" t="str">
        <f>INDEX(Hosts!$A:$O,MATCH(Places!$C3315,Hosts!$A:$A,0),MATCH(Places!D$1,Hosts!$1:$1,0))</f>
        <v>Within an hour</v>
      </c>
      <c r="E3315" s="87">
        <f>INDEX(Hosts!$A:$O,MATCH(Places!$C3315,Hosts!$A:$A,0),MATCH(Places!E$1,Hosts!$1:$1,0))</f>
        <v>1</v>
      </c>
      <c r="F3315" s="87">
        <f>INDEX(Hosts!$A:$O,MATCH(Places!$C3315,Hosts!$A:$A,0),MATCH(Places!F$1,Hosts!$1:$1,0))</f>
        <v>0.75</v>
      </c>
      <c r="G3315" s="17" t="str">
        <f>INDEX(Hosts!$A:$O,MATCH(Places!$C3315,Hosts!$A:$A,0),MATCH(Places!G$1,Hosts!$1:$1,0))</f>
        <v>No</v>
      </c>
      <c r="H3315" s="17">
        <v>19</v>
      </c>
      <c r="I3315" s="17" t="str">
        <f>INDEX(Neighborhoods!$A:$C,MATCH(Places!$H3315,Neighborhoods!$A:$A,0),MATCH(Places!I$1,Neighborhoods!$1:$1,0))</f>
        <v>Manhattan</v>
      </c>
      <c r="J3315" s="17" t="str">
        <f>INDEX(Neighborhoods!$A:$C,MATCH(Places!$H3315,Neighborhoods!$A:$A,0),MATCH(Places!J$1,Neighborhoods!$1:$1,0))</f>
        <v>Upper East Side</v>
      </c>
      <c r="K3315" s="17" t="s">
        <v>11822</v>
      </c>
      <c r="L3315" s="17" t="str">
        <f t="shared" si="204"/>
        <v>No</v>
      </c>
      <c r="M3315" s="17">
        <v>4</v>
      </c>
      <c r="N3315" s="17" t="str" cm="1">
        <f t="array" ref="N3315">_xlfn.IFS(M3315&lt;=2,"Small",M3315&lt;=5,"Medium",M3315&gt;5,"Large")</f>
        <v>Medium</v>
      </c>
      <c r="O3315" s="65">
        <v>85</v>
      </c>
      <c r="P3315" s="87">
        <f t="shared" si="205"/>
        <v>0.03</v>
      </c>
      <c r="Q3315" s="68">
        <v>4.54</v>
      </c>
      <c r="R3315" s="68" t="str" cm="1">
        <f t="array" ref="R3315">_xlfn.SWITCH(ROUND(Q3315,0),5,"Excellent",4,"Good",3,"Ok","Bad")</f>
        <v>Excellent</v>
      </c>
      <c r="S3315" s="17">
        <v>71</v>
      </c>
      <c r="T3315" s="17" t="str">
        <f t="shared" si="206"/>
        <v>No</v>
      </c>
      <c r="U3315" s="82">
        <v>43141</v>
      </c>
      <c r="V3315" s="82">
        <v>44033</v>
      </c>
      <c r="W3315" s="17">
        <v>356</v>
      </c>
      <c r="X3315" s="17" t="str">
        <f t="shared" si="207"/>
        <v>Active</v>
      </c>
      <c r="Y3315" s="17" t="s">
        <v>15615</v>
      </c>
      <c r="Z3315" s="17"/>
    </row>
    <row r="3316" spans="1:26" x14ac:dyDescent="0.25">
      <c r="A3316">
        <v>3315</v>
      </c>
      <c r="B3316" s="17" t="s">
        <v>2413</v>
      </c>
      <c r="C3316" s="17">
        <v>2081</v>
      </c>
      <c r="D3316" s="17" t="str">
        <f>INDEX(Hosts!$A:$O,MATCH(Places!$C3316,Hosts!$A:$A,0),MATCH(Places!D$1,Hosts!$1:$1,0))</f>
        <v>Within an hour</v>
      </c>
      <c r="E3316" s="87">
        <f>INDEX(Hosts!$A:$O,MATCH(Places!$C3316,Hosts!$A:$A,0),MATCH(Places!E$1,Hosts!$1:$1,0))</f>
        <v>1</v>
      </c>
      <c r="F3316" s="87">
        <f>INDEX(Hosts!$A:$O,MATCH(Places!$C3316,Hosts!$A:$A,0),MATCH(Places!F$1,Hosts!$1:$1,0))</f>
        <v>0.95</v>
      </c>
      <c r="G3316" s="17" t="str">
        <f>INDEX(Hosts!$A:$O,MATCH(Places!$C3316,Hosts!$A:$A,0),MATCH(Places!G$1,Hosts!$1:$1,0))</f>
        <v>Yes</v>
      </c>
      <c r="H3316" s="17">
        <v>4</v>
      </c>
      <c r="I3316" s="17" t="str">
        <f>INDEX(Neighborhoods!$A:$C,MATCH(Places!$H3316,Neighborhoods!$A:$A,0),MATCH(Places!I$1,Neighborhoods!$1:$1,0))</f>
        <v>Bronx</v>
      </c>
      <c r="J3316" s="17" t="str">
        <f>INDEX(Neighborhoods!$A:$C,MATCH(Places!$H3316,Neighborhoods!$A:$A,0),MATCH(Places!J$1,Neighborhoods!$1:$1,0))</f>
        <v>Mott Haven</v>
      </c>
      <c r="K3316" s="17" t="s">
        <v>11822</v>
      </c>
      <c r="L3316" s="17" t="str">
        <f t="shared" si="204"/>
        <v>No</v>
      </c>
      <c r="M3316" s="17">
        <v>8</v>
      </c>
      <c r="N3316" s="17" t="str" cm="1">
        <f t="array" ref="N3316">_xlfn.IFS(M3316&lt;=2,"Small",M3316&lt;=5,"Medium",M3316&gt;5,"Large")</f>
        <v>Large</v>
      </c>
      <c r="O3316" s="65">
        <v>140</v>
      </c>
      <c r="P3316" s="87">
        <f t="shared" si="205"/>
        <v>0.03</v>
      </c>
      <c r="Q3316" s="68">
        <v>4.9000000000000004</v>
      </c>
      <c r="R3316" s="68" t="str" cm="1">
        <f t="array" ref="R3316">_xlfn.SWITCH(ROUND(Q3316,0),5,"Excellent",4,"Good",3,"Ok","Bad")</f>
        <v>Excellent</v>
      </c>
      <c r="S3316" s="17">
        <v>84</v>
      </c>
      <c r="T3316" s="17" t="str">
        <f t="shared" si="206"/>
        <v>No</v>
      </c>
      <c r="U3316" s="82">
        <v>43178</v>
      </c>
      <c r="V3316" s="82">
        <v>43904</v>
      </c>
      <c r="W3316" s="17">
        <v>219</v>
      </c>
      <c r="X3316" s="17" t="str">
        <f t="shared" si="207"/>
        <v>Active</v>
      </c>
      <c r="Y3316" s="17" t="s">
        <v>15615</v>
      </c>
      <c r="Z3316" s="17"/>
    </row>
    <row r="3317" spans="1:26" x14ac:dyDescent="0.25">
      <c r="A3317">
        <v>3316</v>
      </c>
      <c r="B3317" s="17" t="s">
        <v>2414</v>
      </c>
      <c r="C3317" s="17">
        <v>2001</v>
      </c>
      <c r="D3317" s="17" t="str">
        <f>INDEX(Hosts!$A:$O,MATCH(Places!$C3317,Hosts!$A:$A,0),MATCH(Places!D$1,Hosts!$1:$1,0))</f>
        <v>Within a few hours</v>
      </c>
      <c r="E3317" s="87">
        <f>INDEX(Hosts!$A:$O,MATCH(Places!$C3317,Hosts!$A:$A,0),MATCH(Places!E$1,Hosts!$1:$1,0))</f>
        <v>1</v>
      </c>
      <c r="F3317" s="87">
        <f>INDEX(Hosts!$A:$O,MATCH(Places!$C3317,Hosts!$A:$A,0),MATCH(Places!F$1,Hosts!$1:$1,0))</f>
        <v>0.98</v>
      </c>
      <c r="G3317" s="17" t="str">
        <f>INDEX(Hosts!$A:$O,MATCH(Places!$C3317,Hosts!$A:$A,0),MATCH(Places!G$1,Hosts!$1:$1,0))</f>
        <v>Yes</v>
      </c>
      <c r="H3317" s="17">
        <v>16</v>
      </c>
      <c r="I3317" s="17" t="str">
        <f>INDEX(Neighborhoods!$A:$C,MATCH(Places!$H3317,Neighborhoods!$A:$A,0),MATCH(Places!I$1,Neighborhoods!$1:$1,0))</f>
        <v>Manhattan</v>
      </c>
      <c r="J3317" s="17" t="str">
        <f>INDEX(Neighborhoods!$A:$C,MATCH(Places!$H3317,Neighborhoods!$A:$A,0),MATCH(Places!J$1,Neighborhoods!$1:$1,0))</f>
        <v>Harlem</v>
      </c>
      <c r="K3317" s="17" t="s">
        <v>1</v>
      </c>
      <c r="L3317" s="17" t="str">
        <f t="shared" si="204"/>
        <v>Yes</v>
      </c>
      <c r="M3317" s="17">
        <v>1</v>
      </c>
      <c r="N3317" s="17" t="str" cm="1">
        <f t="array" ref="N3317">_xlfn.IFS(M3317&lt;=2,"Small",M3317&lt;=5,"Medium",M3317&gt;5,"Large")</f>
        <v>Small</v>
      </c>
      <c r="O3317" s="65">
        <v>45</v>
      </c>
      <c r="P3317" s="87">
        <f t="shared" si="205"/>
        <v>0.03</v>
      </c>
      <c r="Q3317" s="68">
        <v>4.96</v>
      </c>
      <c r="R3317" s="68" t="str" cm="1">
        <f t="array" ref="R3317">_xlfn.SWITCH(ROUND(Q3317,0),5,"Excellent",4,"Good",3,"Ok","Bad")</f>
        <v>Excellent</v>
      </c>
      <c r="S3317" s="17">
        <v>56</v>
      </c>
      <c r="T3317" s="17" t="str">
        <f t="shared" si="206"/>
        <v>No</v>
      </c>
      <c r="U3317" s="82">
        <v>43106</v>
      </c>
      <c r="V3317" s="82">
        <v>43717</v>
      </c>
      <c r="W3317" s="17">
        <v>0</v>
      </c>
      <c r="X3317" s="17" t="str">
        <f t="shared" si="207"/>
        <v>Inactive</v>
      </c>
      <c r="Y3317" s="17" t="s">
        <v>15615</v>
      </c>
      <c r="Z3317" s="17"/>
    </row>
    <row r="3318" spans="1:26" x14ac:dyDescent="0.25">
      <c r="A3318">
        <v>3317</v>
      </c>
      <c r="B3318" s="17" t="s">
        <v>14941</v>
      </c>
      <c r="C3318" s="17">
        <v>1967</v>
      </c>
      <c r="D3318" s="17" t="str">
        <f>INDEX(Hosts!$A:$O,MATCH(Places!$C3318,Hosts!$A:$A,0),MATCH(Places!D$1,Hosts!$1:$1,0))</f>
        <v>Within an hour</v>
      </c>
      <c r="E3318" s="87">
        <f>INDEX(Hosts!$A:$O,MATCH(Places!$C3318,Hosts!$A:$A,0),MATCH(Places!E$1,Hosts!$1:$1,0))</f>
        <v>1</v>
      </c>
      <c r="F3318" s="87">
        <f>INDEX(Hosts!$A:$O,MATCH(Places!$C3318,Hosts!$A:$A,0),MATCH(Places!F$1,Hosts!$1:$1,0))</f>
        <v>0.67</v>
      </c>
      <c r="G3318" s="17" t="str">
        <f>INDEX(Hosts!$A:$O,MATCH(Places!$C3318,Hosts!$A:$A,0),MATCH(Places!G$1,Hosts!$1:$1,0))</f>
        <v>No</v>
      </c>
      <c r="H3318" s="17">
        <v>9</v>
      </c>
      <c r="I3318" s="17" t="str">
        <f>INDEX(Neighborhoods!$A:$C,MATCH(Places!$H3318,Neighborhoods!$A:$A,0),MATCH(Places!I$1,Neighborhoods!$1:$1,0))</f>
        <v>Brooklyn</v>
      </c>
      <c r="J3318" s="17" t="str">
        <f>INDEX(Neighborhoods!$A:$C,MATCH(Places!$H3318,Neighborhoods!$A:$A,0),MATCH(Places!J$1,Neighborhoods!$1:$1,0))</f>
        <v>Crown Heights</v>
      </c>
      <c r="K3318" s="17" t="s">
        <v>11822</v>
      </c>
      <c r="L3318" s="17" t="str">
        <f t="shared" si="204"/>
        <v>No</v>
      </c>
      <c r="M3318" s="17">
        <v>2</v>
      </c>
      <c r="N3318" s="17" t="str" cm="1">
        <f t="array" ref="N3318">_xlfn.IFS(M3318&lt;=2,"Small",M3318&lt;=5,"Medium",M3318&gt;5,"Large")</f>
        <v>Small</v>
      </c>
      <c r="O3318" s="65">
        <v>99</v>
      </c>
      <c r="P3318" s="87">
        <f t="shared" si="205"/>
        <v>0.03</v>
      </c>
      <c r="Q3318" s="68">
        <v>5</v>
      </c>
      <c r="R3318" s="68" t="str" cm="1">
        <f t="array" ref="R3318">_xlfn.SWITCH(ROUND(Q3318,0),5,"Excellent",4,"Good",3,"Ok","Bad")</f>
        <v>Excellent</v>
      </c>
      <c r="S3318" s="17">
        <v>5</v>
      </c>
      <c r="T3318" s="17" t="str">
        <f t="shared" si="206"/>
        <v>No</v>
      </c>
      <c r="U3318" s="82">
        <v>43281</v>
      </c>
      <c r="V3318" s="82">
        <v>43736</v>
      </c>
      <c r="W3318" s="17">
        <v>0</v>
      </c>
      <c r="X3318" s="17" t="str">
        <f t="shared" si="207"/>
        <v>Inactive</v>
      </c>
      <c r="Y3318" s="17" t="s">
        <v>15615</v>
      </c>
      <c r="Z3318" s="17"/>
    </row>
    <row r="3319" spans="1:26" x14ac:dyDescent="0.25">
      <c r="A3319">
        <v>3318</v>
      </c>
      <c r="B3319" s="17" t="s">
        <v>2415</v>
      </c>
      <c r="C3319" s="17">
        <v>3229</v>
      </c>
      <c r="D3319" s="17" t="str">
        <f>INDEX(Hosts!$A:$O,MATCH(Places!$C3319,Hosts!$A:$A,0),MATCH(Places!D$1,Hosts!$1:$1,0))</f>
        <v>Within a few hours</v>
      </c>
      <c r="E3319" s="87">
        <f>INDEX(Hosts!$A:$O,MATCH(Places!$C3319,Hosts!$A:$A,0),MATCH(Places!E$1,Hosts!$1:$1,0))</f>
        <v>1</v>
      </c>
      <c r="F3319" s="87">
        <f>INDEX(Hosts!$A:$O,MATCH(Places!$C3319,Hosts!$A:$A,0),MATCH(Places!F$1,Hosts!$1:$1,0))</f>
        <v>0.72</v>
      </c>
      <c r="G3319" s="17" t="str">
        <f>INDEX(Hosts!$A:$O,MATCH(Places!$C3319,Hosts!$A:$A,0),MATCH(Places!G$1,Hosts!$1:$1,0))</f>
        <v>No</v>
      </c>
      <c r="H3319" s="17">
        <v>29</v>
      </c>
      <c r="I3319" s="17" t="str">
        <f>INDEX(Neighborhoods!$A:$C,MATCH(Places!$H3319,Neighborhoods!$A:$A,0),MATCH(Places!I$1,Neighborhoods!$1:$1,0))</f>
        <v>Staten Island</v>
      </c>
      <c r="J3319" s="17" t="str">
        <f>INDEX(Neighborhoods!$A:$C,MATCH(Places!$H3319,Neighborhoods!$A:$A,0),MATCH(Places!J$1,Neighborhoods!$1:$1,0))</f>
        <v>Stapleton</v>
      </c>
      <c r="K3319" s="17" t="s">
        <v>11822</v>
      </c>
      <c r="L3319" s="17" t="str">
        <f t="shared" si="204"/>
        <v>No</v>
      </c>
      <c r="M3319" s="17">
        <v>4</v>
      </c>
      <c r="N3319" s="17" t="str" cm="1">
        <f t="array" ref="N3319">_xlfn.IFS(M3319&lt;=2,"Small",M3319&lt;=5,"Medium",M3319&gt;5,"Large")</f>
        <v>Medium</v>
      </c>
      <c r="O3319" s="65">
        <v>146</v>
      </c>
      <c r="P3319" s="87">
        <f t="shared" si="205"/>
        <v>0.03</v>
      </c>
      <c r="Q3319" s="68">
        <v>4.88</v>
      </c>
      <c r="R3319" s="68" t="str" cm="1">
        <f t="array" ref="R3319">_xlfn.SWITCH(ROUND(Q3319,0),5,"Excellent",4,"Good",3,"Ok","Bad")</f>
        <v>Excellent</v>
      </c>
      <c r="S3319" s="17">
        <v>26</v>
      </c>
      <c r="T3319" s="17" t="str">
        <f t="shared" si="206"/>
        <v>No</v>
      </c>
      <c r="U3319" s="82">
        <v>43147</v>
      </c>
      <c r="V3319" s="82">
        <v>43682</v>
      </c>
      <c r="W3319" s="17">
        <v>175</v>
      </c>
      <c r="X3319" s="17" t="str">
        <f t="shared" si="207"/>
        <v>Active</v>
      </c>
      <c r="Y3319" s="17" t="s">
        <v>15615</v>
      </c>
      <c r="Z3319" s="17"/>
    </row>
    <row r="3320" spans="1:26" x14ac:dyDescent="0.25">
      <c r="A3320">
        <v>3319</v>
      </c>
      <c r="B3320" s="17" t="s">
        <v>2416</v>
      </c>
      <c r="C3320" s="17">
        <v>715</v>
      </c>
      <c r="D3320" s="17" t="str">
        <f>INDEX(Hosts!$A:$O,MATCH(Places!$C3320,Hosts!$A:$A,0),MATCH(Places!D$1,Hosts!$1:$1,0))</f>
        <v>Within an hour</v>
      </c>
      <c r="E3320" s="87">
        <f>INDEX(Hosts!$A:$O,MATCH(Places!$C3320,Hosts!$A:$A,0),MATCH(Places!E$1,Hosts!$1:$1,0))</f>
        <v>1</v>
      </c>
      <c r="F3320" s="87">
        <f>INDEX(Hosts!$A:$O,MATCH(Places!$C3320,Hosts!$A:$A,0),MATCH(Places!F$1,Hosts!$1:$1,0))</f>
        <v>0.95</v>
      </c>
      <c r="G3320" s="17" t="str">
        <f>INDEX(Hosts!$A:$O,MATCH(Places!$C3320,Hosts!$A:$A,0),MATCH(Places!G$1,Hosts!$1:$1,0))</f>
        <v>No</v>
      </c>
      <c r="H3320" s="17">
        <v>11</v>
      </c>
      <c r="I3320" s="17" t="str">
        <f>INDEX(Neighborhoods!$A:$C,MATCH(Places!$H3320,Neighborhoods!$A:$A,0),MATCH(Places!I$1,Neighborhoods!$1:$1,0))</f>
        <v>Brooklyn</v>
      </c>
      <c r="J3320" s="17" t="str">
        <f>INDEX(Neighborhoods!$A:$C,MATCH(Places!$H3320,Neighborhoods!$A:$A,0),MATCH(Places!J$1,Neighborhoods!$1:$1,0))</f>
        <v>Greenpoint</v>
      </c>
      <c r="K3320" s="17" t="s">
        <v>1</v>
      </c>
      <c r="L3320" s="17" t="str">
        <f t="shared" si="204"/>
        <v>Yes</v>
      </c>
      <c r="M3320" s="17">
        <v>2</v>
      </c>
      <c r="N3320" s="17" t="str" cm="1">
        <f t="array" ref="N3320">_xlfn.IFS(M3320&lt;=2,"Small",M3320&lt;=5,"Medium",M3320&gt;5,"Large")</f>
        <v>Small</v>
      </c>
      <c r="O3320" s="65">
        <v>41</v>
      </c>
      <c r="P3320" s="87">
        <f t="shared" si="205"/>
        <v>0.03</v>
      </c>
      <c r="Q3320" s="68">
        <v>4.53</v>
      </c>
      <c r="R3320" s="68" t="str" cm="1">
        <f t="array" ref="R3320">_xlfn.SWITCH(ROUND(Q3320,0),5,"Excellent",4,"Good",3,"Ok","Bad")</f>
        <v>Excellent</v>
      </c>
      <c r="S3320" s="17">
        <v>19</v>
      </c>
      <c r="T3320" s="17" t="str">
        <f t="shared" si="206"/>
        <v>No</v>
      </c>
      <c r="U3320" s="82">
        <v>43212</v>
      </c>
      <c r="V3320" s="82">
        <v>43719</v>
      </c>
      <c r="W3320" s="17">
        <v>363</v>
      </c>
      <c r="X3320" s="17" t="str">
        <f t="shared" si="207"/>
        <v>Active</v>
      </c>
      <c r="Y3320" s="17" t="s">
        <v>15615</v>
      </c>
      <c r="Z3320" s="17"/>
    </row>
    <row r="3321" spans="1:26" x14ac:dyDescent="0.25">
      <c r="A3321">
        <v>3320</v>
      </c>
      <c r="B3321" s="17" t="s">
        <v>14513</v>
      </c>
      <c r="C3321" s="17">
        <v>2394</v>
      </c>
      <c r="D3321" s="17" t="str">
        <f>INDEX(Hosts!$A:$O,MATCH(Places!$C3321,Hosts!$A:$A,0),MATCH(Places!D$1,Hosts!$1:$1,0))</f>
        <v>Within an hour</v>
      </c>
      <c r="E3321" s="87">
        <f>INDEX(Hosts!$A:$O,MATCH(Places!$C3321,Hosts!$A:$A,0),MATCH(Places!E$1,Hosts!$1:$1,0))</f>
        <v>1</v>
      </c>
      <c r="F3321" s="87">
        <f>INDEX(Hosts!$A:$O,MATCH(Places!$C3321,Hosts!$A:$A,0),MATCH(Places!F$1,Hosts!$1:$1,0))</f>
        <v>0.96</v>
      </c>
      <c r="G3321" s="17" t="str">
        <f>INDEX(Hosts!$A:$O,MATCH(Places!$C3321,Hosts!$A:$A,0),MATCH(Places!G$1,Hosts!$1:$1,0))</f>
        <v>Yes</v>
      </c>
      <c r="H3321" s="17">
        <v>7</v>
      </c>
      <c r="I3321" s="17" t="str">
        <f>INDEX(Neighborhoods!$A:$C,MATCH(Places!$H3321,Neighborhoods!$A:$A,0),MATCH(Places!I$1,Neighborhoods!$1:$1,0))</f>
        <v>Brooklyn</v>
      </c>
      <c r="J3321" s="17" t="str">
        <f>INDEX(Neighborhoods!$A:$C,MATCH(Places!$H3321,Neighborhoods!$A:$A,0),MATCH(Places!J$1,Neighborhoods!$1:$1,0))</f>
        <v>Bedford-Stuyvesant</v>
      </c>
      <c r="K3321" s="17" t="s">
        <v>1</v>
      </c>
      <c r="L3321" s="17" t="str">
        <f t="shared" si="204"/>
        <v>Yes</v>
      </c>
      <c r="M3321" s="17">
        <v>2</v>
      </c>
      <c r="N3321" s="17" t="str" cm="1">
        <f t="array" ref="N3321">_xlfn.IFS(M3321&lt;=2,"Small",M3321&lt;=5,"Medium",M3321&gt;5,"Large")</f>
        <v>Small</v>
      </c>
      <c r="O3321" s="65">
        <v>52</v>
      </c>
      <c r="P3321" s="87">
        <f t="shared" si="205"/>
        <v>0.03</v>
      </c>
      <c r="Q3321" s="68">
        <v>4.92</v>
      </c>
      <c r="R3321" s="68" t="str" cm="1">
        <f t="array" ref="R3321">_xlfn.SWITCH(ROUND(Q3321,0),5,"Excellent",4,"Good",3,"Ok","Bad")</f>
        <v>Excellent</v>
      </c>
      <c r="S3321" s="17">
        <v>122</v>
      </c>
      <c r="T3321" s="17" t="str">
        <f t="shared" si="206"/>
        <v>Yes</v>
      </c>
      <c r="U3321" s="82">
        <v>43114</v>
      </c>
      <c r="V3321" s="82">
        <v>43903</v>
      </c>
      <c r="W3321" s="17">
        <v>0</v>
      </c>
      <c r="X3321" s="17" t="str">
        <f t="shared" si="207"/>
        <v>Inactive</v>
      </c>
      <c r="Y3321" s="17" t="s">
        <v>15615</v>
      </c>
      <c r="Z3321" s="17"/>
    </row>
    <row r="3322" spans="1:26" x14ac:dyDescent="0.25">
      <c r="A3322">
        <v>3321</v>
      </c>
      <c r="B3322" s="17" t="s">
        <v>14513</v>
      </c>
      <c r="C3322" s="17">
        <v>2394</v>
      </c>
      <c r="D3322" s="17" t="str">
        <f>INDEX(Hosts!$A:$O,MATCH(Places!$C3322,Hosts!$A:$A,0),MATCH(Places!D$1,Hosts!$1:$1,0))</f>
        <v>Within an hour</v>
      </c>
      <c r="E3322" s="87">
        <f>INDEX(Hosts!$A:$O,MATCH(Places!$C3322,Hosts!$A:$A,0),MATCH(Places!E$1,Hosts!$1:$1,0))</f>
        <v>1</v>
      </c>
      <c r="F3322" s="87">
        <f>INDEX(Hosts!$A:$O,MATCH(Places!$C3322,Hosts!$A:$A,0),MATCH(Places!F$1,Hosts!$1:$1,0))</f>
        <v>0.96</v>
      </c>
      <c r="G3322" s="17" t="str">
        <f>INDEX(Hosts!$A:$O,MATCH(Places!$C3322,Hosts!$A:$A,0),MATCH(Places!G$1,Hosts!$1:$1,0))</f>
        <v>Yes</v>
      </c>
      <c r="H3322" s="17">
        <v>7</v>
      </c>
      <c r="I3322" s="17" t="str">
        <f>INDEX(Neighborhoods!$A:$C,MATCH(Places!$H3322,Neighborhoods!$A:$A,0),MATCH(Places!I$1,Neighborhoods!$1:$1,0))</f>
        <v>Brooklyn</v>
      </c>
      <c r="J3322" s="17" t="str">
        <f>INDEX(Neighborhoods!$A:$C,MATCH(Places!$H3322,Neighborhoods!$A:$A,0),MATCH(Places!J$1,Neighborhoods!$1:$1,0))</f>
        <v>Bedford-Stuyvesant</v>
      </c>
      <c r="K3322" s="17" t="s">
        <v>1</v>
      </c>
      <c r="L3322" s="17" t="str">
        <f t="shared" si="204"/>
        <v>Yes</v>
      </c>
      <c r="M3322" s="17">
        <v>2</v>
      </c>
      <c r="N3322" s="17" t="str" cm="1">
        <f t="array" ref="N3322">_xlfn.IFS(M3322&lt;=2,"Small",M3322&lt;=5,"Medium",M3322&gt;5,"Large")</f>
        <v>Small</v>
      </c>
      <c r="O3322" s="65">
        <v>29</v>
      </c>
      <c r="P3322" s="87">
        <f t="shared" si="205"/>
        <v>0.03</v>
      </c>
      <c r="Q3322" s="68">
        <v>5</v>
      </c>
      <c r="R3322" s="68" t="str" cm="1">
        <f t="array" ref="R3322">_xlfn.SWITCH(ROUND(Q3322,0),5,"Excellent",4,"Good",3,"Ok","Bad")</f>
        <v>Excellent</v>
      </c>
      <c r="S3322" s="17">
        <v>11</v>
      </c>
      <c r="T3322" s="17" t="str">
        <f t="shared" si="206"/>
        <v>No</v>
      </c>
      <c r="U3322" s="82">
        <v>43836</v>
      </c>
      <c r="V3322" s="82">
        <v>43905</v>
      </c>
      <c r="W3322" s="17">
        <v>0</v>
      </c>
      <c r="X3322" s="17" t="str">
        <f t="shared" si="207"/>
        <v>Inactive</v>
      </c>
      <c r="Y3322" s="17" t="s">
        <v>15615</v>
      </c>
      <c r="Z3322" s="17"/>
    </row>
    <row r="3323" spans="1:26" x14ac:dyDescent="0.25">
      <c r="A3323">
        <v>3322</v>
      </c>
      <c r="B3323" s="17" t="s">
        <v>2417</v>
      </c>
      <c r="C3323" s="17">
        <v>3137</v>
      </c>
      <c r="D3323" s="17" t="str">
        <f>INDEX(Hosts!$A:$O,MATCH(Places!$C3323,Hosts!$A:$A,0),MATCH(Places!D$1,Hosts!$1:$1,0))</f>
        <v>Within a few hours</v>
      </c>
      <c r="E3323" s="87">
        <f>INDEX(Hosts!$A:$O,MATCH(Places!$C3323,Hosts!$A:$A,0),MATCH(Places!E$1,Hosts!$1:$1,0))</f>
        <v>0.9</v>
      </c>
      <c r="F3323" s="87">
        <f>INDEX(Hosts!$A:$O,MATCH(Places!$C3323,Hosts!$A:$A,0),MATCH(Places!F$1,Hosts!$1:$1,0))</f>
        <v>0.99</v>
      </c>
      <c r="G3323" s="17" t="str">
        <f>INDEX(Hosts!$A:$O,MATCH(Places!$C3323,Hosts!$A:$A,0),MATCH(Places!G$1,Hosts!$1:$1,0))</f>
        <v>Yes</v>
      </c>
      <c r="H3323" s="17">
        <v>7</v>
      </c>
      <c r="I3323" s="17" t="str">
        <f>INDEX(Neighborhoods!$A:$C,MATCH(Places!$H3323,Neighborhoods!$A:$A,0),MATCH(Places!I$1,Neighborhoods!$1:$1,0))</f>
        <v>Brooklyn</v>
      </c>
      <c r="J3323" s="17" t="str">
        <f>INDEX(Neighborhoods!$A:$C,MATCH(Places!$H3323,Neighborhoods!$A:$A,0),MATCH(Places!J$1,Neighborhoods!$1:$1,0))</f>
        <v>Bedford-Stuyvesant</v>
      </c>
      <c r="K3323" s="17" t="s">
        <v>1</v>
      </c>
      <c r="L3323" s="17" t="str">
        <f t="shared" si="204"/>
        <v>Yes</v>
      </c>
      <c r="M3323" s="17">
        <v>2</v>
      </c>
      <c r="N3323" s="17" t="str" cm="1">
        <f t="array" ref="N3323">_xlfn.IFS(M3323&lt;=2,"Small",M3323&lt;=5,"Medium",M3323&gt;5,"Large")</f>
        <v>Small</v>
      </c>
      <c r="O3323" s="65">
        <v>69</v>
      </c>
      <c r="P3323" s="87">
        <f t="shared" si="205"/>
        <v>0.03</v>
      </c>
      <c r="Q3323" s="68">
        <v>4.91</v>
      </c>
      <c r="R3323" s="68" t="str" cm="1">
        <f t="array" ref="R3323">_xlfn.SWITCH(ROUND(Q3323,0),5,"Excellent",4,"Good",3,"Ok","Bad")</f>
        <v>Excellent</v>
      </c>
      <c r="S3323" s="17">
        <v>22</v>
      </c>
      <c r="T3323" s="17" t="str">
        <f t="shared" si="206"/>
        <v>No</v>
      </c>
      <c r="U3323" s="82">
        <v>43117</v>
      </c>
      <c r="V3323" s="82">
        <v>43833</v>
      </c>
      <c r="W3323" s="17">
        <v>364</v>
      </c>
      <c r="X3323" s="17" t="str">
        <f t="shared" si="207"/>
        <v>Active</v>
      </c>
      <c r="Y3323" s="17" t="s">
        <v>15616</v>
      </c>
      <c r="Z3323" s="17"/>
    </row>
    <row r="3324" spans="1:26" x14ac:dyDescent="0.25">
      <c r="A3324">
        <v>3323</v>
      </c>
      <c r="B3324" s="17" t="s">
        <v>14905</v>
      </c>
      <c r="C3324" s="17">
        <v>1441</v>
      </c>
      <c r="D3324" s="17" t="str">
        <f>INDEX(Hosts!$A:$O,MATCH(Places!$C3324,Hosts!$A:$A,0),MATCH(Places!D$1,Hosts!$1:$1,0))</f>
        <v>Within a few hours</v>
      </c>
      <c r="E3324" s="87">
        <f>INDEX(Hosts!$A:$O,MATCH(Places!$C3324,Hosts!$A:$A,0),MATCH(Places!E$1,Hosts!$1:$1,0))</f>
        <v>1</v>
      </c>
      <c r="F3324" s="87">
        <f>INDEX(Hosts!$A:$O,MATCH(Places!$C3324,Hosts!$A:$A,0),MATCH(Places!F$1,Hosts!$1:$1,0))</f>
        <v>0.85</v>
      </c>
      <c r="G3324" s="17" t="str">
        <f>INDEX(Hosts!$A:$O,MATCH(Places!$C3324,Hosts!$A:$A,0),MATCH(Places!G$1,Hosts!$1:$1,0))</f>
        <v>Yes</v>
      </c>
      <c r="H3324" s="17">
        <v>17</v>
      </c>
      <c r="I3324" s="17" t="str">
        <f>INDEX(Neighborhoods!$A:$C,MATCH(Places!$H3324,Neighborhoods!$A:$A,0),MATCH(Places!I$1,Neighborhoods!$1:$1,0))</f>
        <v>Manhattan</v>
      </c>
      <c r="J3324" s="17" t="str">
        <f>INDEX(Neighborhoods!$A:$C,MATCH(Places!$H3324,Neighborhoods!$A:$A,0),MATCH(Places!J$1,Neighborhoods!$1:$1,0))</f>
        <v>Hell's Kitchen</v>
      </c>
      <c r="K3324" s="17" t="s">
        <v>1</v>
      </c>
      <c r="L3324" s="17" t="str">
        <f t="shared" si="204"/>
        <v>Yes</v>
      </c>
      <c r="M3324" s="17">
        <v>2</v>
      </c>
      <c r="N3324" s="17" t="str" cm="1">
        <f t="array" ref="N3324">_xlfn.IFS(M3324&lt;=2,"Small",M3324&lt;=5,"Medium",M3324&gt;5,"Large")</f>
        <v>Small</v>
      </c>
      <c r="O3324" s="65">
        <v>110</v>
      </c>
      <c r="P3324" s="87">
        <f t="shared" si="205"/>
        <v>0.03</v>
      </c>
      <c r="Q3324" s="68">
        <v>5</v>
      </c>
      <c r="R3324" s="68" t="str" cm="1">
        <f t="array" ref="R3324">_xlfn.SWITCH(ROUND(Q3324,0),5,"Excellent",4,"Good",3,"Ok","Bad")</f>
        <v>Excellent</v>
      </c>
      <c r="S3324" s="17">
        <v>30</v>
      </c>
      <c r="T3324" s="17" t="str">
        <f t="shared" si="206"/>
        <v>No</v>
      </c>
      <c r="U3324" s="82">
        <v>43146</v>
      </c>
      <c r="V3324" s="82">
        <v>44016</v>
      </c>
      <c r="W3324" s="17">
        <v>40</v>
      </c>
      <c r="X3324" s="17" t="str">
        <f t="shared" si="207"/>
        <v>Active</v>
      </c>
      <c r="Y3324" s="17" t="s">
        <v>15615</v>
      </c>
      <c r="Z3324" s="17"/>
    </row>
    <row r="3325" spans="1:26" x14ac:dyDescent="0.25">
      <c r="A3325">
        <v>3324</v>
      </c>
      <c r="B3325" s="17" t="s">
        <v>2418</v>
      </c>
      <c r="C3325" s="17">
        <v>188</v>
      </c>
      <c r="D3325" s="17" t="str">
        <f>INDEX(Hosts!$A:$O,MATCH(Places!$C3325,Hosts!$A:$A,0),MATCH(Places!D$1,Hosts!$1:$1,0))</f>
        <v>Within an hour</v>
      </c>
      <c r="E3325" s="87">
        <f>INDEX(Hosts!$A:$O,MATCH(Places!$C3325,Hosts!$A:$A,0),MATCH(Places!E$1,Hosts!$1:$1,0))</f>
        <v>1</v>
      </c>
      <c r="F3325" s="87">
        <f>INDEX(Hosts!$A:$O,MATCH(Places!$C3325,Hosts!$A:$A,0),MATCH(Places!F$1,Hosts!$1:$1,0))</f>
        <v>0.8</v>
      </c>
      <c r="G3325" s="17" t="str">
        <f>INDEX(Hosts!$A:$O,MATCH(Places!$C3325,Hosts!$A:$A,0),MATCH(Places!G$1,Hosts!$1:$1,0))</f>
        <v>No</v>
      </c>
      <c r="H3325" s="17">
        <v>12</v>
      </c>
      <c r="I3325" s="17" t="str">
        <f>INDEX(Neighborhoods!$A:$C,MATCH(Places!$H3325,Neighborhoods!$A:$A,0),MATCH(Places!I$1,Neighborhoods!$1:$1,0))</f>
        <v>Brooklyn</v>
      </c>
      <c r="J3325" s="17" t="str">
        <f>INDEX(Neighborhoods!$A:$C,MATCH(Places!$H3325,Neighborhoods!$A:$A,0),MATCH(Places!J$1,Neighborhoods!$1:$1,0))</f>
        <v>Williamsburg</v>
      </c>
      <c r="K3325" s="17" t="s">
        <v>1</v>
      </c>
      <c r="L3325" s="17" t="str">
        <f t="shared" si="204"/>
        <v>Yes</v>
      </c>
      <c r="M3325" s="17">
        <v>1</v>
      </c>
      <c r="N3325" s="17" t="str" cm="1">
        <f t="array" ref="N3325">_xlfn.IFS(M3325&lt;=2,"Small",M3325&lt;=5,"Medium",M3325&gt;5,"Large")</f>
        <v>Small</v>
      </c>
      <c r="O3325" s="65">
        <v>89</v>
      </c>
      <c r="P3325" s="87">
        <f t="shared" si="205"/>
        <v>0.03</v>
      </c>
      <c r="Q3325" s="68">
        <v>4.75</v>
      </c>
      <c r="R3325" s="68" t="str" cm="1">
        <f t="array" ref="R3325">_xlfn.SWITCH(ROUND(Q3325,0),5,"Excellent",4,"Good",3,"Ok","Bad")</f>
        <v>Excellent</v>
      </c>
      <c r="S3325" s="17">
        <v>8</v>
      </c>
      <c r="T3325" s="17" t="str">
        <f t="shared" si="206"/>
        <v>No</v>
      </c>
      <c r="U3325" s="82">
        <v>43135</v>
      </c>
      <c r="V3325" s="82">
        <v>43735</v>
      </c>
      <c r="W3325" s="17">
        <v>0</v>
      </c>
      <c r="X3325" s="17" t="str">
        <f t="shared" si="207"/>
        <v>Inactive</v>
      </c>
      <c r="Y3325" s="17" t="s">
        <v>15615</v>
      </c>
      <c r="Z3325" s="17"/>
    </row>
    <row r="3326" spans="1:26" x14ac:dyDescent="0.25">
      <c r="A3326">
        <v>3325</v>
      </c>
      <c r="B3326" s="17" t="s">
        <v>13561</v>
      </c>
      <c r="C3326" s="17">
        <v>3074</v>
      </c>
      <c r="D3326" s="17" t="str">
        <f>INDEX(Hosts!$A:$O,MATCH(Places!$C3326,Hosts!$A:$A,0),MATCH(Places!D$1,Hosts!$1:$1,0))</f>
        <v>Within an hour</v>
      </c>
      <c r="E3326" s="87">
        <f>INDEX(Hosts!$A:$O,MATCH(Places!$C3326,Hosts!$A:$A,0),MATCH(Places!E$1,Hosts!$1:$1,0))</f>
        <v>1</v>
      </c>
      <c r="F3326" s="87">
        <f>INDEX(Hosts!$A:$O,MATCH(Places!$C3326,Hosts!$A:$A,0),MATCH(Places!F$1,Hosts!$1:$1,0))</f>
        <v>0</v>
      </c>
      <c r="G3326" s="17" t="str">
        <f>INDEX(Hosts!$A:$O,MATCH(Places!$C3326,Hosts!$A:$A,0),MATCH(Places!G$1,Hosts!$1:$1,0))</f>
        <v>No</v>
      </c>
      <c r="H3326" s="17">
        <v>15</v>
      </c>
      <c r="I3326" s="17" t="str">
        <f>INDEX(Neighborhoods!$A:$C,MATCH(Places!$H3326,Neighborhoods!$A:$A,0),MATCH(Places!I$1,Neighborhoods!$1:$1,0))</f>
        <v>Manhattan</v>
      </c>
      <c r="J3326" s="17" t="str">
        <f>INDEX(Neighborhoods!$A:$C,MATCH(Places!$H3326,Neighborhoods!$A:$A,0),MATCH(Places!J$1,Neighborhoods!$1:$1,0))</f>
        <v>East Village</v>
      </c>
      <c r="K3326" s="17" t="s">
        <v>1</v>
      </c>
      <c r="L3326" s="17" t="str">
        <f t="shared" si="204"/>
        <v>Yes</v>
      </c>
      <c r="M3326" s="17">
        <v>1</v>
      </c>
      <c r="N3326" s="17" t="str" cm="1">
        <f t="array" ref="N3326">_xlfn.IFS(M3326&lt;=2,"Small",M3326&lt;=5,"Medium",M3326&gt;5,"Large")</f>
        <v>Small</v>
      </c>
      <c r="O3326" s="65">
        <v>80</v>
      </c>
      <c r="P3326" s="87">
        <f t="shared" si="205"/>
        <v>0.03</v>
      </c>
      <c r="Q3326" s="68">
        <v>4.9000000000000004</v>
      </c>
      <c r="R3326" s="68" t="str" cm="1">
        <f t="array" ref="R3326">_xlfn.SWITCH(ROUND(Q3326,0),5,"Excellent",4,"Good",3,"Ok","Bad")</f>
        <v>Excellent</v>
      </c>
      <c r="S3326" s="17">
        <v>10</v>
      </c>
      <c r="T3326" s="17" t="str">
        <f t="shared" si="206"/>
        <v>No</v>
      </c>
      <c r="U3326" s="82">
        <v>43192</v>
      </c>
      <c r="V3326" s="82">
        <v>43331</v>
      </c>
      <c r="W3326" s="17">
        <v>92</v>
      </c>
      <c r="X3326" s="17" t="str">
        <f t="shared" si="207"/>
        <v>Active</v>
      </c>
      <c r="Y3326" s="17" t="s">
        <v>15615</v>
      </c>
      <c r="Z3326" s="17"/>
    </row>
    <row r="3327" spans="1:26" x14ac:dyDescent="0.25">
      <c r="A3327">
        <v>3326</v>
      </c>
      <c r="B3327" s="17" t="s">
        <v>15348</v>
      </c>
      <c r="C3327" s="17">
        <v>3390</v>
      </c>
      <c r="D3327" s="17" t="str">
        <f>INDEX(Hosts!$A:$O,MATCH(Places!$C3327,Hosts!$A:$A,0),MATCH(Places!D$1,Hosts!$1:$1,0))</f>
        <v>Within a day</v>
      </c>
      <c r="E3327" s="87">
        <f>INDEX(Hosts!$A:$O,MATCH(Places!$C3327,Hosts!$A:$A,0),MATCH(Places!E$1,Hosts!$1:$1,0))</f>
        <v>0.6</v>
      </c>
      <c r="F3327" s="87">
        <f>INDEX(Hosts!$A:$O,MATCH(Places!$C3327,Hosts!$A:$A,0),MATCH(Places!F$1,Hosts!$1:$1,0))</f>
        <v>0.96</v>
      </c>
      <c r="G3327" s="17" t="str">
        <f>INDEX(Hosts!$A:$O,MATCH(Places!$C3327,Hosts!$A:$A,0),MATCH(Places!G$1,Hosts!$1:$1,0))</f>
        <v>Yes</v>
      </c>
      <c r="H3327" s="17">
        <v>14</v>
      </c>
      <c r="I3327" s="17" t="str">
        <f>INDEX(Neighborhoods!$A:$C,MATCH(Places!$H3327,Neighborhoods!$A:$A,0),MATCH(Places!I$1,Neighborhoods!$1:$1,0))</f>
        <v>Manhattan</v>
      </c>
      <c r="J3327" s="17" t="str">
        <f>INDEX(Neighborhoods!$A:$C,MATCH(Places!$H3327,Neighborhoods!$A:$A,0),MATCH(Places!J$1,Neighborhoods!$1:$1,0))</f>
        <v>East Harlem</v>
      </c>
      <c r="K3327" s="17" t="s">
        <v>1</v>
      </c>
      <c r="L3327" s="17" t="str">
        <f t="shared" si="204"/>
        <v>Yes</v>
      </c>
      <c r="M3327" s="17">
        <v>1</v>
      </c>
      <c r="N3327" s="17" t="str" cm="1">
        <f t="array" ref="N3327">_xlfn.IFS(M3327&lt;=2,"Small",M3327&lt;=5,"Medium",M3327&gt;5,"Large")</f>
        <v>Small</v>
      </c>
      <c r="O3327" s="65">
        <v>39</v>
      </c>
      <c r="P3327" s="87">
        <f t="shared" si="205"/>
        <v>0.03</v>
      </c>
      <c r="Q3327" s="68">
        <v>5</v>
      </c>
      <c r="R3327" s="68" t="str" cm="1">
        <f t="array" ref="R3327">_xlfn.SWITCH(ROUND(Q3327,0),5,"Excellent",4,"Good",3,"Ok","Bad")</f>
        <v>Excellent</v>
      </c>
      <c r="S3327" s="17">
        <v>10</v>
      </c>
      <c r="T3327" s="17" t="str">
        <f t="shared" si="206"/>
        <v>No</v>
      </c>
      <c r="U3327" s="82">
        <v>43105</v>
      </c>
      <c r="V3327" s="82">
        <v>44042</v>
      </c>
      <c r="W3327" s="17">
        <v>0</v>
      </c>
      <c r="X3327" s="17" t="str">
        <f t="shared" si="207"/>
        <v>Inactive</v>
      </c>
      <c r="Y3327" s="17" t="s">
        <v>15615</v>
      </c>
      <c r="Z3327" s="17"/>
    </row>
    <row r="3328" spans="1:26" x14ac:dyDescent="0.25">
      <c r="A3328">
        <v>3327</v>
      </c>
      <c r="B3328" s="17" t="s">
        <v>2419</v>
      </c>
      <c r="C3328" s="17">
        <v>3305</v>
      </c>
      <c r="D3328" s="17" t="str">
        <f>INDEX(Hosts!$A:$O,MATCH(Places!$C3328,Hosts!$A:$A,0),MATCH(Places!D$1,Hosts!$1:$1,0))</f>
        <v>Within a day</v>
      </c>
      <c r="E3328" s="87">
        <f>INDEX(Hosts!$A:$O,MATCH(Places!$C3328,Hosts!$A:$A,0),MATCH(Places!E$1,Hosts!$1:$1,0))</f>
        <v>0.7</v>
      </c>
      <c r="F3328" s="87">
        <f>INDEX(Hosts!$A:$O,MATCH(Places!$C3328,Hosts!$A:$A,0),MATCH(Places!F$1,Hosts!$1:$1,0))</f>
        <v>0.97</v>
      </c>
      <c r="G3328" s="17" t="str">
        <f>INDEX(Hosts!$A:$O,MATCH(Places!$C3328,Hosts!$A:$A,0),MATCH(Places!G$1,Hosts!$1:$1,0))</f>
        <v>Yes</v>
      </c>
      <c r="H3328" s="17">
        <v>9</v>
      </c>
      <c r="I3328" s="17" t="str">
        <f>INDEX(Neighborhoods!$A:$C,MATCH(Places!$H3328,Neighborhoods!$A:$A,0),MATCH(Places!I$1,Neighborhoods!$1:$1,0))</f>
        <v>Brooklyn</v>
      </c>
      <c r="J3328" s="17" t="str">
        <f>INDEX(Neighborhoods!$A:$C,MATCH(Places!$H3328,Neighborhoods!$A:$A,0),MATCH(Places!J$1,Neighborhoods!$1:$1,0))</f>
        <v>Crown Heights</v>
      </c>
      <c r="K3328" s="17" t="s">
        <v>11822</v>
      </c>
      <c r="L3328" s="17" t="str">
        <f t="shared" si="204"/>
        <v>No</v>
      </c>
      <c r="M3328" s="17">
        <v>8</v>
      </c>
      <c r="N3328" s="17" t="str" cm="1">
        <f t="array" ref="N3328">_xlfn.IFS(M3328&lt;=2,"Small",M3328&lt;=5,"Medium",M3328&gt;5,"Large")</f>
        <v>Large</v>
      </c>
      <c r="O3328" s="65">
        <v>275</v>
      </c>
      <c r="P3328" s="87">
        <f t="shared" si="205"/>
        <v>0.04</v>
      </c>
      <c r="Q3328" s="68">
        <v>4.8</v>
      </c>
      <c r="R3328" s="68" t="str" cm="1">
        <f t="array" ref="R3328">_xlfn.SWITCH(ROUND(Q3328,0),5,"Excellent",4,"Good",3,"Ok","Bad")</f>
        <v>Excellent</v>
      </c>
      <c r="S3328" s="17">
        <v>10</v>
      </c>
      <c r="T3328" s="17" t="str">
        <f t="shared" si="206"/>
        <v>No</v>
      </c>
      <c r="U3328" s="82">
        <v>43234</v>
      </c>
      <c r="V3328" s="82">
        <v>43808</v>
      </c>
      <c r="W3328" s="17">
        <v>58</v>
      </c>
      <c r="X3328" s="17" t="str">
        <f t="shared" si="207"/>
        <v>Active</v>
      </c>
      <c r="Y3328" s="17" t="s">
        <v>15615</v>
      </c>
      <c r="Z3328" s="17"/>
    </row>
    <row r="3329" spans="1:26" x14ac:dyDescent="0.25">
      <c r="A3329">
        <v>3328</v>
      </c>
      <c r="B3329" s="17" t="s">
        <v>2420</v>
      </c>
      <c r="C3329" s="17">
        <v>2970</v>
      </c>
      <c r="D3329" s="17" t="str">
        <f>INDEX(Hosts!$A:$O,MATCH(Places!$C3329,Hosts!$A:$A,0),MATCH(Places!D$1,Hosts!$1:$1,0))</f>
        <v>Within a few hours</v>
      </c>
      <c r="E3329" s="87">
        <f>INDEX(Hosts!$A:$O,MATCH(Places!$C3329,Hosts!$A:$A,0),MATCH(Places!E$1,Hosts!$1:$1,0))</f>
        <v>1</v>
      </c>
      <c r="F3329" s="87">
        <f>INDEX(Hosts!$A:$O,MATCH(Places!$C3329,Hosts!$A:$A,0),MATCH(Places!F$1,Hosts!$1:$1,0))</f>
        <v>0.46</v>
      </c>
      <c r="G3329" s="17" t="str">
        <f>INDEX(Hosts!$A:$O,MATCH(Places!$C3329,Hosts!$A:$A,0),MATCH(Places!G$1,Hosts!$1:$1,0))</f>
        <v>No</v>
      </c>
      <c r="H3329" s="17">
        <v>8</v>
      </c>
      <c r="I3329" s="17" t="str">
        <f>INDEX(Neighborhoods!$A:$C,MATCH(Places!$H3329,Neighborhoods!$A:$A,0),MATCH(Places!I$1,Neighborhoods!$1:$1,0))</f>
        <v>Brooklyn</v>
      </c>
      <c r="J3329" s="17" t="str">
        <f>INDEX(Neighborhoods!$A:$C,MATCH(Places!$H3329,Neighborhoods!$A:$A,0),MATCH(Places!J$1,Neighborhoods!$1:$1,0))</f>
        <v>Bushwick</v>
      </c>
      <c r="K3329" s="17" t="s">
        <v>11822</v>
      </c>
      <c r="L3329" s="17" t="str">
        <f t="shared" si="204"/>
        <v>No</v>
      </c>
      <c r="M3329" s="17">
        <v>3</v>
      </c>
      <c r="N3329" s="17" t="str" cm="1">
        <f t="array" ref="N3329">_xlfn.IFS(M3329&lt;=2,"Small",M3329&lt;=5,"Medium",M3329&gt;5,"Large")</f>
        <v>Medium</v>
      </c>
      <c r="O3329" s="65">
        <v>118</v>
      </c>
      <c r="P3329" s="87">
        <f t="shared" si="205"/>
        <v>0.03</v>
      </c>
      <c r="Q3329" s="68">
        <v>4.93</v>
      </c>
      <c r="R3329" s="68" t="str" cm="1">
        <f t="array" ref="R3329">_xlfn.SWITCH(ROUND(Q3329,0),5,"Excellent",4,"Good",3,"Ok","Bad")</f>
        <v>Excellent</v>
      </c>
      <c r="S3329" s="17">
        <v>15</v>
      </c>
      <c r="T3329" s="17" t="str">
        <f t="shared" si="206"/>
        <v>No</v>
      </c>
      <c r="U3329" s="82">
        <v>43198</v>
      </c>
      <c r="V3329" s="82">
        <v>43817</v>
      </c>
      <c r="W3329" s="17">
        <v>42</v>
      </c>
      <c r="X3329" s="17" t="str">
        <f t="shared" si="207"/>
        <v>Active</v>
      </c>
      <c r="Y3329" s="17" t="s">
        <v>15616</v>
      </c>
      <c r="Z3329" s="17"/>
    </row>
    <row r="3330" spans="1:26" x14ac:dyDescent="0.25">
      <c r="A3330">
        <v>3329</v>
      </c>
      <c r="B3330" s="17" t="s">
        <v>2421</v>
      </c>
      <c r="C3330" s="17">
        <v>3450</v>
      </c>
      <c r="D3330" s="17" t="str">
        <f>INDEX(Hosts!$A:$O,MATCH(Places!$C3330,Hosts!$A:$A,0),MATCH(Places!D$1,Hosts!$1:$1,0))</f>
        <v>Within a day</v>
      </c>
      <c r="E3330" s="87">
        <f>INDEX(Hosts!$A:$O,MATCH(Places!$C3330,Hosts!$A:$A,0),MATCH(Places!E$1,Hosts!$1:$1,0))</f>
        <v>0.9</v>
      </c>
      <c r="F3330" s="87">
        <f>INDEX(Hosts!$A:$O,MATCH(Places!$C3330,Hosts!$A:$A,0),MATCH(Places!F$1,Hosts!$1:$1,0))</f>
        <v>0.56999999999999995</v>
      </c>
      <c r="G3330" s="17" t="str">
        <f>INDEX(Hosts!$A:$O,MATCH(Places!$C3330,Hosts!$A:$A,0),MATCH(Places!G$1,Hosts!$1:$1,0))</f>
        <v>Yes</v>
      </c>
      <c r="H3330" s="17">
        <v>18</v>
      </c>
      <c r="I3330" s="17" t="str">
        <f>INDEX(Neighborhoods!$A:$C,MATCH(Places!$H3330,Neighborhoods!$A:$A,0),MATCH(Places!I$1,Neighborhoods!$1:$1,0))</f>
        <v>Manhattan</v>
      </c>
      <c r="J3330" s="17" t="str">
        <f>INDEX(Neighborhoods!$A:$C,MATCH(Places!$H3330,Neighborhoods!$A:$A,0),MATCH(Places!J$1,Neighborhoods!$1:$1,0))</f>
        <v>Midtown</v>
      </c>
      <c r="K3330" s="17" t="s">
        <v>11822</v>
      </c>
      <c r="L3330" s="17" t="str">
        <f t="shared" ref="L3330:L3393" si="208">IF(OR(K3330="Private room",K3330="Shared room"),"Yes","No")</f>
        <v>No</v>
      </c>
      <c r="M3330" s="17">
        <v>3</v>
      </c>
      <c r="N3330" s="17" t="str" cm="1">
        <f t="array" ref="N3330">_xlfn.IFS(M3330&lt;=2,"Small",M3330&lt;=5,"Medium",M3330&gt;5,"Large")</f>
        <v>Medium</v>
      </c>
      <c r="O3330" s="65">
        <v>66</v>
      </c>
      <c r="P3330" s="87">
        <f t="shared" ref="P3330:P3393" si="209">VLOOKUP(O3330,$AB$1:$AC$5,2)</f>
        <v>0.03</v>
      </c>
      <c r="Q3330" s="68">
        <v>4.97</v>
      </c>
      <c r="R3330" s="68" t="str" cm="1">
        <f t="array" ref="R3330">_xlfn.SWITCH(ROUND(Q3330,0),5,"Excellent",4,"Good",3,"Ok","Bad")</f>
        <v>Excellent</v>
      </c>
      <c r="S3330" s="17">
        <v>74</v>
      </c>
      <c r="T3330" s="17" t="str">
        <f t="shared" ref="T3330:T3393" si="210">IF(AND(Q3330&gt;=4.8,S3330&gt;100),"Yes","No")</f>
        <v>No</v>
      </c>
      <c r="U3330" s="82">
        <v>43114</v>
      </c>
      <c r="V3330" s="82">
        <v>43897</v>
      </c>
      <c r="W3330" s="17">
        <v>38</v>
      </c>
      <c r="X3330" s="17" t="str">
        <f t="shared" ref="X3330:X3393" si="211">IF(W3330&lt;&gt;0,"Active","Inactive")</f>
        <v>Active</v>
      </c>
      <c r="Y3330" s="17" t="s">
        <v>15615</v>
      </c>
      <c r="Z3330" s="17"/>
    </row>
    <row r="3331" spans="1:26" x14ac:dyDescent="0.25">
      <c r="A3331">
        <v>3330</v>
      </c>
      <c r="B3331" s="17" t="s">
        <v>2422</v>
      </c>
      <c r="C3331" s="17">
        <v>2149</v>
      </c>
      <c r="D3331" s="17" t="str">
        <f>INDEX(Hosts!$A:$O,MATCH(Places!$C3331,Hosts!$A:$A,0),MATCH(Places!D$1,Hosts!$1:$1,0))</f>
        <v>Within an hour</v>
      </c>
      <c r="E3331" s="87">
        <f>INDEX(Hosts!$A:$O,MATCH(Places!$C3331,Hosts!$A:$A,0),MATCH(Places!E$1,Hosts!$1:$1,0))</f>
        <v>1</v>
      </c>
      <c r="F3331" s="87">
        <f>INDEX(Hosts!$A:$O,MATCH(Places!$C3331,Hosts!$A:$A,0),MATCH(Places!F$1,Hosts!$1:$1,0))</f>
        <v>0.86</v>
      </c>
      <c r="G3331" s="17" t="str">
        <f>INDEX(Hosts!$A:$O,MATCH(Places!$C3331,Hosts!$A:$A,0),MATCH(Places!G$1,Hosts!$1:$1,0))</f>
        <v>Yes</v>
      </c>
      <c r="H3331" s="17">
        <v>9</v>
      </c>
      <c r="I3331" s="17" t="str">
        <f>INDEX(Neighborhoods!$A:$C,MATCH(Places!$H3331,Neighborhoods!$A:$A,0),MATCH(Places!I$1,Neighborhoods!$1:$1,0))</f>
        <v>Brooklyn</v>
      </c>
      <c r="J3331" s="17" t="str">
        <f>INDEX(Neighborhoods!$A:$C,MATCH(Places!$H3331,Neighborhoods!$A:$A,0),MATCH(Places!J$1,Neighborhoods!$1:$1,0))</f>
        <v>Crown Heights</v>
      </c>
      <c r="K3331" s="17" t="s">
        <v>11822</v>
      </c>
      <c r="L3331" s="17" t="str">
        <f t="shared" si="208"/>
        <v>No</v>
      </c>
      <c r="M3331" s="17">
        <v>4</v>
      </c>
      <c r="N3331" s="17" t="str" cm="1">
        <f t="array" ref="N3331">_xlfn.IFS(M3331&lt;=2,"Small",M3331&lt;=5,"Medium",M3331&gt;5,"Large")</f>
        <v>Medium</v>
      </c>
      <c r="O3331" s="65">
        <v>145</v>
      </c>
      <c r="P3331" s="87">
        <f t="shared" si="209"/>
        <v>0.03</v>
      </c>
      <c r="Q3331" s="68">
        <v>4.8499999999999996</v>
      </c>
      <c r="R3331" s="68" t="str" cm="1">
        <f t="array" ref="R3331">_xlfn.SWITCH(ROUND(Q3331,0),5,"Excellent",4,"Good",3,"Ok","Bad")</f>
        <v>Excellent</v>
      </c>
      <c r="S3331" s="17">
        <v>59</v>
      </c>
      <c r="T3331" s="17" t="str">
        <f t="shared" si="210"/>
        <v>No</v>
      </c>
      <c r="U3331" s="82">
        <v>43113</v>
      </c>
      <c r="V3331" s="82">
        <v>44043</v>
      </c>
      <c r="W3331" s="17">
        <v>230</v>
      </c>
      <c r="X3331" s="17" t="str">
        <f t="shared" si="211"/>
        <v>Active</v>
      </c>
      <c r="Y3331" s="17" t="s">
        <v>15615</v>
      </c>
      <c r="Z3331" s="17"/>
    </row>
    <row r="3332" spans="1:26" x14ac:dyDescent="0.25">
      <c r="A3332">
        <v>3331</v>
      </c>
      <c r="B3332" s="17" t="s">
        <v>2424</v>
      </c>
      <c r="C3332" s="17">
        <v>2907</v>
      </c>
      <c r="D3332" s="17" t="str">
        <f>INDEX(Hosts!$A:$O,MATCH(Places!$C3332,Hosts!$A:$A,0),MATCH(Places!D$1,Hosts!$1:$1,0))</f>
        <v>Within a few hours</v>
      </c>
      <c r="E3332" s="87">
        <f>INDEX(Hosts!$A:$O,MATCH(Places!$C3332,Hosts!$A:$A,0),MATCH(Places!E$1,Hosts!$1:$1,0))</f>
        <v>1</v>
      </c>
      <c r="F3332" s="87">
        <f>INDEX(Hosts!$A:$O,MATCH(Places!$C3332,Hosts!$A:$A,0),MATCH(Places!F$1,Hosts!$1:$1,0))</f>
        <v>0.92</v>
      </c>
      <c r="G3332" s="17" t="str">
        <f>INDEX(Hosts!$A:$O,MATCH(Places!$C3332,Hosts!$A:$A,0),MATCH(Places!G$1,Hosts!$1:$1,0))</f>
        <v>No</v>
      </c>
      <c r="H3332" s="17">
        <v>8</v>
      </c>
      <c r="I3332" s="17" t="str">
        <f>INDEX(Neighborhoods!$A:$C,MATCH(Places!$H3332,Neighborhoods!$A:$A,0),MATCH(Places!I$1,Neighborhoods!$1:$1,0))</f>
        <v>Brooklyn</v>
      </c>
      <c r="J3332" s="17" t="str">
        <f>INDEX(Neighborhoods!$A:$C,MATCH(Places!$H3332,Neighborhoods!$A:$A,0),MATCH(Places!J$1,Neighborhoods!$1:$1,0))</f>
        <v>Bushwick</v>
      </c>
      <c r="K3332" s="17" t="s">
        <v>1</v>
      </c>
      <c r="L3332" s="17" t="str">
        <f t="shared" si="208"/>
        <v>Yes</v>
      </c>
      <c r="M3332" s="17">
        <v>2</v>
      </c>
      <c r="N3332" s="17" t="str" cm="1">
        <f t="array" ref="N3332">_xlfn.IFS(M3332&lt;=2,"Small",M3332&lt;=5,"Medium",M3332&gt;5,"Large")</f>
        <v>Small</v>
      </c>
      <c r="O3332" s="65">
        <v>65</v>
      </c>
      <c r="P3332" s="87">
        <f t="shared" si="209"/>
        <v>0.03</v>
      </c>
      <c r="Q3332" s="68">
        <v>4.75</v>
      </c>
      <c r="R3332" s="68" t="str" cm="1">
        <f t="array" ref="R3332">_xlfn.SWITCH(ROUND(Q3332,0),5,"Excellent",4,"Good",3,"Ok","Bad")</f>
        <v>Excellent</v>
      </c>
      <c r="S3332" s="17">
        <v>24</v>
      </c>
      <c r="T3332" s="17" t="str">
        <f t="shared" si="210"/>
        <v>No</v>
      </c>
      <c r="U3332" s="82">
        <v>43207</v>
      </c>
      <c r="V3332" s="82">
        <v>43786</v>
      </c>
      <c r="W3332" s="17">
        <v>270</v>
      </c>
      <c r="X3332" s="17" t="str">
        <f t="shared" si="211"/>
        <v>Active</v>
      </c>
      <c r="Y3332" s="17" t="s">
        <v>15616</v>
      </c>
      <c r="Z3332" s="17"/>
    </row>
    <row r="3333" spans="1:26" x14ac:dyDescent="0.25">
      <c r="A3333">
        <v>3332</v>
      </c>
      <c r="B3333" s="17" t="s">
        <v>2425</v>
      </c>
      <c r="C3333" s="17">
        <v>3445</v>
      </c>
      <c r="D3333" s="17" t="str">
        <f>INDEX(Hosts!$A:$O,MATCH(Places!$C3333,Hosts!$A:$A,0),MATCH(Places!D$1,Hosts!$1:$1,0))</f>
        <v>Within a few hours</v>
      </c>
      <c r="E3333" s="87">
        <f>INDEX(Hosts!$A:$O,MATCH(Places!$C3333,Hosts!$A:$A,0),MATCH(Places!E$1,Hosts!$1:$1,0))</f>
        <v>1</v>
      </c>
      <c r="F3333" s="87">
        <f>INDEX(Hosts!$A:$O,MATCH(Places!$C3333,Hosts!$A:$A,0),MATCH(Places!F$1,Hosts!$1:$1,0))</f>
        <v>0.92</v>
      </c>
      <c r="G3333" s="17" t="str">
        <f>INDEX(Hosts!$A:$O,MATCH(Places!$C3333,Hosts!$A:$A,0),MATCH(Places!G$1,Hosts!$1:$1,0))</f>
        <v>Yes</v>
      </c>
      <c r="H3333" s="17">
        <v>8</v>
      </c>
      <c r="I3333" s="17" t="str">
        <f>INDEX(Neighborhoods!$A:$C,MATCH(Places!$H3333,Neighborhoods!$A:$A,0),MATCH(Places!I$1,Neighborhoods!$1:$1,0))</f>
        <v>Brooklyn</v>
      </c>
      <c r="J3333" s="17" t="str">
        <f>INDEX(Neighborhoods!$A:$C,MATCH(Places!$H3333,Neighborhoods!$A:$A,0),MATCH(Places!J$1,Neighborhoods!$1:$1,0))</f>
        <v>Bushwick</v>
      </c>
      <c r="K3333" s="17" t="s">
        <v>11822</v>
      </c>
      <c r="L3333" s="17" t="str">
        <f t="shared" si="208"/>
        <v>No</v>
      </c>
      <c r="M3333" s="17">
        <v>8</v>
      </c>
      <c r="N3333" s="17" t="str" cm="1">
        <f t="array" ref="N3333">_xlfn.IFS(M3333&lt;=2,"Small",M3333&lt;=5,"Medium",M3333&gt;5,"Large")</f>
        <v>Large</v>
      </c>
      <c r="O3333" s="65">
        <v>115</v>
      </c>
      <c r="P3333" s="87">
        <f t="shared" si="209"/>
        <v>0.03</v>
      </c>
      <c r="Q3333" s="68">
        <v>4.83</v>
      </c>
      <c r="R3333" s="68" t="str" cm="1">
        <f t="array" ref="R3333">_xlfn.SWITCH(ROUND(Q3333,0),5,"Excellent",4,"Good",3,"Ok","Bad")</f>
        <v>Excellent</v>
      </c>
      <c r="S3333" s="17">
        <v>96</v>
      </c>
      <c r="T3333" s="17" t="str">
        <f t="shared" si="210"/>
        <v>No</v>
      </c>
      <c r="U3333" s="82">
        <v>43175</v>
      </c>
      <c r="V3333" s="82">
        <v>44015</v>
      </c>
      <c r="W3333" s="17">
        <v>310</v>
      </c>
      <c r="X3333" s="17" t="str">
        <f t="shared" si="211"/>
        <v>Active</v>
      </c>
      <c r="Y3333" s="17" t="s">
        <v>15615</v>
      </c>
      <c r="Z3333" s="17"/>
    </row>
    <row r="3334" spans="1:26" x14ac:dyDescent="0.25">
      <c r="A3334">
        <v>3333</v>
      </c>
      <c r="B3334" s="17" t="s">
        <v>15472</v>
      </c>
      <c r="C3334" s="17">
        <v>1081</v>
      </c>
      <c r="D3334" s="17" t="str">
        <f>INDEX(Hosts!$A:$O,MATCH(Places!$C3334,Hosts!$A:$A,0),MATCH(Places!D$1,Hosts!$1:$1,0))</f>
        <v>Within an hour</v>
      </c>
      <c r="E3334" s="87">
        <f>INDEX(Hosts!$A:$O,MATCH(Places!$C3334,Hosts!$A:$A,0),MATCH(Places!E$1,Hosts!$1:$1,0))</f>
        <v>1</v>
      </c>
      <c r="F3334" s="87">
        <f>INDEX(Hosts!$A:$O,MATCH(Places!$C3334,Hosts!$A:$A,0),MATCH(Places!F$1,Hosts!$1:$1,0))</f>
        <v>0.88</v>
      </c>
      <c r="G3334" s="17" t="str">
        <f>INDEX(Hosts!$A:$O,MATCH(Places!$C3334,Hosts!$A:$A,0),MATCH(Places!G$1,Hosts!$1:$1,0))</f>
        <v>No</v>
      </c>
      <c r="H3334" s="17">
        <v>15</v>
      </c>
      <c r="I3334" s="17" t="str">
        <f>INDEX(Neighborhoods!$A:$C,MATCH(Places!$H3334,Neighborhoods!$A:$A,0),MATCH(Places!I$1,Neighborhoods!$1:$1,0))</f>
        <v>Manhattan</v>
      </c>
      <c r="J3334" s="17" t="str">
        <f>INDEX(Neighborhoods!$A:$C,MATCH(Places!$H3334,Neighborhoods!$A:$A,0),MATCH(Places!J$1,Neighborhoods!$1:$1,0))</f>
        <v>East Village</v>
      </c>
      <c r="K3334" s="17" t="s">
        <v>11822</v>
      </c>
      <c r="L3334" s="17" t="str">
        <f t="shared" si="208"/>
        <v>No</v>
      </c>
      <c r="M3334" s="17">
        <v>4</v>
      </c>
      <c r="N3334" s="17" t="str" cm="1">
        <f t="array" ref="N3334">_xlfn.IFS(M3334&lt;=2,"Small",M3334&lt;=5,"Medium",M3334&gt;5,"Large")</f>
        <v>Medium</v>
      </c>
      <c r="O3334" s="65">
        <v>139</v>
      </c>
      <c r="P3334" s="87">
        <f t="shared" si="209"/>
        <v>0.03</v>
      </c>
      <c r="Q3334" s="68">
        <v>5</v>
      </c>
      <c r="R3334" s="68" t="str" cm="1">
        <f t="array" ref="R3334">_xlfn.SWITCH(ROUND(Q3334,0),5,"Excellent",4,"Good",3,"Ok","Bad")</f>
        <v>Excellent</v>
      </c>
      <c r="S3334" s="17">
        <v>36</v>
      </c>
      <c r="T3334" s="17" t="str">
        <f t="shared" si="210"/>
        <v>No</v>
      </c>
      <c r="U3334" s="82">
        <v>43111</v>
      </c>
      <c r="V3334" s="82">
        <v>43981</v>
      </c>
      <c r="W3334" s="17">
        <v>220</v>
      </c>
      <c r="X3334" s="17" t="str">
        <f t="shared" si="211"/>
        <v>Active</v>
      </c>
      <c r="Y3334" s="17" t="s">
        <v>15616</v>
      </c>
      <c r="Z3334" s="17"/>
    </row>
    <row r="3335" spans="1:26" x14ac:dyDescent="0.25">
      <c r="A3335">
        <v>3334</v>
      </c>
      <c r="B3335" s="17" t="s">
        <v>13348</v>
      </c>
      <c r="C3335" s="17">
        <v>2627</v>
      </c>
      <c r="D3335" s="17" t="str">
        <f>INDEX(Hosts!$A:$O,MATCH(Places!$C3335,Hosts!$A:$A,0),MATCH(Places!D$1,Hosts!$1:$1,0))</f>
        <v>Within an hour</v>
      </c>
      <c r="E3335" s="87">
        <f>INDEX(Hosts!$A:$O,MATCH(Places!$C3335,Hosts!$A:$A,0),MATCH(Places!E$1,Hosts!$1:$1,0))</f>
        <v>1</v>
      </c>
      <c r="F3335" s="87">
        <f>INDEX(Hosts!$A:$O,MATCH(Places!$C3335,Hosts!$A:$A,0),MATCH(Places!F$1,Hosts!$1:$1,0))</f>
        <v>0.99</v>
      </c>
      <c r="G3335" s="17" t="str">
        <f>INDEX(Hosts!$A:$O,MATCH(Places!$C3335,Hosts!$A:$A,0),MATCH(Places!G$1,Hosts!$1:$1,0))</f>
        <v>No</v>
      </c>
      <c r="H3335" s="17">
        <v>12</v>
      </c>
      <c r="I3335" s="17" t="str">
        <f>INDEX(Neighborhoods!$A:$C,MATCH(Places!$H3335,Neighborhoods!$A:$A,0),MATCH(Places!I$1,Neighborhoods!$1:$1,0))</f>
        <v>Brooklyn</v>
      </c>
      <c r="J3335" s="17" t="str">
        <f>INDEX(Neighborhoods!$A:$C,MATCH(Places!$H3335,Neighborhoods!$A:$A,0),MATCH(Places!J$1,Neighborhoods!$1:$1,0))</f>
        <v>Williamsburg</v>
      </c>
      <c r="K3335" s="17" t="s">
        <v>1</v>
      </c>
      <c r="L3335" s="17" t="str">
        <f t="shared" si="208"/>
        <v>Yes</v>
      </c>
      <c r="M3335" s="17">
        <v>1</v>
      </c>
      <c r="N3335" s="17" t="str" cm="1">
        <f t="array" ref="N3335">_xlfn.IFS(M3335&lt;=2,"Small",M3335&lt;=5,"Medium",M3335&gt;5,"Large")</f>
        <v>Small</v>
      </c>
      <c r="O3335" s="65">
        <v>55</v>
      </c>
      <c r="P3335" s="87">
        <f t="shared" si="209"/>
        <v>0.03</v>
      </c>
      <c r="Q3335" s="68">
        <v>4.8</v>
      </c>
      <c r="R3335" s="68" t="str" cm="1">
        <f t="array" ref="R3335">_xlfn.SWITCH(ROUND(Q3335,0),5,"Excellent",4,"Good",3,"Ok","Bad")</f>
        <v>Excellent</v>
      </c>
      <c r="S3335" s="17">
        <v>98</v>
      </c>
      <c r="T3335" s="17" t="str">
        <f t="shared" si="210"/>
        <v>No</v>
      </c>
      <c r="U3335" s="82">
        <v>43270</v>
      </c>
      <c r="V3335" s="82">
        <v>43921</v>
      </c>
      <c r="W3335" s="17">
        <v>365</v>
      </c>
      <c r="X3335" s="17" t="str">
        <f t="shared" si="211"/>
        <v>Active</v>
      </c>
      <c r="Y3335" s="17" t="s">
        <v>15615</v>
      </c>
      <c r="Z3335" s="17"/>
    </row>
    <row r="3336" spans="1:26" x14ac:dyDescent="0.25">
      <c r="A3336">
        <v>3335</v>
      </c>
      <c r="B3336" s="17" t="s">
        <v>2426</v>
      </c>
      <c r="C3336" s="17">
        <v>3452</v>
      </c>
      <c r="D3336" s="17" t="str">
        <f>INDEX(Hosts!$A:$O,MATCH(Places!$C3336,Hosts!$A:$A,0),MATCH(Places!D$1,Hosts!$1:$1,0))</f>
        <v>Within an hour</v>
      </c>
      <c r="E3336" s="87">
        <f>INDEX(Hosts!$A:$O,MATCH(Places!$C3336,Hosts!$A:$A,0),MATCH(Places!E$1,Hosts!$1:$1,0))</f>
        <v>0.93</v>
      </c>
      <c r="F3336" s="87">
        <f>INDEX(Hosts!$A:$O,MATCH(Places!$C3336,Hosts!$A:$A,0),MATCH(Places!F$1,Hosts!$1:$1,0))</f>
        <v>0.92</v>
      </c>
      <c r="G3336" s="17" t="str">
        <f>INDEX(Hosts!$A:$O,MATCH(Places!$C3336,Hosts!$A:$A,0),MATCH(Places!G$1,Hosts!$1:$1,0))</f>
        <v>No</v>
      </c>
      <c r="H3336" s="17">
        <v>24</v>
      </c>
      <c r="I3336" s="17" t="str">
        <f>INDEX(Neighborhoods!$A:$C,MATCH(Places!$H3336,Neighborhoods!$A:$A,0),MATCH(Places!I$1,Neighborhoods!$1:$1,0))</f>
        <v>Queens</v>
      </c>
      <c r="J3336" s="17" t="str">
        <f>INDEX(Neighborhoods!$A:$C,MATCH(Places!$H3336,Neighborhoods!$A:$A,0),MATCH(Places!J$1,Neighborhoods!$1:$1,0))</f>
        <v>Long Island City</v>
      </c>
      <c r="K3336" s="17" t="s">
        <v>11822</v>
      </c>
      <c r="L3336" s="17" t="str">
        <f t="shared" si="208"/>
        <v>No</v>
      </c>
      <c r="M3336" s="17">
        <v>6</v>
      </c>
      <c r="N3336" s="17" t="str" cm="1">
        <f t="array" ref="N3336">_xlfn.IFS(M3336&lt;=2,"Small",M3336&lt;=5,"Medium",M3336&gt;5,"Large")</f>
        <v>Large</v>
      </c>
      <c r="O3336" s="65">
        <v>115</v>
      </c>
      <c r="P3336" s="87">
        <f t="shared" si="209"/>
        <v>0.03</v>
      </c>
      <c r="Q3336" s="68">
        <v>4.7300000000000004</v>
      </c>
      <c r="R3336" s="68" t="str" cm="1">
        <f t="array" ref="R3336">_xlfn.SWITCH(ROUND(Q3336,0),5,"Excellent",4,"Good",3,"Ok","Bad")</f>
        <v>Excellent</v>
      </c>
      <c r="S3336" s="17">
        <v>77</v>
      </c>
      <c r="T3336" s="17" t="str">
        <f t="shared" si="210"/>
        <v>No</v>
      </c>
      <c r="U3336" s="82">
        <v>43176</v>
      </c>
      <c r="V3336" s="82">
        <v>43888</v>
      </c>
      <c r="W3336" s="17">
        <v>90</v>
      </c>
      <c r="X3336" s="17" t="str">
        <f t="shared" si="211"/>
        <v>Active</v>
      </c>
      <c r="Y3336" s="17" t="s">
        <v>15615</v>
      </c>
      <c r="Z3336" s="17"/>
    </row>
    <row r="3337" spans="1:26" x14ac:dyDescent="0.25">
      <c r="A3337">
        <v>3336</v>
      </c>
      <c r="B3337" s="17" t="s">
        <v>2427</v>
      </c>
      <c r="C3337" s="17">
        <v>3453</v>
      </c>
      <c r="D3337" s="17" t="str">
        <f>INDEX(Hosts!$A:$O,MATCH(Places!$C3337,Hosts!$A:$A,0),MATCH(Places!D$1,Hosts!$1:$1,0))</f>
        <v>Within a few hours</v>
      </c>
      <c r="E3337" s="87">
        <f>INDEX(Hosts!$A:$O,MATCH(Places!$C3337,Hosts!$A:$A,0),MATCH(Places!E$1,Hosts!$1:$1,0))</f>
        <v>0.8</v>
      </c>
      <c r="F3337" s="87">
        <f>INDEX(Hosts!$A:$O,MATCH(Places!$C3337,Hosts!$A:$A,0),MATCH(Places!F$1,Hosts!$1:$1,0))</f>
        <v>0.94</v>
      </c>
      <c r="G3337" s="17" t="str">
        <f>INDEX(Hosts!$A:$O,MATCH(Places!$C3337,Hosts!$A:$A,0),MATCH(Places!G$1,Hosts!$1:$1,0))</f>
        <v>No</v>
      </c>
      <c r="H3337" s="17">
        <v>9</v>
      </c>
      <c r="I3337" s="17" t="str">
        <f>INDEX(Neighborhoods!$A:$C,MATCH(Places!$H3337,Neighborhoods!$A:$A,0),MATCH(Places!I$1,Neighborhoods!$1:$1,0))</f>
        <v>Brooklyn</v>
      </c>
      <c r="J3337" s="17" t="str">
        <f>INDEX(Neighborhoods!$A:$C,MATCH(Places!$H3337,Neighborhoods!$A:$A,0),MATCH(Places!J$1,Neighborhoods!$1:$1,0))</f>
        <v>Crown Heights</v>
      </c>
      <c r="K3337" s="17" t="s">
        <v>1</v>
      </c>
      <c r="L3337" s="17" t="str">
        <f t="shared" si="208"/>
        <v>Yes</v>
      </c>
      <c r="M3337" s="17">
        <v>2</v>
      </c>
      <c r="N3337" s="17" t="str" cm="1">
        <f t="array" ref="N3337">_xlfn.IFS(M3337&lt;=2,"Small",M3337&lt;=5,"Medium",M3337&gt;5,"Large")</f>
        <v>Small</v>
      </c>
      <c r="O3337" s="65">
        <v>59</v>
      </c>
      <c r="P3337" s="87">
        <f t="shared" si="209"/>
        <v>0.03</v>
      </c>
      <c r="Q3337" s="68">
        <v>4.5599999999999996</v>
      </c>
      <c r="R3337" s="68" t="str" cm="1">
        <f t="array" ref="R3337">_xlfn.SWITCH(ROUND(Q3337,0),5,"Excellent",4,"Good",3,"Ok","Bad")</f>
        <v>Excellent</v>
      </c>
      <c r="S3337" s="17">
        <v>9</v>
      </c>
      <c r="T3337" s="17" t="str">
        <f t="shared" si="210"/>
        <v>No</v>
      </c>
      <c r="U3337" s="82">
        <v>43218</v>
      </c>
      <c r="V3337" s="82">
        <v>43869</v>
      </c>
      <c r="W3337" s="17">
        <v>365</v>
      </c>
      <c r="X3337" s="17" t="str">
        <f t="shared" si="211"/>
        <v>Active</v>
      </c>
      <c r="Y3337" s="17" t="s">
        <v>15616</v>
      </c>
      <c r="Z3337" s="17"/>
    </row>
    <row r="3338" spans="1:26" x14ac:dyDescent="0.25">
      <c r="A3338">
        <v>3337</v>
      </c>
      <c r="B3338" s="17" t="s">
        <v>2428</v>
      </c>
      <c r="C3338" s="17">
        <v>3161</v>
      </c>
      <c r="D3338" s="17" t="str">
        <f>INDEX(Hosts!$A:$O,MATCH(Places!$C3338,Hosts!$A:$A,0),MATCH(Places!D$1,Hosts!$1:$1,0))</f>
        <v>Within an hour</v>
      </c>
      <c r="E3338" s="87">
        <f>INDEX(Hosts!$A:$O,MATCH(Places!$C3338,Hosts!$A:$A,0),MATCH(Places!E$1,Hosts!$1:$1,0))</f>
        <v>1</v>
      </c>
      <c r="F3338" s="87">
        <f>INDEX(Hosts!$A:$O,MATCH(Places!$C3338,Hosts!$A:$A,0),MATCH(Places!F$1,Hosts!$1:$1,0))</f>
        <v>0.97</v>
      </c>
      <c r="G3338" s="17" t="str">
        <f>INDEX(Hosts!$A:$O,MATCH(Places!$C3338,Hosts!$A:$A,0),MATCH(Places!G$1,Hosts!$1:$1,0))</f>
        <v>No</v>
      </c>
      <c r="H3338" s="17">
        <v>21</v>
      </c>
      <c r="I3338" s="17" t="str">
        <f>INDEX(Neighborhoods!$A:$C,MATCH(Places!$H3338,Neighborhoods!$A:$A,0),MATCH(Places!I$1,Neighborhoods!$1:$1,0))</f>
        <v>Queens</v>
      </c>
      <c r="J3338" s="17" t="str">
        <f>INDEX(Neighborhoods!$A:$C,MATCH(Places!$H3338,Neighborhoods!$A:$A,0),MATCH(Places!J$1,Neighborhoods!$1:$1,0))</f>
        <v>Astoria</v>
      </c>
      <c r="K3338" s="17" t="s">
        <v>1</v>
      </c>
      <c r="L3338" s="17" t="str">
        <f t="shared" si="208"/>
        <v>Yes</v>
      </c>
      <c r="M3338" s="17">
        <v>2</v>
      </c>
      <c r="N3338" s="17" t="str" cm="1">
        <f t="array" ref="N3338">_xlfn.IFS(M3338&lt;=2,"Small",M3338&lt;=5,"Medium",M3338&gt;5,"Large")</f>
        <v>Small</v>
      </c>
      <c r="O3338" s="65">
        <v>60</v>
      </c>
      <c r="P3338" s="87">
        <f t="shared" si="209"/>
        <v>0.03</v>
      </c>
      <c r="Q3338" s="68">
        <v>4.5</v>
      </c>
      <c r="R3338" s="68" t="str" cm="1">
        <f t="array" ref="R3338">_xlfn.SWITCH(ROUND(Q3338,0),5,"Excellent",4,"Good",3,"Ok","Bad")</f>
        <v>Excellent</v>
      </c>
      <c r="S3338" s="17">
        <v>4</v>
      </c>
      <c r="T3338" s="17" t="str">
        <f t="shared" si="210"/>
        <v>No</v>
      </c>
      <c r="U3338" s="82">
        <v>43141</v>
      </c>
      <c r="V3338" s="82">
        <v>43156</v>
      </c>
      <c r="W3338" s="17">
        <v>195</v>
      </c>
      <c r="X3338" s="17" t="str">
        <f t="shared" si="211"/>
        <v>Active</v>
      </c>
      <c r="Y3338" s="17" t="s">
        <v>15616</v>
      </c>
      <c r="Z3338" s="17"/>
    </row>
    <row r="3339" spans="1:26" x14ac:dyDescent="0.25">
      <c r="A3339">
        <v>3338</v>
      </c>
      <c r="B3339" s="17" t="s">
        <v>2429</v>
      </c>
      <c r="C3339" s="17">
        <v>3453</v>
      </c>
      <c r="D3339" s="17" t="str">
        <f>INDEX(Hosts!$A:$O,MATCH(Places!$C3339,Hosts!$A:$A,0),MATCH(Places!D$1,Hosts!$1:$1,0))</f>
        <v>Within a few hours</v>
      </c>
      <c r="E3339" s="87">
        <f>INDEX(Hosts!$A:$O,MATCH(Places!$C3339,Hosts!$A:$A,0),MATCH(Places!E$1,Hosts!$1:$1,0))</f>
        <v>0.8</v>
      </c>
      <c r="F3339" s="87">
        <f>INDEX(Hosts!$A:$O,MATCH(Places!$C3339,Hosts!$A:$A,0),MATCH(Places!F$1,Hosts!$1:$1,0))</f>
        <v>0.94</v>
      </c>
      <c r="G3339" s="17" t="str">
        <f>INDEX(Hosts!$A:$O,MATCH(Places!$C3339,Hosts!$A:$A,0),MATCH(Places!G$1,Hosts!$1:$1,0))</f>
        <v>No</v>
      </c>
      <c r="H3339" s="17">
        <v>9</v>
      </c>
      <c r="I3339" s="17" t="str">
        <f>INDEX(Neighborhoods!$A:$C,MATCH(Places!$H3339,Neighborhoods!$A:$A,0),MATCH(Places!I$1,Neighborhoods!$1:$1,0))</f>
        <v>Brooklyn</v>
      </c>
      <c r="J3339" s="17" t="str">
        <f>INDEX(Neighborhoods!$A:$C,MATCH(Places!$H3339,Neighborhoods!$A:$A,0),MATCH(Places!J$1,Neighborhoods!$1:$1,0))</f>
        <v>Crown Heights</v>
      </c>
      <c r="K3339" s="17" t="s">
        <v>1</v>
      </c>
      <c r="L3339" s="17" t="str">
        <f t="shared" si="208"/>
        <v>Yes</v>
      </c>
      <c r="M3339" s="17">
        <v>1</v>
      </c>
      <c r="N3339" s="17" t="str" cm="1">
        <f t="array" ref="N3339">_xlfn.IFS(M3339&lt;=2,"Small",M3339&lt;=5,"Medium",M3339&gt;5,"Large")</f>
        <v>Small</v>
      </c>
      <c r="O3339" s="65">
        <v>40</v>
      </c>
      <c r="P3339" s="87">
        <f t="shared" si="209"/>
        <v>0.03</v>
      </c>
      <c r="Q3339" s="68">
        <v>4.7</v>
      </c>
      <c r="R3339" s="68" t="str" cm="1">
        <f t="array" ref="R3339">_xlfn.SWITCH(ROUND(Q3339,0),5,"Excellent",4,"Good",3,"Ok","Bad")</f>
        <v>Excellent</v>
      </c>
      <c r="S3339" s="17">
        <v>10</v>
      </c>
      <c r="T3339" s="17" t="str">
        <f t="shared" si="210"/>
        <v>No</v>
      </c>
      <c r="U3339" s="82">
        <v>43145</v>
      </c>
      <c r="V3339" s="82">
        <v>43881</v>
      </c>
      <c r="W3339" s="17">
        <v>365</v>
      </c>
      <c r="X3339" s="17" t="str">
        <f t="shared" si="211"/>
        <v>Active</v>
      </c>
      <c r="Y3339" s="17" t="s">
        <v>15616</v>
      </c>
      <c r="Z3339" s="17"/>
    </row>
    <row r="3340" spans="1:26" x14ac:dyDescent="0.25">
      <c r="A3340">
        <v>3339</v>
      </c>
      <c r="B3340" s="17" t="s">
        <v>2430</v>
      </c>
      <c r="C3340" s="17">
        <v>3385</v>
      </c>
      <c r="D3340" s="17" t="str">
        <f>INDEX(Hosts!$A:$O,MATCH(Places!$C3340,Hosts!$A:$A,0),MATCH(Places!D$1,Hosts!$1:$1,0))</f>
        <v>Within an hour</v>
      </c>
      <c r="E3340" s="87">
        <f>INDEX(Hosts!$A:$O,MATCH(Places!$C3340,Hosts!$A:$A,0),MATCH(Places!E$1,Hosts!$1:$1,0))</f>
        <v>1</v>
      </c>
      <c r="F3340" s="87">
        <f>INDEX(Hosts!$A:$O,MATCH(Places!$C3340,Hosts!$A:$A,0),MATCH(Places!F$1,Hosts!$1:$1,0))</f>
        <v>0.94</v>
      </c>
      <c r="G3340" s="17" t="str">
        <f>INDEX(Hosts!$A:$O,MATCH(Places!$C3340,Hosts!$A:$A,0),MATCH(Places!G$1,Hosts!$1:$1,0))</f>
        <v>Yes</v>
      </c>
      <c r="H3340" s="17">
        <v>7</v>
      </c>
      <c r="I3340" s="17" t="str">
        <f>INDEX(Neighborhoods!$A:$C,MATCH(Places!$H3340,Neighborhoods!$A:$A,0),MATCH(Places!I$1,Neighborhoods!$1:$1,0))</f>
        <v>Brooklyn</v>
      </c>
      <c r="J3340" s="17" t="str">
        <f>INDEX(Neighborhoods!$A:$C,MATCH(Places!$H3340,Neighborhoods!$A:$A,0),MATCH(Places!J$1,Neighborhoods!$1:$1,0))</f>
        <v>Bedford-Stuyvesant</v>
      </c>
      <c r="K3340" s="17" t="s">
        <v>1</v>
      </c>
      <c r="L3340" s="17" t="str">
        <f t="shared" si="208"/>
        <v>Yes</v>
      </c>
      <c r="M3340" s="17">
        <v>2</v>
      </c>
      <c r="N3340" s="17" t="str" cm="1">
        <f t="array" ref="N3340">_xlfn.IFS(M3340&lt;=2,"Small",M3340&lt;=5,"Medium",M3340&gt;5,"Large")</f>
        <v>Small</v>
      </c>
      <c r="O3340" s="65">
        <v>95</v>
      </c>
      <c r="P3340" s="87">
        <f t="shared" si="209"/>
        <v>0.03</v>
      </c>
      <c r="Q3340" s="68">
        <v>5</v>
      </c>
      <c r="R3340" s="68" t="str" cm="1">
        <f t="array" ref="R3340">_xlfn.SWITCH(ROUND(Q3340,0),5,"Excellent",4,"Good",3,"Ok","Bad")</f>
        <v>Excellent</v>
      </c>
      <c r="S3340" s="17">
        <v>49</v>
      </c>
      <c r="T3340" s="17" t="str">
        <f t="shared" si="210"/>
        <v>No</v>
      </c>
      <c r="U3340" s="82">
        <v>43112</v>
      </c>
      <c r="V3340" s="82">
        <v>43807</v>
      </c>
      <c r="W3340" s="17">
        <v>358</v>
      </c>
      <c r="X3340" s="17" t="str">
        <f t="shared" si="211"/>
        <v>Active</v>
      </c>
      <c r="Y3340" s="17" t="s">
        <v>15615</v>
      </c>
      <c r="Z3340" s="17"/>
    </row>
    <row r="3341" spans="1:26" x14ac:dyDescent="0.25">
      <c r="A3341">
        <v>3340</v>
      </c>
      <c r="B3341" s="17" t="s">
        <v>2431</v>
      </c>
      <c r="C3341" s="17">
        <v>527</v>
      </c>
      <c r="D3341" s="17" t="str">
        <f>INDEX(Hosts!$A:$O,MATCH(Places!$C3341,Hosts!$A:$A,0),MATCH(Places!D$1,Hosts!$1:$1,0))</f>
        <v>Within a few hours</v>
      </c>
      <c r="E3341" s="87">
        <f>INDEX(Hosts!$A:$O,MATCH(Places!$C3341,Hosts!$A:$A,0),MATCH(Places!E$1,Hosts!$1:$1,0))</f>
        <v>0.92</v>
      </c>
      <c r="F3341" s="87">
        <f>INDEX(Hosts!$A:$O,MATCH(Places!$C3341,Hosts!$A:$A,0),MATCH(Places!F$1,Hosts!$1:$1,0))</f>
        <v>0.66</v>
      </c>
      <c r="G3341" s="17" t="str">
        <f>INDEX(Hosts!$A:$O,MATCH(Places!$C3341,Hosts!$A:$A,0),MATCH(Places!G$1,Hosts!$1:$1,0))</f>
        <v>Yes</v>
      </c>
      <c r="H3341" s="17">
        <v>30</v>
      </c>
      <c r="I3341" s="17" t="str">
        <f>INDEX(Neighborhoods!$A:$C,MATCH(Places!$H3341,Neighborhoods!$A:$A,0),MATCH(Places!I$1,Neighborhoods!$1:$1,0))</f>
        <v>Staten Island</v>
      </c>
      <c r="J3341" s="17" t="str">
        <f>INDEX(Neighborhoods!$A:$C,MATCH(Places!$H3341,Neighborhoods!$A:$A,0),MATCH(Places!J$1,Neighborhoods!$1:$1,0))</f>
        <v>Tompkinsville</v>
      </c>
      <c r="K3341" s="17" t="s">
        <v>11822</v>
      </c>
      <c r="L3341" s="17" t="str">
        <f t="shared" si="208"/>
        <v>No</v>
      </c>
      <c r="M3341" s="17">
        <v>6</v>
      </c>
      <c r="N3341" s="17" t="str" cm="1">
        <f t="array" ref="N3341">_xlfn.IFS(M3341&lt;=2,"Small",M3341&lt;=5,"Medium",M3341&gt;5,"Large")</f>
        <v>Large</v>
      </c>
      <c r="O3341" s="65">
        <v>79</v>
      </c>
      <c r="P3341" s="87">
        <f t="shared" si="209"/>
        <v>0.03</v>
      </c>
      <c r="Q3341" s="68">
        <v>4.9800000000000004</v>
      </c>
      <c r="R3341" s="68" t="str" cm="1">
        <f t="array" ref="R3341">_xlfn.SWITCH(ROUND(Q3341,0),5,"Excellent",4,"Good",3,"Ok","Bad")</f>
        <v>Excellent</v>
      </c>
      <c r="S3341" s="17">
        <v>89</v>
      </c>
      <c r="T3341" s="17" t="str">
        <f t="shared" si="210"/>
        <v>No</v>
      </c>
      <c r="U3341" s="82">
        <v>43136</v>
      </c>
      <c r="V3341" s="82">
        <v>43902</v>
      </c>
      <c r="W3341" s="17">
        <v>122</v>
      </c>
      <c r="X3341" s="17" t="str">
        <f t="shared" si="211"/>
        <v>Active</v>
      </c>
      <c r="Y3341" s="17" t="s">
        <v>15615</v>
      </c>
      <c r="Z3341" s="17"/>
    </row>
    <row r="3342" spans="1:26" x14ac:dyDescent="0.25">
      <c r="A3342">
        <v>3341</v>
      </c>
      <c r="B3342" s="17" t="s">
        <v>13691</v>
      </c>
      <c r="C3342" s="17">
        <v>3119</v>
      </c>
      <c r="D3342" s="17" t="str">
        <f>INDEX(Hosts!$A:$O,MATCH(Places!$C3342,Hosts!$A:$A,0),MATCH(Places!D$1,Hosts!$1:$1,0))</f>
        <v>Within a few hours</v>
      </c>
      <c r="E3342" s="87">
        <f>INDEX(Hosts!$A:$O,MATCH(Places!$C3342,Hosts!$A:$A,0),MATCH(Places!E$1,Hosts!$1:$1,0))</f>
        <v>1</v>
      </c>
      <c r="F3342" s="87">
        <f>INDEX(Hosts!$A:$O,MATCH(Places!$C3342,Hosts!$A:$A,0),MATCH(Places!F$1,Hosts!$1:$1,0))</f>
        <v>1</v>
      </c>
      <c r="G3342" s="17" t="str">
        <f>INDEX(Hosts!$A:$O,MATCH(Places!$C3342,Hosts!$A:$A,0),MATCH(Places!G$1,Hosts!$1:$1,0))</f>
        <v>No</v>
      </c>
      <c r="H3342" s="17">
        <v>7</v>
      </c>
      <c r="I3342" s="17" t="str">
        <f>INDEX(Neighborhoods!$A:$C,MATCH(Places!$H3342,Neighborhoods!$A:$A,0),MATCH(Places!I$1,Neighborhoods!$1:$1,0))</f>
        <v>Brooklyn</v>
      </c>
      <c r="J3342" s="17" t="str">
        <f>INDEX(Neighborhoods!$A:$C,MATCH(Places!$H3342,Neighborhoods!$A:$A,0),MATCH(Places!J$1,Neighborhoods!$1:$1,0))</f>
        <v>Bedford-Stuyvesant</v>
      </c>
      <c r="K3342" s="17" t="s">
        <v>1</v>
      </c>
      <c r="L3342" s="17" t="str">
        <f t="shared" si="208"/>
        <v>Yes</v>
      </c>
      <c r="M3342" s="17">
        <v>2</v>
      </c>
      <c r="N3342" s="17" t="str" cm="1">
        <f t="array" ref="N3342">_xlfn.IFS(M3342&lt;=2,"Small",M3342&lt;=5,"Medium",M3342&gt;5,"Large")</f>
        <v>Small</v>
      </c>
      <c r="O3342" s="65">
        <v>55</v>
      </c>
      <c r="P3342" s="87">
        <f t="shared" si="209"/>
        <v>0.03</v>
      </c>
      <c r="Q3342" s="68">
        <v>5</v>
      </c>
      <c r="R3342" s="68" t="str" cm="1">
        <f t="array" ref="R3342">_xlfn.SWITCH(ROUND(Q3342,0),5,"Excellent",4,"Good",3,"Ok","Bad")</f>
        <v>Excellent</v>
      </c>
      <c r="S3342" s="17">
        <v>3</v>
      </c>
      <c r="T3342" s="17" t="str">
        <f t="shared" si="210"/>
        <v>No</v>
      </c>
      <c r="U3342" s="82">
        <v>43906</v>
      </c>
      <c r="V3342" s="82">
        <v>44052</v>
      </c>
      <c r="W3342" s="17">
        <v>88</v>
      </c>
      <c r="X3342" s="17" t="str">
        <f t="shared" si="211"/>
        <v>Active</v>
      </c>
      <c r="Y3342" s="17" t="s">
        <v>15616</v>
      </c>
      <c r="Z3342" s="17"/>
    </row>
    <row r="3343" spans="1:26" x14ac:dyDescent="0.25">
      <c r="A3343">
        <v>3342</v>
      </c>
      <c r="B3343" s="17" t="s">
        <v>13393</v>
      </c>
      <c r="C3343" s="17">
        <v>869</v>
      </c>
      <c r="D3343" s="17" t="str">
        <f>INDEX(Hosts!$A:$O,MATCH(Places!$C3343,Hosts!$A:$A,0),MATCH(Places!D$1,Hosts!$1:$1,0))</f>
        <v>Within a few hours</v>
      </c>
      <c r="E3343" s="87">
        <f>INDEX(Hosts!$A:$O,MATCH(Places!$C3343,Hosts!$A:$A,0),MATCH(Places!E$1,Hosts!$1:$1,0))</f>
        <v>1</v>
      </c>
      <c r="F3343" s="87">
        <f>INDEX(Hosts!$A:$O,MATCH(Places!$C3343,Hosts!$A:$A,0),MATCH(Places!F$1,Hosts!$1:$1,0))</f>
        <v>0.85</v>
      </c>
      <c r="G3343" s="17" t="str">
        <f>INDEX(Hosts!$A:$O,MATCH(Places!$C3343,Hosts!$A:$A,0),MATCH(Places!G$1,Hosts!$1:$1,0))</f>
        <v>Yes</v>
      </c>
      <c r="H3343" s="17">
        <v>20</v>
      </c>
      <c r="I3343" s="17" t="str">
        <f>INDEX(Neighborhoods!$A:$C,MATCH(Places!$H3343,Neighborhoods!$A:$A,0),MATCH(Places!I$1,Neighborhoods!$1:$1,0))</f>
        <v>Manhattan</v>
      </c>
      <c r="J3343" s="17" t="str">
        <f>INDEX(Neighborhoods!$A:$C,MATCH(Places!$H3343,Neighborhoods!$A:$A,0),MATCH(Places!J$1,Neighborhoods!$1:$1,0))</f>
        <v>Upper West Side</v>
      </c>
      <c r="K3343" s="17" t="s">
        <v>11822</v>
      </c>
      <c r="L3343" s="17" t="str">
        <f t="shared" si="208"/>
        <v>No</v>
      </c>
      <c r="M3343" s="17">
        <v>4</v>
      </c>
      <c r="N3343" s="17" t="str" cm="1">
        <f t="array" ref="N3343">_xlfn.IFS(M3343&lt;=2,"Small",M3343&lt;=5,"Medium",M3343&gt;5,"Large")</f>
        <v>Medium</v>
      </c>
      <c r="O3343" s="65">
        <v>395</v>
      </c>
      <c r="P3343" s="87">
        <f t="shared" si="209"/>
        <v>0.04</v>
      </c>
      <c r="Q3343" s="68">
        <v>5</v>
      </c>
      <c r="R3343" s="68" t="str" cm="1">
        <f t="array" ref="R3343">_xlfn.SWITCH(ROUND(Q3343,0),5,"Excellent",4,"Good",3,"Ok","Bad")</f>
        <v>Excellent</v>
      </c>
      <c r="S3343" s="17">
        <v>61</v>
      </c>
      <c r="T3343" s="17" t="str">
        <f t="shared" si="210"/>
        <v>No</v>
      </c>
      <c r="U3343" s="82">
        <v>43150</v>
      </c>
      <c r="V3343" s="82">
        <v>44052</v>
      </c>
      <c r="W3343" s="17">
        <v>357</v>
      </c>
      <c r="X3343" s="17" t="str">
        <f t="shared" si="211"/>
        <v>Active</v>
      </c>
      <c r="Y3343" s="17" t="s">
        <v>15615</v>
      </c>
      <c r="Z3343" s="17"/>
    </row>
    <row r="3344" spans="1:26" x14ac:dyDescent="0.25">
      <c r="A3344">
        <v>3343</v>
      </c>
      <c r="B3344" s="17" t="s">
        <v>2432</v>
      </c>
      <c r="C3344" s="17">
        <v>996</v>
      </c>
      <c r="D3344" s="17" t="str">
        <f>INDEX(Hosts!$A:$O,MATCH(Places!$C3344,Hosts!$A:$A,0),MATCH(Places!D$1,Hosts!$1:$1,0))</f>
        <v>Within a few hours</v>
      </c>
      <c r="E3344" s="87">
        <f>INDEX(Hosts!$A:$O,MATCH(Places!$C3344,Hosts!$A:$A,0),MATCH(Places!E$1,Hosts!$1:$1,0))</f>
        <v>1</v>
      </c>
      <c r="F3344" s="87">
        <f>INDEX(Hosts!$A:$O,MATCH(Places!$C3344,Hosts!$A:$A,0),MATCH(Places!F$1,Hosts!$1:$1,0))</f>
        <v>0.73</v>
      </c>
      <c r="G3344" s="17" t="str">
        <f>INDEX(Hosts!$A:$O,MATCH(Places!$C3344,Hosts!$A:$A,0),MATCH(Places!G$1,Hosts!$1:$1,0))</f>
        <v>Yes</v>
      </c>
      <c r="H3344" s="17">
        <v>26</v>
      </c>
      <c r="I3344" s="17" t="str">
        <f>INDEX(Neighborhoods!$A:$C,MATCH(Places!$H3344,Neighborhoods!$A:$A,0),MATCH(Places!I$1,Neighborhoods!$1:$1,0))</f>
        <v>Queens</v>
      </c>
      <c r="J3344" s="17" t="str">
        <f>INDEX(Neighborhoods!$A:$C,MATCH(Places!$H3344,Neighborhoods!$A:$A,0),MATCH(Places!J$1,Neighborhoods!$1:$1,0))</f>
        <v>Sunnyside</v>
      </c>
      <c r="K3344" s="17" t="s">
        <v>11822</v>
      </c>
      <c r="L3344" s="17" t="str">
        <f t="shared" si="208"/>
        <v>No</v>
      </c>
      <c r="M3344" s="17">
        <v>4</v>
      </c>
      <c r="N3344" s="17" t="str" cm="1">
        <f t="array" ref="N3344">_xlfn.IFS(M3344&lt;=2,"Small",M3344&lt;=5,"Medium",M3344&gt;5,"Large")</f>
        <v>Medium</v>
      </c>
      <c r="O3344" s="65">
        <v>200</v>
      </c>
      <c r="P3344" s="87">
        <f t="shared" si="209"/>
        <v>0.04</v>
      </c>
      <c r="Q3344" s="68">
        <v>5</v>
      </c>
      <c r="R3344" s="68" t="str" cm="1">
        <f t="array" ref="R3344">_xlfn.SWITCH(ROUND(Q3344,0),5,"Excellent",4,"Good",3,"Ok","Bad")</f>
        <v>Excellent</v>
      </c>
      <c r="S3344" s="17">
        <v>26</v>
      </c>
      <c r="T3344" s="17" t="str">
        <f t="shared" si="210"/>
        <v>No</v>
      </c>
      <c r="U3344" s="82">
        <v>43170</v>
      </c>
      <c r="V3344" s="82">
        <v>43883</v>
      </c>
      <c r="W3344" s="17">
        <v>134</v>
      </c>
      <c r="X3344" s="17" t="str">
        <f t="shared" si="211"/>
        <v>Active</v>
      </c>
      <c r="Y3344" s="17" t="s">
        <v>15615</v>
      </c>
      <c r="Z3344" s="17"/>
    </row>
    <row r="3345" spans="1:26" x14ac:dyDescent="0.25">
      <c r="A3345">
        <v>3344</v>
      </c>
      <c r="B3345" s="17" t="s">
        <v>2433</v>
      </c>
      <c r="C3345" s="17">
        <v>1056</v>
      </c>
      <c r="D3345" s="17" t="str">
        <f>INDEX(Hosts!$A:$O,MATCH(Places!$C3345,Hosts!$A:$A,0),MATCH(Places!D$1,Hosts!$1:$1,0))</f>
        <v>Within a few hours</v>
      </c>
      <c r="E3345" s="87">
        <f>INDEX(Hosts!$A:$O,MATCH(Places!$C3345,Hosts!$A:$A,0),MATCH(Places!E$1,Hosts!$1:$1,0))</f>
        <v>0.91</v>
      </c>
      <c r="F3345" s="87">
        <f>INDEX(Hosts!$A:$O,MATCH(Places!$C3345,Hosts!$A:$A,0),MATCH(Places!F$1,Hosts!$1:$1,0))</f>
        <v>0.99</v>
      </c>
      <c r="G3345" s="17" t="str">
        <f>INDEX(Hosts!$A:$O,MATCH(Places!$C3345,Hosts!$A:$A,0),MATCH(Places!G$1,Hosts!$1:$1,0))</f>
        <v>No</v>
      </c>
      <c r="H3345" s="17">
        <v>8</v>
      </c>
      <c r="I3345" s="17" t="str">
        <f>INDEX(Neighborhoods!$A:$C,MATCH(Places!$H3345,Neighborhoods!$A:$A,0),MATCH(Places!I$1,Neighborhoods!$1:$1,0))</f>
        <v>Brooklyn</v>
      </c>
      <c r="J3345" s="17" t="str">
        <f>INDEX(Neighborhoods!$A:$C,MATCH(Places!$H3345,Neighborhoods!$A:$A,0),MATCH(Places!J$1,Neighborhoods!$1:$1,0))</f>
        <v>Bushwick</v>
      </c>
      <c r="K3345" s="17" t="s">
        <v>1</v>
      </c>
      <c r="L3345" s="17" t="str">
        <f t="shared" si="208"/>
        <v>Yes</v>
      </c>
      <c r="M3345" s="17">
        <v>2</v>
      </c>
      <c r="N3345" s="17" t="str" cm="1">
        <f t="array" ref="N3345">_xlfn.IFS(M3345&lt;=2,"Small",M3345&lt;=5,"Medium",M3345&gt;5,"Large")</f>
        <v>Small</v>
      </c>
      <c r="O3345" s="65">
        <v>51</v>
      </c>
      <c r="P3345" s="87">
        <f t="shared" si="209"/>
        <v>0.03</v>
      </c>
      <c r="Q3345" s="68">
        <v>4.8499999999999996</v>
      </c>
      <c r="R3345" s="68" t="str" cm="1">
        <f t="array" ref="R3345">_xlfn.SWITCH(ROUND(Q3345,0),5,"Excellent",4,"Good",3,"Ok","Bad")</f>
        <v>Excellent</v>
      </c>
      <c r="S3345" s="17">
        <v>26</v>
      </c>
      <c r="T3345" s="17" t="str">
        <f t="shared" si="210"/>
        <v>No</v>
      </c>
      <c r="U3345" s="82">
        <v>43213</v>
      </c>
      <c r="V3345" s="82">
        <v>44012</v>
      </c>
      <c r="W3345" s="17">
        <v>165</v>
      </c>
      <c r="X3345" s="17" t="str">
        <f t="shared" si="211"/>
        <v>Active</v>
      </c>
      <c r="Y3345" s="17" t="s">
        <v>15616</v>
      </c>
      <c r="Z3345" s="17"/>
    </row>
    <row r="3346" spans="1:26" x14ac:dyDescent="0.25">
      <c r="A3346">
        <v>3345</v>
      </c>
      <c r="B3346" s="17" t="s">
        <v>2434</v>
      </c>
      <c r="C3346" s="17">
        <v>1713</v>
      </c>
      <c r="D3346" s="17" t="str">
        <f>INDEX(Hosts!$A:$O,MATCH(Places!$C3346,Hosts!$A:$A,0),MATCH(Places!D$1,Hosts!$1:$1,0))</f>
        <v>Within an hour</v>
      </c>
      <c r="E3346" s="87">
        <f>INDEX(Hosts!$A:$O,MATCH(Places!$C3346,Hosts!$A:$A,0),MATCH(Places!E$1,Hosts!$1:$1,0))</f>
        <v>1</v>
      </c>
      <c r="F3346" s="87">
        <f>INDEX(Hosts!$A:$O,MATCH(Places!$C3346,Hosts!$A:$A,0),MATCH(Places!F$1,Hosts!$1:$1,0))</f>
        <v>0.63</v>
      </c>
      <c r="G3346" s="17" t="str">
        <f>INDEX(Hosts!$A:$O,MATCH(Places!$C3346,Hosts!$A:$A,0),MATCH(Places!G$1,Hosts!$1:$1,0))</f>
        <v>No</v>
      </c>
      <c r="H3346" s="17">
        <v>7</v>
      </c>
      <c r="I3346" s="17" t="str">
        <f>INDEX(Neighborhoods!$A:$C,MATCH(Places!$H3346,Neighborhoods!$A:$A,0),MATCH(Places!I$1,Neighborhoods!$1:$1,0))</f>
        <v>Brooklyn</v>
      </c>
      <c r="J3346" s="17" t="str">
        <f>INDEX(Neighborhoods!$A:$C,MATCH(Places!$H3346,Neighborhoods!$A:$A,0),MATCH(Places!J$1,Neighborhoods!$1:$1,0))</f>
        <v>Bedford-Stuyvesant</v>
      </c>
      <c r="K3346" s="17" t="s">
        <v>1</v>
      </c>
      <c r="L3346" s="17" t="str">
        <f t="shared" si="208"/>
        <v>Yes</v>
      </c>
      <c r="M3346" s="17">
        <v>1</v>
      </c>
      <c r="N3346" s="17" t="str" cm="1">
        <f t="array" ref="N3346">_xlfn.IFS(M3346&lt;=2,"Small",M3346&lt;=5,"Medium",M3346&gt;5,"Large")</f>
        <v>Small</v>
      </c>
      <c r="O3346" s="65">
        <v>49</v>
      </c>
      <c r="P3346" s="87">
        <f t="shared" si="209"/>
        <v>0.03</v>
      </c>
      <c r="Q3346" s="68">
        <v>5</v>
      </c>
      <c r="R3346" s="68" t="str" cm="1">
        <f t="array" ref="R3346">_xlfn.SWITCH(ROUND(Q3346,0),5,"Excellent",4,"Good",3,"Ok","Bad")</f>
        <v>Excellent</v>
      </c>
      <c r="S3346" s="17">
        <v>29</v>
      </c>
      <c r="T3346" s="17" t="str">
        <f t="shared" si="210"/>
        <v>No</v>
      </c>
      <c r="U3346" s="82">
        <v>43133</v>
      </c>
      <c r="V3346" s="82">
        <v>43861</v>
      </c>
      <c r="W3346" s="17">
        <v>89</v>
      </c>
      <c r="X3346" s="17" t="str">
        <f t="shared" si="211"/>
        <v>Active</v>
      </c>
      <c r="Y3346" s="17" t="s">
        <v>15615</v>
      </c>
      <c r="Z3346" s="17"/>
    </row>
    <row r="3347" spans="1:26" x14ac:dyDescent="0.25">
      <c r="A3347">
        <v>3346</v>
      </c>
      <c r="B3347" s="17" t="s">
        <v>2435</v>
      </c>
      <c r="C3347" s="17">
        <v>3152</v>
      </c>
      <c r="D3347" s="17" t="str">
        <f>INDEX(Hosts!$A:$O,MATCH(Places!$C3347,Hosts!$A:$A,0),MATCH(Places!D$1,Hosts!$1:$1,0))</f>
        <v>Within an hour</v>
      </c>
      <c r="E3347" s="87">
        <f>INDEX(Hosts!$A:$O,MATCH(Places!$C3347,Hosts!$A:$A,0),MATCH(Places!E$1,Hosts!$1:$1,0))</f>
        <v>1</v>
      </c>
      <c r="F3347" s="87">
        <f>INDEX(Hosts!$A:$O,MATCH(Places!$C3347,Hosts!$A:$A,0),MATCH(Places!F$1,Hosts!$1:$1,0))</f>
        <v>0.98</v>
      </c>
      <c r="G3347" s="17" t="str">
        <f>INDEX(Hosts!$A:$O,MATCH(Places!$C3347,Hosts!$A:$A,0),MATCH(Places!G$1,Hosts!$1:$1,0))</f>
        <v>Yes</v>
      </c>
      <c r="H3347" s="17">
        <v>24</v>
      </c>
      <c r="I3347" s="17" t="str">
        <f>INDEX(Neighborhoods!$A:$C,MATCH(Places!$H3347,Neighborhoods!$A:$A,0),MATCH(Places!I$1,Neighborhoods!$1:$1,0))</f>
        <v>Queens</v>
      </c>
      <c r="J3347" s="17" t="str">
        <f>INDEX(Neighborhoods!$A:$C,MATCH(Places!$H3347,Neighborhoods!$A:$A,0),MATCH(Places!J$1,Neighborhoods!$1:$1,0))</f>
        <v>Long Island City</v>
      </c>
      <c r="K3347" s="17" t="s">
        <v>11822</v>
      </c>
      <c r="L3347" s="17" t="str">
        <f t="shared" si="208"/>
        <v>No</v>
      </c>
      <c r="M3347" s="17">
        <v>2</v>
      </c>
      <c r="N3347" s="17" t="str" cm="1">
        <f t="array" ref="N3347">_xlfn.IFS(M3347&lt;=2,"Small",M3347&lt;=5,"Medium",M3347&gt;5,"Large")</f>
        <v>Small</v>
      </c>
      <c r="O3347" s="65">
        <v>120</v>
      </c>
      <c r="P3347" s="87">
        <f t="shared" si="209"/>
        <v>0.03</v>
      </c>
      <c r="Q3347" s="68">
        <v>4.92</v>
      </c>
      <c r="R3347" s="68" t="str" cm="1">
        <f t="array" ref="R3347">_xlfn.SWITCH(ROUND(Q3347,0),5,"Excellent",4,"Good",3,"Ok","Bad")</f>
        <v>Excellent</v>
      </c>
      <c r="S3347" s="17">
        <v>72</v>
      </c>
      <c r="T3347" s="17" t="str">
        <f t="shared" si="210"/>
        <v>No</v>
      </c>
      <c r="U3347" s="82">
        <v>43151</v>
      </c>
      <c r="V3347" s="82">
        <v>43911</v>
      </c>
      <c r="W3347" s="17">
        <v>365</v>
      </c>
      <c r="X3347" s="17" t="str">
        <f t="shared" si="211"/>
        <v>Active</v>
      </c>
      <c r="Y3347" s="17" t="s">
        <v>15615</v>
      </c>
      <c r="Z3347" s="17"/>
    </row>
    <row r="3348" spans="1:26" x14ac:dyDescent="0.25">
      <c r="A3348">
        <v>3347</v>
      </c>
      <c r="B3348" s="17" t="s">
        <v>2436</v>
      </c>
      <c r="C3348" s="17">
        <v>2428</v>
      </c>
      <c r="D3348" s="17" t="str">
        <f>INDEX(Hosts!$A:$O,MATCH(Places!$C3348,Hosts!$A:$A,0),MATCH(Places!D$1,Hosts!$1:$1,0))</f>
        <v>Within an hour</v>
      </c>
      <c r="E3348" s="87">
        <f>INDEX(Hosts!$A:$O,MATCH(Places!$C3348,Hosts!$A:$A,0),MATCH(Places!E$1,Hosts!$1:$1,0))</f>
        <v>1</v>
      </c>
      <c r="F3348" s="87">
        <f>INDEX(Hosts!$A:$O,MATCH(Places!$C3348,Hosts!$A:$A,0),MATCH(Places!F$1,Hosts!$1:$1,0))</f>
        <v>1</v>
      </c>
      <c r="G3348" s="17" t="str">
        <f>INDEX(Hosts!$A:$O,MATCH(Places!$C3348,Hosts!$A:$A,0),MATCH(Places!G$1,Hosts!$1:$1,0))</f>
        <v>No</v>
      </c>
      <c r="H3348" s="17">
        <v>16</v>
      </c>
      <c r="I3348" s="17" t="str">
        <f>INDEX(Neighborhoods!$A:$C,MATCH(Places!$H3348,Neighborhoods!$A:$A,0),MATCH(Places!I$1,Neighborhoods!$1:$1,0))</f>
        <v>Manhattan</v>
      </c>
      <c r="J3348" s="17" t="str">
        <f>INDEX(Neighborhoods!$A:$C,MATCH(Places!$H3348,Neighborhoods!$A:$A,0),MATCH(Places!J$1,Neighborhoods!$1:$1,0))</f>
        <v>Harlem</v>
      </c>
      <c r="K3348" s="17" t="s">
        <v>11822</v>
      </c>
      <c r="L3348" s="17" t="str">
        <f t="shared" si="208"/>
        <v>No</v>
      </c>
      <c r="M3348" s="17">
        <v>4</v>
      </c>
      <c r="N3348" s="17" t="str" cm="1">
        <f t="array" ref="N3348">_xlfn.IFS(M3348&lt;=2,"Small",M3348&lt;=5,"Medium",M3348&gt;5,"Large")</f>
        <v>Medium</v>
      </c>
      <c r="O3348" s="65">
        <v>95</v>
      </c>
      <c r="P3348" s="87">
        <f t="shared" si="209"/>
        <v>0.03</v>
      </c>
      <c r="Q3348" s="68">
        <v>4.38</v>
      </c>
      <c r="R3348" s="68" t="str" cm="1">
        <f t="array" ref="R3348">_xlfn.SWITCH(ROUND(Q3348,0),5,"Excellent",4,"Good",3,"Ok","Bad")</f>
        <v>Good</v>
      </c>
      <c r="S3348" s="17">
        <v>52</v>
      </c>
      <c r="T3348" s="17" t="str">
        <f t="shared" si="210"/>
        <v>No</v>
      </c>
      <c r="U3348" s="82">
        <v>43153</v>
      </c>
      <c r="V3348" s="82">
        <v>43894</v>
      </c>
      <c r="W3348" s="17">
        <v>46</v>
      </c>
      <c r="X3348" s="17" t="str">
        <f t="shared" si="211"/>
        <v>Active</v>
      </c>
      <c r="Y3348" s="17" t="s">
        <v>15615</v>
      </c>
      <c r="Z3348" s="17"/>
    </row>
    <row r="3349" spans="1:26" x14ac:dyDescent="0.25">
      <c r="A3349">
        <v>3348</v>
      </c>
      <c r="B3349" s="17" t="s">
        <v>2437</v>
      </c>
      <c r="C3349" s="17">
        <v>2829</v>
      </c>
      <c r="D3349" s="17" t="str">
        <f>INDEX(Hosts!$A:$O,MATCH(Places!$C3349,Hosts!$A:$A,0),MATCH(Places!D$1,Hosts!$1:$1,0))</f>
        <v>Within an hour</v>
      </c>
      <c r="E3349" s="87">
        <f>INDEX(Hosts!$A:$O,MATCH(Places!$C3349,Hosts!$A:$A,0),MATCH(Places!E$1,Hosts!$1:$1,0))</f>
        <v>1</v>
      </c>
      <c r="F3349" s="87">
        <f>INDEX(Hosts!$A:$O,MATCH(Places!$C3349,Hosts!$A:$A,0),MATCH(Places!F$1,Hosts!$1:$1,0))</f>
        <v>1</v>
      </c>
      <c r="G3349" s="17" t="str">
        <f>INDEX(Hosts!$A:$O,MATCH(Places!$C3349,Hosts!$A:$A,0),MATCH(Places!G$1,Hosts!$1:$1,0))</f>
        <v>Yes</v>
      </c>
      <c r="H3349" s="17">
        <v>7</v>
      </c>
      <c r="I3349" s="17" t="str">
        <f>INDEX(Neighborhoods!$A:$C,MATCH(Places!$H3349,Neighborhoods!$A:$A,0),MATCH(Places!I$1,Neighborhoods!$1:$1,0))</f>
        <v>Brooklyn</v>
      </c>
      <c r="J3349" s="17" t="str">
        <f>INDEX(Neighborhoods!$A:$C,MATCH(Places!$H3349,Neighborhoods!$A:$A,0),MATCH(Places!J$1,Neighborhoods!$1:$1,0))</f>
        <v>Bedford-Stuyvesant</v>
      </c>
      <c r="K3349" s="17" t="s">
        <v>1</v>
      </c>
      <c r="L3349" s="17" t="str">
        <f t="shared" si="208"/>
        <v>Yes</v>
      </c>
      <c r="M3349" s="17">
        <v>2</v>
      </c>
      <c r="N3349" s="17" t="str" cm="1">
        <f t="array" ref="N3349">_xlfn.IFS(M3349&lt;=2,"Small",M3349&lt;=5,"Medium",M3349&gt;5,"Large")</f>
        <v>Small</v>
      </c>
      <c r="O3349" s="65">
        <v>75</v>
      </c>
      <c r="P3349" s="87">
        <f t="shared" si="209"/>
        <v>0.03</v>
      </c>
      <c r="Q3349" s="68">
        <v>4.75</v>
      </c>
      <c r="R3349" s="68" t="str" cm="1">
        <f t="array" ref="R3349">_xlfn.SWITCH(ROUND(Q3349,0),5,"Excellent",4,"Good",3,"Ok","Bad")</f>
        <v>Excellent</v>
      </c>
      <c r="S3349" s="17">
        <v>20</v>
      </c>
      <c r="T3349" s="17" t="str">
        <f t="shared" si="210"/>
        <v>No</v>
      </c>
      <c r="U3349" s="82">
        <v>43317</v>
      </c>
      <c r="V3349" s="82">
        <v>43834</v>
      </c>
      <c r="W3349" s="17">
        <v>365</v>
      </c>
      <c r="X3349" s="17" t="str">
        <f t="shared" si="211"/>
        <v>Active</v>
      </c>
      <c r="Y3349" s="17" t="s">
        <v>15616</v>
      </c>
      <c r="Z3349" s="17"/>
    </row>
    <row r="3350" spans="1:26" x14ac:dyDescent="0.25">
      <c r="A3350">
        <v>3349</v>
      </c>
      <c r="B3350" s="17" t="s">
        <v>2438</v>
      </c>
      <c r="C3350" s="17">
        <v>3455</v>
      </c>
      <c r="D3350" s="17" t="str">
        <f>INDEX(Hosts!$A:$O,MATCH(Places!$C3350,Hosts!$A:$A,0),MATCH(Places!D$1,Hosts!$1:$1,0))</f>
        <v>Within a day</v>
      </c>
      <c r="E3350" s="87">
        <f>INDEX(Hosts!$A:$O,MATCH(Places!$C3350,Hosts!$A:$A,0),MATCH(Places!E$1,Hosts!$1:$1,0))</f>
        <v>0.5</v>
      </c>
      <c r="F3350" s="87">
        <f>INDEX(Hosts!$A:$O,MATCH(Places!$C3350,Hosts!$A:$A,0),MATCH(Places!F$1,Hosts!$1:$1,0))</f>
        <v>1</v>
      </c>
      <c r="G3350" s="17" t="str">
        <f>INDEX(Hosts!$A:$O,MATCH(Places!$C3350,Hosts!$A:$A,0),MATCH(Places!G$1,Hosts!$1:$1,0))</f>
        <v>Yes</v>
      </c>
      <c r="H3350" s="17">
        <v>15</v>
      </c>
      <c r="I3350" s="17" t="str">
        <f>INDEX(Neighborhoods!$A:$C,MATCH(Places!$H3350,Neighborhoods!$A:$A,0),MATCH(Places!I$1,Neighborhoods!$1:$1,0))</f>
        <v>Manhattan</v>
      </c>
      <c r="J3350" s="17" t="str">
        <f>INDEX(Neighborhoods!$A:$C,MATCH(Places!$H3350,Neighborhoods!$A:$A,0),MATCH(Places!J$1,Neighborhoods!$1:$1,0))</f>
        <v>East Village</v>
      </c>
      <c r="K3350" s="17" t="s">
        <v>11822</v>
      </c>
      <c r="L3350" s="17" t="str">
        <f t="shared" si="208"/>
        <v>No</v>
      </c>
      <c r="M3350" s="17">
        <v>2</v>
      </c>
      <c r="N3350" s="17" t="str" cm="1">
        <f t="array" ref="N3350">_xlfn.IFS(M3350&lt;=2,"Small",M3350&lt;=5,"Medium",M3350&gt;5,"Large")</f>
        <v>Small</v>
      </c>
      <c r="O3350" s="65">
        <v>224</v>
      </c>
      <c r="P3350" s="87">
        <f t="shared" si="209"/>
        <v>0.04</v>
      </c>
      <c r="Q3350" s="68">
        <v>4.83</v>
      </c>
      <c r="R3350" s="68" t="str" cm="1">
        <f t="array" ref="R3350">_xlfn.SWITCH(ROUND(Q3350,0),5,"Excellent",4,"Good",3,"Ok","Bad")</f>
        <v>Excellent</v>
      </c>
      <c r="S3350" s="17">
        <v>72</v>
      </c>
      <c r="T3350" s="17" t="str">
        <f t="shared" si="210"/>
        <v>No</v>
      </c>
      <c r="U3350" s="82">
        <v>43113</v>
      </c>
      <c r="V3350" s="82">
        <v>43885</v>
      </c>
      <c r="W3350" s="17">
        <v>270</v>
      </c>
      <c r="X3350" s="17" t="str">
        <f t="shared" si="211"/>
        <v>Active</v>
      </c>
      <c r="Y3350" s="17" t="s">
        <v>15615</v>
      </c>
      <c r="Z3350" s="17"/>
    </row>
    <row r="3351" spans="1:26" x14ac:dyDescent="0.25">
      <c r="A3351">
        <v>3350</v>
      </c>
      <c r="B3351" s="17" t="s">
        <v>2439</v>
      </c>
      <c r="C3351" s="17">
        <v>3455</v>
      </c>
      <c r="D3351" s="17" t="str">
        <f>INDEX(Hosts!$A:$O,MATCH(Places!$C3351,Hosts!$A:$A,0),MATCH(Places!D$1,Hosts!$1:$1,0))</f>
        <v>Within a day</v>
      </c>
      <c r="E3351" s="87">
        <f>INDEX(Hosts!$A:$O,MATCH(Places!$C3351,Hosts!$A:$A,0),MATCH(Places!E$1,Hosts!$1:$1,0))</f>
        <v>0.5</v>
      </c>
      <c r="F3351" s="87">
        <f>INDEX(Hosts!$A:$O,MATCH(Places!$C3351,Hosts!$A:$A,0),MATCH(Places!F$1,Hosts!$1:$1,0))</f>
        <v>1</v>
      </c>
      <c r="G3351" s="17" t="str">
        <f>INDEX(Hosts!$A:$O,MATCH(Places!$C3351,Hosts!$A:$A,0),MATCH(Places!G$1,Hosts!$1:$1,0))</f>
        <v>Yes</v>
      </c>
      <c r="H3351" s="17">
        <v>15</v>
      </c>
      <c r="I3351" s="17" t="str">
        <f>INDEX(Neighborhoods!$A:$C,MATCH(Places!$H3351,Neighborhoods!$A:$A,0),MATCH(Places!I$1,Neighborhoods!$1:$1,0))</f>
        <v>Manhattan</v>
      </c>
      <c r="J3351" s="17" t="str">
        <f>INDEX(Neighborhoods!$A:$C,MATCH(Places!$H3351,Neighborhoods!$A:$A,0),MATCH(Places!J$1,Neighborhoods!$1:$1,0))</f>
        <v>East Village</v>
      </c>
      <c r="K3351" s="17" t="s">
        <v>1</v>
      </c>
      <c r="L3351" s="17" t="str">
        <f t="shared" si="208"/>
        <v>Yes</v>
      </c>
      <c r="M3351" s="17">
        <v>1</v>
      </c>
      <c r="N3351" s="17" t="str" cm="1">
        <f t="array" ref="N3351">_xlfn.IFS(M3351&lt;=2,"Small",M3351&lt;=5,"Medium",M3351&gt;5,"Large")</f>
        <v>Small</v>
      </c>
      <c r="O3351" s="65">
        <v>169</v>
      </c>
      <c r="P3351" s="87">
        <f t="shared" si="209"/>
        <v>0.03</v>
      </c>
      <c r="Q3351" s="68">
        <v>5</v>
      </c>
      <c r="R3351" s="68" t="str" cm="1">
        <f t="array" ref="R3351">_xlfn.SWITCH(ROUND(Q3351,0),5,"Excellent",4,"Good",3,"Ok","Bad")</f>
        <v>Excellent</v>
      </c>
      <c r="S3351" s="17">
        <v>3</v>
      </c>
      <c r="T3351" s="17" t="str">
        <f t="shared" si="210"/>
        <v>No</v>
      </c>
      <c r="U3351" s="82">
        <v>43229</v>
      </c>
      <c r="V3351" s="82">
        <v>43258</v>
      </c>
      <c r="W3351" s="17">
        <v>0</v>
      </c>
      <c r="X3351" s="17" t="str">
        <f t="shared" si="211"/>
        <v>Inactive</v>
      </c>
      <c r="Y3351" s="17" t="s">
        <v>15616</v>
      </c>
      <c r="Z3351" s="17"/>
    </row>
    <row r="3352" spans="1:26" x14ac:dyDescent="0.25">
      <c r="A3352">
        <v>3351</v>
      </c>
      <c r="B3352" s="17" t="s">
        <v>2440</v>
      </c>
      <c r="C3352" s="17">
        <v>2630</v>
      </c>
      <c r="D3352" s="17" t="str">
        <f>INDEX(Hosts!$A:$O,MATCH(Places!$C3352,Hosts!$A:$A,0),MATCH(Places!D$1,Hosts!$1:$1,0))</f>
        <v>Within a day</v>
      </c>
      <c r="E3352" s="87">
        <f>INDEX(Hosts!$A:$O,MATCH(Places!$C3352,Hosts!$A:$A,0),MATCH(Places!E$1,Hosts!$1:$1,0))</f>
        <v>0.56999999999999995</v>
      </c>
      <c r="F3352" s="87">
        <f>INDEX(Hosts!$A:$O,MATCH(Places!$C3352,Hosts!$A:$A,0),MATCH(Places!F$1,Hosts!$1:$1,0))</f>
        <v>1</v>
      </c>
      <c r="G3352" s="17" t="str">
        <f>INDEX(Hosts!$A:$O,MATCH(Places!$C3352,Hosts!$A:$A,0),MATCH(Places!G$1,Hosts!$1:$1,0))</f>
        <v>Yes</v>
      </c>
      <c r="H3352" s="17">
        <v>14</v>
      </c>
      <c r="I3352" s="17" t="str">
        <f>INDEX(Neighborhoods!$A:$C,MATCH(Places!$H3352,Neighborhoods!$A:$A,0),MATCH(Places!I$1,Neighborhoods!$1:$1,0))</f>
        <v>Manhattan</v>
      </c>
      <c r="J3352" s="17" t="str">
        <f>INDEX(Neighborhoods!$A:$C,MATCH(Places!$H3352,Neighborhoods!$A:$A,0),MATCH(Places!J$1,Neighborhoods!$1:$1,0))</f>
        <v>East Harlem</v>
      </c>
      <c r="K3352" s="17" t="s">
        <v>11822</v>
      </c>
      <c r="L3352" s="17" t="str">
        <f t="shared" si="208"/>
        <v>No</v>
      </c>
      <c r="M3352" s="17">
        <v>6</v>
      </c>
      <c r="N3352" s="17" t="str" cm="1">
        <f t="array" ref="N3352">_xlfn.IFS(M3352&lt;=2,"Small",M3352&lt;=5,"Medium",M3352&gt;5,"Large")</f>
        <v>Large</v>
      </c>
      <c r="O3352" s="65">
        <v>220</v>
      </c>
      <c r="P3352" s="87">
        <f t="shared" si="209"/>
        <v>0.04</v>
      </c>
      <c r="Q3352" s="68">
        <v>4.74</v>
      </c>
      <c r="R3352" s="68" t="str" cm="1">
        <f t="array" ref="R3352">_xlfn.SWITCH(ROUND(Q3352,0),5,"Excellent",4,"Good",3,"Ok","Bad")</f>
        <v>Excellent</v>
      </c>
      <c r="S3352" s="17">
        <v>38</v>
      </c>
      <c r="T3352" s="17" t="str">
        <f t="shared" si="210"/>
        <v>No</v>
      </c>
      <c r="U3352" s="82">
        <v>43186</v>
      </c>
      <c r="V3352" s="82">
        <v>44020</v>
      </c>
      <c r="W3352" s="17">
        <v>157</v>
      </c>
      <c r="X3352" s="17" t="str">
        <f t="shared" si="211"/>
        <v>Active</v>
      </c>
      <c r="Y3352" s="17" t="s">
        <v>15615</v>
      </c>
      <c r="Z3352" s="17"/>
    </row>
    <row r="3353" spans="1:26" x14ac:dyDescent="0.25">
      <c r="A3353">
        <v>3352</v>
      </c>
      <c r="B3353" s="17" t="s">
        <v>13455</v>
      </c>
      <c r="C3353" s="17">
        <v>3456</v>
      </c>
      <c r="D3353" s="17" t="str">
        <f>INDEX(Hosts!$A:$O,MATCH(Places!$C3353,Hosts!$A:$A,0),MATCH(Places!D$1,Hosts!$1:$1,0))</f>
        <v>Within an hour</v>
      </c>
      <c r="E3353" s="87">
        <f>INDEX(Hosts!$A:$O,MATCH(Places!$C3353,Hosts!$A:$A,0),MATCH(Places!E$1,Hosts!$1:$1,0))</f>
        <v>1</v>
      </c>
      <c r="F3353" s="87">
        <f>INDEX(Hosts!$A:$O,MATCH(Places!$C3353,Hosts!$A:$A,0),MATCH(Places!F$1,Hosts!$1:$1,0))</f>
        <v>0.99</v>
      </c>
      <c r="G3353" s="17" t="str">
        <f>INDEX(Hosts!$A:$O,MATCH(Places!$C3353,Hosts!$A:$A,0),MATCH(Places!G$1,Hosts!$1:$1,0))</f>
        <v>No</v>
      </c>
      <c r="H3353" s="17">
        <v>17</v>
      </c>
      <c r="I3353" s="17" t="str">
        <f>INDEX(Neighborhoods!$A:$C,MATCH(Places!$H3353,Neighborhoods!$A:$A,0),MATCH(Places!I$1,Neighborhoods!$1:$1,0))</f>
        <v>Manhattan</v>
      </c>
      <c r="J3353" s="17" t="str">
        <f>INDEX(Neighborhoods!$A:$C,MATCH(Places!$H3353,Neighborhoods!$A:$A,0),MATCH(Places!J$1,Neighborhoods!$1:$1,0))</f>
        <v>Hell's Kitchen</v>
      </c>
      <c r="K3353" s="17" t="s">
        <v>1</v>
      </c>
      <c r="L3353" s="17" t="str">
        <f t="shared" si="208"/>
        <v>Yes</v>
      </c>
      <c r="M3353" s="17">
        <v>2</v>
      </c>
      <c r="N3353" s="17" t="str" cm="1">
        <f t="array" ref="N3353">_xlfn.IFS(M3353&lt;=2,"Small",M3353&lt;=5,"Medium",M3353&gt;5,"Large")</f>
        <v>Small</v>
      </c>
      <c r="O3353" s="65">
        <v>66</v>
      </c>
      <c r="P3353" s="87">
        <f t="shared" si="209"/>
        <v>0.03</v>
      </c>
      <c r="Q3353" s="68">
        <v>4.55</v>
      </c>
      <c r="R3353" s="68" t="str" cm="1">
        <f t="array" ref="R3353">_xlfn.SWITCH(ROUND(Q3353,0),5,"Excellent",4,"Good",3,"Ok","Bad")</f>
        <v>Excellent</v>
      </c>
      <c r="S3353" s="17">
        <v>99</v>
      </c>
      <c r="T3353" s="17" t="str">
        <f t="shared" si="210"/>
        <v>No</v>
      </c>
      <c r="U3353" s="82">
        <v>43120</v>
      </c>
      <c r="V3353" s="82">
        <v>44056</v>
      </c>
      <c r="W3353" s="17">
        <v>344</v>
      </c>
      <c r="X3353" s="17" t="str">
        <f t="shared" si="211"/>
        <v>Active</v>
      </c>
      <c r="Y3353" s="17" t="s">
        <v>15615</v>
      </c>
      <c r="Z3353" s="17"/>
    </row>
    <row r="3354" spans="1:26" x14ac:dyDescent="0.25">
      <c r="A3354">
        <v>3353</v>
      </c>
      <c r="B3354" s="17" t="s">
        <v>2441</v>
      </c>
      <c r="C3354" s="17">
        <v>3456</v>
      </c>
      <c r="D3354" s="17" t="str">
        <f>INDEX(Hosts!$A:$O,MATCH(Places!$C3354,Hosts!$A:$A,0),MATCH(Places!D$1,Hosts!$1:$1,0))</f>
        <v>Within an hour</v>
      </c>
      <c r="E3354" s="87">
        <f>INDEX(Hosts!$A:$O,MATCH(Places!$C3354,Hosts!$A:$A,0),MATCH(Places!E$1,Hosts!$1:$1,0))</f>
        <v>1</v>
      </c>
      <c r="F3354" s="87">
        <f>INDEX(Hosts!$A:$O,MATCH(Places!$C3354,Hosts!$A:$A,0),MATCH(Places!F$1,Hosts!$1:$1,0))</f>
        <v>0.99</v>
      </c>
      <c r="G3354" s="17" t="str">
        <f>INDEX(Hosts!$A:$O,MATCH(Places!$C3354,Hosts!$A:$A,0),MATCH(Places!G$1,Hosts!$1:$1,0))</f>
        <v>No</v>
      </c>
      <c r="H3354" s="17">
        <v>17</v>
      </c>
      <c r="I3354" s="17" t="str">
        <f>INDEX(Neighborhoods!$A:$C,MATCH(Places!$H3354,Neighborhoods!$A:$A,0),MATCH(Places!I$1,Neighborhoods!$1:$1,0))</f>
        <v>Manhattan</v>
      </c>
      <c r="J3354" s="17" t="str">
        <f>INDEX(Neighborhoods!$A:$C,MATCH(Places!$H3354,Neighborhoods!$A:$A,0),MATCH(Places!J$1,Neighborhoods!$1:$1,0))</f>
        <v>Hell's Kitchen</v>
      </c>
      <c r="K3354" s="17" t="s">
        <v>1</v>
      </c>
      <c r="L3354" s="17" t="str">
        <f t="shared" si="208"/>
        <v>Yes</v>
      </c>
      <c r="M3354" s="17">
        <v>2</v>
      </c>
      <c r="N3354" s="17" t="str" cm="1">
        <f t="array" ref="N3354">_xlfn.IFS(M3354&lt;=2,"Small",M3354&lt;=5,"Medium",M3354&gt;5,"Large")</f>
        <v>Small</v>
      </c>
      <c r="O3354" s="65">
        <v>59</v>
      </c>
      <c r="P3354" s="87">
        <f t="shared" si="209"/>
        <v>0.03</v>
      </c>
      <c r="Q3354" s="68">
        <v>4.54</v>
      </c>
      <c r="R3354" s="68" t="str" cm="1">
        <f t="array" ref="R3354">_xlfn.SWITCH(ROUND(Q3354,0),5,"Excellent",4,"Good",3,"Ok","Bad")</f>
        <v>Excellent</v>
      </c>
      <c r="S3354" s="17">
        <v>134</v>
      </c>
      <c r="T3354" s="17" t="str">
        <f t="shared" si="210"/>
        <v>No</v>
      </c>
      <c r="U3354" s="82">
        <v>43121</v>
      </c>
      <c r="V3354" s="82">
        <v>44023</v>
      </c>
      <c r="W3354" s="17">
        <v>341</v>
      </c>
      <c r="X3354" s="17" t="str">
        <f t="shared" si="211"/>
        <v>Active</v>
      </c>
      <c r="Y3354" s="17" t="s">
        <v>15616</v>
      </c>
      <c r="Z3354" s="17"/>
    </row>
    <row r="3355" spans="1:26" x14ac:dyDescent="0.25">
      <c r="A3355">
        <v>3354</v>
      </c>
      <c r="B3355" s="17" t="s">
        <v>15577</v>
      </c>
      <c r="C3355" s="17">
        <v>3456</v>
      </c>
      <c r="D3355" s="17" t="str">
        <f>INDEX(Hosts!$A:$O,MATCH(Places!$C3355,Hosts!$A:$A,0),MATCH(Places!D$1,Hosts!$1:$1,0))</f>
        <v>Within an hour</v>
      </c>
      <c r="E3355" s="87">
        <f>INDEX(Hosts!$A:$O,MATCH(Places!$C3355,Hosts!$A:$A,0),MATCH(Places!E$1,Hosts!$1:$1,0))</f>
        <v>1</v>
      </c>
      <c r="F3355" s="87">
        <f>INDEX(Hosts!$A:$O,MATCH(Places!$C3355,Hosts!$A:$A,0),MATCH(Places!F$1,Hosts!$1:$1,0))</f>
        <v>0.99</v>
      </c>
      <c r="G3355" s="17" t="str">
        <f>INDEX(Hosts!$A:$O,MATCH(Places!$C3355,Hosts!$A:$A,0),MATCH(Places!G$1,Hosts!$1:$1,0))</f>
        <v>No</v>
      </c>
      <c r="H3355" s="17">
        <v>17</v>
      </c>
      <c r="I3355" s="17" t="str">
        <f>INDEX(Neighborhoods!$A:$C,MATCH(Places!$H3355,Neighborhoods!$A:$A,0),MATCH(Places!I$1,Neighborhoods!$1:$1,0))</f>
        <v>Manhattan</v>
      </c>
      <c r="J3355" s="17" t="str">
        <f>INDEX(Neighborhoods!$A:$C,MATCH(Places!$H3355,Neighborhoods!$A:$A,0),MATCH(Places!J$1,Neighborhoods!$1:$1,0))</f>
        <v>Hell's Kitchen</v>
      </c>
      <c r="K3355" s="17" t="s">
        <v>1</v>
      </c>
      <c r="L3355" s="17" t="str">
        <f t="shared" si="208"/>
        <v>Yes</v>
      </c>
      <c r="M3355" s="17">
        <v>2</v>
      </c>
      <c r="N3355" s="17" t="str" cm="1">
        <f t="array" ref="N3355">_xlfn.IFS(M3355&lt;=2,"Small",M3355&lt;=5,"Medium",M3355&gt;5,"Large")</f>
        <v>Small</v>
      </c>
      <c r="O3355" s="65">
        <v>89</v>
      </c>
      <c r="P3355" s="87">
        <f t="shared" si="209"/>
        <v>0.03</v>
      </c>
      <c r="Q3355" s="68">
        <v>4.38</v>
      </c>
      <c r="R3355" s="68" t="str" cm="1">
        <f t="array" ref="R3355">_xlfn.SWITCH(ROUND(Q3355,0),5,"Excellent",4,"Good",3,"Ok","Bad")</f>
        <v>Good</v>
      </c>
      <c r="S3355" s="17">
        <v>71</v>
      </c>
      <c r="T3355" s="17" t="str">
        <f t="shared" si="210"/>
        <v>No</v>
      </c>
      <c r="U3355" s="82">
        <v>43121</v>
      </c>
      <c r="V3355" s="82">
        <v>43898</v>
      </c>
      <c r="W3355" s="17">
        <v>339</v>
      </c>
      <c r="X3355" s="17" t="str">
        <f t="shared" si="211"/>
        <v>Active</v>
      </c>
      <c r="Y3355" s="17" t="s">
        <v>15616</v>
      </c>
      <c r="Z3355" s="17"/>
    </row>
    <row r="3356" spans="1:26" x14ac:dyDescent="0.25">
      <c r="A3356">
        <v>3355</v>
      </c>
      <c r="B3356" s="17" t="s">
        <v>2442</v>
      </c>
      <c r="C3356" s="17">
        <v>1048</v>
      </c>
      <c r="D3356" s="17" t="str">
        <f>INDEX(Hosts!$A:$O,MATCH(Places!$C3356,Hosts!$A:$A,0),MATCH(Places!D$1,Hosts!$1:$1,0))</f>
        <v>A few days or more</v>
      </c>
      <c r="E3356" s="87">
        <f>INDEX(Hosts!$A:$O,MATCH(Places!$C3356,Hosts!$A:$A,0),MATCH(Places!E$1,Hosts!$1:$1,0))</f>
        <v>0</v>
      </c>
      <c r="F3356" s="87">
        <f>INDEX(Hosts!$A:$O,MATCH(Places!$C3356,Hosts!$A:$A,0),MATCH(Places!F$1,Hosts!$1:$1,0))</f>
        <v>1</v>
      </c>
      <c r="G3356" s="17" t="str">
        <f>INDEX(Hosts!$A:$O,MATCH(Places!$C3356,Hosts!$A:$A,0),MATCH(Places!G$1,Hosts!$1:$1,0))</f>
        <v>No</v>
      </c>
      <c r="H3356" s="17">
        <v>13</v>
      </c>
      <c r="I3356" s="17" t="str">
        <f>INDEX(Neighborhoods!$A:$C,MATCH(Places!$H3356,Neighborhoods!$A:$A,0),MATCH(Places!I$1,Neighborhoods!$1:$1,0))</f>
        <v>Manhattan</v>
      </c>
      <c r="J3356" s="17" t="str">
        <f>INDEX(Neighborhoods!$A:$C,MATCH(Places!$H3356,Neighborhoods!$A:$A,0),MATCH(Places!J$1,Neighborhoods!$1:$1,0))</f>
        <v>Chelsea</v>
      </c>
      <c r="K3356" s="17" t="s">
        <v>11822</v>
      </c>
      <c r="L3356" s="17" t="str">
        <f t="shared" si="208"/>
        <v>No</v>
      </c>
      <c r="M3356" s="17">
        <v>4</v>
      </c>
      <c r="N3356" s="17" t="str" cm="1">
        <f t="array" ref="N3356">_xlfn.IFS(M3356&lt;=2,"Small",M3356&lt;=5,"Medium",M3356&gt;5,"Large")</f>
        <v>Medium</v>
      </c>
      <c r="O3356" s="65">
        <v>375</v>
      </c>
      <c r="P3356" s="87">
        <f t="shared" si="209"/>
        <v>0.04</v>
      </c>
      <c r="Q3356" s="68">
        <v>4.97</v>
      </c>
      <c r="R3356" s="68" t="str" cm="1">
        <f t="array" ref="R3356">_xlfn.SWITCH(ROUND(Q3356,0),5,"Excellent",4,"Good",3,"Ok","Bad")</f>
        <v>Excellent</v>
      </c>
      <c r="S3356" s="17">
        <v>37</v>
      </c>
      <c r="T3356" s="17" t="str">
        <f t="shared" si="210"/>
        <v>No</v>
      </c>
      <c r="U3356" s="82">
        <v>43176</v>
      </c>
      <c r="V3356" s="82">
        <v>43787</v>
      </c>
      <c r="W3356" s="17">
        <v>34</v>
      </c>
      <c r="X3356" s="17" t="str">
        <f t="shared" si="211"/>
        <v>Active</v>
      </c>
      <c r="Y3356" s="17" t="s">
        <v>15616</v>
      </c>
      <c r="Z3356" s="17"/>
    </row>
    <row r="3357" spans="1:26" x14ac:dyDescent="0.25">
      <c r="A3357">
        <v>3356</v>
      </c>
      <c r="B3357" s="17" t="s">
        <v>2443</v>
      </c>
      <c r="C3357" s="17">
        <v>3158</v>
      </c>
      <c r="D3357" s="17" t="str">
        <f>INDEX(Hosts!$A:$O,MATCH(Places!$C3357,Hosts!$A:$A,0),MATCH(Places!D$1,Hosts!$1:$1,0))</f>
        <v>Within an hour</v>
      </c>
      <c r="E3357" s="87">
        <f>INDEX(Hosts!$A:$O,MATCH(Places!$C3357,Hosts!$A:$A,0),MATCH(Places!E$1,Hosts!$1:$1,0))</f>
        <v>1</v>
      </c>
      <c r="F3357" s="87">
        <f>INDEX(Hosts!$A:$O,MATCH(Places!$C3357,Hosts!$A:$A,0),MATCH(Places!F$1,Hosts!$1:$1,0))</f>
        <v>1</v>
      </c>
      <c r="G3357" s="17" t="str">
        <f>INDEX(Hosts!$A:$O,MATCH(Places!$C3357,Hosts!$A:$A,0),MATCH(Places!G$1,Hosts!$1:$1,0))</f>
        <v>No</v>
      </c>
      <c r="H3357" s="17">
        <v>16</v>
      </c>
      <c r="I3357" s="17" t="str">
        <f>INDEX(Neighborhoods!$A:$C,MATCH(Places!$H3357,Neighborhoods!$A:$A,0),MATCH(Places!I$1,Neighborhoods!$1:$1,0))</f>
        <v>Manhattan</v>
      </c>
      <c r="J3357" s="17" t="str">
        <f>INDEX(Neighborhoods!$A:$C,MATCH(Places!$H3357,Neighborhoods!$A:$A,0),MATCH(Places!J$1,Neighborhoods!$1:$1,0))</f>
        <v>Harlem</v>
      </c>
      <c r="K3357" s="17" t="s">
        <v>1</v>
      </c>
      <c r="L3357" s="17" t="str">
        <f t="shared" si="208"/>
        <v>Yes</v>
      </c>
      <c r="M3357" s="17">
        <v>2</v>
      </c>
      <c r="N3357" s="17" t="str" cm="1">
        <f t="array" ref="N3357">_xlfn.IFS(M3357&lt;=2,"Small",M3357&lt;=5,"Medium",M3357&gt;5,"Large")</f>
        <v>Small</v>
      </c>
      <c r="O3357" s="65">
        <v>70</v>
      </c>
      <c r="P3357" s="87">
        <f t="shared" si="209"/>
        <v>0.03</v>
      </c>
      <c r="Q3357" s="68">
        <v>4.82</v>
      </c>
      <c r="R3357" s="68" t="str" cm="1">
        <f t="array" ref="R3357">_xlfn.SWITCH(ROUND(Q3357,0),5,"Excellent",4,"Good",3,"Ok","Bad")</f>
        <v>Excellent</v>
      </c>
      <c r="S3357" s="17">
        <v>51</v>
      </c>
      <c r="T3357" s="17" t="str">
        <f t="shared" si="210"/>
        <v>No</v>
      </c>
      <c r="U3357" s="82">
        <v>43177</v>
      </c>
      <c r="V3357" s="82">
        <v>43891</v>
      </c>
      <c r="W3357" s="17">
        <v>365</v>
      </c>
      <c r="X3357" s="17" t="str">
        <f t="shared" si="211"/>
        <v>Active</v>
      </c>
      <c r="Y3357" s="17" t="s">
        <v>15616</v>
      </c>
      <c r="Z3357" s="17"/>
    </row>
    <row r="3358" spans="1:26" x14ac:dyDescent="0.25">
      <c r="A3358">
        <v>3357</v>
      </c>
      <c r="B3358" s="17" t="s">
        <v>2444</v>
      </c>
      <c r="C3358" s="17">
        <v>2040</v>
      </c>
      <c r="D3358" s="17" t="str">
        <f>INDEX(Hosts!$A:$O,MATCH(Places!$C3358,Hosts!$A:$A,0),MATCH(Places!D$1,Hosts!$1:$1,0))</f>
        <v>Within an hour</v>
      </c>
      <c r="E3358" s="87">
        <f>INDEX(Hosts!$A:$O,MATCH(Places!$C3358,Hosts!$A:$A,0),MATCH(Places!E$1,Hosts!$1:$1,0))</f>
        <v>0.94</v>
      </c>
      <c r="F3358" s="87">
        <f>INDEX(Hosts!$A:$O,MATCH(Places!$C3358,Hosts!$A:$A,0),MATCH(Places!F$1,Hosts!$1:$1,0))</f>
        <v>0.95</v>
      </c>
      <c r="G3358" s="17" t="str">
        <f>INDEX(Hosts!$A:$O,MATCH(Places!$C3358,Hosts!$A:$A,0),MATCH(Places!G$1,Hosts!$1:$1,0))</f>
        <v>No</v>
      </c>
      <c r="H3358" s="17">
        <v>7</v>
      </c>
      <c r="I3358" s="17" t="str">
        <f>INDEX(Neighborhoods!$A:$C,MATCH(Places!$H3358,Neighborhoods!$A:$A,0),MATCH(Places!I$1,Neighborhoods!$1:$1,0))</f>
        <v>Brooklyn</v>
      </c>
      <c r="J3358" s="17" t="str">
        <f>INDEX(Neighborhoods!$A:$C,MATCH(Places!$H3358,Neighborhoods!$A:$A,0),MATCH(Places!J$1,Neighborhoods!$1:$1,0))</f>
        <v>Bedford-Stuyvesant</v>
      </c>
      <c r="K3358" s="17" t="s">
        <v>11822</v>
      </c>
      <c r="L3358" s="17" t="str">
        <f t="shared" si="208"/>
        <v>No</v>
      </c>
      <c r="M3358" s="17">
        <v>6</v>
      </c>
      <c r="N3358" s="17" t="str" cm="1">
        <f t="array" ref="N3358">_xlfn.IFS(M3358&lt;=2,"Small",M3358&lt;=5,"Medium",M3358&gt;5,"Large")</f>
        <v>Large</v>
      </c>
      <c r="O3358" s="65">
        <v>80</v>
      </c>
      <c r="P3358" s="87">
        <f t="shared" si="209"/>
        <v>0.03</v>
      </c>
      <c r="Q3358" s="68">
        <v>4.75</v>
      </c>
      <c r="R3358" s="68" t="str" cm="1">
        <f t="array" ref="R3358">_xlfn.SWITCH(ROUND(Q3358,0),5,"Excellent",4,"Good",3,"Ok","Bad")</f>
        <v>Excellent</v>
      </c>
      <c r="S3358" s="17">
        <v>20</v>
      </c>
      <c r="T3358" s="17" t="str">
        <f t="shared" si="210"/>
        <v>No</v>
      </c>
      <c r="U3358" s="82">
        <v>43149</v>
      </c>
      <c r="V3358" s="82">
        <v>44042</v>
      </c>
      <c r="W3358" s="17">
        <v>7</v>
      </c>
      <c r="X3358" s="17" t="str">
        <f t="shared" si="211"/>
        <v>Active</v>
      </c>
      <c r="Y3358" s="17" t="s">
        <v>15615</v>
      </c>
      <c r="Z3358" s="17"/>
    </row>
    <row r="3359" spans="1:26" x14ac:dyDescent="0.25">
      <c r="A3359">
        <v>3358</v>
      </c>
      <c r="B3359" s="17" t="s">
        <v>2445</v>
      </c>
      <c r="C3359" s="17">
        <v>3454</v>
      </c>
      <c r="D3359" s="17" t="str">
        <f>INDEX(Hosts!$A:$O,MATCH(Places!$C3359,Hosts!$A:$A,0),MATCH(Places!D$1,Hosts!$1:$1,0))</f>
        <v>Within a day</v>
      </c>
      <c r="E3359" s="87">
        <f>INDEX(Hosts!$A:$O,MATCH(Places!$C3359,Hosts!$A:$A,0),MATCH(Places!E$1,Hosts!$1:$1,0))</f>
        <v>1</v>
      </c>
      <c r="F3359" s="87">
        <f>INDEX(Hosts!$A:$O,MATCH(Places!$C3359,Hosts!$A:$A,0),MATCH(Places!F$1,Hosts!$1:$1,0))</f>
        <v>1</v>
      </c>
      <c r="G3359" s="17" t="str">
        <f>INDEX(Hosts!$A:$O,MATCH(Places!$C3359,Hosts!$A:$A,0),MATCH(Places!G$1,Hosts!$1:$1,0))</f>
        <v>No</v>
      </c>
      <c r="H3359" s="17">
        <v>7</v>
      </c>
      <c r="I3359" s="17" t="str">
        <f>INDEX(Neighborhoods!$A:$C,MATCH(Places!$H3359,Neighborhoods!$A:$A,0),MATCH(Places!I$1,Neighborhoods!$1:$1,0))</f>
        <v>Brooklyn</v>
      </c>
      <c r="J3359" s="17" t="str">
        <f>INDEX(Neighborhoods!$A:$C,MATCH(Places!$H3359,Neighborhoods!$A:$A,0),MATCH(Places!J$1,Neighborhoods!$1:$1,0))</f>
        <v>Bedford-Stuyvesant</v>
      </c>
      <c r="K3359" s="17" t="s">
        <v>11822</v>
      </c>
      <c r="L3359" s="17" t="str">
        <f t="shared" si="208"/>
        <v>No</v>
      </c>
      <c r="M3359" s="17">
        <v>5</v>
      </c>
      <c r="N3359" s="17" t="str" cm="1">
        <f t="array" ref="N3359">_xlfn.IFS(M3359&lt;=2,"Small",M3359&lt;=5,"Medium",M3359&gt;5,"Large")</f>
        <v>Medium</v>
      </c>
      <c r="O3359" s="65">
        <v>150</v>
      </c>
      <c r="P3359" s="87">
        <f t="shared" si="209"/>
        <v>0.03</v>
      </c>
      <c r="Q3359" s="68">
        <v>4.82</v>
      </c>
      <c r="R3359" s="68" t="str" cm="1">
        <f t="array" ref="R3359">_xlfn.SWITCH(ROUND(Q3359,0),5,"Excellent",4,"Good",3,"Ok","Bad")</f>
        <v>Excellent</v>
      </c>
      <c r="S3359" s="17">
        <v>62</v>
      </c>
      <c r="T3359" s="17" t="str">
        <f t="shared" si="210"/>
        <v>No</v>
      </c>
      <c r="U3359" s="82">
        <v>43156</v>
      </c>
      <c r="V3359" s="82">
        <v>43899</v>
      </c>
      <c r="W3359" s="17">
        <v>358</v>
      </c>
      <c r="X3359" s="17" t="str">
        <f t="shared" si="211"/>
        <v>Active</v>
      </c>
      <c r="Y3359" s="17" t="s">
        <v>15616</v>
      </c>
      <c r="Z3359" s="17"/>
    </row>
    <row r="3360" spans="1:26" x14ac:dyDescent="0.25">
      <c r="A3360">
        <v>3359</v>
      </c>
      <c r="B3360" s="17" t="s">
        <v>14387</v>
      </c>
      <c r="C3360" s="17">
        <v>740</v>
      </c>
      <c r="D3360" s="17" t="str">
        <f>INDEX(Hosts!$A:$O,MATCH(Places!$C3360,Hosts!$A:$A,0),MATCH(Places!D$1,Hosts!$1:$1,0))</f>
        <v>A few days or more</v>
      </c>
      <c r="E3360" s="87">
        <f>INDEX(Hosts!$A:$O,MATCH(Places!$C3360,Hosts!$A:$A,0),MATCH(Places!E$1,Hosts!$1:$1,0))</f>
        <v>0</v>
      </c>
      <c r="F3360" s="87">
        <f>INDEX(Hosts!$A:$O,MATCH(Places!$C3360,Hosts!$A:$A,0),MATCH(Places!F$1,Hosts!$1:$1,0))</f>
        <v>0.67</v>
      </c>
      <c r="G3360" s="17" t="str">
        <f>INDEX(Hosts!$A:$O,MATCH(Places!$C3360,Hosts!$A:$A,0),MATCH(Places!G$1,Hosts!$1:$1,0))</f>
        <v>No</v>
      </c>
      <c r="H3360" s="17">
        <v>7</v>
      </c>
      <c r="I3360" s="17" t="str">
        <f>INDEX(Neighborhoods!$A:$C,MATCH(Places!$H3360,Neighborhoods!$A:$A,0),MATCH(Places!I$1,Neighborhoods!$1:$1,0))</f>
        <v>Brooklyn</v>
      </c>
      <c r="J3360" s="17" t="str">
        <f>INDEX(Neighborhoods!$A:$C,MATCH(Places!$H3360,Neighborhoods!$A:$A,0),MATCH(Places!J$1,Neighborhoods!$1:$1,0))</f>
        <v>Bedford-Stuyvesant</v>
      </c>
      <c r="K3360" s="17" t="s">
        <v>1</v>
      </c>
      <c r="L3360" s="17" t="str">
        <f t="shared" si="208"/>
        <v>Yes</v>
      </c>
      <c r="M3360" s="17">
        <v>2</v>
      </c>
      <c r="N3360" s="17" t="str" cm="1">
        <f t="array" ref="N3360">_xlfn.IFS(M3360&lt;=2,"Small",M3360&lt;=5,"Medium",M3360&gt;5,"Large")</f>
        <v>Small</v>
      </c>
      <c r="O3360" s="65">
        <v>52</v>
      </c>
      <c r="P3360" s="87">
        <f t="shared" si="209"/>
        <v>0.03</v>
      </c>
      <c r="Q3360" s="68">
        <v>4.8899999999999997</v>
      </c>
      <c r="R3360" s="68" t="str" cm="1">
        <f t="array" ref="R3360">_xlfn.SWITCH(ROUND(Q3360,0),5,"Excellent",4,"Good",3,"Ok","Bad")</f>
        <v>Excellent</v>
      </c>
      <c r="S3360" s="17">
        <v>28</v>
      </c>
      <c r="T3360" s="17" t="str">
        <f t="shared" si="210"/>
        <v>No</v>
      </c>
      <c r="U3360" s="82">
        <v>43126</v>
      </c>
      <c r="V3360" s="82">
        <v>43809</v>
      </c>
      <c r="W3360" s="17">
        <v>89</v>
      </c>
      <c r="X3360" s="17" t="str">
        <f t="shared" si="211"/>
        <v>Active</v>
      </c>
      <c r="Y3360" s="17" t="s">
        <v>15616</v>
      </c>
      <c r="Z3360" s="17"/>
    </row>
    <row r="3361" spans="1:26" x14ac:dyDescent="0.25">
      <c r="A3361">
        <v>3360</v>
      </c>
      <c r="B3361" s="17" t="s">
        <v>2446</v>
      </c>
      <c r="C3361" s="17">
        <v>3130</v>
      </c>
      <c r="D3361" s="17" t="str">
        <f>INDEX(Hosts!$A:$O,MATCH(Places!$C3361,Hosts!$A:$A,0),MATCH(Places!D$1,Hosts!$1:$1,0))</f>
        <v>Within an hour</v>
      </c>
      <c r="E3361" s="87">
        <f>INDEX(Hosts!$A:$O,MATCH(Places!$C3361,Hosts!$A:$A,0),MATCH(Places!E$1,Hosts!$1:$1,0))</f>
        <v>1</v>
      </c>
      <c r="F3361" s="87">
        <f>INDEX(Hosts!$A:$O,MATCH(Places!$C3361,Hosts!$A:$A,0),MATCH(Places!F$1,Hosts!$1:$1,0))</f>
        <v>1</v>
      </c>
      <c r="G3361" s="17" t="str">
        <f>INDEX(Hosts!$A:$O,MATCH(Places!$C3361,Hosts!$A:$A,0),MATCH(Places!G$1,Hosts!$1:$1,0))</f>
        <v>Yes</v>
      </c>
      <c r="H3361" s="17">
        <v>22</v>
      </c>
      <c r="I3361" s="17" t="str">
        <f>INDEX(Neighborhoods!$A:$C,MATCH(Places!$H3361,Neighborhoods!$A:$A,0),MATCH(Places!I$1,Neighborhoods!$1:$1,0))</f>
        <v>Queens</v>
      </c>
      <c r="J3361" s="17" t="str">
        <f>INDEX(Neighborhoods!$A:$C,MATCH(Places!$H3361,Neighborhoods!$A:$A,0),MATCH(Places!J$1,Neighborhoods!$1:$1,0))</f>
        <v>Flushing</v>
      </c>
      <c r="K3361" s="17" t="s">
        <v>1</v>
      </c>
      <c r="L3361" s="17" t="str">
        <f t="shared" si="208"/>
        <v>Yes</v>
      </c>
      <c r="M3361" s="17">
        <v>4</v>
      </c>
      <c r="N3361" s="17" t="str" cm="1">
        <f t="array" ref="N3361">_xlfn.IFS(M3361&lt;=2,"Small",M3361&lt;=5,"Medium",M3361&gt;5,"Large")</f>
        <v>Medium</v>
      </c>
      <c r="O3361" s="65">
        <v>150</v>
      </c>
      <c r="P3361" s="87">
        <f t="shared" si="209"/>
        <v>0.03</v>
      </c>
      <c r="Q3361" s="68">
        <v>5</v>
      </c>
      <c r="R3361" s="68" t="str" cm="1">
        <f t="array" ref="R3361">_xlfn.SWITCH(ROUND(Q3361,0),5,"Excellent",4,"Good",3,"Ok","Bad")</f>
        <v>Excellent</v>
      </c>
      <c r="S3361" s="17">
        <v>15</v>
      </c>
      <c r="T3361" s="17" t="str">
        <f t="shared" si="210"/>
        <v>No</v>
      </c>
      <c r="U3361" s="82">
        <v>43135</v>
      </c>
      <c r="V3361" s="82">
        <v>43830</v>
      </c>
      <c r="W3361" s="17">
        <v>40</v>
      </c>
      <c r="X3361" s="17" t="str">
        <f t="shared" si="211"/>
        <v>Active</v>
      </c>
      <c r="Y3361" s="17" t="s">
        <v>15615</v>
      </c>
      <c r="Z3361" s="17"/>
    </row>
    <row r="3362" spans="1:26" x14ac:dyDescent="0.25">
      <c r="A3362">
        <v>3361</v>
      </c>
      <c r="B3362" s="17" t="s">
        <v>2447</v>
      </c>
      <c r="C3362" s="17">
        <v>2472</v>
      </c>
      <c r="D3362" s="17" t="str">
        <f>INDEX(Hosts!$A:$O,MATCH(Places!$C3362,Hosts!$A:$A,0),MATCH(Places!D$1,Hosts!$1:$1,0))</f>
        <v>Within an hour</v>
      </c>
      <c r="E3362" s="87">
        <f>INDEX(Hosts!$A:$O,MATCH(Places!$C3362,Hosts!$A:$A,0),MATCH(Places!E$1,Hosts!$1:$1,0))</f>
        <v>1</v>
      </c>
      <c r="F3362" s="87">
        <f>INDEX(Hosts!$A:$O,MATCH(Places!$C3362,Hosts!$A:$A,0),MATCH(Places!F$1,Hosts!$1:$1,0))</f>
        <v>0.75</v>
      </c>
      <c r="G3362" s="17" t="str">
        <f>INDEX(Hosts!$A:$O,MATCH(Places!$C3362,Hosts!$A:$A,0),MATCH(Places!G$1,Hosts!$1:$1,0))</f>
        <v>No</v>
      </c>
      <c r="H3362" s="17">
        <v>12</v>
      </c>
      <c r="I3362" s="17" t="str">
        <f>INDEX(Neighborhoods!$A:$C,MATCH(Places!$H3362,Neighborhoods!$A:$A,0),MATCH(Places!I$1,Neighborhoods!$1:$1,0))</f>
        <v>Brooklyn</v>
      </c>
      <c r="J3362" s="17" t="str">
        <f>INDEX(Neighborhoods!$A:$C,MATCH(Places!$H3362,Neighborhoods!$A:$A,0),MATCH(Places!J$1,Neighborhoods!$1:$1,0))</f>
        <v>Williamsburg</v>
      </c>
      <c r="K3362" s="17" t="s">
        <v>1</v>
      </c>
      <c r="L3362" s="17" t="str">
        <f t="shared" si="208"/>
        <v>Yes</v>
      </c>
      <c r="M3362" s="17">
        <v>1</v>
      </c>
      <c r="N3362" s="17" t="str" cm="1">
        <f t="array" ref="N3362">_xlfn.IFS(M3362&lt;=2,"Small",M3362&lt;=5,"Medium",M3362&gt;5,"Large")</f>
        <v>Small</v>
      </c>
      <c r="O3362" s="65">
        <v>100</v>
      </c>
      <c r="P3362" s="87">
        <f t="shared" si="209"/>
        <v>0.03</v>
      </c>
      <c r="Q3362" s="68">
        <v>4.34</v>
      </c>
      <c r="R3362" s="68" t="str" cm="1">
        <f t="array" ref="R3362">_xlfn.SWITCH(ROUND(Q3362,0),5,"Excellent",4,"Good",3,"Ok","Bad")</f>
        <v>Good</v>
      </c>
      <c r="S3362" s="17">
        <v>35</v>
      </c>
      <c r="T3362" s="17" t="str">
        <f t="shared" si="210"/>
        <v>No</v>
      </c>
      <c r="U3362" s="82">
        <v>43136</v>
      </c>
      <c r="V3362" s="82">
        <v>43754</v>
      </c>
      <c r="W3362" s="17">
        <v>81</v>
      </c>
      <c r="X3362" s="17" t="str">
        <f t="shared" si="211"/>
        <v>Active</v>
      </c>
      <c r="Y3362" s="17" t="s">
        <v>15615</v>
      </c>
      <c r="Z3362" s="17"/>
    </row>
    <row r="3363" spans="1:26" x14ac:dyDescent="0.25">
      <c r="A3363">
        <v>3362</v>
      </c>
      <c r="B3363" s="17" t="s">
        <v>2448</v>
      </c>
      <c r="C3363" s="17">
        <v>2158</v>
      </c>
      <c r="D3363" s="17" t="str">
        <f>INDEX(Hosts!$A:$O,MATCH(Places!$C3363,Hosts!$A:$A,0),MATCH(Places!D$1,Hosts!$1:$1,0))</f>
        <v>Within an hour</v>
      </c>
      <c r="E3363" s="87">
        <f>INDEX(Hosts!$A:$O,MATCH(Places!$C3363,Hosts!$A:$A,0),MATCH(Places!E$1,Hosts!$1:$1,0))</f>
        <v>1</v>
      </c>
      <c r="F3363" s="87">
        <f>INDEX(Hosts!$A:$O,MATCH(Places!$C3363,Hosts!$A:$A,0),MATCH(Places!F$1,Hosts!$1:$1,0))</f>
        <v>0.67</v>
      </c>
      <c r="G3363" s="17" t="str">
        <f>INDEX(Hosts!$A:$O,MATCH(Places!$C3363,Hosts!$A:$A,0),MATCH(Places!G$1,Hosts!$1:$1,0))</f>
        <v>No</v>
      </c>
      <c r="H3363" s="17">
        <v>25</v>
      </c>
      <c r="I3363" s="17" t="str">
        <f>INDEX(Neighborhoods!$A:$C,MATCH(Places!$H3363,Neighborhoods!$A:$A,0),MATCH(Places!I$1,Neighborhoods!$1:$1,0))</f>
        <v>Queens</v>
      </c>
      <c r="J3363" s="17" t="str">
        <f>INDEX(Neighborhoods!$A:$C,MATCH(Places!$H3363,Neighborhoods!$A:$A,0),MATCH(Places!J$1,Neighborhoods!$1:$1,0))</f>
        <v>Ridgewood</v>
      </c>
      <c r="K3363" s="17" t="s">
        <v>1</v>
      </c>
      <c r="L3363" s="17" t="str">
        <f t="shared" si="208"/>
        <v>Yes</v>
      </c>
      <c r="M3363" s="17">
        <v>2</v>
      </c>
      <c r="N3363" s="17" t="str" cm="1">
        <f t="array" ref="N3363">_xlfn.IFS(M3363&lt;=2,"Small",M3363&lt;=5,"Medium",M3363&gt;5,"Large")</f>
        <v>Small</v>
      </c>
      <c r="O3363" s="65">
        <v>80</v>
      </c>
      <c r="P3363" s="87">
        <f t="shared" si="209"/>
        <v>0.03</v>
      </c>
      <c r="Q3363" s="68">
        <v>4.17</v>
      </c>
      <c r="R3363" s="68" t="str" cm="1">
        <f t="array" ref="R3363">_xlfn.SWITCH(ROUND(Q3363,0),5,"Excellent",4,"Good",3,"Ok","Bad")</f>
        <v>Good</v>
      </c>
      <c r="S3363" s="17">
        <v>6</v>
      </c>
      <c r="T3363" s="17" t="str">
        <f t="shared" si="210"/>
        <v>No</v>
      </c>
      <c r="U3363" s="82">
        <v>43603</v>
      </c>
      <c r="V3363" s="82">
        <v>43992</v>
      </c>
      <c r="W3363" s="17">
        <v>0</v>
      </c>
      <c r="X3363" s="17" t="str">
        <f t="shared" si="211"/>
        <v>Inactive</v>
      </c>
      <c r="Y3363" s="17" t="s">
        <v>15616</v>
      </c>
      <c r="Z3363" s="17"/>
    </row>
    <row r="3364" spans="1:26" x14ac:dyDescent="0.25">
      <c r="A3364">
        <v>3363</v>
      </c>
      <c r="B3364" s="17" t="s">
        <v>2449</v>
      </c>
      <c r="C3364" s="17">
        <v>1324</v>
      </c>
      <c r="D3364" s="17" t="str">
        <f>INDEX(Hosts!$A:$O,MATCH(Places!$C3364,Hosts!$A:$A,0),MATCH(Places!D$1,Hosts!$1:$1,0))</f>
        <v>Within an hour</v>
      </c>
      <c r="E3364" s="87">
        <f>INDEX(Hosts!$A:$O,MATCH(Places!$C3364,Hosts!$A:$A,0),MATCH(Places!E$1,Hosts!$1:$1,0))</f>
        <v>1</v>
      </c>
      <c r="F3364" s="87">
        <f>INDEX(Hosts!$A:$O,MATCH(Places!$C3364,Hosts!$A:$A,0),MATCH(Places!F$1,Hosts!$1:$1,0))</f>
        <v>0.95</v>
      </c>
      <c r="G3364" s="17" t="str">
        <f>INDEX(Hosts!$A:$O,MATCH(Places!$C3364,Hosts!$A:$A,0),MATCH(Places!G$1,Hosts!$1:$1,0))</f>
        <v>Yes</v>
      </c>
      <c r="H3364" s="17">
        <v>16</v>
      </c>
      <c r="I3364" s="17" t="str">
        <f>INDEX(Neighborhoods!$A:$C,MATCH(Places!$H3364,Neighborhoods!$A:$A,0),MATCH(Places!I$1,Neighborhoods!$1:$1,0))</f>
        <v>Manhattan</v>
      </c>
      <c r="J3364" s="17" t="str">
        <f>INDEX(Neighborhoods!$A:$C,MATCH(Places!$H3364,Neighborhoods!$A:$A,0),MATCH(Places!J$1,Neighborhoods!$1:$1,0))</f>
        <v>Harlem</v>
      </c>
      <c r="K3364" s="17" t="s">
        <v>1</v>
      </c>
      <c r="L3364" s="17" t="str">
        <f t="shared" si="208"/>
        <v>Yes</v>
      </c>
      <c r="M3364" s="17">
        <v>1</v>
      </c>
      <c r="N3364" s="17" t="str" cm="1">
        <f t="array" ref="N3364">_xlfn.IFS(M3364&lt;=2,"Small",M3364&lt;=5,"Medium",M3364&gt;5,"Large")</f>
        <v>Small</v>
      </c>
      <c r="O3364" s="65">
        <v>69</v>
      </c>
      <c r="P3364" s="87">
        <f t="shared" si="209"/>
        <v>0.03</v>
      </c>
      <c r="Q3364" s="68">
        <v>5</v>
      </c>
      <c r="R3364" s="68" t="str" cm="1">
        <f t="array" ref="R3364">_xlfn.SWITCH(ROUND(Q3364,0),5,"Excellent",4,"Good",3,"Ok","Bad")</f>
        <v>Excellent</v>
      </c>
      <c r="S3364" s="17">
        <v>26</v>
      </c>
      <c r="T3364" s="17" t="str">
        <f t="shared" si="210"/>
        <v>No</v>
      </c>
      <c r="U3364" s="82">
        <v>43237</v>
      </c>
      <c r="V3364" s="82">
        <v>43974</v>
      </c>
      <c r="W3364" s="17">
        <v>168</v>
      </c>
      <c r="X3364" s="17" t="str">
        <f t="shared" si="211"/>
        <v>Active</v>
      </c>
      <c r="Y3364" s="17" t="s">
        <v>15615</v>
      </c>
      <c r="Z3364" s="17"/>
    </row>
    <row r="3365" spans="1:26" x14ac:dyDescent="0.25">
      <c r="A3365">
        <v>3364</v>
      </c>
      <c r="B3365" s="17" t="s">
        <v>2450</v>
      </c>
      <c r="C3365" s="17">
        <v>3448</v>
      </c>
      <c r="D3365" s="17" t="str">
        <f>INDEX(Hosts!$A:$O,MATCH(Places!$C3365,Hosts!$A:$A,0),MATCH(Places!D$1,Hosts!$1:$1,0))</f>
        <v>Within an hour</v>
      </c>
      <c r="E3365" s="87">
        <f>INDEX(Hosts!$A:$O,MATCH(Places!$C3365,Hosts!$A:$A,0),MATCH(Places!E$1,Hosts!$1:$1,0))</f>
        <v>1</v>
      </c>
      <c r="F3365" s="87">
        <f>INDEX(Hosts!$A:$O,MATCH(Places!$C3365,Hosts!$A:$A,0),MATCH(Places!F$1,Hosts!$1:$1,0))</f>
        <v>0.75</v>
      </c>
      <c r="G3365" s="17" t="str">
        <f>INDEX(Hosts!$A:$O,MATCH(Places!$C3365,Hosts!$A:$A,0),MATCH(Places!G$1,Hosts!$1:$1,0))</f>
        <v>No</v>
      </c>
      <c r="H3365" s="17">
        <v>16</v>
      </c>
      <c r="I3365" s="17" t="str">
        <f>INDEX(Neighborhoods!$A:$C,MATCH(Places!$H3365,Neighborhoods!$A:$A,0),MATCH(Places!I$1,Neighborhoods!$1:$1,0))</f>
        <v>Manhattan</v>
      </c>
      <c r="J3365" s="17" t="str">
        <f>INDEX(Neighborhoods!$A:$C,MATCH(Places!$H3365,Neighborhoods!$A:$A,0),MATCH(Places!J$1,Neighborhoods!$1:$1,0))</f>
        <v>Harlem</v>
      </c>
      <c r="K3365" s="17" t="s">
        <v>1</v>
      </c>
      <c r="L3365" s="17" t="str">
        <f t="shared" si="208"/>
        <v>Yes</v>
      </c>
      <c r="M3365" s="17">
        <v>4</v>
      </c>
      <c r="N3365" s="17" t="str" cm="1">
        <f t="array" ref="N3365">_xlfn.IFS(M3365&lt;=2,"Small",M3365&lt;=5,"Medium",M3365&gt;5,"Large")</f>
        <v>Medium</v>
      </c>
      <c r="O3365" s="65">
        <v>59</v>
      </c>
      <c r="P3365" s="87">
        <f t="shared" si="209"/>
        <v>0.03</v>
      </c>
      <c r="Q3365" s="68">
        <v>4.83</v>
      </c>
      <c r="R3365" s="68" t="str" cm="1">
        <f t="array" ref="R3365">_xlfn.SWITCH(ROUND(Q3365,0),5,"Excellent",4,"Good",3,"Ok","Bad")</f>
        <v>Excellent</v>
      </c>
      <c r="S3365" s="17">
        <v>6</v>
      </c>
      <c r="T3365" s="17" t="str">
        <f t="shared" si="210"/>
        <v>No</v>
      </c>
      <c r="U3365" s="82">
        <v>43146</v>
      </c>
      <c r="V3365" s="82">
        <v>43772</v>
      </c>
      <c r="W3365" s="17">
        <v>364</v>
      </c>
      <c r="X3365" s="17" t="str">
        <f t="shared" si="211"/>
        <v>Active</v>
      </c>
      <c r="Y3365" s="17" t="s">
        <v>15615</v>
      </c>
      <c r="Z3365" s="17"/>
    </row>
    <row r="3366" spans="1:26" x14ac:dyDescent="0.25">
      <c r="A3366">
        <v>3365</v>
      </c>
      <c r="B3366" s="17" t="s">
        <v>2450</v>
      </c>
      <c r="C3366" s="17">
        <v>3448</v>
      </c>
      <c r="D3366" s="17" t="str">
        <f>INDEX(Hosts!$A:$O,MATCH(Places!$C3366,Hosts!$A:$A,0),MATCH(Places!D$1,Hosts!$1:$1,0))</f>
        <v>Within an hour</v>
      </c>
      <c r="E3366" s="87">
        <f>INDEX(Hosts!$A:$O,MATCH(Places!$C3366,Hosts!$A:$A,0),MATCH(Places!E$1,Hosts!$1:$1,0))</f>
        <v>1</v>
      </c>
      <c r="F3366" s="87">
        <f>INDEX(Hosts!$A:$O,MATCH(Places!$C3366,Hosts!$A:$A,0),MATCH(Places!F$1,Hosts!$1:$1,0))</f>
        <v>0.75</v>
      </c>
      <c r="G3366" s="17" t="str">
        <f>INDEX(Hosts!$A:$O,MATCH(Places!$C3366,Hosts!$A:$A,0),MATCH(Places!G$1,Hosts!$1:$1,0))</f>
        <v>No</v>
      </c>
      <c r="H3366" s="17">
        <v>16</v>
      </c>
      <c r="I3366" s="17" t="str">
        <f>INDEX(Neighborhoods!$A:$C,MATCH(Places!$H3366,Neighborhoods!$A:$A,0),MATCH(Places!I$1,Neighborhoods!$1:$1,0))</f>
        <v>Manhattan</v>
      </c>
      <c r="J3366" s="17" t="str">
        <f>INDEX(Neighborhoods!$A:$C,MATCH(Places!$H3366,Neighborhoods!$A:$A,0),MATCH(Places!J$1,Neighborhoods!$1:$1,0))</f>
        <v>Harlem</v>
      </c>
      <c r="K3366" s="17" t="s">
        <v>1</v>
      </c>
      <c r="L3366" s="17" t="str">
        <f t="shared" si="208"/>
        <v>Yes</v>
      </c>
      <c r="M3366" s="17">
        <v>3</v>
      </c>
      <c r="N3366" s="17" t="str" cm="1">
        <f t="array" ref="N3366">_xlfn.IFS(M3366&lt;=2,"Small",M3366&lt;=5,"Medium",M3366&gt;5,"Large")</f>
        <v>Medium</v>
      </c>
      <c r="O3366" s="65">
        <v>55</v>
      </c>
      <c r="P3366" s="87">
        <f t="shared" si="209"/>
        <v>0.03</v>
      </c>
      <c r="Q3366" s="68">
        <v>4.4000000000000004</v>
      </c>
      <c r="R3366" s="68" t="str" cm="1">
        <f t="array" ref="R3366">_xlfn.SWITCH(ROUND(Q3366,0),5,"Excellent",4,"Good",3,"Ok","Bad")</f>
        <v>Good</v>
      </c>
      <c r="S3366" s="17">
        <v>5</v>
      </c>
      <c r="T3366" s="17" t="str">
        <f t="shared" si="210"/>
        <v>No</v>
      </c>
      <c r="U3366" s="82">
        <v>43240</v>
      </c>
      <c r="V3366" s="82">
        <v>43666</v>
      </c>
      <c r="W3366" s="17">
        <v>179</v>
      </c>
      <c r="X3366" s="17" t="str">
        <f t="shared" si="211"/>
        <v>Active</v>
      </c>
      <c r="Y3366" s="17" t="s">
        <v>15615</v>
      </c>
      <c r="Z3366" s="17"/>
    </row>
    <row r="3367" spans="1:26" x14ac:dyDescent="0.25">
      <c r="A3367">
        <v>3366</v>
      </c>
      <c r="B3367" s="17" t="s">
        <v>2451</v>
      </c>
      <c r="C3367" s="17">
        <v>3448</v>
      </c>
      <c r="D3367" s="17" t="str">
        <f>INDEX(Hosts!$A:$O,MATCH(Places!$C3367,Hosts!$A:$A,0),MATCH(Places!D$1,Hosts!$1:$1,0))</f>
        <v>Within an hour</v>
      </c>
      <c r="E3367" s="87">
        <f>INDEX(Hosts!$A:$O,MATCH(Places!$C3367,Hosts!$A:$A,0),MATCH(Places!E$1,Hosts!$1:$1,0))</f>
        <v>1</v>
      </c>
      <c r="F3367" s="87">
        <f>INDEX(Hosts!$A:$O,MATCH(Places!$C3367,Hosts!$A:$A,0),MATCH(Places!F$1,Hosts!$1:$1,0))</f>
        <v>0.75</v>
      </c>
      <c r="G3367" s="17" t="str">
        <f>INDEX(Hosts!$A:$O,MATCH(Places!$C3367,Hosts!$A:$A,0),MATCH(Places!G$1,Hosts!$1:$1,0))</f>
        <v>No</v>
      </c>
      <c r="H3367" s="17">
        <v>16</v>
      </c>
      <c r="I3367" s="17" t="str">
        <f>INDEX(Neighborhoods!$A:$C,MATCH(Places!$H3367,Neighborhoods!$A:$A,0),MATCH(Places!I$1,Neighborhoods!$1:$1,0))</f>
        <v>Manhattan</v>
      </c>
      <c r="J3367" s="17" t="str">
        <f>INDEX(Neighborhoods!$A:$C,MATCH(Places!$H3367,Neighborhoods!$A:$A,0),MATCH(Places!J$1,Neighborhoods!$1:$1,0))</f>
        <v>Harlem</v>
      </c>
      <c r="K3367" s="17" t="s">
        <v>1</v>
      </c>
      <c r="L3367" s="17" t="str">
        <f t="shared" si="208"/>
        <v>Yes</v>
      </c>
      <c r="M3367" s="17">
        <v>4</v>
      </c>
      <c r="N3367" s="17" t="str" cm="1">
        <f t="array" ref="N3367">_xlfn.IFS(M3367&lt;=2,"Small",M3367&lt;=5,"Medium",M3367&gt;5,"Large")</f>
        <v>Medium</v>
      </c>
      <c r="O3367" s="65">
        <v>59</v>
      </c>
      <c r="P3367" s="87">
        <f t="shared" si="209"/>
        <v>0.03</v>
      </c>
      <c r="Q3367" s="68">
        <v>5</v>
      </c>
      <c r="R3367" s="68" t="str" cm="1">
        <f t="array" ref="R3367">_xlfn.SWITCH(ROUND(Q3367,0),5,"Excellent",4,"Good",3,"Ok","Bad")</f>
        <v>Excellent</v>
      </c>
      <c r="S3367" s="17">
        <v>3</v>
      </c>
      <c r="T3367" s="17" t="str">
        <f t="shared" si="210"/>
        <v>No</v>
      </c>
      <c r="U3367" s="82">
        <v>43200</v>
      </c>
      <c r="V3367" s="82">
        <v>43756</v>
      </c>
      <c r="W3367" s="17">
        <v>365</v>
      </c>
      <c r="X3367" s="17" t="str">
        <f t="shared" si="211"/>
        <v>Active</v>
      </c>
      <c r="Y3367" s="17" t="s">
        <v>15615</v>
      </c>
      <c r="Z3367" s="17"/>
    </row>
    <row r="3368" spans="1:26" x14ac:dyDescent="0.25">
      <c r="A3368">
        <v>3367</v>
      </c>
      <c r="B3368" s="17" t="s">
        <v>2451</v>
      </c>
      <c r="C3368" s="17">
        <v>3448</v>
      </c>
      <c r="D3368" s="17" t="str">
        <f>INDEX(Hosts!$A:$O,MATCH(Places!$C3368,Hosts!$A:$A,0),MATCH(Places!D$1,Hosts!$1:$1,0))</f>
        <v>Within an hour</v>
      </c>
      <c r="E3368" s="87">
        <f>INDEX(Hosts!$A:$O,MATCH(Places!$C3368,Hosts!$A:$A,0),MATCH(Places!E$1,Hosts!$1:$1,0))</f>
        <v>1</v>
      </c>
      <c r="F3368" s="87">
        <f>INDEX(Hosts!$A:$O,MATCH(Places!$C3368,Hosts!$A:$A,0),MATCH(Places!F$1,Hosts!$1:$1,0))</f>
        <v>0.75</v>
      </c>
      <c r="G3368" s="17" t="str">
        <f>INDEX(Hosts!$A:$O,MATCH(Places!$C3368,Hosts!$A:$A,0),MATCH(Places!G$1,Hosts!$1:$1,0))</f>
        <v>No</v>
      </c>
      <c r="H3368" s="17">
        <v>16</v>
      </c>
      <c r="I3368" s="17" t="str">
        <f>INDEX(Neighborhoods!$A:$C,MATCH(Places!$H3368,Neighborhoods!$A:$A,0),MATCH(Places!I$1,Neighborhoods!$1:$1,0))</f>
        <v>Manhattan</v>
      </c>
      <c r="J3368" s="17" t="str">
        <f>INDEX(Neighborhoods!$A:$C,MATCH(Places!$H3368,Neighborhoods!$A:$A,0),MATCH(Places!J$1,Neighborhoods!$1:$1,0))</f>
        <v>Harlem</v>
      </c>
      <c r="K3368" s="17" t="s">
        <v>1</v>
      </c>
      <c r="L3368" s="17" t="str">
        <f t="shared" si="208"/>
        <v>Yes</v>
      </c>
      <c r="M3368" s="17">
        <v>3</v>
      </c>
      <c r="N3368" s="17" t="str" cm="1">
        <f t="array" ref="N3368">_xlfn.IFS(M3368&lt;=2,"Small",M3368&lt;=5,"Medium",M3368&gt;5,"Large")</f>
        <v>Medium</v>
      </c>
      <c r="O3368" s="65">
        <v>55</v>
      </c>
      <c r="P3368" s="87">
        <f t="shared" si="209"/>
        <v>0.03</v>
      </c>
      <c r="Q3368" s="68">
        <v>4.5</v>
      </c>
      <c r="R3368" s="68" t="str" cm="1">
        <f t="array" ref="R3368">_xlfn.SWITCH(ROUND(Q3368,0),5,"Excellent",4,"Good",3,"Ok","Bad")</f>
        <v>Excellent</v>
      </c>
      <c r="S3368" s="17">
        <v>4</v>
      </c>
      <c r="T3368" s="17" t="str">
        <f t="shared" si="210"/>
        <v>No</v>
      </c>
      <c r="U3368" s="82">
        <v>43241</v>
      </c>
      <c r="V3368" s="82">
        <v>43335</v>
      </c>
      <c r="W3368" s="17">
        <v>364</v>
      </c>
      <c r="X3368" s="17" t="str">
        <f t="shared" si="211"/>
        <v>Active</v>
      </c>
      <c r="Y3368" s="17" t="s">
        <v>15615</v>
      </c>
      <c r="Z3368" s="17"/>
    </row>
    <row r="3369" spans="1:26" x14ac:dyDescent="0.25">
      <c r="A3369">
        <v>3368</v>
      </c>
      <c r="B3369" s="17" t="s">
        <v>2452</v>
      </c>
      <c r="C3369" s="17">
        <v>3459</v>
      </c>
      <c r="D3369" s="17" t="str">
        <f>INDEX(Hosts!$A:$O,MATCH(Places!$C3369,Hosts!$A:$A,0),MATCH(Places!D$1,Hosts!$1:$1,0))</f>
        <v>Within a day</v>
      </c>
      <c r="E3369" s="87">
        <f>INDEX(Hosts!$A:$O,MATCH(Places!$C3369,Hosts!$A:$A,0),MATCH(Places!E$1,Hosts!$1:$1,0))</f>
        <v>1</v>
      </c>
      <c r="F3369" s="87">
        <f>INDEX(Hosts!$A:$O,MATCH(Places!$C3369,Hosts!$A:$A,0),MATCH(Places!F$1,Hosts!$1:$1,0))</f>
        <v>1</v>
      </c>
      <c r="G3369" s="17" t="str">
        <f>INDEX(Hosts!$A:$O,MATCH(Places!$C3369,Hosts!$A:$A,0),MATCH(Places!G$1,Hosts!$1:$1,0))</f>
        <v>No</v>
      </c>
      <c r="H3369" s="17">
        <v>10</v>
      </c>
      <c r="I3369" s="17" t="str">
        <f>INDEX(Neighborhoods!$A:$C,MATCH(Places!$H3369,Neighborhoods!$A:$A,0),MATCH(Places!I$1,Neighborhoods!$1:$1,0))</f>
        <v>Brooklyn</v>
      </c>
      <c r="J3369" s="17" t="str">
        <f>INDEX(Neighborhoods!$A:$C,MATCH(Places!$H3369,Neighborhoods!$A:$A,0),MATCH(Places!J$1,Neighborhoods!$1:$1,0))</f>
        <v>East Flatbush</v>
      </c>
      <c r="K3369" s="17" t="s">
        <v>1</v>
      </c>
      <c r="L3369" s="17" t="str">
        <f t="shared" si="208"/>
        <v>Yes</v>
      </c>
      <c r="M3369" s="17">
        <v>2</v>
      </c>
      <c r="N3369" s="17" t="str" cm="1">
        <f t="array" ref="N3369">_xlfn.IFS(M3369&lt;=2,"Small",M3369&lt;=5,"Medium",M3369&gt;5,"Large")</f>
        <v>Small</v>
      </c>
      <c r="O3369" s="65">
        <v>71</v>
      </c>
      <c r="P3369" s="87">
        <f t="shared" si="209"/>
        <v>0.03</v>
      </c>
      <c r="Q3369" s="68">
        <v>4.7699999999999996</v>
      </c>
      <c r="R3369" s="68" t="str" cm="1">
        <f t="array" ref="R3369">_xlfn.SWITCH(ROUND(Q3369,0),5,"Excellent",4,"Good",3,"Ok","Bad")</f>
        <v>Excellent</v>
      </c>
      <c r="S3369" s="17">
        <v>26</v>
      </c>
      <c r="T3369" s="17" t="str">
        <f t="shared" si="210"/>
        <v>No</v>
      </c>
      <c r="U3369" s="82">
        <v>43148</v>
      </c>
      <c r="V3369" s="82">
        <v>43848</v>
      </c>
      <c r="W3369" s="17">
        <v>179</v>
      </c>
      <c r="X3369" s="17" t="str">
        <f t="shared" si="211"/>
        <v>Active</v>
      </c>
      <c r="Y3369" s="17" t="s">
        <v>15616</v>
      </c>
      <c r="Z3369" s="17"/>
    </row>
    <row r="3370" spans="1:26" x14ac:dyDescent="0.25">
      <c r="A3370">
        <v>3369</v>
      </c>
      <c r="B3370" s="17" t="s">
        <v>14938</v>
      </c>
      <c r="C3370" s="17">
        <v>2490</v>
      </c>
      <c r="D3370" s="17" t="str">
        <f>INDEX(Hosts!$A:$O,MATCH(Places!$C3370,Hosts!$A:$A,0),MATCH(Places!D$1,Hosts!$1:$1,0))</f>
        <v>Within an hour</v>
      </c>
      <c r="E3370" s="87">
        <f>INDEX(Hosts!$A:$O,MATCH(Places!$C3370,Hosts!$A:$A,0),MATCH(Places!E$1,Hosts!$1:$1,0))</f>
        <v>1</v>
      </c>
      <c r="F3370" s="87">
        <f>INDEX(Hosts!$A:$O,MATCH(Places!$C3370,Hosts!$A:$A,0),MATCH(Places!F$1,Hosts!$1:$1,0))</f>
        <v>0.88</v>
      </c>
      <c r="G3370" s="17" t="str">
        <f>INDEX(Hosts!$A:$O,MATCH(Places!$C3370,Hosts!$A:$A,0),MATCH(Places!G$1,Hosts!$1:$1,0))</f>
        <v>No</v>
      </c>
      <c r="H3370" s="17">
        <v>7</v>
      </c>
      <c r="I3370" s="17" t="str">
        <f>INDEX(Neighborhoods!$A:$C,MATCH(Places!$H3370,Neighborhoods!$A:$A,0),MATCH(Places!I$1,Neighborhoods!$1:$1,0))</f>
        <v>Brooklyn</v>
      </c>
      <c r="J3370" s="17" t="str">
        <f>INDEX(Neighborhoods!$A:$C,MATCH(Places!$H3370,Neighborhoods!$A:$A,0),MATCH(Places!J$1,Neighborhoods!$1:$1,0))</f>
        <v>Bedford-Stuyvesant</v>
      </c>
      <c r="K3370" s="17" t="s">
        <v>11822</v>
      </c>
      <c r="L3370" s="17" t="str">
        <f t="shared" si="208"/>
        <v>No</v>
      </c>
      <c r="M3370" s="17">
        <v>4</v>
      </c>
      <c r="N3370" s="17" t="str" cm="1">
        <f t="array" ref="N3370">_xlfn.IFS(M3370&lt;=2,"Small",M3370&lt;=5,"Medium",M3370&gt;5,"Large")</f>
        <v>Medium</v>
      </c>
      <c r="O3370" s="65">
        <v>100</v>
      </c>
      <c r="P3370" s="87">
        <f t="shared" si="209"/>
        <v>0.03</v>
      </c>
      <c r="Q3370" s="68">
        <v>4.8899999999999997</v>
      </c>
      <c r="R3370" s="68" t="str" cm="1">
        <f t="array" ref="R3370">_xlfn.SWITCH(ROUND(Q3370,0),5,"Excellent",4,"Good",3,"Ok","Bad")</f>
        <v>Excellent</v>
      </c>
      <c r="S3370" s="17">
        <v>113</v>
      </c>
      <c r="T3370" s="17" t="str">
        <f t="shared" si="210"/>
        <v>Yes</v>
      </c>
      <c r="U3370" s="82">
        <v>43126</v>
      </c>
      <c r="V3370" s="82">
        <v>44044</v>
      </c>
      <c r="W3370" s="17">
        <v>289</v>
      </c>
      <c r="X3370" s="17" t="str">
        <f t="shared" si="211"/>
        <v>Active</v>
      </c>
      <c r="Y3370" s="17" t="s">
        <v>15615</v>
      </c>
      <c r="Z3370" s="17"/>
    </row>
    <row r="3371" spans="1:26" x14ac:dyDescent="0.25">
      <c r="A3371">
        <v>3370</v>
      </c>
      <c r="B3371" s="17" t="s">
        <v>2453</v>
      </c>
      <c r="C3371" s="17">
        <v>1710</v>
      </c>
      <c r="D3371" s="17" t="str">
        <f>INDEX(Hosts!$A:$O,MATCH(Places!$C3371,Hosts!$A:$A,0),MATCH(Places!D$1,Hosts!$1:$1,0))</f>
        <v>Within a few hours</v>
      </c>
      <c r="E3371" s="87">
        <f>INDEX(Hosts!$A:$O,MATCH(Places!$C3371,Hosts!$A:$A,0),MATCH(Places!E$1,Hosts!$1:$1,0))</f>
        <v>1</v>
      </c>
      <c r="F3371" s="87">
        <f>INDEX(Hosts!$A:$O,MATCH(Places!$C3371,Hosts!$A:$A,0),MATCH(Places!F$1,Hosts!$1:$1,0))</f>
        <v>0.98</v>
      </c>
      <c r="G3371" s="17" t="str">
        <f>INDEX(Hosts!$A:$O,MATCH(Places!$C3371,Hosts!$A:$A,0),MATCH(Places!G$1,Hosts!$1:$1,0))</f>
        <v>No</v>
      </c>
      <c r="H3371" s="17">
        <v>7</v>
      </c>
      <c r="I3371" s="17" t="str">
        <f>INDEX(Neighborhoods!$A:$C,MATCH(Places!$H3371,Neighborhoods!$A:$A,0),MATCH(Places!I$1,Neighborhoods!$1:$1,0))</f>
        <v>Brooklyn</v>
      </c>
      <c r="J3371" s="17" t="str">
        <f>INDEX(Neighborhoods!$A:$C,MATCH(Places!$H3371,Neighborhoods!$A:$A,0),MATCH(Places!J$1,Neighborhoods!$1:$1,0))</f>
        <v>Bedford-Stuyvesant</v>
      </c>
      <c r="K3371" s="17" t="s">
        <v>1</v>
      </c>
      <c r="L3371" s="17" t="str">
        <f t="shared" si="208"/>
        <v>Yes</v>
      </c>
      <c r="M3371" s="17">
        <v>2</v>
      </c>
      <c r="N3371" s="17" t="str" cm="1">
        <f t="array" ref="N3371">_xlfn.IFS(M3371&lt;=2,"Small",M3371&lt;=5,"Medium",M3371&gt;5,"Large")</f>
        <v>Small</v>
      </c>
      <c r="O3371" s="65">
        <v>73</v>
      </c>
      <c r="P3371" s="87">
        <f t="shared" si="209"/>
        <v>0.03</v>
      </c>
      <c r="Q3371" s="68">
        <v>4.82</v>
      </c>
      <c r="R3371" s="68" t="str" cm="1">
        <f t="array" ref="R3371">_xlfn.SWITCH(ROUND(Q3371,0),5,"Excellent",4,"Good",3,"Ok","Bad")</f>
        <v>Excellent</v>
      </c>
      <c r="S3371" s="17">
        <v>38</v>
      </c>
      <c r="T3371" s="17" t="str">
        <f t="shared" si="210"/>
        <v>No</v>
      </c>
      <c r="U3371" s="82">
        <v>43134</v>
      </c>
      <c r="V3371" s="82">
        <v>43878</v>
      </c>
      <c r="W3371" s="17">
        <v>90</v>
      </c>
      <c r="X3371" s="17" t="str">
        <f t="shared" si="211"/>
        <v>Active</v>
      </c>
      <c r="Y3371" s="17" t="s">
        <v>15615</v>
      </c>
      <c r="Z3371" s="17"/>
    </row>
    <row r="3372" spans="1:26" x14ac:dyDescent="0.25">
      <c r="A3372">
        <v>3371</v>
      </c>
      <c r="B3372" s="17" t="s">
        <v>2454</v>
      </c>
      <c r="C3372" s="17">
        <v>511</v>
      </c>
      <c r="D3372" s="17" t="str">
        <f>INDEX(Hosts!$A:$O,MATCH(Places!$C3372,Hosts!$A:$A,0),MATCH(Places!D$1,Hosts!$1:$1,0))</f>
        <v>Within a few hours</v>
      </c>
      <c r="E3372" s="87">
        <f>INDEX(Hosts!$A:$O,MATCH(Places!$C3372,Hosts!$A:$A,0),MATCH(Places!E$1,Hosts!$1:$1,0))</f>
        <v>1</v>
      </c>
      <c r="F3372" s="87">
        <f>INDEX(Hosts!$A:$O,MATCH(Places!$C3372,Hosts!$A:$A,0),MATCH(Places!F$1,Hosts!$1:$1,0))</f>
        <v>0.6</v>
      </c>
      <c r="G3372" s="17" t="str">
        <f>INDEX(Hosts!$A:$O,MATCH(Places!$C3372,Hosts!$A:$A,0),MATCH(Places!G$1,Hosts!$1:$1,0))</f>
        <v>No</v>
      </c>
      <c r="H3372" s="17">
        <v>11</v>
      </c>
      <c r="I3372" s="17" t="str">
        <f>INDEX(Neighborhoods!$A:$C,MATCH(Places!$H3372,Neighborhoods!$A:$A,0),MATCH(Places!I$1,Neighborhoods!$1:$1,0))</f>
        <v>Brooklyn</v>
      </c>
      <c r="J3372" s="17" t="str">
        <f>INDEX(Neighborhoods!$A:$C,MATCH(Places!$H3372,Neighborhoods!$A:$A,0),MATCH(Places!J$1,Neighborhoods!$1:$1,0))</f>
        <v>Greenpoint</v>
      </c>
      <c r="K3372" s="17" t="s">
        <v>11822</v>
      </c>
      <c r="L3372" s="17" t="str">
        <f t="shared" si="208"/>
        <v>No</v>
      </c>
      <c r="M3372" s="17">
        <v>4</v>
      </c>
      <c r="N3372" s="17" t="str" cm="1">
        <f t="array" ref="N3372">_xlfn.IFS(M3372&lt;=2,"Small",M3372&lt;=5,"Medium",M3372&gt;5,"Large")</f>
        <v>Medium</v>
      </c>
      <c r="O3372" s="65">
        <v>199</v>
      </c>
      <c r="P3372" s="87">
        <f t="shared" si="209"/>
        <v>0.03</v>
      </c>
      <c r="Q3372" s="68">
        <v>5</v>
      </c>
      <c r="R3372" s="68" t="str" cm="1">
        <f t="array" ref="R3372">_xlfn.SWITCH(ROUND(Q3372,0),5,"Excellent",4,"Good",3,"Ok","Bad")</f>
        <v>Excellent</v>
      </c>
      <c r="S3372" s="17">
        <v>7</v>
      </c>
      <c r="T3372" s="17" t="str">
        <f t="shared" si="210"/>
        <v>No</v>
      </c>
      <c r="U3372" s="82">
        <v>43251</v>
      </c>
      <c r="V3372" s="82">
        <v>43755</v>
      </c>
      <c r="W3372" s="17">
        <v>0</v>
      </c>
      <c r="X3372" s="17" t="str">
        <f t="shared" si="211"/>
        <v>Inactive</v>
      </c>
      <c r="Y3372" s="17" t="s">
        <v>15615</v>
      </c>
      <c r="Z3372" s="17"/>
    </row>
    <row r="3373" spans="1:26" x14ac:dyDescent="0.25">
      <c r="A3373">
        <v>3372</v>
      </c>
      <c r="B3373" s="17" t="s">
        <v>15084</v>
      </c>
      <c r="C3373" s="17">
        <v>1776</v>
      </c>
      <c r="D3373" s="17" t="str">
        <f>INDEX(Hosts!$A:$O,MATCH(Places!$C3373,Hosts!$A:$A,0),MATCH(Places!D$1,Hosts!$1:$1,0))</f>
        <v>Within an hour</v>
      </c>
      <c r="E3373" s="87">
        <f>INDEX(Hosts!$A:$O,MATCH(Places!$C3373,Hosts!$A:$A,0),MATCH(Places!E$1,Hosts!$1:$1,0))</f>
        <v>1</v>
      </c>
      <c r="F3373" s="87">
        <f>INDEX(Hosts!$A:$O,MATCH(Places!$C3373,Hosts!$A:$A,0),MATCH(Places!F$1,Hosts!$1:$1,0))</f>
        <v>1</v>
      </c>
      <c r="G3373" s="17" t="str">
        <f>INDEX(Hosts!$A:$O,MATCH(Places!$C3373,Hosts!$A:$A,0),MATCH(Places!G$1,Hosts!$1:$1,0))</f>
        <v>Yes</v>
      </c>
      <c r="H3373" s="17">
        <v>15</v>
      </c>
      <c r="I3373" s="17" t="str">
        <f>INDEX(Neighborhoods!$A:$C,MATCH(Places!$H3373,Neighborhoods!$A:$A,0),MATCH(Places!I$1,Neighborhoods!$1:$1,0))</f>
        <v>Manhattan</v>
      </c>
      <c r="J3373" s="17" t="str">
        <f>INDEX(Neighborhoods!$A:$C,MATCH(Places!$H3373,Neighborhoods!$A:$A,0),MATCH(Places!J$1,Neighborhoods!$1:$1,0))</f>
        <v>East Village</v>
      </c>
      <c r="K3373" s="17" t="s">
        <v>11822</v>
      </c>
      <c r="L3373" s="17" t="str">
        <f t="shared" si="208"/>
        <v>No</v>
      </c>
      <c r="M3373" s="17">
        <v>2</v>
      </c>
      <c r="N3373" s="17" t="str" cm="1">
        <f t="array" ref="N3373">_xlfn.IFS(M3373&lt;=2,"Small",M3373&lt;=5,"Medium",M3373&gt;5,"Large")</f>
        <v>Small</v>
      </c>
      <c r="O3373" s="65">
        <v>157</v>
      </c>
      <c r="P3373" s="87">
        <f t="shared" si="209"/>
        <v>0.03</v>
      </c>
      <c r="Q3373" s="68">
        <v>5</v>
      </c>
      <c r="R3373" s="68" t="str" cm="1">
        <f t="array" ref="R3373">_xlfn.SWITCH(ROUND(Q3373,0),5,"Excellent",4,"Good",3,"Ok","Bad")</f>
        <v>Excellent</v>
      </c>
      <c r="S3373" s="17">
        <v>29</v>
      </c>
      <c r="T3373" s="17" t="str">
        <f t="shared" si="210"/>
        <v>No</v>
      </c>
      <c r="U3373" s="82">
        <v>43135</v>
      </c>
      <c r="V3373" s="82">
        <v>43901</v>
      </c>
      <c r="W3373" s="17">
        <v>0</v>
      </c>
      <c r="X3373" s="17" t="str">
        <f t="shared" si="211"/>
        <v>Inactive</v>
      </c>
      <c r="Y3373" s="17" t="s">
        <v>15616</v>
      </c>
      <c r="Z3373" s="17"/>
    </row>
    <row r="3374" spans="1:26" x14ac:dyDescent="0.25">
      <c r="A3374">
        <v>3373</v>
      </c>
      <c r="B3374" s="17" t="s">
        <v>2455</v>
      </c>
      <c r="C3374" s="17">
        <v>3183</v>
      </c>
      <c r="D3374" s="17" t="str">
        <f>INDEX(Hosts!$A:$O,MATCH(Places!$C3374,Hosts!$A:$A,0),MATCH(Places!D$1,Hosts!$1:$1,0))</f>
        <v>Within an hour</v>
      </c>
      <c r="E3374" s="87">
        <f>INDEX(Hosts!$A:$O,MATCH(Places!$C3374,Hosts!$A:$A,0),MATCH(Places!E$1,Hosts!$1:$1,0))</f>
        <v>1</v>
      </c>
      <c r="F3374" s="87">
        <f>INDEX(Hosts!$A:$O,MATCH(Places!$C3374,Hosts!$A:$A,0),MATCH(Places!F$1,Hosts!$1:$1,0))</f>
        <v>0.56000000000000005</v>
      </c>
      <c r="G3374" s="17" t="str">
        <f>INDEX(Hosts!$A:$O,MATCH(Places!$C3374,Hosts!$A:$A,0),MATCH(Places!G$1,Hosts!$1:$1,0))</f>
        <v>Yes</v>
      </c>
      <c r="H3374" s="17">
        <v>20</v>
      </c>
      <c r="I3374" s="17" t="str">
        <f>INDEX(Neighborhoods!$A:$C,MATCH(Places!$H3374,Neighborhoods!$A:$A,0),MATCH(Places!I$1,Neighborhoods!$1:$1,0))</f>
        <v>Manhattan</v>
      </c>
      <c r="J3374" s="17" t="str">
        <f>INDEX(Neighborhoods!$A:$C,MATCH(Places!$H3374,Neighborhoods!$A:$A,0),MATCH(Places!J$1,Neighborhoods!$1:$1,0))</f>
        <v>Upper West Side</v>
      </c>
      <c r="K3374" s="17" t="s">
        <v>11822</v>
      </c>
      <c r="L3374" s="17" t="str">
        <f t="shared" si="208"/>
        <v>No</v>
      </c>
      <c r="M3374" s="17">
        <v>1</v>
      </c>
      <c r="N3374" s="17" t="str" cm="1">
        <f t="array" ref="N3374">_xlfn.IFS(M3374&lt;=2,"Small",M3374&lt;=5,"Medium",M3374&gt;5,"Large")</f>
        <v>Small</v>
      </c>
      <c r="O3374" s="65">
        <v>126</v>
      </c>
      <c r="P3374" s="87">
        <f t="shared" si="209"/>
        <v>0.03</v>
      </c>
      <c r="Q3374" s="68">
        <v>5</v>
      </c>
      <c r="R3374" s="68" t="str" cm="1">
        <f t="array" ref="R3374">_xlfn.SWITCH(ROUND(Q3374,0),5,"Excellent",4,"Good",3,"Ok","Bad")</f>
        <v>Excellent</v>
      </c>
      <c r="S3374" s="17">
        <v>19</v>
      </c>
      <c r="T3374" s="17" t="str">
        <f t="shared" si="210"/>
        <v>No</v>
      </c>
      <c r="U3374" s="82">
        <v>43162</v>
      </c>
      <c r="V3374" s="82">
        <v>44039</v>
      </c>
      <c r="W3374" s="17">
        <v>267</v>
      </c>
      <c r="X3374" s="17" t="str">
        <f t="shared" si="211"/>
        <v>Active</v>
      </c>
      <c r="Y3374" s="17" t="s">
        <v>15615</v>
      </c>
      <c r="Z3374" s="17"/>
    </row>
    <row r="3375" spans="1:26" x14ac:dyDescent="0.25">
      <c r="A3375">
        <v>3374</v>
      </c>
      <c r="B3375" s="17" t="s">
        <v>13918</v>
      </c>
      <c r="C3375" s="17">
        <v>2969</v>
      </c>
      <c r="D3375" s="17" t="str">
        <f>INDEX(Hosts!$A:$O,MATCH(Places!$C3375,Hosts!$A:$A,0),MATCH(Places!D$1,Hosts!$1:$1,0))</f>
        <v>Within an hour</v>
      </c>
      <c r="E3375" s="87">
        <f>INDEX(Hosts!$A:$O,MATCH(Places!$C3375,Hosts!$A:$A,0),MATCH(Places!E$1,Hosts!$1:$1,0))</f>
        <v>1</v>
      </c>
      <c r="F3375" s="87">
        <f>INDEX(Hosts!$A:$O,MATCH(Places!$C3375,Hosts!$A:$A,0),MATCH(Places!F$1,Hosts!$1:$1,0))</f>
        <v>0.75</v>
      </c>
      <c r="G3375" s="17" t="str">
        <f>INDEX(Hosts!$A:$O,MATCH(Places!$C3375,Hosts!$A:$A,0),MATCH(Places!G$1,Hosts!$1:$1,0))</f>
        <v>No</v>
      </c>
      <c r="H3375" s="17">
        <v>12</v>
      </c>
      <c r="I3375" s="17" t="str">
        <f>INDEX(Neighborhoods!$A:$C,MATCH(Places!$H3375,Neighborhoods!$A:$A,0),MATCH(Places!I$1,Neighborhoods!$1:$1,0))</f>
        <v>Brooklyn</v>
      </c>
      <c r="J3375" s="17" t="str">
        <f>INDEX(Neighborhoods!$A:$C,MATCH(Places!$H3375,Neighborhoods!$A:$A,0),MATCH(Places!J$1,Neighborhoods!$1:$1,0))</f>
        <v>Williamsburg</v>
      </c>
      <c r="K3375" s="17" t="s">
        <v>11822</v>
      </c>
      <c r="L3375" s="17" t="str">
        <f t="shared" si="208"/>
        <v>No</v>
      </c>
      <c r="M3375" s="17">
        <v>2</v>
      </c>
      <c r="N3375" s="17" t="str" cm="1">
        <f t="array" ref="N3375">_xlfn.IFS(M3375&lt;=2,"Small",M3375&lt;=5,"Medium",M3375&gt;5,"Large")</f>
        <v>Small</v>
      </c>
      <c r="O3375" s="65">
        <v>119</v>
      </c>
      <c r="P3375" s="87">
        <f t="shared" si="209"/>
        <v>0.03</v>
      </c>
      <c r="Q3375" s="68">
        <v>4.88</v>
      </c>
      <c r="R3375" s="68" t="str" cm="1">
        <f t="array" ref="R3375">_xlfn.SWITCH(ROUND(Q3375,0),5,"Excellent",4,"Good",3,"Ok","Bad")</f>
        <v>Excellent</v>
      </c>
      <c r="S3375" s="17">
        <v>8</v>
      </c>
      <c r="T3375" s="17" t="str">
        <f t="shared" si="210"/>
        <v>No</v>
      </c>
      <c r="U3375" s="82">
        <v>43210</v>
      </c>
      <c r="V3375" s="82">
        <v>43806</v>
      </c>
      <c r="W3375" s="17">
        <v>21</v>
      </c>
      <c r="X3375" s="17" t="str">
        <f t="shared" si="211"/>
        <v>Active</v>
      </c>
      <c r="Y3375" s="17" t="s">
        <v>15615</v>
      </c>
      <c r="Z3375" s="17"/>
    </row>
    <row r="3376" spans="1:26" x14ac:dyDescent="0.25">
      <c r="A3376">
        <v>3375</v>
      </c>
      <c r="B3376" s="17" t="s">
        <v>2456</v>
      </c>
      <c r="C3376" s="17">
        <v>1263</v>
      </c>
      <c r="D3376" s="17" t="str">
        <f>INDEX(Hosts!$A:$O,MATCH(Places!$C3376,Hosts!$A:$A,0),MATCH(Places!D$1,Hosts!$1:$1,0))</f>
        <v>Within an hour</v>
      </c>
      <c r="E3376" s="87">
        <f>INDEX(Hosts!$A:$O,MATCH(Places!$C3376,Hosts!$A:$A,0),MATCH(Places!E$1,Hosts!$1:$1,0))</f>
        <v>1</v>
      </c>
      <c r="F3376" s="87">
        <f>INDEX(Hosts!$A:$O,MATCH(Places!$C3376,Hosts!$A:$A,0),MATCH(Places!F$1,Hosts!$1:$1,0))</f>
        <v>0.56000000000000005</v>
      </c>
      <c r="G3376" s="17" t="str">
        <f>INDEX(Hosts!$A:$O,MATCH(Places!$C3376,Hosts!$A:$A,0),MATCH(Places!G$1,Hosts!$1:$1,0))</f>
        <v>No</v>
      </c>
      <c r="H3376" s="17">
        <v>19</v>
      </c>
      <c r="I3376" s="17" t="str">
        <f>INDEX(Neighborhoods!$A:$C,MATCH(Places!$H3376,Neighborhoods!$A:$A,0),MATCH(Places!I$1,Neighborhoods!$1:$1,0))</f>
        <v>Manhattan</v>
      </c>
      <c r="J3376" s="17" t="str">
        <f>INDEX(Neighborhoods!$A:$C,MATCH(Places!$H3376,Neighborhoods!$A:$A,0),MATCH(Places!J$1,Neighborhoods!$1:$1,0))</f>
        <v>Upper East Side</v>
      </c>
      <c r="K3376" s="17" t="s">
        <v>11822</v>
      </c>
      <c r="L3376" s="17" t="str">
        <f t="shared" si="208"/>
        <v>No</v>
      </c>
      <c r="M3376" s="17">
        <v>4</v>
      </c>
      <c r="N3376" s="17" t="str" cm="1">
        <f t="array" ref="N3376">_xlfn.IFS(M3376&lt;=2,"Small",M3376&lt;=5,"Medium",M3376&gt;5,"Large")</f>
        <v>Medium</v>
      </c>
      <c r="O3376" s="65">
        <v>210</v>
      </c>
      <c r="P3376" s="87">
        <f t="shared" si="209"/>
        <v>0.04</v>
      </c>
      <c r="Q3376" s="68">
        <v>4.67</v>
      </c>
      <c r="R3376" s="68" t="str" cm="1">
        <f t="array" ref="R3376">_xlfn.SWITCH(ROUND(Q3376,0),5,"Excellent",4,"Good",3,"Ok","Bad")</f>
        <v>Excellent</v>
      </c>
      <c r="S3376" s="17">
        <v>12</v>
      </c>
      <c r="T3376" s="17" t="str">
        <f t="shared" si="210"/>
        <v>No</v>
      </c>
      <c r="U3376" s="82">
        <v>43250</v>
      </c>
      <c r="V3376" s="82">
        <v>43744</v>
      </c>
      <c r="W3376" s="17">
        <v>74</v>
      </c>
      <c r="X3376" s="17" t="str">
        <f t="shared" si="211"/>
        <v>Active</v>
      </c>
      <c r="Y3376" s="17" t="s">
        <v>15615</v>
      </c>
      <c r="Z3376" s="17"/>
    </row>
    <row r="3377" spans="1:26" x14ac:dyDescent="0.25">
      <c r="A3377">
        <v>3376</v>
      </c>
      <c r="B3377" s="17" t="s">
        <v>2457</v>
      </c>
      <c r="C3377" s="17">
        <v>3075</v>
      </c>
      <c r="D3377" s="17" t="str">
        <f>INDEX(Hosts!$A:$O,MATCH(Places!$C3377,Hosts!$A:$A,0),MATCH(Places!D$1,Hosts!$1:$1,0))</f>
        <v>A few days or more</v>
      </c>
      <c r="E3377" s="87">
        <f>INDEX(Hosts!$A:$O,MATCH(Places!$C3377,Hosts!$A:$A,0),MATCH(Places!E$1,Hosts!$1:$1,0))</f>
        <v>0</v>
      </c>
      <c r="F3377" s="87">
        <f>INDEX(Hosts!$A:$O,MATCH(Places!$C3377,Hosts!$A:$A,0),MATCH(Places!F$1,Hosts!$1:$1,0))</f>
        <v>0.82</v>
      </c>
      <c r="G3377" s="17" t="str">
        <f>INDEX(Hosts!$A:$O,MATCH(Places!$C3377,Hosts!$A:$A,0),MATCH(Places!G$1,Hosts!$1:$1,0))</f>
        <v>No</v>
      </c>
      <c r="H3377" s="17">
        <v>9</v>
      </c>
      <c r="I3377" s="17" t="str">
        <f>INDEX(Neighborhoods!$A:$C,MATCH(Places!$H3377,Neighborhoods!$A:$A,0),MATCH(Places!I$1,Neighborhoods!$1:$1,0))</f>
        <v>Brooklyn</v>
      </c>
      <c r="J3377" s="17" t="str">
        <f>INDEX(Neighborhoods!$A:$C,MATCH(Places!$H3377,Neighborhoods!$A:$A,0),MATCH(Places!J$1,Neighborhoods!$1:$1,0))</f>
        <v>Crown Heights</v>
      </c>
      <c r="K3377" s="17" t="s">
        <v>1</v>
      </c>
      <c r="L3377" s="17" t="str">
        <f t="shared" si="208"/>
        <v>Yes</v>
      </c>
      <c r="M3377" s="17">
        <v>2</v>
      </c>
      <c r="N3377" s="17" t="str" cm="1">
        <f t="array" ref="N3377">_xlfn.IFS(M3377&lt;=2,"Small",M3377&lt;=5,"Medium",M3377&gt;5,"Large")</f>
        <v>Small</v>
      </c>
      <c r="O3377" s="65">
        <v>60</v>
      </c>
      <c r="P3377" s="87">
        <f t="shared" si="209"/>
        <v>0.03</v>
      </c>
      <c r="Q3377" s="68">
        <v>4.51</v>
      </c>
      <c r="R3377" s="68" t="str" cm="1">
        <f t="array" ref="R3377">_xlfn.SWITCH(ROUND(Q3377,0),5,"Excellent",4,"Good",3,"Ok","Bad")</f>
        <v>Excellent</v>
      </c>
      <c r="S3377" s="17">
        <v>61</v>
      </c>
      <c r="T3377" s="17" t="str">
        <f t="shared" si="210"/>
        <v>No</v>
      </c>
      <c r="U3377" s="82">
        <v>43128</v>
      </c>
      <c r="V3377" s="82">
        <v>43753</v>
      </c>
      <c r="W3377" s="17">
        <v>180</v>
      </c>
      <c r="X3377" s="17" t="str">
        <f t="shared" si="211"/>
        <v>Active</v>
      </c>
      <c r="Y3377" s="17" t="s">
        <v>15615</v>
      </c>
      <c r="Z3377" s="17"/>
    </row>
    <row r="3378" spans="1:26" x14ac:dyDescent="0.25">
      <c r="A3378">
        <v>3377</v>
      </c>
      <c r="B3378" s="17" t="s">
        <v>2458</v>
      </c>
      <c r="C3378" s="17">
        <v>3461</v>
      </c>
      <c r="D3378" s="17" t="str">
        <f>INDEX(Hosts!$A:$O,MATCH(Places!$C3378,Hosts!$A:$A,0),MATCH(Places!D$1,Hosts!$1:$1,0))</f>
        <v>Within a few hours</v>
      </c>
      <c r="E3378" s="87">
        <f>INDEX(Hosts!$A:$O,MATCH(Places!$C3378,Hosts!$A:$A,0),MATCH(Places!E$1,Hosts!$1:$1,0))</f>
        <v>1</v>
      </c>
      <c r="F3378" s="87">
        <f>INDEX(Hosts!$A:$O,MATCH(Places!$C3378,Hosts!$A:$A,0),MATCH(Places!F$1,Hosts!$1:$1,0))</f>
        <v>0.79</v>
      </c>
      <c r="G3378" s="17" t="str">
        <f>INDEX(Hosts!$A:$O,MATCH(Places!$C3378,Hosts!$A:$A,0),MATCH(Places!G$1,Hosts!$1:$1,0))</f>
        <v>No</v>
      </c>
      <c r="H3378" s="17">
        <v>15</v>
      </c>
      <c r="I3378" s="17" t="str">
        <f>INDEX(Neighborhoods!$A:$C,MATCH(Places!$H3378,Neighborhoods!$A:$A,0),MATCH(Places!I$1,Neighborhoods!$1:$1,0))</f>
        <v>Manhattan</v>
      </c>
      <c r="J3378" s="17" t="str">
        <f>INDEX(Neighborhoods!$A:$C,MATCH(Places!$H3378,Neighborhoods!$A:$A,0),MATCH(Places!J$1,Neighborhoods!$1:$1,0))</f>
        <v>East Village</v>
      </c>
      <c r="K3378" s="17" t="s">
        <v>1</v>
      </c>
      <c r="L3378" s="17" t="str">
        <f t="shared" si="208"/>
        <v>Yes</v>
      </c>
      <c r="M3378" s="17">
        <v>2</v>
      </c>
      <c r="N3378" s="17" t="str" cm="1">
        <f t="array" ref="N3378">_xlfn.IFS(M3378&lt;=2,"Small",M3378&lt;=5,"Medium",M3378&gt;5,"Large")</f>
        <v>Small</v>
      </c>
      <c r="O3378" s="65">
        <v>66</v>
      </c>
      <c r="P3378" s="87">
        <f t="shared" si="209"/>
        <v>0.03</v>
      </c>
      <c r="Q3378" s="68">
        <v>4.82</v>
      </c>
      <c r="R3378" s="68" t="str" cm="1">
        <f t="array" ref="R3378">_xlfn.SWITCH(ROUND(Q3378,0),5,"Excellent",4,"Good",3,"Ok","Bad")</f>
        <v>Excellent</v>
      </c>
      <c r="S3378" s="17">
        <v>17</v>
      </c>
      <c r="T3378" s="17" t="str">
        <f t="shared" si="210"/>
        <v>No</v>
      </c>
      <c r="U3378" s="82">
        <v>43177</v>
      </c>
      <c r="V3378" s="82">
        <v>44042</v>
      </c>
      <c r="W3378" s="17">
        <v>122</v>
      </c>
      <c r="X3378" s="17" t="str">
        <f t="shared" si="211"/>
        <v>Active</v>
      </c>
      <c r="Y3378" s="17" t="s">
        <v>15615</v>
      </c>
      <c r="Z3378" s="17"/>
    </row>
    <row r="3379" spans="1:26" x14ac:dyDescent="0.25">
      <c r="A3379">
        <v>3378</v>
      </c>
      <c r="B3379" s="17" t="s">
        <v>2459</v>
      </c>
      <c r="C3379" s="17">
        <v>3436</v>
      </c>
      <c r="D3379" s="17" t="str">
        <f>INDEX(Hosts!$A:$O,MATCH(Places!$C3379,Hosts!$A:$A,0),MATCH(Places!D$1,Hosts!$1:$1,0))</f>
        <v>Within an hour</v>
      </c>
      <c r="E3379" s="87">
        <f>INDEX(Hosts!$A:$O,MATCH(Places!$C3379,Hosts!$A:$A,0),MATCH(Places!E$1,Hosts!$1:$1,0))</f>
        <v>0.94</v>
      </c>
      <c r="F3379" s="87">
        <f>INDEX(Hosts!$A:$O,MATCH(Places!$C3379,Hosts!$A:$A,0),MATCH(Places!F$1,Hosts!$1:$1,0))</f>
        <v>0.99</v>
      </c>
      <c r="G3379" s="17" t="str">
        <f>INDEX(Hosts!$A:$O,MATCH(Places!$C3379,Hosts!$A:$A,0),MATCH(Places!G$1,Hosts!$1:$1,0))</f>
        <v>No</v>
      </c>
      <c r="H3379" s="17">
        <v>18</v>
      </c>
      <c r="I3379" s="17" t="str">
        <f>INDEX(Neighborhoods!$A:$C,MATCH(Places!$H3379,Neighborhoods!$A:$A,0),MATCH(Places!I$1,Neighborhoods!$1:$1,0))</f>
        <v>Manhattan</v>
      </c>
      <c r="J3379" s="17" t="str">
        <f>INDEX(Neighborhoods!$A:$C,MATCH(Places!$H3379,Neighborhoods!$A:$A,0),MATCH(Places!J$1,Neighborhoods!$1:$1,0))</f>
        <v>Midtown</v>
      </c>
      <c r="K3379" s="17" t="s">
        <v>1</v>
      </c>
      <c r="L3379" s="17" t="str">
        <f t="shared" si="208"/>
        <v>Yes</v>
      </c>
      <c r="M3379" s="17">
        <v>2</v>
      </c>
      <c r="N3379" s="17" t="str" cm="1">
        <f t="array" ref="N3379">_xlfn.IFS(M3379&lt;=2,"Small",M3379&lt;=5,"Medium",M3379&gt;5,"Large")</f>
        <v>Small</v>
      </c>
      <c r="O3379" s="65">
        <v>54</v>
      </c>
      <c r="P3379" s="87">
        <f t="shared" si="209"/>
        <v>0.03</v>
      </c>
      <c r="Q3379" s="68">
        <v>4.72</v>
      </c>
      <c r="R3379" s="68" t="str" cm="1">
        <f t="array" ref="R3379">_xlfn.SWITCH(ROUND(Q3379,0),5,"Excellent",4,"Good",3,"Ok","Bad")</f>
        <v>Excellent</v>
      </c>
      <c r="S3379" s="17">
        <v>214</v>
      </c>
      <c r="T3379" s="17" t="str">
        <f t="shared" si="210"/>
        <v>No</v>
      </c>
      <c r="U3379" s="82">
        <v>43127</v>
      </c>
      <c r="V3379" s="82">
        <v>44039</v>
      </c>
      <c r="W3379" s="17">
        <v>356</v>
      </c>
      <c r="X3379" s="17" t="str">
        <f t="shared" si="211"/>
        <v>Active</v>
      </c>
      <c r="Y3379" s="17" t="s">
        <v>15615</v>
      </c>
      <c r="Z3379" s="17"/>
    </row>
    <row r="3380" spans="1:26" x14ac:dyDescent="0.25">
      <c r="A3380">
        <v>3379</v>
      </c>
      <c r="B3380" s="17" t="s">
        <v>2460</v>
      </c>
      <c r="C3380" s="17">
        <v>2905</v>
      </c>
      <c r="D3380" s="17" t="str">
        <f>INDEX(Hosts!$A:$O,MATCH(Places!$C3380,Hosts!$A:$A,0),MATCH(Places!D$1,Hosts!$1:$1,0))</f>
        <v>Within an hour</v>
      </c>
      <c r="E3380" s="87">
        <f>INDEX(Hosts!$A:$O,MATCH(Places!$C3380,Hosts!$A:$A,0),MATCH(Places!E$1,Hosts!$1:$1,0))</f>
        <v>1</v>
      </c>
      <c r="F3380" s="87">
        <f>INDEX(Hosts!$A:$O,MATCH(Places!$C3380,Hosts!$A:$A,0),MATCH(Places!F$1,Hosts!$1:$1,0))</f>
        <v>0.96</v>
      </c>
      <c r="G3380" s="17" t="str">
        <f>INDEX(Hosts!$A:$O,MATCH(Places!$C3380,Hosts!$A:$A,0),MATCH(Places!G$1,Hosts!$1:$1,0))</f>
        <v>Yes</v>
      </c>
      <c r="H3380" s="17">
        <v>18</v>
      </c>
      <c r="I3380" s="17" t="str">
        <f>INDEX(Neighborhoods!$A:$C,MATCH(Places!$H3380,Neighborhoods!$A:$A,0),MATCH(Places!I$1,Neighborhoods!$1:$1,0))</f>
        <v>Manhattan</v>
      </c>
      <c r="J3380" s="17" t="str">
        <f>INDEX(Neighborhoods!$A:$C,MATCH(Places!$H3380,Neighborhoods!$A:$A,0),MATCH(Places!J$1,Neighborhoods!$1:$1,0))</f>
        <v>Midtown</v>
      </c>
      <c r="K3380" s="17" t="s">
        <v>11822</v>
      </c>
      <c r="L3380" s="17" t="str">
        <f t="shared" si="208"/>
        <v>No</v>
      </c>
      <c r="M3380" s="17">
        <v>5</v>
      </c>
      <c r="N3380" s="17" t="str" cm="1">
        <f t="array" ref="N3380">_xlfn.IFS(M3380&lt;=2,"Small",M3380&lt;=5,"Medium",M3380&gt;5,"Large")</f>
        <v>Medium</v>
      </c>
      <c r="O3380" s="65">
        <v>159</v>
      </c>
      <c r="P3380" s="87">
        <f t="shared" si="209"/>
        <v>0.03</v>
      </c>
      <c r="Q3380" s="68">
        <v>4</v>
      </c>
      <c r="R3380" s="68" t="str" cm="1">
        <f t="array" ref="R3380">_xlfn.SWITCH(ROUND(Q3380,0),5,"Excellent",4,"Good",3,"Ok","Bad")</f>
        <v>Good</v>
      </c>
      <c r="S3380" s="17">
        <v>3</v>
      </c>
      <c r="T3380" s="17" t="str">
        <f t="shared" si="210"/>
        <v>No</v>
      </c>
      <c r="U3380" s="82">
        <v>43217</v>
      </c>
      <c r="V3380" s="82">
        <v>43582</v>
      </c>
      <c r="W3380" s="17">
        <v>180</v>
      </c>
      <c r="X3380" s="17" t="str">
        <f t="shared" si="211"/>
        <v>Active</v>
      </c>
      <c r="Y3380" s="17" t="s">
        <v>15616</v>
      </c>
      <c r="Z3380" s="17"/>
    </row>
    <row r="3381" spans="1:26" x14ac:dyDescent="0.25">
      <c r="A3381">
        <v>3380</v>
      </c>
      <c r="B3381" s="17" t="s">
        <v>2461</v>
      </c>
      <c r="C3381" s="17">
        <v>3464</v>
      </c>
      <c r="D3381" s="17" t="str">
        <f>INDEX(Hosts!$A:$O,MATCH(Places!$C3381,Hosts!$A:$A,0),MATCH(Places!D$1,Hosts!$1:$1,0))</f>
        <v>Within a few hours</v>
      </c>
      <c r="E3381" s="87">
        <f>INDEX(Hosts!$A:$O,MATCH(Places!$C3381,Hosts!$A:$A,0),MATCH(Places!E$1,Hosts!$1:$1,0))</f>
        <v>1</v>
      </c>
      <c r="F3381" s="87">
        <f>INDEX(Hosts!$A:$O,MATCH(Places!$C3381,Hosts!$A:$A,0),MATCH(Places!F$1,Hosts!$1:$1,0))</f>
        <v>0.99</v>
      </c>
      <c r="G3381" s="17" t="str">
        <f>INDEX(Hosts!$A:$O,MATCH(Places!$C3381,Hosts!$A:$A,0),MATCH(Places!G$1,Hosts!$1:$1,0))</f>
        <v>No</v>
      </c>
      <c r="H3381" s="17">
        <v>17</v>
      </c>
      <c r="I3381" s="17" t="str">
        <f>INDEX(Neighborhoods!$A:$C,MATCH(Places!$H3381,Neighborhoods!$A:$A,0),MATCH(Places!I$1,Neighborhoods!$1:$1,0))</f>
        <v>Manhattan</v>
      </c>
      <c r="J3381" s="17" t="str">
        <f>INDEX(Neighborhoods!$A:$C,MATCH(Places!$H3381,Neighborhoods!$A:$A,0),MATCH(Places!J$1,Neighborhoods!$1:$1,0))</f>
        <v>Hell's Kitchen</v>
      </c>
      <c r="K3381" s="17" t="s">
        <v>11822</v>
      </c>
      <c r="L3381" s="17" t="str">
        <f t="shared" si="208"/>
        <v>No</v>
      </c>
      <c r="M3381" s="17">
        <v>6</v>
      </c>
      <c r="N3381" s="17" t="str" cm="1">
        <f t="array" ref="N3381">_xlfn.IFS(M3381&lt;=2,"Small",M3381&lt;=5,"Medium",M3381&gt;5,"Large")</f>
        <v>Large</v>
      </c>
      <c r="O3381" s="65">
        <v>156</v>
      </c>
      <c r="P3381" s="87">
        <f t="shared" si="209"/>
        <v>0.03</v>
      </c>
      <c r="Q3381" s="68">
        <v>4.74</v>
      </c>
      <c r="R3381" s="68" t="str" cm="1">
        <f t="array" ref="R3381">_xlfn.SWITCH(ROUND(Q3381,0),5,"Excellent",4,"Good",3,"Ok","Bad")</f>
        <v>Excellent</v>
      </c>
      <c r="S3381" s="17">
        <v>192</v>
      </c>
      <c r="T3381" s="17" t="str">
        <f t="shared" si="210"/>
        <v>No</v>
      </c>
      <c r="U3381" s="82">
        <v>43143</v>
      </c>
      <c r="V3381" s="82">
        <v>44043</v>
      </c>
      <c r="W3381" s="17">
        <v>288</v>
      </c>
      <c r="X3381" s="17" t="str">
        <f t="shared" si="211"/>
        <v>Active</v>
      </c>
      <c r="Y3381" s="17" t="s">
        <v>15616</v>
      </c>
      <c r="Z3381" s="17"/>
    </row>
    <row r="3382" spans="1:26" x14ac:dyDescent="0.25">
      <c r="A3382">
        <v>3381</v>
      </c>
      <c r="B3382" s="17" t="s">
        <v>2462</v>
      </c>
      <c r="C3382" s="17">
        <v>3465</v>
      </c>
      <c r="D3382" s="17" t="str">
        <f>INDEX(Hosts!$A:$O,MATCH(Places!$C3382,Hosts!$A:$A,0),MATCH(Places!D$1,Hosts!$1:$1,0))</f>
        <v>Within a few hours</v>
      </c>
      <c r="E3382" s="87">
        <f>INDEX(Hosts!$A:$O,MATCH(Places!$C3382,Hosts!$A:$A,0),MATCH(Places!E$1,Hosts!$1:$1,0))</f>
        <v>0.83</v>
      </c>
      <c r="F3382" s="87">
        <f>INDEX(Hosts!$A:$O,MATCH(Places!$C3382,Hosts!$A:$A,0),MATCH(Places!F$1,Hosts!$1:$1,0))</f>
        <v>0.93</v>
      </c>
      <c r="G3382" s="17" t="str">
        <f>INDEX(Hosts!$A:$O,MATCH(Places!$C3382,Hosts!$A:$A,0),MATCH(Places!G$1,Hosts!$1:$1,0))</f>
        <v>No</v>
      </c>
      <c r="H3382" s="17">
        <v>12</v>
      </c>
      <c r="I3382" s="17" t="str">
        <f>INDEX(Neighborhoods!$A:$C,MATCH(Places!$H3382,Neighborhoods!$A:$A,0),MATCH(Places!I$1,Neighborhoods!$1:$1,0))</f>
        <v>Brooklyn</v>
      </c>
      <c r="J3382" s="17" t="str">
        <f>INDEX(Neighborhoods!$A:$C,MATCH(Places!$H3382,Neighborhoods!$A:$A,0),MATCH(Places!J$1,Neighborhoods!$1:$1,0))</f>
        <v>Williamsburg</v>
      </c>
      <c r="K3382" s="17" t="s">
        <v>11822</v>
      </c>
      <c r="L3382" s="17" t="str">
        <f t="shared" si="208"/>
        <v>No</v>
      </c>
      <c r="M3382" s="17">
        <v>3</v>
      </c>
      <c r="N3382" s="17" t="str" cm="1">
        <f t="array" ref="N3382">_xlfn.IFS(M3382&lt;=2,"Small",M3382&lt;=5,"Medium",M3382&gt;5,"Large")</f>
        <v>Medium</v>
      </c>
      <c r="O3382" s="65">
        <v>128</v>
      </c>
      <c r="P3382" s="87">
        <f t="shared" si="209"/>
        <v>0.03</v>
      </c>
      <c r="Q3382" s="68">
        <v>4.8</v>
      </c>
      <c r="R3382" s="68" t="str" cm="1">
        <f t="array" ref="R3382">_xlfn.SWITCH(ROUND(Q3382,0),5,"Excellent",4,"Good",3,"Ok","Bad")</f>
        <v>Excellent</v>
      </c>
      <c r="S3382" s="17">
        <v>81</v>
      </c>
      <c r="T3382" s="17" t="str">
        <f t="shared" si="210"/>
        <v>No</v>
      </c>
      <c r="U3382" s="82">
        <v>43149</v>
      </c>
      <c r="V3382" s="82">
        <v>43904</v>
      </c>
      <c r="W3382" s="17">
        <v>79</v>
      </c>
      <c r="X3382" s="17" t="str">
        <f t="shared" si="211"/>
        <v>Active</v>
      </c>
      <c r="Y3382" s="17" t="s">
        <v>15616</v>
      </c>
      <c r="Z3382" s="17"/>
    </row>
    <row r="3383" spans="1:26" x14ac:dyDescent="0.25">
      <c r="A3383">
        <v>3382</v>
      </c>
      <c r="B3383" s="17" t="s">
        <v>2463</v>
      </c>
      <c r="C3383" s="17">
        <v>3467</v>
      </c>
      <c r="D3383" s="17" t="str">
        <f>INDEX(Hosts!$A:$O,MATCH(Places!$C3383,Hosts!$A:$A,0),MATCH(Places!D$1,Hosts!$1:$1,0))</f>
        <v>Within an hour</v>
      </c>
      <c r="E3383" s="87">
        <f>INDEX(Hosts!$A:$O,MATCH(Places!$C3383,Hosts!$A:$A,0),MATCH(Places!E$1,Hosts!$1:$1,0))</f>
        <v>0.9</v>
      </c>
      <c r="F3383" s="87">
        <f>INDEX(Hosts!$A:$O,MATCH(Places!$C3383,Hosts!$A:$A,0),MATCH(Places!F$1,Hosts!$1:$1,0))</f>
        <v>0.99</v>
      </c>
      <c r="G3383" s="17" t="str">
        <f>INDEX(Hosts!$A:$O,MATCH(Places!$C3383,Hosts!$A:$A,0),MATCH(Places!G$1,Hosts!$1:$1,0))</f>
        <v>Yes</v>
      </c>
      <c r="H3383" s="17">
        <v>9</v>
      </c>
      <c r="I3383" s="17" t="str">
        <f>INDEX(Neighborhoods!$A:$C,MATCH(Places!$H3383,Neighborhoods!$A:$A,0),MATCH(Places!I$1,Neighborhoods!$1:$1,0))</f>
        <v>Brooklyn</v>
      </c>
      <c r="J3383" s="17" t="str">
        <f>INDEX(Neighborhoods!$A:$C,MATCH(Places!$H3383,Neighborhoods!$A:$A,0),MATCH(Places!J$1,Neighborhoods!$1:$1,0))</f>
        <v>Crown Heights</v>
      </c>
      <c r="K3383" s="17" t="s">
        <v>11822</v>
      </c>
      <c r="L3383" s="17" t="str">
        <f t="shared" si="208"/>
        <v>No</v>
      </c>
      <c r="M3383" s="17">
        <v>3</v>
      </c>
      <c r="N3383" s="17" t="str" cm="1">
        <f t="array" ref="N3383">_xlfn.IFS(M3383&lt;=2,"Small",M3383&lt;=5,"Medium",M3383&gt;5,"Large")</f>
        <v>Medium</v>
      </c>
      <c r="O3383" s="65">
        <v>65</v>
      </c>
      <c r="P3383" s="87">
        <f t="shared" si="209"/>
        <v>0.03</v>
      </c>
      <c r="Q3383" s="68">
        <v>4.91</v>
      </c>
      <c r="R3383" s="68" t="str" cm="1">
        <f t="array" ref="R3383">_xlfn.SWITCH(ROUND(Q3383,0),5,"Excellent",4,"Good",3,"Ok","Bad")</f>
        <v>Excellent</v>
      </c>
      <c r="S3383" s="17">
        <v>127</v>
      </c>
      <c r="T3383" s="17" t="str">
        <f t="shared" si="210"/>
        <v>Yes</v>
      </c>
      <c r="U3383" s="82">
        <v>43146</v>
      </c>
      <c r="V3383" s="82">
        <v>43908</v>
      </c>
      <c r="W3383" s="17">
        <v>228</v>
      </c>
      <c r="X3383" s="17" t="str">
        <f t="shared" si="211"/>
        <v>Active</v>
      </c>
      <c r="Y3383" s="17" t="s">
        <v>15616</v>
      </c>
      <c r="Z3383" s="17"/>
    </row>
    <row r="3384" spans="1:26" x14ac:dyDescent="0.25">
      <c r="A3384">
        <v>3383</v>
      </c>
      <c r="B3384" s="17" t="s">
        <v>2464</v>
      </c>
      <c r="C3384" s="17">
        <v>3430</v>
      </c>
      <c r="D3384" s="17" t="str">
        <f>INDEX(Hosts!$A:$O,MATCH(Places!$C3384,Hosts!$A:$A,0),MATCH(Places!D$1,Hosts!$1:$1,0))</f>
        <v>Within an hour</v>
      </c>
      <c r="E3384" s="87">
        <f>INDEX(Hosts!$A:$O,MATCH(Places!$C3384,Hosts!$A:$A,0),MATCH(Places!E$1,Hosts!$1:$1,0))</f>
        <v>1</v>
      </c>
      <c r="F3384" s="87">
        <f>INDEX(Hosts!$A:$O,MATCH(Places!$C3384,Hosts!$A:$A,0),MATCH(Places!F$1,Hosts!$1:$1,0))</f>
        <v>1</v>
      </c>
      <c r="G3384" s="17" t="str">
        <f>INDEX(Hosts!$A:$O,MATCH(Places!$C3384,Hosts!$A:$A,0),MATCH(Places!G$1,Hosts!$1:$1,0))</f>
        <v>Yes</v>
      </c>
      <c r="H3384" s="17">
        <v>22</v>
      </c>
      <c r="I3384" s="17" t="str">
        <f>INDEX(Neighborhoods!$A:$C,MATCH(Places!$H3384,Neighborhoods!$A:$A,0),MATCH(Places!I$1,Neighborhoods!$1:$1,0))</f>
        <v>Queens</v>
      </c>
      <c r="J3384" s="17" t="str">
        <f>INDEX(Neighborhoods!$A:$C,MATCH(Places!$H3384,Neighborhoods!$A:$A,0),MATCH(Places!J$1,Neighborhoods!$1:$1,0))</f>
        <v>Flushing</v>
      </c>
      <c r="K3384" s="17" t="s">
        <v>1</v>
      </c>
      <c r="L3384" s="17" t="str">
        <f t="shared" si="208"/>
        <v>Yes</v>
      </c>
      <c r="M3384" s="17">
        <v>3</v>
      </c>
      <c r="N3384" s="17" t="str" cm="1">
        <f t="array" ref="N3384">_xlfn.IFS(M3384&lt;=2,"Small",M3384&lt;=5,"Medium",M3384&gt;5,"Large")</f>
        <v>Medium</v>
      </c>
      <c r="O3384" s="65">
        <v>109</v>
      </c>
      <c r="P3384" s="87">
        <f t="shared" si="209"/>
        <v>0.03</v>
      </c>
      <c r="Q3384" s="68">
        <v>4.92</v>
      </c>
      <c r="R3384" s="68" t="str" cm="1">
        <f t="array" ref="R3384">_xlfn.SWITCH(ROUND(Q3384,0),5,"Excellent",4,"Good",3,"Ok","Bad")</f>
        <v>Excellent</v>
      </c>
      <c r="S3384" s="17">
        <v>96</v>
      </c>
      <c r="T3384" s="17" t="str">
        <f t="shared" si="210"/>
        <v>No</v>
      </c>
      <c r="U3384" s="82">
        <v>43132</v>
      </c>
      <c r="V3384" s="82">
        <v>44045</v>
      </c>
      <c r="W3384" s="17">
        <v>83</v>
      </c>
      <c r="X3384" s="17" t="str">
        <f t="shared" si="211"/>
        <v>Active</v>
      </c>
      <c r="Y3384" s="17" t="s">
        <v>15615</v>
      </c>
      <c r="Z3384" s="17"/>
    </row>
    <row r="3385" spans="1:26" x14ac:dyDescent="0.25">
      <c r="A3385">
        <v>3384</v>
      </c>
      <c r="B3385" s="17" t="s">
        <v>14109</v>
      </c>
      <c r="C3385" s="17">
        <v>1210</v>
      </c>
      <c r="D3385" s="17" t="str">
        <f>INDEX(Hosts!$A:$O,MATCH(Places!$C3385,Hosts!$A:$A,0),MATCH(Places!D$1,Hosts!$1:$1,0))</f>
        <v>Within an hour</v>
      </c>
      <c r="E3385" s="87">
        <f>INDEX(Hosts!$A:$O,MATCH(Places!$C3385,Hosts!$A:$A,0),MATCH(Places!E$1,Hosts!$1:$1,0))</f>
        <v>1</v>
      </c>
      <c r="F3385" s="87">
        <f>INDEX(Hosts!$A:$O,MATCH(Places!$C3385,Hosts!$A:$A,0),MATCH(Places!F$1,Hosts!$1:$1,0))</f>
        <v>0.5</v>
      </c>
      <c r="G3385" s="17" t="str">
        <f>INDEX(Hosts!$A:$O,MATCH(Places!$C3385,Hosts!$A:$A,0),MATCH(Places!G$1,Hosts!$1:$1,0))</f>
        <v>No</v>
      </c>
      <c r="H3385" s="17">
        <v>12</v>
      </c>
      <c r="I3385" s="17" t="str">
        <f>INDEX(Neighborhoods!$A:$C,MATCH(Places!$H3385,Neighborhoods!$A:$A,0),MATCH(Places!I$1,Neighborhoods!$1:$1,0))</f>
        <v>Brooklyn</v>
      </c>
      <c r="J3385" s="17" t="str">
        <f>INDEX(Neighborhoods!$A:$C,MATCH(Places!$H3385,Neighborhoods!$A:$A,0),MATCH(Places!J$1,Neighborhoods!$1:$1,0))</f>
        <v>Williamsburg</v>
      </c>
      <c r="K3385" s="17" t="s">
        <v>11822</v>
      </c>
      <c r="L3385" s="17" t="str">
        <f t="shared" si="208"/>
        <v>No</v>
      </c>
      <c r="M3385" s="17">
        <v>3</v>
      </c>
      <c r="N3385" s="17" t="str" cm="1">
        <f t="array" ref="N3385">_xlfn.IFS(M3385&lt;=2,"Small",M3385&lt;=5,"Medium",M3385&gt;5,"Large")</f>
        <v>Medium</v>
      </c>
      <c r="O3385" s="65">
        <v>175</v>
      </c>
      <c r="P3385" s="87">
        <f t="shared" si="209"/>
        <v>0.03</v>
      </c>
      <c r="Q3385" s="68">
        <v>5</v>
      </c>
      <c r="R3385" s="68" t="str" cm="1">
        <f t="array" ref="R3385">_xlfn.SWITCH(ROUND(Q3385,0),5,"Excellent",4,"Good",3,"Ok","Bad")</f>
        <v>Excellent</v>
      </c>
      <c r="S3385" s="17">
        <v>7</v>
      </c>
      <c r="T3385" s="17" t="str">
        <f t="shared" si="210"/>
        <v>No</v>
      </c>
      <c r="U3385" s="82">
        <v>43149</v>
      </c>
      <c r="V3385" s="82">
        <v>43198</v>
      </c>
      <c r="W3385" s="17">
        <v>97</v>
      </c>
      <c r="X3385" s="17" t="str">
        <f t="shared" si="211"/>
        <v>Active</v>
      </c>
      <c r="Y3385" s="17" t="s">
        <v>15615</v>
      </c>
      <c r="Z3385" s="17"/>
    </row>
    <row r="3386" spans="1:26" x14ac:dyDescent="0.25">
      <c r="A3386">
        <v>3385</v>
      </c>
      <c r="B3386" s="17" t="s">
        <v>2465</v>
      </c>
      <c r="C3386" s="17">
        <v>3603</v>
      </c>
      <c r="D3386" s="17" t="str">
        <f>INDEX(Hosts!$A:$O,MATCH(Places!$C3386,Hosts!$A:$A,0),MATCH(Places!D$1,Hosts!$1:$1,0))</f>
        <v>Within a few hours</v>
      </c>
      <c r="E3386" s="87">
        <f>INDEX(Hosts!$A:$O,MATCH(Places!$C3386,Hosts!$A:$A,0),MATCH(Places!E$1,Hosts!$1:$1,0))</f>
        <v>1</v>
      </c>
      <c r="F3386" s="87">
        <f>INDEX(Hosts!$A:$O,MATCH(Places!$C3386,Hosts!$A:$A,0),MATCH(Places!F$1,Hosts!$1:$1,0))</f>
        <v>0.96</v>
      </c>
      <c r="G3386" s="17" t="str">
        <f>INDEX(Hosts!$A:$O,MATCH(Places!$C3386,Hosts!$A:$A,0),MATCH(Places!G$1,Hosts!$1:$1,0))</f>
        <v>Yes</v>
      </c>
      <c r="H3386" s="17">
        <v>17</v>
      </c>
      <c r="I3386" s="17" t="str">
        <f>INDEX(Neighborhoods!$A:$C,MATCH(Places!$H3386,Neighborhoods!$A:$A,0),MATCH(Places!I$1,Neighborhoods!$1:$1,0))</f>
        <v>Manhattan</v>
      </c>
      <c r="J3386" s="17" t="str">
        <f>INDEX(Neighborhoods!$A:$C,MATCH(Places!$H3386,Neighborhoods!$A:$A,0),MATCH(Places!J$1,Neighborhoods!$1:$1,0))</f>
        <v>Hell's Kitchen</v>
      </c>
      <c r="K3386" s="17" t="s">
        <v>11822</v>
      </c>
      <c r="L3386" s="17" t="str">
        <f t="shared" si="208"/>
        <v>No</v>
      </c>
      <c r="M3386" s="17">
        <v>2</v>
      </c>
      <c r="N3386" s="17" t="str" cm="1">
        <f t="array" ref="N3386">_xlfn.IFS(M3386&lt;=2,"Small",M3386&lt;=5,"Medium",M3386&gt;5,"Large")</f>
        <v>Small</v>
      </c>
      <c r="O3386" s="65">
        <v>135</v>
      </c>
      <c r="P3386" s="87">
        <f t="shared" si="209"/>
        <v>0.03</v>
      </c>
      <c r="Q3386" s="68">
        <v>4.9800000000000004</v>
      </c>
      <c r="R3386" s="68" t="str" cm="1">
        <f t="array" ref="R3386">_xlfn.SWITCH(ROUND(Q3386,0),5,"Excellent",4,"Good",3,"Ok","Bad")</f>
        <v>Excellent</v>
      </c>
      <c r="S3386" s="17">
        <v>51</v>
      </c>
      <c r="T3386" s="17" t="str">
        <f t="shared" si="210"/>
        <v>No</v>
      </c>
      <c r="U3386" s="82">
        <v>43429</v>
      </c>
      <c r="V3386" s="82">
        <v>43878</v>
      </c>
      <c r="W3386" s="17">
        <v>15</v>
      </c>
      <c r="X3386" s="17" t="str">
        <f t="shared" si="211"/>
        <v>Active</v>
      </c>
      <c r="Y3386" s="17" t="s">
        <v>15615</v>
      </c>
      <c r="Z3386" s="17"/>
    </row>
    <row r="3387" spans="1:26" x14ac:dyDescent="0.25">
      <c r="A3387">
        <v>3386</v>
      </c>
      <c r="B3387" s="17" t="s">
        <v>2466</v>
      </c>
      <c r="C3387" s="17">
        <v>2821</v>
      </c>
      <c r="D3387" s="17" t="str">
        <f>INDEX(Hosts!$A:$O,MATCH(Places!$C3387,Hosts!$A:$A,0),MATCH(Places!D$1,Hosts!$1:$1,0))</f>
        <v>A few days or more</v>
      </c>
      <c r="E3387" s="87">
        <f>INDEX(Hosts!$A:$O,MATCH(Places!$C3387,Hosts!$A:$A,0),MATCH(Places!E$1,Hosts!$1:$1,0))</f>
        <v>0</v>
      </c>
      <c r="F3387" s="87">
        <f>INDEX(Hosts!$A:$O,MATCH(Places!$C3387,Hosts!$A:$A,0),MATCH(Places!F$1,Hosts!$1:$1,0))</f>
        <v>0.33</v>
      </c>
      <c r="G3387" s="17" t="str">
        <f>INDEX(Hosts!$A:$O,MATCH(Places!$C3387,Hosts!$A:$A,0),MATCH(Places!G$1,Hosts!$1:$1,0))</f>
        <v>No</v>
      </c>
      <c r="H3387" s="17">
        <v>21</v>
      </c>
      <c r="I3387" s="17" t="str">
        <f>INDEX(Neighborhoods!$A:$C,MATCH(Places!$H3387,Neighborhoods!$A:$A,0),MATCH(Places!I$1,Neighborhoods!$1:$1,0))</f>
        <v>Queens</v>
      </c>
      <c r="J3387" s="17" t="str">
        <f>INDEX(Neighborhoods!$A:$C,MATCH(Places!$H3387,Neighborhoods!$A:$A,0),MATCH(Places!J$1,Neighborhoods!$1:$1,0))</f>
        <v>Astoria</v>
      </c>
      <c r="K3387" s="17" t="s">
        <v>11822</v>
      </c>
      <c r="L3387" s="17" t="str">
        <f t="shared" si="208"/>
        <v>No</v>
      </c>
      <c r="M3387" s="17">
        <v>2</v>
      </c>
      <c r="N3387" s="17" t="str" cm="1">
        <f t="array" ref="N3387">_xlfn.IFS(M3387&lt;=2,"Small",M3387&lt;=5,"Medium",M3387&gt;5,"Large")</f>
        <v>Small</v>
      </c>
      <c r="O3387" s="65">
        <v>175</v>
      </c>
      <c r="P3387" s="87">
        <f t="shared" si="209"/>
        <v>0.03</v>
      </c>
      <c r="Q3387" s="68">
        <v>4.6900000000000004</v>
      </c>
      <c r="R3387" s="68" t="str" cm="1">
        <f t="array" ref="R3387">_xlfn.SWITCH(ROUND(Q3387,0),5,"Excellent",4,"Good",3,"Ok","Bad")</f>
        <v>Excellent</v>
      </c>
      <c r="S3387" s="17">
        <v>26</v>
      </c>
      <c r="T3387" s="17" t="str">
        <f t="shared" si="210"/>
        <v>No</v>
      </c>
      <c r="U3387" s="82">
        <v>43129</v>
      </c>
      <c r="V3387" s="82">
        <v>43764</v>
      </c>
      <c r="W3387" s="17">
        <v>45</v>
      </c>
      <c r="X3387" s="17" t="str">
        <f t="shared" si="211"/>
        <v>Active</v>
      </c>
      <c r="Y3387" s="17" t="s">
        <v>15615</v>
      </c>
      <c r="Z3387" s="17"/>
    </row>
    <row r="3388" spans="1:26" x14ac:dyDescent="0.25">
      <c r="A3388">
        <v>3387</v>
      </c>
      <c r="B3388" s="17" t="s">
        <v>2467</v>
      </c>
      <c r="C3388" s="17">
        <v>910</v>
      </c>
      <c r="D3388" s="17" t="str">
        <f>INDEX(Hosts!$A:$O,MATCH(Places!$C3388,Hosts!$A:$A,0),MATCH(Places!D$1,Hosts!$1:$1,0))</f>
        <v>Within a few hours</v>
      </c>
      <c r="E3388" s="87">
        <f>INDEX(Hosts!$A:$O,MATCH(Places!$C3388,Hosts!$A:$A,0),MATCH(Places!E$1,Hosts!$1:$1,0))</f>
        <v>1</v>
      </c>
      <c r="F3388" s="87">
        <f>INDEX(Hosts!$A:$O,MATCH(Places!$C3388,Hosts!$A:$A,0),MATCH(Places!F$1,Hosts!$1:$1,0))</f>
        <v>0.69</v>
      </c>
      <c r="G3388" s="17" t="str">
        <f>INDEX(Hosts!$A:$O,MATCH(Places!$C3388,Hosts!$A:$A,0),MATCH(Places!G$1,Hosts!$1:$1,0))</f>
        <v>Yes</v>
      </c>
      <c r="H3388" s="17">
        <v>7</v>
      </c>
      <c r="I3388" s="17" t="str">
        <f>INDEX(Neighborhoods!$A:$C,MATCH(Places!$H3388,Neighborhoods!$A:$A,0),MATCH(Places!I$1,Neighborhoods!$1:$1,0))</f>
        <v>Brooklyn</v>
      </c>
      <c r="J3388" s="17" t="str">
        <f>INDEX(Neighborhoods!$A:$C,MATCH(Places!$H3388,Neighborhoods!$A:$A,0),MATCH(Places!J$1,Neighborhoods!$1:$1,0))</f>
        <v>Bedford-Stuyvesant</v>
      </c>
      <c r="K3388" s="17" t="s">
        <v>11822</v>
      </c>
      <c r="L3388" s="17" t="str">
        <f t="shared" si="208"/>
        <v>No</v>
      </c>
      <c r="M3388" s="17">
        <v>8</v>
      </c>
      <c r="N3388" s="17" t="str" cm="1">
        <f t="array" ref="N3388">_xlfn.IFS(M3388&lt;=2,"Small",M3388&lt;=5,"Medium",M3388&gt;5,"Large")</f>
        <v>Large</v>
      </c>
      <c r="O3388" s="65">
        <v>250</v>
      </c>
      <c r="P3388" s="87">
        <f t="shared" si="209"/>
        <v>0.04</v>
      </c>
      <c r="Q3388" s="68">
        <v>4.84</v>
      </c>
      <c r="R3388" s="68" t="str" cm="1">
        <f t="array" ref="R3388">_xlfn.SWITCH(ROUND(Q3388,0),5,"Excellent",4,"Good",3,"Ok","Bad")</f>
        <v>Excellent</v>
      </c>
      <c r="S3388" s="17">
        <v>55</v>
      </c>
      <c r="T3388" s="17" t="str">
        <f t="shared" si="210"/>
        <v>No</v>
      </c>
      <c r="U3388" s="82">
        <v>43203</v>
      </c>
      <c r="V3388" s="82">
        <v>43982</v>
      </c>
      <c r="W3388" s="17">
        <v>320</v>
      </c>
      <c r="X3388" s="17" t="str">
        <f t="shared" si="211"/>
        <v>Active</v>
      </c>
      <c r="Y3388" s="17" t="s">
        <v>15615</v>
      </c>
      <c r="Z3388" s="17"/>
    </row>
    <row r="3389" spans="1:26" x14ac:dyDescent="0.25">
      <c r="A3389">
        <v>3388</v>
      </c>
      <c r="B3389" s="17" t="s">
        <v>2468</v>
      </c>
      <c r="C3389" s="17">
        <v>3141</v>
      </c>
      <c r="D3389" s="17" t="str">
        <f>INDEX(Hosts!$A:$O,MATCH(Places!$C3389,Hosts!$A:$A,0),MATCH(Places!D$1,Hosts!$1:$1,0))</f>
        <v>Within an hour</v>
      </c>
      <c r="E3389" s="87">
        <f>INDEX(Hosts!$A:$O,MATCH(Places!$C3389,Hosts!$A:$A,0),MATCH(Places!E$1,Hosts!$1:$1,0))</f>
        <v>0.97</v>
      </c>
      <c r="F3389" s="87">
        <f>INDEX(Hosts!$A:$O,MATCH(Places!$C3389,Hosts!$A:$A,0),MATCH(Places!F$1,Hosts!$1:$1,0))</f>
        <v>1</v>
      </c>
      <c r="G3389" s="17" t="str">
        <f>INDEX(Hosts!$A:$O,MATCH(Places!$C3389,Hosts!$A:$A,0),MATCH(Places!G$1,Hosts!$1:$1,0))</f>
        <v>No</v>
      </c>
      <c r="H3389" s="17">
        <v>19</v>
      </c>
      <c r="I3389" s="17" t="str">
        <f>INDEX(Neighborhoods!$A:$C,MATCH(Places!$H3389,Neighborhoods!$A:$A,0),MATCH(Places!I$1,Neighborhoods!$1:$1,0))</f>
        <v>Manhattan</v>
      </c>
      <c r="J3389" s="17" t="str">
        <f>INDEX(Neighborhoods!$A:$C,MATCH(Places!$H3389,Neighborhoods!$A:$A,0),MATCH(Places!J$1,Neighborhoods!$1:$1,0))</f>
        <v>Upper East Side</v>
      </c>
      <c r="K3389" s="17" t="s">
        <v>11822</v>
      </c>
      <c r="L3389" s="17" t="str">
        <f t="shared" si="208"/>
        <v>No</v>
      </c>
      <c r="M3389" s="17">
        <v>8</v>
      </c>
      <c r="N3389" s="17" t="str" cm="1">
        <f t="array" ref="N3389">_xlfn.IFS(M3389&lt;=2,"Small",M3389&lt;=5,"Medium",M3389&gt;5,"Large")</f>
        <v>Large</v>
      </c>
      <c r="O3389" s="65">
        <v>300</v>
      </c>
      <c r="P3389" s="87">
        <f t="shared" si="209"/>
        <v>0.04</v>
      </c>
      <c r="Q3389" s="68">
        <v>5</v>
      </c>
      <c r="R3389" s="68" t="str" cm="1">
        <f t="array" ref="R3389">_xlfn.SWITCH(ROUND(Q3389,0),5,"Excellent",4,"Good",3,"Ok","Bad")</f>
        <v>Excellent</v>
      </c>
      <c r="S3389" s="17">
        <v>3</v>
      </c>
      <c r="T3389" s="17" t="str">
        <f t="shared" si="210"/>
        <v>No</v>
      </c>
      <c r="U3389" s="82">
        <v>43490</v>
      </c>
      <c r="V3389" s="82">
        <v>43859</v>
      </c>
      <c r="W3389" s="17">
        <v>319</v>
      </c>
      <c r="X3389" s="17" t="str">
        <f t="shared" si="211"/>
        <v>Active</v>
      </c>
      <c r="Y3389" s="17" t="s">
        <v>15616</v>
      </c>
      <c r="Z3389" s="17"/>
    </row>
    <row r="3390" spans="1:26" x14ac:dyDescent="0.25">
      <c r="A3390">
        <v>3389</v>
      </c>
      <c r="B3390" s="17" t="s">
        <v>2469</v>
      </c>
      <c r="C3390" s="17">
        <v>1597</v>
      </c>
      <c r="D3390" s="17" t="str">
        <f>INDEX(Hosts!$A:$O,MATCH(Places!$C3390,Hosts!$A:$A,0),MATCH(Places!D$1,Hosts!$1:$1,0))</f>
        <v>Within a few hours</v>
      </c>
      <c r="E3390" s="87">
        <f>INDEX(Hosts!$A:$O,MATCH(Places!$C3390,Hosts!$A:$A,0),MATCH(Places!E$1,Hosts!$1:$1,0))</f>
        <v>1</v>
      </c>
      <c r="F3390" s="87">
        <f>INDEX(Hosts!$A:$O,MATCH(Places!$C3390,Hosts!$A:$A,0),MATCH(Places!F$1,Hosts!$1:$1,0))</f>
        <v>0.61</v>
      </c>
      <c r="G3390" s="17" t="str">
        <f>INDEX(Hosts!$A:$O,MATCH(Places!$C3390,Hosts!$A:$A,0),MATCH(Places!G$1,Hosts!$1:$1,0))</f>
        <v>No</v>
      </c>
      <c r="H3390" s="17">
        <v>18</v>
      </c>
      <c r="I3390" s="17" t="str">
        <f>INDEX(Neighborhoods!$A:$C,MATCH(Places!$H3390,Neighborhoods!$A:$A,0),MATCH(Places!I$1,Neighborhoods!$1:$1,0))</f>
        <v>Manhattan</v>
      </c>
      <c r="J3390" s="17" t="str">
        <f>INDEX(Neighborhoods!$A:$C,MATCH(Places!$H3390,Neighborhoods!$A:$A,0),MATCH(Places!J$1,Neighborhoods!$1:$1,0))</f>
        <v>Midtown</v>
      </c>
      <c r="K3390" s="17" t="s">
        <v>1</v>
      </c>
      <c r="L3390" s="17" t="str">
        <f t="shared" si="208"/>
        <v>Yes</v>
      </c>
      <c r="M3390" s="17">
        <v>3</v>
      </c>
      <c r="N3390" s="17" t="str" cm="1">
        <f t="array" ref="N3390">_xlfn.IFS(M3390&lt;=2,"Small",M3390&lt;=5,"Medium",M3390&gt;5,"Large")</f>
        <v>Medium</v>
      </c>
      <c r="O3390" s="65">
        <v>149</v>
      </c>
      <c r="P3390" s="87">
        <f t="shared" si="209"/>
        <v>0.03</v>
      </c>
      <c r="Q3390" s="68">
        <v>4.8899999999999997</v>
      </c>
      <c r="R3390" s="68" t="str" cm="1">
        <f t="array" ref="R3390">_xlfn.SWITCH(ROUND(Q3390,0),5,"Excellent",4,"Good",3,"Ok","Bad")</f>
        <v>Excellent</v>
      </c>
      <c r="S3390" s="17">
        <v>38</v>
      </c>
      <c r="T3390" s="17" t="str">
        <f t="shared" si="210"/>
        <v>No</v>
      </c>
      <c r="U3390" s="82">
        <v>43135</v>
      </c>
      <c r="V3390" s="82">
        <v>43777</v>
      </c>
      <c r="W3390" s="17">
        <v>90</v>
      </c>
      <c r="X3390" s="17" t="str">
        <f t="shared" si="211"/>
        <v>Active</v>
      </c>
      <c r="Y3390" s="17" t="s">
        <v>15615</v>
      </c>
      <c r="Z3390" s="17"/>
    </row>
    <row r="3391" spans="1:26" x14ac:dyDescent="0.25">
      <c r="A3391">
        <v>3390</v>
      </c>
      <c r="B3391" s="17" t="s">
        <v>14820</v>
      </c>
      <c r="C3391" s="17">
        <v>1936</v>
      </c>
      <c r="D3391" s="17" t="str">
        <f>INDEX(Hosts!$A:$O,MATCH(Places!$C3391,Hosts!$A:$A,0),MATCH(Places!D$1,Hosts!$1:$1,0))</f>
        <v>Within a few hours</v>
      </c>
      <c r="E3391" s="87">
        <f>INDEX(Hosts!$A:$O,MATCH(Places!$C3391,Hosts!$A:$A,0),MATCH(Places!E$1,Hosts!$1:$1,0))</f>
        <v>1</v>
      </c>
      <c r="F3391" s="87">
        <f>INDEX(Hosts!$A:$O,MATCH(Places!$C3391,Hosts!$A:$A,0),MATCH(Places!F$1,Hosts!$1:$1,0))</f>
        <v>1</v>
      </c>
      <c r="G3391" s="17" t="str">
        <f>INDEX(Hosts!$A:$O,MATCH(Places!$C3391,Hosts!$A:$A,0),MATCH(Places!G$1,Hosts!$1:$1,0))</f>
        <v>Yes</v>
      </c>
      <c r="H3391" s="17">
        <v>7</v>
      </c>
      <c r="I3391" s="17" t="str">
        <f>INDEX(Neighborhoods!$A:$C,MATCH(Places!$H3391,Neighborhoods!$A:$A,0),MATCH(Places!I$1,Neighborhoods!$1:$1,0))</f>
        <v>Brooklyn</v>
      </c>
      <c r="J3391" s="17" t="str">
        <f>INDEX(Neighborhoods!$A:$C,MATCH(Places!$H3391,Neighborhoods!$A:$A,0),MATCH(Places!J$1,Neighborhoods!$1:$1,0))</f>
        <v>Bedford-Stuyvesant</v>
      </c>
      <c r="K3391" s="17" t="s">
        <v>11822</v>
      </c>
      <c r="L3391" s="17" t="str">
        <f t="shared" si="208"/>
        <v>No</v>
      </c>
      <c r="M3391" s="17">
        <v>4</v>
      </c>
      <c r="N3391" s="17" t="str" cm="1">
        <f t="array" ref="N3391">_xlfn.IFS(M3391&lt;=2,"Small",M3391&lt;=5,"Medium",M3391&gt;5,"Large")</f>
        <v>Medium</v>
      </c>
      <c r="O3391" s="65">
        <v>114</v>
      </c>
      <c r="P3391" s="87">
        <f t="shared" si="209"/>
        <v>0.03</v>
      </c>
      <c r="Q3391" s="68">
        <v>4.5999999999999996</v>
      </c>
      <c r="R3391" s="68" t="str" cm="1">
        <f t="array" ref="R3391">_xlfn.SWITCH(ROUND(Q3391,0),5,"Excellent",4,"Good",3,"Ok","Bad")</f>
        <v>Excellent</v>
      </c>
      <c r="S3391" s="17">
        <v>106</v>
      </c>
      <c r="T3391" s="17" t="str">
        <f t="shared" si="210"/>
        <v>No</v>
      </c>
      <c r="U3391" s="82">
        <v>43142</v>
      </c>
      <c r="V3391" s="82">
        <v>43905</v>
      </c>
      <c r="W3391" s="17">
        <v>356</v>
      </c>
      <c r="X3391" s="17" t="str">
        <f t="shared" si="211"/>
        <v>Active</v>
      </c>
      <c r="Y3391" s="17" t="s">
        <v>15615</v>
      </c>
      <c r="Z3391" s="17"/>
    </row>
    <row r="3392" spans="1:26" x14ac:dyDescent="0.25">
      <c r="A3392">
        <v>3391</v>
      </c>
      <c r="B3392" s="17" t="s">
        <v>2470</v>
      </c>
      <c r="C3392" s="17">
        <v>1425</v>
      </c>
      <c r="D3392" s="17" t="str">
        <f>INDEX(Hosts!$A:$O,MATCH(Places!$C3392,Hosts!$A:$A,0),MATCH(Places!D$1,Hosts!$1:$1,0))</f>
        <v>Within a day</v>
      </c>
      <c r="E3392" s="87">
        <f>INDEX(Hosts!$A:$O,MATCH(Places!$C3392,Hosts!$A:$A,0),MATCH(Places!E$1,Hosts!$1:$1,0))</f>
        <v>0.67</v>
      </c>
      <c r="F3392" s="87">
        <f>INDEX(Hosts!$A:$O,MATCH(Places!$C3392,Hosts!$A:$A,0),MATCH(Places!F$1,Hosts!$1:$1,0))</f>
        <v>0.33</v>
      </c>
      <c r="G3392" s="17" t="str">
        <f>INDEX(Hosts!$A:$O,MATCH(Places!$C3392,Hosts!$A:$A,0),MATCH(Places!G$1,Hosts!$1:$1,0))</f>
        <v>No</v>
      </c>
      <c r="H3392" s="17">
        <v>8</v>
      </c>
      <c r="I3392" s="17" t="str">
        <f>INDEX(Neighborhoods!$A:$C,MATCH(Places!$H3392,Neighborhoods!$A:$A,0),MATCH(Places!I$1,Neighborhoods!$1:$1,0))</f>
        <v>Brooklyn</v>
      </c>
      <c r="J3392" s="17" t="str">
        <f>INDEX(Neighborhoods!$A:$C,MATCH(Places!$H3392,Neighborhoods!$A:$A,0),MATCH(Places!J$1,Neighborhoods!$1:$1,0))</f>
        <v>Bushwick</v>
      </c>
      <c r="K3392" s="17" t="s">
        <v>1</v>
      </c>
      <c r="L3392" s="17" t="str">
        <f t="shared" si="208"/>
        <v>Yes</v>
      </c>
      <c r="M3392" s="17">
        <v>4</v>
      </c>
      <c r="N3392" s="17" t="str" cm="1">
        <f t="array" ref="N3392">_xlfn.IFS(M3392&lt;=2,"Small",M3392&lt;=5,"Medium",M3392&gt;5,"Large")</f>
        <v>Medium</v>
      </c>
      <c r="O3392" s="65">
        <v>55</v>
      </c>
      <c r="P3392" s="87">
        <f t="shared" si="209"/>
        <v>0.03</v>
      </c>
      <c r="Q3392" s="68">
        <v>5</v>
      </c>
      <c r="R3392" s="68" t="str" cm="1">
        <f t="array" ref="R3392">_xlfn.SWITCH(ROUND(Q3392,0),5,"Excellent",4,"Good",3,"Ok","Bad")</f>
        <v>Excellent</v>
      </c>
      <c r="S3392" s="17">
        <v>4</v>
      </c>
      <c r="T3392" s="17" t="str">
        <f t="shared" si="210"/>
        <v>No</v>
      </c>
      <c r="U3392" s="82">
        <v>43139</v>
      </c>
      <c r="V3392" s="82">
        <v>43175</v>
      </c>
      <c r="W3392" s="17">
        <v>179</v>
      </c>
      <c r="X3392" s="17" t="str">
        <f t="shared" si="211"/>
        <v>Active</v>
      </c>
      <c r="Y3392" s="17" t="s">
        <v>15615</v>
      </c>
      <c r="Z3392" s="17"/>
    </row>
    <row r="3393" spans="1:26" x14ac:dyDescent="0.25">
      <c r="A3393">
        <v>3392</v>
      </c>
      <c r="B3393" s="17" t="s">
        <v>2471</v>
      </c>
      <c r="C3393" s="17">
        <v>1216</v>
      </c>
      <c r="D3393" s="17" t="str">
        <f>INDEX(Hosts!$A:$O,MATCH(Places!$C3393,Hosts!$A:$A,0),MATCH(Places!D$1,Hosts!$1:$1,0))</f>
        <v>Within a day</v>
      </c>
      <c r="E3393" s="87">
        <f>INDEX(Hosts!$A:$O,MATCH(Places!$C3393,Hosts!$A:$A,0),MATCH(Places!E$1,Hosts!$1:$1,0))</f>
        <v>1</v>
      </c>
      <c r="F3393" s="87">
        <f>INDEX(Hosts!$A:$O,MATCH(Places!$C3393,Hosts!$A:$A,0),MATCH(Places!F$1,Hosts!$1:$1,0))</f>
        <v>0.28999999999999998</v>
      </c>
      <c r="G3393" s="17" t="str">
        <f>INDEX(Hosts!$A:$O,MATCH(Places!$C3393,Hosts!$A:$A,0),MATCH(Places!G$1,Hosts!$1:$1,0))</f>
        <v>No</v>
      </c>
      <c r="H3393" s="17">
        <v>12</v>
      </c>
      <c r="I3393" s="17" t="str">
        <f>INDEX(Neighborhoods!$A:$C,MATCH(Places!$H3393,Neighborhoods!$A:$A,0),MATCH(Places!I$1,Neighborhoods!$1:$1,0))</f>
        <v>Brooklyn</v>
      </c>
      <c r="J3393" s="17" t="str">
        <f>INDEX(Neighborhoods!$A:$C,MATCH(Places!$H3393,Neighborhoods!$A:$A,0),MATCH(Places!J$1,Neighborhoods!$1:$1,0))</f>
        <v>Williamsburg</v>
      </c>
      <c r="K3393" s="17" t="s">
        <v>11822</v>
      </c>
      <c r="L3393" s="17" t="str">
        <f t="shared" si="208"/>
        <v>No</v>
      </c>
      <c r="M3393" s="17">
        <v>2</v>
      </c>
      <c r="N3393" s="17" t="str" cm="1">
        <f t="array" ref="N3393">_xlfn.IFS(M3393&lt;=2,"Small",M3393&lt;=5,"Medium",M3393&gt;5,"Large")</f>
        <v>Small</v>
      </c>
      <c r="O3393" s="65">
        <v>156</v>
      </c>
      <c r="P3393" s="87">
        <f t="shared" si="209"/>
        <v>0.03</v>
      </c>
      <c r="Q3393" s="68">
        <v>4.8099999999999996</v>
      </c>
      <c r="R3393" s="68" t="str" cm="1">
        <f t="array" ref="R3393">_xlfn.SWITCH(ROUND(Q3393,0),5,"Excellent",4,"Good",3,"Ok","Bad")</f>
        <v>Excellent</v>
      </c>
      <c r="S3393" s="17">
        <v>32</v>
      </c>
      <c r="T3393" s="17" t="str">
        <f t="shared" si="210"/>
        <v>No</v>
      </c>
      <c r="U3393" s="82">
        <v>43149</v>
      </c>
      <c r="V3393" s="82">
        <v>43891</v>
      </c>
      <c r="W3393" s="17">
        <v>172</v>
      </c>
      <c r="X3393" s="17" t="str">
        <f t="shared" si="211"/>
        <v>Active</v>
      </c>
      <c r="Y3393" s="17" t="s">
        <v>15615</v>
      </c>
      <c r="Z3393" s="17"/>
    </row>
    <row r="3394" spans="1:26" x14ac:dyDescent="0.25">
      <c r="A3394">
        <v>3393</v>
      </c>
      <c r="B3394" s="17" t="s">
        <v>15176</v>
      </c>
      <c r="C3394" s="17">
        <v>2890</v>
      </c>
      <c r="D3394" s="17" t="str">
        <f>INDEX(Hosts!$A:$O,MATCH(Places!$C3394,Hosts!$A:$A,0),MATCH(Places!D$1,Hosts!$1:$1,0))</f>
        <v>Within a day</v>
      </c>
      <c r="E3394" s="87">
        <f>INDEX(Hosts!$A:$O,MATCH(Places!$C3394,Hosts!$A:$A,0),MATCH(Places!E$1,Hosts!$1:$1,0))</f>
        <v>1</v>
      </c>
      <c r="F3394" s="87">
        <f>INDEX(Hosts!$A:$O,MATCH(Places!$C3394,Hosts!$A:$A,0),MATCH(Places!F$1,Hosts!$1:$1,0))</f>
        <v>0.73</v>
      </c>
      <c r="G3394" s="17" t="str">
        <f>INDEX(Hosts!$A:$O,MATCH(Places!$C3394,Hosts!$A:$A,0),MATCH(Places!G$1,Hosts!$1:$1,0))</f>
        <v>Yes</v>
      </c>
      <c r="H3394" s="17">
        <v>17</v>
      </c>
      <c r="I3394" s="17" t="str">
        <f>INDEX(Neighborhoods!$A:$C,MATCH(Places!$H3394,Neighborhoods!$A:$A,0),MATCH(Places!I$1,Neighborhoods!$1:$1,0))</f>
        <v>Manhattan</v>
      </c>
      <c r="J3394" s="17" t="str">
        <f>INDEX(Neighborhoods!$A:$C,MATCH(Places!$H3394,Neighborhoods!$A:$A,0),MATCH(Places!J$1,Neighborhoods!$1:$1,0))</f>
        <v>Hell's Kitchen</v>
      </c>
      <c r="K3394" s="17" t="s">
        <v>11822</v>
      </c>
      <c r="L3394" s="17" t="str">
        <f t="shared" ref="L3394:L3457" si="212">IF(OR(K3394="Private room",K3394="Shared room"),"Yes","No")</f>
        <v>No</v>
      </c>
      <c r="M3394" s="17">
        <v>3</v>
      </c>
      <c r="N3394" s="17" t="str" cm="1">
        <f t="array" ref="N3394">_xlfn.IFS(M3394&lt;=2,"Small",M3394&lt;=5,"Medium",M3394&gt;5,"Large")</f>
        <v>Medium</v>
      </c>
      <c r="O3394" s="65">
        <v>199</v>
      </c>
      <c r="P3394" s="87">
        <f t="shared" ref="P3394:P3457" si="213">VLOOKUP(O3394,$AB$1:$AC$5,2)</f>
        <v>0.03</v>
      </c>
      <c r="Q3394" s="68">
        <v>5</v>
      </c>
      <c r="R3394" s="68" t="str" cm="1">
        <f t="array" ref="R3394">_xlfn.SWITCH(ROUND(Q3394,0),5,"Excellent",4,"Good",3,"Ok","Bad")</f>
        <v>Excellent</v>
      </c>
      <c r="S3394" s="17">
        <v>11</v>
      </c>
      <c r="T3394" s="17" t="str">
        <f t="shared" ref="T3394:T3457" si="214">IF(AND(Q3394&gt;=4.8,S3394&gt;100),"Yes","No")</f>
        <v>No</v>
      </c>
      <c r="U3394" s="82">
        <v>43721</v>
      </c>
      <c r="V3394" s="82">
        <v>43828</v>
      </c>
      <c r="W3394" s="17">
        <v>44</v>
      </c>
      <c r="X3394" s="17" t="str">
        <f t="shared" ref="X3394:X3457" si="215">IF(W3394&lt;&gt;0,"Active","Inactive")</f>
        <v>Active</v>
      </c>
      <c r="Y3394" s="17" t="s">
        <v>15615</v>
      </c>
      <c r="Z3394" s="17"/>
    </row>
    <row r="3395" spans="1:26" x14ac:dyDescent="0.25">
      <c r="A3395">
        <v>3394</v>
      </c>
      <c r="B3395" s="17" t="s">
        <v>2472</v>
      </c>
      <c r="C3395" s="17">
        <v>1841</v>
      </c>
      <c r="D3395" s="17" t="str">
        <f>INDEX(Hosts!$A:$O,MATCH(Places!$C3395,Hosts!$A:$A,0),MATCH(Places!D$1,Hosts!$1:$1,0))</f>
        <v>Within a few hours</v>
      </c>
      <c r="E3395" s="87">
        <f>INDEX(Hosts!$A:$O,MATCH(Places!$C3395,Hosts!$A:$A,0),MATCH(Places!E$1,Hosts!$1:$1,0))</f>
        <v>0.89</v>
      </c>
      <c r="F3395" s="87">
        <f>INDEX(Hosts!$A:$O,MATCH(Places!$C3395,Hosts!$A:$A,0),MATCH(Places!F$1,Hosts!$1:$1,0))</f>
        <v>0.88</v>
      </c>
      <c r="G3395" s="17" t="str">
        <f>INDEX(Hosts!$A:$O,MATCH(Places!$C3395,Hosts!$A:$A,0),MATCH(Places!G$1,Hosts!$1:$1,0))</f>
        <v>Yes</v>
      </c>
      <c r="H3395" s="17">
        <v>9</v>
      </c>
      <c r="I3395" s="17" t="str">
        <f>INDEX(Neighborhoods!$A:$C,MATCH(Places!$H3395,Neighborhoods!$A:$A,0),MATCH(Places!I$1,Neighborhoods!$1:$1,0))</f>
        <v>Brooklyn</v>
      </c>
      <c r="J3395" s="17" t="str">
        <f>INDEX(Neighborhoods!$A:$C,MATCH(Places!$H3395,Neighborhoods!$A:$A,0),MATCH(Places!J$1,Neighborhoods!$1:$1,0))</f>
        <v>Crown Heights</v>
      </c>
      <c r="K3395" s="17" t="s">
        <v>11822</v>
      </c>
      <c r="L3395" s="17" t="str">
        <f t="shared" si="212"/>
        <v>No</v>
      </c>
      <c r="M3395" s="17">
        <v>4</v>
      </c>
      <c r="N3395" s="17" t="str" cm="1">
        <f t="array" ref="N3395">_xlfn.IFS(M3395&lt;=2,"Small",M3395&lt;=5,"Medium",M3395&gt;5,"Large")</f>
        <v>Medium</v>
      </c>
      <c r="O3395" s="65">
        <v>101</v>
      </c>
      <c r="P3395" s="87">
        <f t="shared" si="213"/>
        <v>0.03</v>
      </c>
      <c r="Q3395" s="68">
        <v>4.97</v>
      </c>
      <c r="R3395" s="68" t="str" cm="1">
        <f t="array" ref="R3395">_xlfn.SWITCH(ROUND(Q3395,0),5,"Excellent",4,"Good",3,"Ok","Bad")</f>
        <v>Excellent</v>
      </c>
      <c r="S3395" s="17">
        <v>164</v>
      </c>
      <c r="T3395" s="17" t="str">
        <f t="shared" si="214"/>
        <v>Yes</v>
      </c>
      <c r="U3395" s="82">
        <v>43142</v>
      </c>
      <c r="V3395" s="82">
        <v>44045</v>
      </c>
      <c r="W3395" s="17">
        <v>139</v>
      </c>
      <c r="X3395" s="17" t="str">
        <f t="shared" si="215"/>
        <v>Active</v>
      </c>
      <c r="Y3395" s="17" t="s">
        <v>15615</v>
      </c>
      <c r="Z3395" s="17"/>
    </row>
    <row r="3396" spans="1:26" x14ac:dyDescent="0.25">
      <c r="A3396">
        <v>3395</v>
      </c>
      <c r="B3396" s="17" t="s">
        <v>2473</v>
      </c>
      <c r="C3396" s="17">
        <v>115</v>
      </c>
      <c r="D3396" s="17" t="str">
        <f>INDEX(Hosts!$A:$O,MATCH(Places!$C3396,Hosts!$A:$A,0),MATCH(Places!D$1,Hosts!$1:$1,0))</f>
        <v>Within an hour</v>
      </c>
      <c r="E3396" s="87">
        <f>INDEX(Hosts!$A:$O,MATCH(Places!$C3396,Hosts!$A:$A,0),MATCH(Places!E$1,Hosts!$1:$1,0))</f>
        <v>1</v>
      </c>
      <c r="F3396" s="87">
        <f>INDEX(Hosts!$A:$O,MATCH(Places!$C3396,Hosts!$A:$A,0),MATCH(Places!F$1,Hosts!$1:$1,0))</f>
        <v>0.96</v>
      </c>
      <c r="G3396" s="17" t="str">
        <f>INDEX(Hosts!$A:$O,MATCH(Places!$C3396,Hosts!$A:$A,0),MATCH(Places!G$1,Hosts!$1:$1,0))</f>
        <v>Yes</v>
      </c>
      <c r="H3396" s="17">
        <v>7</v>
      </c>
      <c r="I3396" s="17" t="str">
        <f>INDEX(Neighborhoods!$A:$C,MATCH(Places!$H3396,Neighborhoods!$A:$A,0),MATCH(Places!I$1,Neighborhoods!$1:$1,0))</f>
        <v>Brooklyn</v>
      </c>
      <c r="J3396" s="17" t="str">
        <f>INDEX(Neighborhoods!$A:$C,MATCH(Places!$H3396,Neighborhoods!$A:$A,0),MATCH(Places!J$1,Neighborhoods!$1:$1,0))</f>
        <v>Bedford-Stuyvesant</v>
      </c>
      <c r="K3396" s="17" t="s">
        <v>11822</v>
      </c>
      <c r="L3396" s="17" t="str">
        <f t="shared" si="212"/>
        <v>No</v>
      </c>
      <c r="M3396" s="17">
        <v>5</v>
      </c>
      <c r="N3396" s="17" t="str" cm="1">
        <f t="array" ref="N3396">_xlfn.IFS(M3396&lt;=2,"Small",M3396&lt;=5,"Medium",M3396&gt;5,"Large")</f>
        <v>Medium</v>
      </c>
      <c r="O3396" s="65">
        <v>108</v>
      </c>
      <c r="P3396" s="87">
        <f t="shared" si="213"/>
        <v>0.03</v>
      </c>
      <c r="Q3396" s="68">
        <v>4.9800000000000004</v>
      </c>
      <c r="R3396" s="68" t="str" cm="1">
        <f t="array" ref="R3396">_xlfn.SWITCH(ROUND(Q3396,0),5,"Excellent",4,"Good",3,"Ok","Bad")</f>
        <v>Excellent</v>
      </c>
      <c r="S3396" s="17">
        <v>104</v>
      </c>
      <c r="T3396" s="17" t="str">
        <f t="shared" si="214"/>
        <v>Yes</v>
      </c>
      <c r="U3396" s="82">
        <v>43203</v>
      </c>
      <c r="V3396" s="82">
        <v>44024</v>
      </c>
      <c r="W3396" s="17">
        <v>317</v>
      </c>
      <c r="X3396" s="17" t="str">
        <f t="shared" si="215"/>
        <v>Active</v>
      </c>
      <c r="Y3396" s="17" t="s">
        <v>15615</v>
      </c>
      <c r="Z3396" s="17"/>
    </row>
    <row r="3397" spans="1:26" x14ac:dyDescent="0.25">
      <c r="A3397">
        <v>3396</v>
      </c>
      <c r="B3397" s="17" t="s">
        <v>14983</v>
      </c>
      <c r="C3397" s="17">
        <v>2698</v>
      </c>
      <c r="D3397" s="17" t="str">
        <f>INDEX(Hosts!$A:$O,MATCH(Places!$C3397,Hosts!$A:$A,0),MATCH(Places!D$1,Hosts!$1:$1,0))</f>
        <v>Within an hour</v>
      </c>
      <c r="E3397" s="87">
        <f>INDEX(Hosts!$A:$O,MATCH(Places!$C3397,Hosts!$A:$A,0),MATCH(Places!E$1,Hosts!$1:$1,0))</f>
        <v>1</v>
      </c>
      <c r="F3397" s="87">
        <f>INDEX(Hosts!$A:$O,MATCH(Places!$C3397,Hosts!$A:$A,0),MATCH(Places!F$1,Hosts!$1:$1,0))</f>
        <v>0.95</v>
      </c>
      <c r="G3397" s="17" t="str">
        <f>INDEX(Hosts!$A:$O,MATCH(Places!$C3397,Hosts!$A:$A,0),MATCH(Places!G$1,Hosts!$1:$1,0))</f>
        <v>Yes</v>
      </c>
      <c r="H3397" s="17">
        <v>7</v>
      </c>
      <c r="I3397" s="17" t="str">
        <f>INDEX(Neighborhoods!$A:$C,MATCH(Places!$H3397,Neighborhoods!$A:$A,0),MATCH(Places!I$1,Neighborhoods!$1:$1,0))</f>
        <v>Brooklyn</v>
      </c>
      <c r="J3397" s="17" t="str">
        <f>INDEX(Neighborhoods!$A:$C,MATCH(Places!$H3397,Neighborhoods!$A:$A,0),MATCH(Places!J$1,Neighborhoods!$1:$1,0))</f>
        <v>Bedford-Stuyvesant</v>
      </c>
      <c r="K3397" s="17" t="s">
        <v>11822</v>
      </c>
      <c r="L3397" s="17" t="str">
        <f t="shared" si="212"/>
        <v>No</v>
      </c>
      <c r="M3397" s="17">
        <v>5</v>
      </c>
      <c r="N3397" s="17" t="str" cm="1">
        <f t="array" ref="N3397">_xlfn.IFS(M3397&lt;=2,"Small",M3397&lt;=5,"Medium",M3397&gt;5,"Large")</f>
        <v>Medium</v>
      </c>
      <c r="O3397" s="65">
        <v>120</v>
      </c>
      <c r="P3397" s="87">
        <f t="shared" si="213"/>
        <v>0.03</v>
      </c>
      <c r="Q3397" s="68">
        <v>4.9000000000000004</v>
      </c>
      <c r="R3397" s="68" t="str" cm="1">
        <f t="array" ref="R3397">_xlfn.SWITCH(ROUND(Q3397,0),5,"Excellent",4,"Good",3,"Ok","Bad")</f>
        <v>Excellent</v>
      </c>
      <c r="S3397" s="17">
        <v>41</v>
      </c>
      <c r="T3397" s="17" t="str">
        <f t="shared" si="214"/>
        <v>No</v>
      </c>
      <c r="U3397" s="82">
        <v>43178</v>
      </c>
      <c r="V3397" s="82">
        <v>44031</v>
      </c>
      <c r="W3397" s="17">
        <v>34</v>
      </c>
      <c r="X3397" s="17" t="str">
        <f t="shared" si="215"/>
        <v>Active</v>
      </c>
      <c r="Y3397" s="17" t="s">
        <v>15616</v>
      </c>
      <c r="Z3397" s="17"/>
    </row>
    <row r="3398" spans="1:26" x14ac:dyDescent="0.25">
      <c r="A3398">
        <v>3397</v>
      </c>
      <c r="B3398" s="17" t="s">
        <v>14975</v>
      </c>
      <c r="C3398" s="17">
        <v>3004</v>
      </c>
      <c r="D3398" s="17" t="str">
        <f>INDEX(Hosts!$A:$O,MATCH(Places!$C3398,Hosts!$A:$A,0),MATCH(Places!D$1,Hosts!$1:$1,0))</f>
        <v>Within an hour</v>
      </c>
      <c r="E3398" s="87">
        <f>INDEX(Hosts!$A:$O,MATCH(Places!$C3398,Hosts!$A:$A,0),MATCH(Places!E$1,Hosts!$1:$1,0))</f>
        <v>1</v>
      </c>
      <c r="F3398" s="87">
        <f>INDEX(Hosts!$A:$O,MATCH(Places!$C3398,Hosts!$A:$A,0),MATCH(Places!F$1,Hosts!$1:$1,0))</f>
        <v>1</v>
      </c>
      <c r="G3398" s="17" t="str">
        <f>INDEX(Hosts!$A:$O,MATCH(Places!$C3398,Hosts!$A:$A,0),MATCH(Places!G$1,Hosts!$1:$1,0))</f>
        <v>Yes</v>
      </c>
      <c r="H3398" s="17">
        <v>10</v>
      </c>
      <c r="I3398" s="17" t="str">
        <f>INDEX(Neighborhoods!$A:$C,MATCH(Places!$H3398,Neighborhoods!$A:$A,0),MATCH(Places!I$1,Neighborhoods!$1:$1,0))</f>
        <v>Brooklyn</v>
      </c>
      <c r="J3398" s="17" t="str">
        <f>INDEX(Neighborhoods!$A:$C,MATCH(Places!$H3398,Neighborhoods!$A:$A,0),MATCH(Places!J$1,Neighborhoods!$1:$1,0))</f>
        <v>East Flatbush</v>
      </c>
      <c r="K3398" s="17" t="s">
        <v>1</v>
      </c>
      <c r="L3398" s="17" t="str">
        <f t="shared" si="212"/>
        <v>Yes</v>
      </c>
      <c r="M3398" s="17">
        <v>1</v>
      </c>
      <c r="N3398" s="17" t="str" cm="1">
        <f t="array" ref="N3398">_xlfn.IFS(M3398&lt;=2,"Small",M3398&lt;=5,"Medium",M3398&gt;5,"Large")</f>
        <v>Small</v>
      </c>
      <c r="O3398" s="65">
        <v>100</v>
      </c>
      <c r="P3398" s="87">
        <f t="shared" si="213"/>
        <v>0.03</v>
      </c>
      <c r="Q3398" s="68">
        <v>5</v>
      </c>
      <c r="R3398" s="68" t="str" cm="1">
        <f t="array" ref="R3398">_xlfn.SWITCH(ROUND(Q3398,0),5,"Excellent",4,"Good",3,"Ok","Bad")</f>
        <v>Excellent</v>
      </c>
      <c r="S3398" s="17">
        <v>3</v>
      </c>
      <c r="T3398" s="17" t="str">
        <f t="shared" si="214"/>
        <v>No</v>
      </c>
      <c r="U3398" s="82">
        <v>43240</v>
      </c>
      <c r="V3398" s="82">
        <v>43729</v>
      </c>
      <c r="W3398" s="17">
        <v>365</v>
      </c>
      <c r="X3398" s="17" t="str">
        <f t="shared" si="215"/>
        <v>Active</v>
      </c>
      <c r="Y3398" s="17" t="s">
        <v>15616</v>
      </c>
      <c r="Z3398" s="17"/>
    </row>
    <row r="3399" spans="1:26" x14ac:dyDescent="0.25">
      <c r="A3399">
        <v>3398</v>
      </c>
      <c r="B3399" s="17" t="s">
        <v>2474</v>
      </c>
      <c r="C3399" s="17">
        <v>708</v>
      </c>
      <c r="D3399" s="17" t="str">
        <f>INDEX(Hosts!$A:$O,MATCH(Places!$C3399,Hosts!$A:$A,0),MATCH(Places!D$1,Hosts!$1:$1,0))</f>
        <v>Within an hour</v>
      </c>
      <c r="E3399" s="87">
        <f>INDEX(Hosts!$A:$O,MATCH(Places!$C3399,Hosts!$A:$A,0),MATCH(Places!E$1,Hosts!$1:$1,0))</f>
        <v>1</v>
      </c>
      <c r="F3399" s="87">
        <f>INDEX(Hosts!$A:$O,MATCH(Places!$C3399,Hosts!$A:$A,0),MATCH(Places!F$1,Hosts!$1:$1,0))</f>
        <v>0.89</v>
      </c>
      <c r="G3399" s="17" t="str">
        <f>INDEX(Hosts!$A:$O,MATCH(Places!$C3399,Hosts!$A:$A,0),MATCH(Places!G$1,Hosts!$1:$1,0))</f>
        <v>Yes</v>
      </c>
      <c r="H3399" s="17">
        <v>15</v>
      </c>
      <c r="I3399" s="17" t="str">
        <f>INDEX(Neighborhoods!$A:$C,MATCH(Places!$H3399,Neighborhoods!$A:$A,0),MATCH(Places!I$1,Neighborhoods!$1:$1,0))</f>
        <v>Manhattan</v>
      </c>
      <c r="J3399" s="17" t="str">
        <f>INDEX(Neighborhoods!$A:$C,MATCH(Places!$H3399,Neighborhoods!$A:$A,0),MATCH(Places!J$1,Neighborhoods!$1:$1,0))</f>
        <v>East Village</v>
      </c>
      <c r="K3399" s="17" t="s">
        <v>11822</v>
      </c>
      <c r="L3399" s="17" t="str">
        <f t="shared" si="212"/>
        <v>No</v>
      </c>
      <c r="M3399" s="17">
        <v>3</v>
      </c>
      <c r="N3399" s="17" t="str" cm="1">
        <f t="array" ref="N3399">_xlfn.IFS(M3399&lt;=2,"Small",M3399&lt;=5,"Medium",M3399&gt;5,"Large")</f>
        <v>Medium</v>
      </c>
      <c r="O3399" s="65">
        <v>125</v>
      </c>
      <c r="P3399" s="87">
        <f t="shared" si="213"/>
        <v>0.03</v>
      </c>
      <c r="Q3399" s="68">
        <v>4.7300000000000004</v>
      </c>
      <c r="R3399" s="68" t="str" cm="1">
        <f t="array" ref="R3399">_xlfn.SWITCH(ROUND(Q3399,0),5,"Excellent",4,"Good",3,"Ok","Bad")</f>
        <v>Excellent</v>
      </c>
      <c r="S3399" s="17">
        <v>26</v>
      </c>
      <c r="T3399" s="17" t="str">
        <f t="shared" si="214"/>
        <v>No</v>
      </c>
      <c r="U3399" s="82">
        <v>43150</v>
      </c>
      <c r="V3399" s="82">
        <v>43900</v>
      </c>
      <c r="W3399" s="17">
        <v>5</v>
      </c>
      <c r="X3399" s="17" t="str">
        <f t="shared" si="215"/>
        <v>Active</v>
      </c>
      <c r="Y3399" s="17" t="s">
        <v>15615</v>
      </c>
      <c r="Z3399" s="17"/>
    </row>
    <row r="3400" spans="1:26" x14ac:dyDescent="0.25">
      <c r="A3400">
        <v>3399</v>
      </c>
      <c r="B3400" s="17" t="s">
        <v>14363</v>
      </c>
      <c r="C3400" s="17">
        <v>3075</v>
      </c>
      <c r="D3400" s="17" t="str">
        <f>INDEX(Hosts!$A:$O,MATCH(Places!$C3400,Hosts!$A:$A,0),MATCH(Places!D$1,Hosts!$1:$1,0))</f>
        <v>A few days or more</v>
      </c>
      <c r="E3400" s="87">
        <f>INDEX(Hosts!$A:$O,MATCH(Places!$C3400,Hosts!$A:$A,0),MATCH(Places!E$1,Hosts!$1:$1,0))</f>
        <v>0</v>
      </c>
      <c r="F3400" s="87">
        <f>INDEX(Hosts!$A:$O,MATCH(Places!$C3400,Hosts!$A:$A,0),MATCH(Places!F$1,Hosts!$1:$1,0))</f>
        <v>0.82</v>
      </c>
      <c r="G3400" s="17" t="str">
        <f>INDEX(Hosts!$A:$O,MATCH(Places!$C3400,Hosts!$A:$A,0),MATCH(Places!G$1,Hosts!$1:$1,0))</f>
        <v>No</v>
      </c>
      <c r="H3400" s="17">
        <v>9</v>
      </c>
      <c r="I3400" s="17" t="str">
        <f>INDEX(Neighborhoods!$A:$C,MATCH(Places!$H3400,Neighborhoods!$A:$A,0),MATCH(Places!I$1,Neighborhoods!$1:$1,0))</f>
        <v>Brooklyn</v>
      </c>
      <c r="J3400" s="17" t="str">
        <f>INDEX(Neighborhoods!$A:$C,MATCH(Places!$H3400,Neighborhoods!$A:$A,0),MATCH(Places!J$1,Neighborhoods!$1:$1,0))</f>
        <v>Crown Heights</v>
      </c>
      <c r="K3400" s="17" t="s">
        <v>1</v>
      </c>
      <c r="L3400" s="17" t="str">
        <f t="shared" si="212"/>
        <v>Yes</v>
      </c>
      <c r="M3400" s="17">
        <v>2</v>
      </c>
      <c r="N3400" s="17" t="str" cm="1">
        <f t="array" ref="N3400">_xlfn.IFS(M3400&lt;=2,"Small",M3400&lt;=5,"Medium",M3400&gt;5,"Large")</f>
        <v>Small</v>
      </c>
      <c r="O3400" s="65">
        <v>70</v>
      </c>
      <c r="P3400" s="87">
        <f t="shared" si="213"/>
        <v>0.03</v>
      </c>
      <c r="Q3400" s="68">
        <v>4.83</v>
      </c>
      <c r="R3400" s="68" t="str" cm="1">
        <f t="array" ref="R3400">_xlfn.SWITCH(ROUND(Q3400,0),5,"Excellent",4,"Good",3,"Ok","Bad")</f>
        <v>Excellent</v>
      </c>
      <c r="S3400" s="17">
        <v>60</v>
      </c>
      <c r="T3400" s="17" t="str">
        <f t="shared" si="214"/>
        <v>No</v>
      </c>
      <c r="U3400" s="82">
        <v>43142</v>
      </c>
      <c r="V3400" s="82">
        <v>43772</v>
      </c>
      <c r="W3400" s="17">
        <v>180</v>
      </c>
      <c r="X3400" s="17" t="str">
        <f t="shared" si="215"/>
        <v>Active</v>
      </c>
      <c r="Y3400" s="17" t="s">
        <v>15615</v>
      </c>
      <c r="Z3400" s="17"/>
    </row>
    <row r="3401" spans="1:26" x14ac:dyDescent="0.25">
      <c r="A3401">
        <v>3400</v>
      </c>
      <c r="B3401" s="17" t="s">
        <v>2475</v>
      </c>
      <c r="C3401" s="17">
        <v>2511</v>
      </c>
      <c r="D3401" s="17" t="str">
        <f>INDEX(Hosts!$A:$O,MATCH(Places!$C3401,Hosts!$A:$A,0),MATCH(Places!D$1,Hosts!$1:$1,0))</f>
        <v>Within an hour</v>
      </c>
      <c r="E3401" s="87">
        <f>INDEX(Hosts!$A:$O,MATCH(Places!$C3401,Hosts!$A:$A,0),MATCH(Places!E$1,Hosts!$1:$1,0))</f>
        <v>1</v>
      </c>
      <c r="F3401" s="87">
        <f>INDEX(Hosts!$A:$O,MATCH(Places!$C3401,Hosts!$A:$A,0),MATCH(Places!F$1,Hosts!$1:$1,0))</f>
        <v>0.79</v>
      </c>
      <c r="G3401" s="17" t="str">
        <f>INDEX(Hosts!$A:$O,MATCH(Places!$C3401,Hosts!$A:$A,0),MATCH(Places!G$1,Hosts!$1:$1,0))</f>
        <v>Yes</v>
      </c>
      <c r="H3401" s="17">
        <v>7</v>
      </c>
      <c r="I3401" s="17" t="str">
        <f>INDEX(Neighborhoods!$A:$C,MATCH(Places!$H3401,Neighborhoods!$A:$A,0),MATCH(Places!I$1,Neighborhoods!$1:$1,0))</f>
        <v>Brooklyn</v>
      </c>
      <c r="J3401" s="17" t="str">
        <f>INDEX(Neighborhoods!$A:$C,MATCH(Places!$H3401,Neighborhoods!$A:$A,0),MATCH(Places!J$1,Neighborhoods!$1:$1,0))</f>
        <v>Bedford-Stuyvesant</v>
      </c>
      <c r="K3401" s="17" t="s">
        <v>1</v>
      </c>
      <c r="L3401" s="17" t="str">
        <f t="shared" si="212"/>
        <v>Yes</v>
      </c>
      <c r="M3401" s="17">
        <v>1</v>
      </c>
      <c r="N3401" s="17" t="str" cm="1">
        <f t="array" ref="N3401">_xlfn.IFS(M3401&lt;=2,"Small",M3401&lt;=5,"Medium",M3401&gt;5,"Large")</f>
        <v>Small</v>
      </c>
      <c r="O3401" s="65">
        <v>116.14</v>
      </c>
      <c r="P3401" s="87">
        <f t="shared" si="213"/>
        <v>0.03</v>
      </c>
      <c r="Q3401" s="68">
        <v>4.9000000000000004</v>
      </c>
      <c r="R3401" s="68" t="str" cm="1">
        <f t="array" ref="R3401">_xlfn.SWITCH(ROUND(Q3401,0),5,"Excellent",4,"Good",3,"Ok","Bad")</f>
        <v>Excellent</v>
      </c>
      <c r="S3401" s="17">
        <v>21</v>
      </c>
      <c r="T3401" s="17" t="str">
        <f t="shared" si="214"/>
        <v>No</v>
      </c>
      <c r="U3401" s="82">
        <v>43268</v>
      </c>
      <c r="V3401" s="82">
        <v>43748</v>
      </c>
      <c r="W3401" s="17">
        <v>365</v>
      </c>
      <c r="X3401" s="17" t="str">
        <f t="shared" si="215"/>
        <v>Active</v>
      </c>
      <c r="Y3401" s="17" t="s">
        <v>15615</v>
      </c>
      <c r="Z3401" s="17"/>
    </row>
    <row r="3402" spans="1:26" x14ac:dyDescent="0.25">
      <c r="A3402">
        <v>3401</v>
      </c>
      <c r="B3402" s="17" t="s">
        <v>2476</v>
      </c>
      <c r="C3402" s="17">
        <v>2511</v>
      </c>
      <c r="D3402" s="17" t="str">
        <f>INDEX(Hosts!$A:$O,MATCH(Places!$C3402,Hosts!$A:$A,0),MATCH(Places!D$1,Hosts!$1:$1,0))</f>
        <v>Within an hour</v>
      </c>
      <c r="E3402" s="87">
        <f>INDEX(Hosts!$A:$O,MATCH(Places!$C3402,Hosts!$A:$A,0),MATCH(Places!E$1,Hosts!$1:$1,0))</f>
        <v>1</v>
      </c>
      <c r="F3402" s="87">
        <f>INDEX(Hosts!$A:$O,MATCH(Places!$C3402,Hosts!$A:$A,0),MATCH(Places!F$1,Hosts!$1:$1,0))</f>
        <v>0.79</v>
      </c>
      <c r="G3402" s="17" t="str">
        <f>INDEX(Hosts!$A:$O,MATCH(Places!$C3402,Hosts!$A:$A,0),MATCH(Places!G$1,Hosts!$1:$1,0))</f>
        <v>Yes</v>
      </c>
      <c r="H3402" s="17">
        <v>7</v>
      </c>
      <c r="I3402" s="17" t="str">
        <f>INDEX(Neighborhoods!$A:$C,MATCH(Places!$H3402,Neighborhoods!$A:$A,0),MATCH(Places!I$1,Neighborhoods!$1:$1,0))</f>
        <v>Brooklyn</v>
      </c>
      <c r="J3402" s="17" t="str">
        <f>INDEX(Neighborhoods!$A:$C,MATCH(Places!$H3402,Neighborhoods!$A:$A,0),MATCH(Places!J$1,Neighborhoods!$1:$1,0))</f>
        <v>Bedford-Stuyvesant</v>
      </c>
      <c r="K3402" s="17" t="s">
        <v>1</v>
      </c>
      <c r="L3402" s="17" t="str">
        <f t="shared" si="212"/>
        <v>Yes</v>
      </c>
      <c r="M3402" s="17">
        <v>2</v>
      </c>
      <c r="N3402" s="17" t="str" cm="1">
        <f t="array" ref="N3402">_xlfn.IFS(M3402&lt;=2,"Small",M3402&lt;=5,"Medium",M3402&gt;5,"Large")</f>
        <v>Small</v>
      </c>
      <c r="O3402" s="65">
        <v>129</v>
      </c>
      <c r="P3402" s="87">
        <f t="shared" si="213"/>
        <v>0.03</v>
      </c>
      <c r="Q3402" s="68">
        <v>4.93</v>
      </c>
      <c r="R3402" s="68" t="str" cm="1">
        <f t="array" ref="R3402">_xlfn.SWITCH(ROUND(Q3402,0),5,"Excellent",4,"Good",3,"Ok","Bad")</f>
        <v>Excellent</v>
      </c>
      <c r="S3402" s="17">
        <v>29</v>
      </c>
      <c r="T3402" s="17" t="str">
        <f t="shared" si="214"/>
        <v>No</v>
      </c>
      <c r="U3402" s="82">
        <v>43240</v>
      </c>
      <c r="V3402" s="82">
        <v>43807</v>
      </c>
      <c r="W3402" s="17">
        <v>365</v>
      </c>
      <c r="X3402" s="17" t="str">
        <f t="shared" si="215"/>
        <v>Active</v>
      </c>
      <c r="Y3402" s="17" t="s">
        <v>15615</v>
      </c>
      <c r="Z3402" s="17"/>
    </row>
    <row r="3403" spans="1:26" x14ac:dyDescent="0.25">
      <c r="A3403">
        <v>3402</v>
      </c>
      <c r="B3403" s="17" t="s">
        <v>2477</v>
      </c>
      <c r="C3403" s="17">
        <v>1120</v>
      </c>
      <c r="D3403" s="17" t="str">
        <f>INDEX(Hosts!$A:$O,MATCH(Places!$C3403,Hosts!$A:$A,0),MATCH(Places!D$1,Hosts!$1:$1,0))</f>
        <v>Within a few hours</v>
      </c>
      <c r="E3403" s="87">
        <f>INDEX(Hosts!$A:$O,MATCH(Places!$C3403,Hosts!$A:$A,0),MATCH(Places!E$1,Hosts!$1:$1,0))</f>
        <v>1</v>
      </c>
      <c r="F3403" s="87">
        <f>INDEX(Hosts!$A:$O,MATCH(Places!$C3403,Hosts!$A:$A,0),MATCH(Places!F$1,Hosts!$1:$1,0))</f>
        <v>0.97</v>
      </c>
      <c r="G3403" s="17" t="str">
        <f>INDEX(Hosts!$A:$O,MATCH(Places!$C3403,Hosts!$A:$A,0),MATCH(Places!G$1,Hosts!$1:$1,0))</f>
        <v>Yes</v>
      </c>
      <c r="H3403" s="17">
        <v>11</v>
      </c>
      <c r="I3403" s="17" t="str">
        <f>INDEX(Neighborhoods!$A:$C,MATCH(Places!$H3403,Neighborhoods!$A:$A,0),MATCH(Places!I$1,Neighborhoods!$1:$1,0))</f>
        <v>Brooklyn</v>
      </c>
      <c r="J3403" s="17" t="str">
        <f>INDEX(Neighborhoods!$A:$C,MATCH(Places!$H3403,Neighborhoods!$A:$A,0),MATCH(Places!J$1,Neighborhoods!$1:$1,0))</f>
        <v>Greenpoint</v>
      </c>
      <c r="K3403" s="17" t="s">
        <v>11822</v>
      </c>
      <c r="L3403" s="17" t="str">
        <f t="shared" si="212"/>
        <v>No</v>
      </c>
      <c r="M3403" s="17">
        <v>5</v>
      </c>
      <c r="N3403" s="17" t="str" cm="1">
        <f t="array" ref="N3403">_xlfn.IFS(M3403&lt;=2,"Small",M3403&lt;=5,"Medium",M3403&gt;5,"Large")</f>
        <v>Medium</v>
      </c>
      <c r="O3403" s="65">
        <v>145</v>
      </c>
      <c r="P3403" s="87">
        <f t="shared" si="213"/>
        <v>0.03</v>
      </c>
      <c r="Q3403" s="68">
        <v>5</v>
      </c>
      <c r="R3403" s="68" t="str" cm="1">
        <f t="array" ref="R3403">_xlfn.SWITCH(ROUND(Q3403,0),5,"Excellent",4,"Good",3,"Ok","Bad")</f>
        <v>Excellent</v>
      </c>
      <c r="S3403" s="17">
        <v>5</v>
      </c>
      <c r="T3403" s="17" t="str">
        <f t="shared" si="214"/>
        <v>No</v>
      </c>
      <c r="U3403" s="82">
        <v>43288</v>
      </c>
      <c r="V3403" s="82">
        <v>43883</v>
      </c>
      <c r="W3403" s="17">
        <v>0</v>
      </c>
      <c r="X3403" s="17" t="str">
        <f t="shared" si="215"/>
        <v>Inactive</v>
      </c>
      <c r="Y3403" s="17" t="s">
        <v>15615</v>
      </c>
      <c r="Z3403" s="17"/>
    </row>
    <row r="3404" spans="1:26" x14ac:dyDescent="0.25">
      <c r="A3404">
        <v>3403</v>
      </c>
      <c r="B3404" s="17" t="s">
        <v>2478</v>
      </c>
      <c r="C3404" s="17">
        <v>2647</v>
      </c>
      <c r="D3404" s="17" t="str">
        <f>INDEX(Hosts!$A:$O,MATCH(Places!$C3404,Hosts!$A:$A,0),MATCH(Places!D$1,Hosts!$1:$1,0))</f>
        <v>Within a few hours</v>
      </c>
      <c r="E3404" s="87">
        <f>INDEX(Hosts!$A:$O,MATCH(Places!$C3404,Hosts!$A:$A,0),MATCH(Places!E$1,Hosts!$1:$1,0))</f>
        <v>0.92</v>
      </c>
      <c r="F3404" s="87">
        <f>INDEX(Hosts!$A:$O,MATCH(Places!$C3404,Hosts!$A:$A,0),MATCH(Places!F$1,Hosts!$1:$1,0))</f>
        <v>0.91</v>
      </c>
      <c r="G3404" s="17" t="str">
        <f>INDEX(Hosts!$A:$O,MATCH(Places!$C3404,Hosts!$A:$A,0),MATCH(Places!G$1,Hosts!$1:$1,0))</f>
        <v>No</v>
      </c>
      <c r="H3404" s="17">
        <v>7</v>
      </c>
      <c r="I3404" s="17" t="str">
        <f>INDEX(Neighborhoods!$A:$C,MATCH(Places!$H3404,Neighborhoods!$A:$A,0),MATCH(Places!I$1,Neighborhoods!$1:$1,0))</f>
        <v>Brooklyn</v>
      </c>
      <c r="J3404" s="17" t="str">
        <f>INDEX(Neighborhoods!$A:$C,MATCH(Places!$H3404,Neighborhoods!$A:$A,0),MATCH(Places!J$1,Neighborhoods!$1:$1,0))</f>
        <v>Bedford-Stuyvesant</v>
      </c>
      <c r="K3404" s="17" t="s">
        <v>1</v>
      </c>
      <c r="L3404" s="17" t="str">
        <f t="shared" si="212"/>
        <v>Yes</v>
      </c>
      <c r="M3404" s="17">
        <v>3</v>
      </c>
      <c r="N3404" s="17" t="str" cm="1">
        <f t="array" ref="N3404">_xlfn.IFS(M3404&lt;=2,"Small",M3404&lt;=5,"Medium",M3404&gt;5,"Large")</f>
        <v>Medium</v>
      </c>
      <c r="O3404" s="65">
        <v>70</v>
      </c>
      <c r="P3404" s="87">
        <f t="shared" si="213"/>
        <v>0.03</v>
      </c>
      <c r="Q3404" s="68">
        <v>4.8099999999999996</v>
      </c>
      <c r="R3404" s="68" t="str" cm="1">
        <f t="array" ref="R3404">_xlfn.SWITCH(ROUND(Q3404,0),5,"Excellent",4,"Good",3,"Ok","Bad")</f>
        <v>Excellent</v>
      </c>
      <c r="S3404" s="17">
        <v>85</v>
      </c>
      <c r="T3404" s="17" t="str">
        <f t="shared" si="214"/>
        <v>No</v>
      </c>
      <c r="U3404" s="82">
        <v>43172</v>
      </c>
      <c r="V3404" s="82">
        <v>43925</v>
      </c>
      <c r="W3404" s="17">
        <v>358</v>
      </c>
      <c r="X3404" s="17" t="str">
        <f t="shared" si="215"/>
        <v>Active</v>
      </c>
      <c r="Y3404" s="17" t="s">
        <v>15615</v>
      </c>
      <c r="Z3404" s="17"/>
    </row>
    <row r="3405" spans="1:26" x14ac:dyDescent="0.25">
      <c r="A3405">
        <v>3404</v>
      </c>
      <c r="B3405" s="17" t="s">
        <v>2479</v>
      </c>
      <c r="C3405" s="17">
        <v>2647</v>
      </c>
      <c r="D3405" s="17" t="str">
        <f>INDEX(Hosts!$A:$O,MATCH(Places!$C3405,Hosts!$A:$A,0),MATCH(Places!D$1,Hosts!$1:$1,0))</f>
        <v>Within a few hours</v>
      </c>
      <c r="E3405" s="87">
        <f>INDEX(Hosts!$A:$O,MATCH(Places!$C3405,Hosts!$A:$A,0),MATCH(Places!E$1,Hosts!$1:$1,0))</f>
        <v>0.92</v>
      </c>
      <c r="F3405" s="87">
        <f>INDEX(Hosts!$A:$O,MATCH(Places!$C3405,Hosts!$A:$A,0),MATCH(Places!F$1,Hosts!$1:$1,0))</f>
        <v>0.91</v>
      </c>
      <c r="G3405" s="17" t="str">
        <f>INDEX(Hosts!$A:$O,MATCH(Places!$C3405,Hosts!$A:$A,0),MATCH(Places!G$1,Hosts!$1:$1,0))</f>
        <v>No</v>
      </c>
      <c r="H3405" s="17">
        <v>7</v>
      </c>
      <c r="I3405" s="17" t="str">
        <f>INDEX(Neighborhoods!$A:$C,MATCH(Places!$H3405,Neighborhoods!$A:$A,0),MATCH(Places!I$1,Neighborhoods!$1:$1,0))</f>
        <v>Brooklyn</v>
      </c>
      <c r="J3405" s="17" t="str">
        <f>INDEX(Neighborhoods!$A:$C,MATCH(Places!$H3405,Neighborhoods!$A:$A,0),MATCH(Places!J$1,Neighborhoods!$1:$1,0))</f>
        <v>Bedford-Stuyvesant</v>
      </c>
      <c r="K3405" s="17" t="s">
        <v>1</v>
      </c>
      <c r="L3405" s="17" t="str">
        <f t="shared" si="212"/>
        <v>Yes</v>
      </c>
      <c r="M3405" s="17">
        <v>2</v>
      </c>
      <c r="N3405" s="17" t="str" cm="1">
        <f t="array" ref="N3405">_xlfn.IFS(M3405&lt;=2,"Small",M3405&lt;=5,"Medium",M3405&gt;5,"Large")</f>
        <v>Small</v>
      </c>
      <c r="O3405" s="65">
        <v>55</v>
      </c>
      <c r="P3405" s="87">
        <f t="shared" si="213"/>
        <v>0.03</v>
      </c>
      <c r="Q3405" s="68">
        <v>4.5599999999999996</v>
      </c>
      <c r="R3405" s="68" t="str" cm="1">
        <f t="array" ref="R3405">_xlfn.SWITCH(ROUND(Q3405,0),5,"Excellent",4,"Good",3,"Ok","Bad")</f>
        <v>Excellent</v>
      </c>
      <c r="S3405" s="17">
        <v>64</v>
      </c>
      <c r="T3405" s="17" t="str">
        <f t="shared" si="214"/>
        <v>No</v>
      </c>
      <c r="U3405" s="82">
        <v>43176</v>
      </c>
      <c r="V3405" s="82">
        <v>43893</v>
      </c>
      <c r="W3405" s="17">
        <v>349</v>
      </c>
      <c r="X3405" s="17" t="str">
        <f t="shared" si="215"/>
        <v>Active</v>
      </c>
      <c r="Y3405" s="17" t="s">
        <v>15615</v>
      </c>
      <c r="Z3405" s="17"/>
    </row>
    <row r="3406" spans="1:26" x14ac:dyDescent="0.25">
      <c r="A3406">
        <v>3405</v>
      </c>
      <c r="B3406" s="17" t="s">
        <v>2480</v>
      </c>
      <c r="C3406" s="17">
        <v>3243</v>
      </c>
      <c r="D3406" s="17" t="str">
        <f>INDEX(Hosts!$A:$O,MATCH(Places!$C3406,Hosts!$A:$A,0),MATCH(Places!D$1,Hosts!$1:$1,0))</f>
        <v>Within an hour</v>
      </c>
      <c r="E3406" s="87">
        <f>INDEX(Hosts!$A:$O,MATCH(Places!$C3406,Hosts!$A:$A,0),MATCH(Places!E$1,Hosts!$1:$1,0))</f>
        <v>1</v>
      </c>
      <c r="F3406" s="87">
        <f>INDEX(Hosts!$A:$O,MATCH(Places!$C3406,Hosts!$A:$A,0),MATCH(Places!F$1,Hosts!$1:$1,0))</f>
        <v>1</v>
      </c>
      <c r="G3406" s="17" t="str">
        <f>INDEX(Hosts!$A:$O,MATCH(Places!$C3406,Hosts!$A:$A,0),MATCH(Places!G$1,Hosts!$1:$1,0))</f>
        <v>No</v>
      </c>
      <c r="H3406" s="17">
        <v>9</v>
      </c>
      <c r="I3406" s="17" t="str">
        <f>INDEX(Neighborhoods!$A:$C,MATCH(Places!$H3406,Neighborhoods!$A:$A,0),MATCH(Places!I$1,Neighborhoods!$1:$1,0))</f>
        <v>Brooklyn</v>
      </c>
      <c r="J3406" s="17" t="str">
        <f>INDEX(Neighborhoods!$A:$C,MATCH(Places!$H3406,Neighborhoods!$A:$A,0),MATCH(Places!J$1,Neighborhoods!$1:$1,0))</f>
        <v>Crown Heights</v>
      </c>
      <c r="K3406" s="17" t="s">
        <v>1</v>
      </c>
      <c r="L3406" s="17" t="str">
        <f t="shared" si="212"/>
        <v>Yes</v>
      </c>
      <c r="M3406" s="17">
        <v>1</v>
      </c>
      <c r="N3406" s="17" t="str" cm="1">
        <f t="array" ref="N3406">_xlfn.IFS(M3406&lt;=2,"Small",M3406&lt;=5,"Medium",M3406&gt;5,"Large")</f>
        <v>Small</v>
      </c>
      <c r="O3406" s="65">
        <v>40</v>
      </c>
      <c r="P3406" s="87">
        <f t="shared" si="213"/>
        <v>0.03</v>
      </c>
      <c r="Q3406" s="68">
        <v>4.1100000000000003</v>
      </c>
      <c r="R3406" s="68" t="str" cm="1">
        <f t="array" ref="R3406">_xlfn.SWITCH(ROUND(Q3406,0),5,"Excellent",4,"Good",3,"Ok","Bad")</f>
        <v>Good</v>
      </c>
      <c r="S3406" s="17">
        <v>27</v>
      </c>
      <c r="T3406" s="17" t="str">
        <f t="shared" si="214"/>
        <v>No</v>
      </c>
      <c r="U3406" s="82">
        <v>43190</v>
      </c>
      <c r="V3406" s="82">
        <v>43834</v>
      </c>
      <c r="W3406" s="17">
        <v>320</v>
      </c>
      <c r="X3406" s="17" t="str">
        <f t="shared" si="215"/>
        <v>Active</v>
      </c>
      <c r="Y3406" s="17" t="s">
        <v>15616</v>
      </c>
      <c r="Z3406" s="17"/>
    </row>
    <row r="3407" spans="1:26" x14ac:dyDescent="0.25">
      <c r="A3407">
        <v>3406</v>
      </c>
      <c r="B3407" s="17" t="s">
        <v>2481</v>
      </c>
      <c r="C3407" s="17">
        <v>790</v>
      </c>
      <c r="D3407" s="17" t="str">
        <f>INDEX(Hosts!$A:$O,MATCH(Places!$C3407,Hosts!$A:$A,0),MATCH(Places!D$1,Hosts!$1:$1,0))</f>
        <v>Within a day</v>
      </c>
      <c r="E3407" s="87">
        <f>INDEX(Hosts!$A:$O,MATCH(Places!$C3407,Hosts!$A:$A,0),MATCH(Places!E$1,Hosts!$1:$1,0))</f>
        <v>1</v>
      </c>
      <c r="F3407" s="87">
        <f>INDEX(Hosts!$A:$O,MATCH(Places!$C3407,Hosts!$A:$A,0),MATCH(Places!F$1,Hosts!$1:$1,0))</f>
        <v>0.98</v>
      </c>
      <c r="G3407" s="17" t="str">
        <f>INDEX(Hosts!$A:$O,MATCH(Places!$C3407,Hosts!$A:$A,0),MATCH(Places!G$1,Hosts!$1:$1,0))</f>
        <v>No</v>
      </c>
      <c r="H3407" s="17">
        <v>18</v>
      </c>
      <c r="I3407" s="17" t="str">
        <f>INDEX(Neighborhoods!$A:$C,MATCH(Places!$H3407,Neighborhoods!$A:$A,0),MATCH(Places!I$1,Neighborhoods!$1:$1,0))</f>
        <v>Manhattan</v>
      </c>
      <c r="J3407" s="17" t="str">
        <f>INDEX(Neighborhoods!$A:$C,MATCH(Places!$H3407,Neighborhoods!$A:$A,0),MATCH(Places!J$1,Neighborhoods!$1:$1,0))</f>
        <v>Midtown</v>
      </c>
      <c r="K3407" s="17" t="s">
        <v>1</v>
      </c>
      <c r="L3407" s="17" t="str">
        <f t="shared" si="212"/>
        <v>Yes</v>
      </c>
      <c r="M3407" s="17">
        <v>2</v>
      </c>
      <c r="N3407" s="17" t="str" cm="1">
        <f t="array" ref="N3407">_xlfn.IFS(M3407&lt;=2,"Small",M3407&lt;=5,"Medium",M3407&gt;5,"Large")</f>
        <v>Small</v>
      </c>
      <c r="O3407" s="65">
        <v>99</v>
      </c>
      <c r="P3407" s="87">
        <f t="shared" si="213"/>
        <v>0.03</v>
      </c>
      <c r="Q3407" s="68">
        <v>4.74</v>
      </c>
      <c r="R3407" s="68" t="str" cm="1">
        <f t="array" ref="R3407">_xlfn.SWITCH(ROUND(Q3407,0),5,"Excellent",4,"Good",3,"Ok","Bad")</f>
        <v>Excellent</v>
      </c>
      <c r="S3407" s="17">
        <v>85</v>
      </c>
      <c r="T3407" s="17" t="str">
        <f t="shared" si="214"/>
        <v>No</v>
      </c>
      <c r="U3407" s="82">
        <v>43151</v>
      </c>
      <c r="V3407" s="82">
        <v>43895</v>
      </c>
      <c r="W3407" s="17">
        <v>90</v>
      </c>
      <c r="X3407" s="17" t="str">
        <f t="shared" si="215"/>
        <v>Active</v>
      </c>
      <c r="Y3407" s="17" t="s">
        <v>15616</v>
      </c>
      <c r="Z3407" s="17"/>
    </row>
    <row r="3408" spans="1:26" x14ac:dyDescent="0.25">
      <c r="A3408">
        <v>3407</v>
      </c>
      <c r="B3408" s="17" t="s">
        <v>2482</v>
      </c>
      <c r="C3408" s="17">
        <v>1537</v>
      </c>
      <c r="D3408" s="17" t="str">
        <f>INDEX(Hosts!$A:$O,MATCH(Places!$C3408,Hosts!$A:$A,0),MATCH(Places!D$1,Hosts!$1:$1,0))</f>
        <v>Within an hour</v>
      </c>
      <c r="E3408" s="87">
        <f>INDEX(Hosts!$A:$O,MATCH(Places!$C3408,Hosts!$A:$A,0),MATCH(Places!E$1,Hosts!$1:$1,0))</f>
        <v>1</v>
      </c>
      <c r="F3408" s="87">
        <f>INDEX(Hosts!$A:$O,MATCH(Places!$C3408,Hosts!$A:$A,0),MATCH(Places!F$1,Hosts!$1:$1,0))</f>
        <v>1</v>
      </c>
      <c r="G3408" s="17" t="str">
        <f>INDEX(Hosts!$A:$O,MATCH(Places!$C3408,Hosts!$A:$A,0),MATCH(Places!G$1,Hosts!$1:$1,0))</f>
        <v>Yes</v>
      </c>
      <c r="H3408" s="17">
        <v>21</v>
      </c>
      <c r="I3408" s="17" t="str">
        <f>INDEX(Neighborhoods!$A:$C,MATCH(Places!$H3408,Neighborhoods!$A:$A,0),MATCH(Places!I$1,Neighborhoods!$1:$1,0))</f>
        <v>Queens</v>
      </c>
      <c r="J3408" s="17" t="str">
        <f>INDEX(Neighborhoods!$A:$C,MATCH(Places!$H3408,Neighborhoods!$A:$A,0),MATCH(Places!J$1,Neighborhoods!$1:$1,0))</f>
        <v>Astoria</v>
      </c>
      <c r="K3408" s="17" t="s">
        <v>1</v>
      </c>
      <c r="L3408" s="17" t="str">
        <f t="shared" si="212"/>
        <v>Yes</v>
      </c>
      <c r="M3408" s="17">
        <v>4</v>
      </c>
      <c r="N3408" s="17" t="str" cm="1">
        <f t="array" ref="N3408">_xlfn.IFS(M3408&lt;=2,"Small",M3408&lt;=5,"Medium",M3408&gt;5,"Large")</f>
        <v>Medium</v>
      </c>
      <c r="O3408" s="65">
        <v>100</v>
      </c>
      <c r="P3408" s="87">
        <f t="shared" si="213"/>
        <v>0.03</v>
      </c>
      <c r="Q3408" s="68">
        <v>5</v>
      </c>
      <c r="R3408" s="68" t="str" cm="1">
        <f t="array" ref="R3408">_xlfn.SWITCH(ROUND(Q3408,0),5,"Excellent",4,"Good",3,"Ok","Bad")</f>
        <v>Excellent</v>
      </c>
      <c r="S3408" s="17">
        <v>30</v>
      </c>
      <c r="T3408" s="17" t="str">
        <f t="shared" si="214"/>
        <v>No</v>
      </c>
      <c r="U3408" s="82">
        <v>43434</v>
      </c>
      <c r="V3408" s="82">
        <v>43900</v>
      </c>
      <c r="W3408" s="17">
        <v>15</v>
      </c>
      <c r="X3408" s="17" t="str">
        <f t="shared" si="215"/>
        <v>Active</v>
      </c>
      <c r="Y3408" s="17" t="s">
        <v>15616</v>
      </c>
      <c r="Z3408" s="17"/>
    </row>
    <row r="3409" spans="1:26" x14ac:dyDescent="0.25">
      <c r="A3409">
        <v>3408</v>
      </c>
      <c r="B3409" s="17" t="s">
        <v>2483</v>
      </c>
      <c r="C3409" s="17">
        <v>1520</v>
      </c>
      <c r="D3409" s="17" t="str">
        <f>INDEX(Hosts!$A:$O,MATCH(Places!$C3409,Hosts!$A:$A,0),MATCH(Places!D$1,Hosts!$1:$1,0))</f>
        <v>Within a few hours</v>
      </c>
      <c r="E3409" s="87">
        <f>INDEX(Hosts!$A:$O,MATCH(Places!$C3409,Hosts!$A:$A,0),MATCH(Places!E$1,Hosts!$1:$1,0))</f>
        <v>1</v>
      </c>
      <c r="F3409" s="87">
        <f>INDEX(Hosts!$A:$O,MATCH(Places!$C3409,Hosts!$A:$A,0),MATCH(Places!F$1,Hosts!$1:$1,0))</f>
        <v>0.82</v>
      </c>
      <c r="G3409" s="17" t="str">
        <f>INDEX(Hosts!$A:$O,MATCH(Places!$C3409,Hosts!$A:$A,0),MATCH(Places!G$1,Hosts!$1:$1,0))</f>
        <v>No</v>
      </c>
      <c r="H3409" s="17">
        <v>1</v>
      </c>
      <c r="I3409" s="17" t="str">
        <f>INDEX(Neighborhoods!$A:$C,MATCH(Places!$H3409,Neighborhoods!$A:$A,0),MATCH(Places!I$1,Neighborhoods!$1:$1,0))</f>
        <v>Bronx</v>
      </c>
      <c r="J3409" s="17" t="str">
        <f>INDEX(Neighborhoods!$A:$C,MATCH(Places!$H3409,Neighborhoods!$A:$A,0),MATCH(Places!J$1,Neighborhoods!$1:$1,0))</f>
        <v>Allerton</v>
      </c>
      <c r="K3409" s="17" t="s">
        <v>11822</v>
      </c>
      <c r="L3409" s="17" t="str">
        <f t="shared" si="212"/>
        <v>No</v>
      </c>
      <c r="M3409" s="17">
        <v>12</v>
      </c>
      <c r="N3409" s="17" t="str" cm="1">
        <f t="array" ref="N3409">_xlfn.IFS(M3409&lt;=2,"Small",M3409&lt;=5,"Medium",M3409&gt;5,"Large")</f>
        <v>Large</v>
      </c>
      <c r="O3409" s="65">
        <v>205</v>
      </c>
      <c r="P3409" s="87">
        <f t="shared" si="213"/>
        <v>0.04</v>
      </c>
      <c r="Q3409" s="68">
        <v>4.5599999999999996</v>
      </c>
      <c r="R3409" s="68" t="str" cm="1">
        <f t="array" ref="R3409">_xlfn.SWITCH(ROUND(Q3409,0),5,"Excellent",4,"Good",3,"Ok","Bad")</f>
        <v>Excellent</v>
      </c>
      <c r="S3409" s="17">
        <v>25</v>
      </c>
      <c r="T3409" s="17" t="str">
        <f t="shared" si="214"/>
        <v>No</v>
      </c>
      <c r="U3409" s="82">
        <v>43198</v>
      </c>
      <c r="V3409" s="82">
        <v>43832</v>
      </c>
      <c r="W3409" s="17">
        <v>353</v>
      </c>
      <c r="X3409" s="17" t="str">
        <f t="shared" si="215"/>
        <v>Active</v>
      </c>
      <c r="Y3409" s="17" t="s">
        <v>15615</v>
      </c>
      <c r="Z3409" s="17"/>
    </row>
    <row r="3410" spans="1:26" x14ac:dyDescent="0.25">
      <c r="A3410">
        <v>3409</v>
      </c>
      <c r="B3410" s="17" t="s">
        <v>2484</v>
      </c>
      <c r="C3410" s="17">
        <v>3471</v>
      </c>
      <c r="D3410" s="17" t="str">
        <f>INDEX(Hosts!$A:$O,MATCH(Places!$C3410,Hosts!$A:$A,0),MATCH(Places!D$1,Hosts!$1:$1,0))</f>
        <v>Within a few hours</v>
      </c>
      <c r="E3410" s="87">
        <f>INDEX(Hosts!$A:$O,MATCH(Places!$C3410,Hosts!$A:$A,0),MATCH(Places!E$1,Hosts!$1:$1,0))</f>
        <v>1</v>
      </c>
      <c r="F3410" s="87">
        <f>INDEX(Hosts!$A:$O,MATCH(Places!$C3410,Hosts!$A:$A,0),MATCH(Places!F$1,Hosts!$1:$1,0))</f>
        <v>0.96</v>
      </c>
      <c r="G3410" s="17" t="str">
        <f>INDEX(Hosts!$A:$O,MATCH(Places!$C3410,Hosts!$A:$A,0),MATCH(Places!G$1,Hosts!$1:$1,0))</f>
        <v>No</v>
      </c>
      <c r="H3410" s="17">
        <v>7</v>
      </c>
      <c r="I3410" s="17" t="str">
        <f>INDEX(Neighborhoods!$A:$C,MATCH(Places!$H3410,Neighborhoods!$A:$A,0),MATCH(Places!I$1,Neighborhoods!$1:$1,0))</f>
        <v>Brooklyn</v>
      </c>
      <c r="J3410" s="17" t="str">
        <f>INDEX(Neighborhoods!$A:$C,MATCH(Places!$H3410,Neighborhoods!$A:$A,0),MATCH(Places!J$1,Neighborhoods!$1:$1,0))</f>
        <v>Bedford-Stuyvesant</v>
      </c>
      <c r="K3410" s="17" t="s">
        <v>1</v>
      </c>
      <c r="L3410" s="17" t="str">
        <f t="shared" si="212"/>
        <v>Yes</v>
      </c>
      <c r="M3410" s="17">
        <v>2</v>
      </c>
      <c r="N3410" s="17" t="str" cm="1">
        <f t="array" ref="N3410">_xlfn.IFS(M3410&lt;=2,"Small",M3410&lt;=5,"Medium",M3410&gt;5,"Large")</f>
        <v>Small</v>
      </c>
      <c r="O3410" s="65">
        <v>150</v>
      </c>
      <c r="P3410" s="87">
        <f t="shared" si="213"/>
        <v>0.03</v>
      </c>
      <c r="Q3410" s="68">
        <v>4.5199999999999996</v>
      </c>
      <c r="R3410" s="68" t="str" cm="1">
        <f t="array" ref="R3410">_xlfn.SWITCH(ROUND(Q3410,0),5,"Excellent",4,"Good",3,"Ok","Bad")</f>
        <v>Excellent</v>
      </c>
      <c r="S3410" s="17">
        <v>29</v>
      </c>
      <c r="T3410" s="17" t="str">
        <f t="shared" si="214"/>
        <v>No</v>
      </c>
      <c r="U3410" s="82">
        <v>43150</v>
      </c>
      <c r="V3410" s="82">
        <v>43921</v>
      </c>
      <c r="W3410" s="17">
        <v>365</v>
      </c>
      <c r="X3410" s="17" t="str">
        <f t="shared" si="215"/>
        <v>Active</v>
      </c>
      <c r="Y3410" s="17" t="s">
        <v>15616</v>
      </c>
      <c r="Z3410" s="17"/>
    </row>
    <row r="3411" spans="1:26" x14ac:dyDescent="0.25">
      <c r="A3411">
        <v>3410</v>
      </c>
      <c r="B3411" s="17" t="s">
        <v>2485</v>
      </c>
      <c r="C3411" s="17">
        <v>855</v>
      </c>
      <c r="D3411" s="17" t="str">
        <f>INDEX(Hosts!$A:$O,MATCH(Places!$C3411,Hosts!$A:$A,0),MATCH(Places!D$1,Hosts!$1:$1,0))</f>
        <v>Within a day</v>
      </c>
      <c r="E3411" s="87">
        <f>INDEX(Hosts!$A:$O,MATCH(Places!$C3411,Hosts!$A:$A,0),MATCH(Places!E$1,Hosts!$1:$1,0))</f>
        <v>0.5</v>
      </c>
      <c r="F3411" s="87">
        <f>INDEX(Hosts!$A:$O,MATCH(Places!$C3411,Hosts!$A:$A,0),MATCH(Places!F$1,Hosts!$1:$1,0))</f>
        <v>0.83</v>
      </c>
      <c r="G3411" s="17" t="str">
        <f>INDEX(Hosts!$A:$O,MATCH(Places!$C3411,Hosts!$A:$A,0),MATCH(Places!G$1,Hosts!$1:$1,0))</f>
        <v>No</v>
      </c>
      <c r="H3411" s="17">
        <v>16</v>
      </c>
      <c r="I3411" s="17" t="str">
        <f>INDEX(Neighborhoods!$A:$C,MATCH(Places!$H3411,Neighborhoods!$A:$A,0),MATCH(Places!I$1,Neighborhoods!$1:$1,0))</f>
        <v>Manhattan</v>
      </c>
      <c r="J3411" s="17" t="str">
        <f>INDEX(Neighborhoods!$A:$C,MATCH(Places!$H3411,Neighborhoods!$A:$A,0),MATCH(Places!J$1,Neighborhoods!$1:$1,0))</f>
        <v>Harlem</v>
      </c>
      <c r="K3411" s="17" t="s">
        <v>1</v>
      </c>
      <c r="L3411" s="17" t="str">
        <f t="shared" si="212"/>
        <v>Yes</v>
      </c>
      <c r="M3411" s="17">
        <v>3</v>
      </c>
      <c r="N3411" s="17" t="str" cm="1">
        <f t="array" ref="N3411">_xlfn.IFS(M3411&lt;=2,"Small",M3411&lt;=5,"Medium",M3411&gt;5,"Large")</f>
        <v>Medium</v>
      </c>
      <c r="O3411" s="65">
        <v>62</v>
      </c>
      <c r="P3411" s="87">
        <f t="shared" si="213"/>
        <v>0.03</v>
      </c>
      <c r="Q3411" s="68">
        <v>4.3899999999999997</v>
      </c>
      <c r="R3411" s="68" t="str" cm="1">
        <f t="array" ref="R3411">_xlfn.SWITCH(ROUND(Q3411,0),5,"Excellent",4,"Good",3,"Ok","Bad")</f>
        <v>Good</v>
      </c>
      <c r="S3411" s="17">
        <v>51</v>
      </c>
      <c r="T3411" s="17" t="str">
        <f t="shared" si="214"/>
        <v>No</v>
      </c>
      <c r="U3411" s="82">
        <v>43156</v>
      </c>
      <c r="V3411" s="82">
        <v>43829</v>
      </c>
      <c r="W3411" s="17">
        <v>90</v>
      </c>
      <c r="X3411" s="17" t="str">
        <f t="shared" si="215"/>
        <v>Active</v>
      </c>
      <c r="Y3411" s="17" t="s">
        <v>15615</v>
      </c>
      <c r="Z3411" s="17"/>
    </row>
    <row r="3412" spans="1:26" x14ac:dyDescent="0.25">
      <c r="A3412">
        <v>3411</v>
      </c>
      <c r="B3412" s="17" t="s">
        <v>14964</v>
      </c>
      <c r="C3412" s="17">
        <v>3451</v>
      </c>
      <c r="D3412" s="17" t="str">
        <f>INDEX(Hosts!$A:$O,MATCH(Places!$C3412,Hosts!$A:$A,0),MATCH(Places!D$1,Hosts!$1:$1,0))</f>
        <v>Within an hour</v>
      </c>
      <c r="E3412" s="87">
        <f>INDEX(Hosts!$A:$O,MATCH(Places!$C3412,Hosts!$A:$A,0),MATCH(Places!E$1,Hosts!$1:$1,0))</f>
        <v>1</v>
      </c>
      <c r="F3412" s="87">
        <f>INDEX(Hosts!$A:$O,MATCH(Places!$C3412,Hosts!$A:$A,0),MATCH(Places!F$1,Hosts!$1:$1,0))</f>
        <v>0.92</v>
      </c>
      <c r="G3412" s="17" t="str">
        <f>INDEX(Hosts!$A:$O,MATCH(Places!$C3412,Hosts!$A:$A,0),MATCH(Places!G$1,Hosts!$1:$1,0))</f>
        <v>Yes</v>
      </c>
      <c r="H3412" s="17">
        <v>6</v>
      </c>
      <c r="I3412" s="17" t="str">
        <f>INDEX(Neighborhoods!$A:$C,MATCH(Places!$H3412,Neighborhoods!$A:$A,0),MATCH(Places!I$1,Neighborhoods!$1:$1,0))</f>
        <v>Bronx</v>
      </c>
      <c r="J3412" s="17" t="str">
        <f>INDEX(Neighborhoods!$A:$C,MATCH(Places!$H3412,Neighborhoods!$A:$A,0),MATCH(Places!J$1,Neighborhoods!$1:$1,0))</f>
        <v>Wakefield</v>
      </c>
      <c r="K3412" s="17" t="s">
        <v>1</v>
      </c>
      <c r="L3412" s="17" t="str">
        <f t="shared" si="212"/>
        <v>Yes</v>
      </c>
      <c r="M3412" s="17">
        <v>1</v>
      </c>
      <c r="N3412" s="17" t="str" cm="1">
        <f t="array" ref="N3412">_xlfn.IFS(M3412&lt;=2,"Small",M3412&lt;=5,"Medium",M3412&gt;5,"Large")</f>
        <v>Small</v>
      </c>
      <c r="O3412" s="65">
        <v>44.29</v>
      </c>
      <c r="P3412" s="87">
        <f t="shared" si="213"/>
        <v>0.03</v>
      </c>
      <c r="Q3412" s="68">
        <v>4.83</v>
      </c>
      <c r="R3412" s="68" t="str" cm="1">
        <f t="array" ref="R3412">_xlfn.SWITCH(ROUND(Q3412,0),5,"Excellent",4,"Good",3,"Ok","Bad")</f>
        <v>Excellent</v>
      </c>
      <c r="S3412" s="17">
        <v>18</v>
      </c>
      <c r="T3412" s="17" t="str">
        <f t="shared" si="214"/>
        <v>No</v>
      </c>
      <c r="U3412" s="82">
        <v>43707</v>
      </c>
      <c r="V3412" s="82">
        <v>43915</v>
      </c>
      <c r="W3412" s="17">
        <v>165</v>
      </c>
      <c r="X3412" s="17" t="str">
        <f t="shared" si="215"/>
        <v>Active</v>
      </c>
      <c r="Y3412" s="17" t="s">
        <v>15616</v>
      </c>
      <c r="Z3412" s="17"/>
    </row>
    <row r="3413" spans="1:26" x14ac:dyDescent="0.25">
      <c r="A3413">
        <v>3412</v>
      </c>
      <c r="B3413" s="17" t="s">
        <v>15398</v>
      </c>
      <c r="C3413" s="17">
        <v>3474</v>
      </c>
      <c r="D3413" s="17" t="str">
        <f>INDEX(Hosts!$A:$O,MATCH(Places!$C3413,Hosts!$A:$A,0),MATCH(Places!D$1,Hosts!$1:$1,0))</f>
        <v>Within an hour</v>
      </c>
      <c r="E3413" s="87">
        <f>INDEX(Hosts!$A:$O,MATCH(Places!$C3413,Hosts!$A:$A,0),MATCH(Places!E$1,Hosts!$1:$1,0))</f>
        <v>1</v>
      </c>
      <c r="F3413" s="87">
        <f>INDEX(Hosts!$A:$O,MATCH(Places!$C3413,Hosts!$A:$A,0),MATCH(Places!F$1,Hosts!$1:$1,0))</f>
        <v>0.98</v>
      </c>
      <c r="G3413" s="17" t="str">
        <f>INDEX(Hosts!$A:$O,MATCH(Places!$C3413,Hosts!$A:$A,0),MATCH(Places!G$1,Hosts!$1:$1,0))</f>
        <v>Yes</v>
      </c>
      <c r="H3413" s="17">
        <v>12</v>
      </c>
      <c r="I3413" s="17" t="str">
        <f>INDEX(Neighborhoods!$A:$C,MATCH(Places!$H3413,Neighborhoods!$A:$A,0),MATCH(Places!I$1,Neighborhoods!$1:$1,0))</f>
        <v>Brooklyn</v>
      </c>
      <c r="J3413" s="17" t="str">
        <f>INDEX(Neighborhoods!$A:$C,MATCH(Places!$H3413,Neighborhoods!$A:$A,0),MATCH(Places!J$1,Neighborhoods!$1:$1,0))</f>
        <v>Williamsburg</v>
      </c>
      <c r="K3413" s="17" t="s">
        <v>1</v>
      </c>
      <c r="L3413" s="17" t="str">
        <f t="shared" si="212"/>
        <v>Yes</v>
      </c>
      <c r="M3413" s="17">
        <v>2</v>
      </c>
      <c r="N3413" s="17" t="str" cm="1">
        <f t="array" ref="N3413">_xlfn.IFS(M3413&lt;=2,"Small",M3413&lt;=5,"Medium",M3413&gt;5,"Large")</f>
        <v>Small</v>
      </c>
      <c r="O3413" s="65">
        <v>185</v>
      </c>
      <c r="P3413" s="87">
        <f t="shared" si="213"/>
        <v>0.03</v>
      </c>
      <c r="Q3413" s="68">
        <v>4.9800000000000004</v>
      </c>
      <c r="R3413" s="68" t="str" cm="1">
        <f t="array" ref="R3413">_xlfn.SWITCH(ROUND(Q3413,0),5,"Excellent",4,"Good",3,"Ok","Bad")</f>
        <v>Excellent</v>
      </c>
      <c r="S3413" s="17">
        <v>140</v>
      </c>
      <c r="T3413" s="17" t="str">
        <f t="shared" si="214"/>
        <v>Yes</v>
      </c>
      <c r="U3413" s="82">
        <v>43149</v>
      </c>
      <c r="V3413" s="82">
        <v>44043</v>
      </c>
      <c r="W3413" s="17">
        <v>196</v>
      </c>
      <c r="X3413" s="17" t="str">
        <f t="shared" si="215"/>
        <v>Active</v>
      </c>
      <c r="Y3413" s="17" t="s">
        <v>15615</v>
      </c>
      <c r="Z3413" s="17"/>
    </row>
    <row r="3414" spans="1:26" x14ac:dyDescent="0.25">
      <c r="A3414">
        <v>3413</v>
      </c>
      <c r="B3414" s="17" t="s">
        <v>2486</v>
      </c>
      <c r="C3414" s="17">
        <v>3130</v>
      </c>
      <c r="D3414" s="17" t="str">
        <f>INDEX(Hosts!$A:$O,MATCH(Places!$C3414,Hosts!$A:$A,0),MATCH(Places!D$1,Hosts!$1:$1,0))</f>
        <v>Within an hour</v>
      </c>
      <c r="E3414" s="87">
        <f>INDEX(Hosts!$A:$O,MATCH(Places!$C3414,Hosts!$A:$A,0),MATCH(Places!E$1,Hosts!$1:$1,0))</f>
        <v>1</v>
      </c>
      <c r="F3414" s="87">
        <f>INDEX(Hosts!$A:$O,MATCH(Places!$C3414,Hosts!$A:$A,0),MATCH(Places!F$1,Hosts!$1:$1,0))</f>
        <v>1</v>
      </c>
      <c r="G3414" s="17" t="str">
        <f>INDEX(Hosts!$A:$O,MATCH(Places!$C3414,Hosts!$A:$A,0),MATCH(Places!G$1,Hosts!$1:$1,0))</f>
        <v>Yes</v>
      </c>
      <c r="H3414" s="17">
        <v>22</v>
      </c>
      <c r="I3414" s="17" t="str">
        <f>INDEX(Neighborhoods!$A:$C,MATCH(Places!$H3414,Neighborhoods!$A:$A,0),MATCH(Places!I$1,Neighborhoods!$1:$1,0))</f>
        <v>Queens</v>
      </c>
      <c r="J3414" s="17" t="str">
        <f>INDEX(Neighborhoods!$A:$C,MATCH(Places!$H3414,Neighborhoods!$A:$A,0),MATCH(Places!J$1,Neighborhoods!$1:$1,0))</f>
        <v>Flushing</v>
      </c>
      <c r="K3414" s="17" t="s">
        <v>1</v>
      </c>
      <c r="L3414" s="17" t="str">
        <f t="shared" si="212"/>
        <v>Yes</v>
      </c>
      <c r="M3414" s="17">
        <v>2</v>
      </c>
      <c r="N3414" s="17" t="str" cm="1">
        <f t="array" ref="N3414">_xlfn.IFS(M3414&lt;=2,"Small",M3414&lt;=5,"Medium",M3414&gt;5,"Large")</f>
        <v>Small</v>
      </c>
      <c r="O3414" s="65">
        <v>60</v>
      </c>
      <c r="P3414" s="87">
        <f t="shared" si="213"/>
        <v>0.03</v>
      </c>
      <c r="Q3414" s="68">
        <v>4.8499999999999996</v>
      </c>
      <c r="R3414" s="68" t="str" cm="1">
        <f t="array" ref="R3414">_xlfn.SWITCH(ROUND(Q3414,0),5,"Excellent",4,"Good",3,"Ok","Bad")</f>
        <v>Excellent</v>
      </c>
      <c r="S3414" s="17">
        <v>27</v>
      </c>
      <c r="T3414" s="17" t="str">
        <f t="shared" si="214"/>
        <v>No</v>
      </c>
      <c r="U3414" s="82">
        <v>43170</v>
      </c>
      <c r="V3414" s="82">
        <v>43832</v>
      </c>
      <c r="W3414" s="17">
        <v>0</v>
      </c>
      <c r="X3414" s="17" t="str">
        <f t="shared" si="215"/>
        <v>Inactive</v>
      </c>
      <c r="Y3414" s="17" t="s">
        <v>15615</v>
      </c>
      <c r="Z3414" s="17"/>
    </row>
    <row r="3415" spans="1:26" x14ac:dyDescent="0.25">
      <c r="A3415">
        <v>3414</v>
      </c>
      <c r="B3415" s="17" t="s">
        <v>2487</v>
      </c>
      <c r="C3415" s="17">
        <v>221</v>
      </c>
      <c r="D3415" s="17" t="str">
        <f>INDEX(Hosts!$A:$O,MATCH(Places!$C3415,Hosts!$A:$A,0),MATCH(Places!D$1,Hosts!$1:$1,0))</f>
        <v>Within an hour</v>
      </c>
      <c r="E3415" s="87">
        <f>INDEX(Hosts!$A:$O,MATCH(Places!$C3415,Hosts!$A:$A,0),MATCH(Places!E$1,Hosts!$1:$1,0))</f>
        <v>1</v>
      </c>
      <c r="F3415" s="87">
        <f>INDEX(Hosts!$A:$O,MATCH(Places!$C3415,Hosts!$A:$A,0),MATCH(Places!F$1,Hosts!$1:$1,0))</f>
        <v>0.97</v>
      </c>
      <c r="G3415" s="17" t="str">
        <f>INDEX(Hosts!$A:$O,MATCH(Places!$C3415,Hosts!$A:$A,0),MATCH(Places!G$1,Hosts!$1:$1,0))</f>
        <v>Yes</v>
      </c>
      <c r="H3415" s="17">
        <v>30</v>
      </c>
      <c r="I3415" s="17" t="str">
        <f>INDEX(Neighborhoods!$A:$C,MATCH(Places!$H3415,Neighborhoods!$A:$A,0),MATCH(Places!I$1,Neighborhoods!$1:$1,0))</f>
        <v>Staten Island</v>
      </c>
      <c r="J3415" s="17" t="str">
        <f>INDEX(Neighborhoods!$A:$C,MATCH(Places!$H3415,Neighborhoods!$A:$A,0),MATCH(Places!J$1,Neighborhoods!$1:$1,0))</f>
        <v>Tompkinsville</v>
      </c>
      <c r="K3415" s="17" t="s">
        <v>11822</v>
      </c>
      <c r="L3415" s="17" t="str">
        <f t="shared" si="212"/>
        <v>No</v>
      </c>
      <c r="M3415" s="17">
        <v>12</v>
      </c>
      <c r="N3415" s="17" t="str" cm="1">
        <f t="array" ref="N3415">_xlfn.IFS(M3415&lt;=2,"Small",M3415&lt;=5,"Medium",M3415&gt;5,"Large")</f>
        <v>Large</v>
      </c>
      <c r="O3415" s="65">
        <v>345</v>
      </c>
      <c r="P3415" s="87">
        <f t="shared" si="213"/>
        <v>0.04</v>
      </c>
      <c r="Q3415" s="68">
        <v>4.9800000000000004</v>
      </c>
      <c r="R3415" s="68" t="str" cm="1">
        <f t="array" ref="R3415">_xlfn.SWITCH(ROUND(Q3415,0),5,"Excellent",4,"Good",3,"Ok","Bad")</f>
        <v>Excellent</v>
      </c>
      <c r="S3415" s="17">
        <v>65</v>
      </c>
      <c r="T3415" s="17" t="str">
        <f t="shared" si="214"/>
        <v>No</v>
      </c>
      <c r="U3415" s="82">
        <v>43170</v>
      </c>
      <c r="V3415" s="82">
        <v>43908</v>
      </c>
      <c r="W3415" s="17">
        <v>349</v>
      </c>
      <c r="X3415" s="17" t="str">
        <f t="shared" si="215"/>
        <v>Active</v>
      </c>
      <c r="Y3415" s="17" t="s">
        <v>15616</v>
      </c>
      <c r="Z3415" s="17"/>
    </row>
    <row r="3416" spans="1:26" x14ac:dyDescent="0.25">
      <c r="A3416">
        <v>3415</v>
      </c>
      <c r="B3416" s="17" t="s">
        <v>2488</v>
      </c>
      <c r="C3416" s="17">
        <v>968</v>
      </c>
      <c r="D3416" s="17" t="str">
        <f>INDEX(Hosts!$A:$O,MATCH(Places!$C3416,Hosts!$A:$A,0),MATCH(Places!D$1,Hosts!$1:$1,0))</f>
        <v>Within a few hours</v>
      </c>
      <c r="E3416" s="87">
        <f>INDEX(Hosts!$A:$O,MATCH(Places!$C3416,Hosts!$A:$A,0),MATCH(Places!E$1,Hosts!$1:$1,0))</f>
        <v>1</v>
      </c>
      <c r="F3416" s="87">
        <f>INDEX(Hosts!$A:$O,MATCH(Places!$C3416,Hosts!$A:$A,0),MATCH(Places!F$1,Hosts!$1:$1,0))</f>
        <v>0.9</v>
      </c>
      <c r="G3416" s="17" t="str">
        <f>INDEX(Hosts!$A:$O,MATCH(Places!$C3416,Hosts!$A:$A,0),MATCH(Places!G$1,Hosts!$1:$1,0))</f>
        <v>Yes</v>
      </c>
      <c r="H3416" s="17">
        <v>8</v>
      </c>
      <c r="I3416" s="17" t="str">
        <f>INDEX(Neighborhoods!$A:$C,MATCH(Places!$H3416,Neighborhoods!$A:$A,0),MATCH(Places!I$1,Neighborhoods!$1:$1,0))</f>
        <v>Brooklyn</v>
      </c>
      <c r="J3416" s="17" t="str">
        <f>INDEX(Neighborhoods!$A:$C,MATCH(Places!$H3416,Neighborhoods!$A:$A,0),MATCH(Places!J$1,Neighborhoods!$1:$1,0))</f>
        <v>Bushwick</v>
      </c>
      <c r="K3416" s="17" t="s">
        <v>1</v>
      </c>
      <c r="L3416" s="17" t="str">
        <f t="shared" si="212"/>
        <v>Yes</v>
      </c>
      <c r="M3416" s="17">
        <v>2</v>
      </c>
      <c r="N3416" s="17" t="str" cm="1">
        <f t="array" ref="N3416">_xlfn.IFS(M3416&lt;=2,"Small",M3416&lt;=5,"Medium",M3416&gt;5,"Large")</f>
        <v>Small</v>
      </c>
      <c r="O3416" s="65">
        <v>60</v>
      </c>
      <c r="P3416" s="87">
        <f t="shared" si="213"/>
        <v>0.03</v>
      </c>
      <c r="Q3416" s="68">
        <v>4.9800000000000004</v>
      </c>
      <c r="R3416" s="68" t="str" cm="1">
        <f t="array" ref="R3416">_xlfn.SWITCH(ROUND(Q3416,0),5,"Excellent",4,"Good",3,"Ok","Bad")</f>
        <v>Excellent</v>
      </c>
      <c r="S3416" s="17">
        <v>115</v>
      </c>
      <c r="T3416" s="17" t="str">
        <f t="shared" si="214"/>
        <v>Yes</v>
      </c>
      <c r="U3416" s="82">
        <v>43163</v>
      </c>
      <c r="V3416" s="82">
        <v>43891</v>
      </c>
      <c r="W3416" s="17">
        <v>45</v>
      </c>
      <c r="X3416" s="17" t="str">
        <f t="shared" si="215"/>
        <v>Active</v>
      </c>
      <c r="Y3416" s="17" t="s">
        <v>15615</v>
      </c>
      <c r="Z3416" s="17"/>
    </row>
    <row r="3417" spans="1:26" x14ac:dyDescent="0.25">
      <c r="A3417">
        <v>3416</v>
      </c>
      <c r="B3417" s="17" t="s">
        <v>2489</v>
      </c>
      <c r="C3417" s="17">
        <v>1417</v>
      </c>
      <c r="D3417" s="17" t="str">
        <f>INDEX(Hosts!$A:$O,MATCH(Places!$C3417,Hosts!$A:$A,0),MATCH(Places!D$1,Hosts!$1:$1,0))</f>
        <v>Within a day</v>
      </c>
      <c r="E3417" s="87">
        <f>INDEX(Hosts!$A:$O,MATCH(Places!$C3417,Hosts!$A:$A,0),MATCH(Places!E$1,Hosts!$1:$1,0))</f>
        <v>1</v>
      </c>
      <c r="F3417" s="87">
        <f>INDEX(Hosts!$A:$O,MATCH(Places!$C3417,Hosts!$A:$A,0),MATCH(Places!F$1,Hosts!$1:$1,0))</f>
        <v>0.68</v>
      </c>
      <c r="G3417" s="17" t="str">
        <f>INDEX(Hosts!$A:$O,MATCH(Places!$C3417,Hosts!$A:$A,0),MATCH(Places!G$1,Hosts!$1:$1,0))</f>
        <v>No</v>
      </c>
      <c r="H3417" s="17">
        <v>12</v>
      </c>
      <c r="I3417" s="17" t="str">
        <f>INDEX(Neighborhoods!$A:$C,MATCH(Places!$H3417,Neighborhoods!$A:$A,0),MATCH(Places!I$1,Neighborhoods!$1:$1,0))</f>
        <v>Brooklyn</v>
      </c>
      <c r="J3417" s="17" t="str">
        <f>INDEX(Neighborhoods!$A:$C,MATCH(Places!$H3417,Neighborhoods!$A:$A,0),MATCH(Places!J$1,Neighborhoods!$1:$1,0))</f>
        <v>Williamsburg</v>
      </c>
      <c r="K3417" s="17" t="s">
        <v>11822</v>
      </c>
      <c r="L3417" s="17" t="str">
        <f t="shared" si="212"/>
        <v>No</v>
      </c>
      <c r="M3417" s="17">
        <v>3</v>
      </c>
      <c r="N3417" s="17" t="str" cm="1">
        <f t="array" ref="N3417">_xlfn.IFS(M3417&lt;=2,"Small",M3417&lt;=5,"Medium",M3417&gt;5,"Large")</f>
        <v>Medium</v>
      </c>
      <c r="O3417" s="65">
        <v>129</v>
      </c>
      <c r="P3417" s="87">
        <f t="shared" si="213"/>
        <v>0.03</v>
      </c>
      <c r="Q3417" s="68">
        <v>4.7300000000000004</v>
      </c>
      <c r="R3417" s="68" t="str" cm="1">
        <f t="array" ref="R3417">_xlfn.SWITCH(ROUND(Q3417,0),5,"Excellent",4,"Good",3,"Ok","Bad")</f>
        <v>Excellent</v>
      </c>
      <c r="S3417" s="17">
        <v>60</v>
      </c>
      <c r="T3417" s="17" t="str">
        <f t="shared" si="214"/>
        <v>No</v>
      </c>
      <c r="U3417" s="82">
        <v>43171</v>
      </c>
      <c r="V3417" s="82">
        <v>43864</v>
      </c>
      <c r="W3417" s="17">
        <v>0</v>
      </c>
      <c r="X3417" s="17" t="str">
        <f t="shared" si="215"/>
        <v>Inactive</v>
      </c>
      <c r="Y3417" s="17" t="s">
        <v>15615</v>
      </c>
      <c r="Z3417" s="17"/>
    </row>
    <row r="3418" spans="1:26" x14ac:dyDescent="0.25">
      <c r="A3418">
        <v>3417</v>
      </c>
      <c r="B3418" s="17" t="s">
        <v>15478</v>
      </c>
      <c r="C3418" s="17">
        <v>1390</v>
      </c>
      <c r="D3418" s="17" t="str">
        <f>INDEX(Hosts!$A:$O,MATCH(Places!$C3418,Hosts!$A:$A,0),MATCH(Places!D$1,Hosts!$1:$1,0))</f>
        <v>A few days or more</v>
      </c>
      <c r="E3418" s="87">
        <f>INDEX(Hosts!$A:$O,MATCH(Places!$C3418,Hosts!$A:$A,0),MATCH(Places!E$1,Hosts!$1:$1,0))</f>
        <v>0</v>
      </c>
      <c r="F3418" s="87">
        <f>INDEX(Hosts!$A:$O,MATCH(Places!$C3418,Hosts!$A:$A,0),MATCH(Places!F$1,Hosts!$1:$1,0))</f>
        <v>0.64</v>
      </c>
      <c r="G3418" s="17" t="str">
        <f>INDEX(Hosts!$A:$O,MATCH(Places!$C3418,Hosts!$A:$A,0),MATCH(Places!G$1,Hosts!$1:$1,0))</f>
        <v>No</v>
      </c>
      <c r="H3418" s="17">
        <v>25</v>
      </c>
      <c r="I3418" s="17" t="str">
        <f>INDEX(Neighborhoods!$A:$C,MATCH(Places!$H3418,Neighborhoods!$A:$A,0),MATCH(Places!I$1,Neighborhoods!$1:$1,0))</f>
        <v>Queens</v>
      </c>
      <c r="J3418" s="17" t="str">
        <f>INDEX(Neighborhoods!$A:$C,MATCH(Places!$H3418,Neighborhoods!$A:$A,0),MATCH(Places!J$1,Neighborhoods!$1:$1,0))</f>
        <v>Ridgewood</v>
      </c>
      <c r="K3418" s="17" t="s">
        <v>1</v>
      </c>
      <c r="L3418" s="17" t="str">
        <f t="shared" si="212"/>
        <v>Yes</v>
      </c>
      <c r="M3418" s="17">
        <v>2</v>
      </c>
      <c r="N3418" s="17" t="str" cm="1">
        <f t="array" ref="N3418">_xlfn.IFS(M3418&lt;=2,"Small",M3418&lt;=5,"Medium",M3418&gt;5,"Large")</f>
        <v>Small</v>
      </c>
      <c r="O3418" s="65">
        <v>68</v>
      </c>
      <c r="P3418" s="87">
        <f t="shared" si="213"/>
        <v>0.03</v>
      </c>
      <c r="Q3418" s="68">
        <v>4.9800000000000004</v>
      </c>
      <c r="R3418" s="68" t="str" cm="1">
        <f t="array" ref="R3418">_xlfn.SWITCH(ROUND(Q3418,0),5,"Excellent",4,"Good",3,"Ok","Bad")</f>
        <v>Excellent</v>
      </c>
      <c r="S3418" s="17">
        <v>41</v>
      </c>
      <c r="T3418" s="17" t="str">
        <f t="shared" si="214"/>
        <v>No</v>
      </c>
      <c r="U3418" s="82">
        <v>43191</v>
      </c>
      <c r="V3418" s="82">
        <v>43906</v>
      </c>
      <c r="W3418" s="17">
        <v>89</v>
      </c>
      <c r="X3418" s="17" t="str">
        <f t="shared" si="215"/>
        <v>Active</v>
      </c>
      <c r="Y3418" s="17" t="s">
        <v>15615</v>
      </c>
      <c r="Z3418" s="17"/>
    </row>
    <row r="3419" spans="1:26" x14ac:dyDescent="0.25">
      <c r="A3419">
        <v>3418</v>
      </c>
      <c r="B3419" s="17" t="s">
        <v>2490</v>
      </c>
      <c r="C3419" s="17">
        <v>2697</v>
      </c>
      <c r="D3419" s="17" t="str">
        <f>INDEX(Hosts!$A:$O,MATCH(Places!$C3419,Hosts!$A:$A,0),MATCH(Places!D$1,Hosts!$1:$1,0))</f>
        <v>Within an hour</v>
      </c>
      <c r="E3419" s="87">
        <f>INDEX(Hosts!$A:$O,MATCH(Places!$C3419,Hosts!$A:$A,0),MATCH(Places!E$1,Hosts!$1:$1,0))</f>
        <v>1</v>
      </c>
      <c r="F3419" s="87">
        <f>INDEX(Hosts!$A:$O,MATCH(Places!$C3419,Hosts!$A:$A,0),MATCH(Places!F$1,Hosts!$1:$1,0))</f>
        <v>0.98</v>
      </c>
      <c r="G3419" s="17" t="str">
        <f>INDEX(Hosts!$A:$O,MATCH(Places!$C3419,Hosts!$A:$A,0),MATCH(Places!G$1,Hosts!$1:$1,0))</f>
        <v>No</v>
      </c>
      <c r="H3419" s="17">
        <v>20</v>
      </c>
      <c r="I3419" s="17" t="str">
        <f>INDEX(Neighborhoods!$A:$C,MATCH(Places!$H3419,Neighborhoods!$A:$A,0),MATCH(Places!I$1,Neighborhoods!$1:$1,0))</f>
        <v>Manhattan</v>
      </c>
      <c r="J3419" s="17" t="str">
        <f>INDEX(Neighborhoods!$A:$C,MATCH(Places!$H3419,Neighborhoods!$A:$A,0),MATCH(Places!J$1,Neighborhoods!$1:$1,0))</f>
        <v>Upper West Side</v>
      </c>
      <c r="K3419" s="17" t="s">
        <v>1</v>
      </c>
      <c r="L3419" s="17" t="str">
        <f t="shared" si="212"/>
        <v>Yes</v>
      </c>
      <c r="M3419" s="17">
        <v>4</v>
      </c>
      <c r="N3419" s="17" t="str" cm="1">
        <f t="array" ref="N3419">_xlfn.IFS(M3419&lt;=2,"Small",M3419&lt;=5,"Medium",M3419&gt;5,"Large")</f>
        <v>Medium</v>
      </c>
      <c r="O3419" s="65">
        <v>119</v>
      </c>
      <c r="P3419" s="87">
        <f t="shared" si="213"/>
        <v>0.03</v>
      </c>
      <c r="Q3419" s="68">
        <v>4.7</v>
      </c>
      <c r="R3419" s="68" t="str" cm="1">
        <f t="array" ref="R3419">_xlfn.SWITCH(ROUND(Q3419,0),5,"Excellent",4,"Good",3,"Ok","Bad")</f>
        <v>Excellent</v>
      </c>
      <c r="S3419" s="17">
        <v>70</v>
      </c>
      <c r="T3419" s="17" t="str">
        <f t="shared" si="214"/>
        <v>No</v>
      </c>
      <c r="U3419" s="82">
        <v>43177</v>
      </c>
      <c r="V3419" s="82">
        <v>43907</v>
      </c>
      <c r="W3419" s="17">
        <v>260</v>
      </c>
      <c r="X3419" s="17" t="str">
        <f t="shared" si="215"/>
        <v>Active</v>
      </c>
      <c r="Y3419" s="17" t="s">
        <v>15615</v>
      </c>
      <c r="Z3419" s="17"/>
    </row>
    <row r="3420" spans="1:26" x14ac:dyDescent="0.25">
      <c r="A3420">
        <v>3419</v>
      </c>
      <c r="B3420" s="17" t="s">
        <v>2491</v>
      </c>
      <c r="C3420" s="17">
        <v>3330</v>
      </c>
      <c r="D3420" s="17" t="str">
        <f>INDEX(Hosts!$A:$O,MATCH(Places!$C3420,Hosts!$A:$A,0),MATCH(Places!D$1,Hosts!$1:$1,0))</f>
        <v>Within an hour</v>
      </c>
      <c r="E3420" s="87">
        <f>INDEX(Hosts!$A:$O,MATCH(Places!$C3420,Hosts!$A:$A,0),MATCH(Places!E$1,Hosts!$1:$1,0))</f>
        <v>1</v>
      </c>
      <c r="F3420" s="87">
        <f>INDEX(Hosts!$A:$O,MATCH(Places!$C3420,Hosts!$A:$A,0),MATCH(Places!F$1,Hosts!$1:$1,0))</f>
        <v>0.97</v>
      </c>
      <c r="G3420" s="17" t="str">
        <f>INDEX(Hosts!$A:$O,MATCH(Places!$C3420,Hosts!$A:$A,0),MATCH(Places!G$1,Hosts!$1:$1,0))</f>
        <v>Yes</v>
      </c>
      <c r="H3420" s="17">
        <v>14</v>
      </c>
      <c r="I3420" s="17" t="str">
        <f>INDEX(Neighborhoods!$A:$C,MATCH(Places!$H3420,Neighborhoods!$A:$A,0),MATCH(Places!I$1,Neighborhoods!$1:$1,0))</f>
        <v>Manhattan</v>
      </c>
      <c r="J3420" s="17" t="str">
        <f>INDEX(Neighborhoods!$A:$C,MATCH(Places!$H3420,Neighborhoods!$A:$A,0),MATCH(Places!J$1,Neighborhoods!$1:$1,0))</f>
        <v>East Harlem</v>
      </c>
      <c r="K3420" s="17" t="s">
        <v>1</v>
      </c>
      <c r="L3420" s="17" t="str">
        <f t="shared" si="212"/>
        <v>Yes</v>
      </c>
      <c r="M3420" s="17">
        <v>4</v>
      </c>
      <c r="N3420" s="17" t="str" cm="1">
        <f t="array" ref="N3420">_xlfn.IFS(M3420&lt;=2,"Small",M3420&lt;=5,"Medium",M3420&gt;5,"Large")</f>
        <v>Medium</v>
      </c>
      <c r="O3420" s="65">
        <v>52</v>
      </c>
      <c r="P3420" s="87">
        <f t="shared" si="213"/>
        <v>0.03</v>
      </c>
      <c r="Q3420" s="68">
        <v>4.92</v>
      </c>
      <c r="R3420" s="68" t="str" cm="1">
        <f t="array" ref="R3420">_xlfn.SWITCH(ROUND(Q3420,0),5,"Excellent",4,"Good",3,"Ok","Bad")</f>
        <v>Excellent</v>
      </c>
      <c r="S3420" s="17">
        <v>109</v>
      </c>
      <c r="T3420" s="17" t="str">
        <f t="shared" si="214"/>
        <v>Yes</v>
      </c>
      <c r="U3420" s="82">
        <v>43222</v>
      </c>
      <c r="V3420" s="82">
        <v>44049</v>
      </c>
      <c r="W3420" s="17">
        <v>179</v>
      </c>
      <c r="X3420" s="17" t="str">
        <f t="shared" si="215"/>
        <v>Active</v>
      </c>
      <c r="Y3420" s="17" t="s">
        <v>15616</v>
      </c>
      <c r="Z3420" s="17"/>
    </row>
    <row r="3421" spans="1:26" x14ac:dyDescent="0.25">
      <c r="A3421">
        <v>3420</v>
      </c>
      <c r="B3421" s="17" t="s">
        <v>14408</v>
      </c>
      <c r="C3421" s="17">
        <v>3199</v>
      </c>
      <c r="D3421" s="17" t="str">
        <f>INDEX(Hosts!$A:$O,MATCH(Places!$C3421,Hosts!$A:$A,0),MATCH(Places!D$1,Hosts!$1:$1,0))</f>
        <v>Within an hour</v>
      </c>
      <c r="E3421" s="87">
        <f>INDEX(Hosts!$A:$O,MATCH(Places!$C3421,Hosts!$A:$A,0),MATCH(Places!E$1,Hosts!$1:$1,0))</f>
        <v>1</v>
      </c>
      <c r="F3421" s="87">
        <f>INDEX(Hosts!$A:$O,MATCH(Places!$C3421,Hosts!$A:$A,0),MATCH(Places!F$1,Hosts!$1:$1,0))</f>
        <v>0.83</v>
      </c>
      <c r="G3421" s="17" t="str">
        <f>INDEX(Hosts!$A:$O,MATCH(Places!$C3421,Hosts!$A:$A,0),MATCH(Places!G$1,Hosts!$1:$1,0))</f>
        <v>No</v>
      </c>
      <c r="H3421" s="17">
        <v>14</v>
      </c>
      <c r="I3421" s="17" t="str">
        <f>INDEX(Neighborhoods!$A:$C,MATCH(Places!$H3421,Neighborhoods!$A:$A,0),MATCH(Places!I$1,Neighborhoods!$1:$1,0))</f>
        <v>Manhattan</v>
      </c>
      <c r="J3421" s="17" t="str">
        <f>INDEX(Neighborhoods!$A:$C,MATCH(Places!$H3421,Neighborhoods!$A:$A,0),MATCH(Places!J$1,Neighborhoods!$1:$1,0))</f>
        <v>East Harlem</v>
      </c>
      <c r="K3421" s="17" t="s">
        <v>11822</v>
      </c>
      <c r="L3421" s="17" t="str">
        <f t="shared" si="212"/>
        <v>No</v>
      </c>
      <c r="M3421" s="17">
        <v>2</v>
      </c>
      <c r="N3421" s="17" t="str" cm="1">
        <f t="array" ref="N3421">_xlfn.IFS(M3421&lt;=2,"Small",M3421&lt;=5,"Medium",M3421&gt;5,"Large")</f>
        <v>Small</v>
      </c>
      <c r="O3421" s="65">
        <v>103</v>
      </c>
      <c r="P3421" s="87">
        <f t="shared" si="213"/>
        <v>0.03</v>
      </c>
      <c r="Q3421" s="68">
        <v>4.6900000000000004</v>
      </c>
      <c r="R3421" s="68" t="str" cm="1">
        <f t="array" ref="R3421">_xlfn.SWITCH(ROUND(Q3421,0),5,"Excellent",4,"Good",3,"Ok","Bad")</f>
        <v>Excellent</v>
      </c>
      <c r="S3421" s="17">
        <v>13</v>
      </c>
      <c r="T3421" s="17" t="str">
        <f t="shared" si="214"/>
        <v>No</v>
      </c>
      <c r="U3421" s="82">
        <v>43175</v>
      </c>
      <c r="V3421" s="82">
        <v>44052</v>
      </c>
      <c r="W3421" s="17">
        <v>0</v>
      </c>
      <c r="X3421" s="17" t="str">
        <f t="shared" si="215"/>
        <v>Inactive</v>
      </c>
      <c r="Y3421" s="17" t="s">
        <v>15615</v>
      </c>
      <c r="Z3421" s="17"/>
    </row>
    <row r="3422" spans="1:26" x14ac:dyDescent="0.25">
      <c r="A3422">
        <v>3421</v>
      </c>
      <c r="B3422" s="17" t="s">
        <v>2492</v>
      </c>
      <c r="C3422" s="17">
        <v>3232</v>
      </c>
      <c r="D3422" s="17" t="str">
        <f>INDEX(Hosts!$A:$O,MATCH(Places!$C3422,Hosts!$A:$A,0),MATCH(Places!D$1,Hosts!$1:$1,0))</f>
        <v>Within an hour</v>
      </c>
      <c r="E3422" s="87">
        <f>INDEX(Hosts!$A:$O,MATCH(Places!$C3422,Hosts!$A:$A,0),MATCH(Places!E$1,Hosts!$1:$1,0))</f>
        <v>1</v>
      </c>
      <c r="F3422" s="87">
        <f>INDEX(Hosts!$A:$O,MATCH(Places!$C3422,Hosts!$A:$A,0),MATCH(Places!F$1,Hosts!$1:$1,0))</f>
        <v>0.97</v>
      </c>
      <c r="G3422" s="17" t="str">
        <f>INDEX(Hosts!$A:$O,MATCH(Places!$C3422,Hosts!$A:$A,0),MATCH(Places!G$1,Hosts!$1:$1,0))</f>
        <v>Yes</v>
      </c>
      <c r="H3422" s="17">
        <v>19</v>
      </c>
      <c r="I3422" s="17" t="str">
        <f>INDEX(Neighborhoods!$A:$C,MATCH(Places!$H3422,Neighborhoods!$A:$A,0),MATCH(Places!I$1,Neighborhoods!$1:$1,0))</f>
        <v>Manhattan</v>
      </c>
      <c r="J3422" s="17" t="str">
        <f>INDEX(Neighborhoods!$A:$C,MATCH(Places!$H3422,Neighborhoods!$A:$A,0),MATCH(Places!J$1,Neighborhoods!$1:$1,0))</f>
        <v>Upper East Side</v>
      </c>
      <c r="K3422" s="17" t="s">
        <v>11822</v>
      </c>
      <c r="L3422" s="17" t="str">
        <f t="shared" si="212"/>
        <v>No</v>
      </c>
      <c r="M3422" s="17">
        <v>4</v>
      </c>
      <c r="N3422" s="17" t="str" cm="1">
        <f t="array" ref="N3422">_xlfn.IFS(M3422&lt;=2,"Small",M3422&lt;=5,"Medium",M3422&gt;5,"Large")</f>
        <v>Medium</v>
      </c>
      <c r="O3422" s="65">
        <v>199</v>
      </c>
      <c r="P3422" s="87">
        <f t="shared" si="213"/>
        <v>0.03</v>
      </c>
      <c r="Q3422" s="68">
        <v>4.99</v>
      </c>
      <c r="R3422" s="68" t="str" cm="1">
        <f t="array" ref="R3422">_xlfn.SWITCH(ROUND(Q3422,0),5,"Excellent",4,"Good",3,"Ok","Bad")</f>
        <v>Excellent</v>
      </c>
      <c r="S3422" s="17">
        <v>93</v>
      </c>
      <c r="T3422" s="17" t="str">
        <f t="shared" si="214"/>
        <v>No</v>
      </c>
      <c r="U3422" s="82">
        <v>43184</v>
      </c>
      <c r="V3422" s="82">
        <v>44023</v>
      </c>
      <c r="W3422" s="17">
        <v>40</v>
      </c>
      <c r="X3422" s="17" t="str">
        <f t="shared" si="215"/>
        <v>Active</v>
      </c>
      <c r="Y3422" s="17" t="s">
        <v>15615</v>
      </c>
      <c r="Z3422" s="17"/>
    </row>
    <row r="3423" spans="1:26" x14ac:dyDescent="0.25">
      <c r="A3423">
        <v>3422</v>
      </c>
      <c r="B3423" s="17" t="s">
        <v>13816</v>
      </c>
      <c r="C3423" s="17">
        <v>2166</v>
      </c>
      <c r="D3423" s="17" t="str">
        <f>INDEX(Hosts!$A:$O,MATCH(Places!$C3423,Hosts!$A:$A,0),MATCH(Places!D$1,Hosts!$1:$1,0))</f>
        <v>Within a few hours</v>
      </c>
      <c r="E3423" s="87">
        <f>INDEX(Hosts!$A:$O,MATCH(Places!$C3423,Hosts!$A:$A,0),MATCH(Places!E$1,Hosts!$1:$1,0))</f>
        <v>1</v>
      </c>
      <c r="F3423" s="87">
        <f>INDEX(Hosts!$A:$O,MATCH(Places!$C3423,Hosts!$A:$A,0),MATCH(Places!F$1,Hosts!$1:$1,0))</f>
        <v>0.82</v>
      </c>
      <c r="G3423" s="17" t="str">
        <f>INDEX(Hosts!$A:$O,MATCH(Places!$C3423,Hosts!$A:$A,0),MATCH(Places!G$1,Hosts!$1:$1,0))</f>
        <v>Yes</v>
      </c>
      <c r="H3423" s="17">
        <v>12</v>
      </c>
      <c r="I3423" s="17" t="str">
        <f>INDEX(Neighborhoods!$A:$C,MATCH(Places!$H3423,Neighborhoods!$A:$A,0),MATCH(Places!I$1,Neighborhoods!$1:$1,0))</f>
        <v>Brooklyn</v>
      </c>
      <c r="J3423" s="17" t="str">
        <f>INDEX(Neighborhoods!$A:$C,MATCH(Places!$H3423,Neighborhoods!$A:$A,0),MATCH(Places!J$1,Neighborhoods!$1:$1,0))</f>
        <v>Williamsburg</v>
      </c>
      <c r="K3423" s="17" t="s">
        <v>11822</v>
      </c>
      <c r="L3423" s="17" t="str">
        <f t="shared" si="212"/>
        <v>No</v>
      </c>
      <c r="M3423" s="17">
        <v>2</v>
      </c>
      <c r="N3423" s="17" t="str" cm="1">
        <f t="array" ref="N3423">_xlfn.IFS(M3423&lt;=2,"Small",M3423&lt;=5,"Medium",M3423&gt;5,"Large")</f>
        <v>Small</v>
      </c>
      <c r="O3423" s="65">
        <v>88</v>
      </c>
      <c r="P3423" s="87">
        <f t="shared" si="213"/>
        <v>0.03</v>
      </c>
      <c r="Q3423" s="68">
        <v>4.92</v>
      </c>
      <c r="R3423" s="68" t="str" cm="1">
        <f t="array" ref="R3423">_xlfn.SWITCH(ROUND(Q3423,0),5,"Excellent",4,"Good",3,"Ok","Bad")</f>
        <v>Excellent</v>
      </c>
      <c r="S3423" s="17">
        <v>24</v>
      </c>
      <c r="T3423" s="17" t="str">
        <f t="shared" si="214"/>
        <v>No</v>
      </c>
      <c r="U3423" s="82">
        <v>43400</v>
      </c>
      <c r="V3423" s="82">
        <v>44032</v>
      </c>
      <c r="W3423" s="17">
        <v>137</v>
      </c>
      <c r="X3423" s="17" t="str">
        <f t="shared" si="215"/>
        <v>Active</v>
      </c>
      <c r="Y3423" s="17" t="s">
        <v>15616</v>
      </c>
      <c r="Z3423" s="17"/>
    </row>
    <row r="3424" spans="1:26" x14ac:dyDescent="0.25">
      <c r="A3424">
        <v>3423</v>
      </c>
      <c r="B3424" s="17" t="s">
        <v>2493</v>
      </c>
      <c r="C3424" s="17">
        <v>478</v>
      </c>
      <c r="D3424" s="17" t="str">
        <f>INDEX(Hosts!$A:$O,MATCH(Places!$C3424,Hosts!$A:$A,0),MATCH(Places!D$1,Hosts!$1:$1,0))</f>
        <v>Within an hour</v>
      </c>
      <c r="E3424" s="87">
        <f>INDEX(Hosts!$A:$O,MATCH(Places!$C3424,Hosts!$A:$A,0),MATCH(Places!E$1,Hosts!$1:$1,0))</f>
        <v>1</v>
      </c>
      <c r="F3424" s="87">
        <f>INDEX(Hosts!$A:$O,MATCH(Places!$C3424,Hosts!$A:$A,0),MATCH(Places!F$1,Hosts!$1:$1,0))</f>
        <v>0.69</v>
      </c>
      <c r="G3424" s="17" t="str">
        <f>INDEX(Hosts!$A:$O,MATCH(Places!$C3424,Hosts!$A:$A,0),MATCH(Places!G$1,Hosts!$1:$1,0))</f>
        <v>Yes</v>
      </c>
      <c r="H3424" s="17">
        <v>12</v>
      </c>
      <c r="I3424" s="17" t="str">
        <f>INDEX(Neighborhoods!$A:$C,MATCH(Places!$H3424,Neighborhoods!$A:$A,0),MATCH(Places!I$1,Neighborhoods!$1:$1,0))</f>
        <v>Brooklyn</v>
      </c>
      <c r="J3424" s="17" t="str">
        <f>INDEX(Neighborhoods!$A:$C,MATCH(Places!$H3424,Neighborhoods!$A:$A,0),MATCH(Places!J$1,Neighborhoods!$1:$1,0))</f>
        <v>Williamsburg</v>
      </c>
      <c r="K3424" s="17" t="s">
        <v>1</v>
      </c>
      <c r="L3424" s="17" t="str">
        <f t="shared" si="212"/>
        <v>Yes</v>
      </c>
      <c r="M3424" s="17">
        <v>1</v>
      </c>
      <c r="N3424" s="17" t="str" cm="1">
        <f t="array" ref="N3424">_xlfn.IFS(M3424&lt;=2,"Small",M3424&lt;=5,"Medium",M3424&gt;5,"Large")</f>
        <v>Small</v>
      </c>
      <c r="O3424" s="65">
        <v>68</v>
      </c>
      <c r="P3424" s="87">
        <f t="shared" si="213"/>
        <v>0.03</v>
      </c>
      <c r="Q3424" s="68">
        <v>4.8</v>
      </c>
      <c r="R3424" s="68" t="str" cm="1">
        <f t="array" ref="R3424">_xlfn.SWITCH(ROUND(Q3424,0),5,"Excellent",4,"Good",3,"Ok","Bad")</f>
        <v>Excellent</v>
      </c>
      <c r="S3424" s="17">
        <v>10</v>
      </c>
      <c r="T3424" s="17" t="str">
        <f t="shared" si="214"/>
        <v>No</v>
      </c>
      <c r="U3424" s="82">
        <v>43373</v>
      </c>
      <c r="V3424" s="82">
        <v>44043</v>
      </c>
      <c r="W3424" s="17">
        <v>265</v>
      </c>
      <c r="X3424" s="17" t="str">
        <f t="shared" si="215"/>
        <v>Active</v>
      </c>
      <c r="Y3424" s="17" t="s">
        <v>15615</v>
      </c>
      <c r="Z3424" s="17"/>
    </row>
    <row r="3425" spans="1:26" x14ac:dyDescent="0.25">
      <c r="A3425">
        <v>3424</v>
      </c>
      <c r="B3425" s="17" t="s">
        <v>2494</v>
      </c>
      <c r="C3425" s="17">
        <v>3477</v>
      </c>
      <c r="D3425" s="17" t="str">
        <f>INDEX(Hosts!$A:$O,MATCH(Places!$C3425,Hosts!$A:$A,0),MATCH(Places!D$1,Hosts!$1:$1,0))</f>
        <v>Within an hour</v>
      </c>
      <c r="E3425" s="87">
        <f>INDEX(Hosts!$A:$O,MATCH(Places!$C3425,Hosts!$A:$A,0),MATCH(Places!E$1,Hosts!$1:$1,0))</f>
        <v>1</v>
      </c>
      <c r="F3425" s="87">
        <f>INDEX(Hosts!$A:$O,MATCH(Places!$C3425,Hosts!$A:$A,0),MATCH(Places!F$1,Hosts!$1:$1,0))</f>
        <v>0.97</v>
      </c>
      <c r="G3425" s="17" t="str">
        <f>INDEX(Hosts!$A:$O,MATCH(Places!$C3425,Hosts!$A:$A,0),MATCH(Places!G$1,Hosts!$1:$1,0))</f>
        <v>No</v>
      </c>
      <c r="H3425" s="17">
        <v>8</v>
      </c>
      <c r="I3425" s="17" t="str">
        <f>INDEX(Neighborhoods!$A:$C,MATCH(Places!$H3425,Neighborhoods!$A:$A,0),MATCH(Places!I$1,Neighborhoods!$1:$1,0))</f>
        <v>Brooklyn</v>
      </c>
      <c r="J3425" s="17" t="str">
        <f>INDEX(Neighborhoods!$A:$C,MATCH(Places!$H3425,Neighborhoods!$A:$A,0),MATCH(Places!J$1,Neighborhoods!$1:$1,0))</f>
        <v>Bushwick</v>
      </c>
      <c r="K3425" s="17" t="s">
        <v>11822</v>
      </c>
      <c r="L3425" s="17" t="str">
        <f t="shared" si="212"/>
        <v>No</v>
      </c>
      <c r="M3425" s="17">
        <v>4</v>
      </c>
      <c r="N3425" s="17" t="str" cm="1">
        <f t="array" ref="N3425">_xlfn.IFS(M3425&lt;=2,"Small",M3425&lt;=5,"Medium",M3425&gt;5,"Large")</f>
        <v>Medium</v>
      </c>
      <c r="O3425" s="65">
        <v>83</v>
      </c>
      <c r="P3425" s="87">
        <f t="shared" si="213"/>
        <v>0.03</v>
      </c>
      <c r="Q3425" s="68">
        <v>4.82</v>
      </c>
      <c r="R3425" s="68" t="str" cm="1">
        <f t="array" ref="R3425">_xlfn.SWITCH(ROUND(Q3425,0),5,"Excellent",4,"Good",3,"Ok","Bad")</f>
        <v>Excellent</v>
      </c>
      <c r="S3425" s="17">
        <v>119</v>
      </c>
      <c r="T3425" s="17" t="str">
        <f t="shared" si="214"/>
        <v>Yes</v>
      </c>
      <c r="U3425" s="82">
        <v>43162</v>
      </c>
      <c r="V3425" s="82">
        <v>44054</v>
      </c>
      <c r="W3425" s="17">
        <v>203</v>
      </c>
      <c r="X3425" s="17" t="str">
        <f t="shared" si="215"/>
        <v>Active</v>
      </c>
      <c r="Y3425" s="17" t="s">
        <v>15615</v>
      </c>
      <c r="Z3425" s="17"/>
    </row>
    <row r="3426" spans="1:26" x14ac:dyDescent="0.25">
      <c r="A3426">
        <v>3425</v>
      </c>
      <c r="B3426" s="17" t="s">
        <v>2495</v>
      </c>
      <c r="C3426" s="17">
        <v>3192</v>
      </c>
      <c r="D3426" s="17" t="str">
        <f>INDEX(Hosts!$A:$O,MATCH(Places!$C3426,Hosts!$A:$A,0),MATCH(Places!D$1,Hosts!$1:$1,0))</f>
        <v>Within a few hours</v>
      </c>
      <c r="E3426" s="87">
        <f>INDEX(Hosts!$A:$O,MATCH(Places!$C3426,Hosts!$A:$A,0),MATCH(Places!E$1,Hosts!$1:$1,0))</f>
        <v>1</v>
      </c>
      <c r="F3426" s="87">
        <f>INDEX(Hosts!$A:$O,MATCH(Places!$C3426,Hosts!$A:$A,0),MATCH(Places!F$1,Hosts!$1:$1,0))</f>
        <v>0.72</v>
      </c>
      <c r="G3426" s="17" t="str">
        <f>INDEX(Hosts!$A:$O,MATCH(Places!$C3426,Hosts!$A:$A,0),MATCH(Places!G$1,Hosts!$1:$1,0))</f>
        <v>No</v>
      </c>
      <c r="H3426" s="17">
        <v>20</v>
      </c>
      <c r="I3426" s="17" t="str">
        <f>INDEX(Neighborhoods!$A:$C,MATCH(Places!$H3426,Neighborhoods!$A:$A,0),MATCH(Places!I$1,Neighborhoods!$1:$1,0))</f>
        <v>Manhattan</v>
      </c>
      <c r="J3426" s="17" t="str">
        <f>INDEX(Neighborhoods!$A:$C,MATCH(Places!$H3426,Neighborhoods!$A:$A,0),MATCH(Places!J$1,Neighborhoods!$1:$1,0))</f>
        <v>Upper West Side</v>
      </c>
      <c r="K3426" s="17" t="s">
        <v>16</v>
      </c>
      <c r="L3426" s="17" t="str">
        <f t="shared" si="212"/>
        <v>Yes</v>
      </c>
      <c r="M3426" s="17">
        <v>3</v>
      </c>
      <c r="N3426" s="17" t="str" cm="1">
        <f t="array" ref="N3426">_xlfn.IFS(M3426&lt;=2,"Small",M3426&lt;=5,"Medium",M3426&gt;5,"Large")</f>
        <v>Medium</v>
      </c>
      <c r="O3426" s="65">
        <v>19</v>
      </c>
      <c r="P3426" s="87">
        <f t="shared" si="213"/>
        <v>0.03</v>
      </c>
      <c r="Q3426" s="68">
        <v>4.42</v>
      </c>
      <c r="R3426" s="68" t="str" cm="1">
        <f t="array" ref="R3426">_xlfn.SWITCH(ROUND(Q3426,0),5,"Excellent",4,"Good",3,"Ok","Bad")</f>
        <v>Good</v>
      </c>
      <c r="S3426" s="17">
        <v>50</v>
      </c>
      <c r="T3426" s="17" t="str">
        <f t="shared" si="214"/>
        <v>No</v>
      </c>
      <c r="U3426" s="82">
        <v>43148</v>
      </c>
      <c r="V3426" s="82">
        <v>43883</v>
      </c>
      <c r="W3426" s="17">
        <v>92</v>
      </c>
      <c r="X3426" s="17" t="str">
        <f t="shared" si="215"/>
        <v>Active</v>
      </c>
      <c r="Y3426" s="17" t="s">
        <v>15615</v>
      </c>
      <c r="Z3426" s="17"/>
    </row>
    <row r="3427" spans="1:26" x14ac:dyDescent="0.25">
      <c r="A3427">
        <v>3426</v>
      </c>
      <c r="B3427" s="17" t="s">
        <v>2496</v>
      </c>
      <c r="C3427" s="17">
        <v>3249</v>
      </c>
      <c r="D3427" s="17" t="str">
        <f>INDEX(Hosts!$A:$O,MATCH(Places!$C3427,Hosts!$A:$A,0),MATCH(Places!D$1,Hosts!$1:$1,0))</f>
        <v>Within an hour</v>
      </c>
      <c r="E3427" s="87">
        <f>INDEX(Hosts!$A:$O,MATCH(Places!$C3427,Hosts!$A:$A,0),MATCH(Places!E$1,Hosts!$1:$1,0))</f>
        <v>1</v>
      </c>
      <c r="F3427" s="87">
        <f>INDEX(Hosts!$A:$O,MATCH(Places!$C3427,Hosts!$A:$A,0),MATCH(Places!F$1,Hosts!$1:$1,0))</f>
        <v>0.99</v>
      </c>
      <c r="G3427" s="17" t="str">
        <f>INDEX(Hosts!$A:$O,MATCH(Places!$C3427,Hosts!$A:$A,0),MATCH(Places!G$1,Hosts!$1:$1,0))</f>
        <v>Yes</v>
      </c>
      <c r="H3427" s="17">
        <v>8</v>
      </c>
      <c r="I3427" s="17" t="str">
        <f>INDEX(Neighborhoods!$A:$C,MATCH(Places!$H3427,Neighborhoods!$A:$A,0),MATCH(Places!I$1,Neighborhoods!$1:$1,0))</f>
        <v>Brooklyn</v>
      </c>
      <c r="J3427" s="17" t="str">
        <f>INDEX(Neighborhoods!$A:$C,MATCH(Places!$H3427,Neighborhoods!$A:$A,0),MATCH(Places!J$1,Neighborhoods!$1:$1,0))</f>
        <v>Bushwick</v>
      </c>
      <c r="K3427" s="17" t="s">
        <v>1</v>
      </c>
      <c r="L3427" s="17" t="str">
        <f t="shared" si="212"/>
        <v>Yes</v>
      </c>
      <c r="M3427" s="17">
        <v>3</v>
      </c>
      <c r="N3427" s="17" t="str" cm="1">
        <f t="array" ref="N3427">_xlfn.IFS(M3427&lt;=2,"Small",M3427&lt;=5,"Medium",M3427&gt;5,"Large")</f>
        <v>Medium</v>
      </c>
      <c r="O3427" s="65">
        <v>56</v>
      </c>
      <c r="P3427" s="87">
        <f t="shared" si="213"/>
        <v>0.03</v>
      </c>
      <c r="Q3427" s="68">
        <v>4.91</v>
      </c>
      <c r="R3427" s="68" t="str" cm="1">
        <f t="array" ref="R3427">_xlfn.SWITCH(ROUND(Q3427,0),5,"Excellent",4,"Good",3,"Ok","Bad")</f>
        <v>Excellent</v>
      </c>
      <c r="S3427" s="17">
        <v>23</v>
      </c>
      <c r="T3427" s="17" t="str">
        <f t="shared" si="214"/>
        <v>No</v>
      </c>
      <c r="U3427" s="82">
        <v>43177</v>
      </c>
      <c r="V3427" s="82">
        <v>44038</v>
      </c>
      <c r="W3427" s="17">
        <v>180</v>
      </c>
      <c r="X3427" s="17" t="str">
        <f t="shared" si="215"/>
        <v>Active</v>
      </c>
      <c r="Y3427" s="17" t="s">
        <v>15616</v>
      </c>
      <c r="Z3427" s="17"/>
    </row>
    <row r="3428" spans="1:26" x14ac:dyDescent="0.25">
      <c r="A3428">
        <v>3427</v>
      </c>
      <c r="B3428" s="17" t="s">
        <v>13644</v>
      </c>
      <c r="C3428" s="17">
        <v>207</v>
      </c>
      <c r="D3428" s="17" t="str">
        <f>INDEX(Hosts!$A:$O,MATCH(Places!$C3428,Hosts!$A:$A,0),MATCH(Places!D$1,Hosts!$1:$1,0))</f>
        <v>Within an hour</v>
      </c>
      <c r="E3428" s="87">
        <f>INDEX(Hosts!$A:$O,MATCH(Places!$C3428,Hosts!$A:$A,0),MATCH(Places!E$1,Hosts!$1:$1,0))</f>
        <v>1</v>
      </c>
      <c r="F3428" s="87">
        <f>INDEX(Hosts!$A:$O,MATCH(Places!$C3428,Hosts!$A:$A,0),MATCH(Places!F$1,Hosts!$1:$1,0))</f>
        <v>0.92</v>
      </c>
      <c r="G3428" s="17" t="str">
        <f>INDEX(Hosts!$A:$O,MATCH(Places!$C3428,Hosts!$A:$A,0),MATCH(Places!G$1,Hosts!$1:$1,0))</f>
        <v>Yes</v>
      </c>
      <c r="H3428" s="17">
        <v>14</v>
      </c>
      <c r="I3428" s="17" t="str">
        <f>INDEX(Neighborhoods!$A:$C,MATCH(Places!$H3428,Neighborhoods!$A:$A,0),MATCH(Places!I$1,Neighborhoods!$1:$1,0))</f>
        <v>Manhattan</v>
      </c>
      <c r="J3428" s="17" t="str">
        <f>INDEX(Neighborhoods!$A:$C,MATCH(Places!$H3428,Neighborhoods!$A:$A,0),MATCH(Places!J$1,Neighborhoods!$1:$1,0))</f>
        <v>East Harlem</v>
      </c>
      <c r="K3428" s="17" t="s">
        <v>11822</v>
      </c>
      <c r="L3428" s="17" t="str">
        <f t="shared" si="212"/>
        <v>No</v>
      </c>
      <c r="M3428" s="17">
        <v>2</v>
      </c>
      <c r="N3428" s="17" t="str" cm="1">
        <f t="array" ref="N3428">_xlfn.IFS(M3428&lt;=2,"Small",M3428&lt;=5,"Medium",M3428&gt;5,"Large")</f>
        <v>Small</v>
      </c>
      <c r="O3428" s="65">
        <v>159</v>
      </c>
      <c r="P3428" s="87">
        <f t="shared" si="213"/>
        <v>0.03</v>
      </c>
      <c r="Q3428" s="68">
        <v>4.92</v>
      </c>
      <c r="R3428" s="68" t="str" cm="1">
        <f t="array" ref="R3428">_xlfn.SWITCH(ROUND(Q3428,0),5,"Excellent",4,"Good",3,"Ok","Bad")</f>
        <v>Excellent</v>
      </c>
      <c r="S3428" s="17">
        <v>26</v>
      </c>
      <c r="T3428" s="17" t="str">
        <f t="shared" si="214"/>
        <v>No</v>
      </c>
      <c r="U3428" s="82">
        <v>43164</v>
      </c>
      <c r="V3428" s="82">
        <v>43882</v>
      </c>
      <c r="W3428" s="17">
        <v>37</v>
      </c>
      <c r="X3428" s="17" t="str">
        <f t="shared" si="215"/>
        <v>Active</v>
      </c>
      <c r="Y3428" s="17" t="s">
        <v>15615</v>
      </c>
      <c r="Z3428" s="17"/>
    </row>
    <row r="3429" spans="1:26" x14ac:dyDescent="0.25">
      <c r="A3429">
        <v>3428</v>
      </c>
      <c r="B3429" s="17" t="s">
        <v>14635</v>
      </c>
      <c r="C3429" s="17">
        <v>3478</v>
      </c>
      <c r="D3429" s="17" t="str">
        <f>INDEX(Hosts!$A:$O,MATCH(Places!$C3429,Hosts!$A:$A,0),MATCH(Places!D$1,Hosts!$1:$1,0))</f>
        <v>A few days or more</v>
      </c>
      <c r="E3429" s="87">
        <f>INDEX(Hosts!$A:$O,MATCH(Places!$C3429,Hosts!$A:$A,0),MATCH(Places!E$1,Hosts!$1:$1,0))</f>
        <v>0.25</v>
      </c>
      <c r="F3429" s="87">
        <f>INDEX(Hosts!$A:$O,MATCH(Places!$C3429,Hosts!$A:$A,0),MATCH(Places!F$1,Hosts!$1:$1,0))</f>
        <v>0.54</v>
      </c>
      <c r="G3429" s="17" t="str">
        <f>INDEX(Hosts!$A:$O,MATCH(Places!$C3429,Hosts!$A:$A,0),MATCH(Places!G$1,Hosts!$1:$1,0))</f>
        <v>No</v>
      </c>
      <c r="H3429" s="17">
        <v>15</v>
      </c>
      <c r="I3429" s="17" t="str">
        <f>INDEX(Neighborhoods!$A:$C,MATCH(Places!$H3429,Neighborhoods!$A:$A,0),MATCH(Places!I$1,Neighborhoods!$1:$1,0))</f>
        <v>Manhattan</v>
      </c>
      <c r="J3429" s="17" t="str">
        <f>INDEX(Neighborhoods!$A:$C,MATCH(Places!$H3429,Neighborhoods!$A:$A,0),MATCH(Places!J$1,Neighborhoods!$1:$1,0))</f>
        <v>East Village</v>
      </c>
      <c r="K3429" s="17" t="s">
        <v>11822</v>
      </c>
      <c r="L3429" s="17" t="str">
        <f t="shared" si="212"/>
        <v>No</v>
      </c>
      <c r="M3429" s="17">
        <v>2</v>
      </c>
      <c r="N3429" s="17" t="str" cm="1">
        <f t="array" ref="N3429">_xlfn.IFS(M3429&lt;=2,"Small",M3429&lt;=5,"Medium",M3429&gt;5,"Large")</f>
        <v>Small</v>
      </c>
      <c r="O3429" s="65">
        <v>385</v>
      </c>
      <c r="P3429" s="87">
        <f t="shared" si="213"/>
        <v>0.04</v>
      </c>
      <c r="Q3429" s="68">
        <v>5</v>
      </c>
      <c r="R3429" s="68" t="str" cm="1">
        <f t="array" ref="R3429">_xlfn.SWITCH(ROUND(Q3429,0),5,"Excellent",4,"Good",3,"Ok","Bad")</f>
        <v>Excellent</v>
      </c>
      <c r="S3429" s="17">
        <v>9</v>
      </c>
      <c r="T3429" s="17" t="str">
        <f t="shared" si="214"/>
        <v>No</v>
      </c>
      <c r="U3429" s="82">
        <v>43252</v>
      </c>
      <c r="V3429" s="82">
        <v>43831</v>
      </c>
      <c r="W3429" s="17">
        <v>0</v>
      </c>
      <c r="X3429" s="17" t="str">
        <f t="shared" si="215"/>
        <v>Inactive</v>
      </c>
      <c r="Y3429" s="17" t="s">
        <v>15615</v>
      </c>
      <c r="Z3429" s="17"/>
    </row>
    <row r="3430" spans="1:26" x14ac:dyDescent="0.25">
      <c r="A3430">
        <v>3429</v>
      </c>
      <c r="B3430" s="17" t="s">
        <v>15415</v>
      </c>
      <c r="C3430" s="17">
        <v>813</v>
      </c>
      <c r="D3430" s="17" t="str">
        <f>INDEX(Hosts!$A:$O,MATCH(Places!$C3430,Hosts!$A:$A,0),MATCH(Places!D$1,Hosts!$1:$1,0))</f>
        <v>Within a few hours</v>
      </c>
      <c r="E3430" s="87">
        <f>INDEX(Hosts!$A:$O,MATCH(Places!$C3430,Hosts!$A:$A,0),MATCH(Places!E$1,Hosts!$1:$1,0))</f>
        <v>1</v>
      </c>
      <c r="F3430" s="87">
        <f>INDEX(Hosts!$A:$O,MATCH(Places!$C3430,Hosts!$A:$A,0),MATCH(Places!F$1,Hosts!$1:$1,0))</f>
        <v>1</v>
      </c>
      <c r="G3430" s="17" t="str">
        <f>INDEX(Hosts!$A:$O,MATCH(Places!$C3430,Hosts!$A:$A,0),MATCH(Places!G$1,Hosts!$1:$1,0))</f>
        <v>Yes</v>
      </c>
      <c r="H3430" s="17">
        <v>7</v>
      </c>
      <c r="I3430" s="17" t="str">
        <f>INDEX(Neighborhoods!$A:$C,MATCH(Places!$H3430,Neighborhoods!$A:$A,0),MATCH(Places!I$1,Neighborhoods!$1:$1,0))</f>
        <v>Brooklyn</v>
      </c>
      <c r="J3430" s="17" t="str">
        <f>INDEX(Neighborhoods!$A:$C,MATCH(Places!$H3430,Neighborhoods!$A:$A,0),MATCH(Places!J$1,Neighborhoods!$1:$1,0))</f>
        <v>Bedford-Stuyvesant</v>
      </c>
      <c r="K3430" s="17" t="s">
        <v>11822</v>
      </c>
      <c r="L3430" s="17" t="str">
        <f t="shared" si="212"/>
        <v>No</v>
      </c>
      <c r="M3430" s="17">
        <v>2</v>
      </c>
      <c r="N3430" s="17" t="str" cm="1">
        <f t="array" ref="N3430">_xlfn.IFS(M3430&lt;=2,"Small",M3430&lt;=5,"Medium",M3430&gt;5,"Large")</f>
        <v>Small</v>
      </c>
      <c r="O3430" s="65">
        <v>189</v>
      </c>
      <c r="P3430" s="87">
        <f t="shared" si="213"/>
        <v>0.03</v>
      </c>
      <c r="Q3430" s="68">
        <v>5</v>
      </c>
      <c r="R3430" s="68" t="str" cm="1">
        <f t="array" ref="R3430">_xlfn.SWITCH(ROUND(Q3430,0),5,"Excellent",4,"Good",3,"Ok","Bad")</f>
        <v>Excellent</v>
      </c>
      <c r="S3430" s="17">
        <v>32</v>
      </c>
      <c r="T3430" s="17" t="str">
        <f t="shared" si="214"/>
        <v>No</v>
      </c>
      <c r="U3430" s="82">
        <v>43174</v>
      </c>
      <c r="V3430" s="82">
        <v>44053</v>
      </c>
      <c r="W3430" s="17">
        <v>47</v>
      </c>
      <c r="X3430" s="17" t="str">
        <f t="shared" si="215"/>
        <v>Active</v>
      </c>
      <c r="Y3430" s="17" t="s">
        <v>15615</v>
      </c>
      <c r="Z3430" s="17"/>
    </row>
    <row r="3431" spans="1:26" x14ac:dyDescent="0.25">
      <c r="A3431">
        <v>3430</v>
      </c>
      <c r="B3431" s="17" t="s">
        <v>2497</v>
      </c>
      <c r="C3431" s="17">
        <v>860</v>
      </c>
      <c r="D3431" s="17" t="str">
        <f>INDEX(Hosts!$A:$O,MATCH(Places!$C3431,Hosts!$A:$A,0),MATCH(Places!D$1,Hosts!$1:$1,0))</f>
        <v>Within an hour</v>
      </c>
      <c r="E3431" s="87">
        <f>INDEX(Hosts!$A:$O,MATCH(Places!$C3431,Hosts!$A:$A,0),MATCH(Places!E$1,Hosts!$1:$1,0))</f>
        <v>1</v>
      </c>
      <c r="F3431" s="87">
        <f>INDEX(Hosts!$A:$O,MATCH(Places!$C3431,Hosts!$A:$A,0),MATCH(Places!F$1,Hosts!$1:$1,0))</f>
        <v>0.89</v>
      </c>
      <c r="G3431" s="17" t="str">
        <f>INDEX(Hosts!$A:$O,MATCH(Places!$C3431,Hosts!$A:$A,0),MATCH(Places!G$1,Hosts!$1:$1,0))</f>
        <v>Yes</v>
      </c>
      <c r="H3431" s="17">
        <v>7</v>
      </c>
      <c r="I3431" s="17" t="str">
        <f>INDEX(Neighborhoods!$A:$C,MATCH(Places!$H3431,Neighborhoods!$A:$A,0),MATCH(Places!I$1,Neighborhoods!$1:$1,0))</f>
        <v>Brooklyn</v>
      </c>
      <c r="J3431" s="17" t="str">
        <f>INDEX(Neighborhoods!$A:$C,MATCH(Places!$H3431,Neighborhoods!$A:$A,0),MATCH(Places!J$1,Neighborhoods!$1:$1,0))</f>
        <v>Bedford-Stuyvesant</v>
      </c>
      <c r="K3431" s="17" t="s">
        <v>11822</v>
      </c>
      <c r="L3431" s="17" t="str">
        <f t="shared" si="212"/>
        <v>No</v>
      </c>
      <c r="M3431" s="17">
        <v>4</v>
      </c>
      <c r="N3431" s="17" t="str" cm="1">
        <f t="array" ref="N3431">_xlfn.IFS(M3431&lt;=2,"Small",M3431&lt;=5,"Medium",M3431&gt;5,"Large")</f>
        <v>Medium</v>
      </c>
      <c r="O3431" s="65">
        <v>115</v>
      </c>
      <c r="P3431" s="87">
        <f t="shared" si="213"/>
        <v>0.03</v>
      </c>
      <c r="Q3431" s="68">
        <v>4.92</v>
      </c>
      <c r="R3431" s="68" t="str" cm="1">
        <f t="array" ref="R3431">_xlfn.SWITCH(ROUND(Q3431,0),5,"Excellent",4,"Good",3,"Ok","Bad")</f>
        <v>Excellent</v>
      </c>
      <c r="S3431" s="17">
        <v>61</v>
      </c>
      <c r="T3431" s="17" t="str">
        <f t="shared" si="214"/>
        <v>No</v>
      </c>
      <c r="U3431" s="82">
        <v>43170</v>
      </c>
      <c r="V3431" s="82">
        <v>43883</v>
      </c>
      <c r="W3431" s="17">
        <v>176</v>
      </c>
      <c r="X3431" s="17" t="str">
        <f t="shared" si="215"/>
        <v>Active</v>
      </c>
      <c r="Y3431" s="17" t="s">
        <v>15615</v>
      </c>
      <c r="Z3431" s="17"/>
    </row>
    <row r="3432" spans="1:26" x14ac:dyDescent="0.25">
      <c r="A3432">
        <v>3431</v>
      </c>
      <c r="B3432" s="17" t="s">
        <v>2498</v>
      </c>
      <c r="C3432" s="17">
        <v>3373</v>
      </c>
      <c r="D3432" s="17" t="str">
        <f>INDEX(Hosts!$A:$O,MATCH(Places!$C3432,Hosts!$A:$A,0),MATCH(Places!D$1,Hosts!$1:$1,0))</f>
        <v>Within a few hours</v>
      </c>
      <c r="E3432" s="87">
        <f>INDEX(Hosts!$A:$O,MATCH(Places!$C3432,Hosts!$A:$A,0),MATCH(Places!E$1,Hosts!$1:$1,0))</f>
        <v>0.96</v>
      </c>
      <c r="F3432" s="87">
        <f>INDEX(Hosts!$A:$O,MATCH(Places!$C3432,Hosts!$A:$A,0),MATCH(Places!F$1,Hosts!$1:$1,0))</f>
        <v>0.98</v>
      </c>
      <c r="G3432" s="17" t="str">
        <f>INDEX(Hosts!$A:$O,MATCH(Places!$C3432,Hosts!$A:$A,0),MATCH(Places!G$1,Hosts!$1:$1,0))</f>
        <v>No</v>
      </c>
      <c r="H3432" s="17">
        <v>7</v>
      </c>
      <c r="I3432" s="17" t="str">
        <f>INDEX(Neighborhoods!$A:$C,MATCH(Places!$H3432,Neighborhoods!$A:$A,0),MATCH(Places!I$1,Neighborhoods!$1:$1,0))</f>
        <v>Brooklyn</v>
      </c>
      <c r="J3432" s="17" t="str">
        <f>INDEX(Neighborhoods!$A:$C,MATCH(Places!$H3432,Neighborhoods!$A:$A,0),MATCH(Places!J$1,Neighborhoods!$1:$1,0))</f>
        <v>Bedford-Stuyvesant</v>
      </c>
      <c r="K3432" s="17" t="s">
        <v>11822</v>
      </c>
      <c r="L3432" s="17" t="str">
        <f t="shared" si="212"/>
        <v>No</v>
      </c>
      <c r="M3432" s="17">
        <v>4</v>
      </c>
      <c r="N3432" s="17" t="str" cm="1">
        <f t="array" ref="N3432">_xlfn.IFS(M3432&lt;=2,"Small",M3432&lt;=5,"Medium",M3432&gt;5,"Large")</f>
        <v>Medium</v>
      </c>
      <c r="O3432" s="65">
        <v>93.29</v>
      </c>
      <c r="P3432" s="87">
        <f t="shared" si="213"/>
        <v>0.03</v>
      </c>
      <c r="Q3432" s="68">
        <v>4.5599999999999996</v>
      </c>
      <c r="R3432" s="68" t="str" cm="1">
        <f t="array" ref="R3432">_xlfn.SWITCH(ROUND(Q3432,0),5,"Excellent",4,"Good",3,"Ok","Bad")</f>
        <v>Excellent</v>
      </c>
      <c r="S3432" s="17">
        <v>77</v>
      </c>
      <c r="T3432" s="17" t="str">
        <f t="shared" si="214"/>
        <v>No</v>
      </c>
      <c r="U3432" s="82">
        <v>43177</v>
      </c>
      <c r="V3432" s="82">
        <v>44031</v>
      </c>
      <c r="W3432" s="17">
        <v>169</v>
      </c>
      <c r="X3432" s="17" t="str">
        <f t="shared" si="215"/>
        <v>Active</v>
      </c>
      <c r="Y3432" s="17" t="s">
        <v>15615</v>
      </c>
      <c r="Z3432" s="17"/>
    </row>
    <row r="3433" spans="1:26" x14ac:dyDescent="0.25">
      <c r="A3433">
        <v>3432</v>
      </c>
      <c r="B3433" s="17" t="s">
        <v>13864</v>
      </c>
      <c r="C3433" s="17">
        <v>2656</v>
      </c>
      <c r="D3433" s="17" t="str">
        <f>INDEX(Hosts!$A:$O,MATCH(Places!$C3433,Hosts!$A:$A,0),MATCH(Places!D$1,Hosts!$1:$1,0))</f>
        <v>Within an hour</v>
      </c>
      <c r="E3433" s="87">
        <f>INDEX(Hosts!$A:$O,MATCH(Places!$C3433,Hosts!$A:$A,0),MATCH(Places!E$1,Hosts!$1:$1,0))</f>
        <v>1</v>
      </c>
      <c r="F3433" s="87">
        <f>INDEX(Hosts!$A:$O,MATCH(Places!$C3433,Hosts!$A:$A,0),MATCH(Places!F$1,Hosts!$1:$1,0))</f>
        <v>1</v>
      </c>
      <c r="G3433" s="17" t="str">
        <f>INDEX(Hosts!$A:$O,MATCH(Places!$C3433,Hosts!$A:$A,0),MATCH(Places!G$1,Hosts!$1:$1,0))</f>
        <v>Yes</v>
      </c>
      <c r="H3433" s="17">
        <v>19</v>
      </c>
      <c r="I3433" s="17" t="str">
        <f>INDEX(Neighborhoods!$A:$C,MATCH(Places!$H3433,Neighborhoods!$A:$A,0),MATCH(Places!I$1,Neighborhoods!$1:$1,0))</f>
        <v>Manhattan</v>
      </c>
      <c r="J3433" s="17" t="str">
        <f>INDEX(Neighborhoods!$A:$C,MATCH(Places!$H3433,Neighborhoods!$A:$A,0),MATCH(Places!J$1,Neighborhoods!$1:$1,0))</f>
        <v>Upper East Side</v>
      </c>
      <c r="K3433" s="17" t="s">
        <v>11822</v>
      </c>
      <c r="L3433" s="17" t="str">
        <f t="shared" si="212"/>
        <v>No</v>
      </c>
      <c r="M3433" s="17">
        <v>2</v>
      </c>
      <c r="N3433" s="17" t="str" cm="1">
        <f t="array" ref="N3433">_xlfn.IFS(M3433&lt;=2,"Small",M3433&lt;=5,"Medium",M3433&gt;5,"Large")</f>
        <v>Small</v>
      </c>
      <c r="O3433" s="65">
        <v>141.96</v>
      </c>
      <c r="P3433" s="87">
        <f t="shared" si="213"/>
        <v>0.03</v>
      </c>
      <c r="Q3433" s="68">
        <v>5</v>
      </c>
      <c r="R3433" s="68" t="str" cm="1">
        <f t="array" ref="R3433">_xlfn.SWITCH(ROUND(Q3433,0),5,"Excellent",4,"Good",3,"Ok","Bad")</f>
        <v>Excellent</v>
      </c>
      <c r="S3433" s="17">
        <v>3</v>
      </c>
      <c r="T3433" s="17" t="str">
        <f t="shared" si="214"/>
        <v>No</v>
      </c>
      <c r="U3433" s="82">
        <v>43220</v>
      </c>
      <c r="V3433" s="82">
        <v>43799</v>
      </c>
      <c r="W3433" s="17">
        <v>137</v>
      </c>
      <c r="X3433" s="17" t="str">
        <f t="shared" si="215"/>
        <v>Active</v>
      </c>
      <c r="Y3433" s="17" t="s">
        <v>15615</v>
      </c>
      <c r="Z3433" s="17"/>
    </row>
    <row r="3434" spans="1:26" x14ac:dyDescent="0.25">
      <c r="A3434">
        <v>3433</v>
      </c>
      <c r="B3434" s="17" t="s">
        <v>14483</v>
      </c>
      <c r="C3434" s="17">
        <v>3484</v>
      </c>
      <c r="D3434" s="17" t="str">
        <f>INDEX(Hosts!$A:$O,MATCH(Places!$C3434,Hosts!$A:$A,0),MATCH(Places!D$1,Hosts!$1:$1,0))</f>
        <v>Within an hour</v>
      </c>
      <c r="E3434" s="87">
        <f>INDEX(Hosts!$A:$O,MATCH(Places!$C3434,Hosts!$A:$A,0),MATCH(Places!E$1,Hosts!$1:$1,0))</f>
        <v>1</v>
      </c>
      <c r="F3434" s="87">
        <f>INDEX(Hosts!$A:$O,MATCH(Places!$C3434,Hosts!$A:$A,0),MATCH(Places!F$1,Hosts!$1:$1,0))</f>
        <v>1</v>
      </c>
      <c r="G3434" s="17" t="str">
        <f>INDEX(Hosts!$A:$O,MATCH(Places!$C3434,Hosts!$A:$A,0),MATCH(Places!G$1,Hosts!$1:$1,0))</f>
        <v>Yes</v>
      </c>
      <c r="H3434" s="17">
        <v>17</v>
      </c>
      <c r="I3434" s="17" t="str">
        <f>INDEX(Neighborhoods!$A:$C,MATCH(Places!$H3434,Neighborhoods!$A:$A,0),MATCH(Places!I$1,Neighborhoods!$1:$1,0))</f>
        <v>Manhattan</v>
      </c>
      <c r="J3434" s="17" t="str">
        <f>INDEX(Neighborhoods!$A:$C,MATCH(Places!$H3434,Neighborhoods!$A:$A,0),MATCH(Places!J$1,Neighborhoods!$1:$1,0))</f>
        <v>Hell's Kitchen</v>
      </c>
      <c r="K3434" s="17" t="s">
        <v>11822</v>
      </c>
      <c r="L3434" s="17" t="str">
        <f t="shared" si="212"/>
        <v>No</v>
      </c>
      <c r="M3434" s="17">
        <v>4</v>
      </c>
      <c r="N3434" s="17" t="str" cm="1">
        <f t="array" ref="N3434">_xlfn.IFS(M3434&lt;=2,"Small",M3434&lt;=5,"Medium",M3434&gt;5,"Large")</f>
        <v>Medium</v>
      </c>
      <c r="O3434" s="65">
        <v>125</v>
      </c>
      <c r="P3434" s="87">
        <f t="shared" si="213"/>
        <v>0.03</v>
      </c>
      <c r="Q3434" s="68">
        <v>4.99</v>
      </c>
      <c r="R3434" s="68" t="str" cm="1">
        <f t="array" ref="R3434">_xlfn.SWITCH(ROUND(Q3434,0),5,"Excellent",4,"Good",3,"Ok","Bad")</f>
        <v>Excellent</v>
      </c>
      <c r="S3434" s="17">
        <v>141</v>
      </c>
      <c r="T3434" s="17" t="str">
        <f t="shared" si="214"/>
        <v>Yes</v>
      </c>
      <c r="U3434" s="82">
        <v>43236</v>
      </c>
      <c r="V3434" s="82">
        <v>44008</v>
      </c>
      <c r="W3434" s="17">
        <v>335</v>
      </c>
      <c r="X3434" s="17" t="str">
        <f t="shared" si="215"/>
        <v>Active</v>
      </c>
      <c r="Y3434" s="17" t="s">
        <v>15615</v>
      </c>
      <c r="Z3434" s="17"/>
    </row>
    <row r="3435" spans="1:26" x14ac:dyDescent="0.25">
      <c r="A3435">
        <v>3434</v>
      </c>
      <c r="B3435" s="17" t="s">
        <v>14568</v>
      </c>
      <c r="C3435" s="17">
        <v>1533</v>
      </c>
      <c r="D3435" s="17" t="str">
        <f>INDEX(Hosts!$A:$O,MATCH(Places!$C3435,Hosts!$A:$A,0),MATCH(Places!D$1,Hosts!$1:$1,0))</f>
        <v>Within an hour</v>
      </c>
      <c r="E3435" s="87">
        <f>INDEX(Hosts!$A:$O,MATCH(Places!$C3435,Hosts!$A:$A,0),MATCH(Places!E$1,Hosts!$1:$1,0))</f>
        <v>1</v>
      </c>
      <c r="F3435" s="87">
        <f>INDEX(Hosts!$A:$O,MATCH(Places!$C3435,Hosts!$A:$A,0),MATCH(Places!F$1,Hosts!$1:$1,0))</f>
        <v>1</v>
      </c>
      <c r="G3435" s="17" t="str">
        <f>INDEX(Hosts!$A:$O,MATCH(Places!$C3435,Hosts!$A:$A,0),MATCH(Places!G$1,Hosts!$1:$1,0))</f>
        <v>Yes</v>
      </c>
      <c r="H3435" s="17">
        <v>24</v>
      </c>
      <c r="I3435" s="17" t="str">
        <f>INDEX(Neighborhoods!$A:$C,MATCH(Places!$H3435,Neighborhoods!$A:$A,0),MATCH(Places!I$1,Neighborhoods!$1:$1,0))</f>
        <v>Queens</v>
      </c>
      <c r="J3435" s="17" t="str">
        <f>INDEX(Neighborhoods!$A:$C,MATCH(Places!$H3435,Neighborhoods!$A:$A,0),MATCH(Places!J$1,Neighborhoods!$1:$1,0))</f>
        <v>Long Island City</v>
      </c>
      <c r="K3435" s="17" t="s">
        <v>11822</v>
      </c>
      <c r="L3435" s="17" t="str">
        <f t="shared" si="212"/>
        <v>No</v>
      </c>
      <c r="M3435" s="17">
        <v>3</v>
      </c>
      <c r="N3435" s="17" t="str" cm="1">
        <f t="array" ref="N3435">_xlfn.IFS(M3435&lt;=2,"Small",M3435&lt;=5,"Medium",M3435&gt;5,"Large")</f>
        <v>Medium</v>
      </c>
      <c r="O3435" s="65">
        <v>95</v>
      </c>
      <c r="P3435" s="87">
        <f t="shared" si="213"/>
        <v>0.03</v>
      </c>
      <c r="Q3435" s="68">
        <v>4.96</v>
      </c>
      <c r="R3435" s="68" t="str" cm="1">
        <f t="array" ref="R3435">_xlfn.SWITCH(ROUND(Q3435,0),5,"Excellent",4,"Good",3,"Ok","Bad")</f>
        <v>Excellent</v>
      </c>
      <c r="S3435" s="17">
        <v>74</v>
      </c>
      <c r="T3435" s="17" t="str">
        <f t="shared" si="214"/>
        <v>No</v>
      </c>
      <c r="U3435" s="82">
        <v>43188</v>
      </c>
      <c r="V3435" s="82">
        <v>43911</v>
      </c>
      <c r="W3435" s="17">
        <v>325</v>
      </c>
      <c r="X3435" s="17" t="str">
        <f t="shared" si="215"/>
        <v>Active</v>
      </c>
      <c r="Y3435" s="17" t="s">
        <v>15616</v>
      </c>
      <c r="Z3435" s="17"/>
    </row>
    <row r="3436" spans="1:26" x14ac:dyDescent="0.25">
      <c r="A3436">
        <v>3435</v>
      </c>
      <c r="B3436" s="17" t="s">
        <v>2499</v>
      </c>
      <c r="C3436" s="17">
        <v>752</v>
      </c>
      <c r="D3436" s="17" t="str">
        <f>INDEX(Hosts!$A:$O,MATCH(Places!$C3436,Hosts!$A:$A,0),MATCH(Places!D$1,Hosts!$1:$1,0))</f>
        <v>Within an hour</v>
      </c>
      <c r="E3436" s="87">
        <f>INDEX(Hosts!$A:$O,MATCH(Places!$C3436,Hosts!$A:$A,0),MATCH(Places!E$1,Hosts!$1:$1,0))</f>
        <v>1</v>
      </c>
      <c r="F3436" s="87">
        <f>INDEX(Hosts!$A:$O,MATCH(Places!$C3436,Hosts!$A:$A,0),MATCH(Places!F$1,Hosts!$1:$1,0))</f>
        <v>1</v>
      </c>
      <c r="G3436" s="17" t="str">
        <f>INDEX(Hosts!$A:$O,MATCH(Places!$C3436,Hosts!$A:$A,0),MATCH(Places!G$1,Hosts!$1:$1,0))</f>
        <v>Yes</v>
      </c>
      <c r="H3436" s="17">
        <v>7</v>
      </c>
      <c r="I3436" s="17" t="str">
        <f>INDEX(Neighborhoods!$A:$C,MATCH(Places!$H3436,Neighborhoods!$A:$A,0),MATCH(Places!I$1,Neighborhoods!$1:$1,0))</f>
        <v>Brooklyn</v>
      </c>
      <c r="J3436" s="17" t="str">
        <f>INDEX(Neighborhoods!$A:$C,MATCH(Places!$H3436,Neighborhoods!$A:$A,0),MATCH(Places!J$1,Neighborhoods!$1:$1,0))</f>
        <v>Bedford-Stuyvesant</v>
      </c>
      <c r="K3436" s="17" t="s">
        <v>11822</v>
      </c>
      <c r="L3436" s="17" t="str">
        <f t="shared" si="212"/>
        <v>No</v>
      </c>
      <c r="M3436" s="17">
        <v>2</v>
      </c>
      <c r="N3436" s="17" t="str" cm="1">
        <f t="array" ref="N3436">_xlfn.IFS(M3436&lt;=2,"Small",M3436&lt;=5,"Medium",M3436&gt;5,"Large")</f>
        <v>Small</v>
      </c>
      <c r="O3436" s="65">
        <v>121</v>
      </c>
      <c r="P3436" s="87">
        <f t="shared" si="213"/>
        <v>0.03</v>
      </c>
      <c r="Q3436" s="68">
        <v>4.91</v>
      </c>
      <c r="R3436" s="68" t="str" cm="1">
        <f t="array" ref="R3436">_xlfn.SWITCH(ROUND(Q3436,0),5,"Excellent",4,"Good",3,"Ok","Bad")</f>
        <v>Excellent</v>
      </c>
      <c r="S3436" s="17">
        <v>128</v>
      </c>
      <c r="T3436" s="17" t="str">
        <f t="shared" si="214"/>
        <v>Yes</v>
      </c>
      <c r="U3436" s="82">
        <v>43178</v>
      </c>
      <c r="V3436" s="82">
        <v>44026</v>
      </c>
      <c r="W3436" s="17">
        <v>142</v>
      </c>
      <c r="X3436" s="17" t="str">
        <f t="shared" si="215"/>
        <v>Active</v>
      </c>
      <c r="Y3436" s="17" t="s">
        <v>15616</v>
      </c>
      <c r="Z3436" s="17"/>
    </row>
    <row r="3437" spans="1:26" x14ac:dyDescent="0.25">
      <c r="A3437">
        <v>3436</v>
      </c>
      <c r="B3437" s="17" t="s">
        <v>2500</v>
      </c>
      <c r="C3437" s="17">
        <v>2042</v>
      </c>
      <c r="D3437" s="17" t="str">
        <f>INDEX(Hosts!$A:$O,MATCH(Places!$C3437,Hosts!$A:$A,0),MATCH(Places!D$1,Hosts!$1:$1,0))</f>
        <v>Within a few hours</v>
      </c>
      <c r="E3437" s="87">
        <f>INDEX(Hosts!$A:$O,MATCH(Places!$C3437,Hosts!$A:$A,0),MATCH(Places!E$1,Hosts!$1:$1,0))</f>
        <v>1</v>
      </c>
      <c r="F3437" s="87">
        <f>INDEX(Hosts!$A:$O,MATCH(Places!$C3437,Hosts!$A:$A,0),MATCH(Places!F$1,Hosts!$1:$1,0))</f>
        <v>0.94</v>
      </c>
      <c r="G3437" s="17" t="str">
        <f>INDEX(Hosts!$A:$O,MATCH(Places!$C3437,Hosts!$A:$A,0),MATCH(Places!G$1,Hosts!$1:$1,0))</f>
        <v>No</v>
      </c>
      <c r="H3437" s="17">
        <v>19</v>
      </c>
      <c r="I3437" s="17" t="str">
        <f>INDEX(Neighborhoods!$A:$C,MATCH(Places!$H3437,Neighborhoods!$A:$A,0),MATCH(Places!I$1,Neighborhoods!$1:$1,0))</f>
        <v>Manhattan</v>
      </c>
      <c r="J3437" s="17" t="str">
        <f>INDEX(Neighborhoods!$A:$C,MATCH(Places!$H3437,Neighborhoods!$A:$A,0),MATCH(Places!J$1,Neighborhoods!$1:$1,0))</f>
        <v>Upper East Side</v>
      </c>
      <c r="K3437" s="17" t="s">
        <v>11822</v>
      </c>
      <c r="L3437" s="17" t="str">
        <f t="shared" si="212"/>
        <v>No</v>
      </c>
      <c r="M3437" s="17">
        <v>6</v>
      </c>
      <c r="N3437" s="17" t="str" cm="1">
        <f t="array" ref="N3437">_xlfn.IFS(M3437&lt;=2,"Small",M3437&lt;=5,"Medium",M3437&gt;5,"Large")</f>
        <v>Large</v>
      </c>
      <c r="O3437" s="65">
        <v>219</v>
      </c>
      <c r="P3437" s="87">
        <f t="shared" si="213"/>
        <v>0.04</v>
      </c>
      <c r="Q3437" s="68">
        <v>4.72</v>
      </c>
      <c r="R3437" s="68" t="str" cm="1">
        <f t="array" ref="R3437">_xlfn.SWITCH(ROUND(Q3437,0),5,"Excellent",4,"Good",3,"Ok","Bad")</f>
        <v>Excellent</v>
      </c>
      <c r="S3437" s="17">
        <v>81</v>
      </c>
      <c r="T3437" s="17" t="str">
        <f t="shared" si="214"/>
        <v>No</v>
      </c>
      <c r="U3437" s="82">
        <v>43174</v>
      </c>
      <c r="V3437" s="82">
        <v>44015</v>
      </c>
      <c r="W3437" s="17">
        <v>15</v>
      </c>
      <c r="X3437" s="17" t="str">
        <f t="shared" si="215"/>
        <v>Active</v>
      </c>
      <c r="Y3437" s="17" t="s">
        <v>15616</v>
      </c>
      <c r="Z3437" s="17"/>
    </row>
    <row r="3438" spans="1:26" x14ac:dyDescent="0.25">
      <c r="A3438">
        <v>3437</v>
      </c>
      <c r="B3438" s="17" t="s">
        <v>2501</v>
      </c>
      <c r="C3438" s="17">
        <v>1425</v>
      </c>
      <c r="D3438" s="17" t="str">
        <f>INDEX(Hosts!$A:$O,MATCH(Places!$C3438,Hosts!$A:$A,0),MATCH(Places!D$1,Hosts!$1:$1,0))</f>
        <v>Within a day</v>
      </c>
      <c r="E3438" s="87">
        <f>INDEX(Hosts!$A:$O,MATCH(Places!$C3438,Hosts!$A:$A,0),MATCH(Places!E$1,Hosts!$1:$1,0))</f>
        <v>0.67</v>
      </c>
      <c r="F3438" s="87">
        <f>INDEX(Hosts!$A:$O,MATCH(Places!$C3438,Hosts!$A:$A,0),MATCH(Places!F$1,Hosts!$1:$1,0))</f>
        <v>0.33</v>
      </c>
      <c r="G3438" s="17" t="str">
        <f>INDEX(Hosts!$A:$O,MATCH(Places!$C3438,Hosts!$A:$A,0),MATCH(Places!G$1,Hosts!$1:$1,0))</f>
        <v>No</v>
      </c>
      <c r="H3438" s="17">
        <v>8</v>
      </c>
      <c r="I3438" s="17" t="str">
        <f>INDEX(Neighborhoods!$A:$C,MATCH(Places!$H3438,Neighborhoods!$A:$A,0),MATCH(Places!I$1,Neighborhoods!$1:$1,0))</f>
        <v>Brooklyn</v>
      </c>
      <c r="J3438" s="17" t="str">
        <f>INDEX(Neighborhoods!$A:$C,MATCH(Places!$H3438,Neighborhoods!$A:$A,0),MATCH(Places!J$1,Neighborhoods!$1:$1,0))</f>
        <v>Bushwick</v>
      </c>
      <c r="K3438" s="17" t="s">
        <v>11822</v>
      </c>
      <c r="L3438" s="17" t="str">
        <f t="shared" si="212"/>
        <v>No</v>
      </c>
      <c r="M3438" s="17">
        <v>8</v>
      </c>
      <c r="N3438" s="17" t="str" cm="1">
        <f t="array" ref="N3438">_xlfn.IFS(M3438&lt;=2,"Small",M3438&lt;=5,"Medium",M3438&gt;5,"Large")</f>
        <v>Large</v>
      </c>
      <c r="O3438" s="65">
        <v>150</v>
      </c>
      <c r="P3438" s="87">
        <f t="shared" si="213"/>
        <v>0.03</v>
      </c>
      <c r="Q3438" s="68">
        <v>4.57</v>
      </c>
      <c r="R3438" s="68" t="str" cm="1">
        <f t="array" ref="R3438">_xlfn.SWITCH(ROUND(Q3438,0),5,"Excellent",4,"Good",3,"Ok","Bad")</f>
        <v>Excellent</v>
      </c>
      <c r="S3438" s="17">
        <v>7</v>
      </c>
      <c r="T3438" s="17" t="str">
        <f t="shared" si="214"/>
        <v>No</v>
      </c>
      <c r="U3438" s="82">
        <v>43179</v>
      </c>
      <c r="V3438" s="82">
        <v>43465</v>
      </c>
      <c r="W3438" s="17">
        <v>349</v>
      </c>
      <c r="X3438" s="17" t="str">
        <f t="shared" si="215"/>
        <v>Active</v>
      </c>
      <c r="Y3438" s="17" t="s">
        <v>15615</v>
      </c>
      <c r="Z3438" s="17"/>
    </row>
    <row r="3439" spans="1:26" x14ac:dyDescent="0.25">
      <c r="A3439">
        <v>3438</v>
      </c>
      <c r="B3439" s="17" t="s">
        <v>14601</v>
      </c>
      <c r="C3439" s="17">
        <v>2069</v>
      </c>
      <c r="D3439" s="17" t="str">
        <f>INDEX(Hosts!$A:$O,MATCH(Places!$C3439,Hosts!$A:$A,0),MATCH(Places!D$1,Hosts!$1:$1,0))</f>
        <v>Within an hour</v>
      </c>
      <c r="E3439" s="87">
        <f>INDEX(Hosts!$A:$O,MATCH(Places!$C3439,Hosts!$A:$A,0),MATCH(Places!E$1,Hosts!$1:$1,0))</f>
        <v>0.96</v>
      </c>
      <c r="F3439" s="87">
        <f>INDEX(Hosts!$A:$O,MATCH(Places!$C3439,Hosts!$A:$A,0),MATCH(Places!F$1,Hosts!$1:$1,0))</f>
        <v>0.92</v>
      </c>
      <c r="G3439" s="17" t="str">
        <f>INDEX(Hosts!$A:$O,MATCH(Places!$C3439,Hosts!$A:$A,0),MATCH(Places!G$1,Hosts!$1:$1,0))</f>
        <v>Yes</v>
      </c>
      <c r="H3439" s="17">
        <v>18</v>
      </c>
      <c r="I3439" s="17" t="str">
        <f>INDEX(Neighborhoods!$A:$C,MATCH(Places!$H3439,Neighborhoods!$A:$A,0),MATCH(Places!I$1,Neighborhoods!$1:$1,0))</f>
        <v>Manhattan</v>
      </c>
      <c r="J3439" s="17" t="str">
        <f>INDEX(Neighborhoods!$A:$C,MATCH(Places!$H3439,Neighborhoods!$A:$A,0),MATCH(Places!J$1,Neighborhoods!$1:$1,0))</f>
        <v>Midtown</v>
      </c>
      <c r="K3439" s="17" t="s">
        <v>11822</v>
      </c>
      <c r="L3439" s="17" t="str">
        <f t="shared" si="212"/>
        <v>No</v>
      </c>
      <c r="M3439" s="17">
        <v>2</v>
      </c>
      <c r="N3439" s="17" t="str" cm="1">
        <f t="array" ref="N3439">_xlfn.IFS(M3439&lt;=2,"Small",M3439&lt;=5,"Medium",M3439&gt;5,"Large")</f>
        <v>Small</v>
      </c>
      <c r="O3439" s="65">
        <v>252</v>
      </c>
      <c r="P3439" s="87">
        <f t="shared" si="213"/>
        <v>0.04</v>
      </c>
      <c r="Q3439" s="68">
        <v>4.8</v>
      </c>
      <c r="R3439" s="68" t="str" cm="1">
        <f t="array" ref="R3439">_xlfn.SWITCH(ROUND(Q3439,0),5,"Excellent",4,"Good",3,"Ok","Bad")</f>
        <v>Excellent</v>
      </c>
      <c r="S3439" s="17">
        <v>5</v>
      </c>
      <c r="T3439" s="17" t="str">
        <f t="shared" si="214"/>
        <v>No</v>
      </c>
      <c r="U3439" s="82">
        <v>43189</v>
      </c>
      <c r="V3439" s="82">
        <v>44043</v>
      </c>
      <c r="W3439" s="17">
        <v>90</v>
      </c>
      <c r="X3439" s="17" t="str">
        <f t="shared" si="215"/>
        <v>Active</v>
      </c>
      <c r="Y3439" s="17" t="s">
        <v>15616</v>
      </c>
      <c r="Z3439" s="17"/>
    </row>
    <row r="3440" spans="1:26" x14ac:dyDescent="0.25">
      <c r="A3440">
        <v>3439</v>
      </c>
      <c r="B3440" s="17" t="s">
        <v>2502</v>
      </c>
      <c r="C3440" s="17">
        <v>1092</v>
      </c>
      <c r="D3440" s="17" t="str">
        <f>INDEX(Hosts!$A:$O,MATCH(Places!$C3440,Hosts!$A:$A,0),MATCH(Places!D$1,Hosts!$1:$1,0))</f>
        <v>Within a day</v>
      </c>
      <c r="E3440" s="87">
        <f>INDEX(Hosts!$A:$O,MATCH(Places!$C3440,Hosts!$A:$A,0),MATCH(Places!E$1,Hosts!$1:$1,0))</f>
        <v>1</v>
      </c>
      <c r="F3440" s="87">
        <f>INDEX(Hosts!$A:$O,MATCH(Places!$C3440,Hosts!$A:$A,0),MATCH(Places!F$1,Hosts!$1:$1,0))</f>
        <v>0.5</v>
      </c>
      <c r="G3440" s="17" t="str">
        <f>INDEX(Hosts!$A:$O,MATCH(Places!$C3440,Hosts!$A:$A,0),MATCH(Places!G$1,Hosts!$1:$1,0))</f>
        <v>No</v>
      </c>
      <c r="H3440" s="17">
        <v>9</v>
      </c>
      <c r="I3440" s="17" t="str">
        <f>INDEX(Neighborhoods!$A:$C,MATCH(Places!$H3440,Neighborhoods!$A:$A,0),MATCH(Places!I$1,Neighborhoods!$1:$1,0))</f>
        <v>Brooklyn</v>
      </c>
      <c r="J3440" s="17" t="str">
        <f>INDEX(Neighborhoods!$A:$C,MATCH(Places!$H3440,Neighborhoods!$A:$A,0),MATCH(Places!J$1,Neighborhoods!$1:$1,0))</f>
        <v>Crown Heights</v>
      </c>
      <c r="K3440" s="17" t="s">
        <v>11822</v>
      </c>
      <c r="L3440" s="17" t="str">
        <f t="shared" si="212"/>
        <v>No</v>
      </c>
      <c r="M3440" s="17">
        <v>6</v>
      </c>
      <c r="N3440" s="17" t="str" cm="1">
        <f t="array" ref="N3440">_xlfn.IFS(M3440&lt;=2,"Small",M3440&lt;=5,"Medium",M3440&gt;5,"Large")</f>
        <v>Large</v>
      </c>
      <c r="O3440" s="65">
        <v>350</v>
      </c>
      <c r="P3440" s="87">
        <f t="shared" si="213"/>
        <v>0.04</v>
      </c>
      <c r="Q3440" s="68">
        <v>5</v>
      </c>
      <c r="R3440" s="68" t="str" cm="1">
        <f t="array" ref="R3440">_xlfn.SWITCH(ROUND(Q3440,0),5,"Excellent",4,"Good",3,"Ok","Bad")</f>
        <v>Excellent</v>
      </c>
      <c r="S3440" s="17">
        <v>5</v>
      </c>
      <c r="T3440" s="17" t="str">
        <f t="shared" si="214"/>
        <v>No</v>
      </c>
      <c r="U3440" s="82">
        <v>43322</v>
      </c>
      <c r="V3440" s="82">
        <v>43676</v>
      </c>
      <c r="W3440" s="17">
        <v>263</v>
      </c>
      <c r="X3440" s="17" t="str">
        <f t="shared" si="215"/>
        <v>Active</v>
      </c>
      <c r="Y3440" s="17" t="s">
        <v>15615</v>
      </c>
      <c r="Z3440" s="17"/>
    </row>
    <row r="3441" spans="1:26" x14ac:dyDescent="0.25">
      <c r="A3441">
        <v>3440</v>
      </c>
      <c r="B3441" s="17" t="s">
        <v>2503</v>
      </c>
      <c r="C3441" s="17">
        <v>3480</v>
      </c>
      <c r="D3441" s="17" t="str">
        <f>INDEX(Hosts!$A:$O,MATCH(Places!$C3441,Hosts!$A:$A,0),MATCH(Places!D$1,Hosts!$1:$1,0))</f>
        <v>Within a day</v>
      </c>
      <c r="E3441" s="87">
        <f>INDEX(Hosts!$A:$O,MATCH(Places!$C3441,Hosts!$A:$A,0),MATCH(Places!E$1,Hosts!$1:$1,0))</f>
        <v>1</v>
      </c>
      <c r="F3441" s="87">
        <f>INDEX(Hosts!$A:$O,MATCH(Places!$C3441,Hosts!$A:$A,0),MATCH(Places!F$1,Hosts!$1:$1,0))</f>
        <v>0.5</v>
      </c>
      <c r="G3441" s="17" t="str">
        <f>INDEX(Hosts!$A:$O,MATCH(Places!$C3441,Hosts!$A:$A,0),MATCH(Places!G$1,Hosts!$1:$1,0))</f>
        <v>No</v>
      </c>
      <c r="H3441" s="17">
        <v>26</v>
      </c>
      <c r="I3441" s="17" t="str">
        <f>INDEX(Neighborhoods!$A:$C,MATCH(Places!$H3441,Neighborhoods!$A:$A,0),MATCH(Places!I$1,Neighborhoods!$1:$1,0))</f>
        <v>Queens</v>
      </c>
      <c r="J3441" s="17" t="str">
        <f>INDEX(Neighborhoods!$A:$C,MATCH(Places!$H3441,Neighborhoods!$A:$A,0),MATCH(Places!J$1,Neighborhoods!$1:$1,0))</f>
        <v>Sunnyside</v>
      </c>
      <c r="K3441" s="17" t="s">
        <v>16</v>
      </c>
      <c r="L3441" s="17" t="str">
        <f t="shared" si="212"/>
        <v>Yes</v>
      </c>
      <c r="M3441" s="17">
        <v>1</v>
      </c>
      <c r="N3441" s="17" t="str" cm="1">
        <f t="array" ref="N3441">_xlfn.IFS(M3441&lt;=2,"Small",M3441&lt;=5,"Medium",M3441&gt;5,"Large")</f>
        <v>Small</v>
      </c>
      <c r="O3441" s="65">
        <v>42</v>
      </c>
      <c r="P3441" s="87">
        <f t="shared" si="213"/>
        <v>0.03</v>
      </c>
      <c r="Q3441" s="68">
        <v>5</v>
      </c>
      <c r="R3441" s="68" t="str" cm="1">
        <f t="array" ref="R3441">_xlfn.SWITCH(ROUND(Q3441,0),5,"Excellent",4,"Good",3,"Ok","Bad")</f>
        <v>Excellent</v>
      </c>
      <c r="S3441" s="17">
        <v>26</v>
      </c>
      <c r="T3441" s="17" t="str">
        <f t="shared" si="214"/>
        <v>No</v>
      </c>
      <c r="U3441" s="82">
        <v>43173</v>
      </c>
      <c r="V3441" s="82">
        <v>43843</v>
      </c>
      <c r="W3441" s="17">
        <v>74</v>
      </c>
      <c r="X3441" s="17" t="str">
        <f t="shared" si="215"/>
        <v>Active</v>
      </c>
      <c r="Y3441" s="17" t="s">
        <v>15615</v>
      </c>
      <c r="Z3441" s="17"/>
    </row>
    <row r="3442" spans="1:26" x14ac:dyDescent="0.25">
      <c r="A3442">
        <v>3441</v>
      </c>
      <c r="B3442" s="17" t="s">
        <v>2504</v>
      </c>
      <c r="C3442" s="17">
        <v>895</v>
      </c>
      <c r="D3442" s="17" t="str">
        <f>INDEX(Hosts!$A:$O,MATCH(Places!$C3442,Hosts!$A:$A,0),MATCH(Places!D$1,Hosts!$1:$1,0))</f>
        <v>Within an hour</v>
      </c>
      <c r="E3442" s="87">
        <f>INDEX(Hosts!$A:$O,MATCH(Places!$C3442,Hosts!$A:$A,0),MATCH(Places!E$1,Hosts!$1:$1,0))</f>
        <v>1</v>
      </c>
      <c r="F3442" s="87">
        <f>INDEX(Hosts!$A:$O,MATCH(Places!$C3442,Hosts!$A:$A,0),MATCH(Places!F$1,Hosts!$1:$1,0))</f>
        <v>0.91</v>
      </c>
      <c r="G3442" s="17" t="str">
        <f>INDEX(Hosts!$A:$O,MATCH(Places!$C3442,Hosts!$A:$A,0),MATCH(Places!G$1,Hosts!$1:$1,0))</f>
        <v>Yes</v>
      </c>
      <c r="H3442" s="17">
        <v>16</v>
      </c>
      <c r="I3442" s="17" t="str">
        <f>INDEX(Neighborhoods!$A:$C,MATCH(Places!$H3442,Neighborhoods!$A:$A,0),MATCH(Places!I$1,Neighborhoods!$1:$1,0))</f>
        <v>Manhattan</v>
      </c>
      <c r="J3442" s="17" t="str">
        <f>INDEX(Neighborhoods!$A:$C,MATCH(Places!$H3442,Neighborhoods!$A:$A,0),MATCH(Places!J$1,Neighborhoods!$1:$1,0))</f>
        <v>Harlem</v>
      </c>
      <c r="K3442" s="17" t="s">
        <v>11822</v>
      </c>
      <c r="L3442" s="17" t="str">
        <f t="shared" si="212"/>
        <v>No</v>
      </c>
      <c r="M3442" s="17">
        <v>4</v>
      </c>
      <c r="N3442" s="17" t="str" cm="1">
        <f t="array" ref="N3442">_xlfn.IFS(M3442&lt;=2,"Small",M3442&lt;=5,"Medium",M3442&gt;5,"Large")</f>
        <v>Medium</v>
      </c>
      <c r="O3442" s="65">
        <v>144</v>
      </c>
      <c r="P3442" s="87">
        <f t="shared" si="213"/>
        <v>0.03</v>
      </c>
      <c r="Q3442" s="68">
        <v>5</v>
      </c>
      <c r="R3442" s="68" t="str" cm="1">
        <f t="array" ref="R3442">_xlfn.SWITCH(ROUND(Q3442,0),5,"Excellent",4,"Good",3,"Ok","Bad")</f>
        <v>Excellent</v>
      </c>
      <c r="S3442" s="17">
        <v>7</v>
      </c>
      <c r="T3442" s="17" t="str">
        <f t="shared" si="214"/>
        <v>No</v>
      </c>
      <c r="U3442" s="82">
        <v>43296</v>
      </c>
      <c r="V3442" s="82">
        <v>44039</v>
      </c>
      <c r="W3442" s="17">
        <v>76</v>
      </c>
      <c r="X3442" s="17" t="str">
        <f t="shared" si="215"/>
        <v>Active</v>
      </c>
      <c r="Y3442" s="17" t="s">
        <v>15615</v>
      </c>
      <c r="Z3442" s="17"/>
    </row>
    <row r="3443" spans="1:26" x14ac:dyDescent="0.25">
      <c r="A3443">
        <v>3442</v>
      </c>
      <c r="B3443" s="17" t="s">
        <v>14573</v>
      </c>
      <c r="C3443" s="17">
        <v>3312</v>
      </c>
      <c r="D3443" s="17" t="str">
        <f>INDEX(Hosts!$A:$O,MATCH(Places!$C3443,Hosts!$A:$A,0),MATCH(Places!D$1,Hosts!$1:$1,0))</f>
        <v>Within an hour</v>
      </c>
      <c r="E3443" s="87">
        <f>INDEX(Hosts!$A:$O,MATCH(Places!$C3443,Hosts!$A:$A,0),MATCH(Places!E$1,Hosts!$1:$1,0))</f>
        <v>1</v>
      </c>
      <c r="F3443" s="87">
        <f>INDEX(Hosts!$A:$O,MATCH(Places!$C3443,Hosts!$A:$A,0),MATCH(Places!F$1,Hosts!$1:$1,0))</f>
        <v>1</v>
      </c>
      <c r="G3443" s="17" t="str">
        <f>INDEX(Hosts!$A:$O,MATCH(Places!$C3443,Hosts!$A:$A,0),MATCH(Places!G$1,Hosts!$1:$1,0))</f>
        <v>No</v>
      </c>
      <c r="H3443" s="17">
        <v>16</v>
      </c>
      <c r="I3443" s="17" t="str">
        <f>INDEX(Neighborhoods!$A:$C,MATCH(Places!$H3443,Neighborhoods!$A:$A,0),MATCH(Places!I$1,Neighborhoods!$1:$1,0))</f>
        <v>Manhattan</v>
      </c>
      <c r="J3443" s="17" t="str">
        <f>INDEX(Neighborhoods!$A:$C,MATCH(Places!$H3443,Neighborhoods!$A:$A,0),MATCH(Places!J$1,Neighborhoods!$1:$1,0))</f>
        <v>Harlem</v>
      </c>
      <c r="K3443" s="17" t="s">
        <v>1</v>
      </c>
      <c r="L3443" s="17" t="str">
        <f t="shared" si="212"/>
        <v>Yes</v>
      </c>
      <c r="M3443" s="17">
        <v>3</v>
      </c>
      <c r="N3443" s="17" t="str" cm="1">
        <f t="array" ref="N3443">_xlfn.IFS(M3443&lt;=2,"Small",M3443&lt;=5,"Medium",M3443&gt;5,"Large")</f>
        <v>Medium</v>
      </c>
      <c r="O3443" s="65">
        <v>64</v>
      </c>
      <c r="P3443" s="87">
        <f t="shared" si="213"/>
        <v>0.03</v>
      </c>
      <c r="Q3443" s="68">
        <v>5</v>
      </c>
      <c r="R3443" s="68" t="str" cm="1">
        <f t="array" ref="R3443">_xlfn.SWITCH(ROUND(Q3443,0),5,"Excellent",4,"Good",3,"Ok","Bad")</f>
        <v>Excellent</v>
      </c>
      <c r="S3443" s="17">
        <v>12</v>
      </c>
      <c r="T3443" s="17" t="str">
        <f t="shared" si="214"/>
        <v>No</v>
      </c>
      <c r="U3443" s="82">
        <v>43162</v>
      </c>
      <c r="V3443" s="82">
        <v>43987</v>
      </c>
      <c r="W3443" s="17">
        <v>0</v>
      </c>
      <c r="X3443" s="17" t="str">
        <f t="shared" si="215"/>
        <v>Inactive</v>
      </c>
      <c r="Y3443" s="17" t="s">
        <v>15616</v>
      </c>
      <c r="Z3443" s="17"/>
    </row>
    <row r="3444" spans="1:26" x14ac:dyDescent="0.25">
      <c r="A3444">
        <v>3443</v>
      </c>
      <c r="B3444" s="17" t="s">
        <v>2505</v>
      </c>
      <c r="C3444" s="17">
        <v>2581</v>
      </c>
      <c r="D3444" s="17" t="str">
        <f>INDEX(Hosts!$A:$O,MATCH(Places!$C3444,Hosts!$A:$A,0),MATCH(Places!D$1,Hosts!$1:$1,0))</f>
        <v>Within a day</v>
      </c>
      <c r="E3444" s="87">
        <f>INDEX(Hosts!$A:$O,MATCH(Places!$C3444,Hosts!$A:$A,0),MATCH(Places!E$1,Hosts!$1:$1,0))</f>
        <v>0.5</v>
      </c>
      <c r="F3444" s="87">
        <f>INDEX(Hosts!$A:$O,MATCH(Places!$C3444,Hosts!$A:$A,0),MATCH(Places!F$1,Hosts!$1:$1,0))</f>
        <v>0.94</v>
      </c>
      <c r="G3444" s="17" t="str">
        <f>INDEX(Hosts!$A:$O,MATCH(Places!$C3444,Hosts!$A:$A,0),MATCH(Places!G$1,Hosts!$1:$1,0))</f>
        <v>No</v>
      </c>
      <c r="H3444" s="17">
        <v>19</v>
      </c>
      <c r="I3444" s="17" t="str">
        <f>INDEX(Neighborhoods!$A:$C,MATCH(Places!$H3444,Neighborhoods!$A:$A,0),MATCH(Places!I$1,Neighborhoods!$1:$1,0))</f>
        <v>Manhattan</v>
      </c>
      <c r="J3444" s="17" t="str">
        <f>INDEX(Neighborhoods!$A:$C,MATCH(Places!$H3444,Neighborhoods!$A:$A,0),MATCH(Places!J$1,Neighborhoods!$1:$1,0))</f>
        <v>Upper East Side</v>
      </c>
      <c r="K3444" s="17" t="s">
        <v>1</v>
      </c>
      <c r="L3444" s="17" t="str">
        <f t="shared" si="212"/>
        <v>Yes</v>
      </c>
      <c r="M3444" s="17">
        <v>2</v>
      </c>
      <c r="N3444" s="17" t="str" cm="1">
        <f t="array" ref="N3444">_xlfn.IFS(M3444&lt;=2,"Small",M3444&lt;=5,"Medium",M3444&gt;5,"Large")</f>
        <v>Small</v>
      </c>
      <c r="O3444" s="65">
        <v>89</v>
      </c>
      <c r="P3444" s="87">
        <f t="shared" si="213"/>
        <v>0.03</v>
      </c>
      <c r="Q3444" s="68">
        <v>5</v>
      </c>
      <c r="R3444" s="68" t="str" cm="1">
        <f t="array" ref="R3444">_xlfn.SWITCH(ROUND(Q3444,0),5,"Excellent",4,"Good",3,"Ok","Bad")</f>
        <v>Excellent</v>
      </c>
      <c r="S3444" s="17">
        <v>45</v>
      </c>
      <c r="T3444" s="17" t="str">
        <f t="shared" si="214"/>
        <v>No</v>
      </c>
      <c r="U3444" s="82">
        <v>43199</v>
      </c>
      <c r="V3444" s="82">
        <v>43913</v>
      </c>
      <c r="W3444" s="17">
        <v>318</v>
      </c>
      <c r="X3444" s="17" t="str">
        <f t="shared" si="215"/>
        <v>Active</v>
      </c>
      <c r="Y3444" s="17" t="s">
        <v>15616</v>
      </c>
      <c r="Z3444" s="17"/>
    </row>
    <row r="3445" spans="1:26" x14ac:dyDescent="0.25">
      <c r="A3445">
        <v>3444</v>
      </c>
      <c r="B3445" s="17" t="s">
        <v>15225</v>
      </c>
      <c r="C3445" s="17">
        <v>3233</v>
      </c>
      <c r="D3445" s="17" t="str">
        <f>INDEX(Hosts!$A:$O,MATCH(Places!$C3445,Hosts!$A:$A,0),MATCH(Places!D$1,Hosts!$1:$1,0))</f>
        <v>Within a day</v>
      </c>
      <c r="E3445" s="87">
        <f>INDEX(Hosts!$A:$O,MATCH(Places!$C3445,Hosts!$A:$A,0),MATCH(Places!E$1,Hosts!$1:$1,0))</f>
        <v>0.5</v>
      </c>
      <c r="F3445" s="87">
        <f>INDEX(Hosts!$A:$O,MATCH(Places!$C3445,Hosts!$A:$A,0),MATCH(Places!F$1,Hosts!$1:$1,0))</f>
        <v>1</v>
      </c>
      <c r="G3445" s="17" t="str">
        <f>INDEX(Hosts!$A:$O,MATCH(Places!$C3445,Hosts!$A:$A,0),MATCH(Places!G$1,Hosts!$1:$1,0))</f>
        <v>Yes</v>
      </c>
      <c r="H3445" s="17">
        <v>17</v>
      </c>
      <c r="I3445" s="17" t="str">
        <f>INDEX(Neighborhoods!$A:$C,MATCH(Places!$H3445,Neighborhoods!$A:$A,0),MATCH(Places!I$1,Neighborhoods!$1:$1,0))</f>
        <v>Manhattan</v>
      </c>
      <c r="J3445" s="17" t="str">
        <f>INDEX(Neighborhoods!$A:$C,MATCH(Places!$H3445,Neighborhoods!$A:$A,0),MATCH(Places!J$1,Neighborhoods!$1:$1,0))</f>
        <v>Hell's Kitchen</v>
      </c>
      <c r="K3445" s="17" t="s">
        <v>16</v>
      </c>
      <c r="L3445" s="17" t="str">
        <f t="shared" si="212"/>
        <v>Yes</v>
      </c>
      <c r="M3445" s="17">
        <v>1</v>
      </c>
      <c r="N3445" s="17" t="str" cm="1">
        <f t="array" ref="N3445">_xlfn.IFS(M3445&lt;=2,"Small",M3445&lt;=5,"Medium",M3445&gt;5,"Large")</f>
        <v>Small</v>
      </c>
      <c r="O3445" s="65">
        <v>39</v>
      </c>
      <c r="P3445" s="87">
        <f t="shared" si="213"/>
        <v>0.03</v>
      </c>
      <c r="Q3445" s="68">
        <v>5</v>
      </c>
      <c r="R3445" s="68" t="str" cm="1">
        <f t="array" ref="R3445">_xlfn.SWITCH(ROUND(Q3445,0),5,"Excellent",4,"Good",3,"Ok","Bad")</f>
        <v>Excellent</v>
      </c>
      <c r="S3445" s="17">
        <v>3</v>
      </c>
      <c r="T3445" s="17" t="str">
        <f t="shared" si="214"/>
        <v>No</v>
      </c>
      <c r="U3445" s="82">
        <v>43826</v>
      </c>
      <c r="V3445" s="82">
        <v>43828</v>
      </c>
      <c r="W3445" s="17">
        <v>31</v>
      </c>
      <c r="X3445" s="17" t="str">
        <f t="shared" si="215"/>
        <v>Active</v>
      </c>
      <c r="Y3445" s="17" t="s">
        <v>15616</v>
      </c>
      <c r="Z3445" s="17"/>
    </row>
    <row r="3446" spans="1:26" x14ac:dyDescent="0.25">
      <c r="A3446">
        <v>3445</v>
      </c>
      <c r="B3446" s="17" t="s">
        <v>2506</v>
      </c>
      <c r="C3446" s="17">
        <v>3430</v>
      </c>
      <c r="D3446" s="17" t="str">
        <f>INDEX(Hosts!$A:$O,MATCH(Places!$C3446,Hosts!$A:$A,0),MATCH(Places!D$1,Hosts!$1:$1,0))</f>
        <v>Within an hour</v>
      </c>
      <c r="E3446" s="87">
        <f>INDEX(Hosts!$A:$O,MATCH(Places!$C3446,Hosts!$A:$A,0),MATCH(Places!E$1,Hosts!$1:$1,0))</f>
        <v>1</v>
      </c>
      <c r="F3446" s="87">
        <f>INDEX(Hosts!$A:$O,MATCH(Places!$C3446,Hosts!$A:$A,0),MATCH(Places!F$1,Hosts!$1:$1,0))</f>
        <v>1</v>
      </c>
      <c r="G3446" s="17" t="str">
        <f>INDEX(Hosts!$A:$O,MATCH(Places!$C3446,Hosts!$A:$A,0),MATCH(Places!G$1,Hosts!$1:$1,0))</f>
        <v>Yes</v>
      </c>
      <c r="H3446" s="17">
        <v>22</v>
      </c>
      <c r="I3446" s="17" t="str">
        <f>INDEX(Neighborhoods!$A:$C,MATCH(Places!$H3446,Neighborhoods!$A:$A,0),MATCH(Places!I$1,Neighborhoods!$1:$1,0))</f>
        <v>Queens</v>
      </c>
      <c r="J3446" s="17" t="str">
        <f>INDEX(Neighborhoods!$A:$C,MATCH(Places!$H3446,Neighborhoods!$A:$A,0),MATCH(Places!J$1,Neighborhoods!$1:$1,0))</f>
        <v>Flushing</v>
      </c>
      <c r="K3446" s="17" t="s">
        <v>1</v>
      </c>
      <c r="L3446" s="17" t="str">
        <f t="shared" si="212"/>
        <v>Yes</v>
      </c>
      <c r="M3446" s="17">
        <v>5</v>
      </c>
      <c r="N3446" s="17" t="str" cm="1">
        <f t="array" ref="N3446">_xlfn.IFS(M3446&lt;=2,"Small",M3446&lt;=5,"Medium",M3446&gt;5,"Large")</f>
        <v>Medium</v>
      </c>
      <c r="O3446" s="65">
        <v>162</v>
      </c>
      <c r="P3446" s="87">
        <f t="shared" si="213"/>
        <v>0.03</v>
      </c>
      <c r="Q3446" s="68">
        <v>5</v>
      </c>
      <c r="R3446" s="68" t="str" cm="1">
        <f t="array" ref="R3446">_xlfn.SWITCH(ROUND(Q3446,0),5,"Excellent",4,"Good",3,"Ok","Bad")</f>
        <v>Excellent</v>
      </c>
      <c r="S3446" s="17">
        <v>55</v>
      </c>
      <c r="T3446" s="17" t="str">
        <f t="shared" si="214"/>
        <v>No</v>
      </c>
      <c r="U3446" s="82">
        <v>43216</v>
      </c>
      <c r="V3446" s="82">
        <v>44052</v>
      </c>
      <c r="W3446" s="17">
        <v>87</v>
      </c>
      <c r="X3446" s="17" t="str">
        <f t="shared" si="215"/>
        <v>Active</v>
      </c>
      <c r="Y3446" s="17" t="s">
        <v>15615</v>
      </c>
      <c r="Z3446" s="17"/>
    </row>
    <row r="3447" spans="1:26" x14ac:dyDescent="0.25">
      <c r="A3447">
        <v>3446</v>
      </c>
      <c r="B3447" s="17" t="s">
        <v>2507</v>
      </c>
      <c r="C3447" s="17">
        <v>1858</v>
      </c>
      <c r="D3447" s="17" t="str">
        <f>INDEX(Hosts!$A:$O,MATCH(Places!$C3447,Hosts!$A:$A,0),MATCH(Places!D$1,Hosts!$1:$1,0))</f>
        <v>Within an hour</v>
      </c>
      <c r="E3447" s="87">
        <f>INDEX(Hosts!$A:$O,MATCH(Places!$C3447,Hosts!$A:$A,0),MATCH(Places!E$1,Hosts!$1:$1,0))</f>
        <v>0.75</v>
      </c>
      <c r="F3447" s="87">
        <f>INDEX(Hosts!$A:$O,MATCH(Places!$C3447,Hosts!$A:$A,0),MATCH(Places!F$1,Hosts!$1:$1,0))</f>
        <v>0.43</v>
      </c>
      <c r="G3447" s="17" t="str">
        <f>INDEX(Hosts!$A:$O,MATCH(Places!$C3447,Hosts!$A:$A,0),MATCH(Places!G$1,Hosts!$1:$1,0))</f>
        <v>No</v>
      </c>
      <c r="H3447" s="17">
        <v>8</v>
      </c>
      <c r="I3447" s="17" t="str">
        <f>INDEX(Neighborhoods!$A:$C,MATCH(Places!$H3447,Neighborhoods!$A:$A,0),MATCH(Places!I$1,Neighborhoods!$1:$1,0))</f>
        <v>Brooklyn</v>
      </c>
      <c r="J3447" s="17" t="str">
        <f>INDEX(Neighborhoods!$A:$C,MATCH(Places!$H3447,Neighborhoods!$A:$A,0),MATCH(Places!J$1,Neighborhoods!$1:$1,0))</f>
        <v>Bushwick</v>
      </c>
      <c r="K3447" s="17" t="s">
        <v>1</v>
      </c>
      <c r="L3447" s="17" t="str">
        <f t="shared" si="212"/>
        <v>Yes</v>
      </c>
      <c r="M3447" s="17">
        <v>2</v>
      </c>
      <c r="N3447" s="17" t="str" cm="1">
        <f t="array" ref="N3447">_xlfn.IFS(M3447&lt;=2,"Small",M3447&lt;=5,"Medium",M3447&gt;5,"Large")</f>
        <v>Small</v>
      </c>
      <c r="O3447" s="65">
        <v>44</v>
      </c>
      <c r="P3447" s="87">
        <f t="shared" si="213"/>
        <v>0.03</v>
      </c>
      <c r="Q3447" s="68">
        <v>5</v>
      </c>
      <c r="R3447" s="68" t="str" cm="1">
        <f t="array" ref="R3447">_xlfn.SWITCH(ROUND(Q3447,0),5,"Excellent",4,"Good",3,"Ok","Bad")</f>
        <v>Excellent</v>
      </c>
      <c r="S3447" s="17">
        <v>15</v>
      </c>
      <c r="T3447" s="17" t="str">
        <f t="shared" si="214"/>
        <v>No</v>
      </c>
      <c r="U3447" s="82">
        <v>43185</v>
      </c>
      <c r="V3447" s="82">
        <v>43780</v>
      </c>
      <c r="W3447" s="17">
        <v>30</v>
      </c>
      <c r="X3447" s="17" t="str">
        <f t="shared" si="215"/>
        <v>Active</v>
      </c>
      <c r="Y3447" s="17" t="s">
        <v>15615</v>
      </c>
      <c r="Z3447" s="17"/>
    </row>
    <row r="3448" spans="1:26" x14ac:dyDescent="0.25">
      <c r="A3448">
        <v>3447</v>
      </c>
      <c r="B3448" s="17" t="s">
        <v>2508</v>
      </c>
      <c r="C3448" s="17">
        <v>1147</v>
      </c>
      <c r="D3448" s="17" t="str">
        <f>INDEX(Hosts!$A:$O,MATCH(Places!$C3448,Hosts!$A:$A,0),MATCH(Places!D$1,Hosts!$1:$1,0))</f>
        <v>Within an hour</v>
      </c>
      <c r="E3448" s="87">
        <f>INDEX(Hosts!$A:$O,MATCH(Places!$C3448,Hosts!$A:$A,0),MATCH(Places!E$1,Hosts!$1:$1,0))</f>
        <v>1</v>
      </c>
      <c r="F3448" s="87">
        <f>INDEX(Hosts!$A:$O,MATCH(Places!$C3448,Hosts!$A:$A,0),MATCH(Places!F$1,Hosts!$1:$1,0))</f>
        <v>0</v>
      </c>
      <c r="G3448" s="17" t="str">
        <f>INDEX(Hosts!$A:$O,MATCH(Places!$C3448,Hosts!$A:$A,0),MATCH(Places!G$1,Hosts!$1:$1,0))</f>
        <v>Yes</v>
      </c>
      <c r="H3448" s="17">
        <v>8</v>
      </c>
      <c r="I3448" s="17" t="str">
        <f>INDEX(Neighborhoods!$A:$C,MATCH(Places!$H3448,Neighborhoods!$A:$A,0),MATCH(Places!I$1,Neighborhoods!$1:$1,0))</f>
        <v>Brooklyn</v>
      </c>
      <c r="J3448" s="17" t="str">
        <f>INDEX(Neighborhoods!$A:$C,MATCH(Places!$H3448,Neighborhoods!$A:$A,0),MATCH(Places!J$1,Neighborhoods!$1:$1,0))</f>
        <v>Bushwick</v>
      </c>
      <c r="K3448" s="17" t="s">
        <v>1</v>
      </c>
      <c r="L3448" s="17" t="str">
        <f t="shared" si="212"/>
        <v>Yes</v>
      </c>
      <c r="M3448" s="17">
        <v>2</v>
      </c>
      <c r="N3448" s="17" t="str" cm="1">
        <f t="array" ref="N3448">_xlfn.IFS(M3448&lt;=2,"Small",M3448&lt;=5,"Medium",M3448&gt;5,"Large")</f>
        <v>Small</v>
      </c>
      <c r="O3448" s="65">
        <v>100</v>
      </c>
      <c r="P3448" s="87">
        <f t="shared" si="213"/>
        <v>0.03</v>
      </c>
      <c r="Q3448" s="68">
        <v>4.92</v>
      </c>
      <c r="R3448" s="68" t="str" cm="1">
        <f t="array" ref="R3448">_xlfn.SWITCH(ROUND(Q3448,0),5,"Excellent",4,"Good",3,"Ok","Bad")</f>
        <v>Excellent</v>
      </c>
      <c r="S3448" s="17">
        <v>12</v>
      </c>
      <c r="T3448" s="17" t="str">
        <f t="shared" si="214"/>
        <v>No</v>
      </c>
      <c r="U3448" s="82">
        <v>43170</v>
      </c>
      <c r="V3448" s="82">
        <v>43465</v>
      </c>
      <c r="W3448" s="17">
        <v>0</v>
      </c>
      <c r="X3448" s="17" t="str">
        <f t="shared" si="215"/>
        <v>Inactive</v>
      </c>
      <c r="Y3448" s="17" t="s">
        <v>15615</v>
      </c>
      <c r="Z3448" s="17"/>
    </row>
    <row r="3449" spans="1:26" x14ac:dyDescent="0.25">
      <c r="A3449">
        <v>3448</v>
      </c>
      <c r="B3449" s="17" t="s">
        <v>2509</v>
      </c>
      <c r="C3449" s="17">
        <v>3114</v>
      </c>
      <c r="D3449" s="17" t="str">
        <f>INDEX(Hosts!$A:$O,MATCH(Places!$C3449,Hosts!$A:$A,0),MATCH(Places!D$1,Hosts!$1:$1,0))</f>
        <v>Within an hour</v>
      </c>
      <c r="E3449" s="87">
        <f>INDEX(Hosts!$A:$O,MATCH(Places!$C3449,Hosts!$A:$A,0),MATCH(Places!E$1,Hosts!$1:$1,0))</f>
        <v>1</v>
      </c>
      <c r="F3449" s="87">
        <f>INDEX(Hosts!$A:$O,MATCH(Places!$C3449,Hosts!$A:$A,0),MATCH(Places!F$1,Hosts!$1:$1,0))</f>
        <v>1</v>
      </c>
      <c r="G3449" s="17" t="str">
        <f>INDEX(Hosts!$A:$O,MATCH(Places!$C3449,Hosts!$A:$A,0),MATCH(Places!G$1,Hosts!$1:$1,0))</f>
        <v>No</v>
      </c>
      <c r="H3449" s="17">
        <v>21</v>
      </c>
      <c r="I3449" s="17" t="str">
        <f>INDEX(Neighborhoods!$A:$C,MATCH(Places!$H3449,Neighborhoods!$A:$A,0),MATCH(Places!I$1,Neighborhoods!$1:$1,0))</f>
        <v>Queens</v>
      </c>
      <c r="J3449" s="17" t="str">
        <f>INDEX(Neighborhoods!$A:$C,MATCH(Places!$H3449,Neighborhoods!$A:$A,0),MATCH(Places!J$1,Neighborhoods!$1:$1,0))</f>
        <v>Astoria</v>
      </c>
      <c r="K3449" s="17" t="s">
        <v>11822</v>
      </c>
      <c r="L3449" s="17" t="str">
        <f t="shared" si="212"/>
        <v>No</v>
      </c>
      <c r="M3449" s="17">
        <v>6</v>
      </c>
      <c r="N3449" s="17" t="str" cm="1">
        <f t="array" ref="N3449">_xlfn.IFS(M3449&lt;=2,"Small",M3449&lt;=5,"Medium",M3449&gt;5,"Large")</f>
        <v>Large</v>
      </c>
      <c r="O3449" s="65">
        <v>139</v>
      </c>
      <c r="P3449" s="87">
        <f t="shared" si="213"/>
        <v>0.03</v>
      </c>
      <c r="Q3449" s="68">
        <v>4.57</v>
      </c>
      <c r="R3449" s="68" t="str" cm="1">
        <f t="array" ref="R3449">_xlfn.SWITCH(ROUND(Q3449,0),5,"Excellent",4,"Good",3,"Ok","Bad")</f>
        <v>Excellent</v>
      </c>
      <c r="S3449" s="17">
        <v>90</v>
      </c>
      <c r="T3449" s="17" t="str">
        <f t="shared" si="214"/>
        <v>No</v>
      </c>
      <c r="U3449" s="82">
        <v>43170</v>
      </c>
      <c r="V3449" s="82">
        <v>43899</v>
      </c>
      <c r="W3449" s="17">
        <v>177</v>
      </c>
      <c r="X3449" s="17" t="str">
        <f t="shared" si="215"/>
        <v>Active</v>
      </c>
      <c r="Y3449" s="17" t="s">
        <v>15616</v>
      </c>
      <c r="Z3449" s="17"/>
    </row>
    <row r="3450" spans="1:26" x14ac:dyDescent="0.25">
      <c r="A3450">
        <v>3449</v>
      </c>
      <c r="B3450" s="17" t="s">
        <v>2510</v>
      </c>
      <c r="C3450" s="17">
        <v>3399</v>
      </c>
      <c r="D3450" s="17" t="str">
        <f>INDEX(Hosts!$A:$O,MATCH(Places!$C3450,Hosts!$A:$A,0),MATCH(Places!D$1,Hosts!$1:$1,0))</f>
        <v>Within a day</v>
      </c>
      <c r="E3450" s="87">
        <f>INDEX(Hosts!$A:$O,MATCH(Places!$C3450,Hosts!$A:$A,0),MATCH(Places!E$1,Hosts!$1:$1,0))</f>
        <v>0.69</v>
      </c>
      <c r="F3450" s="87">
        <f>INDEX(Hosts!$A:$O,MATCH(Places!$C3450,Hosts!$A:$A,0),MATCH(Places!F$1,Hosts!$1:$1,0))</f>
        <v>0.77</v>
      </c>
      <c r="G3450" s="17" t="str">
        <f>INDEX(Hosts!$A:$O,MATCH(Places!$C3450,Hosts!$A:$A,0),MATCH(Places!G$1,Hosts!$1:$1,0))</f>
        <v>No</v>
      </c>
      <c r="H3450" s="17">
        <v>24</v>
      </c>
      <c r="I3450" s="17" t="str">
        <f>INDEX(Neighborhoods!$A:$C,MATCH(Places!$H3450,Neighborhoods!$A:$A,0),MATCH(Places!I$1,Neighborhoods!$1:$1,0))</f>
        <v>Queens</v>
      </c>
      <c r="J3450" s="17" t="str">
        <f>INDEX(Neighborhoods!$A:$C,MATCH(Places!$H3450,Neighborhoods!$A:$A,0),MATCH(Places!J$1,Neighborhoods!$1:$1,0))</f>
        <v>Long Island City</v>
      </c>
      <c r="K3450" s="17" t="s">
        <v>11822</v>
      </c>
      <c r="L3450" s="17" t="str">
        <f t="shared" si="212"/>
        <v>No</v>
      </c>
      <c r="M3450" s="17">
        <v>5</v>
      </c>
      <c r="N3450" s="17" t="str" cm="1">
        <f t="array" ref="N3450">_xlfn.IFS(M3450&lt;=2,"Small",M3450&lt;=5,"Medium",M3450&gt;5,"Large")</f>
        <v>Medium</v>
      </c>
      <c r="O3450" s="65">
        <v>169</v>
      </c>
      <c r="P3450" s="87">
        <f t="shared" si="213"/>
        <v>0.03</v>
      </c>
      <c r="Q3450" s="68">
        <v>4.7300000000000004</v>
      </c>
      <c r="R3450" s="68" t="str" cm="1">
        <f t="array" ref="R3450">_xlfn.SWITCH(ROUND(Q3450,0),5,"Excellent",4,"Good",3,"Ok","Bad")</f>
        <v>Excellent</v>
      </c>
      <c r="S3450" s="17">
        <v>75</v>
      </c>
      <c r="T3450" s="17" t="str">
        <f t="shared" si="214"/>
        <v>No</v>
      </c>
      <c r="U3450" s="82">
        <v>43176</v>
      </c>
      <c r="V3450" s="82">
        <v>43868</v>
      </c>
      <c r="W3450" s="17">
        <v>365</v>
      </c>
      <c r="X3450" s="17" t="str">
        <f t="shared" si="215"/>
        <v>Active</v>
      </c>
      <c r="Y3450" s="17" t="s">
        <v>15615</v>
      </c>
      <c r="Z3450" s="17"/>
    </row>
    <row r="3451" spans="1:26" x14ac:dyDescent="0.25">
      <c r="A3451">
        <v>3450</v>
      </c>
      <c r="B3451" s="17" t="s">
        <v>2511</v>
      </c>
      <c r="C3451" s="17">
        <v>2694</v>
      </c>
      <c r="D3451" s="17" t="str">
        <f>INDEX(Hosts!$A:$O,MATCH(Places!$C3451,Hosts!$A:$A,0),MATCH(Places!D$1,Hosts!$1:$1,0))</f>
        <v>Within an hour</v>
      </c>
      <c r="E3451" s="87">
        <f>INDEX(Hosts!$A:$O,MATCH(Places!$C3451,Hosts!$A:$A,0),MATCH(Places!E$1,Hosts!$1:$1,0))</f>
        <v>1</v>
      </c>
      <c r="F3451" s="87">
        <f>INDEX(Hosts!$A:$O,MATCH(Places!$C3451,Hosts!$A:$A,0),MATCH(Places!F$1,Hosts!$1:$1,0))</f>
        <v>1</v>
      </c>
      <c r="G3451" s="17" t="str">
        <f>INDEX(Hosts!$A:$O,MATCH(Places!$C3451,Hosts!$A:$A,0),MATCH(Places!G$1,Hosts!$1:$1,0))</f>
        <v>Yes</v>
      </c>
      <c r="H3451" s="17">
        <v>16</v>
      </c>
      <c r="I3451" s="17" t="str">
        <f>INDEX(Neighborhoods!$A:$C,MATCH(Places!$H3451,Neighborhoods!$A:$A,0),MATCH(Places!I$1,Neighborhoods!$1:$1,0))</f>
        <v>Manhattan</v>
      </c>
      <c r="J3451" s="17" t="str">
        <f>INDEX(Neighborhoods!$A:$C,MATCH(Places!$H3451,Neighborhoods!$A:$A,0),MATCH(Places!J$1,Neighborhoods!$1:$1,0))</f>
        <v>Harlem</v>
      </c>
      <c r="K3451" s="17" t="s">
        <v>1</v>
      </c>
      <c r="L3451" s="17" t="str">
        <f t="shared" si="212"/>
        <v>Yes</v>
      </c>
      <c r="M3451" s="17">
        <v>2</v>
      </c>
      <c r="N3451" s="17" t="str" cm="1">
        <f t="array" ref="N3451">_xlfn.IFS(M3451&lt;=2,"Small",M3451&lt;=5,"Medium",M3451&gt;5,"Large")</f>
        <v>Small</v>
      </c>
      <c r="O3451" s="65">
        <v>46</v>
      </c>
      <c r="P3451" s="87">
        <f t="shared" si="213"/>
        <v>0.03</v>
      </c>
      <c r="Q3451" s="68">
        <v>4.9000000000000004</v>
      </c>
      <c r="R3451" s="68" t="str" cm="1">
        <f t="array" ref="R3451">_xlfn.SWITCH(ROUND(Q3451,0),5,"Excellent",4,"Good",3,"Ok","Bad")</f>
        <v>Excellent</v>
      </c>
      <c r="S3451" s="17">
        <v>10</v>
      </c>
      <c r="T3451" s="17" t="str">
        <f t="shared" si="214"/>
        <v>No</v>
      </c>
      <c r="U3451" s="82">
        <v>43323</v>
      </c>
      <c r="V3451" s="82">
        <v>43435</v>
      </c>
      <c r="W3451" s="17">
        <v>0</v>
      </c>
      <c r="X3451" s="17" t="str">
        <f t="shared" si="215"/>
        <v>Inactive</v>
      </c>
      <c r="Y3451" s="17" t="s">
        <v>15616</v>
      </c>
      <c r="Z3451" s="17"/>
    </row>
    <row r="3452" spans="1:26" x14ac:dyDescent="0.25">
      <c r="A3452">
        <v>3451</v>
      </c>
      <c r="B3452" s="17" t="s">
        <v>2512</v>
      </c>
      <c r="C3452" s="17">
        <v>1350</v>
      </c>
      <c r="D3452" s="17" t="str">
        <f>INDEX(Hosts!$A:$O,MATCH(Places!$C3452,Hosts!$A:$A,0),MATCH(Places!D$1,Hosts!$1:$1,0))</f>
        <v>Within an hour</v>
      </c>
      <c r="E3452" s="87">
        <f>INDEX(Hosts!$A:$O,MATCH(Places!$C3452,Hosts!$A:$A,0),MATCH(Places!E$1,Hosts!$1:$1,0))</f>
        <v>1</v>
      </c>
      <c r="F3452" s="87">
        <f>INDEX(Hosts!$A:$O,MATCH(Places!$C3452,Hosts!$A:$A,0),MATCH(Places!F$1,Hosts!$1:$1,0))</f>
        <v>0.98</v>
      </c>
      <c r="G3452" s="17" t="str">
        <f>INDEX(Hosts!$A:$O,MATCH(Places!$C3452,Hosts!$A:$A,0),MATCH(Places!G$1,Hosts!$1:$1,0))</f>
        <v>No</v>
      </c>
      <c r="H3452" s="17">
        <v>24</v>
      </c>
      <c r="I3452" s="17" t="str">
        <f>INDEX(Neighborhoods!$A:$C,MATCH(Places!$H3452,Neighborhoods!$A:$A,0),MATCH(Places!I$1,Neighborhoods!$1:$1,0))</f>
        <v>Queens</v>
      </c>
      <c r="J3452" s="17" t="str">
        <f>INDEX(Neighborhoods!$A:$C,MATCH(Places!$H3452,Neighborhoods!$A:$A,0),MATCH(Places!J$1,Neighborhoods!$1:$1,0))</f>
        <v>Long Island City</v>
      </c>
      <c r="K3452" s="17" t="s">
        <v>11822</v>
      </c>
      <c r="L3452" s="17" t="str">
        <f t="shared" si="212"/>
        <v>No</v>
      </c>
      <c r="M3452" s="17">
        <v>6</v>
      </c>
      <c r="N3452" s="17" t="str" cm="1">
        <f t="array" ref="N3452">_xlfn.IFS(M3452&lt;=2,"Small",M3452&lt;=5,"Medium",M3452&gt;5,"Large")</f>
        <v>Large</v>
      </c>
      <c r="O3452" s="65">
        <v>223</v>
      </c>
      <c r="P3452" s="87">
        <f t="shared" si="213"/>
        <v>0.04</v>
      </c>
      <c r="Q3452" s="68">
        <v>4.79</v>
      </c>
      <c r="R3452" s="68" t="str" cm="1">
        <f t="array" ref="R3452">_xlfn.SWITCH(ROUND(Q3452,0),5,"Excellent",4,"Good",3,"Ok","Bad")</f>
        <v>Excellent</v>
      </c>
      <c r="S3452" s="17">
        <v>102</v>
      </c>
      <c r="T3452" s="17" t="str">
        <f t="shared" si="214"/>
        <v>No</v>
      </c>
      <c r="U3452" s="82">
        <v>43173</v>
      </c>
      <c r="V3452" s="82">
        <v>43900</v>
      </c>
      <c r="W3452" s="17">
        <v>132</v>
      </c>
      <c r="X3452" s="17" t="str">
        <f t="shared" si="215"/>
        <v>Active</v>
      </c>
      <c r="Y3452" s="17" t="s">
        <v>15615</v>
      </c>
      <c r="Z3452" s="17"/>
    </row>
    <row r="3453" spans="1:26" x14ac:dyDescent="0.25">
      <c r="A3453">
        <v>3452</v>
      </c>
      <c r="B3453" s="17" t="s">
        <v>13359</v>
      </c>
      <c r="C3453" s="17">
        <v>3156</v>
      </c>
      <c r="D3453" s="17" t="str">
        <f>INDEX(Hosts!$A:$O,MATCH(Places!$C3453,Hosts!$A:$A,0),MATCH(Places!D$1,Hosts!$1:$1,0))</f>
        <v>Within an hour</v>
      </c>
      <c r="E3453" s="87">
        <f>INDEX(Hosts!$A:$O,MATCH(Places!$C3453,Hosts!$A:$A,0),MATCH(Places!E$1,Hosts!$1:$1,0))</f>
        <v>1</v>
      </c>
      <c r="F3453" s="87">
        <f>INDEX(Hosts!$A:$O,MATCH(Places!$C3453,Hosts!$A:$A,0),MATCH(Places!F$1,Hosts!$1:$1,0))</f>
        <v>0.94</v>
      </c>
      <c r="G3453" s="17" t="str">
        <f>INDEX(Hosts!$A:$O,MATCH(Places!$C3453,Hosts!$A:$A,0),MATCH(Places!G$1,Hosts!$1:$1,0))</f>
        <v>Yes</v>
      </c>
      <c r="H3453" s="17">
        <v>15</v>
      </c>
      <c r="I3453" s="17" t="str">
        <f>INDEX(Neighborhoods!$A:$C,MATCH(Places!$H3453,Neighborhoods!$A:$A,0),MATCH(Places!I$1,Neighborhoods!$1:$1,0))</f>
        <v>Manhattan</v>
      </c>
      <c r="J3453" s="17" t="str">
        <f>INDEX(Neighborhoods!$A:$C,MATCH(Places!$H3453,Neighborhoods!$A:$A,0),MATCH(Places!J$1,Neighborhoods!$1:$1,0))</f>
        <v>East Village</v>
      </c>
      <c r="K3453" s="17" t="s">
        <v>11822</v>
      </c>
      <c r="L3453" s="17" t="str">
        <f t="shared" si="212"/>
        <v>No</v>
      </c>
      <c r="M3453" s="17">
        <v>3</v>
      </c>
      <c r="N3453" s="17" t="str" cm="1">
        <f t="array" ref="N3453">_xlfn.IFS(M3453&lt;=2,"Small",M3453&lt;=5,"Medium",M3453&gt;5,"Large")</f>
        <v>Medium</v>
      </c>
      <c r="O3453" s="65">
        <v>110</v>
      </c>
      <c r="P3453" s="87">
        <f t="shared" si="213"/>
        <v>0.03</v>
      </c>
      <c r="Q3453" s="68">
        <v>4.8899999999999997</v>
      </c>
      <c r="R3453" s="68" t="str" cm="1">
        <f t="array" ref="R3453">_xlfn.SWITCH(ROUND(Q3453,0),5,"Excellent",4,"Good",3,"Ok","Bad")</f>
        <v>Excellent</v>
      </c>
      <c r="S3453" s="17">
        <v>28</v>
      </c>
      <c r="T3453" s="17" t="str">
        <f t="shared" si="214"/>
        <v>No</v>
      </c>
      <c r="U3453" s="82">
        <v>43268</v>
      </c>
      <c r="V3453" s="82">
        <v>44058</v>
      </c>
      <c r="W3453" s="17">
        <v>314</v>
      </c>
      <c r="X3453" s="17" t="str">
        <f t="shared" si="215"/>
        <v>Active</v>
      </c>
      <c r="Y3453" s="17" t="s">
        <v>15615</v>
      </c>
      <c r="Z3453" s="17"/>
    </row>
    <row r="3454" spans="1:26" x14ac:dyDescent="0.25">
      <c r="A3454">
        <v>3453</v>
      </c>
      <c r="B3454" s="17" t="s">
        <v>2513</v>
      </c>
      <c r="C3454" s="17">
        <v>711</v>
      </c>
      <c r="D3454" s="17" t="str">
        <f>INDEX(Hosts!$A:$O,MATCH(Places!$C3454,Hosts!$A:$A,0),MATCH(Places!D$1,Hosts!$1:$1,0))</f>
        <v>A few days or more</v>
      </c>
      <c r="E3454" s="87">
        <f>INDEX(Hosts!$A:$O,MATCH(Places!$C3454,Hosts!$A:$A,0),MATCH(Places!E$1,Hosts!$1:$1,0))</f>
        <v>0</v>
      </c>
      <c r="F3454" s="87">
        <f>INDEX(Hosts!$A:$O,MATCH(Places!$C3454,Hosts!$A:$A,0),MATCH(Places!F$1,Hosts!$1:$1,0))</f>
        <v>0.59</v>
      </c>
      <c r="G3454" s="17" t="str">
        <f>INDEX(Hosts!$A:$O,MATCH(Places!$C3454,Hosts!$A:$A,0),MATCH(Places!G$1,Hosts!$1:$1,0))</f>
        <v>No</v>
      </c>
      <c r="H3454" s="17">
        <v>14</v>
      </c>
      <c r="I3454" s="17" t="str">
        <f>INDEX(Neighborhoods!$A:$C,MATCH(Places!$H3454,Neighborhoods!$A:$A,0),MATCH(Places!I$1,Neighborhoods!$1:$1,0))</f>
        <v>Manhattan</v>
      </c>
      <c r="J3454" s="17" t="str">
        <f>INDEX(Neighborhoods!$A:$C,MATCH(Places!$H3454,Neighborhoods!$A:$A,0),MATCH(Places!J$1,Neighborhoods!$1:$1,0))</f>
        <v>East Harlem</v>
      </c>
      <c r="K3454" s="17" t="s">
        <v>11822</v>
      </c>
      <c r="L3454" s="17" t="str">
        <f t="shared" si="212"/>
        <v>No</v>
      </c>
      <c r="M3454" s="17">
        <v>4</v>
      </c>
      <c r="N3454" s="17" t="str" cm="1">
        <f t="array" ref="N3454">_xlfn.IFS(M3454&lt;=2,"Small",M3454&lt;=5,"Medium",M3454&gt;5,"Large")</f>
        <v>Medium</v>
      </c>
      <c r="O3454" s="65">
        <v>660</v>
      </c>
      <c r="P3454" s="87">
        <f t="shared" si="213"/>
        <v>0.05</v>
      </c>
      <c r="Q3454" s="68">
        <v>4.5599999999999996</v>
      </c>
      <c r="R3454" s="68" t="str" cm="1">
        <f t="array" ref="R3454">_xlfn.SWITCH(ROUND(Q3454,0),5,"Excellent",4,"Good",3,"Ok","Bad")</f>
        <v>Excellent</v>
      </c>
      <c r="S3454" s="17">
        <v>34</v>
      </c>
      <c r="T3454" s="17" t="str">
        <f t="shared" si="214"/>
        <v>No</v>
      </c>
      <c r="U3454" s="82">
        <v>43192</v>
      </c>
      <c r="V3454" s="82">
        <v>43877</v>
      </c>
      <c r="W3454" s="17">
        <v>0</v>
      </c>
      <c r="X3454" s="17" t="str">
        <f t="shared" si="215"/>
        <v>Inactive</v>
      </c>
      <c r="Y3454" s="17" t="s">
        <v>15615</v>
      </c>
      <c r="Z3454" s="17"/>
    </row>
    <row r="3455" spans="1:26" x14ac:dyDescent="0.25">
      <c r="A3455">
        <v>3454</v>
      </c>
      <c r="B3455" s="17" t="s">
        <v>13838</v>
      </c>
      <c r="C3455" s="17">
        <v>3262</v>
      </c>
      <c r="D3455" s="17" t="str">
        <f>INDEX(Hosts!$A:$O,MATCH(Places!$C3455,Hosts!$A:$A,0),MATCH(Places!D$1,Hosts!$1:$1,0))</f>
        <v>Within an hour</v>
      </c>
      <c r="E3455" s="87">
        <f>INDEX(Hosts!$A:$O,MATCH(Places!$C3455,Hosts!$A:$A,0),MATCH(Places!E$1,Hosts!$1:$1,0))</f>
        <v>1</v>
      </c>
      <c r="F3455" s="87">
        <f>INDEX(Hosts!$A:$O,MATCH(Places!$C3455,Hosts!$A:$A,0),MATCH(Places!F$1,Hosts!$1:$1,0))</f>
        <v>1</v>
      </c>
      <c r="G3455" s="17" t="str">
        <f>INDEX(Hosts!$A:$O,MATCH(Places!$C3455,Hosts!$A:$A,0),MATCH(Places!G$1,Hosts!$1:$1,0))</f>
        <v>Yes</v>
      </c>
      <c r="H3455" s="17">
        <v>18</v>
      </c>
      <c r="I3455" s="17" t="str">
        <f>INDEX(Neighborhoods!$A:$C,MATCH(Places!$H3455,Neighborhoods!$A:$A,0),MATCH(Places!I$1,Neighborhoods!$1:$1,0))</f>
        <v>Manhattan</v>
      </c>
      <c r="J3455" s="17" t="str">
        <f>INDEX(Neighborhoods!$A:$C,MATCH(Places!$H3455,Neighborhoods!$A:$A,0),MATCH(Places!J$1,Neighborhoods!$1:$1,0))</f>
        <v>Midtown</v>
      </c>
      <c r="K3455" s="17" t="s">
        <v>11822</v>
      </c>
      <c r="L3455" s="17" t="str">
        <f t="shared" si="212"/>
        <v>No</v>
      </c>
      <c r="M3455" s="17">
        <v>4</v>
      </c>
      <c r="N3455" s="17" t="str" cm="1">
        <f t="array" ref="N3455">_xlfn.IFS(M3455&lt;=2,"Small",M3455&lt;=5,"Medium",M3455&gt;5,"Large")</f>
        <v>Medium</v>
      </c>
      <c r="O3455" s="65">
        <v>187</v>
      </c>
      <c r="P3455" s="87">
        <f t="shared" si="213"/>
        <v>0.03</v>
      </c>
      <c r="Q3455" s="68">
        <v>5</v>
      </c>
      <c r="R3455" s="68" t="str" cm="1">
        <f t="array" ref="R3455">_xlfn.SWITCH(ROUND(Q3455,0),5,"Excellent",4,"Good",3,"Ok","Bad")</f>
        <v>Excellent</v>
      </c>
      <c r="S3455" s="17">
        <v>15</v>
      </c>
      <c r="T3455" s="17" t="str">
        <f t="shared" si="214"/>
        <v>No</v>
      </c>
      <c r="U3455" s="82">
        <v>43237</v>
      </c>
      <c r="V3455" s="82">
        <v>43762</v>
      </c>
      <c r="W3455" s="17">
        <v>15</v>
      </c>
      <c r="X3455" s="17" t="str">
        <f t="shared" si="215"/>
        <v>Active</v>
      </c>
      <c r="Y3455" s="17" t="s">
        <v>15616</v>
      </c>
      <c r="Z3455" s="17"/>
    </row>
    <row r="3456" spans="1:26" x14ac:dyDescent="0.25">
      <c r="A3456">
        <v>3455</v>
      </c>
      <c r="B3456" s="17" t="s">
        <v>15600</v>
      </c>
      <c r="C3456" s="17">
        <v>3053</v>
      </c>
      <c r="D3456" s="17" t="str">
        <f>INDEX(Hosts!$A:$O,MATCH(Places!$C3456,Hosts!$A:$A,0),MATCH(Places!D$1,Hosts!$1:$1,0))</f>
        <v>Within a day</v>
      </c>
      <c r="E3456" s="87">
        <f>INDEX(Hosts!$A:$O,MATCH(Places!$C3456,Hosts!$A:$A,0),MATCH(Places!E$1,Hosts!$1:$1,0))</f>
        <v>1</v>
      </c>
      <c r="F3456" s="87">
        <f>INDEX(Hosts!$A:$O,MATCH(Places!$C3456,Hosts!$A:$A,0),MATCH(Places!F$1,Hosts!$1:$1,0))</f>
        <v>0.85</v>
      </c>
      <c r="G3456" s="17" t="str">
        <f>INDEX(Hosts!$A:$O,MATCH(Places!$C3456,Hosts!$A:$A,0),MATCH(Places!G$1,Hosts!$1:$1,0))</f>
        <v>No</v>
      </c>
      <c r="H3456" s="17">
        <v>8</v>
      </c>
      <c r="I3456" s="17" t="str">
        <f>INDEX(Neighborhoods!$A:$C,MATCH(Places!$H3456,Neighborhoods!$A:$A,0),MATCH(Places!I$1,Neighborhoods!$1:$1,0))</f>
        <v>Brooklyn</v>
      </c>
      <c r="J3456" s="17" t="str">
        <f>INDEX(Neighborhoods!$A:$C,MATCH(Places!$H3456,Neighborhoods!$A:$A,0),MATCH(Places!J$1,Neighborhoods!$1:$1,0))</f>
        <v>Bushwick</v>
      </c>
      <c r="K3456" s="17" t="s">
        <v>16</v>
      </c>
      <c r="L3456" s="17" t="str">
        <f t="shared" si="212"/>
        <v>Yes</v>
      </c>
      <c r="M3456" s="17">
        <v>1</v>
      </c>
      <c r="N3456" s="17" t="str" cm="1">
        <f t="array" ref="N3456">_xlfn.IFS(M3456&lt;=2,"Small",M3456&lt;=5,"Medium",M3456&gt;5,"Large")</f>
        <v>Small</v>
      </c>
      <c r="O3456" s="65">
        <v>38</v>
      </c>
      <c r="P3456" s="87">
        <f t="shared" si="213"/>
        <v>0.03</v>
      </c>
      <c r="Q3456" s="68">
        <v>4.7300000000000004</v>
      </c>
      <c r="R3456" s="68" t="str" cm="1">
        <f t="array" ref="R3456">_xlfn.SWITCH(ROUND(Q3456,0),5,"Excellent",4,"Good",3,"Ok","Bad")</f>
        <v>Excellent</v>
      </c>
      <c r="S3456" s="17">
        <v>11</v>
      </c>
      <c r="T3456" s="17" t="str">
        <f t="shared" si="214"/>
        <v>No</v>
      </c>
      <c r="U3456" s="82">
        <v>43786</v>
      </c>
      <c r="V3456" s="82">
        <v>43891</v>
      </c>
      <c r="W3456" s="17">
        <v>90</v>
      </c>
      <c r="X3456" s="17" t="str">
        <f t="shared" si="215"/>
        <v>Active</v>
      </c>
      <c r="Y3456" s="17" t="s">
        <v>15615</v>
      </c>
      <c r="Z3456" s="17"/>
    </row>
    <row r="3457" spans="1:26" x14ac:dyDescent="0.25">
      <c r="A3457">
        <v>3456</v>
      </c>
      <c r="B3457" s="17" t="s">
        <v>13894</v>
      </c>
      <c r="C3457" s="17">
        <v>1740</v>
      </c>
      <c r="D3457" s="17" t="str">
        <f>INDEX(Hosts!$A:$O,MATCH(Places!$C3457,Hosts!$A:$A,0),MATCH(Places!D$1,Hosts!$1:$1,0))</f>
        <v>Within an hour</v>
      </c>
      <c r="E3457" s="87">
        <f>INDEX(Hosts!$A:$O,MATCH(Places!$C3457,Hosts!$A:$A,0),MATCH(Places!E$1,Hosts!$1:$1,0))</f>
        <v>1</v>
      </c>
      <c r="F3457" s="87">
        <f>INDEX(Hosts!$A:$O,MATCH(Places!$C3457,Hosts!$A:$A,0),MATCH(Places!F$1,Hosts!$1:$1,0))</f>
        <v>0.87</v>
      </c>
      <c r="G3457" s="17" t="str">
        <f>INDEX(Hosts!$A:$O,MATCH(Places!$C3457,Hosts!$A:$A,0),MATCH(Places!G$1,Hosts!$1:$1,0))</f>
        <v>Yes</v>
      </c>
      <c r="H3457" s="17">
        <v>20</v>
      </c>
      <c r="I3457" s="17" t="str">
        <f>INDEX(Neighborhoods!$A:$C,MATCH(Places!$H3457,Neighborhoods!$A:$A,0),MATCH(Places!I$1,Neighborhoods!$1:$1,0))</f>
        <v>Manhattan</v>
      </c>
      <c r="J3457" s="17" t="str">
        <f>INDEX(Neighborhoods!$A:$C,MATCH(Places!$H3457,Neighborhoods!$A:$A,0),MATCH(Places!J$1,Neighborhoods!$1:$1,0))</f>
        <v>Upper West Side</v>
      </c>
      <c r="K3457" s="17" t="s">
        <v>11822</v>
      </c>
      <c r="L3457" s="17" t="str">
        <f t="shared" si="212"/>
        <v>No</v>
      </c>
      <c r="M3457" s="17">
        <v>6</v>
      </c>
      <c r="N3457" s="17" t="str" cm="1">
        <f t="array" ref="N3457">_xlfn.IFS(M3457&lt;=2,"Small",M3457&lt;=5,"Medium",M3457&gt;5,"Large")</f>
        <v>Large</v>
      </c>
      <c r="O3457" s="65">
        <v>300</v>
      </c>
      <c r="P3457" s="87">
        <f t="shared" si="213"/>
        <v>0.04</v>
      </c>
      <c r="Q3457" s="68">
        <v>5</v>
      </c>
      <c r="R3457" s="68" t="str" cm="1">
        <f t="array" ref="R3457">_xlfn.SWITCH(ROUND(Q3457,0),5,"Excellent",4,"Good",3,"Ok","Bad")</f>
        <v>Excellent</v>
      </c>
      <c r="S3457" s="17">
        <v>4</v>
      </c>
      <c r="T3457" s="17" t="str">
        <f t="shared" si="214"/>
        <v>No</v>
      </c>
      <c r="U3457" s="82">
        <v>43206</v>
      </c>
      <c r="V3457" s="82">
        <v>43977</v>
      </c>
      <c r="W3457" s="17">
        <v>61</v>
      </c>
      <c r="X3457" s="17" t="str">
        <f t="shared" si="215"/>
        <v>Active</v>
      </c>
      <c r="Y3457" s="17" t="s">
        <v>15615</v>
      </c>
      <c r="Z3457" s="17"/>
    </row>
    <row r="3458" spans="1:26" x14ac:dyDescent="0.25">
      <c r="A3458">
        <v>3457</v>
      </c>
      <c r="B3458" s="17" t="s">
        <v>2514</v>
      </c>
      <c r="C3458" s="17">
        <v>3486</v>
      </c>
      <c r="D3458" s="17" t="str">
        <f>INDEX(Hosts!$A:$O,MATCH(Places!$C3458,Hosts!$A:$A,0),MATCH(Places!D$1,Hosts!$1:$1,0))</f>
        <v>Within a day</v>
      </c>
      <c r="E3458" s="87">
        <f>INDEX(Hosts!$A:$O,MATCH(Places!$C3458,Hosts!$A:$A,0),MATCH(Places!E$1,Hosts!$1:$1,0))</f>
        <v>0.9</v>
      </c>
      <c r="F3458" s="87">
        <f>INDEX(Hosts!$A:$O,MATCH(Places!$C3458,Hosts!$A:$A,0),MATCH(Places!F$1,Hosts!$1:$1,0))</f>
        <v>0.89</v>
      </c>
      <c r="G3458" s="17" t="str">
        <f>INDEX(Hosts!$A:$O,MATCH(Places!$C3458,Hosts!$A:$A,0),MATCH(Places!G$1,Hosts!$1:$1,0))</f>
        <v>No</v>
      </c>
      <c r="H3458" s="17">
        <v>9</v>
      </c>
      <c r="I3458" s="17" t="str">
        <f>INDEX(Neighborhoods!$A:$C,MATCH(Places!$H3458,Neighborhoods!$A:$A,0),MATCH(Places!I$1,Neighborhoods!$1:$1,0))</f>
        <v>Brooklyn</v>
      </c>
      <c r="J3458" s="17" t="str">
        <f>INDEX(Neighborhoods!$A:$C,MATCH(Places!$H3458,Neighborhoods!$A:$A,0),MATCH(Places!J$1,Neighborhoods!$1:$1,0))</f>
        <v>Crown Heights</v>
      </c>
      <c r="K3458" s="17" t="s">
        <v>16</v>
      </c>
      <c r="L3458" s="17" t="str">
        <f t="shared" ref="L3458:L3521" si="216">IF(OR(K3458="Private room",K3458="Shared room"),"Yes","No")</f>
        <v>Yes</v>
      </c>
      <c r="M3458" s="17">
        <v>1</v>
      </c>
      <c r="N3458" s="17" t="str" cm="1">
        <f t="array" ref="N3458">_xlfn.IFS(M3458&lt;=2,"Small",M3458&lt;=5,"Medium",M3458&gt;5,"Large")</f>
        <v>Small</v>
      </c>
      <c r="O3458" s="65">
        <v>35</v>
      </c>
      <c r="P3458" s="87">
        <f t="shared" ref="P3458:P3521" si="217">VLOOKUP(O3458,$AB$1:$AC$5,2)</f>
        <v>0.03</v>
      </c>
      <c r="Q3458" s="68">
        <v>4.63</v>
      </c>
      <c r="R3458" s="68" t="str" cm="1">
        <f t="array" ref="R3458">_xlfn.SWITCH(ROUND(Q3458,0),5,"Excellent",4,"Good",3,"Ok","Bad")</f>
        <v>Excellent</v>
      </c>
      <c r="S3458" s="17">
        <v>19</v>
      </c>
      <c r="T3458" s="17" t="str">
        <f t="shared" ref="T3458:T3521" si="218">IF(AND(Q3458&gt;=4.8,S3458&gt;100),"Yes","No")</f>
        <v>No</v>
      </c>
      <c r="U3458" s="82">
        <v>43177</v>
      </c>
      <c r="V3458" s="82">
        <v>43813</v>
      </c>
      <c r="W3458" s="17">
        <v>89</v>
      </c>
      <c r="X3458" s="17" t="str">
        <f t="shared" ref="X3458:X3521" si="219">IF(W3458&lt;&gt;0,"Active","Inactive")</f>
        <v>Active</v>
      </c>
      <c r="Y3458" s="17" t="s">
        <v>15616</v>
      </c>
      <c r="Z3458" s="17"/>
    </row>
    <row r="3459" spans="1:26" x14ac:dyDescent="0.25">
      <c r="A3459">
        <v>3458</v>
      </c>
      <c r="B3459" s="17" t="s">
        <v>2515</v>
      </c>
      <c r="C3459" s="17">
        <v>3262</v>
      </c>
      <c r="D3459" s="17" t="str">
        <f>INDEX(Hosts!$A:$O,MATCH(Places!$C3459,Hosts!$A:$A,0),MATCH(Places!D$1,Hosts!$1:$1,0))</f>
        <v>Within an hour</v>
      </c>
      <c r="E3459" s="87">
        <f>INDEX(Hosts!$A:$O,MATCH(Places!$C3459,Hosts!$A:$A,0),MATCH(Places!E$1,Hosts!$1:$1,0))</f>
        <v>1</v>
      </c>
      <c r="F3459" s="87">
        <f>INDEX(Hosts!$A:$O,MATCH(Places!$C3459,Hosts!$A:$A,0),MATCH(Places!F$1,Hosts!$1:$1,0))</f>
        <v>1</v>
      </c>
      <c r="G3459" s="17" t="str">
        <f>INDEX(Hosts!$A:$O,MATCH(Places!$C3459,Hosts!$A:$A,0),MATCH(Places!G$1,Hosts!$1:$1,0))</f>
        <v>Yes</v>
      </c>
      <c r="H3459" s="17">
        <v>18</v>
      </c>
      <c r="I3459" s="17" t="str">
        <f>INDEX(Neighborhoods!$A:$C,MATCH(Places!$H3459,Neighborhoods!$A:$A,0),MATCH(Places!I$1,Neighborhoods!$1:$1,0))</f>
        <v>Manhattan</v>
      </c>
      <c r="J3459" s="17" t="str">
        <f>INDEX(Neighborhoods!$A:$C,MATCH(Places!$H3459,Neighborhoods!$A:$A,0),MATCH(Places!J$1,Neighborhoods!$1:$1,0))</f>
        <v>Midtown</v>
      </c>
      <c r="K3459" s="17" t="s">
        <v>11822</v>
      </c>
      <c r="L3459" s="17" t="str">
        <f t="shared" si="216"/>
        <v>No</v>
      </c>
      <c r="M3459" s="17">
        <v>6</v>
      </c>
      <c r="N3459" s="17" t="str" cm="1">
        <f t="array" ref="N3459">_xlfn.IFS(M3459&lt;=2,"Small",M3459&lt;=5,"Medium",M3459&gt;5,"Large")</f>
        <v>Large</v>
      </c>
      <c r="O3459" s="65">
        <v>374</v>
      </c>
      <c r="P3459" s="87">
        <f t="shared" si="217"/>
        <v>0.04</v>
      </c>
      <c r="Q3459" s="68">
        <v>4.8600000000000003</v>
      </c>
      <c r="R3459" s="68" t="str" cm="1">
        <f t="array" ref="R3459">_xlfn.SWITCH(ROUND(Q3459,0),5,"Excellent",4,"Good",3,"Ok","Bad")</f>
        <v>Excellent</v>
      </c>
      <c r="S3459" s="17">
        <v>14</v>
      </c>
      <c r="T3459" s="17" t="str">
        <f t="shared" si="218"/>
        <v>No</v>
      </c>
      <c r="U3459" s="82">
        <v>43264</v>
      </c>
      <c r="V3459" s="82">
        <v>43713</v>
      </c>
      <c r="W3459" s="17">
        <v>0</v>
      </c>
      <c r="X3459" s="17" t="str">
        <f t="shared" si="219"/>
        <v>Inactive</v>
      </c>
      <c r="Y3459" s="17" t="s">
        <v>15616</v>
      </c>
      <c r="Z3459" s="17"/>
    </row>
    <row r="3460" spans="1:26" x14ac:dyDescent="0.25">
      <c r="A3460">
        <v>3459</v>
      </c>
      <c r="B3460" s="17" t="s">
        <v>2405</v>
      </c>
      <c r="C3460" s="17">
        <v>3501</v>
      </c>
      <c r="D3460" s="17" t="str">
        <f>INDEX(Hosts!$A:$O,MATCH(Places!$C3460,Hosts!$A:$A,0),MATCH(Places!D$1,Hosts!$1:$1,0))</f>
        <v>A few days or more</v>
      </c>
      <c r="E3460" s="87">
        <f>INDEX(Hosts!$A:$O,MATCH(Places!$C3460,Hosts!$A:$A,0),MATCH(Places!E$1,Hosts!$1:$1,0))</f>
        <v>0</v>
      </c>
      <c r="F3460" s="87">
        <f>INDEX(Hosts!$A:$O,MATCH(Places!$C3460,Hosts!$A:$A,0),MATCH(Places!F$1,Hosts!$1:$1,0))</f>
        <v>0.97</v>
      </c>
      <c r="G3460" s="17" t="str">
        <f>INDEX(Hosts!$A:$O,MATCH(Places!$C3460,Hosts!$A:$A,0),MATCH(Places!G$1,Hosts!$1:$1,0))</f>
        <v>No</v>
      </c>
      <c r="H3460" s="17">
        <v>14</v>
      </c>
      <c r="I3460" s="17" t="str">
        <f>INDEX(Neighborhoods!$A:$C,MATCH(Places!$H3460,Neighborhoods!$A:$A,0),MATCH(Places!I$1,Neighborhoods!$1:$1,0))</f>
        <v>Manhattan</v>
      </c>
      <c r="J3460" s="17" t="str">
        <f>INDEX(Neighborhoods!$A:$C,MATCH(Places!$H3460,Neighborhoods!$A:$A,0),MATCH(Places!J$1,Neighborhoods!$1:$1,0))</f>
        <v>East Harlem</v>
      </c>
      <c r="K3460" s="17" t="s">
        <v>11822</v>
      </c>
      <c r="L3460" s="17" t="str">
        <f t="shared" si="216"/>
        <v>No</v>
      </c>
      <c r="M3460" s="17">
        <v>6</v>
      </c>
      <c r="N3460" s="17" t="str" cm="1">
        <f t="array" ref="N3460">_xlfn.IFS(M3460&lt;=2,"Small",M3460&lt;=5,"Medium",M3460&gt;5,"Large")</f>
        <v>Large</v>
      </c>
      <c r="O3460" s="65">
        <v>130</v>
      </c>
      <c r="P3460" s="87">
        <f t="shared" si="217"/>
        <v>0.03</v>
      </c>
      <c r="Q3460" s="68">
        <v>4.21</v>
      </c>
      <c r="R3460" s="68" t="str" cm="1">
        <f t="array" ref="R3460">_xlfn.SWITCH(ROUND(Q3460,0),5,"Excellent",4,"Good",3,"Ok","Bad")</f>
        <v>Good</v>
      </c>
      <c r="S3460" s="17">
        <v>14</v>
      </c>
      <c r="T3460" s="17" t="str">
        <f t="shared" si="218"/>
        <v>No</v>
      </c>
      <c r="U3460" s="82">
        <v>43530</v>
      </c>
      <c r="V3460" s="82">
        <v>43908</v>
      </c>
      <c r="W3460" s="17">
        <v>260</v>
      </c>
      <c r="X3460" s="17" t="str">
        <f t="shared" si="219"/>
        <v>Active</v>
      </c>
      <c r="Y3460" s="17" t="s">
        <v>15616</v>
      </c>
      <c r="Z3460" s="17"/>
    </row>
    <row r="3461" spans="1:26" x14ac:dyDescent="0.25">
      <c r="A3461">
        <v>3460</v>
      </c>
      <c r="B3461" s="17" t="s">
        <v>2516</v>
      </c>
      <c r="C3461" s="17">
        <v>3100</v>
      </c>
      <c r="D3461" s="17" t="str">
        <f>INDEX(Hosts!$A:$O,MATCH(Places!$C3461,Hosts!$A:$A,0),MATCH(Places!D$1,Hosts!$1:$1,0))</f>
        <v>Within an hour</v>
      </c>
      <c r="E3461" s="87">
        <f>INDEX(Hosts!$A:$O,MATCH(Places!$C3461,Hosts!$A:$A,0),MATCH(Places!E$1,Hosts!$1:$1,0))</f>
        <v>1</v>
      </c>
      <c r="F3461" s="87">
        <f>INDEX(Hosts!$A:$O,MATCH(Places!$C3461,Hosts!$A:$A,0),MATCH(Places!F$1,Hosts!$1:$1,0))</f>
        <v>0.97</v>
      </c>
      <c r="G3461" s="17" t="str">
        <f>INDEX(Hosts!$A:$O,MATCH(Places!$C3461,Hosts!$A:$A,0),MATCH(Places!G$1,Hosts!$1:$1,0))</f>
        <v>No</v>
      </c>
      <c r="H3461" s="17">
        <v>9</v>
      </c>
      <c r="I3461" s="17" t="str">
        <f>INDEX(Neighborhoods!$A:$C,MATCH(Places!$H3461,Neighborhoods!$A:$A,0),MATCH(Places!I$1,Neighborhoods!$1:$1,0))</f>
        <v>Brooklyn</v>
      </c>
      <c r="J3461" s="17" t="str">
        <f>INDEX(Neighborhoods!$A:$C,MATCH(Places!$H3461,Neighborhoods!$A:$A,0),MATCH(Places!J$1,Neighborhoods!$1:$1,0))</f>
        <v>Crown Heights</v>
      </c>
      <c r="K3461" s="17" t="s">
        <v>1</v>
      </c>
      <c r="L3461" s="17" t="str">
        <f t="shared" si="216"/>
        <v>Yes</v>
      </c>
      <c r="M3461" s="17">
        <v>2</v>
      </c>
      <c r="N3461" s="17" t="str" cm="1">
        <f t="array" ref="N3461">_xlfn.IFS(M3461&lt;=2,"Small",M3461&lt;=5,"Medium",M3461&gt;5,"Large")</f>
        <v>Small</v>
      </c>
      <c r="O3461" s="65">
        <v>35</v>
      </c>
      <c r="P3461" s="87">
        <f t="shared" si="217"/>
        <v>0.03</v>
      </c>
      <c r="Q3461" s="68">
        <v>4.91</v>
      </c>
      <c r="R3461" s="68" t="str" cm="1">
        <f t="array" ref="R3461">_xlfn.SWITCH(ROUND(Q3461,0),5,"Excellent",4,"Good",3,"Ok","Bad")</f>
        <v>Excellent</v>
      </c>
      <c r="S3461" s="17">
        <v>55</v>
      </c>
      <c r="T3461" s="17" t="str">
        <f t="shared" si="218"/>
        <v>No</v>
      </c>
      <c r="U3461" s="82">
        <v>43194</v>
      </c>
      <c r="V3461" s="82">
        <v>44058</v>
      </c>
      <c r="W3461" s="17">
        <v>230</v>
      </c>
      <c r="X3461" s="17" t="str">
        <f t="shared" si="219"/>
        <v>Active</v>
      </c>
      <c r="Y3461" s="17" t="s">
        <v>15615</v>
      </c>
      <c r="Z3461" s="17"/>
    </row>
    <row r="3462" spans="1:26" x14ac:dyDescent="0.25">
      <c r="A3462">
        <v>3461</v>
      </c>
      <c r="B3462" s="17" t="s">
        <v>15583</v>
      </c>
      <c r="C3462" s="17">
        <v>3487</v>
      </c>
      <c r="D3462" s="17" t="str">
        <f>INDEX(Hosts!$A:$O,MATCH(Places!$C3462,Hosts!$A:$A,0),MATCH(Places!D$1,Hosts!$1:$1,0))</f>
        <v>Within an hour</v>
      </c>
      <c r="E3462" s="87">
        <f>INDEX(Hosts!$A:$O,MATCH(Places!$C3462,Hosts!$A:$A,0),MATCH(Places!E$1,Hosts!$1:$1,0))</f>
        <v>0.91</v>
      </c>
      <c r="F3462" s="87">
        <f>INDEX(Hosts!$A:$O,MATCH(Places!$C3462,Hosts!$A:$A,0),MATCH(Places!F$1,Hosts!$1:$1,0))</f>
        <v>1</v>
      </c>
      <c r="G3462" s="17" t="str">
        <f>INDEX(Hosts!$A:$O,MATCH(Places!$C3462,Hosts!$A:$A,0),MATCH(Places!G$1,Hosts!$1:$1,0))</f>
        <v>No</v>
      </c>
      <c r="H3462" s="17">
        <v>18</v>
      </c>
      <c r="I3462" s="17" t="str">
        <f>INDEX(Neighborhoods!$A:$C,MATCH(Places!$H3462,Neighborhoods!$A:$A,0),MATCH(Places!I$1,Neighborhoods!$1:$1,0))</f>
        <v>Manhattan</v>
      </c>
      <c r="J3462" s="17" t="str">
        <f>INDEX(Neighborhoods!$A:$C,MATCH(Places!$H3462,Neighborhoods!$A:$A,0),MATCH(Places!J$1,Neighborhoods!$1:$1,0))</f>
        <v>Midtown</v>
      </c>
      <c r="K3462" s="17" t="s">
        <v>11822</v>
      </c>
      <c r="L3462" s="17" t="str">
        <f t="shared" si="216"/>
        <v>No</v>
      </c>
      <c r="M3462" s="17">
        <v>6</v>
      </c>
      <c r="N3462" s="17" t="str" cm="1">
        <f t="array" ref="N3462">_xlfn.IFS(M3462&lt;=2,"Small",M3462&lt;=5,"Medium",M3462&gt;5,"Large")</f>
        <v>Large</v>
      </c>
      <c r="O3462" s="65">
        <v>69</v>
      </c>
      <c r="P3462" s="87">
        <f t="shared" si="217"/>
        <v>0.03</v>
      </c>
      <c r="Q3462" s="68">
        <v>4.33</v>
      </c>
      <c r="R3462" s="68" t="str" cm="1">
        <f t="array" ref="R3462">_xlfn.SWITCH(ROUND(Q3462,0),5,"Excellent",4,"Good",3,"Ok","Bad")</f>
        <v>Good</v>
      </c>
      <c r="S3462" s="17">
        <v>9</v>
      </c>
      <c r="T3462" s="17" t="str">
        <f t="shared" si="218"/>
        <v>No</v>
      </c>
      <c r="U3462" s="82">
        <v>43227</v>
      </c>
      <c r="V3462" s="82">
        <v>43877</v>
      </c>
      <c r="W3462" s="17">
        <v>285</v>
      </c>
      <c r="X3462" s="17" t="str">
        <f t="shared" si="219"/>
        <v>Active</v>
      </c>
      <c r="Y3462" s="17" t="s">
        <v>15616</v>
      </c>
      <c r="Z3462" s="17"/>
    </row>
    <row r="3463" spans="1:26" x14ac:dyDescent="0.25">
      <c r="A3463">
        <v>3462</v>
      </c>
      <c r="B3463" s="17" t="s">
        <v>14959</v>
      </c>
      <c r="C3463" s="17">
        <v>3487</v>
      </c>
      <c r="D3463" s="17" t="str">
        <f>INDEX(Hosts!$A:$O,MATCH(Places!$C3463,Hosts!$A:$A,0),MATCH(Places!D$1,Hosts!$1:$1,0))</f>
        <v>Within an hour</v>
      </c>
      <c r="E3463" s="87">
        <f>INDEX(Hosts!$A:$O,MATCH(Places!$C3463,Hosts!$A:$A,0),MATCH(Places!E$1,Hosts!$1:$1,0))</f>
        <v>0.91</v>
      </c>
      <c r="F3463" s="87">
        <f>INDEX(Hosts!$A:$O,MATCH(Places!$C3463,Hosts!$A:$A,0),MATCH(Places!F$1,Hosts!$1:$1,0))</f>
        <v>1</v>
      </c>
      <c r="G3463" s="17" t="str">
        <f>INDEX(Hosts!$A:$O,MATCH(Places!$C3463,Hosts!$A:$A,0),MATCH(Places!G$1,Hosts!$1:$1,0))</f>
        <v>No</v>
      </c>
      <c r="H3463" s="17">
        <v>18</v>
      </c>
      <c r="I3463" s="17" t="str">
        <f>INDEX(Neighborhoods!$A:$C,MATCH(Places!$H3463,Neighborhoods!$A:$A,0),MATCH(Places!I$1,Neighborhoods!$1:$1,0))</f>
        <v>Manhattan</v>
      </c>
      <c r="J3463" s="17" t="str">
        <f>INDEX(Neighborhoods!$A:$C,MATCH(Places!$H3463,Neighborhoods!$A:$A,0),MATCH(Places!J$1,Neighborhoods!$1:$1,0))</f>
        <v>Midtown</v>
      </c>
      <c r="K3463" s="17" t="s">
        <v>11822</v>
      </c>
      <c r="L3463" s="17" t="str">
        <f t="shared" si="216"/>
        <v>No</v>
      </c>
      <c r="M3463" s="17">
        <v>6</v>
      </c>
      <c r="N3463" s="17" t="str" cm="1">
        <f t="array" ref="N3463">_xlfn.IFS(M3463&lt;=2,"Small",M3463&lt;=5,"Medium",M3463&gt;5,"Large")</f>
        <v>Large</v>
      </c>
      <c r="O3463" s="65">
        <v>69</v>
      </c>
      <c r="P3463" s="87">
        <f t="shared" si="217"/>
        <v>0.03</v>
      </c>
      <c r="Q3463" s="68">
        <v>4.67</v>
      </c>
      <c r="R3463" s="68" t="str" cm="1">
        <f t="array" ref="R3463">_xlfn.SWITCH(ROUND(Q3463,0),5,"Excellent",4,"Good",3,"Ok","Bad")</f>
        <v>Excellent</v>
      </c>
      <c r="S3463" s="17">
        <v>6</v>
      </c>
      <c r="T3463" s="17" t="str">
        <f t="shared" si="218"/>
        <v>No</v>
      </c>
      <c r="U3463" s="82">
        <v>43212</v>
      </c>
      <c r="V3463" s="82">
        <v>43865</v>
      </c>
      <c r="W3463" s="17">
        <v>290</v>
      </c>
      <c r="X3463" s="17" t="str">
        <f t="shared" si="219"/>
        <v>Active</v>
      </c>
      <c r="Y3463" s="17" t="s">
        <v>15616</v>
      </c>
      <c r="Z3463" s="17"/>
    </row>
    <row r="3464" spans="1:26" x14ac:dyDescent="0.25">
      <c r="A3464">
        <v>3463</v>
      </c>
      <c r="B3464" s="17" t="s">
        <v>15281</v>
      </c>
      <c r="C3464" s="17">
        <v>3487</v>
      </c>
      <c r="D3464" s="17" t="str">
        <f>INDEX(Hosts!$A:$O,MATCH(Places!$C3464,Hosts!$A:$A,0),MATCH(Places!D$1,Hosts!$1:$1,0))</f>
        <v>Within an hour</v>
      </c>
      <c r="E3464" s="87">
        <f>INDEX(Hosts!$A:$O,MATCH(Places!$C3464,Hosts!$A:$A,0),MATCH(Places!E$1,Hosts!$1:$1,0))</f>
        <v>0.91</v>
      </c>
      <c r="F3464" s="87">
        <f>INDEX(Hosts!$A:$O,MATCH(Places!$C3464,Hosts!$A:$A,0),MATCH(Places!F$1,Hosts!$1:$1,0))</f>
        <v>1</v>
      </c>
      <c r="G3464" s="17" t="str">
        <f>INDEX(Hosts!$A:$O,MATCH(Places!$C3464,Hosts!$A:$A,0),MATCH(Places!G$1,Hosts!$1:$1,0))</f>
        <v>No</v>
      </c>
      <c r="H3464" s="17">
        <v>18</v>
      </c>
      <c r="I3464" s="17" t="str">
        <f>INDEX(Neighborhoods!$A:$C,MATCH(Places!$H3464,Neighborhoods!$A:$A,0),MATCH(Places!I$1,Neighborhoods!$1:$1,0))</f>
        <v>Manhattan</v>
      </c>
      <c r="J3464" s="17" t="str">
        <f>INDEX(Neighborhoods!$A:$C,MATCH(Places!$H3464,Neighborhoods!$A:$A,0),MATCH(Places!J$1,Neighborhoods!$1:$1,0))</f>
        <v>Midtown</v>
      </c>
      <c r="K3464" s="17" t="s">
        <v>11822</v>
      </c>
      <c r="L3464" s="17" t="str">
        <f t="shared" si="216"/>
        <v>No</v>
      </c>
      <c r="M3464" s="17">
        <v>6</v>
      </c>
      <c r="N3464" s="17" t="str" cm="1">
        <f t="array" ref="N3464">_xlfn.IFS(M3464&lt;=2,"Small",M3464&lt;=5,"Medium",M3464&gt;5,"Large")</f>
        <v>Large</v>
      </c>
      <c r="O3464" s="65">
        <v>69</v>
      </c>
      <c r="P3464" s="87">
        <f t="shared" si="217"/>
        <v>0.03</v>
      </c>
      <c r="Q3464" s="68">
        <v>4.2300000000000004</v>
      </c>
      <c r="R3464" s="68" t="str" cm="1">
        <f t="array" ref="R3464">_xlfn.SWITCH(ROUND(Q3464,0),5,"Excellent",4,"Good",3,"Ok","Bad")</f>
        <v>Good</v>
      </c>
      <c r="S3464" s="17">
        <v>22</v>
      </c>
      <c r="T3464" s="17" t="str">
        <f t="shared" si="218"/>
        <v>No</v>
      </c>
      <c r="U3464" s="82">
        <v>43212</v>
      </c>
      <c r="V3464" s="82">
        <v>44001</v>
      </c>
      <c r="W3464" s="17">
        <v>286</v>
      </c>
      <c r="X3464" s="17" t="str">
        <f t="shared" si="219"/>
        <v>Active</v>
      </c>
      <c r="Y3464" s="17" t="s">
        <v>15616</v>
      </c>
      <c r="Z3464" s="17"/>
    </row>
    <row r="3465" spans="1:26" x14ac:dyDescent="0.25">
      <c r="A3465">
        <v>3464</v>
      </c>
      <c r="B3465" s="17" t="s">
        <v>13222</v>
      </c>
      <c r="C3465" s="17">
        <v>3487</v>
      </c>
      <c r="D3465" s="17" t="str">
        <f>INDEX(Hosts!$A:$O,MATCH(Places!$C3465,Hosts!$A:$A,0),MATCH(Places!D$1,Hosts!$1:$1,0))</f>
        <v>Within an hour</v>
      </c>
      <c r="E3465" s="87">
        <f>INDEX(Hosts!$A:$O,MATCH(Places!$C3465,Hosts!$A:$A,0),MATCH(Places!E$1,Hosts!$1:$1,0))</f>
        <v>0.91</v>
      </c>
      <c r="F3465" s="87">
        <f>INDEX(Hosts!$A:$O,MATCH(Places!$C3465,Hosts!$A:$A,0),MATCH(Places!F$1,Hosts!$1:$1,0))</f>
        <v>1</v>
      </c>
      <c r="G3465" s="17" t="str">
        <f>INDEX(Hosts!$A:$O,MATCH(Places!$C3465,Hosts!$A:$A,0),MATCH(Places!G$1,Hosts!$1:$1,0))</f>
        <v>No</v>
      </c>
      <c r="H3465" s="17">
        <v>18</v>
      </c>
      <c r="I3465" s="17" t="str">
        <f>INDEX(Neighborhoods!$A:$C,MATCH(Places!$H3465,Neighborhoods!$A:$A,0),MATCH(Places!I$1,Neighborhoods!$1:$1,0))</f>
        <v>Manhattan</v>
      </c>
      <c r="J3465" s="17" t="str">
        <f>INDEX(Neighborhoods!$A:$C,MATCH(Places!$H3465,Neighborhoods!$A:$A,0),MATCH(Places!J$1,Neighborhoods!$1:$1,0))</f>
        <v>Midtown</v>
      </c>
      <c r="K3465" s="17" t="s">
        <v>11822</v>
      </c>
      <c r="L3465" s="17" t="str">
        <f t="shared" si="216"/>
        <v>No</v>
      </c>
      <c r="M3465" s="17">
        <v>8</v>
      </c>
      <c r="N3465" s="17" t="str" cm="1">
        <f t="array" ref="N3465">_xlfn.IFS(M3465&lt;=2,"Small",M3465&lt;=5,"Medium",M3465&gt;5,"Large")</f>
        <v>Large</v>
      </c>
      <c r="O3465" s="65">
        <v>150</v>
      </c>
      <c r="P3465" s="87">
        <f t="shared" si="217"/>
        <v>0.03</v>
      </c>
      <c r="Q3465" s="68">
        <v>4.5</v>
      </c>
      <c r="R3465" s="68" t="str" cm="1">
        <f t="array" ref="R3465">_xlfn.SWITCH(ROUND(Q3465,0),5,"Excellent",4,"Good",3,"Ok","Bad")</f>
        <v>Excellent</v>
      </c>
      <c r="S3465" s="17">
        <v>8</v>
      </c>
      <c r="T3465" s="17" t="str">
        <f t="shared" si="218"/>
        <v>No</v>
      </c>
      <c r="U3465" s="82">
        <v>43261</v>
      </c>
      <c r="V3465" s="82">
        <v>43982</v>
      </c>
      <c r="W3465" s="17">
        <v>0</v>
      </c>
      <c r="X3465" s="17" t="str">
        <f t="shared" si="219"/>
        <v>Inactive</v>
      </c>
      <c r="Y3465" s="17" t="s">
        <v>15616</v>
      </c>
      <c r="Z3465" s="17"/>
    </row>
    <row r="3466" spans="1:26" x14ac:dyDescent="0.25">
      <c r="A3466">
        <v>3465</v>
      </c>
      <c r="B3466" s="17" t="s">
        <v>15591</v>
      </c>
      <c r="C3466" s="17">
        <v>3487</v>
      </c>
      <c r="D3466" s="17" t="str">
        <f>INDEX(Hosts!$A:$O,MATCH(Places!$C3466,Hosts!$A:$A,0),MATCH(Places!D$1,Hosts!$1:$1,0))</f>
        <v>Within an hour</v>
      </c>
      <c r="E3466" s="87">
        <f>INDEX(Hosts!$A:$O,MATCH(Places!$C3466,Hosts!$A:$A,0),MATCH(Places!E$1,Hosts!$1:$1,0))</f>
        <v>0.91</v>
      </c>
      <c r="F3466" s="87">
        <f>INDEX(Hosts!$A:$O,MATCH(Places!$C3466,Hosts!$A:$A,0),MATCH(Places!F$1,Hosts!$1:$1,0))</f>
        <v>1</v>
      </c>
      <c r="G3466" s="17" t="str">
        <f>INDEX(Hosts!$A:$O,MATCH(Places!$C3466,Hosts!$A:$A,0),MATCH(Places!G$1,Hosts!$1:$1,0))</f>
        <v>No</v>
      </c>
      <c r="H3466" s="17">
        <v>18</v>
      </c>
      <c r="I3466" s="17" t="str">
        <f>INDEX(Neighborhoods!$A:$C,MATCH(Places!$H3466,Neighborhoods!$A:$A,0),MATCH(Places!I$1,Neighborhoods!$1:$1,0))</f>
        <v>Manhattan</v>
      </c>
      <c r="J3466" s="17" t="str">
        <f>INDEX(Neighborhoods!$A:$C,MATCH(Places!$H3466,Neighborhoods!$A:$A,0),MATCH(Places!J$1,Neighborhoods!$1:$1,0))</f>
        <v>Midtown</v>
      </c>
      <c r="K3466" s="17" t="s">
        <v>11822</v>
      </c>
      <c r="L3466" s="17" t="str">
        <f t="shared" si="216"/>
        <v>No</v>
      </c>
      <c r="M3466" s="17">
        <v>6</v>
      </c>
      <c r="N3466" s="17" t="str" cm="1">
        <f t="array" ref="N3466">_xlfn.IFS(M3466&lt;=2,"Small",M3466&lt;=5,"Medium",M3466&gt;5,"Large")</f>
        <v>Large</v>
      </c>
      <c r="O3466" s="65">
        <v>69</v>
      </c>
      <c r="P3466" s="87">
        <f t="shared" si="217"/>
        <v>0.03</v>
      </c>
      <c r="Q3466" s="68">
        <v>4.8</v>
      </c>
      <c r="R3466" s="68" t="str" cm="1">
        <f t="array" ref="R3466">_xlfn.SWITCH(ROUND(Q3466,0),5,"Excellent",4,"Good",3,"Ok","Bad")</f>
        <v>Excellent</v>
      </c>
      <c r="S3466" s="17">
        <v>10</v>
      </c>
      <c r="T3466" s="17" t="str">
        <f t="shared" si="218"/>
        <v>No</v>
      </c>
      <c r="U3466" s="82">
        <v>43357</v>
      </c>
      <c r="V3466" s="82">
        <v>44057</v>
      </c>
      <c r="W3466" s="17">
        <v>300</v>
      </c>
      <c r="X3466" s="17" t="str">
        <f t="shared" si="219"/>
        <v>Active</v>
      </c>
      <c r="Y3466" s="17" t="s">
        <v>15616</v>
      </c>
      <c r="Z3466" s="17"/>
    </row>
    <row r="3467" spans="1:26" x14ac:dyDescent="0.25">
      <c r="A3467">
        <v>3466</v>
      </c>
      <c r="B3467" s="17" t="s">
        <v>14332</v>
      </c>
      <c r="C3467" s="17">
        <v>978</v>
      </c>
      <c r="D3467" s="17" t="str">
        <f>INDEX(Hosts!$A:$O,MATCH(Places!$C3467,Hosts!$A:$A,0),MATCH(Places!D$1,Hosts!$1:$1,0))</f>
        <v>Within a few hours</v>
      </c>
      <c r="E3467" s="87">
        <f>INDEX(Hosts!$A:$O,MATCH(Places!$C3467,Hosts!$A:$A,0),MATCH(Places!E$1,Hosts!$1:$1,0))</f>
        <v>1</v>
      </c>
      <c r="F3467" s="87">
        <f>INDEX(Hosts!$A:$O,MATCH(Places!$C3467,Hosts!$A:$A,0),MATCH(Places!F$1,Hosts!$1:$1,0))</f>
        <v>0.89</v>
      </c>
      <c r="G3467" s="17" t="str">
        <f>INDEX(Hosts!$A:$O,MATCH(Places!$C3467,Hosts!$A:$A,0),MATCH(Places!G$1,Hosts!$1:$1,0))</f>
        <v>Yes</v>
      </c>
      <c r="H3467" s="17">
        <v>16</v>
      </c>
      <c r="I3467" s="17" t="str">
        <f>INDEX(Neighborhoods!$A:$C,MATCH(Places!$H3467,Neighborhoods!$A:$A,0),MATCH(Places!I$1,Neighborhoods!$1:$1,0))</f>
        <v>Manhattan</v>
      </c>
      <c r="J3467" s="17" t="str">
        <f>INDEX(Neighborhoods!$A:$C,MATCH(Places!$H3467,Neighborhoods!$A:$A,0),MATCH(Places!J$1,Neighborhoods!$1:$1,0))</f>
        <v>Harlem</v>
      </c>
      <c r="K3467" s="17" t="s">
        <v>11822</v>
      </c>
      <c r="L3467" s="17" t="str">
        <f t="shared" si="216"/>
        <v>No</v>
      </c>
      <c r="M3467" s="17">
        <v>4</v>
      </c>
      <c r="N3467" s="17" t="str" cm="1">
        <f t="array" ref="N3467">_xlfn.IFS(M3467&lt;=2,"Small",M3467&lt;=5,"Medium",M3467&gt;5,"Large")</f>
        <v>Medium</v>
      </c>
      <c r="O3467" s="65">
        <v>149</v>
      </c>
      <c r="P3467" s="87">
        <f t="shared" si="217"/>
        <v>0.03</v>
      </c>
      <c r="Q3467" s="68">
        <v>4.9800000000000004</v>
      </c>
      <c r="R3467" s="68" t="str" cm="1">
        <f t="array" ref="R3467">_xlfn.SWITCH(ROUND(Q3467,0),5,"Excellent",4,"Good",3,"Ok","Bad")</f>
        <v>Excellent</v>
      </c>
      <c r="S3467" s="17">
        <v>62</v>
      </c>
      <c r="T3467" s="17" t="str">
        <f t="shared" si="218"/>
        <v>No</v>
      </c>
      <c r="U3467" s="82">
        <v>43208</v>
      </c>
      <c r="V3467" s="82">
        <v>43849</v>
      </c>
      <c r="W3467" s="17">
        <v>80</v>
      </c>
      <c r="X3467" s="17" t="str">
        <f t="shared" si="219"/>
        <v>Active</v>
      </c>
      <c r="Y3467" s="17" t="s">
        <v>15615</v>
      </c>
      <c r="Z3467" s="17"/>
    </row>
    <row r="3468" spans="1:26" x14ac:dyDescent="0.25">
      <c r="A3468">
        <v>3467</v>
      </c>
      <c r="B3468" s="17" t="s">
        <v>2517</v>
      </c>
      <c r="C3468" s="17">
        <v>3419</v>
      </c>
      <c r="D3468" s="17" t="str">
        <f>INDEX(Hosts!$A:$O,MATCH(Places!$C3468,Hosts!$A:$A,0),MATCH(Places!D$1,Hosts!$1:$1,0))</f>
        <v>Within an hour</v>
      </c>
      <c r="E3468" s="87">
        <f>INDEX(Hosts!$A:$O,MATCH(Places!$C3468,Hosts!$A:$A,0),MATCH(Places!E$1,Hosts!$1:$1,0))</f>
        <v>1</v>
      </c>
      <c r="F3468" s="87">
        <f>INDEX(Hosts!$A:$O,MATCH(Places!$C3468,Hosts!$A:$A,0),MATCH(Places!F$1,Hosts!$1:$1,0))</f>
        <v>0.81</v>
      </c>
      <c r="G3468" s="17" t="str">
        <f>INDEX(Hosts!$A:$O,MATCH(Places!$C3468,Hosts!$A:$A,0),MATCH(Places!G$1,Hosts!$1:$1,0))</f>
        <v>No</v>
      </c>
      <c r="H3468" s="17">
        <v>7</v>
      </c>
      <c r="I3468" s="17" t="str">
        <f>INDEX(Neighborhoods!$A:$C,MATCH(Places!$H3468,Neighborhoods!$A:$A,0),MATCH(Places!I$1,Neighborhoods!$1:$1,0))</f>
        <v>Brooklyn</v>
      </c>
      <c r="J3468" s="17" t="str">
        <f>INDEX(Neighborhoods!$A:$C,MATCH(Places!$H3468,Neighborhoods!$A:$A,0),MATCH(Places!J$1,Neighborhoods!$1:$1,0))</f>
        <v>Bedford-Stuyvesant</v>
      </c>
      <c r="K3468" s="17" t="s">
        <v>16</v>
      </c>
      <c r="L3468" s="17" t="str">
        <f t="shared" si="216"/>
        <v>Yes</v>
      </c>
      <c r="M3468" s="17">
        <v>2</v>
      </c>
      <c r="N3468" s="17" t="str" cm="1">
        <f t="array" ref="N3468">_xlfn.IFS(M3468&lt;=2,"Small",M3468&lt;=5,"Medium",M3468&gt;5,"Large")</f>
        <v>Small</v>
      </c>
      <c r="O3468" s="65">
        <v>32</v>
      </c>
      <c r="P3468" s="87">
        <f t="shared" si="217"/>
        <v>0.03</v>
      </c>
      <c r="Q3468" s="68">
        <v>4.5</v>
      </c>
      <c r="R3468" s="68" t="str" cm="1">
        <f t="array" ref="R3468">_xlfn.SWITCH(ROUND(Q3468,0),5,"Excellent",4,"Good",3,"Ok","Bad")</f>
        <v>Excellent</v>
      </c>
      <c r="S3468" s="17">
        <v>4</v>
      </c>
      <c r="T3468" s="17" t="str">
        <f t="shared" si="218"/>
        <v>No</v>
      </c>
      <c r="U3468" s="82">
        <v>43232</v>
      </c>
      <c r="V3468" s="82">
        <v>43825</v>
      </c>
      <c r="W3468" s="17">
        <v>365</v>
      </c>
      <c r="X3468" s="17" t="str">
        <f t="shared" si="219"/>
        <v>Active</v>
      </c>
      <c r="Y3468" s="17" t="s">
        <v>15616</v>
      </c>
      <c r="Z3468" s="17"/>
    </row>
    <row r="3469" spans="1:26" x14ac:dyDescent="0.25">
      <c r="A3469">
        <v>3468</v>
      </c>
      <c r="B3469" s="17" t="s">
        <v>2518</v>
      </c>
      <c r="C3469" s="17">
        <v>497</v>
      </c>
      <c r="D3469" s="17" t="str">
        <f>INDEX(Hosts!$A:$O,MATCH(Places!$C3469,Hosts!$A:$A,0),MATCH(Places!D$1,Hosts!$1:$1,0))</f>
        <v>Within a few hours</v>
      </c>
      <c r="E3469" s="87">
        <f>INDEX(Hosts!$A:$O,MATCH(Places!$C3469,Hosts!$A:$A,0),MATCH(Places!E$1,Hosts!$1:$1,0))</f>
        <v>1</v>
      </c>
      <c r="F3469" s="87">
        <f>INDEX(Hosts!$A:$O,MATCH(Places!$C3469,Hosts!$A:$A,0),MATCH(Places!F$1,Hosts!$1:$1,0))</f>
        <v>1</v>
      </c>
      <c r="G3469" s="17" t="str">
        <f>INDEX(Hosts!$A:$O,MATCH(Places!$C3469,Hosts!$A:$A,0),MATCH(Places!G$1,Hosts!$1:$1,0))</f>
        <v>No</v>
      </c>
      <c r="H3469" s="17">
        <v>12</v>
      </c>
      <c r="I3469" s="17" t="str">
        <f>INDEX(Neighborhoods!$A:$C,MATCH(Places!$H3469,Neighborhoods!$A:$A,0),MATCH(Places!I$1,Neighborhoods!$1:$1,0))</f>
        <v>Brooklyn</v>
      </c>
      <c r="J3469" s="17" t="str">
        <f>INDEX(Neighborhoods!$A:$C,MATCH(Places!$H3469,Neighborhoods!$A:$A,0),MATCH(Places!J$1,Neighborhoods!$1:$1,0))</f>
        <v>Williamsburg</v>
      </c>
      <c r="K3469" s="17" t="s">
        <v>11822</v>
      </c>
      <c r="L3469" s="17" t="str">
        <f t="shared" si="216"/>
        <v>No</v>
      </c>
      <c r="M3469" s="17">
        <v>4</v>
      </c>
      <c r="N3469" s="17" t="str" cm="1">
        <f t="array" ref="N3469">_xlfn.IFS(M3469&lt;=2,"Small",M3469&lt;=5,"Medium",M3469&gt;5,"Large")</f>
        <v>Medium</v>
      </c>
      <c r="O3469" s="65">
        <v>250</v>
      </c>
      <c r="P3469" s="87">
        <f t="shared" si="217"/>
        <v>0.04</v>
      </c>
      <c r="Q3469" s="68">
        <v>4.5999999999999996</v>
      </c>
      <c r="R3469" s="68" t="str" cm="1">
        <f t="array" ref="R3469">_xlfn.SWITCH(ROUND(Q3469,0),5,"Excellent",4,"Good",3,"Ok","Bad")</f>
        <v>Excellent</v>
      </c>
      <c r="S3469" s="17">
        <v>5</v>
      </c>
      <c r="T3469" s="17" t="str">
        <f t="shared" si="218"/>
        <v>No</v>
      </c>
      <c r="U3469" s="82">
        <v>43224</v>
      </c>
      <c r="V3469" s="82">
        <v>43828</v>
      </c>
      <c r="W3469" s="17">
        <v>0</v>
      </c>
      <c r="X3469" s="17" t="str">
        <f t="shared" si="219"/>
        <v>Inactive</v>
      </c>
      <c r="Y3469" s="17" t="s">
        <v>15616</v>
      </c>
      <c r="Z3469" s="17"/>
    </row>
    <row r="3470" spans="1:26" x14ac:dyDescent="0.25">
      <c r="A3470">
        <v>3469</v>
      </c>
      <c r="B3470" s="17" t="s">
        <v>15605</v>
      </c>
      <c r="C3470" s="17">
        <v>3330</v>
      </c>
      <c r="D3470" s="17" t="str">
        <f>INDEX(Hosts!$A:$O,MATCH(Places!$C3470,Hosts!$A:$A,0),MATCH(Places!D$1,Hosts!$1:$1,0))</f>
        <v>Within an hour</v>
      </c>
      <c r="E3470" s="87">
        <f>INDEX(Hosts!$A:$O,MATCH(Places!$C3470,Hosts!$A:$A,0),MATCH(Places!E$1,Hosts!$1:$1,0))</f>
        <v>1</v>
      </c>
      <c r="F3470" s="87">
        <f>INDEX(Hosts!$A:$O,MATCH(Places!$C3470,Hosts!$A:$A,0),MATCH(Places!F$1,Hosts!$1:$1,0))</f>
        <v>0.97</v>
      </c>
      <c r="G3470" s="17" t="str">
        <f>INDEX(Hosts!$A:$O,MATCH(Places!$C3470,Hosts!$A:$A,0),MATCH(Places!G$1,Hosts!$1:$1,0))</f>
        <v>Yes</v>
      </c>
      <c r="H3470" s="17">
        <v>14</v>
      </c>
      <c r="I3470" s="17" t="str">
        <f>INDEX(Neighborhoods!$A:$C,MATCH(Places!$H3470,Neighborhoods!$A:$A,0),MATCH(Places!I$1,Neighborhoods!$1:$1,0))</f>
        <v>Manhattan</v>
      </c>
      <c r="J3470" s="17" t="str">
        <f>INDEX(Neighborhoods!$A:$C,MATCH(Places!$H3470,Neighborhoods!$A:$A,0),MATCH(Places!J$1,Neighborhoods!$1:$1,0))</f>
        <v>East Harlem</v>
      </c>
      <c r="K3470" s="17" t="s">
        <v>1</v>
      </c>
      <c r="L3470" s="17" t="str">
        <f t="shared" si="216"/>
        <v>Yes</v>
      </c>
      <c r="M3470" s="17">
        <v>4</v>
      </c>
      <c r="N3470" s="17" t="str" cm="1">
        <f t="array" ref="N3470">_xlfn.IFS(M3470&lt;=2,"Small",M3470&lt;=5,"Medium",M3470&gt;5,"Large")</f>
        <v>Medium</v>
      </c>
      <c r="O3470" s="65">
        <v>49</v>
      </c>
      <c r="P3470" s="87">
        <f t="shared" si="217"/>
        <v>0.03</v>
      </c>
      <c r="Q3470" s="68">
        <v>4.91</v>
      </c>
      <c r="R3470" s="68" t="str" cm="1">
        <f t="array" ref="R3470">_xlfn.SWITCH(ROUND(Q3470,0),5,"Excellent",4,"Good",3,"Ok","Bad")</f>
        <v>Excellent</v>
      </c>
      <c r="S3470" s="17">
        <v>93</v>
      </c>
      <c r="T3470" s="17" t="str">
        <f t="shared" si="218"/>
        <v>No</v>
      </c>
      <c r="U3470" s="82">
        <v>43242</v>
      </c>
      <c r="V3470" s="82">
        <v>44058</v>
      </c>
      <c r="W3470" s="17">
        <v>178</v>
      </c>
      <c r="X3470" s="17" t="str">
        <f t="shared" si="219"/>
        <v>Active</v>
      </c>
      <c r="Y3470" s="17" t="s">
        <v>15616</v>
      </c>
      <c r="Z3470" s="17"/>
    </row>
    <row r="3471" spans="1:26" x14ac:dyDescent="0.25">
      <c r="A3471">
        <v>3470</v>
      </c>
      <c r="B3471" s="17" t="s">
        <v>2519</v>
      </c>
      <c r="C3471" s="17">
        <v>3219</v>
      </c>
      <c r="D3471" s="17" t="str">
        <f>INDEX(Hosts!$A:$O,MATCH(Places!$C3471,Hosts!$A:$A,0),MATCH(Places!D$1,Hosts!$1:$1,0))</f>
        <v>Within an hour</v>
      </c>
      <c r="E3471" s="87">
        <f>INDEX(Hosts!$A:$O,MATCH(Places!$C3471,Hosts!$A:$A,0),MATCH(Places!E$1,Hosts!$1:$1,0))</f>
        <v>1</v>
      </c>
      <c r="F3471" s="87">
        <f>INDEX(Hosts!$A:$O,MATCH(Places!$C3471,Hosts!$A:$A,0),MATCH(Places!F$1,Hosts!$1:$1,0))</f>
        <v>1</v>
      </c>
      <c r="G3471" s="17" t="str">
        <f>INDEX(Hosts!$A:$O,MATCH(Places!$C3471,Hosts!$A:$A,0),MATCH(Places!G$1,Hosts!$1:$1,0))</f>
        <v>Yes</v>
      </c>
      <c r="H3471" s="17">
        <v>10</v>
      </c>
      <c r="I3471" s="17" t="str">
        <f>INDEX(Neighborhoods!$A:$C,MATCH(Places!$H3471,Neighborhoods!$A:$A,0),MATCH(Places!I$1,Neighborhoods!$1:$1,0))</f>
        <v>Brooklyn</v>
      </c>
      <c r="J3471" s="17" t="str">
        <f>INDEX(Neighborhoods!$A:$C,MATCH(Places!$H3471,Neighborhoods!$A:$A,0),MATCH(Places!J$1,Neighborhoods!$1:$1,0))</f>
        <v>East Flatbush</v>
      </c>
      <c r="K3471" s="17" t="s">
        <v>11822</v>
      </c>
      <c r="L3471" s="17" t="str">
        <f t="shared" si="216"/>
        <v>No</v>
      </c>
      <c r="M3471" s="17">
        <v>4</v>
      </c>
      <c r="N3471" s="17" t="str" cm="1">
        <f t="array" ref="N3471">_xlfn.IFS(M3471&lt;=2,"Small",M3471&lt;=5,"Medium",M3471&gt;5,"Large")</f>
        <v>Medium</v>
      </c>
      <c r="O3471" s="65">
        <v>125</v>
      </c>
      <c r="P3471" s="87">
        <f t="shared" si="217"/>
        <v>0.03</v>
      </c>
      <c r="Q3471" s="68">
        <v>4.92</v>
      </c>
      <c r="R3471" s="68" t="str" cm="1">
        <f t="array" ref="R3471">_xlfn.SWITCH(ROUND(Q3471,0),5,"Excellent",4,"Good",3,"Ok","Bad")</f>
        <v>Excellent</v>
      </c>
      <c r="S3471" s="17">
        <v>59</v>
      </c>
      <c r="T3471" s="17" t="str">
        <f t="shared" si="218"/>
        <v>No</v>
      </c>
      <c r="U3471" s="82">
        <v>43303</v>
      </c>
      <c r="V3471" s="82">
        <v>44028</v>
      </c>
      <c r="W3471" s="17">
        <v>0</v>
      </c>
      <c r="X3471" s="17" t="str">
        <f t="shared" si="219"/>
        <v>Inactive</v>
      </c>
      <c r="Y3471" s="17" t="s">
        <v>15616</v>
      </c>
      <c r="Z3471" s="17"/>
    </row>
    <row r="3472" spans="1:26" x14ac:dyDescent="0.25">
      <c r="A3472">
        <v>3471</v>
      </c>
      <c r="B3472" s="17" t="s">
        <v>2520</v>
      </c>
      <c r="C3472" s="17">
        <v>3152</v>
      </c>
      <c r="D3472" s="17" t="str">
        <f>INDEX(Hosts!$A:$O,MATCH(Places!$C3472,Hosts!$A:$A,0),MATCH(Places!D$1,Hosts!$1:$1,0))</f>
        <v>Within an hour</v>
      </c>
      <c r="E3472" s="87">
        <f>INDEX(Hosts!$A:$O,MATCH(Places!$C3472,Hosts!$A:$A,0),MATCH(Places!E$1,Hosts!$1:$1,0))</f>
        <v>1</v>
      </c>
      <c r="F3472" s="87">
        <f>INDEX(Hosts!$A:$O,MATCH(Places!$C3472,Hosts!$A:$A,0),MATCH(Places!F$1,Hosts!$1:$1,0))</f>
        <v>0.98</v>
      </c>
      <c r="G3472" s="17" t="str">
        <f>INDEX(Hosts!$A:$O,MATCH(Places!$C3472,Hosts!$A:$A,0),MATCH(Places!G$1,Hosts!$1:$1,0))</f>
        <v>Yes</v>
      </c>
      <c r="H3472" s="17">
        <v>21</v>
      </c>
      <c r="I3472" s="17" t="str">
        <f>INDEX(Neighborhoods!$A:$C,MATCH(Places!$H3472,Neighborhoods!$A:$A,0),MATCH(Places!I$1,Neighborhoods!$1:$1,0))</f>
        <v>Queens</v>
      </c>
      <c r="J3472" s="17" t="str">
        <f>INDEX(Neighborhoods!$A:$C,MATCH(Places!$H3472,Neighborhoods!$A:$A,0),MATCH(Places!J$1,Neighborhoods!$1:$1,0))</f>
        <v>Astoria</v>
      </c>
      <c r="K3472" s="17" t="s">
        <v>11822</v>
      </c>
      <c r="L3472" s="17" t="str">
        <f t="shared" si="216"/>
        <v>No</v>
      </c>
      <c r="M3472" s="17">
        <v>4</v>
      </c>
      <c r="N3472" s="17" t="str" cm="1">
        <f t="array" ref="N3472">_xlfn.IFS(M3472&lt;=2,"Small",M3472&lt;=5,"Medium",M3472&gt;5,"Large")</f>
        <v>Medium</v>
      </c>
      <c r="O3472" s="65">
        <v>134</v>
      </c>
      <c r="P3472" s="87">
        <f t="shared" si="217"/>
        <v>0.03</v>
      </c>
      <c r="Q3472" s="68">
        <v>4.97</v>
      </c>
      <c r="R3472" s="68" t="str" cm="1">
        <f t="array" ref="R3472">_xlfn.SWITCH(ROUND(Q3472,0),5,"Excellent",4,"Good",3,"Ok","Bad")</f>
        <v>Excellent</v>
      </c>
      <c r="S3472" s="17">
        <v>30</v>
      </c>
      <c r="T3472" s="17" t="str">
        <f t="shared" si="218"/>
        <v>No</v>
      </c>
      <c r="U3472" s="82">
        <v>43638</v>
      </c>
      <c r="V3472" s="82">
        <v>44034</v>
      </c>
      <c r="W3472" s="17">
        <v>361</v>
      </c>
      <c r="X3472" s="17" t="str">
        <f t="shared" si="219"/>
        <v>Active</v>
      </c>
      <c r="Y3472" s="17" t="s">
        <v>15615</v>
      </c>
      <c r="Z3472" s="17"/>
    </row>
    <row r="3473" spans="1:26" x14ac:dyDescent="0.25">
      <c r="A3473">
        <v>3472</v>
      </c>
      <c r="B3473" s="17" t="s">
        <v>2521</v>
      </c>
      <c r="C3473" s="17">
        <v>1694</v>
      </c>
      <c r="D3473" s="17" t="str">
        <f>INDEX(Hosts!$A:$O,MATCH(Places!$C3473,Hosts!$A:$A,0),MATCH(Places!D$1,Hosts!$1:$1,0))</f>
        <v>Within a day</v>
      </c>
      <c r="E3473" s="87">
        <f>INDEX(Hosts!$A:$O,MATCH(Places!$C3473,Hosts!$A:$A,0),MATCH(Places!E$1,Hosts!$1:$1,0))</f>
        <v>0.5</v>
      </c>
      <c r="F3473" s="87">
        <f>INDEX(Hosts!$A:$O,MATCH(Places!$C3473,Hosts!$A:$A,0),MATCH(Places!F$1,Hosts!$1:$1,0))</f>
        <v>0.97</v>
      </c>
      <c r="G3473" s="17" t="str">
        <f>INDEX(Hosts!$A:$O,MATCH(Places!$C3473,Hosts!$A:$A,0),MATCH(Places!G$1,Hosts!$1:$1,0))</f>
        <v>Yes</v>
      </c>
      <c r="H3473" s="17">
        <v>9</v>
      </c>
      <c r="I3473" s="17" t="str">
        <f>INDEX(Neighborhoods!$A:$C,MATCH(Places!$H3473,Neighborhoods!$A:$A,0),MATCH(Places!I$1,Neighborhoods!$1:$1,0))</f>
        <v>Brooklyn</v>
      </c>
      <c r="J3473" s="17" t="str">
        <f>INDEX(Neighborhoods!$A:$C,MATCH(Places!$H3473,Neighborhoods!$A:$A,0),MATCH(Places!J$1,Neighborhoods!$1:$1,0))</f>
        <v>Crown Heights</v>
      </c>
      <c r="K3473" s="17" t="s">
        <v>11822</v>
      </c>
      <c r="L3473" s="17" t="str">
        <f t="shared" si="216"/>
        <v>No</v>
      </c>
      <c r="M3473" s="17">
        <v>8</v>
      </c>
      <c r="N3473" s="17" t="str" cm="1">
        <f t="array" ref="N3473">_xlfn.IFS(M3473&lt;=2,"Small",M3473&lt;=5,"Medium",M3473&gt;5,"Large")</f>
        <v>Large</v>
      </c>
      <c r="O3473" s="65">
        <v>149</v>
      </c>
      <c r="P3473" s="87">
        <f t="shared" si="217"/>
        <v>0.03</v>
      </c>
      <c r="Q3473" s="68">
        <v>4.99</v>
      </c>
      <c r="R3473" s="68" t="str" cm="1">
        <f t="array" ref="R3473">_xlfn.SWITCH(ROUND(Q3473,0),5,"Excellent",4,"Good",3,"Ok","Bad")</f>
        <v>Excellent</v>
      </c>
      <c r="S3473" s="17">
        <v>70</v>
      </c>
      <c r="T3473" s="17" t="str">
        <f t="shared" si="218"/>
        <v>No</v>
      </c>
      <c r="U3473" s="82">
        <v>43212</v>
      </c>
      <c r="V3473" s="82">
        <v>43907</v>
      </c>
      <c r="W3473" s="17">
        <v>267</v>
      </c>
      <c r="X3473" s="17" t="str">
        <f t="shared" si="219"/>
        <v>Active</v>
      </c>
      <c r="Y3473" s="17" t="s">
        <v>15615</v>
      </c>
      <c r="Z3473" s="17"/>
    </row>
    <row r="3474" spans="1:26" x14ac:dyDescent="0.25">
      <c r="A3474">
        <v>3473</v>
      </c>
      <c r="B3474" s="17" t="s">
        <v>2522</v>
      </c>
      <c r="C3474" s="17">
        <v>95</v>
      </c>
      <c r="D3474" s="17" t="str">
        <f>INDEX(Hosts!$A:$O,MATCH(Places!$C3474,Hosts!$A:$A,0),MATCH(Places!D$1,Hosts!$1:$1,0))</f>
        <v>Within an hour</v>
      </c>
      <c r="E3474" s="87">
        <f>INDEX(Hosts!$A:$O,MATCH(Places!$C3474,Hosts!$A:$A,0),MATCH(Places!E$1,Hosts!$1:$1,0))</f>
        <v>1</v>
      </c>
      <c r="F3474" s="87">
        <f>INDEX(Hosts!$A:$O,MATCH(Places!$C3474,Hosts!$A:$A,0),MATCH(Places!F$1,Hosts!$1:$1,0))</f>
        <v>0.71</v>
      </c>
      <c r="G3474" s="17" t="str">
        <f>INDEX(Hosts!$A:$O,MATCH(Places!$C3474,Hosts!$A:$A,0),MATCH(Places!G$1,Hosts!$1:$1,0))</f>
        <v>No</v>
      </c>
      <c r="H3474" s="17">
        <v>12</v>
      </c>
      <c r="I3474" s="17" t="str">
        <f>INDEX(Neighborhoods!$A:$C,MATCH(Places!$H3474,Neighborhoods!$A:$A,0),MATCH(Places!I$1,Neighborhoods!$1:$1,0))</f>
        <v>Brooklyn</v>
      </c>
      <c r="J3474" s="17" t="str">
        <f>INDEX(Neighborhoods!$A:$C,MATCH(Places!$H3474,Neighborhoods!$A:$A,0),MATCH(Places!J$1,Neighborhoods!$1:$1,0))</f>
        <v>Williamsburg</v>
      </c>
      <c r="K3474" s="17" t="s">
        <v>11822</v>
      </c>
      <c r="L3474" s="17" t="str">
        <f t="shared" si="216"/>
        <v>No</v>
      </c>
      <c r="M3474" s="17">
        <v>7</v>
      </c>
      <c r="N3474" s="17" t="str" cm="1">
        <f t="array" ref="N3474">_xlfn.IFS(M3474&lt;=2,"Small",M3474&lt;=5,"Medium",M3474&gt;5,"Large")</f>
        <v>Large</v>
      </c>
      <c r="O3474" s="65">
        <v>151</v>
      </c>
      <c r="P3474" s="87">
        <f t="shared" si="217"/>
        <v>0.03</v>
      </c>
      <c r="Q3474" s="68">
        <v>4.58</v>
      </c>
      <c r="R3474" s="68" t="str" cm="1">
        <f t="array" ref="R3474">_xlfn.SWITCH(ROUND(Q3474,0),5,"Excellent",4,"Good",3,"Ok","Bad")</f>
        <v>Excellent</v>
      </c>
      <c r="S3474" s="17">
        <v>107</v>
      </c>
      <c r="T3474" s="17" t="str">
        <f t="shared" si="218"/>
        <v>No</v>
      </c>
      <c r="U3474" s="82">
        <v>43202</v>
      </c>
      <c r="V3474" s="82">
        <v>43898</v>
      </c>
      <c r="W3474" s="17">
        <v>365</v>
      </c>
      <c r="X3474" s="17" t="str">
        <f t="shared" si="219"/>
        <v>Active</v>
      </c>
      <c r="Y3474" s="17" t="s">
        <v>15615</v>
      </c>
      <c r="Z3474" s="17"/>
    </row>
    <row r="3475" spans="1:26" x14ac:dyDescent="0.25">
      <c r="A3475">
        <v>3474</v>
      </c>
      <c r="B3475" s="17" t="s">
        <v>13319</v>
      </c>
      <c r="C3475" s="17">
        <v>2314</v>
      </c>
      <c r="D3475" s="17" t="str">
        <f>INDEX(Hosts!$A:$O,MATCH(Places!$C3475,Hosts!$A:$A,0),MATCH(Places!D$1,Hosts!$1:$1,0))</f>
        <v>Within an hour</v>
      </c>
      <c r="E3475" s="87">
        <f>INDEX(Hosts!$A:$O,MATCH(Places!$C3475,Hosts!$A:$A,0),MATCH(Places!E$1,Hosts!$1:$1,0))</f>
        <v>1</v>
      </c>
      <c r="F3475" s="87">
        <f>INDEX(Hosts!$A:$O,MATCH(Places!$C3475,Hosts!$A:$A,0),MATCH(Places!F$1,Hosts!$1:$1,0))</f>
        <v>0.97</v>
      </c>
      <c r="G3475" s="17" t="str">
        <f>INDEX(Hosts!$A:$O,MATCH(Places!$C3475,Hosts!$A:$A,0),MATCH(Places!G$1,Hosts!$1:$1,0))</f>
        <v>Yes</v>
      </c>
      <c r="H3475" s="17">
        <v>14</v>
      </c>
      <c r="I3475" s="17" t="str">
        <f>INDEX(Neighborhoods!$A:$C,MATCH(Places!$H3475,Neighborhoods!$A:$A,0),MATCH(Places!I$1,Neighborhoods!$1:$1,0))</f>
        <v>Manhattan</v>
      </c>
      <c r="J3475" s="17" t="str">
        <f>INDEX(Neighborhoods!$A:$C,MATCH(Places!$H3475,Neighborhoods!$A:$A,0),MATCH(Places!J$1,Neighborhoods!$1:$1,0))</f>
        <v>East Harlem</v>
      </c>
      <c r="K3475" s="17" t="s">
        <v>11822</v>
      </c>
      <c r="L3475" s="17" t="str">
        <f t="shared" si="216"/>
        <v>No</v>
      </c>
      <c r="M3475" s="17">
        <v>6</v>
      </c>
      <c r="N3475" s="17" t="str" cm="1">
        <f t="array" ref="N3475">_xlfn.IFS(M3475&lt;=2,"Small",M3475&lt;=5,"Medium",M3475&gt;5,"Large")</f>
        <v>Large</v>
      </c>
      <c r="O3475" s="65">
        <v>175</v>
      </c>
      <c r="P3475" s="87">
        <f t="shared" si="217"/>
        <v>0.03</v>
      </c>
      <c r="Q3475" s="68">
        <v>5</v>
      </c>
      <c r="R3475" s="68" t="str" cm="1">
        <f t="array" ref="R3475">_xlfn.SWITCH(ROUND(Q3475,0),5,"Excellent",4,"Good",3,"Ok","Bad")</f>
        <v>Excellent</v>
      </c>
      <c r="S3475" s="17">
        <v>61</v>
      </c>
      <c r="T3475" s="17" t="str">
        <f t="shared" si="218"/>
        <v>No</v>
      </c>
      <c r="U3475" s="82">
        <v>43563</v>
      </c>
      <c r="V3475" s="82">
        <v>44045</v>
      </c>
      <c r="W3475" s="17">
        <v>151</v>
      </c>
      <c r="X3475" s="17" t="str">
        <f t="shared" si="219"/>
        <v>Active</v>
      </c>
      <c r="Y3475" s="17" t="s">
        <v>15615</v>
      </c>
      <c r="Z3475" s="17"/>
    </row>
    <row r="3476" spans="1:26" x14ac:dyDescent="0.25">
      <c r="A3476">
        <v>3475</v>
      </c>
      <c r="B3476" s="17" t="s">
        <v>15310</v>
      </c>
      <c r="C3476" s="17">
        <v>3234</v>
      </c>
      <c r="D3476" s="17" t="str">
        <f>INDEX(Hosts!$A:$O,MATCH(Places!$C3476,Hosts!$A:$A,0),MATCH(Places!D$1,Hosts!$1:$1,0))</f>
        <v>Within an hour</v>
      </c>
      <c r="E3476" s="87">
        <f>INDEX(Hosts!$A:$O,MATCH(Places!$C3476,Hosts!$A:$A,0),MATCH(Places!E$1,Hosts!$1:$1,0))</f>
        <v>1</v>
      </c>
      <c r="F3476" s="87">
        <f>INDEX(Hosts!$A:$O,MATCH(Places!$C3476,Hosts!$A:$A,0),MATCH(Places!F$1,Hosts!$1:$1,0))</f>
        <v>1</v>
      </c>
      <c r="G3476" s="17" t="str">
        <f>INDEX(Hosts!$A:$O,MATCH(Places!$C3476,Hosts!$A:$A,0),MATCH(Places!G$1,Hosts!$1:$1,0))</f>
        <v>No</v>
      </c>
      <c r="H3476" s="17">
        <v>12</v>
      </c>
      <c r="I3476" s="17" t="str">
        <f>INDEX(Neighborhoods!$A:$C,MATCH(Places!$H3476,Neighborhoods!$A:$A,0),MATCH(Places!I$1,Neighborhoods!$1:$1,0))</f>
        <v>Brooklyn</v>
      </c>
      <c r="J3476" s="17" t="str">
        <f>INDEX(Neighborhoods!$A:$C,MATCH(Places!$H3476,Neighborhoods!$A:$A,0),MATCH(Places!J$1,Neighborhoods!$1:$1,0))</f>
        <v>Williamsburg</v>
      </c>
      <c r="K3476" s="17" t="s">
        <v>1</v>
      </c>
      <c r="L3476" s="17" t="str">
        <f t="shared" si="216"/>
        <v>Yes</v>
      </c>
      <c r="M3476" s="17">
        <v>2</v>
      </c>
      <c r="N3476" s="17" t="str" cm="1">
        <f t="array" ref="N3476">_xlfn.IFS(M3476&lt;=2,"Small",M3476&lt;=5,"Medium",M3476&gt;5,"Large")</f>
        <v>Small</v>
      </c>
      <c r="O3476" s="65">
        <v>60</v>
      </c>
      <c r="P3476" s="87">
        <f t="shared" si="217"/>
        <v>0.03</v>
      </c>
      <c r="Q3476" s="68">
        <v>4.63</v>
      </c>
      <c r="R3476" s="68" t="str" cm="1">
        <f t="array" ref="R3476">_xlfn.SWITCH(ROUND(Q3476,0),5,"Excellent",4,"Good",3,"Ok","Bad")</f>
        <v>Excellent</v>
      </c>
      <c r="S3476" s="17">
        <v>40</v>
      </c>
      <c r="T3476" s="17" t="str">
        <f t="shared" si="218"/>
        <v>No</v>
      </c>
      <c r="U3476" s="82">
        <v>43188</v>
      </c>
      <c r="V3476" s="82">
        <v>43709</v>
      </c>
      <c r="W3476" s="17">
        <v>0</v>
      </c>
      <c r="X3476" s="17" t="str">
        <f t="shared" si="219"/>
        <v>Inactive</v>
      </c>
      <c r="Y3476" s="17" t="s">
        <v>15615</v>
      </c>
      <c r="Z3476" s="17"/>
    </row>
    <row r="3477" spans="1:26" x14ac:dyDescent="0.25">
      <c r="A3477">
        <v>3476</v>
      </c>
      <c r="B3477" s="17" t="s">
        <v>2523</v>
      </c>
      <c r="C3477" s="17">
        <v>830</v>
      </c>
      <c r="D3477" s="17" t="str">
        <f>INDEX(Hosts!$A:$O,MATCH(Places!$C3477,Hosts!$A:$A,0),MATCH(Places!D$1,Hosts!$1:$1,0))</f>
        <v>Within an hour</v>
      </c>
      <c r="E3477" s="87">
        <f>INDEX(Hosts!$A:$O,MATCH(Places!$C3477,Hosts!$A:$A,0),MATCH(Places!E$1,Hosts!$1:$1,0))</f>
        <v>1</v>
      </c>
      <c r="F3477" s="87">
        <f>INDEX(Hosts!$A:$O,MATCH(Places!$C3477,Hosts!$A:$A,0),MATCH(Places!F$1,Hosts!$1:$1,0))</f>
        <v>1</v>
      </c>
      <c r="G3477" s="17" t="str">
        <f>INDEX(Hosts!$A:$O,MATCH(Places!$C3477,Hosts!$A:$A,0),MATCH(Places!G$1,Hosts!$1:$1,0))</f>
        <v>No</v>
      </c>
      <c r="H3477" s="17">
        <v>7</v>
      </c>
      <c r="I3477" s="17" t="str">
        <f>INDEX(Neighborhoods!$A:$C,MATCH(Places!$H3477,Neighborhoods!$A:$A,0),MATCH(Places!I$1,Neighborhoods!$1:$1,0))</f>
        <v>Brooklyn</v>
      </c>
      <c r="J3477" s="17" t="str">
        <f>INDEX(Neighborhoods!$A:$C,MATCH(Places!$H3477,Neighborhoods!$A:$A,0),MATCH(Places!J$1,Neighborhoods!$1:$1,0))</f>
        <v>Bedford-Stuyvesant</v>
      </c>
      <c r="K3477" s="17" t="s">
        <v>11822</v>
      </c>
      <c r="L3477" s="17" t="str">
        <f t="shared" si="216"/>
        <v>No</v>
      </c>
      <c r="M3477" s="17">
        <v>2</v>
      </c>
      <c r="N3477" s="17" t="str" cm="1">
        <f t="array" ref="N3477">_xlfn.IFS(M3477&lt;=2,"Small",M3477&lt;=5,"Medium",M3477&gt;5,"Large")</f>
        <v>Small</v>
      </c>
      <c r="O3477" s="65">
        <v>100</v>
      </c>
      <c r="P3477" s="87">
        <f t="shared" si="217"/>
        <v>0.03</v>
      </c>
      <c r="Q3477" s="68">
        <v>4.8099999999999996</v>
      </c>
      <c r="R3477" s="68" t="str" cm="1">
        <f t="array" ref="R3477">_xlfn.SWITCH(ROUND(Q3477,0),5,"Excellent",4,"Good",3,"Ok","Bad")</f>
        <v>Excellent</v>
      </c>
      <c r="S3477" s="17">
        <v>63</v>
      </c>
      <c r="T3477" s="17" t="str">
        <f t="shared" si="218"/>
        <v>No</v>
      </c>
      <c r="U3477" s="82">
        <v>43172</v>
      </c>
      <c r="V3477" s="82">
        <v>44053</v>
      </c>
      <c r="W3477" s="17">
        <v>33</v>
      </c>
      <c r="X3477" s="17" t="str">
        <f t="shared" si="219"/>
        <v>Active</v>
      </c>
      <c r="Y3477" s="17" t="s">
        <v>15616</v>
      </c>
      <c r="Z3477" s="17"/>
    </row>
    <row r="3478" spans="1:26" x14ac:dyDescent="0.25">
      <c r="A3478">
        <v>3477</v>
      </c>
      <c r="B3478" s="17" t="s">
        <v>13224</v>
      </c>
      <c r="C3478" s="17">
        <v>2195</v>
      </c>
      <c r="D3478" s="17" t="str">
        <f>INDEX(Hosts!$A:$O,MATCH(Places!$C3478,Hosts!$A:$A,0),MATCH(Places!D$1,Hosts!$1:$1,0))</f>
        <v>Within an hour</v>
      </c>
      <c r="E3478" s="87">
        <f>INDEX(Hosts!$A:$O,MATCH(Places!$C3478,Hosts!$A:$A,0),MATCH(Places!E$1,Hosts!$1:$1,0))</f>
        <v>1</v>
      </c>
      <c r="F3478" s="87">
        <f>INDEX(Hosts!$A:$O,MATCH(Places!$C3478,Hosts!$A:$A,0),MATCH(Places!F$1,Hosts!$1:$1,0))</f>
        <v>0.98</v>
      </c>
      <c r="G3478" s="17" t="str">
        <f>INDEX(Hosts!$A:$O,MATCH(Places!$C3478,Hosts!$A:$A,0),MATCH(Places!G$1,Hosts!$1:$1,0))</f>
        <v>Yes</v>
      </c>
      <c r="H3478" s="17">
        <v>8</v>
      </c>
      <c r="I3478" s="17" t="str">
        <f>INDEX(Neighborhoods!$A:$C,MATCH(Places!$H3478,Neighborhoods!$A:$A,0),MATCH(Places!I$1,Neighborhoods!$1:$1,0))</f>
        <v>Brooklyn</v>
      </c>
      <c r="J3478" s="17" t="str">
        <f>INDEX(Neighborhoods!$A:$C,MATCH(Places!$H3478,Neighborhoods!$A:$A,0),MATCH(Places!J$1,Neighborhoods!$1:$1,0))</f>
        <v>Bushwick</v>
      </c>
      <c r="K3478" s="17" t="s">
        <v>11822</v>
      </c>
      <c r="L3478" s="17" t="str">
        <f t="shared" si="216"/>
        <v>No</v>
      </c>
      <c r="M3478" s="17">
        <v>2</v>
      </c>
      <c r="N3478" s="17" t="str" cm="1">
        <f t="array" ref="N3478">_xlfn.IFS(M3478&lt;=2,"Small",M3478&lt;=5,"Medium",M3478&gt;5,"Large")</f>
        <v>Small</v>
      </c>
      <c r="O3478" s="65">
        <v>79</v>
      </c>
      <c r="P3478" s="87">
        <f t="shared" si="217"/>
        <v>0.03</v>
      </c>
      <c r="Q3478" s="68">
        <v>4.9800000000000004</v>
      </c>
      <c r="R3478" s="68" t="str" cm="1">
        <f t="array" ref="R3478">_xlfn.SWITCH(ROUND(Q3478,0),5,"Excellent",4,"Good",3,"Ok","Bad")</f>
        <v>Excellent</v>
      </c>
      <c r="S3478" s="17">
        <v>126</v>
      </c>
      <c r="T3478" s="17" t="str">
        <f t="shared" si="218"/>
        <v>Yes</v>
      </c>
      <c r="U3478" s="82">
        <v>43184</v>
      </c>
      <c r="V3478" s="82">
        <v>43978</v>
      </c>
      <c r="W3478" s="17">
        <v>42</v>
      </c>
      <c r="X3478" s="17" t="str">
        <f t="shared" si="219"/>
        <v>Active</v>
      </c>
      <c r="Y3478" s="17" t="s">
        <v>15616</v>
      </c>
      <c r="Z3478" s="17"/>
    </row>
    <row r="3479" spans="1:26" x14ac:dyDescent="0.25">
      <c r="A3479">
        <v>3478</v>
      </c>
      <c r="B3479" s="17" t="s">
        <v>15298</v>
      </c>
      <c r="C3479" s="17">
        <v>1741</v>
      </c>
      <c r="D3479" s="17" t="str">
        <f>INDEX(Hosts!$A:$O,MATCH(Places!$C3479,Hosts!$A:$A,0),MATCH(Places!D$1,Hosts!$1:$1,0))</f>
        <v>Within an hour</v>
      </c>
      <c r="E3479" s="87">
        <f>INDEX(Hosts!$A:$O,MATCH(Places!$C3479,Hosts!$A:$A,0),MATCH(Places!E$1,Hosts!$1:$1,0))</f>
        <v>1</v>
      </c>
      <c r="F3479" s="87">
        <f>INDEX(Hosts!$A:$O,MATCH(Places!$C3479,Hosts!$A:$A,0),MATCH(Places!F$1,Hosts!$1:$1,0))</f>
        <v>0.99</v>
      </c>
      <c r="G3479" s="17" t="str">
        <f>INDEX(Hosts!$A:$O,MATCH(Places!$C3479,Hosts!$A:$A,0),MATCH(Places!G$1,Hosts!$1:$1,0))</f>
        <v>No</v>
      </c>
      <c r="H3479" s="17">
        <v>6</v>
      </c>
      <c r="I3479" s="17" t="str">
        <f>INDEX(Neighborhoods!$A:$C,MATCH(Places!$H3479,Neighborhoods!$A:$A,0),MATCH(Places!I$1,Neighborhoods!$1:$1,0))</f>
        <v>Bronx</v>
      </c>
      <c r="J3479" s="17" t="str">
        <f>INDEX(Neighborhoods!$A:$C,MATCH(Places!$H3479,Neighborhoods!$A:$A,0),MATCH(Places!J$1,Neighborhoods!$1:$1,0))</f>
        <v>Wakefield</v>
      </c>
      <c r="K3479" s="17" t="s">
        <v>11822</v>
      </c>
      <c r="L3479" s="17" t="str">
        <f t="shared" si="216"/>
        <v>No</v>
      </c>
      <c r="M3479" s="17">
        <v>7</v>
      </c>
      <c r="N3479" s="17" t="str" cm="1">
        <f t="array" ref="N3479">_xlfn.IFS(M3479&lt;=2,"Small",M3479&lt;=5,"Medium",M3479&gt;5,"Large")</f>
        <v>Large</v>
      </c>
      <c r="O3479" s="65">
        <v>115</v>
      </c>
      <c r="P3479" s="87">
        <f t="shared" si="217"/>
        <v>0.03</v>
      </c>
      <c r="Q3479" s="68">
        <v>4.68</v>
      </c>
      <c r="R3479" s="68" t="str" cm="1">
        <f t="array" ref="R3479">_xlfn.SWITCH(ROUND(Q3479,0),5,"Excellent",4,"Good",3,"Ok","Bad")</f>
        <v>Excellent</v>
      </c>
      <c r="S3479" s="17">
        <v>22</v>
      </c>
      <c r="T3479" s="17" t="str">
        <f t="shared" si="218"/>
        <v>No</v>
      </c>
      <c r="U3479" s="82">
        <v>43214</v>
      </c>
      <c r="V3479" s="82">
        <v>43926</v>
      </c>
      <c r="W3479" s="17">
        <v>310</v>
      </c>
      <c r="X3479" s="17" t="str">
        <f t="shared" si="219"/>
        <v>Active</v>
      </c>
      <c r="Y3479" s="17" t="s">
        <v>15616</v>
      </c>
      <c r="Z3479" s="17"/>
    </row>
    <row r="3480" spans="1:26" x14ac:dyDescent="0.25">
      <c r="A3480">
        <v>3479</v>
      </c>
      <c r="B3480" s="17" t="s">
        <v>2524</v>
      </c>
      <c r="C3480" s="17">
        <v>3489</v>
      </c>
      <c r="D3480" s="17" t="str">
        <f>INDEX(Hosts!$A:$O,MATCH(Places!$C3480,Hosts!$A:$A,0),MATCH(Places!D$1,Hosts!$1:$1,0))</f>
        <v>Within an hour</v>
      </c>
      <c r="E3480" s="87">
        <f>INDEX(Hosts!$A:$O,MATCH(Places!$C3480,Hosts!$A:$A,0),MATCH(Places!E$1,Hosts!$1:$1,0))</f>
        <v>1</v>
      </c>
      <c r="F3480" s="87">
        <f>INDEX(Hosts!$A:$O,MATCH(Places!$C3480,Hosts!$A:$A,0),MATCH(Places!F$1,Hosts!$1:$1,0))</f>
        <v>1</v>
      </c>
      <c r="G3480" s="17" t="str">
        <f>INDEX(Hosts!$A:$O,MATCH(Places!$C3480,Hosts!$A:$A,0),MATCH(Places!G$1,Hosts!$1:$1,0))</f>
        <v>Yes</v>
      </c>
      <c r="H3480" s="17">
        <v>21</v>
      </c>
      <c r="I3480" s="17" t="str">
        <f>INDEX(Neighborhoods!$A:$C,MATCH(Places!$H3480,Neighborhoods!$A:$A,0),MATCH(Places!I$1,Neighborhoods!$1:$1,0))</f>
        <v>Queens</v>
      </c>
      <c r="J3480" s="17" t="str">
        <f>INDEX(Neighborhoods!$A:$C,MATCH(Places!$H3480,Neighborhoods!$A:$A,0),MATCH(Places!J$1,Neighborhoods!$1:$1,0))</f>
        <v>Astoria</v>
      </c>
      <c r="K3480" s="17" t="s">
        <v>11822</v>
      </c>
      <c r="L3480" s="17" t="str">
        <f t="shared" si="216"/>
        <v>No</v>
      </c>
      <c r="M3480" s="17">
        <v>4</v>
      </c>
      <c r="N3480" s="17" t="str" cm="1">
        <f t="array" ref="N3480">_xlfn.IFS(M3480&lt;=2,"Small",M3480&lt;=5,"Medium",M3480&gt;5,"Large")</f>
        <v>Medium</v>
      </c>
      <c r="O3480" s="65">
        <v>90</v>
      </c>
      <c r="P3480" s="87">
        <f t="shared" si="217"/>
        <v>0.03</v>
      </c>
      <c r="Q3480" s="68">
        <v>4.83</v>
      </c>
      <c r="R3480" s="68" t="str" cm="1">
        <f t="array" ref="R3480">_xlfn.SWITCH(ROUND(Q3480,0),5,"Excellent",4,"Good",3,"Ok","Bad")</f>
        <v>Excellent</v>
      </c>
      <c r="S3480" s="17">
        <v>103</v>
      </c>
      <c r="T3480" s="17" t="str">
        <f t="shared" si="218"/>
        <v>Yes</v>
      </c>
      <c r="U3480" s="82">
        <v>43184</v>
      </c>
      <c r="V3480" s="82">
        <v>44058</v>
      </c>
      <c r="W3480" s="17">
        <v>94</v>
      </c>
      <c r="X3480" s="17" t="str">
        <f t="shared" si="219"/>
        <v>Active</v>
      </c>
      <c r="Y3480" s="17" t="s">
        <v>15616</v>
      </c>
      <c r="Z3480" s="17"/>
    </row>
    <row r="3481" spans="1:26" x14ac:dyDescent="0.25">
      <c r="A3481">
        <v>3480</v>
      </c>
      <c r="B3481" s="17" t="s">
        <v>14463</v>
      </c>
      <c r="C3481" s="17">
        <v>3430</v>
      </c>
      <c r="D3481" s="17" t="str">
        <f>INDEX(Hosts!$A:$O,MATCH(Places!$C3481,Hosts!$A:$A,0),MATCH(Places!D$1,Hosts!$1:$1,0))</f>
        <v>Within an hour</v>
      </c>
      <c r="E3481" s="87">
        <f>INDEX(Hosts!$A:$O,MATCH(Places!$C3481,Hosts!$A:$A,0),MATCH(Places!E$1,Hosts!$1:$1,0))</f>
        <v>1</v>
      </c>
      <c r="F3481" s="87">
        <f>INDEX(Hosts!$A:$O,MATCH(Places!$C3481,Hosts!$A:$A,0),MATCH(Places!F$1,Hosts!$1:$1,0))</f>
        <v>1</v>
      </c>
      <c r="G3481" s="17" t="str">
        <f>INDEX(Hosts!$A:$O,MATCH(Places!$C3481,Hosts!$A:$A,0),MATCH(Places!G$1,Hosts!$1:$1,0))</f>
        <v>Yes</v>
      </c>
      <c r="H3481" s="17">
        <v>22</v>
      </c>
      <c r="I3481" s="17" t="str">
        <f>INDEX(Neighborhoods!$A:$C,MATCH(Places!$H3481,Neighborhoods!$A:$A,0),MATCH(Places!I$1,Neighborhoods!$1:$1,0))</f>
        <v>Queens</v>
      </c>
      <c r="J3481" s="17" t="str">
        <f>INDEX(Neighborhoods!$A:$C,MATCH(Places!$H3481,Neighborhoods!$A:$A,0),MATCH(Places!J$1,Neighborhoods!$1:$1,0))</f>
        <v>Flushing</v>
      </c>
      <c r="K3481" s="17" t="s">
        <v>1</v>
      </c>
      <c r="L3481" s="17" t="str">
        <f t="shared" si="216"/>
        <v>Yes</v>
      </c>
      <c r="M3481" s="17">
        <v>3</v>
      </c>
      <c r="N3481" s="17" t="str" cm="1">
        <f t="array" ref="N3481">_xlfn.IFS(M3481&lt;=2,"Small",M3481&lt;=5,"Medium",M3481&gt;5,"Large")</f>
        <v>Medium</v>
      </c>
      <c r="O3481" s="65">
        <v>113</v>
      </c>
      <c r="P3481" s="87">
        <f t="shared" si="217"/>
        <v>0.03</v>
      </c>
      <c r="Q3481" s="68">
        <v>5</v>
      </c>
      <c r="R3481" s="68" t="str" cm="1">
        <f t="array" ref="R3481">_xlfn.SWITCH(ROUND(Q3481,0),5,"Excellent",4,"Good",3,"Ok","Bad")</f>
        <v>Excellent</v>
      </c>
      <c r="S3481" s="17">
        <v>57</v>
      </c>
      <c r="T3481" s="17" t="str">
        <f t="shared" si="218"/>
        <v>No</v>
      </c>
      <c r="U3481" s="82">
        <v>43184</v>
      </c>
      <c r="V3481" s="82">
        <v>44051</v>
      </c>
      <c r="W3481" s="17">
        <v>87</v>
      </c>
      <c r="X3481" s="17" t="str">
        <f t="shared" si="219"/>
        <v>Active</v>
      </c>
      <c r="Y3481" s="17" t="s">
        <v>15615</v>
      </c>
      <c r="Z3481" s="17"/>
    </row>
    <row r="3482" spans="1:26" x14ac:dyDescent="0.25">
      <c r="A3482">
        <v>3481</v>
      </c>
      <c r="B3482" s="17" t="s">
        <v>2525</v>
      </c>
      <c r="C3482" s="17">
        <v>3366</v>
      </c>
      <c r="D3482" s="17" t="str">
        <f>INDEX(Hosts!$A:$O,MATCH(Places!$C3482,Hosts!$A:$A,0),MATCH(Places!D$1,Hosts!$1:$1,0))</f>
        <v>Within an hour</v>
      </c>
      <c r="E3482" s="87">
        <f>INDEX(Hosts!$A:$O,MATCH(Places!$C3482,Hosts!$A:$A,0),MATCH(Places!E$1,Hosts!$1:$1,0))</f>
        <v>1</v>
      </c>
      <c r="F3482" s="87">
        <f>INDEX(Hosts!$A:$O,MATCH(Places!$C3482,Hosts!$A:$A,0),MATCH(Places!F$1,Hosts!$1:$1,0))</f>
        <v>1</v>
      </c>
      <c r="G3482" s="17" t="str">
        <f>INDEX(Hosts!$A:$O,MATCH(Places!$C3482,Hosts!$A:$A,0),MATCH(Places!G$1,Hosts!$1:$1,0))</f>
        <v>Yes</v>
      </c>
      <c r="H3482" s="17">
        <v>12</v>
      </c>
      <c r="I3482" s="17" t="str">
        <f>INDEX(Neighborhoods!$A:$C,MATCH(Places!$H3482,Neighborhoods!$A:$A,0),MATCH(Places!I$1,Neighborhoods!$1:$1,0))</f>
        <v>Brooklyn</v>
      </c>
      <c r="J3482" s="17" t="str">
        <f>INDEX(Neighborhoods!$A:$C,MATCH(Places!$H3482,Neighborhoods!$A:$A,0),MATCH(Places!J$1,Neighborhoods!$1:$1,0))</f>
        <v>Williamsburg</v>
      </c>
      <c r="K3482" s="17" t="s">
        <v>1</v>
      </c>
      <c r="L3482" s="17" t="str">
        <f t="shared" si="216"/>
        <v>Yes</v>
      </c>
      <c r="M3482" s="17">
        <v>2</v>
      </c>
      <c r="N3482" s="17" t="str" cm="1">
        <f t="array" ref="N3482">_xlfn.IFS(M3482&lt;=2,"Small",M3482&lt;=5,"Medium",M3482&gt;5,"Large")</f>
        <v>Small</v>
      </c>
      <c r="O3482" s="65">
        <v>125</v>
      </c>
      <c r="P3482" s="87">
        <f t="shared" si="217"/>
        <v>0.03</v>
      </c>
      <c r="Q3482" s="68">
        <v>4.79</v>
      </c>
      <c r="R3482" s="68" t="str" cm="1">
        <f t="array" ref="R3482">_xlfn.SWITCH(ROUND(Q3482,0),5,"Excellent",4,"Good",3,"Ok","Bad")</f>
        <v>Excellent</v>
      </c>
      <c r="S3482" s="17">
        <v>14</v>
      </c>
      <c r="T3482" s="17" t="str">
        <f t="shared" si="218"/>
        <v>No</v>
      </c>
      <c r="U3482" s="82">
        <v>43204</v>
      </c>
      <c r="V3482" s="82">
        <v>43646</v>
      </c>
      <c r="W3482" s="17">
        <v>365</v>
      </c>
      <c r="X3482" s="17" t="str">
        <f t="shared" si="219"/>
        <v>Active</v>
      </c>
      <c r="Y3482" s="17" t="s">
        <v>15616</v>
      </c>
      <c r="Z3482" s="17"/>
    </row>
    <row r="3483" spans="1:26" x14ac:dyDescent="0.25">
      <c r="A3483">
        <v>3482</v>
      </c>
      <c r="B3483" s="17" t="s">
        <v>14946</v>
      </c>
      <c r="C3483" s="17">
        <v>2346</v>
      </c>
      <c r="D3483" s="17" t="str">
        <f>INDEX(Hosts!$A:$O,MATCH(Places!$C3483,Hosts!$A:$A,0),MATCH(Places!D$1,Hosts!$1:$1,0))</f>
        <v>Within a few hours</v>
      </c>
      <c r="E3483" s="87">
        <f>INDEX(Hosts!$A:$O,MATCH(Places!$C3483,Hosts!$A:$A,0),MATCH(Places!E$1,Hosts!$1:$1,0))</f>
        <v>1</v>
      </c>
      <c r="F3483" s="87">
        <f>INDEX(Hosts!$A:$O,MATCH(Places!$C3483,Hosts!$A:$A,0),MATCH(Places!F$1,Hosts!$1:$1,0))</f>
        <v>1</v>
      </c>
      <c r="G3483" s="17" t="str">
        <f>INDEX(Hosts!$A:$O,MATCH(Places!$C3483,Hosts!$A:$A,0),MATCH(Places!G$1,Hosts!$1:$1,0))</f>
        <v>No</v>
      </c>
      <c r="H3483" s="17">
        <v>10</v>
      </c>
      <c r="I3483" s="17" t="str">
        <f>INDEX(Neighborhoods!$A:$C,MATCH(Places!$H3483,Neighborhoods!$A:$A,0),MATCH(Places!I$1,Neighborhoods!$1:$1,0))</f>
        <v>Brooklyn</v>
      </c>
      <c r="J3483" s="17" t="str">
        <f>INDEX(Neighborhoods!$A:$C,MATCH(Places!$H3483,Neighborhoods!$A:$A,0),MATCH(Places!J$1,Neighborhoods!$1:$1,0))</f>
        <v>East Flatbush</v>
      </c>
      <c r="K3483" s="17" t="s">
        <v>1</v>
      </c>
      <c r="L3483" s="17" t="str">
        <f t="shared" si="216"/>
        <v>Yes</v>
      </c>
      <c r="M3483" s="17">
        <v>1</v>
      </c>
      <c r="N3483" s="17" t="str" cm="1">
        <f t="array" ref="N3483">_xlfn.IFS(M3483&lt;=2,"Small",M3483&lt;=5,"Medium",M3483&gt;5,"Large")</f>
        <v>Small</v>
      </c>
      <c r="O3483" s="65">
        <v>39</v>
      </c>
      <c r="P3483" s="87">
        <f t="shared" si="217"/>
        <v>0.03</v>
      </c>
      <c r="Q3483" s="68">
        <v>4.91</v>
      </c>
      <c r="R3483" s="68" t="str" cm="1">
        <f t="array" ref="R3483">_xlfn.SWITCH(ROUND(Q3483,0),5,"Excellent",4,"Good",3,"Ok","Bad")</f>
        <v>Excellent</v>
      </c>
      <c r="S3483" s="17">
        <v>89</v>
      </c>
      <c r="T3483" s="17" t="str">
        <f t="shared" si="218"/>
        <v>No</v>
      </c>
      <c r="U3483" s="82">
        <v>43182</v>
      </c>
      <c r="V3483" s="82">
        <v>43986</v>
      </c>
      <c r="W3483" s="17">
        <v>351</v>
      </c>
      <c r="X3483" s="17" t="str">
        <f t="shared" si="219"/>
        <v>Active</v>
      </c>
      <c r="Y3483" s="17" t="s">
        <v>15616</v>
      </c>
      <c r="Z3483" s="17"/>
    </row>
    <row r="3484" spans="1:26" x14ac:dyDescent="0.25">
      <c r="A3484">
        <v>3483</v>
      </c>
      <c r="B3484" s="17" t="s">
        <v>15204</v>
      </c>
      <c r="C3484" s="17">
        <v>3493</v>
      </c>
      <c r="D3484" s="17" t="str">
        <f>INDEX(Hosts!$A:$O,MATCH(Places!$C3484,Hosts!$A:$A,0),MATCH(Places!D$1,Hosts!$1:$1,0))</f>
        <v>Within an hour</v>
      </c>
      <c r="E3484" s="87">
        <f>INDEX(Hosts!$A:$O,MATCH(Places!$C3484,Hosts!$A:$A,0),MATCH(Places!E$1,Hosts!$1:$1,0))</f>
        <v>1</v>
      </c>
      <c r="F3484" s="87">
        <f>INDEX(Hosts!$A:$O,MATCH(Places!$C3484,Hosts!$A:$A,0),MATCH(Places!F$1,Hosts!$1:$1,0))</f>
        <v>0.95</v>
      </c>
      <c r="G3484" s="17" t="str">
        <f>INDEX(Hosts!$A:$O,MATCH(Places!$C3484,Hosts!$A:$A,0),MATCH(Places!G$1,Hosts!$1:$1,0))</f>
        <v>Yes</v>
      </c>
      <c r="H3484" s="17">
        <v>15</v>
      </c>
      <c r="I3484" s="17" t="str">
        <f>INDEX(Neighborhoods!$A:$C,MATCH(Places!$H3484,Neighborhoods!$A:$A,0),MATCH(Places!I$1,Neighborhoods!$1:$1,0))</f>
        <v>Manhattan</v>
      </c>
      <c r="J3484" s="17" t="str">
        <f>INDEX(Neighborhoods!$A:$C,MATCH(Places!$H3484,Neighborhoods!$A:$A,0),MATCH(Places!J$1,Neighborhoods!$1:$1,0))</f>
        <v>East Village</v>
      </c>
      <c r="K3484" s="17" t="s">
        <v>1</v>
      </c>
      <c r="L3484" s="17" t="str">
        <f t="shared" si="216"/>
        <v>Yes</v>
      </c>
      <c r="M3484" s="17">
        <v>2</v>
      </c>
      <c r="N3484" s="17" t="str" cm="1">
        <f t="array" ref="N3484">_xlfn.IFS(M3484&lt;=2,"Small",M3484&lt;=5,"Medium",M3484&gt;5,"Large")</f>
        <v>Small</v>
      </c>
      <c r="O3484" s="65">
        <v>74</v>
      </c>
      <c r="P3484" s="87">
        <f t="shared" si="217"/>
        <v>0.03</v>
      </c>
      <c r="Q3484" s="68">
        <v>4.97</v>
      </c>
      <c r="R3484" s="68" t="str" cm="1">
        <f t="array" ref="R3484">_xlfn.SWITCH(ROUND(Q3484,0),5,"Excellent",4,"Good",3,"Ok","Bad")</f>
        <v>Excellent</v>
      </c>
      <c r="S3484" s="17">
        <v>240</v>
      </c>
      <c r="T3484" s="17" t="str">
        <f t="shared" si="218"/>
        <v>Yes</v>
      </c>
      <c r="U3484" s="82">
        <v>43226</v>
      </c>
      <c r="V3484" s="82">
        <v>44057</v>
      </c>
      <c r="W3484" s="17">
        <v>75</v>
      </c>
      <c r="X3484" s="17" t="str">
        <f t="shared" si="219"/>
        <v>Active</v>
      </c>
      <c r="Y3484" s="17" t="s">
        <v>15616</v>
      </c>
      <c r="Z3484" s="17"/>
    </row>
    <row r="3485" spans="1:26" x14ac:dyDescent="0.25">
      <c r="A3485">
        <v>3484</v>
      </c>
      <c r="B3485" s="17" t="s">
        <v>15304</v>
      </c>
      <c r="C3485" s="17">
        <v>1086</v>
      </c>
      <c r="D3485" s="17" t="str">
        <f>INDEX(Hosts!$A:$O,MATCH(Places!$C3485,Hosts!$A:$A,0),MATCH(Places!D$1,Hosts!$1:$1,0))</f>
        <v>Within an hour</v>
      </c>
      <c r="E3485" s="87">
        <f>INDEX(Hosts!$A:$O,MATCH(Places!$C3485,Hosts!$A:$A,0),MATCH(Places!E$1,Hosts!$1:$1,0))</f>
        <v>1</v>
      </c>
      <c r="F3485" s="87">
        <f>INDEX(Hosts!$A:$O,MATCH(Places!$C3485,Hosts!$A:$A,0),MATCH(Places!F$1,Hosts!$1:$1,0))</f>
        <v>1</v>
      </c>
      <c r="G3485" s="17" t="str">
        <f>INDEX(Hosts!$A:$O,MATCH(Places!$C3485,Hosts!$A:$A,0),MATCH(Places!G$1,Hosts!$1:$1,0))</f>
        <v>Yes</v>
      </c>
      <c r="H3485" s="17">
        <v>22</v>
      </c>
      <c r="I3485" s="17" t="str">
        <f>INDEX(Neighborhoods!$A:$C,MATCH(Places!$H3485,Neighborhoods!$A:$A,0),MATCH(Places!I$1,Neighborhoods!$1:$1,0))</f>
        <v>Queens</v>
      </c>
      <c r="J3485" s="17" t="str">
        <f>INDEX(Neighborhoods!$A:$C,MATCH(Places!$H3485,Neighborhoods!$A:$A,0),MATCH(Places!J$1,Neighborhoods!$1:$1,0))</f>
        <v>Flushing</v>
      </c>
      <c r="K3485" s="17" t="s">
        <v>11822</v>
      </c>
      <c r="L3485" s="17" t="str">
        <f t="shared" si="216"/>
        <v>No</v>
      </c>
      <c r="M3485" s="17">
        <v>3</v>
      </c>
      <c r="N3485" s="17" t="str" cm="1">
        <f t="array" ref="N3485">_xlfn.IFS(M3485&lt;=2,"Small",M3485&lt;=5,"Medium",M3485&gt;5,"Large")</f>
        <v>Medium</v>
      </c>
      <c r="O3485" s="65">
        <v>79</v>
      </c>
      <c r="P3485" s="87">
        <f t="shared" si="217"/>
        <v>0.03</v>
      </c>
      <c r="Q3485" s="68">
        <v>5</v>
      </c>
      <c r="R3485" s="68" t="str" cm="1">
        <f t="array" ref="R3485">_xlfn.SWITCH(ROUND(Q3485,0),5,"Excellent",4,"Good",3,"Ok","Bad")</f>
        <v>Excellent</v>
      </c>
      <c r="S3485" s="17">
        <v>3</v>
      </c>
      <c r="T3485" s="17" t="str">
        <f t="shared" si="218"/>
        <v>No</v>
      </c>
      <c r="U3485" s="82">
        <v>43209</v>
      </c>
      <c r="V3485" s="82">
        <v>43646</v>
      </c>
      <c r="W3485" s="17">
        <v>355</v>
      </c>
      <c r="X3485" s="17" t="str">
        <f t="shared" si="219"/>
        <v>Active</v>
      </c>
      <c r="Y3485" s="17" t="s">
        <v>15616</v>
      </c>
      <c r="Z3485" s="17"/>
    </row>
    <row r="3486" spans="1:26" x14ac:dyDescent="0.25">
      <c r="A3486">
        <v>3485</v>
      </c>
      <c r="B3486" s="17" t="s">
        <v>2527</v>
      </c>
      <c r="C3486" s="17">
        <v>3492</v>
      </c>
      <c r="D3486" s="17" t="str">
        <f>INDEX(Hosts!$A:$O,MATCH(Places!$C3486,Hosts!$A:$A,0),MATCH(Places!D$1,Hosts!$1:$1,0))</f>
        <v>Within an hour</v>
      </c>
      <c r="E3486" s="87">
        <f>INDEX(Hosts!$A:$O,MATCH(Places!$C3486,Hosts!$A:$A,0),MATCH(Places!E$1,Hosts!$1:$1,0))</f>
        <v>1</v>
      </c>
      <c r="F3486" s="87">
        <f>INDEX(Hosts!$A:$O,MATCH(Places!$C3486,Hosts!$A:$A,0),MATCH(Places!F$1,Hosts!$1:$1,0))</f>
        <v>1</v>
      </c>
      <c r="G3486" s="17" t="str">
        <f>INDEX(Hosts!$A:$O,MATCH(Places!$C3486,Hosts!$A:$A,0),MATCH(Places!G$1,Hosts!$1:$1,0))</f>
        <v>No</v>
      </c>
      <c r="H3486" s="17">
        <v>16</v>
      </c>
      <c r="I3486" s="17" t="str">
        <f>INDEX(Neighborhoods!$A:$C,MATCH(Places!$H3486,Neighborhoods!$A:$A,0),MATCH(Places!I$1,Neighborhoods!$1:$1,0))</f>
        <v>Manhattan</v>
      </c>
      <c r="J3486" s="17" t="str">
        <f>INDEX(Neighborhoods!$A:$C,MATCH(Places!$H3486,Neighborhoods!$A:$A,0),MATCH(Places!J$1,Neighborhoods!$1:$1,0))</f>
        <v>Harlem</v>
      </c>
      <c r="K3486" s="17" t="s">
        <v>1</v>
      </c>
      <c r="L3486" s="17" t="str">
        <f t="shared" si="216"/>
        <v>Yes</v>
      </c>
      <c r="M3486" s="17">
        <v>2</v>
      </c>
      <c r="N3486" s="17" t="str" cm="1">
        <f t="array" ref="N3486">_xlfn.IFS(M3486&lt;=2,"Small",M3486&lt;=5,"Medium",M3486&gt;5,"Large")</f>
        <v>Small</v>
      </c>
      <c r="O3486" s="65">
        <v>83</v>
      </c>
      <c r="P3486" s="87">
        <f t="shared" si="217"/>
        <v>0.03</v>
      </c>
      <c r="Q3486" s="68">
        <v>5</v>
      </c>
      <c r="R3486" s="68" t="str" cm="1">
        <f t="array" ref="R3486">_xlfn.SWITCH(ROUND(Q3486,0),5,"Excellent",4,"Good",3,"Ok","Bad")</f>
        <v>Excellent</v>
      </c>
      <c r="S3486" s="17">
        <v>11</v>
      </c>
      <c r="T3486" s="17" t="str">
        <f t="shared" si="218"/>
        <v>No</v>
      </c>
      <c r="U3486" s="82">
        <v>43295</v>
      </c>
      <c r="V3486" s="82">
        <v>43442</v>
      </c>
      <c r="W3486" s="17">
        <v>89</v>
      </c>
      <c r="X3486" s="17" t="str">
        <f t="shared" si="219"/>
        <v>Active</v>
      </c>
      <c r="Y3486" s="17" t="s">
        <v>15616</v>
      </c>
      <c r="Z3486" s="17"/>
    </row>
    <row r="3487" spans="1:26" x14ac:dyDescent="0.25">
      <c r="A3487">
        <v>3486</v>
      </c>
      <c r="B3487" s="17" t="s">
        <v>2528</v>
      </c>
      <c r="C3487" s="17">
        <v>3156</v>
      </c>
      <c r="D3487" s="17" t="str">
        <f>INDEX(Hosts!$A:$O,MATCH(Places!$C3487,Hosts!$A:$A,0),MATCH(Places!D$1,Hosts!$1:$1,0))</f>
        <v>Within an hour</v>
      </c>
      <c r="E3487" s="87">
        <f>INDEX(Hosts!$A:$O,MATCH(Places!$C3487,Hosts!$A:$A,0),MATCH(Places!E$1,Hosts!$1:$1,0))</f>
        <v>1</v>
      </c>
      <c r="F3487" s="87">
        <f>INDEX(Hosts!$A:$O,MATCH(Places!$C3487,Hosts!$A:$A,0),MATCH(Places!F$1,Hosts!$1:$1,0))</f>
        <v>0.94</v>
      </c>
      <c r="G3487" s="17" t="str">
        <f>INDEX(Hosts!$A:$O,MATCH(Places!$C3487,Hosts!$A:$A,0),MATCH(Places!G$1,Hosts!$1:$1,0))</f>
        <v>Yes</v>
      </c>
      <c r="H3487" s="17">
        <v>21</v>
      </c>
      <c r="I3487" s="17" t="str">
        <f>INDEX(Neighborhoods!$A:$C,MATCH(Places!$H3487,Neighborhoods!$A:$A,0),MATCH(Places!I$1,Neighborhoods!$1:$1,0))</f>
        <v>Queens</v>
      </c>
      <c r="J3487" s="17" t="str">
        <f>INDEX(Neighborhoods!$A:$C,MATCH(Places!$H3487,Neighborhoods!$A:$A,0),MATCH(Places!J$1,Neighborhoods!$1:$1,0))</f>
        <v>Astoria</v>
      </c>
      <c r="K3487" s="17" t="s">
        <v>11822</v>
      </c>
      <c r="L3487" s="17" t="str">
        <f t="shared" si="216"/>
        <v>No</v>
      </c>
      <c r="M3487" s="17">
        <v>4</v>
      </c>
      <c r="N3487" s="17" t="str" cm="1">
        <f t="array" ref="N3487">_xlfn.IFS(M3487&lt;=2,"Small",M3487&lt;=5,"Medium",M3487&gt;5,"Large")</f>
        <v>Medium</v>
      </c>
      <c r="O3487" s="65">
        <v>78</v>
      </c>
      <c r="P3487" s="87">
        <f t="shared" si="217"/>
        <v>0.03</v>
      </c>
      <c r="Q3487" s="68">
        <v>4.9000000000000004</v>
      </c>
      <c r="R3487" s="68" t="str" cm="1">
        <f t="array" ref="R3487">_xlfn.SWITCH(ROUND(Q3487,0),5,"Excellent",4,"Good",3,"Ok","Bad")</f>
        <v>Excellent</v>
      </c>
      <c r="S3487" s="17">
        <v>41</v>
      </c>
      <c r="T3487" s="17" t="str">
        <f t="shared" si="218"/>
        <v>No</v>
      </c>
      <c r="U3487" s="82">
        <v>43360</v>
      </c>
      <c r="V3487" s="82">
        <v>44057</v>
      </c>
      <c r="W3487" s="17">
        <v>334</v>
      </c>
      <c r="X3487" s="17" t="str">
        <f t="shared" si="219"/>
        <v>Active</v>
      </c>
      <c r="Y3487" s="17" t="s">
        <v>15616</v>
      </c>
      <c r="Z3487" s="17"/>
    </row>
    <row r="3488" spans="1:26" x14ac:dyDescent="0.25">
      <c r="A3488">
        <v>3487</v>
      </c>
      <c r="B3488" s="17" t="s">
        <v>2529</v>
      </c>
      <c r="C3488" s="17">
        <v>3494</v>
      </c>
      <c r="D3488" s="17" t="str">
        <f>INDEX(Hosts!$A:$O,MATCH(Places!$C3488,Hosts!$A:$A,0),MATCH(Places!D$1,Hosts!$1:$1,0))</f>
        <v>Within an hour</v>
      </c>
      <c r="E3488" s="87">
        <f>INDEX(Hosts!$A:$O,MATCH(Places!$C3488,Hosts!$A:$A,0),MATCH(Places!E$1,Hosts!$1:$1,0))</f>
        <v>1</v>
      </c>
      <c r="F3488" s="87">
        <f>INDEX(Hosts!$A:$O,MATCH(Places!$C3488,Hosts!$A:$A,0),MATCH(Places!F$1,Hosts!$1:$1,0))</f>
        <v>0.89</v>
      </c>
      <c r="G3488" s="17" t="str">
        <f>INDEX(Hosts!$A:$O,MATCH(Places!$C3488,Hosts!$A:$A,0),MATCH(Places!G$1,Hosts!$1:$1,0))</f>
        <v>Yes</v>
      </c>
      <c r="H3488" s="17">
        <v>7</v>
      </c>
      <c r="I3488" s="17" t="str">
        <f>INDEX(Neighborhoods!$A:$C,MATCH(Places!$H3488,Neighborhoods!$A:$A,0),MATCH(Places!I$1,Neighborhoods!$1:$1,0))</f>
        <v>Brooklyn</v>
      </c>
      <c r="J3488" s="17" t="str">
        <f>INDEX(Neighborhoods!$A:$C,MATCH(Places!$H3488,Neighborhoods!$A:$A,0),MATCH(Places!J$1,Neighborhoods!$1:$1,0))</f>
        <v>Bedford-Stuyvesant</v>
      </c>
      <c r="K3488" s="17" t="s">
        <v>11822</v>
      </c>
      <c r="L3488" s="17" t="str">
        <f t="shared" si="216"/>
        <v>No</v>
      </c>
      <c r="M3488" s="17">
        <v>6</v>
      </c>
      <c r="N3488" s="17" t="str" cm="1">
        <f t="array" ref="N3488">_xlfn.IFS(M3488&lt;=2,"Small",M3488&lt;=5,"Medium",M3488&gt;5,"Large")</f>
        <v>Large</v>
      </c>
      <c r="O3488" s="65">
        <v>142</v>
      </c>
      <c r="P3488" s="87">
        <f t="shared" si="217"/>
        <v>0.03</v>
      </c>
      <c r="Q3488" s="68">
        <v>4.83</v>
      </c>
      <c r="R3488" s="68" t="str" cm="1">
        <f t="array" ref="R3488">_xlfn.SWITCH(ROUND(Q3488,0),5,"Excellent",4,"Good",3,"Ok","Bad")</f>
        <v>Excellent</v>
      </c>
      <c r="S3488" s="17">
        <v>147</v>
      </c>
      <c r="T3488" s="17" t="str">
        <f t="shared" si="218"/>
        <v>Yes</v>
      </c>
      <c r="U3488" s="82">
        <v>43185</v>
      </c>
      <c r="V3488" s="82">
        <v>44039</v>
      </c>
      <c r="W3488" s="17">
        <v>160</v>
      </c>
      <c r="X3488" s="17" t="str">
        <f t="shared" si="219"/>
        <v>Active</v>
      </c>
      <c r="Y3488" s="17" t="s">
        <v>15615</v>
      </c>
      <c r="Z3488" s="17"/>
    </row>
    <row r="3489" spans="1:26" x14ac:dyDescent="0.25">
      <c r="A3489">
        <v>3488</v>
      </c>
      <c r="B3489" s="17" t="s">
        <v>2530</v>
      </c>
      <c r="C3489" s="17">
        <v>3355</v>
      </c>
      <c r="D3489" s="17" t="str">
        <f>INDEX(Hosts!$A:$O,MATCH(Places!$C3489,Hosts!$A:$A,0),MATCH(Places!D$1,Hosts!$1:$1,0))</f>
        <v>A few days or more</v>
      </c>
      <c r="E3489" s="87">
        <f>INDEX(Hosts!$A:$O,MATCH(Places!$C3489,Hosts!$A:$A,0),MATCH(Places!E$1,Hosts!$1:$1,0))</f>
        <v>0.2</v>
      </c>
      <c r="F3489" s="87">
        <f>INDEX(Hosts!$A:$O,MATCH(Places!$C3489,Hosts!$A:$A,0),MATCH(Places!F$1,Hosts!$1:$1,0))</f>
        <v>0.75</v>
      </c>
      <c r="G3489" s="17" t="str">
        <f>INDEX(Hosts!$A:$O,MATCH(Places!$C3489,Hosts!$A:$A,0),MATCH(Places!G$1,Hosts!$1:$1,0))</f>
        <v>No</v>
      </c>
      <c r="H3489" s="17">
        <v>8</v>
      </c>
      <c r="I3489" s="17" t="str">
        <f>INDEX(Neighborhoods!$A:$C,MATCH(Places!$H3489,Neighborhoods!$A:$A,0),MATCH(Places!I$1,Neighborhoods!$1:$1,0))</f>
        <v>Brooklyn</v>
      </c>
      <c r="J3489" s="17" t="str">
        <f>INDEX(Neighborhoods!$A:$C,MATCH(Places!$H3489,Neighborhoods!$A:$A,0),MATCH(Places!J$1,Neighborhoods!$1:$1,0))</f>
        <v>Bushwick</v>
      </c>
      <c r="K3489" s="17" t="s">
        <v>1</v>
      </c>
      <c r="L3489" s="17" t="str">
        <f t="shared" si="216"/>
        <v>Yes</v>
      </c>
      <c r="M3489" s="17">
        <v>2</v>
      </c>
      <c r="N3489" s="17" t="str" cm="1">
        <f t="array" ref="N3489">_xlfn.IFS(M3489&lt;=2,"Small",M3489&lt;=5,"Medium",M3489&gt;5,"Large")</f>
        <v>Small</v>
      </c>
      <c r="O3489" s="65">
        <v>69</v>
      </c>
      <c r="P3489" s="87">
        <f t="shared" si="217"/>
        <v>0.03</v>
      </c>
      <c r="Q3489" s="68">
        <v>4.9800000000000004</v>
      </c>
      <c r="R3489" s="68" t="str" cm="1">
        <f t="array" ref="R3489">_xlfn.SWITCH(ROUND(Q3489,0),5,"Excellent",4,"Good",3,"Ok","Bad")</f>
        <v>Excellent</v>
      </c>
      <c r="S3489" s="17">
        <v>42</v>
      </c>
      <c r="T3489" s="17" t="str">
        <f t="shared" si="218"/>
        <v>No</v>
      </c>
      <c r="U3489" s="82">
        <v>43213</v>
      </c>
      <c r="V3489" s="82">
        <v>43827</v>
      </c>
      <c r="W3489" s="17">
        <v>89</v>
      </c>
      <c r="X3489" s="17" t="str">
        <f t="shared" si="219"/>
        <v>Active</v>
      </c>
      <c r="Y3489" s="17" t="s">
        <v>15615</v>
      </c>
      <c r="Z3489" s="17"/>
    </row>
    <row r="3490" spans="1:26" x14ac:dyDescent="0.25">
      <c r="A3490">
        <v>3489</v>
      </c>
      <c r="B3490" s="17" t="s">
        <v>2531</v>
      </c>
      <c r="C3490" s="17">
        <v>3385</v>
      </c>
      <c r="D3490" s="17" t="str">
        <f>INDEX(Hosts!$A:$O,MATCH(Places!$C3490,Hosts!$A:$A,0),MATCH(Places!D$1,Hosts!$1:$1,0))</f>
        <v>Within an hour</v>
      </c>
      <c r="E3490" s="87">
        <f>INDEX(Hosts!$A:$O,MATCH(Places!$C3490,Hosts!$A:$A,0),MATCH(Places!E$1,Hosts!$1:$1,0))</f>
        <v>1</v>
      </c>
      <c r="F3490" s="87">
        <f>INDEX(Hosts!$A:$O,MATCH(Places!$C3490,Hosts!$A:$A,0),MATCH(Places!F$1,Hosts!$1:$1,0))</f>
        <v>0.94</v>
      </c>
      <c r="G3490" s="17" t="str">
        <f>INDEX(Hosts!$A:$O,MATCH(Places!$C3490,Hosts!$A:$A,0),MATCH(Places!G$1,Hosts!$1:$1,0))</f>
        <v>Yes</v>
      </c>
      <c r="H3490" s="17">
        <v>7</v>
      </c>
      <c r="I3490" s="17" t="str">
        <f>INDEX(Neighborhoods!$A:$C,MATCH(Places!$H3490,Neighborhoods!$A:$A,0),MATCH(Places!I$1,Neighborhoods!$1:$1,0))</f>
        <v>Brooklyn</v>
      </c>
      <c r="J3490" s="17" t="str">
        <f>INDEX(Neighborhoods!$A:$C,MATCH(Places!$H3490,Neighborhoods!$A:$A,0),MATCH(Places!J$1,Neighborhoods!$1:$1,0))</f>
        <v>Bedford-Stuyvesant</v>
      </c>
      <c r="K3490" s="17" t="s">
        <v>1</v>
      </c>
      <c r="L3490" s="17" t="str">
        <f t="shared" si="216"/>
        <v>Yes</v>
      </c>
      <c r="M3490" s="17">
        <v>2</v>
      </c>
      <c r="N3490" s="17" t="str" cm="1">
        <f t="array" ref="N3490">_xlfn.IFS(M3490&lt;=2,"Small",M3490&lt;=5,"Medium",M3490&gt;5,"Large")</f>
        <v>Small</v>
      </c>
      <c r="O3490" s="65">
        <v>80</v>
      </c>
      <c r="P3490" s="87">
        <f t="shared" si="217"/>
        <v>0.03</v>
      </c>
      <c r="Q3490" s="68">
        <v>4.93</v>
      </c>
      <c r="R3490" s="68" t="str" cm="1">
        <f t="array" ref="R3490">_xlfn.SWITCH(ROUND(Q3490,0),5,"Excellent",4,"Good",3,"Ok","Bad")</f>
        <v>Excellent</v>
      </c>
      <c r="S3490" s="17">
        <v>67</v>
      </c>
      <c r="T3490" s="17" t="str">
        <f t="shared" si="218"/>
        <v>No</v>
      </c>
      <c r="U3490" s="82">
        <v>43205</v>
      </c>
      <c r="V3490" s="82">
        <v>43814</v>
      </c>
      <c r="W3490" s="17">
        <v>358</v>
      </c>
      <c r="X3490" s="17" t="str">
        <f t="shared" si="219"/>
        <v>Active</v>
      </c>
      <c r="Y3490" s="17" t="s">
        <v>15615</v>
      </c>
      <c r="Z3490" s="17"/>
    </row>
    <row r="3491" spans="1:26" x14ac:dyDescent="0.25">
      <c r="A3491">
        <v>3490</v>
      </c>
      <c r="B3491" s="17" t="s">
        <v>2532</v>
      </c>
      <c r="C3491" s="17">
        <v>1155</v>
      </c>
      <c r="D3491" s="17" t="str">
        <f>INDEX(Hosts!$A:$O,MATCH(Places!$C3491,Hosts!$A:$A,0),MATCH(Places!D$1,Hosts!$1:$1,0))</f>
        <v>Within an hour</v>
      </c>
      <c r="E3491" s="87">
        <f>INDEX(Hosts!$A:$O,MATCH(Places!$C3491,Hosts!$A:$A,0),MATCH(Places!E$1,Hosts!$1:$1,0))</f>
        <v>1</v>
      </c>
      <c r="F3491" s="87">
        <f>INDEX(Hosts!$A:$O,MATCH(Places!$C3491,Hosts!$A:$A,0),MATCH(Places!F$1,Hosts!$1:$1,0))</f>
        <v>0.2</v>
      </c>
      <c r="G3491" s="17" t="str">
        <f>INDEX(Hosts!$A:$O,MATCH(Places!$C3491,Hosts!$A:$A,0),MATCH(Places!G$1,Hosts!$1:$1,0))</f>
        <v>No</v>
      </c>
      <c r="H3491" s="17">
        <v>7</v>
      </c>
      <c r="I3491" s="17" t="str">
        <f>INDEX(Neighborhoods!$A:$C,MATCH(Places!$H3491,Neighborhoods!$A:$A,0),MATCH(Places!I$1,Neighborhoods!$1:$1,0))</f>
        <v>Brooklyn</v>
      </c>
      <c r="J3491" s="17" t="str">
        <f>INDEX(Neighborhoods!$A:$C,MATCH(Places!$H3491,Neighborhoods!$A:$A,0),MATCH(Places!J$1,Neighborhoods!$1:$1,0))</f>
        <v>Bedford-Stuyvesant</v>
      </c>
      <c r="K3491" s="17" t="s">
        <v>11822</v>
      </c>
      <c r="L3491" s="17" t="str">
        <f t="shared" si="216"/>
        <v>No</v>
      </c>
      <c r="M3491" s="17">
        <v>2</v>
      </c>
      <c r="N3491" s="17" t="str" cm="1">
        <f t="array" ref="N3491">_xlfn.IFS(M3491&lt;=2,"Small",M3491&lt;=5,"Medium",M3491&gt;5,"Large")</f>
        <v>Small</v>
      </c>
      <c r="O3491" s="65">
        <v>135</v>
      </c>
      <c r="P3491" s="87">
        <f t="shared" si="217"/>
        <v>0.03</v>
      </c>
      <c r="Q3491" s="68">
        <v>5</v>
      </c>
      <c r="R3491" s="68" t="str" cm="1">
        <f t="array" ref="R3491">_xlfn.SWITCH(ROUND(Q3491,0),5,"Excellent",4,"Good",3,"Ok","Bad")</f>
        <v>Excellent</v>
      </c>
      <c r="S3491" s="17">
        <v>5</v>
      </c>
      <c r="T3491" s="17" t="str">
        <f t="shared" si="218"/>
        <v>No</v>
      </c>
      <c r="U3491" s="82">
        <v>43362</v>
      </c>
      <c r="V3491" s="82">
        <v>43831</v>
      </c>
      <c r="W3491" s="17">
        <v>365</v>
      </c>
      <c r="X3491" s="17" t="str">
        <f t="shared" si="219"/>
        <v>Active</v>
      </c>
      <c r="Y3491" s="17" t="s">
        <v>15615</v>
      </c>
      <c r="Z3491" s="17"/>
    </row>
    <row r="3492" spans="1:26" x14ac:dyDescent="0.25">
      <c r="A3492">
        <v>3491</v>
      </c>
      <c r="B3492" s="17" t="s">
        <v>2533</v>
      </c>
      <c r="C3492" s="17">
        <v>1731</v>
      </c>
      <c r="D3492" s="17" t="str">
        <f>INDEX(Hosts!$A:$O,MATCH(Places!$C3492,Hosts!$A:$A,0),MATCH(Places!D$1,Hosts!$1:$1,0))</f>
        <v>Within a day</v>
      </c>
      <c r="E3492" s="87">
        <f>INDEX(Hosts!$A:$O,MATCH(Places!$C3492,Hosts!$A:$A,0),MATCH(Places!E$1,Hosts!$1:$1,0))</f>
        <v>0.67</v>
      </c>
      <c r="F3492" s="87">
        <f>INDEX(Hosts!$A:$O,MATCH(Places!$C3492,Hosts!$A:$A,0),MATCH(Places!F$1,Hosts!$1:$1,0))</f>
        <v>0.8</v>
      </c>
      <c r="G3492" s="17" t="str">
        <f>INDEX(Hosts!$A:$O,MATCH(Places!$C3492,Hosts!$A:$A,0),MATCH(Places!G$1,Hosts!$1:$1,0))</f>
        <v>No</v>
      </c>
      <c r="H3492" s="17">
        <v>21</v>
      </c>
      <c r="I3492" s="17" t="str">
        <f>INDEX(Neighborhoods!$A:$C,MATCH(Places!$H3492,Neighborhoods!$A:$A,0),MATCH(Places!I$1,Neighborhoods!$1:$1,0))</f>
        <v>Queens</v>
      </c>
      <c r="J3492" s="17" t="str">
        <f>INDEX(Neighborhoods!$A:$C,MATCH(Places!$H3492,Neighborhoods!$A:$A,0),MATCH(Places!J$1,Neighborhoods!$1:$1,0))</f>
        <v>Astoria</v>
      </c>
      <c r="K3492" s="17" t="s">
        <v>1</v>
      </c>
      <c r="L3492" s="17" t="str">
        <f t="shared" si="216"/>
        <v>Yes</v>
      </c>
      <c r="M3492" s="17">
        <v>2</v>
      </c>
      <c r="N3492" s="17" t="str" cm="1">
        <f t="array" ref="N3492">_xlfn.IFS(M3492&lt;=2,"Small",M3492&lt;=5,"Medium",M3492&gt;5,"Large")</f>
        <v>Small</v>
      </c>
      <c r="O3492" s="65">
        <v>55</v>
      </c>
      <c r="P3492" s="87">
        <f t="shared" si="217"/>
        <v>0.03</v>
      </c>
      <c r="Q3492" s="68">
        <v>5</v>
      </c>
      <c r="R3492" s="68" t="str" cm="1">
        <f t="array" ref="R3492">_xlfn.SWITCH(ROUND(Q3492,0),5,"Excellent",4,"Good",3,"Ok","Bad")</f>
        <v>Excellent</v>
      </c>
      <c r="S3492" s="17">
        <v>6</v>
      </c>
      <c r="T3492" s="17" t="str">
        <f t="shared" si="218"/>
        <v>No</v>
      </c>
      <c r="U3492" s="82">
        <v>43228</v>
      </c>
      <c r="V3492" s="82">
        <v>43831</v>
      </c>
      <c r="W3492" s="17">
        <v>178</v>
      </c>
      <c r="X3492" s="17" t="str">
        <f t="shared" si="219"/>
        <v>Active</v>
      </c>
      <c r="Y3492" s="17" t="s">
        <v>15616</v>
      </c>
      <c r="Z3492" s="17"/>
    </row>
    <row r="3493" spans="1:26" x14ac:dyDescent="0.25">
      <c r="A3493">
        <v>3492</v>
      </c>
      <c r="B3493" s="17" t="s">
        <v>2534</v>
      </c>
      <c r="C3493" s="17">
        <v>3341</v>
      </c>
      <c r="D3493" s="17" t="str">
        <f>INDEX(Hosts!$A:$O,MATCH(Places!$C3493,Hosts!$A:$A,0),MATCH(Places!D$1,Hosts!$1:$1,0))</f>
        <v>Within a day</v>
      </c>
      <c r="E3493" s="87">
        <f>INDEX(Hosts!$A:$O,MATCH(Places!$C3493,Hosts!$A:$A,0),MATCH(Places!E$1,Hosts!$1:$1,0))</f>
        <v>0.71</v>
      </c>
      <c r="F3493" s="87">
        <f>INDEX(Hosts!$A:$O,MATCH(Places!$C3493,Hosts!$A:$A,0),MATCH(Places!F$1,Hosts!$1:$1,0))</f>
        <v>1</v>
      </c>
      <c r="G3493" s="17" t="str">
        <f>INDEX(Hosts!$A:$O,MATCH(Places!$C3493,Hosts!$A:$A,0),MATCH(Places!G$1,Hosts!$1:$1,0))</f>
        <v>Yes</v>
      </c>
      <c r="H3493" s="17">
        <v>21</v>
      </c>
      <c r="I3493" s="17" t="str">
        <f>INDEX(Neighborhoods!$A:$C,MATCH(Places!$H3493,Neighborhoods!$A:$A,0),MATCH(Places!I$1,Neighborhoods!$1:$1,0))</f>
        <v>Queens</v>
      </c>
      <c r="J3493" s="17" t="str">
        <f>INDEX(Neighborhoods!$A:$C,MATCH(Places!$H3493,Neighborhoods!$A:$A,0),MATCH(Places!J$1,Neighborhoods!$1:$1,0))</f>
        <v>Astoria</v>
      </c>
      <c r="K3493" s="17" t="s">
        <v>1</v>
      </c>
      <c r="L3493" s="17" t="str">
        <f t="shared" si="216"/>
        <v>Yes</v>
      </c>
      <c r="M3493" s="17">
        <v>2</v>
      </c>
      <c r="N3493" s="17" t="str" cm="1">
        <f t="array" ref="N3493">_xlfn.IFS(M3493&lt;=2,"Small",M3493&lt;=5,"Medium",M3493&gt;5,"Large")</f>
        <v>Small</v>
      </c>
      <c r="O3493" s="65">
        <v>45</v>
      </c>
      <c r="P3493" s="87">
        <f t="shared" si="217"/>
        <v>0.03</v>
      </c>
      <c r="Q3493" s="68">
        <v>4.6500000000000004</v>
      </c>
      <c r="R3493" s="68" t="str" cm="1">
        <f t="array" ref="R3493">_xlfn.SWITCH(ROUND(Q3493,0),5,"Excellent",4,"Good",3,"Ok","Bad")</f>
        <v>Excellent</v>
      </c>
      <c r="S3493" s="17">
        <v>49</v>
      </c>
      <c r="T3493" s="17" t="str">
        <f t="shared" si="218"/>
        <v>No</v>
      </c>
      <c r="U3493" s="82">
        <v>43209</v>
      </c>
      <c r="V3493" s="82">
        <v>43900</v>
      </c>
      <c r="W3493" s="17">
        <v>349</v>
      </c>
      <c r="X3493" s="17" t="str">
        <f t="shared" si="219"/>
        <v>Active</v>
      </c>
      <c r="Y3493" s="17" t="s">
        <v>15616</v>
      </c>
      <c r="Z3493" s="17"/>
    </row>
    <row r="3494" spans="1:26" x14ac:dyDescent="0.25">
      <c r="A3494">
        <v>3493</v>
      </c>
      <c r="B3494" s="17" t="s">
        <v>15389</v>
      </c>
      <c r="C3494" s="17">
        <v>1733</v>
      </c>
      <c r="D3494" s="17" t="str">
        <f>INDEX(Hosts!$A:$O,MATCH(Places!$C3494,Hosts!$A:$A,0),MATCH(Places!D$1,Hosts!$1:$1,0))</f>
        <v>Within a day</v>
      </c>
      <c r="E3494" s="87">
        <f>INDEX(Hosts!$A:$O,MATCH(Places!$C3494,Hosts!$A:$A,0),MATCH(Places!E$1,Hosts!$1:$1,0))</f>
        <v>1</v>
      </c>
      <c r="F3494" s="87">
        <f>INDEX(Hosts!$A:$O,MATCH(Places!$C3494,Hosts!$A:$A,0),MATCH(Places!F$1,Hosts!$1:$1,0))</f>
        <v>0.67</v>
      </c>
      <c r="G3494" s="17" t="str">
        <f>INDEX(Hosts!$A:$O,MATCH(Places!$C3494,Hosts!$A:$A,0),MATCH(Places!G$1,Hosts!$1:$1,0))</f>
        <v>No</v>
      </c>
      <c r="H3494" s="17">
        <v>8</v>
      </c>
      <c r="I3494" s="17" t="str">
        <f>INDEX(Neighborhoods!$A:$C,MATCH(Places!$H3494,Neighborhoods!$A:$A,0),MATCH(Places!I$1,Neighborhoods!$1:$1,0))</f>
        <v>Brooklyn</v>
      </c>
      <c r="J3494" s="17" t="str">
        <f>INDEX(Neighborhoods!$A:$C,MATCH(Places!$H3494,Neighborhoods!$A:$A,0),MATCH(Places!J$1,Neighborhoods!$1:$1,0))</f>
        <v>Bushwick</v>
      </c>
      <c r="K3494" s="17" t="s">
        <v>11822</v>
      </c>
      <c r="L3494" s="17" t="str">
        <f t="shared" si="216"/>
        <v>No</v>
      </c>
      <c r="M3494" s="17">
        <v>2</v>
      </c>
      <c r="N3494" s="17" t="str" cm="1">
        <f t="array" ref="N3494">_xlfn.IFS(M3494&lt;=2,"Small",M3494&lt;=5,"Medium",M3494&gt;5,"Large")</f>
        <v>Small</v>
      </c>
      <c r="O3494" s="65">
        <v>85</v>
      </c>
      <c r="P3494" s="87">
        <f t="shared" si="217"/>
        <v>0.03</v>
      </c>
      <c r="Q3494" s="68">
        <v>5</v>
      </c>
      <c r="R3494" s="68" t="str" cm="1">
        <f t="array" ref="R3494">_xlfn.SWITCH(ROUND(Q3494,0),5,"Excellent",4,"Good",3,"Ok","Bad")</f>
        <v>Excellent</v>
      </c>
      <c r="S3494" s="17">
        <v>4</v>
      </c>
      <c r="T3494" s="17" t="str">
        <f t="shared" si="218"/>
        <v>No</v>
      </c>
      <c r="U3494" s="82">
        <v>43187</v>
      </c>
      <c r="V3494" s="82">
        <v>43807</v>
      </c>
      <c r="W3494" s="17">
        <v>0</v>
      </c>
      <c r="X3494" s="17" t="str">
        <f t="shared" si="219"/>
        <v>Inactive</v>
      </c>
      <c r="Y3494" s="17" t="s">
        <v>15615</v>
      </c>
      <c r="Z3494" s="17"/>
    </row>
    <row r="3495" spans="1:26" x14ac:dyDescent="0.25">
      <c r="A3495">
        <v>3494</v>
      </c>
      <c r="B3495" s="17" t="s">
        <v>2536</v>
      </c>
      <c r="C3495" s="17">
        <v>2035</v>
      </c>
      <c r="D3495" s="17" t="str">
        <f>INDEX(Hosts!$A:$O,MATCH(Places!$C3495,Hosts!$A:$A,0),MATCH(Places!D$1,Hosts!$1:$1,0))</f>
        <v>Within a day</v>
      </c>
      <c r="E3495" s="87">
        <f>INDEX(Hosts!$A:$O,MATCH(Places!$C3495,Hosts!$A:$A,0),MATCH(Places!E$1,Hosts!$1:$1,0))</f>
        <v>1</v>
      </c>
      <c r="F3495" s="87">
        <f>INDEX(Hosts!$A:$O,MATCH(Places!$C3495,Hosts!$A:$A,0),MATCH(Places!F$1,Hosts!$1:$1,0))</f>
        <v>1</v>
      </c>
      <c r="G3495" s="17" t="str">
        <f>INDEX(Hosts!$A:$O,MATCH(Places!$C3495,Hosts!$A:$A,0),MATCH(Places!G$1,Hosts!$1:$1,0))</f>
        <v>Yes</v>
      </c>
      <c r="H3495" s="17">
        <v>7</v>
      </c>
      <c r="I3495" s="17" t="str">
        <f>INDEX(Neighborhoods!$A:$C,MATCH(Places!$H3495,Neighborhoods!$A:$A,0),MATCH(Places!I$1,Neighborhoods!$1:$1,0))</f>
        <v>Brooklyn</v>
      </c>
      <c r="J3495" s="17" t="str">
        <f>INDEX(Neighborhoods!$A:$C,MATCH(Places!$H3495,Neighborhoods!$A:$A,0),MATCH(Places!J$1,Neighborhoods!$1:$1,0))</f>
        <v>Bedford-Stuyvesant</v>
      </c>
      <c r="K3495" s="17" t="s">
        <v>1</v>
      </c>
      <c r="L3495" s="17" t="str">
        <f t="shared" si="216"/>
        <v>Yes</v>
      </c>
      <c r="M3495" s="17">
        <v>2</v>
      </c>
      <c r="N3495" s="17" t="str" cm="1">
        <f t="array" ref="N3495">_xlfn.IFS(M3495&lt;=2,"Small",M3495&lt;=5,"Medium",M3495&gt;5,"Large")</f>
        <v>Small</v>
      </c>
      <c r="O3495" s="65">
        <v>103</v>
      </c>
      <c r="P3495" s="87">
        <f t="shared" si="217"/>
        <v>0.03</v>
      </c>
      <c r="Q3495" s="68">
        <v>4.84</v>
      </c>
      <c r="R3495" s="68" t="str" cm="1">
        <f t="array" ref="R3495">_xlfn.SWITCH(ROUND(Q3495,0),5,"Excellent",4,"Good",3,"Ok","Bad")</f>
        <v>Excellent</v>
      </c>
      <c r="S3495" s="17">
        <v>88</v>
      </c>
      <c r="T3495" s="17" t="str">
        <f t="shared" si="218"/>
        <v>No</v>
      </c>
      <c r="U3495" s="82">
        <v>43185</v>
      </c>
      <c r="V3495" s="82">
        <v>43877</v>
      </c>
      <c r="W3495" s="17">
        <v>89</v>
      </c>
      <c r="X3495" s="17" t="str">
        <f t="shared" si="219"/>
        <v>Active</v>
      </c>
      <c r="Y3495" s="17" t="s">
        <v>15616</v>
      </c>
      <c r="Z3495" s="17"/>
    </row>
    <row r="3496" spans="1:26" x14ac:dyDescent="0.25">
      <c r="A3496">
        <v>3495</v>
      </c>
      <c r="B3496" s="17" t="s">
        <v>13125</v>
      </c>
      <c r="C3496" s="17">
        <v>3498</v>
      </c>
      <c r="D3496" s="17" t="str">
        <f>INDEX(Hosts!$A:$O,MATCH(Places!$C3496,Hosts!$A:$A,0),MATCH(Places!D$1,Hosts!$1:$1,0))</f>
        <v>Within an hour</v>
      </c>
      <c r="E3496" s="87">
        <f>INDEX(Hosts!$A:$O,MATCH(Places!$C3496,Hosts!$A:$A,0),MATCH(Places!E$1,Hosts!$1:$1,0))</f>
        <v>1</v>
      </c>
      <c r="F3496" s="87">
        <f>INDEX(Hosts!$A:$O,MATCH(Places!$C3496,Hosts!$A:$A,0),MATCH(Places!F$1,Hosts!$1:$1,0))</f>
        <v>0.72</v>
      </c>
      <c r="G3496" s="17" t="str">
        <f>INDEX(Hosts!$A:$O,MATCH(Places!$C3496,Hosts!$A:$A,0),MATCH(Places!G$1,Hosts!$1:$1,0))</f>
        <v>Yes</v>
      </c>
      <c r="H3496" s="17">
        <v>7</v>
      </c>
      <c r="I3496" s="17" t="str">
        <f>INDEX(Neighborhoods!$A:$C,MATCH(Places!$H3496,Neighborhoods!$A:$A,0),MATCH(Places!I$1,Neighborhoods!$1:$1,0))</f>
        <v>Brooklyn</v>
      </c>
      <c r="J3496" s="17" t="str">
        <f>INDEX(Neighborhoods!$A:$C,MATCH(Places!$H3496,Neighborhoods!$A:$A,0),MATCH(Places!J$1,Neighborhoods!$1:$1,0))</f>
        <v>Bedford-Stuyvesant</v>
      </c>
      <c r="K3496" s="17" t="s">
        <v>11822</v>
      </c>
      <c r="L3496" s="17" t="str">
        <f t="shared" si="216"/>
        <v>No</v>
      </c>
      <c r="M3496" s="17">
        <v>2</v>
      </c>
      <c r="N3496" s="17" t="str" cm="1">
        <f t="array" ref="N3496">_xlfn.IFS(M3496&lt;=2,"Small",M3496&lt;=5,"Medium",M3496&gt;5,"Large")</f>
        <v>Small</v>
      </c>
      <c r="O3496" s="65">
        <v>90</v>
      </c>
      <c r="P3496" s="87">
        <f t="shared" si="217"/>
        <v>0.03</v>
      </c>
      <c r="Q3496" s="68">
        <v>4.99</v>
      </c>
      <c r="R3496" s="68" t="str" cm="1">
        <f t="array" ref="R3496">_xlfn.SWITCH(ROUND(Q3496,0),5,"Excellent",4,"Good",3,"Ok","Bad")</f>
        <v>Excellent</v>
      </c>
      <c r="S3496" s="17">
        <v>127</v>
      </c>
      <c r="T3496" s="17" t="str">
        <f t="shared" si="218"/>
        <v>Yes</v>
      </c>
      <c r="U3496" s="82">
        <v>43212</v>
      </c>
      <c r="V3496" s="82">
        <v>44056</v>
      </c>
      <c r="W3496" s="17">
        <v>1</v>
      </c>
      <c r="X3496" s="17" t="str">
        <f t="shared" si="219"/>
        <v>Active</v>
      </c>
      <c r="Y3496" s="17" t="s">
        <v>15615</v>
      </c>
      <c r="Z3496" s="17"/>
    </row>
    <row r="3497" spans="1:26" x14ac:dyDescent="0.25">
      <c r="A3497">
        <v>3496</v>
      </c>
      <c r="B3497" s="17" t="s">
        <v>2537</v>
      </c>
      <c r="C3497" s="17">
        <v>3470</v>
      </c>
      <c r="D3497" s="17" t="str">
        <f>INDEX(Hosts!$A:$O,MATCH(Places!$C3497,Hosts!$A:$A,0),MATCH(Places!D$1,Hosts!$1:$1,0))</f>
        <v>Within a few hours</v>
      </c>
      <c r="E3497" s="87">
        <f>INDEX(Hosts!$A:$O,MATCH(Places!$C3497,Hosts!$A:$A,0),MATCH(Places!E$1,Hosts!$1:$1,0))</f>
        <v>1</v>
      </c>
      <c r="F3497" s="87">
        <f>INDEX(Hosts!$A:$O,MATCH(Places!$C3497,Hosts!$A:$A,0),MATCH(Places!F$1,Hosts!$1:$1,0))</f>
        <v>0.85</v>
      </c>
      <c r="G3497" s="17" t="str">
        <f>INDEX(Hosts!$A:$O,MATCH(Places!$C3497,Hosts!$A:$A,0),MATCH(Places!G$1,Hosts!$1:$1,0))</f>
        <v>Yes</v>
      </c>
      <c r="H3497" s="17">
        <v>10</v>
      </c>
      <c r="I3497" s="17" t="str">
        <f>INDEX(Neighborhoods!$A:$C,MATCH(Places!$H3497,Neighborhoods!$A:$A,0),MATCH(Places!I$1,Neighborhoods!$1:$1,0))</f>
        <v>Brooklyn</v>
      </c>
      <c r="J3497" s="17" t="str">
        <f>INDEX(Neighborhoods!$A:$C,MATCH(Places!$H3497,Neighborhoods!$A:$A,0),MATCH(Places!J$1,Neighborhoods!$1:$1,0))</f>
        <v>East Flatbush</v>
      </c>
      <c r="K3497" s="17" t="s">
        <v>1</v>
      </c>
      <c r="L3497" s="17" t="str">
        <f t="shared" si="216"/>
        <v>Yes</v>
      </c>
      <c r="M3497" s="17">
        <v>2</v>
      </c>
      <c r="N3497" s="17" t="str" cm="1">
        <f t="array" ref="N3497">_xlfn.IFS(M3497&lt;=2,"Small",M3497&lt;=5,"Medium",M3497&gt;5,"Large")</f>
        <v>Small</v>
      </c>
      <c r="O3497" s="65">
        <v>50</v>
      </c>
      <c r="P3497" s="87">
        <f t="shared" si="217"/>
        <v>0.03</v>
      </c>
      <c r="Q3497" s="68">
        <v>4.92</v>
      </c>
      <c r="R3497" s="68" t="str" cm="1">
        <f t="array" ref="R3497">_xlfn.SWITCH(ROUND(Q3497,0),5,"Excellent",4,"Good",3,"Ok","Bad")</f>
        <v>Excellent</v>
      </c>
      <c r="S3497" s="17">
        <v>48</v>
      </c>
      <c r="T3497" s="17" t="str">
        <f t="shared" si="218"/>
        <v>No</v>
      </c>
      <c r="U3497" s="82">
        <v>43417</v>
      </c>
      <c r="V3497" s="82">
        <v>44039</v>
      </c>
      <c r="W3497" s="17">
        <v>4</v>
      </c>
      <c r="X3497" s="17" t="str">
        <f t="shared" si="219"/>
        <v>Active</v>
      </c>
      <c r="Y3497" s="17" t="s">
        <v>15615</v>
      </c>
      <c r="Z3497" s="17"/>
    </row>
    <row r="3498" spans="1:26" x14ac:dyDescent="0.25">
      <c r="A3498">
        <v>3497</v>
      </c>
      <c r="B3498" s="17" t="s">
        <v>2538</v>
      </c>
      <c r="C3498" s="17">
        <v>2351</v>
      </c>
      <c r="D3498" s="17" t="str">
        <f>INDEX(Hosts!$A:$O,MATCH(Places!$C3498,Hosts!$A:$A,0),MATCH(Places!D$1,Hosts!$1:$1,0))</f>
        <v>Within an hour</v>
      </c>
      <c r="E3498" s="87">
        <f>INDEX(Hosts!$A:$O,MATCH(Places!$C3498,Hosts!$A:$A,0),MATCH(Places!E$1,Hosts!$1:$1,0))</f>
        <v>1</v>
      </c>
      <c r="F3498" s="87">
        <f>INDEX(Hosts!$A:$O,MATCH(Places!$C3498,Hosts!$A:$A,0),MATCH(Places!F$1,Hosts!$1:$1,0))</f>
        <v>0.98</v>
      </c>
      <c r="G3498" s="17" t="str">
        <f>INDEX(Hosts!$A:$O,MATCH(Places!$C3498,Hosts!$A:$A,0),MATCH(Places!G$1,Hosts!$1:$1,0))</f>
        <v>No</v>
      </c>
      <c r="H3498" s="17">
        <v>8</v>
      </c>
      <c r="I3498" s="17" t="str">
        <f>INDEX(Neighborhoods!$A:$C,MATCH(Places!$H3498,Neighborhoods!$A:$A,0),MATCH(Places!I$1,Neighborhoods!$1:$1,0))</f>
        <v>Brooklyn</v>
      </c>
      <c r="J3498" s="17" t="str">
        <f>INDEX(Neighborhoods!$A:$C,MATCH(Places!$H3498,Neighborhoods!$A:$A,0),MATCH(Places!J$1,Neighborhoods!$1:$1,0))</f>
        <v>Bushwick</v>
      </c>
      <c r="K3498" s="17" t="s">
        <v>1</v>
      </c>
      <c r="L3498" s="17" t="str">
        <f t="shared" si="216"/>
        <v>Yes</v>
      </c>
      <c r="M3498" s="17">
        <v>2</v>
      </c>
      <c r="N3498" s="17" t="str" cm="1">
        <f t="array" ref="N3498">_xlfn.IFS(M3498&lt;=2,"Small",M3498&lt;=5,"Medium",M3498&gt;5,"Large")</f>
        <v>Small</v>
      </c>
      <c r="O3498" s="65">
        <v>83</v>
      </c>
      <c r="P3498" s="87">
        <f t="shared" si="217"/>
        <v>0.03</v>
      </c>
      <c r="Q3498" s="68">
        <v>4.82</v>
      </c>
      <c r="R3498" s="68" t="str" cm="1">
        <f t="array" ref="R3498">_xlfn.SWITCH(ROUND(Q3498,0),5,"Excellent",4,"Good",3,"Ok","Bad")</f>
        <v>Excellent</v>
      </c>
      <c r="S3498" s="17">
        <v>79</v>
      </c>
      <c r="T3498" s="17" t="str">
        <f t="shared" si="218"/>
        <v>No</v>
      </c>
      <c r="U3498" s="82">
        <v>43205</v>
      </c>
      <c r="V3498" s="82">
        <v>43906</v>
      </c>
      <c r="W3498" s="17">
        <v>61</v>
      </c>
      <c r="X3498" s="17" t="str">
        <f t="shared" si="219"/>
        <v>Active</v>
      </c>
      <c r="Y3498" s="17" t="s">
        <v>15616</v>
      </c>
      <c r="Z3498" s="17"/>
    </row>
    <row r="3499" spans="1:26" x14ac:dyDescent="0.25">
      <c r="A3499">
        <v>3498</v>
      </c>
      <c r="B3499" s="17" t="s">
        <v>2539</v>
      </c>
      <c r="C3499" s="17">
        <v>2757</v>
      </c>
      <c r="D3499" s="17" t="str">
        <f>INDEX(Hosts!$A:$O,MATCH(Places!$C3499,Hosts!$A:$A,0),MATCH(Places!D$1,Hosts!$1:$1,0))</f>
        <v>Within an hour</v>
      </c>
      <c r="E3499" s="87">
        <f>INDEX(Hosts!$A:$O,MATCH(Places!$C3499,Hosts!$A:$A,0),MATCH(Places!E$1,Hosts!$1:$1,0))</f>
        <v>0.9</v>
      </c>
      <c r="F3499" s="87">
        <f>INDEX(Hosts!$A:$O,MATCH(Places!$C3499,Hosts!$A:$A,0),MATCH(Places!F$1,Hosts!$1:$1,0))</f>
        <v>0.97</v>
      </c>
      <c r="G3499" s="17" t="str">
        <f>INDEX(Hosts!$A:$O,MATCH(Places!$C3499,Hosts!$A:$A,0),MATCH(Places!G$1,Hosts!$1:$1,0))</f>
        <v>No</v>
      </c>
      <c r="H3499" s="17">
        <v>14</v>
      </c>
      <c r="I3499" s="17" t="str">
        <f>INDEX(Neighborhoods!$A:$C,MATCH(Places!$H3499,Neighborhoods!$A:$A,0),MATCH(Places!I$1,Neighborhoods!$1:$1,0))</f>
        <v>Manhattan</v>
      </c>
      <c r="J3499" s="17" t="str">
        <f>INDEX(Neighborhoods!$A:$C,MATCH(Places!$H3499,Neighborhoods!$A:$A,0),MATCH(Places!J$1,Neighborhoods!$1:$1,0))</f>
        <v>East Harlem</v>
      </c>
      <c r="K3499" s="17" t="s">
        <v>11822</v>
      </c>
      <c r="L3499" s="17" t="str">
        <f t="shared" si="216"/>
        <v>No</v>
      </c>
      <c r="M3499" s="17">
        <v>4</v>
      </c>
      <c r="N3499" s="17" t="str" cm="1">
        <f t="array" ref="N3499">_xlfn.IFS(M3499&lt;=2,"Small",M3499&lt;=5,"Medium",M3499&gt;5,"Large")</f>
        <v>Medium</v>
      </c>
      <c r="O3499" s="65">
        <v>140</v>
      </c>
      <c r="P3499" s="87">
        <f t="shared" si="217"/>
        <v>0.03</v>
      </c>
      <c r="Q3499" s="68">
        <v>4.4400000000000004</v>
      </c>
      <c r="R3499" s="68" t="str" cm="1">
        <f t="array" ref="R3499">_xlfn.SWITCH(ROUND(Q3499,0),5,"Excellent",4,"Good",3,"Ok","Bad")</f>
        <v>Good</v>
      </c>
      <c r="S3499" s="17">
        <v>121</v>
      </c>
      <c r="T3499" s="17" t="str">
        <f t="shared" si="218"/>
        <v>No</v>
      </c>
      <c r="U3499" s="82">
        <v>43216</v>
      </c>
      <c r="V3499" s="82">
        <v>44043</v>
      </c>
      <c r="W3499" s="17">
        <v>0</v>
      </c>
      <c r="X3499" s="17" t="str">
        <f t="shared" si="219"/>
        <v>Inactive</v>
      </c>
      <c r="Y3499" s="17" t="s">
        <v>15616</v>
      </c>
      <c r="Z3499" s="17"/>
    </row>
    <row r="3500" spans="1:26" x14ac:dyDescent="0.25">
      <c r="A3500">
        <v>3499</v>
      </c>
      <c r="B3500" s="17" t="s">
        <v>2540</v>
      </c>
      <c r="C3500" s="17">
        <v>3234</v>
      </c>
      <c r="D3500" s="17" t="str">
        <f>INDEX(Hosts!$A:$O,MATCH(Places!$C3500,Hosts!$A:$A,0),MATCH(Places!D$1,Hosts!$1:$1,0))</f>
        <v>Within an hour</v>
      </c>
      <c r="E3500" s="87">
        <f>INDEX(Hosts!$A:$O,MATCH(Places!$C3500,Hosts!$A:$A,0),MATCH(Places!E$1,Hosts!$1:$1,0))</f>
        <v>1</v>
      </c>
      <c r="F3500" s="87">
        <f>INDEX(Hosts!$A:$O,MATCH(Places!$C3500,Hosts!$A:$A,0),MATCH(Places!F$1,Hosts!$1:$1,0))</f>
        <v>1</v>
      </c>
      <c r="G3500" s="17" t="str">
        <f>INDEX(Hosts!$A:$O,MATCH(Places!$C3500,Hosts!$A:$A,0),MATCH(Places!G$1,Hosts!$1:$1,0))</f>
        <v>No</v>
      </c>
      <c r="H3500" s="17">
        <v>12</v>
      </c>
      <c r="I3500" s="17" t="str">
        <f>INDEX(Neighborhoods!$A:$C,MATCH(Places!$H3500,Neighborhoods!$A:$A,0),MATCH(Places!I$1,Neighborhoods!$1:$1,0))</f>
        <v>Brooklyn</v>
      </c>
      <c r="J3500" s="17" t="str">
        <f>INDEX(Neighborhoods!$A:$C,MATCH(Places!$H3500,Neighborhoods!$A:$A,0),MATCH(Places!J$1,Neighborhoods!$1:$1,0))</f>
        <v>Williamsburg</v>
      </c>
      <c r="K3500" s="17" t="s">
        <v>1</v>
      </c>
      <c r="L3500" s="17" t="str">
        <f t="shared" si="216"/>
        <v>Yes</v>
      </c>
      <c r="M3500" s="17">
        <v>2</v>
      </c>
      <c r="N3500" s="17" t="str" cm="1">
        <f t="array" ref="N3500">_xlfn.IFS(M3500&lt;=2,"Small",M3500&lt;=5,"Medium",M3500&gt;5,"Large")</f>
        <v>Small</v>
      </c>
      <c r="O3500" s="65">
        <v>55</v>
      </c>
      <c r="P3500" s="87">
        <f t="shared" si="217"/>
        <v>0.03</v>
      </c>
      <c r="Q3500" s="68">
        <v>4.57</v>
      </c>
      <c r="R3500" s="68" t="str" cm="1">
        <f t="array" ref="R3500">_xlfn.SWITCH(ROUND(Q3500,0),5,"Excellent",4,"Good",3,"Ok","Bad")</f>
        <v>Excellent</v>
      </c>
      <c r="S3500" s="17">
        <v>14</v>
      </c>
      <c r="T3500" s="17" t="str">
        <f t="shared" si="218"/>
        <v>No</v>
      </c>
      <c r="U3500" s="82">
        <v>43234</v>
      </c>
      <c r="V3500" s="82">
        <v>43709</v>
      </c>
      <c r="W3500" s="17">
        <v>24</v>
      </c>
      <c r="X3500" s="17" t="str">
        <f t="shared" si="219"/>
        <v>Active</v>
      </c>
      <c r="Y3500" s="17" t="s">
        <v>15615</v>
      </c>
      <c r="Z3500" s="17"/>
    </row>
    <row r="3501" spans="1:26" x14ac:dyDescent="0.25">
      <c r="A3501">
        <v>3500</v>
      </c>
      <c r="B3501" s="17" t="s">
        <v>2541</v>
      </c>
      <c r="C3501" s="17">
        <v>3499</v>
      </c>
      <c r="D3501" s="17" t="str">
        <f>INDEX(Hosts!$A:$O,MATCH(Places!$C3501,Hosts!$A:$A,0),MATCH(Places!D$1,Hosts!$1:$1,0))</f>
        <v>Within a day</v>
      </c>
      <c r="E3501" s="87">
        <f>INDEX(Hosts!$A:$O,MATCH(Places!$C3501,Hosts!$A:$A,0),MATCH(Places!E$1,Hosts!$1:$1,0))</f>
        <v>1</v>
      </c>
      <c r="F3501" s="87">
        <f>INDEX(Hosts!$A:$O,MATCH(Places!$C3501,Hosts!$A:$A,0),MATCH(Places!F$1,Hosts!$1:$1,0))</f>
        <v>1</v>
      </c>
      <c r="G3501" s="17" t="str">
        <f>INDEX(Hosts!$A:$O,MATCH(Places!$C3501,Hosts!$A:$A,0),MATCH(Places!G$1,Hosts!$1:$1,0))</f>
        <v>Yes</v>
      </c>
      <c r="H3501" s="17">
        <v>14</v>
      </c>
      <c r="I3501" s="17" t="str">
        <f>INDEX(Neighborhoods!$A:$C,MATCH(Places!$H3501,Neighborhoods!$A:$A,0),MATCH(Places!I$1,Neighborhoods!$1:$1,0))</f>
        <v>Manhattan</v>
      </c>
      <c r="J3501" s="17" t="str">
        <f>INDEX(Neighborhoods!$A:$C,MATCH(Places!$H3501,Neighborhoods!$A:$A,0),MATCH(Places!J$1,Neighborhoods!$1:$1,0))</f>
        <v>East Harlem</v>
      </c>
      <c r="K3501" s="17" t="s">
        <v>1</v>
      </c>
      <c r="L3501" s="17" t="str">
        <f t="shared" si="216"/>
        <v>Yes</v>
      </c>
      <c r="M3501" s="17">
        <v>2</v>
      </c>
      <c r="N3501" s="17" t="str" cm="1">
        <f t="array" ref="N3501">_xlfn.IFS(M3501&lt;=2,"Small",M3501&lt;=5,"Medium",M3501&gt;5,"Large")</f>
        <v>Small</v>
      </c>
      <c r="O3501" s="65">
        <v>85</v>
      </c>
      <c r="P3501" s="87">
        <f t="shared" si="217"/>
        <v>0.03</v>
      </c>
      <c r="Q3501" s="68">
        <v>4.9800000000000004</v>
      </c>
      <c r="R3501" s="68" t="str" cm="1">
        <f t="array" ref="R3501">_xlfn.SWITCH(ROUND(Q3501,0),5,"Excellent",4,"Good",3,"Ok","Bad")</f>
        <v>Excellent</v>
      </c>
      <c r="S3501" s="17">
        <v>113</v>
      </c>
      <c r="T3501" s="17" t="str">
        <f t="shared" si="218"/>
        <v>Yes</v>
      </c>
      <c r="U3501" s="82">
        <v>43188</v>
      </c>
      <c r="V3501" s="82">
        <v>43906</v>
      </c>
      <c r="W3501" s="17">
        <v>359</v>
      </c>
      <c r="X3501" s="17" t="str">
        <f t="shared" si="219"/>
        <v>Active</v>
      </c>
      <c r="Y3501" s="17" t="s">
        <v>15616</v>
      </c>
      <c r="Z3501" s="17"/>
    </row>
    <row r="3502" spans="1:26" x14ac:dyDescent="0.25">
      <c r="A3502">
        <v>3501</v>
      </c>
      <c r="B3502" s="17" t="s">
        <v>14014</v>
      </c>
      <c r="C3502" s="17">
        <v>3460</v>
      </c>
      <c r="D3502" s="17" t="str">
        <f>INDEX(Hosts!$A:$O,MATCH(Places!$C3502,Hosts!$A:$A,0),MATCH(Places!D$1,Hosts!$1:$1,0))</f>
        <v>Within a day</v>
      </c>
      <c r="E3502" s="87">
        <f>INDEX(Hosts!$A:$O,MATCH(Places!$C3502,Hosts!$A:$A,0),MATCH(Places!E$1,Hosts!$1:$1,0))</f>
        <v>0.5</v>
      </c>
      <c r="F3502" s="87">
        <f>INDEX(Hosts!$A:$O,MATCH(Places!$C3502,Hosts!$A:$A,0),MATCH(Places!F$1,Hosts!$1:$1,0))</f>
        <v>0.81</v>
      </c>
      <c r="G3502" s="17" t="str">
        <f>INDEX(Hosts!$A:$O,MATCH(Places!$C3502,Hosts!$A:$A,0),MATCH(Places!G$1,Hosts!$1:$1,0))</f>
        <v>No</v>
      </c>
      <c r="H3502" s="17">
        <v>21</v>
      </c>
      <c r="I3502" s="17" t="str">
        <f>INDEX(Neighborhoods!$A:$C,MATCH(Places!$H3502,Neighborhoods!$A:$A,0),MATCH(Places!I$1,Neighborhoods!$1:$1,0))</f>
        <v>Queens</v>
      </c>
      <c r="J3502" s="17" t="str">
        <f>INDEX(Neighborhoods!$A:$C,MATCH(Places!$H3502,Neighborhoods!$A:$A,0),MATCH(Places!J$1,Neighborhoods!$1:$1,0))</f>
        <v>Astoria</v>
      </c>
      <c r="K3502" s="17" t="s">
        <v>1</v>
      </c>
      <c r="L3502" s="17" t="str">
        <f t="shared" si="216"/>
        <v>Yes</v>
      </c>
      <c r="M3502" s="17">
        <v>3</v>
      </c>
      <c r="N3502" s="17" t="str" cm="1">
        <f t="array" ref="N3502">_xlfn.IFS(M3502&lt;=2,"Small",M3502&lt;=5,"Medium",M3502&gt;5,"Large")</f>
        <v>Medium</v>
      </c>
      <c r="O3502" s="65">
        <v>45</v>
      </c>
      <c r="P3502" s="87">
        <f t="shared" si="217"/>
        <v>0.03</v>
      </c>
      <c r="Q3502" s="68">
        <v>4.7300000000000004</v>
      </c>
      <c r="R3502" s="68" t="str" cm="1">
        <f t="array" ref="R3502">_xlfn.SWITCH(ROUND(Q3502,0),5,"Excellent",4,"Good",3,"Ok","Bad")</f>
        <v>Excellent</v>
      </c>
      <c r="S3502" s="17">
        <v>64</v>
      </c>
      <c r="T3502" s="17" t="str">
        <f t="shared" si="218"/>
        <v>No</v>
      </c>
      <c r="U3502" s="82">
        <v>43195</v>
      </c>
      <c r="V3502" s="82">
        <v>43831</v>
      </c>
      <c r="W3502" s="17">
        <v>21</v>
      </c>
      <c r="X3502" s="17" t="str">
        <f t="shared" si="219"/>
        <v>Active</v>
      </c>
      <c r="Y3502" s="17" t="s">
        <v>15615</v>
      </c>
      <c r="Z3502" s="17"/>
    </row>
    <row r="3503" spans="1:26" x14ac:dyDescent="0.25">
      <c r="A3503">
        <v>3502</v>
      </c>
      <c r="B3503" s="17" t="s">
        <v>2542</v>
      </c>
      <c r="C3503" s="17">
        <v>1688</v>
      </c>
      <c r="D3503" s="17" t="str">
        <f>INDEX(Hosts!$A:$O,MATCH(Places!$C3503,Hosts!$A:$A,0),MATCH(Places!D$1,Hosts!$1:$1,0))</f>
        <v>A few days or more</v>
      </c>
      <c r="E3503" s="87">
        <f>INDEX(Hosts!$A:$O,MATCH(Places!$C3503,Hosts!$A:$A,0),MATCH(Places!E$1,Hosts!$1:$1,0))</f>
        <v>0.33</v>
      </c>
      <c r="F3503" s="87">
        <f>INDEX(Hosts!$A:$O,MATCH(Places!$C3503,Hosts!$A:$A,0),MATCH(Places!F$1,Hosts!$1:$1,0))</f>
        <v>0.14000000000000001</v>
      </c>
      <c r="G3503" s="17" t="str">
        <f>INDEX(Hosts!$A:$O,MATCH(Places!$C3503,Hosts!$A:$A,0),MATCH(Places!G$1,Hosts!$1:$1,0))</f>
        <v>No</v>
      </c>
      <c r="H3503" s="17">
        <v>9</v>
      </c>
      <c r="I3503" s="17" t="str">
        <f>INDEX(Neighborhoods!$A:$C,MATCH(Places!$H3503,Neighborhoods!$A:$A,0),MATCH(Places!I$1,Neighborhoods!$1:$1,0))</f>
        <v>Brooklyn</v>
      </c>
      <c r="J3503" s="17" t="str">
        <f>INDEX(Neighborhoods!$A:$C,MATCH(Places!$H3503,Neighborhoods!$A:$A,0),MATCH(Places!J$1,Neighborhoods!$1:$1,0))</f>
        <v>Crown Heights</v>
      </c>
      <c r="K3503" s="17" t="s">
        <v>11822</v>
      </c>
      <c r="L3503" s="17" t="str">
        <f t="shared" si="216"/>
        <v>No</v>
      </c>
      <c r="M3503" s="17">
        <v>3</v>
      </c>
      <c r="N3503" s="17" t="str" cm="1">
        <f t="array" ref="N3503">_xlfn.IFS(M3503&lt;=2,"Small",M3503&lt;=5,"Medium",M3503&gt;5,"Large")</f>
        <v>Medium</v>
      </c>
      <c r="O3503" s="65">
        <v>70</v>
      </c>
      <c r="P3503" s="87">
        <f t="shared" si="217"/>
        <v>0.03</v>
      </c>
      <c r="Q3503" s="68">
        <v>5</v>
      </c>
      <c r="R3503" s="68" t="str" cm="1">
        <f t="array" ref="R3503">_xlfn.SWITCH(ROUND(Q3503,0),5,"Excellent",4,"Good",3,"Ok","Bad")</f>
        <v>Excellent</v>
      </c>
      <c r="S3503" s="17">
        <v>3</v>
      </c>
      <c r="T3503" s="17" t="str">
        <f t="shared" si="218"/>
        <v>No</v>
      </c>
      <c r="U3503" s="82">
        <v>43201</v>
      </c>
      <c r="V3503" s="82">
        <v>43366</v>
      </c>
      <c r="W3503" s="17">
        <v>0</v>
      </c>
      <c r="X3503" s="17" t="str">
        <f t="shared" si="219"/>
        <v>Inactive</v>
      </c>
      <c r="Y3503" s="17" t="s">
        <v>15615</v>
      </c>
      <c r="Z3503" s="17"/>
    </row>
    <row r="3504" spans="1:26" x14ac:dyDescent="0.25">
      <c r="A3504">
        <v>3503</v>
      </c>
      <c r="B3504" s="17" t="s">
        <v>13507</v>
      </c>
      <c r="C3504" s="17">
        <v>2422</v>
      </c>
      <c r="D3504" s="17" t="str">
        <f>INDEX(Hosts!$A:$O,MATCH(Places!$C3504,Hosts!$A:$A,0),MATCH(Places!D$1,Hosts!$1:$1,0))</f>
        <v>Within a few hours</v>
      </c>
      <c r="E3504" s="87">
        <f>INDEX(Hosts!$A:$O,MATCH(Places!$C3504,Hosts!$A:$A,0),MATCH(Places!E$1,Hosts!$1:$1,0))</f>
        <v>0.84</v>
      </c>
      <c r="F3504" s="87">
        <f>INDEX(Hosts!$A:$O,MATCH(Places!$C3504,Hosts!$A:$A,0),MATCH(Places!F$1,Hosts!$1:$1,0))</f>
        <v>0.86</v>
      </c>
      <c r="G3504" s="17" t="str">
        <f>INDEX(Hosts!$A:$O,MATCH(Places!$C3504,Hosts!$A:$A,0),MATCH(Places!G$1,Hosts!$1:$1,0))</f>
        <v>No</v>
      </c>
      <c r="H3504" s="17">
        <v>21</v>
      </c>
      <c r="I3504" s="17" t="str">
        <f>INDEX(Neighborhoods!$A:$C,MATCH(Places!$H3504,Neighborhoods!$A:$A,0),MATCH(Places!I$1,Neighborhoods!$1:$1,0))</f>
        <v>Queens</v>
      </c>
      <c r="J3504" s="17" t="str">
        <f>INDEX(Neighborhoods!$A:$C,MATCH(Places!$H3504,Neighborhoods!$A:$A,0),MATCH(Places!J$1,Neighborhoods!$1:$1,0))</f>
        <v>Astoria</v>
      </c>
      <c r="K3504" s="17" t="s">
        <v>11822</v>
      </c>
      <c r="L3504" s="17" t="str">
        <f t="shared" si="216"/>
        <v>No</v>
      </c>
      <c r="M3504" s="17">
        <v>2</v>
      </c>
      <c r="N3504" s="17" t="str" cm="1">
        <f t="array" ref="N3504">_xlfn.IFS(M3504&lt;=2,"Small",M3504&lt;=5,"Medium",M3504&gt;5,"Large")</f>
        <v>Small</v>
      </c>
      <c r="O3504" s="65">
        <v>120</v>
      </c>
      <c r="P3504" s="87">
        <f t="shared" si="217"/>
        <v>0.03</v>
      </c>
      <c r="Q3504" s="68">
        <v>5</v>
      </c>
      <c r="R3504" s="68" t="str" cm="1">
        <f t="array" ref="R3504">_xlfn.SWITCH(ROUND(Q3504,0),5,"Excellent",4,"Good",3,"Ok","Bad")</f>
        <v>Excellent</v>
      </c>
      <c r="S3504" s="17">
        <v>7</v>
      </c>
      <c r="T3504" s="17" t="str">
        <f t="shared" si="218"/>
        <v>No</v>
      </c>
      <c r="U3504" s="82">
        <v>43202</v>
      </c>
      <c r="V3504" s="82">
        <v>44045</v>
      </c>
      <c r="W3504" s="17">
        <v>330</v>
      </c>
      <c r="X3504" s="17" t="str">
        <f t="shared" si="219"/>
        <v>Active</v>
      </c>
      <c r="Y3504" s="17" t="s">
        <v>15615</v>
      </c>
      <c r="Z3504" s="17"/>
    </row>
    <row r="3505" spans="1:26" x14ac:dyDescent="0.25">
      <c r="A3505">
        <v>3504</v>
      </c>
      <c r="B3505" s="17" t="s">
        <v>13645</v>
      </c>
      <c r="C3505" s="17">
        <v>1713</v>
      </c>
      <c r="D3505" s="17" t="str">
        <f>INDEX(Hosts!$A:$O,MATCH(Places!$C3505,Hosts!$A:$A,0),MATCH(Places!D$1,Hosts!$1:$1,0))</f>
        <v>Within an hour</v>
      </c>
      <c r="E3505" s="87">
        <f>INDEX(Hosts!$A:$O,MATCH(Places!$C3505,Hosts!$A:$A,0),MATCH(Places!E$1,Hosts!$1:$1,0))</f>
        <v>1</v>
      </c>
      <c r="F3505" s="87">
        <f>INDEX(Hosts!$A:$O,MATCH(Places!$C3505,Hosts!$A:$A,0),MATCH(Places!F$1,Hosts!$1:$1,0))</f>
        <v>0.63</v>
      </c>
      <c r="G3505" s="17" t="str">
        <f>INDEX(Hosts!$A:$O,MATCH(Places!$C3505,Hosts!$A:$A,0),MATCH(Places!G$1,Hosts!$1:$1,0))</f>
        <v>No</v>
      </c>
      <c r="H3505" s="17">
        <v>7</v>
      </c>
      <c r="I3505" s="17" t="str">
        <f>INDEX(Neighborhoods!$A:$C,MATCH(Places!$H3505,Neighborhoods!$A:$A,0),MATCH(Places!I$1,Neighborhoods!$1:$1,0))</f>
        <v>Brooklyn</v>
      </c>
      <c r="J3505" s="17" t="str">
        <f>INDEX(Neighborhoods!$A:$C,MATCH(Places!$H3505,Neighborhoods!$A:$A,0),MATCH(Places!J$1,Neighborhoods!$1:$1,0))</f>
        <v>Bedford-Stuyvesant</v>
      </c>
      <c r="K3505" s="17" t="s">
        <v>11822</v>
      </c>
      <c r="L3505" s="17" t="str">
        <f t="shared" si="216"/>
        <v>No</v>
      </c>
      <c r="M3505" s="17">
        <v>4</v>
      </c>
      <c r="N3505" s="17" t="str" cm="1">
        <f t="array" ref="N3505">_xlfn.IFS(M3505&lt;=2,"Small",M3505&lt;=5,"Medium",M3505&gt;5,"Large")</f>
        <v>Medium</v>
      </c>
      <c r="O3505" s="65">
        <v>119</v>
      </c>
      <c r="P3505" s="87">
        <f t="shared" si="217"/>
        <v>0.03</v>
      </c>
      <c r="Q3505" s="68">
        <v>5</v>
      </c>
      <c r="R3505" s="68" t="str" cm="1">
        <f t="array" ref="R3505">_xlfn.SWITCH(ROUND(Q3505,0),5,"Excellent",4,"Good",3,"Ok","Bad")</f>
        <v>Excellent</v>
      </c>
      <c r="S3505" s="17">
        <v>3</v>
      </c>
      <c r="T3505" s="17" t="str">
        <f t="shared" si="218"/>
        <v>No</v>
      </c>
      <c r="U3505" s="82">
        <v>43208</v>
      </c>
      <c r="V3505" s="82">
        <v>43358</v>
      </c>
      <c r="W3505" s="17">
        <v>0</v>
      </c>
      <c r="X3505" s="17" t="str">
        <f t="shared" si="219"/>
        <v>Inactive</v>
      </c>
      <c r="Y3505" s="17" t="s">
        <v>15615</v>
      </c>
      <c r="Z3505" s="17"/>
    </row>
    <row r="3506" spans="1:26" x14ac:dyDescent="0.25">
      <c r="A3506">
        <v>3505</v>
      </c>
      <c r="B3506" s="17" t="s">
        <v>14923</v>
      </c>
      <c r="C3506" s="17">
        <v>3164</v>
      </c>
      <c r="D3506" s="17" t="str">
        <f>INDEX(Hosts!$A:$O,MATCH(Places!$C3506,Hosts!$A:$A,0),MATCH(Places!D$1,Hosts!$1:$1,0))</f>
        <v>Within an hour</v>
      </c>
      <c r="E3506" s="87">
        <f>INDEX(Hosts!$A:$O,MATCH(Places!$C3506,Hosts!$A:$A,0),MATCH(Places!E$1,Hosts!$1:$1,0))</f>
        <v>1</v>
      </c>
      <c r="F3506" s="87">
        <f>INDEX(Hosts!$A:$O,MATCH(Places!$C3506,Hosts!$A:$A,0),MATCH(Places!F$1,Hosts!$1:$1,0))</f>
        <v>0.98</v>
      </c>
      <c r="G3506" s="17" t="str">
        <f>INDEX(Hosts!$A:$O,MATCH(Places!$C3506,Hosts!$A:$A,0),MATCH(Places!G$1,Hosts!$1:$1,0))</f>
        <v>Yes</v>
      </c>
      <c r="H3506" s="17">
        <v>14</v>
      </c>
      <c r="I3506" s="17" t="str">
        <f>INDEX(Neighborhoods!$A:$C,MATCH(Places!$H3506,Neighborhoods!$A:$A,0),MATCH(Places!I$1,Neighborhoods!$1:$1,0))</f>
        <v>Manhattan</v>
      </c>
      <c r="J3506" s="17" t="str">
        <f>INDEX(Neighborhoods!$A:$C,MATCH(Places!$H3506,Neighborhoods!$A:$A,0),MATCH(Places!J$1,Neighborhoods!$1:$1,0))</f>
        <v>East Harlem</v>
      </c>
      <c r="K3506" s="17" t="s">
        <v>1</v>
      </c>
      <c r="L3506" s="17" t="str">
        <f t="shared" si="216"/>
        <v>Yes</v>
      </c>
      <c r="M3506" s="17">
        <v>2</v>
      </c>
      <c r="N3506" s="17" t="str" cm="1">
        <f t="array" ref="N3506">_xlfn.IFS(M3506&lt;=2,"Small",M3506&lt;=5,"Medium",M3506&gt;5,"Large")</f>
        <v>Small</v>
      </c>
      <c r="O3506" s="65">
        <v>39</v>
      </c>
      <c r="P3506" s="87">
        <f t="shared" si="217"/>
        <v>0.03</v>
      </c>
      <c r="Q3506" s="68">
        <v>4.74</v>
      </c>
      <c r="R3506" s="68" t="str" cm="1">
        <f t="array" ref="R3506">_xlfn.SWITCH(ROUND(Q3506,0),5,"Excellent",4,"Good",3,"Ok","Bad")</f>
        <v>Excellent</v>
      </c>
      <c r="S3506" s="17">
        <v>39</v>
      </c>
      <c r="T3506" s="17" t="str">
        <f t="shared" si="218"/>
        <v>No</v>
      </c>
      <c r="U3506" s="82">
        <v>43196</v>
      </c>
      <c r="V3506" s="82">
        <v>43900</v>
      </c>
      <c r="W3506" s="17">
        <v>69</v>
      </c>
      <c r="X3506" s="17" t="str">
        <f t="shared" si="219"/>
        <v>Active</v>
      </c>
      <c r="Y3506" s="17" t="s">
        <v>15616</v>
      </c>
      <c r="Z3506" s="17"/>
    </row>
    <row r="3507" spans="1:26" x14ac:dyDescent="0.25">
      <c r="A3507">
        <v>3506</v>
      </c>
      <c r="B3507" s="17" t="s">
        <v>2677</v>
      </c>
      <c r="C3507" s="17">
        <v>1747</v>
      </c>
      <c r="D3507" s="17" t="str">
        <f>INDEX(Hosts!$A:$O,MATCH(Places!$C3507,Hosts!$A:$A,0),MATCH(Places!D$1,Hosts!$1:$1,0))</f>
        <v>A few days or more</v>
      </c>
      <c r="E3507" s="87">
        <f>INDEX(Hosts!$A:$O,MATCH(Places!$C3507,Hosts!$A:$A,0),MATCH(Places!E$1,Hosts!$1:$1,0))</f>
        <v>0.25</v>
      </c>
      <c r="F3507" s="87">
        <f>INDEX(Hosts!$A:$O,MATCH(Places!$C3507,Hosts!$A:$A,0),MATCH(Places!F$1,Hosts!$1:$1,0))</f>
        <v>0.36</v>
      </c>
      <c r="G3507" s="17" t="str">
        <f>INDEX(Hosts!$A:$O,MATCH(Places!$C3507,Hosts!$A:$A,0),MATCH(Places!G$1,Hosts!$1:$1,0))</f>
        <v>No</v>
      </c>
      <c r="H3507" s="17">
        <v>15</v>
      </c>
      <c r="I3507" s="17" t="str">
        <f>INDEX(Neighborhoods!$A:$C,MATCH(Places!$H3507,Neighborhoods!$A:$A,0),MATCH(Places!I$1,Neighborhoods!$1:$1,0))</f>
        <v>Manhattan</v>
      </c>
      <c r="J3507" s="17" t="str">
        <f>INDEX(Neighborhoods!$A:$C,MATCH(Places!$H3507,Neighborhoods!$A:$A,0),MATCH(Places!J$1,Neighborhoods!$1:$1,0))</f>
        <v>East Village</v>
      </c>
      <c r="K3507" s="17" t="s">
        <v>11822</v>
      </c>
      <c r="L3507" s="17" t="str">
        <f t="shared" si="216"/>
        <v>No</v>
      </c>
      <c r="M3507" s="17">
        <v>6</v>
      </c>
      <c r="N3507" s="17" t="str" cm="1">
        <f t="array" ref="N3507">_xlfn.IFS(M3507&lt;=2,"Small",M3507&lt;=5,"Medium",M3507&gt;5,"Large")</f>
        <v>Large</v>
      </c>
      <c r="O3507" s="65">
        <v>360</v>
      </c>
      <c r="P3507" s="87">
        <f t="shared" si="217"/>
        <v>0.04</v>
      </c>
      <c r="Q3507" s="68">
        <v>4.67</v>
      </c>
      <c r="R3507" s="68" t="str" cm="1">
        <f t="array" ref="R3507">_xlfn.SWITCH(ROUND(Q3507,0),5,"Excellent",4,"Good",3,"Ok","Bad")</f>
        <v>Excellent</v>
      </c>
      <c r="S3507" s="17">
        <v>54</v>
      </c>
      <c r="T3507" s="17" t="str">
        <f t="shared" si="218"/>
        <v>No</v>
      </c>
      <c r="U3507" s="82">
        <v>43188</v>
      </c>
      <c r="V3507" s="82">
        <v>43834</v>
      </c>
      <c r="W3507" s="17">
        <v>164</v>
      </c>
      <c r="X3507" s="17" t="str">
        <f t="shared" si="219"/>
        <v>Active</v>
      </c>
      <c r="Y3507" s="17" t="s">
        <v>15615</v>
      </c>
      <c r="Z3507" s="17"/>
    </row>
    <row r="3508" spans="1:26" x14ac:dyDescent="0.25">
      <c r="A3508">
        <v>3507</v>
      </c>
      <c r="B3508" s="17" t="s">
        <v>14486</v>
      </c>
      <c r="C3508" s="17">
        <v>896</v>
      </c>
      <c r="D3508" s="17" t="str">
        <f>INDEX(Hosts!$A:$O,MATCH(Places!$C3508,Hosts!$A:$A,0),MATCH(Places!D$1,Hosts!$1:$1,0))</f>
        <v>Within a few hours</v>
      </c>
      <c r="E3508" s="87">
        <f>INDEX(Hosts!$A:$O,MATCH(Places!$C3508,Hosts!$A:$A,0),MATCH(Places!E$1,Hosts!$1:$1,0))</f>
        <v>1</v>
      </c>
      <c r="F3508" s="87">
        <f>INDEX(Hosts!$A:$O,MATCH(Places!$C3508,Hosts!$A:$A,0),MATCH(Places!F$1,Hosts!$1:$1,0))</f>
        <v>0.97</v>
      </c>
      <c r="G3508" s="17" t="str">
        <f>INDEX(Hosts!$A:$O,MATCH(Places!$C3508,Hosts!$A:$A,0),MATCH(Places!G$1,Hosts!$1:$1,0))</f>
        <v>Yes</v>
      </c>
      <c r="H3508" s="17">
        <v>10</v>
      </c>
      <c r="I3508" s="17" t="str">
        <f>INDEX(Neighborhoods!$A:$C,MATCH(Places!$H3508,Neighborhoods!$A:$A,0),MATCH(Places!I$1,Neighborhoods!$1:$1,0))</f>
        <v>Brooklyn</v>
      </c>
      <c r="J3508" s="17" t="str">
        <f>INDEX(Neighborhoods!$A:$C,MATCH(Places!$H3508,Neighborhoods!$A:$A,0),MATCH(Places!J$1,Neighborhoods!$1:$1,0))</f>
        <v>East Flatbush</v>
      </c>
      <c r="K3508" s="17" t="s">
        <v>1</v>
      </c>
      <c r="L3508" s="17" t="str">
        <f t="shared" si="216"/>
        <v>Yes</v>
      </c>
      <c r="M3508" s="17">
        <v>2</v>
      </c>
      <c r="N3508" s="17" t="str" cm="1">
        <f t="array" ref="N3508">_xlfn.IFS(M3508&lt;=2,"Small",M3508&lt;=5,"Medium",M3508&gt;5,"Large")</f>
        <v>Small</v>
      </c>
      <c r="O3508" s="65">
        <v>70</v>
      </c>
      <c r="P3508" s="87">
        <f t="shared" si="217"/>
        <v>0.03</v>
      </c>
      <c r="Q3508" s="68">
        <v>4.99</v>
      </c>
      <c r="R3508" s="68" t="str" cm="1">
        <f t="array" ref="R3508">_xlfn.SWITCH(ROUND(Q3508,0),5,"Excellent",4,"Good",3,"Ok","Bad")</f>
        <v>Excellent</v>
      </c>
      <c r="S3508" s="17">
        <v>77</v>
      </c>
      <c r="T3508" s="17" t="str">
        <f t="shared" si="218"/>
        <v>No</v>
      </c>
      <c r="U3508" s="82">
        <v>43244</v>
      </c>
      <c r="V3508" s="82">
        <v>44043</v>
      </c>
      <c r="W3508" s="17">
        <v>150</v>
      </c>
      <c r="X3508" s="17" t="str">
        <f t="shared" si="219"/>
        <v>Active</v>
      </c>
      <c r="Y3508" s="17" t="s">
        <v>15615</v>
      </c>
      <c r="Z3508" s="17"/>
    </row>
    <row r="3509" spans="1:26" x14ac:dyDescent="0.25">
      <c r="A3509">
        <v>3508</v>
      </c>
      <c r="B3509" s="17" t="s">
        <v>2543</v>
      </c>
      <c r="C3509" s="17">
        <v>1663</v>
      </c>
      <c r="D3509" s="17" t="str">
        <f>INDEX(Hosts!$A:$O,MATCH(Places!$C3509,Hosts!$A:$A,0),MATCH(Places!D$1,Hosts!$1:$1,0))</f>
        <v>A few days or more</v>
      </c>
      <c r="E3509" s="87">
        <f>INDEX(Hosts!$A:$O,MATCH(Places!$C3509,Hosts!$A:$A,0),MATCH(Places!E$1,Hosts!$1:$1,0))</f>
        <v>0.17</v>
      </c>
      <c r="F3509" s="87">
        <f>INDEX(Hosts!$A:$O,MATCH(Places!$C3509,Hosts!$A:$A,0),MATCH(Places!F$1,Hosts!$1:$1,0))</f>
        <v>0.95</v>
      </c>
      <c r="G3509" s="17" t="str">
        <f>INDEX(Hosts!$A:$O,MATCH(Places!$C3509,Hosts!$A:$A,0),MATCH(Places!G$1,Hosts!$1:$1,0))</f>
        <v>No</v>
      </c>
      <c r="H3509" s="17">
        <v>7</v>
      </c>
      <c r="I3509" s="17" t="str">
        <f>INDEX(Neighborhoods!$A:$C,MATCH(Places!$H3509,Neighborhoods!$A:$A,0),MATCH(Places!I$1,Neighborhoods!$1:$1,0))</f>
        <v>Brooklyn</v>
      </c>
      <c r="J3509" s="17" t="str">
        <f>INDEX(Neighborhoods!$A:$C,MATCH(Places!$H3509,Neighborhoods!$A:$A,0),MATCH(Places!J$1,Neighborhoods!$1:$1,0))</f>
        <v>Bedford-Stuyvesant</v>
      </c>
      <c r="K3509" s="17" t="s">
        <v>1</v>
      </c>
      <c r="L3509" s="17" t="str">
        <f t="shared" si="216"/>
        <v>Yes</v>
      </c>
      <c r="M3509" s="17">
        <v>4</v>
      </c>
      <c r="N3509" s="17" t="str" cm="1">
        <f t="array" ref="N3509">_xlfn.IFS(M3509&lt;=2,"Small",M3509&lt;=5,"Medium",M3509&gt;5,"Large")</f>
        <v>Medium</v>
      </c>
      <c r="O3509" s="65">
        <v>45</v>
      </c>
      <c r="P3509" s="87">
        <f t="shared" si="217"/>
        <v>0.03</v>
      </c>
      <c r="Q3509" s="68">
        <v>4.4800000000000004</v>
      </c>
      <c r="R3509" s="68" t="str" cm="1">
        <f t="array" ref="R3509">_xlfn.SWITCH(ROUND(Q3509,0),5,"Excellent",4,"Good",3,"Ok","Bad")</f>
        <v>Good</v>
      </c>
      <c r="S3509" s="17">
        <v>44</v>
      </c>
      <c r="T3509" s="17" t="str">
        <f t="shared" si="218"/>
        <v>No</v>
      </c>
      <c r="U3509" s="82">
        <v>43219</v>
      </c>
      <c r="V3509" s="82">
        <v>43886</v>
      </c>
      <c r="W3509" s="17">
        <v>44</v>
      </c>
      <c r="X3509" s="17" t="str">
        <f t="shared" si="219"/>
        <v>Active</v>
      </c>
      <c r="Y3509" s="17" t="s">
        <v>15616</v>
      </c>
      <c r="Z3509" s="17"/>
    </row>
    <row r="3510" spans="1:26" x14ac:dyDescent="0.25">
      <c r="A3510">
        <v>3509</v>
      </c>
      <c r="B3510" s="17" t="s">
        <v>2544</v>
      </c>
      <c r="C3510" s="17">
        <v>2013</v>
      </c>
      <c r="D3510" s="17" t="str">
        <f>INDEX(Hosts!$A:$O,MATCH(Places!$C3510,Hosts!$A:$A,0),MATCH(Places!D$1,Hosts!$1:$1,0))</f>
        <v>Within a few hours</v>
      </c>
      <c r="E3510" s="87">
        <f>INDEX(Hosts!$A:$O,MATCH(Places!$C3510,Hosts!$A:$A,0),MATCH(Places!E$1,Hosts!$1:$1,0))</f>
        <v>1</v>
      </c>
      <c r="F3510" s="87">
        <f>INDEX(Hosts!$A:$O,MATCH(Places!$C3510,Hosts!$A:$A,0),MATCH(Places!F$1,Hosts!$1:$1,0))</f>
        <v>1</v>
      </c>
      <c r="G3510" s="17" t="str">
        <f>INDEX(Hosts!$A:$O,MATCH(Places!$C3510,Hosts!$A:$A,0),MATCH(Places!G$1,Hosts!$1:$1,0))</f>
        <v>Yes</v>
      </c>
      <c r="H3510" s="17">
        <v>7</v>
      </c>
      <c r="I3510" s="17" t="str">
        <f>INDEX(Neighborhoods!$A:$C,MATCH(Places!$H3510,Neighborhoods!$A:$A,0),MATCH(Places!I$1,Neighborhoods!$1:$1,0))</f>
        <v>Brooklyn</v>
      </c>
      <c r="J3510" s="17" t="str">
        <f>INDEX(Neighborhoods!$A:$C,MATCH(Places!$H3510,Neighborhoods!$A:$A,0),MATCH(Places!J$1,Neighborhoods!$1:$1,0))</f>
        <v>Bedford-Stuyvesant</v>
      </c>
      <c r="K3510" s="17" t="s">
        <v>1</v>
      </c>
      <c r="L3510" s="17" t="str">
        <f t="shared" si="216"/>
        <v>Yes</v>
      </c>
      <c r="M3510" s="17">
        <v>1</v>
      </c>
      <c r="N3510" s="17" t="str" cm="1">
        <f t="array" ref="N3510">_xlfn.IFS(M3510&lt;=2,"Small",M3510&lt;=5,"Medium",M3510&gt;5,"Large")</f>
        <v>Small</v>
      </c>
      <c r="O3510" s="65">
        <v>35</v>
      </c>
      <c r="P3510" s="87">
        <f t="shared" si="217"/>
        <v>0.03</v>
      </c>
      <c r="Q3510" s="68">
        <v>5</v>
      </c>
      <c r="R3510" s="68" t="str" cm="1">
        <f t="array" ref="R3510">_xlfn.SWITCH(ROUND(Q3510,0),5,"Excellent",4,"Good",3,"Ok","Bad")</f>
        <v>Excellent</v>
      </c>
      <c r="S3510" s="17">
        <v>10</v>
      </c>
      <c r="T3510" s="17" t="str">
        <f t="shared" si="218"/>
        <v>No</v>
      </c>
      <c r="U3510" s="82">
        <v>43255</v>
      </c>
      <c r="V3510" s="82">
        <v>43879</v>
      </c>
      <c r="W3510" s="17">
        <v>264</v>
      </c>
      <c r="X3510" s="17" t="str">
        <f t="shared" si="219"/>
        <v>Active</v>
      </c>
      <c r="Y3510" s="17" t="s">
        <v>15615</v>
      </c>
      <c r="Z3510" s="17"/>
    </row>
    <row r="3511" spans="1:26" x14ac:dyDescent="0.25">
      <c r="A3511">
        <v>3510</v>
      </c>
      <c r="B3511" s="17" t="s">
        <v>13963</v>
      </c>
      <c r="C3511" s="17">
        <v>3322</v>
      </c>
      <c r="D3511" s="17" t="str">
        <f>INDEX(Hosts!$A:$O,MATCH(Places!$C3511,Hosts!$A:$A,0),MATCH(Places!D$1,Hosts!$1:$1,0))</f>
        <v>Within an hour</v>
      </c>
      <c r="E3511" s="87">
        <f>INDEX(Hosts!$A:$O,MATCH(Places!$C3511,Hosts!$A:$A,0),MATCH(Places!E$1,Hosts!$1:$1,0))</f>
        <v>1</v>
      </c>
      <c r="F3511" s="87">
        <f>INDEX(Hosts!$A:$O,MATCH(Places!$C3511,Hosts!$A:$A,0),MATCH(Places!F$1,Hosts!$1:$1,0))</f>
        <v>0.99</v>
      </c>
      <c r="G3511" s="17" t="str">
        <f>INDEX(Hosts!$A:$O,MATCH(Places!$C3511,Hosts!$A:$A,0),MATCH(Places!G$1,Hosts!$1:$1,0))</f>
        <v>Yes</v>
      </c>
      <c r="H3511" s="17">
        <v>4</v>
      </c>
      <c r="I3511" s="17" t="str">
        <f>INDEX(Neighborhoods!$A:$C,MATCH(Places!$H3511,Neighborhoods!$A:$A,0),MATCH(Places!I$1,Neighborhoods!$1:$1,0))</f>
        <v>Bronx</v>
      </c>
      <c r="J3511" s="17" t="str">
        <f>INDEX(Neighborhoods!$A:$C,MATCH(Places!$H3511,Neighborhoods!$A:$A,0),MATCH(Places!J$1,Neighborhoods!$1:$1,0))</f>
        <v>Mott Haven</v>
      </c>
      <c r="K3511" s="17" t="s">
        <v>1</v>
      </c>
      <c r="L3511" s="17" t="str">
        <f t="shared" si="216"/>
        <v>Yes</v>
      </c>
      <c r="M3511" s="17">
        <v>2</v>
      </c>
      <c r="N3511" s="17" t="str" cm="1">
        <f t="array" ref="N3511">_xlfn.IFS(M3511&lt;=2,"Small",M3511&lt;=5,"Medium",M3511&gt;5,"Large")</f>
        <v>Small</v>
      </c>
      <c r="O3511" s="65">
        <v>65</v>
      </c>
      <c r="P3511" s="87">
        <f t="shared" si="217"/>
        <v>0.03</v>
      </c>
      <c r="Q3511" s="68">
        <v>4.8899999999999997</v>
      </c>
      <c r="R3511" s="68" t="str" cm="1">
        <f t="array" ref="R3511">_xlfn.SWITCH(ROUND(Q3511,0),5,"Excellent",4,"Good",3,"Ok","Bad")</f>
        <v>Excellent</v>
      </c>
      <c r="S3511" s="17">
        <v>56</v>
      </c>
      <c r="T3511" s="17" t="str">
        <f t="shared" si="218"/>
        <v>No</v>
      </c>
      <c r="U3511" s="82">
        <v>43193</v>
      </c>
      <c r="V3511" s="82">
        <v>44009</v>
      </c>
      <c r="W3511" s="17">
        <v>260</v>
      </c>
      <c r="X3511" s="17" t="str">
        <f t="shared" si="219"/>
        <v>Active</v>
      </c>
      <c r="Y3511" s="17" t="s">
        <v>15615</v>
      </c>
      <c r="Z3511" s="17"/>
    </row>
    <row r="3512" spans="1:26" x14ac:dyDescent="0.25">
      <c r="A3512">
        <v>3511</v>
      </c>
      <c r="B3512" s="17" t="s">
        <v>2545</v>
      </c>
      <c r="C3512" s="17">
        <v>910</v>
      </c>
      <c r="D3512" s="17" t="str">
        <f>INDEX(Hosts!$A:$O,MATCH(Places!$C3512,Hosts!$A:$A,0),MATCH(Places!D$1,Hosts!$1:$1,0))</f>
        <v>Within a few hours</v>
      </c>
      <c r="E3512" s="87">
        <f>INDEX(Hosts!$A:$O,MATCH(Places!$C3512,Hosts!$A:$A,0),MATCH(Places!E$1,Hosts!$1:$1,0))</f>
        <v>1</v>
      </c>
      <c r="F3512" s="87">
        <f>INDEX(Hosts!$A:$O,MATCH(Places!$C3512,Hosts!$A:$A,0),MATCH(Places!F$1,Hosts!$1:$1,0))</f>
        <v>0.69</v>
      </c>
      <c r="G3512" s="17" t="str">
        <f>INDEX(Hosts!$A:$O,MATCH(Places!$C3512,Hosts!$A:$A,0),MATCH(Places!G$1,Hosts!$1:$1,0))</f>
        <v>Yes</v>
      </c>
      <c r="H3512" s="17">
        <v>7</v>
      </c>
      <c r="I3512" s="17" t="str">
        <f>INDEX(Neighborhoods!$A:$C,MATCH(Places!$H3512,Neighborhoods!$A:$A,0),MATCH(Places!I$1,Neighborhoods!$1:$1,0))</f>
        <v>Brooklyn</v>
      </c>
      <c r="J3512" s="17" t="str">
        <f>INDEX(Neighborhoods!$A:$C,MATCH(Places!$H3512,Neighborhoods!$A:$A,0),MATCH(Places!J$1,Neighborhoods!$1:$1,0))</f>
        <v>Bedford-Stuyvesant</v>
      </c>
      <c r="K3512" s="17" t="s">
        <v>11822</v>
      </c>
      <c r="L3512" s="17" t="str">
        <f t="shared" si="216"/>
        <v>No</v>
      </c>
      <c r="M3512" s="17">
        <v>5</v>
      </c>
      <c r="N3512" s="17" t="str" cm="1">
        <f t="array" ref="N3512">_xlfn.IFS(M3512&lt;=2,"Small",M3512&lt;=5,"Medium",M3512&gt;5,"Large")</f>
        <v>Medium</v>
      </c>
      <c r="O3512" s="65">
        <v>180</v>
      </c>
      <c r="P3512" s="87">
        <f t="shared" si="217"/>
        <v>0.03</v>
      </c>
      <c r="Q3512" s="68">
        <v>4.91</v>
      </c>
      <c r="R3512" s="68" t="str" cm="1">
        <f t="array" ref="R3512">_xlfn.SWITCH(ROUND(Q3512,0),5,"Excellent",4,"Good",3,"Ok","Bad")</f>
        <v>Excellent</v>
      </c>
      <c r="S3512" s="17">
        <v>33</v>
      </c>
      <c r="T3512" s="17" t="str">
        <f t="shared" si="218"/>
        <v>No</v>
      </c>
      <c r="U3512" s="82">
        <v>43296</v>
      </c>
      <c r="V3512" s="82">
        <v>44043</v>
      </c>
      <c r="W3512" s="17">
        <v>332</v>
      </c>
      <c r="X3512" s="17" t="str">
        <f t="shared" si="219"/>
        <v>Active</v>
      </c>
      <c r="Y3512" s="17" t="s">
        <v>15615</v>
      </c>
      <c r="Z3512" s="17"/>
    </row>
    <row r="3513" spans="1:26" x14ac:dyDescent="0.25">
      <c r="A3513">
        <v>3512</v>
      </c>
      <c r="B3513" s="17" t="s">
        <v>14484</v>
      </c>
      <c r="C3513" s="17">
        <v>3430</v>
      </c>
      <c r="D3513" s="17" t="str">
        <f>INDEX(Hosts!$A:$O,MATCH(Places!$C3513,Hosts!$A:$A,0),MATCH(Places!D$1,Hosts!$1:$1,0))</f>
        <v>Within an hour</v>
      </c>
      <c r="E3513" s="87">
        <f>INDEX(Hosts!$A:$O,MATCH(Places!$C3513,Hosts!$A:$A,0),MATCH(Places!E$1,Hosts!$1:$1,0))</f>
        <v>1</v>
      </c>
      <c r="F3513" s="87">
        <f>INDEX(Hosts!$A:$O,MATCH(Places!$C3513,Hosts!$A:$A,0),MATCH(Places!F$1,Hosts!$1:$1,0))</f>
        <v>1</v>
      </c>
      <c r="G3513" s="17" t="str">
        <f>INDEX(Hosts!$A:$O,MATCH(Places!$C3513,Hosts!$A:$A,0),MATCH(Places!G$1,Hosts!$1:$1,0))</f>
        <v>Yes</v>
      </c>
      <c r="H3513" s="17">
        <v>22</v>
      </c>
      <c r="I3513" s="17" t="str">
        <f>INDEX(Neighborhoods!$A:$C,MATCH(Places!$H3513,Neighborhoods!$A:$A,0),MATCH(Places!I$1,Neighborhoods!$1:$1,0))</f>
        <v>Queens</v>
      </c>
      <c r="J3513" s="17" t="str">
        <f>INDEX(Neighborhoods!$A:$C,MATCH(Places!$H3513,Neighborhoods!$A:$A,0),MATCH(Places!J$1,Neighborhoods!$1:$1,0))</f>
        <v>Flushing</v>
      </c>
      <c r="K3513" s="17" t="s">
        <v>1</v>
      </c>
      <c r="L3513" s="17" t="str">
        <f t="shared" si="216"/>
        <v>Yes</v>
      </c>
      <c r="M3513" s="17">
        <v>3</v>
      </c>
      <c r="N3513" s="17" t="str" cm="1">
        <f t="array" ref="N3513">_xlfn.IFS(M3513&lt;=2,"Small",M3513&lt;=5,"Medium",M3513&gt;5,"Large")</f>
        <v>Medium</v>
      </c>
      <c r="O3513" s="65">
        <v>106</v>
      </c>
      <c r="P3513" s="87">
        <f t="shared" si="217"/>
        <v>0.03</v>
      </c>
      <c r="Q3513" s="68">
        <v>4.97</v>
      </c>
      <c r="R3513" s="68" t="str" cm="1">
        <f t="array" ref="R3513">_xlfn.SWITCH(ROUND(Q3513,0),5,"Excellent",4,"Good",3,"Ok","Bad")</f>
        <v>Excellent</v>
      </c>
      <c r="S3513" s="17">
        <v>72</v>
      </c>
      <c r="T3513" s="17" t="str">
        <f t="shared" si="218"/>
        <v>No</v>
      </c>
      <c r="U3513" s="82">
        <v>43219</v>
      </c>
      <c r="V3513" s="82">
        <v>44056</v>
      </c>
      <c r="W3513" s="17">
        <v>79</v>
      </c>
      <c r="X3513" s="17" t="str">
        <f t="shared" si="219"/>
        <v>Active</v>
      </c>
      <c r="Y3513" s="17" t="s">
        <v>15615</v>
      </c>
      <c r="Z3513" s="17"/>
    </row>
    <row r="3514" spans="1:26" x14ac:dyDescent="0.25">
      <c r="A3514">
        <v>3513</v>
      </c>
      <c r="B3514" s="17" t="s">
        <v>14998</v>
      </c>
      <c r="C3514" s="17">
        <v>1959</v>
      </c>
      <c r="D3514" s="17" t="str">
        <f>INDEX(Hosts!$A:$O,MATCH(Places!$C3514,Hosts!$A:$A,0),MATCH(Places!D$1,Hosts!$1:$1,0))</f>
        <v>Within a day</v>
      </c>
      <c r="E3514" s="87">
        <f>INDEX(Hosts!$A:$O,MATCH(Places!$C3514,Hosts!$A:$A,0),MATCH(Places!E$1,Hosts!$1:$1,0))</f>
        <v>1</v>
      </c>
      <c r="F3514" s="87">
        <f>INDEX(Hosts!$A:$O,MATCH(Places!$C3514,Hosts!$A:$A,0),MATCH(Places!F$1,Hosts!$1:$1,0))</f>
        <v>0.75</v>
      </c>
      <c r="G3514" s="17" t="str">
        <f>INDEX(Hosts!$A:$O,MATCH(Places!$C3514,Hosts!$A:$A,0),MATCH(Places!G$1,Hosts!$1:$1,0))</f>
        <v>Yes</v>
      </c>
      <c r="H3514" s="17">
        <v>7</v>
      </c>
      <c r="I3514" s="17" t="str">
        <f>INDEX(Neighborhoods!$A:$C,MATCH(Places!$H3514,Neighborhoods!$A:$A,0),MATCH(Places!I$1,Neighborhoods!$1:$1,0))</f>
        <v>Brooklyn</v>
      </c>
      <c r="J3514" s="17" t="str">
        <f>INDEX(Neighborhoods!$A:$C,MATCH(Places!$H3514,Neighborhoods!$A:$A,0),MATCH(Places!J$1,Neighborhoods!$1:$1,0))</f>
        <v>Bedford-Stuyvesant</v>
      </c>
      <c r="K3514" s="17" t="s">
        <v>11822</v>
      </c>
      <c r="L3514" s="17" t="str">
        <f t="shared" si="216"/>
        <v>No</v>
      </c>
      <c r="M3514" s="17">
        <v>4</v>
      </c>
      <c r="N3514" s="17" t="str" cm="1">
        <f t="array" ref="N3514">_xlfn.IFS(M3514&lt;=2,"Small",M3514&lt;=5,"Medium",M3514&gt;5,"Large")</f>
        <v>Medium</v>
      </c>
      <c r="O3514" s="65">
        <v>135</v>
      </c>
      <c r="P3514" s="87">
        <f t="shared" si="217"/>
        <v>0.03</v>
      </c>
      <c r="Q3514" s="68">
        <v>5</v>
      </c>
      <c r="R3514" s="68" t="str" cm="1">
        <f t="array" ref="R3514">_xlfn.SWITCH(ROUND(Q3514,0),5,"Excellent",4,"Good",3,"Ok","Bad")</f>
        <v>Excellent</v>
      </c>
      <c r="S3514" s="17">
        <v>30</v>
      </c>
      <c r="T3514" s="17" t="str">
        <f t="shared" si="218"/>
        <v>No</v>
      </c>
      <c r="U3514" s="82">
        <v>43352</v>
      </c>
      <c r="V3514" s="82">
        <v>43828</v>
      </c>
      <c r="W3514" s="17">
        <v>243</v>
      </c>
      <c r="X3514" s="17" t="str">
        <f t="shared" si="219"/>
        <v>Active</v>
      </c>
      <c r="Y3514" s="17" t="s">
        <v>15615</v>
      </c>
      <c r="Z3514" s="17"/>
    </row>
    <row r="3515" spans="1:26" x14ac:dyDescent="0.25">
      <c r="A3515">
        <v>3514</v>
      </c>
      <c r="B3515" s="17" t="s">
        <v>2546</v>
      </c>
      <c r="C3515" s="17">
        <v>3497</v>
      </c>
      <c r="D3515" s="17" t="str">
        <f>INDEX(Hosts!$A:$O,MATCH(Places!$C3515,Hosts!$A:$A,0),MATCH(Places!D$1,Hosts!$1:$1,0))</f>
        <v>A few days or more</v>
      </c>
      <c r="E3515" s="87">
        <f>INDEX(Hosts!$A:$O,MATCH(Places!$C3515,Hosts!$A:$A,0),MATCH(Places!E$1,Hosts!$1:$1,0))</f>
        <v>0.3</v>
      </c>
      <c r="F3515" s="87">
        <f>INDEX(Hosts!$A:$O,MATCH(Places!$C3515,Hosts!$A:$A,0),MATCH(Places!F$1,Hosts!$1:$1,0))</f>
        <v>0.56999999999999995</v>
      </c>
      <c r="G3515" s="17" t="str">
        <f>INDEX(Hosts!$A:$O,MATCH(Places!$C3515,Hosts!$A:$A,0),MATCH(Places!G$1,Hosts!$1:$1,0))</f>
        <v>No</v>
      </c>
      <c r="H3515" s="17">
        <v>9</v>
      </c>
      <c r="I3515" s="17" t="str">
        <f>INDEX(Neighborhoods!$A:$C,MATCH(Places!$H3515,Neighborhoods!$A:$A,0),MATCH(Places!I$1,Neighborhoods!$1:$1,0))</f>
        <v>Brooklyn</v>
      </c>
      <c r="J3515" s="17" t="str">
        <f>INDEX(Neighborhoods!$A:$C,MATCH(Places!$H3515,Neighborhoods!$A:$A,0),MATCH(Places!J$1,Neighborhoods!$1:$1,0))</f>
        <v>Crown Heights</v>
      </c>
      <c r="K3515" s="17" t="s">
        <v>11822</v>
      </c>
      <c r="L3515" s="17" t="str">
        <f t="shared" si="216"/>
        <v>No</v>
      </c>
      <c r="M3515" s="17">
        <v>5</v>
      </c>
      <c r="N3515" s="17" t="str" cm="1">
        <f t="array" ref="N3515">_xlfn.IFS(M3515&lt;=2,"Small",M3515&lt;=5,"Medium",M3515&gt;5,"Large")</f>
        <v>Medium</v>
      </c>
      <c r="O3515" s="65">
        <v>120</v>
      </c>
      <c r="P3515" s="87">
        <f t="shared" si="217"/>
        <v>0.03</v>
      </c>
      <c r="Q3515" s="68">
        <v>4.29</v>
      </c>
      <c r="R3515" s="68" t="str" cm="1">
        <f t="array" ref="R3515">_xlfn.SWITCH(ROUND(Q3515,0),5,"Excellent",4,"Good",3,"Ok","Bad")</f>
        <v>Good</v>
      </c>
      <c r="S3515" s="17">
        <v>7</v>
      </c>
      <c r="T3515" s="17" t="str">
        <f t="shared" si="218"/>
        <v>No</v>
      </c>
      <c r="U3515" s="82">
        <v>43603</v>
      </c>
      <c r="V3515" s="82">
        <v>43831</v>
      </c>
      <c r="W3515" s="17">
        <v>361</v>
      </c>
      <c r="X3515" s="17" t="str">
        <f t="shared" si="219"/>
        <v>Active</v>
      </c>
      <c r="Y3515" s="17" t="s">
        <v>15615</v>
      </c>
      <c r="Z3515" s="17"/>
    </row>
    <row r="3516" spans="1:26" x14ac:dyDescent="0.25">
      <c r="A3516">
        <v>3515</v>
      </c>
      <c r="B3516" s="17" t="s">
        <v>2547</v>
      </c>
      <c r="C3516" s="17">
        <v>3492</v>
      </c>
      <c r="D3516" s="17" t="str">
        <f>INDEX(Hosts!$A:$O,MATCH(Places!$C3516,Hosts!$A:$A,0),MATCH(Places!D$1,Hosts!$1:$1,0))</f>
        <v>Within an hour</v>
      </c>
      <c r="E3516" s="87">
        <f>INDEX(Hosts!$A:$O,MATCH(Places!$C3516,Hosts!$A:$A,0),MATCH(Places!E$1,Hosts!$1:$1,0))</f>
        <v>1</v>
      </c>
      <c r="F3516" s="87">
        <f>INDEX(Hosts!$A:$O,MATCH(Places!$C3516,Hosts!$A:$A,0),MATCH(Places!F$1,Hosts!$1:$1,0))</f>
        <v>1</v>
      </c>
      <c r="G3516" s="17" t="str">
        <f>INDEX(Hosts!$A:$O,MATCH(Places!$C3516,Hosts!$A:$A,0),MATCH(Places!G$1,Hosts!$1:$1,0))</f>
        <v>No</v>
      </c>
      <c r="H3516" s="17">
        <v>16</v>
      </c>
      <c r="I3516" s="17" t="str">
        <f>INDEX(Neighborhoods!$A:$C,MATCH(Places!$H3516,Neighborhoods!$A:$A,0),MATCH(Places!I$1,Neighborhoods!$1:$1,0))</f>
        <v>Manhattan</v>
      </c>
      <c r="J3516" s="17" t="str">
        <f>INDEX(Neighborhoods!$A:$C,MATCH(Places!$H3516,Neighborhoods!$A:$A,0),MATCH(Places!J$1,Neighborhoods!$1:$1,0))</f>
        <v>Harlem</v>
      </c>
      <c r="K3516" s="17" t="s">
        <v>1</v>
      </c>
      <c r="L3516" s="17" t="str">
        <f t="shared" si="216"/>
        <v>Yes</v>
      </c>
      <c r="M3516" s="17">
        <v>2</v>
      </c>
      <c r="N3516" s="17" t="str" cm="1">
        <f t="array" ref="N3516">_xlfn.IFS(M3516&lt;=2,"Small",M3516&lt;=5,"Medium",M3516&gt;5,"Large")</f>
        <v>Small</v>
      </c>
      <c r="O3516" s="65">
        <v>59</v>
      </c>
      <c r="P3516" s="87">
        <f t="shared" si="217"/>
        <v>0.03</v>
      </c>
      <c r="Q3516" s="68">
        <v>4.9400000000000004</v>
      </c>
      <c r="R3516" s="68" t="str" cm="1">
        <f t="array" ref="R3516">_xlfn.SWITCH(ROUND(Q3516,0),5,"Excellent",4,"Good",3,"Ok","Bad")</f>
        <v>Excellent</v>
      </c>
      <c r="S3516" s="17">
        <v>16</v>
      </c>
      <c r="T3516" s="17" t="str">
        <f t="shared" si="218"/>
        <v>No</v>
      </c>
      <c r="U3516" s="82">
        <v>43262</v>
      </c>
      <c r="V3516" s="82">
        <v>43466</v>
      </c>
      <c r="W3516" s="17">
        <v>113</v>
      </c>
      <c r="X3516" s="17" t="str">
        <f t="shared" si="219"/>
        <v>Active</v>
      </c>
      <c r="Y3516" s="17" t="s">
        <v>15616</v>
      </c>
      <c r="Z3516" s="17"/>
    </row>
    <row r="3517" spans="1:26" x14ac:dyDescent="0.25">
      <c r="A3517">
        <v>3516</v>
      </c>
      <c r="B3517" s="17" t="s">
        <v>2548</v>
      </c>
      <c r="C3517" s="17">
        <v>3492</v>
      </c>
      <c r="D3517" s="17" t="str">
        <f>INDEX(Hosts!$A:$O,MATCH(Places!$C3517,Hosts!$A:$A,0),MATCH(Places!D$1,Hosts!$1:$1,0))</f>
        <v>Within an hour</v>
      </c>
      <c r="E3517" s="87">
        <f>INDEX(Hosts!$A:$O,MATCH(Places!$C3517,Hosts!$A:$A,0),MATCH(Places!E$1,Hosts!$1:$1,0))</f>
        <v>1</v>
      </c>
      <c r="F3517" s="87">
        <f>INDEX(Hosts!$A:$O,MATCH(Places!$C3517,Hosts!$A:$A,0),MATCH(Places!F$1,Hosts!$1:$1,0))</f>
        <v>1</v>
      </c>
      <c r="G3517" s="17" t="str">
        <f>INDEX(Hosts!$A:$O,MATCH(Places!$C3517,Hosts!$A:$A,0),MATCH(Places!G$1,Hosts!$1:$1,0))</f>
        <v>No</v>
      </c>
      <c r="H3517" s="17">
        <v>16</v>
      </c>
      <c r="I3517" s="17" t="str">
        <f>INDEX(Neighborhoods!$A:$C,MATCH(Places!$H3517,Neighborhoods!$A:$A,0),MATCH(Places!I$1,Neighborhoods!$1:$1,0))</f>
        <v>Manhattan</v>
      </c>
      <c r="J3517" s="17" t="str">
        <f>INDEX(Neighborhoods!$A:$C,MATCH(Places!$H3517,Neighborhoods!$A:$A,0),MATCH(Places!J$1,Neighborhoods!$1:$1,0))</f>
        <v>Harlem</v>
      </c>
      <c r="K3517" s="17" t="s">
        <v>1</v>
      </c>
      <c r="L3517" s="17" t="str">
        <f t="shared" si="216"/>
        <v>Yes</v>
      </c>
      <c r="M3517" s="17">
        <v>2</v>
      </c>
      <c r="N3517" s="17" t="str" cm="1">
        <f t="array" ref="N3517">_xlfn.IFS(M3517&lt;=2,"Small",M3517&lt;=5,"Medium",M3517&gt;5,"Large")</f>
        <v>Small</v>
      </c>
      <c r="O3517" s="65">
        <v>74</v>
      </c>
      <c r="P3517" s="87">
        <f t="shared" si="217"/>
        <v>0.03</v>
      </c>
      <c r="Q3517" s="68">
        <v>4.74</v>
      </c>
      <c r="R3517" s="68" t="str" cm="1">
        <f t="array" ref="R3517">_xlfn.SWITCH(ROUND(Q3517,0),5,"Excellent",4,"Good",3,"Ok","Bad")</f>
        <v>Excellent</v>
      </c>
      <c r="S3517" s="17">
        <v>27</v>
      </c>
      <c r="T3517" s="17" t="str">
        <f t="shared" si="218"/>
        <v>No</v>
      </c>
      <c r="U3517" s="82">
        <v>43303</v>
      </c>
      <c r="V3517" s="82">
        <v>43831</v>
      </c>
      <c r="W3517" s="17">
        <v>138</v>
      </c>
      <c r="X3517" s="17" t="str">
        <f t="shared" si="219"/>
        <v>Active</v>
      </c>
      <c r="Y3517" s="17" t="s">
        <v>15616</v>
      </c>
      <c r="Z3517" s="17"/>
    </row>
    <row r="3518" spans="1:26" x14ac:dyDescent="0.25">
      <c r="A3518">
        <v>3517</v>
      </c>
      <c r="B3518" s="17" t="s">
        <v>2549</v>
      </c>
      <c r="C3518" s="17">
        <v>2048</v>
      </c>
      <c r="D3518" s="17" t="str">
        <f>INDEX(Hosts!$A:$O,MATCH(Places!$C3518,Hosts!$A:$A,0),MATCH(Places!D$1,Hosts!$1:$1,0))</f>
        <v>Within a few hours</v>
      </c>
      <c r="E3518" s="87">
        <f>INDEX(Hosts!$A:$O,MATCH(Places!$C3518,Hosts!$A:$A,0),MATCH(Places!E$1,Hosts!$1:$1,0))</f>
        <v>1</v>
      </c>
      <c r="F3518" s="87">
        <f>INDEX(Hosts!$A:$O,MATCH(Places!$C3518,Hosts!$A:$A,0),MATCH(Places!F$1,Hosts!$1:$1,0))</f>
        <v>0.8</v>
      </c>
      <c r="G3518" s="17" t="str">
        <f>INDEX(Hosts!$A:$O,MATCH(Places!$C3518,Hosts!$A:$A,0),MATCH(Places!G$1,Hosts!$1:$1,0))</f>
        <v>No</v>
      </c>
      <c r="H3518" s="17">
        <v>7</v>
      </c>
      <c r="I3518" s="17" t="str">
        <f>INDEX(Neighborhoods!$A:$C,MATCH(Places!$H3518,Neighborhoods!$A:$A,0),MATCH(Places!I$1,Neighborhoods!$1:$1,0))</f>
        <v>Brooklyn</v>
      </c>
      <c r="J3518" s="17" t="str">
        <f>INDEX(Neighborhoods!$A:$C,MATCH(Places!$H3518,Neighborhoods!$A:$A,0),MATCH(Places!J$1,Neighborhoods!$1:$1,0))</f>
        <v>Bedford-Stuyvesant</v>
      </c>
      <c r="K3518" s="17" t="s">
        <v>1</v>
      </c>
      <c r="L3518" s="17" t="str">
        <f t="shared" si="216"/>
        <v>Yes</v>
      </c>
      <c r="M3518" s="17">
        <v>2</v>
      </c>
      <c r="N3518" s="17" t="str" cm="1">
        <f t="array" ref="N3518">_xlfn.IFS(M3518&lt;=2,"Small",M3518&lt;=5,"Medium",M3518&gt;5,"Large")</f>
        <v>Small</v>
      </c>
      <c r="O3518" s="65">
        <v>50</v>
      </c>
      <c r="P3518" s="87">
        <f t="shared" si="217"/>
        <v>0.03</v>
      </c>
      <c r="Q3518" s="68">
        <v>4.7699999999999996</v>
      </c>
      <c r="R3518" s="68" t="str" cm="1">
        <f t="array" ref="R3518">_xlfn.SWITCH(ROUND(Q3518,0),5,"Excellent",4,"Good",3,"Ok","Bad")</f>
        <v>Excellent</v>
      </c>
      <c r="S3518" s="17">
        <v>26</v>
      </c>
      <c r="T3518" s="17" t="str">
        <f t="shared" si="218"/>
        <v>No</v>
      </c>
      <c r="U3518" s="82">
        <v>43206</v>
      </c>
      <c r="V3518" s="82">
        <v>44027</v>
      </c>
      <c r="W3518" s="17">
        <v>4</v>
      </c>
      <c r="X3518" s="17" t="str">
        <f t="shared" si="219"/>
        <v>Active</v>
      </c>
      <c r="Y3518" s="17" t="s">
        <v>15615</v>
      </c>
      <c r="Z3518" s="17"/>
    </row>
    <row r="3519" spans="1:26" x14ac:dyDescent="0.25">
      <c r="A3519">
        <v>3518</v>
      </c>
      <c r="B3519" s="17" t="s">
        <v>2550</v>
      </c>
      <c r="C3519" s="17">
        <v>3503</v>
      </c>
      <c r="D3519" s="17" t="str">
        <f>INDEX(Hosts!$A:$O,MATCH(Places!$C3519,Hosts!$A:$A,0),MATCH(Places!D$1,Hosts!$1:$1,0))</f>
        <v>Within an hour</v>
      </c>
      <c r="E3519" s="87">
        <f>INDEX(Hosts!$A:$O,MATCH(Places!$C3519,Hosts!$A:$A,0),MATCH(Places!E$1,Hosts!$1:$1,0))</f>
        <v>1</v>
      </c>
      <c r="F3519" s="87">
        <f>INDEX(Hosts!$A:$O,MATCH(Places!$C3519,Hosts!$A:$A,0),MATCH(Places!F$1,Hosts!$1:$1,0))</f>
        <v>0.94</v>
      </c>
      <c r="G3519" s="17" t="str">
        <f>INDEX(Hosts!$A:$O,MATCH(Places!$C3519,Hosts!$A:$A,0),MATCH(Places!G$1,Hosts!$1:$1,0))</f>
        <v>Yes</v>
      </c>
      <c r="H3519" s="17">
        <v>22</v>
      </c>
      <c r="I3519" s="17" t="str">
        <f>INDEX(Neighborhoods!$A:$C,MATCH(Places!$H3519,Neighborhoods!$A:$A,0),MATCH(Places!I$1,Neighborhoods!$1:$1,0))</f>
        <v>Queens</v>
      </c>
      <c r="J3519" s="17" t="str">
        <f>INDEX(Neighborhoods!$A:$C,MATCH(Places!$H3519,Neighborhoods!$A:$A,0),MATCH(Places!J$1,Neighborhoods!$1:$1,0))</f>
        <v>Flushing</v>
      </c>
      <c r="K3519" s="17" t="s">
        <v>1</v>
      </c>
      <c r="L3519" s="17" t="str">
        <f t="shared" si="216"/>
        <v>Yes</v>
      </c>
      <c r="M3519" s="17">
        <v>1</v>
      </c>
      <c r="N3519" s="17" t="str" cm="1">
        <f t="array" ref="N3519">_xlfn.IFS(M3519&lt;=2,"Small",M3519&lt;=5,"Medium",M3519&gt;5,"Large")</f>
        <v>Small</v>
      </c>
      <c r="O3519" s="65">
        <v>45</v>
      </c>
      <c r="P3519" s="87">
        <f t="shared" si="217"/>
        <v>0.03</v>
      </c>
      <c r="Q3519" s="68">
        <v>4.99</v>
      </c>
      <c r="R3519" s="68" t="str" cm="1">
        <f t="array" ref="R3519">_xlfn.SWITCH(ROUND(Q3519,0),5,"Excellent",4,"Good",3,"Ok","Bad")</f>
        <v>Excellent</v>
      </c>
      <c r="S3519" s="17">
        <v>144</v>
      </c>
      <c r="T3519" s="17" t="str">
        <f t="shared" si="218"/>
        <v>Yes</v>
      </c>
      <c r="U3519" s="82">
        <v>43217</v>
      </c>
      <c r="V3519" s="82">
        <v>43884</v>
      </c>
      <c r="W3519" s="17">
        <v>46</v>
      </c>
      <c r="X3519" s="17" t="str">
        <f t="shared" si="219"/>
        <v>Active</v>
      </c>
      <c r="Y3519" s="17" t="s">
        <v>15615</v>
      </c>
      <c r="Z3519" s="17"/>
    </row>
    <row r="3520" spans="1:26" x14ac:dyDescent="0.25">
      <c r="A3520">
        <v>3519</v>
      </c>
      <c r="B3520" s="17" t="s">
        <v>13616</v>
      </c>
      <c r="C3520" s="17">
        <v>258</v>
      </c>
      <c r="D3520" s="17" t="str">
        <f>INDEX(Hosts!$A:$O,MATCH(Places!$C3520,Hosts!$A:$A,0),MATCH(Places!D$1,Hosts!$1:$1,0))</f>
        <v>Within a day</v>
      </c>
      <c r="E3520" s="87">
        <f>INDEX(Hosts!$A:$O,MATCH(Places!$C3520,Hosts!$A:$A,0),MATCH(Places!E$1,Hosts!$1:$1,0))</f>
        <v>0.56999999999999995</v>
      </c>
      <c r="F3520" s="87">
        <f>INDEX(Hosts!$A:$O,MATCH(Places!$C3520,Hosts!$A:$A,0),MATCH(Places!F$1,Hosts!$1:$1,0))</f>
        <v>0.78</v>
      </c>
      <c r="G3520" s="17" t="str">
        <f>INDEX(Hosts!$A:$O,MATCH(Places!$C3520,Hosts!$A:$A,0),MATCH(Places!G$1,Hosts!$1:$1,0))</f>
        <v>Yes</v>
      </c>
      <c r="H3520" s="17">
        <v>8</v>
      </c>
      <c r="I3520" s="17" t="str">
        <f>INDEX(Neighborhoods!$A:$C,MATCH(Places!$H3520,Neighborhoods!$A:$A,0),MATCH(Places!I$1,Neighborhoods!$1:$1,0))</f>
        <v>Brooklyn</v>
      </c>
      <c r="J3520" s="17" t="str">
        <f>INDEX(Neighborhoods!$A:$C,MATCH(Places!$H3520,Neighborhoods!$A:$A,0),MATCH(Places!J$1,Neighborhoods!$1:$1,0))</f>
        <v>Bushwick</v>
      </c>
      <c r="K3520" s="17" t="s">
        <v>1</v>
      </c>
      <c r="L3520" s="17" t="str">
        <f t="shared" si="216"/>
        <v>Yes</v>
      </c>
      <c r="M3520" s="17">
        <v>2</v>
      </c>
      <c r="N3520" s="17" t="str" cm="1">
        <f t="array" ref="N3520">_xlfn.IFS(M3520&lt;=2,"Small",M3520&lt;=5,"Medium",M3520&gt;5,"Large")</f>
        <v>Small</v>
      </c>
      <c r="O3520" s="65">
        <v>39</v>
      </c>
      <c r="P3520" s="87">
        <f t="shared" si="217"/>
        <v>0.03</v>
      </c>
      <c r="Q3520" s="68">
        <v>5</v>
      </c>
      <c r="R3520" s="68" t="str" cm="1">
        <f t="array" ref="R3520">_xlfn.SWITCH(ROUND(Q3520,0),5,"Excellent",4,"Good",3,"Ok","Bad")</f>
        <v>Excellent</v>
      </c>
      <c r="S3520" s="17">
        <v>14</v>
      </c>
      <c r="T3520" s="17" t="str">
        <f t="shared" si="218"/>
        <v>No</v>
      </c>
      <c r="U3520" s="82">
        <v>43223</v>
      </c>
      <c r="V3520" s="82">
        <v>43925</v>
      </c>
      <c r="W3520" s="17">
        <v>365</v>
      </c>
      <c r="X3520" s="17" t="str">
        <f t="shared" si="219"/>
        <v>Active</v>
      </c>
      <c r="Y3520" s="17" t="s">
        <v>15615</v>
      </c>
      <c r="Z3520" s="17"/>
    </row>
    <row r="3521" spans="1:26" x14ac:dyDescent="0.25">
      <c r="A3521">
        <v>3520</v>
      </c>
      <c r="B3521" s="17" t="s">
        <v>14885</v>
      </c>
      <c r="C3521" s="17">
        <v>1291</v>
      </c>
      <c r="D3521" s="17" t="str">
        <f>INDEX(Hosts!$A:$O,MATCH(Places!$C3521,Hosts!$A:$A,0),MATCH(Places!D$1,Hosts!$1:$1,0))</f>
        <v>Within an hour</v>
      </c>
      <c r="E3521" s="87">
        <f>INDEX(Hosts!$A:$O,MATCH(Places!$C3521,Hosts!$A:$A,0),MATCH(Places!E$1,Hosts!$1:$1,0))</f>
        <v>1</v>
      </c>
      <c r="F3521" s="87">
        <f>INDEX(Hosts!$A:$O,MATCH(Places!$C3521,Hosts!$A:$A,0),MATCH(Places!F$1,Hosts!$1:$1,0))</f>
        <v>0.87</v>
      </c>
      <c r="G3521" s="17" t="str">
        <f>INDEX(Hosts!$A:$O,MATCH(Places!$C3521,Hosts!$A:$A,0),MATCH(Places!G$1,Hosts!$1:$1,0))</f>
        <v>Yes</v>
      </c>
      <c r="H3521" s="17">
        <v>12</v>
      </c>
      <c r="I3521" s="17" t="str">
        <f>INDEX(Neighborhoods!$A:$C,MATCH(Places!$H3521,Neighborhoods!$A:$A,0),MATCH(Places!I$1,Neighborhoods!$1:$1,0))</f>
        <v>Brooklyn</v>
      </c>
      <c r="J3521" s="17" t="str">
        <f>INDEX(Neighborhoods!$A:$C,MATCH(Places!$H3521,Neighborhoods!$A:$A,0),MATCH(Places!J$1,Neighborhoods!$1:$1,0))</f>
        <v>Williamsburg</v>
      </c>
      <c r="K3521" s="17" t="s">
        <v>11822</v>
      </c>
      <c r="L3521" s="17" t="str">
        <f t="shared" si="216"/>
        <v>No</v>
      </c>
      <c r="M3521" s="17">
        <v>5</v>
      </c>
      <c r="N3521" s="17" t="str" cm="1">
        <f t="array" ref="N3521">_xlfn.IFS(M3521&lt;=2,"Small",M3521&lt;=5,"Medium",M3521&gt;5,"Large")</f>
        <v>Medium</v>
      </c>
      <c r="O3521" s="65">
        <v>172</v>
      </c>
      <c r="P3521" s="87">
        <f t="shared" si="217"/>
        <v>0.03</v>
      </c>
      <c r="Q3521" s="68">
        <v>4.92</v>
      </c>
      <c r="R3521" s="68" t="str" cm="1">
        <f t="array" ref="R3521">_xlfn.SWITCH(ROUND(Q3521,0),5,"Excellent",4,"Good",3,"Ok","Bad")</f>
        <v>Excellent</v>
      </c>
      <c r="S3521" s="17">
        <v>24</v>
      </c>
      <c r="T3521" s="17" t="str">
        <f t="shared" si="218"/>
        <v>No</v>
      </c>
      <c r="U3521" s="82">
        <v>43218</v>
      </c>
      <c r="V3521" s="82">
        <v>44038</v>
      </c>
      <c r="W3521" s="17">
        <v>228</v>
      </c>
      <c r="X3521" s="17" t="str">
        <f t="shared" si="219"/>
        <v>Active</v>
      </c>
      <c r="Y3521" s="17" t="s">
        <v>15615</v>
      </c>
      <c r="Z3521" s="17"/>
    </row>
    <row r="3522" spans="1:26" x14ac:dyDescent="0.25">
      <c r="A3522">
        <v>3521</v>
      </c>
      <c r="B3522" s="17" t="s">
        <v>13876</v>
      </c>
      <c r="C3522" s="17">
        <v>3488</v>
      </c>
      <c r="D3522" s="17" t="str">
        <f>INDEX(Hosts!$A:$O,MATCH(Places!$C3522,Hosts!$A:$A,0),MATCH(Places!D$1,Hosts!$1:$1,0))</f>
        <v>Within an hour</v>
      </c>
      <c r="E3522" s="87">
        <f>INDEX(Hosts!$A:$O,MATCH(Places!$C3522,Hosts!$A:$A,0),MATCH(Places!E$1,Hosts!$1:$1,0))</f>
        <v>0.92</v>
      </c>
      <c r="F3522" s="87">
        <f>INDEX(Hosts!$A:$O,MATCH(Places!$C3522,Hosts!$A:$A,0),MATCH(Places!F$1,Hosts!$1:$1,0))</f>
        <v>0.97</v>
      </c>
      <c r="G3522" s="17" t="str">
        <f>INDEX(Hosts!$A:$O,MATCH(Places!$C3522,Hosts!$A:$A,0),MATCH(Places!G$1,Hosts!$1:$1,0))</f>
        <v>No</v>
      </c>
      <c r="H3522" s="17">
        <v>12</v>
      </c>
      <c r="I3522" s="17" t="str">
        <f>INDEX(Neighborhoods!$A:$C,MATCH(Places!$H3522,Neighborhoods!$A:$A,0),MATCH(Places!I$1,Neighborhoods!$1:$1,0))</f>
        <v>Brooklyn</v>
      </c>
      <c r="J3522" s="17" t="str">
        <f>INDEX(Neighborhoods!$A:$C,MATCH(Places!$H3522,Neighborhoods!$A:$A,0),MATCH(Places!J$1,Neighborhoods!$1:$1,0))</f>
        <v>Williamsburg</v>
      </c>
      <c r="K3522" s="17" t="s">
        <v>11822</v>
      </c>
      <c r="L3522" s="17" t="str">
        <f t="shared" ref="L3522:L3585" si="220">IF(OR(K3522="Private room",K3522="Shared room"),"Yes","No")</f>
        <v>No</v>
      </c>
      <c r="M3522" s="17">
        <v>7</v>
      </c>
      <c r="N3522" s="17" t="str" cm="1">
        <f t="array" ref="N3522">_xlfn.IFS(M3522&lt;=2,"Small",M3522&lt;=5,"Medium",M3522&gt;5,"Large")</f>
        <v>Large</v>
      </c>
      <c r="O3522" s="65">
        <v>200</v>
      </c>
      <c r="P3522" s="87">
        <f t="shared" ref="P3522:P3585" si="221">VLOOKUP(O3522,$AB$1:$AC$5,2)</f>
        <v>0.04</v>
      </c>
      <c r="Q3522" s="68">
        <v>4.57</v>
      </c>
      <c r="R3522" s="68" t="str" cm="1">
        <f t="array" ref="R3522">_xlfn.SWITCH(ROUND(Q3522,0),5,"Excellent",4,"Good",3,"Ok","Bad")</f>
        <v>Excellent</v>
      </c>
      <c r="S3522" s="17">
        <v>49</v>
      </c>
      <c r="T3522" s="17" t="str">
        <f t="shared" ref="T3522:T3585" si="222">IF(AND(Q3522&gt;=4.8,S3522&gt;100),"Yes","No")</f>
        <v>No</v>
      </c>
      <c r="U3522" s="82">
        <v>43194</v>
      </c>
      <c r="V3522" s="82">
        <v>44045</v>
      </c>
      <c r="W3522" s="17">
        <v>179</v>
      </c>
      <c r="X3522" s="17" t="str">
        <f t="shared" ref="X3522:X3585" si="223">IF(W3522&lt;&gt;0,"Active","Inactive")</f>
        <v>Active</v>
      </c>
      <c r="Y3522" s="17" t="s">
        <v>15616</v>
      </c>
      <c r="Z3522" s="17"/>
    </row>
    <row r="3523" spans="1:26" x14ac:dyDescent="0.25">
      <c r="A3523">
        <v>3522</v>
      </c>
      <c r="B3523" s="17" t="s">
        <v>2551</v>
      </c>
      <c r="C3523" s="17">
        <v>1757</v>
      </c>
      <c r="D3523" s="17" t="str">
        <f>INDEX(Hosts!$A:$O,MATCH(Places!$C3523,Hosts!$A:$A,0),MATCH(Places!D$1,Hosts!$1:$1,0))</f>
        <v>Within a few hours</v>
      </c>
      <c r="E3523" s="87">
        <f>INDEX(Hosts!$A:$O,MATCH(Places!$C3523,Hosts!$A:$A,0),MATCH(Places!E$1,Hosts!$1:$1,0))</f>
        <v>1</v>
      </c>
      <c r="F3523" s="87">
        <f>INDEX(Hosts!$A:$O,MATCH(Places!$C3523,Hosts!$A:$A,0),MATCH(Places!F$1,Hosts!$1:$1,0))</f>
        <v>0.94</v>
      </c>
      <c r="G3523" s="17" t="str">
        <f>INDEX(Hosts!$A:$O,MATCH(Places!$C3523,Hosts!$A:$A,0),MATCH(Places!G$1,Hosts!$1:$1,0))</f>
        <v>No</v>
      </c>
      <c r="H3523" s="17">
        <v>7</v>
      </c>
      <c r="I3523" s="17" t="str">
        <f>INDEX(Neighborhoods!$A:$C,MATCH(Places!$H3523,Neighborhoods!$A:$A,0),MATCH(Places!I$1,Neighborhoods!$1:$1,0))</f>
        <v>Brooklyn</v>
      </c>
      <c r="J3523" s="17" t="str">
        <f>INDEX(Neighborhoods!$A:$C,MATCH(Places!$H3523,Neighborhoods!$A:$A,0),MATCH(Places!J$1,Neighborhoods!$1:$1,0))</f>
        <v>Bedford-Stuyvesant</v>
      </c>
      <c r="K3523" s="17" t="s">
        <v>1</v>
      </c>
      <c r="L3523" s="17" t="str">
        <f t="shared" si="220"/>
        <v>Yes</v>
      </c>
      <c r="M3523" s="17">
        <v>2</v>
      </c>
      <c r="N3523" s="17" t="str" cm="1">
        <f t="array" ref="N3523">_xlfn.IFS(M3523&lt;=2,"Small",M3523&lt;=5,"Medium",M3523&gt;5,"Large")</f>
        <v>Small</v>
      </c>
      <c r="O3523" s="65">
        <v>60</v>
      </c>
      <c r="P3523" s="87">
        <f t="shared" si="221"/>
        <v>0.03</v>
      </c>
      <c r="Q3523" s="68">
        <v>4.76</v>
      </c>
      <c r="R3523" s="68" t="str" cm="1">
        <f t="array" ref="R3523">_xlfn.SWITCH(ROUND(Q3523,0),5,"Excellent",4,"Good",3,"Ok","Bad")</f>
        <v>Excellent</v>
      </c>
      <c r="S3523" s="17">
        <v>63</v>
      </c>
      <c r="T3523" s="17" t="str">
        <f t="shared" si="222"/>
        <v>No</v>
      </c>
      <c r="U3523" s="82">
        <v>43204</v>
      </c>
      <c r="V3523" s="82">
        <v>44009</v>
      </c>
      <c r="W3523" s="17">
        <v>330</v>
      </c>
      <c r="X3523" s="17" t="str">
        <f t="shared" si="223"/>
        <v>Active</v>
      </c>
      <c r="Y3523" s="17" t="s">
        <v>15616</v>
      </c>
      <c r="Z3523" s="17"/>
    </row>
    <row r="3524" spans="1:26" x14ac:dyDescent="0.25">
      <c r="A3524">
        <v>3523</v>
      </c>
      <c r="B3524" s="17" t="s">
        <v>2552</v>
      </c>
      <c r="C3524" s="17">
        <v>3504</v>
      </c>
      <c r="D3524" s="17" t="str">
        <f>INDEX(Hosts!$A:$O,MATCH(Places!$C3524,Hosts!$A:$A,0),MATCH(Places!D$1,Hosts!$1:$1,0))</f>
        <v>Within an hour</v>
      </c>
      <c r="E3524" s="87">
        <f>INDEX(Hosts!$A:$O,MATCH(Places!$C3524,Hosts!$A:$A,0),MATCH(Places!E$1,Hosts!$1:$1,0))</f>
        <v>1</v>
      </c>
      <c r="F3524" s="87">
        <f>INDEX(Hosts!$A:$O,MATCH(Places!$C3524,Hosts!$A:$A,0),MATCH(Places!F$1,Hosts!$1:$1,0))</f>
        <v>1</v>
      </c>
      <c r="G3524" s="17" t="str">
        <f>INDEX(Hosts!$A:$O,MATCH(Places!$C3524,Hosts!$A:$A,0),MATCH(Places!G$1,Hosts!$1:$1,0))</f>
        <v>No</v>
      </c>
      <c r="H3524" s="17">
        <v>15</v>
      </c>
      <c r="I3524" s="17" t="str">
        <f>INDEX(Neighborhoods!$A:$C,MATCH(Places!$H3524,Neighborhoods!$A:$A,0),MATCH(Places!I$1,Neighborhoods!$1:$1,0))</f>
        <v>Manhattan</v>
      </c>
      <c r="J3524" s="17" t="str">
        <f>INDEX(Neighborhoods!$A:$C,MATCH(Places!$H3524,Neighborhoods!$A:$A,0),MATCH(Places!J$1,Neighborhoods!$1:$1,0))</f>
        <v>East Village</v>
      </c>
      <c r="K3524" s="17" t="s">
        <v>1</v>
      </c>
      <c r="L3524" s="17" t="str">
        <f t="shared" si="220"/>
        <v>Yes</v>
      </c>
      <c r="M3524" s="17">
        <v>1</v>
      </c>
      <c r="N3524" s="17" t="str" cm="1">
        <f t="array" ref="N3524">_xlfn.IFS(M3524&lt;=2,"Small",M3524&lt;=5,"Medium",M3524&gt;5,"Large")</f>
        <v>Small</v>
      </c>
      <c r="O3524" s="65">
        <v>115</v>
      </c>
      <c r="P3524" s="87">
        <f t="shared" si="221"/>
        <v>0.03</v>
      </c>
      <c r="Q3524" s="68">
        <v>5</v>
      </c>
      <c r="R3524" s="68" t="str" cm="1">
        <f t="array" ref="R3524">_xlfn.SWITCH(ROUND(Q3524,0),5,"Excellent",4,"Good",3,"Ok","Bad")</f>
        <v>Excellent</v>
      </c>
      <c r="S3524" s="17">
        <v>52</v>
      </c>
      <c r="T3524" s="17" t="str">
        <f t="shared" si="222"/>
        <v>No</v>
      </c>
      <c r="U3524" s="82">
        <v>43219</v>
      </c>
      <c r="V3524" s="82">
        <v>43898</v>
      </c>
      <c r="W3524" s="17">
        <v>180</v>
      </c>
      <c r="X3524" s="17" t="str">
        <f t="shared" si="223"/>
        <v>Active</v>
      </c>
      <c r="Y3524" s="17" t="s">
        <v>15616</v>
      </c>
      <c r="Z3524" s="17"/>
    </row>
    <row r="3525" spans="1:26" x14ac:dyDescent="0.25">
      <c r="A3525">
        <v>3524</v>
      </c>
      <c r="B3525" s="17" t="s">
        <v>13597</v>
      </c>
      <c r="C3525" s="17">
        <v>2519</v>
      </c>
      <c r="D3525" s="17" t="str">
        <f>INDEX(Hosts!$A:$O,MATCH(Places!$C3525,Hosts!$A:$A,0),MATCH(Places!D$1,Hosts!$1:$1,0))</f>
        <v>Within a few hours</v>
      </c>
      <c r="E3525" s="87">
        <f>INDEX(Hosts!$A:$O,MATCH(Places!$C3525,Hosts!$A:$A,0),MATCH(Places!E$1,Hosts!$1:$1,0))</f>
        <v>0.9</v>
      </c>
      <c r="F3525" s="87">
        <f>INDEX(Hosts!$A:$O,MATCH(Places!$C3525,Hosts!$A:$A,0),MATCH(Places!F$1,Hosts!$1:$1,0))</f>
        <v>0.97</v>
      </c>
      <c r="G3525" s="17" t="str">
        <f>INDEX(Hosts!$A:$O,MATCH(Places!$C3525,Hosts!$A:$A,0),MATCH(Places!G$1,Hosts!$1:$1,0))</f>
        <v>Yes</v>
      </c>
      <c r="H3525" s="17">
        <v>25</v>
      </c>
      <c r="I3525" s="17" t="str">
        <f>INDEX(Neighborhoods!$A:$C,MATCH(Places!$H3525,Neighborhoods!$A:$A,0),MATCH(Places!I$1,Neighborhoods!$1:$1,0))</f>
        <v>Queens</v>
      </c>
      <c r="J3525" s="17" t="str">
        <f>INDEX(Neighborhoods!$A:$C,MATCH(Places!$H3525,Neighborhoods!$A:$A,0),MATCH(Places!J$1,Neighborhoods!$1:$1,0))</f>
        <v>Ridgewood</v>
      </c>
      <c r="K3525" s="17" t="s">
        <v>11822</v>
      </c>
      <c r="L3525" s="17" t="str">
        <f t="shared" si="220"/>
        <v>No</v>
      </c>
      <c r="M3525" s="17">
        <v>6</v>
      </c>
      <c r="N3525" s="17" t="str" cm="1">
        <f t="array" ref="N3525">_xlfn.IFS(M3525&lt;=2,"Small",M3525&lt;=5,"Medium",M3525&gt;5,"Large")</f>
        <v>Large</v>
      </c>
      <c r="O3525" s="65">
        <v>300</v>
      </c>
      <c r="P3525" s="87">
        <f t="shared" si="221"/>
        <v>0.04</v>
      </c>
      <c r="Q3525" s="68">
        <v>5</v>
      </c>
      <c r="R3525" s="68" t="str" cm="1">
        <f t="array" ref="R3525">_xlfn.SWITCH(ROUND(Q3525,0),5,"Excellent",4,"Good",3,"Ok","Bad")</f>
        <v>Excellent</v>
      </c>
      <c r="S3525" s="17">
        <v>78</v>
      </c>
      <c r="T3525" s="17" t="str">
        <f t="shared" si="222"/>
        <v>No</v>
      </c>
      <c r="U3525" s="82">
        <v>43315</v>
      </c>
      <c r="V3525" s="82">
        <v>44049</v>
      </c>
      <c r="W3525" s="17">
        <v>171</v>
      </c>
      <c r="X3525" s="17" t="str">
        <f t="shared" si="223"/>
        <v>Active</v>
      </c>
      <c r="Y3525" s="17" t="s">
        <v>15616</v>
      </c>
      <c r="Z3525" s="17"/>
    </row>
    <row r="3526" spans="1:26" x14ac:dyDescent="0.25">
      <c r="A3526">
        <v>3525</v>
      </c>
      <c r="B3526" s="17" t="s">
        <v>13597</v>
      </c>
      <c r="C3526" s="17">
        <v>2519</v>
      </c>
      <c r="D3526" s="17" t="str">
        <f>INDEX(Hosts!$A:$O,MATCH(Places!$C3526,Hosts!$A:$A,0),MATCH(Places!D$1,Hosts!$1:$1,0))</f>
        <v>Within a few hours</v>
      </c>
      <c r="E3526" s="87">
        <f>INDEX(Hosts!$A:$O,MATCH(Places!$C3526,Hosts!$A:$A,0),MATCH(Places!E$1,Hosts!$1:$1,0))</f>
        <v>0.9</v>
      </c>
      <c r="F3526" s="87">
        <f>INDEX(Hosts!$A:$O,MATCH(Places!$C3526,Hosts!$A:$A,0),MATCH(Places!F$1,Hosts!$1:$1,0))</f>
        <v>0.97</v>
      </c>
      <c r="G3526" s="17" t="str">
        <f>INDEX(Hosts!$A:$O,MATCH(Places!$C3526,Hosts!$A:$A,0),MATCH(Places!G$1,Hosts!$1:$1,0))</f>
        <v>Yes</v>
      </c>
      <c r="H3526" s="17">
        <v>25</v>
      </c>
      <c r="I3526" s="17" t="str">
        <f>INDEX(Neighborhoods!$A:$C,MATCH(Places!$H3526,Neighborhoods!$A:$A,0),MATCH(Places!I$1,Neighborhoods!$1:$1,0))</f>
        <v>Queens</v>
      </c>
      <c r="J3526" s="17" t="str">
        <f>INDEX(Neighborhoods!$A:$C,MATCH(Places!$H3526,Neighborhoods!$A:$A,0),MATCH(Places!J$1,Neighborhoods!$1:$1,0))</f>
        <v>Ridgewood</v>
      </c>
      <c r="K3526" s="17" t="s">
        <v>11822</v>
      </c>
      <c r="L3526" s="17" t="str">
        <f t="shared" si="220"/>
        <v>No</v>
      </c>
      <c r="M3526" s="17">
        <v>7</v>
      </c>
      <c r="N3526" s="17" t="str" cm="1">
        <f t="array" ref="N3526">_xlfn.IFS(M3526&lt;=2,"Small",M3526&lt;=5,"Medium",M3526&gt;5,"Large")</f>
        <v>Large</v>
      </c>
      <c r="O3526" s="65">
        <v>300</v>
      </c>
      <c r="P3526" s="87">
        <f t="shared" si="221"/>
        <v>0.04</v>
      </c>
      <c r="Q3526" s="68">
        <v>4.99</v>
      </c>
      <c r="R3526" s="68" t="str" cm="1">
        <f t="array" ref="R3526">_xlfn.SWITCH(ROUND(Q3526,0),5,"Excellent",4,"Good",3,"Ok","Bad")</f>
        <v>Excellent</v>
      </c>
      <c r="S3526" s="17">
        <v>84</v>
      </c>
      <c r="T3526" s="17" t="str">
        <f t="shared" si="222"/>
        <v>No</v>
      </c>
      <c r="U3526" s="82">
        <v>43289</v>
      </c>
      <c r="V3526" s="82">
        <v>44048</v>
      </c>
      <c r="W3526" s="17">
        <v>136</v>
      </c>
      <c r="X3526" s="17" t="str">
        <f t="shared" si="223"/>
        <v>Active</v>
      </c>
      <c r="Y3526" s="17" t="s">
        <v>15616</v>
      </c>
      <c r="Z3526" s="17"/>
    </row>
    <row r="3527" spans="1:26" x14ac:dyDescent="0.25">
      <c r="A3527">
        <v>3526</v>
      </c>
      <c r="B3527" s="17" t="s">
        <v>15094</v>
      </c>
      <c r="C3527" s="17">
        <v>1588</v>
      </c>
      <c r="D3527" s="17" t="str">
        <f>INDEX(Hosts!$A:$O,MATCH(Places!$C3527,Hosts!$A:$A,0),MATCH(Places!D$1,Hosts!$1:$1,0))</f>
        <v>Within an hour</v>
      </c>
      <c r="E3527" s="87">
        <f>INDEX(Hosts!$A:$O,MATCH(Places!$C3527,Hosts!$A:$A,0),MATCH(Places!E$1,Hosts!$1:$1,0))</f>
        <v>1</v>
      </c>
      <c r="F3527" s="87">
        <f>INDEX(Hosts!$A:$O,MATCH(Places!$C3527,Hosts!$A:$A,0),MATCH(Places!F$1,Hosts!$1:$1,0))</f>
        <v>1</v>
      </c>
      <c r="G3527" s="17" t="str">
        <f>INDEX(Hosts!$A:$O,MATCH(Places!$C3527,Hosts!$A:$A,0),MATCH(Places!G$1,Hosts!$1:$1,0))</f>
        <v>No</v>
      </c>
      <c r="H3527" s="17">
        <v>16</v>
      </c>
      <c r="I3527" s="17" t="str">
        <f>INDEX(Neighborhoods!$A:$C,MATCH(Places!$H3527,Neighborhoods!$A:$A,0),MATCH(Places!I$1,Neighborhoods!$1:$1,0))</f>
        <v>Manhattan</v>
      </c>
      <c r="J3527" s="17" t="str">
        <f>INDEX(Neighborhoods!$A:$C,MATCH(Places!$H3527,Neighborhoods!$A:$A,0),MATCH(Places!J$1,Neighborhoods!$1:$1,0))</f>
        <v>Harlem</v>
      </c>
      <c r="K3527" s="17" t="s">
        <v>11822</v>
      </c>
      <c r="L3527" s="17" t="str">
        <f t="shared" si="220"/>
        <v>No</v>
      </c>
      <c r="M3527" s="17">
        <v>4</v>
      </c>
      <c r="N3527" s="17" t="str" cm="1">
        <f t="array" ref="N3527">_xlfn.IFS(M3527&lt;=2,"Small",M3527&lt;=5,"Medium",M3527&gt;5,"Large")</f>
        <v>Medium</v>
      </c>
      <c r="O3527" s="65">
        <v>185</v>
      </c>
      <c r="P3527" s="87">
        <f t="shared" si="221"/>
        <v>0.03</v>
      </c>
      <c r="Q3527" s="68">
        <v>5</v>
      </c>
      <c r="R3527" s="68" t="str" cm="1">
        <f t="array" ref="R3527">_xlfn.SWITCH(ROUND(Q3527,0),5,"Excellent",4,"Good",3,"Ok","Bad")</f>
        <v>Excellent</v>
      </c>
      <c r="S3527" s="17">
        <v>4</v>
      </c>
      <c r="T3527" s="17" t="str">
        <f t="shared" si="222"/>
        <v>No</v>
      </c>
      <c r="U3527" s="82">
        <v>43754</v>
      </c>
      <c r="V3527" s="82">
        <v>43918</v>
      </c>
      <c r="W3527" s="17">
        <v>89</v>
      </c>
      <c r="X3527" s="17" t="str">
        <f t="shared" si="223"/>
        <v>Active</v>
      </c>
      <c r="Y3527" s="17" t="s">
        <v>15615</v>
      </c>
      <c r="Z3527" s="17"/>
    </row>
    <row r="3528" spans="1:26" x14ac:dyDescent="0.25">
      <c r="A3528">
        <v>3527</v>
      </c>
      <c r="B3528" s="17" t="s">
        <v>2553</v>
      </c>
      <c r="C3528" s="17">
        <v>2647</v>
      </c>
      <c r="D3528" s="17" t="str">
        <f>INDEX(Hosts!$A:$O,MATCH(Places!$C3528,Hosts!$A:$A,0),MATCH(Places!D$1,Hosts!$1:$1,0))</f>
        <v>Within a few hours</v>
      </c>
      <c r="E3528" s="87">
        <f>INDEX(Hosts!$A:$O,MATCH(Places!$C3528,Hosts!$A:$A,0),MATCH(Places!E$1,Hosts!$1:$1,0))</f>
        <v>0.92</v>
      </c>
      <c r="F3528" s="87">
        <f>INDEX(Hosts!$A:$O,MATCH(Places!$C3528,Hosts!$A:$A,0),MATCH(Places!F$1,Hosts!$1:$1,0))</f>
        <v>0.91</v>
      </c>
      <c r="G3528" s="17" t="str">
        <f>INDEX(Hosts!$A:$O,MATCH(Places!$C3528,Hosts!$A:$A,0),MATCH(Places!G$1,Hosts!$1:$1,0))</f>
        <v>No</v>
      </c>
      <c r="H3528" s="17">
        <v>7</v>
      </c>
      <c r="I3528" s="17" t="str">
        <f>INDEX(Neighborhoods!$A:$C,MATCH(Places!$H3528,Neighborhoods!$A:$A,0),MATCH(Places!I$1,Neighborhoods!$1:$1,0))</f>
        <v>Brooklyn</v>
      </c>
      <c r="J3528" s="17" t="str">
        <f>INDEX(Neighborhoods!$A:$C,MATCH(Places!$H3528,Neighborhoods!$A:$A,0),MATCH(Places!J$1,Neighborhoods!$1:$1,0))</f>
        <v>Bedford-Stuyvesant</v>
      </c>
      <c r="K3528" s="17" t="s">
        <v>1</v>
      </c>
      <c r="L3528" s="17" t="str">
        <f t="shared" si="220"/>
        <v>Yes</v>
      </c>
      <c r="M3528" s="17">
        <v>2</v>
      </c>
      <c r="N3528" s="17" t="str" cm="1">
        <f t="array" ref="N3528">_xlfn.IFS(M3528&lt;=2,"Small",M3528&lt;=5,"Medium",M3528&gt;5,"Large")</f>
        <v>Small</v>
      </c>
      <c r="O3528" s="65">
        <v>40</v>
      </c>
      <c r="P3528" s="87">
        <f t="shared" si="221"/>
        <v>0.03</v>
      </c>
      <c r="Q3528" s="68">
        <v>4.7699999999999996</v>
      </c>
      <c r="R3528" s="68" t="str" cm="1">
        <f t="array" ref="R3528">_xlfn.SWITCH(ROUND(Q3528,0),5,"Excellent",4,"Good",3,"Ok","Bad")</f>
        <v>Excellent</v>
      </c>
      <c r="S3528" s="17">
        <v>104</v>
      </c>
      <c r="T3528" s="17" t="str">
        <f t="shared" si="222"/>
        <v>No</v>
      </c>
      <c r="U3528" s="82">
        <v>43213</v>
      </c>
      <c r="V3528" s="82">
        <v>43911</v>
      </c>
      <c r="W3528" s="17">
        <v>356</v>
      </c>
      <c r="X3528" s="17" t="str">
        <f t="shared" si="223"/>
        <v>Active</v>
      </c>
      <c r="Y3528" s="17" t="s">
        <v>15615</v>
      </c>
      <c r="Z3528" s="17"/>
    </row>
    <row r="3529" spans="1:26" x14ac:dyDescent="0.25">
      <c r="A3529">
        <v>3528</v>
      </c>
      <c r="B3529" s="17" t="s">
        <v>2554</v>
      </c>
      <c r="C3529" s="17">
        <v>1866</v>
      </c>
      <c r="D3529" s="17" t="str">
        <f>INDEX(Hosts!$A:$O,MATCH(Places!$C3529,Hosts!$A:$A,0),MATCH(Places!D$1,Hosts!$1:$1,0))</f>
        <v>Within a few hours</v>
      </c>
      <c r="E3529" s="87">
        <f>INDEX(Hosts!$A:$O,MATCH(Places!$C3529,Hosts!$A:$A,0),MATCH(Places!E$1,Hosts!$1:$1,0))</f>
        <v>1</v>
      </c>
      <c r="F3529" s="87">
        <f>INDEX(Hosts!$A:$O,MATCH(Places!$C3529,Hosts!$A:$A,0),MATCH(Places!F$1,Hosts!$1:$1,0))</f>
        <v>0.96</v>
      </c>
      <c r="G3529" s="17" t="str">
        <f>INDEX(Hosts!$A:$O,MATCH(Places!$C3529,Hosts!$A:$A,0),MATCH(Places!G$1,Hosts!$1:$1,0))</f>
        <v>No</v>
      </c>
      <c r="H3529" s="17">
        <v>17</v>
      </c>
      <c r="I3529" s="17" t="str">
        <f>INDEX(Neighborhoods!$A:$C,MATCH(Places!$H3529,Neighborhoods!$A:$A,0),MATCH(Places!I$1,Neighborhoods!$1:$1,0))</f>
        <v>Manhattan</v>
      </c>
      <c r="J3529" s="17" t="str">
        <f>INDEX(Neighborhoods!$A:$C,MATCH(Places!$H3529,Neighborhoods!$A:$A,0),MATCH(Places!J$1,Neighborhoods!$1:$1,0))</f>
        <v>Hell's Kitchen</v>
      </c>
      <c r="K3529" s="17" t="s">
        <v>11822</v>
      </c>
      <c r="L3529" s="17" t="str">
        <f t="shared" si="220"/>
        <v>No</v>
      </c>
      <c r="M3529" s="17">
        <v>2</v>
      </c>
      <c r="N3529" s="17" t="str" cm="1">
        <f t="array" ref="N3529">_xlfn.IFS(M3529&lt;=2,"Small",M3529&lt;=5,"Medium",M3529&gt;5,"Large")</f>
        <v>Small</v>
      </c>
      <c r="O3529" s="65">
        <v>120</v>
      </c>
      <c r="P3529" s="87">
        <f t="shared" si="221"/>
        <v>0.03</v>
      </c>
      <c r="Q3529" s="68">
        <v>4.66</v>
      </c>
      <c r="R3529" s="68" t="str" cm="1">
        <f t="array" ref="R3529">_xlfn.SWITCH(ROUND(Q3529,0),5,"Excellent",4,"Good",3,"Ok","Bad")</f>
        <v>Excellent</v>
      </c>
      <c r="S3529" s="17">
        <v>119</v>
      </c>
      <c r="T3529" s="17" t="str">
        <f t="shared" si="222"/>
        <v>No</v>
      </c>
      <c r="U3529" s="82">
        <v>43200</v>
      </c>
      <c r="V3529" s="82">
        <v>43900</v>
      </c>
      <c r="W3529" s="17">
        <v>266</v>
      </c>
      <c r="X3529" s="17" t="str">
        <f t="shared" si="223"/>
        <v>Active</v>
      </c>
      <c r="Y3529" s="17" t="s">
        <v>15615</v>
      </c>
      <c r="Z3529" s="17"/>
    </row>
    <row r="3530" spans="1:26" x14ac:dyDescent="0.25">
      <c r="A3530">
        <v>3529</v>
      </c>
      <c r="B3530" s="17" t="s">
        <v>14953</v>
      </c>
      <c r="C3530" s="17">
        <v>3458</v>
      </c>
      <c r="D3530" s="17" t="str">
        <f>INDEX(Hosts!$A:$O,MATCH(Places!$C3530,Hosts!$A:$A,0),MATCH(Places!D$1,Hosts!$1:$1,0))</f>
        <v>Within a few hours</v>
      </c>
      <c r="E3530" s="87">
        <f>INDEX(Hosts!$A:$O,MATCH(Places!$C3530,Hosts!$A:$A,0),MATCH(Places!E$1,Hosts!$1:$1,0))</f>
        <v>1</v>
      </c>
      <c r="F3530" s="87">
        <f>INDEX(Hosts!$A:$O,MATCH(Places!$C3530,Hosts!$A:$A,0),MATCH(Places!F$1,Hosts!$1:$1,0))</f>
        <v>1</v>
      </c>
      <c r="G3530" s="17" t="str">
        <f>INDEX(Hosts!$A:$O,MATCH(Places!$C3530,Hosts!$A:$A,0),MATCH(Places!G$1,Hosts!$1:$1,0))</f>
        <v>Yes</v>
      </c>
      <c r="H3530" s="17">
        <v>12</v>
      </c>
      <c r="I3530" s="17" t="str">
        <f>INDEX(Neighborhoods!$A:$C,MATCH(Places!$H3530,Neighborhoods!$A:$A,0),MATCH(Places!I$1,Neighborhoods!$1:$1,0))</f>
        <v>Brooklyn</v>
      </c>
      <c r="J3530" s="17" t="str">
        <f>INDEX(Neighborhoods!$A:$C,MATCH(Places!$H3530,Neighborhoods!$A:$A,0),MATCH(Places!J$1,Neighborhoods!$1:$1,0))</f>
        <v>Williamsburg</v>
      </c>
      <c r="K3530" s="17" t="s">
        <v>11822</v>
      </c>
      <c r="L3530" s="17" t="str">
        <f t="shared" si="220"/>
        <v>No</v>
      </c>
      <c r="M3530" s="17">
        <v>3</v>
      </c>
      <c r="N3530" s="17" t="str" cm="1">
        <f t="array" ref="N3530">_xlfn.IFS(M3530&lt;=2,"Small",M3530&lt;=5,"Medium",M3530&gt;5,"Large")</f>
        <v>Medium</v>
      </c>
      <c r="O3530" s="65">
        <v>154</v>
      </c>
      <c r="P3530" s="87">
        <f t="shared" si="221"/>
        <v>0.03</v>
      </c>
      <c r="Q3530" s="68">
        <v>4.8899999999999997</v>
      </c>
      <c r="R3530" s="68" t="str" cm="1">
        <f t="array" ref="R3530">_xlfn.SWITCH(ROUND(Q3530,0),5,"Excellent",4,"Good",3,"Ok","Bad")</f>
        <v>Excellent</v>
      </c>
      <c r="S3530" s="17">
        <v>83</v>
      </c>
      <c r="T3530" s="17" t="str">
        <f t="shared" si="222"/>
        <v>No</v>
      </c>
      <c r="U3530" s="82">
        <v>43224</v>
      </c>
      <c r="V3530" s="82">
        <v>43917</v>
      </c>
      <c r="W3530" s="17">
        <v>227</v>
      </c>
      <c r="X3530" s="17" t="str">
        <f t="shared" si="223"/>
        <v>Active</v>
      </c>
      <c r="Y3530" s="17" t="s">
        <v>15615</v>
      </c>
      <c r="Z3530" s="17"/>
    </row>
    <row r="3531" spans="1:26" x14ac:dyDescent="0.25">
      <c r="A3531">
        <v>3530</v>
      </c>
      <c r="B3531" s="17" t="s">
        <v>15102</v>
      </c>
      <c r="C3531" s="17">
        <v>1684</v>
      </c>
      <c r="D3531" s="17" t="str">
        <f>INDEX(Hosts!$A:$O,MATCH(Places!$C3531,Hosts!$A:$A,0),MATCH(Places!D$1,Hosts!$1:$1,0))</f>
        <v>Within an hour</v>
      </c>
      <c r="E3531" s="87">
        <f>INDEX(Hosts!$A:$O,MATCH(Places!$C3531,Hosts!$A:$A,0),MATCH(Places!E$1,Hosts!$1:$1,0))</f>
        <v>1</v>
      </c>
      <c r="F3531" s="87">
        <f>INDEX(Hosts!$A:$O,MATCH(Places!$C3531,Hosts!$A:$A,0),MATCH(Places!F$1,Hosts!$1:$1,0))</f>
        <v>0.75</v>
      </c>
      <c r="G3531" s="17" t="str">
        <f>INDEX(Hosts!$A:$O,MATCH(Places!$C3531,Hosts!$A:$A,0),MATCH(Places!G$1,Hosts!$1:$1,0))</f>
        <v>No</v>
      </c>
      <c r="H3531" s="17">
        <v>10</v>
      </c>
      <c r="I3531" s="17" t="str">
        <f>INDEX(Neighborhoods!$A:$C,MATCH(Places!$H3531,Neighborhoods!$A:$A,0),MATCH(Places!I$1,Neighborhoods!$1:$1,0))</f>
        <v>Brooklyn</v>
      </c>
      <c r="J3531" s="17" t="str">
        <f>INDEX(Neighborhoods!$A:$C,MATCH(Places!$H3531,Neighborhoods!$A:$A,0),MATCH(Places!J$1,Neighborhoods!$1:$1,0))</f>
        <v>East Flatbush</v>
      </c>
      <c r="K3531" s="17" t="s">
        <v>11822</v>
      </c>
      <c r="L3531" s="17" t="str">
        <f t="shared" si="220"/>
        <v>No</v>
      </c>
      <c r="M3531" s="17">
        <v>2</v>
      </c>
      <c r="N3531" s="17" t="str" cm="1">
        <f t="array" ref="N3531">_xlfn.IFS(M3531&lt;=2,"Small",M3531&lt;=5,"Medium",M3531&gt;5,"Large")</f>
        <v>Small</v>
      </c>
      <c r="O3531" s="65">
        <v>70</v>
      </c>
      <c r="P3531" s="87">
        <f t="shared" si="221"/>
        <v>0.03</v>
      </c>
      <c r="Q3531" s="68">
        <v>4.8600000000000003</v>
      </c>
      <c r="R3531" s="68" t="str" cm="1">
        <f t="array" ref="R3531">_xlfn.SWITCH(ROUND(Q3531,0),5,"Excellent",4,"Good",3,"Ok","Bad")</f>
        <v>Excellent</v>
      </c>
      <c r="S3531" s="17">
        <v>7</v>
      </c>
      <c r="T3531" s="17" t="str">
        <f t="shared" si="222"/>
        <v>No</v>
      </c>
      <c r="U3531" s="82">
        <v>43266</v>
      </c>
      <c r="V3531" s="82">
        <v>43982</v>
      </c>
      <c r="W3531" s="17">
        <v>338</v>
      </c>
      <c r="X3531" s="17" t="str">
        <f t="shared" si="223"/>
        <v>Active</v>
      </c>
      <c r="Y3531" s="17" t="s">
        <v>15616</v>
      </c>
      <c r="Z3531" s="17"/>
    </row>
    <row r="3532" spans="1:26" x14ac:dyDescent="0.25">
      <c r="A3532">
        <v>3531</v>
      </c>
      <c r="B3532" s="17" t="s">
        <v>2555</v>
      </c>
      <c r="C3532" s="17">
        <v>3507</v>
      </c>
      <c r="D3532" s="17" t="str">
        <f>INDEX(Hosts!$A:$O,MATCH(Places!$C3532,Hosts!$A:$A,0),MATCH(Places!D$1,Hosts!$1:$1,0))</f>
        <v>Within an hour</v>
      </c>
      <c r="E3532" s="87">
        <f>INDEX(Hosts!$A:$O,MATCH(Places!$C3532,Hosts!$A:$A,0),MATCH(Places!E$1,Hosts!$1:$1,0))</f>
        <v>1</v>
      </c>
      <c r="F3532" s="87">
        <f>INDEX(Hosts!$A:$O,MATCH(Places!$C3532,Hosts!$A:$A,0),MATCH(Places!F$1,Hosts!$1:$1,0))</f>
        <v>0.96</v>
      </c>
      <c r="G3532" s="17" t="str">
        <f>INDEX(Hosts!$A:$O,MATCH(Places!$C3532,Hosts!$A:$A,0),MATCH(Places!G$1,Hosts!$1:$1,0))</f>
        <v>Yes</v>
      </c>
      <c r="H3532" s="17">
        <v>10</v>
      </c>
      <c r="I3532" s="17" t="str">
        <f>INDEX(Neighborhoods!$A:$C,MATCH(Places!$H3532,Neighborhoods!$A:$A,0),MATCH(Places!I$1,Neighborhoods!$1:$1,0))</f>
        <v>Brooklyn</v>
      </c>
      <c r="J3532" s="17" t="str">
        <f>INDEX(Neighborhoods!$A:$C,MATCH(Places!$H3532,Neighborhoods!$A:$A,0),MATCH(Places!J$1,Neighborhoods!$1:$1,0))</f>
        <v>East Flatbush</v>
      </c>
      <c r="K3532" s="17" t="s">
        <v>1</v>
      </c>
      <c r="L3532" s="17" t="str">
        <f t="shared" si="220"/>
        <v>Yes</v>
      </c>
      <c r="M3532" s="17">
        <v>4</v>
      </c>
      <c r="N3532" s="17" t="str" cm="1">
        <f t="array" ref="N3532">_xlfn.IFS(M3532&lt;=2,"Small",M3532&lt;=5,"Medium",M3532&gt;5,"Large")</f>
        <v>Medium</v>
      </c>
      <c r="O3532" s="65">
        <v>65</v>
      </c>
      <c r="P3532" s="87">
        <f t="shared" si="221"/>
        <v>0.03</v>
      </c>
      <c r="Q3532" s="68">
        <v>4.5</v>
      </c>
      <c r="R3532" s="68" t="str" cm="1">
        <f t="array" ref="R3532">_xlfn.SWITCH(ROUND(Q3532,0),5,"Excellent",4,"Good",3,"Ok","Bad")</f>
        <v>Excellent</v>
      </c>
      <c r="S3532" s="17">
        <v>52</v>
      </c>
      <c r="T3532" s="17" t="str">
        <f t="shared" si="222"/>
        <v>No</v>
      </c>
      <c r="U3532" s="82">
        <v>43212</v>
      </c>
      <c r="V3532" s="82">
        <v>43991</v>
      </c>
      <c r="W3532" s="17">
        <v>262</v>
      </c>
      <c r="X3532" s="17" t="str">
        <f t="shared" si="223"/>
        <v>Active</v>
      </c>
      <c r="Y3532" s="17" t="s">
        <v>15616</v>
      </c>
      <c r="Z3532" s="17"/>
    </row>
    <row r="3533" spans="1:26" x14ac:dyDescent="0.25">
      <c r="A3533">
        <v>3532</v>
      </c>
      <c r="B3533" s="17" t="s">
        <v>2556</v>
      </c>
      <c r="C3533" s="17">
        <v>3503</v>
      </c>
      <c r="D3533" s="17" t="str">
        <f>INDEX(Hosts!$A:$O,MATCH(Places!$C3533,Hosts!$A:$A,0),MATCH(Places!D$1,Hosts!$1:$1,0))</f>
        <v>Within an hour</v>
      </c>
      <c r="E3533" s="87">
        <f>INDEX(Hosts!$A:$O,MATCH(Places!$C3533,Hosts!$A:$A,0),MATCH(Places!E$1,Hosts!$1:$1,0))</f>
        <v>1</v>
      </c>
      <c r="F3533" s="87">
        <f>INDEX(Hosts!$A:$O,MATCH(Places!$C3533,Hosts!$A:$A,0),MATCH(Places!F$1,Hosts!$1:$1,0))</f>
        <v>0.94</v>
      </c>
      <c r="G3533" s="17" t="str">
        <f>INDEX(Hosts!$A:$O,MATCH(Places!$C3533,Hosts!$A:$A,0),MATCH(Places!G$1,Hosts!$1:$1,0))</f>
        <v>Yes</v>
      </c>
      <c r="H3533" s="17">
        <v>22</v>
      </c>
      <c r="I3533" s="17" t="str">
        <f>INDEX(Neighborhoods!$A:$C,MATCH(Places!$H3533,Neighborhoods!$A:$A,0),MATCH(Places!I$1,Neighborhoods!$1:$1,0))</f>
        <v>Queens</v>
      </c>
      <c r="J3533" s="17" t="str">
        <f>INDEX(Neighborhoods!$A:$C,MATCH(Places!$H3533,Neighborhoods!$A:$A,0),MATCH(Places!J$1,Neighborhoods!$1:$1,0))</f>
        <v>Flushing</v>
      </c>
      <c r="K3533" s="17" t="s">
        <v>1</v>
      </c>
      <c r="L3533" s="17" t="str">
        <f t="shared" si="220"/>
        <v>Yes</v>
      </c>
      <c r="M3533" s="17">
        <v>2</v>
      </c>
      <c r="N3533" s="17" t="str" cm="1">
        <f t="array" ref="N3533">_xlfn.IFS(M3533&lt;=2,"Small",M3533&lt;=5,"Medium",M3533&gt;5,"Large")</f>
        <v>Small</v>
      </c>
      <c r="O3533" s="65">
        <v>45</v>
      </c>
      <c r="P3533" s="87">
        <f t="shared" si="221"/>
        <v>0.03</v>
      </c>
      <c r="Q3533" s="68">
        <v>4.9800000000000004</v>
      </c>
      <c r="R3533" s="68" t="str" cm="1">
        <f t="array" ref="R3533">_xlfn.SWITCH(ROUND(Q3533,0),5,"Excellent",4,"Good",3,"Ok","Bad")</f>
        <v>Excellent</v>
      </c>
      <c r="S3533" s="17">
        <v>151</v>
      </c>
      <c r="T3533" s="17" t="str">
        <f t="shared" si="222"/>
        <v>Yes</v>
      </c>
      <c r="U3533" s="82">
        <v>43225</v>
      </c>
      <c r="V3533" s="82">
        <v>44045</v>
      </c>
      <c r="W3533" s="17">
        <v>83</v>
      </c>
      <c r="X3533" s="17" t="str">
        <f t="shared" si="223"/>
        <v>Active</v>
      </c>
      <c r="Y3533" s="17" t="s">
        <v>15615</v>
      </c>
      <c r="Z3533" s="17"/>
    </row>
    <row r="3534" spans="1:26" x14ac:dyDescent="0.25">
      <c r="A3534">
        <v>3533</v>
      </c>
      <c r="B3534" s="17" t="s">
        <v>14560</v>
      </c>
      <c r="C3534" s="17">
        <v>1888</v>
      </c>
      <c r="D3534" s="17" t="str">
        <f>INDEX(Hosts!$A:$O,MATCH(Places!$C3534,Hosts!$A:$A,0),MATCH(Places!D$1,Hosts!$1:$1,0))</f>
        <v>Within an hour</v>
      </c>
      <c r="E3534" s="87">
        <f>INDEX(Hosts!$A:$O,MATCH(Places!$C3534,Hosts!$A:$A,0),MATCH(Places!E$1,Hosts!$1:$1,0))</f>
        <v>1</v>
      </c>
      <c r="F3534" s="87">
        <f>INDEX(Hosts!$A:$O,MATCH(Places!$C3534,Hosts!$A:$A,0),MATCH(Places!F$1,Hosts!$1:$1,0))</f>
        <v>0.98</v>
      </c>
      <c r="G3534" s="17" t="str">
        <f>INDEX(Hosts!$A:$O,MATCH(Places!$C3534,Hosts!$A:$A,0),MATCH(Places!G$1,Hosts!$1:$1,0))</f>
        <v>No</v>
      </c>
      <c r="H3534" s="17">
        <v>7</v>
      </c>
      <c r="I3534" s="17" t="str">
        <f>INDEX(Neighborhoods!$A:$C,MATCH(Places!$H3534,Neighborhoods!$A:$A,0),MATCH(Places!I$1,Neighborhoods!$1:$1,0))</f>
        <v>Brooklyn</v>
      </c>
      <c r="J3534" s="17" t="str">
        <f>INDEX(Neighborhoods!$A:$C,MATCH(Places!$H3534,Neighborhoods!$A:$A,0),MATCH(Places!J$1,Neighborhoods!$1:$1,0))</f>
        <v>Bedford-Stuyvesant</v>
      </c>
      <c r="K3534" s="17" t="s">
        <v>1</v>
      </c>
      <c r="L3534" s="17" t="str">
        <f t="shared" si="220"/>
        <v>Yes</v>
      </c>
      <c r="M3534" s="17">
        <v>4</v>
      </c>
      <c r="N3534" s="17" t="str" cm="1">
        <f t="array" ref="N3534">_xlfn.IFS(M3534&lt;=2,"Small",M3534&lt;=5,"Medium",M3534&gt;5,"Large")</f>
        <v>Medium</v>
      </c>
      <c r="O3534" s="65">
        <v>64</v>
      </c>
      <c r="P3534" s="87">
        <f t="shared" si="221"/>
        <v>0.03</v>
      </c>
      <c r="Q3534" s="68">
        <v>4.51</v>
      </c>
      <c r="R3534" s="68" t="str" cm="1">
        <f t="array" ref="R3534">_xlfn.SWITCH(ROUND(Q3534,0),5,"Excellent",4,"Good",3,"Ok","Bad")</f>
        <v>Excellent</v>
      </c>
      <c r="S3534" s="17">
        <v>144</v>
      </c>
      <c r="T3534" s="17" t="str">
        <f t="shared" si="222"/>
        <v>No</v>
      </c>
      <c r="U3534" s="82">
        <v>43205</v>
      </c>
      <c r="V3534" s="82">
        <v>44047</v>
      </c>
      <c r="W3534" s="17">
        <v>0</v>
      </c>
      <c r="X3534" s="17" t="str">
        <f t="shared" si="223"/>
        <v>Inactive</v>
      </c>
      <c r="Y3534" s="17" t="s">
        <v>15616</v>
      </c>
      <c r="Z3534" s="17"/>
    </row>
    <row r="3535" spans="1:26" x14ac:dyDescent="0.25">
      <c r="A3535">
        <v>3534</v>
      </c>
      <c r="B3535" s="17" t="s">
        <v>13167</v>
      </c>
      <c r="C3535" s="17">
        <v>1888</v>
      </c>
      <c r="D3535" s="17" t="str">
        <f>INDEX(Hosts!$A:$O,MATCH(Places!$C3535,Hosts!$A:$A,0),MATCH(Places!D$1,Hosts!$1:$1,0))</f>
        <v>Within an hour</v>
      </c>
      <c r="E3535" s="87">
        <f>INDEX(Hosts!$A:$O,MATCH(Places!$C3535,Hosts!$A:$A,0),MATCH(Places!E$1,Hosts!$1:$1,0))</f>
        <v>1</v>
      </c>
      <c r="F3535" s="87">
        <f>INDEX(Hosts!$A:$O,MATCH(Places!$C3535,Hosts!$A:$A,0),MATCH(Places!F$1,Hosts!$1:$1,0))</f>
        <v>0.98</v>
      </c>
      <c r="G3535" s="17" t="str">
        <f>INDEX(Hosts!$A:$O,MATCH(Places!$C3535,Hosts!$A:$A,0),MATCH(Places!G$1,Hosts!$1:$1,0))</f>
        <v>No</v>
      </c>
      <c r="H3535" s="17">
        <v>7</v>
      </c>
      <c r="I3535" s="17" t="str">
        <f>INDEX(Neighborhoods!$A:$C,MATCH(Places!$H3535,Neighborhoods!$A:$A,0),MATCH(Places!I$1,Neighborhoods!$1:$1,0))</f>
        <v>Brooklyn</v>
      </c>
      <c r="J3535" s="17" t="str">
        <f>INDEX(Neighborhoods!$A:$C,MATCH(Places!$H3535,Neighborhoods!$A:$A,0),MATCH(Places!J$1,Neighborhoods!$1:$1,0))</f>
        <v>Bedford-Stuyvesant</v>
      </c>
      <c r="K3535" s="17" t="s">
        <v>1</v>
      </c>
      <c r="L3535" s="17" t="str">
        <f t="shared" si="220"/>
        <v>Yes</v>
      </c>
      <c r="M3535" s="17">
        <v>4</v>
      </c>
      <c r="N3535" s="17" t="str" cm="1">
        <f t="array" ref="N3535">_xlfn.IFS(M3535&lt;=2,"Small",M3535&lt;=5,"Medium",M3535&gt;5,"Large")</f>
        <v>Medium</v>
      </c>
      <c r="O3535" s="65">
        <v>47</v>
      </c>
      <c r="P3535" s="87">
        <f t="shared" si="221"/>
        <v>0.03</v>
      </c>
      <c r="Q3535" s="68">
        <v>4.72</v>
      </c>
      <c r="R3535" s="68" t="str" cm="1">
        <f t="array" ref="R3535">_xlfn.SWITCH(ROUND(Q3535,0),5,"Excellent",4,"Good",3,"Ok","Bad")</f>
        <v>Excellent</v>
      </c>
      <c r="S3535" s="17">
        <v>141</v>
      </c>
      <c r="T3535" s="17" t="str">
        <f t="shared" si="222"/>
        <v>No</v>
      </c>
      <c r="U3535" s="82">
        <v>43202</v>
      </c>
      <c r="V3535" s="82">
        <v>44055</v>
      </c>
      <c r="W3535" s="17">
        <v>53</v>
      </c>
      <c r="X3535" s="17" t="str">
        <f t="shared" si="223"/>
        <v>Active</v>
      </c>
      <c r="Y3535" s="17" t="s">
        <v>15616</v>
      </c>
      <c r="Z3535" s="17"/>
    </row>
    <row r="3536" spans="1:26" x14ac:dyDescent="0.25">
      <c r="A3536">
        <v>3535</v>
      </c>
      <c r="B3536" s="17" t="s">
        <v>15611</v>
      </c>
      <c r="C3536" s="17">
        <v>1888</v>
      </c>
      <c r="D3536" s="17" t="str">
        <f>INDEX(Hosts!$A:$O,MATCH(Places!$C3536,Hosts!$A:$A,0),MATCH(Places!D$1,Hosts!$1:$1,0))</f>
        <v>Within an hour</v>
      </c>
      <c r="E3536" s="87">
        <f>INDEX(Hosts!$A:$O,MATCH(Places!$C3536,Hosts!$A:$A,0),MATCH(Places!E$1,Hosts!$1:$1,0))</f>
        <v>1</v>
      </c>
      <c r="F3536" s="87">
        <f>INDEX(Hosts!$A:$O,MATCH(Places!$C3536,Hosts!$A:$A,0),MATCH(Places!F$1,Hosts!$1:$1,0))</f>
        <v>0.98</v>
      </c>
      <c r="G3536" s="17" t="str">
        <f>INDEX(Hosts!$A:$O,MATCH(Places!$C3536,Hosts!$A:$A,0),MATCH(Places!G$1,Hosts!$1:$1,0))</f>
        <v>No</v>
      </c>
      <c r="H3536" s="17">
        <v>7</v>
      </c>
      <c r="I3536" s="17" t="str">
        <f>INDEX(Neighborhoods!$A:$C,MATCH(Places!$H3536,Neighborhoods!$A:$A,0),MATCH(Places!I$1,Neighborhoods!$1:$1,0))</f>
        <v>Brooklyn</v>
      </c>
      <c r="J3536" s="17" t="str">
        <f>INDEX(Neighborhoods!$A:$C,MATCH(Places!$H3536,Neighborhoods!$A:$A,0),MATCH(Places!J$1,Neighborhoods!$1:$1,0))</f>
        <v>Bedford-Stuyvesant</v>
      </c>
      <c r="K3536" s="17" t="s">
        <v>1</v>
      </c>
      <c r="L3536" s="17" t="str">
        <f t="shared" si="220"/>
        <v>Yes</v>
      </c>
      <c r="M3536" s="17">
        <v>3</v>
      </c>
      <c r="N3536" s="17" t="str" cm="1">
        <f t="array" ref="N3536">_xlfn.IFS(M3536&lt;=2,"Small",M3536&lt;=5,"Medium",M3536&gt;5,"Large")</f>
        <v>Medium</v>
      </c>
      <c r="O3536" s="65">
        <v>38</v>
      </c>
      <c r="P3536" s="87">
        <f t="shared" si="221"/>
        <v>0.03</v>
      </c>
      <c r="Q3536" s="68">
        <v>4.8099999999999996</v>
      </c>
      <c r="R3536" s="68" t="str" cm="1">
        <f t="array" ref="R3536">_xlfn.SWITCH(ROUND(Q3536,0),5,"Excellent",4,"Good",3,"Ok","Bad")</f>
        <v>Excellent</v>
      </c>
      <c r="S3536" s="17">
        <v>124</v>
      </c>
      <c r="T3536" s="17" t="str">
        <f t="shared" si="222"/>
        <v>Yes</v>
      </c>
      <c r="U3536" s="82">
        <v>43201</v>
      </c>
      <c r="V3536" s="82">
        <v>43910</v>
      </c>
      <c r="W3536" s="17">
        <v>42</v>
      </c>
      <c r="X3536" s="17" t="str">
        <f t="shared" si="223"/>
        <v>Active</v>
      </c>
      <c r="Y3536" s="17" t="s">
        <v>15615</v>
      </c>
      <c r="Z3536" s="17"/>
    </row>
    <row r="3537" spans="1:26" x14ac:dyDescent="0.25">
      <c r="A3537">
        <v>3536</v>
      </c>
      <c r="B3537" s="17" t="s">
        <v>15440</v>
      </c>
      <c r="C3537" s="17">
        <v>3209</v>
      </c>
      <c r="D3537" s="17" t="str">
        <f>INDEX(Hosts!$A:$O,MATCH(Places!$C3537,Hosts!$A:$A,0),MATCH(Places!D$1,Hosts!$1:$1,0))</f>
        <v>A few days or more</v>
      </c>
      <c r="E3537" s="87">
        <f>INDEX(Hosts!$A:$O,MATCH(Places!$C3537,Hosts!$A:$A,0),MATCH(Places!E$1,Hosts!$1:$1,0))</f>
        <v>0.13</v>
      </c>
      <c r="F3537" s="87">
        <f>INDEX(Hosts!$A:$O,MATCH(Places!$C3537,Hosts!$A:$A,0),MATCH(Places!F$1,Hosts!$1:$1,0))</f>
        <v>0.73</v>
      </c>
      <c r="G3537" s="17" t="str">
        <f>INDEX(Hosts!$A:$O,MATCH(Places!$C3537,Hosts!$A:$A,0),MATCH(Places!G$1,Hosts!$1:$1,0))</f>
        <v>No</v>
      </c>
      <c r="H3537" s="17">
        <v>12</v>
      </c>
      <c r="I3537" s="17" t="str">
        <f>INDEX(Neighborhoods!$A:$C,MATCH(Places!$H3537,Neighborhoods!$A:$A,0),MATCH(Places!I$1,Neighborhoods!$1:$1,0))</f>
        <v>Brooklyn</v>
      </c>
      <c r="J3537" s="17" t="str">
        <f>INDEX(Neighborhoods!$A:$C,MATCH(Places!$H3537,Neighborhoods!$A:$A,0),MATCH(Places!J$1,Neighborhoods!$1:$1,0))</f>
        <v>Williamsburg</v>
      </c>
      <c r="K3537" s="17" t="s">
        <v>1</v>
      </c>
      <c r="L3537" s="17" t="str">
        <f t="shared" si="220"/>
        <v>Yes</v>
      </c>
      <c r="M3537" s="17">
        <v>2</v>
      </c>
      <c r="N3537" s="17" t="str" cm="1">
        <f t="array" ref="N3537">_xlfn.IFS(M3537&lt;=2,"Small",M3537&lt;=5,"Medium",M3537&gt;5,"Large")</f>
        <v>Small</v>
      </c>
      <c r="O3537" s="65">
        <v>85</v>
      </c>
      <c r="P3537" s="87">
        <f t="shared" si="221"/>
        <v>0.03</v>
      </c>
      <c r="Q3537" s="68">
        <v>4.8600000000000003</v>
      </c>
      <c r="R3537" s="68" t="str" cm="1">
        <f t="array" ref="R3537">_xlfn.SWITCH(ROUND(Q3537,0),5,"Excellent",4,"Good",3,"Ok","Bad")</f>
        <v>Excellent</v>
      </c>
      <c r="S3537" s="17">
        <v>14</v>
      </c>
      <c r="T3537" s="17" t="str">
        <f t="shared" si="222"/>
        <v>No</v>
      </c>
      <c r="U3537" s="82">
        <v>43200</v>
      </c>
      <c r="V3537" s="82">
        <v>43850</v>
      </c>
      <c r="W3537" s="17">
        <v>0</v>
      </c>
      <c r="X3537" s="17" t="str">
        <f t="shared" si="223"/>
        <v>Inactive</v>
      </c>
      <c r="Y3537" s="17" t="s">
        <v>15616</v>
      </c>
      <c r="Z3537" s="17"/>
    </row>
    <row r="3538" spans="1:26" x14ac:dyDescent="0.25">
      <c r="A3538">
        <v>3537</v>
      </c>
      <c r="B3538" s="17" t="s">
        <v>15161</v>
      </c>
      <c r="C3538" s="17">
        <v>3209</v>
      </c>
      <c r="D3538" s="17" t="str">
        <f>INDEX(Hosts!$A:$O,MATCH(Places!$C3538,Hosts!$A:$A,0),MATCH(Places!D$1,Hosts!$1:$1,0))</f>
        <v>A few days or more</v>
      </c>
      <c r="E3538" s="87">
        <f>INDEX(Hosts!$A:$O,MATCH(Places!$C3538,Hosts!$A:$A,0),MATCH(Places!E$1,Hosts!$1:$1,0))</f>
        <v>0.13</v>
      </c>
      <c r="F3538" s="87">
        <f>INDEX(Hosts!$A:$O,MATCH(Places!$C3538,Hosts!$A:$A,0),MATCH(Places!F$1,Hosts!$1:$1,0))</f>
        <v>0.73</v>
      </c>
      <c r="G3538" s="17" t="str">
        <f>INDEX(Hosts!$A:$O,MATCH(Places!$C3538,Hosts!$A:$A,0),MATCH(Places!G$1,Hosts!$1:$1,0))</f>
        <v>No</v>
      </c>
      <c r="H3538" s="17">
        <v>12</v>
      </c>
      <c r="I3538" s="17" t="str">
        <f>INDEX(Neighborhoods!$A:$C,MATCH(Places!$H3538,Neighborhoods!$A:$A,0),MATCH(Places!I$1,Neighborhoods!$1:$1,0))</f>
        <v>Brooklyn</v>
      </c>
      <c r="J3538" s="17" t="str">
        <f>INDEX(Neighborhoods!$A:$C,MATCH(Places!$H3538,Neighborhoods!$A:$A,0),MATCH(Places!J$1,Neighborhoods!$1:$1,0))</f>
        <v>Williamsburg</v>
      </c>
      <c r="K3538" s="17" t="s">
        <v>11822</v>
      </c>
      <c r="L3538" s="17" t="str">
        <f t="shared" si="220"/>
        <v>No</v>
      </c>
      <c r="M3538" s="17">
        <v>6</v>
      </c>
      <c r="N3538" s="17" t="str" cm="1">
        <f t="array" ref="N3538">_xlfn.IFS(M3538&lt;=2,"Small",M3538&lt;=5,"Medium",M3538&gt;5,"Large")</f>
        <v>Large</v>
      </c>
      <c r="O3538" s="65">
        <v>295</v>
      </c>
      <c r="P3538" s="87">
        <f t="shared" si="221"/>
        <v>0.04</v>
      </c>
      <c r="Q3538" s="68">
        <v>4.63</v>
      </c>
      <c r="R3538" s="68" t="str" cm="1">
        <f t="array" ref="R3538">_xlfn.SWITCH(ROUND(Q3538,0),5,"Excellent",4,"Good",3,"Ok","Bad")</f>
        <v>Excellent</v>
      </c>
      <c r="S3538" s="17">
        <v>38</v>
      </c>
      <c r="T3538" s="17" t="str">
        <f t="shared" si="222"/>
        <v>No</v>
      </c>
      <c r="U3538" s="82">
        <v>43224</v>
      </c>
      <c r="V3538" s="82">
        <v>43862</v>
      </c>
      <c r="W3538" s="17">
        <v>365</v>
      </c>
      <c r="X3538" s="17" t="str">
        <f t="shared" si="223"/>
        <v>Active</v>
      </c>
      <c r="Y3538" s="17" t="s">
        <v>15615</v>
      </c>
      <c r="Z3538" s="17"/>
    </row>
    <row r="3539" spans="1:26" x14ac:dyDescent="0.25">
      <c r="A3539">
        <v>3538</v>
      </c>
      <c r="B3539" s="17" t="s">
        <v>2557</v>
      </c>
      <c r="C3539" s="17">
        <v>3503</v>
      </c>
      <c r="D3539" s="17" t="str">
        <f>INDEX(Hosts!$A:$O,MATCH(Places!$C3539,Hosts!$A:$A,0),MATCH(Places!D$1,Hosts!$1:$1,0))</f>
        <v>Within an hour</v>
      </c>
      <c r="E3539" s="87">
        <f>INDEX(Hosts!$A:$O,MATCH(Places!$C3539,Hosts!$A:$A,0),MATCH(Places!E$1,Hosts!$1:$1,0))</f>
        <v>1</v>
      </c>
      <c r="F3539" s="87">
        <f>INDEX(Hosts!$A:$O,MATCH(Places!$C3539,Hosts!$A:$A,0),MATCH(Places!F$1,Hosts!$1:$1,0))</f>
        <v>0.94</v>
      </c>
      <c r="G3539" s="17" t="str">
        <f>INDEX(Hosts!$A:$O,MATCH(Places!$C3539,Hosts!$A:$A,0),MATCH(Places!G$1,Hosts!$1:$1,0))</f>
        <v>Yes</v>
      </c>
      <c r="H3539" s="17">
        <v>22</v>
      </c>
      <c r="I3539" s="17" t="str">
        <f>INDEX(Neighborhoods!$A:$C,MATCH(Places!$H3539,Neighborhoods!$A:$A,0),MATCH(Places!I$1,Neighborhoods!$1:$1,0))</f>
        <v>Queens</v>
      </c>
      <c r="J3539" s="17" t="str">
        <f>INDEX(Neighborhoods!$A:$C,MATCH(Places!$H3539,Neighborhoods!$A:$A,0),MATCH(Places!J$1,Neighborhoods!$1:$1,0))</f>
        <v>Flushing</v>
      </c>
      <c r="K3539" s="17" t="s">
        <v>1</v>
      </c>
      <c r="L3539" s="17" t="str">
        <f t="shared" si="220"/>
        <v>Yes</v>
      </c>
      <c r="M3539" s="17">
        <v>2</v>
      </c>
      <c r="N3539" s="17" t="str" cm="1">
        <f t="array" ref="N3539">_xlfn.IFS(M3539&lt;=2,"Small",M3539&lt;=5,"Medium",M3539&gt;5,"Large")</f>
        <v>Small</v>
      </c>
      <c r="O3539" s="65">
        <v>65</v>
      </c>
      <c r="P3539" s="87">
        <f t="shared" si="221"/>
        <v>0.03</v>
      </c>
      <c r="Q3539" s="68">
        <v>4.97</v>
      </c>
      <c r="R3539" s="68" t="str" cm="1">
        <f t="array" ref="R3539">_xlfn.SWITCH(ROUND(Q3539,0),5,"Excellent",4,"Good",3,"Ok","Bad")</f>
        <v>Excellent</v>
      </c>
      <c r="S3539" s="17">
        <v>144</v>
      </c>
      <c r="T3539" s="17" t="str">
        <f t="shared" si="222"/>
        <v>Yes</v>
      </c>
      <c r="U3539" s="82">
        <v>43219</v>
      </c>
      <c r="V3539" s="82">
        <v>44037</v>
      </c>
      <c r="W3539" s="17">
        <v>63</v>
      </c>
      <c r="X3539" s="17" t="str">
        <f t="shared" si="223"/>
        <v>Active</v>
      </c>
      <c r="Y3539" s="17" t="s">
        <v>15615</v>
      </c>
      <c r="Z3539" s="17"/>
    </row>
    <row r="3540" spans="1:26" x14ac:dyDescent="0.25">
      <c r="A3540">
        <v>3539</v>
      </c>
      <c r="B3540" s="17" t="s">
        <v>2558</v>
      </c>
      <c r="C3540" s="17">
        <v>1727</v>
      </c>
      <c r="D3540" s="17" t="str">
        <f>INDEX(Hosts!$A:$O,MATCH(Places!$C3540,Hosts!$A:$A,0),MATCH(Places!D$1,Hosts!$1:$1,0))</f>
        <v>Within an hour</v>
      </c>
      <c r="E3540" s="87">
        <f>INDEX(Hosts!$A:$O,MATCH(Places!$C3540,Hosts!$A:$A,0),MATCH(Places!E$1,Hosts!$1:$1,0))</f>
        <v>1</v>
      </c>
      <c r="F3540" s="87">
        <f>INDEX(Hosts!$A:$O,MATCH(Places!$C3540,Hosts!$A:$A,0),MATCH(Places!F$1,Hosts!$1:$1,0))</f>
        <v>1</v>
      </c>
      <c r="G3540" s="17" t="str">
        <f>INDEX(Hosts!$A:$O,MATCH(Places!$C3540,Hosts!$A:$A,0),MATCH(Places!G$1,Hosts!$1:$1,0))</f>
        <v>Yes</v>
      </c>
      <c r="H3540" s="17">
        <v>16</v>
      </c>
      <c r="I3540" s="17" t="str">
        <f>INDEX(Neighborhoods!$A:$C,MATCH(Places!$H3540,Neighborhoods!$A:$A,0),MATCH(Places!I$1,Neighborhoods!$1:$1,0))</f>
        <v>Manhattan</v>
      </c>
      <c r="J3540" s="17" t="str">
        <f>INDEX(Neighborhoods!$A:$C,MATCH(Places!$H3540,Neighborhoods!$A:$A,0),MATCH(Places!J$1,Neighborhoods!$1:$1,0))</f>
        <v>Harlem</v>
      </c>
      <c r="K3540" s="17" t="s">
        <v>11822</v>
      </c>
      <c r="L3540" s="17" t="str">
        <f t="shared" si="220"/>
        <v>No</v>
      </c>
      <c r="M3540" s="17">
        <v>6</v>
      </c>
      <c r="N3540" s="17" t="str" cm="1">
        <f t="array" ref="N3540">_xlfn.IFS(M3540&lt;=2,"Small",M3540&lt;=5,"Medium",M3540&gt;5,"Large")</f>
        <v>Large</v>
      </c>
      <c r="O3540" s="65">
        <v>84</v>
      </c>
      <c r="P3540" s="87">
        <f t="shared" si="221"/>
        <v>0.03</v>
      </c>
      <c r="Q3540" s="68">
        <v>4.96</v>
      </c>
      <c r="R3540" s="68" t="str" cm="1">
        <f t="array" ref="R3540">_xlfn.SWITCH(ROUND(Q3540,0),5,"Excellent",4,"Good",3,"Ok","Bad")</f>
        <v>Excellent</v>
      </c>
      <c r="S3540" s="17">
        <v>68</v>
      </c>
      <c r="T3540" s="17" t="str">
        <f t="shared" si="222"/>
        <v>No</v>
      </c>
      <c r="U3540" s="82">
        <v>43203</v>
      </c>
      <c r="V3540" s="82">
        <v>44051</v>
      </c>
      <c r="W3540" s="17">
        <v>247</v>
      </c>
      <c r="X3540" s="17" t="str">
        <f t="shared" si="223"/>
        <v>Active</v>
      </c>
      <c r="Y3540" s="17" t="s">
        <v>15616</v>
      </c>
      <c r="Z3540" s="17"/>
    </row>
    <row r="3541" spans="1:26" x14ac:dyDescent="0.25">
      <c r="A3541">
        <v>3540</v>
      </c>
      <c r="B3541" s="17" t="s">
        <v>2559</v>
      </c>
      <c r="C3541" s="17">
        <v>2241</v>
      </c>
      <c r="D3541" s="17" t="str">
        <f>INDEX(Hosts!$A:$O,MATCH(Places!$C3541,Hosts!$A:$A,0),MATCH(Places!D$1,Hosts!$1:$1,0))</f>
        <v>Within an hour</v>
      </c>
      <c r="E3541" s="87">
        <f>INDEX(Hosts!$A:$O,MATCH(Places!$C3541,Hosts!$A:$A,0),MATCH(Places!E$1,Hosts!$1:$1,0))</f>
        <v>1</v>
      </c>
      <c r="F3541" s="87">
        <f>INDEX(Hosts!$A:$O,MATCH(Places!$C3541,Hosts!$A:$A,0),MATCH(Places!F$1,Hosts!$1:$1,0))</f>
        <v>0.98</v>
      </c>
      <c r="G3541" s="17" t="str">
        <f>INDEX(Hosts!$A:$O,MATCH(Places!$C3541,Hosts!$A:$A,0),MATCH(Places!G$1,Hosts!$1:$1,0))</f>
        <v>Yes</v>
      </c>
      <c r="H3541" s="17">
        <v>23</v>
      </c>
      <c r="I3541" s="17" t="str">
        <f>INDEX(Neighborhoods!$A:$C,MATCH(Places!$H3541,Neighborhoods!$A:$A,0),MATCH(Places!I$1,Neighborhoods!$1:$1,0))</f>
        <v>Queens</v>
      </c>
      <c r="J3541" s="17" t="str">
        <f>INDEX(Neighborhoods!$A:$C,MATCH(Places!$H3541,Neighborhoods!$A:$A,0),MATCH(Places!J$1,Neighborhoods!$1:$1,0))</f>
        <v>Jamaica</v>
      </c>
      <c r="K3541" s="17" t="s">
        <v>11822</v>
      </c>
      <c r="L3541" s="17" t="str">
        <f t="shared" si="220"/>
        <v>No</v>
      </c>
      <c r="M3541" s="17">
        <v>6</v>
      </c>
      <c r="N3541" s="17" t="str" cm="1">
        <f t="array" ref="N3541">_xlfn.IFS(M3541&lt;=2,"Small",M3541&lt;=5,"Medium",M3541&gt;5,"Large")</f>
        <v>Large</v>
      </c>
      <c r="O3541" s="65">
        <v>146</v>
      </c>
      <c r="P3541" s="87">
        <f t="shared" si="221"/>
        <v>0.03</v>
      </c>
      <c r="Q3541" s="68">
        <v>4.99</v>
      </c>
      <c r="R3541" s="68" t="str" cm="1">
        <f t="array" ref="R3541">_xlfn.SWITCH(ROUND(Q3541,0),5,"Excellent",4,"Good",3,"Ok","Bad")</f>
        <v>Excellent</v>
      </c>
      <c r="S3541" s="17">
        <v>87</v>
      </c>
      <c r="T3541" s="17" t="str">
        <f t="shared" si="222"/>
        <v>No</v>
      </c>
      <c r="U3541" s="82">
        <v>43268</v>
      </c>
      <c r="V3541" s="82">
        <v>44036</v>
      </c>
      <c r="W3541" s="17">
        <v>87</v>
      </c>
      <c r="X3541" s="17" t="str">
        <f t="shared" si="223"/>
        <v>Active</v>
      </c>
      <c r="Y3541" s="17" t="s">
        <v>15615</v>
      </c>
      <c r="Z3541" s="17"/>
    </row>
    <row r="3542" spans="1:26" x14ac:dyDescent="0.25">
      <c r="A3542">
        <v>3541</v>
      </c>
      <c r="B3542" s="17" t="s">
        <v>2560</v>
      </c>
      <c r="C3542" s="17">
        <v>3509</v>
      </c>
      <c r="D3542" s="17" t="str">
        <f>INDEX(Hosts!$A:$O,MATCH(Places!$C3542,Hosts!$A:$A,0),MATCH(Places!D$1,Hosts!$1:$1,0))</f>
        <v>Within an hour</v>
      </c>
      <c r="E3542" s="87">
        <f>INDEX(Hosts!$A:$O,MATCH(Places!$C3542,Hosts!$A:$A,0),MATCH(Places!E$1,Hosts!$1:$1,0))</f>
        <v>1</v>
      </c>
      <c r="F3542" s="87">
        <f>INDEX(Hosts!$A:$O,MATCH(Places!$C3542,Hosts!$A:$A,0),MATCH(Places!F$1,Hosts!$1:$1,0))</f>
        <v>0.94</v>
      </c>
      <c r="G3542" s="17" t="str">
        <f>INDEX(Hosts!$A:$O,MATCH(Places!$C3542,Hosts!$A:$A,0),MATCH(Places!G$1,Hosts!$1:$1,0))</f>
        <v>No</v>
      </c>
      <c r="H3542" s="17">
        <v>21</v>
      </c>
      <c r="I3542" s="17" t="str">
        <f>INDEX(Neighborhoods!$A:$C,MATCH(Places!$H3542,Neighborhoods!$A:$A,0),MATCH(Places!I$1,Neighborhoods!$1:$1,0))</f>
        <v>Queens</v>
      </c>
      <c r="J3542" s="17" t="str">
        <f>INDEX(Neighborhoods!$A:$C,MATCH(Places!$H3542,Neighborhoods!$A:$A,0),MATCH(Places!J$1,Neighborhoods!$1:$1,0))</f>
        <v>Astoria</v>
      </c>
      <c r="K3542" s="17" t="s">
        <v>1</v>
      </c>
      <c r="L3542" s="17" t="str">
        <f t="shared" si="220"/>
        <v>Yes</v>
      </c>
      <c r="M3542" s="17">
        <v>2</v>
      </c>
      <c r="N3542" s="17" t="str" cm="1">
        <f t="array" ref="N3542">_xlfn.IFS(M3542&lt;=2,"Small",M3542&lt;=5,"Medium",M3542&gt;5,"Large")</f>
        <v>Small</v>
      </c>
      <c r="O3542" s="65">
        <v>55</v>
      </c>
      <c r="P3542" s="87">
        <f t="shared" si="221"/>
        <v>0.03</v>
      </c>
      <c r="Q3542" s="68">
        <v>4.75</v>
      </c>
      <c r="R3542" s="68" t="str" cm="1">
        <f t="array" ref="R3542">_xlfn.SWITCH(ROUND(Q3542,0),5,"Excellent",4,"Good",3,"Ok","Bad")</f>
        <v>Excellent</v>
      </c>
      <c r="S3542" s="17">
        <v>112</v>
      </c>
      <c r="T3542" s="17" t="str">
        <f t="shared" si="222"/>
        <v>No</v>
      </c>
      <c r="U3542" s="82">
        <v>43220</v>
      </c>
      <c r="V3542" s="82">
        <v>44045</v>
      </c>
      <c r="W3542" s="17">
        <v>45</v>
      </c>
      <c r="X3542" s="17" t="str">
        <f t="shared" si="223"/>
        <v>Active</v>
      </c>
      <c r="Y3542" s="17" t="s">
        <v>15615</v>
      </c>
      <c r="Z3542" s="17"/>
    </row>
    <row r="3543" spans="1:26" x14ac:dyDescent="0.25">
      <c r="A3543">
        <v>3542</v>
      </c>
      <c r="B3543" s="17" t="s">
        <v>2561</v>
      </c>
      <c r="C3543" s="17">
        <v>1741</v>
      </c>
      <c r="D3543" s="17" t="str">
        <f>INDEX(Hosts!$A:$O,MATCH(Places!$C3543,Hosts!$A:$A,0),MATCH(Places!D$1,Hosts!$1:$1,0))</f>
        <v>Within an hour</v>
      </c>
      <c r="E3543" s="87">
        <f>INDEX(Hosts!$A:$O,MATCH(Places!$C3543,Hosts!$A:$A,0),MATCH(Places!E$1,Hosts!$1:$1,0))</f>
        <v>1</v>
      </c>
      <c r="F3543" s="87">
        <f>INDEX(Hosts!$A:$O,MATCH(Places!$C3543,Hosts!$A:$A,0),MATCH(Places!F$1,Hosts!$1:$1,0))</f>
        <v>0.99</v>
      </c>
      <c r="G3543" s="17" t="str">
        <f>INDEX(Hosts!$A:$O,MATCH(Places!$C3543,Hosts!$A:$A,0),MATCH(Places!G$1,Hosts!$1:$1,0))</f>
        <v>No</v>
      </c>
      <c r="H3543" s="17">
        <v>6</v>
      </c>
      <c r="I3543" s="17" t="str">
        <f>INDEX(Neighborhoods!$A:$C,MATCH(Places!$H3543,Neighborhoods!$A:$A,0),MATCH(Places!I$1,Neighborhoods!$1:$1,0))</f>
        <v>Bronx</v>
      </c>
      <c r="J3543" s="17" t="str">
        <f>INDEX(Neighborhoods!$A:$C,MATCH(Places!$H3543,Neighborhoods!$A:$A,0),MATCH(Places!J$1,Neighborhoods!$1:$1,0))</f>
        <v>Wakefield</v>
      </c>
      <c r="K3543" s="17" t="s">
        <v>11822</v>
      </c>
      <c r="L3543" s="17" t="str">
        <f t="shared" si="220"/>
        <v>No</v>
      </c>
      <c r="M3543" s="17">
        <v>2</v>
      </c>
      <c r="N3543" s="17" t="str" cm="1">
        <f t="array" ref="N3543">_xlfn.IFS(M3543&lt;=2,"Small",M3543&lt;=5,"Medium",M3543&gt;5,"Large")</f>
        <v>Small</v>
      </c>
      <c r="O3543" s="65">
        <v>59</v>
      </c>
      <c r="P3543" s="87">
        <f t="shared" si="221"/>
        <v>0.03</v>
      </c>
      <c r="Q3543" s="68">
        <v>4.76</v>
      </c>
      <c r="R3543" s="68" t="str" cm="1">
        <f t="array" ref="R3543">_xlfn.SWITCH(ROUND(Q3543,0),5,"Excellent",4,"Good",3,"Ok","Bad")</f>
        <v>Excellent</v>
      </c>
      <c r="S3543" s="17">
        <v>17</v>
      </c>
      <c r="T3543" s="17" t="str">
        <f t="shared" si="222"/>
        <v>No</v>
      </c>
      <c r="U3543" s="82">
        <v>43265</v>
      </c>
      <c r="V3543" s="82">
        <v>44009</v>
      </c>
      <c r="W3543" s="17">
        <v>228</v>
      </c>
      <c r="X3543" s="17" t="str">
        <f t="shared" si="223"/>
        <v>Active</v>
      </c>
      <c r="Y3543" s="17" t="s">
        <v>15616</v>
      </c>
      <c r="Z3543" s="17"/>
    </row>
    <row r="3544" spans="1:26" x14ac:dyDescent="0.25">
      <c r="A3544">
        <v>3543</v>
      </c>
      <c r="B3544" s="17" t="s">
        <v>2562</v>
      </c>
      <c r="C3544" s="17">
        <v>3512</v>
      </c>
      <c r="D3544" s="17" t="str">
        <f>INDEX(Hosts!$A:$O,MATCH(Places!$C3544,Hosts!$A:$A,0),MATCH(Places!D$1,Hosts!$1:$1,0))</f>
        <v>Within an hour</v>
      </c>
      <c r="E3544" s="87">
        <f>INDEX(Hosts!$A:$O,MATCH(Places!$C3544,Hosts!$A:$A,0),MATCH(Places!E$1,Hosts!$1:$1,0))</f>
        <v>1</v>
      </c>
      <c r="F3544" s="87">
        <f>INDEX(Hosts!$A:$O,MATCH(Places!$C3544,Hosts!$A:$A,0),MATCH(Places!F$1,Hosts!$1:$1,0))</f>
        <v>1</v>
      </c>
      <c r="G3544" s="17" t="str">
        <f>INDEX(Hosts!$A:$O,MATCH(Places!$C3544,Hosts!$A:$A,0),MATCH(Places!G$1,Hosts!$1:$1,0))</f>
        <v>Yes</v>
      </c>
      <c r="H3544" s="17">
        <v>24</v>
      </c>
      <c r="I3544" s="17" t="str">
        <f>INDEX(Neighborhoods!$A:$C,MATCH(Places!$H3544,Neighborhoods!$A:$A,0),MATCH(Places!I$1,Neighborhoods!$1:$1,0))</f>
        <v>Queens</v>
      </c>
      <c r="J3544" s="17" t="str">
        <f>INDEX(Neighborhoods!$A:$C,MATCH(Places!$H3544,Neighborhoods!$A:$A,0),MATCH(Places!J$1,Neighborhoods!$1:$1,0))</f>
        <v>Long Island City</v>
      </c>
      <c r="K3544" s="17" t="s">
        <v>11822</v>
      </c>
      <c r="L3544" s="17" t="str">
        <f t="shared" si="220"/>
        <v>No</v>
      </c>
      <c r="M3544" s="17">
        <v>3</v>
      </c>
      <c r="N3544" s="17" t="str" cm="1">
        <f t="array" ref="N3544">_xlfn.IFS(M3544&lt;=2,"Small",M3544&lt;=5,"Medium",M3544&gt;5,"Large")</f>
        <v>Medium</v>
      </c>
      <c r="O3544" s="65">
        <v>200</v>
      </c>
      <c r="P3544" s="87">
        <f t="shared" si="221"/>
        <v>0.04</v>
      </c>
      <c r="Q3544" s="68">
        <v>4.76</v>
      </c>
      <c r="R3544" s="68" t="str" cm="1">
        <f t="array" ref="R3544">_xlfn.SWITCH(ROUND(Q3544,0),5,"Excellent",4,"Good",3,"Ok","Bad")</f>
        <v>Excellent</v>
      </c>
      <c r="S3544" s="17">
        <v>54</v>
      </c>
      <c r="T3544" s="17" t="str">
        <f t="shared" si="222"/>
        <v>No</v>
      </c>
      <c r="U3544" s="82">
        <v>43210</v>
      </c>
      <c r="V3544" s="82">
        <v>43905</v>
      </c>
      <c r="W3544" s="17">
        <v>365</v>
      </c>
      <c r="X3544" s="17" t="str">
        <f t="shared" si="223"/>
        <v>Active</v>
      </c>
      <c r="Y3544" s="17" t="s">
        <v>15615</v>
      </c>
      <c r="Z3544" s="17"/>
    </row>
    <row r="3545" spans="1:26" x14ac:dyDescent="0.25">
      <c r="A3545">
        <v>3544</v>
      </c>
      <c r="B3545" s="17" t="s">
        <v>13413</v>
      </c>
      <c r="C3545" s="17">
        <v>53</v>
      </c>
      <c r="D3545" s="17" t="str">
        <f>INDEX(Hosts!$A:$O,MATCH(Places!$C3545,Hosts!$A:$A,0),MATCH(Places!D$1,Hosts!$1:$1,0))</f>
        <v>Within an hour</v>
      </c>
      <c r="E3545" s="87">
        <f>INDEX(Hosts!$A:$O,MATCH(Places!$C3545,Hosts!$A:$A,0),MATCH(Places!E$1,Hosts!$1:$1,0))</f>
        <v>1</v>
      </c>
      <c r="F3545" s="87">
        <f>INDEX(Hosts!$A:$O,MATCH(Places!$C3545,Hosts!$A:$A,0),MATCH(Places!F$1,Hosts!$1:$1,0))</f>
        <v>0.89</v>
      </c>
      <c r="G3545" s="17" t="str">
        <f>INDEX(Hosts!$A:$O,MATCH(Places!$C3545,Hosts!$A:$A,0),MATCH(Places!G$1,Hosts!$1:$1,0))</f>
        <v>Yes</v>
      </c>
      <c r="H3545" s="17">
        <v>9</v>
      </c>
      <c r="I3545" s="17" t="str">
        <f>INDEX(Neighborhoods!$A:$C,MATCH(Places!$H3545,Neighborhoods!$A:$A,0),MATCH(Places!I$1,Neighborhoods!$1:$1,0))</f>
        <v>Brooklyn</v>
      </c>
      <c r="J3545" s="17" t="str">
        <f>INDEX(Neighborhoods!$A:$C,MATCH(Places!$H3545,Neighborhoods!$A:$A,0),MATCH(Places!J$1,Neighborhoods!$1:$1,0))</f>
        <v>Crown Heights</v>
      </c>
      <c r="K3545" s="17" t="s">
        <v>1</v>
      </c>
      <c r="L3545" s="17" t="str">
        <f t="shared" si="220"/>
        <v>Yes</v>
      </c>
      <c r="M3545" s="17">
        <v>2</v>
      </c>
      <c r="N3545" s="17" t="str" cm="1">
        <f t="array" ref="N3545">_xlfn.IFS(M3545&lt;=2,"Small",M3545&lt;=5,"Medium",M3545&gt;5,"Large")</f>
        <v>Small</v>
      </c>
      <c r="O3545" s="65">
        <v>54</v>
      </c>
      <c r="P3545" s="87">
        <f t="shared" si="221"/>
        <v>0.03</v>
      </c>
      <c r="Q3545" s="68">
        <v>5</v>
      </c>
      <c r="R3545" s="68" t="str" cm="1">
        <f t="array" ref="R3545">_xlfn.SWITCH(ROUND(Q3545,0),5,"Excellent",4,"Good",3,"Ok","Bad")</f>
        <v>Excellent</v>
      </c>
      <c r="S3545" s="17">
        <v>7</v>
      </c>
      <c r="T3545" s="17" t="str">
        <f t="shared" si="222"/>
        <v>No</v>
      </c>
      <c r="U3545" s="82">
        <v>43379</v>
      </c>
      <c r="V3545" s="82">
        <v>43687</v>
      </c>
      <c r="W3545" s="17">
        <v>350</v>
      </c>
      <c r="X3545" s="17" t="str">
        <f t="shared" si="223"/>
        <v>Active</v>
      </c>
      <c r="Y3545" s="17" t="s">
        <v>15615</v>
      </c>
      <c r="Z3545" s="17"/>
    </row>
    <row r="3546" spans="1:26" x14ac:dyDescent="0.25">
      <c r="A3546">
        <v>3545</v>
      </c>
      <c r="B3546" s="17" t="s">
        <v>2563</v>
      </c>
      <c r="C3546" s="17">
        <v>3485</v>
      </c>
      <c r="D3546" s="17" t="str">
        <f>INDEX(Hosts!$A:$O,MATCH(Places!$C3546,Hosts!$A:$A,0),MATCH(Places!D$1,Hosts!$1:$1,0))</f>
        <v>Within an hour</v>
      </c>
      <c r="E3546" s="87">
        <f>INDEX(Hosts!$A:$O,MATCH(Places!$C3546,Hosts!$A:$A,0),MATCH(Places!E$1,Hosts!$1:$1,0))</f>
        <v>1</v>
      </c>
      <c r="F3546" s="87">
        <f>INDEX(Hosts!$A:$O,MATCH(Places!$C3546,Hosts!$A:$A,0),MATCH(Places!F$1,Hosts!$1:$1,0))</f>
        <v>0.99</v>
      </c>
      <c r="G3546" s="17" t="str">
        <f>INDEX(Hosts!$A:$O,MATCH(Places!$C3546,Hosts!$A:$A,0),MATCH(Places!G$1,Hosts!$1:$1,0))</f>
        <v>No</v>
      </c>
      <c r="H3546" s="17">
        <v>21</v>
      </c>
      <c r="I3546" s="17" t="str">
        <f>INDEX(Neighborhoods!$A:$C,MATCH(Places!$H3546,Neighborhoods!$A:$A,0),MATCH(Places!I$1,Neighborhoods!$1:$1,0))</f>
        <v>Queens</v>
      </c>
      <c r="J3546" s="17" t="str">
        <f>INDEX(Neighborhoods!$A:$C,MATCH(Places!$H3546,Neighborhoods!$A:$A,0),MATCH(Places!J$1,Neighborhoods!$1:$1,0))</f>
        <v>Astoria</v>
      </c>
      <c r="K3546" s="17" t="s">
        <v>1</v>
      </c>
      <c r="L3546" s="17" t="str">
        <f t="shared" si="220"/>
        <v>Yes</v>
      </c>
      <c r="M3546" s="17">
        <v>2</v>
      </c>
      <c r="N3546" s="17" t="str" cm="1">
        <f t="array" ref="N3546">_xlfn.IFS(M3546&lt;=2,"Small",M3546&lt;=5,"Medium",M3546&gt;5,"Large")</f>
        <v>Small</v>
      </c>
      <c r="O3546" s="65">
        <v>42</v>
      </c>
      <c r="P3546" s="87">
        <f t="shared" si="221"/>
        <v>0.03</v>
      </c>
      <c r="Q3546" s="68">
        <v>4.74</v>
      </c>
      <c r="R3546" s="68" t="str" cm="1">
        <f t="array" ref="R3546">_xlfn.SWITCH(ROUND(Q3546,0),5,"Excellent",4,"Good",3,"Ok","Bad")</f>
        <v>Excellent</v>
      </c>
      <c r="S3546" s="17">
        <v>152</v>
      </c>
      <c r="T3546" s="17" t="str">
        <f t="shared" si="222"/>
        <v>No</v>
      </c>
      <c r="U3546" s="82">
        <v>43203</v>
      </c>
      <c r="V3546" s="82">
        <v>44032</v>
      </c>
      <c r="W3546" s="17">
        <v>361</v>
      </c>
      <c r="X3546" s="17" t="str">
        <f t="shared" si="223"/>
        <v>Active</v>
      </c>
      <c r="Y3546" s="17" t="s">
        <v>15616</v>
      </c>
      <c r="Z3546" s="17"/>
    </row>
    <row r="3547" spans="1:26" x14ac:dyDescent="0.25">
      <c r="A3547">
        <v>3546</v>
      </c>
      <c r="B3547" s="17" t="s">
        <v>14178</v>
      </c>
      <c r="C3547" s="17">
        <v>1728</v>
      </c>
      <c r="D3547" s="17" t="str">
        <f>INDEX(Hosts!$A:$O,MATCH(Places!$C3547,Hosts!$A:$A,0),MATCH(Places!D$1,Hosts!$1:$1,0))</f>
        <v>Within a day</v>
      </c>
      <c r="E3547" s="87">
        <f>INDEX(Hosts!$A:$O,MATCH(Places!$C3547,Hosts!$A:$A,0),MATCH(Places!E$1,Hosts!$1:$1,0))</f>
        <v>1</v>
      </c>
      <c r="F3547" s="87">
        <f>INDEX(Hosts!$A:$O,MATCH(Places!$C3547,Hosts!$A:$A,0),MATCH(Places!F$1,Hosts!$1:$1,0))</f>
        <v>0.84</v>
      </c>
      <c r="G3547" s="17" t="str">
        <f>INDEX(Hosts!$A:$O,MATCH(Places!$C3547,Hosts!$A:$A,0),MATCH(Places!G$1,Hosts!$1:$1,0))</f>
        <v>Yes</v>
      </c>
      <c r="H3547" s="17">
        <v>7</v>
      </c>
      <c r="I3547" s="17" t="str">
        <f>INDEX(Neighborhoods!$A:$C,MATCH(Places!$H3547,Neighborhoods!$A:$A,0),MATCH(Places!I$1,Neighborhoods!$1:$1,0))</f>
        <v>Brooklyn</v>
      </c>
      <c r="J3547" s="17" t="str">
        <f>INDEX(Neighborhoods!$A:$C,MATCH(Places!$H3547,Neighborhoods!$A:$A,0),MATCH(Places!J$1,Neighborhoods!$1:$1,0))</f>
        <v>Bedford-Stuyvesant</v>
      </c>
      <c r="K3547" s="17" t="s">
        <v>11822</v>
      </c>
      <c r="L3547" s="17" t="str">
        <f t="shared" si="220"/>
        <v>No</v>
      </c>
      <c r="M3547" s="17">
        <v>2</v>
      </c>
      <c r="N3547" s="17" t="str" cm="1">
        <f t="array" ref="N3547">_xlfn.IFS(M3547&lt;=2,"Small",M3547&lt;=5,"Medium",M3547&gt;5,"Large")</f>
        <v>Small</v>
      </c>
      <c r="O3547" s="65">
        <v>89</v>
      </c>
      <c r="P3547" s="87">
        <f t="shared" si="221"/>
        <v>0.03</v>
      </c>
      <c r="Q3547" s="68">
        <v>4.8099999999999996</v>
      </c>
      <c r="R3547" s="68" t="str" cm="1">
        <f t="array" ref="R3547">_xlfn.SWITCH(ROUND(Q3547,0),5,"Excellent",4,"Good",3,"Ok","Bad")</f>
        <v>Excellent</v>
      </c>
      <c r="S3547" s="17">
        <v>16</v>
      </c>
      <c r="T3547" s="17" t="str">
        <f t="shared" si="222"/>
        <v>No</v>
      </c>
      <c r="U3547" s="82">
        <v>43260</v>
      </c>
      <c r="V3547" s="82">
        <v>43394</v>
      </c>
      <c r="W3547" s="17">
        <v>66</v>
      </c>
      <c r="X3547" s="17" t="str">
        <f t="shared" si="223"/>
        <v>Active</v>
      </c>
      <c r="Y3547" s="17" t="s">
        <v>15615</v>
      </c>
      <c r="Z3547" s="17"/>
    </row>
    <row r="3548" spans="1:26" x14ac:dyDescent="0.25">
      <c r="A3548">
        <v>3547</v>
      </c>
      <c r="B3548" s="17" t="s">
        <v>2564</v>
      </c>
      <c r="C3548" s="17">
        <v>1348</v>
      </c>
      <c r="D3548" s="17" t="str">
        <f>INDEX(Hosts!$A:$O,MATCH(Places!$C3548,Hosts!$A:$A,0),MATCH(Places!D$1,Hosts!$1:$1,0))</f>
        <v>Within an hour</v>
      </c>
      <c r="E3548" s="87">
        <f>INDEX(Hosts!$A:$O,MATCH(Places!$C3548,Hosts!$A:$A,0),MATCH(Places!E$1,Hosts!$1:$1,0))</f>
        <v>1</v>
      </c>
      <c r="F3548" s="87">
        <f>INDEX(Hosts!$A:$O,MATCH(Places!$C3548,Hosts!$A:$A,0),MATCH(Places!F$1,Hosts!$1:$1,0))</f>
        <v>0.91</v>
      </c>
      <c r="G3548" s="17" t="str">
        <f>INDEX(Hosts!$A:$O,MATCH(Places!$C3548,Hosts!$A:$A,0),MATCH(Places!G$1,Hosts!$1:$1,0))</f>
        <v>Yes</v>
      </c>
      <c r="H3548" s="17">
        <v>16</v>
      </c>
      <c r="I3548" s="17" t="str">
        <f>INDEX(Neighborhoods!$A:$C,MATCH(Places!$H3548,Neighborhoods!$A:$A,0),MATCH(Places!I$1,Neighborhoods!$1:$1,0))</f>
        <v>Manhattan</v>
      </c>
      <c r="J3548" s="17" t="str">
        <f>INDEX(Neighborhoods!$A:$C,MATCH(Places!$H3548,Neighborhoods!$A:$A,0),MATCH(Places!J$1,Neighborhoods!$1:$1,0))</f>
        <v>Harlem</v>
      </c>
      <c r="K3548" s="17" t="s">
        <v>11822</v>
      </c>
      <c r="L3548" s="17" t="str">
        <f t="shared" si="220"/>
        <v>No</v>
      </c>
      <c r="M3548" s="17">
        <v>7</v>
      </c>
      <c r="N3548" s="17" t="str" cm="1">
        <f t="array" ref="N3548">_xlfn.IFS(M3548&lt;=2,"Small",M3548&lt;=5,"Medium",M3548&gt;5,"Large")</f>
        <v>Large</v>
      </c>
      <c r="O3548" s="65">
        <v>300</v>
      </c>
      <c r="P3548" s="87">
        <f t="shared" si="221"/>
        <v>0.04</v>
      </c>
      <c r="Q3548" s="68">
        <v>4.99</v>
      </c>
      <c r="R3548" s="68" t="str" cm="1">
        <f t="array" ref="R3548">_xlfn.SWITCH(ROUND(Q3548,0),5,"Excellent",4,"Good",3,"Ok","Bad")</f>
        <v>Excellent</v>
      </c>
      <c r="S3548" s="17">
        <v>76</v>
      </c>
      <c r="T3548" s="17" t="str">
        <f t="shared" si="222"/>
        <v>No</v>
      </c>
      <c r="U3548" s="82">
        <v>43300</v>
      </c>
      <c r="V3548" s="82">
        <v>43979</v>
      </c>
      <c r="W3548" s="17">
        <v>312</v>
      </c>
      <c r="X3548" s="17" t="str">
        <f t="shared" si="223"/>
        <v>Active</v>
      </c>
      <c r="Y3548" s="17" t="s">
        <v>15615</v>
      </c>
      <c r="Z3548" s="17"/>
    </row>
    <row r="3549" spans="1:26" x14ac:dyDescent="0.25">
      <c r="A3549">
        <v>3548</v>
      </c>
      <c r="B3549" s="17" t="s">
        <v>14750</v>
      </c>
      <c r="C3549" s="17">
        <v>2133</v>
      </c>
      <c r="D3549" s="17" t="str">
        <f>INDEX(Hosts!$A:$O,MATCH(Places!$C3549,Hosts!$A:$A,0),MATCH(Places!D$1,Hosts!$1:$1,0))</f>
        <v>Within a few hours</v>
      </c>
      <c r="E3549" s="87">
        <f>INDEX(Hosts!$A:$O,MATCH(Places!$C3549,Hosts!$A:$A,0),MATCH(Places!E$1,Hosts!$1:$1,0))</f>
        <v>1</v>
      </c>
      <c r="F3549" s="87">
        <f>INDEX(Hosts!$A:$O,MATCH(Places!$C3549,Hosts!$A:$A,0),MATCH(Places!F$1,Hosts!$1:$1,0))</f>
        <v>0.75</v>
      </c>
      <c r="G3549" s="17" t="str">
        <f>INDEX(Hosts!$A:$O,MATCH(Places!$C3549,Hosts!$A:$A,0),MATCH(Places!G$1,Hosts!$1:$1,0))</f>
        <v>No</v>
      </c>
      <c r="H3549" s="17">
        <v>9</v>
      </c>
      <c r="I3549" s="17" t="str">
        <f>INDEX(Neighborhoods!$A:$C,MATCH(Places!$H3549,Neighborhoods!$A:$A,0),MATCH(Places!I$1,Neighborhoods!$1:$1,0))</f>
        <v>Brooklyn</v>
      </c>
      <c r="J3549" s="17" t="str">
        <f>INDEX(Neighborhoods!$A:$C,MATCH(Places!$H3549,Neighborhoods!$A:$A,0),MATCH(Places!J$1,Neighborhoods!$1:$1,0))</f>
        <v>Crown Heights</v>
      </c>
      <c r="K3549" s="17" t="s">
        <v>1</v>
      </c>
      <c r="L3549" s="17" t="str">
        <f t="shared" si="220"/>
        <v>Yes</v>
      </c>
      <c r="M3549" s="17">
        <v>2</v>
      </c>
      <c r="N3549" s="17" t="str" cm="1">
        <f t="array" ref="N3549">_xlfn.IFS(M3549&lt;=2,"Small",M3549&lt;=5,"Medium",M3549&gt;5,"Large")</f>
        <v>Small</v>
      </c>
      <c r="O3549" s="65">
        <v>42</v>
      </c>
      <c r="P3549" s="87">
        <f t="shared" si="221"/>
        <v>0.03</v>
      </c>
      <c r="Q3549" s="68">
        <v>4.5999999999999996</v>
      </c>
      <c r="R3549" s="68" t="str" cm="1">
        <f t="array" ref="R3549">_xlfn.SWITCH(ROUND(Q3549,0),5,"Excellent",4,"Good",3,"Ok","Bad")</f>
        <v>Excellent</v>
      </c>
      <c r="S3549" s="17">
        <v>10</v>
      </c>
      <c r="T3549" s="17" t="str">
        <f t="shared" si="222"/>
        <v>No</v>
      </c>
      <c r="U3549" s="82">
        <v>43212</v>
      </c>
      <c r="V3549" s="82">
        <v>44037</v>
      </c>
      <c r="W3549" s="17">
        <v>46</v>
      </c>
      <c r="X3549" s="17" t="str">
        <f t="shared" si="223"/>
        <v>Active</v>
      </c>
      <c r="Y3549" s="17" t="s">
        <v>15615</v>
      </c>
      <c r="Z3549" s="17"/>
    </row>
    <row r="3550" spans="1:26" x14ac:dyDescent="0.25">
      <c r="A3550">
        <v>3549</v>
      </c>
      <c r="B3550" s="17" t="s">
        <v>2565</v>
      </c>
      <c r="C3550" s="17">
        <v>3517</v>
      </c>
      <c r="D3550" s="17" t="str">
        <f>INDEX(Hosts!$A:$O,MATCH(Places!$C3550,Hosts!$A:$A,0),MATCH(Places!D$1,Hosts!$1:$1,0))</f>
        <v>Within a few hours</v>
      </c>
      <c r="E3550" s="87">
        <f>INDEX(Hosts!$A:$O,MATCH(Places!$C3550,Hosts!$A:$A,0),MATCH(Places!E$1,Hosts!$1:$1,0))</f>
        <v>0.9</v>
      </c>
      <c r="F3550" s="87">
        <f>INDEX(Hosts!$A:$O,MATCH(Places!$C3550,Hosts!$A:$A,0),MATCH(Places!F$1,Hosts!$1:$1,0))</f>
        <v>0.99</v>
      </c>
      <c r="G3550" s="17" t="str">
        <f>INDEX(Hosts!$A:$O,MATCH(Places!$C3550,Hosts!$A:$A,0),MATCH(Places!G$1,Hosts!$1:$1,0))</f>
        <v>No</v>
      </c>
      <c r="H3550" s="17">
        <v>12</v>
      </c>
      <c r="I3550" s="17" t="str">
        <f>INDEX(Neighborhoods!$A:$C,MATCH(Places!$H3550,Neighborhoods!$A:$A,0),MATCH(Places!I$1,Neighborhoods!$1:$1,0))</f>
        <v>Brooklyn</v>
      </c>
      <c r="J3550" s="17" t="str">
        <f>INDEX(Neighborhoods!$A:$C,MATCH(Places!$H3550,Neighborhoods!$A:$A,0),MATCH(Places!J$1,Neighborhoods!$1:$1,0))</f>
        <v>Williamsburg</v>
      </c>
      <c r="K3550" s="17" t="s">
        <v>1</v>
      </c>
      <c r="L3550" s="17" t="str">
        <f t="shared" si="220"/>
        <v>Yes</v>
      </c>
      <c r="M3550" s="17">
        <v>2</v>
      </c>
      <c r="N3550" s="17" t="str" cm="1">
        <f t="array" ref="N3550">_xlfn.IFS(M3550&lt;=2,"Small",M3550&lt;=5,"Medium",M3550&gt;5,"Large")</f>
        <v>Small</v>
      </c>
      <c r="O3550" s="65">
        <v>50</v>
      </c>
      <c r="P3550" s="87">
        <f t="shared" si="221"/>
        <v>0.03</v>
      </c>
      <c r="Q3550" s="68">
        <v>4.6399999999999997</v>
      </c>
      <c r="R3550" s="68" t="str" cm="1">
        <f t="array" ref="R3550">_xlfn.SWITCH(ROUND(Q3550,0),5,"Excellent",4,"Good",3,"Ok","Bad")</f>
        <v>Excellent</v>
      </c>
      <c r="S3550" s="17">
        <v>95</v>
      </c>
      <c r="T3550" s="17" t="str">
        <f t="shared" si="222"/>
        <v>No</v>
      </c>
      <c r="U3550" s="82">
        <v>43205</v>
      </c>
      <c r="V3550" s="82">
        <v>43906</v>
      </c>
      <c r="W3550" s="17">
        <v>288</v>
      </c>
      <c r="X3550" s="17" t="str">
        <f t="shared" si="223"/>
        <v>Active</v>
      </c>
      <c r="Y3550" s="17" t="s">
        <v>15616</v>
      </c>
      <c r="Z3550" s="17"/>
    </row>
    <row r="3551" spans="1:26" x14ac:dyDescent="0.25">
      <c r="A3551">
        <v>3550</v>
      </c>
      <c r="B3551" s="17" t="s">
        <v>2566</v>
      </c>
      <c r="C3551" s="17">
        <v>3518</v>
      </c>
      <c r="D3551" s="17" t="str">
        <f>INDEX(Hosts!$A:$O,MATCH(Places!$C3551,Hosts!$A:$A,0),MATCH(Places!D$1,Hosts!$1:$1,0))</f>
        <v>Within an hour</v>
      </c>
      <c r="E3551" s="87">
        <f>INDEX(Hosts!$A:$O,MATCH(Places!$C3551,Hosts!$A:$A,0),MATCH(Places!E$1,Hosts!$1:$1,0))</f>
        <v>1</v>
      </c>
      <c r="F3551" s="87">
        <f>INDEX(Hosts!$A:$O,MATCH(Places!$C3551,Hosts!$A:$A,0),MATCH(Places!F$1,Hosts!$1:$1,0))</f>
        <v>0.89</v>
      </c>
      <c r="G3551" s="17" t="str">
        <f>INDEX(Hosts!$A:$O,MATCH(Places!$C3551,Hosts!$A:$A,0),MATCH(Places!G$1,Hosts!$1:$1,0))</f>
        <v>No</v>
      </c>
      <c r="H3551" s="17">
        <v>12</v>
      </c>
      <c r="I3551" s="17" t="str">
        <f>INDEX(Neighborhoods!$A:$C,MATCH(Places!$H3551,Neighborhoods!$A:$A,0),MATCH(Places!I$1,Neighborhoods!$1:$1,0))</f>
        <v>Brooklyn</v>
      </c>
      <c r="J3551" s="17" t="str">
        <f>INDEX(Neighborhoods!$A:$C,MATCH(Places!$H3551,Neighborhoods!$A:$A,0),MATCH(Places!J$1,Neighborhoods!$1:$1,0))</f>
        <v>Williamsburg</v>
      </c>
      <c r="K3551" s="17" t="s">
        <v>11822</v>
      </c>
      <c r="L3551" s="17" t="str">
        <f t="shared" si="220"/>
        <v>No</v>
      </c>
      <c r="M3551" s="17">
        <v>4</v>
      </c>
      <c r="N3551" s="17" t="str" cm="1">
        <f t="array" ref="N3551">_xlfn.IFS(M3551&lt;=2,"Small",M3551&lt;=5,"Medium",M3551&gt;5,"Large")</f>
        <v>Medium</v>
      </c>
      <c r="O3551" s="65">
        <v>133</v>
      </c>
      <c r="P3551" s="87">
        <f t="shared" si="221"/>
        <v>0.03</v>
      </c>
      <c r="Q3551" s="68">
        <v>4.88</v>
      </c>
      <c r="R3551" s="68" t="str" cm="1">
        <f t="array" ref="R3551">_xlfn.SWITCH(ROUND(Q3551,0),5,"Excellent",4,"Good",3,"Ok","Bad")</f>
        <v>Excellent</v>
      </c>
      <c r="S3551" s="17">
        <v>75</v>
      </c>
      <c r="T3551" s="17" t="str">
        <f t="shared" si="222"/>
        <v>No</v>
      </c>
      <c r="U3551" s="82">
        <v>43215</v>
      </c>
      <c r="V3551" s="82">
        <v>44031</v>
      </c>
      <c r="W3551" s="17">
        <v>64</v>
      </c>
      <c r="X3551" s="17" t="str">
        <f t="shared" si="223"/>
        <v>Active</v>
      </c>
      <c r="Y3551" s="17" t="s">
        <v>15615</v>
      </c>
      <c r="Z3551" s="17"/>
    </row>
    <row r="3552" spans="1:26" x14ac:dyDescent="0.25">
      <c r="A3552">
        <v>3551</v>
      </c>
      <c r="B3552" s="17" t="s">
        <v>2567</v>
      </c>
      <c r="C3552" s="17">
        <v>3517</v>
      </c>
      <c r="D3552" s="17" t="str">
        <f>INDEX(Hosts!$A:$O,MATCH(Places!$C3552,Hosts!$A:$A,0),MATCH(Places!D$1,Hosts!$1:$1,0))</f>
        <v>Within a few hours</v>
      </c>
      <c r="E3552" s="87">
        <f>INDEX(Hosts!$A:$O,MATCH(Places!$C3552,Hosts!$A:$A,0),MATCH(Places!E$1,Hosts!$1:$1,0))</f>
        <v>0.9</v>
      </c>
      <c r="F3552" s="87">
        <f>INDEX(Hosts!$A:$O,MATCH(Places!$C3552,Hosts!$A:$A,0),MATCH(Places!F$1,Hosts!$1:$1,0))</f>
        <v>0.99</v>
      </c>
      <c r="G3552" s="17" t="str">
        <f>INDEX(Hosts!$A:$O,MATCH(Places!$C3552,Hosts!$A:$A,0),MATCH(Places!G$1,Hosts!$1:$1,0))</f>
        <v>No</v>
      </c>
      <c r="H3552" s="17">
        <v>12</v>
      </c>
      <c r="I3552" s="17" t="str">
        <f>INDEX(Neighborhoods!$A:$C,MATCH(Places!$H3552,Neighborhoods!$A:$A,0),MATCH(Places!I$1,Neighborhoods!$1:$1,0))</f>
        <v>Brooklyn</v>
      </c>
      <c r="J3552" s="17" t="str">
        <f>INDEX(Neighborhoods!$A:$C,MATCH(Places!$H3552,Neighborhoods!$A:$A,0),MATCH(Places!J$1,Neighborhoods!$1:$1,0))</f>
        <v>Williamsburg</v>
      </c>
      <c r="K3552" s="17" t="s">
        <v>1</v>
      </c>
      <c r="L3552" s="17" t="str">
        <f t="shared" si="220"/>
        <v>Yes</v>
      </c>
      <c r="M3552" s="17">
        <v>2</v>
      </c>
      <c r="N3552" s="17" t="str" cm="1">
        <f t="array" ref="N3552">_xlfn.IFS(M3552&lt;=2,"Small",M3552&lt;=5,"Medium",M3552&gt;5,"Large")</f>
        <v>Small</v>
      </c>
      <c r="O3552" s="65">
        <v>34</v>
      </c>
      <c r="P3552" s="87">
        <f t="shared" si="221"/>
        <v>0.03</v>
      </c>
      <c r="Q3552" s="68">
        <v>4.57</v>
      </c>
      <c r="R3552" s="68" t="str" cm="1">
        <f t="array" ref="R3552">_xlfn.SWITCH(ROUND(Q3552,0),5,"Excellent",4,"Good",3,"Ok","Bad")</f>
        <v>Excellent</v>
      </c>
      <c r="S3552" s="17">
        <v>115</v>
      </c>
      <c r="T3552" s="17" t="str">
        <f t="shared" si="222"/>
        <v>No</v>
      </c>
      <c r="U3552" s="82">
        <v>43206</v>
      </c>
      <c r="V3552" s="82">
        <v>43976</v>
      </c>
      <c r="W3552" s="17">
        <v>277</v>
      </c>
      <c r="X3552" s="17" t="str">
        <f t="shared" si="223"/>
        <v>Active</v>
      </c>
      <c r="Y3552" s="17" t="s">
        <v>15616</v>
      </c>
      <c r="Z3552" s="17"/>
    </row>
    <row r="3553" spans="1:26" x14ac:dyDescent="0.25">
      <c r="A3553">
        <v>3552</v>
      </c>
      <c r="B3553" s="17" t="s">
        <v>2568</v>
      </c>
      <c r="C3553" s="17">
        <v>3129</v>
      </c>
      <c r="D3553" s="17" t="str">
        <f>INDEX(Hosts!$A:$O,MATCH(Places!$C3553,Hosts!$A:$A,0),MATCH(Places!D$1,Hosts!$1:$1,0))</f>
        <v>Within a few hours</v>
      </c>
      <c r="E3553" s="87">
        <f>INDEX(Hosts!$A:$O,MATCH(Places!$C3553,Hosts!$A:$A,0),MATCH(Places!E$1,Hosts!$1:$1,0))</f>
        <v>0.9</v>
      </c>
      <c r="F3553" s="87">
        <f>INDEX(Hosts!$A:$O,MATCH(Places!$C3553,Hosts!$A:$A,0),MATCH(Places!F$1,Hosts!$1:$1,0))</f>
        <v>0.96</v>
      </c>
      <c r="G3553" s="17" t="str">
        <f>INDEX(Hosts!$A:$O,MATCH(Places!$C3553,Hosts!$A:$A,0),MATCH(Places!G$1,Hosts!$1:$1,0))</f>
        <v>No</v>
      </c>
      <c r="H3553" s="17">
        <v>18</v>
      </c>
      <c r="I3553" s="17" t="str">
        <f>INDEX(Neighborhoods!$A:$C,MATCH(Places!$H3553,Neighborhoods!$A:$A,0),MATCH(Places!I$1,Neighborhoods!$1:$1,0))</f>
        <v>Manhattan</v>
      </c>
      <c r="J3553" s="17" t="str">
        <f>INDEX(Neighborhoods!$A:$C,MATCH(Places!$H3553,Neighborhoods!$A:$A,0),MATCH(Places!J$1,Neighborhoods!$1:$1,0))</f>
        <v>Midtown</v>
      </c>
      <c r="K3553" s="17" t="s">
        <v>11822</v>
      </c>
      <c r="L3553" s="17" t="str">
        <f t="shared" si="220"/>
        <v>No</v>
      </c>
      <c r="M3553" s="17">
        <v>2</v>
      </c>
      <c r="N3553" s="17" t="str" cm="1">
        <f t="array" ref="N3553">_xlfn.IFS(M3553&lt;=2,"Small",M3553&lt;=5,"Medium",M3553&gt;5,"Large")</f>
        <v>Small</v>
      </c>
      <c r="O3553" s="65">
        <v>101</v>
      </c>
      <c r="P3553" s="87">
        <f t="shared" si="221"/>
        <v>0.03</v>
      </c>
      <c r="Q3553" s="68">
        <v>4.6399999999999997</v>
      </c>
      <c r="R3553" s="68" t="str" cm="1">
        <f t="array" ref="R3553">_xlfn.SWITCH(ROUND(Q3553,0),5,"Excellent",4,"Good",3,"Ok","Bad")</f>
        <v>Excellent</v>
      </c>
      <c r="S3553" s="17">
        <v>55</v>
      </c>
      <c r="T3553" s="17" t="str">
        <f t="shared" si="222"/>
        <v>No</v>
      </c>
      <c r="U3553" s="82">
        <v>43583</v>
      </c>
      <c r="V3553" s="82">
        <v>43981</v>
      </c>
      <c r="W3553" s="17">
        <v>12</v>
      </c>
      <c r="X3553" s="17" t="str">
        <f t="shared" si="223"/>
        <v>Active</v>
      </c>
      <c r="Y3553" s="17" t="s">
        <v>15615</v>
      </c>
      <c r="Z3553" s="17"/>
    </row>
    <row r="3554" spans="1:26" x14ac:dyDescent="0.25">
      <c r="A3554">
        <v>3553</v>
      </c>
      <c r="B3554" s="17" t="s">
        <v>13225</v>
      </c>
      <c r="C3554" s="17">
        <v>198</v>
      </c>
      <c r="D3554" s="17" t="str">
        <f>INDEX(Hosts!$A:$O,MATCH(Places!$C3554,Hosts!$A:$A,0),MATCH(Places!D$1,Hosts!$1:$1,0))</f>
        <v>Within an hour</v>
      </c>
      <c r="E3554" s="87">
        <f>INDEX(Hosts!$A:$O,MATCH(Places!$C3554,Hosts!$A:$A,0),MATCH(Places!E$1,Hosts!$1:$1,0))</f>
        <v>1</v>
      </c>
      <c r="F3554" s="87">
        <f>INDEX(Hosts!$A:$O,MATCH(Places!$C3554,Hosts!$A:$A,0),MATCH(Places!F$1,Hosts!$1:$1,0))</f>
        <v>0.62</v>
      </c>
      <c r="G3554" s="17" t="str">
        <f>INDEX(Hosts!$A:$O,MATCH(Places!$C3554,Hosts!$A:$A,0),MATCH(Places!G$1,Hosts!$1:$1,0))</f>
        <v>No</v>
      </c>
      <c r="H3554" s="17">
        <v>15</v>
      </c>
      <c r="I3554" s="17" t="str">
        <f>INDEX(Neighborhoods!$A:$C,MATCH(Places!$H3554,Neighborhoods!$A:$A,0),MATCH(Places!I$1,Neighborhoods!$1:$1,0))</f>
        <v>Manhattan</v>
      </c>
      <c r="J3554" s="17" t="str">
        <f>INDEX(Neighborhoods!$A:$C,MATCH(Places!$H3554,Neighborhoods!$A:$A,0),MATCH(Places!J$1,Neighborhoods!$1:$1,0))</f>
        <v>East Village</v>
      </c>
      <c r="K3554" s="17" t="s">
        <v>11822</v>
      </c>
      <c r="L3554" s="17" t="str">
        <f t="shared" si="220"/>
        <v>No</v>
      </c>
      <c r="M3554" s="17">
        <v>3</v>
      </c>
      <c r="N3554" s="17" t="str" cm="1">
        <f t="array" ref="N3554">_xlfn.IFS(M3554&lt;=2,"Small",M3554&lt;=5,"Medium",M3554&gt;5,"Large")</f>
        <v>Medium</v>
      </c>
      <c r="O3554" s="65">
        <v>198</v>
      </c>
      <c r="P3554" s="87">
        <f t="shared" si="221"/>
        <v>0.03</v>
      </c>
      <c r="Q3554" s="68">
        <v>4.88</v>
      </c>
      <c r="R3554" s="68" t="str" cm="1">
        <f t="array" ref="R3554">_xlfn.SWITCH(ROUND(Q3554,0),5,"Excellent",4,"Good",3,"Ok","Bad")</f>
        <v>Excellent</v>
      </c>
      <c r="S3554" s="17">
        <v>8</v>
      </c>
      <c r="T3554" s="17" t="str">
        <f t="shared" si="222"/>
        <v>No</v>
      </c>
      <c r="U3554" s="82">
        <v>43639</v>
      </c>
      <c r="V3554" s="82">
        <v>44038</v>
      </c>
      <c r="W3554" s="17">
        <v>250</v>
      </c>
      <c r="X3554" s="17" t="str">
        <f t="shared" si="223"/>
        <v>Active</v>
      </c>
      <c r="Y3554" s="17" t="s">
        <v>15615</v>
      </c>
      <c r="Z3554" s="17"/>
    </row>
    <row r="3555" spans="1:26" x14ac:dyDescent="0.25">
      <c r="A3555">
        <v>3554</v>
      </c>
      <c r="B3555" s="17" t="s">
        <v>2569</v>
      </c>
      <c r="C3555" s="17">
        <v>3520</v>
      </c>
      <c r="D3555" s="17" t="str">
        <f>INDEX(Hosts!$A:$O,MATCH(Places!$C3555,Hosts!$A:$A,0),MATCH(Places!D$1,Hosts!$1:$1,0))</f>
        <v>Within a day</v>
      </c>
      <c r="E3555" s="87">
        <f>INDEX(Hosts!$A:$O,MATCH(Places!$C3555,Hosts!$A:$A,0),MATCH(Places!E$1,Hosts!$1:$1,0))</f>
        <v>1</v>
      </c>
      <c r="F3555" s="87">
        <f>INDEX(Hosts!$A:$O,MATCH(Places!$C3555,Hosts!$A:$A,0),MATCH(Places!F$1,Hosts!$1:$1,0))</f>
        <v>1</v>
      </c>
      <c r="G3555" s="17" t="str">
        <f>INDEX(Hosts!$A:$O,MATCH(Places!$C3555,Hosts!$A:$A,0),MATCH(Places!G$1,Hosts!$1:$1,0))</f>
        <v>Yes</v>
      </c>
      <c r="H3555" s="17">
        <v>11</v>
      </c>
      <c r="I3555" s="17" t="str">
        <f>INDEX(Neighborhoods!$A:$C,MATCH(Places!$H3555,Neighborhoods!$A:$A,0),MATCH(Places!I$1,Neighborhoods!$1:$1,0))</f>
        <v>Brooklyn</v>
      </c>
      <c r="J3555" s="17" t="str">
        <f>INDEX(Neighborhoods!$A:$C,MATCH(Places!$H3555,Neighborhoods!$A:$A,0),MATCH(Places!J$1,Neighborhoods!$1:$1,0))</f>
        <v>Greenpoint</v>
      </c>
      <c r="K3555" s="17" t="s">
        <v>1</v>
      </c>
      <c r="L3555" s="17" t="str">
        <f t="shared" si="220"/>
        <v>Yes</v>
      </c>
      <c r="M3555" s="17">
        <v>1</v>
      </c>
      <c r="N3555" s="17" t="str" cm="1">
        <f t="array" ref="N3555">_xlfn.IFS(M3555&lt;=2,"Small",M3555&lt;=5,"Medium",M3555&gt;5,"Large")</f>
        <v>Small</v>
      </c>
      <c r="O3555" s="65">
        <v>75</v>
      </c>
      <c r="P3555" s="87">
        <f t="shared" si="221"/>
        <v>0.03</v>
      </c>
      <c r="Q3555" s="68">
        <v>4.92</v>
      </c>
      <c r="R3555" s="68" t="str" cm="1">
        <f t="array" ref="R3555">_xlfn.SWITCH(ROUND(Q3555,0),5,"Excellent",4,"Good",3,"Ok","Bad")</f>
        <v>Excellent</v>
      </c>
      <c r="S3555" s="17">
        <v>64</v>
      </c>
      <c r="T3555" s="17" t="str">
        <f t="shared" si="222"/>
        <v>No</v>
      </c>
      <c r="U3555" s="82">
        <v>43243</v>
      </c>
      <c r="V3555" s="82">
        <v>43902</v>
      </c>
      <c r="W3555" s="17">
        <v>0</v>
      </c>
      <c r="X3555" s="17" t="str">
        <f t="shared" si="223"/>
        <v>Inactive</v>
      </c>
      <c r="Y3555" s="17" t="s">
        <v>15615</v>
      </c>
      <c r="Z3555" s="17"/>
    </row>
    <row r="3556" spans="1:26" x14ac:dyDescent="0.25">
      <c r="A3556">
        <v>3555</v>
      </c>
      <c r="B3556" s="17" t="s">
        <v>2570</v>
      </c>
      <c r="C3556" s="17">
        <v>1942</v>
      </c>
      <c r="D3556" s="17" t="str">
        <f>INDEX(Hosts!$A:$O,MATCH(Places!$C3556,Hosts!$A:$A,0),MATCH(Places!D$1,Hosts!$1:$1,0))</f>
        <v>Within a few hours</v>
      </c>
      <c r="E3556" s="87">
        <f>INDEX(Hosts!$A:$O,MATCH(Places!$C3556,Hosts!$A:$A,0),MATCH(Places!E$1,Hosts!$1:$1,0))</f>
        <v>1</v>
      </c>
      <c r="F3556" s="87">
        <f>INDEX(Hosts!$A:$O,MATCH(Places!$C3556,Hosts!$A:$A,0),MATCH(Places!F$1,Hosts!$1:$1,0))</f>
        <v>0.91</v>
      </c>
      <c r="G3556" s="17" t="str">
        <f>INDEX(Hosts!$A:$O,MATCH(Places!$C3556,Hosts!$A:$A,0),MATCH(Places!G$1,Hosts!$1:$1,0))</f>
        <v>Yes</v>
      </c>
      <c r="H3556" s="17">
        <v>16</v>
      </c>
      <c r="I3556" s="17" t="str">
        <f>INDEX(Neighborhoods!$A:$C,MATCH(Places!$H3556,Neighborhoods!$A:$A,0),MATCH(Places!I$1,Neighborhoods!$1:$1,0))</f>
        <v>Manhattan</v>
      </c>
      <c r="J3556" s="17" t="str">
        <f>INDEX(Neighborhoods!$A:$C,MATCH(Places!$H3556,Neighborhoods!$A:$A,0),MATCH(Places!J$1,Neighborhoods!$1:$1,0))</f>
        <v>Harlem</v>
      </c>
      <c r="K3556" s="17" t="s">
        <v>11822</v>
      </c>
      <c r="L3556" s="17" t="str">
        <f t="shared" si="220"/>
        <v>No</v>
      </c>
      <c r="M3556" s="17">
        <v>4</v>
      </c>
      <c r="N3556" s="17" t="str" cm="1">
        <f t="array" ref="N3556">_xlfn.IFS(M3556&lt;=2,"Small",M3556&lt;=5,"Medium",M3556&gt;5,"Large")</f>
        <v>Medium</v>
      </c>
      <c r="O3556" s="65">
        <v>102</v>
      </c>
      <c r="P3556" s="87">
        <f t="shared" si="221"/>
        <v>0.03</v>
      </c>
      <c r="Q3556" s="68">
        <v>5</v>
      </c>
      <c r="R3556" s="68" t="str" cm="1">
        <f t="array" ref="R3556">_xlfn.SWITCH(ROUND(Q3556,0),5,"Excellent",4,"Good",3,"Ok","Bad")</f>
        <v>Excellent</v>
      </c>
      <c r="S3556" s="17">
        <v>64</v>
      </c>
      <c r="T3556" s="17" t="str">
        <f t="shared" si="222"/>
        <v>No</v>
      </c>
      <c r="U3556" s="82">
        <v>43224</v>
      </c>
      <c r="V3556" s="82">
        <v>44053</v>
      </c>
      <c r="W3556" s="17">
        <v>1</v>
      </c>
      <c r="X3556" s="17" t="str">
        <f t="shared" si="223"/>
        <v>Active</v>
      </c>
      <c r="Y3556" s="17" t="s">
        <v>15615</v>
      </c>
      <c r="Z3556" s="17"/>
    </row>
    <row r="3557" spans="1:26" x14ac:dyDescent="0.25">
      <c r="A3557">
        <v>3556</v>
      </c>
      <c r="B3557" s="17" t="s">
        <v>2571</v>
      </c>
      <c r="C3557" s="17">
        <v>2626</v>
      </c>
      <c r="D3557" s="17" t="str">
        <f>INDEX(Hosts!$A:$O,MATCH(Places!$C3557,Hosts!$A:$A,0),MATCH(Places!D$1,Hosts!$1:$1,0))</f>
        <v>Within a day</v>
      </c>
      <c r="E3557" s="87">
        <f>INDEX(Hosts!$A:$O,MATCH(Places!$C3557,Hosts!$A:$A,0),MATCH(Places!E$1,Hosts!$1:$1,0))</f>
        <v>0.71</v>
      </c>
      <c r="F3557" s="87">
        <f>INDEX(Hosts!$A:$O,MATCH(Places!$C3557,Hosts!$A:$A,0),MATCH(Places!F$1,Hosts!$1:$1,0))</f>
        <v>0.67</v>
      </c>
      <c r="G3557" s="17" t="str">
        <f>INDEX(Hosts!$A:$O,MATCH(Places!$C3557,Hosts!$A:$A,0),MATCH(Places!G$1,Hosts!$1:$1,0))</f>
        <v>Yes</v>
      </c>
      <c r="H3557" s="17">
        <v>25</v>
      </c>
      <c r="I3557" s="17" t="str">
        <f>INDEX(Neighborhoods!$A:$C,MATCH(Places!$H3557,Neighborhoods!$A:$A,0),MATCH(Places!I$1,Neighborhoods!$1:$1,0))</f>
        <v>Queens</v>
      </c>
      <c r="J3557" s="17" t="str">
        <f>INDEX(Neighborhoods!$A:$C,MATCH(Places!$H3557,Neighborhoods!$A:$A,0),MATCH(Places!J$1,Neighborhoods!$1:$1,0))</f>
        <v>Ridgewood</v>
      </c>
      <c r="K3557" s="17" t="s">
        <v>1</v>
      </c>
      <c r="L3557" s="17" t="str">
        <f t="shared" si="220"/>
        <v>Yes</v>
      </c>
      <c r="M3557" s="17">
        <v>1</v>
      </c>
      <c r="N3557" s="17" t="str" cm="1">
        <f t="array" ref="N3557">_xlfn.IFS(M3557&lt;=2,"Small",M3557&lt;=5,"Medium",M3557&gt;5,"Large")</f>
        <v>Small</v>
      </c>
      <c r="O3557" s="65">
        <v>45</v>
      </c>
      <c r="P3557" s="87">
        <f t="shared" si="221"/>
        <v>0.03</v>
      </c>
      <c r="Q3557" s="68">
        <v>5</v>
      </c>
      <c r="R3557" s="68" t="str" cm="1">
        <f t="array" ref="R3557">_xlfn.SWITCH(ROUND(Q3557,0),5,"Excellent",4,"Good",3,"Ok","Bad")</f>
        <v>Excellent</v>
      </c>
      <c r="S3557" s="17">
        <v>7</v>
      </c>
      <c r="T3557" s="17" t="str">
        <f t="shared" si="222"/>
        <v>No</v>
      </c>
      <c r="U3557" s="82">
        <v>43215</v>
      </c>
      <c r="V3557" s="82">
        <v>43467</v>
      </c>
      <c r="W3557" s="17">
        <v>14</v>
      </c>
      <c r="X3557" s="17" t="str">
        <f t="shared" si="223"/>
        <v>Active</v>
      </c>
      <c r="Y3557" s="17" t="s">
        <v>15615</v>
      </c>
      <c r="Z3557" s="17"/>
    </row>
    <row r="3558" spans="1:26" x14ac:dyDescent="0.25">
      <c r="A3558">
        <v>3557</v>
      </c>
      <c r="B3558" s="17" t="s">
        <v>2572</v>
      </c>
      <c r="C3558" s="17">
        <v>2626</v>
      </c>
      <c r="D3558" s="17" t="str">
        <f>INDEX(Hosts!$A:$O,MATCH(Places!$C3558,Hosts!$A:$A,0),MATCH(Places!D$1,Hosts!$1:$1,0))</f>
        <v>Within a day</v>
      </c>
      <c r="E3558" s="87">
        <f>INDEX(Hosts!$A:$O,MATCH(Places!$C3558,Hosts!$A:$A,0),MATCH(Places!E$1,Hosts!$1:$1,0))</f>
        <v>0.71</v>
      </c>
      <c r="F3558" s="87">
        <f>INDEX(Hosts!$A:$O,MATCH(Places!$C3558,Hosts!$A:$A,0),MATCH(Places!F$1,Hosts!$1:$1,0))</f>
        <v>0.67</v>
      </c>
      <c r="G3558" s="17" t="str">
        <f>INDEX(Hosts!$A:$O,MATCH(Places!$C3558,Hosts!$A:$A,0),MATCH(Places!G$1,Hosts!$1:$1,0))</f>
        <v>Yes</v>
      </c>
      <c r="H3558" s="17">
        <v>25</v>
      </c>
      <c r="I3558" s="17" t="str">
        <f>INDEX(Neighborhoods!$A:$C,MATCH(Places!$H3558,Neighborhoods!$A:$A,0),MATCH(Places!I$1,Neighborhoods!$1:$1,0))</f>
        <v>Queens</v>
      </c>
      <c r="J3558" s="17" t="str">
        <f>INDEX(Neighborhoods!$A:$C,MATCH(Places!$H3558,Neighborhoods!$A:$A,0),MATCH(Places!J$1,Neighborhoods!$1:$1,0))</f>
        <v>Ridgewood</v>
      </c>
      <c r="K3558" s="17" t="s">
        <v>11822</v>
      </c>
      <c r="L3558" s="17" t="str">
        <f t="shared" si="220"/>
        <v>No</v>
      </c>
      <c r="M3558" s="17">
        <v>2</v>
      </c>
      <c r="N3558" s="17" t="str" cm="1">
        <f t="array" ref="N3558">_xlfn.IFS(M3558&lt;=2,"Small",M3558&lt;=5,"Medium",M3558&gt;5,"Large")</f>
        <v>Small</v>
      </c>
      <c r="O3558" s="65">
        <v>90</v>
      </c>
      <c r="P3558" s="87">
        <f t="shared" si="221"/>
        <v>0.03</v>
      </c>
      <c r="Q3558" s="68">
        <v>4.6500000000000004</v>
      </c>
      <c r="R3558" s="68" t="str" cm="1">
        <f t="array" ref="R3558">_xlfn.SWITCH(ROUND(Q3558,0),5,"Excellent",4,"Good",3,"Ok","Bad")</f>
        <v>Excellent</v>
      </c>
      <c r="S3558" s="17">
        <v>26</v>
      </c>
      <c r="T3558" s="17" t="str">
        <f t="shared" si="222"/>
        <v>No</v>
      </c>
      <c r="U3558" s="82">
        <v>43254</v>
      </c>
      <c r="V3558" s="82">
        <v>44010</v>
      </c>
      <c r="W3558" s="17">
        <v>13</v>
      </c>
      <c r="X3558" s="17" t="str">
        <f t="shared" si="223"/>
        <v>Active</v>
      </c>
      <c r="Y3558" s="17" t="s">
        <v>15615</v>
      </c>
      <c r="Z3558" s="17"/>
    </row>
    <row r="3559" spans="1:26" x14ac:dyDescent="0.25">
      <c r="A3559">
        <v>3558</v>
      </c>
      <c r="B3559" s="17" t="s">
        <v>2573</v>
      </c>
      <c r="C3559" s="17">
        <v>1433</v>
      </c>
      <c r="D3559" s="17" t="str">
        <f>INDEX(Hosts!$A:$O,MATCH(Places!$C3559,Hosts!$A:$A,0),MATCH(Places!D$1,Hosts!$1:$1,0))</f>
        <v>Within an hour</v>
      </c>
      <c r="E3559" s="87">
        <f>INDEX(Hosts!$A:$O,MATCH(Places!$C3559,Hosts!$A:$A,0),MATCH(Places!E$1,Hosts!$1:$1,0))</f>
        <v>1</v>
      </c>
      <c r="F3559" s="87">
        <f>INDEX(Hosts!$A:$O,MATCH(Places!$C3559,Hosts!$A:$A,0),MATCH(Places!F$1,Hosts!$1:$1,0))</f>
        <v>1</v>
      </c>
      <c r="G3559" s="17" t="str">
        <f>INDEX(Hosts!$A:$O,MATCH(Places!$C3559,Hosts!$A:$A,0),MATCH(Places!G$1,Hosts!$1:$1,0))</f>
        <v>Yes</v>
      </c>
      <c r="H3559" s="17">
        <v>16</v>
      </c>
      <c r="I3559" s="17" t="str">
        <f>INDEX(Neighborhoods!$A:$C,MATCH(Places!$H3559,Neighborhoods!$A:$A,0),MATCH(Places!I$1,Neighborhoods!$1:$1,0))</f>
        <v>Manhattan</v>
      </c>
      <c r="J3559" s="17" t="str">
        <f>INDEX(Neighborhoods!$A:$C,MATCH(Places!$H3559,Neighborhoods!$A:$A,0),MATCH(Places!J$1,Neighborhoods!$1:$1,0))</f>
        <v>Harlem</v>
      </c>
      <c r="K3559" s="17" t="s">
        <v>11822</v>
      </c>
      <c r="L3559" s="17" t="str">
        <f t="shared" si="220"/>
        <v>No</v>
      </c>
      <c r="M3559" s="17">
        <v>4</v>
      </c>
      <c r="N3559" s="17" t="str" cm="1">
        <f t="array" ref="N3559">_xlfn.IFS(M3559&lt;=2,"Small",M3559&lt;=5,"Medium",M3559&gt;5,"Large")</f>
        <v>Medium</v>
      </c>
      <c r="O3559" s="65">
        <v>134</v>
      </c>
      <c r="P3559" s="87">
        <f t="shared" si="221"/>
        <v>0.03</v>
      </c>
      <c r="Q3559" s="68">
        <v>5</v>
      </c>
      <c r="R3559" s="68" t="str" cm="1">
        <f t="array" ref="R3559">_xlfn.SWITCH(ROUND(Q3559,0),5,"Excellent",4,"Good",3,"Ok","Bad")</f>
        <v>Excellent</v>
      </c>
      <c r="S3559" s="17">
        <v>56</v>
      </c>
      <c r="T3559" s="17" t="str">
        <f t="shared" si="222"/>
        <v>No</v>
      </c>
      <c r="U3559" s="82">
        <v>43219</v>
      </c>
      <c r="V3559" s="82">
        <v>43878</v>
      </c>
      <c r="W3559" s="17">
        <v>180</v>
      </c>
      <c r="X3559" s="17" t="str">
        <f t="shared" si="223"/>
        <v>Active</v>
      </c>
      <c r="Y3559" s="17" t="s">
        <v>15616</v>
      </c>
      <c r="Z3559" s="17"/>
    </row>
    <row r="3560" spans="1:26" x14ac:dyDescent="0.25">
      <c r="A3560">
        <v>3559</v>
      </c>
      <c r="B3560" s="17" t="s">
        <v>14395</v>
      </c>
      <c r="C3560" s="17">
        <v>3521</v>
      </c>
      <c r="D3560" s="17" t="str">
        <f>INDEX(Hosts!$A:$O,MATCH(Places!$C3560,Hosts!$A:$A,0),MATCH(Places!D$1,Hosts!$1:$1,0))</f>
        <v>Within an hour</v>
      </c>
      <c r="E3560" s="87">
        <f>INDEX(Hosts!$A:$O,MATCH(Places!$C3560,Hosts!$A:$A,0),MATCH(Places!E$1,Hosts!$1:$1,0))</f>
        <v>1</v>
      </c>
      <c r="F3560" s="87">
        <f>INDEX(Hosts!$A:$O,MATCH(Places!$C3560,Hosts!$A:$A,0),MATCH(Places!F$1,Hosts!$1:$1,0))</f>
        <v>0.96</v>
      </c>
      <c r="G3560" s="17" t="str">
        <f>INDEX(Hosts!$A:$O,MATCH(Places!$C3560,Hosts!$A:$A,0),MATCH(Places!G$1,Hosts!$1:$1,0))</f>
        <v>No</v>
      </c>
      <c r="H3560" s="17">
        <v>12</v>
      </c>
      <c r="I3560" s="17" t="str">
        <f>INDEX(Neighborhoods!$A:$C,MATCH(Places!$H3560,Neighborhoods!$A:$A,0),MATCH(Places!I$1,Neighborhoods!$1:$1,0))</f>
        <v>Brooklyn</v>
      </c>
      <c r="J3560" s="17" t="str">
        <f>INDEX(Neighborhoods!$A:$C,MATCH(Places!$H3560,Neighborhoods!$A:$A,0),MATCH(Places!J$1,Neighborhoods!$1:$1,0))</f>
        <v>Williamsburg</v>
      </c>
      <c r="K3560" s="17" t="s">
        <v>11822</v>
      </c>
      <c r="L3560" s="17" t="str">
        <f t="shared" si="220"/>
        <v>No</v>
      </c>
      <c r="M3560" s="17">
        <v>4</v>
      </c>
      <c r="N3560" s="17" t="str" cm="1">
        <f t="array" ref="N3560">_xlfn.IFS(M3560&lt;=2,"Small",M3560&lt;=5,"Medium",M3560&gt;5,"Large")</f>
        <v>Medium</v>
      </c>
      <c r="O3560" s="65">
        <v>200</v>
      </c>
      <c r="P3560" s="87">
        <f t="shared" si="221"/>
        <v>0.04</v>
      </c>
      <c r="Q3560" s="68">
        <v>4.8899999999999997</v>
      </c>
      <c r="R3560" s="68" t="str" cm="1">
        <f t="array" ref="R3560">_xlfn.SWITCH(ROUND(Q3560,0),5,"Excellent",4,"Good",3,"Ok","Bad")</f>
        <v>Excellent</v>
      </c>
      <c r="S3560" s="17">
        <v>45</v>
      </c>
      <c r="T3560" s="17" t="str">
        <f t="shared" si="222"/>
        <v>No</v>
      </c>
      <c r="U3560" s="82">
        <v>43238</v>
      </c>
      <c r="V3560" s="82">
        <v>43936</v>
      </c>
      <c r="W3560" s="17">
        <v>59</v>
      </c>
      <c r="X3560" s="17" t="str">
        <f t="shared" si="223"/>
        <v>Active</v>
      </c>
      <c r="Y3560" s="17" t="s">
        <v>15616</v>
      </c>
      <c r="Z3560" s="17"/>
    </row>
    <row r="3561" spans="1:26" x14ac:dyDescent="0.25">
      <c r="A3561">
        <v>3560</v>
      </c>
      <c r="B3561" s="17" t="s">
        <v>2574</v>
      </c>
      <c r="C3561" s="17">
        <v>2122</v>
      </c>
      <c r="D3561" s="17" t="str">
        <f>INDEX(Hosts!$A:$O,MATCH(Places!$C3561,Hosts!$A:$A,0),MATCH(Places!D$1,Hosts!$1:$1,0))</f>
        <v>Within an hour</v>
      </c>
      <c r="E3561" s="87">
        <f>INDEX(Hosts!$A:$O,MATCH(Places!$C3561,Hosts!$A:$A,0),MATCH(Places!E$1,Hosts!$1:$1,0))</f>
        <v>0.9</v>
      </c>
      <c r="F3561" s="87">
        <f>INDEX(Hosts!$A:$O,MATCH(Places!$C3561,Hosts!$A:$A,0),MATCH(Places!F$1,Hosts!$1:$1,0))</f>
        <v>0.96</v>
      </c>
      <c r="G3561" s="17" t="str">
        <f>INDEX(Hosts!$A:$O,MATCH(Places!$C3561,Hosts!$A:$A,0),MATCH(Places!G$1,Hosts!$1:$1,0))</f>
        <v>No</v>
      </c>
      <c r="H3561" s="17">
        <v>8</v>
      </c>
      <c r="I3561" s="17" t="str">
        <f>INDEX(Neighborhoods!$A:$C,MATCH(Places!$H3561,Neighborhoods!$A:$A,0),MATCH(Places!I$1,Neighborhoods!$1:$1,0))</f>
        <v>Brooklyn</v>
      </c>
      <c r="J3561" s="17" t="str">
        <f>INDEX(Neighborhoods!$A:$C,MATCH(Places!$H3561,Neighborhoods!$A:$A,0),MATCH(Places!J$1,Neighborhoods!$1:$1,0))</f>
        <v>Bushwick</v>
      </c>
      <c r="K3561" s="17" t="s">
        <v>1</v>
      </c>
      <c r="L3561" s="17" t="str">
        <f t="shared" si="220"/>
        <v>Yes</v>
      </c>
      <c r="M3561" s="17">
        <v>2</v>
      </c>
      <c r="N3561" s="17" t="str" cm="1">
        <f t="array" ref="N3561">_xlfn.IFS(M3561&lt;=2,"Small",M3561&lt;=5,"Medium",M3561&gt;5,"Large")</f>
        <v>Small</v>
      </c>
      <c r="O3561" s="65">
        <v>72</v>
      </c>
      <c r="P3561" s="87">
        <f t="shared" si="221"/>
        <v>0.03</v>
      </c>
      <c r="Q3561" s="68">
        <v>4.74</v>
      </c>
      <c r="R3561" s="68" t="str" cm="1">
        <f t="array" ref="R3561">_xlfn.SWITCH(ROUND(Q3561,0),5,"Excellent",4,"Good",3,"Ok","Bad")</f>
        <v>Excellent</v>
      </c>
      <c r="S3561" s="17">
        <v>27</v>
      </c>
      <c r="T3561" s="17" t="str">
        <f t="shared" si="222"/>
        <v>No</v>
      </c>
      <c r="U3561" s="82">
        <v>43578</v>
      </c>
      <c r="V3561" s="82">
        <v>43906</v>
      </c>
      <c r="W3561" s="17">
        <v>89</v>
      </c>
      <c r="X3561" s="17" t="str">
        <f t="shared" si="223"/>
        <v>Active</v>
      </c>
      <c r="Y3561" s="17" t="s">
        <v>15615</v>
      </c>
      <c r="Z3561" s="17"/>
    </row>
    <row r="3562" spans="1:26" x14ac:dyDescent="0.25">
      <c r="A3562">
        <v>3561</v>
      </c>
      <c r="B3562" s="17" t="s">
        <v>2575</v>
      </c>
      <c r="C3562" s="17">
        <v>3081</v>
      </c>
      <c r="D3562" s="17" t="str">
        <f>INDEX(Hosts!$A:$O,MATCH(Places!$C3562,Hosts!$A:$A,0),MATCH(Places!D$1,Hosts!$1:$1,0))</f>
        <v>Within an hour</v>
      </c>
      <c r="E3562" s="87">
        <f>INDEX(Hosts!$A:$O,MATCH(Places!$C3562,Hosts!$A:$A,0),MATCH(Places!E$1,Hosts!$1:$1,0))</f>
        <v>1</v>
      </c>
      <c r="F3562" s="87">
        <f>INDEX(Hosts!$A:$O,MATCH(Places!$C3562,Hosts!$A:$A,0),MATCH(Places!F$1,Hosts!$1:$1,0))</f>
        <v>0.9</v>
      </c>
      <c r="G3562" s="17" t="str">
        <f>INDEX(Hosts!$A:$O,MATCH(Places!$C3562,Hosts!$A:$A,0),MATCH(Places!G$1,Hosts!$1:$1,0))</f>
        <v>No</v>
      </c>
      <c r="H3562" s="17">
        <v>27</v>
      </c>
      <c r="I3562" s="17" t="str">
        <f>INDEX(Neighborhoods!$A:$C,MATCH(Places!$H3562,Neighborhoods!$A:$A,0),MATCH(Places!I$1,Neighborhoods!$1:$1,0))</f>
        <v>Staten Island</v>
      </c>
      <c r="J3562" s="17" t="str">
        <f>INDEX(Neighborhoods!$A:$C,MATCH(Places!$H3562,Neighborhoods!$A:$A,0),MATCH(Places!J$1,Neighborhoods!$1:$1,0))</f>
        <v>Arrochar</v>
      </c>
      <c r="K3562" s="17" t="s">
        <v>1</v>
      </c>
      <c r="L3562" s="17" t="str">
        <f t="shared" si="220"/>
        <v>Yes</v>
      </c>
      <c r="M3562" s="17">
        <v>1</v>
      </c>
      <c r="N3562" s="17" t="str" cm="1">
        <f t="array" ref="N3562">_xlfn.IFS(M3562&lt;=2,"Small",M3562&lt;=5,"Medium",M3562&gt;5,"Large")</f>
        <v>Small</v>
      </c>
      <c r="O3562" s="65">
        <v>33</v>
      </c>
      <c r="P3562" s="87">
        <f t="shared" si="221"/>
        <v>0.03</v>
      </c>
      <c r="Q3562" s="68">
        <v>4.75</v>
      </c>
      <c r="R3562" s="68" t="str" cm="1">
        <f t="array" ref="R3562">_xlfn.SWITCH(ROUND(Q3562,0),5,"Excellent",4,"Good",3,"Ok","Bad")</f>
        <v>Excellent</v>
      </c>
      <c r="S3562" s="17">
        <v>8</v>
      </c>
      <c r="T3562" s="17" t="str">
        <f t="shared" si="222"/>
        <v>No</v>
      </c>
      <c r="U3562" s="82">
        <v>43217</v>
      </c>
      <c r="V3562" s="82">
        <v>44047</v>
      </c>
      <c r="W3562" s="17">
        <v>62</v>
      </c>
      <c r="X3562" s="17" t="str">
        <f t="shared" si="223"/>
        <v>Active</v>
      </c>
      <c r="Y3562" s="17" t="s">
        <v>15615</v>
      </c>
      <c r="Z3562" s="17"/>
    </row>
    <row r="3563" spans="1:26" x14ac:dyDescent="0.25">
      <c r="A3563">
        <v>3562</v>
      </c>
      <c r="B3563" s="17" t="s">
        <v>2576</v>
      </c>
      <c r="C3563" s="17">
        <v>3461</v>
      </c>
      <c r="D3563" s="17" t="str">
        <f>INDEX(Hosts!$A:$O,MATCH(Places!$C3563,Hosts!$A:$A,0),MATCH(Places!D$1,Hosts!$1:$1,0))</f>
        <v>Within a few hours</v>
      </c>
      <c r="E3563" s="87">
        <f>INDEX(Hosts!$A:$O,MATCH(Places!$C3563,Hosts!$A:$A,0),MATCH(Places!E$1,Hosts!$1:$1,0))</f>
        <v>1</v>
      </c>
      <c r="F3563" s="87">
        <f>INDEX(Hosts!$A:$O,MATCH(Places!$C3563,Hosts!$A:$A,0),MATCH(Places!F$1,Hosts!$1:$1,0))</f>
        <v>0.79</v>
      </c>
      <c r="G3563" s="17" t="str">
        <f>INDEX(Hosts!$A:$O,MATCH(Places!$C3563,Hosts!$A:$A,0),MATCH(Places!G$1,Hosts!$1:$1,0))</f>
        <v>No</v>
      </c>
      <c r="H3563" s="17">
        <v>15</v>
      </c>
      <c r="I3563" s="17" t="str">
        <f>INDEX(Neighborhoods!$A:$C,MATCH(Places!$H3563,Neighborhoods!$A:$A,0),MATCH(Places!I$1,Neighborhoods!$1:$1,0))</f>
        <v>Manhattan</v>
      </c>
      <c r="J3563" s="17" t="str">
        <f>INDEX(Neighborhoods!$A:$C,MATCH(Places!$H3563,Neighborhoods!$A:$A,0),MATCH(Places!J$1,Neighborhoods!$1:$1,0))</f>
        <v>East Village</v>
      </c>
      <c r="K3563" s="17" t="s">
        <v>1</v>
      </c>
      <c r="L3563" s="17" t="str">
        <f t="shared" si="220"/>
        <v>Yes</v>
      </c>
      <c r="M3563" s="17">
        <v>1</v>
      </c>
      <c r="N3563" s="17" t="str" cm="1">
        <f t="array" ref="N3563">_xlfn.IFS(M3563&lt;=2,"Small",M3563&lt;=5,"Medium",M3563&gt;5,"Large")</f>
        <v>Small</v>
      </c>
      <c r="O3563" s="65">
        <v>65</v>
      </c>
      <c r="P3563" s="87">
        <f t="shared" si="221"/>
        <v>0.03</v>
      </c>
      <c r="Q3563" s="68">
        <v>4.8099999999999996</v>
      </c>
      <c r="R3563" s="68" t="str" cm="1">
        <f t="array" ref="R3563">_xlfn.SWITCH(ROUND(Q3563,0),5,"Excellent",4,"Good",3,"Ok","Bad")</f>
        <v>Excellent</v>
      </c>
      <c r="S3563" s="17">
        <v>16</v>
      </c>
      <c r="T3563" s="17" t="str">
        <f t="shared" si="222"/>
        <v>No</v>
      </c>
      <c r="U3563" s="82">
        <v>43261</v>
      </c>
      <c r="V3563" s="82">
        <v>43739</v>
      </c>
      <c r="W3563" s="17">
        <v>0</v>
      </c>
      <c r="X3563" s="17" t="str">
        <f t="shared" si="223"/>
        <v>Inactive</v>
      </c>
      <c r="Y3563" s="17" t="s">
        <v>15615</v>
      </c>
      <c r="Z3563" s="17"/>
    </row>
    <row r="3564" spans="1:26" x14ac:dyDescent="0.25">
      <c r="A3564">
        <v>3563</v>
      </c>
      <c r="B3564" s="17" t="s">
        <v>14458</v>
      </c>
      <c r="C3564" s="17">
        <v>3523</v>
      </c>
      <c r="D3564" s="17" t="str">
        <f>INDEX(Hosts!$A:$O,MATCH(Places!$C3564,Hosts!$A:$A,0),MATCH(Places!D$1,Hosts!$1:$1,0))</f>
        <v>Within a day</v>
      </c>
      <c r="E3564" s="87">
        <f>INDEX(Hosts!$A:$O,MATCH(Places!$C3564,Hosts!$A:$A,0),MATCH(Places!E$1,Hosts!$1:$1,0))</f>
        <v>1</v>
      </c>
      <c r="F3564" s="87">
        <f>INDEX(Hosts!$A:$O,MATCH(Places!$C3564,Hosts!$A:$A,0),MATCH(Places!F$1,Hosts!$1:$1,0))</f>
        <v>0</v>
      </c>
      <c r="G3564" s="17" t="str">
        <f>INDEX(Hosts!$A:$O,MATCH(Places!$C3564,Hosts!$A:$A,0),MATCH(Places!G$1,Hosts!$1:$1,0))</f>
        <v>No</v>
      </c>
      <c r="H3564" s="17">
        <v>22</v>
      </c>
      <c r="I3564" s="17" t="str">
        <f>INDEX(Neighborhoods!$A:$C,MATCH(Places!$H3564,Neighborhoods!$A:$A,0),MATCH(Places!I$1,Neighborhoods!$1:$1,0))</f>
        <v>Queens</v>
      </c>
      <c r="J3564" s="17" t="str">
        <f>INDEX(Neighborhoods!$A:$C,MATCH(Places!$H3564,Neighborhoods!$A:$A,0),MATCH(Places!J$1,Neighborhoods!$1:$1,0))</f>
        <v>Flushing</v>
      </c>
      <c r="K3564" s="17" t="s">
        <v>1</v>
      </c>
      <c r="L3564" s="17" t="str">
        <f t="shared" si="220"/>
        <v>Yes</v>
      </c>
      <c r="M3564" s="17">
        <v>3</v>
      </c>
      <c r="N3564" s="17" t="str" cm="1">
        <f t="array" ref="N3564">_xlfn.IFS(M3564&lt;=2,"Small",M3564&lt;=5,"Medium",M3564&gt;5,"Large")</f>
        <v>Medium</v>
      </c>
      <c r="O3564" s="65">
        <v>100</v>
      </c>
      <c r="P3564" s="87">
        <f t="shared" si="221"/>
        <v>0.03</v>
      </c>
      <c r="Q3564" s="68">
        <v>4.54</v>
      </c>
      <c r="R3564" s="68" t="str" cm="1">
        <f t="array" ref="R3564">_xlfn.SWITCH(ROUND(Q3564,0),5,"Excellent",4,"Good",3,"Ok","Bad")</f>
        <v>Excellent</v>
      </c>
      <c r="S3564" s="17">
        <v>26</v>
      </c>
      <c r="T3564" s="17" t="str">
        <f t="shared" si="222"/>
        <v>No</v>
      </c>
      <c r="U3564" s="82">
        <v>43216</v>
      </c>
      <c r="V3564" s="82">
        <v>43358</v>
      </c>
      <c r="W3564" s="17">
        <v>365</v>
      </c>
      <c r="X3564" s="17" t="str">
        <f t="shared" si="223"/>
        <v>Active</v>
      </c>
      <c r="Y3564" s="17" t="s">
        <v>15615</v>
      </c>
      <c r="Z3564" s="17"/>
    </row>
    <row r="3565" spans="1:26" x14ac:dyDescent="0.25">
      <c r="A3565">
        <v>3564</v>
      </c>
      <c r="B3565" s="17" t="s">
        <v>15143</v>
      </c>
      <c r="C3565" s="17">
        <v>2200</v>
      </c>
      <c r="D3565" s="17" t="str">
        <f>INDEX(Hosts!$A:$O,MATCH(Places!$C3565,Hosts!$A:$A,0),MATCH(Places!D$1,Hosts!$1:$1,0))</f>
        <v>Within an hour</v>
      </c>
      <c r="E3565" s="87">
        <f>INDEX(Hosts!$A:$O,MATCH(Places!$C3565,Hosts!$A:$A,0),MATCH(Places!E$1,Hosts!$1:$1,0))</f>
        <v>1</v>
      </c>
      <c r="F3565" s="87">
        <f>INDEX(Hosts!$A:$O,MATCH(Places!$C3565,Hosts!$A:$A,0),MATCH(Places!F$1,Hosts!$1:$1,0))</f>
        <v>1</v>
      </c>
      <c r="G3565" s="17" t="str">
        <f>INDEX(Hosts!$A:$O,MATCH(Places!$C3565,Hosts!$A:$A,0),MATCH(Places!G$1,Hosts!$1:$1,0))</f>
        <v>No</v>
      </c>
      <c r="H3565" s="17">
        <v>17</v>
      </c>
      <c r="I3565" s="17" t="str">
        <f>INDEX(Neighborhoods!$A:$C,MATCH(Places!$H3565,Neighborhoods!$A:$A,0),MATCH(Places!I$1,Neighborhoods!$1:$1,0))</f>
        <v>Manhattan</v>
      </c>
      <c r="J3565" s="17" t="str">
        <f>INDEX(Neighborhoods!$A:$C,MATCH(Places!$H3565,Neighborhoods!$A:$A,0),MATCH(Places!J$1,Neighborhoods!$1:$1,0))</f>
        <v>Hell's Kitchen</v>
      </c>
      <c r="K3565" s="17" t="s">
        <v>1</v>
      </c>
      <c r="L3565" s="17" t="str">
        <f t="shared" si="220"/>
        <v>Yes</v>
      </c>
      <c r="M3565" s="17">
        <v>2</v>
      </c>
      <c r="N3565" s="17" t="str" cm="1">
        <f t="array" ref="N3565">_xlfn.IFS(M3565&lt;=2,"Small",M3565&lt;=5,"Medium",M3565&gt;5,"Large")</f>
        <v>Small</v>
      </c>
      <c r="O3565" s="65">
        <v>74</v>
      </c>
      <c r="P3565" s="87">
        <f t="shared" si="221"/>
        <v>0.03</v>
      </c>
      <c r="Q3565" s="68">
        <v>4.04</v>
      </c>
      <c r="R3565" s="68" t="str" cm="1">
        <f t="array" ref="R3565">_xlfn.SWITCH(ROUND(Q3565,0),5,"Excellent",4,"Good",3,"Ok","Bad")</f>
        <v>Good</v>
      </c>
      <c r="S3565" s="17">
        <v>144</v>
      </c>
      <c r="T3565" s="17" t="str">
        <f t="shared" si="222"/>
        <v>No</v>
      </c>
      <c r="U3565" s="82">
        <v>43211</v>
      </c>
      <c r="V3565" s="82">
        <v>44042</v>
      </c>
      <c r="W3565" s="17">
        <v>178</v>
      </c>
      <c r="X3565" s="17" t="str">
        <f t="shared" si="223"/>
        <v>Active</v>
      </c>
      <c r="Y3565" s="17" t="s">
        <v>15615</v>
      </c>
      <c r="Z3565" s="17"/>
    </row>
    <row r="3566" spans="1:26" x14ac:dyDescent="0.25">
      <c r="A3566">
        <v>3565</v>
      </c>
      <c r="B3566" s="17" t="s">
        <v>2577</v>
      </c>
      <c r="C3566" s="17">
        <v>2677</v>
      </c>
      <c r="D3566" s="17" t="str">
        <f>INDEX(Hosts!$A:$O,MATCH(Places!$C3566,Hosts!$A:$A,0),MATCH(Places!D$1,Hosts!$1:$1,0))</f>
        <v>Within an hour</v>
      </c>
      <c r="E3566" s="87">
        <f>INDEX(Hosts!$A:$O,MATCH(Places!$C3566,Hosts!$A:$A,0),MATCH(Places!E$1,Hosts!$1:$1,0))</f>
        <v>1</v>
      </c>
      <c r="F3566" s="87">
        <f>INDEX(Hosts!$A:$O,MATCH(Places!$C3566,Hosts!$A:$A,0),MATCH(Places!F$1,Hosts!$1:$1,0))</f>
        <v>0.95</v>
      </c>
      <c r="G3566" s="17" t="str">
        <f>INDEX(Hosts!$A:$O,MATCH(Places!$C3566,Hosts!$A:$A,0),MATCH(Places!G$1,Hosts!$1:$1,0))</f>
        <v>No</v>
      </c>
      <c r="H3566" s="17">
        <v>7</v>
      </c>
      <c r="I3566" s="17" t="str">
        <f>INDEX(Neighborhoods!$A:$C,MATCH(Places!$H3566,Neighborhoods!$A:$A,0),MATCH(Places!I$1,Neighborhoods!$1:$1,0))</f>
        <v>Brooklyn</v>
      </c>
      <c r="J3566" s="17" t="str">
        <f>INDEX(Neighborhoods!$A:$C,MATCH(Places!$H3566,Neighborhoods!$A:$A,0),MATCH(Places!J$1,Neighborhoods!$1:$1,0))</f>
        <v>Bedford-Stuyvesant</v>
      </c>
      <c r="K3566" s="17" t="s">
        <v>11822</v>
      </c>
      <c r="L3566" s="17" t="str">
        <f t="shared" si="220"/>
        <v>No</v>
      </c>
      <c r="M3566" s="17">
        <v>4</v>
      </c>
      <c r="N3566" s="17" t="str" cm="1">
        <f t="array" ref="N3566">_xlfn.IFS(M3566&lt;=2,"Small",M3566&lt;=5,"Medium",M3566&gt;5,"Large")</f>
        <v>Medium</v>
      </c>
      <c r="O3566" s="65">
        <v>145</v>
      </c>
      <c r="P3566" s="87">
        <f t="shared" si="221"/>
        <v>0.03</v>
      </c>
      <c r="Q3566" s="68">
        <v>4.4400000000000004</v>
      </c>
      <c r="R3566" s="68" t="str" cm="1">
        <f t="array" ref="R3566">_xlfn.SWITCH(ROUND(Q3566,0),5,"Excellent",4,"Good",3,"Ok","Bad")</f>
        <v>Good</v>
      </c>
      <c r="S3566" s="17">
        <v>117</v>
      </c>
      <c r="T3566" s="17" t="str">
        <f t="shared" si="222"/>
        <v>No</v>
      </c>
      <c r="U3566" s="82">
        <v>43213</v>
      </c>
      <c r="V3566" s="82">
        <v>44042</v>
      </c>
      <c r="W3566" s="17">
        <v>331</v>
      </c>
      <c r="X3566" s="17" t="str">
        <f t="shared" si="223"/>
        <v>Active</v>
      </c>
      <c r="Y3566" s="17" t="s">
        <v>15616</v>
      </c>
      <c r="Z3566" s="17"/>
    </row>
    <row r="3567" spans="1:26" x14ac:dyDescent="0.25">
      <c r="A3567">
        <v>3566</v>
      </c>
      <c r="B3567" s="17" t="s">
        <v>13340</v>
      </c>
      <c r="C3567" s="17">
        <v>1352</v>
      </c>
      <c r="D3567" s="17" t="str">
        <f>INDEX(Hosts!$A:$O,MATCH(Places!$C3567,Hosts!$A:$A,0),MATCH(Places!D$1,Hosts!$1:$1,0))</f>
        <v>Within an hour</v>
      </c>
      <c r="E3567" s="87">
        <f>INDEX(Hosts!$A:$O,MATCH(Places!$C3567,Hosts!$A:$A,0),MATCH(Places!E$1,Hosts!$1:$1,0))</f>
        <v>1</v>
      </c>
      <c r="F3567" s="87">
        <f>INDEX(Hosts!$A:$O,MATCH(Places!$C3567,Hosts!$A:$A,0),MATCH(Places!F$1,Hosts!$1:$1,0))</f>
        <v>1</v>
      </c>
      <c r="G3567" s="17" t="str">
        <f>INDEX(Hosts!$A:$O,MATCH(Places!$C3567,Hosts!$A:$A,0),MATCH(Places!G$1,Hosts!$1:$1,0))</f>
        <v>Yes</v>
      </c>
      <c r="H3567" s="17">
        <v>11</v>
      </c>
      <c r="I3567" s="17" t="str">
        <f>INDEX(Neighborhoods!$A:$C,MATCH(Places!$H3567,Neighborhoods!$A:$A,0),MATCH(Places!I$1,Neighborhoods!$1:$1,0))</f>
        <v>Brooklyn</v>
      </c>
      <c r="J3567" s="17" t="str">
        <f>INDEX(Neighborhoods!$A:$C,MATCH(Places!$H3567,Neighborhoods!$A:$A,0),MATCH(Places!J$1,Neighborhoods!$1:$1,0))</f>
        <v>Greenpoint</v>
      </c>
      <c r="K3567" s="17" t="s">
        <v>11822</v>
      </c>
      <c r="L3567" s="17" t="str">
        <f t="shared" si="220"/>
        <v>No</v>
      </c>
      <c r="M3567" s="17">
        <v>2</v>
      </c>
      <c r="N3567" s="17" t="str" cm="1">
        <f t="array" ref="N3567">_xlfn.IFS(M3567&lt;=2,"Small",M3567&lt;=5,"Medium",M3567&gt;5,"Large")</f>
        <v>Small</v>
      </c>
      <c r="O3567" s="65">
        <v>75</v>
      </c>
      <c r="P3567" s="87">
        <f t="shared" si="221"/>
        <v>0.03</v>
      </c>
      <c r="Q3567" s="68">
        <v>5</v>
      </c>
      <c r="R3567" s="68" t="str" cm="1">
        <f t="array" ref="R3567">_xlfn.SWITCH(ROUND(Q3567,0),5,"Excellent",4,"Good",3,"Ok","Bad")</f>
        <v>Excellent</v>
      </c>
      <c r="S3567" s="17">
        <v>10</v>
      </c>
      <c r="T3567" s="17" t="str">
        <f t="shared" si="222"/>
        <v>No</v>
      </c>
      <c r="U3567" s="82">
        <v>43254</v>
      </c>
      <c r="V3567" s="82">
        <v>44043</v>
      </c>
      <c r="W3567" s="17">
        <v>1</v>
      </c>
      <c r="X3567" s="17" t="str">
        <f t="shared" si="223"/>
        <v>Active</v>
      </c>
      <c r="Y3567" s="17" t="s">
        <v>15615</v>
      </c>
      <c r="Z3567" s="17"/>
    </row>
    <row r="3568" spans="1:26" x14ac:dyDescent="0.25">
      <c r="A3568">
        <v>3567</v>
      </c>
      <c r="B3568" s="17" t="s">
        <v>14786</v>
      </c>
      <c r="C3568" s="17">
        <v>2928</v>
      </c>
      <c r="D3568" s="17" t="str">
        <f>INDEX(Hosts!$A:$O,MATCH(Places!$C3568,Hosts!$A:$A,0),MATCH(Places!D$1,Hosts!$1:$1,0))</f>
        <v>Within an hour</v>
      </c>
      <c r="E3568" s="87">
        <f>INDEX(Hosts!$A:$O,MATCH(Places!$C3568,Hosts!$A:$A,0),MATCH(Places!E$1,Hosts!$1:$1,0))</f>
        <v>1</v>
      </c>
      <c r="F3568" s="87">
        <f>INDEX(Hosts!$A:$O,MATCH(Places!$C3568,Hosts!$A:$A,0),MATCH(Places!F$1,Hosts!$1:$1,0))</f>
        <v>1</v>
      </c>
      <c r="G3568" s="17" t="str">
        <f>INDEX(Hosts!$A:$O,MATCH(Places!$C3568,Hosts!$A:$A,0),MATCH(Places!G$1,Hosts!$1:$1,0))</f>
        <v>Yes</v>
      </c>
      <c r="H3568" s="17">
        <v>17</v>
      </c>
      <c r="I3568" s="17" t="str">
        <f>INDEX(Neighborhoods!$A:$C,MATCH(Places!$H3568,Neighborhoods!$A:$A,0),MATCH(Places!I$1,Neighborhoods!$1:$1,0))</f>
        <v>Manhattan</v>
      </c>
      <c r="J3568" s="17" t="str">
        <f>INDEX(Neighborhoods!$A:$C,MATCH(Places!$H3568,Neighborhoods!$A:$A,0),MATCH(Places!J$1,Neighborhoods!$1:$1,0))</f>
        <v>Hell's Kitchen</v>
      </c>
      <c r="K3568" s="17" t="s">
        <v>11822</v>
      </c>
      <c r="L3568" s="17" t="str">
        <f t="shared" si="220"/>
        <v>No</v>
      </c>
      <c r="M3568" s="17">
        <v>2</v>
      </c>
      <c r="N3568" s="17" t="str" cm="1">
        <f t="array" ref="N3568">_xlfn.IFS(M3568&lt;=2,"Small",M3568&lt;=5,"Medium",M3568&gt;5,"Large")</f>
        <v>Small</v>
      </c>
      <c r="O3568" s="65">
        <v>220</v>
      </c>
      <c r="P3568" s="87">
        <f t="shared" si="221"/>
        <v>0.04</v>
      </c>
      <c r="Q3568" s="68">
        <v>4.99</v>
      </c>
      <c r="R3568" s="68" t="str" cm="1">
        <f t="array" ref="R3568">_xlfn.SWITCH(ROUND(Q3568,0),5,"Excellent",4,"Good",3,"Ok","Bad")</f>
        <v>Excellent</v>
      </c>
      <c r="S3568" s="17">
        <v>82</v>
      </c>
      <c r="T3568" s="17" t="str">
        <f t="shared" si="222"/>
        <v>No</v>
      </c>
      <c r="U3568" s="82">
        <v>43258</v>
      </c>
      <c r="V3568" s="82">
        <v>43899</v>
      </c>
      <c r="W3568" s="17">
        <v>364</v>
      </c>
      <c r="X3568" s="17" t="str">
        <f t="shared" si="223"/>
        <v>Active</v>
      </c>
      <c r="Y3568" s="17" t="s">
        <v>15615</v>
      </c>
      <c r="Z3568" s="17"/>
    </row>
    <row r="3569" spans="1:26" x14ac:dyDescent="0.25">
      <c r="A3569">
        <v>3568</v>
      </c>
      <c r="B3569" s="17" t="s">
        <v>2578</v>
      </c>
      <c r="C3569" s="17">
        <v>1948</v>
      </c>
      <c r="D3569" s="17" t="str">
        <f>INDEX(Hosts!$A:$O,MATCH(Places!$C3569,Hosts!$A:$A,0),MATCH(Places!D$1,Hosts!$1:$1,0))</f>
        <v>Within an hour</v>
      </c>
      <c r="E3569" s="87">
        <f>INDEX(Hosts!$A:$O,MATCH(Places!$C3569,Hosts!$A:$A,0),MATCH(Places!E$1,Hosts!$1:$1,0))</f>
        <v>1</v>
      </c>
      <c r="F3569" s="87">
        <f>INDEX(Hosts!$A:$O,MATCH(Places!$C3569,Hosts!$A:$A,0),MATCH(Places!F$1,Hosts!$1:$1,0))</f>
        <v>1</v>
      </c>
      <c r="G3569" s="17" t="str">
        <f>INDEX(Hosts!$A:$O,MATCH(Places!$C3569,Hosts!$A:$A,0),MATCH(Places!G$1,Hosts!$1:$1,0))</f>
        <v>Yes</v>
      </c>
      <c r="H3569" s="17">
        <v>7</v>
      </c>
      <c r="I3569" s="17" t="str">
        <f>INDEX(Neighborhoods!$A:$C,MATCH(Places!$H3569,Neighborhoods!$A:$A,0),MATCH(Places!I$1,Neighborhoods!$1:$1,0))</f>
        <v>Brooklyn</v>
      </c>
      <c r="J3569" s="17" t="str">
        <f>INDEX(Neighborhoods!$A:$C,MATCH(Places!$H3569,Neighborhoods!$A:$A,0),MATCH(Places!J$1,Neighborhoods!$1:$1,0))</f>
        <v>Bedford-Stuyvesant</v>
      </c>
      <c r="K3569" s="17" t="s">
        <v>1</v>
      </c>
      <c r="L3569" s="17" t="str">
        <f t="shared" si="220"/>
        <v>Yes</v>
      </c>
      <c r="M3569" s="17">
        <v>2</v>
      </c>
      <c r="N3569" s="17" t="str" cm="1">
        <f t="array" ref="N3569">_xlfn.IFS(M3569&lt;=2,"Small",M3569&lt;=5,"Medium",M3569&gt;5,"Large")</f>
        <v>Small</v>
      </c>
      <c r="O3569" s="65">
        <v>63</v>
      </c>
      <c r="P3569" s="87">
        <f t="shared" si="221"/>
        <v>0.03</v>
      </c>
      <c r="Q3569" s="68">
        <v>5</v>
      </c>
      <c r="R3569" s="68" t="str" cm="1">
        <f t="array" ref="R3569">_xlfn.SWITCH(ROUND(Q3569,0),5,"Excellent",4,"Good",3,"Ok","Bad")</f>
        <v>Excellent</v>
      </c>
      <c r="S3569" s="17">
        <v>27</v>
      </c>
      <c r="T3569" s="17" t="str">
        <f t="shared" si="222"/>
        <v>No</v>
      </c>
      <c r="U3569" s="82">
        <v>43297</v>
      </c>
      <c r="V3569" s="82">
        <v>43652</v>
      </c>
      <c r="W3569" s="17">
        <v>219</v>
      </c>
      <c r="X3569" s="17" t="str">
        <f t="shared" si="223"/>
        <v>Active</v>
      </c>
      <c r="Y3569" s="17" t="s">
        <v>15616</v>
      </c>
      <c r="Z3569" s="17"/>
    </row>
    <row r="3570" spans="1:26" x14ac:dyDescent="0.25">
      <c r="A3570">
        <v>3569</v>
      </c>
      <c r="B3570" s="17" t="s">
        <v>2578</v>
      </c>
      <c r="C3570" s="17">
        <v>1948</v>
      </c>
      <c r="D3570" s="17" t="str">
        <f>INDEX(Hosts!$A:$O,MATCH(Places!$C3570,Hosts!$A:$A,0),MATCH(Places!D$1,Hosts!$1:$1,0))</f>
        <v>Within an hour</v>
      </c>
      <c r="E3570" s="87">
        <f>INDEX(Hosts!$A:$O,MATCH(Places!$C3570,Hosts!$A:$A,0),MATCH(Places!E$1,Hosts!$1:$1,0))</f>
        <v>1</v>
      </c>
      <c r="F3570" s="87">
        <f>INDEX(Hosts!$A:$O,MATCH(Places!$C3570,Hosts!$A:$A,0),MATCH(Places!F$1,Hosts!$1:$1,0))</f>
        <v>1</v>
      </c>
      <c r="G3570" s="17" t="str">
        <f>INDEX(Hosts!$A:$O,MATCH(Places!$C3570,Hosts!$A:$A,0),MATCH(Places!G$1,Hosts!$1:$1,0))</f>
        <v>Yes</v>
      </c>
      <c r="H3570" s="17">
        <v>7</v>
      </c>
      <c r="I3570" s="17" t="str">
        <f>INDEX(Neighborhoods!$A:$C,MATCH(Places!$H3570,Neighborhoods!$A:$A,0),MATCH(Places!I$1,Neighborhoods!$1:$1,0))</f>
        <v>Brooklyn</v>
      </c>
      <c r="J3570" s="17" t="str">
        <f>INDEX(Neighborhoods!$A:$C,MATCH(Places!$H3570,Neighborhoods!$A:$A,0),MATCH(Places!J$1,Neighborhoods!$1:$1,0))</f>
        <v>Bedford-Stuyvesant</v>
      </c>
      <c r="K3570" s="17" t="s">
        <v>1</v>
      </c>
      <c r="L3570" s="17" t="str">
        <f t="shared" si="220"/>
        <v>Yes</v>
      </c>
      <c r="M3570" s="17">
        <v>2</v>
      </c>
      <c r="N3570" s="17" t="str" cm="1">
        <f t="array" ref="N3570">_xlfn.IFS(M3570&lt;=2,"Small",M3570&lt;=5,"Medium",M3570&gt;5,"Large")</f>
        <v>Small</v>
      </c>
      <c r="O3570" s="65">
        <v>58</v>
      </c>
      <c r="P3570" s="87">
        <f t="shared" si="221"/>
        <v>0.03</v>
      </c>
      <c r="Q3570" s="68">
        <v>5</v>
      </c>
      <c r="R3570" s="68" t="str" cm="1">
        <f t="array" ref="R3570">_xlfn.SWITCH(ROUND(Q3570,0),5,"Excellent",4,"Good",3,"Ok","Bad")</f>
        <v>Excellent</v>
      </c>
      <c r="S3570" s="17">
        <v>27</v>
      </c>
      <c r="T3570" s="17" t="str">
        <f t="shared" si="222"/>
        <v>No</v>
      </c>
      <c r="U3570" s="82">
        <v>43226</v>
      </c>
      <c r="V3570" s="82">
        <v>43898</v>
      </c>
      <c r="W3570" s="17">
        <v>248</v>
      </c>
      <c r="X3570" s="17" t="str">
        <f t="shared" si="223"/>
        <v>Active</v>
      </c>
      <c r="Y3570" s="17" t="s">
        <v>15616</v>
      </c>
      <c r="Z3570" s="17"/>
    </row>
    <row r="3571" spans="1:26" x14ac:dyDescent="0.25">
      <c r="A3571">
        <v>3570</v>
      </c>
      <c r="B3571" s="17" t="s">
        <v>2579</v>
      </c>
      <c r="C3571" s="17">
        <v>2603</v>
      </c>
      <c r="D3571" s="17" t="str">
        <f>INDEX(Hosts!$A:$O,MATCH(Places!$C3571,Hosts!$A:$A,0),MATCH(Places!D$1,Hosts!$1:$1,0))</f>
        <v>Within an hour</v>
      </c>
      <c r="E3571" s="87">
        <f>INDEX(Hosts!$A:$O,MATCH(Places!$C3571,Hosts!$A:$A,0),MATCH(Places!E$1,Hosts!$1:$1,0))</f>
        <v>1</v>
      </c>
      <c r="F3571" s="87">
        <f>INDEX(Hosts!$A:$O,MATCH(Places!$C3571,Hosts!$A:$A,0),MATCH(Places!F$1,Hosts!$1:$1,0))</f>
        <v>0.99</v>
      </c>
      <c r="G3571" s="17" t="str">
        <f>INDEX(Hosts!$A:$O,MATCH(Places!$C3571,Hosts!$A:$A,0),MATCH(Places!G$1,Hosts!$1:$1,0))</f>
        <v>Yes</v>
      </c>
      <c r="H3571" s="17">
        <v>16</v>
      </c>
      <c r="I3571" s="17" t="str">
        <f>INDEX(Neighborhoods!$A:$C,MATCH(Places!$H3571,Neighborhoods!$A:$A,0),MATCH(Places!I$1,Neighborhoods!$1:$1,0))</f>
        <v>Manhattan</v>
      </c>
      <c r="J3571" s="17" t="str">
        <f>INDEX(Neighborhoods!$A:$C,MATCH(Places!$H3571,Neighborhoods!$A:$A,0),MATCH(Places!J$1,Neighborhoods!$1:$1,0))</f>
        <v>Harlem</v>
      </c>
      <c r="K3571" s="17" t="s">
        <v>1</v>
      </c>
      <c r="L3571" s="17" t="str">
        <f t="shared" si="220"/>
        <v>Yes</v>
      </c>
      <c r="M3571" s="17">
        <v>2</v>
      </c>
      <c r="N3571" s="17" t="str" cm="1">
        <f t="array" ref="N3571">_xlfn.IFS(M3571&lt;=2,"Small",M3571&lt;=5,"Medium",M3571&gt;5,"Large")</f>
        <v>Small</v>
      </c>
      <c r="O3571" s="65">
        <v>100</v>
      </c>
      <c r="P3571" s="87">
        <f t="shared" si="221"/>
        <v>0.03</v>
      </c>
      <c r="Q3571" s="68">
        <v>4.9800000000000004</v>
      </c>
      <c r="R3571" s="68" t="str" cm="1">
        <f t="array" ref="R3571">_xlfn.SWITCH(ROUND(Q3571,0),5,"Excellent",4,"Good",3,"Ok","Bad")</f>
        <v>Excellent</v>
      </c>
      <c r="S3571" s="17">
        <v>111</v>
      </c>
      <c r="T3571" s="17" t="str">
        <f t="shared" si="222"/>
        <v>Yes</v>
      </c>
      <c r="U3571" s="82">
        <v>43215</v>
      </c>
      <c r="V3571" s="82">
        <v>43905</v>
      </c>
      <c r="W3571" s="17">
        <v>89</v>
      </c>
      <c r="X3571" s="17" t="str">
        <f t="shared" si="223"/>
        <v>Active</v>
      </c>
      <c r="Y3571" s="17" t="s">
        <v>15615</v>
      </c>
      <c r="Z3571" s="17"/>
    </row>
    <row r="3572" spans="1:26" x14ac:dyDescent="0.25">
      <c r="A3572">
        <v>3571</v>
      </c>
      <c r="B3572" s="17" t="s">
        <v>2580</v>
      </c>
      <c r="C3572" s="17">
        <v>2187</v>
      </c>
      <c r="D3572" s="17" t="str">
        <f>INDEX(Hosts!$A:$O,MATCH(Places!$C3572,Hosts!$A:$A,0),MATCH(Places!D$1,Hosts!$1:$1,0))</f>
        <v>Within an hour</v>
      </c>
      <c r="E3572" s="87">
        <f>INDEX(Hosts!$A:$O,MATCH(Places!$C3572,Hosts!$A:$A,0),MATCH(Places!E$1,Hosts!$1:$1,0))</f>
        <v>1</v>
      </c>
      <c r="F3572" s="87">
        <f>INDEX(Hosts!$A:$O,MATCH(Places!$C3572,Hosts!$A:$A,0),MATCH(Places!F$1,Hosts!$1:$1,0))</f>
        <v>0.92</v>
      </c>
      <c r="G3572" s="17" t="str">
        <f>INDEX(Hosts!$A:$O,MATCH(Places!$C3572,Hosts!$A:$A,0),MATCH(Places!G$1,Hosts!$1:$1,0))</f>
        <v>Yes</v>
      </c>
      <c r="H3572" s="17">
        <v>9</v>
      </c>
      <c r="I3572" s="17" t="str">
        <f>INDEX(Neighborhoods!$A:$C,MATCH(Places!$H3572,Neighborhoods!$A:$A,0),MATCH(Places!I$1,Neighborhoods!$1:$1,0))</f>
        <v>Brooklyn</v>
      </c>
      <c r="J3572" s="17" t="str">
        <f>INDEX(Neighborhoods!$A:$C,MATCH(Places!$H3572,Neighborhoods!$A:$A,0),MATCH(Places!J$1,Neighborhoods!$1:$1,0))</f>
        <v>Crown Heights</v>
      </c>
      <c r="K3572" s="17" t="s">
        <v>1</v>
      </c>
      <c r="L3572" s="17" t="str">
        <f t="shared" si="220"/>
        <v>Yes</v>
      </c>
      <c r="M3572" s="17">
        <v>2</v>
      </c>
      <c r="N3572" s="17" t="str" cm="1">
        <f t="array" ref="N3572">_xlfn.IFS(M3572&lt;=2,"Small",M3572&lt;=5,"Medium",M3572&gt;5,"Large")</f>
        <v>Small</v>
      </c>
      <c r="O3572" s="65">
        <v>80</v>
      </c>
      <c r="P3572" s="87">
        <f t="shared" si="221"/>
        <v>0.03</v>
      </c>
      <c r="Q3572" s="68">
        <v>4.91</v>
      </c>
      <c r="R3572" s="68" t="str" cm="1">
        <f t="array" ref="R3572">_xlfn.SWITCH(ROUND(Q3572,0),5,"Excellent",4,"Good",3,"Ok","Bad")</f>
        <v>Excellent</v>
      </c>
      <c r="S3572" s="17">
        <v>67</v>
      </c>
      <c r="T3572" s="17" t="str">
        <f t="shared" si="222"/>
        <v>No</v>
      </c>
      <c r="U3572" s="82">
        <v>43251</v>
      </c>
      <c r="V3572" s="82">
        <v>44052</v>
      </c>
      <c r="W3572" s="17">
        <v>174</v>
      </c>
      <c r="X3572" s="17" t="str">
        <f t="shared" si="223"/>
        <v>Active</v>
      </c>
      <c r="Y3572" s="17" t="s">
        <v>15616</v>
      </c>
      <c r="Z3572" s="17"/>
    </row>
    <row r="3573" spans="1:26" x14ac:dyDescent="0.25">
      <c r="A3573">
        <v>3572</v>
      </c>
      <c r="B3573" s="17" t="s">
        <v>2581</v>
      </c>
      <c r="C3573" s="17">
        <v>1490</v>
      </c>
      <c r="D3573" s="17" t="str">
        <f>INDEX(Hosts!$A:$O,MATCH(Places!$C3573,Hosts!$A:$A,0),MATCH(Places!D$1,Hosts!$1:$1,0))</f>
        <v>Within a day</v>
      </c>
      <c r="E3573" s="87">
        <f>INDEX(Hosts!$A:$O,MATCH(Places!$C3573,Hosts!$A:$A,0),MATCH(Places!E$1,Hosts!$1:$1,0))</f>
        <v>0.8</v>
      </c>
      <c r="F3573" s="87">
        <f>INDEX(Hosts!$A:$O,MATCH(Places!$C3573,Hosts!$A:$A,0),MATCH(Places!F$1,Hosts!$1:$1,0))</f>
        <v>0.28999999999999998</v>
      </c>
      <c r="G3573" s="17" t="str">
        <f>INDEX(Hosts!$A:$O,MATCH(Places!$C3573,Hosts!$A:$A,0),MATCH(Places!G$1,Hosts!$1:$1,0))</f>
        <v>No</v>
      </c>
      <c r="H3573" s="17">
        <v>12</v>
      </c>
      <c r="I3573" s="17" t="str">
        <f>INDEX(Neighborhoods!$A:$C,MATCH(Places!$H3573,Neighborhoods!$A:$A,0),MATCH(Places!I$1,Neighborhoods!$1:$1,0))</f>
        <v>Brooklyn</v>
      </c>
      <c r="J3573" s="17" t="str">
        <f>INDEX(Neighborhoods!$A:$C,MATCH(Places!$H3573,Neighborhoods!$A:$A,0),MATCH(Places!J$1,Neighborhoods!$1:$1,0))</f>
        <v>Williamsburg</v>
      </c>
      <c r="K3573" s="17" t="s">
        <v>11822</v>
      </c>
      <c r="L3573" s="17" t="str">
        <f t="shared" si="220"/>
        <v>No</v>
      </c>
      <c r="M3573" s="17">
        <v>3</v>
      </c>
      <c r="N3573" s="17" t="str" cm="1">
        <f t="array" ref="N3573">_xlfn.IFS(M3573&lt;=2,"Small",M3573&lt;=5,"Medium",M3573&gt;5,"Large")</f>
        <v>Medium</v>
      </c>
      <c r="O3573" s="65">
        <v>120</v>
      </c>
      <c r="P3573" s="87">
        <f t="shared" si="221"/>
        <v>0.03</v>
      </c>
      <c r="Q3573" s="68">
        <v>4.92</v>
      </c>
      <c r="R3573" s="68" t="str" cm="1">
        <f t="array" ref="R3573">_xlfn.SWITCH(ROUND(Q3573,0),5,"Excellent",4,"Good",3,"Ok","Bad")</f>
        <v>Excellent</v>
      </c>
      <c r="S3573" s="17">
        <v>12</v>
      </c>
      <c r="T3573" s="17" t="str">
        <f t="shared" si="222"/>
        <v>No</v>
      </c>
      <c r="U3573" s="82">
        <v>43219</v>
      </c>
      <c r="V3573" s="82">
        <v>44042</v>
      </c>
      <c r="W3573" s="17">
        <v>0</v>
      </c>
      <c r="X3573" s="17" t="str">
        <f t="shared" si="223"/>
        <v>Inactive</v>
      </c>
      <c r="Y3573" s="17" t="s">
        <v>15615</v>
      </c>
      <c r="Z3573" s="17"/>
    </row>
    <row r="3574" spans="1:26" x14ac:dyDescent="0.25">
      <c r="A3574">
        <v>3573</v>
      </c>
      <c r="B3574" s="17" t="s">
        <v>2582</v>
      </c>
      <c r="C3574" s="17">
        <v>3081</v>
      </c>
      <c r="D3574" s="17" t="str">
        <f>INDEX(Hosts!$A:$O,MATCH(Places!$C3574,Hosts!$A:$A,0),MATCH(Places!D$1,Hosts!$1:$1,0))</f>
        <v>Within an hour</v>
      </c>
      <c r="E3574" s="87">
        <f>INDEX(Hosts!$A:$O,MATCH(Places!$C3574,Hosts!$A:$A,0),MATCH(Places!E$1,Hosts!$1:$1,0))</f>
        <v>1</v>
      </c>
      <c r="F3574" s="87">
        <f>INDEX(Hosts!$A:$O,MATCH(Places!$C3574,Hosts!$A:$A,0),MATCH(Places!F$1,Hosts!$1:$1,0))</f>
        <v>0.9</v>
      </c>
      <c r="G3574" s="17" t="str">
        <f>INDEX(Hosts!$A:$O,MATCH(Places!$C3574,Hosts!$A:$A,0),MATCH(Places!G$1,Hosts!$1:$1,0))</f>
        <v>No</v>
      </c>
      <c r="H3574" s="17">
        <v>27</v>
      </c>
      <c r="I3574" s="17" t="str">
        <f>INDEX(Neighborhoods!$A:$C,MATCH(Places!$H3574,Neighborhoods!$A:$A,0),MATCH(Places!I$1,Neighborhoods!$1:$1,0))</f>
        <v>Staten Island</v>
      </c>
      <c r="J3574" s="17" t="str">
        <f>INDEX(Neighborhoods!$A:$C,MATCH(Places!$H3574,Neighborhoods!$A:$A,0),MATCH(Places!J$1,Neighborhoods!$1:$1,0))</f>
        <v>Arrochar</v>
      </c>
      <c r="K3574" s="17" t="s">
        <v>1</v>
      </c>
      <c r="L3574" s="17" t="str">
        <f t="shared" si="220"/>
        <v>Yes</v>
      </c>
      <c r="M3574" s="17">
        <v>1</v>
      </c>
      <c r="N3574" s="17" t="str" cm="1">
        <f t="array" ref="N3574">_xlfn.IFS(M3574&lt;=2,"Small",M3574&lt;=5,"Medium",M3574&gt;5,"Large")</f>
        <v>Small</v>
      </c>
      <c r="O3574" s="65">
        <v>35</v>
      </c>
      <c r="P3574" s="87">
        <f t="shared" si="221"/>
        <v>0.03</v>
      </c>
      <c r="Q3574" s="68">
        <v>5</v>
      </c>
      <c r="R3574" s="68" t="str" cm="1">
        <f t="array" ref="R3574">_xlfn.SWITCH(ROUND(Q3574,0),5,"Excellent",4,"Good",3,"Ok","Bad")</f>
        <v>Excellent</v>
      </c>
      <c r="S3574" s="17">
        <v>15</v>
      </c>
      <c r="T3574" s="17" t="str">
        <f t="shared" si="222"/>
        <v>No</v>
      </c>
      <c r="U3574" s="82">
        <v>43228</v>
      </c>
      <c r="V3574" s="82">
        <v>44058</v>
      </c>
      <c r="W3574" s="17">
        <v>56</v>
      </c>
      <c r="X3574" s="17" t="str">
        <f t="shared" si="223"/>
        <v>Active</v>
      </c>
      <c r="Y3574" s="17" t="s">
        <v>15615</v>
      </c>
      <c r="Z3574" s="17"/>
    </row>
    <row r="3575" spans="1:26" x14ac:dyDescent="0.25">
      <c r="A3575">
        <v>3574</v>
      </c>
      <c r="B3575" s="17" t="s">
        <v>2583</v>
      </c>
      <c r="C3575" s="17">
        <v>1277</v>
      </c>
      <c r="D3575" s="17" t="str">
        <f>INDEX(Hosts!$A:$O,MATCH(Places!$C3575,Hosts!$A:$A,0),MATCH(Places!D$1,Hosts!$1:$1,0))</f>
        <v>Within a few hours</v>
      </c>
      <c r="E3575" s="87">
        <f>INDEX(Hosts!$A:$O,MATCH(Places!$C3575,Hosts!$A:$A,0),MATCH(Places!E$1,Hosts!$1:$1,0))</f>
        <v>1</v>
      </c>
      <c r="F3575" s="87">
        <f>INDEX(Hosts!$A:$O,MATCH(Places!$C3575,Hosts!$A:$A,0),MATCH(Places!F$1,Hosts!$1:$1,0))</f>
        <v>1</v>
      </c>
      <c r="G3575" s="17" t="str">
        <f>INDEX(Hosts!$A:$O,MATCH(Places!$C3575,Hosts!$A:$A,0),MATCH(Places!G$1,Hosts!$1:$1,0))</f>
        <v>Yes</v>
      </c>
      <c r="H3575" s="17">
        <v>7</v>
      </c>
      <c r="I3575" s="17" t="str">
        <f>INDEX(Neighborhoods!$A:$C,MATCH(Places!$H3575,Neighborhoods!$A:$A,0),MATCH(Places!I$1,Neighborhoods!$1:$1,0))</f>
        <v>Brooklyn</v>
      </c>
      <c r="J3575" s="17" t="str">
        <f>INDEX(Neighborhoods!$A:$C,MATCH(Places!$H3575,Neighborhoods!$A:$A,0),MATCH(Places!J$1,Neighborhoods!$1:$1,0))</f>
        <v>Bedford-Stuyvesant</v>
      </c>
      <c r="K3575" s="17" t="s">
        <v>1</v>
      </c>
      <c r="L3575" s="17" t="str">
        <f t="shared" si="220"/>
        <v>Yes</v>
      </c>
      <c r="M3575" s="17">
        <v>2</v>
      </c>
      <c r="N3575" s="17" t="str" cm="1">
        <f t="array" ref="N3575">_xlfn.IFS(M3575&lt;=2,"Small",M3575&lt;=5,"Medium",M3575&gt;5,"Large")</f>
        <v>Small</v>
      </c>
      <c r="O3575" s="65">
        <v>145</v>
      </c>
      <c r="P3575" s="87">
        <f t="shared" si="221"/>
        <v>0.03</v>
      </c>
      <c r="Q3575" s="68">
        <v>4.99</v>
      </c>
      <c r="R3575" s="68" t="str" cm="1">
        <f t="array" ref="R3575">_xlfn.SWITCH(ROUND(Q3575,0),5,"Excellent",4,"Good",3,"Ok","Bad")</f>
        <v>Excellent</v>
      </c>
      <c r="S3575" s="17">
        <v>77</v>
      </c>
      <c r="T3575" s="17" t="str">
        <f t="shared" si="222"/>
        <v>No</v>
      </c>
      <c r="U3575" s="82">
        <v>43240</v>
      </c>
      <c r="V3575" s="82">
        <v>43907</v>
      </c>
      <c r="W3575" s="17">
        <v>26</v>
      </c>
      <c r="X3575" s="17" t="str">
        <f t="shared" si="223"/>
        <v>Active</v>
      </c>
      <c r="Y3575" s="17" t="s">
        <v>15616</v>
      </c>
      <c r="Z3575" s="17"/>
    </row>
    <row r="3576" spans="1:26" x14ac:dyDescent="0.25">
      <c r="A3576">
        <v>3575</v>
      </c>
      <c r="B3576" s="17" t="s">
        <v>2584</v>
      </c>
      <c r="C3576" s="17">
        <v>3176</v>
      </c>
      <c r="D3576" s="17" t="str">
        <f>INDEX(Hosts!$A:$O,MATCH(Places!$C3576,Hosts!$A:$A,0),MATCH(Places!D$1,Hosts!$1:$1,0))</f>
        <v>Within an hour</v>
      </c>
      <c r="E3576" s="87">
        <f>INDEX(Hosts!$A:$O,MATCH(Places!$C3576,Hosts!$A:$A,0),MATCH(Places!E$1,Hosts!$1:$1,0))</f>
        <v>1</v>
      </c>
      <c r="F3576" s="87">
        <f>INDEX(Hosts!$A:$O,MATCH(Places!$C3576,Hosts!$A:$A,0),MATCH(Places!F$1,Hosts!$1:$1,0))</f>
        <v>0.8</v>
      </c>
      <c r="G3576" s="17" t="str">
        <f>INDEX(Hosts!$A:$O,MATCH(Places!$C3576,Hosts!$A:$A,0),MATCH(Places!G$1,Hosts!$1:$1,0))</f>
        <v>Yes</v>
      </c>
      <c r="H3576" s="17">
        <v>7</v>
      </c>
      <c r="I3576" s="17" t="str">
        <f>INDEX(Neighborhoods!$A:$C,MATCH(Places!$H3576,Neighborhoods!$A:$A,0),MATCH(Places!I$1,Neighborhoods!$1:$1,0))</f>
        <v>Brooklyn</v>
      </c>
      <c r="J3576" s="17" t="str">
        <f>INDEX(Neighborhoods!$A:$C,MATCH(Places!$H3576,Neighborhoods!$A:$A,0),MATCH(Places!J$1,Neighborhoods!$1:$1,0))</f>
        <v>Bedford-Stuyvesant</v>
      </c>
      <c r="K3576" s="17" t="s">
        <v>11822</v>
      </c>
      <c r="L3576" s="17" t="str">
        <f t="shared" si="220"/>
        <v>No</v>
      </c>
      <c r="M3576" s="17">
        <v>3</v>
      </c>
      <c r="N3576" s="17" t="str" cm="1">
        <f t="array" ref="N3576">_xlfn.IFS(M3576&lt;=2,"Small",M3576&lt;=5,"Medium",M3576&gt;5,"Large")</f>
        <v>Medium</v>
      </c>
      <c r="O3576" s="65">
        <v>150</v>
      </c>
      <c r="P3576" s="87">
        <f t="shared" si="221"/>
        <v>0.03</v>
      </c>
      <c r="Q3576" s="68">
        <v>4.75</v>
      </c>
      <c r="R3576" s="68" t="str" cm="1">
        <f t="array" ref="R3576">_xlfn.SWITCH(ROUND(Q3576,0),5,"Excellent",4,"Good",3,"Ok","Bad")</f>
        <v>Excellent</v>
      </c>
      <c r="S3576" s="17">
        <v>67</v>
      </c>
      <c r="T3576" s="17" t="str">
        <f t="shared" si="222"/>
        <v>No</v>
      </c>
      <c r="U3576" s="82">
        <v>43232</v>
      </c>
      <c r="V3576" s="82">
        <v>43892</v>
      </c>
      <c r="W3576" s="17">
        <v>144</v>
      </c>
      <c r="X3576" s="17" t="str">
        <f t="shared" si="223"/>
        <v>Active</v>
      </c>
      <c r="Y3576" s="17" t="s">
        <v>15615</v>
      </c>
      <c r="Z3576" s="17"/>
    </row>
    <row r="3577" spans="1:26" x14ac:dyDescent="0.25">
      <c r="A3577">
        <v>3576</v>
      </c>
      <c r="B3577" s="17" t="s">
        <v>2585</v>
      </c>
      <c r="C3577" s="17">
        <v>3525</v>
      </c>
      <c r="D3577" s="17" t="str">
        <f>INDEX(Hosts!$A:$O,MATCH(Places!$C3577,Hosts!$A:$A,0),MATCH(Places!D$1,Hosts!$1:$1,0))</f>
        <v>A few days or more</v>
      </c>
      <c r="E3577" s="87">
        <f>INDEX(Hosts!$A:$O,MATCH(Places!$C3577,Hosts!$A:$A,0),MATCH(Places!E$1,Hosts!$1:$1,0))</f>
        <v>0.14000000000000001</v>
      </c>
      <c r="F3577" s="87">
        <f>INDEX(Hosts!$A:$O,MATCH(Places!$C3577,Hosts!$A:$A,0),MATCH(Places!F$1,Hosts!$1:$1,0))</f>
        <v>0.97</v>
      </c>
      <c r="G3577" s="17" t="str">
        <f>INDEX(Hosts!$A:$O,MATCH(Places!$C3577,Hosts!$A:$A,0),MATCH(Places!G$1,Hosts!$1:$1,0))</f>
        <v>No</v>
      </c>
      <c r="H3577" s="17">
        <v>8</v>
      </c>
      <c r="I3577" s="17" t="str">
        <f>INDEX(Neighborhoods!$A:$C,MATCH(Places!$H3577,Neighborhoods!$A:$A,0),MATCH(Places!I$1,Neighborhoods!$1:$1,0))</f>
        <v>Brooklyn</v>
      </c>
      <c r="J3577" s="17" t="str">
        <f>INDEX(Neighborhoods!$A:$C,MATCH(Places!$H3577,Neighborhoods!$A:$A,0),MATCH(Places!J$1,Neighborhoods!$1:$1,0))</f>
        <v>Bushwick</v>
      </c>
      <c r="K3577" s="17" t="s">
        <v>11822</v>
      </c>
      <c r="L3577" s="17" t="str">
        <f t="shared" si="220"/>
        <v>No</v>
      </c>
      <c r="M3577" s="17">
        <v>10</v>
      </c>
      <c r="N3577" s="17" t="str" cm="1">
        <f t="array" ref="N3577">_xlfn.IFS(M3577&lt;=2,"Small",M3577&lt;=5,"Medium",M3577&gt;5,"Large")</f>
        <v>Large</v>
      </c>
      <c r="O3577" s="65">
        <v>269</v>
      </c>
      <c r="P3577" s="87">
        <f t="shared" si="221"/>
        <v>0.04</v>
      </c>
      <c r="Q3577" s="68">
        <v>4.6399999999999997</v>
      </c>
      <c r="R3577" s="68" t="str" cm="1">
        <f t="array" ref="R3577">_xlfn.SWITCH(ROUND(Q3577,0),5,"Excellent",4,"Good",3,"Ok","Bad")</f>
        <v>Excellent</v>
      </c>
      <c r="S3577" s="17">
        <v>69</v>
      </c>
      <c r="T3577" s="17" t="str">
        <f t="shared" si="222"/>
        <v>No</v>
      </c>
      <c r="U3577" s="82">
        <v>43219</v>
      </c>
      <c r="V3577" s="82">
        <v>43899</v>
      </c>
      <c r="W3577" s="17">
        <v>360</v>
      </c>
      <c r="X3577" s="17" t="str">
        <f t="shared" si="223"/>
        <v>Active</v>
      </c>
      <c r="Y3577" s="17" t="s">
        <v>15615</v>
      </c>
      <c r="Z3577" s="17"/>
    </row>
    <row r="3578" spans="1:26" x14ac:dyDescent="0.25">
      <c r="A3578">
        <v>3577</v>
      </c>
      <c r="B3578" s="17" t="s">
        <v>14444</v>
      </c>
      <c r="C3578" s="17">
        <v>2437</v>
      </c>
      <c r="D3578" s="17" t="str">
        <f>INDEX(Hosts!$A:$O,MATCH(Places!$C3578,Hosts!$A:$A,0),MATCH(Places!D$1,Hosts!$1:$1,0))</f>
        <v>Within a few hours</v>
      </c>
      <c r="E3578" s="87">
        <f>INDEX(Hosts!$A:$O,MATCH(Places!$C3578,Hosts!$A:$A,0),MATCH(Places!E$1,Hosts!$1:$1,0))</f>
        <v>0.75</v>
      </c>
      <c r="F3578" s="87">
        <f>INDEX(Hosts!$A:$O,MATCH(Places!$C3578,Hosts!$A:$A,0),MATCH(Places!F$1,Hosts!$1:$1,0))</f>
        <v>0.63</v>
      </c>
      <c r="G3578" s="17" t="str">
        <f>INDEX(Hosts!$A:$O,MATCH(Places!$C3578,Hosts!$A:$A,0),MATCH(Places!G$1,Hosts!$1:$1,0))</f>
        <v>No</v>
      </c>
      <c r="H3578" s="17">
        <v>20</v>
      </c>
      <c r="I3578" s="17" t="str">
        <f>INDEX(Neighborhoods!$A:$C,MATCH(Places!$H3578,Neighborhoods!$A:$A,0),MATCH(Places!I$1,Neighborhoods!$1:$1,0))</f>
        <v>Manhattan</v>
      </c>
      <c r="J3578" s="17" t="str">
        <f>INDEX(Neighborhoods!$A:$C,MATCH(Places!$H3578,Neighborhoods!$A:$A,0),MATCH(Places!J$1,Neighborhoods!$1:$1,0))</f>
        <v>Upper West Side</v>
      </c>
      <c r="K3578" s="17" t="s">
        <v>11822</v>
      </c>
      <c r="L3578" s="17" t="str">
        <f t="shared" si="220"/>
        <v>No</v>
      </c>
      <c r="M3578" s="17">
        <v>2</v>
      </c>
      <c r="N3578" s="17" t="str" cm="1">
        <f t="array" ref="N3578">_xlfn.IFS(M3578&lt;=2,"Small",M3578&lt;=5,"Medium",M3578&gt;5,"Large")</f>
        <v>Small</v>
      </c>
      <c r="O3578" s="65">
        <v>134</v>
      </c>
      <c r="P3578" s="87">
        <f t="shared" si="221"/>
        <v>0.03</v>
      </c>
      <c r="Q3578" s="68">
        <v>4.7699999999999996</v>
      </c>
      <c r="R3578" s="68" t="str" cm="1">
        <f t="array" ref="R3578">_xlfn.SWITCH(ROUND(Q3578,0),5,"Excellent",4,"Good",3,"Ok","Bad")</f>
        <v>Excellent</v>
      </c>
      <c r="S3578" s="17">
        <v>26</v>
      </c>
      <c r="T3578" s="17" t="str">
        <f t="shared" si="222"/>
        <v>No</v>
      </c>
      <c r="U3578" s="82">
        <v>43311</v>
      </c>
      <c r="V3578" s="82">
        <v>43887</v>
      </c>
      <c r="W3578" s="17">
        <v>122</v>
      </c>
      <c r="X3578" s="17" t="str">
        <f t="shared" si="223"/>
        <v>Active</v>
      </c>
      <c r="Y3578" s="17" t="s">
        <v>15615</v>
      </c>
      <c r="Z3578" s="17"/>
    </row>
    <row r="3579" spans="1:26" x14ac:dyDescent="0.25">
      <c r="A3579">
        <v>3578</v>
      </c>
      <c r="B3579" s="17" t="s">
        <v>2586</v>
      </c>
      <c r="C3579" s="17">
        <v>3527</v>
      </c>
      <c r="D3579" s="17" t="str">
        <f>INDEX(Hosts!$A:$O,MATCH(Places!$C3579,Hosts!$A:$A,0),MATCH(Places!D$1,Hosts!$1:$1,0))</f>
        <v>Within an hour</v>
      </c>
      <c r="E3579" s="87">
        <f>INDEX(Hosts!$A:$O,MATCH(Places!$C3579,Hosts!$A:$A,0),MATCH(Places!E$1,Hosts!$1:$1,0))</f>
        <v>1</v>
      </c>
      <c r="F3579" s="87">
        <f>INDEX(Hosts!$A:$O,MATCH(Places!$C3579,Hosts!$A:$A,0),MATCH(Places!F$1,Hosts!$1:$1,0))</f>
        <v>0.95</v>
      </c>
      <c r="G3579" s="17" t="str">
        <f>INDEX(Hosts!$A:$O,MATCH(Places!$C3579,Hosts!$A:$A,0),MATCH(Places!G$1,Hosts!$1:$1,0))</f>
        <v>Yes</v>
      </c>
      <c r="H3579" s="17">
        <v>9</v>
      </c>
      <c r="I3579" s="17" t="str">
        <f>INDEX(Neighborhoods!$A:$C,MATCH(Places!$H3579,Neighborhoods!$A:$A,0),MATCH(Places!I$1,Neighborhoods!$1:$1,0))</f>
        <v>Brooklyn</v>
      </c>
      <c r="J3579" s="17" t="str">
        <f>INDEX(Neighborhoods!$A:$C,MATCH(Places!$H3579,Neighborhoods!$A:$A,0),MATCH(Places!J$1,Neighborhoods!$1:$1,0))</f>
        <v>Crown Heights</v>
      </c>
      <c r="K3579" s="17" t="s">
        <v>1</v>
      </c>
      <c r="L3579" s="17" t="str">
        <f t="shared" si="220"/>
        <v>Yes</v>
      </c>
      <c r="M3579" s="17">
        <v>2</v>
      </c>
      <c r="N3579" s="17" t="str" cm="1">
        <f t="array" ref="N3579">_xlfn.IFS(M3579&lt;=2,"Small",M3579&lt;=5,"Medium",M3579&gt;5,"Large")</f>
        <v>Small</v>
      </c>
      <c r="O3579" s="65">
        <v>89</v>
      </c>
      <c r="P3579" s="87">
        <f t="shared" si="221"/>
        <v>0.03</v>
      </c>
      <c r="Q3579" s="68">
        <v>5</v>
      </c>
      <c r="R3579" s="68" t="str" cm="1">
        <f t="array" ref="R3579">_xlfn.SWITCH(ROUND(Q3579,0),5,"Excellent",4,"Good",3,"Ok","Bad")</f>
        <v>Excellent</v>
      </c>
      <c r="S3579" s="17">
        <v>85</v>
      </c>
      <c r="T3579" s="17" t="str">
        <f t="shared" si="222"/>
        <v>No</v>
      </c>
      <c r="U3579" s="82">
        <v>43226</v>
      </c>
      <c r="V3579" s="82">
        <v>43899</v>
      </c>
      <c r="W3579" s="17">
        <v>168</v>
      </c>
      <c r="X3579" s="17" t="str">
        <f t="shared" si="223"/>
        <v>Active</v>
      </c>
      <c r="Y3579" s="17" t="s">
        <v>15615</v>
      </c>
      <c r="Z3579" s="17"/>
    </row>
    <row r="3580" spans="1:26" x14ac:dyDescent="0.25">
      <c r="A3580">
        <v>3579</v>
      </c>
      <c r="B3580" s="17" t="s">
        <v>13416</v>
      </c>
      <c r="C3580" s="17">
        <v>2898</v>
      </c>
      <c r="D3580" s="17" t="str">
        <f>INDEX(Hosts!$A:$O,MATCH(Places!$C3580,Hosts!$A:$A,0),MATCH(Places!D$1,Hosts!$1:$1,0))</f>
        <v>Within a day</v>
      </c>
      <c r="E3580" s="87">
        <f>INDEX(Hosts!$A:$O,MATCH(Places!$C3580,Hosts!$A:$A,0),MATCH(Places!E$1,Hosts!$1:$1,0))</f>
        <v>1</v>
      </c>
      <c r="F3580" s="87">
        <f>INDEX(Hosts!$A:$O,MATCH(Places!$C3580,Hosts!$A:$A,0),MATCH(Places!F$1,Hosts!$1:$1,0))</f>
        <v>1</v>
      </c>
      <c r="G3580" s="17" t="str">
        <f>INDEX(Hosts!$A:$O,MATCH(Places!$C3580,Hosts!$A:$A,0),MATCH(Places!G$1,Hosts!$1:$1,0))</f>
        <v>Yes</v>
      </c>
      <c r="H3580" s="17">
        <v>8</v>
      </c>
      <c r="I3580" s="17" t="str">
        <f>INDEX(Neighborhoods!$A:$C,MATCH(Places!$H3580,Neighborhoods!$A:$A,0),MATCH(Places!I$1,Neighborhoods!$1:$1,0))</f>
        <v>Brooklyn</v>
      </c>
      <c r="J3580" s="17" t="str">
        <f>INDEX(Neighborhoods!$A:$C,MATCH(Places!$H3580,Neighborhoods!$A:$A,0),MATCH(Places!J$1,Neighborhoods!$1:$1,0))</f>
        <v>Bushwick</v>
      </c>
      <c r="K3580" s="17" t="s">
        <v>1</v>
      </c>
      <c r="L3580" s="17" t="str">
        <f t="shared" si="220"/>
        <v>Yes</v>
      </c>
      <c r="M3580" s="17">
        <v>2</v>
      </c>
      <c r="N3580" s="17" t="str" cm="1">
        <f t="array" ref="N3580">_xlfn.IFS(M3580&lt;=2,"Small",M3580&lt;=5,"Medium",M3580&gt;5,"Large")</f>
        <v>Small</v>
      </c>
      <c r="O3580" s="65">
        <v>73</v>
      </c>
      <c r="P3580" s="87">
        <f t="shared" si="221"/>
        <v>0.03</v>
      </c>
      <c r="Q3580" s="68">
        <v>4.9800000000000004</v>
      </c>
      <c r="R3580" s="68" t="str" cm="1">
        <f t="array" ref="R3580">_xlfn.SWITCH(ROUND(Q3580,0),5,"Excellent",4,"Good",3,"Ok","Bad")</f>
        <v>Excellent</v>
      </c>
      <c r="S3580" s="17">
        <v>64</v>
      </c>
      <c r="T3580" s="17" t="str">
        <f t="shared" si="222"/>
        <v>No</v>
      </c>
      <c r="U3580" s="82">
        <v>43226</v>
      </c>
      <c r="V3580" s="82">
        <v>43896</v>
      </c>
      <c r="W3580" s="17">
        <v>42</v>
      </c>
      <c r="X3580" s="17" t="str">
        <f t="shared" si="223"/>
        <v>Active</v>
      </c>
      <c r="Y3580" s="17" t="s">
        <v>15616</v>
      </c>
      <c r="Z3580" s="17"/>
    </row>
    <row r="3581" spans="1:26" x14ac:dyDescent="0.25">
      <c r="A3581">
        <v>3580</v>
      </c>
      <c r="B3581" s="17" t="s">
        <v>2587</v>
      </c>
      <c r="C3581" s="17">
        <v>2660</v>
      </c>
      <c r="D3581" s="17" t="str">
        <f>INDEX(Hosts!$A:$O,MATCH(Places!$C3581,Hosts!$A:$A,0),MATCH(Places!D$1,Hosts!$1:$1,0))</f>
        <v>Within a few hours</v>
      </c>
      <c r="E3581" s="87">
        <f>INDEX(Hosts!$A:$O,MATCH(Places!$C3581,Hosts!$A:$A,0),MATCH(Places!E$1,Hosts!$1:$1,0))</f>
        <v>1</v>
      </c>
      <c r="F3581" s="87">
        <f>INDEX(Hosts!$A:$O,MATCH(Places!$C3581,Hosts!$A:$A,0),MATCH(Places!F$1,Hosts!$1:$1,0))</f>
        <v>0.86</v>
      </c>
      <c r="G3581" s="17" t="str">
        <f>INDEX(Hosts!$A:$O,MATCH(Places!$C3581,Hosts!$A:$A,0),MATCH(Places!G$1,Hosts!$1:$1,0))</f>
        <v>Yes</v>
      </c>
      <c r="H3581" s="17">
        <v>8</v>
      </c>
      <c r="I3581" s="17" t="str">
        <f>INDEX(Neighborhoods!$A:$C,MATCH(Places!$H3581,Neighborhoods!$A:$A,0),MATCH(Places!I$1,Neighborhoods!$1:$1,0))</f>
        <v>Brooklyn</v>
      </c>
      <c r="J3581" s="17" t="str">
        <f>INDEX(Neighborhoods!$A:$C,MATCH(Places!$H3581,Neighborhoods!$A:$A,0),MATCH(Places!J$1,Neighborhoods!$1:$1,0))</f>
        <v>Bushwick</v>
      </c>
      <c r="K3581" s="17" t="s">
        <v>11822</v>
      </c>
      <c r="L3581" s="17" t="str">
        <f t="shared" si="220"/>
        <v>No</v>
      </c>
      <c r="M3581" s="17">
        <v>6</v>
      </c>
      <c r="N3581" s="17" t="str" cm="1">
        <f t="array" ref="N3581">_xlfn.IFS(M3581&lt;=2,"Small",M3581&lt;=5,"Medium",M3581&gt;5,"Large")</f>
        <v>Large</v>
      </c>
      <c r="O3581" s="65">
        <v>130</v>
      </c>
      <c r="P3581" s="87">
        <f t="shared" si="221"/>
        <v>0.03</v>
      </c>
      <c r="Q3581" s="68">
        <v>4.99</v>
      </c>
      <c r="R3581" s="68" t="str" cm="1">
        <f t="array" ref="R3581">_xlfn.SWITCH(ROUND(Q3581,0),5,"Excellent",4,"Good",3,"Ok","Bad")</f>
        <v>Excellent</v>
      </c>
      <c r="S3581" s="17">
        <v>73</v>
      </c>
      <c r="T3581" s="17" t="str">
        <f t="shared" si="222"/>
        <v>No</v>
      </c>
      <c r="U3581" s="82">
        <v>43226</v>
      </c>
      <c r="V3581" s="82">
        <v>43904</v>
      </c>
      <c r="W3581" s="17">
        <v>349</v>
      </c>
      <c r="X3581" s="17" t="str">
        <f t="shared" si="223"/>
        <v>Active</v>
      </c>
      <c r="Y3581" s="17" t="s">
        <v>15615</v>
      </c>
      <c r="Z3581" s="17"/>
    </row>
    <row r="3582" spans="1:26" x14ac:dyDescent="0.25">
      <c r="A3582">
        <v>3581</v>
      </c>
      <c r="B3582" s="17" t="s">
        <v>2588</v>
      </c>
      <c r="C3582" s="17">
        <v>3250</v>
      </c>
      <c r="D3582" s="17" t="str">
        <f>INDEX(Hosts!$A:$O,MATCH(Places!$C3582,Hosts!$A:$A,0),MATCH(Places!D$1,Hosts!$1:$1,0))</f>
        <v>Within a day</v>
      </c>
      <c r="E3582" s="87">
        <f>INDEX(Hosts!$A:$O,MATCH(Places!$C3582,Hosts!$A:$A,0),MATCH(Places!E$1,Hosts!$1:$1,0))</f>
        <v>1</v>
      </c>
      <c r="F3582" s="87">
        <f>INDEX(Hosts!$A:$O,MATCH(Places!$C3582,Hosts!$A:$A,0),MATCH(Places!F$1,Hosts!$1:$1,0))</f>
        <v>0.67</v>
      </c>
      <c r="G3582" s="17" t="str">
        <f>INDEX(Hosts!$A:$O,MATCH(Places!$C3582,Hosts!$A:$A,0),MATCH(Places!G$1,Hosts!$1:$1,0))</f>
        <v>Yes</v>
      </c>
      <c r="H3582" s="17">
        <v>25</v>
      </c>
      <c r="I3582" s="17" t="str">
        <f>INDEX(Neighborhoods!$A:$C,MATCH(Places!$H3582,Neighborhoods!$A:$A,0),MATCH(Places!I$1,Neighborhoods!$1:$1,0))</f>
        <v>Queens</v>
      </c>
      <c r="J3582" s="17" t="str">
        <f>INDEX(Neighborhoods!$A:$C,MATCH(Places!$H3582,Neighborhoods!$A:$A,0),MATCH(Places!J$1,Neighborhoods!$1:$1,0))</f>
        <v>Ridgewood</v>
      </c>
      <c r="K3582" s="17" t="s">
        <v>11822</v>
      </c>
      <c r="L3582" s="17" t="str">
        <f t="shared" si="220"/>
        <v>No</v>
      </c>
      <c r="M3582" s="17">
        <v>5</v>
      </c>
      <c r="N3582" s="17" t="str" cm="1">
        <f t="array" ref="N3582">_xlfn.IFS(M3582&lt;=2,"Small",M3582&lt;=5,"Medium",M3582&gt;5,"Large")</f>
        <v>Medium</v>
      </c>
      <c r="O3582" s="65">
        <v>100</v>
      </c>
      <c r="P3582" s="87">
        <f t="shared" si="221"/>
        <v>0.03</v>
      </c>
      <c r="Q3582" s="68">
        <v>4.74</v>
      </c>
      <c r="R3582" s="68" t="str" cm="1">
        <f t="array" ref="R3582">_xlfn.SWITCH(ROUND(Q3582,0),5,"Excellent",4,"Good",3,"Ok","Bad")</f>
        <v>Excellent</v>
      </c>
      <c r="S3582" s="17">
        <v>19</v>
      </c>
      <c r="T3582" s="17" t="str">
        <f t="shared" si="222"/>
        <v>No</v>
      </c>
      <c r="U3582" s="82">
        <v>43229</v>
      </c>
      <c r="V3582" s="82">
        <v>43689</v>
      </c>
      <c r="W3582" s="17">
        <v>0</v>
      </c>
      <c r="X3582" s="17" t="str">
        <f t="shared" si="223"/>
        <v>Inactive</v>
      </c>
      <c r="Y3582" s="17" t="s">
        <v>15616</v>
      </c>
      <c r="Z3582" s="17"/>
    </row>
    <row r="3583" spans="1:26" x14ac:dyDescent="0.25">
      <c r="A3583">
        <v>3582</v>
      </c>
      <c r="B3583" s="17" t="s">
        <v>14309</v>
      </c>
      <c r="C3583" s="17">
        <v>2200</v>
      </c>
      <c r="D3583" s="17" t="str">
        <f>INDEX(Hosts!$A:$O,MATCH(Places!$C3583,Hosts!$A:$A,0),MATCH(Places!D$1,Hosts!$1:$1,0))</f>
        <v>Within an hour</v>
      </c>
      <c r="E3583" s="87">
        <f>INDEX(Hosts!$A:$O,MATCH(Places!$C3583,Hosts!$A:$A,0),MATCH(Places!E$1,Hosts!$1:$1,0))</f>
        <v>1</v>
      </c>
      <c r="F3583" s="87">
        <f>INDEX(Hosts!$A:$O,MATCH(Places!$C3583,Hosts!$A:$A,0),MATCH(Places!F$1,Hosts!$1:$1,0))</f>
        <v>1</v>
      </c>
      <c r="G3583" s="17" t="str">
        <f>INDEX(Hosts!$A:$O,MATCH(Places!$C3583,Hosts!$A:$A,0),MATCH(Places!G$1,Hosts!$1:$1,0))</f>
        <v>No</v>
      </c>
      <c r="H3583" s="17">
        <v>17</v>
      </c>
      <c r="I3583" s="17" t="str">
        <f>INDEX(Neighborhoods!$A:$C,MATCH(Places!$H3583,Neighborhoods!$A:$A,0),MATCH(Places!I$1,Neighborhoods!$1:$1,0))</f>
        <v>Manhattan</v>
      </c>
      <c r="J3583" s="17" t="str">
        <f>INDEX(Neighborhoods!$A:$C,MATCH(Places!$H3583,Neighborhoods!$A:$A,0),MATCH(Places!J$1,Neighborhoods!$1:$1,0))</f>
        <v>Hell's Kitchen</v>
      </c>
      <c r="K3583" s="17" t="s">
        <v>16</v>
      </c>
      <c r="L3583" s="17" t="str">
        <f t="shared" si="220"/>
        <v>Yes</v>
      </c>
      <c r="M3583" s="17">
        <v>1</v>
      </c>
      <c r="N3583" s="17" t="str" cm="1">
        <f t="array" ref="N3583">_xlfn.IFS(M3583&lt;=2,"Small",M3583&lt;=5,"Medium",M3583&gt;5,"Large")</f>
        <v>Small</v>
      </c>
      <c r="O3583" s="65">
        <v>42.14</v>
      </c>
      <c r="P3583" s="87">
        <f t="shared" si="221"/>
        <v>0.03</v>
      </c>
      <c r="Q3583" s="68">
        <v>4.38</v>
      </c>
      <c r="R3583" s="68" t="str" cm="1">
        <f t="array" ref="R3583">_xlfn.SWITCH(ROUND(Q3583,0),5,"Excellent",4,"Good",3,"Ok","Bad")</f>
        <v>Good</v>
      </c>
      <c r="S3583" s="17">
        <v>144</v>
      </c>
      <c r="T3583" s="17" t="str">
        <f t="shared" si="222"/>
        <v>No</v>
      </c>
      <c r="U3583" s="82">
        <v>43223</v>
      </c>
      <c r="V3583" s="82">
        <v>44041</v>
      </c>
      <c r="W3583" s="17">
        <v>172</v>
      </c>
      <c r="X3583" s="17" t="str">
        <f t="shared" si="223"/>
        <v>Active</v>
      </c>
      <c r="Y3583" s="17" t="s">
        <v>15616</v>
      </c>
      <c r="Z3583" s="17"/>
    </row>
    <row r="3584" spans="1:26" x14ac:dyDescent="0.25">
      <c r="A3584">
        <v>3583</v>
      </c>
      <c r="B3584" s="17" t="s">
        <v>2589</v>
      </c>
      <c r="C3584" s="17">
        <v>1519</v>
      </c>
      <c r="D3584" s="17" t="str">
        <f>INDEX(Hosts!$A:$O,MATCH(Places!$C3584,Hosts!$A:$A,0),MATCH(Places!D$1,Hosts!$1:$1,0))</f>
        <v>Within an hour</v>
      </c>
      <c r="E3584" s="87">
        <f>INDEX(Hosts!$A:$O,MATCH(Places!$C3584,Hosts!$A:$A,0),MATCH(Places!E$1,Hosts!$1:$1,0))</f>
        <v>1</v>
      </c>
      <c r="F3584" s="87">
        <f>INDEX(Hosts!$A:$O,MATCH(Places!$C3584,Hosts!$A:$A,0),MATCH(Places!F$1,Hosts!$1:$1,0))</f>
        <v>0.96</v>
      </c>
      <c r="G3584" s="17" t="str">
        <f>INDEX(Hosts!$A:$O,MATCH(Places!$C3584,Hosts!$A:$A,0),MATCH(Places!G$1,Hosts!$1:$1,0))</f>
        <v>Yes</v>
      </c>
      <c r="H3584" s="17">
        <v>15</v>
      </c>
      <c r="I3584" s="17" t="str">
        <f>INDEX(Neighborhoods!$A:$C,MATCH(Places!$H3584,Neighborhoods!$A:$A,0),MATCH(Places!I$1,Neighborhoods!$1:$1,0))</f>
        <v>Manhattan</v>
      </c>
      <c r="J3584" s="17" t="str">
        <f>INDEX(Neighborhoods!$A:$C,MATCH(Places!$H3584,Neighborhoods!$A:$A,0),MATCH(Places!J$1,Neighborhoods!$1:$1,0))</f>
        <v>East Village</v>
      </c>
      <c r="K3584" s="17" t="s">
        <v>11822</v>
      </c>
      <c r="L3584" s="17" t="str">
        <f t="shared" si="220"/>
        <v>No</v>
      </c>
      <c r="M3584" s="17">
        <v>7</v>
      </c>
      <c r="N3584" s="17" t="str" cm="1">
        <f t="array" ref="N3584">_xlfn.IFS(M3584&lt;=2,"Small",M3584&lt;=5,"Medium",M3584&gt;5,"Large")</f>
        <v>Large</v>
      </c>
      <c r="O3584" s="65">
        <v>595</v>
      </c>
      <c r="P3584" s="87">
        <f t="shared" si="221"/>
        <v>0.05</v>
      </c>
      <c r="Q3584" s="68">
        <v>4.76</v>
      </c>
      <c r="R3584" s="68" t="str" cm="1">
        <f t="array" ref="R3584">_xlfn.SWITCH(ROUND(Q3584,0),5,"Excellent",4,"Good",3,"Ok","Bad")</f>
        <v>Excellent</v>
      </c>
      <c r="S3584" s="17">
        <v>74</v>
      </c>
      <c r="T3584" s="17" t="str">
        <f t="shared" si="222"/>
        <v>No</v>
      </c>
      <c r="U3584" s="82">
        <v>43220</v>
      </c>
      <c r="V3584" s="82">
        <v>43908</v>
      </c>
      <c r="W3584" s="17">
        <v>179</v>
      </c>
      <c r="X3584" s="17" t="str">
        <f t="shared" si="223"/>
        <v>Active</v>
      </c>
      <c r="Y3584" s="17" t="s">
        <v>15615</v>
      </c>
      <c r="Z3584" s="17"/>
    </row>
    <row r="3585" spans="1:26" x14ac:dyDescent="0.25">
      <c r="A3585">
        <v>3584</v>
      </c>
      <c r="B3585" s="17" t="s">
        <v>2590</v>
      </c>
      <c r="C3585" s="17">
        <v>1882</v>
      </c>
      <c r="D3585" s="17" t="str">
        <f>INDEX(Hosts!$A:$O,MATCH(Places!$C3585,Hosts!$A:$A,0),MATCH(Places!D$1,Hosts!$1:$1,0))</f>
        <v>Within an hour</v>
      </c>
      <c r="E3585" s="87">
        <f>INDEX(Hosts!$A:$O,MATCH(Places!$C3585,Hosts!$A:$A,0),MATCH(Places!E$1,Hosts!$1:$1,0))</f>
        <v>1</v>
      </c>
      <c r="F3585" s="87">
        <f>INDEX(Hosts!$A:$O,MATCH(Places!$C3585,Hosts!$A:$A,0),MATCH(Places!F$1,Hosts!$1:$1,0))</f>
        <v>0.91</v>
      </c>
      <c r="G3585" s="17" t="str">
        <f>INDEX(Hosts!$A:$O,MATCH(Places!$C3585,Hosts!$A:$A,0),MATCH(Places!G$1,Hosts!$1:$1,0))</f>
        <v>Yes</v>
      </c>
      <c r="H3585" s="17">
        <v>23</v>
      </c>
      <c r="I3585" s="17" t="str">
        <f>INDEX(Neighborhoods!$A:$C,MATCH(Places!$H3585,Neighborhoods!$A:$A,0),MATCH(Places!I$1,Neighborhoods!$1:$1,0))</f>
        <v>Queens</v>
      </c>
      <c r="J3585" s="17" t="str">
        <f>INDEX(Neighborhoods!$A:$C,MATCH(Places!$H3585,Neighborhoods!$A:$A,0),MATCH(Places!J$1,Neighborhoods!$1:$1,0))</f>
        <v>Jamaica</v>
      </c>
      <c r="K3585" s="17" t="s">
        <v>11822</v>
      </c>
      <c r="L3585" s="17" t="str">
        <f t="shared" si="220"/>
        <v>No</v>
      </c>
      <c r="M3585" s="17">
        <v>11</v>
      </c>
      <c r="N3585" s="17" t="str" cm="1">
        <f t="array" ref="N3585">_xlfn.IFS(M3585&lt;=2,"Small",M3585&lt;=5,"Medium",M3585&gt;5,"Large")</f>
        <v>Large</v>
      </c>
      <c r="O3585" s="65">
        <v>178</v>
      </c>
      <c r="P3585" s="87">
        <f t="shared" si="221"/>
        <v>0.03</v>
      </c>
      <c r="Q3585" s="68">
        <v>4.74</v>
      </c>
      <c r="R3585" s="68" t="str" cm="1">
        <f t="array" ref="R3585">_xlfn.SWITCH(ROUND(Q3585,0),5,"Excellent",4,"Good",3,"Ok","Bad")</f>
        <v>Excellent</v>
      </c>
      <c r="S3585" s="17">
        <v>31</v>
      </c>
      <c r="T3585" s="17" t="str">
        <f t="shared" si="222"/>
        <v>No</v>
      </c>
      <c r="U3585" s="82">
        <v>43261</v>
      </c>
      <c r="V3585" s="82">
        <v>44024</v>
      </c>
      <c r="W3585" s="17">
        <v>7</v>
      </c>
      <c r="X3585" s="17" t="str">
        <f t="shared" si="223"/>
        <v>Active</v>
      </c>
      <c r="Y3585" s="17" t="s">
        <v>15615</v>
      </c>
      <c r="Z3585" s="17"/>
    </row>
    <row r="3586" spans="1:26" x14ac:dyDescent="0.25">
      <c r="A3586">
        <v>3585</v>
      </c>
      <c r="B3586" s="17" t="s">
        <v>14424</v>
      </c>
      <c r="C3586" s="17">
        <v>3524</v>
      </c>
      <c r="D3586" s="17" t="str">
        <f>INDEX(Hosts!$A:$O,MATCH(Places!$C3586,Hosts!$A:$A,0),MATCH(Places!D$1,Hosts!$1:$1,0))</f>
        <v>Within a few hours</v>
      </c>
      <c r="E3586" s="87">
        <f>INDEX(Hosts!$A:$O,MATCH(Places!$C3586,Hosts!$A:$A,0),MATCH(Places!E$1,Hosts!$1:$1,0))</f>
        <v>1</v>
      </c>
      <c r="F3586" s="87">
        <f>INDEX(Hosts!$A:$O,MATCH(Places!$C3586,Hosts!$A:$A,0),MATCH(Places!F$1,Hosts!$1:$1,0))</f>
        <v>1</v>
      </c>
      <c r="G3586" s="17" t="str">
        <f>INDEX(Hosts!$A:$O,MATCH(Places!$C3586,Hosts!$A:$A,0),MATCH(Places!G$1,Hosts!$1:$1,0))</f>
        <v>No</v>
      </c>
      <c r="H3586" s="17">
        <v>8</v>
      </c>
      <c r="I3586" s="17" t="str">
        <f>INDEX(Neighborhoods!$A:$C,MATCH(Places!$H3586,Neighborhoods!$A:$A,0),MATCH(Places!I$1,Neighborhoods!$1:$1,0))</f>
        <v>Brooklyn</v>
      </c>
      <c r="J3586" s="17" t="str">
        <f>INDEX(Neighborhoods!$A:$C,MATCH(Places!$H3586,Neighborhoods!$A:$A,0),MATCH(Places!J$1,Neighborhoods!$1:$1,0))</f>
        <v>Bushwick</v>
      </c>
      <c r="K3586" s="17" t="s">
        <v>11822</v>
      </c>
      <c r="L3586" s="17" t="str">
        <f t="shared" ref="L3586:L3649" si="224">IF(OR(K3586="Private room",K3586="Shared room"),"Yes","No")</f>
        <v>No</v>
      </c>
      <c r="M3586" s="17">
        <v>2</v>
      </c>
      <c r="N3586" s="17" t="str" cm="1">
        <f t="array" ref="N3586">_xlfn.IFS(M3586&lt;=2,"Small",M3586&lt;=5,"Medium",M3586&gt;5,"Large")</f>
        <v>Small</v>
      </c>
      <c r="O3586" s="65">
        <v>120</v>
      </c>
      <c r="P3586" s="87">
        <f t="shared" ref="P3586:P3649" si="225">VLOOKUP(O3586,$AB$1:$AC$5,2)</f>
        <v>0.03</v>
      </c>
      <c r="Q3586" s="68">
        <v>4.75</v>
      </c>
      <c r="R3586" s="68" t="str" cm="1">
        <f t="array" ref="R3586">_xlfn.SWITCH(ROUND(Q3586,0),5,"Excellent",4,"Good",3,"Ok","Bad")</f>
        <v>Excellent</v>
      </c>
      <c r="S3586" s="17">
        <v>59</v>
      </c>
      <c r="T3586" s="17" t="str">
        <f t="shared" ref="T3586:T3649" si="226">IF(AND(Q3586&gt;=4.8,S3586&gt;100),"Yes","No")</f>
        <v>No</v>
      </c>
      <c r="U3586" s="82">
        <v>43227</v>
      </c>
      <c r="V3586" s="82">
        <v>43877</v>
      </c>
      <c r="W3586" s="17">
        <v>74</v>
      </c>
      <c r="X3586" s="17" t="str">
        <f t="shared" ref="X3586:X3649" si="227">IF(W3586&lt;&gt;0,"Active","Inactive")</f>
        <v>Active</v>
      </c>
      <c r="Y3586" s="17" t="s">
        <v>15615</v>
      </c>
      <c r="Z3586" s="17"/>
    </row>
    <row r="3587" spans="1:26" x14ac:dyDescent="0.25">
      <c r="A3587">
        <v>3586</v>
      </c>
      <c r="B3587" s="17" t="s">
        <v>14748</v>
      </c>
      <c r="C3587" s="17">
        <v>362</v>
      </c>
      <c r="D3587" s="17" t="str">
        <f>INDEX(Hosts!$A:$O,MATCH(Places!$C3587,Hosts!$A:$A,0),MATCH(Places!D$1,Hosts!$1:$1,0))</f>
        <v>Within an hour</v>
      </c>
      <c r="E3587" s="87">
        <f>INDEX(Hosts!$A:$O,MATCH(Places!$C3587,Hosts!$A:$A,0),MATCH(Places!E$1,Hosts!$1:$1,0))</f>
        <v>1</v>
      </c>
      <c r="F3587" s="87">
        <f>INDEX(Hosts!$A:$O,MATCH(Places!$C3587,Hosts!$A:$A,0),MATCH(Places!F$1,Hosts!$1:$1,0))</f>
        <v>0.6</v>
      </c>
      <c r="G3587" s="17" t="str">
        <f>INDEX(Hosts!$A:$O,MATCH(Places!$C3587,Hosts!$A:$A,0),MATCH(Places!G$1,Hosts!$1:$1,0))</f>
        <v>Yes</v>
      </c>
      <c r="H3587" s="17">
        <v>16</v>
      </c>
      <c r="I3587" s="17" t="str">
        <f>INDEX(Neighborhoods!$A:$C,MATCH(Places!$H3587,Neighborhoods!$A:$A,0),MATCH(Places!I$1,Neighborhoods!$1:$1,0))</f>
        <v>Manhattan</v>
      </c>
      <c r="J3587" s="17" t="str">
        <f>INDEX(Neighborhoods!$A:$C,MATCH(Places!$H3587,Neighborhoods!$A:$A,0),MATCH(Places!J$1,Neighborhoods!$1:$1,0))</f>
        <v>Harlem</v>
      </c>
      <c r="K3587" s="17" t="s">
        <v>1</v>
      </c>
      <c r="L3587" s="17" t="str">
        <f t="shared" si="224"/>
        <v>Yes</v>
      </c>
      <c r="M3587" s="17">
        <v>2</v>
      </c>
      <c r="N3587" s="17" t="str" cm="1">
        <f t="array" ref="N3587">_xlfn.IFS(M3587&lt;=2,"Small",M3587&lt;=5,"Medium",M3587&gt;5,"Large")</f>
        <v>Small</v>
      </c>
      <c r="O3587" s="65">
        <v>70</v>
      </c>
      <c r="P3587" s="87">
        <f t="shared" si="225"/>
        <v>0.03</v>
      </c>
      <c r="Q3587" s="68">
        <v>4.8</v>
      </c>
      <c r="R3587" s="68" t="str" cm="1">
        <f t="array" ref="R3587">_xlfn.SWITCH(ROUND(Q3587,0),5,"Excellent",4,"Good",3,"Ok","Bad")</f>
        <v>Excellent</v>
      </c>
      <c r="S3587" s="17">
        <v>5</v>
      </c>
      <c r="T3587" s="17" t="str">
        <f t="shared" si="226"/>
        <v>No</v>
      </c>
      <c r="U3587" s="82">
        <v>43312</v>
      </c>
      <c r="V3587" s="82">
        <v>43695</v>
      </c>
      <c r="W3587" s="17">
        <v>365</v>
      </c>
      <c r="X3587" s="17" t="str">
        <f t="shared" si="227"/>
        <v>Active</v>
      </c>
      <c r="Y3587" s="17" t="s">
        <v>15615</v>
      </c>
      <c r="Z3587" s="17"/>
    </row>
    <row r="3588" spans="1:26" x14ac:dyDescent="0.25">
      <c r="A3588">
        <v>3587</v>
      </c>
      <c r="B3588" s="17" t="s">
        <v>15095</v>
      </c>
      <c r="C3588" s="17">
        <v>3237</v>
      </c>
      <c r="D3588" s="17" t="str">
        <f>INDEX(Hosts!$A:$O,MATCH(Places!$C3588,Hosts!$A:$A,0),MATCH(Places!D$1,Hosts!$1:$1,0))</f>
        <v>Within an hour</v>
      </c>
      <c r="E3588" s="87">
        <f>INDEX(Hosts!$A:$O,MATCH(Places!$C3588,Hosts!$A:$A,0),MATCH(Places!E$1,Hosts!$1:$1,0))</f>
        <v>1</v>
      </c>
      <c r="F3588" s="87">
        <f>INDEX(Hosts!$A:$O,MATCH(Places!$C3588,Hosts!$A:$A,0),MATCH(Places!F$1,Hosts!$1:$1,0))</f>
        <v>0.98</v>
      </c>
      <c r="G3588" s="17" t="str">
        <f>INDEX(Hosts!$A:$O,MATCH(Places!$C3588,Hosts!$A:$A,0),MATCH(Places!G$1,Hosts!$1:$1,0))</f>
        <v>Yes</v>
      </c>
      <c r="H3588" s="17">
        <v>25</v>
      </c>
      <c r="I3588" s="17" t="str">
        <f>INDEX(Neighborhoods!$A:$C,MATCH(Places!$H3588,Neighborhoods!$A:$A,0),MATCH(Places!I$1,Neighborhoods!$1:$1,0))</f>
        <v>Queens</v>
      </c>
      <c r="J3588" s="17" t="str">
        <f>INDEX(Neighborhoods!$A:$C,MATCH(Places!$H3588,Neighborhoods!$A:$A,0),MATCH(Places!J$1,Neighborhoods!$1:$1,0))</f>
        <v>Ridgewood</v>
      </c>
      <c r="K3588" s="17" t="s">
        <v>1</v>
      </c>
      <c r="L3588" s="17" t="str">
        <f t="shared" si="224"/>
        <v>Yes</v>
      </c>
      <c r="M3588" s="17">
        <v>3</v>
      </c>
      <c r="N3588" s="17" t="str" cm="1">
        <f t="array" ref="N3588">_xlfn.IFS(M3588&lt;=2,"Small",M3588&lt;=5,"Medium",M3588&gt;5,"Large")</f>
        <v>Medium</v>
      </c>
      <c r="O3588" s="65">
        <v>42</v>
      </c>
      <c r="P3588" s="87">
        <f t="shared" si="225"/>
        <v>0.03</v>
      </c>
      <c r="Q3588" s="68">
        <v>4.8899999999999997</v>
      </c>
      <c r="R3588" s="68" t="str" cm="1">
        <f t="array" ref="R3588">_xlfn.SWITCH(ROUND(Q3588,0),5,"Excellent",4,"Good",3,"Ok","Bad")</f>
        <v>Excellent</v>
      </c>
      <c r="S3588" s="17">
        <v>35</v>
      </c>
      <c r="T3588" s="17" t="str">
        <f t="shared" si="226"/>
        <v>No</v>
      </c>
      <c r="U3588" s="82">
        <v>43328</v>
      </c>
      <c r="V3588" s="82">
        <v>44037</v>
      </c>
      <c r="W3588" s="17">
        <v>175</v>
      </c>
      <c r="X3588" s="17" t="str">
        <f t="shared" si="227"/>
        <v>Active</v>
      </c>
      <c r="Y3588" s="17" t="s">
        <v>15615</v>
      </c>
      <c r="Z3588" s="17"/>
    </row>
    <row r="3589" spans="1:26" x14ac:dyDescent="0.25">
      <c r="A3589">
        <v>3588</v>
      </c>
      <c r="B3589" s="17" t="s">
        <v>2591</v>
      </c>
      <c r="C3589" s="17">
        <v>1025</v>
      </c>
      <c r="D3589" s="17" t="str">
        <f>INDEX(Hosts!$A:$O,MATCH(Places!$C3589,Hosts!$A:$A,0),MATCH(Places!D$1,Hosts!$1:$1,0))</f>
        <v>Within an hour</v>
      </c>
      <c r="E3589" s="87">
        <f>INDEX(Hosts!$A:$O,MATCH(Places!$C3589,Hosts!$A:$A,0),MATCH(Places!E$1,Hosts!$1:$1,0))</f>
        <v>1</v>
      </c>
      <c r="F3589" s="87">
        <f>INDEX(Hosts!$A:$O,MATCH(Places!$C3589,Hosts!$A:$A,0),MATCH(Places!F$1,Hosts!$1:$1,0))</f>
        <v>1</v>
      </c>
      <c r="G3589" s="17" t="str">
        <f>INDEX(Hosts!$A:$O,MATCH(Places!$C3589,Hosts!$A:$A,0),MATCH(Places!G$1,Hosts!$1:$1,0))</f>
        <v>No</v>
      </c>
      <c r="H3589" s="17">
        <v>19</v>
      </c>
      <c r="I3589" s="17" t="str">
        <f>INDEX(Neighborhoods!$A:$C,MATCH(Places!$H3589,Neighborhoods!$A:$A,0),MATCH(Places!I$1,Neighborhoods!$1:$1,0))</f>
        <v>Manhattan</v>
      </c>
      <c r="J3589" s="17" t="str">
        <f>INDEX(Neighborhoods!$A:$C,MATCH(Places!$H3589,Neighborhoods!$A:$A,0),MATCH(Places!J$1,Neighborhoods!$1:$1,0))</f>
        <v>Upper East Side</v>
      </c>
      <c r="K3589" s="17" t="s">
        <v>11822</v>
      </c>
      <c r="L3589" s="17" t="str">
        <f t="shared" si="224"/>
        <v>No</v>
      </c>
      <c r="M3589" s="17">
        <v>2</v>
      </c>
      <c r="N3589" s="17" t="str" cm="1">
        <f t="array" ref="N3589">_xlfn.IFS(M3589&lt;=2,"Small",M3589&lt;=5,"Medium",M3589&gt;5,"Large")</f>
        <v>Small</v>
      </c>
      <c r="O3589" s="65">
        <v>145</v>
      </c>
      <c r="P3589" s="87">
        <f t="shared" si="225"/>
        <v>0.03</v>
      </c>
      <c r="Q3589" s="68">
        <v>4.74</v>
      </c>
      <c r="R3589" s="68" t="str" cm="1">
        <f t="array" ref="R3589">_xlfn.SWITCH(ROUND(Q3589,0),5,"Excellent",4,"Good",3,"Ok","Bad")</f>
        <v>Excellent</v>
      </c>
      <c r="S3589" s="17">
        <v>42</v>
      </c>
      <c r="T3589" s="17" t="str">
        <f t="shared" si="226"/>
        <v>No</v>
      </c>
      <c r="U3589" s="82">
        <v>43232</v>
      </c>
      <c r="V3589" s="82">
        <v>43833</v>
      </c>
      <c r="W3589" s="17">
        <v>244</v>
      </c>
      <c r="X3589" s="17" t="str">
        <f t="shared" si="227"/>
        <v>Active</v>
      </c>
      <c r="Y3589" s="17" t="s">
        <v>15616</v>
      </c>
      <c r="Z3589" s="17"/>
    </row>
    <row r="3590" spans="1:26" x14ac:dyDescent="0.25">
      <c r="A3590">
        <v>3589</v>
      </c>
      <c r="B3590" s="17" t="s">
        <v>13200</v>
      </c>
      <c r="C3590" s="17">
        <v>918</v>
      </c>
      <c r="D3590" s="17" t="str">
        <f>INDEX(Hosts!$A:$O,MATCH(Places!$C3590,Hosts!$A:$A,0),MATCH(Places!D$1,Hosts!$1:$1,0))</f>
        <v>Within a few hours</v>
      </c>
      <c r="E3590" s="87">
        <f>INDEX(Hosts!$A:$O,MATCH(Places!$C3590,Hosts!$A:$A,0),MATCH(Places!E$1,Hosts!$1:$1,0))</f>
        <v>0.83</v>
      </c>
      <c r="F3590" s="87">
        <f>INDEX(Hosts!$A:$O,MATCH(Places!$C3590,Hosts!$A:$A,0),MATCH(Places!F$1,Hosts!$1:$1,0))</f>
        <v>0.4</v>
      </c>
      <c r="G3590" s="17" t="str">
        <f>INDEX(Hosts!$A:$O,MATCH(Places!$C3590,Hosts!$A:$A,0),MATCH(Places!G$1,Hosts!$1:$1,0))</f>
        <v>No</v>
      </c>
      <c r="H3590" s="17">
        <v>7</v>
      </c>
      <c r="I3590" s="17" t="str">
        <f>INDEX(Neighborhoods!$A:$C,MATCH(Places!$H3590,Neighborhoods!$A:$A,0),MATCH(Places!I$1,Neighborhoods!$1:$1,0))</f>
        <v>Brooklyn</v>
      </c>
      <c r="J3590" s="17" t="str">
        <f>INDEX(Neighborhoods!$A:$C,MATCH(Places!$H3590,Neighborhoods!$A:$A,0),MATCH(Places!J$1,Neighborhoods!$1:$1,0))</f>
        <v>Bedford-Stuyvesant</v>
      </c>
      <c r="K3590" s="17" t="s">
        <v>11822</v>
      </c>
      <c r="L3590" s="17" t="str">
        <f t="shared" si="224"/>
        <v>No</v>
      </c>
      <c r="M3590" s="17">
        <v>4</v>
      </c>
      <c r="N3590" s="17" t="str" cm="1">
        <f t="array" ref="N3590">_xlfn.IFS(M3590&lt;=2,"Small",M3590&lt;=5,"Medium",M3590&gt;5,"Large")</f>
        <v>Medium</v>
      </c>
      <c r="O3590" s="65">
        <v>200</v>
      </c>
      <c r="P3590" s="87">
        <f t="shared" si="225"/>
        <v>0.04</v>
      </c>
      <c r="Q3590" s="68">
        <v>4.83</v>
      </c>
      <c r="R3590" s="68" t="str" cm="1">
        <f t="array" ref="R3590">_xlfn.SWITCH(ROUND(Q3590,0),5,"Excellent",4,"Good",3,"Ok","Bad")</f>
        <v>Excellent</v>
      </c>
      <c r="S3590" s="17">
        <v>6</v>
      </c>
      <c r="T3590" s="17" t="str">
        <f t="shared" si="226"/>
        <v>No</v>
      </c>
      <c r="U3590" s="82">
        <v>43237</v>
      </c>
      <c r="V3590" s="82">
        <v>43831</v>
      </c>
      <c r="W3590" s="17">
        <v>0</v>
      </c>
      <c r="X3590" s="17" t="str">
        <f t="shared" si="227"/>
        <v>Inactive</v>
      </c>
      <c r="Y3590" s="17" t="s">
        <v>15616</v>
      </c>
      <c r="Z3590" s="17"/>
    </row>
    <row r="3591" spans="1:26" x14ac:dyDescent="0.25">
      <c r="A3591">
        <v>3590</v>
      </c>
      <c r="B3591" s="17" t="s">
        <v>2592</v>
      </c>
      <c r="C3591" s="17">
        <v>3123</v>
      </c>
      <c r="D3591" s="17" t="str">
        <f>INDEX(Hosts!$A:$O,MATCH(Places!$C3591,Hosts!$A:$A,0),MATCH(Places!D$1,Hosts!$1:$1,0))</f>
        <v>A few days or more</v>
      </c>
      <c r="E3591" s="87">
        <f>INDEX(Hosts!$A:$O,MATCH(Places!$C3591,Hosts!$A:$A,0),MATCH(Places!E$1,Hosts!$1:$1,0))</f>
        <v>0.33</v>
      </c>
      <c r="F3591" s="87">
        <f>INDEX(Hosts!$A:$O,MATCH(Places!$C3591,Hosts!$A:$A,0),MATCH(Places!F$1,Hosts!$1:$1,0))</f>
        <v>0.48</v>
      </c>
      <c r="G3591" s="17" t="str">
        <f>INDEX(Hosts!$A:$O,MATCH(Places!$C3591,Hosts!$A:$A,0),MATCH(Places!G$1,Hosts!$1:$1,0))</f>
        <v>No</v>
      </c>
      <c r="H3591" s="17">
        <v>16</v>
      </c>
      <c r="I3591" s="17" t="str">
        <f>INDEX(Neighborhoods!$A:$C,MATCH(Places!$H3591,Neighborhoods!$A:$A,0),MATCH(Places!I$1,Neighborhoods!$1:$1,0))</f>
        <v>Manhattan</v>
      </c>
      <c r="J3591" s="17" t="str">
        <f>INDEX(Neighborhoods!$A:$C,MATCH(Places!$H3591,Neighborhoods!$A:$A,0),MATCH(Places!J$1,Neighborhoods!$1:$1,0))</f>
        <v>Harlem</v>
      </c>
      <c r="K3591" s="17" t="s">
        <v>11822</v>
      </c>
      <c r="L3591" s="17" t="str">
        <f t="shared" si="224"/>
        <v>No</v>
      </c>
      <c r="M3591" s="17">
        <v>4</v>
      </c>
      <c r="N3591" s="17" t="str" cm="1">
        <f t="array" ref="N3591">_xlfn.IFS(M3591&lt;=2,"Small",M3591&lt;=5,"Medium",M3591&gt;5,"Large")</f>
        <v>Medium</v>
      </c>
      <c r="O3591" s="65">
        <v>115</v>
      </c>
      <c r="P3591" s="87">
        <f t="shared" si="225"/>
        <v>0.03</v>
      </c>
      <c r="Q3591" s="68">
        <v>4.63</v>
      </c>
      <c r="R3591" s="68" t="str" cm="1">
        <f t="array" ref="R3591">_xlfn.SWITCH(ROUND(Q3591,0),5,"Excellent",4,"Good",3,"Ok","Bad")</f>
        <v>Excellent</v>
      </c>
      <c r="S3591" s="17">
        <v>35</v>
      </c>
      <c r="T3591" s="17" t="str">
        <f t="shared" si="226"/>
        <v>No</v>
      </c>
      <c r="U3591" s="82">
        <v>43296</v>
      </c>
      <c r="V3591" s="82">
        <v>43932</v>
      </c>
      <c r="W3591" s="17">
        <v>365</v>
      </c>
      <c r="X3591" s="17" t="str">
        <f t="shared" si="227"/>
        <v>Active</v>
      </c>
      <c r="Y3591" s="17" t="s">
        <v>15615</v>
      </c>
      <c r="Z3591" s="17"/>
    </row>
    <row r="3592" spans="1:26" x14ac:dyDescent="0.25">
      <c r="A3592">
        <v>3591</v>
      </c>
      <c r="B3592" s="17" t="s">
        <v>2593</v>
      </c>
      <c r="C3592" s="17">
        <v>3531</v>
      </c>
      <c r="D3592" s="17" t="str">
        <f>INDEX(Hosts!$A:$O,MATCH(Places!$C3592,Hosts!$A:$A,0),MATCH(Places!D$1,Hosts!$1:$1,0))</f>
        <v>Within a few hours</v>
      </c>
      <c r="E3592" s="87">
        <f>INDEX(Hosts!$A:$O,MATCH(Places!$C3592,Hosts!$A:$A,0),MATCH(Places!E$1,Hosts!$1:$1,0))</f>
        <v>1</v>
      </c>
      <c r="F3592" s="87">
        <f>INDEX(Hosts!$A:$O,MATCH(Places!$C3592,Hosts!$A:$A,0),MATCH(Places!F$1,Hosts!$1:$1,0))</f>
        <v>0.54</v>
      </c>
      <c r="G3592" s="17" t="str">
        <f>INDEX(Hosts!$A:$O,MATCH(Places!$C3592,Hosts!$A:$A,0),MATCH(Places!G$1,Hosts!$1:$1,0))</f>
        <v>Yes</v>
      </c>
      <c r="H3592" s="17">
        <v>8</v>
      </c>
      <c r="I3592" s="17" t="str">
        <f>INDEX(Neighborhoods!$A:$C,MATCH(Places!$H3592,Neighborhoods!$A:$A,0),MATCH(Places!I$1,Neighborhoods!$1:$1,0))</f>
        <v>Brooklyn</v>
      </c>
      <c r="J3592" s="17" t="str">
        <f>INDEX(Neighborhoods!$A:$C,MATCH(Places!$H3592,Neighborhoods!$A:$A,0),MATCH(Places!J$1,Neighborhoods!$1:$1,0))</f>
        <v>Bushwick</v>
      </c>
      <c r="K3592" s="17" t="s">
        <v>11822</v>
      </c>
      <c r="L3592" s="17" t="str">
        <f t="shared" si="224"/>
        <v>No</v>
      </c>
      <c r="M3592" s="17">
        <v>2</v>
      </c>
      <c r="N3592" s="17" t="str" cm="1">
        <f t="array" ref="N3592">_xlfn.IFS(M3592&lt;=2,"Small",M3592&lt;=5,"Medium",M3592&gt;5,"Large")</f>
        <v>Small</v>
      </c>
      <c r="O3592" s="65">
        <v>130</v>
      </c>
      <c r="P3592" s="87">
        <f t="shared" si="225"/>
        <v>0.03</v>
      </c>
      <c r="Q3592" s="68">
        <v>4.84</v>
      </c>
      <c r="R3592" s="68" t="str" cm="1">
        <f t="array" ref="R3592">_xlfn.SWITCH(ROUND(Q3592,0),5,"Excellent",4,"Good",3,"Ok","Bad")</f>
        <v>Excellent</v>
      </c>
      <c r="S3592" s="17">
        <v>37</v>
      </c>
      <c r="T3592" s="17" t="str">
        <f t="shared" si="226"/>
        <v>No</v>
      </c>
      <c r="U3592" s="82">
        <v>43257</v>
      </c>
      <c r="V3592" s="82">
        <v>43807</v>
      </c>
      <c r="W3592" s="17">
        <v>345</v>
      </c>
      <c r="X3592" s="17" t="str">
        <f t="shared" si="227"/>
        <v>Active</v>
      </c>
      <c r="Y3592" s="17" t="s">
        <v>15615</v>
      </c>
      <c r="Z3592" s="17"/>
    </row>
    <row r="3593" spans="1:26" x14ac:dyDescent="0.25">
      <c r="A3593">
        <v>3592</v>
      </c>
      <c r="B3593" s="17" t="s">
        <v>14209</v>
      </c>
      <c r="C3593" s="17">
        <v>709</v>
      </c>
      <c r="D3593" s="17" t="str">
        <f>INDEX(Hosts!$A:$O,MATCH(Places!$C3593,Hosts!$A:$A,0),MATCH(Places!D$1,Hosts!$1:$1,0))</f>
        <v>Within an hour</v>
      </c>
      <c r="E3593" s="87">
        <f>INDEX(Hosts!$A:$O,MATCH(Places!$C3593,Hosts!$A:$A,0),MATCH(Places!E$1,Hosts!$1:$1,0))</f>
        <v>1</v>
      </c>
      <c r="F3593" s="87">
        <f>INDEX(Hosts!$A:$O,MATCH(Places!$C3593,Hosts!$A:$A,0),MATCH(Places!F$1,Hosts!$1:$1,0))</f>
        <v>1</v>
      </c>
      <c r="G3593" s="17" t="str">
        <f>INDEX(Hosts!$A:$O,MATCH(Places!$C3593,Hosts!$A:$A,0),MATCH(Places!G$1,Hosts!$1:$1,0))</f>
        <v>No</v>
      </c>
      <c r="H3593" s="17">
        <v>11</v>
      </c>
      <c r="I3593" s="17" t="str">
        <f>INDEX(Neighborhoods!$A:$C,MATCH(Places!$H3593,Neighborhoods!$A:$A,0),MATCH(Places!I$1,Neighborhoods!$1:$1,0))</f>
        <v>Brooklyn</v>
      </c>
      <c r="J3593" s="17" t="str">
        <f>INDEX(Neighborhoods!$A:$C,MATCH(Places!$H3593,Neighborhoods!$A:$A,0),MATCH(Places!J$1,Neighborhoods!$1:$1,0))</f>
        <v>Greenpoint</v>
      </c>
      <c r="K3593" s="17" t="s">
        <v>1</v>
      </c>
      <c r="L3593" s="17" t="str">
        <f t="shared" si="224"/>
        <v>Yes</v>
      </c>
      <c r="M3593" s="17">
        <v>2</v>
      </c>
      <c r="N3593" s="17" t="str" cm="1">
        <f t="array" ref="N3593">_xlfn.IFS(M3593&lt;=2,"Small",M3593&lt;=5,"Medium",M3593&gt;5,"Large")</f>
        <v>Small</v>
      </c>
      <c r="O3593" s="65">
        <v>65</v>
      </c>
      <c r="P3593" s="87">
        <f t="shared" si="225"/>
        <v>0.03</v>
      </c>
      <c r="Q3593" s="68">
        <v>4.5</v>
      </c>
      <c r="R3593" s="68" t="str" cm="1">
        <f t="array" ref="R3593">_xlfn.SWITCH(ROUND(Q3593,0),5,"Excellent",4,"Good",3,"Ok","Bad")</f>
        <v>Excellent</v>
      </c>
      <c r="S3593" s="17">
        <v>40</v>
      </c>
      <c r="T3593" s="17" t="str">
        <f t="shared" si="226"/>
        <v>No</v>
      </c>
      <c r="U3593" s="82">
        <v>43223</v>
      </c>
      <c r="V3593" s="82">
        <v>43845</v>
      </c>
      <c r="W3593" s="17">
        <v>23</v>
      </c>
      <c r="X3593" s="17" t="str">
        <f t="shared" si="227"/>
        <v>Active</v>
      </c>
      <c r="Y3593" s="17" t="s">
        <v>15616</v>
      </c>
      <c r="Z3593" s="17"/>
    </row>
    <row r="3594" spans="1:26" x14ac:dyDescent="0.25">
      <c r="A3594">
        <v>3593</v>
      </c>
      <c r="B3594" s="17" t="s">
        <v>2594</v>
      </c>
      <c r="C3594" s="17">
        <v>801</v>
      </c>
      <c r="D3594" s="17" t="str">
        <f>INDEX(Hosts!$A:$O,MATCH(Places!$C3594,Hosts!$A:$A,0),MATCH(Places!D$1,Hosts!$1:$1,0))</f>
        <v>Within a few hours</v>
      </c>
      <c r="E3594" s="87">
        <f>INDEX(Hosts!$A:$O,MATCH(Places!$C3594,Hosts!$A:$A,0),MATCH(Places!E$1,Hosts!$1:$1,0))</f>
        <v>1</v>
      </c>
      <c r="F3594" s="87">
        <f>INDEX(Hosts!$A:$O,MATCH(Places!$C3594,Hosts!$A:$A,0),MATCH(Places!F$1,Hosts!$1:$1,0))</f>
        <v>0.91</v>
      </c>
      <c r="G3594" s="17" t="str">
        <f>INDEX(Hosts!$A:$O,MATCH(Places!$C3594,Hosts!$A:$A,0),MATCH(Places!G$1,Hosts!$1:$1,0))</f>
        <v>No</v>
      </c>
      <c r="H3594" s="17">
        <v>26</v>
      </c>
      <c r="I3594" s="17" t="str">
        <f>INDEX(Neighborhoods!$A:$C,MATCH(Places!$H3594,Neighborhoods!$A:$A,0),MATCH(Places!I$1,Neighborhoods!$1:$1,0))</f>
        <v>Queens</v>
      </c>
      <c r="J3594" s="17" t="str">
        <f>INDEX(Neighborhoods!$A:$C,MATCH(Places!$H3594,Neighborhoods!$A:$A,0),MATCH(Places!J$1,Neighborhoods!$1:$1,0))</f>
        <v>Sunnyside</v>
      </c>
      <c r="K3594" s="17" t="s">
        <v>1</v>
      </c>
      <c r="L3594" s="17" t="str">
        <f t="shared" si="224"/>
        <v>Yes</v>
      </c>
      <c r="M3594" s="17">
        <v>2</v>
      </c>
      <c r="N3594" s="17" t="str" cm="1">
        <f t="array" ref="N3594">_xlfn.IFS(M3594&lt;=2,"Small",M3594&lt;=5,"Medium",M3594&gt;5,"Large")</f>
        <v>Small</v>
      </c>
      <c r="O3594" s="65">
        <v>46</v>
      </c>
      <c r="P3594" s="87">
        <f t="shared" si="225"/>
        <v>0.03</v>
      </c>
      <c r="Q3594" s="68">
        <v>4.9000000000000004</v>
      </c>
      <c r="R3594" s="68" t="str" cm="1">
        <f t="array" ref="R3594">_xlfn.SWITCH(ROUND(Q3594,0),5,"Excellent",4,"Good",3,"Ok","Bad")</f>
        <v>Excellent</v>
      </c>
      <c r="S3594" s="17">
        <v>39</v>
      </c>
      <c r="T3594" s="17" t="str">
        <f t="shared" si="226"/>
        <v>No</v>
      </c>
      <c r="U3594" s="82">
        <v>43226</v>
      </c>
      <c r="V3594" s="82">
        <v>43881</v>
      </c>
      <c r="W3594" s="17">
        <v>14</v>
      </c>
      <c r="X3594" s="17" t="str">
        <f t="shared" si="227"/>
        <v>Active</v>
      </c>
      <c r="Y3594" s="17" t="s">
        <v>15615</v>
      </c>
      <c r="Z3594" s="17"/>
    </row>
    <row r="3595" spans="1:26" x14ac:dyDescent="0.25">
      <c r="A3595">
        <v>3594</v>
      </c>
      <c r="B3595" s="17" t="s">
        <v>13662</v>
      </c>
      <c r="C3595" s="17">
        <v>815</v>
      </c>
      <c r="D3595" s="17" t="str">
        <f>INDEX(Hosts!$A:$O,MATCH(Places!$C3595,Hosts!$A:$A,0),MATCH(Places!D$1,Hosts!$1:$1,0))</f>
        <v>Within an hour</v>
      </c>
      <c r="E3595" s="87">
        <f>INDEX(Hosts!$A:$O,MATCH(Places!$C3595,Hosts!$A:$A,0),MATCH(Places!E$1,Hosts!$1:$1,0))</f>
        <v>1</v>
      </c>
      <c r="F3595" s="87">
        <f>INDEX(Hosts!$A:$O,MATCH(Places!$C3595,Hosts!$A:$A,0),MATCH(Places!F$1,Hosts!$1:$1,0))</f>
        <v>1</v>
      </c>
      <c r="G3595" s="17" t="str">
        <f>INDEX(Hosts!$A:$O,MATCH(Places!$C3595,Hosts!$A:$A,0),MATCH(Places!G$1,Hosts!$1:$1,0))</f>
        <v>Yes</v>
      </c>
      <c r="H3595" s="17">
        <v>12</v>
      </c>
      <c r="I3595" s="17" t="str">
        <f>INDEX(Neighborhoods!$A:$C,MATCH(Places!$H3595,Neighborhoods!$A:$A,0),MATCH(Places!I$1,Neighborhoods!$1:$1,0))</f>
        <v>Brooklyn</v>
      </c>
      <c r="J3595" s="17" t="str">
        <f>INDEX(Neighborhoods!$A:$C,MATCH(Places!$H3595,Neighborhoods!$A:$A,0),MATCH(Places!J$1,Neighborhoods!$1:$1,0))</f>
        <v>Williamsburg</v>
      </c>
      <c r="K3595" s="17" t="s">
        <v>11822</v>
      </c>
      <c r="L3595" s="17" t="str">
        <f t="shared" si="224"/>
        <v>No</v>
      </c>
      <c r="M3595" s="17">
        <v>2</v>
      </c>
      <c r="N3595" s="17" t="str" cm="1">
        <f t="array" ref="N3595">_xlfn.IFS(M3595&lt;=2,"Small",M3595&lt;=5,"Medium",M3595&gt;5,"Large")</f>
        <v>Small</v>
      </c>
      <c r="O3595" s="65">
        <v>235</v>
      </c>
      <c r="P3595" s="87">
        <f t="shared" si="225"/>
        <v>0.04</v>
      </c>
      <c r="Q3595" s="68">
        <v>4.9000000000000004</v>
      </c>
      <c r="R3595" s="68" t="str" cm="1">
        <f t="array" ref="R3595">_xlfn.SWITCH(ROUND(Q3595,0),5,"Excellent",4,"Good",3,"Ok","Bad")</f>
        <v>Excellent</v>
      </c>
      <c r="S3595" s="17">
        <v>10</v>
      </c>
      <c r="T3595" s="17" t="str">
        <f t="shared" si="226"/>
        <v>No</v>
      </c>
      <c r="U3595" s="82">
        <v>43334</v>
      </c>
      <c r="V3595" s="82">
        <v>44058</v>
      </c>
      <c r="W3595" s="17">
        <v>168</v>
      </c>
      <c r="X3595" s="17" t="str">
        <f t="shared" si="227"/>
        <v>Active</v>
      </c>
      <c r="Y3595" s="17" t="s">
        <v>15615</v>
      </c>
      <c r="Z3595" s="17"/>
    </row>
    <row r="3596" spans="1:26" x14ac:dyDescent="0.25">
      <c r="A3596">
        <v>3595</v>
      </c>
      <c r="B3596" s="17" t="s">
        <v>13740</v>
      </c>
      <c r="C3596" s="17">
        <v>2873</v>
      </c>
      <c r="D3596" s="17" t="str">
        <f>INDEX(Hosts!$A:$O,MATCH(Places!$C3596,Hosts!$A:$A,0),MATCH(Places!D$1,Hosts!$1:$1,0))</f>
        <v>Within a day</v>
      </c>
      <c r="E3596" s="87">
        <f>INDEX(Hosts!$A:$O,MATCH(Places!$C3596,Hosts!$A:$A,0),MATCH(Places!E$1,Hosts!$1:$1,0))</f>
        <v>1</v>
      </c>
      <c r="F3596" s="87">
        <f>INDEX(Hosts!$A:$O,MATCH(Places!$C3596,Hosts!$A:$A,0),MATCH(Places!F$1,Hosts!$1:$1,0))</f>
        <v>1</v>
      </c>
      <c r="G3596" s="17" t="str">
        <f>INDEX(Hosts!$A:$O,MATCH(Places!$C3596,Hosts!$A:$A,0),MATCH(Places!G$1,Hosts!$1:$1,0))</f>
        <v>No</v>
      </c>
      <c r="H3596" s="17">
        <v>21</v>
      </c>
      <c r="I3596" s="17" t="str">
        <f>INDEX(Neighborhoods!$A:$C,MATCH(Places!$H3596,Neighborhoods!$A:$A,0),MATCH(Places!I$1,Neighborhoods!$1:$1,0))</f>
        <v>Queens</v>
      </c>
      <c r="J3596" s="17" t="str">
        <f>INDEX(Neighborhoods!$A:$C,MATCH(Places!$H3596,Neighborhoods!$A:$A,0),MATCH(Places!J$1,Neighborhoods!$1:$1,0))</f>
        <v>Astoria</v>
      </c>
      <c r="K3596" s="17" t="s">
        <v>11822</v>
      </c>
      <c r="L3596" s="17" t="str">
        <f t="shared" si="224"/>
        <v>No</v>
      </c>
      <c r="M3596" s="17">
        <v>5</v>
      </c>
      <c r="N3596" s="17" t="str" cm="1">
        <f t="array" ref="N3596">_xlfn.IFS(M3596&lt;=2,"Small",M3596&lt;=5,"Medium",M3596&gt;5,"Large")</f>
        <v>Medium</v>
      </c>
      <c r="O3596" s="65">
        <v>110</v>
      </c>
      <c r="P3596" s="87">
        <f t="shared" si="225"/>
        <v>0.03</v>
      </c>
      <c r="Q3596" s="68">
        <v>4</v>
      </c>
      <c r="R3596" s="68" t="str" cm="1">
        <f t="array" ref="R3596">_xlfn.SWITCH(ROUND(Q3596,0),5,"Excellent",4,"Good",3,"Ok","Bad")</f>
        <v>Good</v>
      </c>
      <c r="S3596" s="17">
        <v>3</v>
      </c>
      <c r="T3596" s="17" t="str">
        <f t="shared" si="226"/>
        <v>No</v>
      </c>
      <c r="U3596" s="82">
        <v>43313</v>
      </c>
      <c r="V3596" s="82">
        <v>43813</v>
      </c>
      <c r="W3596" s="17">
        <v>90</v>
      </c>
      <c r="X3596" s="17" t="str">
        <f t="shared" si="227"/>
        <v>Active</v>
      </c>
      <c r="Y3596" s="17" t="s">
        <v>15616</v>
      </c>
      <c r="Z3596" s="17"/>
    </row>
    <row r="3597" spans="1:26" x14ac:dyDescent="0.25">
      <c r="A3597">
        <v>3596</v>
      </c>
      <c r="B3597" s="17" t="s">
        <v>2595</v>
      </c>
      <c r="C3597" s="17">
        <v>3533</v>
      </c>
      <c r="D3597" s="17" t="str">
        <f>INDEX(Hosts!$A:$O,MATCH(Places!$C3597,Hosts!$A:$A,0),MATCH(Places!D$1,Hosts!$1:$1,0))</f>
        <v>Within an hour</v>
      </c>
      <c r="E3597" s="87">
        <f>INDEX(Hosts!$A:$O,MATCH(Places!$C3597,Hosts!$A:$A,0),MATCH(Places!E$1,Hosts!$1:$1,0))</f>
        <v>0.7</v>
      </c>
      <c r="F3597" s="87">
        <f>INDEX(Hosts!$A:$O,MATCH(Places!$C3597,Hosts!$A:$A,0),MATCH(Places!F$1,Hosts!$1:$1,0))</f>
        <v>0.97</v>
      </c>
      <c r="G3597" s="17" t="str">
        <f>INDEX(Hosts!$A:$O,MATCH(Places!$C3597,Hosts!$A:$A,0),MATCH(Places!G$1,Hosts!$1:$1,0))</f>
        <v>No</v>
      </c>
      <c r="H3597" s="17">
        <v>1</v>
      </c>
      <c r="I3597" s="17" t="str">
        <f>INDEX(Neighborhoods!$A:$C,MATCH(Places!$H3597,Neighborhoods!$A:$A,0),MATCH(Places!I$1,Neighborhoods!$1:$1,0))</f>
        <v>Bronx</v>
      </c>
      <c r="J3597" s="17" t="str">
        <f>INDEX(Neighborhoods!$A:$C,MATCH(Places!$H3597,Neighborhoods!$A:$A,0),MATCH(Places!J$1,Neighborhoods!$1:$1,0))</f>
        <v>Allerton</v>
      </c>
      <c r="K3597" s="17" t="s">
        <v>1</v>
      </c>
      <c r="L3597" s="17" t="str">
        <f t="shared" si="224"/>
        <v>Yes</v>
      </c>
      <c r="M3597" s="17">
        <v>2</v>
      </c>
      <c r="N3597" s="17" t="str" cm="1">
        <f t="array" ref="N3597">_xlfn.IFS(M3597&lt;=2,"Small",M3597&lt;=5,"Medium",M3597&gt;5,"Large")</f>
        <v>Small</v>
      </c>
      <c r="O3597" s="65">
        <v>32</v>
      </c>
      <c r="P3597" s="87">
        <f t="shared" si="225"/>
        <v>0.03</v>
      </c>
      <c r="Q3597" s="68">
        <v>4.4000000000000004</v>
      </c>
      <c r="R3597" s="68" t="str" cm="1">
        <f t="array" ref="R3597">_xlfn.SWITCH(ROUND(Q3597,0),5,"Excellent",4,"Good",3,"Ok","Bad")</f>
        <v>Good</v>
      </c>
      <c r="S3597" s="17">
        <v>65</v>
      </c>
      <c r="T3597" s="17" t="str">
        <f t="shared" si="226"/>
        <v>No</v>
      </c>
      <c r="U3597" s="82">
        <v>43232</v>
      </c>
      <c r="V3597" s="82">
        <v>44003</v>
      </c>
      <c r="W3597" s="17">
        <v>85</v>
      </c>
      <c r="X3597" s="17" t="str">
        <f t="shared" si="227"/>
        <v>Active</v>
      </c>
      <c r="Y3597" s="17" t="s">
        <v>15616</v>
      </c>
      <c r="Z3597" s="17"/>
    </row>
    <row r="3598" spans="1:26" x14ac:dyDescent="0.25">
      <c r="A3598">
        <v>3597</v>
      </c>
      <c r="B3598" s="17" t="s">
        <v>2596</v>
      </c>
      <c r="C3598" s="17">
        <v>3288</v>
      </c>
      <c r="D3598" s="17" t="str">
        <f>INDEX(Hosts!$A:$O,MATCH(Places!$C3598,Hosts!$A:$A,0),MATCH(Places!D$1,Hosts!$1:$1,0))</f>
        <v>Within an hour</v>
      </c>
      <c r="E3598" s="87">
        <f>INDEX(Hosts!$A:$O,MATCH(Places!$C3598,Hosts!$A:$A,0),MATCH(Places!E$1,Hosts!$1:$1,0))</f>
        <v>1</v>
      </c>
      <c r="F3598" s="87">
        <f>INDEX(Hosts!$A:$O,MATCH(Places!$C3598,Hosts!$A:$A,0),MATCH(Places!F$1,Hosts!$1:$1,0))</f>
        <v>1</v>
      </c>
      <c r="G3598" s="17" t="str">
        <f>INDEX(Hosts!$A:$O,MATCH(Places!$C3598,Hosts!$A:$A,0),MATCH(Places!G$1,Hosts!$1:$1,0))</f>
        <v>No</v>
      </c>
      <c r="H3598" s="17">
        <v>22</v>
      </c>
      <c r="I3598" s="17" t="str">
        <f>INDEX(Neighborhoods!$A:$C,MATCH(Places!$H3598,Neighborhoods!$A:$A,0),MATCH(Places!I$1,Neighborhoods!$1:$1,0))</f>
        <v>Queens</v>
      </c>
      <c r="J3598" s="17" t="str">
        <f>INDEX(Neighborhoods!$A:$C,MATCH(Places!$H3598,Neighborhoods!$A:$A,0),MATCH(Places!J$1,Neighborhoods!$1:$1,0))</f>
        <v>Flushing</v>
      </c>
      <c r="K3598" s="17" t="s">
        <v>1</v>
      </c>
      <c r="L3598" s="17" t="str">
        <f t="shared" si="224"/>
        <v>Yes</v>
      </c>
      <c r="M3598" s="17">
        <v>2</v>
      </c>
      <c r="N3598" s="17" t="str" cm="1">
        <f t="array" ref="N3598">_xlfn.IFS(M3598&lt;=2,"Small",M3598&lt;=5,"Medium",M3598&gt;5,"Large")</f>
        <v>Small</v>
      </c>
      <c r="O3598" s="65">
        <v>49</v>
      </c>
      <c r="P3598" s="87">
        <f t="shared" si="225"/>
        <v>0.03</v>
      </c>
      <c r="Q3598" s="68">
        <v>4.79</v>
      </c>
      <c r="R3598" s="68" t="str" cm="1">
        <f t="array" ref="R3598">_xlfn.SWITCH(ROUND(Q3598,0),5,"Excellent",4,"Good",3,"Ok","Bad")</f>
        <v>Excellent</v>
      </c>
      <c r="S3598" s="17">
        <v>39</v>
      </c>
      <c r="T3598" s="17" t="str">
        <f t="shared" si="226"/>
        <v>No</v>
      </c>
      <c r="U3598" s="82">
        <v>43231</v>
      </c>
      <c r="V3598" s="82">
        <v>44044</v>
      </c>
      <c r="W3598" s="17">
        <v>0</v>
      </c>
      <c r="X3598" s="17" t="str">
        <f t="shared" si="227"/>
        <v>Inactive</v>
      </c>
      <c r="Y3598" s="17" t="s">
        <v>15616</v>
      </c>
      <c r="Z3598" s="17"/>
    </row>
    <row r="3599" spans="1:26" x14ac:dyDescent="0.25">
      <c r="A3599">
        <v>3598</v>
      </c>
      <c r="B3599" s="17" t="s">
        <v>2597</v>
      </c>
      <c r="C3599" s="17">
        <v>1270</v>
      </c>
      <c r="D3599" s="17" t="str">
        <f>INDEX(Hosts!$A:$O,MATCH(Places!$C3599,Hosts!$A:$A,0),MATCH(Places!D$1,Hosts!$1:$1,0))</f>
        <v>Within an hour</v>
      </c>
      <c r="E3599" s="87">
        <f>INDEX(Hosts!$A:$O,MATCH(Places!$C3599,Hosts!$A:$A,0),MATCH(Places!E$1,Hosts!$1:$1,0))</f>
        <v>1</v>
      </c>
      <c r="F3599" s="87">
        <f>INDEX(Hosts!$A:$O,MATCH(Places!$C3599,Hosts!$A:$A,0),MATCH(Places!F$1,Hosts!$1:$1,0))</f>
        <v>0.97</v>
      </c>
      <c r="G3599" s="17" t="str">
        <f>INDEX(Hosts!$A:$O,MATCH(Places!$C3599,Hosts!$A:$A,0),MATCH(Places!G$1,Hosts!$1:$1,0))</f>
        <v>No</v>
      </c>
      <c r="H3599" s="17">
        <v>14</v>
      </c>
      <c r="I3599" s="17" t="str">
        <f>INDEX(Neighborhoods!$A:$C,MATCH(Places!$H3599,Neighborhoods!$A:$A,0),MATCH(Places!I$1,Neighborhoods!$1:$1,0))</f>
        <v>Manhattan</v>
      </c>
      <c r="J3599" s="17" t="str">
        <f>INDEX(Neighborhoods!$A:$C,MATCH(Places!$H3599,Neighborhoods!$A:$A,0),MATCH(Places!J$1,Neighborhoods!$1:$1,0))</f>
        <v>East Harlem</v>
      </c>
      <c r="K3599" s="17" t="s">
        <v>11822</v>
      </c>
      <c r="L3599" s="17" t="str">
        <f t="shared" si="224"/>
        <v>No</v>
      </c>
      <c r="M3599" s="17">
        <v>4</v>
      </c>
      <c r="N3599" s="17" t="str" cm="1">
        <f t="array" ref="N3599">_xlfn.IFS(M3599&lt;=2,"Small",M3599&lt;=5,"Medium",M3599&gt;5,"Large")</f>
        <v>Medium</v>
      </c>
      <c r="O3599" s="65">
        <v>280</v>
      </c>
      <c r="P3599" s="87">
        <f t="shared" si="225"/>
        <v>0.04</v>
      </c>
      <c r="Q3599" s="68">
        <v>4.42</v>
      </c>
      <c r="R3599" s="68" t="str" cm="1">
        <f t="array" ref="R3599">_xlfn.SWITCH(ROUND(Q3599,0),5,"Excellent",4,"Good",3,"Ok","Bad")</f>
        <v>Good</v>
      </c>
      <c r="S3599" s="17">
        <v>48</v>
      </c>
      <c r="T3599" s="17" t="str">
        <f t="shared" si="226"/>
        <v>No</v>
      </c>
      <c r="U3599" s="82">
        <v>43237</v>
      </c>
      <c r="V3599" s="82">
        <v>44047</v>
      </c>
      <c r="W3599" s="17">
        <v>138</v>
      </c>
      <c r="X3599" s="17" t="str">
        <f t="shared" si="227"/>
        <v>Active</v>
      </c>
      <c r="Y3599" s="17" t="s">
        <v>15616</v>
      </c>
      <c r="Z3599" s="17"/>
    </row>
    <row r="3600" spans="1:26" x14ac:dyDescent="0.25">
      <c r="A3600">
        <v>3599</v>
      </c>
      <c r="B3600" s="17" t="s">
        <v>13311</v>
      </c>
      <c r="C3600" s="17">
        <v>1107</v>
      </c>
      <c r="D3600" s="17" t="str">
        <f>INDEX(Hosts!$A:$O,MATCH(Places!$C3600,Hosts!$A:$A,0),MATCH(Places!D$1,Hosts!$1:$1,0))</f>
        <v>Within a few hours</v>
      </c>
      <c r="E3600" s="87">
        <f>INDEX(Hosts!$A:$O,MATCH(Places!$C3600,Hosts!$A:$A,0),MATCH(Places!E$1,Hosts!$1:$1,0))</f>
        <v>0.88</v>
      </c>
      <c r="F3600" s="87">
        <f>INDEX(Hosts!$A:$O,MATCH(Places!$C3600,Hosts!$A:$A,0),MATCH(Places!F$1,Hosts!$1:$1,0))</f>
        <v>1</v>
      </c>
      <c r="G3600" s="17" t="str">
        <f>INDEX(Hosts!$A:$O,MATCH(Places!$C3600,Hosts!$A:$A,0),MATCH(Places!G$1,Hosts!$1:$1,0))</f>
        <v>No</v>
      </c>
      <c r="H3600" s="17">
        <v>21</v>
      </c>
      <c r="I3600" s="17" t="str">
        <f>INDEX(Neighborhoods!$A:$C,MATCH(Places!$H3600,Neighborhoods!$A:$A,0),MATCH(Places!I$1,Neighborhoods!$1:$1,0))</f>
        <v>Queens</v>
      </c>
      <c r="J3600" s="17" t="str">
        <f>INDEX(Neighborhoods!$A:$C,MATCH(Places!$H3600,Neighborhoods!$A:$A,0),MATCH(Places!J$1,Neighborhoods!$1:$1,0))</f>
        <v>Astoria</v>
      </c>
      <c r="K3600" s="17" t="s">
        <v>11822</v>
      </c>
      <c r="L3600" s="17" t="str">
        <f t="shared" si="224"/>
        <v>No</v>
      </c>
      <c r="M3600" s="17">
        <v>6</v>
      </c>
      <c r="N3600" s="17" t="str" cm="1">
        <f t="array" ref="N3600">_xlfn.IFS(M3600&lt;=2,"Small",M3600&lt;=5,"Medium",M3600&gt;5,"Large")</f>
        <v>Large</v>
      </c>
      <c r="O3600" s="65">
        <v>119</v>
      </c>
      <c r="P3600" s="87">
        <f t="shared" si="225"/>
        <v>0.03</v>
      </c>
      <c r="Q3600" s="68">
        <v>4.67</v>
      </c>
      <c r="R3600" s="68" t="str" cm="1">
        <f t="array" ref="R3600">_xlfn.SWITCH(ROUND(Q3600,0),5,"Excellent",4,"Good",3,"Ok","Bad")</f>
        <v>Excellent</v>
      </c>
      <c r="S3600" s="17">
        <v>89</v>
      </c>
      <c r="T3600" s="17" t="str">
        <f t="shared" si="226"/>
        <v>No</v>
      </c>
      <c r="U3600" s="82">
        <v>43248</v>
      </c>
      <c r="V3600" s="82">
        <v>44033</v>
      </c>
      <c r="W3600" s="17">
        <v>351</v>
      </c>
      <c r="X3600" s="17" t="str">
        <f t="shared" si="227"/>
        <v>Active</v>
      </c>
      <c r="Y3600" s="17" t="s">
        <v>15616</v>
      </c>
      <c r="Z3600" s="17"/>
    </row>
    <row r="3601" spans="1:26" x14ac:dyDescent="0.25">
      <c r="A3601">
        <v>3600</v>
      </c>
      <c r="B3601" s="17" t="s">
        <v>2598</v>
      </c>
      <c r="C3601" s="17">
        <v>630</v>
      </c>
      <c r="D3601" s="17" t="str">
        <f>INDEX(Hosts!$A:$O,MATCH(Places!$C3601,Hosts!$A:$A,0),MATCH(Places!D$1,Hosts!$1:$1,0))</f>
        <v>A few days or more</v>
      </c>
      <c r="E3601" s="87">
        <f>INDEX(Hosts!$A:$O,MATCH(Places!$C3601,Hosts!$A:$A,0),MATCH(Places!E$1,Hosts!$1:$1,0))</f>
        <v>0</v>
      </c>
      <c r="F3601" s="87">
        <f>INDEX(Hosts!$A:$O,MATCH(Places!$C3601,Hosts!$A:$A,0),MATCH(Places!F$1,Hosts!$1:$1,0))</f>
        <v>0.47</v>
      </c>
      <c r="G3601" s="17" t="str">
        <f>INDEX(Hosts!$A:$O,MATCH(Places!$C3601,Hosts!$A:$A,0),MATCH(Places!G$1,Hosts!$1:$1,0))</f>
        <v>No</v>
      </c>
      <c r="H3601" s="17">
        <v>12</v>
      </c>
      <c r="I3601" s="17" t="str">
        <f>INDEX(Neighborhoods!$A:$C,MATCH(Places!$H3601,Neighborhoods!$A:$A,0),MATCH(Places!I$1,Neighborhoods!$1:$1,0))</f>
        <v>Brooklyn</v>
      </c>
      <c r="J3601" s="17" t="str">
        <f>INDEX(Neighborhoods!$A:$C,MATCH(Places!$H3601,Neighborhoods!$A:$A,0),MATCH(Places!J$1,Neighborhoods!$1:$1,0))</f>
        <v>Williamsburg</v>
      </c>
      <c r="K3601" s="17" t="s">
        <v>11822</v>
      </c>
      <c r="L3601" s="17" t="str">
        <f t="shared" si="224"/>
        <v>No</v>
      </c>
      <c r="M3601" s="17">
        <v>4</v>
      </c>
      <c r="N3601" s="17" t="str" cm="1">
        <f t="array" ref="N3601">_xlfn.IFS(M3601&lt;=2,"Small",M3601&lt;=5,"Medium",M3601&gt;5,"Large")</f>
        <v>Medium</v>
      </c>
      <c r="O3601" s="65">
        <v>199</v>
      </c>
      <c r="P3601" s="87">
        <f t="shared" si="225"/>
        <v>0.03</v>
      </c>
      <c r="Q3601" s="68">
        <v>5</v>
      </c>
      <c r="R3601" s="68" t="str" cm="1">
        <f t="array" ref="R3601">_xlfn.SWITCH(ROUND(Q3601,0),5,"Excellent",4,"Good",3,"Ok","Bad")</f>
        <v>Excellent</v>
      </c>
      <c r="S3601" s="17">
        <v>20</v>
      </c>
      <c r="T3601" s="17" t="str">
        <f t="shared" si="226"/>
        <v>No</v>
      </c>
      <c r="U3601" s="82">
        <v>43256</v>
      </c>
      <c r="V3601" s="82">
        <v>43879</v>
      </c>
      <c r="W3601" s="17">
        <v>160</v>
      </c>
      <c r="X3601" s="17" t="str">
        <f t="shared" si="227"/>
        <v>Active</v>
      </c>
      <c r="Y3601" s="17" t="s">
        <v>15615</v>
      </c>
      <c r="Z3601" s="17"/>
    </row>
    <row r="3602" spans="1:26" x14ac:dyDescent="0.25">
      <c r="A3602">
        <v>3601</v>
      </c>
      <c r="B3602" s="17" t="s">
        <v>2599</v>
      </c>
      <c r="C3602" s="17">
        <v>3286</v>
      </c>
      <c r="D3602" s="17" t="str">
        <f>INDEX(Hosts!$A:$O,MATCH(Places!$C3602,Hosts!$A:$A,0),MATCH(Places!D$1,Hosts!$1:$1,0))</f>
        <v>Within a few hours</v>
      </c>
      <c r="E3602" s="87">
        <f>INDEX(Hosts!$A:$O,MATCH(Places!$C3602,Hosts!$A:$A,0),MATCH(Places!E$1,Hosts!$1:$1,0))</f>
        <v>1</v>
      </c>
      <c r="F3602" s="87">
        <f>INDEX(Hosts!$A:$O,MATCH(Places!$C3602,Hosts!$A:$A,0),MATCH(Places!F$1,Hosts!$1:$1,0))</f>
        <v>0.97</v>
      </c>
      <c r="G3602" s="17" t="str">
        <f>INDEX(Hosts!$A:$O,MATCH(Places!$C3602,Hosts!$A:$A,0),MATCH(Places!G$1,Hosts!$1:$1,0))</f>
        <v>Yes</v>
      </c>
      <c r="H3602" s="17">
        <v>7</v>
      </c>
      <c r="I3602" s="17" t="str">
        <f>INDEX(Neighborhoods!$A:$C,MATCH(Places!$H3602,Neighborhoods!$A:$A,0),MATCH(Places!I$1,Neighborhoods!$1:$1,0))</f>
        <v>Brooklyn</v>
      </c>
      <c r="J3602" s="17" t="str">
        <f>INDEX(Neighborhoods!$A:$C,MATCH(Places!$H3602,Neighborhoods!$A:$A,0),MATCH(Places!J$1,Neighborhoods!$1:$1,0))</f>
        <v>Bedford-Stuyvesant</v>
      </c>
      <c r="K3602" s="17" t="s">
        <v>11822</v>
      </c>
      <c r="L3602" s="17" t="str">
        <f t="shared" si="224"/>
        <v>No</v>
      </c>
      <c r="M3602" s="17">
        <v>16</v>
      </c>
      <c r="N3602" s="17" t="str" cm="1">
        <f t="array" ref="N3602">_xlfn.IFS(M3602&lt;=2,"Small",M3602&lt;=5,"Medium",M3602&gt;5,"Large")</f>
        <v>Large</v>
      </c>
      <c r="O3602" s="65">
        <v>413</v>
      </c>
      <c r="P3602" s="87">
        <f t="shared" si="225"/>
        <v>0.04</v>
      </c>
      <c r="Q3602" s="68">
        <v>4.92</v>
      </c>
      <c r="R3602" s="68" t="str" cm="1">
        <f t="array" ref="R3602">_xlfn.SWITCH(ROUND(Q3602,0),5,"Excellent",4,"Good",3,"Ok","Bad")</f>
        <v>Excellent</v>
      </c>
      <c r="S3602" s="17">
        <v>39</v>
      </c>
      <c r="T3602" s="17" t="str">
        <f t="shared" si="226"/>
        <v>No</v>
      </c>
      <c r="U3602" s="82">
        <v>43288</v>
      </c>
      <c r="V3602" s="82">
        <v>43851</v>
      </c>
      <c r="W3602" s="17">
        <v>158</v>
      </c>
      <c r="X3602" s="17" t="str">
        <f t="shared" si="227"/>
        <v>Active</v>
      </c>
      <c r="Y3602" s="17" t="s">
        <v>15615</v>
      </c>
      <c r="Z3602" s="17"/>
    </row>
    <row r="3603" spans="1:26" x14ac:dyDescent="0.25">
      <c r="A3603">
        <v>3602</v>
      </c>
      <c r="B3603" s="17" t="s">
        <v>2600</v>
      </c>
      <c r="C3603" s="17">
        <v>3534</v>
      </c>
      <c r="D3603" s="17" t="str">
        <f>INDEX(Hosts!$A:$O,MATCH(Places!$C3603,Hosts!$A:$A,0),MATCH(Places!D$1,Hosts!$1:$1,0))</f>
        <v>Within an hour</v>
      </c>
      <c r="E3603" s="87">
        <f>INDEX(Hosts!$A:$O,MATCH(Places!$C3603,Hosts!$A:$A,0),MATCH(Places!E$1,Hosts!$1:$1,0))</f>
        <v>0.95</v>
      </c>
      <c r="F3603" s="87">
        <f>INDEX(Hosts!$A:$O,MATCH(Places!$C3603,Hosts!$A:$A,0),MATCH(Places!F$1,Hosts!$1:$1,0))</f>
        <v>0.85</v>
      </c>
      <c r="G3603" s="17" t="str">
        <f>INDEX(Hosts!$A:$O,MATCH(Places!$C3603,Hosts!$A:$A,0),MATCH(Places!G$1,Hosts!$1:$1,0))</f>
        <v>No</v>
      </c>
      <c r="H3603" s="17">
        <v>22</v>
      </c>
      <c r="I3603" s="17" t="str">
        <f>INDEX(Neighborhoods!$A:$C,MATCH(Places!$H3603,Neighborhoods!$A:$A,0),MATCH(Places!I$1,Neighborhoods!$1:$1,0))</f>
        <v>Queens</v>
      </c>
      <c r="J3603" s="17" t="str">
        <f>INDEX(Neighborhoods!$A:$C,MATCH(Places!$H3603,Neighborhoods!$A:$A,0),MATCH(Places!J$1,Neighborhoods!$1:$1,0))</f>
        <v>Flushing</v>
      </c>
      <c r="K3603" s="17" t="s">
        <v>1</v>
      </c>
      <c r="L3603" s="17" t="str">
        <f t="shared" si="224"/>
        <v>Yes</v>
      </c>
      <c r="M3603" s="17">
        <v>2</v>
      </c>
      <c r="N3603" s="17" t="str" cm="1">
        <f t="array" ref="N3603">_xlfn.IFS(M3603&lt;=2,"Small",M3603&lt;=5,"Medium",M3603&gt;5,"Large")</f>
        <v>Small</v>
      </c>
      <c r="O3603" s="65">
        <v>50</v>
      </c>
      <c r="P3603" s="87">
        <f t="shared" si="225"/>
        <v>0.03</v>
      </c>
      <c r="Q3603" s="68">
        <v>4.1100000000000003</v>
      </c>
      <c r="R3603" s="68" t="str" cm="1">
        <f t="array" ref="R3603">_xlfn.SWITCH(ROUND(Q3603,0),5,"Excellent",4,"Good",3,"Ok","Bad")</f>
        <v>Good</v>
      </c>
      <c r="S3603" s="17">
        <v>9</v>
      </c>
      <c r="T3603" s="17" t="str">
        <f t="shared" si="226"/>
        <v>No</v>
      </c>
      <c r="U3603" s="82">
        <v>43261</v>
      </c>
      <c r="V3603" s="82">
        <v>43494</v>
      </c>
      <c r="W3603" s="17">
        <v>75</v>
      </c>
      <c r="X3603" s="17" t="str">
        <f t="shared" si="227"/>
        <v>Active</v>
      </c>
      <c r="Y3603" s="17" t="s">
        <v>15615</v>
      </c>
      <c r="Z3603" s="17"/>
    </row>
    <row r="3604" spans="1:26" x14ac:dyDescent="0.25">
      <c r="A3604">
        <v>3603</v>
      </c>
      <c r="B3604" s="17" t="s">
        <v>2601</v>
      </c>
      <c r="C3604" s="17">
        <v>3081</v>
      </c>
      <c r="D3604" s="17" t="str">
        <f>INDEX(Hosts!$A:$O,MATCH(Places!$C3604,Hosts!$A:$A,0),MATCH(Places!D$1,Hosts!$1:$1,0))</f>
        <v>Within an hour</v>
      </c>
      <c r="E3604" s="87">
        <f>INDEX(Hosts!$A:$O,MATCH(Places!$C3604,Hosts!$A:$A,0),MATCH(Places!E$1,Hosts!$1:$1,0))</f>
        <v>1</v>
      </c>
      <c r="F3604" s="87">
        <f>INDEX(Hosts!$A:$O,MATCH(Places!$C3604,Hosts!$A:$A,0),MATCH(Places!F$1,Hosts!$1:$1,0))</f>
        <v>0.9</v>
      </c>
      <c r="G3604" s="17" t="str">
        <f>INDEX(Hosts!$A:$O,MATCH(Places!$C3604,Hosts!$A:$A,0),MATCH(Places!G$1,Hosts!$1:$1,0))</f>
        <v>No</v>
      </c>
      <c r="H3604" s="17">
        <v>27</v>
      </c>
      <c r="I3604" s="17" t="str">
        <f>INDEX(Neighborhoods!$A:$C,MATCH(Places!$H3604,Neighborhoods!$A:$A,0),MATCH(Places!I$1,Neighborhoods!$1:$1,0))</f>
        <v>Staten Island</v>
      </c>
      <c r="J3604" s="17" t="str">
        <f>INDEX(Neighborhoods!$A:$C,MATCH(Places!$H3604,Neighborhoods!$A:$A,0),MATCH(Places!J$1,Neighborhoods!$1:$1,0))</f>
        <v>Arrochar</v>
      </c>
      <c r="K3604" s="17" t="s">
        <v>1</v>
      </c>
      <c r="L3604" s="17" t="str">
        <f t="shared" si="224"/>
        <v>Yes</v>
      </c>
      <c r="M3604" s="17">
        <v>1</v>
      </c>
      <c r="N3604" s="17" t="str" cm="1">
        <f t="array" ref="N3604">_xlfn.IFS(M3604&lt;=2,"Small",M3604&lt;=5,"Medium",M3604&gt;5,"Large")</f>
        <v>Small</v>
      </c>
      <c r="O3604" s="65">
        <v>34</v>
      </c>
      <c r="P3604" s="87">
        <f t="shared" si="225"/>
        <v>0.03</v>
      </c>
      <c r="Q3604" s="68">
        <v>4.5199999999999996</v>
      </c>
      <c r="R3604" s="68" t="str" cm="1">
        <f t="array" ref="R3604">_xlfn.SWITCH(ROUND(Q3604,0),5,"Excellent",4,"Good",3,"Ok","Bad")</f>
        <v>Excellent</v>
      </c>
      <c r="S3604" s="17">
        <v>25</v>
      </c>
      <c r="T3604" s="17" t="str">
        <f t="shared" si="226"/>
        <v>No</v>
      </c>
      <c r="U3604" s="82">
        <v>43231</v>
      </c>
      <c r="V3604" s="82">
        <v>44015</v>
      </c>
      <c r="W3604" s="17">
        <v>78</v>
      </c>
      <c r="X3604" s="17" t="str">
        <f t="shared" si="227"/>
        <v>Active</v>
      </c>
      <c r="Y3604" s="17" t="s">
        <v>15615</v>
      </c>
      <c r="Z3604" s="17"/>
    </row>
    <row r="3605" spans="1:26" x14ac:dyDescent="0.25">
      <c r="A3605">
        <v>3604</v>
      </c>
      <c r="B3605" s="17" t="s">
        <v>15101</v>
      </c>
      <c r="C3605" s="17">
        <v>3534</v>
      </c>
      <c r="D3605" s="17" t="str">
        <f>INDEX(Hosts!$A:$O,MATCH(Places!$C3605,Hosts!$A:$A,0),MATCH(Places!D$1,Hosts!$1:$1,0))</f>
        <v>Within an hour</v>
      </c>
      <c r="E3605" s="87">
        <f>INDEX(Hosts!$A:$O,MATCH(Places!$C3605,Hosts!$A:$A,0),MATCH(Places!E$1,Hosts!$1:$1,0))</f>
        <v>0.95</v>
      </c>
      <c r="F3605" s="87">
        <f>INDEX(Hosts!$A:$O,MATCH(Places!$C3605,Hosts!$A:$A,0),MATCH(Places!F$1,Hosts!$1:$1,0))</f>
        <v>0.85</v>
      </c>
      <c r="G3605" s="17" t="str">
        <f>INDEX(Hosts!$A:$O,MATCH(Places!$C3605,Hosts!$A:$A,0),MATCH(Places!G$1,Hosts!$1:$1,0))</f>
        <v>No</v>
      </c>
      <c r="H3605" s="17">
        <v>22</v>
      </c>
      <c r="I3605" s="17" t="str">
        <f>INDEX(Neighborhoods!$A:$C,MATCH(Places!$H3605,Neighborhoods!$A:$A,0),MATCH(Places!I$1,Neighborhoods!$1:$1,0))</f>
        <v>Queens</v>
      </c>
      <c r="J3605" s="17" t="str">
        <f>INDEX(Neighborhoods!$A:$C,MATCH(Places!$H3605,Neighborhoods!$A:$A,0),MATCH(Places!J$1,Neighborhoods!$1:$1,0))</f>
        <v>Flushing</v>
      </c>
      <c r="K3605" s="17" t="s">
        <v>1</v>
      </c>
      <c r="L3605" s="17" t="str">
        <f t="shared" si="224"/>
        <v>Yes</v>
      </c>
      <c r="M3605" s="17">
        <v>2</v>
      </c>
      <c r="N3605" s="17" t="str" cm="1">
        <f t="array" ref="N3605">_xlfn.IFS(M3605&lt;=2,"Small",M3605&lt;=5,"Medium",M3605&gt;5,"Large")</f>
        <v>Small</v>
      </c>
      <c r="O3605" s="65">
        <v>50</v>
      </c>
      <c r="P3605" s="87">
        <f t="shared" si="225"/>
        <v>0.03</v>
      </c>
      <c r="Q3605" s="68">
        <v>4.2300000000000004</v>
      </c>
      <c r="R3605" s="68" t="str" cm="1">
        <f t="array" ref="R3605">_xlfn.SWITCH(ROUND(Q3605,0),5,"Excellent",4,"Good",3,"Ok","Bad")</f>
        <v>Good</v>
      </c>
      <c r="S3605" s="17">
        <v>44</v>
      </c>
      <c r="T3605" s="17" t="str">
        <f t="shared" si="226"/>
        <v>No</v>
      </c>
      <c r="U3605" s="82">
        <v>43236</v>
      </c>
      <c r="V3605" s="82">
        <v>43831</v>
      </c>
      <c r="W3605" s="17">
        <v>75</v>
      </c>
      <c r="X3605" s="17" t="str">
        <f t="shared" si="227"/>
        <v>Active</v>
      </c>
      <c r="Y3605" s="17" t="s">
        <v>15615</v>
      </c>
      <c r="Z3605" s="17"/>
    </row>
    <row r="3606" spans="1:26" x14ac:dyDescent="0.25">
      <c r="A3606">
        <v>3605</v>
      </c>
      <c r="B3606" s="17" t="s">
        <v>2602</v>
      </c>
      <c r="C3606" s="17">
        <v>3110</v>
      </c>
      <c r="D3606" s="17" t="str">
        <f>INDEX(Hosts!$A:$O,MATCH(Places!$C3606,Hosts!$A:$A,0),MATCH(Places!D$1,Hosts!$1:$1,0))</f>
        <v>Within a few hours</v>
      </c>
      <c r="E3606" s="87">
        <f>INDEX(Hosts!$A:$O,MATCH(Places!$C3606,Hosts!$A:$A,0),MATCH(Places!E$1,Hosts!$1:$1,0))</f>
        <v>1</v>
      </c>
      <c r="F3606" s="87">
        <f>INDEX(Hosts!$A:$O,MATCH(Places!$C3606,Hosts!$A:$A,0),MATCH(Places!F$1,Hosts!$1:$1,0))</f>
        <v>1</v>
      </c>
      <c r="G3606" s="17" t="str">
        <f>INDEX(Hosts!$A:$O,MATCH(Places!$C3606,Hosts!$A:$A,0),MATCH(Places!G$1,Hosts!$1:$1,0))</f>
        <v>Yes</v>
      </c>
      <c r="H3606" s="17">
        <v>21</v>
      </c>
      <c r="I3606" s="17" t="str">
        <f>INDEX(Neighborhoods!$A:$C,MATCH(Places!$H3606,Neighborhoods!$A:$A,0),MATCH(Places!I$1,Neighborhoods!$1:$1,0))</f>
        <v>Queens</v>
      </c>
      <c r="J3606" s="17" t="str">
        <f>INDEX(Neighborhoods!$A:$C,MATCH(Places!$H3606,Neighborhoods!$A:$A,0),MATCH(Places!J$1,Neighborhoods!$1:$1,0))</f>
        <v>Astoria</v>
      </c>
      <c r="K3606" s="17" t="s">
        <v>1</v>
      </c>
      <c r="L3606" s="17" t="str">
        <f t="shared" si="224"/>
        <v>Yes</v>
      </c>
      <c r="M3606" s="17">
        <v>3</v>
      </c>
      <c r="N3606" s="17" t="str" cm="1">
        <f t="array" ref="N3606">_xlfn.IFS(M3606&lt;=2,"Small",M3606&lt;=5,"Medium",M3606&gt;5,"Large")</f>
        <v>Medium</v>
      </c>
      <c r="O3606" s="65">
        <v>55</v>
      </c>
      <c r="P3606" s="87">
        <f t="shared" si="225"/>
        <v>0.03</v>
      </c>
      <c r="Q3606" s="68">
        <v>4.8899999999999997</v>
      </c>
      <c r="R3606" s="68" t="str" cm="1">
        <f t="array" ref="R3606">_xlfn.SWITCH(ROUND(Q3606,0),5,"Excellent",4,"Good",3,"Ok","Bad")</f>
        <v>Excellent</v>
      </c>
      <c r="S3606" s="17">
        <v>19</v>
      </c>
      <c r="T3606" s="17" t="str">
        <f t="shared" si="226"/>
        <v>No</v>
      </c>
      <c r="U3606" s="82">
        <v>43285</v>
      </c>
      <c r="V3606" s="82">
        <v>44053</v>
      </c>
      <c r="W3606" s="17">
        <v>102</v>
      </c>
      <c r="X3606" s="17" t="str">
        <f t="shared" si="227"/>
        <v>Active</v>
      </c>
      <c r="Y3606" s="17" t="s">
        <v>15616</v>
      </c>
      <c r="Z3606" s="17"/>
    </row>
    <row r="3607" spans="1:26" x14ac:dyDescent="0.25">
      <c r="A3607">
        <v>3606</v>
      </c>
      <c r="B3607" s="17" t="s">
        <v>14159</v>
      </c>
      <c r="C3607" s="17">
        <v>936</v>
      </c>
      <c r="D3607" s="17" t="str">
        <f>INDEX(Hosts!$A:$O,MATCH(Places!$C3607,Hosts!$A:$A,0),MATCH(Places!D$1,Hosts!$1:$1,0))</f>
        <v>Within an hour</v>
      </c>
      <c r="E3607" s="87">
        <f>INDEX(Hosts!$A:$O,MATCH(Places!$C3607,Hosts!$A:$A,0),MATCH(Places!E$1,Hosts!$1:$1,0))</f>
        <v>1</v>
      </c>
      <c r="F3607" s="87">
        <f>INDEX(Hosts!$A:$O,MATCH(Places!$C3607,Hosts!$A:$A,0),MATCH(Places!F$1,Hosts!$1:$1,0))</f>
        <v>0.85</v>
      </c>
      <c r="G3607" s="17" t="str">
        <f>INDEX(Hosts!$A:$O,MATCH(Places!$C3607,Hosts!$A:$A,0),MATCH(Places!G$1,Hosts!$1:$1,0))</f>
        <v>Yes</v>
      </c>
      <c r="H3607" s="17">
        <v>12</v>
      </c>
      <c r="I3607" s="17" t="str">
        <f>INDEX(Neighborhoods!$A:$C,MATCH(Places!$H3607,Neighborhoods!$A:$A,0),MATCH(Places!I$1,Neighborhoods!$1:$1,0))</f>
        <v>Brooklyn</v>
      </c>
      <c r="J3607" s="17" t="str">
        <f>INDEX(Neighborhoods!$A:$C,MATCH(Places!$H3607,Neighborhoods!$A:$A,0),MATCH(Places!J$1,Neighborhoods!$1:$1,0))</f>
        <v>Williamsburg</v>
      </c>
      <c r="K3607" s="17" t="s">
        <v>11822</v>
      </c>
      <c r="L3607" s="17" t="str">
        <f t="shared" si="224"/>
        <v>No</v>
      </c>
      <c r="M3607" s="17">
        <v>4</v>
      </c>
      <c r="N3607" s="17" t="str" cm="1">
        <f t="array" ref="N3607">_xlfn.IFS(M3607&lt;=2,"Small",M3607&lt;=5,"Medium",M3607&gt;5,"Large")</f>
        <v>Medium</v>
      </c>
      <c r="O3607" s="65">
        <v>300</v>
      </c>
      <c r="P3607" s="87">
        <f t="shared" si="225"/>
        <v>0.04</v>
      </c>
      <c r="Q3607" s="68">
        <v>5</v>
      </c>
      <c r="R3607" s="68" t="str" cm="1">
        <f t="array" ref="R3607">_xlfn.SWITCH(ROUND(Q3607,0),5,"Excellent",4,"Good",3,"Ok","Bad")</f>
        <v>Excellent</v>
      </c>
      <c r="S3607" s="17">
        <v>17</v>
      </c>
      <c r="T3607" s="17" t="str">
        <f t="shared" si="226"/>
        <v>No</v>
      </c>
      <c r="U3607" s="82">
        <v>43248</v>
      </c>
      <c r="V3607" s="82">
        <v>43831</v>
      </c>
      <c r="W3607" s="17">
        <v>98</v>
      </c>
      <c r="X3607" s="17" t="str">
        <f t="shared" si="227"/>
        <v>Active</v>
      </c>
      <c r="Y3607" s="17" t="s">
        <v>15615</v>
      </c>
      <c r="Z3607" s="17"/>
    </row>
    <row r="3608" spans="1:26" x14ac:dyDescent="0.25">
      <c r="A3608">
        <v>3607</v>
      </c>
      <c r="B3608" s="17" t="s">
        <v>2603</v>
      </c>
      <c r="C3608" s="17">
        <v>1191</v>
      </c>
      <c r="D3608" s="17" t="str">
        <f>INDEX(Hosts!$A:$O,MATCH(Places!$C3608,Hosts!$A:$A,0),MATCH(Places!D$1,Hosts!$1:$1,0))</f>
        <v>Within a few hours</v>
      </c>
      <c r="E3608" s="87">
        <f>INDEX(Hosts!$A:$O,MATCH(Places!$C3608,Hosts!$A:$A,0),MATCH(Places!E$1,Hosts!$1:$1,0))</f>
        <v>1</v>
      </c>
      <c r="F3608" s="87">
        <f>INDEX(Hosts!$A:$O,MATCH(Places!$C3608,Hosts!$A:$A,0),MATCH(Places!F$1,Hosts!$1:$1,0))</f>
        <v>0.98</v>
      </c>
      <c r="G3608" s="17" t="str">
        <f>INDEX(Hosts!$A:$O,MATCH(Places!$C3608,Hosts!$A:$A,0),MATCH(Places!G$1,Hosts!$1:$1,0))</f>
        <v>Yes</v>
      </c>
      <c r="H3608" s="17">
        <v>11</v>
      </c>
      <c r="I3608" s="17" t="str">
        <f>INDEX(Neighborhoods!$A:$C,MATCH(Places!$H3608,Neighborhoods!$A:$A,0),MATCH(Places!I$1,Neighborhoods!$1:$1,0))</f>
        <v>Brooklyn</v>
      </c>
      <c r="J3608" s="17" t="str">
        <f>INDEX(Neighborhoods!$A:$C,MATCH(Places!$H3608,Neighborhoods!$A:$A,0),MATCH(Places!J$1,Neighborhoods!$1:$1,0))</f>
        <v>Greenpoint</v>
      </c>
      <c r="K3608" s="17" t="s">
        <v>11822</v>
      </c>
      <c r="L3608" s="17" t="str">
        <f t="shared" si="224"/>
        <v>No</v>
      </c>
      <c r="M3608" s="17">
        <v>5</v>
      </c>
      <c r="N3608" s="17" t="str" cm="1">
        <f t="array" ref="N3608">_xlfn.IFS(M3608&lt;=2,"Small",M3608&lt;=5,"Medium",M3608&gt;5,"Large")</f>
        <v>Medium</v>
      </c>
      <c r="O3608" s="65">
        <v>120</v>
      </c>
      <c r="P3608" s="87">
        <f t="shared" si="225"/>
        <v>0.03</v>
      </c>
      <c r="Q3608" s="68">
        <v>5</v>
      </c>
      <c r="R3608" s="68" t="str" cm="1">
        <f t="array" ref="R3608">_xlfn.SWITCH(ROUND(Q3608,0),5,"Excellent",4,"Good",3,"Ok","Bad")</f>
        <v>Excellent</v>
      </c>
      <c r="S3608" s="17">
        <v>63</v>
      </c>
      <c r="T3608" s="17" t="str">
        <f t="shared" si="226"/>
        <v>No</v>
      </c>
      <c r="U3608" s="82">
        <v>43350</v>
      </c>
      <c r="V3608" s="82">
        <v>43898</v>
      </c>
      <c r="W3608" s="17">
        <v>214</v>
      </c>
      <c r="X3608" s="17" t="str">
        <f t="shared" si="227"/>
        <v>Active</v>
      </c>
      <c r="Y3608" s="17" t="s">
        <v>15615</v>
      </c>
      <c r="Z3608" s="17"/>
    </row>
    <row r="3609" spans="1:26" x14ac:dyDescent="0.25">
      <c r="A3609">
        <v>3608</v>
      </c>
      <c r="B3609" s="17" t="s">
        <v>2604</v>
      </c>
      <c r="C3609" s="17">
        <v>3462</v>
      </c>
      <c r="D3609" s="17" t="str">
        <f>INDEX(Hosts!$A:$O,MATCH(Places!$C3609,Hosts!$A:$A,0),MATCH(Places!D$1,Hosts!$1:$1,0))</f>
        <v>Within an hour</v>
      </c>
      <c r="E3609" s="87">
        <f>INDEX(Hosts!$A:$O,MATCH(Places!$C3609,Hosts!$A:$A,0),MATCH(Places!E$1,Hosts!$1:$1,0))</f>
        <v>0.9</v>
      </c>
      <c r="F3609" s="87">
        <f>INDEX(Hosts!$A:$O,MATCH(Places!$C3609,Hosts!$A:$A,0),MATCH(Places!F$1,Hosts!$1:$1,0))</f>
        <v>1</v>
      </c>
      <c r="G3609" s="17" t="str">
        <f>INDEX(Hosts!$A:$O,MATCH(Places!$C3609,Hosts!$A:$A,0),MATCH(Places!G$1,Hosts!$1:$1,0))</f>
        <v>No</v>
      </c>
      <c r="H3609" s="17">
        <v>7</v>
      </c>
      <c r="I3609" s="17" t="str">
        <f>INDEX(Neighborhoods!$A:$C,MATCH(Places!$H3609,Neighborhoods!$A:$A,0),MATCH(Places!I$1,Neighborhoods!$1:$1,0))</f>
        <v>Brooklyn</v>
      </c>
      <c r="J3609" s="17" t="str">
        <f>INDEX(Neighborhoods!$A:$C,MATCH(Places!$H3609,Neighborhoods!$A:$A,0),MATCH(Places!J$1,Neighborhoods!$1:$1,0))</f>
        <v>Bedford-Stuyvesant</v>
      </c>
      <c r="K3609" s="17" t="s">
        <v>11822</v>
      </c>
      <c r="L3609" s="17" t="str">
        <f t="shared" si="224"/>
        <v>No</v>
      </c>
      <c r="M3609" s="17">
        <v>6</v>
      </c>
      <c r="N3609" s="17" t="str" cm="1">
        <f t="array" ref="N3609">_xlfn.IFS(M3609&lt;=2,"Small",M3609&lt;=5,"Medium",M3609&gt;5,"Large")</f>
        <v>Large</v>
      </c>
      <c r="O3609" s="65">
        <v>140</v>
      </c>
      <c r="P3609" s="87">
        <f t="shared" si="225"/>
        <v>0.03</v>
      </c>
      <c r="Q3609" s="68">
        <v>4.7300000000000004</v>
      </c>
      <c r="R3609" s="68" t="str" cm="1">
        <f t="array" ref="R3609">_xlfn.SWITCH(ROUND(Q3609,0),5,"Excellent",4,"Good",3,"Ok","Bad")</f>
        <v>Excellent</v>
      </c>
      <c r="S3609" s="17">
        <v>48</v>
      </c>
      <c r="T3609" s="17" t="str">
        <f t="shared" si="226"/>
        <v>No</v>
      </c>
      <c r="U3609" s="82">
        <v>43239</v>
      </c>
      <c r="V3609" s="82">
        <v>44016</v>
      </c>
      <c r="W3609" s="17">
        <v>65</v>
      </c>
      <c r="X3609" s="17" t="str">
        <f t="shared" si="227"/>
        <v>Active</v>
      </c>
      <c r="Y3609" s="17" t="s">
        <v>15616</v>
      </c>
      <c r="Z3609" s="17"/>
    </row>
    <row r="3610" spans="1:26" x14ac:dyDescent="0.25">
      <c r="A3610">
        <v>3609</v>
      </c>
      <c r="B3610" s="17" t="s">
        <v>14229</v>
      </c>
      <c r="C3610" s="17">
        <v>2900</v>
      </c>
      <c r="D3610" s="17" t="str">
        <f>INDEX(Hosts!$A:$O,MATCH(Places!$C3610,Hosts!$A:$A,0),MATCH(Places!D$1,Hosts!$1:$1,0))</f>
        <v>Within an hour</v>
      </c>
      <c r="E3610" s="87">
        <f>INDEX(Hosts!$A:$O,MATCH(Places!$C3610,Hosts!$A:$A,0),MATCH(Places!E$1,Hosts!$1:$1,0))</f>
        <v>1</v>
      </c>
      <c r="F3610" s="87">
        <f>INDEX(Hosts!$A:$O,MATCH(Places!$C3610,Hosts!$A:$A,0),MATCH(Places!F$1,Hosts!$1:$1,0))</f>
        <v>0.98</v>
      </c>
      <c r="G3610" s="17" t="str">
        <f>INDEX(Hosts!$A:$O,MATCH(Places!$C3610,Hosts!$A:$A,0),MATCH(Places!G$1,Hosts!$1:$1,0))</f>
        <v>No</v>
      </c>
      <c r="H3610" s="17">
        <v>23</v>
      </c>
      <c r="I3610" s="17" t="str">
        <f>INDEX(Neighborhoods!$A:$C,MATCH(Places!$H3610,Neighborhoods!$A:$A,0),MATCH(Places!I$1,Neighborhoods!$1:$1,0))</f>
        <v>Queens</v>
      </c>
      <c r="J3610" s="17" t="str">
        <f>INDEX(Neighborhoods!$A:$C,MATCH(Places!$H3610,Neighborhoods!$A:$A,0),MATCH(Places!J$1,Neighborhoods!$1:$1,0))</f>
        <v>Jamaica</v>
      </c>
      <c r="K3610" s="17" t="s">
        <v>1</v>
      </c>
      <c r="L3610" s="17" t="str">
        <f t="shared" si="224"/>
        <v>Yes</v>
      </c>
      <c r="M3610" s="17">
        <v>2</v>
      </c>
      <c r="N3610" s="17" t="str" cm="1">
        <f t="array" ref="N3610">_xlfn.IFS(M3610&lt;=2,"Small",M3610&lt;=5,"Medium",M3610&gt;5,"Large")</f>
        <v>Small</v>
      </c>
      <c r="O3610" s="65">
        <v>35</v>
      </c>
      <c r="P3610" s="87">
        <f t="shared" si="225"/>
        <v>0.03</v>
      </c>
      <c r="Q3610" s="68">
        <v>4.6100000000000003</v>
      </c>
      <c r="R3610" s="68" t="str" cm="1">
        <f t="array" ref="R3610">_xlfn.SWITCH(ROUND(Q3610,0),5,"Excellent",4,"Good",3,"Ok","Bad")</f>
        <v>Excellent</v>
      </c>
      <c r="S3610" s="17">
        <v>18</v>
      </c>
      <c r="T3610" s="17" t="str">
        <f t="shared" si="226"/>
        <v>No</v>
      </c>
      <c r="U3610" s="82">
        <v>43882</v>
      </c>
      <c r="V3610" s="82">
        <v>44048</v>
      </c>
      <c r="W3610" s="17">
        <v>82</v>
      </c>
      <c r="X3610" s="17" t="str">
        <f t="shared" si="227"/>
        <v>Active</v>
      </c>
      <c r="Y3610" s="17" t="s">
        <v>15616</v>
      </c>
      <c r="Z3610" s="17"/>
    </row>
    <row r="3611" spans="1:26" x14ac:dyDescent="0.25">
      <c r="A3611">
        <v>3610</v>
      </c>
      <c r="B3611" s="17" t="s">
        <v>13376</v>
      </c>
      <c r="C3611" s="17">
        <v>1592</v>
      </c>
      <c r="D3611" s="17" t="str">
        <f>INDEX(Hosts!$A:$O,MATCH(Places!$C3611,Hosts!$A:$A,0),MATCH(Places!D$1,Hosts!$1:$1,0))</f>
        <v>A few days or more</v>
      </c>
      <c r="E3611" s="87">
        <f>INDEX(Hosts!$A:$O,MATCH(Places!$C3611,Hosts!$A:$A,0),MATCH(Places!E$1,Hosts!$1:$1,0))</f>
        <v>0</v>
      </c>
      <c r="F3611" s="87">
        <f>INDEX(Hosts!$A:$O,MATCH(Places!$C3611,Hosts!$A:$A,0),MATCH(Places!F$1,Hosts!$1:$1,0))</f>
        <v>0.62</v>
      </c>
      <c r="G3611" s="17" t="str">
        <f>INDEX(Hosts!$A:$O,MATCH(Places!$C3611,Hosts!$A:$A,0),MATCH(Places!G$1,Hosts!$1:$1,0))</f>
        <v>Yes</v>
      </c>
      <c r="H3611" s="17">
        <v>15</v>
      </c>
      <c r="I3611" s="17" t="str">
        <f>INDEX(Neighborhoods!$A:$C,MATCH(Places!$H3611,Neighborhoods!$A:$A,0),MATCH(Places!I$1,Neighborhoods!$1:$1,0))</f>
        <v>Manhattan</v>
      </c>
      <c r="J3611" s="17" t="str">
        <f>INDEX(Neighborhoods!$A:$C,MATCH(Places!$H3611,Neighborhoods!$A:$A,0),MATCH(Places!J$1,Neighborhoods!$1:$1,0))</f>
        <v>East Village</v>
      </c>
      <c r="K3611" s="17" t="s">
        <v>11822</v>
      </c>
      <c r="L3611" s="17" t="str">
        <f t="shared" si="224"/>
        <v>No</v>
      </c>
      <c r="M3611" s="17">
        <v>2</v>
      </c>
      <c r="N3611" s="17" t="str" cm="1">
        <f t="array" ref="N3611">_xlfn.IFS(M3611&lt;=2,"Small",M3611&lt;=5,"Medium",M3611&gt;5,"Large")</f>
        <v>Small</v>
      </c>
      <c r="O3611" s="65">
        <v>220</v>
      </c>
      <c r="P3611" s="87">
        <f t="shared" si="225"/>
        <v>0.04</v>
      </c>
      <c r="Q3611" s="68">
        <v>4.88</v>
      </c>
      <c r="R3611" s="68" t="str" cm="1">
        <f t="array" ref="R3611">_xlfn.SWITCH(ROUND(Q3611,0),5,"Excellent",4,"Good",3,"Ok","Bad")</f>
        <v>Excellent</v>
      </c>
      <c r="S3611" s="17">
        <v>8</v>
      </c>
      <c r="T3611" s="17" t="str">
        <f t="shared" si="226"/>
        <v>No</v>
      </c>
      <c r="U3611" s="82">
        <v>43294</v>
      </c>
      <c r="V3611" s="82">
        <v>43831</v>
      </c>
      <c r="W3611" s="17">
        <v>163</v>
      </c>
      <c r="X3611" s="17" t="str">
        <f t="shared" si="227"/>
        <v>Active</v>
      </c>
      <c r="Y3611" s="17" t="s">
        <v>15615</v>
      </c>
      <c r="Z3611" s="17"/>
    </row>
    <row r="3612" spans="1:26" x14ac:dyDescent="0.25">
      <c r="A3612">
        <v>3611</v>
      </c>
      <c r="B3612" s="17" t="s">
        <v>2605</v>
      </c>
      <c r="C3612" s="17">
        <v>808</v>
      </c>
      <c r="D3612" s="17" t="str">
        <f>INDEX(Hosts!$A:$O,MATCH(Places!$C3612,Hosts!$A:$A,0),MATCH(Places!D$1,Hosts!$1:$1,0))</f>
        <v>Within a few hours</v>
      </c>
      <c r="E3612" s="87">
        <f>INDEX(Hosts!$A:$O,MATCH(Places!$C3612,Hosts!$A:$A,0),MATCH(Places!E$1,Hosts!$1:$1,0))</f>
        <v>1</v>
      </c>
      <c r="F3612" s="87">
        <f>INDEX(Hosts!$A:$O,MATCH(Places!$C3612,Hosts!$A:$A,0),MATCH(Places!F$1,Hosts!$1:$1,0))</f>
        <v>0.98</v>
      </c>
      <c r="G3612" s="17" t="str">
        <f>INDEX(Hosts!$A:$O,MATCH(Places!$C3612,Hosts!$A:$A,0),MATCH(Places!G$1,Hosts!$1:$1,0))</f>
        <v>Yes</v>
      </c>
      <c r="H3612" s="17">
        <v>8</v>
      </c>
      <c r="I3612" s="17" t="str">
        <f>INDEX(Neighborhoods!$A:$C,MATCH(Places!$H3612,Neighborhoods!$A:$A,0),MATCH(Places!I$1,Neighborhoods!$1:$1,0))</f>
        <v>Brooklyn</v>
      </c>
      <c r="J3612" s="17" t="str">
        <f>INDEX(Neighborhoods!$A:$C,MATCH(Places!$H3612,Neighborhoods!$A:$A,0),MATCH(Places!J$1,Neighborhoods!$1:$1,0))</f>
        <v>Bushwick</v>
      </c>
      <c r="K3612" s="17" t="s">
        <v>11822</v>
      </c>
      <c r="L3612" s="17" t="str">
        <f t="shared" si="224"/>
        <v>No</v>
      </c>
      <c r="M3612" s="17">
        <v>4</v>
      </c>
      <c r="N3612" s="17" t="str" cm="1">
        <f t="array" ref="N3612">_xlfn.IFS(M3612&lt;=2,"Small",M3612&lt;=5,"Medium",M3612&gt;5,"Large")</f>
        <v>Medium</v>
      </c>
      <c r="O3612" s="65">
        <v>150</v>
      </c>
      <c r="P3612" s="87">
        <f t="shared" si="225"/>
        <v>0.03</v>
      </c>
      <c r="Q3612" s="68">
        <v>4.97</v>
      </c>
      <c r="R3612" s="68" t="str" cm="1">
        <f t="array" ref="R3612">_xlfn.SWITCH(ROUND(Q3612,0),5,"Excellent",4,"Good",3,"Ok","Bad")</f>
        <v>Excellent</v>
      </c>
      <c r="S3612" s="17">
        <v>67</v>
      </c>
      <c r="T3612" s="17" t="str">
        <f t="shared" si="226"/>
        <v>No</v>
      </c>
      <c r="U3612" s="82">
        <v>43240</v>
      </c>
      <c r="V3612" s="82">
        <v>43877</v>
      </c>
      <c r="W3612" s="17">
        <v>141</v>
      </c>
      <c r="X3612" s="17" t="str">
        <f t="shared" si="227"/>
        <v>Active</v>
      </c>
      <c r="Y3612" s="17" t="s">
        <v>15616</v>
      </c>
      <c r="Z3612" s="17"/>
    </row>
    <row r="3613" spans="1:26" x14ac:dyDescent="0.25">
      <c r="A3613">
        <v>3612</v>
      </c>
      <c r="B3613" s="17" t="s">
        <v>14091</v>
      </c>
      <c r="C3613" s="17">
        <v>3382</v>
      </c>
      <c r="D3613" s="17" t="str">
        <f>INDEX(Hosts!$A:$O,MATCH(Places!$C3613,Hosts!$A:$A,0),MATCH(Places!D$1,Hosts!$1:$1,0))</f>
        <v>Within an hour</v>
      </c>
      <c r="E3613" s="87">
        <f>INDEX(Hosts!$A:$O,MATCH(Places!$C3613,Hosts!$A:$A,0),MATCH(Places!E$1,Hosts!$1:$1,0))</f>
        <v>1</v>
      </c>
      <c r="F3613" s="87">
        <f>INDEX(Hosts!$A:$O,MATCH(Places!$C3613,Hosts!$A:$A,0),MATCH(Places!F$1,Hosts!$1:$1,0))</f>
        <v>0.99</v>
      </c>
      <c r="G3613" s="17" t="str">
        <f>INDEX(Hosts!$A:$O,MATCH(Places!$C3613,Hosts!$A:$A,0),MATCH(Places!G$1,Hosts!$1:$1,0))</f>
        <v>Yes</v>
      </c>
      <c r="H3613" s="17">
        <v>23</v>
      </c>
      <c r="I3613" s="17" t="str">
        <f>INDEX(Neighborhoods!$A:$C,MATCH(Places!$H3613,Neighborhoods!$A:$A,0),MATCH(Places!I$1,Neighborhoods!$1:$1,0))</f>
        <v>Queens</v>
      </c>
      <c r="J3613" s="17" t="str">
        <f>INDEX(Neighborhoods!$A:$C,MATCH(Places!$H3613,Neighborhoods!$A:$A,0),MATCH(Places!J$1,Neighborhoods!$1:$1,0))</f>
        <v>Jamaica</v>
      </c>
      <c r="K3613" s="17" t="s">
        <v>1</v>
      </c>
      <c r="L3613" s="17" t="str">
        <f t="shared" si="224"/>
        <v>Yes</v>
      </c>
      <c r="M3613" s="17">
        <v>2</v>
      </c>
      <c r="N3613" s="17" t="str" cm="1">
        <f t="array" ref="N3613">_xlfn.IFS(M3613&lt;=2,"Small",M3613&lt;=5,"Medium",M3613&gt;5,"Large")</f>
        <v>Small</v>
      </c>
      <c r="O3613" s="65">
        <v>50</v>
      </c>
      <c r="P3613" s="87">
        <f t="shared" si="225"/>
        <v>0.03</v>
      </c>
      <c r="Q3613" s="68">
        <v>4.8899999999999997</v>
      </c>
      <c r="R3613" s="68" t="str" cm="1">
        <f t="array" ref="R3613">_xlfn.SWITCH(ROUND(Q3613,0),5,"Excellent",4,"Good",3,"Ok","Bad")</f>
        <v>Excellent</v>
      </c>
      <c r="S3613" s="17">
        <v>27</v>
      </c>
      <c r="T3613" s="17" t="str">
        <f t="shared" si="226"/>
        <v>No</v>
      </c>
      <c r="U3613" s="82">
        <v>43636</v>
      </c>
      <c r="V3613" s="82">
        <v>43875</v>
      </c>
      <c r="W3613" s="17">
        <v>174</v>
      </c>
      <c r="X3613" s="17" t="str">
        <f t="shared" si="227"/>
        <v>Active</v>
      </c>
      <c r="Y3613" s="17" t="s">
        <v>15615</v>
      </c>
      <c r="Z3613" s="17"/>
    </row>
    <row r="3614" spans="1:26" x14ac:dyDescent="0.25">
      <c r="A3614">
        <v>3613</v>
      </c>
      <c r="B3614" s="17" t="s">
        <v>2606</v>
      </c>
      <c r="C3614" s="17">
        <v>1284</v>
      </c>
      <c r="D3614" s="17" t="str">
        <f>INDEX(Hosts!$A:$O,MATCH(Places!$C3614,Hosts!$A:$A,0),MATCH(Places!D$1,Hosts!$1:$1,0))</f>
        <v>Within an hour</v>
      </c>
      <c r="E3614" s="87">
        <f>INDEX(Hosts!$A:$O,MATCH(Places!$C3614,Hosts!$A:$A,0),MATCH(Places!E$1,Hosts!$1:$1,0))</f>
        <v>1</v>
      </c>
      <c r="F3614" s="87">
        <f>INDEX(Hosts!$A:$O,MATCH(Places!$C3614,Hosts!$A:$A,0),MATCH(Places!F$1,Hosts!$1:$1,0))</f>
        <v>0.92</v>
      </c>
      <c r="G3614" s="17" t="str">
        <f>INDEX(Hosts!$A:$O,MATCH(Places!$C3614,Hosts!$A:$A,0),MATCH(Places!G$1,Hosts!$1:$1,0))</f>
        <v>No</v>
      </c>
      <c r="H3614" s="17">
        <v>26</v>
      </c>
      <c r="I3614" s="17" t="str">
        <f>INDEX(Neighborhoods!$A:$C,MATCH(Places!$H3614,Neighborhoods!$A:$A,0),MATCH(Places!I$1,Neighborhoods!$1:$1,0))</f>
        <v>Queens</v>
      </c>
      <c r="J3614" s="17" t="str">
        <f>INDEX(Neighborhoods!$A:$C,MATCH(Places!$H3614,Neighborhoods!$A:$A,0),MATCH(Places!J$1,Neighborhoods!$1:$1,0))</f>
        <v>Sunnyside</v>
      </c>
      <c r="K3614" s="17" t="s">
        <v>1</v>
      </c>
      <c r="L3614" s="17" t="str">
        <f t="shared" si="224"/>
        <v>Yes</v>
      </c>
      <c r="M3614" s="17">
        <v>1</v>
      </c>
      <c r="N3614" s="17" t="str" cm="1">
        <f t="array" ref="N3614">_xlfn.IFS(M3614&lt;=2,"Small",M3614&lt;=5,"Medium",M3614&gt;5,"Large")</f>
        <v>Small</v>
      </c>
      <c r="O3614" s="65">
        <v>50</v>
      </c>
      <c r="P3614" s="87">
        <f t="shared" si="225"/>
        <v>0.03</v>
      </c>
      <c r="Q3614" s="68">
        <v>4.75</v>
      </c>
      <c r="R3614" s="68" t="str" cm="1">
        <f t="array" ref="R3614">_xlfn.SWITCH(ROUND(Q3614,0),5,"Excellent",4,"Good",3,"Ok","Bad")</f>
        <v>Excellent</v>
      </c>
      <c r="S3614" s="17">
        <v>4</v>
      </c>
      <c r="T3614" s="17" t="str">
        <f t="shared" si="226"/>
        <v>No</v>
      </c>
      <c r="U3614" s="82">
        <v>43344</v>
      </c>
      <c r="V3614" s="82">
        <v>43718</v>
      </c>
      <c r="W3614" s="17">
        <v>364</v>
      </c>
      <c r="X3614" s="17" t="str">
        <f t="shared" si="227"/>
        <v>Active</v>
      </c>
      <c r="Y3614" s="17" t="s">
        <v>15615</v>
      </c>
      <c r="Z3614" s="17"/>
    </row>
    <row r="3615" spans="1:26" x14ac:dyDescent="0.25">
      <c r="A3615">
        <v>3614</v>
      </c>
      <c r="B3615" s="17" t="s">
        <v>14800</v>
      </c>
      <c r="C3615" s="17">
        <v>1925</v>
      </c>
      <c r="D3615" s="17" t="str">
        <f>INDEX(Hosts!$A:$O,MATCH(Places!$C3615,Hosts!$A:$A,0),MATCH(Places!D$1,Hosts!$1:$1,0))</f>
        <v>Within an hour</v>
      </c>
      <c r="E3615" s="87">
        <f>INDEX(Hosts!$A:$O,MATCH(Places!$C3615,Hosts!$A:$A,0),MATCH(Places!E$1,Hosts!$1:$1,0))</f>
        <v>1</v>
      </c>
      <c r="F3615" s="87">
        <f>INDEX(Hosts!$A:$O,MATCH(Places!$C3615,Hosts!$A:$A,0),MATCH(Places!F$1,Hosts!$1:$1,0))</f>
        <v>1</v>
      </c>
      <c r="G3615" s="17" t="str">
        <f>INDEX(Hosts!$A:$O,MATCH(Places!$C3615,Hosts!$A:$A,0),MATCH(Places!G$1,Hosts!$1:$1,0))</f>
        <v>Yes</v>
      </c>
      <c r="H3615" s="17">
        <v>8</v>
      </c>
      <c r="I3615" s="17" t="str">
        <f>INDEX(Neighborhoods!$A:$C,MATCH(Places!$H3615,Neighborhoods!$A:$A,0),MATCH(Places!I$1,Neighborhoods!$1:$1,0))</f>
        <v>Brooklyn</v>
      </c>
      <c r="J3615" s="17" t="str">
        <f>INDEX(Neighborhoods!$A:$C,MATCH(Places!$H3615,Neighborhoods!$A:$A,0),MATCH(Places!J$1,Neighborhoods!$1:$1,0))</f>
        <v>Bushwick</v>
      </c>
      <c r="K3615" s="17" t="s">
        <v>1</v>
      </c>
      <c r="L3615" s="17" t="str">
        <f t="shared" si="224"/>
        <v>Yes</v>
      </c>
      <c r="M3615" s="17">
        <v>2</v>
      </c>
      <c r="N3615" s="17" t="str" cm="1">
        <f t="array" ref="N3615">_xlfn.IFS(M3615&lt;=2,"Small",M3615&lt;=5,"Medium",M3615&gt;5,"Large")</f>
        <v>Small</v>
      </c>
      <c r="O3615" s="65">
        <v>60</v>
      </c>
      <c r="P3615" s="87">
        <f t="shared" si="225"/>
        <v>0.03</v>
      </c>
      <c r="Q3615" s="68">
        <v>4.91</v>
      </c>
      <c r="R3615" s="68" t="str" cm="1">
        <f t="array" ref="R3615">_xlfn.SWITCH(ROUND(Q3615,0),5,"Excellent",4,"Good",3,"Ok","Bad")</f>
        <v>Excellent</v>
      </c>
      <c r="S3615" s="17">
        <v>64</v>
      </c>
      <c r="T3615" s="17" t="str">
        <f t="shared" si="226"/>
        <v>No</v>
      </c>
      <c r="U3615" s="82">
        <v>43338</v>
      </c>
      <c r="V3615" s="82">
        <v>43982</v>
      </c>
      <c r="W3615" s="17">
        <v>74</v>
      </c>
      <c r="X3615" s="17" t="str">
        <f t="shared" si="227"/>
        <v>Active</v>
      </c>
      <c r="Y3615" s="17" t="s">
        <v>15616</v>
      </c>
      <c r="Z3615" s="17"/>
    </row>
    <row r="3616" spans="1:26" x14ac:dyDescent="0.25">
      <c r="A3616">
        <v>3615</v>
      </c>
      <c r="B3616" s="17" t="s">
        <v>2607</v>
      </c>
      <c r="C3616" s="17">
        <v>819</v>
      </c>
      <c r="D3616" s="17" t="str">
        <f>INDEX(Hosts!$A:$O,MATCH(Places!$C3616,Hosts!$A:$A,0),MATCH(Places!D$1,Hosts!$1:$1,0))</f>
        <v>Within an hour</v>
      </c>
      <c r="E3616" s="87">
        <f>INDEX(Hosts!$A:$O,MATCH(Places!$C3616,Hosts!$A:$A,0),MATCH(Places!E$1,Hosts!$1:$1,0))</f>
        <v>1</v>
      </c>
      <c r="F3616" s="87">
        <f>INDEX(Hosts!$A:$O,MATCH(Places!$C3616,Hosts!$A:$A,0),MATCH(Places!F$1,Hosts!$1:$1,0))</f>
        <v>0.97</v>
      </c>
      <c r="G3616" s="17" t="str">
        <f>INDEX(Hosts!$A:$O,MATCH(Places!$C3616,Hosts!$A:$A,0),MATCH(Places!G$1,Hosts!$1:$1,0))</f>
        <v>Yes</v>
      </c>
      <c r="H3616" s="17">
        <v>9</v>
      </c>
      <c r="I3616" s="17" t="str">
        <f>INDEX(Neighborhoods!$A:$C,MATCH(Places!$H3616,Neighborhoods!$A:$A,0),MATCH(Places!I$1,Neighborhoods!$1:$1,0))</f>
        <v>Brooklyn</v>
      </c>
      <c r="J3616" s="17" t="str">
        <f>INDEX(Neighborhoods!$A:$C,MATCH(Places!$H3616,Neighborhoods!$A:$A,0),MATCH(Places!J$1,Neighborhoods!$1:$1,0))</f>
        <v>Crown Heights</v>
      </c>
      <c r="K3616" s="17" t="s">
        <v>11822</v>
      </c>
      <c r="L3616" s="17" t="str">
        <f t="shared" si="224"/>
        <v>No</v>
      </c>
      <c r="M3616" s="17">
        <v>5</v>
      </c>
      <c r="N3616" s="17" t="str" cm="1">
        <f t="array" ref="N3616">_xlfn.IFS(M3616&lt;=2,"Small",M3616&lt;=5,"Medium",M3616&gt;5,"Large")</f>
        <v>Medium</v>
      </c>
      <c r="O3616" s="65">
        <v>148</v>
      </c>
      <c r="P3616" s="87">
        <f t="shared" si="225"/>
        <v>0.03</v>
      </c>
      <c r="Q3616" s="68">
        <v>4.9800000000000004</v>
      </c>
      <c r="R3616" s="68" t="str" cm="1">
        <f t="array" ref="R3616">_xlfn.SWITCH(ROUND(Q3616,0),5,"Excellent",4,"Good",3,"Ok","Bad")</f>
        <v>Excellent</v>
      </c>
      <c r="S3616" s="17">
        <v>46</v>
      </c>
      <c r="T3616" s="17" t="str">
        <f t="shared" si="226"/>
        <v>No</v>
      </c>
      <c r="U3616" s="82">
        <v>43269</v>
      </c>
      <c r="V3616" s="82">
        <v>43829</v>
      </c>
      <c r="W3616" s="17">
        <v>310</v>
      </c>
      <c r="X3616" s="17" t="str">
        <f t="shared" si="227"/>
        <v>Active</v>
      </c>
      <c r="Y3616" s="17" t="s">
        <v>15615</v>
      </c>
      <c r="Z3616" s="17"/>
    </row>
    <row r="3617" spans="1:26" x14ac:dyDescent="0.25">
      <c r="A3617">
        <v>3616</v>
      </c>
      <c r="B3617" s="17" t="s">
        <v>2608</v>
      </c>
      <c r="C3617" s="17">
        <v>1404</v>
      </c>
      <c r="D3617" s="17" t="str">
        <f>INDEX(Hosts!$A:$O,MATCH(Places!$C3617,Hosts!$A:$A,0),MATCH(Places!D$1,Hosts!$1:$1,0))</f>
        <v>Within an hour</v>
      </c>
      <c r="E3617" s="87">
        <f>INDEX(Hosts!$A:$O,MATCH(Places!$C3617,Hosts!$A:$A,0),MATCH(Places!E$1,Hosts!$1:$1,0))</f>
        <v>1</v>
      </c>
      <c r="F3617" s="87">
        <f>INDEX(Hosts!$A:$O,MATCH(Places!$C3617,Hosts!$A:$A,0),MATCH(Places!F$1,Hosts!$1:$1,0))</f>
        <v>0.5</v>
      </c>
      <c r="G3617" s="17" t="str">
        <f>INDEX(Hosts!$A:$O,MATCH(Places!$C3617,Hosts!$A:$A,0),MATCH(Places!G$1,Hosts!$1:$1,0))</f>
        <v>Yes</v>
      </c>
      <c r="H3617" s="17">
        <v>13</v>
      </c>
      <c r="I3617" s="17" t="str">
        <f>INDEX(Neighborhoods!$A:$C,MATCH(Places!$H3617,Neighborhoods!$A:$A,0),MATCH(Places!I$1,Neighborhoods!$1:$1,0))</f>
        <v>Manhattan</v>
      </c>
      <c r="J3617" s="17" t="str">
        <f>INDEX(Neighborhoods!$A:$C,MATCH(Places!$H3617,Neighborhoods!$A:$A,0),MATCH(Places!J$1,Neighborhoods!$1:$1,0))</f>
        <v>Chelsea</v>
      </c>
      <c r="K3617" s="17" t="s">
        <v>11822</v>
      </c>
      <c r="L3617" s="17" t="str">
        <f t="shared" si="224"/>
        <v>No</v>
      </c>
      <c r="M3617" s="17">
        <v>2</v>
      </c>
      <c r="N3617" s="17" t="str" cm="1">
        <f t="array" ref="N3617">_xlfn.IFS(M3617&lt;=2,"Small",M3617&lt;=5,"Medium",M3617&gt;5,"Large")</f>
        <v>Small</v>
      </c>
      <c r="O3617" s="65">
        <v>98</v>
      </c>
      <c r="P3617" s="87">
        <f t="shared" si="225"/>
        <v>0.03</v>
      </c>
      <c r="Q3617" s="68">
        <v>5</v>
      </c>
      <c r="R3617" s="68" t="str" cm="1">
        <f t="array" ref="R3617">_xlfn.SWITCH(ROUND(Q3617,0),5,"Excellent",4,"Good",3,"Ok","Bad")</f>
        <v>Excellent</v>
      </c>
      <c r="S3617" s="17">
        <v>13</v>
      </c>
      <c r="T3617" s="17" t="str">
        <f t="shared" si="226"/>
        <v>No</v>
      </c>
      <c r="U3617" s="82">
        <v>43277</v>
      </c>
      <c r="V3617" s="82">
        <v>43834</v>
      </c>
      <c r="W3617" s="17">
        <v>160</v>
      </c>
      <c r="X3617" s="17" t="str">
        <f t="shared" si="227"/>
        <v>Active</v>
      </c>
      <c r="Y3617" s="17" t="s">
        <v>15615</v>
      </c>
      <c r="Z3617" s="17"/>
    </row>
    <row r="3618" spans="1:26" x14ac:dyDescent="0.25">
      <c r="A3618">
        <v>3617</v>
      </c>
      <c r="B3618" s="17" t="s">
        <v>2609</v>
      </c>
      <c r="C3618" s="17">
        <v>3404</v>
      </c>
      <c r="D3618" s="17" t="str">
        <f>INDEX(Hosts!$A:$O,MATCH(Places!$C3618,Hosts!$A:$A,0),MATCH(Places!D$1,Hosts!$1:$1,0))</f>
        <v>Within a few hours</v>
      </c>
      <c r="E3618" s="87">
        <f>INDEX(Hosts!$A:$O,MATCH(Places!$C3618,Hosts!$A:$A,0),MATCH(Places!E$1,Hosts!$1:$1,0))</f>
        <v>1</v>
      </c>
      <c r="F3618" s="87">
        <f>INDEX(Hosts!$A:$O,MATCH(Places!$C3618,Hosts!$A:$A,0),MATCH(Places!F$1,Hosts!$1:$1,0))</f>
        <v>0.92</v>
      </c>
      <c r="G3618" s="17" t="str">
        <f>INDEX(Hosts!$A:$O,MATCH(Places!$C3618,Hosts!$A:$A,0),MATCH(Places!G$1,Hosts!$1:$1,0))</f>
        <v>Yes</v>
      </c>
      <c r="H3618" s="17">
        <v>17</v>
      </c>
      <c r="I3618" s="17" t="str">
        <f>INDEX(Neighborhoods!$A:$C,MATCH(Places!$H3618,Neighborhoods!$A:$A,0),MATCH(Places!I$1,Neighborhoods!$1:$1,0))</f>
        <v>Manhattan</v>
      </c>
      <c r="J3618" s="17" t="str">
        <f>INDEX(Neighborhoods!$A:$C,MATCH(Places!$H3618,Neighborhoods!$A:$A,0),MATCH(Places!J$1,Neighborhoods!$1:$1,0))</f>
        <v>Hell's Kitchen</v>
      </c>
      <c r="K3618" s="17" t="s">
        <v>11822</v>
      </c>
      <c r="L3618" s="17" t="str">
        <f t="shared" si="224"/>
        <v>No</v>
      </c>
      <c r="M3618" s="17">
        <v>8</v>
      </c>
      <c r="N3618" s="17" t="str" cm="1">
        <f t="array" ref="N3618">_xlfn.IFS(M3618&lt;=2,"Small",M3618&lt;=5,"Medium",M3618&gt;5,"Large")</f>
        <v>Large</v>
      </c>
      <c r="O3618" s="65">
        <v>250</v>
      </c>
      <c r="P3618" s="87">
        <f t="shared" si="225"/>
        <v>0.04</v>
      </c>
      <c r="Q3618" s="68">
        <v>4.9000000000000004</v>
      </c>
      <c r="R3618" s="68" t="str" cm="1">
        <f t="array" ref="R3618">_xlfn.SWITCH(ROUND(Q3618,0),5,"Excellent",4,"Good",3,"Ok","Bad")</f>
        <v>Excellent</v>
      </c>
      <c r="S3618" s="17">
        <v>99</v>
      </c>
      <c r="T3618" s="17" t="str">
        <f t="shared" si="226"/>
        <v>No</v>
      </c>
      <c r="U3618" s="82">
        <v>43234</v>
      </c>
      <c r="V3618" s="82">
        <v>43902</v>
      </c>
      <c r="W3618" s="17">
        <v>325</v>
      </c>
      <c r="X3618" s="17" t="str">
        <f t="shared" si="227"/>
        <v>Active</v>
      </c>
      <c r="Y3618" s="17" t="s">
        <v>15615</v>
      </c>
      <c r="Z3618" s="17"/>
    </row>
    <row r="3619" spans="1:26" x14ac:dyDescent="0.25">
      <c r="A3619">
        <v>3618</v>
      </c>
      <c r="B3619" s="17" t="s">
        <v>2610</v>
      </c>
      <c r="C3619" s="17">
        <v>3416</v>
      </c>
      <c r="D3619" s="17" t="str">
        <f>INDEX(Hosts!$A:$O,MATCH(Places!$C3619,Hosts!$A:$A,0),MATCH(Places!D$1,Hosts!$1:$1,0))</f>
        <v>Within an hour</v>
      </c>
      <c r="E3619" s="87">
        <f>INDEX(Hosts!$A:$O,MATCH(Places!$C3619,Hosts!$A:$A,0),MATCH(Places!E$1,Hosts!$1:$1,0))</f>
        <v>1</v>
      </c>
      <c r="F3619" s="87">
        <f>INDEX(Hosts!$A:$O,MATCH(Places!$C3619,Hosts!$A:$A,0),MATCH(Places!F$1,Hosts!$1:$1,0))</f>
        <v>0.55000000000000004</v>
      </c>
      <c r="G3619" s="17" t="str">
        <f>INDEX(Hosts!$A:$O,MATCH(Places!$C3619,Hosts!$A:$A,0),MATCH(Places!G$1,Hosts!$1:$1,0))</f>
        <v>Yes</v>
      </c>
      <c r="H3619" s="17">
        <v>22</v>
      </c>
      <c r="I3619" s="17" t="str">
        <f>INDEX(Neighborhoods!$A:$C,MATCH(Places!$H3619,Neighborhoods!$A:$A,0),MATCH(Places!I$1,Neighborhoods!$1:$1,0))</f>
        <v>Queens</v>
      </c>
      <c r="J3619" s="17" t="str">
        <f>INDEX(Neighborhoods!$A:$C,MATCH(Places!$H3619,Neighborhoods!$A:$A,0),MATCH(Places!J$1,Neighborhoods!$1:$1,0))</f>
        <v>Flushing</v>
      </c>
      <c r="K3619" s="17" t="s">
        <v>1</v>
      </c>
      <c r="L3619" s="17" t="str">
        <f t="shared" si="224"/>
        <v>Yes</v>
      </c>
      <c r="M3619" s="17">
        <v>2</v>
      </c>
      <c r="N3619" s="17" t="str" cm="1">
        <f t="array" ref="N3619">_xlfn.IFS(M3619&lt;=2,"Small",M3619&lt;=5,"Medium",M3619&gt;5,"Large")</f>
        <v>Small</v>
      </c>
      <c r="O3619" s="65">
        <v>48</v>
      </c>
      <c r="P3619" s="87">
        <f t="shared" si="225"/>
        <v>0.03</v>
      </c>
      <c r="Q3619" s="68">
        <v>4.7300000000000004</v>
      </c>
      <c r="R3619" s="68" t="str" cm="1">
        <f t="array" ref="R3619">_xlfn.SWITCH(ROUND(Q3619,0),5,"Excellent",4,"Good",3,"Ok","Bad")</f>
        <v>Excellent</v>
      </c>
      <c r="S3619" s="17">
        <v>15</v>
      </c>
      <c r="T3619" s="17" t="str">
        <f t="shared" si="226"/>
        <v>No</v>
      </c>
      <c r="U3619" s="82">
        <v>43238</v>
      </c>
      <c r="V3619" s="82">
        <v>43752</v>
      </c>
      <c r="W3619" s="17">
        <v>179</v>
      </c>
      <c r="X3619" s="17" t="str">
        <f t="shared" si="227"/>
        <v>Active</v>
      </c>
      <c r="Y3619" s="17" t="s">
        <v>15615</v>
      </c>
      <c r="Z3619" s="17"/>
    </row>
    <row r="3620" spans="1:26" x14ac:dyDescent="0.25">
      <c r="A3620">
        <v>3619</v>
      </c>
      <c r="B3620" s="17" t="s">
        <v>2611</v>
      </c>
      <c r="C3620" s="17">
        <v>3472</v>
      </c>
      <c r="D3620" s="17" t="str">
        <f>INDEX(Hosts!$A:$O,MATCH(Places!$C3620,Hosts!$A:$A,0),MATCH(Places!D$1,Hosts!$1:$1,0))</f>
        <v>Within a few hours</v>
      </c>
      <c r="E3620" s="87">
        <f>INDEX(Hosts!$A:$O,MATCH(Places!$C3620,Hosts!$A:$A,0),MATCH(Places!E$1,Hosts!$1:$1,0))</f>
        <v>1</v>
      </c>
      <c r="F3620" s="87">
        <f>INDEX(Hosts!$A:$O,MATCH(Places!$C3620,Hosts!$A:$A,0),MATCH(Places!F$1,Hosts!$1:$1,0))</f>
        <v>0.83</v>
      </c>
      <c r="G3620" s="17" t="str">
        <f>INDEX(Hosts!$A:$O,MATCH(Places!$C3620,Hosts!$A:$A,0),MATCH(Places!G$1,Hosts!$1:$1,0))</f>
        <v>Yes</v>
      </c>
      <c r="H3620" s="17">
        <v>16</v>
      </c>
      <c r="I3620" s="17" t="str">
        <f>INDEX(Neighborhoods!$A:$C,MATCH(Places!$H3620,Neighborhoods!$A:$A,0),MATCH(Places!I$1,Neighborhoods!$1:$1,0))</f>
        <v>Manhattan</v>
      </c>
      <c r="J3620" s="17" t="str">
        <f>INDEX(Neighborhoods!$A:$C,MATCH(Places!$H3620,Neighborhoods!$A:$A,0),MATCH(Places!J$1,Neighborhoods!$1:$1,0))</f>
        <v>Harlem</v>
      </c>
      <c r="K3620" s="17" t="s">
        <v>11822</v>
      </c>
      <c r="L3620" s="17" t="str">
        <f t="shared" si="224"/>
        <v>No</v>
      </c>
      <c r="M3620" s="17">
        <v>13</v>
      </c>
      <c r="N3620" s="17" t="str" cm="1">
        <f t="array" ref="N3620">_xlfn.IFS(M3620&lt;=2,"Small",M3620&lt;=5,"Medium",M3620&gt;5,"Large")</f>
        <v>Large</v>
      </c>
      <c r="O3620" s="65">
        <v>1067</v>
      </c>
      <c r="P3620" s="87">
        <f t="shared" si="225"/>
        <v>7.0000000000000007E-2</v>
      </c>
      <c r="Q3620" s="68">
        <v>5</v>
      </c>
      <c r="R3620" s="68" t="str" cm="1">
        <f t="array" ref="R3620">_xlfn.SWITCH(ROUND(Q3620,0),5,"Excellent",4,"Good",3,"Ok","Bad")</f>
        <v>Excellent</v>
      </c>
      <c r="S3620" s="17">
        <v>33</v>
      </c>
      <c r="T3620" s="17" t="str">
        <f t="shared" si="226"/>
        <v>No</v>
      </c>
      <c r="U3620" s="82">
        <v>43350</v>
      </c>
      <c r="V3620" s="82">
        <v>43903</v>
      </c>
      <c r="W3620" s="17">
        <v>364</v>
      </c>
      <c r="X3620" s="17" t="str">
        <f t="shared" si="227"/>
        <v>Active</v>
      </c>
      <c r="Y3620" s="17" t="s">
        <v>15615</v>
      </c>
      <c r="Z3620" s="17"/>
    </row>
    <row r="3621" spans="1:26" x14ac:dyDescent="0.25">
      <c r="A3621">
        <v>3620</v>
      </c>
      <c r="B3621" s="17" t="s">
        <v>13759</v>
      </c>
      <c r="C3621" s="17">
        <v>2340</v>
      </c>
      <c r="D3621" s="17" t="str">
        <f>INDEX(Hosts!$A:$O,MATCH(Places!$C3621,Hosts!$A:$A,0),MATCH(Places!D$1,Hosts!$1:$1,0))</f>
        <v>Within a few hours</v>
      </c>
      <c r="E3621" s="87">
        <f>INDEX(Hosts!$A:$O,MATCH(Places!$C3621,Hosts!$A:$A,0),MATCH(Places!E$1,Hosts!$1:$1,0))</f>
        <v>1</v>
      </c>
      <c r="F3621" s="87">
        <f>INDEX(Hosts!$A:$O,MATCH(Places!$C3621,Hosts!$A:$A,0),MATCH(Places!F$1,Hosts!$1:$1,0))</f>
        <v>1</v>
      </c>
      <c r="G3621" s="17" t="str">
        <f>INDEX(Hosts!$A:$O,MATCH(Places!$C3621,Hosts!$A:$A,0),MATCH(Places!G$1,Hosts!$1:$1,0))</f>
        <v>No</v>
      </c>
      <c r="H3621" s="17">
        <v>15</v>
      </c>
      <c r="I3621" s="17" t="str">
        <f>INDEX(Neighborhoods!$A:$C,MATCH(Places!$H3621,Neighborhoods!$A:$A,0),MATCH(Places!I$1,Neighborhoods!$1:$1,0))</f>
        <v>Manhattan</v>
      </c>
      <c r="J3621" s="17" t="str">
        <f>INDEX(Neighborhoods!$A:$C,MATCH(Places!$H3621,Neighborhoods!$A:$A,0),MATCH(Places!J$1,Neighborhoods!$1:$1,0))</f>
        <v>East Village</v>
      </c>
      <c r="K3621" s="17" t="s">
        <v>11822</v>
      </c>
      <c r="L3621" s="17" t="str">
        <f t="shared" si="224"/>
        <v>No</v>
      </c>
      <c r="M3621" s="17">
        <v>5</v>
      </c>
      <c r="N3621" s="17" t="str" cm="1">
        <f t="array" ref="N3621">_xlfn.IFS(M3621&lt;=2,"Small",M3621&lt;=5,"Medium",M3621&gt;5,"Large")</f>
        <v>Medium</v>
      </c>
      <c r="O3621" s="65">
        <v>900</v>
      </c>
      <c r="P3621" s="87">
        <f t="shared" si="225"/>
        <v>0.05</v>
      </c>
      <c r="Q3621" s="68">
        <v>4.88</v>
      </c>
      <c r="R3621" s="68" t="str" cm="1">
        <f t="array" ref="R3621">_xlfn.SWITCH(ROUND(Q3621,0),5,"Excellent",4,"Good",3,"Ok","Bad")</f>
        <v>Excellent</v>
      </c>
      <c r="S3621" s="17">
        <v>8</v>
      </c>
      <c r="T3621" s="17" t="str">
        <f t="shared" si="226"/>
        <v>No</v>
      </c>
      <c r="U3621" s="82">
        <v>43275</v>
      </c>
      <c r="V3621" s="82">
        <v>44043</v>
      </c>
      <c r="W3621" s="17">
        <v>105</v>
      </c>
      <c r="X3621" s="17" t="str">
        <f t="shared" si="227"/>
        <v>Active</v>
      </c>
      <c r="Y3621" s="17" t="s">
        <v>15615</v>
      </c>
      <c r="Z3621" s="17"/>
    </row>
    <row r="3622" spans="1:26" x14ac:dyDescent="0.25">
      <c r="A3622">
        <v>3621</v>
      </c>
      <c r="B3622" s="17" t="s">
        <v>2612</v>
      </c>
      <c r="C3622" s="17">
        <v>2195</v>
      </c>
      <c r="D3622" s="17" t="str">
        <f>INDEX(Hosts!$A:$O,MATCH(Places!$C3622,Hosts!$A:$A,0),MATCH(Places!D$1,Hosts!$1:$1,0))</f>
        <v>Within an hour</v>
      </c>
      <c r="E3622" s="87">
        <f>INDEX(Hosts!$A:$O,MATCH(Places!$C3622,Hosts!$A:$A,0),MATCH(Places!E$1,Hosts!$1:$1,0))</f>
        <v>1</v>
      </c>
      <c r="F3622" s="87">
        <f>INDEX(Hosts!$A:$O,MATCH(Places!$C3622,Hosts!$A:$A,0),MATCH(Places!F$1,Hosts!$1:$1,0))</f>
        <v>0.98</v>
      </c>
      <c r="G3622" s="17" t="str">
        <f>INDEX(Hosts!$A:$O,MATCH(Places!$C3622,Hosts!$A:$A,0),MATCH(Places!G$1,Hosts!$1:$1,0))</f>
        <v>Yes</v>
      </c>
      <c r="H3622" s="17">
        <v>8</v>
      </c>
      <c r="I3622" s="17" t="str">
        <f>INDEX(Neighborhoods!$A:$C,MATCH(Places!$H3622,Neighborhoods!$A:$A,0),MATCH(Places!I$1,Neighborhoods!$1:$1,0))</f>
        <v>Brooklyn</v>
      </c>
      <c r="J3622" s="17" t="str">
        <f>INDEX(Neighborhoods!$A:$C,MATCH(Places!$H3622,Neighborhoods!$A:$A,0),MATCH(Places!J$1,Neighborhoods!$1:$1,0))</f>
        <v>Bushwick</v>
      </c>
      <c r="K3622" s="17" t="s">
        <v>11822</v>
      </c>
      <c r="L3622" s="17" t="str">
        <f t="shared" si="224"/>
        <v>No</v>
      </c>
      <c r="M3622" s="17">
        <v>5</v>
      </c>
      <c r="N3622" s="17" t="str" cm="1">
        <f t="array" ref="N3622">_xlfn.IFS(M3622&lt;=2,"Small",M3622&lt;=5,"Medium",M3622&gt;5,"Large")</f>
        <v>Medium</v>
      </c>
      <c r="O3622" s="65">
        <v>129</v>
      </c>
      <c r="P3622" s="87">
        <f t="shared" si="225"/>
        <v>0.03</v>
      </c>
      <c r="Q3622" s="68">
        <v>4.91</v>
      </c>
      <c r="R3622" s="68" t="str" cm="1">
        <f t="array" ref="R3622">_xlfn.SWITCH(ROUND(Q3622,0),5,"Excellent",4,"Good",3,"Ok","Bad")</f>
        <v>Excellent</v>
      </c>
      <c r="S3622" s="17">
        <v>57</v>
      </c>
      <c r="T3622" s="17" t="str">
        <f t="shared" si="226"/>
        <v>No</v>
      </c>
      <c r="U3622" s="82">
        <v>43261</v>
      </c>
      <c r="V3622" s="82">
        <v>43831</v>
      </c>
      <c r="W3622" s="17">
        <v>0</v>
      </c>
      <c r="X3622" s="17" t="str">
        <f t="shared" si="227"/>
        <v>Inactive</v>
      </c>
      <c r="Y3622" s="17" t="s">
        <v>15615</v>
      </c>
      <c r="Z3622" s="17"/>
    </row>
    <row r="3623" spans="1:26" x14ac:dyDescent="0.25">
      <c r="A3623">
        <v>3622</v>
      </c>
      <c r="B3623" s="17" t="s">
        <v>2613</v>
      </c>
      <c r="C3623" s="17">
        <v>3538</v>
      </c>
      <c r="D3623" s="17" t="str">
        <f>INDEX(Hosts!$A:$O,MATCH(Places!$C3623,Hosts!$A:$A,0),MATCH(Places!D$1,Hosts!$1:$1,0))</f>
        <v>Within a few hours</v>
      </c>
      <c r="E3623" s="87">
        <f>INDEX(Hosts!$A:$O,MATCH(Places!$C3623,Hosts!$A:$A,0),MATCH(Places!E$1,Hosts!$1:$1,0))</f>
        <v>1</v>
      </c>
      <c r="F3623" s="87">
        <f>INDEX(Hosts!$A:$O,MATCH(Places!$C3623,Hosts!$A:$A,0),MATCH(Places!F$1,Hosts!$1:$1,0))</f>
        <v>0.94</v>
      </c>
      <c r="G3623" s="17" t="str">
        <f>INDEX(Hosts!$A:$O,MATCH(Places!$C3623,Hosts!$A:$A,0),MATCH(Places!G$1,Hosts!$1:$1,0))</f>
        <v>Yes</v>
      </c>
      <c r="H3623" s="17">
        <v>7</v>
      </c>
      <c r="I3623" s="17" t="str">
        <f>INDEX(Neighborhoods!$A:$C,MATCH(Places!$H3623,Neighborhoods!$A:$A,0),MATCH(Places!I$1,Neighborhoods!$1:$1,0))</f>
        <v>Brooklyn</v>
      </c>
      <c r="J3623" s="17" t="str">
        <f>INDEX(Neighborhoods!$A:$C,MATCH(Places!$H3623,Neighborhoods!$A:$A,0),MATCH(Places!J$1,Neighborhoods!$1:$1,0))</f>
        <v>Bedford-Stuyvesant</v>
      </c>
      <c r="K3623" s="17" t="s">
        <v>11822</v>
      </c>
      <c r="L3623" s="17" t="str">
        <f t="shared" si="224"/>
        <v>No</v>
      </c>
      <c r="M3623" s="17">
        <v>6</v>
      </c>
      <c r="N3623" s="17" t="str" cm="1">
        <f t="array" ref="N3623">_xlfn.IFS(M3623&lt;=2,"Small",M3623&lt;=5,"Medium",M3623&gt;5,"Large")</f>
        <v>Large</v>
      </c>
      <c r="O3623" s="65">
        <v>179</v>
      </c>
      <c r="P3623" s="87">
        <f t="shared" si="225"/>
        <v>0.03</v>
      </c>
      <c r="Q3623" s="68">
        <v>5</v>
      </c>
      <c r="R3623" s="68" t="str" cm="1">
        <f t="array" ref="R3623">_xlfn.SWITCH(ROUND(Q3623,0),5,"Excellent",4,"Good",3,"Ok","Bad")</f>
        <v>Excellent</v>
      </c>
      <c r="S3623" s="17">
        <v>43</v>
      </c>
      <c r="T3623" s="17" t="str">
        <f t="shared" si="226"/>
        <v>No</v>
      </c>
      <c r="U3623" s="82">
        <v>43261</v>
      </c>
      <c r="V3623" s="82">
        <v>43902</v>
      </c>
      <c r="W3623" s="17">
        <v>134</v>
      </c>
      <c r="X3623" s="17" t="str">
        <f t="shared" si="227"/>
        <v>Active</v>
      </c>
      <c r="Y3623" s="17" t="s">
        <v>15615</v>
      </c>
      <c r="Z3623" s="17"/>
    </row>
    <row r="3624" spans="1:26" x14ac:dyDescent="0.25">
      <c r="A3624">
        <v>3623</v>
      </c>
      <c r="B3624" s="17" t="s">
        <v>2614</v>
      </c>
      <c r="C3624" s="17">
        <v>3084</v>
      </c>
      <c r="D3624" s="17" t="str">
        <f>INDEX(Hosts!$A:$O,MATCH(Places!$C3624,Hosts!$A:$A,0),MATCH(Places!D$1,Hosts!$1:$1,0))</f>
        <v>Within a few hours</v>
      </c>
      <c r="E3624" s="87">
        <f>INDEX(Hosts!$A:$O,MATCH(Places!$C3624,Hosts!$A:$A,0),MATCH(Places!E$1,Hosts!$1:$1,0))</f>
        <v>1</v>
      </c>
      <c r="F3624" s="87">
        <f>INDEX(Hosts!$A:$O,MATCH(Places!$C3624,Hosts!$A:$A,0),MATCH(Places!F$1,Hosts!$1:$1,0))</f>
        <v>0.5</v>
      </c>
      <c r="G3624" s="17" t="str">
        <f>INDEX(Hosts!$A:$O,MATCH(Places!$C3624,Hosts!$A:$A,0),MATCH(Places!G$1,Hosts!$1:$1,0))</f>
        <v>Yes</v>
      </c>
      <c r="H3624" s="17">
        <v>15</v>
      </c>
      <c r="I3624" s="17" t="str">
        <f>INDEX(Neighborhoods!$A:$C,MATCH(Places!$H3624,Neighborhoods!$A:$A,0),MATCH(Places!I$1,Neighborhoods!$1:$1,0))</f>
        <v>Manhattan</v>
      </c>
      <c r="J3624" s="17" t="str">
        <f>INDEX(Neighborhoods!$A:$C,MATCH(Places!$H3624,Neighborhoods!$A:$A,0),MATCH(Places!J$1,Neighborhoods!$1:$1,0))</f>
        <v>East Village</v>
      </c>
      <c r="K3624" s="17" t="s">
        <v>11822</v>
      </c>
      <c r="L3624" s="17" t="str">
        <f t="shared" si="224"/>
        <v>No</v>
      </c>
      <c r="M3624" s="17">
        <v>2</v>
      </c>
      <c r="N3624" s="17" t="str" cm="1">
        <f t="array" ref="N3624">_xlfn.IFS(M3624&lt;=2,"Small",M3624&lt;=5,"Medium",M3624&gt;5,"Large")</f>
        <v>Small</v>
      </c>
      <c r="O3624" s="65">
        <v>141</v>
      </c>
      <c r="P3624" s="87">
        <f t="shared" si="225"/>
        <v>0.03</v>
      </c>
      <c r="Q3624" s="68">
        <v>4.9000000000000004</v>
      </c>
      <c r="R3624" s="68" t="str" cm="1">
        <f t="array" ref="R3624">_xlfn.SWITCH(ROUND(Q3624,0),5,"Excellent",4,"Good",3,"Ok","Bad")</f>
        <v>Excellent</v>
      </c>
      <c r="S3624" s="17">
        <v>10</v>
      </c>
      <c r="T3624" s="17" t="str">
        <f t="shared" si="226"/>
        <v>No</v>
      </c>
      <c r="U3624" s="82">
        <v>43235</v>
      </c>
      <c r="V3624" s="82">
        <v>43832</v>
      </c>
      <c r="W3624" s="17">
        <v>239</v>
      </c>
      <c r="X3624" s="17" t="str">
        <f t="shared" si="227"/>
        <v>Active</v>
      </c>
      <c r="Y3624" s="17" t="s">
        <v>15615</v>
      </c>
      <c r="Z3624" s="17"/>
    </row>
    <row r="3625" spans="1:26" x14ac:dyDescent="0.25">
      <c r="A3625">
        <v>3624</v>
      </c>
      <c r="B3625" s="17" t="s">
        <v>2615</v>
      </c>
      <c r="C3625" s="17">
        <v>3156</v>
      </c>
      <c r="D3625" s="17" t="str">
        <f>INDEX(Hosts!$A:$O,MATCH(Places!$C3625,Hosts!$A:$A,0),MATCH(Places!D$1,Hosts!$1:$1,0))</f>
        <v>Within an hour</v>
      </c>
      <c r="E3625" s="87">
        <f>INDEX(Hosts!$A:$O,MATCH(Places!$C3625,Hosts!$A:$A,0),MATCH(Places!E$1,Hosts!$1:$1,0))</f>
        <v>1</v>
      </c>
      <c r="F3625" s="87">
        <f>INDEX(Hosts!$A:$O,MATCH(Places!$C3625,Hosts!$A:$A,0),MATCH(Places!F$1,Hosts!$1:$1,0))</f>
        <v>0.94</v>
      </c>
      <c r="G3625" s="17" t="str">
        <f>INDEX(Hosts!$A:$O,MATCH(Places!$C3625,Hosts!$A:$A,0),MATCH(Places!G$1,Hosts!$1:$1,0))</f>
        <v>Yes</v>
      </c>
      <c r="H3625" s="17">
        <v>15</v>
      </c>
      <c r="I3625" s="17" t="str">
        <f>INDEX(Neighborhoods!$A:$C,MATCH(Places!$H3625,Neighborhoods!$A:$A,0),MATCH(Places!I$1,Neighborhoods!$1:$1,0))</f>
        <v>Manhattan</v>
      </c>
      <c r="J3625" s="17" t="str">
        <f>INDEX(Neighborhoods!$A:$C,MATCH(Places!$H3625,Neighborhoods!$A:$A,0),MATCH(Places!J$1,Neighborhoods!$1:$1,0))</f>
        <v>East Village</v>
      </c>
      <c r="K3625" s="17" t="s">
        <v>11822</v>
      </c>
      <c r="L3625" s="17" t="str">
        <f t="shared" si="224"/>
        <v>No</v>
      </c>
      <c r="M3625" s="17">
        <v>4</v>
      </c>
      <c r="N3625" s="17" t="str" cm="1">
        <f t="array" ref="N3625">_xlfn.IFS(M3625&lt;=2,"Small",M3625&lt;=5,"Medium",M3625&gt;5,"Large")</f>
        <v>Medium</v>
      </c>
      <c r="O3625" s="65">
        <v>79</v>
      </c>
      <c r="P3625" s="87">
        <f t="shared" si="225"/>
        <v>0.03</v>
      </c>
      <c r="Q3625" s="68">
        <v>4.8899999999999997</v>
      </c>
      <c r="R3625" s="68" t="str" cm="1">
        <f t="array" ref="R3625">_xlfn.SWITCH(ROUND(Q3625,0),5,"Excellent",4,"Good",3,"Ok","Bad")</f>
        <v>Excellent</v>
      </c>
      <c r="S3625" s="17">
        <v>80</v>
      </c>
      <c r="T3625" s="17" t="str">
        <f t="shared" si="226"/>
        <v>No</v>
      </c>
      <c r="U3625" s="82">
        <v>43254</v>
      </c>
      <c r="V3625" s="82">
        <v>44052</v>
      </c>
      <c r="W3625" s="17">
        <v>313</v>
      </c>
      <c r="X3625" s="17" t="str">
        <f t="shared" si="227"/>
        <v>Active</v>
      </c>
      <c r="Y3625" s="17" t="s">
        <v>15615</v>
      </c>
      <c r="Z3625" s="17"/>
    </row>
    <row r="3626" spans="1:26" x14ac:dyDescent="0.25">
      <c r="A3626">
        <v>3625</v>
      </c>
      <c r="B3626" s="17" t="s">
        <v>13228</v>
      </c>
      <c r="C3626" s="17">
        <v>2560</v>
      </c>
      <c r="D3626" s="17" t="str">
        <f>INDEX(Hosts!$A:$O,MATCH(Places!$C3626,Hosts!$A:$A,0),MATCH(Places!D$1,Hosts!$1:$1,0))</f>
        <v>Within an hour</v>
      </c>
      <c r="E3626" s="87">
        <f>INDEX(Hosts!$A:$O,MATCH(Places!$C3626,Hosts!$A:$A,0),MATCH(Places!E$1,Hosts!$1:$1,0))</f>
        <v>0.8</v>
      </c>
      <c r="F3626" s="87">
        <f>INDEX(Hosts!$A:$O,MATCH(Places!$C3626,Hosts!$A:$A,0),MATCH(Places!F$1,Hosts!$1:$1,0))</f>
        <v>0.93</v>
      </c>
      <c r="G3626" s="17" t="str">
        <f>INDEX(Hosts!$A:$O,MATCH(Places!$C3626,Hosts!$A:$A,0),MATCH(Places!G$1,Hosts!$1:$1,0))</f>
        <v>Yes</v>
      </c>
      <c r="H3626" s="17">
        <v>10</v>
      </c>
      <c r="I3626" s="17" t="str">
        <f>INDEX(Neighborhoods!$A:$C,MATCH(Places!$H3626,Neighborhoods!$A:$A,0),MATCH(Places!I$1,Neighborhoods!$1:$1,0))</f>
        <v>Brooklyn</v>
      </c>
      <c r="J3626" s="17" t="str">
        <f>INDEX(Neighborhoods!$A:$C,MATCH(Places!$H3626,Neighborhoods!$A:$A,0),MATCH(Places!J$1,Neighborhoods!$1:$1,0))</f>
        <v>East Flatbush</v>
      </c>
      <c r="K3626" s="17" t="s">
        <v>11822</v>
      </c>
      <c r="L3626" s="17" t="str">
        <f t="shared" si="224"/>
        <v>No</v>
      </c>
      <c r="M3626" s="17">
        <v>16</v>
      </c>
      <c r="N3626" s="17" t="str" cm="1">
        <f t="array" ref="N3626">_xlfn.IFS(M3626&lt;=2,"Small",M3626&lt;=5,"Medium",M3626&gt;5,"Large")</f>
        <v>Large</v>
      </c>
      <c r="O3626" s="65">
        <v>425</v>
      </c>
      <c r="P3626" s="87">
        <f t="shared" si="225"/>
        <v>0.04</v>
      </c>
      <c r="Q3626" s="68">
        <v>4.91</v>
      </c>
      <c r="R3626" s="68" t="str" cm="1">
        <f t="array" ref="R3626">_xlfn.SWITCH(ROUND(Q3626,0),5,"Excellent",4,"Good",3,"Ok","Bad")</f>
        <v>Excellent</v>
      </c>
      <c r="S3626" s="17">
        <v>55</v>
      </c>
      <c r="T3626" s="17" t="str">
        <f t="shared" si="226"/>
        <v>No</v>
      </c>
      <c r="U3626" s="82">
        <v>43291</v>
      </c>
      <c r="V3626" s="82">
        <v>43897</v>
      </c>
      <c r="W3626" s="17">
        <v>158</v>
      </c>
      <c r="X3626" s="17" t="str">
        <f t="shared" si="227"/>
        <v>Active</v>
      </c>
      <c r="Y3626" s="17" t="s">
        <v>15615</v>
      </c>
      <c r="Z3626" s="17"/>
    </row>
    <row r="3627" spans="1:26" x14ac:dyDescent="0.25">
      <c r="A3627">
        <v>3626</v>
      </c>
      <c r="B3627" s="17" t="s">
        <v>14239</v>
      </c>
      <c r="C3627" s="17">
        <v>2912</v>
      </c>
      <c r="D3627" s="17" t="str">
        <f>INDEX(Hosts!$A:$O,MATCH(Places!$C3627,Hosts!$A:$A,0),MATCH(Places!D$1,Hosts!$1:$1,0))</f>
        <v>Within an hour</v>
      </c>
      <c r="E3627" s="87">
        <f>INDEX(Hosts!$A:$O,MATCH(Places!$C3627,Hosts!$A:$A,0),MATCH(Places!E$1,Hosts!$1:$1,0))</f>
        <v>1</v>
      </c>
      <c r="F3627" s="87">
        <f>INDEX(Hosts!$A:$O,MATCH(Places!$C3627,Hosts!$A:$A,0),MATCH(Places!F$1,Hosts!$1:$1,0))</f>
        <v>0.97</v>
      </c>
      <c r="G3627" s="17" t="str">
        <f>INDEX(Hosts!$A:$O,MATCH(Places!$C3627,Hosts!$A:$A,0),MATCH(Places!G$1,Hosts!$1:$1,0))</f>
        <v>Yes</v>
      </c>
      <c r="H3627" s="17">
        <v>8</v>
      </c>
      <c r="I3627" s="17" t="str">
        <f>INDEX(Neighborhoods!$A:$C,MATCH(Places!$H3627,Neighborhoods!$A:$A,0),MATCH(Places!I$1,Neighborhoods!$1:$1,0))</f>
        <v>Brooklyn</v>
      </c>
      <c r="J3627" s="17" t="str">
        <f>INDEX(Neighborhoods!$A:$C,MATCH(Places!$H3627,Neighborhoods!$A:$A,0),MATCH(Places!J$1,Neighborhoods!$1:$1,0))</f>
        <v>Bushwick</v>
      </c>
      <c r="K3627" s="17" t="s">
        <v>1</v>
      </c>
      <c r="L3627" s="17" t="str">
        <f t="shared" si="224"/>
        <v>Yes</v>
      </c>
      <c r="M3627" s="17">
        <v>2</v>
      </c>
      <c r="N3627" s="17" t="str" cm="1">
        <f t="array" ref="N3627">_xlfn.IFS(M3627&lt;=2,"Small",M3627&lt;=5,"Medium",M3627&gt;5,"Large")</f>
        <v>Small</v>
      </c>
      <c r="O3627" s="65">
        <v>45</v>
      </c>
      <c r="P3627" s="87">
        <f t="shared" si="225"/>
        <v>0.03</v>
      </c>
      <c r="Q3627" s="68">
        <v>4.76</v>
      </c>
      <c r="R3627" s="68" t="str" cm="1">
        <f t="array" ref="R3627">_xlfn.SWITCH(ROUND(Q3627,0),5,"Excellent",4,"Good",3,"Ok","Bad")</f>
        <v>Excellent</v>
      </c>
      <c r="S3627" s="17">
        <v>59</v>
      </c>
      <c r="T3627" s="17" t="str">
        <f t="shared" si="226"/>
        <v>No</v>
      </c>
      <c r="U3627" s="82">
        <v>43241</v>
      </c>
      <c r="V3627" s="82">
        <v>43831</v>
      </c>
      <c r="W3627" s="17">
        <v>16</v>
      </c>
      <c r="X3627" s="17" t="str">
        <f t="shared" si="227"/>
        <v>Active</v>
      </c>
      <c r="Y3627" s="17" t="s">
        <v>15615</v>
      </c>
      <c r="Z3627" s="17"/>
    </row>
    <row r="3628" spans="1:26" x14ac:dyDescent="0.25">
      <c r="A3628">
        <v>3627</v>
      </c>
      <c r="B3628" s="17" t="s">
        <v>2616</v>
      </c>
      <c r="C3628" s="17">
        <v>3266</v>
      </c>
      <c r="D3628" s="17" t="str">
        <f>INDEX(Hosts!$A:$O,MATCH(Places!$C3628,Hosts!$A:$A,0),MATCH(Places!D$1,Hosts!$1:$1,0))</f>
        <v>Within an hour</v>
      </c>
      <c r="E3628" s="87">
        <f>INDEX(Hosts!$A:$O,MATCH(Places!$C3628,Hosts!$A:$A,0),MATCH(Places!E$1,Hosts!$1:$1,0))</f>
        <v>1</v>
      </c>
      <c r="F3628" s="87">
        <f>INDEX(Hosts!$A:$O,MATCH(Places!$C3628,Hosts!$A:$A,0),MATCH(Places!F$1,Hosts!$1:$1,0))</f>
        <v>0.98</v>
      </c>
      <c r="G3628" s="17" t="str">
        <f>INDEX(Hosts!$A:$O,MATCH(Places!$C3628,Hosts!$A:$A,0),MATCH(Places!G$1,Hosts!$1:$1,0))</f>
        <v>No</v>
      </c>
      <c r="H3628" s="17">
        <v>14</v>
      </c>
      <c r="I3628" s="17" t="str">
        <f>INDEX(Neighborhoods!$A:$C,MATCH(Places!$H3628,Neighborhoods!$A:$A,0),MATCH(Places!I$1,Neighborhoods!$1:$1,0))</f>
        <v>Manhattan</v>
      </c>
      <c r="J3628" s="17" t="str">
        <f>INDEX(Neighborhoods!$A:$C,MATCH(Places!$H3628,Neighborhoods!$A:$A,0),MATCH(Places!J$1,Neighborhoods!$1:$1,0))</f>
        <v>East Harlem</v>
      </c>
      <c r="K3628" s="17" t="s">
        <v>11822</v>
      </c>
      <c r="L3628" s="17" t="str">
        <f t="shared" si="224"/>
        <v>No</v>
      </c>
      <c r="M3628" s="17">
        <v>6</v>
      </c>
      <c r="N3628" s="17" t="str" cm="1">
        <f t="array" ref="N3628">_xlfn.IFS(M3628&lt;=2,"Small",M3628&lt;=5,"Medium",M3628&gt;5,"Large")</f>
        <v>Large</v>
      </c>
      <c r="O3628" s="65">
        <v>199</v>
      </c>
      <c r="P3628" s="87">
        <f t="shared" si="225"/>
        <v>0.03</v>
      </c>
      <c r="Q3628" s="68">
        <v>4.8</v>
      </c>
      <c r="R3628" s="68" t="str" cm="1">
        <f t="array" ref="R3628">_xlfn.SWITCH(ROUND(Q3628,0),5,"Excellent",4,"Good",3,"Ok","Bad")</f>
        <v>Excellent</v>
      </c>
      <c r="S3628" s="17">
        <v>55</v>
      </c>
      <c r="T3628" s="17" t="str">
        <f t="shared" si="226"/>
        <v>No</v>
      </c>
      <c r="U3628" s="82">
        <v>43314</v>
      </c>
      <c r="V3628" s="82">
        <v>43901</v>
      </c>
      <c r="W3628" s="17">
        <v>89</v>
      </c>
      <c r="X3628" s="17" t="str">
        <f t="shared" si="227"/>
        <v>Active</v>
      </c>
      <c r="Y3628" s="17" t="s">
        <v>15615</v>
      </c>
      <c r="Z3628" s="17"/>
    </row>
    <row r="3629" spans="1:26" x14ac:dyDescent="0.25">
      <c r="A3629">
        <v>3628</v>
      </c>
      <c r="B3629" s="17" t="s">
        <v>2617</v>
      </c>
      <c r="C3629" s="17">
        <v>1552</v>
      </c>
      <c r="D3629" s="17" t="str">
        <f>INDEX(Hosts!$A:$O,MATCH(Places!$C3629,Hosts!$A:$A,0),MATCH(Places!D$1,Hosts!$1:$1,0))</f>
        <v>Within a day</v>
      </c>
      <c r="E3629" s="87">
        <f>INDEX(Hosts!$A:$O,MATCH(Places!$C3629,Hosts!$A:$A,0),MATCH(Places!E$1,Hosts!$1:$1,0))</f>
        <v>0.83</v>
      </c>
      <c r="F3629" s="87">
        <f>INDEX(Hosts!$A:$O,MATCH(Places!$C3629,Hosts!$A:$A,0),MATCH(Places!F$1,Hosts!$1:$1,0))</f>
        <v>0.92</v>
      </c>
      <c r="G3629" s="17" t="str">
        <f>INDEX(Hosts!$A:$O,MATCH(Places!$C3629,Hosts!$A:$A,0),MATCH(Places!G$1,Hosts!$1:$1,0))</f>
        <v>No</v>
      </c>
      <c r="H3629" s="17">
        <v>16</v>
      </c>
      <c r="I3629" s="17" t="str">
        <f>INDEX(Neighborhoods!$A:$C,MATCH(Places!$H3629,Neighborhoods!$A:$A,0),MATCH(Places!I$1,Neighborhoods!$1:$1,0))</f>
        <v>Manhattan</v>
      </c>
      <c r="J3629" s="17" t="str">
        <f>INDEX(Neighborhoods!$A:$C,MATCH(Places!$H3629,Neighborhoods!$A:$A,0),MATCH(Places!J$1,Neighborhoods!$1:$1,0))</f>
        <v>Harlem</v>
      </c>
      <c r="K3629" s="17" t="s">
        <v>11822</v>
      </c>
      <c r="L3629" s="17" t="str">
        <f t="shared" si="224"/>
        <v>No</v>
      </c>
      <c r="M3629" s="17">
        <v>4</v>
      </c>
      <c r="N3629" s="17" t="str" cm="1">
        <f t="array" ref="N3629">_xlfn.IFS(M3629&lt;=2,"Small",M3629&lt;=5,"Medium",M3629&gt;5,"Large")</f>
        <v>Medium</v>
      </c>
      <c r="O3629" s="65">
        <v>250</v>
      </c>
      <c r="P3629" s="87">
        <f t="shared" si="225"/>
        <v>0.04</v>
      </c>
      <c r="Q3629" s="68">
        <v>4.74</v>
      </c>
      <c r="R3629" s="68" t="str" cm="1">
        <f t="array" ref="R3629">_xlfn.SWITCH(ROUND(Q3629,0),5,"Excellent",4,"Good",3,"Ok","Bad")</f>
        <v>Excellent</v>
      </c>
      <c r="S3629" s="17">
        <v>53</v>
      </c>
      <c r="T3629" s="17" t="str">
        <f t="shared" si="226"/>
        <v>No</v>
      </c>
      <c r="U3629" s="82">
        <v>43248</v>
      </c>
      <c r="V3629" s="82">
        <v>43728</v>
      </c>
      <c r="W3629" s="17">
        <v>137</v>
      </c>
      <c r="X3629" s="17" t="str">
        <f t="shared" si="227"/>
        <v>Active</v>
      </c>
      <c r="Y3629" s="17" t="s">
        <v>15615</v>
      </c>
      <c r="Z3629" s="17"/>
    </row>
    <row r="3630" spans="1:26" x14ac:dyDescent="0.25">
      <c r="A3630">
        <v>3629</v>
      </c>
      <c r="B3630" s="17" t="s">
        <v>13197</v>
      </c>
      <c r="C3630" s="17">
        <v>3081</v>
      </c>
      <c r="D3630" s="17" t="str">
        <f>INDEX(Hosts!$A:$O,MATCH(Places!$C3630,Hosts!$A:$A,0),MATCH(Places!D$1,Hosts!$1:$1,0))</f>
        <v>Within an hour</v>
      </c>
      <c r="E3630" s="87">
        <f>INDEX(Hosts!$A:$O,MATCH(Places!$C3630,Hosts!$A:$A,0),MATCH(Places!E$1,Hosts!$1:$1,0))</f>
        <v>1</v>
      </c>
      <c r="F3630" s="87">
        <f>INDEX(Hosts!$A:$O,MATCH(Places!$C3630,Hosts!$A:$A,0),MATCH(Places!F$1,Hosts!$1:$1,0))</f>
        <v>0.9</v>
      </c>
      <c r="G3630" s="17" t="str">
        <f>INDEX(Hosts!$A:$O,MATCH(Places!$C3630,Hosts!$A:$A,0),MATCH(Places!G$1,Hosts!$1:$1,0))</f>
        <v>No</v>
      </c>
      <c r="H3630" s="17">
        <v>27</v>
      </c>
      <c r="I3630" s="17" t="str">
        <f>INDEX(Neighborhoods!$A:$C,MATCH(Places!$H3630,Neighborhoods!$A:$A,0),MATCH(Places!I$1,Neighborhoods!$1:$1,0))</f>
        <v>Staten Island</v>
      </c>
      <c r="J3630" s="17" t="str">
        <f>INDEX(Neighborhoods!$A:$C,MATCH(Places!$H3630,Neighborhoods!$A:$A,0),MATCH(Places!J$1,Neighborhoods!$1:$1,0))</f>
        <v>Arrochar</v>
      </c>
      <c r="K3630" s="17" t="s">
        <v>1</v>
      </c>
      <c r="L3630" s="17" t="str">
        <f t="shared" si="224"/>
        <v>Yes</v>
      </c>
      <c r="M3630" s="17">
        <v>1</v>
      </c>
      <c r="N3630" s="17" t="str" cm="1">
        <f t="array" ref="N3630">_xlfn.IFS(M3630&lt;=2,"Small",M3630&lt;=5,"Medium",M3630&gt;5,"Large")</f>
        <v>Small</v>
      </c>
      <c r="O3630" s="65">
        <v>33</v>
      </c>
      <c r="P3630" s="87">
        <f t="shared" si="225"/>
        <v>0.03</v>
      </c>
      <c r="Q3630" s="68">
        <v>4.92</v>
      </c>
      <c r="R3630" s="68" t="str" cm="1">
        <f t="array" ref="R3630">_xlfn.SWITCH(ROUND(Q3630,0),5,"Excellent",4,"Good",3,"Ok","Bad")</f>
        <v>Excellent</v>
      </c>
      <c r="S3630" s="17">
        <v>13</v>
      </c>
      <c r="T3630" s="17" t="str">
        <f t="shared" si="226"/>
        <v>No</v>
      </c>
      <c r="U3630" s="82">
        <v>43247</v>
      </c>
      <c r="V3630" s="82">
        <v>43893</v>
      </c>
      <c r="W3630" s="17">
        <v>46</v>
      </c>
      <c r="X3630" s="17" t="str">
        <f t="shared" si="227"/>
        <v>Active</v>
      </c>
      <c r="Y3630" s="17" t="s">
        <v>15615</v>
      </c>
      <c r="Z3630" s="17"/>
    </row>
    <row r="3631" spans="1:26" x14ac:dyDescent="0.25">
      <c r="A3631">
        <v>3630</v>
      </c>
      <c r="B3631" s="17" t="s">
        <v>2619</v>
      </c>
      <c r="C3631" s="17">
        <v>3542</v>
      </c>
      <c r="D3631" s="17" t="str">
        <f>INDEX(Hosts!$A:$O,MATCH(Places!$C3631,Hosts!$A:$A,0),MATCH(Places!D$1,Hosts!$1:$1,0))</f>
        <v>Within an hour</v>
      </c>
      <c r="E3631" s="87">
        <f>INDEX(Hosts!$A:$O,MATCH(Places!$C3631,Hosts!$A:$A,0),MATCH(Places!E$1,Hosts!$1:$1,0))</f>
        <v>1</v>
      </c>
      <c r="F3631" s="87">
        <f>INDEX(Hosts!$A:$O,MATCH(Places!$C3631,Hosts!$A:$A,0),MATCH(Places!F$1,Hosts!$1:$1,0))</f>
        <v>1</v>
      </c>
      <c r="G3631" s="17" t="str">
        <f>INDEX(Hosts!$A:$O,MATCH(Places!$C3631,Hosts!$A:$A,0),MATCH(Places!G$1,Hosts!$1:$1,0))</f>
        <v>Yes</v>
      </c>
      <c r="H3631" s="17">
        <v>20</v>
      </c>
      <c r="I3631" s="17" t="str">
        <f>INDEX(Neighborhoods!$A:$C,MATCH(Places!$H3631,Neighborhoods!$A:$A,0),MATCH(Places!I$1,Neighborhoods!$1:$1,0))</f>
        <v>Manhattan</v>
      </c>
      <c r="J3631" s="17" t="str">
        <f>INDEX(Neighborhoods!$A:$C,MATCH(Places!$H3631,Neighborhoods!$A:$A,0),MATCH(Places!J$1,Neighborhoods!$1:$1,0))</f>
        <v>Upper West Side</v>
      </c>
      <c r="K3631" s="17" t="s">
        <v>11822</v>
      </c>
      <c r="L3631" s="17" t="str">
        <f t="shared" si="224"/>
        <v>No</v>
      </c>
      <c r="M3631" s="17">
        <v>4</v>
      </c>
      <c r="N3631" s="17" t="str" cm="1">
        <f t="array" ref="N3631">_xlfn.IFS(M3631&lt;=2,"Small",M3631&lt;=5,"Medium",M3631&gt;5,"Large")</f>
        <v>Medium</v>
      </c>
      <c r="O3631" s="65">
        <v>250</v>
      </c>
      <c r="P3631" s="87">
        <f t="shared" si="225"/>
        <v>0.04</v>
      </c>
      <c r="Q3631" s="68">
        <v>5</v>
      </c>
      <c r="R3631" s="68" t="str" cm="1">
        <f t="array" ref="R3631">_xlfn.SWITCH(ROUND(Q3631,0),5,"Excellent",4,"Good",3,"Ok","Bad")</f>
        <v>Excellent</v>
      </c>
      <c r="S3631" s="17">
        <v>46</v>
      </c>
      <c r="T3631" s="17" t="str">
        <f t="shared" si="226"/>
        <v>No</v>
      </c>
      <c r="U3631" s="82">
        <v>43271</v>
      </c>
      <c r="V3631" s="82">
        <v>43900</v>
      </c>
      <c r="W3631" s="17">
        <v>230</v>
      </c>
      <c r="X3631" s="17" t="str">
        <f t="shared" si="227"/>
        <v>Active</v>
      </c>
      <c r="Y3631" s="17" t="s">
        <v>15616</v>
      </c>
      <c r="Z3631" s="17"/>
    </row>
    <row r="3632" spans="1:26" x14ac:dyDescent="0.25">
      <c r="A3632">
        <v>3631</v>
      </c>
      <c r="B3632" s="17" t="s">
        <v>2620</v>
      </c>
      <c r="C3632" s="17">
        <v>979</v>
      </c>
      <c r="D3632" s="17" t="str">
        <f>INDEX(Hosts!$A:$O,MATCH(Places!$C3632,Hosts!$A:$A,0),MATCH(Places!D$1,Hosts!$1:$1,0))</f>
        <v>Within a day</v>
      </c>
      <c r="E3632" s="87">
        <f>INDEX(Hosts!$A:$O,MATCH(Places!$C3632,Hosts!$A:$A,0),MATCH(Places!E$1,Hosts!$1:$1,0))</f>
        <v>1</v>
      </c>
      <c r="F3632" s="87">
        <f>INDEX(Hosts!$A:$O,MATCH(Places!$C3632,Hosts!$A:$A,0),MATCH(Places!F$1,Hosts!$1:$1,0))</f>
        <v>0.86</v>
      </c>
      <c r="G3632" s="17" t="str">
        <f>INDEX(Hosts!$A:$O,MATCH(Places!$C3632,Hosts!$A:$A,0),MATCH(Places!G$1,Hosts!$1:$1,0))</f>
        <v>Yes</v>
      </c>
      <c r="H3632" s="17">
        <v>19</v>
      </c>
      <c r="I3632" s="17" t="str">
        <f>INDEX(Neighborhoods!$A:$C,MATCH(Places!$H3632,Neighborhoods!$A:$A,0),MATCH(Places!I$1,Neighborhoods!$1:$1,0))</f>
        <v>Manhattan</v>
      </c>
      <c r="J3632" s="17" t="str">
        <f>INDEX(Neighborhoods!$A:$C,MATCH(Places!$H3632,Neighborhoods!$A:$A,0),MATCH(Places!J$1,Neighborhoods!$1:$1,0))</f>
        <v>Upper East Side</v>
      </c>
      <c r="K3632" s="17" t="s">
        <v>1</v>
      </c>
      <c r="L3632" s="17" t="str">
        <f t="shared" si="224"/>
        <v>Yes</v>
      </c>
      <c r="M3632" s="17">
        <v>2</v>
      </c>
      <c r="N3632" s="17" t="str" cm="1">
        <f t="array" ref="N3632">_xlfn.IFS(M3632&lt;=2,"Small",M3632&lt;=5,"Medium",M3632&gt;5,"Large")</f>
        <v>Small</v>
      </c>
      <c r="O3632" s="65">
        <v>90</v>
      </c>
      <c r="P3632" s="87">
        <f t="shared" si="225"/>
        <v>0.03</v>
      </c>
      <c r="Q3632" s="68">
        <v>5</v>
      </c>
      <c r="R3632" s="68" t="str" cm="1">
        <f t="array" ref="R3632">_xlfn.SWITCH(ROUND(Q3632,0),5,"Excellent",4,"Good",3,"Ok","Bad")</f>
        <v>Excellent</v>
      </c>
      <c r="S3632" s="17">
        <v>35</v>
      </c>
      <c r="T3632" s="17" t="str">
        <f t="shared" si="226"/>
        <v>No</v>
      </c>
      <c r="U3632" s="82">
        <v>43344</v>
      </c>
      <c r="V3632" s="82">
        <v>43741</v>
      </c>
      <c r="W3632" s="17">
        <v>0</v>
      </c>
      <c r="X3632" s="17" t="str">
        <f t="shared" si="227"/>
        <v>Inactive</v>
      </c>
      <c r="Y3632" s="17" t="s">
        <v>15615</v>
      </c>
      <c r="Z3632" s="17"/>
    </row>
    <row r="3633" spans="1:26" x14ac:dyDescent="0.25">
      <c r="A3633">
        <v>3632</v>
      </c>
      <c r="B3633" s="17" t="s">
        <v>13488</v>
      </c>
      <c r="C3633" s="17">
        <v>2407</v>
      </c>
      <c r="D3633" s="17" t="str">
        <f>INDEX(Hosts!$A:$O,MATCH(Places!$C3633,Hosts!$A:$A,0),MATCH(Places!D$1,Hosts!$1:$1,0))</f>
        <v>Within a day</v>
      </c>
      <c r="E3633" s="87">
        <f>INDEX(Hosts!$A:$O,MATCH(Places!$C3633,Hosts!$A:$A,0),MATCH(Places!E$1,Hosts!$1:$1,0))</f>
        <v>1</v>
      </c>
      <c r="F3633" s="87">
        <f>INDEX(Hosts!$A:$O,MATCH(Places!$C3633,Hosts!$A:$A,0),MATCH(Places!F$1,Hosts!$1:$1,0))</f>
        <v>1</v>
      </c>
      <c r="G3633" s="17" t="str">
        <f>INDEX(Hosts!$A:$O,MATCH(Places!$C3633,Hosts!$A:$A,0),MATCH(Places!G$1,Hosts!$1:$1,0))</f>
        <v>Yes</v>
      </c>
      <c r="H3633" s="17">
        <v>14</v>
      </c>
      <c r="I3633" s="17" t="str">
        <f>INDEX(Neighborhoods!$A:$C,MATCH(Places!$H3633,Neighborhoods!$A:$A,0),MATCH(Places!I$1,Neighborhoods!$1:$1,0))</f>
        <v>Manhattan</v>
      </c>
      <c r="J3633" s="17" t="str">
        <f>INDEX(Neighborhoods!$A:$C,MATCH(Places!$H3633,Neighborhoods!$A:$A,0),MATCH(Places!J$1,Neighborhoods!$1:$1,0))</f>
        <v>East Harlem</v>
      </c>
      <c r="K3633" s="17" t="s">
        <v>11822</v>
      </c>
      <c r="L3633" s="17" t="str">
        <f t="shared" si="224"/>
        <v>No</v>
      </c>
      <c r="M3633" s="17">
        <v>2</v>
      </c>
      <c r="N3633" s="17" t="str" cm="1">
        <f t="array" ref="N3633">_xlfn.IFS(M3633&lt;=2,"Small",M3633&lt;=5,"Medium",M3633&gt;5,"Large")</f>
        <v>Small</v>
      </c>
      <c r="O3633" s="65">
        <v>150</v>
      </c>
      <c r="P3633" s="87">
        <f t="shared" si="225"/>
        <v>0.03</v>
      </c>
      <c r="Q3633" s="68">
        <v>4.75</v>
      </c>
      <c r="R3633" s="68" t="str" cm="1">
        <f t="array" ref="R3633">_xlfn.SWITCH(ROUND(Q3633,0),5,"Excellent",4,"Good",3,"Ok","Bad")</f>
        <v>Excellent</v>
      </c>
      <c r="S3633" s="17">
        <v>28</v>
      </c>
      <c r="T3633" s="17" t="str">
        <f t="shared" si="226"/>
        <v>No</v>
      </c>
      <c r="U3633" s="82">
        <v>43247</v>
      </c>
      <c r="V3633" s="82">
        <v>43831</v>
      </c>
      <c r="W3633" s="17">
        <v>364</v>
      </c>
      <c r="X3633" s="17" t="str">
        <f t="shared" si="227"/>
        <v>Active</v>
      </c>
      <c r="Y3633" s="17" t="s">
        <v>15615</v>
      </c>
      <c r="Z3633" s="17"/>
    </row>
    <row r="3634" spans="1:26" x14ac:dyDescent="0.25">
      <c r="A3634">
        <v>3633</v>
      </c>
      <c r="B3634" s="17" t="s">
        <v>13271</v>
      </c>
      <c r="C3634" s="17">
        <v>1527</v>
      </c>
      <c r="D3634" s="17" t="str">
        <f>INDEX(Hosts!$A:$O,MATCH(Places!$C3634,Hosts!$A:$A,0),MATCH(Places!D$1,Hosts!$1:$1,0))</f>
        <v>Within a few hours</v>
      </c>
      <c r="E3634" s="87">
        <f>INDEX(Hosts!$A:$O,MATCH(Places!$C3634,Hosts!$A:$A,0),MATCH(Places!E$1,Hosts!$1:$1,0))</f>
        <v>1</v>
      </c>
      <c r="F3634" s="87">
        <f>INDEX(Hosts!$A:$O,MATCH(Places!$C3634,Hosts!$A:$A,0),MATCH(Places!F$1,Hosts!$1:$1,0))</f>
        <v>0.92</v>
      </c>
      <c r="G3634" s="17" t="str">
        <f>INDEX(Hosts!$A:$O,MATCH(Places!$C3634,Hosts!$A:$A,0),MATCH(Places!G$1,Hosts!$1:$1,0))</f>
        <v>Yes</v>
      </c>
      <c r="H3634" s="17">
        <v>7</v>
      </c>
      <c r="I3634" s="17" t="str">
        <f>INDEX(Neighborhoods!$A:$C,MATCH(Places!$H3634,Neighborhoods!$A:$A,0),MATCH(Places!I$1,Neighborhoods!$1:$1,0))</f>
        <v>Brooklyn</v>
      </c>
      <c r="J3634" s="17" t="str">
        <f>INDEX(Neighborhoods!$A:$C,MATCH(Places!$H3634,Neighborhoods!$A:$A,0),MATCH(Places!J$1,Neighborhoods!$1:$1,0))</f>
        <v>Bedford-Stuyvesant</v>
      </c>
      <c r="K3634" s="17" t="s">
        <v>11822</v>
      </c>
      <c r="L3634" s="17" t="str">
        <f t="shared" si="224"/>
        <v>No</v>
      </c>
      <c r="M3634" s="17">
        <v>2</v>
      </c>
      <c r="N3634" s="17" t="str" cm="1">
        <f t="array" ref="N3634">_xlfn.IFS(M3634&lt;=2,"Small",M3634&lt;=5,"Medium",M3634&gt;5,"Large")</f>
        <v>Small</v>
      </c>
      <c r="O3634" s="65">
        <v>156</v>
      </c>
      <c r="P3634" s="87">
        <f t="shared" si="225"/>
        <v>0.03</v>
      </c>
      <c r="Q3634" s="68">
        <v>5</v>
      </c>
      <c r="R3634" s="68" t="str" cm="1">
        <f t="array" ref="R3634">_xlfn.SWITCH(ROUND(Q3634,0),5,"Excellent",4,"Good",3,"Ok","Bad")</f>
        <v>Excellent</v>
      </c>
      <c r="S3634" s="17">
        <v>57</v>
      </c>
      <c r="T3634" s="17" t="str">
        <f t="shared" si="226"/>
        <v>No</v>
      </c>
      <c r="U3634" s="82">
        <v>43244</v>
      </c>
      <c r="V3634" s="82">
        <v>43949</v>
      </c>
      <c r="W3634" s="17">
        <v>134</v>
      </c>
      <c r="X3634" s="17" t="str">
        <f t="shared" si="227"/>
        <v>Active</v>
      </c>
      <c r="Y3634" s="17" t="s">
        <v>15615</v>
      </c>
      <c r="Z3634" s="17"/>
    </row>
    <row r="3635" spans="1:26" x14ac:dyDescent="0.25">
      <c r="A3635">
        <v>3634</v>
      </c>
      <c r="B3635" s="17" t="s">
        <v>2621</v>
      </c>
      <c r="C3635" s="17">
        <v>780</v>
      </c>
      <c r="D3635" s="17" t="str">
        <f>INDEX(Hosts!$A:$O,MATCH(Places!$C3635,Hosts!$A:$A,0),MATCH(Places!D$1,Hosts!$1:$1,0))</f>
        <v>Within a few hours</v>
      </c>
      <c r="E3635" s="87">
        <f>INDEX(Hosts!$A:$O,MATCH(Places!$C3635,Hosts!$A:$A,0),MATCH(Places!E$1,Hosts!$1:$1,0))</f>
        <v>1</v>
      </c>
      <c r="F3635" s="87">
        <f>INDEX(Hosts!$A:$O,MATCH(Places!$C3635,Hosts!$A:$A,0),MATCH(Places!F$1,Hosts!$1:$1,0))</f>
        <v>0.63</v>
      </c>
      <c r="G3635" s="17" t="str">
        <f>INDEX(Hosts!$A:$O,MATCH(Places!$C3635,Hosts!$A:$A,0),MATCH(Places!G$1,Hosts!$1:$1,0))</f>
        <v>Yes</v>
      </c>
      <c r="H3635" s="17">
        <v>7</v>
      </c>
      <c r="I3635" s="17" t="str">
        <f>INDEX(Neighborhoods!$A:$C,MATCH(Places!$H3635,Neighborhoods!$A:$A,0),MATCH(Places!I$1,Neighborhoods!$1:$1,0))</f>
        <v>Brooklyn</v>
      </c>
      <c r="J3635" s="17" t="str">
        <f>INDEX(Neighborhoods!$A:$C,MATCH(Places!$H3635,Neighborhoods!$A:$A,0),MATCH(Places!J$1,Neighborhoods!$1:$1,0))</f>
        <v>Bedford-Stuyvesant</v>
      </c>
      <c r="K3635" s="17" t="s">
        <v>11822</v>
      </c>
      <c r="L3635" s="17" t="str">
        <f t="shared" si="224"/>
        <v>No</v>
      </c>
      <c r="M3635" s="17">
        <v>2</v>
      </c>
      <c r="N3635" s="17" t="str" cm="1">
        <f t="array" ref="N3635">_xlfn.IFS(M3635&lt;=2,"Small",M3635&lt;=5,"Medium",M3635&gt;5,"Large")</f>
        <v>Small</v>
      </c>
      <c r="O3635" s="65">
        <v>75</v>
      </c>
      <c r="P3635" s="87">
        <f t="shared" si="225"/>
        <v>0.03</v>
      </c>
      <c r="Q3635" s="68">
        <v>5</v>
      </c>
      <c r="R3635" s="68" t="str" cm="1">
        <f t="array" ref="R3635">_xlfn.SWITCH(ROUND(Q3635,0),5,"Excellent",4,"Good",3,"Ok","Bad")</f>
        <v>Excellent</v>
      </c>
      <c r="S3635" s="17">
        <v>7</v>
      </c>
      <c r="T3635" s="17" t="str">
        <f t="shared" si="226"/>
        <v>No</v>
      </c>
      <c r="U3635" s="82">
        <v>43343</v>
      </c>
      <c r="V3635" s="82">
        <v>43915</v>
      </c>
      <c r="W3635" s="17">
        <v>0</v>
      </c>
      <c r="X3635" s="17" t="str">
        <f t="shared" si="227"/>
        <v>Inactive</v>
      </c>
      <c r="Y3635" s="17" t="s">
        <v>15615</v>
      </c>
      <c r="Z3635" s="17"/>
    </row>
    <row r="3636" spans="1:26" x14ac:dyDescent="0.25">
      <c r="A3636">
        <v>3635</v>
      </c>
      <c r="B3636" s="17" t="s">
        <v>15105</v>
      </c>
      <c r="C3636" s="17">
        <v>3532</v>
      </c>
      <c r="D3636" s="17" t="str">
        <f>INDEX(Hosts!$A:$O,MATCH(Places!$C3636,Hosts!$A:$A,0),MATCH(Places!D$1,Hosts!$1:$1,0))</f>
        <v>Within an hour</v>
      </c>
      <c r="E3636" s="87">
        <f>INDEX(Hosts!$A:$O,MATCH(Places!$C3636,Hosts!$A:$A,0),MATCH(Places!E$1,Hosts!$1:$1,0))</f>
        <v>1</v>
      </c>
      <c r="F3636" s="87">
        <f>INDEX(Hosts!$A:$O,MATCH(Places!$C3636,Hosts!$A:$A,0),MATCH(Places!F$1,Hosts!$1:$1,0))</f>
        <v>1</v>
      </c>
      <c r="G3636" s="17" t="str">
        <f>INDEX(Hosts!$A:$O,MATCH(Places!$C3636,Hosts!$A:$A,0),MATCH(Places!G$1,Hosts!$1:$1,0))</f>
        <v>No</v>
      </c>
      <c r="H3636" s="17">
        <v>17</v>
      </c>
      <c r="I3636" s="17" t="str">
        <f>INDEX(Neighborhoods!$A:$C,MATCH(Places!$H3636,Neighborhoods!$A:$A,0),MATCH(Places!I$1,Neighborhoods!$1:$1,0))</f>
        <v>Manhattan</v>
      </c>
      <c r="J3636" s="17" t="str">
        <f>INDEX(Neighborhoods!$A:$C,MATCH(Places!$H3636,Neighborhoods!$A:$A,0),MATCH(Places!J$1,Neighborhoods!$1:$1,0))</f>
        <v>Hell's Kitchen</v>
      </c>
      <c r="K3636" s="17" t="s">
        <v>11822</v>
      </c>
      <c r="L3636" s="17" t="str">
        <f t="shared" si="224"/>
        <v>No</v>
      </c>
      <c r="M3636" s="17">
        <v>4</v>
      </c>
      <c r="N3636" s="17" t="str" cm="1">
        <f t="array" ref="N3636">_xlfn.IFS(M3636&lt;=2,"Small",M3636&lt;=5,"Medium",M3636&gt;5,"Large")</f>
        <v>Medium</v>
      </c>
      <c r="O3636" s="65">
        <v>150</v>
      </c>
      <c r="P3636" s="87">
        <f t="shared" si="225"/>
        <v>0.03</v>
      </c>
      <c r="Q3636" s="68">
        <v>4.8099999999999996</v>
      </c>
      <c r="R3636" s="68" t="str" cm="1">
        <f t="array" ref="R3636">_xlfn.SWITCH(ROUND(Q3636,0),5,"Excellent",4,"Good",3,"Ok","Bad")</f>
        <v>Excellent</v>
      </c>
      <c r="S3636" s="17">
        <v>111</v>
      </c>
      <c r="T3636" s="17" t="str">
        <f t="shared" si="226"/>
        <v>Yes</v>
      </c>
      <c r="U3636" s="82">
        <v>43248</v>
      </c>
      <c r="V3636" s="82">
        <v>43952</v>
      </c>
      <c r="W3636" s="17">
        <v>123</v>
      </c>
      <c r="X3636" s="17" t="str">
        <f t="shared" si="227"/>
        <v>Active</v>
      </c>
      <c r="Y3636" s="17" t="s">
        <v>15616</v>
      </c>
      <c r="Z3636" s="17"/>
    </row>
    <row r="3637" spans="1:26" x14ac:dyDescent="0.25">
      <c r="A3637">
        <v>3636</v>
      </c>
      <c r="B3637" s="17" t="s">
        <v>2622</v>
      </c>
      <c r="C3637" s="17">
        <v>879</v>
      </c>
      <c r="D3637" s="17" t="str">
        <f>INDEX(Hosts!$A:$O,MATCH(Places!$C3637,Hosts!$A:$A,0),MATCH(Places!D$1,Hosts!$1:$1,0))</f>
        <v>Within an hour</v>
      </c>
      <c r="E3637" s="87">
        <f>INDEX(Hosts!$A:$O,MATCH(Places!$C3637,Hosts!$A:$A,0),MATCH(Places!E$1,Hosts!$1:$1,0))</f>
        <v>1</v>
      </c>
      <c r="F3637" s="87">
        <f>INDEX(Hosts!$A:$O,MATCH(Places!$C3637,Hosts!$A:$A,0),MATCH(Places!F$1,Hosts!$1:$1,0))</f>
        <v>1</v>
      </c>
      <c r="G3637" s="17" t="str">
        <f>INDEX(Hosts!$A:$O,MATCH(Places!$C3637,Hosts!$A:$A,0),MATCH(Places!G$1,Hosts!$1:$1,0))</f>
        <v>Yes</v>
      </c>
      <c r="H3637" s="17">
        <v>12</v>
      </c>
      <c r="I3637" s="17" t="str">
        <f>INDEX(Neighborhoods!$A:$C,MATCH(Places!$H3637,Neighborhoods!$A:$A,0),MATCH(Places!I$1,Neighborhoods!$1:$1,0))</f>
        <v>Brooklyn</v>
      </c>
      <c r="J3637" s="17" t="str">
        <f>INDEX(Neighborhoods!$A:$C,MATCH(Places!$H3637,Neighborhoods!$A:$A,0),MATCH(Places!J$1,Neighborhoods!$1:$1,0))</f>
        <v>Williamsburg</v>
      </c>
      <c r="K3637" s="17" t="s">
        <v>11822</v>
      </c>
      <c r="L3637" s="17" t="str">
        <f t="shared" si="224"/>
        <v>No</v>
      </c>
      <c r="M3637" s="17">
        <v>2</v>
      </c>
      <c r="N3637" s="17" t="str" cm="1">
        <f t="array" ref="N3637">_xlfn.IFS(M3637&lt;=2,"Small",M3637&lt;=5,"Medium",M3637&gt;5,"Large")</f>
        <v>Small</v>
      </c>
      <c r="O3637" s="65">
        <v>180</v>
      </c>
      <c r="P3637" s="87">
        <f t="shared" si="225"/>
        <v>0.03</v>
      </c>
      <c r="Q3637" s="68">
        <v>4.92</v>
      </c>
      <c r="R3637" s="68" t="str" cm="1">
        <f t="array" ref="R3637">_xlfn.SWITCH(ROUND(Q3637,0),5,"Excellent",4,"Good",3,"Ok","Bad")</f>
        <v>Excellent</v>
      </c>
      <c r="S3637" s="17">
        <v>26</v>
      </c>
      <c r="T3637" s="17" t="str">
        <f t="shared" si="226"/>
        <v>No</v>
      </c>
      <c r="U3637" s="82">
        <v>43280</v>
      </c>
      <c r="V3637" s="82">
        <v>43833</v>
      </c>
      <c r="W3637" s="17">
        <v>23</v>
      </c>
      <c r="X3637" s="17" t="str">
        <f t="shared" si="227"/>
        <v>Active</v>
      </c>
      <c r="Y3637" s="17" t="s">
        <v>15615</v>
      </c>
      <c r="Z3637" s="17"/>
    </row>
    <row r="3638" spans="1:26" x14ac:dyDescent="0.25">
      <c r="A3638">
        <v>3637</v>
      </c>
      <c r="B3638" s="17" t="s">
        <v>2623</v>
      </c>
      <c r="C3638" s="17">
        <v>914</v>
      </c>
      <c r="D3638" s="17" t="str">
        <f>INDEX(Hosts!$A:$O,MATCH(Places!$C3638,Hosts!$A:$A,0),MATCH(Places!D$1,Hosts!$1:$1,0))</f>
        <v>Within a few hours</v>
      </c>
      <c r="E3638" s="87">
        <f>INDEX(Hosts!$A:$O,MATCH(Places!$C3638,Hosts!$A:$A,0),MATCH(Places!E$1,Hosts!$1:$1,0))</f>
        <v>1</v>
      </c>
      <c r="F3638" s="87">
        <f>INDEX(Hosts!$A:$O,MATCH(Places!$C3638,Hosts!$A:$A,0),MATCH(Places!F$1,Hosts!$1:$1,0))</f>
        <v>0.89</v>
      </c>
      <c r="G3638" s="17" t="str">
        <f>INDEX(Hosts!$A:$O,MATCH(Places!$C3638,Hosts!$A:$A,0),MATCH(Places!G$1,Hosts!$1:$1,0))</f>
        <v>Yes</v>
      </c>
      <c r="H3638" s="17">
        <v>7</v>
      </c>
      <c r="I3638" s="17" t="str">
        <f>INDEX(Neighborhoods!$A:$C,MATCH(Places!$H3638,Neighborhoods!$A:$A,0),MATCH(Places!I$1,Neighborhoods!$1:$1,0))</f>
        <v>Brooklyn</v>
      </c>
      <c r="J3638" s="17" t="str">
        <f>INDEX(Neighborhoods!$A:$C,MATCH(Places!$H3638,Neighborhoods!$A:$A,0),MATCH(Places!J$1,Neighborhoods!$1:$1,0))</f>
        <v>Bedford-Stuyvesant</v>
      </c>
      <c r="K3638" s="17" t="s">
        <v>1</v>
      </c>
      <c r="L3638" s="17" t="str">
        <f t="shared" si="224"/>
        <v>Yes</v>
      </c>
      <c r="M3638" s="17">
        <v>2</v>
      </c>
      <c r="N3638" s="17" t="str" cm="1">
        <f t="array" ref="N3638">_xlfn.IFS(M3638&lt;=2,"Small",M3638&lt;=5,"Medium",M3638&gt;5,"Large")</f>
        <v>Small</v>
      </c>
      <c r="O3638" s="65">
        <v>100</v>
      </c>
      <c r="P3638" s="87">
        <f t="shared" si="225"/>
        <v>0.03</v>
      </c>
      <c r="Q3638" s="68">
        <v>5</v>
      </c>
      <c r="R3638" s="68" t="str" cm="1">
        <f t="array" ref="R3638">_xlfn.SWITCH(ROUND(Q3638,0),5,"Excellent",4,"Good",3,"Ok","Bad")</f>
        <v>Excellent</v>
      </c>
      <c r="S3638" s="17">
        <v>52</v>
      </c>
      <c r="T3638" s="17" t="str">
        <f t="shared" si="226"/>
        <v>No</v>
      </c>
      <c r="U3638" s="82">
        <v>43241</v>
      </c>
      <c r="V3638" s="82">
        <v>43786</v>
      </c>
      <c r="W3638" s="17">
        <v>364</v>
      </c>
      <c r="X3638" s="17" t="str">
        <f t="shared" si="227"/>
        <v>Active</v>
      </c>
      <c r="Y3638" s="17" t="s">
        <v>15615</v>
      </c>
      <c r="Z3638" s="17"/>
    </row>
    <row r="3639" spans="1:26" x14ac:dyDescent="0.25">
      <c r="A3639">
        <v>3638</v>
      </c>
      <c r="B3639" s="17" t="s">
        <v>2624</v>
      </c>
      <c r="C3639" s="17">
        <v>1303</v>
      </c>
      <c r="D3639" s="17" t="str">
        <f>INDEX(Hosts!$A:$O,MATCH(Places!$C3639,Hosts!$A:$A,0),MATCH(Places!D$1,Hosts!$1:$1,0))</f>
        <v>Within a few hours</v>
      </c>
      <c r="E3639" s="87">
        <f>INDEX(Hosts!$A:$O,MATCH(Places!$C3639,Hosts!$A:$A,0),MATCH(Places!E$1,Hosts!$1:$1,0))</f>
        <v>1</v>
      </c>
      <c r="F3639" s="87">
        <f>INDEX(Hosts!$A:$O,MATCH(Places!$C3639,Hosts!$A:$A,0),MATCH(Places!F$1,Hosts!$1:$1,0))</f>
        <v>0</v>
      </c>
      <c r="G3639" s="17" t="str">
        <f>INDEX(Hosts!$A:$O,MATCH(Places!$C3639,Hosts!$A:$A,0),MATCH(Places!G$1,Hosts!$1:$1,0))</f>
        <v>No</v>
      </c>
      <c r="H3639" s="17">
        <v>7</v>
      </c>
      <c r="I3639" s="17" t="str">
        <f>INDEX(Neighborhoods!$A:$C,MATCH(Places!$H3639,Neighborhoods!$A:$A,0),MATCH(Places!I$1,Neighborhoods!$1:$1,0))</f>
        <v>Brooklyn</v>
      </c>
      <c r="J3639" s="17" t="str">
        <f>INDEX(Neighborhoods!$A:$C,MATCH(Places!$H3639,Neighborhoods!$A:$A,0),MATCH(Places!J$1,Neighborhoods!$1:$1,0))</f>
        <v>Bedford-Stuyvesant</v>
      </c>
      <c r="K3639" s="17" t="s">
        <v>11822</v>
      </c>
      <c r="L3639" s="17" t="str">
        <f t="shared" si="224"/>
        <v>No</v>
      </c>
      <c r="M3639" s="17">
        <v>2</v>
      </c>
      <c r="N3639" s="17" t="str" cm="1">
        <f t="array" ref="N3639">_xlfn.IFS(M3639&lt;=2,"Small",M3639&lt;=5,"Medium",M3639&gt;5,"Large")</f>
        <v>Small</v>
      </c>
      <c r="O3639" s="65">
        <v>100</v>
      </c>
      <c r="P3639" s="87">
        <f t="shared" si="225"/>
        <v>0.03</v>
      </c>
      <c r="Q3639" s="68">
        <v>5</v>
      </c>
      <c r="R3639" s="68" t="str" cm="1">
        <f t="array" ref="R3639">_xlfn.SWITCH(ROUND(Q3639,0),5,"Excellent",4,"Good",3,"Ok","Bad")</f>
        <v>Excellent</v>
      </c>
      <c r="S3639" s="17">
        <v>5</v>
      </c>
      <c r="T3639" s="17" t="str">
        <f t="shared" si="226"/>
        <v>No</v>
      </c>
      <c r="U3639" s="82">
        <v>43273</v>
      </c>
      <c r="V3639" s="82">
        <v>43711</v>
      </c>
      <c r="W3639" s="17">
        <v>0</v>
      </c>
      <c r="X3639" s="17" t="str">
        <f t="shared" si="227"/>
        <v>Inactive</v>
      </c>
      <c r="Y3639" s="17" t="s">
        <v>15615</v>
      </c>
      <c r="Z3639" s="17"/>
    </row>
    <row r="3640" spans="1:26" x14ac:dyDescent="0.25">
      <c r="A3640">
        <v>3639</v>
      </c>
      <c r="B3640" s="17" t="s">
        <v>2625</v>
      </c>
      <c r="C3640" s="17">
        <v>471</v>
      </c>
      <c r="D3640" s="17" t="str">
        <f>INDEX(Hosts!$A:$O,MATCH(Places!$C3640,Hosts!$A:$A,0),MATCH(Places!D$1,Hosts!$1:$1,0))</f>
        <v>Within a day</v>
      </c>
      <c r="E3640" s="87">
        <f>INDEX(Hosts!$A:$O,MATCH(Places!$C3640,Hosts!$A:$A,0),MATCH(Places!E$1,Hosts!$1:$1,0))</f>
        <v>0.8</v>
      </c>
      <c r="F3640" s="87">
        <f>INDEX(Hosts!$A:$O,MATCH(Places!$C3640,Hosts!$A:$A,0),MATCH(Places!F$1,Hosts!$1:$1,0))</f>
        <v>0.85</v>
      </c>
      <c r="G3640" s="17" t="str">
        <f>INDEX(Hosts!$A:$O,MATCH(Places!$C3640,Hosts!$A:$A,0),MATCH(Places!G$1,Hosts!$1:$1,0))</f>
        <v>No</v>
      </c>
      <c r="H3640" s="17">
        <v>19</v>
      </c>
      <c r="I3640" s="17" t="str">
        <f>INDEX(Neighborhoods!$A:$C,MATCH(Places!$H3640,Neighborhoods!$A:$A,0),MATCH(Places!I$1,Neighborhoods!$1:$1,0))</f>
        <v>Manhattan</v>
      </c>
      <c r="J3640" s="17" t="str">
        <f>INDEX(Neighborhoods!$A:$C,MATCH(Places!$H3640,Neighborhoods!$A:$A,0),MATCH(Places!J$1,Neighborhoods!$1:$1,0))</f>
        <v>Upper East Side</v>
      </c>
      <c r="K3640" s="17" t="s">
        <v>11822</v>
      </c>
      <c r="L3640" s="17" t="str">
        <f t="shared" si="224"/>
        <v>No</v>
      </c>
      <c r="M3640" s="17">
        <v>4</v>
      </c>
      <c r="N3640" s="17" t="str" cm="1">
        <f t="array" ref="N3640">_xlfn.IFS(M3640&lt;=2,"Small",M3640&lt;=5,"Medium",M3640&gt;5,"Large")</f>
        <v>Medium</v>
      </c>
      <c r="O3640" s="65">
        <v>120</v>
      </c>
      <c r="P3640" s="87">
        <f t="shared" si="225"/>
        <v>0.03</v>
      </c>
      <c r="Q3640" s="68">
        <v>4.6500000000000004</v>
      </c>
      <c r="R3640" s="68" t="str" cm="1">
        <f t="array" ref="R3640">_xlfn.SWITCH(ROUND(Q3640,0),5,"Excellent",4,"Good",3,"Ok","Bad")</f>
        <v>Excellent</v>
      </c>
      <c r="S3640" s="17">
        <v>17</v>
      </c>
      <c r="T3640" s="17" t="str">
        <f t="shared" si="226"/>
        <v>No</v>
      </c>
      <c r="U3640" s="82">
        <v>43307</v>
      </c>
      <c r="V3640" s="82">
        <v>43868</v>
      </c>
      <c r="W3640" s="17">
        <v>269</v>
      </c>
      <c r="X3640" s="17" t="str">
        <f t="shared" si="227"/>
        <v>Active</v>
      </c>
      <c r="Y3640" s="17" t="s">
        <v>15615</v>
      </c>
      <c r="Z3640" s="17"/>
    </row>
    <row r="3641" spans="1:26" x14ac:dyDescent="0.25">
      <c r="A3641">
        <v>3640</v>
      </c>
      <c r="B3641" s="17" t="s">
        <v>2626</v>
      </c>
      <c r="C3641" s="17">
        <v>3261</v>
      </c>
      <c r="D3641" s="17" t="str">
        <f>INDEX(Hosts!$A:$O,MATCH(Places!$C3641,Hosts!$A:$A,0),MATCH(Places!D$1,Hosts!$1:$1,0))</f>
        <v>Within a few hours</v>
      </c>
      <c r="E3641" s="87">
        <f>INDEX(Hosts!$A:$O,MATCH(Places!$C3641,Hosts!$A:$A,0),MATCH(Places!E$1,Hosts!$1:$1,0))</f>
        <v>1</v>
      </c>
      <c r="F3641" s="87">
        <f>INDEX(Hosts!$A:$O,MATCH(Places!$C3641,Hosts!$A:$A,0),MATCH(Places!F$1,Hosts!$1:$1,0))</f>
        <v>0.6</v>
      </c>
      <c r="G3641" s="17" t="str">
        <f>INDEX(Hosts!$A:$O,MATCH(Places!$C3641,Hosts!$A:$A,0),MATCH(Places!G$1,Hosts!$1:$1,0))</f>
        <v>No</v>
      </c>
      <c r="H3641" s="17">
        <v>20</v>
      </c>
      <c r="I3641" s="17" t="str">
        <f>INDEX(Neighborhoods!$A:$C,MATCH(Places!$H3641,Neighborhoods!$A:$A,0),MATCH(Places!I$1,Neighborhoods!$1:$1,0))</f>
        <v>Manhattan</v>
      </c>
      <c r="J3641" s="17" t="str">
        <f>INDEX(Neighborhoods!$A:$C,MATCH(Places!$H3641,Neighborhoods!$A:$A,0),MATCH(Places!J$1,Neighborhoods!$1:$1,0))</f>
        <v>Upper West Side</v>
      </c>
      <c r="K3641" s="17" t="s">
        <v>11822</v>
      </c>
      <c r="L3641" s="17" t="str">
        <f t="shared" si="224"/>
        <v>No</v>
      </c>
      <c r="M3641" s="17">
        <v>2</v>
      </c>
      <c r="N3641" s="17" t="str" cm="1">
        <f t="array" ref="N3641">_xlfn.IFS(M3641&lt;=2,"Small",M3641&lt;=5,"Medium",M3641&gt;5,"Large")</f>
        <v>Small</v>
      </c>
      <c r="O3641" s="65">
        <v>102</v>
      </c>
      <c r="P3641" s="87">
        <f t="shared" si="225"/>
        <v>0.03</v>
      </c>
      <c r="Q3641" s="68">
        <v>5</v>
      </c>
      <c r="R3641" s="68" t="str" cm="1">
        <f t="array" ref="R3641">_xlfn.SWITCH(ROUND(Q3641,0),5,"Excellent",4,"Good",3,"Ok","Bad")</f>
        <v>Excellent</v>
      </c>
      <c r="S3641" s="17">
        <v>3</v>
      </c>
      <c r="T3641" s="17" t="str">
        <f t="shared" si="226"/>
        <v>No</v>
      </c>
      <c r="U3641" s="82">
        <v>43704</v>
      </c>
      <c r="V3641" s="82">
        <v>43890</v>
      </c>
      <c r="W3641" s="17">
        <v>321</v>
      </c>
      <c r="X3641" s="17" t="str">
        <f t="shared" si="227"/>
        <v>Active</v>
      </c>
      <c r="Y3641" s="17" t="s">
        <v>15615</v>
      </c>
      <c r="Z3641" s="17"/>
    </row>
    <row r="3642" spans="1:26" x14ac:dyDescent="0.25">
      <c r="A3642">
        <v>3641</v>
      </c>
      <c r="B3642" s="17" t="s">
        <v>15046</v>
      </c>
      <c r="C3642" s="17">
        <v>3544</v>
      </c>
      <c r="D3642" s="17" t="str">
        <f>INDEX(Hosts!$A:$O,MATCH(Places!$C3642,Hosts!$A:$A,0),MATCH(Places!D$1,Hosts!$1:$1,0))</f>
        <v>Within an hour</v>
      </c>
      <c r="E3642" s="87">
        <f>INDEX(Hosts!$A:$O,MATCH(Places!$C3642,Hosts!$A:$A,0),MATCH(Places!E$1,Hosts!$1:$1,0))</f>
        <v>0.9</v>
      </c>
      <c r="F3642" s="87">
        <f>INDEX(Hosts!$A:$O,MATCH(Places!$C3642,Hosts!$A:$A,0),MATCH(Places!F$1,Hosts!$1:$1,0))</f>
        <v>0.99</v>
      </c>
      <c r="G3642" s="17" t="str">
        <f>INDEX(Hosts!$A:$O,MATCH(Places!$C3642,Hosts!$A:$A,0),MATCH(Places!G$1,Hosts!$1:$1,0))</f>
        <v>No</v>
      </c>
      <c r="H3642" s="17">
        <v>17</v>
      </c>
      <c r="I3642" s="17" t="str">
        <f>INDEX(Neighborhoods!$A:$C,MATCH(Places!$H3642,Neighborhoods!$A:$A,0),MATCH(Places!I$1,Neighborhoods!$1:$1,0))</f>
        <v>Manhattan</v>
      </c>
      <c r="J3642" s="17" t="str">
        <f>INDEX(Neighborhoods!$A:$C,MATCH(Places!$H3642,Neighborhoods!$A:$A,0),MATCH(Places!J$1,Neighborhoods!$1:$1,0))</f>
        <v>Hell's Kitchen</v>
      </c>
      <c r="K3642" s="17" t="s">
        <v>1</v>
      </c>
      <c r="L3642" s="17" t="str">
        <f t="shared" si="224"/>
        <v>Yes</v>
      </c>
      <c r="M3642" s="17">
        <v>2</v>
      </c>
      <c r="N3642" s="17" t="str" cm="1">
        <f t="array" ref="N3642">_xlfn.IFS(M3642&lt;=2,"Small",M3642&lt;=5,"Medium",M3642&gt;5,"Large")</f>
        <v>Small</v>
      </c>
      <c r="O3642" s="65">
        <v>150</v>
      </c>
      <c r="P3642" s="87">
        <f t="shared" si="225"/>
        <v>0.03</v>
      </c>
      <c r="Q3642" s="68">
        <v>4.0999999999999996</v>
      </c>
      <c r="R3642" s="68" t="str" cm="1">
        <f t="array" ref="R3642">_xlfn.SWITCH(ROUND(Q3642,0),5,"Excellent",4,"Good",3,"Ok","Bad")</f>
        <v>Good</v>
      </c>
      <c r="S3642" s="17">
        <v>10</v>
      </c>
      <c r="T3642" s="17" t="str">
        <f t="shared" si="226"/>
        <v>No</v>
      </c>
      <c r="U3642" s="82">
        <v>43282</v>
      </c>
      <c r="V3642" s="82">
        <v>43799</v>
      </c>
      <c r="W3642" s="17">
        <v>336</v>
      </c>
      <c r="X3642" s="17" t="str">
        <f t="shared" si="227"/>
        <v>Active</v>
      </c>
      <c r="Y3642" s="17" t="s">
        <v>15616</v>
      </c>
      <c r="Z3642" s="17"/>
    </row>
    <row r="3643" spans="1:26" x14ac:dyDescent="0.25">
      <c r="A3643">
        <v>3642</v>
      </c>
      <c r="B3643" s="17" t="s">
        <v>13153</v>
      </c>
      <c r="C3643" s="17">
        <v>1486</v>
      </c>
      <c r="D3643" s="17" t="str">
        <f>INDEX(Hosts!$A:$O,MATCH(Places!$C3643,Hosts!$A:$A,0),MATCH(Places!D$1,Hosts!$1:$1,0))</f>
        <v>Within an hour</v>
      </c>
      <c r="E3643" s="87">
        <f>INDEX(Hosts!$A:$O,MATCH(Places!$C3643,Hosts!$A:$A,0),MATCH(Places!E$1,Hosts!$1:$1,0))</f>
        <v>1</v>
      </c>
      <c r="F3643" s="87">
        <f>INDEX(Hosts!$A:$O,MATCH(Places!$C3643,Hosts!$A:$A,0),MATCH(Places!F$1,Hosts!$1:$1,0))</f>
        <v>0.98</v>
      </c>
      <c r="G3643" s="17" t="str">
        <f>INDEX(Hosts!$A:$O,MATCH(Places!$C3643,Hosts!$A:$A,0),MATCH(Places!G$1,Hosts!$1:$1,0))</f>
        <v>No</v>
      </c>
      <c r="H3643" s="17">
        <v>12</v>
      </c>
      <c r="I3643" s="17" t="str">
        <f>INDEX(Neighborhoods!$A:$C,MATCH(Places!$H3643,Neighborhoods!$A:$A,0),MATCH(Places!I$1,Neighborhoods!$1:$1,0))</f>
        <v>Brooklyn</v>
      </c>
      <c r="J3643" s="17" t="str">
        <f>INDEX(Neighborhoods!$A:$C,MATCH(Places!$H3643,Neighborhoods!$A:$A,0),MATCH(Places!J$1,Neighborhoods!$1:$1,0))</f>
        <v>Williamsburg</v>
      </c>
      <c r="K3643" s="17" t="s">
        <v>11822</v>
      </c>
      <c r="L3643" s="17" t="str">
        <f t="shared" si="224"/>
        <v>No</v>
      </c>
      <c r="M3643" s="17">
        <v>5</v>
      </c>
      <c r="N3643" s="17" t="str" cm="1">
        <f t="array" ref="N3643">_xlfn.IFS(M3643&lt;=2,"Small",M3643&lt;=5,"Medium",M3643&gt;5,"Large")</f>
        <v>Medium</v>
      </c>
      <c r="O3643" s="65">
        <v>134</v>
      </c>
      <c r="P3643" s="87">
        <f t="shared" si="225"/>
        <v>0.03</v>
      </c>
      <c r="Q3643" s="68">
        <v>4.8600000000000003</v>
      </c>
      <c r="R3643" s="68" t="str" cm="1">
        <f t="array" ref="R3643">_xlfn.SWITCH(ROUND(Q3643,0),5,"Excellent",4,"Good",3,"Ok","Bad")</f>
        <v>Excellent</v>
      </c>
      <c r="S3643" s="17">
        <v>14</v>
      </c>
      <c r="T3643" s="17" t="str">
        <f t="shared" si="226"/>
        <v>No</v>
      </c>
      <c r="U3643" s="82">
        <v>43271</v>
      </c>
      <c r="V3643" s="82">
        <v>44041</v>
      </c>
      <c r="W3643" s="17">
        <v>3</v>
      </c>
      <c r="X3643" s="17" t="str">
        <f t="shared" si="227"/>
        <v>Active</v>
      </c>
      <c r="Y3643" s="17" t="s">
        <v>15615</v>
      </c>
      <c r="Z3643" s="17"/>
    </row>
    <row r="3644" spans="1:26" x14ac:dyDescent="0.25">
      <c r="A3644">
        <v>3643</v>
      </c>
      <c r="B3644" s="17" t="s">
        <v>13338</v>
      </c>
      <c r="C3644" s="17">
        <v>51</v>
      </c>
      <c r="D3644" s="17" t="str">
        <f>INDEX(Hosts!$A:$O,MATCH(Places!$C3644,Hosts!$A:$A,0),MATCH(Places!D$1,Hosts!$1:$1,0))</f>
        <v>Within an hour</v>
      </c>
      <c r="E3644" s="87">
        <f>INDEX(Hosts!$A:$O,MATCH(Places!$C3644,Hosts!$A:$A,0),MATCH(Places!E$1,Hosts!$1:$1,0))</f>
        <v>1</v>
      </c>
      <c r="F3644" s="87">
        <f>INDEX(Hosts!$A:$O,MATCH(Places!$C3644,Hosts!$A:$A,0),MATCH(Places!F$1,Hosts!$1:$1,0))</f>
        <v>1</v>
      </c>
      <c r="G3644" s="17" t="str">
        <f>INDEX(Hosts!$A:$O,MATCH(Places!$C3644,Hosts!$A:$A,0),MATCH(Places!G$1,Hosts!$1:$1,0))</f>
        <v>No</v>
      </c>
      <c r="H3644" s="17">
        <v>14</v>
      </c>
      <c r="I3644" s="17" t="str">
        <f>INDEX(Neighborhoods!$A:$C,MATCH(Places!$H3644,Neighborhoods!$A:$A,0),MATCH(Places!I$1,Neighborhoods!$1:$1,0))</f>
        <v>Manhattan</v>
      </c>
      <c r="J3644" s="17" t="str">
        <f>INDEX(Neighborhoods!$A:$C,MATCH(Places!$H3644,Neighborhoods!$A:$A,0),MATCH(Places!J$1,Neighborhoods!$1:$1,0))</f>
        <v>East Harlem</v>
      </c>
      <c r="K3644" s="17" t="s">
        <v>1</v>
      </c>
      <c r="L3644" s="17" t="str">
        <f t="shared" si="224"/>
        <v>Yes</v>
      </c>
      <c r="M3644" s="17">
        <v>2</v>
      </c>
      <c r="N3644" s="17" t="str" cm="1">
        <f t="array" ref="N3644">_xlfn.IFS(M3644&lt;=2,"Small",M3644&lt;=5,"Medium",M3644&gt;5,"Large")</f>
        <v>Small</v>
      </c>
      <c r="O3644" s="65">
        <v>39</v>
      </c>
      <c r="P3644" s="87">
        <f t="shared" si="225"/>
        <v>0.03</v>
      </c>
      <c r="Q3644" s="68">
        <v>4.33</v>
      </c>
      <c r="R3644" s="68" t="str" cm="1">
        <f t="array" ref="R3644">_xlfn.SWITCH(ROUND(Q3644,0),5,"Excellent",4,"Good",3,"Ok","Bad")</f>
        <v>Good</v>
      </c>
      <c r="S3644" s="17">
        <v>3</v>
      </c>
      <c r="T3644" s="17" t="str">
        <f t="shared" si="226"/>
        <v>No</v>
      </c>
      <c r="U3644" s="82">
        <v>43438</v>
      </c>
      <c r="V3644" s="82">
        <v>43667</v>
      </c>
      <c r="W3644" s="17">
        <v>14</v>
      </c>
      <c r="X3644" s="17" t="str">
        <f t="shared" si="227"/>
        <v>Active</v>
      </c>
      <c r="Y3644" s="17" t="s">
        <v>15616</v>
      </c>
      <c r="Z3644" s="17"/>
    </row>
    <row r="3645" spans="1:26" x14ac:dyDescent="0.25">
      <c r="A3645">
        <v>3644</v>
      </c>
      <c r="B3645" s="17" t="s">
        <v>2627</v>
      </c>
      <c r="C3645" s="17">
        <v>1702</v>
      </c>
      <c r="D3645" s="17" t="str">
        <f>INDEX(Hosts!$A:$O,MATCH(Places!$C3645,Hosts!$A:$A,0),MATCH(Places!D$1,Hosts!$1:$1,0))</f>
        <v>Within a few hours</v>
      </c>
      <c r="E3645" s="87">
        <f>INDEX(Hosts!$A:$O,MATCH(Places!$C3645,Hosts!$A:$A,0),MATCH(Places!E$1,Hosts!$1:$1,0))</f>
        <v>0.8</v>
      </c>
      <c r="F3645" s="87">
        <f>INDEX(Hosts!$A:$O,MATCH(Places!$C3645,Hosts!$A:$A,0),MATCH(Places!F$1,Hosts!$1:$1,0))</f>
        <v>1</v>
      </c>
      <c r="G3645" s="17" t="str">
        <f>INDEX(Hosts!$A:$O,MATCH(Places!$C3645,Hosts!$A:$A,0),MATCH(Places!G$1,Hosts!$1:$1,0))</f>
        <v>Yes</v>
      </c>
      <c r="H3645" s="17">
        <v>20</v>
      </c>
      <c r="I3645" s="17" t="str">
        <f>INDEX(Neighborhoods!$A:$C,MATCH(Places!$H3645,Neighborhoods!$A:$A,0),MATCH(Places!I$1,Neighborhoods!$1:$1,0))</f>
        <v>Manhattan</v>
      </c>
      <c r="J3645" s="17" t="str">
        <f>INDEX(Neighborhoods!$A:$C,MATCH(Places!$H3645,Neighborhoods!$A:$A,0),MATCH(Places!J$1,Neighborhoods!$1:$1,0))</f>
        <v>Upper West Side</v>
      </c>
      <c r="K3645" s="17" t="s">
        <v>11822</v>
      </c>
      <c r="L3645" s="17" t="str">
        <f t="shared" si="224"/>
        <v>No</v>
      </c>
      <c r="M3645" s="17">
        <v>6</v>
      </c>
      <c r="N3645" s="17" t="str" cm="1">
        <f t="array" ref="N3645">_xlfn.IFS(M3645&lt;=2,"Small",M3645&lt;=5,"Medium",M3645&gt;5,"Large")</f>
        <v>Large</v>
      </c>
      <c r="O3645" s="65">
        <v>217</v>
      </c>
      <c r="P3645" s="87">
        <f t="shared" si="225"/>
        <v>0.04</v>
      </c>
      <c r="Q3645" s="68">
        <v>4.4000000000000004</v>
      </c>
      <c r="R3645" s="68" t="str" cm="1">
        <f t="array" ref="R3645">_xlfn.SWITCH(ROUND(Q3645,0),5,"Excellent",4,"Good",3,"Ok","Bad")</f>
        <v>Good</v>
      </c>
      <c r="S3645" s="17">
        <v>5</v>
      </c>
      <c r="T3645" s="17" t="str">
        <f t="shared" si="226"/>
        <v>No</v>
      </c>
      <c r="U3645" s="82">
        <v>43793</v>
      </c>
      <c r="V3645" s="82">
        <v>43830</v>
      </c>
      <c r="W3645" s="17">
        <v>150</v>
      </c>
      <c r="X3645" s="17" t="str">
        <f t="shared" si="227"/>
        <v>Active</v>
      </c>
      <c r="Y3645" s="17" t="s">
        <v>15615</v>
      </c>
      <c r="Z3645" s="17"/>
    </row>
    <row r="3646" spans="1:26" x14ac:dyDescent="0.25">
      <c r="A3646">
        <v>3645</v>
      </c>
      <c r="B3646" s="17" t="s">
        <v>2628</v>
      </c>
      <c r="C3646" s="17">
        <v>952</v>
      </c>
      <c r="D3646" s="17" t="str">
        <f>INDEX(Hosts!$A:$O,MATCH(Places!$C3646,Hosts!$A:$A,0),MATCH(Places!D$1,Hosts!$1:$1,0))</f>
        <v>Within a few hours</v>
      </c>
      <c r="E3646" s="87">
        <f>INDEX(Hosts!$A:$O,MATCH(Places!$C3646,Hosts!$A:$A,0),MATCH(Places!E$1,Hosts!$1:$1,0))</f>
        <v>1</v>
      </c>
      <c r="F3646" s="87">
        <f>INDEX(Hosts!$A:$O,MATCH(Places!$C3646,Hosts!$A:$A,0),MATCH(Places!F$1,Hosts!$1:$1,0))</f>
        <v>0.95</v>
      </c>
      <c r="G3646" s="17" t="str">
        <f>INDEX(Hosts!$A:$O,MATCH(Places!$C3646,Hosts!$A:$A,0),MATCH(Places!G$1,Hosts!$1:$1,0))</f>
        <v>Yes</v>
      </c>
      <c r="H3646" s="17">
        <v>12</v>
      </c>
      <c r="I3646" s="17" t="str">
        <f>INDEX(Neighborhoods!$A:$C,MATCH(Places!$H3646,Neighborhoods!$A:$A,0),MATCH(Places!I$1,Neighborhoods!$1:$1,0))</f>
        <v>Brooklyn</v>
      </c>
      <c r="J3646" s="17" t="str">
        <f>INDEX(Neighborhoods!$A:$C,MATCH(Places!$H3646,Neighborhoods!$A:$A,0),MATCH(Places!J$1,Neighborhoods!$1:$1,0))</f>
        <v>Williamsburg</v>
      </c>
      <c r="K3646" s="17" t="s">
        <v>1</v>
      </c>
      <c r="L3646" s="17" t="str">
        <f t="shared" si="224"/>
        <v>Yes</v>
      </c>
      <c r="M3646" s="17">
        <v>1</v>
      </c>
      <c r="N3646" s="17" t="str" cm="1">
        <f t="array" ref="N3646">_xlfn.IFS(M3646&lt;=2,"Small",M3646&lt;=5,"Medium",M3646&gt;5,"Large")</f>
        <v>Small</v>
      </c>
      <c r="O3646" s="65">
        <v>40</v>
      </c>
      <c r="P3646" s="87">
        <f t="shared" si="225"/>
        <v>0.03</v>
      </c>
      <c r="Q3646" s="68">
        <v>4.99</v>
      </c>
      <c r="R3646" s="68" t="str" cm="1">
        <f t="array" ref="R3646">_xlfn.SWITCH(ROUND(Q3646,0),5,"Excellent",4,"Good",3,"Ok","Bad")</f>
        <v>Excellent</v>
      </c>
      <c r="S3646" s="17">
        <v>95</v>
      </c>
      <c r="T3646" s="17" t="str">
        <f t="shared" si="226"/>
        <v>No</v>
      </c>
      <c r="U3646" s="82">
        <v>43254</v>
      </c>
      <c r="V3646" s="82">
        <v>43903</v>
      </c>
      <c r="W3646" s="17">
        <v>45</v>
      </c>
      <c r="X3646" s="17" t="str">
        <f t="shared" si="227"/>
        <v>Active</v>
      </c>
      <c r="Y3646" s="17" t="s">
        <v>15616</v>
      </c>
      <c r="Z3646" s="17"/>
    </row>
    <row r="3647" spans="1:26" x14ac:dyDescent="0.25">
      <c r="A3647">
        <v>3646</v>
      </c>
      <c r="B3647" s="17" t="s">
        <v>2690</v>
      </c>
      <c r="C3647" s="17">
        <v>952</v>
      </c>
      <c r="D3647" s="17" t="str">
        <f>INDEX(Hosts!$A:$O,MATCH(Places!$C3647,Hosts!$A:$A,0),MATCH(Places!D$1,Hosts!$1:$1,0))</f>
        <v>Within a few hours</v>
      </c>
      <c r="E3647" s="87">
        <f>INDEX(Hosts!$A:$O,MATCH(Places!$C3647,Hosts!$A:$A,0),MATCH(Places!E$1,Hosts!$1:$1,0))</f>
        <v>1</v>
      </c>
      <c r="F3647" s="87">
        <f>INDEX(Hosts!$A:$O,MATCH(Places!$C3647,Hosts!$A:$A,0),MATCH(Places!F$1,Hosts!$1:$1,0))</f>
        <v>0.95</v>
      </c>
      <c r="G3647" s="17" t="str">
        <f>INDEX(Hosts!$A:$O,MATCH(Places!$C3647,Hosts!$A:$A,0),MATCH(Places!G$1,Hosts!$1:$1,0))</f>
        <v>Yes</v>
      </c>
      <c r="H3647" s="17">
        <v>12</v>
      </c>
      <c r="I3647" s="17" t="str">
        <f>INDEX(Neighborhoods!$A:$C,MATCH(Places!$H3647,Neighborhoods!$A:$A,0),MATCH(Places!I$1,Neighborhoods!$1:$1,0))</f>
        <v>Brooklyn</v>
      </c>
      <c r="J3647" s="17" t="str">
        <f>INDEX(Neighborhoods!$A:$C,MATCH(Places!$H3647,Neighborhoods!$A:$A,0),MATCH(Places!J$1,Neighborhoods!$1:$1,0))</f>
        <v>Williamsburg</v>
      </c>
      <c r="K3647" s="17" t="s">
        <v>1</v>
      </c>
      <c r="L3647" s="17" t="str">
        <f t="shared" si="224"/>
        <v>Yes</v>
      </c>
      <c r="M3647" s="17">
        <v>1</v>
      </c>
      <c r="N3647" s="17" t="str" cm="1">
        <f t="array" ref="N3647">_xlfn.IFS(M3647&lt;=2,"Small",M3647&lt;=5,"Medium",M3647&gt;5,"Large")</f>
        <v>Small</v>
      </c>
      <c r="O3647" s="65">
        <v>50</v>
      </c>
      <c r="P3647" s="87">
        <f t="shared" si="225"/>
        <v>0.03</v>
      </c>
      <c r="Q3647" s="68">
        <v>4.83</v>
      </c>
      <c r="R3647" s="68" t="str" cm="1">
        <f t="array" ref="R3647">_xlfn.SWITCH(ROUND(Q3647,0),5,"Excellent",4,"Good",3,"Ok","Bad")</f>
        <v>Excellent</v>
      </c>
      <c r="S3647" s="17">
        <v>6</v>
      </c>
      <c r="T3647" s="17" t="str">
        <f t="shared" si="226"/>
        <v>No</v>
      </c>
      <c r="U3647" s="82">
        <v>43423</v>
      </c>
      <c r="V3647" s="82">
        <v>43805</v>
      </c>
      <c r="W3647" s="17">
        <v>0</v>
      </c>
      <c r="X3647" s="17" t="str">
        <f t="shared" si="227"/>
        <v>Inactive</v>
      </c>
      <c r="Y3647" s="17" t="s">
        <v>15615</v>
      </c>
      <c r="Z3647" s="17"/>
    </row>
    <row r="3648" spans="1:26" x14ac:dyDescent="0.25">
      <c r="A3648">
        <v>3647</v>
      </c>
      <c r="B3648" s="17" t="s">
        <v>2629</v>
      </c>
      <c r="C3648" s="17">
        <v>1446</v>
      </c>
      <c r="D3648" s="17" t="str">
        <f>INDEX(Hosts!$A:$O,MATCH(Places!$C3648,Hosts!$A:$A,0),MATCH(Places!D$1,Hosts!$1:$1,0))</f>
        <v>Within an hour</v>
      </c>
      <c r="E3648" s="87">
        <f>INDEX(Hosts!$A:$O,MATCH(Places!$C3648,Hosts!$A:$A,0),MATCH(Places!E$1,Hosts!$1:$1,0))</f>
        <v>1</v>
      </c>
      <c r="F3648" s="87">
        <f>INDEX(Hosts!$A:$O,MATCH(Places!$C3648,Hosts!$A:$A,0),MATCH(Places!F$1,Hosts!$1:$1,0))</f>
        <v>1</v>
      </c>
      <c r="G3648" s="17" t="str">
        <f>INDEX(Hosts!$A:$O,MATCH(Places!$C3648,Hosts!$A:$A,0),MATCH(Places!G$1,Hosts!$1:$1,0))</f>
        <v>Yes</v>
      </c>
      <c r="H3648" s="17">
        <v>17</v>
      </c>
      <c r="I3648" s="17" t="str">
        <f>INDEX(Neighborhoods!$A:$C,MATCH(Places!$H3648,Neighborhoods!$A:$A,0),MATCH(Places!I$1,Neighborhoods!$1:$1,0))</f>
        <v>Manhattan</v>
      </c>
      <c r="J3648" s="17" t="str">
        <f>INDEX(Neighborhoods!$A:$C,MATCH(Places!$H3648,Neighborhoods!$A:$A,0),MATCH(Places!J$1,Neighborhoods!$1:$1,0))</f>
        <v>Hell's Kitchen</v>
      </c>
      <c r="K3648" s="17" t="s">
        <v>11822</v>
      </c>
      <c r="L3648" s="17" t="str">
        <f t="shared" si="224"/>
        <v>No</v>
      </c>
      <c r="M3648" s="17">
        <v>5</v>
      </c>
      <c r="N3648" s="17" t="str" cm="1">
        <f t="array" ref="N3648">_xlfn.IFS(M3648&lt;=2,"Small",M3648&lt;=5,"Medium",M3648&gt;5,"Large")</f>
        <v>Medium</v>
      </c>
      <c r="O3648" s="65">
        <v>306</v>
      </c>
      <c r="P3648" s="87">
        <f t="shared" si="225"/>
        <v>0.04</v>
      </c>
      <c r="Q3648" s="68">
        <v>4.92</v>
      </c>
      <c r="R3648" s="68" t="str" cm="1">
        <f t="array" ref="R3648">_xlfn.SWITCH(ROUND(Q3648,0),5,"Excellent",4,"Good",3,"Ok","Bad")</f>
        <v>Excellent</v>
      </c>
      <c r="S3648" s="17">
        <v>12</v>
      </c>
      <c r="T3648" s="17" t="str">
        <f t="shared" si="226"/>
        <v>No</v>
      </c>
      <c r="U3648" s="82">
        <v>43381</v>
      </c>
      <c r="V3648" s="82">
        <v>43833</v>
      </c>
      <c r="W3648" s="17">
        <v>299</v>
      </c>
      <c r="X3648" s="17" t="str">
        <f t="shared" si="227"/>
        <v>Active</v>
      </c>
      <c r="Y3648" s="17" t="s">
        <v>15615</v>
      </c>
      <c r="Z3648" s="17"/>
    </row>
    <row r="3649" spans="1:26" x14ac:dyDescent="0.25">
      <c r="A3649">
        <v>3648</v>
      </c>
      <c r="B3649" s="17" t="s">
        <v>2630</v>
      </c>
      <c r="C3649" s="17">
        <v>3232</v>
      </c>
      <c r="D3649" s="17" t="str">
        <f>INDEX(Hosts!$A:$O,MATCH(Places!$C3649,Hosts!$A:$A,0),MATCH(Places!D$1,Hosts!$1:$1,0))</f>
        <v>Within an hour</v>
      </c>
      <c r="E3649" s="87">
        <f>INDEX(Hosts!$A:$O,MATCH(Places!$C3649,Hosts!$A:$A,0),MATCH(Places!E$1,Hosts!$1:$1,0))</f>
        <v>1</v>
      </c>
      <c r="F3649" s="87">
        <f>INDEX(Hosts!$A:$O,MATCH(Places!$C3649,Hosts!$A:$A,0),MATCH(Places!F$1,Hosts!$1:$1,0))</f>
        <v>0.97</v>
      </c>
      <c r="G3649" s="17" t="str">
        <f>INDEX(Hosts!$A:$O,MATCH(Places!$C3649,Hosts!$A:$A,0),MATCH(Places!G$1,Hosts!$1:$1,0))</f>
        <v>Yes</v>
      </c>
      <c r="H3649" s="17">
        <v>19</v>
      </c>
      <c r="I3649" s="17" t="str">
        <f>INDEX(Neighborhoods!$A:$C,MATCH(Places!$H3649,Neighborhoods!$A:$A,0),MATCH(Places!I$1,Neighborhoods!$1:$1,0))</f>
        <v>Manhattan</v>
      </c>
      <c r="J3649" s="17" t="str">
        <f>INDEX(Neighborhoods!$A:$C,MATCH(Places!$H3649,Neighborhoods!$A:$A,0),MATCH(Places!J$1,Neighborhoods!$1:$1,0))</f>
        <v>Upper East Side</v>
      </c>
      <c r="K3649" s="17" t="s">
        <v>11822</v>
      </c>
      <c r="L3649" s="17" t="str">
        <f t="shared" si="224"/>
        <v>No</v>
      </c>
      <c r="M3649" s="17">
        <v>5</v>
      </c>
      <c r="N3649" s="17" t="str" cm="1">
        <f t="array" ref="N3649">_xlfn.IFS(M3649&lt;=2,"Small",M3649&lt;=5,"Medium",M3649&gt;5,"Large")</f>
        <v>Medium</v>
      </c>
      <c r="O3649" s="65">
        <v>750</v>
      </c>
      <c r="P3649" s="87">
        <f t="shared" si="225"/>
        <v>0.05</v>
      </c>
      <c r="Q3649" s="68">
        <v>5</v>
      </c>
      <c r="R3649" s="68" t="str" cm="1">
        <f t="array" ref="R3649">_xlfn.SWITCH(ROUND(Q3649,0),5,"Excellent",4,"Good",3,"Ok","Bad")</f>
        <v>Excellent</v>
      </c>
      <c r="S3649" s="17">
        <v>25</v>
      </c>
      <c r="T3649" s="17" t="str">
        <f t="shared" si="226"/>
        <v>No</v>
      </c>
      <c r="U3649" s="82">
        <v>43275</v>
      </c>
      <c r="V3649" s="82">
        <v>44052</v>
      </c>
      <c r="W3649" s="17">
        <v>164</v>
      </c>
      <c r="X3649" s="17" t="str">
        <f t="shared" si="227"/>
        <v>Active</v>
      </c>
      <c r="Y3649" s="17" t="s">
        <v>15615</v>
      </c>
      <c r="Z3649" s="17"/>
    </row>
    <row r="3650" spans="1:26" x14ac:dyDescent="0.25">
      <c r="A3650">
        <v>3649</v>
      </c>
      <c r="B3650" s="17" t="s">
        <v>2632</v>
      </c>
      <c r="C3650" s="17">
        <v>2589</v>
      </c>
      <c r="D3650" s="17" t="str">
        <f>INDEX(Hosts!$A:$O,MATCH(Places!$C3650,Hosts!$A:$A,0),MATCH(Places!D$1,Hosts!$1:$1,0))</f>
        <v>Within an hour</v>
      </c>
      <c r="E3650" s="87">
        <f>INDEX(Hosts!$A:$O,MATCH(Places!$C3650,Hosts!$A:$A,0),MATCH(Places!E$1,Hosts!$1:$1,0))</f>
        <v>1</v>
      </c>
      <c r="F3650" s="87">
        <f>INDEX(Hosts!$A:$O,MATCH(Places!$C3650,Hosts!$A:$A,0),MATCH(Places!F$1,Hosts!$1:$1,0))</f>
        <v>0.91</v>
      </c>
      <c r="G3650" s="17" t="str">
        <f>INDEX(Hosts!$A:$O,MATCH(Places!$C3650,Hosts!$A:$A,0),MATCH(Places!G$1,Hosts!$1:$1,0))</f>
        <v>No</v>
      </c>
      <c r="H3650" s="17">
        <v>19</v>
      </c>
      <c r="I3650" s="17" t="str">
        <f>INDEX(Neighborhoods!$A:$C,MATCH(Places!$H3650,Neighborhoods!$A:$A,0),MATCH(Places!I$1,Neighborhoods!$1:$1,0))</f>
        <v>Manhattan</v>
      </c>
      <c r="J3650" s="17" t="str">
        <f>INDEX(Neighborhoods!$A:$C,MATCH(Places!$H3650,Neighborhoods!$A:$A,0),MATCH(Places!J$1,Neighborhoods!$1:$1,0))</f>
        <v>Upper East Side</v>
      </c>
      <c r="K3650" s="17" t="s">
        <v>11822</v>
      </c>
      <c r="L3650" s="17" t="str">
        <f t="shared" ref="L3650:L3713" si="228">IF(OR(K3650="Private room",K3650="Shared room"),"Yes","No")</f>
        <v>No</v>
      </c>
      <c r="M3650" s="17">
        <v>6</v>
      </c>
      <c r="N3650" s="17" t="str" cm="1">
        <f t="array" ref="N3650">_xlfn.IFS(M3650&lt;=2,"Small",M3650&lt;=5,"Medium",M3650&gt;5,"Large")</f>
        <v>Large</v>
      </c>
      <c r="O3650" s="65">
        <v>399</v>
      </c>
      <c r="P3650" s="87">
        <f t="shared" ref="P3650:P3713" si="229">VLOOKUP(O3650,$AB$1:$AC$5,2)</f>
        <v>0.04</v>
      </c>
      <c r="Q3650" s="68">
        <v>4.84</v>
      </c>
      <c r="R3650" s="68" t="str" cm="1">
        <f t="array" ref="R3650">_xlfn.SWITCH(ROUND(Q3650,0),5,"Excellent",4,"Good",3,"Ok","Bad")</f>
        <v>Excellent</v>
      </c>
      <c r="S3650" s="17">
        <v>81</v>
      </c>
      <c r="T3650" s="17" t="str">
        <f t="shared" ref="T3650:T3713" si="230">IF(AND(Q3650&gt;=4.8,S3650&gt;100),"Yes","No")</f>
        <v>No</v>
      </c>
      <c r="U3650" s="82">
        <v>43265</v>
      </c>
      <c r="V3650" s="82">
        <v>44051</v>
      </c>
      <c r="W3650" s="17">
        <v>189</v>
      </c>
      <c r="X3650" s="17" t="str">
        <f t="shared" ref="X3650:X3713" si="231">IF(W3650&lt;&gt;0,"Active","Inactive")</f>
        <v>Active</v>
      </c>
      <c r="Y3650" s="17" t="s">
        <v>15616</v>
      </c>
      <c r="Z3650" s="17"/>
    </row>
    <row r="3651" spans="1:26" x14ac:dyDescent="0.25">
      <c r="A3651">
        <v>3650</v>
      </c>
      <c r="B3651" s="17" t="s">
        <v>13461</v>
      </c>
      <c r="C3651" s="17">
        <v>1287</v>
      </c>
      <c r="D3651" s="17" t="str">
        <f>INDEX(Hosts!$A:$O,MATCH(Places!$C3651,Hosts!$A:$A,0),MATCH(Places!D$1,Hosts!$1:$1,0))</f>
        <v>Within a few hours</v>
      </c>
      <c r="E3651" s="87">
        <f>INDEX(Hosts!$A:$O,MATCH(Places!$C3651,Hosts!$A:$A,0),MATCH(Places!E$1,Hosts!$1:$1,0))</f>
        <v>1</v>
      </c>
      <c r="F3651" s="87">
        <f>INDEX(Hosts!$A:$O,MATCH(Places!$C3651,Hosts!$A:$A,0),MATCH(Places!F$1,Hosts!$1:$1,0))</f>
        <v>0.91</v>
      </c>
      <c r="G3651" s="17" t="str">
        <f>INDEX(Hosts!$A:$O,MATCH(Places!$C3651,Hosts!$A:$A,0),MATCH(Places!G$1,Hosts!$1:$1,0))</f>
        <v>Yes</v>
      </c>
      <c r="H3651" s="17">
        <v>7</v>
      </c>
      <c r="I3651" s="17" t="str">
        <f>INDEX(Neighborhoods!$A:$C,MATCH(Places!$H3651,Neighborhoods!$A:$A,0),MATCH(Places!I$1,Neighborhoods!$1:$1,0))</f>
        <v>Brooklyn</v>
      </c>
      <c r="J3651" s="17" t="str">
        <f>INDEX(Neighborhoods!$A:$C,MATCH(Places!$H3651,Neighborhoods!$A:$A,0),MATCH(Places!J$1,Neighborhoods!$1:$1,0))</f>
        <v>Bedford-Stuyvesant</v>
      </c>
      <c r="K3651" s="17" t="s">
        <v>11822</v>
      </c>
      <c r="L3651" s="17" t="str">
        <f t="shared" si="228"/>
        <v>No</v>
      </c>
      <c r="M3651" s="17">
        <v>6</v>
      </c>
      <c r="N3651" s="17" t="str" cm="1">
        <f t="array" ref="N3651">_xlfn.IFS(M3651&lt;=2,"Small",M3651&lt;=5,"Medium",M3651&gt;5,"Large")</f>
        <v>Large</v>
      </c>
      <c r="O3651" s="65">
        <v>100</v>
      </c>
      <c r="P3651" s="87">
        <f t="shared" si="229"/>
        <v>0.03</v>
      </c>
      <c r="Q3651" s="68">
        <v>4.8899999999999997</v>
      </c>
      <c r="R3651" s="68" t="str" cm="1">
        <f t="array" ref="R3651">_xlfn.SWITCH(ROUND(Q3651,0),5,"Excellent",4,"Good",3,"Ok","Bad")</f>
        <v>Excellent</v>
      </c>
      <c r="S3651" s="17">
        <v>18</v>
      </c>
      <c r="T3651" s="17" t="str">
        <f t="shared" si="230"/>
        <v>No</v>
      </c>
      <c r="U3651" s="82">
        <v>43249</v>
      </c>
      <c r="V3651" s="82">
        <v>43983</v>
      </c>
      <c r="W3651" s="17">
        <v>62</v>
      </c>
      <c r="X3651" s="17" t="str">
        <f t="shared" si="231"/>
        <v>Active</v>
      </c>
      <c r="Y3651" s="17" t="s">
        <v>15615</v>
      </c>
      <c r="Z3651" s="17"/>
    </row>
    <row r="3652" spans="1:26" x14ac:dyDescent="0.25">
      <c r="A3652">
        <v>3651</v>
      </c>
      <c r="B3652" s="17" t="s">
        <v>2633</v>
      </c>
      <c r="C3652" s="17">
        <v>797</v>
      </c>
      <c r="D3652" s="17" t="str">
        <f>INDEX(Hosts!$A:$O,MATCH(Places!$C3652,Hosts!$A:$A,0),MATCH(Places!D$1,Hosts!$1:$1,0))</f>
        <v>Within a day</v>
      </c>
      <c r="E3652" s="87">
        <f>INDEX(Hosts!$A:$O,MATCH(Places!$C3652,Hosts!$A:$A,0),MATCH(Places!E$1,Hosts!$1:$1,0))</f>
        <v>0.75</v>
      </c>
      <c r="F3652" s="87">
        <f>INDEX(Hosts!$A:$O,MATCH(Places!$C3652,Hosts!$A:$A,0),MATCH(Places!F$1,Hosts!$1:$1,0))</f>
        <v>0.83</v>
      </c>
      <c r="G3652" s="17" t="str">
        <f>INDEX(Hosts!$A:$O,MATCH(Places!$C3652,Hosts!$A:$A,0),MATCH(Places!G$1,Hosts!$1:$1,0))</f>
        <v>No</v>
      </c>
      <c r="H3652" s="17">
        <v>8</v>
      </c>
      <c r="I3652" s="17" t="str">
        <f>INDEX(Neighborhoods!$A:$C,MATCH(Places!$H3652,Neighborhoods!$A:$A,0),MATCH(Places!I$1,Neighborhoods!$1:$1,0))</f>
        <v>Brooklyn</v>
      </c>
      <c r="J3652" s="17" t="str">
        <f>INDEX(Neighborhoods!$A:$C,MATCH(Places!$H3652,Neighborhoods!$A:$A,0),MATCH(Places!J$1,Neighborhoods!$1:$1,0))</f>
        <v>Bushwick</v>
      </c>
      <c r="K3652" s="17" t="s">
        <v>11822</v>
      </c>
      <c r="L3652" s="17" t="str">
        <f t="shared" si="228"/>
        <v>No</v>
      </c>
      <c r="M3652" s="17">
        <v>4</v>
      </c>
      <c r="N3652" s="17" t="str" cm="1">
        <f t="array" ref="N3652">_xlfn.IFS(M3652&lt;=2,"Small",M3652&lt;=5,"Medium",M3652&gt;5,"Large")</f>
        <v>Medium</v>
      </c>
      <c r="O3652" s="65">
        <v>95</v>
      </c>
      <c r="P3652" s="87">
        <f t="shared" si="229"/>
        <v>0.03</v>
      </c>
      <c r="Q3652" s="68">
        <v>4.92</v>
      </c>
      <c r="R3652" s="68" t="str" cm="1">
        <f t="array" ref="R3652">_xlfn.SWITCH(ROUND(Q3652,0),5,"Excellent",4,"Good",3,"Ok","Bad")</f>
        <v>Excellent</v>
      </c>
      <c r="S3652" s="17">
        <v>26</v>
      </c>
      <c r="T3652" s="17" t="str">
        <f t="shared" si="230"/>
        <v>No</v>
      </c>
      <c r="U3652" s="82">
        <v>43281</v>
      </c>
      <c r="V3652" s="82">
        <v>43851</v>
      </c>
      <c r="W3652" s="17">
        <v>47</v>
      </c>
      <c r="X3652" s="17" t="str">
        <f t="shared" si="231"/>
        <v>Active</v>
      </c>
      <c r="Y3652" s="17" t="s">
        <v>15616</v>
      </c>
      <c r="Z3652" s="17"/>
    </row>
    <row r="3653" spans="1:26" x14ac:dyDescent="0.25">
      <c r="A3653">
        <v>3652</v>
      </c>
      <c r="B3653" s="17" t="s">
        <v>2634</v>
      </c>
      <c r="C3653" s="17">
        <v>1265</v>
      </c>
      <c r="D3653" s="17" t="str">
        <f>INDEX(Hosts!$A:$O,MATCH(Places!$C3653,Hosts!$A:$A,0),MATCH(Places!D$1,Hosts!$1:$1,0))</f>
        <v>Within an hour</v>
      </c>
      <c r="E3653" s="87">
        <f>INDEX(Hosts!$A:$O,MATCH(Places!$C3653,Hosts!$A:$A,0),MATCH(Places!E$1,Hosts!$1:$1,0))</f>
        <v>0.94</v>
      </c>
      <c r="F3653" s="87">
        <f>INDEX(Hosts!$A:$O,MATCH(Places!$C3653,Hosts!$A:$A,0),MATCH(Places!F$1,Hosts!$1:$1,0))</f>
        <v>0.98</v>
      </c>
      <c r="G3653" s="17" t="str">
        <f>INDEX(Hosts!$A:$O,MATCH(Places!$C3653,Hosts!$A:$A,0),MATCH(Places!G$1,Hosts!$1:$1,0))</f>
        <v>Yes</v>
      </c>
      <c r="H3653" s="17">
        <v>8</v>
      </c>
      <c r="I3653" s="17" t="str">
        <f>INDEX(Neighborhoods!$A:$C,MATCH(Places!$H3653,Neighborhoods!$A:$A,0),MATCH(Places!I$1,Neighborhoods!$1:$1,0))</f>
        <v>Brooklyn</v>
      </c>
      <c r="J3653" s="17" t="str">
        <f>INDEX(Neighborhoods!$A:$C,MATCH(Places!$H3653,Neighborhoods!$A:$A,0),MATCH(Places!J$1,Neighborhoods!$1:$1,0))</f>
        <v>Bushwick</v>
      </c>
      <c r="K3653" s="17" t="s">
        <v>11822</v>
      </c>
      <c r="L3653" s="17" t="str">
        <f t="shared" si="228"/>
        <v>No</v>
      </c>
      <c r="M3653" s="17">
        <v>7</v>
      </c>
      <c r="N3653" s="17" t="str" cm="1">
        <f t="array" ref="N3653">_xlfn.IFS(M3653&lt;=2,"Small",M3653&lt;=5,"Medium",M3653&gt;5,"Large")</f>
        <v>Large</v>
      </c>
      <c r="O3653" s="65">
        <v>154</v>
      </c>
      <c r="P3653" s="87">
        <f t="shared" si="229"/>
        <v>0.03</v>
      </c>
      <c r="Q3653" s="68">
        <v>4.8899999999999997</v>
      </c>
      <c r="R3653" s="68" t="str" cm="1">
        <f t="array" ref="R3653">_xlfn.SWITCH(ROUND(Q3653,0),5,"Excellent",4,"Good",3,"Ok","Bad")</f>
        <v>Excellent</v>
      </c>
      <c r="S3653" s="17">
        <v>47</v>
      </c>
      <c r="T3653" s="17" t="str">
        <f t="shared" si="230"/>
        <v>No</v>
      </c>
      <c r="U3653" s="82">
        <v>43256</v>
      </c>
      <c r="V3653" s="82">
        <v>44045</v>
      </c>
      <c r="W3653" s="17">
        <v>63</v>
      </c>
      <c r="X3653" s="17" t="str">
        <f t="shared" si="231"/>
        <v>Active</v>
      </c>
      <c r="Y3653" s="17" t="s">
        <v>15615</v>
      </c>
      <c r="Z3653" s="17"/>
    </row>
    <row r="3654" spans="1:26" x14ac:dyDescent="0.25">
      <c r="A3654">
        <v>3653</v>
      </c>
      <c r="B3654" s="17" t="s">
        <v>2635</v>
      </c>
      <c r="C3654" s="17">
        <v>3267</v>
      </c>
      <c r="D3654" s="17" t="str">
        <f>INDEX(Hosts!$A:$O,MATCH(Places!$C3654,Hosts!$A:$A,0),MATCH(Places!D$1,Hosts!$1:$1,0))</f>
        <v>Within a few hours</v>
      </c>
      <c r="E3654" s="87">
        <f>INDEX(Hosts!$A:$O,MATCH(Places!$C3654,Hosts!$A:$A,0),MATCH(Places!E$1,Hosts!$1:$1,0))</f>
        <v>1</v>
      </c>
      <c r="F3654" s="87">
        <f>INDEX(Hosts!$A:$O,MATCH(Places!$C3654,Hosts!$A:$A,0),MATCH(Places!F$1,Hosts!$1:$1,0))</f>
        <v>1</v>
      </c>
      <c r="G3654" s="17" t="str">
        <f>INDEX(Hosts!$A:$O,MATCH(Places!$C3654,Hosts!$A:$A,0),MATCH(Places!G$1,Hosts!$1:$1,0))</f>
        <v>No</v>
      </c>
      <c r="H3654" s="17">
        <v>7</v>
      </c>
      <c r="I3654" s="17" t="str">
        <f>INDEX(Neighborhoods!$A:$C,MATCH(Places!$H3654,Neighborhoods!$A:$A,0),MATCH(Places!I$1,Neighborhoods!$1:$1,0))</f>
        <v>Brooklyn</v>
      </c>
      <c r="J3654" s="17" t="str">
        <f>INDEX(Neighborhoods!$A:$C,MATCH(Places!$H3654,Neighborhoods!$A:$A,0),MATCH(Places!J$1,Neighborhoods!$1:$1,0))</f>
        <v>Bedford-Stuyvesant</v>
      </c>
      <c r="K3654" s="17" t="s">
        <v>11822</v>
      </c>
      <c r="L3654" s="17" t="str">
        <f t="shared" si="228"/>
        <v>No</v>
      </c>
      <c r="M3654" s="17">
        <v>4</v>
      </c>
      <c r="N3654" s="17" t="str" cm="1">
        <f t="array" ref="N3654">_xlfn.IFS(M3654&lt;=2,"Small",M3654&lt;=5,"Medium",M3654&gt;5,"Large")</f>
        <v>Medium</v>
      </c>
      <c r="O3654" s="65">
        <v>150</v>
      </c>
      <c r="P3654" s="87">
        <f t="shared" si="229"/>
        <v>0.03</v>
      </c>
      <c r="Q3654" s="68">
        <v>4.4000000000000004</v>
      </c>
      <c r="R3654" s="68" t="str" cm="1">
        <f t="array" ref="R3654">_xlfn.SWITCH(ROUND(Q3654,0),5,"Excellent",4,"Good",3,"Ok","Bad")</f>
        <v>Good</v>
      </c>
      <c r="S3654" s="17">
        <v>5</v>
      </c>
      <c r="T3654" s="17" t="str">
        <f t="shared" si="230"/>
        <v>No</v>
      </c>
      <c r="U3654" s="82">
        <v>43246</v>
      </c>
      <c r="V3654" s="82">
        <v>43736</v>
      </c>
      <c r="W3654" s="17">
        <v>180</v>
      </c>
      <c r="X3654" s="17" t="str">
        <f t="shared" si="231"/>
        <v>Active</v>
      </c>
      <c r="Y3654" s="17" t="s">
        <v>15616</v>
      </c>
      <c r="Z3654" s="17"/>
    </row>
    <row r="3655" spans="1:26" x14ac:dyDescent="0.25">
      <c r="A3655">
        <v>3654</v>
      </c>
      <c r="B3655" s="17" t="s">
        <v>2636</v>
      </c>
      <c r="C3655" s="17">
        <v>3197</v>
      </c>
      <c r="D3655" s="17" t="str">
        <f>INDEX(Hosts!$A:$O,MATCH(Places!$C3655,Hosts!$A:$A,0),MATCH(Places!D$1,Hosts!$1:$1,0))</f>
        <v>A few days or more</v>
      </c>
      <c r="E3655" s="87">
        <f>INDEX(Hosts!$A:$O,MATCH(Places!$C3655,Hosts!$A:$A,0),MATCH(Places!E$1,Hosts!$1:$1,0))</f>
        <v>0</v>
      </c>
      <c r="F3655" s="87">
        <f>INDEX(Hosts!$A:$O,MATCH(Places!$C3655,Hosts!$A:$A,0),MATCH(Places!F$1,Hosts!$1:$1,0))</f>
        <v>0.56999999999999995</v>
      </c>
      <c r="G3655" s="17" t="str">
        <f>INDEX(Hosts!$A:$O,MATCH(Places!$C3655,Hosts!$A:$A,0),MATCH(Places!G$1,Hosts!$1:$1,0))</f>
        <v>No</v>
      </c>
      <c r="H3655" s="17">
        <v>23</v>
      </c>
      <c r="I3655" s="17" t="str">
        <f>INDEX(Neighborhoods!$A:$C,MATCH(Places!$H3655,Neighborhoods!$A:$A,0),MATCH(Places!I$1,Neighborhoods!$1:$1,0))</f>
        <v>Queens</v>
      </c>
      <c r="J3655" s="17" t="str">
        <f>INDEX(Neighborhoods!$A:$C,MATCH(Places!$H3655,Neighborhoods!$A:$A,0),MATCH(Places!J$1,Neighborhoods!$1:$1,0))</f>
        <v>Jamaica</v>
      </c>
      <c r="K3655" s="17" t="s">
        <v>1</v>
      </c>
      <c r="L3655" s="17" t="str">
        <f t="shared" si="228"/>
        <v>Yes</v>
      </c>
      <c r="M3655" s="17">
        <v>2</v>
      </c>
      <c r="N3655" s="17" t="str" cm="1">
        <f t="array" ref="N3655">_xlfn.IFS(M3655&lt;=2,"Small",M3655&lt;=5,"Medium",M3655&gt;5,"Large")</f>
        <v>Small</v>
      </c>
      <c r="O3655" s="65">
        <v>80</v>
      </c>
      <c r="P3655" s="87">
        <f t="shared" si="229"/>
        <v>0.03</v>
      </c>
      <c r="Q3655" s="68">
        <v>4.29</v>
      </c>
      <c r="R3655" s="68" t="str" cm="1">
        <f t="array" ref="R3655">_xlfn.SWITCH(ROUND(Q3655,0),5,"Excellent",4,"Good",3,"Ok","Bad")</f>
        <v>Good</v>
      </c>
      <c r="S3655" s="17">
        <v>7</v>
      </c>
      <c r="T3655" s="17" t="str">
        <f t="shared" si="230"/>
        <v>No</v>
      </c>
      <c r="U3655" s="82">
        <v>43254</v>
      </c>
      <c r="V3655" s="82">
        <v>43647</v>
      </c>
      <c r="W3655" s="17">
        <v>364</v>
      </c>
      <c r="X3655" s="17" t="str">
        <f t="shared" si="231"/>
        <v>Active</v>
      </c>
      <c r="Y3655" s="17" t="s">
        <v>15615</v>
      </c>
      <c r="Z3655" s="17"/>
    </row>
    <row r="3656" spans="1:26" x14ac:dyDescent="0.25">
      <c r="A3656">
        <v>3655</v>
      </c>
      <c r="B3656" s="17" t="s">
        <v>2637</v>
      </c>
      <c r="C3656" s="17">
        <v>3507</v>
      </c>
      <c r="D3656" s="17" t="str">
        <f>INDEX(Hosts!$A:$O,MATCH(Places!$C3656,Hosts!$A:$A,0),MATCH(Places!D$1,Hosts!$1:$1,0))</f>
        <v>Within an hour</v>
      </c>
      <c r="E3656" s="87">
        <f>INDEX(Hosts!$A:$O,MATCH(Places!$C3656,Hosts!$A:$A,0),MATCH(Places!E$1,Hosts!$1:$1,0))</f>
        <v>1</v>
      </c>
      <c r="F3656" s="87">
        <f>INDEX(Hosts!$A:$O,MATCH(Places!$C3656,Hosts!$A:$A,0),MATCH(Places!F$1,Hosts!$1:$1,0))</f>
        <v>0.96</v>
      </c>
      <c r="G3656" s="17" t="str">
        <f>INDEX(Hosts!$A:$O,MATCH(Places!$C3656,Hosts!$A:$A,0),MATCH(Places!G$1,Hosts!$1:$1,0))</f>
        <v>Yes</v>
      </c>
      <c r="H3656" s="17">
        <v>10</v>
      </c>
      <c r="I3656" s="17" t="str">
        <f>INDEX(Neighborhoods!$A:$C,MATCH(Places!$H3656,Neighborhoods!$A:$A,0),MATCH(Places!I$1,Neighborhoods!$1:$1,0))</f>
        <v>Brooklyn</v>
      </c>
      <c r="J3656" s="17" t="str">
        <f>INDEX(Neighborhoods!$A:$C,MATCH(Places!$H3656,Neighborhoods!$A:$A,0),MATCH(Places!J$1,Neighborhoods!$1:$1,0))</f>
        <v>East Flatbush</v>
      </c>
      <c r="K3656" s="17" t="s">
        <v>1</v>
      </c>
      <c r="L3656" s="17" t="str">
        <f t="shared" si="228"/>
        <v>Yes</v>
      </c>
      <c r="M3656" s="17">
        <v>3</v>
      </c>
      <c r="N3656" s="17" t="str" cm="1">
        <f t="array" ref="N3656">_xlfn.IFS(M3656&lt;=2,"Small",M3656&lt;=5,"Medium",M3656&gt;5,"Large")</f>
        <v>Medium</v>
      </c>
      <c r="O3656" s="65">
        <v>39</v>
      </c>
      <c r="P3656" s="87">
        <f t="shared" si="229"/>
        <v>0.03</v>
      </c>
      <c r="Q3656" s="68">
        <v>4.74</v>
      </c>
      <c r="R3656" s="68" t="str" cm="1">
        <f t="array" ref="R3656">_xlfn.SWITCH(ROUND(Q3656,0),5,"Excellent",4,"Good",3,"Ok","Bad")</f>
        <v>Excellent</v>
      </c>
      <c r="S3656" s="17">
        <v>27</v>
      </c>
      <c r="T3656" s="17" t="str">
        <f t="shared" si="230"/>
        <v>No</v>
      </c>
      <c r="U3656" s="82">
        <v>43254</v>
      </c>
      <c r="V3656" s="82">
        <v>43701</v>
      </c>
      <c r="W3656" s="17">
        <v>0</v>
      </c>
      <c r="X3656" s="17" t="str">
        <f t="shared" si="231"/>
        <v>Inactive</v>
      </c>
      <c r="Y3656" s="17" t="s">
        <v>15616</v>
      </c>
      <c r="Z3656" s="17"/>
    </row>
    <row r="3657" spans="1:26" x14ac:dyDescent="0.25">
      <c r="A3657">
        <v>3656</v>
      </c>
      <c r="B3657" s="17" t="s">
        <v>2638</v>
      </c>
      <c r="C3657" s="17">
        <v>3549</v>
      </c>
      <c r="D3657" s="17" t="str">
        <f>INDEX(Hosts!$A:$O,MATCH(Places!$C3657,Hosts!$A:$A,0),MATCH(Places!D$1,Hosts!$1:$1,0))</f>
        <v>Within a few hours</v>
      </c>
      <c r="E3657" s="87">
        <f>INDEX(Hosts!$A:$O,MATCH(Places!$C3657,Hosts!$A:$A,0),MATCH(Places!E$1,Hosts!$1:$1,0))</f>
        <v>1</v>
      </c>
      <c r="F3657" s="87">
        <f>INDEX(Hosts!$A:$O,MATCH(Places!$C3657,Hosts!$A:$A,0),MATCH(Places!F$1,Hosts!$1:$1,0))</f>
        <v>0.92</v>
      </c>
      <c r="G3657" s="17" t="str">
        <f>INDEX(Hosts!$A:$O,MATCH(Places!$C3657,Hosts!$A:$A,0),MATCH(Places!G$1,Hosts!$1:$1,0))</f>
        <v>Yes</v>
      </c>
      <c r="H3657" s="17">
        <v>3</v>
      </c>
      <c r="I3657" s="17" t="str">
        <f>INDEX(Neighborhoods!$A:$C,MATCH(Places!$H3657,Neighborhoods!$A:$A,0),MATCH(Places!I$1,Neighborhoods!$1:$1,0))</f>
        <v>Bronx</v>
      </c>
      <c r="J3657" s="17" t="str">
        <f>INDEX(Neighborhoods!$A:$C,MATCH(Places!$H3657,Neighborhoods!$A:$A,0),MATCH(Places!J$1,Neighborhoods!$1:$1,0))</f>
        <v>Longwood</v>
      </c>
      <c r="K3657" s="17" t="s">
        <v>11822</v>
      </c>
      <c r="L3657" s="17" t="str">
        <f t="shared" si="228"/>
        <v>No</v>
      </c>
      <c r="M3657" s="17">
        <v>1</v>
      </c>
      <c r="N3657" s="17" t="str" cm="1">
        <f t="array" ref="N3657">_xlfn.IFS(M3657&lt;=2,"Small",M3657&lt;=5,"Medium",M3657&gt;5,"Large")</f>
        <v>Small</v>
      </c>
      <c r="O3657" s="65">
        <v>59</v>
      </c>
      <c r="P3657" s="87">
        <f t="shared" si="229"/>
        <v>0.03</v>
      </c>
      <c r="Q3657" s="68">
        <v>4.78</v>
      </c>
      <c r="R3657" s="68" t="str" cm="1">
        <f t="array" ref="R3657">_xlfn.SWITCH(ROUND(Q3657,0),5,"Excellent",4,"Good",3,"Ok","Bad")</f>
        <v>Excellent</v>
      </c>
      <c r="S3657" s="17">
        <v>9</v>
      </c>
      <c r="T3657" s="17" t="str">
        <f t="shared" si="230"/>
        <v>No</v>
      </c>
      <c r="U3657" s="82">
        <v>43300</v>
      </c>
      <c r="V3657" s="82">
        <v>43625</v>
      </c>
      <c r="W3657" s="17">
        <v>364</v>
      </c>
      <c r="X3657" s="17" t="str">
        <f t="shared" si="231"/>
        <v>Active</v>
      </c>
      <c r="Y3657" s="17" t="s">
        <v>15615</v>
      </c>
      <c r="Z3657" s="17"/>
    </row>
    <row r="3658" spans="1:26" x14ac:dyDescent="0.25">
      <c r="A3658">
        <v>3657</v>
      </c>
      <c r="B3658" s="17" t="s">
        <v>15113</v>
      </c>
      <c r="C3658" s="17">
        <v>3544</v>
      </c>
      <c r="D3658" s="17" t="str">
        <f>INDEX(Hosts!$A:$O,MATCH(Places!$C3658,Hosts!$A:$A,0),MATCH(Places!D$1,Hosts!$1:$1,0))</f>
        <v>Within an hour</v>
      </c>
      <c r="E3658" s="87">
        <f>INDEX(Hosts!$A:$O,MATCH(Places!$C3658,Hosts!$A:$A,0),MATCH(Places!E$1,Hosts!$1:$1,0))</f>
        <v>0.9</v>
      </c>
      <c r="F3658" s="87">
        <f>INDEX(Hosts!$A:$O,MATCH(Places!$C3658,Hosts!$A:$A,0),MATCH(Places!F$1,Hosts!$1:$1,0))</f>
        <v>0.99</v>
      </c>
      <c r="G3658" s="17" t="str">
        <f>INDEX(Hosts!$A:$O,MATCH(Places!$C3658,Hosts!$A:$A,0),MATCH(Places!G$1,Hosts!$1:$1,0))</f>
        <v>No</v>
      </c>
      <c r="H3658" s="17">
        <v>17</v>
      </c>
      <c r="I3658" s="17" t="str">
        <f>INDEX(Neighborhoods!$A:$C,MATCH(Places!$H3658,Neighborhoods!$A:$A,0),MATCH(Places!I$1,Neighborhoods!$1:$1,0))</f>
        <v>Manhattan</v>
      </c>
      <c r="J3658" s="17" t="str">
        <f>INDEX(Neighborhoods!$A:$C,MATCH(Places!$H3658,Neighborhoods!$A:$A,0),MATCH(Places!J$1,Neighborhoods!$1:$1,0))</f>
        <v>Hell's Kitchen</v>
      </c>
      <c r="K3658" s="17" t="s">
        <v>1</v>
      </c>
      <c r="L3658" s="17" t="str">
        <f t="shared" si="228"/>
        <v>Yes</v>
      </c>
      <c r="M3658" s="17">
        <v>2</v>
      </c>
      <c r="N3658" s="17" t="str" cm="1">
        <f t="array" ref="N3658">_xlfn.IFS(M3658&lt;=2,"Small",M3658&lt;=5,"Medium",M3658&gt;5,"Large")</f>
        <v>Small</v>
      </c>
      <c r="O3658" s="65">
        <v>99</v>
      </c>
      <c r="P3658" s="87">
        <f t="shared" si="229"/>
        <v>0.03</v>
      </c>
      <c r="Q3658" s="68">
        <v>4.6399999999999997</v>
      </c>
      <c r="R3658" s="68" t="str" cm="1">
        <f t="array" ref="R3658">_xlfn.SWITCH(ROUND(Q3658,0),5,"Excellent",4,"Good",3,"Ok","Bad")</f>
        <v>Excellent</v>
      </c>
      <c r="S3658" s="17">
        <v>14</v>
      </c>
      <c r="T3658" s="17" t="str">
        <f t="shared" si="230"/>
        <v>No</v>
      </c>
      <c r="U3658" s="82">
        <v>43358</v>
      </c>
      <c r="V3658" s="82">
        <v>43829</v>
      </c>
      <c r="W3658" s="17">
        <v>365</v>
      </c>
      <c r="X3658" s="17" t="str">
        <f t="shared" si="231"/>
        <v>Active</v>
      </c>
      <c r="Y3658" s="17" t="s">
        <v>15616</v>
      </c>
      <c r="Z3658" s="17"/>
    </row>
    <row r="3659" spans="1:26" x14ac:dyDescent="0.25">
      <c r="A3659">
        <v>3658</v>
      </c>
      <c r="B3659" s="17" t="s">
        <v>15533</v>
      </c>
      <c r="C3659" s="17">
        <v>3520</v>
      </c>
      <c r="D3659" s="17" t="str">
        <f>INDEX(Hosts!$A:$O,MATCH(Places!$C3659,Hosts!$A:$A,0),MATCH(Places!D$1,Hosts!$1:$1,0))</f>
        <v>Within a day</v>
      </c>
      <c r="E3659" s="87">
        <f>INDEX(Hosts!$A:$O,MATCH(Places!$C3659,Hosts!$A:$A,0),MATCH(Places!E$1,Hosts!$1:$1,0))</f>
        <v>1</v>
      </c>
      <c r="F3659" s="87">
        <f>INDEX(Hosts!$A:$O,MATCH(Places!$C3659,Hosts!$A:$A,0),MATCH(Places!F$1,Hosts!$1:$1,0))</f>
        <v>1</v>
      </c>
      <c r="G3659" s="17" t="str">
        <f>INDEX(Hosts!$A:$O,MATCH(Places!$C3659,Hosts!$A:$A,0),MATCH(Places!G$1,Hosts!$1:$1,0))</f>
        <v>Yes</v>
      </c>
      <c r="H3659" s="17">
        <v>11</v>
      </c>
      <c r="I3659" s="17" t="str">
        <f>INDEX(Neighborhoods!$A:$C,MATCH(Places!$H3659,Neighborhoods!$A:$A,0),MATCH(Places!I$1,Neighborhoods!$1:$1,0))</f>
        <v>Brooklyn</v>
      </c>
      <c r="J3659" s="17" t="str">
        <f>INDEX(Neighborhoods!$A:$C,MATCH(Places!$H3659,Neighborhoods!$A:$A,0),MATCH(Places!J$1,Neighborhoods!$1:$1,0))</f>
        <v>Greenpoint</v>
      </c>
      <c r="K3659" s="17" t="s">
        <v>1</v>
      </c>
      <c r="L3659" s="17" t="str">
        <f t="shared" si="228"/>
        <v>Yes</v>
      </c>
      <c r="M3659" s="17">
        <v>1</v>
      </c>
      <c r="N3659" s="17" t="str" cm="1">
        <f t="array" ref="N3659">_xlfn.IFS(M3659&lt;=2,"Small",M3659&lt;=5,"Medium",M3659&gt;5,"Large")</f>
        <v>Small</v>
      </c>
      <c r="O3659" s="65">
        <v>60</v>
      </c>
      <c r="P3659" s="87">
        <f t="shared" si="229"/>
        <v>0.03</v>
      </c>
      <c r="Q3659" s="68">
        <v>5</v>
      </c>
      <c r="R3659" s="68" t="str" cm="1">
        <f t="array" ref="R3659">_xlfn.SWITCH(ROUND(Q3659,0),5,"Excellent",4,"Good",3,"Ok","Bad")</f>
        <v>Excellent</v>
      </c>
      <c r="S3659" s="17">
        <v>3</v>
      </c>
      <c r="T3659" s="17" t="str">
        <f t="shared" si="230"/>
        <v>No</v>
      </c>
      <c r="U3659" s="82">
        <v>43257</v>
      </c>
      <c r="V3659" s="82">
        <v>43295</v>
      </c>
      <c r="W3659" s="17">
        <v>0</v>
      </c>
      <c r="X3659" s="17" t="str">
        <f t="shared" si="231"/>
        <v>Inactive</v>
      </c>
      <c r="Y3659" s="17" t="s">
        <v>15615</v>
      </c>
      <c r="Z3659" s="17"/>
    </row>
    <row r="3660" spans="1:26" x14ac:dyDescent="0.25">
      <c r="A3660">
        <v>3659</v>
      </c>
      <c r="B3660" s="17" t="s">
        <v>2639</v>
      </c>
      <c r="C3660" s="17">
        <v>552</v>
      </c>
      <c r="D3660" s="17" t="str">
        <f>INDEX(Hosts!$A:$O,MATCH(Places!$C3660,Hosts!$A:$A,0),MATCH(Places!D$1,Hosts!$1:$1,0))</f>
        <v>Within a few hours</v>
      </c>
      <c r="E3660" s="87">
        <f>INDEX(Hosts!$A:$O,MATCH(Places!$C3660,Hosts!$A:$A,0),MATCH(Places!E$1,Hosts!$1:$1,0))</f>
        <v>0.75</v>
      </c>
      <c r="F3660" s="87">
        <f>INDEX(Hosts!$A:$O,MATCH(Places!$C3660,Hosts!$A:$A,0),MATCH(Places!F$1,Hosts!$1:$1,0))</f>
        <v>0.86</v>
      </c>
      <c r="G3660" s="17" t="str">
        <f>INDEX(Hosts!$A:$O,MATCH(Places!$C3660,Hosts!$A:$A,0),MATCH(Places!G$1,Hosts!$1:$1,0))</f>
        <v>No</v>
      </c>
      <c r="H3660" s="17">
        <v>12</v>
      </c>
      <c r="I3660" s="17" t="str">
        <f>INDEX(Neighborhoods!$A:$C,MATCH(Places!$H3660,Neighborhoods!$A:$A,0),MATCH(Places!I$1,Neighborhoods!$1:$1,0))</f>
        <v>Brooklyn</v>
      </c>
      <c r="J3660" s="17" t="str">
        <f>INDEX(Neighborhoods!$A:$C,MATCH(Places!$H3660,Neighborhoods!$A:$A,0),MATCH(Places!J$1,Neighborhoods!$1:$1,0))</f>
        <v>Williamsburg</v>
      </c>
      <c r="K3660" s="17" t="s">
        <v>1</v>
      </c>
      <c r="L3660" s="17" t="str">
        <f t="shared" si="228"/>
        <v>Yes</v>
      </c>
      <c r="M3660" s="17">
        <v>2</v>
      </c>
      <c r="N3660" s="17" t="str" cm="1">
        <f t="array" ref="N3660">_xlfn.IFS(M3660&lt;=2,"Small",M3660&lt;=5,"Medium",M3660&gt;5,"Large")</f>
        <v>Small</v>
      </c>
      <c r="O3660" s="65">
        <v>125</v>
      </c>
      <c r="P3660" s="87">
        <f t="shared" si="229"/>
        <v>0.03</v>
      </c>
      <c r="Q3660" s="68">
        <v>4.8</v>
      </c>
      <c r="R3660" s="68" t="str" cm="1">
        <f t="array" ref="R3660">_xlfn.SWITCH(ROUND(Q3660,0),5,"Excellent",4,"Good",3,"Ok","Bad")</f>
        <v>Excellent</v>
      </c>
      <c r="S3660" s="17">
        <v>46</v>
      </c>
      <c r="T3660" s="17" t="str">
        <f t="shared" si="230"/>
        <v>No</v>
      </c>
      <c r="U3660" s="82">
        <v>43261</v>
      </c>
      <c r="V3660" s="82">
        <v>43901</v>
      </c>
      <c r="W3660" s="17">
        <v>44</v>
      </c>
      <c r="X3660" s="17" t="str">
        <f t="shared" si="231"/>
        <v>Active</v>
      </c>
      <c r="Y3660" s="17" t="s">
        <v>15615</v>
      </c>
      <c r="Z3660" s="17"/>
    </row>
    <row r="3661" spans="1:26" x14ac:dyDescent="0.25">
      <c r="A3661">
        <v>3660</v>
      </c>
      <c r="B3661" s="17" t="s">
        <v>2640</v>
      </c>
      <c r="C3661" s="17">
        <v>497</v>
      </c>
      <c r="D3661" s="17" t="str">
        <f>INDEX(Hosts!$A:$O,MATCH(Places!$C3661,Hosts!$A:$A,0),MATCH(Places!D$1,Hosts!$1:$1,0))</f>
        <v>Within a few hours</v>
      </c>
      <c r="E3661" s="87">
        <f>INDEX(Hosts!$A:$O,MATCH(Places!$C3661,Hosts!$A:$A,0),MATCH(Places!E$1,Hosts!$1:$1,0))</f>
        <v>1</v>
      </c>
      <c r="F3661" s="87">
        <f>INDEX(Hosts!$A:$O,MATCH(Places!$C3661,Hosts!$A:$A,0),MATCH(Places!F$1,Hosts!$1:$1,0))</f>
        <v>1</v>
      </c>
      <c r="G3661" s="17" t="str">
        <f>INDEX(Hosts!$A:$O,MATCH(Places!$C3661,Hosts!$A:$A,0),MATCH(Places!G$1,Hosts!$1:$1,0))</f>
        <v>No</v>
      </c>
      <c r="H3661" s="17">
        <v>12</v>
      </c>
      <c r="I3661" s="17" t="str">
        <f>INDEX(Neighborhoods!$A:$C,MATCH(Places!$H3661,Neighborhoods!$A:$A,0),MATCH(Places!I$1,Neighborhoods!$1:$1,0))</f>
        <v>Brooklyn</v>
      </c>
      <c r="J3661" s="17" t="str">
        <f>INDEX(Neighborhoods!$A:$C,MATCH(Places!$H3661,Neighborhoods!$A:$A,0),MATCH(Places!J$1,Neighborhoods!$1:$1,0))</f>
        <v>Williamsburg</v>
      </c>
      <c r="K3661" s="17" t="s">
        <v>1</v>
      </c>
      <c r="L3661" s="17" t="str">
        <f t="shared" si="228"/>
        <v>Yes</v>
      </c>
      <c r="M3661" s="17">
        <v>2</v>
      </c>
      <c r="N3661" s="17" t="str" cm="1">
        <f t="array" ref="N3661">_xlfn.IFS(M3661&lt;=2,"Small",M3661&lt;=5,"Medium",M3661&gt;5,"Large")</f>
        <v>Small</v>
      </c>
      <c r="O3661" s="65">
        <v>150</v>
      </c>
      <c r="P3661" s="87">
        <f t="shared" si="229"/>
        <v>0.03</v>
      </c>
      <c r="Q3661" s="68">
        <v>4.91</v>
      </c>
      <c r="R3661" s="68" t="str" cm="1">
        <f t="array" ref="R3661">_xlfn.SWITCH(ROUND(Q3661,0),5,"Excellent",4,"Good",3,"Ok","Bad")</f>
        <v>Excellent</v>
      </c>
      <c r="S3661" s="17">
        <v>11</v>
      </c>
      <c r="T3661" s="17" t="str">
        <f t="shared" si="230"/>
        <v>No</v>
      </c>
      <c r="U3661" s="82">
        <v>43710</v>
      </c>
      <c r="V3661" s="82">
        <v>43831</v>
      </c>
      <c r="W3661" s="17">
        <v>107</v>
      </c>
      <c r="X3661" s="17" t="str">
        <f t="shared" si="231"/>
        <v>Active</v>
      </c>
      <c r="Y3661" s="17" t="s">
        <v>15616</v>
      </c>
      <c r="Z3661" s="17"/>
    </row>
    <row r="3662" spans="1:26" x14ac:dyDescent="0.25">
      <c r="A3662">
        <v>3661</v>
      </c>
      <c r="B3662" s="17" t="s">
        <v>14335</v>
      </c>
      <c r="C3662" s="17">
        <v>3171</v>
      </c>
      <c r="D3662" s="17" t="str">
        <f>INDEX(Hosts!$A:$O,MATCH(Places!$C3662,Hosts!$A:$A,0),MATCH(Places!D$1,Hosts!$1:$1,0))</f>
        <v>Within an hour</v>
      </c>
      <c r="E3662" s="87">
        <f>INDEX(Hosts!$A:$O,MATCH(Places!$C3662,Hosts!$A:$A,0),MATCH(Places!E$1,Hosts!$1:$1,0))</f>
        <v>1</v>
      </c>
      <c r="F3662" s="87">
        <f>INDEX(Hosts!$A:$O,MATCH(Places!$C3662,Hosts!$A:$A,0),MATCH(Places!F$1,Hosts!$1:$1,0))</f>
        <v>0.7</v>
      </c>
      <c r="G3662" s="17" t="str">
        <f>INDEX(Hosts!$A:$O,MATCH(Places!$C3662,Hosts!$A:$A,0),MATCH(Places!G$1,Hosts!$1:$1,0))</f>
        <v>Yes</v>
      </c>
      <c r="H3662" s="17">
        <v>9</v>
      </c>
      <c r="I3662" s="17" t="str">
        <f>INDEX(Neighborhoods!$A:$C,MATCH(Places!$H3662,Neighborhoods!$A:$A,0),MATCH(Places!I$1,Neighborhoods!$1:$1,0))</f>
        <v>Brooklyn</v>
      </c>
      <c r="J3662" s="17" t="str">
        <f>INDEX(Neighborhoods!$A:$C,MATCH(Places!$H3662,Neighborhoods!$A:$A,0),MATCH(Places!J$1,Neighborhoods!$1:$1,0))</f>
        <v>Crown Heights</v>
      </c>
      <c r="K3662" s="17" t="s">
        <v>1</v>
      </c>
      <c r="L3662" s="17" t="str">
        <f t="shared" si="228"/>
        <v>Yes</v>
      </c>
      <c r="M3662" s="17">
        <v>2</v>
      </c>
      <c r="N3662" s="17" t="str" cm="1">
        <f t="array" ref="N3662">_xlfn.IFS(M3662&lt;=2,"Small",M3662&lt;=5,"Medium",M3662&gt;5,"Large")</f>
        <v>Small</v>
      </c>
      <c r="O3662" s="65">
        <v>80</v>
      </c>
      <c r="P3662" s="87">
        <f t="shared" si="229"/>
        <v>0.03</v>
      </c>
      <c r="Q3662" s="68">
        <v>5</v>
      </c>
      <c r="R3662" s="68" t="str" cm="1">
        <f t="array" ref="R3662">_xlfn.SWITCH(ROUND(Q3662,0),5,"Excellent",4,"Good",3,"Ok","Bad")</f>
        <v>Excellent</v>
      </c>
      <c r="S3662" s="17">
        <v>18</v>
      </c>
      <c r="T3662" s="17" t="str">
        <f t="shared" si="230"/>
        <v>No</v>
      </c>
      <c r="U3662" s="82">
        <v>43708</v>
      </c>
      <c r="V3662" s="82">
        <v>43903</v>
      </c>
      <c r="W3662" s="17">
        <v>56</v>
      </c>
      <c r="X3662" s="17" t="str">
        <f t="shared" si="231"/>
        <v>Active</v>
      </c>
      <c r="Y3662" s="17" t="s">
        <v>15615</v>
      </c>
      <c r="Z3662" s="17"/>
    </row>
    <row r="3663" spans="1:26" x14ac:dyDescent="0.25">
      <c r="A3663">
        <v>3662</v>
      </c>
      <c r="B3663" s="17" t="s">
        <v>2641</v>
      </c>
      <c r="C3663" s="17">
        <v>1394</v>
      </c>
      <c r="D3663" s="17" t="str">
        <f>INDEX(Hosts!$A:$O,MATCH(Places!$C3663,Hosts!$A:$A,0),MATCH(Places!D$1,Hosts!$1:$1,0))</f>
        <v>Within a day</v>
      </c>
      <c r="E3663" s="87">
        <f>INDEX(Hosts!$A:$O,MATCH(Places!$C3663,Hosts!$A:$A,0),MATCH(Places!E$1,Hosts!$1:$1,0))</f>
        <v>1</v>
      </c>
      <c r="F3663" s="87">
        <f>INDEX(Hosts!$A:$O,MATCH(Places!$C3663,Hosts!$A:$A,0),MATCH(Places!F$1,Hosts!$1:$1,0))</f>
        <v>0.92</v>
      </c>
      <c r="G3663" s="17" t="str">
        <f>INDEX(Hosts!$A:$O,MATCH(Places!$C3663,Hosts!$A:$A,0),MATCH(Places!G$1,Hosts!$1:$1,0))</f>
        <v>No</v>
      </c>
      <c r="H3663" s="17">
        <v>11</v>
      </c>
      <c r="I3663" s="17" t="str">
        <f>INDEX(Neighborhoods!$A:$C,MATCH(Places!$H3663,Neighborhoods!$A:$A,0),MATCH(Places!I$1,Neighborhoods!$1:$1,0))</f>
        <v>Brooklyn</v>
      </c>
      <c r="J3663" s="17" t="str">
        <f>INDEX(Neighborhoods!$A:$C,MATCH(Places!$H3663,Neighborhoods!$A:$A,0),MATCH(Places!J$1,Neighborhoods!$1:$1,0))</f>
        <v>Greenpoint</v>
      </c>
      <c r="K3663" s="17" t="s">
        <v>11822</v>
      </c>
      <c r="L3663" s="17" t="str">
        <f t="shared" si="228"/>
        <v>No</v>
      </c>
      <c r="M3663" s="17">
        <v>2</v>
      </c>
      <c r="N3663" s="17" t="str" cm="1">
        <f t="array" ref="N3663">_xlfn.IFS(M3663&lt;=2,"Small",M3663&lt;=5,"Medium",M3663&gt;5,"Large")</f>
        <v>Small</v>
      </c>
      <c r="O3663" s="65">
        <v>110</v>
      </c>
      <c r="P3663" s="87">
        <f t="shared" si="229"/>
        <v>0.03</v>
      </c>
      <c r="Q3663" s="68">
        <v>4.8600000000000003</v>
      </c>
      <c r="R3663" s="68" t="str" cm="1">
        <f t="array" ref="R3663">_xlfn.SWITCH(ROUND(Q3663,0),5,"Excellent",4,"Good",3,"Ok","Bad")</f>
        <v>Excellent</v>
      </c>
      <c r="S3663" s="17">
        <v>14</v>
      </c>
      <c r="T3663" s="17" t="str">
        <f t="shared" si="230"/>
        <v>No</v>
      </c>
      <c r="U3663" s="82">
        <v>43297</v>
      </c>
      <c r="V3663" s="82">
        <v>43548</v>
      </c>
      <c r="W3663" s="17">
        <v>0</v>
      </c>
      <c r="X3663" s="17" t="str">
        <f t="shared" si="231"/>
        <v>Inactive</v>
      </c>
      <c r="Y3663" s="17" t="s">
        <v>15615</v>
      </c>
      <c r="Z3663" s="17"/>
    </row>
    <row r="3664" spans="1:26" x14ac:dyDescent="0.25">
      <c r="A3664">
        <v>3663</v>
      </c>
      <c r="B3664" s="17" t="s">
        <v>2642</v>
      </c>
      <c r="C3664" s="17">
        <v>1425</v>
      </c>
      <c r="D3664" s="17" t="str">
        <f>INDEX(Hosts!$A:$O,MATCH(Places!$C3664,Hosts!$A:$A,0),MATCH(Places!D$1,Hosts!$1:$1,0))</f>
        <v>Within a day</v>
      </c>
      <c r="E3664" s="87">
        <f>INDEX(Hosts!$A:$O,MATCH(Places!$C3664,Hosts!$A:$A,0),MATCH(Places!E$1,Hosts!$1:$1,0))</f>
        <v>0.67</v>
      </c>
      <c r="F3664" s="87">
        <f>INDEX(Hosts!$A:$O,MATCH(Places!$C3664,Hosts!$A:$A,0),MATCH(Places!F$1,Hosts!$1:$1,0))</f>
        <v>0.33</v>
      </c>
      <c r="G3664" s="17" t="str">
        <f>INDEX(Hosts!$A:$O,MATCH(Places!$C3664,Hosts!$A:$A,0),MATCH(Places!G$1,Hosts!$1:$1,0))</f>
        <v>No</v>
      </c>
      <c r="H3664" s="17">
        <v>8</v>
      </c>
      <c r="I3664" s="17" t="str">
        <f>INDEX(Neighborhoods!$A:$C,MATCH(Places!$H3664,Neighborhoods!$A:$A,0),MATCH(Places!I$1,Neighborhoods!$1:$1,0))</f>
        <v>Brooklyn</v>
      </c>
      <c r="J3664" s="17" t="str">
        <f>INDEX(Neighborhoods!$A:$C,MATCH(Places!$H3664,Neighborhoods!$A:$A,0),MATCH(Places!J$1,Neighborhoods!$1:$1,0))</f>
        <v>Bushwick</v>
      </c>
      <c r="K3664" s="17" t="s">
        <v>1</v>
      </c>
      <c r="L3664" s="17" t="str">
        <f t="shared" si="228"/>
        <v>Yes</v>
      </c>
      <c r="M3664" s="17">
        <v>2</v>
      </c>
      <c r="N3664" s="17" t="str" cm="1">
        <f t="array" ref="N3664">_xlfn.IFS(M3664&lt;=2,"Small",M3664&lt;=5,"Medium",M3664&gt;5,"Large")</f>
        <v>Small</v>
      </c>
      <c r="O3664" s="65">
        <v>36</v>
      </c>
      <c r="P3664" s="87">
        <f t="shared" si="229"/>
        <v>0.03</v>
      </c>
      <c r="Q3664" s="68">
        <v>4</v>
      </c>
      <c r="R3664" s="68" t="str" cm="1">
        <f t="array" ref="R3664">_xlfn.SWITCH(ROUND(Q3664,0),5,"Excellent",4,"Good",3,"Ok","Bad")</f>
        <v>Good</v>
      </c>
      <c r="S3664" s="17">
        <v>7</v>
      </c>
      <c r="T3664" s="17" t="str">
        <f t="shared" si="230"/>
        <v>No</v>
      </c>
      <c r="U3664" s="82">
        <v>43257</v>
      </c>
      <c r="V3664" s="82">
        <v>43770</v>
      </c>
      <c r="W3664" s="17">
        <v>365</v>
      </c>
      <c r="X3664" s="17" t="str">
        <f t="shared" si="231"/>
        <v>Active</v>
      </c>
      <c r="Y3664" s="17" t="s">
        <v>15615</v>
      </c>
      <c r="Z3664" s="17"/>
    </row>
    <row r="3665" spans="1:26" x14ac:dyDescent="0.25">
      <c r="A3665">
        <v>3664</v>
      </c>
      <c r="B3665" s="17" t="s">
        <v>2643</v>
      </c>
      <c r="C3665" s="17">
        <v>3549</v>
      </c>
      <c r="D3665" s="17" t="str">
        <f>INDEX(Hosts!$A:$O,MATCH(Places!$C3665,Hosts!$A:$A,0),MATCH(Places!D$1,Hosts!$1:$1,0))</f>
        <v>Within a few hours</v>
      </c>
      <c r="E3665" s="87">
        <f>INDEX(Hosts!$A:$O,MATCH(Places!$C3665,Hosts!$A:$A,0),MATCH(Places!E$1,Hosts!$1:$1,0))</f>
        <v>1</v>
      </c>
      <c r="F3665" s="87">
        <f>INDEX(Hosts!$A:$O,MATCH(Places!$C3665,Hosts!$A:$A,0),MATCH(Places!F$1,Hosts!$1:$1,0))</f>
        <v>0.92</v>
      </c>
      <c r="G3665" s="17" t="str">
        <f>INDEX(Hosts!$A:$O,MATCH(Places!$C3665,Hosts!$A:$A,0),MATCH(Places!G$1,Hosts!$1:$1,0))</f>
        <v>Yes</v>
      </c>
      <c r="H3665" s="17">
        <v>3</v>
      </c>
      <c r="I3665" s="17" t="str">
        <f>INDEX(Neighborhoods!$A:$C,MATCH(Places!$H3665,Neighborhoods!$A:$A,0),MATCH(Places!I$1,Neighborhoods!$1:$1,0))</f>
        <v>Bronx</v>
      </c>
      <c r="J3665" s="17" t="str">
        <f>INDEX(Neighborhoods!$A:$C,MATCH(Places!$H3665,Neighborhoods!$A:$A,0),MATCH(Places!J$1,Neighborhoods!$1:$1,0))</f>
        <v>Longwood</v>
      </c>
      <c r="K3665" s="17" t="s">
        <v>1</v>
      </c>
      <c r="L3665" s="17" t="str">
        <f t="shared" si="228"/>
        <v>Yes</v>
      </c>
      <c r="M3665" s="17">
        <v>1</v>
      </c>
      <c r="N3665" s="17" t="str" cm="1">
        <f t="array" ref="N3665">_xlfn.IFS(M3665&lt;=2,"Small",M3665&lt;=5,"Medium",M3665&gt;5,"Large")</f>
        <v>Small</v>
      </c>
      <c r="O3665" s="65">
        <v>30</v>
      </c>
      <c r="P3665" s="87">
        <f t="shared" si="229"/>
        <v>0.03</v>
      </c>
      <c r="Q3665" s="68">
        <v>4.76</v>
      </c>
      <c r="R3665" s="68" t="str" cm="1">
        <f t="array" ref="R3665">_xlfn.SWITCH(ROUND(Q3665,0),5,"Excellent",4,"Good",3,"Ok","Bad")</f>
        <v>Excellent</v>
      </c>
      <c r="S3665" s="17">
        <v>63</v>
      </c>
      <c r="T3665" s="17" t="str">
        <f t="shared" si="230"/>
        <v>No</v>
      </c>
      <c r="U3665" s="82">
        <v>43252</v>
      </c>
      <c r="V3665" s="82">
        <v>43866</v>
      </c>
      <c r="W3665" s="17">
        <v>364</v>
      </c>
      <c r="X3665" s="17" t="str">
        <f t="shared" si="231"/>
        <v>Active</v>
      </c>
      <c r="Y3665" s="17" t="s">
        <v>15615</v>
      </c>
      <c r="Z3665" s="17"/>
    </row>
    <row r="3666" spans="1:26" x14ac:dyDescent="0.25">
      <c r="A3666">
        <v>3665</v>
      </c>
      <c r="B3666" s="17" t="s">
        <v>14869</v>
      </c>
      <c r="C3666" s="17">
        <v>3551</v>
      </c>
      <c r="D3666" s="17" t="str">
        <f>INDEX(Hosts!$A:$O,MATCH(Places!$C3666,Hosts!$A:$A,0),MATCH(Places!D$1,Hosts!$1:$1,0))</f>
        <v>Within an hour</v>
      </c>
      <c r="E3666" s="87">
        <f>INDEX(Hosts!$A:$O,MATCH(Places!$C3666,Hosts!$A:$A,0),MATCH(Places!E$1,Hosts!$1:$1,0))</f>
        <v>1</v>
      </c>
      <c r="F3666" s="87">
        <f>INDEX(Hosts!$A:$O,MATCH(Places!$C3666,Hosts!$A:$A,0),MATCH(Places!F$1,Hosts!$1:$1,0))</f>
        <v>1</v>
      </c>
      <c r="G3666" s="17" t="str">
        <f>INDEX(Hosts!$A:$O,MATCH(Places!$C3666,Hosts!$A:$A,0),MATCH(Places!G$1,Hosts!$1:$1,0))</f>
        <v>No</v>
      </c>
      <c r="H3666" s="17">
        <v>20</v>
      </c>
      <c r="I3666" s="17" t="str">
        <f>INDEX(Neighborhoods!$A:$C,MATCH(Places!$H3666,Neighborhoods!$A:$A,0),MATCH(Places!I$1,Neighborhoods!$1:$1,0))</f>
        <v>Manhattan</v>
      </c>
      <c r="J3666" s="17" t="str">
        <f>INDEX(Neighborhoods!$A:$C,MATCH(Places!$H3666,Neighborhoods!$A:$A,0),MATCH(Places!J$1,Neighborhoods!$1:$1,0))</f>
        <v>Upper West Side</v>
      </c>
      <c r="K3666" s="17" t="s">
        <v>1</v>
      </c>
      <c r="L3666" s="17" t="str">
        <f t="shared" si="228"/>
        <v>Yes</v>
      </c>
      <c r="M3666" s="17">
        <v>2</v>
      </c>
      <c r="N3666" s="17" t="str" cm="1">
        <f t="array" ref="N3666">_xlfn.IFS(M3666&lt;=2,"Small",M3666&lt;=5,"Medium",M3666&gt;5,"Large")</f>
        <v>Small</v>
      </c>
      <c r="O3666" s="65">
        <v>83</v>
      </c>
      <c r="P3666" s="87">
        <f t="shared" si="229"/>
        <v>0.03</v>
      </c>
      <c r="Q3666" s="68">
        <v>4.5</v>
      </c>
      <c r="R3666" s="68" t="str" cm="1">
        <f t="array" ref="R3666">_xlfn.SWITCH(ROUND(Q3666,0),5,"Excellent",4,"Good",3,"Ok","Bad")</f>
        <v>Excellent</v>
      </c>
      <c r="S3666" s="17">
        <v>88</v>
      </c>
      <c r="T3666" s="17" t="str">
        <f t="shared" si="230"/>
        <v>No</v>
      </c>
      <c r="U3666" s="82">
        <v>43252</v>
      </c>
      <c r="V3666" s="82">
        <v>44042</v>
      </c>
      <c r="W3666" s="17">
        <v>57</v>
      </c>
      <c r="X3666" s="17" t="str">
        <f t="shared" si="231"/>
        <v>Active</v>
      </c>
      <c r="Y3666" s="17" t="s">
        <v>15616</v>
      </c>
      <c r="Z3666" s="17"/>
    </row>
    <row r="3667" spans="1:26" x14ac:dyDescent="0.25">
      <c r="A3667">
        <v>3666</v>
      </c>
      <c r="B3667" s="17" t="s">
        <v>2644</v>
      </c>
      <c r="C3667" s="17">
        <v>3013</v>
      </c>
      <c r="D3667" s="17" t="str">
        <f>INDEX(Hosts!$A:$O,MATCH(Places!$C3667,Hosts!$A:$A,0),MATCH(Places!D$1,Hosts!$1:$1,0))</f>
        <v>Within an hour</v>
      </c>
      <c r="E3667" s="87">
        <f>INDEX(Hosts!$A:$O,MATCH(Places!$C3667,Hosts!$A:$A,0),MATCH(Places!E$1,Hosts!$1:$1,0))</f>
        <v>1</v>
      </c>
      <c r="F3667" s="87">
        <f>INDEX(Hosts!$A:$O,MATCH(Places!$C3667,Hosts!$A:$A,0),MATCH(Places!F$1,Hosts!$1:$1,0))</f>
        <v>1</v>
      </c>
      <c r="G3667" s="17" t="str">
        <f>INDEX(Hosts!$A:$O,MATCH(Places!$C3667,Hosts!$A:$A,0),MATCH(Places!G$1,Hosts!$1:$1,0))</f>
        <v>No</v>
      </c>
      <c r="H3667" s="17">
        <v>20</v>
      </c>
      <c r="I3667" s="17" t="str">
        <f>INDEX(Neighborhoods!$A:$C,MATCH(Places!$H3667,Neighborhoods!$A:$A,0),MATCH(Places!I$1,Neighborhoods!$1:$1,0))</f>
        <v>Manhattan</v>
      </c>
      <c r="J3667" s="17" t="str">
        <f>INDEX(Neighborhoods!$A:$C,MATCH(Places!$H3667,Neighborhoods!$A:$A,0),MATCH(Places!J$1,Neighborhoods!$1:$1,0))</f>
        <v>Upper West Side</v>
      </c>
      <c r="K3667" s="17" t="s">
        <v>1</v>
      </c>
      <c r="L3667" s="17" t="str">
        <f t="shared" si="228"/>
        <v>Yes</v>
      </c>
      <c r="M3667" s="17">
        <v>2</v>
      </c>
      <c r="N3667" s="17" t="str" cm="1">
        <f t="array" ref="N3667">_xlfn.IFS(M3667&lt;=2,"Small",M3667&lt;=5,"Medium",M3667&gt;5,"Large")</f>
        <v>Small</v>
      </c>
      <c r="O3667" s="65">
        <v>70</v>
      </c>
      <c r="P3667" s="87">
        <f t="shared" si="229"/>
        <v>0.03</v>
      </c>
      <c r="Q3667" s="68">
        <v>4.57</v>
      </c>
      <c r="R3667" s="68" t="str" cm="1">
        <f t="array" ref="R3667">_xlfn.SWITCH(ROUND(Q3667,0),5,"Excellent",4,"Good",3,"Ok","Bad")</f>
        <v>Excellent</v>
      </c>
      <c r="S3667" s="17">
        <v>94</v>
      </c>
      <c r="T3667" s="17" t="str">
        <f t="shared" si="230"/>
        <v>No</v>
      </c>
      <c r="U3667" s="82">
        <v>43251</v>
      </c>
      <c r="V3667" s="82">
        <v>44001</v>
      </c>
      <c r="W3667" s="17">
        <v>0</v>
      </c>
      <c r="X3667" s="17" t="str">
        <f t="shared" si="231"/>
        <v>Inactive</v>
      </c>
      <c r="Y3667" s="17" t="s">
        <v>15616</v>
      </c>
      <c r="Z3667" s="17"/>
    </row>
    <row r="3668" spans="1:26" x14ac:dyDescent="0.25">
      <c r="A3668">
        <v>3667</v>
      </c>
      <c r="B3668" s="17" t="s">
        <v>15606</v>
      </c>
      <c r="C3668" s="17">
        <v>3344</v>
      </c>
      <c r="D3668" s="17" t="str">
        <f>INDEX(Hosts!$A:$O,MATCH(Places!$C3668,Hosts!$A:$A,0),MATCH(Places!D$1,Hosts!$1:$1,0))</f>
        <v>Within an hour</v>
      </c>
      <c r="E3668" s="87">
        <f>INDEX(Hosts!$A:$O,MATCH(Places!$C3668,Hosts!$A:$A,0),MATCH(Places!E$1,Hosts!$1:$1,0))</f>
        <v>1</v>
      </c>
      <c r="F3668" s="87">
        <f>INDEX(Hosts!$A:$O,MATCH(Places!$C3668,Hosts!$A:$A,0),MATCH(Places!F$1,Hosts!$1:$1,0))</f>
        <v>1</v>
      </c>
      <c r="G3668" s="17" t="str">
        <f>INDEX(Hosts!$A:$O,MATCH(Places!$C3668,Hosts!$A:$A,0),MATCH(Places!G$1,Hosts!$1:$1,0))</f>
        <v>No</v>
      </c>
      <c r="H3668" s="17">
        <v>20</v>
      </c>
      <c r="I3668" s="17" t="str">
        <f>INDEX(Neighborhoods!$A:$C,MATCH(Places!$H3668,Neighborhoods!$A:$A,0),MATCH(Places!I$1,Neighborhoods!$1:$1,0))</f>
        <v>Manhattan</v>
      </c>
      <c r="J3668" s="17" t="str">
        <f>INDEX(Neighborhoods!$A:$C,MATCH(Places!$H3668,Neighborhoods!$A:$A,0),MATCH(Places!J$1,Neighborhoods!$1:$1,0))</f>
        <v>Upper West Side</v>
      </c>
      <c r="K3668" s="17" t="s">
        <v>1</v>
      </c>
      <c r="L3668" s="17" t="str">
        <f t="shared" si="228"/>
        <v>Yes</v>
      </c>
      <c r="M3668" s="17">
        <v>2</v>
      </c>
      <c r="N3668" s="17" t="str" cm="1">
        <f t="array" ref="N3668">_xlfn.IFS(M3668&lt;=2,"Small",M3668&lt;=5,"Medium",M3668&gt;5,"Large")</f>
        <v>Small</v>
      </c>
      <c r="O3668" s="65">
        <v>141</v>
      </c>
      <c r="P3668" s="87">
        <f t="shared" si="229"/>
        <v>0.03</v>
      </c>
      <c r="Q3668" s="68">
        <v>4.6399999999999997</v>
      </c>
      <c r="R3668" s="68" t="str" cm="1">
        <f t="array" ref="R3668">_xlfn.SWITCH(ROUND(Q3668,0),5,"Excellent",4,"Good",3,"Ok","Bad")</f>
        <v>Excellent</v>
      </c>
      <c r="S3668" s="17">
        <v>84</v>
      </c>
      <c r="T3668" s="17" t="str">
        <f t="shared" si="230"/>
        <v>No</v>
      </c>
      <c r="U3668" s="82">
        <v>43251</v>
      </c>
      <c r="V3668" s="82">
        <v>44032</v>
      </c>
      <c r="W3668" s="17">
        <v>6</v>
      </c>
      <c r="X3668" s="17" t="str">
        <f t="shared" si="231"/>
        <v>Active</v>
      </c>
      <c r="Y3668" s="17" t="s">
        <v>15616</v>
      </c>
      <c r="Z3668" s="17"/>
    </row>
    <row r="3669" spans="1:26" x14ac:dyDescent="0.25">
      <c r="A3669">
        <v>3668</v>
      </c>
      <c r="B3669" s="17" t="s">
        <v>2645</v>
      </c>
      <c r="C3669" s="17">
        <v>1290</v>
      </c>
      <c r="D3669" s="17" t="str">
        <f>INDEX(Hosts!$A:$O,MATCH(Places!$C3669,Hosts!$A:$A,0),MATCH(Places!D$1,Hosts!$1:$1,0))</f>
        <v>Within a day</v>
      </c>
      <c r="E3669" s="87">
        <f>INDEX(Hosts!$A:$O,MATCH(Places!$C3669,Hosts!$A:$A,0),MATCH(Places!E$1,Hosts!$1:$1,0))</f>
        <v>0.75</v>
      </c>
      <c r="F3669" s="87">
        <f>INDEX(Hosts!$A:$O,MATCH(Places!$C3669,Hosts!$A:$A,0),MATCH(Places!F$1,Hosts!$1:$1,0))</f>
        <v>0.97</v>
      </c>
      <c r="G3669" s="17" t="str">
        <f>INDEX(Hosts!$A:$O,MATCH(Places!$C3669,Hosts!$A:$A,0),MATCH(Places!G$1,Hosts!$1:$1,0))</f>
        <v>No</v>
      </c>
      <c r="H3669" s="17">
        <v>16</v>
      </c>
      <c r="I3669" s="17" t="str">
        <f>INDEX(Neighborhoods!$A:$C,MATCH(Places!$H3669,Neighborhoods!$A:$A,0),MATCH(Places!I$1,Neighborhoods!$1:$1,0))</f>
        <v>Manhattan</v>
      </c>
      <c r="J3669" s="17" t="str">
        <f>INDEX(Neighborhoods!$A:$C,MATCH(Places!$H3669,Neighborhoods!$A:$A,0),MATCH(Places!J$1,Neighborhoods!$1:$1,0))</f>
        <v>Harlem</v>
      </c>
      <c r="K3669" s="17" t="s">
        <v>11822</v>
      </c>
      <c r="L3669" s="17" t="str">
        <f t="shared" si="228"/>
        <v>No</v>
      </c>
      <c r="M3669" s="17">
        <v>5</v>
      </c>
      <c r="N3669" s="17" t="str" cm="1">
        <f t="array" ref="N3669">_xlfn.IFS(M3669&lt;=2,"Small",M3669&lt;=5,"Medium",M3669&gt;5,"Large")</f>
        <v>Medium</v>
      </c>
      <c r="O3669" s="65">
        <v>219</v>
      </c>
      <c r="P3669" s="87">
        <f t="shared" si="229"/>
        <v>0.04</v>
      </c>
      <c r="Q3669" s="68">
        <v>4.75</v>
      </c>
      <c r="R3669" s="68" t="str" cm="1">
        <f t="array" ref="R3669">_xlfn.SWITCH(ROUND(Q3669,0),5,"Excellent",4,"Good",3,"Ok","Bad")</f>
        <v>Excellent</v>
      </c>
      <c r="S3669" s="17">
        <v>53</v>
      </c>
      <c r="T3669" s="17" t="str">
        <f t="shared" si="230"/>
        <v>No</v>
      </c>
      <c r="U3669" s="82">
        <v>43395</v>
      </c>
      <c r="V3669" s="82">
        <v>43893</v>
      </c>
      <c r="W3669" s="17">
        <v>179</v>
      </c>
      <c r="X3669" s="17" t="str">
        <f t="shared" si="231"/>
        <v>Active</v>
      </c>
      <c r="Y3669" s="17" t="s">
        <v>15616</v>
      </c>
      <c r="Z3669" s="17"/>
    </row>
    <row r="3670" spans="1:26" x14ac:dyDescent="0.25">
      <c r="A3670">
        <v>3669</v>
      </c>
      <c r="B3670" s="17" t="s">
        <v>2646</v>
      </c>
      <c r="C3670" s="17">
        <v>357</v>
      </c>
      <c r="D3670" s="17" t="str">
        <f>INDEX(Hosts!$A:$O,MATCH(Places!$C3670,Hosts!$A:$A,0),MATCH(Places!D$1,Hosts!$1:$1,0))</f>
        <v>Within a day</v>
      </c>
      <c r="E3670" s="87">
        <f>INDEX(Hosts!$A:$O,MATCH(Places!$C3670,Hosts!$A:$A,0),MATCH(Places!E$1,Hosts!$1:$1,0))</f>
        <v>0.5</v>
      </c>
      <c r="F3670" s="87">
        <f>INDEX(Hosts!$A:$O,MATCH(Places!$C3670,Hosts!$A:$A,0),MATCH(Places!F$1,Hosts!$1:$1,0))</f>
        <v>0.9</v>
      </c>
      <c r="G3670" s="17" t="str">
        <f>INDEX(Hosts!$A:$O,MATCH(Places!$C3670,Hosts!$A:$A,0),MATCH(Places!G$1,Hosts!$1:$1,0))</f>
        <v>No</v>
      </c>
      <c r="H3670" s="17">
        <v>12</v>
      </c>
      <c r="I3670" s="17" t="str">
        <f>INDEX(Neighborhoods!$A:$C,MATCH(Places!$H3670,Neighborhoods!$A:$A,0),MATCH(Places!I$1,Neighborhoods!$1:$1,0))</f>
        <v>Brooklyn</v>
      </c>
      <c r="J3670" s="17" t="str">
        <f>INDEX(Neighborhoods!$A:$C,MATCH(Places!$H3670,Neighborhoods!$A:$A,0),MATCH(Places!J$1,Neighborhoods!$1:$1,0))</f>
        <v>Williamsburg</v>
      </c>
      <c r="K3670" s="17" t="s">
        <v>1</v>
      </c>
      <c r="L3670" s="17" t="str">
        <f t="shared" si="228"/>
        <v>Yes</v>
      </c>
      <c r="M3670" s="17">
        <v>1</v>
      </c>
      <c r="N3670" s="17" t="str" cm="1">
        <f t="array" ref="N3670">_xlfn.IFS(M3670&lt;=2,"Small",M3670&lt;=5,"Medium",M3670&gt;5,"Large")</f>
        <v>Small</v>
      </c>
      <c r="O3670" s="65">
        <v>75</v>
      </c>
      <c r="P3670" s="87">
        <f t="shared" si="229"/>
        <v>0.03</v>
      </c>
      <c r="Q3670" s="68">
        <v>4.79</v>
      </c>
      <c r="R3670" s="68" t="str" cm="1">
        <f t="array" ref="R3670">_xlfn.SWITCH(ROUND(Q3670,0),5,"Excellent",4,"Good",3,"Ok","Bad")</f>
        <v>Excellent</v>
      </c>
      <c r="S3670" s="17">
        <v>24</v>
      </c>
      <c r="T3670" s="17" t="str">
        <f t="shared" si="230"/>
        <v>No</v>
      </c>
      <c r="U3670" s="82">
        <v>43259</v>
      </c>
      <c r="V3670" s="82">
        <v>43891</v>
      </c>
      <c r="W3670" s="17">
        <v>74</v>
      </c>
      <c r="X3670" s="17" t="str">
        <f t="shared" si="231"/>
        <v>Active</v>
      </c>
      <c r="Y3670" s="17" t="s">
        <v>15616</v>
      </c>
      <c r="Z3670" s="17"/>
    </row>
    <row r="3671" spans="1:26" x14ac:dyDescent="0.25">
      <c r="A3671">
        <v>3670</v>
      </c>
      <c r="B3671" s="17" t="s">
        <v>15390</v>
      </c>
      <c r="C3671" s="17">
        <v>445</v>
      </c>
      <c r="D3671" s="17" t="str">
        <f>INDEX(Hosts!$A:$O,MATCH(Places!$C3671,Hosts!$A:$A,0),MATCH(Places!D$1,Hosts!$1:$1,0))</f>
        <v>Within an hour</v>
      </c>
      <c r="E3671" s="87">
        <f>INDEX(Hosts!$A:$O,MATCH(Places!$C3671,Hosts!$A:$A,0),MATCH(Places!E$1,Hosts!$1:$1,0))</f>
        <v>0.9</v>
      </c>
      <c r="F3671" s="87">
        <f>INDEX(Hosts!$A:$O,MATCH(Places!$C3671,Hosts!$A:$A,0),MATCH(Places!F$1,Hosts!$1:$1,0))</f>
        <v>0.99</v>
      </c>
      <c r="G3671" s="17" t="str">
        <f>INDEX(Hosts!$A:$O,MATCH(Places!$C3671,Hosts!$A:$A,0),MATCH(Places!G$1,Hosts!$1:$1,0))</f>
        <v>Yes</v>
      </c>
      <c r="H3671" s="17">
        <v>9</v>
      </c>
      <c r="I3671" s="17" t="str">
        <f>INDEX(Neighborhoods!$A:$C,MATCH(Places!$H3671,Neighborhoods!$A:$A,0),MATCH(Places!I$1,Neighborhoods!$1:$1,0))</f>
        <v>Brooklyn</v>
      </c>
      <c r="J3671" s="17" t="str">
        <f>INDEX(Neighborhoods!$A:$C,MATCH(Places!$H3671,Neighborhoods!$A:$A,0),MATCH(Places!J$1,Neighborhoods!$1:$1,0))</f>
        <v>Crown Heights</v>
      </c>
      <c r="K3671" s="17" t="s">
        <v>1</v>
      </c>
      <c r="L3671" s="17" t="str">
        <f t="shared" si="228"/>
        <v>Yes</v>
      </c>
      <c r="M3671" s="17">
        <v>2</v>
      </c>
      <c r="N3671" s="17" t="str" cm="1">
        <f t="array" ref="N3671">_xlfn.IFS(M3671&lt;=2,"Small",M3671&lt;=5,"Medium",M3671&gt;5,"Large")</f>
        <v>Small</v>
      </c>
      <c r="O3671" s="65">
        <v>98</v>
      </c>
      <c r="P3671" s="87">
        <f t="shared" si="229"/>
        <v>0.03</v>
      </c>
      <c r="Q3671" s="68">
        <v>4.42</v>
      </c>
      <c r="R3671" s="68" t="str" cm="1">
        <f t="array" ref="R3671">_xlfn.SWITCH(ROUND(Q3671,0),5,"Excellent",4,"Good",3,"Ok","Bad")</f>
        <v>Good</v>
      </c>
      <c r="S3671" s="17">
        <v>12</v>
      </c>
      <c r="T3671" s="17" t="str">
        <f t="shared" si="230"/>
        <v>No</v>
      </c>
      <c r="U3671" s="82">
        <v>43260</v>
      </c>
      <c r="V3671" s="82">
        <v>43910</v>
      </c>
      <c r="W3671" s="17">
        <v>136</v>
      </c>
      <c r="X3671" s="17" t="str">
        <f t="shared" si="231"/>
        <v>Active</v>
      </c>
      <c r="Y3671" s="17" t="s">
        <v>15616</v>
      </c>
      <c r="Z3671" s="17"/>
    </row>
    <row r="3672" spans="1:26" x14ac:dyDescent="0.25">
      <c r="A3672">
        <v>3671</v>
      </c>
      <c r="B3672" s="17" t="s">
        <v>2647</v>
      </c>
      <c r="C3672" s="17">
        <v>3399</v>
      </c>
      <c r="D3672" s="17" t="str">
        <f>INDEX(Hosts!$A:$O,MATCH(Places!$C3672,Hosts!$A:$A,0),MATCH(Places!D$1,Hosts!$1:$1,0))</f>
        <v>Within a day</v>
      </c>
      <c r="E3672" s="87">
        <f>INDEX(Hosts!$A:$O,MATCH(Places!$C3672,Hosts!$A:$A,0),MATCH(Places!E$1,Hosts!$1:$1,0))</f>
        <v>0.69</v>
      </c>
      <c r="F3672" s="87">
        <f>INDEX(Hosts!$A:$O,MATCH(Places!$C3672,Hosts!$A:$A,0),MATCH(Places!F$1,Hosts!$1:$1,0))</f>
        <v>0.77</v>
      </c>
      <c r="G3672" s="17" t="str">
        <f>INDEX(Hosts!$A:$O,MATCH(Places!$C3672,Hosts!$A:$A,0),MATCH(Places!G$1,Hosts!$1:$1,0))</f>
        <v>No</v>
      </c>
      <c r="H3672" s="17">
        <v>24</v>
      </c>
      <c r="I3672" s="17" t="str">
        <f>INDEX(Neighborhoods!$A:$C,MATCH(Places!$H3672,Neighborhoods!$A:$A,0),MATCH(Places!I$1,Neighborhoods!$1:$1,0))</f>
        <v>Queens</v>
      </c>
      <c r="J3672" s="17" t="str">
        <f>INDEX(Neighborhoods!$A:$C,MATCH(Places!$H3672,Neighborhoods!$A:$A,0),MATCH(Places!J$1,Neighborhoods!$1:$1,0))</f>
        <v>Long Island City</v>
      </c>
      <c r="K3672" s="17" t="s">
        <v>11822</v>
      </c>
      <c r="L3672" s="17" t="str">
        <f t="shared" si="228"/>
        <v>No</v>
      </c>
      <c r="M3672" s="17">
        <v>5</v>
      </c>
      <c r="N3672" s="17" t="str" cm="1">
        <f t="array" ref="N3672">_xlfn.IFS(M3672&lt;=2,"Small",M3672&lt;=5,"Medium",M3672&gt;5,"Large")</f>
        <v>Medium</v>
      </c>
      <c r="O3672" s="65">
        <v>189</v>
      </c>
      <c r="P3672" s="87">
        <f t="shared" si="229"/>
        <v>0.03</v>
      </c>
      <c r="Q3672" s="68">
        <v>4.8899999999999997</v>
      </c>
      <c r="R3672" s="68" t="str" cm="1">
        <f t="array" ref="R3672">_xlfn.SWITCH(ROUND(Q3672,0),5,"Excellent",4,"Good",3,"Ok","Bad")</f>
        <v>Excellent</v>
      </c>
      <c r="S3672" s="17">
        <v>61</v>
      </c>
      <c r="T3672" s="17" t="str">
        <f t="shared" si="230"/>
        <v>No</v>
      </c>
      <c r="U3672" s="82">
        <v>43254</v>
      </c>
      <c r="V3672" s="82">
        <v>43829</v>
      </c>
      <c r="W3672" s="17">
        <v>365</v>
      </c>
      <c r="X3672" s="17" t="str">
        <f t="shared" si="231"/>
        <v>Active</v>
      </c>
      <c r="Y3672" s="17" t="s">
        <v>15615</v>
      </c>
      <c r="Z3672" s="17"/>
    </row>
    <row r="3673" spans="1:26" x14ac:dyDescent="0.25">
      <c r="A3673">
        <v>3672</v>
      </c>
      <c r="B3673" s="17" t="s">
        <v>2648</v>
      </c>
      <c r="C3673" s="17">
        <v>3540</v>
      </c>
      <c r="D3673" s="17" t="str">
        <f>INDEX(Hosts!$A:$O,MATCH(Places!$C3673,Hosts!$A:$A,0),MATCH(Places!D$1,Hosts!$1:$1,0))</f>
        <v>Within an hour</v>
      </c>
      <c r="E3673" s="87">
        <f>INDEX(Hosts!$A:$O,MATCH(Places!$C3673,Hosts!$A:$A,0),MATCH(Places!E$1,Hosts!$1:$1,0))</f>
        <v>1</v>
      </c>
      <c r="F3673" s="87">
        <f>INDEX(Hosts!$A:$O,MATCH(Places!$C3673,Hosts!$A:$A,0),MATCH(Places!F$1,Hosts!$1:$1,0))</f>
        <v>1</v>
      </c>
      <c r="G3673" s="17" t="str">
        <f>INDEX(Hosts!$A:$O,MATCH(Places!$C3673,Hosts!$A:$A,0),MATCH(Places!G$1,Hosts!$1:$1,0))</f>
        <v>No</v>
      </c>
      <c r="H3673" s="17">
        <v>25</v>
      </c>
      <c r="I3673" s="17" t="str">
        <f>INDEX(Neighborhoods!$A:$C,MATCH(Places!$H3673,Neighborhoods!$A:$A,0),MATCH(Places!I$1,Neighborhoods!$1:$1,0))</f>
        <v>Queens</v>
      </c>
      <c r="J3673" s="17" t="str">
        <f>INDEX(Neighborhoods!$A:$C,MATCH(Places!$H3673,Neighborhoods!$A:$A,0),MATCH(Places!J$1,Neighborhoods!$1:$1,0))</f>
        <v>Ridgewood</v>
      </c>
      <c r="K3673" s="17" t="s">
        <v>1</v>
      </c>
      <c r="L3673" s="17" t="str">
        <f t="shared" si="228"/>
        <v>Yes</v>
      </c>
      <c r="M3673" s="17">
        <v>2</v>
      </c>
      <c r="N3673" s="17" t="str" cm="1">
        <f t="array" ref="N3673">_xlfn.IFS(M3673&lt;=2,"Small",M3673&lt;=5,"Medium",M3673&gt;5,"Large")</f>
        <v>Small</v>
      </c>
      <c r="O3673" s="65">
        <v>80</v>
      </c>
      <c r="P3673" s="87">
        <f t="shared" si="229"/>
        <v>0.03</v>
      </c>
      <c r="Q3673" s="68">
        <v>4.3899999999999997</v>
      </c>
      <c r="R3673" s="68" t="str" cm="1">
        <f t="array" ref="R3673">_xlfn.SWITCH(ROUND(Q3673,0),5,"Excellent",4,"Good",3,"Ok","Bad")</f>
        <v>Good</v>
      </c>
      <c r="S3673" s="17">
        <v>18</v>
      </c>
      <c r="T3673" s="17" t="str">
        <f t="shared" si="230"/>
        <v>No</v>
      </c>
      <c r="U3673" s="82">
        <v>43261</v>
      </c>
      <c r="V3673" s="82">
        <v>43809</v>
      </c>
      <c r="W3673" s="17">
        <v>90</v>
      </c>
      <c r="X3673" s="17" t="str">
        <f t="shared" si="231"/>
        <v>Active</v>
      </c>
      <c r="Y3673" s="17" t="s">
        <v>15615</v>
      </c>
      <c r="Z3673" s="17"/>
    </row>
    <row r="3674" spans="1:26" x14ac:dyDescent="0.25">
      <c r="A3674">
        <v>3673</v>
      </c>
      <c r="B3674" s="17" t="s">
        <v>2649</v>
      </c>
      <c r="C3674" s="17">
        <v>3518</v>
      </c>
      <c r="D3674" s="17" t="str">
        <f>INDEX(Hosts!$A:$O,MATCH(Places!$C3674,Hosts!$A:$A,0),MATCH(Places!D$1,Hosts!$1:$1,0))</f>
        <v>Within an hour</v>
      </c>
      <c r="E3674" s="87">
        <f>INDEX(Hosts!$A:$O,MATCH(Places!$C3674,Hosts!$A:$A,0),MATCH(Places!E$1,Hosts!$1:$1,0))</f>
        <v>1</v>
      </c>
      <c r="F3674" s="87">
        <f>INDEX(Hosts!$A:$O,MATCH(Places!$C3674,Hosts!$A:$A,0),MATCH(Places!F$1,Hosts!$1:$1,0))</f>
        <v>0.89</v>
      </c>
      <c r="G3674" s="17" t="str">
        <f>INDEX(Hosts!$A:$O,MATCH(Places!$C3674,Hosts!$A:$A,0),MATCH(Places!G$1,Hosts!$1:$1,0))</f>
        <v>No</v>
      </c>
      <c r="H3674" s="17">
        <v>12</v>
      </c>
      <c r="I3674" s="17" t="str">
        <f>INDEX(Neighborhoods!$A:$C,MATCH(Places!$H3674,Neighborhoods!$A:$A,0),MATCH(Places!I$1,Neighborhoods!$1:$1,0))</f>
        <v>Brooklyn</v>
      </c>
      <c r="J3674" s="17" t="str">
        <f>INDEX(Neighborhoods!$A:$C,MATCH(Places!$H3674,Neighborhoods!$A:$A,0),MATCH(Places!J$1,Neighborhoods!$1:$1,0))</f>
        <v>Williamsburg</v>
      </c>
      <c r="K3674" s="17" t="s">
        <v>11822</v>
      </c>
      <c r="L3674" s="17" t="str">
        <f t="shared" si="228"/>
        <v>No</v>
      </c>
      <c r="M3674" s="17">
        <v>4</v>
      </c>
      <c r="N3674" s="17" t="str" cm="1">
        <f t="array" ref="N3674">_xlfn.IFS(M3674&lt;=2,"Small",M3674&lt;=5,"Medium",M3674&gt;5,"Large")</f>
        <v>Medium</v>
      </c>
      <c r="O3674" s="65">
        <v>142.86000000000001</v>
      </c>
      <c r="P3674" s="87">
        <f t="shared" si="229"/>
        <v>0.03</v>
      </c>
      <c r="Q3674" s="68">
        <v>4.8</v>
      </c>
      <c r="R3674" s="68" t="str" cm="1">
        <f t="array" ref="R3674">_xlfn.SWITCH(ROUND(Q3674,0),5,"Excellent",4,"Good",3,"Ok","Bad")</f>
        <v>Excellent</v>
      </c>
      <c r="S3674" s="17">
        <v>79</v>
      </c>
      <c r="T3674" s="17" t="str">
        <f t="shared" si="230"/>
        <v>No</v>
      </c>
      <c r="U3674" s="82">
        <v>43274</v>
      </c>
      <c r="V3674" s="82">
        <v>44045</v>
      </c>
      <c r="W3674" s="17">
        <v>72</v>
      </c>
      <c r="X3674" s="17" t="str">
        <f t="shared" si="231"/>
        <v>Active</v>
      </c>
      <c r="Y3674" s="17" t="s">
        <v>15615</v>
      </c>
      <c r="Z3674" s="17"/>
    </row>
    <row r="3675" spans="1:26" x14ac:dyDescent="0.25">
      <c r="A3675">
        <v>3674</v>
      </c>
      <c r="B3675" s="17" t="s">
        <v>2650</v>
      </c>
      <c r="C3675" s="17">
        <v>3555</v>
      </c>
      <c r="D3675" s="17" t="str">
        <f>INDEX(Hosts!$A:$O,MATCH(Places!$C3675,Hosts!$A:$A,0),MATCH(Places!D$1,Hosts!$1:$1,0))</f>
        <v>Within a few hours</v>
      </c>
      <c r="E3675" s="87">
        <f>INDEX(Hosts!$A:$O,MATCH(Places!$C3675,Hosts!$A:$A,0),MATCH(Places!E$1,Hosts!$1:$1,0))</f>
        <v>0.9</v>
      </c>
      <c r="F3675" s="87">
        <f>INDEX(Hosts!$A:$O,MATCH(Places!$C3675,Hosts!$A:$A,0),MATCH(Places!F$1,Hosts!$1:$1,0))</f>
        <v>1</v>
      </c>
      <c r="G3675" s="17" t="str">
        <f>INDEX(Hosts!$A:$O,MATCH(Places!$C3675,Hosts!$A:$A,0),MATCH(Places!G$1,Hosts!$1:$1,0))</f>
        <v>Yes</v>
      </c>
      <c r="H3675" s="17">
        <v>12</v>
      </c>
      <c r="I3675" s="17" t="str">
        <f>INDEX(Neighborhoods!$A:$C,MATCH(Places!$H3675,Neighborhoods!$A:$A,0),MATCH(Places!I$1,Neighborhoods!$1:$1,0))</f>
        <v>Brooklyn</v>
      </c>
      <c r="J3675" s="17" t="str">
        <f>INDEX(Neighborhoods!$A:$C,MATCH(Places!$H3675,Neighborhoods!$A:$A,0),MATCH(Places!J$1,Neighborhoods!$1:$1,0))</f>
        <v>Williamsburg</v>
      </c>
      <c r="K3675" s="17" t="s">
        <v>11822</v>
      </c>
      <c r="L3675" s="17" t="str">
        <f t="shared" si="228"/>
        <v>No</v>
      </c>
      <c r="M3675" s="17">
        <v>8</v>
      </c>
      <c r="N3675" s="17" t="str" cm="1">
        <f t="array" ref="N3675">_xlfn.IFS(M3675&lt;=2,"Small",M3675&lt;=5,"Medium",M3675&gt;5,"Large")</f>
        <v>Large</v>
      </c>
      <c r="O3675" s="65">
        <v>550</v>
      </c>
      <c r="P3675" s="87">
        <f t="shared" si="229"/>
        <v>0.05</v>
      </c>
      <c r="Q3675" s="68">
        <v>4.97</v>
      </c>
      <c r="R3675" s="68" t="str" cm="1">
        <f t="array" ref="R3675">_xlfn.SWITCH(ROUND(Q3675,0),5,"Excellent",4,"Good",3,"Ok","Bad")</f>
        <v>Excellent</v>
      </c>
      <c r="S3675" s="17">
        <v>39</v>
      </c>
      <c r="T3675" s="17" t="str">
        <f t="shared" si="230"/>
        <v>No</v>
      </c>
      <c r="U3675" s="82">
        <v>43275</v>
      </c>
      <c r="V3675" s="82">
        <v>44037</v>
      </c>
      <c r="W3675" s="17">
        <v>99</v>
      </c>
      <c r="X3675" s="17" t="str">
        <f t="shared" si="231"/>
        <v>Active</v>
      </c>
      <c r="Y3675" s="17" t="s">
        <v>15616</v>
      </c>
      <c r="Z3675" s="17"/>
    </row>
    <row r="3676" spans="1:26" x14ac:dyDescent="0.25">
      <c r="A3676">
        <v>3675</v>
      </c>
      <c r="B3676" s="17" t="s">
        <v>13387</v>
      </c>
      <c r="C3676" s="17">
        <v>3544</v>
      </c>
      <c r="D3676" s="17" t="str">
        <f>INDEX(Hosts!$A:$O,MATCH(Places!$C3676,Hosts!$A:$A,0),MATCH(Places!D$1,Hosts!$1:$1,0))</f>
        <v>Within an hour</v>
      </c>
      <c r="E3676" s="87">
        <f>INDEX(Hosts!$A:$O,MATCH(Places!$C3676,Hosts!$A:$A,0),MATCH(Places!E$1,Hosts!$1:$1,0))</f>
        <v>0.9</v>
      </c>
      <c r="F3676" s="87">
        <f>INDEX(Hosts!$A:$O,MATCH(Places!$C3676,Hosts!$A:$A,0),MATCH(Places!F$1,Hosts!$1:$1,0))</f>
        <v>0.99</v>
      </c>
      <c r="G3676" s="17" t="str">
        <f>INDEX(Hosts!$A:$O,MATCH(Places!$C3676,Hosts!$A:$A,0),MATCH(Places!G$1,Hosts!$1:$1,0))</f>
        <v>No</v>
      </c>
      <c r="H3676" s="17">
        <v>17</v>
      </c>
      <c r="I3676" s="17" t="str">
        <f>INDEX(Neighborhoods!$A:$C,MATCH(Places!$H3676,Neighborhoods!$A:$A,0),MATCH(Places!I$1,Neighborhoods!$1:$1,0))</f>
        <v>Manhattan</v>
      </c>
      <c r="J3676" s="17" t="str">
        <f>INDEX(Neighborhoods!$A:$C,MATCH(Places!$H3676,Neighborhoods!$A:$A,0),MATCH(Places!J$1,Neighborhoods!$1:$1,0))</f>
        <v>Hell's Kitchen</v>
      </c>
      <c r="K3676" s="17" t="s">
        <v>1</v>
      </c>
      <c r="L3676" s="17" t="str">
        <f t="shared" si="228"/>
        <v>Yes</v>
      </c>
      <c r="M3676" s="17">
        <v>2</v>
      </c>
      <c r="N3676" s="17" t="str" cm="1">
        <f t="array" ref="N3676">_xlfn.IFS(M3676&lt;=2,"Small",M3676&lt;=5,"Medium",M3676&gt;5,"Large")</f>
        <v>Small</v>
      </c>
      <c r="O3676" s="65">
        <v>150</v>
      </c>
      <c r="P3676" s="87">
        <f t="shared" si="229"/>
        <v>0.03</v>
      </c>
      <c r="Q3676" s="68">
        <v>4.33</v>
      </c>
      <c r="R3676" s="68" t="str" cm="1">
        <f t="array" ref="R3676">_xlfn.SWITCH(ROUND(Q3676,0),5,"Excellent",4,"Good",3,"Ok","Bad")</f>
        <v>Good</v>
      </c>
      <c r="S3676" s="17">
        <v>9</v>
      </c>
      <c r="T3676" s="17" t="str">
        <f t="shared" si="230"/>
        <v>No</v>
      </c>
      <c r="U3676" s="82">
        <v>43484</v>
      </c>
      <c r="V3676" s="82">
        <v>43824</v>
      </c>
      <c r="W3676" s="17">
        <v>365</v>
      </c>
      <c r="X3676" s="17" t="str">
        <f t="shared" si="231"/>
        <v>Active</v>
      </c>
      <c r="Y3676" s="17" t="s">
        <v>15616</v>
      </c>
      <c r="Z3676" s="17"/>
    </row>
    <row r="3677" spans="1:26" x14ac:dyDescent="0.25">
      <c r="A3677">
        <v>3676</v>
      </c>
      <c r="B3677" s="17" t="s">
        <v>2651</v>
      </c>
      <c r="C3677" s="17">
        <v>138</v>
      </c>
      <c r="D3677" s="17" t="str">
        <f>INDEX(Hosts!$A:$O,MATCH(Places!$C3677,Hosts!$A:$A,0),MATCH(Places!D$1,Hosts!$1:$1,0))</f>
        <v>Within an hour</v>
      </c>
      <c r="E3677" s="87">
        <f>INDEX(Hosts!$A:$O,MATCH(Places!$C3677,Hosts!$A:$A,0),MATCH(Places!E$1,Hosts!$1:$1,0))</f>
        <v>1</v>
      </c>
      <c r="F3677" s="87">
        <f>INDEX(Hosts!$A:$O,MATCH(Places!$C3677,Hosts!$A:$A,0),MATCH(Places!F$1,Hosts!$1:$1,0))</f>
        <v>1</v>
      </c>
      <c r="G3677" s="17" t="str">
        <f>INDEX(Hosts!$A:$O,MATCH(Places!$C3677,Hosts!$A:$A,0),MATCH(Places!G$1,Hosts!$1:$1,0))</f>
        <v>Yes</v>
      </c>
      <c r="H3677" s="17">
        <v>12</v>
      </c>
      <c r="I3677" s="17" t="str">
        <f>INDEX(Neighborhoods!$A:$C,MATCH(Places!$H3677,Neighborhoods!$A:$A,0),MATCH(Places!I$1,Neighborhoods!$1:$1,0))</f>
        <v>Brooklyn</v>
      </c>
      <c r="J3677" s="17" t="str">
        <f>INDEX(Neighborhoods!$A:$C,MATCH(Places!$H3677,Neighborhoods!$A:$A,0),MATCH(Places!J$1,Neighborhoods!$1:$1,0))</f>
        <v>Williamsburg</v>
      </c>
      <c r="K3677" s="17" t="s">
        <v>11822</v>
      </c>
      <c r="L3677" s="17" t="str">
        <f t="shared" si="228"/>
        <v>No</v>
      </c>
      <c r="M3677" s="17">
        <v>2</v>
      </c>
      <c r="N3677" s="17" t="str" cm="1">
        <f t="array" ref="N3677">_xlfn.IFS(M3677&lt;=2,"Small",M3677&lt;=5,"Medium",M3677&gt;5,"Large")</f>
        <v>Small</v>
      </c>
      <c r="O3677" s="65">
        <v>150</v>
      </c>
      <c r="P3677" s="87">
        <f t="shared" si="229"/>
        <v>0.03</v>
      </c>
      <c r="Q3677" s="68">
        <v>5</v>
      </c>
      <c r="R3677" s="68" t="str" cm="1">
        <f t="array" ref="R3677">_xlfn.SWITCH(ROUND(Q3677,0),5,"Excellent",4,"Good",3,"Ok","Bad")</f>
        <v>Excellent</v>
      </c>
      <c r="S3677" s="17">
        <v>20</v>
      </c>
      <c r="T3677" s="17" t="str">
        <f t="shared" si="230"/>
        <v>No</v>
      </c>
      <c r="U3677" s="82">
        <v>43298</v>
      </c>
      <c r="V3677" s="82">
        <v>43976</v>
      </c>
      <c r="W3677" s="17">
        <v>23</v>
      </c>
      <c r="X3677" s="17" t="str">
        <f t="shared" si="231"/>
        <v>Active</v>
      </c>
      <c r="Y3677" s="17" t="s">
        <v>15615</v>
      </c>
      <c r="Z3677" s="17"/>
    </row>
    <row r="3678" spans="1:26" x14ac:dyDescent="0.25">
      <c r="A3678">
        <v>3677</v>
      </c>
      <c r="B3678" s="17" t="s">
        <v>2652</v>
      </c>
      <c r="C3678" s="17">
        <v>3346</v>
      </c>
      <c r="D3678" s="17" t="str">
        <f>INDEX(Hosts!$A:$O,MATCH(Places!$C3678,Hosts!$A:$A,0),MATCH(Places!D$1,Hosts!$1:$1,0))</f>
        <v>Within an hour</v>
      </c>
      <c r="E3678" s="87">
        <f>INDEX(Hosts!$A:$O,MATCH(Places!$C3678,Hosts!$A:$A,0),MATCH(Places!E$1,Hosts!$1:$1,0))</f>
        <v>1</v>
      </c>
      <c r="F3678" s="87">
        <f>INDEX(Hosts!$A:$O,MATCH(Places!$C3678,Hosts!$A:$A,0),MATCH(Places!F$1,Hosts!$1:$1,0))</f>
        <v>1</v>
      </c>
      <c r="G3678" s="17" t="str">
        <f>INDEX(Hosts!$A:$O,MATCH(Places!$C3678,Hosts!$A:$A,0),MATCH(Places!G$1,Hosts!$1:$1,0))</f>
        <v>Yes</v>
      </c>
      <c r="H3678" s="17">
        <v>10</v>
      </c>
      <c r="I3678" s="17" t="str">
        <f>INDEX(Neighborhoods!$A:$C,MATCH(Places!$H3678,Neighborhoods!$A:$A,0),MATCH(Places!I$1,Neighborhoods!$1:$1,0))</f>
        <v>Brooklyn</v>
      </c>
      <c r="J3678" s="17" t="str">
        <f>INDEX(Neighborhoods!$A:$C,MATCH(Places!$H3678,Neighborhoods!$A:$A,0),MATCH(Places!J$1,Neighborhoods!$1:$1,0))</f>
        <v>East Flatbush</v>
      </c>
      <c r="K3678" s="17" t="s">
        <v>1</v>
      </c>
      <c r="L3678" s="17" t="str">
        <f t="shared" si="228"/>
        <v>Yes</v>
      </c>
      <c r="M3678" s="17">
        <v>2</v>
      </c>
      <c r="N3678" s="17" t="str" cm="1">
        <f t="array" ref="N3678">_xlfn.IFS(M3678&lt;=2,"Small",M3678&lt;=5,"Medium",M3678&gt;5,"Large")</f>
        <v>Small</v>
      </c>
      <c r="O3678" s="65">
        <v>55</v>
      </c>
      <c r="P3678" s="87">
        <f t="shared" si="229"/>
        <v>0.03</v>
      </c>
      <c r="Q3678" s="68">
        <v>4.83</v>
      </c>
      <c r="R3678" s="68" t="str" cm="1">
        <f t="array" ref="R3678">_xlfn.SWITCH(ROUND(Q3678,0),5,"Excellent",4,"Good",3,"Ok","Bad")</f>
        <v>Excellent</v>
      </c>
      <c r="S3678" s="17">
        <v>52</v>
      </c>
      <c r="T3678" s="17" t="str">
        <f t="shared" si="230"/>
        <v>No</v>
      </c>
      <c r="U3678" s="82">
        <v>43277</v>
      </c>
      <c r="V3678" s="82">
        <v>44047</v>
      </c>
      <c r="W3678" s="17">
        <v>350</v>
      </c>
      <c r="X3678" s="17" t="str">
        <f t="shared" si="231"/>
        <v>Active</v>
      </c>
      <c r="Y3678" s="17" t="s">
        <v>15615</v>
      </c>
      <c r="Z3678" s="17"/>
    </row>
    <row r="3679" spans="1:26" x14ac:dyDescent="0.25">
      <c r="A3679">
        <v>3678</v>
      </c>
      <c r="B3679" s="17" t="s">
        <v>15393</v>
      </c>
      <c r="C3679" s="17">
        <v>3544</v>
      </c>
      <c r="D3679" s="17" t="str">
        <f>INDEX(Hosts!$A:$O,MATCH(Places!$C3679,Hosts!$A:$A,0),MATCH(Places!D$1,Hosts!$1:$1,0))</f>
        <v>Within an hour</v>
      </c>
      <c r="E3679" s="87">
        <f>INDEX(Hosts!$A:$O,MATCH(Places!$C3679,Hosts!$A:$A,0),MATCH(Places!E$1,Hosts!$1:$1,0))</f>
        <v>0.9</v>
      </c>
      <c r="F3679" s="87">
        <f>INDEX(Hosts!$A:$O,MATCH(Places!$C3679,Hosts!$A:$A,0),MATCH(Places!F$1,Hosts!$1:$1,0))</f>
        <v>0.99</v>
      </c>
      <c r="G3679" s="17" t="str">
        <f>INDEX(Hosts!$A:$O,MATCH(Places!$C3679,Hosts!$A:$A,0),MATCH(Places!G$1,Hosts!$1:$1,0))</f>
        <v>No</v>
      </c>
      <c r="H3679" s="17">
        <v>17</v>
      </c>
      <c r="I3679" s="17" t="str">
        <f>INDEX(Neighborhoods!$A:$C,MATCH(Places!$H3679,Neighborhoods!$A:$A,0),MATCH(Places!I$1,Neighborhoods!$1:$1,0))</f>
        <v>Manhattan</v>
      </c>
      <c r="J3679" s="17" t="str">
        <f>INDEX(Neighborhoods!$A:$C,MATCH(Places!$H3679,Neighborhoods!$A:$A,0),MATCH(Places!J$1,Neighborhoods!$1:$1,0))</f>
        <v>Hell's Kitchen</v>
      </c>
      <c r="K3679" s="17" t="s">
        <v>1</v>
      </c>
      <c r="L3679" s="17" t="str">
        <f t="shared" si="228"/>
        <v>Yes</v>
      </c>
      <c r="M3679" s="17">
        <v>2</v>
      </c>
      <c r="N3679" s="17" t="str" cm="1">
        <f t="array" ref="N3679">_xlfn.IFS(M3679&lt;=2,"Small",M3679&lt;=5,"Medium",M3679&gt;5,"Large")</f>
        <v>Small</v>
      </c>
      <c r="O3679" s="65">
        <v>150</v>
      </c>
      <c r="P3679" s="87">
        <f t="shared" si="229"/>
        <v>0.03</v>
      </c>
      <c r="Q3679" s="68">
        <v>3.82</v>
      </c>
      <c r="R3679" s="68" t="str" cm="1">
        <f t="array" ref="R3679">_xlfn.SWITCH(ROUND(Q3679,0),5,"Excellent",4,"Good",3,"Ok","Bad")</f>
        <v>Good</v>
      </c>
      <c r="S3679" s="17">
        <v>11</v>
      </c>
      <c r="T3679" s="17" t="str">
        <f t="shared" si="230"/>
        <v>No</v>
      </c>
      <c r="U3679" s="82">
        <v>43329</v>
      </c>
      <c r="V3679" s="82">
        <v>43752</v>
      </c>
      <c r="W3679" s="17">
        <v>365</v>
      </c>
      <c r="X3679" s="17" t="str">
        <f t="shared" si="231"/>
        <v>Active</v>
      </c>
      <c r="Y3679" s="17" t="s">
        <v>15616</v>
      </c>
      <c r="Z3679" s="17"/>
    </row>
    <row r="3680" spans="1:26" x14ac:dyDescent="0.25">
      <c r="A3680">
        <v>3679</v>
      </c>
      <c r="B3680" s="17" t="s">
        <v>15128</v>
      </c>
      <c r="C3680" s="17">
        <v>3544</v>
      </c>
      <c r="D3680" s="17" t="str">
        <f>INDEX(Hosts!$A:$O,MATCH(Places!$C3680,Hosts!$A:$A,0),MATCH(Places!D$1,Hosts!$1:$1,0))</f>
        <v>Within an hour</v>
      </c>
      <c r="E3680" s="87">
        <f>INDEX(Hosts!$A:$O,MATCH(Places!$C3680,Hosts!$A:$A,0),MATCH(Places!E$1,Hosts!$1:$1,0))</f>
        <v>0.9</v>
      </c>
      <c r="F3680" s="87">
        <f>INDEX(Hosts!$A:$O,MATCH(Places!$C3680,Hosts!$A:$A,0),MATCH(Places!F$1,Hosts!$1:$1,0))</f>
        <v>0.99</v>
      </c>
      <c r="G3680" s="17" t="str">
        <f>INDEX(Hosts!$A:$O,MATCH(Places!$C3680,Hosts!$A:$A,0),MATCH(Places!G$1,Hosts!$1:$1,0))</f>
        <v>No</v>
      </c>
      <c r="H3680" s="17">
        <v>17</v>
      </c>
      <c r="I3680" s="17" t="str">
        <f>INDEX(Neighborhoods!$A:$C,MATCH(Places!$H3680,Neighborhoods!$A:$A,0),MATCH(Places!I$1,Neighborhoods!$1:$1,0))</f>
        <v>Manhattan</v>
      </c>
      <c r="J3680" s="17" t="str">
        <f>INDEX(Neighborhoods!$A:$C,MATCH(Places!$H3680,Neighborhoods!$A:$A,0),MATCH(Places!J$1,Neighborhoods!$1:$1,0))</f>
        <v>Hell's Kitchen</v>
      </c>
      <c r="K3680" s="17" t="s">
        <v>1</v>
      </c>
      <c r="L3680" s="17" t="str">
        <f t="shared" si="228"/>
        <v>Yes</v>
      </c>
      <c r="M3680" s="17">
        <v>2</v>
      </c>
      <c r="N3680" s="17" t="str" cm="1">
        <f t="array" ref="N3680">_xlfn.IFS(M3680&lt;=2,"Small",M3680&lt;=5,"Medium",M3680&gt;5,"Large")</f>
        <v>Small</v>
      </c>
      <c r="O3680" s="65">
        <v>150</v>
      </c>
      <c r="P3680" s="87">
        <f t="shared" si="229"/>
        <v>0.03</v>
      </c>
      <c r="Q3680" s="68">
        <v>3.9</v>
      </c>
      <c r="R3680" s="68" t="str" cm="1">
        <f t="array" ref="R3680">_xlfn.SWITCH(ROUND(Q3680,0),5,"Excellent",4,"Good",3,"Ok","Bad")</f>
        <v>Good</v>
      </c>
      <c r="S3680" s="17">
        <v>10</v>
      </c>
      <c r="T3680" s="17" t="str">
        <f t="shared" si="230"/>
        <v>No</v>
      </c>
      <c r="U3680" s="82">
        <v>43278</v>
      </c>
      <c r="V3680" s="82">
        <v>43772</v>
      </c>
      <c r="W3680" s="17">
        <v>365</v>
      </c>
      <c r="X3680" s="17" t="str">
        <f t="shared" si="231"/>
        <v>Active</v>
      </c>
      <c r="Y3680" s="17" t="s">
        <v>15616</v>
      </c>
      <c r="Z3680" s="17"/>
    </row>
    <row r="3681" spans="1:26" x14ac:dyDescent="0.25">
      <c r="A3681">
        <v>3680</v>
      </c>
      <c r="B3681" s="17" t="s">
        <v>2653</v>
      </c>
      <c r="C3681" s="17">
        <v>3557</v>
      </c>
      <c r="D3681" s="17" t="str">
        <f>INDEX(Hosts!$A:$O,MATCH(Places!$C3681,Hosts!$A:$A,0),MATCH(Places!D$1,Hosts!$1:$1,0))</f>
        <v>Within an hour</v>
      </c>
      <c r="E3681" s="87">
        <f>INDEX(Hosts!$A:$O,MATCH(Places!$C3681,Hosts!$A:$A,0),MATCH(Places!E$1,Hosts!$1:$1,0))</f>
        <v>1</v>
      </c>
      <c r="F3681" s="87">
        <f>INDEX(Hosts!$A:$O,MATCH(Places!$C3681,Hosts!$A:$A,0),MATCH(Places!F$1,Hosts!$1:$1,0))</f>
        <v>1</v>
      </c>
      <c r="G3681" s="17" t="str">
        <f>INDEX(Hosts!$A:$O,MATCH(Places!$C3681,Hosts!$A:$A,0),MATCH(Places!G$1,Hosts!$1:$1,0))</f>
        <v>No</v>
      </c>
      <c r="H3681" s="17">
        <v>20</v>
      </c>
      <c r="I3681" s="17" t="str">
        <f>INDEX(Neighborhoods!$A:$C,MATCH(Places!$H3681,Neighborhoods!$A:$A,0),MATCH(Places!I$1,Neighborhoods!$1:$1,0))</f>
        <v>Manhattan</v>
      </c>
      <c r="J3681" s="17" t="str">
        <f>INDEX(Neighborhoods!$A:$C,MATCH(Places!$H3681,Neighborhoods!$A:$A,0),MATCH(Places!J$1,Neighborhoods!$1:$1,0))</f>
        <v>Upper West Side</v>
      </c>
      <c r="K3681" s="17" t="s">
        <v>1</v>
      </c>
      <c r="L3681" s="17" t="str">
        <f t="shared" si="228"/>
        <v>Yes</v>
      </c>
      <c r="M3681" s="17">
        <v>2</v>
      </c>
      <c r="N3681" s="17" t="str" cm="1">
        <f t="array" ref="N3681">_xlfn.IFS(M3681&lt;=2,"Small",M3681&lt;=5,"Medium",M3681&gt;5,"Large")</f>
        <v>Small</v>
      </c>
      <c r="O3681" s="65">
        <v>90</v>
      </c>
      <c r="P3681" s="87">
        <f t="shared" si="229"/>
        <v>0.03</v>
      </c>
      <c r="Q3681" s="68">
        <v>4.54</v>
      </c>
      <c r="R3681" s="68" t="str" cm="1">
        <f t="array" ref="R3681">_xlfn.SWITCH(ROUND(Q3681,0),5,"Excellent",4,"Good",3,"Ok","Bad")</f>
        <v>Excellent</v>
      </c>
      <c r="S3681" s="17">
        <v>90</v>
      </c>
      <c r="T3681" s="17" t="str">
        <f t="shared" si="230"/>
        <v>No</v>
      </c>
      <c r="U3681" s="82">
        <v>43290</v>
      </c>
      <c r="V3681" s="82">
        <v>44031</v>
      </c>
      <c r="W3681" s="17">
        <v>0</v>
      </c>
      <c r="X3681" s="17" t="str">
        <f t="shared" si="231"/>
        <v>Inactive</v>
      </c>
      <c r="Y3681" s="17" t="s">
        <v>15616</v>
      </c>
      <c r="Z3681" s="17"/>
    </row>
    <row r="3682" spans="1:26" x14ac:dyDescent="0.25">
      <c r="A3682">
        <v>3681</v>
      </c>
      <c r="B3682" s="17" t="s">
        <v>2654</v>
      </c>
      <c r="C3682" s="17">
        <v>1355</v>
      </c>
      <c r="D3682" s="17" t="str">
        <f>INDEX(Hosts!$A:$O,MATCH(Places!$C3682,Hosts!$A:$A,0),MATCH(Places!D$1,Hosts!$1:$1,0))</f>
        <v>Within a few hours</v>
      </c>
      <c r="E3682" s="87">
        <f>INDEX(Hosts!$A:$O,MATCH(Places!$C3682,Hosts!$A:$A,0),MATCH(Places!E$1,Hosts!$1:$1,0))</f>
        <v>1</v>
      </c>
      <c r="F3682" s="87">
        <f>INDEX(Hosts!$A:$O,MATCH(Places!$C3682,Hosts!$A:$A,0),MATCH(Places!F$1,Hosts!$1:$1,0))</f>
        <v>0.83</v>
      </c>
      <c r="G3682" s="17" t="str">
        <f>INDEX(Hosts!$A:$O,MATCH(Places!$C3682,Hosts!$A:$A,0),MATCH(Places!G$1,Hosts!$1:$1,0))</f>
        <v>Yes</v>
      </c>
      <c r="H3682" s="17">
        <v>12</v>
      </c>
      <c r="I3682" s="17" t="str">
        <f>INDEX(Neighborhoods!$A:$C,MATCH(Places!$H3682,Neighborhoods!$A:$A,0),MATCH(Places!I$1,Neighborhoods!$1:$1,0))</f>
        <v>Brooklyn</v>
      </c>
      <c r="J3682" s="17" t="str">
        <f>INDEX(Neighborhoods!$A:$C,MATCH(Places!$H3682,Neighborhoods!$A:$A,0),MATCH(Places!J$1,Neighborhoods!$1:$1,0))</f>
        <v>Williamsburg</v>
      </c>
      <c r="K3682" s="17" t="s">
        <v>11822</v>
      </c>
      <c r="L3682" s="17" t="str">
        <f t="shared" si="228"/>
        <v>No</v>
      </c>
      <c r="M3682" s="17">
        <v>2</v>
      </c>
      <c r="N3682" s="17" t="str" cm="1">
        <f t="array" ref="N3682">_xlfn.IFS(M3682&lt;=2,"Small",M3682&lt;=5,"Medium",M3682&gt;5,"Large")</f>
        <v>Small</v>
      </c>
      <c r="O3682" s="65">
        <v>225</v>
      </c>
      <c r="P3682" s="87">
        <f t="shared" si="229"/>
        <v>0.04</v>
      </c>
      <c r="Q3682" s="68">
        <v>4.8899999999999997</v>
      </c>
      <c r="R3682" s="68" t="str" cm="1">
        <f t="array" ref="R3682">_xlfn.SWITCH(ROUND(Q3682,0),5,"Excellent",4,"Good",3,"Ok","Bad")</f>
        <v>Excellent</v>
      </c>
      <c r="S3682" s="17">
        <v>19</v>
      </c>
      <c r="T3682" s="17" t="str">
        <f t="shared" si="230"/>
        <v>No</v>
      </c>
      <c r="U3682" s="82">
        <v>43274</v>
      </c>
      <c r="V3682" s="82">
        <v>44053</v>
      </c>
      <c r="W3682" s="17">
        <v>16</v>
      </c>
      <c r="X3682" s="17" t="str">
        <f t="shared" si="231"/>
        <v>Active</v>
      </c>
      <c r="Y3682" s="17" t="s">
        <v>15615</v>
      </c>
      <c r="Z3682" s="17"/>
    </row>
    <row r="3683" spans="1:26" x14ac:dyDescent="0.25">
      <c r="A3683">
        <v>3682</v>
      </c>
      <c r="B3683" s="17" t="s">
        <v>2655</v>
      </c>
      <c r="C3683" s="17">
        <v>3557</v>
      </c>
      <c r="D3683" s="17" t="str">
        <f>INDEX(Hosts!$A:$O,MATCH(Places!$C3683,Hosts!$A:$A,0),MATCH(Places!D$1,Hosts!$1:$1,0))</f>
        <v>Within an hour</v>
      </c>
      <c r="E3683" s="87">
        <f>INDEX(Hosts!$A:$O,MATCH(Places!$C3683,Hosts!$A:$A,0),MATCH(Places!E$1,Hosts!$1:$1,0))</f>
        <v>1</v>
      </c>
      <c r="F3683" s="87">
        <f>INDEX(Hosts!$A:$O,MATCH(Places!$C3683,Hosts!$A:$A,0),MATCH(Places!F$1,Hosts!$1:$1,0))</f>
        <v>1</v>
      </c>
      <c r="G3683" s="17" t="str">
        <f>INDEX(Hosts!$A:$O,MATCH(Places!$C3683,Hosts!$A:$A,0),MATCH(Places!G$1,Hosts!$1:$1,0))</f>
        <v>No</v>
      </c>
      <c r="H3683" s="17">
        <v>20</v>
      </c>
      <c r="I3683" s="17" t="str">
        <f>INDEX(Neighborhoods!$A:$C,MATCH(Places!$H3683,Neighborhoods!$A:$A,0),MATCH(Places!I$1,Neighborhoods!$1:$1,0))</f>
        <v>Manhattan</v>
      </c>
      <c r="J3683" s="17" t="str">
        <f>INDEX(Neighborhoods!$A:$C,MATCH(Places!$H3683,Neighborhoods!$A:$A,0),MATCH(Places!J$1,Neighborhoods!$1:$1,0))</f>
        <v>Upper West Side</v>
      </c>
      <c r="K3683" s="17" t="s">
        <v>1</v>
      </c>
      <c r="L3683" s="17" t="str">
        <f t="shared" si="228"/>
        <v>Yes</v>
      </c>
      <c r="M3683" s="17">
        <v>2</v>
      </c>
      <c r="N3683" s="17" t="str" cm="1">
        <f t="array" ref="N3683">_xlfn.IFS(M3683&lt;=2,"Small",M3683&lt;=5,"Medium",M3683&gt;5,"Large")</f>
        <v>Small</v>
      </c>
      <c r="O3683" s="65">
        <v>87</v>
      </c>
      <c r="P3683" s="87">
        <f t="shared" si="229"/>
        <v>0.03</v>
      </c>
      <c r="Q3683" s="68">
        <v>4.46</v>
      </c>
      <c r="R3683" s="68" t="str" cm="1">
        <f t="array" ref="R3683">_xlfn.SWITCH(ROUND(Q3683,0),5,"Excellent",4,"Good",3,"Ok","Bad")</f>
        <v>Good</v>
      </c>
      <c r="S3683" s="17">
        <v>93</v>
      </c>
      <c r="T3683" s="17" t="str">
        <f t="shared" si="230"/>
        <v>No</v>
      </c>
      <c r="U3683" s="82">
        <v>43293</v>
      </c>
      <c r="V3683" s="82">
        <v>44003</v>
      </c>
      <c r="W3683" s="17">
        <v>266</v>
      </c>
      <c r="X3683" s="17" t="str">
        <f t="shared" si="231"/>
        <v>Active</v>
      </c>
      <c r="Y3683" s="17" t="s">
        <v>15616</v>
      </c>
      <c r="Z3683" s="17"/>
    </row>
    <row r="3684" spans="1:26" x14ac:dyDescent="0.25">
      <c r="A3684">
        <v>3683</v>
      </c>
      <c r="B3684" s="17" t="s">
        <v>2656</v>
      </c>
      <c r="C3684" s="17">
        <v>3557</v>
      </c>
      <c r="D3684" s="17" t="str">
        <f>INDEX(Hosts!$A:$O,MATCH(Places!$C3684,Hosts!$A:$A,0),MATCH(Places!D$1,Hosts!$1:$1,0))</f>
        <v>Within an hour</v>
      </c>
      <c r="E3684" s="87">
        <f>INDEX(Hosts!$A:$O,MATCH(Places!$C3684,Hosts!$A:$A,0),MATCH(Places!E$1,Hosts!$1:$1,0))</f>
        <v>1</v>
      </c>
      <c r="F3684" s="87">
        <f>INDEX(Hosts!$A:$O,MATCH(Places!$C3684,Hosts!$A:$A,0),MATCH(Places!F$1,Hosts!$1:$1,0))</f>
        <v>1</v>
      </c>
      <c r="G3684" s="17" t="str">
        <f>INDEX(Hosts!$A:$O,MATCH(Places!$C3684,Hosts!$A:$A,0),MATCH(Places!G$1,Hosts!$1:$1,0))</f>
        <v>No</v>
      </c>
      <c r="H3684" s="17">
        <v>20</v>
      </c>
      <c r="I3684" s="17" t="str">
        <f>INDEX(Neighborhoods!$A:$C,MATCH(Places!$H3684,Neighborhoods!$A:$A,0),MATCH(Places!I$1,Neighborhoods!$1:$1,0))</f>
        <v>Manhattan</v>
      </c>
      <c r="J3684" s="17" t="str">
        <f>INDEX(Neighborhoods!$A:$C,MATCH(Places!$H3684,Neighborhoods!$A:$A,0),MATCH(Places!J$1,Neighborhoods!$1:$1,0))</f>
        <v>Upper West Side</v>
      </c>
      <c r="K3684" s="17" t="s">
        <v>1</v>
      </c>
      <c r="L3684" s="17" t="str">
        <f t="shared" si="228"/>
        <v>Yes</v>
      </c>
      <c r="M3684" s="17">
        <v>2</v>
      </c>
      <c r="N3684" s="17" t="str" cm="1">
        <f t="array" ref="N3684">_xlfn.IFS(M3684&lt;=2,"Small",M3684&lt;=5,"Medium",M3684&gt;5,"Large")</f>
        <v>Small</v>
      </c>
      <c r="O3684" s="65">
        <v>90</v>
      </c>
      <c r="P3684" s="87">
        <f t="shared" si="229"/>
        <v>0.03</v>
      </c>
      <c r="Q3684" s="68">
        <v>4.37</v>
      </c>
      <c r="R3684" s="68" t="str" cm="1">
        <f t="array" ref="R3684">_xlfn.SWITCH(ROUND(Q3684,0),5,"Excellent",4,"Good",3,"Ok","Bad")</f>
        <v>Good</v>
      </c>
      <c r="S3684" s="17">
        <v>98</v>
      </c>
      <c r="T3684" s="17" t="str">
        <f t="shared" si="230"/>
        <v>No</v>
      </c>
      <c r="U3684" s="82">
        <v>43290</v>
      </c>
      <c r="V3684" s="82">
        <v>44039</v>
      </c>
      <c r="W3684" s="17">
        <v>300</v>
      </c>
      <c r="X3684" s="17" t="str">
        <f t="shared" si="231"/>
        <v>Active</v>
      </c>
      <c r="Y3684" s="17" t="s">
        <v>15616</v>
      </c>
      <c r="Z3684" s="17"/>
    </row>
    <row r="3685" spans="1:26" x14ac:dyDescent="0.25">
      <c r="A3685">
        <v>3684</v>
      </c>
      <c r="B3685" s="17" t="s">
        <v>14520</v>
      </c>
      <c r="C3685" s="17">
        <v>3557</v>
      </c>
      <c r="D3685" s="17" t="str">
        <f>INDEX(Hosts!$A:$O,MATCH(Places!$C3685,Hosts!$A:$A,0),MATCH(Places!D$1,Hosts!$1:$1,0))</f>
        <v>Within an hour</v>
      </c>
      <c r="E3685" s="87">
        <f>INDEX(Hosts!$A:$O,MATCH(Places!$C3685,Hosts!$A:$A,0),MATCH(Places!E$1,Hosts!$1:$1,0))</f>
        <v>1</v>
      </c>
      <c r="F3685" s="87">
        <f>INDEX(Hosts!$A:$O,MATCH(Places!$C3685,Hosts!$A:$A,0),MATCH(Places!F$1,Hosts!$1:$1,0))</f>
        <v>1</v>
      </c>
      <c r="G3685" s="17" t="str">
        <f>INDEX(Hosts!$A:$O,MATCH(Places!$C3685,Hosts!$A:$A,0),MATCH(Places!G$1,Hosts!$1:$1,0))</f>
        <v>No</v>
      </c>
      <c r="H3685" s="17">
        <v>20</v>
      </c>
      <c r="I3685" s="17" t="str">
        <f>INDEX(Neighborhoods!$A:$C,MATCH(Places!$H3685,Neighborhoods!$A:$A,0),MATCH(Places!I$1,Neighborhoods!$1:$1,0))</f>
        <v>Manhattan</v>
      </c>
      <c r="J3685" s="17" t="str">
        <f>INDEX(Neighborhoods!$A:$C,MATCH(Places!$H3685,Neighborhoods!$A:$A,0),MATCH(Places!J$1,Neighborhoods!$1:$1,0))</f>
        <v>Upper West Side</v>
      </c>
      <c r="K3685" s="17" t="s">
        <v>1</v>
      </c>
      <c r="L3685" s="17" t="str">
        <f t="shared" si="228"/>
        <v>Yes</v>
      </c>
      <c r="M3685" s="17">
        <v>2</v>
      </c>
      <c r="N3685" s="17" t="str" cm="1">
        <f t="array" ref="N3685">_xlfn.IFS(M3685&lt;=2,"Small",M3685&lt;=5,"Medium",M3685&gt;5,"Large")</f>
        <v>Small</v>
      </c>
      <c r="O3685" s="65">
        <v>65</v>
      </c>
      <c r="P3685" s="87">
        <f t="shared" si="229"/>
        <v>0.03</v>
      </c>
      <c r="Q3685" s="68">
        <v>4.54</v>
      </c>
      <c r="R3685" s="68" t="str" cm="1">
        <f t="array" ref="R3685">_xlfn.SWITCH(ROUND(Q3685,0),5,"Excellent",4,"Good",3,"Ok","Bad")</f>
        <v>Excellent</v>
      </c>
      <c r="S3685" s="17">
        <v>98</v>
      </c>
      <c r="T3685" s="17" t="str">
        <f t="shared" si="230"/>
        <v>No</v>
      </c>
      <c r="U3685" s="82">
        <v>43288</v>
      </c>
      <c r="V3685" s="82">
        <v>43977</v>
      </c>
      <c r="W3685" s="17">
        <v>338</v>
      </c>
      <c r="X3685" s="17" t="str">
        <f t="shared" si="231"/>
        <v>Active</v>
      </c>
      <c r="Y3685" s="17" t="s">
        <v>15616</v>
      </c>
      <c r="Z3685" s="17"/>
    </row>
    <row r="3686" spans="1:26" x14ac:dyDescent="0.25">
      <c r="A3686">
        <v>3685</v>
      </c>
      <c r="B3686" s="17" t="s">
        <v>2657</v>
      </c>
      <c r="C3686" s="17">
        <v>1487</v>
      </c>
      <c r="D3686" s="17" t="str">
        <f>INDEX(Hosts!$A:$O,MATCH(Places!$C3686,Hosts!$A:$A,0),MATCH(Places!D$1,Hosts!$1:$1,0))</f>
        <v>Within a day</v>
      </c>
      <c r="E3686" s="87">
        <f>INDEX(Hosts!$A:$O,MATCH(Places!$C3686,Hosts!$A:$A,0),MATCH(Places!E$1,Hosts!$1:$1,0))</f>
        <v>1</v>
      </c>
      <c r="F3686" s="87">
        <f>INDEX(Hosts!$A:$O,MATCH(Places!$C3686,Hosts!$A:$A,0),MATCH(Places!F$1,Hosts!$1:$1,0))</f>
        <v>1</v>
      </c>
      <c r="G3686" s="17" t="str">
        <f>INDEX(Hosts!$A:$O,MATCH(Places!$C3686,Hosts!$A:$A,0),MATCH(Places!G$1,Hosts!$1:$1,0))</f>
        <v>Yes</v>
      </c>
      <c r="H3686" s="17">
        <v>12</v>
      </c>
      <c r="I3686" s="17" t="str">
        <f>INDEX(Neighborhoods!$A:$C,MATCH(Places!$H3686,Neighborhoods!$A:$A,0),MATCH(Places!I$1,Neighborhoods!$1:$1,0))</f>
        <v>Brooklyn</v>
      </c>
      <c r="J3686" s="17" t="str">
        <f>INDEX(Neighborhoods!$A:$C,MATCH(Places!$H3686,Neighborhoods!$A:$A,0),MATCH(Places!J$1,Neighborhoods!$1:$1,0))</f>
        <v>Williamsburg</v>
      </c>
      <c r="K3686" s="17" t="s">
        <v>11822</v>
      </c>
      <c r="L3686" s="17" t="str">
        <f t="shared" si="228"/>
        <v>No</v>
      </c>
      <c r="M3686" s="17">
        <v>4</v>
      </c>
      <c r="N3686" s="17" t="str" cm="1">
        <f t="array" ref="N3686">_xlfn.IFS(M3686&lt;=2,"Small",M3686&lt;=5,"Medium",M3686&gt;5,"Large")</f>
        <v>Medium</v>
      </c>
      <c r="O3686" s="65">
        <v>140</v>
      </c>
      <c r="P3686" s="87">
        <f t="shared" si="229"/>
        <v>0.03</v>
      </c>
      <c r="Q3686" s="68">
        <v>5</v>
      </c>
      <c r="R3686" s="68" t="str" cm="1">
        <f t="array" ref="R3686">_xlfn.SWITCH(ROUND(Q3686,0),5,"Excellent",4,"Good",3,"Ok","Bad")</f>
        <v>Excellent</v>
      </c>
      <c r="S3686" s="17">
        <v>9</v>
      </c>
      <c r="T3686" s="17" t="str">
        <f t="shared" si="230"/>
        <v>No</v>
      </c>
      <c r="U3686" s="82">
        <v>43316</v>
      </c>
      <c r="V3686" s="82">
        <v>43941</v>
      </c>
      <c r="W3686" s="17">
        <v>136</v>
      </c>
      <c r="X3686" s="17" t="str">
        <f t="shared" si="231"/>
        <v>Active</v>
      </c>
      <c r="Y3686" s="17" t="s">
        <v>15615</v>
      </c>
      <c r="Z3686" s="17"/>
    </row>
    <row r="3687" spans="1:26" x14ac:dyDescent="0.25">
      <c r="A3687">
        <v>3686</v>
      </c>
      <c r="B3687" s="17" t="s">
        <v>15247</v>
      </c>
      <c r="C3687" s="17">
        <v>3544</v>
      </c>
      <c r="D3687" s="17" t="str">
        <f>INDEX(Hosts!$A:$O,MATCH(Places!$C3687,Hosts!$A:$A,0),MATCH(Places!D$1,Hosts!$1:$1,0))</f>
        <v>Within an hour</v>
      </c>
      <c r="E3687" s="87">
        <f>INDEX(Hosts!$A:$O,MATCH(Places!$C3687,Hosts!$A:$A,0),MATCH(Places!E$1,Hosts!$1:$1,0))</f>
        <v>0.9</v>
      </c>
      <c r="F3687" s="87">
        <f>INDEX(Hosts!$A:$O,MATCH(Places!$C3687,Hosts!$A:$A,0),MATCH(Places!F$1,Hosts!$1:$1,0))</f>
        <v>0.99</v>
      </c>
      <c r="G3687" s="17" t="str">
        <f>INDEX(Hosts!$A:$O,MATCH(Places!$C3687,Hosts!$A:$A,0),MATCH(Places!G$1,Hosts!$1:$1,0))</f>
        <v>No</v>
      </c>
      <c r="H3687" s="17">
        <v>17</v>
      </c>
      <c r="I3687" s="17" t="str">
        <f>INDEX(Neighborhoods!$A:$C,MATCH(Places!$H3687,Neighborhoods!$A:$A,0),MATCH(Places!I$1,Neighborhoods!$1:$1,0))</f>
        <v>Manhattan</v>
      </c>
      <c r="J3687" s="17" t="str">
        <f>INDEX(Neighborhoods!$A:$C,MATCH(Places!$H3687,Neighborhoods!$A:$A,0),MATCH(Places!J$1,Neighborhoods!$1:$1,0))</f>
        <v>Hell's Kitchen</v>
      </c>
      <c r="K3687" s="17" t="s">
        <v>1</v>
      </c>
      <c r="L3687" s="17" t="str">
        <f t="shared" si="228"/>
        <v>Yes</v>
      </c>
      <c r="M3687" s="17">
        <v>2</v>
      </c>
      <c r="N3687" s="17" t="str" cm="1">
        <f t="array" ref="N3687">_xlfn.IFS(M3687&lt;=2,"Small",M3687&lt;=5,"Medium",M3687&gt;5,"Large")</f>
        <v>Small</v>
      </c>
      <c r="O3687" s="65">
        <v>150</v>
      </c>
      <c r="P3687" s="87">
        <f t="shared" si="229"/>
        <v>0.03</v>
      </c>
      <c r="Q3687" s="68">
        <v>4.3099999999999996</v>
      </c>
      <c r="R3687" s="68" t="str" cm="1">
        <f t="array" ref="R3687">_xlfn.SWITCH(ROUND(Q3687,0),5,"Excellent",4,"Good",3,"Ok","Bad")</f>
        <v>Good</v>
      </c>
      <c r="S3687" s="17">
        <v>13</v>
      </c>
      <c r="T3687" s="17" t="str">
        <f t="shared" si="230"/>
        <v>No</v>
      </c>
      <c r="U3687" s="82">
        <v>43295</v>
      </c>
      <c r="V3687" s="82">
        <v>43831</v>
      </c>
      <c r="W3687" s="17">
        <v>365</v>
      </c>
      <c r="X3687" s="17" t="str">
        <f t="shared" si="231"/>
        <v>Active</v>
      </c>
      <c r="Y3687" s="17" t="s">
        <v>15616</v>
      </c>
      <c r="Z3687" s="17"/>
    </row>
    <row r="3688" spans="1:26" x14ac:dyDescent="0.25">
      <c r="A3688">
        <v>3687</v>
      </c>
      <c r="B3688" s="17" t="s">
        <v>13880</v>
      </c>
      <c r="C3688" s="17">
        <v>3544</v>
      </c>
      <c r="D3688" s="17" t="str">
        <f>INDEX(Hosts!$A:$O,MATCH(Places!$C3688,Hosts!$A:$A,0),MATCH(Places!D$1,Hosts!$1:$1,0))</f>
        <v>Within an hour</v>
      </c>
      <c r="E3688" s="87">
        <f>INDEX(Hosts!$A:$O,MATCH(Places!$C3688,Hosts!$A:$A,0),MATCH(Places!E$1,Hosts!$1:$1,0))</f>
        <v>0.9</v>
      </c>
      <c r="F3688" s="87">
        <f>INDEX(Hosts!$A:$O,MATCH(Places!$C3688,Hosts!$A:$A,0),MATCH(Places!F$1,Hosts!$1:$1,0))</f>
        <v>0.99</v>
      </c>
      <c r="G3688" s="17" t="str">
        <f>INDEX(Hosts!$A:$O,MATCH(Places!$C3688,Hosts!$A:$A,0),MATCH(Places!G$1,Hosts!$1:$1,0))</f>
        <v>No</v>
      </c>
      <c r="H3688" s="17">
        <v>17</v>
      </c>
      <c r="I3688" s="17" t="str">
        <f>INDEX(Neighborhoods!$A:$C,MATCH(Places!$H3688,Neighborhoods!$A:$A,0),MATCH(Places!I$1,Neighborhoods!$1:$1,0))</f>
        <v>Manhattan</v>
      </c>
      <c r="J3688" s="17" t="str">
        <f>INDEX(Neighborhoods!$A:$C,MATCH(Places!$H3688,Neighborhoods!$A:$A,0),MATCH(Places!J$1,Neighborhoods!$1:$1,0))</f>
        <v>Hell's Kitchen</v>
      </c>
      <c r="K3688" s="17" t="s">
        <v>1</v>
      </c>
      <c r="L3688" s="17" t="str">
        <f t="shared" si="228"/>
        <v>Yes</v>
      </c>
      <c r="M3688" s="17">
        <v>2</v>
      </c>
      <c r="N3688" s="17" t="str" cm="1">
        <f t="array" ref="N3688">_xlfn.IFS(M3688&lt;=2,"Small",M3688&lt;=5,"Medium",M3688&gt;5,"Large")</f>
        <v>Small</v>
      </c>
      <c r="O3688" s="65">
        <v>150</v>
      </c>
      <c r="P3688" s="87">
        <f t="shared" si="229"/>
        <v>0.03</v>
      </c>
      <c r="Q3688" s="68">
        <v>4.21</v>
      </c>
      <c r="R3688" s="68" t="str" cm="1">
        <f t="array" ref="R3688">_xlfn.SWITCH(ROUND(Q3688,0),5,"Excellent",4,"Good",3,"Ok","Bad")</f>
        <v>Good</v>
      </c>
      <c r="S3688" s="17">
        <v>14</v>
      </c>
      <c r="T3688" s="17" t="str">
        <f t="shared" si="230"/>
        <v>No</v>
      </c>
      <c r="U3688" s="82">
        <v>43384</v>
      </c>
      <c r="V3688" s="82">
        <v>43823</v>
      </c>
      <c r="W3688" s="17">
        <v>365</v>
      </c>
      <c r="X3688" s="17" t="str">
        <f t="shared" si="231"/>
        <v>Active</v>
      </c>
      <c r="Y3688" s="17" t="s">
        <v>15616</v>
      </c>
      <c r="Z3688" s="17"/>
    </row>
    <row r="3689" spans="1:26" x14ac:dyDescent="0.25">
      <c r="A3689">
        <v>3688</v>
      </c>
      <c r="B3689" s="17" t="s">
        <v>2658</v>
      </c>
      <c r="C3689" s="17">
        <v>485</v>
      </c>
      <c r="D3689" s="17" t="str">
        <f>INDEX(Hosts!$A:$O,MATCH(Places!$C3689,Hosts!$A:$A,0),MATCH(Places!D$1,Hosts!$1:$1,0))</f>
        <v>A few days or more</v>
      </c>
      <c r="E3689" s="87">
        <f>INDEX(Hosts!$A:$O,MATCH(Places!$C3689,Hosts!$A:$A,0),MATCH(Places!E$1,Hosts!$1:$1,0))</f>
        <v>0</v>
      </c>
      <c r="F3689" s="87">
        <f>INDEX(Hosts!$A:$O,MATCH(Places!$C3689,Hosts!$A:$A,0),MATCH(Places!F$1,Hosts!$1:$1,0))</f>
        <v>1</v>
      </c>
      <c r="G3689" s="17" t="str">
        <f>INDEX(Hosts!$A:$O,MATCH(Places!$C3689,Hosts!$A:$A,0),MATCH(Places!G$1,Hosts!$1:$1,0))</f>
        <v>Yes</v>
      </c>
      <c r="H3689" s="17">
        <v>7</v>
      </c>
      <c r="I3689" s="17" t="str">
        <f>INDEX(Neighborhoods!$A:$C,MATCH(Places!$H3689,Neighborhoods!$A:$A,0),MATCH(Places!I$1,Neighborhoods!$1:$1,0))</f>
        <v>Brooklyn</v>
      </c>
      <c r="J3689" s="17" t="str">
        <f>INDEX(Neighborhoods!$A:$C,MATCH(Places!$H3689,Neighborhoods!$A:$A,0),MATCH(Places!J$1,Neighborhoods!$1:$1,0))</f>
        <v>Bedford-Stuyvesant</v>
      </c>
      <c r="K3689" s="17" t="s">
        <v>11822</v>
      </c>
      <c r="L3689" s="17" t="str">
        <f t="shared" si="228"/>
        <v>No</v>
      </c>
      <c r="M3689" s="17">
        <v>2</v>
      </c>
      <c r="N3689" s="17" t="str" cm="1">
        <f t="array" ref="N3689">_xlfn.IFS(M3689&lt;=2,"Small",M3689&lt;=5,"Medium",M3689&gt;5,"Large")</f>
        <v>Small</v>
      </c>
      <c r="O3689" s="65">
        <v>160</v>
      </c>
      <c r="P3689" s="87">
        <f t="shared" si="229"/>
        <v>0.03</v>
      </c>
      <c r="Q3689" s="68">
        <v>5</v>
      </c>
      <c r="R3689" s="68" t="str" cm="1">
        <f t="array" ref="R3689">_xlfn.SWITCH(ROUND(Q3689,0),5,"Excellent",4,"Good",3,"Ok","Bad")</f>
        <v>Excellent</v>
      </c>
      <c r="S3689" s="17">
        <v>31</v>
      </c>
      <c r="T3689" s="17" t="str">
        <f t="shared" si="230"/>
        <v>No</v>
      </c>
      <c r="U3689" s="82">
        <v>43273</v>
      </c>
      <c r="V3689" s="82">
        <v>43732</v>
      </c>
      <c r="W3689" s="17">
        <v>0</v>
      </c>
      <c r="X3689" s="17" t="str">
        <f t="shared" si="231"/>
        <v>Inactive</v>
      </c>
      <c r="Y3689" s="17" t="s">
        <v>15616</v>
      </c>
      <c r="Z3689" s="17"/>
    </row>
    <row r="3690" spans="1:26" x14ac:dyDescent="0.25">
      <c r="A3690">
        <v>3689</v>
      </c>
      <c r="B3690" s="17" t="s">
        <v>15133</v>
      </c>
      <c r="C3690" s="17">
        <v>3219</v>
      </c>
      <c r="D3690" s="17" t="str">
        <f>INDEX(Hosts!$A:$O,MATCH(Places!$C3690,Hosts!$A:$A,0),MATCH(Places!D$1,Hosts!$1:$1,0))</f>
        <v>Within an hour</v>
      </c>
      <c r="E3690" s="87">
        <f>INDEX(Hosts!$A:$O,MATCH(Places!$C3690,Hosts!$A:$A,0),MATCH(Places!E$1,Hosts!$1:$1,0))</f>
        <v>1</v>
      </c>
      <c r="F3690" s="87">
        <f>INDEX(Hosts!$A:$O,MATCH(Places!$C3690,Hosts!$A:$A,0),MATCH(Places!F$1,Hosts!$1:$1,0))</f>
        <v>1</v>
      </c>
      <c r="G3690" s="17" t="str">
        <f>INDEX(Hosts!$A:$O,MATCH(Places!$C3690,Hosts!$A:$A,0),MATCH(Places!G$1,Hosts!$1:$1,0))</f>
        <v>Yes</v>
      </c>
      <c r="H3690" s="17">
        <v>10</v>
      </c>
      <c r="I3690" s="17" t="str">
        <f>INDEX(Neighborhoods!$A:$C,MATCH(Places!$H3690,Neighborhoods!$A:$A,0),MATCH(Places!I$1,Neighborhoods!$1:$1,0))</f>
        <v>Brooklyn</v>
      </c>
      <c r="J3690" s="17" t="str">
        <f>INDEX(Neighborhoods!$A:$C,MATCH(Places!$H3690,Neighborhoods!$A:$A,0),MATCH(Places!J$1,Neighborhoods!$1:$1,0))</f>
        <v>East Flatbush</v>
      </c>
      <c r="K3690" s="17" t="s">
        <v>11822</v>
      </c>
      <c r="L3690" s="17" t="str">
        <f t="shared" si="228"/>
        <v>No</v>
      </c>
      <c r="M3690" s="17">
        <v>5</v>
      </c>
      <c r="N3690" s="17" t="str" cm="1">
        <f t="array" ref="N3690">_xlfn.IFS(M3690&lt;=2,"Small",M3690&lt;=5,"Medium",M3690&gt;5,"Large")</f>
        <v>Medium</v>
      </c>
      <c r="O3690" s="65">
        <v>55</v>
      </c>
      <c r="P3690" s="87">
        <f t="shared" si="229"/>
        <v>0.03</v>
      </c>
      <c r="Q3690" s="68">
        <v>4.74</v>
      </c>
      <c r="R3690" s="68" t="str" cm="1">
        <f t="array" ref="R3690">_xlfn.SWITCH(ROUND(Q3690,0),5,"Excellent",4,"Good",3,"Ok","Bad")</f>
        <v>Excellent</v>
      </c>
      <c r="S3690" s="17">
        <v>54</v>
      </c>
      <c r="T3690" s="17" t="str">
        <f t="shared" si="230"/>
        <v>No</v>
      </c>
      <c r="U3690" s="82">
        <v>43295</v>
      </c>
      <c r="V3690" s="82">
        <v>43899</v>
      </c>
      <c r="W3690" s="17">
        <v>5</v>
      </c>
      <c r="X3690" s="17" t="str">
        <f t="shared" si="231"/>
        <v>Active</v>
      </c>
      <c r="Y3690" s="17" t="s">
        <v>15616</v>
      </c>
      <c r="Z3690" s="17"/>
    </row>
    <row r="3691" spans="1:26" x14ac:dyDescent="0.25">
      <c r="A3691">
        <v>3690</v>
      </c>
      <c r="B3691" s="17" t="s">
        <v>2659</v>
      </c>
      <c r="C3691" s="17">
        <v>3558</v>
      </c>
      <c r="D3691" s="17" t="str">
        <f>INDEX(Hosts!$A:$O,MATCH(Places!$C3691,Hosts!$A:$A,0),MATCH(Places!D$1,Hosts!$1:$1,0))</f>
        <v>Within a day</v>
      </c>
      <c r="E3691" s="87">
        <f>INDEX(Hosts!$A:$O,MATCH(Places!$C3691,Hosts!$A:$A,0),MATCH(Places!E$1,Hosts!$1:$1,0))</f>
        <v>1</v>
      </c>
      <c r="F3691" s="87">
        <f>INDEX(Hosts!$A:$O,MATCH(Places!$C3691,Hosts!$A:$A,0),MATCH(Places!F$1,Hosts!$1:$1,0))</f>
        <v>0.86</v>
      </c>
      <c r="G3691" s="17" t="str">
        <f>INDEX(Hosts!$A:$O,MATCH(Places!$C3691,Hosts!$A:$A,0),MATCH(Places!G$1,Hosts!$1:$1,0))</f>
        <v>No</v>
      </c>
      <c r="H3691" s="17">
        <v>20</v>
      </c>
      <c r="I3691" s="17" t="str">
        <f>INDEX(Neighborhoods!$A:$C,MATCH(Places!$H3691,Neighborhoods!$A:$A,0),MATCH(Places!I$1,Neighborhoods!$1:$1,0))</f>
        <v>Manhattan</v>
      </c>
      <c r="J3691" s="17" t="str">
        <f>INDEX(Neighborhoods!$A:$C,MATCH(Places!$H3691,Neighborhoods!$A:$A,0),MATCH(Places!J$1,Neighborhoods!$1:$1,0))</f>
        <v>Upper West Side</v>
      </c>
      <c r="K3691" s="17" t="s">
        <v>11822</v>
      </c>
      <c r="L3691" s="17" t="str">
        <f t="shared" si="228"/>
        <v>No</v>
      </c>
      <c r="M3691" s="17">
        <v>3</v>
      </c>
      <c r="N3691" s="17" t="str" cm="1">
        <f t="array" ref="N3691">_xlfn.IFS(M3691&lt;=2,"Small",M3691&lt;=5,"Medium",M3691&gt;5,"Large")</f>
        <v>Medium</v>
      </c>
      <c r="O3691" s="65">
        <v>220</v>
      </c>
      <c r="P3691" s="87">
        <f t="shared" si="229"/>
        <v>0.04</v>
      </c>
      <c r="Q3691" s="68">
        <v>4.83</v>
      </c>
      <c r="R3691" s="68" t="str" cm="1">
        <f t="array" ref="R3691">_xlfn.SWITCH(ROUND(Q3691,0),5,"Excellent",4,"Good",3,"Ok","Bad")</f>
        <v>Excellent</v>
      </c>
      <c r="S3691" s="17">
        <v>30</v>
      </c>
      <c r="T3691" s="17" t="str">
        <f t="shared" si="230"/>
        <v>No</v>
      </c>
      <c r="U3691" s="82">
        <v>43262</v>
      </c>
      <c r="V3691" s="82">
        <v>43833</v>
      </c>
      <c r="W3691" s="17">
        <v>72</v>
      </c>
      <c r="X3691" s="17" t="str">
        <f t="shared" si="231"/>
        <v>Active</v>
      </c>
      <c r="Y3691" s="17" t="s">
        <v>15615</v>
      </c>
      <c r="Z3691" s="17"/>
    </row>
    <row r="3692" spans="1:26" x14ac:dyDescent="0.25">
      <c r="A3692">
        <v>3691</v>
      </c>
      <c r="B3692" s="17" t="s">
        <v>2660</v>
      </c>
      <c r="C3692" s="17">
        <v>3556</v>
      </c>
      <c r="D3692" s="17" t="str">
        <f>INDEX(Hosts!$A:$O,MATCH(Places!$C3692,Hosts!$A:$A,0),MATCH(Places!D$1,Hosts!$1:$1,0))</f>
        <v>Within an hour</v>
      </c>
      <c r="E3692" s="87">
        <f>INDEX(Hosts!$A:$O,MATCH(Places!$C3692,Hosts!$A:$A,0),MATCH(Places!E$1,Hosts!$1:$1,0))</f>
        <v>1</v>
      </c>
      <c r="F3692" s="87">
        <f>INDEX(Hosts!$A:$O,MATCH(Places!$C3692,Hosts!$A:$A,0),MATCH(Places!F$1,Hosts!$1:$1,0))</f>
        <v>1</v>
      </c>
      <c r="G3692" s="17" t="str">
        <f>INDEX(Hosts!$A:$O,MATCH(Places!$C3692,Hosts!$A:$A,0),MATCH(Places!G$1,Hosts!$1:$1,0))</f>
        <v>Yes</v>
      </c>
      <c r="H3692" s="17">
        <v>10</v>
      </c>
      <c r="I3692" s="17" t="str">
        <f>INDEX(Neighborhoods!$A:$C,MATCH(Places!$H3692,Neighborhoods!$A:$A,0),MATCH(Places!I$1,Neighborhoods!$1:$1,0))</f>
        <v>Brooklyn</v>
      </c>
      <c r="J3692" s="17" t="str">
        <f>INDEX(Neighborhoods!$A:$C,MATCH(Places!$H3692,Neighborhoods!$A:$A,0),MATCH(Places!J$1,Neighborhoods!$1:$1,0))</f>
        <v>East Flatbush</v>
      </c>
      <c r="K3692" s="17" t="s">
        <v>11822</v>
      </c>
      <c r="L3692" s="17" t="str">
        <f t="shared" si="228"/>
        <v>No</v>
      </c>
      <c r="M3692" s="17">
        <v>6</v>
      </c>
      <c r="N3692" s="17" t="str" cm="1">
        <f t="array" ref="N3692">_xlfn.IFS(M3692&lt;=2,"Small",M3692&lt;=5,"Medium",M3692&gt;5,"Large")</f>
        <v>Large</v>
      </c>
      <c r="O3692" s="65">
        <v>170</v>
      </c>
      <c r="P3692" s="87">
        <f t="shared" si="229"/>
        <v>0.03</v>
      </c>
      <c r="Q3692" s="68">
        <v>4.9000000000000004</v>
      </c>
      <c r="R3692" s="68" t="str" cm="1">
        <f t="array" ref="R3692">_xlfn.SWITCH(ROUND(Q3692,0),5,"Excellent",4,"Good",3,"Ok","Bad")</f>
        <v>Excellent</v>
      </c>
      <c r="S3692" s="17">
        <v>107</v>
      </c>
      <c r="T3692" s="17" t="str">
        <f t="shared" si="230"/>
        <v>Yes</v>
      </c>
      <c r="U3692" s="82">
        <v>43269</v>
      </c>
      <c r="V3692" s="82">
        <v>44008</v>
      </c>
      <c r="W3692" s="17">
        <v>360</v>
      </c>
      <c r="X3692" s="17" t="str">
        <f t="shared" si="231"/>
        <v>Active</v>
      </c>
      <c r="Y3692" s="17" t="s">
        <v>15616</v>
      </c>
      <c r="Z3692" s="17"/>
    </row>
    <row r="3693" spans="1:26" x14ac:dyDescent="0.25">
      <c r="A3693">
        <v>3692</v>
      </c>
      <c r="B3693" s="17" t="s">
        <v>13583</v>
      </c>
      <c r="C3693" s="17">
        <v>3559</v>
      </c>
      <c r="D3693" s="17" t="str">
        <f>INDEX(Hosts!$A:$O,MATCH(Places!$C3693,Hosts!$A:$A,0),MATCH(Places!D$1,Hosts!$1:$1,0))</f>
        <v>Within a day</v>
      </c>
      <c r="E3693" s="87">
        <f>INDEX(Hosts!$A:$O,MATCH(Places!$C3693,Hosts!$A:$A,0),MATCH(Places!E$1,Hosts!$1:$1,0))</f>
        <v>0.8</v>
      </c>
      <c r="F3693" s="87">
        <f>INDEX(Hosts!$A:$O,MATCH(Places!$C3693,Hosts!$A:$A,0),MATCH(Places!F$1,Hosts!$1:$1,0))</f>
        <v>0.78</v>
      </c>
      <c r="G3693" s="17" t="str">
        <f>INDEX(Hosts!$A:$O,MATCH(Places!$C3693,Hosts!$A:$A,0),MATCH(Places!G$1,Hosts!$1:$1,0))</f>
        <v>No</v>
      </c>
      <c r="H3693" s="17">
        <v>15</v>
      </c>
      <c r="I3693" s="17" t="str">
        <f>INDEX(Neighborhoods!$A:$C,MATCH(Places!$H3693,Neighborhoods!$A:$A,0),MATCH(Places!I$1,Neighborhoods!$1:$1,0))</f>
        <v>Manhattan</v>
      </c>
      <c r="J3693" s="17" t="str">
        <f>INDEX(Neighborhoods!$A:$C,MATCH(Places!$H3693,Neighborhoods!$A:$A,0),MATCH(Places!J$1,Neighborhoods!$1:$1,0))</f>
        <v>East Village</v>
      </c>
      <c r="K3693" s="17" t="s">
        <v>11822</v>
      </c>
      <c r="L3693" s="17" t="str">
        <f t="shared" si="228"/>
        <v>No</v>
      </c>
      <c r="M3693" s="17">
        <v>2</v>
      </c>
      <c r="N3693" s="17" t="str" cm="1">
        <f t="array" ref="N3693">_xlfn.IFS(M3693&lt;=2,"Small",M3693&lt;=5,"Medium",M3693&gt;5,"Large")</f>
        <v>Small</v>
      </c>
      <c r="O3693" s="65">
        <v>145</v>
      </c>
      <c r="P3693" s="87">
        <f t="shared" si="229"/>
        <v>0.03</v>
      </c>
      <c r="Q3693" s="68">
        <v>4.7300000000000004</v>
      </c>
      <c r="R3693" s="68" t="str" cm="1">
        <f t="array" ref="R3693">_xlfn.SWITCH(ROUND(Q3693,0),5,"Excellent",4,"Good",3,"Ok","Bad")</f>
        <v>Excellent</v>
      </c>
      <c r="S3693" s="17">
        <v>15</v>
      </c>
      <c r="T3693" s="17" t="str">
        <f t="shared" si="230"/>
        <v>No</v>
      </c>
      <c r="U3693" s="82">
        <v>43305</v>
      </c>
      <c r="V3693" s="82">
        <v>43897</v>
      </c>
      <c r="W3693" s="17">
        <v>0</v>
      </c>
      <c r="X3693" s="17" t="str">
        <f t="shared" si="231"/>
        <v>Inactive</v>
      </c>
      <c r="Y3693" s="17" t="s">
        <v>15615</v>
      </c>
      <c r="Z3693" s="17"/>
    </row>
    <row r="3694" spans="1:26" x14ac:dyDescent="0.25">
      <c r="A3694">
        <v>3693</v>
      </c>
      <c r="B3694" s="17" t="s">
        <v>13971</v>
      </c>
      <c r="C3694" s="17">
        <v>1295</v>
      </c>
      <c r="D3694" s="17" t="str">
        <f>INDEX(Hosts!$A:$O,MATCH(Places!$C3694,Hosts!$A:$A,0),MATCH(Places!D$1,Hosts!$1:$1,0))</f>
        <v>Within a few hours</v>
      </c>
      <c r="E3694" s="87">
        <f>INDEX(Hosts!$A:$O,MATCH(Places!$C3694,Hosts!$A:$A,0),MATCH(Places!E$1,Hosts!$1:$1,0))</f>
        <v>1</v>
      </c>
      <c r="F3694" s="87">
        <f>INDEX(Hosts!$A:$O,MATCH(Places!$C3694,Hosts!$A:$A,0),MATCH(Places!F$1,Hosts!$1:$1,0))</f>
        <v>0.9</v>
      </c>
      <c r="G3694" s="17" t="str">
        <f>INDEX(Hosts!$A:$O,MATCH(Places!$C3694,Hosts!$A:$A,0),MATCH(Places!G$1,Hosts!$1:$1,0))</f>
        <v>Yes</v>
      </c>
      <c r="H3694" s="17">
        <v>16</v>
      </c>
      <c r="I3694" s="17" t="str">
        <f>INDEX(Neighborhoods!$A:$C,MATCH(Places!$H3694,Neighborhoods!$A:$A,0),MATCH(Places!I$1,Neighborhoods!$1:$1,0))</f>
        <v>Manhattan</v>
      </c>
      <c r="J3694" s="17" t="str">
        <f>INDEX(Neighborhoods!$A:$C,MATCH(Places!$H3694,Neighborhoods!$A:$A,0),MATCH(Places!J$1,Neighborhoods!$1:$1,0))</f>
        <v>Harlem</v>
      </c>
      <c r="K3694" s="17" t="s">
        <v>1</v>
      </c>
      <c r="L3694" s="17" t="str">
        <f t="shared" si="228"/>
        <v>Yes</v>
      </c>
      <c r="M3694" s="17">
        <v>2</v>
      </c>
      <c r="N3694" s="17" t="str" cm="1">
        <f t="array" ref="N3694">_xlfn.IFS(M3694&lt;=2,"Small",M3694&lt;=5,"Medium",M3694&gt;5,"Large")</f>
        <v>Small</v>
      </c>
      <c r="O3694" s="65">
        <v>50</v>
      </c>
      <c r="P3694" s="87">
        <f t="shared" si="229"/>
        <v>0.03</v>
      </c>
      <c r="Q3694" s="68">
        <v>4.92</v>
      </c>
      <c r="R3694" s="68" t="str" cm="1">
        <f t="array" ref="R3694">_xlfn.SWITCH(ROUND(Q3694,0),5,"Excellent",4,"Good",3,"Ok","Bad")</f>
        <v>Excellent</v>
      </c>
      <c r="S3694" s="17">
        <v>26</v>
      </c>
      <c r="T3694" s="17" t="str">
        <f t="shared" si="230"/>
        <v>No</v>
      </c>
      <c r="U3694" s="82">
        <v>43281</v>
      </c>
      <c r="V3694" s="82">
        <v>44045</v>
      </c>
      <c r="W3694" s="17">
        <v>166</v>
      </c>
      <c r="X3694" s="17" t="str">
        <f t="shared" si="231"/>
        <v>Active</v>
      </c>
      <c r="Y3694" s="17" t="s">
        <v>15616</v>
      </c>
      <c r="Z3694" s="17"/>
    </row>
    <row r="3695" spans="1:26" x14ac:dyDescent="0.25">
      <c r="A3695">
        <v>3694</v>
      </c>
      <c r="B3695" s="17" t="s">
        <v>15575</v>
      </c>
      <c r="C3695" s="17">
        <v>433</v>
      </c>
      <c r="D3695" s="17" t="str">
        <f>INDEX(Hosts!$A:$O,MATCH(Places!$C3695,Hosts!$A:$A,0),MATCH(Places!D$1,Hosts!$1:$1,0))</f>
        <v>Within a few hours</v>
      </c>
      <c r="E3695" s="87">
        <f>INDEX(Hosts!$A:$O,MATCH(Places!$C3695,Hosts!$A:$A,0),MATCH(Places!E$1,Hosts!$1:$1,0))</f>
        <v>1</v>
      </c>
      <c r="F3695" s="87">
        <f>INDEX(Hosts!$A:$O,MATCH(Places!$C3695,Hosts!$A:$A,0),MATCH(Places!F$1,Hosts!$1:$1,0))</f>
        <v>0.94</v>
      </c>
      <c r="G3695" s="17" t="str">
        <f>INDEX(Hosts!$A:$O,MATCH(Places!$C3695,Hosts!$A:$A,0),MATCH(Places!G$1,Hosts!$1:$1,0))</f>
        <v>Yes</v>
      </c>
      <c r="H3695" s="17">
        <v>7</v>
      </c>
      <c r="I3695" s="17" t="str">
        <f>INDEX(Neighborhoods!$A:$C,MATCH(Places!$H3695,Neighborhoods!$A:$A,0),MATCH(Places!I$1,Neighborhoods!$1:$1,0))</f>
        <v>Brooklyn</v>
      </c>
      <c r="J3695" s="17" t="str">
        <f>INDEX(Neighborhoods!$A:$C,MATCH(Places!$H3695,Neighborhoods!$A:$A,0),MATCH(Places!J$1,Neighborhoods!$1:$1,0))</f>
        <v>Bedford-Stuyvesant</v>
      </c>
      <c r="K3695" s="17" t="s">
        <v>1</v>
      </c>
      <c r="L3695" s="17" t="str">
        <f t="shared" si="228"/>
        <v>Yes</v>
      </c>
      <c r="M3695" s="17">
        <v>4</v>
      </c>
      <c r="N3695" s="17" t="str" cm="1">
        <f t="array" ref="N3695">_xlfn.IFS(M3695&lt;=2,"Small",M3695&lt;=5,"Medium",M3695&gt;5,"Large")</f>
        <v>Medium</v>
      </c>
      <c r="O3695" s="65">
        <v>150</v>
      </c>
      <c r="P3695" s="87">
        <f t="shared" si="229"/>
        <v>0.03</v>
      </c>
      <c r="Q3695" s="68">
        <v>4.97</v>
      </c>
      <c r="R3695" s="68" t="str" cm="1">
        <f t="array" ref="R3695">_xlfn.SWITCH(ROUND(Q3695,0),5,"Excellent",4,"Good",3,"Ok","Bad")</f>
        <v>Excellent</v>
      </c>
      <c r="S3695" s="17">
        <v>75</v>
      </c>
      <c r="T3695" s="17" t="str">
        <f t="shared" si="230"/>
        <v>No</v>
      </c>
      <c r="U3695" s="82">
        <v>43257</v>
      </c>
      <c r="V3695" s="82">
        <v>43884</v>
      </c>
      <c r="W3695" s="17">
        <v>90</v>
      </c>
      <c r="X3695" s="17" t="str">
        <f t="shared" si="231"/>
        <v>Active</v>
      </c>
      <c r="Y3695" s="17" t="s">
        <v>15615</v>
      </c>
      <c r="Z3695" s="17"/>
    </row>
    <row r="3696" spans="1:26" x14ac:dyDescent="0.25">
      <c r="A3696">
        <v>3695</v>
      </c>
      <c r="B3696" s="17" t="s">
        <v>2661</v>
      </c>
      <c r="C3696" s="17">
        <v>3292</v>
      </c>
      <c r="D3696" s="17" t="str">
        <f>INDEX(Hosts!$A:$O,MATCH(Places!$C3696,Hosts!$A:$A,0),MATCH(Places!D$1,Hosts!$1:$1,0))</f>
        <v>Within an hour</v>
      </c>
      <c r="E3696" s="87">
        <f>INDEX(Hosts!$A:$O,MATCH(Places!$C3696,Hosts!$A:$A,0),MATCH(Places!E$1,Hosts!$1:$1,0))</f>
        <v>1</v>
      </c>
      <c r="F3696" s="87">
        <f>INDEX(Hosts!$A:$O,MATCH(Places!$C3696,Hosts!$A:$A,0),MATCH(Places!F$1,Hosts!$1:$1,0))</f>
        <v>0.79</v>
      </c>
      <c r="G3696" s="17" t="str">
        <f>INDEX(Hosts!$A:$O,MATCH(Places!$C3696,Hosts!$A:$A,0),MATCH(Places!G$1,Hosts!$1:$1,0))</f>
        <v>No</v>
      </c>
      <c r="H3696" s="17">
        <v>16</v>
      </c>
      <c r="I3696" s="17" t="str">
        <f>INDEX(Neighborhoods!$A:$C,MATCH(Places!$H3696,Neighborhoods!$A:$A,0),MATCH(Places!I$1,Neighborhoods!$1:$1,0))</f>
        <v>Manhattan</v>
      </c>
      <c r="J3696" s="17" t="str">
        <f>INDEX(Neighborhoods!$A:$C,MATCH(Places!$H3696,Neighborhoods!$A:$A,0),MATCH(Places!J$1,Neighborhoods!$1:$1,0))</f>
        <v>Harlem</v>
      </c>
      <c r="K3696" s="17" t="s">
        <v>1</v>
      </c>
      <c r="L3696" s="17" t="str">
        <f t="shared" si="228"/>
        <v>Yes</v>
      </c>
      <c r="M3696" s="17">
        <v>1</v>
      </c>
      <c r="N3696" s="17" t="str" cm="1">
        <f t="array" ref="N3696">_xlfn.IFS(M3696&lt;=2,"Small",M3696&lt;=5,"Medium",M3696&gt;5,"Large")</f>
        <v>Small</v>
      </c>
      <c r="O3696" s="65">
        <v>37</v>
      </c>
      <c r="P3696" s="87">
        <f t="shared" si="229"/>
        <v>0.03</v>
      </c>
      <c r="Q3696" s="68">
        <v>5</v>
      </c>
      <c r="R3696" s="68" t="str" cm="1">
        <f t="array" ref="R3696">_xlfn.SWITCH(ROUND(Q3696,0),5,"Excellent",4,"Good",3,"Ok","Bad")</f>
        <v>Excellent</v>
      </c>
      <c r="S3696" s="17">
        <v>7</v>
      </c>
      <c r="T3696" s="17" t="str">
        <f t="shared" si="230"/>
        <v>No</v>
      </c>
      <c r="U3696" s="82">
        <v>43330</v>
      </c>
      <c r="V3696" s="82">
        <v>44050</v>
      </c>
      <c r="W3696" s="17">
        <v>343</v>
      </c>
      <c r="X3696" s="17" t="str">
        <f t="shared" si="231"/>
        <v>Active</v>
      </c>
      <c r="Y3696" s="17" t="s">
        <v>15615</v>
      </c>
      <c r="Z3696" s="17"/>
    </row>
    <row r="3697" spans="1:26" x14ac:dyDescent="0.25">
      <c r="A3697">
        <v>3696</v>
      </c>
      <c r="B3697" s="17" t="s">
        <v>2662</v>
      </c>
      <c r="C3697" s="17">
        <v>3292</v>
      </c>
      <c r="D3697" s="17" t="str">
        <f>INDEX(Hosts!$A:$O,MATCH(Places!$C3697,Hosts!$A:$A,0),MATCH(Places!D$1,Hosts!$1:$1,0))</f>
        <v>Within an hour</v>
      </c>
      <c r="E3697" s="87">
        <f>INDEX(Hosts!$A:$O,MATCH(Places!$C3697,Hosts!$A:$A,0),MATCH(Places!E$1,Hosts!$1:$1,0))</f>
        <v>1</v>
      </c>
      <c r="F3697" s="87">
        <f>INDEX(Hosts!$A:$O,MATCH(Places!$C3697,Hosts!$A:$A,0),MATCH(Places!F$1,Hosts!$1:$1,0))</f>
        <v>0.79</v>
      </c>
      <c r="G3697" s="17" t="str">
        <f>INDEX(Hosts!$A:$O,MATCH(Places!$C3697,Hosts!$A:$A,0),MATCH(Places!G$1,Hosts!$1:$1,0))</f>
        <v>No</v>
      </c>
      <c r="H3697" s="17">
        <v>16</v>
      </c>
      <c r="I3697" s="17" t="str">
        <f>INDEX(Neighborhoods!$A:$C,MATCH(Places!$H3697,Neighborhoods!$A:$A,0),MATCH(Places!I$1,Neighborhoods!$1:$1,0))</f>
        <v>Manhattan</v>
      </c>
      <c r="J3697" s="17" t="str">
        <f>INDEX(Neighborhoods!$A:$C,MATCH(Places!$H3697,Neighborhoods!$A:$A,0),MATCH(Places!J$1,Neighborhoods!$1:$1,0))</f>
        <v>Harlem</v>
      </c>
      <c r="K3697" s="17" t="s">
        <v>1</v>
      </c>
      <c r="L3697" s="17" t="str">
        <f t="shared" si="228"/>
        <v>Yes</v>
      </c>
      <c r="M3697" s="17">
        <v>1</v>
      </c>
      <c r="N3697" s="17" t="str" cm="1">
        <f t="array" ref="N3697">_xlfn.IFS(M3697&lt;=2,"Small",M3697&lt;=5,"Medium",M3697&gt;5,"Large")</f>
        <v>Small</v>
      </c>
      <c r="O3697" s="65">
        <v>36</v>
      </c>
      <c r="P3697" s="87">
        <f t="shared" si="229"/>
        <v>0.03</v>
      </c>
      <c r="Q3697" s="68">
        <v>4.83</v>
      </c>
      <c r="R3697" s="68" t="str" cm="1">
        <f t="array" ref="R3697">_xlfn.SWITCH(ROUND(Q3697,0),5,"Excellent",4,"Good",3,"Ok","Bad")</f>
        <v>Excellent</v>
      </c>
      <c r="S3697" s="17">
        <v>6</v>
      </c>
      <c r="T3697" s="17" t="str">
        <f t="shared" si="230"/>
        <v>No</v>
      </c>
      <c r="U3697" s="82">
        <v>43327</v>
      </c>
      <c r="V3697" s="82">
        <v>44043</v>
      </c>
      <c r="W3697" s="17">
        <v>321</v>
      </c>
      <c r="X3697" s="17" t="str">
        <f t="shared" si="231"/>
        <v>Active</v>
      </c>
      <c r="Y3697" s="17" t="s">
        <v>15615</v>
      </c>
      <c r="Z3697" s="17"/>
    </row>
    <row r="3698" spans="1:26" x14ac:dyDescent="0.25">
      <c r="A3698">
        <v>3697</v>
      </c>
      <c r="B3698" s="17" t="s">
        <v>2663</v>
      </c>
      <c r="C3698" s="17">
        <v>2678</v>
      </c>
      <c r="D3698" s="17" t="str">
        <f>INDEX(Hosts!$A:$O,MATCH(Places!$C3698,Hosts!$A:$A,0),MATCH(Places!D$1,Hosts!$1:$1,0))</f>
        <v>Within an hour</v>
      </c>
      <c r="E3698" s="87">
        <f>INDEX(Hosts!$A:$O,MATCH(Places!$C3698,Hosts!$A:$A,0),MATCH(Places!E$1,Hosts!$1:$1,0))</f>
        <v>1</v>
      </c>
      <c r="F3698" s="87">
        <f>INDEX(Hosts!$A:$O,MATCH(Places!$C3698,Hosts!$A:$A,0),MATCH(Places!F$1,Hosts!$1:$1,0))</f>
        <v>0.99</v>
      </c>
      <c r="G3698" s="17" t="str">
        <f>INDEX(Hosts!$A:$O,MATCH(Places!$C3698,Hosts!$A:$A,0),MATCH(Places!G$1,Hosts!$1:$1,0))</f>
        <v>No</v>
      </c>
      <c r="H3698" s="17">
        <v>26</v>
      </c>
      <c r="I3698" s="17" t="str">
        <f>INDEX(Neighborhoods!$A:$C,MATCH(Places!$H3698,Neighborhoods!$A:$A,0),MATCH(Places!I$1,Neighborhoods!$1:$1,0))</f>
        <v>Queens</v>
      </c>
      <c r="J3698" s="17" t="str">
        <f>INDEX(Neighborhoods!$A:$C,MATCH(Places!$H3698,Neighborhoods!$A:$A,0),MATCH(Places!J$1,Neighborhoods!$1:$1,0))</f>
        <v>Sunnyside</v>
      </c>
      <c r="K3698" s="17" t="s">
        <v>1</v>
      </c>
      <c r="L3698" s="17" t="str">
        <f t="shared" si="228"/>
        <v>Yes</v>
      </c>
      <c r="M3698" s="17">
        <v>2</v>
      </c>
      <c r="N3698" s="17" t="str" cm="1">
        <f t="array" ref="N3698">_xlfn.IFS(M3698&lt;=2,"Small",M3698&lt;=5,"Medium",M3698&gt;5,"Large")</f>
        <v>Small</v>
      </c>
      <c r="O3698" s="65">
        <v>60</v>
      </c>
      <c r="P3698" s="87">
        <f t="shared" si="229"/>
        <v>0.03</v>
      </c>
      <c r="Q3698" s="68">
        <v>4.5</v>
      </c>
      <c r="R3698" s="68" t="str" cm="1">
        <f t="array" ref="R3698">_xlfn.SWITCH(ROUND(Q3698,0),5,"Excellent",4,"Good",3,"Ok","Bad")</f>
        <v>Excellent</v>
      </c>
      <c r="S3698" s="17">
        <v>14</v>
      </c>
      <c r="T3698" s="17" t="str">
        <f t="shared" si="230"/>
        <v>No</v>
      </c>
      <c r="U3698" s="82">
        <v>43268</v>
      </c>
      <c r="V3698" s="82">
        <v>43833</v>
      </c>
      <c r="W3698" s="17">
        <v>349</v>
      </c>
      <c r="X3698" s="17" t="str">
        <f t="shared" si="231"/>
        <v>Active</v>
      </c>
      <c r="Y3698" s="17" t="s">
        <v>15616</v>
      </c>
      <c r="Z3698" s="17"/>
    </row>
    <row r="3699" spans="1:26" x14ac:dyDescent="0.25">
      <c r="A3699">
        <v>3698</v>
      </c>
      <c r="B3699" s="17" t="s">
        <v>2664</v>
      </c>
      <c r="C3699" s="17">
        <v>2678</v>
      </c>
      <c r="D3699" s="17" t="str">
        <f>INDEX(Hosts!$A:$O,MATCH(Places!$C3699,Hosts!$A:$A,0),MATCH(Places!D$1,Hosts!$1:$1,0))</f>
        <v>Within an hour</v>
      </c>
      <c r="E3699" s="87">
        <f>INDEX(Hosts!$A:$O,MATCH(Places!$C3699,Hosts!$A:$A,0),MATCH(Places!E$1,Hosts!$1:$1,0))</f>
        <v>1</v>
      </c>
      <c r="F3699" s="87">
        <f>INDEX(Hosts!$A:$O,MATCH(Places!$C3699,Hosts!$A:$A,0),MATCH(Places!F$1,Hosts!$1:$1,0))</f>
        <v>0.99</v>
      </c>
      <c r="G3699" s="17" t="str">
        <f>INDEX(Hosts!$A:$O,MATCH(Places!$C3699,Hosts!$A:$A,0),MATCH(Places!G$1,Hosts!$1:$1,0))</f>
        <v>No</v>
      </c>
      <c r="H3699" s="17">
        <v>26</v>
      </c>
      <c r="I3699" s="17" t="str">
        <f>INDEX(Neighborhoods!$A:$C,MATCH(Places!$H3699,Neighborhoods!$A:$A,0),MATCH(Places!I$1,Neighborhoods!$1:$1,0))</f>
        <v>Queens</v>
      </c>
      <c r="J3699" s="17" t="str">
        <f>INDEX(Neighborhoods!$A:$C,MATCH(Places!$H3699,Neighborhoods!$A:$A,0),MATCH(Places!J$1,Neighborhoods!$1:$1,0))</f>
        <v>Sunnyside</v>
      </c>
      <c r="K3699" s="17" t="s">
        <v>1</v>
      </c>
      <c r="L3699" s="17" t="str">
        <f t="shared" si="228"/>
        <v>Yes</v>
      </c>
      <c r="M3699" s="17">
        <v>2</v>
      </c>
      <c r="N3699" s="17" t="str" cm="1">
        <f t="array" ref="N3699">_xlfn.IFS(M3699&lt;=2,"Small",M3699&lt;=5,"Medium",M3699&gt;5,"Large")</f>
        <v>Small</v>
      </c>
      <c r="O3699" s="65">
        <v>53.86</v>
      </c>
      <c r="P3699" s="87">
        <f t="shared" si="229"/>
        <v>0.03</v>
      </c>
      <c r="Q3699" s="68">
        <v>4.62</v>
      </c>
      <c r="R3699" s="68" t="str" cm="1">
        <f t="array" ref="R3699">_xlfn.SWITCH(ROUND(Q3699,0),5,"Excellent",4,"Good",3,"Ok","Bad")</f>
        <v>Excellent</v>
      </c>
      <c r="S3699" s="17">
        <v>29</v>
      </c>
      <c r="T3699" s="17" t="str">
        <f t="shared" si="230"/>
        <v>No</v>
      </c>
      <c r="U3699" s="82">
        <v>43264</v>
      </c>
      <c r="V3699" s="82">
        <v>43862</v>
      </c>
      <c r="W3699" s="17">
        <v>321</v>
      </c>
      <c r="X3699" s="17" t="str">
        <f t="shared" si="231"/>
        <v>Active</v>
      </c>
      <c r="Y3699" s="17" t="s">
        <v>15616</v>
      </c>
      <c r="Z3699" s="17"/>
    </row>
    <row r="3700" spans="1:26" x14ac:dyDescent="0.25">
      <c r="A3700">
        <v>3699</v>
      </c>
      <c r="B3700" s="17" t="s">
        <v>2665</v>
      </c>
      <c r="C3700" s="17">
        <v>2244</v>
      </c>
      <c r="D3700" s="17" t="str">
        <f>INDEX(Hosts!$A:$O,MATCH(Places!$C3700,Hosts!$A:$A,0),MATCH(Places!D$1,Hosts!$1:$1,0))</f>
        <v>Within an hour</v>
      </c>
      <c r="E3700" s="87">
        <f>INDEX(Hosts!$A:$O,MATCH(Places!$C3700,Hosts!$A:$A,0),MATCH(Places!E$1,Hosts!$1:$1,0))</f>
        <v>1</v>
      </c>
      <c r="F3700" s="87">
        <f>INDEX(Hosts!$A:$O,MATCH(Places!$C3700,Hosts!$A:$A,0),MATCH(Places!F$1,Hosts!$1:$1,0))</f>
        <v>0.9</v>
      </c>
      <c r="G3700" s="17" t="str">
        <f>INDEX(Hosts!$A:$O,MATCH(Places!$C3700,Hosts!$A:$A,0),MATCH(Places!G$1,Hosts!$1:$1,0))</f>
        <v>No</v>
      </c>
      <c r="H3700" s="17">
        <v>7</v>
      </c>
      <c r="I3700" s="17" t="str">
        <f>INDEX(Neighborhoods!$A:$C,MATCH(Places!$H3700,Neighborhoods!$A:$A,0),MATCH(Places!I$1,Neighborhoods!$1:$1,0))</f>
        <v>Brooklyn</v>
      </c>
      <c r="J3700" s="17" t="str">
        <f>INDEX(Neighborhoods!$A:$C,MATCH(Places!$H3700,Neighborhoods!$A:$A,0),MATCH(Places!J$1,Neighborhoods!$1:$1,0))</f>
        <v>Bedford-Stuyvesant</v>
      </c>
      <c r="K3700" s="17" t="s">
        <v>1</v>
      </c>
      <c r="L3700" s="17" t="str">
        <f t="shared" si="228"/>
        <v>Yes</v>
      </c>
      <c r="M3700" s="17">
        <v>2</v>
      </c>
      <c r="N3700" s="17" t="str" cm="1">
        <f t="array" ref="N3700">_xlfn.IFS(M3700&lt;=2,"Small",M3700&lt;=5,"Medium",M3700&gt;5,"Large")</f>
        <v>Small</v>
      </c>
      <c r="O3700" s="65">
        <v>45</v>
      </c>
      <c r="P3700" s="87">
        <f t="shared" si="229"/>
        <v>0.03</v>
      </c>
      <c r="Q3700" s="68">
        <v>4.74</v>
      </c>
      <c r="R3700" s="68" t="str" cm="1">
        <f t="array" ref="R3700">_xlfn.SWITCH(ROUND(Q3700,0),5,"Excellent",4,"Good",3,"Ok","Bad")</f>
        <v>Excellent</v>
      </c>
      <c r="S3700" s="17">
        <v>84</v>
      </c>
      <c r="T3700" s="17" t="str">
        <f t="shared" si="230"/>
        <v>No</v>
      </c>
      <c r="U3700" s="82">
        <v>43282</v>
      </c>
      <c r="V3700" s="82">
        <v>44042</v>
      </c>
      <c r="W3700" s="17">
        <v>322</v>
      </c>
      <c r="X3700" s="17" t="str">
        <f t="shared" si="231"/>
        <v>Active</v>
      </c>
      <c r="Y3700" s="17" t="s">
        <v>15615</v>
      </c>
      <c r="Z3700" s="17"/>
    </row>
    <row r="3701" spans="1:26" x14ac:dyDescent="0.25">
      <c r="A3701">
        <v>3700</v>
      </c>
      <c r="B3701" s="17" t="s">
        <v>2666</v>
      </c>
      <c r="C3701" s="17">
        <v>3560</v>
      </c>
      <c r="D3701" s="17" t="str">
        <f>INDEX(Hosts!$A:$O,MATCH(Places!$C3701,Hosts!$A:$A,0),MATCH(Places!D$1,Hosts!$1:$1,0))</f>
        <v>Within an hour</v>
      </c>
      <c r="E3701" s="87">
        <f>INDEX(Hosts!$A:$O,MATCH(Places!$C3701,Hosts!$A:$A,0),MATCH(Places!E$1,Hosts!$1:$1,0))</f>
        <v>1</v>
      </c>
      <c r="F3701" s="87">
        <f>INDEX(Hosts!$A:$O,MATCH(Places!$C3701,Hosts!$A:$A,0),MATCH(Places!F$1,Hosts!$1:$1,0))</f>
        <v>1</v>
      </c>
      <c r="G3701" s="17" t="str">
        <f>INDEX(Hosts!$A:$O,MATCH(Places!$C3701,Hosts!$A:$A,0),MATCH(Places!G$1,Hosts!$1:$1,0))</f>
        <v>Yes</v>
      </c>
      <c r="H3701" s="17">
        <v>18</v>
      </c>
      <c r="I3701" s="17" t="str">
        <f>INDEX(Neighborhoods!$A:$C,MATCH(Places!$H3701,Neighborhoods!$A:$A,0),MATCH(Places!I$1,Neighborhoods!$1:$1,0))</f>
        <v>Manhattan</v>
      </c>
      <c r="J3701" s="17" t="str">
        <f>INDEX(Neighborhoods!$A:$C,MATCH(Places!$H3701,Neighborhoods!$A:$A,0),MATCH(Places!J$1,Neighborhoods!$1:$1,0))</f>
        <v>Midtown</v>
      </c>
      <c r="K3701" s="17" t="s">
        <v>11822</v>
      </c>
      <c r="L3701" s="17" t="str">
        <f t="shared" si="228"/>
        <v>No</v>
      </c>
      <c r="M3701" s="17">
        <v>3</v>
      </c>
      <c r="N3701" s="17" t="str" cm="1">
        <f t="array" ref="N3701">_xlfn.IFS(M3701&lt;=2,"Small",M3701&lt;=5,"Medium",M3701&gt;5,"Large")</f>
        <v>Medium</v>
      </c>
      <c r="O3701" s="65">
        <v>192</v>
      </c>
      <c r="P3701" s="87">
        <f t="shared" si="229"/>
        <v>0.03</v>
      </c>
      <c r="Q3701" s="68">
        <v>4.91</v>
      </c>
      <c r="R3701" s="68" t="str" cm="1">
        <f t="array" ref="R3701">_xlfn.SWITCH(ROUND(Q3701,0),5,"Excellent",4,"Good",3,"Ok","Bad")</f>
        <v>Excellent</v>
      </c>
      <c r="S3701" s="17">
        <v>76</v>
      </c>
      <c r="T3701" s="17" t="str">
        <f t="shared" si="230"/>
        <v>No</v>
      </c>
      <c r="U3701" s="82">
        <v>43300</v>
      </c>
      <c r="V3701" s="82">
        <v>43900</v>
      </c>
      <c r="W3701" s="17">
        <v>297</v>
      </c>
      <c r="X3701" s="17" t="str">
        <f t="shared" si="231"/>
        <v>Active</v>
      </c>
      <c r="Y3701" s="17" t="s">
        <v>15616</v>
      </c>
      <c r="Z3701" s="17"/>
    </row>
    <row r="3702" spans="1:26" x14ac:dyDescent="0.25">
      <c r="A3702">
        <v>3701</v>
      </c>
      <c r="B3702" s="17" t="s">
        <v>2667</v>
      </c>
      <c r="C3702" s="17">
        <v>2234</v>
      </c>
      <c r="D3702" s="17" t="str">
        <f>INDEX(Hosts!$A:$O,MATCH(Places!$C3702,Hosts!$A:$A,0),MATCH(Places!D$1,Hosts!$1:$1,0))</f>
        <v>Within a day</v>
      </c>
      <c r="E3702" s="87">
        <f>INDEX(Hosts!$A:$O,MATCH(Places!$C3702,Hosts!$A:$A,0),MATCH(Places!E$1,Hosts!$1:$1,0))</f>
        <v>0.75</v>
      </c>
      <c r="F3702" s="87">
        <f>INDEX(Hosts!$A:$O,MATCH(Places!$C3702,Hosts!$A:$A,0),MATCH(Places!F$1,Hosts!$1:$1,0))</f>
        <v>0.98</v>
      </c>
      <c r="G3702" s="17" t="str">
        <f>INDEX(Hosts!$A:$O,MATCH(Places!$C3702,Hosts!$A:$A,0),MATCH(Places!G$1,Hosts!$1:$1,0))</f>
        <v>Yes</v>
      </c>
      <c r="H3702" s="17">
        <v>10</v>
      </c>
      <c r="I3702" s="17" t="str">
        <f>INDEX(Neighborhoods!$A:$C,MATCH(Places!$H3702,Neighborhoods!$A:$A,0),MATCH(Places!I$1,Neighborhoods!$1:$1,0))</f>
        <v>Brooklyn</v>
      </c>
      <c r="J3702" s="17" t="str">
        <f>INDEX(Neighborhoods!$A:$C,MATCH(Places!$H3702,Neighborhoods!$A:$A,0),MATCH(Places!J$1,Neighborhoods!$1:$1,0))</f>
        <v>East Flatbush</v>
      </c>
      <c r="K3702" s="17" t="s">
        <v>11822</v>
      </c>
      <c r="L3702" s="17" t="str">
        <f t="shared" si="228"/>
        <v>No</v>
      </c>
      <c r="M3702" s="17">
        <v>4</v>
      </c>
      <c r="N3702" s="17" t="str" cm="1">
        <f t="array" ref="N3702">_xlfn.IFS(M3702&lt;=2,"Small",M3702&lt;=5,"Medium",M3702&gt;5,"Large")</f>
        <v>Medium</v>
      </c>
      <c r="O3702" s="65">
        <v>125</v>
      </c>
      <c r="P3702" s="87">
        <f t="shared" si="229"/>
        <v>0.03</v>
      </c>
      <c r="Q3702" s="68">
        <v>4.68</v>
      </c>
      <c r="R3702" s="68" t="str" cm="1">
        <f t="array" ref="R3702">_xlfn.SWITCH(ROUND(Q3702,0),5,"Excellent",4,"Good",3,"Ok","Bad")</f>
        <v>Excellent</v>
      </c>
      <c r="S3702" s="17">
        <v>82</v>
      </c>
      <c r="T3702" s="17" t="str">
        <f t="shared" si="230"/>
        <v>No</v>
      </c>
      <c r="U3702" s="82">
        <v>43258</v>
      </c>
      <c r="V3702" s="82">
        <v>43877</v>
      </c>
      <c r="W3702" s="17">
        <v>228</v>
      </c>
      <c r="X3702" s="17" t="str">
        <f t="shared" si="231"/>
        <v>Active</v>
      </c>
      <c r="Y3702" s="17" t="s">
        <v>15616</v>
      </c>
      <c r="Z3702" s="17"/>
    </row>
    <row r="3703" spans="1:26" x14ac:dyDescent="0.25">
      <c r="A3703">
        <v>3702</v>
      </c>
      <c r="B3703" s="17" t="s">
        <v>14008</v>
      </c>
      <c r="C3703" s="17">
        <v>3544</v>
      </c>
      <c r="D3703" s="17" t="str">
        <f>INDEX(Hosts!$A:$O,MATCH(Places!$C3703,Hosts!$A:$A,0),MATCH(Places!D$1,Hosts!$1:$1,0))</f>
        <v>Within an hour</v>
      </c>
      <c r="E3703" s="87">
        <f>INDEX(Hosts!$A:$O,MATCH(Places!$C3703,Hosts!$A:$A,0),MATCH(Places!E$1,Hosts!$1:$1,0))</f>
        <v>0.9</v>
      </c>
      <c r="F3703" s="87">
        <f>INDEX(Hosts!$A:$O,MATCH(Places!$C3703,Hosts!$A:$A,0),MATCH(Places!F$1,Hosts!$1:$1,0))</f>
        <v>0.99</v>
      </c>
      <c r="G3703" s="17" t="str">
        <f>INDEX(Hosts!$A:$O,MATCH(Places!$C3703,Hosts!$A:$A,0),MATCH(Places!G$1,Hosts!$1:$1,0))</f>
        <v>No</v>
      </c>
      <c r="H3703" s="17">
        <v>17</v>
      </c>
      <c r="I3703" s="17" t="str">
        <f>INDEX(Neighborhoods!$A:$C,MATCH(Places!$H3703,Neighborhoods!$A:$A,0),MATCH(Places!I$1,Neighborhoods!$1:$1,0))</f>
        <v>Manhattan</v>
      </c>
      <c r="J3703" s="17" t="str">
        <f>INDEX(Neighborhoods!$A:$C,MATCH(Places!$H3703,Neighborhoods!$A:$A,0),MATCH(Places!J$1,Neighborhoods!$1:$1,0))</f>
        <v>Hell's Kitchen</v>
      </c>
      <c r="K3703" s="17" t="s">
        <v>1</v>
      </c>
      <c r="L3703" s="17" t="str">
        <f t="shared" si="228"/>
        <v>Yes</v>
      </c>
      <c r="M3703" s="17">
        <v>2</v>
      </c>
      <c r="N3703" s="17" t="str" cm="1">
        <f t="array" ref="N3703">_xlfn.IFS(M3703&lt;=2,"Small",M3703&lt;=5,"Medium",M3703&gt;5,"Large")</f>
        <v>Small</v>
      </c>
      <c r="O3703" s="65">
        <v>120</v>
      </c>
      <c r="P3703" s="87">
        <f t="shared" si="229"/>
        <v>0.03</v>
      </c>
      <c r="Q3703" s="68">
        <v>4.76</v>
      </c>
      <c r="R3703" s="68" t="str" cm="1">
        <f t="array" ref="R3703">_xlfn.SWITCH(ROUND(Q3703,0),5,"Excellent",4,"Good",3,"Ok","Bad")</f>
        <v>Excellent</v>
      </c>
      <c r="S3703" s="17">
        <v>17</v>
      </c>
      <c r="T3703" s="17" t="str">
        <f t="shared" si="230"/>
        <v>No</v>
      </c>
      <c r="U3703" s="82">
        <v>43326</v>
      </c>
      <c r="V3703" s="82">
        <v>43859</v>
      </c>
      <c r="W3703" s="17">
        <v>358</v>
      </c>
      <c r="X3703" s="17" t="str">
        <f t="shared" si="231"/>
        <v>Active</v>
      </c>
      <c r="Y3703" s="17" t="s">
        <v>15616</v>
      </c>
      <c r="Z3703" s="17"/>
    </row>
    <row r="3704" spans="1:26" x14ac:dyDescent="0.25">
      <c r="A3704">
        <v>3703</v>
      </c>
      <c r="B3704" s="17" t="s">
        <v>15127</v>
      </c>
      <c r="C3704" s="17">
        <v>3544</v>
      </c>
      <c r="D3704" s="17" t="str">
        <f>INDEX(Hosts!$A:$O,MATCH(Places!$C3704,Hosts!$A:$A,0),MATCH(Places!D$1,Hosts!$1:$1,0))</f>
        <v>Within an hour</v>
      </c>
      <c r="E3704" s="87">
        <f>INDEX(Hosts!$A:$O,MATCH(Places!$C3704,Hosts!$A:$A,0),MATCH(Places!E$1,Hosts!$1:$1,0))</f>
        <v>0.9</v>
      </c>
      <c r="F3704" s="87">
        <f>INDEX(Hosts!$A:$O,MATCH(Places!$C3704,Hosts!$A:$A,0),MATCH(Places!F$1,Hosts!$1:$1,0))</f>
        <v>0.99</v>
      </c>
      <c r="G3704" s="17" t="str">
        <f>INDEX(Hosts!$A:$O,MATCH(Places!$C3704,Hosts!$A:$A,0),MATCH(Places!G$1,Hosts!$1:$1,0))</f>
        <v>No</v>
      </c>
      <c r="H3704" s="17">
        <v>17</v>
      </c>
      <c r="I3704" s="17" t="str">
        <f>INDEX(Neighborhoods!$A:$C,MATCH(Places!$H3704,Neighborhoods!$A:$A,0),MATCH(Places!I$1,Neighborhoods!$1:$1,0))</f>
        <v>Manhattan</v>
      </c>
      <c r="J3704" s="17" t="str">
        <f>INDEX(Neighborhoods!$A:$C,MATCH(Places!$H3704,Neighborhoods!$A:$A,0),MATCH(Places!J$1,Neighborhoods!$1:$1,0))</f>
        <v>Hell's Kitchen</v>
      </c>
      <c r="K3704" s="17" t="s">
        <v>1</v>
      </c>
      <c r="L3704" s="17" t="str">
        <f t="shared" si="228"/>
        <v>Yes</v>
      </c>
      <c r="M3704" s="17">
        <v>2</v>
      </c>
      <c r="N3704" s="17" t="str" cm="1">
        <f t="array" ref="N3704">_xlfn.IFS(M3704&lt;=2,"Small",M3704&lt;=5,"Medium",M3704&gt;5,"Large")</f>
        <v>Small</v>
      </c>
      <c r="O3704" s="65">
        <v>75</v>
      </c>
      <c r="P3704" s="87">
        <f t="shared" si="229"/>
        <v>0.03</v>
      </c>
      <c r="Q3704" s="68">
        <v>3.83</v>
      </c>
      <c r="R3704" s="68" t="str" cm="1">
        <f t="array" ref="R3704">_xlfn.SWITCH(ROUND(Q3704,0),5,"Excellent",4,"Good",3,"Ok","Bad")</f>
        <v>Good</v>
      </c>
      <c r="S3704" s="17">
        <v>6</v>
      </c>
      <c r="T3704" s="17" t="str">
        <f t="shared" si="230"/>
        <v>No</v>
      </c>
      <c r="U3704" s="82">
        <v>43348</v>
      </c>
      <c r="V3704" s="82">
        <v>43625</v>
      </c>
      <c r="W3704" s="17">
        <v>365</v>
      </c>
      <c r="X3704" s="17" t="str">
        <f t="shared" si="231"/>
        <v>Active</v>
      </c>
      <c r="Y3704" s="17" t="s">
        <v>15616</v>
      </c>
      <c r="Z3704" s="17"/>
    </row>
    <row r="3705" spans="1:26" x14ac:dyDescent="0.25">
      <c r="A3705">
        <v>3704</v>
      </c>
      <c r="B3705" s="17" t="s">
        <v>15350</v>
      </c>
      <c r="C3705" s="17">
        <v>2254</v>
      </c>
      <c r="D3705" s="17" t="str">
        <f>INDEX(Hosts!$A:$O,MATCH(Places!$C3705,Hosts!$A:$A,0),MATCH(Places!D$1,Hosts!$1:$1,0))</f>
        <v>Within an hour</v>
      </c>
      <c r="E3705" s="87">
        <f>INDEX(Hosts!$A:$O,MATCH(Places!$C3705,Hosts!$A:$A,0),MATCH(Places!E$1,Hosts!$1:$1,0))</f>
        <v>1</v>
      </c>
      <c r="F3705" s="87">
        <f>INDEX(Hosts!$A:$O,MATCH(Places!$C3705,Hosts!$A:$A,0),MATCH(Places!F$1,Hosts!$1:$1,0))</f>
        <v>1</v>
      </c>
      <c r="G3705" s="17" t="str">
        <f>INDEX(Hosts!$A:$O,MATCH(Places!$C3705,Hosts!$A:$A,0),MATCH(Places!G$1,Hosts!$1:$1,0))</f>
        <v>Yes</v>
      </c>
      <c r="H3705" s="17">
        <v>7</v>
      </c>
      <c r="I3705" s="17" t="str">
        <f>INDEX(Neighborhoods!$A:$C,MATCH(Places!$H3705,Neighborhoods!$A:$A,0),MATCH(Places!I$1,Neighborhoods!$1:$1,0))</f>
        <v>Brooklyn</v>
      </c>
      <c r="J3705" s="17" t="str">
        <f>INDEX(Neighborhoods!$A:$C,MATCH(Places!$H3705,Neighborhoods!$A:$A,0),MATCH(Places!J$1,Neighborhoods!$1:$1,0))</f>
        <v>Bedford-Stuyvesant</v>
      </c>
      <c r="K3705" s="17" t="s">
        <v>11822</v>
      </c>
      <c r="L3705" s="17" t="str">
        <f t="shared" si="228"/>
        <v>No</v>
      </c>
      <c r="M3705" s="17">
        <v>6</v>
      </c>
      <c r="N3705" s="17" t="str" cm="1">
        <f t="array" ref="N3705">_xlfn.IFS(M3705&lt;=2,"Small",M3705&lt;=5,"Medium",M3705&gt;5,"Large")</f>
        <v>Large</v>
      </c>
      <c r="O3705" s="65">
        <v>150</v>
      </c>
      <c r="P3705" s="87">
        <f t="shared" si="229"/>
        <v>0.03</v>
      </c>
      <c r="Q3705" s="68">
        <v>4.8899999999999997</v>
      </c>
      <c r="R3705" s="68" t="str" cm="1">
        <f t="array" ref="R3705">_xlfn.SWITCH(ROUND(Q3705,0),5,"Excellent",4,"Good",3,"Ok","Bad")</f>
        <v>Excellent</v>
      </c>
      <c r="S3705" s="17">
        <v>76</v>
      </c>
      <c r="T3705" s="17" t="str">
        <f t="shared" si="230"/>
        <v>No</v>
      </c>
      <c r="U3705" s="82">
        <v>43261</v>
      </c>
      <c r="V3705" s="82">
        <v>43896</v>
      </c>
      <c r="W3705" s="17">
        <v>324</v>
      </c>
      <c r="X3705" s="17" t="str">
        <f t="shared" si="231"/>
        <v>Active</v>
      </c>
      <c r="Y3705" s="17" t="s">
        <v>15615</v>
      </c>
      <c r="Z3705" s="17"/>
    </row>
    <row r="3706" spans="1:26" x14ac:dyDescent="0.25">
      <c r="A3706">
        <v>3705</v>
      </c>
      <c r="B3706" s="17" t="s">
        <v>14783</v>
      </c>
      <c r="C3706" s="17">
        <v>3544</v>
      </c>
      <c r="D3706" s="17" t="str">
        <f>INDEX(Hosts!$A:$O,MATCH(Places!$C3706,Hosts!$A:$A,0),MATCH(Places!D$1,Hosts!$1:$1,0))</f>
        <v>Within an hour</v>
      </c>
      <c r="E3706" s="87">
        <f>INDEX(Hosts!$A:$O,MATCH(Places!$C3706,Hosts!$A:$A,0),MATCH(Places!E$1,Hosts!$1:$1,0))</f>
        <v>0.9</v>
      </c>
      <c r="F3706" s="87">
        <f>INDEX(Hosts!$A:$O,MATCH(Places!$C3706,Hosts!$A:$A,0),MATCH(Places!F$1,Hosts!$1:$1,0))</f>
        <v>0.99</v>
      </c>
      <c r="G3706" s="17" t="str">
        <f>INDEX(Hosts!$A:$O,MATCH(Places!$C3706,Hosts!$A:$A,0),MATCH(Places!G$1,Hosts!$1:$1,0))</f>
        <v>No</v>
      </c>
      <c r="H3706" s="17">
        <v>17</v>
      </c>
      <c r="I3706" s="17" t="str">
        <f>INDEX(Neighborhoods!$A:$C,MATCH(Places!$H3706,Neighborhoods!$A:$A,0),MATCH(Places!I$1,Neighborhoods!$1:$1,0))</f>
        <v>Manhattan</v>
      </c>
      <c r="J3706" s="17" t="str">
        <f>INDEX(Neighborhoods!$A:$C,MATCH(Places!$H3706,Neighborhoods!$A:$A,0),MATCH(Places!J$1,Neighborhoods!$1:$1,0))</f>
        <v>Hell's Kitchen</v>
      </c>
      <c r="K3706" s="17" t="s">
        <v>1</v>
      </c>
      <c r="L3706" s="17" t="str">
        <f t="shared" si="228"/>
        <v>Yes</v>
      </c>
      <c r="M3706" s="17">
        <v>1</v>
      </c>
      <c r="N3706" s="17" t="str" cm="1">
        <f t="array" ref="N3706">_xlfn.IFS(M3706&lt;=2,"Small",M3706&lt;=5,"Medium",M3706&gt;5,"Large")</f>
        <v>Small</v>
      </c>
      <c r="O3706" s="65">
        <v>200</v>
      </c>
      <c r="P3706" s="87">
        <f t="shared" si="229"/>
        <v>0.04</v>
      </c>
      <c r="Q3706" s="68">
        <v>4.38</v>
      </c>
      <c r="R3706" s="68" t="str" cm="1">
        <f t="array" ref="R3706">_xlfn.SWITCH(ROUND(Q3706,0),5,"Excellent",4,"Good",3,"Ok","Bad")</f>
        <v>Good</v>
      </c>
      <c r="S3706" s="17">
        <v>8</v>
      </c>
      <c r="T3706" s="17" t="str">
        <f t="shared" si="230"/>
        <v>No</v>
      </c>
      <c r="U3706" s="82">
        <v>43344</v>
      </c>
      <c r="V3706" s="82">
        <v>43604</v>
      </c>
      <c r="W3706" s="17">
        <v>365</v>
      </c>
      <c r="X3706" s="17" t="str">
        <f t="shared" si="231"/>
        <v>Active</v>
      </c>
      <c r="Y3706" s="17" t="s">
        <v>15616</v>
      </c>
      <c r="Z3706" s="17"/>
    </row>
    <row r="3707" spans="1:26" x14ac:dyDescent="0.25">
      <c r="A3707">
        <v>3706</v>
      </c>
      <c r="B3707" s="17" t="s">
        <v>2668</v>
      </c>
      <c r="C3707" s="17">
        <v>3565</v>
      </c>
      <c r="D3707" s="17" t="str">
        <f>INDEX(Hosts!$A:$O,MATCH(Places!$C3707,Hosts!$A:$A,0),MATCH(Places!D$1,Hosts!$1:$1,0))</f>
        <v>Within an hour</v>
      </c>
      <c r="E3707" s="87">
        <f>INDEX(Hosts!$A:$O,MATCH(Places!$C3707,Hosts!$A:$A,0),MATCH(Places!E$1,Hosts!$1:$1,0))</f>
        <v>0.88</v>
      </c>
      <c r="F3707" s="87">
        <f>INDEX(Hosts!$A:$O,MATCH(Places!$C3707,Hosts!$A:$A,0),MATCH(Places!F$1,Hosts!$1:$1,0))</f>
        <v>0.98</v>
      </c>
      <c r="G3707" s="17" t="str">
        <f>INDEX(Hosts!$A:$O,MATCH(Places!$C3707,Hosts!$A:$A,0),MATCH(Places!G$1,Hosts!$1:$1,0))</f>
        <v>No</v>
      </c>
      <c r="H3707" s="17">
        <v>20</v>
      </c>
      <c r="I3707" s="17" t="str">
        <f>INDEX(Neighborhoods!$A:$C,MATCH(Places!$H3707,Neighborhoods!$A:$A,0),MATCH(Places!I$1,Neighborhoods!$1:$1,0))</f>
        <v>Manhattan</v>
      </c>
      <c r="J3707" s="17" t="str">
        <f>INDEX(Neighborhoods!$A:$C,MATCH(Places!$H3707,Neighborhoods!$A:$A,0),MATCH(Places!J$1,Neighborhoods!$1:$1,0))</f>
        <v>Upper West Side</v>
      </c>
      <c r="K3707" s="17" t="s">
        <v>11822</v>
      </c>
      <c r="L3707" s="17" t="str">
        <f t="shared" si="228"/>
        <v>No</v>
      </c>
      <c r="M3707" s="17">
        <v>2</v>
      </c>
      <c r="N3707" s="17" t="str" cm="1">
        <f t="array" ref="N3707">_xlfn.IFS(M3707&lt;=2,"Small",M3707&lt;=5,"Medium",M3707&gt;5,"Large")</f>
        <v>Small</v>
      </c>
      <c r="O3707" s="65">
        <v>90</v>
      </c>
      <c r="P3707" s="87">
        <f t="shared" si="229"/>
        <v>0.03</v>
      </c>
      <c r="Q3707" s="68">
        <v>4.82</v>
      </c>
      <c r="R3707" s="68" t="str" cm="1">
        <f t="array" ref="R3707">_xlfn.SWITCH(ROUND(Q3707,0),5,"Excellent",4,"Good",3,"Ok","Bad")</f>
        <v>Excellent</v>
      </c>
      <c r="S3707" s="17">
        <v>87</v>
      </c>
      <c r="T3707" s="17" t="str">
        <f t="shared" si="230"/>
        <v>No</v>
      </c>
      <c r="U3707" s="82">
        <v>43267</v>
      </c>
      <c r="V3707" s="82">
        <v>43982</v>
      </c>
      <c r="W3707" s="17">
        <v>59</v>
      </c>
      <c r="X3707" s="17" t="str">
        <f t="shared" si="231"/>
        <v>Active</v>
      </c>
      <c r="Y3707" s="17" t="s">
        <v>15616</v>
      </c>
      <c r="Z3707" s="17"/>
    </row>
    <row r="3708" spans="1:26" x14ac:dyDescent="0.25">
      <c r="A3708">
        <v>3707</v>
      </c>
      <c r="B3708" s="17" t="s">
        <v>15186</v>
      </c>
      <c r="C3708" s="17">
        <v>3544</v>
      </c>
      <c r="D3708" s="17" t="str">
        <f>INDEX(Hosts!$A:$O,MATCH(Places!$C3708,Hosts!$A:$A,0),MATCH(Places!D$1,Hosts!$1:$1,0))</f>
        <v>Within an hour</v>
      </c>
      <c r="E3708" s="87">
        <f>INDEX(Hosts!$A:$O,MATCH(Places!$C3708,Hosts!$A:$A,0),MATCH(Places!E$1,Hosts!$1:$1,0))</f>
        <v>0.9</v>
      </c>
      <c r="F3708" s="87">
        <f>INDEX(Hosts!$A:$O,MATCH(Places!$C3708,Hosts!$A:$A,0),MATCH(Places!F$1,Hosts!$1:$1,0))</f>
        <v>0.99</v>
      </c>
      <c r="G3708" s="17" t="str">
        <f>INDEX(Hosts!$A:$O,MATCH(Places!$C3708,Hosts!$A:$A,0),MATCH(Places!G$1,Hosts!$1:$1,0))</f>
        <v>No</v>
      </c>
      <c r="H3708" s="17">
        <v>17</v>
      </c>
      <c r="I3708" s="17" t="str">
        <f>INDEX(Neighborhoods!$A:$C,MATCH(Places!$H3708,Neighborhoods!$A:$A,0),MATCH(Places!I$1,Neighborhoods!$1:$1,0))</f>
        <v>Manhattan</v>
      </c>
      <c r="J3708" s="17" t="str">
        <f>INDEX(Neighborhoods!$A:$C,MATCH(Places!$H3708,Neighborhoods!$A:$A,0),MATCH(Places!J$1,Neighborhoods!$1:$1,0))</f>
        <v>Hell's Kitchen</v>
      </c>
      <c r="K3708" s="17" t="s">
        <v>1</v>
      </c>
      <c r="L3708" s="17" t="str">
        <f t="shared" si="228"/>
        <v>Yes</v>
      </c>
      <c r="M3708" s="17">
        <v>2</v>
      </c>
      <c r="N3708" s="17" t="str" cm="1">
        <f t="array" ref="N3708">_xlfn.IFS(M3708&lt;=2,"Small",M3708&lt;=5,"Medium",M3708&gt;5,"Large")</f>
        <v>Small</v>
      </c>
      <c r="O3708" s="65">
        <v>150</v>
      </c>
      <c r="P3708" s="87">
        <f t="shared" si="229"/>
        <v>0.03</v>
      </c>
      <c r="Q3708" s="68">
        <v>4.46</v>
      </c>
      <c r="R3708" s="68" t="str" cm="1">
        <f t="array" ref="R3708">_xlfn.SWITCH(ROUND(Q3708,0),5,"Excellent",4,"Good",3,"Ok","Bad")</f>
        <v>Good</v>
      </c>
      <c r="S3708" s="17">
        <v>13</v>
      </c>
      <c r="T3708" s="17" t="str">
        <f t="shared" si="230"/>
        <v>No</v>
      </c>
      <c r="U3708" s="82">
        <v>43348</v>
      </c>
      <c r="V3708" s="82">
        <v>43831</v>
      </c>
      <c r="W3708" s="17">
        <v>365</v>
      </c>
      <c r="X3708" s="17" t="str">
        <f t="shared" si="231"/>
        <v>Active</v>
      </c>
      <c r="Y3708" s="17" t="s">
        <v>15616</v>
      </c>
      <c r="Z3708" s="17"/>
    </row>
    <row r="3709" spans="1:26" x14ac:dyDescent="0.25">
      <c r="A3709">
        <v>3708</v>
      </c>
      <c r="B3709" s="17" t="s">
        <v>2669</v>
      </c>
      <c r="C3709" s="17">
        <v>2462</v>
      </c>
      <c r="D3709" s="17" t="str">
        <f>INDEX(Hosts!$A:$O,MATCH(Places!$C3709,Hosts!$A:$A,0),MATCH(Places!D$1,Hosts!$1:$1,0))</f>
        <v>Within an hour</v>
      </c>
      <c r="E3709" s="87">
        <f>INDEX(Hosts!$A:$O,MATCH(Places!$C3709,Hosts!$A:$A,0),MATCH(Places!E$1,Hosts!$1:$1,0))</f>
        <v>1</v>
      </c>
      <c r="F3709" s="87">
        <f>INDEX(Hosts!$A:$O,MATCH(Places!$C3709,Hosts!$A:$A,0),MATCH(Places!F$1,Hosts!$1:$1,0))</f>
        <v>0.99</v>
      </c>
      <c r="G3709" s="17" t="str">
        <f>INDEX(Hosts!$A:$O,MATCH(Places!$C3709,Hosts!$A:$A,0),MATCH(Places!G$1,Hosts!$1:$1,0))</f>
        <v>No</v>
      </c>
      <c r="H3709" s="17">
        <v>8</v>
      </c>
      <c r="I3709" s="17" t="str">
        <f>INDEX(Neighborhoods!$A:$C,MATCH(Places!$H3709,Neighborhoods!$A:$A,0),MATCH(Places!I$1,Neighborhoods!$1:$1,0))</f>
        <v>Brooklyn</v>
      </c>
      <c r="J3709" s="17" t="str">
        <f>INDEX(Neighborhoods!$A:$C,MATCH(Places!$H3709,Neighborhoods!$A:$A,0),MATCH(Places!J$1,Neighborhoods!$1:$1,0))</f>
        <v>Bushwick</v>
      </c>
      <c r="K3709" s="17" t="s">
        <v>1</v>
      </c>
      <c r="L3709" s="17" t="str">
        <f t="shared" si="228"/>
        <v>Yes</v>
      </c>
      <c r="M3709" s="17">
        <v>2</v>
      </c>
      <c r="N3709" s="17" t="str" cm="1">
        <f t="array" ref="N3709">_xlfn.IFS(M3709&lt;=2,"Small",M3709&lt;=5,"Medium",M3709&gt;5,"Large")</f>
        <v>Small</v>
      </c>
      <c r="O3709" s="65">
        <v>45</v>
      </c>
      <c r="P3709" s="87">
        <f t="shared" si="229"/>
        <v>0.03</v>
      </c>
      <c r="Q3709" s="68">
        <v>4.75</v>
      </c>
      <c r="R3709" s="68" t="str" cm="1">
        <f t="array" ref="R3709">_xlfn.SWITCH(ROUND(Q3709,0),5,"Excellent",4,"Good",3,"Ok","Bad")</f>
        <v>Excellent</v>
      </c>
      <c r="S3709" s="17">
        <v>92</v>
      </c>
      <c r="T3709" s="17" t="str">
        <f t="shared" si="230"/>
        <v>No</v>
      </c>
      <c r="U3709" s="82">
        <v>43271</v>
      </c>
      <c r="V3709" s="82">
        <v>43988</v>
      </c>
      <c r="W3709" s="17">
        <v>64</v>
      </c>
      <c r="X3709" s="17" t="str">
        <f t="shared" si="231"/>
        <v>Active</v>
      </c>
      <c r="Y3709" s="17" t="s">
        <v>15615</v>
      </c>
      <c r="Z3709" s="17"/>
    </row>
    <row r="3710" spans="1:26" x14ac:dyDescent="0.25">
      <c r="A3710">
        <v>3709</v>
      </c>
      <c r="B3710" s="17" t="s">
        <v>13160</v>
      </c>
      <c r="C3710" s="17">
        <v>3544</v>
      </c>
      <c r="D3710" s="17" t="str">
        <f>INDEX(Hosts!$A:$O,MATCH(Places!$C3710,Hosts!$A:$A,0),MATCH(Places!D$1,Hosts!$1:$1,0))</f>
        <v>Within an hour</v>
      </c>
      <c r="E3710" s="87">
        <f>INDEX(Hosts!$A:$O,MATCH(Places!$C3710,Hosts!$A:$A,0),MATCH(Places!E$1,Hosts!$1:$1,0))</f>
        <v>0.9</v>
      </c>
      <c r="F3710" s="87">
        <f>INDEX(Hosts!$A:$O,MATCH(Places!$C3710,Hosts!$A:$A,0),MATCH(Places!F$1,Hosts!$1:$1,0))</f>
        <v>0.99</v>
      </c>
      <c r="G3710" s="17" t="str">
        <f>INDEX(Hosts!$A:$O,MATCH(Places!$C3710,Hosts!$A:$A,0),MATCH(Places!G$1,Hosts!$1:$1,0))</f>
        <v>No</v>
      </c>
      <c r="H3710" s="17">
        <v>17</v>
      </c>
      <c r="I3710" s="17" t="str">
        <f>INDEX(Neighborhoods!$A:$C,MATCH(Places!$H3710,Neighborhoods!$A:$A,0),MATCH(Places!I$1,Neighborhoods!$1:$1,0))</f>
        <v>Manhattan</v>
      </c>
      <c r="J3710" s="17" t="str">
        <f>INDEX(Neighborhoods!$A:$C,MATCH(Places!$H3710,Neighborhoods!$A:$A,0),MATCH(Places!J$1,Neighborhoods!$1:$1,0))</f>
        <v>Hell's Kitchen</v>
      </c>
      <c r="K3710" s="17" t="s">
        <v>1</v>
      </c>
      <c r="L3710" s="17" t="str">
        <f t="shared" si="228"/>
        <v>Yes</v>
      </c>
      <c r="M3710" s="17">
        <v>2</v>
      </c>
      <c r="N3710" s="17" t="str" cm="1">
        <f t="array" ref="N3710">_xlfn.IFS(M3710&lt;=2,"Small",M3710&lt;=5,"Medium",M3710&gt;5,"Large")</f>
        <v>Small</v>
      </c>
      <c r="O3710" s="65">
        <v>200</v>
      </c>
      <c r="P3710" s="87">
        <f t="shared" si="229"/>
        <v>0.04</v>
      </c>
      <c r="Q3710" s="68">
        <v>4.3099999999999996</v>
      </c>
      <c r="R3710" s="68" t="str" cm="1">
        <f t="array" ref="R3710">_xlfn.SWITCH(ROUND(Q3710,0),5,"Excellent",4,"Good",3,"Ok","Bad")</f>
        <v>Good</v>
      </c>
      <c r="S3710" s="17">
        <v>13</v>
      </c>
      <c r="T3710" s="17" t="str">
        <f t="shared" si="230"/>
        <v>No</v>
      </c>
      <c r="U3710" s="82">
        <v>43311</v>
      </c>
      <c r="V3710" s="82">
        <v>43742</v>
      </c>
      <c r="W3710" s="17">
        <v>365</v>
      </c>
      <c r="X3710" s="17" t="str">
        <f t="shared" si="231"/>
        <v>Active</v>
      </c>
      <c r="Y3710" s="17" t="s">
        <v>15616</v>
      </c>
      <c r="Z3710" s="17"/>
    </row>
    <row r="3711" spans="1:26" x14ac:dyDescent="0.25">
      <c r="A3711">
        <v>3710</v>
      </c>
      <c r="B3711" s="17" t="s">
        <v>14371</v>
      </c>
      <c r="C3711" s="17">
        <v>3544</v>
      </c>
      <c r="D3711" s="17" t="str">
        <f>INDEX(Hosts!$A:$O,MATCH(Places!$C3711,Hosts!$A:$A,0),MATCH(Places!D$1,Hosts!$1:$1,0))</f>
        <v>Within an hour</v>
      </c>
      <c r="E3711" s="87">
        <f>INDEX(Hosts!$A:$O,MATCH(Places!$C3711,Hosts!$A:$A,0),MATCH(Places!E$1,Hosts!$1:$1,0))</f>
        <v>0.9</v>
      </c>
      <c r="F3711" s="87">
        <f>INDEX(Hosts!$A:$O,MATCH(Places!$C3711,Hosts!$A:$A,0),MATCH(Places!F$1,Hosts!$1:$1,0))</f>
        <v>0.99</v>
      </c>
      <c r="G3711" s="17" t="str">
        <f>INDEX(Hosts!$A:$O,MATCH(Places!$C3711,Hosts!$A:$A,0),MATCH(Places!G$1,Hosts!$1:$1,0))</f>
        <v>No</v>
      </c>
      <c r="H3711" s="17">
        <v>17</v>
      </c>
      <c r="I3711" s="17" t="str">
        <f>INDEX(Neighborhoods!$A:$C,MATCH(Places!$H3711,Neighborhoods!$A:$A,0),MATCH(Places!I$1,Neighborhoods!$1:$1,0))</f>
        <v>Manhattan</v>
      </c>
      <c r="J3711" s="17" t="str">
        <f>INDEX(Neighborhoods!$A:$C,MATCH(Places!$H3711,Neighborhoods!$A:$A,0),MATCH(Places!J$1,Neighborhoods!$1:$1,0))</f>
        <v>Hell's Kitchen</v>
      </c>
      <c r="K3711" s="17" t="s">
        <v>1</v>
      </c>
      <c r="L3711" s="17" t="str">
        <f t="shared" si="228"/>
        <v>Yes</v>
      </c>
      <c r="M3711" s="17">
        <v>2</v>
      </c>
      <c r="N3711" s="17" t="str" cm="1">
        <f t="array" ref="N3711">_xlfn.IFS(M3711&lt;=2,"Small",M3711&lt;=5,"Medium",M3711&gt;5,"Large")</f>
        <v>Small</v>
      </c>
      <c r="O3711" s="65">
        <v>110</v>
      </c>
      <c r="P3711" s="87">
        <f t="shared" si="229"/>
        <v>0.03</v>
      </c>
      <c r="Q3711" s="68">
        <v>4.43</v>
      </c>
      <c r="R3711" s="68" t="str" cm="1">
        <f t="array" ref="R3711">_xlfn.SWITCH(ROUND(Q3711,0),5,"Excellent",4,"Good",3,"Ok","Bad")</f>
        <v>Good</v>
      </c>
      <c r="S3711" s="17">
        <v>14</v>
      </c>
      <c r="T3711" s="17" t="str">
        <f t="shared" si="230"/>
        <v>No</v>
      </c>
      <c r="U3711" s="82">
        <v>43449</v>
      </c>
      <c r="V3711" s="82">
        <v>43835</v>
      </c>
      <c r="W3711" s="17">
        <v>365</v>
      </c>
      <c r="X3711" s="17" t="str">
        <f t="shared" si="231"/>
        <v>Active</v>
      </c>
      <c r="Y3711" s="17" t="s">
        <v>15616</v>
      </c>
      <c r="Z3711" s="17"/>
    </row>
    <row r="3712" spans="1:26" x14ac:dyDescent="0.25">
      <c r="A3712">
        <v>3711</v>
      </c>
      <c r="B3712" s="17" t="s">
        <v>15051</v>
      </c>
      <c r="C3712" s="17">
        <v>890</v>
      </c>
      <c r="D3712" s="17" t="str">
        <f>INDEX(Hosts!$A:$O,MATCH(Places!$C3712,Hosts!$A:$A,0),MATCH(Places!D$1,Hosts!$1:$1,0))</f>
        <v>Within a day</v>
      </c>
      <c r="E3712" s="87">
        <f>INDEX(Hosts!$A:$O,MATCH(Places!$C3712,Hosts!$A:$A,0),MATCH(Places!E$1,Hosts!$1:$1,0))</f>
        <v>0.5</v>
      </c>
      <c r="F3712" s="87">
        <f>INDEX(Hosts!$A:$O,MATCH(Places!$C3712,Hosts!$A:$A,0),MATCH(Places!F$1,Hosts!$1:$1,0))</f>
        <v>0</v>
      </c>
      <c r="G3712" s="17" t="str">
        <f>INDEX(Hosts!$A:$O,MATCH(Places!$C3712,Hosts!$A:$A,0),MATCH(Places!G$1,Hosts!$1:$1,0))</f>
        <v>No</v>
      </c>
      <c r="H3712" s="17">
        <v>12</v>
      </c>
      <c r="I3712" s="17" t="str">
        <f>INDEX(Neighborhoods!$A:$C,MATCH(Places!$H3712,Neighborhoods!$A:$A,0),MATCH(Places!I$1,Neighborhoods!$1:$1,0))</f>
        <v>Brooklyn</v>
      </c>
      <c r="J3712" s="17" t="str">
        <f>INDEX(Neighborhoods!$A:$C,MATCH(Places!$H3712,Neighborhoods!$A:$A,0),MATCH(Places!J$1,Neighborhoods!$1:$1,0))</f>
        <v>Williamsburg</v>
      </c>
      <c r="K3712" s="17" t="s">
        <v>1</v>
      </c>
      <c r="L3712" s="17" t="str">
        <f t="shared" si="228"/>
        <v>Yes</v>
      </c>
      <c r="M3712" s="17">
        <v>1</v>
      </c>
      <c r="N3712" s="17" t="str" cm="1">
        <f t="array" ref="N3712">_xlfn.IFS(M3712&lt;=2,"Small",M3712&lt;=5,"Medium",M3712&gt;5,"Large")</f>
        <v>Small</v>
      </c>
      <c r="O3712" s="65">
        <v>60</v>
      </c>
      <c r="P3712" s="87">
        <f t="shared" si="229"/>
        <v>0.03</v>
      </c>
      <c r="Q3712" s="68">
        <v>4.67</v>
      </c>
      <c r="R3712" s="68" t="str" cm="1">
        <f t="array" ref="R3712">_xlfn.SWITCH(ROUND(Q3712,0),5,"Excellent",4,"Good",3,"Ok","Bad")</f>
        <v>Excellent</v>
      </c>
      <c r="S3712" s="17">
        <v>3</v>
      </c>
      <c r="T3712" s="17" t="str">
        <f t="shared" si="230"/>
        <v>No</v>
      </c>
      <c r="U3712" s="82">
        <v>43300</v>
      </c>
      <c r="V3712" s="82">
        <v>43352</v>
      </c>
      <c r="W3712" s="17">
        <v>87</v>
      </c>
      <c r="X3712" s="17" t="str">
        <f t="shared" si="231"/>
        <v>Active</v>
      </c>
      <c r="Y3712" s="17" t="s">
        <v>15615</v>
      </c>
      <c r="Z3712" s="17"/>
    </row>
    <row r="3713" spans="1:26" x14ac:dyDescent="0.25">
      <c r="A3713">
        <v>3712</v>
      </c>
      <c r="B3713" s="17" t="s">
        <v>13808</v>
      </c>
      <c r="C3713" s="17">
        <v>3544</v>
      </c>
      <c r="D3713" s="17" t="str">
        <f>INDEX(Hosts!$A:$O,MATCH(Places!$C3713,Hosts!$A:$A,0),MATCH(Places!D$1,Hosts!$1:$1,0))</f>
        <v>Within an hour</v>
      </c>
      <c r="E3713" s="87">
        <f>INDEX(Hosts!$A:$O,MATCH(Places!$C3713,Hosts!$A:$A,0),MATCH(Places!E$1,Hosts!$1:$1,0))</f>
        <v>0.9</v>
      </c>
      <c r="F3713" s="87">
        <f>INDEX(Hosts!$A:$O,MATCH(Places!$C3713,Hosts!$A:$A,0),MATCH(Places!F$1,Hosts!$1:$1,0))</f>
        <v>0.99</v>
      </c>
      <c r="G3713" s="17" t="str">
        <f>INDEX(Hosts!$A:$O,MATCH(Places!$C3713,Hosts!$A:$A,0),MATCH(Places!G$1,Hosts!$1:$1,0))</f>
        <v>No</v>
      </c>
      <c r="H3713" s="17">
        <v>17</v>
      </c>
      <c r="I3713" s="17" t="str">
        <f>INDEX(Neighborhoods!$A:$C,MATCH(Places!$H3713,Neighborhoods!$A:$A,0),MATCH(Places!I$1,Neighborhoods!$1:$1,0))</f>
        <v>Manhattan</v>
      </c>
      <c r="J3713" s="17" t="str">
        <f>INDEX(Neighborhoods!$A:$C,MATCH(Places!$H3713,Neighborhoods!$A:$A,0),MATCH(Places!J$1,Neighborhoods!$1:$1,0))</f>
        <v>Hell's Kitchen</v>
      </c>
      <c r="K3713" s="17" t="s">
        <v>1</v>
      </c>
      <c r="L3713" s="17" t="str">
        <f t="shared" si="228"/>
        <v>Yes</v>
      </c>
      <c r="M3713" s="17">
        <v>2</v>
      </c>
      <c r="N3713" s="17" t="str" cm="1">
        <f t="array" ref="N3713">_xlfn.IFS(M3713&lt;=2,"Small",M3713&lt;=5,"Medium",M3713&gt;5,"Large")</f>
        <v>Small</v>
      </c>
      <c r="O3713" s="65">
        <v>150</v>
      </c>
      <c r="P3713" s="87">
        <f t="shared" si="229"/>
        <v>0.03</v>
      </c>
      <c r="Q3713" s="68">
        <v>4.34</v>
      </c>
      <c r="R3713" s="68" t="str" cm="1">
        <f t="array" ref="R3713">_xlfn.SWITCH(ROUND(Q3713,0),5,"Excellent",4,"Good",3,"Ok","Bad")</f>
        <v>Good</v>
      </c>
      <c r="S3713" s="17">
        <v>32</v>
      </c>
      <c r="T3713" s="17" t="str">
        <f t="shared" si="230"/>
        <v>No</v>
      </c>
      <c r="U3713" s="82">
        <v>43340</v>
      </c>
      <c r="V3713" s="82">
        <v>43858</v>
      </c>
      <c r="W3713" s="17">
        <v>365</v>
      </c>
      <c r="X3713" s="17" t="str">
        <f t="shared" si="231"/>
        <v>Active</v>
      </c>
      <c r="Y3713" s="17" t="s">
        <v>15616</v>
      </c>
      <c r="Z3713" s="17"/>
    </row>
    <row r="3714" spans="1:26" x14ac:dyDescent="0.25">
      <c r="A3714">
        <v>3713</v>
      </c>
      <c r="B3714" s="17" t="s">
        <v>2670</v>
      </c>
      <c r="C3714" s="17">
        <v>357</v>
      </c>
      <c r="D3714" s="17" t="str">
        <f>INDEX(Hosts!$A:$O,MATCH(Places!$C3714,Hosts!$A:$A,0),MATCH(Places!D$1,Hosts!$1:$1,0))</f>
        <v>Within a day</v>
      </c>
      <c r="E3714" s="87">
        <f>INDEX(Hosts!$A:$O,MATCH(Places!$C3714,Hosts!$A:$A,0),MATCH(Places!E$1,Hosts!$1:$1,0))</f>
        <v>0.5</v>
      </c>
      <c r="F3714" s="87">
        <f>INDEX(Hosts!$A:$O,MATCH(Places!$C3714,Hosts!$A:$A,0),MATCH(Places!F$1,Hosts!$1:$1,0))</f>
        <v>0.9</v>
      </c>
      <c r="G3714" s="17" t="str">
        <f>INDEX(Hosts!$A:$O,MATCH(Places!$C3714,Hosts!$A:$A,0),MATCH(Places!G$1,Hosts!$1:$1,0))</f>
        <v>No</v>
      </c>
      <c r="H3714" s="17">
        <v>12</v>
      </c>
      <c r="I3714" s="17" t="str">
        <f>INDEX(Neighborhoods!$A:$C,MATCH(Places!$H3714,Neighborhoods!$A:$A,0),MATCH(Places!I$1,Neighborhoods!$1:$1,0))</f>
        <v>Brooklyn</v>
      </c>
      <c r="J3714" s="17" t="str">
        <f>INDEX(Neighborhoods!$A:$C,MATCH(Places!$H3714,Neighborhoods!$A:$A,0),MATCH(Places!J$1,Neighborhoods!$1:$1,0))</f>
        <v>Williamsburg</v>
      </c>
      <c r="K3714" s="17" t="s">
        <v>11822</v>
      </c>
      <c r="L3714" s="17" t="str">
        <f t="shared" ref="L3714:L3777" si="232">IF(OR(K3714="Private room",K3714="Shared room"),"Yes","No")</f>
        <v>No</v>
      </c>
      <c r="M3714" s="17">
        <v>2</v>
      </c>
      <c r="N3714" s="17" t="str" cm="1">
        <f t="array" ref="N3714">_xlfn.IFS(M3714&lt;=2,"Small",M3714&lt;=5,"Medium",M3714&gt;5,"Large")</f>
        <v>Small</v>
      </c>
      <c r="O3714" s="65">
        <v>150</v>
      </c>
      <c r="P3714" s="87">
        <f t="shared" ref="P3714:P3777" si="233">VLOOKUP(O3714,$AB$1:$AC$5,2)</f>
        <v>0.03</v>
      </c>
      <c r="Q3714" s="68">
        <v>4.8</v>
      </c>
      <c r="R3714" s="68" t="str" cm="1">
        <f t="array" ref="R3714">_xlfn.SWITCH(ROUND(Q3714,0),5,"Excellent",4,"Good",3,"Ok","Bad")</f>
        <v>Excellent</v>
      </c>
      <c r="S3714" s="17">
        <v>20</v>
      </c>
      <c r="T3714" s="17" t="str">
        <f t="shared" ref="T3714:T3777" si="234">IF(AND(Q3714&gt;=4.8,S3714&gt;100),"Yes","No")</f>
        <v>No</v>
      </c>
      <c r="U3714" s="82">
        <v>43266</v>
      </c>
      <c r="V3714" s="82">
        <v>43902</v>
      </c>
      <c r="W3714" s="17">
        <v>365</v>
      </c>
      <c r="X3714" s="17" t="str">
        <f t="shared" ref="X3714:X3777" si="235">IF(W3714&lt;&gt;0,"Active","Inactive")</f>
        <v>Active</v>
      </c>
      <c r="Y3714" s="17" t="s">
        <v>15616</v>
      </c>
      <c r="Z3714" s="17"/>
    </row>
    <row r="3715" spans="1:26" x14ac:dyDescent="0.25">
      <c r="A3715">
        <v>3714</v>
      </c>
      <c r="B3715" s="17" t="s">
        <v>14247</v>
      </c>
      <c r="C3715" s="17">
        <v>3544</v>
      </c>
      <c r="D3715" s="17" t="str">
        <f>INDEX(Hosts!$A:$O,MATCH(Places!$C3715,Hosts!$A:$A,0),MATCH(Places!D$1,Hosts!$1:$1,0))</f>
        <v>Within an hour</v>
      </c>
      <c r="E3715" s="87">
        <f>INDEX(Hosts!$A:$O,MATCH(Places!$C3715,Hosts!$A:$A,0),MATCH(Places!E$1,Hosts!$1:$1,0))</f>
        <v>0.9</v>
      </c>
      <c r="F3715" s="87">
        <f>INDEX(Hosts!$A:$O,MATCH(Places!$C3715,Hosts!$A:$A,0),MATCH(Places!F$1,Hosts!$1:$1,0))</f>
        <v>0.99</v>
      </c>
      <c r="G3715" s="17" t="str">
        <f>INDEX(Hosts!$A:$O,MATCH(Places!$C3715,Hosts!$A:$A,0),MATCH(Places!G$1,Hosts!$1:$1,0))</f>
        <v>No</v>
      </c>
      <c r="H3715" s="17">
        <v>17</v>
      </c>
      <c r="I3715" s="17" t="str">
        <f>INDEX(Neighborhoods!$A:$C,MATCH(Places!$H3715,Neighborhoods!$A:$A,0),MATCH(Places!I$1,Neighborhoods!$1:$1,0))</f>
        <v>Manhattan</v>
      </c>
      <c r="J3715" s="17" t="str">
        <f>INDEX(Neighborhoods!$A:$C,MATCH(Places!$H3715,Neighborhoods!$A:$A,0),MATCH(Places!J$1,Neighborhoods!$1:$1,0))</f>
        <v>Hell's Kitchen</v>
      </c>
      <c r="K3715" s="17" t="s">
        <v>1</v>
      </c>
      <c r="L3715" s="17" t="str">
        <f t="shared" si="232"/>
        <v>Yes</v>
      </c>
      <c r="M3715" s="17">
        <v>2</v>
      </c>
      <c r="N3715" s="17" t="str" cm="1">
        <f t="array" ref="N3715">_xlfn.IFS(M3715&lt;=2,"Small",M3715&lt;=5,"Medium",M3715&gt;5,"Large")</f>
        <v>Small</v>
      </c>
      <c r="O3715" s="65">
        <v>150</v>
      </c>
      <c r="P3715" s="87">
        <f t="shared" si="233"/>
        <v>0.03</v>
      </c>
      <c r="Q3715" s="68">
        <v>4.0999999999999996</v>
      </c>
      <c r="R3715" s="68" t="str" cm="1">
        <f t="array" ref="R3715">_xlfn.SWITCH(ROUND(Q3715,0),5,"Excellent",4,"Good",3,"Ok","Bad")</f>
        <v>Good</v>
      </c>
      <c r="S3715" s="17">
        <v>10</v>
      </c>
      <c r="T3715" s="17" t="str">
        <f t="shared" si="234"/>
        <v>No</v>
      </c>
      <c r="U3715" s="82">
        <v>43343</v>
      </c>
      <c r="V3715" s="82">
        <v>43723</v>
      </c>
      <c r="W3715" s="17">
        <v>365</v>
      </c>
      <c r="X3715" s="17" t="str">
        <f t="shared" si="235"/>
        <v>Active</v>
      </c>
      <c r="Y3715" s="17" t="s">
        <v>15616</v>
      </c>
      <c r="Z3715" s="17"/>
    </row>
    <row r="3716" spans="1:26" x14ac:dyDescent="0.25">
      <c r="A3716">
        <v>3715</v>
      </c>
      <c r="B3716" s="17" t="s">
        <v>2671</v>
      </c>
      <c r="C3716" s="17">
        <v>1750</v>
      </c>
      <c r="D3716" s="17" t="str">
        <f>INDEX(Hosts!$A:$O,MATCH(Places!$C3716,Hosts!$A:$A,0),MATCH(Places!D$1,Hosts!$1:$1,0))</f>
        <v>Within a few hours</v>
      </c>
      <c r="E3716" s="87">
        <f>INDEX(Hosts!$A:$O,MATCH(Places!$C3716,Hosts!$A:$A,0),MATCH(Places!E$1,Hosts!$1:$1,0))</f>
        <v>1</v>
      </c>
      <c r="F3716" s="87">
        <f>INDEX(Hosts!$A:$O,MATCH(Places!$C3716,Hosts!$A:$A,0),MATCH(Places!F$1,Hosts!$1:$1,0))</f>
        <v>1</v>
      </c>
      <c r="G3716" s="17" t="str">
        <f>INDEX(Hosts!$A:$O,MATCH(Places!$C3716,Hosts!$A:$A,0),MATCH(Places!G$1,Hosts!$1:$1,0))</f>
        <v>No</v>
      </c>
      <c r="H3716" s="17">
        <v>8</v>
      </c>
      <c r="I3716" s="17" t="str">
        <f>INDEX(Neighborhoods!$A:$C,MATCH(Places!$H3716,Neighborhoods!$A:$A,0),MATCH(Places!I$1,Neighborhoods!$1:$1,0))</f>
        <v>Brooklyn</v>
      </c>
      <c r="J3716" s="17" t="str">
        <f>INDEX(Neighborhoods!$A:$C,MATCH(Places!$H3716,Neighborhoods!$A:$A,0),MATCH(Places!J$1,Neighborhoods!$1:$1,0))</f>
        <v>Bushwick</v>
      </c>
      <c r="K3716" s="17" t="s">
        <v>1</v>
      </c>
      <c r="L3716" s="17" t="str">
        <f t="shared" si="232"/>
        <v>Yes</v>
      </c>
      <c r="M3716" s="17">
        <v>2</v>
      </c>
      <c r="N3716" s="17" t="str" cm="1">
        <f t="array" ref="N3716">_xlfn.IFS(M3716&lt;=2,"Small",M3716&lt;=5,"Medium",M3716&gt;5,"Large")</f>
        <v>Small</v>
      </c>
      <c r="O3716" s="65">
        <v>52</v>
      </c>
      <c r="P3716" s="87">
        <f t="shared" si="233"/>
        <v>0.03</v>
      </c>
      <c r="Q3716" s="68">
        <v>4.74</v>
      </c>
      <c r="R3716" s="68" t="str" cm="1">
        <f t="array" ref="R3716">_xlfn.SWITCH(ROUND(Q3716,0),5,"Excellent",4,"Good",3,"Ok","Bad")</f>
        <v>Excellent</v>
      </c>
      <c r="S3716" s="17">
        <v>34</v>
      </c>
      <c r="T3716" s="17" t="str">
        <f t="shared" si="234"/>
        <v>No</v>
      </c>
      <c r="U3716" s="82">
        <v>43274</v>
      </c>
      <c r="V3716" s="82">
        <v>43831</v>
      </c>
      <c r="W3716" s="17">
        <v>38</v>
      </c>
      <c r="X3716" s="17" t="str">
        <f t="shared" si="235"/>
        <v>Active</v>
      </c>
      <c r="Y3716" s="17" t="s">
        <v>15616</v>
      </c>
      <c r="Z3716" s="17"/>
    </row>
    <row r="3717" spans="1:26" x14ac:dyDescent="0.25">
      <c r="A3717">
        <v>3716</v>
      </c>
      <c r="B3717" s="17" t="s">
        <v>14973</v>
      </c>
      <c r="C3717" s="17">
        <v>3391</v>
      </c>
      <c r="D3717" s="17" t="str">
        <f>INDEX(Hosts!$A:$O,MATCH(Places!$C3717,Hosts!$A:$A,0),MATCH(Places!D$1,Hosts!$1:$1,0))</f>
        <v>A few days or more</v>
      </c>
      <c r="E3717" s="87">
        <f>INDEX(Hosts!$A:$O,MATCH(Places!$C3717,Hosts!$A:$A,0),MATCH(Places!E$1,Hosts!$1:$1,0))</f>
        <v>0.28999999999999998</v>
      </c>
      <c r="F3717" s="87">
        <f>INDEX(Hosts!$A:$O,MATCH(Places!$C3717,Hosts!$A:$A,0),MATCH(Places!F$1,Hosts!$1:$1,0))</f>
        <v>0.69</v>
      </c>
      <c r="G3717" s="17" t="str">
        <f>INDEX(Hosts!$A:$O,MATCH(Places!$C3717,Hosts!$A:$A,0),MATCH(Places!G$1,Hosts!$1:$1,0))</f>
        <v>No</v>
      </c>
      <c r="H3717" s="17">
        <v>16</v>
      </c>
      <c r="I3717" s="17" t="str">
        <f>INDEX(Neighborhoods!$A:$C,MATCH(Places!$H3717,Neighborhoods!$A:$A,0),MATCH(Places!I$1,Neighborhoods!$1:$1,0))</f>
        <v>Manhattan</v>
      </c>
      <c r="J3717" s="17" t="str">
        <f>INDEX(Neighborhoods!$A:$C,MATCH(Places!$H3717,Neighborhoods!$A:$A,0),MATCH(Places!J$1,Neighborhoods!$1:$1,0))</f>
        <v>Harlem</v>
      </c>
      <c r="K3717" s="17" t="s">
        <v>11822</v>
      </c>
      <c r="L3717" s="17" t="str">
        <f t="shared" si="232"/>
        <v>No</v>
      </c>
      <c r="M3717" s="17">
        <v>5</v>
      </c>
      <c r="N3717" s="17" t="str" cm="1">
        <f t="array" ref="N3717">_xlfn.IFS(M3717&lt;=2,"Small",M3717&lt;=5,"Medium",M3717&gt;5,"Large")</f>
        <v>Medium</v>
      </c>
      <c r="O3717" s="65">
        <v>180</v>
      </c>
      <c r="P3717" s="87">
        <f t="shared" si="233"/>
        <v>0.03</v>
      </c>
      <c r="Q3717" s="68">
        <v>4.46</v>
      </c>
      <c r="R3717" s="68" t="str" cm="1">
        <f t="array" ref="R3717">_xlfn.SWITCH(ROUND(Q3717,0),5,"Excellent",4,"Good",3,"Ok","Bad")</f>
        <v>Good</v>
      </c>
      <c r="S3717" s="17">
        <v>26</v>
      </c>
      <c r="T3717" s="17" t="str">
        <f t="shared" si="234"/>
        <v>No</v>
      </c>
      <c r="U3717" s="82">
        <v>43260</v>
      </c>
      <c r="V3717" s="82">
        <v>43878</v>
      </c>
      <c r="W3717" s="17">
        <v>89</v>
      </c>
      <c r="X3717" s="17" t="str">
        <f t="shared" si="235"/>
        <v>Active</v>
      </c>
      <c r="Y3717" s="17" t="s">
        <v>15615</v>
      </c>
      <c r="Z3717" s="17"/>
    </row>
    <row r="3718" spans="1:26" x14ac:dyDescent="0.25">
      <c r="A3718">
        <v>3717</v>
      </c>
      <c r="B3718" s="17" t="s">
        <v>14641</v>
      </c>
      <c r="C3718" s="17">
        <v>2011</v>
      </c>
      <c r="D3718" s="17" t="str">
        <f>INDEX(Hosts!$A:$O,MATCH(Places!$C3718,Hosts!$A:$A,0),MATCH(Places!D$1,Hosts!$1:$1,0))</f>
        <v>Within a day</v>
      </c>
      <c r="E3718" s="87">
        <f>INDEX(Hosts!$A:$O,MATCH(Places!$C3718,Hosts!$A:$A,0),MATCH(Places!E$1,Hosts!$1:$1,0))</f>
        <v>1</v>
      </c>
      <c r="F3718" s="87">
        <f>INDEX(Hosts!$A:$O,MATCH(Places!$C3718,Hosts!$A:$A,0),MATCH(Places!F$1,Hosts!$1:$1,0))</f>
        <v>1</v>
      </c>
      <c r="G3718" s="17" t="str">
        <f>INDEX(Hosts!$A:$O,MATCH(Places!$C3718,Hosts!$A:$A,0),MATCH(Places!G$1,Hosts!$1:$1,0))</f>
        <v>No</v>
      </c>
      <c r="H3718" s="17">
        <v>19</v>
      </c>
      <c r="I3718" s="17" t="str">
        <f>INDEX(Neighborhoods!$A:$C,MATCH(Places!$H3718,Neighborhoods!$A:$A,0),MATCH(Places!I$1,Neighborhoods!$1:$1,0))</f>
        <v>Manhattan</v>
      </c>
      <c r="J3718" s="17" t="str">
        <f>INDEX(Neighborhoods!$A:$C,MATCH(Places!$H3718,Neighborhoods!$A:$A,0),MATCH(Places!J$1,Neighborhoods!$1:$1,0))</f>
        <v>Upper East Side</v>
      </c>
      <c r="K3718" s="17" t="s">
        <v>1</v>
      </c>
      <c r="L3718" s="17" t="str">
        <f t="shared" si="232"/>
        <v>Yes</v>
      </c>
      <c r="M3718" s="17">
        <v>1</v>
      </c>
      <c r="N3718" s="17" t="str" cm="1">
        <f t="array" ref="N3718">_xlfn.IFS(M3718&lt;=2,"Small",M3718&lt;=5,"Medium",M3718&gt;5,"Large")</f>
        <v>Small</v>
      </c>
      <c r="O3718" s="65">
        <v>70</v>
      </c>
      <c r="P3718" s="87">
        <f t="shared" si="233"/>
        <v>0.03</v>
      </c>
      <c r="Q3718" s="68">
        <v>4.5</v>
      </c>
      <c r="R3718" s="68" t="str" cm="1">
        <f t="array" ref="R3718">_xlfn.SWITCH(ROUND(Q3718,0),5,"Excellent",4,"Good",3,"Ok","Bad")</f>
        <v>Excellent</v>
      </c>
      <c r="S3718" s="17">
        <v>4</v>
      </c>
      <c r="T3718" s="17" t="str">
        <f t="shared" si="234"/>
        <v>No</v>
      </c>
      <c r="U3718" s="82">
        <v>43415</v>
      </c>
      <c r="V3718" s="82">
        <v>43907</v>
      </c>
      <c r="W3718" s="17">
        <v>364</v>
      </c>
      <c r="X3718" s="17" t="str">
        <f t="shared" si="235"/>
        <v>Active</v>
      </c>
      <c r="Y3718" s="17" t="s">
        <v>15615</v>
      </c>
      <c r="Z3718" s="17"/>
    </row>
    <row r="3719" spans="1:26" x14ac:dyDescent="0.25">
      <c r="A3719">
        <v>3718</v>
      </c>
      <c r="B3719" s="17" t="s">
        <v>2672</v>
      </c>
      <c r="C3719" s="17">
        <v>3292</v>
      </c>
      <c r="D3719" s="17" t="str">
        <f>INDEX(Hosts!$A:$O,MATCH(Places!$C3719,Hosts!$A:$A,0),MATCH(Places!D$1,Hosts!$1:$1,0))</f>
        <v>Within an hour</v>
      </c>
      <c r="E3719" s="87">
        <f>INDEX(Hosts!$A:$O,MATCH(Places!$C3719,Hosts!$A:$A,0),MATCH(Places!E$1,Hosts!$1:$1,0))</f>
        <v>1</v>
      </c>
      <c r="F3719" s="87">
        <f>INDEX(Hosts!$A:$O,MATCH(Places!$C3719,Hosts!$A:$A,0),MATCH(Places!F$1,Hosts!$1:$1,0))</f>
        <v>0.79</v>
      </c>
      <c r="G3719" s="17" t="str">
        <f>INDEX(Hosts!$A:$O,MATCH(Places!$C3719,Hosts!$A:$A,0),MATCH(Places!G$1,Hosts!$1:$1,0))</f>
        <v>No</v>
      </c>
      <c r="H3719" s="17">
        <v>14</v>
      </c>
      <c r="I3719" s="17" t="str">
        <f>INDEX(Neighborhoods!$A:$C,MATCH(Places!$H3719,Neighborhoods!$A:$A,0),MATCH(Places!I$1,Neighborhoods!$1:$1,0))</f>
        <v>Manhattan</v>
      </c>
      <c r="J3719" s="17" t="str">
        <f>INDEX(Neighborhoods!$A:$C,MATCH(Places!$H3719,Neighborhoods!$A:$A,0),MATCH(Places!J$1,Neighborhoods!$1:$1,0))</f>
        <v>East Harlem</v>
      </c>
      <c r="K3719" s="17" t="s">
        <v>1</v>
      </c>
      <c r="L3719" s="17" t="str">
        <f t="shared" si="232"/>
        <v>Yes</v>
      </c>
      <c r="M3719" s="17">
        <v>1</v>
      </c>
      <c r="N3719" s="17" t="str" cm="1">
        <f t="array" ref="N3719">_xlfn.IFS(M3719&lt;=2,"Small",M3719&lt;=5,"Medium",M3719&gt;5,"Large")</f>
        <v>Small</v>
      </c>
      <c r="O3719" s="65">
        <v>37</v>
      </c>
      <c r="P3719" s="87">
        <f t="shared" si="233"/>
        <v>0.03</v>
      </c>
      <c r="Q3719" s="68">
        <v>5</v>
      </c>
      <c r="R3719" s="68" t="str" cm="1">
        <f t="array" ref="R3719">_xlfn.SWITCH(ROUND(Q3719,0),5,"Excellent",4,"Good",3,"Ok","Bad")</f>
        <v>Excellent</v>
      </c>
      <c r="S3719" s="17">
        <v>5</v>
      </c>
      <c r="T3719" s="17" t="str">
        <f t="shared" si="234"/>
        <v>No</v>
      </c>
      <c r="U3719" s="82">
        <v>43312</v>
      </c>
      <c r="V3719" s="82">
        <v>43927</v>
      </c>
      <c r="W3719" s="17">
        <v>299</v>
      </c>
      <c r="X3719" s="17" t="str">
        <f t="shared" si="235"/>
        <v>Active</v>
      </c>
      <c r="Y3719" s="17" t="s">
        <v>15615</v>
      </c>
      <c r="Z3719" s="17"/>
    </row>
    <row r="3720" spans="1:26" x14ac:dyDescent="0.25">
      <c r="A3720">
        <v>3719</v>
      </c>
      <c r="B3720" s="17" t="s">
        <v>2673</v>
      </c>
      <c r="C3720" s="17">
        <v>2462</v>
      </c>
      <c r="D3720" s="17" t="str">
        <f>INDEX(Hosts!$A:$O,MATCH(Places!$C3720,Hosts!$A:$A,0),MATCH(Places!D$1,Hosts!$1:$1,0))</f>
        <v>Within an hour</v>
      </c>
      <c r="E3720" s="87">
        <f>INDEX(Hosts!$A:$O,MATCH(Places!$C3720,Hosts!$A:$A,0),MATCH(Places!E$1,Hosts!$1:$1,0))</f>
        <v>1</v>
      </c>
      <c r="F3720" s="87">
        <f>INDEX(Hosts!$A:$O,MATCH(Places!$C3720,Hosts!$A:$A,0),MATCH(Places!F$1,Hosts!$1:$1,0))</f>
        <v>0.99</v>
      </c>
      <c r="G3720" s="17" t="str">
        <f>INDEX(Hosts!$A:$O,MATCH(Places!$C3720,Hosts!$A:$A,0),MATCH(Places!G$1,Hosts!$1:$1,0))</f>
        <v>No</v>
      </c>
      <c r="H3720" s="17">
        <v>8</v>
      </c>
      <c r="I3720" s="17" t="str">
        <f>INDEX(Neighborhoods!$A:$C,MATCH(Places!$H3720,Neighborhoods!$A:$A,0),MATCH(Places!I$1,Neighborhoods!$1:$1,0))</f>
        <v>Brooklyn</v>
      </c>
      <c r="J3720" s="17" t="str">
        <f>INDEX(Neighborhoods!$A:$C,MATCH(Places!$H3720,Neighborhoods!$A:$A,0),MATCH(Places!J$1,Neighborhoods!$1:$1,0))</f>
        <v>Bushwick</v>
      </c>
      <c r="K3720" s="17" t="s">
        <v>1</v>
      </c>
      <c r="L3720" s="17" t="str">
        <f t="shared" si="232"/>
        <v>Yes</v>
      </c>
      <c r="M3720" s="17">
        <v>2</v>
      </c>
      <c r="N3720" s="17" t="str" cm="1">
        <f t="array" ref="N3720">_xlfn.IFS(M3720&lt;=2,"Small",M3720&lt;=5,"Medium",M3720&gt;5,"Large")</f>
        <v>Small</v>
      </c>
      <c r="O3720" s="65">
        <v>45</v>
      </c>
      <c r="P3720" s="87">
        <f t="shared" si="233"/>
        <v>0.03</v>
      </c>
      <c r="Q3720" s="68">
        <v>4.67</v>
      </c>
      <c r="R3720" s="68" t="str" cm="1">
        <f t="array" ref="R3720">_xlfn.SWITCH(ROUND(Q3720,0),5,"Excellent",4,"Good",3,"Ok","Bad")</f>
        <v>Excellent</v>
      </c>
      <c r="S3720" s="17">
        <v>81</v>
      </c>
      <c r="T3720" s="17" t="str">
        <f t="shared" si="234"/>
        <v>No</v>
      </c>
      <c r="U3720" s="82">
        <v>43276</v>
      </c>
      <c r="V3720" s="82">
        <v>43997</v>
      </c>
      <c r="W3720" s="17">
        <v>88</v>
      </c>
      <c r="X3720" s="17" t="str">
        <f t="shared" si="235"/>
        <v>Active</v>
      </c>
      <c r="Y3720" s="17" t="s">
        <v>15616</v>
      </c>
      <c r="Z3720" s="17"/>
    </row>
    <row r="3721" spans="1:26" x14ac:dyDescent="0.25">
      <c r="A3721">
        <v>3720</v>
      </c>
      <c r="B3721" s="17" t="s">
        <v>14936</v>
      </c>
      <c r="C3721" s="17">
        <v>1587</v>
      </c>
      <c r="D3721" s="17" t="str">
        <f>INDEX(Hosts!$A:$O,MATCH(Places!$C3721,Hosts!$A:$A,0),MATCH(Places!D$1,Hosts!$1:$1,0))</f>
        <v>Within a few hours</v>
      </c>
      <c r="E3721" s="87">
        <f>INDEX(Hosts!$A:$O,MATCH(Places!$C3721,Hosts!$A:$A,0),MATCH(Places!E$1,Hosts!$1:$1,0))</f>
        <v>1</v>
      </c>
      <c r="F3721" s="87">
        <f>INDEX(Hosts!$A:$O,MATCH(Places!$C3721,Hosts!$A:$A,0),MATCH(Places!F$1,Hosts!$1:$1,0))</f>
        <v>0.83</v>
      </c>
      <c r="G3721" s="17" t="str">
        <f>INDEX(Hosts!$A:$O,MATCH(Places!$C3721,Hosts!$A:$A,0),MATCH(Places!G$1,Hosts!$1:$1,0))</f>
        <v>No</v>
      </c>
      <c r="H3721" s="17">
        <v>8</v>
      </c>
      <c r="I3721" s="17" t="str">
        <f>INDEX(Neighborhoods!$A:$C,MATCH(Places!$H3721,Neighborhoods!$A:$A,0),MATCH(Places!I$1,Neighborhoods!$1:$1,0))</f>
        <v>Brooklyn</v>
      </c>
      <c r="J3721" s="17" t="str">
        <f>INDEX(Neighborhoods!$A:$C,MATCH(Places!$H3721,Neighborhoods!$A:$A,0),MATCH(Places!J$1,Neighborhoods!$1:$1,0))</f>
        <v>Bushwick</v>
      </c>
      <c r="K3721" s="17" t="s">
        <v>11822</v>
      </c>
      <c r="L3721" s="17" t="str">
        <f t="shared" si="232"/>
        <v>No</v>
      </c>
      <c r="M3721" s="17">
        <v>3</v>
      </c>
      <c r="N3721" s="17" t="str" cm="1">
        <f t="array" ref="N3721">_xlfn.IFS(M3721&lt;=2,"Small",M3721&lt;=5,"Medium",M3721&gt;5,"Large")</f>
        <v>Medium</v>
      </c>
      <c r="O3721" s="65">
        <v>85</v>
      </c>
      <c r="P3721" s="87">
        <f t="shared" si="233"/>
        <v>0.03</v>
      </c>
      <c r="Q3721" s="68">
        <v>4.75</v>
      </c>
      <c r="R3721" s="68" t="str" cm="1">
        <f t="array" ref="R3721">_xlfn.SWITCH(ROUND(Q3721,0),5,"Excellent",4,"Good",3,"Ok","Bad")</f>
        <v>Excellent</v>
      </c>
      <c r="S3721" s="17">
        <v>4</v>
      </c>
      <c r="T3721" s="17" t="str">
        <f t="shared" si="234"/>
        <v>No</v>
      </c>
      <c r="U3721" s="82">
        <v>43472</v>
      </c>
      <c r="V3721" s="82">
        <v>44044</v>
      </c>
      <c r="W3721" s="17">
        <v>21</v>
      </c>
      <c r="X3721" s="17" t="str">
        <f t="shared" si="235"/>
        <v>Active</v>
      </c>
      <c r="Y3721" s="17" t="s">
        <v>15615</v>
      </c>
      <c r="Z3721" s="17"/>
    </row>
    <row r="3722" spans="1:26" x14ac:dyDescent="0.25">
      <c r="A3722">
        <v>3721</v>
      </c>
      <c r="B3722" s="17" t="s">
        <v>13598</v>
      </c>
      <c r="C3722" s="17">
        <v>3292</v>
      </c>
      <c r="D3722" s="17" t="str">
        <f>INDEX(Hosts!$A:$O,MATCH(Places!$C3722,Hosts!$A:$A,0),MATCH(Places!D$1,Hosts!$1:$1,0))</f>
        <v>Within an hour</v>
      </c>
      <c r="E3722" s="87">
        <f>INDEX(Hosts!$A:$O,MATCH(Places!$C3722,Hosts!$A:$A,0),MATCH(Places!E$1,Hosts!$1:$1,0))</f>
        <v>1</v>
      </c>
      <c r="F3722" s="87">
        <f>INDEX(Hosts!$A:$O,MATCH(Places!$C3722,Hosts!$A:$A,0),MATCH(Places!F$1,Hosts!$1:$1,0))</f>
        <v>0.79</v>
      </c>
      <c r="G3722" s="17" t="str">
        <f>INDEX(Hosts!$A:$O,MATCH(Places!$C3722,Hosts!$A:$A,0),MATCH(Places!G$1,Hosts!$1:$1,0))</f>
        <v>No</v>
      </c>
      <c r="H3722" s="17">
        <v>16</v>
      </c>
      <c r="I3722" s="17" t="str">
        <f>INDEX(Neighborhoods!$A:$C,MATCH(Places!$H3722,Neighborhoods!$A:$A,0),MATCH(Places!I$1,Neighborhoods!$1:$1,0))</f>
        <v>Manhattan</v>
      </c>
      <c r="J3722" s="17" t="str">
        <f>INDEX(Neighborhoods!$A:$C,MATCH(Places!$H3722,Neighborhoods!$A:$A,0),MATCH(Places!J$1,Neighborhoods!$1:$1,0))</f>
        <v>Harlem</v>
      </c>
      <c r="K3722" s="17" t="s">
        <v>1</v>
      </c>
      <c r="L3722" s="17" t="str">
        <f t="shared" si="232"/>
        <v>Yes</v>
      </c>
      <c r="M3722" s="17">
        <v>1</v>
      </c>
      <c r="N3722" s="17" t="str" cm="1">
        <f t="array" ref="N3722">_xlfn.IFS(M3722&lt;=2,"Small",M3722&lt;=5,"Medium",M3722&gt;5,"Large")</f>
        <v>Small</v>
      </c>
      <c r="O3722" s="65">
        <v>35</v>
      </c>
      <c r="P3722" s="87">
        <f t="shared" si="233"/>
        <v>0.03</v>
      </c>
      <c r="Q3722" s="68">
        <v>4.5</v>
      </c>
      <c r="R3722" s="68" t="str" cm="1">
        <f t="array" ref="R3722">_xlfn.SWITCH(ROUND(Q3722,0),5,"Excellent",4,"Good",3,"Ok","Bad")</f>
        <v>Excellent</v>
      </c>
      <c r="S3722" s="17">
        <v>4</v>
      </c>
      <c r="T3722" s="17" t="str">
        <f t="shared" si="234"/>
        <v>No</v>
      </c>
      <c r="U3722" s="82">
        <v>43312</v>
      </c>
      <c r="V3722" s="82">
        <v>44044</v>
      </c>
      <c r="W3722" s="17">
        <v>333</v>
      </c>
      <c r="X3722" s="17" t="str">
        <f t="shared" si="235"/>
        <v>Active</v>
      </c>
      <c r="Y3722" s="17" t="s">
        <v>15615</v>
      </c>
      <c r="Z3722" s="17"/>
    </row>
    <row r="3723" spans="1:26" x14ac:dyDescent="0.25">
      <c r="A3723">
        <v>3722</v>
      </c>
      <c r="B3723" s="17" t="s">
        <v>13944</v>
      </c>
      <c r="C3723" s="17">
        <v>2783</v>
      </c>
      <c r="D3723" s="17" t="str">
        <f>INDEX(Hosts!$A:$O,MATCH(Places!$C3723,Hosts!$A:$A,0),MATCH(Places!D$1,Hosts!$1:$1,0))</f>
        <v>Within a day</v>
      </c>
      <c r="E3723" s="87">
        <f>INDEX(Hosts!$A:$O,MATCH(Places!$C3723,Hosts!$A:$A,0),MATCH(Places!E$1,Hosts!$1:$1,0))</f>
        <v>0.64</v>
      </c>
      <c r="F3723" s="87">
        <f>INDEX(Hosts!$A:$O,MATCH(Places!$C3723,Hosts!$A:$A,0),MATCH(Places!F$1,Hosts!$1:$1,0))</f>
        <v>0.33</v>
      </c>
      <c r="G3723" s="17" t="str">
        <f>INDEX(Hosts!$A:$O,MATCH(Places!$C3723,Hosts!$A:$A,0),MATCH(Places!G$1,Hosts!$1:$1,0))</f>
        <v>No</v>
      </c>
      <c r="H3723" s="17">
        <v>12</v>
      </c>
      <c r="I3723" s="17" t="str">
        <f>INDEX(Neighborhoods!$A:$C,MATCH(Places!$H3723,Neighborhoods!$A:$A,0),MATCH(Places!I$1,Neighborhoods!$1:$1,0))</f>
        <v>Brooklyn</v>
      </c>
      <c r="J3723" s="17" t="str">
        <f>INDEX(Neighborhoods!$A:$C,MATCH(Places!$H3723,Neighborhoods!$A:$A,0),MATCH(Places!J$1,Neighborhoods!$1:$1,0))</f>
        <v>Williamsburg</v>
      </c>
      <c r="K3723" s="17" t="s">
        <v>11822</v>
      </c>
      <c r="L3723" s="17" t="str">
        <f t="shared" si="232"/>
        <v>No</v>
      </c>
      <c r="M3723" s="17">
        <v>4</v>
      </c>
      <c r="N3723" s="17" t="str" cm="1">
        <f t="array" ref="N3723">_xlfn.IFS(M3723&lt;=2,"Small",M3723&lt;=5,"Medium",M3723&gt;5,"Large")</f>
        <v>Medium</v>
      </c>
      <c r="O3723" s="65">
        <v>220</v>
      </c>
      <c r="P3723" s="87">
        <f t="shared" si="233"/>
        <v>0.04</v>
      </c>
      <c r="Q3723" s="68">
        <v>5</v>
      </c>
      <c r="R3723" s="68" t="str" cm="1">
        <f t="array" ref="R3723">_xlfn.SWITCH(ROUND(Q3723,0),5,"Excellent",4,"Good",3,"Ok","Bad")</f>
        <v>Excellent</v>
      </c>
      <c r="S3723" s="17">
        <v>9</v>
      </c>
      <c r="T3723" s="17" t="str">
        <f t="shared" si="234"/>
        <v>No</v>
      </c>
      <c r="U3723" s="82">
        <v>43312</v>
      </c>
      <c r="V3723" s="82">
        <v>43832</v>
      </c>
      <c r="W3723" s="17">
        <v>179</v>
      </c>
      <c r="X3723" s="17" t="str">
        <f t="shared" si="235"/>
        <v>Active</v>
      </c>
      <c r="Y3723" s="17" t="s">
        <v>15615</v>
      </c>
      <c r="Z3723" s="17"/>
    </row>
    <row r="3724" spans="1:26" x14ac:dyDescent="0.25">
      <c r="A3724">
        <v>3723</v>
      </c>
      <c r="B3724" s="17" t="s">
        <v>14058</v>
      </c>
      <c r="C3724" s="17">
        <v>1246</v>
      </c>
      <c r="D3724" s="17" t="str">
        <f>INDEX(Hosts!$A:$O,MATCH(Places!$C3724,Hosts!$A:$A,0),MATCH(Places!D$1,Hosts!$1:$1,0))</f>
        <v>Within an hour</v>
      </c>
      <c r="E3724" s="87">
        <f>INDEX(Hosts!$A:$O,MATCH(Places!$C3724,Hosts!$A:$A,0),MATCH(Places!E$1,Hosts!$1:$1,0))</f>
        <v>1</v>
      </c>
      <c r="F3724" s="87">
        <f>INDEX(Hosts!$A:$O,MATCH(Places!$C3724,Hosts!$A:$A,0),MATCH(Places!F$1,Hosts!$1:$1,0))</f>
        <v>0.97</v>
      </c>
      <c r="G3724" s="17" t="str">
        <f>INDEX(Hosts!$A:$O,MATCH(Places!$C3724,Hosts!$A:$A,0),MATCH(Places!G$1,Hosts!$1:$1,0))</f>
        <v>Yes</v>
      </c>
      <c r="H3724" s="17">
        <v>4</v>
      </c>
      <c r="I3724" s="17" t="str">
        <f>INDEX(Neighborhoods!$A:$C,MATCH(Places!$H3724,Neighborhoods!$A:$A,0),MATCH(Places!I$1,Neighborhoods!$1:$1,0))</f>
        <v>Bronx</v>
      </c>
      <c r="J3724" s="17" t="str">
        <f>INDEX(Neighborhoods!$A:$C,MATCH(Places!$H3724,Neighborhoods!$A:$A,0),MATCH(Places!J$1,Neighborhoods!$1:$1,0))</f>
        <v>Mott Haven</v>
      </c>
      <c r="K3724" s="17" t="s">
        <v>11822</v>
      </c>
      <c r="L3724" s="17" t="str">
        <f t="shared" si="232"/>
        <v>No</v>
      </c>
      <c r="M3724" s="17">
        <v>6</v>
      </c>
      <c r="N3724" s="17" t="str" cm="1">
        <f t="array" ref="N3724">_xlfn.IFS(M3724&lt;=2,"Small",M3724&lt;=5,"Medium",M3724&gt;5,"Large")</f>
        <v>Large</v>
      </c>
      <c r="O3724" s="65">
        <v>125</v>
      </c>
      <c r="P3724" s="87">
        <f t="shared" si="233"/>
        <v>0.03</v>
      </c>
      <c r="Q3724" s="68">
        <v>4.84</v>
      </c>
      <c r="R3724" s="68" t="str" cm="1">
        <f t="array" ref="R3724">_xlfn.SWITCH(ROUND(Q3724,0),5,"Excellent",4,"Good",3,"Ok","Bad")</f>
        <v>Excellent</v>
      </c>
      <c r="S3724" s="17">
        <v>63</v>
      </c>
      <c r="T3724" s="17" t="str">
        <f t="shared" si="234"/>
        <v>No</v>
      </c>
      <c r="U3724" s="82">
        <v>43309</v>
      </c>
      <c r="V3724" s="82">
        <v>44044</v>
      </c>
      <c r="W3724" s="17">
        <v>248</v>
      </c>
      <c r="X3724" s="17" t="str">
        <f t="shared" si="235"/>
        <v>Active</v>
      </c>
      <c r="Y3724" s="17" t="s">
        <v>15616</v>
      </c>
      <c r="Z3724" s="17"/>
    </row>
    <row r="3725" spans="1:26" x14ac:dyDescent="0.25">
      <c r="A3725">
        <v>3724</v>
      </c>
      <c r="B3725" s="17" t="s">
        <v>14084</v>
      </c>
      <c r="C3725" s="17">
        <v>1164</v>
      </c>
      <c r="D3725" s="17" t="str">
        <f>INDEX(Hosts!$A:$O,MATCH(Places!$C3725,Hosts!$A:$A,0),MATCH(Places!D$1,Hosts!$1:$1,0))</f>
        <v>Within an hour</v>
      </c>
      <c r="E3725" s="87">
        <f>INDEX(Hosts!$A:$O,MATCH(Places!$C3725,Hosts!$A:$A,0),MATCH(Places!E$1,Hosts!$1:$1,0))</f>
        <v>1</v>
      </c>
      <c r="F3725" s="87">
        <f>INDEX(Hosts!$A:$O,MATCH(Places!$C3725,Hosts!$A:$A,0),MATCH(Places!F$1,Hosts!$1:$1,0))</f>
        <v>0.73</v>
      </c>
      <c r="G3725" s="17" t="str">
        <f>INDEX(Hosts!$A:$O,MATCH(Places!$C3725,Hosts!$A:$A,0),MATCH(Places!G$1,Hosts!$1:$1,0))</f>
        <v>No</v>
      </c>
      <c r="H3725" s="17">
        <v>16</v>
      </c>
      <c r="I3725" s="17" t="str">
        <f>INDEX(Neighborhoods!$A:$C,MATCH(Places!$H3725,Neighborhoods!$A:$A,0),MATCH(Places!I$1,Neighborhoods!$1:$1,0))</f>
        <v>Manhattan</v>
      </c>
      <c r="J3725" s="17" t="str">
        <f>INDEX(Neighborhoods!$A:$C,MATCH(Places!$H3725,Neighborhoods!$A:$A,0),MATCH(Places!J$1,Neighborhoods!$1:$1,0))</f>
        <v>Harlem</v>
      </c>
      <c r="K3725" s="17" t="s">
        <v>11822</v>
      </c>
      <c r="L3725" s="17" t="str">
        <f t="shared" si="232"/>
        <v>No</v>
      </c>
      <c r="M3725" s="17">
        <v>10</v>
      </c>
      <c r="N3725" s="17" t="str" cm="1">
        <f t="array" ref="N3725">_xlfn.IFS(M3725&lt;=2,"Small",M3725&lt;=5,"Medium",M3725&gt;5,"Large")</f>
        <v>Large</v>
      </c>
      <c r="O3725" s="65">
        <v>774</v>
      </c>
      <c r="P3725" s="87">
        <f t="shared" si="233"/>
        <v>0.05</v>
      </c>
      <c r="Q3725" s="68">
        <v>5</v>
      </c>
      <c r="R3725" s="68" t="str" cm="1">
        <f t="array" ref="R3725">_xlfn.SWITCH(ROUND(Q3725,0),5,"Excellent",4,"Good",3,"Ok","Bad")</f>
        <v>Excellent</v>
      </c>
      <c r="S3725" s="17">
        <v>8</v>
      </c>
      <c r="T3725" s="17" t="str">
        <f t="shared" si="234"/>
        <v>No</v>
      </c>
      <c r="U3725" s="82">
        <v>43336</v>
      </c>
      <c r="V3725" s="82">
        <v>44013</v>
      </c>
      <c r="W3725" s="17">
        <v>129</v>
      </c>
      <c r="X3725" s="17" t="str">
        <f t="shared" si="235"/>
        <v>Active</v>
      </c>
      <c r="Y3725" s="17" t="s">
        <v>15616</v>
      </c>
      <c r="Z3725" s="17"/>
    </row>
    <row r="3726" spans="1:26" x14ac:dyDescent="0.25">
      <c r="A3726">
        <v>3725</v>
      </c>
      <c r="B3726" s="17" t="s">
        <v>2674</v>
      </c>
      <c r="C3726" s="17">
        <v>2440</v>
      </c>
      <c r="D3726" s="17" t="str">
        <f>INDEX(Hosts!$A:$O,MATCH(Places!$C3726,Hosts!$A:$A,0),MATCH(Places!D$1,Hosts!$1:$1,0))</f>
        <v>Within an hour</v>
      </c>
      <c r="E3726" s="87">
        <f>INDEX(Hosts!$A:$O,MATCH(Places!$C3726,Hosts!$A:$A,0),MATCH(Places!E$1,Hosts!$1:$1,0))</f>
        <v>1</v>
      </c>
      <c r="F3726" s="87">
        <f>INDEX(Hosts!$A:$O,MATCH(Places!$C3726,Hosts!$A:$A,0),MATCH(Places!F$1,Hosts!$1:$1,0))</f>
        <v>1</v>
      </c>
      <c r="G3726" s="17" t="str">
        <f>INDEX(Hosts!$A:$O,MATCH(Places!$C3726,Hosts!$A:$A,0),MATCH(Places!G$1,Hosts!$1:$1,0))</f>
        <v>No</v>
      </c>
      <c r="H3726" s="17">
        <v>17</v>
      </c>
      <c r="I3726" s="17" t="str">
        <f>INDEX(Neighborhoods!$A:$C,MATCH(Places!$H3726,Neighborhoods!$A:$A,0),MATCH(Places!I$1,Neighborhoods!$1:$1,0))</f>
        <v>Manhattan</v>
      </c>
      <c r="J3726" s="17" t="str">
        <f>INDEX(Neighborhoods!$A:$C,MATCH(Places!$H3726,Neighborhoods!$A:$A,0),MATCH(Places!J$1,Neighborhoods!$1:$1,0))</f>
        <v>Hell's Kitchen</v>
      </c>
      <c r="K3726" s="17" t="s">
        <v>1</v>
      </c>
      <c r="L3726" s="17" t="str">
        <f t="shared" si="232"/>
        <v>Yes</v>
      </c>
      <c r="M3726" s="17">
        <v>2</v>
      </c>
      <c r="N3726" s="17" t="str" cm="1">
        <f t="array" ref="N3726">_xlfn.IFS(M3726&lt;=2,"Small",M3726&lt;=5,"Medium",M3726&gt;5,"Large")</f>
        <v>Small</v>
      </c>
      <c r="O3726" s="65">
        <v>44</v>
      </c>
      <c r="P3726" s="87">
        <f t="shared" si="233"/>
        <v>0.03</v>
      </c>
      <c r="Q3726" s="68">
        <v>4.71</v>
      </c>
      <c r="R3726" s="68" t="str" cm="1">
        <f t="array" ref="R3726">_xlfn.SWITCH(ROUND(Q3726,0),5,"Excellent",4,"Good",3,"Ok","Bad")</f>
        <v>Excellent</v>
      </c>
      <c r="S3726" s="17">
        <v>142</v>
      </c>
      <c r="T3726" s="17" t="str">
        <f t="shared" si="234"/>
        <v>No</v>
      </c>
      <c r="U3726" s="82">
        <v>43265</v>
      </c>
      <c r="V3726" s="82">
        <v>44056</v>
      </c>
      <c r="W3726" s="17">
        <v>327</v>
      </c>
      <c r="X3726" s="17" t="str">
        <f t="shared" si="235"/>
        <v>Active</v>
      </c>
      <c r="Y3726" s="17" t="s">
        <v>15616</v>
      </c>
      <c r="Z3726" s="17"/>
    </row>
    <row r="3727" spans="1:26" x14ac:dyDescent="0.25">
      <c r="A3727">
        <v>3726</v>
      </c>
      <c r="B3727" s="17" t="s">
        <v>2675</v>
      </c>
      <c r="C3727" s="17">
        <v>2440</v>
      </c>
      <c r="D3727" s="17" t="str">
        <f>INDEX(Hosts!$A:$O,MATCH(Places!$C3727,Hosts!$A:$A,0),MATCH(Places!D$1,Hosts!$1:$1,0))</f>
        <v>Within an hour</v>
      </c>
      <c r="E3727" s="87">
        <f>INDEX(Hosts!$A:$O,MATCH(Places!$C3727,Hosts!$A:$A,0),MATCH(Places!E$1,Hosts!$1:$1,0))</f>
        <v>1</v>
      </c>
      <c r="F3727" s="87">
        <f>INDEX(Hosts!$A:$O,MATCH(Places!$C3727,Hosts!$A:$A,0),MATCH(Places!F$1,Hosts!$1:$1,0))</f>
        <v>1</v>
      </c>
      <c r="G3727" s="17" t="str">
        <f>INDEX(Hosts!$A:$O,MATCH(Places!$C3727,Hosts!$A:$A,0),MATCH(Places!G$1,Hosts!$1:$1,0))</f>
        <v>No</v>
      </c>
      <c r="H3727" s="17">
        <v>17</v>
      </c>
      <c r="I3727" s="17" t="str">
        <f>INDEX(Neighborhoods!$A:$C,MATCH(Places!$H3727,Neighborhoods!$A:$A,0),MATCH(Places!I$1,Neighborhoods!$1:$1,0))</f>
        <v>Manhattan</v>
      </c>
      <c r="J3727" s="17" t="str">
        <f>INDEX(Neighborhoods!$A:$C,MATCH(Places!$H3727,Neighborhoods!$A:$A,0),MATCH(Places!J$1,Neighborhoods!$1:$1,0))</f>
        <v>Hell's Kitchen</v>
      </c>
      <c r="K3727" s="17" t="s">
        <v>1</v>
      </c>
      <c r="L3727" s="17" t="str">
        <f t="shared" si="232"/>
        <v>Yes</v>
      </c>
      <c r="M3727" s="17">
        <v>2</v>
      </c>
      <c r="N3727" s="17" t="str" cm="1">
        <f t="array" ref="N3727">_xlfn.IFS(M3727&lt;=2,"Small",M3727&lt;=5,"Medium",M3727&gt;5,"Large")</f>
        <v>Small</v>
      </c>
      <c r="O3727" s="65">
        <v>46</v>
      </c>
      <c r="P3727" s="87">
        <f t="shared" si="233"/>
        <v>0.03</v>
      </c>
      <c r="Q3727" s="68">
        <v>4.68</v>
      </c>
      <c r="R3727" s="68" t="str" cm="1">
        <f t="array" ref="R3727">_xlfn.SWITCH(ROUND(Q3727,0),5,"Excellent",4,"Good",3,"Ok","Bad")</f>
        <v>Excellent</v>
      </c>
      <c r="S3727" s="17">
        <v>135</v>
      </c>
      <c r="T3727" s="17" t="str">
        <f t="shared" si="234"/>
        <v>No</v>
      </c>
      <c r="U3727" s="82">
        <v>43265</v>
      </c>
      <c r="V3727" s="82">
        <v>44040</v>
      </c>
      <c r="W3727" s="17">
        <v>353</v>
      </c>
      <c r="X3727" s="17" t="str">
        <f t="shared" si="235"/>
        <v>Active</v>
      </c>
      <c r="Y3727" s="17" t="s">
        <v>15616</v>
      </c>
      <c r="Z3727" s="17"/>
    </row>
    <row r="3728" spans="1:26" x14ac:dyDescent="0.25">
      <c r="A3728">
        <v>3727</v>
      </c>
      <c r="B3728" s="17" t="s">
        <v>2676</v>
      </c>
      <c r="C3728" s="17">
        <v>1882</v>
      </c>
      <c r="D3728" s="17" t="str">
        <f>INDEX(Hosts!$A:$O,MATCH(Places!$C3728,Hosts!$A:$A,0),MATCH(Places!D$1,Hosts!$1:$1,0))</f>
        <v>Within an hour</v>
      </c>
      <c r="E3728" s="87">
        <f>INDEX(Hosts!$A:$O,MATCH(Places!$C3728,Hosts!$A:$A,0),MATCH(Places!E$1,Hosts!$1:$1,0))</f>
        <v>1</v>
      </c>
      <c r="F3728" s="87">
        <f>INDEX(Hosts!$A:$O,MATCH(Places!$C3728,Hosts!$A:$A,0),MATCH(Places!F$1,Hosts!$1:$1,0))</f>
        <v>0.91</v>
      </c>
      <c r="G3728" s="17" t="str">
        <f>INDEX(Hosts!$A:$O,MATCH(Places!$C3728,Hosts!$A:$A,0),MATCH(Places!G$1,Hosts!$1:$1,0))</f>
        <v>Yes</v>
      </c>
      <c r="H3728" s="17">
        <v>23</v>
      </c>
      <c r="I3728" s="17" t="str">
        <f>INDEX(Neighborhoods!$A:$C,MATCH(Places!$H3728,Neighborhoods!$A:$A,0),MATCH(Places!I$1,Neighborhoods!$1:$1,0))</f>
        <v>Queens</v>
      </c>
      <c r="J3728" s="17" t="str">
        <f>INDEX(Neighborhoods!$A:$C,MATCH(Places!$H3728,Neighborhoods!$A:$A,0),MATCH(Places!J$1,Neighborhoods!$1:$1,0))</f>
        <v>Jamaica</v>
      </c>
      <c r="K3728" s="17" t="s">
        <v>1</v>
      </c>
      <c r="L3728" s="17" t="str">
        <f t="shared" si="232"/>
        <v>Yes</v>
      </c>
      <c r="M3728" s="17">
        <v>4</v>
      </c>
      <c r="N3728" s="17" t="str" cm="1">
        <f t="array" ref="N3728">_xlfn.IFS(M3728&lt;=2,"Small",M3728&lt;=5,"Medium",M3728&gt;5,"Large")</f>
        <v>Medium</v>
      </c>
      <c r="O3728" s="65">
        <v>45</v>
      </c>
      <c r="P3728" s="87">
        <f t="shared" si="233"/>
        <v>0.03</v>
      </c>
      <c r="Q3728" s="68">
        <v>4.9000000000000004</v>
      </c>
      <c r="R3728" s="68" t="str" cm="1">
        <f t="array" ref="R3728">_xlfn.SWITCH(ROUND(Q3728,0),5,"Excellent",4,"Good",3,"Ok","Bad")</f>
        <v>Excellent</v>
      </c>
      <c r="S3728" s="17">
        <v>10</v>
      </c>
      <c r="T3728" s="17" t="str">
        <f t="shared" si="234"/>
        <v>No</v>
      </c>
      <c r="U3728" s="82">
        <v>43273</v>
      </c>
      <c r="V3728" s="82">
        <v>43593</v>
      </c>
      <c r="W3728" s="17">
        <v>0</v>
      </c>
      <c r="X3728" s="17" t="str">
        <f t="shared" si="235"/>
        <v>Inactive</v>
      </c>
      <c r="Y3728" s="17" t="s">
        <v>15616</v>
      </c>
      <c r="Z3728" s="17"/>
    </row>
    <row r="3729" spans="1:26" x14ac:dyDescent="0.25">
      <c r="A3729">
        <v>3728</v>
      </c>
      <c r="B3729" s="17" t="s">
        <v>14221</v>
      </c>
      <c r="C3729" s="17">
        <v>1747</v>
      </c>
      <c r="D3729" s="17" t="str">
        <f>INDEX(Hosts!$A:$O,MATCH(Places!$C3729,Hosts!$A:$A,0),MATCH(Places!D$1,Hosts!$1:$1,0))</f>
        <v>A few days or more</v>
      </c>
      <c r="E3729" s="87">
        <f>INDEX(Hosts!$A:$O,MATCH(Places!$C3729,Hosts!$A:$A,0),MATCH(Places!E$1,Hosts!$1:$1,0))</f>
        <v>0.25</v>
      </c>
      <c r="F3729" s="87">
        <f>INDEX(Hosts!$A:$O,MATCH(Places!$C3729,Hosts!$A:$A,0),MATCH(Places!F$1,Hosts!$1:$1,0))</f>
        <v>0.36</v>
      </c>
      <c r="G3729" s="17" t="str">
        <f>INDEX(Hosts!$A:$O,MATCH(Places!$C3729,Hosts!$A:$A,0),MATCH(Places!G$1,Hosts!$1:$1,0))</f>
        <v>No</v>
      </c>
      <c r="H3729" s="17">
        <v>15</v>
      </c>
      <c r="I3729" s="17" t="str">
        <f>INDEX(Neighborhoods!$A:$C,MATCH(Places!$H3729,Neighborhoods!$A:$A,0),MATCH(Places!I$1,Neighborhoods!$1:$1,0))</f>
        <v>Manhattan</v>
      </c>
      <c r="J3729" s="17" t="str">
        <f>INDEX(Neighborhoods!$A:$C,MATCH(Places!$H3729,Neighborhoods!$A:$A,0),MATCH(Places!J$1,Neighborhoods!$1:$1,0))</f>
        <v>East Village</v>
      </c>
      <c r="K3729" s="17" t="s">
        <v>11822</v>
      </c>
      <c r="L3729" s="17" t="str">
        <f t="shared" si="232"/>
        <v>No</v>
      </c>
      <c r="M3729" s="17">
        <v>6</v>
      </c>
      <c r="N3729" s="17" t="str" cm="1">
        <f t="array" ref="N3729">_xlfn.IFS(M3729&lt;=2,"Small",M3729&lt;=5,"Medium",M3729&gt;5,"Large")</f>
        <v>Large</v>
      </c>
      <c r="O3729" s="65">
        <v>350</v>
      </c>
      <c r="P3729" s="87">
        <f t="shared" si="233"/>
        <v>0.04</v>
      </c>
      <c r="Q3729" s="68">
        <v>4.79</v>
      </c>
      <c r="R3729" s="68" t="str" cm="1">
        <f t="array" ref="R3729">_xlfn.SWITCH(ROUND(Q3729,0),5,"Excellent",4,"Good",3,"Ok","Bad")</f>
        <v>Excellent</v>
      </c>
      <c r="S3729" s="17">
        <v>24</v>
      </c>
      <c r="T3729" s="17" t="str">
        <f t="shared" si="234"/>
        <v>No</v>
      </c>
      <c r="U3729" s="82">
        <v>43270</v>
      </c>
      <c r="V3729" s="82">
        <v>43852</v>
      </c>
      <c r="W3729" s="17">
        <v>180</v>
      </c>
      <c r="X3729" s="17" t="str">
        <f t="shared" si="235"/>
        <v>Active</v>
      </c>
      <c r="Y3729" s="17" t="s">
        <v>15615</v>
      </c>
      <c r="Z3729" s="17"/>
    </row>
    <row r="3730" spans="1:26" x14ac:dyDescent="0.25">
      <c r="A3730">
        <v>3729</v>
      </c>
      <c r="B3730" s="17" t="s">
        <v>2678</v>
      </c>
      <c r="C3730" s="17">
        <v>2462</v>
      </c>
      <c r="D3730" s="17" t="str">
        <f>INDEX(Hosts!$A:$O,MATCH(Places!$C3730,Hosts!$A:$A,0),MATCH(Places!D$1,Hosts!$1:$1,0))</f>
        <v>Within an hour</v>
      </c>
      <c r="E3730" s="87">
        <f>INDEX(Hosts!$A:$O,MATCH(Places!$C3730,Hosts!$A:$A,0),MATCH(Places!E$1,Hosts!$1:$1,0))</f>
        <v>1</v>
      </c>
      <c r="F3730" s="87">
        <f>INDEX(Hosts!$A:$O,MATCH(Places!$C3730,Hosts!$A:$A,0),MATCH(Places!F$1,Hosts!$1:$1,0))</f>
        <v>0.99</v>
      </c>
      <c r="G3730" s="17" t="str">
        <f>INDEX(Hosts!$A:$O,MATCH(Places!$C3730,Hosts!$A:$A,0),MATCH(Places!G$1,Hosts!$1:$1,0))</f>
        <v>No</v>
      </c>
      <c r="H3730" s="17">
        <v>8</v>
      </c>
      <c r="I3730" s="17" t="str">
        <f>INDEX(Neighborhoods!$A:$C,MATCH(Places!$H3730,Neighborhoods!$A:$A,0),MATCH(Places!I$1,Neighborhoods!$1:$1,0))</f>
        <v>Brooklyn</v>
      </c>
      <c r="J3730" s="17" t="str">
        <f>INDEX(Neighborhoods!$A:$C,MATCH(Places!$H3730,Neighborhoods!$A:$A,0),MATCH(Places!J$1,Neighborhoods!$1:$1,0))</f>
        <v>Bushwick</v>
      </c>
      <c r="K3730" s="17" t="s">
        <v>1</v>
      </c>
      <c r="L3730" s="17" t="str">
        <f t="shared" si="232"/>
        <v>Yes</v>
      </c>
      <c r="M3730" s="17">
        <v>2</v>
      </c>
      <c r="N3730" s="17" t="str" cm="1">
        <f t="array" ref="N3730">_xlfn.IFS(M3730&lt;=2,"Small",M3730&lt;=5,"Medium",M3730&gt;5,"Large")</f>
        <v>Small</v>
      </c>
      <c r="O3730" s="65">
        <v>50.29</v>
      </c>
      <c r="P3730" s="87">
        <f t="shared" si="233"/>
        <v>0.03</v>
      </c>
      <c r="Q3730" s="68">
        <v>4.9000000000000004</v>
      </c>
      <c r="R3730" s="68" t="str" cm="1">
        <f t="array" ref="R3730">_xlfn.SWITCH(ROUND(Q3730,0),5,"Excellent",4,"Good",3,"Ok","Bad")</f>
        <v>Excellent</v>
      </c>
      <c r="S3730" s="17">
        <v>67</v>
      </c>
      <c r="T3730" s="17" t="str">
        <f t="shared" si="234"/>
        <v>No</v>
      </c>
      <c r="U3730" s="82">
        <v>43282</v>
      </c>
      <c r="V3730" s="82">
        <v>43884</v>
      </c>
      <c r="W3730" s="17">
        <v>84</v>
      </c>
      <c r="X3730" s="17" t="str">
        <f t="shared" si="235"/>
        <v>Active</v>
      </c>
      <c r="Y3730" s="17" t="s">
        <v>15616</v>
      </c>
      <c r="Z3730" s="17"/>
    </row>
    <row r="3731" spans="1:26" x14ac:dyDescent="0.25">
      <c r="A3731">
        <v>3730</v>
      </c>
      <c r="B3731" s="17" t="s">
        <v>2679</v>
      </c>
      <c r="C3731" s="17">
        <v>1265</v>
      </c>
      <c r="D3731" s="17" t="str">
        <f>INDEX(Hosts!$A:$O,MATCH(Places!$C3731,Hosts!$A:$A,0),MATCH(Places!D$1,Hosts!$1:$1,0))</f>
        <v>Within an hour</v>
      </c>
      <c r="E3731" s="87">
        <f>INDEX(Hosts!$A:$O,MATCH(Places!$C3731,Hosts!$A:$A,0),MATCH(Places!E$1,Hosts!$1:$1,0))</f>
        <v>0.94</v>
      </c>
      <c r="F3731" s="87">
        <f>INDEX(Hosts!$A:$O,MATCH(Places!$C3731,Hosts!$A:$A,0),MATCH(Places!F$1,Hosts!$1:$1,0))</f>
        <v>0.98</v>
      </c>
      <c r="G3731" s="17" t="str">
        <f>INDEX(Hosts!$A:$O,MATCH(Places!$C3731,Hosts!$A:$A,0),MATCH(Places!G$1,Hosts!$1:$1,0))</f>
        <v>Yes</v>
      </c>
      <c r="H3731" s="17">
        <v>8</v>
      </c>
      <c r="I3731" s="17" t="str">
        <f>INDEX(Neighborhoods!$A:$C,MATCH(Places!$H3731,Neighborhoods!$A:$A,0),MATCH(Places!I$1,Neighborhoods!$1:$1,0))</f>
        <v>Brooklyn</v>
      </c>
      <c r="J3731" s="17" t="str">
        <f>INDEX(Neighborhoods!$A:$C,MATCH(Places!$H3731,Neighborhoods!$A:$A,0),MATCH(Places!J$1,Neighborhoods!$1:$1,0))</f>
        <v>Bushwick</v>
      </c>
      <c r="K3731" s="17" t="s">
        <v>11822</v>
      </c>
      <c r="L3731" s="17" t="str">
        <f t="shared" si="232"/>
        <v>No</v>
      </c>
      <c r="M3731" s="17">
        <v>5</v>
      </c>
      <c r="N3731" s="17" t="str" cm="1">
        <f t="array" ref="N3731">_xlfn.IFS(M3731&lt;=2,"Small",M3731&lt;=5,"Medium",M3731&gt;5,"Large")</f>
        <v>Medium</v>
      </c>
      <c r="O3731" s="65">
        <v>116</v>
      </c>
      <c r="P3731" s="87">
        <f t="shared" si="233"/>
        <v>0.03</v>
      </c>
      <c r="Q3731" s="68">
        <v>4.83</v>
      </c>
      <c r="R3731" s="68" t="str" cm="1">
        <f t="array" ref="R3731">_xlfn.SWITCH(ROUND(Q3731,0),5,"Excellent",4,"Good",3,"Ok","Bad")</f>
        <v>Excellent</v>
      </c>
      <c r="S3731" s="17">
        <v>42</v>
      </c>
      <c r="T3731" s="17" t="str">
        <f t="shared" si="234"/>
        <v>No</v>
      </c>
      <c r="U3731" s="82">
        <v>43493</v>
      </c>
      <c r="V3731" s="82">
        <v>44033</v>
      </c>
      <c r="W3731" s="17">
        <v>341</v>
      </c>
      <c r="X3731" s="17" t="str">
        <f t="shared" si="235"/>
        <v>Active</v>
      </c>
      <c r="Y3731" s="17" t="s">
        <v>15615</v>
      </c>
      <c r="Z3731" s="17"/>
    </row>
    <row r="3732" spans="1:26" x14ac:dyDescent="0.25">
      <c r="A3732">
        <v>3731</v>
      </c>
      <c r="B3732" s="17" t="s">
        <v>2680</v>
      </c>
      <c r="C3732" s="17">
        <v>1691</v>
      </c>
      <c r="D3732" s="17" t="str">
        <f>INDEX(Hosts!$A:$O,MATCH(Places!$C3732,Hosts!$A:$A,0),MATCH(Places!D$1,Hosts!$1:$1,0))</f>
        <v>Within a day</v>
      </c>
      <c r="E3732" s="87">
        <f>INDEX(Hosts!$A:$O,MATCH(Places!$C3732,Hosts!$A:$A,0),MATCH(Places!E$1,Hosts!$1:$1,0))</f>
        <v>1</v>
      </c>
      <c r="F3732" s="87">
        <f>INDEX(Hosts!$A:$O,MATCH(Places!$C3732,Hosts!$A:$A,0),MATCH(Places!F$1,Hosts!$1:$1,0))</f>
        <v>1</v>
      </c>
      <c r="G3732" s="17" t="str">
        <f>INDEX(Hosts!$A:$O,MATCH(Places!$C3732,Hosts!$A:$A,0),MATCH(Places!G$1,Hosts!$1:$1,0))</f>
        <v>No</v>
      </c>
      <c r="H3732" s="17">
        <v>12</v>
      </c>
      <c r="I3732" s="17" t="str">
        <f>INDEX(Neighborhoods!$A:$C,MATCH(Places!$H3732,Neighborhoods!$A:$A,0),MATCH(Places!I$1,Neighborhoods!$1:$1,0))</f>
        <v>Brooklyn</v>
      </c>
      <c r="J3732" s="17" t="str">
        <f>INDEX(Neighborhoods!$A:$C,MATCH(Places!$H3732,Neighborhoods!$A:$A,0),MATCH(Places!J$1,Neighborhoods!$1:$1,0))</f>
        <v>Williamsburg</v>
      </c>
      <c r="K3732" s="17" t="s">
        <v>11822</v>
      </c>
      <c r="L3732" s="17" t="str">
        <f t="shared" si="232"/>
        <v>No</v>
      </c>
      <c r="M3732" s="17">
        <v>2</v>
      </c>
      <c r="N3732" s="17" t="str" cm="1">
        <f t="array" ref="N3732">_xlfn.IFS(M3732&lt;=2,"Small",M3732&lt;=5,"Medium",M3732&gt;5,"Large")</f>
        <v>Small</v>
      </c>
      <c r="O3732" s="65">
        <v>300</v>
      </c>
      <c r="P3732" s="87">
        <f t="shared" si="233"/>
        <v>0.04</v>
      </c>
      <c r="Q3732" s="68">
        <v>5</v>
      </c>
      <c r="R3732" s="68" t="str" cm="1">
        <f t="array" ref="R3732">_xlfn.SWITCH(ROUND(Q3732,0),5,"Excellent",4,"Good",3,"Ok","Bad")</f>
        <v>Excellent</v>
      </c>
      <c r="S3732" s="17">
        <v>9</v>
      </c>
      <c r="T3732" s="17" t="str">
        <f t="shared" si="234"/>
        <v>No</v>
      </c>
      <c r="U3732" s="82">
        <v>43429</v>
      </c>
      <c r="V3732" s="82">
        <v>43827</v>
      </c>
      <c r="W3732" s="17">
        <v>28</v>
      </c>
      <c r="X3732" s="17" t="str">
        <f t="shared" si="235"/>
        <v>Active</v>
      </c>
      <c r="Y3732" s="17" t="s">
        <v>15615</v>
      </c>
      <c r="Z3732" s="17"/>
    </row>
    <row r="3733" spans="1:26" x14ac:dyDescent="0.25">
      <c r="A3733">
        <v>3732</v>
      </c>
      <c r="B3733" s="17" t="s">
        <v>2681</v>
      </c>
      <c r="C3733" s="17">
        <v>1213</v>
      </c>
      <c r="D3733" s="17" t="str">
        <f>INDEX(Hosts!$A:$O,MATCH(Places!$C3733,Hosts!$A:$A,0),MATCH(Places!D$1,Hosts!$1:$1,0))</f>
        <v>Within an hour</v>
      </c>
      <c r="E3733" s="87">
        <f>INDEX(Hosts!$A:$O,MATCH(Places!$C3733,Hosts!$A:$A,0),MATCH(Places!E$1,Hosts!$1:$1,0))</f>
        <v>1</v>
      </c>
      <c r="F3733" s="87">
        <f>INDEX(Hosts!$A:$O,MATCH(Places!$C3733,Hosts!$A:$A,0),MATCH(Places!F$1,Hosts!$1:$1,0))</f>
        <v>0.85</v>
      </c>
      <c r="G3733" s="17" t="str">
        <f>INDEX(Hosts!$A:$O,MATCH(Places!$C3733,Hosts!$A:$A,0),MATCH(Places!G$1,Hosts!$1:$1,0))</f>
        <v>No</v>
      </c>
      <c r="H3733" s="17">
        <v>9</v>
      </c>
      <c r="I3733" s="17" t="str">
        <f>INDEX(Neighborhoods!$A:$C,MATCH(Places!$H3733,Neighborhoods!$A:$A,0),MATCH(Places!I$1,Neighborhoods!$1:$1,0))</f>
        <v>Brooklyn</v>
      </c>
      <c r="J3733" s="17" t="str">
        <f>INDEX(Neighborhoods!$A:$C,MATCH(Places!$H3733,Neighborhoods!$A:$A,0),MATCH(Places!J$1,Neighborhoods!$1:$1,0))</f>
        <v>Crown Heights</v>
      </c>
      <c r="K3733" s="17" t="s">
        <v>11822</v>
      </c>
      <c r="L3733" s="17" t="str">
        <f t="shared" si="232"/>
        <v>No</v>
      </c>
      <c r="M3733" s="17">
        <v>2</v>
      </c>
      <c r="N3733" s="17" t="str" cm="1">
        <f t="array" ref="N3733">_xlfn.IFS(M3733&lt;=2,"Small",M3733&lt;=5,"Medium",M3733&gt;5,"Large")</f>
        <v>Small</v>
      </c>
      <c r="O3733" s="65">
        <v>121</v>
      </c>
      <c r="P3733" s="87">
        <f t="shared" si="233"/>
        <v>0.03</v>
      </c>
      <c r="Q3733" s="68">
        <v>5</v>
      </c>
      <c r="R3733" s="68" t="str" cm="1">
        <f t="array" ref="R3733">_xlfn.SWITCH(ROUND(Q3733,0),5,"Excellent",4,"Good",3,"Ok","Bad")</f>
        <v>Excellent</v>
      </c>
      <c r="S3733" s="17">
        <v>31</v>
      </c>
      <c r="T3733" s="17" t="str">
        <f t="shared" si="234"/>
        <v>No</v>
      </c>
      <c r="U3733" s="82">
        <v>43338</v>
      </c>
      <c r="V3733" s="82">
        <v>43905</v>
      </c>
      <c r="W3733" s="17">
        <v>1</v>
      </c>
      <c r="X3733" s="17" t="str">
        <f t="shared" si="235"/>
        <v>Active</v>
      </c>
      <c r="Y3733" s="17" t="s">
        <v>15615</v>
      </c>
      <c r="Z3733" s="17"/>
    </row>
    <row r="3734" spans="1:26" x14ac:dyDescent="0.25">
      <c r="A3734">
        <v>3733</v>
      </c>
      <c r="B3734" s="17" t="s">
        <v>2682</v>
      </c>
      <c r="C3734" s="17">
        <v>1667</v>
      </c>
      <c r="D3734" s="17" t="str">
        <f>INDEX(Hosts!$A:$O,MATCH(Places!$C3734,Hosts!$A:$A,0),MATCH(Places!D$1,Hosts!$1:$1,0))</f>
        <v>A few days or more</v>
      </c>
      <c r="E3734" s="87">
        <f>INDEX(Hosts!$A:$O,MATCH(Places!$C3734,Hosts!$A:$A,0),MATCH(Places!E$1,Hosts!$1:$1,0))</f>
        <v>0.25</v>
      </c>
      <c r="F3734" s="87">
        <f>INDEX(Hosts!$A:$O,MATCH(Places!$C3734,Hosts!$A:$A,0),MATCH(Places!F$1,Hosts!$1:$1,0))</f>
        <v>0.57999999999999996</v>
      </c>
      <c r="G3734" s="17" t="str">
        <f>INDEX(Hosts!$A:$O,MATCH(Places!$C3734,Hosts!$A:$A,0),MATCH(Places!G$1,Hosts!$1:$1,0))</f>
        <v>No</v>
      </c>
      <c r="H3734" s="17">
        <v>11</v>
      </c>
      <c r="I3734" s="17" t="str">
        <f>INDEX(Neighborhoods!$A:$C,MATCH(Places!$H3734,Neighborhoods!$A:$A,0),MATCH(Places!I$1,Neighborhoods!$1:$1,0))</f>
        <v>Brooklyn</v>
      </c>
      <c r="J3734" s="17" t="str">
        <f>INDEX(Neighborhoods!$A:$C,MATCH(Places!$H3734,Neighborhoods!$A:$A,0),MATCH(Places!J$1,Neighborhoods!$1:$1,0))</f>
        <v>Greenpoint</v>
      </c>
      <c r="K3734" s="17" t="s">
        <v>1</v>
      </c>
      <c r="L3734" s="17" t="str">
        <f t="shared" si="232"/>
        <v>Yes</v>
      </c>
      <c r="M3734" s="17">
        <v>2</v>
      </c>
      <c r="N3734" s="17" t="str" cm="1">
        <f t="array" ref="N3734">_xlfn.IFS(M3734&lt;=2,"Small",M3734&lt;=5,"Medium",M3734&gt;5,"Large")</f>
        <v>Small</v>
      </c>
      <c r="O3734" s="65">
        <v>90</v>
      </c>
      <c r="P3734" s="87">
        <f t="shared" si="233"/>
        <v>0.03</v>
      </c>
      <c r="Q3734" s="68">
        <v>5</v>
      </c>
      <c r="R3734" s="68" t="str" cm="1">
        <f t="array" ref="R3734">_xlfn.SWITCH(ROUND(Q3734,0),5,"Excellent",4,"Good",3,"Ok","Bad")</f>
        <v>Excellent</v>
      </c>
      <c r="S3734" s="17">
        <v>4</v>
      </c>
      <c r="T3734" s="17" t="str">
        <f t="shared" si="234"/>
        <v>No</v>
      </c>
      <c r="U3734" s="82">
        <v>43546</v>
      </c>
      <c r="V3734" s="82">
        <v>43752</v>
      </c>
      <c r="W3734" s="17">
        <v>87</v>
      </c>
      <c r="X3734" s="17" t="str">
        <f t="shared" si="235"/>
        <v>Active</v>
      </c>
      <c r="Y3734" s="17" t="s">
        <v>15615</v>
      </c>
      <c r="Z3734" s="17"/>
    </row>
    <row r="3735" spans="1:26" x14ac:dyDescent="0.25">
      <c r="A3735">
        <v>3734</v>
      </c>
      <c r="B3735" s="17" t="s">
        <v>2683</v>
      </c>
      <c r="C3735" s="17">
        <v>3572</v>
      </c>
      <c r="D3735" s="17" t="str">
        <f>INDEX(Hosts!$A:$O,MATCH(Places!$C3735,Hosts!$A:$A,0),MATCH(Places!D$1,Hosts!$1:$1,0))</f>
        <v>Within an hour</v>
      </c>
      <c r="E3735" s="87">
        <f>INDEX(Hosts!$A:$O,MATCH(Places!$C3735,Hosts!$A:$A,0),MATCH(Places!E$1,Hosts!$1:$1,0))</f>
        <v>1</v>
      </c>
      <c r="F3735" s="87">
        <f>INDEX(Hosts!$A:$O,MATCH(Places!$C3735,Hosts!$A:$A,0),MATCH(Places!F$1,Hosts!$1:$1,0))</f>
        <v>0.99</v>
      </c>
      <c r="G3735" s="17" t="str">
        <f>INDEX(Hosts!$A:$O,MATCH(Places!$C3735,Hosts!$A:$A,0),MATCH(Places!G$1,Hosts!$1:$1,0))</f>
        <v>Yes</v>
      </c>
      <c r="H3735" s="17">
        <v>12</v>
      </c>
      <c r="I3735" s="17" t="str">
        <f>INDEX(Neighborhoods!$A:$C,MATCH(Places!$H3735,Neighborhoods!$A:$A,0),MATCH(Places!I$1,Neighborhoods!$1:$1,0))</f>
        <v>Brooklyn</v>
      </c>
      <c r="J3735" s="17" t="str">
        <f>INDEX(Neighborhoods!$A:$C,MATCH(Places!$H3735,Neighborhoods!$A:$A,0),MATCH(Places!J$1,Neighborhoods!$1:$1,0))</f>
        <v>Williamsburg</v>
      </c>
      <c r="K3735" s="17" t="s">
        <v>1</v>
      </c>
      <c r="L3735" s="17" t="str">
        <f t="shared" si="232"/>
        <v>Yes</v>
      </c>
      <c r="M3735" s="17">
        <v>4</v>
      </c>
      <c r="N3735" s="17" t="str" cm="1">
        <f t="array" ref="N3735">_xlfn.IFS(M3735&lt;=2,"Small",M3735&lt;=5,"Medium",M3735&gt;5,"Large")</f>
        <v>Medium</v>
      </c>
      <c r="O3735" s="65">
        <v>72</v>
      </c>
      <c r="P3735" s="87">
        <f t="shared" si="233"/>
        <v>0.03</v>
      </c>
      <c r="Q3735" s="68">
        <v>4.66</v>
      </c>
      <c r="R3735" s="68" t="str" cm="1">
        <f t="array" ref="R3735">_xlfn.SWITCH(ROUND(Q3735,0),5,"Excellent",4,"Good",3,"Ok","Bad")</f>
        <v>Excellent</v>
      </c>
      <c r="S3735" s="17">
        <v>99</v>
      </c>
      <c r="T3735" s="17" t="str">
        <f t="shared" si="234"/>
        <v>No</v>
      </c>
      <c r="U3735" s="82">
        <v>43268</v>
      </c>
      <c r="V3735" s="82">
        <v>43898</v>
      </c>
      <c r="W3735" s="17">
        <v>0</v>
      </c>
      <c r="X3735" s="17" t="str">
        <f t="shared" si="235"/>
        <v>Inactive</v>
      </c>
      <c r="Y3735" s="17" t="s">
        <v>15616</v>
      </c>
      <c r="Z3735" s="17"/>
    </row>
    <row r="3736" spans="1:26" x14ac:dyDescent="0.25">
      <c r="A3736">
        <v>3735</v>
      </c>
      <c r="B3736" s="17" t="s">
        <v>2684</v>
      </c>
      <c r="C3736" s="17">
        <v>3573</v>
      </c>
      <c r="D3736" s="17" t="str">
        <f>INDEX(Hosts!$A:$O,MATCH(Places!$C3736,Hosts!$A:$A,0),MATCH(Places!D$1,Hosts!$1:$1,0))</f>
        <v>Within an hour</v>
      </c>
      <c r="E3736" s="87">
        <f>INDEX(Hosts!$A:$O,MATCH(Places!$C3736,Hosts!$A:$A,0),MATCH(Places!E$1,Hosts!$1:$1,0))</f>
        <v>1</v>
      </c>
      <c r="F3736" s="87">
        <f>INDEX(Hosts!$A:$O,MATCH(Places!$C3736,Hosts!$A:$A,0),MATCH(Places!F$1,Hosts!$1:$1,0))</f>
        <v>0.98</v>
      </c>
      <c r="G3736" s="17" t="str">
        <f>INDEX(Hosts!$A:$O,MATCH(Places!$C3736,Hosts!$A:$A,0),MATCH(Places!G$1,Hosts!$1:$1,0))</f>
        <v>Yes</v>
      </c>
      <c r="H3736" s="17">
        <v>7</v>
      </c>
      <c r="I3736" s="17" t="str">
        <f>INDEX(Neighborhoods!$A:$C,MATCH(Places!$H3736,Neighborhoods!$A:$A,0),MATCH(Places!I$1,Neighborhoods!$1:$1,0))</f>
        <v>Brooklyn</v>
      </c>
      <c r="J3736" s="17" t="str">
        <f>INDEX(Neighborhoods!$A:$C,MATCH(Places!$H3736,Neighborhoods!$A:$A,0),MATCH(Places!J$1,Neighborhoods!$1:$1,0))</f>
        <v>Bedford-Stuyvesant</v>
      </c>
      <c r="K3736" s="17" t="s">
        <v>11822</v>
      </c>
      <c r="L3736" s="17" t="str">
        <f t="shared" si="232"/>
        <v>No</v>
      </c>
      <c r="M3736" s="17">
        <v>2</v>
      </c>
      <c r="N3736" s="17" t="str" cm="1">
        <f t="array" ref="N3736">_xlfn.IFS(M3736&lt;=2,"Small",M3736&lt;=5,"Medium",M3736&gt;5,"Large")</f>
        <v>Small</v>
      </c>
      <c r="O3736" s="65">
        <v>115</v>
      </c>
      <c r="P3736" s="87">
        <f t="shared" si="233"/>
        <v>0.03</v>
      </c>
      <c r="Q3736" s="68">
        <v>4.99</v>
      </c>
      <c r="R3736" s="68" t="str" cm="1">
        <f t="array" ref="R3736">_xlfn.SWITCH(ROUND(Q3736,0),5,"Excellent",4,"Good",3,"Ok","Bad")</f>
        <v>Excellent</v>
      </c>
      <c r="S3736" s="17">
        <v>143</v>
      </c>
      <c r="T3736" s="17" t="str">
        <f t="shared" si="234"/>
        <v>Yes</v>
      </c>
      <c r="U3736" s="82">
        <v>43297</v>
      </c>
      <c r="V3736" s="82">
        <v>44036</v>
      </c>
      <c r="W3736" s="17">
        <v>360</v>
      </c>
      <c r="X3736" s="17" t="str">
        <f t="shared" si="235"/>
        <v>Active</v>
      </c>
      <c r="Y3736" s="17" t="s">
        <v>15616</v>
      </c>
      <c r="Z3736" s="17"/>
    </row>
    <row r="3737" spans="1:26" x14ac:dyDescent="0.25">
      <c r="A3737">
        <v>3736</v>
      </c>
      <c r="B3737" s="17" t="s">
        <v>2685</v>
      </c>
      <c r="C3737" s="17">
        <v>3574</v>
      </c>
      <c r="D3737" s="17" t="str">
        <f>INDEX(Hosts!$A:$O,MATCH(Places!$C3737,Hosts!$A:$A,0),MATCH(Places!D$1,Hosts!$1:$1,0))</f>
        <v>Within an hour</v>
      </c>
      <c r="E3737" s="87">
        <f>INDEX(Hosts!$A:$O,MATCH(Places!$C3737,Hosts!$A:$A,0),MATCH(Places!E$1,Hosts!$1:$1,0))</f>
        <v>1</v>
      </c>
      <c r="F3737" s="87">
        <f>INDEX(Hosts!$A:$O,MATCH(Places!$C3737,Hosts!$A:$A,0),MATCH(Places!F$1,Hosts!$1:$1,0))</f>
        <v>0.97</v>
      </c>
      <c r="G3737" s="17" t="str">
        <f>INDEX(Hosts!$A:$O,MATCH(Places!$C3737,Hosts!$A:$A,0),MATCH(Places!G$1,Hosts!$1:$1,0))</f>
        <v>Yes</v>
      </c>
      <c r="H3737" s="17">
        <v>16</v>
      </c>
      <c r="I3737" s="17" t="str">
        <f>INDEX(Neighborhoods!$A:$C,MATCH(Places!$H3737,Neighborhoods!$A:$A,0),MATCH(Places!I$1,Neighborhoods!$1:$1,0))</f>
        <v>Manhattan</v>
      </c>
      <c r="J3737" s="17" t="str">
        <f>INDEX(Neighborhoods!$A:$C,MATCH(Places!$H3737,Neighborhoods!$A:$A,0),MATCH(Places!J$1,Neighborhoods!$1:$1,0))</f>
        <v>Harlem</v>
      </c>
      <c r="K3737" s="17" t="s">
        <v>1</v>
      </c>
      <c r="L3737" s="17" t="str">
        <f t="shared" si="232"/>
        <v>Yes</v>
      </c>
      <c r="M3737" s="17">
        <v>2</v>
      </c>
      <c r="N3737" s="17" t="str" cm="1">
        <f t="array" ref="N3737">_xlfn.IFS(M3737&lt;=2,"Small",M3737&lt;=5,"Medium",M3737&gt;5,"Large")</f>
        <v>Small</v>
      </c>
      <c r="O3737" s="65">
        <v>125</v>
      </c>
      <c r="P3737" s="87">
        <f t="shared" si="233"/>
        <v>0.03</v>
      </c>
      <c r="Q3737" s="68">
        <v>4.99</v>
      </c>
      <c r="R3737" s="68" t="str" cm="1">
        <f t="array" ref="R3737">_xlfn.SWITCH(ROUND(Q3737,0),5,"Excellent",4,"Good",3,"Ok","Bad")</f>
        <v>Excellent</v>
      </c>
      <c r="S3737" s="17">
        <v>87</v>
      </c>
      <c r="T3737" s="17" t="str">
        <f t="shared" si="234"/>
        <v>No</v>
      </c>
      <c r="U3737" s="82">
        <v>43301</v>
      </c>
      <c r="V3737" s="82">
        <v>43832</v>
      </c>
      <c r="W3737" s="17">
        <v>364</v>
      </c>
      <c r="X3737" s="17" t="str">
        <f t="shared" si="235"/>
        <v>Active</v>
      </c>
      <c r="Y3737" s="17" t="s">
        <v>15615</v>
      </c>
      <c r="Z3737" s="17"/>
    </row>
    <row r="3738" spans="1:26" x14ac:dyDescent="0.25">
      <c r="A3738">
        <v>3737</v>
      </c>
      <c r="B3738" s="17" t="s">
        <v>2686</v>
      </c>
      <c r="C3738" s="17">
        <v>3573</v>
      </c>
      <c r="D3738" s="17" t="str">
        <f>INDEX(Hosts!$A:$O,MATCH(Places!$C3738,Hosts!$A:$A,0),MATCH(Places!D$1,Hosts!$1:$1,0))</f>
        <v>Within an hour</v>
      </c>
      <c r="E3738" s="87">
        <f>INDEX(Hosts!$A:$O,MATCH(Places!$C3738,Hosts!$A:$A,0),MATCH(Places!E$1,Hosts!$1:$1,0))</f>
        <v>1</v>
      </c>
      <c r="F3738" s="87">
        <f>INDEX(Hosts!$A:$O,MATCH(Places!$C3738,Hosts!$A:$A,0),MATCH(Places!F$1,Hosts!$1:$1,0))</f>
        <v>0.98</v>
      </c>
      <c r="G3738" s="17" t="str">
        <f>INDEX(Hosts!$A:$O,MATCH(Places!$C3738,Hosts!$A:$A,0),MATCH(Places!G$1,Hosts!$1:$1,0))</f>
        <v>Yes</v>
      </c>
      <c r="H3738" s="17">
        <v>7</v>
      </c>
      <c r="I3738" s="17" t="str">
        <f>INDEX(Neighborhoods!$A:$C,MATCH(Places!$H3738,Neighborhoods!$A:$A,0),MATCH(Places!I$1,Neighborhoods!$1:$1,0))</f>
        <v>Brooklyn</v>
      </c>
      <c r="J3738" s="17" t="str">
        <f>INDEX(Neighborhoods!$A:$C,MATCH(Places!$H3738,Neighborhoods!$A:$A,0),MATCH(Places!J$1,Neighborhoods!$1:$1,0))</f>
        <v>Bedford-Stuyvesant</v>
      </c>
      <c r="K3738" s="17" t="s">
        <v>11822</v>
      </c>
      <c r="L3738" s="17" t="str">
        <f t="shared" si="232"/>
        <v>No</v>
      </c>
      <c r="M3738" s="17">
        <v>2</v>
      </c>
      <c r="N3738" s="17" t="str" cm="1">
        <f t="array" ref="N3738">_xlfn.IFS(M3738&lt;=2,"Small",M3738&lt;=5,"Medium",M3738&gt;5,"Large")</f>
        <v>Small</v>
      </c>
      <c r="O3738" s="65">
        <v>115</v>
      </c>
      <c r="P3738" s="87">
        <f t="shared" si="233"/>
        <v>0.03</v>
      </c>
      <c r="Q3738" s="68">
        <v>4.99</v>
      </c>
      <c r="R3738" s="68" t="str" cm="1">
        <f t="array" ref="R3738">_xlfn.SWITCH(ROUND(Q3738,0),5,"Excellent",4,"Good",3,"Ok","Bad")</f>
        <v>Excellent</v>
      </c>
      <c r="S3738" s="17">
        <v>167</v>
      </c>
      <c r="T3738" s="17" t="str">
        <f t="shared" si="234"/>
        <v>Yes</v>
      </c>
      <c r="U3738" s="82">
        <v>43290</v>
      </c>
      <c r="V3738" s="82">
        <v>44033</v>
      </c>
      <c r="W3738" s="17">
        <v>349</v>
      </c>
      <c r="X3738" s="17" t="str">
        <f t="shared" si="235"/>
        <v>Active</v>
      </c>
      <c r="Y3738" s="17" t="s">
        <v>15616</v>
      </c>
      <c r="Z3738" s="17"/>
    </row>
    <row r="3739" spans="1:26" x14ac:dyDescent="0.25">
      <c r="A3739">
        <v>3738</v>
      </c>
      <c r="B3739" s="17" t="s">
        <v>14514</v>
      </c>
      <c r="C3739" s="17">
        <v>2209</v>
      </c>
      <c r="D3739" s="17" t="str">
        <f>INDEX(Hosts!$A:$O,MATCH(Places!$C3739,Hosts!$A:$A,0),MATCH(Places!D$1,Hosts!$1:$1,0))</f>
        <v>Within a day</v>
      </c>
      <c r="E3739" s="87">
        <f>INDEX(Hosts!$A:$O,MATCH(Places!$C3739,Hosts!$A:$A,0),MATCH(Places!E$1,Hosts!$1:$1,0))</f>
        <v>1</v>
      </c>
      <c r="F3739" s="87">
        <f>INDEX(Hosts!$A:$O,MATCH(Places!$C3739,Hosts!$A:$A,0),MATCH(Places!F$1,Hosts!$1:$1,0))</f>
        <v>1</v>
      </c>
      <c r="G3739" s="17" t="str">
        <f>INDEX(Hosts!$A:$O,MATCH(Places!$C3739,Hosts!$A:$A,0),MATCH(Places!G$1,Hosts!$1:$1,0))</f>
        <v>Yes</v>
      </c>
      <c r="H3739" s="17">
        <v>7</v>
      </c>
      <c r="I3739" s="17" t="str">
        <f>INDEX(Neighborhoods!$A:$C,MATCH(Places!$H3739,Neighborhoods!$A:$A,0),MATCH(Places!I$1,Neighborhoods!$1:$1,0))</f>
        <v>Brooklyn</v>
      </c>
      <c r="J3739" s="17" t="str">
        <f>INDEX(Neighborhoods!$A:$C,MATCH(Places!$H3739,Neighborhoods!$A:$A,0),MATCH(Places!J$1,Neighborhoods!$1:$1,0))</f>
        <v>Bedford-Stuyvesant</v>
      </c>
      <c r="K3739" s="17" t="s">
        <v>11822</v>
      </c>
      <c r="L3739" s="17" t="str">
        <f t="shared" si="232"/>
        <v>No</v>
      </c>
      <c r="M3739" s="17">
        <v>4</v>
      </c>
      <c r="N3739" s="17" t="str" cm="1">
        <f t="array" ref="N3739">_xlfn.IFS(M3739&lt;=2,"Small",M3739&lt;=5,"Medium",M3739&gt;5,"Large")</f>
        <v>Medium</v>
      </c>
      <c r="O3739" s="65">
        <v>178</v>
      </c>
      <c r="P3739" s="87">
        <f t="shared" si="233"/>
        <v>0.03</v>
      </c>
      <c r="Q3739" s="68">
        <v>4.83</v>
      </c>
      <c r="R3739" s="68" t="str" cm="1">
        <f t="array" ref="R3739">_xlfn.SWITCH(ROUND(Q3739,0),5,"Excellent",4,"Good",3,"Ok","Bad")</f>
        <v>Excellent</v>
      </c>
      <c r="S3739" s="17">
        <v>36</v>
      </c>
      <c r="T3739" s="17" t="str">
        <f t="shared" si="234"/>
        <v>No</v>
      </c>
      <c r="U3739" s="82">
        <v>43275</v>
      </c>
      <c r="V3739" s="82">
        <v>43831</v>
      </c>
      <c r="W3739" s="17">
        <v>12</v>
      </c>
      <c r="X3739" s="17" t="str">
        <f t="shared" si="235"/>
        <v>Active</v>
      </c>
      <c r="Y3739" s="17" t="s">
        <v>15616</v>
      </c>
      <c r="Z3739" s="17"/>
    </row>
    <row r="3740" spans="1:26" x14ac:dyDescent="0.25">
      <c r="A3740">
        <v>3739</v>
      </c>
      <c r="B3740" s="17" t="s">
        <v>2687</v>
      </c>
      <c r="C3740" s="17">
        <v>2498</v>
      </c>
      <c r="D3740" s="17" t="str">
        <f>INDEX(Hosts!$A:$O,MATCH(Places!$C3740,Hosts!$A:$A,0),MATCH(Places!D$1,Hosts!$1:$1,0))</f>
        <v>Within an hour</v>
      </c>
      <c r="E3740" s="87">
        <f>INDEX(Hosts!$A:$O,MATCH(Places!$C3740,Hosts!$A:$A,0),MATCH(Places!E$1,Hosts!$1:$1,0))</f>
        <v>1</v>
      </c>
      <c r="F3740" s="87">
        <f>INDEX(Hosts!$A:$O,MATCH(Places!$C3740,Hosts!$A:$A,0),MATCH(Places!F$1,Hosts!$1:$1,0))</f>
        <v>0.99</v>
      </c>
      <c r="G3740" s="17" t="str">
        <f>INDEX(Hosts!$A:$O,MATCH(Places!$C3740,Hosts!$A:$A,0),MATCH(Places!G$1,Hosts!$1:$1,0))</f>
        <v>Yes</v>
      </c>
      <c r="H3740" s="17">
        <v>9</v>
      </c>
      <c r="I3740" s="17" t="str">
        <f>INDEX(Neighborhoods!$A:$C,MATCH(Places!$H3740,Neighborhoods!$A:$A,0),MATCH(Places!I$1,Neighborhoods!$1:$1,0))</f>
        <v>Brooklyn</v>
      </c>
      <c r="J3740" s="17" t="str">
        <f>INDEX(Neighborhoods!$A:$C,MATCH(Places!$H3740,Neighborhoods!$A:$A,0),MATCH(Places!J$1,Neighborhoods!$1:$1,0))</f>
        <v>Crown Heights</v>
      </c>
      <c r="K3740" s="17" t="s">
        <v>1</v>
      </c>
      <c r="L3740" s="17" t="str">
        <f t="shared" si="232"/>
        <v>Yes</v>
      </c>
      <c r="M3740" s="17">
        <v>3</v>
      </c>
      <c r="N3740" s="17" t="str" cm="1">
        <f t="array" ref="N3740">_xlfn.IFS(M3740&lt;=2,"Small",M3740&lt;=5,"Medium",M3740&gt;5,"Large")</f>
        <v>Medium</v>
      </c>
      <c r="O3740" s="65">
        <v>69</v>
      </c>
      <c r="P3740" s="87">
        <f t="shared" si="233"/>
        <v>0.03</v>
      </c>
      <c r="Q3740" s="68">
        <v>4.91</v>
      </c>
      <c r="R3740" s="68" t="str" cm="1">
        <f t="array" ref="R3740">_xlfn.SWITCH(ROUND(Q3740,0),5,"Excellent",4,"Good",3,"Ok","Bad")</f>
        <v>Excellent</v>
      </c>
      <c r="S3740" s="17">
        <v>120</v>
      </c>
      <c r="T3740" s="17" t="str">
        <f t="shared" si="234"/>
        <v>Yes</v>
      </c>
      <c r="U3740" s="82">
        <v>43270</v>
      </c>
      <c r="V3740" s="82">
        <v>43893</v>
      </c>
      <c r="W3740" s="17">
        <v>255</v>
      </c>
      <c r="X3740" s="17" t="str">
        <f t="shared" si="235"/>
        <v>Active</v>
      </c>
      <c r="Y3740" s="17" t="s">
        <v>15616</v>
      </c>
      <c r="Z3740" s="17"/>
    </row>
    <row r="3741" spans="1:26" x14ac:dyDescent="0.25">
      <c r="A3741">
        <v>3740</v>
      </c>
      <c r="B3741" s="17" t="s">
        <v>2688</v>
      </c>
      <c r="C3741" s="17">
        <v>1824</v>
      </c>
      <c r="D3741" s="17" t="str">
        <f>INDEX(Hosts!$A:$O,MATCH(Places!$C3741,Hosts!$A:$A,0),MATCH(Places!D$1,Hosts!$1:$1,0))</f>
        <v>Within a day</v>
      </c>
      <c r="E3741" s="87">
        <f>INDEX(Hosts!$A:$O,MATCH(Places!$C3741,Hosts!$A:$A,0),MATCH(Places!E$1,Hosts!$1:$1,0))</f>
        <v>1</v>
      </c>
      <c r="F3741" s="87">
        <f>INDEX(Hosts!$A:$O,MATCH(Places!$C3741,Hosts!$A:$A,0),MATCH(Places!F$1,Hosts!$1:$1,0))</f>
        <v>0.94</v>
      </c>
      <c r="G3741" s="17" t="str">
        <f>INDEX(Hosts!$A:$O,MATCH(Places!$C3741,Hosts!$A:$A,0),MATCH(Places!G$1,Hosts!$1:$1,0))</f>
        <v>No</v>
      </c>
      <c r="H3741" s="17">
        <v>8</v>
      </c>
      <c r="I3741" s="17" t="str">
        <f>INDEX(Neighborhoods!$A:$C,MATCH(Places!$H3741,Neighborhoods!$A:$A,0),MATCH(Places!I$1,Neighborhoods!$1:$1,0))</f>
        <v>Brooklyn</v>
      </c>
      <c r="J3741" s="17" t="str">
        <f>INDEX(Neighborhoods!$A:$C,MATCH(Places!$H3741,Neighborhoods!$A:$A,0),MATCH(Places!J$1,Neighborhoods!$1:$1,0))</f>
        <v>Bushwick</v>
      </c>
      <c r="K3741" s="17" t="s">
        <v>1</v>
      </c>
      <c r="L3741" s="17" t="str">
        <f t="shared" si="232"/>
        <v>Yes</v>
      </c>
      <c r="M3741" s="17">
        <v>2</v>
      </c>
      <c r="N3741" s="17" t="str" cm="1">
        <f t="array" ref="N3741">_xlfn.IFS(M3741&lt;=2,"Small",M3741&lt;=5,"Medium",M3741&gt;5,"Large")</f>
        <v>Small</v>
      </c>
      <c r="O3741" s="65">
        <v>58</v>
      </c>
      <c r="P3741" s="87">
        <f t="shared" si="233"/>
        <v>0.03</v>
      </c>
      <c r="Q3741" s="68">
        <v>4.83</v>
      </c>
      <c r="R3741" s="68" t="str" cm="1">
        <f t="array" ref="R3741">_xlfn.SWITCH(ROUND(Q3741,0),5,"Excellent",4,"Good",3,"Ok","Bad")</f>
        <v>Excellent</v>
      </c>
      <c r="S3741" s="17">
        <v>30</v>
      </c>
      <c r="T3741" s="17" t="str">
        <f t="shared" si="234"/>
        <v>No</v>
      </c>
      <c r="U3741" s="82">
        <v>43303</v>
      </c>
      <c r="V3741" s="82">
        <v>43896</v>
      </c>
      <c r="W3741" s="17">
        <v>89</v>
      </c>
      <c r="X3741" s="17" t="str">
        <f t="shared" si="235"/>
        <v>Active</v>
      </c>
      <c r="Y3741" s="17" t="s">
        <v>15615</v>
      </c>
      <c r="Z3741" s="17"/>
    </row>
    <row r="3742" spans="1:26" x14ac:dyDescent="0.25">
      <c r="A3742">
        <v>3741</v>
      </c>
      <c r="B3742" s="17" t="s">
        <v>3191</v>
      </c>
      <c r="C3742" s="17">
        <v>3803</v>
      </c>
      <c r="D3742" s="17" t="str">
        <f>INDEX(Hosts!$A:$O,MATCH(Places!$C3742,Hosts!$A:$A,0),MATCH(Places!D$1,Hosts!$1:$1,0))</f>
        <v>Within a few hours</v>
      </c>
      <c r="E3742" s="87">
        <f>INDEX(Hosts!$A:$O,MATCH(Places!$C3742,Hosts!$A:$A,0),MATCH(Places!E$1,Hosts!$1:$1,0))</f>
        <v>1</v>
      </c>
      <c r="F3742" s="87">
        <f>INDEX(Hosts!$A:$O,MATCH(Places!$C3742,Hosts!$A:$A,0),MATCH(Places!F$1,Hosts!$1:$1,0))</f>
        <v>1</v>
      </c>
      <c r="G3742" s="17" t="str">
        <f>INDEX(Hosts!$A:$O,MATCH(Places!$C3742,Hosts!$A:$A,0),MATCH(Places!G$1,Hosts!$1:$1,0))</f>
        <v>No</v>
      </c>
      <c r="H3742" s="17">
        <v>7</v>
      </c>
      <c r="I3742" s="17" t="str">
        <f>INDEX(Neighborhoods!$A:$C,MATCH(Places!$H3742,Neighborhoods!$A:$A,0),MATCH(Places!I$1,Neighborhoods!$1:$1,0))</f>
        <v>Brooklyn</v>
      </c>
      <c r="J3742" s="17" t="str">
        <f>INDEX(Neighborhoods!$A:$C,MATCH(Places!$H3742,Neighborhoods!$A:$A,0),MATCH(Places!J$1,Neighborhoods!$1:$1,0))</f>
        <v>Bedford-Stuyvesant</v>
      </c>
      <c r="K3742" s="17" t="s">
        <v>11822</v>
      </c>
      <c r="L3742" s="17" t="str">
        <f t="shared" si="232"/>
        <v>No</v>
      </c>
      <c r="M3742" s="17">
        <v>4</v>
      </c>
      <c r="N3742" s="17" t="str" cm="1">
        <f t="array" ref="N3742">_xlfn.IFS(M3742&lt;=2,"Small",M3742&lt;=5,"Medium",M3742&gt;5,"Large")</f>
        <v>Medium</v>
      </c>
      <c r="O3742" s="65">
        <v>100</v>
      </c>
      <c r="P3742" s="87">
        <f t="shared" si="233"/>
        <v>0.03</v>
      </c>
      <c r="Q3742" s="68">
        <v>4.88</v>
      </c>
      <c r="R3742" s="68" t="str" cm="1">
        <f t="array" ref="R3742">_xlfn.SWITCH(ROUND(Q3742,0),5,"Excellent",4,"Good",3,"Ok","Bad")</f>
        <v>Excellent</v>
      </c>
      <c r="S3742" s="17">
        <v>43</v>
      </c>
      <c r="T3742" s="17" t="str">
        <f t="shared" si="234"/>
        <v>No</v>
      </c>
      <c r="U3742" s="82">
        <v>43592</v>
      </c>
      <c r="V3742" s="82">
        <v>44015</v>
      </c>
      <c r="W3742" s="17">
        <v>153</v>
      </c>
      <c r="X3742" s="17" t="str">
        <f t="shared" si="235"/>
        <v>Active</v>
      </c>
      <c r="Y3742" s="17" t="s">
        <v>15616</v>
      </c>
      <c r="Z3742" s="17"/>
    </row>
    <row r="3743" spans="1:26" x14ac:dyDescent="0.25">
      <c r="A3743">
        <v>3742</v>
      </c>
      <c r="B3743" s="17" t="s">
        <v>2689</v>
      </c>
      <c r="C3743" s="17">
        <v>75</v>
      </c>
      <c r="D3743" s="17" t="str">
        <f>INDEX(Hosts!$A:$O,MATCH(Places!$C3743,Hosts!$A:$A,0),MATCH(Places!D$1,Hosts!$1:$1,0))</f>
        <v>Within an hour</v>
      </c>
      <c r="E3743" s="87">
        <f>INDEX(Hosts!$A:$O,MATCH(Places!$C3743,Hosts!$A:$A,0),MATCH(Places!E$1,Hosts!$1:$1,0))</f>
        <v>0.96</v>
      </c>
      <c r="F3743" s="87">
        <f>INDEX(Hosts!$A:$O,MATCH(Places!$C3743,Hosts!$A:$A,0),MATCH(Places!F$1,Hosts!$1:$1,0))</f>
        <v>0.67</v>
      </c>
      <c r="G3743" s="17" t="str">
        <f>INDEX(Hosts!$A:$O,MATCH(Places!$C3743,Hosts!$A:$A,0),MATCH(Places!G$1,Hosts!$1:$1,0))</f>
        <v>No</v>
      </c>
      <c r="H3743" s="17">
        <v>7</v>
      </c>
      <c r="I3743" s="17" t="str">
        <f>INDEX(Neighborhoods!$A:$C,MATCH(Places!$H3743,Neighborhoods!$A:$A,0),MATCH(Places!I$1,Neighborhoods!$1:$1,0))</f>
        <v>Brooklyn</v>
      </c>
      <c r="J3743" s="17" t="str">
        <f>INDEX(Neighborhoods!$A:$C,MATCH(Places!$H3743,Neighborhoods!$A:$A,0),MATCH(Places!J$1,Neighborhoods!$1:$1,0))</f>
        <v>Bedford-Stuyvesant</v>
      </c>
      <c r="K3743" s="17" t="s">
        <v>1</v>
      </c>
      <c r="L3743" s="17" t="str">
        <f t="shared" si="232"/>
        <v>Yes</v>
      </c>
      <c r="M3743" s="17">
        <v>2</v>
      </c>
      <c r="N3743" s="17" t="str" cm="1">
        <f t="array" ref="N3743">_xlfn.IFS(M3743&lt;=2,"Small",M3743&lt;=5,"Medium",M3743&gt;5,"Large")</f>
        <v>Small</v>
      </c>
      <c r="O3743" s="65">
        <v>31</v>
      </c>
      <c r="P3743" s="87">
        <f t="shared" si="233"/>
        <v>0.03</v>
      </c>
      <c r="Q3743" s="68">
        <v>4.9000000000000004</v>
      </c>
      <c r="R3743" s="68" t="str" cm="1">
        <f t="array" ref="R3743">_xlfn.SWITCH(ROUND(Q3743,0),5,"Excellent",4,"Good",3,"Ok","Bad")</f>
        <v>Excellent</v>
      </c>
      <c r="S3743" s="17">
        <v>72</v>
      </c>
      <c r="T3743" s="17" t="str">
        <f t="shared" si="234"/>
        <v>No</v>
      </c>
      <c r="U3743" s="82">
        <v>43295</v>
      </c>
      <c r="V3743" s="82">
        <v>44044</v>
      </c>
      <c r="W3743" s="17">
        <v>75</v>
      </c>
      <c r="X3743" s="17" t="str">
        <f t="shared" si="235"/>
        <v>Active</v>
      </c>
      <c r="Y3743" s="17" t="s">
        <v>15615</v>
      </c>
      <c r="Z3743" s="17"/>
    </row>
    <row r="3744" spans="1:26" x14ac:dyDescent="0.25">
      <c r="A3744">
        <v>3743</v>
      </c>
      <c r="B3744" s="17" t="s">
        <v>13450</v>
      </c>
      <c r="C3744" s="17">
        <v>997</v>
      </c>
      <c r="D3744" s="17" t="str">
        <f>INDEX(Hosts!$A:$O,MATCH(Places!$C3744,Hosts!$A:$A,0),MATCH(Places!D$1,Hosts!$1:$1,0))</f>
        <v>Within an hour</v>
      </c>
      <c r="E3744" s="87">
        <f>INDEX(Hosts!$A:$O,MATCH(Places!$C3744,Hosts!$A:$A,0),MATCH(Places!E$1,Hosts!$1:$1,0))</f>
        <v>1</v>
      </c>
      <c r="F3744" s="87">
        <f>INDEX(Hosts!$A:$O,MATCH(Places!$C3744,Hosts!$A:$A,0),MATCH(Places!F$1,Hosts!$1:$1,0))</f>
        <v>1</v>
      </c>
      <c r="G3744" s="17" t="str">
        <f>INDEX(Hosts!$A:$O,MATCH(Places!$C3744,Hosts!$A:$A,0),MATCH(Places!G$1,Hosts!$1:$1,0))</f>
        <v>No</v>
      </c>
      <c r="H3744" s="17">
        <v>20</v>
      </c>
      <c r="I3744" s="17" t="str">
        <f>INDEX(Neighborhoods!$A:$C,MATCH(Places!$H3744,Neighborhoods!$A:$A,0),MATCH(Places!I$1,Neighborhoods!$1:$1,0))</f>
        <v>Manhattan</v>
      </c>
      <c r="J3744" s="17" t="str">
        <f>INDEX(Neighborhoods!$A:$C,MATCH(Places!$H3744,Neighborhoods!$A:$A,0),MATCH(Places!J$1,Neighborhoods!$1:$1,0))</f>
        <v>Upper West Side</v>
      </c>
      <c r="K3744" s="17" t="s">
        <v>1</v>
      </c>
      <c r="L3744" s="17" t="str">
        <f t="shared" si="232"/>
        <v>Yes</v>
      </c>
      <c r="M3744" s="17">
        <v>2</v>
      </c>
      <c r="N3744" s="17" t="str" cm="1">
        <f t="array" ref="N3744">_xlfn.IFS(M3744&lt;=2,"Small",M3744&lt;=5,"Medium",M3744&gt;5,"Large")</f>
        <v>Small</v>
      </c>
      <c r="O3744" s="65">
        <v>98</v>
      </c>
      <c r="P3744" s="87">
        <f t="shared" si="233"/>
        <v>0.03</v>
      </c>
      <c r="Q3744" s="68">
        <v>4.93</v>
      </c>
      <c r="R3744" s="68" t="str" cm="1">
        <f t="array" ref="R3744">_xlfn.SWITCH(ROUND(Q3744,0),5,"Excellent",4,"Good",3,"Ok","Bad")</f>
        <v>Excellent</v>
      </c>
      <c r="S3744" s="17">
        <v>15</v>
      </c>
      <c r="T3744" s="17" t="str">
        <f t="shared" si="234"/>
        <v>No</v>
      </c>
      <c r="U3744" s="82">
        <v>43285</v>
      </c>
      <c r="V3744" s="82">
        <v>44043</v>
      </c>
      <c r="W3744" s="17">
        <v>0</v>
      </c>
      <c r="X3744" s="17" t="str">
        <f t="shared" si="235"/>
        <v>Inactive</v>
      </c>
      <c r="Y3744" s="17" t="s">
        <v>15615</v>
      </c>
      <c r="Z3744" s="17"/>
    </row>
    <row r="3745" spans="1:26" x14ac:dyDescent="0.25">
      <c r="A3745">
        <v>3744</v>
      </c>
      <c r="B3745" s="17" t="s">
        <v>2691</v>
      </c>
      <c r="C3745" s="17">
        <v>3292</v>
      </c>
      <c r="D3745" s="17" t="str">
        <f>INDEX(Hosts!$A:$O,MATCH(Places!$C3745,Hosts!$A:$A,0),MATCH(Places!D$1,Hosts!$1:$1,0))</f>
        <v>Within an hour</v>
      </c>
      <c r="E3745" s="87">
        <f>INDEX(Hosts!$A:$O,MATCH(Places!$C3745,Hosts!$A:$A,0),MATCH(Places!E$1,Hosts!$1:$1,0))</f>
        <v>1</v>
      </c>
      <c r="F3745" s="87">
        <f>INDEX(Hosts!$A:$O,MATCH(Places!$C3745,Hosts!$A:$A,0),MATCH(Places!F$1,Hosts!$1:$1,0))</f>
        <v>0.79</v>
      </c>
      <c r="G3745" s="17" t="str">
        <f>INDEX(Hosts!$A:$O,MATCH(Places!$C3745,Hosts!$A:$A,0),MATCH(Places!G$1,Hosts!$1:$1,0))</f>
        <v>No</v>
      </c>
      <c r="H3745" s="17">
        <v>16</v>
      </c>
      <c r="I3745" s="17" t="str">
        <f>INDEX(Neighborhoods!$A:$C,MATCH(Places!$H3745,Neighborhoods!$A:$A,0),MATCH(Places!I$1,Neighborhoods!$1:$1,0))</f>
        <v>Manhattan</v>
      </c>
      <c r="J3745" s="17" t="str">
        <f>INDEX(Neighborhoods!$A:$C,MATCH(Places!$H3745,Neighborhoods!$A:$A,0),MATCH(Places!J$1,Neighborhoods!$1:$1,0))</f>
        <v>Harlem</v>
      </c>
      <c r="K3745" s="17" t="s">
        <v>1</v>
      </c>
      <c r="L3745" s="17" t="str">
        <f t="shared" si="232"/>
        <v>Yes</v>
      </c>
      <c r="M3745" s="17">
        <v>1</v>
      </c>
      <c r="N3745" s="17" t="str" cm="1">
        <f t="array" ref="N3745">_xlfn.IFS(M3745&lt;=2,"Small",M3745&lt;=5,"Medium",M3745&gt;5,"Large")</f>
        <v>Small</v>
      </c>
      <c r="O3745" s="65">
        <v>39</v>
      </c>
      <c r="P3745" s="87">
        <f t="shared" si="233"/>
        <v>0.03</v>
      </c>
      <c r="Q3745" s="68">
        <v>5</v>
      </c>
      <c r="R3745" s="68" t="str" cm="1">
        <f t="array" ref="R3745">_xlfn.SWITCH(ROUND(Q3745,0),5,"Excellent",4,"Good",3,"Ok","Bad")</f>
        <v>Excellent</v>
      </c>
      <c r="S3745" s="17">
        <v>3</v>
      </c>
      <c r="T3745" s="17" t="str">
        <f t="shared" si="234"/>
        <v>No</v>
      </c>
      <c r="U3745" s="82">
        <v>43337</v>
      </c>
      <c r="V3745" s="82">
        <v>43802</v>
      </c>
      <c r="W3745" s="17">
        <v>364</v>
      </c>
      <c r="X3745" s="17" t="str">
        <f t="shared" si="235"/>
        <v>Active</v>
      </c>
      <c r="Y3745" s="17" t="s">
        <v>15615</v>
      </c>
      <c r="Z3745" s="17"/>
    </row>
    <row r="3746" spans="1:26" x14ac:dyDescent="0.25">
      <c r="A3746">
        <v>3745</v>
      </c>
      <c r="B3746" s="17" t="s">
        <v>2692</v>
      </c>
      <c r="C3746" s="17">
        <v>1882</v>
      </c>
      <c r="D3746" s="17" t="str">
        <f>INDEX(Hosts!$A:$O,MATCH(Places!$C3746,Hosts!$A:$A,0),MATCH(Places!D$1,Hosts!$1:$1,0))</f>
        <v>Within an hour</v>
      </c>
      <c r="E3746" s="87">
        <f>INDEX(Hosts!$A:$O,MATCH(Places!$C3746,Hosts!$A:$A,0),MATCH(Places!E$1,Hosts!$1:$1,0))</f>
        <v>1</v>
      </c>
      <c r="F3746" s="87">
        <f>INDEX(Hosts!$A:$O,MATCH(Places!$C3746,Hosts!$A:$A,0),MATCH(Places!F$1,Hosts!$1:$1,0))</f>
        <v>0.91</v>
      </c>
      <c r="G3746" s="17" t="str">
        <f>INDEX(Hosts!$A:$O,MATCH(Places!$C3746,Hosts!$A:$A,0),MATCH(Places!G$1,Hosts!$1:$1,0))</f>
        <v>Yes</v>
      </c>
      <c r="H3746" s="17">
        <v>23</v>
      </c>
      <c r="I3746" s="17" t="str">
        <f>INDEX(Neighborhoods!$A:$C,MATCH(Places!$H3746,Neighborhoods!$A:$A,0),MATCH(Places!I$1,Neighborhoods!$1:$1,0))</f>
        <v>Queens</v>
      </c>
      <c r="J3746" s="17" t="str">
        <f>INDEX(Neighborhoods!$A:$C,MATCH(Places!$H3746,Neighborhoods!$A:$A,0),MATCH(Places!J$1,Neighborhoods!$1:$1,0))</f>
        <v>Jamaica</v>
      </c>
      <c r="K3746" s="17" t="s">
        <v>1</v>
      </c>
      <c r="L3746" s="17" t="str">
        <f t="shared" si="232"/>
        <v>Yes</v>
      </c>
      <c r="M3746" s="17">
        <v>3</v>
      </c>
      <c r="N3746" s="17" t="str" cm="1">
        <f t="array" ref="N3746">_xlfn.IFS(M3746&lt;=2,"Small",M3746&lt;=5,"Medium",M3746&gt;5,"Large")</f>
        <v>Medium</v>
      </c>
      <c r="O3746" s="65">
        <v>45</v>
      </c>
      <c r="P3746" s="87">
        <f t="shared" si="233"/>
        <v>0.03</v>
      </c>
      <c r="Q3746" s="68">
        <v>4.72</v>
      </c>
      <c r="R3746" s="68" t="str" cm="1">
        <f t="array" ref="R3746">_xlfn.SWITCH(ROUND(Q3746,0),5,"Excellent",4,"Good",3,"Ok","Bad")</f>
        <v>Excellent</v>
      </c>
      <c r="S3746" s="17">
        <v>18</v>
      </c>
      <c r="T3746" s="17" t="str">
        <f t="shared" si="234"/>
        <v>No</v>
      </c>
      <c r="U3746" s="82">
        <v>43273</v>
      </c>
      <c r="V3746" s="82">
        <v>43655</v>
      </c>
      <c r="W3746" s="17">
        <v>0</v>
      </c>
      <c r="X3746" s="17" t="str">
        <f t="shared" si="235"/>
        <v>Inactive</v>
      </c>
      <c r="Y3746" s="17" t="s">
        <v>15616</v>
      </c>
      <c r="Z3746" s="17"/>
    </row>
    <row r="3747" spans="1:26" x14ac:dyDescent="0.25">
      <c r="A3747">
        <v>3746</v>
      </c>
      <c r="B3747" s="17" t="s">
        <v>14856</v>
      </c>
      <c r="C3747" s="17">
        <v>2706</v>
      </c>
      <c r="D3747" s="17" t="str">
        <f>INDEX(Hosts!$A:$O,MATCH(Places!$C3747,Hosts!$A:$A,0),MATCH(Places!D$1,Hosts!$1:$1,0))</f>
        <v>Within an hour</v>
      </c>
      <c r="E3747" s="87">
        <f>INDEX(Hosts!$A:$O,MATCH(Places!$C3747,Hosts!$A:$A,0),MATCH(Places!E$1,Hosts!$1:$1,0))</f>
        <v>1</v>
      </c>
      <c r="F3747" s="87">
        <f>INDEX(Hosts!$A:$O,MATCH(Places!$C3747,Hosts!$A:$A,0),MATCH(Places!F$1,Hosts!$1:$1,0))</f>
        <v>1</v>
      </c>
      <c r="G3747" s="17" t="str">
        <f>INDEX(Hosts!$A:$O,MATCH(Places!$C3747,Hosts!$A:$A,0),MATCH(Places!G$1,Hosts!$1:$1,0))</f>
        <v>Yes</v>
      </c>
      <c r="H3747" s="17">
        <v>8</v>
      </c>
      <c r="I3747" s="17" t="str">
        <f>INDEX(Neighborhoods!$A:$C,MATCH(Places!$H3747,Neighborhoods!$A:$A,0),MATCH(Places!I$1,Neighborhoods!$1:$1,0))</f>
        <v>Brooklyn</v>
      </c>
      <c r="J3747" s="17" t="str">
        <f>INDEX(Neighborhoods!$A:$C,MATCH(Places!$H3747,Neighborhoods!$A:$A,0),MATCH(Places!J$1,Neighborhoods!$1:$1,0))</f>
        <v>Bushwick</v>
      </c>
      <c r="K3747" s="17" t="s">
        <v>1</v>
      </c>
      <c r="L3747" s="17" t="str">
        <f t="shared" si="232"/>
        <v>Yes</v>
      </c>
      <c r="M3747" s="17">
        <v>2</v>
      </c>
      <c r="N3747" s="17" t="str" cm="1">
        <f t="array" ref="N3747">_xlfn.IFS(M3747&lt;=2,"Small",M3747&lt;=5,"Medium",M3747&gt;5,"Large")</f>
        <v>Small</v>
      </c>
      <c r="O3747" s="65">
        <v>135</v>
      </c>
      <c r="P3747" s="87">
        <f t="shared" si="233"/>
        <v>0.03</v>
      </c>
      <c r="Q3747" s="68">
        <v>4.8899999999999997</v>
      </c>
      <c r="R3747" s="68" t="str" cm="1">
        <f t="array" ref="R3747">_xlfn.SWITCH(ROUND(Q3747,0),5,"Excellent",4,"Good",3,"Ok","Bad")</f>
        <v>Excellent</v>
      </c>
      <c r="S3747" s="17">
        <v>19</v>
      </c>
      <c r="T3747" s="17" t="str">
        <f t="shared" si="234"/>
        <v>No</v>
      </c>
      <c r="U3747" s="82">
        <v>43506</v>
      </c>
      <c r="V3747" s="82">
        <v>44044</v>
      </c>
      <c r="W3747" s="17">
        <v>102</v>
      </c>
      <c r="X3747" s="17" t="str">
        <f t="shared" si="235"/>
        <v>Active</v>
      </c>
      <c r="Y3747" s="17" t="s">
        <v>15616</v>
      </c>
      <c r="Z3747" s="17"/>
    </row>
    <row r="3748" spans="1:26" x14ac:dyDescent="0.25">
      <c r="A3748">
        <v>3747</v>
      </c>
      <c r="B3748" s="17" t="s">
        <v>2693</v>
      </c>
      <c r="C3748" s="17">
        <v>3032</v>
      </c>
      <c r="D3748" s="17" t="str">
        <f>INDEX(Hosts!$A:$O,MATCH(Places!$C3748,Hosts!$A:$A,0),MATCH(Places!D$1,Hosts!$1:$1,0))</f>
        <v>Within an hour</v>
      </c>
      <c r="E3748" s="87">
        <f>INDEX(Hosts!$A:$O,MATCH(Places!$C3748,Hosts!$A:$A,0),MATCH(Places!E$1,Hosts!$1:$1,0))</f>
        <v>1</v>
      </c>
      <c r="F3748" s="87">
        <f>INDEX(Hosts!$A:$O,MATCH(Places!$C3748,Hosts!$A:$A,0),MATCH(Places!F$1,Hosts!$1:$1,0))</f>
        <v>0.89</v>
      </c>
      <c r="G3748" s="17" t="str">
        <f>INDEX(Hosts!$A:$O,MATCH(Places!$C3748,Hosts!$A:$A,0),MATCH(Places!G$1,Hosts!$1:$1,0))</f>
        <v>Yes</v>
      </c>
      <c r="H3748" s="17">
        <v>24</v>
      </c>
      <c r="I3748" s="17" t="str">
        <f>INDEX(Neighborhoods!$A:$C,MATCH(Places!$H3748,Neighborhoods!$A:$A,0),MATCH(Places!I$1,Neighborhoods!$1:$1,0))</f>
        <v>Queens</v>
      </c>
      <c r="J3748" s="17" t="str">
        <f>INDEX(Neighborhoods!$A:$C,MATCH(Places!$H3748,Neighborhoods!$A:$A,0),MATCH(Places!J$1,Neighborhoods!$1:$1,0))</f>
        <v>Long Island City</v>
      </c>
      <c r="K3748" s="17" t="s">
        <v>11822</v>
      </c>
      <c r="L3748" s="17" t="str">
        <f t="shared" si="232"/>
        <v>No</v>
      </c>
      <c r="M3748" s="17">
        <v>6</v>
      </c>
      <c r="N3748" s="17" t="str" cm="1">
        <f t="array" ref="N3748">_xlfn.IFS(M3748&lt;=2,"Small",M3748&lt;=5,"Medium",M3748&gt;5,"Large")</f>
        <v>Large</v>
      </c>
      <c r="O3748" s="65">
        <v>299</v>
      </c>
      <c r="P3748" s="87">
        <f t="shared" si="233"/>
        <v>0.04</v>
      </c>
      <c r="Q3748" s="68">
        <v>4.92</v>
      </c>
      <c r="R3748" s="68" t="str" cm="1">
        <f t="array" ref="R3748">_xlfn.SWITCH(ROUND(Q3748,0),5,"Excellent",4,"Good",3,"Ok","Bad")</f>
        <v>Excellent</v>
      </c>
      <c r="S3748" s="17">
        <v>71</v>
      </c>
      <c r="T3748" s="17" t="str">
        <f t="shared" si="234"/>
        <v>No</v>
      </c>
      <c r="U3748" s="82">
        <v>43321</v>
      </c>
      <c r="V3748" s="82">
        <v>43901</v>
      </c>
      <c r="W3748" s="17">
        <v>221</v>
      </c>
      <c r="X3748" s="17" t="str">
        <f t="shared" si="235"/>
        <v>Active</v>
      </c>
      <c r="Y3748" s="17" t="s">
        <v>15615</v>
      </c>
      <c r="Z3748" s="17"/>
    </row>
    <row r="3749" spans="1:26" x14ac:dyDescent="0.25">
      <c r="A3749">
        <v>3748</v>
      </c>
      <c r="B3749" s="17" t="s">
        <v>13807</v>
      </c>
      <c r="C3749" s="17">
        <v>3544</v>
      </c>
      <c r="D3749" s="17" t="str">
        <f>INDEX(Hosts!$A:$O,MATCH(Places!$C3749,Hosts!$A:$A,0),MATCH(Places!D$1,Hosts!$1:$1,0))</f>
        <v>Within an hour</v>
      </c>
      <c r="E3749" s="87">
        <f>INDEX(Hosts!$A:$O,MATCH(Places!$C3749,Hosts!$A:$A,0),MATCH(Places!E$1,Hosts!$1:$1,0))</f>
        <v>0.9</v>
      </c>
      <c r="F3749" s="87">
        <f>INDEX(Hosts!$A:$O,MATCH(Places!$C3749,Hosts!$A:$A,0),MATCH(Places!F$1,Hosts!$1:$1,0))</f>
        <v>0.99</v>
      </c>
      <c r="G3749" s="17" t="str">
        <f>INDEX(Hosts!$A:$O,MATCH(Places!$C3749,Hosts!$A:$A,0),MATCH(Places!G$1,Hosts!$1:$1,0))</f>
        <v>No</v>
      </c>
      <c r="H3749" s="17">
        <v>17</v>
      </c>
      <c r="I3749" s="17" t="str">
        <f>INDEX(Neighborhoods!$A:$C,MATCH(Places!$H3749,Neighborhoods!$A:$A,0),MATCH(Places!I$1,Neighborhoods!$1:$1,0))</f>
        <v>Manhattan</v>
      </c>
      <c r="J3749" s="17" t="str">
        <f>INDEX(Neighborhoods!$A:$C,MATCH(Places!$H3749,Neighborhoods!$A:$A,0),MATCH(Places!J$1,Neighborhoods!$1:$1,0))</f>
        <v>Hell's Kitchen</v>
      </c>
      <c r="K3749" s="17" t="s">
        <v>1</v>
      </c>
      <c r="L3749" s="17" t="str">
        <f t="shared" si="232"/>
        <v>Yes</v>
      </c>
      <c r="M3749" s="17">
        <v>2</v>
      </c>
      <c r="N3749" s="17" t="str" cm="1">
        <f t="array" ref="N3749">_xlfn.IFS(M3749&lt;=2,"Small",M3749&lt;=5,"Medium",M3749&gt;5,"Large")</f>
        <v>Small</v>
      </c>
      <c r="O3749" s="65">
        <v>75</v>
      </c>
      <c r="P3749" s="87">
        <f t="shared" si="233"/>
        <v>0.03</v>
      </c>
      <c r="Q3749" s="68">
        <v>4.47</v>
      </c>
      <c r="R3749" s="68" t="str" cm="1">
        <f t="array" ref="R3749">_xlfn.SWITCH(ROUND(Q3749,0),5,"Excellent",4,"Good",3,"Ok","Bad")</f>
        <v>Good</v>
      </c>
      <c r="S3749" s="17">
        <v>15</v>
      </c>
      <c r="T3749" s="17" t="str">
        <f t="shared" si="234"/>
        <v>No</v>
      </c>
      <c r="U3749" s="82">
        <v>43373</v>
      </c>
      <c r="V3749" s="82">
        <v>43871</v>
      </c>
      <c r="W3749" s="17">
        <v>365</v>
      </c>
      <c r="X3749" s="17" t="str">
        <f t="shared" si="235"/>
        <v>Active</v>
      </c>
      <c r="Y3749" s="17" t="s">
        <v>15616</v>
      </c>
      <c r="Z3749" s="17"/>
    </row>
    <row r="3750" spans="1:26" x14ac:dyDescent="0.25">
      <c r="A3750">
        <v>3749</v>
      </c>
      <c r="B3750" s="17" t="s">
        <v>2694</v>
      </c>
      <c r="C3750" s="17">
        <v>3575</v>
      </c>
      <c r="D3750" s="17" t="str">
        <f>INDEX(Hosts!$A:$O,MATCH(Places!$C3750,Hosts!$A:$A,0),MATCH(Places!D$1,Hosts!$1:$1,0))</f>
        <v>Within an hour</v>
      </c>
      <c r="E3750" s="87">
        <f>INDEX(Hosts!$A:$O,MATCH(Places!$C3750,Hosts!$A:$A,0),MATCH(Places!E$1,Hosts!$1:$1,0))</f>
        <v>1</v>
      </c>
      <c r="F3750" s="87">
        <f>INDEX(Hosts!$A:$O,MATCH(Places!$C3750,Hosts!$A:$A,0),MATCH(Places!F$1,Hosts!$1:$1,0))</f>
        <v>0.94</v>
      </c>
      <c r="G3750" s="17" t="str">
        <f>INDEX(Hosts!$A:$O,MATCH(Places!$C3750,Hosts!$A:$A,0),MATCH(Places!G$1,Hosts!$1:$1,0))</f>
        <v>No</v>
      </c>
      <c r="H3750" s="17">
        <v>7</v>
      </c>
      <c r="I3750" s="17" t="str">
        <f>INDEX(Neighborhoods!$A:$C,MATCH(Places!$H3750,Neighborhoods!$A:$A,0),MATCH(Places!I$1,Neighborhoods!$1:$1,0))</f>
        <v>Brooklyn</v>
      </c>
      <c r="J3750" s="17" t="str">
        <f>INDEX(Neighborhoods!$A:$C,MATCH(Places!$H3750,Neighborhoods!$A:$A,0),MATCH(Places!J$1,Neighborhoods!$1:$1,0))</f>
        <v>Bedford-Stuyvesant</v>
      </c>
      <c r="K3750" s="17" t="s">
        <v>11822</v>
      </c>
      <c r="L3750" s="17" t="str">
        <f t="shared" si="232"/>
        <v>No</v>
      </c>
      <c r="M3750" s="17">
        <v>6</v>
      </c>
      <c r="N3750" s="17" t="str" cm="1">
        <f t="array" ref="N3750">_xlfn.IFS(M3750&lt;=2,"Small",M3750&lt;=5,"Medium",M3750&gt;5,"Large")</f>
        <v>Large</v>
      </c>
      <c r="O3750" s="65">
        <v>200</v>
      </c>
      <c r="P3750" s="87">
        <f t="shared" si="233"/>
        <v>0.04</v>
      </c>
      <c r="Q3750" s="68">
        <v>4.6100000000000003</v>
      </c>
      <c r="R3750" s="68" t="str" cm="1">
        <f t="array" ref="R3750">_xlfn.SWITCH(ROUND(Q3750,0),5,"Excellent",4,"Good",3,"Ok","Bad")</f>
        <v>Excellent</v>
      </c>
      <c r="S3750" s="17">
        <v>59</v>
      </c>
      <c r="T3750" s="17" t="str">
        <f t="shared" si="234"/>
        <v>No</v>
      </c>
      <c r="U3750" s="82">
        <v>43275</v>
      </c>
      <c r="V3750" s="82">
        <v>44039</v>
      </c>
      <c r="W3750" s="17">
        <v>267</v>
      </c>
      <c r="X3750" s="17" t="str">
        <f t="shared" si="235"/>
        <v>Active</v>
      </c>
      <c r="Y3750" s="17" t="s">
        <v>15616</v>
      </c>
      <c r="Z3750" s="17"/>
    </row>
    <row r="3751" spans="1:26" x14ac:dyDescent="0.25">
      <c r="A3751">
        <v>3750</v>
      </c>
      <c r="B3751" s="17" t="s">
        <v>2695</v>
      </c>
      <c r="C3751" s="17">
        <v>314</v>
      </c>
      <c r="D3751" s="17" t="str">
        <f>INDEX(Hosts!$A:$O,MATCH(Places!$C3751,Hosts!$A:$A,0),MATCH(Places!D$1,Hosts!$1:$1,0))</f>
        <v>Within an hour</v>
      </c>
      <c r="E3751" s="87">
        <f>INDEX(Hosts!$A:$O,MATCH(Places!$C3751,Hosts!$A:$A,0),MATCH(Places!E$1,Hosts!$1:$1,0))</f>
        <v>1</v>
      </c>
      <c r="F3751" s="87">
        <f>INDEX(Hosts!$A:$O,MATCH(Places!$C3751,Hosts!$A:$A,0),MATCH(Places!F$1,Hosts!$1:$1,0))</f>
        <v>1</v>
      </c>
      <c r="G3751" s="17" t="str">
        <f>INDEX(Hosts!$A:$O,MATCH(Places!$C3751,Hosts!$A:$A,0),MATCH(Places!G$1,Hosts!$1:$1,0))</f>
        <v>Yes</v>
      </c>
      <c r="H3751" s="17">
        <v>7</v>
      </c>
      <c r="I3751" s="17" t="str">
        <f>INDEX(Neighborhoods!$A:$C,MATCH(Places!$H3751,Neighborhoods!$A:$A,0),MATCH(Places!I$1,Neighborhoods!$1:$1,0))</f>
        <v>Brooklyn</v>
      </c>
      <c r="J3751" s="17" t="str">
        <f>INDEX(Neighborhoods!$A:$C,MATCH(Places!$H3751,Neighborhoods!$A:$A,0),MATCH(Places!J$1,Neighborhoods!$1:$1,0))</f>
        <v>Bedford-Stuyvesant</v>
      </c>
      <c r="K3751" s="17" t="s">
        <v>11822</v>
      </c>
      <c r="L3751" s="17" t="str">
        <f t="shared" si="232"/>
        <v>No</v>
      </c>
      <c r="M3751" s="17">
        <v>4</v>
      </c>
      <c r="N3751" s="17" t="str" cm="1">
        <f t="array" ref="N3751">_xlfn.IFS(M3751&lt;=2,"Small",M3751&lt;=5,"Medium",M3751&gt;5,"Large")</f>
        <v>Medium</v>
      </c>
      <c r="O3751" s="65">
        <v>119</v>
      </c>
      <c r="P3751" s="87">
        <f t="shared" si="233"/>
        <v>0.03</v>
      </c>
      <c r="Q3751" s="68">
        <v>4.84</v>
      </c>
      <c r="R3751" s="68" t="str" cm="1">
        <f t="array" ref="R3751">_xlfn.SWITCH(ROUND(Q3751,0),5,"Excellent",4,"Good",3,"Ok","Bad")</f>
        <v>Excellent</v>
      </c>
      <c r="S3751" s="17">
        <v>76</v>
      </c>
      <c r="T3751" s="17" t="str">
        <f t="shared" si="234"/>
        <v>No</v>
      </c>
      <c r="U3751" s="82">
        <v>43298</v>
      </c>
      <c r="V3751" s="82">
        <v>44044</v>
      </c>
      <c r="W3751" s="17">
        <v>147</v>
      </c>
      <c r="X3751" s="17" t="str">
        <f t="shared" si="235"/>
        <v>Active</v>
      </c>
      <c r="Y3751" s="17" t="s">
        <v>15616</v>
      </c>
      <c r="Z3751" s="17"/>
    </row>
    <row r="3752" spans="1:26" x14ac:dyDescent="0.25">
      <c r="A3752">
        <v>3751</v>
      </c>
      <c r="B3752" s="17" t="s">
        <v>15032</v>
      </c>
      <c r="C3752" s="17">
        <v>3497</v>
      </c>
      <c r="D3752" s="17" t="str">
        <f>INDEX(Hosts!$A:$O,MATCH(Places!$C3752,Hosts!$A:$A,0),MATCH(Places!D$1,Hosts!$1:$1,0))</f>
        <v>A few days or more</v>
      </c>
      <c r="E3752" s="87">
        <f>INDEX(Hosts!$A:$O,MATCH(Places!$C3752,Hosts!$A:$A,0),MATCH(Places!E$1,Hosts!$1:$1,0))</f>
        <v>0.3</v>
      </c>
      <c r="F3752" s="87">
        <f>INDEX(Hosts!$A:$O,MATCH(Places!$C3752,Hosts!$A:$A,0),MATCH(Places!F$1,Hosts!$1:$1,0))</f>
        <v>0.56999999999999995</v>
      </c>
      <c r="G3752" s="17" t="str">
        <f>INDEX(Hosts!$A:$O,MATCH(Places!$C3752,Hosts!$A:$A,0),MATCH(Places!G$1,Hosts!$1:$1,0))</f>
        <v>No</v>
      </c>
      <c r="H3752" s="17">
        <v>9</v>
      </c>
      <c r="I3752" s="17" t="str">
        <f>INDEX(Neighborhoods!$A:$C,MATCH(Places!$H3752,Neighborhoods!$A:$A,0),MATCH(Places!I$1,Neighborhoods!$1:$1,0))</f>
        <v>Brooklyn</v>
      </c>
      <c r="J3752" s="17" t="str">
        <f>INDEX(Neighborhoods!$A:$C,MATCH(Places!$H3752,Neighborhoods!$A:$A,0),MATCH(Places!J$1,Neighborhoods!$1:$1,0))</f>
        <v>Crown Heights</v>
      </c>
      <c r="K3752" s="17" t="s">
        <v>11822</v>
      </c>
      <c r="L3752" s="17" t="str">
        <f t="shared" si="232"/>
        <v>No</v>
      </c>
      <c r="M3752" s="17">
        <v>4</v>
      </c>
      <c r="N3752" s="17" t="str" cm="1">
        <f t="array" ref="N3752">_xlfn.IFS(M3752&lt;=2,"Small",M3752&lt;=5,"Medium",M3752&gt;5,"Large")</f>
        <v>Medium</v>
      </c>
      <c r="O3752" s="65">
        <v>130</v>
      </c>
      <c r="P3752" s="87">
        <f t="shared" si="233"/>
        <v>0.03</v>
      </c>
      <c r="Q3752" s="68">
        <v>4.67</v>
      </c>
      <c r="R3752" s="68" t="str" cm="1">
        <f t="array" ref="R3752">_xlfn.SWITCH(ROUND(Q3752,0),5,"Excellent",4,"Good",3,"Ok","Bad")</f>
        <v>Excellent</v>
      </c>
      <c r="S3752" s="17">
        <v>6</v>
      </c>
      <c r="T3752" s="17" t="str">
        <f t="shared" si="234"/>
        <v>No</v>
      </c>
      <c r="U3752" s="82">
        <v>43341</v>
      </c>
      <c r="V3752" s="82">
        <v>43810</v>
      </c>
      <c r="W3752" s="17">
        <v>1</v>
      </c>
      <c r="X3752" s="17" t="str">
        <f t="shared" si="235"/>
        <v>Active</v>
      </c>
      <c r="Y3752" s="17" t="s">
        <v>15615</v>
      </c>
      <c r="Z3752" s="17"/>
    </row>
    <row r="3753" spans="1:26" x14ac:dyDescent="0.25">
      <c r="A3753">
        <v>3752</v>
      </c>
      <c r="B3753" s="17" t="s">
        <v>13440</v>
      </c>
      <c r="C3753" s="17">
        <v>3544</v>
      </c>
      <c r="D3753" s="17" t="str">
        <f>INDEX(Hosts!$A:$O,MATCH(Places!$C3753,Hosts!$A:$A,0),MATCH(Places!D$1,Hosts!$1:$1,0))</f>
        <v>Within an hour</v>
      </c>
      <c r="E3753" s="87">
        <f>INDEX(Hosts!$A:$O,MATCH(Places!$C3753,Hosts!$A:$A,0),MATCH(Places!E$1,Hosts!$1:$1,0))</f>
        <v>0.9</v>
      </c>
      <c r="F3753" s="87">
        <f>INDEX(Hosts!$A:$O,MATCH(Places!$C3753,Hosts!$A:$A,0),MATCH(Places!F$1,Hosts!$1:$1,0))</f>
        <v>0.99</v>
      </c>
      <c r="G3753" s="17" t="str">
        <f>INDEX(Hosts!$A:$O,MATCH(Places!$C3753,Hosts!$A:$A,0),MATCH(Places!G$1,Hosts!$1:$1,0))</f>
        <v>No</v>
      </c>
      <c r="H3753" s="17">
        <v>17</v>
      </c>
      <c r="I3753" s="17" t="str">
        <f>INDEX(Neighborhoods!$A:$C,MATCH(Places!$H3753,Neighborhoods!$A:$A,0),MATCH(Places!I$1,Neighborhoods!$1:$1,0))</f>
        <v>Manhattan</v>
      </c>
      <c r="J3753" s="17" t="str">
        <f>INDEX(Neighborhoods!$A:$C,MATCH(Places!$H3753,Neighborhoods!$A:$A,0),MATCH(Places!J$1,Neighborhoods!$1:$1,0))</f>
        <v>Hell's Kitchen</v>
      </c>
      <c r="K3753" s="17" t="s">
        <v>1</v>
      </c>
      <c r="L3753" s="17" t="str">
        <f t="shared" si="232"/>
        <v>Yes</v>
      </c>
      <c r="M3753" s="17">
        <v>2</v>
      </c>
      <c r="N3753" s="17" t="str" cm="1">
        <f t="array" ref="N3753">_xlfn.IFS(M3753&lt;=2,"Small",M3753&lt;=5,"Medium",M3753&gt;5,"Large")</f>
        <v>Small</v>
      </c>
      <c r="O3753" s="65">
        <v>150</v>
      </c>
      <c r="P3753" s="87">
        <f t="shared" si="233"/>
        <v>0.03</v>
      </c>
      <c r="Q3753" s="68">
        <v>3.57</v>
      </c>
      <c r="R3753" s="68" t="str" cm="1">
        <f t="array" ref="R3753">_xlfn.SWITCH(ROUND(Q3753,0),5,"Excellent",4,"Good",3,"Ok","Bad")</f>
        <v>Good</v>
      </c>
      <c r="S3753" s="17">
        <v>7</v>
      </c>
      <c r="T3753" s="17" t="str">
        <f t="shared" si="234"/>
        <v>No</v>
      </c>
      <c r="U3753" s="82">
        <v>43382</v>
      </c>
      <c r="V3753" s="82">
        <v>43701</v>
      </c>
      <c r="W3753" s="17">
        <v>365</v>
      </c>
      <c r="X3753" s="17" t="str">
        <f t="shared" si="235"/>
        <v>Active</v>
      </c>
      <c r="Y3753" s="17" t="s">
        <v>15616</v>
      </c>
      <c r="Z3753" s="17"/>
    </row>
    <row r="3754" spans="1:26" x14ac:dyDescent="0.25">
      <c r="A3754">
        <v>3753</v>
      </c>
      <c r="B3754" s="17" t="s">
        <v>2696</v>
      </c>
      <c r="C3754" s="17">
        <v>3023</v>
      </c>
      <c r="D3754" s="17" t="str">
        <f>INDEX(Hosts!$A:$O,MATCH(Places!$C3754,Hosts!$A:$A,0),MATCH(Places!D$1,Hosts!$1:$1,0))</f>
        <v>Within an hour</v>
      </c>
      <c r="E3754" s="87">
        <f>INDEX(Hosts!$A:$O,MATCH(Places!$C3754,Hosts!$A:$A,0),MATCH(Places!E$1,Hosts!$1:$1,0))</f>
        <v>1</v>
      </c>
      <c r="F3754" s="87">
        <f>INDEX(Hosts!$A:$O,MATCH(Places!$C3754,Hosts!$A:$A,0),MATCH(Places!F$1,Hosts!$1:$1,0))</f>
        <v>1</v>
      </c>
      <c r="G3754" s="17" t="str">
        <f>INDEX(Hosts!$A:$O,MATCH(Places!$C3754,Hosts!$A:$A,0),MATCH(Places!G$1,Hosts!$1:$1,0))</f>
        <v>No</v>
      </c>
      <c r="H3754" s="17">
        <v>8</v>
      </c>
      <c r="I3754" s="17" t="str">
        <f>INDEX(Neighborhoods!$A:$C,MATCH(Places!$H3754,Neighborhoods!$A:$A,0),MATCH(Places!I$1,Neighborhoods!$1:$1,0))</f>
        <v>Brooklyn</v>
      </c>
      <c r="J3754" s="17" t="str">
        <f>INDEX(Neighborhoods!$A:$C,MATCH(Places!$H3754,Neighborhoods!$A:$A,0),MATCH(Places!J$1,Neighborhoods!$1:$1,0))</f>
        <v>Bushwick</v>
      </c>
      <c r="K3754" s="17" t="s">
        <v>11822</v>
      </c>
      <c r="L3754" s="17" t="str">
        <f t="shared" si="232"/>
        <v>No</v>
      </c>
      <c r="M3754" s="17">
        <v>8</v>
      </c>
      <c r="N3754" s="17" t="str" cm="1">
        <f t="array" ref="N3754">_xlfn.IFS(M3754&lt;=2,"Small",M3754&lt;=5,"Medium",M3754&gt;5,"Large")</f>
        <v>Large</v>
      </c>
      <c r="O3754" s="65">
        <v>175</v>
      </c>
      <c r="P3754" s="87">
        <f t="shared" si="233"/>
        <v>0.03</v>
      </c>
      <c r="Q3754" s="68">
        <v>4.4000000000000004</v>
      </c>
      <c r="R3754" s="68" t="str" cm="1">
        <f t="array" ref="R3754">_xlfn.SWITCH(ROUND(Q3754,0),5,"Excellent",4,"Good",3,"Ok","Bad")</f>
        <v>Good</v>
      </c>
      <c r="S3754" s="17">
        <v>30</v>
      </c>
      <c r="T3754" s="17" t="str">
        <f t="shared" si="234"/>
        <v>No</v>
      </c>
      <c r="U3754" s="82">
        <v>43278</v>
      </c>
      <c r="V3754" s="82">
        <v>43805</v>
      </c>
      <c r="W3754" s="17">
        <v>358</v>
      </c>
      <c r="X3754" s="17" t="str">
        <f t="shared" si="235"/>
        <v>Active</v>
      </c>
      <c r="Y3754" s="17" t="s">
        <v>15616</v>
      </c>
      <c r="Z3754" s="17"/>
    </row>
    <row r="3755" spans="1:26" x14ac:dyDescent="0.25">
      <c r="A3755">
        <v>3754</v>
      </c>
      <c r="B3755" s="17" t="s">
        <v>2697</v>
      </c>
      <c r="C3755" s="17">
        <v>3576</v>
      </c>
      <c r="D3755" s="17" t="str">
        <f>INDEX(Hosts!$A:$O,MATCH(Places!$C3755,Hosts!$A:$A,0),MATCH(Places!D$1,Hosts!$1:$1,0))</f>
        <v>Within a day</v>
      </c>
      <c r="E3755" s="87">
        <f>INDEX(Hosts!$A:$O,MATCH(Places!$C3755,Hosts!$A:$A,0),MATCH(Places!E$1,Hosts!$1:$1,0))</f>
        <v>1</v>
      </c>
      <c r="F3755" s="87">
        <f>INDEX(Hosts!$A:$O,MATCH(Places!$C3755,Hosts!$A:$A,0),MATCH(Places!F$1,Hosts!$1:$1,0))</f>
        <v>0.96</v>
      </c>
      <c r="G3755" s="17" t="str">
        <f>INDEX(Hosts!$A:$O,MATCH(Places!$C3755,Hosts!$A:$A,0),MATCH(Places!G$1,Hosts!$1:$1,0))</f>
        <v>Yes</v>
      </c>
      <c r="H3755" s="17">
        <v>2</v>
      </c>
      <c r="I3755" s="17" t="str">
        <f>INDEX(Neighborhoods!$A:$C,MATCH(Places!$H3755,Neighborhoods!$A:$A,0),MATCH(Places!I$1,Neighborhoods!$1:$1,0))</f>
        <v>Bronx</v>
      </c>
      <c r="J3755" s="17" t="str">
        <f>INDEX(Neighborhoods!$A:$C,MATCH(Places!$H3755,Neighborhoods!$A:$A,0),MATCH(Places!J$1,Neighborhoods!$1:$1,0))</f>
        <v>Concourse</v>
      </c>
      <c r="K3755" s="17" t="s">
        <v>1</v>
      </c>
      <c r="L3755" s="17" t="str">
        <f t="shared" si="232"/>
        <v>Yes</v>
      </c>
      <c r="M3755" s="17">
        <v>2</v>
      </c>
      <c r="N3755" s="17" t="str" cm="1">
        <f t="array" ref="N3755">_xlfn.IFS(M3755&lt;=2,"Small",M3755&lt;=5,"Medium",M3755&gt;5,"Large")</f>
        <v>Small</v>
      </c>
      <c r="O3755" s="65">
        <v>70</v>
      </c>
      <c r="P3755" s="87">
        <f t="shared" si="233"/>
        <v>0.03</v>
      </c>
      <c r="Q3755" s="68">
        <v>4.88</v>
      </c>
      <c r="R3755" s="68" t="str" cm="1">
        <f t="array" ref="R3755">_xlfn.SWITCH(ROUND(Q3755,0),5,"Excellent",4,"Good",3,"Ok","Bad")</f>
        <v>Excellent</v>
      </c>
      <c r="S3755" s="17">
        <v>41</v>
      </c>
      <c r="T3755" s="17" t="str">
        <f t="shared" si="234"/>
        <v>No</v>
      </c>
      <c r="U3755" s="82">
        <v>43303</v>
      </c>
      <c r="V3755" s="82">
        <v>43905</v>
      </c>
      <c r="W3755" s="17">
        <v>365</v>
      </c>
      <c r="X3755" s="17" t="str">
        <f t="shared" si="235"/>
        <v>Active</v>
      </c>
      <c r="Y3755" s="17" t="s">
        <v>15616</v>
      </c>
      <c r="Z3755" s="17"/>
    </row>
    <row r="3756" spans="1:26" x14ac:dyDescent="0.25">
      <c r="A3756">
        <v>3755</v>
      </c>
      <c r="B3756" s="17" t="s">
        <v>2698</v>
      </c>
      <c r="C3756" s="17">
        <v>2102</v>
      </c>
      <c r="D3756" s="17" t="str">
        <f>INDEX(Hosts!$A:$O,MATCH(Places!$C3756,Hosts!$A:$A,0),MATCH(Places!D$1,Hosts!$1:$1,0))</f>
        <v>Within a few hours</v>
      </c>
      <c r="E3756" s="87">
        <f>INDEX(Hosts!$A:$O,MATCH(Places!$C3756,Hosts!$A:$A,0),MATCH(Places!E$1,Hosts!$1:$1,0))</f>
        <v>1</v>
      </c>
      <c r="F3756" s="87">
        <f>INDEX(Hosts!$A:$O,MATCH(Places!$C3756,Hosts!$A:$A,0),MATCH(Places!F$1,Hosts!$1:$1,0))</f>
        <v>0.24</v>
      </c>
      <c r="G3756" s="17" t="str">
        <f>INDEX(Hosts!$A:$O,MATCH(Places!$C3756,Hosts!$A:$A,0),MATCH(Places!G$1,Hosts!$1:$1,0))</f>
        <v>Yes</v>
      </c>
      <c r="H3756" s="17">
        <v>18</v>
      </c>
      <c r="I3756" s="17" t="str">
        <f>INDEX(Neighborhoods!$A:$C,MATCH(Places!$H3756,Neighborhoods!$A:$A,0),MATCH(Places!I$1,Neighborhoods!$1:$1,0))</f>
        <v>Manhattan</v>
      </c>
      <c r="J3756" s="17" t="str">
        <f>INDEX(Neighborhoods!$A:$C,MATCH(Places!$H3756,Neighborhoods!$A:$A,0),MATCH(Places!J$1,Neighborhoods!$1:$1,0))</f>
        <v>Midtown</v>
      </c>
      <c r="K3756" s="17" t="s">
        <v>11822</v>
      </c>
      <c r="L3756" s="17" t="str">
        <f t="shared" si="232"/>
        <v>No</v>
      </c>
      <c r="M3756" s="17">
        <v>2</v>
      </c>
      <c r="N3756" s="17" t="str" cm="1">
        <f t="array" ref="N3756">_xlfn.IFS(M3756&lt;=2,"Small",M3756&lt;=5,"Medium",M3756&gt;5,"Large")</f>
        <v>Small</v>
      </c>
      <c r="O3756" s="65">
        <v>649</v>
      </c>
      <c r="P3756" s="87">
        <f t="shared" si="233"/>
        <v>0.05</v>
      </c>
      <c r="Q3756" s="68">
        <v>5</v>
      </c>
      <c r="R3756" s="68" t="str" cm="1">
        <f t="array" ref="R3756">_xlfn.SWITCH(ROUND(Q3756,0),5,"Excellent",4,"Good",3,"Ok","Bad")</f>
        <v>Excellent</v>
      </c>
      <c r="S3756" s="17">
        <v>10</v>
      </c>
      <c r="T3756" s="17" t="str">
        <f t="shared" si="234"/>
        <v>No</v>
      </c>
      <c r="U3756" s="82">
        <v>43273</v>
      </c>
      <c r="V3756" s="82">
        <v>43709</v>
      </c>
      <c r="W3756" s="17">
        <v>312</v>
      </c>
      <c r="X3756" s="17" t="str">
        <f t="shared" si="235"/>
        <v>Active</v>
      </c>
      <c r="Y3756" s="17" t="s">
        <v>15615</v>
      </c>
      <c r="Z3756" s="17"/>
    </row>
    <row r="3757" spans="1:26" x14ac:dyDescent="0.25">
      <c r="A3757">
        <v>3756</v>
      </c>
      <c r="B3757" s="17" t="s">
        <v>2699</v>
      </c>
      <c r="C3757" s="17">
        <v>2205</v>
      </c>
      <c r="D3757" s="17" t="str">
        <f>INDEX(Hosts!$A:$O,MATCH(Places!$C3757,Hosts!$A:$A,0),MATCH(Places!D$1,Hosts!$1:$1,0))</f>
        <v>Within an hour</v>
      </c>
      <c r="E3757" s="87">
        <f>INDEX(Hosts!$A:$O,MATCH(Places!$C3757,Hosts!$A:$A,0),MATCH(Places!E$1,Hosts!$1:$1,0))</f>
        <v>1</v>
      </c>
      <c r="F3757" s="87">
        <f>INDEX(Hosts!$A:$O,MATCH(Places!$C3757,Hosts!$A:$A,0),MATCH(Places!F$1,Hosts!$1:$1,0))</f>
        <v>0.94</v>
      </c>
      <c r="G3757" s="17" t="str">
        <f>INDEX(Hosts!$A:$O,MATCH(Places!$C3757,Hosts!$A:$A,0),MATCH(Places!G$1,Hosts!$1:$1,0))</f>
        <v>No</v>
      </c>
      <c r="H3757" s="17">
        <v>9</v>
      </c>
      <c r="I3757" s="17" t="str">
        <f>INDEX(Neighborhoods!$A:$C,MATCH(Places!$H3757,Neighborhoods!$A:$A,0),MATCH(Places!I$1,Neighborhoods!$1:$1,0))</f>
        <v>Brooklyn</v>
      </c>
      <c r="J3757" s="17" t="str">
        <f>INDEX(Neighborhoods!$A:$C,MATCH(Places!$H3757,Neighborhoods!$A:$A,0),MATCH(Places!J$1,Neighborhoods!$1:$1,0))</f>
        <v>Crown Heights</v>
      </c>
      <c r="K3757" s="17" t="s">
        <v>1</v>
      </c>
      <c r="L3757" s="17" t="str">
        <f t="shared" si="232"/>
        <v>Yes</v>
      </c>
      <c r="M3757" s="17">
        <v>4</v>
      </c>
      <c r="N3757" s="17" t="str" cm="1">
        <f t="array" ref="N3757">_xlfn.IFS(M3757&lt;=2,"Small",M3757&lt;=5,"Medium",M3757&gt;5,"Large")</f>
        <v>Medium</v>
      </c>
      <c r="O3757" s="65">
        <v>120</v>
      </c>
      <c r="P3757" s="87">
        <f t="shared" si="233"/>
        <v>0.03</v>
      </c>
      <c r="Q3757" s="68">
        <v>5</v>
      </c>
      <c r="R3757" s="68" t="str" cm="1">
        <f t="array" ref="R3757">_xlfn.SWITCH(ROUND(Q3757,0),5,"Excellent",4,"Good",3,"Ok","Bad")</f>
        <v>Excellent</v>
      </c>
      <c r="S3757" s="17">
        <v>5</v>
      </c>
      <c r="T3757" s="17" t="str">
        <f t="shared" si="234"/>
        <v>No</v>
      </c>
      <c r="U3757" s="82">
        <v>43349</v>
      </c>
      <c r="V3757" s="82">
        <v>44008</v>
      </c>
      <c r="W3757" s="17">
        <v>307</v>
      </c>
      <c r="X3757" s="17" t="str">
        <f t="shared" si="235"/>
        <v>Active</v>
      </c>
      <c r="Y3757" s="17" t="s">
        <v>15616</v>
      </c>
      <c r="Z3757" s="17"/>
    </row>
    <row r="3758" spans="1:26" x14ac:dyDescent="0.25">
      <c r="A3758">
        <v>3757</v>
      </c>
      <c r="B3758" s="17" t="s">
        <v>2700</v>
      </c>
      <c r="C3758" s="17">
        <v>1608</v>
      </c>
      <c r="D3758" s="17" t="str">
        <f>INDEX(Hosts!$A:$O,MATCH(Places!$C3758,Hosts!$A:$A,0),MATCH(Places!D$1,Hosts!$1:$1,0))</f>
        <v>Within a few hours</v>
      </c>
      <c r="E3758" s="87">
        <f>INDEX(Hosts!$A:$O,MATCH(Places!$C3758,Hosts!$A:$A,0),MATCH(Places!E$1,Hosts!$1:$1,0))</f>
        <v>1</v>
      </c>
      <c r="F3758" s="87">
        <f>INDEX(Hosts!$A:$O,MATCH(Places!$C3758,Hosts!$A:$A,0),MATCH(Places!F$1,Hosts!$1:$1,0))</f>
        <v>0.52</v>
      </c>
      <c r="G3758" s="17" t="str">
        <f>INDEX(Hosts!$A:$O,MATCH(Places!$C3758,Hosts!$A:$A,0),MATCH(Places!G$1,Hosts!$1:$1,0))</f>
        <v>Yes</v>
      </c>
      <c r="H3758" s="17">
        <v>12</v>
      </c>
      <c r="I3758" s="17" t="str">
        <f>INDEX(Neighborhoods!$A:$C,MATCH(Places!$H3758,Neighborhoods!$A:$A,0),MATCH(Places!I$1,Neighborhoods!$1:$1,0))</f>
        <v>Brooklyn</v>
      </c>
      <c r="J3758" s="17" t="str">
        <f>INDEX(Neighborhoods!$A:$C,MATCH(Places!$H3758,Neighborhoods!$A:$A,0),MATCH(Places!J$1,Neighborhoods!$1:$1,0))</f>
        <v>Williamsburg</v>
      </c>
      <c r="K3758" s="17" t="s">
        <v>11822</v>
      </c>
      <c r="L3758" s="17" t="str">
        <f t="shared" si="232"/>
        <v>No</v>
      </c>
      <c r="M3758" s="17">
        <v>3</v>
      </c>
      <c r="N3758" s="17" t="str" cm="1">
        <f t="array" ref="N3758">_xlfn.IFS(M3758&lt;=2,"Small",M3758&lt;=5,"Medium",M3758&gt;5,"Large")</f>
        <v>Medium</v>
      </c>
      <c r="O3758" s="65">
        <v>110</v>
      </c>
      <c r="P3758" s="87">
        <f t="shared" si="233"/>
        <v>0.03</v>
      </c>
      <c r="Q3758" s="68">
        <v>4.93</v>
      </c>
      <c r="R3758" s="68" t="str" cm="1">
        <f t="array" ref="R3758">_xlfn.SWITCH(ROUND(Q3758,0),5,"Excellent",4,"Good",3,"Ok","Bad")</f>
        <v>Excellent</v>
      </c>
      <c r="S3758" s="17">
        <v>15</v>
      </c>
      <c r="T3758" s="17" t="str">
        <f t="shared" si="234"/>
        <v>No</v>
      </c>
      <c r="U3758" s="82">
        <v>43388</v>
      </c>
      <c r="V3758" s="82">
        <v>43923</v>
      </c>
      <c r="W3758" s="17">
        <v>44</v>
      </c>
      <c r="X3758" s="17" t="str">
        <f t="shared" si="235"/>
        <v>Active</v>
      </c>
      <c r="Y3758" s="17" t="s">
        <v>15615</v>
      </c>
      <c r="Z3758" s="17"/>
    </row>
    <row r="3759" spans="1:26" x14ac:dyDescent="0.25">
      <c r="A3759">
        <v>3758</v>
      </c>
      <c r="B3759" s="17" t="s">
        <v>2700</v>
      </c>
      <c r="C3759" s="17">
        <v>1041</v>
      </c>
      <c r="D3759" s="17" t="str">
        <f>INDEX(Hosts!$A:$O,MATCH(Places!$C3759,Hosts!$A:$A,0),MATCH(Places!D$1,Hosts!$1:$1,0))</f>
        <v>Within a few hours</v>
      </c>
      <c r="E3759" s="87">
        <f>INDEX(Hosts!$A:$O,MATCH(Places!$C3759,Hosts!$A:$A,0),MATCH(Places!E$1,Hosts!$1:$1,0))</f>
        <v>1</v>
      </c>
      <c r="F3759" s="87">
        <f>INDEX(Hosts!$A:$O,MATCH(Places!$C3759,Hosts!$A:$A,0),MATCH(Places!F$1,Hosts!$1:$1,0))</f>
        <v>0.5</v>
      </c>
      <c r="G3759" s="17" t="str">
        <f>INDEX(Hosts!$A:$O,MATCH(Places!$C3759,Hosts!$A:$A,0),MATCH(Places!G$1,Hosts!$1:$1,0))</f>
        <v>Yes</v>
      </c>
      <c r="H3759" s="17">
        <v>12</v>
      </c>
      <c r="I3759" s="17" t="str">
        <f>INDEX(Neighborhoods!$A:$C,MATCH(Places!$H3759,Neighborhoods!$A:$A,0),MATCH(Places!I$1,Neighborhoods!$1:$1,0))</f>
        <v>Brooklyn</v>
      </c>
      <c r="J3759" s="17" t="str">
        <f>INDEX(Neighborhoods!$A:$C,MATCH(Places!$H3759,Neighborhoods!$A:$A,0),MATCH(Places!J$1,Neighborhoods!$1:$1,0))</f>
        <v>Williamsburg</v>
      </c>
      <c r="K3759" s="17" t="s">
        <v>11822</v>
      </c>
      <c r="L3759" s="17" t="str">
        <f t="shared" si="232"/>
        <v>No</v>
      </c>
      <c r="M3759" s="17">
        <v>3</v>
      </c>
      <c r="N3759" s="17" t="str" cm="1">
        <f t="array" ref="N3759">_xlfn.IFS(M3759&lt;=2,"Small",M3759&lt;=5,"Medium",M3759&gt;5,"Large")</f>
        <v>Medium</v>
      </c>
      <c r="O3759" s="65">
        <v>175</v>
      </c>
      <c r="P3759" s="87">
        <f t="shared" si="233"/>
        <v>0.03</v>
      </c>
      <c r="Q3759" s="68">
        <v>4.92</v>
      </c>
      <c r="R3759" s="68" t="str" cm="1">
        <f t="array" ref="R3759">_xlfn.SWITCH(ROUND(Q3759,0),5,"Excellent",4,"Good",3,"Ok","Bad")</f>
        <v>Excellent</v>
      </c>
      <c r="S3759" s="17">
        <v>12</v>
      </c>
      <c r="T3759" s="17" t="str">
        <f t="shared" si="234"/>
        <v>No</v>
      </c>
      <c r="U3759" s="82">
        <v>43579</v>
      </c>
      <c r="V3759" s="82">
        <v>43834</v>
      </c>
      <c r="W3759" s="17">
        <v>74</v>
      </c>
      <c r="X3759" s="17" t="str">
        <f t="shared" si="235"/>
        <v>Active</v>
      </c>
      <c r="Y3759" s="17" t="s">
        <v>15615</v>
      </c>
      <c r="Z3759" s="17"/>
    </row>
    <row r="3760" spans="1:26" x14ac:dyDescent="0.25">
      <c r="A3760">
        <v>3759</v>
      </c>
      <c r="B3760" s="17" t="s">
        <v>13240</v>
      </c>
      <c r="C3760" s="17">
        <v>1725</v>
      </c>
      <c r="D3760" s="17" t="str">
        <f>INDEX(Hosts!$A:$O,MATCH(Places!$C3760,Hosts!$A:$A,0),MATCH(Places!D$1,Hosts!$1:$1,0))</f>
        <v>Within an hour</v>
      </c>
      <c r="E3760" s="87">
        <f>INDEX(Hosts!$A:$O,MATCH(Places!$C3760,Hosts!$A:$A,0),MATCH(Places!E$1,Hosts!$1:$1,0))</f>
        <v>1</v>
      </c>
      <c r="F3760" s="87">
        <f>INDEX(Hosts!$A:$O,MATCH(Places!$C3760,Hosts!$A:$A,0),MATCH(Places!F$1,Hosts!$1:$1,0))</f>
        <v>0.88</v>
      </c>
      <c r="G3760" s="17" t="str">
        <f>INDEX(Hosts!$A:$O,MATCH(Places!$C3760,Hosts!$A:$A,0),MATCH(Places!G$1,Hosts!$1:$1,0))</f>
        <v>No</v>
      </c>
      <c r="H3760" s="17">
        <v>19</v>
      </c>
      <c r="I3760" s="17" t="str">
        <f>INDEX(Neighborhoods!$A:$C,MATCH(Places!$H3760,Neighborhoods!$A:$A,0),MATCH(Places!I$1,Neighborhoods!$1:$1,0))</f>
        <v>Manhattan</v>
      </c>
      <c r="J3760" s="17" t="str">
        <f>INDEX(Neighborhoods!$A:$C,MATCH(Places!$H3760,Neighborhoods!$A:$A,0),MATCH(Places!J$1,Neighborhoods!$1:$1,0))</f>
        <v>Upper East Side</v>
      </c>
      <c r="K3760" s="17" t="s">
        <v>11822</v>
      </c>
      <c r="L3760" s="17" t="str">
        <f t="shared" si="232"/>
        <v>No</v>
      </c>
      <c r="M3760" s="17">
        <v>4</v>
      </c>
      <c r="N3760" s="17" t="str" cm="1">
        <f t="array" ref="N3760">_xlfn.IFS(M3760&lt;=2,"Small",M3760&lt;=5,"Medium",M3760&gt;5,"Large")</f>
        <v>Medium</v>
      </c>
      <c r="O3760" s="65">
        <v>199</v>
      </c>
      <c r="P3760" s="87">
        <f t="shared" si="233"/>
        <v>0.03</v>
      </c>
      <c r="Q3760" s="68">
        <v>4.83</v>
      </c>
      <c r="R3760" s="68" t="str" cm="1">
        <f t="array" ref="R3760">_xlfn.SWITCH(ROUND(Q3760,0),5,"Excellent",4,"Good",3,"Ok","Bad")</f>
        <v>Excellent</v>
      </c>
      <c r="S3760" s="17">
        <v>42</v>
      </c>
      <c r="T3760" s="17" t="str">
        <f t="shared" si="234"/>
        <v>No</v>
      </c>
      <c r="U3760" s="82">
        <v>43290</v>
      </c>
      <c r="V3760" s="82">
        <v>44049</v>
      </c>
      <c r="W3760" s="17">
        <v>177</v>
      </c>
      <c r="X3760" s="17" t="str">
        <f t="shared" si="235"/>
        <v>Active</v>
      </c>
      <c r="Y3760" s="17" t="s">
        <v>15616</v>
      </c>
      <c r="Z3760" s="17"/>
    </row>
    <row r="3761" spans="1:26" x14ac:dyDescent="0.25">
      <c r="A3761">
        <v>3760</v>
      </c>
      <c r="B3761" s="17" t="s">
        <v>2701</v>
      </c>
      <c r="C3761" s="17">
        <v>3513</v>
      </c>
      <c r="D3761" s="17" t="str">
        <f>INDEX(Hosts!$A:$O,MATCH(Places!$C3761,Hosts!$A:$A,0),MATCH(Places!D$1,Hosts!$1:$1,0))</f>
        <v>Within an hour</v>
      </c>
      <c r="E3761" s="87">
        <f>INDEX(Hosts!$A:$O,MATCH(Places!$C3761,Hosts!$A:$A,0),MATCH(Places!E$1,Hosts!$1:$1,0))</f>
        <v>0.75</v>
      </c>
      <c r="F3761" s="87">
        <f>INDEX(Hosts!$A:$O,MATCH(Places!$C3761,Hosts!$A:$A,0),MATCH(Places!F$1,Hosts!$1:$1,0))</f>
        <v>0.77</v>
      </c>
      <c r="G3761" s="17" t="str">
        <f>INDEX(Hosts!$A:$O,MATCH(Places!$C3761,Hosts!$A:$A,0),MATCH(Places!G$1,Hosts!$1:$1,0))</f>
        <v>Yes</v>
      </c>
      <c r="H3761" s="17">
        <v>7</v>
      </c>
      <c r="I3761" s="17" t="str">
        <f>INDEX(Neighborhoods!$A:$C,MATCH(Places!$H3761,Neighborhoods!$A:$A,0),MATCH(Places!I$1,Neighborhoods!$1:$1,0))</f>
        <v>Brooklyn</v>
      </c>
      <c r="J3761" s="17" t="str">
        <f>INDEX(Neighborhoods!$A:$C,MATCH(Places!$H3761,Neighborhoods!$A:$A,0),MATCH(Places!J$1,Neighborhoods!$1:$1,0))</f>
        <v>Bedford-Stuyvesant</v>
      </c>
      <c r="K3761" s="17" t="s">
        <v>11822</v>
      </c>
      <c r="L3761" s="17" t="str">
        <f t="shared" si="232"/>
        <v>No</v>
      </c>
      <c r="M3761" s="17">
        <v>4</v>
      </c>
      <c r="N3761" s="17" t="str" cm="1">
        <f t="array" ref="N3761">_xlfn.IFS(M3761&lt;=2,"Small",M3761&lt;=5,"Medium",M3761&gt;5,"Large")</f>
        <v>Medium</v>
      </c>
      <c r="O3761" s="65">
        <v>115</v>
      </c>
      <c r="P3761" s="87">
        <f t="shared" si="233"/>
        <v>0.03</v>
      </c>
      <c r="Q3761" s="68">
        <v>4.9000000000000004</v>
      </c>
      <c r="R3761" s="68" t="str" cm="1">
        <f t="array" ref="R3761">_xlfn.SWITCH(ROUND(Q3761,0),5,"Excellent",4,"Good",3,"Ok","Bad")</f>
        <v>Excellent</v>
      </c>
      <c r="S3761" s="17">
        <v>42</v>
      </c>
      <c r="T3761" s="17" t="str">
        <f t="shared" si="234"/>
        <v>No</v>
      </c>
      <c r="U3761" s="82">
        <v>43311</v>
      </c>
      <c r="V3761" s="82">
        <v>43831</v>
      </c>
      <c r="W3761" s="17">
        <v>237</v>
      </c>
      <c r="X3761" s="17" t="str">
        <f t="shared" si="235"/>
        <v>Active</v>
      </c>
      <c r="Y3761" s="17" t="s">
        <v>15615</v>
      </c>
      <c r="Z3761" s="17"/>
    </row>
    <row r="3762" spans="1:26" x14ac:dyDescent="0.25">
      <c r="A3762">
        <v>3761</v>
      </c>
      <c r="B3762" s="17" t="s">
        <v>2702</v>
      </c>
      <c r="C3762" s="17">
        <v>40</v>
      </c>
      <c r="D3762" s="17" t="str">
        <f>INDEX(Hosts!$A:$O,MATCH(Places!$C3762,Hosts!$A:$A,0),MATCH(Places!D$1,Hosts!$1:$1,0))</f>
        <v>Within a day</v>
      </c>
      <c r="E3762" s="87">
        <f>INDEX(Hosts!$A:$O,MATCH(Places!$C3762,Hosts!$A:$A,0),MATCH(Places!E$1,Hosts!$1:$1,0))</f>
        <v>0.73</v>
      </c>
      <c r="F3762" s="87">
        <f>INDEX(Hosts!$A:$O,MATCH(Places!$C3762,Hosts!$A:$A,0),MATCH(Places!F$1,Hosts!$1:$1,0))</f>
        <v>0.93</v>
      </c>
      <c r="G3762" s="17" t="str">
        <f>INDEX(Hosts!$A:$O,MATCH(Places!$C3762,Hosts!$A:$A,0),MATCH(Places!G$1,Hosts!$1:$1,0))</f>
        <v>No</v>
      </c>
      <c r="H3762" s="17">
        <v>7</v>
      </c>
      <c r="I3762" s="17" t="str">
        <f>INDEX(Neighborhoods!$A:$C,MATCH(Places!$H3762,Neighborhoods!$A:$A,0),MATCH(Places!I$1,Neighborhoods!$1:$1,0))</f>
        <v>Brooklyn</v>
      </c>
      <c r="J3762" s="17" t="str">
        <f>INDEX(Neighborhoods!$A:$C,MATCH(Places!$H3762,Neighborhoods!$A:$A,0),MATCH(Places!J$1,Neighborhoods!$1:$1,0))</f>
        <v>Bedford-Stuyvesant</v>
      </c>
      <c r="K3762" s="17" t="s">
        <v>11822</v>
      </c>
      <c r="L3762" s="17" t="str">
        <f t="shared" si="232"/>
        <v>No</v>
      </c>
      <c r="M3762" s="17">
        <v>4</v>
      </c>
      <c r="N3762" s="17" t="str" cm="1">
        <f t="array" ref="N3762">_xlfn.IFS(M3762&lt;=2,"Small",M3762&lt;=5,"Medium",M3762&gt;5,"Large")</f>
        <v>Medium</v>
      </c>
      <c r="O3762" s="65">
        <v>160</v>
      </c>
      <c r="P3762" s="87">
        <f t="shared" si="233"/>
        <v>0.03</v>
      </c>
      <c r="Q3762" s="68">
        <v>4.83</v>
      </c>
      <c r="R3762" s="68" t="str" cm="1">
        <f t="array" ref="R3762">_xlfn.SWITCH(ROUND(Q3762,0),5,"Excellent",4,"Good",3,"Ok","Bad")</f>
        <v>Excellent</v>
      </c>
      <c r="S3762" s="17">
        <v>48</v>
      </c>
      <c r="T3762" s="17" t="str">
        <f t="shared" si="234"/>
        <v>No</v>
      </c>
      <c r="U3762" s="82">
        <v>43340</v>
      </c>
      <c r="V3762" s="82">
        <v>44034</v>
      </c>
      <c r="W3762" s="17">
        <v>344</v>
      </c>
      <c r="X3762" s="17" t="str">
        <f t="shared" si="235"/>
        <v>Active</v>
      </c>
      <c r="Y3762" s="17" t="s">
        <v>15615</v>
      </c>
      <c r="Z3762" s="17"/>
    </row>
    <row r="3763" spans="1:26" x14ac:dyDescent="0.25">
      <c r="A3763">
        <v>3762</v>
      </c>
      <c r="B3763" s="17" t="s">
        <v>2703</v>
      </c>
      <c r="C3763" s="17">
        <v>3396</v>
      </c>
      <c r="D3763" s="17" t="str">
        <f>INDEX(Hosts!$A:$O,MATCH(Places!$C3763,Hosts!$A:$A,0),MATCH(Places!D$1,Hosts!$1:$1,0))</f>
        <v>Within a day</v>
      </c>
      <c r="E3763" s="87">
        <f>INDEX(Hosts!$A:$O,MATCH(Places!$C3763,Hosts!$A:$A,0),MATCH(Places!E$1,Hosts!$1:$1,0))</f>
        <v>0.5</v>
      </c>
      <c r="F3763" s="87">
        <f>INDEX(Hosts!$A:$O,MATCH(Places!$C3763,Hosts!$A:$A,0),MATCH(Places!F$1,Hosts!$1:$1,0))</f>
        <v>0.98</v>
      </c>
      <c r="G3763" s="17" t="str">
        <f>INDEX(Hosts!$A:$O,MATCH(Places!$C3763,Hosts!$A:$A,0),MATCH(Places!G$1,Hosts!$1:$1,0))</f>
        <v>No</v>
      </c>
      <c r="H3763" s="17">
        <v>7</v>
      </c>
      <c r="I3763" s="17" t="str">
        <f>INDEX(Neighborhoods!$A:$C,MATCH(Places!$H3763,Neighborhoods!$A:$A,0),MATCH(Places!I$1,Neighborhoods!$1:$1,0))</f>
        <v>Brooklyn</v>
      </c>
      <c r="J3763" s="17" t="str">
        <f>INDEX(Neighborhoods!$A:$C,MATCH(Places!$H3763,Neighborhoods!$A:$A,0),MATCH(Places!J$1,Neighborhoods!$1:$1,0))</f>
        <v>Bedford-Stuyvesant</v>
      </c>
      <c r="K3763" s="17" t="s">
        <v>1</v>
      </c>
      <c r="L3763" s="17" t="str">
        <f t="shared" si="232"/>
        <v>Yes</v>
      </c>
      <c r="M3763" s="17">
        <v>2</v>
      </c>
      <c r="N3763" s="17" t="str" cm="1">
        <f t="array" ref="N3763">_xlfn.IFS(M3763&lt;=2,"Small",M3763&lt;=5,"Medium",M3763&gt;5,"Large")</f>
        <v>Small</v>
      </c>
      <c r="O3763" s="65">
        <v>80</v>
      </c>
      <c r="P3763" s="87">
        <f t="shared" si="233"/>
        <v>0.03</v>
      </c>
      <c r="Q3763" s="68">
        <v>4.55</v>
      </c>
      <c r="R3763" s="68" t="str" cm="1">
        <f t="array" ref="R3763">_xlfn.SWITCH(ROUND(Q3763,0),5,"Excellent",4,"Good",3,"Ok","Bad")</f>
        <v>Excellent</v>
      </c>
      <c r="S3763" s="17">
        <v>49</v>
      </c>
      <c r="T3763" s="17" t="str">
        <f t="shared" si="234"/>
        <v>No</v>
      </c>
      <c r="U3763" s="82">
        <v>43342</v>
      </c>
      <c r="V3763" s="82">
        <v>43832</v>
      </c>
      <c r="W3763" s="17">
        <v>13</v>
      </c>
      <c r="X3763" s="17" t="str">
        <f t="shared" si="235"/>
        <v>Active</v>
      </c>
      <c r="Y3763" s="17" t="s">
        <v>15616</v>
      </c>
      <c r="Z3763" s="17"/>
    </row>
    <row r="3764" spans="1:26" x14ac:dyDescent="0.25">
      <c r="A3764">
        <v>3763</v>
      </c>
      <c r="B3764" s="17" t="s">
        <v>2704</v>
      </c>
      <c r="C3764" s="17">
        <v>1929</v>
      </c>
      <c r="D3764" s="17" t="str">
        <f>INDEX(Hosts!$A:$O,MATCH(Places!$C3764,Hosts!$A:$A,0),MATCH(Places!D$1,Hosts!$1:$1,0))</f>
        <v>Within an hour</v>
      </c>
      <c r="E3764" s="87">
        <f>INDEX(Hosts!$A:$O,MATCH(Places!$C3764,Hosts!$A:$A,0),MATCH(Places!E$1,Hosts!$1:$1,0))</f>
        <v>0.79</v>
      </c>
      <c r="F3764" s="87">
        <f>INDEX(Hosts!$A:$O,MATCH(Places!$C3764,Hosts!$A:$A,0),MATCH(Places!F$1,Hosts!$1:$1,0))</f>
        <v>0.61</v>
      </c>
      <c r="G3764" s="17" t="str">
        <f>INDEX(Hosts!$A:$O,MATCH(Places!$C3764,Hosts!$A:$A,0),MATCH(Places!G$1,Hosts!$1:$1,0))</f>
        <v>No</v>
      </c>
      <c r="H3764" s="17">
        <v>17</v>
      </c>
      <c r="I3764" s="17" t="str">
        <f>INDEX(Neighborhoods!$A:$C,MATCH(Places!$H3764,Neighborhoods!$A:$A,0),MATCH(Places!I$1,Neighborhoods!$1:$1,0))</f>
        <v>Manhattan</v>
      </c>
      <c r="J3764" s="17" t="str">
        <f>INDEX(Neighborhoods!$A:$C,MATCH(Places!$H3764,Neighborhoods!$A:$A,0),MATCH(Places!J$1,Neighborhoods!$1:$1,0))</f>
        <v>Hell's Kitchen</v>
      </c>
      <c r="K3764" s="17" t="s">
        <v>11822</v>
      </c>
      <c r="L3764" s="17" t="str">
        <f t="shared" si="232"/>
        <v>No</v>
      </c>
      <c r="M3764" s="17">
        <v>4</v>
      </c>
      <c r="N3764" s="17" t="str" cm="1">
        <f t="array" ref="N3764">_xlfn.IFS(M3764&lt;=2,"Small",M3764&lt;=5,"Medium",M3764&gt;5,"Large")</f>
        <v>Medium</v>
      </c>
      <c r="O3764" s="65">
        <v>199</v>
      </c>
      <c r="P3764" s="87">
        <f t="shared" si="233"/>
        <v>0.03</v>
      </c>
      <c r="Q3764" s="68">
        <v>4.2</v>
      </c>
      <c r="R3764" s="68" t="str" cm="1">
        <f t="array" ref="R3764">_xlfn.SWITCH(ROUND(Q3764,0),5,"Excellent",4,"Good",3,"Ok","Bad")</f>
        <v>Good</v>
      </c>
      <c r="S3764" s="17">
        <v>5</v>
      </c>
      <c r="T3764" s="17" t="str">
        <f t="shared" si="234"/>
        <v>No</v>
      </c>
      <c r="U3764" s="82">
        <v>43382</v>
      </c>
      <c r="V3764" s="82">
        <v>43870</v>
      </c>
      <c r="W3764" s="17">
        <v>331</v>
      </c>
      <c r="X3764" s="17" t="str">
        <f t="shared" si="235"/>
        <v>Active</v>
      </c>
      <c r="Y3764" s="17" t="s">
        <v>15616</v>
      </c>
      <c r="Z3764" s="17"/>
    </row>
    <row r="3765" spans="1:26" x14ac:dyDescent="0.25">
      <c r="A3765">
        <v>3764</v>
      </c>
      <c r="B3765" s="17" t="s">
        <v>14119</v>
      </c>
      <c r="C3765" s="17">
        <v>3544</v>
      </c>
      <c r="D3765" s="17" t="str">
        <f>INDEX(Hosts!$A:$O,MATCH(Places!$C3765,Hosts!$A:$A,0),MATCH(Places!D$1,Hosts!$1:$1,0))</f>
        <v>Within an hour</v>
      </c>
      <c r="E3765" s="87">
        <f>INDEX(Hosts!$A:$O,MATCH(Places!$C3765,Hosts!$A:$A,0),MATCH(Places!E$1,Hosts!$1:$1,0))</f>
        <v>0.9</v>
      </c>
      <c r="F3765" s="87">
        <f>INDEX(Hosts!$A:$O,MATCH(Places!$C3765,Hosts!$A:$A,0),MATCH(Places!F$1,Hosts!$1:$1,0))</f>
        <v>0.99</v>
      </c>
      <c r="G3765" s="17" t="str">
        <f>INDEX(Hosts!$A:$O,MATCH(Places!$C3765,Hosts!$A:$A,0),MATCH(Places!G$1,Hosts!$1:$1,0))</f>
        <v>No</v>
      </c>
      <c r="H3765" s="17">
        <v>17</v>
      </c>
      <c r="I3765" s="17" t="str">
        <f>INDEX(Neighborhoods!$A:$C,MATCH(Places!$H3765,Neighborhoods!$A:$A,0),MATCH(Places!I$1,Neighborhoods!$1:$1,0))</f>
        <v>Manhattan</v>
      </c>
      <c r="J3765" s="17" t="str">
        <f>INDEX(Neighborhoods!$A:$C,MATCH(Places!$H3765,Neighborhoods!$A:$A,0),MATCH(Places!J$1,Neighborhoods!$1:$1,0))</f>
        <v>Hell's Kitchen</v>
      </c>
      <c r="K3765" s="17" t="s">
        <v>1</v>
      </c>
      <c r="L3765" s="17" t="str">
        <f t="shared" si="232"/>
        <v>Yes</v>
      </c>
      <c r="M3765" s="17">
        <v>2</v>
      </c>
      <c r="N3765" s="17" t="str" cm="1">
        <f t="array" ref="N3765">_xlfn.IFS(M3765&lt;=2,"Small",M3765&lt;=5,"Medium",M3765&gt;5,"Large")</f>
        <v>Small</v>
      </c>
      <c r="O3765" s="65">
        <v>200</v>
      </c>
      <c r="P3765" s="87">
        <f t="shared" si="233"/>
        <v>0.04</v>
      </c>
      <c r="Q3765" s="68">
        <v>4.46</v>
      </c>
      <c r="R3765" s="68" t="str" cm="1">
        <f t="array" ref="R3765">_xlfn.SWITCH(ROUND(Q3765,0),5,"Excellent",4,"Good",3,"Ok","Bad")</f>
        <v>Good</v>
      </c>
      <c r="S3765" s="17">
        <v>13</v>
      </c>
      <c r="T3765" s="17" t="str">
        <f t="shared" si="234"/>
        <v>No</v>
      </c>
      <c r="U3765" s="82">
        <v>43277</v>
      </c>
      <c r="V3765" s="82">
        <v>43675</v>
      </c>
      <c r="W3765" s="17">
        <v>365</v>
      </c>
      <c r="X3765" s="17" t="str">
        <f t="shared" si="235"/>
        <v>Active</v>
      </c>
      <c r="Y3765" s="17" t="s">
        <v>15616</v>
      </c>
      <c r="Z3765" s="17"/>
    </row>
    <row r="3766" spans="1:26" x14ac:dyDescent="0.25">
      <c r="A3766">
        <v>3765</v>
      </c>
      <c r="B3766" s="17" t="s">
        <v>2705</v>
      </c>
      <c r="C3766" s="17">
        <v>1436</v>
      </c>
      <c r="D3766" s="17" t="str">
        <f>INDEX(Hosts!$A:$O,MATCH(Places!$C3766,Hosts!$A:$A,0),MATCH(Places!D$1,Hosts!$1:$1,0))</f>
        <v>Within an hour</v>
      </c>
      <c r="E3766" s="87">
        <f>INDEX(Hosts!$A:$O,MATCH(Places!$C3766,Hosts!$A:$A,0),MATCH(Places!E$1,Hosts!$1:$1,0))</f>
        <v>1</v>
      </c>
      <c r="F3766" s="87">
        <f>INDEX(Hosts!$A:$O,MATCH(Places!$C3766,Hosts!$A:$A,0),MATCH(Places!F$1,Hosts!$1:$1,0))</f>
        <v>1</v>
      </c>
      <c r="G3766" s="17" t="str">
        <f>INDEX(Hosts!$A:$O,MATCH(Places!$C3766,Hosts!$A:$A,0),MATCH(Places!G$1,Hosts!$1:$1,0))</f>
        <v>Yes</v>
      </c>
      <c r="H3766" s="17">
        <v>11</v>
      </c>
      <c r="I3766" s="17" t="str">
        <f>INDEX(Neighborhoods!$A:$C,MATCH(Places!$H3766,Neighborhoods!$A:$A,0),MATCH(Places!I$1,Neighborhoods!$1:$1,0))</f>
        <v>Brooklyn</v>
      </c>
      <c r="J3766" s="17" t="str">
        <f>INDEX(Neighborhoods!$A:$C,MATCH(Places!$H3766,Neighborhoods!$A:$A,0),MATCH(Places!J$1,Neighborhoods!$1:$1,0))</f>
        <v>Greenpoint</v>
      </c>
      <c r="K3766" s="17" t="s">
        <v>11822</v>
      </c>
      <c r="L3766" s="17" t="str">
        <f t="shared" si="232"/>
        <v>No</v>
      </c>
      <c r="M3766" s="17">
        <v>3</v>
      </c>
      <c r="N3766" s="17" t="str" cm="1">
        <f t="array" ref="N3766">_xlfn.IFS(M3766&lt;=2,"Small",M3766&lt;=5,"Medium",M3766&gt;5,"Large")</f>
        <v>Medium</v>
      </c>
      <c r="O3766" s="65">
        <v>104</v>
      </c>
      <c r="P3766" s="87">
        <f t="shared" si="233"/>
        <v>0.03</v>
      </c>
      <c r="Q3766" s="68">
        <v>5</v>
      </c>
      <c r="R3766" s="68" t="str" cm="1">
        <f t="array" ref="R3766">_xlfn.SWITCH(ROUND(Q3766,0),5,"Excellent",4,"Good",3,"Ok","Bad")</f>
        <v>Excellent</v>
      </c>
      <c r="S3766" s="17">
        <v>42</v>
      </c>
      <c r="T3766" s="17" t="str">
        <f t="shared" si="234"/>
        <v>No</v>
      </c>
      <c r="U3766" s="82">
        <v>43277</v>
      </c>
      <c r="V3766" s="82">
        <v>44048</v>
      </c>
      <c r="W3766" s="17">
        <v>122</v>
      </c>
      <c r="X3766" s="17" t="str">
        <f t="shared" si="235"/>
        <v>Active</v>
      </c>
      <c r="Y3766" s="17" t="s">
        <v>15616</v>
      </c>
      <c r="Z3766" s="17"/>
    </row>
    <row r="3767" spans="1:26" x14ac:dyDescent="0.25">
      <c r="A3767">
        <v>3766</v>
      </c>
      <c r="B3767" s="17" t="s">
        <v>2706</v>
      </c>
      <c r="C3767" s="17">
        <v>3547</v>
      </c>
      <c r="D3767" s="17" t="str">
        <f>INDEX(Hosts!$A:$O,MATCH(Places!$C3767,Hosts!$A:$A,0),MATCH(Places!D$1,Hosts!$1:$1,0))</f>
        <v>Within an hour</v>
      </c>
      <c r="E3767" s="87">
        <f>INDEX(Hosts!$A:$O,MATCH(Places!$C3767,Hosts!$A:$A,0),MATCH(Places!E$1,Hosts!$1:$1,0))</f>
        <v>1</v>
      </c>
      <c r="F3767" s="87">
        <f>INDEX(Hosts!$A:$O,MATCH(Places!$C3767,Hosts!$A:$A,0),MATCH(Places!F$1,Hosts!$1:$1,0))</f>
        <v>1</v>
      </c>
      <c r="G3767" s="17" t="str">
        <f>INDEX(Hosts!$A:$O,MATCH(Places!$C3767,Hosts!$A:$A,0),MATCH(Places!G$1,Hosts!$1:$1,0))</f>
        <v>No</v>
      </c>
      <c r="H3767" s="17">
        <v>1</v>
      </c>
      <c r="I3767" s="17" t="str">
        <f>INDEX(Neighborhoods!$A:$C,MATCH(Places!$H3767,Neighborhoods!$A:$A,0),MATCH(Places!I$1,Neighborhoods!$1:$1,0))</f>
        <v>Bronx</v>
      </c>
      <c r="J3767" s="17" t="str">
        <f>INDEX(Neighborhoods!$A:$C,MATCH(Places!$H3767,Neighborhoods!$A:$A,0),MATCH(Places!J$1,Neighborhoods!$1:$1,0))</f>
        <v>Allerton</v>
      </c>
      <c r="K3767" s="17" t="s">
        <v>11822</v>
      </c>
      <c r="L3767" s="17" t="str">
        <f t="shared" si="232"/>
        <v>No</v>
      </c>
      <c r="M3767" s="17">
        <v>14</v>
      </c>
      <c r="N3767" s="17" t="str" cm="1">
        <f t="array" ref="N3767">_xlfn.IFS(M3767&lt;=2,"Small",M3767&lt;=5,"Medium",M3767&gt;5,"Large")</f>
        <v>Large</v>
      </c>
      <c r="O3767" s="65">
        <v>190</v>
      </c>
      <c r="P3767" s="87">
        <f t="shared" si="233"/>
        <v>0.03</v>
      </c>
      <c r="Q3767" s="68">
        <v>4.43</v>
      </c>
      <c r="R3767" s="68" t="str" cm="1">
        <f t="array" ref="R3767">_xlfn.SWITCH(ROUND(Q3767,0),5,"Excellent",4,"Good",3,"Ok","Bad")</f>
        <v>Good</v>
      </c>
      <c r="S3767" s="17">
        <v>81</v>
      </c>
      <c r="T3767" s="17" t="str">
        <f t="shared" si="234"/>
        <v>No</v>
      </c>
      <c r="U3767" s="82">
        <v>43283</v>
      </c>
      <c r="V3767" s="82">
        <v>44047</v>
      </c>
      <c r="W3767" s="17">
        <v>346</v>
      </c>
      <c r="X3767" s="17" t="str">
        <f t="shared" si="235"/>
        <v>Active</v>
      </c>
      <c r="Y3767" s="17" t="s">
        <v>15616</v>
      </c>
      <c r="Z3767" s="17"/>
    </row>
    <row r="3768" spans="1:26" x14ac:dyDescent="0.25">
      <c r="A3768">
        <v>3767</v>
      </c>
      <c r="B3768" s="17" t="s">
        <v>13827</v>
      </c>
      <c r="C3768" s="17">
        <v>3292</v>
      </c>
      <c r="D3768" s="17" t="str">
        <f>INDEX(Hosts!$A:$O,MATCH(Places!$C3768,Hosts!$A:$A,0),MATCH(Places!D$1,Hosts!$1:$1,0))</f>
        <v>Within an hour</v>
      </c>
      <c r="E3768" s="87">
        <f>INDEX(Hosts!$A:$O,MATCH(Places!$C3768,Hosts!$A:$A,0),MATCH(Places!E$1,Hosts!$1:$1,0))</f>
        <v>1</v>
      </c>
      <c r="F3768" s="87">
        <f>INDEX(Hosts!$A:$O,MATCH(Places!$C3768,Hosts!$A:$A,0),MATCH(Places!F$1,Hosts!$1:$1,0))</f>
        <v>0.79</v>
      </c>
      <c r="G3768" s="17" t="str">
        <f>INDEX(Hosts!$A:$O,MATCH(Places!$C3768,Hosts!$A:$A,0),MATCH(Places!G$1,Hosts!$1:$1,0))</f>
        <v>No</v>
      </c>
      <c r="H3768" s="17">
        <v>26</v>
      </c>
      <c r="I3768" s="17" t="str">
        <f>INDEX(Neighborhoods!$A:$C,MATCH(Places!$H3768,Neighborhoods!$A:$A,0),MATCH(Places!I$1,Neighborhoods!$1:$1,0))</f>
        <v>Queens</v>
      </c>
      <c r="J3768" s="17" t="str">
        <f>INDEX(Neighborhoods!$A:$C,MATCH(Places!$H3768,Neighborhoods!$A:$A,0),MATCH(Places!J$1,Neighborhoods!$1:$1,0))</f>
        <v>Sunnyside</v>
      </c>
      <c r="K3768" s="17" t="s">
        <v>1</v>
      </c>
      <c r="L3768" s="17" t="str">
        <f t="shared" si="232"/>
        <v>Yes</v>
      </c>
      <c r="M3768" s="17">
        <v>1</v>
      </c>
      <c r="N3768" s="17" t="str" cm="1">
        <f t="array" ref="N3768">_xlfn.IFS(M3768&lt;=2,"Small",M3768&lt;=5,"Medium",M3768&gt;5,"Large")</f>
        <v>Small</v>
      </c>
      <c r="O3768" s="65">
        <v>35</v>
      </c>
      <c r="P3768" s="87">
        <f t="shared" si="233"/>
        <v>0.03</v>
      </c>
      <c r="Q3768" s="68">
        <v>5</v>
      </c>
      <c r="R3768" s="68" t="str" cm="1">
        <f t="array" ref="R3768">_xlfn.SWITCH(ROUND(Q3768,0),5,"Excellent",4,"Good",3,"Ok","Bad")</f>
        <v>Excellent</v>
      </c>
      <c r="S3768" s="17">
        <v>5</v>
      </c>
      <c r="T3768" s="17" t="str">
        <f t="shared" si="234"/>
        <v>No</v>
      </c>
      <c r="U3768" s="82">
        <v>43330</v>
      </c>
      <c r="V3768" s="82">
        <v>44038</v>
      </c>
      <c r="W3768" s="17">
        <v>338</v>
      </c>
      <c r="X3768" s="17" t="str">
        <f t="shared" si="235"/>
        <v>Active</v>
      </c>
      <c r="Y3768" s="17" t="s">
        <v>15615</v>
      </c>
      <c r="Z3768" s="17"/>
    </row>
    <row r="3769" spans="1:26" x14ac:dyDescent="0.25">
      <c r="A3769">
        <v>3768</v>
      </c>
      <c r="B3769" s="17" t="s">
        <v>14177</v>
      </c>
      <c r="C3769" s="17">
        <v>2839</v>
      </c>
      <c r="D3769" s="17" t="str">
        <f>INDEX(Hosts!$A:$O,MATCH(Places!$C3769,Hosts!$A:$A,0),MATCH(Places!D$1,Hosts!$1:$1,0))</f>
        <v>Within an hour</v>
      </c>
      <c r="E3769" s="87">
        <f>INDEX(Hosts!$A:$O,MATCH(Places!$C3769,Hosts!$A:$A,0),MATCH(Places!E$1,Hosts!$1:$1,0))</f>
        <v>1</v>
      </c>
      <c r="F3769" s="87">
        <f>INDEX(Hosts!$A:$O,MATCH(Places!$C3769,Hosts!$A:$A,0),MATCH(Places!F$1,Hosts!$1:$1,0))</f>
        <v>1</v>
      </c>
      <c r="G3769" s="17" t="str">
        <f>INDEX(Hosts!$A:$O,MATCH(Places!$C3769,Hosts!$A:$A,0),MATCH(Places!G$1,Hosts!$1:$1,0))</f>
        <v>Yes</v>
      </c>
      <c r="H3769" s="17">
        <v>19</v>
      </c>
      <c r="I3769" s="17" t="str">
        <f>INDEX(Neighborhoods!$A:$C,MATCH(Places!$H3769,Neighborhoods!$A:$A,0),MATCH(Places!I$1,Neighborhoods!$1:$1,0))</f>
        <v>Manhattan</v>
      </c>
      <c r="J3769" s="17" t="str">
        <f>INDEX(Neighborhoods!$A:$C,MATCH(Places!$H3769,Neighborhoods!$A:$A,0),MATCH(Places!J$1,Neighborhoods!$1:$1,0))</f>
        <v>Upper East Side</v>
      </c>
      <c r="K3769" s="17" t="s">
        <v>1</v>
      </c>
      <c r="L3769" s="17" t="str">
        <f t="shared" si="232"/>
        <v>Yes</v>
      </c>
      <c r="M3769" s="17">
        <v>4</v>
      </c>
      <c r="N3769" s="17" t="str" cm="1">
        <f t="array" ref="N3769">_xlfn.IFS(M3769&lt;=2,"Small",M3769&lt;=5,"Medium",M3769&gt;5,"Large")</f>
        <v>Medium</v>
      </c>
      <c r="O3769" s="65">
        <v>95</v>
      </c>
      <c r="P3769" s="87">
        <f t="shared" si="233"/>
        <v>0.03</v>
      </c>
      <c r="Q3769" s="68">
        <v>4.7</v>
      </c>
      <c r="R3769" s="68" t="str" cm="1">
        <f t="array" ref="R3769">_xlfn.SWITCH(ROUND(Q3769,0),5,"Excellent",4,"Good",3,"Ok","Bad")</f>
        <v>Excellent</v>
      </c>
      <c r="S3769" s="17">
        <v>70</v>
      </c>
      <c r="T3769" s="17" t="str">
        <f t="shared" si="234"/>
        <v>No</v>
      </c>
      <c r="U3769" s="82">
        <v>43324</v>
      </c>
      <c r="V3769" s="82">
        <v>44025</v>
      </c>
      <c r="W3769" s="17">
        <v>166</v>
      </c>
      <c r="X3769" s="17" t="str">
        <f t="shared" si="235"/>
        <v>Active</v>
      </c>
      <c r="Y3769" s="17" t="s">
        <v>15616</v>
      </c>
      <c r="Z3769" s="17"/>
    </row>
    <row r="3770" spans="1:26" x14ac:dyDescent="0.25">
      <c r="A3770">
        <v>3769</v>
      </c>
      <c r="B3770" s="17" t="s">
        <v>2707</v>
      </c>
      <c r="C3770" s="17">
        <v>1956</v>
      </c>
      <c r="D3770" s="17" t="str">
        <f>INDEX(Hosts!$A:$O,MATCH(Places!$C3770,Hosts!$A:$A,0),MATCH(Places!D$1,Hosts!$1:$1,0))</f>
        <v>Within a day</v>
      </c>
      <c r="E3770" s="87">
        <f>INDEX(Hosts!$A:$O,MATCH(Places!$C3770,Hosts!$A:$A,0),MATCH(Places!E$1,Hosts!$1:$1,0))</f>
        <v>0.5</v>
      </c>
      <c r="F3770" s="87">
        <f>INDEX(Hosts!$A:$O,MATCH(Places!$C3770,Hosts!$A:$A,0),MATCH(Places!F$1,Hosts!$1:$1,0))</f>
        <v>0.94</v>
      </c>
      <c r="G3770" s="17" t="str">
        <f>INDEX(Hosts!$A:$O,MATCH(Places!$C3770,Hosts!$A:$A,0),MATCH(Places!G$1,Hosts!$1:$1,0))</f>
        <v>Yes</v>
      </c>
      <c r="H3770" s="17">
        <v>7</v>
      </c>
      <c r="I3770" s="17" t="str">
        <f>INDEX(Neighborhoods!$A:$C,MATCH(Places!$H3770,Neighborhoods!$A:$A,0),MATCH(Places!I$1,Neighborhoods!$1:$1,0))</f>
        <v>Brooklyn</v>
      </c>
      <c r="J3770" s="17" t="str">
        <f>INDEX(Neighborhoods!$A:$C,MATCH(Places!$H3770,Neighborhoods!$A:$A,0),MATCH(Places!J$1,Neighborhoods!$1:$1,0))</f>
        <v>Bedford-Stuyvesant</v>
      </c>
      <c r="K3770" s="17" t="s">
        <v>1</v>
      </c>
      <c r="L3770" s="17" t="str">
        <f t="shared" si="232"/>
        <v>Yes</v>
      </c>
      <c r="M3770" s="17">
        <v>2</v>
      </c>
      <c r="N3770" s="17" t="str" cm="1">
        <f t="array" ref="N3770">_xlfn.IFS(M3770&lt;=2,"Small",M3770&lt;=5,"Medium",M3770&gt;5,"Large")</f>
        <v>Small</v>
      </c>
      <c r="O3770" s="65">
        <v>55</v>
      </c>
      <c r="P3770" s="87">
        <f t="shared" si="233"/>
        <v>0.03</v>
      </c>
      <c r="Q3770" s="68">
        <v>4.9800000000000004</v>
      </c>
      <c r="R3770" s="68" t="str" cm="1">
        <f t="array" ref="R3770">_xlfn.SWITCH(ROUND(Q3770,0),5,"Excellent",4,"Good",3,"Ok","Bad")</f>
        <v>Excellent</v>
      </c>
      <c r="S3770" s="17">
        <v>54</v>
      </c>
      <c r="T3770" s="17" t="str">
        <f t="shared" si="234"/>
        <v>No</v>
      </c>
      <c r="U3770" s="82">
        <v>43325</v>
      </c>
      <c r="V3770" s="82">
        <v>43856</v>
      </c>
      <c r="W3770" s="17">
        <v>158</v>
      </c>
      <c r="X3770" s="17" t="str">
        <f t="shared" si="235"/>
        <v>Active</v>
      </c>
      <c r="Y3770" s="17" t="s">
        <v>15615</v>
      </c>
      <c r="Z3770" s="17"/>
    </row>
    <row r="3771" spans="1:26" x14ac:dyDescent="0.25">
      <c r="A3771">
        <v>3770</v>
      </c>
      <c r="B3771" s="17" t="s">
        <v>2708</v>
      </c>
      <c r="C3771" s="17">
        <v>2669</v>
      </c>
      <c r="D3771" s="17" t="str">
        <f>INDEX(Hosts!$A:$O,MATCH(Places!$C3771,Hosts!$A:$A,0),MATCH(Places!D$1,Hosts!$1:$1,0))</f>
        <v>A few days or more</v>
      </c>
      <c r="E3771" s="87">
        <f>INDEX(Hosts!$A:$O,MATCH(Places!$C3771,Hosts!$A:$A,0),MATCH(Places!E$1,Hosts!$1:$1,0))</f>
        <v>0</v>
      </c>
      <c r="F3771" s="87">
        <f>INDEX(Hosts!$A:$O,MATCH(Places!$C3771,Hosts!$A:$A,0),MATCH(Places!F$1,Hosts!$1:$1,0))</f>
        <v>0.95</v>
      </c>
      <c r="G3771" s="17" t="str">
        <f>INDEX(Hosts!$A:$O,MATCH(Places!$C3771,Hosts!$A:$A,0),MATCH(Places!G$1,Hosts!$1:$1,0))</f>
        <v>No</v>
      </c>
      <c r="H3771" s="17">
        <v>9</v>
      </c>
      <c r="I3771" s="17" t="str">
        <f>INDEX(Neighborhoods!$A:$C,MATCH(Places!$H3771,Neighborhoods!$A:$A,0),MATCH(Places!I$1,Neighborhoods!$1:$1,0))</f>
        <v>Brooklyn</v>
      </c>
      <c r="J3771" s="17" t="str">
        <f>INDEX(Neighborhoods!$A:$C,MATCH(Places!$H3771,Neighborhoods!$A:$A,0),MATCH(Places!J$1,Neighborhoods!$1:$1,0))</f>
        <v>Crown Heights</v>
      </c>
      <c r="K3771" s="17" t="s">
        <v>1</v>
      </c>
      <c r="L3771" s="17" t="str">
        <f t="shared" si="232"/>
        <v>Yes</v>
      </c>
      <c r="M3771" s="17">
        <v>2</v>
      </c>
      <c r="N3771" s="17" t="str" cm="1">
        <f t="array" ref="N3771">_xlfn.IFS(M3771&lt;=2,"Small",M3771&lt;=5,"Medium",M3771&gt;5,"Large")</f>
        <v>Small</v>
      </c>
      <c r="O3771" s="65">
        <v>75</v>
      </c>
      <c r="P3771" s="87">
        <f t="shared" si="233"/>
        <v>0.03</v>
      </c>
      <c r="Q3771" s="68">
        <v>4.84</v>
      </c>
      <c r="R3771" s="68" t="str" cm="1">
        <f t="array" ref="R3771">_xlfn.SWITCH(ROUND(Q3771,0),5,"Excellent",4,"Good",3,"Ok","Bad")</f>
        <v>Excellent</v>
      </c>
      <c r="S3771" s="17">
        <v>32</v>
      </c>
      <c r="T3771" s="17" t="str">
        <f t="shared" si="234"/>
        <v>No</v>
      </c>
      <c r="U3771" s="82">
        <v>43282</v>
      </c>
      <c r="V3771" s="82">
        <v>43903</v>
      </c>
      <c r="W3771" s="17">
        <v>90</v>
      </c>
      <c r="X3771" s="17" t="str">
        <f t="shared" si="235"/>
        <v>Active</v>
      </c>
      <c r="Y3771" s="17" t="s">
        <v>15615</v>
      </c>
      <c r="Z3771" s="17"/>
    </row>
    <row r="3772" spans="1:26" x14ac:dyDescent="0.25">
      <c r="A3772">
        <v>3771</v>
      </c>
      <c r="B3772" s="17" t="s">
        <v>14272</v>
      </c>
      <c r="C3772" s="17">
        <v>3029</v>
      </c>
      <c r="D3772" s="17" t="str">
        <f>INDEX(Hosts!$A:$O,MATCH(Places!$C3772,Hosts!$A:$A,0),MATCH(Places!D$1,Hosts!$1:$1,0))</f>
        <v>Within a few hours</v>
      </c>
      <c r="E3772" s="87">
        <f>INDEX(Hosts!$A:$O,MATCH(Places!$C3772,Hosts!$A:$A,0),MATCH(Places!E$1,Hosts!$1:$1,0))</f>
        <v>0.88</v>
      </c>
      <c r="F3772" s="87">
        <f>INDEX(Hosts!$A:$O,MATCH(Places!$C3772,Hosts!$A:$A,0),MATCH(Places!F$1,Hosts!$1:$1,0))</f>
        <v>0.82</v>
      </c>
      <c r="G3772" s="17" t="str">
        <f>INDEX(Hosts!$A:$O,MATCH(Places!$C3772,Hosts!$A:$A,0),MATCH(Places!G$1,Hosts!$1:$1,0))</f>
        <v>No</v>
      </c>
      <c r="H3772" s="17">
        <v>26</v>
      </c>
      <c r="I3772" s="17" t="str">
        <f>INDEX(Neighborhoods!$A:$C,MATCH(Places!$H3772,Neighborhoods!$A:$A,0),MATCH(Places!I$1,Neighborhoods!$1:$1,0))</f>
        <v>Queens</v>
      </c>
      <c r="J3772" s="17" t="str">
        <f>INDEX(Neighborhoods!$A:$C,MATCH(Places!$H3772,Neighborhoods!$A:$A,0),MATCH(Places!J$1,Neighborhoods!$1:$1,0))</f>
        <v>Sunnyside</v>
      </c>
      <c r="K3772" s="17" t="s">
        <v>1</v>
      </c>
      <c r="L3772" s="17" t="str">
        <f t="shared" si="232"/>
        <v>Yes</v>
      </c>
      <c r="M3772" s="17">
        <v>1</v>
      </c>
      <c r="N3772" s="17" t="str" cm="1">
        <f t="array" ref="N3772">_xlfn.IFS(M3772&lt;=2,"Small",M3772&lt;=5,"Medium",M3772&gt;5,"Large")</f>
        <v>Small</v>
      </c>
      <c r="O3772" s="65">
        <v>28</v>
      </c>
      <c r="P3772" s="87">
        <f t="shared" si="233"/>
        <v>0.03</v>
      </c>
      <c r="Q3772" s="68">
        <v>5</v>
      </c>
      <c r="R3772" s="68" t="str" cm="1">
        <f t="array" ref="R3772">_xlfn.SWITCH(ROUND(Q3772,0),5,"Excellent",4,"Good",3,"Ok","Bad")</f>
        <v>Excellent</v>
      </c>
      <c r="S3772" s="17">
        <v>4</v>
      </c>
      <c r="T3772" s="17" t="str">
        <f t="shared" si="234"/>
        <v>No</v>
      </c>
      <c r="U3772" s="82">
        <v>43373</v>
      </c>
      <c r="V3772" s="82">
        <v>43901</v>
      </c>
      <c r="W3772" s="17">
        <v>1</v>
      </c>
      <c r="X3772" s="17" t="str">
        <f t="shared" si="235"/>
        <v>Active</v>
      </c>
      <c r="Y3772" s="17" t="s">
        <v>15615</v>
      </c>
      <c r="Z3772" s="17"/>
    </row>
    <row r="3773" spans="1:26" x14ac:dyDescent="0.25">
      <c r="A3773">
        <v>3772</v>
      </c>
      <c r="B3773" s="17" t="s">
        <v>13886</v>
      </c>
      <c r="C3773" s="17">
        <v>1847</v>
      </c>
      <c r="D3773" s="17" t="str">
        <f>INDEX(Hosts!$A:$O,MATCH(Places!$C3773,Hosts!$A:$A,0),MATCH(Places!D$1,Hosts!$1:$1,0))</f>
        <v>Within an hour</v>
      </c>
      <c r="E3773" s="87">
        <f>INDEX(Hosts!$A:$O,MATCH(Places!$C3773,Hosts!$A:$A,0),MATCH(Places!E$1,Hosts!$1:$1,0))</f>
        <v>1</v>
      </c>
      <c r="F3773" s="87">
        <f>INDEX(Hosts!$A:$O,MATCH(Places!$C3773,Hosts!$A:$A,0),MATCH(Places!F$1,Hosts!$1:$1,0))</f>
        <v>1</v>
      </c>
      <c r="G3773" s="17" t="str">
        <f>INDEX(Hosts!$A:$O,MATCH(Places!$C3773,Hosts!$A:$A,0),MATCH(Places!G$1,Hosts!$1:$1,0))</f>
        <v>No</v>
      </c>
      <c r="H3773" s="17">
        <v>11</v>
      </c>
      <c r="I3773" s="17" t="str">
        <f>INDEX(Neighborhoods!$A:$C,MATCH(Places!$H3773,Neighborhoods!$A:$A,0),MATCH(Places!I$1,Neighborhoods!$1:$1,0))</f>
        <v>Brooklyn</v>
      </c>
      <c r="J3773" s="17" t="str">
        <f>INDEX(Neighborhoods!$A:$C,MATCH(Places!$H3773,Neighborhoods!$A:$A,0),MATCH(Places!J$1,Neighborhoods!$1:$1,0))</f>
        <v>Greenpoint</v>
      </c>
      <c r="K3773" s="17" t="s">
        <v>11822</v>
      </c>
      <c r="L3773" s="17" t="str">
        <f t="shared" si="232"/>
        <v>No</v>
      </c>
      <c r="M3773" s="17">
        <v>2</v>
      </c>
      <c r="N3773" s="17" t="str" cm="1">
        <f t="array" ref="N3773">_xlfn.IFS(M3773&lt;=2,"Small",M3773&lt;=5,"Medium",M3773&gt;5,"Large")</f>
        <v>Small</v>
      </c>
      <c r="O3773" s="65">
        <v>145</v>
      </c>
      <c r="P3773" s="87">
        <f t="shared" si="233"/>
        <v>0.03</v>
      </c>
      <c r="Q3773" s="68">
        <v>5</v>
      </c>
      <c r="R3773" s="68" t="str" cm="1">
        <f t="array" ref="R3773">_xlfn.SWITCH(ROUND(Q3773,0),5,"Excellent",4,"Good",3,"Ok","Bad")</f>
        <v>Excellent</v>
      </c>
      <c r="S3773" s="17">
        <v>17</v>
      </c>
      <c r="T3773" s="17" t="str">
        <f t="shared" si="234"/>
        <v>No</v>
      </c>
      <c r="U3773" s="82">
        <v>43307</v>
      </c>
      <c r="V3773" s="82">
        <v>44023</v>
      </c>
      <c r="W3773" s="17">
        <v>22</v>
      </c>
      <c r="X3773" s="17" t="str">
        <f t="shared" si="235"/>
        <v>Active</v>
      </c>
      <c r="Y3773" s="17" t="s">
        <v>15615</v>
      </c>
      <c r="Z3773" s="17"/>
    </row>
    <row r="3774" spans="1:26" x14ac:dyDescent="0.25">
      <c r="A3774">
        <v>3773</v>
      </c>
      <c r="B3774" s="17" t="s">
        <v>2709</v>
      </c>
      <c r="C3774" s="17">
        <v>2525</v>
      </c>
      <c r="D3774" s="17" t="str">
        <f>INDEX(Hosts!$A:$O,MATCH(Places!$C3774,Hosts!$A:$A,0),MATCH(Places!D$1,Hosts!$1:$1,0))</f>
        <v>A few days or more</v>
      </c>
      <c r="E3774" s="87">
        <f>INDEX(Hosts!$A:$O,MATCH(Places!$C3774,Hosts!$A:$A,0),MATCH(Places!E$1,Hosts!$1:$1,0))</f>
        <v>0.2</v>
      </c>
      <c r="F3774" s="87">
        <f>INDEX(Hosts!$A:$O,MATCH(Places!$C3774,Hosts!$A:$A,0),MATCH(Places!F$1,Hosts!$1:$1,0))</f>
        <v>0.68</v>
      </c>
      <c r="G3774" s="17" t="str">
        <f>INDEX(Hosts!$A:$O,MATCH(Places!$C3774,Hosts!$A:$A,0),MATCH(Places!G$1,Hosts!$1:$1,0))</f>
        <v>No</v>
      </c>
      <c r="H3774" s="17">
        <v>7</v>
      </c>
      <c r="I3774" s="17" t="str">
        <f>INDEX(Neighborhoods!$A:$C,MATCH(Places!$H3774,Neighborhoods!$A:$A,0),MATCH(Places!I$1,Neighborhoods!$1:$1,0))</f>
        <v>Brooklyn</v>
      </c>
      <c r="J3774" s="17" t="str">
        <f>INDEX(Neighborhoods!$A:$C,MATCH(Places!$H3774,Neighborhoods!$A:$A,0),MATCH(Places!J$1,Neighborhoods!$1:$1,0))</f>
        <v>Bedford-Stuyvesant</v>
      </c>
      <c r="K3774" s="17" t="s">
        <v>11822</v>
      </c>
      <c r="L3774" s="17" t="str">
        <f t="shared" si="232"/>
        <v>No</v>
      </c>
      <c r="M3774" s="17">
        <v>2</v>
      </c>
      <c r="N3774" s="17" t="str" cm="1">
        <f t="array" ref="N3774">_xlfn.IFS(M3774&lt;=2,"Small",M3774&lt;=5,"Medium",M3774&gt;5,"Large")</f>
        <v>Small</v>
      </c>
      <c r="O3774" s="65">
        <v>100</v>
      </c>
      <c r="P3774" s="87">
        <f t="shared" si="233"/>
        <v>0.03</v>
      </c>
      <c r="Q3774" s="68">
        <v>4.5599999999999996</v>
      </c>
      <c r="R3774" s="68" t="str" cm="1">
        <f t="array" ref="R3774">_xlfn.SWITCH(ROUND(Q3774,0),5,"Excellent",4,"Good",3,"Ok","Bad")</f>
        <v>Excellent</v>
      </c>
      <c r="S3774" s="17">
        <v>43</v>
      </c>
      <c r="T3774" s="17" t="str">
        <f t="shared" si="234"/>
        <v>No</v>
      </c>
      <c r="U3774" s="82">
        <v>43296</v>
      </c>
      <c r="V3774" s="82">
        <v>43877</v>
      </c>
      <c r="W3774" s="17">
        <v>179</v>
      </c>
      <c r="X3774" s="17" t="str">
        <f t="shared" si="235"/>
        <v>Active</v>
      </c>
      <c r="Y3774" s="17" t="s">
        <v>15615</v>
      </c>
      <c r="Z3774" s="17"/>
    </row>
    <row r="3775" spans="1:26" x14ac:dyDescent="0.25">
      <c r="A3775">
        <v>3774</v>
      </c>
      <c r="B3775" s="17" t="s">
        <v>2710</v>
      </c>
      <c r="C3775" s="17">
        <v>3579</v>
      </c>
      <c r="D3775" s="17" t="str">
        <f>INDEX(Hosts!$A:$O,MATCH(Places!$C3775,Hosts!$A:$A,0),MATCH(Places!D$1,Hosts!$1:$1,0))</f>
        <v>Within an hour</v>
      </c>
      <c r="E3775" s="87">
        <f>INDEX(Hosts!$A:$O,MATCH(Places!$C3775,Hosts!$A:$A,0),MATCH(Places!E$1,Hosts!$1:$1,0))</f>
        <v>0.97</v>
      </c>
      <c r="F3775" s="87">
        <f>INDEX(Hosts!$A:$O,MATCH(Places!$C3775,Hosts!$A:$A,0),MATCH(Places!F$1,Hosts!$1:$1,0))</f>
        <v>0.95</v>
      </c>
      <c r="G3775" s="17" t="str">
        <f>INDEX(Hosts!$A:$O,MATCH(Places!$C3775,Hosts!$A:$A,0),MATCH(Places!G$1,Hosts!$1:$1,0))</f>
        <v>No</v>
      </c>
      <c r="H3775" s="17">
        <v>16</v>
      </c>
      <c r="I3775" s="17" t="str">
        <f>INDEX(Neighborhoods!$A:$C,MATCH(Places!$H3775,Neighborhoods!$A:$A,0),MATCH(Places!I$1,Neighborhoods!$1:$1,0))</f>
        <v>Manhattan</v>
      </c>
      <c r="J3775" s="17" t="str">
        <f>INDEX(Neighborhoods!$A:$C,MATCH(Places!$H3775,Neighborhoods!$A:$A,0),MATCH(Places!J$1,Neighborhoods!$1:$1,0))</f>
        <v>Harlem</v>
      </c>
      <c r="K3775" s="17" t="s">
        <v>1</v>
      </c>
      <c r="L3775" s="17" t="str">
        <f t="shared" si="232"/>
        <v>Yes</v>
      </c>
      <c r="M3775" s="17">
        <v>3</v>
      </c>
      <c r="N3775" s="17" t="str" cm="1">
        <f t="array" ref="N3775">_xlfn.IFS(M3775&lt;=2,"Small",M3775&lt;=5,"Medium",M3775&gt;5,"Large")</f>
        <v>Medium</v>
      </c>
      <c r="O3775" s="65">
        <v>37</v>
      </c>
      <c r="P3775" s="87">
        <f t="shared" si="233"/>
        <v>0.03</v>
      </c>
      <c r="Q3775" s="68">
        <v>4.78</v>
      </c>
      <c r="R3775" s="68" t="str" cm="1">
        <f t="array" ref="R3775">_xlfn.SWITCH(ROUND(Q3775,0),5,"Excellent",4,"Good",3,"Ok","Bad")</f>
        <v>Excellent</v>
      </c>
      <c r="S3775" s="17">
        <v>149</v>
      </c>
      <c r="T3775" s="17" t="str">
        <f t="shared" si="234"/>
        <v>No</v>
      </c>
      <c r="U3775" s="82">
        <v>43279</v>
      </c>
      <c r="V3775" s="82">
        <v>44046</v>
      </c>
      <c r="W3775" s="17">
        <v>4</v>
      </c>
      <c r="X3775" s="17" t="str">
        <f t="shared" si="235"/>
        <v>Active</v>
      </c>
      <c r="Y3775" s="17" t="s">
        <v>15616</v>
      </c>
      <c r="Z3775" s="17"/>
    </row>
    <row r="3776" spans="1:26" x14ac:dyDescent="0.25">
      <c r="A3776">
        <v>3775</v>
      </c>
      <c r="B3776" s="17" t="s">
        <v>2711</v>
      </c>
      <c r="C3776" s="17">
        <v>3579</v>
      </c>
      <c r="D3776" s="17" t="str">
        <f>INDEX(Hosts!$A:$O,MATCH(Places!$C3776,Hosts!$A:$A,0),MATCH(Places!D$1,Hosts!$1:$1,0))</f>
        <v>Within an hour</v>
      </c>
      <c r="E3776" s="87">
        <f>INDEX(Hosts!$A:$O,MATCH(Places!$C3776,Hosts!$A:$A,0),MATCH(Places!E$1,Hosts!$1:$1,0))</f>
        <v>0.97</v>
      </c>
      <c r="F3776" s="87">
        <f>INDEX(Hosts!$A:$O,MATCH(Places!$C3776,Hosts!$A:$A,0),MATCH(Places!F$1,Hosts!$1:$1,0))</f>
        <v>0.95</v>
      </c>
      <c r="G3776" s="17" t="str">
        <f>INDEX(Hosts!$A:$O,MATCH(Places!$C3776,Hosts!$A:$A,0),MATCH(Places!G$1,Hosts!$1:$1,0))</f>
        <v>No</v>
      </c>
      <c r="H3776" s="17">
        <v>16</v>
      </c>
      <c r="I3776" s="17" t="str">
        <f>INDEX(Neighborhoods!$A:$C,MATCH(Places!$H3776,Neighborhoods!$A:$A,0),MATCH(Places!I$1,Neighborhoods!$1:$1,0))</f>
        <v>Manhattan</v>
      </c>
      <c r="J3776" s="17" t="str">
        <f>INDEX(Neighborhoods!$A:$C,MATCH(Places!$H3776,Neighborhoods!$A:$A,0),MATCH(Places!J$1,Neighborhoods!$1:$1,0))</f>
        <v>Harlem</v>
      </c>
      <c r="K3776" s="17" t="s">
        <v>1</v>
      </c>
      <c r="L3776" s="17" t="str">
        <f t="shared" si="232"/>
        <v>Yes</v>
      </c>
      <c r="M3776" s="17">
        <v>4</v>
      </c>
      <c r="N3776" s="17" t="str" cm="1">
        <f t="array" ref="N3776">_xlfn.IFS(M3776&lt;=2,"Small",M3776&lt;=5,"Medium",M3776&gt;5,"Large")</f>
        <v>Medium</v>
      </c>
      <c r="O3776" s="65">
        <v>43</v>
      </c>
      <c r="P3776" s="87">
        <f t="shared" si="233"/>
        <v>0.03</v>
      </c>
      <c r="Q3776" s="68">
        <v>4.74</v>
      </c>
      <c r="R3776" s="68" t="str" cm="1">
        <f t="array" ref="R3776">_xlfn.SWITCH(ROUND(Q3776,0),5,"Excellent",4,"Good",3,"Ok","Bad")</f>
        <v>Excellent</v>
      </c>
      <c r="S3776" s="17">
        <v>137</v>
      </c>
      <c r="T3776" s="17" t="str">
        <f t="shared" si="234"/>
        <v>No</v>
      </c>
      <c r="U3776" s="82">
        <v>43282</v>
      </c>
      <c r="V3776" s="82">
        <v>43995</v>
      </c>
      <c r="W3776" s="17">
        <v>10</v>
      </c>
      <c r="X3776" s="17" t="str">
        <f t="shared" si="235"/>
        <v>Active</v>
      </c>
      <c r="Y3776" s="17" t="s">
        <v>15615</v>
      </c>
      <c r="Z3776" s="17"/>
    </row>
    <row r="3777" spans="1:26" x14ac:dyDescent="0.25">
      <c r="A3777">
        <v>3776</v>
      </c>
      <c r="B3777" s="17" t="s">
        <v>2712</v>
      </c>
      <c r="C3777" s="17">
        <v>1878</v>
      </c>
      <c r="D3777" s="17" t="str">
        <f>INDEX(Hosts!$A:$O,MATCH(Places!$C3777,Hosts!$A:$A,0),MATCH(Places!D$1,Hosts!$1:$1,0))</f>
        <v>Within an hour</v>
      </c>
      <c r="E3777" s="87">
        <f>INDEX(Hosts!$A:$O,MATCH(Places!$C3777,Hosts!$A:$A,0),MATCH(Places!E$1,Hosts!$1:$1,0))</f>
        <v>1</v>
      </c>
      <c r="F3777" s="87">
        <f>INDEX(Hosts!$A:$O,MATCH(Places!$C3777,Hosts!$A:$A,0),MATCH(Places!F$1,Hosts!$1:$1,0))</f>
        <v>1</v>
      </c>
      <c r="G3777" s="17" t="str">
        <f>INDEX(Hosts!$A:$O,MATCH(Places!$C3777,Hosts!$A:$A,0),MATCH(Places!G$1,Hosts!$1:$1,0))</f>
        <v>No</v>
      </c>
      <c r="H3777" s="17">
        <v>7</v>
      </c>
      <c r="I3777" s="17" t="str">
        <f>INDEX(Neighborhoods!$A:$C,MATCH(Places!$H3777,Neighborhoods!$A:$A,0),MATCH(Places!I$1,Neighborhoods!$1:$1,0))</f>
        <v>Brooklyn</v>
      </c>
      <c r="J3777" s="17" t="str">
        <f>INDEX(Neighborhoods!$A:$C,MATCH(Places!$H3777,Neighborhoods!$A:$A,0),MATCH(Places!J$1,Neighborhoods!$1:$1,0))</f>
        <v>Bedford-Stuyvesant</v>
      </c>
      <c r="K3777" s="17" t="s">
        <v>11822</v>
      </c>
      <c r="L3777" s="17" t="str">
        <f t="shared" si="232"/>
        <v>No</v>
      </c>
      <c r="M3777" s="17">
        <v>5</v>
      </c>
      <c r="N3777" s="17" t="str" cm="1">
        <f t="array" ref="N3777">_xlfn.IFS(M3777&lt;=2,"Small",M3777&lt;=5,"Medium",M3777&gt;5,"Large")</f>
        <v>Medium</v>
      </c>
      <c r="O3777" s="65">
        <v>110</v>
      </c>
      <c r="P3777" s="87">
        <f t="shared" si="233"/>
        <v>0.03</v>
      </c>
      <c r="Q3777" s="68">
        <v>4.75</v>
      </c>
      <c r="R3777" s="68" t="str" cm="1">
        <f t="array" ref="R3777">_xlfn.SWITCH(ROUND(Q3777,0),5,"Excellent",4,"Good",3,"Ok","Bad")</f>
        <v>Excellent</v>
      </c>
      <c r="S3777" s="17">
        <v>4</v>
      </c>
      <c r="T3777" s="17" t="str">
        <f t="shared" si="234"/>
        <v>No</v>
      </c>
      <c r="U3777" s="82">
        <v>43318</v>
      </c>
      <c r="V3777" s="82">
        <v>43831</v>
      </c>
      <c r="W3777" s="17">
        <v>7</v>
      </c>
      <c r="X3777" s="17" t="str">
        <f t="shared" si="235"/>
        <v>Active</v>
      </c>
      <c r="Y3777" s="17" t="s">
        <v>15615</v>
      </c>
      <c r="Z3777" s="17"/>
    </row>
    <row r="3778" spans="1:26" x14ac:dyDescent="0.25">
      <c r="A3778">
        <v>3777</v>
      </c>
      <c r="B3778" s="17" t="s">
        <v>13909</v>
      </c>
      <c r="C3778" s="17">
        <v>3544</v>
      </c>
      <c r="D3778" s="17" t="str">
        <f>INDEX(Hosts!$A:$O,MATCH(Places!$C3778,Hosts!$A:$A,0),MATCH(Places!D$1,Hosts!$1:$1,0))</f>
        <v>Within an hour</v>
      </c>
      <c r="E3778" s="87">
        <f>INDEX(Hosts!$A:$O,MATCH(Places!$C3778,Hosts!$A:$A,0),MATCH(Places!E$1,Hosts!$1:$1,0))</f>
        <v>0.9</v>
      </c>
      <c r="F3778" s="87">
        <f>INDEX(Hosts!$A:$O,MATCH(Places!$C3778,Hosts!$A:$A,0),MATCH(Places!F$1,Hosts!$1:$1,0))</f>
        <v>0.99</v>
      </c>
      <c r="G3778" s="17" t="str">
        <f>INDEX(Hosts!$A:$O,MATCH(Places!$C3778,Hosts!$A:$A,0),MATCH(Places!G$1,Hosts!$1:$1,0))</f>
        <v>No</v>
      </c>
      <c r="H3778" s="17">
        <v>17</v>
      </c>
      <c r="I3778" s="17" t="str">
        <f>INDEX(Neighborhoods!$A:$C,MATCH(Places!$H3778,Neighborhoods!$A:$A,0),MATCH(Places!I$1,Neighborhoods!$1:$1,0))</f>
        <v>Manhattan</v>
      </c>
      <c r="J3778" s="17" t="str">
        <f>INDEX(Neighborhoods!$A:$C,MATCH(Places!$H3778,Neighborhoods!$A:$A,0),MATCH(Places!J$1,Neighborhoods!$1:$1,0))</f>
        <v>Hell's Kitchen</v>
      </c>
      <c r="K3778" s="17" t="s">
        <v>1</v>
      </c>
      <c r="L3778" s="17" t="str">
        <f t="shared" ref="L3778:L3841" si="236">IF(OR(K3778="Private room",K3778="Shared room"),"Yes","No")</f>
        <v>Yes</v>
      </c>
      <c r="M3778" s="17">
        <v>2</v>
      </c>
      <c r="N3778" s="17" t="str" cm="1">
        <f t="array" ref="N3778">_xlfn.IFS(M3778&lt;=2,"Small",M3778&lt;=5,"Medium",M3778&gt;5,"Large")</f>
        <v>Small</v>
      </c>
      <c r="O3778" s="65">
        <v>150</v>
      </c>
      <c r="P3778" s="87">
        <f t="shared" ref="P3778:P3841" si="237">VLOOKUP(O3778,$AB$1:$AC$5,2)</f>
        <v>0.03</v>
      </c>
      <c r="Q3778" s="68">
        <v>4.3</v>
      </c>
      <c r="R3778" s="68" t="str" cm="1">
        <f t="array" ref="R3778">_xlfn.SWITCH(ROUND(Q3778,0),5,"Excellent",4,"Good",3,"Ok","Bad")</f>
        <v>Good</v>
      </c>
      <c r="S3778" s="17">
        <v>10</v>
      </c>
      <c r="T3778" s="17" t="str">
        <f t="shared" ref="T3778:T3841" si="238">IF(AND(Q3778&gt;=4.8,S3778&gt;100),"Yes","No")</f>
        <v>No</v>
      </c>
      <c r="U3778" s="82">
        <v>43292</v>
      </c>
      <c r="V3778" s="82">
        <v>43814</v>
      </c>
      <c r="W3778" s="17">
        <v>365</v>
      </c>
      <c r="X3778" s="17" t="str">
        <f t="shared" ref="X3778:X3841" si="239">IF(W3778&lt;&gt;0,"Active","Inactive")</f>
        <v>Active</v>
      </c>
      <c r="Y3778" s="17" t="s">
        <v>15616</v>
      </c>
      <c r="Z3778" s="17"/>
    </row>
    <row r="3779" spans="1:26" x14ac:dyDescent="0.25">
      <c r="A3779">
        <v>3778</v>
      </c>
      <c r="B3779" s="17" t="s">
        <v>13617</v>
      </c>
      <c r="C3779" s="17">
        <v>3544</v>
      </c>
      <c r="D3779" s="17" t="str">
        <f>INDEX(Hosts!$A:$O,MATCH(Places!$C3779,Hosts!$A:$A,0),MATCH(Places!D$1,Hosts!$1:$1,0))</f>
        <v>Within an hour</v>
      </c>
      <c r="E3779" s="87">
        <f>INDEX(Hosts!$A:$O,MATCH(Places!$C3779,Hosts!$A:$A,0),MATCH(Places!E$1,Hosts!$1:$1,0))</f>
        <v>0.9</v>
      </c>
      <c r="F3779" s="87">
        <f>INDEX(Hosts!$A:$O,MATCH(Places!$C3779,Hosts!$A:$A,0),MATCH(Places!F$1,Hosts!$1:$1,0))</f>
        <v>0.99</v>
      </c>
      <c r="G3779" s="17" t="str">
        <f>INDEX(Hosts!$A:$O,MATCH(Places!$C3779,Hosts!$A:$A,0),MATCH(Places!G$1,Hosts!$1:$1,0))</f>
        <v>No</v>
      </c>
      <c r="H3779" s="17">
        <v>17</v>
      </c>
      <c r="I3779" s="17" t="str">
        <f>INDEX(Neighborhoods!$A:$C,MATCH(Places!$H3779,Neighborhoods!$A:$A,0),MATCH(Places!I$1,Neighborhoods!$1:$1,0))</f>
        <v>Manhattan</v>
      </c>
      <c r="J3779" s="17" t="str">
        <f>INDEX(Neighborhoods!$A:$C,MATCH(Places!$H3779,Neighborhoods!$A:$A,0),MATCH(Places!J$1,Neighborhoods!$1:$1,0))</f>
        <v>Hell's Kitchen</v>
      </c>
      <c r="K3779" s="17" t="s">
        <v>1</v>
      </c>
      <c r="L3779" s="17" t="str">
        <f t="shared" si="236"/>
        <v>Yes</v>
      </c>
      <c r="M3779" s="17">
        <v>2</v>
      </c>
      <c r="N3779" s="17" t="str" cm="1">
        <f t="array" ref="N3779">_xlfn.IFS(M3779&lt;=2,"Small",M3779&lt;=5,"Medium",M3779&gt;5,"Large")</f>
        <v>Small</v>
      </c>
      <c r="O3779" s="65">
        <v>200</v>
      </c>
      <c r="P3779" s="87">
        <f t="shared" si="237"/>
        <v>0.04</v>
      </c>
      <c r="Q3779" s="68">
        <v>4.29</v>
      </c>
      <c r="R3779" s="68" t="str" cm="1">
        <f t="array" ref="R3779">_xlfn.SWITCH(ROUND(Q3779,0),5,"Excellent",4,"Good",3,"Ok","Bad")</f>
        <v>Good</v>
      </c>
      <c r="S3779" s="17">
        <v>14</v>
      </c>
      <c r="T3779" s="17" t="str">
        <f t="shared" si="238"/>
        <v>No</v>
      </c>
      <c r="U3779" s="82">
        <v>43327</v>
      </c>
      <c r="V3779" s="82">
        <v>43751</v>
      </c>
      <c r="W3779" s="17">
        <v>365</v>
      </c>
      <c r="X3779" s="17" t="str">
        <f t="shared" si="239"/>
        <v>Active</v>
      </c>
      <c r="Y3779" s="17" t="s">
        <v>15616</v>
      </c>
      <c r="Z3779" s="17"/>
    </row>
    <row r="3780" spans="1:26" x14ac:dyDescent="0.25">
      <c r="A3780">
        <v>3779</v>
      </c>
      <c r="B3780" s="17" t="s">
        <v>2713</v>
      </c>
      <c r="C3780" s="17">
        <v>2475</v>
      </c>
      <c r="D3780" s="17" t="str">
        <f>INDEX(Hosts!$A:$O,MATCH(Places!$C3780,Hosts!$A:$A,0),MATCH(Places!D$1,Hosts!$1:$1,0))</f>
        <v>Within a day</v>
      </c>
      <c r="E3780" s="87">
        <f>INDEX(Hosts!$A:$O,MATCH(Places!$C3780,Hosts!$A:$A,0),MATCH(Places!E$1,Hosts!$1:$1,0))</f>
        <v>1</v>
      </c>
      <c r="F3780" s="87">
        <f>INDEX(Hosts!$A:$O,MATCH(Places!$C3780,Hosts!$A:$A,0),MATCH(Places!F$1,Hosts!$1:$1,0))</f>
        <v>1</v>
      </c>
      <c r="G3780" s="17" t="str">
        <f>INDEX(Hosts!$A:$O,MATCH(Places!$C3780,Hosts!$A:$A,0),MATCH(Places!G$1,Hosts!$1:$1,0))</f>
        <v>Yes</v>
      </c>
      <c r="H3780" s="17">
        <v>19</v>
      </c>
      <c r="I3780" s="17" t="str">
        <f>INDEX(Neighborhoods!$A:$C,MATCH(Places!$H3780,Neighborhoods!$A:$A,0),MATCH(Places!I$1,Neighborhoods!$1:$1,0))</f>
        <v>Manhattan</v>
      </c>
      <c r="J3780" s="17" t="str">
        <f>INDEX(Neighborhoods!$A:$C,MATCH(Places!$H3780,Neighborhoods!$A:$A,0),MATCH(Places!J$1,Neighborhoods!$1:$1,0))</f>
        <v>Upper East Side</v>
      </c>
      <c r="K3780" s="17" t="s">
        <v>1</v>
      </c>
      <c r="L3780" s="17" t="str">
        <f t="shared" si="236"/>
        <v>Yes</v>
      </c>
      <c r="M3780" s="17">
        <v>2</v>
      </c>
      <c r="N3780" s="17" t="str" cm="1">
        <f t="array" ref="N3780">_xlfn.IFS(M3780&lt;=2,"Small",M3780&lt;=5,"Medium",M3780&gt;5,"Large")</f>
        <v>Small</v>
      </c>
      <c r="O3780" s="65">
        <v>70</v>
      </c>
      <c r="P3780" s="87">
        <f t="shared" si="237"/>
        <v>0.03</v>
      </c>
      <c r="Q3780" s="68">
        <v>4.9800000000000004</v>
      </c>
      <c r="R3780" s="68" t="str" cm="1">
        <f t="array" ref="R3780">_xlfn.SWITCH(ROUND(Q3780,0),5,"Excellent",4,"Good",3,"Ok","Bad")</f>
        <v>Excellent</v>
      </c>
      <c r="S3780" s="17">
        <v>66</v>
      </c>
      <c r="T3780" s="17" t="str">
        <f t="shared" si="238"/>
        <v>No</v>
      </c>
      <c r="U3780" s="82">
        <v>43286</v>
      </c>
      <c r="V3780" s="82">
        <v>43736</v>
      </c>
      <c r="W3780" s="17">
        <v>0</v>
      </c>
      <c r="X3780" s="17" t="str">
        <f t="shared" si="239"/>
        <v>Inactive</v>
      </c>
      <c r="Y3780" s="17" t="s">
        <v>15615</v>
      </c>
      <c r="Z3780" s="17"/>
    </row>
    <row r="3781" spans="1:26" x14ac:dyDescent="0.25">
      <c r="A3781">
        <v>3780</v>
      </c>
      <c r="B3781" s="17" t="s">
        <v>15489</v>
      </c>
      <c r="C3781" s="17">
        <v>2487</v>
      </c>
      <c r="D3781" s="17" t="str">
        <f>INDEX(Hosts!$A:$O,MATCH(Places!$C3781,Hosts!$A:$A,0),MATCH(Places!D$1,Hosts!$1:$1,0))</f>
        <v>Within an hour</v>
      </c>
      <c r="E3781" s="87">
        <f>INDEX(Hosts!$A:$O,MATCH(Places!$C3781,Hosts!$A:$A,0),MATCH(Places!E$1,Hosts!$1:$1,0))</f>
        <v>0.8</v>
      </c>
      <c r="F3781" s="87">
        <f>INDEX(Hosts!$A:$O,MATCH(Places!$C3781,Hosts!$A:$A,0),MATCH(Places!F$1,Hosts!$1:$1,0))</f>
        <v>0.99</v>
      </c>
      <c r="G3781" s="17" t="str">
        <f>INDEX(Hosts!$A:$O,MATCH(Places!$C3781,Hosts!$A:$A,0),MATCH(Places!G$1,Hosts!$1:$1,0))</f>
        <v>No</v>
      </c>
      <c r="H3781" s="17">
        <v>13</v>
      </c>
      <c r="I3781" s="17" t="str">
        <f>INDEX(Neighborhoods!$A:$C,MATCH(Places!$H3781,Neighborhoods!$A:$A,0),MATCH(Places!I$1,Neighborhoods!$1:$1,0))</f>
        <v>Manhattan</v>
      </c>
      <c r="J3781" s="17" t="str">
        <f>INDEX(Neighborhoods!$A:$C,MATCH(Places!$H3781,Neighborhoods!$A:$A,0),MATCH(Places!J$1,Neighborhoods!$1:$1,0))</f>
        <v>Chelsea</v>
      </c>
      <c r="K3781" s="17" t="s">
        <v>11822</v>
      </c>
      <c r="L3781" s="17" t="str">
        <f t="shared" si="236"/>
        <v>No</v>
      </c>
      <c r="M3781" s="17">
        <v>3</v>
      </c>
      <c r="N3781" s="17" t="str" cm="1">
        <f t="array" ref="N3781">_xlfn.IFS(M3781&lt;=2,"Small",M3781&lt;=5,"Medium",M3781&gt;5,"Large")</f>
        <v>Medium</v>
      </c>
      <c r="O3781" s="65">
        <v>197</v>
      </c>
      <c r="P3781" s="87">
        <f t="shared" si="237"/>
        <v>0.03</v>
      </c>
      <c r="Q3781" s="68">
        <v>4.67</v>
      </c>
      <c r="R3781" s="68" t="str" cm="1">
        <f t="array" ref="R3781">_xlfn.SWITCH(ROUND(Q3781,0),5,"Excellent",4,"Good",3,"Ok","Bad")</f>
        <v>Excellent</v>
      </c>
      <c r="S3781" s="17">
        <v>57</v>
      </c>
      <c r="T3781" s="17" t="str">
        <f t="shared" si="238"/>
        <v>No</v>
      </c>
      <c r="U3781" s="82">
        <v>43302</v>
      </c>
      <c r="V3781" s="82">
        <v>43950</v>
      </c>
      <c r="W3781" s="17">
        <v>166</v>
      </c>
      <c r="X3781" s="17" t="str">
        <f t="shared" si="239"/>
        <v>Active</v>
      </c>
      <c r="Y3781" s="17" t="s">
        <v>15616</v>
      </c>
      <c r="Z3781" s="17"/>
    </row>
    <row r="3782" spans="1:26" x14ac:dyDescent="0.25">
      <c r="A3782">
        <v>3781</v>
      </c>
      <c r="B3782" s="17" t="s">
        <v>2714</v>
      </c>
      <c r="C3782" s="17">
        <v>3112</v>
      </c>
      <c r="D3782" s="17" t="str">
        <f>INDEX(Hosts!$A:$O,MATCH(Places!$C3782,Hosts!$A:$A,0),MATCH(Places!D$1,Hosts!$1:$1,0))</f>
        <v>Within an hour</v>
      </c>
      <c r="E3782" s="87">
        <f>INDEX(Hosts!$A:$O,MATCH(Places!$C3782,Hosts!$A:$A,0),MATCH(Places!E$1,Hosts!$1:$1,0))</f>
        <v>0.9</v>
      </c>
      <c r="F3782" s="87">
        <f>INDEX(Hosts!$A:$O,MATCH(Places!$C3782,Hosts!$A:$A,0),MATCH(Places!F$1,Hosts!$1:$1,0))</f>
        <v>0.97</v>
      </c>
      <c r="G3782" s="17" t="str">
        <f>INDEX(Hosts!$A:$O,MATCH(Places!$C3782,Hosts!$A:$A,0),MATCH(Places!G$1,Hosts!$1:$1,0))</f>
        <v>No</v>
      </c>
      <c r="H3782" s="17">
        <v>17</v>
      </c>
      <c r="I3782" s="17" t="str">
        <f>INDEX(Neighborhoods!$A:$C,MATCH(Places!$H3782,Neighborhoods!$A:$A,0),MATCH(Places!I$1,Neighborhoods!$1:$1,0))</f>
        <v>Manhattan</v>
      </c>
      <c r="J3782" s="17" t="str">
        <f>INDEX(Neighborhoods!$A:$C,MATCH(Places!$H3782,Neighborhoods!$A:$A,0),MATCH(Places!J$1,Neighborhoods!$1:$1,0))</f>
        <v>Hell's Kitchen</v>
      </c>
      <c r="K3782" s="17" t="s">
        <v>1</v>
      </c>
      <c r="L3782" s="17" t="str">
        <f t="shared" si="236"/>
        <v>Yes</v>
      </c>
      <c r="M3782" s="17">
        <v>2</v>
      </c>
      <c r="N3782" s="17" t="str" cm="1">
        <f t="array" ref="N3782">_xlfn.IFS(M3782&lt;=2,"Small",M3782&lt;=5,"Medium",M3782&gt;5,"Large")</f>
        <v>Small</v>
      </c>
      <c r="O3782" s="65">
        <v>54</v>
      </c>
      <c r="P3782" s="87">
        <f t="shared" si="237"/>
        <v>0.03</v>
      </c>
      <c r="Q3782" s="68">
        <v>4.9000000000000004</v>
      </c>
      <c r="R3782" s="68" t="str" cm="1">
        <f t="array" ref="R3782">_xlfn.SWITCH(ROUND(Q3782,0),5,"Excellent",4,"Good",3,"Ok","Bad")</f>
        <v>Excellent</v>
      </c>
      <c r="S3782" s="17">
        <v>94</v>
      </c>
      <c r="T3782" s="17" t="str">
        <f t="shared" si="238"/>
        <v>No</v>
      </c>
      <c r="U3782" s="82">
        <v>43282</v>
      </c>
      <c r="V3782" s="82">
        <v>44044</v>
      </c>
      <c r="W3782" s="17">
        <v>346</v>
      </c>
      <c r="X3782" s="17" t="str">
        <f t="shared" si="239"/>
        <v>Active</v>
      </c>
      <c r="Y3782" s="17" t="s">
        <v>15616</v>
      </c>
      <c r="Z3782" s="17"/>
    </row>
    <row r="3783" spans="1:26" x14ac:dyDescent="0.25">
      <c r="A3783">
        <v>3782</v>
      </c>
      <c r="B3783" s="17" t="s">
        <v>14557</v>
      </c>
      <c r="C3783" s="17">
        <v>3544</v>
      </c>
      <c r="D3783" s="17" t="str">
        <f>INDEX(Hosts!$A:$O,MATCH(Places!$C3783,Hosts!$A:$A,0),MATCH(Places!D$1,Hosts!$1:$1,0))</f>
        <v>Within an hour</v>
      </c>
      <c r="E3783" s="87">
        <f>INDEX(Hosts!$A:$O,MATCH(Places!$C3783,Hosts!$A:$A,0),MATCH(Places!E$1,Hosts!$1:$1,0))</f>
        <v>0.9</v>
      </c>
      <c r="F3783" s="87">
        <f>INDEX(Hosts!$A:$O,MATCH(Places!$C3783,Hosts!$A:$A,0),MATCH(Places!F$1,Hosts!$1:$1,0))</f>
        <v>0.99</v>
      </c>
      <c r="G3783" s="17" t="str">
        <f>INDEX(Hosts!$A:$O,MATCH(Places!$C3783,Hosts!$A:$A,0),MATCH(Places!G$1,Hosts!$1:$1,0))</f>
        <v>No</v>
      </c>
      <c r="H3783" s="17">
        <v>17</v>
      </c>
      <c r="I3783" s="17" t="str">
        <f>INDEX(Neighborhoods!$A:$C,MATCH(Places!$H3783,Neighborhoods!$A:$A,0),MATCH(Places!I$1,Neighborhoods!$1:$1,0))</f>
        <v>Manhattan</v>
      </c>
      <c r="J3783" s="17" t="str">
        <f>INDEX(Neighborhoods!$A:$C,MATCH(Places!$H3783,Neighborhoods!$A:$A,0),MATCH(Places!J$1,Neighborhoods!$1:$1,0))</f>
        <v>Hell's Kitchen</v>
      </c>
      <c r="K3783" s="17" t="s">
        <v>1</v>
      </c>
      <c r="L3783" s="17" t="str">
        <f t="shared" si="236"/>
        <v>Yes</v>
      </c>
      <c r="M3783" s="17">
        <v>2</v>
      </c>
      <c r="N3783" s="17" t="str" cm="1">
        <f t="array" ref="N3783">_xlfn.IFS(M3783&lt;=2,"Small",M3783&lt;=5,"Medium",M3783&gt;5,"Large")</f>
        <v>Small</v>
      </c>
      <c r="O3783" s="65">
        <v>75</v>
      </c>
      <c r="P3783" s="87">
        <f t="shared" si="237"/>
        <v>0.03</v>
      </c>
      <c r="Q3783" s="68">
        <v>4.33</v>
      </c>
      <c r="R3783" s="68" t="str" cm="1">
        <f t="array" ref="R3783">_xlfn.SWITCH(ROUND(Q3783,0),5,"Excellent",4,"Good",3,"Ok","Bad")</f>
        <v>Good</v>
      </c>
      <c r="S3783" s="17">
        <v>6</v>
      </c>
      <c r="T3783" s="17" t="str">
        <f t="shared" si="238"/>
        <v>No</v>
      </c>
      <c r="U3783" s="82">
        <v>43314</v>
      </c>
      <c r="V3783" s="82">
        <v>43831</v>
      </c>
      <c r="W3783" s="17">
        <v>365</v>
      </c>
      <c r="X3783" s="17" t="str">
        <f t="shared" si="239"/>
        <v>Active</v>
      </c>
      <c r="Y3783" s="17" t="s">
        <v>15616</v>
      </c>
      <c r="Z3783" s="17"/>
    </row>
    <row r="3784" spans="1:26" x14ac:dyDescent="0.25">
      <c r="A3784">
        <v>3783</v>
      </c>
      <c r="B3784" s="17" t="s">
        <v>3062</v>
      </c>
      <c r="C3784" s="17">
        <v>3264</v>
      </c>
      <c r="D3784" s="17" t="str">
        <f>INDEX(Hosts!$A:$O,MATCH(Places!$C3784,Hosts!$A:$A,0),MATCH(Places!D$1,Hosts!$1:$1,0))</f>
        <v>Within an hour</v>
      </c>
      <c r="E3784" s="87">
        <f>INDEX(Hosts!$A:$O,MATCH(Places!$C3784,Hosts!$A:$A,0),MATCH(Places!E$1,Hosts!$1:$1,0))</f>
        <v>0.92</v>
      </c>
      <c r="F3784" s="87">
        <f>INDEX(Hosts!$A:$O,MATCH(Places!$C3784,Hosts!$A:$A,0),MATCH(Places!F$1,Hosts!$1:$1,0))</f>
        <v>0.85</v>
      </c>
      <c r="G3784" s="17" t="str">
        <f>INDEX(Hosts!$A:$O,MATCH(Places!$C3784,Hosts!$A:$A,0),MATCH(Places!G$1,Hosts!$1:$1,0))</f>
        <v>No</v>
      </c>
      <c r="H3784" s="17">
        <v>7</v>
      </c>
      <c r="I3784" s="17" t="str">
        <f>INDEX(Neighborhoods!$A:$C,MATCH(Places!$H3784,Neighborhoods!$A:$A,0),MATCH(Places!I$1,Neighborhoods!$1:$1,0))</f>
        <v>Brooklyn</v>
      </c>
      <c r="J3784" s="17" t="str">
        <f>INDEX(Neighborhoods!$A:$C,MATCH(Places!$H3784,Neighborhoods!$A:$A,0),MATCH(Places!J$1,Neighborhoods!$1:$1,0))</f>
        <v>Bedford-Stuyvesant</v>
      </c>
      <c r="K3784" s="17" t="s">
        <v>11822</v>
      </c>
      <c r="L3784" s="17" t="str">
        <f t="shared" si="236"/>
        <v>No</v>
      </c>
      <c r="M3784" s="17">
        <v>4</v>
      </c>
      <c r="N3784" s="17" t="str" cm="1">
        <f t="array" ref="N3784">_xlfn.IFS(M3784&lt;=2,"Small",M3784&lt;=5,"Medium",M3784&gt;5,"Large")</f>
        <v>Medium</v>
      </c>
      <c r="O3784" s="65">
        <v>140</v>
      </c>
      <c r="P3784" s="87">
        <f t="shared" si="237"/>
        <v>0.03</v>
      </c>
      <c r="Q3784" s="68">
        <v>5</v>
      </c>
      <c r="R3784" s="68" t="str" cm="1">
        <f t="array" ref="R3784">_xlfn.SWITCH(ROUND(Q3784,0),5,"Excellent",4,"Good",3,"Ok","Bad")</f>
        <v>Excellent</v>
      </c>
      <c r="S3784" s="17">
        <v>3</v>
      </c>
      <c r="T3784" s="17" t="str">
        <f t="shared" si="238"/>
        <v>No</v>
      </c>
      <c r="U3784" s="82">
        <v>44018</v>
      </c>
      <c r="V3784" s="82">
        <v>44038</v>
      </c>
      <c r="W3784" s="17">
        <v>77</v>
      </c>
      <c r="X3784" s="17" t="str">
        <f t="shared" si="239"/>
        <v>Active</v>
      </c>
      <c r="Y3784" s="17" t="s">
        <v>15615</v>
      </c>
      <c r="Z3784" s="17"/>
    </row>
    <row r="3785" spans="1:26" x14ac:dyDescent="0.25">
      <c r="A3785">
        <v>3784</v>
      </c>
      <c r="B3785" s="17" t="s">
        <v>15175</v>
      </c>
      <c r="C3785" s="17">
        <v>3544</v>
      </c>
      <c r="D3785" s="17" t="str">
        <f>INDEX(Hosts!$A:$O,MATCH(Places!$C3785,Hosts!$A:$A,0),MATCH(Places!D$1,Hosts!$1:$1,0))</f>
        <v>Within an hour</v>
      </c>
      <c r="E3785" s="87">
        <f>INDEX(Hosts!$A:$O,MATCH(Places!$C3785,Hosts!$A:$A,0),MATCH(Places!E$1,Hosts!$1:$1,0))</f>
        <v>0.9</v>
      </c>
      <c r="F3785" s="87">
        <f>INDEX(Hosts!$A:$O,MATCH(Places!$C3785,Hosts!$A:$A,0),MATCH(Places!F$1,Hosts!$1:$1,0))</f>
        <v>0.99</v>
      </c>
      <c r="G3785" s="17" t="str">
        <f>INDEX(Hosts!$A:$O,MATCH(Places!$C3785,Hosts!$A:$A,0),MATCH(Places!G$1,Hosts!$1:$1,0))</f>
        <v>No</v>
      </c>
      <c r="H3785" s="17">
        <v>17</v>
      </c>
      <c r="I3785" s="17" t="str">
        <f>INDEX(Neighborhoods!$A:$C,MATCH(Places!$H3785,Neighborhoods!$A:$A,0),MATCH(Places!I$1,Neighborhoods!$1:$1,0))</f>
        <v>Manhattan</v>
      </c>
      <c r="J3785" s="17" t="str">
        <f>INDEX(Neighborhoods!$A:$C,MATCH(Places!$H3785,Neighborhoods!$A:$A,0),MATCH(Places!J$1,Neighborhoods!$1:$1,0))</f>
        <v>Hell's Kitchen</v>
      </c>
      <c r="K3785" s="17" t="s">
        <v>1</v>
      </c>
      <c r="L3785" s="17" t="str">
        <f t="shared" si="236"/>
        <v>Yes</v>
      </c>
      <c r="M3785" s="17">
        <v>2</v>
      </c>
      <c r="N3785" s="17" t="str" cm="1">
        <f t="array" ref="N3785">_xlfn.IFS(M3785&lt;=2,"Small",M3785&lt;=5,"Medium",M3785&gt;5,"Large")</f>
        <v>Small</v>
      </c>
      <c r="O3785" s="65">
        <v>150</v>
      </c>
      <c r="P3785" s="87">
        <f t="shared" si="237"/>
        <v>0.03</v>
      </c>
      <c r="Q3785" s="68">
        <v>4</v>
      </c>
      <c r="R3785" s="68" t="str" cm="1">
        <f t="array" ref="R3785">_xlfn.SWITCH(ROUND(Q3785,0),5,"Excellent",4,"Good",3,"Ok","Bad")</f>
        <v>Good</v>
      </c>
      <c r="S3785" s="17">
        <v>4</v>
      </c>
      <c r="T3785" s="17" t="str">
        <f t="shared" si="238"/>
        <v>No</v>
      </c>
      <c r="U3785" s="82">
        <v>43557</v>
      </c>
      <c r="V3785" s="82">
        <v>43744</v>
      </c>
      <c r="W3785" s="17">
        <v>361</v>
      </c>
      <c r="X3785" s="17" t="str">
        <f t="shared" si="239"/>
        <v>Active</v>
      </c>
      <c r="Y3785" s="17" t="s">
        <v>15616</v>
      </c>
      <c r="Z3785" s="17"/>
    </row>
    <row r="3786" spans="1:26" x14ac:dyDescent="0.25">
      <c r="A3786">
        <v>3785</v>
      </c>
      <c r="B3786" s="17" t="s">
        <v>14464</v>
      </c>
      <c r="C3786" s="17">
        <v>3544</v>
      </c>
      <c r="D3786" s="17" t="str">
        <f>INDEX(Hosts!$A:$O,MATCH(Places!$C3786,Hosts!$A:$A,0),MATCH(Places!D$1,Hosts!$1:$1,0))</f>
        <v>Within an hour</v>
      </c>
      <c r="E3786" s="87">
        <f>INDEX(Hosts!$A:$O,MATCH(Places!$C3786,Hosts!$A:$A,0),MATCH(Places!E$1,Hosts!$1:$1,0))</f>
        <v>0.9</v>
      </c>
      <c r="F3786" s="87">
        <f>INDEX(Hosts!$A:$O,MATCH(Places!$C3786,Hosts!$A:$A,0),MATCH(Places!F$1,Hosts!$1:$1,0))</f>
        <v>0.99</v>
      </c>
      <c r="G3786" s="17" t="str">
        <f>INDEX(Hosts!$A:$O,MATCH(Places!$C3786,Hosts!$A:$A,0),MATCH(Places!G$1,Hosts!$1:$1,0))</f>
        <v>No</v>
      </c>
      <c r="H3786" s="17">
        <v>17</v>
      </c>
      <c r="I3786" s="17" t="str">
        <f>INDEX(Neighborhoods!$A:$C,MATCH(Places!$H3786,Neighborhoods!$A:$A,0),MATCH(Places!I$1,Neighborhoods!$1:$1,0))</f>
        <v>Manhattan</v>
      </c>
      <c r="J3786" s="17" t="str">
        <f>INDEX(Neighborhoods!$A:$C,MATCH(Places!$H3786,Neighborhoods!$A:$A,0),MATCH(Places!J$1,Neighborhoods!$1:$1,0))</f>
        <v>Hell's Kitchen</v>
      </c>
      <c r="K3786" s="17" t="s">
        <v>1</v>
      </c>
      <c r="L3786" s="17" t="str">
        <f t="shared" si="236"/>
        <v>Yes</v>
      </c>
      <c r="M3786" s="17">
        <v>2</v>
      </c>
      <c r="N3786" s="17" t="str" cm="1">
        <f t="array" ref="N3786">_xlfn.IFS(M3786&lt;=2,"Small",M3786&lt;=5,"Medium",M3786&gt;5,"Large")</f>
        <v>Small</v>
      </c>
      <c r="O3786" s="65">
        <v>150</v>
      </c>
      <c r="P3786" s="87">
        <f t="shared" si="237"/>
        <v>0.03</v>
      </c>
      <c r="Q3786" s="68">
        <v>4.54</v>
      </c>
      <c r="R3786" s="68" t="str" cm="1">
        <f t="array" ref="R3786">_xlfn.SWITCH(ROUND(Q3786,0),5,"Excellent",4,"Good",3,"Ok","Bad")</f>
        <v>Excellent</v>
      </c>
      <c r="S3786" s="17">
        <v>13</v>
      </c>
      <c r="T3786" s="17" t="str">
        <f t="shared" si="238"/>
        <v>No</v>
      </c>
      <c r="U3786" s="82">
        <v>43420</v>
      </c>
      <c r="V3786" s="82">
        <v>43811</v>
      </c>
      <c r="W3786" s="17">
        <v>365</v>
      </c>
      <c r="X3786" s="17" t="str">
        <f t="shared" si="239"/>
        <v>Active</v>
      </c>
      <c r="Y3786" s="17" t="s">
        <v>15616</v>
      </c>
      <c r="Z3786" s="17"/>
    </row>
    <row r="3787" spans="1:26" x14ac:dyDescent="0.25">
      <c r="A3787">
        <v>3786</v>
      </c>
      <c r="B3787" s="17" t="s">
        <v>2715</v>
      </c>
      <c r="C3787" s="17">
        <v>1172</v>
      </c>
      <c r="D3787" s="17" t="str">
        <f>INDEX(Hosts!$A:$O,MATCH(Places!$C3787,Hosts!$A:$A,0),MATCH(Places!D$1,Hosts!$1:$1,0))</f>
        <v>Within an hour</v>
      </c>
      <c r="E3787" s="87">
        <f>INDEX(Hosts!$A:$O,MATCH(Places!$C3787,Hosts!$A:$A,0),MATCH(Places!E$1,Hosts!$1:$1,0))</f>
        <v>1</v>
      </c>
      <c r="F3787" s="87">
        <f>INDEX(Hosts!$A:$O,MATCH(Places!$C3787,Hosts!$A:$A,0),MATCH(Places!F$1,Hosts!$1:$1,0))</f>
        <v>1</v>
      </c>
      <c r="G3787" s="17" t="str">
        <f>INDEX(Hosts!$A:$O,MATCH(Places!$C3787,Hosts!$A:$A,0),MATCH(Places!G$1,Hosts!$1:$1,0))</f>
        <v>Yes</v>
      </c>
      <c r="H3787" s="17">
        <v>7</v>
      </c>
      <c r="I3787" s="17" t="str">
        <f>INDEX(Neighborhoods!$A:$C,MATCH(Places!$H3787,Neighborhoods!$A:$A,0),MATCH(Places!I$1,Neighborhoods!$1:$1,0))</f>
        <v>Brooklyn</v>
      </c>
      <c r="J3787" s="17" t="str">
        <f>INDEX(Neighborhoods!$A:$C,MATCH(Places!$H3787,Neighborhoods!$A:$A,0),MATCH(Places!J$1,Neighborhoods!$1:$1,0))</f>
        <v>Bedford-Stuyvesant</v>
      </c>
      <c r="K3787" s="17" t="s">
        <v>11822</v>
      </c>
      <c r="L3787" s="17" t="str">
        <f t="shared" si="236"/>
        <v>No</v>
      </c>
      <c r="M3787" s="17">
        <v>12</v>
      </c>
      <c r="N3787" s="17" t="str" cm="1">
        <f t="array" ref="N3787">_xlfn.IFS(M3787&lt;=2,"Small",M3787&lt;=5,"Medium",M3787&gt;5,"Large")</f>
        <v>Large</v>
      </c>
      <c r="O3787" s="65">
        <v>345</v>
      </c>
      <c r="P3787" s="87">
        <f t="shared" si="237"/>
        <v>0.04</v>
      </c>
      <c r="Q3787" s="68">
        <v>4.91</v>
      </c>
      <c r="R3787" s="68" t="str" cm="1">
        <f t="array" ref="R3787">_xlfn.SWITCH(ROUND(Q3787,0),5,"Excellent",4,"Good",3,"Ok","Bad")</f>
        <v>Excellent</v>
      </c>
      <c r="S3787" s="17">
        <v>35</v>
      </c>
      <c r="T3787" s="17" t="str">
        <f t="shared" si="238"/>
        <v>No</v>
      </c>
      <c r="U3787" s="82">
        <v>43311</v>
      </c>
      <c r="V3787" s="82">
        <v>43834</v>
      </c>
      <c r="W3787" s="17">
        <v>327</v>
      </c>
      <c r="X3787" s="17" t="str">
        <f t="shared" si="239"/>
        <v>Active</v>
      </c>
      <c r="Y3787" s="17" t="s">
        <v>15615</v>
      </c>
      <c r="Z3787" s="17"/>
    </row>
    <row r="3788" spans="1:26" x14ac:dyDescent="0.25">
      <c r="A3788">
        <v>3787</v>
      </c>
      <c r="B3788" s="17" t="s">
        <v>2716</v>
      </c>
      <c r="C3788" s="17">
        <v>2290</v>
      </c>
      <c r="D3788" s="17" t="str">
        <f>INDEX(Hosts!$A:$O,MATCH(Places!$C3788,Hosts!$A:$A,0),MATCH(Places!D$1,Hosts!$1:$1,0))</f>
        <v>Within a few hours</v>
      </c>
      <c r="E3788" s="87">
        <f>INDEX(Hosts!$A:$O,MATCH(Places!$C3788,Hosts!$A:$A,0),MATCH(Places!E$1,Hosts!$1:$1,0))</f>
        <v>0.75</v>
      </c>
      <c r="F3788" s="87">
        <f>INDEX(Hosts!$A:$O,MATCH(Places!$C3788,Hosts!$A:$A,0),MATCH(Places!F$1,Hosts!$1:$1,0))</f>
        <v>0.42</v>
      </c>
      <c r="G3788" s="17" t="str">
        <f>INDEX(Hosts!$A:$O,MATCH(Places!$C3788,Hosts!$A:$A,0),MATCH(Places!G$1,Hosts!$1:$1,0))</f>
        <v>No</v>
      </c>
      <c r="H3788" s="17">
        <v>10</v>
      </c>
      <c r="I3788" s="17" t="str">
        <f>INDEX(Neighborhoods!$A:$C,MATCH(Places!$H3788,Neighborhoods!$A:$A,0),MATCH(Places!I$1,Neighborhoods!$1:$1,0))</f>
        <v>Brooklyn</v>
      </c>
      <c r="J3788" s="17" t="str">
        <f>INDEX(Neighborhoods!$A:$C,MATCH(Places!$H3788,Neighborhoods!$A:$A,0),MATCH(Places!J$1,Neighborhoods!$1:$1,0))</f>
        <v>East Flatbush</v>
      </c>
      <c r="K3788" s="17" t="s">
        <v>1</v>
      </c>
      <c r="L3788" s="17" t="str">
        <f t="shared" si="236"/>
        <v>Yes</v>
      </c>
      <c r="M3788" s="17">
        <v>1</v>
      </c>
      <c r="N3788" s="17" t="str" cm="1">
        <f t="array" ref="N3788">_xlfn.IFS(M3788&lt;=2,"Small",M3788&lt;=5,"Medium",M3788&gt;5,"Large")</f>
        <v>Small</v>
      </c>
      <c r="O3788" s="65">
        <v>32</v>
      </c>
      <c r="P3788" s="87">
        <f t="shared" si="237"/>
        <v>0.03</v>
      </c>
      <c r="Q3788" s="68">
        <v>4.8899999999999997</v>
      </c>
      <c r="R3788" s="68" t="str" cm="1">
        <f t="array" ref="R3788">_xlfn.SWITCH(ROUND(Q3788,0),5,"Excellent",4,"Good",3,"Ok","Bad")</f>
        <v>Excellent</v>
      </c>
      <c r="S3788" s="17">
        <v>9</v>
      </c>
      <c r="T3788" s="17" t="str">
        <f t="shared" si="238"/>
        <v>No</v>
      </c>
      <c r="U3788" s="82">
        <v>43288</v>
      </c>
      <c r="V3788" s="82">
        <v>43888</v>
      </c>
      <c r="W3788" s="17">
        <v>358</v>
      </c>
      <c r="X3788" s="17" t="str">
        <f t="shared" si="239"/>
        <v>Active</v>
      </c>
      <c r="Y3788" s="17" t="s">
        <v>15615</v>
      </c>
      <c r="Z3788" s="17"/>
    </row>
    <row r="3789" spans="1:26" x14ac:dyDescent="0.25">
      <c r="A3789">
        <v>3788</v>
      </c>
      <c r="B3789" s="17" t="s">
        <v>2717</v>
      </c>
      <c r="C3789" s="17">
        <v>3447</v>
      </c>
      <c r="D3789" s="17" t="str">
        <f>INDEX(Hosts!$A:$O,MATCH(Places!$C3789,Hosts!$A:$A,0),MATCH(Places!D$1,Hosts!$1:$1,0))</f>
        <v>Within a day</v>
      </c>
      <c r="E3789" s="87">
        <f>INDEX(Hosts!$A:$O,MATCH(Places!$C3789,Hosts!$A:$A,0),MATCH(Places!E$1,Hosts!$1:$1,0))</f>
        <v>1</v>
      </c>
      <c r="F3789" s="87">
        <f>INDEX(Hosts!$A:$O,MATCH(Places!$C3789,Hosts!$A:$A,0),MATCH(Places!F$1,Hosts!$1:$1,0))</f>
        <v>0.99</v>
      </c>
      <c r="G3789" s="17" t="str">
        <f>INDEX(Hosts!$A:$O,MATCH(Places!$C3789,Hosts!$A:$A,0),MATCH(Places!G$1,Hosts!$1:$1,0))</f>
        <v>No</v>
      </c>
      <c r="H3789" s="17">
        <v>19</v>
      </c>
      <c r="I3789" s="17" t="str">
        <f>INDEX(Neighborhoods!$A:$C,MATCH(Places!$H3789,Neighborhoods!$A:$A,0),MATCH(Places!I$1,Neighborhoods!$1:$1,0))</f>
        <v>Manhattan</v>
      </c>
      <c r="J3789" s="17" t="str">
        <f>INDEX(Neighborhoods!$A:$C,MATCH(Places!$H3789,Neighborhoods!$A:$A,0),MATCH(Places!J$1,Neighborhoods!$1:$1,0))</f>
        <v>Upper East Side</v>
      </c>
      <c r="K3789" s="17" t="s">
        <v>1</v>
      </c>
      <c r="L3789" s="17" t="str">
        <f t="shared" si="236"/>
        <v>Yes</v>
      </c>
      <c r="M3789" s="17">
        <v>1</v>
      </c>
      <c r="N3789" s="17" t="str" cm="1">
        <f t="array" ref="N3789">_xlfn.IFS(M3789&lt;=2,"Small",M3789&lt;=5,"Medium",M3789&gt;5,"Large")</f>
        <v>Small</v>
      </c>
      <c r="O3789" s="65">
        <v>90</v>
      </c>
      <c r="P3789" s="87">
        <f t="shared" si="237"/>
        <v>0.03</v>
      </c>
      <c r="Q3789" s="68">
        <v>4.82</v>
      </c>
      <c r="R3789" s="68" t="str" cm="1">
        <f t="array" ref="R3789">_xlfn.SWITCH(ROUND(Q3789,0),5,"Excellent",4,"Good",3,"Ok","Bad")</f>
        <v>Excellent</v>
      </c>
      <c r="S3789" s="17">
        <v>123</v>
      </c>
      <c r="T3789" s="17" t="str">
        <f t="shared" si="238"/>
        <v>Yes</v>
      </c>
      <c r="U3789" s="82">
        <v>43304</v>
      </c>
      <c r="V3789" s="82">
        <v>43938</v>
      </c>
      <c r="W3789" s="17">
        <v>0</v>
      </c>
      <c r="X3789" s="17" t="str">
        <f t="shared" si="239"/>
        <v>Inactive</v>
      </c>
      <c r="Y3789" s="17" t="s">
        <v>15616</v>
      </c>
      <c r="Z3789" s="17"/>
    </row>
    <row r="3790" spans="1:26" x14ac:dyDescent="0.25">
      <c r="A3790">
        <v>3789</v>
      </c>
      <c r="B3790" s="17" t="s">
        <v>15351</v>
      </c>
      <c r="C3790" s="17">
        <v>1744</v>
      </c>
      <c r="D3790" s="17" t="str">
        <f>INDEX(Hosts!$A:$O,MATCH(Places!$C3790,Hosts!$A:$A,0),MATCH(Places!D$1,Hosts!$1:$1,0))</f>
        <v>Within an hour</v>
      </c>
      <c r="E3790" s="87">
        <f>INDEX(Hosts!$A:$O,MATCH(Places!$C3790,Hosts!$A:$A,0),MATCH(Places!E$1,Hosts!$1:$1,0))</f>
        <v>1</v>
      </c>
      <c r="F3790" s="87">
        <f>INDEX(Hosts!$A:$O,MATCH(Places!$C3790,Hosts!$A:$A,0),MATCH(Places!F$1,Hosts!$1:$1,0))</f>
        <v>1</v>
      </c>
      <c r="G3790" s="17" t="str">
        <f>INDEX(Hosts!$A:$O,MATCH(Places!$C3790,Hosts!$A:$A,0),MATCH(Places!G$1,Hosts!$1:$1,0))</f>
        <v>Yes</v>
      </c>
      <c r="H3790" s="17">
        <v>8</v>
      </c>
      <c r="I3790" s="17" t="str">
        <f>INDEX(Neighborhoods!$A:$C,MATCH(Places!$H3790,Neighborhoods!$A:$A,0),MATCH(Places!I$1,Neighborhoods!$1:$1,0))</f>
        <v>Brooklyn</v>
      </c>
      <c r="J3790" s="17" t="str">
        <f>INDEX(Neighborhoods!$A:$C,MATCH(Places!$H3790,Neighborhoods!$A:$A,0),MATCH(Places!J$1,Neighborhoods!$1:$1,0))</f>
        <v>Bushwick</v>
      </c>
      <c r="K3790" s="17" t="s">
        <v>1</v>
      </c>
      <c r="L3790" s="17" t="str">
        <f t="shared" si="236"/>
        <v>Yes</v>
      </c>
      <c r="M3790" s="17">
        <v>2</v>
      </c>
      <c r="N3790" s="17" t="str" cm="1">
        <f t="array" ref="N3790">_xlfn.IFS(M3790&lt;=2,"Small",M3790&lt;=5,"Medium",M3790&gt;5,"Large")</f>
        <v>Small</v>
      </c>
      <c r="O3790" s="65">
        <v>45</v>
      </c>
      <c r="P3790" s="87">
        <f t="shared" si="237"/>
        <v>0.03</v>
      </c>
      <c r="Q3790" s="68">
        <v>5</v>
      </c>
      <c r="R3790" s="68" t="str" cm="1">
        <f t="array" ref="R3790">_xlfn.SWITCH(ROUND(Q3790,0),5,"Excellent",4,"Good",3,"Ok","Bad")</f>
        <v>Excellent</v>
      </c>
      <c r="S3790" s="17">
        <v>85</v>
      </c>
      <c r="T3790" s="17" t="str">
        <f t="shared" si="238"/>
        <v>No</v>
      </c>
      <c r="U3790" s="82">
        <v>43303</v>
      </c>
      <c r="V3790" s="82">
        <v>44030</v>
      </c>
      <c r="W3790" s="17">
        <v>91</v>
      </c>
      <c r="X3790" s="17" t="str">
        <f t="shared" si="239"/>
        <v>Active</v>
      </c>
      <c r="Y3790" s="17" t="s">
        <v>15615</v>
      </c>
      <c r="Z3790" s="17"/>
    </row>
    <row r="3791" spans="1:26" x14ac:dyDescent="0.25">
      <c r="A3791">
        <v>3790</v>
      </c>
      <c r="B3791" s="17" t="s">
        <v>14102</v>
      </c>
      <c r="C3791" s="17">
        <v>3544</v>
      </c>
      <c r="D3791" s="17" t="str">
        <f>INDEX(Hosts!$A:$O,MATCH(Places!$C3791,Hosts!$A:$A,0),MATCH(Places!D$1,Hosts!$1:$1,0))</f>
        <v>Within an hour</v>
      </c>
      <c r="E3791" s="87">
        <f>INDEX(Hosts!$A:$O,MATCH(Places!$C3791,Hosts!$A:$A,0),MATCH(Places!E$1,Hosts!$1:$1,0))</f>
        <v>0.9</v>
      </c>
      <c r="F3791" s="87">
        <f>INDEX(Hosts!$A:$O,MATCH(Places!$C3791,Hosts!$A:$A,0),MATCH(Places!F$1,Hosts!$1:$1,0))</f>
        <v>0.99</v>
      </c>
      <c r="G3791" s="17" t="str">
        <f>INDEX(Hosts!$A:$O,MATCH(Places!$C3791,Hosts!$A:$A,0),MATCH(Places!G$1,Hosts!$1:$1,0))</f>
        <v>No</v>
      </c>
      <c r="H3791" s="17">
        <v>17</v>
      </c>
      <c r="I3791" s="17" t="str">
        <f>INDEX(Neighborhoods!$A:$C,MATCH(Places!$H3791,Neighborhoods!$A:$A,0),MATCH(Places!I$1,Neighborhoods!$1:$1,0))</f>
        <v>Manhattan</v>
      </c>
      <c r="J3791" s="17" t="str">
        <f>INDEX(Neighborhoods!$A:$C,MATCH(Places!$H3791,Neighborhoods!$A:$A,0),MATCH(Places!J$1,Neighborhoods!$1:$1,0))</f>
        <v>Hell's Kitchen</v>
      </c>
      <c r="K3791" s="17" t="s">
        <v>1</v>
      </c>
      <c r="L3791" s="17" t="str">
        <f t="shared" si="236"/>
        <v>Yes</v>
      </c>
      <c r="M3791" s="17">
        <v>2</v>
      </c>
      <c r="N3791" s="17" t="str" cm="1">
        <f t="array" ref="N3791">_xlfn.IFS(M3791&lt;=2,"Small",M3791&lt;=5,"Medium",M3791&gt;5,"Large")</f>
        <v>Small</v>
      </c>
      <c r="O3791" s="65">
        <v>110</v>
      </c>
      <c r="P3791" s="87">
        <f t="shared" si="237"/>
        <v>0.03</v>
      </c>
      <c r="Q3791" s="68">
        <v>4.45</v>
      </c>
      <c r="R3791" s="68" t="str" cm="1">
        <f t="array" ref="R3791">_xlfn.SWITCH(ROUND(Q3791,0),5,"Excellent",4,"Good",3,"Ok","Bad")</f>
        <v>Good</v>
      </c>
      <c r="S3791" s="17">
        <v>11</v>
      </c>
      <c r="T3791" s="17" t="str">
        <f t="shared" si="238"/>
        <v>No</v>
      </c>
      <c r="U3791" s="82">
        <v>43407</v>
      </c>
      <c r="V3791" s="82">
        <v>43807</v>
      </c>
      <c r="W3791" s="17">
        <v>365</v>
      </c>
      <c r="X3791" s="17" t="str">
        <f t="shared" si="239"/>
        <v>Active</v>
      </c>
      <c r="Y3791" s="17" t="s">
        <v>15616</v>
      </c>
      <c r="Z3791" s="17"/>
    </row>
    <row r="3792" spans="1:26" x14ac:dyDescent="0.25">
      <c r="A3792">
        <v>3791</v>
      </c>
      <c r="B3792" s="17" t="s">
        <v>13795</v>
      </c>
      <c r="C3792" s="17">
        <v>2240</v>
      </c>
      <c r="D3792" s="17" t="str">
        <f>INDEX(Hosts!$A:$O,MATCH(Places!$C3792,Hosts!$A:$A,0),MATCH(Places!D$1,Hosts!$1:$1,0))</f>
        <v>Within a day</v>
      </c>
      <c r="E3792" s="87">
        <f>INDEX(Hosts!$A:$O,MATCH(Places!$C3792,Hosts!$A:$A,0),MATCH(Places!E$1,Hosts!$1:$1,0))</f>
        <v>1</v>
      </c>
      <c r="F3792" s="87">
        <f>INDEX(Hosts!$A:$O,MATCH(Places!$C3792,Hosts!$A:$A,0),MATCH(Places!F$1,Hosts!$1:$1,0))</f>
        <v>0.39</v>
      </c>
      <c r="G3792" s="17" t="str">
        <f>INDEX(Hosts!$A:$O,MATCH(Places!$C3792,Hosts!$A:$A,0),MATCH(Places!G$1,Hosts!$1:$1,0))</f>
        <v>No</v>
      </c>
      <c r="H3792" s="17">
        <v>12</v>
      </c>
      <c r="I3792" s="17" t="str">
        <f>INDEX(Neighborhoods!$A:$C,MATCH(Places!$H3792,Neighborhoods!$A:$A,0),MATCH(Places!I$1,Neighborhoods!$1:$1,0))</f>
        <v>Brooklyn</v>
      </c>
      <c r="J3792" s="17" t="str">
        <f>INDEX(Neighborhoods!$A:$C,MATCH(Places!$H3792,Neighborhoods!$A:$A,0),MATCH(Places!J$1,Neighborhoods!$1:$1,0))</f>
        <v>Williamsburg</v>
      </c>
      <c r="K3792" s="17" t="s">
        <v>11822</v>
      </c>
      <c r="L3792" s="17" t="str">
        <f t="shared" si="236"/>
        <v>No</v>
      </c>
      <c r="M3792" s="17">
        <v>2</v>
      </c>
      <c r="N3792" s="17" t="str" cm="1">
        <f t="array" ref="N3792">_xlfn.IFS(M3792&lt;=2,"Small",M3792&lt;=5,"Medium",M3792&gt;5,"Large")</f>
        <v>Small</v>
      </c>
      <c r="O3792" s="65">
        <v>243</v>
      </c>
      <c r="P3792" s="87">
        <f t="shared" si="237"/>
        <v>0.04</v>
      </c>
      <c r="Q3792" s="68">
        <v>5</v>
      </c>
      <c r="R3792" s="68" t="str" cm="1">
        <f t="array" ref="R3792">_xlfn.SWITCH(ROUND(Q3792,0),5,"Excellent",4,"Good",3,"Ok","Bad")</f>
        <v>Excellent</v>
      </c>
      <c r="S3792" s="17">
        <v>9</v>
      </c>
      <c r="T3792" s="17" t="str">
        <f t="shared" si="238"/>
        <v>No</v>
      </c>
      <c r="U3792" s="82">
        <v>43282</v>
      </c>
      <c r="V3792" s="82">
        <v>43429</v>
      </c>
      <c r="W3792" s="17">
        <v>179</v>
      </c>
      <c r="X3792" s="17" t="str">
        <f t="shared" si="239"/>
        <v>Active</v>
      </c>
      <c r="Y3792" s="17" t="s">
        <v>15615</v>
      </c>
      <c r="Z3792" s="17"/>
    </row>
    <row r="3793" spans="1:26" x14ac:dyDescent="0.25">
      <c r="A3793">
        <v>3792</v>
      </c>
      <c r="B3793" s="17" t="s">
        <v>14462</v>
      </c>
      <c r="C3793" s="17">
        <v>3415</v>
      </c>
      <c r="D3793" s="17" t="str">
        <f>INDEX(Hosts!$A:$O,MATCH(Places!$C3793,Hosts!$A:$A,0),MATCH(Places!D$1,Hosts!$1:$1,0))</f>
        <v>Within a few hours</v>
      </c>
      <c r="E3793" s="87">
        <f>INDEX(Hosts!$A:$O,MATCH(Places!$C3793,Hosts!$A:$A,0),MATCH(Places!E$1,Hosts!$1:$1,0))</f>
        <v>1</v>
      </c>
      <c r="F3793" s="87">
        <f>INDEX(Hosts!$A:$O,MATCH(Places!$C3793,Hosts!$A:$A,0),MATCH(Places!F$1,Hosts!$1:$1,0))</f>
        <v>1</v>
      </c>
      <c r="G3793" s="17" t="str">
        <f>INDEX(Hosts!$A:$O,MATCH(Places!$C3793,Hosts!$A:$A,0),MATCH(Places!G$1,Hosts!$1:$1,0))</f>
        <v>No</v>
      </c>
      <c r="H3793" s="17">
        <v>21</v>
      </c>
      <c r="I3793" s="17" t="str">
        <f>INDEX(Neighborhoods!$A:$C,MATCH(Places!$H3793,Neighborhoods!$A:$A,0),MATCH(Places!I$1,Neighborhoods!$1:$1,0))</f>
        <v>Queens</v>
      </c>
      <c r="J3793" s="17" t="str">
        <f>INDEX(Neighborhoods!$A:$C,MATCH(Places!$H3793,Neighborhoods!$A:$A,0),MATCH(Places!J$1,Neighborhoods!$1:$1,0))</f>
        <v>Astoria</v>
      </c>
      <c r="K3793" s="17" t="s">
        <v>1</v>
      </c>
      <c r="L3793" s="17" t="str">
        <f t="shared" si="236"/>
        <v>Yes</v>
      </c>
      <c r="M3793" s="17">
        <v>4</v>
      </c>
      <c r="N3793" s="17" t="str" cm="1">
        <f t="array" ref="N3793">_xlfn.IFS(M3793&lt;=2,"Small",M3793&lt;=5,"Medium",M3793&gt;5,"Large")</f>
        <v>Medium</v>
      </c>
      <c r="O3793" s="65">
        <v>49</v>
      </c>
      <c r="P3793" s="87">
        <f t="shared" si="237"/>
        <v>0.03</v>
      </c>
      <c r="Q3793" s="68">
        <v>4.75</v>
      </c>
      <c r="R3793" s="68" t="str" cm="1">
        <f t="array" ref="R3793">_xlfn.SWITCH(ROUND(Q3793,0),5,"Excellent",4,"Good",3,"Ok","Bad")</f>
        <v>Excellent</v>
      </c>
      <c r="S3793" s="17">
        <v>55</v>
      </c>
      <c r="T3793" s="17" t="str">
        <f t="shared" si="238"/>
        <v>No</v>
      </c>
      <c r="U3793" s="82">
        <v>43301</v>
      </c>
      <c r="V3793" s="82">
        <v>43896</v>
      </c>
      <c r="W3793" s="17">
        <v>363</v>
      </c>
      <c r="X3793" s="17" t="str">
        <f t="shared" si="239"/>
        <v>Active</v>
      </c>
      <c r="Y3793" s="17" t="s">
        <v>15616</v>
      </c>
      <c r="Z3793" s="17"/>
    </row>
    <row r="3794" spans="1:26" x14ac:dyDescent="0.25">
      <c r="A3794">
        <v>3793</v>
      </c>
      <c r="B3794" s="17" t="s">
        <v>15180</v>
      </c>
      <c r="C3794" s="17">
        <v>1165</v>
      </c>
      <c r="D3794" s="17" t="str">
        <f>INDEX(Hosts!$A:$O,MATCH(Places!$C3794,Hosts!$A:$A,0),MATCH(Places!D$1,Hosts!$1:$1,0))</f>
        <v>Within an hour</v>
      </c>
      <c r="E3794" s="87">
        <f>INDEX(Hosts!$A:$O,MATCH(Places!$C3794,Hosts!$A:$A,0),MATCH(Places!E$1,Hosts!$1:$1,0))</f>
        <v>0.9</v>
      </c>
      <c r="F3794" s="87">
        <f>INDEX(Hosts!$A:$O,MATCH(Places!$C3794,Hosts!$A:$A,0),MATCH(Places!F$1,Hosts!$1:$1,0))</f>
        <v>0.94</v>
      </c>
      <c r="G3794" s="17" t="str">
        <f>INDEX(Hosts!$A:$O,MATCH(Places!$C3794,Hosts!$A:$A,0),MATCH(Places!G$1,Hosts!$1:$1,0))</f>
        <v>No</v>
      </c>
      <c r="H3794" s="17">
        <v>12</v>
      </c>
      <c r="I3794" s="17" t="str">
        <f>INDEX(Neighborhoods!$A:$C,MATCH(Places!$H3794,Neighborhoods!$A:$A,0),MATCH(Places!I$1,Neighborhoods!$1:$1,0))</f>
        <v>Brooklyn</v>
      </c>
      <c r="J3794" s="17" t="str">
        <f>INDEX(Neighborhoods!$A:$C,MATCH(Places!$H3794,Neighborhoods!$A:$A,0),MATCH(Places!J$1,Neighborhoods!$1:$1,0))</f>
        <v>Williamsburg</v>
      </c>
      <c r="K3794" s="17" t="s">
        <v>1</v>
      </c>
      <c r="L3794" s="17" t="str">
        <f t="shared" si="236"/>
        <v>Yes</v>
      </c>
      <c r="M3794" s="17">
        <v>2</v>
      </c>
      <c r="N3794" s="17" t="str" cm="1">
        <f t="array" ref="N3794">_xlfn.IFS(M3794&lt;=2,"Small",M3794&lt;=5,"Medium",M3794&gt;5,"Large")</f>
        <v>Small</v>
      </c>
      <c r="O3794" s="65">
        <v>70</v>
      </c>
      <c r="P3794" s="87">
        <f t="shared" si="237"/>
        <v>0.03</v>
      </c>
      <c r="Q3794" s="68">
        <v>4.6399999999999997</v>
      </c>
      <c r="R3794" s="68" t="str" cm="1">
        <f t="array" ref="R3794">_xlfn.SWITCH(ROUND(Q3794,0),5,"Excellent",4,"Good",3,"Ok","Bad")</f>
        <v>Excellent</v>
      </c>
      <c r="S3794" s="17">
        <v>14</v>
      </c>
      <c r="T3794" s="17" t="str">
        <f t="shared" si="238"/>
        <v>No</v>
      </c>
      <c r="U3794" s="82">
        <v>43292</v>
      </c>
      <c r="V3794" s="82">
        <v>43770</v>
      </c>
      <c r="W3794" s="17">
        <v>7</v>
      </c>
      <c r="X3794" s="17" t="str">
        <f t="shared" si="239"/>
        <v>Active</v>
      </c>
      <c r="Y3794" s="17" t="s">
        <v>15616</v>
      </c>
      <c r="Z3794" s="17"/>
    </row>
    <row r="3795" spans="1:26" x14ac:dyDescent="0.25">
      <c r="A3795">
        <v>3794</v>
      </c>
      <c r="B3795" s="17" t="s">
        <v>13430</v>
      </c>
      <c r="C3795" s="17">
        <v>3425</v>
      </c>
      <c r="D3795" s="17" t="str">
        <f>INDEX(Hosts!$A:$O,MATCH(Places!$C3795,Hosts!$A:$A,0),MATCH(Places!D$1,Hosts!$1:$1,0))</f>
        <v>Within an hour</v>
      </c>
      <c r="E3795" s="87">
        <f>INDEX(Hosts!$A:$O,MATCH(Places!$C3795,Hosts!$A:$A,0),MATCH(Places!E$1,Hosts!$1:$1,0))</f>
        <v>1</v>
      </c>
      <c r="F3795" s="87">
        <f>INDEX(Hosts!$A:$O,MATCH(Places!$C3795,Hosts!$A:$A,0),MATCH(Places!F$1,Hosts!$1:$1,0))</f>
        <v>0.81</v>
      </c>
      <c r="G3795" s="17" t="str">
        <f>INDEX(Hosts!$A:$O,MATCH(Places!$C3795,Hosts!$A:$A,0),MATCH(Places!G$1,Hosts!$1:$1,0))</f>
        <v>No</v>
      </c>
      <c r="H3795" s="17">
        <v>11</v>
      </c>
      <c r="I3795" s="17" t="str">
        <f>INDEX(Neighborhoods!$A:$C,MATCH(Places!$H3795,Neighborhoods!$A:$A,0),MATCH(Places!I$1,Neighborhoods!$1:$1,0))</f>
        <v>Brooklyn</v>
      </c>
      <c r="J3795" s="17" t="str">
        <f>INDEX(Neighborhoods!$A:$C,MATCH(Places!$H3795,Neighborhoods!$A:$A,0),MATCH(Places!J$1,Neighborhoods!$1:$1,0))</f>
        <v>Greenpoint</v>
      </c>
      <c r="K3795" s="17" t="s">
        <v>1</v>
      </c>
      <c r="L3795" s="17" t="str">
        <f t="shared" si="236"/>
        <v>Yes</v>
      </c>
      <c r="M3795" s="17">
        <v>2</v>
      </c>
      <c r="N3795" s="17" t="str" cm="1">
        <f t="array" ref="N3795">_xlfn.IFS(M3795&lt;=2,"Small",M3795&lt;=5,"Medium",M3795&gt;5,"Large")</f>
        <v>Small</v>
      </c>
      <c r="O3795" s="65">
        <v>50</v>
      </c>
      <c r="P3795" s="87">
        <f t="shared" si="237"/>
        <v>0.03</v>
      </c>
      <c r="Q3795" s="68">
        <v>4.57</v>
      </c>
      <c r="R3795" s="68" t="str" cm="1">
        <f t="array" ref="R3795">_xlfn.SWITCH(ROUND(Q3795,0),5,"Excellent",4,"Good",3,"Ok","Bad")</f>
        <v>Excellent</v>
      </c>
      <c r="S3795" s="17">
        <v>7</v>
      </c>
      <c r="T3795" s="17" t="str">
        <f t="shared" si="238"/>
        <v>No</v>
      </c>
      <c r="U3795" s="82">
        <v>43832</v>
      </c>
      <c r="V3795" s="82">
        <v>44056</v>
      </c>
      <c r="W3795" s="17">
        <v>235</v>
      </c>
      <c r="X3795" s="17" t="str">
        <f t="shared" si="239"/>
        <v>Active</v>
      </c>
      <c r="Y3795" s="17" t="s">
        <v>15616</v>
      </c>
      <c r="Z3795" s="17"/>
    </row>
    <row r="3796" spans="1:26" x14ac:dyDescent="0.25">
      <c r="A3796">
        <v>3795</v>
      </c>
      <c r="B3796" s="17" t="s">
        <v>2718</v>
      </c>
      <c r="C3796" s="17">
        <v>1619</v>
      </c>
      <c r="D3796" s="17" t="str">
        <f>INDEX(Hosts!$A:$O,MATCH(Places!$C3796,Hosts!$A:$A,0),MATCH(Places!D$1,Hosts!$1:$1,0))</f>
        <v>Within a few hours</v>
      </c>
      <c r="E3796" s="87">
        <f>INDEX(Hosts!$A:$O,MATCH(Places!$C3796,Hosts!$A:$A,0),MATCH(Places!E$1,Hosts!$1:$1,0))</f>
        <v>0.75</v>
      </c>
      <c r="F3796" s="87">
        <f>INDEX(Hosts!$A:$O,MATCH(Places!$C3796,Hosts!$A:$A,0),MATCH(Places!F$1,Hosts!$1:$1,0))</f>
        <v>1</v>
      </c>
      <c r="G3796" s="17" t="str">
        <f>INDEX(Hosts!$A:$O,MATCH(Places!$C3796,Hosts!$A:$A,0),MATCH(Places!G$1,Hosts!$1:$1,0))</f>
        <v>No</v>
      </c>
      <c r="H3796" s="17">
        <v>15</v>
      </c>
      <c r="I3796" s="17" t="str">
        <f>INDEX(Neighborhoods!$A:$C,MATCH(Places!$H3796,Neighborhoods!$A:$A,0),MATCH(Places!I$1,Neighborhoods!$1:$1,0))</f>
        <v>Manhattan</v>
      </c>
      <c r="J3796" s="17" t="str">
        <f>INDEX(Neighborhoods!$A:$C,MATCH(Places!$H3796,Neighborhoods!$A:$A,0),MATCH(Places!J$1,Neighborhoods!$1:$1,0))</f>
        <v>East Village</v>
      </c>
      <c r="K3796" s="17" t="s">
        <v>1</v>
      </c>
      <c r="L3796" s="17" t="str">
        <f t="shared" si="236"/>
        <v>Yes</v>
      </c>
      <c r="M3796" s="17">
        <v>2</v>
      </c>
      <c r="N3796" s="17" t="str" cm="1">
        <f t="array" ref="N3796">_xlfn.IFS(M3796&lt;=2,"Small",M3796&lt;=5,"Medium",M3796&gt;5,"Large")</f>
        <v>Small</v>
      </c>
      <c r="O3796" s="65">
        <v>123</v>
      </c>
      <c r="P3796" s="87">
        <f t="shared" si="237"/>
        <v>0.03</v>
      </c>
      <c r="Q3796" s="68">
        <v>4.8099999999999996</v>
      </c>
      <c r="R3796" s="68" t="str" cm="1">
        <f t="array" ref="R3796">_xlfn.SWITCH(ROUND(Q3796,0),5,"Excellent",4,"Good",3,"Ok","Bad")</f>
        <v>Excellent</v>
      </c>
      <c r="S3796" s="17">
        <v>52</v>
      </c>
      <c r="T3796" s="17" t="str">
        <f t="shared" si="238"/>
        <v>No</v>
      </c>
      <c r="U3796" s="82">
        <v>43332</v>
      </c>
      <c r="V3796" s="82">
        <v>43904</v>
      </c>
      <c r="W3796" s="17">
        <v>292</v>
      </c>
      <c r="X3796" s="17" t="str">
        <f t="shared" si="239"/>
        <v>Active</v>
      </c>
      <c r="Y3796" s="17" t="s">
        <v>15616</v>
      </c>
      <c r="Z3796" s="17"/>
    </row>
    <row r="3797" spans="1:26" x14ac:dyDescent="0.25">
      <c r="A3797">
        <v>3796</v>
      </c>
      <c r="B3797" s="17" t="s">
        <v>13914</v>
      </c>
      <c r="C3797" s="17">
        <v>1525</v>
      </c>
      <c r="D3797" s="17" t="str">
        <f>INDEX(Hosts!$A:$O,MATCH(Places!$C3797,Hosts!$A:$A,0),MATCH(Places!D$1,Hosts!$1:$1,0))</f>
        <v>Within a day</v>
      </c>
      <c r="E3797" s="87">
        <f>INDEX(Hosts!$A:$O,MATCH(Places!$C3797,Hosts!$A:$A,0),MATCH(Places!E$1,Hosts!$1:$1,0))</f>
        <v>0.75</v>
      </c>
      <c r="F3797" s="87">
        <f>INDEX(Hosts!$A:$O,MATCH(Places!$C3797,Hosts!$A:$A,0),MATCH(Places!F$1,Hosts!$1:$1,0))</f>
        <v>0.73</v>
      </c>
      <c r="G3797" s="17" t="str">
        <f>INDEX(Hosts!$A:$O,MATCH(Places!$C3797,Hosts!$A:$A,0),MATCH(Places!G$1,Hosts!$1:$1,0))</f>
        <v>No</v>
      </c>
      <c r="H3797" s="17">
        <v>17</v>
      </c>
      <c r="I3797" s="17" t="str">
        <f>INDEX(Neighborhoods!$A:$C,MATCH(Places!$H3797,Neighborhoods!$A:$A,0),MATCH(Places!I$1,Neighborhoods!$1:$1,0))</f>
        <v>Manhattan</v>
      </c>
      <c r="J3797" s="17" t="str">
        <f>INDEX(Neighborhoods!$A:$C,MATCH(Places!$H3797,Neighborhoods!$A:$A,0),MATCH(Places!J$1,Neighborhoods!$1:$1,0))</f>
        <v>Hell's Kitchen</v>
      </c>
      <c r="K3797" s="17" t="s">
        <v>11822</v>
      </c>
      <c r="L3797" s="17" t="str">
        <f t="shared" si="236"/>
        <v>No</v>
      </c>
      <c r="M3797" s="17">
        <v>4</v>
      </c>
      <c r="N3797" s="17" t="str" cm="1">
        <f t="array" ref="N3797">_xlfn.IFS(M3797&lt;=2,"Small",M3797&lt;=5,"Medium",M3797&gt;5,"Large")</f>
        <v>Medium</v>
      </c>
      <c r="O3797" s="65">
        <v>350</v>
      </c>
      <c r="P3797" s="87">
        <f t="shared" si="237"/>
        <v>0.04</v>
      </c>
      <c r="Q3797" s="68">
        <v>5</v>
      </c>
      <c r="R3797" s="68" t="str" cm="1">
        <f t="array" ref="R3797">_xlfn.SWITCH(ROUND(Q3797,0),5,"Excellent",4,"Good",3,"Ok","Bad")</f>
        <v>Excellent</v>
      </c>
      <c r="S3797" s="17">
        <v>5</v>
      </c>
      <c r="T3797" s="17" t="str">
        <f t="shared" si="238"/>
        <v>No</v>
      </c>
      <c r="U3797" s="82">
        <v>43368</v>
      </c>
      <c r="V3797" s="82">
        <v>43890</v>
      </c>
      <c r="W3797" s="17">
        <v>148</v>
      </c>
      <c r="X3797" s="17" t="str">
        <f t="shared" si="239"/>
        <v>Active</v>
      </c>
      <c r="Y3797" s="17" t="s">
        <v>15615</v>
      </c>
      <c r="Z3797" s="17"/>
    </row>
    <row r="3798" spans="1:26" x14ac:dyDescent="0.25">
      <c r="A3798">
        <v>3797</v>
      </c>
      <c r="B3798" s="17" t="s">
        <v>2719</v>
      </c>
      <c r="C3798" s="17">
        <v>1882</v>
      </c>
      <c r="D3798" s="17" t="str">
        <f>INDEX(Hosts!$A:$O,MATCH(Places!$C3798,Hosts!$A:$A,0),MATCH(Places!D$1,Hosts!$1:$1,0))</f>
        <v>Within an hour</v>
      </c>
      <c r="E3798" s="87">
        <f>INDEX(Hosts!$A:$O,MATCH(Places!$C3798,Hosts!$A:$A,0),MATCH(Places!E$1,Hosts!$1:$1,0))</f>
        <v>1</v>
      </c>
      <c r="F3798" s="87">
        <f>INDEX(Hosts!$A:$O,MATCH(Places!$C3798,Hosts!$A:$A,0),MATCH(Places!F$1,Hosts!$1:$1,0))</f>
        <v>0.91</v>
      </c>
      <c r="G3798" s="17" t="str">
        <f>INDEX(Hosts!$A:$O,MATCH(Places!$C3798,Hosts!$A:$A,0),MATCH(Places!G$1,Hosts!$1:$1,0))</f>
        <v>Yes</v>
      </c>
      <c r="H3798" s="17">
        <v>23</v>
      </c>
      <c r="I3798" s="17" t="str">
        <f>INDEX(Neighborhoods!$A:$C,MATCH(Places!$H3798,Neighborhoods!$A:$A,0),MATCH(Places!I$1,Neighborhoods!$1:$1,0))</f>
        <v>Queens</v>
      </c>
      <c r="J3798" s="17" t="str">
        <f>INDEX(Neighborhoods!$A:$C,MATCH(Places!$H3798,Neighborhoods!$A:$A,0),MATCH(Places!J$1,Neighborhoods!$1:$1,0))</f>
        <v>Jamaica</v>
      </c>
      <c r="K3798" s="17" t="s">
        <v>1</v>
      </c>
      <c r="L3798" s="17" t="str">
        <f t="shared" si="236"/>
        <v>Yes</v>
      </c>
      <c r="M3798" s="17">
        <v>4</v>
      </c>
      <c r="N3798" s="17" t="str" cm="1">
        <f t="array" ref="N3798">_xlfn.IFS(M3798&lt;=2,"Small",M3798&lt;=5,"Medium",M3798&gt;5,"Large")</f>
        <v>Medium</v>
      </c>
      <c r="O3798" s="65">
        <v>49</v>
      </c>
      <c r="P3798" s="87">
        <f t="shared" si="237"/>
        <v>0.03</v>
      </c>
      <c r="Q3798" s="68">
        <v>5</v>
      </c>
      <c r="R3798" s="68" t="str" cm="1">
        <f t="array" ref="R3798">_xlfn.SWITCH(ROUND(Q3798,0),5,"Excellent",4,"Good",3,"Ok","Bad")</f>
        <v>Excellent</v>
      </c>
      <c r="S3798" s="17">
        <v>4</v>
      </c>
      <c r="T3798" s="17" t="str">
        <f t="shared" si="238"/>
        <v>No</v>
      </c>
      <c r="U3798" s="82">
        <v>43304</v>
      </c>
      <c r="V3798" s="82">
        <v>43628</v>
      </c>
      <c r="W3798" s="17">
        <v>0</v>
      </c>
      <c r="X3798" s="17" t="str">
        <f t="shared" si="239"/>
        <v>Inactive</v>
      </c>
      <c r="Y3798" s="17" t="s">
        <v>15616</v>
      </c>
      <c r="Z3798" s="17"/>
    </row>
    <row r="3799" spans="1:26" x14ac:dyDescent="0.25">
      <c r="A3799">
        <v>3798</v>
      </c>
      <c r="B3799" s="17" t="s">
        <v>13941</v>
      </c>
      <c r="C3799" s="17">
        <v>3547</v>
      </c>
      <c r="D3799" s="17" t="str">
        <f>INDEX(Hosts!$A:$O,MATCH(Places!$C3799,Hosts!$A:$A,0),MATCH(Places!D$1,Hosts!$1:$1,0))</f>
        <v>Within an hour</v>
      </c>
      <c r="E3799" s="87">
        <f>INDEX(Hosts!$A:$O,MATCH(Places!$C3799,Hosts!$A:$A,0),MATCH(Places!E$1,Hosts!$1:$1,0))</f>
        <v>1</v>
      </c>
      <c r="F3799" s="87">
        <f>INDEX(Hosts!$A:$O,MATCH(Places!$C3799,Hosts!$A:$A,0),MATCH(Places!F$1,Hosts!$1:$1,0))</f>
        <v>1</v>
      </c>
      <c r="G3799" s="17" t="str">
        <f>INDEX(Hosts!$A:$O,MATCH(Places!$C3799,Hosts!$A:$A,0),MATCH(Places!G$1,Hosts!$1:$1,0))</f>
        <v>No</v>
      </c>
      <c r="H3799" s="17">
        <v>1</v>
      </c>
      <c r="I3799" s="17" t="str">
        <f>INDEX(Neighborhoods!$A:$C,MATCH(Places!$H3799,Neighborhoods!$A:$A,0),MATCH(Places!I$1,Neighborhoods!$1:$1,0))</f>
        <v>Bronx</v>
      </c>
      <c r="J3799" s="17" t="str">
        <f>INDEX(Neighborhoods!$A:$C,MATCH(Places!$H3799,Neighborhoods!$A:$A,0),MATCH(Places!J$1,Neighborhoods!$1:$1,0))</f>
        <v>Allerton</v>
      </c>
      <c r="K3799" s="17" t="s">
        <v>1</v>
      </c>
      <c r="L3799" s="17" t="str">
        <f t="shared" si="236"/>
        <v>Yes</v>
      </c>
      <c r="M3799" s="17">
        <v>2</v>
      </c>
      <c r="N3799" s="17" t="str" cm="1">
        <f t="array" ref="N3799">_xlfn.IFS(M3799&lt;=2,"Small",M3799&lt;=5,"Medium",M3799&gt;5,"Large")</f>
        <v>Small</v>
      </c>
      <c r="O3799" s="65">
        <v>39</v>
      </c>
      <c r="P3799" s="87">
        <f t="shared" si="237"/>
        <v>0.03</v>
      </c>
      <c r="Q3799" s="68">
        <v>4.9800000000000004</v>
      </c>
      <c r="R3799" s="68" t="str" cm="1">
        <f t="array" ref="R3799">_xlfn.SWITCH(ROUND(Q3799,0),5,"Excellent",4,"Good",3,"Ok","Bad")</f>
        <v>Excellent</v>
      </c>
      <c r="S3799" s="17">
        <v>51</v>
      </c>
      <c r="T3799" s="17" t="str">
        <f t="shared" si="238"/>
        <v>No</v>
      </c>
      <c r="U3799" s="82">
        <v>43303</v>
      </c>
      <c r="V3799" s="82">
        <v>44046</v>
      </c>
      <c r="W3799" s="17">
        <v>0</v>
      </c>
      <c r="X3799" s="17" t="str">
        <f t="shared" si="239"/>
        <v>Inactive</v>
      </c>
      <c r="Y3799" s="17" t="s">
        <v>15616</v>
      </c>
      <c r="Z3799" s="17"/>
    </row>
    <row r="3800" spans="1:26" x14ac:dyDescent="0.25">
      <c r="A3800">
        <v>3799</v>
      </c>
      <c r="B3800" s="17" t="s">
        <v>14880</v>
      </c>
      <c r="C3800" s="17">
        <v>3547</v>
      </c>
      <c r="D3800" s="17" t="str">
        <f>INDEX(Hosts!$A:$O,MATCH(Places!$C3800,Hosts!$A:$A,0),MATCH(Places!D$1,Hosts!$1:$1,0))</f>
        <v>Within an hour</v>
      </c>
      <c r="E3800" s="87">
        <f>INDEX(Hosts!$A:$O,MATCH(Places!$C3800,Hosts!$A:$A,0),MATCH(Places!E$1,Hosts!$1:$1,0))</f>
        <v>1</v>
      </c>
      <c r="F3800" s="87">
        <f>INDEX(Hosts!$A:$O,MATCH(Places!$C3800,Hosts!$A:$A,0),MATCH(Places!F$1,Hosts!$1:$1,0))</f>
        <v>1</v>
      </c>
      <c r="G3800" s="17" t="str">
        <f>INDEX(Hosts!$A:$O,MATCH(Places!$C3800,Hosts!$A:$A,0),MATCH(Places!G$1,Hosts!$1:$1,0))</f>
        <v>No</v>
      </c>
      <c r="H3800" s="17">
        <v>1</v>
      </c>
      <c r="I3800" s="17" t="str">
        <f>INDEX(Neighborhoods!$A:$C,MATCH(Places!$H3800,Neighborhoods!$A:$A,0),MATCH(Places!I$1,Neighborhoods!$1:$1,0))</f>
        <v>Bronx</v>
      </c>
      <c r="J3800" s="17" t="str">
        <f>INDEX(Neighborhoods!$A:$C,MATCH(Places!$H3800,Neighborhoods!$A:$A,0),MATCH(Places!J$1,Neighborhoods!$1:$1,0))</f>
        <v>Allerton</v>
      </c>
      <c r="K3800" s="17" t="s">
        <v>1</v>
      </c>
      <c r="L3800" s="17" t="str">
        <f t="shared" si="236"/>
        <v>Yes</v>
      </c>
      <c r="M3800" s="17">
        <v>2</v>
      </c>
      <c r="N3800" s="17" t="str" cm="1">
        <f t="array" ref="N3800">_xlfn.IFS(M3800&lt;=2,"Small",M3800&lt;=5,"Medium",M3800&gt;5,"Large")</f>
        <v>Small</v>
      </c>
      <c r="O3800" s="65">
        <v>123</v>
      </c>
      <c r="P3800" s="87">
        <f t="shared" si="237"/>
        <v>0.03</v>
      </c>
      <c r="Q3800" s="68">
        <v>4.9800000000000004</v>
      </c>
      <c r="R3800" s="68" t="str" cm="1">
        <f t="array" ref="R3800">_xlfn.SWITCH(ROUND(Q3800,0),5,"Excellent",4,"Good",3,"Ok","Bad")</f>
        <v>Excellent</v>
      </c>
      <c r="S3800" s="17">
        <v>61</v>
      </c>
      <c r="T3800" s="17" t="str">
        <f t="shared" si="238"/>
        <v>No</v>
      </c>
      <c r="U3800" s="82">
        <v>43346</v>
      </c>
      <c r="V3800" s="82">
        <v>44027</v>
      </c>
      <c r="W3800" s="17">
        <v>1</v>
      </c>
      <c r="X3800" s="17" t="str">
        <f t="shared" si="239"/>
        <v>Active</v>
      </c>
      <c r="Y3800" s="17" t="s">
        <v>15616</v>
      </c>
      <c r="Z3800" s="17"/>
    </row>
    <row r="3801" spans="1:26" x14ac:dyDescent="0.25">
      <c r="A3801">
        <v>3800</v>
      </c>
      <c r="B3801" s="17" t="s">
        <v>13220</v>
      </c>
      <c r="C3801" s="17">
        <v>550</v>
      </c>
      <c r="D3801" s="17" t="str">
        <f>INDEX(Hosts!$A:$O,MATCH(Places!$C3801,Hosts!$A:$A,0),MATCH(Places!D$1,Hosts!$1:$1,0))</f>
        <v>Within a few hours</v>
      </c>
      <c r="E3801" s="87">
        <f>INDEX(Hosts!$A:$O,MATCH(Places!$C3801,Hosts!$A:$A,0),MATCH(Places!E$1,Hosts!$1:$1,0))</f>
        <v>1</v>
      </c>
      <c r="F3801" s="87">
        <f>INDEX(Hosts!$A:$O,MATCH(Places!$C3801,Hosts!$A:$A,0),MATCH(Places!F$1,Hosts!$1:$1,0))</f>
        <v>0.8</v>
      </c>
      <c r="G3801" s="17" t="str">
        <f>INDEX(Hosts!$A:$O,MATCH(Places!$C3801,Hosts!$A:$A,0),MATCH(Places!G$1,Hosts!$1:$1,0))</f>
        <v>Yes</v>
      </c>
      <c r="H3801" s="17">
        <v>11</v>
      </c>
      <c r="I3801" s="17" t="str">
        <f>INDEX(Neighborhoods!$A:$C,MATCH(Places!$H3801,Neighborhoods!$A:$A,0),MATCH(Places!I$1,Neighborhoods!$1:$1,0))</f>
        <v>Brooklyn</v>
      </c>
      <c r="J3801" s="17" t="str">
        <f>INDEX(Neighborhoods!$A:$C,MATCH(Places!$H3801,Neighborhoods!$A:$A,0),MATCH(Places!J$1,Neighborhoods!$1:$1,0))</f>
        <v>Greenpoint</v>
      </c>
      <c r="K3801" s="17" t="s">
        <v>11822</v>
      </c>
      <c r="L3801" s="17" t="str">
        <f t="shared" si="236"/>
        <v>No</v>
      </c>
      <c r="M3801" s="17">
        <v>2</v>
      </c>
      <c r="N3801" s="17" t="str" cm="1">
        <f t="array" ref="N3801">_xlfn.IFS(M3801&lt;=2,"Small",M3801&lt;=5,"Medium",M3801&gt;5,"Large")</f>
        <v>Small</v>
      </c>
      <c r="O3801" s="65">
        <v>195</v>
      </c>
      <c r="P3801" s="87">
        <f t="shared" si="237"/>
        <v>0.03</v>
      </c>
      <c r="Q3801" s="68">
        <v>5</v>
      </c>
      <c r="R3801" s="68" t="str" cm="1">
        <f t="array" ref="R3801">_xlfn.SWITCH(ROUND(Q3801,0),5,"Excellent",4,"Good",3,"Ok","Bad")</f>
        <v>Excellent</v>
      </c>
      <c r="S3801" s="17">
        <v>15</v>
      </c>
      <c r="T3801" s="17" t="str">
        <f t="shared" si="238"/>
        <v>No</v>
      </c>
      <c r="U3801" s="82">
        <v>43309</v>
      </c>
      <c r="V3801" s="82">
        <v>43990</v>
      </c>
      <c r="W3801" s="17">
        <v>0</v>
      </c>
      <c r="X3801" s="17" t="str">
        <f t="shared" si="239"/>
        <v>Inactive</v>
      </c>
      <c r="Y3801" s="17" t="s">
        <v>15616</v>
      </c>
      <c r="Z3801" s="17"/>
    </row>
    <row r="3802" spans="1:26" x14ac:dyDescent="0.25">
      <c r="A3802">
        <v>3801</v>
      </c>
      <c r="B3802" s="17" t="s">
        <v>2720</v>
      </c>
      <c r="C3802" s="17">
        <v>3393</v>
      </c>
      <c r="D3802" s="17" t="str">
        <f>INDEX(Hosts!$A:$O,MATCH(Places!$C3802,Hosts!$A:$A,0),MATCH(Places!D$1,Hosts!$1:$1,0))</f>
        <v>Within an hour</v>
      </c>
      <c r="E3802" s="87">
        <f>INDEX(Hosts!$A:$O,MATCH(Places!$C3802,Hosts!$A:$A,0),MATCH(Places!E$1,Hosts!$1:$1,0))</f>
        <v>1</v>
      </c>
      <c r="F3802" s="87">
        <f>INDEX(Hosts!$A:$O,MATCH(Places!$C3802,Hosts!$A:$A,0),MATCH(Places!F$1,Hosts!$1:$1,0))</f>
        <v>1</v>
      </c>
      <c r="G3802" s="17" t="str">
        <f>INDEX(Hosts!$A:$O,MATCH(Places!$C3802,Hosts!$A:$A,0),MATCH(Places!G$1,Hosts!$1:$1,0))</f>
        <v>Yes</v>
      </c>
      <c r="H3802" s="17">
        <v>24</v>
      </c>
      <c r="I3802" s="17" t="str">
        <f>INDEX(Neighborhoods!$A:$C,MATCH(Places!$H3802,Neighborhoods!$A:$A,0),MATCH(Places!I$1,Neighborhoods!$1:$1,0))</f>
        <v>Queens</v>
      </c>
      <c r="J3802" s="17" t="str">
        <f>INDEX(Neighborhoods!$A:$C,MATCH(Places!$H3802,Neighborhoods!$A:$A,0),MATCH(Places!J$1,Neighborhoods!$1:$1,0))</f>
        <v>Long Island City</v>
      </c>
      <c r="K3802" s="17" t="s">
        <v>11822</v>
      </c>
      <c r="L3802" s="17" t="str">
        <f t="shared" si="236"/>
        <v>No</v>
      </c>
      <c r="M3802" s="17">
        <v>7</v>
      </c>
      <c r="N3802" s="17" t="str" cm="1">
        <f t="array" ref="N3802">_xlfn.IFS(M3802&lt;=2,"Small",M3802&lt;=5,"Medium",M3802&gt;5,"Large")</f>
        <v>Large</v>
      </c>
      <c r="O3802" s="65">
        <v>240</v>
      </c>
      <c r="P3802" s="87">
        <f t="shared" si="237"/>
        <v>0.04</v>
      </c>
      <c r="Q3802" s="68">
        <v>4.9800000000000004</v>
      </c>
      <c r="R3802" s="68" t="str" cm="1">
        <f t="array" ref="R3802">_xlfn.SWITCH(ROUND(Q3802,0),5,"Excellent",4,"Good",3,"Ok","Bad")</f>
        <v>Excellent</v>
      </c>
      <c r="S3802" s="17">
        <v>53</v>
      </c>
      <c r="T3802" s="17" t="str">
        <f t="shared" si="238"/>
        <v>No</v>
      </c>
      <c r="U3802" s="82">
        <v>43300</v>
      </c>
      <c r="V3802" s="82">
        <v>43891</v>
      </c>
      <c r="W3802" s="17">
        <v>164</v>
      </c>
      <c r="X3802" s="17" t="str">
        <f t="shared" si="239"/>
        <v>Active</v>
      </c>
      <c r="Y3802" s="17" t="s">
        <v>15616</v>
      </c>
      <c r="Z3802" s="17"/>
    </row>
    <row r="3803" spans="1:26" x14ac:dyDescent="0.25">
      <c r="A3803">
        <v>3802</v>
      </c>
      <c r="B3803" s="17" t="s">
        <v>2721</v>
      </c>
      <c r="C3803" s="17">
        <v>3547</v>
      </c>
      <c r="D3803" s="17" t="str">
        <f>INDEX(Hosts!$A:$O,MATCH(Places!$C3803,Hosts!$A:$A,0),MATCH(Places!D$1,Hosts!$1:$1,0))</f>
        <v>Within an hour</v>
      </c>
      <c r="E3803" s="87">
        <f>INDEX(Hosts!$A:$O,MATCH(Places!$C3803,Hosts!$A:$A,0),MATCH(Places!E$1,Hosts!$1:$1,0))</f>
        <v>1</v>
      </c>
      <c r="F3803" s="87">
        <f>INDEX(Hosts!$A:$O,MATCH(Places!$C3803,Hosts!$A:$A,0),MATCH(Places!F$1,Hosts!$1:$1,0))</f>
        <v>1</v>
      </c>
      <c r="G3803" s="17" t="str">
        <f>INDEX(Hosts!$A:$O,MATCH(Places!$C3803,Hosts!$A:$A,0),MATCH(Places!G$1,Hosts!$1:$1,0))</f>
        <v>No</v>
      </c>
      <c r="H3803" s="17">
        <v>1</v>
      </c>
      <c r="I3803" s="17" t="str">
        <f>INDEX(Neighborhoods!$A:$C,MATCH(Places!$H3803,Neighborhoods!$A:$A,0),MATCH(Places!I$1,Neighborhoods!$1:$1,0))</f>
        <v>Bronx</v>
      </c>
      <c r="J3803" s="17" t="str">
        <f>INDEX(Neighborhoods!$A:$C,MATCH(Places!$H3803,Neighborhoods!$A:$A,0),MATCH(Places!J$1,Neighborhoods!$1:$1,0))</f>
        <v>Allerton</v>
      </c>
      <c r="K3803" s="17" t="s">
        <v>1</v>
      </c>
      <c r="L3803" s="17" t="str">
        <f t="shared" si="236"/>
        <v>Yes</v>
      </c>
      <c r="M3803" s="17">
        <v>2</v>
      </c>
      <c r="N3803" s="17" t="str" cm="1">
        <f t="array" ref="N3803">_xlfn.IFS(M3803&lt;=2,"Small",M3803&lt;=5,"Medium",M3803&gt;5,"Large")</f>
        <v>Small</v>
      </c>
      <c r="O3803" s="65">
        <v>42</v>
      </c>
      <c r="P3803" s="87">
        <f t="shared" si="237"/>
        <v>0.03</v>
      </c>
      <c r="Q3803" s="68">
        <v>4.9800000000000004</v>
      </c>
      <c r="R3803" s="68" t="str" cm="1">
        <f t="array" ref="R3803">_xlfn.SWITCH(ROUND(Q3803,0),5,"Excellent",4,"Good",3,"Ok","Bad")</f>
        <v>Excellent</v>
      </c>
      <c r="S3803" s="17">
        <v>59</v>
      </c>
      <c r="T3803" s="17" t="str">
        <f t="shared" si="238"/>
        <v>No</v>
      </c>
      <c r="U3803" s="82">
        <v>43303</v>
      </c>
      <c r="V3803" s="82">
        <v>44037</v>
      </c>
      <c r="W3803" s="17">
        <v>0</v>
      </c>
      <c r="X3803" s="17" t="str">
        <f t="shared" si="239"/>
        <v>Inactive</v>
      </c>
      <c r="Y3803" s="17" t="s">
        <v>15616</v>
      </c>
      <c r="Z3803" s="17"/>
    </row>
    <row r="3804" spans="1:26" x14ac:dyDescent="0.25">
      <c r="A3804">
        <v>3803</v>
      </c>
      <c r="B3804" s="17" t="s">
        <v>13458</v>
      </c>
      <c r="C3804" s="17">
        <v>3547</v>
      </c>
      <c r="D3804" s="17" t="str">
        <f>INDEX(Hosts!$A:$O,MATCH(Places!$C3804,Hosts!$A:$A,0),MATCH(Places!D$1,Hosts!$1:$1,0))</f>
        <v>Within an hour</v>
      </c>
      <c r="E3804" s="87">
        <f>INDEX(Hosts!$A:$O,MATCH(Places!$C3804,Hosts!$A:$A,0),MATCH(Places!E$1,Hosts!$1:$1,0))</f>
        <v>1</v>
      </c>
      <c r="F3804" s="87">
        <f>INDEX(Hosts!$A:$O,MATCH(Places!$C3804,Hosts!$A:$A,0),MATCH(Places!F$1,Hosts!$1:$1,0))</f>
        <v>1</v>
      </c>
      <c r="G3804" s="17" t="str">
        <f>INDEX(Hosts!$A:$O,MATCH(Places!$C3804,Hosts!$A:$A,0),MATCH(Places!G$1,Hosts!$1:$1,0))</f>
        <v>No</v>
      </c>
      <c r="H3804" s="17">
        <v>1</v>
      </c>
      <c r="I3804" s="17" t="str">
        <f>INDEX(Neighborhoods!$A:$C,MATCH(Places!$H3804,Neighborhoods!$A:$A,0),MATCH(Places!I$1,Neighborhoods!$1:$1,0))</f>
        <v>Bronx</v>
      </c>
      <c r="J3804" s="17" t="str">
        <f>INDEX(Neighborhoods!$A:$C,MATCH(Places!$H3804,Neighborhoods!$A:$A,0),MATCH(Places!J$1,Neighborhoods!$1:$1,0))</f>
        <v>Allerton</v>
      </c>
      <c r="K3804" s="17" t="s">
        <v>1</v>
      </c>
      <c r="L3804" s="17" t="str">
        <f t="shared" si="236"/>
        <v>Yes</v>
      </c>
      <c r="M3804" s="17">
        <v>7</v>
      </c>
      <c r="N3804" s="17" t="str" cm="1">
        <f t="array" ref="N3804">_xlfn.IFS(M3804&lt;=2,"Small",M3804&lt;=5,"Medium",M3804&gt;5,"Large")</f>
        <v>Large</v>
      </c>
      <c r="O3804" s="65">
        <v>45</v>
      </c>
      <c r="P3804" s="87">
        <f t="shared" si="237"/>
        <v>0.03</v>
      </c>
      <c r="Q3804" s="68">
        <v>4.97</v>
      </c>
      <c r="R3804" s="68" t="str" cm="1">
        <f t="array" ref="R3804">_xlfn.SWITCH(ROUND(Q3804,0),5,"Excellent",4,"Good",3,"Ok","Bad")</f>
        <v>Excellent</v>
      </c>
      <c r="S3804" s="17">
        <v>63</v>
      </c>
      <c r="T3804" s="17" t="str">
        <f t="shared" si="238"/>
        <v>No</v>
      </c>
      <c r="U3804" s="82">
        <v>43303</v>
      </c>
      <c r="V3804" s="82">
        <v>44051</v>
      </c>
      <c r="W3804" s="17">
        <v>0</v>
      </c>
      <c r="X3804" s="17" t="str">
        <f t="shared" si="239"/>
        <v>Inactive</v>
      </c>
      <c r="Y3804" s="17" t="s">
        <v>15616</v>
      </c>
      <c r="Z3804" s="17"/>
    </row>
    <row r="3805" spans="1:26" x14ac:dyDescent="0.25">
      <c r="A3805">
        <v>3804</v>
      </c>
      <c r="B3805" s="17" t="s">
        <v>2722</v>
      </c>
      <c r="C3805" s="17">
        <v>192</v>
      </c>
      <c r="D3805" s="17" t="str">
        <f>INDEX(Hosts!$A:$O,MATCH(Places!$C3805,Hosts!$A:$A,0),MATCH(Places!D$1,Hosts!$1:$1,0))</f>
        <v>Within a day</v>
      </c>
      <c r="E3805" s="87">
        <f>INDEX(Hosts!$A:$O,MATCH(Places!$C3805,Hosts!$A:$A,0),MATCH(Places!E$1,Hosts!$1:$1,0))</f>
        <v>1</v>
      </c>
      <c r="F3805" s="87">
        <f>INDEX(Hosts!$A:$O,MATCH(Places!$C3805,Hosts!$A:$A,0),MATCH(Places!F$1,Hosts!$1:$1,0))</f>
        <v>0.9</v>
      </c>
      <c r="G3805" s="17" t="str">
        <f>INDEX(Hosts!$A:$O,MATCH(Places!$C3805,Hosts!$A:$A,0),MATCH(Places!G$1,Hosts!$1:$1,0))</f>
        <v>No</v>
      </c>
      <c r="H3805" s="17">
        <v>15</v>
      </c>
      <c r="I3805" s="17" t="str">
        <f>INDEX(Neighborhoods!$A:$C,MATCH(Places!$H3805,Neighborhoods!$A:$A,0),MATCH(Places!I$1,Neighborhoods!$1:$1,0))</f>
        <v>Manhattan</v>
      </c>
      <c r="J3805" s="17" t="str">
        <f>INDEX(Neighborhoods!$A:$C,MATCH(Places!$H3805,Neighborhoods!$A:$A,0),MATCH(Places!J$1,Neighborhoods!$1:$1,0))</f>
        <v>East Village</v>
      </c>
      <c r="K3805" s="17" t="s">
        <v>11822</v>
      </c>
      <c r="L3805" s="17" t="str">
        <f t="shared" si="236"/>
        <v>No</v>
      </c>
      <c r="M3805" s="17">
        <v>2</v>
      </c>
      <c r="N3805" s="17" t="str" cm="1">
        <f t="array" ref="N3805">_xlfn.IFS(M3805&lt;=2,"Small",M3805&lt;=5,"Medium",M3805&gt;5,"Large")</f>
        <v>Small</v>
      </c>
      <c r="O3805" s="65">
        <v>199</v>
      </c>
      <c r="P3805" s="87">
        <f t="shared" si="237"/>
        <v>0.03</v>
      </c>
      <c r="Q3805" s="68">
        <v>4.8099999999999996</v>
      </c>
      <c r="R3805" s="68" t="str" cm="1">
        <f t="array" ref="R3805">_xlfn.SWITCH(ROUND(Q3805,0),5,"Excellent",4,"Good",3,"Ok","Bad")</f>
        <v>Excellent</v>
      </c>
      <c r="S3805" s="17">
        <v>21</v>
      </c>
      <c r="T3805" s="17" t="str">
        <f t="shared" si="238"/>
        <v>No</v>
      </c>
      <c r="U3805" s="82">
        <v>43317</v>
      </c>
      <c r="V3805" s="82">
        <v>43833</v>
      </c>
      <c r="W3805" s="17">
        <v>0</v>
      </c>
      <c r="X3805" s="17" t="str">
        <f t="shared" si="239"/>
        <v>Inactive</v>
      </c>
      <c r="Y3805" s="17" t="s">
        <v>15615</v>
      </c>
      <c r="Z3805" s="17"/>
    </row>
    <row r="3806" spans="1:26" x14ac:dyDescent="0.25">
      <c r="A3806">
        <v>3805</v>
      </c>
      <c r="B3806" s="17" t="s">
        <v>2723</v>
      </c>
      <c r="C3806" s="17">
        <v>1678</v>
      </c>
      <c r="D3806" s="17" t="str">
        <f>INDEX(Hosts!$A:$O,MATCH(Places!$C3806,Hosts!$A:$A,0),MATCH(Places!D$1,Hosts!$1:$1,0))</f>
        <v>Within a few hours</v>
      </c>
      <c r="E3806" s="87">
        <f>INDEX(Hosts!$A:$O,MATCH(Places!$C3806,Hosts!$A:$A,0),MATCH(Places!E$1,Hosts!$1:$1,0))</f>
        <v>1</v>
      </c>
      <c r="F3806" s="87">
        <f>INDEX(Hosts!$A:$O,MATCH(Places!$C3806,Hosts!$A:$A,0),MATCH(Places!F$1,Hosts!$1:$1,0))</f>
        <v>0.86</v>
      </c>
      <c r="G3806" s="17" t="str">
        <f>INDEX(Hosts!$A:$O,MATCH(Places!$C3806,Hosts!$A:$A,0),MATCH(Places!G$1,Hosts!$1:$1,0))</f>
        <v>Yes</v>
      </c>
      <c r="H3806" s="17">
        <v>9</v>
      </c>
      <c r="I3806" s="17" t="str">
        <f>INDEX(Neighborhoods!$A:$C,MATCH(Places!$H3806,Neighborhoods!$A:$A,0),MATCH(Places!I$1,Neighborhoods!$1:$1,0))</f>
        <v>Brooklyn</v>
      </c>
      <c r="J3806" s="17" t="str">
        <f>INDEX(Neighborhoods!$A:$C,MATCH(Places!$H3806,Neighborhoods!$A:$A,0),MATCH(Places!J$1,Neighborhoods!$1:$1,0))</f>
        <v>Crown Heights</v>
      </c>
      <c r="K3806" s="17" t="s">
        <v>11822</v>
      </c>
      <c r="L3806" s="17" t="str">
        <f t="shared" si="236"/>
        <v>No</v>
      </c>
      <c r="M3806" s="17">
        <v>4</v>
      </c>
      <c r="N3806" s="17" t="str" cm="1">
        <f t="array" ref="N3806">_xlfn.IFS(M3806&lt;=2,"Small",M3806&lt;=5,"Medium",M3806&gt;5,"Large")</f>
        <v>Medium</v>
      </c>
      <c r="O3806" s="65">
        <v>113</v>
      </c>
      <c r="P3806" s="87">
        <f t="shared" si="237"/>
        <v>0.03</v>
      </c>
      <c r="Q3806" s="68">
        <v>4.91</v>
      </c>
      <c r="R3806" s="68" t="str" cm="1">
        <f t="array" ref="R3806">_xlfn.SWITCH(ROUND(Q3806,0),5,"Excellent",4,"Good",3,"Ok","Bad")</f>
        <v>Excellent</v>
      </c>
      <c r="S3806" s="17">
        <v>58</v>
      </c>
      <c r="T3806" s="17" t="str">
        <f t="shared" si="238"/>
        <v>No</v>
      </c>
      <c r="U3806" s="82">
        <v>43325</v>
      </c>
      <c r="V3806" s="82">
        <v>43967</v>
      </c>
      <c r="W3806" s="17">
        <v>120</v>
      </c>
      <c r="X3806" s="17" t="str">
        <f t="shared" si="239"/>
        <v>Active</v>
      </c>
      <c r="Y3806" s="17" t="s">
        <v>15615</v>
      </c>
      <c r="Z3806" s="17"/>
    </row>
    <row r="3807" spans="1:26" x14ac:dyDescent="0.25">
      <c r="A3807">
        <v>3806</v>
      </c>
      <c r="B3807" s="17" t="s">
        <v>2724</v>
      </c>
      <c r="C3807" s="17">
        <v>1677</v>
      </c>
      <c r="D3807" s="17" t="str">
        <f>INDEX(Hosts!$A:$O,MATCH(Places!$C3807,Hosts!$A:$A,0),MATCH(Places!D$1,Hosts!$1:$1,0))</f>
        <v>Within an hour</v>
      </c>
      <c r="E3807" s="87">
        <f>INDEX(Hosts!$A:$O,MATCH(Places!$C3807,Hosts!$A:$A,0),MATCH(Places!E$1,Hosts!$1:$1,0))</f>
        <v>1</v>
      </c>
      <c r="F3807" s="87">
        <f>INDEX(Hosts!$A:$O,MATCH(Places!$C3807,Hosts!$A:$A,0),MATCH(Places!F$1,Hosts!$1:$1,0))</f>
        <v>0.97</v>
      </c>
      <c r="G3807" s="17" t="str">
        <f>INDEX(Hosts!$A:$O,MATCH(Places!$C3807,Hosts!$A:$A,0),MATCH(Places!G$1,Hosts!$1:$1,0))</f>
        <v>Yes</v>
      </c>
      <c r="H3807" s="17">
        <v>8</v>
      </c>
      <c r="I3807" s="17" t="str">
        <f>INDEX(Neighborhoods!$A:$C,MATCH(Places!$H3807,Neighborhoods!$A:$A,0),MATCH(Places!I$1,Neighborhoods!$1:$1,0))</f>
        <v>Brooklyn</v>
      </c>
      <c r="J3807" s="17" t="str">
        <f>INDEX(Neighborhoods!$A:$C,MATCH(Places!$H3807,Neighborhoods!$A:$A,0),MATCH(Places!J$1,Neighborhoods!$1:$1,0))</f>
        <v>Bushwick</v>
      </c>
      <c r="K3807" s="17" t="s">
        <v>1</v>
      </c>
      <c r="L3807" s="17" t="str">
        <f t="shared" si="236"/>
        <v>Yes</v>
      </c>
      <c r="M3807" s="17">
        <v>3</v>
      </c>
      <c r="N3807" s="17" t="str" cm="1">
        <f t="array" ref="N3807">_xlfn.IFS(M3807&lt;=2,"Small",M3807&lt;=5,"Medium",M3807&gt;5,"Large")</f>
        <v>Medium</v>
      </c>
      <c r="O3807" s="65">
        <v>84</v>
      </c>
      <c r="P3807" s="87">
        <f t="shared" si="237"/>
        <v>0.03</v>
      </c>
      <c r="Q3807" s="68">
        <v>4.82</v>
      </c>
      <c r="R3807" s="68" t="str" cm="1">
        <f t="array" ref="R3807">_xlfn.SWITCH(ROUND(Q3807,0),5,"Excellent",4,"Good",3,"Ok","Bad")</f>
        <v>Excellent</v>
      </c>
      <c r="S3807" s="17">
        <v>73</v>
      </c>
      <c r="T3807" s="17" t="str">
        <f t="shared" si="238"/>
        <v>No</v>
      </c>
      <c r="U3807" s="82">
        <v>43288</v>
      </c>
      <c r="V3807" s="82">
        <v>43868</v>
      </c>
      <c r="W3807" s="17">
        <v>365</v>
      </c>
      <c r="X3807" s="17" t="str">
        <f t="shared" si="239"/>
        <v>Active</v>
      </c>
      <c r="Y3807" s="17" t="s">
        <v>15615</v>
      </c>
      <c r="Z3807" s="17"/>
    </row>
    <row r="3808" spans="1:26" x14ac:dyDescent="0.25">
      <c r="A3808">
        <v>3807</v>
      </c>
      <c r="B3808" s="17" t="s">
        <v>2725</v>
      </c>
      <c r="C3808" s="17">
        <v>3588</v>
      </c>
      <c r="D3808" s="17" t="str">
        <f>INDEX(Hosts!$A:$O,MATCH(Places!$C3808,Hosts!$A:$A,0),MATCH(Places!D$1,Hosts!$1:$1,0))</f>
        <v>A few days or more</v>
      </c>
      <c r="E3808" s="87">
        <f>INDEX(Hosts!$A:$O,MATCH(Places!$C3808,Hosts!$A:$A,0),MATCH(Places!E$1,Hosts!$1:$1,0))</f>
        <v>0</v>
      </c>
      <c r="F3808" s="87">
        <f>INDEX(Hosts!$A:$O,MATCH(Places!$C3808,Hosts!$A:$A,0),MATCH(Places!F$1,Hosts!$1:$1,0))</f>
        <v>1</v>
      </c>
      <c r="G3808" s="17" t="str">
        <f>INDEX(Hosts!$A:$O,MATCH(Places!$C3808,Hosts!$A:$A,0),MATCH(Places!G$1,Hosts!$1:$1,0))</f>
        <v>No</v>
      </c>
      <c r="H3808" s="17">
        <v>16</v>
      </c>
      <c r="I3808" s="17" t="str">
        <f>INDEX(Neighborhoods!$A:$C,MATCH(Places!$H3808,Neighborhoods!$A:$A,0),MATCH(Places!I$1,Neighborhoods!$1:$1,0))</f>
        <v>Manhattan</v>
      </c>
      <c r="J3808" s="17" t="str">
        <f>INDEX(Neighborhoods!$A:$C,MATCH(Places!$H3808,Neighborhoods!$A:$A,0),MATCH(Places!J$1,Neighborhoods!$1:$1,0))</f>
        <v>Harlem</v>
      </c>
      <c r="K3808" s="17" t="s">
        <v>11822</v>
      </c>
      <c r="L3808" s="17" t="str">
        <f t="shared" si="236"/>
        <v>No</v>
      </c>
      <c r="M3808" s="17">
        <v>2</v>
      </c>
      <c r="N3808" s="17" t="str" cm="1">
        <f t="array" ref="N3808">_xlfn.IFS(M3808&lt;=2,"Small",M3808&lt;=5,"Medium",M3808&gt;5,"Large")</f>
        <v>Small</v>
      </c>
      <c r="O3808" s="65">
        <v>125</v>
      </c>
      <c r="P3808" s="87">
        <f t="shared" si="237"/>
        <v>0.03</v>
      </c>
      <c r="Q3808" s="68">
        <v>4.63</v>
      </c>
      <c r="R3808" s="68" t="str" cm="1">
        <f t="array" ref="R3808">_xlfn.SWITCH(ROUND(Q3808,0),5,"Excellent",4,"Good",3,"Ok","Bad")</f>
        <v>Excellent</v>
      </c>
      <c r="S3808" s="17">
        <v>83</v>
      </c>
      <c r="T3808" s="17" t="str">
        <f t="shared" si="238"/>
        <v>No</v>
      </c>
      <c r="U3808" s="82">
        <v>43299</v>
      </c>
      <c r="V3808" s="82">
        <v>43904</v>
      </c>
      <c r="W3808" s="17">
        <v>150</v>
      </c>
      <c r="X3808" s="17" t="str">
        <f t="shared" si="239"/>
        <v>Active</v>
      </c>
      <c r="Y3808" s="17" t="s">
        <v>15616</v>
      </c>
      <c r="Z3808" s="17"/>
    </row>
    <row r="3809" spans="1:26" x14ac:dyDescent="0.25">
      <c r="A3809">
        <v>3808</v>
      </c>
      <c r="B3809" s="17" t="s">
        <v>2726</v>
      </c>
      <c r="C3809" s="17">
        <v>3415</v>
      </c>
      <c r="D3809" s="17" t="str">
        <f>INDEX(Hosts!$A:$O,MATCH(Places!$C3809,Hosts!$A:$A,0),MATCH(Places!D$1,Hosts!$1:$1,0))</f>
        <v>Within a few hours</v>
      </c>
      <c r="E3809" s="87">
        <f>INDEX(Hosts!$A:$O,MATCH(Places!$C3809,Hosts!$A:$A,0),MATCH(Places!E$1,Hosts!$1:$1,0))</f>
        <v>1</v>
      </c>
      <c r="F3809" s="87">
        <f>INDEX(Hosts!$A:$O,MATCH(Places!$C3809,Hosts!$A:$A,0),MATCH(Places!F$1,Hosts!$1:$1,0))</f>
        <v>1</v>
      </c>
      <c r="G3809" s="17" t="str">
        <f>INDEX(Hosts!$A:$O,MATCH(Places!$C3809,Hosts!$A:$A,0),MATCH(Places!G$1,Hosts!$1:$1,0))</f>
        <v>No</v>
      </c>
      <c r="H3809" s="17">
        <v>21</v>
      </c>
      <c r="I3809" s="17" t="str">
        <f>INDEX(Neighborhoods!$A:$C,MATCH(Places!$H3809,Neighborhoods!$A:$A,0),MATCH(Places!I$1,Neighborhoods!$1:$1,0))</f>
        <v>Queens</v>
      </c>
      <c r="J3809" s="17" t="str">
        <f>INDEX(Neighborhoods!$A:$C,MATCH(Places!$H3809,Neighborhoods!$A:$A,0),MATCH(Places!J$1,Neighborhoods!$1:$1,0))</f>
        <v>Astoria</v>
      </c>
      <c r="K3809" s="17" t="s">
        <v>1</v>
      </c>
      <c r="L3809" s="17" t="str">
        <f t="shared" si="236"/>
        <v>Yes</v>
      </c>
      <c r="M3809" s="17">
        <v>2</v>
      </c>
      <c r="N3809" s="17" t="str" cm="1">
        <f t="array" ref="N3809">_xlfn.IFS(M3809&lt;=2,"Small",M3809&lt;=5,"Medium",M3809&gt;5,"Large")</f>
        <v>Small</v>
      </c>
      <c r="O3809" s="65">
        <v>49</v>
      </c>
      <c r="P3809" s="87">
        <f t="shared" si="237"/>
        <v>0.03</v>
      </c>
      <c r="Q3809" s="68">
        <v>4.7300000000000004</v>
      </c>
      <c r="R3809" s="68" t="str" cm="1">
        <f t="array" ref="R3809">_xlfn.SWITCH(ROUND(Q3809,0),5,"Excellent",4,"Good",3,"Ok","Bad")</f>
        <v>Excellent</v>
      </c>
      <c r="S3809" s="17">
        <v>40</v>
      </c>
      <c r="T3809" s="17" t="str">
        <f t="shared" si="238"/>
        <v>No</v>
      </c>
      <c r="U3809" s="82">
        <v>43316</v>
      </c>
      <c r="V3809" s="82">
        <v>43877</v>
      </c>
      <c r="W3809" s="17">
        <v>364</v>
      </c>
      <c r="X3809" s="17" t="str">
        <f t="shared" si="239"/>
        <v>Active</v>
      </c>
      <c r="Y3809" s="17" t="s">
        <v>15616</v>
      </c>
      <c r="Z3809" s="17"/>
    </row>
    <row r="3810" spans="1:26" x14ac:dyDescent="0.25">
      <c r="A3810">
        <v>3809</v>
      </c>
      <c r="B3810" s="17" t="s">
        <v>2727</v>
      </c>
      <c r="C3810" s="17">
        <v>2657</v>
      </c>
      <c r="D3810" s="17" t="str">
        <f>INDEX(Hosts!$A:$O,MATCH(Places!$C3810,Hosts!$A:$A,0),MATCH(Places!D$1,Hosts!$1:$1,0))</f>
        <v>Within a few hours</v>
      </c>
      <c r="E3810" s="87">
        <f>INDEX(Hosts!$A:$O,MATCH(Places!$C3810,Hosts!$A:$A,0),MATCH(Places!E$1,Hosts!$1:$1,0))</f>
        <v>0.8</v>
      </c>
      <c r="F3810" s="87">
        <f>INDEX(Hosts!$A:$O,MATCH(Places!$C3810,Hosts!$A:$A,0),MATCH(Places!F$1,Hosts!$1:$1,0))</f>
        <v>0.76</v>
      </c>
      <c r="G3810" s="17" t="str">
        <f>INDEX(Hosts!$A:$O,MATCH(Places!$C3810,Hosts!$A:$A,0),MATCH(Places!G$1,Hosts!$1:$1,0))</f>
        <v>No</v>
      </c>
      <c r="H3810" s="17">
        <v>16</v>
      </c>
      <c r="I3810" s="17" t="str">
        <f>INDEX(Neighborhoods!$A:$C,MATCH(Places!$H3810,Neighborhoods!$A:$A,0),MATCH(Places!I$1,Neighborhoods!$1:$1,0))</f>
        <v>Manhattan</v>
      </c>
      <c r="J3810" s="17" t="str">
        <f>INDEX(Neighborhoods!$A:$C,MATCH(Places!$H3810,Neighborhoods!$A:$A,0),MATCH(Places!J$1,Neighborhoods!$1:$1,0))</f>
        <v>Harlem</v>
      </c>
      <c r="K3810" s="17" t="s">
        <v>11822</v>
      </c>
      <c r="L3810" s="17" t="str">
        <f t="shared" si="236"/>
        <v>No</v>
      </c>
      <c r="M3810" s="17">
        <v>8</v>
      </c>
      <c r="N3810" s="17" t="str" cm="1">
        <f t="array" ref="N3810">_xlfn.IFS(M3810&lt;=2,"Small",M3810&lt;=5,"Medium",M3810&gt;5,"Large")</f>
        <v>Large</v>
      </c>
      <c r="O3810" s="65">
        <v>300</v>
      </c>
      <c r="P3810" s="87">
        <f t="shared" si="237"/>
        <v>0.04</v>
      </c>
      <c r="Q3810" s="68">
        <v>4.3</v>
      </c>
      <c r="R3810" s="68" t="str" cm="1">
        <f t="array" ref="R3810">_xlfn.SWITCH(ROUND(Q3810,0),5,"Excellent",4,"Good",3,"Ok","Bad")</f>
        <v>Good</v>
      </c>
      <c r="S3810" s="17">
        <v>27</v>
      </c>
      <c r="T3810" s="17" t="str">
        <f t="shared" si="238"/>
        <v>No</v>
      </c>
      <c r="U3810" s="82">
        <v>43304</v>
      </c>
      <c r="V3810" s="82">
        <v>43874</v>
      </c>
      <c r="W3810" s="17">
        <v>364</v>
      </c>
      <c r="X3810" s="17" t="str">
        <f t="shared" si="239"/>
        <v>Active</v>
      </c>
      <c r="Y3810" s="17" t="s">
        <v>15615</v>
      </c>
      <c r="Z3810" s="17"/>
    </row>
    <row r="3811" spans="1:26" x14ac:dyDescent="0.25">
      <c r="A3811">
        <v>3810</v>
      </c>
      <c r="B3811" s="17" t="s">
        <v>13656</v>
      </c>
      <c r="C3811" s="17">
        <v>3415</v>
      </c>
      <c r="D3811" s="17" t="str">
        <f>INDEX(Hosts!$A:$O,MATCH(Places!$C3811,Hosts!$A:$A,0),MATCH(Places!D$1,Hosts!$1:$1,0))</f>
        <v>Within a few hours</v>
      </c>
      <c r="E3811" s="87">
        <f>INDEX(Hosts!$A:$O,MATCH(Places!$C3811,Hosts!$A:$A,0),MATCH(Places!E$1,Hosts!$1:$1,0))</f>
        <v>1</v>
      </c>
      <c r="F3811" s="87">
        <f>INDEX(Hosts!$A:$O,MATCH(Places!$C3811,Hosts!$A:$A,0),MATCH(Places!F$1,Hosts!$1:$1,0))</f>
        <v>1</v>
      </c>
      <c r="G3811" s="17" t="str">
        <f>INDEX(Hosts!$A:$O,MATCH(Places!$C3811,Hosts!$A:$A,0),MATCH(Places!G$1,Hosts!$1:$1,0))</f>
        <v>No</v>
      </c>
      <c r="H3811" s="17">
        <v>21</v>
      </c>
      <c r="I3811" s="17" t="str">
        <f>INDEX(Neighborhoods!$A:$C,MATCH(Places!$H3811,Neighborhoods!$A:$A,0),MATCH(Places!I$1,Neighborhoods!$1:$1,0))</f>
        <v>Queens</v>
      </c>
      <c r="J3811" s="17" t="str">
        <f>INDEX(Neighborhoods!$A:$C,MATCH(Places!$H3811,Neighborhoods!$A:$A,0),MATCH(Places!J$1,Neighborhoods!$1:$1,0))</f>
        <v>Astoria</v>
      </c>
      <c r="K3811" s="17" t="s">
        <v>1</v>
      </c>
      <c r="L3811" s="17" t="str">
        <f t="shared" si="236"/>
        <v>Yes</v>
      </c>
      <c r="M3811" s="17">
        <v>2</v>
      </c>
      <c r="N3811" s="17" t="str" cm="1">
        <f t="array" ref="N3811">_xlfn.IFS(M3811&lt;=2,"Small",M3811&lt;=5,"Medium",M3811&gt;5,"Large")</f>
        <v>Small</v>
      </c>
      <c r="O3811" s="65">
        <v>49</v>
      </c>
      <c r="P3811" s="87">
        <f t="shared" si="237"/>
        <v>0.03</v>
      </c>
      <c r="Q3811" s="68">
        <v>4.8099999999999996</v>
      </c>
      <c r="R3811" s="68" t="str" cm="1">
        <f t="array" ref="R3811">_xlfn.SWITCH(ROUND(Q3811,0),5,"Excellent",4,"Good",3,"Ok","Bad")</f>
        <v>Excellent</v>
      </c>
      <c r="S3811" s="17">
        <v>47</v>
      </c>
      <c r="T3811" s="17" t="str">
        <f t="shared" si="238"/>
        <v>No</v>
      </c>
      <c r="U3811" s="82">
        <v>43311</v>
      </c>
      <c r="V3811" s="82">
        <v>43824</v>
      </c>
      <c r="W3811" s="17">
        <v>364</v>
      </c>
      <c r="X3811" s="17" t="str">
        <f t="shared" si="239"/>
        <v>Active</v>
      </c>
      <c r="Y3811" s="17" t="s">
        <v>15616</v>
      </c>
      <c r="Z3811" s="17"/>
    </row>
    <row r="3812" spans="1:26" x14ac:dyDescent="0.25">
      <c r="A3812">
        <v>3811</v>
      </c>
      <c r="B3812" s="17" t="s">
        <v>2728</v>
      </c>
      <c r="C3812" s="17">
        <v>2657</v>
      </c>
      <c r="D3812" s="17" t="str">
        <f>INDEX(Hosts!$A:$O,MATCH(Places!$C3812,Hosts!$A:$A,0),MATCH(Places!D$1,Hosts!$1:$1,0))</f>
        <v>Within a few hours</v>
      </c>
      <c r="E3812" s="87">
        <f>INDEX(Hosts!$A:$O,MATCH(Places!$C3812,Hosts!$A:$A,0),MATCH(Places!E$1,Hosts!$1:$1,0))</f>
        <v>0.8</v>
      </c>
      <c r="F3812" s="87">
        <f>INDEX(Hosts!$A:$O,MATCH(Places!$C3812,Hosts!$A:$A,0),MATCH(Places!F$1,Hosts!$1:$1,0))</f>
        <v>0.76</v>
      </c>
      <c r="G3812" s="17" t="str">
        <f>INDEX(Hosts!$A:$O,MATCH(Places!$C3812,Hosts!$A:$A,0),MATCH(Places!G$1,Hosts!$1:$1,0))</f>
        <v>No</v>
      </c>
      <c r="H3812" s="17">
        <v>16</v>
      </c>
      <c r="I3812" s="17" t="str">
        <f>INDEX(Neighborhoods!$A:$C,MATCH(Places!$H3812,Neighborhoods!$A:$A,0),MATCH(Places!I$1,Neighborhoods!$1:$1,0))</f>
        <v>Manhattan</v>
      </c>
      <c r="J3812" s="17" t="str">
        <f>INDEX(Neighborhoods!$A:$C,MATCH(Places!$H3812,Neighborhoods!$A:$A,0),MATCH(Places!J$1,Neighborhoods!$1:$1,0))</f>
        <v>Harlem</v>
      </c>
      <c r="K3812" s="17" t="s">
        <v>1</v>
      </c>
      <c r="L3812" s="17" t="str">
        <f t="shared" si="236"/>
        <v>Yes</v>
      </c>
      <c r="M3812" s="17">
        <v>4</v>
      </c>
      <c r="N3812" s="17" t="str" cm="1">
        <f t="array" ref="N3812">_xlfn.IFS(M3812&lt;=2,"Small",M3812&lt;=5,"Medium",M3812&gt;5,"Large")</f>
        <v>Medium</v>
      </c>
      <c r="O3812" s="65">
        <v>200</v>
      </c>
      <c r="P3812" s="87">
        <f t="shared" si="237"/>
        <v>0.04</v>
      </c>
      <c r="Q3812" s="68">
        <v>4.75</v>
      </c>
      <c r="R3812" s="68" t="str" cm="1">
        <f t="array" ref="R3812">_xlfn.SWITCH(ROUND(Q3812,0),5,"Excellent",4,"Good",3,"Ok","Bad")</f>
        <v>Excellent</v>
      </c>
      <c r="S3812" s="17">
        <v>4</v>
      </c>
      <c r="T3812" s="17" t="str">
        <f t="shared" si="238"/>
        <v>No</v>
      </c>
      <c r="U3812" s="82">
        <v>43310</v>
      </c>
      <c r="V3812" s="82">
        <v>43728</v>
      </c>
      <c r="W3812" s="17">
        <v>364</v>
      </c>
      <c r="X3812" s="17" t="str">
        <f t="shared" si="239"/>
        <v>Active</v>
      </c>
      <c r="Y3812" s="17" t="s">
        <v>15615</v>
      </c>
      <c r="Z3812" s="17"/>
    </row>
    <row r="3813" spans="1:26" x14ac:dyDescent="0.25">
      <c r="A3813">
        <v>3812</v>
      </c>
      <c r="B3813" s="17" t="s">
        <v>2729</v>
      </c>
      <c r="C3813" s="17">
        <v>2462</v>
      </c>
      <c r="D3813" s="17" t="str">
        <f>INDEX(Hosts!$A:$O,MATCH(Places!$C3813,Hosts!$A:$A,0),MATCH(Places!D$1,Hosts!$1:$1,0))</f>
        <v>Within an hour</v>
      </c>
      <c r="E3813" s="87">
        <f>INDEX(Hosts!$A:$O,MATCH(Places!$C3813,Hosts!$A:$A,0),MATCH(Places!E$1,Hosts!$1:$1,0))</f>
        <v>1</v>
      </c>
      <c r="F3813" s="87">
        <f>INDEX(Hosts!$A:$O,MATCH(Places!$C3813,Hosts!$A:$A,0),MATCH(Places!F$1,Hosts!$1:$1,0))</f>
        <v>0.99</v>
      </c>
      <c r="G3813" s="17" t="str">
        <f>INDEX(Hosts!$A:$O,MATCH(Places!$C3813,Hosts!$A:$A,0),MATCH(Places!G$1,Hosts!$1:$1,0))</f>
        <v>No</v>
      </c>
      <c r="H3813" s="17">
        <v>8</v>
      </c>
      <c r="I3813" s="17" t="str">
        <f>INDEX(Neighborhoods!$A:$C,MATCH(Places!$H3813,Neighborhoods!$A:$A,0),MATCH(Places!I$1,Neighborhoods!$1:$1,0))</f>
        <v>Brooklyn</v>
      </c>
      <c r="J3813" s="17" t="str">
        <f>INDEX(Neighborhoods!$A:$C,MATCH(Places!$H3813,Neighborhoods!$A:$A,0),MATCH(Places!J$1,Neighborhoods!$1:$1,0))</f>
        <v>Bushwick</v>
      </c>
      <c r="K3813" s="17" t="s">
        <v>1</v>
      </c>
      <c r="L3813" s="17" t="str">
        <f t="shared" si="236"/>
        <v>Yes</v>
      </c>
      <c r="M3813" s="17">
        <v>2</v>
      </c>
      <c r="N3813" s="17" t="str" cm="1">
        <f t="array" ref="N3813">_xlfn.IFS(M3813&lt;=2,"Small",M3813&lt;=5,"Medium",M3813&gt;5,"Large")</f>
        <v>Small</v>
      </c>
      <c r="O3813" s="65">
        <v>50</v>
      </c>
      <c r="P3813" s="87">
        <f t="shared" si="237"/>
        <v>0.03</v>
      </c>
      <c r="Q3813" s="68">
        <v>4.83</v>
      </c>
      <c r="R3813" s="68" t="str" cm="1">
        <f t="array" ref="R3813">_xlfn.SWITCH(ROUND(Q3813,0),5,"Excellent",4,"Good",3,"Ok","Bad")</f>
        <v>Excellent</v>
      </c>
      <c r="S3813" s="17">
        <v>71</v>
      </c>
      <c r="T3813" s="17" t="str">
        <f t="shared" si="238"/>
        <v>No</v>
      </c>
      <c r="U3813" s="82">
        <v>43333</v>
      </c>
      <c r="V3813" s="82">
        <v>44036</v>
      </c>
      <c r="W3813" s="17">
        <v>12</v>
      </c>
      <c r="X3813" s="17" t="str">
        <f t="shared" si="239"/>
        <v>Active</v>
      </c>
      <c r="Y3813" s="17" t="s">
        <v>15616</v>
      </c>
      <c r="Z3813" s="17"/>
    </row>
    <row r="3814" spans="1:26" x14ac:dyDescent="0.25">
      <c r="A3814">
        <v>3813</v>
      </c>
      <c r="B3814" s="17" t="s">
        <v>15559</v>
      </c>
      <c r="C3814" s="17">
        <v>3544</v>
      </c>
      <c r="D3814" s="17" t="str">
        <f>INDEX(Hosts!$A:$O,MATCH(Places!$C3814,Hosts!$A:$A,0),MATCH(Places!D$1,Hosts!$1:$1,0))</f>
        <v>Within an hour</v>
      </c>
      <c r="E3814" s="87">
        <f>INDEX(Hosts!$A:$O,MATCH(Places!$C3814,Hosts!$A:$A,0),MATCH(Places!E$1,Hosts!$1:$1,0))</f>
        <v>0.9</v>
      </c>
      <c r="F3814" s="87">
        <f>INDEX(Hosts!$A:$O,MATCH(Places!$C3814,Hosts!$A:$A,0),MATCH(Places!F$1,Hosts!$1:$1,0))</f>
        <v>0.99</v>
      </c>
      <c r="G3814" s="17" t="str">
        <f>INDEX(Hosts!$A:$O,MATCH(Places!$C3814,Hosts!$A:$A,0),MATCH(Places!G$1,Hosts!$1:$1,0))</f>
        <v>No</v>
      </c>
      <c r="H3814" s="17">
        <v>13</v>
      </c>
      <c r="I3814" s="17" t="str">
        <f>INDEX(Neighborhoods!$A:$C,MATCH(Places!$H3814,Neighborhoods!$A:$A,0),MATCH(Places!I$1,Neighborhoods!$1:$1,0))</f>
        <v>Manhattan</v>
      </c>
      <c r="J3814" s="17" t="str">
        <f>INDEX(Neighborhoods!$A:$C,MATCH(Places!$H3814,Neighborhoods!$A:$A,0),MATCH(Places!J$1,Neighborhoods!$1:$1,0))</f>
        <v>Chelsea</v>
      </c>
      <c r="K3814" s="17" t="s">
        <v>1</v>
      </c>
      <c r="L3814" s="17" t="str">
        <f t="shared" si="236"/>
        <v>Yes</v>
      </c>
      <c r="M3814" s="17">
        <v>2</v>
      </c>
      <c r="N3814" s="17" t="str" cm="1">
        <f t="array" ref="N3814">_xlfn.IFS(M3814&lt;=2,"Small",M3814&lt;=5,"Medium",M3814&gt;5,"Large")</f>
        <v>Small</v>
      </c>
      <c r="O3814" s="65">
        <v>150</v>
      </c>
      <c r="P3814" s="87">
        <f t="shared" si="237"/>
        <v>0.03</v>
      </c>
      <c r="Q3814" s="68">
        <v>4.24</v>
      </c>
      <c r="R3814" s="68" t="str" cm="1">
        <f t="array" ref="R3814">_xlfn.SWITCH(ROUND(Q3814,0),5,"Excellent",4,"Good",3,"Ok","Bad")</f>
        <v>Good</v>
      </c>
      <c r="S3814" s="17">
        <v>17</v>
      </c>
      <c r="T3814" s="17" t="str">
        <f t="shared" si="238"/>
        <v>No</v>
      </c>
      <c r="U3814" s="82">
        <v>43324</v>
      </c>
      <c r="V3814" s="82">
        <v>43836</v>
      </c>
      <c r="W3814" s="17">
        <v>363</v>
      </c>
      <c r="X3814" s="17" t="str">
        <f t="shared" si="239"/>
        <v>Active</v>
      </c>
      <c r="Y3814" s="17" t="s">
        <v>15616</v>
      </c>
      <c r="Z3814" s="17"/>
    </row>
    <row r="3815" spans="1:26" x14ac:dyDescent="0.25">
      <c r="A3815">
        <v>3814</v>
      </c>
      <c r="B3815" s="17" t="s">
        <v>14535</v>
      </c>
      <c r="C3815" s="17">
        <v>3544</v>
      </c>
      <c r="D3815" s="17" t="str">
        <f>INDEX(Hosts!$A:$O,MATCH(Places!$C3815,Hosts!$A:$A,0),MATCH(Places!D$1,Hosts!$1:$1,0))</f>
        <v>Within an hour</v>
      </c>
      <c r="E3815" s="87">
        <f>INDEX(Hosts!$A:$O,MATCH(Places!$C3815,Hosts!$A:$A,0),MATCH(Places!E$1,Hosts!$1:$1,0))</f>
        <v>0.9</v>
      </c>
      <c r="F3815" s="87">
        <f>INDEX(Hosts!$A:$O,MATCH(Places!$C3815,Hosts!$A:$A,0),MATCH(Places!F$1,Hosts!$1:$1,0))</f>
        <v>0.99</v>
      </c>
      <c r="G3815" s="17" t="str">
        <f>INDEX(Hosts!$A:$O,MATCH(Places!$C3815,Hosts!$A:$A,0),MATCH(Places!G$1,Hosts!$1:$1,0))</f>
        <v>No</v>
      </c>
      <c r="H3815" s="17">
        <v>17</v>
      </c>
      <c r="I3815" s="17" t="str">
        <f>INDEX(Neighborhoods!$A:$C,MATCH(Places!$H3815,Neighborhoods!$A:$A,0),MATCH(Places!I$1,Neighborhoods!$1:$1,0))</f>
        <v>Manhattan</v>
      </c>
      <c r="J3815" s="17" t="str">
        <f>INDEX(Neighborhoods!$A:$C,MATCH(Places!$H3815,Neighborhoods!$A:$A,0),MATCH(Places!J$1,Neighborhoods!$1:$1,0))</f>
        <v>Hell's Kitchen</v>
      </c>
      <c r="K3815" s="17" t="s">
        <v>1</v>
      </c>
      <c r="L3815" s="17" t="str">
        <f t="shared" si="236"/>
        <v>Yes</v>
      </c>
      <c r="M3815" s="17">
        <v>2</v>
      </c>
      <c r="N3815" s="17" t="str" cm="1">
        <f t="array" ref="N3815">_xlfn.IFS(M3815&lt;=2,"Small",M3815&lt;=5,"Medium",M3815&gt;5,"Large")</f>
        <v>Small</v>
      </c>
      <c r="O3815" s="65">
        <v>75</v>
      </c>
      <c r="P3815" s="87">
        <f t="shared" si="237"/>
        <v>0.03</v>
      </c>
      <c r="Q3815" s="68">
        <v>4.83</v>
      </c>
      <c r="R3815" s="68" t="str" cm="1">
        <f t="array" ref="R3815">_xlfn.SWITCH(ROUND(Q3815,0),5,"Excellent",4,"Good",3,"Ok","Bad")</f>
        <v>Excellent</v>
      </c>
      <c r="S3815" s="17">
        <v>6</v>
      </c>
      <c r="T3815" s="17" t="str">
        <f t="shared" si="238"/>
        <v>No</v>
      </c>
      <c r="U3815" s="82">
        <v>43343</v>
      </c>
      <c r="V3815" s="82">
        <v>43810</v>
      </c>
      <c r="W3815" s="17">
        <v>362</v>
      </c>
      <c r="X3815" s="17" t="str">
        <f t="shared" si="239"/>
        <v>Active</v>
      </c>
      <c r="Y3815" s="17" t="s">
        <v>15616</v>
      </c>
      <c r="Z3815" s="17"/>
    </row>
    <row r="3816" spans="1:26" x14ac:dyDescent="0.25">
      <c r="A3816">
        <v>3815</v>
      </c>
      <c r="B3816" s="17" t="s">
        <v>13924</v>
      </c>
      <c r="C3816" s="17">
        <v>3544</v>
      </c>
      <c r="D3816" s="17" t="str">
        <f>INDEX(Hosts!$A:$O,MATCH(Places!$C3816,Hosts!$A:$A,0),MATCH(Places!D$1,Hosts!$1:$1,0))</f>
        <v>Within an hour</v>
      </c>
      <c r="E3816" s="87">
        <f>INDEX(Hosts!$A:$O,MATCH(Places!$C3816,Hosts!$A:$A,0),MATCH(Places!E$1,Hosts!$1:$1,0))</f>
        <v>0.9</v>
      </c>
      <c r="F3816" s="87">
        <f>INDEX(Hosts!$A:$O,MATCH(Places!$C3816,Hosts!$A:$A,0),MATCH(Places!F$1,Hosts!$1:$1,0))</f>
        <v>0.99</v>
      </c>
      <c r="G3816" s="17" t="str">
        <f>INDEX(Hosts!$A:$O,MATCH(Places!$C3816,Hosts!$A:$A,0),MATCH(Places!G$1,Hosts!$1:$1,0))</f>
        <v>No</v>
      </c>
      <c r="H3816" s="17">
        <v>17</v>
      </c>
      <c r="I3816" s="17" t="str">
        <f>INDEX(Neighborhoods!$A:$C,MATCH(Places!$H3816,Neighborhoods!$A:$A,0),MATCH(Places!I$1,Neighborhoods!$1:$1,0))</f>
        <v>Manhattan</v>
      </c>
      <c r="J3816" s="17" t="str">
        <f>INDEX(Neighborhoods!$A:$C,MATCH(Places!$H3816,Neighborhoods!$A:$A,0),MATCH(Places!J$1,Neighborhoods!$1:$1,0))</f>
        <v>Hell's Kitchen</v>
      </c>
      <c r="K3816" s="17" t="s">
        <v>1</v>
      </c>
      <c r="L3816" s="17" t="str">
        <f t="shared" si="236"/>
        <v>Yes</v>
      </c>
      <c r="M3816" s="17">
        <v>2</v>
      </c>
      <c r="N3816" s="17" t="str" cm="1">
        <f t="array" ref="N3816">_xlfn.IFS(M3816&lt;=2,"Small",M3816&lt;=5,"Medium",M3816&gt;5,"Large")</f>
        <v>Small</v>
      </c>
      <c r="O3816" s="65">
        <v>150</v>
      </c>
      <c r="P3816" s="87">
        <f t="shared" si="237"/>
        <v>0.03</v>
      </c>
      <c r="Q3816" s="68">
        <v>4.1399999999999997</v>
      </c>
      <c r="R3816" s="68" t="str" cm="1">
        <f t="array" ref="R3816">_xlfn.SWITCH(ROUND(Q3816,0),5,"Excellent",4,"Good",3,"Ok","Bad")</f>
        <v>Good</v>
      </c>
      <c r="S3816" s="17">
        <v>14</v>
      </c>
      <c r="T3816" s="17" t="str">
        <f t="shared" si="238"/>
        <v>No</v>
      </c>
      <c r="U3816" s="82">
        <v>43336</v>
      </c>
      <c r="V3816" s="82">
        <v>43831</v>
      </c>
      <c r="W3816" s="17">
        <v>365</v>
      </c>
      <c r="X3816" s="17" t="str">
        <f t="shared" si="239"/>
        <v>Active</v>
      </c>
      <c r="Y3816" s="17" t="s">
        <v>15616</v>
      </c>
      <c r="Z3816" s="17"/>
    </row>
    <row r="3817" spans="1:26" x14ac:dyDescent="0.25">
      <c r="A3817">
        <v>3816</v>
      </c>
      <c r="B3817" s="17" t="s">
        <v>14850</v>
      </c>
      <c r="C3817" s="17">
        <v>3430</v>
      </c>
      <c r="D3817" s="17" t="str">
        <f>INDEX(Hosts!$A:$O,MATCH(Places!$C3817,Hosts!$A:$A,0),MATCH(Places!D$1,Hosts!$1:$1,0))</f>
        <v>Within an hour</v>
      </c>
      <c r="E3817" s="87">
        <f>INDEX(Hosts!$A:$O,MATCH(Places!$C3817,Hosts!$A:$A,0),MATCH(Places!E$1,Hosts!$1:$1,0))</f>
        <v>1</v>
      </c>
      <c r="F3817" s="87">
        <f>INDEX(Hosts!$A:$O,MATCH(Places!$C3817,Hosts!$A:$A,0),MATCH(Places!F$1,Hosts!$1:$1,0))</f>
        <v>1</v>
      </c>
      <c r="G3817" s="17" t="str">
        <f>INDEX(Hosts!$A:$O,MATCH(Places!$C3817,Hosts!$A:$A,0),MATCH(Places!G$1,Hosts!$1:$1,0))</f>
        <v>Yes</v>
      </c>
      <c r="H3817" s="17">
        <v>22</v>
      </c>
      <c r="I3817" s="17" t="str">
        <f>INDEX(Neighborhoods!$A:$C,MATCH(Places!$H3817,Neighborhoods!$A:$A,0),MATCH(Places!I$1,Neighborhoods!$1:$1,0))</f>
        <v>Queens</v>
      </c>
      <c r="J3817" s="17" t="str">
        <f>INDEX(Neighborhoods!$A:$C,MATCH(Places!$H3817,Neighborhoods!$A:$A,0),MATCH(Places!J$1,Neighborhoods!$1:$1,0))</f>
        <v>Flushing</v>
      </c>
      <c r="K3817" s="17" t="s">
        <v>1</v>
      </c>
      <c r="L3817" s="17" t="str">
        <f t="shared" si="236"/>
        <v>Yes</v>
      </c>
      <c r="M3817" s="17">
        <v>3</v>
      </c>
      <c r="N3817" s="17" t="str" cm="1">
        <f t="array" ref="N3817">_xlfn.IFS(M3817&lt;=2,"Small",M3817&lt;=5,"Medium",M3817&gt;5,"Large")</f>
        <v>Medium</v>
      </c>
      <c r="O3817" s="65">
        <v>109</v>
      </c>
      <c r="P3817" s="87">
        <f t="shared" si="237"/>
        <v>0.03</v>
      </c>
      <c r="Q3817" s="68">
        <v>5</v>
      </c>
      <c r="R3817" s="68" t="str" cm="1">
        <f t="array" ref="R3817">_xlfn.SWITCH(ROUND(Q3817,0),5,"Excellent",4,"Good",3,"Ok","Bad")</f>
        <v>Excellent</v>
      </c>
      <c r="S3817" s="17">
        <v>47</v>
      </c>
      <c r="T3817" s="17" t="str">
        <f t="shared" si="238"/>
        <v>No</v>
      </c>
      <c r="U3817" s="82">
        <v>43294</v>
      </c>
      <c r="V3817" s="82">
        <v>43976</v>
      </c>
      <c r="W3817" s="17">
        <v>45</v>
      </c>
      <c r="X3817" s="17" t="str">
        <f t="shared" si="239"/>
        <v>Active</v>
      </c>
      <c r="Y3817" s="17" t="s">
        <v>15615</v>
      </c>
      <c r="Z3817" s="17"/>
    </row>
    <row r="3818" spans="1:26" x14ac:dyDescent="0.25">
      <c r="A3818">
        <v>3817</v>
      </c>
      <c r="B3818" s="17" t="s">
        <v>2730</v>
      </c>
      <c r="C3818" s="17">
        <v>2153</v>
      </c>
      <c r="D3818" s="17" t="str">
        <f>INDEX(Hosts!$A:$O,MATCH(Places!$C3818,Hosts!$A:$A,0),MATCH(Places!D$1,Hosts!$1:$1,0))</f>
        <v>A few days or more</v>
      </c>
      <c r="E3818" s="87">
        <f>INDEX(Hosts!$A:$O,MATCH(Places!$C3818,Hosts!$A:$A,0),MATCH(Places!E$1,Hosts!$1:$1,0))</f>
        <v>0.2</v>
      </c>
      <c r="F3818" s="87">
        <f>INDEX(Hosts!$A:$O,MATCH(Places!$C3818,Hosts!$A:$A,0),MATCH(Places!F$1,Hosts!$1:$1,0))</f>
        <v>0.84</v>
      </c>
      <c r="G3818" s="17" t="str">
        <f>INDEX(Hosts!$A:$O,MATCH(Places!$C3818,Hosts!$A:$A,0),MATCH(Places!G$1,Hosts!$1:$1,0))</f>
        <v>No</v>
      </c>
      <c r="H3818" s="17">
        <v>14</v>
      </c>
      <c r="I3818" s="17" t="str">
        <f>INDEX(Neighborhoods!$A:$C,MATCH(Places!$H3818,Neighborhoods!$A:$A,0),MATCH(Places!I$1,Neighborhoods!$1:$1,0))</f>
        <v>Manhattan</v>
      </c>
      <c r="J3818" s="17" t="str">
        <f>INDEX(Neighborhoods!$A:$C,MATCH(Places!$H3818,Neighborhoods!$A:$A,0),MATCH(Places!J$1,Neighborhoods!$1:$1,0))</f>
        <v>East Harlem</v>
      </c>
      <c r="K3818" s="17" t="s">
        <v>11822</v>
      </c>
      <c r="L3818" s="17" t="str">
        <f t="shared" si="236"/>
        <v>No</v>
      </c>
      <c r="M3818" s="17">
        <v>4</v>
      </c>
      <c r="N3818" s="17" t="str" cm="1">
        <f t="array" ref="N3818">_xlfn.IFS(M3818&lt;=2,"Small",M3818&lt;=5,"Medium",M3818&gt;5,"Large")</f>
        <v>Medium</v>
      </c>
      <c r="O3818" s="65">
        <v>150</v>
      </c>
      <c r="P3818" s="87">
        <f t="shared" si="237"/>
        <v>0.03</v>
      </c>
      <c r="Q3818" s="68">
        <v>4.82</v>
      </c>
      <c r="R3818" s="68" t="str" cm="1">
        <f t="array" ref="R3818">_xlfn.SWITCH(ROUND(Q3818,0),5,"Excellent",4,"Good",3,"Ok","Bad")</f>
        <v>Excellent</v>
      </c>
      <c r="S3818" s="17">
        <v>45</v>
      </c>
      <c r="T3818" s="17" t="str">
        <f t="shared" si="238"/>
        <v>No</v>
      </c>
      <c r="U3818" s="82">
        <v>43291</v>
      </c>
      <c r="V3818" s="82">
        <v>43898</v>
      </c>
      <c r="W3818" s="17">
        <v>86</v>
      </c>
      <c r="X3818" s="17" t="str">
        <f t="shared" si="239"/>
        <v>Active</v>
      </c>
      <c r="Y3818" s="17" t="s">
        <v>15615</v>
      </c>
      <c r="Z3818" s="17"/>
    </row>
    <row r="3819" spans="1:26" x14ac:dyDescent="0.25">
      <c r="A3819">
        <v>3818</v>
      </c>
      <c r="B3819" s="17" t="s">
        <v>2731</v>
      </c>
      <c r="C3819" s="17">
        <v>3590</v>
      </c>
      <c r="D3819" s="17" t="str">
        <f>INDEX(Hosts!$A:$O,MATCH(Places!$C3819,Hosts!$A:$A,0),MATCH(Places!D$1,Hosts!$1:$1,0))</f>
        <v>Within an hour</v>
      </c>
      <c r="E3819" s="87">
        <f>INDEX(Hosts!$A:$O,MATCH(Places!$C3819,Hosts!$A:$A,0),MATCH(Places!E$1,Hosts!$1:$1,0))</f>
        <v>1</v>
      </c>
      <c r="F3819" s="87">
        <f>INDEX(Hosts!$A:$O,MATCH(Places!$C3819,Hosts!$A:$A,0),MATCH(Places!F$1,Hosts!$1:$1,0))</f>
        <v>1</v>
      </c>
      <c r="G3819" s="17" t="str">
        <f>INDEX(Hosts!$A:$O,MATCH(Places!$C3819,Hosts!$A:$A,0),MATCH(Places!G$1,Hosts!$1:$1,0))</f>
        <v>No</v>
      </c>
      <c r="H3819" s="17">
        <v>8</v>
      </c>
      <c r="I3819" s="17" t="str">
        <f>INDEX(Neighborhoods!$A:$C,MATCH(Places!$H3819,Neighborhoods!$A:$A,0),MATCH(Places!I$1,Neighborhoods!$1:$1,0))</f>
        <v>Brooklyn</v>
      </c>
      <c r="J3819" s="17" t="str">
        <f>INDEX(Neighborhoods!$A:$C,MATCH(Places!$H3819,Neighborhoods!$A:$A,0),MATCH(Places!J$1,Neighborhoods!$1:$1,0))</f>
        <v>Bushwick</v>
      </c>
      <c r="K3819" s="17" t="s">
        <v>1</v>
      </c>
      <c r="L3819" s="17" t="str">
        <f t="shared" si="236"/>
        <v>Yes</v>
      </c>
      <c r="M3819" s="17">
        <v>2</v>
      </c>
      <c r="N3819" s="17" t="str" cm="1">
        <f t="array" ref="N3819">_xlfn.IFS(M3819&lt;=2,"Small",M3819&lt;=5,"Medium",M3819&gt;5,"Large")</f>
        <v>Small</v>
      </c>
      <c r="O3819" s="65">
        <v>50</v>
      </c>
      <c r="P3819" s="87">
        <f t="shared" si="237"/>
        <v>0.03</v>
      </c>
      <c r="Q3819" s="68">
        <v>4.9000000000000004</v>
      </c>
      <c r="R3819" s="68" t="str" cm="1">
        <f t="array" ref="R3819">_xlfn.SWITCH(ROUND(Q3819,0),5,"Excellent",4,"Good",3,"Ok","Bad")</f>
        <v>Excellent</v>
      </c>
      <c r="S3819" s="17">
        <v>104</v>
      </c>
      <c r="T3819" s="17" t="str">
        <f t="shared" si="238"/>
        <v>Yes</v>
      </c>
      <c r="U3819" s="82">
        <v>43297</v>
      </c>
      <c r="V3819" s="82">
        <v>44020</v>
      </c>
      <c r="W3819" s="17">
        <v>122</v>
      </c>
      <c r="X3819" s="17" t="str">
        <f t="shared" si="239"/>
        <v>Active</v>
      </c>
      <c r="Y3819" s="17" t="s">
        <v>15616</v>
      </c>
      <c r="Z3819" s="17"/>
    </row>
    <row r="3820" spans="1:26" x14ac:dyDescent="0.25">
      <c r="A3820">
        <v>3819</v>
      </c>
      <c r="B3820" s="17" t="s">
        <v>2732</v>
      </c>
      <c r="C3820" s="17">
        <v>3502</v>
      </c>
      <c r="D3820" s="17" t="str">
        <f>INDEX(Hosts!$A:$O,MATCH(Places!$C3820,Hosts!$A:$A,0),MATCH(Places!D$1,Hosts!$1:$1,0))</f>
        <v>Within a day</v>
      </c>
      <c r="E3820" s="87">
        <f>INDEX(Hosts!$A:$O,MATCH(Places!$C3820,Hosts!$A:$A,0),MATCH(Places!E$1,Hosts!$1:$1,0))</f>
        <v>0.5</v>
      </c>
      <c r="F3820" s="87">
        <f>INDEX(Hosts!$A:$O,MATCH(Places!$C3820,Hosts!$A:$A,0),MATCH(Places!F$1,Hosts!$1:$1,0))</f>
        <v>0.9</v>
      </c>
      <c r="G3820" s="17" t="str">
        <f>INDEX(Hosts!$A:$O,MATCH(Places!$C3820,Hosts!$A:$A,0),MATCH(Places!G$1,Hosts!$1:$1,0))</f>
        <v>No</v>
      </c>
      <c r="H3820" s="17">
        <v>22</v>
      </c>
      <c r="I3820" s="17" t="str">
        <f>INDEX(Neighborhoods!$A:$C,MATCH(Places!$H3820,Neighborhoods!$A:$A,0),MATCH(Places!I$1,Neighborhoods!$1:$1,0))</f>
        <v>Queens</v>
      </c>
      <c r="J3820" s="17" t="str">
        <f>INDEX(Neighborhoods!$A:$C,MATCH(Places!$H3820,Neighborhoods!$A:$A,0),MATCH(Places!J$1,Neighborhoods!$1:$1,0))</f>
        <v>Flushing</v>
      </c>
      <c r="K3820" s="17" t="s">
        <v>11822</v>
      </c>
      <c r="L3820" s="17" t="str">
        <f t="shared" si="236"/>
        <v>No</v>
      </c>
      <c r="M3820" s="17">
        <v>2</v>
      </c>
      <c r="N3820" s="17" t="str" cm="1">
        <f t="array" ref="N3820">_xlfn.IFS(M3820&lt;=2,"Small",M3820&lt;=5,"Medium",M3820&gt;5,"Large")</f>
        <v>Small</v>
      </c>
      <c r="O3820" s="65">
        <v>70</v>
      </c>
      <c r="P3820" s="87">
        <f t="shared" si="237"/>
        <v>0.03</v>
      </c>
      <c r="Q3820" s="68">
        <v>4.88</v>
      </c>
      <c r="R3820" s="68" t="str" cm="1">
        <f t="array" ref="R3820">_xlfn.SWITCH(ROUND(Q3820,0),5,"Excellent",4,"Good",3,"Ok","Bad")</f>
        <v>Excellent</v>
      </c>
      <c r="S3820" s="17">
        <v>65</v>
      </c>
      <c r="T3820" s="17" t="str">
        <f t="shared" si="238"/>
        <v>No</v>
      </c>
      <c r="U3820" s="82">
        <v>43308</v>
      </c>
      <c r="V3820" s="82">
        <v>43853</v>
      </c>
      <c r="W3820" s="17">
        <v>88</v>
      </c>
      <c r="X3820" s="17" t="str">
        <f t="shared" si="239"/>
        <v>Active</v>
      </c>
      <c r="Y3820" s="17" t="s">
        <v>15616</v>
      </c>
      <c r="Z3820" s="17"/>
    </row>
    <row r="3821" spans="1:26" x14ac:dyDescent="0.25">
      <c r="A3821">
        <v>3820</v>
      </c>
      <c r="B3821" s="17" t="s">
        <v>13132</v>
      </c>
      <c r="C3821" s="17">
        <v>1325</v>
      </c>
      <c r="D3821" s="17" t="str">
        <f>INDEX(Hosts!$A:$O,MATCH(Places!$C3821,Hosts!$A:$A,0),MATCH(Places!D$1,Hosts!$1:$1,0))</f>
        <v>Within a day</v>
      </c>
      <c r="E3821" s="87">
        <f>INDEX(Hosts!$A:$O,MATCH(Places!$C3821,Hosts!$A:$A,0),MATCH(Places!E$1,Hosts!$1:$1,0))</f>
        <v>0.8</v>
      </c>
      <c r="F3821" s="87">
        <f>INDEX(Hosts!$A:$O,MATCH(Places!$C3821,Hosts!$A:$A,0),MATCH(Places!F$1,Hosts!$1:$1,0))</f>
        <v>0.73</v>
      </c>
      <c r="G3821" s="17" t="str">
        <f>INDEX(Hosts!$A:$O,MATCH(Places!$C3821,Hosts!$A:$A,0),MATCH(Places!G$1,Hosts!$1:$1,0))</f>
        <v>Yes</v>
      </c>
      <c r="H3821" s="17">
        <v>12</v>
      </c>
      <c r="I3821" s="17" t="str">
        <f>INDEX(Neighborhoods!$A:$C,MATCH(Places!$H3821,Neighborhoods!$A:$A,0),MATCH(Places!I$1,Neighborhoods!$1:$1,0))</f>
        <v>Brooklyn</v>
      </c>
      <c r="J3821" s="17" t="str">
        <f>INDEX(Neighborhoods!$A:$C,MATCH(Places!$H3821,Neighborhoods!$A:$A,0),MATCH(Places!J$1,Neighborhoods!$1:$1,0))</f>
        <v>Williamsburg</v>
      </c>
      <c r="K3821" s="17" t="s">
        <v>11822</v>
      </c>
      <c r="L3821" s="17" t="str">
        <f t="shared" si="236"/>
        <v>No</v>
      </c>
      <c r="M3821" s="17">
        <v>4</v>
      </c>
      <c r="N3821" s="17" t="str" cm="1">
        <f t="array" ref="N3821">_xlfn.IFS(M3821&lt;=2,"Small",M3821&lt;=5,"Medium",M3821&gt;5,"Large")</f>
        <v>Medium</v>
      </c>
      <c r="O3821" s="65">
        <v>107</v>
      </c>
      <c r="P3821" s="87">
        <f t="shared" si="237"/>
        <v>0.03</v>
      </c>
      <c r="Q3821" s="68">
        <v>4.84</v>
      </c>
      <c r="R3821" s="68" t="str" cm="1">
        <f t="array" ref="R3821">_xlfn.SWITCH(ROUND(Q3821,0),5,"Excellent",4,"Good",3,"Ok","Bad")</f>
        <v>Excellent</v>
      </c>
      <c r="S3821" s="17">
        <v>32</v>
      </c>
      <c r="T3821" s="17" t="str">
        <f t="shared" si="238"/>
        <v>No</v>
      </c>
      <c r="U3821" s="82">
        <v>43341</v>
      </c>
      <c r="V3821" s="82">
        <v>43576</v>
      </c>
      <c r="W3821" s="17">
        <v>350</v>
      </c>
      <c r="X3821" s="17" t="str">
        <f t="shared" si="239"/>
        <v>Active</v>
      </c>
      <c r="Y3821" s="17" t="s">
        <v>15615</v>
      </c>
      <c r="Z3821" s="17"/>
    </row>
    <row r="3822" spans="1:26" x14ac:dyDescent="0.25">
      <c r="A3822">
        <v>3821</v>
      </c>
      <c r="B3822" s="17" t="s">
        <v>2733</v>
      </c>
      <c r="C3822" s="17">
        <v>3593</v>
      </c>
      <c r="D3822" s="17" t="str">
        <f>INDEX(Hosts!$A:$O,MATCH(Places!$C3822,Hosts!$A:$A,0),MATCH(Places!D$1,Hosts!$1:$1,0))</f>
        <v>Within a few hours</v>
      </c>
      <c r="E3822" s="87">
        <f>INDEX(Hosts!$A:$O,MATCH(Places!$C3822,Hosts!$A:$A,0),MATCH(Places!E$1,Hosts!$1:$1,0))</f>
        <v>0.7</v>
      </c>
      <c r="F3822" s="87">
        <f>INDEX(Hosts!$A:$O,MATCH(Places!$C3822,Hosts!$A:$A,0),MATCH(Places!F$1,Hosts!$1:$1,0))</f>
        <v>0.86</v>
      </c>
      <c r="G3822" s="17" t="str">
        <f>INDEX(Hosts!$A:$O,MATCH(Places!$C3822,Hosts!$A:$A,0),MATCH(Places!G$1,Hosts!$1:$1,0))</f>
        <v>Yes</v>
      </c>
      <c r="H3822" s="17">
        <v>21</v>
      </c>
      <c r="I3822" s="17" t="str">
        <f>INDEX(Neighborhoods!$A:$C,MATCH(Places!$H3822,Neighborhoods!$A:$A,0),MATCH(Places!I$1,Neighborhoods!$1:$1,0))</f>
        <v>Queens</v>
      </c>
      <c r="J3822" s="17" t="str">
        <f>INDEX(Neighborhoods!$A:$C,MATCH(Places!$H3822,Neighborhoods!$A:$A,0),MATCH(Places!J$1,Neighborhoods!$1:$1,0))</f>
        <v>Astoria</v>
      </c>
      <c r="K3822" s="17" t="s">
        <v>11822</v>
      </c>
      <c r="L3822" s="17" t="str">
        <f t="shared" si="236"/>
        <v>No</v>
      </c>
      <c r="M3822" s="17">
        <v>4</v>
      </c>
      <c r="N3822" s="17" t="str" cm="1">
        <f t="array" ref="N3822">_xlfn.IFS(M3822&lt;=2,"Small",M3822&lt;=5,"Medium",M3822&gt;5,"Large")</f>
        <v>Medium</v>
      </c>
      <c r="O3822" s="65">
        <v>126</v>
      </c>
      <c r="P3822" s="87">
        <f t="shared" si="237"/>
        <v>0.03</v>
      </c>
      <c r="Q3822" s="68">
        <v>4.99</v>
      </c>
      <c r="R3822" s="68" t="str" cm="1">
        <f t="array" ref="R3822">_xlfn.SWITCH(ROUND(Q3822,0),5,"Excellent",4,"Good",3,"Ok","Bad")</f>
        <v>Excellent</v>
      </c>
      <c r="S3822" s="17">
        <v>76</v>
      </c>
      <c r="T3822" s="17" t="str">
        <f t="shared" si="238"/>
        <v>No</v>
      </c>
      <c r="U3822" s="82">
        <v>43296</v>
      </c>
      <c r="V3822" s="82">
        <v>43886</v>
      </c>
      <c r="W3822" s="17">
        <v>180</v>
      </c>
      <c r="X3822" s="17" t="str">
        <f t="shared" si="239"/>
        <v>Active</v>
      </c>
      <c r="Y3822" s="17" t="s">
        <v>15615</v>
      </c>
      <c r="Z3822" s="17"/>
    </row>
    <row r="3823" spans="1:26" x14ac:dyDescent="0.25">
      <c r="A3823">
        <v>3822</v>
      </c>
      <c r="B3823" s="17" t="s">
        <v>13658</v>
      </c>
      <c r="C3823" s="17">
        <v>2881</v>
      </c>
      <c r="D3823" s="17" t="str">
        <f>INDEX(Hosts!$A:$O,MATCH(Places!$C3823,Hosts!$A:$A,0),MATCH(Places!D$1,Hosts!$1:$1,0))</f>
        <v>Within a few hours</v>
      </c>
      <c r="E3823" s="87">
        <f>INDEX(Hosts!$A:$O,MATCH(Places!$C3823,Hosts!$A:$A,0),MATCH(Places!E$1,Hosts!$1:$1,0))</f>
        <v>1</v>
      </c>
      <c r="F3823" s="87">
        <f>INDEX(Hosts!$A:$O,MATCH(Places!$C3823,Hosts!$A:$A,0),MATCH(Places!F$1,Hosts!$1:$1,0))</f>
        <v>1</v>
      </c>
      <c r="G3823" s="17" t="str">
        <f>INDEX(Hosts!$A:$O,MATCH(Places!$C3823,Hosts!$A:$A,0),MATCH(Places!G$1,Hosts!$1:$1,0))</f>
        <v>No</v>
      </c>
      <c r="H3823" s="17">
        <v>16</v>
      </c>
      <c r="I3823" s="17" t="str">
        <f>INDEX(Neighborhoods!$A:$C,MATCH(Places!$H3823,Neighborhoods!$A:$A,0),MATCH(Places!I$1,Neighborhoods!$1:$1,0))</f>
        <v>Manhattan</v>
      </c>
      <c r="J3823" s="17" t="str">
        <f>INDEX(Neighborhoods!$A:$C,MATCH(Places!$H3823,Neighborhoods!$A:$A,0),MATCH(Places!J$1,Neighborhoods!$1:$1,0))</f>
        <v>Harlem</v>
      </c>
      <c r="K3823" s="17" t="s">
        <v>11822</v>
      </c>
      <c r="L3823" s="17" t="str">
        <f t="shared" si="236"/>
        <v>No</v>
      </c>
      <c r="M3823" s="17">
        <v>9</v>
      </c>
      <c r="N3823" s="17" t="str" cm="1">
        <f t="array" ref="N3823">_xlfn.IFS(M3823&lt;=2,"Small",M3823&lt;=5,"Medium",M3823&gt;5,"Large")</f>
        <v>Large</v>
      </c>
      <c r="O3823" s="65">
        <v>299</v>
      </c>
      <c r="P3823" s="87">
        <f t="shared" si="237"/>
        <v>0.04</v>
      </c>
      <c r="Q3823" s="68">
        <v>4.71</v>
      </c>
      <c r="R3823" s="68" t="str" cm="1">
        <f t="array" ref="R3823">_xlfn.SWITCH(ROUND(Q3823,0),5,"Excellent",4,"Good",3,"Ok","Bad")</f>
        <v>Excellent</v>
      </c>
      <c r="S3823" s="17">
        <v>21</v>
      </c>
      <c r="T3823" s="17" t="str">
        <f t="shared" si="238"/>
        <v>No</v>
      </c>
      <c r="U3823" s="82">
        <v>43299</v>
      </c>
      <c r="V3823" s="82">
        <v>43828</v>
      </c>
      <c r="W3823" s="17">
        <v>14</v>
      </c>
      <c r="X3823" s="17" t="str">
        <f t="shared" si="239"/>
        <v>Active</v>
      </c>
      <c r="Y3823" s="17" t="s">
        <v>15616</v>
      </c>
      <c r="Z3823" s="17"/>
    </row>
    <row r="3824" spans="1:26" x14ac:dyDescent="0.25">
      <c r="A3824">
        <v>3823</v>
      </c>
      <c r="B3824" s="17" t="s">
        <v>14355</v>
      </c>
      <c r="C3824" s="17">
        <v>1472</v>
      </c>
      <c r="D3824" s="17" t="str">
        <f>INDEX(Hosts!$A:$O,MATCH(Places!$C3824,Hosts!$A:$A,0),MATCH(Places!D$1,Hosts!$1:$1,0))</f>
        <v>Within an hour</v>
      </c>
      <c r="E3824" s="87">
        <f>INDEX(Hosts!$A:$O,MATCH(Places!$C3824,Hosts!$A:$A,0),MATCH(Places!E$1,Hosts!$1:$1,0))</f>
        <v>1</v>
      </c>
      <c r="F3824" s="87">
        <f>INDEX(Hosts!$A:$O,MATCH(Places!$C3824,Hosts!$A:$A,0),MATCH(Places!F$1,Hosts!$1:$1,0))</f>
        <v>1</v>
      </c>
      <c r="G3824" s="17" t="str">
        <f>INDEX(Hosts!$A:$O,MATCH(Places!$C3824,Hosts!$A:$A,0),MATCH(Places!G$1,Hosts!$1:$1,0))</f>
        <v>Yes</v>
      </c>
      <c r="H3824" s="17">
        <v>8</v>
      </c>
      <c r="I3824" s="17" t="str">
        <f>INDEX(Neighborhoods!$A:$C,MATCH(Places!$H3824,Neighborhoods!$A:$A,0),MATCH(Places!I$1,Neighborhoods!$1:$1,0))</f>
        <v>Brooklyn</v>
      </c>
      <c r="J3824" s="17" t="str">
        <f>INDEX(Neighborhoods!$A:$C,MATCH(Places!$H3824,Neighborhoods!$A:$A,0),MATCH(Places!J$1,Neighborhoods!$1:$1,0))</f>
        <v>Bushwick</v>
      </c>
      <c r="K3824" s="17" t="s">
        <v>1</v>
      </c>
      <c r="L3824" s="17" t="str">
        <f t="shared" si="236"/>
        <v>Yes</v>
      </c>
      <c r="M3824" s="17">
        <v>2</v>
      </c>
      <c r="N3824" s="17" t="str" cm="1">
        <f t="array" ref="N3824">_xlfn.IFS(M3824&lt;=2,"Small",M3824&lt;=5,"Medium",M3824&gt;5,"Large")</f>
        <v>Small</v>
      </c>
      <c r="O3824" s="65">
        <v>58</v>
      </c>
      <c r="P3824" s="87">
        <f t="shared" si="237"/>
        <v>0.03</v>
      </c>
      <c r="Q3824" s="68">
        <v>5</v>
      </c>
      <c r="R3824" s="68" t="str" cm="1">
        <f t="array" ref="R3824">_xlfn.SWITCH(ROUND(Q3824,0),5,"Excellent",4,"Good",3,"Ok","Bad")</f>
        <v>Excellent</v>
      </c>
      <c r="S3824" s="17">
        <v>29</v>
      </c>
      <c r="T3824" s="17" t="str">
        <f t="shared" si="238"/>
        <v>No</v>
      </c>
      <c r="U3824" s="82">
        <v>43343</v>
      </c>
      <c r="V3824" s="82">
        <v>43870</v>
      </c>
      <c r="W3824" s="17">
        <v>178</v>
      </c>
      <c r="X3824" s="17" t="str">
        <f t="shared" si="239"/>
        <v>Active</v>
      </c>
      <c r="Y3824" s="17" t="s">
        <v>15616</v>
      </c>
      <c r="Z3824" s="17"/>
    </row>
    <row r="3825" spans="1:26" x14ac:dyDescent="0.25">
      <c r="A3825">
        <v>3824</v>
      </c>
      <c r="B3825" s="17" t="s">
        <v>14571</v>
      </c>
      <c r="C3825" s="17">
        <v>806</v>
      </c>
      <c r="D3825" s="17" t="str">
        <f>INDEX(Hosts!$A:$O,MATCH(Places!$C3825,Hosts!$A:$A,0),MATCH(Places!D$1,Hosts!$1:$1,0))</f>
        <v>Within a few hours</v>
      </c>
      <c r="E3825" s="87">
        <f>INDEX(Hosts!$A:$O,MATCH(Places!$C3825,Hosts!$A:$A,0),MATCH(Places!E$1,Hosts!$1:$1,0))</f>
        <v>0.85</v>
      </c>
      <c r="F3825" s="87">
        <f>INDEX(Hosts!$A:$O,MATCH(Places!$C3825,Hosts!$A:$A,0),MATCH(Places!F$1,Hosts!$1:$1,0))</f>
        <v>0.17</v>
      </c>
      <c r="G3825" s="17" t="str">
        <f>INDEX(Hosts!$A:$O,MATCH(Places!$C3825,Hosts!$A:$A,0),MATCH(Places!G$1,Hosts!$1:$1,0))</f>
        <v>No</v>
      </c>
      <c r="H3825" s="17">
        <v>7</v>
      </c>
      <c r="I3825" s="17" t="str">
        <f>INDEX(Neighborhoods!$A:$C,MATCH(Places!$H3825,Neighborhoods!$A:$A,0),MATCH(Places!I$1,Neighborhoods!$1:$1,0))</f>
        <v>Brooklyn</v>
      </c>
      <c r="J3825" s="17" t="str">
        <f>INDEX(Neighborhoods!$A:$C,MATCH(Places!$H3825,Neighborhoods!$A:$A,0),MATCH(Places!J$1,Neighborhoods!$1:$1,0))</f>
        <v>Bedford-Stuyvesant</v>
      </c>
      <c r="K3825" s="17" t="s">
        <v>11822</v>
      </c>
      <c r="L3825" s="17" t="str">
        <f t="shared" si="236"/>
        <v>No</v>
      </c>
      <c r="M3825" s="17">
        <v>4</v>
      </c>
      <c r="N3825" s="17" t="str" cm="1">
        <f t="array" ref="N3825">_xlfn.IFS(M3825&lt;=2,"Small",M3825&lt;=5,"Medium",M3825&gt;5,"Large")</f>
        <v>Medium</v>
      </c>
      <c r="O3825" s="65">
        <v>135</v>
      </c>
      <c r="P3825" s="87">
        <f t="shared" si="237"/>
        <v>0.03</v>
      </c>
      <c r="Q3825" s="68">
        <v>5</v>
      </c>
      <c r="R3825" s="68" t="str" cm="1">
        <f t="array" ref="R3825">_xlfn.SWITCH(ROUND(Q3825,0),5,"Excellent",4,"Good",3,"Ok","Bad")</f>
        <v>Excellent</v>
      </c>
      <c r="S3825" s="17">
        <v>5</v>
      </c>
      <c r="T3825" s="17" t="str">
        <f t="shared" si="238"/>
        <v>No</v>
      </c>
      <c r="U3825" s="82">
        <v>43338</v>
      </c>
      <c r="V3825" s="82">
        <v>43431</v>
      </c>
      <c r="W3825" s="17">
        <v>364</v>
      </c>
      <c r="X3825" s="17" t="str">
        <f t="shared" si="239"/>
        <v>Active</v>
      </c>
      <c r="Y3825" s="17" t="s">
        <v>15615</v>
      </c>
      <c r="Z3825" s="17"/>
    </row>
    <row r="3826" spans="1:26" x14ac:dyDescent="0.25">
      <c r="A3826">
        <v>3825</v>
      </c>
      <c r="B3826" s="17" t="s">
        <v>15205</v>
      </c>
      <c r="C3826" s="17">
        <v>1756</v>
      </c>
      <c r="D3826" s="17" t="str">
        <f>INDEX(Hosts!$A:$O,MATCH(Places!$C3826,Hosts!$A:$A,0),MATCH(Places!D$1,Hosts!$1:$1,0))</f>
        <v>Within an hour</v>
      </c>
      <c r="E3826" s="87">
        <f>INDEX(Hosts!$A:$O,MATCH(Places!$C3826,Hosts!$A:$A,0),MATCH(Places!E$1,Hosts!$1:$1,0))</f>
        <v>1</v>
      </c>
      <c r="F3826" s="87">
        <f>INDEX(Hosts!$A:$O,MATCH(Places!$C3826,Hosts!$A:$A,0),MATCH(Places!F$1,Hosts!$1:$1,0))</f>
        <v>1</v>
      </c>
      <c r="G3826" s="17" t="str">
        <f>INDEX(Hosts!$A:$O,MATCH(Places!$C3826,Hosts!$A:$A,0),MATCH(Places!G$1,Hosts!$1:$1,0))</f>
        <v>No</v>
      </c>
      <c r="H3826" s="17">
        <v>14</v>
      </c>
      <c r="I3826" s="17" t="str">
        <f>INDEX(Neighborhoods!$A:$C,MATCH(Places!$H3826,Neighborhoods!$A:$A,0),MATCH(Places!I$1,Neighborhoods!$1:$1,0))</f>
        <v>Manhattan</v>
      </c>
      <c r="J3826" s="17" t="str">
        <f>INDEX(Neighborhoods!$A:$C,MATCH(Places!$H3826,Neighborhoods!$A:$A,0),MATCH(Places!J$1,Neighborhoods!$1:$1,0))</f>
        <v>East Harlem</v>
      </c>
      <c r="K3826" s="17" t="s">
        <v>1</v>
      </c>
      <c r="L3826" s="17" t="str">
        <f t="shared" si="236"/>
        <v>Yes</v>
      </c>
      <c r="M3826" s="17">
        <v>2</v>
      </c>
      <c r="N3826" s="17" t="str" cm="1">
        <f t="array" ref="N3826">_xlfn.IFS(M3826&lt;=2,"Small",M3826&lt;=5,"Medium",M3826&gt;5,"Large")</f>
        <v>Small</v>
      </c>
      <c r="O3826" s="65">
        <v>50</v>
      </c>
      <c r="P3826" s="87">
        <f t="shared" si="237"/>
        <v>0.03</v>
      </c>
      <c r="Q3826" s="68">
        <v>5</v>
      </c>
      <c r="R3826" s="68" t="str" cm="1">
        <f t="array" ref="R3826">_xlfn.SWITCH(ROUND(Q3826,0),5,"Excellent",4,"Good",3,"Ok","Bad")</f>
        <v>Excellent</v>
      </c>
      <c r="S3826" s="17">
        <v>7</v>
      </c>
      <c r="T3826" s="17" t="str">
        <f t="shared" si="238"/>
        <v>No</v>
      </c>
      <c r="U3826" s="82">
        <v>43294</v>
      </c>
      <c r="V3826" s="82">
        <v>43324</v>
      </c>
      <c r="W3826" s="17">
        <v>0</v>
      </c>
      <c r="X3826" s="17" t="str">
        <f t="shared" si="239"/>
        <v>Inactive</v>
      </c>
      <c r="Y3826" s="17" t="s">
        <v>15616</v>
      </c>
      <c r="Z3826" s="17"/>
    </row>
    <row r="3827" spans="1:26" x14ac:dyDescent="0.25">
      <c r="A3827">
        <v>3826</v>
      </c>
      <c r="B3827" s="17" t="s">
        <v>426</v>
      </c>
      <c r="C3827" s="17">
        <v>2352</v>
      </c>
      <c r="D3827" s="17" t="str">
        <f>INDEX(Hosts!$A:$O,MATCH(Places!$C3827,Hosts!$A:$A,0),MATCH(Places!D$1,Hosts!$1:$1,0))</f>
        <v>Within a day</v>
      </c>
      <c r="E3827" s="87">
        <f>INDEX(Hosts!$A:$O,MATCH(Places!$C3827,Hosts!$A:$A,0),MATCH(Places!E$1,Hosts!$1:$1,0))</f>
        <v>1</v>
      </c>
      <c r="F3827" s="87">
        <f>INDEX(Hosts!$A:$O,MATCH(Places!$C3827,Hosts!$A:$A,0),MATCH(Places!F$1,Hosts!$1:$1,0))</f>
        <v>1</v>
      </c>
      <c r="G3827" s="17" t="str">
        <f>INDEX(Hosts!$A:$O,MATCH(Places!$C3827,Hosts!$A:$A,0),MATCH(Places!G$1,Hosts!$1:$1,0))</f>
        <v>Yes</v>
      </c>
      <c r="H3827" s="17">
        <v>7</v>
      </c>
      <c r="I3827" s="17" t="str">
        <f>INDEX(Neighborhoods!$A:$C,MATCH(Places!$H3827,Neighborhoods!$A:$A,0),MATCH(Places!I$1,Neighborhoods!$1:$1,0))</f>
        <v>Brooklyn</v>
      </c>
      <c r="J3827" s="17" t="str">
        <f>INDEX(Neighborhoods!$A:$C,MATCH(Places!$H3827,Neighborhoods!$A:$A,0),MATCH(Places!J$1,Neighborhoods!$1:$1,0))</f>
        <v>Bedford-Stuyvesant</v>
      </c>
      <c r="K3827" s="17" t="s">
        <v>1</v>
      </c>
      <c r="L3827" s="17" t="str">
        <f t="shared" si="236"/>
        <v>Yes</v>
      </c>
      <c r="M3827" s="17">
        <v>2</v>
      </c>
      <c r="N3827" s="17" t="str" cm="1">
        <f t="array" ref="N3827">_xlfn.IFS(M3827&lt;=2,"Small",M3827&lt;=5,"Medium",M3827&gt;5,"Large")</f>
        <v>Small</v>
      </c>
      <c r="O3827" s="65">
        <v>84</v>
      </c>
      <c r="P3827" s="87">
        <f t="shared" si="237"/>
        <v>0.03</v>
      </c>
      <c r="Q3827" s="68">
        <v>4.99</v>
      </c>
      <c r="R3827" s="68" t="str" cm="1">
        <f t="array" ref="R3827">_xlfn.SWITCH(ROUND(Q3827,0),5,"Excellent",4,"Good",3,"Ok","Bad")</f>
        <v>Excellent</v>
      </c>
      <c r="S3827" s="17">
        <v>85</v>
      </c>
      <c r="T3827" s="17" t="str">
        <f t="shared" si="238"/>
        <v>No</v>
      </c>
      <c r="U3827" s="82">
        <v>43304</v>
      </c>
      <c r="V3827" s="82">
        <v>43891</v>
      </c>
      <c r="W3827" s="17">
        <v>90</v>
      </c>
      <c r="X3827" s="17" t="str">
        <f t="shared" si="239"/>
        <v>Active</v>
      </c>
      <c r="Y3827" s="17" t="s">
        <v>15615</v>
      </c>
      <c r="Z3827" s="17"/>
    </row>
    <row r="3828" spans="1:26" x14ac:dyDescent="0.25">
      <c r="A3828">
        <v>3827</v>
      </c>
      <c r="B3828" s="17" t="s">
        <v>14947</v>
      </c>
      <c r="C3828" s="17">
        <v>3595</v>
      </c>
      <c r="D3828" s="17" t="str">
        <f>INDEX(Hosts!$A:$O,MATCH(Places!$C3828,Hosts!$A:$A,0),MATCH(Places!D$1,Hosts!$1:$1,0))</f>
        <v>Within a few hours</v>
      </c>
      <c r="E3828" s="87">
        <f>INDEX(Hosts!$A:$O,MATCH(Places!$C3828,Hosts!$A:$A,0),MATCH(Places!E$1,Hosts!$1:$1,0))</f>
        <v>1</v>
      </c>
      <c r="F3828" s="87">
        <f>INDEX(Hosts!$A:$O,MATCH(Places!$C3828,Hosts!$A:$A,0),MATCH(Places!F$1,Hosts!$1:$1,0))</f>
        <v>0.33</v>
      </c>
      <c r="G3828" s="17" t="str">
        <f>INDEX(Hosts!$A:$O,MATCH(Places!$C3828,Hosts!$A:$A,0),MATCH(Places!G$1,Hosts!$1:$1,0))</f>
        <v>Yes</v>
      </c>
      <c r="H3828" s="17">
        <v>15</v>
      </c>
      <c r="I3828" s="17" t="str">
        <f>INDEX(Neighborhoods!$A:$C,MATCH(Places!$H3828,Neighborhoods!$A:$A,0),MATCH(Places!I$1,Neighborhoods!$1:$1,0))</f>
        <v>Manhattan</v>
      </c>
      <c r="J3828" s="17" t="str">
        <f>INDEX(Neighborhoods!$A:$C,MATCH(Places!$H3828,Neighborhoods!$A:$A,0),MATCH(Places!J$1,Neighborhoods!$1:$1,0))</f>
        <v>East Village</v>
      </c>
      <c r="K3828" s="17" t="s">
        <v>1</v>
      </c>
      <c r="L3828" s="17" t="str">
        <f t="shared" si="236"/>
        <v>Yes</v>
      </c>
      <c r="M3828" s="17">
        <v>2</v>
      </c>
      <c r="N3828" s="17" t="str" cm="1">
        <f t="array" ref="N3828">_xlfn.IFS(M3828&lt;=2,"Small",M3828&lt;=5,"Medium",M3828&gt;5,"Large")</f>
        <v>Small</v>
      </c>
      <c r="O3828" s="65">
        <v>90</v>
      </c>
      <c r="P3828" s="87">
        <f t="shared" si="237"/>
        <v>0.03</v>
      </c>
      <c r="Q3828" s="68">
        <v>4.6500000000000004</v>
      </c>
      <c r="R3828" s="68" t="str" cm="1">
        <f t="array" ref="R3828">_xlfn.SWITCH(ROUND(Q3828,0),5,"Excellent",4,"Good",3,"Ok","Bad")</f>
        <v>Excellent</v>
      </c>
      <c r="S3828" s="17">
        <v>23</v>
      </c>
      <c r="T3828" s="17" t="str">
        <f t="shared" si="238"/>
        <v>No</v>
      </c>
      <c r="U3828" s="82">
        <v>43294</v>
      </c>
      <c r="V3828" s="82">
        <v>43751</v>
      </c>
      <c r="W3828" s="17">
        <v>91</v>
      </c>
      <c r="X3828" s="17" t="str">
        <f t="shared" si="239"/>
        <v>Active</v>
      </c>
      <c r="Y3828" s="17" t="s">
        <v>15615</v>
      </c>
      <c r="Z3828" s="17"/>
    </row>
    <row r="3829" spans="1:26" x14ac:dyDescent="0.25">
      <c r="A3829">
        <v>3828</v>
      </c>
      <c r="B3829" s="17" t="s">
        <v>13374</v>
      </c>
      <c r="C3829" s="17">
        <v>3544</v>
      </c>
      <c r="D3829" s="17" t="str">
        <f>INDEX(Hosts!$A:$O,MATCH(Places!$C3829,Hosts!$A:$A,0),MATCH(Places!D$1,Hosts!$1:$1,0))</f>
        <v>Within an hour</v>
      </c>
      <c r="E3829" s="87">
        <f>INDEX(Hosts!$A:$O,MATCH(Places!$C3829,Hosts!$A:$A,0),MATCH(Places!E$1,Hosts!$1:$1,0))</f>
        <v>0.9</v>
      </c>
      <c r="F3829" s="87">
        <f>INDEX(Hosts!$A:$O,MATCH(Places!$C3829,Hosts!$A:$A,0),MATCH(Places!F$1,Hosts!$1:$1,0))</f>
        <v>0.99</v>
      </c>
      <c r="G3829" s="17" t="str">
        <f>INDEX(Hosts!$A:$O,MATCH(Places!$C3829,Hosts!$A:$A,0),MATCH(Places!G$1,Hosts!$1:$1,0))</f>
        <v>No</v>
      </c>
      <c r="H3829" s="17">
        <v>17</v>
      </c>
      <c r="I3829" s="17" t="str">
        <f>INDEX(Neighborhoods!$A:$C,MATCH(Places!$H3829,Neighborhoods!$A:$A,0),MATCH(Places!I$1,Neighborhoods!$1:$1,0))</f>
        <v>Manhattan</v>
      </c>
      <c r="J3829" s="17" t="str">
        <f>INDEX(Neighborhoods!$A:$C,MATCH(Places!$H3829,Neighborhoods!$A:$A,0),MATCH(Places!J$1,Neighborhoods!$1:$1,0))</f>
        <v>Hell's Kitchen</v>
      </c>
      <c r="K3829" s="17" t="s">
        <v>1</v>
      </c>
      <c r="L3829" s="17" t="str">
        <f t="shared" si="236"/>
        <v>Yes</v>
      </c>
      <c r="M3829" s="17">
        <v>2</v>
      </c>
      <c r="N3829" s="17" t="str" cm="1">
        <f t="array" ref="N3829">_xlfn.IFS(M3829&lt;=2,"Small",M3829&lt;=5,"Medium",M3829&gt;5,"Large")</f>
        <v>Small</v>
      </c>
      <c r="O3829" s="65">
        <v>150</v>
      </c>
      <c r="P3829" s="87">
        <f t="shared" si="237"/>
        <v>0.03</v>
      </c>
      <c r="Q3829" s="68">
        <v>4.4400000000000004</v>
      </c>
      <c r="R3829" s="68" t="str" cm="1">
        <f t="array" ref="R3829">_xlfn.SWITCH(ROUND(Q3829,0),5,"Excellent",4,"Good",3,"Ok","Bad")</f>
        <v>Good</v>
      </c>
      <c r="S3829" s="17">
        <v>25</v>
      </c>
      <c r="T3829" s="17" t="str">
        <f t="shared" si="238"/>
        <v>No</v>
      </c>
      <c r="U3829" s="82">
        <v>43309</v>
      </c>
      <c r="V3829" s="82">
        <v>43817</v>
      </c>
      <c r="W3829" s="17">
        <v>365</v>
      </c>
      <c r="X3829" s="17" t="str">
        <f t="shared" si="239"/>
        <v>Active</v>
      </c>
      <c r="Y3829" s="17" t="s">
        <v>15616</v>
      </c>
      <c r="Z3829" s="17"/>
    </row>
    <row r="3830" spans="1:26" x14ac:dyDescent="0.25">
      <c r="A3830">
        <v>3829</v>
      </c>
      <c r="B3830" s="17" t="s">
        <v>2734</v>
      </c>
      <c r="C3830" s="17">
        <v>299</v>
      </c>
      <c r="D3830" s="17" t="str">
        <f>INDEX(Hosts!$A:$O,MATCH(Places!$C3830,Hosts!$A:$A,0),MATCH(Places!D$1,Hosts!$1:$1,0))</f>
        <v>Within an hour</v>
      </c>
      <c r="E3830" s="87">
        <f>INDEX(Hosts!$A:$O,MATCH(Places!$C3830,Hosts!$A:$A,0),MATCH(Places!E$1,Hosts!$1:$1,0))</f>
        <v>1</v>
      </c>
      <c r="F3830" s="87">
        <f>INDEX(Hosts!$A:$O,MATCH(Places!$C3830,Hosts!$A:$A,0),MATCH(Places!F$1,Hosts!$1:$1,0))</f>
        <v>0.97</v>
      </c>
      <c r="G3830" s="17" t="str">
        <f>INDEX(Hosts!$A:$O,MATCH(Places!$C3830,Hosts!$A:$A,0),MATCH(Places!G$1,Hosts!$1:$1,0))</f>
        <v>Yes</v>
      </c>
      <c r="H3830" s="17">
        <v>9</v>
      </c>
      <c r="I3830" s="17" t="str">
        <f>INDEX(Neighborhoods!$A:$C,MATCH(Places!$H3830,Neighborhoods!$A:$A,0),MATCH(Places!I$1,Neighborhoods!$1:$1,0))</f>
        <v>Brooklyn</v>
      </c>
      <c r="J3830" s="17" t="str">
        <f>INDEX(Neighborhoods!$A:$C,MATCH(Places!$H3830,Neighborhoods!$A:$A,0),MATCH(Places!J$1,Neighborhoods!$1:$1,0))</f>
        <v>Crown Heights</v>
      </c>
      <c r="K3830" s="17" t="s">
        <v>11822</v>
      </c>
      <c r="L3830" s="17" t="str">
        <f t="shared" si="236"/>
        <v>No</v>
      </c>
      <c r="M3830" s="17">
        <v>2</v>
      </c>
      <c r="N3830" s="17" t="str" cm="1">
        <f t="array" ref="N3830">_xlfn.IFS(M3830&lt;=2,"Small",M3830&lt;=5,"Medium",M3830&gt;5,"Large")</f>
        <v>Small</v>
      </c>
      <c r="O3830" s="65">
        <v>125</v>
      </c>
      <c r="P3830" s="87">
        <f t="shared" si="237"/>
        <v>0.03</v>
      </c>
      <c r="Q3830" s="68">
        <v>4.8899999999999997</v>
      </c>
      <c r="R3830" s="68" t="str" cm="1">
        <f t="array" ref="R3830">_xlfn.SWITCH(ROUND(Q3830,0),5,"Excellent",4,"Good",3,"Ok","Bad")</f>
        <v>Excellent</v>
      </c>
      <c r="S3830" s="17">
        <v>19</v>
      </c>
      <c r="T3830" s="17" t="str">
        <f t="shared" si="238"/>
        <v>No</v>
      </c>
      <c r="U3830" s="82">
        <v>43340</v>
      </c>
      <c r="V3830" s="82">
        <v>43830</v>
      </c>
      <c r="W3830" s="17">
        <v>364</v>
      </c>
      <c r="X3830" s="17" t="str">
        <f t="shared" si="239"/>
        <v>Active</v>
      </c>
      <c r="Y3830" s="17" t="s">
        <v>15615</v>
      </c>
      <c r="Z3830" s="17"/>
    </row>
    <row r="3831" spans="1:26" x14ac:dyDescent="0.25">
      <c r="A3831">
        <v>3830</v>
      </c>
      <c r="B3831" s="17" t="s">
        <v>2735</v>
      </c>
      <c r="C3831" s="17">
        <v>1555</v>
      </c>
      <c r="D3831" s="17" t="str">
        <f>INDEX(Hosts!$A:$O,MATCH(Places!$C3831,Hosts!$A:$A,0),MATCH(Places!D$1,Hosts!$1:$1,0))</f>
        <v>Within a day</v>
      </c>
      <c r="E3831" s="87">
        <f>INDEX(Hosts!$A:$O,MATCH(Places!$C3831,Hosts!$A:$A,0),MATCH(Places!E$1,Hosts!$1:$1,0))</f>
        <v>0.5</v>
      </c>
      <c r="F3831" s="87">
        <f>INDEX(Hosts!$A:$O,MATCH(Places!$C3831,Hosts!$A:$A,0),MATCH(Places!F$1,Hosts!$1:$1,0))</f>
        <v>0.97</v>
      </c>
      <c r="G3831" s="17" t="str">
        <f>INDEX(Hosts!$A:$O,MATCH(Places!$C3831,Hosts!$A:$A,0),MATCH(Places!G$1,Hosts!$1:$1,0))</f>
        <v>No</v>
      </c>
      <c r="H3831" s="17">
        <v>9</v>
      </c>
      <c r="I3831" s="17" t="str">
        <f>INDEX(Neighborhoods!$A:$C,MATCH(Places!$H3831,Neighborhoods!$A:$A,0),MATCH(Places!I$1,Neighborhoods!$1:$1,0))</f>
        <v>Brooklyn</v>
      </c>
      <c r="J3831" s="17" t="str">
        <f>INDEX(Neighborhoods!$A:$C,MATCH(Places!$H3831,Neighborhoods!$A:$A,0),MATCH(Places!J$1,Neighborhoods!$1:$1,0))</f>
        <v>Crown Heights</v>
      </c>
      <c r="K3831" s="17" t="s">
        <v>11822</v>
      </c>
      <c r="L3831" s="17" t="str">
        <f t="shared" si="236"/>
        <v>No</v>
      </c>
      <c r="M3831" s="17">
        <v>4</v>
      </c>
      <c r="N3831" s="17" t="str" cm="1">
        <f t="array" ref="N3831">_xlfn.IFS(M3831&lt;=2,"Small",M3831&lt;=5,"Medium",M3831&gt;5,"Large")</f>
        <v>Medium</v>
      </c>
      <c r="O3831" s="65">
        <v>115</v>
      </c>
      <c r="P3831" s="87">
        <f t="shared" si="237"/>
        <v>0.03</v>
      </c>
      <c r="Q3831" s="68">
        <v>4.8899999999999997</v>
      </c>
      <c r="R3831" s="68" t="str" cm="1">
        <f t="array" ref="R3831">_xlfn.SWITCH(ROUND(Q3831,0),5,"Excellent",4,"Good",3,"Ok","Bad")</f>
        <v>Excellent</v>
      </c>
      <c r="S3831" s="17">
        <v>35</v>
      </c>
      <c r="T3831" s="17" t="str">
        <f t="shared" si="238"/>
        <v>No</v>
      </c>
      <c r="U3831" s="82">
        <v>43302</v>
      </c>
      <c r="V3831" s="82">
        <v>43898</v>
      </c>
      <c r="W3831" s="17">
        <v>320</v>
      </c>
      <c r="X3831" s="17" t="str">
        <f t="shared" si="239"/>
        <v>Active</v>
      </c>
      <c r="Y3831" s="17" t="s">
        <v>15615</v>
      </c>
      <c r="Z3831" s="17"/>
    </row>
    <row r="3832" spans="1:26" x14ac:dyDescent="0.25">
      <c r="A3832">
        <v>3831</v>
      </c>
      <c r="B3832" s="17" t="s">
        <v>2736</v>
      </c>
      <c r="C3832" s="17">
        <v>2888</v>
      </c>
      <c r="D3832" s="17" t="str">
        <f>INDEX(Hosts!$A:$O,MATCH(Places!$C3832,Hosts!$A:$A,0),MATCH(Places!D$1,Hosts!$1:$1,0))</f>
        <v>Within an hour</v>
      </c>
      <c r="E3832" s="87">
        <f>INDEX(Hosts!$A:$O,MATCH(Places!$C3832,Hosts!$A:$A,0),MATCH(Places!E$1,Hosts!$1:$1,0))</f>
        <v>1</v>
      </c>
      <c r="F3832" s="87">
        <f>INDEX(Hosts!$A:$O,MATCH(Places!$C3832,Hosts!$A:$A,0),MATCH(Places!F$1,Hosts!$1:$1,0))</f>
        <v>0.99</v>
      </c>
      <c r="G3832" s="17" t="str">
        <f>INDEX(Hosts!$A:$O,MATCH(Places!$C3832,Hosts!$A:$A,0),MATCH(Places!G$1,Hosts!$1:$1,0))</f>
        <v>Yes</v>
      </c>
      <c r="H3832" s="17">
        <v>8</v>
      </c>
      <c r="I3832" s="17" t="str">
        <f>INDEX(Neighborhoods!$A:$C,MATCH(Places!$H3832,Neighborhoods!$A:$A,0),MATCH(Places!I$1,Neighborhoods!$1:$1,0))</f>
        <v>Brooklyn</v>
      </c>
      <c r="J3832" s="17" t="str">
        <f>INDEX(Neighborhoods!$A:$C,MATCH(Places!$H3832,Neighborhoods!$A:$A,0),MATCH(Places!J$1,Neighborhoods!$1:$1,0))</f>
        <v>Bushwick</v>
      </c>
      <c r="K3832" s="17" t="s">
        <v>11822</v>
      </c>
      <c r="L3832" s="17" t="str">
        <f t="shared" si="236"/>
        <v>No</v>
      </c>
      <c r="M3832" s="17">
        <v>8</v>
      </c>
      <c r="N3832" s="17" t="str" cm="1">
        <f t="array" ref="N3832">_xlfn.IFS(M3832&lt;=2,"Small",M3832&lt;=5,"Medium",M3832&gt;5,"Large")</f>
        <v>Large</v>
      </c>
      <c r="O3832" s="65">
        <v>185</v>
      </c>
      <c r="P3832" s="87">
        <f t="shared" si="237"/>
        <v>0.03</v>
      </c>
      <c r="Q3832" s="68">
        <v>4.9800000000000004</v>
      </c>
      <c r="R3832" s="68" t="str" cm="1">
        <f t="array" ref="R3832">_xlfn.SWITCH(ROUND(Q3832,0),5,"Excellent",4,"Good",3,"Ok","Bad")</f>
        <v>Excellent</v>
      </c>
      <c r="S3832" s="17">
        <v>50</v>
      </c>
      <c r="T3832" s="17" t="str">
        <f t="shared" si="238"/>
        <v>No</v>
      </c>
      <c r="U3832" s="82">
        <v>43465</v>
      </c>
      <c r="V3832" s="82">
        <v>43905</v>
      </c>
      <c r="W3832" s="17">
        <v>339</v>
      </c>
      <c r="X3832" s="17" t="str">
        <f t="shared" si="239"/>
        <v>Active</v>
      </c>
      <c r="Y3832" s="17" t="s">
        <v>15616</v>
      </c>
      <c r="Z3832" s="17"/>
    </row>
    <row r="3833" spans="1:26" x14ac:dyDescent="0.25">
      <c r="A3833">
        <v>3832</v>
      </c>
      <c r="B3833" s="17" t="s">
        <v>2737</v>
      </c>
      <c r="C3833" s="17">
        <v>63</v>
      </c>
      <c r="D3833" s="17" t="str">
        <f>INDEX(Hosts!$A:$O,MATCH(Places!$C3833,Hosts!$A:$A,0),MATCH(Places!D$1,Hosts!$1:$1,0))</f>
        <v>Within a day</v>
      </c>
      <c r="E3833" s="87">
        <f>INDEX(Hosts!$A:$O,MATCH(Places!$C3833,Hosts!$A:$A,0),MATCH(Places!E$1,Hosts!$1:$1,0))</f>
        <v>1</v>
      </c>
      <c r="F3833" s="87">
        <f>INDEX(Hosts!$A:$O,MATCH(Places!$C3833,Hosts!$A:$A,0),MATCH(Places!F$1,Hosts!$1:$1,0))</f>
        <v>1</v>
      </c>
      <c r="G3833" s="17" t="str">
        <f>INDEX(Hosts!$A:$O,MATCH(Places!$C3833,Hosts!$A:$A,0),MATCH(Places!G$1,Hosts!$1:$1,0))</f>
        <v>Yes</v>
      </c>
      <c r="H3833" s="17">
        <v>8</v>
      </c>
      <c r="I3833" s="17" t="str">
        <f>INDEX(Neighborhoods!$A:$C,MATCH(Places!$H3833,Neighborhoods!$A:$A,0),MATCH(Places!I$1,Neighborhoods!$1:$1,0))</f>
        <v>Brooklyn</v>
      </c>
      <c r="J3833" s="17" t="str">
        <f>INDEX(Neighborhoods!$A:$C,MATCH(Places!$H3833,Neighborhoods!$A:$A,0),MATCH(Places!J$1,Neighborhoods!$1:$1,0))</f>
        <v>Bushwick</v>
      </c>
      <c r="K3833" s="17" t="s">
        <v>1</v>
      </c>
      <c r="L3833" s="17" t="str">
        <f t="shared" si="236"/>
        <v>Yes</v>
      </c>
      <c r="M3833" s="17">
        <v>2</v>
      </c>
      <c r="N3833" s="17" t="str" cm="1">
        <f t="array" ref="N3833">_xlfn.IFS(M3833&lt;=2,"Small",M3833&lt;=5,"Medium",M3833&gt;5,"Large")</f>
        <v>Small</v>
      </c>
      <c r="O3833" s="65">
        <v>79</v>
      </c>
      <c r="P3833" s="87">
        <f t="shared" si="237"/>
        <v>0.03</v>
      </c>
      <c r="Q3833" s="68">
        <v>5</v>
      </c>
      <c r="R3833" s="68" t="str" cm="1">
        <f t="array" ref="R3833">_xlfn.SWITCH(ROUND(Q3833,0),5,"Excellent",4,"Good",3,"Ok","Bad")</f>
        <v>Excellent</v>
      </c>
      <c r="S3833" s="17">
        <v>20</v>
      </c>
      <c r="T3833" s="17" t="str">
        <f t="shared" si="238"/>
        <v>No</v>
      </c>
      <c r="U3833" s="82">
        <v>43506</v>
      </c>
      <c r="V3833" s="82">
        <v>43893</v>
      </c>
      <c r="W3833" s="17">
        <v>134</v>
      </c>
      <c r="X3833" s="17" t="str">
        <f t="shared" si="239"/>
        <v>Active</v>
      </c>
      <c r="Y3833" s="17" t="s">
        <v>15616</v>
      </c>
      <c r="Z3833" s="17"/>
    </row>
    <row r="3834" spans="1:26" x14ac:dyDescent="0.25">
      <c r="A3834">
        <v>3833</v>
      </c>
      <c r="B3834" s="17" t="s">
        <v>2738</v>
      </c>
      <c r="C3834" s="17">
        <v>2653</v>
      </c>
      <c r="D3834" s="17" t="str">
        <f>INDEX(Hosts!$A:$O,MATCH(Places!$C3834,Hosts!$A:$A,0),MATCH(Places!D$1,Hosts!$1:$1,0))</f>
        <v>Within an hour</v>
      </c>
      <c r="E3834" s="87">
        <f>INDEX(Hosts!$A:$O,MATCH(Places!$C3834,Hosts!$A:$A,0),MATCH(Places!E$1,Hosts!$1:$1,0))</f>
        <v>0.88</v>
      </c>
      <c r="F3834" s="87">
        <f>INDEX(Hosts!$A:$O,MATCH(Places!$C3834,Hosts!$A:$A,0),MATCH(Places!F$1,Hosts!$1:$1,0))</f>
        <v>0.93</v>
      </c>
      <c r="G3834" s="17" t="str">
        <f>INDEX(Hosts!$A:$O,MATCH(Places!$C3834,Hosts!$A:$A,0),MATCH(Places!G$1,Hosts!$1:$1,0))</f>
        <v>No</v>
      </c>
      <c r="H3834" s="17">
        <v>9</v>
      </c>
      <c r="I3834" s="17" t="str">
        <f>INDEX(Neighborhoods!$A:$C,MATCH(Places!$H3834,Neighborhoods!$A:$A,0),MATCH(Places!I$1,Neighborhoods!$1:$1,0))</f>
        <v>Brooklyn</v>
      </c>
      <c r="J3834" s="17" t="str">
        <f>INDEX(Neighborhoods!$A:$C,MATCH(Places!$H3834,Neighborhoods!$A:$A,0),MATCH(Places!J$1,Neighborhoods!$1:$1,0))</f>
        <v>Crown Heights</v>
      </c>
      <c r="K3834" s="17" t="s">
        <v>11822</v>
      </c>
      <c r="L3834" s="17" t="str">
        <f t="shared" si="236"/>
        <v>No</v>
      </c>
      <c r="M3834" s="17">
        <v>2</v>
      </c>
      <c r="N3834" s="17" t="str" cm="1">
        <f t="array" ref="N3834">_xlfn.IFS(M3834&lt;=2,"Small",M3834&lt;=5,"Medium",M3834&gt;5,"Large")</f>
        <v>Small</v>
      </c>
      <c r="O3834" s="65">
        <v>116</v>
      </c>
      <c r="P3834" s="87">
        <f t="shared" si="237"/>
        <v>0.03</v>
      </c>
      <c r="Q3834" s="68">
        <v>4.93</v>
      </c>
      <c r="R3834" s="68" t="str" cm="1">
        <f t="array" ref="R3834">_xlfn.SWITCH(ROUND(Q3834,0),5,"Excellent",4,"Good",3,"Ok","Bad")</f>
        <v>Excellent</v>
      </c>
      <c r="S3834" s="17">
        <v>43</v>
      </c>
      <c r="T3834" s="17" t="str">
        <f t="shared" si="238"/>
        <v>No</v>
      </c>
      <c r="U3834" s="82">
        <v>43324</v>
      </c>
      <c r="V3834" s="82">
        <v>43905</v>
      </c>
      <c r="W3834" s="17">
        <v>61</v>
      </c>
      <c r="X3834" s="17" t="str">
        <f t="shared" si="239"/>
        <v>Active</v>
      </c>
      <c r="Y3834" s="17" t="s">
        <v>15616</v>
      </c>
      <c r="Z3834" s="17"/>
    </row>
    <row r="3835" spans="1:26" x14ac:dyDescent="0.25">
      <c r="A3835">
        <v>3834</v>
      </c>
      <c r="B3835" s="17" t="s">
        <v>14126</v>
      </c>
      <c r="C3835" s="17">
        <v>3597</v>
      </c>
      <c r="D3835" s="17" t="str">
        <f>INDEX(Hosts!$A:$O,MATCH(Places!$C3835,Hosts!$A:$A,0),MATCH(Places!D$1,Hosts!$1:$1,0))</f>
        <v>Within a day</v>
      </c>
      <c r="E3835" s="87">
        <f>INDEX(Hosts!$A:$O,MATCH(Places!$C3835,Hosts!$A:$A,0),MATCH(Places!E$1,Hosts!$1:$1,0))</f>
        <v>0.94</v>
      </c>
      <c r="F3835" s="87">
        <f>INDEX(Hosts!$A:$O,MATCH(Places!$C3835,Hosts!$A:$A,0),MATCH(Places!F$1,Hosts!$1:$1,0))</f>
        <v>0.94</v>
      </c>
      <c r="G3835" s="17" t="str">
        <f>INDEX(Hosts!$A:$O,MATCH(Places!$C3835,Hosts!$A:$A,0),MATCH(Places!G$1,Hosts!$1:$1,0))</f>
        <v>No</v>
      </c>
      <c r="H3835" s="17">
        <v>7</v>
      </c>
      <c r="I3835" s="17" t="str">
        <f>INDEX(Neighborhoods!$A:$C,MATCH(Places!$H3835,Neighborhoods!$A:$A,0),MATCH(Places!I$1,Neighborhoods!$1:$1,0))</f>
        <v>Brooklyn</v>
      </c>
      <c r="J3835" s="17" t="str">
        <f>INDEX(Neighborhoods!$A:$C,MATCH(Places!$H3835,Neighborhoods!$A:$A,0),MATCH(Places!J$1,Neighborhoods!$1:$1,0))</f>
        <v>Bedford-Stuyvesant</v>
      </c>
      <c r="K3835" s="17" t="s">
        <v>1</v>
      </c>
      <c r="L3835" s="17" t="str">
        <f t="shared" si="236"/>
        <v>Yes</v>
      </c>
      <c r="M3835" s="17">
        <v>1</v>
      </c>
      <c r="N3835" s="17" t="str" cm="1">
        <f t="array" ref="N3835">_xlfn.IFS(M3835&lt;=2,"Small",M3835&lt;=5,"Medium",M3835&gt;5,"Large")</f>
        <v>Small</v>
      </c>
      <c r="O3835" s="65">
        <v>31</v>
      </c>
      <c r="P3835" s="87">
        <f t="shared" si="237"/>
        <v>0.03</v>
      </c>
      <c r="Q3835" s="68">
        <v>4.79</v>
      </c>
      <c r="R3835" s="68" t="str" cm="1">
        <f t="array" ref="R3835">_xlfn.SWITCH(ROUND(Q3835,0),5,"Excellent",4,"Good",3,"Ok","Bad")</f>
        <v>Excellent</v>
      </c>
      <c r="S3835" s="17">
        <v>38</v>
      </c>
      <c r="T3835" s="17" t="str">
        <f t="shared" si="238"/>
        <v>No</v>
      </c>
      <c r="U3835" s="82">
        <v>43299</v>
      </c>
      <c r="V3835" s="82">
        <v>43921</v>
      </c>
      <c r="W3835" s="17">
        <v>62</v>
      </c>
      <c r="X3835" s="17" t="str">
        <f t="shared" si="239"/>
        <v>Active</v>
      </c>
      <c r="Y3835" s="17" t="s">
        <v>15615</v>
      </c>
      <c r="Z3835" s="17"/>
    </row>
    <row r="3836" spans="1:26" x14ac:dyDescent="0.25">
      <c r="A3836">
        <v>3835</v>
      </c>
      <c r="B3836" s="17" t="s">
        <v>2739</v>
      </c>
      <c r="C3836" s="17">
        <v>2872</v>
      </c>
      <c r="D3836" s="17" t="str">
        <f>INDEX(Hosts!$A:$O,MATCH(Places!$C3836,Hosts!$A:$A,0),MATCH(Places!D$1,Hosts!$1:$1,0))</f>
        <v>Within a day</v>
      </c>
      <c r="E3836" s="87">
        <f>INDEX(Hosts!$A:$O,MATCH(Places!$C3836,Hosts!$A:$A,0),MATCH(Places!E$1,Hosts!$1:$1,0))</f>
        <v>0.5</v>
      </c>
      <c r="F3836" s="87">
        <f>INDEX(Hosts!$A:$O,MATCH(Places!$C3836,Hosts!$A:$A,0),MATCH(Places!F$1,Hosts!$1:$1,0))</f>
        <v>0.91</v>
      </c>
      <c r="G3836" s="17" t="str">
        <f>INDEX(Hosts!$A:$O,MATCH(Places!$C3836,Hosts!$A:$A,0),MATCH(Places!G$1,Hosts!$1:$1,0))</f>
        <v>No</v>
      </c>
      <c r="H3836" s="17">
        <v>7</v>
      </c>
      <c r="I3836" s="17" t="str">
        <f>INDEX(Neighborhoods!$A:$C,MATCH(Places!$H3836,Neighborhoods!$A:$A,0),MATCH(Places!I$1,Neighborhoods!$1:$1,0))</f>
        <v>Brooklyn</v>
      </c>
      <c r="J3836" s="17" t="str">
        <f>INDEX(Neighborhoods!$A:$C,MATCH(Places!$H3836,Neighborhoods!$A:$A,0),MATCH(Places!J$1,Neighborhoods!$1:$1,0))</f>
        <v>Bedford-Stuyvesant</v>
      </c>
      <c r="K3836" s="17" t="s">
        <v>11822</v>
      </c>
      <c r="L3836" s="17" t="str">
        <f t="shared" si="236"/>
        <v>No</v>
      </c>
      <c r="M3836" s="17">
        <v>4</v>
      </c>
      <c r="N3836" s="17" t="str" cm="1">
        <f t="array" ref="N3836">_xlfn.IFS(M3836&lt;=2,"Small",M3836&lt;=5,"Medium",M3836&gt;5,"Large")</f>
        <v>Medium</v>
      </c>
      <c r="O3836" s="65">
        <v>123</v>
      </c>
      <c r="P3836" s="87">
        <f t="shared" si="237"/>
        <v>0.03</v>
      </c>
      <c r="Q3836" s="68">
        <v>4.7300000000000004</v>
      </c>
      <c r="R3836" s="68" t="str" cm="1">
        <f t="array" ref="R3836">_xlfn.SWITCH(ROUND(Q3836,0),5,"Excellent",4,"Good",3,"Ok","Bad")</f>
        <v>Excellent</v>
      </c>
      <c r="S3836" s="17">
        <v>120</v>
      </c>
      <c r="T3836" s="17" t="str">
        <f t="shared" si="238"/>
        <v>No</v>
      </c>
      <c r="U3836" s="82">
        <v>43331</v>
      </c>
      <c r="V3836" s="82">
        <v>44037</v>
      </c>
      <c r="W3836" s="17">
        <v>0</v>
      </c>
      <c r="X3836" s="17" t="str">
        <f t="shared" si="239"/>
        <v>Inactive</v>
      </c>
      <c r="Y3836" s="17" t="s">
        <v>15615</v>
      </c>
      <c r="Z3836" s="17"/>
    </row>
    <row r="3837" spans="1:26" x14ac:dyDescent="0.25">
      <c r="A3837">
        <v>3836</v>
      </c>
      <c r="B3837" s="17" t="s">
        <v>2740</v>
      </c>
      <c r="C3837" s="17">
        <v>3292</v>
      </c>
      <c r="D3837" s="17" t="str">
        <f>INDEX(Hosts!$A:$O,MATCH(Places!$C3837,Hosts!$A:$A,0),MATCH(Places!D$1,Hosts!$1:$1,0))</f>
        <v>Within an hour</v>
      </c>
      <c r="E3837" s="87">
        <f>INDEX(Hosts!$A:$O,MATCH(Places!$C3837,Hosts!$A:$A,0),MATCH(Places!E$1,Hosts!$1:$1,0))</f>
        <v>1</v>
      </c>
      <c r="F3837" s="87">
        <f>INDEX(Hosts!$A:$O,MATCH(Places!$C3837,Hosts!$A:$A,0),MATCH(Places!F$1,Hosts!$1:$1,0))</f>
        <v>0.79</v>
      </c>
      <c r="G3837" s="17" t="str">
        <f>INDEX(Hosts!$A:$O,MATCH(Places!$C3837,Hosts!$A:$A,0),MATCH(Places!G$1,Hosts!$1:$1,0))</f>
        <v>No</v>
      </c>
      <c r="H3837" s="17">
        <v>16</v>
      </c>
      <c r="I3837" s="17" t="str">
        <f>INDEX(Neighborhoods!$A:$C,MATCH(Places!$H3837,Neighborhoods!$A:$A,0),MATCH(Places!I$1,Neighborhoods!$1:$1,0))</f>
        <v>Manhattan</v>
      </c>
      <c r="J3837" s="17" t="str">
        <f>INDEX(Neighborhoods!$A:$C,MATCH(Places!$H3837,Neighborhoods!$A:$A,0),MATCH(Places!J$1,Neighborhoods!$1:$1,0))</f>
        <v>Harlem</v>
      </c>
      <c r="K3837" s="17" t="s">
        <v>1</v>
      </c>
      <c r="L3837" s="17" t="str">
        <f t="shared" si="236"/>
        <v>Yes</v>
      </c>
      <c r="M3837" s="17">
        <v>1</v>
      </c>
      <c r="N3837" s="17" t="str" cm="1">
        <f t="array" ref="N3837">_xlfn.IFS(M3837&lt;=2,"Small",M3837&lt;=5,"Medium",M3837&gt;5,"Large")</f>
        <v>Small</v>
      </c>
      <c r="O3837" s="65">
        <v>29</v>
      </c>
      <c r="P3837" s="87">
        <f t="shared" si="237"/>
        <v>0.03</v>
      </c>
      <c r="Q3837" s="68">
        <v>4.83</v>
      </c>
      <c r="R3837" s="68" t="str" cm="1">
        <f t="array" ref="R3837">_xlfn.SWITCH(ROUND(Q3837,0),5,"Excellent",4,"Good",3,"Ok","Bad")</f>
        <v>Excellent</v>
      </c>
      <c r="S3837" s="17">
        <v>6</v>
      </c>
      <c r="T3837" s="17" t="str">
        <f t="shared" si="238"/>
        <v>No</v>
      </c>
      <c r="U3837" s="82">
        <v>43458</v>
      </c>
      <c r="V3837" s="82">
        <v>43912</v>
      </c>
      <c r="W3837" s="17">
        <v>309</v>
      </c>
      <c r="X3837" s="17" t="str">
        <f t="shared" si="239"/>
        <v>Active</v>
      </c>
      <c r="Y3837" s="17" t="s">
        <v>15615</v>
      </c>
      <c r="Z3837" s="17"/>
    </row>
    <row r="3838" spans="1:26" x14ac:dyDescent="0.25">
      <c r="A3838">
        <v>3837</v>
      </c>
      <c r="B3838" s="17" t="s">
        <v>2741</v>
      </c>
      <c r="C3838" s="17">
        <v>3318</v>
      </c>
      <c r="D3838" s="17" t="str">
        <f>INDEX(Hosts!$A:$O,MATCH(Places!$C3838,Hosts!$A:$A,0),MATCH(Places!D$1,Hosts!$1:$1,0))</f>
        <v>Within an hour</v>
      </c>
      <c r="E3838" s="87">
        <f>INDEX(Hosts!$A:$O,MATCH(Places!$C3838,Hosts!$A:$A,0),MATCH(Places!E$1,Hosts!$1:$1,0))</f>
        <v>0.92</v>
      </c>
      <c r="F3838" s="87">
        <f>INDEX(Hosts!$A:$O,MATCH(Places!$C3838,Hosts!$A:$A,0),MATCH(Places!F$1,Hosts!$1:$1,0))</f>
        <v>0.99</v>
      </c>
      <c r="G3838" s="17" t="str">
        <f>INDEX(Hosts!$A:$O,MATCH(Places!$C3838,Hosts!$A:$A,0),MATCH(Places!G$1,Hosts!$1:$1,0))</f>
        <v>No</v>
      </c>
      <c r="H3838" s="17">
        <v>12</v>
      </c>
      <c r="I3838" s="17" t="str">
        <f>INDEX(Neighborhoods!$A:$C,MATCH(Places!$H3838,Neighborhoods!$A:$A,0),MATCH(Places!I$1,Neighborhoods!$1:$1,0))</f>
        <v>Brooklyn</v>
      </c>
      <c r="J3838" s="17" t="str">
        <f>INDEX(Neighborhoods!$A:$C,MATCH(Places!$H3838,Neighborhoods!$A:$A,0),MATCH(Places!J$1,Neighborhoods!$1:$1,0))</f>
        <v>Williamsburg</v>
      </c>
      <c r="K3838" s="17" t="s">
        <v>1</v>
      </c>
      <c r="L3838" s="17" t="str">
        <f t="shared" si="236"/>
        <v>Yes</v>
      </c>
      <c r="M3838" s="17">
        <v>3</v>
      </c>
      <c r="N3838" s="17" t="str" cm="1">
        <f t="array" ref="N3838">_xlfn.IFS(M3838&lt;=2,"Small",M3838&lt;=5,"Medium",M3838&gt;5,"Large")</f>
        <v>Medium</v>
      </c>
      <c r="O3838" s="65">
        <v>40</v>
      </c>
      <c r="P3838" s="87">
        <f t="shared" si="237"/>
        <v>0.03</v>
      </c>
      <c r="Q3838" s="68">
        <v>4.54</v>
      </c>
      <c r="R3838" s="68" t="str" cm="1">
        <f t="array" ref="R3838">_xlfn.SWITCH(ROUND(Q3838,0),5,"Excellent",4,"Good",3,"Ok","Bad")</f>
        <v>Excellent</v>
      </c>
      <c r="S3838" s="17">
        <v>67</v>
      </c>
      <c r="T3838" s="17" t="str">
        <f t="shared" si="238"/>
        <v>No</v>
      </c>
      <c r="U3838" s="82">
        <v>43308</v>
      </c>
      <c r="V3838" s="82">
        <v>43982</v>
      </c>
      <c r="W3838" s="17">
        <v>182</v>
      </c>
      <c r="X3838" s="17" t="str">
        <f t="shared" si="239"/>
        <v>Active</v>
      </c>
      <c r="Y3838" s="17" t="s">
        <v>15615</v>
      </c>
      <c r="Z3838" s="17"/>
    </row>
    <row r="3839" spans="1:26" x14ac:dyDescent="0.25">
      <c r="A3839">
        <v>3838</v>
      </c>
      <c r="B3839" s="17" t="s">
        <v>2742</v>
      </c>
      <c r="C3839" s="17">
        <v>3318</v>
      </c>
      <c r="D3839" s="17" t="str">
        <f>INDEX(Hosts!$A:$O,MATCH(Places!$C3839,Hosts!$A:$A,0),MATCH(Places!D$1,Hosts!$1:$1,0))</f>
        <v>Within an hour</v>
      </c>
      <c r="E3839" s="87">
        <f>INDEX(Hosts!$A:$O,MATCH(Places!$C3839,Hosts!$A:$A,0),MATCH(Places!E$1,Hosts!$1:$1,0))</f>
        <v>0.92</v>
      </c>
      <c r="F3839" s="87">
        <f>INDEX(Hosts!$A:$O,MATCH(Places!$C3839,Hosts!$A:$A,0),MATCH(Places!F$1,Hosts!$1:$1,0))</f>
        <v>0.99</v>
      </c>
      <c r="G3839" s="17" t="str">
        <f>INDEX(Hosts!$A:$O,MATCH(Places!$C3839,Hosts!$A:$A,0),MATCH(Places!G$1,Hosts!$1:$1,0))</f>
        <v>No</v>
      </c>
      <c r="H3839" s="17">
        <v>12</v>
      </c>
      <c r="I3839" s="17" t="str">
        <f>INDEX(Neighborhoods!$A:$C,MATCH(Places!$H3839,Neighborhoods!$A:$A,0),MATCH(Places!I$1,Neighborhoods!$1:$1,0))</f>
        <v>Brooklyn</v>
      </c>
      <c r="J3839" s="17" t="str">
        <f>INDEX(Neighborhoods!$A:$C,MATCH(Places!$H3839,Neighborhoods!$A:$A,0),MATCH(Places!J$1,Neighborhoods!$1:$1,0))</f>
        <v>Williamsburg</v>
      </c>
      <c r="K3839" s="17" t="s">
        <v>1</v>
      </c>
      <c r="L3839" s="17" t="str">
        <f t="shared" si="236"/>
        <v>Yes</v>
      </c>
      <c r="M3839" s="17">
        <v>3</v>
      </c>
      <c r="N3839" s="17" t="str" cm="1">
        <f t="array" ref="N3839">_xlfn.IFS(M3839&lt;=2,"Small",M3839&lt;=5,"Medium",M3839&gt;5,"Large")</f>
        <v>Medium</v>
      </c>
      <c r="O3839" s="65">
        <v>40</v>
      </c>
      <c r="P3839" s="87">
        <f t="shared" si="237"/>
        <v>0.03</v>
      </c>
      <c r="Q3839" s="68">
        <v>4.46</v>
      </c>
      <c r="R3839" s="68" t="str" cm="1">
        <f t="array" ref="R3839">_xlfn.SWITCH(ROUND(Q3839,0),5,"Excellent",4,"Good",3,"Ok","Bad")</f>
        <v>Good</v>
      </c>
      <c r="S3839" s="17">
        <v>67</v>
      </c>
      <c r="T3839" s="17" t="str">
        <f t="shared" si="238"/>
        <v>No</v>
      </c>
      <c r="U3839" s="82">
        <v>43302</v>
      </c>
      <c r="V3839" s="82">
        <v>44004</v>
      </c>
      <c r="W3839" s="17">
        <v>329</v>
      </c>
      <c r="X3839" s="17" t="str">
        <f t="shared" si="239"/>
        <v>Active</v>
      </c>
      <c r="Y3839" s="17" t="s">
        <v>15615</v>
      </c>
      <c r="Z3839" s="17"/>
    </row>
    <row r="3840" spans="1:26" x14ac:dyDescent="0.25">
      <c r="A3840">
        <v>3839</v>
      </c>
      <c r="B3840" s="17" t="s">
        <v>2743</v>
      </c>
      <c r="C3840" s="17">
        <v>3586</v>
      </c>
      <c r="D3840" s="17" t="str">
        <f>INDEX(Hosts!$A:$O,MATCH(Places!$C3840,Hosts!$A:$A,0),MATCH(Places!D$1,Hosts!$1:$1,0))</f>
        <v>Within an hour</v>
      </c>
      <c r="E3840" s="87">
        <f>INDEX(Hosts!$A:$O,MATCH(Places!$C3840,Hosts!$A:$A,0),MATCH(Places!E$1,Hosts!$1:$1,0))</f>
        <v>1</v>
      </c>
      <c r="F3840" s="87">
        <f>INDEX(Hosts!$A:$O,MATCH(Places!$C3840,Hosts!$A:$A,0),MATCH(Places!F$1,Hosts!$1:$1,0))</f>
        <v>1</v>
      </c>
      <c r="G3840" s="17" t="str">
        <f>INDEX(Hosts!$A:$O,MATCH(Places!$C3840,Hosts!$A:$A,0),MATCH(Places!G$1,Hosts!$1:$1,0))</f>
        <v>Yes</v>
      </c>
      <c r="H3840" s="17">
        <v>28</v>
      </c>
      <c r="I3840" s="17" t="str">
        <f>INDEX(Neighborhoods!$A:$C,MATCH(Places!$H3840,Neighborhoods!$A:$A,0),MATCH(Places!I$1,Neighborhoods!$1:$1,0))</f>
        <v>Staten Island</v>
      </c>
      <c r="J3840" s="17" t="str">
        <f>INDEX(Neighborhoods!$A:$C,MATCH(Places!$H3840,Neighborhoods!$A:$A,0),MATCH(Places!J$1,Neighborhoods!$1:$1,0))</f>
        <v>St. George</v>
      </c>
      <c r="K3840" s="17" t="s">
        <v>11822</v>
      </c>
      <c r="L3840" s="17" t="str">
        <f t="shared" si="236"/>
        <v>No</v>
      </c>
      <c r="M3840" s="17">
        <v>6</v>
      </c>
      <c r="N3840" s="17" t="str" cm="1">
        <f t="array" ref="N3840">_xlfn.IFS(M3840&lt;=2,"Small",M3840&lt;=5,"Medium",M3840&gt;5,"Large")</f>
        <v>Large</v>
      </c>
      <c r="O3840" s="65">
        <v>89</v>
      </c>
      <c r="P3840" s="87">
        <f t="shared" si="237"/>
        <v>0.03</v>
      </c>
      <c r="Q3840" s="68">
        <v>4.99</v>
      </c>
      <c r="R3840" s="68" t="str" cm="1">
        <f t="array" ref="R3840">_xlfn.SWITCH(ROUND(Q3840,0),5,"Excellent",4,"Good",3,"Ok","Bad")</f>
        <v>Excellent</v>
      </c>
      <c r="S3840" s="17">
        <v>91</v>
      </c>
      <c r="T3840" s="17" t="str">
        <f t="shared" si="238"/>
        <v>No</v>
      </c>
      <c r="U3840" s="82">
        <v>43317</v>
      </c>
      <c r="V3840" s="82">
        <v>43898</v>
      </c>
      <c r="W3840" s="17">
        <v>113</v>
      </c>
      <c r="X3840" s="17" t="str">
        <f t="shared" si="239"/>
        <v>Active</v>
      </c>
      <c r="Y3840" s="17" t="s">
        <v>15616</v>
      </c>
      <c r="Z3840" s="17"/>
    </row>
    <row r="3841" spans="1:26" x14ac:dyDescent="0.25">
      <c r="A3841">
        <v>3840</v>
      </c>
      <c r="B3841" s="17" t="s">
        <v>13420</v>
      </c>
      <c r="C3841" s="17">
        <v>2159</v>
      </c>
      <c r="D3841" s="17" t="str">
        <f>INDEX(Hosts!$A:$O,MATCH(Places!$C3841,Hosts!$A:$A,0),MATCH(Places!D$1,Hosts!$1:$1,0))</f>
        <v>A few days or more</v>
      </c>
      <c r="E3841" s="87">
        <f>INDEX(Hosts!$A:$O,MATCH(Places!$C3841,Hosts!$A:$A,0),MATCH(Places!E$1,Hosts!$1:$1,0))</f>
        <v>0</v>
      </c>
      <c r="F3841" s="87">
        <f>INDEX(Hosts!$A:$O,MATCH(Places!$C3841,Hosts!$A:$A,0),MATCH(Places!F$1,Hosts!$1:$1,0))</f>
        <v>0</v>
      </c>
      <c r="G3841" s="17" t="str">
        <f>INDEX(Hosts!$A:$O,MATCH(Places!$C3841,Hosts!$A:$A,0),MATCH(Places!G$1,Hosts!$1:$1,0))</f>
        <v>No</v>
      </c>
      <c r="H3841" s="17">
        <v>12</v>
      </c>
      <c r="I3841" s="17" t="str">
        <f>INDEX(Neighborhoods!$A:$C,MATCH(Places!$H3841,Neighborhoods!$A:$A,0),MATCH(Places!I$1,Neighborhoods!$1:$1,0))</f>
        <v>Brooklyn</v>
      </c>
      <c r="J3841" s="17" t="str">
        <f>INDEX(Neighborhoods!$A:$C,MATCH(Places!$H3841,Neighborhoods!$A:$A,0),MATCH(Places!J$1,Neighborhoods!$1:$1,0))</f>
        <v>Williamsburg</v>
      </c>
      <c r="K3841" s="17" t="s">
        <v>11822</v>
      </c>
      <c r="L3841" s="17" t="str">
        <f t="shared" si="236"/>
        <v>No</v>
      </c>
      <c r="M3841" s="17">
        <v>3</v>
      </c>
      <c r="N3841" s="17" t="str" cm="1">
        <f t="array" ref="N3841">_xlfn.IFS(M3841&lt;=2,"Small",M3841&lt;=5,"Medium",M3841&gt;5,"Large")</f>
        <v>Medium</v>
      </c>
      <c r="O3841" s="65">
        <v>205</v>
      </c>
      <c r="P3841" s="87">
        <f t="shared" si="237"/>
        <v>0.04</v>
      </c>
      <c r="Q3841" s="68">
        <v>5</v>
      </c>
      <c r="R3841" s="68" t="str" cm="1">
        <f t="array" ref="R3841">_xlfn.SWITCH(ROUND(Q3841,0),5,"Excellent",4,"Good",3,"Ok","Bad")</f>
        <v>Excellent</v>
      </c>
      <c r="S3841" s="17">
        <v>4</v>
      </c>
      <c r="T3841" s="17" t="str">
        <f t="shared" si="238"/>
        <v>No</v>
      </c>
      <c r="U3841" s="82">
        <v>43718</v>
      </c>
      <c r="V3841" s="82">
        <v>43752</v>
      </c>
      <c r="W3841" s="17">
        <v>353</v>
      </c>
      <c r="X3841" s="17" t="str">
        <f t="shared" si="239"/>
        <v>Active</v>
      </c>
      <c r="Y3841" s="17" t="s">
        <v>15615</v>
      </c>
      <c r="Z3841" s="17"/>
    </row>
    <row r="3842" spans="1:26" x14ac:dyDescent="0.25">
      <c r="A3842">
        <v>3841</v>
      </c>
      <c r="B3842" s="17" t="s">
        <v>14495</v>
      </c>
      <c r="C3842" s="17">
        <v>3544</v>
      </c>
      <c r="D3842" s="17" t="str">
        <f>INDEX(Hosts!$A:$O,MATCH(Places!$C3842,Hosts!$A:$A,0),MATCH(Places!D$1,Hosts!$1:$1,0))</f>
        <v>Within an hour</v>
      </c>
      <c r="E3842" s="87">
        <f>INDEX(Hosts!$A:$O,MATCH(Places!$C3842,Hosts!$A:$A,0),MATCH(Places!E$1,Hosts!$1:$1,0))</f>
        <v>0.9</v>
      </c>
      <c r="F3842" s="87">
        <f>INDEX(Hosts!$A:$O,MATCH(Places!$C3842,Hosts!$A:$A,0),MATCH(Places!F$1,Hosts!$1:$1,0))</f>
        <v>0.99</v>
      </c>
      <c r="G3842" s="17" t="str">
        <f>INDEX(Hosts!$A:$O,MATCH(Places!$C3842,Hosts!$A:$A,0),MATCH(Places!G$1,Hosts!$1:$1,0))</f>
        <v>No</v>
      </c>
      <c r="H3842" s="17">
        <v>17</v>
      </c>
      <c r="I3842" s="17" t="str">
        <f>INDEX(Neighborhoods!$A:$C,MATCH(Places!$H3842,Neighborhoods!$A:$A,0),MATCH(Places!I$1,Neighborhoods!$1:$1,0))</f>
        <v>Manhattan</v>
      </c>
      <c r="J3842" s="17" t="str">
        <f>INDEX(Neighborhoods!$A:$C,MATCH(Places!$H3842,Neighborhoods!$A:$A,0),MATCH(Places!J$1,Neighborhoods!$1:$1,0))</f>
        <v>Hell's Kitchen</v>
      </c>
      <c r="K3842" s="17" t="s">
        <v>1</v>
      </c>
      <c r="L3842" s="17" t="str">
        <f t="shared" ref="L3842:L3905" si="240">IF(OR(K3842="Private room",K3842="Shared room"),"Yes","No")</f>
        <v>Yes</v>
      </c>
      <c r="M3842" s="17">
        <v>2</v>
      </c>
      <c r="N3842" s="17" t="str" cm="1">
        <f t="array" ref="N3842">_xlfn.IFS(M3842&lt;=2,"Small",M3842&lt;=5,"Medium",M3842&gt;5,"Large")</f>
        <v>Small</v>
      </c>
      <c r="O3842" s="65">
        <v>150</v>
      </c>
      <c r="P3842" s="87">
        <f t="shared" ref="P3842:P3905" si="241">VLOOKUP(O3842,$AB$1:$AC$5,2)</f>
        <v>0.03</v>
      </c>
      <c r="Q3842" s="68">
        <v>3.71</v>
      </c>
      <c r="R3842" s="68" t="str" cm="1">
        <f t="array" ref="R3842">_xlfn.SWITCH(ROUND(Q3842,0),5,"Excellent",4,"Good",3,"Ok","Bad")</f>
        <v>Good</v>
      </c>
      <c r="S3842" s="17">
        <v>7</v>
      </c>
      <c r="T3842" s="17" t="str">
        <f t="shared" ref="T3842:T3905" si="242">IF(AND(Q3842&gt;=4.8,S3842&gt;100),"Yes","No")</f>
        <v>No</v>
      </c>
      <c r="U3842" s="82">
        <v>43467</v>
      </c>
      <c r="V3842" s="82">
        <v>43828</v>
      </c>
      <c r="W3842" s="17">
        <v>365</v>
      </c>
      <c r="X3842" s="17" t="str">
        <f t="shared" ref="X3842:X3905" si="243">IF(W3842&lt;&gt;0,"Active","Inactive")</f>
        <v>Active</v>
      </c>
      <c r="Y3842" s="17" t="s">
        <v>15616</v>
      </c>
      <c r="Z3842" s="17"/>
    </row>
    <row r="3843" spans="1:26" x14ac:dyDescent="0.25">
      <c r="A3843">
        <v>3842</v>
      </c>
      <c r="B3843" s="17" t="s">
        <v>15603</v>
      </c>
      <c r="C3843" s="17">
        <v>3544</v>
      </c>
      <c r="D3843" s="17" t="str">
        <f>INDEX(Hosts!$A:$O,MATCH(Places!$C3843,Hosts!$A:$A,0),MATCH(Places!D$1,Hosts!$1:$1,0))</f>
        <v>Within an hour</v>
      </c>
      <c r="E3843" s="87">
        <f>INDEX(Hosts!$A:$O,MATCH(Places!$C3843,Hosts!$A:$A,0),MATCH(Places!E$1,Hosts!$1:$1,0))</f>
        <v>0.9</v>
      </c>
      <c r="F3843" s="87">
        <f>INDEX(Hosts!$A:$O,MATCH(Places!$C3843,Hosts!$A:$A,0),MATCH(Places!F$1,Hosts!$1:$1,0))</f>
        <v>0.99</v>
      </c>
      <c r="G3843" s="17" t="str">
        <f>INDEX(Hosts!$A:$O,MATCH(Places!$C3843,Hosts!$A:$A,0),MATCH(Places!G$1,Hosts!$1:$1,0))</f>
        <v>No</v>
      </c>
      <c r="H3843" s="17">
        <v>17</v>
      </c>
      <c r="I3843" s="17" t="str">
        <f>INDEX(Neighborhoods!$A:$C,MATCH(Places!$H3843,Neighborhoods!$A:$A,0),MATCH(Places!I$1,Neighborhoods!$1:$1,0))</f>
        <v>Manhattan</v>
      </c>
      <c r="J3843" s="17" t="str">
        <f>INDEX(Neighborhoods!$A:$C,MATCH(Places!$H3843,Neighborhoods!$A:$A,0),MATCH(Places!J$1,Neighborhoods!$1:$1,0))</f>
        <v>Hell's Kitchen</v>
      </c>
      <c r="K3843" s="17" t="s">
        <v>1</v>
      </c>
      <c r="L3843" s="17" t="str">
        <f t="shared" si="240"/>
        <v>Yes</v>
      </c>
      <c r="M3843" s="17">
        <v>2</v>
      </c>
      <c r="N3843" s="17" t="str" cm="1">
        <f t="array" ref="N3843">_xlfn.IFS(M3843&lt;=2,"Small",M3843&lt;=5,"Medium",M3843&gt;5,"Large")</f>
        <v>Small</v>
      </c>
      <c r="O3843" s="65">
        <v>110</v>
      </c>
      <c r="P3843" s="87">
        <f t="shared" si="241"/>
        <v>0.03</v>
      </c>
      <c r="Q3843" s="68">
        <v>4.1100000000000003</v>
      </c>
      <c r="R3843" s="68" t="str" cm="1">
        <f t="array" ref="R3843">_xlfn.SWITCH(ROUND(Q3843,0),5,"Excellent",4,"Good",3,"Ok","Bad")</f>
        <v>Good</v>
      </c>
      <c r="S3843" s="17">
        <v>9</v>
      </c>
      <c r="T3843" s="17" t="str">
        <f t="shared" si="242"/>
        <v>No</v>
      </c>
      <c r="U3843" s="82">
        <v>43444</v>
      </c>
      <c r="V3843" s="82">
        <v>43710</v>
      </c>
      <c r="W3843" s="17">
        <v>365</v>
      </c>
      <c r="X3843" s="17" t="str">
        <f t="shared" si="243"/>
        <v>Active</v>
      </c>
      <c r="Y3843" s="17" t="s">
        <v>15616</v>
      </c>
      <c r="Z3843" s="17"/>
    </row>
    <row r="3844" spans="1:26" x14ac:dyDescent="0.25">
      <c r="A3844">
        <v>3843</v>
      </c>
      <c r="B3844" s="17" t="s">
        <v>15346</v>
      </c>
      <c r="C3844" s="17">
        <v>3544</v>
      </c>
      <c r="D3844" s="17" t="str">
        <f>INDEX(Hosts!$A:$O,MATCH(Places!$C3844,Hosts!$A:$A,0),MATCH(Places!D$1,Hosts!$1:$1,0))</f>
        <v>Within an hour</v>
      </c>
      <c r="E3844" s="87">
        <f>INDEX(Hosts!$A:$O,MATCH(Places!$C3844,Hosts!$A:$A,0),MATCH(Places!E$1,Hosts!$1:$1,0))</f>
        <v>0.9</v>
      </c>
      <c r="F3844" s="87">
        <f>INDEX(Hosts!$A:$O,MATCH(Places!$C3844,Hosts!$A:$A,0),MATCH(Places!F$1,Hosts!$1:$1,0))</f>
        <v>0.99</v>
      </c>
      <c r="G3844" s="17" t="str">
        <f>INDEX(Hosts!$A:$O,MATCH(Places!$C3844,Hosts!$A:$A,0),MATCH(Places!G$1,Hosts!$1:$1,0))</f>
        <v>No</v>
      </c>
      <c r="H3844" s="17">
        <v>17</v>
      </c>
      <c r="I3844" s="17" t="str">
        <f>INDEX(Neighborhoods!$A:$C,MATCH(Places!$H3844,Neighborhoods!$A:$A,0),MATCH(Places!I$1,Neighborhoods!$1:$1,0))</f>
        <v>Manhattan</v>
      </c>
      <c r="J3844" s="17" t="str">
        <f>INDEX(Neighborhoods!$A:$C,MATCH(Places!$H3844,Neighborhoods!$A:$A,0),MATCH(Places!J$1,Neighborhoods!$1:$1,0))</f>
        <v>Hell's Kitchen</v>
      </c>
      <c r="K3844" s="17" t="s">
        <v>1</v>
      </c>
      <c r="L3844" s="17" t="str">
        <f t="shared" si="240"/>
        <v>Yes</v>
      </c>
      <c r="M3844" s="17">
        <v>2</v>
      </c>
      <c r="N3844" s="17" t="str" cm="1">
        <f t="array" ref="N3844">_xlfn.IFS(M3844&lt;=2,"Small",M3844&lt;=5,"Medium",M3844&gt;5,"Large")</f>
        <v>Small</v>
      </c>
      <c r="O3844" s="65">
        <v>150</v>
      </c>
      <c r="P3844" s="87">
        <f t="shared" si="241"/>
        <v>0.03</v>
      </c>
      <c r="Q3844" s="68">
        <v>4.3099999999999996</v>
      </c>
      <c r="R3844" s="68" t="str" cm="1">
        <f t="array" ref="R3844">_xlfn.SWITCH(ROUND(Q3844,0),5,"Excellent",4,"Good",3,"Ok","Bad")</f>
        <v>Good</v>
      </c>
      <c r="S3844" s="17">
        <v>13</v>
      </c>
      <c r="T3844" s="17" t="str">
        <f t="shared" si="242"/>
        <v>No</v>
      </c>
      <c r="U3844" s="82">
        <v>43412</v>
      </c>
      <c r="V3844" s="82">
        <v>43814</v>
      </c>
      <c r="W3844" s="17">
        <v>365</v>
      </c>
      <c r="X3844" s="17" t="str">
        <f t="shared" si="243"/>
        <v>Active</v>
      </c>
      <c r="Y3844" s="17" t="s">
        <v>15616</v>
      </c>
      <c r="Z3844" s="17"/>
    </row>
    <row r="3845" spans="1:26" x14ac:dyDescent="0.25">
      <c r="A3845">
        <v>3844</v>
      </c>
      <c r="B3845" s="17" t="s">
        <v>2744</v>
      </c>
      <c r="C3845" s="17">
        <v>2563</v>
      </c>
      <c r="D3845" s="17" t="str">
        <f>INDEX(Hosts!$A:$O,MATCH(Places!$C3845,Hosts!$A:$A,0),MATCH(Places!D$1,Hosts!$1:$1,0))</f>
        <v>Within an hour</v>
      </c>
      <c r="E3845" s="87">
        <f>INDEX(Hosts!$A:$O,MATCH(Places!$C3845,Hosts!$A:$A,0),MATCH(Places!E$1,Hosts!$1:$1,0))</f>
        <v>1</v>
      </c>
      <c r="F3845" s="87">
        <f>INDEX(Hosts!$A:$O,MATCH(Places!$C3845,Hosts!$A:$A,0),MATCH(Places!F$1,Hosts!$1:$1,0))</f>
        <v>0.79</v>
      </c>
      <c r="G3845" s="17" t="str">
        <f>INDEX(Hosts!$A:$O,MATCH(Places!$C3845,Hosts!$A:$A,0),MATCH(Places!G$1,Hosts!$1:$1,0))</f>
        <v>No</v>
      </c>
      <c r="H3845" s="17">
        <v>16</v>
      </c>
      <c r="I3845" s="17" t="str">
        <f>INDEX(Neighborhoods!$A:$C,MATCH(Places!$H3845,Neighborhoods!$A:$A,0),MATCH(Places!I$1,Neighborhoods!$1:$1,0))</f>
        <v>Manhattan</v>
      </c>
      <c r="J3845" s="17" t="str">
        <f>INDEX(Neighborhoods!$A:$C,MATCH(Places!$H3845,Neighborhoods!$A:$A,0),MATCH(Places!J$1,Neighborhoods!$1:$1,0))</f>
        <v>Harlem</v>
      </c>
      <c r="K3845" s="17" t="s">
        <v>1</v>
      </c>
      <c r="L3845" s="17" t="str">
        <f t="shared" si="240"/>
        <v>Yes</v>
      </c>
      <c r="M3845" s="17">
        <v>3</v>
      </c>
      <c r="N3845" s="17" t="str" cm="1">
        <f t="array" ref="N3845">_xlfn.IFS(M3845&lt;=2,"Small",M3845&lt;=5,"Medium",M3845&gt;5,"Large")</f>
        <v>Medium</v>
      </c>
      <c r="O3845" s="65">
        <v>65</v>
      </c>
      <c r="P3845" s="87">
        <f t="shared" si="241"/>
        <v>0.03</v>
      </c>
      <c r="Q3845" s="68">
        <v>4.67</v>
      </c>
      <c r="R3845" s="68" t="str" cm="1">
        <f t="array" ref="R3845">_xlfn.SWITCH(ROUND(Q3845,0),5,"Excellent",4,"Good",3,"Ok","Bad")</f>
        <v>Excellent</v>
      </c>
      <c r="S3845" s="17">
        <v>12</v>
      </c>
      <c r="T3845" s="17" t="str">
        <f t="shared" si="242"/>
        <v>No</v>
      </c>
      <c r="U3845" s="82">
        <v>43339</v>
      </c>
      <c r="V3845" s="82">
        <v>43837</v>
      </c>
      <c r="W3845" s="17">
        <v>365</v>
      </c>
      <c r="X3845" s="17" t="str">
        <f t="shared" si="243"/>
        <v>Active</v>
      </c>
      <c r="Y3845" s="17" t="s">
        <v>15615</v>
      </c>
      <c r="Z3845" s="17"/>
    </row>
    <row r="3846" spans="1:26" x14ac:dyDescent="0.25">
      <c r="A3846">
        <v>3845</v>
      </c>
      <c r="B3846" s="17" t="s">
        <v>2745</v>
      </c>
      <c r="C3846" s="17">
        <v>2366</v>
      </c>
      <c r="D3846" s="17" t="str">
        <f>INDEX(Hosts!$A:$O,MATCH(Places!$C3846,Hosts!$A:$A,0),MATCH(Places!D$1,Hosts!$1:$1,0))</f>
        <v>Within an hour</v>
      </c>
      <c r="E3846" s="87">
        <f>INDEX(Hosts!$A:$O,MATCH(Places!$C3846,Hosts!$A:$A,0),MATCH(Places!E$1,Hosts!$1:$1,0))</f>
        <v>1</v>
      </c>
      <c r="F3846" s="87">
        <f>INDEX(Hosts!$A:$O,MATCH(Places!$C3846,Hosts!$A:$A,0),MATCH(Places!F$1,Hosts!$1:$1,0))</f>
        <v>0.84</v>
      </c>
      <c r="G3846" s="17" t="str">
        <f>INDEX(Hosts!$A:$O,MATCH(Places!$C3846,Hosts!$A:$A,0),MATCH(Places!G$1,Hosts!$1:$1,0))</f>
        <v>No</v>
      </c>
      <c r="H3846" s="17">
        <v>12</v>
      </c>
      <c r="I3846" s="17" t="str">
        <f>INDEX(Neighborhoods!$A:$C,MATCH(Places!$H3846,Neighborhoods!$A:$A,0),MATCH(Places!I$1,Neighborhoods!$1:$1,0))</f>
        <v>Brooklyn</v>
      </c>
      <c r="J3846" s="17" t="str">
        <f>INDEX(Neighborhoods!$A:$C,MATCH(Places!$H3846,Neighborhoods!$A:$A,0),MATCH(Places!J$1,Neighborhoods!$1:$1,0))</f>
        <v>Williamsburg</v>
      </c>
      <c r="K3846" s="17" t="s">
        <v>1</v>
      </c>
      <c r="L3846" s="17" t="str">
        <f t="shared" si="240"/>
        <v>Yes</v>
      </c>
      <c r="M3846" s="17">
        <v>2</v>
      </c>
      <c r="N3846" s="17" t="str" cm="1">
        <f t="array" ref="N3846">_xlfn.IFS(M3846&lt;=2,"Small",M3846&lt;=5,"Medium",M3846&gt;5,"Large")</f>
        <v>Small</v>
      </c>
      <c r="O3846" s="65">
        <v>36</v>
      </c>
      <c r="P3846" s="87">
        <f t="shared" si="241"/>
        <v>0.03</v>
      </c>
      <c r="Q3846" s="68">
        <v>4.7300000000000004</v>
      </c>
      <c r="R3846" s="68" t="str" cm="1">
        <f t="array" ref="R3846">_xlfn.SWITCH(ROUND(Q3846,0),5,"Excellent",4,"Good",3,"Ok","Bad")</f>
        <v>Excellent</v>
      </c>
      <c r="S3846" s="17">
        <v>55</v>
      </c>
      <c r="T3846" s="17" t="str">
        <f t="shared" si="242"/>
        <v>No</v>
      </c>
      <c r="U3846" s="82">
        <v>43309</v>
      </c>
      <c r="V3846" s="82">
        <v>43897</v>
      </c>
      <c r="W3846" s="17">
        <v>76</v>
      </c>
      <c r="X3846" s="17" t="str">
        <f t="shared" si="243"/>
        <v>Active</v>
      </c>
      <c r="Y3846" s="17" t="s">
        <v>15615</v>
      </c>
      <c r="Z3846" s="17"/>
    </row>
    <row r="3847" spans="1:26" x14ac:dyDescent="0.25">
      <c r="A3847">
        <v>3846</v>
      </c>
      <c r="B3847" s="17" t="s">
        <v>2746</v>
      </c>
      <c r="C3847" s="17">
        <v>1992</v>
      </c>
      <c r="D3847" s="17" t="str">
        <f>INDEX(Hosts!$A:$O,MATCH(Places!$C3847,Hosts!$A:$A,0),MATCH(Places!D$1,Hosts!$1:$1,0))</f>
        <v>Within a day</v>
      </c>
      <c r="E3847" s="87">
        <f>INDEX(Hosts!$A:$O,MATCH(Places!$C3847,Hosts!$A:$A,0),MATCH(Places!E$1,Hosts!$1:$1,0))</f>
        <v>1</v>
      </c>
      <c r="F3847" s="87">
        <f>INDEX(Hosts!$A:$O,MATCH(Places!$C3847,Hosts!$A:$A,0),MATCH(Places!F$1,Hosts!$1:$1,0))</f>
        <v>1</v>
      </c>
      <c r="G3847" s="17" t="str">
        <f>INDEX(Hosts!$A:$O,MATCH(Places!$C3847,Hosts!$A:$A,0),MATCH(Places!G$1,Hosts!$1:$1,0))</f>
        <v>No</v>
      </c>
      <c r="H3847" s="17">
        <v>10</v>
      </c>
      <c r="I3847" s="17" t="str">
        <f>INDEX(Neighborhoods!$A:$C,MATCH(Places!$H3847,Neighborhoods!$A:$A,0),MATCH(Places!I$1,Neighborhoods!$1:$1,0))</f>
        <v>Brooklyn</v>
      </c>
      <c r="J3847" s="17" t="str">
        <f>INDEX(Neighborhoods!$A:$C,MATCH(Places!$H3847,Neighborhoods!$A:$A,0),MATCH(Places!J$1,Neighborhoods!$1:$1,0))</f>
        <v>East Flatbush</v>
      </c>
      <c r="K3847" s="17" t="s">
        <v>1</v>
      </c>
      <c r="L3847" s="17" t="str">
        <f t="shared" si="240"/>
        <v>Yes</v>
      </c>
      <c r="M3847" s="17">
        <v>1</v>
      </c>
      <c r="N3847" s="17" t="str" cm="1">
        <f t="array" ref="N3847">_xlfn.IFS(M3847&lt;=2,"Small",M3847&lt;=5,"Medium",M3847&gt;5,"Large")</f>
        <v>Small</v>
      </c>
      <c r="O3847" s="65">
        <v>37</v>
      </c>
      <c r="P3847" s="87">
        <f t="shared" si="241"/>
        <v>0.03</v>
      </c>
      <c r="Q3847" s="68">
        <v>4.92</v>
      </c>
      <c r="R3847" s="68" t="str" cm="1">
        <f t="array" ref="R3847">_xlfn.SWITCH(ROUND(Q3847,0),5,"Excellent",4,"Good",3,"Ok","Bad")</f>
        <v>Excellent</v>
      </c>
      <c r="S3847" s="17">
        <v>51</v>
      </c>
      <c r="T3847" s="17" t="str">
        <f t="shared" si="242"/>
        <v>No</v>
      </c>
      <c r="U3847" s="82">
        <v>43307</v>
      </c>
      <c r="V3847" s="82">
        <v>43873</v>
      </c>
      <c r="W3847" s="17">
        <v>85</v>
      </c>
      <c r="X3847" s="17" t="str">
        <f t="shared" si="243"/>
        <v>Active</v>
      </c>
      <c r="Y3847" s="17" t="s">
        <v>15616</v>
      </c>
      <c r="Z3847" s="17"/>
    </row>
    <row r="3848" spans="1:26" x14ac:dyDescent="0.25">
      <c r="A3848">
        <v>3847</v>
      </c>
      <c r="B3848" s="17" t="s">
        <v>2747</v>
      </c>
      <c r="C3848" s="17">
        <v>1582</v>
      </c>
      <c r="D3848" s="17" t="str">
        <f>INDEX(Hosts!$A:$O,MATCH(Places!$C3848,Hosts!$A:$A,0),MATCH(Places!D$1,Hosts!$1:$1,0))</f>
        <v>Within a few hours</v>
      </c>
      <c r="E3848" s="87">
        <f>INDEX(Hosts!$A:$O,MATCH(Places!$C3848,Hosts!$A:$A,0),MATCH(Places!E$1,Hosts!$1:$1,0))</f>
        <v>1</v>
      </c>
      <c r="F3848" s="87">
        <f>INDEX(Hosts!$A:$O,MATCH(Places!$C3848,Hosts!$A:$A,0),MATCH(Places!F$1,Hosts!$1:$1,0))</f>
        <v>1</v>
      </c>
      <c r="G3848" s="17" t="str">
        <f>INDEX(Hosts!$A:$O,MATCH(Places!$C3848,Hosts!$A:$A,0),MATCH(Places!G$1,Hosts!$1:$1,0))</f>
        <v>Yes</v>
      </c>
      <c r="H3848" s="17">
        <v>13</v>
      </c>
      <c r="I3848" s="17" t="str">
        <f>INDEX(Neighborhoods!$A:$C,MATCH(Places!$H3848,Neighborhoods!$A:$A,0),MATCH(Places!I$1,Neighborhoods!$1:$1,0))</f>
        <v>Manhattan</v>
      </c>
      <c r="J3848" s="17" t="str">
        <f>INDEX(Neighborhoods!$A:$C,MATCH(Places!$H3848,Neighborhoods!$A:$A,0),MATCH(Places!J$1,Neighborhoods!$1:$1,0))</f>
        <v>Chelsea</v>
      </c>
      <c r="K3848" s="17" t="s">
        <v>1</v>
      </c>
      <c r="L3848" s="17" t="str">
        <f t="shared" si="240"/>
        <v>Yes</v>
      </c>
      <c r="M3848" s="17">
        <v>2</v>
      </c>
      <c r="N3848" s="17" t="str" cm="1">
        <f t="array" ref="N3848">_xlfn.IFS(M3848&lt;=2,"Small",M3848&lt;=5,"Medium",M3848&gt;5,"Large")</f>
        <v>Small</v>
      </c>
      <c r="O3848" s="65">
        <v>150</v>
      </c>
      <c r="P3848" s="87">
        <f t="shared" si="241"/>
        <v>0.03</v>
      </c>
      <c r="Q3848" s="68">
        <v>4.7300000000000004</v>
      </c>
      <c r="R3848" s="68" t="str" cm="1">
        <f t="array" ref="R3848">_xlfn.SWITCH(ROUND(Q3848,0),5,"Excellent",4,"Good",3,"Ok","Bad")</f>
        <v>Excellent</v>
      </c>
      <c r="S3848" s="17">
        <v>52</v>
      </c>
      <c r="T3848" s="17" t="str">
        <f t="shared" si="242"/>
        <v>No</v>
      </c>
      <c r="U3848" s="82">
        <v>43308</v>
      </c>
      <c r="V3848" s="82">
        <v>43805</v>
      </c>
      <c r="W3848" s="17">
        <v>349</v>
      </c>
      <c r="X3848" s="17" t="str">
        <f t="shared" si="243"/>
        <v>Active</v>
      </c>
      <c r="Y3848" s="17" t="s">
        <v>15616</v>
      </c>
      <c r="Z3848" s="17"/>
    </row>
    <row r="3849" spans="1:26" x14ac:dyDescent="0.25">
      <c r="A3849">
        <v>3848</v>
      </c>
      <c r="B3849" s="17" t="s">
        <v>2748</v>
      </c>
      <c r="C3849" s="17">
        <v>2307</v>
      </c>
      <c r="D3849" s="17" t="str">
        <f>INDEX(Hosts!$A:$O,MATCH(Places!$C3849,Hosts!$A:$A,0),MATCH(Places!D$1,Hosts!$1:$1,0))</f>
        <v>Within a day</v>
      </c>
      <c r="E3849" s="87">
        <f>INDEX(Hosts!$A:$O,MATCH(Places!$C3849,Hosts!$A:$A,0),MATCH(Places!E$1,Hosts!$1:$1,0))</f>
        <v>0.61</v>
      </c>
      <c r="F3849" s="87">
        <f>INDEX(Hosts!$A:$O,MATCH(Places!$C3849,Hosts!$A:$A,0),MATCH(Places!F$1,Hosts!$1:$1,0))</f>
        <v>0.99</v>
      </c>
      <c r="G3849" s="17" t="str">
        <f>INDEX(Hosts!$A:$O,MATCH(Places!$C3849,Hosts!$A:$A,0),MATCH(Places!G$1,Hosts!$1:$1,0))</f>
        <v>No</v>
      </c>
      <c r="H3849" s="17">
        <v>8</v>
      </c>
      <c r="I3849" s="17" t="str">
        <f>INDEX(Neighborhoods!$A:$C,MATCH(Places!$H3849,Neighborhoods!$A:$A,0),MATCH(Places!I$1,Neighborhoods!$1:$1,0))</f>
        <v>Brooklyn</v>
      </c>
      <c r="J3849" s="17" t="str">
        <f>INDEX(Neighborhoods!$A:$C,MATCH(Places!$H3849,Neighborhoods!$A:$A,0),MATCH(Places!J$1,Neighborhoods!$1:$1,0))</f>
        <v>Bushwick</v>
      </c>
      <c r="K3849" s="17" t="s">
        <v>1</v>
      </c>
      <c r="L3849" s="17" t="str">
        <f t="shared" si="240"/>
        <v>Yes</v>
      </c>
      <c r="M3849" s="17">
        <v>4</v>
      </c>
      <c r="N3849" s="17" t="str" cm="1">
        <f t="array" ref="N3849">_xlfn.IFS(M3849&lt;=2,"Small",M3849&lt;=5,"Medium",M3849&gt;5,"Large")</f>
        <v>Medium</v>
      </c>
      <c r="O3849" s="65">
        <v>90</v>
      </c>
      <c r="P3849" s="87">
        <f t="shared" si="241"/>
        <v>0.03</v>
      </c>
      <c r="Q3849" s="68">
        <v>4.5</v>
      </c>
      <c r="R3849" s="68" t="str" cm="1">
        <f t="array" ref="R3849">_xlfn.SWITCH(ROUND(Q3849,0),5,"Excellent",4,"Good",3,"Ok","Bad")</f>
        <v>Excellent</v>
      </c>
      <c r="S3849" s="17">
        <v>48</v>
      </c>
      <c r="T3849" s="17" t="str">
        <f t="shared" si="242"/>
        <v>No</v>
      </c>
      <c r="U3849" s="82">
        <v>43324</v>
      </c>
      <c r="V3849" s="82">
        <v>44036</v>
      </c>
      <c r="W3849" s="17">
        <v>345</v>
      </c>
      <c r="X3849" s="17" t="str">
        <f t="shared" si="243"/>
        <v>Active</v>
      </c>
      <c r="Y3849" s="17" t="s">
        <v>15616</v>
      </c>
      <c r="Z3849" s="17"/>
    </row>
    <row r="3850" spans="1:26" x14ac:dyDescent="0.25">
      <c r="A3850">
        <v>3849</v>
      </c>
      <c r="B3850" s="17" t="s">
        <v>2749</v>
      </c>
      <c r="C3850" s="17">
        <v>2307</v>
      </c>
      <c r="D3850" s="17" t="str">
        <f>INDEX(Hosts!$A:$O,MATCH(Places!$C3850,Hosts!$A:$A,0),MATCH(Places!D$1,Hosts!$1:$1,0))</f>
        <v>Within a day</v>
      </c>
      <c r="E3850" s="87">
        <f>INDEX(Hosts!$A:$O,MATCH(Places!$C3850,Hosts!$A:$A,0),MATCH(Places!E$1,Hosts!$1:$1,0))</f>
        <v>0.61</v>
      </c>
      <c r="F3850" s="87">
        <f>INDEX(Hosts!$A:$O,MATCH(Places!$C3850,Hosts!$A:$A,0),MATCH(Places!F$1,Hosts!$1:$1,0))</f>
        <v>0.99</v>
      </c>
      <c r="G3850" s="17" t="str">
        <f>INDEX(Hosts!$A:$O,MATCH(Places!$C3850,Hosts!$A:$A,0),MATCH(Places!G$1,Hosts!$1:$1,0))</f>
        <v>No</v>
      </c>
      <c r="H3850" s="17">
        <v>8</v>
      </c>
      <c r="I3850" s="17" t="str">
        <f>INDEX(Neighborhoods!$A:$C,MATCH(Places!$H3850,Neighborhoods!$A:$A,0),MATCH(Places!I$1,Neighborhoods!$1:$1,0))</f>
        <v>Brooklyn</v>
      </c>
      <c r="J3850" s="17" t="str">
        <f>INDEX(Neighborhoods!$A:$C,MATCH(Places!$H3850,Neighborhoods!$A:$A,0),MATCH(Places!J$1,Neighborhoods!$1:$1,0))</f>
        <v>Bushwick</v>
      </c>
      <c r="K3850" s="17" t="s">
        <v>1</v>
      </c>
      <c r="L3850" s="17" t="str">
        <f t="shared" si="240"/>
        <v>Yes</v>
      </c>
      <c r="M3850" s="17">
        <v>3</v>
      </c>
      <c r="N3850" s="17" t="str" cm="1">
        <f t="array" ref="N3850">_xlfn.IFS(M3850&lt;=2,"Small",M3850&lt;=5,"Medium",M3850&gt;5,"Large")</f>
        <v>Medium</v>
      </c>
      <c r="O3850" s="65">
        <v>40</v>
      </c>
      <c r="P3850" s="87">
        <f t="shared" si="241"/>
        <v>0.03</v>
      </c>
      <c r="Q3850" s="68">
        <v>4.49</v>
      </c>
      <c r="R3850" s="68" t="str" cm="1">
        <f t="array" ref="R3850">_xlfn.SWITCH(ROUND(Q3850,0),5,"Excellent",4,"Good",3,"Ok","Bad")</f>
        <v>Good</v>
      </c>
      <c r="S3850" s="17">
        <v>59</v>
      </c>
      <c r="T3850" s="17" t="str">
        <f t="shared" si="242"/>
        <v>No</v>
      </c>
      <c r="U3850" s="82">
        <v>43318</v>
      </c>
      <c r="V3850" s="82">
        <v>44044</v>
      </c>
      <c r="W3850" s="17">
        <v>185</v>
      </c>
      <c r="X3850" s="17" t="str">
        <f t="shared" si="243"/>
        <v>Active</v>
      </c>
      <c r="Y3850" s="17" t="s">
        <v>15616</v>
      </c>
      <c r="Z3850" s="17"/>
    </row>
    <row r="3851" spans="1:26" x14ac:dyDescent="0.25">
      <c r="A3851">
        <v>3850</v>
      </c>
      <c r="B3851" s="17" t="s">
        <v>2750</v>
      </c>
      <c r="C3851" s="17">
        <v>3187</v>
      </c>
      <c r="D3851" s="17" t="str">
        <f>INDEX(Hosts!$A:$O,MATCH(Places!$C3851,Hosts!$A:$A,0),MATCH(Places!D$1,Hosts!$1:$1,0))</f>
        <v>Within an hour</v>
      </c>
      <c r="E3851" s="87">
        <f>INDEX(Hosts!$A:$O,MATCH(Places!$C3851,Hosts!$A:$A,0),MATCH(Places!E$1,Hosts!$1:$1,0))</f>
        <v>0.8</v>
      </c>
      <c r="F3851" s="87">
        <f>INDEX(Hosts!$A:$O,MATCH(Places!$C3851,Hosts!$A:$A,0),MATCH(Places!F$1,Hosts!$1:$1,0))</f>
        <v>0.99</v>
      </c>
      <c r="G3851" s="17" t="str">
        <f>INDEX(Hosts!$A:$O,MATCH(Places!$C3851,Hosts!$A:$A,0),MATCH(Places!G$1,Hosts!$1:$1,0))</f>
        <v>No</v>
      </c>
      <c r="H3851" s="17">
        <v>12</v>
      </c>
      <c r="I3851" s="17" t="str">
        <f>INDEX(Neighborhoods!$A:$C,MATCH(Places!$H3851,Neighborhoods!$A:$A,0),MATCH(Places!I$1,Neighborhoods!$1:$1,0))</f>
        <v>Brooklyn</v>
      </c>
      <c r="J3851" s="17" t="str">
        <f>INDEX(Neighborhoods!$A:$C,MATCH(Places!$H3851,Neighborhoods!$A:$A,0),MATCH(Places!J$1,Neighborhoods!$1:$1,0))</f>
        <v>Williamsburg</v>
      </c>
      <c r="K3851" s="17" t="s">
        <v>1</v>
      </c>
      <c r="L3851" s="17" t="str">
        <f t="shared" si="240"/>
        <v>Yes</v>
      </c>
      <c r="M3851" s="17">
        <v>3</v>
      </c>
      <c r="N3851" s="17" t="str" cm="1">
        <f t="array" ref="N3851">_xlfn.IFS(M3851&lt;=2,"Small",M3851&lt;=5,"Medium",M3851&gt;5,"Large")</f>
        <v>Medium</v>
      </c>
      <c r="O3851" s="65">
        <v>40</v>
      </c>
      <c r="P3851" s="87">
        <f t="shared" si="241"/>
        <v>0.03</v>
      </c>
      <c r="Q3851" s="68">
        <v>4.58</v>
      </c>
      <c r="R3851" s="68" t="str" cm="1">
        <f t="array" ref="R3851">_xlfn.SWITCH(ROUND(Q3851,0),5,"Excellent",4,"Good",3,"Ok","Bad")</f>
        <v>Excellent</v>
      </c>
      <c r="S3851" s="17">
        <v>81</v>
      </c>
      <c r="T3851" s="17" t="str">
        <f t="shared" si="242"/>
        <v>No</v>
      </c>
      <c r="U3851" s="82">
        <v>43300</v>
      </c>
      <c r="V3851" s="82">
        <v>44027</v>
      </c>
      <c r="W3851" s="17">
        <v>150</v>
      </c>
      <c r="X3851" s="17" t="str">
        <f t="shared" si="243"/>
        <v>Active</v>
      </c>
      <c r="Y3851" s="17" t="s">
        <v>15616</v>
      </c>
      <c r="Z3851" s="17"/>
    </row>
    <row r="3852" spans="1:26" x14ac:dyDescent="0.25">
      <c r="A3852">
        <v>3851</v>
      </c>
      <c r="B3852" s="17" t="s">
        <v>14041</v>
      </c>
      <c r="C3852" s="17">
        <v>3589</v>
      </c>
      <c r="D3852" s="17" t="str">
        <f>INDEX(Hosts!$A:$O,MATCH(Places!$C3852,Hosts!$A:$A,0),MATCH(Places!D$1,Hosts!$1:$1,0))</f>
        <v>Within an hour</v>
      </c>
      <c r="E3852" s="87">
        <f>INDEX(Hosts!$A:$O,MATCH(Places!$C3852,Hosts!$A:$A,0),MATCH(Places!E$1,Hosts!$1:$1,0))</f>
        <v>0.75</v>
      </c>
      <c r="F3852" s="87">
        <f>INDEX(Hosts!$A:$O,MATCH(Places!$C3852,Hosts!$A:$A,0),MATCH(Places!F$1,Hosts!$1:$1,0))</f>
        <v>1</v>
      </c>
      <c r="G3852" s="17" t="str">
        <f>INDEX(Hosts!$A:$O,MATCH(Places!$C3852,Hosts!$A:$A,0),MATCH(Places!G$1,Hosts!$1:$1,0))</f>
        <v>No</v>
      </c>
      <c r="H3852" s="17">
        <v>12</v>
      </c>
      <c r="I3852" s="17" t="str">
        <f>INDEX(Neighborhoods!$A:$C,MATCH(Places!$H3852,Neighborhoods!$A:$A,0),MATCH(Places!I$1,Neighborhoods!$1:$1,0))</f>
        <v>Brooklyn</v>
      </c>
      <c r="J3852" s="17" t="str">
        <f>INDEX(Neighborhoods!$A:$C,MATCH(Places!$H3852,Neighborhoods!$A:$A,0),MATCH(Places!J$1,Neighborhoods!$1:$1,0))</f>
        <v>Williamsburg</v>
      </c>
      <c r="K3852" s="17" t="s">
        <v>1</v>
      </c>
      <c r="L3852" s="17" t="str">
        <f t="shared" si="240"/>
        <v>Yes</v>
      </c>
      <c r="M3852" s="17">
        <v>2</v>
      </c>
      <c r="N3852" s="17" t="str" cm="1">
        <f t="array" ref="N3852">_xlfn.IFS(M3852&lt;=2,"Small",M3852&lt;=5,"Medium",M3852&gt;5,"Large")</f>
        <v>Small</v>
      </c>
      <c r="O3852" s="65">
        <v>50</v>
      </c>
      <c r="P3852" s="87">
        <f t="shared" si="241"/>
        <v>0.03</v>
      </c>
      <c r="Q3852" s="68">
        <v>4.38</v>
      </c>
      <c r="R3852" s="68" t="str" cm="1">
        <f t="array" ref="R3852">_xlfn.SWITCH(ROUND(Q3852,0),5,"Excellent",4,"Good",3,"Ok","Bad")</f>
        <v>Good</v>
      </c>
      <c r="S3852" s="17">
        <v>50</v>
      </c>
      <c r="T3852" s="17" t="str">
        <f t="shared" si="242"/>
        <v>No</v>
      </c>
      <c r="U3852" s="82">
        <v>43328</v>
      </c>
      <c r="V3852" s="82">
        <v>43910</v>
      </c>
      <c r="W3852" s="17">
        <v>192</v>
      </c>
      <c r="X3852" s="17" t="str">
        <f t="shared" si="243"/>
        <v>Active</v>
      </c>
      <c r="Y3852" s="17" t="s">
        <v>15616</v>
      </c>
      <c r="Z3852" s="17"/>
    </row>
    <row r="3853" spans="1:26" x14ac:dyDescent="0.25">
      <c r="A3853">
        <v>3852</v>
      </c>
      <c r="B3853" s="17" t="s">
        <v>2751</v>
      </c>
      <c r="C3853" s="17">
        <v>132</v>
      </c>
      <c r="D3853" s="17" t="str">
        <f>INDEX(Hosts!$A:$O,MATCH(Places!$C3853,Hosts!$A:$A,0),MATCH(Places!D$1,Hosts!$1:$1,0))</f>
        <v>Within an hour</v>
      </c>
      <c r="E3853" s="87">
        <f>INDEX(Hosts!$A:$O,MATCH(Places!$C3853,Hosts!$A:$A,0),MATCH(Places!E$1,Hosts!$1:$1,0))</f>
        <v>1</v>
      </c>
      <c r="F3853" s="87">
        <f>INDEX(Hosts!$A:$O,MATCH(Places!$C3853,Hosts!$A:$A,0),MATCH(Places!F$1,Hosts!$1:$1,0))</f>
        <v>0.98</v>
      </c>
      <c r="G3853" s="17" t="str">
        <f>INDEX(Hosts!$A:$O,MATCH(Places!$C3853,Hosts!$A:$A,0),MATCH(Places!G$1,Hosts!$1:$1,0))</f>
        <v>No</v>
      </c>
      <c r="H3853" s="17">
        <v>16</v>
      </c>
      <c r="I3853" s="17" t="str">
        <f>INDEX(Neighborhoods!$A:$C,MATCH(Places!$H3853,Neighborhoods!$A:$A,0),MATCH(Places!I$1,Neighborhoods!$1:$1,0))</f>
        <v>Manhattan</v>
      </c>
      <c r="J3853" s="17" t="str">
        <f>INDEX(Neighborhoods!$A:$C,MATCH(Places!$H3853,Neighborhoods!$A:$A,0),MATCH(Places!J$1,Neighborhoods!$1:$1,0))</f>
        <v>Harlem</v>
      </c>
      <c r="K3853" s="17" t="s">
        <v>1</v>
      </c>
      <c r="L3853" s="17" t="str">
        <f t="shared" si="240"/>
        <v>Yes</v>
      </c>
      <c r="M3853" s="17">
        <v>2</v>
      </c>
      <c r="N3853" s="17" t="str" cm="1">
        <f t="array" ref="N3853">_xlfn.IFS(M3853&lt;=2,"Small",M3853&lt;=5,"Medium",M3853&gt;5,"Large")</f>
        <v>Small</v>
      </c>
      <c r="O3853" s="65">
        <v>55</v>
      </c>
      <c r="P3853" s="87">
        <f t="shared" si="241"/>
        <v>0.03</v>
      </c>
      <c r="Q3853" s="68">
        <v>4.6500000000000004</v>
      </c>
      <c r="R3853" s="68" t="str" cm="1">
        <f t="array" ref="R3853">_xlfn.SWITCH(ROUND(Q3853,0),5,"Excellent",4,"Good",3,"Ok","Bad")</f>
        <v>Excellent</v>
      </c>
      <c r="S3853" s="17">
        <v>119</v>
      </c>
      <c r="T3853" s="17" t="str">
        <f t="shared" si="242"/>
        <v>No</v>
      </c>
      <c r="U3853" s="82">
        <v>43307</v>
      </c>
      <c r="V3853" s="82">
        <v>43897</v>
      </c>
      <c r="W3853" s="17">
        <v>324</v>
      </c>
      <c r="X3853" s="17" t="str">
        <f t="shared" si="243"/>
        <v>Active</v>
      </c>
      <c r="Y3853" s="17" t="s">
        <v>15615</v>
      </c>
      <c r="Z3853" s="17"/>
    </row>
    <row r="3854" spans="1:26" x14ac:dyDescent="0.25">
      <c r="A3854">
        <v>3853</v>
      </c>
      <c r="B3854" s="17" t="s">
        <v>2752</v>
      </c>
      <c r="C3854" s="17">
        <v>3600</v>
      </c>
      <c r="D3854" s="17" t="str">
        <f>INDEX(Hosts!$A:$O,MATCH(Places!$C3854,Hosts!$A:$A,0),MATCH(Places!D$1,Hosts!$1:$1,0))</f>
        <v>Within a few hours</v>
      </c>
      <c r="E3854" s="87">
        <f>INDEX(Hosts!$A:$O,MATCH(Places!$C3854,Hosts!$A:$A,0),MATCH(Places!E$1,Hosts!$1:$1,0))</f>
        <v>1</v>
      </c>
      <c r="F3854" s="87">
        <f>INDEX(Hosts!$A:$O,MATCH(Places!$C3854,Hosts!$A:$A,0),MATCH(Places!F$1,Hosts!$1:$1,0))</f>
        <v>1</v>
      </c>
      <c r="G3854" s="17" t="str">
        <f>INDEX(Hosts!$A:$O,MATCH(Places!$C3854,Hosts!$A:$A,0),MATCH(Places!G$1,Hosts!$1:$1,0))</f>
        <v>No</v>
      </c>
      <c r="H3854" s="17">
        <v>2</v>
      </c>
      <c r="I3854" s="17" t="str">
        <f>INDEX(Neighborhoods!$A:$C,MATCH(Places!$H3854,Neighborhoods!$A:$A,0),MATCH(Places!I$1,Neighborhoods!$1:$1,0))</f>
        <v>Bronx</v>
      </c>
      <c r="J3854" s="17" t="str">
        <f>INDEX(Neighborhoods!$A:$C,MATCH(Places!$H3854,Neighborhoods!$A:$A,0),MATCH(Places!J$1,Neighborhoods!$1:$1,0))</f>
        <v>Concourse</v>
      </c>
      <c r="K3854" s="17" t="s">
        <v>11822</v>
      </c>
      <c r="L3854" s="17" t="str">
        <f t="shared" si="240"/>
        <v>No</v>
      </c>
      <c r="M3854" s="17">
        <v>3</v>
      </c>
      <c r="N3854" s="17" t="str" cm="1">
        <f t="array" ref="N3854">_xlfn.IFS(M3854&lt;=2,"Small",M3854&lt;=5,"Medium",M3854&gt;5,"Large")</f>
        <v>Medium</v>
      </c>
      <c r="O3854" s="65">
        <v>110</v>
      </c>
      <c r="P3854" s="87">
        <f t="shared" si="241"/>
        <v>0.03</v>
      </c>
      <c r="Q3854" s="68">
        <v>4.97</v>
      </c>
      <c r="R3854" s="68" t="str" cm="1">
        <f t="array" ref="R3854">_xlfn.SWITCH(ROUND(Q3854,0),5,"Excellent",4,"Good",3,"Ok","Bad")</f>
        <v>Excellent</v>
      </c>
      <c r="S3854" s="17">
        <v>60</v>
      </c>
      <c r="T3854" s="17" t="str">
        <f t="shared" si="242"/>
        <v>No</v>
      </c>
      <c r="U3854" s="82">
        <v>43338</v>
      </c>
      <c r="V3854" s="82">
        <v>43835</v>
      </c>
      <c r="W3854" s="17">
        <v>364</v>
      </c>
      <c r="X3854" s="17" t="str">
        <f t="shared" si="243"/>
        <v>Active</v>
      </c>
      <c r="Y3854" s="17" t="s">
        <v>15615</v>
      </c>
      <c r="Z3854" s="17"/>
    </row>
    <row r="3855" spans="1:26" x14ac:dyDescent="0.25">
      <c r="A3855">
        <v>3854</v>
      </c>
      <c r="B3855" s="17" t="s">
        <v>14932</v>
      </c>
      <c r="C3855" s="17">
        <v>563</v>
      </c>
      <c r="D3855" s="17" t="str">
        <f>INDEX(Hosts!$A:$O,MATCH(Places!$C3855,Hosts!$A:$A,0),MATCH(Places!D$1,Hosts!$1:$1,0))</f>
        <v>Within an hour</v>
      </c>
      <c r="E3855" s="87">
        <f>INDEX(Hosts!$A:$O,MATCH(Places!$C3855,Hosts!$A:$A,0),MATCH(Places!E$1,Hosts!$1:$1,0))</f>
        <v>1</v>
      </c>
      <c r="F3855" s="87">
        <f>INDEX(Hosts!$A:$O,MATCH(Places!$C3855,Hosts!$A:$A,0),MATCH(Places!F$1,Hosts!$1:$1,0))</f>
        <v>0.99</v>
      </c>
      <c r="G3855" s="17" t="str">
        <f>INDEX(Hosts!$A:$O,MATCH(Places!$C3855,Hosts!$A:$A,0),MATCH(Places!G$1,Hosts!$1:$1,0))</f>
        <v>No</v>
      </c>
      <c r="H3855" s="17">
        <v>10</v>
      </c>
      <c r="I3855" s="17" t="str">
        <f>INDEX(Neighborhoods!$A:$C,MATCH(Places!$H3855,Neighborhoods!$A:$A,0),MATCH(Places!I$1,Neighborhoods!$1:$1,0))</f>
        <v>Brooklyn</v>
      </c>
      <c r="J3855" s="17" t="str">
        <f>INDEX(Neighborhoods!$A:$C,MATCH(Places!$H3855,Neighborhoods!$A:$A,0),MATCH(Places!J$1,Neighborhoods!$1:$1,0))</f>
        <v>East Flatbush</v>
      </c>
      <c r="K3855" s="17" t="s">
        <v>11822</v>
      </c>
      <c r="L3855" s="17" t="str">
        <f t="shared" si="240"/>
        <v>No</v>
      </c>
      <c r="M3855" s="17">
        <v>8</v>
      </c>
      <c r="N3855" s="17" t="str" cm="1">
        <f t="array" ref="N3855">_xlfn.IFS(M3855&lt;=2,"Small",M3855&lt;=5,"Medium",M3855&gt;5,"Large")</f>
        <v>Large</v>
      </c>
      <c r="O3855" s="65">
        <v>150</v>
      </c>
      <c r="P3855" s="87">
        <f t="shared" si="241"/>
        <v>0.03</v>
      </c>
      <c r="Q3855" s="68">
        <v>4.75</v>
      </c>
      <c r="R3855" s="68" t="str" cm="1">
        <f t="array" ref="R3855">_xlfn.SWITCH(ROUND(Q3855,0),5,"Excellent",4,"Good",3,"Ok","Bad")</f>
        <v>Excellent</v>
      </c>
      <c r="S3855" s="17">
        <v>40</v>
      </c>
      <c r="T3855" s="17" t="str">
        <f t="shared" si="242"/>
        <v>No</v>
      </c>
      <c r="U3855" s="82">
        <v>43310</v>
      </c>
      <c r="V3855" s="82">
        <v>44038</v>
      </c>
      <c r="W3855" s="17">
        <v>295</v>
      </c>
      <c r="X3855" s="17" t="str">
        <f t="shared" si="243"/>
        <v>Active</v>
      </c>
      <c r="Y3855" s="17" t="s">
        <v>15615</v>
      </c>
      <c r="Z3855" s="17"/>
    </row>
    <row r="3856" spans="1:26" x14ac:dyDescent="0.25">
      <c r="A3856">
        <v>3855</v>
      </c>
      <c r="B3856" s="17" t="s">
        <v>2754</v>
      </c>
      <c r="C3856" s="17">
        <v>2398</v>
      </c>
      <c r="D3856" s="17" t="str">
        <f>INDEX(Hosts!$A:$O,MATCH(Places!$C3856,Hosts!$A:$A,0),MATCH(Places!D$1,Hosts!$1:$1,0))</f>
        <v>Within an hour</v>
      </c>
      <c r="E3856" s="87">
        <f>INDEX(Hosts!$A:$O,MATCH(Places!$C3856,Hosts!$A:$A,0),MATCH(Places!E$1,Hosts!$1:$1,0))</f>
        <v>1</v>
      </c>
      <c r="F3856" s="87">
        <f>INDEX(Hosts!$A:$O,MATCH(Places!$C3856,Hosts!$A:$A,0),MATCH(Places!F$1,Hosts!$1:$1,0))</f>
        <v>0.96</v>
      </c>
      <c r="G3856" s="17" t="str">
        <f>INDEX(Hosts!$A:$O,MATCH(Places!$C3856,Hosts!$A:$A,0),MATCH(Places!G$1,Hosts!$1:$1,0))</f>
        <v>Yes</v>
      </c>
      <c r="H3856" s="17">
        <v>19</v>
      </c>
      <c r="I3856" s="17" t="str">
        <f>INDEX(Neighborhoods!$A:$C,MATCH(Places!$H3856,Neighborhoods!$A:$A,0),MATCH(Places!I$1,Neighborhoods!$1:$1,0))</f>
        <v>Manhattan</v>
      </c>
      <c r="J3856" s="17" t="str">
        <f>INDEX(Neighborhoods!$A:$C,MATCH(Places!$H3856,Neighborhoods!$A:$A,0),MATCH(Places!J$1,Neighborhoods!$1:$1,0))</f>
        <v>Upper East Side</v>
      </c>
      <c r="K3856" s="17" t="s">
        <v>16</v>
      </c>
      <c r="L3856" s="17" t="str">
        <f t="shared" si="240"/>
        <v>Yes</v>
      </c>
      <c r="M3856" s="17">
        <v>4</v>
      </c>
      <c r="N3856" s="17" t="str" cm="1">
        <f t="array" ref="N3856">_xlfn.IFS(M3856&lt;=2,"Small",M3856&lt;=5,"Medium",M3856&gt;5,"Large")</f>
        <v>Medium</v>
      </c>
      <c r="O3856" s="65">
        <v>109</v>
      </c>
      <c r="P3856" s="87">
        <f t="shared" si="241"/>
        <v>0.03</v>
      </c>
      <c r="Q3856" s="68">
        <v>4.83</v>
      </c>
      <c r="R3856" s="68" t="str" cm="1">
        <f t="array" ref="R3856">_xlfn.SWITCH(ROUND(Q3856,0),5,"Excellent",4,"Good",3,"Ok","Bad")</f>
        <v>Excellent</v>
      </c>
      <c r="S3856" s="17">
        <v>66</v>
      </c>
      <c r="T3856" s="17" t="str">
        <f t="shared" si="242"/>
        <v>No</v>
      </c>
      <c r="U3856" s="82">
        <v>43308</v>
      </c>
      <c r="V3856" s="82">
        <v>43834</v>
      </c>
      <c r="W3856" s="17">
        <v>71</v>
      </c>
      <c r="X3856" s="17" t="str">
        <f t="shared" si="243"/>
        <v>Active</v>
      </c>
      <c r="Y3856" s="17" t="s">
        <v>15615</v>
      </c>
      <c r="Z3856" s="17"/>
    </row>
    <row r="3857" spans="1:26" x14ac:dyDescent="0.25">
      <c r="A3857">
        <v>3856</v>
      </c>
      <c r="B3857" s="17" t="s">
        <v>2755</v>
      </c>
      <c r="C3857" s="17">
        <v>769</v>
      </c>
      <c r="D3857" s="17" t="str">
        <f>INDEX(Hosts!$A:$O,MATCH(Places!$C3857,Hosts!$A:$A,0),MATCH(Places!D$1,Hosts!$1:$1,0))</f>
        <v>Within a few hours</v>
      </c>
      <c r="E3857" s="87">
        <f>INDEX(Hosts!$A:$O,MATCH(Places!$C3857,Hosts!$A:$A,0),MATCH(Places!E$1,Hosts!$1:$1,0))</f>
        <v>0.9</v>
      </c>
      <c r="F3857" s="87">
        <f>INDEX(Hosts!$A:$O,MATCH(Places!$C3857,Hosts!$A:$A,0),MATCH(Places!F$1,Hosts!$1:$1,0))</f>
        <v>0.95</v>
      </c>
      <c r="G3857" s="17" t="str">
        <f>INDEX(Hosts!$A:$O,MATCH(Places!$C3857,Hosts!$A:$A,0),MATCH(Places!G$1,Hosts!$1:$1,0))</f>
        <v>Yes</v>
      </c>
      <c r="H3857" s="17">
        <v>14</v>
      </c>
      <c r="I3857" s="17" t="str">
        <f>INDEX(Neighborhoods!$A:$C,MATCH(Places!$H3857,Neighborhoods!$A:$A,0),MATCH(Places!I$1,Neighborhoods!$1:$1,0))</f>
        <v>Manhattan</v>
      </c>
      <c r="J3857" s="17" t="str">
        <f>INDEX(Neighborhoods!$A:$C,MATCH(Places!$H3857,Neighborhoods!$A:$A,0),MATCH(Places!J$1,Neighborhoods!$1:$1,0))</f>
        <v>East Harlem</v>
      </c>
      <c r="K3857" s="17" t="s">
        <v>1</v>
      </c>
      <c r="L3857" s="17" t="str">
        <f t="shared" si="240"/>
        <v>Yes</v>
      </c>
      <c r="M3857" s="17">
        <v>4</v>
      </c>
      <c r="N3857" s="17" t="str" cm="1">
        <f t="array" ref="N3857">_xlfn.IFS(M3857&lt;=2,"Small",M3857&lt;=5,"Medium",M3857&gt;5,"Large")</f>
        <v>Medium</v>
      </c>
      <c r="O3857" s="65">
        <v>99</v>
      </c>
      <c r="P3857" s="87">
        <f t="shared" si="241"/>
        <v>0.03</v>
      </c>
      <c r="Q3857" s="68">
        <v>4.84</v>
      </c>
      <c r="R3857" s="68" t="str" cm="1">
        <f t="array" ref="R3857">_xlfn.SWITCH(ROUND(Q3857,0),5,"Excellent",4,"Good",3,"Ok","Bad")</f>
        <v>Excellent</v>
      </c>
      <c r="S3857" s="17">
        <v>55</v>
      </c>
      <c r="T3857" s="17" t="str">
        <f t="shared" si="242"/>
        <v>No</v>
      </c>
      <c r="U3857" s="82">
        <v>43369</v>
      </c>
      <c r="V3857" s="82">
        <v>44012</v>
      </c>
      <c r="W3857" s="17">
        <v>15</v>
      </c>
      <c r="X3857" s="17" t="str">
        <f t="shared" si="243"/>
        <v>Active</v>
      </c>
      <c r="Y3857" s="17" t="s">
        <v>15615</v>
      </c>
      <c r="Z3857" s="17"/>
    </row>
    <row r="3858" spans="1:26" x14ac:dyDescent="0.25">
      <c r="A3858">
        <v>3857</v>
      </c>
      <c r="B3858" s="17" t="s">
        <v>2756</v>
      </c>
      <c r="C3858" s="17">
        <v>3380</v>
      </c>
      <c r="D3858" s="17" t="str">
        <f>INDEX(Hosts!$A:$O,MATCH(Places!$C3858,Hosts!$A:$A,0),MATCH(Places!D$1,Hosts!$1:$1,0))</f>
        <v>Within a few hours</v>
      </c>
      <c r="E3858" s="87">
        <f>INDEX(Hosts!$A:$O,MATCH(Places!$C3858,Hosts!$A:$A,0),MATCH(Places!E$1,Hosts!$1:$1,0))</f>
        <v>1</v>
      </c>
      <c r="F3858" s="87">
        <f>INDEX(Hosts!$A:$O,MATCH(Places!$C3858,Hosts!$A:$A,0),MATCH(Places!F$1,Hosts!$1:$1,0))</f>
        <v>0.97</v>
      </c>
      <c r="G3858" s="17" t="str">
        <f>INDEX(Hosts!$A:$O,MATCH(Places!$C3858,Hosts!$A:$A,0),MATCH(Places!G$1,Hosts!$1:$1,0))</f>
        <v>No</v>
      </c>
      <c r="H3858" s="17">
        <v>23</v>
      </c>
      <c r="I3858" s="17" t="str">
        <f>INDEX(Neighborhoods!$A:$C,MATCH(Places!$H3858,Neighborhoods!$A:$A,0),MATCH(Places!I$1,Neighborhoods!$1:$1,0))</f>
        <v>Queens</v>
      </c>
      <c r="J3858" s="17" t="str">
        <f>INDEX(Neighborhoods!$A:$C,MATCH(Places!$H3858,Neighborhoods!$A:$A,0),MATCH(Places!J$1,Neighborhoods!$1:$1,0))</f>
        <v>Jamaica</v>
      </c>
      <c r="K3858" s="17" t="s">
        <v>1</v>
      </c>
      <c r="L3858" s="17" t="str">
        <f t="shared" si="240"/>
        <v>Yes</v>
      </c>
      <c r="M3858" s="17">
        <v>2</v>
      </c>
      <c r="N3858" s="17" t="str" cm="1">
        <f t="array" ref="N3858">_xlfn.IFS(M3858&lt;=2,"Small",M3858&lt;=5,"Medium",M3858&gt;5,"Large")</f>
        <v>Small</v>
      </c>
      <c r="O3858" s="65">
        <v>90</v>
      </c>
      <c r="P3858" s="87">
        <f t="shared" si="241"/>
        <v>0.03</v>
      </c>
      <c r="Q3858" s="68">
        <v>4.67</v>
      </c>
      <c r="R3858" s="68" t="str" cm="1">
        <f t="array" ref="R3858">_xlfn.SWITCH(ROUND(Q3858,0),5,"Excellent",4,"Good",3,"Ok","Bad")</f>
        <v>Excellent</v>
      </c>
      <c r="S3858" s="17">
        <v>18</v>
      </c>
      <c r="T3858" s="17" t="str">
        <f t="shared" si="242"/>
        <v>No</v>
      </c>
      <c r="U3858" s="82">
        <v>43331</v>
      </c>
      <c r="V3858" s="82">
        <v>43827</v>
      </c>
      <c r="W3858" s="17">
        <v>77</v>
      </c>
      <c r="X3858" s="17" t="str">
        <f t="shared" si="243"/>
        <v>Active</v>
      </c>
      <c r="Y3858" s="17" t="s">
        <v>15616</v>
      </c>
      <c r="Z3858" s="17"/>
    </row>
    <row r="3859" spans="1:26" x14ac:dyDescent="0.25">
      <c r="A3859">
        <v>3858</v>
      </c>
      <c r="B3859" s="17" t="s">
        <v>14837</v>
      </c>
      <c r="C3859" s="17">
        <v>3605</v>
      </c>
      <c r="D3859" s="17" t="str">
        <f>INDEX(Hosts!$A:$O,MATCH(Places!$C3859,Hosts!$A:$A,0),MATCH(Places!D$1,Hosts!$1:$1,0))</f>
        <v>Within an hour</v>
      </c>
      <c r="E3859" s="87">
        <f>INDEX(Hosts!$A:$O,MATCH(Places!$C3859,Hosts!$A:$A,0),MATCH(Places!E$1,Hosts!$1:$1,0))</f>
        <v>1</v>
      </c>
      <c r="F3859" s="87">
        <f>INDEX(Hosts!$A:$O,MATCH(Places!$C3859,Hosts!$A:$A,0),MATCH(Places!F$1,Hosts!$1:$1,0))</f>
        <v>1</v>
      </c>
      <c r="G3859" s="17" t="str">
        <f>INDEX(Hosts!$A:$O,MATCH(Places!$C3859,Hosts!$A:$A,0),MATCH(Places!G$1,Hosts!$1:$1,0))</f>
        <v>Yes</v>
      </c>
      <c r="H3859" s="17">
        <v>7</v>
      </c>
      <c r="I3859" s="17" t="str">
        <f>INDEX(Neighborhoods!$A:$C,MATCH(Places!$H3859,Neighborhoods!$A:$A,0),MATCH(Places!I$1,Neighborhoods!$1:$1,0))</f>
        <v>Brooklyn</v>
      </c>
      <c r="J3859" s="17" t="str">
        <f>INDEX(Neighborhoods!$A:$C,MATCH(Places!$H3859,Neighborhoods!$A:$A,0),MATCH(Places!J$1,Neighborhoods!$1:$1,0))</f>
        <v>Bedford-Stuyvesant</v>
      </c>
      <c r="K3859" s="17" t="s">
        <v>11822</v>
      </c>
      <c r="L3859" s="17" t="str">
        <f t="shared" si="240"/>
        <v>No</v>
      </c>
      <c r="M3859" s="17">
        <v>5</v>
      </c>
      <c r="N3859" s="17" t="str" cm="1">
        <f t="array" ref="N3859">_xlfn.IFS(M3859&lt;=2,"Small",M3859&lt;=5,"Medium",M3859&gt;5,"Large")</f>
        <v>Medium</v>
      </c>
      <c r="O3859" s="65">
        <v>110</v>
      </c>
      <c r="P3859" s="87">
        <f t="shared" si="241"/>
        <v>0.03</v>
      </c>
      <c r="Q3859" s="68">
        <v>4.9800000000000004</v>
      </c>
      <c r="R3859" s="68" t="str" cm="1">
        <f t="array" ref="R3859">_xlfn.SWITCH(ROUND(Q3859,0),5,"Excellent",4,"Good",3,"Ok","Bad")</f>
        <v>Excellent</v>
      </c>
      <c r="S3859" s="17">
        <v>63</v>
      </c>
      <c r="T3859" s="17" t="str">
        <f t="shared" si="242"/>
        <v>No</v>
      </c>
      <c r="U3859" s="82">
        <v>43358</v>
      </c>
      <c r="V3859" s="82">
        <v>44055</v>
      </c>
      <c r="W3859" s="17">
        <v>105</v>
      </c>
      <c r="X3859" s="17" t="str">
        <f t="shared" si="243"/>
        <v>Active</v>
      </c>
      <c r="Y3859" s="17" t="s">
        <v>15615</v>
      </c>
      <c r="Z3859" s="17"/>
    </row>
    <row r="3860" spans="1:26" x14ac:dyDescent="0.25">
      <c r="A3860">
        <v>3859</v>
      </c>
      <c r="B3860" s="17" t="s">
        <v>2757</v>
      </c>
      <c r="C3860" s="17">
        <v>1963</v>
      </c>
      <c r="D3860" s="17" t="str">
        <f>INDEX(Hosts!$A:$O,MATCH(Places!$C3860,Hosts!$A:$A,0),MATCH(Places!D$1,Hosts!$1:$1,0))</f>
        <v>Within an hour</v>
      </c>
      <c r="E3860" s="87">
        <f>INDEX(Hosts!$A:$O,MATCH(Places!$C3860,Hosts!$A:$A,0),MATCH(Places!E$1,Hosts!$1:$1,0))</f>
        <v>1</v>
      </c>
      <c r="F3860" s="87">
        <f>INDEX(Hosts!$A:$O,MATCH(Places!$C3860,Hosts!$A:$A,0),MATCH(Places!F$1,Hosts!$1:$1,0))</f>
        <v>0.96</v>
      </c>
      <c r="G3860" s="17" t="str">
        <f>INDEX(Hosts!$A:$O,MATCH(Places!$C3860,Hosts!$A:$A,0),MATCH(Places!G$1,Hosts!$1:$1,0))</f>
        <v>No</v>
      </c>
      <c r="H3860" s="17">
        <v>8</v>
      </c>
      <c r="I3860" s="17" t="str">
        <f>INDEX(Neighborhoods!$A:$C,MATCH(Places!$H3860,Neighborhoods!$A:$A,0),MATCH(Places!I$1,Neighborhoods!$1:$1,0))</f>
        <v>Brooklyn</v>
      </c>
      <c r="J3860" s="17" t="str">
        <f>INDEX(Neighborhoods!$A:$C,MATCH(Places!$H3860,Neighborhoods!$A:$A,0),MATCH(Places!J$1,Neighborhoods!$1:$1,0))</f>
        <v>Bushwick</v>
      </c>
      <c r="K3860" s="17" t="s">
        <v>1</v>
      </c>
      <c r="L3860" s="17" t="str">
        <f t="shared" si="240"/>
        <v>Yes</v>
      </c>
      <c r="M3860" s="17">
        <v>2</v>
      </c>
      <c r="N3860" s="17" t="str" cm="1">
        <f t="array" ref="N3860">_xlfn.IFS(M3860&lt;=2,"Small",M3860&lt;=5,"Medium",M3860&gt;5,"Large")</f>
        <v>Small</v>
      </c>
      <c r="O3860" s="65">
        <v>50</v>
      </c>
      <c r="P3860" s="87">
        <f t="shared" si="241"/>
        <v>0.03</v>
      </c>
      <c r="Q3860" s="68">
        <v>4.74</v>
      </c>
      <c r="R3860" s="68" t="str" cm="1">
        <f t="array" ref="R3860">_xlfn.SWITCH(ROUND(Q3860,0),5,"Excellent",4,"Good",3,"Ok","Bad")</f>
        <v>Excellent</v>
      </c>
      <c r="S3860" s="17">
        <v>76</v>
      </c>
      <c r="T3860" s="17" t="str">
        <f t="shared" si="242"/>
        <v>No</v>
      </c>
      <c r="U3860" s="82">
        <v>43409</v>
      </c>
      <c r="V3860" s="82">
        <v>43856</v>
      </c>
      <c r="W3860" s="17">
        <v>178</v>
      </c>
      <c r="X3860" s="17" t="str">
        <f t="shared" si="243"/>
        <v>Active</v>
      </c>
      <c r="Y3860" s="17" t="s">
        <v>15615</v>
      </c>
      <c r="Z3860" s="17"/>
    </row>
    <row r="3861" spans="1:26" x14ac:dyDescent="0.25">
      <c r="A3861">
        <v>3860</v>
      </c>
      <c r="B3861" s="17" t="s">
        <v>14561</v>
      </c>
      <c r="C3861" s="17">
        <v>1137</v>
      </c>
      <c r="D3861" s="17" t="str">
        <f>INDEX(Hosts!$A:$O,MATCH(Places!$C3861,Hosts!$A:$A,0),MATCH(Places!D$1,Hosts!$1:$1,0))</f>
        <v>Within an hour</v>
      </c>
      <c r="E3861" s="87">
        <f>INDEX(Hosts!$A:$O,MATCH(Places!$C3861,Hosts!$A:$A,0),MATCH(Places!E$1,Hosts!$1:$1,0))</f>
        <v>1</v>
      </c>
      <c r="F3861" s="87">
        <f>INDEX(Hosts!$A:$O,MATCH(Places!$C3861,Hosts!$A:$A,0),MATCH(Places!F$1,Hosts!$1:$1,0))</f>
        <v>0.86</v>
      </c>
      <c r="G3861" s="17" t="str">
        <f>INDEX(Hosts!$A:$O,MATCH(Places!$C3861,Hosts!$A:$A,0),MATCH(Places!G$1,Hosts!$1:$1,0))</f>
        <v>Yes</v>
      </c>
      <c r="H3861" s="17">
        <v>7</v>
      </c>
      <c r="I3861" s="17" t="str">
        <f>INDEX(Neighborhoods!$A:$C,MATCH(Places!$H3861,Neighborhoods!$A:$A,0),MATCH(Places!I$1,Neighborhoods!$1:$1,0))</f>
        <v>Brooklyn</v>
      </c>
      <c r="J3861" s="17" t="str">
        <f>INDEX(Neighborhoods!$A:$C,MATCH(Places!$H3861,Neighborhoods!$A:$A,0),MATCH(Places!J$1,Neighborhoods!$1:$1,0))</f>
        <v>Bedford-Stuyvesant</v>
      </c>
      <c r="K3861" s="17" t="s">
        <v>1</v>
      </c>
      <c r="L3861" s="17" t="str">
        <f t="shared" si="240"/>
        <v>Yes</v>
      </c>
      <c r="M3861" s="17">
        <v>2</v>
      </c>
      <c r="N3861" s="17" t="str" cm="1">
        <f t="array" ref="N3861">_xlfn.IFS(M3861&lt;=2,"Small",M3861&lt;=5,"Medium",M3861&gt;5,"Large")</f>
        <v>Small</v>
      </c>
      <c r="O3861" s="65">
        <v>69</v>
      </c>
      <c r="P3861" s="87">
        <f t="shared" si="241"/>
        <v>0.03</v>
      </c>
      <c r="Q3861" s="68">
        <v>4.9800000000000004</v>
      </c>
      <c r="R3861" s="68" t="str" cm="1">
        <f t="array" ref="R3861">_xlfn.SWITCH(ROUND(Q3861,0),5,"Excellent",4,"Good",3,"Ok","Bad")</f>
        <v>Excellent</v>
      </c>
      <c r="S3861" s="17">
        <v>46</v>
      </c>
      <c r="T3861" s="17" t="str">
        <f t="shared" si="242"/>
        <v>No</v>
      </c>
      <c r="U3861" s="82">
        <v>43310</v>
      </c>
      <c r="V3861" s="82">
        <v>43809</v>
      </c>
      <c r="W3861" s="17">
        <v>90</v>
      </c>
      <c r="X3861" s="17" t="str">
        <f t="shared" si="243"/>
        <v>Active</v>
      </c>
      <c r="Y3861" s="17" t="s">
        <v>15615</v>
      </c>
      <c r="Z3861" s="17"/>
    </row>
    <row r="3862" spans="1:26" x14ac:dyDescent="0.25">
      <c r="A3862">
        <v>3861</v>
      </c>
      <c r="B3862" s="17" t="s">
        <v>2758</v>
      </c>
      <c r="C3862" s="17">
        <v>1982</v>
      </c>
      <c r="D3862" s="17" t="str">
        <f>INDEX(Hosts!$A:$O,MATCH(Places!$C3862,Hosts!$A:$A,0),MATCH(Places!D$1,Hosts!$1:$1,0))</f>
        <v>Within a few hours</v>
      </c>
      <c r="E3862" s="87">
        <f>INDEX(Hosts!$A:$O,MATCH(Places!$C3862,Hosts!$A:$A,0),MATCH(Places!E$1,Hosts!$1:$1,0))</f>
        <v>1</v>
      </c>
      <c r="F3862" s="87">
        <f>INDEX(Hosts!$A:$O,MATCH(Places!$C3862,Hosts!$A:$A,0),MATCH(Places!F$1,Hosts!$1:$1,0))</f>
        <v>0.38</v>
      </c>
      <c r="G3862" s="17" t="str">
        <f>INDEX(Hosts!$A:$O,MATCH(Places!$C3862,Hosts!$A:$A,0),MATCH(Places!G$1,Hosts!$1:$1,0))</f>
        <v>No</v>
      </c>
      <c r="H3862" s="17">
        <v>13</v>
      </c>
      <c r="I3862" s="17" t="str">
        <f>INDEX(Neighborhoods!$A:$C,MATCH(Places!$H3862,Neighborhoods!$A:$A,0),MATCH(Places!I$1,Neighborhoods!$1:$1,0))</f>
        <v>Manhattan</v>
      </c>
      <c r="J3862" s="17" t="str">
        <f>INDEX(Neighborhoods!$A:$C,MATCH(Places!$H3862,Neighborhoods!$A:$A,0),MATCH(Places!J$1,Neighborhoods!$1:$1,0))</f>
        <v>Chelsea</v>
      </c>
      <c r="K3862" s="17" t="s">
        <v>11822</v>
      </c>
      <c r="L3862" s="17" t="str">
        <f t="shared" si="240"/>
        <v>No</v>
      </c>
      <c r="M3862" s="17">
        <v>4</v>
      </c>
      <c r="N3862" s="17" t="str" cm="1">
        <f t="array" ref="N3862">_xlfn.IFS(M3862&lt;=2,"Small",M3862&lt;=5,"Medium",M3862&gt;5,"Large")</f>
        <v>Medium</v>
      </c>
      <c r="O3862" s="65">
        <v>113</v>
      </c>
      <c r="P3862" s="87">
        <f t="shared" si="241"/>
        <v>0.03</v>
      </c>
      <c r="Q3862" s="68">
        <v>5</v>
      </c>
      <c r="R3862" s="68" t="str" cm="1">
        <f t="array" ref="R3862">_xlfn.SWITCH(ROUND(Q3862,0),5,"Excellent",4,"Good",3,"Ok","Bad")</f>
        <v>Excellent</v>
      </c>
      <c r="S3862" s="17">
        <v>7</v>
      </c>
      <c r="T3862" s="17" t="str">
        <f t="shared" si="242"/>
        <v>No</v>
      </c>
      <c r="U3862" s="82">
        <v>43630</v>
      </c>
      <c r="V3862" s="82">
        <v>44030</v>
      </c>
      <c r="W3862" s="17">
        <v>146</v>
      </c>
      <c r="X3862" s="17" t="str">
        <f t="shared" si="243"/>
        <v>Active</v>
      </c>
      <c r="Y3862" s="17" t="s">
        <v>15615</v>
      </c>
      <c r="Z3862" s="17"/>
    </row>
    <row r="3863" spans="1:26" x14ac:dyDescent="0.25">
      <c r="A3863">
        <v>3862</v>
      </c>
      <c r="B3863" s="17" t="s">
        <v>2759</v>
      </c>
      <c r="C3863" s="17">
        <v>3554</v>
      </c>
      <c r="D3863" s="17" t="str">
        <f>INDEX(Hosts!$A:$O,MATCH(Places!$C3863,Hosts!$A:$A,0),MATCH(Places!D$1,Hosts!$1:$1,0))</f>
        <v>Within an hour</v>
      </c>
      <c r="E3863" s="87">
        <f>INDEX(Hosts!$A:$O,MATCH(Places!$C3863,Hosts!$A:$A,0),MATCH(Places!E$1,Hosts!$1:$1,0))</f>
        <v>1</v>
      </c>
      <c r="F3863" s="87">
        <f>INDEX(Hosts!$A:$O,MATCH(Places!$C3863,Hosts!$A:$A,0),MATCH(Places!F$1,Hosts!$1:$1,0))</f>
        <v>1</v>
      </c>
      <c r="G3863" s="17" t="str">
        <f>INDEX(Hosts!$A:$O,MATCH(Places!$C3863,Hosts!$A:$A,0),MATCH(Places!G$1,Hosts!$1:$1,0))</f>
        <v>No</v>
      </c>
      <c r="H3863" s="17">
        <v>15</v>
      </c>
      <c r="I3863" s="17" t="str">
        <f>INDEX(Neighborhoods!$A:$C,MATCH(Places!$H3863,Neighborhoods!$A:$A,0),MATCH(Places!I$1,Neighborhoods!$1:$1,0))</f>
        <v>Manhattan</v>
      </c>
      <c r="J3863" s="17" t="str">
        <f>INDEX(Neighborhoods!$A:$C,MATCH(Places!$H3863,Neighborhoods!$A:$A,0),MATCH(Places!J$1,Neighborhoods!$1:$1,0))</f>
        <v>East Village</v>
      </c>
      <c r="K3863" s="17" t="s">
        <v>11822</v>
      </c>
      <c r="L3863" s="17" t="str">
        <f t="shared" si="240"/>
        <v>No</v>
      </c>
      <c r="M3863" s="17">
        <v>3</v>
      </c>
      <c r="N3863" s="17" t="str" cm="1">
        <f t="array" ref="N3863">_xlfn.IFS(M3863&lt;=2,"Small",M3863&lt;=5,"Medium",M3863&gt;5,"Large")</f>
        <v>Medium</v>
      </c>
      <c r="O3863" s="65">
        <v>150</v>
      </c>
      <c r="P3863" s="87">
        <f t="shared" si="241"/>
        <v>0.03</v>
      </c>
      <c r="Q3863" s="68">
        <v>4.32</v>
      </c>
      <c r="R3863" s="68" t="str" cm="1">
        <f t="array" ref="R3863">_xlfn.SWITCH(ROUND(Q3863,0),5,"Excellent",4,"Good",3,"Ok","Bad")</f>
        <v>Good</v>
      </c>
      <c r="S3863" s="17">
        <v>28</v>
      </c>
      <c r="T3863" s="17" t="str">
        <f t="shared" si="242"/>
        <v>No</v>
      </c>
      <c r="U3863" s="82">
        <v>43376</v>
      </c>
      <c r="V3863" s="82">
        <v>44023</v>
      </c>
      <c r="W3863" s="17">
        <v>146</v>
      </c>
      <c r="X3863" s="17" t="str">
        <f t="shared" si="243"/>
        <v>Active</v>
      </c>
      <c r="Y3863" s="17" t="s">
        <v>15616</v>
      </c>
      <c r="Z3863" s="17"/>
    </row>
    <row r="3864" spans="1:26" x14ac:dyDescent="0.25">
      <c r="A3864">
        <v>3863</v>
      </c>
      <c r="B3864" s="17" t="s">
        <v>14584</v>
      </c>
      <c r="C3864" s="17">
        <v>3607</v>
      </c>
      <c r="D3864" s="17" t="str">
        <f>INDEX(Hosts!$A:$O,MATCH(Places!$C3864,Hosts!$A:$A,0),MATCH(Places!D$1,Hosts!$1:$1,0))</f>
        <v>Within an hour</v>
      </c>
      <c r="E3864" s="87">
        <f>INDEX(Hosts!$A:$O,MATCH(Places!$C3864,Hosts!$A:$A,0),MATCH(Places!E$1,Hosts!$1:$1,0))</f>
        <v>1</v>
      </c>
      <c r="F3864" s="87">
        <f>INDEX(Hosts!$A:$O,MATCH(Places!$C3864,Hosts!$A:$A,0),MATCH(Places!F$1,Hosts!$1:$1,0))</f>
        <v>0.97</v>
      </c>
      <c r="G3864" s="17" t="str">
        <f>INDEX(Hosts!$A:$O,MATCH(Places!$C3864,Hosts!$A:$A,0),MATCH(Places!G$1,Hosts!$1:$1,0))</f>
        <v>No</v>
      </c>
      <c r="H3864" s="17">
        <v>22</v>
      </c>
      <c r="I3864" s="17" t="str">
        <f>INDEX(Neighborhoods!$A:$C,MATCH(Places!$H3864,Neighborhoods!$A:$A,0),MATCH(Places!I$1,Neighborhoods!$1:$1,0))</f>
        <v>Queens</v>
      </c>
      <c r="J3864" s="17" t="str">
        <f>INDEX(Neighborhoods!$A:$C,MATCH(Places!$H3864,Neighborhoods!$A:$A,0),MATCH(Places!J$1,Neighborhoods!$1:$1,0))</f>
        <v>Flushing</v>
      </c>
      <c r="K3864" s="17" t="s">
        <v>11822</v>
      </c>
      <c r="L3864" s="17" t="str">
        <f t="shared" si="240"/>
        <v>No</v>
      </c>
      <c r="M3864" s="17">
        <v>6</v>
      </c>
      <c r="N3864" s="17" t="str" cm="1">
        <f t="array" ref="N3864">_xlfn.IFS(M3864&lt;=2,"Small",M3864&lt;=5,"Medium",M3864&gt;5,"Large")</f>
        <v>Large</v>
      </c>
      <c r="O3864" s="65">
        <v>66</v>
      </c>
      <c r="P3864" s="87">
        <f t="shared" si="241"/>
        <v>0.03</v>
      </c>
      <c r="Q3864" s="68">
        <v>4.68</v>
      </c>
      <c r="R3864" s="68" t="str" cm="1">
        <f t="array" ref="R3864">_xlfn.SWITCH(ROUND(Q3864,0),5,"Excellent",4,"Good",3,"Ok","Bad")</f>
        <v>Excellent</v>
      </c>
      <c r="S3864" s="17">
        <v>34</v>
      </c>
      <c r="T3864" s="17" t="str">
        <f t="shared" si="242"/>
        <v>No</v>
      </c>
      <c r="U3864" s="82">
        <v>43355</v>
      </c>
      <c r="V3864" s="82">
        <v>43897</v>
      </c>
      <c r="W3864" s="17">
        <v>252</v>
      </c>
      <c r="X3864" s="17" t="str">
        <f t="shared" si="243"/>
        <v>Active</v>
      </c>
      <c r="Y3864" s="17" t="s">
        <v>15615</v>
      </c>
      <c r="Z3864" s="17"/>
    </row>
    <row r="3865" spans="1:26" x14ac:dyDescent="0.25">
      <c r="A3865">
        <v>3864</v>
      </c>
      <c r="B3865" s="17" t="s">
        <v>2760</v>
      </c>
      <c r="C3865" s="17">
        <v>549</v>
      </c>
      <c r="D3865" s="17" t="str">
        <f>INDEX(Hosts!$A:$O,MATCH(Places!$C3865,Hosts!$A:$A,0),MATCH(Places!D$1,Hosts!$1:$1,0))</f>
        <v>Within a few hours</v>
      </c>
      <c r="E3865" s="87">
        <f>INDEX(Hosts!$A:$O,MATCH(Places!$C3865,Hosts!$A:$A,0),MATCH(Places!E$1,Hosts!$1:$1,0))</f>
        <v>1</v>
      </c>
      <c r="F3865" s="87">
        <f>INDEX(Hosts!$A:$O,MATCH(Places!$C3865,Hosts!$A:$A,0),MATCH(Places!F$1,Hosts!$1:$1,0))</f>
        <v>0.92</v>
      </c>
      <c r="G3865" s="17" t="str">
        <f>INDEX(Hosts!$A:$O,MATCH(Places!$C3865,Hosts!$A:$A,0),MATCH(Places!G$1,Hosts!$1:$1,0))</f>
        <v>Yes</v>
      </c>
      <c r="H3865" s="17">
        <v>8</v>
      </c>
      <c r="I3865" s="17" t="str">
        <f>INDEX(Neighborhoods!$A:$C,MATCH(Places!$H3865,Neighborhoods!$A:$A,0),MATCH(Places!I$1,Neighborhoods!$1:$1,0))</f>
        <v>Brooklyn</v>
      </c>
      <c r="J3865" s="17" t="str">
        <f>INDEX(Neighborhoods!$A:$C,MATCH(Places!$H3865,Neighborhoods!$A:$A,0),MATCH(Places!J$1,Neighborhoods!$1:$1,0))</f>
        <v>Bushwick</v>
      </c>
      <c r="K3865" s="17" t="s">
        <v>11822</v>
      </c>
      <c r="L3865" s="17" t="str">
        <f t="shared" si="240"/>
        <v>No</v>
      </c>
      <c r="M3865" s="17">
        <v>4</v>
      </c>
      <c r="N3865" s="17" t="str" cm="1">
        <f t="array" ref="N3865">_xlfn.IFS(M3865&lt;=2,"Small",M3865&lt;=5,"Medium",M3865&gt;5,"Large")</f>
        <v>Medium</v>
      </c>
      <c r="O3865" s="65">
        <v>135</v>
      </c>
      <c r="P3865" s="87">
        <f t="shared" si="241"/>
        <v>0.03</v>
      </c>
      <c r="Q3865" s="68">
        <v>5</v>
      </c>
      <c r="R3865" s="68" t="str" cm="1">
        <f t="array" ref="R3865">_xlfn.SWITCH(ROUND(Q3865,0),5,"Excellent",4,"Good",3,"Ok","Bad")</f>
        <v>Excellent</v>
      </c>
      <c r="S3865" s="17">
        <v>45</v>
      </c>
      <c r="T3865" s="17" t="str">
        <f t="shared" si="242"/>
        <v>No</v>
      </c>
      <c r="U3865" s="82">
        <v>43443</v>
      </c>
      <c r="V3865" s="82">
        <v>43849</v>
      </c>
      <c r="W3865" s="17">
        <v>0</v>
      </c>
      <c r="X3865" s="17" t="str">
        <f t="shared" si="243"/>
        <v>Inactive</v>
      </c>
      <c r="Y3865" s="17" t="s">
        <v>15616</v>
      </c>
      <c r="Z3865" s="17"/>
    </row>
    <row r="3866" spans="1:26" x14ac:dyDescent="0.25">
      <c r="A3866">
        <v>3865</v>
      </c>
      <c r="B3866" s="17" t="s">
        <v>13367</v>
      </c>
      <c r="C3866" s="17">
        <v>3544</v>
      </c>
      <c r="D3866" s="17" t="str">
        <f>INDEX(Hosts!$A:$O,MATCH(Places!$C3866,Hosts!$A:$A,0),MATCH(Places!D$1,Hosts!$1:$1,0))</f>
        <v>Within an hour</v>
      </c>
      <c r="E3866" s="87">
        <f>INDEX(Hosts!$A:$O,MATCH(Places!$C3866,Hosts!$A:$A,0),MATCH(Places!E$1,Hosts!$1:$1,0))</f>
        <v>0.9</v>
      </c>
      <c r="F3866" s="87">
        <f>INDEX(Hosts!$A:$O,MATCH(Places!$C3866,Hosts!$A:$A,0),MATCH(Places!F$1,Hosts!$1:$1,0))</f>
        <v>0.99</v>
      </c>
      <c r="G3866" s="17" t="str">
        <f>INDEX(Hosts!$A:$O,MATCH(Places!$C3866,Hosts!$A:$A,0),MATCH(Places!G$1,Hosts!$1:$1,0))</f>
        <v>No</v>
      </c>
      <c r="H3866" s="17">
        <v>17</v>
      </c>
      <c r="I3866" s="17" t="str">
        <f>INDEX(Neighborhoods!$A:$C,MATCH(Places!$H3866,Neighborhoods!$A:$A,0),MATCH(Places!I$1,Neighborhoods!$1:$1,0))</f>
        <v>Manhattan</v>
      </c>
      <c r="J3866" s="17" t="str">
        <f>INDEX(Neighborhoods!$A:$C,MATCH(Places!$H3866,Neighborhoods!$A:$A,0),MATCH(Places!J$1,Neighborhoods!$1:$1,0))</f>
        <v>Hell's Kitchen</v>
      </c>
      <c r="K3866" s="17" t="s">
        <v>1</v>
      </c>
      <c r="L3866" s="17" t="str">
        <f t="shared" si="240"/>
        <v>Yes</v>
      </c>
      <c r="M3866" s="17">
        <v>2</v>
      </c>
      <c r="N3866" s="17" t="str" cm="1">
        <f t="array" ref="N3866">_xlfn.IFS(M3866&lt;=2,"Small",M3866&lt;=5,"Medium",M3866&gt;5,"Large")</f>
        <v>Small</v>
      </c>
      <c r="O3866" s="65">
        <v>150</v>
      </c>
      <c r="P3866" s="87">
        <f t="shared" si="241"/>
        <v>0.03</v>
      </c>
      <c r="Q3866" s="68">
        <v>4.75</v>
      </c>
      <c r="R3866" s="68" t="str" cm="1">
        <f t="array" ref="R3866">_xlfn.SWITCH(ROUND(Q3866,0),5,"Excellent",4,"Good",3,"Ok","Bad")</f>
        <v>Excellent</v>
      </c>
      <c r="S3866" s="17">
        <v>4</v>
      </c>
      <c r="T3866" s="17" t="str">
        <f t="shared" si="242"/>
        <v>No</v>
      </c>
      <c r="U3866" s="82">
        <v>43581</v>
      </c>
      <c r="V3866" s="82">
        <v>43814</v>
      </c>
      <c r="W3866" s="17">
        <v>365</v>
      </c>
      <c r="X3866" s="17" t="str">
        <f t="shared" si="243"/>
        <v>Active</v>
      </c>
      <c r="Y3866" s="17" t="s">
        <v>15616</v>
      </c>
      <c r="Z3866" s="17"/>
    </row>
    <row r="3867" spans="1:26" x14ac:dyDescent="0.25">
      <c r="A3867">
        <v>3866</v>
      </c>
      <c r="B3867" s="17" t="s">
        <v>13857</v>
      </c>
      <c r="C3867" s="17">
        <v>3541</v>
      </c>
      <c r="D3867" s="17" t="str">
        <f>INDEX(Hosts!$A:$O,MATCH(Places!$C3867,Hosts!$A:$A,0),MATCH(Places!D$1,Hosts!$1:$1,0))</f>
        <v>Within a few hours</v>
      </c>
      <c r="E3867" s="87">
        <f>INDEX(Hosts!$A:$O,MATCH(Places!$C3867,Hosts!$A:$A,0),MATCH(Places!E$1,Hosts!$1:$1,0))</f>
        <v>0.6</v>
      </c>
      <c r="F3867" s="87">
        <f>INDEX(Hosts!$A:$O,MATCH(Places!$C3867,Hosts!$A:$A,0),MATCH(Places!F$1,Hosts!$1:$1,0))</f>
        <v>0.93</v>
      </c>
      <c r="G3867" s="17" t="str">
        <f>INDEX(Hosts!$A:$O,MATCH(Places!$C3867,Hosts!$A:$A,0),MATCH(Places!G$1,Hosts!$1:$1,0))</f>
        <v>No</v>
      </c>
      <c r="H3867" s="17">
        <v>12</v>
      </c>
      <c r="I3867" s="17" t="str">
        <f>INDEX(Neighborhoods!$A:$C,MATCH(Places!$H3867,Neighborhoods!$A:$A,0),MATCH(Places!I$1,Neighborhoods!$1:$1,0))</f>
        <v>Brooklyn</v>
      </c>
      <c r="J3867" s="17" t="str">
        <f>INDEX(Neighborhoods!$A:$C,MATCH(Places!$H3867,Neighborhoods!$A:$A,0),MATCH(Places!J$1,Neighborhoods!$1:$1,0))</f>
        <v>Williamsburg</v>
      </c>
      <c r="K3867" s="17" t="s">
        <v>1</v>
      </c>
      <c r="L3867" s="17" t="str">
        <f t="shared" si="240"/>
        <v>Yes</v>
      </c>
      <c r="M3867" s="17">
        <v>2</v>
      </c>
      <c r="N3867" s="17" t="str" cm="1">
        <f t="array" ref="N3867">_xlfn.IFS(M3867&lt;=2,"Small",M3867&lt;=5,"Medium",M3867&gt;5,"Large")</f>
        <v>Small</v>
      </c>
      <c r="O3867" s="65">
        <v>40</v>
      </c>
      <c r="P3867" s="87">
        <f t="shared" si="241"/>
        <v>0.03</v>
      </c>
      <c r="Q3867" s="68">
        <v>4.41</v>
      </c>
      <c r="R3867" s="68" t="str" cm="1">
        <f t="array" ref="R3867">_xlfn.SWITCH(ROUND(Q3867,0),5,"Excellent",4,"Good",3,"Ok","Bad")</f>
        <v>Good</v>
      </c>
      <c r="S3867" s="17">
        <v>54</v>
      </c>
      <c r="T3867" s="17" t="str">
        <f t="shared" si="242"/>
        <v>No</v>
      </c>
      <c r="U3867" s="82">
        <v>43339</v>
      </c>
      <c r="V3867" s="82">
        <v>43982</v>
      </c>
      <c r="W3867" s="17">
        <v>169</v>
      </c>
      <c r="X3867" s="17" t="str">
        <f t="shared" si="243"/>
        <v>Active</v>
      </c>
      <c r="Y3867" s="17" t="s">
        <v>15615</v>
      </c>
      <c r="Z3867" s="17"/>
    </row>
    <row r="3868" spans="1:26" x14ac:dyDescent="0.25">
      <c r="A3868">
        <v>3867</v>
      </c>
      <c r="B3868" s="17" t="s">
        <v>2761</v>
      </c>
      <c r="C3868" s="17">
        <v>3189</v>
      </c>
      <c r="D3868" s="17" t="str">
        <f>INDEX(Hosts!$A:$O,MATCH(Places!$C3868,Hosts!$A:$A,0),MATCH(Places!D$1,Hosts!$1:$1,0))</f>
        <v>Within an hour</v>
      </c>
      <c r="E3868" s="87">
        <f>INDEX(Hosts!$A:$O,MATCH(Places!$C3868,Hosts!$A:$A,0),MATCH(Places!E$1,Hosts!$1:$1,0))</f>
        <v>1</v>
      </c>
      <c r="F3868" s="87">
        <f>INDEX(Hosts!$A:$O,MATCH(Places!$C3868,Hosts!$A:$A,0),MATCH(Places!F$1,Hosts!$1:$1,0))</f>
        <v>0.99</v>
      </c>
      <c r="G3868" s="17" t="str">
        <f>INDEX(Hosts!$A:$O,MATCH(Places!$C3868,Hosts!$A:$A,0),MATCH(Places!G$1,Hosts!$1:$1,0))</f>
        <v>No</v>
      </c>
      <c r="H3868" s="17">
        <v>6</v>
      </c>
      <c r="I3868" s="17" t="str">
        <f>INDEX(Neighborhoods!$A:$C,MATCH(Places!$H3868,Neighborhoods!$A:$A,0),MATCH(Places!I$1,Neighborhoods!$1:$1,0))</f>
        <v>Bronx</v>
      </c>
      <c r="J3868" s="17" t="str">
        <f>INDEX(Neighborhoods!$A:$C,MATCH(Places!$H3868,Neighborhoods!$A:$A,0),MATCH(Places!J$1,Neighborhoods!$1:$1,0))</f>
        <v>Wakefield</v>
      </c>
      <c r="K3868" s="17" t="s">
        <v>11822</v>
      </c>
      <c r="L3868" s="17" t="str">
        <f t="shared" si="240"/>
        <v>No</v>
      </c>
      <c r="M3868" s="17">
        <v>3</v>
      </c>
      <c r="N3868" s="17" t="str" cm="1">
        <f t="array" ref="N3868">_xlfn.IFS(M3868&lt;=2,"Small",M3868&lt;=5,"Medium",M3868&gt;5,"Large")</f>
        <v>Medium</v>
      </c>
      <c r="O3868" s="65">
        <v>62</v>
      </c>
      <c r="P3868" s="87">
        <f t="shared" si="241"/>
        <v>0.03</v>
      </c>
      <c r="Q3868" s="68">
        <v>4.91</v>
      </c>
      <c r="R3868" s="68" t="str" cm="1">
        <f t="array" ref="R3868">_xlfn.SWITCH(ROUND(Q3868,0),5,"Excellent",4,"Good",3,"Ok","Bad")</f>
        <v>Excellent</v>
      </c>
      <c r="S3868" s="17">
        <v>11</v>
      </c>
      <c r="T3868" s="17" t="str">
        <f t="shared" si="242"/>
        <v>No</v>
      </c>
      <c r="U3868" s="82">
        <v>43350</v>
      </c>
      <c r="V3868" s="82">
        <v>44012</v>
      </c>
      <c r="W3868" s="17">
        <v>12</v>
      </c>
      <c r="X3868" s="17" t="str">
        <f t="shared" si="243"/>
        <v>Active</v>
      </c>
      <c r="Y3868" s="17" t="s">
        <v>15616</v>
      </c>
      <c r="Z3868" s="17"/>
    </row>
    <row r="3869" spans="1:26" x14ac:dyDescent="0.25">
      <c r="A3869">
        <v>3868</v>
      </c>
      <c r="B3869" s="17" t="s">
        <v>15278</v>
      </c>
      <c r="C3869" s="17">
        <v>2147</v>
      </c>
      <c r="D3869" s="17" t="str">
        <f>INDEX(Hosts!$A:$O,MATCH(Places!$C3869,Hosts!$A:$A,0),MATCH(Places!D$1,Hosts!$1:$1,0))</f>
        <v>Within a day</v>
      </c>
      <c r="E3869" s="87">
        <f>INDEX(Hosts!$A:$O,MATCH(Places!$C3869,Hosts!$A:$A,0),MATCH(Places!E$1,Hosts!$1:$1,0))</f>
        <v>1</v>
      </c>
      <c r="F3869" s="87">
        <f>INDEX(Hosts!$A:$O,MATCH(Places!$C3869,Hosts!$A:$A,0),MATCH(Places!F$1,Hosts!$1:$1,0))</f>
        <v>0.83</v>
      </c>
      <c r="G3869" s="17" t="str">
        <f>INDEX(Hosts!$A:$O,MATCH(Places!$C3869,Hosts!$A:$A,0),MATCH(Places!G$1,Hosts!$1:$1,0))</f>
        <v>No</v>
      </c>
      <c r="H3869" s="17">
        <v>16</v>
      </c>
      <c r="I3869" s="17" t="str">
        <f>INDEX(Neighborhoods!$A:$C,MATCH(Places!$H3869,Neighborhoods!$A:$A,0),MATCH(Places!I$1,Neighborhoods!$1:$1,0))</f>
        <v>Manhattan</v>
      </c>
      <c r="J3869" s="17" t="str">
        <f>INDEX(Neighborhoods!$A:$C,MATCH(Places!$H3869,Neighborhoods!$A:$A,0),MATCH(Places!J$1,Neighborhoods!$1:$1,0))</f>
        <v>Harlem</v>
      </c>
      <c r="K3869" s="17" t="s">
        <v>1</v>
      </c>
      <c r="L3869" s="17" t="str">
        <f t="shared" si="240"/>
        <v>Yes</v>
      </c>
      <c r="M3869" s="17">
        <v>2</v>
      </c>
      <c r="N3869" s="17" t="str" cm="1">
        <f t="array" ref="N3869">_xlfn.IFS(M3869&lt;=2,"Small",M3869&lt;=5,"Medium",M3869&gt;5,"Large")</f>
        <v>Small</v>
      </c>
      <c r="O3869" s="65">
        <v>85</v>
      </c>
      <c r="P3869" s="87">
        <f t="shared" si="241"/>
        <v>0.03</v>
      </c>
      <c r="Q3869" s="68">
        <v>4.8600000000000003</v>
      </c>
      <c r="R3869" s="68" t="str" cm="1">
        <f t="array" ref="R3869">_xlfn.SWITCH(ROUND(Q3869,0),5,"Excellent",4,"Good",3,"Ok","Bad")</f>
        <v>Excellent</v>
      </c>
      <c r="S3869" s="17">
        <v>7</v>
      </c>
      <c r="T3869" s="17" t="str">
        <f t="shared" si="242"/>
        <v>No</v>
      </c>
      <c r="U3869" s="82">
        <v>43382</v>
      </c>
      <c r="V3869" s="82">
        <v>43878</v>
      </c>
      <c r="W3869" s="17">
        <v>364</v>
      </c>
      <c r="X3869" s="17" t="str">
        <f t="shared" si="243"/>
        <v>Active</v>
      </c>
      <c r="Y3869" s="17" t="s">
        <v>15615</v>
      </c>
      <c r="Z3869" s="17"/>
    </row>
    <row r="3870" spans="1:26" x14ac:dyDescent="0.25">
      <c r="A3870">
        <v>3869</v>
      </c>
      <c r="B3870" s="17" t="s">
        <v>13589</v>
      </c>
      <c r="C3870" s="17">
        <v>2224</v>
      </c>
      <c r="D3870" s="17" t="str">
        <f>INDEX(Hosts!$A:$O,MATCH(Places!$C3870,Hosts!$A:$A,0),MATCH(Places!D$1,Hosts!$1:$1,0))</f>
        <v>Within a day</v>
      </c>
      <c r="E3870" s="87">
        <f>INDEX(Hosts!$A:$O,MATCH(Places!$C3870,Hosts!$A:$A,0),MATCH(Places!E$1,Hosts!$1:$1,0))</f>
        <v>1</v>
      </c>
      <c r="F3870" s="87">
        <f>INDEX(Hosts!$A:$O,MATCH(Places!$C3870,Hosts!$A:$A,0),MATCH(Places!F$1,Hosts!$1:$1,0))</f>
        <v>0.85</v>
      </c>
      <c r="G3870" s="17" t="str">
        <f>INDEX(Hosts!$A:$O,MATCH(Places!$C3870,Hosts!$A:$A,0),MATCH(Places!G$1,Hosts!$1:$1,0))</f>
        <v>Yes</v>
      </c>
      <c r="H3870" s="17">
        <v>12</v>
      </c>
      <c r="I3870" s="17" t="str">
        <f>INDEX(Neighborhoods!$A:$C,MATCH(Places!$H3870,Neighborhoods!$A:$A,0),MATCH(Places!I$1,Neighborhoods!$1:$1,0))</f>
        <v>Brooklyn</v>
      </c>
      <c r="J3870" s="17" t="str">
        <f>INDEX(Neighborhoods!$A:$C,MATCH(Places!$H3870,Neighborhoods!$A:$A,0),MATCH(Places!J$1,Neighborhoods!$1:$1,0))</f>
        <v>Williamsburg</v>
      </c>
      <c r="K3870" s="17" t="s">
        <v>11822</v>
      </c>
      <c r="L3870" s="17" t="str">
        <f t="shared" si="240"/>
        <v>No</v>
      </c>
      <c r="M3870" s="17">
        <v>2</v>
      </c>
      <c r="N3870" s="17" t="str" cm="1">
        <f t="array" ref="N3870">_xlfn.IFS(M3870&lt;=2,"Small",M3870&lt;=5,"Medium",M3870&gt;5,"Large")</f>
        <v>Small</v>
      </c>
      <c r="O3870" s="65">
        <v>100</v>
      </c>
      <c r="P3870" s="87">
        <f t="shared" si="241"/>
        <v>0.03</v>
      </c>
      <c r="Q3870" s="68">
        <v>4.8899999999999997</v>
      </c>
      <c r="R3870" s="68" t="str" cm="1">
        <f t="array" ref="R3870">_xlfn.SWITCH(ROUND(Q3870,0),5,"Excellent",4,"Good",3,"Ok","Bad")</f>
        <v>Excellent</v>
      </c>
      <c r="S3870" s="17">
        <v>18</v>
      </c>
      <c r="T3870" s="17" t="str">
        <f t="shared" si="242"/>
        <v>No</v>
      </c>
      <c r="U3870" s="82">
        <v>43319</v>
      </c>
      <c r="V3870" s="82">
        <v>43998</v>
      </c>
      <c r="W3870" s="17">
        <v>32</v>
      </c>
      <c r="X3870" s="17" t="str">
        <f t="shared" si="243"/>
        <v>Active</v>
      </c>
      <c r="Y3870" s="17" t="s">
        <v>15615</v>
      </c>
      <c r="Z3870" s="17"/>
    </row>
    <row r="3871" spans="1:26" x14ac:dyDescent="0.25">
      <c r="A3871">
        <v>3870</v>
      </c>
      <c r="B3871" s="17" t="s">
        <v>2763</v>
      </c>
      <c r="C3871" s="17">
        <v>3609</v>
      </c>
      <c r="D3871" s="17" t="str">
        <f>INDEX(Hosts!$A:$O,MATCH(Places!$C3871,Hosts!$A:$A,0),MATCH(Places!D$1,Hosts!$1:$1,0))</f>
        <v>Within an hour</v>
      </c>
      <c r="E3871" s="87">
        <f>INDEX(Hosts!$A:$O,MATCH(Places!$C3871,Hosts!$A:$A,0),MATCH(Places!E$1,Hosts!$1:$1,0))</f>
        <v>1</v>
      </c>
      <c r="F3871" s="87">
        <f>INDEX(Hosts!$A:$O,MATCH(Places!$C3871,Hosts!$A:$A,0),MATCH(Places!F$1,Hosts!$1:$1,0))</f>
        <v>0.96</v>
      </c>
      <c r="G3871" s="17" t="str">
        <f>INDEX(Hosts!$A:$O,MATCH(Places!$C3871,Hosts!$A:$A,0),MATCH(Places!G$1,Hosts!$1:$1,0))</f>
        <v>No</v>
      </c>
      <c r="H3871" s="17">
        <v>9</v>
      </c>
      <c r="I3871" s="17" t="str">
        <f>INDEX(Neighborhoods!$A:$C,MATCH(Places!$H3871,Neighborhoods!$A:$A,0),MATCH(Places!I$1,Neighborhoods!$1:$1,0))</f>
        <v>Brooklyn</v>
      </c>
      <c r="J3871" s="17" t="str">
        <f>INDEX(Neighborhoods!$A:$C,MATCH(Places!$H3871,Neighborhoods!$A:$A,0),MATCH(Places!J$1,Neighborhoods!$1:$1,0))</f>
        <v>Crown Heights</v>
      </c>
      <c r="K3871" s="17" t="s">
        <v>11822</v>
      </c>
      <c r="L3871" s="17" t="str">
        <f t="shared" si="240"/>
        <v>No</v>
      </c>
      <c r="M3871" s="17">
        <v>3</v>
      </c>
      <c r="N3871" s="17" t="str" cm="1">
        <f t="array" ref="N3871">_xlfn.IFS(M3871&lt;=2,"Small",M3871&lt;=5,"Medium",M3871&gt;5,"Large")</f>
        <v>Medium</v>
      </c>
      <c r="O3871" s="65">
        <v>85</v>
      </c>
      <c r="P3871" s="87">
        <f t="shared" si="241"/>
        <v>0.03</v>
      </c>
      <c r="Q3871" s="68">
        <v>4.7300000000000004</v>
      </c>
      <c r="R3871" s="68" t="str" cm="1">
        <f t="array" ref="R3871">_xlfn.SWITCH(ROUND(Q3871,0),5,"Excellent",4,"Good",3,"Ok","Bad")</f>
        <v>Excellent</v>
      </c>
      <c r="S3871" s="17">
        <v>86</v>
      </c>
      <c r="T3871" s="17" t="str">
        <f t="shared" si="242"/>
        <v>No</v>
      </c>
      <c r="U3871" s="82">
        <v>43315</v>
      </c>
      <c r="V3871" s="82">
        <v>44044</v>
      </c>
      <c r="W3871" s="17">
        <v>364</v>
      </c>
      <c r="X3871" s="17" t="str">
        <f t="shared" si="243"/>
        <v>Active</v>
      </c>
      <c r="Y3871" s="17" t="s">
        <v>15616</v>
      </c>
      <c r="Z3871" s="17"/>
    </row>
    <row r="3872" spans="1:26" x14ac:dyDescent="0.25">
      <c r="A3872">
        <v>3871</v>
      </c>
      <c r="B3872" s="17" t="s">
        <v>2764</v>
      </c>
      <c r="C3872" s="17">
        <v>3541</v>
      </c>
      <c r="D3872" s="17" t="str">
        <f>INDEX(Hosts!$A:$O,MATCH(Places!$C3872,Hosts!$A:$A,0),MATCH(Places!D$1,Hosts!$1:$1,0))</f>
        <v>Within a few hours</v>
      </c>
      <c r="E3872" s="87">
        <f>INDEX(Hosts!$A:$O,MATCH(Places!$C3872,Hosts!$A:$A,0),MATCH(Places!E$1,Hosts!$1:$1,0))</f>
        <v>0.6</v>
      </c>
      <c r="F3872" s="87">
        <f>INDEX(Hosts!$A:$O,MATCH(Places!$C3872,Hosts!$A:$A,0),MATCH(Places!F$1,Hosts!$1:$1,0))</f>
        <v>0.93</v>
      </c>
      <c r="G3872" s="17" t="str">
        <f>INDEX(Hosts!$A:$O,MATCH(Places!$C3872,Hosts!$A:$A,0),MATCH(Places!G$1,Hosts!$1:$1,0))</f>
        <v>No</v>
      </c>
      <c r="H3872" s="17">
        <v>12</v>
      </c>
      <c r="I3872" s="17" t="str">
        <f>INDEX(Neighborhoods!$A:$C,MATCH(Places!$H3872,Neighborhoods!$A:$A,0),MATCH(Places!I$1,Neighborhoods!$1:$1,0))</f>
        <v>Brooklyn</v>
      </c>
      <c r="J3872" s="17" t="str">
        <f>INDEX(Neighborhoods!$A:$C,MATCH(Places!$H3872,Neighborhoods!$A:$A,0),MATCH(Places!J$1,Neighborhoods!$1:$1,0))</f>
        <v>Williamsburg</v>
      </c>
      <c r="K3872" s="17" t="s">
        <v>1</v>
      </c>
      <c r="L3872" s="17" t="str">
        <f t="shared" si="240"/>
        <v>Yes</v>
      </c>
      <c r="M3872" s="17">
        <v>2</v>
      </c>
      <c r="N3872" s="17" t="str" cm="1">
        <f t="array" ref="N3872">_xlfn.IFS(M3872&lt;=2,"Small",M3872&lt;=5,"Medium",M3872&gt;5,"Large")</f>
        <v>Small</v>
      </c>
      <c r="O3872" s="65">
        <v>40</v>
      </c>
      <c r="P3872" s="87">
        <f t="shared" si="241"/>
        <v>0.03</v>
      </c>
      <c r="Q3872" s="68">
        <v>4.75</v>
      </c>
      <c r="R3872" s="68" t="str" cm="1">
        <f t="array" ref="R3872">_xlfn.SWITCH(ROUND(Q3872,0),5,"Excellent",4,"Good",3,"Ok","Bad")</f>
        <v>Excellent</v>
      </c>
      <c r="S3872" s="17">
        <v>68</v>
      </c>
      <c r="T3872" s="17" t="str">
        <f t="shared" si="242"/>
        <v>No</v>
      </c>
      <c r="U3872" s="82">
        <v>43312</v>
      </c>
      <c r="V3872" s="82">
        <v>44011</v>
      </c>
      <c r="W3872" s="17">
        <v>138</v>
      </c>
      <c r="X3872" s="17" t="str">
        <f t="shared" si="243"/>
        <v>Active</v>
      </c>
      <c r="Y3872" s="17" t="s">
        <v>15615</v>
      </c>
      <c r="Z3872" s="17"/>
    </row>
    <row r="3873" spans="1:26" x14ac:dyDescent="0.25">
      <c r="A3873">
        <v>3872</v>
      </c>
      <c r="B3873" s="17" t="s">
        <v>15347</v>
      </c>
      <c r="C3873" s="17">
        <v>3544</v>
      </c>
      <c r="D3873" s="17" t="str">
        <f>INDEX(Hosts!$A:$O,MATCH(Places!$C3873,Hosts!$A:$A,0),MATCH(Places!D$1,Hosts!$1:$1,0))</f>
        <v>Within an hour</v>
      </c>
      <c r="E3873" s="87">
        <f>INDEX(Hosts!$A:$O,MATCH(Places!$C3873,Hosts!$A:$A,0),MATCH(Places!E$1,Hosts!$1:$1,0))</f>
        <v>0.9</v>
      </c>
      <c r="F3873" s="87">
        <f>INDEX(Hosts!$A:$O,MATCH(Places!$C3873,Hosts!$A:$A,0),MATCH(Places!F$1,Hosts!$1:$1,0))</f>
        <v>0.99</v>
      </c>
      <c r="G3873" s="17" t="str">
        <f>INDEX(Hosts!$A:$O,MATCH(Places!$C3873,Hosts!$A:$A,0),MATCH(Places!G$1,Hosts!$1:$1,0))</f>
        <v>No</v>
      </c>
      <c r="H3873" s="17">
        <v>17</v>
      </c>
      <c r="I3873" s="17" t="str">
        <f>INDEX(Neighborhoods!$A:$C,MATCH(Places!$H3873,Neighborhoods!$A:$A,0),MATCH(Places!I$1,Neighborhoods!$1:$1,0))</f>
        <v>Manhattan</v>
      </c>
      <c r="J3873" s="17" t="str">
        <f>INDEX(Neighborhoods!$A:$C,MATCH(Places!$H3873,Neighborhoods!$A:$A,0),MATCH(Places!J$1,Neighborhoods!$1:$1,0))</f>
        <v>Hell's Kitchen</v>
      </c>
      <c r="K3873" s="17" t="s">
        <v>1</v>
      </c>
      <c r="L3873" s="17" t="str">
        <f t="shared" si="240"/>
        <v>Yes</v>
      </c>
      <c r="M3873" s="17">
        <v>2</v>
      </c>
      <c r="N3873" s="17" t="str" cm="1">
        <f t="array" ref="N3873">_xlfn.IFS(M3873&lt;=2,"Small",M3873&lt;=5,"Medium",M3873&gt;5,"Large")</f>
        <v>Small</v>
      </c>
      <c r="O3873" s="65">
        <v>75</v>
      </c>
      <c r="P3873" s="87">
        <f t="shared" si="241"/>
        <v>0.03</v>
      </c>
      <c r="Q3873" s="68">
        <v>4.62</v>
      </c>
      <c r="R3873" s="68" t="str" cm="1">
        <f t="array" ref="R3873">_xlfn.SWITCH(ROUND(Q3873,0),5,"Excellent",4,"Good",3,"Ok","Bad")</f>
        <v>Excellent</v>
      </c>
      <c r="S3873" s="17">
        <v>13</v>
      </c>
      <c r="T3873" s="17" t="str">
        <f t="shared" si="242"/>
        <v>No</v>
      </c>
      <c r="U3873" s="82">
        <v>43316</v>
      </c>
      <c r="V3873" s="82">
        <v>43833</v>
      </c>
      <c r="W3873" s="17">
        <v>360</v>
      </c>
      <c r="X3873" s="17" t="str">
        <f t="shared" si="243"/>
        <v>Active</v>
      </c>
      <c r="Y3873" s="17" t="s">
        <v>15616</v>
      </c>
      <c r="Z3873" s="17"/>
    </row>
    <row r="3874" spans="1:26" x14ac:dyDescent="0.25">
      <c r="A3874">
        <v>3873</v>
      </c>
      <c r="B3874" s="17" t="s">
        <v>13741</v>
      </c>
      <c r="C3874" s="17">
        <v>3174</v>
      </c>
      <c r="D3874" s="17" t="str">
        <f>INDEX(Hosts!$A:$O,MATCH(Places!$C3874,Hosts!$A:$A,0),MATCH(Places!D$1,Hosts!$1:$1,0))</f>
        <v>Within an hour</v>
      </c>
      <c r="E3874" s="87">
        <f>INDEX(Hosts!$A:$O,MATCH(Places!$C3874,Hosts!$A:$A,0),MATCH(Places!E$1,Hosts!$1:$1,0))</f>
        <v>1</v>
      </c>
      <c r="F3874" s="87">
        <f>INDEX(Hosts!$A:$O,MATCH(Places!$C3874,Hosts!$A:$A,0),MATCH(Places!F$1,Hosts!$1:$1,0))</f>
        <v>0.98</v>
      </c>
      <c r="G3874" s="17" t="str">
        <f>INDEX(Hosts!$A:$O,MATCH(Places!$C3874,Hosts!$A:$A,0),MATCH(Places!G$1,Hosts!$1:$1,0))</f>
        <v>Yes</v>
      </c>
      <c r="H3874" s="17">
        <v>4</v>
      </c>
      <c r="I3874" s="17" t="str">
        <f>INDEX(Neighborhoods!$A:$C,MATCH(Places!$H3874,Neighborhoods!$A:$A,0),MATCH(Places!I$1,Neighborhoods!$1:$1,0))</f>
        <v>Bronx</v>
      </c>
      <c r="J3874" s="17" t="str">
        <f>INDEX(Neighborhoods!$A:$C,MATCH(Places!$H3874,Neighborhoods!$A:$A,0),MATCH(Places!J$1,Neighborhoods!$1:$1,0))</f>
        <v>Mott Haven</v>
      </c>
      <c r="K3874" s="17" t="s">
        <v>11822</v>
      </c>
      <c r="L3874" s="17" t="str">
        <f t="shared" si="240"/>
        <v>No</v>
      </c>
      <c r="M3874" s="17">
        <v>6</v>
      </c>
      <c r="N3874" s="17" t="str" cm="1">
        <f t="array" ref="N3874">_xlfn.IFS(M3874&lt;=2,"Small",M3874&lt;=5,"Medium",M3874&gt;5,"Large")</f>
        <v>Large</v>
      </c>
      <c r="O3874" s="65">
        <v>132</v>
      </c>
      <c r="P3874" s="87">
        <f t="shared" si="241"/>
        <v>0.03</v>
      </c>
      <c r="Q3874" s="68">
        <v>4.92</v>
      </c>
      <c r="R3874" s="68" t="str" cm="1">
        <f t="array" ref="R3874">_xlfn.SWITCH(ROUND(Q3874,0),5,"Excellent",4,"Good",3,"Ok","Bad")</f>
        <v>Excellent</v>
      </c>
      <c r="S3874" s="17">
        <v>85</v>
      </c>
      <c r="T3874" s="17" t="str">
        <f t="shared" si="242"/>
        <v>No</v>
      </c>
      <c r="U3874" s="82">
        <v>43317</v>
      </c>
      <c r="V3874" s="82">
        <v>43905</v>
      </c>
      <c r="W3874" s="17">
        <v>165</v>
      </c>
      <c r="X3874" s="17" t="str">
        <f t="shared" si="243"/>
        <v>Active</v>
      </c>
      <c r="Y3874" s="17" t="s">
        <v>15615</v>
      </c>
      <c r="Z3874" s="17"/>
    </row>
    <row r="3875" spans="1:26" x14ac:dyDescent="0.25">
      <c r="A3875">
        <v>3874</v>
      </c>
      <c r="B3875" s="17" t="s">
        <v>2765</v>
      </c>
      <c r="C3875" s="17">
        <v>837</v>
      </c>
      <c r="D3875" s="17" t="str">
        <f>INDEX(Hosts!$A:$O,MATCH(Places!$C3875,Hosts!$A:$A,0),MATCH(Places!D$1,Hosts!$1:$1,0))</f>
        <v>A few days or more</v>
      </c>
      <c r="E3875" s="87">
        <f>INDEX(Hosts!$A:$O,MATCH(Places!$C3875,Hosts!$A:$A,0),MATCH(Places!E$1,Hosts!$1:$1,0))</f>
        <v>0</v>
      </c>
      <c r="F3875" s="87">
        <f>INDEX(Hosts!$A:$O,MATCH(Places!$C3875,Hosts!$A:$A,0),MATCH(Places!F$1,Hosts!$1:$1,0))</f>
        <v>0.97</v>
      </c>
      <c r="G3875" s="17" t="str">
        <f>INDEX(Hosts!$A:$O,MATCH(Places!$C3875,Hosts!$A:$A,0),MATCH(Places!G$1,Hosts!$1:$1,0))</f>
        <v>Yes</v>
      </c>
      <c r="H3875" s="17">
        <v>8</v>
      </c>
      <c r="I3875" s="17" t="str">
        <f>INDEX(Neighborhoods!$A:$C,MATCH(Places!$H3875,Neighborhoods!$A:$A,0),MATCH(Places!I$1,Neighborhoods!$1:$1,0))</f>
        <v>Brooklyn</v>
      </c>
      <c r="J3875" s="17" t="str">
        <f>INDEX(Neighborhoods!$A:$C,MATCH(Places!$H3875,Neighborhoods!$A:$A,0),MATCH(Places!J$1,Neighborhoods!$1:$1,0))</f>
        <v>Bushwick</v>
      </c>
      <c r="K3875" s="17" t="s">
        <v>11822</v>
      </c>
      <c r="L3875" s="17" t="str">
        <f t="shared" si="240"/>
        <v>No</v>
      </c>
      <c r="M3875" s="17">
        <v>5</v>
      </c>
      <c r="N3875" s="17" t="str" cm="1">
        <f t="array" ref="N3875">_xlfn.IFS(M3875&lt;=2,"Small",M3875&lt;=5,"Medium",M3875&gt;5,"Large")</f>
        <v>Medium</v>
      </c>
      <c r="O3875" s="65">
        <v>155</v>
      </c>
      <c r="P3875" s="87">
        <f t="shared" si="241"/>
        <v>0.03</v>
      </c>
      <c r="Q3875" s="68">
        <v>4.92</v>
      </c>
      <c r="R3875" s="68" t="str" cm="1">
        <f t="array" ref="R3875">_xlfn.SWITCH(ROUND(Q3875,0),5,"Excellent",4,"Good",3,"Ok","Bad")</f>
        <v>Excellent</v>
      </c>
      <c r="S3875" s="17">
        <v>24</v>
      </c>
      <c r="T3875" s="17" t="str">
        <f t="shared" si="242"/>
        <v>No</v>
      </c>
      <c r="U3875" s="82">
        <v>43323</v>
      </c>
      <c r="V3875" s="82">
        <v>43906</v>
      </c>
      <c r="W3875" s="17">
        <v>0</v>
      </c>
      <c r="X3875" s="17" t="str">
        <f t="shared" si="243"/>
        <v>Inactive</v>
      </c>
      <c r="Y3875" s="17" t="s">
        <v>15616</v>
      </c>
      <c r="Z3875" s="17"/>
    </row>
    <row r="3876" spans="1:26" x14ac:dyDescent="0.25">
      <c r="A3876">
        <v>3875</v>
      </c>
      <c r="B3876" s="17" t="s">
        <v>2766</v>
      </c>
      <c r="C3876" s="17">
        <v>3569</v>
      </c>
      <c r="D3876" s="17" t="str">
        <f>INDEX(Hosts!$A:$O,MATCH(Places!$C3876,Hosts!$A:$A,0),MATCH(Places!D$1,Hosts!$1:$1,0))</f>
        <v>Within an hour</v>
      </c>
      <c r="E3876" s="87">
        <f>INDEX(Hosts!$A:$O,MATCH(Places!$C3876,Hosts!$A:$A,0),MATCH(Places!E$1,Hosts!$1:$1,0))</f>
        <v>1</v>
      </c>
      <c r="F3876" s="87">
        <f>INDEX(Hosts!$A:$O,MATCH(Places!$C3876,Hosts!$A:$A,0),MATCH(Places!F$1,Hosts!$1:$1,0))</f>
        <v>1</v>
      </c>
      <c r="G3876" s="17" t="str">
        <f>INDEX(Hosts!$A:$O,MATCH(Places!$C3876,Hosts!$A:$A,0),MATCH(Places!G$1,Hosts!$1:$1,0))</f>
        <v>Yes</v>
      </c>
      <c r="H3876" s="17">
        <v>7</v>
      </c>
      <c r="I3876" s="17" t="str">
        <f>INDEX(Neighborhoods!$A:$C,MATCH(Places!$H3876,Neighborhoods!$A:$A,0),MATCH(Places!I$1,Neighborhoods!$1:$1,0))</f>
        <v>Brooklyn</v>
      </c>
      <c r="J3876" s="17" t="str">
        <f>INDEX(Neighborhoods!$A:$C,MATCH(Places!$H3876,Neighborhoods!$A:$A,0),MATCH(Places!J$1,Neighborhoods!$1:$1,0))</f>
        <v>Bedford-Stuyvesant</v>
      </c>
      <c r="K3876" s="17" t="s">
        <v>11822</v>
      </c>
      <c r="L3876" s="17" t="str">
        <f t="shared" si="240"/>
        <v>No</v>
      </c>
      <c r="M3876" s="17">
        <v>8</v>
      </c>
      <c r="N3876" s="17" t="str" cm="1">
        <f t="array" ref="N3876">_xlfn.IFS(M3876&lt;=2,"Small",M3876&lt;=5,"Medium",M3876&gt;5,"Large")</f>
        <v>Large</v>
      </c>
      <c r="O3876" s="65">
        <v>246</v>
      </c>
      <c r="P3876" s="87">
        <f t="shared" si="241"/>
        <v>0.04</v>
      </c>
      <c r="Q3876" s="68">
        <v>4.83</v>
      </c>
      <c r="R3876" s="68" t="str" cm="1">
        <f t="array" ref="R3876">_xlfn.SWITCH(ROUND(Q3876,0),5,"Excellent",4,"Good",3,"Ok","Bad")</f>
        <v>Excellent</v>
      </c>
      <c r="S3876" s="17">
        <v>48</v>
      </c>
      <c r="T3876" s="17" t="str">
        <f t="shared" si="242"/>
        <v>No</v>
      </c>
      <c r="U3876" s="82">
        <v>43372</v>
      </c>
      <c r="V3876" s="82">
        <v>43898</v>
      </c>
      <c r="W3876" s="17">
        <v>271</v>
      </c>
      <c r="X3876" s="17" t="str">
        <f t="shared" si="243"/>
        <v>Active</v>
      </c>
      <c r="Y3876" s="17" t="s">
        <v>15615</v>
      </c>
      <c r="Z3876" s="17"/>
    </row>
    <row r="3877" spans="1:26" x14ac:dyDescent="0.25">
      <c r="A3877">
        <v>3876</v>
      </c>
      <c r="B3877" s="17" t="s">
        <v>2767</v>
      </c>
      <c r="C3877" s="17">
        <v>1643</v>
      </c>
      <c r="D3877" s="17" t="str">
        <f>INDEX(Hosts!$A:$O,MATCH(Places!$C3877,Hosts!$A:$A,0),MATCH(Places!D$1,Hosts!$1:$1,0))</f>
        <v>Within a few hours</v>
      </c>
      <c r="E3877" s="87">
        <f>INDEX(Hosts!$A:$O,MATCH(Places!$C3877,Hosts!$A:$A,0),MATCH(Places!E$1,Hosts!$1:$1,0))</f>
        <v>1</v>
      </c>
      <c r="F3877" s="87">
        <f>INDEX(Hosts!$A:$O,MATCH(Places!$C3877,Hosts!$A:$A,0),MATCH(Places!F$1,Hosts!$1:$1,0))</f>
        <v>0.97</v>
      </c>
      <c r="G3877" s="17" t="str">
        <f>INDEX(Hosts!$A:$O,MATCH(Places!$C3877,Hosts!$A:$A,0),MATCH(Places!G$1,Hosts!$1:$1,0))</f>
        <v>Yes</v>
      </c>
      <c r="H3877" s="17">
        <v>9</v>
      </c>
      <c r="I3877" s="17" t="str">
        <f>INDEX(Neighborhoods!$A:$C,MATCH(Places!$H3877,Neighborhoods!$A:$A,0),MATCH(Places!I$1,Neighborhoods!$1:$1,0))</f>
        <v>Brooklyn</v>
      </c>
      <c r="J3877" s="17" t="str">
        <f>INDEX(Neighborhoods!$A:$C,MATCH(Places!$H3877,Neighborhoods!$A:$A,0),MATCH(Places!J$1,Neighborhoods!$1:$1,0))</f>
        <v>Crown Heights</v>
      </c>
      <c r="K3877" s="17" t="s">
        <v>11822</v>
      </c>
      <c r="L3877" s="17" t="str">
        <f t="shared" si="240"/>
        <v>No</v>
      </c>
      <c r="M3877" s="17">
        <v>4</v>
      </c>
      <c r="N3877" s="17" t="str" cm="1">
        <f t="array" ref="N3877">_xlfn.IFS(M3877&lt;=2,"Small",M3877&lt;=5,"Medium",M3877&gt;5,"Large")</f>
        <v>Medium</v>
      </c>
      <c r="O3877" s="65">
        <v>157</v>
      </c>
      <c r="P3877" s="87">
        <f t="shared" si="241"/>
        <v>0.03</v>
      </c>
      <c r="Q3877" s="68">
        <v>5</v>
      </c>
      <c r="R3877" s="68" t="str" cm="1">
        <f t="array" ref="R3877">_xlfn.SWITCH(ROUND(Q3877,0),5,"Excellent",4,"Good",3,"Ok","Bad")</f>
        <v>Excellent</v>
      </c>
      <c r="S3877" s="17">
        <v>66</v>
      </c>
      <c r="T3877" s="17" t="str">
        <f t="shared" si="242"/>
        <v>No</v>
      </c>
      <c r="U3877" s="82">
        <v>43326</v>
      </c>
      <c r="V3877" s="82">
        <v>44014</v>
      </c>
      <c r="W3877" s="17">
        <v>77</v>
      </c>
      <c r="X3877" s="17" t="str">
        <f t="shared" si="243"/>
        <v>Active</v>
      </c>
      <c r="Y3877" s="17" t="s">
        <v>15615</v>
      </c>
      <c r="Z3877" s="17"/>
    </row>
    <row r="3878" spans="1:26" x14ac:dyDescent="0.25">
      <c r="A3878">
        <v>3877</v>
      </c>
      <c r="B3878" s="17" t="s">
        <v>2768</v>
      </c>
      <c r="C3878" s="17">
        <v>3611</v>
      </c>
      <c r="D3878" s="17" t="str">
        <f>INDEX(Hosts!$A:$O,MATCH(Places!$C3878,Hosts!$A:$A,0),MATCH(Places!D$1,Hosts!$1:$1,0))</f>
        <v>Within an hour</v>
      </c>
      <c r="E3878" s="87">
        <f>INDEX(Hosts!$A:$O,MATCH(Places!$C3878,Hosts!$A:$A,0),MATCH(Places!E$1,Hosts!$1:$1,0))</f>
        <v>1</v>
      </c>
      <c r="F3878" s="87">
        <f>INDEX(Hosts!$A:$O,MATCH(Places!$C3878,Hosts!$A:$A,0),MATCH(Places!F$1,Hosts!$1:$1,0))</f>
        <v>1</v>
      </c>
      <c r="G3878" s="17" t="str">
        <f>INDEX(Hosts!$A:$O,MATCH(Places!$C3878,Hosts!$A:$A,0),MATCH(Places!G$1,Hosts!$1:$1,0))</f>
        <v>Yes</v>
      </c>
      <c r="H3878" s="17">
        <v>22</v>
      </c>
      <c r="I3878" s="17" t="str">
        <f>INDEX(Neighborhoods!$A:$C,MATCH(Places!$H3878,Neighborhoods!$A:$A,0),MATCH(Places!I$1,Neighborhoods!$1:$1,0))</f>
        <v>Queens</v>
      </c>
      <c r="J3878" s="17" t="str">
        <f>INDEX(Neighborhoods!$A:$C,MATCH(Places!$H3878,Neighborhoods!$A:$A,0),MATCH(Places!J$1,Neighborhoods!$1:$1,0))</f>
        <v>Flushing</v>
      </c>
      <c r="K3878" s="17" t="s">
        <v>1</v>
      </c>
      <c r="L3878" s="17" t="str">
        <f t="shared" si="240"/>
        <v>Yes</v>
      </c>
      <c r="M3878" s="17">
        <v>1</v>
      </c>
      <c r="N3878" s="17" t="str" cm="1">
        <f t="array" ref="N3878">_xlfn.IFS(M3878&lt;=2,"Small",M3878&lt;=5,"Medium",M3878&gt;5,"Large")</f>
        <v>Small</v>
      </c>
      <c r="O3878" s="65">
        <v>80</v>
      </c>
      <c r="P3878" s="87">
        <f t="shared" si="241"/>
        <v>0.03</v>
      </c>
      <c r="Q3878" s="68">
        <v>5</v>
      </c>
      <c r="R3878" s="68" t="str" cm="1">
        <f t="array" ref="R3878">_xlfn.SWITCH(ROUND(Q3878,0),5,"Excellent",4,"Good",3,"Ok","Bad")</f>
        <v>Excellent</v>
      </c>
      <c r="S3878" s="17">
        <v>48</v>
      </c>
      <c r="T3878" s="17" t="str">
        <f t="shared" si="242"/>
        <v>No</v>
      </c>
      <c r="U3878" s="82">
        <v>43311</v>
      </c>
      <c r="V3878" s="82">
        <v>43800</v>
      </c>
      <c r="W3878" s="17">
        <v>365</v>
      </c>
      <c r="X3878" s="17" t="str">
        <f t="shared" si="243"/>
        <v>Active</v>
      </c>
      <c r="Y3878" s="17" t="s">
        <v>15615</v>
      </c>
      <c r="Z3878" s="17"/>
    </row>
    <row r="3879" spans="1:26" x14ac:dyDescent="0.25">
      <c r="A3879">
        <v>3878</v>
      </c>
      <c r="B3879" s="17" t="s">
        <v>14285</v>
      </c>
      <c r="C3879" s="17">
        <v>3611</v>
      </c>
      <c r="D3879" s="17" t="str">
        <f>INDEX(Hosts!$A:$O,MATCH(Places!$C3879,Hosts!$A:$A,0),MATCH(Places!D$1,Hosts!$1:$1,0))</f>
        <v>Within an hour</v>
      </c>
      <c r="E3879" s="87">
        <f>INDEX(Hosts!$A:$O,MATCH(Places!$C3879,Hosts!$A:$A,0),MATCH(Places!E$1,Hosts!$1:$1,0))</f>
        <v>1</v>
      </c>
      <c r="F3879" s="87">
        <f>INDEX(Hosts!$A:$O,MATCH(Places!$C3879,Hosts!$A:$A,0),MATCH(Places!F$1,Hosts!$1:$1,0))</f>
        <v>1</v>
      </c>
      <c r="G3879" s="17" t="str">
        <f>INDEX(Hosts!$A:$O,MATCH(Places!$C3879,Hosts!$A:$A,0),MATCH(Places!G$1,Hosts!$1:$1,0))</f>
        <v>Yes</v>
      </c>
      <c r="H3879" s="17">
        <v>22</v>
      </c>
      <c r="I3879" s="17" t="str">
        <f>INDEX(Neighborhoods!$A:$C,MATCH(Places!$H3879,Neighborhoods!$A:$A,0),MATCH(Places!I$1,Neighborhoods!$1:$1,0))</f>
        <v>Queens</v>
      </c>
      <c r="J3879" s="17" t="str">
        <f>INDEX(Neighborhoods!$A:$C,MATCH(Places!$H3879,Neighborhoods!$A:$A,0),MATCH(Places!J$1,Neighborhoods!$1:$1,0))</f>
        <v>Flushing</v>
      </c>
      <c r="K3879" s="17" t="s">
        <v>1</v>
      </c>
      <c r="L3879" s="17" t="str">
        <f t="shared" si="240"/>
        <v>Yes</v>
      </c>
      <c r="M3879" s="17">
        <v>2</v>
      </c>
      <c r="N3879" s="17" t="str" cm="1">
        <f t="array" ref="N3879">_xlfn.IFS(M3879&lt;=2,"Small",M3879&lt;=5,"Medium",M3879&gt;5,"Large")</f>
        <v>Small</v>
      </c>
      <c r="O3879" s="65">
        <v>95</v>
      </c>
      <c r="P3879" s="87">
        <f t="shared" si="241"/>
        <v>0.03</v>
      </c>
      <c r="Q3879" s="68">
        <v>4.83</v>
      </c>
      <c r="R3879" s="68" t="str" cm="1">
        <f t="array" ref="R3879">_xlfn.SWITCH(ROUND(Q3879,0),5,"Excellent",4,"Good",3,"Ok","Bad")</f>
        <v>Excellent</v>
      </c>
      <c r="S3879" s="17">
        <v>47</v>
      </c>
      <c r="T3879" s="17" t="str">
        <f t="shared" si="242"/>
        <v>No</v>
      </c>
      <c r="U3879" s="82">
        <v>43318</v>
      </c>
      <c r="V3879" s="82">
        <v>43835</v>
      </c>
      <c r="W3879" s="17">
        <v>365</v>
      </c>
      <c r="X3879" s="17" t="str">
        <f t="shared" si="243"/>
        <v>Active</v>
      </c>
      <c r="Y3879" s="17" t="s">
        <v>15615</v>
      </c>
      <c r="Z3879" s="17"/>
    </row>
    <row r="3880" spans="1:26" x14ac:dyDescent="0.25">
      <c r="A3880">
        <v>3879</v>
      </c>
      <c r="B3880" s="17" t="s">
        <v>2769</v>
      </c>
      <c r="C3880" s="17">
        <v>3612</v>
      </c>
      <c r="D3880" s="17" t="str">
        <f>INDEX(Hosts!$A:$O,MATCH(Places!$C3880,Hosts!$A:$A,0),MATCH(Places!D$1,Hosts!$1:$1,0))</f>
        <v>Within a few hours</v>
      </c>
      <c r="E3880" s="87">
        <f>INDEX(Hosts!$A:$O,MATCH(Places!$C3880,Hosts!$A:$A,0),MATCH(Places!E$1,Hosts!$1:$1,0))</f>
        <v>1</v>
      </c>
      <c r="F3880" s="87">
        <f>INDEX(Hosts!$A:$O,MATCH(Places!$C3880,Hosts!$A:$A,0),MATCH(Places!F$1,Hosts!$1:$1,0))</f>
        <v>0.94</v>
      </c>
      <c r="G3880" s="17" t="str">
        <f>INDEX(Hosts!$A:$O,MATCH(Places!$C3880,Hosts!$A:$A,0),MATCH(Places!G$1,Hosts!$1:$1,0))</f>
        <v>No</v>
      </c>
      <c r="H3880" s="17">
        <v>16</v>
      </c>
      <c r="I3880" s="17" t="str">
        <f>INDEX(Neighborhoods!$A:$C,MATCH(Places!$H3880,Neighborhoods!$A:$A,0),MATCH(Places!I$1,Neighborhoods!$1:$1,0))</f>
        <v>Manhattan</v>
      </c>
      <c r="J3880" s="17" t="str">
        <f>INDEX(Neighborhoods!$A:$C,MATCH(Places!$H3880,Neighborhoods!$A:$A,0),MATCH(Places!J$1,Neighborhoods!$1:$1,0))</f>
        <v>Harlem</v>
      </c>
      <c r="K3880" s="17" t="s">
        <v>11822</v>
      </c>
      <c r="L3880" s="17" t="str">
        <f t="shared" si="240"/>
        <v>No</v>
      </c>
      <c r="M3880" s="17">
        <v>3</v>
      </c>
      <c r="N3880" s="17" t="str" cm="1">
        <f t="array" ref="N3880">_xlfn.IFS(M3880&lt;=2,"Small",M3880&lt;=5,"Medium",M3880&gt;5,"Large")</f>
        <v>Medium</v>
      </c>
      <c r="O3880" s="65">
        <v>120</v>
      </c>
      <c r="P3880" s="87">
        <f t="shared" si="241"/>
        <v>0.03</v>
      </c>
      <c r="Q3880" s="68">
        <v>4.57</v>
      </c>
      <c r="R3880" s="68" t="str" cm="1">
        <f t="array" ref="R3880">_xlfn.SWITCH(ROUND(Q3880,0),5,"Excellent",4,"Good",3,"Ok","Bad")</f>
        <v>Excellent</v>
      </c>
      <c r="S3880" s="17">
        <v>49</v>
      </c>
      <c r="T3880" s="17" t="str">
        <f t="shared" si="242"/>
        <v>No</v>
      </c>
      <c r="U3880" s="82">
        <v>43346</v>
      </c>
      <c r="V3880" s="82">
        <v>43900</v>
      </c>
      <c r="W3880" s="17">
        <v>363</v>
      </c>
      <c r="X3880" s="17" t="str">
        <f t="shared" si="243"/>
        <v>Active</v>
      </c>
      <c r="Y3880" s="17" t="s">
        <v>15616</v>
      </c>
      <c r="Z3880" s="17"/>
    </row>
    <row r="3881" spans="1:26" x14ac:dyDescent="0.25">
      <c r="A3881">
        <v>3880</v>
      </c>
      <c r="B3881" s="17" t="s">
        <v>2770</v>
      </c>
      <c r="C3881" s="17">
        <v>25</v>
      </c>
      <c r="D3881" s="17" t="str">
        <f>INDEX(Hosts!$A:$O,MATCH(Places!$C3881,Hosts!$A:$A,0),MATCH(Places!D$1,Hosts!$1:$1,0))</f>
        <v>Within an hour</v>
      </c>
      <c r="E3881" s="87">
        <f>INDEX(Hosts!$A:$O,MATCH(Places!$C3881,Hosts!$A:$A,0),MATCH(Places!E$1,Hosts!$1:$1,0))</f>
        <v>0.9</v>
      </c>
      <c r="F3881" s="87">
        <f>INDEX(Hosts!$A:$O,MATCH(Places!$C3881,Hosts!$A:$A,0),MATCH(Places!F$1,Hosts!$1:$1,0))</f>
        <v>0.98</v>
      </c>
      <c r="G3881" s="17" t="str">
        <f>INDEX(Hosts!$A:$O,MATCH(Places!$C3881,Hosts!$A:$A,0),MATCH(Places!G$1,Hosts!$1:$1,0))</f>
        <v>No</v>
      </c>
      <c r="H3881" s="17">
        <v>16</v>
      </c>
      <c r="I3881" s="17" t="str">
        <f>INDEX(Neighborhoods!$A:$C,MATCH(Places!$H3881,Neighborhoods!$A:$A,0),MATCH(Places!I$1,Neighborhoods!$1:$1,0))</f>
        <v>Manhattan</v>
      </c>
      <c r="J3881" s="17" t="str">
        <f>INDEX(Neighborhoods!$A:$C,MATCH(Places!$H3881,Neighborhoods!$A:$A,0),MATCH(Places!J$1,Neighborhoods!$1:$1,0))</f>
        <v>Harlem</v>
      </c>
      <c r="K3881" s="17" t="s">
        <v>1</v>
      </c>
      <c r="L3881" s="17" t="str">
        <f t="shared" si="240"/>
        <v>Yes</v>
      </c>
      <c r="M3881" s="17">
        <v>2</v>
      </c>
      <c r="N3881" s="17" t="str" cm="1">
        <f t="array" ref="N3881">_xlfn.IFS(M3881&lt;=2,"Small",M3881&lt;=5,"Medium",M3881&gt;5,"Large")</f>
        <v>Small</v>
      </c>
      <c r="O3881" s="65">
        <v>35</v>
      </c>
      <c r="P3881" s="87">
        <f t="shared" si="241"/>
        <v>0.03</v>
      </c>
      <c r="Q3881" s="68">
        <v>4.84</v>
      </c>
      <c r="R3881" s="68" t="str" cm="1">
        <f t="array" ref="R3881">_xlfn.SWITCH(ROUND(Q3881,0),5,"Excellent",4,"Good",3,"Ok","Bad")</f>
        <v>Excellent</v>
      </c>
      <c r="S3881" s="17">
        <v>43</v>
      </c>
      <c r="T3881" s="17" t="str">
        <f t="shared" si="242"/>
        <v>No</v>
      </c>
      <c r="U3881" s="82">
        <v>43372</v>
      </c>
      <c r="V3881" s="82">
        <v>44024</v>
      </c>
      <c r="W3881" s="17">
        <v>106</v>
      </c>
      <c r="X3881" s="17" t="str">
        <f t="shared" si="243"/>
        <v>Active</v>
      </c>
      <c r="Y3881" s="17" t="s">
        <v>15616</v>
      </c>
      <c r="Z3881" s="17"/>
    </row>
    <row r="3882" spans="1:26" x14ac:dyDescent="0.25">
      <c r="A3882">
        <v>3881</v>
      </c>
      <c r="B3882" s="17" t="s">
        <v>2771</v>
      </c>
      <c r="C3882" s="17">
        <v>3613</v>
      </c>
      <c r="D3882" s="17" t="str">
        <f>INDEX(Hosts!$A:$O,MATCH(Places!$C3882,Hosts!$A:$A,0),MATCH(Places!D$1,Hosts!$1:$1,0))</f>
        <v>Within an hour</v>
      </c>
      <c r="E3882" s="87">
        <f>INDEX(Hosts!$A:$O,MATCH(Places!$C3882,Hosts!$A:$A,0),MATCH(Places!E$1,Hosts!$1:$1,0))</f>
        <v>1</v>
      </c>
      <c r="F3882" s="87">
        <f>INDEX(Hosts!$A:$O,MATCH(Places!$C3882,Hosts!$A:$A,0),MATCH(Places!F$1,Hosts!$1:$1,0))</f>
        <v>0.95</v>
      </c>
      <c r="G3882" s="17" t="str">
        <f>INDEX(Hosts!$A:$O,MATCH(Places!$C3882,Hosts!$A:$A,0),MATCH(Places!G$1,Hosts!$1:$1,0))</f>
        <v>No</v>
      </c>
      <c r="H3882" s="17">
        <v>8</v>
      </c>
      <c r="I3882" s="17" t="str">
        <f>INDEX(Neighborhoods!$A:$C,MATCH(Places!$H3882,Neighborhoods!$A:$A,0),MATCH(Places!I$1,Neighborhoods!$1:$1,0))</f>
        <v>Brooklyn</v>
      </c>
      <c r="J3882" s="17" t="str">
        <f>INDEX(Neighborhoods!$A:$C,MATCH(Places!$H3882,Neighborhoods!$A:$A,0),MATCH(Places!J$1,Neighborhoods!$1:$1,0))</f>
        <v>Bushwick</v>
      </c>
      <c r="K3882" s="17" t="s">
        <v>11822</v>
      </c>
      <c r="L3882" s="17" t="str">
        <f t="shared" si="240"/>
        <v>No</v>
      </c>
      <c r="M3882" s="17">
        <v>4</v>
      </c>
      <c r="N3882" s="17" t="str" cm="1">
        <f t="array" ref="N3882">_xlfn.IFS(M3882&lt;=2,"Small",M3882&lt;=5,"Medium",M3882&gt;5,"Large")</f>
        <v>Medium</v>
      </c>
      <c r="O3882" s="65">
        <v>77</v>
      </c>
      <c r="P3882" s="87">
        <f t="shared" si="241"/>
        <v>0.03</v>
      </c>
      <c r="Q3882" s="68">
        <v>4.82</v>
      </c>
      <c r="R3882" s="68" t="str" cm="1">
        <f t="array" ref="R3882">_xlfn.SWITCH(ROUND(Q3882,0),5,"Excellent",4,"Good",3,"Ok","Bad")</f>
        <v>Excellent</v>
      </c>
      <c r="S3882" s="17">
        <v>168</v>
      </c>
      <c r="T3882" s="17" t="str">
        <f t="shared" si="242"/>
        <v>Yes</v>
      </c>
      <c r="U3882" s="82">
        <v>43326</v>
      </c>
      <c r="V3882" s="82">
        <v>44040</v>
      </c>
      <c r="W3882" s="17">
        <v>317</v>
      </c>
      <c r="X3882" s="17" t="str">
        <f t="shared" si="243"/>
        <v>Active</v>
      </c>
      <c r="Y3882" s="17" t="s">
        <v>15615</v>
      </c>
      <c r="Z3882" s="17"/>
    </row>
    <row r="3883" spans="1:26" x14ac:dyDescent="0.25">
      <c r="A3883">
        <v>3882</v>
      </c>
      <c r="B3883" s="17" t="s">
        <v>14961</v>
      </c>
      <c r="C3883" s="17">
        <v>2191</v>
      </c>
      <c r="D3883" s="17" t="str">
        <f>INDEX(Hosts!$A:$O,MATCH(Places!$C3883,Hosts!$A:$A,0),MATCH(Places!D$1,Hosts!$1:$1,0))</f>
        <v>Within an hour</v>
      </c>
      <c r="E3883" s="87">
        <f>INDEX(Hosts!$A:$O,MATCH(Places!$C3883,Hosts!$A:$A,0),MATCH(Places!E$1,Hosts!$1:$1,0))</f>
        <v>1</v>
      </c>
      <c r="F3883" s="87">
        <f>INDEX(Hosts!$A:$O,MATCH(Places!$C3883,Hosts!$A:$A,0),MATCH(Places!F$1,Hosts!$1:$1,0))</f>
        <v>0.67</v>
      </c>
      <c r="G3883" s="17" t="str">
        <f>INDEX(Hosts!$A:$O,MATCH(Places!$C3883,Hosts!$A:$A,0),MATCH(Places!G$1,Hosts!$1:$1,0))</f>
        <v>Yes</v>
      </c>
      <c r="H3883" s="17">
        <v>3</v>
      </c>
      <c r="I3883" s="17" t="str">
        <f>INDEX(Neighborhoods!$A:$C,MATCH(Places!$H3883,Neighborhoods!$A:$A,0),MATCH(Places!I$1,Neighborhoods!$1:$1,0))</f>
        <v>Bronx</v>
      </c>
      <c r="J3883" s="17" t="str">
        <f>INDEX(Neighborhoods!$A:$C,MATCH(Places!$H3883,Neighborhoods!$A:$A,0),MATCH(Places!J$1,Neighborhoods!$1:$1,0))</f>
        <v>Longwood</v>
      </c>
      <c r="K3883" s="17" t="s">
        <v>1</v>
      </c>
      <c r="L3883" s="17" t="str">
        <f t="shared" si="240"/>
        <v>Yes</v>
      </c>
      <c r="M3883" s="17">
        <v>1</v>
      </c>
      <c r="N3883" s="17" t="str" cm="1">
        <f t="array" ref="N3883">_xlfn.IFS(M3883&lt;=2,"Small",M3883&lt;=5,"Medium",M3883&gt;5,"Large")</f>
        <v>Small</v>
      </c>
      <c r="O3883" s="65">
        <v>40</v>
      </c>
      <c r="P3883" s="87">
        <f t="shared" si="241"/>
        <v>0.03</v>
      </c>
      <c r="Q3883" s="68">
        <v>4.93</v>
      </c>
      <c r="R3883" s="68" t="str" cm="1">
        <f t="array" ref="R3883">_xlfn.SWITCH(ROUND(Q3883,0),5,"Excellent",4,"Good",3,"Ok","Bad")</f>
        <v>Excellent</v>
      </c>
      <c r="S3883" s="17">
        <v>14</v>
      </c>
      <c r="T3883" s="17" t="str">
        <f t="shared" si="242"/>
        <v>No</v>
      </c>
      <c r="U3883" s="82">
        <v>43345</v>
      </c>
      <c r="V3883" s="82">
        <v>43861</v>
      </c>
      <c r="W3883" s="17">
        <v>179</v>
      </c>
      <c r="X3883" s="17" t="str">
        <f t="shared" si="243"/>
        <v>Active</v>
      </c>
      <c r="Y3883" s="17" t="s">
        <v>15615</v>
      </c>
      <c r="Z3883" s="17"/>
    </row>
    <row r="3884" spans="1:26" x14ac:dyDescent="0.25">
      <c r="A3884">
        <v>3883</v>
      </c>
      <c r="B3884" s="17" t="s">
        <v>2772</v>
      </c>
      <c r="C3884" s="17">
        <v>3615</v>
      </c>
      <c r="D3884" s="17" t="str">
        <f>INDEX(Hosts!$A:$O,MATCH(Places!$C3884,Hosts!$A:$A,0),MATCH(Places!D$1,Hosts!$1:$1,0))</f>
        <v>A few days or more</v>
      </c>
      <c r="E3884" s="87">
        <f>INDEX(Hosts!$A:$O,MATCH(Places!$C3884,Hosts!$A:$A,0),MATCH(Places!E$1,Hosts!$1:$1,0))</f>
        <v>0.25</v>
      </c>
      <c r="F3884" s="87">
        <f>INDEX(Hosts!$A:$O,MATCH(Places!$C3884,Hosts!$A:$A,0),MATCH(Places!F$1,Hosts!$1:$1,0))</f>
        <v>1</v>
      </c>
      <c r="G3884" s="17" t="str">
        <f>INDEX(Hosts!$A:$O,MATCH(Places!$C3884,Hosts!$A:$A,0),MATCH(Places!G$1,Hosts!$1:$1,0))</f>
        <v>Yes</v>
      </c>
      <c r="H3884" s="17">
        <v>22</v>
      </c>
      <c r="I3884" s="17" t="str">
        <f>INDEX(Neighborhoods!$A:$C,MATCH(Places!$H3884,Neighborhoods!$A:$A,0),MATCH(Places!I$1,Neighborhoods!$1:$1,0))</f>
        <v>Queens</v>
      </c>
      <c r="J3884" s="17" t="str">
        <f>INDEX(Neighborhoods!$A:$C,MATCH(Places!$H3884,Neighborhoods!$A:$A,0),MATCH(Places!J$1,Neighborhoods!$1:$1,0))</f>
        <v>Flushing</v>
      </c>
      <c r="K3884" s="17" t="s">
        <v>1</v>
      </c>
      <c r="L3884" s="17" t="str">
        <f t="shared" si="240"/>
        <v>Yes</v>
      </c>
      <c r="M3884" s="17">
        <v>2</v>
      </c>
      <c r="N3884" s="17" t="str" cm="1">
        <f t="array" ref="N3884">_xlfn.IFS(M3884&lt;=2,"Small",M3884&lt;=5,"Medium",M3884&gt;5,"Large")</f>
        <v>Small</v>
      </c>
      <c r="O3884" s="65">
        <v>30</v>
      </c>
      <c r="P3884" s="87">
        <f t="shared" si="241"/>
        <v>0.03</v>
      </c>
      <c r="Q3884" s="68">
        <v>4.67</v>
      </c>
      <c r="R3884" s="68" t="str" cm="1">
        <f t="array" ref="R3884">_xlfn.SWITCH(ROUND(Q3884,0),5,"Excellent",4,"Good",3,"Ok","Bad")</f>
        <v>Excellent</v>
      </c>
      <c r="S3884" s="17">
        <v>33</v>
      </c>
      <c r="T3884" s="17" t="str">
        <f t="shared" si="242"/>
        <v>No</v>
      </c>
      <c r="U3884" s="82">
        <v>43328</v>
      </c>
      <c r="V3884" s="82">
        <v>43845</v>
      </c>
      <c r="W3884" s="17">
        <v>45</v>
      </c>
      <c r="X3884" s="17" t="str">
        <f t="shared" si="243"/>
        <v>Active</v>
      </c>
      <c r="Y3884" s="17" t="s">
        <v>15615</v>
      </c>
      <c r="Z3884" s="17"/>
    </row>
    <row r="3885" spans="1:26" x14ac:dyDescent="0.25">
      <c r="A3885">
        <v>3884</v>
      </c>
      <c r="B3885" s="17" t="s">
        <v>15155</v>
      </c>
      <c r="C3885" s="17">
        <v>2691</v>
      </c>
      <c r="D3885" s="17" t="str">
        <f>INDEX(Hosts!$A:$O,MATCH(Places!$C3885,Hosts!$A:$A,0),MATCH(Places!D$1,Hosts!$1:$1,0))</f>
        <v>Within a few hours</v>
      </c>
      <c r="E3885" s="87">
        <f>INDEX(Hosts!$A:$O,MATCH(Places!$C3885,Hosts!$A:$A,0),MATCH(Places!E$1,Hosts!$1:$1,0))</f>
        <v>1</v>
      </c>
      <c r="F3885" s="87">
        <f>INDEX(Hosts!$A:$O,MATCH(Places!$C3885,Hosts!$A:$A,0),MATCH(Places!F$1,Hosts!$1:$1,0))</f>
        <v>1</v>
      </c>
      <c r="G3885" s="17" t="str">
        <f>INDEX(Hosts!$A:$O,MATCH(Places!$C3885,Hosts!$A:$A,0),MATCH(Places!G$1,Hosts!$1:$1,0))</f>
        <v>Yes</v>
      </c>
      <c r="H3885" s="17">
        <v>14</v>
      </c>
      <c r="I3885" s="17" t="str">
        <f>INDEX(Neighborhoods!$A:$C,MATCH(Places!$H3885,Neighborhoods!$A:$A,0),MATCH(Places!I$1,Neighborhoods!$1:$1,0))</f>
        <v>Manhattan</v>
      </c>
      <c r="J3885" s="17" t="str">
        <f>INDEX(Neighborhoods!$A:$C,MATCH(Places!$H3885,Neighborhoods!$A:$A,0),MATCH(Places!J$1,Neighborhoods!$1:$1,0))</f>
        <v>East Harlem</v>
      </c>
      <c r="K3885" s="17" t="s">
        <v>1</v>
      </c>
      <c r="L3885" s="17" t="str">
        <f t="shared" si="240"/>
        <v>Yes</v>
      </c>
      <c r="M3885" s="17">
        <v>3</v>
      </c>
      <c r="N3885" s="17" t="str" cm="1">
        <f t="array" ref="N3885">_xlfn.IFS(M3885&lt;=2,"Small",M3885&lt;=5,"Medium",M3885&gt;5,"Large")</f>
        <v>Medium</v>
      </c>
      <c r="O3885" s="65">
        <v>182</v>
      </c>
      <c r="P3885" s="87">
        <f t="shared" si="241"/>
        <v>0.03</v>
      </c>
      <c r="Q3885" s="68">
        <v>4.91</v>
      </c>
      <c r="R3885" s="68" t="str" cm="1">
        <f t="array" ref="R3885">_xlfn.SWITCH(ROUND(Q3885,0),5,"Excellent",4,"Good",3,"Ok","Bad")</f>
        <v>Excellent</v>
      </c>
      <c r="S3885" s="17">
        <v>32</v>
      </c>
      <c r="T3885" s="17" t="str">
        <f t="shared" si="242"/>
        <v>No</v>
      </c>
      <c r="U3885" s="82">
        <v>43365</v>
      </c>
      <c r="V3885" s="82">
        <v>43885</v>
      </c>
      <c r="W3885" s="17">
        <v>259</v>
      </c>
      <c r="X3885" s="17" t="str">
        <f t="shared" si="243"/>
        <v>Active</v>
      </c>
      <c r="Y3885" s="17" t="s">
        <v>15615</v>
      </c>
      <c r="Z3885" s="17"/>
    </row>
    <row r="3886" spans="1:26" x14ac:dyDescent="0.25">
      <c r="A3886">
        <v>3885</v>
      </c>
      <c r="B3886" s="17" t="s">
        <v>14135</v>
      </c>
      <c r="C3886" s="17">
        <v>2710</v>
      </c>
      <c r="D3886" s="17" t="str">
        <f>INDEX(Hosts!$A:$O,MATCH(Places!$C3886,Hosts!$A:$A,0),MATCH(Places!D$1,Hosts!$1:$1,0))</f>
        <v>Within a few hours</v>
      </c>
      <c r="E3886" s="87">
        <f>INDEX(Hosts!$A:$O,MATCH(Places!$C3886,Hosts!$A:$A,0),MATCH(Places!E$1,Hosts!$1:$1,0))</f>
        <v>1</v>
      </c>
      <c r="F3886" s="87">
        <f>INDEX(Hosts!$A:$O,MATCH(Places!$C3886,Hosts!$A:$A,0),MATCH(Places!F$1,Hosts!$1:$1,0))</f>
        <v>1</v>
      </c>
      <c r="G3886" s="17" t="str">
        <f>INDEX(Hosts!$A:$O,MATCH(Places!$C3886,Hosts!$A:$A,0),MATCH(Places!G$1,Hosts!$1:$1,0))</f>
        <v>Yes</v>
      </c>
      <c r="H3886" s="17">
        <v>19</v>
      </c>
      <c r="I3886" s="17" t="str">
        <f>INDEX(Neighborhoods!$A:$C,MATCH(Places!$H3886,Neighborhoods!$A:$A,0),MATCH(Places!I$1,Neighborhoods!$1:$1,0))</f>
        <v>Manhattan</v>
      </c>
      <c r="J3886" s="17" t="str">
        <f>INDEX(Neighborhoods!$A:$C,MATCH(Places!$H3886,Neighborhoods!$A:$A,0),MATCH(Places!J$1,Neighborhoods!$1:$1,0))</f>
        <v>Upper East Side</v>
      </c>
      <c r="K3886" s="17" t="s">
        <v>11822</v>
      </c>
      <c r="L3886" s="17" t="str">
        <f t="shared" si="240"/>
        <v>No</v>
      </c>
      <c r="M3886" s="17">
        <v>2</v>
      </c>
      <c r="N3886" s="17" t="str" cm="1">
        <f t="array" ref="N3886">_xlfn.IFS(M3886&lt;=2,"Small",M3886&lt;=5,"Medium",M3886&gt;5,"Large")</f>
        <v>Small</v>
      </c>
      <c r="O3886" s="65">
        <v>148</v>
      </c>
      <c r="P3886" s="87">
        <f t="shared" si="241"/>
        <v>0.03</v>
      </c>
      <c r="Q3886" s="68">
        <v>5</v>
      </c>
      <c r="R3886" s="68" t="str" cm="1">
        <f t="array" ref="R3886">_xlfn.SWITCH(ROUND(Q3886,0),5,"Excellent",4,"Good",3,"Ok","Bad")</f>
        <v>Excellent</v>
      </c>
      <c r="S3886" s="17">
        <v>31</v>
      </c>
      <c r="T3886" s="17" t="str">
        <f t="shared" si="242"/>
        <v>No</v>
      </c>
      <c r="U3886" s="82">
        <v>43317</v>
      </c>
      <c r="V3886" s="82">
        <v>43898</v>
      </c>
      <c r="W3886" s="17">
        <v>22</v>
      </c>
      <c r="X3886" s="17" t="str">
        <f t="shared" si="243"/>
        <v>Active</v>
      </c>
      <c r="Y3886" s="17" t="s">
        <v>15615</v>
      </c>
      <c r="Z3886" s="17"/>
    </row>
    <row r="3887" spans="1:26" x14ac:dyDescent="0.25">
      <c r="A3887">
        <v>3886</v>
      </c>
      <c r="B3887" s="17" t="s">
        <v>13365</v>
      </c>
      <c r="C3887" s="17">
        <v>3597</v>
      </c>
      <c r="D3887" s="17" t="str">
        <f>INDEX(Hosts!$A:$O,MATCH(Places!$C3887,Hosts!$A:$A,0),MATCH(Places!D$1,Hosts!$1:$1,0))</f>
        <v>Within a day</v>
      </c>
      <c r="E3887" s="87">
        <f>INDEX(Hosts!$A:$O,MATCH(Places!$C3887,Hosts!$A:$A,0),MATCH(Places!E$1,Hosts!$1:$1,0))</f>
        <v>0.94</v>
      </c>
      <c r="F3887" s="87">
        <f>INDEX(Hosts!$A:$O,MATCH(Places!$C3887,Hosts!$A:$A,0),MATCH(Places!F$1,Hosts!$1:$1,0))</f>
        <v>0.94</v>
      </c>
      <c r="G3887" s="17" t="str">
        <f>INDEX(Hosts!$A:$O,MATCH(Places!$C3887,Hosts!$A:$A,0),MATCH(Places!G$1,Hosts!$1:$1,0))</f>
        <v>No</v>
      </c>
      <c r="H3887" s="17">
        <v>7</v>
      </c>
      <c r="I3887" s="17" t="str">
        <f>INDEX(Neighborhoods!$A:$C,MATCH(Places!$H3887,Neighborhoods!$A:$A,0),MATCH(Places!I$1,Neighborhoods!$1:$1,0))</f>
        <v>Brooklyn</v>
      </c>
      <c r="J3887" s="17" t="str">
        <f>INDEX(Neighborhoods!$A:$C,MATCH(Places!$H3887,Neighborhoods!$A:$A,0),MATCH(Places!J$1,Neighborhoods!$1:$1,0))</f>
        <v>Bedford-Stuyvesant</v>
      </c>
      <c r="K3887" s="17" t="s">
        <v>11822</v>
      </c>
      <c r="L3887" s="17" t="str">
        <f t="shared" si="240"/>
        <v>No</v>
      </c>
      <c r="M3887" s="17">
        <v>6</v>
      </c>
      <c r="N3887" s="17" t="str" cm="1">
        <f t="array" ref="N3887">_xlfn.IFS(M3887&lt;=2,"Small",M3887&lt;=5,"Medium",M3887&gt;5,"Large")</f>
        <v>Large</v>
      </c>
      <c r="O3887" s="65">
        <v>118</v>
      </c>
      <c r="P3887" s="87">
        <f t="shared" si="241"/>
        <v>0.03</v>
      </c>
      <c r="Q3887" s="68">
        <v>4.97</v>
      </c>
      <c r="R3887" s="68" t="str" cm="1">
        <f t="array" ref="R3887">_xlfn.SWITCH(ROUND(Q3887,0),5,"Excellent",4,"Good",3,"Ok","Bad")</f>
        <v>Excellent</v>
      </c>
      <c r="S3887" s="17">
        <v>38</v>
      </c>
      <c r="T3887" s="17" t="str">
        <f t="shared" si="242"/>
        <v>No</v>
      </c>
      <c r="U3887" s="82">
        <v>43318</v>
      </c>
      <c r="V3887" s="82">
        <v>44010</v>
      </c>
      <c r="W3887" s="17">
        <v>46</v>
      </c>
      <c r="X3887" s="17" t="str">
        <f t="shared" si="243"/>
        <v>Active</v>
      </c>
      <c r="Y3887" s="17" t="s">
        <v>15615</v>
      </c>
      <c r="Z3887" s="17"/>
    </row>
    <row r="3888" spans="1:26" x14ac:dyDescent="0.25">
      <c r="A3888">
        <v>3887</v>
      </c>
      <c r="B3888" s="17" t="s">
        <v>13500</v>
      </c>
      <c r="C3888" s="17">
        <v>1408</v>
      </c>
      <c r="D3888" s="17" t="str">
        <f>INDEX(Hosts!$A:$O,MATCH(Places!$C3888,Hosts!$A:$A,0),MATCH(Places!D$1,Hosts!$1:$1,0))</f>
        <v>Within an hour</v>
      </c>
      <c r="E3888" s="87">
        <f>INDEX(Hosts!$A:$O,MATCH(Places!$C3888,Hosts!$A:$A,0),MATCH(Places!E$1,Hosts!$1:$1,0))</f>
        <v>1</v>
      </c>
      <c r="F3888" s="87">
        <f>INDEX(Hosts!$A:$O,MATCH(Places!$C3888,Hosts!$A:$A,0),MATCH(Places!F$1,Hosts!$1:$1,0))</f>
        <v>0.88</v>
      </c>
      <c r="G3888" s="17" t="str">
        <f>INDEX(Hosts!$A:$O,MATCH(Places!$C3888,Hosts!$A:$A,0),MATCH(Places!G$1,Hosts!$1:$1,0))</f>
        <v>Yes</v>
      </c>
      <c r="H3888" s="17">
        <v>17</v>
      </c>
      <c r="I3888" s="17" t="str">
        <f>INDEX(Neighborhoods!$A:$C,MATCH(Places!$H3888,Neighborhoods!$A:$A,0),MATCH(Places!I$1,Neighborhoods!$1:$1,0))</f>
        <v>Manhattan</v>
      </c>
      <c r="J3888" s="17" t="str">
        <f>INDEX(Neighborhoods!$A:$C,MATCH(Places!$H3888,Neighborhoods!$A:$A,0),MATCH(Places!J$1,Neighborhoods!$1:$1,0))</f>
        <v>Hell's Kitchen</v>
      </c>
      <c r="K3888" s="17" t="s">
        <v>1</v>
      </c>
      <c r="L3888" s="17" t="str">
        <f t="shared" si="240"/>
        <v>Yes</v>
      </c>
      <c r="M3888" s="17">
        <v>2</v>
      </c>
      <c r="N3888" s="17" t="str" cm="1">
        <f t="array" ref="N3888">_xlfn.IFS(M3888&lt;=2,"Small",M3888&lt;=5,"Medium",M3888&gt;5,"Large")</f>
        <v>Small</v>
      </c>
      <c r="O3888" s="65">
        <v>53</v>
      </c>
      <c r="P3888" s="87">
        <f t="shared" si="241"/>
        <v>0.03</v>
      </c>
      <c r="Q3888" s="68">
        <v>4.99</v>
      </c>
      <c r="R3888" s="68" t="str" cm="1">
        <f t="array" ref="R3888">_xlfn.SWITCH(ROUND(Q3888,0),5,"Excellent",4,"Good",3,"Ok","Bad")</f>
        <v>Excellent</v>
      </c>
      <c r="S3888" s="17">
        <v>76</v>
      </c>
      <c r="T3888" s="17" t="str">
        <f t="shared" si="242"/>
        <v>No</v>
      </c>
      <c r="U3888" s="82">
        <v>43360</v>
      </c>
      <c r="V3888" s="82">
        <v>44043</v>
      </c>
      <c r="W3888" s="17">
        <v>78</v>
      </c>
      <c r="X3888" s="17" t="str">
        <f t="shared" si="243"/>
        <v>Active</v>
      </c>
      <c r="Y3888" s="17" t="s">
        <v>15615</v>
      </c>
      <c r="Z3888" s="17"/>
    </row>
    <row r="3889" spans="1:26" x14ac:dyDescent="0.25">
      <c r="A3889">
        <v>3888</v>
      </c>
      <c r="B3889" s="17" t="s">
        <v>2773</v>
      </c>
      <c r="C3889" s="17">
        <v>3611</v>
      </c>
      <c r="D3889" s="17" t="str">
        <f>INDEX(Hosts!$A:$O,MATCH(Places!$C3889,Hosts!$A:$A,0),MATCH(Places!D$1,Hosts!$1:$1,0))</f>
        <v>Within an hour</v>
      </c>
      <c r="E3889" s="87">
        <f>INDEX(Hosts!$A:$O,MATCH(Places!$C3889,Hosts!$A:$A,0),MATCH(Places!E$1,Hosts!$1:$1,0))</f>
        <v>1</v>
      </c>
      <c r="F3889" s="87">
        <f>INDEX(Hosts!$A:$O,MATCH(Places!$C3889,Hosts!$A:$A,0),MATCH(Places!F$1,Hosts!$1:$1,0))</f>
        <v>1</v>
      </c>
      <c r="G3889" s="17" t="str">
        <f>INDEX(Hosts!$A:$O,MATCH(Places!$C3889,Hosts!$A:$A,0),MATCH(Places!G$1,Hosts!$1:$1,0))</f>
        <v>Yes</v>
      </c>
      <c r="H3889" s="17">
        <v>22</v>
      </c>
      <c r="I3889" s="17" t="str">
        <f>INDEX(Neighborhoods!$A:$C,MATCH(Places!$H3889,Neighborhoods!$A:$A,0),MATCH(Places!I$1,Neighborhoods!$1:$1,0))</f>
        <v>Queens</v>
      </c>
      <c r="J3889" s="17" t="str">
        <f>INDEX(Neighborhoods!$A:$C,MATCH(Places!$H3889,Neighborhoods!$A:$A,0),MATCH(Places!J$1,Neighborhoods!$1:$1,0))</f>
        <v>Flushing</v>
      </c>
      <c r="K3889" s="17" t="s">
        <v>1</v>
      </c>
      <c r="L3889" s="17" t="str">
        <f t="shared" si="240"/>
        <v>Yes</v>
      </c>
      <c r="M3889" s="17">
        <v>1</v>
      </c>
      <c r="N3889" s="17" t="str" cm="1">
        <f t="array" ref="N3889">_xlfn.IFS(M3889&lt;=2,"Small",M3889&lt;=5,"Medium",M3889&gt;5,"Large")</f>
        <v>Small</v>
      </c>
      <c r="O3889" s="65">
        <v>80</v>
      </c>
      <c r="P3889" s="87">
        <f t="shared" si="241"/>
        <v>0.03</v>
      </c>
      <c r="Q3889" s="68">
        <v>4.84</v>
      </c>
      <c r="R3889" s="68" t="str" cm="1">
        <f t="array" ref="R3889">_xlfn.SWITCH(ROUND(Q3889,0),5,"Excellent",4,"Good",3,"Ok","Bad")</f>
        <v>Excellent</v>
      </c>
      <c r="S3889" s="17">
        <v>31</v>
      </c>
      <c r="T3889" s="17" t="str">
        <f t="shared" si="242"/>
        <v>No</v>
      </c>
      <c r="U3889" s="82">
        <v>43322</v>
      </c>
      <c r="V3889" s="82">
        <v>43771</v>
      </c>
      <c r="W3889" s="17">
        <v>365</v>
      </c>
      <c r="X3889" s="17" t="str">
        <f t="shared" si="243"/>
        <v>Active</v>
      </c>
      <c r="Y3889" s="17" t="s">
        <v>15615</v>
      </c>
      <c r="Z3889" s="17"/>
    </row>
    <row r="3890" spans="1:26" x14ac:dyDescent="0.25">
      <c r="A3890">
        <v>3889</v>
      </c>
      <c r="B3890" s="17" t="s">
        <v>15454</v>
      </c>
      <c r="C3890" s="17">
        <v>734</v>
      </c>
      <c r="D3890" s="17" t="str">
        <f>INDEX(Hosts!$A:$O,MATCH(Places!$C3890,Hosts!$A:$A,0),MATCH(Places!D$1,Hosts!$1:$1,0))</f>
        <v>Within an hour</v>
      </c>
      <c r="E3890" s="87">
        <f>INDEX(Hosts!$A:$O,MATCH(Places!$C3890,Hosts!$A:$A,0),MATCH(Places!E$1,Hosts!$1:$1,0))</f>
        <v>1</v>
      </c>
      <c r="F3890" s="87">
        <f>INDEX(Hosts!$A:$O,MATCH(Places!$C3890,Hosts!$A:$A,0),MATCH(Places!F$1,Hosts!$1:$1,0))</f>
        <v>0.99</v>
      </c>
      <c r="G3890" s="17" t="str">
        <f>INDEX(Hosts!$A:$O,MATCH(Places!$C3890,Hosts!$A:$A,0),MATCH(Places!G$1,Hosts!$1:$1,0))</f>
        <v>No</v>
      </c>
      <c r="H3890" s="17">
        <v>12</v>
      </c>
      <c r="I3890" s="17" t="str">
        <f>INDEX(Neighborhoods!$A:$C,MATCH(Places!$H3890,Neighborhoods!$A:$A,0),MATCH(Places!I$1,Neighborhoods!$1:$1,0))</f>
        <v>Brooklyn</v>
      </c>
      <c r="J3890" s="17" t="str">
        <f>INDEX(Neighborhoods!$A:$C,MATCH(Places!$H3890,Neighborhoods!$A:$A,0),MATCH(Places!J$1,Neighborhoods!$1:$1,0))</f>
        <v>Williamsburg</v>
      </c>
      <c r="K3890" s="17" t="s">
        <v>1</v>
      </c>
      <c r="L3890" s="17" t="str">
        <f t="shared" si="240"/>
        <v>Yes</v>
      </c>
      <c r="M3890" s="17">
        <v>2</v>
      </c>
      <c r="N3890" s="17" t="str" cm="1">
        <f t="array" ref="N3890">_xlfn.IFS(M3890&lt;=2,"Small",M3890&lt;=5,"Medium",M3890&gt;5,"Large")</f>
        <v>Small</v>
      </c>
      <c r="O3890" s="65">
        <v>39</v>
      </c>
      <c r="P3890" s="87">
        <f t="shared" si="241"/>
        <v>0.03</v>
      </c>
      <c r="Q3890" s="68">
        <v>4.6500000000000004</v>
      </c>
      <c r="R3890" s="68" t="str" cm="1">
        <f t="array" ref="R3890">_xlfn.SWITCH(ROUND(Q3890,0),5,"Excellent",4,"Good",3,"Ok","Bad")</f>
        <v>Excellent</v>
      </c>
      <c r="S3890" s="17">
        <v>63</v>
      </c>
      <c r="T3890" s="17" t="str">
        <f t="shared" si="242"/>
        <v>No</v>
      </c>
      <c r="U3890" s="82">
        <v>43326</v>
      </c>
      <c r="V3890" s="82">
        <v>44036</v>
      </c>
      <c r="W3890" s="17">
        <v>165</v>
      </c>
      <c r="X3890" s="17" t="str">
        <f t="shared" si="243"/>
        <v>Active</v>
      </c>
      <c r="Y3890" s="17" t="s">
        <v>15616</v>
      </c>
      <c r="Z3890" s="17"/>
    </row>
    <row r="3891" spans="1:26" x14ac:dyDescent="0.25">
      <c r="A3891">
        <v>3890</v>
      </c>
      <c r="B3891" s="17" t="s">
        <v>13465</v>
      </c>
      <c r="C3891" s="17">
        <v>734</v>
      </c>
      <c r="D3891" s="17" t="str">
        <f>INDEX(Hosts!$A:$O,MATCH(Places!$C3891,Hosts!$A:$A,0),MATCH(Places!D$1,Hosts!$1:$1,0))</f>
        <v>Within an hour</v>
      </c>
      <c r="E3891" s="87">
        <f>INDEX(Hosts!$A:$O,MATCH(Places!$C3891,Hosts!$A:$A,0),MATCH(Places!E$1,Hosts!$1:$1,0))</f>
        <v>1</v>
      </c>
      <c r="F3891" s="87">
        <f>INDEX(Hosts!$A:$O,MATCH(Places!$C3891,Hosts!$A:$A,0),MATCH(Places!F$1,Hosts!$1:$1,0))</f>
        <v>0.99</v>
      </c>
      <c r="G3891" s="17" t="str">
        <f>INDEX(Hosts!$A:$O,MATCH(Places!$C3891,Hosts!$A:$A,0),MATCH(Places!G$1,Hosts!$1:$1,0))</f>
        <v>No</v>
      </c>
      <c r="H3891" s="17">
        <v>12</v>
      </c>
      <c r="I3891" s="17" t="str">
        <f>INDEX(Neighborhoods!$A:$C,MATCH(Places!$H3891,Neighborhoods!$A:$A,0),MATCH(Places!I$1,Neighborhoods!$1:$1,0))</f>
        <v>Brooklyn</v>
      </c>
      <c r="J3891" s="17" t="str">
        <f>INDEX(Neighborhoods!$A:$C,MATCH(Places!$H3891,Neighborhoods!$A:$A,0),MATCH(Places!J$1,Neighborhoods!$1:$1,0))</f>
        <v>Williamsburg</v>
      </c>
      <c r="K3891" s="17" t="s">
        <v>1</v>
      </c>
      <c r="L3891" s="17" t="str">
        <f t="shared" si="240"/>
        <v>Yes</v>
      </c>
      <c r="M3891" s="17">
        <v>2</v>
      </c>
      <c r="N3891" s="17" t="str" cm="1">
        <f t="array" ref="N3891">_xlfn.IFS(M3891&lt;=2,"Small",M3891&lt;=5,"Medium",M3891&gt;5,"Large")</f>
        <v>Small</v>
      </c>
      <c r="O3891" s="65">
        <v>39</v>
      </c>
      <c r="P3891" s="87">
        <f t="shared" si="241"/>
        <v>0.03</v>
      </c>
      <c r="Q3891" s="68">
        <v>4.67</v>
      </c>
      <c r="R3891" s="68" t="str" cm="1">
        <f t="array" ref="R3891">_xlfn.SWITCH(ROUND(Q3891,0),5,"Excellent",4,"Good",3,"Ok","Bad")</f>
        <v>Excellent</v>
      </c>
      <c r="S3891" s="17">
        <v>67</v>
      </c>
      <c r="T3891" s="17" t="str">
        <f t="shared" si="242"/>
        <v>No</v>
      </c>
      <c r="U3891" s="82">
        <v>43324</v>
      </c>
      <c r="V3891" s="82">
        <v>43862</v>
      </c>
      <c r="W3891" s="17">
        <v>259</v>
      </c>
      <c r="X3891" s="17" t="str">
        <f t="shared" si="243"/>
        <v>Active</v>
      </c>
      <c r="Y3891" s="17" t="s">
        <v>15616</v>
      </c>
      <c r="Z3891" s="17"/>
    </row>
    <row r="3892" spans="1:26" x14ac:dyDescent="0.25">
      <c r="A3892">
        <v>3891</v>
      </c>
      <c r="B3892" s="17" t="s">
        <v>2774</v>
      </c>
      <c r="C3892" s="17">
        <v>3430</v>
      </c>
      <c r="D3892" s="17" t="str">
        <f>INDEX(Hosts!$A:$O,MATCH(Places!$C3892,Hosts!$A:$A,0),MATCH(Places!D$1,Hosts!$1:$1,0))</f>
        <v>Within an hour</v>
      </c>
      <c r="E3892" s="87">
        <f>INDEX(Hosts!$A:$O,MATCH(Places!$C3892,Hosts!$A:$A,0),MATCH(Places!E$1,Hosts!$1:$1,0))</f>
        <v>1</v>
      </c>
      <c r="F3892" s="87">
        <f>INDEX(Hosts!$A:$O,MATCH(Places!$C3892,Hosts!$A:$A,0),MATCH(Places!F$1,Hosts!$1:$1,0))</f>
        <v>1</v>
      </c>
      <c r="G3892" s="17" t="str">
        <f>INDEX(Hosts!$A:$O,MATCH(Places!$C3892,Hosts!$A:$A,0),MATCH(Places!G$1,Hosts!$1:$1,0))</f>
        <v>Yes</v>
      </c>
      <c r="H3892" s="17">
        <v>22</v>
      </c>
      <c r="I3892" s="17" t="str">
        <f>INDEX(Neighborhoods!$A:$C,MATCH(Places!$H3892,Neighborhoods!$A:$A,0),MATCH(Places!I$1,Neighborhoods!$1:$1,0))</f>
        <v>Queens</v>
      </c>
      <c r="J3892" s="17" t="str">
        <f>INDEX(Neighborhoods!$A:$C,MATCH(Places!$H3892,Neighborhoods!$A:$A,0),MATCH(Places!J$1,Neighborhoods!$1:$1,0))</f>
        <v>Flushing</v>
      </c>
      <c r="K3892" s="17" t="s">
        <v>1</v>
      </c>
      <c r="L3892" s="17" t="str">
        <f t="shared" si="240"/>
        <v>Yes</v>
      </c>
      <c r="M3892" s="17">
        <v>3</v>
      </c>
      <c r="N3892" s="17" t="str" cm="1">
        <f t="array" ref="N3892">_xlfn.IFS(M3892&lt;=2,"Small",M3892&lt;=5,"Medium",M3892&gt;5,"Large")</f>
        <v>Medium</v>
      </c>
      <c r="O3892" s="65">
        <v>109</v>
      </c>
      <c r="P3892" s="87">
        <f t="shared" si="241"/>
        <v>0.03</v>
      </c>
      <c r="Q3892" s="68">
        <v>5</v>
      </c>
      <c r="R3892" s="68" t="str" cm="1">
        <f t="array" ref="R3892">_xlfn.SWITCH(ROUND(Q3892,0),5,"Excellent",4,"Good",3,"Ok","Bad")</f>
        <v>Excellent</v>
      </c>
      <c r="S3892" s="17">
        <v>28</v>
      </c>
      <c r="T3892" s="17" t="str">
        <f t="shared" si="242"/>
        <v>No</v>
      </c>
      <c r="U3892" s="82">
        <v>43569</v>
      </c>
      <c r="V3892" s="82">
        <v>43968</v>
      </c>
      <c r="W3892" s="17">
        <v>63</v>
      </c>
      <c r="X3892" s="17" t="str">
        <f t="shared" si="243"/>
        <v>Active</v>
      </c>
      <c r="Y3892" s="17" t="s">
        <v>15615</v>
      </c>
      <c r="Z3892" s="17"/>
    </row>
    <row r="3893" spans="1:26" x14ac:dyDescent="0.25">
      <c r="A3893">
        <v>3892</v>
      </c>
      <c r="B3893" s="17" t="s">
        <v>2775</v>
      </c>
      <c r="C3893" s="17">
        <v>1056</v>
      </c>
      <c r="D3893" s="17" t="str">
        <f>INDEX(Hosts!$A:$O,MATCH(Places!$C3893,Hosts!$A:$A,0),MATCH(Places!D$1,Hosts!$1:$1,0))</f>
        <v>Within a few hours</v>
      </c>
      <c r="E3893" s="87">
        <f>INDEX(Hosts!$A:$O,MATCH(Places!$C3893,Hosts!$A:$A,0),MATCH(Places!E$1,Hosts!$1:$1,0))</f>
        <v>0.91</v>
      </c>
      <c r="F3893" s="87">
        <f>INDEX(Hosts!$A:$O,MATCH(Places!$C3893,Hosts!$A:$A,0),MATCH(Places!F$1,Hosts!$1:$1,0))</f>
        <v>0.99</v>
      </c>
      <c r="G3893" s="17" t="str">
        <f>INDEX(Hosts!$A:$O,MATCH(Places!$C3893,Hosts!$A:$A,0),MATCH(Places!G$1,Hosts!$1:$1,0))</f>
        <v>No</v>
      </c>
      <c r="H3893" s="17">
        <v>8</v>
      </c>
      <c r="I3893" s="17" t="str">
        <f>INDEX(Neighborhoods!$A:$C,MATCH(Places!$H3893,Neighborhoods!$A:$A,0),MATCH(Places!I$1,Neighborhoods!$1:$1,0))</f>
        <v>Brooklyn</v>
      </c>
      <c r="J3893" s="17" t="str">
        <f>INDEX(Neighborhoods!$A:$C,MATCH(Places!$H3893,Neighborhoods!$A:$A,0),MATCH(Places!J$1,Neighborhoods!$1:$1,0))</f>
        <v>Bushwick</v>
      </c>
      <c r="K3893" s="17" t="s">
        <v>1</v>
      </c>
      <c r="L3893" s="17" t="str">
        <f t="shared" si="240"/>
        <v>Yes</v>
      </c>
      <c r="M3893" s="17">
        <v>2</v>
      </c>
      <c r="N3893" s="17" t="str" cm="1">
        <f t="array" ref="N3893">_xlfn.IFS(M3893&lt;=2,"Small",M3893&lt;=5,"Medium",M3893&gt;5,"Large")</f>
        <v>Small</v>
      </c>
      <c r="O3893" s="65">
        <v>44</v>
      </c>
      <c r="P3893" s="87">
        <f t="shared" si="241"/>
        <v>0.03</v>
      </c>
      <c r="Q3893" s="68">
        <v>4.7</v>
      </c>
      <c r="R3893" s="68" t="str" cm="1">
        <f t="array" ref="R3893">_xlfn.SWITCH(ROUND(Q3893,0),5,"Excellent",4,"Good",3,"Ok","Bad")</f>
        <v>Excellent</v>
      </c>
      <c r="S3893" s="17">
        <v>10</v>
      </c>
      <c r="T3893" s="17" t="str">
        <f t="shared" si="242"/>
        <v>No</v>
      </c>
      <c r="U3893" s="82">
        <v>43322</v>
      </c>
      <c r="V3893" s="82">
        <v>43903</v>
      </c>
      <c r="W3893" s="17">
        <v>180</v>
      </c>
      <c r="X3893" s="17" t="str">
        <f t="shared" si="243"/>
        <v>Active</v>
      </c>
      <c r="Y3893" s="17" t="s">
        <v>15616</v>
      </c>
      <c r="Z3893" s="17"/>
    </row>
    <row r="3894" spans="1:26" x14ac:dyDescent="0.25">
      <c r="A3894">
        <v>3893</v>
      </c>
      <c r="B3894" s="17" t="s">
        <v>2776</v>
      </c>
      <c r="C3894" s="17">
        <v>1056</v>
      </c>
      <c r="D3894" s="17" t="str">
        <f>INDEX(Hosts!$A:$O,MATCH(Places!$C3894,Hosts!$A:$A,0),MATCH(Places!D$1,Hosts!$1:$1,0))</f>
        <v>Within a few hours</v>
      </c>
      <c r="E3894" s="87">
        <f>INDEX(Hosts!$A:$O,MATCH(Places!$C3894,Hosts!$A:$A,0),MATCH(Places!E$1,Hosts!$1:$1,0))</f>
        <v>0.91</v>
      </c>
      <c r="F3894" s="87">
        <f>INDEX(Hosts!$A:$O,MATCH(Places!$C3894,Hosts!$A:$A,0),MATCH(Places!F$1,Hosts!$1:$1,0))</f>
        <v>0.99</v>
      </c>
      <c r="G3894" s="17" t="str">
        <f>INDEX(Hosts!$A:$O,MATCH(Places!$C3894,Hosts!$A:$A,0),MATCH(Places!G$1,Hosts!$1:$1,0))</f>
        <v>No</v>
      </c>
      <c r="H3894" s="17">
        <v>8</v>
      </c>
      <c r="I3894" s="17" t="str">
        <f>INDEX(Neighborhoods!$A:$C,MATCH(Places!$H3894,Neighborhoods!$A:$A,0),MATCH(Places!I$1,Neighborhoods!$1:$1,0))</f>
        <v>Brooklyn</v>
      </c>
      <c r="J3894" s="17" t="str">
        <f>INDEX(Neighborhoods!$A:$C,MATCH(Places!$H3894,Neighborhoods!$A:$A,0),MATCH(Places!J$1,Neighborhoods!$1:$1,0))</f>
        <v>Bushwick</v>
      </c>
      <c r="K3894" s="17" t="s">
        <v>1</v>
      </c>
      <c r="L3894" s="17" t="str">
        <f t="shared" si="240"/>
        <v>Yes</v>
      </c>
      <c r="M3894" s="17">
        <v>2</v>
      </c>
      <c r="N3894" s="17" t="str" cm="1">
        <f t="array" ref="N3894">_xlfn.IFS(M3894&lt;=2,"Small",M3894&lt;=5,"Medium",M3894&gt;5,"Large")</f>
        <v>Small</v>
      </c>
      <c r="O3894" s="65">
        <v>47</v>
      </c>
      <c r="P3894" s="87">
        <f t="shared" si="241"/>
        <v>0.03</v>
      </c>
      <c r="Q3894" s="68">
        <v>4.78</v>
      </c>
      <c r="R3894" s="68" t="str" cm="1">
        <f t="array" ref="R3894">_xlfn.SWITCH(ROUND(Q3894,0),5,"Excellent",4,"Good",3,"Ok","Bad")</f>
        <v>Excellent</v>
      </c>
      <c r="S3894" s="17">
        <v>9</v>
      </c>
      <c r="T3894" s="17" t="str">
        <f t="shared" si="242"/>
        <v>No</v>
      </c>
      <c r="U3894" s="82">
        <v>43318</v>
      </c>
      <c r="V3894" s="82">
        <v>44044</v>
      </c>
      <c r="W3894" s="17">
        <v>155</v>
      </c>
      <c r="X3894" s="17" t="str">
        <f t="shared" si="243"/>
        <v>Active</v>
      </c>
      <c r="Y3894" s="17" t="s">
        <v>15616</v>
      </c>
      <c r="Z3894" s="17"/>
    </row>
    <row r="3895" spans="1:26" x14ac:dyDescent="0.25">
      <c r="A3895">
        <v>3894</v>
      </c>
      <c r="B3895" s="17" t="s">
        <v>2777</v>
      </c>
      <c r="C3895" s="17">
        <v>1767</v>
      </c>
      <c r="D3895" s="17" t="str">
        <f>INDEX(Hosts!$A:$O,MATCH(Places!$C3895,Hosts!$A:$A,0),MATCH(Places!D$1,Hosts!$1:$1,0))</f>
        <v>Within an hour</v>
      </c>
      <c r="E3895" s="87">
        <f>INDEX(Hosts!$A:$O,MATCH(Places!$C3895,Hosts!$A:$A,0),MATCH(Places!E$1,Hosts!$1:$1,0))</f>
        <v>1</v>
      </c>
      <c r="F3895" s="87">
        <f>INDEX(Hosts!$A:$O,MATCH(Places!$C3895,Hosts!$A:$A,0),MATCH(Places!F$1,Hosts!$1:$1,0))</f>
        <v>1</v>
      </c>
      <c r="G3895" s="17" t="str">
        <f>INDEX(Hosts!$A:$O,MATCH(Places!$C3895,Hosts!$A:$A,0),MATCH(Places!G$1,Hosts!$1:$1,0))</f>
        <v>No</v>
      </c>
      <c r="H3895" s="17">
        <v>20</v>
      </c>
      <c r="I3895" s="17" t="str">
        <f>INDEX(Neighborhoods!$A:$C,MATCH(Places!$H3895,Neighborhoods!$A:$A,0),MATCH(Places!I$1,Neighborhoods!$1:$1,0))</f>
        <v>Manhattan</v>
      </c>
      <c r="J3895" s="17" t="str">
        <f>INDEX(Neighborhoods!$A:$C,MATCH(Places!$H3895,Neighborhoods!$A:$A,0),MATCH(Places!J$1,Neighborhoods!$1:$1,0))</f>
        <v>Upper West Side</v>
      </c>
      <c r="K3895" s="17" t="s">
        <v>11822</v>
      </c>
      <c r="L3895" s="17" t="str">
        <f t="shared" si="240"/>
        <v>No</v>
      </c>
      <c r="M3895" s="17">
        <v>4</v>
      </c>
      <c r="N3895" s="17" t="str" cm="1">
        <f t="array" ref="N3895">_xlfn.IFS(M3895&lt;=2,"Small",M3895&lt;=5,"Medium",M3895&gt;5,"Large")</f>
        <v>Medium</v>
      </c>
      <c r="O3895" s="65">
        <v>250</v>
      </c>
      <c r="P3895" s="87">
        <f t="shared" si="241"/>
        <v>0.04</v>
      </c>
      <c r="Q3895" s="68">
        <v>4.8</v>
      </c>
      <c r="R3895" s="68" t="str" cm="1">
        <f t="array" ref="R3895">_xlfn.SWITCH(ROUND(Q3895,0),5,"Excellent",4,"Good",3,"Ok","Bad")</f>
        <v>Excellent</v>
      </c>
      <c r="S3895" s="17">
        <v>5</v>
      </c>
      <c r="T3895" s="17" t="str">
        <f t="shared" si="242"/>
        <v>No</v>
      </c>
      <c r="U3895" s="82">
        <v>43412</v>
      </c>
      <c r="V3895" s="82">
        <v>43758</v>
      </c>
      <c r="W3895" s="17">
        <v>365</v>
      </c>
      <c r="X3895" s="17" t="str">
        <f t="shared" si="243"/>
        <v>Active</v>
      </c>
      <c r="Y3895" s="17" t="s">
        <v>15616</v>
      </c>
      <c r="Z3895" s="17"/>
    </row>
    <row r="3896" spans="1:26" x14ac:dyDescent="0.25">
      <c r="A3896">
        <v>3895</v>
      </c>
      <c r="B3896" s="17" t="s">
        <v>2778</v>
      </c>
      <c r="C3896" s="17">
        <v>3618</v>
      </c>
      <c r="D3896" s="17" t="str">
        <f>INDEX(Hosts!$A:$O,MATCH(Places!$C3896,Hosts!$A:$A,0),MATCH(Places!D$1,Hosts!$1:$1,0))</f>
        <v>Within a day</v>
      </c>
      <c r="E3896" s="87">
        <f>INDEX(Hosts!$A:$O,MATCH(Places!$C3896,Hosts!$A:$A,0),MATCH(Places!E$1,Hosts!$1:$1,0))</f>
        <v>1</v>
      </c>
      <c r="F3896" s="87">
        <f>INDEX(Hosts!$A:$O,MATCH(Places!$C3896,Hosts!$A:$A,0),MATCH(Places!F$1,Hosts!$1:$1,0))</f>
        <v>0.4</v>
      </c>
      <c r="G3896" s="17" t="str">
        <f>INDEX(Hosts!$A:$O,MATCH(Places!$C3896,Hosts!$A:$A,0),MATCH(Places!G$1,Hosts!$1:$1,0))</f>
        <v>No</v>
      </c>
      <c r="H3896" s="17">
        <v>14</v>
      </c>
      <c r="I3896" s="17" t="str">
        <f>INDEX(Neighborhoods!$A:$C,MATCH(Places!$H3896,Neighborhoods!$A:$A,0),MATCH(Places!I$1,Neighborhoods!$1:$1,0))</f>
        <v>Manhattan</v>
      </c>
      <c r="J3896" s="17" t="str">
        <f>INDEX(Neighborhoods!$A:$C,MATCH(Places!$H3896,Neighborhoods!$A:$A,0),MATCH(Places!J$1,Neighborhoods!$1:$1,0))</f>
        <v>East Harlem</v>
      </c>
      <c r="K3896" s="17" t="s">
        <v>1</v>
      </c>
      <c r="L3896" s="17" t="str">
        <f t="shared" si="240"/>
        <v>Yes</v>
      </c>
      <c r="M3896" s="17">
        <v>2</v>
      </c>
      <c r="N3896" s="17" t="str" cm="1">
        <f t="array" ref="N3896">_xlfn.IFS(M3896&lt;=2,"Small",M3896&lt;=5,"Medium",M3896&gt;5,"Large")</f>
        <v>Small</v>
      </c>
      <c r="O3896" s="65">
        <v>56</v>
      </c>
      <c r="P3896" s="87">
        <f t="shared" si="241"/>
        <v>0.03</v>
      </c>
      <c r="Q3896" s="68">
        <v>4.67</v>
      </c>
      <c r="R3896" s="68" t="str" cm="1">
        <f t="array" ref="R3896">_xlfn.SWITCH(ROUND(Q3896,0),5,"Excellent",4,"Good",3,"Ok","Bad")</f>
        <v>Excellent</v>
      </c>
      <c r="S3896" s="17">
        <v>12</v>
      </c>
      <c r="T3896" s="17" t="str">
        <f t="shared" si="242"/>
        <v>No</v>
      </c>
      <c r="U3896" s="82">
        <v>43347</v>
      </c>
      <c r="V3896" s="82">
        <v>43832</v>
      </c>
      <c r="W3896" s="17">
        <v>105</v>
      </c>
      <c r="X3896" s="17" t="str">
        <f t="shared" si="243"/>
        <v>Active</v>
      </c>
      <c r="Y3896" s="17" t="s">
        <v>15615</v>
      </c>
      <c r="Z3896" s="17"/>
    </row>
    <row r="3897" spans="1:26" x14ac:dyDescent="0.25">
      <c r="A3897">
        <v>3896</v>
      </c>
      <c r="B3897" s="17" t="s">
        <v>2779</v>
      </c>
      <c r="C3897" s="17">
        <v>3617</v>
      </c>
      <c r="D3897" s="17" t="str">
        <f>INDEX(Hosts!$A:$O,MATCH(Places!$C3897,Hosts!$A:$A,0),MATCH(Places!D$1,Hosts!$1:$1,0))</f>
        <v>Within an hour</v>
      </c>
      <c r="E3897" s="87">
        <f>INDEX(Hosts!$A:$O,MATCH(Places!$C3897,Hosts!$A:$A,0),MATCH(Places!E$1,Hosts!$1:$1,0))</f>
        <v>1</v>
      </c>
      <c r="F3897" s="87">
        <f>INDEX(Hosts!$A:$O,MATCH(Places!$C3897,Hosts!$A:$A,0),MATCH(Places!F$1,Hosts!$1:$1,0))</f>
        <v>0.97</v>
      </c>
      <c r="G3897" s="17" t="str">
        <f>INDEX(Hosts!$A:$O,MATCH(Places!$C3897,Hosts!$A:$A,0),MATCH(Places!G$1,Hosts!$1:$1,0))</f>
        <v>Yes</v>
      </c>
      <c r="H3897" s="17">
        <v>16</v>
      </c>
      <c r="I3897" s="17" t="str">
        <f>INDEX(Neighborhoods!$A:$C,MATCH(Places!$H3897,Neighborhoods!$A:$A,0),MATCH(Places!I$1,Neighborhoods!$1:$1,0))</f>
        <v>Manhattan</v>
      </c>
      <c r="J3897" s="17" t="str">
        <f>INDEX(Neighborhoods!$A:$C,MATCH(Places!$H3897,Neighborhoods!$A:$A,0),MATCH(Places!J$1,Neighborhoods!$1:$1,0))</f>
        <v>Harlem</v>
      </c>
      <c r="K3897" s="17" t="s">
        <v>1</v>
      </c>
      <c r="L3897" s="17" t="str">
        <f t="shared" si="240"/>
        <v>Yes</v>
      </c>
      <c r="M3897" s="17">
        <v>2</v>
      </c>
      <c r="N3897" s="17" t="str" cm="1">
        <f t="array" ref="N3897">_xlfn.IFS(M3897&lt;=2,"Small",M3897&lt;=5,"Medium",M3897&gt;5,"Large")</f>
        <v>Small</v>
      </c>
      <c r="O3897" s="65">
        <v>58</v>
      </c>
      <c r="P3897" s="87">
        <f t="shared" si="241"/>
        <v>0.03</v>
      </c>
      <c r="Q3897" s="68">
        <v>4.91</v>
      </c>
      <c r="R3897" s="68" t="str" cm="1">
        <f t="array" ref="R3897">_xlfn.SWITCH(ROUND(Q3897,0),5,"Excellent",4,"Good",3,"Ok","Bad")</f>
        <v>Excellent</v>
      </c>
      <c r="S3897" s="17">
        <v>47</v>
      </c>
      <c r="T3897" s="17" t="str">
        <f t="shared" si="242"/>
        <v>No</v>
      </c>
      <c r="U3897" s="82">
        <v>43321</v>
      </c>
      <c r="V3897" s="82">
        <v>44031</v>
      </c>
      <c r="W3897" s="17">
        <v>74</v>
      </c>
      <c r="X3897" s="17" t="str">
        <f t="shared" si="243"/>
        <v>Active</v>
      </c>
      <c r="Y3897" s="17" t="s">
        <v>15616</v>
      </c>
      <c r="Z3897" s="17"/>
    </row>
    <row r="3898" spans="1:26" x14ac:dyDescent="0.25">
      <c r="A3898">
        <v>3897</v>
      </c>
      <c r="B3898" s="17" t="s">
        <v>2780</v>
      </c>
      <c r="C3898" s="17">
        <v>3617</v>
      </c>
      <c r="D3898" s="17" t="str">
        <f>INDEX(Hosts!$A:$O,MATCH(Places!$C3898,Hosts!$A:$A,0),MATCH(Places!D$1,Hosts!$1:$1,0))</f>
        <v>Within an hour</v>
      </c>
      <c r="E3898" s="87">
        <f>INDEX(Hosts!$A:$O,MATCH(Places!$C3898,Hosts!$A:$A,0),MATCH(Places!E$1,Hosts!$1:$1,0))</f>
        <v>1</v>
      </c>
      <c r="F3898" s="87">
        <f>INDEX(Hosts!$A:$O,MATCH(Places!$C3898,Hosts!$A:$A,0),MATCH(Places!F$1,Hosts!$1:$1,0))</f>
        <v>0.97</v>
      </c>
      <c r="G3898" s="17" t="str">
        <f>INDEX(Hosts!$A:$O,MATCH(Places!$C3898,Hosts!$A:$A,0),MATCH(Places!G$1,Hosts!$1:$1,0))</f>
        <v>Yes</v>
      </c>
      <c r="H3898" s="17">
        <v>16</v>
      </c>
      <c r="I3898" s="17" t="str">
        <f>INDEX(Neighborhoods!$A:$C,MATCH(Places!$H3898,Neighborhoods!$A:$A,0),MATCH(Places!I$1,Neighborhoods!$1:$1,0))</f>
        <v>Manhattan</v>
      </c>
      <c r="J3898" s="17" t="str">
        <f>INDEX(Neighborhoods!$A:$C,MATCH(Places!$H3898,Neighborhoods!$A:$A,0),MATCH(Places!J$1,Neighborhoods!$1:$1,0))</f>
        <v>Harlem</v>
      </c>
      <c r="K3898" s="17" t="s">
        <v>1</v>
      </c>
      <c r="L3898" s="17" t="str">
        <f t="shared" si="240"/>
        <v>Yes</v>
      </c>
      <c r="M3898" s="17">
        <v>2</v>
      </c>
      <c r="N3898" s="17" t="str" cm="1">
        <f t="array" ref="N3898">_xlfn.IFS(M3898&lt;=2,"Small",M3898&lt;=5,"Medium",M3898&gt;5,"Large")</f>
        <v>Small</v>
      </c>
      <c r="O3898" s="65">
        <v>56</v>
      </c>
      <c r="P3898" s="87">
        <f t="shared" si="241"/>
        <v>0.03</v>
      </c>
      <c r="Q3898" s="68">
        <v>5</v>
      </c>
      <c r="R3898" s="68" t="str" cm="1">
        <f t="array" ref="R3898">_xlfn.SWITCH(ROUND(Q3898,0),5,"Excellent",4,"Good",3,"Ok","Bad")</f>
        <v>Excellent</v>
      </c>
      <c r="S3898" s="17">
        <v>47</v>
      </c>
      <c r="T3898" s="17" t="str">
        <f t="shared" si="242"/>
        <v>No</v>
      </c>
      <c r="U3898" s="82">
        <v>43353</v>
      </c>
      <c r="V3898" s="82">
        <v>43911</v>
      </c>
      <c r="W3898" s="17">
        <v>90</v>
      </c>
      <c r="X3898" s="17" t="str">
        <f t="shared" si="243"/>
        <v>Active</v>
      </c>
      <c r="Y3898" s="17" t="s">
        <v>15616</v>
      </c>
      <c r="Z3898" s="17"/>
    </row>
    <row r="3899" spans="1:26" x14ac:dyDescent="0.25">
      <c r="A3899">
        <v>3898</v>
      </c>
      <c r="B3899" s="17" t="s">
        <v>2781</v>
      </c>
      <c r="C3899" s="17">
        <v>3566</v>
      </c>
      <c r="D3899" s="17" t="str">
        <f>INDEX(Hosts!$A:$O,MATCH(Places!$C3899,Hosts!$A:$A,0),MATCH(Places!D$1,Hosts!$1:$1,0))</f>
        <v>Within an hour</v>
      </c>
      <c r="E3899" s="87">
        <f>INDEX(Hosts!$A:$O,MATCH(Places!$C3899,Hosts!$A:$A,0),MATCH(Places!E$1,Hosts!$1:$1,0))</f>
        <v>1</v>
      </c>
      <c r="F3899" s="87">
        <f>INDEX(Hosts!$A:$O,MATCH(Places!$C3899,Hosts!$A:$A,0),MATCH(Places!F$1,Hosts!$1:$1,0))</f>
        <v>1</v>
      </c>
      <c r="G3899" s="17" t="str">
        <f>INDEX(Hosts!$A:$O,MATCH(Places!$C3899,Hosts!$A:$A,0),MATCH(Places!G$1,Hosts!$1:$1,0))</f>
        <v>Yes</v>
      </c>
      <c r="H3899" s="17">
        <v>16</v>
      </c>
      <c r="I3899" s="17" t="str">
        <f>INDEX(Neighborhoods!$A:$C,MATCH(Places!$H3899,Neighborhoods!$A:$A,0),MATCH(Places!I$1,Neighborhoods!$1:$1,0))</f>
        <v>Manhattan</v>
      </c>
      <c r="J3899" s="17" t="str">
        <f>INDEX(Neighborhoods!$A:$C,MATCH(Places!$H3899,Neighborhoods!$A:$A,0),MATCH(Places!J$1,Neighborhoods!$1:$1,0))</f>
        <v>Harlem</v>
      </c>
      <c r="K3899" s="17" t="s">
        <v>11822</v>
      </c>
      <c r="L3899" s="17" t="str">
        <f t="shared" si="240"/>
        <v>No</v>
      </c>
      <c r="M3899" s="17">
        <v>6</v>
      </c>
      <c r="N3899" s="17" t="str" cm="1">
        <f t="array" ref="N3899">_xlfn.IFS(M3899&lt;=2,"Small",M3899&lt;=5,"Medium",M3899&gt;5,"Large")</f>
        <v>Large</v>
      </c>
      <c r="O3899" s="65">
        <v>298</v>
      </c>
      <c r="P3899" s="87">
        <f t="shared" si="241"/>
        <v>0.04</v>
      </c>
      <c r="Q3899" s="68">
        <v>5</v>
      </c>
      <c r="R3899" s="68" t="str" cm="1">
        <f t="array" ref="R3899">_xlfn.SWITCH(ROUND(Q3899,0),5,"Excellent",4,"Good",3,"Ok","Bad")</f>
        <v>Excellent</v>
      </c>
      <c r="S3899" s="17">
        <v>29</v>
      </c>
      <c r="T3899" s="17" t="str">
        <f t="shared" si="242"/>
        <v>No</v>
      </c>
      <c r="U3899" s="82">
        <v>43331</v>
      </c>
      <c r="V3899" s="82">
        <v>43905</v>
      </c>
      <c r="W3899" s="17">
        <v>318</v>
      </c>
      <c r="X3899" s="17" t="str">
        <f t="shared" si="243"/>
        <v>Active</v>
      </c>
      <c r="Y3899" s="17" t="s">
        <v>15615</v>
      </c>
      <c r="Z3899" s="17"/>
    </row>
    <row r="3900" spans="1:26" x14ac:dyDescent="0.25">
      <c r="A3900">
        <v>3899</v>
      </c>
      <c r="B3900" s="17" t="s">
        <v>2782</v>
      </c>
      <c r="C3900" s="17">
        <v>2260</v>
      </c>
      <c r="D3900" s="17" t="str">
        <f>INDEX(Hosts!$A:$O,MATCH(Places!$C3900,Hosts!$A:$A,0),MATCH(Places!D$1,Hosts!$1:$1,0))</f>
        <v>Within a few hours</v>
      </c>
      <c r="E3900" s="87">
        <f>INDEX(Hosts!$A:$O,MATCH(Places!$C3900,Hosts!$A:$A,0),MATCH(Places!E$1,Hosts!$1:$1,0))</f>
        <v>1</v>
      </c>
      <c r="F3900" s="87">
        <f>INDEX(Hosts!$A:$O,MATCH(Places!$C3900,Hosts!$A:$A,0),MATCH(Places!F$1,Hosts!$1:$1,0))</f>
        <v>0.64</v>
      </c>
      <c r="G3900" s="17" t="str">
        <f>INDEX(Hosts!$A:$O,MATCH(Places!$C3900,Hosts!$A:$A,0),MATCH(Places!G$1,Hosts!$1:$1,0))</f>
        <v>Yes</v>
      </c>
      <c r="H3900" s="17">
        <v>12</v>
      </c>
      <c r="I3900" s="17" t="str">
        <f>INDEX(Neighborhoods!$A:$C,MATCH(Places!$H3900,Neighborhoods!$A:$A,0),MATCH(Places!I$1,Neighborhoods!$1:$1,0))</f>
        <v>Brooklyn</v>
      </c>
      <c r="J3900" s="17" t="str">
        <f>INDEX(Neighborhoods!$A:$C,MATCH(Places!$H3900,Neighborhoods!$A:$A,0),MATCH(Places!J$1,Neighborhoods!$1:$1,0))</f>
        <v>Williamsburg</v>
      </c>
      <c r="K3900" s="17" t="s">
        <v>11822</v>
      </c>
      <c r="L3900" s="17" t="str">
        <f t="shared" si="240"/>
        <v>No</v>
      </c>
      <c r="M3900" s="17">
        <v>2</v>
      </c>
      <c r="N3900" s="17" t="str" cm="1">
        <f t="array" ref="N3900">_xlfn.IFS(M3900&lt;=2,"Small",M3900&lt;=5,"Medium",M3900&gt;5,"Large")</f>
        <v>Small</v>
      </c>
      <c r="O3900" s="65">
        <v>121</v>
      </c>
      <c r="P3900" s="87">
        <f t="shared" si="241"/>
        <v>0.03</v>
      </c>
      <c r="Q3900" s="68">
        <v>5</v>
      </c>
      <c r="R3900" s="68" t="str" cm="1">
        <f t="array" ref="R3900">_xlfn.SWITCH(ROUND(Q3900,0),5,"Excellent",4,"Good",3,"Ok","Bad")</f>
        <v>Excellent</v>
      </c>
      <c r="S3900" s="17">
        <v>23</v>
      </c>
      <c r="T3900" s="17" t="str">
        <f t="shared" si="242"/>
        <v>No</v>
      </c>
      <c r="U3900" s="82">
        <v>43316</v>
      </c>
      <c r="V3900" s="82">
        <v>43870</v>
      </c>
      <c r="W3900" s="17">
        <v>3</v>
      </c>
      <c r="X3900" s="17" t="str">
        <f t="shared" si="243"/>
        <v>Active</v>
      </c>
      <c r="Y3900" s="17" t="s">
        <v>15615</v>
      </c>
      <c r="Z3900" s="17"/>
    </row>
    <row r="3901" spans="1:26" x14ac:dyDescent="0.25">
      <c r="A3901">
        <v>3900</v>
      </c>
      <c r="B3901" s="17" t="s">
        <v>2783</v>
      </c>
      <c r="C3901" s="17">
        <v>29</v>
      </c>
      <c r="D3901" s="17" t="str">
        <f>INDEX(Hosts!$A:$O,MATCH(Places!$C3901,Hosts!$A:$A,0),MATCH(Places!D$1,Hosts!$1:$1,0))</f>
        <v>Within an hour</v>
      </c>
      <c r="E3901" s="87">
        <f>INDEX(Hosts!$A:$O,MATCH(Places!$C3901,Hosts!$A:$A,0),MATCH(Places!E$1,Hosts!$1:$1,0))</f>
        <v>1</v>
      </c>
      <c r="F3901" s="87">
        <f>INDEX(Hosts!$A:$O,MATCH(Places!$C3901,Hosts!$A:$A,0),MATCH(Places!F$1,Hosts!$1:$1,0))</f>
        <v>0.97</v>
      </c>
      <c r="G3901" s="17" t="str">
        <f>INDEX(Hosts!$A:$O,MATCH(Places!$C3901,Hosts!$A:$A,0),MATCH(Places!G$1,Hosts!$1:$1,0))</f>
        <v>Yes</v>
      </c>
      <c r="H3901" s="17">
        <v>9</v>
      </c>
      <c r="I3901" s="17" t="str">
        <f>INDEX(Neighborhoods!$A:$C,MATCH(Places!$H3901,Neighborhoods!$A:$A,0),MATCH(Places!I$1,Neighborhoods!$1:$1,0))</f>
        <v>Brooklyn</v>
      </c>
      <c r="J3901" s="17" t="str">
        <f>INDEX(Neighborhoods!$A:$C,MATCH(Places!$H3901,Neighborhoods!$A:$A,0),MATCH(Places!J$1,Neighborhoods!$1:$1,0))</f>
        <v>Crown Heights</v>
      </c>
      <c r="K3901" s="17" t="s">
        <v>1</v>
      </c>
      <c r="L3901" s="17" t="str">
        <f t="shared" si="240"/>
        <v>Yes</v>
      </c>
      <c r="M3901" s="17">
        <v>2</v>
      </c>
      <c r="N3901" s="17" t="str" cm="1">
        <f t="array" ref="N3901">_xlfn.IFS(M3901&lt;=2,"Small",M3901&lt;=5,"Medium",M3901&gt;5,"Large")</f>
        <v>Small</v>
      </c>
      <c r="O3901" s="65">
        <v>95</v>
      </c>
      <c r="P3901" s="87">
        <f t="shared" si="241"/>
        <v>0.03</v>
      </c>
      <c r="Q3901" s="68">
        <v>5</v>
      </c>
      <c r="R3901" s="68" t="str" cm="1">
        <f t="array" ref="R3901">_xlfn.SWITCH(ROUND(Q3901,0),5,"Excellent",4,"Good",3,"Ok","Bad")</f>
        <v>Excellent</v>
      </c>
      <c r="S3901" s="17">
        <v>17</v>
      </c>
      <c r="T3901" s="17" t="str">
        <f t="shared" si="242"/>
        <v>No</v>
      </c>
      <c r="U3901" s="82">
        <v>43365</v>
      </c>
      <c r="V3901" s="82">
        <v>43876</v>
      </c>
      <c r="W3901" s="17">
        <v>0</v>
      </c>
      <c r="X3901" s="17" t="str">
        <f t="shared" si="243"/>
        <v>Inactive</v>
      </c>
      <c r="Y3901" s="17" t="s">
        <v>15616</v>
      </c>
      <c r="Z3901" s="17"/>
    </row>
    <row r="3902" spans="1:26" x14ac:dyDescent="0.25">
      <c r="A3902">
        <v>3901</v>
      </c>
      <c r="B3902" s="17" t="s">
        <v>2784</v>
      </c>
      <c r="C3902" s="17">
        <v>3139</v>
      </c>
      <c r="D3902" s="17" t="str">
        <f>INDEX(Hosts!$A:$O,MATCH(Places!$C3902,Hosts!$A:$A,0),MATCH(Places!D$1,Hosts!$1:$1,0))</f>
        <v>Within an hour</v>
      </c>
      <c r="E3902" s="87">
        <f>INDEX(Hosts!$A:$O,MATCH(Places!$C3902,Hosts!$A:$A,0),MATCH(Places!E$1,Hosts!$1:$1,0))</f>
        <v>1</v>
      </c>
      <c r="F3902" s="87">
        <f>INDEX(Hosts!$A:$O,MATCH(Places!$C3902,Hosts!$A:$A,0),MATCH(Places!F$1,Hosts!$1:$1,0))</f>
        <v>0.98</v>
      </c>
      <c r="G3902" s="17" t="str">
        <f>INDEX(Hosts!$A:$O,MATCH(Places!$C3902,Hosts!$A:$A,0),MATCH(Places!G$1,Hosts!$1:$1,0))</f>
        <v>No</v>
      </c>
      <c r="H3902" s="17">
        <v>30</v>
      </c>
      <c r="I3902" s="17" t="str">
        <f>INDEX(Neighborhoods!$A:$C,MATCH(Places!$H3902,Neighborhoods!$A:$A,0),MATCH(Places!I$1,Neighborhoods!$1:$1,0))</f>
        <v>Staten Island</v>
      </c>
      <c r="J3902" s="17" t="str">
        <f>INDEX(Neighborhoods!$A:$C,MATCH(Places!$H3902,Neighborhoods!$A:$A,0),MATCH(Places!J$1,Neighborhoods!$1:$1,0))</f>
        <v>Tompkinsville</v>
      </c>
      <c r="K3902" s="17" t="s">
        <v>1</v>
      </c>
      <c r="L3902" s="17" t="str">
        <f t="shared" si="240"/>
        <v>Yes</v>
      </c>
      <c r="M3902" s="17">
        <v>2</v>
      </c>
      <c r="N3902" s="17" t="str" cm="1">
        <f t="array" ref="N3902">_xlfn.IFS(M3902&lt;=2,"Small",M3902&lt;=5,"Medium",M3902&gt;5,"Large")</f>
        <v>Small</v>
      </c>
      <c r="O3902" s="65">
        <v>55</v>
      </c>
      <c r="P3902" s="87">
        <f t="shared" si="241"/>
        <v>0.03</v>
      </c>
      <c r="Q3902" s="68">
        <v>4.7699999999999996</v>
      </c>
      <c r="R3902" s="68" t="str" cm="1">
        <f t="array" ref="R3902">_xlfn.SWITCH(ROUND(Q3902,0),5,"Excellent",4,"Good",3,"Ok","Bad")</f>
        <v>Excellent</v>
      </c>
      <c r="S3902" s="17">
        <v>13</v>
      </c>
      <c r="T3902" s="17" t="str">
        <f t="shared" si="242"/>
        <v>No</v>
      </c>
      <c r="U3902" s="82">
        <v>43330</v>
      </c>
      <c r="V3902" s="82">
        <v>44013</v>
      </c>
      <c r="W3902" s="17">
        <v>165</v>
      </c>
      <c r="X3902" s="17" t="str">
        <f t="shared" si="243"/>
        <v>Active</v>
      </c>
      <c r="Y3902" s="17" t="s">
        <v>15616</v>
      </c>
      <c r="Z3902" s="17"/>
    </row>
    <row r="3903" spans="1:26" x14ac:dyDescent="0.25">
      <c r="A3903">
        <v>3902</v>
      </c>
      <c r="B3903" s="17" t="s">
        <v>2785</v>
      </c>
      <c r="C3903" s="17">
        <v>756</v>
      </c>
      <c r="D3903" s="17" t="str">
        <f>INDEX(Hosts!$A:$O,MATCH(Places!$C3903,Hosts!$A:$A,0),MATCH(Places!D$1,Hosts!$1:$1,0))</f>
        <v>Within an hour</v>
      </c>
      <c r="E3903" s="87">
        <f>INDEX(Hosts!$A:$O,MATCH(Places!$C3903,Hosts!$A:$A,0),MATCH(Places!E$1,Hosts!$1:$1,0))</f>
        <v>1</v>
      </c>
      <c r="F3903" s="87">
        <f>INDEX(Hosts!$A:$O,MATCH(Places!$C3903,Hosts!$A:$A,0),MATCH(Places!F$1,Hosts!$1:$1,0))</f>
        <v>0.88</v>
      </c>
      <c r="G3903" s="17" t="str">
        <f>INDEX(Hosts!$A:$O,MATCH(Places!$C3903,Hosts!$A:$A,0),MATCH(Places!G$1,Hosts!$1:$1,0))</f>
        <v>Yes</v>
      </c>
      <c r="H3903" s="17">
        <v>7</v>
      </c>
      <c r="I3903" s="17" t="str">
        <f>INDEX(Neighborhoods!$A:$C,MATCH(Places!$H3903,Neighborhoods!$A:$A,0),MATCH(Places!I$1,Neighborhoods!$1:$1,0))</f>
        <v>Brooklyn</v>
      </c>
      <c r="J3903" s="17" t="str">
        <f>INDEX(Neighborhoods!$A:$C,MATCH(Places!$H3903,Neighborhoods!$A:$A,0),MATCH(Places!J$1,Neighborhoods!$1:$1,0))</f>
        <v>Bedford-Stuyvesant</v>
      </c>
      <c r="K3903" s="17" t="s">
        <v>11822</v>
      </c>
      <c r="L3903" s="17" t="str">
        <f t="shared" si="240"/>
        <v>No</v>
      </c>
      <c r="M3903" s="17">
        <v>4</v>
      </c>
      <c r="N3903" s="17" t="str" cm="1">
        <f t="array" ref="N3903">_xlfn.IFS(M3903&lt;=2,"Small",M3903&lt;=5,"Medium",M3903&gt;5,"Large")</f>
        <v>Medium</v>
      </c>
      <c r="O3903" s="65">
        <v>160</v>
      </c>
      <c r="P3903" s="87">
        <f t="shared" si="241"/>
        <v>0.03</v>
      </c>
      <c r="Q3903" s="68">
        <v>4.8899999999999997</v>
      </c>
      <c r="R3903" s="68" t="str" cm="1">
        <f t="array" ref="R3903">_xlfn.SWITCH(ROUND(Q3903,0),5,"Excellent",4,"Good",3,"Ok","Bad")</f>
        <v>Excellent</v>
      </c>
      <c r="S3903" s="17">
        <v>45</v>
      </c>
      <c r="T3903" s="17" t="str">
        <f t="shared" si="242"/>
        <v>No</v>
      </c>
      <c r="U3903" s="82">
        <v>43346</v>
      </c>
      <c r="V3903" s="82">
        <v>43925</v>
      </c>
      <c r="W3903" s="17">
        <v>269</v>
      </c>
      <c r="X3903" s="17" t="str">
        <f t="shared" si="243"/>
        <v>Active</v>
      </c>
      <c r="Y3903" s="17" t="s">
        <v>15615</v>
      </c>
      <c r="Z3903" s="17"/>
    </row>
    <row r="3904" spans="1:26" x14ac:dyDescent="0.25">
      <c r="A3904">
        <v>3903</v>
      </c>
      <c r="B3904" s="17" t="s">
        <v>2786</v>
      </c>
      <c r="C3904" s="17">
        <v>3620</v>
      </c>
      <c r="D3904" s="17" t="str">
        <f>INDEX(Hosts!$A:$O,MATCH(Places!$C3904,Hosts!$A:$A,0),MATCH(Places!D$1,Hosts!$1:$1,0))</f>
        <v>Within an hour</v>
      </c>
      <c r="E3904" s="87">
        <f>INDEX(Hosts!$A:$O,MATCH(Places!$C3904,Hosts!$A:$A,0),MATCH(Places!E$1,Hosts!$1:$1,0))</f>
        <v>1</v>
      </c>
      <c r="F3904" s="87">
        <f>INDEX(Hosts!$A:$O,MATCH(Places!$C3904,Hosts!$A:$A,0),MATCH(Places!F$1,Hosts!$1:$1,0))</f>
        <v>1</v>
      </c>
      <c r="G3904" s="17" t="str">
        <f>INDEX(Hosts!$A:$O,MATCH(Places!$C3904,Hosts!$A:$A,0),MATCH(Places!G$1,Hosts!$1:$1,0))</f>
        <v>No</v>
      </c>
      <c r="H3904" s="17">
        <v>15</v>
      </c>
      <c r="I3904" s="17" t="str">
        <f>INDEX(Neighborhoods!$A:$C,MATCH(Places!$H3904,Neighborhoods!$A:$A,0),MATCH(Places!I$1,Neighborhoods!$1:$1,0))</f>
        <v>Manhattan</v>
      </c>
      <c r="J3904" s="17" t="str">
        <f>INDEX(Neighborhoods!$A:$C,MATCH(Places!$H3904,Neighborhoods!$A:$A,0),MATCH(Places!J$1,Neighborhoods!$1:$1,0))</f>
        <v>East Village</v>
      </c>
      <c r="K3904" s="17" t="s">
        <v>11822</v>
      </c>
      <c r="L3904" s="17" t="str">
        <f t="shared" si="240"/>
        <v>No</v>
      </c>
      <c r="M3904" s="17">
        <v>4</v>
      </c>
      <c r="N3904" s="17" t="str" cm="1">
        <f t="array" ref="N3904">_xlfn.IFS(M3904&lt;=2,"Small",M3904&lt;=5,"Medium",M3904&gt;5,"Large")</f>
        <v>Medium</v>
      </c>
      <c r="O3904" s="65">
        <v>250</v>
      </c>
      <c r="P3904" s="87">
        <f t="shared" si="241"/>
        <v>0.04</v>
      </c>
      <c r="Q3904" s="68">
        <v>5</v>
      </c>
      <c r="R3904" s="68" t="str" cm="1">
        <f t="array" ref="R3904">_xlfn.SWITCH(ROUND(Q3904,0),5,"Excellent",4,"Good",3,"Ok","Bad")</f>
        <v>Excellent</v>
      </c>
      <c r="S3904" s="17">
        <v>61</v>
      </c>
      <c r="T3904" s="17" t="str">
        <f t="shared" si="242"/>
        <v>No</v>
      </c>
      <c r="U3904" s="82">
        <v>43352</v>
      </c>
      <c r="V3904" s="82">
        <v>43906</v>
      </c>
      <c r="W3904" s="17">
        <v>179</v>
      </c>
      <c r="X3904" s="17" t="str">
        <f t="shared" si="243"/>
        <v>Active</v>
      </c>
      <c r="Y3904" s="17" t="s">
        <v>15616</v>
      </c>
      <c r="Z3904" s="17"/>
    </row>
    <row r="3905" spans="1:26" x14ac:dyDescent="0.25">
      <c r="A3905">
        <v>3904</v>
      </c>
      <c r="B3905" s="17" t="s">
        <v>2787</v>
      </c>
      <c r="C3905" s="17">
        <v>2291</v>
      </c>
      <c r="D3905" s="17" t="str">
        <f>INDEX(Hosts!$A:$O,MATCH(Places!$C3905,Hosts!$A:$A,0),MATCH(Places!D$1,Hosts!$1:$1,0))</f>
        <v>Within an hour</v>
      </c>
      <c r="E3905" s="87">
        <f>INDEX(Hosts!$A:$O,MATCH(Places!$C3905,Hosts!$A:$A,0),MATCH(Places!E$1,Hosts!$1:$1,0))</f>
        <v>1</v>
      </c>
      <c r="F3905" s="87">
        <f>INDEX(Hosts!$A:$O,MATCH(Places!$C3905,Hosts!$A:$A,0),MATCH(Places!F$1,Hosts!$1:$1,0))</f>
        <v>1</v>
      </c>
      <c r="G3905" s="17" t="str">
        <f>INDEX(Hosts!$A:$O,MATCH(Places!$C3905,Hosts!$A:$A,0),MATCH(Places!G$1,Hosts!$1:$1,0))</f>
        <v>No</v>
      </c>
      <c r="H3905" s="17">
        <v>22</v>
      </c>
      <c r="I3905" s="17" t="str">
        <f>INDEX(Neighborhoods!$A:$C,MATCH(Places!$H3905,Neighborhoods!$A:$A,0),MATCH(Places!I$1,Neighborhoods!$1:$1,0))</f>
        <v>Queens</v>
      </c>
      <c r="J3905" s="17" t="str">
        <f>INDEX(Neighborhoods!$A:$C,MATCH(Places!$H3905,Neighborhoods!$A:$A,0),MATCH(Places!J$1,Neighborhoods!$1:$1,0))</f>
        <v>Flushing</v>
      </c>
      <c r="K3905" s="17" t="s">
        <v>1</v>
      </c>
      <c r="L3905" s="17" t="str">
        <f t="shared" si="240"/>
        <v>Yes</v>
      </c>
      <c r="M3905" s="17">
        <v>2</v>
      </c>
      <c r="N3905" s="17" t="str" cm="1">
        <f t="array" ref="N3905">_xlfn.IFS(M3905&lt;=2,"Small",M3905&lt;=5,"Medium",M3905&gt;5,"Large")</f>
        <v>Small</v>
      </c>
      <c r="O3905" s="65">
        <v>55</v>
      </c>
      <c r="P3905" s="87">
        <f t="shared" si="241"/>
        <v>0.03</v>
      </c>
      <c r="Q3905" s="68">
        <v>4.7</v>
      </c>
      <c r="R3905" s="68" t="str" cm="1">
        <f t="array" ref="R3905">_xlfn.SWITCH(ROUND(Q3905,0),5,"Excellent",4,"Good",3,"Ok","Bad")</f>
        <v>Excellent</v>
      </c>
      <c r="S3905" s="17">
        <v>20</v>
      </c>
      <c r="T3905" s="17" t="str">
        <f t="shared" si="242"/>
        <v>No</v>
      </c>
      <c r="U3905" s="82">
        <v>43324</v>
      </c>
      <c r="V3905" s="82">
        <v>43642</v>
      </c>
      <c r="W3905" s="17">
        <v>205</v>
      </c>
      <c r="X3905" s="17" t="str">
        <f t="shared" si="243"/>
        <v>Active</v>
      </c>
      <c r="Y3905" s="17" t="s">
        <v>15615</v>
      </c>
      <c r="Z3905" s="17"/>
    </row>
    <row r="3906" spans="1:26" x14ac:dyDescent="0.25">
      <c r="A3906">
        <v>3905</v>
      </c>
      <c r="B3906" s="17" t="s">
        <v>2788</v>
      </c>
      <c r="C3906" s="17">
        <v>3292</v>
      </c>
      <c r="D3906" s="17" t="str">
        <f>INDEX(Hosts!$A:$O,MATCH(Places!$C3906,Hosts!$A:$A,0),MATCH(Places!D$1,Hosts!$1:$1,0))</f>
        <v>Within an hour</v>
      </c>
      <c r="E3906" s="87">
        <f>INDEX(Hosts!$A:$O,MATCH(Places!$C3906,Hosts!$A:$A,0),MATCH(Places!E$1,Hosts!$1:$1,0))</f>
        <v>1</v>
      </c>
      <c r="F3906" s="87">
        <f>INDEX(Hosts!$A:$O,MATCH(Places!$C3906,Hosts!$A:$A,0),MATCH(Places!F$1,Hosts!$1:$1,0))</f>
        <v>0.79</v>
      </c>
      <c r="G3906" s="17" t="str">
        <f>INDEX(Hosts!$A:$O,MATCH(Places!$C3906,Hosts!$A:$A,0),MATCH(Places!G$1,Hosts!$1:$1,0))</f>
        <v>No</v>
      </c>
      <c r="H3906" s="17">
        <v>14</v>
      </c>
      <c r="I3906" s="17" t="str">
        <f>INDEX(Neighborhoods!$A:$C,MATCH(Places!$H3906,Neighborhoods!$A:$A,0),MATCH(Places!I$1,Neighborhoods!$1:$1,0))</f>
        <v>Manhattan</v>
      </c>
      <c r="J3906" s="17" t="str">
        <f>INDEX(Neighborhoods!$A:$C,MATCH(Places!$H3906,Neighborhoods!$A:$A,0),MATCH(Places!J$1,Neighborhoods!$1:$1,0))</f>
        <v>East Harlem</v>
      </c>
      <c r="K3906" s="17" t="s">
        <v>1</v>
      </c>
      <c r="L3906" s="17" t="str">
        <f t="shared" ref="L3906:L3969" si="244">IF(OR(K3906="Private room",K3906="Shared room"),"Yes","No")</f>
        <v>Yes</v>
      </c>
      <c r="M3906" s="17">
        <v>1</v>
      </c>
      <c r="N3906" s="17" t="str" cm="1">
        <f t="array" ref="N3906">_xlfn.IFS(M3906&lt;=2,"Small",M3906&lt;=5,"Medium",M3906&gt;5,"Large")</f>
        <v>Small</v>
      </c>
      <c r="O3906" s="65">
        <v>36</v>
      </c>
      <c r="P3906" s="87">
        <f t="shared" ref="P3906:P3969" si="245">VLOOKUP(O3906,$AB$1:$AC$5,2)</f>
        <v>0.03</v>
      </c>
      <c r="Q3906" s="68">
        <v>5</v>
      </c>
      <c r="R3906" s="68" t="str" cm="1">
        <f t="array" ref="R3906">_xlfn.SWITCH(ROUND(Q3906,0),5,"Excellent",4,"Good",3,"Ok","Bad")</f>
        <v>Excellent</v>
      </c>
      <c r="S3906" s="17">
        <v>4</v>
      </c>
      <c r="T3906" s="17" t="str">
        <f t="shared" ref="T3906:T3969" si="246">IF(AND(Q3906&gt;=4.8,S3906&gt;100),"Yes","No")</f>
        <v>No</v>
      </c>
      <c r="U3906" s="82">
        <v>43374</v>
      </c>
      <c r="V3906" s="82">
        <v>44058</v>
      </c>
      <c r="W3906" s="17">
        <v>258</v>
      </c>
      <c r="X3906" s="17" t="str">
        <f t="shared" ref="X3906:X3969" si="247">IF(W3906&lt;&gt;0,"Active","Inactive")</f>
        <v>Active</v>
      </c>
      <c r="Y3906" s="17" t="s">
        <v>15615</v>
      </c>
      <c r="Z3906" s="17"/>
    </row>
    <row r="3907" spans="1:26" x14ac:dyDescent="0.25">
      <c r="A3907">
        <v>3906</v>
      </c>
      <c r="B3907" s="17" t="s">
        <v>2789</v>
      </c>
      <c r="C3907" s="17">
        <v>2642</v>
      </c>
      <c r="D3907" s="17" t="str">
        <f>INDEX(Hosts!$A:$O,MATCH(Places!$C3907,Hosts!$A:$A,0),MATCH(Places!D$1,Hosts!$1:$1,0))</f>
        <v>Within an hour</v>
      </c>
      <c r="E3907" s="87">
        <f>INDEX(Hosts!$A:$O,MATCH(Places!$C3907,Hosts!$A:$A,0),MATCH(Places!E$1,Hosts!$1:$1,0))</f>
        <v>1</v>
      </c>
      <c r="F3907" s="87">
        <f>INDEX(Hosts!$A:$O,MATCH(Places!$C3907,Hosts!$A:$A,0),MATCH(Places!F$1,Hosts!$1:$1,0))</f>
        <v>1</v>
      </c>
      <c r="G3907" s="17" t="str">
        <f>INDEX(Hosts!$A:$O,MATCH(Places!$C3907,Hosts!$A:$A,0),MATCH(Places!G$1,Hosts!$1:$1,0))</f>
        <v>Yes</v>
      </c>
      <c r="H3907" s="17">
        <v>8</v>
      </c>
      <c r="I3907" s="17" t="str">
        <f>INDEX(Neighborhoods!$A:$C,MATCH(Places!$H3907,Neighborhoods!$A:$A,0),MATCH(Places!I$1,Neighborhoods!$1:$1,0))</f>
        <v>Brooklyn</v>
      </c>
      <c r="J3907" s="17" t="str">
        <f>INDEX(Neighborhoods!$A:$C,MATCH(Places!$H3907,Neighborhoods!$A:$A,0),MATCH(Places!J$1,Neighborhoods!$1:$1,0))</f>
        <v>Bushwick</v>
      </c>
      <c r="K3907" s="17" t="s">
        <v>11822</v>
      </c>
      <c r="L3907" s="17" t="str">
        <f t="shared" si="244"/>
        <v>No</v>
      </c>
      <c r="M3907" s="17">
        <v>5</v>
      </c>
      <c r="N3907" s="17" t="str" cm="1">
        <f t="array" ref="N3907">_xlfn.IFS(M3907&lt;=2,"Small",M3907&lt;=5,"Medium",M3907&gt;5,"Large")</f>
        <v>Medium</v>
      </c>
      <c r="O3907" s="65">
        <v>120</v>
      </c>
      <c r="P3907" s="87">
        <f t="shared" si="245"/>
        <v>0.03</v>
      </c>
      <c r="Q3907" s="68">
        <v>4.82</v>
      </c>
      <c r="R3907" s="68" t="str" cm="1">
        <f t="array" ref="R3907">_xlfn.SWITCH(ROUND(Q3907,0),5,"Excellent",4,"Good",3,"Ok","Bad")</f>
        <v>Excellent</v>
      </c>
      <c r="S3907" s="17">
        <v>74</v>
      </c>
      <c r="T3907" s="17" t="str">
        <f t="shared" si="246"/>
        <v>No</v>
      </c>
      <c r="U3907" s="82">
        <v>43348</v>
      </c>
      <c r="V3907" s="82">
        <v>43814</v>
      </c>
      <c r="W3907" s="17">
        <v>178</v>
      </c>
      <c r="X3907" s="17" t="str">
        <f t="shared" si="247"/>
        <v>Active</v>
      </c>
      <c r="Y3907" s="17" t="s">
        <v>15615</v>
      </c>
      <c r="Z3907" s="17"/>
    </row>
    <row r="3908" spans="1:26" x14ac:dyDescent="0.25">
      <c r="A3908">
        <v>3907</v>
      </c>
      <c r="B3908" s="17" t="s">
        <v>2790</v>
      </c>
      <c r="C3908" s="17">
        <v>3047</v>
      </c>
      <c r="D3908" s="17" t="str">
        <f>INDEX(Hosts!$A:$O,MATCH(Places!$C3908,Hosts!$A:$A,0),MATCH(Places!D$1,Hosts!$1:$1,0))</f>
        <v>Within a few hours</v>
      </c>
      <c r="E3908" s="87">
        <f>INDEX(Hosts!$A:$O,MATCH(Places!$C3908,Hosts!$A:$A,0),MATCH(Places!E$1,Hosts!$1:$1,0))</f>
        <v>1</v>
      </c>
      <c r="F3908" s="87">
        <f>INDEX(Hosts!$A:$O,MATCH(Places!$C3908,Hosts!$A:$A,0),MATCH(Places!F$1,Hosts!$1:$1,0))</f>
        <v>0.97</v>
      </c>
      <c r="G3908" s="17" t="str">
        <f>INDEX(Hosts!$A:$O,MATCH(Places!$C3908,Hosts!$A:$A,0),MATCH(Places!G$1,Hosts!$1:$1,0))</f>
        <v>Yes</v>
      </c>
      <c r="H3908" s="17">
        <v>8</v>
      </c>
      <c r="I3908" s="17" t="str">
        <f>INDEX(Neighborhoods!$A:$C,MATCH(Places!$H3908,Neighborhoods!$A:$A,0),MATCH(Places!I$1,Neighborhoods!$1:$1,0))</f>
        <v>Brooklyn</v>
      </c>
      <c r="J3908" s="17" t="str">
        <f>INDEX(Neighborhoods!$A:$C,MATCH(Places!$H3908,Neighborhoods!$A:$A,0),MATCH(Places!J$1,Neighborhoods!$1:$1,0))</f>
        <v>Bushwick</v>
      </c>
      <c r="K3908" s="17" t="s">
        <v>11822</v>
      </c>
      <c r="L3908" s="17" t="str">
        <f t="shared" si="244"/>
        <v>No</v>
      </c>
      <c r="M3908" s="17">
        <v>2</v>
      </c>
      <c r="N3908" s="17" t="str" cm="1">
        <f t="array" ref="N3908">_xlfn.IFS(M3908&lt;=2,"Small",M3908&lt;=5,"Medium",M3908&gt;5,"Large")</f>
        <v>Small</v>
      </c>
      <c r="O3908" s="65">
        <v>80</v>
      </c>
      <c r="P3908" s="87">
        <f t="shared" si="245"/>
        <v>0.03</v>
      </c>
      <c r="Q3908" s="68">
        <v>5</v>
      </c>
      <c r="R3908" s="68" t="str" cm="1">
        <f t="array" ref="R3908">_xlfn.SWITCH(ROUND(Q3908,0),5,"Excellent",4,"Good",3,"Ok","Bad")</f>
        <v>Excellent</v>
      </c>
      <c r="S3908" s="17">
        <v>50</v>
      </c>
      <c r="T3908" s="17" t="str">
        <f t="shared" si="246"/>
        <v>No</v>
      </c>
      <c r="U3908" s="82">
        <v>43334</v>
      </c>
      <c r="V3908" s="82">
        <v>44051</v>
      </c>
      <c r="W3908" s="17">
        <v>34</v>
      </c>
      <c r="X3908" s="17" t="str">
        <f t="shared" si="247"/>
        <v>Active</v>
      </c>
      <c r="Y3908" s="17" t="s">
        <v>15615</v>
      </c>
      <c r="Z3908" s="17"/>
    </row>
    <row r="3909" spans="1:26" x14ac:dyDescent="0.25">
      <c r="A3909">
        <v>3908</v>
      </c>
      <c r="B3909" s="17" t="s">
        <v>2791</v>
      </c>
      <c r="C3909" s="17">
        <v>1282</v>
      </c>
      <c r="D3909" s="17" t="str">
        <f>INDEX(Hosts!$A:$O,MATCH(Places!$C3909,Hosts!$A:$A,0),MATCH(Places!D$1,Hosts!$1:$1,0))</f>
        <v>Within an hour</v>
      </c>
      <c r="E3909" s="87">
        <f>INDEX(Hosts!$A:$O,MATCH(Places!$C3909,Hosts!$A:$A,0),MATCH(Places!E$1,Hosts!$1:$1,0))</f>
        <v>0.94</v>
      </c>
      <c r="F3909" s="87">
        <f>INDEX(Hosts!$A:$O,MATCH(Places!$C3909,Hosts!$A:$A,0),MATCH(Places!F$1,Hosts!$1:$1,0))</f>
        <v>0.96</v>
      </c>
      <c r="G3909" s="17" t="str">
        <f>INDEX(Hosts!$A:$O,MATCH(Places!$C3909,Hosts!$A:$A,0),MATCH(Places!G$1,Hosts!$1:$1,0))</f>
        <v>Yes</v>
      </c>
      <c r="H3909" s="17">
        <v>17</v>
      </c>
      <c r="I3909" s="17" t="str">
        <f>INDEX(Neighborhoods!$A:$C,MATCH(Places!$H3909,Neighborhoods!$A:$A,0),MATCH(Places!I$1,Neighborhoods!$1:$1,0))</f>
        <v>Manhattan</v>
      </c>
      <c r="J3909" s="17" t="str">
        <f>INDEX(Neighborhoods!$A:$C,MATCH(Places!$H3909,Neighborhoods!$A:$A,0),MATCH(Places!J$1,Neighborhoods!$1:$1,0))</f>
        <v>Hell's Kitchen</v>
      </c>
      <c r="K3909" s="17" t="s">
        <v>11822</v>
      </c>
      <c r="L3909" s="17" t="str">
        <f t="shared" si="244"/>
        <v>No</v>
      </c>
      <c r="M3909" s="17">
        <v>2</v>
      </c>
      <c r="N3909" s="17" t="str" cm="1">
        <f t="array" ref="N3909">_xlfn.IFS(M3909&lt;=2,"Small",M3909&lt;=5,"Medium",M3909&gt;5,"Large")</f>
        <v>Small</v>
      </c>
      <c r="O3909" s="65">
        <v>285</v>
      </c>
      <c r="P3909" s="87">
        <f t="shared" si="245"/>
        <v>0.04</v>
      </c>
      <c r="Q3909" s="68">
        <v>4.99</v>
      </c>
      <c r="R3909" s="68" t="str" cm="1">
        <f t="array" ref="R3909">_xlfn.SWITCH(ROUND(Q3909,0),5,"Excellent",4,"Good",3,"Ok","Bad")</f>
        <v>Excellent</v>
      </c>
      <c r="S3909" s="17">
        <v>79</v>
      </c>
      <c r="T3909" s="17" t="str">
        <f t="shared" si="246"/>
        <v>No</v>
      </c>
      <c r="U3909" s="82">
        <v>43329</v>
      </c>
      <c r="V3909" s="82">
        <v>44054</v>
      </c>
      <c r="W3909" s="17">
        <v>171</v>
      </c>
      <c r="X3909" s="17" t="str">
        <f t="shared" si="247"/>
        <v>Active</v>
      </c>
      <c r="Y3909" s="17" t="s">
        <v>15615</v>
      </c>
      <c r="Z3909" s="17"/>
    </row>
    <row r="3910" spans="1:26" x14ac:dyDescent="0.25">
      <c r="A3910">
        <v>3909</v>
      </c>
      <c r="B3910" s="17" t="s">
        <v>14551</v>
      </c>
      <c r="C3910" s="17">
        <v>3580</v>
      </c>
      <c r="D3910" s="17" t="str">
        <f>INDEX(Hosts!$A:$O,MATCH(Places!$C3910,Hosts!$A:$A,0),MATCH(Places!D$1,Hosts!$1:$1,0))</f>
        <v>Within an hour</v>
      </c>
      <c r="E3910" s="87">
        <f>INDEX(Hosts!$A:$O,MATCH(Places!$C3910,Hosts!$A:$A,0),MATCH(Places!E$1,Hosts!$1:$1,0))</f>
        <v>1</v>
      </c>
      <c r="F3910" s="87">
        <f>INDEX(Hosts!$A:$O,MATCH(Places!$C3910,Hosts!$A:$A,0),MATCH(Places!F$1,Hosts!$1:$1,0))</f>
        <v>0.98</v>
      </c>
      <c r="G3910" s="17" t="str">
        <f>INDEX(Hosts!$A:$O,MATCH(Places!$C3910,Hosts!$A:$A,0),MATCH(Places!G$1,Hosts!$1:$1,0))</f>
        <v>Yes</v>
      </c>
      <c r="H3910" s="17">
        <v>16</v>
      </c>
      <c r="I3910" s="17" t="str">
        <f>INDEX(Neighborhoods!$A:$C,MATCH(Places!$H3910,Neighborhoods!$A:$A,0),MATCH(Places!I$1,Neighborhoods!$1:$1,0))</f>
        <v>Manhattan</v>
      </c>
      <c r="J3910" s="17" t="str">
        <f>INDEX(Neighborhoods!$A:$C,MATCH(Places!$H3910,Neighborhoods!$A:$A,0),MATCH(Places!J$1,Neighborhoods!$1:$1,0))</f>
        <v>Harlem</v>
      </c>
      <c r="K3910" s="17" t="s">
        <v>1</v>
      </c>
      <c r="L3910" s="17" t="str">
        <f t="shared" si="244"/>
        <v>Yes</v>
      </c>
      <c r="M3910" s="17">
        <v>2</v>
      </c>
      <c r="N3910" s="17" t="str" cm="1">
        <f t="array" ref="N3910">_xlfn.IFS(M3910&lt;=2,"Small",M3910&lt;=5,"Medium",M3910&gt;5,"Large")</f>
        <v>Small</v>
      </c>
      <c r="O3910" s="65">
        <v>82</v>
      </c>
      <c r="P3910" s="87">
        <f t="shared" si="245"/>
        <v>0.03</v>
      </c>
      <c r="Q3910" s="68">
        <v>5</v>
      </c>
      <c r="R3910" s="68" t="str" cm="1">
        <f t="array" ref="R3910">_xlfn.SWITCH(ROUND(Q3910,0),5,"Excellent",4,"Good",3,"Ok","Bad")</f>
        <v>Excellent</v>
      </c>
      <c r="S3910" s="17">
        <v>41</v>
      </c>
      <c r="T3910" s="17" t="str">
        <f t="shared" si="246"/>
        <v>No</v>
      </c>
      <c r="U3910" s="82">
        <v>43893</v>
      </c>
      <c r="V3910" s="82">
        <v>44057</v>
      </c>
      <c r="W3910" s="17">
        <v>173</v>
      </c>
      <c r="X3910" s="17" t="str">
        <f t="shared" si="247"/>
        <v>Active</v>
      </c>
      <c r="Y3910" s="17" t="s">
        <v>15615</v>
      </c>
      <c r="Z3910" s="17"/>
    </row>
    <row r="3911" spans="1:26" x14ac:dyDescent="0.25">
      <c r="A3911">
        <v>3910</v>
      </c>
      <c r="B3911" s="17" t="s">
        <v>2792</v>
      </c>
      <c r="C3911" s="17">
        <v>3611</v>
      </c>
      <c r="D3911" s="17" t="str">
        <f>INDEX(Hosts!$A:$O,MATCH(Places!$C3911,Hosts!$A:$A,0),MATCH(Places!D$1,Hosts!$1:$1,0))</f>
        <v>Within an hour</v>
      </c>
      <c r="E3911" s="87">
        <f>INDEX(Hosts!$A:$O,MATCH(Places!$C3911,Hosts!$A:$A,0),MATCH(Places!E$1,Hosts!$1:$1,0))</f>
        <v>1</v>
      </c>
      <c r="F3911" s="87">
        <f>INDEX(Hosts!$A:$O,MATCH(Places!$C3911,Hosts!$A:$A,0),MATCH(Places!F$1,Hosts!$1:$1,0))</f>
        <v>1</v>
      </c>
      <c r="G3911" s="17" t="str">
        <f>INDEX(Hosts!$A:$O,MATCH(Places!$C3911,Hosts!$A:$A,0),MATCH(Places!G$1,Hosts!$1:$1,0))</f>
        <v>Yes</v>
      </c>
      <c r="H3911" s="17">
        <v>22</v>
      </c>
      <c r="I3911" s="17" t="str">
        <f>INDEX(Neighborhoods!$A:$C,MATCH(Places!$H3911,Neighborhoods!$A:$A,0),MATCH(Places!I$1,Neighborhoods!$1:$1,0))</f>
        <v>Queens</v>
      </c>
      <c r="J3911" s="17" t="str">
        <f>INDEX(Neighborhoods!$A:$C,MATCH(Places!$H3911,Neighborhoods!$A:$A,0),MATCH(Places!J$1,Neighborhoods!$1:$1,0))</f>
        <v>Flushing</v>
      </c>
      <c r="K3911" s="17" t="s">
        <v>1</v>
      </c>
      <c r="L3911" s="17" t="str">
        <f t="shared" si="244"/>
        <v>Yes</v>
      </c>
      <c r="M3911" s="17">
        <v>2</v>
      </c>
      <c r="N3911" s="17" t="str" cm="1">
        <f t="array" ref="N3911">_xlfn.IFS(M3911&lt;=2,"Small",M3911&lt;=5,"Medium",M3911&gt;5,"Large")</f>
        <v>Small</v>
      </c>
      <c r="O3911" s="65">
        <v>89</v>
      </c>
      <c r="P3911" s="87">
        <f t="shared" si="245"/>
        <v>0.03</v>
      </c>
      <c r="Q3911" s="68">
        <v>4.84</v>
      </c>
      <c r="R3911" s="68" t="str" cm="1">
        <f t="array" ref="R3911">_xlfn.SWITCH(ROUND(Q3911,0),5,"Excellent",4,"Good",3,"Ok","Bad")</f>
        <v>Excellent</v>
      </c>
      <c r="S3911" s="17">
        <v>68</v>
      </c>
      <c r="T3911" s="17" t="str">
        <f t="shared" si="246"/>
        <v>No</v>
      </c>
      <c r="U3911" s="82">
        <v>43321</v>
      </c>
      <c r="V3911" s="82">
        <v>43922</v>
      </c>
      <c r="W3911" s="17">
        <v>289</v>
      </c>
      <c r="X3911" s="17" t="str">
        <f t="shared" si="247"/>
        <v>Active</v>
      </c>
      <c r="Y3911" s="17" t="s">
        <v>15615</v>
      </c>
      <c r="Z3911" s="17"/>
    </row>
    <row r="3912" spans="1:26" x14ac:dyDescent="0.25">
      <c r="A3912">
        <v>3911</v>
      </c>
      <c r="B3912" s="17" t="s">
        <v>2793</v>
      </c>
      <c r="C3912" s="17">
        <v>1207</v>
      </c>
      <c r="D3912" s="17" t="str">
        <f>INDEX(Hosts!$A:$O,MATCH(Places!$C3912,Hosts!$A:$A,0),MATCH(Places!D$1,Hosts!$1:$1,0))</f>
        <v>Within a few hours</v>
      </c>
      <c r="E3912" s="87">
        <f>INDEX(Hosts!$A:$O,MATCH(Places!$C3912,Hosts!$A:$A,0),MATCH(Places!E$1,Hosts!$1:$1,0))</f>
        <v>0.85</v>
      </c>
      <c r="F3912" s="87">
        <f>INDEX(Hosts!$A:$O,MATCH(Places!$C3912,Hosts!$A:$A,0),MATCH(Places!F$1,Hosts!$1:$1,0))</f>
        <v>0.99</v>
      </c>
      <c r="G3912" s="17" t="str">
        <f>INDEX(Hosts!$A:$O,MATCH(Places!$C3912,Hosts!$A:$A,0),MATCH(Places!G$1,Hosts!$1:$1,0))</f>
        <v>No</v>
      </c>
      <c r="H3912" s="17">
        <v>9</v>
      </c>
      <c r="I3912" s="17" t="str">
        <f>INDEX(Neighborhoods!$A:$C,MATCH(Places!$H3912,Neighborhoods!$A:$A,0),MATCH(Places!I$1,Neighborhoods!$1:$1,0))</f>
        <v>Brooklyn</v>
      </c>
      <c r="J3912" s="17" t="str">
        <f>INDEX(Neighborhoods!$A:$C,MATCH(Places!$H3912,Neighborhoods!$A:$A,0),MATCH(Places!J$1,Neighborhoods!$1:$1,0))</f>
        <v>Crown Heights</v>
      </c>
      <c r="K3912" s="17" t="s">
        <v>11822</v>
      </c>
      <c r="L3912" s="17" t="str">
        <f t="shared" si="244"/>
        <v>No</v>
      </c>
      <c r="M3912" s="17">
        <v>4</v>
      </c>
      <c r="N3912" s="17" t="str" cm="1">
        <f t="array" ref="N3912">_xlfn.IFS(M3912&lt;=2,"Small",M3912&lt;=5,"Medium",M3912&gt;5,"Large")</f>
        <v>Medium</v>
      </c>
      <c r="O3912" s="65">
        <v>54</v>
      </c>
      <c r="P3912" s="87">
        <f t="shared" si="245"/>
        <v>0.03</v>
      </c>
      <c r="Q3912" s="68">
        <v>4.74</v>
      </c>
      <c r="R3912" s="68" t="str" cm="1">
        <f t="array" ref="R3912">_xlfn.SWITCH(ROUND(Q3912,0),5,"Excellent",4,"Good",3,"Ok","Bad")</f>
        <v>Excellent</v>
      </c>
      <c r="S3912" s="17">
        <v>70</v>
      </c>
      <c r="T3912" s="17" t="str">
        <f t="shared" si="246"/>
        <v>No</v>
      </c>
      <c r="U3912" s="82">
        <v>43426</v>
      </c>
      <c r="V3912" s="82">
        <v>44041</v>
      </c>
      <c r="W3912" s="17">
        <v>266</v>
      </c>
      <c r="X3912" s="17" t="str">
        <f t="shared" si="247"/>
        <v>Active</v>
      </c>
      <c r="Y3912" s="17" t="s">
        <v>15615</v>
      </c>
      <c r="Z3912" s="17"/>
    </row>
    <row r="3913" spans="1:26" x14ac:dyDescent="0.25">
      <c r="A3913">
        <v>3912</v>
      </c>
      <c r="B3913" s="17" t="s">
        <v>2794</v>
      </c>
      <c r="C3913" s="17">
        <v>3621</v>
      </c>
      <c r="D3913" s="17" t="str">
        <f>INDEX(Hosts!$A:$O,MATCH(Places!$C3913,Hosts!$A:$A,0),MATCH(Places!D$1,Hosts!$1:$1,0))</f>
        <v>Within a few hours</v>
      </c>
      <c r="E3913" s="87">
        <f>INDEX(Hosts!$A:$O,MATCH(Places!$C3913,Hosts!$A:$A,0),MATCH(Places!E$1,Hosts!$1:$1,0))</f>
        <v>1</v>
      </c>
      <c r="F3913" s="87">
        <f>INDEX(Hosts!$A:$O,MATCH(Places!$C3913,Hosts!$A:$A,0),MATCH(Places!F$1,Hosts!$1:$1,0))</f>
        <v>0.54</v>
      </c>
      <c r="G3913" s="17" t="str">
        <f>INDEX(Hosts!$A:$O,MATCH(Places!$C3913,Hosts!$A:$A,0),MATCH(Places!G$1,Hosts!$1:$1,0))</f>
        <v>Yes</v>
      </c>
      <c r="H3913" s="17">
        <v>10</v>
      </c>
      <c r="I3913" s="17" t="str">
        <f>INDEX(Neighborhoods!$A:$C,MATCH(Places!$H3913,Neighborhoods!$A:$A,0),MATCH(Places!I$1,Neighborhoods!$1:$1,0))</f>
        <v>Brooklyn</v>
      </c>
      <c r="J3913" s="17" t="str">
        <f>INDEX(Neighborhoods!$A:$C,MATCH(Places!$H3913,Neighborhoods!$A:$A,0),MATCH(Places!J$1,Neighborhoods!$1:$1,0))</f>
        <v>East Flatbush</v>
      </c>
      <c r="K3913" s="17" t="s">
        <v>11822</v>
      </c>
      <c r="L3913" s="17" t="str">
        <f t="shared" si="244"/>
        <v>No</v>
      </c>
      <c r="M3913" s="17">
        <v>4</v>
      </c>
      <c r="N3913" s="17" t="str" cm="1">
        <f t="array" ref="N3913">_xlfn.IFS(M3913&lt;=2,"Small",M3913&lt;=5,"Medium",M3913&gt;5,"Large")</f>
        <v>Medium</v>
      </c>
      <c r="O3913" s="65">
        <v>130</v>
      </c>
      <c r="P3913" s="87">
        <f t="shared" si="245"/>
        <v>0.03</v>
      </c>
      <c r="Q3913" s="68">
        <v>4.8099999999999996</v>
      </c>
      <c r="R3913" s="68" t="str" cm="1">
        <f t="array" ref="R3913">_xlfn.SWITCH(ROUND(Q3913,0),5,"Excellent",4,"Good",3,"Ok","Bad")</f>
        <v>Excellent</v>
      </c>
      <c r="S3913" s="17">
        <v>54</v>
      </c>
      <c r="T3913" s="17" t="str">
        <f t="shared" si="246"/>
        <v>No</v>
      </c>
      <c r="U3913" s="82">
        <v>43324</v>
      </c>
      <c r="V3913" s="82">
        <v>43814</v>
      </c>
      <c r="W3913" s="17">
        <v>103</v>
      </c>
      <c r="X3913" s="17" t="str">
        <f t="shared" si="247"/>
        <v>Active</v>
      </c>
      <c r="Y3913" s="17" t="s">
        <v>15615</v>
      </c>
      <c r="Z3913" s="17"/>
    </row>
    <row r="3914" spans="1:26" x14ac:dyDescent="0.25">
      <c r="A3914">
        <v>3913</v>
      </c>
      <c r="B3914" s="17" t="s">
        <v>2795</v>
      </c>
      <c r="C3914" s="17">
        <v>3132</v>
      </c>
      <c r="D3914" s="17" t="str">
        <f>INDEX(Hosts!$A:$O,MATCH(Places!$C3914,Hosts!$A:$A,0),MATCH(Places!D$1,Hosts!$1:$1,0))</f>
        <v>Within an hour</v>
      </c>
      <c r="E3914" s="87">
        <f>INDEX(Hosts!$A:$O,MATCH(Places!$C3914,Hosts!$A:$A,0),MATCH(Places!E$1,Hosts!$1:$1,0))</f>
        <v>1</v>
      </c>
      <c r="F3914" s="87">
        <f>INDEX(Hosts!$A:$O,MATCH(Places!$C3914,Hosts!$A:$A,0),MATCH(Places!F$1,Hosts!$1:$1,0))</f>
        <v>1</v>
      </c>
      <c r="G3914" s="17" t="str">
        <f>INDEX(Hosts!$A:$O,MATCH(Places!$C3914,Hosts!$A:$A,0),MATCH(Places!G$1,Hosts!$1:$1,0))</f>
        <v>Yes</v>
      </c>
      <c r="H3914" s="17">
        <v>20</v>
      </c>
      <c r="I3914" s="17" t="str">
        <f>INDEX(Neighborhoods!$A:$C,MATCH(Places!$H3914,Neighborhoods!$A:$A,0),MATCH(Places!I$1,Neighborhoods!$1:$1,0))</f>
        <v>Manhattan</v>
      </c>
      <c r="J3914" s="17" t="str">
        <f>INDEX(Neighborhoods!$A:$C,MATCH(Places!$H3914,Neighborhoods!$A:$A,0),MATCH(Places!J$1,Neighborhoods!$1:$1,0))</f>
        <v>Upper West Side</v>
      </c>
      <c r="K3914" s="17" t="s">
        <v>11822</v>
      </c>
      <c r="L3914" s="17" t="str">
        <f t="shared" si="244"/>
        <v>No</v>
      </c>
      <c r="M3914" s="17">
        <v>5</v>
      </c>
      <c r="N3914" s="17" t="str" cm="1">
        <f t="array" ref="N3914">_xlfn.IFS(M3914&lt;=2,"Small",M3914&lt;=5,"Medium",M3914&gt;5,"Large")</f>
        <v>Medium</v>
      </c>
      <c r="O3914" s="65">
        <v>295</v>
      </c>
      <c r="P3914" s="87">
        <f t="shared" si="245"/>
        <v>0.04</v>
      </c>
      <c r="Q3914" s="68">
        <v>4.92</v>
      </c>
      <c r="R3914" s="68" t="str" cm="1">
        <f t="array" ref="R3914">_xlfn.SWITCH(ROUND(Q3914,0),5,"Excellent",4,"Good",3,"Ok","Bad")</f>
        <v>Excellent</v>
      </c>
      <c r="S3914" s="17">
        <v>48</v>
      </c>
      <c r="T3914" s="17" t="str">
        <f t="shared" si="246"/>
        <v>No</v>
      </c>
      <c r="U3914" s="82">
        <v>43339</v>
      </c>
      <c r="V3914" s="82">
        <v>43906</v>
      </c>
      <c r="W3914" s="17">
        <v>89</v>
      </c>
      <c r="X3914" s="17" t="str">
        <f t="shared" si="247"/>
        <v>Active</v>
      </c>
      <c r="Y3914" s="17" t="s">
        <v>15615</v>
      </c>
      <c r="Z3914" s="17"/>
    </row>
    <row r="3915" spans="1:26" x14ac:dyDescent="0.25">
      <c r="A3915">
        <v>3914</v>
      </c>
      <c r="B3915" s="17" t="s">
        <v>13766</v>
      </c>
      <c r="C3915" s="17">
        <v>3544</v>
      </c>
      <c r="D3915" s="17" t="str">
        <f>INDEX(Hosts!$A:$O,MATCH(Places!$C3915,Hosts!$A:$A,0),MATCH(Places!D$1,Hosts!$1:$1,0))</f>
        <v>Within an hour</v>
      </c>
      <c r="E3915" s="87">
        <f>INDEX(Hosts!$A:$O,MATCH(Places!$C3915,Hosts!$A:$A,0),MATCH(Places!E$1,Hosts!$1:$1,0))</f>
        <v>0.9</v>
      </c>
      <c r="F3915" s="87">
        <f>INDEX(Hosts!$A:$O,MATCH(Places!$C3915,Hosts!$A:$A,0),MATCH(Places!F$1,Hosts!$1:$1,0))</f>
        <v>0.99</v>
      </c>
      <c r="G3915" s="17" t="str">
        <f>INDEX(Hosts!$A:$O,MATCH(Places!$C3915,Hosts!$A:$A,0),MATCH(Places!G$1,Hosts!$1:$1,0))</f>
        <v>No</v>
      </c>
      <c r="H3915" s="17">
        <v>17</v>
      </c>
      <c r="I3915" s="17" t="str">
        <f>INDEX(Neighborhoods!$A:$C,MATCH(Places!$H3915,Neighborhoods!$A:$A,0),MATCH(Places!I$1,Neighborhoods!$1:$1,0))</f>
        <v>Manhattan</v>
      </c>
      <c r="J3915" s="17" t="str">
        <f>INDEX(Neighborhoods!$A:$C,MATCH(Places!$H3915,Neighborhoods!$A:$A,0),MATCH(Places!J$1,Neighborhoods!$1:$1,0))</f>
        <v>Hell's Kitchen</v>
      </c>
      <c r="K3915" s="17" t="s">
        <v>1</v>
      </c>
      <c r="L3915" s="17" t="str">
        <f t="shared" si="244"/>
        <v>Yes</v>
      </c>
      <c r="M3915" s="17">
        <v>2</v>
      </c>
      <c r="N3915" s="17" t="str" cm="1">
        <f t="array" ref="N3915">_xlfn.IFS(M3915&lt;=2,"Small",M3915&lt;=5,"Medium",M3915&gt;5,"Large")</f>
        <v>Small</v>
      </c>
      <c r="O3915" s="65">
        <v>75</v>
      </c>
      <c r="P3915" s="87">
        <f t="shared" si="245"/>
        <v>0.03</v>
      </c>
      <c r="Q3915" s="68">
        <v>2.8</v>
      </c>
      <c r="R3915" s="68" t="str" cm="1">
        <f t="array" ref="R3915">_xlfn.SWITCH(ROUND(Q3915,0),5,"Excellent",4,"Good",3,"Ok","Bad")</f>
        <v>Ok</v>
      </c>
      <c r="S3915" s="17">
        <v>5</v>
      </c>
      <c r="T3915" s="17" t="str">
        <f t="shared" si="246"/>
        <v>No</v>
      </c>
      <c r="U3915" s="82">
        <v>43331</v>
      </c>
      <c r="V3915" s="82">
        <v>43618</v>
      </c>
      <c r="W3915" s="17">
        <v>365</v>
      </c>
      <c r="X3915" s="17" t="str">
        <f t="shared" si="247"/>
        <v>Active</v>
      </c>
      <c r="Y3915" s="17" t="s">
        <v>15616</v>
      </c>
      <c r="Z3915" s="17"/>
    </row>
    <row r="3916" spans="1:26" x14ac:dyDescent="0.25">
      <c r="A3916">
        <v>3915</v>
      </c>
      <c r="B3916" s="17" t="s">
        <v>2796</v>
      </c>
      <c r="C3916" s="17">
        <v>1047</v>
      </c>
      <c r="D3916" s="17" t="str">
        <f>INDEX(Hosts!$A:$O,MATCH(Places!$C3916,Hosts!$A:$A,0),MATCH(Places!D$1,Hosts!$1:$1,0))</f>
        <v>Within a day</v>
      </c>
      <c r="E3916" s="87">
        <f>INDEX(Hosts!$A:$O,MATCH(Places!$C3916,Hosts!$A:$A,0),MATCH(Places!E$1,Hosts!$1:$1,0))</f>
        <v>0.5</v>
      </c>
      <c r="F3916" s="87">
        <f>INDEX(Hosts!$A:$O,MATCH(Places!$C3916,Hosts!$A:$A,0),MATCH(Places!F$1,Hosts!$1:$1,0))</f>
        <v>0.86</v>
      </c>
      <c r="G3916" s="17" t="str">
        <f>INDEX(Hosts!$A:$O,MATCH(Places!$C3916,Hosts!$A:$A,0),MATCH(Places!G$1,Hosts!$1:$1,0))</f>
        <v>Yes</v>
      </c>
      <c r="H3916" s="17">
        <v>9</v>
      </c>
      <c r="I3916" s="17" t="str">
        <f>INDEX(Neighborhoods!$A:$C,MATCH(Places!$H3916,Neighborhoods!$A:$A,0),MATCH(Places!I$1,Neighborhoods!$1:$1,0))</f>
        <v>Brooklyn</v>
      </c>
      <c r="J3916" s="17" t="str">
        <f>INDEX(Neighborhoods!$A:$C,MATCH(Places!$H3916,Neighborhoods!$A:$A,0),MATCH(Places!J$1,Neighborhoods!$1:$1,0))</f>
        <v>Crown Heights</v>
      </c>
      <c r="K3916" s="17" t="s">
        <v>11822</v>
      </c>
      <c r="L3916" s="17" t="str">
        <f t="shared" si="244"/>
        <v>No</v>
      </c>
      <c r="M3916" s="17">
        <v>16</v>
      </c>
      <c r="N3916" s="17" t="str" cm="1">
        <f t="array" ref="N3916">_xlfn.IFS(M3916&lt;=2,"Small",M3916&lt;=5,"Medium",M3916&gt;5,"Large")</f>
        <v>Large</v>
      </c>
      <c r="O3916" s="65">
        <v>718</v>
      </c>
      <c r="P3916" s="87">
        <f t="shared" si="245"/>
        <v>0.05</v>
      </c>
      <c r="Q3916" s="68">
        <v>4.7699999999999996</v>
      </c>
      <c r="R3916" s="68" t="str" cm="1">
        <f t="array" ref="R3916">_xlfn.SWITCH(ROUND(Q3916,0),5,"Excellent",4,"Good",3,"Ok","Bad")</f>
        <v>Excellent</v>
      </c>
      <c r="S3916" s="17">
        <v>30</v>
      </c>
      <c r="T3916" s="17" t="str">
        <f t="shared" si="246"/>
        <v>No</v>
      </c>
      <c r="U3916" s="82">
        <v>43320</v>
      </c>
      <c r="V3916" s="82">
        <v>43881</v>
      </c>
      <c r="W3916" s="17">
        <v>364</v>
      </c>
      <c r="X3916" s="17" t="str">
        <f t="shared" si="247"/>
        <v>Active</v>
      </c>
      <c r="Y3916" s="17" t="s">
        <v>15615</v>
      </c>
      <c r="Z3916" s="17"/>
    </row>
    <row r="3917" spans="1:26" x14ac:dyDescent="0.25">
      <c r="A3917">
        <v>3916</v>
      </c>
      <c r="B3917" s="17" t="s">
        <v>2797</v>
      </c>
      <c r="C3917" s="17">
        <v>837</v>
      </c>
      <c r="D3917" s="17" t="str">
        <f>INDEX(Hosts!$A:$O,MATCH(Places!$C3917,Hosts!$A:$A,0),MATCH(Places!D$1,Hosts!$1:$1,0))</f>
        <v>A few days or more</v>
      </c>
      <c r="E3917" s="87">
        <f>INDEX(Hosts!$A:$O,MATCH(Places!$C3917,Hosts!$A:$A,0),MATCH(Places!E$1,Hosts!$1:$1,0))</f>
        <v>0</v>
      </c>
      <c r="F3917" s="87">
        <f>INDEX(Hosts!$A:$O,MATCH(Places!$C3917,Hosts!$A:$A,0),MATCH(Places!F$1,Hosts!$1:$1,0))</f>
        <v>0.97</v>
      </c>
      <c r="G3917" s="17" t="str">
        <f>INDEX(Hosts!$A:$O,MATCH(Places!$C3917,Hosts!$A:$A,0),MATCH(Places!G$1,Hosts!$1:$1,0))</f>
        <v>Yes</v>
      </c>
      <c r="H3917" s="17">
        <v>8</v>
      </c>
      <c r="I3917" s="17" t="str">
        <f>INDEX(Neighborhoods!$A:$C,MATCH(Places!$H3917,Neighborhoods!$A:$A,0),MATCH(Places!I$1,Neighborhoods!$1:$1,0))</f>
        <v>Brooklyn</v>
      </c>
      <c r="J3917" s="17" t="str">
        <f>INDEX(Neighborhoods!$A:$C,MATCH(Places!$H3917,Neighborhoods!$A:$A,0),MATCH(Places!J$1,Neighborhoods!$1:$1,0))</f>
        <v>Bushwick</v>
      </c>
      <c r="K3917" s="17" t="s">
        <v>1</v>
      </c>
      <c r="L3917" s="17" t="str">
        <f t="shared" si="244"/>
        <v>Yes</v>
      </c>
      <c r="M3917" s="17">
        <v>2</v>
      </c>
      <c r="N3917" s="17" t="str" cm="1">
        <f t="array" ref="N3917">_xlfn.IFS(M3917&lt;=2,"Small",M3917&lt;=5,"Medium",M3917&gt;5,"Large")</f>
        <v>Small</v>
      </c>
      <c r="O3917" s="65">
        <v>69</v>
      </c>
      <c r="P3917" s="87">
        <f t="shared" si="245"/>
        <v>0.03</v>
      </c>
      <c r="Q3917" s="68">
        <v>5</v>
      </c>
      <c r="R3917" s="68" t="str" cm="1">
        <f t="array" ref="R3917">_xlfn.SWITCH(ROUND(Q3917,0),5,"Excellent",4,"Good",3,"Ok","Bad")</f>
        <v>Excellent</v>
      </c>
      <c r="S3917" s="17">
        <v>34</v>
      </c>
      <c r="T3917" s="17" t="str">
        <f t="shared" si="246"/>
        <v>No</v>
      </c>
      <c r="U3917" s="82">
        <v>43382</v>
      </c>
      <c r="V3917" s="82">
        <v>43710</v>
      </c>
      <c r="W3917" s="17">
        <v>14</v>
      </c>
      <c r="X3917" s="17" t="str">
        <f t="shared" si="247"/>
        <v>Active</v>
      </c>
      <c r="Y3917" s="17" t="s">
        <v>15616</v>
      </c>
      <c r="Z3917" s="17"/>
    </row>
    <row r="3918" spans="1:26" x14ac:dyDescent="0.25">
      <c r="A3918">
        <v>3917</v>
      </c>
      <c r="B3918" s="17" t="s">
        <v>2798</v>
      </c>
      <c r="C3918" s="17">
        <v>837</v>
      </c>
      <c r="D3918" s="17" t="str">
        <f>INDEX(Hosts!$A:$O,MATCH(Places!$C3918,Hosts!$A:$A,0),MATCH(Places!D$1,Hosts!$1:$1,0))</f>
        <v>A few days or more</v>
      </c>
      <c r="E3918" s="87">
        <f>INDEX(Hosts!$A:$O,MATCH(Places!$C3918,Hosts!$A:$A,0),MATCH(Places!E$1,Hosts!$1:$1,0))</f>
        <v>0</v>
      </c>
      <c r="F3918" s="87">
        <f>INDEX(Hosts!$A:$O,MATCH(Places!$C3918,Hosts!$A:$A,0),MATCH(Places!F$1,Hosts!$1:$1,0))</f>
        <v>0.97</v>
      </c>
      <c r="G3918" s="17" t="str">
        <f>INDEX(Hosts!$A:$O,MATCH(Places!$C3918,Hosts!$A:$A,0),MATCH(Places!G$1,Hosts!$1:$1,0))</f>
        <v>Yes</v>
      </c>
      <c r="H3918" s="17">
        <v>8</v>
      </c>
      <c r="I3918" s="17" t="str">
        <f>INDEX(Neighborhoods!$A:$C,MATCH(Places!$H3918,Neighborhoods!$A:$A,0),MATCH(Places!I$1,Neighborhoods!$1:$1,0))</f>
        <v>Brooklyn</v>
      </c>
      <c r="J3918" s="17" t="str">
        <f>INDEX(Neighborhoods!$A:$C,MATCH(Places!$H3918,Neighborhoods!$A:$A,0),MATCH(Places!J$1,Neighborhoods!$1:$1,0))</f>
        <v>Bushwick</v>
      </c>
      <c r="K3918" s="17" t="s">
        <v>1</v>
      </c>
      <c r="L3918" s="17" t="str">
        <f t="shared" si="244"/>
        <v>Yes</v>
      </c>
      <c r="M3918" s="17">
        <v>2</v>
      </c>
      <c r="N3918" s="17" t="str" cm="1">
        <f t="array" ref="N3918">_xlfn.IFS(M3918&lt;=2,"Small",M3918&lt;=5,"Medium",M3918&gt;5,"Large")</f>
        <v>Small</v>
      </c>
      <c r="O3918" s="65">
        <v>55</v>
      </c>
      <c r="P3918" s="87">
        <f t="shared" si="245"/>
        <v>0.03</v>
      </c>
      <c r="Q3918" s="68">
        <v>5</v>
      </c>
      <c r="R3918" s="68" t="str" cm="1">
        <f t="array" ref="R3918">_xlfn.SWITCH(ROUND(Q3918,0),5,"Excellent",4,"Good",3,"Ok","Bad")</f>
        <v>Excellent</v>
      </c>
      <c r="S3918" s="17">
        <v>6</v>
      </c>
      <c r="T3918" s="17" t="str">
        <f t="shared" si="246"/>
        <v>No</v>
      </c>
      <c r="U3918" s="82">
        <v>43387</v>
      </c>
      <c r="V3918" s="82">
        <v>43709</v>
      </c>
      <c r="W3918" s="17">
        <v>0</v>
      </c>
      <c r="X3918" s="17" t="str">
        <f t="shared" si="247"/>
        <v>Inactive</v>
      </c>
      <c r="Y3918" s="17" t="s">
        <v>15616</v>
      </c>
      <c r="Z3918" s="17"/>
    </row>
    <row r="3919" spans="1:26" x14ac:dyDescent="0.25">
      <c r="A3919">
        <v>3918</v>
      </c>
      <c r="B3919" s="17" t="s">
        <v>2799</v>
      </c>
      <c r="C3919" s="17">
        <v>3178</v>
      </c>
      <c r="D3919" s="17" t="str">
        <f>INDEX(Hosts!$A:$O,MATCH(Places!$C3919,Hosts!$A:$A,0),MATCH(Places!D$1,Hosts!$1:$1,0))</f>
        <v>Within a few hours</v>
      </c>
      <c r="E3919" s="87">
        <f>INDEX(Hosts!$A:$O,MATCH(Places!$C3919,Hosts!$A:$A,0),MATCH(Places!E$1,Hosts!$1:$1,0))</f>
        <v>1</v>
      </c>
      <c r="F3919" s="87">
        <f>INDEX(Hosts!$A:$O,MATCH(Places!$C3919,Hosts!$A:$A,0),MATCH(Places!F$1,Hosts!$1:$1,0))</f>
        <v>0.83</v>
      </c>
      <c r="G3919" s="17" t="str">
        <f>INDEX(Hosts!$A:$O,MATCH(Places!$C3919,Hosts!$A:$A,0),MATCH(Places!G$1,Hosts!$1:$1,0))</f>
        <v>No</v>
      </c>
      <c r="H3919" s="17">
        <v>12</v>
      </c>
      <c r="I3919" s="17" t="str">
        <f>INDEX(Neighborhoods!$A:$C,MATCH(Places!$H3919,Neighborhoods!$A:$A,0),MATCH(Places!I$1,Neighborhoods!$1:$1,0))</f>
        <v>Brooklyn</v>
      </c>
      <c r="J3919" s="17" t="str">
        <f>INDEX(Neighborhoods!$A:$C,MATCH(Places!$H3919,Neighborhoods!$A:$A,0),MATCH(Places!J$1,Neighborhoods!$1:$1,0))</f>
        <v>Williamsburg</v>
      </c>
      <c r="K3919" s="17" t="s">
        <v>1</v>
      </c>
      <c r="L3919" s="17" t="str">
        <f t="shared" si="244"/>
        <v>Yes</v>
      </c>
      <c r="M3919" s="17">
        <v>2</v>
      </c>
      <c r="N3919" s="17" t="str" cm="1">
        <f t="array" ref="N3919">_xlfn.IFS(M3919&lt;=2,"Small",M3919&lt;=5,"Medium",M3919&gt;5,"Large")</f>
        <v>Small</v>
      </c>
      <c r="O3919" s="65">
        <v>80</v>
      </c>
      <c r="P3919" s="87">
        <f t="shared" si="245"/>
        <v>0.03</v>
      </c>
      <c r="Q3919" s="68">
        <v>4.57</v>
      </c>
      <c r="R3919" s="68" t="str" cm="1">
        <f t="array" ref="R3919">_xlfn.SWITCH(ROUND(Q3919,0),5,"Excellent",4,"Good",3,"Ok","Bad")</f>
        <v>Excellent</v>
      </c>
      <c r="S3919" s="17">
        <v>7</v>
      </c>
      <c r="T3919" s="17" t="str">
        <f t="shared" si="246"/>
        <v>No</v>
      </c>
      <c r="U3919" s="82">
        <v>43381</v>
      </c>
      <c r="V3919" s="82">
        <v>43891</v>
      </c>
      <c r="W3919" s="17">
        <v>164</v>
      </c>
      <c r="X3919" s="17" t="str">
        <f t="shared" si="247"/>
        <v>Active</v>
      </c>
      <c r="Y3919" s="17" t="s">
        <v>15616</v>
      </c>
      <c r="Z3919" s="17"/>
    </row>
    <row r="3920" spans="1:26" x14ac:dyDescent="0.25">
      <c r="A3920">
        <v>3919</v>
      </c>
      <c r="B3920" s="17" t="s">
        <v>2800</v>
      </c>
      <c r="C3920" s="17">
        <v>3621</v>
      </c>
      <c r="D3920" s="17" t="str">
        <f>INDEX(Hosts!$A:$O,MATCH(Places!$C3920,Hosts!$A:$A,0),MATCH(Places!D$1,Hosts!$1:$1,0))</f>
        <v>Within a few hours</v>
      </c>
      <c r="E3920" s="87">
        <f>INDEX(Hosts!$A:$O,MATCH(Places!$C3920,Hosts!$A:$A,0),MATCH(Places!E$1,Hosts!$1:$1,0))</f>
        <v>1</v>
      </c>
      <c r="F3920" s="87">
        <f>INDEX(Hosts!$A:$O,MATCH(Places!$C3920,Hosts!$A:$A,0),MATCH(Places!F$1,Hosts!$1:$1,0))</f>
        <v>0.54</v>
      </c>
      <c r="G3920" s="17" t="str">
        <f>INDEX(Hosts!$A:$O,MATCH(Places!$C3920,Hosts!$A:$A,0),MATCH(Places!G$1,Hosts!$1:$1,0))</f>
        <v>Yes</v>
      </c>
      <c r="H3920" s="17">
        <v>10</v>
      </c>
      <c r="I3920" s="17" t="str">
        <f>INDEX(Neighborhoods!$A:$C,MATCH(Places!$H3920,Neighborhoods!$A:$A,0),MATCH(Places!I$1,Neighborhoods!$1:$1,0))</f>
        <v>Brooklyn</v>
      </c>
      <c r="J3920" s="17" t="str">
        <f>INDEX(Neighborhoods!$A:$C,MATCH(Places!$H3920,Neighborhoods!$A:$A,0),MATCH(Places!J$1,Neighborhoods!$1:$1,0))</f>
        <v>East Flatbush</v>
      </c>
      <c r="K3920" s="17" t="s">
        <v>1</v>
      </c>
      <c r="L3920" s="17" t="str">
        <f t="shared" si="244"/>
        <v>Yes</v>
      </c>
      <c r="M3920" s="17">
        <v>2</v>
      </c>
      <c r="N3920" s="17" t="str" cm="1">
        <f t="array" ref="N3920">_xlfn.IFS(M3920&lt;=2,"Small",M3920&lt;=5,"Medium",M3920&gt;5,"Large")</f>
        <v>Small</v>
      </c>
      <c r="O3920" s="65">
        <v>60</v>
      </c>
      <c r="P3920" s="87">
        <f t="shared" si="245"/>
        <v>0.03</v>
      </c>
      <c r="Q3920" s="68">
        <v>5</v>
      </c>
      <c r="R3920" s="68" t="str" cm="1">
        <f t="array" ref="R3920">_xlfn.SWITCH(ROUND(Q3920,0),5,"Excellent",4,"Good",3,"Ok","Bad")</f>
        <v>Excellent</v>
      </c>
      <c r="S3920" s="17">
        <v>4</v>
      </c>
      <c r="T3920" s="17" t="str">
        <f t="shared" si="246"/>
        <v>No</v>
      </c>
      <c r="U3920" s="82">
        <v>43352</v>
      </c>
      <c r="V3920" s="82">
        <v>43502</v>
      </c>
      <c r="W3920" s="17">
        <v>50</v>
      </c>
      <c r="X3920" s="17" t="str">
        <f t="shared" si="247"/>
        <v>Active</v>
      </c>
      <c r="Y3920" s="17" t="s">
        <v>15615</v>
      </c>
      <c r="Z3920" s="17"/>
    </row>
    <row r="3921" spans="1:26" x14ac:dyDescent="0.25">
      <c r="A3921">
        <v>3920</v>
      </c>
      <c r="B3921" s="17" t="s">
        <v>13900</v>
      </c>
      <c r="C3921" s="17">
        <v>227</v>
      </c>
      <c r="D3921" s="17" t="str">
        <f>INDEX(Hosts!$A:$O,MATCH(Places!$C3921,Hosts!$A:$A,0),MATCH(Places!D$1,Hosts!$1:$1,0))</f>
        <v>Within an hour</v>
      </c>
      <c r="E3921" s="87">
        <f>INDEX(Hosts!$A:$O,MATCH(Places!$C3921,Hosts!$A:$A,0),MATCH(Places!E$1,Hosts!$1:$1,0))</f>
        <v>1</v>
      </c>
      <c r="F3921" s="87">
        <f>INDEX(Hosts!$A:$O,MATCH(Places!$C3921,Hosts!$A:$A,0),MATCH(Places!F$1,Hosts!$1:$1,0))</f>
        <v>0.85</v>
      </c>
      <c r="G3921" s="17" t="str">
        <f>INDEX(Hosts!$A:$O,MATCH(Places!$C3921,Hosts!$A:$A,0),MATCH(Places!G$1,Hosts!$1:$1,0))</f>
        <v>No</v>
      </c>
      <c r="H3921" s="17">
        <v>12</v>
      </c>
      <c r="I3921" s="17" t="str">
        <f>INDEX(Neighborhoods!$A:$C,MATCH(Places!$H3921,Neighborhoods!$A:$A,0),MATCH(Places!I$1,Neighborhoods!$1:$1,0))</f>
        <v>Brooklyn</v>
      </c>
      <c r="J3921" s="17" t="str">
        <f>INDEX(Neighborhoods!$A:$C,MATCH(Places!$H3921,Neighborhoods!$A:$A,0),MATCH(Places!J$1,Neighborhoods!$1:$1,0))</f>
        <v>Williamsburg</v>
      </c>
      <c r="K3921" s="17" t="s">
        <v>11822</v>
      </c>
      <c r="L3921" s="17" t="str">
        <f t="shared" si="244"/>
        <v>No</v>
      </c>
      <c r="M3921" s="17">
        <v>4</v>
      </c>
      <c r="N3921" s="17" t="str" cm="1">
        <f t="array" ref="N3921">_xlfn.IFS(M3921&lt;=2,"Small",M3921&lt;=5,"Medium",M3921&gt;5,"Large")</f>
        <v>Medium</v>
      </c>
      <c r="O3921" s="65">
        <v>180</v>
      </c>
      <c r="P3921" s="87">
        <f t="shared" si="245"/>
        <v>0.03</v>
      </c>
      <c r="Q3921" s="68">
        <v>5</v>
      </c>
      <c r="R3921" s="68" t="str" cm="1">
        <f t="array" ref="R3921">_xlfn.SWITCH(ROUND(Q3921,0),5,"Excellent",4,"Good",3,"Ok","Bad")</f>
        <v>Excellent</v>
      </c>
      <c r="S3921" s="17">
        <v>17</v>
      </c>
      <c r="T3921" s="17" t="str">
        <f t="shared" si="246"/>
        <v>No</v>
      </c>
      <c r="U3921" s="82">
        <v>43506</v>
      </c>
      <c r="V3921" s="82">
        <v>44045</v>
      </c>
      <c r="W3921" s="17">
        <v>16</v>
      </c>
      <c r="X3921" s="17" t="str">
        <f t="shared" si="247"/>
        <v>Active</v>
      </c>
      <c r="Y3921" s="17" t="s">
        <v>15615</v>
      </c>
      <c r="Z3921" s="17"/>
    </row>
    <row r="3922" spans="1:26" x14ac:dyDescent="0.25">
      <c r="A3922">
        <v>3921</v>
      </c>
      <c r="B3922" s="17" t="s">
        <v>2801</v>
      </c>
      <c r="C3922" s="17">
        <v>3611</v>
      </c>
      <c r="D3922" s="17" t="str">
        <f>INDEX(Hosts!$A:$O,MATCH(Places!$C3922,Hosts!$A:$A,0),MATCH(Places!D$1,Hosts!$1:$1,0))</f>
        <v>Within an hour</v>
      </c>
      <c r="E3922" s="87">
        <f>INDEX(Hosts!$A:$O,MATCH(Places!$C3922,Hosts!$A:$A,0),MATCH(Places!E$1,Hosts!$1:$1,0))</f>
        <v>1</v>
      </c>
      <c r="F3922" s="87">
        <f>INDEX(Hosts!$A:$O,MATCH(Places!$C3922,Hosts!$A:$A,0),MATCH(Places!F$1,Hosts!$1:$1,0))</f>
        <v>1</v>
      </c>
      <c r="G3922" s="17" t="str">
        <f>INDEX(Hosts!$A:$O,MATCH(Places!$C3922,Hosts!$A:$A,0),MATCH(Places!G$1,Hosts!$1:$1,0))</f>
        <v>Yes</v>
      </c>
      <c r="H3922" s="17">
        <v>22</v>
      </c>
      <c r="I3922" s="17" t="str">
        <f>INDEX(Neighborhoods!$A:$C,MATCH(Places!$H3922,Neighborhoods!$A:$A,0),MATCH(Places!I$1,Neighborhoods!$1:$1,0))</f>
        <v>Queens</v>
      </c>
      <c r="J3922" s="17" t="str">
        <f>INDEX(Neighborhoods!$A:$C,MATCH(Places!$H3922,Neighborhoods!$A:$A,0),MATCH(Places!J$1,Neighborhoods!$1:$1,0))</f>
        <v>Flushing</v>
      </c>
      <c r="K3922" s="17" t="s">
        <v>1</v>
      </c>
      <c r="L3922" s="17" t="str">
        <f t="shared" si="244"/>
        <v>Yes</v>
      </c>
      <c r="M3922" s="17">
        <v>1</v>
      </c>
      <c r="N3922" s="17" t="str" cm="1">
        <f t="array" ref="N3922">_xlfn.IFS(M3922&lt;=2,"Small",M3922&lt;=5,"Medium",M3922&gt;5,"Large")</f>
        <v>Small</v>
      </c>
      <c r="O3922" s="65">
        <v>80</v>
      </c>
      <c r="P3922" s="87">
        <f t="shared" si="245"/>
        <v>0.03</v>
      </c>
      <c r="Q3922" s="68">
        <v>4.97</v>
      </c>
      <c r="R3922" s="68" t="str" cm="1">
        <f t="array" ref="R3922">_xlfn.SWITCH(ROUND(Q3922,0),5,"Excellent",4,"Good",3,"Ok","Bad")</f>
        <v>Excellent</v>
      </c>
      <c r="S3922" s="17">
        <v>36</v>
      </c>
      <c r="T3922" s="17" t="str">
        <f t="shared" si="246"/>
        <v>No</v>
      </c>
      <c r="U3922" s="82">
        <v>43324</v>
      </c>
      <c r="V3922" s="82">
        <v>44017</v>
      </c>
      <c r="W3922" s="17">
        <v>361</v>
      </c>
      <c r="X3922" s="17" t="str">
        <f t="shared" si="247"/>
        <v>Active</v>
      </c>
      <c r="Y3922" s="17" t="s">
        <v>15615</v>
      </c>
      <c r="Z3922" s="17"/>
    </row>
    <row r="3923" spans="1:26" x14ac:dyDescent="0.25">
      <c r="A3923">
        <v>3922</v>
      </c>
      <c r="B3923" s="17" t="s">
        <v>14190</v>
      </c>
      <c r="C3923" s="17">
        <v>2059</v>
      </c>
      <c r="D3923" s="17" t="str">
        <f>INDEX(Hosts!$A:$O,MATCH(Places!$C3923,Hosts!$A:$A,0),MATCH(Places!D$1,Hosts!$1:$1,0))</f>
        <v>Within a day</v>
      </c>
      <c r="E3923" s="87">
        <f>INDEX(Hosts!$A:$O,MATCH(Places!$C3923,Hosts!$A:$A,0),MATCH(Places!E$1,Hosts!$1:$1,0))</f>
        <v>1</v>
      </c>
      <c r="F3923" s="87">
        <f>INDEX(Hosts!$A:$O,MATCH(Places!$C3923,Hosts!$A:$A,0),MATCH(Places!F$1,Hosts!$1:$1,0))</f>
        <v>0.93</v>
      </c>
      <c r="G3923" s="17" t="str">
        <f>INDEX(Hosts!$A:$O,MATCH(Places!$C3923,Hosts!$A:$A,0),MATCH(Places!G$1,Hosts!$1:$1,0))</f>
        <v>Yes</v>
      </c>
      <c r="H3923" s="17">
        <v>19</v>
      </c>
      <c r="I3923" s="17" t="str">
        <f>INDEX(Neighborhoods!$A:$C,MATCH(Places!$H3923,Neighborhoods!$A:$A,0),MATCH(Places!I$1,Neighborhoods!$1:$1,0))</f>
        <v>Manhattan</v>
      </c>
      <c r="J3923" s="17" t="str">
        <f>INDEX(Neighborhoods!$A:$C,MATCH(Places!$H3923,Neighborhoods!$A:$A,0),MATCH(Places!J$1,Neighborhoods!$1:$1,0))</f>
        <v>Upper East Side</v>
      </c>
      <c r="K3923" s="17" t="s">
        <v>11822</v>
      </c>
      <c r="L3923" s="17" t="str">
        <f t="shared" si="244"/>
        <v>No</v>
      </c>
      <c r="M3923" s="17">
        <v>4</v>
      </c>
      <c r="N3923" s="17" t="str" cm="1">
        <f t="array" ref="N3923">_xlfn.IFS(M3923&lt;=2,"Small",M3923&lt;=5,"Medium",M3923&gt;5,"Large")</f>
        <v>Medium</v>
      </c>
      <c r="O3923" s="65">
        <v>120</v>
      </c>
      <c r="P3923" s="87">
        <f t="shared" si="245"/>
        <v>0.03</v>
      </c>
      <c r="Q3923" s="68">
        <v>4</v>
      </c>
      <c r="R3923" s="68" t="str" cm="1">
        <f t="array" ref="R3923">_xlfn.SWITCH(ROUND(Q3923,0),5,"Excellent",4,"Good",3,"Ok","Bad")</f>
        <v>Good</v>
      </c>
      <c r="S3923" s="17">
        <v>4</v>
      </c>
      <c r="T3923" s="17" t="str">
        <f t="shared" si="246"/>
        <v>No</v>
      </c>
      <c r="U3923" s="82">
        <v>43367</v>
      </c>
      <c r="V3923" s="82">
        <v>43597</v>
      </c>
      <c r="W3923" s="17">
        <v>335</v>
      </c>
      <c r="X3923" s="17" t="str">
        <f t="shared" si="247"/>
        <v>Active</v>
      </c>
      <c r="Y3923" s="17" t="s">
        <v>15615</v>
      </c>
      <c r="Z3923" s="17"/>
    </row>
    <row r="3924" spans="1:26" x14ac:dyDescent="0.25">
      <c r="A3924">
        <v>3923</v>
      </c>
      <c r="B3924" s="17" t="s">
        <v>2802</v>
      </c>
      <c r="C3924" s="17">
        <v>194</v>
      </c>
      <c r="D3924" s="17" t="str">
        <f>INDEX(Hosts!$A:$O,MATCH(Places!$C3924,Hosts!$A:$A,0),MATCH(Places!D$1,Hosts!$1:$1,0))</f>
        <v>Within a few hours</v>
      </c>
      <c r="E3924" s="87">
        <f>INDEX(Hosts!$A:$O,MATCH(Places!$C3924,Hosts!$A:$A,0),MATCH(Places!E$1,Hosts!$1:$1,0))</f>
        <v>1</v>
      </c>
      <c r="F3924" s="87">
        <f>INDEX(Hosts!$A:$O,MATCH(Places!$C3924,Hosts!$A:$A,0),MATCH(Places!F$1,Hosts!$1:$1,0))</f>
        <v>0.95</v>
      </c>
      <c r="G3924" s="17" t="str">
        <f>INDEX(Hosts!$A:$O,MATCH(Places!$C3924,Hosts!$A:$A,0),MATCH(Places!G$1,Hosts!$1:$1,0))</f>
        <v>Yes</v>
      </c>
      <c r="H3924" s="17">
        <v>12</v>
      </c>
      <c r="I3924" s="17" t="str">
        <f>INDEX(Neighborhoods!$A:$C,MATCH(Places!$H3924,Neighborhoods!$A:$A,0),MATCH(Places!I$1,Neighborhoods!$1:$1,0))</f>
        <v>Brooklyn</v>
      </c>
      <c r="J3924" s="17" t="str">
        <f>INDEX(Neighborhoods!$A:$C,MATCH(Places!$H3924,Neighborhoods!$A:$A,0),MATCH(Places!J$1,Neighborhoods!$1:$1,0))</f>
        <v>Williamsburg</v>
      </c>
      <c r="K3924" s="17" t="s">
        <v>11822</v>
      </c>
      <c r="L3924" s="17" t="str">
        <f t="shared" si="244"/>
        <v>No</v>
      </c>
      <c r="M3924" s="17">
        <v>2</v>
      </c>
      <c r="N3924" s="17" t="str" cm="1">
        <f t="array" ref="N3924">_xlfn.IFS(M3924&lt;=2,"Small",M3924&lt;=5,"Medium",M3924&gt;5,"Large")</f>
        <v>Small</v>
      </c>
      <c r="O3924" s="65">
        <v>180</v>
      </c>
      <c r="P3924" s="87">
        <f t="shared" si="245"/>
        <v>0.03</v>
      </c>
      <c r="Q3924" s="68">
        <v>4.92</v>
      </c>
      <c r="R3924" s="68" t="str" cm="1">
        <f t="array" ref="R3924">_xlfn.SWITCH(ROUND(Q3924,0),5,"Excellent",4,"Good",3,"Ok","Bad")</f>
        <v>Excellent</v>
      </c>
      <c r="S3924" s="17">
        <v>37</v>
      </c>
      <c r="T3924" s="17" t="str">
        <f t="shared" si="246"/>
        <v>No</v>
      </c>
      <c r="U3924" s="82">
        <v>43321</v>
      </c>
      <c r="V3924" s="82">
        <v>43904</v>
      </c>
      <c r="W3924" s="17">
        <v>145</v>
      </c>
      <c r="X3924" s="17" t="str">
        <f t="shared" si="247"/>
        <v>Active</v>
      </c>
      <c r="Y3924" s="17" t="s">
        <v>15615</v>
      </c>
      <c r="Z3924" s="17"/>
    </row>
    <row r="3925" spans="1:26" x14ac:dyDescent="0.25">
      <c r="A3925">
        <v>3924</v>
      </c>
      <c r="B3925" s="17" t="s">
        <v>14838</v>
      </c>
      <c r="C3925" s="17">
        <v>2801</v>
      </c>
      <c r="D3925" s="17" t="str">
        <f>INDEX(Hosts!$A:$O,MATCH(Places!$C3925,Hosts!$A:$A,0),MATCH(Places!D$1,Hosts!$1:$1,0))</f>
        <v>Within a day</v>
      </c>
      <c r="E3925" s="87">
        <f>INDEX(Hosts!$A:$O,MATCH(Places!$C3925,Hosts!$A:$A,0),MATCH(Places!E$1,Hosts!$1:$1,0))</f>
        <v>1</v>
      </c>
      <c r="F3925" s="87">
        <f>INDEX(Hosts!$A:$O,MATCH(Places!$C3925,Hosts!$A:$A,0),MATCH(Places!F$1,Hosts!$1:$1,0))</f>
        <v>1</v>
      </c>
      <c r="G3925" s="17" t="str">
        <f>INDEX(Hosts!$A:$O,MATCH(Places!$C3925,Hosts!$A:$A,0),MATCH(Places!G$1,Hosts!$1:$1,0))</f>
        <v>Yes</v>
      </c>
      <c r="H3925" s="17">
        <v>21</v>
      </c>
      <c r="I3925" s="17" t="str">
        <f>INDEX(Neighborhoods!$A:$C,MATCH(Places!$H3925,Neighborhoods!$A:$A,0),MATCH(Places!I$1,Neighborhoods!$1:$1,0))</f>
        <v>Queens</v>
      </c>
      <c r="J3925" s="17" t="str">
        <f>INDEX(Neighborhoods!$A:$C,MATCH(Places!$H3925,Neighborhoods!$A:$A,0),MATCH(Places!J$1,Neighborhoods!$1:$1,0))</f>
        <v>Astoria</v>
      </c>
      <c r="K3925" s="17" t="s">
        <v>11822</v>
      </c>
      <c r="L3925" s="17" t="str">
        <f t="shared" si="244"/>
        <v>No</v>
      </c>
      <c r="M3925" s="17">
        <v>5</v>
      </c>
      <c r="N3925" s="17" t="str" cm="1">
        <f t="array" ref="N3925">_xlfn.IFS(M3925&lt;=2,"Small",M3925&lt;=5,"Medium",M3925&gt;5,"Large")</f>
        <v>Medium</v>
      </c>
      <c r="O3925" s="65">
        <v>119</v>
      </c>
      <c r="P3925" s="87">
        <f t="shared" si="245"/>
        <v>0.03</v>
      </c>
      <c r="Q3925" s="68">
        <v>4.8600000000000003</v>
      </c>
      <c r="R3925" s="68" t="str" cm="1">
        <f t="array" ref="R3925">_xlfn.SWITCH(ROUND(Q3925,0),5,"Excellent",4,"Good",3,"Ok","Bad")</f>
        <v>Excellent</v>
      </c>
      <c r="S3925" s="17">
        <v>7</v>
      </c>
      <c r="T3925" s="17" t="str">
        <f t="shared" si="246"/>
        <v>No</v>
      </c>
      <c r="U3925" s="82">
        <v>43364</v>
      </c>
      <c r="V3925" s="82">
        <v>43710</v>
      </c>
      <c r="W3925" s="17">
        <v>10</v>
      </c>
      <c r="X3925" s="17" t="str">
        <f t="shared" si="247"/>
        <v>Active</v>
      </c>
      <c r="Y3925" s="17" t="s">
        <v>15615</v>
      </c>
      <c r="Z3925" s="17"/>
    </row>
    <row r="3926" spans="1:26" x14ac:dyDescent="0.25">
      <c r="A3926">
        <v>3925</v>
      </c>
      <c r="B3926" s="17" t="s">
        <v>2803</v>
      </c>
      <c r="C3926" s="17">
        <v>2813</v>
      </c>
      <c r="D3926" s="17" t="str">
        <f>INDEX(Hosts!$A:$O,MATCH(Places!$C3926,Hosts!$A:$A,0),MATCH(Places!D$1,Hosts!$1:$1,0))</f>
        <v>Within a day</v>
      </c>
      <c r="E3926" s="87">
        <f>INDEX(Hosts!$A:$O,MATCH(Places!$C3926,Hosts!$A:$A,0),MATCH(Places!E$1,Hosts!$1:$1,0))</f>
        <v>1</v>
      </c>
      <c r="F3926" s="87">
        <f>INDEX(Hosts!$A:$O,MATCH(Places!$C3926,Hosts!$A:$A,0),MATCH(Places!F$1,Hosts!$1:$1,0))</f>
        <v>1</v>
      </c>
      <c r="G3926" s="17" t="str">
        <f>INDEX(Hosts!$A:$O,MATCH(Places!$C3926,Hosts!$A:$A,0),MATCH(Places!G$1,Hosts!$1:$1,0))</f>
        <v>No</v>
      </c>
      <c r="H3926" s="17">
        <v>8</v>
      </c>
      <c r="I3926" s="17" t="str">
        <f>INDEX(Neighborhoods!$A:$C,MATCH(Places!$H3926,Neighborhoods!$A:$A,0),MATCH(Places!I$1,Neighborhoods!$1:$1,0))</f>
        <v>Brooklyn</v>
      </c>
      <c r="J3926" s="17" t="str">
        <f>INDEX(Neighborhoods!$A:$C,MATCH(Places!$H3926,Neighborhoods!$A:$A,0),MATCH(Places!J$1,Neighborhoods!$1:$1,0))</f>
        <v>Bushwick</v>
      </c>
      <c r="K3926" s="17" t="s">
        <v>1</v>
      </c>
      <c r="L3926" s="17" t="str">
        <f t="shared" si="244"/>
        <v>Yes</v>
      </c>
      <c r="M3926" s="17">
        <v>1</v>
      </c>
      <c r="N3926" s="17" t="str" cm="1">
        <f t="array" ref="N3926">_xlfn.IFS(M3926&lt;=2,"Small",M3926&lt;=5,"Medium",M3926&gt;5,"Large")</f>
        <v>Small</v>
      </c>
      <c r="O3926" s="65">
        <v>59</v>
      </c>
      <c r="P3926" s="87">
        <f t="shared" si="245"/>
        <v>0.03</v>
      </c>
      <c r="Q3926" s="68">
        <v>5</v>
      </c>
      <c r="R3926" s="68" t="str" cm="1">
        <f t="array" ref="R3926">_xlfn.SWITCH(ROUND(Q3926,0),5,"Excellent",4,"Good",3,"Ok","Bad")</f>
        <v>Excellent</v>
      </c>
      <c r="S3926" s="17">
        <v>26</v>
      </c>
      <c r="T3926" s="17" t="str">
        <f t="shared" si="246"/>
        <v>No</v>
      </c>
      <c r="U3926" s="82">
        <v>43329</v>
      </c>
      <c r="V3926" s="82">
        <v>43634</v>
      </c>
      <c r="W3926" s="17">
        <v>0</v>
      </c>
      <c r="X3926" s="17" t="str">
        <f t="shared" si="247"/>
        <v>Inactive</v>
      </c>
      <c r="Y3926" s="17" t="s">
        <v>15616</v>
      </c>
      <c r="Z3926" s="17"/>
    </row>
    <row r="3927" spans="1:26" x14ac:dyDescent="0.25">
      <c r="A3927">
        <v>3926</v>
      </c>
      <c r="B3927" s="17" t="s">
        <v>13732</v>
      </c>
      <c r="C3927" s="17">
        <v>3623</v>
      </c>
      <c r="D3927" s="17" t="str">
        <f>INDEX(Hosts!$A:$O,MATCH(Places!$C3927,Hosts!$A:$A,0),MATCH(Places!D$1,Hosts!$1:$1,0))</f>
        <v>Within a few hours</v>
      </c>
      <c r="E3927" s="87">
        <f>INDEX(Hosts!$A:$O,MATCH(Places!$C3927,Hosts!$A:$A,0),MATCH(Places!E$1,Hosts!$1:$1,0))</f>
        <v>1</v>
      </c>
      <c r="F3927" s="87">
        <f>INDEX(Hosts!$A:$O,MATCH(Places!$C3927,Hosts!$A:$A,0),MATCH(Places!F$1,Hosts!$1:$1,0))</f>
        <v>0.5</v>
      </c>
      <c r="G3927" s="17" t="str">
        <f>INDEX(Hosts!$A:$O,MATCH(Places!$C3927,Hosts!$A:$A,0),MATCH(Places!G$1,Hosts!$1:$1,0))</f>
        <v>No</v>
      </c>
      <c r="H3927" s="17">
        <v>16</v>
      </c>
      <c r="I3927" s="17" t="str">
        <f>INDEX(Neighborhoods!$A:$C,MATCH(Places!$H3927,Neighborhoods!$A:$A,0),MATCH(Places!I$1,Neighborhoods!$1:$1,0))</f>
        <v>Manhattan</v>
      </c>
      <c r="J3927" s="17" t="str">
        <f>INDEX(Neighborhoods!$A:$C,MATCH(Places!$H3927,Neighborhoods!$A:$A,0),MATCH(Places!J$1,Neighborhoods!$1:$1,0))</f>
        <v>Harlem</v>
      </c>
      <c r="K3927" s="17" t="s">
        <v>11822</v>
      </c>
      <c r="L3927" s="17" t="str">
        <f t="shared" si="244"/>
        <v>No</v>
      </c>
      <c r="M3927" s="17">
        <v>2</v>
      </c>
      <c r="N3927" s="17" t="str" cm="1">
        <f t="array" ref="N3927">_xlfn.IFS(M3927&lt;=2,"Small",M3927&lt;=5,"Medium",M3927&gt;5,"Large")</f>
        <v>Small</v>
      </c>
      <c r="O3927" s="65">
        <v>120</v>
      </c>
      <c r="P3927" s="87">
        <f t="shared" si="245"/>
        <v>0.03</v>
      </c>
      <c r="Q3927" s="68">
        <v>4.62</v>
      </c>
      <c r="R3927" s="68" t="str" cm="1">
        <f t="array" ref="R3927">_xlfn.SWITCH(ROUND(Q3927,0),5,"Excellent",4,"Good",3,"Ok","Bad")</f>
        <v>Excellent</v>
      </c>
      <c r="S3927" s="17">
        <v>13</v>
      </c>
      <c r="T3927" s="17" t="str">
        <f t="shared" si="246"/>
        <v>No</v>
      </c>
      <c r="U3927" s="82">
        <v>43395</v>
      </c>
      <c r="V3927" s="82">
        <v>43746</v>
      </c>
      <c r="W3927" s="17">
        <v>89</v>
      </c>
      <c r="X3927" s="17" t="str">
        <f t="shared" si="247"/>
        <v>Active</v>
      </c>
      <c r="Y3927" s="17" t="s">
        <v>15615</v>
      </c>
      <c r="Z3927" s="17"/>
    </row>
    <row r="3928" spans="1:26" x14ac:dyDescent="0.25">
      <c r="A3928">
        <v>3927</v>
      </c>
      <c r="B3928" s="17" t="s">
        <v>2804</v>
      </c>
      <c r="C3928" s="17">
        <v>2108</v>
      </c>
      <c r="D3928" s="17" t="str">
        <f>INDEX(Hosts!$A:$O,MATCH(Places!$C3928,Hosts!$A:$A,0),MATCH(Places!D$1,Hosts!$1:$1,0))</f>
        <v>Within an hour</v>
      </c>
      <c r="E3928" s="87">
        <f>INDEX(Hosts!$A:$O,MATCH(Places!$C3928,Hosts!$A:$A,0),MATCH(Places!E$1,Hosts!$1:$1,0))</f>
        <v>1</v>
      </c>
      <c r="F3928" s="87">
        <f>INDEX(Hosts!$A:$O,MATCH(Places!$C3928,Hosts!$A:$A,0),MATCH(Places!F$1,Hosts!$1:$1,0))</f>
        <v>0.83</v>
      </c>
      <c r="G3928" s="17" t="str">
        <f>INDEX(Hosts!$A:$O,MATCH(Places!$C3928,Hosts!$A:$A,0),MATCH(Places!G$1,Hosts!$1:$1,0))</f>
        <v>Yes</v>
      </c>
      <c r="H3928" s="17">
        <v>15</v>
      </c>
      <c r="I3928" s="17" t="str">
        <f>INDEX(Neighborhoods!$A:$C,MATCH(Places!$H3928,Neighborhoods!$A:$A,0),MATCH(Places!I$1,Neighborhoods!$1:$1,0))</f>
        <v>Manhattan</v>
      </c>
      <c r="J3928" s="17" t="str">
        <f>INDEX(Neighborhoods!$A:$C,MATCH(Places!$H3928,Neighborhoods!$A:$A,0),MATCH(Places!J$1,Neighborhoods!$1:$1,0))</f>
        <v>East Village</v>
      </c>
      <c r="K3928" s="17" t="s">
        <v>11822</v>
      </c>
      <c r="L3928" s="17" t="str">
        <f t="shared" si="244"/>
        <v>No</v>
      </c>
      <c r="M3928" s="17">
        <v>3</v>
      </c>
      <c r="N3928" s="17" t="str" cm="1">
        <f t="array" ref="N3928">_xlfn.IFS(M3928&lt;=2,"Small",M3928&lt;=5,"Medium",M3928&gt;5,"Large")</f>
        <v>Medium</v>
      </c>
      <c r="O3928" s="65">
        <v>140</v>
      </c>
      <c r="P3928" s="87">
        <f t="shared" si="245"/>
        <v>0.03</v>
      </c>
      <c r="Q3928" s="68">
        <v>4.8</v>
      </c>
      <c r="R3928" s="68" t="str" cm="1">
        <f t="array" ref="R3928">_xlfn.SWITCH(ROUND(Q3928,0),5,"Excellent",4,"Good",3,"Ok","Bad")</f>
        <v>Excellent</v>
      </c>
      <c r="S3928" s="17">
        <v>30</v>
      </c>
      <c r="T3928" s="17" t="str">
        <f t="shared" si="246"/>
        <v>No</v>
      </c>
      <c r="U3928" s="82">
        <v>43331</v>
      </c>
      <c r="V3928" s="82">
        <v>44017</v>
      </c>
      <c r="W3928" s="17">
        <v>0</v>
      </c>
      <c r="X3928" s="17" t="str">
        <f t="shared" si="247"/>
        <v>Inactive</v>
      </c>
      <c r="Y3928" s="17" t="s">
        <v>15615</v>
      </c>
      <c r="Z3928" s="17"/>
    </row>
    <row r="3929" spans="1:26" x14ac:dyDescent="0.25">
      <c r="A3929">
        <v>3928</v>
      </c>
      <c r="B3929" s="17" t="s">
        <v>13303</v>
      </c>
      <c r="C3929" s="17">
        <v>1070</v>
      </c>
      <c r="D3929" s="17" t="str">
        <f>INDEX(Hosts!$A:$O,MATCH(Places!$C3929,Hosts!$A:$A,0),MATCH(Places!D$1,Hosts!$1:$1,0))</f>
        <v>Within an hour</v>
      </c>
      <c r="E3929" s="87">
        <f>INDEX(Hosts!$A:$O,MATCH(Places!$C3929,Hosts!$A:$A,0),MATCH(Places!E$1,Hosts!$1:$1,0))</f>
        <v>1</v>
      </c>
      <c r="F3929" s="87">
        <f>INDEX(Hosts!$A:$O,MATCH(Places!$C3929,Hosts!$A:$A,0),MATCH(Places!F$1,Hosts!$1:$1,0))</f>
        <v>0.98</v>
      </c>
      <c r="G3929" s="17" t="str">
        <f>INDEX(Hosts!$A:$O,MATCH(Places!$C3929,Hosts!$A:$A,0),MATCH(Places!G$1,Hosts!$1:$1,0))</f>
        <v>Yes</v>
      </c>
      <c r="H3929" s="17">
        <v>20</v>
      </c>
      <c r="I3929" s="17" t="str">
        <f>INDEX(Neighborhoods!$A:$C,MATCH(Places!$H3929,Neighborhoods!$A:$A,0),MATCH(Places!I$1,Neighborhoods!$1:$1,0))</f>
        <v>Manhattan</v>
      </c>
      <c r="J3929" s="17" t="str">
        <f>INDEX(Neighborhoods!$A:$C,MATCH(Places!$H3929,Neighborhoods!$A:$A,0),MATCH(Places!J$1,Neighborhoods!$1:$1,0))</f>
        <v>Upper West Side</v>
      </c>
      <c r="K3929" s="17" t="s">
        <v>11822</v>
      </c>
      <c r="L3929" s="17" t="str">
        <f t="shared" si="244"/>
        <v>No</v>
      </c>
      <c r="M3929" s="17">
        <v>3</v>
      </c>
      <c r="N3929" s="17" t="str" cm="1">
        <f t="array" ref="N3929">_xlfn.IFS(M3929&lt;=2,"Small",M3929&lt;=5,"Medium",M3929&gt;5,"Large")</f>
        <v>Medium</v>
      </c>
      <c r="O3929" s="65">
        <v>99</v>
      </c>
      <c r="P3929" s="87">
        <f t="shared" si="245"/>
        <v>0.03</v>
      </c>
      <c r="Q3929" s="68">
        <v>4.99</v>
      </c>
      <c r="R3929" s="68" t="str" cm="1">
        <f t="array" ref="R3929">_xlfn.SWITCH(ROUND(Q3929,0),5,"Excellent",4,"Good",3,"Ok","Bad")</f>
        <v>Excellent</v>
      </c>
      <c r="S3929" s="17">
        <v>95</v>
      </c>
      <c r="T3929" s="17" t="str">
        <f t="shared" si="246"/>
        <v>No</v>
      </c>
      <c r="U3929" s="82">
        <v>43340</v>
      </c>
      <c r="V3929" s="82">
        <v>44054</v>
      </c>
      <c r="W3929" s="17">
        <v>1</v>
      </c>
      <c r="X3929" s="17" t="str">
        <f t="shared" si="247"/>
        <v>Active</v>
      </c>
      <c r="Y3929" s="17" t="s">
        <v>15615</v>
      </c>
      <c r="Z3929" s="17"/>
    </row>
    <row r="3930" spans="1:26" x14ac:dyDescent="0.25">
      <c r="A3930">
        <v>3929</v>
      </c>
      <c r="B3930" s="17" t="s">
        <v>2805</v>
      </c>
      <c r="C3930" s="17">
        <v>1614</v>
      </c>
      <c r="D3930" s="17" t="str">
        <f>INDEX(Hosts!$A:$O,MATCH(Places!$C3930,Hosts!$A:$A,0),MATCH(Places!D$1,Hosts!$1:$1,0))</f>
        <v>Within an hour</v>
      </c>
      <c r="E3930" s="87">
        <f>INDEX(Hosts!$A:$O,MATCH(Places!$C3930,Hosts!$A:$A,0),MATCH(Places!E$1,Hosts!$1:$1,0))</f>
        <v>1</v>
      </c>
      <c r="F3930" s="87">
        <f>INDEX(Hosts!$A:$O,MATCH(Places!$C3930,Hosts!$A:$A,0),MATCH(Places!F$1,Hosts!$1:$1,0))</f>
        <v>0.99</v>
      </c>
      <c r="G3930" s="17" t="str">
        <f>INDEX(Hosts!$A:$O,MATCH(Places!$C3930,Hosts!$A:$A,0),MATCH(Places!G$1,Hosts!$1:$1,0))</f>
        <v>Yes</v>
      </c>
      <c r="H3930" s="17">
        <v>7</v>
      </c>
      <c r="I3930" s="17" t="str">
        <f>INDEX(Neighborhoods!$A:$C,MATCH(Places!$H3930,Neighborhoods!$A:$A,0),MATCH(Places!I$1,Neighborhoods!$1:$1,0))</f>
        <v>Brooklyn</v>
      </c>
      <c r="J3930" s="17" t="str">
        <f>INDEX(Neighborhoods!$A:$C,MATCH(Places!$H3930,Neighborhoods!$A:$A,0),MATCH(Places!J$1,Neighborhoods!$1:$1,0))</f>
        <v>Bedford-Stuyvesant</v>
      </c>
      <c r="K3930" s="17" t="s">
        <v>11822</v>
      </c>
      <c r="L3930" s="17" t="str">
        <f t="shared" si="244"/>
        <v>No</v>
      </c>
      <c r="M3930" s="17">
        <v>2</v>
      </c>
      <c r="N3930" s="17" t="str" cm="1">
        <f t="array" ref="N3930">_xlfn.IFS(M3930&lt;=2,"Small",M3930&lt;=5,"Medium",M3930&gt;5,"Large")</f>
        <v>Small</v>
      </c>
      <c r="O3930" s="65">
        <v>125</v>
      </c>
      <c r="P3930" s="87">
        <f t="shared" si="245"/>
        <v>0.03</v>
      </c>
      <c r="Q3930" s="68">
        <v>4.93</v>
      </c>
      <c r="R3930" s="68" t="str" cm="1">
        <f t="array" ref="R3930">_xlfn.SWITCH(ROUND(Q3930,0),5,"Excellent",4,"Good",3,"Ok","Bad")</f>
        <v>Excellent</v>
      </c>
      <c r="S3930" s="17">
        <v>27</v>
      </c>
      <c r="T3930" s="17" t="str">
        <f t="shared" si="246"/>
        <v>No</v>
      </c>
      <c r="U3930" s="82">
        <v>43346</v>
      </c>
      <c r="V3930" s="82">
        <v>44052</v>
      </c>
      <c r="W3930" s="17">
        <v>142</v>
      </c>
      <c r="X3930" s="17" t="str">
        <f t="shared" si="247"/>
        <v>Active</v>
      </c>
      <c r="Y3930" s="17" t="s">
        <v>15615</v>
      </c>
      <c r="Z3930" s="17"/>
    </row>
    <row r="3931" spans="1:26" x14ac:dyDescent="0.25">
      <c r="A3931">
        <v>3930</v>
      </c>
      <c r="B3931" s="17" t="s">
        <v>2806</v>
      </c>
      <c r="C3931" s="17">
        <v>2958</v>
      </c>
      <c r="D3931" s="17" t="str">
        <f>INDEX(Hosts!$A:$O,MATCH(Places!$C3931,Hosts!$A:$A,0),MATCH(Places!D$1,Hosts!$1:$1,0))</f>
        <v>Within a few hours</v>
      </c>
      <c r="E3931" s="87">
        <f>INDEX(Hosts!$A:$O,MATCH(Places!$C3931,Hosts!$A:$A,0),MATCH(Places!E$1,Hosts!$1:$1,0))</f>
        <v>0.92</v>
      </c>
      <c r="F3931" s="87">
        <f>INDEX(Hosts!$A:$O,MATCH(Places!$C3931,Hosts!$A:$A,0),MATCH(Places!F$1,Hosts!$1:$1,0))</f>
        <v>0.9</v>
      </c>
      <c r="G3931" s="17" t="str">
        <f>INDEX(Hosts!$A:$O,MATCH(Places!$C3931,Hosts!$A:$A,0),MATCH(Places!G$1,Hosts!$1:$1,0))</f>
        <v>Yes</v>
      </c>
      <c r="H3931" s="17">
        <v>11</v>
      </c>
      <c r="I3931" s="17" t="str">
        <f>INDEX(Neighborhoods!$A:$C,MATCH(Places!$H3931,Neighborhoods!$A:$A,0),MATCH(Places!I$1,Neighborhoods!$1:$1,0))</f>
        <v>Brooklyn</v>
      </c>
      <c r="J3931" s="17" t="str">
        <f>INDEX(Neighborhoods!$A:$C,MATCH(Places!$H3931,Neighborhoods!$A:$A,0),MATCH(Places!J$1,Neighborhoods!$1:$1,0))</f>
        <v>Greenpoint</v>
      </c>
      <c r="K3931" s="17" t="s">
        <v>11822</v>
      </c>
      <c r="L3931" s="17" t="str">
        <f t="shared" si="244"/>
        <v>No</v>
      </c>
      <c r="M3931" s="17">
        <v>6</v>
      </c>
      <c r="N3931" s="17" t="str" cm="1">
        <f t="array" ref="N3931">_xlfn.IFS(M3931&lt;=2,"Small",M3931&lt;=5,"Medium",M3931&gt;5,"Large")</f>
        <v>Large</v>
      </c>
      <c r="O3931" s="65">
        <v>231</v>
      </c>
      <c r="P3931" s="87">
        <f t="shared" si="245"/>
        <v>0.04</v>
      </c>
      <c r="Q3931" s="68">
        <v>5</v>
      </c>
      <c r="R3931" s="68" t="str" cm="1">
        <f t="array" ref="R3931">_xlfn.SWITCH(ROUND(Q3931,0),5,"Excellent",4,"Good",3,"Ok","Bad")</f>
        <v>Excellent</v>
      </c>
      <c r="S3931" s="17">
        <v>7</v>
      </c>
      <c r="T3931" s="17" t="str">
        <f t="shared" si="246"/>
        <v>No</v>
      </c>
      <c r="U3931" s="82">
        <v>43527</v>
      </c>
      <c r="V3931" s="82">
        <v>43833</v>
      </c>
      <c r="W3931" s="17">
        <v>179</v>
      </c>
      <c r="X3931" s="17" t="str">
        <f t="shared" si="247"/>
        <v>Active</v>
      </c>
      <c r="Y3931" s="17" t="s">
        <v>15616</v>
      </c>
      <c r="Z3931" s="17"/>
    </row>
    <row r="3932" spans="1:26" x14ac:dyDescent="0.25">
      <c r="A3932">
        <v>3931</v>
      </c>
      <c r="B3932" s="17" t="s">
        <v>2807</v>
      </c>
      <c r="C3932" s="17">
        <v>1917</v>
      </c>
      <c r="D3932" s="17" t="str">
        <f>INDEX(Hosts!$A:$O,MATCH(Places!$C3932,Hosts!$A:$A,0),MATCH(Places!D$1,Hosts!$1:$1,0))</f>
        <v>A few days or more</v>
      </c>
      <c r="E3932" s="87">
        <f>INDEX(Hosts!$A:$O,MATCH(Places!$C3932,Hosts!$A:$A,0),MATCH(Places!E$1,Hosts!$1:$1,0))</f>
        <v>0</v>
      </c>
      <c r="F3932" s="87">
        <f>INDEX(Hosts!$A:$O,MATCH(Places!$C3932,Hosts!$A:$A,0),MATCH(Places!F$1,Hosts!$1:$1,0))</f>
        <v>0.75</v>
      </c>
      <c r="G3932" s="17" t="str">
        <f>INDEX(Hosts!$A:$O,MATCH(Places!$C3932,Hosts!$A:$A,0),MATCH(Places!G$1,Hosts!$1:$1,0))</f>
        <v>No</v>
      </c>
      <c r="H3932" s="17">
        <v>15</v>
      </c>
      <c r="I3932" s="17" t="str">
        <f>INDEX(Neighborhoods!$A:$C,MATCH(Places!$H3932,Neighborhoods!$A:$A,0),MATCH(Places!I$1,Neighborhoods!$1:$1,0))</f>
        <v>Manhattan</v>
      </c>
      <c r="J3932" s="17" t="str">
        <f>INDEX(Neighborhoods!$A:$C,MATCH(Places!$H3932,Neighborhoods!$A:$A,0),MATCH(Places!J$1,Neighborhoods!$1:$1,0))</f>
        <v>East Village</v>
      </c>
      <c r="K3932" s="17" t="s">
        <v>11822</v>
      </c>
      <c r="L3932" s="17" t="str">
        <f t="shared" si="244"/>
        <v>No</v>
      </c>
      <c r="M3932" s="17">
        <v>3</v>
      </c>
      <c r="N3932" s="17" t="str" cm="1">
        <f t="array" ref="N3932">_xlfn.IFS(M3932&lt;=2,"Small",M3932&lt;=5,"Medium",M3932&gt;5,"Large")</f>
        <v>Medium</v>
      </c>
      <c r="O3932" s="65">
        <v>225</v>
      </c>
      <c r="P3932" s="87">
        <f t="shared" si="245"/>
        <v>0.04</v>
      </c>
      <c r="Q3932" s="68">
        <v>4.8899999999999997</v>
      </c>
      <c r="R3932" s="68" t="str" cm="1">
        <f t="array" ref="R3932">_xlfn.SWITCH(ROUND(Q3932,0),5,"Excellent",4,"Good",3,"Ok","Bad")</f>
        <v>Excellent</v>
      </c>
      <c r="S3932" s="17">
        <v>9</v>
      </c>
      <c r="T3932" s="17" t="str">
        <f t="shared" si="246"/>
        <v>No</v>
      </c>
      <c r="U3932" s="82">
        <v>43338</v>
      </c>
      <c r="V3932" s="82">
        <v>43772</v>
      </c>
      <c r="W3932" s="17">
        <v>46</v>
      </c>
      <c r="X3932" s="17" t="str">
        <f t="shared" si="247"/>
        <v>Active</v>
      </c>
      <c r="Y3932" s="17" t="s">
        <v>15616</v>
      </c>
      <c r="Z3932" s="17"/>
    </row>
    <row r="3933" spans="1:26" x14ac:dyDescent="0.25">
      <c r="A3933">
        <v>3932</v>
      </c>
      <c r="B3933" s="17" t="s">
        <v>2808</v>
      </c>
      <c r="C3933" s="17">
        <v>3611</v>
      </c>
      <c r="D3933" s="17" t="str">
        <f>INDEX(Hosts!$A:$O,MATCH(Places!$C3933,Hosts!$A:$A,0),MATCH(Places!D$1,Hosts!$1:$1,0))</f>
        <v>Within an hour</v>
      </c>
      <c r="E3933" s="87">
        <f>INDEX(Hosts!$A:$O,MATCH(Places!$C3933,Hosts!$A:$A,0),MATCH(Places!E$1,Hosts!$1:$1,0))</f>
        <v>1</v>
      </c>
      <c r="F3933" s="87">
        <f>INDEX(Hosts!$A:$O,MATCH(Places!$C3933,Hosts!$A:$A,0),MATCH(Places!F$1,Hosts!$1:$1,0))</f>
        <v>1</v>
      </c>
      <c r="G3933" s="17" t="str">
        <f>INDEX(Hosts!$A:$O,MATCH(Places!$C3933,Hosts!$A:$A,0),MATCH(Places!G$1,Hosts!$1:$1,0))</f>
        <v>Yes</v>
      </c>
      <c r="H3933" s="17">
        <v>22</v>
      </c>
      <c r="I3933" s="17" t="str">
        <f>INDEX(Neighborhoods!$A:$C,MATCH(Places!$H3933,Neighborhoods!$A:$A,0),MATCH(Places!I$1,Neighborhoods!$1:$1,0))</f>
        <v>Queens</v>
      </c>
      <c r="J3933" s="17" t="str">
        <f>INDEX(Neighborhoods!$A:$C,MATCH(Places!$H3933,Neighborhoods!$A:$A,0),MATCH(Places!J$1,Neighborhoods!$1:$1,0))</f>
        <v>Flushing</v>
      </c>
      <c r="K3933" s="17" t="s">
        <v>1</v>
      </c>
      <c r="L3933" s="17" t="str">
        <f t="shared" si="244"/>
        <v>Yes</v>
      </c>
      <c r="M3933" s="17">
        <v>1</v>
      </c>
      <c r="N3933" s="17" t="str" cm="1">
        <f t="array" ref="N3933">_xlfn.IFS(M3933&lt;=2,"Small",M3933&lt;=5,"Medium",M3933&gt;5,"Large")</f>
        <v>Small</v>
      </c>
      <c r="O3933" s="65">
        <v>80</v>
      </c>
      <c r="P3933" s="87">
        <f t="shared" si="245"/>
        <v>0.03</v>
      </c>
      <c r="Q3933" s="68">
        <v>4.97</v>
      </c>
      <c r="R3933" s="68" t="str" cm="1">
        <f t="array" ref="R3933">_xlfn.SWITCH(ROUND(Q3933,0),5,"Excellent",4,"Good",3,"Ok","Bad")</f>
        <v>Excellent</v>
      </c>
      <c r="S3933" s="17">
        <v>38</v>
      </c>
      <c r="T3933" s="17" t="str">
        <f t="shared" si="246"/>
        <v>No</v>
      </c>
      <c r="U3933" s="82">
        <v>43332</v>
      </c>
      <c r="V3933" s="82">
        <v>43815</v>
      </c>
      <c r="W3933" s="17">
        <v>365</v>
      </c>
      <c r="X3933" s="17" t="str">
        <f t="shared" si="247"/>
        <v>Active</v>
      </c>
      <c r="Y3933" s="17" t="s">
        <v>15615</v>
      </c>
      <c r="Z3933" s="17"/>
    </row>
    <row r="3934" spans="1:26" x14ac:dyDescent="0.25">
      <c r="A3934">
        <v>3933</v>
      </c>
      <c r="B3934" s="17" t="s">
        <v>2809</v>
      </c>
      <c r="C3934" s="17">
        <v>3611</v>
      </c>
      <c r="D3934" s="17" t="str">
        <f>INDEX(Hosts!$A:$O,MATCH(Places!$C3934,Hosts!$A:$A,0),MATCH(Places!D$1,Hosts!$1:$1,0))</f>
        <v>Within an hour</v>
      </c>
      <c r="E3934" s="87">
        <f>INDEX(Hosts!$A:$O,MATCH(Places!$C3934,Hosts!$A:$A,0),MATCH(Places!E$1,Hosts!$1:$1,0))</f>
        <v>1</v>
      </c>
      <c r="F3934" s="87">
        <f>INDEX(Hosts!$A:$O,MATCH(Places!$C3934,Hosts!$A:$A,0),MATCH(Places!F$1,Hosts!$1:$1,0))</f>
        <v>1</v>
      </c>
      <c r="G3934" s="17" t="str">
        <f>INDEX(Hosts!$A:$O,MATCH(Places!$C3934,Hosts!$A:$A,0),MATCH(Places!G$1,Hosts!$1:$1,0))</f>
        <v>Yes</v>
      </c>
      <c r="H3934" s="17">
        <v>22</v>
      </c>
      <c r="I3934" s="17" t="str">
        <f>INDEX(Neighborhoods!$A:$C,MATCH(Places!$H3934,Neighborhoods!$A:$A,0),MATCH(Places!I$1,Neighborhoods!$1:$1,0))</f>
        <v>Queens</v>
      </c>
      <c r="J3934" s="17" t="str">
        <f>INDEX(Neighborhoods!$A:$C,MATCH(Places!$H3934,Neighborhoods!$A:$A,0),MATCH(Places!J$1,Neighborhoods!$1:$1,0))</f>
        <v>Flushing</v>
      </c>
      <c r="K3934" s="17" t="s">
        <v>1</v>
      </c>
      <c r="L3934" s="17" t="str">
        <f t="shared" si="244"/>
        <v>Yes</v>
      </c>
      <c r="M3934" s="17">
        <v>2</v>
      </c>
      <c r="N3934" s="17" t="str" cm="1">
        <f t="array" ref="N3934">_xlfn.IFS(M3934&lt;=2,"Small",M3934&lt;=5,"Medium",M3934&gt;5,"Large")</f>
        <v>Small</v>
      </c>
      <c r="O3934" s="65">
        <v>89</v>
      </c>
      <c r="P3934" s="87">
        <f t="shared" si="245"/>
        <v>0.03</v>
      </c>
      <c r="Q3934" s="68">
        <v>4.99</v>
      </c>
      <c r="R3934" s="68" t="str" cm="1">
        <f t="array" ref="R3934">_xlfn.SWITCH(ROUND(Q3934,0),5,"Excellent",4,"Good",3,"Ok","Bad")</f>
        <v>Excellent</v>
      </c>
      <c r="S3934" s="17">
        <v>69</v>
      </c>
      <c r="T3934" s="17" t="str">
        <f t="shared" si="246"/>
        <v>No</v>
      </c>
      <c r="U3934" s="82">
        <v>43325</v>
      </c>
      <c r="V3934" s="82">
        <v>44038</v>
      </c>
      <c r="W3934" s="17">
        <v>365</v>
      </c>
      <c r="X3934" s="17" t="str">
        <f t="shared" si="247"/>
        <v>Active</v>
      </c>
      <c r="Y3934" s="17" t="s">
        <v>15615</v>
      </c>
      <c r="Z3934" s="17"/>
    </row>
    <row r="3935" spans="1:26" x14ac:dyDescent="0.25">
      <c r="A3935">
        <v>3934</v>
      </c>
      <c r="B3935" s="17" t="s">
        <v>2810</v>
      </c>
      <c r="C3935" s="17">
        <v>3624</v>
      </c>
      <c r="D3935" s="17" t="str">
        <f>INDEX(Hosts!$A:$O,MATCH(Places!$C3935,Hosts!$A:$A,0),MATCH(Places!D$1,Hosts!$1:$1,0))</f>
        <v>Within a few hours</v>
      </c>
      <c r="E3935" s="87">
        <f>INDEX(Hosts!$A:$O,MATCH(Places!$C3935,Hosts!$A:$A,0),MATCH(Places!E$1,Hosts!$1:$1,0))</f>
        <v>1</v>
      </c>
      <c r="F3935" s="87">
        <f>INDEX(Hosts!$A:$O,MATCH(Places!$C3935,Hosts!$A:$A,0),MATCH(Places!F$1,Hosts!$1:$1,0))</f>
        <v>0</v>
      </c>
      <c r="G3935" s="17" t="str">
        <f>INDEX(Hosts!$A:$O,MATCH(Places!$C3935,Hosts!$A:$A,0),MATCH(Places!G$1,Hosts!$1:$1,0))</f>
        <v>No</v>
      </c>
      <c r="H3935" s="17">
        <v>3</v>
      </c>
      <c r="I3935" s="17" t="str">
        <f>INDEX(Neighborhoods!$A:$C,MATCH(Places!$H3935,Neighborhoods!$A:$A,0),MATCH(Places!I$1,Neighborhoods!$1:$1,0))</f>
        <v>Bronx</v>
      </c>
      <c r="J3935" s="17" t="str">
        <f>INDEX(Neighborhoods!$A:$C,MATCH(Places!$H3935,Neighborhoods!$A:$A,0),MATCH(Places!J$1,Neighborhoods!$1:$1,0))</f>
        <v>Longwood</v>
      </c>
      <c r="K3935" s="17" t="s">
        <v>1</v>
      </c>
      <c r="L3935" s="17" t="str">
        <f t="shared" si="244"/>
        <v>Yes</v>
      </c>
      <c r="M3935" s="17">
        <v>1</v>
      </c>
      <c r="N3935" s="17" t="str" cm="1">
        <f t="array" ref="N3935">_xlfn.IFS(M3935&lt;=2,"Small",M3935&lt;=5,"Medium",M3935&gt;5,"Large")</f>
        <v>Small</v>
      </c>
      <c r="O3935" s="65">
        <v>65</v>
      </c>
      <c r="P3935" s="87">
        <f t="shared" si="245"/>
        <v>0.03</v>
      </c>
      <c r="Q3935" s="68">
        <v>5</v>
      </c>
      <c r="R3935" s="68" t="str" cm="1">
        <f t="array" ref="R3935">_xlfn.SWITCH(ROUND(Q3935,0),5,"Excellent",4,"Good",3,"Ok","Bad")</f>
        <v>Excellent</v>
      </c>
      <c r="S3935" s="17">
        <v>13</v>
      </c>
      <c r="T3935" s="17" t="str">
        <f t="shared" si="246"/>
        <v>No</v>
      </c>
      <c r="U3935" s="82">
        <v>43345</v>
      </c>
      <c r="V3935" s="82">
        <v>43614</v>
      </c>
      <c r="W3935" s="17">
        <v>365</v>
      </c>
      <c r="X3935" s="17" t="str">
        <f t="shared" si="247"/>
        <v>Active</v>
      </c>
      <c r="Y3935" s="17" t="s">
        <v>15616</v>
      </c>
      <c r="Z3935" s="17"/>
    </row>
    <row r="3936" spans="1:26" x14ac:dyDescent="0.25">
      <c r="A3936">
        <v>3935</v>
      </c>
      <c r="B3936" s="17" t="s">
        <v>2811</v>
      </c>
      <c r="C3936" s="17">
        <v>3094</v>
      </c>
      <c r="D3936" s="17" t="str">
        <f>INDEX(Hosts!$A:$O,MATCH(Places!$C3936,Hosts!$A:$A,0),MATCH(Places!D$1,Hosts!$1:$1,0))</f>
        <v>Within a few hours</v>
      </c>
      <c r="E3936" s="87">
        <f>INDEX(Hosts!$A:$O,MATCH(Places!$C3936,Hosts!$A:$A,0),MATCH(Places!E$1,Hosts!$1:$1,0))</f>
        <v>1</v>
      </c>
      <c r="F3936" s="87">
        <f>INDEX(Hosts!$A:$O,MATCH(Places!$C3936,Hosts!$A:$A,0),MATCH(Places!F$1,Hosts!$1:$1,0))</f>
        <v>0.97</v>
      </c>
      <c r="G3936" s="17" t="str">
        <f>INDEX(Hosts!$A:$O,MATCH(Places!$C3936,Hosts!$A:$A,0),MATCH(Places!G$1,Hosts!$1:$1,0))</f>
        <v>No</v>
      </c>
      <c r="H3936" s="17">
        <v>9</v>
      </c>
      <c r="I3936" s="17" t="str">
        <f>INDEX(Neighborhoods!$A:$C,MATCH(Places!$H3936,Neighborhoods!$A:$A,0),MATCH(Places!I$1,Neighborhoods!$1:$1,0))</f>
        <v>Brooklyn</v>
      </c>
      <c r="J3936" s="17" t="str">
        <f>INDEX(Neighborhoods!$A:$C,MATCH(Places!$H3936,Neighborhoods!$A:$A,0),MATCH(Places!J$1,Neighborhoods!$1:$1,0))</f>
        <v>Crown Heights</v>
      </c>
      <c r="K3936" s="17" t="s">
        <v>1</v>
      </c>
      <c r="L3936" s="17" t="str">
        <f t="shared" si="244"/>
        <v>Yes</v>
      </c>
      <c r="M3936" s="17">
        <v>2</v>
      </c>
      <c r="N3936" s="17" t="str" cm="1">
        <f t="array" ref="N3936">_xlfn.IFS(M3936&lt;=2,"Small",M3936&lt;=5,"Medium",M3936&gt;5,"Large")</f>
        <v>Small</v>
      </c>
      <c r="O3936" s="65">
        <v>36</v>
      </c>
      <c r="P3936" s="87">
        <f t="shared" si="245"/>
        <v>0.03</v>
      </c>
      <c r="Q3936" s="68">
        <v>4.88</v>
      </c>
      <c r="R3936" s="68" t="str" cm="1">
        <f t="array" ref="R3936">_xlfn.SWITCH(ROUND(Q3936,0),5,"Excellent",4,"Good",3,"Ok","Bad")</f>
        <v>Excellent</v>
      </c>
      <c r="S3936" s="17">
        <v>107</v>
      </c>
      <c r="T3936" s="17" t="str">
        <f t="shared" si="246"/>
        <v>Yes</v>
      </c>
      <c r="U3936" s="82">
        <v>43346</v>
      </c>
      <c r="V3936" s="82">
        <v>43901</v>
      </c>
      <c r="W3936" s="17">
        <v>36</v>
      </c>
      <c r="X3936" s="17" t="str">
        <f t="shared" si="247"/>
        <v>Active</v>
      </c>
      <c r="Y3936" s="17" t="s">
        <v>15615</v>
      </c>
      <c r="Z3936" s="17"/>
    </row>
    <row r="3937" spans="1:26" x14ac:dyDescent="0.25">
      <c r="A3937">
        <v>3936</v>
      </c>
      <c r="B3937" s="17" t="s">
        <v>2812</v>
      </c>
      <c r="C3937" s="17">
        <v>3625</v>
      </c>
      <c r="D3937" s="17" t="str">
        <f>INDEX(Hosts!$A:$O,MATCH(Places!$C3937,Hosts!$A:$A,0),MATCH(Places!D$1,Hosts!$1:$1,0))</f>
        <v>Within a day</v>
      </c>
      <c r="E3937" s="87">
        <f>INDEX(Hosts!$A:$O,MATCH(Places!$C3937,Hosts!$A:$A,0),MATCH(Places!E$1,Hosts!$1:$1,0))</f>
        <v>1</v>
      </c>
      <c r="F3937" s="87">
        <f>INDEX(Hosts!$A:$O,MATCH(Places!$C3937,Hosts!$A:$A,0),MATCH(Places!F$1,Hosts!$1:$1,0))</f>
        <v>0.96</v>
      </c>
      <c r="G3937" s="17" t="str">
        <f>INDEX(Hosts!$A:$O,MATCH(Places!$C3937,Hosts!$A:$A,0),MATCH(Places!G$1,Hosts!$1:$1,0))</f>
        <v>Yes</v>
      </c>
      <c r="H3937" s="17">
        <v>23</v>
      </c>
      <c r="I3937" s="17" t="str">
        <f>INDEX(Neighborhoods!$A:$C,MATCH(Places!$H3937,Neighborhoods!$A:$A,0),MATCH(Places!I$1,Neighborhoods!$1:$1,0))</f>
        <v>Queens</v>
      </c>
      <c r="J3937" s="17" t="str">
        <f>INDEX(Neighborhoods!$A:$C,MATCH(Places!$H3937,Neighborhoods!$A:$A,0),MATCH(Places!J$1,Neighborhoods!$1:$1,0))</f>
        <v>Jamaica</v>
      </c>
      <c r="K3937" s="17" t="s">
        <v>11822</v>
      </c>
      <c r="L3937" s="17" t="str">
        <f t="shared" si="244"/>
        <v>No</v>
      </c>
      <c r="M3937" s="17">
        <v>2</v>
      </c>
      <c r="N3937" s="17" t="str" cm="1">
        <f t="array" ref="N3937">_xlfn.IFS(M3937&lt;=2,"Small",M3937&lt;=5,"Medium",M3937&gt;5,"Large")</f>
        <v>Small</v>
      </c>
      <c r="O3937" s="65">
        <v>62</v>
      </c>
      <c r="P3937" s="87">
        <f t="shared" si="245"/>
        <v>0.03</v>
      </c>
      <c r="Q3937" s="68">
        <v>4.9000000000000004</v>
      </c>
      <c r="R3937" s="68" t="str" cm="1">
        <f t="array" ref="R3937">_xlfn.SWITCH(ROUND(Q3937,0),5,"Excellent",4,"Good",3,"Ok","Bad")</f>
        <v>Excellent</v>
      </c>
      <c r="S3937" s="17">
        <v>67</v>
      </c>
      <c r="T3937" s="17" t="str">
        <f t="shared" si="246"/>
        <v>No</v>
      </c>
      <c r="U3937" s="82">
        <v>43333</v>
      </c>
      <c r="V3937" s="82">
        <v>43903</v>
      </c>
      <c r="W3937" s="17">
        <v>56</v>
      </c>
      <c r="X3937" s="17" t="str">
        <f t="shared" si="247"/>
        <v>Active</v>
      </c>
      <c r="Y3937" s="17" t="s">
        <v>15616</v>
      </c>
      <c r="Z3937" s="17"/>
    </row>
    <row r="3938" spans="1:26" x14ac:dyDescent="0.25">
      <c r="A3938">
        <v>3937</v>
      </c>
      <c r="B3938" s="17" t="s">
        <v>2813</v>
      </c>
      <c r="C3938" s="17">
        <v>3626</v>
      </c>
      <c r="D3938" s="17" t="str">
        <f>INDEX(Hosts!$A:$O,MATCH(Places!$C3938,Hosts!$A:$A,0),MATCH(Places!D$1,Hosts!$1:$1,0))</f>
        <v>Within an hour</v>
      </c>
      <c r="E3938" s="87">
        <f>INDEX(Hosts!$A:$O,MATCH(Places!$C3938,Hosts!$A:$A,0),MATCH(Places!E$1,Hosts!$1:$1,0))</f>
        <v>1</v>
      </c>
      <c r="F3938" s="87">
        <f>INDEX(Hosts!$A:$O,MATCH(Places!$C3938,Hosts!$A:$A,0),MATCH(Places!F$1,Hosts!$1:$1,0))</f>
        <v>0.98</v>
      </c>
      <c r="G3938" s="17" t="str">
        <f>INDEX(Hosts!$A:$O,MATCH(Places!$C3938,Hosts!$A:$A,0),MATCH(Places!G$1,Hosts!$1:$1,0))</f>
        <v>No</v>
      </c>
      <c r="H3938" s="17">
        <v>10</v>
      </c>
      <c r="I3938" s="17" t="str">
        <f>INDEX(Neighborhoods!$A:$C,MATCH(Places!$H3938,Neighborhoods!$A:$A,0),MATCH(Places!I$1,Neighborhoods!$1:$1,0))</f>
        <v>Brooklyn</v>
      </c>
      <c r="J3938" s="17" t="str">
        <f>INDEX(Neighborhoods!$A:$C,MATCH(Places!$H3938,Neighborhoods!$A:$A,0),MATCH(Places!J$1,Neighborhoods!$1:$1,0))</f>
        <v>East Flatbush</v>
      </c>
      <c r="K3938" s="17" t="s">
        <v>1</v>
      </c>
      <c r="L3938" s="17" t="str">
        <f t="shared" si="244"/>
        <v>Yes</v>
      </c>
      <c r="M3938" s="17">
        <v>2</v>
      </c>
      <c r="N3938" s="17" t="str" cm="1">
        <f t="array" ref="N3938">_xlfn.IFS(M3938&lt;=2,"Small",M3938&lt;=5,"Medium",M3938&gt;5,"Large")</f>
        <v>Small</v>
      </c>
      <c r="O3938" s="65">
        <v>93</v>
      </c>
      <c r="P3938" s="87">
        <f t="shared" si="245"/>
        <v>0.03</v>
      </c>
      <c r="Q3938" s="68">
        <v>4.51</v>
      </c>
      <c r="R3938" s="68" t="str" cm="1">
        <f t="array" ref="R3938">_xlfn.SWITCH(ROUND(Q3938,0),5,"Excellent",4,"Good",3,"Ok","Bad")</f>
        <v>Excellent</v>
      </c>
      <c r="S3938" s="17">
        <v>105</v>
      </c>
      <c r="T3938" s="17" t="str">
        <f t="shared" si="246"/>
        <v>No</v>
      </c>
      <c r="U3938" s="82">
        <v>43326</v>
      </c>
      <c r="V3938" s="82">
        <v>44024</v>
      </c>
      <c r="W3938" s="17">
        <v>365</v>
      </c>
      <c r="X3938" s="17" t="str">
        <f t="shared" si="247"/>
        <v>Active</v>
      </c>
      <c r="Y3938" s="17" t="s">
        <v>15616</v>
      </c>
      <c r="Z3938" s="17"/>
    </row>
    <row r="3939" spans="1:26" x14ac:dyDescent="0.25">
      <c r="A3939">
        <v>3938</v>
      </c>
      <c r="B3939" s="17" t="s">
        <v>2814</v>
      </c>
      <c r="C3939" s="17">
        <v>639</v>
      </c>
      <c r="D3939" s="17" t="str">
        <f>INDEX(Hosts!$A:$O,MATCH(Places!$C3939,Hosts!$A:$A,0),MATCH(Places!D$1,Hosts!$1:$1,0))</f>
        <v>Within a day</v>
      </c>
      <c r="E3939" s="87">
        <f>INDEX(Hosts!$A:$O,MATCH(Places!$C3939,Hosts!$A:$A,0),MATCH(Places!E$1,Hosts!$1:$1,0))</f>
        <v>1</v>
      </c>
      <c r="F3939" s="87">
        <f>INDEX(Hosts!$A:$O,MATCH(Places!$C3939,Hosts!$A:$A,0),MATCH(Places!F$1,Hosts!$1:$1,0))</f>
        <v>0.7</v>
      </c>
      <c r="G3939" s="17" t="str">
        <f>INDEX(Hosts!$A:$O,MATCH(Places!$C3939,Hosts!$A:$A,0),MATCH(Places!G$1,Hosts!$1:$1,0))</f>
        <v>No</v>
      </c>
      <c r="H3939" s="17">
        <v>7</v>
      </c>
      <c r="I3939" s="17" t="str">
        <f>INDEX(Neighborhoods!$A:$C,MATCH(Places!$H3939,Neighborhoods!$A:$A,0),MATCH(Places!I$1,Neighborhoods!$1:$1,0))</f>
        <v>Brooklyn</v>
      </c>
      <c r="J3939" s="17" t="str">
        <f>INDEX(Neighborhoods!$A:$C,MATCH(Places!$H3939,Neighborhoods!$A:$A,0),MATCH(Places!J$1,Neighborhoods!$1:$1,0))</f>
        <v>Bedford-Stuyvesant</v>
      </c>
      <c r="K3939" s="17" t="s">
        <v>11822</v>
      </c>
      <c r="L3939" s="17" t="str">
        <f t="shared" si="244"/>
        <v>No</v>
      </c>
      <c r="M3939" s="17">
        <v>5</v>
      </c>
      <c r="N3939" s="17" t="str" cm="1">
        <f t="array" ref="N3939">_xlfn.IFS(M3939&lt;=2,"Small",M3939&lt;=5,"Medium",M3939&gt;5,"Large")</f>
        <v>Medium</v>
      </c>
      <c r="O3939" s="65">
        <v>105</v>
      </c>
      <c r="P3939" s="87">
        <f t="shared" si="245"/>
        <v>0.03</v>
      </c>
      <c r="Q3939" s="68">
        <v>4.8600000000000003</v>
      </c>
      <c r="R3939" s="68" t="str" cm="1">
        <f t="array" ref="R3939">_xlfn.SWITCH(ROUND(Q3939,0),5,"Excellent",4,"Good",3,"Ok","Bad")</f>
        <v>Excellent</v>
      </c>
      <c r="S3939" s="17">
        <v>7</v>
      </c>
      <c r="T3939" s="17" t="str">
        <f t="shared" si="246"/>
        <v>No</v>
      </c>
      <c r="U3939" s="82">
        <v>43566</v>
      </c>
      <c r="V3939" s="82">
        <v>43904</v>
      </c>
      <c r="W3939" s="17">
        <v>12</v>
      </c>
      <c r="X3939" s="17" t="str">
        <f t="shared" si="247"/>
        <v>Active</v>
      </c>
      <c r="Y3939" s="17" t="s">
        <v>15615</v>
      </c>
      <c r="Z3939" s="17"/>
    </row>
    <row r="3940" spans="1:26" x14ac:dyDescent="0.25">
      <c r="A3940">
        <v>3939</v>
      </c>
      <c r="B3940" s="17" t="s">
        <v>15148</v>
      </c>
      <c r="C3940" s="17">
        <v>1023</v>
      </c>
      <c r="D3940" s="17" t="str">
        <f>INDEX(Hosts!$A:$O,MATCH(Places!$C3940,Hosts!$A:$A,0),MATCH(Places!D$1,Hosts!$1:$1,0))</f>
        <v>Within an hour</v>
      </c>
      <c r="E3940" s="87">
        <f>INDEX(Hosts!$A:$O,MATCH(Places!$C3940,Hosts!$A:$A,0),MATCH(Places!E$1,Hosts!$1:$1,0))</f>
        <v>1</v>
      </c>
      <c r="F3940" s="87">
        <f>INDEX(Hosts!$A:$O,MATCH(Places!$C3940,Hosts!$A:$A,0),MATCH(Places!F$1,Hosts!$1:$1,0))</f>
        <v>0.97</v>
      </c>
      <c r="G3940" s="17" t="str">
        <f>INDEX(Hosts!$A:$O,MATCH(Places!$C3940,Hosts!$A:$A,0),MATCH(Places!G$1,Hosts!$1:$1,0))</f>
        <v>Yes</v>
      </c>
      <c r="H3940" s="17">
        <v>7</v>
      </c>
      <c r="I3940" s="17" t="str">
        <f>INDEX(Neighborhoods!$A:$C,MATCH(Places!$H3940,Neighborhoods!$A:$A,0),MATCH(Places!I$1,Neighborhoods!$1:$1,0))</f>
        <v>Brooklyn</v>
      </c>
      <c r="J3940" s="17" t="str">
        <f>INDEX(Neighborhoods!$A:$C,MATCH(Places!$H3940,Neighborhoods!$A:$A,0),MATCH(Places!J$1,Neighborhoods!$1:$1,0))</f>
        <v>Bedford-Stuyvesant</v>
      </c>
      <c r="K3940" s="17" t="s">
        <v>11822</v>
      </c>
      <c r="L3940" s="17" t="str">
        <f t="shared" si="244"/>
        <v>No</v>
      </c>
      <c r="M3940" s="17">
        <v>6</v>
      </c>
      <c r="N3940" s="17" t="str" cm="1">
        <f t="array" ref="N3940">_xlfn.IFS(M3940&lt;=2,"Small",M3940&lt;=5,"Medium",M3940&gt;5,"Large")</f>
        <v>Large</v>
      </c>
      <c r="O3940" s="65">
        <v>110</v>
      </c>
      <c r="P3940" s="87">
        <f t="shared" si="245"/>
        <v>0.03</v>
      </c>
      <c r="Q3940" s="68">
        <v>4.99</v>
      </c>
      <c r="R3940" s="68" t="str" cm="1">
        <f t="array" ref="R3940">_xlfn.SWITCH(ROUND(Q3940,0),5,"Excellent",4,"Good",3,"Ok","Bad")</f>
        <v>Excellent</v>
      </c>
      <c r="S3940" s="17">
        <v>152</v>
      </c>
      <c r="T3940" s="17" t="str">
        <f t="shared" si="246"/>
        <v>Yes</v>
      </c>
      <c r="U3940" s="82">
        <v>43330</v>
      </c>
      <c r="V3940" s="82">
        <v>44058</v>
      </c>
      <c r="W3940" s="17">
        <v>310</v>
      </c>
      <c r="X3940" s="17" t="str">
        <f t="shared" si="247"/>
        <v>Active</v>
      </c>
      <c r="Y3940" s="17" t="s">
        <v>15615</v>
      </c>
      <c r="Z3940" s="17"/>
    </row>
    <row r="3941" spans="1:26" x14ac:dyDescent="0.25">
      <c r="A3941">
        <v>3940</v>
      </c>
      <c r="B3941" s="17" t="s">
        <v>14288</v>
      </c>
      <c r="C3941" s="17">
        <v>3627</v>
      </c>
      <c r="D3941" s="17" t="str">
        <f>INDEX(Hosts!$A:$O,MATCH(Places!$C3941,Hosts!$A:$A,0),MATCH(Places!D$1,Hosts!$1:$1,0))</f>
        <v>Within an hour</v>
      </c>
      <c r="E3941" s="87">
        <f>INDEX(Hosts!$A:$O,MATCH(Places!$C3941,Hosts!$A:$A,0),MATCH(Places!E$1,Hosts!$1:$1,0))</f>
        <v>1</v>
      </c>
      <c r="F3941" s="87">
        <f>INDEX(Hosts!$A:$O,MATCH(Places!$C3941,Hosts!$A:$A,0),MATCH(Places!F$1,Hosts!$1:$1,0))</f>
        <v>0.96</v>
      </c>
      <c r="G3941" s="17" t="str">
        <f>INDEX(Hosts!$A:$O,MATCH(Places!$C3941,Hosts!$A:$A,0),MATCH(Places!G$1,Hosts!$1:$1,0))</f>
        <v>Yes</v>
      </c>
      <c r="H3941" s="17">
        <v>17</v>
      </c>
      <c r="I3941" s="17" t="str">
        <f>INDEX(Neighborhoods!$A:$C,MATCH(Places!$H3941,Neighborhoods!$A:$A,0),MATCH(Places!I$1,Neighborhoods!$1:$1,0))</f>
        <v>Manhattan</v>
      </c>
      <c r="J3941" s="17" t="str">
        <f>INDEX(Neighborhoods!$A:$C,MATCH(Places!$H3941,Neighborhoods!$A:$A,0),MATCH(Places!J$1,Neighborhoods!$1:$1,0))</f>
        <v>Hell's Kitchen</v>
      </c>
      <c r="K3941" s="17" t="s">
        <v>11822</v>
      </c>
      <c r="L3941" s="17" t="str">
        <f t="shared" si="244"/>
        <v>No</v>
      </c>
      <c r="M3941" s="17">
        <v>4</v>
      </c>
      <c r="N3941" s="17" t="str" cm="1">
        <f t="array" ref="N3941">_xlfn.IFS(M3941&lt;=2,"Small",M3941&lt;=5,"Medium",M3941&gt;5,"Large")</f>
        <v>Medium</v>
      </c>
      <c r="O3941" s="65">
        <v>260</v>
      </c>
      <c r="P3941" s="87">
        <f t="shared" si="245"/>
        <v>0.04</v>
      </c>
      <c r="Q3941" s="68">
        <v>5</v>
      </c>
      <c r="R3941" s="68" t="str" cm="1">
        <f t="array" ref="R3941">_xlfn.SWITCH(ROUND(Q3941,0),5,"Excellent",4,"Good",3,"Ok","Bad")</f>
        <v>Excellent</v>
      </c>
      <c r="S3941" s="17">
        <v>56</v>
      </c>
      <c r="T3941" s="17" t="str">
        <f t="shared" si="246"/>
        <v>No</v>
      </c>
      <c r="U3941" s="82">
        <v>43346</v>
      </c>
      <c r="V3941" s="82">
        <v>44057</v>
      </c>
      <c r="W3941" s="17">
        <v>161</v>
      </c>
      <c r="X3941" s="17" t="str">
        <f t="shared" si="247"/>
        <v>Active</v>
      </c>
      <c r="Y3941" s="17" t="s">
        <v>15615</v>
      </c>
      <c r="Z3941" s="17"/>
    </row>
    <row r="3942" spans="1:26" x14ac:dyDescent="0.25">
      <c r="A3942">
        <v>3941</v>
      </c>
      <c r="B3942" s="17" t="s">
        <v>14741</v>
      </c>
      <c r="C3942" s="17">
        <v>3628</v>
      </c>
      <c r="D3942" s="17" t="str">
        <f>INDEX(Hosts!$A:$O,MATCH(Places!$C3942,Hosts!$A:$A,0),MATCH(Places!D$1,Hosts!$1:$1,0))</f>
        <v>Within an hour</v>
      </c>
      <c r="E3942" s="87">
        <f>INDEX(Hosts!$A:$O,MATCH(Places!$C3942,Hosts!$A:$A,0),MATCH(Places!E$1,Hosts!$1:$1,0))</f>
        <v>1</v>
      </c>
      <c r="F3942" s="87">
        <f>INDEX(Hosts!$A:$O,MATCH(Places!$C3942,Hosts!$A:$A,0),MATCH(Places!F$1,Hosts!$1:$1,0))</f>
        <v>0.96</v>
      </c>
      <c r="G3942" s="17" t="str">
        <f>INDEX(Hosts!$A:$O,MATCH(Places!$C3942,Hosts!$A:$A,0),MATCH(Places!G$1,Hosts!$1:$1,0))</f>
        <v>No</v>
      </c>
      <c r="H3942" s="17">
        <v>9</v>
      </c>
      <c r="I3942" s="17" t="str">
        <f>INDEX(Neighborhoods!$A:$C,MATCH(Places!$H3942,Neighborhoods!$A:$A,0),MATCH(Places!I$1,Neighborhoods!$1:$1,0))</f>
        <v>Brooklyn</v>
      </c>
      <c r="J3942" s="17" t="str">
        <f>INDEX(Neighborhoods!$A:$C,MATCH(Places!$H3942,Neighborhoods!$A:$A,0),MATCH(Places!J$1,Neighborhoods!$1:$1,0))</f>
        <v>Crown Heights</v>
      </c>
      <c r="K3942" s="17" t="s">
        <v>11822</v>
      </c>
      <c r="L3942" s="17" t="str">
        <f t="shared" si="244"/>
        <v>No</v>
      </c>
      <c r="M3942" s="17">
        <v>2</v>
      </c>
      <c r="N3942" s="17" t="str" cm="1">
        <f t="array" ref="N3942">_xlfn.IFS(M3942&lt;=2,"Small",M3942&lt;=5,"Medium",M3942&gt;5,"Large")</f>
        <v>Small</v>
      </c>
      <c r="O3942" s="65">
        <v>118.14</v>
      </c>
      <c r="P3942" s="87">
        <f t="shared" si="245"/>
        <v>0.03</v>
      </c>
      <c r="Q3942" s="68">
        <v>4.4800000000000004</v>
      </c>
      <c r="R3942" s="68" t="str" cm="1">
        <f t="array" ref="R3942">_xlfn.SWITCH(ROUND(Q3942,0),5,"Excellent",4,"Good",3,"Ok","Bad")</f>
        <v>Good</v>
      </c>
      <c r="S3942" s="17">
        <v>40</v>
      </c>
      <c r="T3942" s="17" t="str">
        <f t="shared" si="246"/>
        <v>No</v>
      </c>
      <c r="U3942" s="82">
        <v>43541</v>
      </c>
      <c r="V3942" s="82">
        <v>43910</v>
      </c>
      <c r="W3942" s="17">
        <v>50</v>
      </c>
      <c r="X3942" s="17" t="str">
        <f t="shared" si="247"/>
        <v>Active</v>
      </c>
      <c r="Y3942" s="17" t="s">
        <v>15615</v>
      </c>
      <c r="Z3942" s="17"/>
    </row>
    <row r="3943" spans="1:26" x14ac:dyDescent="0.25">
      <c r="A3943">
        <v>3942</v>
      </c>
      <c r="B3943" s="17" t="s">
        <v>15448</v>
      </c>
      <c r="C3943" s="17">
        <v>930</v>
      </c>
      <c r="D3943" s="17" t="str">
        <f>INDEX(Hosts!$A:$O,MATCH(Places!$C3943,Hosts!$A:$A,0),MATCH(Places!D$1,Hosts!$1:$1,0))</f>
        <v>Within an hour</v>
      </c>
      <c r="E3943" s="87">
        <f>INDEX(Hosts!$A:$O,MATCH(Places!$C3943,Hosts!$A:$A,0),MATCH(Places!E$1,Hosts!$1:$1,0))</f>
        <v>1</v>
      </c>
      <c r="F3943" s="87">
        <f>INDEX(Hosts!$A:$O,MATCH(Places!$C3943,Hosts!$A:$A,0),MATCH(Places!F$1,Hosts!$1:$1,0))</f>
        <v>1</v>
      </c>
      <c r="G3943" s="17" t="str">
        <f>INDEX(Hosts!$A:$O,MATCH(Places!$C3943,Hosts!$A:$A,0),MATCH(Places!G$1,Hosts!$1:$1,0))</f>
        <v>No</v>
      </c>
      <c r="H3943" s="17">
        <v>12</v>
      </c>
      <c r="I3943" s="17" t="str">
        <f>INDEX(Neighborhoods!$A:$C,MATCH(Places!$H3943,Neighborhoods!$A:$A,0),MATCH(Places!I$1,Neighborhoods!$1:$1,0))</f>
        <v>Brooklyn</v>
      </c>
      <c r="J3943" s="17" t="str">
        <f>INDEX(Neighborhoods!$A:$C,MATCH(Places!$H3943,Neighborhoods!$A:$A,0),MATCH(Places!J$1,Neighborhoods!$1:$1,0))</f>
        <v>Williamsburg</v>
      </c>
      <c r="K3943" s="17" t="s">
        <v>11822</v>
      </c>
      <c r="L3943" s="17" t="str">
        <f t="shared" si="244"/>
        <v>No</v>
      </c>
      <c r="M3943" s="17">
        <v>2</v>
      </c>
      <c r="N3943" s="17" t="str" cm="1">
        <f t="array" ref="N3943">_xlfn.IFS(M3943&lt;=2,"Small",M3943&lt;=5,"Medium",M3943&gt;5,"Large")</f>
        <v>Small</v>
      </c>
      <c r="O3943" s="65">
        <v>109</v>
      </c>
      <c r="P3943" s="87">
        <f t="shared" si="245"/>
        <v>0.03</v>
      </c>
      <c r="Q3943" s="68">
        <v>4.83</v>
      </c>
      <c r="R3943" s="68" t="str" cm="1">
        <f t="array" ref="R3943">_xlfn.SWITCH(ROUND(Q3943,0),5,"Excellent",4,"Good",3,"Ok","Bad")</f>
        <v>Excellent</v>
      </c>
      <c r="S3943" s="17">
        <v>6</v>
      </c>
      <c r="T3943" s="17" t="str">
        <f t="shared" si="246"/>
        <v>No</v>
      </c>
      <c r="U3943" s="82">
        <v>43327</v>
      </c>
      <c r="V3943" s="82">
        <v>43837</v>
      </c>
      <c r="W3943" s="17">
        <v>45</v>
      </c>
      <c r="X3943" s="17" t="str">
        <f t="shared" si="247"/>
        <v>Active</v>
      </c>
      <c r="Y3943" s="17" t="s">
        <v>15615</v>
      </c>
      <c r="Z3943" s="17"/>
    </row>
    <row r="3944" spans="1:26" x14ac:dyDescent="0.25">
      <c r="A3944">
        <v>3943</v>
      </c>
      <c r="B3944" s="17" t="s">
        <v>2815</v>
      </c>
      <c r="C3944" s="17">
        <v>2038</v>
      </c>
      <c r="D3944" s="17" t="str">
        <f>INDEX(Hosts!$A:$O,MATCH(Places!$C3944,Hosts!$A:$A,0),MATCH(Places!D$1,Hosts!$1:$1,0))</f>
        <v>Within a day</v>
      </c>
      <c r="E3944" s="87">
        <f>INDEX(Hosts!$A:$O,MATCH(Places!$C3944,Hosts!$A:$A,0),MATCH(Places!E$1,Hosts!$1:$1,0))</f>
        <v>1</v>
      </c>
      <c r="F3944" s="87">
        <f>INDEX(Hosts!$A:$O,MATCH(Places!$C3944,Hosts!$A:$A,0),MATCH(Places!F$1,Hosts!$1:$1,0))</f>
        <v>0.45</v>
      </c>
      <c r="G3944" s="17" t="str">
        <f>INDEX(Hosts!$A:$O,MATCH(Places!$C3944,Hosts!$A:$A,0),MATCH(Places!G$1,Hosts!$1:$1,0))</f>
        <v>Yes</v>
      </c>
      <c r="H3944" s="17">
        <v>12</v>
      </c>
      <c r="I3944" s="17" t="str">
        <f>INDEX(Neighborhoods!$A:$C,MATCH(Places!$H3944,Neighborhoods!$A:$A,0),MATCH(Places!I$1,Neighborhoods!$1:$1,0))</f>
        <v>Brooklyn</v>
      </c>
      <c r="J3944" s="17" t="str">
        <f>INDEX(Neighborhoods!$A:$C,MATCH(Places!$H3944,Neighborhoods!$A:$A,0),MATCH(Places!J$1,Neighborhoods!$1:$1,0))</f>
        <v>Williamsburg</v>
      </c>
      <c r="K3944" s="17" t="s">
        <v>11822</v>
      </c>
      <c r="L3944" s="17" t="str">
        <f t="shared" si="244"/>
        <v>No</v>
      </c>
      <c r="M3944" s="17">
        <v>3</v>
      </c>
      <c r="N3944" s="17" t="str" cm="1">
        <f t="array" ref="N3944">_xlfn.IFS(M3944&lt;=2,"Small",M3944&lt;=5,"Medium",M3944&gt;5,"Large")</f>
        <v>Medium</v>
      </c>
      <c r="O3944" s="65">
        <v>275</v>
      </c>
      <c r="P3944" s="87">
        <f t="shared" si="245"/>
        <v>0.04</v>
      </c>
      <c r="Q3944" s="68">
        <v>5</v>
      </c>
      <c r="R3944" s="68" t="str" cm="1">
        <f t="array" ref="R3944">_xlfn.SWITCH(ROUND(Q3944,0),5,"Excellent",4,"Good",3,"Ok","Bad")</f>
        <v>Excellent</v>
      </c>
      <c r="S3944" s="17">
        <v>30</v>
      </c>
      <c r="T3944" s="17" t="str">
        <f t="shared" si="246"/>
        <v>No</v>
      </c>
      <c r="U3944" s="82">
        <v>43338</v>
      </c>
      <c r="V3944" s="82">
        <v>43877</v>
      </c>
      <c r="W3944" s="17">
        <v>0</v>
      </c>
      <c r="X3944" s="17" t="str">
        <f t="shared" si="247"/>
        <v>Inactive</v>
      </c>
      <c r="Y3944" s="17" t="s">
        <v>15615</v>
      </c>
      <c r="Z3944" s="17"/>
    </row>
    <row r="3945" spans="1:26" x14ac:dyDescent="0.25">
      <c r="A3945">
        <v>3944</v>
      </c>
      <c r="B3945" s="17" t="s">
        <v>2816</v>
      </c>
      <c r="C3945" s="17">
        <v>2441</v>
      </c>
      <c r="D3945" s="17" t="str">
        <f>INDEX(Hosts!$A:$O,MATCH(Places!$C3945,Hosts!$A:$A,0),MATCH(Places!D$1,Hosts!$1:$1,0))</f>
        <v>Within a few hours</v>
      </c>
      <c r="E3945" s="87">
        <f>INDEX(Hosts!$A:$O,MATCH(Places!$C3945,Hosts!$A:$A,0),MATCH(Places!E$1,Hosts!$1:$1,0))</f>
        <v>0.67</v>
      </c>
      <c r="F3945" s="87">
        <f>INDEX(Hosts!$A:$O,MATCH(Places!$C3945,Hosts!$A:$A,0),MATCH(Places!F$1,Hosts!$1:$1,0))</f>
        <v>0.77</v>
      </c>
      <c r="G3945" s="17" t="str">
        <f>INDEX(Hosts!$A:$O,MATCH(Places!$C3945,Hosts!$A:$A,0),MATCH(Places!G$1,Hosts!$1:$1,0))</f>
        <v>No</v>
      </c>
      <c r="H3945" s="17">
        <v>26</v>
      </c>
      <c r="I3945" s="17" t="str">
        <f>INDEX(Neighborhoods!$A:$C,MATCH(Places!$H3945,Neighborhoods!$A:$A,0),MATCH(Places!I$1,Neighborhoods!$1:$1,0))</f>
        <v>Queens</v>
      </c>
      <c r="J3945" s="17" t="str">
        <f>INDEX(Neighborhoods!$A:$C,MATCH(Places!$H3945,Neighborhoods!$A:$A,0),MATCH(Places!J$1,Neighborhoods!$1:$1,0))</f>
        <v>Sunnyside</v>
      </c>
      <c r="K3945" s="17" t="s">
        <v>1</v>
      </c>
      <c r="L3945" s="17" t="str">
        <f t="shared" si="244"/>
        <v>Yes</v>
      </c>
      <c r="M3945" s="17">
        <v>1</v>
      </c>
      <c r="N3945" s="17" t="str" cm="1">
        <f t="array" ref="N3945">_xlfn.IFS(M3945&lt;=2,"Small",M3945&lt;=5,"Medium",M3945&gt;5,"Large")</f>
        <v>Small</v>
      </c>
      <c r="O3945" s="65">
        <v>35</v>
      </c>
      <c r="P3945" s="87">
        <f t="shared" si="245"/>
        <v>0.03</v>
      </c>
      <c r="Q3945" s="68">
        <v>4.67</v>
      </c>
      <c r="R3945" s="68" t="str" cm="1">
        <f t="array" ref="R3945">_xlfn.SWITCH(ROUND(Q3945,0),5,"Excellent",4,"Good",3,"Ok","Bad")</f>
        <v>Excellent</v>
      </c>
      <c r="S3945" s="17">
        <v>3</v>
      </c>
      <c r="T3945" s="17" t="str">
        <f t="shared" si="246"/>
        <v>No</v>
      </c>
      <c r="U3945" s="82">
        <v>43384</v>
      </c>
      <c r="V3945" s="82">
        <v>43921</v>
      </c>
      <c r="W3945" s="17">
        <v>36</v>
      </c>
      <c r="X3945" s="17" t="str">
        <f t="shared" si="247"/>
        <v>Active</v>
      </c>
      <c r="Y3945" s="17" t="s">
        <v>15615</v>
      </c>
      <c r="Z3945" s="17"/>
    </row>
    <row r="3946" spans="1:26" x14ac:dyDescent="0.25">
      <c r="A3946">
        <v>3945</v>
      </c>
      <c r="B3946" s="17" t="s">
        <v>14680</v>
      </c>
      <c r="C3946" s="17">
        <v>966</v>
      </c>
      <c r="D3946" s="17" t="str">
        <f>INDEX(Hosts!$A:$O,MATCH(Places!$C3946,Hosts!$A:$A,0),MATCH(Places!D$1,Hosts!$1:$1,0))</f>
        <v>Within a few hours</v>
      </c>
      <c r="E3946" s="87">
        <f>INDEX(Hosts!$A:$O,MATCH(Places!$C3946,Hosts!$A:$A,0),MATCH(Places!E$1,Hosts!$1:$1,0))</f>
        <v>1</v>
      </c>
      <c r="F3946" s="87">
        <f>INDEX(Hosts!$A:$O,MATCH(Places!$C3946,Hosts!$A:$A,0),MATCH(Places!F$1,Hosts!$1:$1,0))</f>
        <v>0.83</v>
      </c>
      <c r="G3946" s="17" t="str">
        <f>INDEX(Hosts!$A:$O,MATCH(Places!$C3946,Hosts!$A:$A,0),MATCH(Places!G$1,Hosts!$1:$1,0))</f>
        <v>No</v>
      </c>
      <c r="H3946" s="17">
        <v>23</v>
      </c>
      <c r="I3946" s="17" t="str">
        <f>INDEX(Neighborhoods!$A:$C,MATCH(Places!$H3946,Neighborhoods!$A:$A,0),MATCH(Places!I$1,Neighborhoods!$1:$1,0))</f>
        <v>Queens</v>
      </c>
      <c r="J3946" s="17" t="str">
        <f>INDEX(Neighborhoods!$A:$C,MATCH(Places!$H3946,Neighborhoods!$A:$A,0),MATCH(Places!J$1,Neighborhoods!$1:$1,0))</f>
        <v>Jamaica</v>
      </c>
      <c r="K3946" s="17" t="s">
        <v>11822</v>
      </c>
      <c r="L3946" s="17" t="str">
        <f t="shared" si="244"/>
        <v>No</v>
      </c>
      <c r="M3946" s="17">
        <v>2</v>
      </c>
      <c r="N3946" s="17" t="str" cm="1">
        <f t="array" ref="N3946">_xlfn.IFS(M3946&lt;=2,"Small",M3946&lt;=5,"Medium",M3946&gt;5,"Large")</f>
        <v>Small</v>
      </c>
      <c r="O3946" s="65">
        <v>90</v>
      </c>
      <c r="P3946" s="87">
        <f t="shared" si="245"/>
        <v>0.03</v>
      </c>
      <c r="Q3946" s="68">
        <v>4.8600000000000003</v>
      </c>
      <c r="R3946" s="68" t="str" cm="1">
        <f t="array" ref="R3946">_xlfn.SWITCH(ROUND(Q3946,0),5,"Excellent",4,"Good",3,"Ok","Bad")</f>
        <v>Excellent</v>
      </c>
      <c r="S3946" s="17">
        <v>7</v>
      </c>
      <c r="T3946" s="17" t="str">
        <f t="shared" si="246"/>
        <v>No</v>
      </c>
      <c r="U3946" s="82">
        <v>43385</v>
      </c>
      <c r="V3946" s="82">
        <v>44044</v>
      </c>
      <c r="W3946" s="17">
        <v>0</v>
      </c>
      <c r="X3946" s="17" t="str">
        <f t="shared" si="247"/>
        <v>Inactive</v>
      </c>
      <c r="Y3946" s="17" t="s">
        <v>15615</v>
      </c>
      <c r="Z3946" s="17"/>
    </row>
    <row r="3947" spans="1:26" x14ac:dyDescent="0.25">
      <c r="A3947">
        <v>3946</v>
      </c>
      <c r="B3947" s="17" t="s">
        <v>13372</v>
      </c>
      <c r="C3947" s="17">
        <v>1883</v>
      </c>
      <c r="D3947" s="17" t="str">
        <f>INDEX(Hosts!$A:$O,MATCH(Places!$C3947,Hosts!$A:$A,0),MATCH(Places!D$1,Hosts!$1:$1,0))</f>
        <v>Within a few hours</v>
      </c>
      <c r="E3947" s="87">
        <f>INDEX(Hosts!$A:$O,MATCH(Places!$C3947,Hosts!$A:$A,0),MATCH(Places!E$1,Hosts!$1:$1,0))</f>
        <v>0.8</v>
      </c>
      <c r="F3947" s="87">
        <f>INDEX(Hosts!$A:$O,MATCH(Places!$C3947,Hosts!$A:$A,0),MATCH(Places!F$1,Hosts!$1:$1,0))</f>
        <v>0.94</v>
      </c>
      <c r="G3947" s="17" t="str">
        <f>INDEX(Hosts!$A:$O,MATCH(Places!$C3947,Hosts!$A:$A,0),MATCH(Places!G$1,Hosts!$1:$1,0))</f>
        <v>No</v>
      </c>
      <c r="H3947" s="17">
        <v>7</v>
      </c>
      <c r="I3947" s="17" t="str">
        <f>INDEX(Neighborhoods!$A:$C,MATCH(Places!$H3947,Neighborhoods!$A:$A,0),MATCH(Places!I$1,Neighborhoods!$1:$1,0))</f>
        <v>Brooklyn</v>
      </c>
      <c r="J3947" s="17" t="str">
        <f>INDEX(Neighborhoods!$A:$C,MATCH(Places!$H3947,Neighborhoods!$A:$A,0),MATCH(Places!J$1,Neighborhoods!$1:$1,0))</f>
        <v>Bedford-Stuyvesant</v>
      </c>
      <c r="K3947" s="17" t="s">
        <v>11822</v>
      </c>
      <c r="L3947" s="17" t="str">
        <f t="shared" si="244"/>
        <v>No</v>
      </c>
      <c r="M3947" s="17">
        <v>10</v>
      </c>
      <c r="N3947" s="17" t="str" cm="1">
        <f t="array" ref="N3947">_xlfn.IFS(M3947&lt;=2,"Small",M3947&lt;=5,"Medium",M3947&gt;5,"Large")</f>
        <v>Large</v>
      </c>
      <c r="O3947" s="65">
        <v>600</v>
      </c>
      <c r="P3947" s="87">
        <f t="shared" si="245"/>
        <v>0.05</v>
      </c>
      <c r="Q3947" s="68">
        <v>4.8</v>
      </c>
      <c r="R3947" s="68" t="str" cm="1">
        <f t="array" ref="R3947">_xlfn.SWITCH(ROUND(Q3947,0),5,"Excellent",4,"Good",3,"Ok","Bad")</f>
        <v>Excellent</v>
      </c>
      <c r="S3947" s="17">
        <v>5</v>
      </c>
      <c r="T3947" s="17" t="str">
        <f t="shared" si="246"/>
        <v>No</v>
      </c>
      <c r="U3947" s="82">
        <v>43346</v>
      </c>
      <c r="V3947" s="82">
        <v>43466</v>
      </c>
      <c r="W3947" s="17">
        <v>89</v>
      </c>
      <c r="X3947" s="17" t="str">
        <f t="shared" si="247"/>
        <v>Active</v>
      </c>
      <c r="Y3947" s="17" t="s">
        <v>15615</v>
      </c>
      <c r="Z3947" s="17"/>
    </row>
    <row r="3948" spans="1:26" x14ac:dyDescent="0.25">
      <c r="A3948">
        <v>3947</v>
      </c>
      <c r="B3948" s="17" t="s">
        <v>2817</v>
      </c>
      <c r="C3948" s="17">
        <v>1864</v>
      </c>
      <c r="D3948" s="17" t="str">
        <f>INDEX(Hosts!$A:$O,MATCH(Places!$C3948,Hosts!$A:$A,0),MATCH(Places!D$1,Hosts!$1:$1,0))</f>
        <v>Within an hour</v>
      </c>
      <c r="E3948" s="87">
        <f>INDEX(Hosts!$A:$O,MATCH(Places!$C3948,Hosts!$A:$A,0),MATCH(Places!E$1,Hosts!$1:$1,0))</f>
        <v>1</v>
      </c>
      <c r="F3948" s="87">
        <f>INDEX(Hosts!$A:$O,MATCH(Places!$C3948,Hosts!$A:$A,0),MATCH(Places!F$1,Hosts!$1:$1,0))</f>
        <v>0.8</v>
      </c>
      <c r="G3948" s="17" t="str">
        <f>INDEX(Hosts!$A:$O,MATCH(Places!$C3948,Hosts!$A:$A,0),MATCH(Places!G$1,Hosts!$1:$1,0))</f>
        <v>Yes</v>
      </c>
      <c r="H3948" s="17">
        <v>12</v>
      </c>
      <c r="I3948" s="17" t="str">
        <f>INDEX(Neighborhoods!$A:$C,MATCH(Places!$H3948,Neighborhoods!$A:$A,0),MATCH(Places!I$1,Neighborhoods!$1:$1,0))</f>
        <v>Brooklyn</v>
      </c>
      <c r="J3948" s="17" t="str">
        <f>INDEX(Neighborhoods!$A:$C,MATCH(Places!$H3948,Neighborhoods!$A:$A,0),MATCH(Places!J$1,Neighborhoods!$1:$1,0))</f>
        <v>Williamsburg</v>
      </c>
      <c r="K3948" s="17" t="s">
        <v>1</v>
      </c>
      <c r="L3948" s="17" t="str">
        <f t="shared" si="244"/>
        <v>Yes</v>
      </c>
      <c r="M3948" s="17">
        <v>2</v>
      </c>
      <c r="N3948" s="17" t="str" cm="1">
        <f t="array" ref="N3948">_xlfn.IFS(M3948&lt;=2,"Small",M3948&lt;=5,"Medium",M3948&gt;5,"Large")</f>
        <v>Small</v>
      </c>
      <c r="O3948" s="65">
        <v>77</v>
      </c>
      <c r="P3948" s="87">
        <f t="shared" si="245"/>
        <v>0.03</v>
      </c>
      <c r="Q3948" s="68">
        <v>4.84</v>
      </c>
      <c r="R3948" s="68" t="str" cm="1">
        <f t="array" ref="R3948">_xlfn.SWITCH(ROUND(Q3948,0),5,"Excellent",4,"Good",3,"Ok","Bad")</f>
        <v>Excellent</v>
      </c>
      <c r="S3948" s="17">
        <v>61</v>
      </c>
      <c r="T3948" s="17" t="str">
        <f t="shared" si="246"/>
        <v>No</v>
      </c>
      <c r="U3948" s="82">
        <v>43362</v>
      </c>
      <c r="V3948" s="82">
        <v>43904</v>
      </c>
      <c r="W3948" s="17">
        <v>231</v>
      </c>
      <c r="X3948" s="17" t="str">
        <f t="shared" si="247"/>
        <v>Active</v>
      </c>
      <c r="Y3948" s="17" t="s">
        <v>15615</v>
      </c>
      <c r="Z3948" s="17"/>
    </row>
    <row r="3949" spans="1:26" x14ac:dyDescent="0.25">
      <c r="A3949">
        <v>3948</v>
      </c>
      <c r="B3949" s="17" t="s">
        <v>2818</v>
      </c>
      <c r="C3949" s="17">
        <v>1864</v>
      </c>
      <c r="D3949" s="17" t="str">
        <f>INDEX(Hosts!$A:$O,MATCH(Places!$C3949,Hosts!$A:$A,0),MATCH(Places!D$1,Hosts!$1:$1,0))</f>
        <v>Within an hour</v>
      </c>
      <c r="E3949" s="87">
        <f>INDEX(Hosts!$A:$O,MATCH(Places!$C3949,Hosts!$A:$A,0),MATCH(Places!E$1,Hosts!$1:$1,0))</f>
        <v>1</v>
      </c>
      <c r="F3949" s="87">
        <f>INDEX(Hosts!$A:$O,MATCH(Places!$C3949,Hosts!$A:$A,0),MATCH(Places!F$1,Hosts!$1:$1,0))</f>
        <v>0.8</v>
      </c>
      <c r="G3949" s="17" t="str">
        <f>INDEX(Hosts!$A:$O,MATCH(Places!$C3949,Hosts!$A:$A,0),MATCH(Places!G$1,Hosts!$1:$1,0))</f>
        <v>Yes</v>
      </c>
      <c r="H3949" s="17">
        <v>12</v>
      </c>
      <c r="I3949" s="17" t="str">
        <f>INDEX(Neighborhoods!$A:$C,MATCH(Places!$H3949,Neighborhoods!$A:$A,0),MATCH(Places!I$1,Neighborhoods!$1:$1,0))</f>
        <v>Brooklyn</v>
      </c>
      <c r="J3949" s="17" t="str">
        <f>INDEX(Neighborhoods!$A:$C,MATCH(Places!$H3949,Neighborhoods!$A:$A,0),MATCH(Places!J$1,Neighborhoods!$1:$1,0))</f>
        <v>Williamsburg</v>
      </c>
      <c r="K3949" s="17" t="s">
        <v>1</v>
      </c>
      <c r="L3949" s="17" t="str">
        <f t="shared" si="244"/>
        <v>Yes</v>
      </c>
      <c r="M3949" s="17">
        <v>2</v>
      </c>
      <c r="N3949" s="17" t="str" cm="1">
        <f t="array" ref="N3949">_xlfn.IFS(M3949&lt;=2,"Small",M3949&lt;=5,"Medium",M3949&gt;5,"Large")</f>
        <v>Small</v>
      </c>
      <c r="O3949" s="65">
        <v>85</v>
      </c>
      <c r="P3949" s="87">
        <f t="shared" si="245"/>
        <v>0.03</v>
      </c>
      <c r="Q3949" s="68">
        <v>5</v>
      </c>
      <c r="R3949" s="68" t="str" cm="1">
        <f t="array" ref="R3949">_xlfn.SWITCH(ROUND(Q3949,0),5,"Excellent",4,"Good",3,"Ok","Bad")</f>
        <v>Excellent</v>
      </c>
      <c r="S3949" s="17">
        <v>16</v>
      </c>
      <c r="T3949" s="17" t="str">
        <f t="shared" si="246"/>
        <v>No</v>
      </c>
      <c r="U3949" s="82">
        <v>43346</v>
      </c>
      <c r="V3949" s="82">
        <v>43520</v>
      </c>
      <c r="W3949" s="17">
        <v>268</v>
      </c>
      <c r="X3949" s="17" t="str">
        <f t="shared" si="247"/>
        <v>Active</v>
      </c>
      <c r="Y3949" s="17" t="s">
        <v>15615</v>
      </c>
      <c r="Z3949" s="17"/>
    </row>
    <row r="3950" spans="1:26" x14ac:dyDescent="0.25">
      <c r="A3950">
        <v>3949</v>
      </c>
      <c r="B3950" s="17" t="s">
        <v>2819</v>
      </c>
      <c r="C3950" s="17">
        <v>1582</v>
      </c>
      <c r="D3950" s="17" t="str">
        <f>INDEX(Hosts!$A:$O,MATCH(Places!$C3950,Hosts!$A:$A,0),MATCH(Places!D$1,Hosts!$1:$1,0))</f>
        <v>Within a few hours</v>
      </c>
      <c r="E3950" s="87">
        <f>INDEX(Hosts!$A:$O,MATCH(Places!$C3950,Hosts!$A:$A,0),MATCH(Places!E$1,Hosts!$1:$1,0))</f>
        <v>1</v>
      </c>
      <c r="F3950" s="87">
        <f>INDEX(Hosts!$A:$O,MATCH(Places!$C3950,Hosts!$A:$A,0),MATCH(Places!F$1,Hosts!$1:$1,0))</f>
        <v>1</v>
      </c>
      <c r="G3950" s="17" t="str">
        <f>INDEX(Hosts!$A:$O,MATCH(Places!$C3950,Hosts!$A:$A,0),MATCH(Places!G$1,Hosts!$1:$1,0))</f>
        <v>Yes</v>
      </c>
      <c r="H3950" s="17">
        <v>13</v>
      </c>
      <c r="I3950" s="17" t="str">
        <f>INDEX(Neighborhoods!$A:$C,MATCH(Places!$H3950,Neighborhoods!$A:$A,0),MATCH(Places!I$1,Neighborhoods!$1:$1,0))</f>
        <v>Manhattan</v>
      </c>
      <c r="J3950" s="17" t="str">
        <f>INDEX(Neighborhoods!$A:$C,MATCH(Places!$H3950,Neighborhoods!$A:$A,0),MATCH(Places!J$1,Neighborhoods!$1:$1,0))</f>
        <v>Chelsea</v>
      </c>
      <c r="K3950" s="17" t="s">
        <v>16</v>
      </c>
      <c r="L3950" s="17" t="str">
        <f t="shared" si="244"/>
        <v>Yes</v>
      </c>
      <c r="M3950" s="17">
        <v>1</v>
      </c>
      <c r="N3950" s="17" t="str" cm="1">
        <f t="array" ref="N3950">_xlfn.IFS(M3950&lt;=2,"Small",M3950&lt;=5,"Medium",M3950&gt;5,"Large")</f>
        <v>Small</v>
      </c>
      <c r="O3950" s="65">
        <v>85</v>
      </c>
      <c r="P3950" s="87">
        <f t="shared" si="245"/>
        <v>0.03</v>
      </c>
      <c r="Q3950" s="68">
        <v>4.75</v>
      </c>
      <c r="R3950" s="68" t="str" cm="1">
        <f t="array" ref="R3950">_xlfn.SWITCH(ROUND(Q3950,0),5,"Excellent",4,"Good",3,"Ok","Bad")</f>
        <v>Excellent</v>
      </c>
      <c r="S3950" s="17">
        <v>32</v>
      </c>
      <c r="T3950" s="17" t="str">
        <f t="shared" si="246"/>
        <v>No</v>
      </c>
      <c r="U3950" s="82">
        <v>43353</v>
      </c>
      <c r="V3950" s="82">
        <v>43774</v>
      </c>
      <c r="W3950" s="17">
        <v>365</v>
      </c>
      <c r="X3950" s="17" t="str">
        <f t="shared" si="247"/>
        <v>Active</v>
      </c>
      <c r="Y3950" s="17" t="s">
        <v>15616</v>
      </c>
      <c r="Z3950" s="17"/>
    </row>
    <row r="3951" spans="1:26" x14ac:dyDescent="0.25">
      <c r="A3951">
        <v>3950</v>
      </c>
      <c r="B3951" s="17" t="s">
        <v>2820</v>
      </c>
      <c r="C3951" s="17">
        <v>1209</v>
      </c>
      <c r="D3951" s="17" t="str">
        <f>INDEX(Hosts!$A:$O,MATCH(Places!$C3951,Hosts!$A:$A,0),MATCH(Places!D$1,Hosts!$1:$1,0))</f>
        <v>Within an hour</v>
      </c>
      <c r="E3951" s="87">
        <f>INDEX(Hosts!$A:$O,MATCH(Places!$C3951,Hosts!$A:$A,0),MATCH(Places!E$1,Hosts!$1:$1,0))</f>
        <v>1</v>
      </c>
      <c r="F3951" s="87">
        <f>INDEX(Hosts!$A:$O,MATCH(Places!$C3951,Hosts!$A:$A,0),MATCH(Places!F$1,Hosts!$1:$1,0))</f>
        <v>0.5</v>
      </c>
      <c r="G3951" s="17" t="str">
        <f>INDEX(Hosts!$A:$O,MATCH(Places!$C3951,Hosts!$A:$A,0),MATCH(Places!G$1,Hosts!$1:$1,0))</f>
        <v>No</v>
      </c>
      <c r="H3951" s="17">
        <v>19</v>
      </c>
      <c r="I3951" s="17" t="str">
        <f>INDEX(Neighborhoods!$A:$C,MATCH(Places!$H3951,Neighborhoods!$A:$A,0),MATCH(Places!I$1,Neighborhoods!$1:$1,0))</f>
        <v>Manhattan</v>
      </c>
      <c r="J3951" s="17" t="str">
        <f>INDEX(Neighborhoods!$A:$C,MATCH(Places!$H3951,Neighborhoods!$A:$A,0),MATCH(Places!J$1,Neighborhoods!$1:$1,0))</f>
        <v>Upper East Side</v>
      </c>
      <c r="K3951" s="17" t="s">
        <v>11822</v>
      </c>
      <c r="L3951" s="17" t="str">
        <f t="shared" si="244"/>
        <v>No</v>
      </c>
      <c r="M3951" s="17">
        <v>2</v>
      </c>
      <c r="N3951" s="17" t="str" cm="1">
        <f t="array" ref="N3951">_xlfn.IFS(M3951&lt;=2,"Small",M3951&lt;=5,"Medium",M3951&gt;5,"Large")</f>
        <v>Small</v>
      </c>
      <c r="O3951" s="65">
        <v>350</v>
      </c>
      <c r="P3951" s="87">
        <f t="shared" si="245"/>
        <v>0.04</v>
      </c>
      <c r="Q3951" s="68">
        <v>5</v>
      </c>
      <c r="R3951" s="68" t="str" cm="1">
        <f t="array" ref="R3951">_xlfn.SWITCH(ROUND(Q3951,0),5,"Excellent",4,"Good",3,"Ok","Bad")</f>
        <v>Excellent</v>
      </c>
      <c r="S3951" s="17">
        <v>4</v>
      </c>
      <c r="T3951" s="17" t="str">
        <f t="shared" si="246"/>
        <v>No</v>
      </c>
      <c r="U3951" s="82">
        <v>43371</v>
      </c>
      <c r="V3951" s="82">
        <v>43832</v>
      </c>
      <c r="W3951" s="17">
        <v>228</v>
      </c>
      <c r="X3951" s="17" t="str">
        <f t="shared" si="247"/>
        <v>Active</v>
      </c>
      <c r="Y3951" s="17" t="s">
        <v>15616</v>
      </c>
      <c r="Z3951" s="17"/>
    </row>
    <row r="3952" spans="1:26" x14ac:dyDescent="0.25">
      <c r="A3952">
        <v>3951</v>
      </c>
      <c r="B3952" s="17" t="s">
        <v>2821</v>
      </c>
      <c r="C3952" s="17">
        <v>3083</v>
      </c>
      <c r="D3952" s="17" t="str">
        <f>INDEX(Hosts!$A:$O,MATCH(Places!$C3952,Hosts!$A:$A,0),MATCH(Places!D$1,Hosts!$1:$1,0))</f>
        <v>Within a few hours</v>
      </c>
      <c r="E3952" s="87">
        <f>INDEX(Hosts!$A:$O,MATCH(Places!$C3952,Hosts!$A:$A,0),MATCH(Places!E$1,Hosts!$1:$1,0))</f>
        <v>1</v>
      </c>
      <c r="F3952" s="87">
        <f>INDEX(Hosts!$A:$O,MATCH(Places!$C3952,Hosts!$A:$A,0),MATCH(Places!F$1,Hosts!$1:$1,0))</f>
        <v>0.43</v>
      </c>
      <c r="G3952" s="17" t="str">
        <f>INDEX(Hosts!$A:$O,MATCH(Places!$C3952,Hosts!$A:$A,0),MATCH(Places!G$1,Hosts!$1:$1,0))</f>
        <v>Yes</v>
      </c>
      <c r="H3952" s="17">
        <v>21</v>
      </c>
      <c r="I3952" s="17" t="str">
        <f>INDEX(Neighborhoods!$A:$C,MATCH(Places!$H3952,Neighborhoods!$A:$A,0),MATCH(Places!I$1,Neighborhoods!$1:$1,0))</f>
        <v>Queens</v>
      </c>
      <c r="J3952" s="17" t="str">
        <f>INDEX(Neighborhoods!$A:$C,MATCH(Places!$H3952,Neighborhoods!$A:$A,0),MATCH(Places!J$1,Neighborhoods!$1:$1,0))</f>
        <v>Astoria</v>
      </c>
      <c r="K3952" s="17" t="s">
        <v>11822</v>
      </c>
      <c r="L3952" s="17" t="str">
        <f t="shared" si="244"/>
        <v>No</v>
      </c>
      <c r="M3952" s="17">
        <v>4</v>
      </c>
      <c r="N3952" s="17" t="str" cm="1">
        <f t="array" ref="N3952">_xlfn.IFS(M3952&lt;=2,"Small",M3952&lt;=5,"Medium",M3952&gt;5,"Large")</f>
        <v>Medium</v>
      </c>
      <c r="O3952" s="65">
        <v>130</v>
      </c>
      <c r="P3952" s="87">
        <f t="shared" si="245"/>
        <v>0.03</v>
      </c>
      <c r="Q3952" s="68">
        <v>4.75</v>
      </c>
      <c r="R3952" s="68" t="str" cm="1">
        <f t="array" ref="R3952">_xlfn.SWITCH(ROUND(Q3952,0),5,"Excellent",4,"Good",3,"Ok","Bad")</f>
        <v>Excellent</v>
      </c>
      <c r="S3952" s="17">
        <v>4</v>
      </c>
      <c r="T3952" s="17" t="str">
        <f t="shared" si="246"/>
        <v>No</v>
      </c>
      <c r="U3952" s="82">
        <v>43462</v>
      </c>
      <c r="V3952" s="82">
        <v>43832</v>
      </c>
      <c r="W3952" s="17">
        <v>0</v>
      </c>
      <c r="X3952" s="17" t="str">
        <f t="shared" si="247"/>
        <v>Inactive</v>
      </c>
      <c r="Y3952" s="17" t="s">
        <v>15615</v>
      </c>
      <c r="Z3952" s="17"/>
    </row>
    <row r="3953" spans="1:26" x14ac:dyDescent="0.25">
      <c r="A3953">
        <v>3952</v>
      </c>
      <c r="B3953" s="17" t="s">
        <v>2822</v>
      </c>
      <c r="C3953" s="17">
        <v>3081</v>
      </c>
      <c r="D3953" s="17" t="str">
        <f>INDEX(Hosts!$A:$O,MATCH(Places!$C3953,Hosts!$A:$A,0),MATCH(Places!D$1,Hosts!$1:$1,0))</f>
        <v>Within an hour</v>
      </c>
      <c r="E3953" s="87">
        <f>INDEX(Hosts!$A:$O,MATCH(Places!$C3953,Hosts!$A:$A,0),MATCH(Places!E$1,Hosts!$1:$1,0))</f>
        <v>1</v>
      </c>
      <c r="F3953" s="87">
        <f>INDEX(Hosts!$A:$O,MATCH(Places!$C3953,Hosts!$A:$A,0),MATCH(Places!F$1,Hosts!$1:$1,0))</f>
        <v>0.9</v>
      </c>
      <c r="G3953" s="17" t="str">
        <f>INDEX(Hosts!$A:$O,MATCH(Places!$C3953,Hosts!$A:$A,0),MATCH(Places!G$1,Hosts!$1:$1,0))</f>
        <v>No</v>
      </c>
      <c r="H3953" s="17">
        <v>27</v>
      </c>
      <c r="I3953" s="17" t="str">
        <f>INDEX(Neighborhoods!$A:$C,MATCH(Places!$H3953,Neighborhoods!$A:$A,0),MATCH(Places!I$1,Neighborhoods!$1:$1,0))</f>
        <v>Staten Island</v>
      </c>
      <c r="J3953" s="17" t="str">
        <f>INDEX(Neighborhoods!$A:$C,MATCH(Places!$H3953,Neighborhoods!$A:$A,0),MATCH(Places!J$1,Neighborhoods!$1:$1,0))</f>
        <v>Arrochar</v>
      </c>
      <c r="K3953" s="17" t="s">
        <v>1</v>
      </c>
      <c r="L3953" s="17" t="str">
        <f t="shared" si="244"/>
        <v>Yes</v>
      </c>
      <c r="M3953" s="17">
        <v>1</v>
      </c>
      <c r="N3953" s="17" t="str" cm="1">
        <f t="array" ref="N3953">_xlfn.IFS(M3953&lt;=2,"Small",M3953&lt;=5,"Medium",M3953&gt;5,"Large")</f>
        <v>Small</v>
      </c>
      <c r="O3953" s="65">
        <v>35</v>
      </c>
      <c r="P3953" s="87">
        <f t="shared" si="245"/>
        <v>0.03</v>
      </c>
      <c r="Q3953" s="68">
        <v>5</v>
      </c>
      <c r="R3953" s="68" t="str" cm="1">
        <f t="array" ref="R3953">_xlfn.SWITCH(ROUND(Q3953,0),5,"Excellent",4,"Good",3,"Ok","Bad")</f>
        <v>Excellent</v>
      </c>
      <c r="S3953" s="17">
        <v>14</v>
      </c>
      <c r="T3953" s="17" t="str">
        <f t="shared" si="246"/>
        <v>No</v>
      </c>
      <c r="U3953" s="82">
        <v>43372</v>
      </c>
      <c r="V3953" s="82">
        <v>44026</v>
      </c>
      <c r="W3953" s="17">
        <v>82</v>
      </c>
      <c r="X3953" s="17" t="str">
        <f t="shared" si="247"/>
        <v>Active</v>
      </c>
      <c r="Y3953" s="17" t="s">
        <v>15615</v>
      </c>
      <c r="Z3953" s="17"/>
    </row>
    <row r="3954" spans="1:26" x14ac:dyDescent="0.25">
      <c r="A3954">
        <v>3953</v>
      </c>
      <c r="B3954" s="17" t="s">
        <v>2823</v>
      </c>
      <c r="C3954" s="17">
        <v>3049</v>
      </c>
      <c r="D3954" s="17" t="str">
        <f>INDEX(Hosts!$A:$O,MATCH(Places!$C3954,Hosts!$A:$A,0),MATCH(Places!D$1,Hosts!$1:$1,0))</f>
        <v>Within an hour</v>
      </c>
      <c r="E3954" s="87">
        <f>INDEX(Hosts!$A:$O,MATCH(Places!$C3954,Hosts!$A:$A,0),MATCH(Places!E$1,Hosts!$1:$1,0))</f>
        <v>1</v>
      </c>
      <c r="F3954" s="87">
        <f>INDEX(Hosts!$A:$O,MATCH(Places!$C3954,Hosts!$A:$A,0),MATCH(Places!F$1,Hosts!$1:$1,0))</f>
        <v>0.97</v>
      </c>
      <c r="G3954" s="17" t="str">
        <f>INDEX(Hosts!$A:$O,MATCH(Places!$C3954,Hosts!$A:$A,0),MATCH(Places!G$1,Hosts!$1:$1,0))</f>
        <v>Yes</v>
      </c>
      <c r="H3954" s="17">
        <v>10</v>
      </c>
      <c r="I3954" s="17" t="str">
        <f>INDEX(Neighborhoods!$A:$C,MATCH(Places!$H3954,Neighborhoods!$A:$A,0),MATCH(Places!I$1,Neighborhoods!$1:$1,0))</f>
        <v>Brooklyn</v>
      </c>
      <c r="J3954" s="17" t="str">
        <f>INDEX(Neighborhoods!$A:$C,MATCH(Places!$H3954,Neighborhoods!$A:$A,0),MATCH(Places!J$1,Neighborhoods!$1:$1,0))</f>
        <v>East Flatbush</v>
      </c>
      <c r="K3954" s="17" t="s">
        <v>1</v>
      </c>
      <c r="L3954" s="17" t="str">
        <f t="shared" si="244"/>
        <v>Yes</v>
      </c>
      <c r="M3954" s="17">
        <v>2</v>
      </c>
      <c r="N3954" s="17" t="str" cm="1">
        <f t="array" ref="N3954">_xlfn.IFS(M3954&lt;=2,"Small",M3954&lt;=5,"Medium",M3954&gt;5,"Large")</f>
        <v>Small</v>
      </c>
      <c r="O3954" s="65">
        <v>55</v>
      </c>
      <c r="P3954" s="87">
        <f t="shared" si="245"/>
        <v>0.03</v>
      </c>
      <c r="Q3954" s="68">
        <v>4.9800000000000004</v>
      </c>
      <c r="R3954" s="68" t="str" cm="1">
        <f t="array" ref="R3954">_xlfn.SWITCH(ROUND(Q3954,0),5,"Excellent",4,"Good",3,"Ok","Bad")</f>
        <v>Excellent</v>
      </c>
      <c r="S3954" s="17">
        <v>46</v>
      </c>
      <c r="T3954" s="17" t="str">
        <f t="shared" si="246"/>
        <v>No</v>
      </c>
      <c r="U3954" s="82">
        <v>43346</v>
      </c>
      <c r="V3954" s="82">
        <v>44056</v>
      </c>
      <c r="W3954" s="17">
        <v>75</v>
      </c>
      <c r="X3954" s="17" t="str">
        <f t="shared" si="247"/>
        <v>Active</v>
      </c>
      <c r="Y3954" s="17" t="s">
        <v>15616</v>
      </c>
      <c r="Z3954" s="17"/>
    </row>
    <row r="3955" spans="1:26" x14ac:dyDescent="0.25">
      <c r="A3955">
        <v>3954</v>
      </c>
      <c r="B3955" s="17" t="s">
        <v>2824</v>
      </c>
      <c r="C3955" s="17">
        <v>925</v>
      </c>
      <c r="D3955" s="17" t="str">
        <f>INDEX(Hosts!$A:$O,MATCH(Places!$C3955,Hosts!$A:$A,0),MATCH(Places!D$1,Hosts!$1:$1,0))</f>
        <v>Within a day</v>
      </c>
      <c r="E3955" s="87">
        <f>INDEX(Hosts!$A:$O,MATCH(Places!$C3955,Hosts!$A:$A,0),MATCH(Places!E$1,Hosts!$1:$1,0))</f>
        <v>0.6</v>
      </c>
      <c r="F3955" s="87">
        <f>INDEX(Hosts!$A:$O,MATCH(Places!$C3955,Hosts!$A:$A,0),MATCH(Places!F$1,Hosts!$1:$1,0))</f>
        <v>1</v>
      </c>
      <c r="G3955" s="17" t="str">
        <f>INDEX(Hosts!$A:$O,MATCH(Places!$C3955,Hosts!$A:$A,0),MATCH(Places!G$1,Hosts!$1:$1,0))</f>
        <v>No</v>
      </c>
      <c r="H3955" s="17">
        <v>9</v>
      </c>
      <c r="I3955" s="17" t="str">
        <f>INDEX(Neighborhoods!$A:$C,MATCH(Places!$H3955,Neighborhoods!$A:$A,0),MATCH(Places!I$1,Neighborhoods!$1:$1,0))</f>
        <v>Brooklyn</v>
      </c>
      <c r="J3955" s="17" t="str">
        <f>INDEX(Neighborhoods!$A:$C,MATCH(Places!$H3955,Neighborhoods!$A:$A,0),MATCH(Places!J$1,Neighborhoods!$1:$1,0))</f>
        <v>Crown Heights</v>
      </c>
      <c r="K3955" s="17" t="s">
        <v>1</v>
      </c>
      <c r="L3955" s="17" t="str">
        <f t="shared" si="244"/>
        <v>Yes</v>
      </c>
      <c r="M3955" s="17">
        <v>4</v>
      </c>
      <c r="N3955" s="17" t="str" cm="1">
        <f t="array" ref="N3955">_xlfn.IFS(M3955&lt;=2,"Small",M3955&lt;=5,"Medium",M3955&gt;5,"Large")</f>
        <v>Medium</v>
      </c>
      <c r="O3955" s="65">
        <v>220</v>
      </c>
      <c r="P3955" s="87">
        <f t="shared" si="245"/>
        <v>0.04</v>
      </c>
      <c r="Q3955" s="68">
        <v>5</v>
      </c>
      <c r="R3955" s="68" t="str" cm="1">
        <f t="array" ref="R3955">_xlfn.SWITCH(ROUND(Q3955,0),5,"Excellent",4,"Good",3,"Ok","Bad")</f>
        <v>Excellent</v>
      </c>
      <c r="S3955" s="17">
        <v>9</v>
      </c>
      <c r="T3955" s="17" t="str">
        <f t="shared" si="246"/>
        <v>No</v>
      </c>
      <c r="U3955" s="82">
        <v>43359</v>
      </c>
      <c r="V3955" s="82">
        <v>43820</v>
      </c>
      <c r="W3955" s="17">
        <v>136</v>
      </c>
      <c r="X3955" s="17" t="str">
        <f t="shared" si="247"/>
        <v>Active</v>
      </c>
      <c r="Y3955" s="17" t="s">
        <v>15616</v>
      </c>
      <c r="Z3955" s="17"/>
    </row>
    <row r="3956" spans="1:26" x14ac:dyDescent="0.25">
      <c r="A3956">
        <v>3955</v>
      </c>
      <c r="B3956" s="17" t="s">
        <v>2826</v>
      </c>
      <c r="C3956" s="17">
        <v>1184</v>
      </c>
      <c r="D3956" s="17" t="str">
        <f>INDEX(Hosts!$A:$O,MATCH(Places!$C3956,Hosts!$A:$A,0),MATCH(Places!D$1,Hosts!$1:$1,0))</f>
        <v>Within an hour</v>
      </c>
      <c r="E3956" s="87">
        <f>INDEX(Hosts!$A:$O,MATCH(Places!$C3956,Hosts!$A:$A,0),MATCH(Places!E$1,Hosts!$1:$1,0))</f>
        <v>1</v>
      </c>
      <c r="F3956" s="87">
        <f>INDEX(Hosts!$A:$O,MATCH(Places!$C3956,Hosts!$A:$A,0),MATCH(Places!F$1,Hosts!$1:$1,0))</f>
        <v>0.2</v>
      </c>
      <c r="G3956" s="17" t="str">
        <f>INDEX(Hosts!$A:$O,MATCH(Places!$C3956,Hosts!$A:$A,0),MATCH(Places!G$1,Hosts!$1:$1,0))</f>
        <v>No</v>
      </c>
      <c r="H3956" s="17">
        <v>12</v>
      </c>
      <c r="I3956" s="17" t="str">
        <f>INDEX(Neighborhoods!$A:$C,MATCH(Places!$H3956,Neighborhoods!$A:$A,0),MATCH(Places!I$1,Neighborhoods!$1:$1,0))</f>
        <v>Brooklyn</v>
      </c>
      <c r="J3956" s="17" t="str">
        <f>INDEX(Neighborhoods!$A:$C,MATCH(Places!$H3956,Neighborhoods!$A:$A,0),MATCH(Places!J$1,Neighborhoods!$1:$1,0))</f>
        <v>Williamsburg</v>
      </c>
      <c r="K3956" s="17" t="s">
        <v>11822</v>
      </c>
      <c r="L3956" s="17" t="str">
        <f t="shared" si="244"/>
        <v>No</v>
      </c>
      <c r="M3956" s="17">
        <v>4</v>
      </c>
      <c r="N3956" s="17" t="str" cm="1">
        <f t="array" ref="N3956">_xlfn.IFS(M3956&lt;=2,"Small",M3956&lt;=5,"Medium",M3956&gt;5,"Large")</f>
        <v>Medium</v>
      </c>
      <c r="O3956" s="65">
        <v>167</v>
      </c>
      <c r="P3956" s="87">
        <f t="shared" si="245"/>
        <v>0.03</v>
      </c>
      <c r="Q3956" s="68">
        <v>5</v>
      </c>
      <c r="R3956" s="68" t="str" cm="1">
        <f t="array" ref="R3956">_xlfn.SWITCH(ROUND(Q3956,0),5,"Excellent",4,"Good",3,"Ok","Bad")</f>
        <v>Excellent</v>
      </c>
      <c r="S3956" s="17">
        <v>4</v>
      </c>
      <c r="T3956" s="17" t="str">
        <f t="shared" si="246"/>
        <v>No</v>
      </c>
      <c r="U3956" s="82">
        <v>43467</v>
      </c>
      <c r="V3956" s="82">
        <v>43834</v>
      </c>
      <c r="W3956" s="17">
        <v>364</v>
      </c>
      <c r="X3956" s="17" t="str">
        <f t="shared" si="247"/>
        <v>Active</v>
      </c>
      <c r="Y3956" s="17" t="s">
        <v>15615</v>
      </c>
      <c r="Z3956" s="17"/>
    </row>
    <row r="3957" spans="1:26" x14ac:dyDescent="0.25">
      <c r="A3957">
        <v>3956</v>
      </c>
      <c r="B3957" s="17" t="s">
        <v>2827</v>
      </c>
      <c r="C3957" s="17">
        <v>1249</v>
      </c>
      <c r="D3957" s="17" t="str">
        <f>INDEX(Hosts!$A:$O,MATCH(Places!$C3957,Hosts!$A:$A,0),MATCH(Places!D$1,Hosts!$1:$1,0))</f>
        <v>Within an hour</v>
      </c>
      <c r="E3957" s="87">
        <f>INDEX(Hosts!$A:$O,MATCH(Places!$C3957,Hosts!$A:$A,0),MATCH(Places!E$1,Hosts!$1:$1,0))</f>
        <v>1</v>
      </c>
      <c r="F3957" s="87">
        <f>INDEX(Hosts!$A:$O,MATCH(Places!$C3957,Hosts!$A:$A,0),MATCH(Places!F$1,Hosts!$1:$1,0))</f>
        <v>0.8</v>
      </c>
      <c r="G3957" s="17" t="str">
        <f>INDEX(Hosts!$A:$O,MATCH(Places!$C3957,Hosts!$A:$A,0),MATCH(Places!G$1,Hosts!$1:$1,0))</f>
        <v>Yes</v>
      </c>
      <c r="H3957" s="17">
        <v>18</v>
      </c>
      <c r="I3957" s="17" t="str">
        <f>INDEX(Neighborhoods!$A:$C,MATCH(Places!$H3957,Neighborhoods!$A:$A,0),MATCH(Places!I$1,Neighborhoods!$1:$1,0))</f>
        <v>Manhattan</v>
      </c>
      <c r="J3957" s="17" t="str">
        <f>INDEX(Neighborhoods!$A:$C,MATCH(Places!$H3957,Neighborhoods!$A:$A,0),MATCH(Places!J$1,Neighborhoods!$1:$1,0))</f>
        <v>Midtown</v>
      </c>
      <c r="K3957" s="17" t="s">
        <v>1</v>
      </c>
      <c r="L3957" s="17" t="str">
        <f t="shared" si="244"/>
        <v>Yes</v>
      </c>
      <c r="M3957" s="17">
        <v>2</v>
      </c>
      <c r="N3957" s="17" t="str" cm="1">
        <f t="array" ref="N3957">_xlfn.IFS(M3957&lt;=2,"Small",M3957&lt;=5,"Medium",M3957&gt;5,"Large")</f>
        <v>Small</v>
      </c>
      <c r="O3957" s="65">
        <v>146</v>
      </c>
      <c r="P3957" s="87">
        <f t="shared" si="245"/>
        <v>0.03</v>
      </c>
      <c r="Q3957" s="68">
        <v>5</v>
      </c>
      <c r="R3957" s="68" t="str" cm="1">
        <f t="array" ref="R3957">_xlfn.SWITCH(ROUND(Q3957,0),5,"Excellent",4,"Good",3,"Ok","Bad")</f>
        <v>Excellent</v>
      </c>
      <c r="S3957" s="17">
        <v>5</v>
      </c>
      <c r="T3957" s="17" t="str">
        <f t="shared" si="246"/>
        <v>No</v>
      </c>
      <c r="U3957" s="82">
        <v>43368</v>
      </c>
      <c r="V3957" s="82">
        <v>43783</v>
      </c>
      <c r="W3957" s="17">
        <v>32</v>
      </c>
      <c r="X3957" s="17" t="str">
        <f t="shared" si="247"/>
        <v>Active</v>
      </c>
      <c r="Y3957" s="17" t="s">
        <v>15615</v>
      </c>
      <c r="Z3957" s="17"/>
    </row>
    <row r="3958" spans="1:26" x14ac:dyDescent="0.25">
      <c r="A3958">
        <v>3957</v>
      </c>
      <c r="B3958" s="17" t="s">
        <v>2828</v>
      </c>
      <c r="C3958" s="17">
        <v>3769</v>
      </c>
      <c r="D3958" s="17" t="str">
        <f>INDEX(Hosts!$A:$O,MATCH(Places!$C3958,Hosts!$A:$A,0),MATCH(Places!D$1,Hosts!$1:$1,0))</f>
        <v>Within a few hours</v>
      </c>
      <c r="E3958" s="87">
        <f>INDEX(Hosts!$A:$O,MATCH(Places!$C3958,Hosts!$A:$A,0),MATCH(Places!E$1,Hosts!$1:$1,0))</f>
        <v>1</v>
      </c>
      <c r="F3958" s="87">
        <f>INDEX(Hosts!$A:$O,MATCH(Places!$C3958,Hosts!$A:$A,0),MATCH(Places!F$1,Hosts!$1:$1,0))</f>
        <v>0.92</v>
      </c>
      <c r="G3958" s="17" t="str">
        <f>INDEX(Hosts!$A:$O,MATCH(Places!$C3958,Hosts!$A:$A,0),MATCH(Places!G$1,Hosts!$1:$1,0))</f>
        <v>No</v>
      </c>
      <c r="H3958" s="17">
        <v>17</v>
      </c>
      <c r="I3958" s="17" t="str">
        <f>INDEX(Neighborhoods!$A:$C,MATCH(Places!$H3958,Neighborhoods!$A:$A,0),MATCH(Places!I$1,Neighborhoods!$1:$1,0))</f>
        <v>Manhattan</v>
      </c>
      <c r="J3958" s="17" t="str">
        <f>INDEX(Neighborhoods!$A:$C,MATCH(Places!$H3958,Neighborhoods!$A:$A,0),MATCH(Places!J$1,Neighborhoods!$1:$1,0))</f>
        <v>Hell's Kitchen</v>
      </c>
      <c r="K3958" s="17" t="s">
        <v>11822</v>
      </c>
      <c r="L3958" s="17" t="str">
        <f t="shared" si="244"/>
        <v>No</v>
      </c>
      <c r="M3958" s="17">
        <v>3</v>
      </c>
      <c r="N3958" s="17" t="str" cm="1">
        <f t="array" ref="N3958">_xlfn.IFS(M3958&lt;=2,"Small",M3958&lt;=5,"Medium",M3958&gt;5,"Large")</f>
        <v>Medium</v>
      </c>
      <c r="O3958" s="65">
        <v>280</v>
      </c>
      <c r="P3958" s="87">
        <f t="shared" si="245"/>
        <v>0.04</v>
      </c>
      <c r="Q3958" s="68">
        <v>4.5</v>
      </c>
      <c r="R3958" s="68" t="str" cm="1">
        <f t="array" ref="R3958">_xlfn.SWITCH(ROUND(Q3958,0),5,"Excellent",4,"Good",3,"Ok","Bad")</f>
        <v>Excellent</v>
      </c>
      <c r="S3958" s="17">
        <v>24</v>
      </c>
      <c r="T3958" s="17" t="str">
        <f t="shared" si="246"/>
        <v>No</v>
      </c>
      <c r="U3958" s="82">
        <v>43720</v>
      </c>
      <c r="V3958" s="82">
        <v>43860</v>
      </c>
      <c r="W3958" s="17">
        <v>365</v>
      </c>
      <c r="X3958" s="17" t="str">
        <f t="shared" si="247"/>
        <v>Active</v>
      </c>
      <c r="Y3958" s="17" t="s">
        <v>15615</v>
      </c>
      <c r="Z3958" s="17"/>
    </row>
    <row r="3959" spans="1:26" x14ac:dyDescent="0.25">
      <c r="A3959">
        <v>3958</v>
      </c>
      <c r="B3959" s="17" t="s">
        <v>15045</v>
      </c>
      <c r="C3959" s="17">
        <v>1876</v>
      </c>
      <c r="D3959" s="17" t="str">
        <f>INDEX(Hosts!$A:$O,MATCH(Places!$C3959,Hosts!$A:$A,0),MATCH(Places!D$1,Hosts!$1:$1,0))</f>
        <v>Within a few hours</v>
      </c>
      <c r="E3959" s="87">
        <f>INDEX(Hosts!$A:$O,MATCH(Places!$C3959,Hosts!$A:$A,0),MATCH(Places!E$1,Hosts!$1:$1,0))</f>
        <v>1</v>
      </c>
      <c r="F3959" s="87">
        <f>INDEX(Hosts!$A:$O,MATCH(Places!$C3959,Hosts!$A:$A,0),MATCH(Places!F$1,Hosts!$1:$1,0))</f>
        <v>0.67</v>
      </c>
      <c r="G3959" s="17" t="str">
        <f>INDEX(Hosts!$A:$O,MATCH(Places!$C3959,Hosts!$A:$A,0),MATCH(Places!G$1,Hosts!$1:$1,0))</f>
        <v>Yes</v>
      </c>
      <c r="H3959" s="17">
        <v>4</v>
      </c>
      <c r="I3959" s="17" t="str">
        <f>INDEX(Neighborhoods!$A:$C,MATCH(Places!$H3959,Neighborhoods!$A:$A,0),MATCH(Places!I$1,Neighborhoods!$1:$1,0))</f>
        <v>Bronx</v>
      </c>
      <c r="J3959" s="17" t="str">
        <f>INDEX(Neighborhoods!$A:$C,MATCH(Places!$H3959,Neighborhoods!$A:$A,0),MATCH(Places!J$1,Neighborhoods!$1:$1,0))</f>
        <v>Mott Haven</v>
      </c>
      <c r="K3959" s="17" t="s">
        <v>1</v>
      </c>
      <c r="L3959" s="17" t="str">
        <f t="shared" si="244"/>
        <v>Yes</v>
      </c>
      <c r="M3959" s="17">
        <v>4</v>
      </c>
      <c r="N3959" s="17" t="str" cm="1">
        <f t="array" ref="N3959">_xlfn.IFS(M3959&lt;=2,"Small",M3959&lt;=5,"Medium",M3959&gt;5,"Large")</f>
        <v>Medium</v>
      </c>
      <c r="O3959" s="65">
        <v>125</v>
      </c>
      <c r="P3959" s="87">
        <f t="shared" si="245"/>
        <v>0.03</v>
      </c>
      <c r="Q3959" s="68">
        <v>5</v>
      </c>
      <c r="R3959" s="68" t="str" cm="1">
        <f t="array" ref="R3959">_xlfn.SWITCH(ROUND(Q3959,0),5,"Excellent",4,"Good",3,"Ok","Bad")</f>
        <v>Excellent</v>
      </c>
      <c r="S3959" s="17">
        <v>17</v>
      </c>
      <c r="T3959" s="17" t="str">
        <f t="shared" si="246"/>
        <v>No</v>
      </c>
      <c r="U3959" s="82">
        <v>43346</v>
      </c>
      <c r="V3959" s="82">
        <v>43741</v>
      </c>
      <c r="W3959" s="17">
        <v>362</v>
      </c>
      <c r="X3959" s="17" t="str">
        <f t="shared" si="247"/>
        <v>Active</v>
      </c>
      <c r="Y3959" s="17" t="s">
        <v>15615</v>
      </c>
      <c r="Z3959" s="17"/>
    </row>
    <row r="3960" spans="1:26" x14ac:dyDescent="0.25">
      <c r="A3960">
        <v>3959</v>
      </c>
      <c r="B3960" s="17" t="s">
        <v>14051</v>
      </c>
      <c r="C3960" s="17">
        <v>133</v>
      </c>
      <c r="D3960" s="17" t="str">
        <f>INDEX(Hosts!$A:$O,MATCH(Places!$C3960,Hosts!$A:$A,0),MATCH(Places!D$1,Hosts!$1:$1,0))</f>
        <v>Within a few hours</v>
      </c>
      <c r="E3960" s="87">
        <f>INDEX(Hosts!$A:$O,MATCH(Places!$C3960,Hosts!$A:$A,0),MATCH(Places!E$1,Hosts!$1:$1,0))</f>
        <v>1</v>
      </c>
      <c r="F3960" s="87">
        <f>INDEX(Hosts!$A:$O,MATCH(Places!$C3960,Hosts!$A:$A,0),MATCH(Places!F$1,Hosts!$1:$1,0))</f>
        <v>0.96</v>
      </c>
      <c r="G3960" s="17" t="str">
        <f>INDEX(Hosts!$A:$O,MATCH(Places!$C3960,Hosts!$A:$A,0),MATCH(Places!G$1,Hosts!$1:$1,0))</f>
        <v>Yes</v>
      </c>
      <c r="H3960" s="17">
        <v>16</v>
      </c>
      <c r="I3960" s="17" t="str">
        <f>INDEX(Neighborhoods!$A:$C,MATCH(Places!$H3960,Neighborhoods!$A:$A,0),MATCH(Places!I$1,Neighborhoods!$1:$1,0))</f>
        <v>Manhattan</v>
      </c>
      <c r="J3960" s="17" t="str">
        <f>INDEX(Neighborhoods!$A:$C,MATCH(Places!$H3960,Neighborhoods!$A:$A,0),MATCH(Places!J$1,Neighborhoods!$1:$1,0))</f>
        <v>Harlem</v>
      </c>
      <c r="K3960" s="17" t="s">
        <v>11822</v>
      </c>
      <c r="L3960" s="17" t="str">
        <f t="shared" si="244"/>
        <v>No</v>
      </c>
      <c r="M3960" s="17">
        <v>2</v>
      </c>
      <c r="N3960" s="17" t="str" cm="1">
        <f t="array" ref="N3960">_xlfn.IFS(M3960&lt;=2,"Small",M3960&lt;=5,"Medium",M3960&gt;5,"Large")</f>
        <v>Small</v>
      </c>
      <c r="O3960" s="65">
        <v>165</v>
      </c>
      <c r="P3960" s="87">
        <f t="shared" si="245"/>
        <v>0.03</v>
      </c>
      <c r="Q3960" s="68">
        <v>4.88</v>
      </c>
      <c r="R3960" s="68" t="str" cm="1">
        <f t="array" ref="R3960">_xlfn.SWITCH(ROUND(Q3960,0),5,"Excellent",4,"Good",3,"Ok","Bad")</f>
        <v>Excellent</v>
      </c>
      <c r="S3960" s="17">
        <v>17</v>
      </c>
      <c r="T3960" s="17" t="str">
        <f t="shared" si="246"/>
        <v>No</v>
      </c>
      <c r="U3960" s="82">
        <v>43671</v>
      </c>
      <c r="V3960" s="82">
        <v>43905</v>
      </c>
      <c r="W3960" s="17">
        <v>90</v>
      </c>
      <c r="X3960" s="17" t="str">
        <f t="shared" si="247"/>
        <v>Active</v>
      </c>
      <c r="Y3960" s="17" t="s">
        <v>15615</v>
      </c>
      <c r="Z3960" s="17"/>
    </row>
    <row r="3961" spans="1:26" x14ac:dyDescent="0.25">
      <c r="A3961">
        <v>3960</v>
      </c>
      <c r="B3961" s="17" t="s">
        <v>2829</v>
      </c>
      <c r="C3961" s="17">
        <v>1882</v>
      </c>
      <c r="D3961" s="17" t="str">
        <f>INDEX(Hosts!$A:$O,MATCH(Places!$C3961,Hosts!$A:$A,0),MATCH(Places!D$1,Hosts!$1:$1,0))</f>
        <v>Within an hour</v>
      </c>
      <c r="E3961" s="87">
        <f>INDEX(Hosts!$A:$O,MATCH(Places!$C3961,Hosts!$A:$A,0),MATCH(Places!E$1,Hosts!$1:$1,0))</f>
        <v>1</v>
      </c>
      <c r="F3961" s="87">
        <f>INDEX(Hosts!$A:$O,MATCH(Places!$C3961,Hosts!$A:$A,0),MATCH(Places!F$1,Hosts!$1:$1,0))</f>
        <v>0.91</v>
      </c>
      <c r="G3961" s="17" t="str">
        <f>INDEX(Hosts!$A:$O,MATCH(Places!$C3961,Hosts!$A:$A,0),MATCH(Places!G$1,Hosts!$1:$1,0))</f>
        <v>Yes</v>
      </c>
      <c r="H3961" s="17">
        <v>23</v>
      </c>
      <c r="I3961" s="17" t="str">
        <f>INDEX(Neighborhoods!$A:$C,MATCH(Places!$H3961,Neighborhoods!$A:$A,0),MATCH(Places!I$1,Neighborhoods!$1:$1,0))</f>
        <v>Queens</v>
      </c>
      <c r="J3961" s="17" t="str">
        <f>INDEX(Neighborhoods!$A:$C,MATCH(Places!$H3961,Neighborhoods!$A:$A,0),MATCH(Places!J$1,Neighborhoods!$1:$1,0))</f>
        <v>Jamaica</v>
      </c>
      <c r="K3961" s="17" t="s">
        <v>11822</v>
      </c>
      <c r="L3961" s="17" t="str">
        <f t="shared" si="244"/>
        <v>No</v>
      </c>
      <c r="M3961" s="17">
        <v>16</v>
      </c>
      <c r="N3961" s="17" t="str" cm="1">
        <f t="array" ref="N3961">_xlfn.IFS(M3961&lt;=2,"Small",M3961&lt;=5,"Medium",M3961&gt;5,"Large")</f>
        <v>Large</v>
      </c>
      <c r="O3961" s="65">
        <v>363</v>
      </c>
      <c r="P3961" s="87">
        <f t="shared" si="245"/>
        <v>0.04</v>
      </c>
      <c r="Q3961" s="68">
        <v>4.92</v>
      </c>
      <c r="R3961" s="68" t="str" cm="1">
        <f t="array" ref="R3961">_xlfn.SWITCH(ROUND(Q3961,0),5,"Excellent",4,"Good",3,"Ok","Bad")</f>
        <v>Excellent</v>
      </c>
      <c r="S3961" s="17">
        <v>39</v>
      </c>
      <c r="T3961" s="17" t="str">
        <f t="shared" si="246"/>
        <v>No</v>
      </c>
      <c r="U3961" s="82">
        <v>43434</v>
      </c>
      <c r="V3961" s="82">
        <v>44052</v>
      </c>
      <c r="W3961" s="17">
        <v>340</v>
      </c>
      <c r="X3961" s="17" t="str">
        <f t="shared" si="247"/>
        <v>Active</v>
      </c>
      <c r="Y3961" s="17" t="s">
        <v>15615</v>
      </c>
      <c r="Z3961" s="17"/>
    </row>
    <row r="3962" spans="1:26" x14ac:dyDescent="0.25">
      <c r="A3962">
        <v>3961</v>
      </c>
      <c r="B3962" s="17" t="s">
        <v>2830</v>
      </c>
      <c r="C3962" s="17">
        <v>3511</v>
      </c>
      <c r="D3962" s="17" t="str">
        <f>INDEX(Hosts!$A:$O,MATCH(Places!$C3962,Hosts!$A:$A,0),MATCH(Places!D$1,Hosts!$1:$1,0))</f>
        <v>A few days or more</v>
      </c>
      <c r="E3962" s="87">
        <f>INDEX(Hosts!$A:$O,MATCH(Places!$C3962,Hosts!$A:$A,0),MATCH(Places!E$1,Hosts!$1:$1,0))</f>
        <v>0.38</v>
      </c>
      <c r="F3962" s="87">
        <f>INDEX(Hosts!$A:$O,MATCH(Places!$C3962,Hosts!$A:$A,0),MATCH(Places!F$1,Hosts!$1:$1,0))</f>
        <v>0.49</v>
      </c>
      <c r="G3962" s="17" t="str">
        <f>INDEX(Hosts!$A:$O,MATCH(Places!$C3962,Hosts!$A:$A,0),MATCH(Places!G$1,Hosts!$1:$1,0))</f>
        <v>No</v>
      </c>
      <c r="H3962" s="17">
        <v>12</v>
      </c>
      <c r="I3962" s="17" t="str">
        <f>INDEX(Neighborhoods!$A:$C,MATCH(Places!$H3962,Neighborhoods!$A:$A,0),MATCH(Places!I$1,Neighborhoods!$1:$1,0))</f>
        <v>Brooklyn</v>
      </c>
      <c r="J3962" s="17" t="str">
        <f>INDEX(Neighborhoods!$A:$C,MATCH(Places!$H3962,Neighborhoods!$A:$A,0),MATCH(Places!J$1,Neighborhoods!$1:$1,0))</f>
        <v>Williamsburg</v>
      </c>
      <c r="K3962" s="17" t="s">
        <v>11822</v>
      </c>
      <c r="L3962" s="17" t="str">
        <f t="shared" si="244"/>
        <v>No</v>
      </c>
      <c r="M3962" s="17">
        <v>2</v>
      </c>
      <c r="N3962" s="17" t="str" cm="1">
        <f t="array" ref="N3962">_xlfn.IFS(M3962&lt;=2,"Small",M3962&lt;=5,"Medium",M3962&gt;5,"Large")</f>
        <v>Small</v>
      </c>
      <c r="O3962" s="65">
        <v>120</v>
      </c>
      <c r="P3962" s="87">
        <f t="shared" si="245"/>
        <v>0.03</v>
      </c>
      <c r="Q3962" s="68">
        <v>5</v>
      </c>
      <c r="R3962" s="68" t="str" cm="1">
        <f t="array" ref="R3962">_xlfn.SWITCH(ROUND(Q3962,0),5,"Excellent",4,"Good",3,"Ok","Bad")</f>
        <v>Excellent</v>
      </c>
      <c r="S3962" s="17">
        <v>14</v>
      </c>
      <c r="T3962" s="17" t="str">
        <f t="shared" si="246"/>
        <v>No</v>
      </c>
      <c r="U3962" s="82">
        <v>43376</v>
      </c>
      <c r="V3962" s="82">
        <v>43891</v>
      </c>
      <c r="W3962" s="17">
        <v>152</v>
      </c>
      <c r="X3962" s="17" t="str">
        <f t="shared" si="247"/>
        <v>Active</v>
      </c>
      <c r="Y3962" s="17" t="s">
        <v>15615</v>
      </c>
      <c r="Z3962" s="17"/>
    </row>
    <row r="3963" spans="1:26" x14ac:dyDescent="0.25">
      <c r="A3963">
        <v>3962</v>
      </c>
      <c r="B3963" s="17" t="s">
        <v>14452</v>
      </c>
      <c r="C3963" s="17">
        <v>3544</v>
      </c>
      <c r="D3963" s="17" t="str">
        <f>INDEX(Hosts!$A:$O,MATCH(Places!$C3963,Hosts!$A:$A,0),MATCH(Places!D$1,Hosts!$1:$1,0))</f>
        <v>Within an hour</v>
      </c>
      <c r="E3963" s="87">
        <f>INDEX(Hosts!$A:$O,MATCH(Places!$C3963,Hosts!$A:$A,0),MATCH(Places!E$1,Hosts!$1:$1,0))</f>
        <v>0.9</v>
      </c>
      <c r="F3963" s="87">
        <f>INDEX(Hosts!$A:$O,MATCH(Places!$C3963,Hosts!$A:$A,0),MATCH(Places!F$1,Hosts!$1:$1,0))</f>
        <v>0.99</v>
      </c>
      <c r="G3963" s="17" t="str">
        <f>INDEX(Hosts!$A:$O,MATCH(Places!$C3963,Hosts!$A:$A,0),MATCH(Places!G$1,Hosts!$1:$1,0))</f>
        <v>No</v>
      </c>
      <c r="H3963" s="17">
        <v>17</v>
      </c>
      <c r="I3963" s="17" t="str">
        <f>INDEX(Neighborhoods!$A:$C,MATCH(Places!$H3963,Neighborhoods!$A:$A,0),MATCH(Places!I$1,Neighborhoods!$1:$1,0))</f>
        <v>Manhattan</v>
      </c>
      <c r="J3963" s="17" t="str">
        <f>INDEX(Neighborhoods!$A:$C,MATCH(Places!$H3963,Neighborhoods!$A:$A,0),MATCH(Places!J$1,Neighborhoods!$1:$1,0))</f>
        <v>Hell's Kitchen</v>
      </c>
      <c r="K3963" s="17" t="s">
        <v>11822</v>
      </c>
      <c r="L3963" s="17" t="str">
        <f t="shared" si="244"/>
        <v>No</v>
      </c>
      <c r="M3963" s="17">
        <v>2</v>
      </c>
      <c r="N3963" s="17" t="str" cm="1">
        <f t="array" ref="N3963">_xlfn.IFS(M3963&lt;=2,"Small",M3963&lt;=5,"Medium",M3963&gt;5,"Large")</f>
        <v>Small</v>
      </c>
      <c r="O3963" s="65">
        <v>200</v>
      </c>
      <c r="P3963" s="87">
        <f t="shared" si="245"/>
        <v>0.04</v>
      </c>
      <c r="Q3963" s="68">
        <v>4.33</v>
      </c>
      <c r="R3963" s="68" t="str" cm="1">
        <f t="array" ref="R3963">_xlfn.SWITCH(ROUND(Q3963,0),5,"Excellent",4,"Good",3,"Ok","Bad")</f>
        <v>Good</v>
      </c>
      <c r="S3963" s="17">
        <v>33</v>
      </c>
      <c r="T3963" s="17" t="str">
        <f t="shared" si="246"/>
        <v>No</v>
      </c>
      <c r="U3963" s="82">
        <v>43356</v>
      </c>
      <c r="V3963" s="82">
        <v>43884</v>
      </c>
      <c r="W3963" s="17">
        <v>355</v>
      </c>
      <c r="X3963" s="17" t="str">
        <f t="shared" si="247"/>
        <v>Active</v>
      </c>
      <c r="Y3963" s="17" t="s">
        <v>15616</v>
      </c>
      <c r="Z3963" s="17"/>
    </row>
    <row r="3964" spans="1:26" x14ac:dyDescent="0.25">
      <c r="A3964">
        <v>3963</v>
      </c>
      <c r="B3964" s="17" t="s">
        <v>13925</v>
      </c>
      <c r="C3964" s="17">
        <v>3633</v>
      </c>
      <c r="D3964" s="17" t="str">
        <f>INDEX(Hosts!$A:$O,MATCH(Places!$C3964,Hosts!$A:$A,0),MATCH(Places!D$1,Hosts!$1:$1,0))</f>
        <v>Within a few hours</v>
      </c>
      <c r="E3964" s="87">
        <f>INDEX(Hosts!$A:$O,MATCH(Places!$C3964,Hosts!$A:$A,0),MATCH(Places!E$1,Hosts!$1:$1,0))</f>
        <v>1</v>
      </c>
      <c r="F3964" s="87">
        <f>INDEX(Hosts!$A:$O,MATCH(Places!$C3964,Hosts!$A:$A,0),MATCH(Places!F$1,Hosts!$1:$1,0))</f>
        <v>0.86</v>
      </c>
      <c r="G3964" s="17" t="str">
        <f>INDEX(Hosts!$A:$O,MATCH(Places!$C3964,Hosts!$A:$A,0),MATCH(Places!G$1,Hosts!$1:$1,0))</f>
        <v>Yes</v>
      </c>
      <c r="H3964" s="17">
        <v>9</v>
      </c>
      <c r="I3964" s="17" t="str">
        <f>INDEX(Neighborhoods!$A:$C,MATCH(Places!$H3964,Neighborhoods!$A:$A,0),MATCH(Places!I$1,Neighborhoods!$1:$1,0))</f>
        <v>Brooklyn</v>
      </c>
      <c r="J3964" s="17" t="str">
        <f>INDEX(Neighborhoods!$A:$C,MATCH(Places!$H3964,Neighborhoods!$A:$A,0),MATCH(Places!J$1,Neighborhoods!$1:$1,0))</f>
        <v>Crown Heights</v>
      </c>
      <c r="K3964" s="17" t="s">
        <v>11822</v>
      </c>
      <c r="L3964" s="17" t="str">
        <f t="shared" si="244"/>
        <v>No</v>
      </c>
      <c r="M3964" s="17">
        <v>10</v>
      </c>
      <c r="N3964" s="17" t="str" cm="1">
        <f t="array" ref="N3964">_xlfn.IFS(M3964&lt;=2,"Small",M3964&lt;=5,"Medium",M3964&gt;5,"Large")</f>
        <v>Large</v>
      </c>
      <c r="O3964" s="65">
        <v>700</v>
      </c>
      <c r="P3964" s="87">
        <f t="shared" si="245"/>
        <v>0.05</v>
      </c>
      <c r="Q3964" s="68">
        <v>5</v>
      </c>
      <c r="R3964" s="68" t="str" cm="1">
        <f t="array" ref="R3964">_xlfn.SWITCH(ROUND(Q3964,0),5,"Excellent",4,"Good",3,"Ok","Bad")</f>
        <v>Excellent</v>
      </c>
      <c r="S3964" s="17">
        <v>42</v>
      </c>
      <c r="T3964" s="17" t="str">
        <f t="shared" si="246"/>
        <v>No</v>
      </c>
      <c r="U3964" s="82">
        <v>43339</v>
      </c>
      <c r="V3964" s="82">
        <v>43899</v>
      </c>
      <c r="W3964" s="17">
        <v>140</v>
      </c>
      <c r="X3964" s="17" t="str">
        <f t="shared" si="247"/>
        <v>Active</v>
      </c>
      <c r="Y3964" s="17" t="s">
        <v>15615</v>
      </c>
      <c r="Z3964" s="17"/>
    </row>
    <row r="3965" spans="1:26" x14ac:dyDescent="0.25">
      <c r="A3965">
        <v>3964</v>
      </c>
      <c r="B3965" s="17" t="s">
        <v>2831</v>
      </c>
      <c r="C3965" s="17">
        <v>2605</v>
      </c>
      <c r="D3965" s="17" t="str">
        <f>INDEX(Hosts!$A:$O,MATCH(Places!$C3965,Hosts!$A:$A,0),MATCH(Places!D$1,Hosts!$1:$1,0))</f>
        <v>Within an hour</v>
      </c>
      <c r="E3965" s="87">
        <f>INDEX(Hosts!$A:$O,MATCH(Places!$C3965,Hosts!$A:$A,0),MATCH(Places!E$1,Hosts!$1:$1,0))</f>
        <v>1</v>
      </c>
      <c r="F3965" s="87">
        <f>INDEX(Hosts!$A:$O,MATCH(Places!$C3965,Hosts!$A:$A,0),MATCH(Places!F$1,Hosts!$1:$1,0))</f>
        <v>1</v>
      </c>
      <c r="G3965" s="17" t="str">
        <f>INDEX(Hosts!$A:$O,MATCH(Places!$C3965,Hosts!$A:$A,0),MATCH(Places!G$1,Hosts!$1:$1,0))</f>
        <v>No</v>
      </c>
      <c r="H3965" s="17">
        <v>8</v>
      </c>
      <c r="I3965" s="17" t="str">
        <f>INDEX(Neighborhoods!$A:$C,MATCH(Places!$H3965,Neighborhoods!$A:$A,0),MATCH(Places!I$1,Neighborhoods!$1:$1,0))</f>
        <v>Brooklyn</v>
      </c>
      <c r="J3965" s="17" t="str">
        <f>INDEX(Neighborhoods!$A:$C,MATCH(Places!$H3965,Neighborhoods!$A:$A,0),MATCH(Places!J$1,Neighborhoods!$1:$1,0))</f>
        <v>Bushwick</v>
      </c>
      <c r="K3965" s="17" t="s">
        <v>1</v>
      </c>
      <c r="L3965" s="17" t="str">
        <f t="shared" si="244"/>
        <v>Yes</v>
      </c>
      <c r="M3965" s="17">
        <v>2</v>
      </c>
      <c r="N3965" s="17" t="str" cm="1">
        <f t="array" ref="N3965">_xlfn.IFS(M3965&lt;=2,"Small",M3965&lt;=5,"Medium",M3965&gt;5,"Large")</f>
        <v>Small</v>
      </c>
      <c r="O3965" s="65">
        <v>44</v>
      </c>
      <c r="P3965" s="87">
        <f t="shared" si="245"/>
        <v>0.03</v>
      </c>
      <c r="Q3965" s="68">
        <v>4.8499999999999996</v>
      </c>
      <c r="R3965" s="68" t="str" cm="1">
        <f t="array" ref="R3965">_xlfn.SWITCH(ROUND(Q3965,0),5,"Excellent",4,"Good",3,"Ok","Bad")</f>
        <v>Excellent</v>
      </c>
      <c r="S3965" s="17">
        <v>13</v>
      </c>
      <c r="T3965" s="17" t="str">
        <f t="shared" si="246"/>
        <v>No</v>
      </c>
      <c r="U3965" s="82">
        <v>43343</v>
      </c>
      <c r="V3965" s="82">
        <v>43547</v>
      </c>
      <c r="W3965" s="17">
        <v>0</v>
      </c>
      <c r="X3965" s="17" t="str">
        <f t="shared" si="247"/>
        <v>Inactive</v>
      </c>
      <c r="Y3965" s="17" t="s">
        <v>15616</v>
      </c>
      <c r="Z3965" s="17"/>
    </row>
    <row r="3966" spans="1:26" x14ac:dyDescent="0.25">
      <c r="A3966">
        <v>3965</v>
      </c>
      <c r="B3966" s="17" t="s">
        <v>13996</v>
      </c>
      <c r="C3966" s="17">
        <v>3371</v>
      </c>
      <c r="D3966" s="17" t="str">
        <f>INDEX(Hosts!$A:$O,MATCH(Places!$C3966,Hosts!$A:$A,0),MATCH(Places!D$1,Hosts!$1:$1,0))</f>
        <v>Within a few hours</v>
      </c>
      <c r="E3966" s="87">
        <f>INDEX(Hosts!$A:$O,MATCH(Places!$C3966,Hosts!$A:$A,0),MATCH(Places!E$1,Hosts!$1:$1,0))</f>
        <v>1</v>
      </c>
      <c r="F3966" s="87">
        <f>INDEX(Hosts!$A:$O,MATCH(Places!$C3966,Hosts!$A:$A,0),MATCH(Places!F$1,Hosts!$1:$1,0))</f>
        <v>0.97</v>
      </c>
      <c r="G3966" s="17" t="str">
        <f>INDEX(Hosts!$A:$O,MATCH(Places!$C3966,Hosts!$A:$A,0),MATCH(Places!G$1,Hosts!$1:$1,0))</f>
        <v>No</v>
      </c>
      <c r="H3966" s="17">
        <v>17</v>
      </c>
      <c r="I3966" s="17" t="str">
        <f>INDEX(Neighborhoods!$A:$C,MATCH(Places!$H3966,Neighborhoods!$A:$A,0),MATCH(Places!I$1,Neighborhoods!$1:$1,0))</f>
        <v>Manhattan</v>
      </c>
      <c r="J3966" s="17" t="str">
        <f>INDEX(Neighborhoods!$A:$C,MATCH(Places!$H3966,Neighborhoods!$A:$A,0),MATCH(Places!J$1,Neighborhoods!$1:$1,0))</f>
        <v>Hell's Kitchen</v>
      </c>
      <c r="K3966" s="17" t="s">
        <v>11822</v>
      </c>
      <c r="L3966" s="17" t="str">
        <f t="shared" si="244"/>
        <v>No</v>
      </c>
      <c r="M3966" s="17">
        <v>5</v>
      </c>
      <c r="N3966" s="17" t="str" cm="1">
        <f t="array" ref="N3966">_xlfn.IFS(M3966&lt;=2,"Small",M3966&lt;=5,"Medium",M3966&gt;5,"Large")</f>
        <v>Medium</v>
      </c>
      <c r="O3966" s="65">
        <v>500</v>
      </c>
      <c r="P3966" s="87">
        <f t="shared" si="245"/>
        <v>0.05</v>
      </c>
      <c r="Q3966" s="68">
        <v>4.6399999999999997</v>
      </c>
      <c r="R3966" s="68" t="str" cm="1">
        <f t="array" ref="R3966">_xlfn.SWITCH(ROUND(Q3966,0),5,"Excellent",4,"Good",3,"Ok","Bad")</f>
        <v>Excellent</v>
      </c>
      <c r="S3966" s="17">
        <v>28</v>
      </c>
      <c r="T3966" s="17" t="str">
        <f t="shared" si="246"/>
        <v>No</v>
      </c>
      <c r="U3966" s="82">
        <v>43639</v>
      </c>
      <c r="V3966" s="82">
        <v>43903</v>
      </c>
      <c r="W3966" s="17">
        <v>90</v>
      </c>
      <c r="X3966" s="17" t="str">
        <f t="shared" si="247"/>
        <v>Active</v>
      </c>
      <c r="Y3966" s="17" t="s">
        <v>15615</v>
      </c>
      <c r="Z3966" s="17"/>
    </row>
    <row r="3967" spans="1:26" x14ac:dyDescent="0.25">
      <c r="A3967">
        <v>3966</v>
      </c>
      <c r="B3967" s="17" t="s">
        <v>2832</v>
      </c>
      <c r="C3967" s="17">
        <v>3539</v>
      </c>
      <c r="D3967" s="17" t="str">
        <f>INDEX(Hosts!$A:$O,MATCH(Places!$C3967,Hosts!$A:$A,0),MATCH(Places!D$1,Hosts!$1:$1,0))</f>
        <v>Within an hour</v>
      </c>
      <c r="E3967" s="87">
        <f>INDEX(Hosts!$A:$O,MATCH(Places!$C3967,Hosts!$A:$A,0),MATCH(Places!E$1,Hosts!$1:$1,0))</f>
        <v>1</v>
      </c>
      <c r="F3967" s="87">
        <f>INDEX(Hosts!$A:$O,MATCH(Places!$C3967,Hosts!$A:$A,0),MATCH(Places!F$1,Hosts!$1:$1,0))</f>
        <v>0.9</v>
      </c>
      <c r="G3967" s="17" t="str">
        <f>INDEX(Hosts!$A:$O,MATCH(Places!$C3967,Hosts!$A:$A,0),MATCH(Places!G$1,Hosts!$1:$1,0))</f>
        <v>No</v>
      </c>
      <c r="H3967" s="17">
        <v>24</v>
      </c>
      <c r="I3967" s="17" t="str">
        <f>INDEX(Neighborhoods!$A:$C,MATCH(Places!$H3967,Neighborhoods!$A:$A,0),MATCH(Places!I$1,Neighborhoods!$1:$1,0))</f>
        <v>Queens</v>
      </c>
      <c r="J3967" s="17" t="str">
        <f>INDEX(Neighborhoods!$A:$C,MATCH(Places!$H3967,Neighborhoods!$A:$A,0),MATCH(Places!J$1,Neighborhoods!$1:$1,0))</f>
        <v>Long Island City</v>
      </c>
      <c r="K3967" s="17" t="s">
        <v>1</v>
      </c>
      <c r="L3967" s="17" t="str">
        <f t="shared" si="244"/>
        <v>Yes</v>
      </c>
      <c r="M3967" s="17">
        <v>3</v>
      </c>
      <c r="N3967" s="17" t="str" cm="1">
        <f t="array" ref="N3967">_xlfn.IFS(M3967&lt;=2,"Small",M3967&lt;=5,"Medium",M3967&gt;5,"Large")</f>
        <v>Medium</v>
      </c>
      <c r="O3967" s="65">
        <v>65</v>
      </c>
      <c r="P3967" s="87">
        <f t="shared" si="245"/>
        <v>0.03</v>
      </c>
      <c r="Q3967" s="68">
        <v>4.68</v>
      </c>
      <c r="R3967" s="68" t="str" cm="1">
        <f t="array" ref="R3967">_xlfn.SWITCH(ROUND(Q3967,0),5,"Excellent",4,"Good",3,"Ok","Bad")</f>
        <v>Excellent</v>
      </c>
      <c r="S3967" s="17">
        <v>44</v>
      </c>
      <c r="T3967" s="17" t="str">
        <f t="shared" si="246"/>
        <v>No</v>
      </c>
      <c r="U3967" s="82">
        <v>43347</v>
      </c>
      <c r="V3967" s="82">
        <v>43841</v>
      </c>
      <c r="W3967" s="17">
        <v>357</v>
      </c>
      <c r="X3967" s="17" t="str">
        <f t="shared" si="247"/>
        <v>Active</v>
      </c>
      <c r="Y3967" s="17" t="s">
        <v>15616</v>
      </c>
      <c r="Z3967" s="17"/>
    </row>
    <row r="3968" spans="1:26" x14ac:dyDescent="0.25">
      <c r="A3968">
        <v>3967</v>
      </c>
      <c r="B3968" s="17" t="s">
        <v>13253</v>
      </c>
      <c r="C3968" s="17">
        <v>3292</v>
      </c>
      <c r="D3968" s="17" t="str">
        <f>INDEX(Hosts!$A:$O,MATCH(Places!$C3968,Hosts!$A:$A,0),MATCH(Places!D$1,Hosts!$1:$1,0))</f>
        <v>Within an hour</v>
      </c>
      <c r="E3968" s="87">
        <f>INDEX(Hosts!$A:$O,MATCH(Places!$C3968,Hosts!$A:$A,0),MATCH(Places!E$1,Hosts!$1:$1,0))</f>
        <v>1</v>
      </c>
      <c r="F3968" s="87">
        <f>INDEX(Hosts!$A:$O,MATCH(Places!$C3968,Hosts!$A:$A,0),MATCH(Places!F$1,Hosts!$1:$1,0))</f>
        <v>0.79</v>
      </c>
      <c r="G3968" s="17" t="str">
        <f>INDEX(Hosts!$A:$O,MATCH(Places!$C3968,Hosts!$A:$A,0),MATCH(Places!G$1,Hosts!$1:$1,0))</f>
        <v>No</v>
      </c>
      <c r="H3968" s="17">
        <v>26</v>
      </c>
      <c r="I3968" s="17" t="str">
        <f>INDEX(Neighborhoods!$A:$C,MATCH(Places!$H3968,Neighborhoods!$A:$A,0),MATCH(Places!I$1,Neighborhoods!$1:$1,0))</f>
        <v>Queens</v>
      </c>
      <c r="J3968" s="17" t="str">
        <f>INDEX(Neighborhoods!$A:$C,MATCH(Places!$H3968,Neighborhoods!$A:$A,0),MATCH(Places!J$1,Neighborhoods!$1:$1,0))</f>
        <v>Sunnyside</v>
      </c>
      <c r="K3968" s="17" t="s">
        <v>1</v>
      </c>
      <c r="L3968" s="17" t="str">
        <f t="shared" si="244"/>
        <v>Yes</v>
      </c>
      <c r="M3968" s="17">
        <v>2</v>
      </c>
      <c r="N3968" s="17" t="str" cm="1">
        <f t="array" ref="N3968">_xlfn.IFS(M3968&lt;=2,"Small",M3968&lt;=5,"Medium",M3968&gt;5,"Large")</f>
        <v>Small</v>
      </c>
      <c r="O3968" s="65">
        <v>47</v>
      </c>
      <c r="P3968" s="87">
        <f t="shared" si="245"/>
        <v>0.03</v>
      </c>
      <c r="Q3968" s="68">
        <v>5</v>
      </c>
      <c r="R3968" s="68" t="str" cm="1">
        <f t="array" ref="R3968">_xlfn.SWITCH(ROUND(Q3968,0),5,"Excellent",4,"Good",3,"Ok","Bad")</f>
        <v>Excellent</v>
      </c>
      <c r="S3968" s="17">
        <v>3</v>
      </c>
      <c r="T3968" s="17" t="str">
        <f t="shared" si="246"/>
        <v>No</v>
      </c>
      <c r="U3968" s="82">
        <v>43380</v>
      </c>
      <c r="V3968" s="82">
        <v>44025</v>
      </c>
      <c r="W3968" s="17">
        <v>365</v>
      </c>
      <c r="X3968" s="17" t="str">
        <f t="shared" si="247"/>
        <v>Active</v>
      </c>
      <c r="Y3968" s="17" t="s">
        <v>15615</v>
      </c>
      <c r="Z3968" s="17"/>
    </row>
    <row r="3969" spans="1:26" x14ac:dyDescent="0.25">
      <c r="A3969">
        <v>3968</v>
      </c>
      <c r="B3969" s="17" t="s">
        <v>2833</v>
      </c>
      <c r="C3969" s="17">
        <v>3292</v>
      </c>
      <c r="D3969" s="17" t="str">
        <f>INDEX(Hosts!$A:$O,MATCH(Places!$C3969,Hosts!$A:$A,0),MATCH(Places!D$1,Hosts!$1:$1,0))</f>
        <v>Within an hour</v>
      </c>
      <c r="E3969" s="87">
        <f>INDEX(Hosts!$A:$O,MATCH(Places!$C3969,Hosts!$A:$A,0),MATCH(Places!E$1,Hosts!$1:$1,0))</f>
        <v>1</v>
      </c>
      <c r="F3969" s="87">
        <f>INDEX(Hosts!$A:$O,MATCH(Places!$C3969,Hosts!$A:$A,0),MATCH(Places!F$1,Hosts!$1:$1,0))</f>
        <v>0.79</v>
      </c>
      <c r="G3969" s="17" t="str">
        <f>INDEX(Hosts!$A:$O,MATCH(Places!$C3969,Hosts!$A:$A,0),MATCH(Places!G$1,Hosts!$1:$1,0))</f>
        <v>No</v>
      </c>
      <c r="H3969" s="17">
        <v>26</v>
      </c>
      <c r="I3969" s="17" t="str">
        <f>INDEX(Neighborhoods!$A:$C,MATCH(Places!$H3969,Neighborhoods!$A:$A,0),MATCH(Places!I$1,Neighborhoods!$1:$1,0))</f>
        <v>Queens</v>
      </c>
      <c r="J3969" s="17" t="str">
        <f>INDEX(Neighborhoods!$A:$C,MATCH(Places!$H3969,Neighborhoods!$A:$A,0),MATCH(Places!J$1,Neighborhoods!$1:$1,0))</f>
        <v>Sunnyside</v>
      </c>
      <c r="K3969" s="17" t="s">
        <v>1</v>
      </c>
      <c r="L3969" s="17" t="str">
        <f t="shared" si="244"/>
        <v>Yes</v>
      </c>
      <c r="M3969" s="17">
        <v>1</v>
      </c>
      <c r="N3969" s="17" t="str" cm="1">
        <f t="array" ref="N3969">_xlfn.IFS(M3969&lt;=2,"Small",M3969&lt;=5,"Medium",M3969&gt;5,"Large")</f>
        <v>Small</v>
      </c>
      <c r="O3969" s="65">
        <v>42</v>
      </c>
      <c r="P3969" s="87">
        <f t="shared" si="245"/>
        <v>0.03</v>
      </c>
      <c r="Q3969" s="68">
        <v>4.8</v>
      </c>
      <c r="R3969" s="68" t="str" cm="1">
        <f t="array" ref="R3969">_xlfn.SWITCH(ROUND(Q3969,0),5,"Excellent",4,"Good",3,"Ok","Bad")</f>
        <v>Excellent</v>
      </c>
      <c r="S3969" s="17">
        <v>5</v>
      </c>
      <c r="T3969" s="17" t="str">
        <f t="shared" si="246"/>
        <v>No</v>
      </c>
      <c r="U3969" s="82">
        <v>43369</v>
      </c>
      <c r="V3969" s="82">
        <v>43810</v>
      </c>
      <c r="W3969" s="17">
        <v>342</v>
      </c>
      <c r="X3969" s="17" t="str">
        <f t="shared" si="247"/>
        <v>Active</v>
      </c>
      <c r="Y3969" s="17" t="s">
        <v>15615</v>
      </c>
      <c r="Z3969" s="17"/>
    </row>
    <row r="3970" spans="1:26" x14ac:dyDescent="0.25">
      <c r="A3970">
        <v>3969</v>
      </c>
      <c r="B3970" s="17" t="s">
        <v>2834</v>
      </c>
      <c r="C3970" s="17">
        <v>1100</v>
      </c>
      <c r="D3970" s="17" t="str">
        <f>INDEX(Hosts!$A:$O,MATCH(Places!$C3970,Hosts!$A:$A,0),MATCH(Places!D$1,Hosts!$1:$1,0))</f>
        <v>Within a day</v>
      </c>
      <c r="E3970" s="87">
        <f>INDEX(Hosts!$A:$O,MATCH(Places!$C3970,Hosts!$A:$A,0),MATCH(Places!E$1,Hosts!$1:$1,0))</f>
        <v>0.5</v>
      </c>
      <c r="F3970" s="87">
        <f>INDEX(Hosts!$A:$O,MATCH(Places!$C3970,Hosts!$A:$A,0),MATCH(Places!F$1,Hosts!$1:$1,0))</f>
        <v>0.74</v>
      </c>
      <c r="G3970" s="17" t="str">
        <f>INDEX(Hosts!$A:$O,MATCH(Places!$C3970,Hosts!$A:$A,0),MATCH(Places!G$1,Hosts!$1:$1,0))</f>
        <v>Yes</v>
      </c>
      <c r="H3970" s="17">
        <v>17</v>
      </c>
      <c r="I3970" s="17" t="str">
        <f>INDEX(Neighborhoods!$A:$C,MATCH(Places!$H3970,Neighborhoods!$A:$A,0),MATCH(Places!I$1,Neighborhoods!$1:$1,0))</f>
        <v>Manhattan</v>
      </c>
      <c r="J3970" s="17" t="str">
        <f>INDEX(Neighborhoods!$A:$C,MATCH(Places!$H3970,Neighborhoods!$A:$A,0),MATCH(Places!J$1,Neighborhoods!$1:$1,0))</f>
        <v>Hell's Kitchen</v>
      </c>
      <c r="K3970" s="17" t="s">
        <v>11822</v>
      </c>
      <c r="L3970" s="17" t="str">
        <f t="shared" ref="L3970:L4033" si="248">IF(OR(K3970="Private room",K3970="Shared room"),"Yes","No")</f>
        <v>No</v>
      </c>
      <c r="M3970" s="17">
        <v>2</v>
      </c>
      <c r="N3970" s="17" t="str" cm="1">
        <f t="array" ref="N3970">_xlfn.IFS(M3970&lt;=2,"Small",M3970&lt;=5,"Medium",M3970&gt;5,"Large")</f>
        <v>Small</v>
      </c>
      <c r="O3970" s="65">
        <v>79</v>
      </c>
      <c r="P3970" s="87">
        <f t="shared" ref="P3970:P4033" si="249">VLOOKUP(O3970,$AB$1:$AC$5,2)</f>
        <v>0.03</v>
      </c>
      <c r="Q3970" s="68">
        <v>5</v>
      </c>
      <c r="R3970" s="68" t="str" cm="1">
        <f t="array" ref="R3970">_xlfn.SWITCH(ROUND(Q3970,0),5,"Excellent",4,"Good",3,"Ok","Bad")</f>
        <v>Excellent</v>
      </c>
      <c r="S3970" s="17">
        <v>48</v>
      </c>
      <c r="T3970" s="17" t="str">
        <f t="shared" ref="T3970:T4033" si="250">IF(AND(Q3970&gt;=4.8,S3970&gt;100),"Yes","No")</f>
        <v>No</v>
      </c>
      <c r="U3970" s="82">
        <v>43353</v>
      </c>
      <c r="V3970" s="82">
        <v>43877</v>
      </c>
      <c r="W3970" s="17">
        <v>83</v>
      </c>
      <c r="X3970" s="17" t="str">
        <f t="shared" ref="X3970:X4033" si="251">IF(W3970&lt;&gt;0,"Active","Inactive")</f>
        <v>Active</v>
      </c>
      <c r="Y3970" s="17" t="s">
        <v>15615</v>
      </c>
      <c r="Z3970" s="17"/>
    </row>
    <row r="3971" spans="1:26" x14ac:dyDescent="0.25">
      <c r="A3971">
        <v>3970</v>
      </c>
      <c r="B3971" s="17" t="s">
        <v>2835</v>
      </c>
      <c r="C3971" s="17">
        <v>3301</v>
      </c>
      <c r="D3971" s="17" t="str">
        <f>INDEX(Hosts!$A:$O,MATCH(Places!$C3971,Hosts!$A:$A,0),MATCH(Places!D$1,Hosts!$1:$1,0))</f>
        <v>Within an hour</v>
      </c>
      <c r="E3971" s="87">
        <f>INDEX(Hosts!$A:$O,MATCH(Places!$C3971,Hosts!$A:$A,0),MATCH(Places!E$1,Hosts!$1:$1,0))</f>
        <v>0.88</v>
      </c>
      <c r="F3971" s="87">
        <f>INDEX(Hosts!$A:$O,MATCH(Places!$C3971,Hosts!$A:$A,0),MATCH(Places!F$1,Hosts!$1:$1,0))</f>
        <v>0.9</v>
      </c>
      <c r="G3971" s="17" t="str">
        <f>INDEX(Hosts!$A:$O,MATCH(Places!$C3971,Hosts!$A:$A,0),MATCH(Places!G$1,Hosts!$1:$1,0))</f>
        <v>No</v>
      </c>
      <c r="H3971" s="17">
        <v>25</v>
      </c>
      <c r="I3971" s="17" t="str">
        <f>INDEX(Neighborhoods!$A:$C,MATCH(Places!$H3971,Neighborhoods!$A:$A,0),MATCH(Places!I$1,Neighborhoods!$1:$1,0))</f>
        <v>Queens</v>
      </c>
      <c r="J3971" s="17" t="str">
        <f>INDEX(Neighborhoods!$A:$C,MATCH(Places!$H3971,Neighborhoods!$A:$A,0),MATCH(Places!J$1,Neighborhoods!$1:$1,0))</f>
        <v>Ridgewood</v>
      </c>
      <c r="K3971" s="17" t="s">
        <v>11822</v>
      </c>
      <c r="L3971" s="17" t="str">
        <f t="shared" si="248"/>
        <v>No</v>
      </c>
      <c r="M3971" s="17">
        <v>8</v>
      </c>
      <c r="N3971" s="17" t="str" cm="1">
        <f t="array" ref="N3971">_xlfn.IFS(M3971&lt;=2,"Small",M3971&lt;=5,"Medium",M3971&gt;5,"Large")</f>
        <v>Large</v>
      </c>
      <c r="O3971" s="65">
        <v>114</v>
      </c>
      <c r="P3971" s="87">
        <f t="shared" si="249"/>
        <v>0.03</v>
      </c>
      <c r="Q3971" s="68">
        <v>4.8099999999999996</v>
      </c>
      <c r="R3971" s="68" t="str" cm="1">
        <f t="array" ref="R3971">_xlfn.SWITCH(ROUND(Q3971,0),5,"Excellent",4,"Good",3,"Ok","Bad")</f>
        <v>Excellent</v>
      </c>
      <c r="S3971" s="17">
        <v>158</v>
      </c>
      <c r="T3971" s="17" t="str">
        <f t="shared" si="250"/>
        <v>Yes</v>
      </c>
      <c r="U3971" s="82">
        <v>43337</v>
      </c>
      <c r="V3971" s="82">
        <v>43900</v>
      </c>
      <c r="W3971" s="17">
        <v>253</v>
      </c>
      <c r="X3971" s="17" t="str">
        <f t="shared" si="251"/>
        <v>Active</v>
      </c>
      <c r="Y3971" s="17" t="s">
        <v>15615</v>
      </c>
      <c r="Z3971" s="17"/>
    </row>
    <row r="3972" spans="1:26" x14ac:dyDescent="0.25">
      <c r="A3972">
        <v>3971</v>
      </c>
      <c r="B3972" s="17" t="s">
        <v>14052</v>
      </c>
      <c r="C3972" s="17">
        <v>3301</v>
      </c>
      <c r="D3972" s="17" t="str">
        <f>INDEX(Hosts!$A:$O,MATCH(Places!$C3972,Hosts!$A:$A,0),MATCH(Places!D$1,Hosts!$1:$1,0))</f>
        <v>Within an hour</v>
      </c>
      <c r="E3972" s="87">
        <f>INDEX(Hosts!$A:$O,MATCH(Places!$C3972,Hosts!$A:$A,0),MATCH(Places!E$1,Hosts!$1:$1,0))</f>
        <v>0.88</v>
      </c>
      <c r="F3972" s="87">
        <f>INDEX(Hosts!$A:$O,MATCH(Places!$C3972,Hosts!$A:$A,0),MATCH(Places!F$1,Hosts!$1:$1,0))</f>
        <v>0.9</v>
      </c>
      <c r="G3972" s="17" t="str">
        <f>INDEX(Hosts!$A:$O,MATCH(Places!$C3972,Hosts!$A:$A,0),MATCH(Places!G$1,Hosts!$1:$1,0))</f>
        <v>No</v>
      </c>
      <c r="H3972" s="17">
        <v>25</v>
      </c>
      <c r="I3972" s="17" t="str">
        <f>INDEX(Neighborhoods!$A:$C,MATCH(Places!$H3972,Neighborhoods!$A:$A,0),MATCH(Places!I$1,Neighborhoods!$1:$1,0))</f>
        <v>Queens</v>
      </c>
      <c r="J3972" s="17" t="str">
        <f>INDEX(Neighborhoods!$A:$C,MATCH(Places!$H3972,Neighborhoods!$A:$A,0),MATCH(Places!J$1,Neighborhoods!$1:$1,0))</f>
        <v>Ridgewood</v>
      </c>
      <c r="K3972" s="17" t="s">
        <v>11822</v>
      </c>
      <c r="L3972" s="17" t="str">
        <f t="shared" si="248"/>
        <v>No</v>
      </c>
      <c r="M3972" s="17">
        <v>4</v>
      </c>
      <c r="N3972" s="17" t="str" cm="1">
        <f t="array" ref="N3972">_xlfn.IFS(M3972&lt;=2,"Small",M3972&lt;=5,"Medium",M3972&gt;5,"Large")</f>
        <v>Medium</v>
      </c>
      <c r="O3972" s="65">
        <v>86</v>
      </c>
      <c r="P3972" s="87">
        <f t="shared" si="249"/>
        <v>0.03</v>
      </c>
      <c r="Q3972" s="68">
        <v>5</v>
      </c>
      <c r="R3972" s="68" t="str" cm="1">
        <f t="array" ref="R3972">_xlfn.SWITCH(ROUND(Q3972,0),5,"Excellent",4,"Good",3,"Ok","Bad")</f>
        <v>Excellent</v>
      </c>
      <c r="S3972" s="17">
        <v>4</v>
      </c>
      <c r="T3972" s="17" t="str">
        <f t="shared" si="250"/>
        <v>No</v>
      </c>
      <c r="U3972" s="82">
        <v>43842</v>
      </c>
      <c r="V3972" s="82">
        <v>43854</v>
      </c>
      <c r="W3972" s="17">
        <v>0</v>
      </c>
      <c r="X3972" s="17" t="str">
        <f t="shared" si="251"/>
        <v>Inactive</v>
      </c>
      <c r="Y3972" s="17" t="s">
        <v>15615</v>
      </c>
      <c r="Z3972" s="17"/>
    </row>
    <row r="3973" spans="1:26" x14ac:dyDescent="0.25">
      <c r="A3973">
        <v>3972</v>
      </c>
      <c r="B3973" s="17" t="s">
        <v>2836</v>
      </c>
      <c r="C3973" s="17">
        <v>1360</v>
      </c>
      <c r="D3973" s="17" t="str">
        <f>INDEX(Hosts!$A:$O,MATCH(Places!$C3973,Hosts!$A:$A,0),MATCH(Places!D$1,Hosts!$1:$1,0))</f>
        <v>Within an hour</v>
      </c>
      <c r="E3973" s="87">
        <f>INDEX(Hosts!$A:$O,MATCH(Places!$C3973,Hosts!$A:$A,0),MATCH(Places!E$1,Hosts!$1:$1,0))</f>
        <v>1</v>
      </c>
      <c r="F3973" s="87">
        <f>INDEX(Hosts!$A:$O,MATCH(Places!$C3973,Hosts!$A:$A,0),MATCH(Places!F$1,Hosts!$1:$1,0))</f>
        <v>0.69</v>
      </c>
      <c r="G3973" s="17" t="str">
        <f>INDEX(Hosts!$A:$O,MATCH(Places!$C3973,Hosts!$A:$A,0),MATCH(Places!G$1,Hosts!$1:$1,0))</f>
        <v>No</v>
      </c>
      <c r="H3973" s="17">
        <v>10</v>
      </c>
      <c r="I3973" s="17" t="str">
        <f>INDEX(Neighborhoods!$A:$C,MATCH(Places!$H3973,Neighborhoods!$A:$A,0),MATCH(Places!I$1,Neighborhoods!$1:$1,0))</f>
        <v>Brooklyn</v>
      </c>
      <c r="J3973" s="17" t="str">
        <f>INDEX(Neighborhoods!$A:$C,MATCH(Places!$H3973,Neighborhoods!$A:$A,0),MATCH(Places!J$1,Neighborhoods!$1:$1,0))</f>
        <v>East Flatbush</v>
      </c>
      <c r="K3973" s="17" t="s">
        <v>1</v>
      </c>
      <c r="L3973" s="17" t="str">
        <f t="shared" si="248"/>
        <v>Yes</v>
      </c>
      <c r="M3973" s="17">
        <v>2</v>
      </c>
      <c r="N3973" s="17" t="str" cm="1">
        <f t="array" ref="N3973">_xlfn.IFS(M3973&lt;=2,"Small",M3973&lt;=5,"Medium",M3973&gt;5,"Large")</f>
        <v>Small</v>
      </c>
      <c r="O3973" s="65">
        <v>99</v>
      </c>
      <c r="P3973" s="87">
        <f t="shared" si="249"/>
        <v>0.03</v>
      </c>
      <c r="Q3973" s="68">
        <v>5</v>
      </c>
      <c r="R3973" s="68" t="str" cm="1">
        <f t="array" ref="R3973">_xlfn.SWITCH(ROUND(Q3973,0),5,"Excellent",4,"Good",3,"Ok","Bad")</f>
        <v>Excellent</v>
      </c>
      <c r="S3973" s="17">
        <v>3</v>
      </c>
      <c r="T3973" s="17" t="str">
        <f t="shared" si="250"/>
        <v>No</v>
      </c>
      <c r="U3973" s="82">
        <v>43379</v>
      </c>
      <c r="V3973" s="82">
        <v>43730</v>
      </c>
      <c r="W3973" s="17">
        <v>365</v>
      </c>
      <c r="X3973" s="17" t="str">
        <f t="shared" si="251"/>
        <v>Active</v>
      </c>
      <c r="Y3973" s="17" t="s">
        <v>15616</v>
      </c>
      <c r="Z3973" s="17"/>
    </row>
    <row r="3974" spans="1:26" x14ac:dyDescent="0.25">
      <c r="A3974">
        <v>3973</v>
      </c>
      <c r="B3974" s="17" t="s">
        <v>2837</v>
      </c>
      <c r="C3974" s="17">
        <v>3292</v>
      </c>
      <c r="D3974" s="17" t="str">
        <f>INDEX(Hosts!$A:$O,MATCH(Places!$C3974,Hosts!$A:$A,0),MATCH(Places!D$1,Hosts!$1:$1,0))</f>
        <v>Within an hour</v>
      </c>
      <c r="E3974" s="87">
        <f>INDEX(Hosts!$A:$O,MATCH(Places!$C3974,Hosts!$A:$A,0),MATCH(Places!E$1,Hosts!$1:$1,0))</f>
        <v>1</v>
      </c>
      <c r="F3974" s="87">
        <f>INDEX(Hosts!$A:$O,MATCH(Places!$C3974,Hosts!$A:$A,0),MATCH(Places!F$1,Hosts!$1:$1,0))</f>
        <v>0.79</v>
      </c>
      <c r="G3974" s="17" t="str">
        <f>INDEX(Hosts!$A:$O,MATCH(Places!$C3974,Hosts!$A:$A,0),MATCH(Places!G$1,Hosts!$1:$1,0))</f>
        <v>No</v>
      </c>
      <c r="H3974" s="17">
        <v>26</v>
      </c>
      <c r="I3974" s="17" t="str">
        <f>INDEX(Neighborhoods!$A:$C,MATCH(Places!$H3974,Neighborhoods!$A:$A,0),MATCH(Places!I$1,Neighborhoods!$1:$1,0))</f>
        <v>Queens</v>
      </c>
      <c r="J3974" s="17" t="str">
        <f>INDEX(Neighborhoods!$A:$C,MATCH(Places!$H3974,Neighborhoods!$A:$A,0),MATCH(Places!J$1,Neighborhoods!$1:$1,0))</f>
        <v>Sunnyside</v>
      </c>
      <c r="K3974" s="17" t="s">
        <v>1</v>
      </c>
      <c r="L3974" s="17" t="str">
        <f t="shared" si="248"/>
        <v>Yes</v>
      </c>
      <c r="M3974" s="17">
        <v>1</v>
      </c>
      <c r="N3974" s="17" t="str" cm="1">
        <f t="array" ref="N3974">_xlfn.IFS(M3974&lt;=2,"Small",M3974&lt;=5,"Medium",M3974&gt;5,"Large")</f>
        <v>Small</v>
      </c>
      <c r="O3974" s="65">
        <v>39</v>
      </c>
      <c r="P3974" s="87">
        <f t="shared" si="249"/>
        <v>0.03</v>
      </c>
      <c r="Q3974" s="68">
        <v>4.67</v>
      </c>
      <c r="R3974" s="68" t="str" cm="1">
        <f t="array" ref="R3974">_xlfn.SWITCH(ROUND(Q3974,0),5,"Excellent",4,"Good",3,"Ok","Bad")</f>
        <v>Excellent</v>
      </c>
      <c r="S3974" s="17">
        <v>3</v>
      </c>
      <c r="T3974" s="17" t="str">
        <f t="shared" si="250"/>
        <v>No</v>
      </c>
      <c r="U3974" s="82">
        <v>43679</v>
      </c>
      <c r="V3974" s="82">
        <v>43921</v>
      </c>
      <c r="W3974" s="17">
        <v>351</v>
      </c>
      <c r="X3974" s="17" t="str">
        <f t="shared" si="251"/>
        <v>Active</v>
      </c>
      <c r="Y3974" s="17" t="s">
        <v>15615</v>
      </c>
      <c r="Z3974" s="17"/>
    </row>
    <row r="3975" spans="1:26" x14ac:dyDescent="0.25">
      <c r="A3975">
        <v>3974</v>
      </c>
      <c r="B3975" s="17" t="s">
        <v>2838</v>
      </c>
      <c r="C3975" s="17">
        <v>3292</v>
      </c>
      <c r="D3975" s="17" t="str">
        <f>INDEX(Hosts!$A:$O,MATCH(Places!$C3975,Hosts!$A:$A,0),MATCH(Places!D$1,Hosts!$1:$1,0))</f>
        <v>Within an hour</v>
      </c>
      <c r="E3975" s="87">
        <f>INDEX(Hosts!$A:$O,MATCH(Places!$C3975,Hosts!$A:$A,0),MATCH(Places!E$1,Hosts!$1:$1,0))</f>
        <v>1</v>
      </c>
      <c r="F3975" s="87">
        <f>INDEX(Hosts!$A:$O,MATCH(Places!$C3975,Hosts!$A:$A,0),MATCH(Places!F$1,Hosts!$1:$1,0))</f>
        <v>0.79</v>
      </c>
      <c r="G3975" s="17" t="str">
        <f>INDEX(Hosts!$A:$O,MATCH(Places!$C3975,Hosts!$A:$A,0),MATCH(Places!G$1,Hosts!$1:$1,0))</f>
        <v>No</v>
      </c>
      <c r="H3975" s="17">
        <v>14</v>
      </c>
      <c r="I3975" s="17" t="str">
        <f>INDEX(Neighborhoods!$A:$C,MATCH(Places!$H3975,Neighborhoods!$A:$A,0),MATCH(Places!I$1,Neighborhoods!$1:$1,0))</f>
        <v>Manhattan</v>
      </c>
      <c r="J3975" s="17" t="str">
        <f>INDEX(Neighborhoods!$A:$C,MATCH(Places!$H3975,Neighborhoods!$A:$A,0),MATCH(Places!J$1,Neighborhoods!$1:$1,0))</f>
        <v>East Harlem</v>
      </c>
      <c r="K3975" s="17" t="s">
        <v>11822</v>
      </c>
      <c r="L3975" s="17" t="str">
        <f t="shared" si="248"/>
        <v>No</v>
      </c>
      <c r="M3975" s="17">
        <v>4</v>
      </c>
      <c r="N3975" s="17" t="str" cm="1">
        <f t="array" ref="N3975">_xlfn.IFS(M3975&lt;=2,"Small",M3975&lt;=5,"Medium",M3975&gt;5,"Large")</f>
        <v>Medium</v>
      </c>
      <c r="O3975" s="65">
        <v>73</v>
      </c>
      <c r="P3975" s="87">
        <f t="shared" si="249"/>
        <v>0.03</v>
      </c>
      <c r="Q3975" s="68">
        <v>4.7</v>
      </c>
      <c r="R3975" s="68" t="str" cm="1">
        <f t="array" ref="R3975">_xlfn.SWITCH(ROUND(Q3975,0),5,"Excellent",4,"Good",3,"Ok","Bad")</f>
        <v>Excellent</v>
      </c>
      <c r="S3975" s="17">
        <v>10</v>
      </c>
      <c r="T3975" s="17" t="str">
        <f t="shared" si="250"/>
        <v>No</v>
      </c>
      <c r="U3975" s="82">
        <v>43407</v>
      </c>
      <c r="V3975" s="82">
        <v>43983</v>
      </c>
      <c r="W3975" s="17">
        <v>342</v>
      </c>
      <c r="X3975" s="17" t="str">
        <f t="shared" si="251"/>
        <v>Active</v>
      </c>
      <c r="Y3975" s="17" t="s">
        <v>15615</v>
      </c>
      <c r="Z3975" s="17"/>
    </row>
    <row r="3976" spans="1:26" x14ac:dyDescent="0.25">
      <c r="A3976">
        <v>3975</v>
      </c>
      <c r="B3976" s="17" t="s">
        <v>2839</v>
      </c>
      <c r="C3976" s="17">
        <v>3577</v>
      </c>
      <c r="D3976" s="17" t="str">
        <f>INDEX(Hosts!$A:$O,MATCH(Places!$C3976,Hosts!$A:$A,0),MATCH(Places!D$1,Hosts!$1:$1,0))</f>
        <v>Within an hour</v>
      </c>
      <c r="E3976" s="87">
        <f>INDEX(Hosts!$A:$O,MATCH(Places!$C3976,Hosts!$A:$A,0),MATCH(Places!E$1,Hosts!$1:$1,0))</f>
        <v>1</v>
      </c>
      <c r="F3976" s="87">
        <f>INDEX(Hosts!$A:$O,MATCH(Places!$C3976,Hosts!$A:$A,0),MATCH(Places!F$1,Hosts!$1:$1,0))</f>
        <v>0.98</v>
      </c>
      <c r="G3976" s="17" t="str">
        <f>INDEX(Hosts!$A:$O,MATCH(Places!$C3976,Hosts!$A:$A,0),MATCH(Places!G$1,Hosts!$1:$1,0))</f>
        <v>Yes</v>
      </c>
      <c r="H3976" s="17">
        <v>29</v>
      </c>
      <c r="I3976" s="17" t="str">
        <f>INDEX(Neighborhoods!$A:$C,MATCH(Places!$H3976,Neighborhoods!$A:$A,0),MATCH(Places!I$1,Neighborhoods!$1:$1,0))</f>
        <v>Staten Island</v>
      </c>
      <c r="J3976" s="17" t="str">
        <f>INDEX(Neighborhoods!$A:$C,MATCH(Places!$H3976,Neighborhoods!$A:$A,0),MATCH(Places!J$1,Neighborhoods!$1:$1,0))</f>
        <v>Stapleton</v>
      </c>
      <c r="K3976" s="17" t="s">
        <v>11822</v>
      </c>
      <c r="L3976" s="17" t="str">
        <f t="shared" si="248"/>
        <v>No</v>
      </c>
      <c r="M3976" s="17">
        <v>11</v>
      </c>
      <c r="N3976" s="17" t="str" cm="1">
        <f t="array" ref="N3976">_xlfn.IFS(M3976&lt;=2,"Small",M3976&lt;=5,"Medium",M3976&gt;5,"Large")</f>
        <v>Large</v>
      </c>
      <c r="O3976" s="65">
        <v>140</v>
      </c>
      <c r="P3976" s="87">
        <f t="shared" si="249"/>
        <v>0.03</v>
      </c>
      <c r="Q3976" s="68">
        <v>4.9800000000000004</v>
      </c>
      <c r="R3976" s="68" t="str" cm="1">
        <f t="array" ref="R3976">_xlfn.SWITCH(ROUND(Q3976,0),5,"Excellent",4,"Good",3,"Ok","Bad")</f>
        <v>Excellent</v>
      </c>
      <c r="S3976" s="17">
        <v>53</v>
      </c>
      <c r="T3976" s="17" t="str">
        <f t="shared" si="250"/>
        <v>No</v>
      </c>
      <c r="U3976" s="82">
        <v>43360</v>
      </c>
      <c r="V3976" s="82">
        <v>44031</v>
      </c>
      <c r="W3976" s="17">
        <v>321</v>
      </c>
      <c r="X3976" s="17" t="str">
        <f t="shared" si="251"/>
        <v>Active</v>
      </c>
      <c r="Y3976" s="17" t="s">
        <v>15616</v>
      </c>
      <c r="Z3976" s="17"/>
    </row>
    <row r="3977" spans="1:26" x14ac:dyDescent="0.25">
      <c r="A3977">
        <v>3976</v>
      </c>
      <c r="B3977" s="17" t="s">
        <v>2840</v>
      </c>
      <c r="C3977" s="17">
        <v>2178</v>
      </c>
      <c r="D3977" s="17" t="str">
        <f>INDEX(Hosts!$A:$O,MATCH(Places!$C3977,Hosts!$A:$A,0),MATCH(Places!D$1,Hosts!$1:$1,0))</f>
        <v>Within an hour</v>
      </c>
      <c r="E3977" s="87">
        <f>INDEX(Hosts!$A:$O,MATCH(Places!$C3977,Hosts!$A:$A,0),MATCH(Places!E$1,Hosts!$1:$1,0))</f>
        <v>1</v>
      </c>
      <c r="F3977" s="87">
        <f>INDEX(Hosts!$A:$O,MATCH(Places!$C3977,Hosts!$A:$A,0),MATCH(Places!F$1,Hosts!$1:$1,0))</f>
        <v>1</v>
      </c>
      <c r="G3977" s="17" t="str">
        <f>INDEX(Hosts!$A:$O,MATCH(Places!$C3977,Hosts!$A:$A,0),MATCH(Places!G$1,Hosts!$1:$1,0))</f>
        <v>No</v>
      </c>
      <c r="H3977" s="17">
        <v>7</v>
      </c>
      <c r="I3977" s="17" t="str">
        <f>INDEX(Neighborhoods!$A:$C,MATCH(Places!$H3977,Neighborhoods!$A:$A,0),MATCH(Places!I$1,Neighborhoods!$1:$1,0))</f>
        <v>Brooklyn</v>
      </c>
      <c r="J3977" s="17" t="str">
        <f>INDEX(Neighborhoods!$A:$C,MATCH(Places!$H3977,Neighborhoods!$A:$A,0),MATCH(Places!J$1,Neighborhoods!$1:$1,0))</f>
        <v>Bedford-Stuyvesant</v>
      </c>
      <c r="K3977" s="17" t="s">
        <v>1</v>
      </c>
      <c r="L3977" s="17" t="str">
        <f t="shared" si="248"/>
        <v>Yes</v>
      </c>
      <c r="M3977" s="17">
        <v>2</v>
      </c>
      <c r="N3977" s="17" t="str" cm="1">
        <f t="array" ref="N3977">_xlfn.IFS(M3977&lt;=2,"Small",M3977&lt;=5,"Medium",M3977&gt;5,"Large")</f>
        <v>Small</v>
      </c>
      <c r="O3977" s="65">
        <v>55</v>
      </c>
      <c r="P3977" s="87">
        <f t="shared" si="249"/>
        <v>0.03</v>
      </c>
      <c r="Q3977" s="68">
        <v>4.54</v>
      </c>
      <c r="R3977" s="68" t="str" cm="1">
        <f t="array" ref="R3977">_xlfn.SWITCH(ROUND(Q3977,0),5,"Excellent",4,"Good",3,"Ok","Bad")</f>
        <v>Excellent</v>
      </c>
      <c r="S3977" s="17">
        <v>68</v>
      </c>
      <c r="T3977" s="17" t="str">
        <f t="shared" si="250"/>
        <v>No</v>
      </c>
      <c r="U3977" s="82">
        <v>43415</v>
      </c>
      <c r="V3977" s="82">
        <v>43920</v>
      </c>
      <c r="W3977" s="17">
        <v>0</v>
      </c>
      <c r="X3977" s="17" t="str">
        <f t="shared" si="251"/>
        <v>Inactive</v>
      </c>
      <c r="Y3977" s="17" t="s">
        <v>15616</v>
      </c>
      <c r="Z3977" s="17"/>
    </row>
    <row r="3978" spans="1:26" x14ac:dyDescent="0.25">
      <c r="A3978">
        <v>3977</v>
      </c>
      <c r="B3978" s="17" t="s">
        <v>2841</v>
      </c>
      <c r="C3978" s="17">
        <v>3611</v>
      </c>
      <c r="D3978" s="17" t="str">
        <f>INDEX(Hosts!$A:$O,MATCH(Places!$C3978,Hosts!$A:$A,0),MATCH(Places!D$1,Hosts!$1:$1,0))</f>
        <v>Within an hour</v>
      </c>
      <c r="E3978" s="87">
        <f>INDEX(Hosts!$A:$O,MATCH(Places!$C3978,Hosts!$A:$A,0),MATCH(Places!E$1,Hosts!$1:$1,0))</f>
        <v>1</v>
      </c>
      <c r="F3978" s="87">
        <f>INDEX(Hosts!$A:$O,MATCH(Places!$C3978,Hosts!$A:$A,0),MATCH(Places!F$1,Hosts!$1:$1,0))</f>
        <v>1</v>
      </c>
      <c r="G3978" s="17" t="str">
        <f>INDEX(Hosts!$A:$O,MATCH(Places!$C3978,Hosts!$A:$A,0),MATCH(Places!G$1,Hosts!$1:$1,0))</f>
        <v>Yes</v>
      </c>
      <c r="H3978" s="17">
        <v>22</v>
      </c>
      <c r="I3978" s="17" t="str">
        <f>INDEX(Neighborhoods!$A:$C,MATCH(Places!$H3978,Neighborhoods!$A:$A,0),MATCH(Places!I$1,Neighborhoods!$1:$1,0))</f>
        <v>Queens</v>
      </c>
      <c r="J3978" s="17" t="str">
        <f>INDEX(Neighborhoods!$A:$C,MATCH(Places!$H3978,Neighborhoods!$A:$A,0),MATCH(Places!J$1,Neighborhoods!$1:$1,0))</f>
        <v>Flushing</v>
      </c>
      <c r="K3978" s="17" t="s">
        <v>1</v>
      </c>
      <c r="L3978" s="17" t="str">
        <f t="shared" si="248"/>
        <v>Yes</v>
      </c>
      <c r="M3978" s="17">
        <v>2</v>
      </c>
      <c r="N3978" s="17" t="str" cm="1">
        <f t="array" ref="N3978">_xlfn.IFS(M3978&lt;=2,"Small",M3978&lt;=5,"Medium",M3978&gt;5,"Large")</f>
        <v>Small</v>
      </c>
      <c r="O3978" s="65">
        <v>85</v>
      </c>
      <c r="P3978" s="87">
        <f t="shared" si="249"/>
        <v>0.03</v>
      </c>
      <c r="Q3978" s="68">
        <v>4.8899999999999997</v>
      </c>
      <c r="R3978" s="68" t="str" cm="1">
        <f t="array" ref="R3978">_xlfn.SWITCH(ROUND(Q3978,0),5,"Excellent",4,"Good",3,"Ok","Bad")</f>
        <v>Excellent</v>
      </c>
      <c r="S3978" s="17">
        <v>37</v>
      </c>
      <c r="T3978" s="17" t="str">
        <f t="shared" si="250"/>
        <v>No</v>
      </c>
      <c r="U3978" s="82">
        <v>43344</v>
      </c>
      <c r="V3978" s="82">
        <v>43898</v>
      </c>
      <c r="W3978" s="17">
        <v>363</v>
      </c>
      <c r="X3978" s="17" t="str">
        <f t="shared" si="251"/>
        <v>Active</v>
      </c>
      <c r="Y3978" s="17" t="s">
        <v>15615</v>
      </c>
      <c r="Z3978" s="17"/>
    </row>
    <row r="3979" spans="1:26" x14ac:dyDescent="0.25">
      <c r="A3979">
        <v>3978</v>
      </c>
      <c r="B3979" s="17" t="s">
        <v>2842</v>
      </c>
      <c r="C3979" s="17">
        <v>3273</v>
      </c>
      <c r="D3979" s="17" t="str">
        <f>INDEX(Hosts!$A:$O,MATCH(Places!$C3979,Hosts!$A:$A,0),MATCH(Places!D$1,Hosts!$1:$1,0))</f>
        <v>Within a few hours</v>
      </c>
      <c r="E3979" s="87">
        <f>INDEX(Hosts!$A:$O,MATCH(Places!$C3979,Hosts!$A:$A,0),MATCH(Places!E$1,Hosts!$1:$1,0))</f>
        <v>1</v>
      </c>
      <c r="F3979" s="87">
        <f>INDEX(Hosts!$A:$O,MATCH(Places!$C3979,Hosts!$A:$A,0),MATCH(Places!F$1,Hosts!$1:$1,0))</f>
        <v>0.56000000000000005</v>
      </c>
      <c r="G3979" s="17" t="str">
        <f>INDEX(Hosts!$A:$O,MATCH(Places!$C3979,Hosts!$A:$A,0),MATCH(Places!G$1,Hosts!$1:$1,0))</f>
        <v>Yes</v>
      </c>
      <c r="H3979" s="17">
        <v>4</v>
      </c>
      <c r="I3979" s="17" t="str">
        <f>INDEX(Neighborhoods!$A:$C,MATCH(Places!$H3979,Neighborhoods!$A:$A,0),MATCH(Places!I$1,Neighborhoods!$1:$1,0))</f>
        <v>Bronx</v>
      </c>
      <c r="J3979" s="17" t="str">
        <f>INDEX(Neighborhoods!$A:$C,MATCH(Places!$H3979,Neighborhoods!$A:$A,0),MATCH(Places!J$1,Neighborhoods!$1:$1,0))</f>
        <v>Mott Haven</v>
      </c>
      <c r="K3979" s="17" t="s">
        <v>11822</v>
      </c>
      <c r="L3979" s="17" t="str">
        <f t="shared" si="248"/>
        <v>No</v>
      </c>
      <c r="M3979" s="17">
        <v>4</v>
      </c>
      <c r="N3979" s="17" t="str" cm="1">
        <f t="array" ref="N3979">_xlfn.IFS(M3979&lt;=2,"Small",M3979&lt;=5,"Medium",M3979&gt;5,"Large")</f>
        <v>Medium</v>
      </c>
      <c r="O3979" s="65">
        <v>151</v>
      </c>
      <c r="P3979" s="87">
        <f t="shared" si="249"/>
        <v>0.03</v>
      </c>
      <c r="Q3979" s="68">
        <v>5</v>
      </c>
      <c r="R3979" s="68" t="str" cm="1">
        <f t="array" ref="R3979">_xlfn.SWITCH(ROUND(Q3979,0),5,"Excellent",4,"Good",3,"Ok","Bad")</f>
        <v>Excellent</v>
      </c>
      <c r="S3979" s="17">
        <v>57</v>
      </c>
      <c r="T3979" s="17" t="str">
        <f t="shared" si="250"/>
        <v>No</v>
      </c>
      <c r="U3979" s="82">
        <v>43345</v>
      </c>
      <c r="V3979" s="82">
        <v>43831</v>
      </c>
      <c r="W3979" s="17">
        <v>364</v>
      </c>
      <c r="X3979" s="17" t="str">
        <f t="shared" si="251"/>
        <v>Active</v>
      </c>
      <c r="Y3979" s="17" t="s">
        <v>15615</v>
      </c>
      <c r="Z3979" s="17"/>
    </row>
    <row r="3980" spans="1:26" x14ac:dyDescent="0.25">
      <c r="A3980">
        <v>3979</v>
      </c>
      <c r="B3980" s="17" t="s">
        <v>2843</v>
      </c>
      <c r="C3980" s="17">
        <v>3611</v>
      </c>
      <c r="D3980" s="17" t="str">
        <f>INDEX(Hosts!$A:$O,MATCH(Places!$C3980,Hosts!$A:$A,0),MATCH(Places!D$1,Hosts!$1:$1,0))</f>
        <v>Within an hour</v>
      </c>
      <c r="E3980" s="87">
        <f>INDEX(Hosts!$A:$O,MATCH(Places!$C3980,Hosts!$A:$A,0),MATCH(Places!E$1,Hosts!$1:$1,0))</f>
        <v>1</v>
      </c>
      <c r="F3980" s="87">
        <f>INDEX(Hosts!$A:$O,MATCH(Places!$C3980,Hosts!$A:$A,0),MATCH(Places!F$1,Hosts!$1:$1,0))</f>
        <v>1</v>
      </c>
      <c r="G3980" s="17" t="str">
        <f>INDEX(Hosts!$A:$O,MATCH(Places!$C3980,Hosts!$A:$A,0),MATCH(Places!G$1,Hosts!$1:$1,0))</f>
        <v>Yes</v>
      </c>
      <c r="H3980" s="17">
        <v>22</v>
      </c>
      <c r="I3980" s="17" t="str">
        <f>INDEX(Neighborhoods!$A:$C,MATCH(Places!$H3980,Neighborhoods!$A:$A,0),MATCH(Places!I$1,Neighborhoods!$1:$1,0))</f>
        <v>Queens</v>
      </c>
      <c r="J3980" s="17" t="str">
        <f>INDEX(Neighborhoods!$A:$C,MATCH(Places!$H3980,Neighborhoods!$A:$A,0),MATCH(Places!J$1,Neighborhoods!$1:$1,0))</f>
        <v>Flushing</v>
      </c>
      <c r="K3980" s="17" t="s">
        <v>1</v>
      </c>
      <c r="L3980" s="17" t="str">
        <f t="shared" si="248"/>
        <v>Yes</v>
      </c>
      <c r="M3980" s="17">
        <v>2</v>
      </c>
      <c r="N3980" s="17" t="str" cm="1">
        <f t="array" ref="N3980">_xlfn.IFS(M3980&lt;=2,"Small",M3980&lt;=5,"Medium",M3980&gt;5,"Large")</f>
        <v>Small</v>
      </c>
      <c r="O3980" s="65">
        <v>89</v>
      </c>
      <c r="P3980" s="87">
        <f t="shared" si="249"/>
        <v>0.03</v>
      </c>
      <c r="Q3980" s="68">
        <v>4.83</v>
      </c>
      <c r="R3980" s="68" t="str" cm="1">
        <f t="array" ref="R3980">_xlfn.SWITCH(ROUND(Q3980,0),5,"Excellent",4,"Good",3,"Ok","Bad")</f>
        <v>Excellent</v>
      </c>
      <c r="S3980" s="17">
        <v>47</v>
      </c>
      <c r="T3980" s="17" t="str">
        <f t="shared" si="250"/>
        <v>No</v>
      </c>
      <c r="U3980" s="82">
        <v>43354</v>
      </c>
      <c r="V3980" s="82">
        <v>44053</v>
      </c>
      <c r="W3980" s="17">
        <v>365</v>
      </c>
      <c r="X3980" s="17" t="str">
        <f t="shared" si="251"/>
        <v>Active</v>
      </c>
      <c r="Y3980" s="17" t="s">
        <v>15615</v>
      </c>
      <c r="Z3980" s="17"/>
    </row>
    <row r="3981" spans="1:26" x14ac:dyDescent="0.25">
      <c r="A3981">
        <v>3980</v>
      </c>
      <c r="B3981" s="17" t="s">
        <v>13379</v>
      </c>
      <c r="C3981" s="17">
        <v>1968</v>
      </c>
      <c r="D3981" s="17" t="str">
        <f>INDEX(Hosts!$A:$O,MATCH(Places!$C3981,Hosts!$A:$A,0),MATCH(Places!D$1,Hosts!$1:$1,0))</f>
        <v>Within a day</v>
      </c>
      <c r="E3981" s="87">
        <f>INDEX(Hosts!$A:$O,MATCH(Places!$C3981,Hosts!$A:$A,0),MATCH(Places!E$1,Hosts!$1:$1,0))</f>
        <v>0.54</v>
      </c>
      <c r="F3981" s="87">
        <f>INDEX(Hosts!$A:$O,MATCH(Places!$C3981,Hosts!$A:$A,0),MATCH(Places!F$1,Hosts!$1:$1,0))</f>
        <v>0.49</v>
      </c>
      <c r="G3981" s="17" t="str">
        <f>INDEX(Hosts!$A:$O,MATCH(Places!$C3981,Hosts!$A:$A,0),MATCH(Places!G$1,Hosts!$1:$1,0))</f>
        <v>No</v>
      </c>
      <c r="H3981" s="17">
        <v>12</v>
      </c>
      <c r="I3981" s="17" t="str">
        <f>INDEX(Neighborhoods!$A:$C,MATCH(Places!$H3981,Neighborhoods!$A:$A,0),MATCH(Places!I$1,Neighborhoods!$1:$1,0))</f>
        <v>Brooklyn</v>
      </c>
      <c r="J3981" s="17" t="str">
        <f>INDEX(Neighborhoods!$A:$C,MATCH(Places!$H3981,Neighborhoods!$A:$A,0),MATCH(Places!J$1,Neighborhoods!$1:$1,0))</f>
        <v>Williamsburg</v>
      </c>
      <c r="K3981" s="17" t="s">
        <v>11822</v>
      </c>
      <c r="L3981" s="17" t="str">
        <f t="shared" si="248"/>
        <v>No</v>
      </c>
      <c r="M3981" s="17">
        <v>4</v>
      </c>
      <c r="N3981" s="17" t="str" cm="1">
        <f t="array" ref="N3981">_xlfn.IFS(M3981&lt;=2,"Small",M3981&lt;=5,"Medium",M3981&gt;5,"Large")</f>
        <v>Medium</v>
      </c>
      <c r="O3981" s="65">
        <v>79</v>
      </c>
      <c r="P3981" s="87">
        <f t="shared" si="249"/>
        <v>0.03</v>
      </c>
      <c r="Q3981" s="68">
        <v>4.78</v>
      </c>
      <c r="R3981" s="68" t="str" cm="1">
        <f t="array" ref="R3981">_xlfn.SWITCH(ROUND(Q3981,0),5,"Excellent",4,"Good",3,"Ok","Bad")</f>
        <v>Excellent</v>
      </c>
      <c r="S3981" s="17">
        <v>18</v>
      </c>
      <c r="T3981" s="17" t="str">
        <f t="shared" si="250"/>
        <v>No</v>
      </c>
      <c r="U3981" s="82">
        <v>43457</v>
      </c>
      <c r="V3981" s="82">
        <v>43960</v>
      </c>
      <c r="W3981" s="17">
        <v>99</v>
      </c>
      <c r="X3981" s="17" t="str">
        <f t="shared" si="251"/>
        <v>Active</v>
      </c>
      <c r="Y3981" s="17" t="s">
        <v>15615</v>
      </c>
      <c r="Z3981" s="17"/>
    </row>
    <row r="3982" spans="1:26" x14ac:dyDescent="0.25">
      <c r="A3982">
        <v>3981</v>
      </c>
      <c r="B3982" s="17" t="s">
        <v>2844</v>
      </c>
      <c r="C3982" s="17">
        <v>3539</v>
      </c>
      <c r="D3982" s="17" t="str">
        <f>INDEX(Hosts!$A:$O,MATCH(Places!$C3982,Hosts!$A:$A,0),MATCH(Places!D$1,Hosts!$1:$1,0))</f>
        <v>Within an hour</v>
      </c>
      <c r="E3982" s="87">
        <f>INDEX(Hosts!$A:$O,MATCH(Places!$C3982,Hosts!$A:$A,0),MATCH(Places!E$1,Hosts!$1:$1,0))</f>
        <v>1</v>
      </c>
      <c r="F3982" s="87">
        <f>INDEX(Hosts!$A:$O,MATCH(Places!$C3982,Hosts!$A:$A,0),MATCH(Places!F$1,Hosts!$1:$1,0))</f>
        <v>0.9</v>
      </c>
      <c r="G3982" s="17" t="str">
        <f>INDEX(Hosts!$A:$O,MATCH(Places!$C3982,Hosts!$A:$A,0),MATCH(Places!G$1,Hosts!$1:$1,0))</f>
        <v>No</v>
      </c>
      <c r="H3982" s="17">
        <v>24</v>
      </c>
      <c r="I3982" s="17" t="str">
        <f>INDEX(Neighborhoods!$A:$C,MATCH(Places!$H3982,Neighborhoods!$A:$A,0),MATCH(Places!I$1,Neighborhoods!$1:$1,0))</f>
        <v>Queens</v>
      </c>
      <c r="J3982" s="17" t="str">
        <f>INDEX(Neighborhoods!$A:$C,MATCH(Places!$H3982,Neighborhoods!$A:$A,0),MATCH(Places!J$1,Neighborhoods!$1:$1,0))</f>
        <v>Long Island City</v>
      </c>
      <c r="K3982" s="17" t="s">
        <v>1</v>
      </c>
      <c r="L3982" s="17" t="str">
        <f t="shared" si="248"/>
        <v>Yes</v>
      </c>
      <c r="M3982" s="17">
        <v>2</v>
      </c>
      <c r="N3982" s="17" t="str" cm="1">
        <f t="array" ref="N3982">_xlfn.IFS(M3982&lt;=2,"Small",M3982&lt;=5,"Medium",M3982&gt;5,"Large")</f>
        <v>Small</v>
      </c>
      <c r="O3982" s="65">
        <v>95</v>
      </c>
      <c r="P3982" s="87">
        <f t="shared" si="249"/>
        <v>0.03</v>
      </c>
      <c r="Q3982" s="68">
        <v>4.96</v>
      </c>
      <c r="R3982" s="68" t="str" cm="1">
        <f t="array" ref="R3982">_xlfn.SWITCH(ROUND(Q3982,0),5,"Excellent",4,"Good",3,"Ok","Bad")</f>
        <v>Excellent</v>
      </c>
      <c r="S3982" s="17">
        <v>26</v>
      </c>
      <c r="T3982" s="17" t="str">
        <f t="shared" si="250"/>
        <v>No</v>
      </c>
      <c r="U3982" s="82">
        <v>43502</v>
      </c>
      <c r="V3982" s="82">
        <v>43781</v>
      </c>
      <c r="W3982" s="17">
        <v>228</v>
      </c>
      <c r="X3982" s="17" t="str">
        <f t="shared" si="251"/>
        <v>Active</v>
      </c>
      <c r="Y3982" s="17" t="s">
        <v>15616</v>
      </c>
      <c r="Z3982" s="17"/>
    </row>
    <row r="3983" spans="1:26" x14ac:dyDescent="0.25">
      <c r="A3983">
        <v>3982</v>
      </c>
      <c r="B3983" s="17" t="s">
        <v>15343</v>
      </c>
      <c r="C3983" s="17">
        <v>2994</v>
      </c>
      <c r="D3983" s="17" t="str">
        <f>INDEX(Hosts!$A:$O,MATCH(Places!$C3983,Hosts!$A:$A,0),MATCH(Places!D$1,Hosts!$1:$1,0))</f>
        <v>Within an hour</v>
      </c>
      <c r="E3983" s="87">
        <f>INDEX(Hosts!$A:$O,MATCH(Places!$C3983,Hosts!$A:$A,0),MATCH(Places!E$1,Hosts!$1:$1,0))</f>
        <v>1</v>
      </c>
      <c r="F3983" s="87">
        <f>INDEX(Hosts!$A:$O,MATCH(Places!$C3983,Hosts!$A:$A,0),MATCH(Places!F$1,Hosts!$1:$1,0))</f>
        <v>0.71</v>
      </c>
      <c r="G3983" s="17" t="str">
        <f>INDEX(Hosts!$A:$O,MATCH(Places!$C3983,Hosts!$A:$A,0),MATCH(Places!G$1,Hosts!$1:$1,0))</f>
        <v>Yes</v>
      </c>
      <c r="H3983" s="17">
        <v>18</v>
      </c>
      <c r="I3983" s="17" t="str">
        <f>INDEX(Neighborhoods!$A:$C,MATCH(Places!$H3983,Neighborhoods!$A:$A,0),MATCH(Places!I$1,Neighborhoods!$1:$1,0))</f>
        <v>Manhattan</v>
      </c>
      <c r="J3983" s="17" t="str">
        <f>INDEX(Neighborhoods!$A:$C,MATCH(Places!$H3983,Neighborhoods!$A:$A,0),MATCH(Places!J$1,Neighborhoods!$1:$1,0))</f>
        <v>Midtown</v>
      </c>
      <c r="K3983" s="17" t="s">
        <v>1</v>
      </c>
      <c r="L3983" s="17" t="str">
        <f t="shared" si="248"/>
        <v>Yes</v>
      </c>
      <c r="M3983" s="17">
        <v>2</v>
      </c>
      <c r="N3983" s="17" t="str" cm="1">
        <f t="array" ref="N3983">_xlfn.IFS(M3983&lt;=2,"Small",M3983&lt;=5,"Medium",M3983&gt;5,"Large")</f>
        <v>Small</v>
      </c>
      <c r="O3983" s="65">
        <v>100</v>
      </c>
      <c r="P3983" s="87">
        <f t="shared" si="249"/>
        <v>0.03</v>
      </c>
      <c r="Q3983" s="68">
        <v>5</v>
      </c>
      <c r="R3983" s="68" t="str" cm="1">
        <f t="array" ref="R3983">_xlfn.SWITCH(ROUND(Q3983,0),5,"Excellent",4,"Good",3,"Ok","Bad")</f>
        <v>Excellent</v>
      </c>
      <c r="S3983" s="17">
        <v>8</v>
      </c>
      <c r="T3983" s="17" t="str">
        <f t="shared" si="250"/>
        <v>No</v>
      </c>
      <c r="U3983" s="82">
        <v>43701</v>
      </c>
      <c r="V3983" s="82">
        <v>43856</v>
      </c>
      <c r="W3983" s="17">
        <v>44</v>
      </c>
      <c r="X3983" s="17" t="str">
        <f t="shared" si="251"/>
        <v>Active</v>
      </c>
      <c r="Y3983" s="17" t="s">
        <v>15615</v>
      </c>
      <c r="Z3983" s="17"/>
    </row>
    <row r="3984" spans="1:26" x14ac:dyDescent="0.25">
      <c r="A3984">
        <v>3983</v>
      </c>
      <c r="B3984" s="17" t="s">
        <v>2845</v>
      </c>
      <c r="C3984" s="17">
        <v>3546</v>
      </c>
      <c r="D3984" s="17" t="str">
        <f>INDEX(Hosts!$A:$O,MATCH(Places!$C3984,Hosts!$A:$A,0),MATCH(Places!D$1,Hosts!$1:$1,0))</f>
        <v>Within an hour</v>
      </c>
      <c r="E3984" s="87">
        <f>INDEX(Hosts!$A:$O,MATCH(Places!$C3984,Hosts!$A:$A,0),MATCH(Places!E$1,Hosts!$1:$1,0))</f>
        <v>1</v>
      </c>
      <c r="F3984" s="87">
        <f>INDEX(Hosts!$A:$O,MATCH(Places!$C3984,Hosts!$A:$A,0),MATCH(Places!F$1,Hosts!$1:$1,0))</f>
        <v>0.98</v>
      </c>
      <c r="G3984" s="17" t="str">
        <f>INDEX(Hosts!$A:$O,MATCH(Places!$C3984,Hosts!$A:$A,0),MATCH(Places!G$1,Hosts!$1:$1,0))</f>
        <v>Yes</v>
      </c>
      <c r="H3984" s="17">
        <v>20</v>
      </c>
      <c r="I3984" s="17" t="str">
        <f>INDEX(Neighborhoods!$A:$C,MATCH(Places!$H3984,Neighborhoods!$A:$A,0),MATCH(Places!I$1,Neighborhoods!$1:$1,0))</f>
        <v>Manhattan</v>
      </c>
      <c r="J3984" s="17" t="str">
        <f>INDEX(Neighborhoods!$A:$C,MATCH(Places!$H3984,Neighborhoods!$A:$A,0),MATCH(Places!J$1,Neighborhoods!$1:$1,0))</f>
        <v>Upper West Side</v>
      </c>
      <c r="K3984" s="17" t="s">
        <v>1</v>
      </c>
      <c r="L3984" s="17" t="str">
        <f t="shared" si="248"/>
        <v>Yes</v>
      </c>
      <c r="M3984" s="17">
        <v>2</v>
      </c>
      <c r="N3984" s="17" t="str" cm="1">
        <f t="array" ref="N3984">_xlfn.IFS(M3984&lt;=2,"Small",M3984&lt;=5,"Medium",M3984&gt;5,"Large")</f>
        <v>Small</v>
      </c>
      <c r="O3984" s="65">
        <v>117</v>
      </c>
      <c r="P3984" s="87">
        <f t="shared" si="249"/>
        <v>0.03</v>
      </c>
      <c r="Q3984" s="68">
        <v>4.99</v>
      </c>
      <c r="R3984" s="68" t="str" cm="1">
        <f t="array" ref="R3984">_xlfn.SWITCH(ROUND(Q3984,0),5,"Excellent",4,"Good",3,"Ok","Bad")</f>
        <v>Excellent</v>
      </c>
      <c r="S3984" s="17">
        <v>105</v>
      </c>
      <c r="T3984" s="17" t="str">
        <f t="shared" si="250"/>
        <v>Yes</v>
      </c>
      <c r="U3984" s="82">
        <v>43347</v>
      </c>
      <c r="V3984" s="82">
        <v>43905</v>
      </c>
      <c r="W3984" s="17">
        <v>232</v>
      </c>
      <c r="X3984" s="17" t="str">
        <f t="shared" si="251"/>
        <v>Active</v>
      </c>
      <c r="Y3984" s="17" t="s">
        <v>15616</v>
      </c>
      <c r="Z3984" s="17"/>
    </row>
    <row r="3985" spans="1:26" x14ac:dyDescent="0.25">
      <c r="A3985">
        <v>3984</v>
      </c>
      <c r="B3985" s="17" t="s">
        <v>13219</v>
      </c>
      <c r="C3985" s="17">
        <v>2189</v>
      </c>
      <c r="D3985" s="17" t="str">
        <f>INDEX(Hosts!$A:$O,MATCH(Places!$C3985,Hosts!$A:$A,0),MATCH(Places!D$1,Hosts!$1:$1,0))</f>
        <v>Within an hour</v>
      </c>
      <c r="E3985" s="87">
        <f>INDEX(Hosts!$A:$O,MATCH(Places!$C3985,Hosts!$A:$A,0),MATCH(Places!E$1,Hosts!$1:$1,0))</f>
        <v>1</v>
      </c>
      <c r="F3985" s="87">
        <f>INDEX(Hosts!$A:$O,MATCH(Places!$C3985,Hosts!$A:$A,0),MATCH(Places!F$1,Hosts!$1:$1,0))</f>
        <v>1</v>
      </c>
      <c r="G3985" s="17" t="str">
        <f>INDEX(Hosts!$A:$O,MATCH(Places!$C3985,Hosts!$A:$A,0),MATCH(Places!G$1,Hosts!$1:$1,0))</f>
        <v>No</v>
      </c>
      <c r="H3985" s="17">
        <v>8</v>
      </c>
      <c r="I3985" s="17" t="str">
        <f>INDEX(Neighborhoods!$A:$C,MATCH(Places!$H3985,Neighborhoods!$A:$A,0),MATCH(Places!I$1,Neighborhoods!$1:$1,0))</f>
        <v>Brooklyn</v>
      </c>
      <c r="J3985" s="17" t="str">
        <f>INDEX(Neighborhoods!$A:$C,MATCH(Places!$H3985,Neighborhoods!$A:$A,0),MATCH(Places!J$1,Neighborhoods!$1:$1,0))</f>
        <v>Bushwick</v>
      </c>
      <c r="K3985" s="17" t="s">
        <v>11822</v>
      </c>
      <c r="L3985" s="17" t="str">
        <f t="shared" si="248"/>
        <v>No</v>
      </c>
      <c r="M3985" s="17">
        <v>4</v>
      </c>
      <c r="N3985" s="17" t="str" cm="1">
        <f t="array" ref="N3985">_xlfn.IFS(M3985&lt;=2,"Small",M3985&lt;=5,"Medium",M3985&gt;5,"Large")</f>
        <v>Medium</v>
      </c>
      <c r="O3985" s="65">
        <v>65</v>
      </c>
      <c r="P3985" s="87">
        <f t="shared" si="249"/>
        <v>0.03</v>
      </c>
      <c r="Q3985" s="68">
        <v>5</v>
      </c>
      <c r="R3985" s="68" t="str" cm="1">
        <f t="array" ref="R3985">_xlfn.SWITCH(ROUND(Q3985,0),5,"Excellent",4,"Good",3,"Ok","Bad")</f>
        <v>Excellent</v>
      </c>
      <c r="S3985" s="17">
        <v>6</v>
      </c>
      <c r="T3985" s="17" t="str">
        <f t="shared" si="250"/>
        <v>No</v>
      </c>
      <c r="U3985" s="82">
        <v>43418</v>
      </c>
      <c r="V3985" s="82">
        <v>43834</v>
      </c>
      <c r="W3985" s="17">
        <v>0</v>
      </c>
      <c r="X3985" s="17" t="str">
        <f t="shared" si="251"/>
        <v>Inactive</v>
      </c>
      <c r="Y3985" s="17" t="s">
        <v>15615</v>
      </c>
      <c r="Z3985" s="17"/>
    </row>
    <row r="3986" spans="1:26" x14ac:dyDescent="0.25">
      <c r="A3986">
        <v>3985</v>
      </c>
      <c r="B3986" s="17" t="s">
        <v>2846</v>
      </c>
      <c r="C3986" s="17">
        <v>1754</v>
      </c>
      <c r="D3986" s="17" t="str">
        <f>INDEX(Hosts!$A:$O,MATCH(Places!$C3986,Hosts!$A:$A,0),MATCH(Places!D$1,Hosts!$1:$1,0))</f>
        <v>Within a few hours</v>
      </c>
      <c r="E3986" s="87">
        <f>INDEX(Hosts!$A:$O,MATCH(Places!$C3986,Hosts!$A:$A,0),MATCH(Places!E$1,Hosts!$1:$1,0))</f>
        <v>1</v>
      </c>
      <c r="F3986" s="87">
        <f>INDEX(Hosts!$A:$O,MATCH(Places!$C3986,Hosts!$A:$A,0),MATCH(Places!F$1,Hosts!$1:$1,0))</f>
        <v>0.56999999999999995</v>
      </c>
      <c r="G3986" s="17" t="str">
        <f>INDEX(Hosts!$A:$O,MATCH(Places!$C3986,Hosts!$A:$A,0),MATCH(Places!G$1,Hosts!$1:$1,0))</f>
        <v>Yes</v>
      </c>
      <c r="H3986" s="17">
        <v>17</v>
      </c>
      <c r="I3986" s="17" t="str">
        <f>INDEX(Neighborhoods!$A:$C,MATCH(Places!$H3986,Neighborhoods!$A:$A,0),MATCH(Places!I$1,Neighborhoods!$1:$1,0))</f>
        <v>Manhattan</v>
      </c>
      <c r="J3986" s="17" t="str">
        <f>INDEX(Neighborhoods!$A:$C,MATCH(Places!$H3986,Neighborhoods!$A:$A,0),MATCH(Places!J$1,Neighborhoods!$1:$1,0))</f>
        <v>Hell's Kitchen</v>
      </c>
      <c r="K3986" s="17" t="s">
        <v>11822</v>
      </c>
      <c r="L3986" s="17" t="str">
        <f t="shared" si="248"/>
        <v>No</v>
      </c>
      <c r="M3986" s="17">
        <v>2</v>
      </c>
      <c r="N3986" s="17" t="str" cm="1">
        <f t="array" ref="N3986">_xlfn.IFS(M3986&lt;=2,"Small",M3986&lt;=5,"Medium",M3986&gt;5,"Large")</f>
        <v>Small</v>
      </c>
      <c r="O3986" s="65">
        <v>90</v>
      </c>
      <c r="P3986" s="87">
        <f t="shared" si="249"/>
        <v>0.03</v>
      </c>
      <c r="Q3986" s="68">
        <v>5</v>
      </c>
      <c r="R3986" s="68" t="str" cm="1">
        <f t="array" ref="R3986">_xlfn.SWITCH(ROUND(Q3986,0),5,"Excellent",4,"Good",3,"Ok","Bad")</f>
        <v>Excellent</v>
      </c>
      <c r="S3986" s="17">
        <v>6</v>
      </c>
      <c r="T3986" s="17" t="str">
        <f t="shared" si="250"/>
        <v>No</v>
      </c>
      <c r="U3986" s="82">
        <v>43409</v>
      </c>
      <c r="V3986" s="82">
        <v>43899</v>
      </c>
      <c r="W3986" s="17">
        <v>330</v>
      </c>
      <c r="X3986" s="17" t="str">
        <f t="shared" si="251"/>
        <v>Active</v>
      </c>
      <c r="Y3986" s="17" t="s">
        <v>15615</v>
      </c>
      <c r="Z3986" s="17"/>
    </row>
    <row r="3987" spans="1:26" x14ac:dyDescent="0.25">
      <c r="A3987">
        <v>3986</v>
      </c>
      <c r="B3987" s="17" t="s">
        <v>15525</v>
      </c>
      <c r="C3987" s="17">
        <v>3640</v>
      </c>
      <c r="D3987" s="17" t="str">
        <f>INDEX(Hosts!$A:$O,MATCH(Places!$C3987,Hosts!$A:$A,0),MATCH(Places!D$1,Hosts!$1:$1,0))</f>
        <v>Within an hour</v>
      </c>
      <c r="E3987" s="87">
        <f>INDEX(Hosts!$A:$O,MATCH(Places!$C3987,Hosts!$A:$A,0),MATCH(Places!E$1,Hosts!$1:$1,0))</f>
        <v>1</v>
      </c>
      <c r="F3987" s="87">
        <f>INDEX(Hosts!$A:$O,MATCH(Places!$C3987,Hosts!$A:$A,0),MATCH(Places!F$1,Hosts!$1:$1,0))</f>
        <v>0.97</v>
      </c>
      <c r="G3987" s="17" t="str">
        <f>INDEX(Hosts!$A:$O,MATCH(Places!$C3987,Hosts!$A:$A,0),MATCH(Places!G$1,Hosts!$1:$1,0))</f>
        <v>Yes</v>
      </c>
      <c r="H3987" s="17">
        <v>7</v>
      </c>
      <c r="I3987" s="17" t="str">
        <f>INDEX(Neighborhoods!$A:$C,MATCH(Places!$H3987,Neighborhoods!$A:$A,0),MATCH(Places!I$1,Neighborhoods!$1:$1,0))</f>
        <v>Brooklyn</v>
      </c>
      <c r="J3987" s="17" t="str">
        <f>INDEX(Neighborhoods!$A:$C,MATCH(Places!$H3987,Neighborhoods!$A:$A,0),MATCH(Places!J$1,Neighborhoods!$1:$1,0))</f>
        <v>Bedford-Stuyvesant</v>
      </c>
      <c r="K3987" s="17" t="s">
        <v>1</v>
      </c>
      <c r="L3987" s="17" t="str">
        <f t="shared" si="248"/>
        <v>Yes</v>
      </c>
      <c r="M3987" s="17">
        <v>2</v>
      </c>
      <c r="N3987" s="17" t="str" cm="1">
        <f t="array" ref="N3987">_xlfn.IFS(M3987&lt;=2,"Small",M3987&lt;=5,"Medium",M3987&gt;5,"Large")</f>
        <v>Small</v>
      </c>
      <c r="O3987" s="65">
        <v>109</v>
      </c>
      <c r="P3987" s="87">
        <f t="shared" si="249"/>
        <v>0.03</v>
      </c>
      <c r="Q3987" s="68">
        <v>4.8099999999999996</v>
      </c>
      <c r="R3987" s="68" t="str" cm="1">
        <f t="array" ref="R3987">_xlfn.SWITCH(ROUND(Q3987,0),5,"Excellent",4,"Good",3,"Ok","Bad")</f>
        <v>Excellent</v>
      </c>
      <c r="S3987" s="17">
        <v>27</v>
      </c>
      <c r="T3987" s="17" t="str">
        <f t="shared" si="250"/>
        <v>No</v>
      </c>
      <c r="U3987" s="82">
        <v>43353</v>
      </c>
      <c r="V3987" s="82">
        <v>43832</v>
      </c>
      <c r="W3987" s="17">
        <v>172</v>
      </c>
      <c r="X3987" s="17" t="str">
        <f t="shared" si="251"/>
        <v>Active</v>
      </c>
      <c r="Y3987" s="17" t="s">
        <v>15616</v>
      </c>
      <c r="Z3987" s="17"/>
    </row>
    <row r="3988" spans="1:26" x14ac:dyDescent="0.25">
      <c r="A3988">
        <v>3987</v>
      </c>
      <c r="B3988" s="17" t="s">
        <v>14242</v>
      </c>
      <c r="C3988" s="17">
        <v>3640</v>
      </c>
      <c r="D3988" s="17" t="str">
        <f>INDEX(Hosts!$A:$O,MATCH(Places!$C3988,Hosts!$A:$A,0),MATCH(Places!D$1,Hosts!$1:$1,0))</f>
        <v>Within an hour</v>
      </c>
      <c r="E3988" s="87">
        <f>INDEX(Hosts!$A:$O,MATCH(Places!$C3988,Hosts!$A:$A,0),MATCH(Places!E$1,Hosts!$1:$1,0))</f>
        <v>1</v>
      </c>
      <c r="F3988" s="87">
        <f>INDEX(Hosts!$A:$O,MATCH(Places!$C3988,Hosts!$A:$A,0),MATCH(Places!F$1,Hosts!$1:$1,0))</f>
        <v>0.97</v>
      </c>
      <c r="G3988" s="17" t="str">
        <f>INDEX(Hosts!$A:$O,MATCH(Places!$C3988,Hosts!$A:$A,0),MATCH(Places!G$1,Hosts!$1:$1,0))</f>
        <v>Yes</v>
      </c>
      <c r="H3988" s="17">
        <v>7</v>
      </c>
      <c r="I3988" s="17" t="str">
        <f>INDEX(Neighborhoods!$A:$C,MATCH(Places!$H3988,Neighborhoods!$A:$A,0),MATCH(Places!I$1,Neighborhoods!$1:$1,0))</f>
        <v>Brooklyn</v>
      </c>
      <c r="J3988" s="17" t="str">
        <f>INDEX(Neighborhoods!$A:$C,MATCH(Places!$H3988,Neighborhoods!$A:$A,0),MATCH(Places!J$1,Neighborhoods!$1:$1,0))</f>
        <v>Bedford-Stuyvesant</v>
      </c>
      <c r="K3988" s="17" t="s">
        <v>1</v>
      </c>
      <c r="L3988" s="17" t="str">
        <f t="shared" si="248"/>
        <v>Yes</v>
      </c>
      <c r="M3988" s="17">
        <v>2</v>
      </c>
      <c r="N3988" s="17" t="str" cm="1">
        <f t="array" ref="N3988">_xlfn.IFS(M3988&lt;=2,"Small",M3988&lt;=5,"Medium",M3988&gt;5,"Large")</f>
        <v>Small</v>
      </c>
      <c r="O3988" s="65">
        <v>109</v>
      </c>
      <c r="P3988" s="87">
        <f t="shared" si="249"/>
        <v>0.03</v>
      </c>
      <c r="Q3988" s="68">
        <v>5</v>
      </c>
      <c r="R3988" s="68" t="str" cm="1">
        <f t="array" ref="R3988">_xlfn.SWITCH(ROUND(Q3988,0),5,"Excellent",4,"Good",3,"Ok","Bad")</f>
        <v>Excellent</v>
      </c>
      <c r="S3988" s="17">
        <v>33</v>
      </c>
      <c r="T3988" s="17" t="str">
        <f t="shared" si="250"/>
        <v>No</v>
      </c>
      <c r="U3988" s="82">
        <v>43351</v>
      </c>
      <c r="V3988" s="82">
        <v>43808</v>
      </c>
      <c r="W3988" s="17">
        <v>173</v>
      </c>
      <c r="X3988" s="17" t="str">
        <f t="shared" si="251"/>
        <v>Active</v>
      </c>
      <c r="Y3988" s="17" t="s">
        <v>15616</v>
      </c>
      <c r="Z3988" s="17"/>
    </row>
    <row r="3989" spans="1:26" x14ac:dyDescent="0.25">
      <c r="A3989">
        <v>3988</v>
      </c>
      <c r="B3989" s="17" t="s">
        <v>15121</v>
      </c>
      <c r="C3989" s="17">
        <v>1609</v>
      </c>
      <c r="D3989" s="17" t="str">
        <f>INDEX(Hosts!$A:$O,MATCH(Places!$C3989,Hosts!$A:$A,0),MATCH(Places!D$1,Hosts!$1:$1,0))</f>
        <v>Within an hour</v>
      </c>
      <c r="E3989" s="87">
        <f>INDEX(Hosts!$A:$O,MATCH(Places!$C3989,Hosts!$A:$A,0),MATCH(Places!E$1,Hosts!$1:$1,0))</f>
        <v>1</v>
      </c>
      <c r="F3989" s="87">
        <f>INDEX(Hosts!$A:$O,MATCH(Places!$C3989,Hosts!$A:$A,0),MATCH(Places!F$1,Hosts!$1:$1,0))</f>
        <v>0.5</v>
      </c>
      <c r="G3989" s="17" t="str">
        <f>INDEX(Hosts!$A:$O,MATCH(Places!$C3989,Hosts!$A:$A,0),MATCH(Places!G$1,Hosts!$1:$1,0))</f>
        <v>No</v>
      </c>
      <c r="H3989" s="17">
        <v>9</v>
      </c>
      <c r="I3989" s="17" t="str">
        <f>INDEX(Neighborhoods!$A:$C,MATCH(Places!$H3989,Neighborhoods!$A:$A,0),MATCH(Places!I$1,Neighborhoods!$1:$1,0))</f>
        <v>Brooklyn</v>
      </c>
      <c r="J3989" s="17" t="str">
        <f>INDEX(Neighborhoods!$A:$C,MATCH(Places!$H3989,Neighborhoods!$A:$A,0),MATCH(Places!J$1,Neighborhoods!$1:$1,0))</f>
        <v>Crown Heights</v>
      </c>
      <c r="K3989" s="17" t="s">
        <v>11822</v>
      </c>
      <c r="L3989" s="17" t="str">
        <f t="shared" si="248"/>
        <v>No</v>
      </c>
      <c r="M3989" s="17">
        <v>2</v>
      </c>
      <c r="N3989" s="17" t="str" cm="1">
        <f t="array" ref="N3989">_xlfn.IFS(M3989&lt;=2,"Small",M3989&lt;=5,"Medium",M3989&gt;5,"Large")</f>
        <v>Small</v>
      </c>
      <c r="O3989" s="65">
        <v>107</v>
      </c>
      <c r="P3989" s="87">
        <f t="shared" si="249"/>
        <v>0.03</v>
      </c>
      <c r="Q3989" s="68">
        <v>5</v>
      </c>
      <c r="R3989" s="68" t="str" cm="1">
        <f t="array" ref="R3989">_xlfn.SWITCH(ROUND(Q3989,0),5,"Excellent",4,"Good",3,"Ok","Bad")</f>
        <v>Excellent</v>
      </c>
      <c r="S3989" s="17">
        <v>4</v>
      </c>
      <c r="T3989" s="17" t="str">
        <f t="shared" si="250"/>
        <v>No</v>
      </c>
      <c r="U3989" s="82">
        <v>43668</v>
      </c>
      <c r="V3989" s="82">
        <v>43829</v>
      </c>
      <c r="W3989" s="17">
        <v>42</v>
      </c>
      <c r="X3989" s="17" t="str">
        <f t="shared" si="251"/>
        <v>Active</v>
      </c>
      <c r="Y3989" s="17" t="s">
        <v>15615</v>
      </c>
      <c r="Z3989" s="17"/>
    </row>
    <row r="3990" spans="1:26" x14ac:dyDescent="0.25">
      <c r="A3990">
        <v>3989</v>
      </c>
      <c r="B3990" s="17" t="s">
        <v>2847</v>
      </c>
      <c r="C3990" s="17">
        <v>2309</v>
      </c>
      <c r="D3990" s="17" t="str">
        <f>INDEX(Hosts!$A:$O,MATCH(Places!$C3990,Hosts!$A:$A,0),MATCH(Places!D$1,Hosts!$1:$1,0))</f>
        <v>Within an hour</v>
      </c>
      <c r="E3990" s="87">
        <f>INDEX(Hosts!$A:$O,MATCH(Places!$C3990,Hosts!$A:$A,0),MATCH(Places!E$1,Hosts!$1:$1,0))</f>
        <v>1</v>
      </c>
      <c r="F3990" s="87">
        <f>INDEX(Hosts!$A:$O,MATCH(Places!$C3990,Hosts!$A:$A,0),MATCH(Places!F$1,Hosts!$1:$1,0))</f>
        <v>0.65</v>
      </c>
      <c r="G3990" s="17" t="str">
        <f>INDEX(Hosts!$A:$O,MATCH(Places!$C3990,Hosts!$A:$A,0),MATCH(Places!G$1,Hosts!$1:$1,0))</f>
        <v>Yes</v>
      </c>
      <c r="H3990" s="17">
        <v>19</v>
      </c>
      <c r="I3990" s="17" t="str">
        <f>INDEX(Neighborhoods!$A:$C,MATCH(Places!$H3990,Neighborhoods!$A:$A,0),MATCH(Places!I$1,Neighborhoods!$1:$1,0))</f>
        <v>Manhattan</v>
      </c>
      <c r="J3990" s="17" t="str">
        <f>INDEX(Neighborhoods!$A:$C,MATCH(Places!$H3990,Neighborhoods!$A:$A,0),MATCH(Places!J$1,Neighborhoods!$1:$1,0))</f>
        <v>Upper East Side</v>
      </c>
      <c r="K3990" s="17" t="s">
        <v>11822</v>
      </c>
      <c r="L3990" s="17" t="str">
        <f t="shared" si="248"/>
        <v>No</v>
      </c>
      <c r="M3990" s="17">
        <v>3</v>
      </c>
      <c r="N3990" s="17" t="str" cm="1">
        <f t="array" ref="N3990">_xlfn.IFS(M3990&lt;=2,"Small",M3990&lt;=5,"Medium",M3990&gt;5,"Large")</f>
        <v>Medium</v>
      </c>
      <c r="O3990" s="65">
        <v>385</v>
      </c>
      <c r="P3990" s="87">
        <f t="shared" si="249"/>
        <v>0.04</v>
      </c>
      <c r="Q3990" s="68">
        <v>5</v>
      </c>
      <c r="R3990" s="68" t="str" cm="1">
        <f t="array" ref="R3990">_xlfn.SWITCH(ROUND(Q3990,0),5,"Excellent",4,"Good",3,"Ok","Bad")</f>
        <v>Excellent</v>
      </c>
      <c r="S3990" s="17">
        <v>17</v>
      </c>
      <c r="T3990" s="17" t="str">
        <f t="shared" si="250"/>
        <v>No</v>
      </c>
      <c r="U3990" s="82">
        <v>43372</v>
      </c>
      <c r="V3990" s="82">
        <v>43805</v>
      </c>
      <c r="W3990" s="17">
        <v>16</v>
      </c>
      <c r="X3990" s="17" t="str">
        <f t="shared" si="251"/>
        <v>Active</v>
      </c>
      <c r="Y3990" s="17" t="s">
        <v>15616</v>
      </c>
      <c r="Z3990" s="17"/>
    </row>
    <row r="3991" spans="1:26" x14ac:dyDescent="0.25">
      <c r="A3991">
        <v>3990</v>
      </c>
      <c r="B3991" s="17" t="s">
        <v>2848</v>
      </c>
      <c r="C3991" s="17">
        <v>2156</v>
      </c>
      <c r="D3991" s="17" t="str">
        <f>INDEX(Hosts!$A:$O,MATCH(Places!$C3991,Hosts!$A:$A,0),MATCH(Places!D$1,Hosts!$1:$1,0))</f>
        <v>Within a few hours</v>
      </c>
      <c r="E3991" s="87">
        <f>INDEX(Hosts!$A:$O,MATCH(Places!$C3991,Hosts!$A:$A,0),MATCH(Places!E$1,Hosts!$1:$1,0))</f>
        <v>1</v>
      </c>
      <c r="F3991" s="87">
        <f>INDEX(Hosts!$A:$O,MATCH(Places!$C3991,Hosts!$A:$A,0),MATCH(Places!F$1,Hosts!$1:$1,0))</f>
        <v>0.89</v>
      </c>
      <c r="G3991" s="17" t="str">
        <f>INDEX(Hosts!$A:$O,MATCH(Places!$C3991,Hosts!$A:$A,0),MATCH(Places!G$1,Hosts!$1:$1,0))</f>
        <v>Yes</v>
      </c>
      <c r="H3991" s="17">
        <v>14</v>
      </c>
      <c r="I3991" s="17" t="str">
        <f>INDEX(Neighborhoods!$A:$C,MATCH(Places!$H3991,Neighborhoods!$A:$A,0),MATCH(Places!I$1,Neighborhoods!$1:$1,0))</f>
        <v>Manhattan</v>
      </c>
      <c r="J3991" s="17" t="str">
        <f>INDEX(Neighborhoods!$A:$C,MATCH(Places!$H3991,Neighborhoods!$A:$A,0),MATCH(Places!J$1,Neighborhoods!$1:$1,0))</f>
        <v>East Harlem</v>
      </c>
      <c r="K3991" s="17" t="s">
        <v>1</v>
      </c>
      <c r="L3991" s="17" t="str">
        <f t="shared" si="248"/>
        <v>Yes</v>
      </c>
      <c r="M3991" s="17">
        <v>2</v>
      </c>
      <c r="N3991" s="17" t="str" cm="1">
        <f t="array" ref="N3991">_xlfn.IFS(M3991&lt;=2,"Small",M3991&lt;=5,"Medium",M3991&gt;5,"Large")</f>
        <v>Small</v>
      </c>
      <c r="O3991" s="65">
        <v>146</v>
      </c>
      <c r="P3991" s="87">
        <f t="shared" si="249"/>
        <v>0.03</v>
      </c>
      <c r="Q3991" s="68">
        <v>4.91</v>
      </c>
      <c r="R3991" s="68" t="str" cm="1">
        <f t="array" ref="R3991">_xlfn.SWITCH(ROUND(Q3991,0),5,"Excellent",4,"Good",3,"Ok","Bad")</f>
        <v>Excellent</v>
      </c>
      <c r="S3991" s="17">
        <v>22</v>
      </c>
      <c r="T3991" s="17" t="str">
        <f t="shared" si="250"/>
        <v>No</v>
      </c>
      <c r="U3991" s="82">
        <v>43353</v>
      </c>
      <c r="V3991" s="82">
        <v>43860</v>
      </c>
      <c r="W3991" s="17">
        <v>54</v>
      </c>
      <c r="X3991" s="17" t="str">
        <f t="shared" si="251"/>
        <v>Active</v>
      </c>
      <c r="Y3991" s="17" t="s">
        <v>15615</v>
      </c>
      <c r="Z3991" s="17"/>
    </row>
    <row r="3992" spans="1:26" x14ac:dyDescent="0.25">
      <c r="A3992">
        <v>3991</v>
      </c>
      <c r="B3992" s="17" t="s">
        <v>2849</v>
      </c>
      <c r="C3992" s="17">
        <v>3635</v>
      </c>
      <c r="D3992" s="17" t="str">
        <f>INDEX(Hosts!$A:$O,MATCH(Places!$C3992,Hosts!$A:$A,0),MATCH(Places!D$1,Hosts!$1:$1,0))</f>
        <v>Within a few hours</v>
      </c>
      <c r="E3992" s="87">
        <f>INDEX(Hosts!$A:$O,MATCH(Places!$C3992,Hosts!$A:$A,0),MATCH(Places!E$1,Hosts!$1:$1,0))</f>
        <v>0.96</v>
      </c>
      <c r="F3992" s="87">
        <f>INDEX(Hosts!$A:$O,MATCH(Places!$C3992,Hosts!$A:$A,0),MATCH(Places!F$1,Hosts!$1:$1,0))</f>
        <v>0.97</v>
      </c>
      <c r="G3992" s="17" t="str">
        <f>INDEX(Hosts!$A:$O,MATCH(Places!$C3992,Hosts!$A:$A,0),MATCH(Places!G$1,Hosts!$1:$1,0))</f>
        <v>No</v>
      </c>
      <c r="H3992" s="17">
        <v>18</v>
      </c>
      <c r="I3992" s="17" t="str">
        <f>INDEX(Neighborhoods!$A:$C,MATCH(Places!$H3992,Neighborhoods!$A:$A,0),MATCH(Places!I$1,Neighborhoods!$1:$1,0))</f>
        <v>Manhattan</v>
      </c>
      <c r="J3992" s="17" t="str">
        <f>INDEX(Neighborhoods!$A:$C,MATCH(Places!$H3992,Neighborhoods!$A:$A,0),MATCH(Places!J$1,Neighborhoods!$1:$1,0))</f>
        <v>Midtown</v>
      </c>
      <c r="K3992" s="17" t="s">
        <v>11822</v>
      </c>
      <c r="L3992" s="17" t="str">
        <f t="shared" si="248"/>
        <v>No</v>
      </c>
      <c r="M3992" s="17">
        <v>5</v>
      </c>
      <c r="N3992" s="17" t="str" cm="1">
        <f t="array" ref="N3992">_xlfn.IFS(M3992&lt;=2,"Small",M3992&lt;=5,"Medium",M3992&gt;5,"Large")</f>
        <v>Medium</v>
      </c>
      <c r="O3992" s="65">
        <v>88</v>
      </c>
      <c r="P3992" s="87">
        <f t="shared" si="249"/>
        <v>0.03</v>
      </c>
      <c r="Q3992" s="68">
        <v>4.5199999999999996</v>
      </c>
      <c r="R3992" s="68" t="str" cm="1">
        <f t="array" ref="R3992">_xlfn.SWITCH(ROUND(Q3992,0),5,"Excellent",4,"Good",3,"Ok","Bad")</f>
        <v>Excellent</v>
      </c>
      <c r="S3992" s="17">
        <v>31</v>
      </c>
      <c r="T3992" s="17" t="str">
        <f t="shared" si="250"/>
        <v>No</v>
      </c>
      <c r="U3992" s="82">
        <v>43404</v>
      </c>
      <c r="V3992" s="82">
        <v>44032</v>
      </c>
      <c r="W3992" s="17">
        <v>364</v>
      </c>
      <c r="X3992" s="17" t="str">
        <f t="shared" si="251"/>
        <v>Active</v>
      </c>
      <c r="Y3992" s="17" t="s">
        <v>15615</v>
      </c>
      <c r="Z3992" s="17"/>
    </row>
    <row r="3993" spans="1:26" x14ac:dyDescent="0.25">
      <c r="A3993">
        <v>3992</v>
      </c>
      <c r="B3993" s="17" t="s">
        <v>2850</v>
      </c>
      <c r="C3993" s="17">
        <v>2678</v>
      </c>
      <c r="D3993" s="17" t="str">
        <f>INDEX(Hosts!$A:$O,MATCH(Places!$C3993,Hosts!$A:$A,0),MATCH(Places!D$1,Hosts!$1:$1,0))</f>
        <v>Within an hour</v>
      </c>
      <c r="E3993" s="87">
        <f>INDEX(Hosts!$A:$O,MATCH(Places!$C3993,Hosts!$A:$A,0),MATCH(Places!E$1,Hosts!$1:$1,0))</f>
        <v>1</v>
      </c>
      <c r="F3993" s="87">
        <f>INDEX(Hosts!$A:$O,MATCH(Places!$C3993,Hosts!$A:$A,0),MATCH(Places!F$1,Hosts!$1:$1,0))</f>
        <v>0.99</v>
      </c>
      <c r="G3993" s="17" t="str">
        <f>INDEX(Hosts!$A:$O,MATCH(Places!$C3993,Hosts!$A:$A,0),MATCH(Places!G$1,Hosts!$1:$1,0))</f>
        <v>No</v>
      </c>
      <c r="H3993" s="17">
        <v>26</v>
      </c>
      <c r="I3993" s="17" t="str">
        <f>INDEX(Neighborhoods!$A:$C,MATCH(Places!$H3993,Neighborhoods!$A:$A,0),MATCH(Places!I$1,Neighborhoods!$1:$1,0))</f>
        <v>Queens</v>
      </c>
      <c r="J3993" s="17" t="str">
        <f>INDEX(Neighborhoods!$A:$C,MATCH(Places!$H3993,Neighborhoods!$A:$A,0),MATCH(Places!J$1,Neighborhoods!$1:$1,0))</f>
        <v>Sunnyside</v>
      </c>
      <c r="K3993" s="17" t="s">
        <v>11822</v>
      </c>
      <c r="L3993" s="17" t="str">
        <f t="shared" si="248"/>
        <v>No</v>
      </c>
      <c r="M3993" s="17">
        <v>7</v>
      </c>
      <c r="N3993" s="17" t="str" cm="1">
        <f t="array" ref="N3993">_xlfn.IFS(M3993&lt;=2,"Small",M3993&lt;=5,"Medium",M3993&gt;5,"Large")</f>
        <v>Large</v>
      </c>
      <c r="O3993" s="65">
        <v>179</v>
      </c>
      <c r="P3993" s="87">
        <f t="shared" si="249"/>
        <v>0.03</v>
      </c>
      <c r="Q3993" s="68">
        <v>4.22</v>
      </c>
      <c r="R3993" s="68" t="str" cm="1">
        <f t="array" ref="R3993">_xlfn.SWITCH(ROUND(Q3993,0),5,"Excellent",4,"Good",3,"Ok","Bad")</f>
        <v>Good</v>
      </c>
      <c r="S3993" s="17">
        <v>23</v>
      </c>
      <c r="T3993" s="17" t="str">
        <f t="shared" si="250"/>
        <v>No</v>
      </c>
      <c r="U3993" s="82">
        <v>43369</v>
      </c>
      <c r="V3993" s="82">
        <v>44058</v>
      </c>
      <c r="W3993" s="17">
        <v>357</v>
      </c>
      <c r="X3993" s="17" t="str">
        <f t="shared" si="251"/>
        <v>Active</v>
      </c>
      <c r="Y3993" s="17" t="s">
        <v>15616</v>
      </c>
      <c r="Z3993" s="17"/>
    </row>
    <row r="3994" spans="1:26" x14ac:dyDescent="0.25">
      <c r="A3994">
        <v>3993</v>
      </c>
      <c r="B3994" s="17" t="s">
        <v>2851</v>
      </c>
      <c r="C3994" s="17">
        <v>2985</v>
      </c>
      <c r="D3994" s="17" t="str">
        <f>INDEX(Hosts!$A:$O,MATCH(Places!$C3994,Hosts!$A:$A,0),MATCH(Places!D$1,Hosts!$1:$1,0))</f>
        <v>Within an hour</v>
      </c>
      <c r="E3994" s="87">
        <f>INDEX(Hosts!$A:$O,MATCH(Places!$C3994,Hosts!$A:$A,0),MATCH(Places!E$1,Hosts!$1:$1,0))</f>
        <v>1</v>
      </c>
      <c r="F3994" s="87">
        <f>INDEX(Hosts!$A:$O,MATCH(Places!$C3994,Hosts!$A:$A,0),MATCH(Places!F$1,Hosts!$1:$1,0))</f>
        <v>0.8</v>
      </c>
      <c r="G3994" s="17" t="str">
        <f>INDEX(Hosts!$A:$O,MATCH(Places!$C3994,Hosts!$A:$A,0),MATCH(Places!G$1,Hosts!$1:$1,0))</f>
        <v>Yes</v>
      </c>
      <c r="H3994" s="17">
        <v>16</v>
      </c>
      <c r="I3994" s="17" t="str">
        <f>INDEX(Neighborhoods!$A:$C,MATCH(Places!$H3994,Neighborhoods!$A:$A,0),MATCH(Places!I$1,Neighborhoods!$1:$1,0))</f>
        <v>Manhattan</v>
      </c>
      <c r="J3994" s="17" t="str">
        <f>INDEX(Neighborhoods!$A:$C,MATCH(Places!$H3994,Neighborhoods!$A:$A,0),MATCH(Places!J$1,Neighborhoods!$1:$1,0))</f>
        <v>Harlem</v>
      </c>
      <c r="K3994" s="17" t="s">
        <v>1</v>
      </c>
      <c r="L3994" s="17" t="str">
        <f t="shared" si="248"/>
        <v>Yes</v>
      </c>
      <c r="M3994" s="17">
        <v>1</v>
      </c>
      <c r="N3994" s="17" t="str" cm="1">
        <f t="array" ref="N3994">_xlfn.IFS(M3994&lt;=2,"Small",M3994&lt;=5,"Medium",M3994&gt;5,"Large")</f>
        <v>Small</v>
      </c>
      <c r="O3994" s="65">
        <v>65</v>
      </c>
      <c r="P3994" s="87">
        <f t="shared" si="249"/>
        <v>0.03</v>
      </c>
      <c r="Q3994" s="68">
        <v>5</v>
      </c>
      <c r="R3994" s="68" t="str" cm="1">
        <f t="array" ref="R3994">_xlfn.SWITCH(ROUND(Q3994,0),5,"Excellent",4,"Good",3,"Ok","Bad")</f>
        <v>Excellent</v>
      </c>
      <c r="S3994" s="17">
        <v>6</v>
      </c>
      <c r="T3994" s="17" t="str">
        <f t="shared" si="250"/>
        <v>No</v>
      </c>
      <c r="U3994" s="82">
        <v>43588</v>
      </c>
      <c r="V3994" s="82">
        <v>43814</v>
      </c>
      <c r="W3994" s="17">
        <v>365</v>
      </c>
      <c r="X3994" s="17" t="str">
        <f t="shared" si="251"/>
        <v>Active</v>
      </c>
      <c r="Y3994" s="17" t="s">
        <v>15615</v>
      </c>
      <c r="Z3994" s="17"/>
    </row>
    <row r="3995" spans="1:26" x14ac:dyDescent="0.25">
      <c r="A3995">
        <v>3994</v>
      </c>
      <c r="B3995" s="17" t="s">
        <v>2852</v>
      </c>
      <c r="C3995" s="17">
        <v>1360</v>
      </c>
      <c r="D3995" s="17" t="str">
        <f>INDEX(Hosts!$A:$O,MATCH(Places!$C3995,Hosts!$A:$A,0),MATCH(Places!D$1,Hosts!$1:$1,0))</f>
        <v>Within an hour</v>
      </c>
      <c r="E3995" s="87">
        <f>INDEX(Hosts!$A:$O,MATCH(Places!$C3995,Hosts!$A:$A,0),MATCH(Places!E$1,Hosts!$1:$1,0))</f>
        <v>1</v>
      </c>
      <c r="F3995" s="87">
        <f>INDEX(Hosts!$A:$O,MATCH(Places!$C3995,Hosts!$A:$A,0),MATCH(Places!F$1,Hosts!$1:$1,0))</f>
        <v>0.69</v>
      </c>
      <c r="G3995" s="17" t="str">
        <f>INDEX(Hosts!$A:$O,MATCH(Places!$C3995,Hosts!$A:$A,0),MATCH(Places!G$1,Hosts!$1:$1,0))</f>
        <v>No</v>
      </c>
      <c r="H3995" s="17">
        <v>10</v>
      </c>
      <c r="I3995" s="17" t="str">
        <f>INDEX(Neighborhoods!$A:$C,MATCH(Places!$H3995,Neighborhoods!$A:$A,0),MATCH(Places!I$1,Neighborhoods!$1:$1,0))</f>
        <v>Brooklyn</v>
      </c>
      <c r="J3995" s="17" t="str">
        <f>INDEX(Neighborhoods!$A:$C,MATCH(Places!$H3995,Neighborhoods!$A:$A,0),MATCH(Places!J$1,Neighborhoods!$1:$1,0))</f>
        <v>East Flatbush</v>
      </c>
      <c r="K3995" s="17" t="s">
        <v>1</v>
      </c>
      <c r="L3995" s="17" t="str">
        <f t="shared" si="248"/>
        <v>Yes</v>
      </c>
      <c r="M3995" s="17">
        <v>2</v>
      </c>
      <c r="N3995" s="17" t="str" cm="1">
        <f t="array" ref="N3995">_xlfn.IFS(M3995&lt;=2,"Small",M3995&lt;=5,"Medium",M3995&gt;5,"Large")</f>
        <v>Small</v>
      </c>
      <c r="O3995" s="65">
        <v>99</v>
      </c>
      <c r="P3995" s="87">
        <f t="shared" si="249"/>
        <v>0.03</v>
      </c>
      <c r="Q3995" s="68">
        <v>4.5</v>
      </c>
      <c r="R3995" s="68" t="str" cm="1">
        <f t="array" ref="R3995">_xlfn.SWITCH(ROUND(Q3995,0),5,"Excellent",4,"Good",3,"Ok","Bad")</f>
        <v>Excellent</v>
      </c>
      <c r="S3995" s="17">
        <v>6</v>
      </c>
      <c r="T3995" s="17" t="str">
        <f t="shared" si="250"/>
        <v>No</v>
      </c>
      <c r="U3995" s="82">
        <v>43603</v>
      </c>
      <c r="V3995" s="82">
        <v>43831</v>
      </c>
      <c r="W3995" s="17">
        <v>365</v>
      </c>
      <c r="X3995" s="17" t="str">
        <f t="shared" si="251"/>
        <v>Active</v>
      </c>
      <c r="Y3995" s="17" t="s">
        <v>15616</v>
      </c>
      <c r="Z3995" s="17"/>
    </row>
    <row r="3996" spans="1:26" x14ac:dyDescent="0.25">
      <c r="A3996">
        <v>3995</v>
      </c>
      <c r="B3996" s="17" t="s">
        <v>2853</v>
      </c>
      <c r="C3996" s="17">
        <v>1192</v>
      </c>
      <c r="D3996" s="17" t="str">
        <f>INDEX(Hosts!$A:$O,MATCH(Places!$C3996,Hosts!$A:$A,0),MATCH(Places!D$1,Hosts!$1:$1,0))</f>
        <v>Within an hour</v>
      </c>
      <c r="E3996" s="87">
        <f>INDEX(Hosts!$A:$O,MATCH(Places!$C3996,Hosts!$A:$A,0),MATCH(Places!E$1,Hosts!$1:$1,0))</f>
        <v>1</v>
      </c>
      <c r="F3996" s="87">
        <f>INDEX(Hosts!$A:$O,MATCH(Places!$C3996,Hosts!$A:$A,0),MATCH(Places!F$1,Hosts!$1:$1,0))</f>
        <v>0.96</v>
      </c>
      <c r="G3996" s="17" t="str">
        <f>INDEX(Hosts!$A:$O,MATCH(Places!$C3996,Hosts!$A:$A,0),MATCH(Places!G$1,Hosts!$1:$1,0))</f>
        <v>Yes</v>
      </c>
      <c r="H3996" s="17">
        <v>7</v>
      </c>
      <c r="I3996" s="17" t="str">
        <f>INDEX(Neighborhoods!$A:$C,MATCH(Places!$H3996,Neighborhoods!$A:$A,0),MATCH(Places!I$1,Neighborhoods!$1:$1,0))</f>
        <v>Brooklyn</v>
      </c>
      <c r="J3996" s="17" t="str">
        <f>INDEX(Neighborhoods!$A:$C,MATCH(Places!$H3996,Neighborhoods!$A:$A,0),MATCH(Places!J$1,Neighborhoods!$1:$1,0))</f>
        <v>Bedford-Stuyvesant</v>
      </c>
      <c r="K3996" s="17" t="s">
        <v>11822</v>
      </c>
      <c r="L3996" s="17" t="str">
        <f t="shared" si="248"/>
        <v>No</v>
      </c>
      <c r="M3996" s="17">
        <v>4</v>
      </c>
      <c r="N3996" s="17" t="str" cm="1">
        <f t="array" ref="N3996">_xlfn.IFS(M3996&lt;=2,"Small",M3996&lt;=5,"Medium",M3996&gt;5,"Large")</f>
        <v>Medium</v>
      </c>
      <c r="O3996" s="65">
        <v>146</v>
      </c>
      <c r="P3996" s="87">
        <f t="shared" si="249"/>
        <v>0.03</v>
      </c>
      <c r="Q3996" s="68">
        <v>4.99</v>
      </c>
      <c r="R3996" s="68" t="str" cm="1">
        <f t="array" ref="R3996">_xlfn.SWITCH(ROUND(Q3996,0),5,"Excellent",4,"Good",3,"Ok","Bad")</f>
        <v>Excellent</v>
      </c>
      <c r="S3996" s="17">
        <v>93</v>
      </c>
      <c r="T3996" s="17" t="str">
        <f t="shared" si="250"/>
        <v>No</v>
      </c>
      <c r="U3996" s="82">
        <v>43351</v>
      </c>
      <c r="V3996" s="82">
        <v>43884</v>
      </c>
      <c r="W3996" s="17">
        <v>135</v>
      </c>
      <c r="X3996" s="17" t="str">
        <f t="shared" si="251"/>
        <v>Active</v>
      </c>
      <c r="Y3996" s="17" t="s">
        <v>15615</v>
      </c>
      <c r="Z3996" s="17"/>
    </row>
    <row r="3997" spans="1:26" x14ac:dyDescent="0.25">
      <c r="A3997">
        <v>3996</v>
      </c>
      <c r="B3997" s="17" t="s">
        <v>13812</v>
      </c>
      <c r="C3997" s="17">
        <v>79</v>
      </c>
      <c r="D3997" s="17" t="str">
        <f>INDEX(Hosts!$A:$O,MATCH(Places!$C3997,Hosts!$A:$A,0),MATCH(Places!D$1,Hosts!$1:$1,0))</f>
        <v>Within a few hours</v>
      </c>
      <c r="E3997" s="87">
        <f>INDEX(Hosts!$A:$O,MATCH(Places!$C3997,Hosts!$A:$A,0),MATCH(Places!E$1,Hosts!$1:$1,0))</f>
        <v>1</v>
      </c>
      <c r="F3997" s="87">
        <f>INDEX(Hosts!$A:$O,MATCH(Places!$C3997,Hosts!$A:$A,0),MATCH(Places!F$1,Hosts!$1:$1,0))</f>
        <v>0.93</v>
      </c>
      <c r="G3997" s="17" t="str">
        <f>INDEX(Hosts!$A:$O,MATCH(Places!$C3997,Hosts!$A:$A,0),MATCH(Places!G$1,Hosts!$1:$1,0))</f>
        <v>Yes</v>
      </c>
      <c r="H3997" s="17">
        <v>8</v>
      </c>
      <c r="I3997" s="17" t="str">
        <f>INDEX(Neighborhoods!$A:$C,MATCH(Places!$H3997,Neighborhoods!$A:$A,0),MATCH(Places!I$1,Neighborhoods!$1:$1,0))</f>
        <v>Brooklyn</v>
      </c>
      <c r="J3997" s="17" t="str">
        <f>INDEX(Neighborhoods!$A:$C,MATCH(Places!$H3997,Neighborhoods!$A:$A,0),MATCH(Places!J$1,Neighborhoods!$1:$1,0))</f>
        <v>Bushwick</v>
      </c>
      <c r="K3997" s="17" t="s">
        <v>1</v>
      </c>
      <c r="L3997" s="17" t="str">
        <f t="shared" si="248"/>
        <v>Yes</v>
      </c>
      <c r="M3997" s="17">
        <v>2</v>
      </c>
      <c r="N3997" s="17" t="str" cm="1">
        <f t="array" ref="N3997">_xlfn.IFS(M3997&lt;=2,"Small",M3997&lt;=5,"Medium",M3997&gt;5,"Large")</f>
        <v>Small</v>
      </c>
      <c r="O3997" s="65">
        <v>60</v>
      </c>
      <c r="P3997" s="87">
        <f t="shared" si="249"/>
        <v>0.03</v>
      </c>
      <c r="Q3997" s="68">
        <v>5</v>
      </c>
      <c r="R3997" s="68" t="str" cm="1">
        <f t="array" ref="R3997">_xlfn.SWITCH(ROUND(Q3997,0),5,"Excellent",4,"Good",3,"Ok","Bad")</f>
        <v>Excellent</v>
      </c>
      <c r="S3997" s="17">
        <v>31</v>
      </c>
      <c r="T3997" s="17" t="str">
        <f t="shared" si="250"/>
        <v>No</v>
      </c>
      <c r="U3997" s="82">
        <v>43353</v>
      </c>
      <c r="V3997" s="82">
        <v>43983</v>
      </c>
      <c r="W3997" s="17">
        <v>266</v>
      </c>
      <c r="X3997" s="17" t="str">
        <f t="shared" si="251"/>
        <v>Active</v>
      </c>
      <c r="Y3997" s="17" t="s">
        <v>15615</v>
      </c>
      <c r="Z3997" s="17"/>
    </row>
    <row r="3998" spans="1:26" x14ac:dyDescent="0.25">
      <c r="A3998">
        <v>3997</v>
      </c>
      <c r="B3998" s="17" t="s">
        <v>2854</v>
      </c>
      <c r="C3998" s="17">
        <v>3514</v>
      </c>
      <c r="D3998" s="17" t="str">
        <f>INDEX(Hosts!$A:$O,MATCH(Places!$C3998,Hosts!$A:$A,0),MATCH(Places!D$1,Hosts!$1:$1,0))</f>
        <v>A few days or more</v>
      </c>
      <c r="E3998" s="87">
        <f>INDEX(Hosts!$A:$O,MATCH(Places!$C3998,Hosts!$A:$A,0),MATCH(Places!E$1,Hosts!$1:$1,0))</f>
        <v>0</v>
      </c>
      <c r="F3998" s="87">
        <f>INDEX(Hosts!$A:$O,MATCH(Places!$C3998,Hosts!$A:$A,0),MATCH(Places!F$1,Hosts!$1:$1,0))</f>
        <v>1</v>
      </c>
      <c r="G3998" s="17" t="str">
        <f>INDEX(Hosts!$A:$O,MATCH(Places!$C3998,Hosts!$A:$A,0),MATCH(Places!G$1,Hosts!$1:$1,0))</f>
        <v>Yes</v>
      </c>
      <c r="H3998" s="17">
        <v>9</v>
      </c>
      <c r="I3998" s="17" t="str">
        <f>INDEX(Neighborhoods!$A:$C,MATCH(Places!$H3998,Neighborhoods!$A:$A,0),MATCH(Places!I$1,Neighborhoods!$1:$1,0))</f>
        <v>Brooklyn</v>
      </c>
      <c r="J3998" s="17" t="str">
        <f>INDEX(Neighborhoods!$A:$C,MATCH(Places!$H3998,Neighborhoods!$A:$A,0),MATCH(Places!J$1,Neighborhoods!$1:$1,0))</f>
        <v>Crown Heights</v>
      </c>
      <c r="K3998" s="17" t="s">
        <v>1</v>
      </c>
      <c r="L3998" s="17" t="str">
        <f t="shared" si="248"/>
        <v>Yes</v>
      </c>
      <c r="M3998" s="17">
        <v>2</v>
      </c>
      <c r="N3998" s="17" t="str" cm="1">
        <f t="array" ref="N3998">_xlfn.IFS(M3998&lt;=2,"Small",M3998&lt;=5,"Medium",M3998&gt;5,"Large")</f>
        <v>Small</v>
      </c>
      <c r="O3998" s="65">
        <v>70</v>
      </c>
      <c r="P3998" s="87">
        <f t="shared" si="249"/>
        <v>0.03</v>
      </c>
      <c r="Q3998" s="68">
        <v>4.82</v>
      </c>
      <c r="R3998" s="68" t="str" cm="1">
        <f t="array" ref="R3998">_xlfn.SWITCH(ROUND(Q3998,0),5,"Excellent",4,"Good",3,"Ok","Bad")</f>
        <v>Excellent</v>
      </c>
      <c r="S3998" s="17">
        <v>39</v>
      </c>
      <c r="T3998" s="17" t="str">
        <f t="shared" si="250"/>
        <v>No</v>
      </c>
      <c r="U3998" s="82">
        <v>43355</v>
      </c>
      <c r="V3998" s="82">
        <v>43832</v>
      </c>
      <c r="W3998" s="17">
        <v>180</v>
      </c>
      <c r="X3998" s="17" t="str">
        <f t="shared" si="251"/>
        <v>Active</v>
      </c>
      <c r="Y3998" s="17" t="s">
        <v>15615</v>
      </c>
      <c r="Z3998" s="17"/>
    </row>
    <row r="3999" spans="1:26" x14ac:dyDescent="0.25">
      <c r="A3999">
        <v>3998</v>
      </c>
      <c r="B3999" s="17" t="s">
        <v>13932</v>
      </c>
      <c r="C3999" s="17">
        <v>3544</v>
      </c>
      <c r="D3999" s="17" t="str">
        <f>INDEX(Hosts!$A:$O,MATCH(Places!$C3999,Hosts!$A:$A,0),MATCH(Places!D$1,Hosts!$1:$1,0))</f>
        <v>Within an hour</v>
      </c>
      <c r="E3999" s="87">
        <f>INDEX(Hosts!$A:$O,MATCH(Places!$C3999,Hosts!$A:$A,0),MATCH(Places!E$1,Hosts!$1:$1,0))</f>
        <v>0.9</v>
      </c>
      <c r="F3999" s="87">
        <f>INDEX(Hosts!$A:$O,MATCH(Places!$C3999,Hosts!$A:$A,0),MATCH(Places!F$1,Hosts!$1:$1,0))</f>
        <v>0.99</v>
      </c>
      <c r="G3999" s="17" t="str">
        <f>INDEX(Hosts!$A:$O,MATCH(Places!$C3999,Hosts!$A:$A,0),MATCH(Places!G$1,Hosts!$1:$1,0))</f>
        <v>No</v>
      </c>
      <c r="H3999" s="17">
        <v>17</v>
      </c>
      <c r="I3999" s="17" t="str">
        <f>INDEX(Neighborhoods!$A:$C,MATCH(Places!$H3999,Neighborhoods!$A:$A,0),MATCH(Places!I$1,Neighborhoods!$1:$1,0))</f>
        <v>Manhattan</v>
      </c>
      <c r="J3999" s="17" t="str">
        <f>INDEX(Neighborhoods!$A:$C,MATCH(Places!$H3999,Neighborhoods!$A:$A,0),MATCH(Places!J$1,Neighborhoods!$1:$1,0))</f>
        <v>Hell's Kitchen</v>
      </c>
      <c r="K3999" s="17" t="s">
        <v>1</v>
      </c>
      <c r="L3999" s="17" t="str">
        <f t="shared" si="248"/>
        <v>Yes</v>
      </c>
      <c r="M3999" s="17">
        <v>2</v>
      </c>
      <c r="N3999" s="17" t="str" cm="1">
        <f t="array" ref="N3999">_xlfn.IFS(M3999&lt;=2,"Small",M3999&lt;=5,"Medium",M3999&gt;5,"Large")</f>
        <v>Small</v>
      </c>
      <c r="O3999" s="65">
        <v>150</v>
      </c>
      <c r="P3999" s="87">
        <f t="shared" si="249"/>
        <v>0.03</v>
      </c>
      <c r="Q3999" s="68">
        <v>4.17</v>
      </c>
      <c r="R3999" s="68" t="str" cm="1">
        <f t="array" ref="R3999">_xlfn.SWITCH(ROUND(Q3999,0),5,"Excellent",4,"Good",3,"Ok","Bad")</f>
        <v>Good</v>
      </c>
      <c r="S3999" s="17">
        <v>6</v>
      </c>
      <c r="T3999" s="17" t="str">
        <f t="shared" si="250"/>
        <v>No</v>
      </c>
      <c r="U3999" s="82">
        <v>43360</v>
      </c>
      <c r="V3999" s="82">
        <v>43751</v>
      </c>
      <c r="W3999" s="17">
        <v>365</v>
      </c>
      <c r="X3999" s="17" t="str">
        <f t="shared" si="251"/>
        <v>Active</v>
      </c>
      <c r="Y3999" s="17" t="s">
        <v>15616</v>
      </c>
      <c r="Z3999" s="17"/>
    </row>
    <row r="4000" spans="1:26" x14ac:dyDescent="0.25">
      <c r="A4000">
        <v>3999</v>
      </c>
      <c r="B4000" s="17" t="s">
        <v>14413</v>
      </c>
      <c r="C4000" s="17">
        <v>3004</v>
      </c>
      <c r="D4000" s="17" t="str">
        <f>INDEX(Hosts!$A:$O,MATCH(Places!$C4000,Hosts!$A:$A,0),MATCH(Places!D$1,Hosts!$1:$1,0))</f>
        <v>Within an hour</v>
      </c>
      <c r="E4000" s="87">
        <f>INDEX(Hosts!$A:$O,MATCH(Places!$C4000,Hosts!$A:$A,0),MATCH(Places!E$1,Hosts!$1:$1,0))</f>
        <v>1</v>
      </c>
      <c r="F4000" s="87">
        <f>INDEX(Hosts!$A:$O,MATCH(Places!$C4000,Hosts!$A:$A,0),MATCH(Places!F$1,Hosts!$1:$1,0))</f>
        <v>1</v>
      </c>
      <c r="G4000" s="17" t="str">
        <f>INDEX(Hosts!$A:$O,MATCH(Places!$C4000,Hosts!$A:$A,0),MATCH(Places!G$1,Hosts!$1:$1,0))</f>
        <v>Yes</v>
      </c>
      <c r="H4000" s="17">
        <v>10</v>
      </c>
      <c r="I4000" s="17" t="str">
        <f>INDEX(Neighborhoods!$A:$C,MATCH(Places!$H4000,Neighborhoods!$A:$A,0),MATCH(Places!I$1,Neighborhoods!$1:$1,0))</f>
        <v>Brooklyn</v>
      </c>
      <c r="J4000" s="17" t="str">
        <f>INDEX(Neighborhoods!$A:$C,MATCH(Places!$H4000,Neighborhoods!$A:$A,0),MATCH(Places!J$1,Neighborhoods!$1:$1,0))</f>
        <v>East Flatbush</v>
      </c>
      <c r="K4000" s="17" t="s">
        <v>1</v>
      </c>
      <c r="L4000" s="17" t="str">
        <f t="shared" si="248"/>
        <v>Yes</v>
      </c>
      <c r="M4000" s="17">
        <v>1</v>
      </c>
      <c r="N4000" s="17" t="str" cm="1">
        <f t="array" ref="N4000">_xlfn.IFS(M4000&lt;=2,"Small",M4000&lt;=5,"Medium",M4000&gt;5,"Large")</f>
        <v>Small</v>
      </c>
      <c r="O4000" s="65">
        <v>100</v>
      </c>
      <c r="P4000" s="87">
        <f t="shared" si="249"/>
        <v>0.03</v>
      </c>
      <c r="Q4000" s="68">
        <v>4.4000000000000004</v>
      </c>
      <c r="R4000" s="68" t="str" cm="1">
        <f t="array" ref="R4000">_xlfn.SWITCH(ROUND(Q4000,0),5,"Excellent",4,"Good",3,"Ok","Bad")</f>
        <v>Good</v>
      </c>
      <c r="S4000" s="17">
        <v>5</v>
      </c>
      <c r="T4000" s="17" t="str">
        <f t="shared" si="250"/>
        <v>No</v>
      </c>
      <c r="U4000" s="82">
        <v>43412</v>
      </c>
      <c r="V4000" s="82">
        <v>43743</v>
      </c>
      <c r="W4000" s="17">
        <v>365</v>
      </c>
      <c r="X4000" s="17" t="str">
        <f t="shared" si="251"/>
        <v>Active</v>
      </c>
      <c r="Y4000" s="17" t="s">
        <v>15616</v>
      </c>
      <c r="Z4000" s="17"/>
    </row>
    <row r="4001" spans="1:26" x14ac:dyDescent="0.25">
      <c r="A4001">
        <v>4000</v>
      </c>
      <c r="B4001" s="17" t="s">
        <v>2855</v>
      </c>
      <c r="C4001" s="17">
        <v>3643</v>
      </c>
      <c r="D4001" s="17" t="str">
        <f>INDEX(Hosts!$A:$O,MATCH(Places!$C4001,Hosts!$A:$A,0),MATCH(Places!D$1,Hosts!$1:$1,0))</f>
        <v>Within a day</v>
      </c>
      <c r="E4001" s="87">
        <f>INDEX(Hosts!$A:$O,MATCH(Places!$C4001,Hosts!$A:$A,0),MATCH(Places!E$1,Hosts!$1:$1,0))</f>
        <v>0.67</v>
      </c>
      <c r="F4001" s="87">
        <f>INDEX(Hosts!$A:$O,MATCH(Places!$C4001,Hosts!$A:$A,0),MATCH(Places!F$1,Hosts!$1:$1,0))</f>
        <v>1</v>
      </c>
      <c r="G4001" s="17" t="str">
        <f>INDEX(Hosts!$A:$O,MATCH(Places!$C4001,Hosts!$A:$A,0),MATCH(Places!G$1,Hosts!$1:$1,0))</f>
        <v>No</v>
      </c>
      <c r="H4001" s="17">
        <v>7</v>
      </c>
      <c r="I4001" s="17" t="str">
        <f>INDEX(Neighborhoods!$A:$C,MATCH(Places!$H4001,Neighborhoods!$A:$A,0),MATCH(Places!I$1,Neighborhoods!$1:$1,0))</f>
        <v>Brooklyn</v>
      </c>
      <c r="J4001" s="17" t="str">
        <f>INDEX(Neighborhoods!$A:$C,MATCH(Places!$H4001,Neighborhoods!$A:$A,0),MATCH(Places!J$1,Neighborhoods!$1:$1,0))</f>
        <v>Bedford-Stuyvesant</v>
      </c>
      <c r="K4001" s="17" t="s">
        <v>11822</v>
      </c>
      <c r="L4001" s="17" t="str">
        <f t="shared" si="248"/>
        <v>No</v>
      </c>
      <c r="M4001" s="17">
        <v>5</v>
      </c>
      <c r="N4001" s="17" t="str" cm="1">
        <f t="array" ref="N4001">_xlfn.IFS(M4001&lt;=2,"Small",M4001&lt;=5,"Medium",M4001&gt;5,"Large")</f>
        <v>Medium</v>
      </c>
      <c r="O4001" s="65">
        <v>160</v>
      </c>
      <c r="P4001" s="87">
        <f t="shared" si="249"/>
        <v>0.03</v>
      </c>
      <c r="Q4001" s="68">
        <v>4.38</v>
      </c>
      <c r="R4001" s="68" t="str" cm="1">
        <f t="array" ref="R4001">_xlfn.SWITCH(ROUND(Q4001,0),5,"Excellent",4,"Good",3,"Ok","Bad")</f>
        <v>Good</v>
      </c>
      <c r="S4001" s="17">
        <v>26</v>
      </c>
      <c r="T4001" s="17" t="str">
        <f t="shared" si="250"/>
        <v>No</v>
      </c>
      <c r="U4001" s="82">
        <v>43362</v>
      </c>
      <c r="V4001" s="82">
        <v>43880</v>
      </c>
      <c r="W4001" s="17">
        <v>364</v>
      </c>
      <c r="X4001" s="17" t="str">
        <f t="shared" si="251"/>
        <v>Active</v>
      </c>
      <c r="Y4001" s="17" t="s">
        <v>15616</v>
      </c>
      <c r="Z4001" s="17"/>
    </row>
    <row r="4002" spans="1:26" x14ac:dyDescent="0.25">
      <c r="A4002">
        <v>4001</v>
      </c>
      <c r="B4002" s="17" t="s">
        <v>2856</v>
      </c>
      <c r="C4002" s="17">
        <v>3519</v>
      </c>
      <c r="D4002" s="17" t="str">
        <f>INDEX(Hosts!$A:$O,MATCH(Places!$C4002,Hosts!$A:$A,0),MATCH(Places!D$1,Hosts!$1:$1,0))</f>
        <v>Within an hour</v>
      </c>
      <c r="E4002" s="87">
        <f>INDEX(Hosts!$A:$O,MATCH(Places!$C4002,Hosts!$A:$A,0),MATCH(Places!E$1,Hosts!$1:$1,0))</f>
        <v>0.9</v>
      </c>
      <c r="F4002" s="87">
        <f>INDEX(Hosts!$A:$O,MATCH(Places!$C4002,Hosts!$A:$A,0),MATCH(Places!F$1,Hosts!$1:$1,0))</f>
        <v>0.87</v>
      </c>
      <c r="G4002" s="17" t="str">
        <f>INDEX(Hosts!$A:$O,MATCH(Places!$C4002,Hosts!$A:$A,0),MATCH(Places!G$1,Hosts!$1:$1,0))</f>
        <v>Yes</v>
      </c>
      <c r="H4002" s="17">
        <v>4</v>
      </c>
      <c r="I4002" s="17" t="str">
        <f>INDEX(Neighborhoods!$A:$C,MATCH(Places!$H4002,Neighborhoods!$A:$A,0),MATCH(Places!I$1,Neighborhoods!$1:$1,0))</f>
        <v>Bronx</v>
      </c>
      <c r="J4002" s="17" t="str">
        <f>INDEX(Neighborhoods!$A:$C,MATCH(Places!$H4002,Neighborhoods!$A:$A,0),MATCH(Places!J$1,Neighborhoods!$1:$1,0))</f>
        <v>Mott Haven</v>
      </c>
      <c r="K4002" s="17" t="s">
        <v>1</v>
      </c>
      <c r="L4002" s="17" t="str">
        <f t="shared" si="248"/>
        <v>Yes</v>
      </c>
      <c r="M4002" s="17">
        <v>2</v>
      </c>
      <c r="N4002" s="17" t="str" cm="1">
        <f t="array" ref="N4002">_xlfn.IFS(M4002&lt;=2,"Small",M4002&lt;=5,"Medium",M4002&gt;5,"Large")</f>
        <v>Small</v>
      </c>
      <c r="O4002" s="65">
        <v>45</v>
      </c>
      <c r="P4002" s="87">
        <f t="shared" si="249"/>
        <v>0.03</v>
      </c>
      <c r="Q4002" s="68">
        <v>4.82</v>
      </c>
      <c r="R4002" s="68" t="str" cm="1">
        <f t="array" ref="R4002">_xlfn.SWITCH(ROUND(Q4002,0),5,"Excellent",4,"Good",3,"Ok","Bad")</f>
        <v>Excellent</v>
      </c>
      <c r="S4002" s="17">
        <v>45</v>
      </c>
      <c r="T4002" s="17" t="str">
        <f t="shared" si="250"/>
        <v>No</v>
      </c>
      <c r="U4002" s="82">
        <v>43353</v>
      </c>
      <c r="V4002" s="82">
        <v>43882</v>
      </c>
      <c r="W4002" s="17">
        <v>176</v>
      </c>
      <c r="X4002" s="17" t="str">
        <f t="shared" si="251"/>
        <v>Active</v>
      </c>
      <c r="Y4002" s="17" t="s">
        <v>15615</v>
      </c>
      <c r="Z4002" s="17"/>
    </row>
    <row r="4003" spans="1:26" x14ac:dyDescent="0.25">
      <c r="A4003">
        <v>4002</v>
      </c>
      <c r="B4003" s="17" t="s">
        <v>2857</v>
      </c>
      <c r="C4003" s="17">
        <v>3305</v>
      </c>
      <c r="D4003" s="17" t="str">
        <f>INDEX(Hosts!$A:$O,MATCH(Places!$C4003,Hosts!$A:$A,0),MATCH(Places!D$1,Hosts!$1:$1,0))</f>
        <v>Within a day</v>
      </c>
      <c r="E4003" s="87">
        <f>INDEX(Hosts!$A:$O,MATCH(Places!$C4003,Hosts!$A:$A,0),MATCH(Places!E$1,Hosts!$1:$1,0))</f>
        <v>0.7</v>
      </c>
      <c r="F4003" s="87">
        <f>INDEX(Hosts!$A:$O,MATCH(Places!$C4003,Hosts!$A:$A,0),MATCH(Places!F$1,Hosts!$1:$1,0))</f>
        <v>0.97</v>
      </c>
      <c r="G4003" s="17" t="str">
        <f>INDEX(Hosts!$A:$O,MATCH(Places!$C4003,Hosts!$A:$A,0),MATCH(Places!G$1,Hosts!$1:$1,0))</f>
        <v>Yes</v>
      </c>
      <c r="H4003" s="17">
        <v>9</v>
      </c>
      <c r="I4003" s="17" t="str">
        <f>INDEX(Neighborhoods!$A:$C,MATCH(Places!$H4003,Neighborhoods!$A:$A,0),MATCH(Places!I$1,Neighborhoods!$1:$1,0))</f>
        <v>Brooklyn</v>
      </c>
      <c r="J4003" s="17" t="str">
        <f>INDEX(Neighborhoods!$A:$C,MATCH(Places!$H4003,Neighborhoods!$A:$A,0),MATCH(Places!J$1,Neighborhoods!$1:$1,0))</f>
        <v>Crown Heights</v>
      </c>
      <c r="K4003" s="17" t="s">
        <v>11822</v>
      </c>
      <c r="L4003" s="17" t="str">
        <f t="shared" si="248"/>
        <v>No</v>
      </c>
      <c r="M4003" s="17">
        <v>8</v>
      </c>
      <c r="N4003" s="17" t="str" cm="1">
        <f t="array" ref="N4003">_xlfn.IFS(M4003&lt;=2,"Small",M4003&lt;=5,"Medium",M4003&gt;5,"Large")</f>
        <v>Large</v>
      </c>
      <c r="O4003" s="65">
        <v>275</v>
      </c>
      <c r="P4003" s="87">
        <f t="shared" si="249"/>
        <v>0.04</v>
      </c>
      <c r="Q4003" s="68">
        <v>4.92</v>
      </c>
      <c r="R4003" s="68" t="str" cm="1">
        <f t="array" ref="R4003">_xlfn.SWITCH(ROUND(Q4003,0),5,"Excellent",4,"Good",3,"Ok","Bad")</f>
        <v>Excellent</v>
      </c>
      <c r="S4003" s="17">
        <v>26</v>
      </c>
      <c r="T4003" s="17" t="str">
        <f t="shared" si="250"/>
        <v>No</v>
      </c>
      <c r="U4003" s="82">
        <v>43367</v>
      </c>
      <c r="V4003" s="82">
        <v>43827</v>
      </c>
      <c r="W4003" s="17">
        <v>179</v>
      </c>
      <c r="X4003" s="17" t="str">
        <f t="shared" si="251"/>
        <v>Active</v>
      </c>
      <c r="Y4003" s="17" t="s">
        <v>15615</v>
      </c>
      <c r="Z4003" s="17"/>
    </row>
    <row r="4004" spans="1:26" x14ac:dyDescent="0.25">
      <c r="A4004">
        <v>4003</v>
      </c>
      <c r="B4004" s="17" t="s">
        <v>2858</v>
      </c>
      <c r="C4004" s="17">
        <v>3644</v>
      </c>
      <c r="D4004" s="17" t="str">
        <f>INDEX(Hosts!$A:$O,MATCH(Places!$C4004,Hosts!$A:$A,0),MATCH(Places!D$1,Hosts!$1:$1,0))</f>
        <v>Within a few hours</v>
      </c>
      <c r="E4004" s="87">
        <f>INDEX(Hosts!$A:$O,MATCH(Places!$C4004,Hosts!$A:$A,0),MATCH(Places!E$1,Hosts!$1:$1,0))</f>
        <v>0.96</v>
      </c>
      <c r="F4004" s="87">
        <f>INDEX(Hosts!$A:$O,MATCH(Places!$C4004,Hosts!$A:$A,0),MATCH(Places!F$1,Hosts!$1:$1,0))</f>
        <v>0.95</v>
      </c>
      <c r="G4004" s="17" t="str">
        <f>INDEX(Hosts!$A:$O,MATCH(Places!$C4004,Hosts!$A:$A,0),MATCH(Places!G$1,Hosts!$1:$1,0))</f>
        <v>Yes</v>
      </c>
      <c r="H4004" s="17">
        <v>15</v>
      </c>
      <c r="I4004" s="17" t="str">
        <f>INDEX(Neighborhoods!$A:$C,MATCH(Places!$H4004,Neighborhoods!$A:$A,0),MATCH(Places!I$1,Neighborhoods!$1:$1,0))</f>
        <v>Manhattan</v>
      </c>
      <c r="J4004" s="17" t="str">
        <f>INDEX(Neighborhoods!$A:$C,MATCH(Places!$H4004,Neighborhoods!$A:$A,0),MATCH(Places!J$1,Neighborhoods!$1:$1,0))</f>
        <v>East Village</v>
      </c>
      <c r="K4004" s="17" t="s">
        <v>11822</v>
      </c>
      <c r="L4004" s="17" t="str">
        <f t="shared" si="248"/>
        <v>No</v>
      </c>
      <c r="M4004" s="17">
        <v>3</v>
      </c>
      <c r="N4004" s="17" t="str" cm="1">
        <f t="array" ref="N4004">_xlfn.IFS(M4004&lt;=2,"Small",M4004&lt;=5,"Medium",M4004&gt;5,"Large")</f>
        <v>Medium</v>
      </c>
      <c r="O4004" s="65">
        <v>316</v>
      </c>
      <c r="P4004" s="87">
        <f t="shared" si="249"/>
        <v>0.04</v>
      </c>
      <c r="Q4004" s="68">
        <v>4.8600000000000003</v>
      </c>
      <c r="R4004" s="68" t="str" cm="1">
        <f t="array" ref="R4004">_xlfn.SWITCH(ROUND(Q4004,0),5,"Excellent",4,"Good",3,"Ok","Bad")</f>
        <v>Excellent</v>
      </c>
      <c r="S4004" s="17">
        <v>70</v>
      </c>
      <c r="T4004" s="17" t="str">
        <f t="shared" si="250"/>
        <v>No</v>
      </c>
      <c r="U4004" s="82">
        <v>43350</v>
      </c>
      <c r="V4004" s="82">
        <v>44058</v>
      </c>
      <c r="W4004" s="17">
        <v>283</v>
      </c>
      <c r="X4004" s="17" t="str">
        <f t="shared" si="251"/>
        <v>Active</v>
      </c>
      <c r="Y4004" s="17" t="s">
        <v>15615</v>
      </c>
      <c r="Z4004" s="17"/>
    </row>
    <row r="4005" spans="1:26" x14ac:dyDescent="0.25">
      <c r="A4005">
        <v>4004</v>
      </c>
      <c r="B4005" s="17" t="s">
        <v>2859</v>
      </c>
      <c r="C4005" s="17">
        <v>3482</v>
      </c>
      <c r="D4005" s="17" t="str">
        <f>INDEX(Hosts!$A:$O,MATCH(Places!$C4005,Hosts!$A:$A,0),MATCH(Places!D$1,Hosts!$1:$1,0))</f>
        <v>Within a few hours</v>
      </c>
      <c r="E4005" s="87">
        <f>INDEX(Hosts!$A:$O,MATCH(Places!$C4005,Hosts!$A:$A,0),MATCH(Places!E$1,Hosts!$1:$1,0))</f>
        <v>0.98</v>
      </c>
      <c r="F4005" s="87">
        <f>INDEX(Hosts!$A:$O,MATCH(Places!$C4005,Hosts!$A:$A,0),MATCH(Places!F$1,Hosts!$1:$1,0))</f>
        <v>0.98</v>
      </c>
      <c r="G4005" s="17" t="str">
        <f>INDEX(Hosts!$A:$O,MATCH(Places!$C4005,Hosts!$A:$A,0),MATCH(Places!G$1,Hosts!$1:$1,0))</f>
        <v>No</v>
      </c>
      <c r="H4005" s="17">
        <v>5</v>
      </c>
      <c r="I4005" s="17" t="str">
        <f>INDEX(Neighborhoods!$A:$C,MATCH(Places!$H4005,Neighborhoods!$A:$A,0),MATCH(Places!I$1,Neighborhoods!$1:$1,0))</f>
        <v>Bronx</v>
      </c>
      <c r="J4005" s="17" t="str">
        <f>INDEX(Neighborhoods!$A:$C,MATCH(Places!$H4005,Neighborhoods!$A:$A,0),MATCH(Places!J$1,Neighborhoods!$1:$1,0))</f>
        <v>Port Morris</v>
      </c>
      <c r="K4005" s="17" t="s">
        <v>16</v>
      </c>
      <c r="L4005" s="17" t="str">
        <f t="shared" si="248"/>
        <v>Yes</v>
      </c>
      <c r="M4005" s="17">
        <v>1</v>
      </c>
      <c r="N4005" s="17" t="str" cm="1">
        <f t="array" ref="N4005">_xlfn.IFS(M4005&lt;=2,"Small",M4005&lt;=5,"Medium",M4005&gt;5,"Large")</f>
        <v>Small</v>
      </c>
      <c r="O4005" s="65">
        <v>22</v>
      </c>
      <c r="P4005" s="87">
        <f t="shared" si="249"/>
        <v>0.03</v>
      </c>
      <c r="Q4005" s="68">
        <v>4.33</v>
      </c>
      <c r="R4005" s="68" t="str" cm="1">
        <f t="array" ref="R4005">_xlfn.SWITCH(ROUND(Q4005,0),5,"Excellent",4,"Good",3,"Ok","Bad")</f>
        <v>Good</v>
      </c>
      <c r="S4005" s="17">
        <v>30</v>
      </c>
      <c r="T4005" s="17" t="str">
        <f t="shared" si="250"/>
        <v>No</v>
      </c>
      <c r="U4005" s="82">
        <v>43375</v>
      </c>
      <c r="V4005" s="82">
        <v>44024</v>
      </c>
      <c r="W4005" s="17">
        <v>102</v>
      </c>
      <c r="X4005" s="17" t="str">
        <f t="shared" si="251"/>
        <v>Active</v>
      </c>
      <c r="Y4005" s="17" t="s">
        <v>15615</v>
      </c>
      <c r="Z4005" s="17"/>
    </row>
    <row r="4006" spans="1:26" x14ac:dyDescent="0.25">
      <c r="A4006">
        <v>4005</v>
      </c>
      <c r="B4006" s="17" t="s">
        <v>15418</v>
      </c>
      <c r="C4006" s="17">
        <v>3544</v>
      </c>
      <c r="D4006" s="17" t="str">
        <f>INDEX(Hosts!$A:$O,MATCH(Places!$C4006,Hosts!$A:$A,0),MATCH(Places!D$1,Hosts!$1:$1,0))</f>
        <v>Within an hour</v>
      </c>
      <c r="E4006" s="87">
        <f>INDEX(Hosts!$A:$O,MATCH(Places!$C4006,Hosts!$A:$A,0),MATCH(Places!E$1,Hosts!$1:$1,0))</f>
        <v>0.9</v>
      </c>
      <c r="F4006" s="87">
        <f>INDEX(Hosts!$A:$O,MATCH(Places!$C4006,Hosts!$A:$A,0),MATCH(Places!F$1,Hosts!$1:$1,0))</f>
        <v>0.99</v>
      </c>
      <c r="G4006" s="17" t="str">
        <f>INDEX(Hosts!$A:$O,MATCH(Places!$C4006,Hosts!$A:$A,0),MATCH(Places!G$1,Hosts!$1:$1,0))</f>
        <v>No</v>
      </c>
      <c r="H4006" s="17">
        <v>17</v>
      </c>
      <c r="I4006" s="17" t="str">
        <f>INDEX(Neighborhoods!$A:$C,MATCH(Places!$H4006,Neighborhoods!$A:$A,0),MATCH(Places!I$1,Neighborhoods!$1:$1,0))</f>
        <v>Manhattan</v>
      </c>
      <c r="J4006" s="17" t="str">
        <f>INDEX(Neighborhoods!$A:$C,MATCH(Places!$H4006,Neighborhoods!$A:$A,0),MATCH(Places!J$1,Neighborhoods!$1:$1,0))</f>
        <v>Hell's Kitchen</v>
      </c>
      <c r="K4006" s="17" t="s">
        <v>1</v>
      </c>
      <c r="L4006" s="17" t="str">
        <f t="shared" si="248"/>
        <v>Yes</v>
      </c>
      <c r="M4006" s="17">
        <v>2</v>
      </c>
      <c r="N4006" s="17" t="str" cm="1">
        <f t="array" ref="N4006">_xlfn.IFS(M4006&lt;=2,"Small",M4006&lt;=5,"Medium",M4006&gt;5,"Large")</f>
        <v>Small</v>
      </c>
      <c r="O4006" s="65">
        <v>150</v>
      </c>
      <c r="P4006" s="87">
        <f t="shared" si="249"/>
        <v>0.03</v>
      </c>
      <c r="Q4006" s="68">
        <v>3.83</v>
      </c>
      <c r="R4006" s="68" t="str" cm="1">
        <f t="array" ref="R4006">_xlfn.SWITCH(ROUND(Q4006,0),5,"Excellent",4,"Good",3,"Ok","Bad")</f>
        <v>Good</v>
      </c>
      <c r="S4006" s="17">
        <v>6</v>
      </c>
      <c r="T4006" s="17" t="str">
        <f t="shared" si="250"/>
        <v>No</v>
      </c>
      <c r="U4006" s="82">
        <v>43367</v>
      </c>
      <c r="V4006" s="82">
        <v>43766</v>
      </c>
      <c r="W4006" s="17">
        <v>365</v>
      </c>
      <c r="X4006" s="17" t="str">
        <f t="shared" si="251"/>
        <v>Active</v>
      </c>
      <c r="Y4006" s="17" t="s">
        <v>15616</v>
      </c>
      <c r="Z4006" s="17"/>
    </row>
    <row r="4007" spans="1:26" x14ac:dyDescent="0.25">
      <c r="A4007">
        <v>4006</v>
      </c>
      <c r="B4007" s="17" t="s">
        <v>14831</v>
      </c>
      <c r="C4007" s="17">
        <v>2180</v>
      </c>
      <c r="D4007" s="17" t="str">
        <f>INDEX(Hosts!$A:$O,MATCH(Places!$C4007,Hosts!$A:$A,0),MATCH(Places!D$1,Hosts!$1:$1,0))</f>
        <v>Within an hour</v>
      </c>
      <c r="E4007" s="87">
        <f>INDEX(Hosts!$A:$O,MATCH(Places!$C4007,Hosts!$A:$A,0),MATCH(Places!E$1,Hosts!$1:$1,0))</f>
        <v>1</v>
      </c>
      <c r="F4007" s="87">
        <f>INDEX(Hosts!$A:$O,MATCH(Places!$C4007,Hosts!$A:$A,0),MATCH(Places!F$1,Hosts!$1:$1,0))</f>
        <v>1</v>
      </c>
      <c r="G4007" s="17" t="str">
        <f>INDEX(Hosts!$A:$O,MATCH(Places!$C4007,Hosts!$A:$A,0),MATCH(Places!G$1,Hosts!$1:$1,0))</f>
        <v>Yes</v>
      </c>
      <c r="H4007" s="17">
        <v>18</v>
      </c>
      <c r="I4007" s="17" t="str">
        <f>INDEX(Neighborhoods!$A:$C,MATCH(Places!$H4007,Neighborhoods!$A:$A,0),MATCH(Places!I$1,Neighborhoods!$1:$1,0))</f>
        <v>Manhattan</v>
      </c>
      <c r="J4007" s="17" t="str">
        <f>INDEX(Neighborhoods!$A:$C,MATCH(Places!$H4007,Neighborhoods!$A:$A,0),MATCH(Places!J$1,Neighborhoods!$1:$1,0))</f>
        <v>Midtown</v>
      </c>
      <c r="K4007" s="17" t="s">
        <v>11822</v>
      </c>
      <c r="L4007" s="17" t="str">
        <f t="shared" si="248"/>
        <v>No</v>
      </c>
      <c r="M4007" s="17">
        <v>4</v>
      </c>
      <c r="N4007" s="17" t="str" cm="1">
        <f t="array" ref="N4007">_xlfn.IFS(M4007&lt;=2,"Small",M4007&lt;=5,"Medium",M4007&gt;5,"Large")</f>
        <v>Medium</v>
      </c>
      <c r="O4007" s="65">
        <v>169</v>
      </c>
      <c r="P4007" s="87">
        <f t="shared" si="249"/>
        <v>0.03</v>
      </c>
      <c r="Q4007" s="68">
        <v>4.92</v>
      </c>
      <c r="R4007" s="68" t="str" cm="1">
        <f t="array" ref="R4007">_xlfn.SWITCH(ROUND(Q4007,0),5,"Excellent",4,"Good",3,"Ok","Bad")</f>
        <v>Excellent</v>
      </c>
      <c r="S4007" s="17">
        <v>48</v>
      </c>
      <c r="T4007" s="17" t="str">
        <f t="shared" si="250"/>
        <v>No</v>
      </c>
      <c r="U4007" s="82">
        <v>43355</v>
      </c>
      <c r="V4007" s="82">
        <v>43866</v>
      </c>
      <c r="W4007" s="17">
        <v>72</v>
      </c>
      <c r="X4007" s="17" t="str">
        <f t="shared" si="251"/>
        <v>Active</v>
      </c>
      <c r="Y4007" s="17" t="s">
        <v>15616</v>
      </c>
      <c r="Z4007" s="17"/>
    </row>
    <row r="4008" spans="1:26" x14ac:dyDescent="0.25">
      <c r="A4008">
        <v>4007</v>
      </c>
      <c r="B4008" s="17" t="s">
        <v>2860</v>
      </c>
      <c r="C4008" s="17">
        <v>2474</v>
      </c>
      <c r="D4008" s="17" t="str">
        <f>INDEX(Hosts!$A:$O,MATCH(Places!$C4008,Hosts!$A:$A,0),MATCH(Places!D$1,Hosts!$1:$1,0))</f>
        <v>Within an hour</v>
      </c>
      <c r="E4008" s="87">
        <f>INDEX(Hosts!$A:$O,MATCH(Places!$C4008,Hosts!$A:$A,0),MATCH(Places!E$1,Hosts!$1:$1,0))</f>
        <v>0.94</v>
      </c>
      <c r="F4008" s="87">
        <f>INDEX(Hosts!$A:$O,MATCH(Places!$C4008,Hosts!$A:$A,0),MATCH(Places!F$1,Hosts!$1:$1,0))</f>
        <v>0.99</v>
      </c>
      <c r="G4008" s="17" t="str">
        <f>INDEX(Hosts!$A:$O,MATCH(Places!$C4008,Hosts!$A:$A,0),MATCH(Places!G$1,Hosts!$1:$1,0))</f>
        <v>No</v>
      </c>
      <c r="H4008" s="17">
        <v>23</v>
      </c>
      <c r="I4008" s="17" t="str">
        <f>INDEX(Neighborhoods!$A:$C,MATCH(Places!$H4008,Neighborhoods!$A:$A,0),MATCH(Places!I$1,Neighborhoods!$1:$1,0))</f>
        <v>Queens</v>
      </c>
      <c r="J4008" s="17" t="str">
        <f>INDEX(Neighborhoods!$A:$C,MATCH(Places!$H4008,Neighborhoods!$A:$A,0),MATCH(Places!J$1,Neighborhoods!$1:$1,0))</f>
        <v>Jamaica</v>
      </c>
      <c r="K4008" s="17" t="s">
        <v>1</v>
      </c>
      <c r="L4008" s="17" t="str">
        <f t="shared" si="248"/>
        <v>Yes</v>
      </c>
      <c r="M4008" s="17">
        <v>2</v>
      </c>
      <c r="N4008" s="17" t="str" cm="1">
        <f t="array" ref="N4008">_xlfn.IFS(M4008&lt;=2,"Small",M4008&lt;=5,"Medium",M4008&gt;5,"Large")</f>
        <v>Small</v>
      </c>
      <c r="O4008" s="65">
        <v>65</v>
      </c>
      <c r="P4008" s="87">
        <f t="shared" si="249"/>
        <v>0.03</v>
      </c>
      <c r="Q4008" s="68">
        <v>4.51</v>
      </c>
      <c r="R4008" s="68" t="str" cm="1">
        <f t="array" ref="R4008">_xlfn.SWITCH(ROUND(Q4008,0),5,"Excellent",4,"Good",3,"Ok","Bad")</f>
        <v>Excellent</v>
      </c>
      <c r="S4008" s="17">
        <v>37</v>
      </c>
      <c r="T4008" s="17" t="str">
        <f t="shared" si="250"/>
        <v>No</v>
      </c>
      <c r="U4008" s="82">
        <v>43351</v>
      </c>
      <c r="V4008" s="82">
        <v>44045</v>
      </c>
      <c r="W4008" s="17">
        <v>362</v>
      </c>
      <c r="X4008" s="17" t="str">
        <f t="shared" si="251"/>
        <v>Active</v>
      </c>
      <c r="Y4008" s="17" t="s">
        <v>15616</v>
      </c>
      <c r="Z4008" s="17"/>
    </row>
    <row r="4009" spans="1:26" x14ac:dyDescent="0.25">
      <c r="A4009">
        <v>4008</v>
      </c>
      <c r="B4009" s="17" t="s">
        <v>13506</v>
      </c>
      <c r="C4009" s="17">
        <v>329</v>
      </c>
      <c r="D4009" s="17" t="str">
        <f>INDEX(Hosts!$A:$O,MATCH(Places!$C4009,Hosts!$A:$A,0),MATCH(Places!D$1,Hosts!$1:$1,0))</f>
        <v>Within an hour</v>
      </c>
      <c r="E4009" s="87">
        <f>INDEX(Hosts!$A:$O,MATCH(Places!$C4009,Hosts!$A:$A,0),MATCH(Places!E$1,Hosts!$1:$1,0))</f>
        <v>1</v>
      </c>
      <c r="F4009" s="87">
        <f>INDEX(Hosts!$A:$O,MATCH(Places!$C4009,Hosts!$A:$A,0),MATCH(Places!F$1,Hosts!$1:$1,0))</f>
        <v>0.92</v>
      </c>
      <c r="G4009" s="17" t="str">
        <f>INDEX(Hosts!$A:$O,MATCH(Places!$C4009,Hosts!$A:$A,0),MATCH(Places!G$1,Hosts!$1:$1,0))</f>
        <v>Yes</v>
      </c>
      <c r="H4009" s="17">
        <v>18</v>
      </c>
      <c r="I4009" s="17" t="str">
        <f>INDEX(Neighborhoods!$A:$C,MATCH(Places!$H4009,Neighborhoods!$A:$A,0),MATCH(Places!I$1,Neighborhoods!$1:$1,0))</f>
        <v>Manhattan</v>
      </c>
      <c r="J4009" s="17" t="str">
        <f>INDEX(Neighborhoods!$A:$C,MATCH(Places!$H4009,Neighborhoods!$A:$A,0),MATCH(Places!J$1,Neighborhoods!$1:$1,0))</f>
        <v>Midtown</v>
      </c>
      <c r="K4009" s="17" t="s">
        <v>11822</v>
      </c>
      <c r="L4009" s="17" t="str">
        <f t="shared" si="248"/>
        <v>No</v>
      </c>
      <c r="M4009" s="17">
        <v>2</v>
      </c>
      <c r="N4009" s="17" t="str" cm="1">
        <f t="array" ref="N4009">_xlfn.IFS(M4009&lt;=2,"Small",M4009&lt;=5,"Medium",M4009&gt;5,"Large")</f>
        <v>Small</v>
      </c>
      <c r="O4009" s="65">
        <v>150</v>
      </c>
      <c r="P4009" s="87">
        <f t="shared" si="249"/>
        <v>0.03</v>
      </c>
      <c r="Q4009" s="68">
        <v>4.93</v>
      </c>
      <c r="R4009" s="68" t="str" cm="1">
        <f t="array" ref="R4009">_xlfn.SWITCH(ROUND(Q4009,0),5,"Excellent",4,"Good",3,"Ok","Bad")</f>
        <v>Excellent</v>
      </c>
      <c r="S4009" s="17">
        <v>15</v>
      </c>
      <c r="T4009" s="17" t="str">
        <f t="shared" si="250"/>
        <v>No</v>
      </c>
      <c r="U4009" s="82">
        <v>43440</v>
      </c>
      <c r="V4009" s="82">
        <v>44043</v>
      </c>
      <c r="W4009" s="17">
        <v>350</v>
      </c>
      <c r="X4009" s="17" t="str">
        <f t="shared" si="251"/>
        <v>Active</v>
      </c>
      <c r="Y4009" s="17" t="s">
        <v>15615</v>
      </c>
      <c r="Z4009" s="17"/>
    </row>
    <row r="4010" spans="1:26" x14ac:dyDescent="0.25">
      <c r="A4010">
        <v>4009</v>
      </c>
      <c r="B4010" s="17" t="s">
        <v>2861</v>
      </c>
      <c r="C4010" s="17">
        <v>2448</v>
      </c>
      <c r="D4010" s="17" t="str">
        <f>INDEX(Hosts!$A:$O,MATCH(Places!$C4010,Hosts!$A:$A,0),MATCH(Places!D$1,Hosts!$1:$1,0))</f>
        <v>Within an hour</v>
      </c>
      <c r="E4010" s="87">
        <f>INDEX(Hosts!$A:$O,MATCH(Places!$C4010,Hosts!$A:$A,0),MATCH(Places!E$1,Hosts!$1:$1,0))</f>
        <v>0.9</v>
      </c>
      <c r="F4010" s="87">
        <f>INDEX(Hosts!$A:$O,MATCH(Places!$C4010,Hosts!$A:$A,0),MATCH(Places!F$1,Hosts!$1:$1,0))</f>
        <v>0.87</v>
      </c>
      <c r="G4010" s="17" t="str">
        <f>INDEX(Hosts!$A:$O,MATCH(Places!$C4010,Hosts!$A:$A,0),MATCH(Places!G$1,Hosts!$1:$1,0))</f>
        <v>Yes</v>
      </c>
      <c r="H4010" s="17">
        <v>13</v>
      </c>
      <c r="I4010" s="17" t="str">
        <f>INDEX(Neighborhoods!$A:$C,MATCH(Places!$H4010,Neighborhoods!$A:$A,0),MATCH(Places!I$1,Neighborhoods!$1:$1,0))</f>
        <v>Manhattan</v>
      </c>
      <c r="J4010" s="17" t="str">
        <f>INDEX(Neighborhoods!$A:$C,MATCH(Places!$H4010,Neighborhoods!$A:$A,0),MATCH(Places!J$1,Neighborhoods!$1:$1,0))</f>
        <v>Chelsea</v>
      </c>
      <c r="K4010" s="17" t="s">
        <v>11822</v>
      </c>
      <c r="L4010" s="17" t="str">
        <f t="shared" si="248"/>
        <v>No</v>
      </c>
      <c r="M4010" s="17">
        <v>2</v>
      </c>
      <c r="N4010" s="17" t="str" cm="1">
        <f t="array" ref="N4010">_xlfn.IFS(M4010&lt;=2,"Small",M4010&lt;=5,"Medium",M4010&gt;5,"Large")</f>
        <v>Small</v>
      </c>
      <c r="O4010" s="65">
        <v>120</v>
      </c>
      <c r="P4010" s="87">
        <f t="shared" si="249"/>
        <v>0.03</v>
      </c>
      <c r="Q4010" s="68">
        <v>5</v>
      </c>
      <c r="R4010" s="68" t="str" cm="1">
        <f t="array" ref="R4010">_xlfn.SWITCH(ROUND(Q4010,0),5,"Excellent",4,"Good",3,"Ok","Bad")</f>
        <v>Excellent</v>
      </c>
      <c r="S4010" s="17">
        <v>27</v>
      </c>
      <c r="T4010" s="17" t="str">
        <f t="shared" si="250"/>
        <v>No</v>
      </c>
      <c r="U4010" s="82">
        <v>43379</v>
      </c>
      <c r="V4010" s="82">
        <v>44058</v>
      </c>
      <c r="W4010" s="17">
        <v>6</v>
      </c>
      <c r="X4010" s="17" t="str">
        <f t="shared" si="251"/>
        <v>Active</v>
      </c>
      <c r="Y4010" s="17" t="s">
        <v>15615</v>
      </c>
      <c r="Z4010" s="17"/>
    </row>
    <row r="4011" spans="1:26" x14ac:dyDescent="0.25">
      <c r="A4011">
        <v>4010</v>
      </c>
      <c r="B4011" s="17" t="s">
        <v>2862</v>
      </c>
      <c r="C4011" s="17">
        <v>3482</v>
      </c>
      <c r="D4011" s="17" t="str">
        <f>INDEX(Hosts!$A:$O,MATCH(Places!$C4011,Hosts!$A:$A,0),MATCH(Places!D$1,Hosts!$1:$1,0))</f>
        <v>Within a few hours</v>
      </c>
      <c r="E4011" s="87">
        <f>INDEX(Hosts!$A:$O,MATCH(Places!$C4011,Hosts!$A:$A,0),MATCH(Places!E$1,Hosts!$1:$1,0))</f>
        <v>0.98</v>
      </c>
      <c r="F4011" s="87">
        <f>INDEX(Hosts!$A:$O,MATCH(Places!$C4011,Hosts!$A:$A,0),MATCH(Places!F$1,Hosts!$1:$1,0))</f>
        <v>0.98</v>
      </c>
      <c r="G4011" s="17" t="str">
        <f>INDEX(Hosts!$A:$O,MATCH(Places!$C4011,Hosts!$A:$A,0),MATCH(Places!G$1,Hosts!$1:$1,0))</f>
        <v>No</v>
      </c>
      <c r="H4011" s="17">
        <v>5</v>
      </c>
      <c r="I4011" s="17" t="str">
        <f>INDEX(Neighborhoods!$A:$C,MATCH(Places!$H4011,Neighborhoods!$A:$A,0),MATCH(Places!I$1,Neighborhoods!$1:$1,0))</f>
        <v>Bronx</v>
      </c>
      <c r="J4011" s="17" t="str">
        <f>INDEX(Neighborhoods!$A:$C,MATCH(Places!$H4011,Neighborhoods!$A:$A,0),MATCH(Places!J$1,Neighborhoods!$1:$1,0))</f>
        <v>Port Morris</v>
      </c>
      <c r="K4011" s="17" t="s">
        <v>16</v>
      </c>
      <c r="L4011" s="17" t="str">
        <f t="shared" si="248"/>
        <v>Yes</v>
      </c>
      <c r="M4011" s="17">
        <v>1</v>
      </c>
      <c r="N4011" s="17" t="str" cm="1">
        <f t="array" ref="N4011">_xlfn.IFS(M4011&lt;=2,"Small",M4011&lt;=5,"Medium",M4011&gt;5,"Large")</f>
        <v>Small</v>
      </c>
      <c r="O4011" s="65">
        <v>22</v>
      </c>
      <c r="P4011" s="87">
        <f t="shared" si="249"/>
        <v>0.03</v>
      </c>
      <c r="Q4011" s="68">
        <v>4.38</v>
      </c>
      <c r="R4011" s="68" t="str" cm="1">
        <f t="array" ref="R4011">_xlfn.SWITCH(ROUND(Q4011,0),5,"Excellent",4,"Good",3,"Ok","Bad")</f>
        <v>Good</v>
      </c>
      <c r="S4011" s="17">
        <v>26</v>
      </c>
      <c r="T4011" s="17" t="str">
        <f t="shared" si="250"/>
        <v>No</v>
      </c>
      <c r="U4011" s="82">
        <v>43370</v>
      </c>
      <c r="V4011" s="82">
        <v>44044</v>
      </c>
      <c r="W4011" s="17">
        <v>89</v>
      </c>
      <c r="X4011" s="17" t="str">
        <f t="shared" si="251"/>
        <v>Active</v>
      </c>
      <c r="Y4011" s="17" t="s">
        <v>15615</v>
      </c>
      <c r="Z4011" s="17"/>
    </row>
    <row r="4012" spans="1:26" x14ac:dyDescent="0.25">
      <c r="A4012">
        <v>4011</v>
      </c>
      <c r="B4012" s="17" t="s">
        <v>14200</v>
      </c>
      <c r="C4012" s="17">
        <v>3482</v>
      </c>
      <c r="D4012" s="17" t="str">
        <f>INDEX(Hosts!$A:$O,MATCH(Places!$C4012,Hosts!$A:$A,0),MATCH(Places!D$1,Hosts!$1:$1,0))</f>
        <v>Within a few hours</v>
      </c>
      <c r="E4012" s="87">
        <f>INDEX(Hosts!$A:$O,MATCH(Places!$C4012,Hosts!$A:$A,0),MATCH(Places!E$1,Hosts!$1:$1,0))</f>
        <v>0.98</v>
      </c>
      <c r="F4012" s="87">
        <f>INDEX(Hosts!$A:$O,MATCH(Places!$C4012,Hosts!$A:$A,0),MATCH(Places!F$1,Hosts!$1:$1,0))</f>
        <v>0.98</v>
      </c>
      <c r="G4012" s="17" t="str">
        <f>INDEX(Hosts!$A:$O,MATCH(Places!$C4012,Hosts!$A:$A,0),MATCH(Places!G$1,Hosts!$1:$1,0))</f>
        <v>No</v>
      </c>
      <c r="H4012" s="17">
        <v>5</v>
      </c>
      <c r="I4012" s="17" t="str">
        <f>INDEX(Neighborhoods!$A:$C,MATCH(Places!$H4012,Neighborhoods!$A:$A,0),MATCH(Places!I$1,Neighborhoods!$1:$1,0))</f>
        <v>Bronx</v>
      </c>
      <c r="J4012" s="17" t="str">
        <f>INDEX(Neighborhoods!$A:$C,MATCH(Places!$H4012,Neighborhoods!$A:$A,0),MATCH(Places!J$1,Neighborhoods!$1:$1,0))</f>
        <v>Port Morris</v>
      </c>
      <c r="K4012" s="17" t="s">
        <v>16</v>
      </c>
      <c r="L4012" s="17" t="str">
        <f t="shared" si="248"/>
        <v>Yes</v>
      </c>
      <c r="M4012" s="17">
        <v>1</v>
      </c>
      <c r="N4012" s="17" t="str" cm="1">
        <f t="array" ref="N4012">_xlfn.IFS(M4012&lt;=2,"Small",M4012&lt;=5,"Medium",M4012&gt;5,"Large")</f>
        <v>Small</v>
      </c>
      <c r="O4012" s="65">
        <v>22</v>
      </c>
      <c r="P4012" s="87">
        <f t="shared" si="249"/>
        <v>0.03</v>
      </c>
      <c r="Q4012" s="68">
        <v>4.25</v>
      </c>
      <c r="R4012" s="68" t="str" cm="1">
        <f t="array" ref="R4012">_xlfn.SWITCH(ROUND(Q4012,0),5,"Excellent",4,"Good",3,"Ok","Bad")</f>
        <v>Good</v>
      </c>
      <c r="S4012" s="17">
        <v>24</v>
      </c>
      <c r="T4012" s="17" t="str">
        <f t="shared" si="250"/>
        <v>No</v>
      </c>
      <c r="U4012" s="82">
        <v>43370</v>
      </c>
      <c r="V4012" s="82">
        <v>43619</v>
      </c>
      <c r="W4012" s="17">
        <v>90</v>
      </c>
      <c r="X4012" s="17" t="str">
        <f t="shared" si="251"/>
        <v>Active</v>
      </c>
      <c r="Y4012" s="17" t="s">
        <v>15615</v>
      </c>
      <c r="Z4012" s="17"/>
    </row>
    <row r="4013" spans="1:26" x14ac:dyDescent="0.25">
      <c r="A4013">
        <v>4012</v>
      </c>
      <c r="B4013" s="17" t="s">
        <v>2863</v>
      </c>
      <c r="C4013" s="17">
        <v>3482</v>
      </c>
      <c r="D4013" s="17" t="str">
        <f>INDEX(Hosts!$A:$O,MATCH(Places!$C4013,Hosts!$A:$A,0),MATCH(Places!D$1,Hosts!$1:$1,0))</f>
        <v>Within a few hours</v>
      </c>
      <c r="E4013" s="87">
        <f>INDEX(Hosts!$A:$O,MATCH(Places!$C4013,Hosts!$A:$A,0),MATCH(Places!E$1,Hosts!$1:$1,0))</f>
        <v>0.98</v>
      </c>
      <c r="F4013" s="87">
        <f>INDEX(Hosts!$A:$O,MATCH(Places!$C4013,Hosts!$A:$A,0),MATCH(Places!F$1,Hosts!$1:$1,0))</f>
        <v>0.98</v>
      </c>
      <c r="G4013" s="17" t="str">
        <f>INDEX(Hosts!$A:$O,MATCH(Places!$C4013,Hosts!$A:$A,0),MATCH(Places!G$1,Hosts!$1:$1,0))</f>
        <v>No</v>
      </c>
      <c r="H4013" s="17">
        <v>5</v>
      </c>
      <c r="I4013" s="17" t="str">
        <f>INDEX(Neighborhoods!$A:$C,MATCH(Places!$H4013,Neighborhoods!$A:$A,0),MATCH(Places!I$1,Neighborhoods!$1:$1,0))</f>
        <v>Bronx</v>
      </c>
      <c r="J4013" s="17" t="str">
        <f>INDEX(Neighborhoods!$A:$C,MATCH(Places!$H4013,Neighborhoods!$A:$A,0),MATCH(Places!J$1,Neighborhoods!$1:$1,0))</f>
        <v>Port Morris</v>
      </c>
      <c r="K4013" s="17" t="s">
        <v>16</v>
      </c>
      <c r="L4013" s="17" t="str">
        <f t="shared" si="248"/>
        <v>Yes</v>
      </c>
      <c r="M4013" s="17">
        <v>1</v>
      </c>
      <c r="N4013" s="17" t="str" cm="1">
        <f t="array" ref="N4013">_xlfn.IFS(M4013&lt;=2,"Small",M4013&lt;=5,"Medium",M4013&gt;5,"Large")</f>
        <v>Small</v>
      </c>
      <c r="O4013" s="65">
        <v>22</v>
      </c>
      <c r="P4013" s="87">
        <f t="shared" si="249"/>
        <v>0.03</v>
      </c>
      <c r="Q4013" s="68">
        <v>4.57</v>
      </c>
      <c r="R4013" s="68" t="str" cm="1">
        <f t="array" ref="R4013">_xlfn.SWITCH(ROUND(Q4013,0),5,"Excellent",4,"Good",3,"Ok","Bad")</f>
        <v>Excellent</v>
      </c>
      <c r="S4013" s="17">
        <v>37</v>
      </c>
      <c r="T4013" s="17" t="str">
        <f t="shared" si="250"/>
        <v>No</v>
      </c>
      <c r="U4013" s="82">
        <v>43373</v>
      </c>
      <c r="V4013" s="82">
        <v>44043</v>
      </c>
      <c r="W4013" s="17">
        <v>102</v>
      </c>
      <c r="X4013" s="17" t="str">
        <f t="shared" si="251"/>
        <v>Active</v>
      </c>
      <c r="Y4013" s="17" t="s">
        <v>15615</v>
      </c>
      <c r="Z4013" s="17"/>
    </row>
    <row r="4014" spans="1:26" x14ac:dyDescent="0.25">
      <c r="A4014">
        <v>4013</v>
      </c>
      <c r="B4014" s="17" t="s">
        <v>14276</v>
      </c>
      <c r="C4014" s="17">
        <v>3322</v>
      </c>
      <c r="D4014" s="17" t="str">
        <f>INDEX(Hosts!$A:$O,MATCH(Places!$C4014,Hosts!$A:$A,0),MATCH(Places!D$1,Hosts!$1:$1,0))</f>
        <v>Within an hour</v>
      </c>
      <c r="E4014" s="87">
        <f>INDEX(Hosts!$A:$O,MATCH(Places!$C4014,Hosts!$A:$A,0),MATCH(Places!E$1,Hosts!$1:$1,0))</f>
        <v>1</v>
      </c>
      <c r="F4014" s="87">
        <f>INDEX(Hosts!$A:$O,MATCH(Places!$C4014,Hosts!$A:$A,0),MATCH(Places!F$1,Hosts!$1:$1,0))</f>
        <v>0.99</v>
      </c>
      <c r="G4014" s="17" t="str">
        <f>INDEX(Hosts!$A:$O,MATCH(Places!$C4014,Hosts!$A:$A,0),MATCH(Places!G$1,Hosts!$1:$1,0))</f>
        <v>Yes</v>
      </c>
      <c r="H4014" s="17">
        <v>4</v>
      </c>
      <c r="I4014" s="17" t="str">
        <f>INDEX(Neighborhoods!$A:$C,MATCH(Places!$H4014,Neighborhoods!$A:$A,0),MATCH(Places!I$1,Neighborhoods!$1:$1,0))</f>
        <v>Bronx</v>
      </c>
      <c r="J4014" s="17" t="str">
        <f>INDEX(Neighborhoods!$A:$C,MATCH(Places!$H4014,Neighborhoods!$A:$A,0),MATCH(Places!J$1,Neighborhoods!$1:$1,0))</f>
        <v>Mott Haven</v>
      </c>
      <c r="K4014" s="17" t="s">
        <v>1</v>
      </c>
      <c r="L4014" s="17" t="str">
        <f t="shared" si="248"/>
        <v>Yes</v>
      </c>
      <c r="M4014" s="17">
        <v>2</v>
      </c>
      <c r="N4014" s="17" t="str" cm="1">
        <f t="array" ref="N4014">_xlfn.IFS(M4014&lt;=2,"Small",M4014&lt;=5,"Medium",M4014&gt;5,"Large")</f>
        <v>Small</v>
      </c>
      <c r="O4014" s="65">
        <v>51</v>
      </c>
      <c r="P4014" s="87">
        <f t="shared" si="249"/>
        <v>0.03</v>
      </c>
      <c r="Q4014" s="68">
        <v>4.82</v>
      </c>
      <c r="R4014" s="68" t="str" cm="1">
        <f t="array" ref="R4014">_xlfn.SWITCH(ROUND(Q4014,0),5,"Excellent",4,"Good",3,"Ok","Bad")</f>
        <v>Excellent</v>
      </c>
      <c r="S4014" s="17">
        <v>62</v>
      </c>
      <c r="T4014" s="17" t="str">
        <f t="shared" si="250"/>
        <v>No</v>
      </c>
      <c r="U4014" s="82">
        <v>43365</v>
      </c>
      <c r="V4014" s="82">
        <v>44042</v>
      </c>
      <c r="W4014" s="17">
        <v>254</v>
      </c>
      <c r="X4014" s="17" t="str">
        <f t="shared" si="251"/>
        <v>Active</v>
      </c>
      <c r="Y4014" s="17" t="s">
        <v>15615</v>
      </c>
      <c r="Z4014" s="17"/>
    </row>
    <row r="4015" spans="1:26" x14ac:dyDescent="0.25">
      <c r="A4015">
        <v>4014</v>
      </c>
      <c r="B4015" s="17" t="s">
        <v>13651</v>
      </c>
      <c r="C4015" s="17">
        <v>3646</v>
      </c>
      <c r="D4015" s="17" t="str">
        <f>INDEX(Hosts!$A:$O,MATCH(Places!$C4015,Hosts!$A:$A,0),MATCH(Places!D$1,Hosts!$1:$1,0))</f>
        <v>Within a few hours</v>
      </c>
      <c r="E4015" s="87">
        <f>INDEX(Hosts!$A:$O,MATCH(Places!$C4015,Hosts!$A:$A,0),MATCH(Places!E$1,Hosts!$1:$1,0))</f>
        <v>1</v>
      </c>
      <c r="F4015" s="87">
        <f>INDEX(Hosts!$A:$O,MATCH(Places!$C4015,Hosts!$A:$A,0),MATCH(Places!F$1,Hosts!$1:$1,0))</f>
        <v>0.55000000000000004</v>
      </c>
      <c r="G4015" s="17" t="str">
        <f>INDEX(Hosts!$A:$O,MATCH(Places!$C4015,Hosts!$A:$A,0),MATCH(Places!G$1,Hosts!$1:$1,0))</f>
        <v>Yes</v>
      </c>
      <c r="H4015" s="17">
        <v>19</v>
      </c>
      <c r="I4015" s="17" t="str">
        <f>INDEX(Neighborhoods!$A:$C,MATCH(Places!$H4015,Neighborhoods!$A:$A,0),MATCH(Places!I$1,Neighborhoods!$1:$1,0))</f>
        <v>Manhattan</v>
      </c>
      <c r="J4015" s="17" t="str">
        <f>INDEX(Neighborhoods!$A:$C,MATCH(Places!$H4015,Neighborhoods!$A:$A,0),MATCH(Places!J$1,Neighborhoods!$1:$1,0))</f>
        <v>Upper East Side</v>
      </c>
      <c r="K4015" s="17" t="s">
        <v>11822</v>
      </c>
      <c r="L4015" s="17" t="str">
        <f t="shared" si="248"/>
        <v>No</v>
      </c>
      <c r="M4015" s="17">
        <v>3</v>
      </c>
      <c r="N4015" s="17" t="str" cm="1">
        <f t="array" ref="N4015">_xlfn.IFS(M4015&lt;=2,"Small",M4015&lt;=5,"Medium",M4015&gt;5,"Large")</f>
        <v>Medium</v>
      </c>
      <c r="O4015" s="65">
        <v>234</v>
      </c>
      <c r="P4015" s="87">
        <f t="shared" si="249"/>
        <v>0.04</v>
      </c>
      <c r="Q4015" s="68">
        <v>4.9000000000000004</v>
      </c>
      <c r="R4015" s="68" t="str" cm="1">
        <f t="array" ref="R4015">_xlfn.SWITCH(ROUND(Q4015,0),5,"Excellent",4,"Good",3,"Ok","Bad")</f>
        <v>Excellent</v>
      </c>
      <c r="S4015" s="17">
        <v>21</v>
      </c>
      <c r="T4015" s="17" t="str">
        <f t="shared" si="250"/>
        <v>No</v>
      </c>
      <c r="U4015" s="82">
        <v>43401</v>
      </c>
      <c r="V4015" s="82">
        <v>44041</v>
      </c>
      <c r="W4015" s="17">
        <v>360</v>
      </c>
      <c r="X4015" s="17" t="str">
        <f t="shared" si="251"/>
        <v>Active</v>
      </c>
      <c r="Y4015" s="17" t="s">
        <v>15615</v>
      </c>
      <c r="Z4015" s="17"/>
    </row>
    <row r="4016" spans="1:26" x14ac:dyDescent="0.25">
      <c r="A4016">
        <v>4015</v>
      </c>
      <c r="B4016" s="17" t="s">
        <v>2864</v>
      </c>
      <c r="C4016" s="17">
        <v>622</v>
      </c>
      <c r="D4016" s="17" t="str">
        <f>INDEX(Hosts!$A:$O,MATCH(Places!$C4016,Hosts!$A:$A,0),MATCH(Places!D$1,Hosts!$1:$1,0))</f>
        <v>Within an hour</v>
      </c>
      <c r="E4016" s="87">
        <f>INDEX(Hosts!$A:$O,MATCH(Places!$C4016,Hosts!$A:$A,0),MATCH(Places!E$1,Hosts!$1:$1,0))</f>
        <v>1</v>
      </c>
      <c r="F4016" s="87">
        <f>INDEX(Hosts!$A:$O,MATCH(Places!$C4016,Hosts!$A:$A,0),MATCH(Places!F$1,Hosts!$1:$1,0))</f>
        <v>0.87</v>
      </c>
      <c r="G4016" s="17" t="str">
        <f>INDEX(Hosts!$A:$O,MATCH(Places!$C4016,Hosts!$A:$A,0),MATCH(Places!G$1,Hosts!$1:$1,0))</f>
        <v>Yes</v>
      </c>
      <c r="H4016" s="17">
        <v>23</v>
      </c>
      <c r="I4016" s="17" t="str">
        <f>INDEX(Neighborhoods!$A:$C,MATCH(Places!$H4016,Neighborhoods!$A:$A,0),MATCH(Places!I$1,Neighborhoods!$1:$1,0))</f>
        <v>Queens</v>
      </c>
      <c r="J4016" s="17" t="str">
        <f>INDEX(Neighborhoods!$A:$C,MATCH(Places!$H4016,Neighborhoods!$A:$A,0),MATCH(Places!J$1,Neighborhoods!$1:$1,0))</f>
        <v>Jamaica</v>
      </c>
      <c r="K4016" s="17" t="s">
        <v>11822</v>
      </c>
      <c r="L4016" s="17" t="str">
        <f t="shared" si="248"/>
        <v>No</v>
      </c>
      <c r="M4016" s="17">
        <v>3</v>
      </c>
      <c r="N4016" s="17" t="str" cm="1">
        <f t="array" ref="N4016">_xlfn.IFS(M4016&lt;=2,"Small",M4016&lt;=5,"Medium",M4016&gt;5,"Large")</f>
        <v>Medium</v>
      </c>
      <c r="O4016" s="65">
        <v>49</v>
      </c>
      <c r="P4016" s="87">
        <f t="shared" si="249"/>
        <v>0.03</v>
      </c>
      <c r="Q4016" s="68">
        <v>4.91</v>
      </c>
      <c r="R4016" s="68" t="str" cm="1">
        <f t="array" ref="R4016">_xlfn.SWITCH(ROUND(Q4016,0),5,"Excellent",4,"Good",3,"Ok","Bad")</f>
        <v>Excellent</v>
      </c>
      <c r="S4016" s="17">
        <v>76</v>
      </c>
      <c r="T4016" s="17" t="str">
        <f t="shared" si="250"/>
        <v>No</v>
      </c>
      <c r="U4016" s="82">
        <v>43402</v>
      </c>
      <c r="V4016" s="82">
        <v>43900</v>
      </c>
      <c r="W4016" s="17">
        <v>0</v>
      </c>
      <c r="X4016" s="17" t="str">
        <f t="shared" si="251"/>
        <v>Inactive</v>
      </c>
      <c r="Y4016" s="17" t="s">
        <v>15615</v>
      </c>
      <c r="Z4016" s="17"/>
    </row>
    <row r="4017" spans="1:26" x14ac:dyDescent="0.25">
      <c r="A4017">
        <v>4016</v>
      </c>
      <c r="B4017" s="17" t="s">
        <v>14639</v>
      </c>
      <c r="C4017" s="17">
        <v>3469</v>
      </c>
      <c r="D4017" s="17" t="str">
        <f>INDEX(Hosts!$A:$O,MATCH(Places!$C4017,Hosts!$A:$A,0),MATCH(Places!D$1,Hosts!$1:$1,0))</f>
        <v>A few days or more</v>
      </c>
      <c r="E4017" s="87">
        <f>INDEX(Hosts!$A:$O,MATCH(Places!$C4017,Hosts!$A:$A,0),MATCH(Places!E$1,Hosts!$1:$1,0))</f>
        <v>0</v>
      </c>
      <c r="F4017" s="87">
        <f>INDEX(Hosts!$A:$O,MATCH(Places!$C4017,Hosts!$A:$A,0),MATCH(Places!F$1,Hosts!$1:$1,0))</f>
        <v>1</v>
      </c>
      <c r="G4017" s="17" t="str">
        <f>INDEX(Hosts!$A:$O,MATCH(Places!$C4017,Hosts!$A:$A,0),MATCH(Places!G$1,Hosts!$1:$1,0))</f>
        <v>No</v>
      </c>
      <c r="H4017" s="17">
        <v>23</v>
      </c>
      <c r="I4017" s="17" t="str">
        <f>INDEX(Neighborhoods!$A:$C,MATCH(Places!$H4017,Neighborhoods!$A:$A,0),MATCH(Places!I$1,Neighborhoods!$1:$1,0))</f>
        <v>Queens</v>
      </c>
      <c r="J4017" s="17" t="str">
        <f>INDEX(Neighborhoods!$A:$C,MATCH(Places!$H4017,Neighborhoods!$A:$A,0),MATCH(Places!J$1,Neighborhoods!$1:$1,0))</f>
        <v>Jamaica</v>
      </c>
      <c r="K4017" s="17" t="s">
        <v>1</v>
      </c>
      <c r="L4017" s="17" t="str">
        <f t="shared" si="248"/>
        <v>Yes</v>
      </c>
      <c r="M4017" s="17">
        <v>2</v>
      </c>
      <c r="N4017" s="17" t="str" cm="1">
        <f t="array" ref="N4017">_xlfn.IFS(M4017&lt;=2,"Small",M4017&lt;=5,"Medium",M4017&gt;5,"Large")</f>
        <v>Small</v>
      </c>
      <c r="O4017" s="65">
        <v>65</v>
      </c>
      <c r="P4017" s="87">
        <f t="shared" si="249"/>
        <v>0.03</v>
      </c>
      <c r="Q4017" s="68">
        <v>4.62</v>
      </c>
      <c r="R4017" s="68" t="str" cm="1">
        <f t="array" ref="R4017">_xlfn.SWITCH(ROUND(Q4017,0),5,"Excellent",4,"Good",3,"Ok","Bad")</f>
        <v>Excellent</v>
      </c>
      <c r="S4017" s="17">
        <v>29</v>
      </c>
      <c r="T4017" s="17" t="str">
        <f t="shared" si="250"/>
        <v>No</v>
      </c>
      <c r="U4017" s="82">
        <v>43354</v>
      </c>
      <c r="V4017" s="82">
        <v>43876</v>
      </c>
      <c r="W4017" s="17">
        <v>145</v>
      </c>
      <c r="X4017" s="17" t="str">
        <f t="shared" si="251"/>
        <v>Active</v>
      </c>
      <c r="Y4017" s="17" t="s">
        <v>15616</v>
      </c>
      <c r="Z4017" s="17"/>
    </row>
    <row r="4018" spans="1:26" x14ac:dyDescent="0.25">
      <c r="A4018">
        <v>4017</v>
      </c>
      <c r="B4018" s="17" t="s">
        <v>14889</v>
      </c>
      <c r="C4018" s="17">
        <v>3469</v>
      </c>
      <c r="D4018" s="17" t="str">
        <f>INDEX(Hosts!$A:$O,MATCH(Places!$C4018,Hosts!$A:$A,0),MATCH(Places!D$1,Hosts!$1:$1,0))</f>
        <v>A few days or more</v>
      </c>
      <c r="E4018" s="87">
        <f>INDEX(Hosts!$A:$O,MATCH(Places!$C4018,Hosts!$A:$A,0),MATCH(Places!E$1,Hosts!$1:$1,0))</f>
        <v>0</v>
      </c>
      <c r="F4018" s="87">
        <f>INDEX(Hosts!$A:$O,MATCH(Places!$C4018,Hosts!$A:$A,0),MATCH(Places!F$1,Hosts!$1:$1,0))</f>
        <v>1</v>
      </c>
      <c r="G4018" s="17" t="str">
        <f>INDEX(Hosts!$A:$O,MATCH(Places!$C4018,Hosts!$A:$A,0),MATCH(Places!G$1,Hosts!$1:$1,0))</f>
        <v>No</v>
      </c>
      <c r="H4018" s="17">
        <v>23</v>
      </c>
      <c r="I4018" s="17" t="str">
        <f>INDEX(Neighborhoods!$A:$C,MATCH(Places!$H4018,Neighborhoods!$A:$A,0),MATCH(Places!I$1,Neighborhoods!$1:$1,0))</f>
        <v>Queens</v>
      </c>
      <c r="J4018" s="17" t="str">
        <f>INDEX(Neighborhoods!$A:$C,MATCH(Places!$H4018,Neighborhoods!$A:$A,0),MATCH(Places!J$1,Neighborhoods!$1:$1,0))</f>
        <v>Jamaica</v>
      </c>
      <c r="K4018" s="17" t="s">
        <v>1</v>
      </c>
      <c r="L4018" s="17" t="str">
        <f t="shared" si="248"/>
        <v>Yes</v>
      </c>
      <c r="M4018" s="17">
        <v>2</v>
      </c>
      <c r="N4018" s="17" t="str" cm="1">
        <f t="array" ref="N4018">_xlfn.IFS(M4018&lt;=2,"Small",M4018&lt;=5,"Medium",M4018&gt;5,"Large")</f>
        <v>Small</v>
      </c>
      <c r="O4018" s="65">
        <v>55</v>
      </c>
      <c r="P4018" s="87">
        <f t="shared" si="249"/>
        <v>0.03</v>
      </c>
      <c r="Q4018" s="68">
        <v>5</v>
      </c>
      <c r="R4018" s="68" t="str" cm="1">
        <f t="array" ref="R4018">_xlfn.SWITCH(ROUND(Q4018,0),5,"Excellent",4,"Good",3,"Ok","Bad")</f>
        <v>Excellent</v>
      </c>
      <c r="S4018" s="17">
        <v>3</v>
      </c>
      <c r="T4018" s="17" t="str">
        <f t="shared" si="250"/>
        <v>No</v>
      </c>
      <c r="U4018" s="82">
        <v>43764</v>
      </c>
      <c r="V4018" s="82">
        <v>43834</v>
      </c>
      <c r="W4018" s="17">
        <v>135</v>
      </c>
      <c r="X4018" s="17" t="str">
        <f t="shared" si="251"/>
        <v>Active</v>
      </c>
      <c r="Y4018" s="17" t="s">
        <v>15616</v>
      </c>
      <c r="Z4018" s="17"/>
    </row>
    <row r="4019" spans="1:26" x14ac:dyDescent="0.25">
      <c r="A4019">
        <v>4018</v>
      </c>
      <c r="B4019" s="17" t="s">
        <v>2865</v>
      </c>
      <c r="C4019" s="17">
        <v>2985</v>
      </c>
      <c r="D4019" s="17" t="str">
        <f>INDEX(Hosts!$A:$O,MATCH(Places!$C4019,Hosts!$A:$A,0),MATCH(Places!D$1,Hosts!$1:$1,0))</f>
        <v>Within an hour</v>
      </c>
      <c r="E4019" s="87">
        <f>INDEX(Hosts!$A:$O,MATCH(Places!$C4019,Hosts!$A:$A,0),MATCH(Places!E$1,Hosts!$1:$1,0))</f>
        <v>1</v>
      </c>
      <c r="F4019" s="87">
        <f>INDEX(Hosts!$A:$O,MATCH(Places!$C4019,Hosts!$A:$A,0),MATCH(Places!F$1,Hosts!$1:$1,0))</f>
        <v>0.8</v>
      </c>
      <c r="G4019" s="17" t="str">
        <f>INDEX(Hosts!$A:$O,MATCH(Places!$C4019,Hosts!$A:$A,0),MATCH(Places!G$1,Hosts!$1:$1,0))</f>
        <v>Yes</v>
      </c>
      <c r="H4019" s="17">
        <v>16</v>
      </c>
      <c r="I4019" s="17" t="str">
        <f>INDEX(Neighborhoods!$A:$C,MATCH(Places!$H4019,Neighborhoods!$A:$A,0),MATCH(Places!I$1,Neighborhoods!$1:$1,0))</f>
        <v>Manhattan</v>
      </c>
      <c r="J4019" s="17" t="str">
        <f>INDEX(Neighborhoods!$A:$C,MATCH(Places!$H4019,Neighborhoods!$A:$A,0),MATCH(Places!J$1,Neighborhoods!$1:$1,0))</f>
        <v>Harlem</v>
      </c>
      <c r="K4019" s="17" t="s">
        <v>1</v>
      </c>
      <c r="L4019" s="17" t="str">
        <f t="shared" si="248"/>
        <v>Yes</v>
      </c>
      <c r="M4019" s="17">
        <v>1</v>
      </c>
      <c r="N4019" s="17" t="str" cm="1">
        <f t="array" ref="N4019">_xlfn.IFS(M4019&lt;=2,"Small",M4019&lt;=5,"Medium",M4019&gt;5,"Large")</f>
        <v>Small</v>
      </c>
      <c r="O4019" s="65">
        <v>72</v>
      </c>
      <c r="P4019" s="87">
        <f t="shared" si="249"/>
        <v>0.03</v>
      </c>
      <c r="Q4019" s="68">
        <v>4.78</v>
      </c>
      <c r="R4019" s="68" t="str" cm="1">
        <f t="array" ref="R4019">_xlfn.SWITCH(ROUND(Q4019,0),5,"Excellent",4,"Good",3,"Ok","Bad")</f>
        <v>Excellent</v>
      </c>
      <c r="S4019" s="17">
        <v>9</v>
      </c>
      <c r="T4019" s="17" t="str">
        <f t="shared" si="250"/>
        <v>No</v>
      </c>
      <c r="U4019" s="82">
        <v>43450</v>
      </c>
      <c r="V4019" s="82">
        <v>43904</v>
      </c>
      <c r="W4019" s="17">
        <v>365</v>
      </c>
      <c r="X4019" s="17" t="str">
        <f t="shared" si="251"/>
        <v>Active</v>
      </c>
      <c r="Y4019" s="17" t="s">
        <v>15615</v>
      </c>
      <c r="Z4019" s="17"/>
    </row>
    <row r="4020" spans="1:26" x14ac:dyDescent="0.25">
      <c r="A4020">
        <v>4019</v>
      </c>
      <c r="B4020" s="17" t="s">
        <v>2866</v>
      </c>
      <c r="C4020" s="17">
        <v>3649</v>
      </c>
      <c r="D4020" s="17" t="str">
        <f>INDEX(Hosts!$A:$O,MATCH(Places!$C4020,Hosts!$A:$A,0),MATCH(Places!D$1,Hosts!$1:$1,0))</f>
        <v>Within an hour</v>
      </c>
      <c r="E4020" s="87">
        <f>INDEX(Hosts!$A:$O,MATCH(Places!$C4020,Hosts!$A:$A,0),MATCH(Places!E$1,Hosts!$1:$1,0))</f>
        <v>1</v>
      </c>
      <c r="F4020" s="87">
        <f>INDEX(Hosts!$A:$O,MATCH(Places!$C4020,Hosts!$A:$A,0),MATCH(Places!F$1,Hosts!$1:$1,0))</f>
        <v>0.86</v>
      </c>
      <c r="G4020" s="17" t="str">
        <f>INDEX(Hosts!$A:$O,MATCH(Places!$C4020,Hosts!$A:$A,0),MATCH(Places!G$1,Hosts!$1:$1,0))</f>
        <v>No</v>
      </c>
      <c r="H4020" s="17">
        <v>16</v>
      </c>
      <c r="I4020" s="17" t="str">
        <f>INDEX(Neighborhoods!$A:$C,MATCH(Places!$H4020,Neighborhoods!$A:$A,0),MATCH(Places!I$1,Neighborhoods!$1:$1,0))</f>
        <v>Manhattan</v>
      </c>
      <c r="J4020" s="17" t="str">
        <f>INDEX(Neighborhoods!$A:$C,MATCH(Places!$H4020,Neighborhoods!$A:$A,0),MATCH(Places!J$1,Neighborhoods!$1:$1,0))</f>
        <v>Harlem</v>
      </c>
      <c r="K4020" s="17" t="s">
        <v>1</v>
      </c>
      <c r="L4020" s="17" t="str">
        <f t="shared" si="248"/>
        <v>Yes</v>
      </c>
      <c r="M4020" s="17">
        <v>2</v>
      </c>
      <c r="N4020" s="17" t="str" cm="1">
        <f t="array" ref="N4020">_xlfn.IFS(M4020&lt;=2,"Small",M4020&lt;=5,"Medium",M4020&gt;5,"Large")</f>
        <v>Small</v>
      </c>
      <c r="O4020" s="65">
        <v>65</v>
      </c>
      <c r="P4020" s="87">
        <f t="shared" si="249"/>
        <v>0.03</v>
      </c>
      <c r="Q4020" s="68">
        <v>4.42</v>
      </c>
      <c r="R4020" s="68" t="str" cm="1">
        <f t="array" ref="R4020">_xlfn.SWITCH(ROUND(Q4020,0),5,"Excellent",4,"Good",3,"Ok","Bad")</f>
        <v>Good</v>
      </c>
      <c r="S4020" s="17">
        <v>12</v>
      </c>
      <c r="T4020" s="17" t="str">
        <f t="shared" si="250"/>
        <v>No</v>
      </c>
      <c r="U4020" s="82">
        <v>43366</v>
      </c>
      <c r="V4020" s="82">
        <v>44053</v>
      </c>
      <c r="W4020" s="17">
        <v>14</v>
      </c>
      <c r="X4020" s="17" t="str">
        <f t="shared" si="251"/>
        <v>Active</v>
      </c>
      <c r="Y4020" s="17" t="s">
        <v>15616</v>
      </c>
      <c r="Z4020" s="17"/>
    </row>
    <row r="4021" spans="1:26" x14ac:dyDescent="0.25">
      <c r="A4021">
        <v>4020</v>
      </c>
      <c r="B4021" s="17" t="s">
        <v>2867</v>
      </c>
      <c r="C4021" s="17">
        <v>2194</v>
      </c>
      <c r="D4021" s="17" t="str">
        <f>INDEX(Hosts!$A:$O,MATCH(Places!$C4021,Hosts!$A:$A,0),MATCH(Places!D$1,Hosts!$1:$1,0))</f>
        <v>Within a day</v>
      </c>
      <c r="E4021" s="87">
        <f>INDEX(Hosts!$A:$O,MATCH(Places!$C4021,Hosts!$A:$A,0),MATCH(Places!E$1,Hosts!$1:$1,0))</f>
        <v>1</v>
      </c>
      <c r="F4021" s="87">
        <f>INDEX(Hosts!$A:$O,MATCH(Places!$C4021,Hosts!$A:$A,0),MATCH(Places!F$1,Hosts!$1:$1,0))</f>
        <v>0.84</v>
      </c>
      <c r="G4021" s="17" t="str">
        <f>INDEX(Hosts!$A:$O,MATCH(Places!$C4021,Hosts!$A:$A,0),MATCH(Places!G$1,Hosts!$1:$1,0))</f>
        <v>Yes</v>
      </c>
      <c r="H4021" s="17">
        <v>8</v>
      </c>
      <c r="I4021" s="17" t="str">
        <f>INDEX(Neighborhoods!$A:$C,MATCH(Places!$H4021,Neighborhoods!$A:$A,0),MATCH(Places!I$1,Neighborhoods!$1:$1,0))</f>
        <v>Brooklyn</v>
      </c>
      <c r="J4021" s="17" t="str">
        <f>INDEX(Neighborhoods!$A:$C,MATCH(Places!$H4021,Neighborhoods!$A:$A,0),MATCH(Places!J$1,Neighborhoods!$1:$1,0))</f>
        <v>Bushwick</v>
      </c>
      <c r="K4021" s="17" t="s">
        <v>1</v>
      </c>
      <c r="L4021" s="17" t="str">
        <f t="shared" si="248"/>
        <v>Yes</v>
      </c>
      <c r="M4021" s="17">
        <v>2</v>
      </c>
      <c r="N4021" s="17" t="str" cm="1">
        <f t="array" ref="N4021">_xlfn.IFS(M4021&lt;=2,"Small",M4021&lt;=5,"Medium",M4021&gt;5,"Large")</f>
        <v>Small</v>
      </c>
      <c r="O4021" s="65">
        <v>49</v>
      </c>
      <c r="P4021" s="87">
        <f t="shared" si="249"/>
        <v>0.03</v>
      </c>
      <c r="Q4021" s="68">
        <v>4.97</v>
      </c>
      <c r="R4021" s="68" t="str" cm="1">
        <f t="array" ref="R4021">_xlfn.SWITCH(ROUND(Q4021,0),5,"Excellent",4,"Good",3,"Ok","Bad")</f>
        <v>Excellent</v>
      </c>
      <c r="S4021" s="17">
        <v>29</v>
      </c>
      <c r="T4021" s="17" t="str">
        <f t="shared" si="250"/>
        <v>No</v>
      </c>
      <c r="U4021" s="82">
        <v>43438</v>
      </c>
      <c r="V4021" s="82">
        <v>43891</v>
      </c>
      <c r="W4021" s="17">
        <v>74</v>
      </c>
      <c r="X4021" s="17" t="str">
        <f t="shared" si="251"/>
        <v>Active</v>
      </c>
      <c r="Y4021" s="17" t="s">
        <v>15615</v>
      </c>
      <c r="Z4021" s="17"/>
    </row>
    <row r="4022" spans="1:26" x14ac:dyDescent="0.25">
      <c r="A4022">
        <v>4021</v>
      </c>
      <c r="B4022" s="17" t="s">
        <v>2868</v>
      </c>
      <c r="C4022" s="17">
        <v>2998</v>
      </c>
      <c r="D4022" s="17" t="str">
        <f>INDEX(Hosts!$A:$O,MATCH(Places!$C4022,Hosts!$A:$A,0),MATCH(Places!D$1,Hosts!$1:$1,0))</f>
        <v>Within an hour</v>
      </c>
      <c r="E4022" s="87">
        <f>INDEX(Hosts!$A:$O,MATCH(Places!$C4022,Hosts!$A:$A,0),MATCH(Places!E$1,Hosts!$1:$1,0))</f>
        <v>1</v>
      </c>
      <c r="F4022" s="87">
        <f>INDEX(Hosts!$A:$O,MATCH(Places!$C4022,Hosts!$A:$A,0),MATCH(Places!F$1,Hosts!$1:$1,0))</f>
        <v>1</v>
      </c>
      <c r="G4022" s="17" t="str">
        <f>INDEX(Hosts!$A:$O,MATCH(Places!$C4022,Hosts!$A:$A,0),MATCH(Places!G$1,Hosts!$1:$1,0))</f>
        <v>Yes</v>
      </c>
      <c r="H4022" s="17">
        <v>7</v>
      </c>
      <c r="I4022" s="17" t="str">
        <f>INDEX(Neighborhoods!$A:$C,MATCH(Places!$H4022,Neighborhoods!$A:$A,0),MATCH(Places!I$1,Neighborhoods!$1:$1,0))</f>
        <v>Brooklyn</v>
      </c>
      <c r="J4022" s="17" t="str">
        <f>INDEX(Neighborhoods!$A:$C,MATCH(Places!$H4022,Neighborhoods!$A:$A,0),MATCH(Places!J$1,Neighborhoods!$1:$1,0))</f>
        <v>Bedford-Stuyvesant</v>
      </c>
      <c r="K4022" s="17" t="s">
        <v>11822</v>
      </c>
      <c r="L4022" s="17" t="str">
        <f t="shared" si="248"/>
        <v>No</v>
      </c>
      <c r="M4022" s="17">
        <v>4</v>
      </c>
      <c r="N4022" s="17" t="str" cm="1">
        <f t="array" ref="N4022">_xlfn.IFS(M4022&lt;=2,"Small",M4022&lt;=5,"Medium",M4022&gt;5,"Large")</f>
        <v>Medium</v>
      </c>
      <c r="O4022" s="65">
        <v>100</v>
      </c>
      <c r="P4022" s="87">
        <f t="shared" si="249"/>
        <v>0.03</v>
      </c>
      <c r="Q4022" s="68">
        <v>4.99</v>
      </c>
      <c r="R4022" s="68" t="str" cm="1">
        <f t="array" ref="R4022">_xlfn.SWITCH(ROUND(Q4022,0),5,"Excellent",4,"Good",3,"Ok","Bad")</f>
        <v>Excellent</v>
      </c>
      <c r="S4022" s="17">
        <v>78</v>
      </c>
      <c r="T4022" s="17" t="str">
        <f t="shared" si="250"/>
        <v>No</v>
      </c>
      <c r="U4022" s="82">
        <v>43376</v>
      </c>
      <c r="V4022" s="82">
        <v>44052</v>
      </c>
      <c r="W4022" s="17">
        <v>39</v>
      </c>
      <c r="X4022" s="17" t="str">
        <f t="shared" si="251"/>
        <v>Active</v>
      </c>
      <c r="Y4022" s="17" t="s">
        <v>15615</v>
      </c>
      <c r="Z4022" s="17"/>
    </row>
    <row r="4023" spans="1:26" x14ac:dyDescent="0.25">
      <c r="A4023">
        <v>4022</v>
      </c>
      <c r="B4023" s="17" t="s">
        <v>15287</v>
      </c>
      <c r="C4023" s="17">
        <v>2559</v>
      </c>
      <c r="D4023" s="17" t="str">
        <f>INDEX(Hosts!$A:$O,MATCH(Places!$C4023,Hosts!$A:$A,0),MATCH(Places!D$1,Hosts!$1:$1,0))</f>
        <v>Within a few hours</v>
      </c>
      <c r="E4023" s="87">
        <f>INDEX(Hosts!$A:$O,MATCH(Places!$C4023,Hosts!$A:$A,0),MATCH(Places!E$1,Hosts!$1:$1,0))</f>
        <v>1</v>
      </c>
      <c r="F4023" s="87">
        <f>INDEX(Hosts!$A:$O,MATCH(Places!$C4023,Hosts!$A:$A,0),MATCH(Places!F$1,Hosts!$1:$1,0))</f>
        <v>0.5</v>
      </c>
      <c r="G4023" s="17" t="str">
        <f>INDEX(Hosts!$A:$O,MATCH(Places!$C4023,Hosts!$A:$A,0),MATCH(Places!G$1,Hosts!$1:$1,0))</f>
        <v>Yes</v>
      </c>
      <c r="H4023" s="17">
        <v>26</v>
      </c>
      <c r="I4023" s="17" t="str">
        <f>INDEX(Neighborhoods!$A:$C,MATCH(Places!$H4023,Neighborhoods!$A:$A,0),MATCH(Places!I$1,Neighborhoods!$1:$1,0))</f>
        <v>Queens</v>
      </c>
      <c r="J4023" s="17" t="str">
        <f>INDEX(Neighborhoods!$A:$C,MATCH(Places!$H4023,Neighborhoods!$A:$A,0),MATCH(Places!J$1,Neighborhoods!$1:$1,0))</f>
        <v>Sunnyside</v>
      </c>
      <c r="K4023" s="17" t="s">
        <v>11822</v>
      </c>
      <c r="L4023" s="17" t="str">
        <f t="shared" si="248"/>
        <v>No</v>
      </c>
      <c r="M4023" s="17">
        <v>3</v>
      </c>
      <c r="N4023" s="17" t="str" cm="1">
        <f t="array" ref="N4023">_xlfn.IFS(M4023&lt;=2,"Small",M4023&lt;=5,"Medium",M4023&gt;5,"Large")</f>
        <v>Medium</v>
      </c>
      <c r="O4023" s="65">
        <v>79</v>
      </c>
      <c r="P4023" s="87">
        <f t="shared" si="249"/>
        <v>0.03</v>
      </c>
      <c r="Q4023" s="68">
        <v>5</v>
      </c>
      <c r="R4023" s="68" t="str" cm="1">
        <f t="array" ref="R4023">_xlfn.SWITCH(ROUND(Q4023,0),5,"Excellent",4,"Good",3,"Ok","Bad")</f>
        <v>Excellent</v>
      </c>
      <c r="S4023" s="17">
        <v>5</v>
      </c>
      <c r="T4023" s="17" t="str">
        <f t="shared" si="250"/>
        <v>No</v>
      </c>
      <c r="U4023" s="82">
        <v>43451</v>
      </c>
      <c r="V4023" s="82">
        <v>43914</v>
      </c>
      <c r="W4023" s="17">
        <v>162</v>
      </c>
      <c r="X4023" s="17" t="str">
        <f t="shared" si="251"/>
        <v>Active</v>
      </c>
      <c r="Y4023" s="17" t="s">
        <v>15615</v>
      </c>
      <c r="Z4023" s="17"/>
    </row>
    <row r="4024" spans="1:26" x14ac:dyDescent="0.25">
      <c r="A4024">
        <v>4023</v>
      </c>
      <c r="B4024" s="17" t="s">
        <v>14132</v>
      </c>
      <c r="C4024" s="17">
        <v>1629</v>
      </c>
      <c r="D4024" s="17" t="str">
        <f>INDEX(Hosts!$A:$O,MATCH(Places!$C4024,Hosts!$A:$A,0),MATCH(Places!D$1,Hosts!$1:$1,0))</f>
        <v>Within an hour</v>
      </c>
      <c r="E4024" s="87">
        <f>INDEX(Hosts!$A:$O,MATCH(Places!$C4024,Hosts!$A:$A,0),MATCH(Places!E$1,Hosts!$1:$1,0))</f>
        <v>1</v>
      </c>
      <c r="F4024" s="87">
        <f>INDEX(Hosts!$A:$O,MATCH(Places!$C4024,Hosts!$A:$A,0),MATCH(Places!F$1,Hosts!$1:$1,0))</f>
        <v>0.83</v>
      </c>
      <c r="G4024" s="17" t="str">
        <f>INDEX(Hosts!$A:$O,MATCH(Places!$C4024,Hosts!$A:$A,0),MATCH(Places!G$1,Hosts!$1:$1,0))</f>
        <v>No</v>
      </c>
      <c r="H4024" s="17">
        <v>16</v>
      </c>
      <c r="I4024" s="17" t="str">
        <f>INDEX(Neighborhoods!$A:$C,MATCH(Places!$H4024,Neighborhoods!$A:$A,0),MATCH(Places!I$1,Neighborhoods!$1:$1,0))</f>
        <v>Manhattan</v>
      </c>
      <c r="J4024" s="17" t="str">
        <f>INDEX(Neighborhoods!$A:$C,MATCH(Places!$H4024,Neighborhoods!$A:$A,0),MATCH(Places!J$1,Neighborhoods!$1:$1,0))</f>
        <v>Harlem</v>
      </c>
      <c r="K4024" s="17" t="s">
        <v>11822</v>
      </c>
      <c r="L4024" s="17" t="str">
        <f t="shared" si="248"/>
        <v>No</v>
      </c>
      <c r="M4024" s="17">
        <v>2</v>
      </c>
      <c r="N4024" s="17" t="str" cm="1">
        <f t="array" ref="N4024">_xlfn.IFS(M4024&lt;=2,"Small",M4024&lt;=5,"Medium",M4024&gt;5,"Large")</f>
        <v>Small</v>
      </c>
      <c r="O4024" s="65">
        <v>55</v>
      </c>
      <c r="P4024" s="87">
        <f t="shared" si="249"/>
        <v>0.03</v>
      </c>
      <c r="Q4024" s="68">
        <v>5</v>
      </c>
      <c r="R4024" s="68" t="str" cm="1">
        <f t="array" ref="R4024">_xlfn.SWITCH(ROUND(Q4024,0),5,"Excellent",4,"Good",3,"Ok","Bad")</f>
        <v>Excellent</v>
      </c>
      <c r="S4024" s="17">
        <v>4</v>
      </c>
      <c r="T4024" s="17" t="str">
        <f t="shared" si="250"/>
        <v>No</v>
      </c>
      <c r="U4024" s="82">
        <v>43404</v>
      </c>
      <c r="V4024" s="82">
        <v>43834</v>
      </c>
      <c r="W4024" s="17">
        <v>76</v>
      </c>
      <c r="X4024" s="17" t="str">
        <f t="shared" si="251"/>
        <v>Active</v>
      </c>
      <c r="Y4024" s="17" t="s">
        <v>15615</v>
      </c>
      <c r="Z4024" s="17"/>
    </row>
    <row r="4025" spans="1:26" x14ac:dyDescent="0.25">
      <c r="A4025">
        <v>4024</v>
      </c>
      <c r="B4025" s="17" t="s">
        <v>2869</v>
      </c>
      <c r="C4025" s="17">
        <v>2843</v>
      </c>
      <c r="D4025" s="17" t="str">
        <f>INDEX(Hosts!$A:$O,MATCH(Places!$C4025,Hosts!$A:$A,0),MATCH(Places!D$1,Hosts!$1:$1,0))</f>
        <v>Within a day</v>
      </c>
      <c r="E4025" s="87">
        <f>INDEX(Hosts!$A:$O,MATCH(Places!$C4025,Hosts!$A:$A,0),MATCH(Places!E$1,Hosts!$1:$1,0))</f>
        <v>1</v>
      </c>
      <c r="F4025" s="87">
        <f>INDEX(Hosts!$A:$O,MATCH(Places!$C4025,Hosts!$A:$A,0),MATCH(Places!F$1,Hosts!$1:$1,0))</f>
        <v>0.93</v>
      </c>
      <c r="G4025" s="17" t="str">
        <f>INDEX(Hosts!$A:$O,MATCH(Places!$C4025,Hosts!$A:$A,0),MATCH(Places!G$1,Hosts!$1:$1,0))</f>
        <v>Yes</v>
      </c>
      <c r="H4025" s="17">
        <v>7</v>
      </c>
      <c r="I4025" s="17" t="str">
        <f>INDEX(Neighborhoods!$A:$C,MATCH(Places!$H4025,Neighborhoods!$A:$A,0),MATCH(Places!I$1,Neighborhoods!$1:$1,0))</f>
        <v>Brooklyn</v>
      </c>
      <c r="J4025" s="17" t="str">
        <f>INDEX(Neighborhoods!$A:$C,MATCH(Places!$H4025,Neighborhoods!$A:$A,0),MATCH(Places!J$1,Neighborhoods!$1:$1,0))</f>
        <v>Bedford-Stuyvesant</v>
      </c>
      <c r="K4025" s="17" t="s">
        <v>11822</v>
      </c>
      <c r="L4025" s="17" t="str">
        <f t="shared" si="248"/>
        <v>No</v>
      </c>
      <c r="M4025" s="17">
        <v>4</v>
      </c>
      <c r="N4025" s="17" t="str" cm="1">
        <f t="array" ref="N4025">_xlfn.IFS(M4025&lt;=2,"Small",M4025&lt;=5,"Medium",M4025&gt;5,"Large")</f>
        <v>Medium</v>
      </c>
      <c r="O4025" s="65">
        <v>125</v>
      </c>
      <c r="P4025" s="87">
        <f t="shared" si="249"/>
        <v>0.03</v>
      </c>
      <c r="Q4025" s="68">
        <v>4.91</v>
      </c>
      <c r="R4025" s="68" t="str" cm="1">
        <f t="array" ref="R4025">_xlfn.SWITCH(ROUND(Q4025,0),5,"Excellent",4,"Good",3,"Ok","Bad")</f>
        <v>Excellent</v>
      </c>
      <c r="S4025" s="17">
        <v>78</v>
      </c>
      <c r="T4025" s="17" t="str">
        <f t="shared" si="250"/>
        <v>No</v>
      </c>
      <c r="U4025" s="82">
        <v>43391</v>
      </c>
      <c r="V4025" s="82">
        <v>43907</v>
      </c>
      <c r="W4025" s="17">
        <v>132</v>
      </c>
      <c r="X4025" s="17" t="str">
        <f t="shared" si="251"/>
        <v>Active</v>
      </c>
      <c r="Y4025" s="17" t="s">
        <v>15615</v>
      </c>
      <c r="Z4025" s="17"/>
    </row>
    <row r="4026" spans="1:26" x14ac:dyDescent="0.25">
      <c r="A4026">
        <v>4025</v>
      </c>
      <c r="B4026" s="17" t="s">
        <v>2870</v>
      </c>
      <c r="C4026" s="17">
        <v>1848</v>
      </c>
      <c r="D4026" s="17" t="str">
        <f>INDEX(Hosts!$A:$O,MATCH(Places!$C4026,Hosts!$A:$A,0),MATCH(Places!D$1,Hosts!$1:$1,0))</f>
        <v>Within a few hours</v>
      </c>
      <c r="E4026" s="87">
        <f>INDEX(Hosts!$A:$O,MATCH(Places!$C4026,Hosts!$A:$A,0),MATCH(Places!E$1,Hosts!$1:$1,0))</f>
        <v>1</v>
      </c>
      <c r="F4026" s="87">
        <f>INDEX(Hosts!$A:$O,MATCH(Places!$C4026,Hosts!$A:$A,0),MATCH(Places!F$1,Hosts!$1:$1,0))</f>
        <v>1</v>
      </c>
      <c r="G4026" s="17" t="str">
        <f>INDEX(Hosts!$A:$O,MATCH(Places!$C4026,Hosts!$A:$A,0),MATCH(Places!G$1,Hosts!$1:$1,0))</f>
        <v>No</v>
      </c>
      <c r="H4026" s="17">
        <v>23</v>
      </c>
      <c r="I4026" s="17" t="str">
        <f>INDEX(Neighborhoods!$A:$C,MATCH(Places!$H4026,Neighborhoods!$A:$A,0),MATCH(Places!I$1,Neighborhoods!$1:$1,0))</f>
        <v>Queens</v>
      </c>
      <c r="J4026" s="17" t="str">
        <f>INDEX(Neighborhoods!$A:$C,MATCH(Places!$H4026,Neighborhoods!$A:$A,0),MATCH(Places!J$1,Neighborhoods!$1:$1,0))</f>
        <v>Jamaica</v>
      </c>
      <c r="K4026" s="17" t="s">
        <v>1</v>
      </c>
      <c r="L4026" s="17" t="str">
        <f t="shared" si="248"/>
        <v>Yes</v>
      </c>
      <c r="M4026" s="17">
        <v>4</v>
      </c>
      <c r="N4026" s="17" t="str" cm="1">
        <f t="array" ref="N4026">_xlfn.IFS(M4026&lt;=2,"Small",M4026&lt;=5,"Medium",M4026&gt;5,"Large")</f>
        <v>Medium</v>
      </c>
      <c r="O4026" s="65">
        <v>60</v>
      </c>
      <c r="P4026" s="87">
        <f t="shared" si="249"/>
        <v>0.03</v>
      </c>
      <c r="Q4026" s="68">
        <v>4.59</v>
      </c>
      <c r="R4026" s="68" t="str" cm="1">
        <f t="array" ref="R4026">_xlfn.SWITCH(ROUND(Q4026,0),5,"Excellent",4,"Good",3,"Ok","Bad")</f>
        <v>Excellent</v>
      </c>
      <c r="S4026" s="17">
        <v>63</v>
      </c>
      <c r="T4026" s="17" t="str">
        <f t="shared" si="250"/>
        <v>No</v>
      </c>
      <c r="U4026" s="82">
        <v>43366</v>
      </c>
      <c r="V4026" s="82">
        <v>44052</v>
      </c>
      <c r="W4026" s="17">
        <v>85</v>
      </c>
      <c r="X4026" s="17" t="str">
        <f t="shared" si="251"/>
        <v>Active</v>
      </c>
      <c r="Y4026" s="17" t="s">
        <v>15616</v>
      </c>
      <c r="Z4026" s="17"/>
    </row>
    <row r="4027" spans="1:26" x14ac:dyDescent="0.25">
      <c r="A4027">
        <v>4026</v>
      </c>
      <c r="B4027" s="17" t="s">
        <v>2871</v>
      </c>
      <c r="C4027" s="17">
        <v>1266</v>
      </c>
      <c r="D4027" s="17" t="str">
        <f>INDEX(Hosts!$A:$O,MATCH(Places!$C4027,Hosts!$A:$A,0),MATCH(Places!D$1,Hosts!$1:$1,0))</f>
        <v>Within an hour</v>
      </c>
      <c r="E4027" s="87">
        <f>INDEX(Hosts!$A:$O,MATCH(Places!$C4027,Hosts!$A:$A,0),MATCH(Places!E$1,Hosts!$1:$1,0))</f>
        <v>1</v>
      </c>
      <c r="F4027" s="87">
        <f>INDEX(Hosts!$A:$O,MATCH(Places!$C4027,Hosts!$A:$A,0),MATCH(Places!F$1,Hosts!$1:$1,0))</f>
        <v>1</v>
      </c>
      <c r="G4027" s="17" t="str">
        <f>INDEX(Hosts!$A:$O,MATCH(Places!$C4027,Hosts!$A:$A,0),MATCH(Places!G$1,Hosts!$1:$1,0))</f>
        <v>No</v>
      </c>
      <c r="H4027" s="17">
        <v>12</v>
      </c>
      <c r="I4027" s="17" t="str">
        <f>INDEX(Neighborhoods!$A:$C,MATCH(Places!$H4027,Neighborhoods!$A:$A,0),MATCH(Places!I$1,Neighborhoods!$1:$1,0))</f>
        <v>Brooklyn</v>
      </c>
      <c r="J4027" s="17" t="str">
        <f>INDEX(Neighborhoods!$A:$C,MATCH(Places!$H4027,Neighborhoods!$A:$A,0),MATCH(Places!J$1,Neighborhoods!$1:$1,0))</f>
        <v>Williamsburg</v>
      </c>
      <c r="K4027" s="17" t="s">
        <v>11822</v>
      </c>
      <c r="L4027" s="17" t="str">
        <f t="shared" si="248"/>
        <v>No</v>
      </c>
      <c r="M4027" s="17">
        <v>6</v>
      </c>
      <c r="N4027" s="17" t="str" cm="1">
        <f t="array" ref="N4027">_xlfn.IFS(M4027&lt;=2,"Small",M4027&lt;=5,"Medium",M4027&gt;5,"Large")</f>
        <v>Large</v>
      </c>
      <c r="O4027" s="65">
        <v>189</v>
      </c>
      <c r="P4027" s="87">
        <f t="shared" si="249"/>
        <v>0.03</v>
      </c>
      <c r="Q4027" s="68">
        <v>4.74</v>
      </c>
      <c r="R4027" s="68" t="str" cm="1">
        <f t="array" ref="R4027">_xlfn.SWITCH(ROUND(Q4027,0),5,"Excellent",4,"Good",3,"Ok","Bad")</f>
        <v>Excellent</v>
      </c>
      <c r="S4027" s="17">
        <v>81</v>
      </c>
      <c r="T4027" s="17" t="str">
        <f t="shared" si="250"/>
        <v>No</v>
      </c>
      <c r="U4027" s="82">
        <v>43382</v>
      </c>
      <c r="V4027" s="82">
        <v>43968</v>
      </c>
      <c r="W4027" s="17">
        <v>0</v>
      </c>
      <c r="X4027" s="17" t="str">
        <f t="shared" si="251"/>
        <v>Inactive</v>
      </c>
      <c r="Y4027" s="17" t="s">
        <v>15616</v>
      </c>
      <c r="Z4027" s="17"/>
    </row>
    <row r="4028" spans="1:26" x14ac:dyDescent="0.25">
      <c r="A4028">
        <v>4027</v>
      </c>
      <c r="B4028" s="17" t="s">
        <v>2872</v>
      </c>
      <c r="C4028" s="17">
        <v>2678</v>
      </c>
      <c r="D4028" s="17" t="str">
        <f>INDEX(Hosts!$A:$O,MATCH(Places!$C4028,Hosts!$A:$A,0),MATCH(Places!D$1,Hosts!$1:$1,0))</f>
        <v>Within an hour</v>
      </c>
      <c r="E4028" s="87">
        <f>INDEX(Hosts!$A:$O,MATCH(Places!$C4028,Hosts!$A:$A,0),MATCH(Places!E$1,Hosts!$1:$1,0))</f>
        <v>1</v>
      </c>
      <c r="F4028" s="87">
        <f>INDEX(Hosts!$A:$O,MATCH(Places!$C4028,Hosts!$A:$A,0),MATCH(Places!F$1,Hosts!$1:$1,0))</f>
        <v>0.99</v>
      </c>
      <c r="G4028" s="17" t="str">
        <f>INDEX(Hosts!$A:$O,MATCH(Places!$C4028,Hosts!$A:$A,0),MATCH(Places!G$1,Hosts!$1:$1,0))</f>
        <v>No</v>
      </c>
      <c r="H4028" s="17">
        <v>26</v>
      </c>
      <c r="I4028" s="17" t="str">
        <f>INDEX(Neighborhoods!$A:$C,MATCH(Places!$H4028,Neighborhoods!$A:$A,0),MATCH(Places!I$1,Neighborhoods!$1:$1,0))</f>
        <v>Queens</v>
      </c>
      <c r="J4028" s="17" t="str">
        <f>INDEX(Neighborhoods!$A:$C,MATCH(Places!$H4028,Neighborhoods!$A:$A,0),MATCH(Places!J$1,Neighborhoods!$1:$1,0))</f>
        <v>Sunnyside</v>
      </c>
      <c r="K4028" s="17" t="s">
        <v>1</v>
      </c>
      <c r="L4028" s="17" t="str">
        <f t="shared" si="248"/>
        <v>Yes</v>
      </c>
      <c r="M4028" s="17">
        <v>2</v>
      </c>
      <c r="N4028" s="17" t="str" cm="1">
        <f t="array" ref="N4028">_xlfn.IFS(M4028&lt;=2,"Small",M4028&lt;=5,"Medium",M4028&gt;5,"Large")</f>
        <v>Small</v>
      </c>
      <c r="O4028" s="65">
        <v>59</v>
      </c>
      <c r="P4028" s="87">
        <f t="shared" si="249"/>
        <v>0.03</v>
      </c>
      <c r="Q4028" s="68">
        <v>4.4000000000000004</v>
      </c>
      <c r="R4028" s="68" t="str" cm="1">
        <f t="array" ref="R4028">_xlfn.SWITCH(ROUND(Q4028,0),5,"Excellent",4,"Good",3,"Ok","Bad")</f>
        <v>Good</v>
      </c>
      <c r="S4028" s="17">
        <v>15</v>
      </c>
      <c r="T4028" s="17" t="str">
        <f t="shared" si="250"/>
        <v>No</v>
      </c>
      <c r="U4028" s="82">
        <v>43356</v>
      </c>
      <c r="V4028" s="82">
        <v>43832</v>
      </c>
      <c r="W4028" s="17">
        <v>349</v>
      </c>
      <c r="X4028" s="17" t="str">
        <f t="shared" si="251"/>
        <v>Active</v>
      </c>
      <c r="Y4028" s="17" t="s">
        <v>15616</v>
      </c>
      <c r="Z4028" s="17"/>
    </row>
    <row r="4029" spans="1:26" x14ac:dyDescent="0.25">
      <c r="A4029">
        <v>4028</v>
      </c>
      <c r="B4029" s="17" t="s">
        <v>13837</v>
      </c>
      <c r="C4029" s="17">
        <v>1449</v>
      </c>
      <c r="D4029" s="17" t="str">
        <f>INDEX(Hosts!$A:$O,MATCH(Places!$C4029,Hosts!$A:$A,0),MATCH(Places!D$1,Hosts!$1:$1,0))</f>
        <v>Within an hour</v>
      </c>
      <c r="E4029" s="87">
        <f>INDEX(Hosts!$A:$O,MATCH(Places!$C4029,Hosts!$A:$A,0),MATCH(Places!E$1,Hosts!$1:$1,0))</f>
        <v>1</v>
      </c>
      <c r="F4029" s="87">
        <f>INDEX(Hosts!$A:$O,MATCH(Places!$C4029,Hosts!$A:$A,0),MATCH(Places!F$1,Hosts!$1:$1,0))</f>
        <v>0.89</v>
      </c>
      <c r="G4029" s="17" t="str">
        <f>INDEX(Hosts!$A:$O,MATCH(Places!$C4029,Hosts!$A:$A,0),MATCH(Places!G$1,Hosts!$1:$1,0))</f>
        <v>No</v>
      </c>
      <c r="H4029" s="17">
        <v>21</v>
      </c>
      <c r="I4029" s="17" t="str">
        <f>INDEX(Neighborhoods!$A:$C,MATCH(Places!$H4029,Neighborhoods!$A:$A,0),MATCH(Places!I$1,Neighborhoods!$1:$1,0))</f>
        <v>Queens</v>
      </c>
      <c r="J4029" s="17" t="str">
        <f>INDEX(Neighborhoods!$A:$C,MATCH(Places!$H4029,Neighborhoods!$A:$A,0),MATCH(Places!J$1,Neighborhoods!$1:$1,0))</f>
        <v>Astoria</v>
      </c>
      <c r="K4029" s="17" t="s">
        <v>1</v>
      </c>
      <c r="L4029" s="17" t="str">
        <f t="shared" si="248"/>
        <v>Yes</v>
      </c>
      <c r="M4029" s="17">
        <v>3</v>
      </c>
      <c r="N4029" s="17" t="str" cm="1">
        <f t="array" ref="N4029">_xlfn.IFS(M4029&lt;=2,"Small",M4029&lt;=5,"Medium",M4029&gt;5,"Large")</f>
        <v>Medium</v>
      </c>
      <c r="O4029" s="65">
        <v>37</v>
      </c>
      <c r="P4029" s="87">
        <f t="shared" si="249"/>
        <v>0.03</v>
      </c>
      <c r="Q4029" s="68">
        <v>4.57</v>
      </c>
      <c r="R4029" s="68" t="str" cm="1">
        <f t="array" ref="R4029">_xlfn.SWITCH(ROUND(Q4029,0),5,"Excellent",4,"Good",3,"Ok","Bad")</f>
        <v>Excellent</v>
      </c>
      <c r="S4029" s="17">
        <v>87</v>
      </c>
      <c r="T4029" s="17" t="str">
        <f t="shared" si="250"/>
        <v>No</v>
      </c>
      <c r="U4029" s="82">
        <v>43382</v>
      </c>
      <c r="V4029" s="82">
        <v>44051</v>
      </c>
      <c r="W4029" s="17">
        <v>81</v>
      </c>
      <c r="X4029" s="17" t="str">
        <f t="shared" si="251"/>
        <v>Active</v>
      </c>
      <c r="Y4029" s="17" t="s">
        <v>15615</v>
      </c>
      <c r="Z4029" s="17"/>
    </row>
    <row r="4030" spans="1:26" x14ac:dyDescent="0.25">
      <c r="A4030">
        <v>4029</v>
      </c>
      <c r="B4030" s="17" t="s">
        <v>14777</v>
      </c>
      <c r="C4030" s="17">
        <v>3544</v>
      </c>
      <c r="D4030" s="17" t="str">
        <f>INDEX(Hosts!$A:$O,MATCH(Places!$C4030,Hosts!$A:$A,0),MATCH(Places!D$1,Hosts!$1:$1,0))</f>
        <v>Within an hour</v>
      </c>
      <c r="E4030" s="87">
        <f>INDEX(Hosts!$A:$O,MATCH(Places!$C4030,Hosts!$A:$A,0),MATCH(Places!E$1,Hosts!$1:$1,0))</f>
        <v>0.9</v>
      </c>
      <c r="F4030" s="87">
        <f>INDEX(Hosts!$A:$O,MATCH(Places!$C4030,Hosts!$A:$A,0),MATCH(Places!F$1,Hosts!$1:$1,0))</f>
        <v>0.99</v>
      </c>
      <c r="G4030" s="17" t="str">
        <f>INDEX(Hosts!$A:$O,MATCH(Places!$C4030,Hosts!$A:$A,0),MATCH(Places!G$1,Hosts!$1:$1,0))</f>
        <v>No</v>
      </c>
      <c r="H4030" s="17">
        <v>17</v>
      </c>
      <c r="I4030" s="17" t="str">
        <f>INDEX(Neighborhoods!$A:$C,MATCH(Places!$H4030,Neighborhoods!$A:$A,0),MATCH(Places!I$1,Neighborhoods!$1:$1,0))</f>
        <v>Manhattan</v>
      </c>
      <c r="J4030" s="17" t="str">
        <f>INDEX(Neighborhoods!$A:$C,MATCH(Places!$H4030,Neighborhoods!$A:$A,0),MATCH(Places!J$1,Neighborhoods!$1:$1,0))</f>
        <v>Hell's Kitchen</v>
      </c>
      <c r="K4030" s="17" t="s">
        <v>1</v>
      </c>
      <c r="L4030" s="17" t="str">
        <f t="shared" si="248"/>
        <v>Yes</v>
      </c>
      <c r="M4030" s="17">
        <v>2</v>
      </c>
      <c r="N4030" s="17" t="str" cm="1">
        <f t="array" ref="N4030">_xlfn.IFS(M4030&lt;=2,"Small",M4030&lt;=5,"Medium",M4030&gt;5,"Large")</f>
        <v>Small</v>
      </c>
      <c r="O4030" s="65">
        <v>75</v>
      </c>
      <c r="P4030" s="87">
        <f t="shared" si="249"/>
        <v>0.03</v>
      </c>
      <c r="Q4030" s="68">
        <v>4.33</v>
      </c>
      <c r="R4030" s="68" t="str" cm="1">
        <f t="array" ref="R4030">_xlfn.SWITCH(ROUND(Q4030,0),5,"Excellent",4,"Good",3,"Ok","Bad")</f>
        <v>Good</v>
      </c>
      <c r="S4030" s="17">
        <v>9</v>
      </c>
      <c r="T4030" s="17" t="str">
        <f t="shared" si="250"/>
        <v>No</v>
      </c>
      <c r="U4030" s="82">
        <v>43403</v>
      </c>
      <c r="V4030" s="82">
        <v>43902</v>
      </c>
      <c r="W4030" s="17">
        <v>363</v>
      </c>
      <c r="X4030" s="17" t="str">
        <f t="shared" si="251"/>
        <v>Active</v>
      </c>
      <c r="Y4030" s="17" t="s">
        <v>15616</v>
      </c>
      <c r="Z4030" s="17"/>
    </row>
    <row r="4031" spans="1:26" x14ac:dyDescent="0.25">
      <c r="A4031">
        <v>4030</v>
      </c>
      <c r="B4031" s="17" t="s">
        <v>2873</v>
      </c>
      <c r="C4031" s="17">
        <v>791</v>
      </c>
      <c r="D4031" s="17" t="str">
        <f>INDEX(Hosts!$A:$O,MATCH(Places!$C4031,Hosts!$A:$A,0),MATCH(Places!D$1,Hosts!$1:$1,0))</f>
        <v>Within a day</v>
      </c>
      <c r="E4031" s="87">
        <f>INDEX(Hosts!$A:$O,MATCH(Places!$C4031,Hosts!$A:$A,0),MATCH(Places!E$1,Hosts!$1:$1,0))</f>
        <v>0.67</v>
      </c>
      <c r="F4031" s="87">
        <f>INDEX(Hosts!$A:$O,MATCH(Places!$C4031,Hosts!$A:$A,0),MATCH(Places!F$1,Hosts!$1:$1,0))</f>
        <v>0.71</v>
      </c>
      <c r="G4031" s="17" t="str">
        <f>INDEX(Hosts!$A:$O,MATCH(Places!$C4031,Hosts!$A:$A,0),MATCH(Places!G$1,Hosts!$1:$1,0))</f>
        <v>No</v>
      </c>
      <c r="H4031" s="17">
        <v>7</v>
      </c>
      <c r="I4031" s="17" t="str">
        <f>INDEX(Neighborhoods!$A:$C,MATCH(Places!$H4031,Neighborhoods!$A:$A,0),MATCH(Places!I$1,Neighborhoods!$1:$1,0))</f>
        <v>Brooklyn</v>
      </c>
      <c r="J4031" s="17" t="str">
        <f>INDEX(Neighborhoods!$A:$C,MATCH(Places!$H4031,Neighborhoods!$A:$A,0),MATCH(Places!J$1,Neighborhoods!$1:$1,0))</f>
        <v>Bedford-Stuyvesant</v>
      </c>
      <c r="K4031" s="17" t="s">
        <v>11822</v>
      </c>
      <c r="L4031" s="17" t="str">
        <f t="shared" si="248"/>
        <v>No</v>
      </c>
      <c r="M4031" s="17">
        <v>3</v>
      </c>
      <c r="N4031" s="17" t="str" cm="1">
        <f t="array" ref="N4031">_xlfn.IFS(M4031&lt;=2,"Small",M4031&lt;=5,"Medium",M4031&gt;5,"Large")</f>
        <v>Medium</v>
      </c>
      <c r="O4031" s="65">
        <v>75</v>
      </c>
      <c r="P4031" s="87">
        <f t="shared" si="249"/>
        <v>0.03</v>
      </c>
      <c r="Q4031" s="68">
        <v>4.67</v>
      </c>
      <c r="R4031" s="68" t="str" cm="1">
        <f t="array" ref="R4031">_xlfn.SWITCH(ROUND(Q4031,0),5,"Excellent",4,"Good",3,"Ok","Bad")</f>
        <v>Excellent</v>
      </c>
      <c r="S4031" s="17">
        <v>21</v>
      </c>
      <c r="T4031" s="17" t="str">
        <f t="shared" si="250"/>
        <v>No</v>
      </c>
      <c r="U4031" s="82">
        <v>43367</v>
      </c>
      <c r="V4031" s="82">
        <v>43850</v>
      </c>
      <c r="W4031" s="17">
        <v>0</v>
      </c>
      <c r="X4031" s="17" t="str">
        <f t="shared" si="251"/>
        <v>Inactive</v>
      </c>
      <c r="Y4031" s="17" t="s">
        <v>15615</v>
      </c>
      <c r="Z4031" s="17"/>
    </row>
    <row r="4032" spans="1:26" x14ac:dyDescent="0.25">
      <c r="A4032">
        <v>4031</v>
      </c>
      <c r="B4032" s="17" t="s">
        <v>2874</v>
      </c>
      <c r="C4032" s="17">
        <v>3650</v>
      </c>
      <c r="D4032" s="17" t="str">
        <f>INDEX(Hosts!$A:$O,MATCH(Places!$C4032,Hosts!$A:$A,0),MATCH(Places!D$1,Hosts!$1:$1,0))</f>
        <v>Within an hour</v>
      </c>
      <c r="E4032" s="87">
        <f>INDEX(Hosts!$A:$O,MATCH(Places!$C4032,Hosts!$A:$A,0),MATCH(Places!E$1,Hosts!$1:$1,0))</f>
        <v>1</v>
      </c>
      <c r="F4032" s="87">
        <f>INDEX(Hosts!$A:$O,MATCH(Places!$C4032,Hosts!$A:$A,0),MATCH(Places!F$1,Hosts!$1:$1,0))</f>
        <v>1</v>
      </c>
      <c r="G4032" s="17" t="str">
        <f>INDEX(Hosts!$A:$O,MATCH(Places!$C4032,Hosts!$A:$A,0),MATCH(Places!G$1,Hosts!$1:$1,0))</f>
        <v>Yes</v>
      </c>
      <c r="H4032" s="17">
        <v>2</v>
      </c>
      <c r="I4032" s="17" t="str">
        <f>INDEX(Neighborhoods!$A:$C,MATCH(Places!$H4032,Neighborhoods!$A:$A,0),MATCH(Places!I$1,Neighborhoods!$1:$1,0))</f>
        <v>Bronx</v>
      </c>
      <c r="J4032" s="17" t="str">
        <f>INDEX(Neighborhoods!$A:$C,MATCH(Places!$H4032,Neighborhoods!$A:$A,0),MATCH(Places!J$1,Neighborhoods!$1:$1,0))</f>
        <v>Concourse</v>
      </c>
      <c r="K4032" s="17" t="s">
        <v>1</v>
      </c>
      <c r="L4032" s="17" t="str">
        <f t="shared" si="248"/>
        <v>Yes</v>
      </c>
      <c r="M4032" s="17">
        <v>3</v>
      </c>
      <c r="N4032" s="17" t="str" cm="1">
        <f t="array" ref="N4032">_xlfn.IFS(M4032&lt;=2,"Small",M4032&lt;=5,"Medium",M4032&gt;5,"Large")</f>
        <v>Medium</v>
      </c>
      <c r="O4032" s="65">
        <v>57</v>
      </c>
      <c r="P4032" s="87">
        <f t="shared" si="249"/>
        <v>0.03</v>
      </c>
      <c r="Q4032" s="68">
        <v>4.8099999999999996</v>
      </c>
      <c r="R4032" s="68" t="str" cm="1">
        <f t="array" ref="R4032">_xlfn.SWITCH(ROUND(Q4032,0),5,"Excellent",4,"Good",3,"Ok","Bad")</f>
        <v>Excellent</v>
      </c>
      <c r="S4032" s="17">
        <v>69</v>
      </c>
      <c r="T4032" s="17" t="str">
        <f t="shared" si="250"/>
        <v>No</v>
      </c>
      <c r="U4032" s="82">
        <v>43381</v>
      </c>
      <c r="V4032" s="82">
        <v>44059</v>
      </c>
      <c r="W4032" s="17">
        <v>180</v>
      </c>
      <c r="X4032" s="17" t="str">
        <f t="shared" si="251"/>
        <v>Active</v>
      </c>
      <c r="Y4032" s="17" t="s">
        <v>15616</v>
      </c>
      <c r="Z4032" s="17"/>
    </row>
    <row r="4033" spans="1:26" x14ac:dyDescent="0.25">
      <c r="A4033">
        <v>4032</v>
      </c>
      <c r="B4033" s="17" t="s">
        <v>15039</v>
      </c>
      <c r="C4033" s="17">
        <v>3636</v>
      </c>
      <c r="D4033" s="17" t="str">
        <f>INDEX(Hosts!$A:$O,MATCH(Places!$C4033,Hosts!$A:$A,0),MATCH(Places!D$1,Hosts!$1:$1,0))</f>
        <v>Within an hour</v>
      </c>
      <c r="E4033" s="87">
        <f>INDEX(Hosts!$A:$O,MATCH(Places!$C4033,Hosts!$A:$A,0),MATCH(Places!E$1,Hosts!$1:$1,0))</f>
        <v>0.8</v>
      </c>
      <c r="F4033" s="87">
        <f>INDEX(Hosts!$A:$O,MATCH(Places!$C4033,Hosts!$A:$A,0),MATCH(Places!F$1,Hosts!$1:$1,0))</f>
        <v>0.74</v>
      </c>
      <c r="G4033" s="17" t="str">
        <f>INDEX(Hosts!$A:$O,MATCH(Places!$C4033,Hosts!$A:$A,0),MATCH(Places!G$1,Hosts!$1:$1,0))</f>
        <v>Yes</v>
      </c>
      <c r="H4033" s="17">
        <v>18</v>
      </c>
      <c r="I4033" s="17" t="str">
        <f>INDEX(Neighborhoods!$A:$C,MATCH(Places!$H4033,Neighborhoods!$A:$A,0),MATCH(Places!I$1,Neighborhoods!$1:$1,0))</f>
        <v>Manhattan</v>
      </c>
      <c r="J4033" s="17" t="str">
        <f>INDEX(Neighborhoods!$A:$C,MATCH(Places!$H4033,Neighborhoods!$A:$A,0),MATCH(Places!J$1,Neighborhoods!$1:$1,0))</f>
        <v>Midtown</v>
      </c>
      <c r="K4033" s="17" t="s">
        <v>11822</v>
      </c>
      <c r="L4033" s="17" t="str">
        <f t="shared" si="248"/>
        <v>No</v>
      </c>
      <c r="M4033" s="17">
        <v>3</v>
      </c>
      <c r="N4033" s="17" t="str" cm="1">
        <f t="array" ref="N4033">_xlfn.IFS(M4033&lt;=2,"Small",M4033&lt;=5,"Medium",M4033&gt;5,"Large")</f>
        <v>Medium</v>
      </c>
      <c r="O4033" s="65">
        <v>190</v>
      </c>
      <c r="P4033" s="87">
        <f t="shared" si="249"/>
        <v>0.03</v>
      </c>
      <c r="Q4033" s="68">
        <v>4.7</v>
      </c>
      <c r="R4033" s="68" t="str" cm="1">
        <f t="array" ref="R4033">_xlfn.SWITCH(ROUND(Q4033,0),5,"Excellent",4,"Good",3,"Ok","Bad")</f>
        <v>Excellent</v>
      </c>
      <c r="S4033" s="17">
        <v>10</v>
      </c>
      <c r="T4033" s="17" t="str">
        <f t="shared" si="250"/>
        <v>No</v>
      </c>
      <c r="U4033" s="82">
        <v>43357</v>
      </c>
      <c r="V4033" s="82">
        <v>43604</v>
      </c>
      <c r="W4033" s="17">
        <v>66</v>
      </c>
      <c r="X4033" s="17" t="str">
        <f t="shared" si="251"/>
        <v>Active</v>
      </c>
      <c r="Y4033" s="17" t="s">
        <v>15615</v>
      </c>
      <c r="Z4033" s="17"/>
    </row>
    <row r="4034" spans="1:26" x14ac:dyDescent="0.25">
      <c r="A4034">
        <v>4033</v>
      </c>
      <c r="B4034" s="17" t="s">
        <v>2876</v>
      </c>
      <c r="C4034" s="17">
        <v>2376</v>
      </c>
      <c r="D4034" s="17" t="str">
        <f>INDEX(Hosts!$A:$O,MATCH(Places!$C4034,Hosts!$A:$A,0),MATCH(Places!D$1,Hosts!$1:$1,0))</f>
        <v>Within an hour</v>
      </c>
      <c r="E4034" s="87">
        <f>INDEX(Hosts!$A:$O,MATCH(Places!$C4034,Hosts!$A:$A,0),MATCH(Places!E$1,Hosts!$1:$1,0))</f>
        <v>1</v>
      </c>
      <c r="F4034" s="87">
        <f>INDEX(Hosts!$A:$O,MATCH(Places!$C4034,Hosts!$A:$A,0),MATCH(Places!F$1,Hosts!$1:$1,0))</f>
        <v>1</v>
      </c>
      <c r="G4034" s="17" t="str">
        <f>INDEX(Hosts!$A:$O,MATCH(Places!$C4034,Hosts!$A:$A,0),MATCH(Places!G$1,Hosts!$1:$1,0))</f>
        <v>Yes</v>
      </c>
      <c r="H4034" s="17">
        <v>9</v>
      </c>
      <c r="I4034" s="17" t="str">
        <f>INDEX(Neighborhoods!$A:$C,MATCH(Places!$H4034,Neighborhoods!$A:$A,0),MATCH(Places!I$1,Neighborhoods!$1:$1,0))</f>
        <v>Brooklyn</v>
      </c>
      <c r="J4034" s="17" t="str">
        <f>INDEX(Neighborhoods!$A:$C,MATCH(Places!$H4034,Neighborhoods!$A:$A,0),MATCH(Places!J$1,Neighborhoods!$1:$1,0))</f>
        <v>Crown Heights</v>
      </c>
      <c r="K4034" s="17" t="s">
        <v>11822</v>
      </c>
      <c r="L4034" s="17" t="str">
        <f t="shared" ref="L4034:L4097" si="252">IF(OR(K4034="Private room",K4034="Shared room"),"Yes","No")</f>
        <v>No</v>
      </c>
      <c r="M4034" s="17">
        <v>6</v>
      </c>
      <c r="N4034" s="17" t="str" cm="1">
        <f t="array" ref="N4034">_xlfn.IFS(M4034&lt;=2,"Small",M4034&lt;=5,"Medium",M4034&gt;5,"Large")</f>
        <v>Large</v>
      </c>
      <c r="O4034" s="65">
        <v>299</v>
      </c>
      <c r="P4034" s="87">
        <f t="shared" ref="P4034:P4097" si="253">VLOOKUP(O4034,$AB$1:$AC$5,2)</f>
        <v>0.04</v>
      </c>
      <c r="Q4034" s="68">
        <v>5</v>
      </c>
      <c r="R4034" s="68" t="str" cm="1">
        <f t="array" ref="R4034">_xlfn.SWITCH(ROUND(Q4034,0),5,"Excellent",4,"Good",3,"Ok","Bad")</f>
        <v>Excellent</v>
      </c>
      <c r="S4034" s="17">
        <v>51</v>
      </c>
      <c r="T4034" s="17" t="str">
        <f t="shared" ref="T4034:T4097" si="254">IF(AND(Q4034&gt;=4.8,S4034&gt;100),"Yes","No")</f>
        <v>No</v>
      </c>
      <c r="U4034" s="82">
        <v>43491</v>
      </c>
      <c r="V4034" s="82">
        <v>43913</v>
      </c>
      <c r="W4034" s="17">
        <v>89</v>
      </c>
      <c r="X4034" s="17" t="str">
        <f t="shared" ref="X4034:X4097" si="255">IF(W4034&lt;&gt;0,"Active","Inactive")</f>
        <v>Active</v>
      </c>
      <c r="Y4034" s="17" t="s">
        <v>15616</v>
      </c>
      <c r="Z4034" s="17"/>
    </row>
    <row r="4035" spans="1:26" x14ac:dyDescent="0.25">
      <c r="A4035">
        <v>4034</v>
      </c>
      <c r="B4035" s="17" t="s">
        <v>2877</v>
      </c>
      <c r="C4035" s="17">
        <v>1360</v>
      </c>
      <c r="D4035" s="17" t="str">
        <f>INDEX(Hosts!$A:$O,MATCH(Places!$C4035,Hosts!$A:$A,0),MATCH(Places!D$1,Hosts!$1:$1,0))</f>
        <v>Within an hour</v>
      </c>
      <c r="E4035" s="87">
        <f>INDEX(Hosts!$A:$O,MATCH(Places!$C4035,Hosts!$A:$A,0),MATCH(Places!E$1,Hosts!$1:$1,0))</f>
        <v>1</v>
      </c>
      <c r="F4035" s="87">
        <f>INDEX(Hosts!$A:$O,MATCH(Places!$C4035,Hosts!$A:$A,0),MATCH(Places!F$1,Hosts!$1:$1,0))</f>
        <v>0.69</v>
      </c>
      <c r="G4035" s="17" t="str">
        <f>INDEX(Hosts!$A:$O,MATCH(Places!$C4035,Hosts!$A:$A,0),MATCH(Places!G$1,Hosts!$1:$1,0))</f>
        <v>No</v>
      </c>
      <c r="H4035" s="17">
        <v>10</v>
      </c>
      <c r="I4035" s="17" t="str">
        <f>INDEX(Neighborhoods!$A:$C,MATCH(Places!$H4035,Neighborhoods!$A:$A,0),MATCH(Places!I$1,Neighborhoods!$1:$1,0))</f>
        <v>Brooklyn</v>
      </c>
      <c r="J4035" s="17" t="str">
        <f>INDEX(Neighborhoods!$A:$C,MATCH(Places!$H4035,Neighborhoods!$A:$A,0),MATCH(Places!J$1,Neighborhoods!$1:$1,0))</f>
        <v>East Flatbush</v>
      </c>
      <c r="K4035" s="17" t="s">
        <v>1</v>
      </c>
      <c r="L4035" s="17" t="str">
        <f t="shared" si="252"/>
        <v>Yes</v>
      </c>
      <c r="M4035" s="17">
        <v>2</v>
      </c>
      <c r="N4035" s="17" t="str" cm="1">
        <f t="array" ref="N4035">_xlfn.IFS(M4035&lt;=2,"Small",M4035&lt;=5,"Medium",M4035&gt;5,"Large")</f>
        <v>Small</v>
      </c>
      <c r="O4035" s="65">
        <v>99</v>
      </c>
      <c r="P4035" s="87">
        <f t="shared" si="253"/>
        <v>0.03</v>
      </c>
      <c r="Q4035" s="68">
        <v>5</v>
      </c>
      <c r="R4035" s="68" t="str" cm="1">
        <f t="array" ref="R4035">_xlfn.SWITCH(ROUND(Q4035,0),5,"Excellent",4,"Good",3,"Ok","Bad")</f>
        <v>Excellent</v>
      </c>
      <c r="S4035" s="17">
        <v>4</v>
      </c>
      <c r="T4035" s="17" t="str">
        <f t="shared" si="254"/>
        <v>No</v>
      </c>
      <c r="U4035" s="82">
        <v>43604</v>
      </c>
      <c r="V4035" s="82">
        <v>43731</v>
      </c>
      <c r="W4035" s="17">
        <v>365</v>
      </c>
      <c r="X4035" s="17" t="str">
        <f t="shared" si="255"/>
        <v>Active</v>
      </c>
      <c r="Y4035" s="17" t="s">
        <v>15615</v>
      </c>
      <c r="Z4035" s="17"/>
    </row>
    <row r="4036" spans="1:26" x14ac:dyDescent="0.25">
      <c r="A4036">
        <v>4035</v>
      </c>
      <c r="B4036" s="17" t="s">
        <v>2878</v>
      </c>
      <c r="C4036" s="17">
        <v>3651</v>
      </c>
      <c r="D4036" s="17" t="str">
        <f>INDEX(Hosts!$A:$O,MATCH(Places!$C4036,Hosts!$A:$A,0),MATCH(Places!D$1,Hosts!$1:$1,0))</f>
        <v>A few days or more</v>
      </c>
      <c r="E4036" s="87">
        <f>INDEX(Hosts!$A:$O,MATCH(Places!$C4036,Hosts!$A:$A,0),MATCH(Places!E$1,Hosts!$1:$1,0))</f>
        <v>0</v>
      </c>
      <c r="F4036" s="87">
        <f>INDEX(Hosts!$A:$O,MATCH(Places!$C4036,Hosts!$A:$A,0),MATCH(Places!F$1,Hosts!$1:$1,0))</f>
        <v>0.71</v>
      </c>
      <c r="G4036" s="17" t="str">
        <f>INDEX(Hosts!$A:$O,MATCH(Places!$C4036,Hosts!$A:$A,0),MATCH(Places!G$1,Hosts!$1:$1,0))</f>
        <v>Yes</v>
      </c>
      <c r="H4036" s="17">
        <v>12</v>
      </c>
      <c r="I4036" s="17" t="str">
        <f>INDEX(Neighborhoods!$A:$C,MATCH(Places!$H4036,Neighborhoods!$A:$A,0),MATCH(Places!I$1,Neighborhoods!$1:$1,0))</f>
        <v>Brooklyn</v>
      </c>
      <c r="J4036" s="17" t="str">
        <f>INDEX(Neighborhoods!$A:$C,MATCH(Places!$H4036,Neighborhoods!$A:$A,0),MATCH(Places!J$1,Neighborhoods!$1:$1,0))</f>
        <v>Williamsburg</v>
      </c>
      <c r="K4036" s="17" t="s">
        <v>11822</v>
      </c>
      <c r="L4036" s="17" t="str">
        <f t="shared" si="252"/>
        <v>No</v>
      </c>
      <c r="M4036" s="17">
        <v>6</v>
      </c>
      <c r="N4036" s="17" t="str" cm="1">
        <f t="array" ref="N4036">_xlfn.IFS(M4036&lt;=2,"Small",M4036&lt;=5,"Medium",M4036&gt;5,"Large")</f>
        <v>Large</v>
      </c>
      <c r="O4036" s="65">
        <v>287</v>
      </c>
      <c r="P4036" s="87">
        <f t="shared" si="253"/>
        <v>0.04</v>
      </c>
      <c r="Q4036" s="68">
        <v>4.9000000000000004</v>
      </c>
      <c r="R4036" s="68" t="str" cm="1">
        <f t="array" ref="R4036">_xlfn.SWITCH(ROUND(Q4036,0),5,"Excellent",4,"Good",3,"Ok","Bad")</f>
        <v>Excellent</v>
      </c>
      <c r="S4036" s="17">
        <v>41</v>
      </c>
      <c r="T4036" s="17" t="str">
        <f t="shared" si="254"/>
        <v>No</v>
      </c>
      <c r="U4036" s="82">
        <v>43369</v>
      </c>
      <c r="V4036" s="82">
        <v>43884</v>
      </c>
      <c r="W4036" s="17">
        <v>0</v>
      </c>
      <c r="X4036" s="17" t="str">
        <f t="shared" si="255"/>
        <v>Inactive</v>
      </c>
      <c r="Y4036" s="17" t="s">
        <v>15615</v>
      </c>
      <c r="Z4036" s="17"/>
    </row>
    <row r="4037" spans="1:26" x14ac:dyDescent="0.25">
      <c r="A4037">
        <v>4036</v>
      </c>
      <c r="B4037" s="17" t="s">
        <v>2879</v>
      </c>
      <c r="C4037" s="17">
        <v>499</v>
      </c>
      <c r="D4037" s="17" t="str">
        <f>INDEX(Hosts!$A:$O,MATCH(Places!$C4037,Hosts!$A:$A,0),MATCH(Places!D$1,Hosts!$1:$1,0))</f>
        <v>Within a few hours</v>
      </c>
      <c r="E4037" s="87">
        <f>INDEX(Hosts!$A:$O,MATCH(Places!$C4037,Hosts!$A:$A,0),MATCH(Places!E$1,Hosts!$1:$1,0))</f>
        <v>0.7</v>
      </c>
      <c r="F4037" s="87">
        <f>INDEX(Hosts!$A:$O,MATCH(Places!$C4037,Hosts!$A:$A,0),MATCH(Places!F$1,Hosts!$1:$1,0))</f>
        <v>1</v>
      </c>
      <c r="G4037" s="17" t="str">
        <f>INDEX(Hosts!$A:$O,MATCH(Places!$C4037,Hosts!$A:$A,0),MATCH(Places!G$1,Hosts!$1:$1,0))</f>
        <v>No</v>
      </c>
      <c r="H4037" s="17">
        <v>20</v>
      </c>
      <c r="I4037" s="17" t="str">
        <f>INDEX(Neighborhoods!$A:$C,MATCH(Places!$H4037,Neighborhoods!$A:$A,0),MATCH(Places!I$1,Neighborhoods!$1:$1,0))</f>
        <v>Manhattan</v>
      </c>
      <c r="J4037" s="17" t="str">
        <f>INDEX(Neighborhoods!$A:$C,MATCH(Places!$H4037,Neighborhoods!$A:$A,0),MATCH(Places!J$1,Neighborhoods!$1:$1,0))</f>
        <v>Upper West Side</v>
      </c>
      <c r="K4037" s="17" t="s">
        <v>11822</v>
      </c>
      <c r="L4037" s="17" t="str">
        <f t="shared" si="252"/>
        <v>No</v>
      </c>
      <c r="M4037" s="17">
        <v>2</v>
      </c>
      <c r="N4037" s="17" t="str" cm="1">
        <f t="array" ref="N4037">_xlfn.IFS(M4037&lt;=2,"Small",M4037&lt;=5,"Medium",M4037&gt;5,"Large")</f>
        <v>Small</v>
      </c>
      <c r="O4037" s="65">
        <v>127</v>
      </c>
      <c r="P4037" s="87">
        <f t="shared" si="253"/>
        <v>0.03</v>
      </c>
      <c r="Q4037" s="68">
        <v>4.33</v>
      </c>
      <c r="R4037" s="68" t="str" cm="1">
        <f t="array" ref="R4037">_xlfn.SWITCH(ROUND(Q4037,0),5,"Excellent",4,"Good",3,"Ok","Bad")</f>
        <v>Good</v>
      </c>
      <c r="S4037" s="17">
        <v>18</v>
      </c>
      <c r="T4037" s="17" t="str">
        <f t="shared" si="254"/>
        <v>No</v>
      </c>
      <c r="U4037" s="82">
        <v>43373</v>
      </c>
      <c r="V4037" s="82">
        <v>43982</v>
      </c>
      <c r="W4037" s="17">
        <v>281</v>
      </c>
      <c r="X4037" s="17" t="str">
        <f t="shared" si="255"/>
        <v>Active</v>
      </c>
      <c r="Y4037" s="17" t="s">
        <v>15616</v>
      </c>
      <c r="Z4037" s="17"/>
    </row>
    <row r="4038" spans="1:26" x14ac:dyDescent="0.25">
      <c r="A4038">
        <v>4037</v>
      </c>
      <c r="B4038" s="17" t="s">
        <v>2880</v>
      </c>
      <c r="C4038" s="17">
        <v>3653</v>
      </c>
      <c r="D4038" s="17" t="str">
        <f>INDEX(Hosts!$A:$O,MATCH(Places!$C4038,Hosts!$A:$A,0),MATCH(Places!D$1,Hosts!$1:$1,0))</f>
        <v>Within an hour</v>
      </c>
      <c r="E4038" s="87">
        <f>INDEX(Hosts!$A:$O,MATCH(Places!$C4038,Hosts!$A:$A,0),MATCH(Places!E$1,Hosts!$1:$1,0))</f>
        <v>0.86</v>
      </c>
      <c r="F4038" s="87">
        <f>INDEX(Hosts!$A:$O,MATCH(Places!$C4038,Hosts!$A:$A,0),MATCH(Places!F$1,Hosts!$1:$1,0))</f>
        <v>0.99</v>
      </c>
      <c r="G4038" s="17" t="str">
        <f>INDEX(Hosts!$A:$O,MATCH(Places!$C4038,Hosts!$A:$A,0),MATCH(Places!G$1,Hosts!$1:$1,0))</f>
        <v>Yes</v>
      </c>
      <c r="H4038" s="17">
        <v>26</v>
      </c>
      <c r="I4038" s="17" t="str">
        <f>INDEX(Neighborhoods!$A:$C,MATCH(Places!$H4038,Neighborhoods!$A:$A,0),MATCH(Places!I$1,Neighborhoods!$1:$1,0))</f>
        <v>Queens</v>
      </c>
      <c r="J4038" s="17" t="str">
        <f>INDEX(Neighborhoods!$A:$C,MATCH(Places!$H4038,Neighborhoods!$A:$A,0),MATCH(Places!J$1,Neighborhoods!$1:$1,0))</f>
        <v>Sunnyside</v>
      </c>
      <c r="K4038" s="17" t="s">
        <v>1</v>
      </c>
      <c r="L4038" s="17" t="str">
        <f t="shared" si="252"/>
        <v>Yes</v>
      </c>
      <c r="M4038" s="17">
        <v>2</v>
      </c>
      <c r="N4038" s="17" t="str" cm="1">
        <f t="array" ref="N4038">_xlfn.IFS(M4038&lt;=2,"Small",M4038&lt;=5,"Medium",M4038&gt;5,"Large")</f>
        <v>Small</v>
      </c>
      <c r="O4038" s="65">
        <v>43</v>
      </c>
      <c r="P4038" s="87">
        <f t="shared" si="253"/>
        <v>0.03</v>
      </c>
      <c r="Q4038" s="68">
        <v>4.82</v>
      </c>
      <c r="R4038" s="68" t="str" cm="1">
        <f t="array" ref="R4038">_xlfn.SWITCH(ROUND(Q4038,0),5,"Excellent",4,"Good",3,"Ok","Bad")</f>
        <v>Excellent</v>
      </c>
      <c r="S4038" s="17">
        <v>38</v>
      </c>
      <c r="T4038" s="17" t="str">
        <f t="shared" si="254"/>
        <v>No</v>
      </c>
      <c r="U4038" s="82">
        <v>43375</v>
      </c>
      <c r="V4038" s="82">
        <v>44011</v>
      </c>
      <c r="W4038" s="17">
        <v>43</v>
      </c>
      <c r="X4038" s="17" t="str">
        <f t="shared" si="255"/>
        <v>Active</v>
      </c>
      <c r="Y4038" s="17" t="s">
        <v>15616</v>
      </c>
      <c r="Z4038" s="17"/>
    </row>
    <row r="4039" spans="1:26" x14ac:dyDescent="0.25">
      <c r="A4039">
        <v>4038</v>
      </c>
      <c r="B4039" s="17" t="s">
        <v>2881</v>
      </c>
      <c r="C4039" s="17">
        <v>3653</v>
      </c>
      <c r="D4039" s="17" t="str">
        <f>INDEX(Hosts!$A:$O,MATCH(Places!$C4039,Hosts!$A:$A,0),MATCH(Places!D$1,Hosts!$1:$1,0))</f>
        <v>Within an hour</v>
      </c>
      <c r="E4039" s="87">
        <f>INDEX(Hosts!$A:$O,MATCH(Places!$C4039,Hosts!$A:$A,0),MATCH(Places!E$1,Hosts!$1:$1,0))</f>
        <v>0.86</v>
      </c>
      <c r="F4039" s="87">
        <f>INDEX(Hosts!$A:$O,MATCH(Places!$C4039,Hosts!$A:$A,0),MATCH(Places!F$1,Hosts!$1:$1,0))</f>
        <v>0.99</v>
      </c>
      <c r="G4039" s="17" t="str">
        <f>INDEX(Hosts!$A:$O,MATCH(Places!$C4039,Hosts!$A:$A,0),MATCH(Places!G$1,Hosts!$1:$1,0))</f>
        <v>Yes</v>
      </c>
      <c r="H4039" s="17">
        <v>26</v>
      </c>
      <c r="I4039" s="17" t="str">
        <f>INDEX(Neighborhoods!$A:$C,MATCH(Places!$H4039,Neighborhoods!$A:$A,0),MATCH(Places!I$1,Neighborhoods!$1:$1,0))</f>
        <v>Queens</v>
      </c>
      <c r="J4039" s="17" t="str">
        <f>INDEX(Neighborhoods!$A:$C,MATCH(Places!$H4039,Neighborhoods!$A:$A,0),MATCH(Places!J$1,Neighborhoods!$1:$1,0))</f>
        <v>Sunnyside</v>
      </c>
      <c r="K4039" s="17" t="s">
        <v>1</v>
      </c>
      <c r="L4039" s="17" t="str">
        <f t="shared" si="252"/>
        <v>Yes</v>
      </c>
      <c r="M4039" s="17">
        <v>1</v>
      </c>
      <c r="N4039" s="17" t="str" cm="1">
        <f t="array" ref="N4039">_xlfn.IFS(M4039&lt;=2,"Small",M4039&lt;=5,"Medium",M4039&gt;5,"Large")</f>
        <v>Small</v>
      </c>
      <c r="O4039" s="65">
        <v>35</v>
      </c>
      <c r="P4039" s="87">
        <f t="shared" si="253"/>
        <v>0.03</v>
      </c>
      <c r="Q4039" s="68">
        <v>5</v>
      </c>
      <c r="R4039" s="68" t="str" cm="1">
        <f t="array" ref="R4039">_xlfn.SWITCH(ROUND(Q4039,0),5,"Excellent",4,"Good",3,"Ok","Bad")</f>
        <v>Excellent</v>
      </c>
      <c r="S4039" s="17">
        <v>33</v>
      </c>
      <c r="T4039" s="17" t="str">
        <f t="shared" si="254"/>
        <v>No</v>
      </c>
      <c r="U4039" s="82">
        <v>43363</v>
      </c>
      <c r="V4039" s="82">
        <v>43980</v>
      </c>
      <c r="W4039" s="17">
        <v>56</v>
      </c>
      <c r="X4039" s="17" t="str">
        <f t="shared" si="255"/>
        <v>Active</v>
      </c>
      <c r="Y4039" s="17" t="s">
        <v>15616</v>
      </c>
      <c r="Z4039" s="17"/>
    </row>
    <row r="4040" spans="1:26" x14ac:dyDescent="0.25">
      <c r="A4040">
        <v>4039</v>
      </c>
      <c r="B4040" s="17" t="s">
        <v>2882</v>
      </c>
      <c r="C4040" s="17">
        <v>2788</v>
      </c>
      <c r="D4040" s="17" t="str">
        <f>INDEX(Hosts!$A:$O,MATCH(Places!$C4040,Hosts!$A:$A,0),MATCH(Places!D$1,Hosts!$1:$1,0))</f>
        <v>Within a few hours</v>
      </c>
      <c r="E4040" s="87">
        <f>INDEX(Hosts!$A:$O,MATCH(Places!$C4040,Hosts!$A:$A,0),MATCH(Places!E$1,Hosts!$1:$1,0))</f>
        <v>1</v>
      </c>
      <c r="F4040" s="87">
        <f>INDEX(Hosts!$A:$O,MATCH(Places!$C4040,Hosts!$A:$A,0),MATCH(Places!F$1,Hosts!$1:$1,0))</f>
        <v>1</v>
      </c>
      <c r="G4040" s="17" t="str">
        <f>INDEX(Hosts!$A:$O,MATCH(Places!$C4040,Hosts!$A:$A,0),MATCH(Places!G$1,Hosts!$1:$1,0))</f>
        <v>No</v>
      </c>
      <c r="H4040" s="17">
        <v>16</v>
      </c>
      <c r="I4040" s="17" t="str">
        <f>INDEX(Neighborhoods!$A:$C,MATCH(Places!$H4040,Neighborhoods!$A:$A,0),MATCH(Places!I$1,Neighborhoods!$1:$1,0))</f>
        <v>Manhattan</v>
      </c>
      <c r="J4040" s="17" t="str">
        <f>INDEX(Neighborhoods!$A:$C,MATCH(Places!$H4040,Neighborhoods!$A:$A,0),MATCH(Places!J$1,Neighborhoods!$1:$1,0))</f>
        <v>Harlem</v>
      </c>
      <c r="K4040" s="17" t="s">
        <v>1</v>
      </c>
      <c r="L4040" s="17" t="str">
        <f t="shared" si="252"/>
        <v>Yes</v>
      </c>
      <c r="M4040" s="17">
        <v>2</v>
      </c>
      <c r="N4040" s="17" t="str" cm="1">
        <f t="array" ref="N4040">_xlfn.IFS(M4040&lt;=2,"Small",M4040&lt;=5,"Medium",M4040&gt;5,"Large")</f>
        <v>Small</v>
      </c>
      <c r="O4040" s="65">
        <v>34</v>
      </c>
      <c r="P4040" s="87">
        <f t="shared" si="253"/>
        <v>0.03</v>
      </c>
      <c r="Q4040" s="68">
        <v>4.59</v>
      </c>
      <c r="R4040" s="68" t="str" cm="1">
        <f t="array" ref="R4040">_xlfn.SWITCH(ROUND(Q4040,0),5,"Excellent",4,"Good",3,"Ok","Bad")</f>
        <v>Excellent</v>
      </c>
      <c r="S4040" s="17">
        <v>80</v>
      </c>
      <c r="T4040" s="17" t="str">
        <f t="shared" si="254"/>
        <v>No</v>
      </c>
      <c r="U4040" s="82">
        <v>43406</v>
      </c>
      <c r="V4040" s="82">
        <v>44043</v>
      </c>
      <c r="W4040" s="17">
        <v>77</v>
      </c>
      <c r="X4040" s="17" t="str">
        <f t="shared" si="255"/>
        <v>Active</v>
      </c>
      <c r="Y4040" s="17" t="s">
        <v>15615</v>
      </c>
      <c r="Z4040" s="17"/>
    </row>
    <row r="4041" spans="1:26" x14ac:dyDescent="0.25">
      <c r="A4041">
        <v>4040</v>
      </c>
      <c r="B4041" s="17" t="s">
        <v>14339</v>
      </c>
      <c r="C4041" s="17">
        <v>367</v>
      </c>
      <c r="D4041" s="17" t="str">
        <f>INDEX(Hosts!$A:$O,MATCH(Places!$C4041,Hosts!$A:$A,0),MATCH(Places!D$1,Hosts!$1:$1,0))</f>
        <v>Within an hour</v>
      </c>
      <c r="E4041" s="87">
        <f>INDEX(Hosts!$A:$O,MATCH(Places!$C4041,Hosts!$A:$A,0),MATCH(Places!E$1,Hosts!$1:$1,0))</f>
        <v>1</v>
      </c>
      <c r="F4041" s="87">
        <f>INDEX(Hosts!$A:$O,MATCH(Places!$C4041,Hosts!$A:$A,0),MATCH(Places!F$1,Hosts!$1:$1,0))</f>
        <v>0.8</v>
      </c>
      <c r="G4041" s="17" t="str">
        <f>INDEX(Hosts!$A:$O,MATCH(Places!$C4041,Hosts!$A:$A,0),MATCH(Places!G$1,Hosts!$1:$1,0))</f>
        <v>Yes</v>
      </c>
      <c r="H4041" s="17">
        <v>8</v>
      </c>
      <c r="I4041" s="17" t="str">
        <f>INDEX(Neighborhoods!$A:$C,MATCH(Places!$H4041,Neighborhoods!$A:$A,0),MATCH(Places!I$1,Neighborhoods!$1:$1,0))</f>
        <v>Brooklyn</v>
      </c>
      <c r="J4041" s="17" t="str">
        <f>INDEX(Neighborhoods!$A:$C,MATCH(Places!$H4041,Neighborhoods!$A:$A,0),MATCH(Places!J$1,Neighborhoods!$1:$1,0))</f>
        <v>Bushwick</v>
      </c>
      <c r="K4041" s="17" t="s">
        <v>11822</v>
      </c>
      <c r="L4041" s="17" t="str">
        <f t="shared" si="252"/>
        <v>No</v>
      </c>
      <c r="M4041" s="17">
        <v>2</v>
      </c>
      <c r="N4041" s="17" t="str" cm="1">
        <f t="array" ref="N4041">_xlfn.IFS(M4041&lt;=2,"Small",M4041&lt;=5,"Medium",M4041&gt;5,"Large")</f>
        <v>Small</v>
      </c>
      <c r="O4041" s="65">
        <v>80</v>
      </c>
      <c r="P4041" s="87">
        <f t="shared" si="253"/>
        <v>0.03</v>
      </c>
      <c r="Q4041" s="68">
        <v>4.92</v>
      </c>
      <c r="R4041" s="68" t="str" cm="1">
        <f t="array" ref="R4041">_xlfn.SWITCH(ROUND(Q4041,0),5,"Excellent",4,"Good",3,"Ok","Bad")</f>
        <v>Excellent</v>
      </c>
      <c r="S4041" s="17">
        <v>24</v>
      </c>
      <c r="T4041" s="17" t="str">
        <f t="shared" si="254"/>
        <v>No</v>
      </c>
      <c r="U4041" s="82">
        <v>43366</v>
      </c>
      <c r="V4041" s="82">
        <v>43884</v>
      </c>
      <c r="W4041" s="17">
        <v>1</v>
      </c>
      <c r="X4041" s="17" t="str">
        <f t="shared" si="255"/>
        <v>Active</v>
      </c>
      <c r="Y4041" s="17" t="s">
        <v>15615</v>
      </c>
      <c r="Z4041" s="17"/>
    </row>
    <row r="4042" spans="1:26" x14ac:dyDescent="0.25">
      <c r="A4042">
        <v>4041</v>
      </c>
      <c r="B4042" s="17" t="s">
        <v>2883</v>
      </c>
      <c r="C4042" s="17">
        <v>2485</v>
      </c>
      <c r="D4042" s="17" t="str">
        <f>INDEX(Hosts!$A:$O,MATCH(Places!$C4042,Hosts!$A:$A,0),MATCH(Places!D$1,Hosts!$1:$1,0))</f>
        <v>Within a few hours</v>
      </c>
      <c r="E4042" s="87">
        <f>INDEX(Hosts!$A:$O,MATCH(Places!$C4042,Hosts!$A:$A,0),MATCH(Places!E$1,Hosts!$1:$1,0))</f>
        <v>1</v>
      </c>
      <c r="F4042" s="87">
        <f>INDEX(Hosts!$A:$O,MATCH(Places!$C4042,Hosts!$A:$A,0),MATCH(Places!F$1,Hosts!$1:$1,0))</f>
        <v>0.96</v>
      </c>
      <c r="G4042" s="17" t="str">
        <f>INDEX(Hosts!$A:$O,MATCH(Places!$C4042,Hosts!$A:$A,0),MATCH(Places!G$1,Hosts!$1:$1,0))</f>
        <v>No</v>
      </c>
      <c r="H4042" s="17">
        <v>16</v>
      </c>
      <c r="I4042" s="17" t="str">
        <f>INDEX(Neighborhoods!$A:$C,MATCH(Places!$H4042,Neighborhoods!$A:$A,0),MATCH(Places!I$1,Neighborhoods!$1:$1,0))</f>
        <v>Manhattan</v>
      </c>
      <c r="J4042" s="17" t="str">
        <f>INDEX(Neighborhoods!$A:$C,MATCH(Places!$H4042,Neighborhoods!$A:$A,0),MATCH(Places!J$1,Neighborhoods!$1:$1,0))</f>
        <v>Harlem</v>
      </c>
      <c r="K4042" s="17" t="s">
        <v>11822</v>
      </c>
      <c r="L4042" s="17" t="str">
        <f t="shared" si="252"/>
        <v>No</v>
      </c>
      <c r="M4042" s="17">
        <v>6</v>
      </c>
      <c r="N4042" s="17" t="str" cm="1">
        <f t="array" ref="N4042">_xlfn.IFS(M4042&lt;=2,"Small",M4042&lt;=5,"Medium",M4042&gt;5,"Large")</f>
        <v>Large</v>
      </c>
      <c r="O4042" s="65">
        <v>299</v>
      </c>
      <c r="P4042" s="87">
        <f t="shared" si="253"/>
        <v>0.04</v>
      </c>
      <c r="Q4042" s="68">
        <v>4.6500000000000004</v>
      </c>
      <c r="R4042" s="68" t="str" cm="1">
        <f t="array" ref="R4042">_xlfn.SWITCH(ROUND(Q4042,0),5,"Excellent",4,"Good",3,"Ok","Bad")</f>
        <v>Excellent</v>
      </c>
      <c r="S4042" s="17">
        <v>72</v>
      </c>
      <c r="T4042" s="17" t="str">
        <f t="shared" si="254"/>
        <v>No</v>
      </c>
      <c r="U4042" s="82">
        <v>43421</v>
      </c>
      <c r="V4042" s="82">
        <v>43887</v>
      </c>
      <c r="W4042" s="17">
        <v>0</v>
      </c>
      <c r="X4042" s="17" t="str">
        <f t="shared" si="255"/>
        <v>Inactive</v>
      </c>
      <c r="Y4042" s="17" t="s">
        <v>15616</v>
      </c>
      <c r="Z4042" s="17"/>
    </row>
    <row r="4043" spans="1:26" x14ac:dyDescent="0.25">
      <c r="A4043">
        <v>4042</v>
      </c>
      <c r="B4043" s="17" t="s">
        <v>13328</v>
      </c>
      <c r="C4043" s="17">
        <v>1806</v>
      </c>
      <c r="D4043" s="17" t="str">
        <f>INDEX(Hosts!$A:$O,MATCH(Places!$C4043,Hosts!$A:$A,0),MATCH(Places!D$1,Hosts!$1:$1,0))</f>
        <v>A few days or more</v>
      </c>
      <c r="E4043" s="87">
        <f>INDEX(Hosts!$A:$O,MATCH(Places!$C4043,Hosts!$A:$A,0),MATCH(Places!E$1,Hosts!$1:$1,0))</f>
        <v>0</v>
      </c>
      <c r="F4043" s="87">
        <f>INDEX(Hosts!$A:$O,MATCH(Places!$C4043,Hosts!$A:$A,0),MATCH(Places!F$1,Hosts!$1:$1,0))</f>
        <v>0</v>
      </c>
      <c r="G4043" s="17" t="str">
        <f>INDEX(Hosts!$A:$O,MATCH(Places!$C4043,Hosts!$A:$A,0),MATCH(Places!G$1,Hosts!$1:$1,0))</f>
        <v>No</v>
      </c>
      <c r="H4043" s="17">
        <v>12</v>
      </c>
      <c r="I4043" s="17" t="str">
        <f>INDEX(Neighborhoods!$A:$C,MATCH(Places!$H4043,Neighborhoods!$A:$A,0),MATCH(Places!I$1,Neighborhoods!$1:$1,0))</f>
        <v>Brooklyn</v>
      </c>
      <c r="J4043" s="17" t="str">
        <f>INDEX(Neighborhoods!$A:$C,MATCH(Places!$H4043,Neighborhoods!$A:$A,0),MATCH(Places!J$1,Neighborhoods!$1:$1,0))</f>
        <v>Williamsburg</v>
      </c>
      <c r="K4043" s="17" t="s">
        <v>11822</v>
      </c>
      <c r="L4043" s="17" t="str">
        <f t="shared" si="252"/>
        <v>No</v>
      </c>
      <c r="M4043" s="17">
        <v>2</v>
      </c>
      <c r="N4043" s="17" t="str" cm="1">
        <f t="array" ref="N4043">_xlfn.IFS(M4043&lt;=2,"Small",M4043&lt;=5,"Medium",M4043&gt;5,"Large")</f>
        <v>Small</v>
      </c>
      <c r="O4043" s="65">
        <v>220</v>
      </c>
      <c r="P4043" s="87">
        <f t="shared" si="253"/>
        <v>0.04</v>
      </c>
      <c r="Q4043" s="68">
        <v>5</v>
      </c>
      <c r="R4043" s="68" t="str" cm="1">
        <f t="array" ref="R4043">_xlfn.SWITCH(ROUND(Q4043,0),5,"Excellent",4,"Good",3,"Ok","Bad")</f>
        <v>Excellent</v>
      </c>
      <c r="S4043" s="17">
        <v>4</v>
      </c>
      <c r="T4043" s="17" t="str">
        <f t="shared" si="254"/>
        <v>No</v>
      </c>
      <c r="U4043" s="82">
        <v>43381</v>
      </c>
      <c r="V4043" s="82">
        <v>43656</v>
      </c>
      <c r="W4043" s="17">
        <v>13</v>
      </c>
      <c r="X4043" s="17" t="str">
        <f t="shared" si="255"/>
        <v>Active</v>
      </c>
      <c r="Y4043" s="17" t="s">
        <v>15615</v>
      </c>
      <c r="Z4043" s="17"/>
    </row>
    <row r="4044" spans="1:26" x14ac:dyDescent="0.25">
      <c r="A4044">
        <v>4043</v>
      </c>
      <c r="B4044" s="17" t="s">
        <v>14094</v>
      </c>
      <c r="C4044" s="17">
        <v>2734</v>
      </c>
      <c r="D4044" s="17" t="str">
        <f>INDEX(Hosts!$A:$O,MATCH(Places!$C4044,Hosts!$A:$A,0),MATCH(Places!D$1,Hosts!$1:$1,0))</f>
        <v>Within an hour</v>
      </c>
      <c r="E4044" s="87">
        <f>INDEX(Hosts!$A:$O,MATCH(Places!$C4044,Hosts!$A:$A,0),MATCH(Places!E$1,Hosts!$1:$1,0))</f>
        <v>1</v>
      </c>
      <c r="F4044" s="87">
        <f>INDEX(Hosts!$A:$O,MATCH(Places!$C4044,Hosts!$A:$A,0),MATCH(Places!F$1,Hosts!$1:$1,0))</f>
        <v>1</v>
      </c>
      <c r="G4044" s="17" t="str">
        <f>INDEX(Hosts!$A:$O,MATCH(Places!$C4044,Hosts!$A:$A,0),MATCH(Places!G$1,Hosts!$1:$1,0))</f>
        <v>No</v>
      </c>
      <c r="H4044" s="17">
        <v>23</v>
      </c>
      <c r="I4044" s="17" t="str">
        <f>INDEX(Neighborhoods!$A:$C,MATCH(Places!$H4044,Neighborhoods!$A:$A,0),MATCH(Places!I$1,Neighborhoods!$1:$1,0))</f>
        <v>Queens</v>
      </c>
      <c r="J4044" s="17" t="str">
        <f>INDEX(Neighborhoods!$A:$C,MATCH(Places!$H4044,Neighborhoods!$A:$A,0),MATCH(Places!J$1,Neighborhoods!$1:$1,0))</f>
        <v>Jamaica</v>
      </c>
      <c r="K4044" s="17" t="s">
        <v>1</v>
      </c>
      <c r="L4044" s="17" t="str">
        <f t="shared" si="252"/>
        <v>Yes</v>
      </c>
      <c r="M4044" s="17">
        <v>2</v>
      </c>
      <c r="N4044" s="17" t="str" cm="1">
        <f t="array" ref="N4044">_xlfn.IFS(M4044&lt;=2,"Small",M4044&lt;=5,"Medium",M4044&gt;5,"Large")</f>
        <v>Small</v>
      </c>
      <c r="O4044" s="65">
        <v>47</v>
      </c>
      <c r="P4044" s="87">
        <f t="shared" si="253"/>
        <v>0.03</v>
      </c>
      <c r="Q4044" s="68">
        <v>4.8</v>
      </c>
      <c r="R4044" s="68" t="str" cm="1">
        <f t="array" ref="R4044">_xlfn.SWITCH(ROUND(Q4044,0),5,"Excellent",4,"Good",3,"Ok","Bad")</f>
        <v>Excellent</v>
      </c>
      <c r="S4044" s="17">
        <v>59</v>
      </c>
      <c r="T4044" s="17" t="str">
        <f t="shared" si="254"/>
        <v>No</v>
      </c>
      <c r="U4044" s="82">
        <v>43386</v>
      </c>
      <c r="V4044" s="82">
        <v>44007</v>
      </c>
      <c r="W4044" s="17">
        <v>14</v>
      </c>
      <c r="X4044" s="17" t="str">
        <f t="shared" si="255"/>
        <v>Active</v>
      </c>
      <c r="Y4044" s="17" t="s">
        <v>15615</v>
      </c>
      <c r="Z4044" s="17"/>
    </row>
    <row r="4045" spans="1:26" x14ac:dyDescent="0.25">
      <c r="A4045">
        <v>4044</v>
      </c>
      <c r="B4045" s="17" t="s">
        <v>2884</v>
      </c>
      <c r="C4045" s="17">
        <v>683</v>
      </c>
      <c r="D4045" s="17" t="str">
        <f>INDEX(Hosts!$A:$O,MATCH(Places!$C4045,Hosts!$A:$A,0),MATCH(Places!D$1,Hosts!$1:$1,0))</f>
        <v>Within an hour</v>
      </c>
      <c r="E4045" s="87">
        <f>INDEX(Hosts!$A:$O,MATCH(Places!$C4045,Hosts!$A:$A,0),MATCH(Places!E$1,Hosts!$1:$1,0))</f>
        <v>1</v>
      </c>
      <c r="F4045" s="87">
        <f>INDEX(Hosts!$A:$O,MATCH(Places!$C4045,Hosts!$A:$A,0),MATCH(Places!F$1,Hosts!$1:$1,0))</f>
        <v>1</v>
      </c>
      <c r="G4045" s="17" t="str">
        <f>INDEX(Hosts!$A:$O,MATCH(Places!$C4045,Hosts!$A:$A,0),MATCH(Places!G$1,Hosts!$1:$1,0))</f>
        <v>Yes</v>
      </c>
      <c r="H4045" s="17">
        <v>7</v>
      </c>
      <c r="I4045" s="17" t="str">
        <f>INDEX(Neighborhoods!$A:$C,MATCH(Places!$H4045,Neighborhoods!$A:$A,0),MATCH(Places!I$1,Neighborhoods!$1:$1,0))</f>
        <v>Brooklyn</v>
      </c>
      <c r="J4045" s="17" t="str">
        <f>INDEX(Neighborhoods!$A:$C,MATCH(Places!$H4045,Neighborhoods!$A:$A,0),MATCH(Places!J$1,Neighborhoods!$1:$1,0))</f>
        <v>Bedford-Stuyvesant</v>
      </c>
      <c r="K4045" s="17" t="s">
        <v>11822</v>
      </c>
      <c r="L4045" s="17" t="str">
        <f t="shared" si="252"/>
        <v>No</v>
      </c>
      <c r="M4045" s="17">
        <v>4</v>
      </c>
      <c r="N4045" s="17" t="str" cm="1">
        <f t="array" ref="N4045">_xlfn.IFS(M4045&lt;=2,"Small",M4045&lt;=5,"Medium",M4045&gt;5,"Large")</f>
        <v>Medium</v>
      </c>
      <c r="O4045" s="65">
        <v>140</v>
      </c>
      <c r="P4045" s="87">
        <f t="shared" si="253"/>
        <v>0.03</v>
      </c>
      <c r="Q4045" s="68">
        <v>5</v>
      </c>
      <c r="R4045" s="68" t="str" cm="1">
        <f t="array" ref="R4045">_xlfn.SWITCH(ROUND(Q4045,0),5,"Excellent",4,"Good",3,"Ok","Bad")</f>
        <v>Excellent</v>
      </c>
      <c r="S4045" s="17">
        <v>36</v>
      </c>
      <c r="T4045" s="17" t="str">
        <f t="shared" si="254"/>
        <v>No</v>
      </c>
      <c r="U4045" s="82">
        <v>43423</v>
      </c>
      <c r="V4045" s="82">
        <v>43990</v>
      </c>
      <c r="W4045" s="17">
        <v>167</v>
      </c>
      <c r="X4045" s="17" t="str">
        <f t="shared" si="255"/>
        <v>Active</v>
      </c>
      <c r="Y4045" s="17" t="s">
        <v>15615</v>
      </c>
      <c r="Z4045" s="17"/>
    </row>
    <row r="4046" spans="1:26" x14ac:dyDescent="0.25">
      <c r="A4046">
        <v>4045</v>
      </c>
      <c r="B4046" s="17" t="s">
        <v>13192</v>
      </c>
      <c r="C4046" s="17">
        <v>2433</v>
      </c>
      <c r="D4046" s="17" t="str">
        <f>INDEX(Hosts!$A:$O,MATCH(Places!$C4046,Hosts!$A:$A,0),MATCH(Places!D$1,Hosts!$1:$1,0))</f>
        <v>Within a few hours</v>
      </c>
      <c r="E4046" s="87">
        <f>INDEX(Hosts!$A:$O,MATCH(Places!$C4046,Hosts!$A:$A,0),MATCH(Places!E$1,Hosts!$1:$1,0))</f>
        <v>1</v>
      </c>
      <c r="F4046" s="87">
        <f>INDEX(Hosts!$A:$O,MATCH(Places!$C4046,Hosts!$A:$A,0),MATCH(Places!F$1,Hosts!$1:$1,0))</f>
        <v>0.95</v>
      </c>
      <c r="G4046" s="17" t="str">
        <f>INDEX(Hosts!$A:$O,MATCH(Places!$C4046,Hosts!$A:$A,0),MATCH(Places!G$1,Hosts!$1:$1,0))</f>
        <v>Yes</v>
      </c>
      <c r="H4046" s="17">
        <v>19</v>
      </c>
      <c r="I4046" s="17" t="str">
        <f>INDEX(Neighborhoods!$A:$C,MATCH(Places!$H4046,Neighborhoods!$A:$A,0),MATCH(Places!I$1,Neighborhoods!$1:$1,0))</f>
        <v>Manhattan</v>
      </c>
      <c r="J4046" s="17" t="str">
        <f>INDEX(Neighborhoods!$A:$C,MATCH(Places!$H4046,Neighborhoods!$A:$A,0),MATCH(Places!J$1,Neighborhoods!$1:$1,0))</f>
        <v>Upper East Side</v>
      </c>
      <c r="K4046" s="17" t="s">
        <v>1</v>
      </c>
      <c r="L4046" s="17" t="str">
        <f t="shared" si="252"/>
        <v>Yes</v>
      </c>
      <c r="M4046" s="17">
        <v>1</v>
      </c>
      <c r="N4046" s="17" t="str" cm="1">
        <f t="array" ref="N4046">_xlfn.IFS(M4046&lt;=2,"Small",M4046&lt;=5,"Medium",M4046&gt;5,"Large")</f>
        <v>Small</v>
      </c>
      <c r="O4046" s="65">
        <v>30</v>
      </c>
      <c r="P4046" s="87">
        <f t="shared" si="253"/>
        <v>0.03</v>
      </c>
      <c r="Q4046" s="68">
        <v>4.8899999999999997</v>
      </c>
      <c r="R4046" s="68" t="str" cm="1">
        <f t="array" ref="R4046">_xlfn.SWITCH(ROUND(Q4046,0),5,"Excellent",4,"Good",3,"Ok","Bad")</f>
        <v>Excellent</v>
      </c>
      <c r="S4046" s="17">
        <v>108</v>
      </c>
      <c r="T4046" s="17" t="str">
        <f t="shared" si="254"/>
        <v>Yes</v>
      </c>
      <c r="U4046" s="82">
        <v>43365</v>
      </c>
      <c r="V4046" s="82">
        <v>43905</v>
      </c>
      <c r="W4046" s="17">
        <v>7</v>
      </c>
      <c r="X4046" s="17" t="str">
        <f t="shared" si="255"/>
        <v>Active</v>
      </c>
      <c r="Y4046" s="17" t="s">
        <v>15615</v>
      </c>
      <c r="Z4046" s="17"/>
    </row>
    <row r="4047" spans="1:26" x14ac:dyDescent="0.25">
      <c r="A4047">
        <v>4046</v>
      </c>
      <c r="B4047" s="17" t="s">
        <v>14338</v>
      </c>
      <c r="C4047" s="17">
        <v>3362</v>
      </c>
      <c r="D4047" s="17" t="str">
        <f>INDEX(Hosts!$A:$O,MATCH(Places!$C4047,Hosts!$A:$A,0),MATCH(Places!D$1,Hosts!$1:$1,0))</f>
        <v>Within an hour</v>
      </c>
      <c r="E4047" s="87">
        <f>INDEX(Hosts!$A:$O,MATCH(Places!$C4047,Hosts!$A:$A,0),MATCH(Places!E$1,Hosts!$1:$1,0))</f>
        <v>0.89</v>
      </c>
      <c r="F4047" s="87">
        <f>INDEX(Hosts!$A:$O,MATCH(Places!$C4047,Hosts!$A:$A,0),MATCH(Places!F$1,Hosts!$1:$1,0))</f>
        <v>0.91</v>
      </c>
      <c r="G4047" s="17" t="str">
        <f>INDEX(Hosts!$A:$O,MATCH(Places!$C4047,Hosts!$A:$A,0),MATCH(Places!G$1,Hosts!$1:$1,0))</f>
        <v>Yes</v>
      </c>
      <c r="H4047" s="17">
        <v>21</v>
      </c>
      <c r="I4047" s="17" t="str">
        <f>INDEX(Neighborhoods!$A:$C,MATCH(Places!$H4047,Neighborhoods!$A:$A,0),MATCH(Places!I$1,Neighborhoods!$1:$1,0))</f>
        <v>Queens</v>
      </c>
      <c r="J4047" s="17" t="str">
        <f>INDEX(Neighborhoods!$A:$C,MATCH(Places!$H4047,Neighborhoods!$A:$A,0),MATCH(Places!J$1,Neighborhoods!$1:$1,0))</f>
        <v>Astoria</v>
      </c>
      <c r="K4047" s="17" t="s">
        <v>11822</v>
      </c>
      <c r="L4047" s="17" t="str">
        <f t="shared" si="252"/>
        <v>No</v>
      </c>
      <c r="M4047" s="17">
        <v>2</v>
      </c>
      <c r="N4047" s="17" t="str" cm="1">
        <f t="array" ref="N4047">_xlfn.IFS(M4047&lt;=2,"Small",M4047&lt;=5,"Medium",M4047&gt;5,"Large")</f>
        <v>Small</v>
      </c>
      <c r="O4047" s="65">
        <v>75</v>
      </c>
      <c r="P4047" s="87">
        <f t="shared" si="253"/>
        <v>0.03</v>
      </c>
      <c r="Q4047" s="68">
        <v>5</v>
      </c>
      <c r="R4047" s="68" t="str" cm="1">
        <f t="array" ref="R4047">_xlfn.SWITCH(ROUND(Q4047,0),5,"Excellent",4,"Good",3,"Ok","Bad")</f>
        <v>Excellent</v>
      </c>
      <c r="S4047" s="17">
        <v>20</v>
      </c>
      <c r="T4047" s="17" t="str">
        <f t="shared" si="254"/>
        <v>No</v>
      </c>
      <c r="U4047" s="82">
        <v>43390</v>
      </c>
      <c r="V4047" s="82">
        <v>44024</v>
      </c>
      <c r="W4047" s="17">
        <v>45</v>
      </c>
      <c r="X4047" s="17" t="str">
        <f t="shared" si="255"/>
        <v>Active</v>
      </c>
      <c r="Y4047" s="17" t="s">
        <v>15616</v>
      </c>
      <c r="Z4047" s="17"/>
    </row>
    <row r="4048" spans="1:26" x14ac:dyDescent="0.25">
      <c r="A4048">
        <v>4047</v>
      </c>
      <c r="B4048" s="17" t="s">
        <v>2885</v>
      </c>
      <c r="C4048" s="17">
        <v>3598</v>
      </c>
      <c r="D4048" s="17" t="str">
        <f>INDEX(Hosts!$A:$O,MATCH(Places!$C4048,Hosts!$A:$A,0),MATCH(Places!D$1,Hosts!$1:$1,0))</f>
        <v>Within a day</v>
      </c>
      <c r="E4048" s="87">
        <f>INDEX(Hosts!$A:$O,MATCH(Places!$C4048,Hosts!$A:$A,0),MATCH(Places!E$1,Hosts!$1:$1,0))</f>
        <v>0.82</v>
      </c>
      <c r="F4048" s="87">
        <f>INDEX(Hosts!$A:$O,MATCH(Places!$C4048,Hosts!$A:$A,0),MATCH(Places!F$1,Hosts!$1:$1,0))</f>
        <v>0.89</v>
      </c>
      <c r="G4048" s="17" t="str">
        <f>INDEX(Hosts!$A:$O,MATCH(Places!$C4048,Hosts!$A:$A,0),MATCH(Places!G$1,Hosts!$1:$1,0))</f>
        <v>Yes</v>
      </c>
      <c r="H4048" s="17">
        <v>7</v>
      </c>
      <c r="I4048" s="17" t="str">
        <f>INDEX(Neighborhoods!$A:$C,MATCH(Places!$H4048,Neighborhoods!$A:$A,0),MATCH(Places!I$1,Neighborhoods!$1:$1,0))</f>
        <v>Brooklyn</v>
      </c>
      <c r="J4048" s="17" t="str">
        <f>INDEX(Neighborhoods!$A:$C,MATCH(Places!$H4048,Neighborhoods!$A:$A,0),MATCH(Places!J$1,Neighborhoods!$1:$1,0))</f>
        <v>Bedford-Stuyvesant</v>
      </c>
      <c r="K4048" s="17" t="s">
        <v>11822</v>
      </c>
      <c r="L4048" s="17" t="str">
        <f t="shared" si="252"/>
        <v>No</v>
      </c>
      <c r="M4048" s="17">
        <v>2</v>
      </c>
      <c r="N4048" s="17" t="str" cm="1">
        <f t="array" ref="N4048">_xlfn.IFS(M4048&lt;=2,"Small",M4048&lt;=5,"Medium",M4048&gt;5,"Large")</f>
        <v>Small</v>
      </c>
      <c r="O4048" s="65">
        <v>89</v>
      </c>
      <c r="P4048" s="87">
        <f t="shared" si="253"/>
        <v>0.03</v>
      </c>
      <c r="Q4048" s="68">
        <v>4.9000000000000004</v>
      </c>
      <c r="R4048" s="68" t="str" cm="1">
        <f t="array" ref="R4048">_xlfn.SWITCH(ROUND(Q4048,0),5,"Excellent",4,"Good",3,"Ok","Bad")</f>
        <v>Excellent</v>
      </c>
      <c r="S4048" s="17">
        <v>79</v>
      </c>
      <c r="T4048" s="17" t="str">
        <f t="shared" si="254"/>
        <v>No</v>
      </c>
      <c r="U4048" s="82">
        <v>43367</v>
      </c>
      <c r="V4048" s="82">
        <v>44018</v>
      </c>
      <c r="W4048" s="17">
        <v>86</v>
      </c>
      <c r="X4048" s="17" t="str">
        <f t="shared" si="255"/>
        <v>Active</v>
      </c>
      <c r="Y4048" s="17" t="s">
        <v>15615</v>
      </c>
      <c r="Z4048" s="17"/>
    </row>
    <row r="4049" spans="1:26" x14ac:dyDescent="0.25">
      <c r="A4049">
        <v>4048</v>
      </c>
      <c r="B4049" s="17" t="s">
        <v>15460</v>
      </c>
      <c r="C4049" s="17">
        <v>3655</v>
      </c>
      <c r="D4049" s="17" t="str">
        <f>INDEX(Hosts!$A:$O,MATCH(Places!$C4049,Hosts!$A:$A,0),MATCH(Places!D$1,Hosts!$1:$1,0))</f>
        <v>Within an hour</v>
      </c>
      <c r="E4049" s="87">
        <f>INDEX(Hosts!$A:$O,MATCH(Places!$C4049,Hosts!$A:$A,0),MATCH(Places!E$1,Hosts!$1:$1,0))</f>
        <v>1</v>
      </c>
      <c r="F4049" s="87">
        <f>INDEX(Hosts!$A:$O,MATCH(Places!$C4049,Hosts!$A:$A,0),MATCH(Places!F$1,Hosts!$1:$1,0))</f>
        <v>1</v>
      </c>
      <c r="G4049" s="17" t="str">
        <f>INDEX(Hosts!$A:$O,MATCH(Places!$C4049,Hosts!$A:$A,0),MATCH(Places!G$1,Hosts!$1:$1,0))</f>
        <v>No</v>
      </c>
      <c r="H4049" s="17">
        <v>17</v>
      </c>
      <c r="I4049" s="17" t="str">
        <f>INDEX(Neighborhoods!$A:$C,MATCH(Places!$H4049,Neighborhoods!$A:$A,0),MATCH(Places!I$1,Neighborhoods!$1:$1,0))</f>
        <v>Manhattan</v>
      </c>
      <c r="J4049" s="17" t="str">
        <f>INDEX(Neighborhoods!$A:$C,MATCH(Places!$H4049,Neighborhoods!$A:$A,0),MATCH(Places!J$1,Neighborhoods!$1:$1,0))</f>
        <v>Hell's Kitchen</v>
      </c>
      <c r="K4049" s="17" t="s">
        <v>1</v>
      </c>
      <c r="L4049" s="17" t="str">
        <f t="shared" si="252"/>
        <v>Yes</v>
      </c>
      <c r="M4049" s="17">
        <v>2</v>
      </c>
      <c r="N4049" s="17" t="str" cm="1">
        <f t="array" ref="N4049">_xlfn.IFS(M4049&lt;=2,"Small",M4049&lt;=5,"Medium",M4049&gt;5,"Large")</f>
        <v>Small</v>
      </c>
      <c r="O4049" s="65">
        <v>77</v>
      </c>
      <c r="P4049" s="87">
        <f t="shared" si="253"/>
        <v>0.03</v>
      </c>
      <c r="Q4049" s="68">
        <v>4.66</v>
      </c>
      <c r="R4049" s="68" t="str" cm="1">
        <f t="array" ref="R4049">_xlfn.SWITCH(ROUND(Q4049,0),5,"Excellent",4,"Good",3,"Ok","Bad")</f>
        <v>Excellent</v>
      </c>
      <c r="S4049" s="17">
        <v>82</v>
      </c>
      <c r="T4049" s="17" t="str">
        <f t="shared" si="254"/>
        <v>No</v>
      </c>
      <c r="U4049" s="82">
        <v>43380</v>
      </c>
      <c r="V4049" s="82">
        <v>44043</v>
      </c>
      <c r="W4049" s="17">
        <v>318</v>
      </c>
      <c r="X4049" s="17" t="str">
        <f t="shared" si="255"/>
        <v>Active</v>
      </c>
      <c r="Y4049" s="17" t="s">
        <v>15616</v>
      </c>
      <c r="Z4049" s="17"/>
    </row>
    <row r="4050" spans="1:26" x14ac:dyDescent="0.25">
      <c r="A4050">
        <v>4049</v>
      </c>
      <c r="B4050" s="17" t="s">
        <v>13997</v>
      </c>
      <c r="C4050" s="17">
        <v>3655</v>
      </c>
      <c r="D4050" s="17" t="str">
        <f>INDEX(Hosts!$A:$O,MATCH(Places!$C4050,Hosts!$A:$A,0),MATCH(Places!D$1,Hosts!$1:$1,0))</f>
        <v>Within an hour</v>
      </c>
      <c r="E4050" s="87">
        <f>INDEX(Hosts!$A:$O,MATCH(Places!$C4050,Hosts!$A:$A,0),MATCH(Places!E$1,Hosts!$1:$1,0))</f>
        <v>1</v>
      </c>
      <c r="F4050" s="87">
        <f>INDEX(Hosts!$A:$O,MATCH(Places!$C4050,Hosts!$A:$A,0),MATCH(Places!F$1,Hosts!$1:$1,0))</f>
        <v>1</v>
      </c>
      <c r="G4050" s="17" t="str">
        <f>INDEX(Hosts!$A:$O,MATCH(Places!$C4050,Hosts!$A:$A,0),MATCH(Places!G$1,Hosts!$1:$1,0))</f>
        <v>No</v>
      </c>
      <c r="H4050" s="17">
        <v>17</v>
      </c>
      <c r="I4050" s="17" t="str">
        <f>INDEX(Neighborhoods!$A:$C,MATCH(Places!$H4050,Neighborhoods!$A:$A,0),MATCH(Places!I$1,Neighborhoods!$1:$1,0))</f>
        <v>Manhattan</v>
      </c>
      <c r="J4050" s="17" t="str">
        <f>INDEX(Neighborhoods!$A:$C,MATCH(Places!$H4050,Neighborhoods!$A:$A,0),MATCH(Places!J$1,Neighborhoods!$1:$1,0))</f>
        <v>Hell's Kitchen</v>
      </c>
      <c r="K4050" s="17" t="s">
        <v>1</v>
      </c>
      <c r="L4050" s="17" t="str">
        <f t="shared" si="252"/>
        <v>Yes</v>
      </c>
      <c r="M4050" s="17">
        <v>2</v>
      </c>
      <c r="N4050" s="17" t="str" cm="1">
        <f t="array" ref="N4050">_xlfn.IFS(M4050&lt;=2,"Small",M4050&lt;=5,"Medium",M4050&gt;5,"Large")</f>
        <v>Small</v>
      </c>
      <c r="O4050" s="65">
        <v>77</v>
      </c>
      <c r="P4050" s="87">
        <f t="shared" si="253"/>
        <v>0.03</v>
      </c>
      <c r="Q4050" s="68">
        <v>4.57</v>
      </c>
      <c r="R4050" s="68" t="str" cm="1">
        <f t="array" ref="R4050">_xlfn.SWITCH(ROUND(Q4050,0),5,"Excellent",4,"Good",3,"Ok","Bad")</f>
        <v>Excellent</v>
      </c>
      <c r="S4050" s="17">
        <v>87</v>
      </c>
      <c r="T4050" s="17" t="str">
        <f t="shared" si="254"/>
        <v>No</v>
      </c>
      <c r="U4050" s="82">
        <v>43387</v>
      </c>
      <c r="V4050" s="82">
        <v>44056</v>
      </c>
      <c r="W4050" s="17">
        <v>308</v>
      </c>
      <c r="X4050" s="17" t="str">
        <f t="shared" si="255"/>
        <v>Active</v>
      </c>
      <c r="Y4050" s="17" t="s">
        <v>15616</v>
      </c>
      <c r="Z4050" s="17"/>
    </row>
    <row r="4051" spans="1:26" x14ac:dyDescent="0.25">
      <c r="A4051">
        <v>4050</v>
      </c>
      <c r="B4051" s="17" t="s">
        <v>2886</v>
      </c>
      <c r="C4051" s="17">
        <v>1240</v>
      </c>
      <c r="D4051" s="17" t="str">
        <f>INDEX(Hosts!$A:$O,MATCH(Places!$C4051,Hosts!$A:$A,0),MATCH(Places!D$1,Hosts!$1:$1,0))</f>
        <v>Within an hour</v>
      </c>
      <c r="E4051" s="87">
        <f>INDEX(Hosts!$A:$O,MATCH(Places!$C4051,Hosts!$A:$A,0),MATCH(Places!E$1,Hosts!$1:$1,0))</f>
        <v>1</v>
      </c>
      <c r="F4051" s="87">
        <f>INDEX(Hosts!$A:$O,MATCH(Places!$C4051,Hosts!$A:$A,0),MATCH(Places!F$1,Hosts!$1:$1,0))</f>
        <v>0</v>
      </c>
      <c r="G4051" s="17" t="str">
        <f>INDEX(Hosts!$A:$O,MATCH(Places!$C4051,Hosts!$A:$A,0),MATCH(Places!G$1,Hosts!$1:$1,0))</f>
        <v>No</v>
      </c>
      <c r="H4051" s="17">
        <v>11</v>
      </c>
      <c r="I4051" s="17" t="str">
        <f>INDEX(Neighborhoods!$A:$C,MATCH(Places!$H4051,Neighborhoods!$A:$A,0),MATCH(Places!I$1,Neighborhoods!$1:$1,0))</f>
        <v>Brooklyn</v>
      </c>
      <c r="J4051" s="17" t="str">
        <f>INDEX(Neighborhoods!$A:$C,MATCH(Places!$H4051,Neighborhoods!$A:$A,0),MATCH(Places!J$1,Neighborhoods!$1:$1,0))</f>
        <v>Greenpoint</v>
      </c>
      <c r="K4051" s="17" t="s">
        <v>1</v>
      </c>
      <c r="L4051" s="17" t="str">
        <f t="shared" si="252"/>
        <v>Yes</v>
      </c>
      <c r="M4051" s="17">
        <v>2</v>
      </c>
      <c r="N4051" s="17" t="str" cm="1">
        <f t="array" ref="N4051">_xlfn.IFS(M4051&lt;=2,"Small",M4051&lt;=5,"Medium",M4051&gt;5,"Large")</f>
        <v>Small</v>
      </c>
      <c r="O4051" s="65">
        <v>80</v>
      </c>
      <c r="P4051" s="87">
        <f t="shared" si="253"/>
        <v>0.03</v>
      </c>
      <c r="Q4051" s="68">
        <v>5</v>
      </c>
      <c r="R4051" s="68" t="str" cm="1">
        <f t="array" ref="R4051">_xlfn.SWITCH(ROUND(Q4051,0),5,"Excellent",4,"Good",3,"Ok","Bad")</f>
        <v>Excellent</v>
      </c>
      <c r="S4051" s="17">
        <v>8</v>
      </c>
      <c r="T4051" s="17" t="str">
        <f t="shared" si="254"/>
        <v>No</v>
      </c>
      <c r="U4051" s="82">
        <v>43393</v>
      </c>
      <c r="V4051" s="82">
        <v>43464</v>
      </c>
      <c r="W4051" s="17">
        <v>0</v>
      </c>
      <c r="X4051" s="17" t="str">
        <f t="shared" si="255"/>
        <v>Inactive</v>
      </c>
      <c r="Y4051" s="17" t="s">
        <v>15615</v>
      </c>
      <c r="Z4051" s="17"/>
    </row>
    <row r="4052" spans="1:26" x14ac:dyDescent="0.25">
      <c r="A4052">
        <v>4051</v>
      </c>
      <c r="B4052" s="17" t="s">
        <v>2887</v>
      </c>
      <c r="C4052" s="17">
        <v>2096</v>
      </c>
      <c r="D4052" s="17" t="str">
        <f>INDEX(Hosts!$A:$O,MATCH(Places!$C4052,Hosts!$A:$A,0),MATCH(Places!D$1,Hosts!$1:$1,0))</f>
        <v>Within a few hours</v>
      </c>
      <c r="E4052" s="87">
        <f>INDEX(Hosts!$A:$O,MATCH(Places!$C4052,Hosts!$A:$A,0),MATCH(Places!E$1,Hosts!$1:$1,0))</f>
        <v>0.95</v>
      </c>
      <c r="F4052" s="87">
        <f>INDEX(Hosts!$A:$O,MATCH(Places!$C4052,Hosts!$A:$A,0),MATCH(Places!F$1,Hosts!$1:$1,0))</f>
        <v>0.26</v>
      </c>
      <c r="G4052" s="17" t="str">
        <f>INDEX(Hosts!$A:$O,MATCH(Places!$C4052,Hosts!$A:$A,0),MATCH(Places!G$1,Hosts!$1:$1,0))</f>
        <v>No</v>
      </c>
      <c r="H4052" s="17">
        <v>10</v>
      </c>
      <c r="I4052" s="17" t="str">
        <f>INDEX(Neighborhoods!$A:$C,MATCH(Places!$H4052,Neighborhoods!$A:$A,0),MATCH(Places!I$1,Neighborhoods!$1:$1,0))</f>
        <v>Brooklyn</v>
      </c>
      <c r="J4052" s="17" t="str">
        <f>INDEX(Neighborhoods!$A:$C,MATCH(Places!$H4052,Neighborhoods!$A:$A,0),MATCH(Places!J$1,Neighborhoods!$1:$1,0))</f>
        <v>East Flatbush</v>
      </c>
      <c r="K4052" s="17" t="s">
        <v>1</v>
      </c>
      <c r="L4052" s="17" t="str">
        <f t="shared" si="252"/>
        <v>Yes</v>
      </c>
      <c r="M4052" s="17">
        <v>2</v>
      </c>
      <c r="N4052" s="17" t="str" cm="1">
        <f t="array" ref="N4052">_xlfn.IFS(M4052&lt;=2,"Small",M4052&lt;=5,"Medium",M4052&gt;5,"Large")</f>
        <v>Small</v>
      </c>
      <c r="O4052" s="65">
        <v>57</v>
      </c>
      <c r="P4052" s="87">
        <f t="shared" si="253"/>
        <v>0.03</v>
      </c>
      <c r="Q4052" s="68">
        <v>4.67</v>
      </c>
      <c r="R4052" s="68" t="str" cm="1">
        <f t="array" ref="R4052">_xlfn.SWITCH(ROUND(Q4052,0),5,"Excellent",4,"Good",3,"Ok","Bad")</f>
        <v>Excellent</v>
      </c>
      <c r="S4052" s="17">
        <v>3</v>
      </c>
      <c r="T4052" s="17" t="str">
        <f t="shared" si="254"/>
        <v>No</v>
      </c>
      <c r="U4052" s="82">
        <v>43708</v>
      </c>
      <c r="V4052" s="82">
        <v>44030</v>
      </c>
      <c r="W4052" s="17">
        <v>80</v>
      </c>
      <c r="X4052" s="17" t="str">
        <f t="shared" si="255"/>
        <v>Active</v>
      </c>
      <c r="Y4052" s="17" t="s">
        <v>15615</v>
      </c>
      <c r="Z4052" s="17"/>
    </row>
    <row r="4053" spans="1:26" x14ac:dyDescent="0.25">
      <c r="A4053">
        <v>4052</v>
      </c>
      <c r="B4053" s="17" t="s">
        <v>2888</v>
      </c>
      <c r="C4053" s="17">
        <v>3550</v>
      </c>
      <c r="D4053" s="17" t="str">
        <f>INDEX(Hosts!$A:$O,MATCH(Places!$C4053,Hosts!$A:$A,0),MATCH(Places!D$1,Hosts!$1:$1,0))</f>
        <v>Within a few hours</v>
      </c>
      <c r="E4053" s="87">
        <f>INDEX(Hosts!$A:$O,MATCH(Places!$C4053,Hosts!$A:$A,0),MATCH(Places!E$1,Hosts!$1:$1,0))</f>
        <v>0.75</v>
      </c>
      <c r="F4053" s="87">
        <f>INDEX(Hosts!$A:$O,MATCH(Places!$C4053,Hosts!$A:$A,0),MATCH(Places!F$1,Hosts!$1:$1,0))</f>
        <v>0.88</v>
      </c>
      <c r="G4053" s="17" t="str">
        <f>INDEX(Hosts!$A:$O,MATCH(Places!$C4053,Hosts!$A:$A,0),MATCH(Places!G$1,Hosts!$1:$1,0))</f>
        <v>Yes</v>
      </c>
      <c r="H4053" s="17">
        <v>9</v>
      </c>
      <c r="I4053" s="17" t="str">
        <f>INDEX(Neighborhoods!$A:$C,MATCH(Places!$H4053,Neighborhoods!$A:$A,0),MATCH(Places!I$1,Neighborhoods!$1:$1,0))</f>
        <v>Brooklyn</v>
      </c>
      <c r="J4053" s="17" t="str">
        <f>INDEX(Neighborhoods!$A:$C,MATCH(Places!$H4053,Neighborhoods!$A:$A,0),MATCH(Places!J$1,Neighborhoods!$1:$1,0))</f>
        <v>Crown Heights</v>
      </c>
      <c r="K4053" s="17" t="s">
        <v>11822</v>
      </c>
      <c r="L4053" s="17" t="str">
        <f t="shared" si="252"/>
        <v>No</v>
      </c>
      <c r="M4053" s="17">
        <v>14</v>
      </c>
      <c r="N4053" s="17" t="str" cm="1">
        <f t="array" ref="N4053">_xlfn.IFS(M4053&lt;=2,"Small",M4053&lt;=5,"Medium",M4053&gt;5,"Large")</f>
        <v>Large</v>
      </c>
      <c r="O4053" s="65">
        <v>425</v>
      </c>
      <c r="P4053" s="87">
        <f t="shared" si="253"/>
        <v>0.04</v>
      </c>
      <c r="Q4053" s="68">
        <v>4.8899999999999997</v>
      </c>
      <c r="R4053" s="68" t="str" cm="1">
        <f t="array" ref="R4053">_xlfn.SWITCH(ROUND(Q4053,0),5,"Excellent",4,"Good",3,"Ok","Bad")</f>
        <v>Excellent</v>
      </c>
      <c r="S4053" s="17">
        <v>28</v>
      </c>
      <c r="T4053" s="17" t="str">
        <f t="shared" si="254"/>
        <v>No</v>
      </c>
      <c r="U4053" s="82">
        <v>43451</v>
      </c>
      <c r="V4053" s="82">
        <v>43894</v>
      </c>
      <c r="W4053" s="17">
        <v>12</v>
      </c>
      <c r="X4053" s="17" t="str">
        <f t="shared" si="255"/>
        <v>Active</v>
      </c>
      <c r="Y4053" s="17" t="s">
        <v>15615</v>
      </c>
      <c r="Z4053" s="17"/>
    </row>
    <row r="4054" spans="1:26" x14ac:dyDescent="0.25">
      <c r="A4054">
        <v>4053</v>
      </c>
      <c r="B4054" s="17" t="s">
        <v>2889</v>
      </c>
      <c r="C4054" s="17">
        <v>2583</v>
      </c>
      <c r="D4054" s="17" t="str">
        <f>INDEX(Hosts!$A:$O,MATCH(Places!$C4054,Hosts!$A:$A,0),MATCH(Places!D$1,Hosts!$1:$1,0))</f>
        <v>Within an hour</v>
      </c>
      <c r="E4054" s="87">
        <f>INDEX(Hosts!$A:$O,MATCH(Places!$C4054,Hosts!$A:$A,0),MATCH(Places!E$1,Hosts!$1:$1,0))</f>
        <v>1</v>
      </c>
      <c r="F4054" s="87">
        <f>INDEX(Hosts!$A:$O,MATCH(Places!$C4054,Hosts!$A:$A,0),MATCH(Places!F$1,Hosts!$1:$1,0))</f>
        <v>0.96</v>
      </c>
      <c r="G4054" s="17" t="str">
        <f>INDEX(Hosts!$A:$O,MATCH(Places!$C4054,Hosts!$A:$A,0),MATCH(Places!G$1,Hosts!$1:$1,0))</f>
        <v>No</v>
      </c>
      <c r="H4054" s="17">
        <v>14</v>
      </c>
      <c r="I4054" s="17" t="str">
        <f>INDEX(Neighborhoods!$A:$C,MATCH(Places!$H4054,Neighborhoods!$A:$A,0),MATCH(Places!I$1,Neighborhoods!$1:$1,0))</f>
        <v>Manhattan</v>
      </c>
      <c r="J4054" s="17" t="str">
        <f>INDEX(Neighborhoods!$A:$C,MATCH(Places!$H4054,Neighborhoods!$A:$A,0),MATCH(Places!J$1,Neighborhoods!$1:$1,0))</f>
        <v>East Harlem</v>
      </c>
      <c r="K4054" s="17" t="s">
        <v>1</v>
      </c>
      <c r="L4054" s="17" t="str">
        <f t="shared" si="252"/>
        <v>Yes</v>
      </c>
      <c r="M4054" s="17">
        <v>2</v>
      </c>
      <c r="N4054" s="17" t="str" cm="1">
        <f t="array" ref="N4054">_xlfn.IFS(M4054&lt;=2,"Small",M4054&lt;=5,"Medium",M4054&gt;5,"Large")</f>
        <v>Small</v>
      </c>
      <c r="O4054" s="65">
        <v>47</v>
      </c>
      <c r="P4054" s="87">
        <f t="shared" si="253"/>
        <v>0.03</v>
      </c>
      <c r="Q4054" s="68">
        <v>4.34</v>
      </c>
      <c r="R4054" s="68" t="str" cm="1">
        <f t="array" ref="R4054">_xlfn.SWITCH(ROUND(Q4054,0),5,"Excellent",4,"Good",3,"Ok","Bad")</f>
        <v>Good</v>
      </c>
      <c r="S4054" s="17">
        <v>59</v>
      </c>
      <c r="T4054" s="17" t="str">
        <f t="shared" si="254"/>
        <v>No</v>
      </c>
      <c r="U4054" s="82">
        <v>43364</v>
      </c>
      <c r="V4054" s="82">
        <v>44026</v>
      </c>
      <c r="W4054" s="17">
        <v>134</v>
      </c>
      <c r="X4054" s="17" t="str">
        <f t="shared" si="255"/>
        <v>Active</v>
      </c>
      <c r="Y4054" s="17" t="s">
        <v>15616</v>
      </c>
      <c r="Z4054" s="17"/>
    </row>
    <row r="4055" spans="1:26" x14ac:dyDescent="0.25">
      <c r="A4055">
        <v>4054</v>
      </c>
      <c r="B4055" s="17" t="s">
        <v>15528</v>
      </c>
      <c r="C4055" s="17">
        <v>3544</v>
      </c>
      <c r="D4055" s="17" t="str">
        <f>INDEX(Hosts!$A:$O,MATCH(Places!$C4055,Hosts!$A:$A,0),MATCH(Places!D$1,Hosts!$1:$1,0))</f>
        <v>Within an hour</v>
      </c>
      <c r="E4055" s="87">
        <f>INDEX(Hosts!$A:$O,MATCH(Places!$C4055,Hosts!$A:$A,0),MATCH(Places!E$1,Hosts!$1:$1,0))</f>
        <v>0.9</v>
      </c>
      <c r="F4055" s="87">
        <f>INDEX(Hosts!$A:$O,MATCH(Places!$C4055,Hosts!$A:$A,0),MATCH(Places!F$1,Hosts!$1:$1,0))</f>
        <v>0.99</v>
      </c>
      <c r="G4055" s="17" t="str">
        <f>INDEX(Hosts!$A:$O,MATCH(Places!$C4055,Hosts!$A:$A,0),MATCH(Places!G$1,Hosts!$1:$1,0))</f>
        <v>No</v>
      </c>
      <c r="H4055" s="17">
        <v>17</v>
      </c>
      <c r="I4055" s="17" t="str">
        <f>INDEX(Neighborhoods!$A:$C,MATCH(Places!$H4055,Neighborhoods!$A:$A,0),MATCH(Places!I$1,Neighborhoods!$1:$1,0))</f>
        <v>Manhattan</v>
      </c>
      <c r="J4055" s="17" t="str">
        <f>INDEX(Neighborhoods!$A:$C,MATCH(Places!$H4055,Neighborhoods!$A:$A,0),MATCH(Places!J$1,Neighborhoods!$1:$1,0))</f>
        <v>Hell's Kitchen</v>
      </c>
      <c r="K4055" s="17" t="s">
        <v>1</v>
      </c>
      <c r="L4055" s="17" t="str">
        <f t="shared" si="252"/>
        <v>Yes</v>
      </c>
      <c r="M4055" s="17">
        <v>2</v>
      </c>
      <c r="N4055" s="17" t="str" cm="1">
        <f t="array" ref="N4055">_xlfn.IFS(M4055&lt;=2,"Small",M4055&lt;=5,"Medium",M4055&gt;5,"Large")</f>
        <v>Small</v>
      </c>
      <c r="O4055" s="65">
        <v>150</v>
      </c>
      <c r="P4055" s="87">
        <f t="shared" si="253"/>
        <v>0.03</v>
      </c>
      <c r="Q4055" s="68">
        <v>4.2699999999999996</v>
      </c>
      <c r="R4055" s="68" t="str" cm="1">
        <f t="array" ref="R4055">_xlfn.SWITCH(ROUND(Q4055,0),5,"Excellent",4,"Good",3,"Ok","Bad")</f>
        <v>Good</v>
      </c>
      <c r="S4055" s="17">
        <v>11</v>
      </c>
      <c r="T4055" s="17" t="str">
        <f t="shared" si="254"/>
        <v>No</v>
      </c>
      <c r="U4055" s="82">
        <v>43384</v>
      </c>
      <c r="V4055" s="82">
        <v>43813</v>
      </c>
      <c r="W4055" s="17">
        <v>365</v>
      </c>
      <c r="X4055" s="17" t="str">
        <f t="shared" si="255"/>
        <v>Active</v>
      </c>
      <c r="Y4055" s="17" t="s">
        <v>15616</v>
      </c>
      <c r="Z4055" s="17"/>
    </row>
    <row r="4056" spans="1:26" x14ac:dyDescent="0.25">
      <c r="A4056">
        <v>4055</v>
      </c>
      <c r="B4056" s="17" t="s">
        <v>2890</v>
      </c>
      <c r="C4056" s="17">
        <v>943</v>
      </c>
      <c r="D4056" s="17" t="str">
        <f>INDEX(Hosts!$A:$O,MATCH(Places!$C4056,Hosts!$A:$A,0),MATCH(Places!D$1,Hosts!$1:$1,0))</f>
        <v>Within an hour</v>
      </c>
      <c r="E4056" s="87">
        <f>INDEX(Hosts!$A:$O,MATCH(Places!$C4056,Hosts!$A:$A,0),MATCH(Places!E$1,Hosts!$1:$1,0))</f>
        <v>1</v>
      </c>
      <c r="F4056" s="87">
        <f>INDEX(Hosts!$A:$O,MATCH(Places!$C4056,Hosts!$A:$A,0),MATCH(Places!F$1,Hosts!$1:$1,0))</f>
        <v>0.83</v>
      </c>
      <c r="G4056" s="17" t="str">
        <f>INDEX(Hosts!$A:$O,MATCH(Places!$C4056,Hosts!$A:$A,0),MATCH(Places!G$1,Hosts!$1:$1,0))</f>
        <v>Yes</v>
      </c>
      <c r="H4056" s="17">
        <v>12</v>
      </c>
      <c r="I4056" s="17" t="str">
        <f>INDEX(Neighborhoods!$A:$C,MATCH(Places!$H4056,Neighborhoods!$A:$A,0),MATCH(Places!I$1,Neighborhoods!$1:$1,0))</f>
        <v>Brooklyn</v>
      </c>
      <c r="J4056" s="17" t="str">
        <f>INDEX(Neighborhoods!$A:$C,MATCH(Places!$H4056,Neighborhoods!$A:$A,0),MATCH(Places!J$1,Neighborhoods!$1:$1,0))</f>
        <v>Williamsburg</v>
      </c>
      <c r="K4056" s="17" t="s">
        <v>1</v>
      </c>
      <c r="L4056" s="17" t="str">
        <f t="shared" si="252"/>
        <v>Yes</v>
      </c>
      <c r="M4056" s="17">
        <v>2</v>
      </c>
      <c r="N4056" s="17" t="str" cm="1">
        <f t="array" ref="N4056">_xlfn.IFS(M4056&lt;=2,"Small",M4056&lt;=5,"Medium",M4056&gt;5,"Large")</f>
        <v>Small</v>
      </c>
      <c r="O4056" s="65">
        <v>63</v>
      </c>
      <c r="P4056" s="87">
        <f t="shared" si="253"/>
        <v>0.03</v>
      </c>
      <c r="Q4056" s="68">
        <v>5</v>
      </c>
      <c r="R4056" s="68" t="str" cm="1">
        <f t="array" ref="R4056">_xlfn.SWITCH(ROUND(Q4056,0),5,"Excellent",4,"Good",3,"Ok","Bad")</f>
        <v>Excellent</v>
      </c>
      <c r="S4056" s="17">
        <v>19</v>
      </c>
      <c r="T4056" s="17" t="str">
        <f t="shared" si="254"/>
        <v>No</v>
      </c>
      <c r="U4056" s="82">
        <v>43378</v>
      </c>
      <c r="V4056" s="82">
        <v>43899</v>
      </c>
      <c r="W4056" s="17">
        <v>321</v>
      </c>
      <c r="X4056" s="17" t="str">
        <f t="shared" si="255"/>
        <v>Active</v>
      </c>
      <c r="Y4056" s="17" t="s">
        <v>15615</v>
      </c>
      <c r="Z4056" s="17"/>
    </row>
    <row r="4057" spans="1:26" x14ac:dyDescent="0.25">
      <c r="A4057">
        <v>4056</v>
      </c>
      <c r="B4057" s="17" t="s">
        <v>2891</v>
      </c>
      <c r="C4057" s="17">
        <v>3995</v>
      </c>
      <c r="D4057" s="17" t="str">
        <f>INDEX(Hosts!$A:$O,MATCH(Places!$C4057,Hosts!$A:$A,0),MATCH(Places!D$1,Hosts!$1:$1,0))</f>
        <v>Within an hour</v>
      </c>
      <c r="E4057" s="87">
        <f>INDEX(Hosts!$A:$O,MATCH(Places!$C4057,Hosts!$A:$A,0),MATCH(Places!E$1,Hosts!$1:$1,0))</f>
        <v>1</v>
      </c>
      <c r="F4057" s="87">
        <f>INDEX(Hosts!$A:$O,MATCH(Places!$C4057,Hosts!$A:$A,0),MATCH(Places!F$1,Hosts!$1:$1,0))</f>
        <v>1</v>
      </c>
      <c r="G4057" s="17" t="str">
        <f>INDEX(Hosts!$A:$O,MATCH(Places!$C4057,Hosts!$A:$A,0),MATCH(Places!G$1,Hosts!$1:$1,0))</f>
        <v>No</v>
      </c>
      <c r="H4057" s="17">
        <v>15</v>
      </c>
      <c r="I4057" s="17" t="str">
        <f>INDEX(Neighborhoods!$A:$C,MATCH(Places!$H4057,Neighborhoods!$A:$A,0),MATCH(Places!I$1,Neighborhoods!$1:$1,0))</f>
        <v>Manhattan</v>
      </c>
      <c r="J4057" s="17" t="str">
        <f>INDEX(Neighborhoods!$A:$C,MATCH(Places!$H4057,Neighborhoods!$A:$A,0),MATCH(Places!J$1,Neighborhoods!$1:$1,0))</f>
        <v>East Village</v>
      </c>
      <c r="K4057" s="17" t="s">
        <v>1</v>
      </c>
      <c r="L4057" s="17" t="str">
        <f t="shared" si="252"/>
        <v>Yes</v>
      </c>
      <c r="M4057" s="17">
        <v>2</v>
      </c>
      <c r="N4057" s="17" t="str" cm="1">
        <f t="array" ref="N4057">_xlfn.IFS(M4057&lt;=2,"Small",M4057&lt;=5,"Medium",M4057&gt;5,"Large")</f>
        <v>Small</v>
      </c>
      <c r="O4057" s="65">
        <v>98</v>
      </c>
      <c r="P4057" s="87">
        <f t="shared" si="253"/>
        <v>0.03</v>
      </c>
      <c r="Q4057" s="68">
        <v>4.4800000000000004</v>
      </c>
      <c r="R4057" s="68" t="str" cm="1">
        <f t="array" ref="R4057">_xlfn.SWITCH(ROUND(Q4057,0),5,"Excellent",4,"Good",3,"Ok","Bad")</f>
        <v>Good</v>
      </c>
      <c r="S4057" s="17">
        <v>27</v>
      </c>
      <c r="T4057" s="17" t="str">
        <f t="shared" si="254"/>
        <v>No</v>
      </c>
      <c r="U4057" s="82">
        <v>43716</v>
      </c>
      <c r="V4057" s="82">
        <v>44009</v>
      </c>
      <c r="W4057" s="17">
        <v>0</v>
      </c>
      <c r="X4057" s="17" t="str">
        <f t="shared" si="255"/>
        <v>Inactive</v>
      </c>
      <c r="Y4057" s="17" t="s">
        <v>15616</v>
      </c>
      <c r="Z4057" s="17"/>
    </row>
    <row r="4058" spans="1:26" x14ac:dyDescent="0.25">
      <c r="A4058">
        <v>4057</v>
      </c>
      <c r="B4058" s="17" t="s">
        <v>2892</v>
      </c>
      <c r="C4058" s="17">
        <v>1339</v>
      </c>
      <c r="D4058" s="17" t="str">
        <f>INDEX(Hosts!$A:$O,MATCH(Places!$C4058,Hosts!$A:$A,0),MATCH(Places!D$1,Hosts!$1:$1,0))</f>
        <v>Within an hour</v>
      </c>
      <c r="E4058" s="87">
        <f>INDEX(Hosts!$A:$O,MATCH(Places!$C4058,Hosts!$A:$A,0),MATCH(Places!E$1,Hosts!$1:$1,0))</f>
        <v>1</v>
      </c>
      <c r="F4058" s="87">
        <f>INDEX(Hosts!$A:$O,MATCH(Places!$C4058,Hosts!$A:$A,0),MATCH(Places!F$1,Hosts!$1:$1,0))</f>
        <v>0.96</v>
      </c>
      <c r="G4058" s="17" t="str">
        <f>INDEX(Hosts!$A:$O,MATCH(Places!$C4058,Hosts!$A:$A,0),MATCH(Places!G$1,Hosts!$1:$1,0))</f>
        <v>Yes</v>
      </c>
      <c r="H4058" s="17">
        <v>7</v>
      </c>
      <c r="I4058" s="17" t="str">
        <f>INDEX(Neighborhoods!$A:$C,MATCH(Places!$H4058,Neighborhoods!$A:$A,0),MATCH(Places!I$1,Neighborhoods!$1:$1,0))</f>
        <v>Brooklyn</v>
      </c>
      <c r="J4058" s="17" t="str">
        <f>INDEX(Neighborhoods!$A:$C,MATCH(Places!$H4058,Neighborhoods!$A:$A,0),MATCH(Places!J$1,Neighborhoods!$1:$1,0))</f>
        <v>Bedford-Stuyvesant</v>
      </c>
      <c r="K4058" s="17" t="s">
        <v>11822</v>
      </c>
      <c r="L4058" s="17" t="str">
        <f t="shared" si="252"/>
        <v>No</v>
      </c>
      <c r="M4058" s="17">
        <v>4</v>
      </c>
      <c r="N4058" s="17" t="str" cm="1">
        <f t="array" ref="N4058">_xlfn.IFS(M4058&lt;=2,"Small",M4058&lt;=5,"Medium",M4058&gt;5,"Large")</f>
        <v>Medium</v>
      </c>
      <c r="O4058" s="65">
        <v>105</v>
      </c>
      <c r="P4058" s="87">
        <f t="shared" si="253"/>
        <v>0.03</v>
      </c>
      <c r="Q4058" s="68">
        <v>5</v>
      </c>
      <c r="R4058" s="68" t="str" cm="1">
        <f t="array" ref="R4058">_xlfn.SWITCH(ROUND(Q4058,0),5,"Excellent",4,"Good",3,"Ok","Bad")</f>
        <v>Excellent</v>
      </c>
      <c r="S4058" s="17">
        <v>43</v>
      </c>
      <c r="T4058" s="17" t="str">
        <f t="shared" si="254"/>
        <v>No</v>
      </c>
      <c r="U4058" s="82">
        <v>43366</v>
      </c>
      <c r="V4058" s="82">
        <v>43832</v>
      </c>
      <c r="W4058" s="17">
        <v>92</v>
      </c>
      <c r="X4058" s="17" t="str">
        <f t="shared" si="255"/>
        <v>Active</v>
      </c>
      <c r="Y4058" s="17" t="s">
        <v>15615</v>
      </c>
      <c r="Z4058" s="17"/>
    </row>
    <row r="4059" spans="1:26" x14ac:dyDescent="0.25">
      <c r="A4059">
        <v>4058</v>
      </c>
      <c r="B4059" s="17" t="s">
        <v>2893</v>
      </c>
      <c r="C4059" s="17">
        <v>3657</v>
      </c>
      <c r="D4059" s="17" t="str">
        <f>INDEX(Hosts!$A:$O,MATCH(Places!$C4059,Hosts!$A:$A,0),MATCH(Places!D$1,Hosts!$1:$1,0))</f>
        <v>Within an hour</v>
      </c>
      <c r="E4059" s="87">
        <f>INDEX(Hosts!$A:$O,MATCH(Places!$C4059,Hosts!$A:$A,0),MATCH(Places!E$1,Hosts!$1:$1,0))</f>
        <v>1</v>
      </c>
      <c r="F4059" s="87">
        <f>INDEX(Hosts!$A:$O,MATCH(Places!$C4059,Hosts!$A:$A,0),MATCH(Places!F$1,Hosts!$1:$1,0))</f>
        <v>1</v>
      </c>
      <c r="G4059" s="17" t="str">
        <f>INDEX(Hosts!$A:$O,MATCH(Places!$C4059,Hosts!$A:$A,0),MATCH(Places!G$1,Hosts!$1:$1,0))</f>
        <v>Yes</v>
      </c>
      <c r="H4059" s="17">
        <v>8</v>
      </c>
      <c r="I4059" s="17" t="str">
        <f>INDEX(Neighborhoods!$A:$C,MATCH(Places!$H4059,Neighborhoods!$A:$A,0),MATCH(Places!I$1,Neighborhoods!$1:$1,0))</f>
        <v>Brooklyn</v>
      </c>
      <c r="J4059" s="17" t="str">
        <f>INDEX(Neighborhoods!$A:$C,MATCH(Places!$H4059,Neighborhoods!$A:$A,0),MATCH(Places!J$1,Neighborhoods!$1:$1,0))</f>
        <v>Bushwick</v>
      </c>
      <c r="K4059" s="17" t="s">
        <v>1</v>
      </c>
      <c r="L4059" s="17" t="str">
        <f t="shared" si="252"/>
        <v>Yes</v>
      </c>
      <c r="M4059" s="17">
        <v>2</v>
      </c>
      <c r="N4059" s="17" t="str" cm="1">
        <f t="array" ref="N4059">_xlfn.IFS(M4059&lt;=2,"Small",M4059&lt;=5,"Medium",M4059&gt;5,"Large")</f>
        <v>Small</v>
      </c>
      <c r="O4059" s="65">
        <v>60</v>
      </c>
      <c r="P4059" s="87">
        <f t="shared" si="253"/>
        <v>0.03</v>
      </c>
      <c r="Q4059" s="68">
        <v>4.9000000000000004</v>
      </c>
      <c r="R4059" s="68" t="str" cm="1">
        <f t="array" ref="R4059">_xlfn.SWITCH(ROUND(Q4059,0),5,"Excellent",4,"Good",3,"Ok","Bad")</f>
        <v>Excellent</v>
      </c>
      <c r="S4059" s="17">
        <v>60</v>
      </c>
      <c r="T4059" s="17" t="str">
        <f t="shared" si="254"/>
        <v>No</v>
      </c>
      <c r="U4059" s="82">
        <v>43382</v>
      </c>
      <c r="V4059" s="82">
        <v>43952</v>
      </c>
      <c r="W4059" s="17">
        <v>0</v>
      </c>
      <c r="X4059" s="17" t="str">
        <f t="shared" si="255"/>
        <v>Inactive</v>
      </c>
      <c r="Y4059" s="17" t="s">
        <v>15616</v>
      </c>
      <c r="Z4059" s="17"/>
    </row>
    <row r="4060" spans="1:26" x14ac:dyDescent="0.25">
      <c r="A4060">
        <v>4059</v>
      </c>
      <c r="B4060" s="17" t="s">
        <v>13979</v>
      </c>
      <c r="C4060" s="17">
        <v>3647</v>
      </c>
      <c r="D4060" s="17" t="str">
        <f>INDEX(Hosts!$A:$O,MATCH(Places!$C4060,Hosts!$A:$A,0),MATCH(Places!D$1,Hosts!$1:$1,0))</f>
        <v>Within an hour</v>
      </c>
      <c r="E4060" s="87">
        <f>INDEX(Hosts!$A:$O,MATCH(Places!$C4060,Hosts!$A:$A,0),MATCH(Places!E$1,Hosts!$1:$1,0))</f>
        <v>1</v>
      </c>
      <c r="F4060" s="87">
        <f>INDEX(Hosts!$A:$O,MATCH(Places!$C4060,Hosts!$A:$A,0),MATCH(Places!F$1,Hosts!$1:$1,0))</f>
        <v>1</v>
      </c>
      <c r="G4060" s="17" t="str">
        <f>INDEX(Hosts!$A:$O,MATCH(Places!$C4060,Hosts!$A:$A,0),MATCH(Places!G$1,Hosts!$1:$1,0))</f>
        <v>No</v>
      </c>
      <c r="H4060" s="17">
        <v>19</v>
      </c>
      <c r="I4060" s="17" t="str">
        <f>INDEX(Neighborhoods!$A:$C,MATCH(Places!$H4060,Neighborhoods!$A:$A,0),MATCH(Places!I$1,Neighborhoods!$1:$1,0))</f>
        <v>Manhattan</v>
      </c>
      <c r="J4060" s="17" t="str">
        <f>INDEX(Neighborhoods!$A:$C,MATCH(Places!$H4060,Neighborhoods!$A:$A,0),MATCH(Places!J$1,Neighborhoods!$1:$1,0))</f>
        <v>Upper East Side</v>
      </c>
      <c r="K4060" s="17" t="s">
        <v>1</v>
      </c>
      <c r="L4060" s="17" t="str">
        <f t="shared" si="252"/>
        <v>Yes</v>
      </c>
      <c r="M4060" s="17">
        <v>2</v>
      </c>
      <c r="N4060" s="17" t="str" cm="1">
        <f t="array" ref="N4060">_xlfn.IFS(M4060&lt;=2,"Small",M4060&lt;=5,"Medium",M4060&gt;5,"Large")</f>
        <v>Small</v>
      </c>
      <c r="O4060" s="65">
        <v>60</v>
      </c>
      <c r="P4060" s="87">
        <f t="shared" si="253"/>
        <v>0.03</v>
      </c>
      <c r="Q4060" s="68">
        <v>4.8099999999999996</v>
      </c>
      <c r="R4060" s="68" t="str" cm="1">
        <f t="array" ref="R4060">_xlfn.SWITCH(ROUND(Q4060,0),5,"Excellent",4,"Good",3,"Ok","Bad")</f>
        <v>Excellent</v>
      </c>
      <c r="S4060" s="17">
        <v>134</v>
      </c>
      <c r="T4060" s="17" t="str">
        <f t="shared" si="254"/>
        <v>Yes</v>
      </c>
      <c r="U4060" s="82">
        <v>43365</v>
      </c>
      <c r="V4060" s="82">
        <v>44022</v>
      </c>
      <c r="W4060" s="17">
        <v>365</v>
      </c>
      <c r="X4060" s="17" t="str">
        <f t="shared" si="255"/>
        <v>Active</v>
      </c>
      <c r="Y4060" s="17" t="s">
        <v>15615</v>
      </c>
      <c r="Z4060" s="17"/>
    </row>
    <row r="4061" spans="1:26" x14ac:dyDescent="0.25">
      <c r="A4061">
        <v>4060</v>
      </c>
      <c r="B4061" s="17" t="s">
        <v>2894</v>
      </c>
      <c r="C4061" s="17">
        <v>3658</v>
      </c>
      <c r="D4061" s="17" t="str">
        <f>INDEX(Hosts!$A:$O,MATCH(Places!$C4061,Hosts!$A:$A,0),MATCH(Places!D$1,Hosts!$1:$1,0))</f>
        <v>Within an hour</v>
      </c>
      <c r="E4061" s="87">
        <f>INDEX(Hosts!$A:$O,MATCH(Places!$C4061,Hosts!$A:$A,0),MATCH(Places!E$1,Hosts!$1:$1,0))</f>
        <v>1</v>
      </c>
      <c r="F4061" s="87">
        <f>INDEX(Hosts!$A:$O,MATCH(Places!$C4061,Hosts!$A:$A,0),MATCH(Places!F$1,Hosts!$1:$1,0))</f>
        <v>0.99</v>
      </c>
      <c r="G4061" s="17" t="str">
        <f>INDEX(Hosts!$A:$O,MATCH(Places!$C4061,Hosts!$A:$A,0),MATCH(Places!G$1,Hosts!$1:$1,0))</f>
        <v>No</v>
      </c>
      <c r="H4061" s="17">
        <v>6</v>
      </c>
      <c r="I4061" s="17" t="str">
        <f>INDEX(Neighborhoods!$A:$C,MATCH(Places!$H4061,Neighborhoods!$A:$A,0),MATCH(Places!I$1,Neighborhoods!$1:$1,0))</f>
        <v>Bronx</v>
      </c>
      <c r="J4061" s="17" t="str">
        <f>INDEX(Neighborhoods!$A:$C,MATCH(Places!$H4061,Neighborhoods!$A:$A,0),MATCH(Places!J$1,Neighborhoods!$1:$1,0))</f>
        <v>Wakefield</v>
      </c>
      <c r="K4061" s="17" t="s">
        <v>1</v>
      </c>
      <c r="L4061" s="17" t="str">
        <f t="shared" si="252"/>
        <v>Yes</v>
      </c>
      <c r="M4061" s="17">
        <v>3</v>
      </c>
      <c r="N4061" s="17" t="str" cm="1">
        <f t="array" ref="N4061">_xlfn.IFS(M4061&lt;=2,"Small",M4061&lt;=5,"Medium",M4061&gt;5,"Large")</f>
        <v>Medium</v>
      </c>
      <c r="O4061" s="65">
        <v>71</v>
      </c>
      <c r="P4061" s="87">
        <f t="shared" si="253"/>
        <v>0.03</v>
      </c>
      <c r="Q4061" s="68">
        <v>4.66</v>
      </c>
      <c r="R4061" s="68" t="str" cm="1">
        <f t="array" ref="R4061">_xlfn.SWITCH(ROUND(Q4061,0),5,"Excellent",4,"Good",3,"Ok","Bad")</f>
        <v>Excellent</v>
      </c>
      <c r="S4061" s="17">
        <v>74</v>
      </c>
      <c r="T4061" s="17" t="str">
        <f t="shared" si="254"/>
        <v>No</v>
      </c>
      <c r="U4061" s="82">
        <v>43367</v>
      </c>
      <c r="V4061" s="82">
        <v>43907</v>
      </c>
      <c r="W4061" s="17">
        <v>0</v>
      </c>
      <c r="X4061" s="17" t="str">
        <f t="shared" si="255"/>
        <v>Inactive</v>
      </c>
      <c r="Y4061" s="17" t="s">
        <v>15616</v>
      </c>
      <c r="Z4061" s="17"/>
    </row>
    <row r="4062" spans="1:26" x14ac:dyDescent="0.25">
      <c r="A4062">
        <v>4061</v>
      </c>
      <c r="B4062" s="17" t="s">
        <v>2895</v>
      </c>
      <c r="C4062" s="17">
        <v>324</v>
      </c>
      <c r="D4062" s="17" t="str">
        <f>INDEX(Hosts!$A:$O,MATCH(Places!$C4062,Hosts!$A:$A,0),MATCH(Places!D$1,Hosts!$1:$1,0))</f>
        <v>Within an hour</v>
      </c>
      <c r="E4062" s="87">
        <f>INDEX(Hosts!$A:$O,MATCH(Places!$C4062,Hosts!$A:$A,0),MATCH(Places!E$1,Hosts!$1:$1,0))</f>
        <v>1</v>
      </c>
      <c r="F4062" s="87">
        <f>INDEX(Hosts!$A:$O,MATCH(Places!$C4062,Hosts!$A:$A,0),MATCH(Places!F$1,Hosts!$1:$1,0))</f>
        <v>1</v>
      </c>
      <c r="G4062" s="17" t="str">
        <f>INDEX(Hosts!$A:$O,MATCH(Places!$C4062,Hosts!$A:$A,0),MATCH(Places!G$1,Hosts!$1:$1,0))</f>
        <v>Yes</v>
      </c>
      <c r="H4062" s="17">
        <v>15</v>
      </c>
      <c r="I4062" s="17" t="str">
        <f>INDEX(Neighborhoods!$A:$C,MATCH(Places!$H4062,Neighborhoods!$A:$A,0),MATCH(Places!I$1,Neighborhoods!$1:$1,0))</f>
        <v>Manhattan</v>
      </c>
      <c r="J4062" s="17" t="str">
        <f>INDEX(Neighborhoods!$A:$C,MATCH(Places!$H4062,Neighborhoods!$A:$A,0),MATCH(Places!J$1,Neighborhoods!$1:$1,0))</f>
        <v>East Village</v>
      </c>
      <c r="K4062" s="17" t="s">
        <v>1</v>
      </c>
      <c r="L4062" s="17" t="str">
        <f t="shared" si="252"/>
        <v>Yes</v>
      </c>
      <c r="M4062" s="17">
        <v>2</v>
      </c>
      <c r="N4062" s="17" t="str" cm="1">
        <f t="array" ref="N4062">_xlfn.IFS(M4062&lt;=2,"Small",M4062&lt;=5,"Medium",M4062&gt;5,"Large")</f>
        <v>Small</v>
      </c>
      <c r="O4062" s="65">
        <v>95</v>
      </c>
      <c r="P4062" s="87">
        <f t="shared" si="253"/>
        <v>0.03</v>
      </c>
      <c r="Q4062" s="68">
        <v>4.9800000000000004</v>
      </c>
      <c r="R4062" s="68" t="str" cm="1">
        <f t="array" ref="R4062">_xlfn.SWITCH(ROUND(Q4062,0),5,"Excellent",4,"Good",3,"Ok","Bad")</f>
        <v>Excellent</v>
      </c>
      <c r="S4062" s="17">
        <v>53</v>
      </c>
      <c r="T4062" s="17" t="str">
        <f t="shared" si="254"/>
        <v>No</v>
      </c>
      <c r="U4062" s="82">
        <v>43401</v>
      </c>
      <c r="V4062" s="82">
        <v>43831</v>
      </c>
      <c r="W4062" s="17">
        <v>163</v>
      </c>
      <c r="X4062" s="17" t="str">
        <f t="shared" si="255"/>
        <v>Active</v>
      </c>
      <c r="Y4062" s="17" t="s">
        <v>15615</v>
      </c>
      <c r="Z4062" s="17"/>
    </row>
    <row r="4063" spans="1:26" x14ac:dyDescent="0.25">
      <c r="A4063">
        <v>4062</v>
      </c>
      <c r="B4063" s="17" t="s">
        <v>2896</v>
      </c>
      <c r="C4063" s="17">
        <v>3599</v>
      </c>
      <c r="D4063" s="17" t="str">
        <f>INDEX(Hosts!$A:$O,MATCH(Places!$C4063,Hosts!$A:$A,0),MATCH(Places!D$1,Hosts!$1:$1,0))</f>
        <v>Within a day</v>
      </c>
      <c r="E4063" s="87">
        <f>INDEX(Hosts!$A:$O,MATCH(Places!$C4063,Hosts!$A:$A,0),MATCH(Places!E$1,Hosts!$1:$1,0))</f>
        <v>1</v>
      </c>
      <c r="F4063" s="87">
        <f>INDEX(Hosts!$A:$O,MATCH(Places!$C4063,Hosts!$A:$A,0),MATCH(Places!F$1,Hosts!$1:$1,0))</f>
        <v>0.96</v>
      </c>
      <c r="G4063" s="17" t="str">
        <f>INDEX(Hosts!$A:$O,MATCH(Places!$C4063,Hosts!$A:$A,0),MATCH(Places!G$1,Hosts!$1:$1,0))</f>
        <v>Yes</v>
      </c>
      <c r="H4063" s="17">
        <v>9</v>
      </c>
      <c r="I4063" s="17" t="str">
        <f>INDEX(Neighborhoods!$A:$C,MATCH(Places!$H4063,Neighborhoods!$A:$A,0),MATCH(Places!I$1,Neighborhoods!$1:$1,0))</f>
        <v>Brooklyn</v>
      </c>
      <c r="J4063" s="17" t="str">
        <f>INDEX(Neighborhoods!$A:$C,MATCH(Places!$H4063,Neighborhoods!$A:$A,0),MATCH(Places!J$1,Neighborhoods!$1:$1,0))</f>
        <v>Crown Heights</v>
      </c>
      <c r="K4063" s="17" t="s">
        <v>11822</v>
      </c>
      <c r="L4063" s="17" t="str">
        <f t="shared" si="252"/>
        <v>No</v>
      </c>
      <c r="M4063" s="17">
        <v>4</v>
      </c>
      <c r="N4063" s="17" t="str" cm="1">
        <f t="array" ref="N4063">_xlfn.IFS(M4063&lt;=2,"Small",M4063&lt;=5,"Medium",M4063&gt;5,"Large")</f>
        <v>Medium</v>
      </c>
      <c r="O4063" s="65">
        <v>160</v>
      </c>
      <c r="P4063" s="87">
        <f t="shared" si="253"/>
        <v>0.03</v>
      </c>
      <c r="Q4063" s="68">
        <v>5</v>
      </c>
      <c r="R4063" s="68" t="str" cm="1">
        <f t="array" ref="R4063">_xlfn.SWITCH(ROUND(Q4063,0),5,"Excellent",4,"Good",3,"Ok","Bad")</f>
        <v>Excellent</v>
      </c>
      <c r="S4063" s="17">
        <v>74</v>
      </c>
      <c r="T4063" s="17" t="str">
        <f t="shared" si="254"/>
        <v>No</v>
      </c>
      <c r="U4063" s="82">
        <v>43381</v>
      </c>
      <c r="V4063" s="82">
        <v>43897</v>
      </c>
      <c r="W4063" s="17">
        <v>228</v>
      </c>
      <c r="X4063" s="17" t="str">
        <f t="shared" si="255"/>
        <v>Active</v>
      </c>
      <c r="Y4063" s="17" t="s">
        <v>15615</v>
      </c>
      <c r="Z4063" s="17"/>
    </row>
    <row r="4064" spans="1:26" x14ac:dyDescent="0.25">
      <c r="A4064">
        <v>4063</v>
      </c>
      <c r="B4064" s="17" t="s">
        <v>2897</v>
      </c>
      <c r="C4064" s="17">
        <v>3661</v>
      </c>
      <c r="D4064" s="17" t="str">
        <f>INDEX(Hosts!$A:$O,MATCH(Places!$C4064,Hosts!$A:$A,0),MATCH(Places!D$1,Hosts!$1:$1,0))</f>
        <v>A few days or more</v>
      </c>
      <c r="E4064" s="87">
        <f>INDEX(Hosts!$A:$O,MATCH(Places!$C4064,Hosts!$A:$A,0),MATCH(Places!E$1,Hosts!$1:$1,0))</f>
        <v>0</v>
      </c>
      <c r="F4064" s="87">
        <f>INDEX(Hosts!$A:$O,MATCH(Places!$C4064,Hosts!$A:$A,0),MATCH(Places!F$1,Hosts!$1:$1,0))</f>
        <v>0</v>
      </c>
      <c r="G4064" s="17" t="str">
        <f>INDEX(Hosts!$A:$O,MATCH(Places!$C4064,Hosts!$A:$A,0),MATCH(Places!G$1,Hosts!$1:$1,0))</f>
        <v>No</v>
      </c>
      <c r="H4064" s="17">
        <v>7</v>
      </c>
      <c r="I4064" s="17" t="str">
        <f>INDEX(Neighborhoods!$A:$C,MATCH(Places!$H4064,Neighborhoods!$A:$A,0),MATCH(Places!I$1,Neighborhoods!$1:$1,0))</f>
        <v>Brooklyn</v>
      </c>
      <c r="J4064" s="17" t="str">
        <f>INDEX(Neighborhoods!$A:$C,MATCH(Places!$H4064,Neighborhoods!$A:$A,0),MATCH(Places!J$1,Neighborhoods!$1:$1,0))</f>
        <v>Bedford-Stuyvesant</v>
      </c>
      <c r="K4064" s="17" t="s">
        <v>11822</v>
      </c>
      <c r="L4064" s="17" t="str">
        <f t="shared" si="252"/>
        <v>No</v>
      </c>
      <c r="M4064" s="17">
        <v>2</v>
      </c>
      <c r="N4064" s="17" t="str" cm="1">
        <f t="array" ref="N4064">_xlfn.IFS(M4064&lt;=2,"Small",M4064&lt;=5,"Medium",M4064&gt;5,"Large")</f>
        <v>Small</v>
      </c>
      <c r="O4064" s="65">
        <v>190</v>
      </c>
      <c r="P4064" s="87">
        <f t="shared" si="253"/>
        <v>0.03</v>
      </c>
      <c r="Q4064" s="68">
        <v>4.67</v>
      </c>
      <c r="R4064" s="68" t="str" cm="1">
        <f t="array" ref="R4064">_xlfn.SWITCH(ROUND(Q4064,0),5,"Excellent",4,"Good",3,"Ok","Bad")</f>
        <v>Excellent</v>
      </c>
      <c r="S4064" s="17">
        <v>3</v>
      </c>
      <c r="T4064" s="17" t="str">
        <f t="shared" si="254"/>
        <v>No</v>
      </c>
      <c r="U4064" s="82">
        <v>43386</v>
      </c>
      <c r="V4064" s="82">
        <v>43428</v>
      </c>
      <c r="W4064" s="17">
        <v>46</v>
      </c>
      <c r="X4064" s="17" t="str">
        <f t="shared" si="255"/>
        <v>Active</v>
      </c>
      <c r="Y4064" s="17" t="s">
        <v>15615</v>
      </c>
      <c r="Z4064" s="17"/>
    </row>
    <row r="4065" spans="1:26" x14ac:dyDescent="0.25">
      <c r="A4065">
        <v>4064</v>
      </c>
      <c r="B4065" s="17" t="s">
        <v>2898</v>
      </c>
      <c r="C4065" s="17">
        <v>944</v>
      </c>
      <c r="D4065" s="17" t="str">
        <f>INDEX(Hosts!$A:$O,MATCH(Places!$C4065,Hosts!$A:$A,0),MATCH(Places!D$1,Hosts!$1:$1,0))</f>
        <v>Within an hour</v>
      </c>
      <c r="E4065" s="87">
        <f>INDEX(Hosts!$A:$O,MATCH(Places!$C4065,Hosts!$A:$A,0),MATCH(Places!E$1,Hosts!$1:$1,0))</f>
        <v>1</v>
      </c>
      <c r="F4065" s="87">
        <f>INDEX(Hosts!$A:$O,MATCH(Places!$C4065,Hosts!$A:$A,0),MATCH(Places!F$1,Hosts!$1:$1,0))</f>
        <v>1</v>
      </c>
      <c r="G4065" s="17" t="str">
        <f>INDEX(Hosts!$A:$O,MATCH(Places!$C4065,Hosts!$A:$A,0),MATCH(Places!G$1,Hosts!$1:$1,0))</f>
        <v>Yes</v>
      </c>
      <c r="H4065" s="17">
        <v>17</v>
      </c>
      <c r="I4065" s="17" t="str">
        <f>INDEX(Neighborhoods!$A:$C,MATCH(Places!$H4065,Neighborhoods!$A:$A,0),MATCH(Places!I$1,Neighborhoods!$1:$1,0))</f>
        <v>Manhattan</v>
      </c>
      <c r="J4065" s="17" t="str">
        <f>INDEX(Neighborhoods!$A:$C,MATCH(Places!$H4065,Neighborhoods!$A:$A,0),MATCH(Places!J$1,Neighborhoods!$1:$1,0))</f>
        <v>Hell's Kitchen</v>
      </c>
      <c r="K4065" s="17" t="s">
        <v>11822</v>
      </c>
      <c r="L4065" s="17" t="str">
        <f t="shared" si="252"/>
        <v>No</v>
      </c>
      <c r="M4065" s="17">
        <v>5</v>
      </c>
      <c r="N4065" s="17" t="str" cm="1">
        <f t="array" ref="N4065">_xlfn.IFS(M4065&lt;=2,"Small",M4065&lt;=5,"Medium",M4065&gt;5,"Large")</f>
        <v>Medium</v>
      </c>
      <c r="O4065" s="65">
        <v>166</v>
      </c>
      <c r="P4065" s="87">
        <f t="shared" si="253"/>
        <v>0.03</v>
      </c>
      <c r="Q4065" s="68">
        <v>4.97</v>
      </c>
      <c r="R4065" s="68" t="str" cm="1">
        <f t="array" ref="R4065">_xlfn.SWITCH(ROUND(Q4065,0),5,"Excellent",4,"Good",3,"Ok","Bad")</f>
        <v>Excellent</v>
      </c>
      <c r="S4065" s="17">
        <v>142</v>
      </c>
      <c r="T4065" s="17" t="str">
        <f t="shared" si="254"/>
        <v>Yes</v>
      </c>
      <c r="U4065" s="82">
        <v>43382</v>
      </c>
      <c r="V4065" s="82">
        <v>44057</v>
      </c>
      <c r="W4065" s="17">
        <v>257</v>
      </c>
      <c r="X4065" s="17" t="str">
        <f t="shared" si="255"/>
        <v>Active</v>
      </c>
      <c r="Y4065" s="17" t="s">
        <v>15616</v>
      </c>
      <c r="Z4065" s="17"/>
    </row>
    <row r="4066" spans="1:26" x14ac:dyDescent="0.25">
      <c r="A4066">
        <v>4065</v>
      </c>
      <c r="B4066" s="17" t="s">
        <v>13435</v>
      </c>
      <c r="C4066" s="17">
        <v>3629</v>
      </c>
      <c r="D4066" s="17" t="str">
        <f>INDEX(Hosts!$A:$O,MATCH(Places!$C4066,Hosts!$A:$A,0),MATCH(Places!D$1,Hosts!$1:$1,0))</f>
        <v>Within an hour</v>
      </c>
      <c r="E4066" s="87">
        <f>INDEX(Hosts!$A:$O,MATCH(Places!$C4066,Hosts!$A:$A,0),MATCH(Places!E$1,Hosts!$1:$1,0))</f>
        <v>1</v>
      </c>
      <c r="F4066" s="87">
        <f>INDEX(Hosts!$A:$O,MATCH(Places!$C4066,Hosts!$A:$A,0),MATCH(Places!F$1,Hosts!$1:$1,0))</f>
        <v>0.97</v>
      </c>
      <c r="G4066" s="17" t="str">
        <f>INDEX(Hosts!$A:$O,MATCH(Places!$C4066,Hosts!$A:$A,0),MATCH(Places!G$1,Hosts!$1:$1,0))</f>
        <v>No</v>
      </c>
      <c r="H4066" s="17">
        <v>14</v>
      </c>
      <c r="I4066" s="17" t="str">
        <f>INDEX(Neighborhoods!$A:$C,MATCH(Places!$H4066,Neighborhoods!$A:$A,0),MATCH(Places!I$1,Neighborhoods!$1:$1,0))</f>
        <v>Manhattan</v>
      </c>
      <c r="J4066" s="17" t="str">
        <f>INDEX(Neighborhoods!$A:$C,MATCH(Places!$H4066,Neighborhoods!$A:$A,0),MATCH(Places!J$1,Neighborhoods!$1:$1,0))</f>
        <v>East Harlem</v>
      </c>
      <c r="K4066" s="17" t="s">
        <v>16</v>
      </c>
      <c r="L4066" s="17" t="str">
        <f t="shared" si="252"/>
        <v>Yes</v>
      </c>
      <c r="M4066" s="17">
        <v>1</v>
      </c>
      <c r="N4066" s="17" t="str" cm="1">
        <f t="array" ref="N4066">_xlfn.IFS(M4066&lt;=2,"Small",M4066&lt;=5,"Medium",M4066&gt;5,"Large")</f>
        <v>Small</v>
      </c>
      <c r="O4066" s="65">
        <v>26</v>
      </c>
      <c r="P4066" s="87">
        <f t="shared" si="253"/>
        <v>0.03</v>
      </c>
      <c r="Q4066" s="68">
        <v>4.8899999999999997</v>
      </c>
      <c r="R4066" s="68" t="str" cm="1">
        <f t="array" ref="R4066">_xlfn.SWITCH(ROUND(Q4066,0),5,"Excellent",4,"Good",3,"Ok","Bad")</f>
        <v>Excellent</v>
      </c>
      <c r="S4066" s="17">
        <v>27</v>
      </c>
      <c r="T4066" s="17" t="str">
        <f t="shared" si="254"/>
        <v>No</v>
      </c>
      <c r="U4066" s="82">
        <v>43366</v>
      </c>
      <c r="V4066" s="82">
        <v>43836</v>
      </c>
      <c r="W4066" s="17">
        <v>134</v>
      </c>
      <c r="X4066" s="17" t="str">
        <f t="shared" si="255"/>
        <v>Active</v>
      </c>
      <c r="Y4066" s="17" t="s">
        <v>15615</v>
      </c>
      <c r="Z4066" s="17"/>
    </row>
    <row r="4067" spans="1:26" x14ac:dyDescent="0.25">
      <c r="A4067">
        <v>4066</v>
      </c>
      <c r="B4067" s="17" t="s">
        <v>2899</v>
      </c>
      <c r="C4067" s="17">
        <v>2985</v>
      </c>
      <c r="D4067" s="17" t="str">
        <f>INDEX(Hosts!$A:$O,MATCH(Places!$C4067,Hosts!$A:$A,0),MATCH(Places!D$1,Hosts!$1:$1,0))</f>
        <v>Within an hour</v>
      </c>
      <c r="E4067" s="87">
        <f>INDEX(Hosts!$A:$O,MATCH(Places!$C4067,Hosts!$A:$A,0),MATCH(Places!E$1,Hosts!$1:$1,0))</f>
        <v>1</v>
      </c>
      <c r="F4067" s="87">
        <f>INDEX(Hosts!$A:$O,MATCH(Places!$C4067,Hosts!$A:$A,0),MATCH(Places!F$1,Hosts!$1:$1,0))</f>
        <v>0.8</v>
      </c>
      <c r="G4067" s="17" t="str">
        <f>INDEX(Hosts!$A:$O,MATCH(Places!$C4067,Hosts!$A:$A,0),MATCH(Places!G$1,Hosts!$1:$1,0))</f>
        <v>Yes</v>
      </c>
      <c r="H4067" s="17">
        <v>16</v>
      </c>
      <c r="I4067" s="17" t="str">
        <f>INDEX(Neighborhoods!$A:$C,MATCH(Places!$H4067,Neighborhoods!$A:$A,0),MATCH(Places!I$1,Neighborhoods!$1:$1,0))</f>
        <v>Manhattan</v>
      </c>
      <c r="J4067" s="17" t="str">
        <f>INDEX(Neighborhoods!$A:$C,MATCH(Places!$H4067,Neighborhoods!$A:$A,0),MATCH(Places!J$1,Neighborhoods!$1:$1,0))</f>
        <v>Harlem</v>
      </c>
      <c r="K4067" s="17" t="s">
        <v>1</v>
      </c>
      <c r="L4067" s="17" t="str">
        <f t="shared" si="252"/>
        <v>Yes</v>
      </c>
      <c r="M4067" s="17">
        <v>1</v>
      </c>
      <c r="N4067" s="17" t="str" cm="1">
        <f t="array" ref="N4067">_xlfn.IFS(M4067&lt;=2,"Small",M4067&lt;=5,"Medium",M4067&gt;5,"Large")</f>
        <v>Small</v>
      </c>
      <c r="O4067" s="65">
        <v>65</v>
      </c>
      <c r="P4067" s="87">
        <f t="shared" si="253"/>
        <v>0.03</v>
      </c>
      <c r="Q4067" s="68">
        <v>5</v>
      </c>
      <c r="R4067" s="68" t="str" cm="1">
        <f t="array" ref="R4067">_xlfn.SWITCH(ROUND(Q4067,0),5,"Excellent",4,"Good",3,"Ok","Bad")</f>
        <v>Excellent</v>
      </c>
      <c r="S4067" s="17">
        <v>5</v>
      </c>
      <c r="T4067" s="17" t="str">
        <f t="shared" si="254"/>
        <v>No</v>
      </c>
      <c r="U4067" s="82">
        <v>43404</v>
      </c>
      <c r="V4067" s="82">
        <v>43674</v>
      </c>
      <c r="W4067" s="17">
        <v>365</v>
      </c>
      <c r="X4067" s="17" t="str">
        <f t="shared" si="255"/>
        <v>Active</v>
      </c>
      <c r="Y4067" s="17" t="s">
        <v>15615</v>
      </c>
      <c r="Z4067" s="17"/>
    </row>
    <row r="4068" spans="1:26" x14ac:dyDescent="0.25">
      <c r="A4068">
        <v>4067</v>
      </c>
      <c r="B4068" s="17" t="s">
        <v>2900</v>
      </c>
      <c r="C4068" s="17">
        <v>3228</v>
      </c>
      <c r="D4068" s="17" t="str">
        <f>INDEX(Hosts!$A:$O,MATCH(Places!$C4068,Hosts!$A:$A,0),MATCH(Places!D$1,Hosts!$1:$1,0))</f>
        <v>Within a few hours</v>
      </c>
      <c r="E4068" s="87">
        <f>INDEX(Hosts!$A:$O,MATCH(Places!$C4068,Hosts!$A:$A,0),MATCH(Places!E$1,Hosts!$1:$1,0))</f>
        <v>1</v>
      </c>
      <c r="F4068" s="87">
        <f>INDEX(Hosts!$A:$O,MATCH(Places!$C4068,Hosts!$A:$A,0),MATCH(Places!F$1,Hosts!$1:$1,0))</f>
        <v>0.94</v>
      </c>
      <c r="G4068" s="17" t="str">
        <f>INDEX(Hosts!$A:$O,MATCH(Places!$C4068,Hosts!$A:$A,0),MATCH(Places!G$1,Hosts!$1:$1,0))</f>
        <v>No</v>
      </c>
      <c r="H4068" s="17">
        <v>7</v>
      </c>
      <c r="I4068" s="17" t="str">
        <f>INDEX(Neighborhoods!$A:$C,MATCH(Places!$H4068,Neighborhoods!$A:$A,0),MATCH(Places!I$1,Neighborhoods!$1:$1,0))</f>
        <v>Brooklyn</v>
      </c>
      <c r="J4068" s="17" t="str">
        <f>INDEX(Neighborhoods!$A:$C,MATCH(Places!$H4068,Neighborhoods!$A:$A,0),MATCH(Places!J$1,Neighborhoods!$1:$1,0))</f>
        <v>Bedford-Stuyvesant</v>
      </c>
      <c r="K4068" s="17" t="s">
        <v>1</v>
      </c>
      <c r="L4068" s="17" t="str">
        <f t="shared" si="252"/>
        <v>Yes</v>
      </c>
      <c r="M4068" s="17">
        <v>2</v>
      </c>
      <c r="N4068" s="17" t="str" cm="1">
        <f t="array" ref="N4068">_xlfn.IFS(M4068&lt;=2,"Small",M4068&lt;=5,"Medium",M4068&gt;5,"Large")</f>
        <v>Small</v>
      </c>
      <c r="O4068" s="65">
        <v>80</v>
      </c>
      <c r="P4068" s="87">
        <f t="shared" si="253"/>
        <v>0.03</v>
      </c>
      <c r="Q4068" s="68">
        <v>4.67</v>
      </c>
      <c r="R4068" s="68" t="str" cm="1">
        <f t="array" ref="R4068">_xlfn.SWITCH(ROUND(Q4068,0),5,"Excellent",4,"Good",3,"Ok","Bad")</f>
        <v>Excellent</v>
      </c>
      <c r="S4068" s="17">
        <v>95</v>
      </c>
      <c r="T4068" s="17" t="str">
        <f t="shared" si="254"/>
        <v>No</v>
      </c>
      <c r="U4068" s="82">
        <v>43371</v>
      </c>
      <c r="V4068" s="82">
        <v>44002</v>
      </c>
      <c r="W4068" s="17">
        <v>11</v>
      </c>
      <c r="X4068" s="17" t="str">
        <f t="shared" si="255"/>
        <v>Active</v>
      </c>
      <c r="Y4068" s="17" t="s">
        <v>15615</v>
      </c>
      <c r="Z4068" s="17"/>
    </row>
    <row r="4069" spans="1:26" x14ac:dyDescent="0.25">
      <c r="A4069">
        <v>4068</v>
      </c>
      <c r="B4069" s="17" t="s">
        <v>2901</v>
      </c>
      <c r="C4069" s="17">
        <v>3656</v>
      </c>
      <c r="D4069" s="17" t="str">
        <f>INDEX(Hosts!$A:$O,MATCH(Places!$C4069,Hosts!$A:$A,0),MATCH(Places!D$1,Hosts!$1:$1,0))</f>
        <v>Within an hour</v>
      </c>
      <c r="E4069" s="87">
        <f>INDEX(Hosts!$A:$O,MATCH(Places!$C4069,Hosts!$A:$A,0),MATCH(Places!E$1,Hosts!$1:$1,0))</f>
        <v>1</v>
      </c>
      <c r="F4069" s="87">
        <f>INDEX(Hosts!$A:$O,MATCH(Places!$C4069,Hosts!$A:$A,0),MATCH(Places!F$1,Hosts!$1:$1,0))</f>
        <v>0.83</v>
      </c>
      <c r="G4069" s="17" t="str">
        <f>INDEX(Hosts!$A:$O,MATCH(Places!$C4069,Hosts!$A:$A,0),MATCH(Places!G$1,Hosts!$1:$1,0))</f>
        <v>No</v>
      </c>
      <c r="H4069" s="17">
        <v>10</v>
      </c>
      <c r="I4069" s="17" t="str">
        <f>INDEX(Neighborhoods!$A:$C,MATCH(Places!$H4069,Neighborhoods!$A:$A,0),MATCH(Places!I$1,Neighborhoods!$1:$1,0))</f>
        <v>Brooklyn</v>
      </c>
      <c r="J4069" s="17" t="str">
        <f>INDEX(Neighborhoods!$A:$C,MATCH(Places!$H4069,Neighborhoods!$A:$A,0),MATCH(Places!J$1,Neighborhoods!$1:$1,0))</f>
        <v>East Flatbush</v>
      </c>
      <c r="K4069" s="17" t="s">
        <v>1</v>
      </c>
      <c r="L4069" s="17" t="str">
        <f t="shared" si="252"/>
        <v>Yes</v>
      </c>
      <c r="M4069" s="17">
        <v>1</v>
      </c>
      <c r="N4069" s="17" t="str" cm="1">
        <f t="array" ref="N4069">_xlfn.IFS(M4069&lt;=2,"Small",M4069&lt;=5,"Medium",M4069&gt;5,"Large")</f>
        <v>Small</v>
      </c>
      <c r="O4069" s="65">
        <v>46</v>
      </c>
      <c r="P4069" s="87">
        <f t="shared" si="253"/>
        <v>0.03</v>
      </c>
      <c r="Q4069" s="68">
        <v>4.5</v>
      </c>
      <c r="R4069" s="68" t="str" cm="1">
        <f t="array" ref="R4069">_xlfn.SWITCH(ROUND(Q4069,0),5,"Excellent",4,"Good",3,"Ok","Bad")</f>
        <v>Excellent</v>
      </c>
      <c r="S4069" s="17">
        <v>12</v>
      </c>
      <c r="T4069" s="17" t="str">
        <f t="shared" si="254"/>
        <v>No</v>
      </c>
      <c r="U4069" s="82">
        <v>43370</v>
      </c>
      <c r="V4069" s="82">
        <v>44046</v>
      </c>
      <c r="W4069" s="17">
        <v>350</v>
      </c>
      <c r="X4069" s="17" t="str">
        <f t="shared" si="255"/>
        <v>Active</v>
      </c>
      <c r="Y4069" s="17" t="s">
        <v>15616</v>
      </c>
      <c r="Z4069" s="17"/>
    </row>
    <row r="4070" spans="1:26" x14ac:dyDescent="0.25">
      <c r="A4070">
        <v>4069</v>
      </c>
      <c r="B4070" s="17" t="s">
        <v>2902</v>
      </c>
      <c r="C4070" s="17">
        <v>3656</v>
      </c>
      <c r="D4070" s="17" t="str">
        <f>INDEX(Hosts!$A:$O,MATCH(Places!$C4070,Hosts!$A:$A,0),MATCH(Places!D$1,Hosts!$1:$1,0))</f>
        <v>Within an hour</v>
      </c>
      <c r="E4070" s="87">
        <f>INDEX(Hosts!$A:$O,MATCH(Places!$C4070,Hosts!$A:$A,0),MATCH(Places!E$1,Hosts!$1:$1,0))</f>
        <v>1</v>
      </c>
      <c r="F4070" s="87">
        <f>INDEX(Hosts!$A:$O,MATCH(Places!$C4070,Hosts!$A:$A,0),MATCH(Places!F$1,Hosts!$1:$1,0))</f>
        <v>0.83</v>
      </c>
      <c r="G4070" s="17" t="str">
        <f>INDEX(Hosts!$A:$O,MATCH(Places!$C4070,Hosts!$A:$A,0),MATCH(Places!G$1,Hosts!$1:$1,0))</f>
        <v>No</v>
      </c>
      <c r="H4070" s="17">
        <v>10</v>
      </c>
      <c r="I4070" s="17" t="str">
        <f>INDEX(Neighborhoods!$A:$C,MATCH(Places!$H4070,Neighborhoods!$A:$A,0),MATCH(Places!I$1,Neighborhoods!$1:$1,0))</f>
        <v>Brooklyn</v>
      </c>
      <c r="J4070" s="17" t="str">
        <f>INDEX(Neighborhoods!$A:$C,MATCH(Places!$H4070,Neighborhoods!$A:$A,0),MATCH(Places!J$1,Neighborhoods!$1:$1,0))</f>
        <v>East Flatbush</v>
      </c>
      <c r="K4070" s="17" t="s">
        <v>1</v>
      </c>
      <c r="L4070" s="17" t="str">
        <f t="shared" si="252"/>
        <v>Yes</v>
      </c>
      <c r="M4070" s="17">
        <v>1</v>
      </c>
      <c r="N4070" s="17" t="str" cm="1">
        <f t="array" ref="N4070">_xlfn.IFS(M4070&lt;=2,"Small",M4070&lt;=5,"Medium",M4070&gt;5,"Large")</f>
        <v>Small</v>
      </c>
      <c r="O4070" s="65">
        <v>47</v>
      </c>
      <c r="P4070" s="87">
        <f t="shared" si="253"/>
        <v>0.03</v>
      </c>
      <c r="Q4070" s="68">
        <v>4.5</v>
      </c>
      <c r="R4070" s="68" t="str" cm="1">
        <f t="array" ref="R4070">_xlfn.SWITCH(ROUND(Q4070,0),5,"Excellent",4,"Good",3,"Ok","Bad")</f>
        <v>Excellent</v>
      </c>
      <c r="S4070" s="17">
        <v>14</v>
      </c>
      <c r="T4070" s="17" t="str">
        <f t="shared" si="254"/>
        <v>No</v>
      </c>
      <c r="U4070" s="82">
        <v>43375</v>
      </c>
      <c r="V4070" s="82">
        <v>43769</v>
      </c>
      <c r="W4070" s="17">
        <v>259</v>
      </c>
      <c r="X4070" s="17" t="str">
        <f t="shared" si="255"/>
        <v>Active</v>
      </c>
      <c r="Y4070" s="17" t="s">
        <v>15616</v>
      </c>
      <c r="Z4070" s="17"/>
    </row>
    <row r="4071" spans="1:26" x14ac:dyDescent="0.25">
      <c r="A4071">
        <v>4070</v>
      </c>
      <c r="B4071" s="17" t="s">
        <v>14725</v>
      </c>
      <c r="C4071" s="17">
        <v>376</v>
      </c>
      <c r="D4071" s="17" t="str">
        <f>INDEX(Hosts!$A:$O,MATCH(Places!$C4071,Hosts!$A:$A,0),MATCH(Places!D$1,Hosts!$1:$1,0))</f>
        <v>Within an hour</v>
      </c>
      <c r="E4071" s="87">
        <f>INDEX(Hosts!$A:$O,MATCH(Places!$C4071,Hosts!$A:$A,0),MATCH(Places!E$1,Hosts!$1:$1,0))</f>
        <v>1</v>
      </c>
      <c r="F4071" s="87">
        <f>INDEX(Hosts!$A:$O,MATCH(Places!$C4071,Hosts!$A:$A,0),MATCH(Places!F$1,Hosts!$1:$1,0))</f>
        <v>0.81</v>
      </c>
      <c r="G4071" s="17" t="str">
        <f>INDEX(Hosts!$A:$O,MATCH(Places!$C4071,Hosts!$A:$A,0),MATCH(Places!G$1,Hosts!$1:$1,0))</f>
        <v>No</v>
      </c>
      <c r="H4071" s="17">
        <v>12</v>
      </c>
      <c r="I4071" s="17" t="str">
        <f>INDEX(Neighborhoods!$A:$C,MATCH(Places!$H4071,Neighborhoods!$A:$A,0),MATCH(Places!I$1,Neighborhoods!$1:$1,0))</f>
        <v>Brooklyn</v>
      </c>
      <c r="J4071" s="17" t="str">
        <f>INDEX(Neighborhoods!$A:$C,MATCH(Places!$H4071,Neighborhoods!$A:$A,0),MATCH(Places!J$1,Neighborhoods!$1:$1,0))</f>
        <v>Williamsburg</v>
      </c>
      <c r="K4071" s="17" t="s">
        <v>11822</v>
      </c>
      <c r="L4071" s="17" t="str">
        <f t="shared" si="252"/>
        <v>No</v>
      </c>
      <c r="M4071" s="17">
        <v>4</v>
      </c>
      <c r="N4071" s="17" t="str" cm="1">
        <f t="array" ref="N4071">_xlfn.IFS(M4071&lt;=2,"Small",M4071&lt;=5,"Medium",M4071&gt;5,"Large")</f>
        <v>Medium</v>
      </c>
      <c r="O4071" s="65">
        <v>200</v>
      </c>
      <c r="P4071" s="87">
        <f t="shared" si="253"/>
        <v>0.04</v>
      </c>
      <c r="Q4071" s="68">
        <v>4.8099999999999996</v>
      </c>
      <c r="R4071" s="68" t="str" cm="1">
        <f t="array" ref="R4071">_xlfn.SWITCH(ROUND(Q4071,0),5,"Excellent",4,"Good",3,"Ok","Bad")</f>
        <v>Excellent</v>
      </c>
      <c r="S4071" s="17">
        <v>32</v>
      </c>
      <c r="T4071" s="17" t="str">
        <f t="shared" si="254"/>
        <v>No</v>
      </c>
      <c r="U4071" s="82">
        <v>43414</v>
      </c>
      <c r="V4071" s="82">
        <v>43877</v>
      </c>
      <c r="W4071" s="17">
        <v>93</v>
      </c>
      <c r="X4071" s="17" t="str">
        <f t="shared" si="255"/>
        <v>Active</v>
      </c>
      <c r="Y4071" s="17" t="s">
        <v>15615</v>
      </c>
      <c r="Z4071" s="17"/>
    </row>
    <row r="4072" spans="1:26" x14ac:dyDescent="0.25">
      <c r="A4072">
        <v>4071</v>
      </c>
      <c r="B4072" s="17" t="s">
        <v>2903</v>
      </c>
      <c r="C4072" s="17">
        <v>3255</v>
      </c>
      <c r="D4072" s="17" t="str">
        <f>INDEX(Hosts!$A:$O,MATCH(Places!$C4072,Hosts!$A:$A,0),MATCH(Places!D$1,Hosts!$1:$1,0))</f>
        <v>Within an hour</v>
      </c>
      <c r="E4072" s="87">
        <f>INDEX(Hosts!$A:$O,MATCH(Places!$C4072,Hosts!$A:$A,0),MATCH(Places!E$1,Hosts!$1:$1,0))</f>
        <v>0.8</v>
      </c>
      <c r="F4072" s="87">
        <f>INDEX(Hosts!$A:$O,MATCH(Places!$C4072,Hosts!$A:$A,0),MATCH(Places!F$1,Hosts!$1:$1,0))</f>
        <v>1</v>
      </c>
      <c r="G4072" s="17" t="str">
        <f>INDEX(Hosts!$A:$O,MATCH(Places!$C4072,Hosts!$A:$A,0),MATCH(Places!G$1,Hosts!$1:$1,0))</f>
        <v>No</v>
      </c>
      <c r="H4072" s="17">
        <v>7</v>
      </c>
      <c r="I4072" s="17" t="str">
        <f>INDEX(Neighborhoods!$A:$C,MATCH(Places!$H4072,Neighborhoods!$A:$A,0),MATCH(Places!I$1,Neighborhoods!$1:$1,0))</f>
        <v>Brooklyn</v>
      </c>
      <c r="J4072" s="17" t="str">
        <f>INDEX(Neighborhoods!$A:$C,MATCH(Places!$H4072,Neighborhoods!$A:$A,0),MATCH(Places!J$1,Neighborhoods!$1:$1,0))</f>
        <v>Bedford-Stuyvesant</v>
      </c>
      <c r="K4072" s="17" t="s">
        <v>1</v>
      </c>
      <c r="L4072" s="17" t="str">
        <f t="shared" si="252"/>
        <v>Yes</v>
      </c>
      <c r="M4072" s="17">
        <v>2</v>
      </c>
      <c r="N4072" s="17" t="str" cm="1">
        <f t="array" ref="N4072">_xlfn.IFS(M4072&lt;=2,"Small",M4072&lt;=5,"Medium",M4072&gt;5,"Large")</f>
        <v>Small</v>
      </c>
      <c r="O4072" s="65">
        <v>40</v>
      </c>
      <c r="P4072" s="87">
        <f t="shared" si="253"/>
        <v>0.03</v>
      </c>
      <c r="Q4072" s="68">
        <v>4.6500000000000004</v>
      </c>
      <c r="R4072" s="68" t="str" cm="1">
        <f t="array" ref="R4072">_xlfn.SWITCH(ROUND(Q4072,0),5,"Excellent",4,"Good",3,"Ok","Bad")</f>
        <v>Excellent</v>
      </c>
      <c r="S4072" s="17">
        <v>144</v>
      </c>
      <c r="T4072" s="17" t="str">
        <f t="shared" si="254"/>
        <v>No</v>
      </c>
      <c r="U4072" s="82">
        <v>43382</v>
      </c>
      <c r="V4072" s="82">
        <v>44041</v>
      </c>
      <c r="W4072" s="17">
        <v>14</v>
      </c>
      <c r="X4072" s="17" t="str">
        <f t="shared" si="255"/>
        <v>Active</v>
      </c>
      <c r="Y4072" s="17" t="s">
        <v>15616</v>
      </c>
      <c r="Z4072" s="17"/>
    </row>
    <row r="4073" spans="1:26" x14ac:dyDescent="0.25">
      <c r="A4073">
        <v>4072</v>
      </c>
      <c r="B4073" s="17" t="s">
        <v>14493</v>
      </c>
      <c r="C4073" s="17">
        <v>3662</v>
      </c>
      <c r="D4073" s="17" t="str">
        <f>INDEX(Hosts!$A:$O,MATCH(Places!$C4073,Hosts!$A:$A,0),MATCH(Places!D$1,Hosts!$1:$1,0))</f>
        <v>Within an hour</v>
      </c>
      <c r="E4073" s="87">
        <f>INDEX(Hosts!$A:$O,MATCH(Places!$C4073,Hosts!$A:$A,0),MATCH(Places!E$1,Hosts!$1:$1,0))</f>
        <v>1</v>
      </c>
      <c r="F4073" s="87">
        <f>INDEX(Hosts!$A:$O,MATCH(Places!$C4073,Hosts!$A:$A,0),MATCH(Places!F$1,Hosts!$1:$1,0))</f>
        <v>0.93</v>
      </c>
      <c r="G4073" s="17" t="str">
        <f>INDEX(Hosts!$A:$O,MATCH(Places!$C4073,Hosts!$A:$A,0),MATCH(Places!G$1,Hosts!$1:$1,0))</f>
        <v>Yes</v>
      </c>
      <c r="H4073" s="17">
        <v>7</v>
      </c>
      <c r="I4073" s="17" t="str">
        <f>INDEX(Neighborhoods!$A:$C,MATCH(Places!$H4073,Neighborhoods!$A:$A,0),MATCH(Places!I$1,Neighborhoods!$1:$1,0))</f>
        <v>Brooklyn</v>
      </c>
      <c r="J4073" s="17" t="str">
        <f>INDEX(Neighborhoods!$A:$C,MATCH(Places!$H4073,Neighborhoods!$A:$A,0),MATCH(Places!J$1,Neighborhoods!$1:$1,0))</f>
        <v>Bedford-Stuyvesant</v>
      </c>
      <c r="K4073" s="17" t="s">
        <v>11822</v>
      </c>
      <c r="L4073" s="17" t="str">
        <f t="shared" si="252"/>
        <v>No</v>
      </c>
      <c r="M4073" s="17">
        <v>2</v>
      </c>
      <c r="N4073" s="17" t="str" cm="1">
        <f t="array" ref="N4073">_xlfn.IFS(M4073&lt;=2,"Small",M4073&lt;=5,"Medium",M4073&gt;5,"Large")</f>
        <v>Small</v>
      </c>
      <c r="O4073" s="65">
        <v>139</v>
      </c>
      <c r="P4073" s="87">
        <f t="shared" si="253"/>
        <v>0.03</v>
      </c>
      <c r="Q4073" s="68">
        <v>4.9800000000000004</v>
      </c>
      <c r="R4073" s="68" t="str" cm="1">
        <f t="array" ref="R4073">_xlfn.SWITCH(ROUND(Q4073,0),5,"Excellent",4,"Good",3,"Ok","Bad")</f>
        <v>Excellent</v>
      </c>
      <c r="S4073" s="17">
        <v>116</v>
      </c>
      <c r="T4073" s="17" t="str">
        <f t="shared" si="254"/>
        <v>Yes</v>
      </c>
      <c r="U4073" s="82">
        <v>43375</v>
      </c>
      <c r="V4073" s="82">
        <v>44039</v>
      </c>
      <c r="W4073" s="17">
        <v>330</v>
      </c>
      <c r="X4073" s="17" t="str">
        <f t="shared" si="255"/>
        <v>Active</v>
      </c>
      <c r="Y4073" s="17" t="s">
        <v>15615</v>
      </c>
      <c r="Z4073" s="17"/>
    </row>
    <row r="4074" spans="1:26" x14ac:dyDescent="0.25">
      <c r="A4074">
        <v>4073</v>
      </c>
      <c r="B4074" s="17" t="s">
        <v>2904</v>
      </c>
      <c r="C4074" s="17">
        <v>160</v>
      </c>
      <c r="D4074" s="17" t="str">
        <f>INDEX(Hosts!$A:$O,MATCH(Places!$C4074,Hosts!$A:$A,0),MATCH(Places!D$1,Hosts!$1:$1,0))</f>
        <v>Within an hour</v>
      </c>
      <c r="E4074" s="87">
        <f>INDEX(Hosts!$A:$O,MATCH(Places!$C4074,Hosts!$A:$A,0),MATCH(Places!E$1,Hosts!$1:$1,0))</f>
        <v>1</v>
      </c>
      <c r="F4074" s="87">
        <f>INDEX(Hosts!$A:$O,MATCH(Places!$C4074,Hosts!$A:$A,0),MATCH(Places!F$1,Hosts!$1:$1,0))</f>
        <v>1</v>
      </c>
      <c r="G4074" s="17" t="str">
        <f>INDEX(Hosts!$A:$O,MATCH(Places!$C4074,Hosts!$A:$A,0),MATCH(Places!G$1,Hosts!$1:$1,0))</f>
        <v>Yes</v>
      </c>
      <c r="H4074" s="17">
        <v>7</v>
      </c>
      <c r="I4074" s="17" t="str">
        <f>INDEX(Neighborhoods!$A:$C,MATCH(Places!$H4074,Neighborhoods!$A:$A,0),MATCH(Places!I$1,Neighborhoods!$1:$1,0))</f>
        <v>Brooklyn</v>
      </c>
      <c r="J4074" s="17" t="str">
        <f>INDEX(Neighborhoods!$A:$C,MATCH(Places!$H4074,Neighborhoods!$A:$A,0),MATCH(Places!J$1,Neighborhoods!$1:$1,0))</f>
        <v>Bedford-Stuyvesant</v>
      </c>
      <c r="K4074" s="17" t="s">
        <v>11822</v>
      </c>
      <c r="L4074" s="17" t="str">
        <f t="shared" si="252"/>
        <v>No</v>
      </c>
      <c r="M4074" s="17">
        <v>5</v>
      </c>
      <c r="N4074" s="17" t="str" cm="1">
        <f t="array" ref="N4074">_xlfn.IFS(M4074&lt;=2,"Small",M4074&lt;=5,"Medium",M4074&gt;5,"Large")</f>
        <v>Medium</v>
      </c>
      <c r="O4074" s="65">
        <v>304</v>
      </c>
      <c r="P4074" s="87">
        <f t="shared" si="253"/>
        <v>0.04</v>
      </c>
      <c r="Q4074" s="68">
        <v>4.99</v>
      </c>
      <c r="R4074" s="68" t="str" cm="1">
        <f t="array" ref="R4074">_xlfn.SWITCH(ROUND(Q4074,0),5,"Excellent",4,"Good",3,"Ok","Bad")</f>
        <v>Excellent</v>
      </c>
      <c r="S4074" s="17">
        <v>75</v>
      </c>
      <c r="T4074" s="17" t="str">
        <f t="shared" si="254"/>
        <v>No</v>
      </c>
      <c r="U4074" s="82">
        <v>43371</v>
      </c>
      <c r="V4074" s="82">
        <v>43881</v>
      </c>
      <c r="W4074" s="17">
        <v>180</v>
      </c>
      <c r="X4074" s="17" t="str">
        <f t="shared" si="255"/>
        <v>Active</v>
      </c>
      <c r="Y4074" s="17" t="s">
        <v>15615</v>
      </c>
      <c r="Z4074" s="17"/>
    </row>
    <row r="4075" spans="1:26" x14ac:dyDescent="0.25">
      <c r="A4075">
        <v>4074</v>
      </c>
      <c r="B4075" s="17" t="s">
        <v>2905</v>
      </c>
      <c r="C4075" s="17">
        <v>2832</v>
      </c>
      <c r="D4075" s="17" t="str">
        <f>INDEX(Hosts!$A:$O,MATCH(Places!$C4075,Hosts!$A:$A,0),MATCH(Places!D$1,Hosts!$1:$1,0))</f>
        <v>Within an hour</v>
      </c>
      <c r="E4075" s="87">
        <f>INDEX(Hosts!$A:$O,MATCH(Places!$C4075,Hosts!$A:$A,0),MATCH(Places!E$1,Hosts!$1:$1,0))</f>
        <v>1</v>
      </c>
      <c r="F4075" s="87">
        <f>INDEX(Hosts!$A:$O,MATCH(Places!$C4075,Hosts!$A:$A,0),MATCH(Places!F$1,Hosts!$1:$1,0))</f>
        <v>1</v>
      </c>
      <c r="G4075" s="17" t="str">
        <f>INDEX(Hosts!$A:$O,MATCH(Places!$C4075,Hosts!$A:$A,0),MATCH(Places!G$1,Hosts!$1:$1,0))</f>
        <v>Yes</v>
      </c>
      <c r="H4075" s="17">
        <v>26</v>
      </c>
      <c r="I4075" s="17" t="str">
        <f>INDEX(Neighborhoods!$A:$C,MATCH(Places!$H4075,Neighborhoods!$A:$A,0),MATCH(Places!I$1,Neighborhoods!$1:$1,0))</f>
        <v>Queens</v>
      </c>
      <c r="J4075" s="17" t="str">
        <f>INDEX(Neighborhoods!$A:$C,MATCH(Places!$H4075,Neighborhoods!$A:$A,0),MATCH(Places!J$1,Neighborhoods!$1:$1,0))</f>
        <v>Sunnyside</v>
      </c>
      <c r="K4075" s="17" t="s">
        <v>1</v>
      </c>
      <c r="L4075" s="17" t="str">
        <f t="shared" si="252"/>
        <v>Yes</v>
      </c>
      <c r="M4075" s="17">
        <v>2</v>
      </c>
      <c r="N4075" s="17" t="str" cm="1">
        <f t="array" ref="N4075">_xlfn.IFS(M4075&lt;=2,"Small",M4075&lt;=5,"Medium",M4075&gt;5,"Large")</f>
        <v>Small</v>
      </c>
      <c r="O4075" s="65">
        <v>119</v>
      </c>
      <c r="P4075" s="87">
        <f t="shared" si="253"/>
        <v>0.03</v>
      </c>
      <c r="Q4075" s="68">
        <v>4.9800000000000004</v>
      </c>
      <c r="R4075" s="68" t="str" cm="1">
        <f t="array" ref="R4075">_xlfn.SWITCH(ROUND(Q4075,0),5,"Excellent",4,"Good",3,"Ok","Bad")</f>
        <v>Excellent</v>
      </c>
      <c r="S4075" s="17">
        <v>47</v>
      </c>
      <c r="T4075" s="17" t="str">
        <f t="shared" si="254"/>
        <v>No</v>
      </c>
      <c r="U4075" s="82">
        <v>43374</v>
      </c>
      <c r="V4075" s="82">
        <v>43831</v>
      </c>
      <c r="W4075" s="17">
        <v>90</v>
      </c>
      <c r="X4075" s="17" t="str">
        <f t="shared" si="255"/>
        <v>Active</v>
      </c>
      <c r="Y4075" s="17" t="s">
        <v>15616</v>
      </c>
      <c r="Z4075" s="17"/>
    </row>
    <row r="4076" spans="1:26" x14ac:dyDescent="0.25">
      <c r="A4076">
        <v>4075</v>
      </c>
      <c r="B4076" s="17" t="s">
        <v>2906</v>
      </c>
      <c r="C4076" s="17">
        <v>3663</v>
      </c>
      <c r="D4076" s="17" t="str">
        <f>INDEX(Hosts!$A:$O,MATCH(Places!$C4076,Hosts!$A:$A,0),MATCH(Places!D$1,Hosts!$1:$1,0))</f>
        <v>A few days or more</v>
      </c>
      <c r="E4076" s="87">
        <f>INDEX(Hosts!$A:$O,MATCH(Places!$C4076,Hosts!$A:$A,0),MATCH(Places!E$1,Hosts!$1:$1,0))</f>
        <v>0</v>
      </c>
      <c r="F4076" s="87">
        <f>INDEX(Hosts!$A:$O,MATCH(Places!$C4076,Hosts!$A:$A,0),MATCH(Places!F$1,Hosts!$1:$1,0))</f>
        <v>0</v>
      </c>
      <c r="G4076" s="17" t="str">
        <f>INDEX(Hosts!$A:$O,MATCH(Places!$C4076,Hosts!$A:$A,0),MATCH(Places!G$1,Hosts!$1:$1,0))</f>
        <v>No</v>
      </c>
      <c r="H4076" s="17">
        <v>12</v>
      </c>
      <c r="I4076" s="17" t="str">
        <f>INDEX(Neighborhoods!$A:$C,MATCH(Places!$H4076,Neighborhoods!$A:$A,0),MATCH(Places!I$1,Neighborhoods!$1:$1,0))</f>
        <v>Brooklyn</v>
      </c>
      <c r="J4076" s="17" t="str">
        <f>INDEX(Neighborhoods!$A:$C,MATCH(Places!$H4076,Neighborhoods!$A:$A,0),MATCH(Places!J$1,Neighborhoods!$1:$1,0))</f>
        <v>Williamsburg</v>
      </c>
      <c r="K4076" s="17" t="s">
        <v>1</v>
      </c>
      <c r="L4076" s="17" t="str">
        <f t="shared" si="252"/>
        <v>Yes</v>
      </c>
      <c r="M4076" s="17">
        <v>2</v>
      </c>
      <c r="N4076" s="17" t="str" cm="1">
        <f t="array" ref="N4076">_xlfn.IFS(M4076&lt;=2,"Small",M4076&lt;=5,"Medium",M4076&gt;5,"Large")</f>
        <v>Small</v>
      </c>
      <c r="O4076" s="65">
        <v>59</v>
      </c>
      <c r="P4076" s="87">
        <f t="shared" si="253"/>
        <v>0.03</v>
      </c>
      <c r="Q4076" s="68">
        <v>4.75</v>
      </c>
      <c r="R4076" s="68" t="str" cm="1">
        <f t="array" ref="R4076">_xlfn.SWITCH(ROUND(Q4076,0),5,"Excellent",4,"Good",3,"Ok","Bad")</f>
        <v>Excellent</v>
      </c>
      <c r="S4076" s="17">
        <v>4</v>
      </c>
      <c r="T4076" s="17" t="str">
        <f t="shared" si="254"/>
        <v>No</v>
      </c>
      <c r="U4076" s="82">
        <v>43387</v>
      </c>
      <c r="V4076" s="82">
        <v>43583</v>
      </c>
      <c r="W4076" s="17">
        <v>7</v>
      </c>
      <c r="X4076" s="17" t="str">
        <f t="shared" si="255"/>
        <v>Active</v>
      </c>
      <c r="Y4076" s="17" t="s">
        <v>15615</v>
      </c>
      <c r="Z4076" s="17"/>
    </row>
    <row r="4077" spans="1:26" x14ac:dyDescent="0.25">
      <c r="A4077">
        <v>4076</v>
      </c>
      <c r="B4077" s="17" t="s">
        <v>2907</v>
      </c>
      <c r="C4077" s="17">
        <v>1460</v>
      </c>
      <c r="D4077" s="17" t="str">
        <f>INDEX(Hosts!$A:$O,MATCH(Places!$C4077,Hosts!$A:$A,0),MATCH(Places!D$1,Hosts!$1:$1,0))</f>
        <v>Within a day</v>
      </c>
      <c r="E4077" s="87">
        <f>INDEX(Hosts!$A:$O,MATCH(Places!$C4077,Hosts!$A:$A,0),MATCH(Places!E$1,Hosts!$1:$1,0))</f>
        <v>1</v>
      </c>
      <c r="F4077" s="87">
        <f>INDEX(Hosts!$A:$O,MATCH(Places!$C4077,Hosts!$A:$A,0),MATCH(Places!F$1,Hosts!$1:$1,0))</f>
        <v>0.93</v>
      </c>
      <c r="G4077" s="17" t="str">
        <f>INDEX(Hosts!$A:$O,MATCH(Places!$C4077,Hosts!$A:$A,0),MATCH(Places!G$1,Hosts!$1:$1,0))</f>
        <v>Yes</v>
      </c>
      <c r="H4077" s="17">
        <v>7</v>
      </c>
      <c r="I4077" s="17" t="str">
        <f>INDEX(Neighborhoods!$A:$C,MATCH(Places!$H4077,Neighborhoods!$A:$A,0),MATCH(Places!I$1,Neighborhoods!$1:$1,0))</f>
        <v>Brooklyn</v>
      </c>
      <c r="J4077" s="17" t="str">
        <f>INDEX(Neighborhoods!$A:$C,MATCH(Places!$H4077,Neighborhoods!$A:$A,0),MATCH(Places!J$1,Neighborhoods!$1:$1,0))</f>
        <v>Bedford-Stuyvesant</v>
      </c>
      <c r="K4077" s="17" t="s">
        <v>1</v>
      </c>
      <c r="L4077" s="17" t="str">
        <f t="shared" si="252"/>
        <v>Yes</v>
      </c>
      <c r="M4077" s="17">
        <v>2</v>
      </c>
      <c r="N4077" s="17" t="str" cm="1">
        <f t="array" ref="N4077">_xlfn.IFS(M4077&lt;=2,"Small",M4077&lt;=5,"Medium",M4077&gt;5,"Large")</f>
        <v>Small</v>
      </c>
      <c r="O4077" s="65">
        <v>67</v>
      </c>
      <c r="P4077" s="87">
        <f t="shared" si="253"/>
        <v>0.03</v>
      </c>
      <c r="Q4077" s="68">
        <v>4.9800000000000004</v>
      </c>
      <c r="R4077" s="68" t="str" cm="1">
        <f t="array" ref="R4077">_xlfn.SWITCH(ROUND(Q4077,0),5,"Excellent",4,"Good",3,"Ok","Bad")</f>
        <v>Excellent</v>
      </c>
      <c r="S4077" s="17">
        <v>53</v>
      </c>
      <c r="T4077" s="17" t="str">
        <f t="shared" si="254"/>
        <v>No</v>
      </c>
      <c r="U4077" s="82">
        <v>43374</v>
      </c>
      <c r="V4077" s="82">
        <v>43899</v>
      </c>
      <c r="W4077" s="17">
        <v>45</v>
      </c>
      <c r="X4077" s="17" t="str">
        <f t="shared" si="255"/>
        <v>Active</v>
      </c>
      <c r="Y4077" s="17" t="s">
        <v>15616</v>
      </c>
      <c r="Z4077" s="17"/>
    </row>
    <row r="4078" spans="1:26" x14ac:dyDescent="0.25">
      <c r="A4078">
        <v>4077</v>
      </c>
      <c r="B4078" s="17" t="s">
        <v>2908</v>
      </c>
      <c r="C4078" s="17">
        <v>2456</v>
      </c>
      <c r="D4078" s="17" t="str">
        <f>INDEX(Hosts!$A:$O,MATCH(Places!$C4078,Hosts!$A:$A,0),MATCH(Places!D$1,Hosts!$1:$1,0))</f>
        <v>Within a few hours</v>
      </c>
      <c r="E4078" s="87">
        <f>INDEX(Hosts!$A:$O,MATCH(Places!$C4078,Hosts!$A:$A,0),MATCH(Places!E$1,Hosts!$1:$1,0))</f>
        <v>1</v>
      </c>
      <c r="F4078" s="87">
        <f>INDEX(Hosts!$A:$O,MATCH(Places!$C4078,Hosts!$A:$A,0),MATCH(Places!F$1,Hosts!$1:$1,0))</f>
        <v>0.96</v>
      </c>
      <c r="G4078" s="17" t="str">
        <f>INDEX(Hosts!$A:$O,MATCH(Places!$C4078,Hosts!$A:$A,0),MATCH(Places!G$1,Hosts!$1:$1,0))</f>
        <v>Yes</v>
      </c>
      <c r="H4078" s="17">
        <v>18</v>
      </c>
      <c r="I4078" s="17" t="str">
        <f>INDEX(Neighborhoods!$A:$C,MATCH(Places!$H4078,Neighborhoods!$A:$A,0),MATCH(Places!I$1,Neighborhoods!$1:$1,0))</f>
        <v>Manhattan</v>
      </c>
      <c r="J4078" s="17" t="str">
        <f>INDEX(Neighborhoods!$A:$C,MATCH(Places!$H4078,Neighborhoods!$A:$A,0),MATCH(Places!J$1,Neighborhoods!$1:$1,0))</f>
        <v>Midtown</v>
      </c>
      <c r="K4078" s="17" t="s">
        <v>11822</v>
      </c>
      <c r="L4078" s="17" t="str">
        <f t="shared" si="252"/>
        <v>No</v>
      </c>
      <c r="M4078" s="17">
        <v>2</v>
      </c>
      <c r="N4078" s="17" t="str" cm="1">
        <f t="array" ref="N4078">_xlfn.IFS(M4078&lt;=2,"Small",M4078&lt;=5,"Medium",M4078&gt;5,"Large")</f>
        <v>Small</v>
      </c>
      <c r="O4078" s="65">
        <v>235</v>
      </c>
      <c r="P4078" s="87">
        <f t="shared" si="253"/>
        <v>0.04</v>
      </c>
      <c r="Q4078" s="68">
        <v>4.91</v>
      </c>
      <c r="R4078" s="68" t="str" cm="1">
        <f t="array" ref="R4078">_xlfn.SWITCH(ROUND(Q4078,0),5,"Excellent",4,"Good",3,"Ok","Bad")</f>
        <v>Excellent</v>
      </c>
      <c r="S4078" s="17">
        <v>65</v>
      </c>
      <c r="T4078" s="17" t="str">
        <f t="shared" si="254"/>
        <v>No</v>
      </c>
      <c r="U4078" s="82">
        <v>43390</v>
      </c>
      <c r="V4078" s="82">
        <v>43831</v>
      </c>
      <c r="W4078" s="17">
        <v>230</v>
      </c>
      <c r="X4078" s="17" t="str">
        <f t="shared" si="255"/>
        <v>Active</v>
      </c>
      <c r="Y4078" s="17" t="s">
        <v>15615</v>
      </c>
      <c r="Z4078" s="17"/>
    </row>
    <row r="4079" spans="1:26" x14ac:dyDescent="0.25">
      <c r="A4079">
        <v>4078</v>
      </c>
      <c r="B4079" s="17" t="s">
        <v>13693</v>
      </c>
      <c r="C4079" s="17">
        <v>3666</v>
      </c>
      <c r="D4079" s="17" t="str">
        <f>INDEX(Hosts!$A:$O,MATCH(Places!$C4079,Hosts!$A:$A,0),MATCH(Places!D$1,Hosts!$1:$1,0))</f>
        <v>Within a few hours</v>
      </c>
      <c r="E4079" s="87">
        <f>INDEX(Hosts!$A:$O,MATCH(Places!$C4079,Hosts!$A:$A,0),MATCH(Places!E$1,Hosts!$1:$1,0))</f>
        <v>0.9</v>
      </c>
      <c r="F4079" s="87">
        <f>INDEX(Hosts!$A:$O,MATCH(Places!$C4079,Hosts!$A:$A,0),MATCH(Places!F$1,Hosts!$1:$1,0))</f>
        <v>0.92</v>
      </c>
      <c r="G4079" s="17" t="str">
        <f>INDEX(Hosts!$A:$O,MATCH(Places!$C4079,Hosts!$A:$A,0),MATCH(Places!G$1,Hosts!$1:$1,0))</f>
        <v>Yes</v>
      </c>
      <c r="H4079" s="17">
        <v>9</v>
      </c>
      <c r="I4079" s="17" t="str">
        <f>INDEX(Neighborhoods!$A:$C,MATCH(Places!$H4079,Neighborhoods!$A:$A,0),MATCH(Places!I$1,Neighborhoods!$1:$1,0))</f>
        <v>Brooklyn</v>
      </c>
      <c r="J4079" s="17" t="str">
        <f>INDEX(Neighborhoods!$A:$C,MATCH(Places!$H4079,Neighborhoods!$A:$A,0),MATCH(Places!J$1,Neighborhoods!$1:$1,0))</f>
        <v>Crown Heights</v>
      </c>
      <c r="K4079" s="17" t="s">
        <v>11822</v>
      </c>
      <c r="L4079" s="17" t="str">
        <f t="shared" si="252"/>
        <v>No</v>
      </c>
      <c r="M4079" s="17">
        <v>6</v>
      </c>
      <c r="N4079" s="17" t="str" cm="1">
        <f t="array" ref="N4079">_xlfn.IFS(M4079&lt;=2,"Small",M4079&lt;=5,"Medium",M4079&gt;5,"Large")</f>
        <v>Large</v>
      </c>
      <c r="O4079" s="65">
        <v>120</v>
      </c>
      <c r="P4079" s="87">
        <f t="shared" si="253"/>
        <v>0.03</v>
      </c>
      <c r="Q4079" s="68">
        <v>4.92</v>
      </c>
      <c r="R4079" s="68" t="str" cm="1">
        <f t="array" ref="R4079">_xlfn.SWITCH(ROUND(Q4079,0),5,"Excellent",4,"Good",3,"Ok","Bad")</f>
        <v>Excellent</v>
      </c>
      <c r="S4079" s="17">
        <v>72</v>
      </c>
      <c r="T4079" s="17" t="str">
        <f t="shared" si="254"/>
        <v>No</v>
      </c>
      <c r="U4079" s="82">
        <v>43381</v>
      </c>
      <c r="V4079" s="82">
        <v>44051</v>
      </c>
      <c r="W4079" s="17">
        <v>330</v>
      </c>
      <c r="X4079" s="17" t="str">
        <f t="shared" si="255"/>
        <v>Active</v>
      </c>
      <c r="Y4079" s="17" t="s">
        <v>15615</v>
      </c>
      <c r="Z4079" s="17"/>
    </row>
    <row r="4080" spans="1:26" x14ac:dyDescent="0.25">
      <c r="A4080">
        <v>4079</v>
      </c>
      <c r="B4080" s="17" t="s">
        <v>14935</v>
      </c>
      <c r="C4080" s="17">
        <v>3544</v>
      </c>
      <c r="D4080" s="17" t="str">
        <f>INDEX(Hosts!$A:$O,MATCH(Places!$C4080,Hosts!$A:$A,0),MATCH(Places!D$1,Hosts!$1:$1,0))</f>
        <v>Within an hour</v>
      </c>
      <c r="E4080" s="87">
        <f>INDEX(Hosts!$A:$O,MATCH(Places!$C4080,Hosts!$A:$A,0),MATCH(Places!E$1,Hosts!$1:$1,0))</f>
        <v>0.9</v>
      </c>
      <c r="F4080" s="87">
        <f>INDEX(Hosts!$A:$O,MATCH(Places!$C4080,Hosts!$A:$A,0),MATCH(Places!F$1,Hosts!$1:$1,0))</f>
        <v>0.99</v>
      </c>
      <c r="G4080" s="17" t="str">
        <f>INDEX(Hosts!$A:$O,MATCH(Places!$C4080,Hosts!$A:$A,0),MATCH(Places!G$1,Hosts!$1:$1,0))</f>
        <v>No</v>
      </c>
      <c r="H4080" s="17">
        <v>17</v>
      </c>
      <c r="I4080" s="17" t="str">
        <f>INDEX(Neighborhoods!$A:$C,MATCH(Places!$H4080,Neighborhoods!$A:$A,0),MATCH(Places!I$1,Neighborhoods!$1:$1,0))</f>
        <v>Manhattan</v>
      </c>
      <c r="J4080" s="17" t="str">
        <f>INDEX(Neighborhoods!$A:$C,MATCH(Places!$H4080,Neighborhoods!$A:$A,0),MATCH(Places!J$1,Neighborhoods!$1:$1,0))</f>
        <v>Hell's Kitchen</v>
      </c>
      <c r="K4080" s="17" t="s">
        <v>1</v>
      </c>
      <c r="L4080" s="17" t="str">
        <f t="shared" si="252"/>
        <v>Yes</v>
      </c>
      <c r="M4080" s="17">
        <v>2</v>
      </c>
      <c r="N4080" s="17" t="str" cm="1">
        <f t="array" ref="N4080">_xlfn.IFS(M4080&lt;=2,"Small",M4080&lt;=5,"Medium",M4080&gt;5,"Large")</f>
        <v>Small</v>
      </c>
      <c r="O4080" s="65">
        <v>150</v>
      </c>
      <c r="P4080" s="87">
        <f t="shared" si="253"/>
        <v>0.03</v>
      </c>
      <c r="Q4080" s="68">
        <v>4.62</v>
      </c>
      <c r="R4080" s="68" t="str" cm="1">
        <f t="array" ref="R4080">_xlfn.SWITCH(ROUND(Q4080,0),5,"Excellent",4,"Good",3,"Ok","Bad")</f>
        <v>Excellent</v>
      </c>
      <c r="S4080" s="17">
        <v>13</v>
      </c>
      <c r="T4080" s="17" t="str">
        <f t="shared" si="254"/>
        <v>No</v>
      </c>
      <c r="U4080" s="82">
        <v>43383</v>
      </c>
      <c r="V4080" s="82">
        <v>43812</v>
      </c>
      <c r="W4080" s="17">
        <v>365</v>
      </c>
      <c r="X4080" s="17" t="str">
        <f t="shared" si="255"/>
        <v>Active</v>
      </c>
      <c r="Y4080" s="17" t="s">
        <v>15616</v>
      </c>
      <c r="Z4080" s="17"/>
    </row>
    <row r="4081" spans="1:26" x14ac:dyDescent="0.25">
      <c r="A4081">
        <v>4080</v>
      </c>
      <c r="B4081" s="17" t="s">
        <v>2909</v>
      </c>
      <c r="C4081" s="17">
        <v>3019</v>
      </c>
      <c r="D4081" s="17" t="str">
        <f>INDEX(Hosts!$A:$O,MATCH(Places!$C4081,Hosts!$A:$A,0),MATCH(Places!D$1,Hosts!$1:$1,0))</f>
        <v>Within an hour</v>
      </c>
      <c r="E4081" s="87">
        <f>INDEX(Hosts!$A:$O,MATCH(Places!$C4081,Hosts!$A:$A,0),MATCH(Places!E$1,Hosts!$1:$1,0))</f>
        <v>1</v>
      </c>
      <c r="F4081" s="87">
        <f>INDEX(Hosts!$A:$O,MATCH(Places!$C4081,Hosts!$A:$A,0),MATCH(Places!F$1,Hosts!$1:$1,0))</f>
        <v>0.9</v>
      </c>
      <c r="G4081" s="17" t="str">
        <f>INDEX(Hosts!$A:$O,MATCH(Places!$C4081,Hosts!$A:$A,0),MATCH(Places!G$1,Hosts!$1:$1,0))</f>
        <v>Yes</v>
      </c>
      <c r="H4081" s="17">
        <v>10</v>
      </c>
      <c r="I4081" s="17" t="str">
        <f>INDEX(Neighborhoods!$A:$C,MATCH(Places!$H4081,Neighborhoods!$A:$A,0),MATCH(Places!I$1,Neighborhoods!$1:$1,0))</f>
        <v>Brooklyn</v>
      </c>
      <c r="J4081" s="17" t="str">
        <f>INDEX(Neighborhoods!$A:$C,MATCH(Places!$H4081,Neighborhoods!$A:$A,0),MATCH(Places!J$1,Neighborhoods!$1:$1,0))</f>
        <v>East Flatbush</v>
      </c>
      <c r="K4081" s="17" t="s">
        <v>1</v>
      </c>
      <c r="L4081" s="17" t="str">
        <f t="shared" si="252"/>
        <v>Yes</v>
      </c>
      <c r="M4081" s="17">
        <v>4</v>
      </c>
      <c r="N4081" s="17" t="str" cm="1">
        <f t="array" ref="N4081">_xlfn.IFS(M4081&lt;=2,"Small",M4081&lt;=5,"Medium",M4081&gt;5,"Large")</f>
        <v>Medium</v>
      </c>
      <c r="O4081" s="65">
        <v>119</v>
      </c>
      <c r="P4081" s="87">
        <f t="shared" si="253"/>
        <v>0.03</v>
      </c>
      <c r="Q4081" s="68">
        <v>4.91</v>
      </c>
      <c r="R4081" s="68" t="str" cm="1">
        <f t="array" ref="R4081">_xlfn.SWITCH(ROUND(Q4081,0),5,"Excellent",4,"Good",3,"Ok","Bad")</f>
        <v>Excellent</v>
      </c>
      <c r="S4081" s="17">
        <v>23</v>
      </c>
      <c r="T4081" s="17" t="str">
        <f t="shared" si="254"/>
        <v>No</v>
      </c>
      <c r="U4081" s="82">
        <v>43379</v>
      </c>
      <c r="V4081" s="82">
        <v>43974</v>
      </c>
      <c r="W4081" s="17">
        <v>0</v>
      </c>
      <c r="X4081" s="17" t="str">
        <f t="shared" si="255"/>
        <v>Inactive</v>
      </c>
      <c r="Y4081" s="17" t="s">
        <v>15615</v>
      </c>
      <c r="Z4081" s="17"/>
    </row>
    <row r="4082" spans="1:26" x14ac:dyDescent="0.25">
      <c r="A4082">
        <v>4081</v>
      </c>
      <c r="B4082" s="17" t="s">
        <v>13151</v>
      </c>
      <c r="C4082" s="17">
        <v>3667</v>
      </c>
      <c r="D4082" s="17" t="str">
        <f>INDEX(Hosts!$A:$O,MATCH(Places!$C4082,Hosts!$A:$A,0),MATCH(Places!D$1,Hosts!$1:$1,0))</f>
        <v>Within an hour</v>
      </c>
      <c r="E4082" s="87">
        <f>INDEX(Hosts!$A:$O,MATCH(Places!$C4082,Hosts!$A:$A,0),MATCH(Places!E$1,Hosts!$1:$1,0))</f>
        <v>1</v>
      </c>
      <c r="F4082" s="87">
        <f>INDEX(Hosts!$A:$O,MATCH(Places!$C4082,Hosts!$A:$A,0),MATCH(Places!F$1,Hosts!$1:$1,0))</f>
        <v>0.99</v>
      </c>
      <c r="G4082" s="17" t="str">
        <f>INDEX(Hosts!$A:$O,MATCH(Places!$C4082,Hosts!$A:$A,0),MATCH(Places!G$1,Hosts!$1:$1,0))</f>
        <v>Yes</v>
      </c>
      <c r="H4082" s="17">
        <v>8</v>
      </c>
      <c r="I4082" s="17" t="str">
        <f>INDEX(Neighborhoods!$A:$C,MATCH(Places!$H4082,Neighborhoods!$A:$A,0),MATCH(Places!I$1,Neighborhoods!$1:$1,0))</f>
        <v>Brooklyn</v>
      </c>
      <c r="J4082" s="17" t="str">
        <f>INDEX(Neighborhoods!$A:$C,MATCH(Places!$H4082,Neighborhoods!$A:$A,0),MATCH(Places!J$1,Neighborhoods!$1:$1,0))</f>
        <v>Bushwick</v>
      </c>
      <c r="K4082" s="17" t="s">
        <v>1</v>
      </c>
      <c r="L4082" s="17" t="str">
        <f t="shared" si="252"/>
        <v>Yes</v>
      </c>
      <c r="M4082" s="17">
        <v>2</v>
      </c>
      <c r="N4082" s="17" t="str" cm="1">
        <f t="array" ref="N4082">_xlfn.IFS(M4082&lt;=2,"Small",M4082&lt;=5,"Medium",M4082&gt;5,"Large")</f>
        <v>Small</v>
      </c>
      <c r="O4082" s="65">
        <v>77</v>
      </c>
      <c r="P4082" s="87">
        <f t="shared" si="253"/>
        <v>0.03</v>
      </c>
      <c r="Q4082" s="68">
        <v>5</v>
      </c>
      <c r="R4082" s="68" t="str" cm="1">
        <f t="array" ref="R4082">_xlfn.SWITCH(ROUND(Q4082,0),5,"Excellent",4,"Good",3,"Ok","Bad")</f>
        <v>Excellent</v>
      </c>
      <c r="S4082" s="17">
        <v>106</v>
      </c>
      <c r="T4082" s="17" t="str">
        <f t="shared" si="254"/>
        <v>Yes</v>
      </c>
      <c r="U4082" s="82">
        <v>43375</v>
      </c>
      <c r="V4082" s="82">
        <v>44050</v>
      </c>
      <c r="W4082" s="17">
        <v>267</v>
      </c>
      <c r="X4082" s="17" t="str">
        <f t="shared" si="255"/>
        <v>Active</v>
      </c>
      <c r="Y4082" s="17" t="s">
        <v>15615</v>
      </c>
      <c r="Z4082" s="17"/>
    </row>
    <row r="4083" spans="1:26" x14ac:dyDescent="0.25">
      <c r="A4083">
        <v>4082</v>
      </c>
      <c r="B4083" s="17" t="s">
        <v>2910</v>
      </c>
      <c r="C4083" s="17">
        <v>2399</v>
      </c>
      <c r="D4083" s="17" t="str">
        <f>INDEX(Hosts!$A:$O,MATCH(Places!$C4083,Hosts!$A:$A,0),MATCH(Places!D$1,Hosts!$1:$1,0))</f>
        <v>Within an hour</v>
      </c>
      <c r="E4083" s="87">
        <f>INDEX(Hosts!$A:$O,MATCH(Places!$C4083,Hosts!$A:$A,0),MATCH(Places!E$1,Hosts!$1:$1,0))</f>
        <v>1</v>
      </c>
      <c r="F4083" s="87">
        <f>INDEX(Hosts!$A:$O,MATCH(Places!$C4083,Hosts!$A:$A,0),MATCH(Places!F$1,Hosts!$1:$1,0))</f>
        <v>0.95</v>
      </c>
      <c r="G4083" s="17" t="str">
        <f>INDEX(Hosts!$A:$O,MATCH(Places!$C4083,Hosts!$A:$A,0),MATCH(Places!G$1,Hosts!$1:$1,0))</f>
        <v>No</v>
      </c>
      <c r="H4083" s="17">
        <v>17</v>
      </c>
      <c r="I4083" s="17" t="str">
        <f>INDEX(Neighborhoods!$A:$C,MATCH(Places!$H4083,Neighborhoods!$A:$A,0),MATCH(Places!I$1,Neighborhoods!$1:$1,0))</f>
        <v>Manhattan</v>
      </c>
      <c r="J4083" s="17" t="str">
        <f>INDEX(Neighborhoods!$A:$C,MATCH(Places!$H4083,Neighborhoods!$A:$A,0),MATCH(Places!J$1,Neighborhoods!$1:$1,0))</f>
        <v>Hell's Kitchen</v>
      </c>
      <c r="K4083" s="17" t="s">
        <v>1</v>
      </c>
      <c r="L4083" s="17" t="str">
        <f t="shared" si="252"/>
        <v>Yes</v>
      </c>
      <c r="M4083" s="17">
        <v>2</v>
      </c>
      <c r="N4083" s="17" t="str" cm="1">
        <f t="array" ref="N4083">_xlfn.IFS(M4083&lt;=2,"Small",M4083&lt;=5,"Medium",M4083&gt;5,"Large")</f>
        <v>Small</v>
      </c>
      <c r="O4083" s="65">
        <v>142</v>
      </c>
      <c r="P4083" s="87">
        <f t="shared" si="253"/>
        <v>0.03</v>
      </c>
      <c r="Q4083" s="68">
        <v>4.9000000000000004</v>
      </c>
      <c r="R4083" s="68" t="str" cm="1">
        <f t="array" ref="R4083">_xlfn.SWITCH(ROUND(Q4083,0),5,"Excellent",4,"Good",3,"Ok","Bad")</f>
        <v>Excellent</v>
      </c>
      <c r="S4083" s="17">
        <v>58</v>
      </c>
      <c r="T4083" s="17" t="str">
        <f t="shared" si="254"/>
        <v>No</v>
      </c>
      <c r="U4083" s="82">
        <v>43427</v>
      </c>
      <c r="V4083" s="82">
        <v>43899</v>
      </c>
      <c r="W4083" s="17">
        <v>170</v>
      </c>
      <c r="X4083" s="17" t="str">
        <f t="shared" si="255"/>
        <v>Active</v>
      </c>
      <c r="Y4083" s="17" t="s">
        <v>15616</v>
      </c>
      <c r="Z4083" s="17"/>
    </row>
    <row r="4084" spans="1:26" x14ac:dyDescent="0.25">
      <c r="A4084">
        <v>4083</v>
      </c>
      <c r="B4084" s="17" t="s">
        <v>15132</v>
      </c>
      <c r="C4084" s="17">
        <v>1470</v>
      </c>
      <c r="D4084" s="17" t="str">
        <f>INDEX(Hosts!$A:$O,MATCH(Places!$C4084,Hosts!$A:$A,0),MATCH(Places!D$1,Hosts!$1:$1,0))</f>
        <v>Within a day</v>
      </c>
      <c r="E4084" s="87">
        <f>INDEX(Hosts!$A:$O,MATCH(Places!$C4084,Hosts!$A:$A,0),MATCH(Places!E$1,Hosts!$1:$1,0))</f>
        <v>0.8</v>
      </c>
      <c r="F4084" s="87">
        <f>INDEX(Hosts!$A:$O,MATCH(Places!$C4084,Hosts!$A:$A,0),MATCH(Places!F$1,Hosts!$1:$1,0))</f>
        <v>0.25</v>
      </c>
      <c r="G4084" s="17" t="str">
        <f>INDEX(Hosts!$A:$O,MATCH(Places!$C4084,Hosts!$A:$A,0),MATCH(Places!G$1,Hosts!$1:$1,0))</f>
        <v>No</v>
      </c>
      <c r="H4084" s="17">
        <v>12</v>
      </c>
      <c r="I4084" s="17" t="str">
        <f>INDEX(Neighborhoods!$A:$C,MATCH(Places!$H4084,Neighborhoods!$A:$A,0),MATCH(Places!I$1,Neighborhoods!$1:$1,0))</f>
        <v>Brooklyn</v>
      </c>
      <c r="J4084" s="17" t="str">
        <f>INDEX(Neighborhoods!$A:$C,MATCH(Places!$H4084,Neighborhoods!$A:$A,0),MATCH(Places!J$1,Neighborhoods!$1:$1,0))</f>
        <v>Williamsburg</v>
      </c>
      <c r="K4084" s="17" t="s">
        <v>11822</v>
      </c>
      <c r="L4084" s="17" t="str">
        <f t="shared" si="252"/>
        <v>No</v>
      </c>
      <c r="M4084" s="17">
        <v>2</v>
      </c>
      <c r="N4084" s="17" t="str" cm="1">
        <f t="array" ref="N4084">_xlfn.IFS(M4084&lt;=2,"Small",M4084&lt;=5,"Medium",M4084&gt;5,"Large")</f>
        <v>Small</v>
      </c>
      <c r="O4084" s="65">
        <v>175</v>
      </c>
      <c r="P4084" s="87">
        <f t="shared" si="253"/>
        <v>0.03</v>
      </c>
      <c r="Q4084" s="68">
        <v>5</v>
      </c>
      <c r="R4084" s="68" t="str" cm="1">
        <f t="array" ref="R4084">_xlfn.SWITCH(ROUND(Q4084,0),5,"Excellent",4,"Good",3,"Ok","Bad")</f>
        <v>Excellent</v>
      </c>
      <c r="S4084" s="17">
        <v>5</v>
      </c>
      <c r="T4084" s="17" t="str">
        <f t="shared" si="254"/>
        <v>No</v>
      </c>
      <c r="U4084" s="82">
        <v>43379</v>
      </c>
      <c r="V4084" s="82">
        <v>44042</v>
      </c>
      <c r="W4084" s="17">
        <v>7</v>
      </c>
      <c r="X4084" s="17" t="str">
        <f t="shared" si="255"/>
        <v>Active</v>
      </c>
      <c r="Y4084" s="17" t="s">
        <v>15615</v>
      </c>
      <c r="Z4084" s="17"/>
    </row>
    <row r="4085" spans="1:26" x14ac:dyDescent="0.25">
      <c r="A4085">
        <v>4084</v>
      </c>
      <c r="B4085" s="17" t="s">
        <v>2911</v>
      </c>
      <c r="C4085" s="17">
        <v>2132</v>
      </c>
      <c r="D4085" s="17" t="str">
        <f>INDEX(Hosts!$A:$O,MATCH(Places!$C4085,Hosts!$A:$A,0),MATCH(Places!D$1,Hosts!$1:$1,0))</f>
        <v>Within a few hours</v>
      </c>
      <c r="E4085" s="87">
        <f>INDEX(Hosts!$A:$O,MATCH(Places!$C4085,Hosts!$A:$A,0),MATCH(Places!E$1,Hosts!$1:$1,0))</f>
        <v>1</v>
      </c>
      <c r="F4085" s="87">
        <f>INDEX(Hosts!$A:$O,MATCH(Places!$C4085,Hosts!$A:$A,0),MATCH(Places!F$1,Hosts!$1:$1,0))</f>
        <v>0.5</v>
      </c>
      <c r="G4085" s="17" t="str">
        <f>INDEX(Hosts!$A:$O,MATCH(Places!$C4085,Hosts!$A:$A,0),MATCH(Places!G$1,Hosts!$1:$1,0))</f>
        <v>No</v>
      </c>
      <c r="H4085" s="17">
        <v>9</v>
      </c>
      <c r="I4085" s="17" t="str">
        <f>INDEX(Neighborhoods!$A:$C,MATCH(Places!$H4085,Neighborhoods!$A:$A,0),MATCH(Places!I$1,Neighborhoods!$1:$1,0))</f>
        <v>Brooklyn</v>
      </c>
      <c r="J4085" s="17" t="str">
        <f>INDEX(Neighborhoods!$A:$C,MATCH(Places!$H4085,Neighborhoods!$A:$A,0),MATCH(Places!J$1,Neighborhoods!$1:$1,0))</f>
        <v>Crown Heights</v>
      </c>
      <c r="K4085" s="17" t="s">
        <v>11822</v>
      </c>
      <c r="L4085" s="17" t="str">
        <f t="shared" si="252"/>
        <v>No</v>
      </c>
      <c r="M4085" s="17">
        <v>2</v>
      </c>
      <c r="N4085" s="17" t="str" cm="1">
        <f t="array" ref="N4085">_xlfn.IFS(M4085&lt;=2,"Small",M4085&lt;=5,"Medium",M4085&gt;5,"Large")</f>
        <v>Small</v>
      </c>
      <c r="O4085" s="65">
        <v>80</v>
      </c>
      <c r="P4085" s="87">
        <f t="shared" si="253"/>
        <v>0.03</v>
      </c>
      <c r="Q4085" s="68">
        <v>4.8600000000000003</v>
      </c>
      <c r="R4085" s="68" t="str" cm="1">
        <f t="array" ref="R4085">_xlfn.SWITCH(ROUND(Q4085,0),5,"Excellent",4,"Good",3,"Ok","Bad")</f>
        <v>Excellent</v>
      </c>
      <c r="S4085" s="17">
        <v>7</v>
      </c>
      <c r="T4085" s="17" t="str">
        <f t="shared" si="254"/>
        <v>No</v>
      </c>
      <c r="U4085" s="82">
        <v>43382</v>
      </c>
      <c r="V4085" s="82">
        <v>43492</v>
      </c>
      <c r="W4085" s="17">
        <v>14</v>
      </c>
      <c r="X4085" s="17" t="str">
        <f t="shared" si="255"/>
        <v>Active</v>
      </c>
      <c r="Y4085" s="17" t="s">
        <v>15615</v>
      </c>
      <c r="Z4085" s="17"/>
    </row>
    <row r="4086" spans="1:26" x14ac:dyDescent="0.25">
      <c r="A4086">
        <v>4085</v>
      </c>
      <c r="B4086" s="17" t="s">
        <v>2912</v>
      </c>
      <c r="C4086" s="17">
        <v>448</v>
      </c>
      <c r="D4086" s="17" t="str">
        <f>INDEX(Hosts!$A:$O,MATCH(Places!$C4086,Hosts!$A:$A,0),MATCH(Places!D$1,Hosts!$1:$1,0))</f>
        <v>Within a day</v>
      </c>
      <c r="E4086" s="87">
        <f>INDEX(Hosts!$A:$O,MATCH(Places!$C4086,Hosts!$A:$A,0),MATCH(Places!E$1,Hosts!$1:$1,0))</f>
        <v>0.6</v>
      </c>
      <c r="F4086" s="87">
        <f>INDEX(Hosts!$A:$O,MATCH(Places!$C4086,Hosts!$A:$A,0),MATCH(Places!F$1,Hosts!$1:$1,0))</f>
        <v>0.28999999999999998</v>
      </c>
      <c r="G4086" s="17" t="str">
        <f>INDEX(Hosts!$A:$O,MATCH(Places!$C4086,Hosts!$A:$A,0),MATCH(Places!G$1,Hosts!$1:$1,0))</f>
        <v>No</v>
      </c>
      <c r="H4086" s="17">
        <v>8</v>
      </c>
      <c r="I4086" s="17" t="str">
        <f>INDEX(Neighborhoods!$A:$C,MATCH(Places!$H4086,Neighborhoods!$A:$A,0),MATCH(Places!I$1,Neighborhoods!$1:$1,0))</f>
        <v>Brooklyn</v>
      </c>
      <c r="J4086" s="17" t="str">
        <f>INDEX(Neighborhoods!$A:$C,MATCH(Places!$H4086,Neighborhoods!$A:$A,0),MATCH(Places!J$1,Neighborhoods!$1:$1,0))</f>
        <v>Bushwick</v>
      </c>
      <c r="K4086" s="17" t="s">
        <v>11822</v>
      </c>
      <c r="L4086" s="17" t="str">
        <f t="shared" si="252"/>
        <v>No</v>
      </c>
      <c r="M4086" s="17">
        <v>4</v>
      </c>
      <c r="N4086" s="17" t="str" cm="1">
        <f t="array" ref="N4086">_xlfn.IFS(M4086&lt;=2,"Small",M4086&lt;=5,"Medium",M4086&gt;5,"Large")</f>
        <v>Medium</v>
      </c>
      <c r="O4086" s="65">
        <v>120</v>
      </c>
      <c r="P4086" s="87">
        <f t="shared" si="253"/>
        <v>0.03</v>
      </c>
      <c r="Q4086" s="68">
        <v>4.6900000000000004</v>
      </c>
      <c r="R4086" s="68" t="str" cm="1">
        <f t="array" ref="R4086">_xlfn.SWITCH(ROUND(Q4086,0),5,"Excellent",4,"Good",3,"Ok","Bad")</f>
        <v>Excellent</v>
      </c>
      <c r="S4086" s="17">
        <v>13</v>
      </c>
      <c r="T4086" s="17" t="str">
        <f t="shared" si="254"/>
        <v>No</v>
      </c>
      <c r="U4086" s="82">
        <v>43381</v>
      </c>
      <c r="V4086" s="82">
        <v>43832</v>
      </c>
      <c r="W4086" s="17">
        <v>362</v>
      </c>
      <c r="X4086" s="17" t="str">
        <f t="shared" si="255"/>
        <v>Active</v>
      </c>
      <c r="Y4086" s="17" t="s">
        <v>15615</v>
      </c>
      <c r="Z4086" s="17"/>
    </row>
    <row r="4087" spans="1:26" x14ac:dyDescent="0.25">
      <c r="A4087">
        <v>4086</v>
      </c>
      <c r="B4087" s="17" t="s">
        <v>2913</v>
      </c>
      <c r="C4087" s="17">
        <v>278</v>
      </c>
      <c r="D4087" s="17" t="str">
        <f>INDEX(Hosts!$A:$O,MATCH(Places!$C4087,Hosts!$A:$A,0),MATCH(Places!D$1,Hosts!$1:$1,0))</f>
        <v>Within an hour</v>
      </c>
      <c r="E4087" s="87">
        <f>INDEX(Hosts!$A:$O,MATCH(Places!$C4087,Hosts!$A:$A,0),MATCH(Places!E$1,Hosts!$1:$1,0))</f>
        <v>1</v>
      </c>
      <c r="F4087" s="87">
        <f>INDEX(Hosts!$A:$O,MATCH(Places!$C4087,Hosts!$A:$A,0),MATCH(Places!F$1,Hosts!$1:$1,0))</f>
        <v>1</v>
      </c>
      <c r="G4087" s="17" t="str">
        <f>INDEX(Hosts!$A:$O,MATCH(Places!$C4087,Hosts!$A:$A,0),MATCH(Places!G$1,Hosts!$1:$1,0))</f>
        <v>Yes</v>
      </c>
      <c r="H4087" s="17">
        <v>8</v>
      </c>
      <c r="I4087" s="17" t="str">
        <f>INDEX(Neighborhoods!$A:$C,MATCH(Places!$H4087,Neighborhoods!$A:$A,0),MATCH(Places!I$1,Neighborhoods!$1:$1,0))</f>
        <v>Brooklyn</v>
      </c>
      <c r="J4087" s="17" t="str">
        <f>INDEX(Neighborhoods!$A:$C,MATCH(Places!$H4087,Neighborhoods!$A:$A,0),MATCH(Places!J$1,Neighborhoods!$1:$1,0))</f>
        <v>Bushwick</v>
      </c>
      <c r="K4087" s="17" t="s">
        <v>11822</v>
      </c>
      <c r="L4087" s="17" t="str">
        <f t="shared" si="252"/>
        <v>No</v>
      </c>
      <c r="M4087" s="17">
        <v>2</v>
      </c>
      <c r="N4087" s="17" t="str" cm="1">
        <f t="array" ref="N4087">_xlfn.IFS(M4087&lt;=2,"Small",M4087&lt;=5,"Medium",M4087&gt;5,"Large")</f>
        <v>Small</v>
      </c>
      <c r="O4087" s="65">
        <v>77</v>
      </c>
      <c r="P4087" s="87">
        <f t="shared" si="253"/>
        <v>0.03</v>
      </c>
      <c r="Q4087" s="68">
        <v>4.82</v>
      </c>
      <c r="R4087" s="68" t="str" cm="1">
        <f t="array" ref="R4087">_xlfn.SWITCH(ROUND(Q4087,0),5,"Excellent",4,"Good",3,"Ok","Bad")</f>
        <v>Excellent</v>
      </c>
      <c r="S4087" s="17">
        <v>45</v>
      </c>
      <c r="T4087" s="17" t="str">
        <f t="shared" si="254"/>
        <v>No</v>
      </c>
      <c r="U4087" s="82">
        <v>43401</v>
      </c>
      <c r="V4087" s="82">
        <v>43870</v>
      </c>
      <c r="W4087" s="17">
        <v>44</v>
      </c>
      <c r="X4087" s="17" t="str">
        <f t="shared" si="255"/>
        <v>Active</v>
      </c>
      <c r="Y4087" s="17" t="s">
        <v>15615</v>
      </c>
      <c r="Z4087" s="17"/>
    </row>
    <row r="4088" spans="1:26" x14ac:dyDescent="0.25">
      <c r="A4088">
        <v>4087</v>
      </c>
      <c r="B4088" s="17" t="s">
        <v>14910</v>
      </c>
      <c r="C4088" s="17">
        <v>3667</v>
      </c>
      <c r="D4088" s="17" t="str">
        <f>INDEX(Hosts!$A:$O,MATCH(Places!$C4088,Hosts!$A:$A,0),MATCH(Places!D$1,Hosts!$1:$1,0))</f>
        <v>Within an hour</v>
      </c>
      <c r="E4088" s="87">
        <f>INDEX(Hosts!$A:$O,MATCH(Places!$C4088,Hosts!$A:$A,0),MATCH(Places!E$1,Hosts!$1:$1,0))</f>
        <v>1</v>
      </c>
      <c r="F4088" s="87">
        <f>INDEX(Hosts!$A:$O,MATCH(Places!$C4088,Hosts!$A:$A,0),MATCH(Places!F$1,Hosts!$1:$1,0))</f>
        <v>0.99</v>
      </c>
      <c r="G4088" s="17" t="str">
        <f>INDEX(Hosts!$A:$O,MATCH(Places!$C4088,Hosts!$A:$A,0),MATCH(Places!G$1,Hosts!$1:$1,0))</f>
        <v>Yes</v>
      </c>
      <c r="H4088" s="17">
        <v>8</v>
      </c>
      <c r="I4088" s="17" t="str">
        <f>INDEX(Neighborhoods!$A:$C,MATCH(Places!$H4088,Neighborhoods!$A:$A,0),MATCH(Places!I$1,Neighborhoods!$1:$1,0))</f>
        <v>Brooklyn</v>
      </c>
      <c r="J4088" s="17" t="str">
        <f>INDEX(Neighborhoods!$A:$C,MATCH(Places!$H4088,Neighborhoods!$A:$A,0),MATCH(Places!J$1,Neighborhoods!$1:$1,0))</f>
        <v>Bushwick</v>
      </c>
      <c r="K4088" s="17" t="s">
        <v>1</v>
      </c>
      <c r="L4088" s="17" t="str">
        <f t="shared" si="252"/>
        <v>Yes</v>
      </c>
      <c r="M4088" s="17">
        <v>2</v>
      </c>
      <c r="N4088" s="17" t="str" cm="1">
        <f t="array" ref="N4088">_xlfn.IFS(M4088&lt;=2,"Small",M4088&lt;=5,"Medium",M4088&gt;5,"Large")</f>
        <v>Small</v>
      </c>
      <c r="O4088" s="65">
        <v>61</v>
      </c>
      <c r="P4088" s="87">
        <f t="shared" si="253"/>
        <v>0.03</v>
      </c>
      <c r="Q4088" s="68">
        <v>4.99</v>
      </c>
      <c r="R4088" s="68" t="str" cm="1">
        <f t="array" ref="R4088">_xlfn.SWITCH(ROUND(Q4088,0),5,"Excellent",4,"Good",3,"Ok","Bad")</f>
        <v>Excellent</v>
      </c>
      <c r="S4088" s="17">
        <v>86</v>
      </c>
      <c r="T4088" s="17" t="str">
        <f t="shared" si="254"/>
        <v>No</v>
      </c>
      <c r="U4088" s="82">
        <v>43381</v>
      </c>
      <c r="V4088" s="82">
        <v>44012</v>
      </c>
      <c r="W4088" s="17">
        <v>289</v>
      </c>
      <c r="X4088" s="17" t="str">
        <f t="shared" si="255"/>
        <v>Active</v>
      </c>
      <c r="Y4088" s="17" t="s">
        <v>15615</v>
      </c>
      <c r="Z4088" s="17"/>
    </row>
    <row r="4089" spans="1:26" x14ac:dyDescent="0.25">
      <c r="A4089">
        <v>4088</v>
      </c>
      <c r="B4089" s="17" t="s">
        <v>2914</v>
      </c>
      <c r="C4089" s="17">
        <v>1317</v>
      </c>
      <c r="D4089" s="17" t="str">
        <f>INDEX(Hosts!$A:$O,MATCH(Places!$C4089,Hosts!$A:$A,0),MATCH(Places!D$1,Hosts!$1:$1,0))</f>
        <v>Within an hour</v>
      </c>
      <c r="E4089" s="87">
        <f>INDEX(Hosts!$A:$O,MATCH(Places!$C4089,Hosts!$A:$A,0),MATCH(Places!E$1,Hosts!$1:$1,0))</f>
        <v>1</v>
      </c>
      <c r="F4089" s="87">
        <f>INDEX(Hosts!$A:$O,MATCH(Places!$C4089,Hosts!$A:$A,0),MATCH(Places!F$1,Hosts!$1:$1,0))</f>
        <v>0.97</v>
      </c>
      <c r="G4089" s="17" t="str">
        <f>INDEX(Hosts!$A:$O,MATCH(Places!$C4089,Hosts!$A:$A,0),MATCH(Places!G$1,Hosts!$1:$1,0))</f>
        <v>Yes</v>
      </c>
      <c r="H4089" s="17">
        <v>7</v>
      </c>
      <c r="I4089" s="17" t="str">
        <f>INDEX(Neighborhoods!$A:$C,MATCH(Places!$H4089,Neighborhoods!$A:$A,0),MATCH(Places!I$1,Neighborhoods!$1:$1,0))</f>
        <v>Brooklyn</v>
      </c>
      <c r="J4089" s="17" t="str">
        <f>INDEX(Neighborhoods!$A:$C,MATCH(Places!$H4089,Neighborhoods!$A:$A,0),MATCH(Places!J$1,Neighborhoods!$1:$1,0))</f>
        <v>Bedford-Stuyvesant</v>
      </c>
      <c r="K4089" s="17" t="s">
        <v>1</v>
      </c>
      <c r="L4089" s="17" t="str">
        <f t="shared" si="252"/>
        <v>Yes</v>
      </c>
      <c r="M4089" s="17">
        <v>2</v>
      </c>
      <c r="N4089" s="17" t="str" cm="1">
        <f t="array" ref="N4089">_xlfn.IFS(M4089&lt;=2,"Small",M4089&lt;=5,"Medium",M4089&gt;5,"Large")</f>
        <v>Small</v>
      </c>
      <c r="O4089" s="65">
        <v>42</v>
      </c>
      <c r="P4089" s="87">
        <f t="shared" si="253"/>
        <v>0.03</v>
      </c>
      <c r="Q4089" s="68">
        <v>4.83</v>
      </c>
      <c r="R4089" s="68" t="str" cm="1">
        <f t="array" ref="R4089">_xlfn.SWITCH(ROUND(Q4089,0),5,"Excellent",4,"Good",3,"Ok","Bad")</f>
        <v>Excellent</v>
      </c>
      <c r="S4089" s="17">
        <v>98</v>
      </c>
      <c r="T4089" s="17" t="str">
        <f t="shared" si="254"/>
        <v>No</v>
      </c>
      <c r="U4089" s="82">
        <v>43375</v>
      </c>
      <c r="V4089" s="82">
        <v>44024</v>
      </c>
      <c r="W4089" s="17">
        <v>31</v>
      </c>
      <c r="X4089" s="17" t="str">
        <f t="shared" si="255"/>
        <v>Active</v>
      </c>
      <c r="Y4089" s="17" t="s">
        <v>15615</v>
      </c>
      <c r="Z4089" s="17"/>
    </row>
    <row r="4090" spans="1:26" x14ac:dyDescent="0.25">
      <c r="A4090">
        <v>4089</v>
      </c>
      <c r="B4090" s="17" t="s">
        <v>2915</v>
      </c>
      <c r="C4090" s="17">
        <v>1317</v>
      </c>
      <c r="D4090" s="17" t="str">
        <f>INDEX(Hosts!$A:$O,MATCH(Places!$C4090,Hosts!$A:$A,0),MATCH(Places!D$1,Hosts!$1:$1,0))</f>
        <v>Within an hour</v>
      </c>
      <c r="E4090" s="87">
        <f>INDEX(Hosts!$A:$O,MATCH(Places!$C4090,Hosts!$A:$A,0),MATCH(Places!E$1,Hosts!$1:$1,0))</f>
        <v>1</v>
      </c>
      <c r="F4090" s="87">
        <f>INDEX(Hosts!$A:$O,MATCH(Places!$C4090,Hosts!$A:$A,0),MATCH(Places!F$1,Hosts!$1:$1,0))</f>
        <v>0.97</v>
      </c>
      <c r="G4090" s="17" t="str">
        <f>INDEX(Hosts!$A:$O,MATCH(Places!$C4090,Hosts!$A:$A,0),MATCH(Places!G$1,Hosts!$1:$1,0))</f>
        <v>Yes</v>
      </c>
      <c r="H4090" s="17">
        <v>7</v>
      </c>
      <c r="I4090" s="17" t="str">
        <f>INDEX(Neighborhoods!$A:$C,MATCH(Places!$H4090,Neighborhoods!$A:$A,0),MATCH(Places!I$1,Neighborhoods!$1:$1,0))</f>
        <v>Brooklyn</v>
      </c>
      <c r="J4090" s="17" t="str">
        <f>INDEX(Neighborhoods!$A:$C,MATCH(Places!$H4090,Neighborhoods!$A:$A,0),MATCH(Places!J$1,Neighborhoods!$1:$1,0))</f>
        <v>Bedford-Stuyvesant</v>
      </c>
      <c r="K4090" s="17" t="s">
        <v>1</v>
      </c>
      <c r="L4090" s="17" t="str">
        <f t="shared" si="252"/>
        <v>Yes</v>
      </c>
      <c r="M4090" s="17">
        <v>2</v>
      </c>
      <c r="N4090" s="17" t="str" cm="1">
        <f t="array" ref="N4090">_xlfn.IFS(M4090&lt;=2,"Small",M4090&lt;=5,"Medium",M4090&gt;5,"Large")</f>
        <v>Small</v>
      </c>
      <c r="O4090" s="65">
        <v>42</v>
      </c>
      <c r="P4090" s="87">
        <f t="shared" si="253"/>
        <v>0.03</v>
      </c>
      <c r="Q4090" s="68">
        <v>4.9000000000000004</v>
      </c>
      <c r="R4090" s="68" t="str" cm="1">
        <f t="array" ref="R4090">_xlfn.SWITCH(ROUND(Q4090,0),5,"Excellent",4,"Good",3,"Ok","Bad")</f>
        <v>Excellent</v>
      </c>
      <c r="S4090" s="17">
        <v>93</v>
      </c>
      <c r="T4090" s="17" t="str">
        <f t="shared" si="254"/>
        <v>No</v>
      </c>
      <c r="U4090" s="82">
        <v>43405</v>
      </c>
      <c r="V4090" s="82">
        <v>44010</v>
      </c>
      <c r="W4090" s="17">
        <v>33</v>
      </c>
      <c r="X4090" s="17" t="str">
        <f t="shared" si="255"/>
        <v>Active</v>
      </c>
      <c r="Y4090" s="17" t="s">
        <v>15615</v>
      </c>
      <c r="Z4090" s="17"/>
    </row>
    <row r="4091" spans="1:26" x14ac:dyDescent="0.25">
      <c r="A4091">
        <v>4090</v>
      </c>
      <c r="B4091" s="17" t="s">
        <v>14877</v>
      </c>
      <c r="C4091" s="17">
        <v>1317</v>
      </c>
      <c r="D4091" s="17" t="str">
        <f>INDEX(Hosts!$A:$O,MATCH(Places!$C4091,Hosts!$A:$A,0),MATCH(Places!D$1,Hosts!$1:$1,0))</f>
        <v>Within an hour</v>
      </c>
      <c r="E4091" s="87">
        <f>INDEX(Hosts!$A:$O,MATCH(Places!$C4091,Hosts!$A:$A,0),MATCH(Places!E$1,Hosts!$1:$1,0))</f>
        <v>1</v>
      </c>
      <c r="F4091" s="87">
        <f>INDEX(Hosts!$A:$O,MATCH(Places!$C4091,Hosts!$A:$A,0),MATCH(Places!F$1,Hosts!$1:$1,0))</f>
        <v>0.97</v>
      </c>
      <c r="G4091" s="17" t="str">
        <f>INDEX(Hosts!$A:$O,MATCH(Places!$C4091,Hosts!$A:$A,0),MATCH(Places!G$1,Hosts!$1:$1,0))</f>
        <v>Yes</v>
      </c>
      <c r="H4091" s="17">
        <v>7</v>
      </c>
      <c r="I4091" s="17" t="str">
        <f>INDEX(Neighborhoods!$A:$C,MATCH(Places!$H4091,Neighborhoods!$A:$A,0),MATCH(Places!I$1,Neighborhoods!$1:$1,0))</f>
        <v>Brooklyn</v>
      </c>
      <c r="J4091" s="17" t="str">
        <f>INDEX(Neighborhoods!$A:$C,MATCH(Places!$H4091,Neighborhoods!$A:$A,0),MATCH(Places!J$1,Neighborhoods!$1:$1,0))</f>
        <v>Bedford-Stuyvesant</v>
      </c>
      <c r="K4091" s="17" t="s">
        <v>1</v>
      </c>
      <c r="L4091" s="17" t="str">
        <f t="shared" si="252"/>
        <v>Yes</v>
      </c>
      <c r="M4091" s="17">
        <v>2</v>
      </c>
      <c r="N4091" s="17" t="str" cm="1">
        <f t="array" ref="N4091">_xlfn.IFS(M4091&lt;=2,"Small",M4091&lt;=5,"Medium",M4091&gt;5,"Large")</f>
        <v>Small</v>
      </c>
      <c r="O4091" s="65">
        <v>42</v>
      </c>
      <c r="P4091" s="87">
        <f t="shared" si="253"/>
        <v>0.03</v>
      </c>
      <c r="Q4091" s="68">
        <v>5</v>
      </c>
      <c r="R4091" s="68" t="str" cm="1">
        <f t="array" ref="R4091">_xlfn.SWITCH(ROUND(Q4091,0),5,"Excellent",4,"Good",3,"Ok","Bad")</f>
        <v>Excellent</v>
      </c>
      <c r="S4091" s="17">
        <v>15</v>
      </c>
      <c r="T4091" s="17" t="str">
        <f t="shared" si="254"/>
        <v>No</v>
      </c>
      <c r="U4091" s="82">
        <v>43388</v>
      </c>
      <c r="V4091" s="82">
        <v>43901</v>
      </c>
      <c r="W4091" s="17">
        <v>34</v>
      </c>
      <c r="X4091" s="17" t="str">
        <f t="shared" si="255"/>
        <v>Active</v>
      </c>
      <c r="Y4091" s="17" t="s">
        <v>15615</v>
      </c>
      <c r="Z4091" s="17"/>
    </row>
    <row r="4092" spans="1:26" x14ac:dyDescent="0.25">
      <c r="A4092">
        <v>4091</v>
      </c>
      <c r="B4092" s="17" t="s">
        <v>2916</v>
      </c>
      <c r="C4092" s="17">
        <v>1741</v>
      </c>
      <c r="D4092" s="17" t="str">
        <f>INDEX(Hosts!$A:$O,MATCH(Places!$C4092,Hosts!$A:$A,0),MATCH(Places!D$1,Hosts!$1:$1,0))</f>
        <v>Within an hour</v>
      </c>
      <c r="E4092" s="87">
        <f>INDEX(Hosts!$A:$O,MATCH(Places!$C4092,Hosts!$A:$A,0),MATCH(Places!E$1,Hosts!$1:$1,0))</f>
        <v>1</v>
      </c>
      <c r="F4092" s="87">
        <f>INDEX(Hosts!$A:$O,MATCH(Places!$C4092,Hosts!$A:$A,0),MATCH(Places!F$1,Hosts!$1:$1,0))</f>
        <v>0.99</v>
      </c>
      <c r="G4092" s="17" t="str">
        <f>INDEX(Hosts!$A:$O,MATCH(Places!$C4092,Hosts!$A:$A,0),MATCH(Places!G$1,Hosts!$1:$1,0))</f>
        <v>No</v>
      </c>
      <c r="H4092" s="17">
        <v>6</v>
      </c>
      <c r="I4092" s="17" t="str">
        <f>INDEX(Neighborhoods!$A:$C,MATCH(Places!$H4092,Neighborhoods!$A:$A,0),MATCH(Places!I$1,Neighborhoods!$1:$1,0))</f>
        <v>Bronx</v>
      </c>
      <c r="J4092" s="17" t="str">
        <f>INDEX(Neighborhoods!$A:$C,MATCH(Places!$H4092,Neighborhoods!$A:$A,0),MATCH(Places!J$1,Neighborhoods!$1:$1,0))</f>
        <v>Wakefield</v>
      </c>
      <c r="K4092" s="17" t="s">
        <v>11822</v>
      </c>
      <c r="L4092" s="17" t="str">
        <f t="shared" si="252"/>
        <v>No</v>
      </c>
      <c r="M4092" s="17">
        <v>4</v>
      </c>
      <c r="N4092" s="17" t="str" cm="1">
        <f t="array" ref="N4092">_xlfn.IFS(M4092&lt;=2,"Small",M4092&lt;=5,"Medium",M4092&gt;5,"Large")</f>
        <v>Medium</v>
      </c>
      <c r="O4092" s="65">
        <v>88</v>
      </c>
      <c r="P4092" s="87">
        <f t="shared" si="253"/>
        <v>0.03</v>
      </c>
      <c r="Q4092" s="68">
        <v>4.9000000000000004</v>
      </c>
      <c r="R4092" s="68" t="str" cm="1">
        <f t="array" ref="R4092">_xlfn.SWITCH(ROUND(Q4092,0),5,"Excellent",4,"Good",3,"Ok","Bad")</f>
        <v>Excellent</v>
      </c>
      <c r="S4092" s="17">
        <v>10</v>
      </c>
      <c r="T4092" s="17" t="str">
        <f t="shared" si="254"/>
        <v>No</v>
      </c>
      <c r="U4092" s="82">
        <v>43512</v>
      </c>
      <c r="V4092" s="82">
        <v>44052</v>
      </c>
      <c r="W4092" s="17">
        <v>198</v>
      </c>
      <c r="X4092" s="17" t="str">
        <f t="shared" si="255"/>
        <v>Active</v>
      </c>
      <c r="Y4092" s="17" t="s">
        <v>15616</v>
      </c>
      <c r="Z4092" s="17"/>
    </row>
    <row r="4093" spans="1:26" x14ac:dyDescent="0.25">
      <c r="A4093">
        <v>4092</v>
      </c>
      <c r="B4093" s="17" t="s">
        <v>2917</v>
      </c>
      <c r="C4093" s="17">
        <v>3670</v>
      </c>
      <c r="D4093" s="17" t="str">
        <f>INDEX(Hosts!$A:$O,MATCH(Places!$C4093,Hosts!$A:$A,0),MATCH(Places!D$1,Hosts!$1:$1,0))</f>
        <v>Within an hour</v>
      </c>
      <c r="E4093" s="87">
        <f>INDEX(Hosts!$A:$O,MATCH(Places!$C4093,Hosts!$A:$A,0),MATCH(Places!E$1,Hosts!$1:$1,0))</f>
        <v>0.98</v>
      </c>
      <c r="F4093" s="87">
        <f>INDEX(Hosts!$A:$O,MATCH(Places!$C4093,Hosts!$A:$A,0),MATCH(Places!F$1,Hosts!$1:$1,0))</f>
        <v>1</v>
      </c>
      <c r="G4093" s="17" t="str">
        <f>INDEX(Hosts!$A:$O,MATCH(Places!$C4093,Hosts!$A:$A,0),MATCH(Places!G$1,Hosts!$1:$1,0))</f>
        <v>No</v>
      </c>
      <c r="H4093" s="17">
        <v>5</v>
      </c>
      <c r="I4093" s="17" t="str">
        <f>INDEX(Neighborhoods!$A:$C,MATCH(Places!$H4093,Neighborhoods!$A:$A,0),MATCH(Places!I$1,Neighborhoods!$1:$1,0))</f>
        <v>Bronx</v>
      </c>
      <c r="J4093" s="17" t="str">
        <f>INDEX(Neighborhoods!$A:$C,MATCH(Places!$H4093,Neighborhoods!$A:$A,0),MATCH(Places!J$1,Neighborhoods!$1:$1,0))</f>
        <v>Port Morris</v>
      </c>
      <c r="K4093" s="17" t="s">
        <v>11822</v>
      </c>
      <c r="L4093" s="17" t="str">
        <f t="shared" si="252"/>
        <v>No</v>
      </c>
      <c r="M4093" s="17">
        <v>4</v>
      </c>
      <c r="N4093" s="17" t="str" cm="1">
        <f t="array" ref="N4093">_xlfn.IFS(M4093&lt;=2,"Small",M4093&lt;=5,"Medium",M4093&gt;5,"Large")</f>
        <v>Medium</v>
      </c>
      <c r="O4093" s="65">
        <v>81</v>
      </c>
      <c r="P4093" s="87">
        <f t="shared" si="253"/>
        <v>0.03</v>
      </c>
      <c r="Q4093" s="68">
        <v>4.47</v>
      </c>
      <c r="R4093" s="68" t="str" cm="1">
        <f t="array" ref="R4093">_xlfn.SWITCH(ROUND(Q4093,0),5,"Excellent",4,"Good",3,"Ok","Bad")</f>
        <v>Good</v>
      </c>
      <c r="S4093" s="17">
        <v>94</v>
      </c>
      <c r="T4093" s="17" t="str">
        <f t="shared" si="254"/>
        <v>No</v>
      </c>
      <c r="U4093" s="82">
        <v>43388</v>
      </c>
      <c r="V4093" s="82">
        <v>44045</v>
      </c>
      <c r="W4093" s="17">
        <v>72</v>
      </c>
      <c r="X4093" s="17" t="str">
        <f t="shared" si="255"/>
        <v>Active</v>
      </c>
      <c r="Y4093" s="17" t="s">
        <v>15616</v>
      </c>
      <c r="Z4093" s="17"/>
    </row>
    <row r="4094" spans="1:26" x14ac:dyDescent="0.25">
      <c r="A4094">
        <v>4093</v>
      </c>
      <c r="B4094" s="17" t="s">
        <v>2918</v>
      </c>
      <c r="C4094" s="17">
        <v>3672</v>
      </c>
      <c r="D4094" s="17" t="str">
        <f>INDEX(Hosts!$A:$O,MATCH(Places!$C4094,Hosts!$A:$A,0),MATCH(Places!D$1,Hosts!$1:$1,0))</f>
        <v>Within a few hours</v>
      </c>
      <c r="E4094" s="87">
        <f>INDEX(Hosts!$A:$O,MATCH(Places!$C4094,Hosts!$A:$A,0),MATCH(Places!E$1,Hosts!$1:$1,0))</f>
        <v>1</v>
      </c>
      <c r="F4094" s="87">
        <f>INDEX(Hosts!$A:$O,MATCH(Places!$C4094,Hosts!$A:$A,0),MATCH(Places!F$1,Hosts!$1:$1,0))</f>
        <v>1</v>
      </c>
      <c r="G4094" s="17" t="str">
        <f>INDEX(Hosts!$A:$O,MATCH(Places!$C4094,Hosts!$A:$A,0),MATCH(Places!G$1,Hosts!$1:$1,0))</f>
        <v>Yes</v>
      </c>
      <c r="H4094" s="17">
        <v>12</v>
      </c>
      <c r="I4094" s="17" t="str">
        <f>INDEX(Neighborhoods!$A:$C,MATCH(Places!$H4094,Neighborhoods!$A:$A,0),MATCH(Places!I$1,Neighborhoods!$1:$1,0))</f>
        <v>Brooklyn</v>
      </c>
      <c r="J4094" s="17" t="str">
        <f>INDEX(Neighborhoods!$A:$C,MATCH(Places!$H4094,Neighborhoods!$A:$A,0),MATCH(Places!J$1,Neighborhoods!$1:$1,0))</f>
        <v>Williamsburg</v>
      </c>
      <c r="K4094" s="17" t="s">
        <v>11822</v>
      </c>
      <c r="L4094" s="17" t="str">
        <f t="shared" si="252"/>
        <v>No</v>
      </c>
      <c r="M4094" s="17">
        <v>4</v>
      </c>
      <c r="N4094" s="17" t="str" cm="1">
        <f t="array" ref="N4094">_xlfn.IFS(M4094&lt;=2,"Small",M4094&lt;=5,"Medium",M4094&gt;5,"Large")</f>
        <v>Medium</v>
      </c>
      <c r="O4094" s="65">
        <v>110</v>
      </c>
      <c r="P4094" s="87">
        <f t="shared" si="253"/>
        <v>0.03</v>
      </c>
      <c r="Q4094" s="68">
        <v>5</v>
      </c>
      <c r="R4094" s="68" t="str" cm="1">
        <f t="array" ref="R4094">_xlfn.SWITCH(ROUND(Q4094,0),5,"Excellent",4,"Good",3,"Ok","Bad")</f>
        <v>Excellent</v>
      </c>
      <c r="S4094" s="17">
        <v>40</v>
      </c>
      <c r="T4094" s="17" t="str">
        <f t="shared" si="254"/>
        <v>No</v>
      </c>
      <c r="U4094" s="82">
        <v>43463</v>
      </c>
      <c r="V4094" s="82">
        <v>43794</v>
      </c>
      <c r="W4094" s="17">
        <v>180</v>
      </c>
      <c r="X4094" s="17" t="str">
        <f t="shared" si="255"/>
        <v>Active</v>
      </c>
      <c r="Y4094" s="17" t="s">
        <v>15615</v>
      </c>
      <c r="Z4094" s="17"/>
    </row>
    <row r="4095" spans="1:26" x14ac:dyDescent="0.25">
      <c r="A4095">
        <v>4094</v>
      </c>
      <c r="B4095" s="17" t="s">
        <v>13347</v>
      </c>
      <c r="C4095" s="17">
        <v>3589</v>
      </c>
      <c r="D4095" s="17" t="str">
        <f>INDEX(Hosts!$A:$O,MATCH(Places!$C4095,Hosts!$A:$A,0),MATCH(Places!D$1,Hosts!$1:$1,0))</f>
        <v>Within an hour</v>
      </c>
      <c r="E4095" s="87">
        <f>INDEX(Hosts!$A:$O,MATCH(Places!$C4095,Hosts!$A:$A,0),MATCH(Places!E$1,Hosts!$1:$1,0))</f>
        <v>0.75</v>
      </c>
      <c r="F4095" s="87">
        <f>INDEX(Hosts!$A:$O,MATCH(Places!$C4095,Hosts!$A:$A,0),MATCH(Places!F$1,Hosts!$1:$1,0))</f>
        <v>1</v>
      </c>
      <c r="G4095" s="17" t="str">
        <f>INDEX(Hosts!$A:$O,MATCH(Places!$C4095,Hosts!$A:$A,0),MATCH(Places!G$1,Hosts!$1:$1,0))</f>
        <v>No</v>
      </c>
      <c r="H4095" s="17">
        <v>12</v>
      </c>
      <c r="I4095" s="17" t="str">
        <f>INDEX(Neighborhoods!$A:$C,MATCH(Places!$H4095,Neighborhoods!$A:$A,0),MATCH(Places!I$1,Neighborhoods!$1:$1,0))</f>
        <v>Brooklyn</v>
      </c>
      <c r="J4095" s="17" t="str">
        <f>INDEX(Neighborhoods!$A:$C,MATCH(Places!$H4095,Neighborhoods!$A:$A,0),MATCH(Places!J$1,Neighborhoods!$1:$1,0))</f>
        <v>Williamsburg</v>
      </c>
      <c r="K4095" s="17" t="s">
        <v>1</v>
      </c>
      <c r="L4095" s="17" t="str">
        <f t="shared" si="252"/>
        <v>Yes</v>
      </c>
      <c r="M4095" s="17">
        <v>2</v>
      </c>
      <c r="N4095" s="17" t="str" cm="1">
        <f t="array" ref="N4095">_xlfn.IFS(M4095&lt;=2,"Small",M4095&lt;=5,"Medium",M4095&gt;5,"Large")</f>
        <v>Small</v>
      </c>
      <c r="O4095" s="65">
        <v>50</v>
      </c>
      <c r="P4095" s="87">
        <f t="shared" si="253"/>
        <v>0.03</v>
      </c>
      <c r="Q4095" s="68">
        <v>4.29</v>
      </c>
      <c r="R4095" s="68" t="str" cm="1">
        <f t="array" ref="R4095">_xlfn.SWITCH(ROUND(Q4095,0),5,"Excellent",4,"Good",3,"Ok","Bad")</f>
        <v>Good</v>
      </c>
      <c r="S4095" s="17">
        <v>14</v>
      </c>
      <c r="T4095" s="17" t="str">
        <f t="shared" si="254"/>
        <v>No</v>
      </c>
      <c r="U4095" s="82">
        <v>43384</v>
      </c>
      <c r="V4095" s="82">
        <v>43872</v>
      </c>
      <c r="W4095" s="17">
        <v>309</v>
      </c>
      <c r="X4095" s="17" t="str">
        <f t="shared" si="255"/>
        <v>Active</v>
      </c>
      <c r="Y4095" s="17" t="s">
        <v>15616</v>
      </c>
      <c r="Z4095" s="17"/>
    </row>
    <row r="4096" spans="1:26" x14ac:dyDescent="0.25">
      <c r="A4096">
        <v>4095</v>
      </c>
      <c r="B4096" s="17" t="s">
        <v>2919</v>
      </c>
      <c r="C4096" s="17">
        <v>2429</v>
      </c>
      <c r="D4096" s="17" t="str">
        <f>INDEX(Hosts!$A:$O,MATCH(Places!$C4096,Hosts!$A:$A,0),MATCH(Places!D$1,Hosts!$1:$1,0))</f>
        <v>Within an hour</v>
      </c>
      <c r="E4096" s="87">
        <f>INDEX(Hosts!$A:$O,MATCH(Places!$C4096,Hosts!$A:$A,0),MATCH(Places!E$1,Hosts!$1:$1,0))</f>
        <v>1</v>
      </c>
      <c r="F4096" s="87">
        <f>INDEX(Hosts!$A:$O,MATCH(Places!$C4096,Hosts!$A:$A,0),MATCH(Places!F$1,Hosts!$1:$1,0))</f>
        <v>0.94</v>
      </c>
      <c r="G4096" s="17" t="str">
        <f>INDEX(Hosts!$A:$O,MATCH(Places!$C4096,Hosts!$A:$A,0),MATCH(Places!G$1,Hosts!$1:$1,0))</f>
        <v>No</v>
      </c>
      <c r="H4096" s="17">
        <v>4</v>
      </c>
      <c r="I4096" s="17" t="str">
        <f>INDEX(Neighborhoods!$A:$C,MATCH(Places!$H4096,Neighborhoods!$A:$A,0),MATCH(Places!I$1,Neighborhoods!$1:$1,0))</f>
        <v>Bronx</v>
      </c>
      <c r="J4096" s="17" t="str">
        <f>INDEX(Neighborhoods!$A:$C,MATCH(Places!$H4096,Neighborhoods!$A:$A,0),MATCH(Places!J$1,Neighborhoods!$1:$1,0))</f>
        <v>Mott Haven</v>
      </c>
      <c r="K4096" s="17" t="s">
        <v>1</v>
      </c>
      <c r="L4096" s="17" t="str">
        <f t="shared" si="252"/>
        <v>Yes</v>
      </c>
      <c r="M4096" s="17">
        <v>3</v>
      </c>
      <c r="N4096" s="17" t="str" cm="1">
        <f t="array" ref="N4096">_xlfn.IFS(M4096&lt;=2,"Small",M4096&lt;=5,"Medium",M4096&gt;5,"Large")</f>
        <v>Medium</v>
      </c>
      <c r="O4096" s="65">
        <v>50</v>
      </c>
      <c r="P4096" s="87">
        <f t="shared" si="253"/>
        <v>0.03</v>
      </c>
      <c r="Q4096" s="68">
        <v>4.5999999999999996</v>
      </c>
      <c r="R4096" s="68" t="str" cm="1">
        <f t="array" ref="R4096">_xlfn.SWITCH(ROUND(Q4096,0),5,"Excellent",4,"Good",3,"Ok","Bad")</f>
        <v>Excellent</v>
      </c>
      <c r="S4096" s="17">
        <v>15</v>
      </c>
      <c r="T4096" s="17" t="str">
        <f t="shared" si="254"/>
        <v>No</v>
      </c>
      <c r="U4096" s="82">
        <v>43460</v>
      </c>
      <c r="V4096" s="82">
        <v>43884</v>
      </c>
      <c r="W4096" s="17">
        <v>345</v>
      </c>
      <c r="X4096" s="17" t="str">
        <f t="shared" si="255"/>
        <v>Active</v>
      </c>
      <c r="Y4096" s="17" t="s">
        <v>15616</v>
      </c>
      <c r="Z4096" s="17"/>
    </row>
    <row r="4097" spans="1:26" x14ac:dyDescent="0.25">
      <c r="A4097">
        <v>4096</v>
      </c>
      <c r="B4097" s="17" t="s">
        <v>2920</v>
      </c>
      <c r="C4097" s="17">
        <v>3673</v>
      </c>
      <c r="D4097" s="17" t="str">
        <f>INDEX(Hosts!$A:$O,MATCH(Places!$C4097,Hosts!$A:$A,0),MATCH(Places!D$1,Hosts!$1:$1,0))</f>
        <v>A few days or more</v>
      </c>
      <c r="E4097" s="87">
        <f>INDEX(Hosts!$A:$O,MATCH(Places!$C4097,Hosts!$A:$A,0),MATCH(Places!E$1,Hosts!$1:$1,0))</f>
        <v>0</v>
      </c>
      <c r="F4097" s="87">
        <f>INDEX(Hosts!$A:$O,MATCH(Places!$C4097,Hosts!$A:$A,0),MATCH(Places!F$1,Hosts!$1:$1,0))</f>
        <v>1</v>
      </c>
      <c r="G4097" s="17" t="str">
        <f>INDEX(Hosts!$A:$O,MATCH(Places!$C4097,Hosts!$A:$A,0),MATCH(Places!G$1,Hosts!$1:$1,0))</f>
        <v>Yes</v>
      </c>
      <c r="H4097" s="17">
        <v>14</v>
      </c>
      <c r="I4097" s="17" t="str">
        <f>INDEX(Neighborhoods!$A:$C,MATCH(Places!$H4097,Neighborhoods!$A:$A,0),MATCH(Places!I$1,Neighborhoods!$1:$1,0))</f>
        <v>Manhattan</v>
      </c>
      <c r="J4097" s="17" t="str">
        <f>INDEX(Neighborhoods!$A:$C,MATCH(Places!$H4097,Neighborhoods!$A:$A,0),MATCH(Places!J$1,Neighborhoods!$1:$1,0))</f>
        <v>East Harlem</v>
      </c>
      <c r="K4097" s="17" t="s">
        <v>1</v>
      </c>
      <c r="L4097" s="17" t="str">
        <f t="shared" si="252"/>
        <v>Yes</v>
      </c>
      <c r="M4097" s="17">
        <v>2</v>
      </c>
      <c r="N4097" s="17" t="str" cm="1">
        <f t="array" ref="N4097">_xlfn.IFS(M4097&lt;=2,"Small",M4097&lt;=5,"Medium",M4097&gt;5,"Large")</f>
        <v>Small</v>
      </c>
      <c r="O4097" s="65">
        <v>59</v>
      </c>
      <c r="P4097" s="87">
        <f t="shared" si="253"/>
        <v>0.03</v>
      </c>
      <c r="Q4097" s="68">
        <v>4.88</v>
      </c>
      <c r="R4097" s="68" t="str" cm="1">
        <f t="array" ref="R4097">_xlfn.SWITCH(ROUND(Q4097,0),5,"Excellent",4,"Good",3,"Ok","Bad")</f>
        <v>Excellent</v>
      </c>
      <c r="S4097" s="17">
        <v>33</v>
      </c>
      <c r="T4097" s="17" t="str">
        <f t="shared" si="254"/>
        <v>No</v>
      </c>
      <c r="U4097" s="82">
        <v>43415</v>
      </c>
      <c r="V4097" s="82">
        <v>43903</v>
      </c>
      <c r="W4097" s="17">
        <v>0</v>
      </c>
      <c r="X4097" s="17" t="str">
        <f t="shared" si="255"/>
        <v>Inactive</v>
      </c>
      <c r="Y4097" s="17" t="s">
        <v>15616</v>
      </c>
      <c r="Z4097" s="17"/>
    </row>
    <row r="4098" spans="1:26" x14ac:dyDescent="0.25">
      <c r="A4098">
        <v>4097</v>
      </c>
      <c r="B4098" s="17" t="s">
        <v>2921</v>
      </c>
      <c r="C4098" s="17">
        <v>1158</v>
      </c>
      <c r="D4098" s="17" t="str">
        <f>INDEX(Hosts!$A:$O,MATCH(Places!$C4098,Hosts!$A:$A,0),MATCH(Places!D$1,Hosts!$1:$1,0))</f>
        <v>A few days or more</v>
      </c>
      <c r="E4098" s="87">
        <f>INDEX(Hosts!$A:$O,MATCH(Places!$C4098,Hosts!$A:$A,0),MATCH(Places!E$1,Hosts!$1:$1,0))</f>
        <v>0</v>
      </c>
      <c r="F4098" s="87">
        <f>INDEX(Hosts!$A:$O,MATCH(Places!$C4098,Hosts!$A:$A,0),MATCH(Places!F$1,Hosts!$1:$1,0))</f>
        <v>0.73</v>
      </c>
      <c r="G4098" s="17" t="str">
        <f>INDEX(Hosts!$A:$O,MATCH(Places!$C4098,Hosts!$A:$A,0),MATCH(Places!G$1,Hosts!$1:$1,0))</f>
        <v>No</v>
      </c>
      <c r="H4098" s="17">
        <v>21</v>
      </c>
      <c r="I4098" s="17" t="str">
        <f>INDEX(Neighborhoods!$A:$C,MATCH(Places!$H4098,Neighborhoods!$A:$A,0),MATCH(Places!I$1,Neighborhoods!$1:$1,0))</f>
        <v>Queens</v>
      </c>
      <c r="J4098" s="17" t="str">
        <f>INDEX(Neighborhoods!$A:$C,MATCH(Places!$H4098,Neighborhoods!$A:$A,0),MATCH(Places!J$1,Neighborhoods!$1:$1,0))</f>
        <v>Astoria</v>
      </c>
      <c r="K4098" s="17" t="s">
        <v>1</v>
      </c>
      <c r="L4098" s="17" t="str">
        <f t="shared" ref="L4098:L4161" si="256">IF(OR(K4098="Private room",K4098="Shared room"),"Yes","No")</f>
        <v>Yes</v>
      </c>
      <c r="M4098" s="17">
        <v>1</v>
      </c>
      <c r="N4098" s="17" t="str" cm="1">
        <f t="array" ref="N4098">_xlfn.IFS(M4098&lt;=2,"Small",M4098&lt;=5,"Medium",M4098&gt;5,"Large")</f>
        <v>Small</v>
      </c>
      <c r="O4098" s="65">
        <v>55</v>
      </c>
      <c r="P4098" s="87">
        <f t="shared" ref="P4098:P4161" si="257">VLOOKUP(O4098,$AB$1:$AC$5,2)</f>
        <v>0.03</v>
      </c>
      <c r="Q4098" s="68">
        <v>4.91</v>
      </c>
      <c r="R4098" s="68" t="str" cm="1">
        <f t="array" ref="R4098">_xlfn.SWITCH(ROUND(Q4098,0),5,"Excellent",4,"Good",3,"Ok","Bad")</f>
        <v>Excellent</v>
      </c>
      <c r="S4098" s="17">
        <v>11</v>
      </c>
      <c r="T4098" s="17" t="str">
        <f t="shared" ref="T4098:T4161" si="258">IF(AND(Q4098&gt;=4.8,S4098&gt;100),"Yes","No")</f>
        <v>No</v>
      </c>
      <c r="U4098" s="82">
        <v>43388</v>
      </c>
      <c r="V4098" s="82">
        <v>43785</v>
      </c>
      <c r="W4098" s="17">
        <v>89</v>
      </c>
      <c r="X4098" s="17" t="str">
        <f t="shared" ref="X4098:X4161" si="259">IF(W4098&lt;&gt;0,"Active","Inactive")</f>
        <v>Active</v>
      </c>
      <c r="Y4098" s="17" t="s">
        <v>15615</v>
      </c>
      <c r="Z4098" s="17"/>
    </row>
    <row r="4099" spans="1:26" x14ac:dyDescent="0.25">
      <c r="A4099">
        <v>4098</v>
      </c>
      <c r="B4099" s="17" t="s">
        <v>15270</v>
      </c>
      <c r="C4099" s="17">
        <v>3322</v>
      </c>
      <c r="D4099" s="17" t="str">
        <f>INDEX(Hosts!$A:$O,MATCH(Places!$C4099,Hosts!$A:$A,0),MATCH(Places!D$1,Hosts!$1:$1,0))</f>
        <v>Within an hour</v>
      </c>
      <c r="E4099" s="87">
        <f>INDEX(Hosts!$A:$O,MATCH(Places!$C4099,Hosts!$A:$A,0),MATCH(Places!E$1,Hosts!$1:$1,0))</f>
        <v>1</v>
      </c>
      <c r="F4099" s="87">
        <f>INDEX(Hosts!$A:$O,MATCH(Places!$C4099,Hosts!$A:$A,0),MATCH(Places!F$1,Hosts!$1:$1,0))</f>
        <v>0.99</v>
      </c>
      <c r="G4099" s="17" t="str">
        <f>INDEX(Hosts!$A:$O,MATCH(Places!$C4099,Hosts!$A:$A,0),MATCH(Places!G$1,Hosts!$1:$1,0))</f>
        <v>Yes</v>
      </c>
      <c r="H4099" s="17">
        <v>4</v>
      </c>
      <c r="I4099" s="17" t="str">
        <f>INDEX(Neighborhoods!$A:$C,MATCH(Places!$H4099,Neighborhoods!$A:$A,0),MATCH(Places!I$1,Neighborhoods!$1:$1,0))</f>
        <v>Bronx</v>
      </c>
      <c r="J4099" s="17" t="str">
        <f>INDEX(Neighborhoods!$A:$C,MATCH(Places!$H4099,Neighborhoods!$A:$A,0),MATCH(Places!J$1,Neighborhoods!$1:$1,0))</f>
        <v>Mott Haven</v>
      </c>
      <c r="K4099" s="17" t="s">
        <v>11822</v>
      </c>
      <c r="L4099" s="17" t="str">
        <f t="shared" si="256"/>
        <v>No</v>
      </c>
      <c r="M4099" s="17">
        <v>7</v>
      </c>
      <c r="N4099" s="17" t="str" cm="1">
        <f t="array" ref="N4099">_xlfn.IFS(M4099&lt;=2,"Small",M4099&lt;=5,"Medium",M4099&gt;5,"Large")</f>
        <v>Large</v>
      </c>
      <c r="O4099" s="65">
        <v>200</v>
      </c>
      <c r="P4099" s="87">
        <f t="shared" si="257"/>
        <v>0.04</v>
      </c>
      <c r="Q4099" s="68">
        <v>4.82</v>
      </c>
      <c r="R4099" s="68" t="str" cm="1">
        <f t="array" ref="R4099">_xlfn.SWITCH(ROUND(Q4099,0),5,"Excellent",4,"Good",3,"Ok","Bad")</f>
        <v>Excellent</v>
      </c>
      <c r="S4099" s="17">
        <v>50</v>
      </c>
      <c r="T4099" s="17" t="str">
        <f t="shared" si="258"/>
        <v>No</v>
      </c>
      <c r="U4099" s="82">
        <v>43379</v>
      </c>
      <c r="V4099" s="82">
        <v>44017</v>
      </c>
      <c r="W4099" s="17">
        <v>156</v>
      </c>
      <c r="X4099" s="17" t="str">
        <f t="shared" si="259"/>
        <v>Active</v>
      </c>
      <c r="Y4099" s="17" t="s">
        <v>15615</v>
      </c>
      <c r="Z4099" s="17"/>
    </row>
    <row r="4100" spans="1:26" x14ac:dyDescent="0.25">
      <c r="A4100">
        <v>4099</v>
      </c>
      <c r="B4100" s="17" t="s">
        <v>13776</v>
      </c>
      <c r="C4100" s="17">
        <v>3536</v>
      </c>
      <c r="D4100" s="17" t="str">
        <f>INDEX(Hosts!$A:$O,MATCH(Places!$C4100,Hosts!$A:$A,0),MATCH(Places!D$1,Hosts!$1:$1,0))</f>
        <v>Within an hour</v>
      </c>
      <c r="E4100" s="87">
        <f>INDEX(Hosts!$A:$O,MATCH(Places!$C4100,Hosts!$A:$A,0),MATCH(Places!E$1,Hosts!$1:$1,0))</f>
        <v>1</v>
      </c>
      <c r="F4100" s="87">
        <f>INDEX(Hosts!$A:$O,MATCH(Places!$C4100,Hosts!$A:$A,0),MATCH(Places!F$1,Hosts!$1:$1,0))</f>
        <v>0.97</v>
      </c>
      <c r="G4100" s="17" t="str">
        <f>INDEX(Hosts!$A:$O,MATCH(Places!$C4100,Hosts!$A:$A,0),MATCH(Places!G$1,Hosts!$1:$1,0))</f>
        <v>Yes</v>
      </c>
      <c r="H4100" s="17">
        <v>16</v>
      </c>
      <c r="I4100" s="17" t="str">
        <f>INDEX(Neighborhoods!$A:$C,MATCH(Places!$H4100,Neighborhoods!$A:$A,0),MATCH(Places!I$1,Neighborhoods!$1:$1,0))</f>
        <v>Manhattan</v>
      </c>
      <c r="J4100" s="17" t="str">
        <f>INDEX(Neighborhoods!$A:$C,MATCH(Places!$H4100,Neighborhoods!$A:$A,0),MATCH(Places!J$1,Neighborhoods!$1:$1,0))</f>
        <v>Harlem</v>
      </c>
      <c r="K4100" s="17" t="s">
        <v>11822</v>
      </c>
      <c r="L4100" s="17" t="str">
        <f t="shared" si="256"/>
        <v>No</v>
      </c>
      <c r="M4100" s="17">
        <v>3</v>
      </c>
      <c r="N4100" s="17" t="str" cm="1">
        <f t="array" ref="N4100">_xlfn.IFS(M4100&lt;=2,"Small",M4100&lt;=5,"Medium",M4100&gt;5,"Large")</f>
        <v>Medium</v>
      </c>
      <c r="O4100" s="65">
        <v>135</v>
      </c>
      <c r="P4100" s="87">
        <f t="shared" si="257"/>
        <v>0.03</v>
      </c>
      <c r="Q4100" s="68">
        <v>4.83</v>
      </c>
      <c r="R4100" s="68" t="str" cm="1">
        <f t="array" ref="R4100">_xlfn.SWITCH(ROUND(Q4100,0),5,"Excellent",4,"Good",3,"Ok","Bad")</f>
        <v>Excellent</v>
      </c>
      <c r="S4100" s="17">
        <v>54</v>
      </c>
      <c r="T4100" s="17" t="str">
        <f t="shared" si="258"/>
        <v>No</v>
      </c>
      <c r="U4100" s="82">
        <v>43388</v>
      </c>
      <c r="V4100" s="82">
        <v>44045</v>
      </c>
      <c r="W4100" s="17">
        <v>146</v>
      </c>
      <c r="X4100" s="17" t="str">
        <f t="shared" si="259"/>
        <v>Active</v>
      </c>
      <c r="Y4100" s="17" t="s">
        <v>15615</v>
      </c>
      <c r="Z4100" s="17"/>
    </row>
    <row r="4101" spans="1:26" x14ac:dyDescent="0.25">
      <c r="A4101">
        <v>4100</v>
      </c>
      <c r="B4101" s="17" t="s">
        <v>15230</v>
      </c>
      <c r="C4101" s="17">
        <v>2557</v>
      </c>
      <c r="D4101" s="17" t="str">
        <f>INDEX(Hosts!$A:$O,MATCH(Places!$C4101,Hosts!$A:$A,0),MATCH(Places!D$1,Hosts!$1:$1,0))</f>
        <v>Within an hour</v>
      </c>
      <c r="E4101" s="87">
        <f>INDEX(Hosts!$A:$O,MATCH(Places!$C4101,Hosts!$A:$A,0),MATCH(Places!E$1,Hosts!$1:$1,0))</f>
        <v>0.98</v>
      </c>
      <c r="F4101" s="87">
        <f>INDEX(Hosts!$A:$O,MATCH(Places!$C4101,Hosts!$A:$A,0),MATCH(Places!F$1,Hosts!$1:$1,0))</f>
        <v>0.91</v>
      </c>
      <c r="G4101" s="17" t="str">
        <f>INDEX(Hosts!$A:$O,MATCH(Places!$C4101,Hosts!$A:$A,0),MATCH(Places!G$1,Hosts!$1:$1,0))</f>
        <v>Yes</v>
      </c>
      <c r="H4101" s="17">
        <v>9</v>
      </c>
      <c r="I4101" s="17" t="str">
        <f>INDEX(Neighborhoods!$A:$C,MATCH(Places!$H4101,Neighborhoods!$A:$A,0),MATCH(Places!I$1,Neighborhoods!$1:$1,0))</f>
        <v>Brooklyn</v>
      </c>
      <c r="J4101" s="17" t="str">
        <f>INDEX(Neighborhoods!$A:$C,MATCH(Places!$H4101,Neighborhoods!$A:$A,0),MATCH(Places!J$1,Neighborhoods!$1:$1,0))</f>
        <v>Crown Heights</v>
      </c>
      <c r="K4101" s="17" t="s">
        <v>11822</v>
      </c>
      <c r="L4101" s="17" t="str">
        <f t="shared" si="256"/>
        <v>No</v>
      </c>
      <c r="M4101" s="17">
        <v>4</v>
      </c>
      <c r="N4101" s="17" t="str" cm="1">
        <f t="array" ref="N4101">_xlfn.IFS(M4101&lt;=2,"Small",M4101&lt;=5,"Medium",M4101&gt;5,"Large")</f>
        <v>Medium</v>
      </c>
      <c r="O4101" s="65">
        <v>86</v>
      </c>
      <c r="P4101" s="87">
        <f t="shared" si="257"/>
        <v>0.03</v>
      </c>
      <c r="Q4101" s="68">
        <v>4.75</v>
      </c>
      <c r="R4101" s="68" t="str" cm="1">
        <f t="array" ref="R4101">_xlfn.SWITCH(ROUND(Q4101,0),5,"Excellent",4,"Good",3,"Ok","Bad")</f>
        <v>Excellent</v>
      </c>
      <c r="S4101" s="17">
        <v>89</v>
      </c>
      <c r="T4101" s="17" t="str">
        <f t="shared" si="258"/>
        <v>No</v>
      </c>
      <c r="U4101" s="82">
        <v>43462</v>
      </c>
      <c r="V4101" s="82">
        <v>44042</v>
      </c>
      <c r="W4101" s="17">
        <v>6</v>
      </c>
      <c r="X4101" s="17" t="str">
        <f t="shared" si="259"/>
        <v>Active</v>
      </c>
      <c r="Y4101" s="17" t="s">
        <v>15615</v>
      </c>
      <c r="Z4101" s="17"/>
    </row>
    <row r="4102" spans="1:26" x14ac:dyDescent="0.25">
      <c r="A4102">
        <v>4101</v>
      </c>
      <c r="B4102" s="17" t="s">
        <v>2922</v>
      </c>
      <c r="C4102" s="17">
        <v>2682</v>
      </c>
      <c r="D4102" s="17" t="str">
        <f>INDEX(Hosts!$A:$O,MATCH(Places!$C4102,Hosts!$A:$A,0),MATCH(Places!D$1,Hosts!$1:$1,0))</f>
        <v>Within an hour</v>
      </c>
      <c r="E4102" s="87">
        <f>INDEX(Hosts!$A:$O,MATCH(Places!$C4102,Hosts!$A:$A,0),MATCH(Places!E$1,Hosts!$1:$1,0))</f>
        <v>0.9</v>
      </c>
      <c r="F4102" s="87">
        <f>INDEX(Hosts!$A:$O,MATCH(Places!$C4102,Hosts!$A:$A,0),MATCH(Places!F$1,Hosts!$1:$1,0))</f>
        <v>0.94</v>
      </c>
      <c r="G4102" s="17" t="str">
        <f>INDEX(Hosts!$A:$O,MATCH(Places!$C4102,Hosts!$A:$A,0),MATCH(Places!G$1,Hosts!$1:$1,0))</f>
        <v>Yes</v>
      </c>
      <c r="H4102" s="17">
        <v>12</v>
      </c>
      <c r="I4102" s="17" t="str">
        <f>INDEX(Neighborhoods!$A:$C,MATCH(Places!$H4102,Neighborhoods!$A:$A,0),MATCH(Places!I$1,Neighborhoods!$1:$1,0))</f>
        <v>Brooklyn</v>
      </c>
      <c r="J4102" s="17" t="str">
        <f>INDEX(Neighborhoods!$A:$C,MATCH(Places!$H4102,Neighborhoods!$A:$A,0),MATCH(Places!J$1,Neighborhoods!$1:$1,0))</f>
        <v>Williamsburg</v>
      </c>
      <c r="K4102" s="17" t="s">
        <v>1</v>
      </c>
      <c r="L4102" s="17" t="str">
        <f t="shared" si="256"/>
        <v>Yes</v>
      </c>
      <c r="M4102" s="17">
        <v>2</v>
      </c>
      <c r="N4102" s="17" t="str" cm="1">
        <f t="array" ref="N4102">_xlfn.IFS(M4102&lt;=2,"Small",M4102&lt;=5,"Medium",M4102&gt;5,"Large")</f>
        <v>Small</v>
      </c>
      <c r="O4102" s="65">
        <v>48</v>
      </c>
      <c r="P4102" s="87">
        <f t="shared" si="257"/>
        <v>0.03</v>
      </c>
      <c r="Q4102" s="68">
        <v>4.76</v>
      </c>
      <c r="R4102" s="68" t="str" cm="1">
        <f t="array" ref="R4102">_xlfn.SWITCH(ROUND(Q4102,0),5,"Excellent",4,"Good",3,"Ok","Bad")</f>
        <v>Excellent</v>
      </c>
      <c r="S4102" s="17">
        <v>33</v>
      </c>
      <c r="T4102" s="17" t="str">
        <f t="shared" si="258"/>
        <v>No</v>
      </c>
      <c r="U4102" s="82">
        <v>43382</v>
      </c>
      <c r="V4102" s="82">
        <v>43942</v>
      </c>
      <c r="W4102" s="17">
        <v>31</v>
      </c>
      <c r="X4102" s="17" t="str">
        <f t="shared" si="259"/>
        <v>Active</v>
      </c>
      <c r="Y4102" s="17" t="s">
        <v>15615</v>
      </c>
      <c r="Z4102" s="17"/>
    </row>
    <row r="4103" spans="1:26" x14ac:dyDescent="0.25">
      <c r="A4103">
        <v>4102</v>
      </c>
      <c r="B4103" s="17" t="s">
        <v>2923</v>
      </c>
      <c r="C4103" s="17">
        <v>2682</v>
      </c>
      <c r="D4103" s="17" t="str">
        <f>INDEX(Hosts!$A:$O,MATCH(Places!$C4103,Hosts!$A:$A,0),MATCH(Places!D$1,Hosts!$1:$1,0))</f>
        <v>Within an hour</v>
      </c>
      <c r="E4103" s="87">
        <f>INDEX(Hosts!$A:$O,MATCH(Places!$C4103,Hosts!$A:$A,0),MATCH(Places!E$1,Hosts!$1:$1,0))</f>
        <v>0.9</v>
      </c>
      <c r="F4103" s="87">
        <f>INDEX(Hosts!$A:$O,MATCH(Places!$C4103,Hosts!$A:$A,0),MATCH(Places!F$1,Hosts!$1:$1,0))</f>
        <v>0.94</v>
      </c>
      <c r="G4103" s="17" t="str">
        <f>INDEX(Hosts!$A:$O,MATCH(Places!$C4103,Hosts!$A:$A,0),MATCH(Places!G$1,Hosts!$1:$1,0))</f>
        <v>Yes</v>
      </c>
      <c r="H4103" s="17">
        <v>12</v>
      </c>
      <c r="I4103" s="17" t="str">
        <f>INDEX(Neighborhoods!$A:$C,MATCH(Places!$H4103,Neighborhoods!$A:$A,0),MATCH(Places!I$1,Neighborhoods!$1:$1,0))</f>
        <v>Brooklyn</v>
      </c>
      <c r="J4103" s="17" t="str">
        <f>INDEX(Neighborhoods!$A:$C,MATCH(Places!$H4103,Neighborhoods!$A:$A,0),MATCH(Places!J$1,Neighborhoods!$1:$1,0))</f>
        <v>Williamsburg</v>
      </c>
      <c r="K4103" s="17" t="s">
        <v>1</v>
      </c>
      <c r="L4103" s="17" t="str">
        <f t="shared" si="256"/>
        <v>Yes</v>
      </c>
      <c r="M4103" s="17">
        <v>2</v>
      </c>
      <c r="N4103" s="17" t="str" cm="1">
        <f t="array" ref="N4103">_xlfn.IFS(M4103&lt;=2,"Small",M4103&lt;=5,"Medium",M4103&gt;5,"Large")</f>
        <v>Small</v>
      </c>
      <c r="O4103" s="65">
        <v>53</v>
      </c>
      <c r="P4103" s="87">
        <f t="shared" si="257"/>
        <v>0.03</v>
      </c>
      <c r="Q4103" s="68">
        <v>4.9800000000000004</v>
      </c>
      <c r="R4103" s="68" t="str" cm="1">
        <f t="array" ref="R4103">_xlfn.SWITCH(ROUND(Q4103,0),5,"Excellent",4,"Good",3,"Ok","Bad")</f>
        <v>Excellent</v>
      </c>
      <c r="S4103" s="17">
        <v>84</v>
      </c>
      <c r="T4103" s="17" t="str">
        <f t="shared" si="258"/>
        <v>No</v>
      </c>
      <c r="U4103" s="82">
        <v>43380</v>
      </c>
      <c r="V4103" s="82">
        <v>43998</v>
      </c>
      <c r="W4103" s="17">
        <v>39</v>
      </c>
      <c r="X4103" s="17" t="str">
        <f t="shared" si="259"/>
        <v>Active</v>
      </c>
      <c r="Y4103" s="17" t="s">
        <v>15615</v>
      </c>
      <c r="Z4103" s="17"/>
    </row>
    <row r="4104" spans="1:26" x14ac:dyDescent="0.25">
      <c r="A4104">
        <v>4103</v>
      </c>
      <c r="B4104" s="17" t="s">
        <v>2924</v>
      </c>
      <c r="C4104" s="17">
        <v>364</v>
      </c>
      <c r="D4104" s="17" t="str">
        <f>INDEX(Hosts!$A:$O,MATCH(Places!$C4104,Hosts!$A:$A,0),MATCH(Places!D$1,Hosts!$1:$1,0))</f>
        <v>Within an hour</v>
      </c>
      <c r="E4104" s="87">
        <f>INDEX(Hosts!$A:$O,MATCH(Places!$C4104,Hosts!$A:$A,0),MATCH(Places!E$1,Hosts!$1:$1,0))</f>
        <v>0.85</v>
      </c>
      <c r="F4104" s="87">
        <f>INDEX(Hosts!$A:$O,MATCH(Places!$C4104,Hosts!$A:$A,0),MATCH(Places!F$1,Hosts!$1:$1,0))</f>
        <v>0.96</v>
      </c>
      <c r="G4104" s="17" t="str">
        <f>INDEX(Hosts!$A:$O,MATCH(Places!$C4104,Hosts!$A:$A,0),MATCH(Places!G$1,Hosts!$1:$1,0))</f>
        <v>No</v>
      </c>
      <c r="H4104" s="17">
        <v>12</v>
      </c>
      <c r="I4104" s="17" t="str">
        <f>INDEX(Neighborhoods!$A:$C,MATCH(Places!$H4104,Neighborhoods!$A:$A,0),MATCH(Places!I$1,Neighborhoods!$1:$1,0))</f>
        <v>Brooklyn</v>
      </c>
      <c r="J4104" s="17" t="str">
        <f>INDEX(Neighborhoods!$A:$C,MATCH(Places!$H4104,Neighborhoods!$A:$A,0),MATCH(Places!J$1,Neighborhoods!$1:$1,0))</f>
        <v>Williamsburg</v>
      </c>
      <c r="K4104" s="17" t="s">
        <v>1</v>
      </c>
      <c r="L4104" s="17" t="str">
        <f t="shared" si="256"/>
        <v>Yes</v>
      </c>
      <c r="M4104" s="17">
        <v>1</v>
      </c>
      <c r="N4104" s="17" t="str" cm="1">
        <f t="array" ref="N4104">_xlfn.IFS(M4104&lt;=2,"Small",M4104&lt;=5,"Medium",M4104&gt;5,"Large")</f>
        <v>Small</v>
      </c>
      <c r="O4104" s="65">
        <v>30</v>
      </c>
      <c r="P4104" s="87">
        <f t="shared" si="257"/>
        <v>0.03</v>
      </c>
      <c r="Q4104" s="68">
        <v>4.83</v>
      </c>
      <c r="R4104" s="68" t="str" cm="1">
        <f t="array" ref="R4104">_xlfn.SWITCH(ROUND(Q4104,0),5,"Excellent",4,"Good",3,"Ok","Bad")</f>
        <v>Excellent</v>
      </c>
      <c r="S4104" s="17">
        <v>18</v>
      </c>
      <c r="T4104" s="17" t="str">
        <f t="shared" si="258"/>
        <v>No</v>
      </c>
      <c r="U4104" s="82">
        <v>43382</v>
      </c>
      <c r="V4104" s="82">
        <v>43905</v>
      </c>
      <c r="W4104" s="17">
        <v>34</v>
      </c>
      <c r="X4104" s="17" t="str">
        <f t="shared" si="259"/>
        <v>Active</v>
      </c>
      <c r="Y4104" s="17" t="s">
        <v>15615</v>
      </c>
      <c r="Z4104" s="17"/>
    </row>
    <row r="4105" spans="1:26" x14ac:dyDescent="0.25">
      <c r="A4105">
        <v>4104</v>
      </c>
      <c r="B4105" s="17" t="s">
        <v>13671</v>
      </c>
      <c r="C4105" s="17">
        <v>2053</v>
      </c>
      <c r="D4105" s="17" t="str">
        <f>INDEX(Hosts!$A:$O,MATCH(Places!$C4105,Hosts!$A:$A,0),MATCH(Places!D$1,Hosts!$1:$1,0))</f>
        <v>Within a few hours</v>
      </c>
      <c r="E4105" s="87">
        <f>INDEX(Hosts!$A:$O,MATCH(Places!$C4105,Hosts!$A:$A,0),MATCH(Places!E$1,Hosts!$1:$1,0))</f>
        <v>1</v>
      </c>
      <c r="F4105" s="87">
        <f>INDEX(Hosts!$A:$O,MATCH(Places!$C4105,Hosts!$A:$A,0),MATCH(Places!F$1,Hosts!$1:$1,0))</f>
        <v>0.95</v>
      </c>
      <c r="G4105" s="17" t="str">
        <f>INDEX(Hosts!$A:$O,MATCH(Places!$C4105,Hosts!$A:$A,0),MATCH(Places!G$1,Hosts!$1:$1,0))</f>
        <v>Yes</v>
      </c>
      <c r="H4105" s="17">
        <v>10</v>
      </c>
      <c r="I4105" s="17" t="str">
        <f>INDEX(Neighborhoods!$A:$C,MATCH(Places!$H4105,Neighborhoods!$A:$A,0),MATCH(Places!I$1,Neighborhoods!$1:$1,0))</f>
        <v>Brooklyn</v>
      </c>
      <c r="J4105" s="17" t="str">
        <f>INDEX(Neighborhoods!$A:$C,MATCH(Places!$H4105,Neighborhoods!$A:$A,0),MATCH(Places!J$1,Neighborhoods!$1:$1,0))</f>
        <v>East Flatbush</v>
      </c>
      <c r="K4105" s="17" t="s">
        <v>11822</v>
      </c>
      <c r="L4105" s="17" t="str">
        <f t="shared" si="256"/>
        <v>No</v>
      </c>
      <c r="M4105" s="17">
        <v>6</v>
      </c>
      <c r="N4105" s="17" t="str" cm="1">
        <f t="array" ref="N4105">_xlfn.IFS(M4105&lt;=2,"Small",M4105&lt;=5,"Medium",M4105&gt;5,"Large")</f>
        <v>Large</v>
      </c>
      <c r="O4105" s="65">
        <v>132</v>
      </c>
      <c r="P4105" s="87">
        <f t="shared" si="257"/>
        <v>0.03</v>
      </c>
      <c r="Q4105" s="68">
        <v>4.74</v>
      </c>
      <c r="R4105" s="68" t="str" cm="1">
        <f t="array" ref="R4105">_xlfn.SWITCH(ROUND(Q4105,0),5,"Excellent",4,"Good",3,"Ok","Bad")</f>
        <v>Excellent</v>
      </c>
      <c r="S4105" s="17">
        <v>61</v>
      </c>
      <c r="T4105" s="17" t="str">
        <f t="shared" si="258"/>
        <v>No</v>
      </c>
      <c r="U4105" s="82">
        <v>43409</v>
      </c>
      <c r="V4105" s="82">
        <v>44059</v>
      </c>
      <c r="W4105" s="17">
        <v>158</v>
      </c>
      <c r="X4105" s="17" t="str">
        <f t="shared" si="259"/>
        <v>Active</v>
      </c>
      <c r="Y4105" s="17" t="s">
        <v>15615</v>
      </c>
      <c r="Z4105" s="17"/>
    </row>
    <row r="4106" spans="1:26" x14ac:dyDescent="0.25">
      <c r="A4106">
        <v>4105</v>
      </c>
      <c r="B4106" s="17" t="s">
        <v>13842</v>
      </c>
      <c r="C4106" s="17">
        <v>3669</v>
      </c>
      <c r="D4106" s="17" t="str">
        <f>INDEX(Hosts!$A:$O,MATCH(Places!$C4106,Hosts!$A:$A,0),MATCH(Places!D$1,Hosts!$1:$1,0))</f>
        <v>Within an hour</v>
      </c>
      <c r="E4106" s="87">
        <f>INDEX(Hosts!$A:$O,MATCH(Places!$C4106,Hosts!$A:$A,0),MATCH(Places!E$1,Hosts!$1:$1,0))</f>
        <v>0.9</v>
      </c>
      <c r="F4106" s="87">
        <f>INDEX(Hosts!$A:$O,MATCH(Places!$C4106,Hosts!$A:$A,0),MATCH(Places!F$1,Hosts!$1:$1,0))</f>
        <v>1</v>
      </c>
      <c r="G4106" s="17" t="str">
        <f>INDEX(Hosts!$A:$O,MATCH(Places!$C4106,Hosts!$A:$A,0),MATCH(Places!G$1,Hosts!$1:$1,0))</f>
        <v>No</v>
      </c>
      <c r="H4106" s="17">
        <v>19</v>
      </c>
      <c r="I4106" s="17" t="str">
        <f>INDEX(Neighborhoods!$A:$C,MATCH(Places!$H4106,Neighborhoods!$A:$A,0),MATCH(Places!I$1,Neighborhoods!$1:$1,0))</f>
        <v>Manhattan</v>
      </c>
      <c r="J4106" s="17" t="str">
        <f>INDEX(Neighborhoods!$A:$C,MATCH(Places!$H4106,Neighborhoods!$A:$A,0),MATCH(Places!J$1,Neighborhoods!$1:$1,0))</f>
        <v>Upper East Side</v>
      </c>
      <c r="K4106" s="17" t="s">
        <v>1</v>
      </c>
      <c r="L4106" s="17" t="str">
        <f t="shared" si="256"/>
        <v>Yes</v>
      </c>
      <c r="M4106" s="17">
        <v>2</v>
      </c>
      <c r="N4106" s="17" t="str" cm="1">
        <f t="array" ref="N4106">_xlfn.IFS(M4106&lt;=2,"Small",M4106&lt;=5,"Medium",M4106&gt;5,"Large")</f>
        <v>Small</v>
      </c>
      <c r="O4106" s="65">
        <v>70</v>
      </c>
      <c r="P4106" s="87">
        <f t="shared" si="257"/>
        <v>0.03</v>
      </c>
      <c r="Q4106" s="68">
        <v>4.8099999999999996</v>
      </c>
      <c r="R4106" s="68" t="str" cm="1">
        <f t="array" ref="R4106">_xlfn.SWITCH(ROUND(Q4106,0),5,"Excellent",4,"Good",3,"Ok","Bad")</f>
        <v>Excellent</v>
      </c>
      <c r="S4106" s="17">
        <v>138</v>
      </c>
      <c r="T4106" s="17" t="str">
        <f t="shared" si="258"/>
        <v>Yes</v>
      </c>
      <c r="U4106" s="82">
        <v>43417</v>
      </c>
      <c r="V4106" s="82">
        <v>44042</v>
      </c>
      <c r="W4106" s="17">
        <v>245</v>
      </c>
      <c r="X4106" s="17" t="str">
        <f t="shared" si="259"/>
        <v>Active</v>
      </c>
      <c r="Y4106" s="17" t="s">
        <v>15615</v>
      </c>
      <c r="Z4106" s="17"/>
    </row>
    <row r="4107" spans="1:26" x14ac:dyDescent="0.25">
      <c r="A4107">
        <v>4106</v>
      </c>
      <c r="B4107" s="17" t="s">
        <v>15280</v>
      </c>
      <c r="C4107" s="17">
        <v>2053</v>
      </c>
      <c r="D4107" s="17" t="str">
        <f>INDEX(Hosts!$A:$O,MATCH(Places!$C4107,Hosts!$A:$A,0),MATCH(Places!D$1,Hosts!$1:$1,0))</f>
        <v>Within a few hours</v>
      </c>
      <c r="E4107" s="87">
        <f>INDEX(Hosts!$A:$O,MATCH(Places!$C4107,Hosts!$A:$A,0),MATCH(Places!E$1,Hosts!$1:$1,0))</f>
        <v>1</v>
      </c>
      <c r="F4107" s="87">
        <f>INDEX(Hosts!$A:$O,MATCH(Places!$C4107,Hosts!$A:$A,0),MATCH(Places!F$1,Hosts!$1:$1,0))</f>
        <v>0.95</v>
      </c>
      <c r="G4107" s="17" t="str">
        <f>INDEX(Hosts!$A:$O,MATCH(Places!$C4107,Hosts!$A:$A,0),MATCH(Places!G$1,Hosts!$1:$1,0))</f>
        <v>Yes</v>
      </c>
      <c r="H4107" s="17">
        <v>10</v>
      </c>
      <c r="I4107" s="17" t="str">
        <f>INDEX(Neighborhoods!$A:$C,MATCH(Places!$H4107,Neighborhoods!$A:$A,0),MATCH(Places!I$1,Neighborhoods!$1:$1,0))</f>
        <v>Brooklyn</v>
      </c>
      <c r="J4107" s="17" t="str">
        <f>INDEX(Neighborhoods!$A:$C,MATCH(Places!$H4107,Neighborhoods!$A:$A,0),MATCH(Places!J$1,Neighborhoods!$1:$1,0))</f>
        <v>East Flatbush</v>
      </c>
      <c r="K4107" s="17" t="s">
        <v>11822</v>
      </c>
      <c r="L4107" s="17" t="str">
        <f t="shared" si="256"/>
        <v>No</v>
      </c>
      <c r="M4107" s="17">
        <v>4</v>
      </c>
      <c r="N4107" s="17" t="str" cm="1">
        <f t="array" ref="N4107">_xlfn.IFS(M4107&lt;=2,"Small",M4107&lt;=5,"Medium",M4107&gt;5,"Large")</f>
        <v>Medium</v>
      </c>
      <c r="O4107" s="65">
        <v>116</v>
      </c>
      <c r="P4107" s="87">
        <f t="shared" si="257"/>
        <v>0.03</v>
      </c>
      <c r="Q4107" s="68">
        <v>4.83</v>
      </c>
      <c r="R4107" s="68" t="str" cm="1">
        <f t="array" ref="R4107">_xlfn.SWITCH(ROUND(Q4107,0),5,"Excellent",4,"Good",3,"Ok","Bad")</f>
        <v>Excellent</v>
      </c>
      <c r="S4107" s="17">
        <v>36</v>
      </c>
      <c r="T4107" s="17" t="str">
        <f t="shared" si="258"/>
        <v>No</v>
      </c>
      <c r="U4107" s="82">
        <v>43409</v>
      </c>
      <c r="V4107" s="82">
        <v>44043</v>
      </c>
      <c r="W4107" s="17">
        <v>179</v>
      </c>
      <c r="X4107" s="17" t="str">
        <f t="shared" si="259"/>
        <v>Active</v>
      </c>
      <c r="Y4107" s="17" t="s">
        <v>15615</v>
      </c>
      <c r="Z4107" s="17"/>
    </row>
    <row r="4108" spans="1:26" x14ac:dyDescent="0.25">
      <c r="A4108">
        <v>4107</v>
      </c>
      <c r="B4108" s="17" t="s">
        <v>2925</v>
      </c>
      <c r="C4108" s="17">
        <v>3678</v>
      </c>
      <c r="D4108" s="17" t="str">
        <f>INDEX(Hosts!$A:$O,MATCH(Places!$C4108,Hosts!$A:$A,0),MATCH(Places!D$1,Hosts!$1:$1,0))</f>
        <v>A few days or more</v>
      </c>
      <c r="E4108" s="87">
        <f>INDEX(Hosts!$A:$O,MATCH(Places!$C4108,Hosts!$A:$A,0),MATCH(Places!E$1,Hosts!$1:$1,0))</f>
        <v>0</v>
      </c>
      <c r="F4108" s="87">
        <f>INDEX(Hosts!$A:$O,MATCH(Places!$C4108,Hosts!$A:$A,0),MATCH(Places!F$1,Hosts!$1:$1,0))</f>
        <v>0.19</v>
      </c>
      <c r="G4108" s="17" t="str">
        <f>INDEX(Hosts!$A:$O,MATCH(Places!$C4108,Hosts!$A:$A,0),MATCH(Places!G$1,Hosts!$1:$1,0))</f>
        <v>No</v>
      </c>
      <c r="H4108" s="17">
        <v>15</v>
      </c>
      <c r="I4108" s="17" t="str">
        <f>INDEX(Neighborhoods!$A:$C,MATCH(Places!$H4108,Neighborhoods!$A:$A,0),MATCH(Places!I$1,Neighborhoods!$1:$1,0))</f>
        <v>Manhattan</v>
      </c>
      <c r="J4108" s="17" t="str">
        <f>INDEX(Neighborhoods!$A:$C,MATCH(Places!$H4108,Neighborhoods!$A:$A,0),MATCH(Places!J$1,Neighborhoods!$1:$1,0))</f>
        <v>East Village</v>
      </c>
      <c r="K4108" s="17" t="s">
        <v>11822</v>
      </c>
      <c r="L4108" s="17" t="str">
        <f t="shared" si="256"/>
        <v>No</v>
      </c>
      <c r="M4108" s="17">
        <v>2</v>
      </c>
      <c r="N4108" s="17" t="str" cm="1">
        <f t="array" ref="N4108">_xlfn.IFS(M4108&lt;=2,"Small",M4108&lt;=5,"Medium",M4108&gt;5,"Large")</f>
        <v>Small</v>
      </c>
      <c r="O4108" s="65">
        <v>186</v>
      </c>
      <c r="P4108" s="87">
        <f t="shared" si="257"/>
        <v>0.03</v>
      </c>
      <c r="Q4108" s="68">
        <v>4.92</v>
      </c>
      <c r="R4108" s="68" t="str" cm="1">
        <f t="array" ref="R4108">_xlfn.SWITCH(ROUND(Q4108,0),5,"Excellent",4,"Good",3,"Ok","Bad")</f>
        <v>Excellent</v>
      </c>
      <c r="S4108" s="17">
        <v>13</v>
      </c>
      <c r="T4108" s="17" t="str">
        <f t="shared" si="258"/>
        <v>No</v>
      </c>
      <c r="U4108" s="82">
        <v>43400</v>
      </c>
      <c r="V4108" s="82">
        <v>43831</v>
      </c>
      <c r="W4108" s="17">
        <v>64</v>
      </c>
      <c r="X4108" s="17" t="str">
        <f t="shared" si="259"/>
        <v>Active</v>
      </c>
      <c r="Y4108" s="17" t="s">
        <v>15615</v>
      </c>
      <c r="Z4108" s="17"/>
    </row>
    <row r="4109" spans="1:26" x14ac:dyDescent="0.25">
      <c r="A4109">
        <v>4108</v>
      </c>
      <c r="B4109" s="17" t="s">
        <v>2926</v>
      </c>
      <c r="C4109" s="17">
        <v>1887</v>
      </c>
      <c r="D4109" s="17" t="str">
        <f>INDEX(Hosts!$A:$O,MATCH(Places!$C4109,Hosts!$A:$A,0),MATCH(Places!D$1,Hosts!$1:$1,0))</f>
        <v>Within a few hours</v>
      </c>
      <c r="E4109" s="87">
        <f>INDEX(Hosts!$A:$O,MATCH(Places!$C4109,Hosts!$A:$A,0),MATCH(Places!E$1,Hosts!$1:$1,0))</f>
        <v>1</v>
      </c>
      <c r="F4109" s="87">
        <f>INDEX(Hosts!$A:$O,MATCH(Places!$C4109,Hosts!$A:$A,0),MATCH(Places!F$1,Hosts!$1:$1,0))</f>
        <v>0.96</v>
      </c>
      <c r="G4109" s="17" t="str">
        <f>INDEX(Hosts!$A:$O,MATCH(Places!$C4109,Hosts!$A:$A,0),MATCH(Places!G$1,Hosts!$1:$1,0))</f>
        <v>Yes</v>
      </c>
      <c r="H4109" s="17">
        <v>21</v>
      </c>
      <c r="I4109" s="17" t="str">
        <f>INDEX(Neighborhoods!$A:$C,MATCH(Places!$H4109,Neighborhoods!$A:$A,0),MATCH(Places!I$1,Neighborhoods!$1:$1,0))</f>
        <v>Queens</v>
      </c>
      <c r="J4109" s="17" t="str">
        <f>INDEX(Neighborhoods!$A:$C,MATCH(Places!$H4109,Neighborhoods!$A:$A,0),MATCH(Places!J$1,Neighborhoods!$1:$1,0))</f>
        <v>Astoria</v>
      </c>
      <c r="K4109" s="17" t="s">
        <v>1</v>
      </c>
      <c r="L4109" s="17" t="str">
        <f t="shared" si="256"/>
        <v>Yes</v>
      </c>
      <c r="M4109" s="17">
        <v>2</v>
      </c>
      <c r="N4109" s="17" t="str" cm="1">
        <f t="array" ref="N4109">_xlfn.IFS(M4109&lt;=2,"Small",M4109&lt;=5,"Medium",M4109&gt;5,"Large")</f>
        <v>Small</v>
      </c>
      <c r="O4109" s="65">
        <v>64</v>
      </c>
      <c r="P4109" s="87">
        <f t="shared" si="257"/>
        <v>0.03</v>
      </c>
      <c r="Q4109" s="68">
        <v>5</v>
      </c>
      <c r="R4109" s="68" t="str" cm="1">
        <f t="array" ref="R4109">_xlfn.SWITCH(ROUND(Q4109,0),5,"Excellent",4,"Good",3,"Ok","Bad")</f>
        <v>Excellent</v>
      </c>
      <c r="S4109" s="17">
        <v>40</v>
      </c>
      <c r="T4109" s="17" t="str">
        <f t="shared" si="258"/>
        <v>No</v>
      </c>
      <c r="U4109" s="82">
        <v>43470</v>
      </c>
      <c r="V4109" s="82">
        <v>43909</v>
      </c>
      <c r="W4109" s="17">
        <v>230</v>
      </c>
      <c r="X4109" s="17" t="str">
        <f t="shared" si="259"/>
        <v>Active</v>
      </c>
      <c r="Y4109" s="17" t="s">
        <v>15615</v>
      </c>
      <c r="Z4109" s="17"/>
    </row>
    <row r="4110" spans="1:26" x14ac:dyDescent="0.25">
      <c r="A4110">
        <v>4109</v>
      </c>
      <c r="B4110" s="17" t="s">
        <v>2927</v>
      </c>
      <c r="C4110" s="17">
        <v>1411</v>
      </c>
      <c r="D4110" s="17" t="str">
        <f>INDEX(Hosts!$A:$O,MATCH(Places!$C4110,Hosts!$A:$A,0),MATCH(Places!D$1,Hosts!$1:$1,0))</f>
        <v>Within a day</v>
      </c>
      <c r="E4110" s="87">
        <f>INDEX(Hosts!$A:$O,MATCH(Places!$C4110,Hosts!$A:$A,0),MATCH(Places!E$1,Hosts!$1:$1,0))</f>
        <v>0.5</v>
      </c>
      <c r="F4110" s="87">
        <f>INDEX(Hosts!$A:$O,MATCH(Places!$C4110,Hosts!$A:$A,0),MATCH(Places!F$1,Hosts!$1:$1,0))</f>
        <v>0.94</v>
      </c>
      <c r="G4110" s="17" t="str">
        <f>INDEX(Hosts!$A:$O,MATCH(Places!$C4110,Hosts!$A:$A,0),MATCH(Places!G$1,Hosts!$1:$1,0))</f>
        <v>Yes</v>
      </c>
      <c r="H4110" s="17">
        <v>12</v>
      </c>
      <c r="I4110" s="17" t="str">
        <f>INDEX(Neighborhoods!$A:$C,MATCH(Places!$H4110,Neighborhoods!$A:$A,0),MATCH(Places!I$1,Neighborhoods!$1:$1,0))</f>
        <v>Brooklyn</v>
      </c>
      <c r="J4110" s="17" t="str">
        <f>INDEX(Neighborhoods!$A:$C,MATCH(Places!$H4110,Neighborhoods!$A:$A,0),MATCH(Places!J$1,Neighborhoods!$1:$1,0))</f>
        <v>Williamsburg</v>
      </c>
      <c r="K4110" s="17" t="s">
        <v>1</v>
      </c>
      <c r="L4110" s="17" t="str">
        <f t="shared" si="256"/>
        <v>Yes</v>
      </c>
      <c r="M4110" s="17">
        <v>2</v>
      </c>
      <c r="N4110" s="17" t="str" cm="1">
        <f t="array" ref="N4110">_xlfn.IFS(M4110&lt;=2,"Small",M4110&lt;=5,"Medium",M4110&gt;5,"Large")</f>
        <v>Small</v>
      </c>
      <c r="O4110" s="65">
        <v>49</v>
      </c>
      <c r="P4110" s="87">
        <f t="shared" si="257"/>
        <v>0.03</v>
      </c>
      <c r="Q4110" s="68">
        <v>5</v>
      </c>
      <c r="R4110" s="68" t="str" cm="1">
        <f t="array" ref="R4110">_xlfn.SWITCH(ROUND(Q4110,0),5,"Excellent",4,"Good",3,"Ok","Bad")</f>
        <v>Excellent</v>
      </c>
      <c r="S4110" s="17">
        <v>28</v>
      </c>
      <c r="T4110" s="17" t="str">
        <f t="shared" si="258"/>
        <v>No</v>
      </c>
      <c r="U4110" s="82">
        <v>43403</v>
      </c>
      <c r="V4110" s="82">
        <v>43923</v>
      </c>
      <c r="W4110" s="17">
        <v>0</v>
      </c>
      <c r="X4110" s="17" t="str">
        <f t="shared" si="259"/>
        <v>Inactive</v>
      </c>
      <c r="Y4110" s="17" t="s">
        <v>15615</v>
      </c>
      <c r="Z4110" s="17"/>
    </row>
    <row r="4111" spans="1:26" x14ac:dyDescent="0.25">
      <c r="A4111">
        <v>4110</v>
      </c>
      <c r="B4111" s="17" t="s">
        <v>13344</v>
      </c>
      <c r="C4111" s="17">
        <v>1909</v>
      </c>
      <c r="D4111" s="17" t="str">
        <f>INDEX(Hosts!$A:$O,MATCH(Places!$C4111,Hosts!$A:$A,0),MATCH(Places!D$1,Hosts!$1:$1,0))</f>
        <v>Within a day</v>
      </c>
      <c r="E4111" s="87">
        <f>INDEX(Hosts!$A:$O,MATCH(Places!$C4111,Hosts!$A:$A,0),MATCH(Places!E$1,Hosts!$1:$1,0))</f>
        <v>0.75</v>
      </c>
      <c r="F4111" s="87">
        <f>INDEX(Hosts!$A:$O,MATCH(Places!$C4111,Hosts!$A:$A,0),MATCH(Places!F$1,Hosts!$1:$1,0))</f>
        <v>0.98</v>
      </c>
      <c r="G4111" s="17" t="str">
        <f>INDEX(Hosts!$A:$O,MATCH(Places!$C4111,Hosts!$A:$A,0),MATCH(Places!G$1,Hosts!$1:$1,0))</f>
        <v>Yes</v>
      </c>
      <c r="H4111" s="17">
        <v>19</v>
      </c>
      <c r="I4111" s="17" t="str">
        <f>INDEX(Neighborhoods!$A:$C,MATCH(Places!$H4111,Neighborhoods!$A:$A,0),MATCH(Places!I$1,Neighborhoods!$1:$1,0))</f>
        <v>Manhattan</v>
      </c>
      <c r="J4111" s="17" t="str">
        <f>INDEX(Neighborhoods!$A:$C,MATCH(Places!$H4111,Neighborhoods!$A:$A,0),MATCH(Places!J$1,Neighborhoods!$1:$1,0))</f>
        <v>Upper East Side</v>
      </c>
      <c r="K4111" s="17" t="s">
        <v>1</v>
      </c>
      <c r="L4111" s="17" t="str">
        <f t="shared" si="256"/>
        <v>Yes</v>
      </c>
      <c r="M4111" s="17">
        <v>1</v>
      </c>
      <c r="N4111" s="17" t="str" cm="1">
        <f t="array" ref="N4111">_xlfn.IFS(M4111&lt;=2,"Small",M4111&lt;=5,"Medium",M4111&gt;5,"Large")</f>
        <v>Small</v>
      </c>
      <c r="O4111" s="65">
        <v>89</v>
      </c>
      <c r="P4111" s="87">
        <f t="shared" si="257"/>
        <v>0.03</v>
      </c>
      <c r="Q4111" s="68">
        <v>5</v>
      </c>
      <c r="R4111" s="68" t="str" cm="1">
        <f t="array" ref="R4111">_xlfn.SWITCH(ROUND(Q4111,0),5,"Excellent",4,"Good",3,"Ok","Bad")</f>
        <v>Excellent</v>
      </c>
      <c r="S4111" s="17">
        <v>22</v>
      </c>
      <c r="T4111" s="17" t="str">
        <f t="shared" si="258"/>
        <v>No</v>
      </c>
      <c r="U4111" s="82">
        <v>43700</v>
      </c>
      <c r="V4111" s="82">
        <v>43905</v>
      </c>
      <c r="W4111" s="17">
        <v>264</v>
      </c>
      <c r="X4111" s="17" t="str">
        <f t="shared" si="259"/>
        <v>Active</v>
      </c>
      <c r="Y4111" s="17" t="s">
        <v>15615</v>
      </c>
      <c r="Z4111" s="17"/>
    </row>
    <row r="4112" spans="1:26" x14ac:dyDescent="0.25">
      <c r="A4112">
        <v>4111</v>
      </c>
      <c r="B4112" s="17" t="s">
        <v>2928</v>
      </c>
      <c r="C4112" s="17">
        <v>3679</v>
      </c>
      <c r="D4112" s="17" t="str">
        <f>INDEX(Hosts!$A:$O,MATCH(Places!$C4112,Hosts!$A:$A,0),MATCH(Places!D$1,Hosts!$1:$1,0))</f>
        <v>Within an hour</v>
      </c>
      <c r="E4112" s="87">
        <f>INDEX(Hosts!$A:$O,MATCH(Places!$C4112,Hosts!$A:$A,0),MATCH(Places!E$1,Hosts!$1:$1,0))</f>
        <v>0.94</v>
      </c>
      <c r="F4112" s="87">
        <f>INDEX(Hosts!$A:$O,MATCH(Places!$C4112,Hosts!$A:$A,0),MATCH(Places!F$1,Hosts!$1:$1,0))</f>
        <v>0.97</v>
      </c>
      <c r="G4112" s="17" t="str">
        <f>INDEX(Hosts!$A:$O,MATCH(Places!$C4112,Hosts!$A:$A,0),MATCH(Places!G$1,Hosts!$1:$1,0))</f>
        <v>No</v>
      </c>
      <c r="H4112" s="17">
        <v>7</v>
      </c>
      <c r="I4112" s="17" t="str">
        <f>INDEX(Neighborhoods!$A:$C,MATCH(Places!$H4112,Neighborhoods!$A:$A,0),MATCH(Places!I$1,Neighborhoods!$1:$1,0))</f>
        <v>Brooklyn</v>
      </c>
      <c r="J4112" s="17" t="str">
        <f>INDEX(Neighborhoods!$A:$C,MATCH(Places!$H4112,Neighborhoods!$A:$A,0),MATCH(Places!J$1,Neighborhoods!$1:$1,0))</f>
        <v>Bedford-Stuyvesant</v>
      </c>
      <c r="K4112" s="17" t="s">
        <v>1</v>
      </c>
      <c r="L4112" s="17" t="str">
        <f t="shared" si="256"/>
        <v>Yes</v>
      </c>
      <c r="M4112" s="17">
        <v>3</v>
      </c>
      <c r="N4112" s="17" t="str" cm="1">
        <f t="array" ref="N4112">_xlfn.IFS(M4112&lt;=2,"Small",M4112&lt;=5,"Medium",M4112&gt;5,"Large")</f>
        <v>Medium</v>
      </c>
      <c r="O4112" s="65">
        <v>47</v>
      </c>
      <c r="P4112" s="87">
        <f t="shared" si="257"/>
        <v>0.03</v>
      </c>
      <c r="Q4112" s="68">
        <v>4.49</v>
      </c>
      <c r="R4112" s="68" t="str" cm="1">
        <f t="array" ref="R4112">_xlfn.SWITCH(ROUND(Q4112,0),5,"Excellent",4,"Good",3,"Ok","Bad")</f>
        <v>Good</v>
      </c>
      <c r="S4112" s="17">
        <v>96</v>
      </c>
      <c r="T4112" s="17" t="str">
        <f t="shared" si="258"/>
        <v>No</v>
      </c>
      <c r="U4112" s="82">
        <v>43387</v>
      </c>
      <c r="V4112" s="82">
        <v>44044</v>
      </c>
      <c r="W4112" s="17">
        <v>12</v>
      </c>
      <c r="X4112" s="17" t="str">
        <f t="shared" si="259"/>
        <v>Active</v>
      </c>
      <c r="Y4112" s="17" t="s">
        <v>15616</v>
      </c>
      <c r="Z4112" s="17"/>
    </row>
    <row r="4113" spans="1:26" x14ac:dyDescent="0.25">
      <c r="A4113">
        <v>4112</v>
      </c>
      <c r="B4113" s="17" t="s">
        <v>2929</v>
      </c>
      <c r="C4113" s="17">
        <v>3600</v>
      </c>
      <c r="D4113" s="17" t="str">
        <f>INDEX(Hosts!$A:$O,MATCH(Places!$C4113,Hosts!$A:$A,0),MATCH(Places!D$1,Hosts!$1:$1,0))</f>
        <v>Within a few hours</v>
      </c>
      <c r="E4113" s="87">
        <f>INDEX(Hosts!$A:$O,MATCH(Places!$C4113,Hosts!$A:$A,0),MATCH(Places!E$1,Hosts!$1:$1,0))</f>
        <v>1</v>
      </c>
      <c r="F4113" s="87">
        <f>INDEX(Hosts!$A:$O,MATCH(Places!$C4113,Hosts!$A:$A,0),MATCH(Places!F$1,Hosts!$1:$1,0))</f>
        <v>1</v>
      </c>
      <c r="G4113" s="17" t="str">
        <f>INDEX(Hosts!$A:$O,MATCH(Places!$C4113,Hosts!$A:$A,0),MATCH(Places!G$1,Hosts!$1:$1,0))</f>
        <v>No</v>
      </c>
      <c r="H4113" s="17">
        <v>2</v>
      </c>
      <c r="I4113" s="17" t="str">
        <f>INDEX(Neighborhoods!$A:$C,MATCH(Places!$H4113,Neighborhoods!$A:$A,0),MATCH(Places!I$1,Neighborhoods!$1:$1,0))</f>
        <v>Bronx</v>
      </c>
      <c r="J4113" s="17" t="str">
        <f>INDEX(Neighborhoods!$A:$C,MATCH(Places!$H4113,Neighborhoods!$A:$A,0),MATCH(Places!J$1,Neighborhoods!$1:$1,0))</f>
        <v>Concourse</v>
      </c>
      <c r="K4113" s="17" t="s">
        <v>11822</v>
      </c>
      <c r="L4113" s="17" t="str">
        <f t="shared" si="256"/>
        <v>No</v>
      </c>
      <c r="M4113" s="17">
        <v>4</v>
      </c>
      <c r="N4113" s="17" t="str" cm="1">
        <f t="array" ref="N4113">_xlfn.IFS(M4113&lt;=2,"Small",M4113&lt;=5,"Medium",M4113&gt;5,"Large")</f>
        <v>Medium</v>
      </c>
      <c r="O4113" s="65">
        <v>135</v>
      </c>
      <c r="P4113" s="87">
        <f t="shared" si="257"/>
        <v>0.03</v>
      </c>
      <c r="Q4113" s="68">
        <v>4.8099999999999996</v>
      </c>
      <c r="R4113" s="68" t="str" cm="1">
        <f t="array" ref="R4113">_xlfn.SWITCH(ROUND(Q4113,0),5,"Excellent",4,"Good",3,"Ok","Bad")</f>
        <v>Excellent</v>
      </c>
      <c r="S4113" s="17">
        <v>53</v>
      </c>
      <c r="T4113" s="17" t="str">
        <f t="shared" si="258"/>
        <v>No</v>
      </c>
      <c r="U4113" s="82">
        <v>43446</v>
      </c>
      <c r="V4113" s="82">
        <v>44054</v>
      </c>
      <c r="W4113" s="17">
        <v>320</v>
      </c>
      <c r="X4113" s="17" t="str">
        <f t="shared" si="259"/>
        <v>Active</v>
      </c>
      <c r="Y4113" s="17" t="s">
        <v>15615</v>
      </c>
      <c r="Z4113" s="17"/>
    </row>
    <row r="4114" spans="1:26" x14ac:dyDescent="0.25">
      <c r="A4114">
        <v>4113</v>
      </c>
      <c r="B4114" s="17" t="s">
        <v>3046</v>
      </c>
      <c r="C4114" s="17">
        <v>3292</v>
      </c>
      <c r="D4114" s="17" t="str">
        <f>INDEX(Hosts!$A:$O,MATCH(Places!$C4114,Hosts!$A:$A,0),MATCH(Places!D$1,Hosts!$1:$1,0))</f>
        <v>Within an hour</v>
      </c>
      <c r="E4114" s="87">
        <f>INDEX(Hosts!$A:$O,MATCH(Places!$C4114,Hosts!$A:$A,0),MATCH(Places!E$1,Hosts!$1:$1,0))</f>
        <v>1</v>
      </c>
      <c r="F4114" s="87">
        <f>INDEX(Hosts!$A:$O,MATCH(Places!$C4114,Hosts!$A:$A,0),MATCH(Places!F$1,Hosts!$1:$1,0))</f>
        <v>0.79</v>
      </c>
      <c r="G4114" s="17" t="str">
        <f>INDEX(Hosts!$A:$O,MATCH(Places!$C4114,Hosts!$A:$A,0),MATCH(Places!G$1,Hosts!$1:$1,0))</f>
        <v>No</v>
      </c>
      <c r="H4114" s="17">
        <v>8</v>
      </c>
      <c r="I4114" s="17" t="str">
        <f>INDEX(Neighborhoods!$A:$C,MATCH(Places!$H4114,Neighborhoods!$A:$A,0),MATCH(Places!I$1,Neighborhoods!$1:$1,0))</f>
        <v>Brooklyn</v>
      </c>
      <c r="J4114" s="17" t="str">
        <f>INDEX(Neighborhoods!$A:$C,MATCH(Places!$H4114,Neighborhoods!$A:$A,0),MATCH(Places!J$1,Neighborhoods!$1:$1,0))</f>
        <v>Bushwick</v>
      </c>
      <c r="K4114" s="17" t="s">
        <v>1</v>
      </c>
      <c r="L4114" s="17" t="str">
        <f t="shared" si="256"/>
        <v>Yes</v>
      </c>
      <c r="M4114" s="17">
        <v>2</v>
      </c>
      <c r="N4114" s="17" t="str" cm="1">
        <f t="array" ref="N4114">_xlfn.IFS(M4114&lt;=2,"Small",M4114&lt;=5,"Medium",M4114&gt;5,"Large")</f>
        <v>Small</v>
      </c>
      <c r="O4114" s="65">
        <v>41</v>
      </c>
      <c r="P4114" s="87">
        <f t="shared" si="257"/>
        <v>0.03</v>
      </c>
      <c r="Q4114" s="68">
        <v>4.67</v>
      </c>
      <c r="R4114" s="68" t="str" cm="1">
        <f t="array" ref="R4114">_xlfn.SWITCH(ROUND(Q4114,0),5,"Excellent",4,"Good",3,"Ok","Bad")</f>
        <v>Excellent</v>
      </c>
      <c r="S4114" s="17">
        <v>3</v>
      </c>
      <c r="T4114" s="17" t="str">
        <f t="shared" si="258"/>
        <v>No</v>
      </c>
      <c r="U4114" s="82">
        <v>43677</v>
      </c>
      <c r="V4114" s="82">
        <v>43972</v>
      </c>
      <c r="W4114" s="17">
        <v>364</v>
      </c>
      <c r="X4114" s="17" t="str">
        <f t="shared" si="259"/>
        <v>Active</v>
      </c>
      <c r="Y4114" s="17" t="s">
        <v>15615</v>
      </c>
      <c r="Z4114" s="17"/>
    </row>
    <row r="4115" spans="1:26" x14ac:dyDescent="0.25">
      <c r="A4115">
        <v>4114</v>
      </c>
      <c r="B4115" s="17" t="s">
        <v>2930</v>
      </c>
      <c r="C4115" s="17">
        <v>3681</v>
      </c>
      <c r="D4115" s="17" t="str">
        <f>INDEX(Hosts!$A:$O,MATCH(Places!$C4115,Hosts!$A:$A,0),MATCH(Places!D$1,Hosts!$1:$1,0))</f>
        <v>Within a few hours</v>
      </c>
      <c r="E4115" s="87">
        <f>INDEX(Hosts!$A:$O,MATCH(Places!$C4115,Hosts!$A:$A,0),MATCH(Places!E$1,Hosts!$1:$1,0))</f>
        <v>0.9</v>
      </c>
      <c r="F4115" s="87">
        <f>INDEX(Hosts!$A:$O,MATCH(Places!$C4115,Hosts!$A:$A,0),MATCH(Places!F$1,Hosts!$1:$1,0))</f>
        <v>0.87</v>
      </c>
      <c r="G4115" s="17" t="str">
        <f>INDEX(Hosts!$A:$O,MATCH(Places!$C4115,Hosts!$A:$A,0),MATCH(Places!G$1,Hosts!$1:$1,0))</f>
        <v>Yes</v>
      </c>
      <c r="H4115" s="17">
        <v>16</v>
      </c>
      <c r="I4115" s="17" t="str">
        <f>INDEX(Neighborhoods!$A:$C,MATCH(Places!$H4115,Neighborhoods!$A:$A,0),MATCH(Places!I$1,Neighborhoods!$1:$1,0))</f>
        <v>Manhattan</v>
      </c>
      <c r="J4115" s="17" t="str">
        <f>INDEX(Neighborhoods!$A:$C,MATCH(Places!$H4115,Neighborhoods!$A:$A,0),MATCH(Places!J$1,Neighborhoods!$1:$1,0))</f>
        <v>Harlem</v>
      </c>
      <c r="K4115" s="17" t="s">
        <v>11822</v>
      </c>
      <c r="L4115" s="17" t="str">
        <f t="shared" si="256"/>
        <v>No</v>
      </c>
      <c r="M4115" s="17">
        <v>4</v>
      </c>
      <c r="N4115" s="17" t="str" cm="1">
        <f t="array" ref="N4115">_xlfn.IFS(M4115&lt;=2,"Small",M4115&lt;=5,"Medium",M4115&gt;5,"Large")</f>
        <v>Medium</v>
      </c>
      <c r="O4115" s="65">
        <v>189</v>
      </c>
      <c r="P4115" s="87">
        <f t="shared" si="257"/>
        <v>0.03</v>
      </c>
      <c r="Q4115" s="68">
        <v>4.9000000000000004</v>
      </c>
      <c r="R4115" s="68" t="str" cm="1">
        <f t="array" ref="R4115">_xlfn.SWITCH(ROUND(Q4115,0),5,"Excellent",4,"Good",3,"Ok","Bad")</f>
        <v>Excellent</v>
      </c>
      <c r="S4115" s="17">
        <v>48</v>
      </c>
      <c r="T4115" s="17" t="str">
        <f t="shared" si="258"/>
        <v>No</v>
      </c>
      <c r="U4115" s="82">
        <v>43399</v>
      </c>
      <c r="V4115" s="82">
        <v>43904</v>
      </c>
      <c r="W4115" s="17">
        <v>363</v>
      </c>
      <c r="X4115" s="17" t="str">
        <f t="shared" si="259"/>
        <v>Active</v>
      </c>
      <c r="Y4115" s="17" t="s">
        <v>15616</v>
      </c>
      <c r="Z4115" s="17"/>
    </row>
    <row r="4116" spans="1:26" x14ac:dyDescent="0.25">
      <c r="A4116">
        <v>4115</v>
      </c>
      <c r="B4116" s="17" t="s">
        <v>13745</v>
      </c>
      <c r="C4116" s="17">
        <v>3682</v>
      </c>
      <c r="D4116" s="17" t="str">
        <f>INDEX(Hosts!$A:$O,MATCH(Places!$C4116,Hosts!$A:$A,0),MATCH(Places!D$1,Hosts!$1:$1,0))</f>
        <v>Within an hour</v>
      </c>
      <c r="E4116" s="87">
        <f>INDEX(Hosts!$A:$O,MATCH(Places!$C4116,Hosts!$A:$A,0),MATCH(Places!E$1,Hosts!$1:$1,0))</f>
        <v>0.88</v>
      </c>
      <c r="F4116" s="87">
        <f>INDEX(Hosts!$A:$O,MATCH(Places!$C4116,Hosts!$A:$A,0),MATCH(Places!F$1,Hosts!$1:$1,0))</f>
        <v>0.98</v>
      </c>
      <c r="G4116" s="17" t="str">
        <f>INDEX(Hosts!$A:$O,MATCH(Places!$C4116,Hosts!$A:$A,0),MATCH(Places!G$1,Hosts!$1:$1,0))</f>
        <v>Yes</v>
      </c>
      <c r="H4116" s="17">
        <v>8</v>
      </c>
      <c r="I4116" s="17" t="str">
        <f>INDEX(Neighborhoods!$A:$C,MATCH(Places!$H4116,Neighborhoods!$A:$A,0),MATCH(Places!I$1,Neighborhoods!$1:$1,0))</f>
        <v>Brooklyn</v>
      </c>
      <c r="J4116" s="17" t="str">
        <f>INDEX(Neighborhoods!$A:$C,MATCH(Places!$H4116,Neighborhoods!$A:$A,0),MATCH(Places!J$1,Neighborhoods!$1:$1,0))</f>
        <v>Bushwick</v>
      </c>
      <c r="K4116" s="17" t="s">
        <v>11822</v>
      </c>
      <c r="L4116" s="17" t="str">
        <f t="shared" si="256"/>
        <v>No</v>
      </c>
      <c r="M4116" s="17">
        <v>4</v>
      </c>
      <c r="N4116" s="17" t="str" cm="1">
        <f t="array" ref="N4116">_xlfn.IFS(M4116&lt;=2,"Small",M4116&lt;=5,"Medium",M4116&gt;5,"Large")</f>
        <v>Medium</v>
      </c>
      <c r="O4116" s="65">
        <v>104</v>
      </c>
      <c r="P4116" s="87">
        <f t="shared" si="257"/>
        <v>0.03</v>
      </c>
      <c r="Q4116" s="68">
        <v>5</v>
      </c>
      <c r="R4116" s="68" t="str" cm="1">
        <f t="array" ref="R4116">_xlfn.SWITCH(ROUND(Q4116,0),5,"Excellent",4,"Good",3,"Ok","Bad")</f>
        <v>Excellent</v>
      </c>
      <c r="S4116" s="17">
        <v>84</v>
      </c>
      <c r="T4116" s="17" t="str">
        <f t="shared" si="258"/>
        <v>No</v>
      </c>
      <c r="U4116" s="82">
        <v>43396</v>
      </c>
      <c r="V4116" s="82">
        <v>43997</v>
      </c>
      <c r="W4116" s="17">
        <v>283</v>
      </c>
      <c r="X4116" s="17" t="str">
        <f t="shared" si="259"/>
        <v>Active</v>
      </c>
      <c r="Y4116" s="17" t="s">
        <v>15615</v>
      </c>
      <c r="Z4116" s="17"/>
    </row>
    <row r="4117" spans="1:26" x14ac:dyDescent="0.25">
      <c r="A4117">
        <v>4116</v>
      </c>
      <c r="B4117" s="17" t="s">
        <v>2931</v>
      </c>
      <c r="C4117" s="17">
        <v>3684</v>
      </c>
      <c r="D4117" s="17" t="str">
        <f>INDEX(Hosts!$A:$O,MATCH(Places!$C4117,Hosts!$A:$A,0),MATCH(Places!D$1,Hosts!$1:$1,0))</f>
        <v>Within an hour</v>
      </c>
      <c r="E4117" s="87">
        <f>INDEX(Hosts!$A:$O,MATCH(Places!$C4117,Hosts!$A:$A,0),MATCH(Places!E$1,Hosts!$1:$1,0))</f>
        <v>1</v>
      </c>
      <c r="F4117" s="87">
        <f>INDEX(Hosts!$A:$O,MATCH(Places!$C4117,Hosts!$A:$A,0),MATCH(Places!F$1,Hosts!$1:$1,0))</f>
        <v>1</v>
      </c>
      <c r="G4117" s="17" t="str">
        <f>INDEX(Hosts!$A:$O,MATCH(Places!$C4117,Hosts!$A:$A,0),MATCH(Places!G$1,Hosts!$1:$1,0))</f>
        <v>Yes</v>
      </c>
      <c r="H4117" s="17">
        <v>16</v>
      </c>
      <c r="I4117" s="17" t="str">
        <f>INDEX(Neighborhoods!$A:$C,MATCH(Places!$H4117,Neighborhoods!$A:$A,0),MATCH(Places!I$1,Neighborhoods!$1:$1,0))</f>
        <v>Manhattan</v>
      </c>
      <c r="J4117" s="17" t="str">
        <f>INDEX(Neighborhoods!$A:$C,MATCH(Places!$H4117,Neighborhoods!$A:$A,0),MATCH(Places!J$1,Neighborhoods!$1:$1,0))</f>
        <v>Harlem</v>
      </c>
      <c r="K4117" s="17" t="s">
        <v>1</v>
      </c>
      <c r="L4117" s="17" t="str">
        <f t="shared" si="256"/>
        <v>Yes</v>
      </c>
      <c r="M4117" s="17">
        <v>1</v>
      </c>
      <c r="N4117" s="17" t="str" cm="1">
        <f t="array" ref="N4117">_xlfn.IFS(M4117&lt;=2,"Small",M4117&lt;=5,"Medium",M4117&gt;5,"Large")</f>
        <v>Small</v>
      </c>
      <c r="O4117" s="65">
        <v>40</v>
      </c>
      <c r="P4117" s="87">
        <f t="shared" si="257"/>
        <v>0.03</v>
      </c>
      <c r="Q4117" s="68">
        <v>5</v>
      </c>
      <c r="R4117" s="68" t="str" cm="1">
        <f t="array" ref="R4117">_xlfn.SWITCH(ROUND(Q4117,0),5,"Excellent",4,"Good",3,"Ok","Bad")</f>
        <v>Excellent</v>
      </c>
      <c r="S4117" s="17">
        <v>38</v>
      </c>
      <c r="T4117" s="17" t="str">
        <f t="shared" si="258"/>
        <v>No</v>
      </c>
      <c r="U4117" s="82">
        <v>43395</v>
      </c>
      <c r="V4117" s="82">
        <v>44044</v>
      </c>
      <c r="W4117" s="17">
        <v>45</v>
      </c>
      <c r="X4117" s="17" t="str">
        <f t="shared" si="259"/>
        <v>Active</v>
      </c>
      <c r="Y4117" s="17" t="s">
        <v>15616</v>
      </c>
      <c r="Z4117" s="17"/>
    </row>
    <row r="4118" spans="1:26" x14ac:dyDescent="0.25">
      <c r="A4118">
        <v>4117</v>
      </c>
      <c r="B4118" s="17" t="s">
        <v>2932</v>
      </c>
      <c r="C4118" s="17">
        <v>3685</v>
      </c>
      <c r="D4118" s="17" t="str">
        <f>INDEX(Hosts!$A:$O,MATCH(Places!$C4118,Hosts!$A:$A,0),MATCH(Places!D$1,Hosts!$1:$1,0))</f>
        <v>Within a few hours</v>
      </c>
      <c r="E4118" s="87">
        <f>INDEX(Hosts!$A:$O,MATCH(Places!$C4118,Hosts!$A:$A,0),MATCH(Places!E$1,Hosts!$1:$1,0))</f>
        <v>1</v>
      </c>
      <c r="F4118" s="87">
        <f>INDEX(Hosts!$A:$O,MATCH(Places!$C4118,Hosts!$A:$A,0),MATCH(Places!F$1,Hosts!$1:$1,0))</f>
        <v>0.85</v>
      </c>
      <c r="G4118" s="17" t="str">
        <f>INDEX(Hosts!$A:$O,MATCH(Places!$C4118,Hosts!$A:$A,0),MATCH(Places!G$1,Hosts!$1:$1,0))</f>
        <v>No</v>
      </c>
      <c r="H4118" s="17">
        <v>12</v>
      </c>
      <c r="I4118" s="17" t="str">
        <f>INDEX(Neighborhoods!$A:$C,MATCH(Places!$H4118,Neighborhoods!$A:$A,0),MATCH(Places!I$1,Neighborhoods!$1:$1,0))</f>
        <v>Brooklyn</v>
      </c>
      <c r="J4118" s="17" t="str">
        <f>INDEX(Neighborhoods!$A:$C,MATCH(Places!$H4118,Neighborhoods!$A:$A,0),MATCH(Places!J$1,Neighborhoods!$1:$1,0))</f>
        <v>Williamsburg</v>
      </c>
      <c r="K4118" s="17" t="s">
        <v>11822</v>
      </c>
      <c r="L4118" s="17" t="str">
        <f t="shared" si="256"/>
        <v>No</v>
      </c>
      <c r="M4118" s="17">
        <v>4</v>
      </c>
      <c r="N4118" s="17" t="str" cm="1">
        <f t="array" ref="N4118">_xlfn.IFS(M4118&lt;=2,"Small",M4118&lt;=5,"Medium",M4118&gt;5,"Large")</f>
        <v>Medium</v>
      </c>
      <c r="O4118" s="65">
        <v>107.86</v>
      </c>
      <c r="P4118" s="87">
        <f t="shared" si="257"/>
        <v>0.03</v>
      </c>
      <c r="Q4118" s="68">
        <v>4.82</v>
      </c>
      <c r="R4118" s="68" t="str" cm="1">
        <f t="array" ref="R4118">_xlfn.SWITCH(ROUND(Q4118,0),5,"Excellent",4,"Good",3,"Ok","Bad")</f>
        <v>Excellent</v>
      </c>
      <c r="S4118" s="17">
        <v>45</v>
      </c>
      <c r="T4118" s="17" t="str">
        <f t="shared" si="258"/>
        <v>No</v>
      </c>
      <c r="U4118" s="82">
        <v>43400</v>
      </c>
      <c r="V4118" s="82">
        <v>43951</v>
      </c>
      <c r="W4118" s="17">
        <v>136</v>
      </c>
      <c r="X4118" s="17" t="str">
        <f t="shared" si="259"/>
        <v>Active</v>
      </c>
      <c r="Y4118" s="17" t="s">
        <v>15615</v>
      </c>
      <c r="Z4118" s="17"/>
    </row>
    <row r="4119" spans="1:26" x14ac:dyDescent="0.25">
      <c r="A4119">
        <v>4118</v>
      </c>
      <c r="B4119" s="17" t="s">
        <v>2933</v>
      </c>
      <c r="C4119" s="17">
        <v>3686</v>
      </c>
      <c r="D4119" s="17" t="str">
        <f>INDEX(Hosts!$A:$O,MATCH(Places!$C4119,Hosts!$A:$A,0),MATCH(Places!D$1,Hosts!$1:$1,0))</f>
        <v>Within an hour</v>
      </c>
      <c r="E4119" s="87">
        <f>INDEX(Hosts!$A:$O,MATCH(Places!$C4119,Hosts!$A:$A,0),MATCH(Places!E$1,Hosts!$1:$1,0))</f>
        <v>1</v>
      </c>
      <c r="F4119" s="87">
        <f>INDEX(Hosts!$A:$O,MATCH(Places!$C4119,Hosts!$A:$A,0),MATCH(Places!F$1,Hosts!$1:$1,0))</f>
        <v>0.97</v>
      </c>
      <c r="G4119" s="17" t="str">
        <f>INDEX(Hosts!$A:$O,MATCH(Places!$C4119,Hosts!$A:$A,0),MATCH(Places!G$1,Hosts!$1:$1,0))</f>
        <v>Yes</v>
      </c>
      <c r="H4119" s="17">
        <v>23</v>
      </c>
      <c r="I4119" s="17" t="str">
        <f>INDEX(Neighborhoods!$A:$C,MATCH(Places!$H4119,Neighborhoods!$A:$A,0),MATCH(Places!I$1,Neighborhoods!$1:$1,0))</f>
        <v>Queens</v>
      </c>
      <c r="J4119" s="17" t="str">
        <f>INDEX(Neighborhoods!$A:$C,MATCH(Places!$H4119,Neighborhoods!$A:$A,0),MATCH(Places!J$1,Neighborhoods!$1:$1,0))</f>
        <v>Jamaica</v>
      </c>
      <c r="K4119" s="17" t="s">
        <v>1</v>
      </c>
      <c r="L4119" s="17" t="str">
        <f t="shared" si="256"/>
        <v>Yes</v>
      </c>
      <c r="M4119" s="17">
        <v>2</v>
      </c>
      <c r="N4119" s="17" t="str" cm="1">
        <f t="array" ref="N4119">_xlfn.IFS(M4119&lt;=2,"Small",M4119&lt;=5,"Medium",M4119&gt;5,"Large")</f>
        <v>Small</v>
      </c>
      <c r="O4119" s="65">
        <v>88</v>
      </c>
      <c r="P4119" s="87">
        <f t="shared" si="257"/>
        <v>0.03</v>
      </c>
      <c r="Q4119" s="68">
        <v>4.97</v>
      </c>
      <c r="R4119" s="68" t="str" cm="1">
        <f t="array" ref="R4119">_xlfn.SWITCH(ROUND(Q4119,0),5,"Excellent",4,"Good",3,"Ok","Bad")</f>
        <v>Excellent</v>
      </c>
      <c r="S4119" s="17">
        <v>181</v>
      </c>
      <c r="T4119" s="17" t="str">
        <f t="shared" si="258"/>
        <v>Yes</v>
      </c>
      <c r="U4119" s="82">
        <v>43414</v>
      </c>
      <c r="V4119" s="82">
        <v>44056</v>
      </c>
      <c r="W4119" s="17">
        <v>89</v>
      </c>
      <c r="X4119" s="17" t="str">
        <f t="shared" si="259"/>
        <v>Active</v>
      </c>
      <c r="Y4119" s="17" t="s">
        <v>15616</v>
      </c>
      <c r="Z4119" s="17"/>
    </row>
    <row r="4120" spans="1:26" x14ac:dyDescent="0.25">
      <c r="A4120">
        <v>4119</v>
      </c>
      <c r="B4120" s="17" t="s">
        <v>2934</v>
      </c>
      <c r="C4120" s="17">
        <v>2168</v>
      </c>
      <c r="D4120" s="17" t="str">
        <f>INDEX(Hosts!$A:$O,MATCH(Places!$C4120,Hosts!$A:$A,0),MATCH(Places!D$1,Hosts!$1:$1,0))</f>
        <v>Within a day</v>
      </c>
      <c r="E4120" s="87">
        <f>INDEX(Hosts!$A:$O,MATCH(Places!$C4120,Hosts!$A:$A,0),MATCH(Places!E$1,Hosts!$1:$1,0))</f>
        <v>1</v>
      </c>
      <c r="F4120" s="87">
        <f>INDEX(Hosts!$A:$O,MATCH(Places!$C4120,Hosts!$A:$A,0),MATCH(Places!F$1,Hosts!$1:$1,0))</f>
        <v>0.89</v>
      </c>
      <c r="G4120" s="17" t="str">
        <f>INDEX(Hosts!$A:$O,MATCH(Places!$C4120,Hosts!$A:$A,0),MATCH(Places!G$1,Hosts!$1:$1,0))</f>
        <v>No</v>
      </c>
      <c r="H4120" s="17">
        <v>7</v>
      </c>
      <c r="I4120" s="17" t="str">
        <f>INDEX(Neighborhoods!$A:$C,MATCH(Places!$H4120,Neighborhoods!$A:$A,0),MATCH(Places!I$1,Neighborhoods!$1:$1,0))</f>
        <v>Brooklyn</v>
      </c>
      <c r="J4120" s="17" t="str">
        <f>INDEX(Neighborhoods!$A:$C,MATCH(Places!$H4120,Neighborhoods!$A:$A,0),MATCH(Places!J$1,Neighborhoods!$1:$1,0))</f>
        <v>Bedford-Stuyvesant</v>
      </c>
      <c r="K4120" s="17" t="s">
        <v>1</v>
      </c>
      <c r="L4120" s="17" t="str">
        <f t="shared" si="256"/>
        <v>Yes</v>
      </c>
      <c r="M4120" s="17">
        <v>1</v>
      </c>
      <c r="N4120" s="17" t="str" cm="1">
        <f t="array" ref="N4120">_xlfn.IFS(M4120&lt;=2,"Small",M4120&lt;=5,"Medium",M4120&gt;5,"Large")</f>
        <v>Small</v>
      </c>
      <c r="O4120" s="65">
        <v>50</v>
      </c>
      <c r="P4120" s="87">
        <f t="shared" si="257"/>
        <v>0.03</v>
      </c>
      <c r="Q4120" s="68">
        <v>4.5599999999999996</v>
      </c>
      <c r="R4120" s="68" t="str" cm="1">
        <f t="array" ref="R4120">_xlfn.SWITCH(ROUND(Q4120,0),5,"Excellent",4,"Good",3,"Ok","Bad")</f>
        <v>Excellent</v>
      </c>
      <c r="S4120" s="17">
        <v>9</v>
      </c>
      <c r="T4120" s="17" t="str">
        <f t="shared" si="258"/>
        <v>No</v>
      </c>
      <c r="U4120" s="82">
        <v>43456</v>
      </c>
      <c r="V4120" s="82">
        <v>43892</v>
      </c>
      <c r="W4120" s="17">
        <v>64</v>
      </c>
      <c r="X4120" s="17" t="str">
        <f t="shared" si="259"/>
        <v>Active</v>
      </c>
      <c r="Y4120" s="17" t="s">
        <v>15616</v>
      </c>
      <c r="Z4120" s="17"/>
    </row>
    <row r="4121" spans="1:26" x14ac:dyDescent="0.25">
      <c r="A4121">
        <v>4120</v>
      </c>
      <c r="B4121" s="17" t="s">
        <v>14062</v>
      </c>
      <c r="C4121" s="17">
        <v>3497</v>
      </c>
      <c r="D4121" s="17" t="str">
        <f>INDEX(Hosts!$A:$O,MATCH(Places!$C4121,Hosts!$A:$A,0),MATCH(Places!D$1,Hosts!$1:$1,0))</f>
        <v>A few days or more</v>
      </c>
      <c r="E4121" s="87">
        <f>INDEX(Hosts!$A:$O,MATCH(Places!$C4121,Hosts!$A:$A,0),MATCH(Places!E$1,Hosts!$1:$1,0))</f>
        <v>0.3</v>
      </c>
      <c r="F4121" s="87">
        <f>INDEX(Hosts!$A:$O,MATCH(Places!$C4121,Hosts!$A:$A,0),MATCH(Places!F$1,Hosts!$1:$1,0))</f>
        <v>0.56999999999999995</v>
      </c>
      <c r="G4121" s="17" t="str">
        <f>INDEX(Hosts!$A:$O,MATCH(Places!$C4121,Hosts!$A:$A,0),MATCH(Places!G$1,Hosts!$1:$1,0))</f>
        <v>No</v>
      </c>
      <c r="H4121" s="17">
        <v>7</v>
      </c>
      <c r="I4121" s="17" t="str">
        <f>INDEX(Neighborhoods!$A:$C,MATCH(Places!$H4121,Neighborhoods!$A:$A,0),MATCH(Places!I$1,Neighborhoods!$1:$1,0))</f>
        <v>Brooklyn</v>
      </c>
      <c r="J4121" s="17" t="str">
        <f>INDEX(Neighborhoods!$A:$C,MATCH(Places!$H4121,Neighborhoods!$A:$A,0),MATCH(Places!J$1,Neighborhoods!$1:$1,0))</f>
        <v>Bedford-Stuyvesant</v>
      </c>
      <c r="K4121" s="17" t="s">
        <v>11822</v>
      </c>
      <c r="L4121" s="17" t="str">
        <f t="shared" si="256"/>
        <v>No</v>
      </c>
      <c r="M4121" s="17">
        <v>2</v>
      </c>
      <c r="N4121" s="17" t="str" cm="1">
        <f t="array" ref="N4121">_xlfn.IFS(M4121&lt;=2,"Small",M4121&lt;=5,"Medium",M4121&gt;5,"Large")</f>
        <v>Small</v>
      </c>
      <c r="O4121" s="65">
        <v>120</v>
      </c>
      <c r="P4121" s="87">
        <f t="shared" si="257"/>
        <v>0.03</v>
      </c>
      <c r="Q4121" s="68">
        <v>4</v>
      </c>
      <c r="R4121" s="68" t="str" cm="1">
        <f t="array" ref="R4121">_xlfn.SWITCH(ROUND(Q4121,0),5,"Excellent",4,"Good",3,"Ok","Bad")</f>
        <v>Good</v>
      </c>
      <c r="S4121" s="17">
        <v>5</v>
      </c>
      <c r="T4121" s="17" t="str">
        <f t="shared" si="258"/>
        <v>No</v>
      </c>
      <c r="U4121" s="82">
        <v>43668</v>
      </c>
      <c r="V4121" s="82">
        <v>43779</v>
      </c>
      <c r="W4121" s="17">
        <v>144</v>
      </c>
      <c r="X4121" s="17" t="str">
        <f t="shared" si="259"/>
        <v>Active</v>
      </c>
      <c r="Y4121" s="17" t="s">
        <v>15615</v>
      </c>
      <c r="Z4121" s="17"/>
    </row>
    <row r="4122" spans="1:26" x14ac:dyDescent="0.25">
      <c r="A4122">
        <v>4121</v>
      </c>
      <c r="B4122" s="17" t="s">
        <v>2935</v>
      </c>
      <c r="C4122" s="17">
        <v>1170</v>
      </c>
      <c r="D4122" s="17" t="str">
        <f>INDEX(Hosts!$A:$O,MATCH(Places!$C4122,Hosts!$A:$A,0),MATCH(Places!D$1,Hosts!$1:$1,0))</f>
        <v>Within a few hours</v>
      </c>
      <c r="E4122" s="87">
        <f>INDEX(Hosts!$A:$O,MATCH(Places!$C4122,Hosts!$A:$A,0),MATCH(Places!E$1,Hosts!$1:$1,0))</f>
        <v>1</v>
      </c>
      <c r="F4122" s="87">
        <f>INDEX(Hosts!$A:$O,MATCH(Places!$C4122,Hosts!$A:$A,0),MATCH(Places!F$1,Hosts!$1:$1,0))</f>
        <v>0.95</v>
      </c>
      <c r="G4122" s="17" t="str">
        <f>INDEX(Hosts!$A:$O,MATCH(Places!$C4122,Hosts!$A:$A,0),MATCH(Places!G$1,Hosts!$1:$1,0))</f>
        <v>No</v>
      </c>
      <c r="H4122" s="17">
        <v>7</v>
      </c>
      <c r="I4122" s="17" t="str">
        <f>INDEX(Neighborhoods!$A:$C,MATCH(Places!$H4122,Neighborhoods!$A:$A,0),MATCH(Places!I$1,Neighborhoods!$1:$1,0))</f>
        <v>Brooklyn</v>
      </c>
      <c r="J4122" s="17" t="str">
        <f>INDEX(Neighborhoods!$A:$C,MATCH(Places!$H4122,Neighborhoods!$A:$A,0),MATCH(Places!J$1,Neighborhoods!$1:$1,0))</f>
        <v>Bedford-Stuyvesant</v>
      </c>
      <c r="K4122" s="17" t="s">
        <v>11822</v>
      </c>
      <c r="L4122" s="17" t="str">
        <f t="shared" si="256"/>
        <v>No</v>
      </c>
      <c r="M4122" s="17">
        <v>2</v>
      </c>
      <c r="N4122" s="17" t="str" cm="1">
        <f t="array" ref="N4122">_xlfn.IFS(M4122&lt;=2,"Small",M4122&lt;=5,"Medium",M4122&gt;5,"Large")</f>
        <v>Small</v>
      </c>
      <c r="O4122" s="65">
        <v>145</v>
      </c>
      <c r="P4122" s="87">
        <f t="shared" si="257"/>
        <v>0.03</v>
      </c>
      <c r="Q4122" s="68">
        <v>4.7300000000000004</v>
      </c>
      <c r="R4122" s="68" t="str" cm="1">
        <f t="array" ref="R4122">_xlfn.SWITCH(ROUND(Q4122,0),5,"Excellent",4,"Good",3,"Ok","Bad")</f>
        <v>Excellent</v>
      </c>
      <c r="S4122" s="17">
        <v>30</v>
      </c>
      <c r="T4122" s="17" t="str">
        <f t="shared" si="258"/>
        <v>No</v>
      </c>
      <c r="U4122" s="82">
        <v>43409</v>
      </c>
      <c r="V4122" s="82">
        <v>43815</v>
      </c>
      <c r="W4122" s="17">
        <v>364</v>
      </c>
      <c r="X4122" s="17" t="str">
        <f t="shared" si="259"/>
        <v>Active</v>
      </c>
      <c r="Y4122" s="17" t="s">
        <v>15615</v>
      </c>
      <c r="Z4122" s="17"/>
    </row>
    <row r="4123" spans="1:26" x14ac:dyDescent="0.25">
      <c r="A4123">
        <v>4122</v>
      </c>
      <c r="B4123" s="17" t="s">
        <v>2936</v>
      </c>
      <c r="C4123" s="17">
        <v>1227</v>
      </c>
      <c r="D4123" s="17" t="str">
        <f>INDEX(Hosts!$A:$O,MATCH(Places!$C4123,Hosts!$A:$A,0),MATCH(Places!D$1,Hosts!$1:$1,0))</f>
        <v>Within an hour</v>
      </c>
      <c r="E4123" s="87">
        <f>INDEX(Hosts!$A:$O,MATCH(Places!$C4123,Hosts!$A:$A,0),MATCH(Places!E$1,Hosts!$1:$1,0))</f>
        <v>1</v>
      </c>
      <c r="F4123" s="87">
        <f>INDEX(Hosts!$A:$O,MATCH(Places!$C4123,Hosts!$A:$A,0),MATCH(Places!F$1,Hosts!$1:$1,0))</f>
        <v>1</v>
      </c>
      <c r="G4123" s="17" t="str">
        <f>INDEX(Hosts!$A:$O,MATCH(Places!$C4123,Hosts!$A:$A,0),MATCH(Places!G$1,Hosts!$1:$1,0))</f>
        <v>Yes</v>
      </c>
      <c r="H4123" s="17">
        <v>7</v>
      </c>
      <c r="I4123" s="17" t="str">
        <f>INDEX(Neighborhoods!$A:$C,MATCH(Places!$H4123,Neighborhoods!$A:$A,0),MATCH(Places!I$1,Neighborhoods!$1:$1,0))</f>
        <v>Brooklyn</v>
      </c>
      <c r="J4123" s="17" t="str">
        <f>INDEX(Neighborhoods!$A:$C,MATCH(Places!$H4123,Neighborhoods!$A:$A,0),MATCH(Places!J$1,Neighborhoods!$1:$1,0))</f>
        <v>Bedford-Stuyvesant</v>
      </c>
      <c r="K4123" s="17" t="s">
        <v>1</v>
      </c>
      <c r="L4123" s="17" t="str">
        <f t="shared" si="256"/>
        <v>Yes</v>
      </c>
      <c r="M4123" s="17">
        <v>2</v>
      </c>
      <c r="N4123" s="17" t="str" cm="1">
        <f t="array" ref="N4123">_xlfn.IFS(M4123&lt;=2,"Small",M4123&lt;=5,"Medium",M4123&gt;5,"Large")</f>
        <v>Small</v>
      </c>
      <c r="O4123" s="65">
        <v>35</v>
      </c>
      <c r="P4123" s="87">
        <f t="shared" si="257"/>
        <v>0.03</v>
      </c>
      <c r="Q4123" s="68">
        <v>5</v>
      </c>
      <c r="R4123" s="68" t="str" cm="1">
        <f t="array" ref="R4123">_xlfn.SWITCH(ROUND(Q4123,0),5,"Excellent",4,"Good",3,"Ok","Bad")</f>
        <v>Excellent</v>
      </c>
      <c r="S4123" s="17">
        <v>15</v>
      </c>
      <c r="T4123" s="17" t="str">
        <f t="shared" si="258"/>
        <v>No</v>
      </c>
      <c r="U4123" s="82">
        <v>43437</v>
      </c>
      <c r="V4123" s="82">
        <v>44050</v>
      </c>
      <c r="W4123" s="17">
        <v>175</v>
      </c>
      <c r="X4123" s="17" t="str">
        <f t="shared" si="259"/>
        <v>Active</v>
      </c>
      <c r="Y4123" s="17" t="s">
        <v>15615</v>
      </c>
      <c r="Z4123" s="17"/>
    </row>
    <row r="4124" spans="1:26" x14ac:dyDescent="0.25">
      <c r="A4124">
        <v>4123</v>
      </c>
      <c r="B4124" s="17" t="s">
        <v>2937</v>
      </c>
      <c r="C4124" s="17">
        <v>1227</v>
      </c>
      <c r="D4124" s="17" t="str">
        <f>INDEX(Hosts!$A:$O,MATCH(Places!$C4124,Hosts!$A:$A,0),MATCH(Places!D$1,Hosts!$1:$1,0))</f>
        <v>Within an hour</v>
      </c>
      <c r="E4124" s="87">
        <f>INDEX(Hosts!$A:$O,MATCH(Places!$C4124,Hosts!$A:$A,0),MATCH(Places!E$1,Hosts!$1:$1,0))</f>
        <v>1</v>
      </c>
      <c r="F4124" s="87">
        <f>INDEX(Hosts!$A:$O,MATCH(Places!$C4124,Hosts!$A:$A,0),MATCH(Places!F$1,Hosts!$1:$1,0))</f>
        <v>1</v>
      </c>
      <c r="G4124" s="17" t="str">
        <f>INDEX(Hosts!$A:$O,MATCH(Places!$C4124,Hosts!$A:$A,0),MATCH(Places!G$1,Hosts!$1:$1,0))</f>
        <v>Yes</v>
      </c>
      <c r="H4124" s="17">
        <v>7</v>
      </c>
      <c r="I4124" s="17" t="str">
        <f>INDEX(Neighborhoods!$A:$C,MATCH(Places!$H4124,Neighborhoods!$A:$A,0),MATCH(Places!I$1,Neighborhoods!$1:$1,0))</f>
        <v>Brooklyn</v>
      </c>
      <c r="J4124" s="17" t="str">
        <f>INDEX(Neighborhoods!$A:$C,MATCH(Places!$H4124,Neighborhoods!$A:$A,0),MATCH(Places!J$1,Neighborhoods!$1:$1,0))</f>
        <v>Bedford-Stuyvesant</v>
      </c>
      <c r="K4124" s="17" t="s">
        <v>1</v>
      </c>
      <c r="L4124" s="17" t="str">
        <f t="shared" si="256"/>
        <v>Yes</v>
      </c>
      <c r="M4124" s="17">
        <v>2</v>
      </c>
      <c r="N4124" s="17" t="str" cm="1">
        <f t="array" ref="N4124">_xlfn.IFS(M4124&lt;=2,"Small",M4124&lt;=5,"Medium",M4124&gt;5,"Large")</f>
        <v>Small</v>
      </c>
      <c r="O4124" s="65">
        <v>55</v>
      </c>
      <c r="P4124" s="87">
        <f t="shared" si="257"/>
        <v>0.03</v>
      </c>
      <c r="Q4124" s="68">
        <v>4.9000000000000004</v>
      </c>
      <c r="R4124" s="68" t="str" cm="1">
        <f t="array" ref="R4124">_xlfn.SWITCH(ROUND(Q4124,0),5,"Excellent",4,"Good",3,"Ok","Bad")</f>
        <v>Excellent</v>
      </c>
      <c r="S4124" s="17">
        <v>21</v>
      </c>
      <c r="T4124" s="17" t="str">
        <f t="shared" si="258"/>
        <v>No</v>
      </c>
      <c r="U4124" s="82">
        <v>43421</v>
      </c>
      <c r="V4124" s="82">
        <v>44043</v>
      </c>
      <c r="W4124" s="17">
        <v>164</v>
      </c>
      <c r="X4124" s="17" t="str">
        <f t="shared" si="259"/>
        <v>Active</v>
      </c>
      <c r="Y4124" s="17" t="s">
        <v>15615</v>
      </c>
      <c r="Z4124" s="17"/>
    </row>
    <row r="4125" spans="1:26" x14ac:dyDescent="0.25">
      <c r="A4125">
        <v>4124</v>
      </c>
      <c r="B4125" s="17" t="s">
        <v>2938</v>
      </c>
      <c r="C4125" s="17">
        <v>698</v>
      </c>
      <c r="D4125" s="17" t="str">
        <f>INDEX(Hosts!$A:$O,MATCH(Places!$C4125,Hosts!$A:$A,0),MATCH(Places!D$1,Hosts!$1:$1,0))</f>
        <v>Within a few hours</v>
      </c>
      <c r="E4125" s="87">
        <f>INDEX(Hosts!$A:$O,MATCH(Places!$C4125,Hosts!$A:$A,0),MATCH(Places!E$1,Hosts!$1:$1,0))</f>
        <v>0.95</v>
      </c>
      <c r="F4125" s="87">
        <f>INDEX(Hosts!$A:$O,MATCH(Places!$C4125,Hosts!$A:$A,0),MATCH(Places!F$1,Hosts!$1:$1,0))</f>
        <v>0.94</v>
      </c>
      <c r="G4125" s="17" t="str">
        <f>INDEX(Hosts!$A:$O,MATCH(Places!$C4125,Hosts!$A:$A,0),MATCH(Places!G$1,Hosts!$1:$1,0))</f>
        <v>No</v>
      </c>
      <c r="H4125" s="17">
        <v>9</v>
      </c>
      <c r="I4125" s="17" t="str">
        <f>INDEX(Neighborhoods!$A:$C,MATCH(Places!$H4125,Neighborhoods!$A:$A,0),MATCH(Places!I$1,Neighborhoods!$1:$1,0))</f>
        <v>Brooklyn</v>
      </c>
      <c r="J4125" s="17" t="str">
        <f>INDEX(Neighborhoods!$A:$C,MATCH(Places!$H4125,Neighborhoods!$A:$A,0),MATCH(Places!J$1,Neighborhoods!$1:$1,0))</f>
        <v>Crown Heights</v>
      </c>
      <c r="K4125" s="17" t="s">
        <v>1</v>
      </c>
      <c r="L4125" s="17" t="str">
        <f t="shared" si="256"/>
        <v>Yes</v>
      </c>
      <c r="M4125" s="17">
        <v>5</v>
      </c>
      <c r="N4125" s="17" t="str" cm="1">
        <f t="array" ref="N4125">_xlfn.IFS(M4125&lt;=2,"Small",M4125&lt;=5,"Medium",M4125&gt;5,"Large")</f>
        <v>Medium</v>
      </c>
      <c r="O4125" s="65">
        <v>175</v>
      </c>
      <c r="P4125" s="87">
        <f t="shared" si="257"/>
        <v>0.03</v>
      </c>
      <c r="Q4125" s="68">
        <v>4.6399999999999997</v>
      </c>
      <c r="R4125" s="68" t="str" cm="1">
        <f t="array" ref="R4125">_xlfn.SWITCH(ROUND(Q4125,0),5,"Excellent",4,"Good",3,"Ok","Bad")</f>
        <v>Excellent</v>
      </c>
      <c r="S4125" s="17">
        <v>14</v>
      </c>
      <c r="T4125" s="17" t="str">
        <f t="shared" si="258"/>
        <v>No</v>
      </c>
      <c r="U4125" s="82">
        <v>43467</v>
      </c>
      <c r="V4125" s="82">
        <v>44054</v>
      </c>
      <c r="W4125" s="17">
        <v>365</v>
      </c>
      <c r="X4125" s="17" t="str">
        <f t="shared" si="259"/>
        <v>Active</v>
      </c>
      <c r="Y4125" s="17" t="s">
        <v>15615</v>
      </c>
      <c r="Z4125" s="17"/>
    </row>
    <row r="4126" spans="1:26" x14ac:dyDescent="0.25">
      <c r="A4126">
        <v>4125</v>
      </c>
      <c r="B4126" s="17" t="s">
        <v>2939</v>
      </c>
      <c r="C4126" s="17">
        <v>3411</v>
      </c>
      <c r="D4126" s="17" t="str">
        <f>INDEX(Hosts!$A:$O,MATCH(Places!$C4126,Hosts!$A:$A,0),MATCH(Places!D$1,Hosts!$1:$1,0))</f>
        <v>Within a few hours</v>
      </c>
      <c r="E4126" s="87">
        <f>INDEX(Hosts!$A:$O,MATCH(Places!$C4126,Hosts!$A:$A,0),MATCH(Places!E$1,Hosts!$1:$1,0))</f>
        <v>1</v>
      </c>
      <c r="F4126" s="87">
        <f>INDEX(Hosts!$A:$O,MATCH(Places!$C4126,Hosts!$A:$A,0),MATCH(Places!F$1,Hosts!$1:$1,0))</f>
        <v>0.96</v>
      </c>
      <c r="G4126" s="17" t="str">
        <f>INDEX(Hosts!$A:$O,MATCH(Places!$C4126,Hosts!$A:$A,0),MATCH(Places!G$1,Hosts!$1:$1,0))</f>
        <v>No</v>
      </c>
      <c r="H4126" s="17">
        <v>10</v>
      </c>
      <c r="I4126" s="17" t="str">
        <f>INDEX(Neighborhoods!$A:$C,MATCH(Places!$H4126,Neighborhoods!$A:$A,0),MATCH(Places!I$1,Neighborhoods!$1:$1,0))</f>
        <v>Brooklyn</v>
      </c>
      <c r="J4126" s="17" t="str">
        <f>INDEX(Neighborhoods!$A:$C,MATCH(Places!$H4126,Neighborhoods!$A:$A,0),MATCH(Places!J$1,Neighborhoods!$1:$1,0))</f>
        <v>East Flatbush</v>
      </c>
      <c r="K4126" s="17" t="s">
        <v>1</v>
      </c>
      <c r="L4126" s="17" t="str">
        <f t="shared" si="256"/>
        <v>Yes</v>
      </c>
      <c r="M4126" s="17">
        <v>2</v>
      </c>
      <c r="N4126" s="17" t="str" cm="1">
        <f t="array" ref="N4126">_xlfn.IFS(M4126&lt;=2,"Small",M4126&lt;=5,"Medium",M4126&gt;5,"Large")</f>
        <v>Small</v>
      </c>
      <c r="O4126" s="65">
        <v>58</v>
      </c>
      <c r="P4126" s="87">
        <f t="shared" si="257"/>
        <v>0.03</v>
      </c>
      <c r="Q4126" s="68">
        <v>4.8099999999999996</v>
      </c>
      <c r="R4126" s="68" t="str" cm="1">
        <f t="array" ref="R4126">_xlfn.SWITCH(ROUND(Q4126,0),5,"Excellent",4,"Good",3,"Ok","Bad")</f>
        <v>Excellent</v>
      </c>
      <c r="S4126" s="17">
        <v>16</v>
      </c>
      <c r="T4126" s="17" t="str">
        <f t="shared" si="258"/>
        <v>No</v>
      </c>
      <c r="U4126" s="82">
        <v>43399</v>
      </c>
      <c r="V4126" s="82">
        <v>43832</v>
      </c>
      <c r="W4126" s="17">
        <v>89</v>
      </c>
      <c r="X4126" s="17" t="str">
        <f t="shared" si="259"/>
        <v>Active</v>
      </c>
      <c r="Y4126" s="17" t="s">
        <v>15616</v>
      </c>
      <c r="Z4126" s="17"/>
    </row>
    <row r="4127" spans="1:26" x14ac:dyDescent="0.25">
      <c r="A4127">
        <v>4126</v>
      </c>
      <c r="B4127" s="17" t="s">
        <v>2941</v>
      </c>
      <c r="C4127" s="17">
        <v>2364</v>
      </c>
      <c r="D4127" s="17" t="str">
        <f>INDEX(Hosts!$A:$O,MATCH(Places!$C4127,Hosts!$A:$A,0),MATCH(Places!D$1,Hosts!$1:$1,0))</f>
        <v>Within an hour</v>
      </c>
      <c r="E4127" s="87">
        <f>INDEX(Hosts!$A:$O,MATCH(Places!$C4127,Hosts!$A:$A,0),MATCH(Places!E$1,Hosts!$1:$1,0))</f>
        <v>1</v>
      </c>
      <c r="F4127" s="87">
        <f>INDEX(Hosts!$A:$O,MATCH(Places!$C4127,Hosts!$A:$A,0),MATCH(Places!F$1,Hosts!$1:$1,0))</f>
        <v>1</v>
      </c>
      <c r="G4127" s="17" t="str">
        <f>INDEX(Hosts!$A:$O,MATCH(Places!$C4127,Hosts!$A:$A,0),MATCH(Places!G$1,Hosts!$1:$1,0))</f>
        <v>Yes</v>
      </c>
      <c r="H4127" s="17">
        <v>11</v>
      </c>
      <c r="I4127" s="17" t="str">
        <f>INDEX(Neighborhoods!$A:$C,MATCH(Places!$H4127,Neighborhoods!$A:$A,0),MATCH(Places!I$1,Neighborhoods!$1:$1,0))</f>
        <v>Brooklyn</v>
      </c>
      <c r="J4127" s="17" t="str">
        <f>INDEX(Neighborhoods!$A:$C,MATCH(Places!$H4127,Neighborhoods!$A:$A,0),MATCH(Places!J$1,Neighborhoods!$1:$1,0))</f>
        <v>Greenpoint</v>
      </c>
      <c r="K4127" s="17" t="s">
        <v>1</v>
      </c>
      <c r="L4127" s="17" t="str">
        <f t="shared" si="256"/>
        <v>Yes</v>
      </c>
      <c r="M4127" s="17">
        <v>2</v>
      </c>
      <c r="N4127" s="17" t="str" cm="1">
        <f t="array" ref="N4127">_xlfn.IFS(M4127&lt;=2,"Small",M4127&lt;=5,"Medium",M4127&gt;5,"Large")</f>
        <v>Small</v>
      </c>
      <c r="O4127" s="65">
        <v>95</v>
      </c>
      <c r="P4127" s="87">
        <f t="shared" si="257"/>
        <v>0.03</v>
      </c>
      <c r="Q4127" s="68">
        <v>5</v>
      </c>
      <c r="R4127" s="68" t="str" cm="1">
        <f t="array" ref="R4127">_xlfn.SWITCH(ROUND(Q4127,0),5,"Excellent",4,"Good",3,"Ok","Bad")</f>
        <v>Excellent</v>
      </c>
      <c r="S4127" s="17">
        <v>64</v>
      </c>
      <c r="T4127" s="17" t="str">
        <f t="shared" si="258"/>
        <v>No</v>
      </c>
      <c r="U4127" s="82">
        <v>43395</v>
      </c>
      <c r="V4127" s="82">
        <v>43915</v>
      </c>
      <c r="W4127" s="17">
        <v>129</v>
      </c>
      <c r="X4127" s="17" t="str">
        <f t="shared" si="259"/>
        <v>Active</v>
      </c>
      <c r="Y4127" s="17" t="s">
        <v>15616</v>
      </c>
      <c r="Z4127" s="17"/>
    </row>
    <row r="4128" spans="1:26" x14ac:dyDescent="0.25">
      <c r="A4128">
        <v>4127</v>
      </c>
      <c r="B4128" s="17" t="s">
        <v>14576</v>
      </c>
      <c r="C4128" s="17">
        <v>3688</v>
      </c>
      <c r="D4128" s="17" t="str">
        <f>INDEX(Hosts!$A:$O,MATCH(Places!$C4128,Hosts!$A:$A,0),MATCH(Places!D$1,Hosts!$1:$1,0))</f>
        <v>Within an hour</v>
      </c>
      <c r="E4128" s="87">
        <f>INDEX(Hosts!$A:$O,MATCH(Places!$C4128,Hosts!$A:$A,0),MATCH(Places!E$1,Hosts!$1:$1,0))</f>
        <v>1</v>
      </c>
      <c r="F4128" s="87">
        <f>INDEX(Hosts!$A:$O,MATCH(Places!$C4128,Hosts!$A:$A,0),MATCH(Places!F$1,Hosts!$1:$1,0))</f>
        <v>1</v>
      </c>
      <c r="G4128" s="17" t="str">
        <f>INDEX(Hosts!$A:$O,MATCH(Places!$C4128,Hosts!$A:$A,0),MATCH(Places!G$1,Hosts!$1:$1,0))</f>
        <v>No</v>
      </c>
      <c r="H4128" s="17">
        <v>18</v>
      </c>
      <c r="I4128" s="17" t="str">
        <f>INDEX(Neighborhoods!$A:$C,MATCH(Places!$H4128,Neighborhoods!$A:$A,0),MATCH(Places!I$1,Neighborhoods!$1:$1,0))</f>
        <v>Manhattan</v>
      </c>
      <c r="J4128" s="17" t="str">
        <f>INDEX(Neighborhoods!$A:$C,MATCH(Places!$H4128,Neighborhoods!$A:$A,0),MATCH(Places!J$1,Neighborhoods!$1:$1,0))</f>
        <v>Midtown</v>
      </c>
      <c r="K4128" s="17" t="s">
        <v>11822</v>
      </c>
      <c r="L4128" s="17" t="str">
        <f t="shared" si="256"/>
        <v>No</v>
      </c>
      <c r="M4128" s="17">
        <v>4</v>
      </c>
      <c r="N4128" s="17" t="str" cm="1">
        <f t="array" ref="N4128">_xlfn.IFS(M4128&lt;=2,"Small",M4128&lt;=5,"Medium",M4128&gt;5,"Large")</f>
        <v>Medium</v>
      </c>
      <c r="O4128" s="65">
        <v>95</v>
      </c>
      <c r="P4128" s="87">
        <f t="shared" si="257"/>
        <v>0.03</v>
      </c>
      <c r="Q4128" s="68">
        <v>4.75</v>
      </c>
      <c r="R4128" s="68" t="str" cm="1">
        <f t="array" ref="R4128">_xlfn.SWITCH(ROUND(Q4128,0),5,"Excellent",4,"Good",3,"Ok","Bad")</f>
        <v>Excellent</v>
      </c>
      <c r="S4128" s="17">
        <v>63</v>
      </c>
      <c r="T4128" s="17" t="str">
        <f t="shared" si="258"/>
        <v>No</v>
      </c>
      <c r="U4128" s="82">
        <v>43389</v>
      </c>
      <c r="V4128" s="82">
        <v>44009</v>
      </c>
      <c r="W4128" s="17">
        <v>61</v>
      </c>
      <c r="X4128" s="17" t="str">
        <f t="shared" si="259"/>
        <v>Active</v>
      </c>
      <c r="Y4128" s="17" t="s">
        <v>15616</v>
      </c>
      <c r="Z4128" s="17"/>
    </row>
    <row r="4129" spans="1:26" x14ac:dyDescent="0.25">
      <c r="A4129">
        <v>4128</v>
      </c>
      <c r="B4129" s="17" t="s">
        <v>2942</v>
      </c>
      <c r="C4129" s="17">
        <v>3177</v>
      </c>
      <c r="D4129" s="17" t="str">
        <f>INDEX(Hosts!$A:$O,MATCH(Places!$C4129,Hosts!$A:$A,0),MATCH(Places!D$1,Hosts!$1:$1,0))</f>
        <v>Within a day</v>
      </c>
      <c r="E4129" s="87">
        <f>INDEX(Hosts!$A:$O,MATCH(Places!$C4129,Hosts!$A:$A,0),MATCH(Places!E$1,Hosts!$1:$1,0))</f>
        <v>0.5</v>
      </c>
      <c r="F4129" s="87">
        <f>INDEX(Hosts!$A:$O,MATCH(Places!$C4129,Hosts!$A:$A,0),MATCH(Places!F$1,Hosts!$1:$1,0))</f>
        <v>1</v>
      </c>
      <c r="G4129" s="17" t="str">
        <f>INDEX(Hosts!$A:$O,MATCH(Places!$C4129,Hosts!$A:$A,0),MATCH(Places!G$1,Hosts!$1:$1,0))</f>
        <v>No</v>
      </c>
      <c r="H4129" s="17">
        <v>11</v>
      </c>
      <c r="I4129" s="17" t="str">
        <f>INDEX(Neighborhoods!$A:$C,MATCH(Places!$H4129,Neighborhoods!$A:$A,0),MATCH(Places!I$1,Neighborhoods!$1:$1,0))</f>
        <v>Brooklyn</v>
      </c>
      <c r="J4129" s="17" t="str">
        <f>INDEX(Neighborhoods!$A:$C,MATCH(Places!$H4129,Neighborhoods!$A:$A,0),MATCH(Places!J$1,Neighborhoods!$1:$1,0))</f>
        <v>Greenpoint</v>
      </c>
      <c r="K4129" s="17" t="s">
        <v>1</v>
      </c>
      <c r="L4129" s="17" t="str">
        <f t="shared" si="256"/>
        <v>Yes</v>
      </c>
      <c r="M4129" s="17">
        <v>2</v>
      </c>
      <c r="N4129" s="17" t="str" cm="1">
        <f t="array" ref="N4129">_xlfn.IFS(M4129&lt;=2,"Small",M4129&lt;=5,"Medium",M4129&gt;5,"Large")</f>
        <v>Small</v>
      </c>
      <c r="O4129" s="65">
        <v>119</v>
      </c>
      <c r="P4129" s="87">
        <f t="shared" si="257"/>
        <v>0.03</v>
      </c>
      <c r="Q4129" s="68">
        <v>5</v>
      </c>
      <c r="R4129" s="68" t="str" cm="1">
        <f t="array" ref="R4129">_xlfn.SWITCH(ROUND(Q4129,0),5,"Excellent",4,"Good",3,"Ok","Bad")</f>
        <v>Excellent</v>
      </c>
      <c r="S4129" s="17">
        <v>15</v>
      </c>
      <c r="T4129" s="17" t="str">
        <f t="shared" si="258"/>
        <v>No</v>
      </c>
      <c r="U4129" s="82">
        <v>43393</v>
      </c>
      <c r="V4129" s="82">
        <v>43645</v>
      </c>
      <c r="W4129" s="17">
        <v>0</v>
      </c>
      <c r="X4129" s="17" t="str">
        <f t="shared" si="259"/>
        <v>Inactive</v>
      </c>
      <c r="Y4129" s="17" t="s">
        <v>15616</v>
      </c>
      <c r="Z4129" s="17"/>
    </row>
    <row r="4130" spans="1:26" x14ac:dyDescent="0.25">
      <c r="A4130">
        <v>4129</v>
      </c>
      <c r="B4130" s="17" t="s">
        <v>2943</v>
      </c>
      <c r="C4130" s="17">
        <v>310</v>
      </c>
      <c r="D4130" s="17" t="str">
        <f>INDEX(Hosts!$A:$O,MATCH(Places!$C4130,Hosts!$A:$A,0),MATCH(Places!D$1,Hosts!$1:$1,0))</f>
        <v>A few days or more</v>
      </c>
      <c r="E4130" s="87">
        <f>INDEX(Hosts!$A:$O,MATCH(Places!$C4130,Hosts!$A:$A,0),MATCH(Places!E$1,Hosts!$1:$1,0))</f>
        <v>0</v>
      </c>
      <c r="F4130" s="87">
        <f>INDEX(Hosts!$A:$O,MATCH(Places!$C4130,Hosts!$A:$A,0),MATCH(Places!F$1,Hosts!$1:$1,0))</f>
        <v>0</v>
      </c>
      <c r="G4130" s="17" t="str">
        <f>INDEX(Hosts!$A:$O,MATCH(Places!$C4130,Hosts!$A:$A,0),MATCH(Places!G$1,Hosts!$1:$1,0))</f>
        <v>No</v>
      </c>
      <c r="H4130" s="17">
        <v>7</v>
      </c>
      <c r="I4130" s="17" t="str">
        <f>INDEX(Neighborhoods!$A:$C,MATCH(Places!$H4130,Neighborhoods!$A:$A,0),MATCH(Places!I$1,Neighborhoods!$1:$1,0))</f>
        <v>Brooklyn</v>
      </c>
      <c r="J4130" s="17" t="str">
        <f>INDEX(Neighborhoods!$A:$C,MATCH(Places!$H4130,Neighborhoods!$A:$A,0),MATCH(Places!J$1,Neighborhoods!$1:$1,0))</f>
        <v>Bedford-Stuyvesant</v>
      </c>
      <c r="K4130" s="17" t="s">
        <v>1</v>
      </c>
      <c r="L4130" s="17" t="str">
        <f t="shared" si="256"/>
        <v>Yes</v>
      </c>
      <c r="M4130" s="17">
        <v>1</v>
      </c>
      <c r="N4130" s="17" t="str" cm="1">
        <f t="array" ref="N4130">_xlfn.IFS(M4130&lt;=2,"Small",M4130&lt;=5,"Medium",M4130&gt;5,"Large")</f>
        <v>Small</v>
      </c>
      <c r="O4130" s="65">
        <v>100</v>
      </c>
      <c r="P4130" s="87">
        <f t="shared" si="257"/>
        <v>0.03</v>
      </c>
      <c r="Q4130" s="68">
        <v>5</v>
      </c>
      <c r="R4130" s="68" t="str" cm="1">
        <f t="array" ref="R4130">_xlfn.SWITCH(ROUND(Q4130,0),5,"Excellent",4,"Good",3,"Ok","Bad")</f>
        <v>Excellent</v>
      </c>
      <c r="S4130" s="17">
        <v>6</v>
      </c>
      <c r="T4130" s="17" t="str">
        <f t="shared" si="258"/>
        <v>No</v>
      </c>
      <c r="U4130" s="82">
        <v>43394</v>
      </c>
      <c r="V4130" s="82">
        <v>43602</v>
      </c>
      <c r="W4130" s="17">
        <v>179</v>
      </c>
      <c r="X4130" s="17" t="str">
        <f t="shared" si="259"/>
        <v>Active</v>
      </c>
      <c r="Y4130" s="17" t="s">
        <v>15615</v>
      </c>
      <c r="Z4130" s="17"/>
    </row>
    <row r="4131" spans="1:26" x14ac:dyDescent="0.25">
      <c r="A4131">
        <v>4130</v>
      </c>
      <c r="B4131" s="17" t="s">
        <v>2944</v>
      </c>
      <c r="C4131" s="17">
        <v>2902</v>
      </c>
      <c r="D4131" s="17" t="str">
        <f>INDEX(Hosts!$A:$O,MATCH(Places!$C4131,Hosts!$A:$A,0),MATCH(Places!D$1,Hosts!$1:$1,0))</f>
        <v>Within a day</v>
      </c>
      <c r="E4131" s="87">
        <f>INDEX(Hosts!$A:$O,MATCH(Places!$C4131,Hosts!$A:$A,0),MATCH(Places!E$1,Hosts!$1:$1,0))</f>
        <v>1</v>
      </c>
      <c r="F4131" s="87">
        <f>INDEX(Hosts!$A:$O,MATCH(Places!$C4131,Hosts!$A:$A,0),MATCH(Places!F$1,Hosts!$1:$1,0))</f>
        <v>0.39</v>
      </c>
      <c r="G4131" s="17" t="str">
        <f>INDEX(Hosts!$A:$O,MATCH(Places!$C4131,Hosts!$A:$A,0),MATCH(Places!G$1,Hosts!$1:$1,0))</f>
        <v>No</v>
      </c>
      <c r="H4131" s="17">
        <v>20</v>
      </c>
      <c r="I4131" s="17" t="str">
        <f>INDEX(Neighborhoods!$A:$C,MATCH(Places!$H4131,Neighborhoods!$A:$A,0),MATCH(Places!I$1,Neighborhoods!$1:$1,0))</f>
        <v>Manhattan</v>
      </c>
      <c r="J4131" s="17" t="str">
        <f>INDEX(Neighborhoods!$A:$C,MATCH(Places!$H4131,Neighborhoods!$A:$A,0),MATCH(Places!J$1,Neighborhoods!$1:$1,0))</f>
        <v>Upper West Side</v>
      </c>
      <c r="K4131" s="17" t="s">
        <v>11822</v>
      </c>
      <c r="L4131" s="17" t="str">
        <f t="shared" si="256"/>
        <v>No</v>
      </c>
      <c r="M4131" s="17">
        <v>4</v>
      </c>
      <c r="N4131" s="17" t="str" cm="1">
        <f t="array" ref="N4131">_xlfn.IFS(M4131&lt;=2,"Small",M4131&lt;=5,"Medium",M4131&gt;5,"Large")</f>
        <v>Medium</v>
      </c>
      <c r="O4131" s="65">
        <v>182</v>
      </c>
      <c r="P4131" s="87">
        <f t="shared" si="257"/>
        <v>0.03</v>
      </c>
      <c r="Q4131" s="68">
        <v>5</v>
      </c>
      <c r="R4131" s="68" t="str" cm="1">
        <f t="array" ref="R4131">_xlfn.SWITCH(ROUND(Q4131,0),5,"Excellent",4,"Good",3,"Ok","Bad")</f>
        <v>Excellent</v>
      </c>
      <c r="S4131" s="17">
        <v>9</v>
      </c>
      <c r="T4131" s="17" t="str">
        <f t="shared" si="258"/>
        <v>No</v>
      </c>
      <c r="U4131" s="82">
        <v>43392</v>
      </c>
      <c r="V4131" s="82">
        <v>43799</v>
      </c>
      <c r="W4131" s="17">
        <v>94</v>
      </c>
      <c r="X4131" s="17" t="str">
        <f t="shared" si="259"/>
        <v>Active</v>
      </c>
      <c r="Y4131" s="17" t="s">
        <v>15615</v>
      </c>
      <c r="Z4131" s="17"/>
    </row>
    <row r="4132" spans="1:26" x14ac:dyDescent="0.25">
      <c r="A4132">
        <v>4131</v>
      </c>
      <c r="B4132" s="17" t="s">
        <v>2945</v>
      </c>
      <c r="C4132" s="17">
        <v>180</v>
      </c>
      <c r="D4132" s="17" t="str">
        <f>INDEX(Hosts!$A:$O,MATCH(Places!$C4132,Hosts!$A:$A,0),MATCH(Places!D$1,Hosts!$1:$1,0))</f>
        <v>Within a few hours</v>
      </c>
      <c r="E4132" s="87">
        <f>INDEX(Hosts!$A:$O,MATCH(Places!$C4132,Hosts!$A:$A,0),MATCH(Places!E$1,Hosts!$1:$1,0))</f>
        <v>0.7</v>
      </c>
      <c r="F4132" s="87">
        <f>INDEX(Hosts!$A:$O,MATCH(Places!$C4132,Hosts!$A:$A,0),MATCH(Places!F$1,Hosts!$1:$1,0))</f>
        <v>0.74</v>
      </c>
      <c r="G4132" s="17" t="str">
        <f>INDEX(Hosts!$A:$O,MATCH(Places!$C4132,Hosts!$A:$A,0),MATCH(Places!G$1,Hosts!$1:$1,0))</f>
        <v>No</v>
      </c>
      <c r="H4132" s="17">
        <v>14</v>
      </c>
      <c r="I4132" s="17" t="str">
        <f>INDEX(Neighborhoods!$A:$C,MATCH(Places!$H4132,Neighborhoods!$A:$A,0),MATCH(Places!I$1,Neighborhoods!$1:$1,0))</f>
        <v>Manhattan</v>
      </c>
      <c r="J4132" s="17" t="str">
        <f>INDEX(Neighborhoods!$A:$C,MATCH(Places!$H4132,Neighborhoods!$A:$A,0),MATCH(Places!J$1,Neighborhoods!$1:$1,0))</f>
        <v>East Harlem</v>
      </c>
      <c r="K4132" s="17" t="s">
        <v>11822</v>
      </c>
      <c r="L4132" s="17" t="str">
        <f t="shared" si="256"/>
        <v>No</v>
      </c>
      <c r="M4132" s="17">
        <v>4</v>
      </c>
      <c r="N4132" s="17" t="str" cm="1">
        <f t="array" ref="N4132">_xlfn.IFS(M4132&lt;=2,"Small",M4132&lt;=5,"Medium",M4132&gt;5,"Large")</f>
        <v>Medium</v>
      </c>
      <c r="O4132" s="65">
        <v>89</v>
      </c>
      <c r="P4132" s="87">
        <f t="shared" si="257"/>
        <v>0.03</v>
      </c>
      <c r="Q4132" s="68">
        <v>4.42</v>
      </c>
      <c r="R4132" s="68" t="str" cm="1">
        <f t="array" ref="R4132">_xlfn.SWITCH(ROUND(Q4132,0),5,"Excellent",4,"Good",3,"Ok","Bad")</f>
        <v>Good</v>
      </c>
      <c r="S4132" s="17">
        <v>24</v>
      </c>
      <c r="T4132" s="17" t="str">
        <f t="shared" si="258"/>
        <v>No</v>
      </c>
      <c r="U4132" s="82">
        <v>43498</v>
      </c>
      <c r="V4132" s="82">
        <v>43741</v>
      </c>
      <c r="W4132" s="17">
        <v>0</v>
      </c>
      <c r="X4132" s="17" t="str">
        <f t="shared" si="259"/>
        <v>Inactive</v>
      </c>
      <c r="Y4132" s="17" t="s">
        <v>15616</v>
      </c>
      <c r="Z4132" s="17"/>
    </row>
    <row r="4133" spans="1:26" x14ac:dyDescent="0.25">
      <c r="A4133">
        <v>4132</v>
      </c>
      <c r="B4133" s="17" t="s">
        <v>2946</v>
      </c>
      <c r="C4133" s="17">
        <v>1705</v>
      </c>
      <c r="D4133" s="17" t="str">
        <f>INDEX(Hosts!$A:$O,MATCH(Places!$C4133,Hosts!$A:$A,0),MATCH(Places!D$1,Hosts!$1:$1,0))</f>
        <v>Within a day</v>
      </c>
      <c r="E4133" s="87">
        <f>INDEX(Hosts!$A:$O,MATCH(Places!$C4133,Hosts!$A:$A,0),MATCH(Places!E$1,Hosts!$1:$1,0))</f>
        <v>1</v>
      </c>
      <c r="F4133" s="87">
        <f>INDEX(Hosts!$A:$O,MATCH(Places!$C4133,Hosts!$A:$A,0),MATCH(Places!F$1,Hosts!$1:$1,0))</f>
        <v>0.75</v>
      </c>
      <c r="G4133" s="17" t="str">
        <f>INDEX(Hosts!$A:$O,MATCH(Places!$C4133,Hosts!$A:$A,0),MATCH(Places!G$1,Hosts!$1:$1,0))</f>
        <v>Yes</v>
      </c>
      <c r="H4133" s="17">
        <v>21</v>
      </c>
      <c r="I4133" s="17" t="str">
        <f>INDEX(Neighborhoods!$A:$C,MATCH(Places!$H4133,Neighborhoods!$A:$A,0),MATCH(Places!I$1,Neighborhoods!$1:$1,0))</f>
        <v>Queens</v>
      </c>
      <c r="J4133" s="17" t="str">
        <f>INDEX(Neighborhoods!$A:$C,MATCH(Places!$H4133,Neighborhoods!$A:$A,0),MATCH(Places!J$1,Neighborhoods!$1:$1,0))</f>
        <v>Astoria</v>
      </c>
      <c r="K4133" s="17" t="s">
        <v>11822</v>
      </c>
      <c r="L4133" s="17" t="str">
        <f t="shared" si="256"/>
        <v>No</v>
      </c>
      <c r="M4133" s="17">
        <v>2</v>
      </c>
      <c r="N4133" s="17" t="str" cm="1">
        <f t="array" ref="N4133">_xlfn.IFS(M4133&lt;=2,"Small",M4133&lt;=5,"Medium",M4133&gt;5,"Large")</f>
        <v>Small</v>
      </c>
      <c r="O4133" s="65">
        <v>110</v>
      </c>
      <c r="P4133" s="87">
        <f t="shared" si="257"/>
        <v>0.03</v>
      </c>
      <c r="Q4133" s="68">
        <v>5</v>
      </c>
      <c r="R4133" s="68" t="str" cm="1">
        <f t="array" ref="R4133">_xlfn.SWITCH(ROUND(Q4133,0),5,"Excellent",4,"Good",3,"Ok","Bad")</f>
        <v>Excellent</v>
      </c>
      <c r="S4133" s="17">
        <v>21</v>
      </c>
      <c r="T4133" s="17" t="str">
        <f t="shared" si="258"/>
        <v>No</v>
      </c>
      <c r="U4133" s="82">
        <v>43395</v>
      </c>
      <c r="V4133" s="82">
        <v>43898</v>
      </c>
      <c r="W4133" s="17">
        <v>31</v>
      </c>
      <c r="X4133" s="17" t="str">
        <f t="shared" si="259"/>
        <v>Active</v>
      </c>
      <c r="Y4133" s="17" t="s">
        <v>15616</v>
      </c>
      <c r="Z4133" s="17"/>
    </row>
    <row r="4134" spans="1:26" x14ac:dyDescent="0.25">
      <c r="A4134">
        <v>4133</v>
      </c>
      <c r="B4134" s="17" t="s">
        <v>2947</v>
      </c>
      <c r="C4134" s="17">
        <v>964</v>
      </c>
      <c r="D4134" s="17" t="str">
        <f>INDEX(Hosts!$A:$O,MATCH(Places!$C4134,Hosts!$A:$A,0),MATCH(Places!D$1,Hosts!$1:$1,0))</f>
        <v>A few days or more</v>
      </c>
      <c r="E4134" s="87">
        <f>INDEX(Hosts!$A:$O,MATCH(Places!$C4134,Hosts!$A:$A,0),MATCH(Places!E$1,Hosts!$1:$1,0))</f>
        <v>0.08</v>
      </c>
      <c r="F4134" s="87">
        <f>INDEX(Hosts!$A:$O,MATCH(Places!$C4134,Hosts!$A:$A,0),MATCH(Places!F$1,Hosts!$1:$1,0))</f>
        <v>0.25</v>
      </c>
      <c r="G4134" s="17" t="str">
        <f>INDEX(Hosts!$A:$O,MATCH(Places!$C4134,Hosts!$A:$A,0),MATCH(Places!G$1,Hosts!$1:$1,0))</f>
        <v>No</v>
      </c>
      <c r="H4134" s="17">
        <v>21</v>
      </c>
      <c r="I4134" s="17" t="str">
        <f>INDEX(Neighborhoods!$A:$C,MATCH(Places!$H4134,Neighborhoods!$A:$A,0),MATCH(Places!I$1,Neighborhoods!$1:$1,0))</f>
        <v>Queens</v>
      </c>
      <c r="J4134" s="17" t="str">
        <f>INDEX(Neighborhoods!$A:$C,MATCH(Places!$H4134,Neighborhoods!$A:$A,0),MATCH(Places!J$1,Neighborhoods!$1:$1,0))</f>
        <v>Astoria</v>
      </c>
      <c r="K4134" s="17" t="s">
        <v>1</v>
      </c>
      <c r="L4134" s="17" t="str">
        <f t="shared" si="256"/>
        <v>Yes</v>
      </c>
      <c r="M4134" s="17">
        <v>1</v>
      </c>
      <c r="N4134" s="17" t="str" cm="1">
        <f t="array" ref="N4134">_xlfn.IFS(M4134&lt;=2,"Small",M4134&lt;=5,"Medium",M4134&gt;5,"Large")</f>
        <v>Small</v>
      </c>
      <c r="O4134" s="65">
        <v>50</v>
      </c>
      <c r="P4134" s="87">
        <f t="shared" si="257"/>
        <v>0.03</v>
      </c>
      <c r="Q4134" s="68">
        <v>4.8</v>
      </c>
      <c r="R4134" s="68" t="str" cm="1">
        <f t="array" ref="R4134">_xlfn.SWITCH(ROUND(Q4134,0),5,"Excellent",4,"Good",3,"Ok","Bad")</f>
        <v>Excellent</v>
      </c>
      <c r="S4134" s="17">
        <v>15</v>
      </c>
      <c r="T4134" s="17" t="str">
        <f t="shared" si="258"/>
        <v>No</v>
      </c>
      <c r="U4134" s="82">
        <v>43399</v>
      </c>
      <c r="V4134" s="82">
        <v>43750</v>
      </c>
      <c r="W4134" s="17">
        <v>363</v>
      </c>
      <c r="X4134" s="17" t="str">
        <f t="shared" si="259"/>
        <v>Active</v>
      </c>
      <c r="Y4134" s="17" t="s">
        <v>15615</v>
      </c>
      <c r="Z4134" s="17"/>
    </row>
    <row r="4135" spans="1:26" x14ac:dyDescent="0.25">
      <c r="A4135">
        <v>4134</v>
      </c>
      <c r="B4135" s="17" t="s">
        <v>13299</v>
      </c>
      <c r="C4135" s="17">
        <v>544</v>
      </c>
      <c r="D4135" s="17" t="str">
        <f>INDEX(Hosts!$A:$O,MATCH(Places!$C4135,Hosts!$A:$A,0),MATCH(Places!D$1,Hosts!$1:$1,0))</f>
        <v>Within a day</v>
      </c>
      <c r="E4135" s="87">
        <f>INDEX(Hosts!$A:$O,MATCH(Places!$C4135,Hosts!$A:$A,0),MATCH(Places!E$1,Hosts!$1:$1,0))</f>
        <v>0.8</v>
      </c>
      <c r="F4135" s="87">
        <f>INDEX(Hosts!$A:$O,MATCH(Places!$C4135,Hosts!$A:$A,0),MATCH(Places!F$1,Hosts!$1:$1,0))</f>
        <v>0.65</v>
      </c>
      <c r="G4135" s="17" t="str">
        <f>INDEX(Hosts!$A:$O,MATCH(Places!$C4135,Hosts!$A:$A,0),MATCH(Places!G$1,Hosts!$1:$1,0))</f>
        <v>No</v>
      </c>
      <c r="H4135" s="17">
        <v>15</v>
      </c>
      <c r="I4135" s="17" t="str">
        <f>INDEX(Neighborhoods!$A:$C,MATCH(Places!$H4135,Neighborhoods!$A:$A,0),MATCH(Places!I$1,Neighborhoods!$1:$1,0))</f>
        <v>Manhattan</v>
      </c>
      <c r="J4135" s="17" t="str">
        <f>INDEX(Neighborhoods!$A:$C,MATCH(Places!$H4135,Neighborhoods!$A:$A,0),MATCH(Places!J$1,Neighborhoods!$1:$1,0))</f>
        <v>East Village</v>
      </c>
      <c r="K4135" s="17" t="s">
        <v>11822</v>
      </c>
      <c r="L4135" s="17" t="str">
        <f t="shared" si="256"/>
        <v>No</v>
      </c>
      <c r="M4135" s="17">
        <v>4</v>
      </c>
      <c r="N4135" s="17" t="str" cm="1">
        <f t="array" ref="N4135">_xlfn.IFS(M4135&lt;=2,"Small",M4135&lt;=5,"Medium",M4135&gt;5,"Large")</f>
        <v>Medium</v>
      </c>
      <c r="O4135" s="65">
        <v>135</v>
      </c>
      <c r="P4135" s="87">
        <f t="shared" si="257"/>
        <v>0.03</v>
      </c>
      <c r="Q4135" s="68">
        <v>4.5</v>
      </c>
      <c r="R4135" s="68" t="str" cm="1">
        <f t="array" ref="R4135">_xlfn.SWITCH(ROUND(Q4135,0),5,"Excellent",4,"Good",3,"Ok","Bad")</f>
        <v>Excellent</v>
      </c>
      <c r="S4135" s="17">
        <v>8</v>
      </c>
      <c r="T4135" s="17" t="str">
        <f t="shared" si="258"/>
        <v>No</v>
      </c>
      <c r="U4135" s="82">
        <v>43500</v>
      </c>
      <c r="V4135" s="82">
        <v>43861</v>
      </c>
      <c r="W4135" s="17">
        <v>344</v>
      </c>
      <c r="X4135" s="17" t="str">
        <f t="shared" si="259"/>
        <v>Active</v>
      </c>
      <c r="Y4135" s="17" t="s">
        <v>15615</v>
      </c>
      <c r="Z4135" s="17"/>
    </row>
    <row r="4136" spans="1:26" x14ac:dyDescent="0.25">
      <c r="A4136">
        <v>4135</v>
      </c>
      <c r="B4136" s="17" t="s">
        <v>13835</v>
      </c>
      <c r="C4136" s="17">
        <v>2855</v>
      </c>
      <c r="D4136" s="17" t="str">
        <f>INDEX(Hosts!$A:$O,MATCH(Places!$C4136,Hosts!$A:$A,0),MATCH(Places!D$1,Hosts!$1:$1,0))</f>
        <v>Within an hour</v>
      </c>
      <c r="E4136" s="87">
        <f>INDEX(Hosts!$A:$O,MATCH(Places!$C4136,Hosts!$A:$A,0),MATCH(Places!E$1,Hosts!$1:$1,0))</f>
        <v>1</v>
      </c>
      <c r="F4136" s="87">
        <f>INDEX(Hosts!$A:$O,MATCH(Places!$C4136,Hosts!$A:$A,0),MATCH(Places!F$1,Hosts!$1:$1,0))</f>
        <v>1</v>
      </c>
      <c r="G4136" s="17" t="str">
        <f>INDEX(Hosts!$A:$O,MATCH(Places!$C4136,Hosts!$A:$A,0),MATCH(Places!G$1,Hosts!$1:$1,0))</f>
        <v>Yes</v>
      </c>
      <c r="H4136" s="17">
        <v>12</v>
      </c>
      <c r="I4136" s="17" t="str">
        <f>INDEX(Neighborhoods!$A:$C,MATCH(Places!$H4136,Neighborhoods!$A:$A,0),MATCH(Places!I$1,Neighborhoods!$1:$1,0))</f>
        <v>Brooklyn</v>
      </c>
      <c r="J4136" s="17" t="str">
        <f>INDEX(Neighborhoods!$A:$C,MATCH(Places!$H4136,Neighborhoods!$A:$A,0),MATCH(Places!J$1,Neighborhoods!$1:$1,0))</f>
        <v>Williamsburg</v>
      </c>
      <c r="K4136" s="17" t="s">
        <v>1</v>
      </c>
      <c r="L4136" s="17" t="str">
        <f t="shared" si="256"/>
        <v>Yes</v>
      </c>
      <c r="M4136" s="17">
        <v>1</v>
      </c>
      <c r="N4136" s="17" t="str" cm="1">
        <f t="array" ref="N4136">_xlfn.IFS(M4136&lt;=2,"Small",M4136&lt;=5,"Medium",M4136&gt;5,"Large")</f>
        <v>Small</v>
      </c>
      <c r="O4136" s="65">
        <v>38</v>
      </c>
      <c r="P4136" s="87">
        <f t="shared" si="257"/>
        <v>0.03</v>
      </c>
      <c r="Q4136" s="68">
        <v>4.8899999999999997</v>
      </c>
      <c r="R4136" s="68" t="str" cm="1">
        <f t="array" ref="R4136">_xlfn.SWITCH(ROUND(Q4136,0),5,"Excellent",4,"Good",3,"Ok","Bad")</f>
        <v>Excellent</v>
      </c>
      <c r="S4136" s="17">
        <v>18</v>
      </c>
      <c r="T4136" s="17" t="str">
        <f t="shared" si="258"/>
        <v>No</v>
      </c>
      <c r="U4136" s="82">
        <v>43443</v>
      </c>
      <c r="V4136" s="82">
        <v>44043</v>
      </c>
      <c r="W4136" s="17">
        <v>0</v>
      </c>
      <c r="X4136" s="17" t="str">
        <f t="shared" si="259"/>
        <v>Inactive</v>
      </c>
      <c r="Y4136" s="17" t="s">
        <v>15615</v>
      </c>
      <c r="Z4136" s="17"/>
    </row>
    <row r="4137" spans="1:26" x14ac:dyDescent="0.25">
      <c r="A4137">
        <v>4136</v>
      </c>
      <c r="B4137" s="17" t="s">
        <v>2948</v>
      </c>
      <c r="C4137" s="17">
        <v>1759</v>
      </c>
      <c r="D4137" s="17" t="str">
        <f>INDEX(Hosts!$A:$O,MATCH(Places!$C4137,Hosts!$A:$A,0),MATCH(Places!D$1,Hosts!$1:$1,0))</f>
        <v>Within an hour</v>
      </c>
      <c r="E4137" s="87">
        <f>INDEX(Hosts!$A:$O,MATCH(Places!$C4137,Hosts!$A:$A,0),MATCH(Places!E$1,Hosts!$1:$1,0))</f>
        <v>1</v>
      </c>
      <c r="F4137" s="87">
        <f>INDEX(Hosts!$A:$O,MATCH(Places!$C4137,Hosts!$A:$A,0),MATCH(Places!F$1,Hosts!$1:$1,0))</f>
        <v>1</v>
      </c>
      <c r="G4137" s="17" t="str">
        <f>INDEX(Hosts!$A:$O,MATCH(Places!$C4137,Hosts!$A:$A,0),MATCH(Places!G$1,Hosts!$1:$1,0))</f>
        <v>Yes</v>
      </c>
      <c r="H4137" s="17">
        <v>19</v>
      </c>
      <c r="I4137" s="17" t="str">
        <f>INDEX(Neighborhoods!$A:$C,MATCH(Places!$H4137,Neighborhoods!$A:$A,0),MATCH(Places!I$1,Neighborhoods!$1:$1,0))</f>
        <v>Manhattan</v>
      </c>
      <c r="J4137" s="17" t="str">
        <f>INDEX(Neighborhoods!$A:$C,MATCH(Places!$H4137,Neighborhoods!$A:$A,0),MATCH(Places!J$1,Neighborhoods!$1:$1,0))</f>
        <v>Upper East Side</v>
      </c>
      <c r="K4137" s="17" t="s">
        <v>1</v>
      </c>
      <c r="L4137" s="17" t="str">
        <f t="shared" si="256"/>
        <v>Yes</v>
      </c>
      <c r="M4137" s="17">
        <v>2</v>
      </c>
      <c r="N4137" s="17" t="str" cm="1">
        <f t="array" ref="N4137">_xlfn.IFS(M4137&lt;=2,"Small",M4137&lt;=5,"Medium",M4137&gt;5,"Large")</f>
        <v>Small</v>
      </c>
      <c r="O4137" s="65">
        <v>98</v>
      </c>
      <c r="P4137" s="87">
        <f t="shared" si="257"/>
        <v>0.03</v>
      </c>
      <c r="Q4137" s="68">
        <v>5</v>
      </c>
      <c r="R4137" s="68" t="str" cm="1">
        <f t="array" ref="R4137">_xlfn.SWITCH(ROUND(Q4137,0),5,"Excellent",4,"Good",3,"Ok","Bad")</f>
        <v>Excellent</v>
      </c>
      <c r="S4137" s="17">
        <v>12</v>
      </c>
      <c r="T4137" s="17" t="str">
        <f t="shared" si="258"/>
        <v>No</v>
      </c>
      <c r="U4137" s="82">
        <v>43561</v>
      </c>
      <c r="V4137" s="82">
        <v>43877</v>
      </c>
      <c r="W4137" s="17">
        <v>0</v>
      </c>
      <c r="X4137" s="17" t="str">
        <f t="shared" si="259"/>
        <v>Inactive</v>
      </c>
      <c r="Y4137" s="17" t="s">
        <v>15615</v>
      </c>
      <c r="Z4137" s="17"/>
    </row>
    <row r="4138" spans="1:26" x14ac:dyDescent="0.25">
      <c r="A4138">
        <v>4137</v>
      </c>
      <c r="B4138" s="17" t="s">
        <v>13296</v>
      </c>
      <c r="C4138" s="17">
        <v>3481</v>
      </c>
      <c r="D4138" s="17" t="str">
        <f>INDEX(Hosts!$A:$O,MATCH(Places!$C4138,Hosts!$A:$A,0),MATCH(Places!D$1,Hosts!$1:$1,0))</f>
        <v>Within an hour</v>
      </c>
      <c r="E4138" s="87">
        <f>INDEX(Hosts!$A:$O,MATCH(Places!$C4138,Hosts!$A:$A,0),MATCH(Places!E$1,Hosts!$1:$1,0))</f>
        <v>1</v>
      </c>
      <c r="F4138" s="87">
        <f>INDEX(Hosts!$A:$O,MATCH(Places!$C4138,Hosts!$A:$A,0),MATCH(Places!F$1,Hosts!$1:$1,0))</f>
        <v>1</v>
      </c>
      <c r="G4138" s="17" t="str">
        <f>INDEX(Hosts!$A:$O,MATCH(Places!$C4138,Hosts!$A:$A,0),MATCH(Places!G$1,Hosts!$1:$1,0))</f>
        <v>No</v>
      </c>
      <c r="H4138" s="17">
        <v>19</v>
      </c>
      <c r="I4138" s="17" t="str">
        <f>INDEX(Neighborhoods!$A:$C,MATCH(Places!$H4138,Neighborhoods!$A:$A,0),MATCH(Places!I$1,Neighborhoods!$1:$1,0))</f>
        <v>Manhattan</v>
      </c>
      <c r="J4138" s="17" t="str">
        <f>INDEX(Neighborhoods!$A:$C,MATCH(Places!$H4138,Neighborhoods!$A:$A,0),MATCH(Places!J$1,Neighborhoods!$1:$1,0))</f>
        <v>Upper East Side</v>
      </c>
      <c r="K4138" s="17" t="s">
        <v>11822</v>
      </c>
      <c r="L4138" s="17" t="str">
        <f t="shared" si="256"/>
        <v>No</v>
      </c>
      <c r="M4138" s="17">
        <v>2</v>
      </c>
      <c r="N4138" s="17" t="str" cm="1">
        <f t="array" ref="N4138">_xlfn.IFS(M4138&lt;=2,"Small",M4138&lt;=5,"Medium",M4138&gt;5,"Large")</f>
        <v>Small</v>
      </c>
      <c r="O4138" s="65">
        <v>185</v>
      </c>
      <c r="P4138" s="87">
        <f t="shared" si="257"/>
        <v>0.03</v>
      </c>
      <c r="Q4138" s="68">
        <v>4.71</v>
      </c>
      <c r="R4138" s="68" t="str" cm="1">
        <f t="array" ref="R4138">_xlfn.SWITCH(ROUND(Q4138,0),5,"Excellent",4,"Good",3,"Ok","Bad")</f>
        <v>Excellent</v>
      </c>
      <c r="S4138" s="17">
        <v>7</v>
      </c>
      <c r="T4138" s="17" t="str">
        <f t="shared" si="258"/>
        <v>No</v>
      </c>
      <c r="U4138" s="82">
        <v>43401</v>
      </c>
      <c r="V4138" s="82">
        <v>43436</v>
      </c>
      <c r="W4138" s="17">
        <v>69</v>
      </c>
      <c r="X4138" s="17" t="str">
        <f t="shared" si="259"/>
        <v>Active</v>
      </c>
      <c r="Y4138" s="17" t="s">
        <v>15616</v>
      </c>
      <c r="Z4138" s="17"/>
    </row>
    <row r="4139" spans="1:26" x14ac:dyDescent="0.25">
      <c r="A4139">
        <v>4138</v>
      </c>
      <c r="B4139" s="17" t="s">
        <v>2949</v>
      </c>
      <c r="C4139" s="17">
        <v>569</v>
      </c>
      <c r="D4139" s="17" t="str">
        <f>INDEX(Hosts!$A:$O,MATCH(Places!$C4139,Hosts!$A:$A,0),MATCH(Places!D$1,Hosts!$1:$1,0))</f>
        <v>Within an hour</v>
      </c>
      <c r="E4139" s="87">
        <f>INDEX(Hosts!$A:$O,MATCH(Places!$C4139,Hosts!$A:$A,0),MATCH(Places!E$1,Hosts!$1:$1,0))</f>
        <v>1</v>
      </c>
      <c r="F4139" s="87">
        <f>INDEX(Hosts!$A:$O,MATCH(Places!$C4139,Hosts!$A:$A,0),MATCH(Places!F$1,Hosts!$1:$1,0))</f>
        <v>0.91</v>
      </c>
      <c r="G4139" s="17" t="str">
        <f>INDEX(Hosts!$A:$O,MATCH(Places!$C4139,Hosts!$A:$A,0),MATCH(Places!G$1,Hosts!$1:$1,0))</f>
        <v>Yes</v>
      </c>
      <c r="H4139" s="17">
        <v>8</v>
      </c>
      <c r="I4139" s="17" t="str">
        <f>INDEX(Neighborhoods!$A:$C,MATCH(Places!$H4139,Neighborhoods!$A:$A,0),MATCH(Places!I$1,Neighborhoods!$1:$1,0))</f>
        <v>Brooklyn</v>
      </c>
      <c r="J4139" s="17" t="str">
        <f>INDEX(Neighborhoods!$A:$C,MATCH(Places!$H4139,Neighborhoods!$A:$A,0),MATCH(Places!J$1,Neighborhoods!$1:$1,0))</f>
        <v>Bushwick</v>
      </c>
      <c r="K4139" s="17" t="s">
        <v>1</v>
      </c>
      <c r="L4139" s="17" t="str">
        <f t="shared" si="256"/>
        <v>Yes</v>
      </c>
      <c r="M4139" s="17">
        <v>2</v>
      </c>
      <c r="N4139" s="17" t="str" cm="1">
        <f t="array" ref="N4139">_xlfn.IFS(M4139&lt;=2,"Small",M4139&lt;=5,"Medium",M4139&gt;5,"Large")</f>
        <v>Small</v>
      </c>
      <c r="O4139" s="65">
        <v>55</v>
      </c>
      <c r="P4139" s="87">
        <f t="shared" si="257"/>
        <v>0.03</v>
      </c>
      <c r="Q4139" s="68">
        <v>4.9000000000000004</v>
      </c>
      <c r="R4139" s="68" t="str" cm="1">
        <f t="array" ref="R4139">_xlfn.SWITCH(ROUND(Q4139,0),5,"Excellent",4,"Good",3,"Ok","Bad")</f>
        <v>Excellent</v>
      </c>
      <c r="S4139" s="17">
        <v>20</v>
      </c>
      <c r="T4139" s="17" t="str">
        <f t="shared" si="258"/>
        <v>No</v>
      </c>
      <c r="U4139" s="82">
        <v>43397</v>
      </c>
      <c r="V4139" s="82">
        <v>43758</v>
      </c>
      <c r="W4139" s="17">
        <v>322</v>
      </c>
      <c r="X4139" s="17" t="str">
        <f t="shared" si="259"/>
        <v>Active</v>
      </c>
      <c r="Y4139" s="17" t="s">
        <v>15616</v>
      </c>
      <c r="Z4139" s="17"/>
    </row>
    <row r="4140" spans="1:26" x14ac:dyDescent="0.25">
      <c r="A4140">
        <v>4139</v>
      </c>
      <c r="B4140" s="17" t="s">
        <v>2950</v>
      </c>
      <c r="C4140" s="17">
        <v>2059</v>
      </c>
      <c r="D4140" s="17" t="str">
        <f>INDEX(Hosts!$A:$O,MATCH(Places!$C4140,Hosts!$A:$A,0),MATCH(Places!D$1,Hosts!$1:$1,0))</f>
        <v>Within a day</v>
      </c>
      <c r="E4140" s="87">
        <f>INDEX(Hosts!$A:$O,MATCH(Places!$C4140,Hosts!$A:$A,0),MATCH(Places!E$1,Hosts!$1:$1,0))</f>
        <v>1</v>
      </c>
      <c r="F4140" s="87">
        <f>INDEX(Hosts!$A:$O,MATCH(Places!$C4140,Hosts!$A:$A,0),MATCH(Places!F$1,Hosts!$1:$1,0))</f>
        <v>0.93</v>
      </c>
      <c r="G4140" s="17" t="str">
        <f>INDEX(Hosts!$A:$O,MATCH(Places!$C4140,Hosts!$A:$A,0),MATCH(Places!G$1,Hosts!$1:$1,0))</f>
        <v>Yes</v>
      </c>
      <c r="H4140" s="17">
        <v>19</v>
      </c>
      <c r="I4140" s="17" t="str">
        <f>INDEX(Neighborhoods!$A:$C,MATCH(Places!$H4140,Neighborhoods!$A:$A,0),MATCH(Places!I$1,Neighborhoods!$1:$1,0))</f>
        <v>Manhattan</v>
      </c>
      <c r="J4140" s="17" t="str">
        <f>INDEX(Neighborhoods!$A:$C,MATCH(Places!$H4140,Neighborhoods!$A:$A,0),MATCH(Places!J$1,Neighborhoods!$1:$1,0))</f>
        <v>Upper East Side</v>
      </c>
      <c r="K4140" s="17" t="s">
        <v>1</v>
      </c>
      <c r="L4140" s="17" t="str">
        <f t="shared" si="256"/>
        <v>Yes</v>
      </c>
      <c r="M4140" s="17">
        <v>1</v>
      </c>
      <c r="N4140" s="17" t="str" cm="1">
        <f t="array" ref="N4140">_xlfn.IFS(M4140&lt;=2,"Small",M4140&lt;=5,"Medium",M4140&gt;5,"Large")</f>
        <v>Small</v>
      </c>
      <c r="O4140" s="65">
        <v>85</v>
      </c>
      <c r="P4140" s="87">
        <f t="shared" si="257"/>
        <v>0.03</v>
      </c>
      <c r="Q4140" s="68">
        <v>4.71</v>
      </c>
      <c r="R4140" s="68" t="str" cm="1">
        <f t="array" ref="R4140">_xlfn.SWITCH(ROUND(Q4140,0),5,"Excellent",4,"Good",3,"Ok","Bad")</f>
        <v>Excellent</v>
      </c>
      <c r="S4140" s="17">
        <v>7</v>
      </c>
      <c r="T4140" s="17" t="str">
        <f t="shared" si="258"/>
        <v>No</v>
      </c>
      <c r="U4140" s="82">
        <v>43446</v>
      </c>
      <c r="V4140" s="82">
        <v>43802</v>
      </c>
      <c r="W4140" s="17">
        <v>355</v>
      </c>
      <c r="X4140" s="17" t="str">
        <f t="shared" si="259"/>
        <v>Active</v>
      </c>
      <c r="Y4140" s="17" t="s">
        <v>15616</v>
      </c>
      <c r="Z4140" s="17"/>
    </row>
    <row r="4141" spans="1:26" x14ac:dyDescent="0.25">
      <c r="A4141">
        <v>4140</v>
      </c>
      <c r="B4141" s="17" t="s">
        <v>2951</v>
      </c>
      <c r="C4141" s="17">
        <v>3693</v>
      </c>
      <c r="D4141" s="17" t="str">
        <f>INDEX(Hosts!$A:$O,MATCH(Places!$C4141,Hosts!$A:$A,0),MATCH(Places!D$1,Hosts!$1:$1,0))</f>
        <v>Within a few hours</v>
      </c>
      <c r="E4141" s="87">
        <f>INDEX(Hosts!$A:$O,MATCH(Places!$C4141,Hosts!$A:$A,0),MATCH(Places!E$1,Hosts!$1:$1,0))</f>
        <v>1</v>
      </c>
      <c r="F4141" s="87">
        <f>INDEX(Hosts!$A:$O,MATCH(Places!$C4141,Hosts!$A:$A,0),MATCH(Places!F$1,Hosts!$1:$1,0))</f>
        <v>0.96</v>
      </c>
      <c r="G4141" s="17" t="str">
        <f>INDEX(Hosts!$A:$O,MATCH(Places!$C4141,Hosts!$A:$A,0),MATCH(Places!G$1,Hosts!$1:$1,0))</f>
        <v>Yes</v>
      </c>
      <c r="H4141" s="17">
        <v>9</v>
      </c>
      <c r="I4141" s="17" t="str">
        <f>INDEX(Neighborhoods!$A:$C,MATCH(Places!$H4141,Neighborhoods!$A:$A,0),MATCH(Places!I$1,Neighborhoods!$1:$1,0))</f>
        <v>Brooklyn</v>
      </c>
      <c r="J4141" s="17" t="str">
        <f>INDEX(Neighborhoods!$A:$C,MATCH(Places!$H4141,Neighborhoods!$A:$A,0),MATCH(Places!J$1,Neighborhoods!$1:$1,0))</f>
        <v>Crown Heights</v>
      </c>
      <c r="K4141" s="17" t="s">
        <v>11822</v>
      </c>
      <c r="L4141" s="17" t="str">
        <f t="shared" si="256"/>
        <v>No</v>
      </c>
      <c r="M4141" s="17">
        <v>2</v>
      </c>
      <c r="N4141" s="17" t="str" cm="1">
        <f t="array" ref="N4141">_xlfn.IFS(M4141&lt;=2,"Small",M4141&lt;=5,"Medium",M4141&gt;5,"Large")</f>
        <v>Small</v>
      </c>
      <c r="O4141" s="65">
        <v>124</v>
      </c>
      <c r="P4141" s="87">
        <f t="shared" si="257"/>
        <v>0.03</v>
      </c>
      <c r="Q4141" s="68">
        <v>4.97</v>
      </c>
      <c r="R4141" s="68" t="str" cm="1">
        <f t="array" ref="R4141">_xlfn.SWITCH(ROUND(Q4141,0),5,"Excellent",4,"Good",3,"Ok","Bad")</f>
        <v>Excellent</v>
      </c>
      <c r="S4141" s="17">
        <v>33</v>
      </c>
      <c r="T4141" s="17" t="str">
        <f t="shared" si="258"/>
        <v>No</v>
      </c>
      <c r="U4141" s="82">
        <v>43402</v>
      </c>
      <c r="V4141" s="82">
        <v>43794</v>
      </c>
      <c r="W4141" s="17">
        <v>88</v>
      </c>
      <c r="X4141" s="17" t="str">
        <f t="shared" si="259"/>
        <v>Active</v>
      </c>
      <c r="Y4141" s="17" t="s">
        <v>15615</v>
      </c>
      <c r="Z4141" s="17"/>
    </row>
    <row r="4142" spans="1:26" x14ac:dyDescent="0.25">
      <c r="A4142">
        <v>4141</v>
      </c>
      <c r="B4142" s="17" t="s">
        <v>13607</v>
      </c>
      <c r="C4142" s="17">
        <v>524</v>
      </c>
      <c r="D4142" s="17" t="str">
        <f>INDEX(Hosts!$A:$O,MATCH(Places!$C4142,Hosts!$A:$A,0),MATCH(Places!D$1,Hosts!$1:$1,0))</f>
        <v>Within an hour</v>
      </c>
      <c r="E4142" s="87">
        <f>INDEX(Hosts!$A:$O,MATCH(Places!$C4142,Hosts!$A:$A,0),MATCH(Places!E$1,Hosts!$1:$1,0))</f>
        <v>1</v>
      </c>
      <c r="F4142" s="87">
        <f>INDEX(Hosts!$A:$O,MATCH(Places!$C4142,Hosts!$A:$A,0),MATCH(Places!F$1,Hosts!$1:$1,0))</f>
        <v>0.97</v>
      </c>
      <c r="G4142" s="17" t="str">
        <f>INDEX(Hosts!$A:$O,MATCH(Places!$C4142,Hosts!$A:$A,0),MATCH(Places!G$1,Hosts!$1:$1,0))</f>
        <v>No</v>
      </c>
      <c r="H4142" s="17">
        <v>17</v>
      </c>
      <c r="I4142" s="17" t="str">
        <f>INDEX(Neighborhoods!$A:$C,MATCH(Places!$H4142,Neighborhoods!$A:$A,0),MATCH(Places!I$1,Neighborhoods!$1:$1,0))</f>
        <v>Manhattan</v>
      </c>
      <c r="J4142" s="17" t="str">
        <f>INDEX(Neighborhoods!$A:$C,MATCH(Places!$H4142,Neighborhoods!$A:$A,0),MATCH(Places!J$1,Neighborhoods!$1:$1,0))</f>
        <v>Hell's Kitchen</v>
      </c>
      <c r="K4142" s="17" t="s">
        <v>1</v>
      </c>
      <c r="L4142" s="17" t="str">
        <f t="shared" si="256"/>
        <v>Yes</v>
      </c>
      <c r="M4142" s="17">
        <v>1</v>
      </c>
      <c r="N4142" s="17" t="str" cm="1">
        <f t="array" ref="N4142">_xlfn.IFS(M4142&lt;=2,"Small",M4142&lt;=5,"Medium",M4142&gt;5,"Large")</f>
        <v>Small</v>
      </c>
      <c r="O4142" s="65">
        <v>63</v>
      </c>
      <c r="P4142" s="87">
        <f t="shared" si="257"/>
        <v>0.03</v>
      </c>
      <c r="Q4142" s="68">
        <v>4.8899999999999997</v>
      </c>
      <c r="R4142" s="68" t="str" cm="1">
        <f t="array" ref="R4142">_xlfn.SWITCH(ROUND(Q4142,0),5,"Excellent",4,"Good",3,"Ok","Bad")</f>
        <v>Excellent</v>
      </c>
      <c r="S4142" s="17">
        <v>140</v>
      </c>
      <c r="T4142" s="17" t="str">
        <f t="shared" si="258"/>
        <v>Yes</v>
      </c>
      <c r="U4142" s="82">
        <v>43416</v>
      </c>
      <c r="V4142" s="82">
        <v>44043</v>
      </c>
      <c r="W4142" s="17">
        <v>176</v>
      </c>
      <c r="X4142" s="17" t="str">
        <f t="shared" si="259"/>
        <v>Active</v>
      </c>
      <c r="Y4142" s="17" t="s">
        <v>15615</v>
      </c>
      <c r="Z4142" s="17"/>
    </row>
    <row r="4143" spans="1:26" x14ac:dyDescent="0.25">
      <c r="A4143">
        <v>4142</v>
      </c>
      <c r="B4143" s="17" t="s">
        <v>14380</v>
      </c>
      <c r="C4143" s="17">
        <v>599</v>
      </c>
      <c r="D4143" s="17" t="str">
        <f>INDEX(Hosts!$A:$O,MATCH(Places!$C4143,Hosts!$A:$A,0),MATCH(Places!D$1,Hosts!$1:$1,0))</f>
        <v>Within an hour</v>
      </c>
      <c r="E4143" s="87">
        <f>INDEX(Hosts!$A:$O,MATCH(Places!$C4143,Hosts!$A:$A,0),MATCH(Places!E$1,Hosts!$1:$1,0))</f>
        <v>0.88</v>
      </c>
      <c r="F4143" s="87">
        <f>INDEX(Hosts!$A:$O,MATCH(Places!$C4143,Hosts!$A:$A,0),MATCH(Places!F$1,Hosts!$1:$1,0))</f>
        <v>0.68</v>
      </c>
      <c r="G4143" s="17" t="str">
        <f>INDEX(Hosts!$A:$O,MATCH(Places!$C4143,Hosts!$A:$A,0),MATCH(Places!G$1,Hosts!$1:$1,0))</f>
        <v>Yes</v>
      </c>
      <c r="H4143" s="17">
        <v>9</v>
      </c>
      <c r="I4143" s="17" t="str">
        <f>INDEX(Neighborhoods!$A:$C,MATCH(Places!$H4143,Neighborhoods!$A:$A,0),MATCH(Places!I$1,Neighborhoods!$1:$1,0))</f>
        <v>Brooklyn</v>
      </c>
      <c r="J4143" s="17" t="str">
        <f>INDEX(Neighborhoods!$A:$C,MATCH(Places!$H4143,Neighborhoods!$A:$A,0),MATCH(Places!J$1,Neighborhoods!$1:$1,0))</f>
        <v>Crown Heights</v>
      </c>
      <c r="K4143" s="17" t="s">
        <v>1</v>
      </c>
      <c r="L4143" s="17" t="str">
        <f t="shared" si="256"/>
        <v>Yes</v>
      </c>
      <c r="M4143" s="17">
        <v>2</v>
      </c>
      <c r="N4143" s="17" t="str" cm="1">
        <f t="array" ref="N4143">_xlfn.IFS(M4143&lt;=2,"Small",M4143&lt;=5,"Medium",M4143&gt;5,"Large")</f>
        <v>Small</v>
      </c>
      <c r="O4143" s="65">
        <v>30</v>
      </c>
      <c r="P4143" s="87">
        <f t="shared" si="257"/>
        <v>0.03</v>
      </c>
      <c r="Q4143" s="68">
        <v>4.93</v>
      </c>
      <c r="R4143" s="68" t="str" cm="1">
        <f t="array" ref="R4143">_xlfn.SWITCH(ROUND(Q4143,0),5,"Excellent",4,"Good",3,"Ok","Bad")</f>
        <v>Excellent</v>
      </c>
      <c r="S4143" s="17">
        <v>15</v>
      </c>
      <c r="T4143" s="17" t="str">
        <f t="shared" si="258"/>
        <v>No</v>
      </c>
      <c r="U4143" s="82">
        <v>43414</v>
      </c>
      <c r="V4143" s="82">
        <v>43909</v>
      </c>
      <c r="W4143" s="17">
        <v>0</v>
      </c>
      <c r="X4143" s="17" t="str">
        <f t="shared" si="259"/>
        <v>Inactive</v>
      </c>
      <c r="Y4143" s="17" t="s">
        <v>15615</v>
      </c>
      <c r="Z4143" s="17"/>
    </row>
    <row r="4144" spans="1:26" x14ac:dyDescent="0.25">
      <c r="A4144">
        <v>4143</v>
      </c>
      <c r="B4144" s="17" t="s">
        <v>2952</v>
      </c>
      <c r="C4144" s="17">
        <v>3091</v>
      </c>
      <c r="D4144" s="17" t="str">
        <f>INDEX(Hosts!$A:$O,MATCH(Places!$C4144,Hosts!$A:$A,0),MATCH(Places!D$1,Hosts!$1:$1,0))</f>
        <v>Within a day</v>
      </c>
      <c r="E4144" s="87">
        <f>INDEX(Hosts!$A:$O,MATCH(Places!$C4144,Hosts!$A:$A,0),MATCH(Places!E$1,Hosts!$1:$1,0))</f>
        <v>0.5</v>
      </c>
      <c r="F4144" s="87">
        <f>INDEX(Hosts!$A:$O,MATCH(Places!$C4144,Hosts!$A:$A,0),MATCH(Places!F$1,Hosts!$1:$1,0))</f>
        <v>0.94</v>
      </c>
      <c r="G4144" s="17" t="str">
        <f>INDEX(Hosts!$A:$O,MATCH(Places!$C4144,Hosts!$A:$A,0),MATCH(Places!G$1,Hosts!$1:$1,0))</f>
        <v>No</v>
      </c>
      <c r="H4144" s="17">
        <v>7</v>
      </c>
      <c r="I4144" s="17" t="str">
        <f>INDEX(Neighborhoods!$A:$C,MATCH(Places!$H4144,Neighborhoods!$A:$A,0),MATCH(Places!I$1,Neighborhoods!$1:$1,0))</f>
        <v>Brooklyn</v>
      </c>
      <c r="J4144" s="17" t="str">
        <f>INDEX(Neighborhoods!$A:$C,MATCH(Places!$H4144,Neighborhoods!$A:$A,0),MATCH(Places!J$1,Neighborhoods!$1:$1,0))</f>
        <v>Bedford-Stuyvesant</v>
      </c>
      <c r="K4144" s="17" t="s">
        <v>1</v>
      </c>
      <c r="L4144" s="17" t="str">
        <f t="shared" si="256"/>
        <v>Yes</v>
      </c>
      <c r="M4144" s="17">
        <v>2</v>
      </c>
      <c r="N4144" s="17" t="str" cm="1">
        <f t="array" ref="N4144">_xlfn.IFS(M4144&lt;=2,"Small",M4144&lt;=5,"Medium",M4144&gt;5,"Large")</f>
        <v>Small</v>
      </c>
      <c r="O4144" s="65">
        <v>35</v>
      </c>
      <c r="P4144" s="87">
        <f t="shared" si="257"/>
        <v>0.03</v>
      </c>
      <c r="Q4144" s="68">
        <v>4.3899999999999997</v>
      </c>
      <c r="R4144" s="68" t="str" cm="1">
        <f t="array" ref="R4144">_xlfn.SWITCH(ROUND(Q4144,0),5,"Excellent",4,"Good",3,"Ok","Bad")</f>
        <v>Good</v>
      </c>
      <c r="S4144" s="17">
        <v>38</v>
      </c>
      <c r="T4144" s="17" t="str">
        <f t="shared" si="258"/>
        <v>No</v>
      </c>
      <c r="U4144" s="82">
        <v>43401</v>
      </c>
      <c r="V4144" s="82">
        <v>43879</v>
      </c>
      <c r="W4144" s="17">
        <v>365</v>
      </c>
      <c r="X4144" s="17" t="str">
        <f t="shared" si="259"/>
        <v>Active</v>
      </c>
      <c r="Y4144" s="17" t="s">
        <v>15616</v>
      </c>
      <c r="Z4144" s="17"/>
    </row>
    <row r="4145" spans="1:26" x14ac:dyDescent="0.25">
      <c r="A4145">
        <v>4144</v>
      </c>
      <c r="B4145" s="17" t="s">
        <v>2953</v>
      </c>
      <c r="C4145" s="17">
        <v>3091</v>
      </c>
      <c r="D4145" s="17" t="str">
        <f>INDEX(Hosts!$A:$O,MATCH(Places!$C4145,Hosts!$A:$A,0),MATCH(Places!D$1,Hosts!$1:$1,0))</f>
        <v>Within a day</v>
      </c>
      <c r="E4145" s="87">
        <f>INDEX(Hosts!$A:$O,MATCH(Places!$C4145,Hosts!$A:$A,0),MATCH(Places!E$1,Hosts!$1:$1,0))</f>
        <v>0.5</v>
      </c>
      <c r="F4145" s="87">
        <f>INDEX(Hosts!$A:$O,MATCH(Places!$C4145,Hosts!$A:$A,0),MATCH(Places!F$1,Hosts!$1:$1,0))</f>
        <v>0.94</v>
      </c>
      <c r="G4145" s="17" t="str">
        <f>INDEX(Hosts!$A:$O,MATCH(Places!$C4145,Hosts!$A:$A,0),MATCH(Places!G$1,Hosts!$1:$1,0))</f>
        <v>No</v>
      </c>
      <c r="H4145" s="17">
        <v>7</v>
      </c>
      <c r="I4145" s="17" t="str">
        <f>INDEX(Neighborhoods!$A:$C,MATCH(Places!$H4145,Neighborhoods!$A:$A,0),MATCH(Places!I$1,Neighborhoods!$1:$1,0))</f>
        <v>Brooklyn</v>
      </c>
      <c r="J4145" s="17" t="str">
        <f>INDEX(Neighborhoods!$A:$C,MATCH(Places!$H4145,Neighborhoods!$A:$A,0),MATCH(Places!J$1,Neighborhoods!$1:$1,0))</f>
        <v>Bedford-Stuyvesant</v>
      </c>
      <c r="K4145" s="17" t="s">
        <v>1</v>
      </c>
      <c r="L4145" s="17" t="str">
        <f t="shared" si="256"/>
        <v>Yes</v>
      </c>
      <c r="M4145" s="17">
        <v>2</v>
      </c>
      <c r="N4145" s="17" t="str" cm="1">
        <f t="array" ref="N4145">_xlfn.IFS(M4145&lt;=2,"Small",M4145&lt;=5,"Medium",M4145&gt;5,"Large")</f>
        <v>Small</v>
      </c>
      <c r="O4145" s="65">
        <v>35</v>
      </c>
      <c r="P4145" s="87">
        <f t="shared" si="257"/>
        <v>0.03</v>
      </c>
      <c r="Q4145" s="68">
        <v>4.33</v>
      </c>
      <c r="R4145" s="68" t="str" cm="1">
        <f t="array" ref="R4145">_xlfn.SWITCH(ROUND(Q4145,0),5,"Excellent",4,"Good",3,"Ok","Bad")</f>
        <v>Good</v>
      </c>
      <c r="S4145" s="17">
        <v>39</v>
      </c>
      <c r="T4145" s="17" t="str">
        <f t="shared" si="258"/>
        <v>No</v>
      </c>
      <c r="U4145" s="82">
        <v>43402</v>
      </c>
      <c r="V4145" s="82">
        <v>43881</v>
      </c>
      <c r="W4145" s="17">
        <v>283</v>
      </c>
      <c r="X4145" s="17" t="str">
        <f t="shared" si="259"/>
        <v>Active</v>
      </c>
      <c r="Y4145" s="17" t="s">
        <v>15616</v>
      </c>
      <c r="Z4145" s="17"/>
    </row>
    <row r="4146" spans="1:26" x14ac:dyDescent="0.25">
      <c r="A4146">
        <v>4145</v>
      </c>
      <c r="B4146" s="17" t="s">
        <v>15107</v>
      </c>
      <c r="C4146" s="17">
        <v>3695</v>
      </c>
      <c r="D4146" s="17" t="str">
        <f>INDEX(Hosts!$A:$O,MATCH(Places!$C4146,Hosts!$A:$A,0),MATCH(Places!D$1,Hosts!$1:$1,0))</f>
        <v>Within a day</v>
      </c>
      <c r="E4146" s="87">
        <f>INDEX(Hosts!$A:$O,MATCH(Places!$C4146,Hosts!$A:$A,0),MATCH(Places!E$1,Hosts!$1:$1,0))</f>
        <v>0.9</v>
      </c>
      <c r="F4146" s="87">
        <f>INDEX(Hosts!$A:$O,MATCH(Places!$C4146,Hosts!$A:$A,0),MATCH(Places!F$1,Hosts!$1:$1,0))</f>
        <v>0.53</v>
      </c>
      <c r="G4146" s="17" t="str">
        <f>INDEX(Hosts!$A:$O,MATCH(Places!$C4146,Hosts!$A:$A,0),MATCH(Places!G$1,Hosts!$1:$1,0))</f>
        <v>No</v>
      </c>
      <c r="H4146" s="17">
        <v>16</v>
      </c>
      <c r="I4146" s="17" t="str">
        <f>INDEX(Neighborhoods!$A:$C,MATCH(Places!$H4146,Neighborhoods!$A:$A,0),MATCH(Places!I$1,Neighborhoods!$1:$1,0))</f>
        <v>Manhattan</v>
      </c>
      <c r="J4146" s="17" t="str">
        <f>INDEX(Neighborhoods!$A:$C,MATCH(Places!$H4146,Neighborhoods!$A:$A,0),MATCH(Places!J$1,Neighborhoods!$1:$1,0))</f>
        <v>Harlem</v>
      </c>
      <c r="K4146" s="17" t="s">
        <v>1</v>
      </c>
      <c r="L4146" s="17" t="str">
        <f t="shared" si="256"/>
        <v>Yes</v>
      </c>
      <c r="M4146" s="17">
        <v>3</v>
      </c>
      <c r="N4146" s="17" t="str" cm="1">
        <f t="array" ref="N4146">_xlfn.IFS(M4146&lt;=2,"Small",M4146&lt;=5,"Medium",M4146&gt;5,"Large")</f>
        <v>Medium</v>
      </c>
      <c r="O4146" s="65">
        <v>79</v>
      </c>
      <c r="P4146" s="87">
        <f t="shared" si="257"/>
        <v>0.03</v>
      </c>
      <c r="Q4146" s="68">
        <v>5</v>
      </c>
      <c r="R4146" s="68" t="str" cm="1">
        <f t="array" ref="R4146">_xlfn.SWITCH(ROUND(Q4146,0),5,"Excellent",4,"Good",3,"Ok","Bad")</f>
        <v>Excellent</v>
      </c>
      <c r="S4146" s="17">
        <v>7</v>
      </c>
      <c r="T4146" s="17" t="str">
        <f t="shared" si="258"/>
        <v>No</v>
      </c>
      <c r="U4146" s="82">
        <v>43403</v>
      </c>
      <c r="V4146" s="82">
        <v>44013</v>
      </c>
      <c r="W4146" s="17">
        <v>289</v>
      </c>
      <c r="X4146" s="17" t="str">
        <f t="shared" si="259"/>
        <v>Active</v>
      </c>
      <c r="Y4146" s="17" t="s">
        <v>15615</v>
      </c>
      <c r="Z4146" s="17"/>
    </row>
    <row r="4147" spans="1:26" x14ac:dyDescent="0.25">
      <c r="A4147">
        <v>4146</v>
      </c>
      <c r="B4147" s="17" t="s">
        <v>14627</v>
      </c>
      <c r="C4147" s="17">
        <v>3292</v>
      </c>
      <c r="D4147" s="17" t="str">
        <f>INDEX(Hosts!$A:$O,MATCH(Places!$C4147,Hosts!$A:$A,0),MATCH(Places!D$1,Hosts!$1:$1,0))</f>
        <v>Within an hour</v>
      </c>
      <c r="E4147" s="87">
        <f>INDEX(Hosts!$A:$O,MATCH(Places!$C4147,Hosts!$A:$A,0),MATCH(Places!E$1,Hosts!$1:$1,0))</f>
        <v>1</v>
      </c>
      <c r="F4147" s="87">
        <f>INDEX(Hosts!$A:$O,MATCH(Places!$C4147,Hosts!$A:$A,0),MATCH(Places!F$1,Hosts!$1:$1,0))</f>
        <v>0.79</v>
      </c>
      <c r="G4147" s="17" t="str">
        <f>INDEX(Hosts!$A:$O,MATCH(Places!$C4147,Hosts!$A:$A,0),MATCH(Places!G$1,Hosts!$1:$1,0))</f>
        <v>No</v>
      </c>
      <c r="H4147" s="17">
        <v>26</v>
      </c>
      <c r="I4147" s="17" t="str">
        <f>INDEX(Neighborhoods!$A:$C,MATCH(Places!$H4147,Neighborhoods!$A:$A,0),MATCH(Places!I$1,Neighborhoods!$1:$1,0))</f>
        <v>Queens</v>
      </c>
      <c r="J4147" s="17" t="str">
        <f>INDEX(Neighborhoods!$A:$C,MATCH(Places!$H4147,Neighborhoods!$A:$A,0),MATCH(Places!J$1,Neighborhoods!$1:$1,0))</f>
        <v>Sunnyside</v>
      </c>
      <c r="K4147" s="17" t="s">
        <v>1</v>
      </c>
      <c r="L4147" s="17" t="str">
        <f t="shared" si="256"/>
        <v>Yes</v>
      </c>
      <c r="M4147" s="17">
        <v>1</v>
      </c>
      <c r="N4147" s="17" t="str" cm="1">
        <f t="array" ref="N4147">_xlfn.IFS(M4147&lt;=2,"Small",M4147&lt;=5,"Medium",M4147&gt;5,"Large")</f>
        <v>Small</v>
      </c>
      <c r="O4147" s="65">
        <v>37</v>
      </c>
      <c r="P4147" s="87">
        <f t="shared" si="257"/>
        <v>0.03</v>
      </c>
      <c r="Q4147" s="68">
        <v>4.5999999999999996</v>
      </c>
      <c r="R4147" s="68" t="str" cm="1">
        <f t="array" ref="R4147">_xlfn.SWITCH(ROUND(Q4147,0),5,"Excellent",4,"Good",3,"Ok","Bad")</f>
        <v>Excellent</v>
      </c>
      <c r="S4147" s="17">
        <v>5</v>
      </c>
      <c r="T4147" s="17" t="str">
        <f t="shared" si="258"/>
        <v>No</v>
      </c>
      <c r="U4147" s="82">
        <v>43501</v>
      </c>
      <c r="V4147" s="82">
        <v>44036</v>
      </c>
      <c r="W4147" s="17">
        <v>51</v>
      </c>
      <c r="X4147" s="17" t="str">
        <f t="shared" si="259"/>
        <v>Active</v>
      </c>
      <c r="Y4147" s="17" t="s">
        <v>15615</v>
      </c>
      <c r="Z4147" s="17"/>
    </row>
    <row r="4148" spans="1:26" x14ac:dyDescent="0.25">
      <c r="A4148">
        <v>4147</v>
      </c>
      <c r="B4148" s="17" t="s">
        <v>2954</v>
      </c>
      <c r="C4148" s="17">
        <v>3696</v>
      </c>
      <c r="D4148" s="17" t="str">
        <f>INDEX(Hosts!$A:$O,MATCH(Places!$C4148,Hosts!$A:$A,0),MATCH(Places!D$1,Hosts!$1:$1,0))</f>
        <v>Within a day</v>
      </c>
      <c r="E4148" s="87">
        <f>INDEX(Hosts!$A:$O,MATCH(Places!$C4148,Hosts!$A:$A,0),MATCH(Places!E$1,Hosts!$1:$1,0))</f>
        <v>1</v>
      </c>
      <c r="F4148" s="87">
        <f>INDEX(Hosts!$A:$O,MATCH(Places!$C4148,Hosts!$A:$A,0),MATCH(Places!F$1,Hosts!$1:$1,0))</f>
        <v>0.98</v>
      </c>
      <c r="G4148" s="17" t="str">
        <f>INDEX(Hosts!$A:$O,MATCH(Places!$C4148,Hosts!$A:$A,0),MATCH(Places!G$1,Hosts!$1:$1,0))</f>
        <v>Yes</v>
      </c>
      <c r="H4148" s="17">
        <v>7</v>
      </c>
      <c r="I4148" s="17" t="str">
        <f>INDEX(Neighborhoods!$A:$C,MATCH(Places!$H4148,Neighborhoods!$A:$A,0),MATCH(Places!I$1,Neighborhoods!$1:$1,0))</f>
        <v>Brooklyn</v>
      </c>
      <c r="J4148" s="17" t="str">
        <f>INDEX(Neighborhoods!$A:$C,MATCH(Places!$H4148,Neighborhoods!$A:$A,0),MATCH(Places!J$1,Neighborhoods!$1:$1,0))</f>
        <v>Bedford-Stuyvesant</v>
      </c>
      <c r="K4148" s="17" t="s">
        <v>11822</v>
      </c>
      <c r="L4148" s="17" t="str">
        <f t="shared" si="256"/>
        <v>No</v>
      </c>
      <c r="M4148" s="17">
        <v>3</v>
      </c>
      <c r="N4148" s="17" t="str" cm="1">
        <f t="array" ref="N4148">_xlfn.IFS(M4148&lt;=2,"Small",M4148&lt;=5,"Medium",M4148&gt;5,"Large")</f>
        <v>Medium</v>
      </c>
      <c r="O4148" s="65">
        <v>150</v>
      </c>
      <c r="P4148" s="87">
        <f t="shared" si="257"/>
        <v>0.03</v>
      </c>
      <c r="Q4148" s="68">
        <v>4.8499999999999996</v>
      </c>
      <c r="R4148" s="68" t="str" cm="1">
        <f t="array" ref="R4148">_xlfn.SWITCH(ROUND(Q4148,0),5,"Excellent",4,"Good",3,"Ok","Bad")</f>
        <v>Excellent</v>
      </c>
      <c r="S4148" s="17">
        <v>73</v>
      </c>
      <c r="T4148" s="17" t="str">
        <f t="shared" si="258"/>
        <v>No</v>
      </c>
      <c r="U4148" s="82">
        <v>43409</v>
      </c>
      <c r="V4148" s="82">
        <v>43909</v>
      </c>
      <c r="W4148" s="17">
        <v>44</v>
      </c>
      <c r="X4148" s="17" t="str">
        <f t="shared" si="259"/>
        <v>Active</v>
      </c>
      <c r="Y4148" s="17" t="s">
        <v>15616</v>
      </c>
      <c r="Z4148" s="17"/>
    </row>
    <row r="4149" spans="1:26" x14ac:dyDescent="0.25">
      <c r="A4149">
        <v>4148</v>
      </c>
      <c r="B4149" s="17" t="s">
        <v>14389</v>
      </c>
      <c r="C4149" s="17">
        <v>3697</v>
      </c>
      <c r="D4149" s="17" t="str">
        <f>INDEX(Hosts!$A:$O,MATCH(Places!$C4149,Hosts!$A:$A,0),MATCH(Places!D$1,Hosts!$1:$1,0))</f>
        <v>Within an hour</v>
      </c>
      <c r="E4149" s="87">
        <f>INDEX(Hosts!$A:$O,MATCH(Places!$C4149,Hosts!$A:$A,0),MATCH(Places!E$1,Hosts!$1:$1,0))</f>
        <v>1</v>
      </c>
      <c r="F4149" s="87">
        <f>INDEX(Hosts!$A:$O,MATCH(Places!$C4149,Hosts!$A:$A,0),MATCH(Places!F$1,Hosts!$1:$1,0))</f>
        <v>0.99</v>
      </c>
      <c r="G4149" s="17" t="str">
        <f>INDEX(Hosts!$A:$O,MATCH(Places!$C4149,Hosts!$A:$A,0),MATCH(Places!G$1,Hosts!$1:$1,0))</f>
        <v>Yes</v>
      </c>
      <c r="H4149" s="17">
        <v>23</v>
      </c>
      <c r="I4149" s="17" t="str">
        <f>INDEX(Neighborhoods!$A:$C,MATCH(Places!$H4149,Neighborhoods!$A:$A,0),MATCH(Places!I$1,Neighborhoods!$1:$1,0))</f>
        <v>Queens</v>
      </c>
      <c r="J4149" s="17" t="str">
        <f>INDEX(Neighborhoods!$A:$C,MATCH(Places!$H4149,Neighborhoods!$A:$A,0),MATCH(Places!J$1,Neighborhoods!$1:$1,0))</f>
        <v>Jamaica</v>
      </c>
      <c r="K4149" s="17" t="s">
        <v>11822</v>
      </c>
      <c r="L4149" s="17" t="str">
        <f t="shared" si="256"/>
        <v>No</v>
      </c>
      <c r="M4149" s="17">
        <v>2</v>
      </c>
      <c r="N4149" s="17" t="str" cm="1">
        <f t="array" ref="N4149">_xlfn.IFS(M4149&lt;=2,"Small",M4149&lt;=5,"Medium",M4149&gt;5,"Large")</f>
        <v>Small</v>
      </c>
      <c r="O4149" s="65">
        <v>101</v>
      </c>
      <c r="P4149" s="87">
        <f t="shared" si="257"/>
        <v>0.03</v>
      </c>
      <c r="Q4149" s="68">
        <v>4.99</v>
      </c>
      <c r="R4149" s="68" t="str" cm="1">
        <f t="array" ref="R4149">_xlfn.SWITCH(ROUND(Q4149,0),5,"Excellent",4,"Good",3,"Ok","Bad")</f>
        <v>Excellent</v>
      </c>
      <c r="S4149" s="17">
        <v>211</v>
      </c>
      <c r="T4149" s="17" t="str">
        <f t="shared" si="258"/>
        <v>Yes</v>
      </c>
      <c r="U4149" s="82">
        <v>43402</v>
      </c>
      <c r="V4149" s="82">
        <v>43905</v>
      </c>
      <c r="W4149" s="17">
        <v>11</v>
      </c>
      <c r="X4149" s="17" t="str">
        <f t="shared" si="259"/>
        <v>Active</v>
      </c>
      <c r="Y4149" s="17" t="s">
        <v>15616</v>
      </c>
      <c r="Z4149" s="17"/>
    </row>
    <row r="4150" spans="1:26" x14ac:dyDescent="0.25">
      <c r="A4150">
        <v>4149</v>
      </c>
      <c r="B4150" s="17" t="s">
        <v>2955</v>
      </c>
      <c r="C4150" s="17">
        <v>1282</v>
      </c>
      <c r="D4150" s="17" t="str">
        <f>INDEX(Hosts!$A:$O,MATCH(Places!$C4150,Hosts!$A:$A,0),MATCH(Places!D$1,Hosts!$1:$1,0))</f>
        <v>Within an hour</v>
      </c>
      <c r="E4150" s="87">
        <f>INDEX(Hosts!$A:$O,MATCH(Places!$C4150,Hosts!$A:$A,0),MATCH(Places!E$1,Hosts!$1:$1,0))</f>
        <v>0.94</v>
      </c>
      <c r="F4150" s="87">
        <f>INDEX(Hosts!$A:$O,MATCH(Places!$C4150,Hosts!$A:$A,0),MATCH(Places!F$1,Hosts!$1:$1,0))</f>
        <v>0.96</v>
      </c>
      <c r="G4150" s="17" t="str">
        <f>INDEX(Hosts!$A:$O,MATCH(Places!$C4150,Hosts!$A:$A,0),MATCH(Places!G$1,Hosts!$1:$1,0))</f>
        <v>Yes</v>
      </c>
      <c r="H4150" s="17">
        <v>17</v>
      </c>
      <c r="I4150" s="17" t="str">
        <f>INDEX(Neighborhoods!$A:$C,MATCH(Places!$H4150,Neighborhoods!$A:$A,0),MATCH(Places!I$1,Neighborhoods!$1:$1,0))</f>
        <v>Manhattan</v>
      </c>
      <c r="J4150" s="17" t="str">
        <f>INDEX(Neighborhoods!$A:$C,MATCH(Places!$H4150,Neighborhoods!$A:$A,0),MATCH(Places!J$1,Neighborhoods!$1:$1,0))</f>
        <v>Hell's Kitchen</v>
      </c>
      <c r="K4150" s="17" t="s">
        <v>11822</v>
      </c>
      <c r="L4150" s="17" t="str">
        <f t="shared" si="256"/>
        <v>No</v>
      </c>
      <c r="M4150" s="17">
        <v>2</v>
      </c>
      <c r="N4150" s="17" t="str" cm="1">
        <f t="array" ref="N4150">_xlfn.IFS(M4150&lt;=2,"Small",M4150&lt;=5,"Medium",M4150&gt;5,"Large")</f>
        <v>Small</v>
      </c>
      <c r="O4150" s="65">
        <v>299</v>
      </c>
      <c r="P4150" s="87">
        <f t="shared" si="257"/>
        <v>0.04</v>
      </c>
      <c r="Q4150" s="68">
        <v>4.93</v>
      </c>
      <c r="R4150" s="68" t="str" cm="1">
        <f t="array" ref="R4150">_xlfn.SWITCH(ROUND(Q4150,0),5,"Excellent",4,"Good",3,"Ok","Bad")</f>
        <v>Excellent</v>
      </c>
      <c r="S4150" s="17">
        <v>68</v>
      </c>
      <c r="T4150" s="17" t="str">
        <f t="shared" si="258"/>
        <v>No</v>
      </c>
      <c r="U4150" s="82">
        <v>43399</v>
      </c>
      <c r="V4150" s="82">
        <v>44038</v>
      </c>
      <c r="W4150" s="17">
        <v>154</v>
      </c>
      <c r="X4150" s="17" t="str">
        <f t="shared" si="259"/>
        <v>Active</v>
      </c>
      <c r="Y4150" s="17" t="s">
        <v>15615</v>
      </c>
      <c r="Z4150" s="17"/>
    </row>
    <row r="4151" spans="1:26" x14ac:dyDescent="0.25">
      <c r="A4151">
        <v>4150</v>
      </c>
      <c r="B4151" s="17" t="s">
        <v>2956</v>
      </c>
      <c r="C4151" s="17">
        <v>2883</v>
      </c>
      <c r="D4151" s="17" t="str">
        <f>INDEX(Hosts!$A:$O,MATCH(Places!$C4151,Hosts!$A:$A,0),MATCH(Places!D$1,Hosts!$1:$1,0))</f>
        <v>Within a few hours</v>
      </c>
      <c r="E4151" s="87">
        <f>INDEX(Hosts!$A:$O,MATCH(Places!$C4151,Hosts!$A:$A,0),MATCH(Places!E$1,Hosts!$1:$1,0))</f>
        <v>1</v>
      </c>
      <c r="F4151" s="87">
        <f>INDEX(Hosts!$A:$O,MATCH(Places!$C4151,Hosts!$A:$A,0),MATCH(Places!F$1,Hosts!$1:$1,0))</f>
        <v>0</v>
      </c>
      <c r="G4151" s="17" t="str">
        <f>INDEX(Hosts!$A:$O,MATCH(Places!$C4151,Hosts!$A:$A,0),MATCH(Places!G$1,Hosts!$1:$1,0))</f>
        <v>No</v>
      </c>
      <c r="H4151" s="17">
        <v>15</v>
      </c>
      <c r="I4151" s="17" t="str">
        <f>INDEX(Neighborhoods!$A:$C,MATCH(Places!$H4151,Neighborhoods!$A:$A,0),MATCH(Places!I$1,Neighborhoods!$1:$1,0))</f>
        <v>Manhattan</v>
      </c>
      <c r="J4151" s="17" t="str">
        <f>INDEX(Neighborhoods!$A:$C,MATCH(Places!$H4151,Neighborhoods!$A:$A,0),MATCH(Places!J$1,Neighborhoods!$1:$1,0))</f>
        <v>East Village</v>
      </c>
      <c r="K4151" s="17" t="s">
        <v>1</v>
      </c>
      <c r="L4151" s="17" t="str">
        <f t="shared" si="256"/>
        <v>Yes</v>
      </c>
      <c r="M4151" s="17">
        <v>2</v>
      </c>
      <c r="N4151" s="17" t="str" cm="1">
        <f t="array" ref="N4151">_xlfn.IFS(M4151&lt;=2,"Small",M4151&lt;=5,"Medium",M4151&gt;5,"Large")</f>
        <v>Small</v>
      </c>
      <c r="O4151" s="65">
        <v>75</v>
      </c>
      <c r="P4151" s="87">
        <f t="shared" si="257"/>
        <v>0.03</v>
      </c>
      <c r="Q4151" s="68">
        <v>4.83</v>
      </c>
      <c r="R4151" s="68" t="str" cm="1">
        <f t="array" ref="R4151">_xlfn.SWITCH(ROUND(Q4151,0),5,"Excellent",4,"Good",3,"Ok","Bad")</f>
        <v>Excellent</v>
      </c>
      <c r="S4151" s="17">
        <v>6</v>
      </c>
      <c r="T4151" s="17" t="str">
        <f t="shared" si="258"/>
        <v>No</v>
      </c>
      <c r="U4151" s="82">
        <v>43576</v>
      </c>
      <c r="V4151" s="82">
        <v>43642</v>
      </c>
      <c r="W4151" s="17">
        <v>179</v>
      </c>
      <c r="X4151" s="17" t="str">
        <f t="shared" si="259"/>
        <v>Active</v>
      </c>
      <c r="Y4151" s="17" t="s">
        <v>15615</v>
      </c>
      <c r="Z4151" s="17"/>
    </row>
    <row r="4152" spans="1:26" x14ac:dyDescent="0.25">
      <c r="A4152">
        <v>4151</v>
      </c>
      <c r="B4152" s="17" t="s">
        <v>2957</v>
      </c>
      <c r="C4152" s="17">
        <v>3091</v>
      </c>
      <c r="D4152" s="17" t="str">
        <f>INDEX(Hosts!$A:$O,MATCH(Places!$C4152,Hosts!$A:$A,0),MATCH(Places!D$1,Hosts!$1:$1,0))</f>
        <v>Within a day</v>
      </c>
      <c r="E4152" s="87">
        <f>INDEX(Hosts!$A:$O,MATCH(Places!$C4152,Hosts!$A:$A,0),MATCH(Places!E$1,Hosts!$1:$1,0))</f>
        <v>0.5</v>
      </c>
      <c r="F4152" s="87">
        <f>INDEX(Hosts!$A:$O,MATCH(Places!$C4152,Hosts!$A:$A,0),MATCH(Places!F$1,Hosts!$1:$1,0))</f>
        <v>0.94</v>
      </c>
      <c r="G4152" s="17" t="str">
        <f>INDEX(Hosts!$A:$O,MATCH(Places!$C4152,Hosts!$A:$A,0),MATCH(Places!G$1,Hosts!$1:$1,0))</f>
        <v>No</v>
      </c>
      <c r="H4152" s="17">
        <v>7</v>
      </c>
      <c r="I4152" s="17" t="str">
        <f>INDEX(Neighborhoods!$A:$C,MATCH(Places!$H4152,Neighborhoods!$A:$A,0),MATCH(Places!I$1,Neighborhoods!$1:$1,0))</f>
        <v>Brooklyn</v>
      </c>
      <c r="J4152" s="17" t="str">
        <f>INDEX(Neighborhoods!$A:$C,MATCH(Places!$H4152,Neighborhoods!$A:$A,0),MATCH(Places!J$1,Neighborhoods!$1:$1,0))</f>
        <v>Bedford-Stuyvesant</v>
      </c>
      <c r="K4152" s="17" t="s">
        <v>1</v>
      </c>
      <c r="L4152" s="17" t="str">
        <f t="shared" si="256"/>
        <v>Yes</v>
      </c>
      <c r="M4152" s="17">
        <v>2</v>
      </c>
      <c r="N4152" s="17" t="str" cm="1">
        <f t="array" ref="N4152">_xlfn.IFS(M4152&lt;=2,"Small",M4152&lt;=5,"Medium",M4152&gt;5,"Large")</f>
        <v>Small</v>
      </c>
      <c r="O4152" s="65">
        <v>35</v>
      </c>
      <c r="P4152" s="87">
        <f t="shared" si="257"/>
        <v>0.03</v>
      </c>
      <c r="Q4152" s="68">
        <v>4.22</v>
      </c>
      <c r="R4152" s="68" t="str" cm="1">
        <f t="array" ref="R4152">_xlfn.SWITCH(ROUND(Q4152,0),5,"Excellent",4,"Good",3,"Ok","Bad")</f>
        <v>Good</v>
      </c>
      <c r="S4152" s="17">
        <v>41</v>
      </c>
      <c r="T4152" s="17" t="str">
        <f t="shared" si="258"/>
        <v>No</v>
      </c>
      <c r="U4152" s="82">
        <v>43405</v>
      </c>
      <c r="V4152" s="82">
        <v>43919</v>
      </c>
      <c r="W4152" s="17">
        <v>338</v>
      </c>
      <c r="X4152" s="17" t="str">
        <f t="shared" si="259"/>
        <v>Active</v>
      </c>
      <c r="Y4152" s="17" t="s">
        <v>15616</v>
      </c>
      <c r="Z4152" s="17"/>
    </row>
    <row r="4153" spans="1:26" x14ac:dyDescent="0.25">
      <c r="A4153">
        <v>4152</v>
      </c>
      <c r="B4153" s="17" t="s">
        <v>2958</v>
      </c>
      <c r="C4153" s="17">
        <v>2824</v>
      </c>
      <c r="D4153" s="17" t="str">
        <f>INDEX(Hosts!$A:$O,MATCH(Places!$C4153,Hosts!$A:$A,0),MATCH(Places!D$1,Hosts!$1:$1,0))</f>
        <v>Within a few hours</v>
      </c>
      <c r="E4153" s="87">
        <f>INDEX(Hosts!$A:$O,MATCH(Places!$C4153,Hosts!$A:$A,0),MATCH(Places!E$1,Hosts!$1:$1,0))</f>
        <v>1</v>
      </c>
      <c r="F4153" s="87">
        <f>INDEX(Hosts!$A:$O,MATCH(Places!$C4153,Hosts!$A:$A,0),MATCH(Places!F$1,Hosts!$1:$1,0))</f>
        <v>0.96</v>
      </c>
      <c r="G4153" s="17" t="str">
        <f>INDEX(Hosts!$A:$O,MATCH(Places!$C4153,Hosts!$A:$A,0),MATCH(Places!G$1,Hosts!$1:$1,0))</f>
        <v>Yes</v>
      </c>
      <c r="H4153" s="17">
        <v>31</v>
      </c>
      <c r="I4153" s="17" t="str">
        <f>INDEX(Neighborhoods!$A:$C,MATCH(Places!$H4153,Neighborhoods!$A:$A,0),MATCH(Places!I$1,Neighborhoods!$1:$1,0))</f>
        <v>Staten Island</v>
      </c>
      <c r="J4153" s="17" t="str">
        <f>INDEX(Neighborhoods!$A:$C,MATCH(Places!$H4153,Neighborhoods!$A:$A,0),MATCH(Places!J$1,Neighborhoods!$1:$1,0))</f>
        <v>West Brighton</v>
      </c>
      <c r="K4153" s="17" t="s">
        <v>1</v>
      </c>
      <c r="L4153" s="17" t="str">
        <f t="shared" si="256"/>
        <v>Yes</v>
      </c>
      <c r="M4153" s="17">
        <v>2</v>
      </c>
      <c r="N4153" s="17" t="str" cm="1">
        <f t="array" ref="N4153">_xlfn.IFS(M4153&lt;=2,"Small",M4153&lt;=5,"Medium",M4153&gt;5,"Large")</f>
        <v>Small</v>
      </c>
      <c r="O4153" s="65">
        <v>59</v>
      </c>
      <c r="P4153" s="87">
        <f t="shared" si="257"/>
        <v>0.03</v>
      </c>
      <c r="Q4153" s="68">
        <v>5</v>
      </c>
      <c r="R4153" s="68" t="str" cm="1">
        <f t="array" ref="R4153">_xlfn.SWITCH(ROUND(Q4153,0),5,"Excellent",4,"Good",3,"Ok","Bad")</f>
        <v>Excellent</v>
      </c>
      <c r="S4153" s="17">
        <v>54</v>
      </c>
      <c r="T4153" s="17" t="str">
        <f t="shared" si="258"/>
        <v>No</v>
      </c>
      <c r="U4153" s="82">
        <v>43407</v>
      </c>
      <c r="V4153" s="82">
        <v>44043</v>
      </c>
      <c r="W4153" s="17">
        <v>54</v>
      </c>
      <c r="X4153" s="17" t="str">
        <f t="shared" si="259"/>
        <v>Active</v>
      </c>
      <c r="Y4153" s="17" t="s">
        <v>15616</v>
      </c>
      <c r="Z4153" s="17"/>
    </row>
    <row r="4154" spans="1:26" x14ac:dyDescent="0.25">
      <c r="A4154">
        <v>4153</v>
      </c>
      <c r="B4154" s="17" t="s">
        <v>2959</v>
      </c>
      <c r="C4154" s="17">
        <v>2980</v>
      </c>
      <c r="D4154" s="17" t="str">
        <f>INDEX(Hosts!$A:$O,MATCH(Places!$C4154,Hosts!$A:$A,0),MATCH(Places!D$1,Hosts!$1:$1,0))</f>
        <v>Within a few hours</v>
      </c>
      <c r="E4154" s="87">
        <f>INDEX(Hosts!$A:$O,MATCH(Places!$C4154,Hosts!$A:$A,0),MATCH(Places!E$1,Hosts!$1:$1,0))</f>
        <v>0.62</v>
      </c>
      <c r="F4154" s="87">
        <f>INDEX(Hosts!$A:$O,MATCH(Places!$C4154,Hosts!$A:$A,0),MATCH(Places!F$1,Hosts!$1:$1,0))</f>
        <v>0.93</v>
      </c>
      <c r="G4154" s="17" t="str">
        <f>INDEX(Hosts!$A:$O,MATCH(Places!$C4154,Hosts!$A:$A,0),MATCH(Places!G$1,Hosts!$1:$1,0))</f>
        <v>No</v>
      </c>
      <c r="H4154" s="17">
        <v>12</v>
      </c>
      <c r="I4154" s="17" t="str">
        <f>INDEX(Neighborhoods!$A:$C,MATCH(Places!$H4154,Neighborhoods!$A:$A,0),MATCH(Places!I$1,Neighborhoods!$1:$1,0))</f>
        <v>Brooklyn</v>
      </c>
      <c r="J4154" s="17" t="str">
        <f>INDEX(Neighborhoods!$A:$C,MATCH(Places!$H4154,Neighborhoods!$A:$A,0),MATCH(Places!J$1,Neighborhoods!$1:$1,0))</f>
        <v>Williamsburg</v>
      </c>
      <c r="K4154" s="17" t="s">
        <v>1</v>
      </c>
      <c r="L4154" s="17" t="str">
        <f t="shared" si="256"/>
        <v>Yes</v>
      </c>
      <c r="M4154" s="17">
        <v>2</v>
      </c>
      <c r="N4154" s="17" t="str" cm="1">
        <f t="array" ref="N4154">_xlfn.IFS(M4154&lt;=2,"Small",M4154&lt;=5,"Medium",M4154&gt;5,"Large")</f>
        <v>Small</v>
      </c>
      <c r="O4154" s="65">
        <v>51</v>
      </c>
      <c r="P4154" s="87">
        <f t="shared" si="257"/>
        <v>0.03</v>
      </c>
      <c r="Q4154" s="68">
        <v>4.72</v>
      </c>
      <c r="R4154" s="68" t="str" cm="1">
        <f t="array" ref="R4154">_xlfn.SWITCH(ROUND(Q4154,0),5,"Excellent",4,"Good",3,"Ok","Bad")</f>
        <v>Excellent</v>
      </c>
      <c r="S4154" s="17">
        <v>124</v>
      </c>
      <c r="T4154" s="17" t="str">
        <f t="shared" si="258"/>
        <v>No</v>
      </c>
      <c r="U4154" s="82">
        <v>43415</v>
      </c>
      <c r="V4154" s="82">
        <v>44054</v>
      </c>
      <c r="W4154" s="17">
        <v>179</v>
      </c>
      <c r="X4154" s="17" t="str">
        <f t="shared" si="259"/>
        <v>Active</v>
      </c>
      <c r="Y4154" s="17" t="s">
        <v>15615</v>
      </c>
      <c r="Z4154" s="17"/>
    </row>
    <row r="4155" spans="1:26" x14ac:dyDescent="0.25">
      <c r="A4155">
        <v>4154</v>
      </c>
      <c r="B4155" s="17" t="s">
        <v>2960</v>
      </c>
      <c r="C4155" s="17">
        <v>3700</v>
      </c>
      <c r="D4155" s="17" t="str">
        <f>INDEX(Hosts!$A:$O,MATCH(Places!$C4155,Hosts!$A:$A,0),MATCH(Places!D$1,Hosts!$1:$1,0))</f>
        <v>Within an hour</v>
      </c>
      <c r="E4155" s="87">
        <f>INDEX(Hosts!$A:$O,MATCH(Places!$C4155,Hosts!$A:$A,0),MATCH(Places!E$1,Hosts!$1:$1,0))</f>
        <v>1</v>
      </c>
      <c r="F4155" s="87">
        <f>INDEX(Hosts!$A:$O,MATCH(Places!$C4155,Hosts!$A:$A,0),MATCH(Places!F$1,Hosts!$1:$1,0))</f>
        <v>1</v>
      </c>
      <c r="G4155" s="17" t="str">
        <f>INDEX(Hosts!$A:$O,MATCH(Places!$C4155,Hosts!$A:$A,0),MATCH(Places!G$1,Hosts!$1:$1,0))</f>
        <v>No</v>
      </c>
      <c r="H4155" s="17">
        <v>21</v>
      </c>
      <c r="I4155" s="17" t="str">
        <f>INDEX(Neighborhoods!$A:$C,MATCH(Places!$H4155,Neighborhoods!$A:$A,0),MATCH(Places!I$1,Neighborhoods!$1:$1,0))</f>
        <v>Queens</v>
      </c>
      <c r="J4155" s="17" t="str">
        <f>INDEX(Neighborhoods!$A:$C,MATCH(Places!$H4155,Neighborhoods!$A:$A,0),MATCH(Places!J$1,Neighborhoods!$1:$1,0))</f>
        <v>Astoria</v>
      </c>
      <c r="K4155" s="17" t="s">
        <v>11822</v>
      </c>
      <c r="L4155" s="17" t="str">
        <f t="shared" si="256"/>
        <v>No</v>
      </c>
      <c r="M4155" s="17">
        <v>10</v>
      </c>
      <c r="N4155" s="17" t="str" cm="1">
        <f t="array" ref="N4155">_xlfn.IFS(M4155&lt;=2,"Small",M4155&lt;=5,"Medium",M4155&gt;5,"Large")</f>
        <v>Large</v>
      </c>
      <c r="O4155" s="65">
        <v>206</v>
      </c>
      <c r="P4155" s="87">
        <f t="shared" si="257"/>
        <v>0.04</v>
      </c>
      <c r="Q4155" s="68">
        <v>4.8899999999999997</v>
      </c>
      <c r="R4155" s="68" t="str" cm="1">
        <f t="array" ref="R4155">_xlfn.SWITCH(ROUND(Q4155,0),5,"Excellent",4,"Good",3,"Ok","Bad")</f>
        <v>Excellent</v>
      </c>
      <c r="S4155" s="17">
        <v>44</v>
      </c>
      <c r="T4155" s="17" t="str">
        <f t="shared" si="258"/>
        <v>No</v>
      </c>
      <c r="U4155" s="82">
        <v>43409</v>
      </c>
      <c r="V4155" s="82">
        <v>43989</v>
      </c>
      <c r="W4155" s="17">
        <v>87</v>
      </c>
      <c r="X4155" s="17" t="str">
        <f t="shared" si="259"/>
        <v>Active</v>
      </c>
      <c r="Y4155" s="17" t="s">
        <v>15616</v>
      </c>
      <c r="Z4155" s="17"/>
    </row>
    <row r="4156" spans="1:26" x14ac:dyDescent="0.25">
      <c r="A4156">
        <v>4155</v>
      </c>
      <c r="B4156" s="17" t="s">
        <v>2961</v>
      </c>
      <c r="C4156" s="17">
        <v>3699</v>
      </c>
      <c r="D4156" s="17" t="str">
        <f>INDEX(Hosts!$A:$O,MATCH(Places!$C4156,Hosts!$A:$A,0),MATCH(Places!D$1,Hosts!$1:$1,0))</f>
        <v>Within a few hours</v>
      </c>
      <c r="E4156" s="87">
        <f>INDEX(Hosts!$A:$O,MATCH(Places!$C4156,Hosts!$A:$A,0),MATCH(Places!E$1,Hosts!$1:$1,0))</f>
        <v>1</v>
      </c>
      <c r="F4156" s="87">
        <f>INDEX(Hosts!$A:$O,MATCH(Places!$C4156,Hosts!$A:$A,0),MATCH(Places!F$1,Hosts!$1:$1,0))</f>
        <v>1</v>
      </c>
      <c r="G4156" s="17" t="str">
        <f>INDEX(Hosts!$A:$O,MATCH(Places!$C4156,Hosts!$A:$A,0),MATCH(Places!G$1,Hosts!$1:$1,0))</f>
        <v>No</v>
      </c>
      <c r="H4156" s="17">
        <v>15</v>
      </c>
      <c r="I4156" s="17" t="str">
        <f>INDEX(Neighborhoods!$A:$C,MATCH(Places!$H4156,Neighborhoods!$A:$A,0),MATCH(Places!I$1,Neighborhoods!$1:$1,0))</f>
        <v>Manhattan</v>
      </c>
      <c r="J4156" s="17" t="str">
        <f>INDEX(Neighborhoods!$A:$C,MATCH(Places!$H4156,Neighborhoods!$A:$A,0),MATCH(Places!J$1,Neighborhoods!$1:$1,0))</f>
        <v>East Village</v>
      </c>
      <c r="K4156" s="17" t="s">
        <v>11822</v>
      </c>
      <c r="L4156" s="17" t="str">
        <f t="shared" si="256"/>
        <v>No</v>
      </c>
      <c r="M4156" s="17">
        <v>6</v>
      </c>
      <c r="N4156" s="17" t="str" cm="1">
        <f t="array" ref="N4156">_xlfn.IFS(M4156&lt;=2,"Small",M4156&lt;=5,"Medium",M4156&gt;5,"Large")</f>
        <v>Large</v>
      </c>
      <c r="O4156" s="65">
        <v>300</v>
      </c>
      <c r="P4156" s="87">
        <f t="shared" si="257"/>
        <v>0.04</v>
      </c>
      <c r="Q4156" s="68">
        <v>4.66</v>
      </c>
      <c r="R4156" s="68" t="str" cm="1">
        <f t="array" ref="R4156">_xlfn.SWITCH(ROUND(Q4156,0),5,"Excellent",4,"Good",3,"Ok","Bad")</f>
        <v>Excellent</v>
      </c>
      <c r="S4156" s="17">
        <v>102</v>
      </c>
      <c r="T4156" s="17" t="str">
        <f t="shared" si="258"/>
        <v>No</v>
      </c>
      <c r="U4156" s="82">
        <v>43408</v>
      </c>
      <c r="V4156" s="82">
        <v>43902</v>
      </c>
      <c r="W4156" s="17">
        <v>0</v>
      </c>
      <c r="X4156" s="17" t="str">
        <f t="shared" si="259"/>
        <v>Inactive</v>
      </c>
      <c r="Y4156" s="17" t="s">
        <v>15616</v>
      </c>
      <c r="Z4156" s="17"/>
    </row>
    <row r="4157" spans="1:26" x14ac:dyDescent="0.25">
      <c r="A4157">
        <v>4156</v>
      </c>
      <c r="B4157" s="17" t="s">
        <v>2962</v>
      </c>
      <c r="C4157" s="17">
        <v>3699</v>
      </c>
      <c r="D4157" s="17" t="str">
        <f>INDEX(Hosts!$A:$O,MATCH(Places!$C4157,Hosts!$A:$A,0),MATCH(Places!D$1,Hosts!$1:$1,0))</f>
        <v>Within a few hours</v>
      </c>
      <c r="E4157" s="87">
        <f>INDEX(Hosts!$A:$O,MATCH(Places!$C4157,Hosts!$A:$A,0),MATCH(Places!E$1,Hosts!$1:$1,0))</f>
        <v>1</v>
      </c>
      <c r="F4157" s="87">
        <f>INDEX(Hosts!$A:$O,MATCH(Places!$C4157,Hosts!$A:$A,0),MATCH(Places!F$1,Hosts!$1:$1,0))</f>
        <v>1</v>
      </c>
      <c r="G4157" s="17" t="str">
        <f>INDEX(Hosts!$A:$O,MATCH(Places!$C4157,Hosts!$A:$A,0),MATCH(Places!G$1,Hosts!$1:$1,0))</f>
        <v>No</v>
      </c>
      <c r="H4157" s="17">
        <v>15</v>
      </c>
      <c r="I4157" s="17" t="str">
        <f>INDEX(Neighborhoods!$A:$C,MATCH(Places!$H4157,Neighborhoods!$A:$A,0),MATCH(Places!I$1,Neighborhoods!$1:$1,0))</f>
        <v>Manhattan</v>
      </c>
      <c r="J4157" s="17" t="str">
        <f>INDEX(Neighborhoods!$A:$C,MATCH(Places!$H4157,Neighborhoods!$A:$A,0),MATCH(Places!J$1,Neighborhoods!$1:$1,0))</f>
        <v>East Village</v>
      </c>
      <c r="K4157" s="17" t="s">
        <v>1</v>
      </c>
      <c r="L4157" s="17" t="str">
        <f t="shared" si="256"/>
        <v>Yes</v>
      </c>
      <c r="M4157" s="17">
        <v>2</v>
      </c>
      <c r="N4157" s="17" t="str" cm="1">
        <f t="array" ref="N4157">_xlfn.IFS(M4157&lt;=2,"Small",M4157&lt;=5,"Medium",M4157&gt;5,"Large")</f>
        <v>Small</v>
      </c>
      <c r="O4157" s="65">
        <v>45</v>
      </c>
      <c r="P4157" s="87">
        <f t="shared" si="257"/>
        <v>0.03</v>
      </c>
      <c r="Q4157" s="68">
        <v>4.6399999999999997</v>
      </c>
      <c r="R4157" s="68" t="str" cm="1">
        <f t="array" ref="R4157">_xlfn.SWITCH(ROUND(Q4157,0),5,"Excellent",4,"Good",3,"Ok","Bad")</f>
        <v>Excellent</v>
      </c>
      <c r="S4157" s="17">
        <v>89</v>
      </c>
      <c r="T4157" s="17" t="str">
        <f t="shared" si="258"/>
        <v>No</v>
      </c>
      <c r="U4157" s="82">
        <v>43419</v>
      </c>
      <c r="V4157" s="82">
        <v>43904</v>
      </c>
      <c r="W4157" s="17">
        <v>0</v>
      </c>
      <c r="X4157" s="17" t="str">
        <f t="shared" si="259"/>
        <v>Inactive</v>
      </c>
      <c r="Y4157" s="17" t="s">
        <v>15616</v>
      </c>
      <c r="Z4157" s="17"/>
    </row>
    <row r="4158" spans="1:26" x14ac:dyDescent="0.25">
      <c r="A4158">
        <v>4157</v>
      </c>
      <c r="B4158" s="17" t="s">
        <v>15075</v>
      </c>
      <c r="C4158" s="17">
        <v>725</v>
      </c>
      <c r="D4158" s="17" t="str">
        <f>INDEX(Hosts!$A:$O,MATCH(Places!$C4158,Hosts!$A:$A,0),MATCH(Places!D$1,Hosts!$1:$1,0))</f>
        <v>A few days or more</v>
      </c>
      <c r="E4158" s="87">
        <f>INDEX(Hosts!$A:$O,MATCH(Places!$C4158,Hosts!$A:$A,0),MATCH(Places!E$1,Hosts!$1:$1,0))</f>
        <v>0</v>
      </c>
      <c r="F4158" s="87">
        <f>INDEX(Hosts!$A:$O,MATCH(Places!$C4158,Hosts!$A:$A,0),MATCH(Places!F$1,Hosts!$1:$1,0))</f>
        <v>0.5</v>
      </c>
      <c r="G4158" s="17" t="str">
        <f>INDEX(Hosts!$A:$O,MATCH(Places!$C4158,Hosts!$A:$A,0),MATCH(Places!G$1,Hosts!$1:$1,0))</f>
        <v>No</v>
      </c>
      <c r="H4158" s="17">
        <v>8</v>
      </c>
      <c r="I4158" s="17" t="str">
        <f>INDEX(Neighborhoods!$A:$C,MATCH(Places!$H4158,Neighborhoods!$A:$A,0),MATCH(Places!I$1,Neighborhoods!$1:$1,0))</f>
        <v>Brooklyn</v>
      </c>
      <c r="J4158" s="17" t="str">
        <f>INDEX(Neighborhoods!$A:$C,MATCH(Places!$H4158,Neighborhoods!$A:$A,0),MATCH(Places!J$1,Neighborhoods!$1:$1,0))</f>
        <v>Bushwick</v>
      </c>
      <c r="K4158" s="17" t="s">
        <v>11822</v>
      </c>
      <c r="L4158" s="17" t="str">
        <f t="shared" si="256"/>
        <v>No</v>
      </c>
      <c r="M4158" s="17">
        <v>2</v>
      </c>
      <c r="N4158" s="17" t="str" cm="1">
        <f t="array" ref="N4158">_xlfn.IFS(M4158&lt;=2,"Small",M4158&lt;=5,"Medium",M4158&gt;5,"Large")</f>
        <v>Small</v>
      </c>
      <c r="O4158" s="65">
        <v>110</v>
      </c>
      <c r="P4158" s="87">
        <f t="shared" si="257"/>
        <v>0.03</v>
      </c>
      <c r="Q4158" s="68">
        <v>4.75</v>
      </c>
      <c r="R4158" s="68" t="str" cm="1">
        <f t="array" ref="R4158">_xlfn.SWITCH(ROUND(Q4158,0),5,"Excellent",4,"Good",3,"Ok","Bad")</f>
        <v>Excellent</v>
      </c>
      <c r="S4158" s="17">
        <v>4</v>
      </c>
      <c r="T4158" s="17" t="str">
        <f t="shared" si="258"/>
        <v>No</v>
      </c>
      <c r="U4158" s="82">
        <v>43441</v>
      </c>
      <c r="V4158" s="82">
        <v>43724</v>
      </c>
      <c r="W4158" s="17">
        <v>90</v>
      </c>
      <c r="X4158" s="17" t="str">
        <f t="shared" si="259"/>
        <v>Active</v>
      </c>
      <c r="Y4158" s="17" t="s">
        <v>15616</v>
      </c>
      <c r="Z4158" s="17"/>
    </row>
    <row r="4159" spans="1:26" x14ac:dyDescent="0.25">
      <c r="A4159">
        <v>4158</v>
      </c>
      <c r="B4159" s="17" t="s">
        <v>13294</v>
      </c>
      <c r="C4159" s="17">
        <v>3292</v>
      </c>
      <c r="D4159" s="17" t="str">
        <f>INDEX(Hosts!$A:$O,MATCH(Places!$C4159,Hosts!$A:$A,0),MATCH(Places!D$1,Hosts!$1:$1,0))</f>
        <v>Within an hour</v>
      </c>
      <c r="E4159" s="87">
        <f>INDEX(Hosts!$A:$O,MATCH(Places!$C4159,Hosts!$A:$A,0),MATCH(Places!E$1,Hosts!$1:$1,0))</f>
        <v>1</v>
      </c>
      <c r="F4159" s="87">
        <f>INDEX(Hosts!$A:$O,MATCH(Places!$C4159,Hosts!$A:$A,0),MATCH(Places!F$1,Hosts!$1:$1,0))</f>
        <v>0.79</v>
      </c>
      <c r="G4159" s="17" t="str">
        <f>INDEX(Hosts!$A:$O,MATCH(Places!$C4159,Hosts!$A:$A,0),MATCH(Places!G$1,Hosts!$1:$1,0))</f>
        <v>No</v>
      </c>
      <c r="H4159" s="17">
        <v>16</v>
      </c>
      <c r="I4159" s="17" t="str">
        <f>INDEX(Neighborhoods!$A:$C,MATCH(Places!$H4159,Neighborhoods!$A:$A,0),MATCH(Places!I$1,Neighborhoods!$1:$1,0))</f>
        <v>Manhattan</v>
      </c>
      <c r="J4159" s="17" t="str">
        <f>INDEX(Neighborhoods!$A:$C,MATCH(Places!$H4159,Neighborhoods!$A:$A,0),MATCH(Places!J$1,Neighborhoods!$1:$1,0))</f>
        <v>Harlem</v>
      </c>
      <c r="K4159" s="17" t="s">
        <v>1</v>
      </c>
      <c r="L4159" s="17" t="str">
        <f t="shared" si="256"/>
        <v>Yes</v>
      </c>
      <c r="M4159" s="17">
        <v>2</v>
      </c>
      <c r="N4159" s="17" t="str" cm="1">
        <f t="array" ref="N4159">_xlfn.IFS(M4159&lt;=2,"Small",M4159&lt;=5,"Medium",M4159&gt;5,"Large")</f>
        <v>Small</v>
      </c>
      <c r="O4159" s="65">
        <v>44</v>
      </c>
      <c r="P4159" s="87">
        <f t="shared" si="257"/>
        <v>0.03</v>
      </c>
      <c r="Q4159" s="68">
        <v>4.67</v>
      </c>
      <c r="R4159" s="68" t="str" cm="1">
        <f t="array" ref="R4159">_xlfn.SWITCH(ROUND(Q4159,0),5,"Excellent",4,"Good",3,"Ok","Bad")</f>
        <v>Excellent</v>
      </c>
      <c r="S4159" s="17">
        <v>6</v>
      </c>
      <c r="T4159" s="17" t="str">
        <f t="shared" si="258"/>
        <v>No</v>
      </c>
      <c r="U4159" s="82">
        <v>43526</v>
      </c>
      <c r="V4159" s="82">
        <v>44049</v>
      </c>
      <c r="W4159" s="17">
        <v>319</v>
      </c>
      <c r="X4159" s="17" t="str">
        <f t="shared" si="259"/>
        <v>Active</v>
      </c>
      <c r="Y4159" s="17" t="s">
        <v>15615</v>
      </c>
      <c r="Z4159" s="17"/>
    </row>
    <row r="4160" spans="1:26" x14ac:dyDescent="0.25">
      <c r="A4160">
        <v>4159</v>
      </c>
      <c r="B4160" s="17" t="s">
        <v>13460</v>
      </c>
      <c r="C4160" s="17">
        <v>2423</v>
      </c>
      <c r="D4160" s="17" t="str">
        <f>INDEX(Hosts!$A:$O,MATCH(Places!$C4160,Hosts!$A:$A,0),MATCH(Places!D$1,Hosts!$1:$1,0))</f>
        <v>Within an hour</v>
      </c>
      <c r="E4160" s="87">
        <f>INDEX(Hosts!$A:$O,MATCH(Places!$C4160,Hosts!$A:$A,0),MATCH(Places!E$1,Hosts!$1:$1,0))</f>
        <v>1</v>
      </c>
      <c r="F4160" s="87">
        <f>INDEX(Hosts!$A:$O,MATCH(Places!$C4160,Hosts!$A:$A,0),MATCH(Places!F$1,Hosts!$1:$1,0))</f>
        <v>1</v>
      </c>
      <c r="G4160" s="17" t="str">
        <f>INDEX(Hosts!$A:$O,MATCH(Places!$C4160,Hosts!$A:$A,0),MATCH(Places!G$1,Hosts!$1:$1,0))</f>
        <v>Yes</v>
      </c>
      <c r="H4160" s="17">
        <v>8</v>
      </c>
      <c r="I4160" s="17" t="str">
        <f>INDEX(Neighborhoods!$A:$C,MATCH(Places!$H4160,Neighborhoods!$A:$A,0),MATCH(Places!I$1,Neighborhoods!$1:$1,0))</f>
        <v>Brooklyn</v>
      </c>
      <c r="J4160" s="17" t="str">
        <f>INDEX(Neighborhoods!$A:$C,MATCH(Places!$H4160,Neighborhoods!$A:$A,0),MATCH(Places!J$1,Neighborhoods!$1:$1,0))</f>
        <v>Bushwick</v>
      </c>
      <c r="K4160" s="17" t="s">
        <v>1</v>
      </c>
      <c r="L4160" s="17" t="str">
        <f t="shared" si="256"/>
        <v>Yes</v>
      </c>
      <c r="M4160" s="17">
        <v>2</v>
      </c>
      <c r="N4160" s="17" t="str" cm="1">
        <f t="array" ref="N4160">_xlfn.IFS(M4160&lt;=2,"Small",M4160&lt;=5,"Medium",M4160&gt;5,"Large")</f>
        <v>Small</v>
      </c>
      <c r="O4160" s="65">
        <v>92</v>
      </c>
      <c r="P4160" s="87">
        <f t="shared" si="257"/>
        <v>0.03</v>
      </c>
      <c r="Q4160" s="68">
        <v>4.99</v>
      </c>
      <c r="R4160" s="68" t="str" cm="1">
        <f t="array" ref="R4160">_xlfn.SWITCH(ROUND(Q4160,0),5,"Excellent",4,"Good",3,"Ok","Bad")</f>
        <v>Excellent</v>
      </c>
      <c r="S4160" s="17">
        <v>82</v>
      </c>
      <c r="T4160" s="17" t="str">
        <f t="shared" si="258"/>
        <v>No</v>
      </c>
      <c r="U4160" s="82">
        <v>43502</v>
      </c>
      <c r="V4160" s="82">
        <v>44045</v>
      </c>
      <c r="W4160" s="17">
        <v>163</v>
      </c>
      <c r="X4160" s="17" t="str">
        <f t="shared" si="259"/>
        <v>Active</v>
      </c>
      <c r="Y4160" s="17" t="s">
        <v>15616</v>
      </c>
      <c r="Z4160" s="17"/>
    </row>
    <row r="4161" spans="1:26" x14ac:dyDescent="0.25">
      <c r="A4161">
        <v>4160</v>
      </c>
      <c r="B4161" s="17" t="s">
        <v>2963</v>
      </c>
      <c r="C4161" s="17">
        <v>2416</v>
      </c>
      <c r="D4161" s="17" t="str">
        <f>INDEX(Hosts!$A:$O,MATCH(Places!$C4161,Hosts!$A:$A,0),MATCH(Places!D$1,Hosts!$1:$1,0))</f>
        <v>A few days or more</v>
      </c>
      <c r="E4161" s="87">
        <f>INDEX(Hosts!$A:$O,MATCH(Places!$C4161,Hosts!$A:$A,0),MATCH(Places!E$1,Hosts!$1:$1,0))</f>
        <v>0</v>
      </c>
      <c r="F4161" s="87">
        <f>INDEX(Hosts!$A:$O,MATCH(Places!$C4161,Hosts!$A:$A,0),MATCH(Places!F$1,Hosts!$1:$1,0))</f>
        <v>0.75</v>
      </c>
      <c r="G4161" s="17" t="str">
        <f>INDEX(Hosts!$A:$O,MATCH(Places!$C4161,Hosts!$A:$A,0),MATCH(Places!G$1,Hosts!$1:$1,0))</f>
        <v>No</v>
      </c>
      <c r="H4161" s="17">
        <v>19</v>
      </c>
      <c r="I4161" s="17" t="str">
        <f>INDEX(Neighborhoods!$A:$C,MATCH(Places!$H4161,Neighborhoods!$A:$A,0),MATCH(Places!I$1,Neighborhoods!$1:$1,0))</f>
        <v>Manhattan</v>
      </c>
      <c r="J4161" s="17" t="str">
        <f>INDEX(Neighborhoods!$A:$C,MATCH(Places!$H4161,Neighborhoods!$A:$A,0),MATCH(Places!J$1,Neighborhoods!$1:$1,0))</f>
        <v>Upper East Side</v>
      </c>
      <c r="K4161" s="17" t="s">
        <v>11822</v>
      </c>
      <c r="L4161" s="17" t="str">
        <f t="shared" si="256"/>
        <v>No</v>
      </c>
      <c r="M4161" s="17">
        <v>2</v>
      </c>
      <c r="N4161" s="17" t="str" cm="1">
        <f t="array" ref="N4161">_xlfn.IFS(M4161&lt;=2,"Small",M4161&lt;=5,"Medium",M4161&gt;5,"Large")</f>
        <v>Small</v>
      </c>
      <c r="O4161" s="65">
        <v>120</v>
      </c>
      <c r="P4161" s="87">
        <f t="shared" si="257"/>
        <v>0.03</v>
      </c>
      <c r="Q4161" s="68">
        <v>4.2</v>
      </c>
      <c r="R4161" s="68" t="str" cm="1">
        <f t="array" ref="R4161">_xlfn.SWITCH(ROUND(Q4161,0),5,"Excellent",4,"Good",3,"Ok","Bad")</f>
        <v>Good</v>
      </c>
      <c r="S4161" s="17">
        <v>5</v>
      </c>
      <c r="T4161" s="17" t="str">
        <f t="shared" si="258"/>
        <v>No</v>
      </c>
      <c r="U4161" s="82">
        <v>43416</v>
      </c>
      <c r="V4161" s="82">
        <v>43951</v>
      </c>
      <c r="W4161" s="17">
        <v>0</v>
      </c>
      <c r="X4161" s="17" t="str">
        <f t="shared" si="259"/>
        <v>Inactive</v>
      </c>
      <c r="Y4161" s="17" t="s">
        <v>15615</v>
      </c>
      <c r="Z4161" s="17"/>
    </row>
    <row r="4162" spans="1:26" x14ac:dyDescent="0.25">
      <c r="A4162">
        <v>4161</v>
      </c>
      <c r="B4162" s="17" t="s">
        <v>2964</v>
      </c>
      <c r="C4162" s="17">
        <v>3249</v>
      </c>
      <c r="D4162" s="17" t="str">
        <f>INDEX(Hosts!$A:$O,MATCH(Places!$C4162,Hosts!$A:$A,0),MATCH(Places!D$1,Hosts!$1:$1,0))</f>
        <v>Within an hour</v>
      </c>
      <c r="E4162" s="87">
        <f>INDEX(Hosts!$A:$O,MATCH(Places!$C4162,Hosts!$A:$A,0),MATCH(Places!E$1,Hosts!$1:$1,0))</f>
        <v>1</v>
      </c>
      <c r="F4162" s="87">
        <f>INDEX(Hosts!$A:$O,MATCH(Places!$C4162,Hosts!$A:$A,0),MATCH(Places!F$1,Hosts!$1:$1,0))</f>
        <v>0.99</v>
      </c>
      <c r="G4162" s="17" t="str">
        <f>INDEX(Hosts!$A:$O,MATCH(Places!$C4162,Hosts!$A:$A,0),MATCH(Places!G$1,Hosts!$1:$1,0))</f>
        <v>Yes</v>
      </c>
      <c r="H4162" s="17">
        <v>8</v>
      </c>
      <c r="I4162" s="17" t="str">
        <f>INDEX(Neighborhoods!$A:$C,MATCH(Places!$H4162,Neighborhoods!$A:$A,0),MATCH(Places!I$1,Neighborhoods!$1:$1,0))</f>
        <v>Brooklyn</v>
      </c>
      <c r="J4162" s="17" t="str">
        <f>INDEX(Neighborhoods!$A:$C,MATCH(Places!$H4162,Neighborhoods!$A:$A,0),MATCH(Places!J$1,Neighborhoods!$1:$1,0))</f>
        <v>Bushwick</v>
      </c>
      <c r="K4162" s="17" t="s">
        <v>1</v>
      </c>
      <c r="L4162" s="17" t="str">
        <f t="shared" ref="L4162:L4225" si="260">IF(OR(K4162="Private room",K4162="Shared room"),"Yes","No")</f>
        <v>Yes</v>
      </c>
      <c r="M4162" s="17">
        <v>3</v>
      </c>
      <c r="N4162" s="17" t="str" cm="1">
        <f t="array" ref="N4162">_xlfn.IFS(M4162&lt;=2,"Small",M4162&lt;=5,"Medium",M4162&gt;5,"Large")</f>
        <v>Medium</v>
      </c>
      <c r="O4162" s="65">
        <v>51</v>
      </c>
      <c r="P4162" s="87">
        <f t="shared" ref="P4162:P4225" si="261">VLOOKUP(O4162,$AB$1:$AC$5,2)</f>
        <v>0.03</v>
      </c>
      <c r="Q4162" s="68">
        <v>4.97</v>
      </c>
      <c r="R4162" s="68" t="str" cm="1">
        <f t="array" ref="R4162">_xlfn.SWITCH(ROUND(Q4162,0),5,"Excellent",4,"Good",3,"Ok","Bad")</f>
        <v>Excellent</v>
      </c>
      <c r="S4162" s="17">
        <v>38</v>
      </c>
      <c r="T4162" s="17" t="str">
        <f t="shared" ref="T4162:T4225" si="262">IF(AND(Q4162&gt;=4.8,S4162&gt;100),"Yes","No")</f>
        <v>No</v>
      </c>
      <c r="U4162" s="82">
        <v>43404</v>
      </c>
      <c r="V4162" s="82">
        <v>44045</v>
      </c>
      <c r="W4162" s="17">
        <v>174</v>
      </c>
      <c r="X4162" s="17" t="str">
        <f t="shared" ref="X4162:X4225" si="263">IF(W4162&lt;&gt;0,"Active","Inactive")</f>
        <v>Active</v>
      </c>
      <c r="Y4162" s="17" t="s">
        <v>15616</v>
      </c>
      <c r="Z4162" s="17"/>
    </row>
    <row r="4163" spans="1:26" x14ac:dyDescent="0.25">
      <c r="A4163">
        <v>4162</v>
      </c>
      <c r="B4163" s="17" t="s">
        <v>15068</v>
      </c>
      <c r="C4163" s="17">
        <v>143</v>
      </c>
      <c r="D4163" s="17" t="str">
        <f>INDEX(Hosts!$A:$O,MATCH(Places!$C4163,Hosts!$A:$A,0),MATCH(Places!D$1,Hosts!$1:$1,0))</f>
        <v>Within an hour</v>
      </c>
      <c r="E4163" s="87">
        <f>INDEX(Hosts!$A:$O,MATCH(Places!$C4163,Hosts!$A:$A,0),MATCH(Places!E$1,Hosts!$1:$1,0))</f>
        <v>1</v>
      </c>
      <c r="F4163" s="87">
        <f>INDEX(Hosts!$A:$O,MATCH(Places!$C4163,Hosts!$A:$A,0),MATCH(Places!F$1,Hosts!$1:$1,0))</f>
        <v>0.92</v>
      </c>
      <c r="G4163" s="17" t="str">
        <f>INDEX(Hosts!$A:$O,MATCH(Places!$C4163,Hosts!$A:$A,0),MATCH(Places!G$1,Hosts!$1:$1,0))</f>
        <v>No</v>
      </c>
      <c r="H4163" s="17">
        <v>16</v>
      </c>
      <c r="I4163" s="17" t="str">
        <f>INDEX(Neighborhoods!$A:$C,MATCH(Places!$H4163,Neighborhoods!$A:$A,0),MATCH(Places!I$1,Neighborhoods!$1:$1,0))</f>
        <v>Manhattan</v>
      </c>
      <c r="J4163" s="17" t="str">
        <f>INDEX(Neighborhoods!$A:$C,MATCH(Places!$H4163,Neighborhoods!$A:$A,0),MATCH(Places!J$1,Neighborhoods!$1:$1,0))</f>
        <v>Harlem</v>
      </c>
      <c r="K4163" s="17" t="s">
        <v>1</v>
      </c>
      <c r="L4163" s="17" t="str">
        <f t="shared" si="260"/>
        <v>Yes</v>
      </c>
      <c r="M4163" s="17">
        <v>1</v>
      </c>
      <c r="N4163" s="17" t="str" cm="1">
        <f t="array" ref="N4163">_xlfn.IFS(M4163&lt;=2,"Small",M4163&lt;=5,"Medium",M4163&gt;5,"Large")</f>
        <v>Small</v>
      </c>
      <c r="O4163" s="65">
        <v>55</v>
      </c>
      <c r="P4163" s="87">
        <f t="shared" si="261"/>
        <v>0.03</v>
      </c>
      <c r="Q4163" s="68">
        <v>5</v>
      </c>
      <c r="R4163" s="68" t="str" cm="1">
        <f t="array" ref="R4163">_xlfn.SWITCH(ROUND(Q4163,0),5,"Excellent",4,"Good",3,"Ok","Bad")</f>
        <v>Excellent</v>
      </c>
      <c r="S4163" s="17">
        <v>7</v>
      </c>
      <c r="T4163" s="17" t="str">
        <f t="shared" si="262"/>
        <v>No</v>
      </c>
      <c r="U4163" s="82">
        <v>43666</v>
      </c>
      <c r="V4163" s="82">
        <v>43751</v>
      </c>
      <c r="W4163" s="17">
        <v>87</v>
      </c>
      <c r="X4163" s="17" t="str">
        <f t="shared" si="263"/>
        <v>Active</v>
      </c>
      <c r="Y4163" s="17" t="s">
        <v>15615</v>
      </c>
      <c r="Z4163" s="17"/>
    </row>
    <row r="4164" spans="1:26" x14ac:dyDescent="0.25">
      <c r="A4164">
        <v>4163</v>
      </c>
      <c r="B4164" s="17" t="s">
        <v>13349</v>
      </c>
      <c r="C4164" s="17">
        <v>3544</v>
      </c>
      <c r="D4164" s="17" t="str">
        <f>INDEX(Hosts!$A:$O,MATCH(Places!$C4164,Hosts!$A:$A,0),MATCH(Places!D$1,Hosts!$1:$1,0))</f>
        <v>Within an hour</v>
      </c>
      <c r="E4164" s="87">
        <f>INDEX(Hosts!$A:$O,MATCH(Places!$C4164,Hosts!$A:$A,0),MATCH(Places!E$1,Hosts!$1:$1,0))</f>
        <v>0.9</v>
      </c>
      <c r="F4164" s="87">
        <f>INDEX(Hosts!$A:$O,MATCH(Places!$C4164,Hosts!$A:$A,0),MATCH(Places!F$1,Hosts!$1:$1,0))</f>
        <v>0.99</v>
      </c>
      <c r="G4164" s="17" t="str">
        <f>INDEX(Hosts!$A:$O,MATCH(Places!$C4164,Hosts!$A:$A,0),MATCH(Places!G$1,Hosts!$1:$1,0))</f>
        <v>No</v>
      </c>
      <c r="H4164" s="17">
        <v>17</v>
      </c>
      <c r="I4164" s="17" t="str">
        <f>INDEX(Neighborhoods!$A:$C,MATCH(Places!$H4164,Neighborhoods!$A:$A,0),MATCH(Places!I$1,Neighborhoods!$1:$1,0))</f>
        <v>Manhattan</v>
      </c>
      <c r="J4164" s="17" t="str">
        <f>INDEX(Neighborhoods!$A:$C,MATCH(Places!$H4164,Neighborhoods!$A:$A,0),MATCH(Places!J$1,Neighborhoods!$1:$1,0))</f>
        <v>Hell's Kitchen</v>
      </c>
      <c r="K4164" s="17" t="s">
        <v>1</v>
      </c>
      <c r="L4164" s="17" t="str">
        <f t="shared" si="260"/>
        <v>Yes</v>
      </c>
      <c r="M4164" s="17">
        <v>2</v>
      </c>
      <c r="N4164" s="17" t="str" cm="1">
        <f t="array" ref="N4164">_xlfn.IFS(M4164&lt;=2,"Small",M4164&lt;=5,"Medium",M4164&gt;5,"Large")</f>
        <v>Small</v>
      </c>
      <c r="O4164" s="65">
        <v>150</v>
      </c>
      <c r="P4164" s="87">
        <f t="shared" si="261"/>
        <v>0.03</v>
      </c>
      <c r="Q4164" s="68">
        <v>3.43</v>
      </c>
      <c r="R4164" s="68" t="str" cm="1">
        <f t="array" ref="R4164">_xlfn.SWITCH(ROUND(Q4164,0),5,"Excellent",4,"Good",3,"Ok","Bad")</f>
        <v>Ok</v>
      </c>
      <c r="S4164" s="17">
        <v>7</v>
      </c>
      <c r="T4164" s="17" t="str">
        <f t="shared" si="262"/>
        <v>No</v>
      </c>
      <c r="U4164" s="82">
        <v>43438</v>
      </c>
      <c r="V4164" s="82">
        <v>43778</v>
      </c>
      <c r="W4164" s="17">
        <v>365</v>
      </c>
      <c r="X4164" s="17" t="str">
        <f t="shared" si="263"/>
        <v>Active</v>
      </c>
      <c r="Y4164" s="17" t="s">
        <v>15616</v>
      </c>
      <c r="Z4164" s="17"/>
    </row>
    <row r="4165" spans="1:26" x14ac:dyDescent="0.25">
      <c r="A4165">
        <v>4164</v>
      </c>
      <c r="B4165" s="17" t="s">
        <v>2965</v>
      </c>
      <c r="C4165" s="17">
        <v>1178</v>
      </c>
      <c r="D4165" s="17" t="str">
        <f>INDEX(Hosts!$A:$O,MATCH(Places!$C4165,Hosts!$A:$A,0),MATCH(Places!D$1,Hosts!$1:$1,0))</f>
        <v>Within an hour</v>
      </c>
      <c r="E4165" s="87">
        <f>INDEX(Hosts!$A:$O,MATCH(Places!$C4165,Hosts!$A:$A,0),MATCH(Places!E$1,Hosts!$1:$1,0))</f>
        <v>1</v>
      </c>
      <c r="F4165" s="87">
        <f>INDEX(Hosts!$A:$O,MATCH(Places!$C4165,Hosts!$A:$A,0),MATCH(Places!F$1,Hosts!$1:$1,0))</f>
        <v>1</v>
      </c>
      <c r="G4165" s="17" t="str">
        <f>INDEX(Hosts!$A:$O,MATCH(Places!$C4165,Hosts!$A:$A,0),MATCH(Places!G$1,Hosts!$1:$1,0))</f>
        <v>Yes</v>
      </c>
      <c r="H4165" s="17">
        <v>8</v>
      </c>
      <c r="I4165" s="17" t="str">
        <f>INDEX(Neighborhoods!$A:$C,MATCH(Places!$H4165,Neighborhoods!$A:$A,0),MATCH(Places!I$1,Neighborhoods!$1:$1,0))</f>
        <v>Brooklyn</v>
      </c>
      <c r="J4165" s="17" t="str">
        <f>INDEX(Neighborhoods!$A:$C,MATCH(Places!$H4165,Neighborhoods!$A:$A,0),MATCH(Places!J$1,Neighborhoods!$1:$1,0))</f>
        <v>Bushwick</v>
      </c>
      <c r="K4165" s="17" t="s">
        <v>11822</v>
      </c>
      <c r="L4165" s="17" t="str">
        <f t="shared" si="260"/>
        <v>No</v>
      </c>
      <c r="M4165" s="17">
        <v>2</v>
      </c>
      <c r="N4165" s="17" t="str" cm="1">
        <f t="array" ref="N4165">_xlfn.IFS(M4165&lt;=2,"Small",M4165&lt;=5,"Medium",M4165&gt;5,"Large")</f>
        <v>Small</v>
      </c>
      <c r="O4165" s="65">
        <v>125</v>
      </c>
      <c r="P4165" s="87">
        <f t="shared" si="261"/>
        <v>0.03</v>
      </c>
      <c r="Q4165" s="68">
        <v>5</v>
      </c>
      <c r="R4165" s="68" t="str" cm="1">
        <f t="array" ref="R4165">_xlfn.SWITCH(ROUND(Q4165,0),5,"Excellent",4,"Good",3,"Ok","Bad")</f>
        <v>Excellent</v>
      </c>
      <c r="S4165" s="17">
        <v>3</v>
      </c>
      <c r="T4165" s="17" t="str">
        <f t="shared" si="262"/>
        <v>No</v>
      </c>
      <c r="U4165" s="82">
        <v>43467</v>
      </c>
      <c r="V4165" s="82">
        <v>43583</v>
      </c>
      <c r="W4165" s="17">
        <v>0</v>
      </c>
      <c r="X4165" s="17" t="str">
        <f t="shared" si="263"/>
        <v>Inactive</v>
      </c>
      <c r="Y4165" s="17" t="s">
        <v>15616</v>
      </c>
      <c r="Z4165" s="17"/>
    </row>
    <row r="4166" spans="1:26" x14ac:dyDescent="0.25">
      <c r="A4166">
        <v>4165</v>
      </c>
      <c r="B4166" s="17" t="s">
        <v>15462</v>
      </c>
      <c r="C4166" s="17">
        <v>3292</v>
      </c>
      <c r="D4166" s="17" t="str">
        <f>INDEX(Hosts!$A:$O,MATCH(Places!$C4166,Hosts!$A:$A,0),MATCH(Places!D$1,Hosts!$1:$1,0))</f>
        <v>Within an hour</v>
      </c>
      <c r="E4166" s="87">
        <f>INDEX(Hosts!$A:$O,MATCH(Places!$C4166,Hosts!$A:$A,0),MATCH(Places!E$1,Hosts!$1:$1,0))</f>
        <v>1</v>
      </c>
      <c r="F4166" s="87">
        <f>INDEX(Hosts!$A:$O,MATCH(Places!$C4166,Hosts!$A:$A,0),MATCH(Places!F$1,Hosts!$1:$1,0))</f>
        <v>0.79</v>
      </c>
      <c r="G4166" s="17" t="str">
        <f>INDEX(Hosts!$A:$O,MATCH(Places!$C4166,Hosts!$A:$A,0),MATCH(Places!G$1,Hosts!$1:$1,0))</f>
        <v>No</v>
      </c>
      <c r="H4166" s="17">
        <v>16</v>
      </c>
      <c r="I4166" s="17" t="str">
        <f>INDEX(Neighborhoods!$A:$C,MATCH(Places!$H4166,Neighborhoods!$A:$A,0),MATCH(Places!I$1,Neighborhoods!$1:$1,0))</f>
        <v>Manhattan</v>
      </c>
      <c r="J4166" s="17" t="str">
        <f>INDEX(Neighborhoods!$A:$C,MATCH(Places!$H4166,Neighborhoods!$A:$A,0),MATCH(Places!J$1,Neighborhoods!$1:$1,0))</f>
        <v>Harlem</v>
      </c>
      <c r="K4166" s="17" t="s">
        <v>1</v>
      </c>
      <c r="L4166" s="17" t="str">
        <f t="shared" si="260"/>
        <v>Yes</v>
      </c>
      <c r="M4166" s="17">
        <v>1</v>
      </c>
      <c r="N4166" s="17" t="str" cm="1">
        <f t="array" ref="N4166">_xlfn.IFS(M4166&lt;=2,"Small",M4166&lt;=5,"Medium",M4166&gt;5,"Large")</f>
        <v>Small</v>
      </c>
      <c r="O4166" s="65">
        <v>36</v>
      </c>
      <c r="P4166" s="87">
        <f t="shared" si="261"/>
        <v>0.03</v>
      </c>
      <c r="Q4166" s="68">
        <v>4.2</v>
      </c>
      <c r="R4166" s="68" t="str" cm="1">
        <f t="array" ref="R4166">_xlfn.SWITCH(ROUND(Q4166,0),5,"Excellent",4,"Good",3,"Ok","Bad")</f>
        <v>Good</v>
      </c>
      <c r="S4166" s="17">
        <v>5</v>
      </c>
      <c r="T4166" s="17" t="str">
        <f t="shared" si="262"/>
        <v>No</v>
      </c>
      <c r="U4166" s="82">
        <v>43498</v>
      </c>
      <c r="V4166" s="82">
        <v>43834</v>
      </c>
      <c r="W4166" s="17">
        <v>304</v>
      </c>
      <c r="X4166" s="17" t="str">
        <f t="shared" si="263"/>
        <v>Active</v>
      </c>
      <c r="Y4166" s="17" t="s">
        <v>15615</v>
      </c>
      <c r="Z4166" s="17"/>
    </row>
    <row r="4167" spans="1:26" x14ac:dyDescent="0.25">
      <c r="A4167">
        <v>4166</v>
      </c>
      <c r="B4167" s="17" t="s">
        <v>2966</v>
      </c>
      <c r="C4167" s="17">
        <v>3703</v>
      </c>
      <c r="D4167" s="17" t="str">
        <f>INDEX(Hosts!$A:$O,MATCH(Places!$C4167,Hosts!$A:$A,0),MATCH(Places!D$1,Hosts!$1:$1,0))</f>
        <v>Within an hour</v>
      </c>
      <c r="E4167" s="87">
        <f>INDEX(Hosts!$A:$O,MATCH(Places!$C4167,Hosts!$A:$A,0),MATCH(Places!E$1,Hosts!$1:$1,0))</f>
        <v>1</v>
      </c>
      <c r="F4167" s="87">
        <f>INDEX(Hosts!$A:$O,MATCH(Places!$C4167,Hosts!$A:$A,0),MATCH(Places!F$1,Hosts!$1:$1,0))</f>
        <v>1</v>
      </c>
      <c r="G4167" s="17" t="str">
        <f>INDEX(Hosts!$A:$O,MATCH(Places!$C4167,Hosts!$A:$A,0),MATCH(Places!G$1,Hosts!$1:$1,0))</f>
        <v>No</v>
      </c>
      <c r="H4167" s="17">
        <v>7</v>
      </c>
      <c r="I4167" s="17" t="str">
        <f>INDEX(Neighborhoods!$A:$C,MATCH(Places!$H4167,Neighborhoods!$A:$A,0),MATCH(Places!I$1,Neighborhoods!$1:$1,0))</f>
        <v>Brooklyn</v>
      </c>
      <c r="J4167" s="17" t="str">
        <f>INDEX(Neighborhoods!$A:$C,MATCH(Places!$H4167,Neighborhoods!$A:$A,0),MATCH(Places!J$1,Neighborhoods!$1:$1,0))</f>
        <v>Bedford-Stuyvesant</v>
      </c>
      <c r="K4167" s="17" t="s">
        <v>11822</v>
      </c>
      <c r="L4167" s="17" t="str">
        <f t="shared" si="260"/>
        <v>No</v>
      </c>
      <c r="M4167" s="17">
        <v>4</v>
      </c>
      <c r="N4167" s="17" t="str" cm="1">
        <f t="array" ref="N4167">_xlfn.IFS(M4167&lt;=2,"Small",M4167&lt;=5,"Medium",M4167&gt;5,"Large")</f>
        <v>Medium</v>
      </c>
      <c r="O4167" s="65">
        <v>175</v>
      </c>
      <c r="P4167" s="87">
        <f t="shared" si="261"/>
        <v>0.03</v>
      </c>
      <c r="Q4167" s="68">
        <v>4.79</v>
      </c>
      <c r="R4167" s="68" t="str" cm="1">
        <f t="array" ref="R4167">_xlfn.SWITCH(ROUND(Q4167,0),5,"Excellent",4,"Good",3,"Ok","Bad")</f>
        <v>Excellent</v>
      </c>
      <c r="S4167" s="17">
        <v>39</v>
      </c>
      <c r="T4167" s="17" t="str">
        <f t="shared" si="262"/>
        <v>No</v>
      </c>
      <c r="U4167" s="82">
        <v>43436</v>
      </c>
      <c r="V4167" s="82">
        <v>43893</v>
      </c>
      <c r="W4167" s="17">
        <v>176</v>
      </c>
      <c r="X4167" s="17" t="str">
        <f t="shared" si="263"/>
        <v>Active</v>
      </c>
      <c r="Y4167" s="17" t="s">
        <v>15616</v>
      </c>
      <c r="Z4167" s="17"/>
    </row>
    <row r="4168" spans="1:26" x14ac:dyDescent="0.25">
      <c r="A4168">
        <v>4167</v>
      </c>
      <c r="B4168" s="17" t="s">
        <v>2967</v>
      </c>
      <c r="C4168" s="17">
        <v>2760</v>
      </c>
      <c r="D4168" s="17" t="str">
        <f>INDEX(Hosts!$A:$O,MATCH(Places!$C4168,Hosts!$A:$A,0),MATCH(Places!D$1,Hosts!$1:$1,0))</f>
        <v>Within an hour</v>
      </c>
      <c r="E4168" s="87">
        <f>INDEX(Hosts!$A:$O,MATCH(Places!$C4168,Hosts!$A:$A,0),MATCH(Places!E$1,Hosts!$1:$1,0))</f>
        <v>1</v>
      </c>
      <c r="F4168" s="87">
        <f>INDEX(Hosts!$A:$O,MATCH(Places!$C4168,Hosts!$A:$A,0),MATCH(Places!F$1,Hosts!$1:$1,0))</f>
        <v>1</v>
      </c>
      <c r="G4168" s="17" t="str">
        <f>INDEX(Hosts!$A:$O,MATCH(Places!$C4168,Hosts!$A:$A,0),MATCH(Places!G$1,Hosts!$1:$1,0))</f>
        <v>No</v>
      </c>
      <c r="H4168" s="17">
        <v>14</v>
      </c>
      <c r="I4168" s="17" t="str">
        <f>INDEX(Neighborhoods!$A:$C,MATCH(Places!$H4168,Neighborhoods!$A:$A,0),MATCH(Places!I$1,Neighborhoods!$1:$1,0))</f>
        <v>Manhattan</v>
      </c>
      <c r="J4168" s="17" t="str">
        <f>INDEX(Neighborhoods!$A:$C,MATCH(Places!$H4168,Neighborhoods!$A:$A,0),MATCH(Places!J$1,Neighborhoods!$1:$1,0))</f>
        <v>East Harlem</v>
      </c>
      <c r="K4168" s="17" t="s">
        <v>11822</v>
      </c>
      <c r="L4168" s="17" t="str">
        <f t="shared" si="260"/>
        <v>No</v>
      </c>
      <c r="M4168" s="17">
        <v>4</v>
      </c>
      <c r="N4168" s="17" t="str" cm="1">
        <f t="array" ref="N4168">_xlfn.IFS(M4168&lt;=2,"Small",M4168&lt;=5,"Medium",M4168&gt;5,"Large")</f>
        <v>Medium</v>
      </c>
      <c r="O4168" s="65">
        <v>98</v>
      </c>
      <c r="P4168" s="87">
        <f t="shared" si="261"/>
        <v>0.03</v>
      </c>
      <c r="Q4168" s="68">
        <v>4.8</v>
      </c>
      <c r="R4168" s="68" t="str" cm="1">
        <f t="array" ref="R4168">_xlfn.SWITCH(ROUND(Q4168,0),5,"Excellent",4,"Good",3,"Ok","Bad")</f>
        <v>Excellent</v>
      </c>
      <c r="S4168" s="17">
        <v>97</v>
      </c>
      <c r="T4168" s="17" t="str">
        <f t="shared" si="262"/>
        <v>No</v>
      </c>
      <c r="U4168" s="82">
        <v>43426</v>
      </c>
      <c r="V4168" s="82">
        <v>44055</v>
      </c>
      <c r="W4168" s="17">
        <v>286</v>
      </c>
      <c r="X4168" s="17" t="str">
        <f t="shared" si="263"/>
        <v>Active</v>
      </c>
      <c r="Y4168" s="17" t="s">
        <v>15616</v>
      </c>
      <c r="Z4168" s="17"/>
    </row>
    <row r="4169" spans="1:26" x14ac:dyDescent="0.25">
      <c r="A4169">
        <v>4168</v>
      </c>
      <c r="B4169" s="17" t="s">
        <v>14651</v>
      </c>
      <c r="C4169" s="17">
        <v>2690</v>
      </c>
      <c r="D4169" s="17" t="str">
        <f>INDEX(Hosts!$A:$O,MATCH(Places!$C4169,Hosts!$A:$A,0),MATCH(Places!D$1,Hosts!$1:$1,0))</f>
        <v>Within an hour</v>
      </c>
      <c r="E4169" s="87">
        <f>INDEX(Hosts!$A:$O,MATCH(Places!$C4169,Hosts!$A:$A,0),MATCH(Places!E$1,Hosts!$1:$1,0))</f>
        <v>1</v>
      </c>
      <c r="F4169" s="87">
        <f>INDEX(Hosts!$A:$O,MATCH(Places!$C4169,Hosts!$A:$A,0),MATCH(Places!F$1,Hosts!$1:$1,0))</f>
        <v>0.99</v>
      </c>
      <c r="G4169" s="17" t="str">
        <f>INDEX(Hosts!$A:$O,MATCH(Places!$C4169,Hosts!$A:$A,0),MATCH(Places!G$1,Hosts!$1:$1,0))</f>
        <v>Yes</v>
      </c>
      <c r="H4169" s="17">
        <v>10</v>
      </c>
      <c r="I4169" s="17" t="str">
        <f>INDEX(Neighborhoods!$A:$C,MATCH(Places!$H4169,Neighborhoods!$A:$A,0),MATCH(Places!I$1,Neighborhoods!$1:$1,0))</f>
        <v>Brooklyn</v>
      </c>
      <c r="J4169" s="17" t="str">
        <f>INDEX(Neighborhoods!$A:$C,MATCH(Places!$H4169,Neighborhoods!$A:$A,0),MATCH(Places!J$1,Neighborhoods!$1:$1,0))</f>
        <v>East Flatbush</v>
      </c>
      <c r="K4169" s="17" t="s">
        <v>11822</v>
      </c>
      <c r="L4169" s="17" t="str">
        <f t="shared" si="260"/>
        <v>No</v>
      </c>
      <c r="M4169" s="17">
        <v>2</v>
      </c>
      <c r="N4169" s="17" t="str" cm="1">
        <f t="array" ref="N4169">_xlfn.IFS(M4169&lt;=2,"Small",M4169&lt;=5,"Medium",M4169&gt;5,"Large")</f>
        <v>Small</v>
      </c>
      <c r="O4169" s="65">
        <v>119</v>
      </c>
      <c r="P4169" s="87">
        <f t="shared" si="261"/>
        <v>0.03</v>
      </c>
      <c r="Q4169" s="68">
        <v>4.9800000000000004</v>
      </c>
      <c r="R4169" s="68" t="str" cm="1">
        <f t="array" ref="R4169">_xlfn.SWITCH(ROUND(Q4169,0),5,"Excellent",4,"Good",3,"Ok","Bad")</f>
        <v>Excellent</v>
      </c>
      <c r="S4169" s="17">
        <v>49</v>
      </c>
      <c r="T4169" s="17" t="str">
        <f t="shared" si="262"/>
        <v>No</v>
      </c>
      <c r="U4169" s="82">
        <v>43407</v>
      </c>
      <c r="V4169" s="82">
        <v>43877</v>
      </c>
      <c r="W4169" s="17">
        <v>197</v>
      </c>
      <c r="X4169" s="17" t="str">
        <f t="shared" si="263"/>
        <v>Active</v>
      </c>
      <c r="Y4169" s="17" t="s">
        <v>15615</v>
      </c>
      <c r="Z4169" s="17"/>
    </row>
    <row r="4170" spans="1:26" x14ac:dyDescent="0.25">
      <c r="A4170">
        <v>4169</v>
      </c>
      <c r="B4170" s="17" t="s">
        <v>13609</v>
      </c>
      <c r="C4170" s="17">
        <v>3668</v>
      </c>
      <c r="D4170" s="17" t="str">
        <f>INDEX(Hosts!$A:$O,MATCH(Places!$C4170,Hosts!$A:$A,0),MATCH(Places!D$1,Hosts!$1:$1,0))</f>
        <v>A few days or more</v>
      </c>
      <c r="E4170" s="87">
        <f>INDEX(Hosts!$A:$O,MATCH(Places!$C4170,Hosts!$A:$A,0),MATCH(Places!E$1,Hosts!$1:$1,0))</f>
        <v>0</v>
      </c>
      <c r="F4170" s="87">
        <f>INDEX(Hosts!$A:$O,MATCH(Places!$C4170,Hosts!$A:$A,0),MATCH(Places!F$1,Hosts!$1:$1,0))</f>
        <v>0.78</v>
      </c>
      <c r="G4170" s="17" t="str">
        <f>INDEX(Hosts!$A:$O,MATCH(Places!$C4170,Hosts!$A:$A,0),MATCH(Places!G$1,Hosts!$1:$1,0))</f>
        <v>No</v>
      </c>
      <c r="H4170" s="17">
        <v>17</v>
      </c>
      <c r="I4170" s="17" t="str">
        <f>INDEX(Neighborhoods!$A:$C,MATCH(Places!$H4170,Neighborhoods!$A:$A,0),MATCH(Places!I$1,Neighborhoods!$1:$1,0))</f>
        <v>Manhattan</v>
      </c>
      <c r="J4170" s="17" t="str">
        <f>INDEX(Neighborhoods!$A:$C,MATCH(Places!$H4170,Neighborhoods!$A:$A,0),MATCH(Places!J$1,Neighborhoods!$1:$1,0))</f>
        <v>Hell's Kitchen</v>
      </c>
      <c r="K4170" s="17" t="s">
        <v>11822</v>
      </c>
      <c r="L4170" s="17" t="str">
        <f t="shared" si="260"/>
        <v>No</v>
      </c>
      <c r="M4170" s="17">
        <v>4</v>
      </c>
      <c r="N4170" s="17" t="str" cm="1">
        <f t="array" ref="N4170">_xlfn.IFS(M4170&lt;=2,"Small",M4170&lt;=5,"Medium",M4170&gt;5,"Large")</f>
        <v>Medium</v>
      </c>
      <c r="O4170" s="65">
        <v>300</v>
      </c>
      <c r="P4170" s="87">
        <f t="shared" si="261"/>
        <v>0.04</v>
      </c>
      <c r="Q4170" s="68">
        <v>5</v>
      </c>
      <c r="R4170" s="68" t="str" cm="1">
        <f t="array" ref="R4170">_xlfn.SWITCH(ROUND(Q4170,0),5,"Excellent",4,"Good",3,"Ok","Bad")</f>
        <v>Excellent</v>
      </c>
      <c r="S4170" s="17">
        <v>35</v>
      </c>
      <c r="T4170" s="17" t="str">
        <f t="shared" si="262"/>
        <v>No</v>
      </c>
      <c r="U4170" s="82">
        <v>43416</v>
      </c>
      <c r="V4170" s="82">
        <v>43898</v>
      </c>
      <c r="W4170" s="17">
        <v>269</v>
      </c>
      <c r="X4170" s="17" t="str">
        <f t="shared" si="263"/>
        <v>Active</v>
      </c>
      <c r="Y4170" s="17" t="s">
        <v>15615</v>
      </c>
      <c r="Z4170" s="17"/>
    </row>
    <row r="4171" spans="1:26" x14ac:dyDescent="0.25">
      <c r="A4171">
        <v>4170</v>
      </c>
      <c r="B4171" s="17" t="s">
        <v>2968</v>
      </c>
      <c r="C4171" s="17">
        <v>2237</v>
      </c>
      <c r="D4171" s="17" t="str">
        <f>INDEX(Hosts!$A:$O,MATCH(Places!$C4171,Hosts!$A:$A,0),MATCH(Places!D$1,Hosts!$1:$1,0))</f>
        <v>Within an hour</v>
      </c>
      <c r="E4171" s="87">
        <f>INDEX(Hosts!$A:$O,MATCH(Places!$C4171,Hosts!$A:$A,0),MATCH(Places!E$1,Hosts!$1:$1,0))</f>
        <v>0.89</v>
      </c>
      <c r="F4171" s="87">
        <f>INDEX(Hosts!$A:$O,MATCH(Places!$C4171,Hosts!$A:$A,0),MATCH(Places!F$1,Hosts!$1:$1,0))</f>
        <v>0.94</v>
      </c>
      <c r="G4171" s="17" t="str">
        <f>INDEX(Hosts!$A:$O,MATCH(Places!$C4171,Hosts!$A:$A,0),MATCH(Places!G$1,Hosts!$1:$1,0))</f>
        <v>Yes</v>
      </c>
      <c r="H4171" s="17">
        <v>9</v>
      </c>
      <c r="I4171" s="17" t="str">
        <f>INDEX(Neighborhoods!$A:$C,MATCH(Places!$H4171,Neighborhoods!$A:$A,0),MATCH(Places!I$1,Neighborhoods!$1:$1,0))</f>
        <v>Brooklyn</v>
      </c>
      <c r="J4171" s="17" t="str">
        <f>INDEX(Neighborhoods!$A:$C,MATCH(Places!$H4171,Neighborhoods!$A:$A,0),MATCH(Places!J$1,Neighborhoods!$1:$1,0))</f>
        <v>Crown Heights</v>
      </c>
      <c r="K4171" s="17" t="s">
        <v>1</v>
      </c>
      <c r="L4171" s="17" t="str">
        <f t="shared" si="260"/>
        <v>Yes</v>
      </c>
      <c r="M4171" s="17">
        <v>4</v>
      </c>
      <c r="N4171" s="17" t="str" cm="1">
        <f t="array" ref="N4171">_xlfn.IFS(M4171&lt;=2,"Small",M4171&lt;=5,"Medium",M4171&gt;5,"Large")</f>
        <v>Medium</v>
      </c>
      <c r="O4171" s="65">
        <v>89</v>
      </c>
      <c r="P4171" s="87">
        <f t="shared" si="261"/>
        <v>0.03</v>
      </c>
      <c r="Q4171" s="68">
        <v>5</v>
      </c>
      <c r="R4171" s="68" t="str" cm="1">
        <f t="array" ref="R4171">_xlfn.SWITCH(ROUND(Q4171,0),5,"Excellent",4,"Good",3,"Ok","Bad")</f>
        <v>Excellent</v>
      </c>
      <c r="S4171" s="17">
        <v>6</v>
      </c>
      <c r="T4171" s="17" t="str">
        <f t="shared" si="262"/>
        <v>No</v>
      </c>
      <c r="U4171" s="82">
        <v>43633</v>
      </c>
      <c r="V4171" s="82">
        <v>43716</v>
      </c>
      <c r="W4171" s="17">
        <v>269</v>
      </c>
      <c r="X4171" s="17" t="str">
        <f t="shared" si="263"/>
        <v>Active</v>
      </c>
      <c r="Y4171" s="17" t="s">
        <v>15616</v>
      </c>
      <c r="Z4171" s="17"/>
    </row>
    <row r="4172" spans="1:26" x14ac:dyDescent="0.25">
      <c r="A4172">
        <v>4171</v>
      </c>
      <c r="B4172" s="17" t="s">
        <v>2969</v>
      </c>
      <c r="C4172" s="17">
        <v>3704</v>
      </c>
      <c r="D4172" s="17" t="str">
        <f>INDEX(Hosts!$A:$O,MATCH(Places!$C4172,Hosts!$A:$A,0),MATCH(Places!D$1,Hosts!$1:$1,0))</f>
        <v>Within an hour</v>
      </c>
      <c r="E4172" s="87">
        <f>INDEX(Hosts!$A:$O,MATCH(Places!$C4172,Hosts!$A:$A,0),MATCH(Places!E$1,Hosts!$1:$1,0))</f>
        <v>1</v>
      </c>
      <c r="F4172" s="87">
        <f>INDEX(Hosts!$A:$O,MATCH(Places!$C4172,Hosts!$A:$A,0),MATCH(Places!F$1,Hosts!$1:$1,0))</f>
        <v>1</v>
      </c>
      <c r="G4172" s="17" t="str">
        <f>INDEX(Hosts!$A:$O,MATCH(Places!$C4172,Hosts!$A:$A,0),MATCH(Places!G$1,Hosts!$1:$1,0))</f>
        <v>Yes</v>
      </c>
      <c r="H4172" s="17">
        <v>15</v>
      </c>
      <c r="I4172" s="17" t="str">
        <f>INDEX(Neighborhoods!$A:$C,MATCH(Places!$H4172,Neighborhoods!$A:$A,0),MATCH(Places!I$1,Neighborhoods!$1:$1,0))</f>
        <v>Manhattan</v>
      </c>
      <c r="J4172" s="17" t="str">
        <f>INDEX(Neighborhoods!$A:$C,MATCH(Places!$H4172,Neighborhoods!$A:$A,0),MATCH(Places!J$1,Neighborhoods!$1:$1,0))</f>
        <v>East Village</v>
      </c>
      <c r="K4172" s="17" t="s">
        <v>11822</v>
      </c>
      <c r="L4172" s="17" t="str">
        <f t="shared" si="260"/>
        <v>No</v>
      </c>
      <c r="M4172" s="17">
        <v>2</v>
      </c>
      <c r="N4172" s="17" t="str" cm="1">
        <f t="array" ref="N4172">_xlfn.IFS(M4172&lt;=2,"Small",M4172&lt;=5,"Medium",M4172&gt;5,"Large")</f>
        <v>Small</v>
      </c>
      <c r="O4172" s="65">
        <v>92</v>
      </c>
      <c r="P4172" s="87">
        <f t="shared" si="261"/>
        <v>0.03</v>
      </c>
      <c r="Q4172" s="68">
        <v>4.99</v>
      </c>
      <c r="R4172" s="68" t="str" cm="1">
        <f t="array" ref="R4172">_xlfn.SWITCH(ROUND(Q4172,0),5,"Excellent",4,"Good",3,"Ok","Bad")</f>
        <v>Excellent</v>
      </c>
      <c r="S4172" s="17">
        <v>98</v>
      </c>
      <c r="T4172" s="17" t="str">
        <f t="shared" si="262"/>
        <v>No</v>
      </c>
      <c r="U4172" s="82">
        <v>43404</v>
      </c>
      <c r="V4172" s="82">
        <v>44044</v>
      </c>
      <c r="W4172" s="17">
        <v>313</v>
      </c>
      <c r="X4172" s="17" t="str">
        <f t="shared" si="263"/>
        <v>Active</v>
      </c>
      <c r="Y4172" s="17" t="s">
        <v>15616</v>
      </c>
      <c r="Z4172" s="17"/>
    </row>
    <row r="4173" spans="1:26" x14ac:dyDescent="0.25">
      <c r="A4173">
        <v>4172</v>
      </c>
      <c r="B4173" s="17" t="s">
        <v>14223</v>
      </c>
      <c r="C4173" s="17">
        <v>3437</v>
      </c>
      <c r="D4173" s="17" t="str">
        <f>INDEX(Hosts!$A:$O,MATCH(Places!$C4173,Hosts!$A:$A,0),MATCH(Places!D$1,Hosts!$1:$1,0))</f>
        <v>Within an hour</v>
      </c>
      <c r="E4173" s="87">
        <f>INDEX(Hosts!$A:$O,MATCH(Places!$C4173,Hosts!$A:$A,0),MATCH(Places!E$1,Hosts!$1:$1,0))</f>
        <v>1</v>
      </c>
      <c r="F4173" s="87">
        <f>INDEX(Hosts!$A:$O,MATCH(Places!$C4173,Hosts!$A:$A,0),MATCH(Places!F$1,Hosts!$1:$1,0))</f>
        <v>1</v>
      </c>
      <c r="G4173" s="17" t="str">
        <f>INDEX(Hosts!$A:$O,MATCH(Places!$C4173,Hosts!$A:$A,0),MATCH(Places!G$1,Hosts!$1:$1,0))</f>
        <v>Yes</v>
      </c>
      <c r="H4173" s="17">
        <v>12</v>
      </c>
      <c r="I4173" s="17" t="str">
        <f>INDEX(Neighborhoods!$A:$C,MATCH(Places!$H4173,Neighborhoods!$A:$A,0),MATCH(Places!I$1,Neighborhoods!$1:$1,0))</f>
        <v>Brooklyn</v>
      </c>
      <c r="J4173" s="17" t="str">
        <f>INDEX(Neighborhoods!$A:$C,MATCH(Places!$H4173,Neighborhoods!$A:$A,0),MATCH(Places!J$1,Neighborhoods!$1:$1,0))</f>
        <v>Williamsburg</v>
      </c>
      <c r="K4173" s="17" t="s">
        <v>11822</v>
      </c>
      <c r="L4173" s="17" t="str">
        <f t="shared" si="260"/>
        <v>No</v>
      </c>
      <c r="M4173" s="17">
        <v>4</v>
      </c>
      <c r="N4173" s="17" t="str" cm="1">
        <f t="array" ref="N4173">_xlfn.IFS(M4173&lt;=2,"Small",M4173&lt;=5,"Medium",M4173&gt;5,"Large")</f>
        <v>Medium</v>
      </c>
      <c r="O4173" s="65">
        <v>200</v>
      </c>
      <c r="P4173" s="87">
        <f t="shared" si="261"/>
        <v>0.04</v>
      </c>
      <c r="Q4173" s="68">
        <v>4.91</v>
      </c>
      <c r="R4173" s="68" t="str" cm="1">
        <f t="array" ref="R4173">_xlfn.SWITCH(ROUND(Q4173,0),5,"Excellent",4,"Good",3,"Ok","Bad")</f>
        <v>Excellent</v>
      </c>
      <c r="S4173" s="17">
        <v>56</v>
      </c>
      <c r="T4173" s="17" t="str">
        <f t="shared" si="262"/>
        <v>No</v>
      </c>
      <c r="U4173" s="82">
        <v>43416</v>
      </c>
      <c r="V4173" s="82">
        <v>43898</v>
      </c>
      <c r="W4173" s="17">
        <v>335</v>
      </c>
      <c r="X4173" s="17" t="str">
        <f t="shared" si="263"/>
        <v>Active</v>
      </c>
      <c r="Y4173" s="17" t="s">
        <v>15615</v>
      </c>
      <c r="Z4173" s="17"/>
    </row>
    <row r="4174" spans="1:26" x14ac:dyDescent="0.25">
      <c r="A4174">
        <v>4173</v>
      </c>
      <c r="B4174" s="17" t="s">
        <v>2970</v>
      </c>
      <c r="C4174" s="17">
        <v>2721</v>
      </c>
      <c r="D4174" s="17" t="str">
        <f>INDEX(Hosts!$A:$O,MATCH(Places!$C4174,Hosts!$A:$A,0),MATCH(Places!D$1,Hosts!$1:$1,0))</f>
        <v>Within an hour</v>
      </c>
      <c r="E4174" s="87">
        <f>INDEX(Hosts!$A:$O,MATCH(Places!$C4174,Hosts!$A:$A,0),MATCH(Places!E$1,Hosts!$1:$1,0))</f>
        <v>1</v>
      </c>
      <c r="F4174" s="87">
        <f>INDEX(Hosts!$A:$O,MATCH(Places!$C4174,Hosts!$A:$A,0),MATCH(Places!F$1,Hosts!$1:$1,0))</f>
        <v>0.94</v>
      </c>
      <c r="G4174" s="17" t="str">
        <f>INDEX(Hosts!$A:$O,MATCH(Places!$C4174,Hosts!$A:$A,0),MATCH(Places!G$1,Hosts!$1:$1,0))</f>
        <v>No</v>
      </c>
      <c r="H4174" s="17">
        <v>7</v>
      </c>
      <c r="I4174" s="17" t="str">
        <f>INDEX(Neighborhoods!$A:$C,MATCH(Places!$H4174,Neighborhoods!$A:$A,0),MATCH(Places!I$1,Neighborhoods!$1:$1,0))</f>
        <v>Brooklyn</v>
      </c>
      <c r="J4174" s="17" t="str">
        <f>INDEX(Neighborhoods!$A:$C,MATCH(Places!$H4174,Neighborhoods!$A:$A,0),MATCH(Places!J$1,Neighborhoods!$1:$1,0))</f>
        <v>Bedford-Stuyvesant</v>
      </c>
      <c r="K4174" s="17" t="s">
        <v>11822</v>
      </c>
      <c r="L4174" s="17" t="str">
        <f t="shared" si="260"/>
        <v>No</v>
      </c>
      <c r="M4174" s="17">
        <v>2</v>
      </c>
      <c r="N4174" s="17" t="str" cm="1">
        <f t="array" ref="N4174">_xlfn.IFS(M4174&lt;=2,"Small",M4174&lt;=5,"Medium",M4174&gt;5,"Large")</f>
        <v>Small</v>
      </c>
      <c r="O4174" s="65">
        <v>80</v>
      </c>
      <c r="P4174" s="87">
        <f t="shared" si="261"/>
        <v>0.03</v>
      </c>
      <c r="Q4174" s="68">
        <v>4.63</v>
      </c>
      <c r="R4174" s="68" t="str" cm="1">
        <f t="array" ref="R4174">_xlfn.SWITCH(ROUND(Q4174,0),5,"Excellent",4,"Good",3,"Ok","Bad")</f>
        <v>Excellent</v>
      </c>
      <c r="S4174" s="17">
        <v>60</v>
      </c>
      <c r="T4174" s="17" t="str">
        <f t="shared" si="262"/>
        <v>No</v>
      </c>
      <c r="U4174" s="82">
        <v>43409</v>
      </c>
      <c r="V4174" s="82">
        <v>43981</v>
      </c>
      <c r="W4174" s="17">
        <v>1</v>
      </c>
      <c r="X4174" s="17" t="str">
        <f t="shared" si="263"/>
        <v>Active</v>
      </c>
      <c r="Y4174" s="17" t="s">
        <v>15615</v>
      </c>
      <c r="Z4174" s="17"/>
    </row>
    <row r="4175" spans="1:26" x14ac:dyDescent="0.25">
      <c r="A4175">
        <v>4174</v>
      </c>
      <c r="B4175" s="17" t="s">
        <v>2971</v>
      </c>
      <c r="C4175" s="17">
        <v>2201</v>
      </c>
      <c r="D4175" s="17" t="str">
        <f>INDEX(Hosts!$A:$O,MATCH(Places!$C4175,Hosts!$A:$A,0),MATCH(Places!D$1,Hosts!$1:$1,0))</f>
        <v>Within an hour</v>
      </c>
      <c r="E4175" s="87">
        <f>INDEX(Hosts!$A:$O,MATCH(Places!$C4175,Hosts!$A:$A,0),MATCH(Places!E$1,Hosts!$1:$1,0))</f>
        <v>1</v>
      </c>
      <c r="F4175" s="87">
        <f>INDEX(Hosts!$A:$O,MATCH(Places!$C4175,Hosts!$A:$A,0),MATCH(Places!F$1,Hosts!$1:$1,0))</f>
        <v>1</v>
      </c>
      <c r="G4175" s="17" t="str">
        <f>INDEX(Hosts!$A:$O,MATCH(Places!$C4175,Hosts!$A:$A,0),MATCH(Places!G$1,Hosts!$1:$1,0))</f>
        <v>Yes</v>
      </c>
      <c r="H4175" s="17">
        <v>10</v>
      </c>
      <c r="I4175" s="17" t="str">
        <f>INDEX(Neighborhoods!$A:$C,MATCH(Places!$H4175,Neighborhoods!$A:$A,0),MATCH(Places!I$1,Neighborhoods!$1:$1,0))</f>
        <v>Brooklyn</v>
      </c>
      <c r="J4175" s="17" t="str">
        <f>INDEX(Neighborhoods!$A:$C,MATCH(Places!$H4175,Neighborhoods!$A:$A,0),MATCH(Places!J$1,Neighborhoods!$1:$1,0))</f>
        <v>East Flatbush</v>
      </c>
      <c r="K4175" s="17" t="s">
        <v>1</v>
      </c>
      <c r="L4175" s="17" t="str">
        <f t="shared" si="260"/>
        <v>Yes</v>
      </c>
      <c r="M4175" s="17">
        <v>2</v>
      </c>
      <c r="N4175" s="17" t="str" cm="1">
        <f t="array" ref="N4175">_xlfn.IFS(M4175&lt;=2,"Small",M4175&lt;=5,"Medium",M4175&gt;5,"Large")</f>
        <v>Small</v>
      </c>
      <c r="O4175" s="65">
        <v>50</v>
      </c>
      <c r="P4175" s="87">
        <f t="shared" si="261"/>
        <v>0.03</v>
      </c>
      <c r="Q4175" s="68">
        <v>5</v>
      </c>
      <c r="R4175" s="68" t="str" cm="1">
        <f t="array" ref="R4175">_xlfn.SWITCH(ROUND(Q4175,0),5,"Excellent",4,"Good",3,"Ok","Bad")</f>
        <v>Excellent</v>
      </c>
      <c r="S4175" s="17">
        <v>51</v>
      </c>
      <c r="T4175" s="17" t="str">
        <f t="shared" si="262"/>
        <v>No</v>
      </c>
      <c r="U4175" s="82">
        <v>43608</v>
      </c>
      <c r="V4175" s="82">
        <v>44054</v>
      </c>
      <c r="W4175" s="17">
        <v>353</v>
      </c>
      <c r="X4175" s="17" t="str">
        <f t="shared" si="263"/>
        <v>Active</v>
      </c>
      <c r="Y4175" s="17" t="s">
        <v>15615</v>
      </c>
      <c r="Z4175" s="17"/>
    </row>
    <row r="4176" spans="1:26" x14ac:dyDescent="0.25">
      <c r="A4176">
        <v>4175</v>
      </c>
      <c r="B4176" s="17" t="s">
        <v>2972</v>
      </c>
      <c r="C4176" s="17">
        <v>3707</v>
      </c>
      <c r="D4176" s="17" t="str">
        <f>INDEX(Hosts!$A:$O,MATCH(Places!$C4176,Hosts!$A:$A,0),MATCH(Places!D$1,Hosts!$1:$1,0))</f>
        <v>Within an hour</v>
      </c>
      <c r="E4176" s="87">
        <f>INDEX(Hosts!$A:$O,MATCH(Places!$C4176,Hosts!$A:$A,0),MATCH(Places!E$1,Hosts!$1:$1,0))</f>
        <v>1</v>
      </c>
      <c r="F4176" s="87">
        <f>INDEX(Hosts!$A:$O,MATCH(Places!$C4176,Hosts!$A:$A,0),MATCH(Places!F$1,Hosts!$1:$1,0))</f>
        <v>1</v>
      </c>
      <c r="G4176" s="17" t="str">
        <f>INDEX(Hosts!$A:$O,MATCH(Places!$C4176,Hosts!$A:$A,0),MATCH(Places!G$1,Hosts!$1:$1,0))</f>
        <v>Yes</v>
      </c>
      <c r="H4176" s="17">
        <v>25</v>
      </c>
      <c r="I4176" s="17" t="str">
        <f>INDEX(Neighborhoods!$A:$C,MATCH(Places!$H4176,Neighborhoods!$A:$A,0),MATCH(Places!I$1,Neighborhoods!$1:$1,0))</f>
        <v>Queens</v>
      </c>
      <c r="J4176" s="17" t="str">
        <f>INDEX(Neighborhoods!$A:$C,MATCH(Places!$H4176,Neighborhoods!$A:$A,0),MATCH(Places!J$1,Neighborhoods!$1:$1,0))</f>
        <v>Ridgewood</v>
      </c>
      <c r="K4176" s="17" t="s">
        <v>11822</v>
      </c>
      <c r="L4176" s="17" t="str">
        <f t="shared" si="260"/>
        <v>No</v>
      </c>
      <c r="M4176" s="17">
        <v>4</v>
      </c>
      <c r="N4176" s="17" t="str" cm="1">
        <f t="array" ref="N4176">_xlfn.IFS(M4176&lt;=2,"Small",M4176&lt;=5,"Medium",M4176&gt;5,"Large")</f>
        <v>Medium</v>
      </c>
      <c r="O4176" s="65">
        <v>115</v>
      </c>
      <c r="P4176" s="87">
        <f t="shared" si="261"/>
        <v>0.03</v>
      </c>
      <c r="Q4176" s="68">
        <v>5</v>
      </c>
      <c r="R4176" s="68" t="str" cm="1">
        <f t="array" ref="R4176">_xlfn.SWITCH(ROUND(Q4176,0),5,"Excellent",4,"Good",3,"Ok","Bad")</f>
        <v>Excellent</v>
      </c>
      <c r="S4176" s="17">
        <v>33</v>
      </c>
      <c r="T4176" s="17" t="str">
        <f t="shared" si="262"/>
        <v>No</v>
      </c>
      <c r="U4176" s="82">
        <v>43417</v>
      </c>
      <c r="V4176" s="82">
        <v>43889</v>
      </c>
      <c r="W4176" s="17">
        <v>106</v>
      </c>
      <c r="X4176" s="17" t="str">
        <f t="shared" si="263"/>
        <v>Active</v>
      </c>
      <c r="Y4176" s="17" t="s">
        <v>15616</v>
      </c>
      <c r="Z4176" s="17"/>
    </row>
    <row r="4177" spans="1:26" x14ac:dyDescent="0.25">
      <c r="A4177">
        <v>4176</v>
      </c>
      <c r="B4177" s="17" t="s">
        <v>15411</v>
      </c>
      <c r="C4177" s="17">
        <v>253</v>
      </c>
      <c r="D4177" s="17" t="str">
        <f>INDEX(Hosts!$A:$O,MATCH(Places!$C4177,Hosts!$A:$A,0),MATCH(Places!D$1,Hosts!$1:$1,0))</f>
        <v>Within an hour</v>
      </c>
      <c r="E4177" s="87">
        <f>INDEX(Hosts!$A:$O,MATCH(Places!$C4177,Hosts!$A:$A,0),MATCH(Places!E$1,Hosts!$1:$1,0))</f>
        <v>1</v>
      </c>
      <c r="F4177" s="87">
        <f>INDEX(Hosts!$A:$O,MATCH(Places!$C4177,Hosts!$A:$A,0),MATCH(Places!F$1,Hosts!$1:$1,0))</f>
        <v>1</v>
      </c>
      <c r="G4177" s="17" t="str">
        <f>INDEX(Hosts!$A:$O,MATCH(Places!$C4177,Hosts!$A:$A,0),MATCH(Places!G$1,Hosts!$1:$1,0))</f>
        <v>Yes</v>
      </c>
      <c r="H4177" s="17">
        <v>8</v>
      </c>
      <c r="I4177" s="17" t="str">
        <f>INDEX(Neighborhoods!$A:$C,MATCH(Places!$H4177,Neighborhoods!$A:$A,0),MATCH(Places!I$1,Neighborhoods!$1:$1,0))</f>
        <v>Brooklyn</v>
      </c>
      <c r="J4177" s="17" t="str">
        <f>INDEX(Neighborhoods!$A:$C,MATCH(Places!$H4177,Neighborhoods!$A:$A,0),MATCH(Places!J$1,Neighborhoods!$1:$1,0))</f>
        <v>Bushwick</v>
      </c>
      <c r="K4177" s="17" t="s">
        <v>1</v>
      </c>
      <c r="L4177" s="17" t="str">
        <f t="shared" si="260"/>
        <v>Yes</v>
      </c>
      <c r="M4177" s="17">
        <v>2</v>
      </c>
      <c r="N4177" s="17" t="str" cm="1">
        <f t="array" ref="N4177">_xlfn.IFS(M4177&lt;=2,"Small",M4177&lt;=5,"Medium",M4177&gt;5,"Large")</f>
        <v>Small</v>
      </c>
      <c r="O4177" s="65">
        <v>75</v>
      </c>
      <c r="P4177" s="87">
        <f t="shared" si="261"/>
        <v>0.03</v>
      </c>
      <c r="Q4177" s="68">
        <v>4.91</v>
      </c>
      <c r="R4177" s="68" t="str" cm="1">
        <f t="array" ref="R4177">_xlfn.SWITCH(ROUND(Q4177,0),5,"Excellent",4,"Good",3,"Ok","Bad")</f>
        <v>Excellent</v>
      </c>
      <c r="S4177" s="17">
        <v>46</v>
      </c>
      <c r="T4177" s="17" t="str">
        <f t="shared" si="262"/>
        <v>No</v>
      </c>
      <c r="U4177" s="82">
        <v>43414</v>
      </c>
      <c r="V4177" s="82">
        <v>43892</v>
      </c>
      <c r="W4177" s="17">
        <v>363</v>
      </c>
      <c r="X4177" s="17" t="str">
        <f t="shared" si="263"/>
        <v>Active</v>
      </c>
      <c r="Y4177" s="17" t="s">
        <v>15616</v>
      </c>
      <c r="Z4177" s="17"/>
    </row>
    <row r="4178" spans="1:26" x14ac:dyDescent="0.25">
      <c r="A4178">
        <v>4177</v>
      </c>
      <c r="B4178" s="17" t="s">
        <v>2973</v>
      </c>
      <c r="C4178" s="17">
        <v>3701</v>
      </c>
      <c r="D4178" s="17" t="str">
        <f>INDEX(Hosts!$A:$O,MATCH(Places!$C4178,Hosts!$A:$A,0),MATCH(Places!D$1,Hosts!$1:$1,0))</f>
        <v>Within an hour</v>
      </c>
      <c r="E4178" s="87">
        <f>INDEX(Hosts!$A:$O,MATCH(Places!$C4178,Hosts!$A:$A,0),MATCH(Places!E$1,Hosts!$1:$1,0))</f>
        <v>1</v>
      </c>
      <c r="F4178" s="87">
        <f>INDEX(Hosts!$A:$O,MATCH(Places!$C4178,Hosts!$A:$A,0),MATCH(Places!F$1,Hosts!$1:$1,0))</f>
        <v>1</v>
      </c>
      <c r="G4178" s="17" t="str">
        <f>INDEX(Hosts!$A:$O,MATCH(Places!$C4178,Hosts!$A:$A,0),MATCH(Places!G$1,Hosts!$1:$1,0))</f>
        <v>No</v>
      </c>
      <c r="H4178" s="17">
        <v>15</v>
      </c>
      <c r="I4178" s="17" t="str">
        <f>INDEX(Neighborhoods!$A:$C,MATCH(Places!$H4178,Neighborhoods!$A:$A,0),MATCH(Places!I$1,Neighborhoods!$1:$1,0))</f>
        <v>Manhattan</v>
      </c>
      <c r="J4178" s="17" t="str">
        <f>INDEX(Neighborhoods!$A:$C,MATCH(Places!$H4178,Neighborhoods!$A:$A,0),MATCH(Places!J$1,Neighborhoods!$1:$1,0))</f>
        <v>East Village</v>
      </c>
      <c r="K4178" s="17" t="s">
        <v>11822</v>
      </c>
      <c r="L4178" s="17" t="str">
        <f t="shared" si="260"/>
        <v>No</v>
      </c>
      <c r="M4178" s="17">
        <v>5</v>
      </c>
      <c r="N4178" s="17" t="str" cm="1">
        <f t="array" ref="N4178">_xlfn.IFS(M4178&lt;=2,"Small",M4178&lt;=5,"Medium",M4178&gt;5,"Large")</f>
        <v>Medium</v>
      </c>
      <c r="O4178" s="65">
        <v>252</v>
      </c>
      <c r="P4178" s="87">
        <f t="shared" si="261"/>
        <v>0.04</v>
      </c>
      <c r="Q4178" s="68">
        <v>4.49</v>
      </c>
      <c r="R4178" s="68" t="str" cm="1">
        <f t="array" ref="R4178">_xlfn.SWITCH(ROUND(Q4178,0),5,"Excellent",4,"Good",3,"Ok","Bad")</f>
        <v>Good</v>
      </c>
      <c r="S4178" s="17">
        <v>76</v>
      </c>
      <c r="T4178" s="17" t="str">
        <f t="shared" si="262"/>
        <v>No</v>
      </c>
      <c r="U4178" s="82">
        <v>43417</v>
      </c>
      <c r="V4178" s="82">
        <v>44004</v>
      </c>
      <c r="W4178" s="17">
        <v>15</v>
      </c>
      <c r="X4178" s="17" t="str">
        <f t="shared" si="263"/>
        <v>Active</v>
      </c>
      <c r="Y4178" s="17" t="s">
        <v>15616</v>
      </c>
      <c r="Z4178" s="17"/>
    </row>
    <row r="4179" spans="1:26" x14ac:dyDescent="0.25">
      <c r="A4179">
        <v>4178</v>
      </c>
      <c r="B4179" s="17" t="s">
        <v>15359</v>
      </c>
      <c r="C4179" s="17">
        <v>3698</v>
      </c>
      <c r="D4179" s="17" t="str">
        <f>INDEX(Hosts!$A:$O,MATCH(Places!$C4179,Hosts!$A:$A,0),MATCH(Places!D$1,Hosts!$1:$1,0))</f>
        <v>Within an hour</v>
      </c>
      <c r="E4179" s="87">
        <f>INDEX(Hosts!$A:$O,MATCH(Places!$C4179,Hosts!$A:$A,0),MATCH(Places!E$1,Hosts!$1:$1,0))</f>
        <v>1</v>
      </c>
      <c r="F4179" s="87">
        <f>INDEX(Hosts!$A:$O,MATCH(Places!$C4179,Hosts!$A:$A,0),MATCH(Places!F$1,Hosts!$1:$1,0))</f>
        <v>0.98</v>
      </c>
      <c r="G4179" s="17" t="str">
        <f>INDEX(Hosts!$A:$O,MATCH(Places!$C4179,Hosts!$A:$A,0),MATCH(Places!G$1,Hosts!$1:$1,0))</f>
        <v>Yes</v>
      </c>
      <c r="H4179" s="17">
        <v>7</v>
      </c>
      <c r="I4179" s="17" t="str">
        <f>INDEX(Neighborhoods!$A:$C,MATCH(Places!$H4179,Neighborhoods!$A:$A,0),MATCH(Places!I$1,Neighborhoods!$1:$1,0))</f>
        <v>Brooklyn</v>
      </c>
      <c r="J4179" s="17" t="str">
        <f>INDEX(Neighborhoods!$A:$C,MATCH(Places!$H4179,Neighborhoods!$A:$A,0),MATCH(Places!J$1,Neighborhoods!$1:$1,0))</f>
        <v>Bedford-Stuyvesant</v>
      </c>
      <c r="K4179" s="17" t="s">
        <v>11822</v>
      </c>
      <c r="L4179" s="17" t="str">
        <f t="shared" si="260"/>
        <v>No</v>
      </c>
      <c r="M4179" s="17">
        <v>6</v>
      </c>
      <c r="N4179" s="17" t="str" cm="1">
        <f t="array" ref="N4179">_xlfn.IFS(M4179&lt;=2,"Small",M4179&lt;=5,"Medium",M4179&gt;5,"Large")</f>
        <v>Large</v>
      </c>
      <c r="O4179" s="65">
        <v>178</v>
      </c>
      <c r="P4179" s="87">
        <f t="shared" si="261"/>
        <v>0.03</v>
      </c>
      <c r="Q4179" s="68">
        <v>4.96</v>
      </c>
      <c r="R4179" s="68" t="str" cm="1">
        <f t="array" ref="R4179">_xlfn.SWITCH(ROUND(Q4179,0),5,"Excellent",4,"Good",3,"Ok","Bad")</f>
        <v>Excellent</v>
      </c>
      <c r="S4179" s="17">
        <v>184</v>
      </c>
      <c r="T4179" s="17" t="str">
        <f t="shared" si="262"/>
        <v>Yes</v>
      </c>
      <c r="U4179" s="82">
        <v>43413</v>
      </c>
      <c r="V4179" s="82">
        <v>44053</v>
      </c>
      <c r="W4179" s="17">
        <v>359</v>
      </c>
      <c r="X4179" s="17" t="str">
        <f t="shared" si="263"/>
        <v>Active</v>
      </c>
      <c r="Y4179" s="17" t="s">
        <v>15615</v>
      </c>
      <c r="Z4179" s="17"/>
    </row>
    <row r="4180" spans="1:26" x14ac:dyDescent="0.25">
      <c r="A4180">
        <v>4179</v>
      </c>
      <c r="B4180" s="17" t="s">
        <v>2974</v>
      </c>
      <c r="C4180" s="17">
        <v>3709</v>
      </c>
      <c r="D4180" s="17" t="str">
        <f>INDEX(Hosts!$A:$O,MATCH(Places!$C4180,Hosts!$A:$A,0),MATCH(Places!D$1,Hosts!$1:$1,0))</f>
        <v>Within a day</v>
      </c>
      <c r="E4180" s="87">
        <f>INDEX(Hosts!$A:$O,MATCH(Places!$C4180,Hosts!$A:$A,0),MATCH(Places!E$1,Hosts!$1:$1,0))</f>
        <v>1</v>
      </c>
      <c r="F4180" s="87">
        <f>INDEX(Hosts!$A:$O,MATCH(Places!$C4180,Hosts!$A:$A,0),MATCH(Places!F$1,Hosts!$1:$1,0))</f>
        <v>0.33</v>
      </c>
      <c r="G4180" s="17" t="str">
        <f>INDEX(Hosts!$A:$O,MATCH(Places!$C4180,Hosts!$A:$A,0),MATCH(Places!G$1,Hosts!$1:$1,0))</f>
        <v>No</v>
      </c>
      <c r="H4180" s="17">
        <v>8</v>
      </c>
      <c r="I4180" s="17" t="str">
        <f>INDEX(Neighborhoods!$A:$C,MATCH(Places!$H4180,Neighborhoods!$A:$A,0),MATCH(Places!I$1,Neighborhoods!$1:$1,0))</f>
        <v>Brooklyn</v>
      </c>
      <c r="J4180" s="17" t="str">
        <f>INDEX(Neighborhoods!$A:$C,MATCH(Places!$H4180,Neighborhoods!$A:$A,0),MATCH(Places!J$1,Neighborhoods!$1:$1,0))</f>
        <v>Bushwick</v>
      </c>
      <c r="K4180" s="17" t="s">
        <v>11822</v>
      </c>
      <c r="L4180" s="17" t="str">
        <f t="shared" si="260"/>
        <v>No</v>
      </c>
      <c r="M4180" s="17">
        <v>4</v>
      </c>
      <c r="N4180" s="17" t="str" cm="1">
        <f t="array" ref="N4180">_xlfn.IFS(M4180&lt;=2,"Small",M4180&lt;=5,"Medium",M4180&gt;5,"Large")</f>
        <v>Medium</v>
      </c>
      <c r="O4180" s="65">
        <v>106</v>
      </c>
      <c r="P4180" s="87">
        <f t="shared" si="261"/>
        <v>0.03</v>
      </c>
      <c r="Q4180" s="68">
        <v>4.8</v>
      </c>
      <c r="R4180" s="68" t="str" cm="1">
        <f t="array" ref="R4180">_xlfn.SWITCH(ROUND(Q4180,0),5,"Excellent",4,"Good",3,"Ok","Bad")</f>
        <v>Excellent</v>
      </c>
      <c r="S4180" s="17">
        <v>5</v>
      </c>
      <c r="T4180" s="17" t="str">
        <f t="shared" si="262"/>
        <v>No</v>
      </c>
      <c r="U4180" s="82">
        <v>43405</v>
      </c>
      <c r="V4180" s="82">
        <v>43736</v>
      </c>
      <c r="W4180" s="17">
        <v>0</v>
      </c>
      <c r="X4180" s="17" t="str">
        <f t="shared" si="263"/>
        <v>Inactive</v>
      </c>
      <c r="Y4180" s="17" t="s">
        <v>15615</v>
      </c>
      <c r="Z4180" s="17"/>
    </row>
    <row r="4181" spans="1:26" x14ac:dyDescent="0.25">
      <c r="A4181">
        <v>4180</v>
      </c>
      <c r="B4181" s="17" t="s">
        <v>2976</v>
      </c>
      <c r="C4181" s="17">
        <v>2181</v>
      </c>
      <c r="D4181" s="17" t="str">
        <f>INDEX(Hosts!$A:$O,MATCH(Places!$C4181,Hosts!$A:$A,0),MATCH(Places!D$1,Hosts!$1:$1,0))</f>
        <v>Within a few hours</v>
      </c>
      <c r="E4181" s="87">
        <f>INDEX(Hosts!$A:$O,MATCH(Places!$C4181,Hosts!$A:$A,0),MATCH(Places!E$1,Hosts!$1:$1,0))</f>
        <v>1</v>
      </c>
      <c r="F4181" s="87">
        <f>INDEX(Hosts!$A:$O,MATCH(Places!$C4181,Hosts!$A:$A,0),MATCH(Places!F$1,Hosts!$1:$1,0))</f>
        <v>1</v>
      </c>
      <c r="G4181" s="17" t="str">
        <f>INDEX(Hosts!$A:$O,MATCH(Places!$C4181,Hosts!$A:$A,0),MATCH(Places!G$1,Hosts!$1:$1,0))</f>
        <v>Yes</v>
      </c>
      <c r="H4181" s="17">
        <v>9</v>
      </c>
      <c r="I4181" s="17" t="str">
        <f>INDEX(Neighborhoods!$A:$C,MATCH(Places!$H4181,Neighborhoods!$A:$A,0),MATCH(Places!I$1,Neighborhoods!$1:$1,0))</f>
        <v>Brooklyn</v>
      </c>
      <c r="J4181" s="17" t="str">
        <f>INDEX(Neighborhoods!$A:$C,MATCH(Places!$H4181,Neighborhoods!$A:$A,0),MATCH(Places!J$1,Neighborhoods!$1:$1,0))</f>
        <v>Crown Heights</v>
      </c>
      <c r="K4181" s="17" t="s">
        <v>11822</v>
      </c>
      <c r="L4181" s="17" t="str">
        <f t="shared" si="260"/>
        <v>No</v>
      </c>
      <c r="M4181" s="17">
        <v>3</v>
      </c>
      <c r="N4181" s="17" t="str" cm="1">
        <f t="array" ref="N4181">_xlfn.IFS(M4181&lt;=2,"Small",M4181&lt;=5,"Medium",M4181&gt;5,"Large")</f>
        <v>Medium</v>
      </c>
      <c r="O4181" s="65">
        <v>88</v>
      </c>
      <c r="P4181" s="87">
        <f t="shared" si="261"/>
        <v>0.03</v>
      </c>
      <c r="Q4181" s="68">
        <v>5</v>
      </c>
      <c r="R4181" s="68" t="str" cm="1">
        <f t="array" ref="R4181">_xlfn.SWITCH(ROUND(Q4181,0),5,"Excellent",4,"Good",3,"Ok","Bad")</f>
        <v>Excellent</v>
      </c>
      <c r="S4181" s="17">
        <v>9</v>
      </c>
      <c r="T4181" s="17" t="str">
        <f t="shared" si="262"/>
        <v>No</v>
      </c>
      <c r="U4181" s="82">
        <v>43465</v>
      </c>
      <c r="V4181" s="82">
        <v>43912</v>
      </c>
      <c r="W4181" s="17">
        <v>0</v>
      </c>
      <c r="X4181" s="17" t="str">
        <f t="shared" si="263"/>
        <v>Inactive</v>
      </c>
      <c r="Y4181" s="17" t="s">
        <v>15615</v>
      </c>
      <c r="Z4181" s="17"/>
    </row>
    <row r="4182" spans="1:26" x14ac:dyDescent="0.25">
      <c r="A4182">
        <v>4181</v>
      </c>
      <c r="B4182" s="17" t="s">
        <v>2977</v>
      </c>
      <c r="C4182" s="17">
        <v>3710</v>
      </c>
      <c r="D4182" s="17" t="str">
        <f>INDEX(Hosts!$A:$O,MATCH(Places!$C4182,Hosts!$A:$A,0),MATCH(Places!D$1,Hosts!$1:$1,0))</f>
        <v>Within a few hours</v>
      </c>
      <c r="E4182" s="87">
        <f>INDEX(Hosts!$A:$O,MATCH(Places!$C4182,Hosts!$A:$A,0),MATCH(Places!E$1,Hosts!$1:$1,0))</f>
        <v>0.93</v>
      </c>
      <c r="F4182" s="87">
        <f>INDEX(Hosts!$A:$O,MATCH(Places!$C4182,Hosts!$A:$A,0),MATCH(Places!F$1,Hosts!$1:$1,0))</f>
        <v>0.97</v>
      </c>
      <c r="G4182" s="17" t="str">
        <f>INDEX(Hosts!$A:$O,MATCH(Places!$C4182,Hosts!$A:$A,0),MATCH(Places!G$1,Hosts!$1:$1,0))</f>
        <v>No</v>
      </c>
      <c r="H4182" s="17">
        <v>7</v>
      </c>
      <c r="I4182" s="17" t="str">
        <f>INDEX(Neighborhoods!$A:$C,MATCH(Places!$H4182,Neighborhoods!$A:$A,0),MATCH(Places!I$1,Neighborhoods!$1:$1,0))</f>
        <v>Brooklyn</v>
      </c>
      <c r="J4182" s="17" t="str">
        <f>INDEX(Neighborhoods!$A:$C,MATCH(Places!$H4182,Neighborhoods!$A:$A,0),MATCH(Places!J$1,Neighborhoods!$1:$1,0))</f>
        <v>Bedford-Stuyvesant</v>
      </c>
      <c r="K4182" s="17" t="s">
        <v>11822</v>
      </c>
      <c r="L4182" s="17" t="str">
        <f t="shared" si="260"/>
        <v>No</v>
      </c>
      <c r="M4182" s="17">
        <v>6</v>
      </c>
      <c r="N4182" s="17" t="str" cm="1">
        <f t="array" ref="N4182">_xlfn.IFS(M4182&lt;=2,"Small",M4182&lt;=5,"Medium",M4182&gt;5,"Large")</f>
        <v>Large</v>
      </c>
      <c r="O4182" s="65">
        <v>214</v>
      </c>
      <c r="P4182" s="87">
        <f t="shared" si="261"/>
        <v>0.04</v>
      </c>
      <c r="Q4182" s="68">
        <v>4.59</v>
      </c>
      <c r="R4182" s="68" t="str" cm="1">
        <f t="array" ref="R4182">_xlfn.SWITCH(ROUND(Q4182,0),5,"Excellent",4,"Good",3,"Ok","Bad")</f>
        <v>Excellent</v>
      </c>
      <c r="S4182" s="17">
        <v>64</v>
      </c>
      <c r="T4182" s="17" t="str">
        <f t="shared" si="262"/>
        <v>No</v>
      </c>
      <c r="U4182" s="82">
        <v>43422</v>
      </c>
      <c r="V4182" s="82">
        <v>44041</v>
      </c>
      <c r="W4182" s="17">
        <v>364</v>
      </c>
      <c r="X4182" s="17" t="str">
        <f t="shared" si="263"/>
        <v>Active</v>
      </c>
      <c r="Y4182" s="17" t="s">
        <v>15616</v>
      </c>
      <c r="Z4182" s="17"/>
    </row>
    <row r="4183" spans="1:26" x14ac:dyDescent="0.25">
      <c r="A4183">
        <v>4182</v>
      </c>
      <c r="B4183" s="17" t="s">
        <v>2978</v>
      </c>
      <c r="C4183" s="17">
        <v>3711</v>
      </c>
      <c r="D4183" s="17" t="str">
        <f>INDEX(Hosts!$A:$O,MATCH(Places!$C4183,Hosts!$A:$A,0),MATCH(Places!D$1,Hosts!$1:$1,0))</f>
        <v>Within an hour</v>
      </c>
      <c r="E4183" s="87">
        <f>INDEX(Hosts!$A:$O,MATCH(Places!$C4183,Hosts!$A:$A,0),MATCH(Places!E$1,Hosts!$1:$1,0))</f>
        <v>1</v>
      </c>
      <c r="F4183" s="87">
        <f>INDEX(Hosts!$A:$O,MATCH(Places!$C4183,Hosts!$A:$A,0),MATCH(Places!F$1,Hosts!$1:$1,0))</f>
        <v>0.93</v>
      </c>
      <c r="G4183" s="17" t="str">
        <f>INDEX(Hosts!$A:$O,MATCH(Places!$C4183,Hosts!$A:$A,0),MATCH(Places!G$1,Hosts!$1:$1,0))</f>
        <v>No</v>
      </c>
      <c r="H4183" s="17">
        <v>10</v>
      </c>
      <c r="I4183" s="17" t="str">
        <f>INDEX(Neighborhoods!$A:$C,MATCH(Places!$H4183,Neighborhoods!$A:$A,0),MATCH(Places!I$1,Neighborhoods!$1:$1,0))</f>
        <v>Brooklyn</v>
      </c>
      <c r="J4183" s="17" t="str">
        <f>INDEX(Neighborhoods!$A:$C,MATCH(Places!$H4183,Neighborhoods!$A:$A,0),MATCH(Places!J$1,Neighborhoods!$1:$1,0))</f>
        <v>East Flatbush</v>
      </c>
      <c r="K4183" s="17" t="s">
        <v>1</v>
      </c>
      <c r="L4183" s="17" t="str">
        <f t="shared" si="260"/>
        <v>Yes</v>
      </c>
      <c r="M4183" s="17">
        <v>2</v>
      </c>
      <c r="N4183" s="17" t="str" cm="1">
        <f t="array" ref="N4183">_xlfn.IFS(M4183&lt;=2,"Small",M4183&lt;=5,"Medium",M4183&gt;5,"Large")</f>
        <v>Small</v>
      </c>
      <c r="O4183" s="65">
        <v>37</v>
      </c>
      <c r="P4183" s="87">
        <f t="shared" si="261"/>
        <v>0.03</v>
      </c>
      <c r="Q4183" s="68">
        <v>4.75</v>
      </c>
      <c r="R4183" s="68" t="str" cm="1">
        <f t="array" ref="R4183">_xlfn.SWITCH(ROUND(Q4183,0),5,"Excellent",4,"Good",3,"Ok","Bad")</f>
        <v>Excellent</v>
      </c>
      <c r="S4183" s="17">
        <v>24</v>
      </c>
      <c r="T4183" s="17" t="str">
        <f t="shared" si="262"/>
        <v>No</v>
      </c>
      <c r="U4183" s="82">
        <v>43438</v>
      </c>
      <c r="V4183" s="82">
        <v>43815</v>
      </c>
      <c r="W4183" s="17">
        <v>223</v>
      </c>
      <c r="X4183" s="17" t="str">
        <f t="shared" si="263"/>
        <v>Active</v>
      </c>
      <c r="Y4183" s="17" t="s">
        <v>15616</v>
      </c>
      <c r="Z4183" s="17"/>
    </row>
    <row r="4184" spans="1:26" x14ac:dyDescent="0.25">
      <c r="A4184">
        <v>4183</v>
      </c>
      <c r="B4184" s="17" t="s">
        <v>2979</v>
      </c>
      <c r="C4184" s="17">
        <v>1797</v>
      </c>
      <c r="D4184" s="17" t="str">
        <f>INDEX(Hosts!$A:$O,MATCH(Places!$C4184,Hosts!$A:$A,0),MATCH(Places!D$1,Hosts!$1:$1,0))</f>
        <v>Within a few hours</v>
      </c>
      <c r="E4184" s="87">
        <f>INDEX(Hosts!$A:$O,MATCH(Places!$C4184,Hosts!$A:$A,0),MATCH(Places!E$1,Hosts!$1:$1,0))</f>
        <v>1</v>
      </c>
      <c r="F4184" s="87">
        <f>INDEX(Hosts!$A:$O,MATCH(Places!$C4184,Hosts!$A:$A,0),MATCH(Places!F$1,Hosts!$1:$1,0))</f>
        <v>0</v>
      </c>
      <c r="G4184" s="17" t="str">
        <f>INDEX(Hosts!$A:$O,MATCH(Places!$C4184,Hosts!$A:$A,0),MATCH(Places!G$1,Hosts!$1:$1,0))</f>
        <v>Yes</v>
      </c>
      <c r="H4184" s="17">
        <v>7</v>
      </c>
      <c r="I4184" s="17" t="str">
        <f>INDEX(Neighborhoods!$A:$C,MATCH(Places!$H4184,Neighborhoods!$A:$A,0),MATCH(Places!I$1,Neighborhoods!$1:$1,0))</f>
        <v>Brooklyn</v>
      </c>
      <c r="J4184" s="17" t="str">
        <f>INDEX(Neighborhoods!$A:$C,MATCH(Places!$H4184,Neighborhoods!$A:$A,0),MATCH(Places!J$1,Neighborhoods!$1:$1,0))</f>
        <v>Bedford-Stuyvesant</v>
      </c>
      <c r="K4184" s="17" t="s">
        <v>1</v>
      </c>
      <c r="L4184" s="17" t="str">
        <f t="shared" si="260"/>
        <v>Yes</v>
      </c>
      <c r="M4184" s="17">
        <v>1</v>
      </c>
      <c r="N4184" s="17" t="str" cm="1">
        <f t="array" ref="N4184">_xlfn.IFS(M4184&lt;=2,"Small",M4184&lt;=5,"Medium",M4184&gt;5,"Large")</f>
        <v>Small</v>
      </c>
      <c r="O4184" s="65">
        <v>38</v>
      </c>
      <c r="P4184" s="87">
        <f t="shared" si="261"/>
        <v>0.03</v>
      </c>
      <c r="Q4184" s="68">
        <v>4.8</v>
      </c>
      <c r="R4184" s="68" t="str" cm="1">
        <f t="array" ref="R4184">_xlfn.SWITCH(ROUND(Q4184,0),5,"Excellent",4,"Good",3,"Ok","Bad")</f>
        <v>Excellent</v>
      </c>
      <c r="S4184" s="17">
        <v>10</v>
      </c>
      <c r="T4184" s="17" t="str">
        <f t="shared" si="262"/>
        <v>No</v>
      </c>
      <c r="U4184" s="82">
        <v>43430</v>
      </c>
      <c r="V4184" s="82">
        <v>43583</v>
      </c>
      <c r="W4184" s="17">
        <v>0</v>
      </c>
      <c r="X4184" s="17" t="str">
        <f t="shared" si="263"/>
        <v>Inactive</v>
      </c>
      <c r="Y4184" s="17" t="s">
        <v>15615</v>
      </c>
      <c r="Z4184" s="17"/>
    </row>
    <row r="4185" spans="1:26" x14ac:dyDescent="0.25">
      <c r="A4185">
        <v>4184</v>
      </c>
      <c r="B4185" s="17" t="s">
        <v>2980</v>
      </c>
      <c r="C4185" s="17">
        <v>3570</v>
      </c>
      <c r="D4185" s="17" t="str">
        <f>INDEX(Hosts!$A:$O,MATCH(Places!$C4185,Hosts!$A:$A,0),MATCH(Places!D$1,Hosts!$1:$1,0))</f>
        <v>Within a day</v>
      </c>
      <c r="E4185" s="87">
        <f>INDEX(Hosts!$A:$O,MATCH(Places!$C4185,Hosts!$A:$A,0),MATCH(Places!E$1,Hosts!$1:$1,0))</f>
        <v>0.56000000000000005</v>
      </c>
      <c r="F4185" s="87">
        <f>INDEX(Hosts!$A:$O,MATCH(Places!$C4185,Hosts!$A:$A,0),MATCH(Places!F$1,Hosts!$1:$1,0))</f>
        <v>0.63</v>
      </c>
      <c r="G4185" s="17" t="str">
        <f>INDEX(Hosts!$A:$O,MATCH(Places!$C4185,Hosts!$A:$A,0),MATCH(Places!G$1,Hosts!$1:$1,0))</f>
        <v>No</v>
      </c>
      <c r="H4185" s="17">
        <v>18</v>
      </c>
      <c r="I4185" s="17" t="str">
        <f>INDEX(Neighborhoods!$A:$C,MATCH(Places!$H4185,Neighborhoods!$A:$A,0),MATCH(Places!I$1,Neighborhoods!$1:$1,0))</f>
        <v>Manhattan</v>
      </c>
      <c r="J4185" s="17" t="str">
        <f>INDEX(Neighborhoods!$A:$C,MATCH(Places!$H4185,Neighborhoods!$A:$A,0),MATCH(Places!J$1,Neighborhoods!$1:$1,0))</f>
        <v>Midtown</v>
      </c>
      <c r="K4185" s="17" t="s">
        <v>11822</v>
      </c>
      <c r="L4185" s="17" t="str">
        <f t="shared" si="260"/>
        <v>No</v>
      </c>
      <c r="M4185" s="17">
        <v>5</v>
      </c>
      <c r="N4185" s="17" t="str" cm="1">
        <f t="array" ref="N4185">_xlfn.IFS(M4185&lt;=2,"Small",M4185&lt;=5,"Medium",M4185&gt;5,"Large")</f>
        <v>Medium</v>
      </c>
      <c r="O4185" s="65">
        <v>295</v>
      </c>
      <c r="P4185" s="87">
        <f t="shared" si="261"/>
        <v>0.04</v>
      </c>
      <c r="Q4185" s="68">
        <v>4.5999999999999996</v>
      </c>
      <c r="R4185" s="68" t="str" cm="1">
        <f t="array" ref="R4185">_xlfn.SWITCH(ROUND(Q4185,0),5,"Excellent",4,"Good",3,"Ok","Bad")</f>
        <v>Excellent</v>
      </c>
      <c r="S4185" s="17">
        <v>5</v>
      </c>
      <c r="T4185" s="17" t="str">
        <f t="shared" si="262"/>
        <v>No</v>
      </c>
      <c r="U4185" s="82">
        <v>43419</v>
      </c>
      <c r="V4185" s="82">
        <v>43905</v>
      </c>
      <c r="W4185" s="17">
        <v>156</v>
      </c>
      <c r="X4185" s="17" t="str">
        <f t="shared" si="263"/>
        <v>Active</v>
      </c>
      <c r="Y4185" s="17" t="s">
        <v>15616</v>
      </c>
      <c r="Z4185" s="17"/>
    </row>
    <row r="4186" spans="1:26" x14ac:dyDescent="0.25">
      <c r="A4186">
        <v>4185</v>
      </c>
      <c r="B4186" s="17" t="s">
        <v>14814</v>
      </c>
      <c r="C4186" s="17">
        <v>3121</v>
      </c>
      <c r="D4186" s="17" t="str">
        <f>INDEX(Hosts!$A:$O,MATCH(Places!$C4186,Hosts!$A:$A,0),MATCH(Places!D$1,Hosts!$1:$1,0))</f>
        <v>Within an hour</v>
      </c>
      <c r="E4186" s="87">
        <f>INDEX(Hosts!$A:$O,MATCH(Places!$C4186,Hosts!$A:$A,0),MATCH(Places!E$1,Hosts!$1:$1,0))</f>
        <v>0.9</v>
      </c>
      <c r="F4186" s="87">
        <f>INDEX(Hosts!$A:$O,MATCH(Places!$C4186,Hosts!$A:$A,0),MATCH(Places!F$1,Hosts!$1:$1,0))</f>
        <v>0.98</v>
      </c>
      <c r="G4186" s="17" t="str">
        <f>INDEX(Hosts!$A:$O,MATCH(Places!$C4186,Hosts!$A:$A,0),MATCH(Places!G$1,Hosts!$1:$1,0))</f>
        <v>No</v>
      </c>
      <c r="H4186" s="17">
        <v>22</v>
      </c>
      <c r="I4186" s="17" t="str">
        <f>INDEX(Neighborhoods!$A:$C,MATCH(Places!$H4186,Neighborhoods!$A:$A,0),MATCH(Places!I$1,Neighborhoods!$1:$1,0))</f>
        <v>Queens</v>
      </c>
      <c r="J4186" s="17" t="str">
        <f>INDEX(Neighborhoods!$A:$C,MATCH(Places!$H4186,Neighborhoods!$A:$A,0),MATCH(Places!J$1,Neighborhoods!$1:$1,0))</f>
        <v>Flushing</v>
      </c>
      <c r="K4186" s="17" t="s">
        <v>1</v>
      </c>
      <c r="L4186" s="17" t="str">
        <f t="shared" si="260"/>
        <v>Yes</v>
      </c>
      <c r="M4186" s="17">
        <v>4</v>
      </c>
      <c r="N4186" s="17" t="str" cm="1">
        <f t="array" ref="N4186">_xlfn.IFS(M4186&lt;=2,"Small",M4186&lt;=5,"Medium",M4186&gt;5,"Large")</f>
        <v>Medium</v>
      </c>
      <c r="O4186" s="65">
        <v>49</v>
      </c>
      <c r="P4186" s="87">
        <f t="shared" si="261"/>
        <v>0.03</v>
      </c>
      <c r="Q4186" s="68">
        <v>4.68</v>
      </c>
      <c r="R4186" s="68" t="str" cm="1">
        <f t="array" ref="R4186">_xlfn.SWITCH(ROUND(Q4186,0),5,"Excellent",4,"Good",3,"Ok","Bad")</f>
        <v>Excellent</v>
      </c>
      <c r="S4186" s="17">
        <v>38</v>
      </c>
      <c r="T4186" s="17" t="str">
        <f t="shared" si="262"/>
        <v>No</v>
      </c>
      <c r="U4186" s="82">
        <v>43537</v>
      </c>
      <c r="V4186" s="82">
        <v>44046</v>
      </c>
      <c r="W4186" s="17">
        <v>343</v>
      </c>
      <c r="X4186" s="17" t="str">
        <f t="shared" si="263"/>
        <v>Active</v>
      </c>
      <c r="Y4186" s="17" t="s">
        <v>15615</v>
      </c>
      <c r="Z4186" s="17"/>
    </row>
    <row r="4187" spans="1:26" x14ac:dyDescent="0.25">
      <c r="A4187">
        <v>4186</v>
      </c>
      <c r="B4187" s="17" t="s">
        <v>2981</v>
      </c>
      <c r="C4187" s="17">
        <v>3182</v>
      </c>
      <c r="D4187" s="17" t="str">
        <f>INDEX(Hosts!$A:$O,MATCH(Places!$C4187,Hosts!$A:$A,0),MATCH(Places!D$1,Hosts!$1:$1,0))</f>
        <v>Within a few hours</v>
      </c>
      <c r="E4187" s="87">
        <f>INDEX(Hosts!$A:$O,MATCH(Places!$C4187,Hosts!$A:$A,0),MATCH(Places!E$1,Hosts!$1:$1,0))</f>
        <v>1</v>
      </c>
      <c r="F4187" s="87">
        <f>INDEX(Hosts!$A:$O,MATCH(Places!$C4187,Hosts!$A:$A,0),MATCH(Places!F$1,Hosts!$1:$1,0))</f>
        <v>0.91</v>
      </c>
      <c r="G4187" s="17" t="str">
        <f>INDEX(Hosts!$A:$O,MATCH(Places!$C4187,Hosts!$A:$A,0),MATCH(Places!G$1,Hosts!$1:$1,0))</f>
        <v>No</v>
      </c>
      <c r="H4187" s="17">
        <v>12</v>
      </c>
      <c r="I4187" s="17" t="str">
        <f>INDEX(Neighborhoods!$A:$C,MATCH(Places!$H4187,Neighborhoods!$A:$A,0),MATCH(Places!I$1,Neighborhoods!$1:$1,0))</f>
        <v>Brooklyn</v>
      </c>
      <c r="J4187" s="17" t="str">
        <f>INDEX(Neighborhoods!$A:$C,MATCH(Places!$H4187,Neighborhoods!$A:$A,0),MATCH(Places!J$1,Neighborhoods!$1:$1,0))</f>
        <v>Williamsburg</v>
      </c>
      <c r="K4187" s="17" t="s">
        <v>11822</v>
      </c>
      <c r="L4187" s="17" t="str">
        <f t="shared" si="260"/>
        <v>No</v>
      </c>
      <c r="M4187" s="17">
        <v>6</v>
      </c>
      <c r="N4187" s="17" t="str" cm="1">
        <f t="array" ref="N4187">_xlfn.IFS(M4187&lt;=2,"Small",M4187&lt;=5,"Medium",M4187&gt;5,"Large")</f>
        <v>Large</v>
      </c>
      <c r="O4187" s="65">
        <v>300</v>
      </c>
      <c r="P4187" s="87">
        <f t="shared" si="261"/>
        <v>0.04</v>
      </c>
      <c r="Q4187" s="68">
        <v>4.7300000000000004</v>
      </c>
      <c r="R4187" s="68" t="str" cm="1">
        <f t="array" ref="R4187">_xlfn.SWITCH(ROUND(Q4187,0),5,"Excellent",4,"Good",3,"Ok","Bad")</f>
        <v>Excellent</v>
      </c>
      <c r="S4187" s="17">
        <v>33</v>
      </c>
      <c r="T4187" s="17" t="str">
        <f t="shared" si="262"/>
        <v>No</v>
      </c>
      <c r="U4187" s="82">
        <v>43437</v>
      </c>
      <c r="V4187" s="82">
        <v>43835</v>
      </c>
      <c r="W4187" s="17">
        <v>117</v>
      </c>
      <c r="X4187" s="17" t="str">
        <f t="shared" si="263"/>
        <v>Active</v>
      </c>
      <c r="Y4187" s="17" t="s">
        <v>15615</v>
      </c>
      <c r="Z4187" s="17"/>
    </row>
    <row r="4188" spans="1:26" x14ac:dyDescent="0.25">
      <c r="A4188">
        <v>4187</v>
      </c>
      <c r="B4188" s="17" t="s">
        <v>2982</v>
      </c>
      <c r="C4188" s="17">
        <v>3713</v>
      </c>
      <c r="D4188" s="17" t="str">
        <f>INDEX(Hosts!$A:$O,MATCH(Places!$C4188,Hosts!$A:$A,0),MATCH(Places!D$1,Hosts!$1:$1,0))</f>
        <v>Within an hour</v>
      </c>
      <c r="E4188" s="87">
        <f>INDEX(Hosts!$A:$O,MATCH(Places!$C4188,Hosts!$A:$A,0),MATCH(Places!E$1,Hosts!$1:$1,0))</f>
        <v>1</v>
      </c>
      <c r="F4188" s="87">
        <f>INDEX(Hosts!$A:$O,MATCH(Places!$C4188,Hosts!$A:$A,0),MATCH(Places!F$1,Hosts!$1:$1,0))</f>
        <v>0.99</v>
      </c>
      <c r="G4188" s="17" t="str">
        <f>INDEX(Hosts!$A:$O,MATCH(Places!$C4188,Hosts!$A:$A,0),MATCH(Places!G$1,Hosts!$1:$1,0))</f>
        <v>No</v>
      </c>
      <c r="H4188" s="17">
        <v>4</v>
      </c>
      <c r="I4188" s="17" t="str">
        <f>INDEX(Neighborhoods!$A:$C,MATCH(Places!$H4188,Neighborhoods!$A:$A,0),MATCH(Places!I$1,Neighborhoods!$1:$1,0))</f>
        <v>Bronx</v>
      </c>
      <c r="J4188" s="17" t="str">
        <f>INDEX(Neighborhoods!$A:$C,MATCH(Places!$H4188,Neighborhoods!$A:$A,0),MATCH(Places!J$1,Neighborhoods!$1:$1,0))</f>
        <v>Mott Haven</v>
      </c>
      <c r="K4188" s="17" t="s">
        <v>1</v>
      </c>
      <c r="L4188" s="17" t="str">
        <f t="shared" si="260"/>
        <v>Yes</v>
      </c>
      <c r="M4188" s="17">
        <v>2</v>
      </c>
      <c r="N4188" s="17" t="str" cm="1">
        <f t="array" ref="N4188">_xlfn.IFS(M4188&lt;=2,"Small",M4188&lt;=5,"Medium",M4188&gt;5,"Large")</f>
        <v>Small</v>
      </c>
      <c r="O4188" s="65">
        <v>39</v>
      </c>
      <c r="P4188" s="87">
        <f t="shared" si="261"/>
        <v>0.03</v>
      </c>
      <c r="Q4188" s="68">
        <v>4.74</v>
      </c>
      <c r="R4188" s="68" t="str" cm="1">
        <f t="array" ref="R4188">_xlfn.SWITCH(ROUND(Q4188,0),5,"Excellent",4,"Good",3,"Ok","Bad")</f>
        <v>Excellent</v>
      </c>
      <c r="S4188" s="17">
        <v>112</v>
      </c>
      <c r="T4188" s="17" t="str">
        <f t="shared" si="262"/>
        <v>No</v>
      </c>
      <c r="U4188" s="82">
        <v>43448</v>
      </c>
      <c r="V4188" s="82">
        <v>44045</v>
      </c>
      <c r="W4188" s="17">
        <v>364</v>
      </c>
      <c r="X4188" s="17" t="str">
        <f t="shared" si="263"/>
        <v>Active</v>
      </c>
      <c r="Y4188" s="17" t="s">
        <v>15616</v>
      </c>
      <c r="Z4188" s="17"/>
    </row>
    <row r="4189" spans="1:26" x14ac:dyDescent="0.25">
      <c r="A4189">
        <v>4188</v>
      </c>
      <c r="B4189" s="17" t="s">
        <v>14422</v>
      </c>
      <c r="C4189" s="17">
        <v>2435</v>
      </c>
      <c r="D4189" s="17" t="str">
        <f>INDEX(Hosts!$A:$O,MATCH(Places!$C4189,Hosts!$A:$A,0),MATCH(Places!D$1,Hosts!$1:$1,0))</f>
        <v>Within an hour</v>
      </c>
      <c r="E4189" s="87">
        <f>INDEX(Hosts!$A:$O,MATCH(Places!$C4189,Hosts!$A:$A,0),MATCH(Places!E$1,Hosts!$1:$1,0))</f>
        <v>1</v>
      </c>
      <c r="F4189" s="87">
        <f>INDEX(Hosts!$A:$O,MATCH(Places!$C4189,Hosts!$A:$A,0),MATCH(Places!F$1,Hosts!$1:$1,0))</f>
        <v>1</v>
      </c>
      <c r="G4189" s="17" t="str">
        <f>INDEX(Hosts!$A:$O,MATCH(Places!$C4189,Hosts!$A:$A,0),MATCH(Places!G$1,Hosts!$1:$1,0))</f>
        <v>Yes</v>
      </c>
      <c r="H4189" s="17">
        <v>16</v>
      </c>
      <c r="I4189" s="17" t="str">
        <f>INDEX(Neighborhoods!$A:$C,MATCH(Places!$H4189,Neighborhoods!$A:$A,0),MATCH(Places!I$1,Neighborhoods!$1:$1,0))</f>
        <v>Manhattan</v>
      </c>
      <c r="J4189" s="17" t="str">
        <f>INDEX(Neighborhoods!$A:$C,MATCH(Places!$H4189,Neighborhoods!$A:$A,0),MATCH(Places!J$1,Neighborhoods!$1:$1,0))</f>
        <v>Harlem</v>
      </c>
      <c r="K4189" s="17" t="s">
        <v>1</v>
      </c>
      <c r="L4189" s="17" t="str">
        <f t="shared" si="260"/>
        <v>Yes</v>
      </c>
      <c r="M4189" s="17">
        <v>2</v>
      </c>
      <c r="N4189" s="17" t="str" cm="1">
        <f t="array" ref="N4189">_xlfn.IFS(M4189&lt;=2,"Small",M4189&lt;=5,"Medium",M4189&gt;5,"Large")</f>
        <v>Small</v>
      </c>
      <c r="O4189" s="65">
        <v>84</v>
      </c>
      <c r="P4189" s="87">
        <f t="shared" si="261"/>
        <v>0.03</v>
      </c>
      <c r="Q4189" s="68">
        <v>5</v>
      </c>
      <c r="R4189" s="68" t="str" cm="1">
        <f t="array" ref="R4189">_xlfn.SWITCH(ROUND(Q4189,0),5,"Excellent",4,"Good",3,"Ok","Bad")</f>
        <v>Excellent</v>
      </c>
      <c r="S4189" s="17">
        <v>100</v>
      </c>
      <c r="T4189" s="17" t="str">
        <f t="shared" si="262"/>
        <v>No</v>
      </c>
      <c r="U4189" s="82">
        <v>43448</v>
      </c>
      <c r="V4189" s="82">
        <v>43898</v>
      </c>
      <c r="W4189" s="17">
        <v>58</v>
      </c>
      <c r="X4189" s="17" t="str">
        <f t="shared" si="263"/>
        <v>Active</v>
      </c>
      <c r="Y4189" s="17" t="s">
        <v>15615</v>
      </c>
      <c r="Z4189" s="17"/>
    </row>
    <row r="4190" spans="1:26" x14ac:dyDescent="0.25">
      <c r="A4190">
        <v>4189</v>
      </c>
      <c r="B4190" s="17" t="s">
        <v>14168</v>
      </c>
      <c r="C4190" s="17">
        <v>2200</v>
      </c>
      <c r="D4190" s="17" t="str">
        <f>INDEX(Hosts!$A:$O,MATCH(Places!$C4190,Hosts!$A:$A,0),MATCH(Places!D$1,Hosts!$1:$1,0))</f>
        <v>Within an hour</v>
      </c>
      <c r="E4190" s="87">
        <f>INDEX(Hosts!$A:$O,MATCH(Places!$C4190,Hosts!$A:$A,0),MATCH(Places!E$1,Hosts!$1:$1,0))</f>
        <v>1</v>
      </c>
      <c r="F4190" s="87">
        <f>INDEX(Hosts!$A:$O,MATCH(Places!$C4190,Hosts!$A:$A,0),MATCH(Places!F$1,Hosts!$1:$1,0))</f>
        <v>1</v>
      </c>
      <c r="G4190" s="17" t="str">
        <f>INDEX(Hosts!$A:$O,MATCH(Places!$C4190,Hosts!$A:$A,0),MATCH(Places!G$1,Hosts!$1:$1,0))</f>
        <v>No</v>
      </c>
      <c r="H4190" s="17">
        <v>17</v>
      </c>
      <c r="I4190" s="17" t="str">
        <f>INDEX(Neighborhoods!$A:$C,MATCH(Places!$H4190,Neighborhoods!$A:$A,0),MATCH(Places!I$1,Neighborhoods!$1:$1,0))</f>
        <v>Manhattan</v>
      </c>
      <c r="J4190" s="17" t="str">
        <f>INDEX(Neighborhoods!$A:$C,MATCH(Places!$H4190,Neighborhoods!$A:$A,0),MATCH(Places!J$1,Neighborhoods!$1:$1,0))</f>
        <v>Hell's Kitchen</v>
      </c>
      <c r="K4190" s="17" t="s">
        <v>1</v>
      </c>
      <c r="L4190" s="17" t="str">
        <f t="shared" si="260"/>
        <v>Yes</v>
      </c>
      <c r="M4190" s="17">
        <v>2</v>
      </c>
      <c r="N4190" s="17" t="str" cm="1">
        <f t="array" ref="N4190">_xlfn.IFS(M4190&lt;=2,"Small",M4190&lt;=5,"Medium",M4190&gt;5,"Large")</f>
        <v>Small</v>
      </c>
      <c r="O4190" s="65">
        <v>76</v>
      </c>
      <c r="P4190" s="87">
        <f t="shared" si="261"/>
        <v>0.03</v>
      </c>
      <c r="Q4190" s="68">
        <v>4.47</v>
      </c>
      <c r="R4190" s="68" t="str" cm="1">
        <f t="array" ref="R4190">_xlfn.SWITCH(ROUND(Q4190,0),5,"Excellent",4,"Good",3,"Ok","Bad")</f>
        <v>Good</v>
      </c>
      <c r="S4190" s="17">
        <v>111</v>
      </c>
      <c r="T4190" s="17" t="str">
        <f t="shared" si="262"/>
        <v>No</v>
      </c>
      <c r="U4190" s="82">
        <v>43413</v>
      </c>
      <c r="V4190" s="82">
        <v>44015</v>
      </c>
      <c r="W4190" s="17">
        <v>176</v>
      </c>
      <c r="X4190" s="17" t="str">
        <f t="shared" si="263"/>
        <v>Active</v>
      </c>
      <c r="Y4190" s="17" t="s">
        <v>15616</v>
      </c>
      <c r="Z4190" s="17"/>
    </row>
    <row r="4191" spans="1:26" x14ac:dyDescent="0.25">
      <c r="A4191">
        <v>4190</v>
      </c>
      <c r="B4191" s="17" t="s">
        <v>2983</v>
      </c>
      <c r="C4191" s="17">
        <v>3660</v>
      </c>
      <c r="D4191" s="17" t="str">
        <f>INDEX(Hosts!$A:$O,MATCH(Places!$C4191,Hosts!$A:$A,0),MATCH(Places!D$1,Hosts!$1:$1,0))</f>
        <v>Within a day</v>
      </c>
      <c r="E4191" s="87">
        <f>INDEX(Hosts!$A:$O,MATCH(Places!$C4191,Hosts!$A:$A,0),MATCH(Places!E$1,Hosts!$1:$1,0))</f>
        <v>1</v>
      </c>
      <c r="F4191" s="87">
        <f>INDEX(Hosts!$A:$O,MATCH(Places!$C4191,Hosts!$A:$A,0),MATCH(Places!F$1,Hosts!$1:$1,0))</f>
        <v>1</v>
      </c>
      <c r="G4191" s="17" t="str">
        <f>INDEX(Hosts!$A:$O,MATCH(Places!$C4191,Hosts!$A:$A,0),MATCH(Places!G$1,Hosts!$1:$1,0))</f>
        <v>No</v>
      </c>
      <c r="H4191" s="17">
        <v>16</v>
      </c>
      <c r="I4191" s="17" t="str">
        <f>INDEX(Neighborhoods!$A:$C,MATCH(Places!$H4191,Neighborhoods!$A:$A,0),MATCH(Places!I$1,Neighborhoods!$1:$1,0))</f>
        <v>Manhattan</v>
      </c>
      <c r="J4191" s="17" t="str">
        <f>INDEX(Neighborhoods!$A:$C,MATCH(Places!$H4191,Neighborhoods!$A:$A,0),MATCH(Places!J$1,Neighborhoods!$1:$1,0))</f>
        <v>Harlem</v>
      </c>
      <c r="K4191" s="17" t="s">
        <v>11822</v>
      </c>
      <c r="L4191" s="17" t="str">
        <f t="shared" si="260"/>
        <v>No</v>
      </c>
      <c r="M4191" s="17">
        <v>6</v>
      </c>
      <c r="N4191" s="17" t="str" cm="1">
        <f t="array" ref="N4191">_xlfn.IFS(M4191&lt;=2,"Small",M4191&lt;=5,"Medium",M4191&gt;5,"Large")</f>
        <v>Large</v>
      </c>
      <c r="O4191" s="65">
        <v>230</v>
      </c>
      <c r="P4191" s="87">
        <f t="shared" si="261"/>
        <v>0.04</v>
      </c>
      <c r="Q4191" s="68">
        <v>4.5999999999999996</v>
      </c>
      <c r="R4191" s="68" t="str" cm="1">
        <f t="array" ref="R4191">_xlfn.SWITCH(ROUND(Q4191,0),5,"Excellent",4,"Good",3,"Ok","Bad")</f>
        <v>Excellent</v>
      </c>
      <c r="S4191" s="17">
        <v>15</v>
      </c>
      <c r="T4191" s="17" t="str">
        <f t="shared" si="262"/>
        <v>No</v>
      </c>
      <c r="U4191" s="82">
        <v>43436</v>
      </c>
      <c r="V4191" s="82">
        <v>43832</v>
      </c>
      <c r="W4191" s="17">
        <v>90</v>
      </c>
      <c r="X4191" s="17" t="str">
        <f t="shared" si="263"/>
        <v>Active</v>
      </c>
      <c r="Y4191" s="17" t="s">
        <v>15615</v>
      </c>
      <c r="Z4191" s="17"/>
    </row>
    <row r="4192" spans="1:26" x14ac:dyDescent="0.25">
      <c r="A4192">
        <v>4191</v>
      </c>
      <c r="B4192" s="17" t="s">
        <v>13417</v>
      </c>
      <c r="C4192" s="17">
        <v>2200</v>
      </c>
      <c r="D4192" s="17" t="str">
        <f>INDEX(Hosts!$A:$O,MATCH(Places!$C4192,Hosts!$A:$A,0),MATCH(Places!D$1,Hosts!$1:$1,0))</f>
        <v>Within an hour</v>
      </c>
      <c r="E4192" s="87">
        <f>INDEX(Hosts!$A:$O,MATCH(Places!$C4192,Hosts!$A:$A,0),MATCH(Places!E$1,Hosts!$1:$1,0))</f>
        <v>1</v>
      </c>
      <c r="F4192" s="87">
        <f>INDEX(Hosts!$A:$O,MATCH(Places!$C4192,Hosts!$A:$A,0),MATCH(Places!F$1,Hosts!$1:$1,0))</f>
        <v>1</v>
      </c>
      <c r="G4192" s="17" t="str">
        <f>INDEX(Hosts!$A:$O,MATCH(Places!$C4192,Hosts!$A:$A,0),MATCH(Places!G$1,Hosts!$1:$1,0))</f>
        <v>No</v>
      </c>
      <c r="H4192" s="17">
        <v>17</v>
      </c>
      <c r="I4192" s="17" t="str">
        <f>INDEX(Neighborhoods!$A:$C,MATCH(Places!$H4192,Neighborhoods!$A:$A,0),MATCH(Places!I$1,Neighborhoods!$1:$1,0))</f>
        <v>Manhattan</v>
      </c>
      <c r="J4192" s="17" t="str">
        <f>INDEX(Neighborhoods!$A:$C,MATCH(Places!$H4192,Neighborhoods!$A:$A,0),MATCH(Places!J$1,Neighborhoods!$1:$1,0))</f>
        <v>Hell's Kitchen</v>
      </c>
      <c r="K4192" s="17" t="s">
        <v>1</v>
      </c>
      <c r="L4192" s="17" t="str">
        <f t="shared" si="260"/>
        <v>Yes</v>
      </c>
      <c r="M4192" s="17">
        <v>2</v>
      </c>
      <c r="N4192" s="17" t="str" cm="1">
        <f t="array" ref="N4192">_xlfn.IFS(M4192&lt;=2,"Small",M4192&lt;=5,"Medium",M4192&gt;5,"Large")</f>
        <v>Small</v>
      </c>
      <c r="O4192" s="65">
        <v>76</v>
      </c>
      <c r="P4192" s="87">
        <f t="shared" si="261"/>
        <v>0.03</v>
      </c>
      <c r="Q4192" s="68">
        <v>4.46</v>
      </c>
      <c r="R4192" s="68" t="str" cm="1">
        <f t="array" ref="R4192">_xlfn.SWITCH(ROUND(Q4192,0),5,"Excellent",4,"Good",3,"Ok","Bad")</f>
        <v>Good</v>
      </c>
      <c r="S4192" s="17">
        <v>110</v>
      </c>
      <c r="T4192" s="17" t="str">
        <f t="shared" si="262"/>
        <v>No</v>
      </c>
      <c r="U4192" s="82">
        <v>43411</v>
      </c>
      <c r="V4192" s="82">
        <v>44035</v>
      </c>
      <c r="W4192" s="17">
        <v>41</v>
      </c>
      <c r="X4192" s="17" t="str">
        <f t="shared" si="263"/>
        <v>Active</v>
      </c>
      <c r="Y4192" s="17" t="s">
        <v>15616</v>
      </c>
      <c r="Z4192" s="17"/>
    </row>
    <row r="4193" spans="1:26" x14ac:dyDescent="0.25">
      <c r="A4193">
        <v>4192</v>
      </c>
      <c r="B4193" s="17" t="s">
        <v>14574</v>
      </c>
      <c r="C4193" s="17">
        <v>3544</v>
      </c>
      <c r="D4193" s="17" t="str">
        <f>INDEX(Hosts!$A:$O,MATCH(Places!$C4193,Hosts!$A:$A,0),MATCH(Places!D$1,Hosts!$1:$1,0))</f>
        <v>Within an hour</v>
      </c>
      <c r="E4193" s="87">
        <f>INDEX(Hosts!$A:$O,MATCH(Places!$C4193,Hosts!$A:$A,0),MATCH(Places!E$1,Hosts!$1:$1,0))</f>
        <v>0.9</v>
      </c>
      <c r="F4193" s="87">
        <f>INDEX(Hosts!$A:$O,MATCH(Places!$C4193,Hosts!$A:$A,0),MATCH(Places!F$1,Hosts!$1:$1,0))</f>
        <v>0.99</v>
      </c>
      <c r="G4193" s="17" t="str">
        <f>INDEX(Hosts!$A:$O,MATCH(Places!$C4193,Hosts!$A:$A,0),MATCH(Places!G$1,Hosts!$1:$1,0))</f>
        <v>No</v>
      </c>
      <c r="H4193" s="17">
        <v>17</v>
      </c>
      <c r="I4193" s="17" t="str">
        <f>INDEX(Neighborhoods!$A:$C,MATCH(Places!$H4193,Neighborhoods!$A:$A,0),MATCH(Places!I$1,Neighborhoods!$1:$1,0))</f>
        <v>Manhattan</v>
      </c>
      <c r="J4193" s="17" t="str">
        <f>INDEX(Neighborhoods!$A:$C,MATCH(Places!$H4193,Neighborhoods!$A:$A,0),MATCH(Places!J$1,Neighborhoods!$1:$1,0))</f>
        <v>Hell's Kitchen</v>
      </c>
      <c r="K4193" s="17" t="s">
        <v>1</v>
      </c>
      <c r="L4193" s="17" t="str">
        <f t="shared" si="260"/>
        <v>Yes</v>
      </c>
      <c r="M4193" s="17">
        <v>2</v>
      </c>
      <c r="N4193" s="17" t="str" cm="1">
        <f t="array" ref="N4193">_xlfn.IFS(M4193&lt;=2,"Small",M4193&lt;=5,"Medium",M4193&gt;5,"Large")</f>
        <v>Small</v>
      </c>
      <c r="O4193" s="65">
        <v>150</v>
      </c>
      <c r="P4193" s="87">
        <f t="shared" si="261"/>
        <v>0.03</v>
      </c>
      <c r="Q4193" s="68">
        <v>4.53</v>
      </c>
      <c r="R4193" s="68" t="str" cm="1">
        <f t="array" ref="R4193">_xlfn.SWITCH(ROUND(Q4193,0),5,"Excellent",4,"Good",3,"Ok","Bad")</f>
        <v>Excellent</v>
      </c>
      <c r="S4193" s="17">
        <v>17</v>
      </c>
      <c r="T4193" s="17" t="str">
        <f t="shared" si="262"/>
        <v>No</v>
      </c>
      <c r="U4193" s="82">
        <v>43546</v>
      </c>
      <c r="V4193" s="82">
        <v>43830</v>
      </c>
      <c r="W4193" s="17">
        <v>365</v>
      </c>
      <c r="X4193" s="17" t="str">
        <f t="shared" si="263"/>
        <v>Active</v>
      </c>
      <c r="Y4193" s="17" t="s">
        <v>15616</v>
      </c>
      <c r="Z4193" s="17"/>
    </row>
    <row r="4194" spans="1:26" x14ac:dyDescent="0.25">
      <c r="A4194">
        <v>4193</v>
      </c>
      <c r="B4194" s="17" t="s">
        <v>2984</v>
      </c>
      <c r="C4194" s="17">
        <v>732</v>
      </c>
      <c r="D4194" s="17" t="str">
        <f>INDEX(Hosts!$A:$O,MATCH(Places!$C4194,Hosts!$A:$A,0),MATCH(Places!D$1,Hosts!$1:$1,0))</f>
        <v>A few days or more</v>
      </c>
      <c r="E4194" s="87">
        <f>INDEX(Hosts!$A:$O,MATCH(Places!$C4194,Hosts!$A:$A,0),MATCH(Places!E$1,Hosts!$1:$1,0))</f>
        <v>0</v>
      </c>
      <c r="F4194" s="87">
        <f>INDEX(Hosts!$A:$O,MATCH(Places!$C4194,Hosts!$A:$A,0),MATCH(Places!F$1,Hosts!$1:$1,0))</f>
        <v>0.17</v>
      </c>
      <c r="G4194" s="17" t="str">
        <f>INDEX(Hosts!$A:$O,MATCH(Places!$C4194,Hosts!$A:$A,0),MATCH(Places!G$1,Hosts!$1:$1,0))</f>
        <v>No</v>
      </c>
      <c r="H4194" s="17">
        <v>19</v>
      </c>
      <c r="I4194" s="17" t="str">
        <f>INDEX(Neighborhoods!$A:$C,MATCH(Places!$H4194,Neighborhoods!$A:$A,0),MATCH(Places!I$1,Neighborhoods!$1:$1,0))</f>
        <v>Manhattan</v>
      </c>
      <c r="J4194" s="17" t="str">
        <f>INDEX(Neighborhoods!$A:$C,MATCH(Places!$H4194,Neighborhoods!$A:$A,0),MATCH(Places!J$1,Neighborhoods!$1:$1,0))</f>
        <v>Upper East Side</v>
      </c>
      <c r="K4194" s="17" t="s">
        <v>11822</v>
      </c>
      <c r="L4194" s="17" t="str">
        <f t="shared" si="260"/>
        <v>No</v>
      </c>
      <c r="M4194" s="17">
        <v>2</v>
      </c>
      <c r="N4194" s="17" t="str" cm="1">
        <f t="array" ref="N4194">_xlfn.IFS(M4194&lt;=2,"Small",M4194&lt;=5,"Medium",M4194&gt;5,"Large")</f>
        <v>Small</v>
      </c>
      <c r="O4194" s="65">
        <v>120</v>
      </c>
      <c r="P4194" s="87">
        <f t="shared" si="261"/>
        <v>0.03</v>
      </c>
      <c r="Q4194" s="68">
        <v>4.67</v>
      </c>
      <c r="R4194" s="68" t="str" cm="1">
        <f t="array" ref="R4194">_xlfn.SWITCH(ROUND(Q4194,0),5,"Excellent",4,"Good",3,"Ok","Bad")</f>
        <v>Excellent</v>
      </c>
      <c r="S4194" s="17">
        <v>3</v>
      </c>
      <c r="T4194" s="17" t="str">
        <f t="shared" si="262"/>
        <v>No</v>
      </c>
      <c r="U4194" s="82">
        <v>43429</v>
      </c>
      <c r="V4194" s="82">
        <v>43825</v>
      </c>
      <c r="W4194" s="17">
        <v>16</v>
      </c>
      <c r="X4194" s="17" t="str">
        <f t="shared" si="263"/>
        <v>Active</v>
      </c>
      <c r="Y4194" s="17" t="s">
        <v>15615</v>
      </c>
      <c r="Z4194" s="17"/>
    </row>
    <row r="4195" spans="1:26" x14ac:dyDescent="0.25">
      <c r="A4195">
        <v>4194</v>
      </c>
      <c r="B4195" s="17" t="s">
        <v>2986</v>
      </c>
      <c r="C4195" s="17">
        <v>655</v>
      </c>
      <c r="D4195" s="17" t="str">
        <f>INDEX(Hosts!$A:$O,MATCH(Places!$C4195,Hosts!$A:$A,0),MATCH(Places!D$1,Hosts!$1:$1,0))</f>
        <v>Within an hour</v>
      </c>
      <c r="E4195" s="87">
        <f>INDEX(Hosts!$A:$O,MATCH(Places!$C4195,Hosts!$A:$A,0),MATCH(Places!E$1,Hosts!$1:$1,0))</f>
        <v>1</v>
      </c>
      <c r="F4195" s="87">
        <f>INDEX(Hosts!$A:$O,MATCH(Places!$C4195,Hosts!$A:$A,0),MATCH(Places!F$1,Hosts!$1:$1,0))</f>
        <v>0.98</v>
      </c>
      <c r="G4195" s="17" t="str">
        <f>INDEX(Hosts!$A:$O,MATCH(Places!$C4195,Hosts!$A:$A,0),MATCH(Places!G$1,Hosts!$1:$1,0))</f>
        <v>Yes</v>
      </c>
      <c r="H4195" s="17">
        <v>7</v>
      </c>
      <c r="I4195" s="17" t="str">
        <f>INDEX(Neighborhoods!$A:$C,MATCH(Places!$H4195,Neighborhoods!$A:$A,0),MATCH(Places!I$1,Neighborhoods!$1:$1,0))</f>
        <v>Brooklyn</v>
      </c>
      <c r="J4195" s="17" t="str">
        <f>INDEX(Neighborhoods!$A:$C,MATCH(Places!$H4195,Neighborhoods!$A:$A,0),MATCH(Places!J$1,Neighborhoods!$1:$1,0))</f>
        <v>Bedford-Stuyvesant</v>
      </c>
      <c r="K4195" s="17" t="s">
        <v>11822</v>
      </c>
      <c r="L4195" s="17" t="str">
        <f t="shared" si="260"/>
        <v>No</v>
      </c>
      <c r="M4195" s="17">
        <v>6</v>
      </c>
      <c r="N4195" s="17" t="str" cm="1">
        <f t="array" ref="N4195">_xlfn.IFS(M4195&lt;=2,"Small",M4195&lt;=5,"Medium",M4195&gt;5,"Large")</f>
        <v>Large</v>
      </c>
      <c r="O4195" s="65">
        <v>150</v>
      </c>
      <c r="P4195" s="87">
        <f t="shared" si="261"/>
        <v>0.03</v>
      </c>
      <c r="Q4195" s="68">
        <v>4.9400000000000004</v>
      </c>
      <c r="R4195" s="68" t="str" cm="1">
        <f t="array" ref="R4195">_xlfn.SWITCH(ROUND(Q4195,0),5,"Excellent",4,"Good",3,"Ok","Bad")</f>
        <v>Excellent</v>
      </c>
      <c r="S4195" s="17">
        <v>17</v>
      </c>
      <c r="T4195" s="17" t="str">
        <f t="shared" si="262"/>
        <v>No</v>
      </c>
      <c r="U4195" s="82">
        <v>43422</v>
      </c>
      <c r="V4195" s="82">
        <v>43898</v>
      </c>
      <c r="W4195" s="17">
        <v>0</v>
      </c>
      <c r="X4195" s="17" t="str">
        <f t="shared" si="263"/>
        <v>Inactive</v>
      </c>
      <c r="Y4195" s="17" t="s">
        <v>15615</v>
      </c>
      <c r="Z4195" s="17"/>
    </row>
    <row r="4196" spans="1:26" x14ac:dyDescent="0.25">
      <c r="A4196">
        <v>4195</v>
      </c>
      <c r="B4196" s="17" t="s">
        <v>15151</v>
      </c>
      <c r="C4196" s="17">
        <v>3716</v>
      </c>
      <c r="D4196" s="17" t="str">
        <f>INDEX(Hosts!$A:$O,MATCH(Places!$C4196,Hosts!$A:$A,0),MATCH(Places!D$1,Hosts!$1:$1,0))</f>
        <v>Within an hour</v>
      </c>
      <c r="E4196" s="87">
        <f>INDEX(Hosts!$A:$O,MATCH(Places!$C4196,Hosts!$A:$A,0),MATCH(Places!E$1,Hosts!$1:$1,0))</f>
        <v>0.98</v>
      </c>
      <c r="F4196" s="87">
        <f>INDEX(Hosts!$A:$O,MATCH(Places!$C4196,Hosts!$A:$A,0),MATCH(Places!F$1,Hosts!$1:$1,0))</f>
        <v>0.94</v>
      </c>
      <c r="G4196" s="17" t="str">
        <f>INDEX(Hosts!$A:$O,MATCH(Places!$C4196,Hosts!$A:$A,0),MATCH(Places!G$1,Hosts!$1:$1,0))</f>
        <v>No</v>
      </c>
      <c r="H4196" s="17">
        <v>17</v>
      </c>
      <c r="I4196" s="17" t="str">
        <f>INDEX(Neighborhoods!$A:$C,MATCH(Places!$H4196,Neighborhoods!$A:$A,0),MATCH(Places!I$1,Neighborhoods!$1:$1,0))</f>
        <v>Manhattan</v>
      </c>
      <c r="J4196" s="17" t="str">
        <f>INDEX(Neighborhoods!$A:$C,MATCH(Places!$H4196,Neighborhoods!$A:$A,0),MATCH(Places!J$1,Neighborhoods!$1:$1,0))</f>
        <v>Hell's Kitchen</v>
      </c>
      <c r="K4196" s="17" t="s">
        <v>1</v>
      </c>
      <c r="L4196" s="17" t="str">
        <f t="shared" si="260"/>
        <v>Yes</v>
      </c>
      <c r="M4196" s="17">
        <v>3</v>
      </c>
      <c r="N4196" s="17" t="str" cm="1">
        <f t="array" ref="N4196">_xlfn.IFS(M4196&lt;=2,"Small",M4196&lt;=5,"Medium",M4196&gt;5,"Large")</f>
        <v>Medium</v>
      </c>
      <c r="O4196" s="65">
        <v>100</v>
      </c>
      <c r="P4196" s="87">
        <f t="shared" si="261"/>
        <v>0.03</v>
      </c>
      <c r="Q4196" s="68">
        <v>4.32</v>
      </c>
      <c r="R4196" s="68" t="str" cm="1">
        <f t="array" ref="R4196">_xlfn.SWITCH(ROUND(Q4196,0),5,"Excellent",4,"Good",3,"Ok","Bad")</f>
        <v>Good</v>
      </c>
      <c r="S4196" s="17">
        <v>22</v>
      </c>
      <c r="T4196" s="17" t="str">
        <f t="shared" si="262"/>
        <v>No</v>
      </c>
      <c r="U4196" s="82">
        <v>43486</v>
      </c>
      <c r="V4196" s="82">
        <v>43904</v>
      </c>
      <c r="W4196" s="17">
        <v>365</v>
      </c>
      <c r="X4196" s="17" t="str">
        <f t="shared" si="263"/>
        <v>Active</v>
      </c>
      <c r="Y4196" s="17" t="s">
        <v>15615</v>
      </c>
      <c r="Z4196" s="17"/>
    </row>
    <row r="4197" spans="1:26" x14ac:dyDescent="0.25">
      <c r="A4197">
        <v>4196</v>
      </c>
      <c r="B4197" s="17" t="s">
        <v>14007</v>
      </c>
      <c r="C4197" s="17">
        <v>3544</v>
      </c>
      <c r="D4197" s="17" t="str">
        <f>INDEX(Hosts!$A:$O,MATCH(Places!$C4197,Hosts!$A:$A,0),MATCH(Places!D$1,Hosts!$1:$1,0))</f>
        <v>Within an hour</v>
      </c>
      <c r="E4197" s="87">
        <f>INDEX(Hosts!$A:$O,MATCH(Places!$C4197,Hosts!$A:$A,0),MATCH(Places!E$1,Hosts!$1:$1,0))</f>
        <v>0.9</v>
      </c>
      <c r="F4197" s="87">
        <f>INDEX(Hosts!$A:$O,MATCH(Places!$C4197,Hosts!$A:$A,0),MATCH(Places!F$1,Hosts!$1:$1,0))</f>
        <v>0.99</v>
      </c>
      <c r="G4197" s="17" t="str">
        <f>INDEX(Hosts!$A:$O,MATCH(Places!$C4197,Hosts!$A:$A,0),MATCH(Places!G$1,Hosts!$1:$1,0))</f>
        <v>No</v>
      </c>
      <c r="H4197" s="17">
        <v>17</v>
      </c>
      <c r="I4197" s="17" t="str">
        <f>INDEX(Neighborhoods!$A:$C,MATCH(Places!$H4197,Neighborhoods!$A:$A,0),MATCH(Places!I$1,Neighborhoods!$1:$1,0))</f>
        <v>Manhattan</v>
      </c>
      <c r="J4197" s="17" t="str">
        <f>INDEX(Neighborhoods!$A:$C,MATCH(Places!$H4197,Neighborhoods!$A:$A,0),MATCH(Places!J$1,Neighborhoods!$1:$1,0))</f>
        <v>Hell's Kitchen</v>
      </c>
      <c r="K4197" s="17" t="s">
        <v>1</v>
      </c>
      <c r="L4197" s="17" t="str">
        <f t="shared" si="260"/>
        <v>Yes</v>
      </c>
      <c r="M4197" s="17">
        <v>1</v>
      </c>
      <c r="N4197" s="17" t="str" cm="1">
        <f t="array" ref="N4197">_xlfn.IFS(M4197&lt;=2,"Small",M4197&lt;=5,"Medium",M4197&gt;5,"Large")</f>
        <v>Small</v>
      </c>
      <c r="O4197" s="65">
        <v>150</v>
      </c>
      <c r="P4197" s="87">
        <f t="shared" si="261"/>
        <v>0.03</v>
      </c>
      <c r="Q4197" s="68">
        <v>4.25</v>
      </c>
      <c r="R4197" s="68" t="str" cm="1">
        <f t="array" ref="R4197">_xlfn.SWITCH(ROUND(Q4197,0),5,"Excellent",4,"Good",3,"Ok","Bad")</f>
        <v>Good</v>
      </c>
      <c r="S4197" s="17">
        <v>8</v>
      </c>
      <c r="T4197" s="17" t="str">
        <f t="shared" si="262"/>
        <v>No</v>
      </c>
      <c r="U4197" s="82">
        <v>43450</v>
      </c>
      <c r="V4197" s="82">
        <v>43831</v>
      </c>
      <c r="W4197" s="17">
        <v>365</v>
      </c>
      <c r="X4197" s="17" t="str">
        <f t="shared" si="263"/>
        <v>Active</v>
      </c>
      <c r="Y4197" s="17" t="s">
        <v>15616</v>
      </c>
      <c r="Z4197" s="17"/>
    </row>
    <row r="4198" spans="1:26" x14ac:dyDescent="0.25">
      <c r="A4198">
        <v>4197</v>
      </c>
      <c r="B4198" s="17" t="s">
        <v>2987</v>
      </c>
      <c r="C4198" s="17">
        <v>2766</v>
      </c>
      <c r="D4198" s="17" t="str">
        <f>INDEX(Hosts!$A:$O,MATCH(Places!$C4198,Hosts!$A:$A,0),MATCH(Places!D$1,Hosts!$1:$1,0))</f>
        <v>Within an hour</v>
      </c>
      <c r="E4198" s="87">
        <f>INDEX(Hosts!$A:$O,MATCH(Places!$C4198,Hosts!$A:$A,0),MATCH(Places!E$1,Hosts!$1:$1,0))</f>
        <v>1</v>
      </c>
      <c r="F4198" s="87">
        <f>INDEX(Hosts!$A:$O,MATCH(Places!$C4198,Hosts!$A:$A,0),MATCH(Places!F$1,Hosts!$1:$1,0))</f>
        <v>0.94</v>
      </c>
      <c r="G4198" s="17" t="str">
        <f>INDEX(Hosts!$A:$O,MATCH(Places!$C4198,Hosts!$A:$A,0),MATCH(Places!G$1,Hosts!$1:$1,0))</f>
        <v>Yes</v>
      </c>
      <c r="H4198" s="17">
        <v>9</v>
      </c>
      <c r="I4198" s="17" t="str">
        <f>INDEX(Neighborhoods!$A:$C,MATCH(Places!$H4198,Neighborhoods!$A:$A,0),MATCH(Places!I$1,Neighborhoods!$1:$1,0))</f>
        <v>Brooklyn</v>
      </c>
      <c r="J4198" s="17" t="str">
        <f>INDEX(Neighborhoods!$A:$C,MATCH(Places!$H4198,Neighborhoods!$A:$A,0),MATCH(Places!J$1,Neighborhoods!$1:$1,0))</f>
        <v>Crown Heights</v>
      </c>
      <c r="K4198" s="17" t="s">
        <v>11822</v>
      </c>
      <c r="L4198" s="17" t="str">
        <f t="shared" si="260"/>
        <v>No</v>
      </c>
      <c r="M4198" s="17">
        <v>4</v>
      </c>
      <c r="N4198" s="17" t="str" cm="1">
        <f t="array" ref="N4198">_xlfn.IFS(M4198&lt;=2,"Small",M4198&lt;=5,"Medium",M4198&gt;5,"Large")</f>
        <v>Medium</v>
      </c>
      <c r="O4198" s="65">
        <v>119</v>
      </c>
      <c r="P4198" s="87">
        <f t="shared" si="261"/>
        <v>0.03</v>
      </c>
      <c r="Q4198" s="68">
        <v>4.9800000000000004</v>
      </c>
      <c r="R4198" s="68" t="str" cm="1">
        <f t="array" ref="R4198">_xlfn.SWITCH(ROUND(Q4198,0),5,"Excellent",4,"Good",3,"Ok","Bad")</f>
        <v>Excellent</v>
      </c>
      <c r="S4198" s="17">
        <v>45</v>
      </c>
      <c r="T4198" s="17" t="str">
        <f t="shared" si="262"/>
        <v>No</v>
      </c>
      <c r="U4198" s="82">
        <v>43429</v>
      </c>
      <c r="V4198" s="82">
        <v>44033</v>
      </c>
      <c r="W4198" s="17">
        <v>162</v>
      </c>
      <c r="X4198" s="17" t="str">
        <f t="shared" si="263"/>
        <v>Active</v>
      </c>
      <c r="Y4198" s="17" t="s">
        <v>15615</v>
      </c>
      <c r="Z4198" s="17"/>
    </row>
    <row r="4199" spans="1:26" x14ac:dyDescent="0.25">
      <c r="A4199">
        <v>4198</v>
      </c>
      <c r="B4199" s="17" t="s">
        <v>2988</v>
      </c>
      <c r="C4199" s="17">
        <v>3702</v>
      </c>
      <c r="D4199" s="17" t="str">
        <f>INDEX(Hosts!$A:$O,MATCH(Places!$C4199,Hosts!$A:$A,0),MATCH(Places!D$1,Hosts!$1:$1,0))</f>
        <v>Within an hour</v>
      </c>
      <c r="E4199" s="87">
        <f>INDEX(Hosts!$A:$O,MATCH(Places!$C4199,Hosts!$A:$A,0),MATCH(Places!E$1,Hosts!$1:$1,0))</f>
        <v>0.8</v>
      </c>
      <c r="F4199" s="87">
        <f>INDEX(Hosts!$A:$O,MATCH(Places!$C4199,Hosts!$A:$A,0),MATCH(Places!F$1,Hosts!$1:$1,0))</f>
        <v>0.97</v>
      </c>
      <c r="G4199" s="17" t="str">
        <f>INDEX(Hosts!$A:$O,MATCH(Places!$C4199,Hosts!$A:$A,0),MATCH(Places!G$1,Hosts!$1:$1,0))</f>
        <v>Yes</v>
      </c>
      <c r="H4199" s="17">
        <v>8</v>
      </c>
      <c r="I4199" s="17" t="str">
        <f>INDEX(Neighborhoods!$A:$C,MATCH(Places!$H4199,Neighborhoods!$A:$A,0),MATCH(Places!I$1,Neighborhoods!$1:$1,0))</f>
        <v>Brooklyn</v>
      </c>
      <c r="J4199" s="17" t="str">
        <f>INDEX(Neighborhoods!$A:$C,MATCH(Places!$H4199,Neighborhoods!$A:$A,0),MATCH(Places!J$1,Neighborhoods!$1:$1,0))</f>
        <v>Bushwick</v>
      </c>
      <c r="K4199" s="17" t="s">
        <v>1</v>
      </c>
      <c r="L4199" s="17" t="str">
        <f t="shared" si="260"/>
        <v>Yes</v>
      </c>
      <c r="M4199" s="17">
        <v>1</v>
      </c>
      <c r="N4199" s="17" t="str" cm="1">
        <f t="array" ref="N4199">_xlfn.IFS(M4199&lt;=2,"Small",M4199&lt;=5,"Medium",M4199&gt;5,"Large")</f>
        <v>Small</v>
      </c>
      <c r="O4199" s="65">
        <v>49</v>
      </c>
      <c r="P4199" s="87">
        <f t="shared" si="261"/>
        <v>0.03</v>
      </c>
      <c r="Q4199" s="68">
        <v>4.92</v>
      </c>
      <c r="R4199" s="68" t="str" cm="1">
        <f t="array" ref="R4199">_xlfn.SWITCH(ROUND(Q4199,0),5,"Excellent",4,"Good",3,"Ok","Bad")</f>
        <v>Excellent</v>
      </c>
      <c r="S4199" s="17">
        <v>74</v>
      </c>
      <c r="T4199" s="17" t="str">
        <f t="shared" si="262"/>
        <v>No</v>
      </c>
      <c r="U4199" s="82">
        <v>43414</v>
      </c>
      <c r="V4199" s="82">
        <v>44037</v>
      </c>
      <c r="W4199" s="17">
        <v>332</v>
      </c>
      <c r="X4199" s="17" t="str">
        <f t="shared" si="263"/>
        <v>Active</v>
      </c>
      <c r="Y4199" s="17" t="s">
        <v>15615</v>
      </c>
      <c r="Z4199" s="17"/>
    </row>
    <row r="4200" spans="1:26" x14ac:dyDescent="0.25">
      <c r="A4200">
        <v>4199</v>
      </c>
      <c r="B4200" s="17" t="s">
        <v>2989</v>
      </c>
      <c r="C4200" s="17">
        <v>3702</v>
      </c>
      <c r="D4200" s="17" t="str">
        <f>INDEX(Hosts!$A:$O,MATCH(Places!$C4200,Hosts!$A:$A,0),MATCH(Places!D$1,Hosts!$1:$1,0))</f>
        <v>Within an hour</v>
      </c>
      <c r="E4200" s="87">
        <f>INDEX(Hosts!$A:$O,MATCH(Places!$C4200,Hosts!$A:$A,0),MATCH(Places!E$1,Hosts!$1:$1,0))</f>
        <v>0.8</v>
      </c>
      <c r="F4200" s="87">
        <f>INDEX(Hosts!$A:$O,MATCH(Places!$C4200,Hosts!$A:$A,0),MATCH(Places!F$1,Hosts!$1:$1,0))</f>
        <v>0.97</v>
      </c>
      <c r="G4200" s="17" t="str">
        <f>INDEX(Hosts!$A:$O,MATCH(Places!$C4200,Hosts!$A:$A,0),MATCH(Places!G$1,Hosts!$1:$1,0))</f>
        <v>Yes</v>
      </c>
      <c r="H4200" s="17">
        <v>8</v>
      </c>
      <c r="I4200" s="17" t="str">
        <f>INDEX(Neighborhoods!$A:$C,MATCH(Places!$H4200,Neighborhoods!$A:$A,0),MATCH(Places!I$1,Neighborhoods!$1:$1,0))</f>
        <v>Brooklyn</v>
      </c>
      <c r="J4200" s="17" t="str">
        <f>INDEX(Neighborhoods!$A:$C,MATCH(Places!$H4200,Neighborhoods!$A:$A,0),MATCH(Places!J$1,Neighborhoods!$1:$1,0))</f>
        <v>Bushwick</v>
      </c>
      <c r="K4200" s="17" t="s">
        <v>1</v>
      </c>
      <c r="L4200" s="17" t="str">
        <f t="shared" si="260"/>
        <v>Yes</v>
      </c>
      <c r="M4200" s="17">
        <v>1</v>
      </c>
      <c r="N4200" s="17" t="str" cm="1">
        <f t="array" ref="N4200">_xlfn.IFS(M4200&lt;=2,"Small",M4200&lt;=5,"Medium",M4200&gt;5,"Large")</f>
        <v>Small</v>
      </c>
      <c r="O4200" s="65">
        <v>45</v>
      </c>
      <c r="P4200" s="87">
        <f t="shared" si="261"/>
        <v>0.03</v>
      </c>
      <c r="Q4200" s="68">
        <v>4.92</v>
      </c>
      <c r="R4200" s="68" t="str" cm="1">
        <f t="array" ref="R4200">_xlfn.SWITCH(ROUND(Q4200,0),5,"Excellent",4,"Good",3,"Ok","Bad")</f>
        <v>Excellent</v>
      </c>
      <c r="S4200" s="17">
        <v>52</v>
      </c>
      <c r="T4200" s="17" t="str">
        <f t="shared" si="262"/>
        <v>No</v>
      </c>
      <c r="U4200" s="82">
        <v>43414</v>
      </c>
      <c r="V4200" s="82">
        <v>43967</v>
      </c>
      <c r="W4200" s="17">
        <v>360</v>
      </c>
      <c r="X4200" s="17" t="str">
        <f t="shared" si="263"/>
        <v>Active</v>
      </c>
      <c r="Y4200" s="17" t="s">
        <v>15615</v>
      </c>
      <c r="Z4200" s="17"/>
    </row>
    <row r="4201" spans="1:26" x14ac:dyDescent="0.25">
      <c r="A4201">
        <v>4200</v>
      </c>
      <c r="B4201" s="17" t="s">
        <v>14662</v>
      </c>
      <c r="C4201" s="17">
        <v>3299</v>
      </c>
      <c r="D4201" s="17" t="str">
        <f>INDEX(Hosts!$A:$O,MATCH(Places!$C4201,Hosts!$A:$A,0),MATCH(Places!D$1,Hosts!$1:$1,0))</f>
        <v>Within an hour</v>
      </c>
      <c r="E4201" s="87">
        <f>INDEX(Hosts!$A:$O,MATCH(Places!$C4201,Hosts!$A:$A,0),MATCH(Places!E$1,Hosts!$1:$1,0))</f>
        <v>1</v>
      </c>
      <c r="F4201" s="87">
        <f>INDEX(Hosts!$A:$O,MATCH(Places!$C4201,Hosts!$A:$A,0),MATCH(Places!F$1,Hosts!$1:$1,0))</f>
        <v>1</v>
      </c>
      <c r="G4201" s="17" t="str">
        <f>INDEX(Hosts!$A:$O,MATCH(Places!$C4201,Hosts!$A:$A,0),MATCH(Places!G$1,Hosts!$1:$1,0))</f>
        <v>No</v>
      </c>
      <c r="H4201" s="17">
        <v>17</v>
      </c>
      <c r="I4201" s="17" t="str">
        <f>INDEX(Neighborhoods!$A:$C,MATCH(Places!$H4201,Neighborhoods!$A:$A,0),MATCH(Places!I$1,Neighborhoods!$1:$1,0))</f>
        <v>Manhattan</v>
      </c>
      <c r="J4201" s="17" t="str">
        <f>INDEX(Neighborhoods!$A:$C,MATCH(Places!$H4201,Neighborhoods!$A:$A,0),MATCH(Places!J$1,Neighborhoods!$1:$1,0))</f>
        <v>Hell's Kitchen</v>
      </c>
      <c r="K4201" s="17" t="s">
        <v>11822</v>
      </c>
      <c r="L4201" s="17" t="str">
        <f t="shared" si="260"/>
        <v>No</v>
      </c>
      <c r="M4201" s="17">
        <v>4</v>
      </c>
      <c r="N4201" s="17" t="str" cm="1">
        <f t="array" ref="N4201">_xlfn.IFS(M4201&lt;=2,"Small",M4201&lt;=5,"Medium",M4201&gt;5,"Large")</f>
        <v>Medium</v>
      </c>
      <c r="O4201" s="65">
        <v>130</v>
      </c>
      <c r="P4201" s="87">
        <f t="shared" si="261"/>
        <v>0.03</v>
      </c>
      <c r="Q4201" s="68">
        <v>4.5599999999999996</v>
      </c>
      <c r="R4201" s="68" t="str" cm="1">
        <f t="array" ref="R4201">_xlfn.SWITCH(ROUND(Q4201,0),5,"Excellent",4,"Good",3,"Ok","Bad")</f>
        <v>Excellent</v>
      </c>
      <c r="S4201" s="17">
        <v>39</v>
      </c>
      <c r="T4201" s="17" t="str">
        <f t="shared" si="262"/>
        <v>No</v>
      </c>
      <c r="U4201" s="82">
        <v>43413</v>
      </c>
      <c r="V4201" s="82">
        <v>43982</v>
      </c>
      <c r="W4201" s="17">
        <v>83</v>
      </c>
      <c r="X4201" s="17" t="str">
        <f t="shared" si="263"/>
        <v>Active</v>
      </c>
      <c r="Y4201" s="17" t="s">
        <v>15616</v>
      </c>
      <c r="Z4201" s="17"/>
    </row>
    <row r="4202" spans="1:26" x14ac:dyDescent="0.25">
      <c r="A4202">
        <v>4201</v>
      </c>
      <c r="B4202" s="17" t="s">
        <v>2990</v>
      </c>
      <c r="C4202" s="17">
        <v>3717</v>
      </c>
      <c r="D4202" s="17" t="str">
        <f>INDEX(Hosts!$A:$O,MATCH(Places!$C4202,Hosts!$A:$A,0),MATCH(Places!D$1,Hosts!$1:$1,0))</f>
        <v>Within a day</v>
      </c>
      <c r="E4202" s="87">
        <f>INDEX(Hosts!$A:$O,MATCH(Places!$C4202,Hosts!$A:$A,0),MATCH(Places!E$1,Hosts!$1:$1,0))</f>
        <v>1</v>
      </c>
      <c r="F4202" s="87">
        <f>INDEX(Hosts!$A:$O,MATCH(Places!$C4202,Hosts!$A:$A,0),MATCH(Places!F$1,Hosts!$1:$1,0))</f>
        <v>0</v>
      </c>
      <c r="G4202" s="17" t="str">
        <f>INDEX(Hosts!$A:$O,MATCH(Places!$C4202,Hosts!$A:$A,0),MATCH(Places!G$1,Hosts!$1:$1,0))</f>
        <v>Yes</v>
      </c>
      <c r="H4202" s="17">
        <v>12</v>
      </c>
      <c r="I4202" s="17" t="str">
        <f>INDEX(Neighborhoods!$A:$C,MATCH(Places!$H4202,Neighborhoods!$A:$A,0),MATCH(Places!I$1,Neighborhoods!$1:$1,0))</f>
        <v>Brooklyn</v>
      </c>
      <c r="J4202" s="17" t="str">
        <f>INDEX(Neighborhoods!$A:$C,MATCH(Places!$H4202,Neighborhoods!$A:$A,0),MATCH(Places!J$1,Neighborhoods!$1:$1,0))</f>
        <v>Williamsburg</v>
      </c>
      <c r="K4202" s="17" t="s">
        <v>11822</v>
      </c>
      <c r="L4202" s="17" t="str">
        <f t="shared" si="260"/>
        <v>No</v>
      </c>
      <c r="M4202" s="17">
        <v>5</v>
      </c>
      <c r="N4202" s="17" t="str" cm="1">
        <f t="array" ref="N4202">_xlfn.IFS(M4202&lt;=2,"Small",M4202&lt;=5,"Medium",M4202&gt;5,"Large")</f>
        <v>Medium</v>
      </c>
      <c r="O4202" s="65">
        <v>300</v>
      </c>
      <c r="P4202" s="87">
        <f t="shared" si="261"/>
        <v>0.04</v>
      </c>
      <c r="Q4202" s="68">
        <v>5</v>
      </c>
      <c r="R4202" s="68" t="str" cm="1">
        <f t="array" ref="R4202">_xlfn.SWITCH(ROUND(Q4202,0),5,"Excellent",4,"Good",3,"Ok","Bad")</f>
        <v>Excellent</v>
      </c>
      <c r="S4202" s="17">
        <v>8</v>
      </c>
      <c r="T4202" s="17" t="str">
        <f t="shared" si="262"/>
        <v>No</v>
      </c>
      <c r="U4202" s="82">
        <v>43443</v>
      </c>
      <c r="V4202" s="82">
        <v>43777</v>
      </c>
      <c r="W4202" s="17">
        <v>15</v>
      </c>
      <c r="X4202" s="17" t="str">
        <f t="shared" si="263"/>
        <v>Active</v>
      </c>
      <c r="Y4202" s="17" t="s">
        <v>15615</v>
      </c>
      <c r="Z4202" s="17"/>
    </row>
    <row r="4203" spans="1:26" x14ac:dyDescent="0.25">
      <c r="A4203">
        <v>4202</v>
      </c>
      <c r="B4203" s="17" t="s">
        <v>2991</v>
      </c>
      <c r="C4203" s="17">
        <v>2200</v>
      </c>
      <c r="D4203" s="17" t="str">
        <f>INDEX(Hosts!$A:$O,MATCH(Places!$C4203,Hosts!$A:$A,0),MATCH(Places!D$1,Hosts!$1:$1,0))</f>
        <v>Within an hour</v>
      </c>
      <c r="E4203" s="87">
        <f>INDEX(Hosts!$A:$O,MATCH(Places!$C4203,Hosts!$A:$A,0),MATCH(Places!E$1,Hosts!$1:$1,0))</f>
        <v>1</v>
      </c>
      <c r="F4203" s="87">
        <f>INDEX(Hosts!$A:$O,MATCH(Places!$C4203,Hosts!$A:$A,0),MATCH(Places!F$1,Hosts!$1:$1,0))</f>
        <v>1</v>
      </c>
      <c r="G4203" s="17" t="str">
        <f>INDEX(Hosts!$A:$O,MATCH(Places!$C4203,Hosts!$A:$A,0),MATCH(Places!G$1,Hosts!$1:$1,0))</f>
        <v>No</v>
      </c>
      <c r="H4203" s="17">
        <v>17</v>
      </c>
      <c r="I4203" s="17" t="str">
        <f>INDEX(Neighborhoods!$A:$C,MATCH(Places!$H4203,Neighborhoods!$A:$A,0),MATCH(Places!I$1,Neighborhoods!$1:$1,0))</f>
        <v>Manhattan</v>
      </c>
      <c r="J4203" s="17" t="str">
        <f>INDEX(Neighborhoods!$A:$C,MATCH(Places!$H4203,Neighborhoods!$A:$A,0),MATCH(Places!J$1,Neighborhoods!$1:$1,0))</f>
        <v>Hell's Kitchen</v>
      </c>
      <c r="K4203" s="17" t="s">
        <v>16</v>
      </c>
      <c r="L4203" s="17" t="str">
        <f t="shared" si="260"/>
        <v>Yes</v>
      </c>
      <c r="M4203" s="17">
        <v>1</v>
      </c>
      <c r="N4203" s="17" t="str" cm="1">
        <f t="array" ref="N4203">_xlfn.IFS(M4203&lt;=2,"Small",M4203&lt;=5,"Medium",M4203&gt;5,"Large")</f>
        <v>Small</v>
      </c>
      <c r="O4203" s="65">
        <v>39</v>
      </c>
      <c r="P4203" s="87">
        <f t="shared" si="261"/>
        <v>0.03</v>
      </c>
      <c r="Q4203" s="68">
        <v>4.3099999999999996</v>
      </c>
      <c r="R4203" s="68" t="str" cm="1">
        <f t="array" ref="R4203">_xlfn.SWITCH(ROUND(Q4203,0),5,"Excellent",4,"Good",3,"Ok","Bad")</f>
        <v>Good</v>
      </c>
      <c r="S4203" s="17">
        <v>125</v>
      </c>
      <c r="T4203" s="17" t="str">
        <f t="shared" si="262"/>
        <v>No</v>
      </c>
      <c r="U4203" s="82">
        <v>43418</v>
      </c>
      <c r="V4203" s="82">
        <v>44036</v>
      </c>
      <c r="W4203" s="17">
        <v>177</v>
      </c>
      <c r="X4203" s="17" t="str">
        <f t="shared" si="263"/>
        <v>Active</v>
      </c>
      <c r="Y4203" s="17" t="s">
        <v>15616</v>
      </c>
      <c r="Z4203" s="17"/>
    </row>
    <row r="4204" spans="1:26" x14ac:dyDescent="0.25">
      <c r="A4204">
        <v>4203</v>
      </c>
      <c r="B4204" s="17" t="s">
        <v>2992</v>
      </c>
      <c r="C4204" s="17">
        <v>2972</v>
      </c>
      <c r="D4204" s="17" t="str">
        <f>INDEX(Hosts!$A:$O,MATCH(Places!$C4204,Hosts!$A:$A,0),MATCH(Places!D$1,Hosts!$1:$1,0))</f>
        <v>Within an hour</v>
      </c>
      <c r="E4204" s="87">
        <f>INDEX(Hosts!$A:$O,MATCH(Places!$C4204,Hosts!$A:$A,0),MATCH(Places!E$1,Hosts!$1:$1,0))</f>
        <v>1</v>
      </c>
      <c r="F4204" s="87">
        <f>INDEX(Hosts!$A:$O,MATCH(Places!$C4204,Hosts!$A:$A,0),MATCH(Places!F$1,Hosts!$1:$1,0))</f>
        <v>0.95</v>
      </c>
      <c r="G4204" s="17" t="str">
        <f>INDEX(Hosts!$A:$O,MATCH(Places!$C4204,Hosts!$A:$A,0),MATCH(Places!G$1,Hosts!$1:$1,0))</f>
        <v>No</v>
      </c>
      <c r="H4204" s="17">
        <v>8</v>
      </c>
      <c r="I4204" s="17" t="str">
        <f>INDEX(Neighborhoods!$A:$C,MATCH(Places!$H4204,Neighborhoods!$A:$A,0),MATCH(Places!I$1,Neighborhoods!$1:$1,0))</f>
        <v>Brooklyn</v>
      </c>
      <c r="J4204" s="17" t="str">
        <f>INDEX(Neighborhoods!$A:$C,MATCH(Places!$H4204,Neighborhoods!$A:$A,0),MATCH(Places!J$1,Neighborhoods!$1:$1,0))</f>
        <v>Bushwick</v>
      </c>
      <c r="K4204" s="17" t="s">
        <v>1</v>
      </c>
      <c r="L4204" s="17" t="str">
        <f t="shared" si="260"/>
        <v>Yes</v>
      </c>
      <c r="M4204" s="17">
        <v>2</v>
      </c>
      <c r="N4204" s="17" t="str" cm="1">
        <f t="array" ref="N4204">_xlfn.IFS(M4204&lt;=2,"Small",M4204&lt;=5,"Medium",M4204&gt;5,"Large")</f>
        <v>Small</v>
      </c>
      <c r="O4204" s="65">
        <v>47.86</v>
      </c>
      <c r="P4204" s="87">
        <f t="shared" si="261"/>
        <v>0.03</v>
      </c>
      <c r="Q4204" s="68">
        <v>4.5</v>
      </c>
      <c r="R4204" s="68" t="str" cm="1">
        <f t="array" ref="R4204">_xlfn.SWITCH(ROUND(Q4204,0),5,"Excellent",4,"Good",3,"Ok","Bad")</f>
        <v>Excellent</v>
      </c>
      <c r="S4204" s="17">
        <v>68</v>
      </c>
      <c r="T4204" s="17" t="str">
        <f t="shared" si="262"/>
        <v>No</v>
      </c>
      <c r="U4204" s="82">
        <v>43436</v>
      </c>
      <c r="V4204" s="82">
        <v>44016</v>
      </c>
      <c r="W4204" s="17">
        <v>157</v>
      </c>
      <c r="X4204" s="17" t="str">
        <f t="shared" si="263"/>
        <v>Active</v>
      </c>
      <c r="Y4204" s="17" t="s">
        <v>15616</v>
      </c>
      <c r="Z4204" s="17"/>
    </row>
    <row r="4205" spans="1:26" x14ac:dyDescent="0.25">
      <c r="A4205">
        <v>4204</v>
      </c>
      <c r="B4205" s="17" t="s">
        <v>2994</v>
      </c>
      <c r="C4205" s="17">
        <v>2913</v>
      </c>
      <c r="D4205" s="17" t="str">
        <f>INDEX(Hosts!$A:$O,MATCH(Places!$C4205,Hosts!$A:$A,0),MATCH(Places!D$1,Hosts!$1:$1,0))</f>
        <v>Within a few hours</v>
      </c>
      <c r="E4205" s="87">
        <f>INDEX(Hosts!$A:$O,MATCH(Places!$C4205,Hosts!$A:$A,0),MATCH(Places!E$1,Hosts!$1:$1,0))</f>
        <v>1</v>
      </c>
      <c r="F4205" s="87">
        <f>INDEX(Hosts!$A:$O,MATCH(Places!$C4205,Hosts!$A:$A,0),MATCH(Places!F$1,Hosts!$1:$1,0))</f>
        <v>0.87</v>
      </c>
      <c r="G4205" s="17" t="str">
        <f>INDEX(Hosts!$A:$O,MATCH(Places!$C4205,Hosts!$A:$A,0),MATCH(Places!G$1,Hosts!$1:$1,0))</f>
        <v>Yes</v>
      </c>
      <c r="H4205" s="17">
        <v>7</v>
      </c>
      <c r="I4205" s="17" t="str">
        <f>INDEX(Neighborhoods!$A:$C,MATCH(Places!$H4205,Neighborhoods!$A:$A,0),MATCH(Places!I$1,Neighborhoods!$1:$1,0))</f>
        <v>Brooklyn</v>
      </c>
      <c r="J4205" s="17" t="str">
        <f>INDEX(Neighborhoods!$A:$C,MATCH(Places!$H4205,Neighborhoods!$A:$A,0),MATCH(Places!J$1,Neighborhoods!$1:$1,0))</f>
        <v>Bedford-Stuyvesant</v>
      </c>
      <c r="K4205" s="17" t="s">
        <v>11822</v>
      </c>
      <c r="L4205" s="17" t="str">
        <f t="shared" si="260"/>
        <v>No</v>
      </c>
      <c r="M4205" s="17">
        <v>3</v>
      </c>
      <c r="N4205" s="17" t="str" cm="1">
        <f t="array" ref="N4205">_xlfn.IFS(M4205&lt;=2,"Small",M4205&lt;=5,"Medium",M4205&gt;5,"Large")</f>
        <v>Medium</v>
      </c>
      <c r="O4205" s="65">
        <v>56</v>
      </c>
      <c r="P4205" s="87">
        <f t="shared" si="261"/>
        <v>0.03</v>
      </c>
      <c r="Q4205" s="68">
        <v>4.76</v>
      </c>
      <c r="R4205" s="68" t="str" cm="1">
        <f t="array" ref="R4205">_xlfn.SWITCH(ROUND(Q4205,0),5,"Excellent",4,"Good",3,"Ok","Bad")</f>
        <v>Excellent</v>
      </c>
      <c r="S4205" s="17">
        <v>33</v>
      </c>
      <c r="T4205" s="17" t="str">
        <f t="shared" si="262"/>
        <v>No</v>
      </c>
      <c r="U4205" s="82">
        <v>43431</v>
      </c>
      <c r="V4205" s="82">
        <v>44044</v>
      </c>
      <c r="W4205" s="17">
        <v>40</v>
      </c>
      <c r="X4205" s="17" t="str">
        <f t="shared" si="263"/>
        <v>Active</v>
      </c>
      <c r="Y4205" s="17" t="s">
        <v>15615</v>
      </c>
      <c r="Z4205" s="17"/>
    </row>
    <row r="4206" spans="1:26" x14ac:dyDescent="0.25">
      <c r="A4206">
        <v>4205</v>
      </c>
      <c r="B4206" s="17" t="s">
        <v>2995</v>
      </c>
      <c r="C4206" s="17">
        <v>1984</v>
      </c>
      <c r="D4206" s="17" t="str">
        <f>INDEX(Hosts!$A:$O,MATCH(Places!$C4206,Hosts!$A:$A,0),MATCH(Places!D$1,Hosts!$1:$1,0))</f>
        <v>Within a day</v>
      </c>
      <c r="E4206" s="87">
        <f>INDEX(Hosts!$A:$O,MATCH(Places!$C4206,Hosts!$A:$A,0),MATCH(Places!E$1,Hosts!$1:$1,0))</f>
        <v>0.5</v>
      </c>
      <c r="F4206" s="87">
        <f>INDEX(Hosts!$A:$O,MATCH(Places!$C4206,Hosts!$A:$A,0),MATCH(Places!F$1,Hosts!$1:$1,0))</f>
        <v>0.92</v>
      </c>
      <c r="G4206" s="17" t="str">
        <f>INDEX(Hosts!$A:$O,MATCH(Places!$C4206,Hosts!$A:$A,0),MATCH(Places!G$1,Hosts!$1:$1,0))</f>
        <v>No</v>
      </c>
      <c r="H4206" s="17">
        <v>25</v>
      </c>
      <c r="I4206" s="17" t="str">
        <f>INDEX(Neighborhoods!$A:$C,MATCH(Places!$H4206,Neighborhoods!$A:$A,0),MATCH(Places!I$1,Neighborhoods!$1:$1,0))</f>
        <v>Queens</v>
      </c>
      <c r="J4206" s="17" t="str">
        <f>INDEX(Neighborhoods!$A:$C,MATCH(Places!$H4206,Neighborhoods!$A:$A,0),MATCH(Places!J$1,Neighborhoods!$1:$1,0))</f>
        <v>Ridgewood</v>
      </c>
      <c r="K4206" s="17" t="s">
        <v>11822</v>
      </c>
      <c r="L4206" s="17" t="str">
        <f t="shared" si="260"/>
        <v>No</v>
      </c>
      <c r="M4206" s="17">
        <v>6</v>
      </c>
      <c r="N4206" s="17" t="str" cm="1">
        <f t="array" ref="N4206">_xlfn.IFS(M4206&lt;=2,"Small",M4206&lt;=5,"Medium",M4206&gt;5,"Large")</f>
        <v>Large</v>
      </c>
      <c r="O4206" s="65">
        <v>150</v>
      </c>
      <c r="P4206" s="87">
        <f t="shared" si="261"/>
        <v>0.03</v>
      </c>
      <c r="Q4206" s="68">
        <v>4.5</v>
      </c>
      <c r="R4206" s="68" t="str" cm="1">
        <f t="array" ref="R4206">_xlfn.SWITCH(ROUND(Q4206,0),5,"Excellent",4,"Good",3,"Ok","Bad")</f>
        <v>Excellent</v>
      </c>
      <c r="S4206" s="17">
        <v>26</v>
      </c>
      <c r="T4206" s="17" t="str">
        <f t="shared" si="262"/>
        <v>No</v>
      </c>
      <c r="U4206" s="82">
        <v>43428</v>
      </c>
      <c r="V4206" s="82">
        <v>43851</v>
      </c>
      <c r="W4206" s="17">
        <v>342</v>
      </c>
      <c r="X4206" s="17" t="str">
        <f t="shared" si="263"/>
        <v>Active</v>
      </c>
      <c r="Y4206" s="17" t="s">
        <v>15616</v>
      </c>
      <c r="Z4206" s="17"/>
    </row>
    <row r="4207" spans="1:26" x14ac:dyDescent="0.25">
      <c r="A4207">
        <v>4206</v>
      </c>
      <c r="B4207" s="17" t="s">
        <v>13675</v>
      </c>
      <c r="C4207" s="17">
        <v>2877</v>
      </c>
      <c r="D4207" s="17" t="str">
        <f>INDEX(Hosts!$A:$O,MATCH(Places!$C4207,Hosts!$A:$A,0),MATCH(Places!D$1,Hosts!$1:$1,0))</f>
        <v>Within a day</v>
      </c>
      <c r="E4207" s="87">
        <f>INDEX(Hosts!$A:$O,MATCH(Places!$C4207,Hosts!$A:$A,0),MATCH(Places!E$1,Hosts!$1:$1,0))</f>
        <v>1</v>
      </c>
      <c r="F4207" s="87">
        <f>INDEX(Hosts!$A:$O,MATCH(Places!$C4207,Hosts!$A:$A,0),MATCH(Places!F$1,Hosts!$1:$1,0))</f>
        <v>0.91</v>
      </c>
      <c r="G4207" s="17" t="str">
        <f>INDEX(Hosts!$A:$O,MATCH(Places!$C4207,Hosts!$A:$A,0),MATCH(Places!G$1,Hosts!$1:$1,0))</f>
        <v>No</v>
      </c>
      <c r="H4207" s="17">
        <v>12</v>
      </c>
      <c r="I4207" s="17" t="str">
        <f>INDEX(Neighborhoods!$A:$C,MATCH(Places!$H4207,Neighborhoods!$A:$A,0),MATCH(Places!I$1,Neighborhoods!$1:$1,0))</f>
        <v>Brooklyn</v>
      </c>
      <c r="J4207" s="17" t="str">
        <f>INDEX(Neighborhoods!$A:$C,MATCH(Places!$H4207,Neighborhoods!$A:$A,0),MATCH(Places!J$1,Neighborhoods!$1:$1,0))</f>
        <v>Williamsburg</v>
      </c>
      <c r="K4207" s="17" t="s">
        <v>11822</v>
      </c>
      <c r="L4207" s="17" t="str">
        <f t="shared" si="260"/>
        <v>No</v>
      </c>
      <c r="M4207" s="17">
        <v>2</v>
      </c>
      <c r="N4207" s="17" t="str" cm="1">
        <f t="array" ref="N4207">_xlfn.IFS(M4207&lt;=2,"Small",M4207&lt;=5,"Medium",M4207&gt;5,"Large")</f>
        <v>Small</v>
      </c>
      <c r="O4207" s="65">
        <v>150</v>
      </c>
      <c r="P4207" s="87">
        <f t="shared" si="261"/>
        <v>0.03</v>
      </c>
      <c r="Q4207" s="68">
        <v>4.67</v>
      </c>
      <c r="R4207" s="68" t="str" cm="1">
        <f t="array" ref="R4207">_xlfn.SWITCH(ROUND(Q4207,0),5,"Excellent",4,"Good",3,"Ok","Bad")</f>
        <v>Excellent</v>
      </c>
      <c r="S4207" s="17">
        <v>12</v>
      </c>
      <c r="T4207" s="17" t="str">
        <f t="shared" si="262"/>
        <v>No</v>
      </c>
      <c r="U4207" s="82">
        <v>43685</v>
      </c>
      <c r="V4207" s="82">
        <v>43828</v>
      </c>
      <c r="W4207" s="17">
        <v>60</v>
      </c>
      <c r="X4207" s="17" t="str">
        <f t="shared" si="263"/>
        <v>Active</v>
      </c>
      <c r="Y4207" s="17" t="s">
        <v>15616</v>
      </c>
      <c r="Z4207" s="17"/>
    </row>
    <row r="4208" spans="1:26" x14ac:dyDescent="0.25">
      <c r="A4208">
        <v>4207</v>
      </c>
      <c r="B4208" s="17" t="s">
        <v>14358</v>
      </c>
      <c r="C4208" s="17">
        <v>1217</v>
      </c>
      <c r="D4208" s="17" t="str">
        <f>INDEX(Hosts!$A:$O,MATCH(Places!$C4208,Hosts!$A:$A,0),MATCH(Places!D$1,Hosts!$1:$1,0))</f>
        <v>Within a few hours</v>
      </c>
      <c r="E4208" s="87">
        <f>INDEX(Hosts!$A:$O,MATCH(Places!$C4208,Hosts!$A:$A,0),MATCH(Places!E$1,Hosts!$1:$1,0))</f>
        <v>1</v>
      </c>
      <c r="F4208" s="87">
        <f>INDEX(Hosts!$A:$O,MATCH(Places!$C4208,Hosts!$A:$A,0),MATCH(Places!F$1,Hosts!$1:$1,0))</f>
        <v>0.67</v>
      </c>
      <c r="G4208" s="17" t="str">
        <f>INDEX(Hosts!$A:$O,MATCH(Places!$C4208,Hosts!$A:$A,0),MATCH(Places!G$1,Hosts!$1:$1,0))</f>
        <v>No</v>
      </c>
      <c r="H4208" s="17">
        <v>16</v>
      </c>
      <c r="I4208" s="17" t="str">
        <f>INDEX(Neighborhoods!$A:$C,MATCH(Places!$H4208,Neighborhoods!$A:$A,0),MATCH(Places!I$1,Neighborhoods!$1:$1,0))</f>
        <v>Manhattan</v>
      </c>
      <c r="J4208" s="17" t="str">
        <f>INDEX(Neighborhoods!$A:$C,MATCH(Places!$H4208,Neighborhoods!$A:$A,0),MATCH(Places!J$1,Neighborhoods!$1:$1,0))</f>
        <v>Harlem</v>
      </c>
      <c r="K4208" s="17" t="s">
        <v>11822</v>
      </c>
      <c r="L4208" s="17" t="str">
        <f t="shared" si="260"/>
        <v>No</v>
      </c>
      <c r="M4208" s="17">
        <v>2</v>
      </c>
      <c r="N4208" s="17" t="str" cm="1">
        <f t="array" ref="N4208">_xlfn.IFS(M4208&lt;=2,"Small",M4208&lt;=5,"Medium",M4208&gt;5,"Large")</f>
        <v>Small</v>
      </c>
      <c r="O4208" s="65">
        <v>60</v>
      </c>
      <c r="P4208" s="87">
        <f t="shared" si="261"/>
        <v>0.03</v>
      </c>
      <c r="Q4208" s="68">
        <v>5</v>
      </c>
      <c r="R4208" s="68" t="str" cm="1">
        <f t="array" ref="R4208">_xlfn.SWITCH(ROUND(Q4208,0),5,"Excellent",4,"Good",3,"Ok","Bad")</f>
        <v>Excellent</v>
      </c>
      <c r="S4208" s="17">
        <v>5</v>
      </c>
      <c r="T4208" s="17" t="str">
        <f t="shared" si="262"/>
        <v>No</v>
      </c>
      <c r="U4208" s="82">
        <v>43460</v>
      </c>
      <c r="V4208" s="82">
        <v>43831</v>
      </c>
      <c r="W4208" s="17">
        <v>6</v>
      </c>
      <c r="X4208" s="17" t="str">
        <f t="shared" si="263"/>
        <v>Active</v>
      </c>
      <c r="Y4208" s="17" t="s">
        <v>15615</v>
      </c>
      <c r="Z4208" s="17"/>
    </row>
    <row r="4209" spans="1:26" x14ac:dyDescent="0.25">
      <c r="A4209">
        <v>4208</v>
      </c>
      <c r="B4209" s="17" t="s">
        <v>13322</v>
      </c>
      <c r="C4209" s="17">
        <v>684</v>
      </c>
      <c r="D4209" s="17" t="str">
        <f>INDEX(Hosts!$A:$O,MATCH(Places!$C4209,Hosts!$A:$A,0),MATCH(Places!D$1,Hosts!$1:$1,0))</f>
        <v>Within a day</v>
      </c>
      <c r="E4209" s="87">
        <f>INDEX(Hosts!$A:$O,MATCH(Places!$C4209,Hosts!$A:$A,0),MATCH(Places!E$1,Hosts!$1:$1,0))</f>
        <v>0.8</v>
      </c>
      <c r="F4209" s="87">
        <f>INDEX(Hosts!$A:$O,MATCH(Places!$C4209,Hosts!$A:$A,0),MATCH(Places!F$1,Hosts!$1:$1,0))</f>
        <v>0.87</v>
      </c>
      <c r="G4209" s="17" t="str">
        <f>INDEX(Hosts!$A:$O,MATCH(Places!$C4209,Hosts!$A:$A,0),MATCH(Places!G$1,Hosts!$1:$1,0))</f>
        <v>No</v>
      </c>
      <c r="H4209" s="17">
        <v>20</v>
      </c>
      <c r="I4209" s="17" t="str">
        <f>INDEX(Neighborhoods!$A:$C,MATCH(Places!$H4209,Neighborhoods!$A:$A,0),MATCH(Places!I$1,Neighborhoods!$1:$1,0))</f>
        <v>Manhattan</v>
      </c>
      <c r="J4209" s="17" t="str">
        <f>INDEX(Neighborhoods!$A:$C,MATCH(Places!$H4209,Neighborhoods!$A:$A,0),MATCH(Places!J$1,Neighborhoods!$1:$1,0))</f>
        <v>Upper West Side</v>
      </c>
      <c r="K4209" s="17" t="s">
        <v>1</v>
      </c>
      <c r="L4209" s="17" t="str">
        <f t="shared" si="260"/>
        <v>Yes</v>
      </c>
      <c r="M4209" s="17">
        <v>2</v>
      </c>
      <c r="N4209" s="17" t="str" cm="1">
        <f t="array" ref="N4209">_xlfn.IFS(M4209&lt;=2,"Small",M4209&lt;=5,"Medium",M4209&gt;5,"Large")</f>
        <v>Small</v>
      </c>
      <c r="O4209" s="65">
        <v>37</v>
      </c>
      <c r="P4209" s="87">
        <f t="shared" si="261"/>
        <v>0.03</v>
      </c>
      <c r="Q4209" s="68">
        <v>4.74</v>
      </c>
      <c r="R4209" s="68" t="str" cm="1">
        <f t="array" ref="R4209">_xlfn.SWITCH(ROUND(Q4209,0),5,"Excellent",4,"Good",3,"Ok","Bad")</f>
        <v>Excellent</v>
      </c>
      <c r="S4209" s="17">
        <v>68</v>
      </c>
      <c r="T4209" s="17" t="str">
        <f t="shared" si="262"/>
        <v>No</v>
      </c>
      <c r="U4209" s="82">
        <v>43463</v>
      </c>
      <c r="V4209" s="82">
        <v>43901</v>
      </c>
      <c r="W4209" s="17">
        <v>83</v>
      </c>
      <c r="X4209" s="17" t="str">
        <f t="shared" si="263"/>
        <v>Active</v>
      </c>
      <c r="Y4209" s="17" t="s">
        <v>15615</v>
      </c>
      <c r="Z4209" s="17"/>
    </row>
    <row r="4210" spans="1:26" x14ac:dyDescent="0.25">
      <c r="A4210">
        <v>4209</v>
      </c>
      <c r="B4210" s="17" t="s">
        <v>14636</v>
      </c>
      <c r="C4210" s="17">
        <v>4096</v>
      </c>
      <c r="D4210" s="17" t="str">
        <f>INDEX(Hosts!$A:$O,MATCH(Places!$C4210,Hosts!$A:$A,0),MATCH(Places!D$1,Hosts!$1:$1,0))</f>
        <v>Within a few hours</v>
      </c>
      <c r="E4210" s="87">
        <f>INDEX(Hosts!$A:$O,MATCH(Places!$C4210,Hosts!$A:$A,0),MATCH(Places!E$1,Hosts!$1:$1,0))</f>
        <v>1</v>
      </c>
      <c r="F4210" s="87">
        <f>INDEX(Hosts!$A:$O,MATCH(Places!$C4210,Hosts!$A:$A,0),MATCH(Places!F$1,Hosts!$1:$1,0))</f>
        <v>0.88</v>
      </c>
      <c r="G4210" s="17" t="str">
        <f>INDEX(Hosts!$A:$O,MATCH(Places!$C4210,Hosts!$A:$A,0),MATCH(Places!G$1,Hosts!$1:$1,0))</f>
        <v>Yes</v>
      </c>
      <c r="H4210" s="17">
        <v>16</v>
      </c>
      <c r="I4210" s="17" t="str">
        <f>INDEX(Neighborhoods!$A:$C,MATCH(Places!$H4210,Neighborhoods!$A:$A,0),MATCH(Places!I$1,Neighborhoods!$1:$1,0))</f>
        <v>Manhattan</v>
      </c>
      <c r="J4210" s="17" t="str">
        <f>INDEX(Neighborhoods!$A:$C,MATCH(Places!$H4210,Neighborhoods!$A:$A,0),MATCH(Places!J$1,Neighborhoods!$1:$1,0))</f>
        <v>Harlem</v>
      </c>
      <c r="K4210" s="17" t="s">
        <v>1</v>
      </c>
      <c r="L4210" s="17" t="str">
        <f t="shared" si="260"/>
        <v>Yes</v>
      </c>
      <c r="M4210" s="17">
        <v>2</v>
      </c>
      <c r="N4210" s="17" t="str" cm="1">
        <f t="array" ref="N4210">_xlfn.IFS(M4210&lt;=2,"Small",M4210&lt;=5,"Medium",M4210&gt;5,"Large")</f>
        <v>Small</v>
      </c>
      <c r="O4210" s="65">
        <v>150</v>
      </c>
      <c r="P4210" s="87">
        <f t="shared" si="261"/>
        <v>0.03</v>
      </c>
      <c r="Q4210" s="68">
        <v>5</v>
      </c>
      <c r="R4210" s="68" t="str" cm="1">
        <f t="array" ref="R4210">_xlfn.SWITCH(ROUND(Q4210,0),5,"Excellent",4,"Good",3,"Ok","Bad")</f>
        <v>Excellent</v>
      </c>
      <c r="S4210" s="17">
        <v>3</v>
      </c>
      <c r="T4210" s="17" t="str">
        <f t="shared" si="262"/>
        <v>No</v>
      </c>
      <c r="U4210" s="82">
        <v>43891</v>
      </c>
      <c r="V4210" s="82">
        <v>43981</v>
      </c>
      <c r="W4210" s="17">
        <v>196</v>
      </c>
      <c r="X4210" s="17" t="str">
        <f t="shared" si="263"/>
        <v>Active</v>
      </c>
      <c r="Y4210" s="17" t="s">
        <v>15616</v>
      </c>
      <c r="Z4210" s="17"/>
    </row>
    <row r="4211" spans="1:26" x14ac:dyDescent="0.25">
      <c r="A4211">
        <v>4210</v>
      </c>
      <c r="B4211" s="17" t="s">
        <v>2996</v>
      </c>
      <c r="C4211" s="17">
        <v>3330</v>
      </c>
      <c r="D4211" s="17" t="str">
        <f>INDEX(Hosts!$A:$O,MATCH(Places!$C4211,Hosts!$A:$A,0),MATCH(Places!D$1,Hosts!$1:$1,0))</f>
        <v>Within an hour</v>
      </c>
      <c r="E4211" s="87">
        <f>INDEX(Hosts!$A:$O,MATCH(Places!$C4211,Hosts!$A:$A,0),MATCH(Places!E$1,Hosts!$1:$1,0))</f>
        <v>1</v>
      </c>
      <c r="F4211" s="87">
        <f>INDEX(Hosts!$A:$O,MATCH(Places!$C4211,Hosts!$A:$A,0),MATCH(Places!F$1,Hosts!$1:$1,0))</f>
        <v>0.97</v>
      </c>
      <c r="G4211" s="17" t="str">
        <f>INDEX(Hosts!$A:$O,MATCH(Places!$C4211,Hosts!$A:$A,0),MATCH(Places!G$1,Hosts!$1:$1,0))</f>
        <v>Yes</v>
      </c>
      <c r="H4211" s="17">
        <v>14</v>
      </c>
      <c r="I4211" s="17" t="str">
        <f>INDEX(Neighborhoods!$A:$C,MATCH(Places!$H4211,Neighborhoods!$A:$A,0),MATCH(Places!I$1,Neighborhoods!$1:$1,0))</f>
        <v>Manhattan</v>
      </c>
      <c r="J4211" s="17" t="str">
        <f>INDEX(Neighborhoods!$A:$C,MATCH(Places!$H4211,Neighborhoods!$A:$A,0),MATCH(Places!J$1,Neighborhoods!$1:$1,0))</f>
        <v>East Harlem</v>
      </c>
      <c r="K4211" s="17" t="s">
        <v>1</v>
      </c>
      <c r="L4211" s="17" t="str">
        <f t="shared" si="260"/>
        <v>Yes</v>
      </c>
      <c r="M4211" s="17">
        <v>4</v>
      </c>
      <c r="N4211" s="17" t="str" cm="1">
        <f t="array" ref="N4211">_xlfn.IFS(M4211&lt;=2,"Small",M4211&lt;=5,"Medium",M4211&gt;5,"Large")</f>
        <v>Medium</v>
      </c>
      <c r="O4211" s="65">
        <v>200</v>
      </c>
      <c r="P4211" s="87">
        <f t="shared" si="261"/>
        <v>0.04</v>
      </c>
      <c r="Q4211" s="68">
        <v>4.83</v>
      </c>
      <c r="R4211" s="68" t="str" cm="1">
        <f t="array" ref="R4211">_xlfn.SWITCH(ROUND(Q4211,0),5,"Excellent",4,"Good",3,"Ok","Bad")</f>
        <v>Excellent</v>
      </c>
      <c r="S4211" s="17">
        <v>47</v>
      </c>
      <c r="T4211" s="17" t="str">
        <f t="shared" si="262"/>
        <v>No</v>
      </c>
      <c r="U4211" s="82">
        <v>43555</v>
      </c>
      <c r="V4211" s="82">
        <v>43913</v>
      </c>
      <c r="W4211" s="17">
        <v>365</v>
      </c>
      <c r="X4211" s="17" t="str">
        <f t="shared" si="263"/>
        <v>Active</v>
      </c>
      <c r="Y4211" s="17" t="s">
        <v>15616</v>
      </c>
      <c r="Z4211" s="17"/>
    </row>
    <row r="4212" spans="1:26" x14ac:dyDescent="0.25">
      <c r="A4212">
        <v>4211</v>
      </c>
      <c r="B4212" s="17" t="s">
        <v>13638</v>
      </c>
      <c r="C4212" s="17">
        <v>3700</v>
      </c>
      <c r="D4212" s="17" t="str">
        <f>INDEX(Hosts!$A:$O,MATCH(Places!$C4212,Hosts!$A:$A,0),MATCH(Places!D$1,Hosts!$1:$1,0))</f>
        <v>Within an hour</v>
      </c>
      <c r="E4212" s="87">
        <f>INDEX(Hosts!$A:$O,MATCH(Places!$C4212,Hosts!$A:$A,0),MATCH(Places!E$1,Hosts!$1:$1,0))</f>
        <v>1</v>
      </c>
      <c r="F4212" s="87">
        <f>INDEX(Hosts!$A:$O,MATCH(Places!$C4212,Hosts!$A:$A,0),MATCH(Places!F$1,Hosts!$1:$1,0))</f>
        <v>1</v>
      </c>
      <c r="G4212" s="17" t="str">
        <f>INDEX(Hosts!$A:$O,MATCH(Places!$C4212,Hosts!$A:$A,0),MATCH(Places!G$1,Hosts!$1:$1,0))</f>
        <v>No</v>
      </c>
      <c r="H4212" s="17">
        <v>21</v>
      </c>
      <c r="I4212" s="17" t="str">
        <f>INDEX(Neighborhoods!$A:$C,MATCH(Places!$H4212,Neighborhoods!$A:$A,0),MATCH(Places!I$1,Neighborhoods!$1:$1,0))</f>
        <v>Queens</v>
      </c>
      <c r="J4212" s="17" t="str">
        <f>INDEX(Neighborhoods!$A:$C,MATCH(Places!$H4212,Neighborhoods!$A:$A,0),MATCH(Places!J$1,Neighborhoods!$1:$1,0))</f>
        <v>Astoria</v>
      </c>
      <c r="K4212" s="17" t="s">
        <v>11822</v>
      </c>
      <c r="L4212" s="17" t="str">
        <f t="shared" si="260"/>
        <v>No</v>
      </c>
      <c r="M4212" s="17">
        <v>14</v>
      </c>
      <c r="N4212" s="17" t="str" cm="1">
        <f t="array" ref="N4212">_xlfn.IFS(M4212&lt;=2,"Small",M4212&lt;=5,"Medium",M4212&gt;5,"Large")</f>
        <v>Large</v>
      </c>
      <c r="O4212" s="65">
        <v>213</v>
      </c>
      <c r="P4212" s="87">
        <f t="shared" si="261"/>
        <v>0.04</v>
      </c>
      <c r="Q4212" s="68">
        <v>4.53</v>
      </c>
      <c r="R4212" s="68" t="str" cm="1">
        <f t="array" ref="R4212">_xlfn.SWITCH(ROUND(Q4212,0),5,"Excellent",4,"Good",3,"Ok","Bad")</f>
        <v>Excellent</v>
      </c>
      <c r="S4212" s="17">
        <v>19</v>
      </c>
      <c r="T4212" s="17" t="str">
        <f t="shared" si="262"/>
        <v>No</v>
      </c>
      <c r="U4212" s="82">
        <v>43486</v>
      </c>
      <c r="V4212" s="82">
        <v>43980</v>
      </c>
      <c r="W4212" s="17">
        <v>90</v>
      </c>
      <c r="X4212" s="17" t="str">
        <f t="shared" si="263"/>
        <v>Active</v>
      </c>
      <c r="Y4212" s="17" t="s">
        <v>15616</v>
      </c>
      <c r="Z4212" s="17"/>
    </row>
    <row r="4213" spans="1:26" x14ac:dyDescent="0.25">
      <c r="A4213">
        <v>4212</v>
      </c>
      <c r="B4213" s="17" t="s">
        <v>2997</v>
      </c>
      <c r="C4213" s="17">
        <v>123</v>
      </c>
      <c r="D4213" s="17" t="str">
        <f>INDEX(Hosts!$A:$O,MATCH(Places!$C4213,Hosts!$A:$A,0),MATCH(Places!D$1,Hosts!$1:$1,0))</f>
        <v>Within an hour</v>
      </c>
      <c r="E4213" s="87">
        <f>INDEX(Hosts!$A:$O,MATCH(Places!$C4213,Hosts!$A:$A,0),MATCH(Places!E$1,Hosts!$1:$1,0))</f>
        <v>1</v>
      </c>
      <c r="F4213" s="87">
        <f>INDEX(Hosts!$A:$O,MATCH(Places!$C4213,Hosts!$A:$A,0),MATCH(Places!F$1,Hosts!$1:$1,0))</f>
        <v>0.97</v>
      </c>
      <c r="G4213" s="17" t="str">
        <f>INDEX(Hosts!$A:$O,MATCH(Places!$C4213,Hosts!$A:$A,0),MATCH(Places!G$1,Hosts!$1:$1,0))</f>
        <v>Yes</v>
      </c>
      <c r="H4213" s="17">
        <v>12</v>
      </c>
      <c r="I4213" s="17" t="str">
        <f>INDEX(Neighborhoods!$A:$C,MATCH(Places!$H4213,Neighborhoods!$A:$A,0),MATCH(Places!I$1,Neighborhoods!$1:$1,0))</f>
        <v>Brooklyn</v>
      </c>
      <c r="J4213" s="17" t="str">
        <f>INDEX(Neighborhoods!$A:$C,MATCH(Places!$H4213,Neighborhoods!$A:$A,0),MATCH(Places!J$1,Neighborhoods!$1:$1,0))</f>
        <v>Williamsburg</v>
      </c>
      <c r="K4213" s="17" t="s">
        <v>11822</v>
      </c>
      <c r="L4213" s="17" t="str">
        <f t="shared" si="260"/>
        <v>No</v>
      </c>
      <c r="M4213" s="17">
        <v>7</v>
      </c>
      <c r="N4213" s="17" t="str" cm="1">
        <f t="array" ref="N4213">_xlfn.IFS(M4213&lt;=2,"Small",M4213&lt;=5,"Medium",M4213&gt;5,"Large")</f>
        <v>Large</v>
      </c>
      <c r="O4213" s="65">
        <v>142</v>
      </c>
      <c r="P4213" s="87">
        <f t="shared" si="261"/>
        <v>0.03</v>
      </c>
      <c r="Q4213" s="68">
        <v>5</v>
      </c>
      <c r="R4213" s="68" t="str" cm="1">
        <f t="array" ref="R4213">_xlfn.SWITCH(ROUND(Q4213,0),5,"Excellent",4,"Good",3,"Ok","Bad")</f>
        <v>Excellent</v>
      </c>
      <c r="S4213" s="17">
        <v>55</v>
      </c>
      <c r="T4213" s="17" t="str">
        <f t="shared" si="262"/>
        <v>No</v>
      </c>
      <c r="U4213" s="82">
        <v>43430</v>
      </c>
      <c r="V4213" s="82">
        <v>43894</v>
      </c>
      <c r="W4213" s="17">
        <v>99</v>
      </c>
      <c r="X4213" s="17" t="str">
        <f t="shared" si="263"/>
        <v>Active</v>
      </c>
      <c r="Y4213" s="17" t="s">
        <v>15616</v>
      </c>
      <c r="Z4213" s="17"/>
    </row>
    <row r="4214" spans="1:26" x14ac:dyDescent="0.25">
      <c r="A4214">
        <v>4213</v>
      </c>
      <c r="B4214" s="17" t="s">
        <v>2998</v>
      </c>
      <c r="C4214" s="17">
        <v>447</v>
      </c>
      <c r="D4214" s="17" t="str">
        <f>INDEX(Hosts!$A:$O,MATCH(Places!$C4214,Hosts!$A:$A,0),MATCH(Places!D$1,Hosts!$1:$1,0))</f>
        <v>Within a day</v>
      </c>
      <c r="E4214" s="87">
        <f>INDEX(Hosts!$A:$O,MATCH(Places!$C4214,Hosts!$A:$A,0),MATCH(Places!E$1,Hosts!$1:$1,0))</f>
        <v>1</v>
      </c>
      <c r="F4214" s="87">
        <f>INDEX(Hosts!$A:$O,MATCH(Places!$C4214,Hosts!$A:$A,0),MATCH(Places!F$1,Hosts!$1:$1,0))</f>
        <v>0.47</v>
      </c>
      <c r="G4214" s="17" t="str">
        <f>INDEX(Hosts!$A:$O,MATCH(Places!$C4214,Hosts!$A:$A,0),MATCH(Places!G$1,Hosts!$1:$1,0))</f>
        <v>No</v>
      </c>
      <c r="H4214" s="17">
        <v>17</v>
      </c>
      <c r="I4214" s="17" t="str">
        <f>INDEX(Neighborhoods!$A:$C,MATCH(Places!$H4214,Neighborhoods!$A:$A,0),MATCH(Places!I$1,Neighborhoods!$1:$1,0))</f>
        <v>Manhattan</v>
      </c>
      <c r="J4214" s="17" t="str">
        <f>INDEX(Neighborhoods!$A:$C,MATCH(Places!$H4214,Neighborhoods!$A:$A,0),MATCH(Places!J$1,Neighborhoods!$1:$1,0))</f>
        <v>Hell's Kitchen</v>
      </c>
      <c r="K4214" s="17" t="s">
        <v>11822</v>
      </c>
      <c r="L4214" s="17" t="str">
        <f t="shared" si="260"/>
        <v>No</v>
      </c>
      <c r="M4214" s="17">
        <v>4</v>
      </c>
      <c r="N4214" s="17" t="str" cm="1">
        <f t="array" ref="N4214">_xlfn.IFS(M4214&lt;=2,"Small",M4214&lt;=5,"Medium",M4214&gt;5,"Large")</f>
        <v>Medium</v>
      </c>
      <c r="O4214" s="65">
        <v>157</v>
      </c>
      <c r="P4214" s="87">
        <f t="shared" si="261"/>
        <v>0.03</v>
      </c>
      <c r="Q4214" s="68">
        <v>4.91</v>
      </c>
      <c r="R4214" s="68" t="str" cm="1">
        <f t="array" ref="R4214">_xlfn.SWITCH(ROUND(Q4214,0),5,"Excellent",4,"Good",3,"Ok","Bad")</f>
        <v>Excellent</v>
      </c>
      <c r="S4214" s="17">
        <v>23</v>
      </c>
      <c r="T4214" s="17" t="str">
        <f t="shared" si="262"/>
        <v>No</v>
      </c>
      <c r="U4214" s="82">
        <v>43429</v>
      </c>
      <c r="V4214" s="82">
        <v>43880</v>
      </c>
      <c r="W4214" s="17">
        <v>63</v>
      </c>
      <c r="X4214" s="17" t="str">
        <f t="shared" si="263"/>
        <v>Active</v>
      </c>
      <c r="Y4214" s="17" t="s">
        <v>15615</v>
      </c>
      <c r="Z4214" s="17"/>
    </row>
    <row r="4215" spans="1:26" x14ac:dyDescent="0.25">
      <c r="A4215">
        <v>4214</v>
      </c>
      <c r="B4215" s="17" t="s">
        <v>2999</v>
      </c>
      <c r="C4215" s="17">
        <v>1425</v>
      </c>
      <c r="D4215" s="17" t="str">
        <f>INDEX(Hosts!$A:$O,MATCH(Places!$C4215,Hosts!$A:$A,0),MATCH(Places!D$1,Hosts!$1:$1,0))</f>
        <v>Within a day</v>
      </c>
      <c r="E4215" s="87">
        <f>INDEX(Hosts!$A:$O,MATCH(Places!$C4215,Hosts!$A:$A,0),MATCH(Places!E$1,Hosts!$1:$1,0))</f>
        <v>0.67</v>
      </c>
      <c r="F4215" s="87">
        <f>INDEX(Hosts!$A:$O,MATCH(Places!$C4215,Hosts!$A:$A,0),MATCH(Places!F$1,Hosts!$1:$1,0))</f>
        <v>0.33</v>
      </c>
      <c r="G4215" s="17" t="str">
        <f>INDEX(Hosts!$A:$O,MATCH(Places!$C4215,Hosts!$A:$A,0),MATCH(Places!G$1,Hosts!$1:$1,0))</f>
        <v>No</v>
      </c>
      <c r="H4215" s="17">
        <v>8</v>
      </c>
      <c r="I4215" s="17" t="str">
        <f>INDEX(Neighborhoods!$A:$C,MATCH(Places!$H4215,Neighborhoods!$A:$A,0),MATCH(Places!I$1,Neighborhoods!$1:$1,0))</f>
        <v>Brooklyn</v>
      </c>
      <c r="J4215" s="17" t="str">
        <f>INDEX(Neighborhoods!$A:$C,MATCH(Places!$H4215,Neighborhoods!$A:$A,0),MATCH(Places!J$1,Neighborhoods!$1:$1,0))</f>
        <v>Bushwick</v>
      </c>
      <c r="K4215" s="17" t="s">
        <v>11822</v>
      </c>
      <c r="L4215" s="17" t="str">
        <f t="shared" si="260"/>
        <v>No</v>
      </c>
      <c r="M4215" s="17">
        <v>8</v>
      </c>
      <c r="N4215" s="17" t="str" cm="1">
        <f t="array" ref="N4215">_xlfn.IFS(M4215&lt;=2,"Small",M4215&lt;=5,"Medium",M4215&gt;5,"Large")</f>
        <v>Large</v>
      </c>
      <c r="O4215" s="65">
        <v>89</v>
      </c>
      <c r="P4215" s="87">
        <f t="shared" si="261"/>
        <v>0.03</v>
      </c>
      <c r="Q4215" s="68">
        <v>4.5999999999999996</v>
      </c>
      <c r="R4215" s="68" t="str" cm="1">
        <f t="array" ref="R4215">_xlfn.SWITCH(ROUND(Q4215,0),5,"Excellent",4,"Good",3,"Ok","Bad")</f>
        <v>Excellent</v>
      </c>
      <c r="S4215" s="17">
        <v>5</v>
      </c>
      <c r="T4215" s="17" t="str">
        <f t="shared" si="262"/>
        <v>No</v>
      </c>
      <c r="U4215" s="82">
        <v>43450</v>
      </c>
      <c r="V4215" s="82">
        <v>43929</v>
      </c>
      <c r="W4215" s="17">
        <v>288</v>
      </c>
      <c r="X4215" s="17" t="str">
        <f t="shared" si="263"/>
        <v>Active</v>
      </c>
      <c r="Y4215" s="17" t="s">
        <v>15615</v>
      </c>
      <c r="Z4215" s="17"/>
    </row>
    <row r="4216" spans="1:26" x14ac:dyDescent="0.25">
      <c r="A4216">
        <v>4215</v>
      </c>
      <c r="B4216" s="17" t="s">
        <v>15207</v>
      </c>
      <c r="C4216" s="17">
        <v>2676</v>
      </c>
      <c r="D4216" s="17" t="str">
        <f>INDEX(Hosts!$A:$O,MATCH(Places!$C4216,Hosts!$A:$A,0),MATCH(Places!D$1,Hosts!$1:$1,0))</f>
        <v>Within a few hours</v>
      </c>
      <c r="E4216" s="87">
        <f>INDEX(Hosts!$A:$O,MATCH(Places!$C4216,Hosts!$A:$A,0),MATCH(Places!E$1,Hosts!$1:$1,0))</f>
        <v>1</v>
      </c>
      <c r="F4216" s="87">
        <f>INDEX(Hosts!$A:$O,MATCH(Places!$C4216,Hosts!$A:$A,0),MATCH(Places!F$1,Hosts!$1:$1,0))</f>
        <v>0.99</v>
      </c>
      <c r="G4216" s="17" t="str">
        <f>INDEX(Hosts!$A:$O,MATCH(Places!$C4216,Hosts!$A:$A,0),MATCH(Places!G$1,Hosts!$1:$1,0))</f>
        <v>Yes</v>
      </c>
      <c r="H4216" s="17">
        <v>9</v>
      </c>
      <c r="I4216" s="17" t="str">
        <f>INDEX(Neighborhoods!$A:$C,MATCH(Places!$H4216,Neighborhoods!$A:$A,0),MATCH(Places!I$1,Neighborhoods!$1:$1,0))</f>
        <v>Brooklyn</v>
      </c>
      <c r="J4216" s="17" t="str">
        <f>INDEX(Neighborhoods!$A:$C,MATCH(Places!$H4216,Neighborhoods!$A:$A,0),MATCH(Places!J$1,Neighborhoods!$1:$1,0))</f>
        <v>Crown Heights</v>
      </c>
      <c r="K4216" s="17" t="s">
        <v>1</v>
      </c>
      <c r="L4216" s="17" t="str">
        <f t="shared" si="260"/>
        <v>Yes</v>
      </c>
      <c r="M4216" s="17">
        <v>2</v>
      </c>
      <c r="N4216" s="17" t="str" cm="1">
        <f t="array" ref="N4216">_xlfn.IFS(M4216&lt;=2,"Small",M4216&lt;=5,"Medium",M4216&gt;5,"Large")</f>
        <v>Small</v>
      </c>
      <c r="O4216" s="65">
        <v>47</v>
      </c>
      <c r="P4216" s="87">
        <f t="shared" si="261"/>
        <v>0.03</v>
      </c>
      <c r="Q4216" s="68">
        <v>4.9800000000000004</v>
      </c>
      <c r="R4216" s="68" t="str" cm="1">
        <f t="array" ref="R4216">_xlfn.SWITCH(ROUND(Q4216,0),5,"Excellent",4,"Good",3,"Ok","Bad")</f>
        <v>Excellent</v>
      </c>
      <c r="S4216" s="17">
        <v>146</v>
      </c>
      <c r="T4216" s="17" t="str">
        <f t="shared" si="262"/>
        <v>Yes</v>
      </c>
      <c r="U4216" s="82">
        <v>43421</v>
      </c>
      <c r="V4216" s="82">
        <v>44056</v>
      </c>
      <c r="W4216" s="17">
        <v>85</v>
      </c>
      <c r="X4216" s="17" t="str">
        <f t="shared" si="263"/>
        <v>Active</v>
      </c>
      <c r="Y4216" s="17" t="s">
        <v>15615</v>
      </c>
      <c r="Z4216" s="17"/>
    </row>
    <row r="4217" spans="1:26" x14ac:dyDescent="0.25">
      <c r="A4217">
        <v>4216</v>
      </c>
      <c r="B4217" s="17" t="s">
        <v>3000</v>
      </c>
      <c r="C4217" s="17">
        <v>964</v>
      </c>
      <c r="D4217" s="17" t="str">
        <f>INDEX(Hosts!$A:$O,MATCH(Places!$C4217,Hosts!$A:$A,0),MATCH(Places!D$1,Hosts!$1:$1,0))</f>
        <v>A few days or more</v>
      </c>
      <c r="E4217" s="87">
        <f>INDEX(Hosts!$A:$O,MATCH(Places!$C4217,Hosts!$A:$A,0),MATCH(Places!E$1,Hosts!$1:$1,0))</f>
        <v>0.08</v>
      </c>
      <c r="F4217" s="87">
        <f>INDEX(Hosts!$A:$O,MATCH(Places!$C4217,Hosts!$A:$A,0),MATCH(Places!F$1,Hosts!$1:$1,0))</f>
        <v>0.25</v>
      </c>
      <c r="G4217" s="17" t="str">
        <f>INDEX(Hosts!$A:$O,MATCH(Places!$C4217,Hosts!$A:$A,0),MATCH(Places!G$1,Hosts!$1:$1,0))</f>
        <v>No</v>
      </c>
      <c r="H4217" s="17">
        <v>21</v>
      </c>
      <c r="I4217" s="17" t="str">
        <f>INDEX(Neighborhoods!$A:$C,MATCH(Places!$H4217,Neighborhoods!$A:$A,0),MATCH(Places!I$1,Neighborhoods!$1:$1,0))</f>
        <v>Queens</v>
      </c>
      <c r="J4217" s="17" t="str">
        <f>INDEX(Neighborhoods!$A:$C,MATCH(Places!$H4217,Neighborhoods!$A:$A,0),MATCH(Places!J$1,Neighborhoods!$1:$1,0))</f>
        <v>Astoria</v>
      </c>
      <c r="K4217" s="17" t="s">
        <v>1</v>
      </c>
      <c r="L4217" s="17" t="str">
        <f t="shared" si="260"/>
        <v>Yes</v>
      </c>
      <c r="M4217" s="17">
        <v>2</v>
      </c>
      <c r="N4217" s="17" t="str" cm="1">
        <f t="array" ref="N4217">_xlfn.IFS(M4217&lt;=2,"Small",M4217&lt;=5,"Medium",M4217&gt;5,"Large")</f>
        <v>Small</v>
      </c>
      <c r="O4217" s="65">
        <v>68</v>
      </c>
      <c r="P4217" s="87">
        <f t="shared" si="261"/>
        <v>0.03</v>
      </c>
      <c r="Q4217" s="68">
        <v>5</v>
      </c>
      <c r="R4217" s="68" t="str" cm="1">
        <f t="array" ref="R4217">_xlfn.SWITCH(ROUND(Q4217,0),5,"Excellent",4,"Good",3,"Ok","Bad")</f>
        <v>Excellent</v>
      </c>
      <c r="S4217" s="17">
        <v>3</v>
      </c>
      <c r="T4217" s="17" t="str">
        <f t="shared" si="262"/>
        <v>No</v>
      </c>
      <c r="U4217" s="82">
        <v>43420</v>
      </c>
      <c r="V4217" s="82">
        <v>43607</v>
      </c>
      <c r="W4217" s="17">
        <v>90</v>
      </c>
      <c r="X4217" s="17" t="str">
        <f t="shared" si="263"/>
        <v>Active</v>
      </c>
      <c r="Y4217" s="17" t="s">
        <v>15615</v>
      </c>
      <c r="Z4217" s="17"/>
    </row>
    <row r="4218" spans="1:26" x14ac:dyDescent="0.25">
      <c r="A4218">
        <v>4217</v>
      </c>
      <c r="B4218" s="17" t="s">
        <v>14533</v>
      </c>
      <c r="C4218" s="17">
        <v>3719</v>
      </c>
      <c r="D4218" s="17" t="str">
        <f>INDEX(Hosts!$A:$O,MATCH(Places!$C4218,Hosts!$A:$A,0),MATCH(Places!D$1,Hosts!$1:$1,0))</f>
        <v>Within an hour</v>
      </c>
      <c r="E4218" s="87">
        <f>INDEX(Hosts!$A:$O,MATCH(Places!$C4218,Hosts!$A:$A,0),MATCH(Places!E$1,Hosts!$1:$1,0))</f>
        <v>1</v>
      </c>
      <c r="F4218" s="87">
        <f>INDEX(Hosts!$A:$O,MATCH(Places!$C4218,Hosts!$A:$A,0),MATCH(Places!F$1,Hosts!$1:$1,0))</f>
        <v>0.92</v>
      </c>
      <c r="G4218" s="17" t="str">
        <f>INDEX(Hosts!$A:$O,MATCH(Places!$C4218,Hosts!$A:$A,0),MATCH(Places!G$1,Hosts!$1:$1,0))</f>
        <v>No</v>
      </c>
      <c r="H4218" s="17">
        <v>31</v>
      </c>
      <c r="I4218" s="17" t="str">
        <f>INDEX(Neighborhoods!$A:$C,MATCH(Places!$H4218,Neighborhoods!$A:$A,0),MATCH(Places!I$1,Neighborhoods!$1:$1,0))</f>
        <v>Staten Island</v>
      </c>
      <c r="J4218" s="17" t="str">
        <f>INDEX(Neighborhoods!$A:$C,MATCH(Places!$H4218,Neighborhoods!$A:$A,0),MATCH(Places!J$1,Neighborhoods!$1:$1,0))</f>
        <v>West Brighton</v>
      </c>
      <c r="K4218" s="17" t="s">
        <v>1</v>
      </c>
      <c r="L4218" s="17" t="str">
        <f t="shared" si="260"/>
        <v>Yes</v>
      </c>
      <c r="M4218" s="17">
        <v>2</v>
      </c>
      <c r="N4218" s="17" t="str" cm="1">
        <f t="array" ref="N4218">_xlfn.IFS(M4218&lt;=2,"Small",M4218&lt;=5,"Medium",M4218&gt;5,"Large")</f>
        <v>Small</v>
      </c>
      <c r="O4218" s="65">
        <v>60</v>
      </c>
      <c r="P4218" s="87">
        <f t="shared" si="261"/>
        <v>0.03</v>
      </c>
      <c r="Q4218" s="68">
        <v>4.92</v>
      </c>
      <c r="R4218" s="68" t="str" cm="1">
        <f t="array" ref="R4218">_xlfn.SWITCH(ROUND(Q4218,0),5,"Excellent",4,"Good",3,"Ok","Bad")</f>
        <v>Excellent</v>
      </c>
      <c r="S4218" s="17">
        <v>13</v>
      </c>
      <c r="T4218" s="17" t="str">
        <f t="shared" si="262"/>
        <v>No</v>
      </c>
      <c r="U4218" s="82">
        <v>43741</v>
      </c>
      <c r="V4218" s="82">
        <v>44043</v>
      </c>
      <c r="W4218" s="17">
        <v>360</v>
      </c>
      <c r="X4218" s="17" t="str">
        <f t="shared" si="263"/>
        <v>Active</v>
      </c>
      <c r="Y4218" s="17" t="s">
        <v>15615</v>
      </c>
      <c r="Z4218" s="17"/>
    </row>
    <row r="4219" spans="1:26" x14ac:dyDescent="0.25">
      <c r="A4219">
        <v>4218</v>
      </c>
      <c r="B4219" s="17" t="s">
        <v>3001</v>
      </c>
      <c r="C4219" s="17">
        <v>3405</v>
      </c>
      <c r="D4219" s="17" t="str">
        <f>INDEX(Hosts!$A:$O,MATCH(Places!$C4219,Hosts!$A:$A,0),MATCH(Places!D$1,Hosts!$1:$1,0))</f>
        <v>Within an hour</v>
      </c>
      <c r="E4219" s="87">
        <f>INDEX(Hosts!$A:$O,MATCH(Places!$C4219,Hosts!$A:$A,0),MATCH(Places!E$1,Hosts!$1:$1,0))</f>
        <v>1</v>
      </c>
      <c r="F4219" s="87">
        <f>INDEX(Hosts!$A:$O,MATCH(Places!$C4219,Hosts!$A:$A,0),MATCH(Places!F$1,Hosts!$1:$1,0))</f>
        <v>1</v>
      </c>
      <c r="G4219" s="17" t="str">
        <f>INDEX(Hosts!$A:$O,MATCH(Places!$C4219,Hosts!$A:$A,0),MATCH(Places!G$1,Hosts!$1:$1,0))</f>
        <v>Yes</v>
      </c>
      <c r="H4219" s="17">
        <v>8</v>
      </c>
      <c r="I4219" s="17" t="str">
        <f>INDEX(Neighborhoods!$A:$C,MATCH(Places!$H4219,Neighborhoods!$A:$A,0),MATCH(Places!I$1,Neighborhoods!$1:$1,0))</f>
        <v>Brooklyn</v>
      </c>
      <c r="J4219" s="17" t="str">
        <f>INDEX(Neighborhoods!$A:$C,MATCH(Places!$H4219,Neighborhoods!$A:$A,0),MATCH(Places!J$1,Neighborhoods!$1:$1,0))</f>
        <v>Bushwick</v>
      </c>
      <c r="K4219" s="17" t="s">
        <v>11822</v>
      </c>
      <c r="L4219" s="17" t="str">
        <f t="shared" si="260"/>
        <v>No</v>
      </c>
      <c r="M4219" s="17">
        <v>4</v>
      </c>
      <c r="N4219" s="17" t="str" cm="1">
        <f t="array" ref="N4219">_xlfn.IFS(M4219&lt;=2,"Small",M4219&lt;=5,"Medium",M4219&gt;5,"Large")</f>
        <v>Medium</v>
      </c>
      <c r="O4219" s="65">
        <v>128</v>
      </c>
      <c r="P4219" s="87">
        <f t="shared" si="261"/>
        <v>0.03</v>
      </c>
      <c r="Q4219" s="68">
        <v>4.91</v>
      </c>
      <c r="R4219" s="68" t="str" cm="1">
        <f t="array" ref="R4219">_xlfn.SWITCH(ROUND(Q4219,0),5,"Excellent",4,"Good",3,"Ok","Bad")</f>
        <v>Excellent</v>
      </c>
      <c r="S4219" s="17">
        <v>75</v>
      </c>
      <c r="T4219" s="17" t="str">
        <f t="shared" si="262"/>
        <v>No</v>
      </c>
      <c r="U4219" s="82">
        <v>43433</v>
      </c>
      <c r="V4219" s="82">
        <v>43903</v>
      </c>
      <c r="W4219" s="17">
        <v>322</v>
      </c>
      <c r="X4219" s="17" t="str">
        <f t="shared" si="263"/>
        <v>Active</v>
      </c>
      <c r="Y4219" s="17" t="s">
        <v>15615</v>
      </c>
      <c r="Z4219" s="17"/>
    </row>
    <row r="4220" spans="1:26" x14ac:dyDescent="0.25">
      <c r="A4220">
        <v>4219</v>
      </c>
      <c r="B4220" s="17" t="s">
        <v>13215</v>
      </c>
      <c r="C4220" s="17">
        <v>3537</v>
      </c>
      <c r="D4220" s="17" t="str">
        <f>INDEX(Hosts!$A:$O,MATCH(Places!$C4220,Hosts!$A:$A,0),MATCH(Places!D$1,Hosts!$1:$1,0))</f>
        <v>Within an hour</v>
      </c>
      <c r="E4220" s="87">
        <f>INDEX(Hosts!$A:$O,MATCH(Places!$C4220,Hosts!$A:$A,0),MATCH(Places!E$1,Hosts!$1:$1,0))</f>
        <v>1</v>
      </c>
      <c r="F4220" s="87">
        <f>INDEX(Hosts!$A:$O,MATCH(Places!$C4220,Hosts!$A:$A,0),MATCH(Places!F$1,Hosts!$1:$1,0))</f>
        <v>0.88</v>
      </c>
      <c r="G4220" s="17" t="str">
        <f>INDEX(Hosts!$A:$O,MATCH(Places!$C4220,Hosts!$A:$A,0),MATCH(Places!G$1,Hosts!$1:$1,0))</f>
        <v>Yes</v>
      </c>
      <c r="H4220" s="17">
        <v>7</v>
      </c>
      <c r="I4220" s="17" t="str">
        <f>INDEX(Neighborhoods!$A:$C,MATCH(Places!$H4220,Neighborhoods!$A:$A,0),MATCH(Places!I$1,Neighborhoods!$1:$1,0))</f>
        <v>Brooklyn</v>
      </c>
      <c r="J4220" s="17" t="str">
        <f>INDEX(Neighborhoods!$A:$C,MATCH(Places!$H4220,Neighborhoods!$A:$A,0),MATCH(Places!J$1,Neighborhoods!$1:$1,0))</f>
        <v>Bedford-Stuyvesant</v>
      </c>
      <c r="K4220" s="17" t="s">
        <v>1</v>
      </c>
      <c r="L4220" s="17" t="str">
        <f t="shared" si="260"/>
        <v>Yes</v>
      </c>
      <c r="M4220" s="17">
        <v>1</v>
      </c>
      <c r="N4220" s="17" t="str" cm="1">
        <f t="array" ref="N4220">_xlfn.IFS(M4220&lt;=2,"Small",M4220&lt;=5,"Medium",M4220&gt;5,"Large")</f>
        <v>Small</v>
      </c>
      <c r="O4220" s="65">
        <v>44</v>
      </c>
      <c r="P4220" s="87">
        <f t="shared" si="261"/>
        <v>0.03</v>
      </c>
      <c r="Q4220" s="68">
        <v>5</v>
      </c>
      <c r="R4220" s="68" t="str" cm="1">
        <f t="array" ref="R4220">_xlfn.SWITCH(ROUND(Q4220,0),5,"Excellent",4,"Good",3,"Ok","Bad")</f>
        <v>Excellent</v>
      </c>
      <c r="S4220" s="17">
        <v>12</v>
      </c>
      <c r="T4220" s="17" t="str">
        <f t="shared" si="262"/>
        <v>No</v>
      </c>
      <c r="U4220" s="82">
        <v>43475</v>
      </c>
      <c r="V4220" s="82">
        <v>44013</v>
      </c>
      <c r="W4220" s="17">
        <v>2</v>
      </c>
      <c r="X4220" s="17" t="str">
        <f t="shared" si="263"/>
        <v>Active</v>
      </c>
      <c r="Y4220" s="17" t="s">
        <v>15615</v>
      </c>
      <c r="Z4220" s="17"/>
    </row>
    <row r="4221" spans="1:26" x14ac:dyDescent="0.25">
      <c r="A4221">
        <v>4220</v>
      </c>
      <c r="B4221" s="17" t="s">
        <v>3002</v>
      </c>
      <c r="C4221" s="17">
        <v>3720</v>
      </c>
      <c r="D4221" s="17" t="str">
        <f>INDEX(Hosts!$A:$O,MATCH(Places!$C4221,Hosts!$A:$A,0),MATCH(Places!D$1,Hosts!$1:$1,0))</f>
        <v>Within an hour</v>
      </c>
      <c r="E4221" s="87">
        <f>INDEX(Hosts!$A:$O,MATCH(Places!$C4221,Hosts!$A:$A,0),MATCH(Places!E$1,Hosts!$1:$1,0))</f>
        <v>1</v>
      </c>
      <c r="F4221" s="87">
        <f>INDEX(Hosts!$A:$O,MATCH(Places!$C4221,Hosts!$A:$A,0),MATCH(Places!F$1,Hosts!$1:$1,0))</f>
        <v>1</v>
      </c>
      <c r="G4221" s="17" t="str">
        <f>INDEX(Hosts!$A:$O,MATCH(Places!$C4221,Hosts!$A:$A,0),MATCH(Places!G$1,Hosts!$1:$1,0))</f>
        <v>Yes</v>
      </c>
      <c r="H4221" s="17">
        <v>8</v>
      </c>
      <c r="I4221" s="17" t="str">
        <f>INDEX(Neighborhoods!$A:$C,MATCH(Places!$H4221,Neighborhoods!$A:$A,0),MATCH(Places!I$1,Neighborhoods!$1:$1,0))</f>
        <v>Brooklyn</v>
      </c>
      <c r="J4221" s="17" t="str">
        <f>INDEX(Neighborhoods!$A:$C,MATCH(Places!$H4221,Neighborhoods!$A:$A,0),MATCH(Places!J$1,Neighborhoods!$1:$1,0))</f>
        <v>Bushwick</v>
      </c>
      <c r="K4221" s="17" t="s">
        <v>11822</v>
      </c>
      <c r="L4221" s="17" t="str">
        <f t="shared" si="260"/>
        <v>No</v>
      </c>
      <c r="M4221" s="17">
        <v>4</v>
      </c>
      <c r="N4221" s="17" t="str" cm="1">
        <f t="array" ref="N4221">_xlfn.IFS(M4221&lt;=2,"Small",M4221&lt;=5,"Medium",M4221&gt;5,"Large")</f>
        <v>Medium</v>
      </c>
      <c r="O4221" s="65">
        <v>213</v>
      </c>
      <c r="P4221" s="87">
        <f t="shared" si="261"/>
        <v>0.04</v>
      </c>
      <c r="Q4221" s="68">
        <v>4.99</v>
      </c>
      <c r="R4221" s="68" t="str" cm="1">
        <f t="array" ref="R4221">_xlfn.SWITCH(ROUND(Q4221,0),5,"Excellent",4,"Good",3,"Ok","Bad")</f>
        <v>Excellent</v>
      </c>
      <c r="S4221" s="17">
        <v>96</v>
      </c>
      <c r="T4221" s="17" t="str">
        <f t="shared" si="262"/>
        <v>No</v>
      </c>
      <c r="U4221" s="82">
        <v>43449</v>
      </c>
      <c r="V4221" s="82">
        <v>44057</v>
      </c>
      <c r="W4221" s="17">
        <v>247</v>
      </c>
      <c r="X4221" s="17" t="str">
        <f t="shared" si="263"/>
        <v>Active</v>
      </c>
      <c r="Y4221" s="17" t="s">
        <v>15616</v>
      </c>
      <c r="Z4221" s="17"/>
    </row>
    <row r="4222" spans="1:26" x14ac:dyDescent="0.25">
      <c r="A4222">
        <v>4221</v>
      </c>
      <c r="B4222" s="17" t="s">
        <v>3003</v>
      </c>
      <c r="C4222" s="17">
        <v>3472</v>
      </c>
      <c r="D4222" s="17" t="str">
        <f>INDEX(Hosts!$A:$O,MATCH(Places!$C4222,Hosts!$A:$A,0),MATCH(Places!D$1,Hosts!$1:$1,0))</f>
        <v>Within a few hours</v>
      </c>
      <c r="E4222" s="87">
        <f>INDEX(Hosts!$A:$O,MATCH(Places!$C4222,Hosts!$A:$A,0),MATCH(Places!E$1,Hosts!$1:$1,0))</f>
        <v>1</v>
      </c>
      <c r="F4222" s="87">
        <f>INDEX(Hosts!$A:$O,MATCH(Places!$C4222,Hosts!$A:$A,0),MATCH(Places!F$1,Hosts!$1:$1,0))</f>
        <v>0.83</v>
      </c>
      <c r="G4222" s="17" t="str">
        <f>INDEX(Hosts!$A:$O,MATCH(Places!$C4222,Hosts!$A:$A,0),MATCH(Places!G$1,Hosts!$1:$1,0))</f>
        <v>Yes</v>
      </c>
      <c r="H4222" s="17">
        <v>16</v>
      </c>
      <c r="I4222" s="17" t="str">
        <f>INDEX(Neighborhoods!$A:$C,MATCH(Places!$H4222,Neighborhoods!$A:$A,0),MATCH(Places!I$1,Neighborhoods!$1:$1,0))</f>
        <v>Manhattan</v>
      </c>
      <c r="J4222" s="17" t="str">
        <f>INDEX(Neighborhoods!$A:$C,MATCH(Places!$H4222,Neighborhoods!$A:$A,0),MATCH(Places!J$1,Neighborhoods!$1:$1,0))</f>
        <v>Harlem</v>
      </c>
      <c r="K4222" s="17" t="s">
        <v>11822</v>
      </c>
      <c r="L4222" s="17" t="str">
        <f t="shared" si="260"/>
        <v>No</v>
      </c>
      <c r="M4222" s="17">
        <v>16</v>
      </c>
      <c r="N4222" s="17" t="str" cm="1">
        <f t="array" ref="N4222">_xlfn.IFS(M4222&lt;=2,"Small",M4222&lt;=5,"Medium",M4222&gt;5,"Large")</f>
        <v>Large</v>
      </c>
      <c r="O4222" s="65">
        <v>4500</v>
      </c>
      <c r="P4222" s="87">
        <f t="shared" si="261"/>
        <v>7.0000000000000007E-2</v>
      </c>
      <c r="Q4222" s="68">
        <v>5</v>
      </c>
      <c r="R4222" s="68" t="str" cm="1">
        <f t="array" ref="R4222">_xlfn.SWITCH(ROUND(Q4222,0),5,"Excellent",4,"Good",3,"Ok","Bad")</f>
        <v>Excellent</v>
      </c>
      <c r="S4222" s="17">
        <v>4</v>
      </c>
      <c r="T4222" s="17" t="str">
        <f t="shared" si="262"/>
        <v>No</v>
      </c>
      <c r="U4222" s="82">
        <v>43499</v>
      </c>
      <c r="V4222" s="82">
        <v>43982</v>
      </c>
      <c r="W4222" s="17">
        <v>364</v>
      </c>
      <c r="X4222" s="17" t="str">
        <f t="shared" si="263"/>
        <v>Active</v>
      </c>
      <c r="Y4222" s="17" t="s">
        <v>15615</v>
      </c>
      <c r="Z4222" s="17"/>
    </row>
    <row r="4223" spans="1:26" x14ac:dyDescent="0.25">
      <c r="A4223">
        <v>4222</v>
      </c>
      <c r="B4223" s="17" t="s">
        <v>3004</v>
      </c>
      <c r="C4223" s="17">
        <v>3182</v>
      </c>
      <c r="D4223" s="17" t="str">
        <f>INDEX(Hosts!$A:$O,MATCH(Places!$C4223,Hosts!$A:$A,0),MATCH(Places!D$1,Hosts!$1:$1,0))</f>
        <v>Within a few hours</v>
      </c>
      <c r="E4223" s="87">
        <f>INDEX(Hosts!$A:$O,MATCH(Places!$C4223,Hosts!$A:$A,0),MATCH(Places!E$1,Hosts!$1:$1,0))</f>
        <v>1</v>
      </c>
      <c r="F4223" s="87">
        <f>INDEX(Hosts!$A:$O,MATCH(Places!$C4223,Hosts!$A:$A,0),MATCH(Places!F$1,Hosts!$1:$1,0))</f>
        <v>0.91</v>
      </c>
      <c r="G4223" s="17" t="str">
        <f>INDEX(Hosts!$A:$O,MATCH(Places!$C4223,Hosts!$A:$A,0),MATCH(Places!G$1,Hosts!$1:$1,0))</f>
        <v>No</v>
      </c>
      <c r="H4223" s="17">
        <v>12</v>
      </c>
      <c r="I4223" s="17" t="str">
        <f>INDEX(Neighborhoods!$A:$C,MATCH(Places!$H4223,Neighborhoods!$A:$A,0),MATCH(Places!I$1,Neighborhoods!$1:$1,0))</f>
        <v>Brooklyn</v>
      </c>
      <c r="J4223" s="17" t="str">
        <f>INDEX(Neighborhoods!$A:$C,MATCH(Places!$H4223,Neighborhoods!$A:$A,0),MATCH(Places!J$1,Neighborhoods!$1:$1,0))</f>
        <v>Williamsburg</v>
      </c>
      <c r="K4223" s="17" t="s">
        <v>1</v>
      </c>
      <c r="L4223" s="17" t="str">
        <f t="shared" si="260"/>
        <v>Yes</v>
      </c>
      <c r="M4223" s="17">
        <v>2</v>
      </c>
      <c r="N4223" s="17" t="str" cm="1">
        <f t="array" ref="N4223">_xlfn.IFS(M4223&lt;=2,"Small",M4223&lt;=5,"Medium",M4223&gt;5,"Large")</f>
        <v>Small</v>
      </c>
      <c r="O4223" s="65">
        <v>90</v>
      </c>
      <c r="P4223" s="87">
        <f t="shared" si="261"/>
        <v>0.03</v>
      </c>
      <c r="Q4223" s="68">
        <v>4.6399999999999997</v>
      </c>
      <c r="R4223" s="68" t="str" cm="1">
        <f t="array" ref="R4223">_xlfn.SWITCH(ROUND(Q4223,0),5,"Excellent",4,"Good",3,"Ok","Bad")</f>
        <v>Excellent</v>
      </c>
      <c r="S4223" s="17">
        <v>11</v>
      </c>
      <c r="T4223" s="17" t="str">
        <f t="shared" si="262"/>
        <v>No</v>
      </c>
      <c r="U4223" s="82">
        <v>43422</v>
      </c>
      <c r="V4223" s="82">
        <v>43784</v>
      </c>
      <c r="W4223" s="17">
        <v>90</v>
      </c>
      <c r="X4223" s="17" t="str">
        <f t="shared" si="263"/>
        <v>Active</v>
      </c>
      <c r="Y4223" s="17" t="s">
        <v>15616</v>
      </c>
      <c r="Z4223" s="17"/>
    </row>
    <row r="4224" spans="1:26" x14ac:dyDescent="0.25">
      <c r="A4224">
        <v>4223</v>
      </c>
      <c r="B4224" s="17" t="s">
        <v>3005</v>
      </c>
      <c r="C4224" s="17">
        <v>3515</v>
      </c>
      <c r="D4224" s="17" t="str">
        <f>INDEX(Hosts!$A:$O,MATCH(Places!$C4224,Hosts!$A:$A,0),MATCH(Places!D$1,Hosts!$1:$1,0))</f>
        <v>A few days or more</v>
      </c>
      <c r="E4224" s="87">
        <f>INDEX(Hosts!$A:$O,MATCH(Places!$C4224,Hosts!$A:$A,0),MATCH(Places!E$1,Hosts!$1:$1,0))</f>
        <v>0.33</v>
      </c>
      <c r="F4224" s="87">
        <f>INDEX(Hosts!$A:$O,MATCH(Places!$C4224,Hosts!$A:$A,0),MATCH(Places!F$1,Hosts!$1:$1,0))</f>
        <v>1</v>
      </c>
      <c r="G4224" s="17" t="str">
        <f>INDEX(Hosts!$A:$O,MATCH(Places!$C4224,Hosts!$A:$A,0),MATCH(Places!G$1,Hosts!$1:$1,0))</f>
        <v>Yes</v>
      </c>
      <c r="H4224" s="17">
        <v>30</v>
      </c>
      <c r="I4224" s="17" t="str">
        <f>INDEX(Neighborhoods!$A:$C,MATCH(Places!$H4224,Neighborhoods!$A:$A,0),MATCH(Places!I$1,Neighborhoods!$1:$1,0))</f>
        <v>Staten Island</v>
      </c>
      <c r="J4224" s="17" t="str">
        <f>INDEX(Neighborhoods!$A:$C,MATCH(Places!$H4224,Neighborhoods!$A:$A,0),MATCH(Places!J$1,Neighborhoods!$1:$1,0))</f>
        <v>Tompkinsville</v>
      </c>
      <c r="K4224" s="17" t="s">
        <v>11822</v>
      </c>
      <c r="L4224" s="17" t="str">
        <f t="shared" si="260"/>
        <v>No</v>
      </c>
      <c r="M4224" s="17">
        <v>6</v>
      </c>
      <c r="N4224" s="17" t="str" cm="1">
        <f t="array" ref="N4224">_xlfn.IFS(M4224&lt;=2,"Small",M4224&lt;=5,"Medium",M4224&gt;5,"Large")</f>
        <v>Large</v>
      </c>
      <c r="O4224" s="65">
        <v>120</v>
      </c>
      <c r="P4224" s="87">
        <f t="shared" si="261"/>
        <v>0.03</v>
      </c>
      <c r="Q4224" s="68">
        <v>4.8899999999999997</v>
      </c>
      <c r="R4224" s="68" t="str" cm="1">
        <f t="array" ref="R4224">_xlfn.SWITCH(ROUND(Q4224,0),5,"Excellent",4,"Good",3,"Ok","Bad")</f>
        <v>Excellent</v>
      </c>
      <c r="S4224" s="17">
        <v>27</v>
      </c>
      <c r="T4224" s="17" t="str">
        <f t="shared" si="262"/>
        <v>No</v>
      </c>
      <c r="U4224" s="82">
        <v>43422</v>
      </c>
      <c r="V4224" s="82">
        <v>43836</v>
      </c>
      <c r="W4224" s="17">
        <v>180</v>
      </c>
      <c r="X4224" s="17" t="str">
        <f t="shared" si="263"/>
        <v>Active</v>
      </c>
      <c r="Y4224" s="17" t="s">
        <v>15616</v>
      </c>
      <c r="Z4224" s="17"/>
    </row>
    <row r="4225" spans="1:26" x14ac:dyDescent="0.25">
      <c r="A4225">
        <v>4224</v>
      </c>
      <c r="B4225" s="17" t="s">
        <v>3006</v>
      </c>
      <c r="C4225" s="17">
        <v>1142</v>
      </c>
      <c r="D4225" s="17" t="str">
        <f>INDEX(Hosts!$A:$O,MATCH(Places!$C4225,Hosts!$A:$A,0),MATCH(Places!D$1,Hosts!$1:$1,0))</f>
        <v>Within an hour</v>
      </c>
      <c r="E4225" s="87">
        <f>INDEX(Hosts!$A:$O,MATCH(Places!$C4225,Hosts!$A:$A,0),MATCH(Places!E$1,Hosts!$1:$1,0))</f>
        <v>0.8</v>
      </c>
      <c r="F4225" s="87">
        <f>INDEX(Hosts!$A:$O,MATCH(Places!$C4225,Hosts!$A:$A,0),MATCH(Places!F$1,Hosts!$1:$1,0))</f>
        <v>0.92</v>
      </c>
      <c r="G4225" s="17" t="str">
        <f>INDEX(Hosts!$A:$O,MATCH(Places!$C4225,Hosts!$A:$A,0),MATCH(Places!G$1,Hosts!$1:$1,0))</f>
        <v>No</v>
      </c>
      <c r="H4225" s="17">
        <v>16</v>
      </c>
      <c r="I4225" s="17" t="str">
        <f>INDEX(Neighborhoods!$A:$C,MATCH(Places!$H4225,Neighborhoods!$A:$A,0),MATCH(Places!I$1,Neighborhoods!$1:$1,0))</f>
        <v>Manhattan</v>
      </c>
      <c r="J4225" s="17" t="str">
        <f>INDEX(Neighborhoods!$A:$C,MATCH(Places!$H4225,Neighborhoods!$A:$A,0),MATCH(Places!J$1,Neighborhoods!$1:$1,0))</f>
        <v>Harlem</v>
      </c>
      <c r="K4225" s="17" t="s">
        <v>1</v>
      </c>
      <c r="L4225" s="17" t="str">
        <f t="shared" si="260"/>
        <v>Yes</v>
      </c>
      <c r="M4225" s="17">
        <v>2</v>
      </c>
      <c r="N4225" s="17" t="str" cm="1">
        <f t="array" ref="N4225">_xlfn.IFS(M4225&lt;=2,"Small",M4225&lt;=5,"Medium",M4225&gt;5,"Large")</f>
        <v>Small</v>
      </c>
      <c r="O4225" s="65">
        <v>75</v>
      </c>
      <c r="P4225" s="87">
        <f t="shared" si="261"/>
        <v>0.03</v>
      </c>
      <c r="Q4225" s="68">
        <v>4.8899999999999997</v>
      </c>
      <c r="R4225" s="68" t="str" cm="1">
        <f t="array" ref="R4225">_xlfn.SWITCH(ROUND(Q4225,0),5,"Excellent",4,"Good",3,"Ok","Bad")</f>
        <v>Excellent</v>
      </c>
      <c r="S4225" s="17">
        <v>18</v>
      </c>
      <c r="T4225" s="17" t="str">
        <f t="shared" si="262"/>
        <v>No</v>
      </c>
      <c r="U4225" s="82">
        <v>43439</v>
      </c>
      <c r="V4225" s="82">
        <v>43953</v>
      </c>
      <c r="W4225" s="17">
        <v>90</v>
      </c>
      <c r="X4225" s="17" t="str">
        <f t="shared" si="263"/>
        <v>Active</v>
      </c>
      <c r="Y4225" s="17" t="s">
        <v>15616</v>
      </c>
      <c r="Z4225" s="17"/>
    </row>
    <row r="4226" spans="1:26" x14ac:dyDescent="0.25">
      <c r="A4226">
        <v>4225</v>
      </c>
      <c r="B4226" s="17" t="s">
        <v>3007</v>
      </c>
      <c r="C4226" s="17">
        <v>3714</v>
      </c>
      <c r="D4226" s="17" t="str">
        <f>INDEX(Hosts!$A:$O,MATCH(Places!$C4226,Hosts!$A:$A,0),MATCH(Places!D$1,Hosts!$1:$1,0))</f>
        <v>Within an hour</v>
      </c>
      <c r="E4226" s="87">
        <f>INDEX(Hosts!$A:$O,MATCH(Places!$C4226,Hosts!$A:$A,0),MATCH(Places!E$1,Hosts!$1:$1,0))</f>
        <v>1</v>
      </c>
      <c r="F4226" s="87">
        <f>INDEX(Hosts!$A:$O,MATCH(Places!$C4226,Hosts!$A:$A,0),MATCH(Places!F$1,Hosts!$1:$1,0))</f>
        <v>1</v>
      </c>
      <c r="G4226" s="17" t="str">
        <f>INDEX(Hosts!$A:$O,MATCH(Places!$C4226,Hosts!$A:$A,0),MATCH(Places!G$1,Hosts!$1:$1,0))</f>
        <v>No</v>
      </c>
      <c r="H4226" s="17">
        <v>12</v>
      </c>
      <c r="I4226" s="17" t="str">
        <f>INDEX(Neighborhoods!$A:$C,MATCH(Places!$H4226,Neighborhoods!$A:$A,0),MATCH(Places!I$1,Neighborhoods!$1:$1,0))</f>
        <v>Brooklyn</v>
      </c>
      <c r="J4226" s="17" t="str">
        <f>INDEX(Neighborhoods!$A:$C,MATCH(Places!$H4226,Neighborhoods!$A:$A,0),MATCH(Places!J$1,Neighborhoods!$1:$1,0))</f>
        <v>Williamsburg</v>
      </c>
      <c r="K4226" s="17" t="s">
        <v>1</v>
      </c>
      <c r="L4226" s="17" t="str">
        <f t="shared" ref="L4226:L4289" si="264">IF(OR(K4226="Private room",K4226="Shared room"),"Yes","No")</f>
        <v>Yes</v>
      </c>
      <c r="M4226" s="17">
        <v>2</v>
      </c>
      <c r="N4226" s="17" t="str" cm="1">
        <f t="array" ref="N4226">_xlfn.IFS(M4226&lt;=2,"Small",M4226&lt;=5,"Medium",M4226&gt;5,"Large")</f>
        <v>Small</v>
      </c>
      <c r="O4226" s="65">
        <v>70</v>
      </c>
      <c r="P4226" s="87">
        <f t="shared" ref="P4226:P4289" si="265">VLOOKUP(O4226,$AB$1:$AC$5,2)</f>
        <v>0.03</v>
      </c>
      <c r="Q4226" s="68">
        <v>4.91</v>
      </c>
      <c r="R4226" s="68" t="str" cm="1">
        <f t="array" ref="R4226">_xlfn.SWITCH(ROUND(Q4226,0),5,"Excellent",4,"Good",3,"Ok","Bad")</f>
        <v>Excellent</v>
      </c>
      <c r="S4226" s="17">
        <v>78</v>
      </c>
      <c r="T4226" s="17" t="str">
        <f t="shared" ref="T4226:T4289" si="266">IF(AND(Q4226&gt;=4.8,S4226&gt;100),"Yes","No")</f>
        <v>No</v>
      </c>
      <c r="U4226" s="82">
        <v>43437</v>
      </c>
      <c r="V4226" s="82">
        <v>43999</v>
      </c>
      <c r="W4226" s="17">
        <v>164</v>
      </c>
      <c r="X4226" s="17" t="str">
        <f t="shared" ref="X4226:X4289" si="267">IF(W4226&lt;&gt;0,"Active","Inactive")</f>
        <v>Active</v>
      </c>
      <c r="Y4226" s="17" t="s">
        <v>15616</v>
      </c>
      <c r="Z4226" s="17"/>
    </row>
    <row r="4227" spans="1:26" x14ac:dyDescent="0.25">
      <c r="A4227">
        <v>4226</v>
      </c>
      <c r="B4227" s="17" t="s">
        <v>3008</v>
      </c>
      <c r="C4227" s="17">
        <v>3721</v>
      </c>
      <c r="D4227" s="17" t="str">
        <f>INDEX(Hosts!$A:$O,MATCH(Places!$C4227,Hosts!$A:$A,0),MATCH(Places!D$1,Hosts!$1:$1,0))</f>
        <v>Within a day</v>
      </c>
      <c r="E4227" s="87">
        <f>INDEX(Hosts!$A:$O,MATCH(Places!$C4227,Hosts!$A:$A,0),MATCH(Places!E$1,Hosts!$1:$1,0))</f>
        <v>0.5</v>
      </c>
      <c r="F4227" s="87">
        <f>INDEX(Hosts!$A:$O,MATCH(Places!$C4227,Hosts!$A:$A,0),MATCH(Places!F$1,Hosts!$1:$1,0))</f>
        <v>0.67</v>
      </c>
      <c r="G4227" s="17" t="str">
        <f>INDEX(Hosts!$A:$O,MATCH(Places!$C4227,Hosts!$A:$A,0),MATCH(Places!G$1,Hosts!$1:$1,0))</f>
        <v>Yes</v>
      </c>
      <c r="H4227" s="17">
        <v>10</v>
      </c>
      <c r="I4227" s="17" t="str">
        <f>INDEX(Neighborhoods!$A:$C,MATCH(Places!$H4227,Neighborhoods!$A:$A,0),MATCH(Places!I$1,Neighborhoods!$1:$1,0))</f>
        <v>Brooklyn</v>
      </c>
      <c r="J4227" s="17" t="str">
        <f>INDEX(Neighborhoods!$A:$C,MATCH(Places!$H4227,Neighborhoods!$A:$A,0),MATCH(Places!J$1,Neighborhoods!$1:$1,0))</f>
        <v>East Flatbush</v>
      </c>
      <c r="K4227" s="17" t="s">
        <v>1</v>
      </c>
      <c r="L4227" s="17" t="str">
        <f t="shared" si="264"/>
        <v>Yes</v>
      </c>
      <c r="M4227" s="17">
        <v>1</v>
      </c>
      <c r="N4227" s="17" t="str" cm="1">
        <f t="array" ref="N4227">_xlfn.IFS(M4227&lt;=2,"Small",M4227&lt;=5,"Medium",M4227&gt;5,"Large")</f>
        <v>Small</v>
      </c>
      <c r="O4227" s="65">
        <v>48</v>
      </c>
      <c r="P4227" s="87">
        <f t="shared" si="265"/>
        <v>0.03</v>
      </c>
      <c r="Q4227" s="68">
        <v>4.79</v>
      </c>
      <c r="R4227" s="68" t="str" cm="1">
        <f t="array" ref="R4227">_xlfn.SWITCH(ROUND(Q4227,0),5,"Excellent",4,"Good",3,"Ok","Bad")</f>
        <v>Excellent</v>
      </c>
      <c r="S4227" s="17">
        <v>14</v>
      </c>
      <c r="T4227" s="17" t="str">
        <f t="shared" si="266"/>
        <v>No</v>
      </c>
      <c r="U4227" s="82">
        <v>43429</v>
      </c>
      <c r="V4227" s="82">
        <v>43732</v>
      </c>
      <c r="W4227" s="17">
        <v>89</v>
      </c>
      <c r="X4227" s="17" t="str">
        <f t="shared" si="267"/>
        <v>Active</v>
      </c>
      <c r="Y4227" s="17" t="s">
        <v>15615</v>
      </c>
      <c r="Z4227" s="17"/>
    </row>
    <row r="4228" spans="1:26" x14ac:dyDescent="0.25">
      <c r="A4228">
        <v>4227</v>
      </c>
      <c r="B4228" s="17" t="s">
        <v>14758</v>
      </c>
      <c r="C4228" s="17">
        <v>2186</v>
      </c>
      <c r="D4228" s="17" t="str">
        <f>INDEX(Hosts!$A:$O,MATCH(Places!$C4228,Hosts!$A:$A,0),MATCH(Places!D$1,Hosts!$1:$1,0))</f>
        <v>Within a few hours</v>
      </c>
      <c r="E4228" s="87">
        <f>INDEX(Hosts!$A:$O,MATCH(Places!$C4228,Hosts!$A:$A,0),MATCH(Places!E$1,Hosts!$1:$1,0))</f>
        <v>1</v>
      </c>
      <c r="F4228" s="87">
        <f>INDEX(Hosts!$A:$O,MATCH(Places!$C4228,Hosts!$A:$A,0),MATCH(Places!F$1,Hosts!$1:$1,0))</f>
        <v>1</v>
      </c>
      <c r="G4228" s="17" t="str">
        <f>INDEX(Hosts!$A:$O,MATCH(Places!$C4228,Hosts!$A:$A,0),MATCH(Places!G$1,Hosts!$1:$1,0))</f>
        <v>No</v>
      </c>
      <c r="H4228" s="17">
        <v>8</v>
      </c>
      <c r="I4228" s="17" t="str">
        <f>INDEX(Neighborhoods!$A:$C,MATCH(Places!$H4228,Neighborhoods!$A:$A,0),MATCH(Places!I$1,Neighborhoods!$1:$1,0))</f>
        <v>Brooklyn</v>
      </c>
      <c r="J4228" s="17" t="str">
        <f>INDEX(Neighborhoods!$A:$C,MATCH(Places!$H4228,Neighborhoods!$A:$A,0),MATCH(Places!J$1,Neighborhoods!$1:$1,0))</f>
        <v>Bushwick</v>
      </c>
      <c r="K4228" s="17" t="s">
        <v>1</v>
      </c>
      <c r="L4228" s="17" t="str">
        <f t="shared" si="264"/>
        <v>Yes</v>
      </c>
      <c r="M4228" s="17">
        <v>2</v>
      </c>
      <c r="N4228" s="17" t="str" cm="1">
        <f t="array" ref="N4228">_xlfn.IFS(M4228&lt;=2,"Small",M4228&lt;=5,"Medium",M4228&gt;5,"Large")</f>
        <v>Small</v>
      </c>
      <c r="O4228" s="65">
        <v>95</v>
      </c>
      <c r="P4228" s="87">
        <f t="shared" si="265"/>
        <v>0.03</v>
      </c>
      <c r="Q4228" s="68">
        <v>5</v>
      </c>
      <c r="R4228" s="68" t="str" cm="1">
        <f t="array" ref="R4228">_xlfn.SWITCH(ROUND(Q4228,0),5,"Excellent",4,"Good",3,"Ok","Bad")</f>
        <v>Excellent</v>
      </c>
      <c r="S4228" s="17">
        <v>18</v>
      </c>
      <c r="T4228" s="17" t="str">
        <f t="shared" si="266"/>
        <v>No</v>
      </c>
      <c r="U4228" s="82">
        <v>43707</v>
      </c>
      <c r="V4228" s="82">
        <v>43878</v>
      </c>
      <c r="W4228" s="17">
        <v>12</v>
      </c>
      <c r="X4228" s="17" t="str">
        <f t="shared" si="267"/>
        <v>Active</v>
      </c>
      <c r="Y4228" s="17" t="s">
        <v>15615</v>
      </c>
      <c r="Z4228" s="17"/>
    </row>
    <row r="4229" spans="1:26" x14ac:dyDescent="0.25">
      <c r="A4229">
        <v>4228</v>
      </c>
      <c r="B4229" s="17" t="s">
        <v>3009</v>
      </c>
      <c r="C4229" s="17">
        <v>872</v>
      </c>
      <c r="D4229" s="17" t="str">
        <f>INDEX(Hosts!$A:$O,MATCH(Places!$C4229,Hosts!$A:$A,0),MATCH(Places!D$1,Hosts!$1:$1,0))</f>
        <v>Within a few hours</v>
      </c>
      <c r="E4229" s="87">
        <f>INDEX(Hosts!$A:$O,MATCH(Places!$C4229,Hosts!$A:$A,0),MATCH(Places!E$1,Hosts!$1:$1,0))</f>
        <v>1</v>
      </c>
      <c r="F4229" s="87">
        <f>INDEX(Hosts!$A:$O,MATCH(Places!$C4229,Hosts!$A:$A,0),MATCH(Places!F$1,Hosts!$1:$1,0))</f>
        <v>0.98</v>
      </c>
      <c r="G4229" s="17" t="str">
        <f>INDEX(Hosts!$A:$O,MATCH(Places!$C4229,Hosts!$A:$A,0),MATCH(Places!G$1,Hosts!$1:$1,0))</f>
        <v>Yes</v>
      </c>
      <c r="H4229" s="17">
        <v>13</v>
      </c>
      <c r="I4229" s="17" t="str">
        <f>INDEX(Neighborhoods!$A:$C,MATCH(Places!$H4229,Neighborhoods!$A:$A,0),MATCH(Places!I$1,Neighborhoods!$1:$1,0))</f>
        <v>Manhattan</v>
      </c>
      <c r="J4229" s="17" t="str">
        <f>INDEX(Neighborhoods!$A:$C,MATCH(Places!$H4229,Neighborhoods!$A:$A,0),MATCH(Places!J$1,Neighborhoods!$1:$1,0))</f>
        <v>Chelsea</v>
      </c>
      <c r="K4229" s="17" t="s">
        <v>11822</v>
      </c>
      <c r="L4229" s="17" t="str">
        <f t="shared" si="264"/>
        <v>No</v>
      </c>
      <c r="M4229" s="17">
        <v>4</v>
      </c>
      <c r="N4229" s="17" t="str" cm="1">
        <f t="array" ref="N4229">_xlfn.IFS(M4229&lt;=2,"Small",M4229&lt;=5,"Medium",M4229&gt;5,"Large")</f>
        <v>Medium</v>
      </c>
      <c r="O4229" s="65">
        <v>154</v>
      </c>
      <c r="P4229" s="87">
        <f t="shared" si="265"/>
        <v>0.03</v>
      </c>
      <c r="Q4229" s="68">
        <v>4.9000000000000004</v>
      </c>
      <c r="R4229" s="68" t="str" cm="1">
        <f t="array" ref="R4229">_xlfn.SWITCH(ROUND(Q4229,0),5,"Excellent",4,"Good",3,"Ok","Bad")</f>
        <v>Excellent</v>
      </c>
      <c r="S4229" s="17">
        <v>50</v>
      </c>
      <c r="T4229" s="17" t="str">
        <f t="shared" si="266"/>
        <v>No</v>
      </c>
      <c r="U4229" s="82">
        <v>43498</v>
      </c>
      <c r="V4229" s="82">
        <v>44044</v>
      </c>
      <c r="W4229" s="17">
        <v>74</v>
      </c>
      <c r="X4229" s="17" t="str">
        <f t="shared" si="267"/>
        <v>Active</v>
      </c>
      <c r="Y4229" s="17" t="s">
        <v>15615</v>
      </c>
      <c r="Z4229" s="17"/>
    </row>
    <row r="4230" spans="1:26" x14ac:dyDescent="0.25">
      <c r="A4230">
        <v>4229</v>
      </c>
      <c r="B4230" s="17" t="s">
        <v>13508</v>
      </c>
      <c r="C4230" s="17">
        <v>2468</v>
      </c>
      <c r="D4230" s="17" t="str">
        <f>INDEX(Hosts!$A:$O,MATCH(Places!$C4230,Hosts!$A:$A,0),MATCH(Places!D$1,Hosts!$1:$1,0))</f>
        <v>Within an hour</v>
      </c>
      <c r="E4230" s="87">
        <f>INDEX(Hosts!$A:$O,MATCH(Places!$C4230,Hosts!$A:$A,0),MATCH(Places!E$1,Hosts!$1:$1,0))</f>
        <v>0.94</v>
      </c>
      <c r="F4230" s="87">
        <f>INDEX(Hosts!$A:$O,MATCH(Places!$C4230,Hosts!$A:$A,0),MATCH(Places!F$1,Hosts!$1:$1,0))</f>
        <v>0.98</v>
      </c>
      <c r="G4230" s="17" t="str">
        <f>INDEX(Hosts!$A:$O,MATCH(Places!$C4230,Hosts!$A:$A,0),MATCH(Places!G$1,Hosts!$1:$1,0))</f>
        <v>Yes</v>
      </c>
      <c r="H4230" s="17">
        <v>23</v>
      </c>
      <c r="I4230" s="17" t="str">
        <f>INDEX(Neighborhoods!$A:$C,MATCH(Places!$H4230,Neighborhoods!$A:$A,0),MATCH(Places!I$1,Neighborhoods!$1:$1,0))</f>
        <v>Queens</v>
      </c>
      <c r="J4230" s="17" t="str">
        <f>INDEX(Neighborhoods!$A:$C,MATCH(Places!$H4230,Neighborhoods!$A:$A,0),MATCH(Places!J$1,Neighborhoods!$1:$1,0))</f>
        <v>Jamaica</v>
      </c>
      <c r="K4230" s="17" t="s">
        <v>11822</v>
      </c>
      <c r="L4230" s="17" t="str">
        <f t="shared" si="264"/>
        <v>No</v>
      </c>
      <c r="M4230" s="17">
        <v>10</v>
      </c>
      <c r="N4230" s="17" t="str" cm="1">
        <f t="array" ref="N4230">_xlfn.IFS(M4230&lt;=2,"Small",M4230&lt;=5,"Medium",M4230&gt;5,"Large")</f>
        <v>Large</v>
      </c>
      <c r="O4230" s="65">
        <v>156</v>
      </c>
      <c r="P4230" s="87">
        <f t="shared" si="265"/>
        <v>0.03</v>
      </c>
      <c r="Q4230" s="68">
        <v>4.8899999999999997</v>
      </c>
      <c r="R4230" s="68" t="str" cm="1">
        <f t="array" ref="R4230">_xlfn.SWITCH(ROUND(Q4230,0),5,"Excellent",4,"Good",3,"Ok","Bad")</f>
        <v>Excellent</v>
      </c>
      <c r="S4230" s="17">
        <v>102</v>
      </c>
      <c r="T4230" s="17" t="str">
        <f t="shared" si="266"/>
        <v>Yes</v>
      </c>
      <c r="U4230" s="82">
        <v>43423</v>
      </c>
      <c r="V4230" s="82">
        <v>43980</v>
      </c>
      <c r="W4230" s="17">
        <v>164</v>
      </c>
      <c r="X4230" s="17" t="str">
        <f t="shared" si="267"/>
        <v>Active</v>
      </c>
      <c r="Y4230" s="17" t="s">
        <v>15615</v>
      </c>
      <c r="Z4230" s="17"/>
    </row>
    <row r="4231" spans="1:26" x14ac:dyDescent="0.25">
      <c r="A4231">
        <v>4230</v>
      </c>
      <c r="B4231" s="17" t="s">
        <v>14921</v>
      </c>
      <c r="C4231" s="17">
        <v>3715</v>
      </c>
      <c r="D4231" s="17" t="str">
        <f>INDEX(Hosts!$A:$O,MATCH(Places!$C4231,Hosts!$A:$A,0),MATCH(Places!D$1,Hosts!$1:$1,0))</f>
        <v>Within a day</v>
      </c>
      <c r="E4231" s="87">
        <f>INDEX(Hosts!$A:$O,MATCH(Places!$C4231,Hosts!$A:$A,0),MATCH(Places!E$1,Hosts!$1:$1,0))</f>
        <v>0.5</v>
      </c>
      <c r="F4231" s="87">
        <f>INDEX(Hosts!$A:$O,MATCH(Places!$C4231,Hosts!$A:$A,0),MATCH(Places!F$1,Hosts!$1:$1,0))</f>
        <v>0.87</v>
      </c>
      <c r="G4231" s="17" t="str">
        <f>INDEX(Hosts!$A:$O,MATCH(Places!$C4231,Hosts!$A:$A,0),MATCH(Places!G$1,Hosts!$1:$1,0))</f>
        <v>No</v>
      </c>
      <c r="H4231" s="17">
        <v>19</v>
      </c>
      <c r="I4231" s="17" t="str">
        <f>INDEX(Neighborhoods!$A:$C,MATCH(Places!$H4231,Neighborhoods!$A:$A,0),MATCH(Places!I$1,Neighborhoods!$1:$1,0))</f>
        <v>Manhattan</v>
      </c>
      <c r="J4231" s="17" t="str">
        <f>INDEX(Neighborhoods!$A:$C,MATCH(Places!$H4231,Neighborhoods!$A:$A,0),MATCH(Places!J$1,Neighborhoods!$1:$1,0))</f>
        <v>Upper East Side</v>
      </c>
      <c r="K4231" s="17" t="s">
        <v>11822</v>
      </c>
      <c r="L4231" s="17" t="str">
        <f t="shared" si="264"/>
        <v>No</v>
      </c>
      <c r="M4231" s="17">
        <v>4</v>
      </c>
      <c r="N4231" s="17" t="str" cm="1">
        <f t="array" ref="N4231">_xlfn.IFS(M4231&lt;=2,"Small",M4231&lt;=5,"Medium",M4231&gt;5,"Large")</f>
        <v>Medium</v>
      </c>
      <c r="O4231" s="65">
        <v>110</v>
      </c>
      <c r="P4231" s="87">
        <f t="shared" si="265"/>
        <v>0.03</v>
      </c>
      <c r="Q4231" s="68">
        <v>4.3</v>
      </c>
      <c r="R4231" s="68" t="str" cm="1">
        <f t="array" ref="R4231">_xlfn.SWITCH(ROUND(Q4231,0),5,"Excellent",4,"Good",3,"Ok","Bad")</f>
        <v>Good</v>
      </c>
      <c r="S4231" s="17">
        <v>43</v>
      </c>
      <c r="T4231" s="17" t="str">
        <f t="shared" si="266"/>
        <v>No</v>
      </c>
      <c r="U4231" s="82">
        <v>43457</v>
      </c>
      <c r="V4231" s="82">
        <v>44021</v>
      </c>
      <c r="W4231" s="17">
        <v>57</v>
      </c>
      <c r="X4231" s="17" t="str">
        <f t="shared" si="267"/>
        <v>Active</v>
      </c>
      <c r="Y4231" s="17" t="s">
        <v>15615</v>
      </c>
      <c r="Z4231" s="17"/>
    </row>
    <row r="4232" spans="1:26" x14ac:dyDescent="0.25">
      <c r="A4232">
        <v>4231</v>
      </c>
      <c r="B4232" s="17" t="s">
        <v>3010</v>
      </c>
      <c r="C4232" s="17">
        <v>2885</v>
      </c>
      <c r="D4232" s="17" t="str">
        <f>INDEX(Hosts!$A:$O,MATCH(Places!$C4232,Hosts!$A:$A,0),MATCH(Places!D$1,Hosts!$1:$1,0))</f>
        <v>Within a few hours</v>
      </c>
      <c r="E4232" s="87">
        <f>INDEX(Hosts!$A:$O,MATCH(Places!$C4232,Hosts!$A:$A,0),MATCH(Places!E$1,Hosts!$1:$1,0))</f>
        <v>0.97</v>
      </c>
      <c r="F4232" s="87">
        <f>INDEX(Hosts!$A:$O,MATCH(Places!$C4232,Hosts!$A:$A,0),MATCH(Places!F$1,Hosts!$1:$1,0))</f>
        <v>0.97</v>
      </c>
      <c r="G4232" s="17" t="str">
        <f>INDEX(Hosts!$A:$O,MATCH(Places!$C4232,Hosts!$A:$A,0),MATCH(Places!G$1,Hosts!$1:$1,0))</f>
        <v>No</v>
      </c>
      <c r="H4232" s="17">
        <v>16</v>
      </c>
      <c r="I4232" s="17" t="str">
        <f>INDEX(Neighborhoods!$A:$C,MATCH(Places!$H4232,Neighborhoods!$A:$A,0),MATCH(Places!I$1,Neighborhoods!$1:$1,0))</f>
        <v>Manhattan</v>
      </c>
      <c r="J4232" s="17" t="str">
        <f>INDEX(Neighborhoods!$A:$C,MATCH(Places!$H4232,Neighborhoods!$A:$A,0),MATCH(Places!J$1,Neighborhoods!$1:$1,0))</f>
        <v>Harlem</v>
      </c>
      <c r="K4232" s="17" t="s">
        <v>11822</v>
      </c>
      <c r="L4232" s="17" t="str">
        <f t="shared" si="264"/>
        <v>No</v>
      </c>
      <c r="M4232" s="17">
        <v>6</v>
      </c>
      <c r="N4232" s="17" t="str" cm="1">
        <f t="array" ref="N4232">_xlfn.IFS(M4232&lt;=2,"Small",M4232&lt;=5,"Medium",M4232&gt;5,"Large")</f>
        <v>Large</v>
      </c>
      <c r="O4232" s="65">
        <v>289</v>
      </c>
      <c r="P4232" s="87">
        <f t="shared" si="265"/>
        <v>0.04</v>
      </c>
      <c r="Q4232" s="68">
        <v>4.5</v>
      </c>
      <c r="R4232" s="68" t="str" cm="1">
        <f t="array" ref="R4232">_xlfn.SWITCH(ROUND(Q4232,0),5,"Excellent",4,"Good",3,"Ok","Bad")</f>
        <v>Excellent</v>
      </c>
      <c r="S4232" s="17">
        <v>60</v>
      </c>
      <c r="T4232" s="17" t="str">
        <f t="shared" si="266"/>
        <v>No</v>
      </c>
      <c r="U4232" s="82">
        <v>43432</v>
      </c>
      <c r="V4232" s="82">
        <v>44003</v>
      </c>
      <c r="W4232" s="17">
        <v>325</v>
      </c>
      <c r="X4232" s="17" t="str">
        <f t="shared" si="267"/>
        <v>Active</v>
      </c>
      <c r="Y4232" s="17" t="s">
        <v>15616</v>
      </c>
      <c r="Z4232" s="17"/>
    </row>
    <row r="4233" spans="1:26" x14ac:dyDescent="0.25">
      <c r="A4233">
        <v>4232</v>
      </c>
      <c r="B4233" s="17" t="s">
        <v>15477</v>
      </c>
      <c r="C4233" s="17">
        <v>3564</v>
      </c>
      <c r="D4233" s="17" t="str">
        <f>INDEX(Hosts!$A:$O,MATCH(Places!$C4233,Hosts!$A:$A,0),MATCH(Places!D$1,Hosts!$1:$1,0))</f>
        <v>Within a day</v>
      </c>
      <c r="E4233" s="87">
        <f>INDEX(Hosts!$A:$O,MATCH(Places!$C4233,Hosts!$A:$A,0),MATCH(Places!E$1,Hosts!$1:$1,0))</f>
        <v>0.5</v>
      </c>
      <c r="F4233" s="87">
        <f>INDEX(Hosts!$A:$O,MATCH(Places!$C4233,Hosts!$A:$A,0),MATCH(Places!F$1,Hosts!$1:$1,0))</f>
        <v>0.8</v>
      </c>
      <c r="G4233" s="17" t="str">
        <f>INDEX(Hosts!$A:$O,MATCH(Places!$C4233,Hosts!$A:$A,0),MATCH(Places!G$1,Hosts!$1:$1,0))</f>
        <v>No</v>
      </c>
      <c r="H4233" s="17">
        <v>10</v>
      </c>
      <c r="I4233" s="17" t="str">
        <f>INDEX(Neighborhoods!$A:$C,MATCH(Places!$H4233,Neighborhoods!$A:$A,0),MATCH(Places!I$1,Neighborhoods!$1:$1,0))</f>
        <v>Brooklyn</v>
      </c>
      <c r="J4233" s="17" t="str">
        <f>INDEX(Neighborhoods!$A:$C,MATCH(Places!$H4233,Neighborhoods!$A:$A,0),MATCH(Places!J$1,Neighborhoods!$1:$1,0))</f>
        <v>East Flatbush</v>
      </c>
      <c r="K4233" s="17" t="s">
        <v>11822</v>
      </c>
      <c r="L4233" s="17" t="str">
        <f t="shared" si="264"/>
        <v>No</v>
      </c>
      <c r="M4233" s="17">
        <v>7</v>
      </c>
      <c r="N4233" s="17" t="str" cm="1">
        <f t="array" ref="N4233">_xlfn.IFS(M4233&lt;=2,"Small",M4233&lt;=5,"Medium",M4233&gt;5,"Large")</f>
        <v>Large</v>
      </c>
      <c r="O4233" s="65">
        <v>200</v>
      </c>
      <c r="P4233" s="87">
        <f t="shared" si="265"/>
        <v>0.04</v>
      </c>
      <c r="Q4233" s="68">
        <v>4.88</v>
      </c>
      <c r="R4233" s="68" t="str" cm="1">
        <f t="array" ref="R4233">_xlfn.SWITCH(ROUND(Q4233,0),5,"Excellent",4,"Good",3,"Ok","Bad")</f>
        <v>Excellent</v>
      </c>
      <c r="S4233" s="17">
        <v>8</v>
      </c>
      <c r="T4233" s="17" t="str">
        <f t="shared" si="266"/>
        <v>No</v>
      </c>
      <c r="U4233" s="82">
        <v>43437</v>
      </c>
      <c r="V4233" s="82">
        <v>43677</v>
      </c>
      <c r="W4233" s="17">
        <v>89</v>
      </c>
      <c r="X4233" s="17" t="str">
        <f t="shared" si="267"/>
        <v>Active</v>
      </c>
      <c r="Y4233" s="17" t="s">
        <v>15615</v>
      </c>
      <c r="Z4233" s="17"/>
    </row>
    <row r="4234" spans="1:26" x14ac:dyDescent="0.25">
      <c r="A4234">
        <v>4233</v>
      </c>
      <c r="B4234" s="17" t="s">
        <v>14734</v>
      </c>
      <c r="C4234" s="17">
        <v>2346</v>
      </c>
      <c r="D4234" s="17" t="str">
        <f>INDEX(Hosts!$A:$O,MATCH(Places!$C4234,Hosts!$A:$A,0),MATCH(Places!D$1,Hosts!$1:$1,0))</f>
        <v>Within a few hours</v>
      </c>
      <c r="E4234" s="87">
        <f>INDEX(Hosts!$A:$O,MATCH(Places!$C4234,Hosts!$A:$A,0),MATCH(Places!E$1,Hosts!$1:$1,0))</f>
        <v>1</v>
      </c>
      <c r="F4234" s="87">
        <f>INDEX(Hosts!$A:$O,MATCH(Places!$C4234,Hosts!$A:$A,0),MATCH(Places!F$1,Hosts!$1:$1,0))</f>
        <v>1</v>
      </c>
      <c r="G4234" s="17" t="str">
        <f>INDEX(Hosts!$A:$O,MATCH(Places!$C4234,Hosts!$A:$A,0),MATCH(Places!G$1,Hosts!$1:$1,0))</f>
        <v>No</v>
      </c>
      <c r="H4234" s="17">
        <v>10</v>
      </c>
      <c r="I4234" s="17" t="str">
        <f>INDEX(Neighborhoods!$A:$C,MATCH(Places!$H4234,Neighborhoods!$A:$A,0),MATCH(Places!I$1,Neighborhoods!$1:$1,0))</f>
        <v>Brooklyn</v>
      </c>
      <c r="J4234" s="17" t="str">
        <f>INDEX(Neighborhoods!$A:$C,MATCH(Places!$H4234,Neighborhoods!$A:$A,0),MATCH(Places!J$1,Neighborhoods!$1:$1,0))</f>
        <v>East Flatbush</v>
      </c>
      <c r="K4234" s="17" t="s">
        <v>1</v>
      </c>
      <c r="L4234" s="17" t="str">
        <f t="shared" si="264"/>
        <v>Yes</v>
      </c>
      <c r="M4234" s="17">
        <v>1</v>
      </c>
      <c r="N4234" s="17" t="str" cm="1">
        <f t="array" ref="N4234">_xlfn.IFS(M4234&lt;=2,"Small",M4234&lt;=5,"Medium",M4234&gt;5,"Large")</f>
        <v>Small</v>
      </c>
      <c r="O4234" s="65">
        <v>40</v>
      </c>
      <c r="P4234" s="87">
        <f t="shared" si="265"/>
        <v>0.03</v>
      </c>
      <c r="Q4234" s="68">
        <v>4.74</v>
      </c>
      <c r="R4234" s="68" t="str" cm="1">
        <f t="array" ref="R4234">_xlfn.SWITCH(ROUND(Q4234,0),5,"Excellent",4,"Good",3,"Ok","Bad")</f>
        <v>Excellent</v>
      </c>
      <c r="S4234" s="17">
        <v>46</v>
      </c>
      <c r="T4234" s="17" t="str">
        <f t="shared" si="266"/>
        <v>No</v>
      </c>
      <c r="U4234" s="82">
        <v>43441</v>
      </c>
      <c r="V4234" s="82">
        <v>43988</v>
      </c>
      <c r="W4234" s="17">
        <v>350</v>
      </c>
      <c r="X4234" s="17" t="str">
        <f t="shared" si="267"/>
        <v>Active</v>
      </c>
      <c r="Y4234" s="17" t="s">
        <v>15616</v>
      </c>
      <c r="Z4234" s="17"/>
    </row>
    <row r="4235" spans="1:26" x14ac:dyDescent="0.25">
      <c r="A4235">
        <v>4234</v>
      </c>
      <c r="B4235" s="17" t="s">
        <v>3011</v>
      </c>
      <c r="C4235" s="17">
        <v>2417</v>
      </c>
      <c r="D4235" s="17" t="str">
        <f>INDEX(Hosts!$A:$O,MATCH(Places!$C4235,Hosts!$A:$A,0),MATCH(Places!D$1,Hosts!$1:$1,0))</f>
        <v>Within a few hours</v>
      </c>
      <c r="E4235" s="87">
        <f>INDEX(Hosts!$A:$O,MATCH(Places!$C4235,Hosts!$A:$A,0),MATCH(Places!E$1,Hosts!$1:$1,0))</f>
        <v>1</v>
      </c>
      <c r="F4235" s="87">
        <f>INDEX(Hosts!$A:$O,MATCH(Places!$C4235,Hosts!$A:$A,0),MATCH(Places!F$1,Hosts!$1:$1,0))</f>
        <v>1</v>
      </c>
      <c r="G4235" s="17" t="str">
        <f>INDEX(Hosts!$A:$O,MATCH(Places!$C4235,Hosts!$A:$A,0),MATCH(Places!G$1,Hosts!$1:$1,0))</f>
        <v>Yes</v>
      </c>
      <c r="H4235" s="17">
        <v>25</v>
      </c>
      <c r="I4235" s="17" t="str">
        <f>INDEX(Neighborhoods!$A:$C,MATCH(Places!$H4235,Neighborhoods!$A:$A,0),MATCH(Places!I$1,Neighborhoods!$1:$1,0))</f>
        <v>Queens</v>
      </c>
      <c r="J4235" s="17" t="str">
        <f>INDEX(Neighborhoods!$A:$C,MATCH(Places!$H4235,Neighborhoods!$A:$A,0),MATCH(Places!J$1,Neighborhoods!$1:$1,0))</f>
        <v>Ridgewood</v>
      </c>
      <c r="K4235" s="17" t="s">
        <v>1</v>
      </c>
      <c r="L4235" s="17" t="str">
        <f t="shared" si="264"/>
        <v>Yes</v>
      </c>
      <c r="M4235" s="17">
        <v>2</v>
      </c>
      <c r="N4235" s="17" t="str" cm="1">
        <f t="array" ref="N4235">_xlfn.IFS(M4235&lt;=2,"Small",M4235&lt;=5,"Medium",M4235&gt;5,"Large")</f>
        <v>Small</v>
      </c>
      <c r="O4235" s="65">
        <v>60</v>
      </c>
      <c r="P4235" s="87">
        <f t="shared" si="265"/>
        <v>0.03</v>
      </c>
      <c r="Q4235" s="68">
        <v>4.96</v>
      </c>
      <c r="R4235" s="68" t="str" cm="1">
        <f t="array" ref="R4235">_xlfn.SWITCH(ROUND(Q4235,0),5,"Excellent",4,"Good",3,"Ok","Bad")</f>
        <v>Excellent</v>
      </c>
      <c r="S4235" s="17">
        <v>28</v>
      </c>
      <c r="T4235" s="17" t="str">
        <f t="shared" si="266"/>
        <v>No</v>
      </c>
      <c r="U4235" s="82">
        <v>43434</v>
      </c>
      <c r="V4235" s="82">
        <v>43831</v>
      </c>
      <c r="W4235" s="17">
        <v>44</v>
      </c>
      <c r="X4235" s="17" t="str">
        <f t="shared" si="267"/>
        <v>Active</v>
      </c>
      <c r="Y4235" s="17" t="s">
        <v>15615</v>
      </c>
      <c r="Z4235" s="17"/>
    </row>
    <row r="4236" spans="1:26" x14ac:dyDescent="0.25">
      <c r="A4236">
        <v>4235</v>
      </c>
      <c r="B4236" s="17" t="s">
        <v>13399</v>
      </c>
      <c r="C4236" s="17">
        <v>2007</v>
      </c>
      <c r="D4236" s="17" t="str">
        <f>INDEX(Hosts!$A:$O,MATCH(Places!$C4236,Hosts!$A:$A,0),MATCH(Places!D$1,Hosts!$1:$1,0))</f>
        <v>Within an hour</v>
      </c>
      <c r="E4236" s="87">
        <f>INDEX(Hosts!$A:$O,MATCH(Places!$C4236,Hosts!$A:$A,0),MATCH(Places!E$1,Hosts!$1:$1,0))</f>
        <v>1</v>
      </c>
      <c r="F4236" s="87">
        <f>INDEX(Hosts!$A:$O,MATCH(Places!$C4236,Hosts!$A:$A,0),MATCH(Places!F$1,Hosts!$1:$1,0))</f>
        <v>0.86</v>
      </c>
      <c r="G4236" s="17" t="str">
        <f>INDEX(Hosts!$A:$O,MATCH(Places!$C4236,Hosts!$A:$A,0),MATCH(Places!G$1,Hosts!$1:$1,0))</f>
        <v>Yes</v>
      </c>
      <c r="H4236" s="17">
        <v>24</v>
      </c>
      <c r="I4236" s="17" t="str">
        <f>INDEX(Neighborhoods!$A:$C,MATCH(Places!$H4236,Neighborhoods!$A:$A,0),MATCH(Places!I$1,Neighborhoods!$1:$1,0))</f>
        <v>Queens</v>
      </c>
      <c r="J4236" s="17" t="str">
        <f>INDEX(Neighborhoods!$A:$C,MATCH(Places!$H4236,Neighborhoods!$A:$A,0),MATCH(Places!J$1,Neighborhoods!$1:$1,0))</f>
        <v>Long Island City</v>
      </c>
      <c r="K4236" s="17" t="s">
        <v>1</v>
      </c>
      <c r="L4236" s="17" t="str">
        <f t="shared" si="264"/>
        <v>Yes</v>
      </c>
      <c r="M4236" s="17">
        <v>2</v>
      </c>
      <c r="N4236" s="17" t="str" cm="1">
        <f t="array" ref="N4236">_xlfn.IFS(M4236&lt;=2,"Small",M4236&lt;=5,"Medium",M4236&gt;5,"Large")</f>
        <v>Small</v>
      </c>
      <c r="O4236" s="65">
        <v>70</v>
      </c>
      <c r="P4236" s="87">
        <f t="shared" si="265"/>
        <v>0.03</v>
      </c>
      <c r="Q4236" s="68">
        <v>5</v>
      </c>
      <c r="R4236" s="68" t="str" cm="1">
        <f t="array" ref="R4236">_xlfn.SWITCH(ROUND(Q4236,0),5,"Excellent",4,"Good",3,"Ok","Bad")</f>
        <v>Excellent</v>
      </c>
      <c r="S4236" s="17">
        <v>3</v>
      </c>
      <c r="T4236" s="17" t="str">
        <f t="shared" si="266"/>
        <v>No</v>
      </c>
      <c r="U4236" s="82">
        <v>43619</v>
      </c>
      <c r="V4236" s="82">
        <v>43834</v>
      </c>
      <c r="W4236" s="17">
        <v>180</v>
      </c>
      <c r="X4236" s="17" t="str">
        <f t="shared" si="267"/>
        <v>Active</v>
      </c>
      <c r="Y4236" s="17" t="s">
        <v>15616</v>
      </c>
      <c r="Z4236" s="17"/>
    </row>
    <row r="4237" spans="1:26" x14ac:dyDescent="0.25">
      <c r="A4237">
        <v>4236</v>
      </c>
      <c r="B4237" s="17" t="s">
        <v>3012</v>
      </c>
      <c r="C4237" s="17">
        <v>2443</v>
      </c>
      <c r="D4237" s="17" t="str">
        <f>INDEX(Hosts!$A:$O,MATCH(Places!$C4237,Hosts!$A:$A,0),MATCH(Places!D$1,Hosts!$1:$1,0))</f>
        <v>Within an hour</v>
      </c>
      <c r="E4237" s="87">
        <f>INDEX(Hosts!$A:$O,MATCH(Places!$C4237,Hosts!$A:$A,0),MATCH(Places!E$1,Hosts!$1:$1,0))</f>
        <v>1</v>
      </c>
      <c r="F4237" s="87">
        <f>INDEX(Hosts!$A:$O,MATCH(Places!$C4237,Hosts!$A:$A,0),MATCH(Places!F$1,Hosts!$1:$1,0))</f>
        <v>1</v>
      </c>
      <c r="G4237" s="17" t="str">
        <f>INDEX(Hosts!$A:$O,MATCH(Places!$C4237,Hosts!$A:$A,0),MATCH(Places!G$1,Hosts!$1:$1,0))</f>
        <v>Yes</v>
      </c>
      <c r="H4237" s="17">
        <v>12</v>
      </c>
      <c r="I4237" s="17" t="str">
        <f>INDEX(Neighborhoods!$A:$C,MATCH(Places!$H4237,Neighborhoods!$A:$A,0),MATCH(Places!I$1,Neighborhoods!$1:$1,0))</f>
        <v>Brooklyn</v>
      </c>
      <c r="J4237" s="17" t="str">
        <f>INDEX(Neighborhoods!$A:$C,MATCH(Places!$H4237,Neighborhoods!$A:$A,0),MATCH(Places!J$1,Neighborhoods!$1:$1,0))</f>
        <v>Williamsburg</v>
      </c>
      <c r="K4237" s="17" t="s">
        <v>11822</v>
      </c>
      <c r="L4237" s="17" t="str">
        <f t="shared" si="264"/>
        <v>No</v>
      </c>
      <c r="M4237" s="17">
        <v>2</v>
      </c>
      <c r="N4237" s="17" t="str" cm="1">
        <f t="array" ref="N4237">_xlfn.IFS(M4237&lt;=2,"Small",M4237&lt;=5,"Medium",M4237&gt;5,"Large")</f>
        <v>Small</v>
      </c>
      <c r="O4237" s="65">
        <v>119</v>
      </c>
      <c r="P4237" s="87">
        <f t="shared" si="265"/>
        <v>0.03</v>
      </c>
      <c r="Q4237" s="68">
        <v>4.9800000000000004</v>
      </c>
      <c r="R4237" s="68" t="str" cm="1">
        <f t="array" ref="R4237">_xlfn.SWITCH(ROUND(Q4237,0),5,"Excellent",4,"Good",3,"Ok","Bad")</f>
        <v>Excellent</v>
      </c>
      <c r="S4237" s="17">
        <v>46</v>
      </c>
      <c r="T4237" s="17" t="str">
        <f t="shared" si="266"/>
        <v>No</v>
      </c>
      <c r="U4237" s="82">
        <v>43441</v>
      </c>
      <c r="V4237" s="82">
        <v>44050</v>
      </c>
      <c r="W4237" s="17">
        <v>311</v>
      </c>
      <c r="X4237" s="17" t="str">
        <f t="shared" si="267"/>
        <v>Active</v>
      </c>
      <c r="Y4237" s="17" t="s">
        <v>15615</v>
      </c>
      <c r="Z4237" s="17"/>
    </row>
    <row r="4238" spans="1:26" x14ac:dyDescent="0.25">
      <c r="A4238">
        <v>4237</v>
      </c>
      <c r="B4238" s="17" t="s">
        <v>3013</v>
      </c>
      <c r="C4238" s="17">
        <v>429</v>
      </c>
      <c r="D4238" s="17" t="str">
        <f>INDEX(Hosts!$A:$O,MATCH(Places!$C4238,Hosts!$A:$A,0),MATCH(Places!D$1,Hosts!$1:$1,0))</f>
        <v>Within an hour</v>
      </c>
      <c r="E4238" s="87">
        <f>INDEX(Hosts!$A:$O,MATCH(Places!$C4238,Hosts!$A:$A,0),MATCH(Places!E$1,Hosts!$1:$1,0))</f>
        <v>0.92</v>
      </c>
      <c r="F4238" s="87">
        <f>INDEX(Hosts!$A:$O,MATCH(Places!$C4238,Hosts!$A:$A,0),MATCH(Places!F$1,Hosts!$1:$1,0))</f>
        <v>0.85</v>
      </c>
      <c r="G4238" s="17" t="str">
        <f>INDEX(Hosts!$A:$O,MATCH(Places!$C4238,Hosts!$A:$A,0),MATCH(Places!G$1,Hosts!$1:$1,0))</f>
        <v>No</v>
      </c>
      <c r="H4238" s="17">
        <v>20</v>
      </c>
      <c r="I4238" s="17" t="str">
        <f>INDEX(Neighborhoods!$A:$C,MATCH(Places!$H4238,Neighborhoods!$A:$A,0),MATCH(Places!I$1,Neighborhoods!$1:$1,0))</f>
        <v>Manhattan</v>
      </c>
      <c r="J4238" s="17" t="str">
        <f>INDEX(Neighborhoods!$A:$C,MATCH(Places!$H4238,Neighborhoods!$A:$A,0),MATCH(Places!J$1,Neighborhoods!$1:$1,0))</f>
        <v>Upper West Side</v>
      </c>
      <c r="K4238" s="17" t="s">
        <v>11822</v>
      </c>
      <c r="L4238" s="17" t="str">
        <f t="shared" si="264"/>
        <v>No</v>
      </c>
      <c r="M4238" s="17">
        <v>4</v>
      </c>
      <c r="N4238" s="17" t="str" cm="1">
        <f t="array" ref="N4238">_xlfn.IFS(M4238&lt;=2,"Small",M4238&lt;=5,"Medium",M4238&gt;5,"Large")</f>
        <v>Medium</v>
      </c>
      <c r="O4238" s="65">
        <v>127</v>
      </c>
      <c r="P4238" s="87">
        <f t="shared" si="265"/>
        <v>0.03</v>
      </c>
      <c r="Q4238" s="68">
        <v>5</v>
      </c>
      <c r="R4238" s="68" t="str" cm="1">
        <f t="array" ref="R4238">_xlfn.SWITCH(ROUND(Q4238,0),5,"Excellent",4,"Good",3,"Ok","Bad")</f>
        <v>Excellent</v>
      </c>
      <c r="S4238" s="17">
        <v>5</v>
      </c>
      <c r="T4238" s="17" t="str">
        <f t="shared" si="266"/>
        <v>No</v>
      </c>
      <c r="U4238" s="82">
        <v>43567</v>
      </c>
      <c r="V4238" s="82">
        <v>43982</v>
      </c>
      <c r="W4238" s="17">
        <v>330</v>
      </c>
      <c r="X4238" s="17" t="str">
        <f t="shared" si="267"/>
        <v>Active</v>
      </c>
      <c r="Y4238" s="17" t="s">
        <v>15615</v>
      </c>
      <c r="Z4238" s="17"/>
    </row>
    <row r="4239" spans="1:26" x14ac:dyDescent="0.25">
      <c r="A4239">
        <v>4238</v>
      </c>
      <c r="B4239" s="17" t="s">
        <v>14965</v>
      </c>
      <c r="C4239" s="17">
        <v>3712</v>
      </c>
      <c r="D4239" s="17" t="str">
        <f>INDEX(Hosts!$A:$O,MATCH(Places!$C4239,Hosts!$A:$A,0),MATCH(Places!D$1,Hosts!$1:$1,0))</f>
        <v>Within an hour</v>
      </c>
      <c r="E4239" s="87">
        <f>INDEX(Hosts!$A:$O,MATCH(Places!$C4239,Hosts!$A:$A,0),MATCH(Places!E$1,Hosts!$1:$1,0))</f>
        <v>1</v>
      </c>
      <c r="F4239" s="87">
        <f>INDEX(Hosts!$A:$O,MATCH(Places!$C4239,Hosts!$A:$A,0),MATCH(Places!F$1,Hosts!$1:$1,0))</f>
        <v>0.99</v>
      </c>
      <c r="G4239" s="17" t="str">
        <f>INDEX(Hosts!$A:$O,MATCH(Places!$C4239,Hosts!$A:$A,0),MATCH(Places!G$1,Hosts!$1:$1,0))</f>
        <v>No</v>
      </c>
      <c r="H4239" s="17">
        <v>7</v>
      </c>
      <c r="I4239" s="17" t="str">
        <f>INDEX(Neighborhoods!$A:$C,MATCH(Places!$H4239,Neighborhoods!$A:$A,0),MATCH(Places!I$1,Neighborhoods!$1:$1,0))</f>
        <v>Brooklyn</v>
      </c>
      <c r="J4239" s="17" t="str">
        <f>INDEX(Neighborhoods!$A:$C,MATCH(Places!$H4239,Neighborhoods!$A:$A,0),MATCH(Places!J$1,Neighborhoods!$1:$1,0))</f>
        <v>Bedford-Stuyvesant</v>
      </c>
      <c r="K4239" s="17" t="s">
        <v>1</v>
      </c>
      <c r="L4239" s="17" t="str">
        <f t="shared" si="264"/>
        <v>Yes</v>
      </c>
      <c r="M4239" s="17">
        <v>2</v>
      </c>
      <c r="N4239" s="17" t="str" cm="1">
        <f t="array" ref="N4239">_xlfn.IFS(M4239&lt;=2,"Small",M4239&lt;=5,"Medium",M4239&gt;5,"Large")</f>
        <v>Small</v>
      </c>
      <c r="O4239" s="65">
        <v>70</v>
      </c>
      <c r="P4239" s="87">
        <f t="shared" si="265"/>
        <v>0.03</v>
      </c>
      <c r="Q4239" s="68">
        <v>4.9000000000000004</v>
      </c>
      <c r="R4239" s="68" t="str" cm="1">
        <f t="array" ref="R4239">_xlfn.SWITCH(ROUND(Q4239,0),5,"Excellent",4,"Good",3,"Ok","Bad")</f>
        <v>Excellent</v>
      </c>
      <c r="S4239" s="17">
        <v>42</v>
      </c>
      <c r="T4239" s="17" t="str">
        <f t="shared" si="266"/>
        <v>No</v>
      </c>
      <c r="U4239" s="82">
        <v>43435</v>
      </c>
      <c r="V4239" s="82">
        <v>44018</v>
      </c>
      <c r="W4239" s="17">
        <v>216</v>
      </c>
      <c r="X4239" s="17" t="str">
        <f t="shared" si="267"/>
        <v>Active</v>
      </c>
      <c r="Y4239" s="17" t="s">
        <v>15615</v>
      </c>
      <c r="Z4239" s="17"/>
    </row>
    <row r="4240" spans="1:26" x14ac:dyDescent="0.25">
      <c r="A4240">
        <v>4239</v>
      </c>
      <c r="B4240" s="17" t="s">
        <v>13527</v>
      </c>
      <c r="C4240" s="17">
        <v>2643</v>
      </c>
      <c r="D4240" s="17" t="str">
        <f>INDEX(Hosts!$A:$O,MATCH(Places!$C4240,Hosts!$A:$A,0),MATCH(Places!D$1,Hosts!$1:$1,0))</f>
        <v>Within a day</v>
      </c>
      <c r="E4240" s="87">
        <f>INDEX(Hosts!$A:$O,MATCH(Places!$C4240,Hosts!$A:$A,0),MATCH(Places!E$1,Hosts!$1:$1,0))</f>
        <v>1</v>
      </c>
      <c r="F4240" s="87">
        <f>INDEX(Hosts!$A:$O,MATCH(Places!$C4240,Hosts!$A:$A,0),MATCH(Places!F$1,Hosts!$1:$1,0))</f>
        <v>0.56000000000000005</v>
      </c>
      <c r="G4240" s="17" t="str">
        <f>INDEX(Hosts!$A:$O,MATCH(Places!$C4240,Hosts!$A:$A,0),MATCH(Places!G$1,Hosts!$1:$1,0))</f>
        <v>No</v>
      </c>
      <c r="H4240" s="17">
        <v>12</v>
      </c>
      <c r="I4240" s="17" t="str">
        <f>INDEX(Neighborhoods!$A:$C,MATCH(Places!$H4240,Neighborhoods!$A:$A,0),MATCH(Places!I$1,Neighborhoods!$1:$1,0))</f>
        <v>Brooklyn</v>
      </c>
      <c r="J4240" s="17" t="str">
        <f>INDEX(Neighborhoods!$A:$C,MATCH(Places!$H4240,Neighborhoods!$A:$A,0),MATCH(Places!J$1,Neighborhoods!$1:$1,0))</f>
        <v>Williamsburg</v>
      </c>
      <c r="K4240" s="17" t="s">
        <v>11822</v>
      </c>
      <c r="L4240" s="17" t="str">
        <f t="shared" si="264"/>
        <v>No</v>
      </c>
      <c r="M4240" s="17">
        <v>3</v>
      </c>
      <c r="N4240" s="17" t="str" cm="1">
        <f t="array" ref="N4240">_xlfn.IFS(M4240&lt;=2,"Small",M4240&lt;=5,"Medium",M4240&gt;5,"Large")</f>
        <v>Medium</v>
      </c>
      <c r="O4240" s="65">
        <v>130</v>
      </c>
      <c r="P4240" s="87">
        <f t="shared" si="265"/>
        <v>0.03</v>
      </c>
      <c r="Q4240" s="68">
        <v>4.87</v>
      </c>
      <c r="R4240" s="68" t="str" cm="1">
        <f t="array" ref="R4240">_xlfn.SWITCH(ROUND(Q4240,0),5,"Excellent",4,"Good",3,"Ok","Bad")</f>
        <v>Excellent</v>
      </c>
      <c r="S4240" s="17">
        <v>15</v>
      </c>
      <c r="T4240" s="17" t="str">
        <f t="shared" si="266"/>
        <v>No</v>
      </c>
      <c r="U4240" s="82">
        <v>43457</v>
      </c>
      <c r="V4240" s="82">
        <v>43802</v>
      </c>
      <c r="W4240" s="17">
        <v>178</v>
      </c>
      <c r="X4240" s="17" t="str">
        <f t="shared" si="267"/>
        <v>Active</v>
      </c>
      <c r="Y4240" s="17" t="s">
        <v>15615</v>
      </c>
      <c r="Z4240" s="17"/>
    </row>
    <row r="4241" spans="1:26" x14ac:dyDescent="0.25">
      <c r="A4241">
        <v>4240</v>
      </c>
      <c r="B4241" s="17" t="s">
        <v>3014</v>
      </c>
      <c r="C4241" s="17">
        <v>2262</v>
      </c>
      <c r="D4241" s="17" t="str">
        <f>INDEX(Hosts!$A:$O,MATCH(Places!$C4241,Hosts!$A:$A,0),MATCH(Places!D$1,Hosts!$1:$1,0))</f>
        <v>Within a few hours</v>
      </c>
      <c r="E4241" s="87">
        <f>INDEX(Hosts!$A:$O,MATCH(Places!$C4241,Hosts!$A:$A,0),MATCH(Places!E$1,Hosts!$1:$1,0))</f>
        <v>0.81</v>
      </c>
      <c r="F4241" s="87">
        <f>INDEX(Hosts!$A:$O,MATCH(Places!$C4241,Hosts!$A:$A,0),MATCH(Places!F$1,Hosts!$1:$1,0))</f>
        <v>0.56999999999999995</v>
      </c>
      <c r="G4241" s="17" t="str">
        <f>INDEX(Hosts!$A:$O,MATCH(Places!$C4241,Hosts!$A:$A,0),MATCH(Places!G$1,Hosts!$1:$1,0))</f>
        <v>No</v>
      </c>
      <c r="H4241" s="17">
        <v>13</v>
      </c>
      <c r="I4241" s="17" t="str">
        <f>INDEX(Neighborhoods!$A:$C,MATCH(Places!$H4241,Neighborhoods!$A:$A,0),MATCH(Places!I$1,Neighborhoods!$1:$1,0))</f>
        <v>Manhattan</v>
      </c>
      <c r="J4241" s="17" t="str">
        <f>INDEX(Neighborhoods!$A:$C,MATCH(Places!$H4241,Neighborhoods!$A:$A,0),MATCH(Places!J$1,Neighborhoods!$1:$1,0))</f>
        <v>Chelsea</v>
      </c>
      <c r="K4241" s="17" t="s">
        <v>1</v>
      </c>
      <c r="L4241" s="17" t="str">
        <f t="shared" si="264"/>
        <v>Yes</v>
      </c>
      <c r="M4241" s="17">
        <v>1</v>
      </c>
      <c r="N4241" s="17" t="str" cm="1">
        <f t="array" ref="N4241">_xlfn.IFS(M4241&lt;=2,"Small",M4241&lt;=5,"Medium",M4241&gt;5,"Large")</f>
        <v>Small</v>
      </c>
      <c r="O4241" s="65">
        <v>49</v>
      </c>
      <c r="P4241" s="87">
        <f t="shared" si="265"/>
        <v>0.03</v>
      </c>
      <c r="Q4241" s="68">
        <v>5</v>
      </c>
      <c r="R4241" s="68" t="str" cm="1">
        <f t="array" ref="R4241">_xlfn.SWITCH(ROUND(Q4241,0),5,"Excellent",4,"Good",3,"Ok","Bad")</f>
        <v>Excellent</v>
      </c>
      <c r="S4241" s="17">
        <v>3</v>
      </c>
      <c r="T4241" s="17" t="str">
        <f t="shared" si="266"/>
        <v>No</v>
      </c>
      <c r="U4241" s="82">
        <v>43656</v>
      </c>
      <c r="V4241" s="82">
        <v>44039</v>
      </c>
      <c r="W4241" s="17">
        <v>7</v>
      </c>
      <c r="X4241" s="17" t="str">
        <f t="shared" si="267"/>
        <v>Active</v>
      </c>
      <c r="Y4241" s="17" t="s">
        <v>15615</v>
      </c>
      <c r="Z4241" s="17"/>
    </row>
    <row r="4242" spans="1:26" x14ac:dyDescent="0.25">
      <c r="A4242">
        <v>4241</v>
      </c>
      <c r="B4242" s="17" t="s">
        <v>3015</v>
      </c>
      <c r="C4242" s="17">
        <v>1142</v>
      </c>
      <c r="D4242" s="17" t="str">
        <f>INDEX(Hosts!$A:$O,MATCH(Places!$C4242,Hosts!$A:$A,0),MATCH(Places!D$1,Hosts!$1:$1,0))</f>
        <v>Within an hour</v>
      </c>
      <c r="E4242" s="87">
        <f>INDEX(Hosts!$A:$O,MATCH(Places!$C4242,Hosts!$A:$A,0),MATCH(Places!E$1,Hosts!$1:$1,0))</f>
        <v>0.8</v>
      </c>
      <c r="F4242" s="87">
        <f>INDEX(Hosts!$A:$O,MATCH(Places!$C4242,Hosts!$A:$A,0),MATCH(Places!F$1,Hosts!$1:$1,0))</f>
        <v>0.92</v>
      </c>
      <c r="G4242" s="17" t="str">
        <f>INDEX(Hosts!$A:$O,MATCH(Places!$C4242,Hosts!$A:$A,0),MATCH(Places!G$1,Hosts!$1:$1,0))</f>
        <v>No</v>
      </c>
      <c r="H4242" s="17">
        <v>16</v>
      </c>
      <c r="I4242" s="17" t="str">
        <f>INDEX(Neighborhoods!$A:$C,MATCH(Places!$H4242,Neighborhoods!$A:$A,0),MATCH(Places!I$1,Neighborhoods!$1:$1,0))</f>
        <v>Manhattan</v>
      </c>
      <c r="J4242" s="17" t="str">
        <f>INDEX(Neighborhoods!$A:$C,MATCH(Places!$H4242,Neighborhoods!$A:$A,0),MATCH(Places!J$1,Neighborhoods!$1:$1,0))</f>
        <v>Harlem</v>
      </c>
      <c r="K4242" s="17" t="s">
        <v>1</v>
      </c>
      <c r="L4242" s="17" t="str">
        <f t="shared" si="264"/>
        <v>Yes</v>
      </c>
      <c r="M4242" s="17">
        <v>2</v>
      </c>
      <c r="N4242" s="17" t="str" cm="1">
        <f t="array" ref="N4242">_xlfn.IFS(M4242&lt;=2,"Small",M4242&lt;=5,"Medium",M4242&gt;5,"Large")</f>
        <v>Small</v>
      </c>
      <c r="O4242" s="65">
        <v>69</v>
      </c>
      <c r="P4242" s="87">
        <f t="shared" si="265"/>
        <v>0.03</v>
      </c>
      <c r="Q4242" s="68">
        <v>5</v>
      </c>
      <c r="R4242" s="68" t="str" cm="1">
        <f t="array" ref="R4242">_xlfn.SWITCH(ROUND(Q4242,0),5,"Excellent",4,"Good",3,"Ok","Bad")</f>
        <v>Excellent</v>
      </c>
      <c r="S4242" s="17">
        <v>10</v>
      </c>
      <c r="T4242" s="17" t="str">
        <f t="shared" si="266"/>
        <v>No</v>
      </c>
      <c r="U4242" s="82">
        <v>43464</v>
      </c>
      <c r="V4242" s="82">
        <v>43890</v>
      </c>
      <c r="W4242" s="17">
        <v>196</v>
      </c>
      <c r="X4242" s="17" t="str">
        <f t="shared" si="267"/>
        <v>Active</v>
      </c>
      <c r="Y4242" s="17" t="s">
        <v>15616</v>
      </c>
      <c r="Z4242" s="17"/>
    </row>
    <row r="4243" spans="1:26" x14ac:dyDescent="0.25">
      <c r="A4243">
        <v>4242</v>
      </c>
      <c r="B4243" s="17" t="s">
        <v>15164</v>
      </c>
      <c r="C4243" s="17">
        <v>2186</v>
      </c>
      <c r="D4243" s="17" t="str">
        <f>INDEX(Hosts!$A:$O,MATCH(Places!$C4243,Hosts!$A:$A,0),MATCH(Places!D$1,Hosts!$1:$1,0))</f>
        <v>Within a few hours</v>
      </c>
      <c r="E4243" s="87">
        <f>INDEX(Hosts!$A:$O,MATCH(Places!$C4243,Hosts!$A:$A,0),MATCH(Places!E$1,Hosts!$1:$1,0))</f>
        <v>1</v>
      </c>
      <c r="F4243" s="87">
        <f>INDEX(Hosts!$A:$O,MATCH(Places!$C4243,Hosts!$A:$A,0),MATCH(Places!F$1,Hosts!$1:$1,0))</f>
        <v>1</v>
      </c>
      <c r="G4243" s="17" t="str">
        <f>INDEX(Hosts!$A:$O,MATCH(Places!$C4243,Hosts!$A:$A,0),MATCH(Places!G$1,Hosts!$1:$1,0))</f>
        <v>No</v>
      </c>
      <c r="H4243" s="17">
        <v>8</v>
      </c>
      <c r="I4243" s="17" t="str">
        <f>INDEX(Neighborhoods!$A:$C,MATCH(Places!$H4243,Neighborhoods!$A:$A,0),MATCH(Places!I$1,Neighborhoods!$1:$1,0))</f>
        <v>Brooklyn</v>
      </c>
      <c r="J4243" s="17" t="str">
        <f>INDEX(Neighborhoods!$A:$C,MATCH(Places!$H4243,Neighborhoods!$A:$A,0),MATCH(Places!J$1,Neighborhoods!$1:$1,0))</f>
        <v>Bushwick</v>
      </c>
      <c r="K4243" s="17" t="s">
        <v>11822</v>
      </c>
      <c r="L4243" s="17" t="str">
        <f t="shared" si="264"/>
        <v>No</v>
      </c>
      <c r="M4243" s="17">
        <v>4</v>
      </c>
      <c r="N4243" s="17" t="str" cm="1">
        <f t="array" ref="N4243">_xlfn.IFS(M4243&lt;=2,"Small",M4243&lt;=5,"Medium",M4243&gt;5,"Large")</f>
        <v>Medium</v>
      </c>
      <c r="O4243" s="65">
        <v>115</v>
      </c>
      <c r="P4243" s="87">
        <f t="shared" si="265"/>
        <v>0.03</v>
      </c>
      <c r="Q4243" s="68">
        <v>5</v>
      </c>
      <c r="R4243" s="68" t="str" cm="1">
        <f t="array" ref="R4243">_xlfn.SWITCH(ROUND(Q4243,0),5,"Excellent",4,"Good",3,"Ok","Bad")</f>
        <v>Excellent</v>
      </c>
      <c r="S4243" s="17">
        <v>10</v>
      </c>
      <c r="T4243" s="17" t="str">
        <f t="shared" si="266"/>
        <v>No</v>
      </c>
      <c r="U4243" s="82">
        <v>43458</v>
      </c>
      <c r="V4243" s="82">
        <v>43695</v>
      </c>
      <c r="W4243" s="17">
        <v>0</v>
      </c>
      <c r="X4243" s="17" t="str">
        <f t="shared" si="267"/>
        <v>Inactive</v>
      </c>
      <c r="Y4243" s="17" t="s">
        <v>15615</v>
      </c>
      <c r="Z4243" s="17"/>
    </row>
    <row r="4244" spans="1:26" x14ac:dyDescent="0.25">
      <c r="A4244">
        <v>4243</v>
      </c>
      <c r="B4244" s="17" t="s">
        <v>3016</v>
      </c>
      <c r="C4244" s="17">
        <v>1814</v>
      </c>
      <c r="D4244" s="17" t="str">
        <f>INDEX(Hosts!$A:$O,MATCH(Places!$C4244,Hosts!$A:$A,0),MATCH(Places!D$1,Hosts!$1:$1,0))</f>
        <v>Within a few hours</v>
      </c>
      <c r="E4244" s="87">
        <f>INDEX(Hosts!$A:$O,MATCH(Places!$C4244,Hosts!$A:$A,0),MATCH(Places!E$1,Hosts!$1:$1,0))</f>
        <v>0.8</v>
      </c>
      <c r="F4244" s="87">
        <f>INDEX(Hosts!$A:$O,MATCH(Places!$C4244,Hosts!$A:$A,0),MATCH(Places!F$1,Hosts!$1:$1,0))</f>
        <v>0.83</v>
      </c>
      <c r="G4244" s="17" t="str">
        <f>INDEX(Hosts!$A:$O,MATCH(Places!$C4244,Hosts!$A:$A,0),MATCH(Places!G$1,Hosts!$1:$1,0))</f>
        <v>Yes</v>
      </c>
      <c r="H4244" s="17">
        <v>15</v>
      </c>
      <c r="I4244" s="17" t="str">
        <f>INDEX(Neighborhoods!$A:$C,MATCH(Places!$H4244,Neighborhoods!$A:$A,0),MATCH(Places!I$1,Neighborhoods!$1:$1,0))</f>
        <v>Manhattan</v>
      </c>
      <c r="J4244" s="17" t="str">
        <f>INDEX(Neighborhoods!$A:$C,MATCH(Places!$H4244,Neighborhoods!$A:$A,0),MATCH(Places!J$1,Neighborhoods!$1:$1,0))</f>
        <v>East Village</v>
      </c>
      <c r="K4244" s="17" t="s">
        <v>11822</v>
      </c>
      <c r="L4244" s="17" t="str">
        <f t="shared" si="264"/>
        <v>No</v>
      </c>
      <c r="M4244" s="17">
        <v>2</v>
      </c>
      <c r="N4244" s="17" t="str" cm="1">
        <f t="array" ref="N4244">_xlfn.IFS(M4244&lt;=2,"Small",M4244&lt;=5,"Medium",M4244&gt;5,"Large")</f>
        <v>Small</v>
      </c>
      <c r="O4244" s="65">
        <v>369</v>
      </c>
      <c r="P4244" s="87">
        <f t="shared" si="265"/>
        <v>0.04</v>
      </c>
      <c r="Q4244" s="68">
        <v>5</v>
      </c>
      <c r="R4244" s="68" t="str" cm="1">
        <f t="array" ref="R4244">_xlfn.SWITCH(ROUND(Q4244,0),5,"Excellent",4,"Good",3,"Ok","Bad")</f>
        <v>Excellent</v>
      </c>
      <c r="S4244" s="17">
        <v>15</v>
      </c>
      <c r="T4244" s="17" t="str">
        <f t="shared" si="266"/>
        <v>No</v>
      </c>
      <c r="U4244" s="82">
        <v>43435</v>
      </c>
      <c r="V4244" s="82">
        <v>44001</v>
      </c>
      <c r="W4244" s="17">
        <v>227</v>
      </c>
      <c r="X4244" s="17" t="str">
        <f t="shared" si="267"/>
        <v>Active</v>
      </c>
      <c r="Y4244" s="17" t="s">
        <v>15615</v>
      </c>
      <c r="Z4244" s="17"/>
    </row>
    <row r="4245" spans="1:26" x14ac:dyDescent="0.25">
      <c r="A4245">
        <v>4244</v>
      </c>
      <c r="B4245" s="17" t="s">
        <v>3017</v>
      </c>
      <c r="C4245" s="17">
        <v>1151</v>
      </c>
      <c r="D4245" s="17" t="str">
        <f>INDEX(Hosts!$A:$O,MATCH(Places!$C4245,Hosts!$A:$A,0),MATCH(Places!D$1,Hosts!$1:$1,0))</f>
        <v>Within an hour</v>
      </c>
      <c r="E4245" s="87">
        <f>INDEX(Hosts!$A:$O,MATCH(Places!$C4245,Hosts!$A:$A,0),MATCH(Places!E$1,Hosts!$1:$1,0))</f>
        <v>0.94</v>
      </c>
      <c r="F4245" s="87">
        <f>INDEX(Hosts!$A:$O,MATCH(Places!$C4245,Hosts!$A:$A,0),MATCH(Places!F$1,Hosts!$1:$1,0))</f>
        <v>0.89</v>
      </c>
      <c r="G4245" s="17" t="str">
        <f>INDEX(Hosts!$A:$O,MATCH(Places!$C4245,Hosts!$A:$A,0),MATCH(Places!G$1,Hosts!$1:$1,0))</f>
        <v>No</v>
      </c>
      <c r="H4245" s="17">
        <v>19</v>
      </c>
      <c r="I4245" s="17" t="str">
        <f>INDEX(Neighborhoods!$A:$C,MATCH(Places!$H4245,Neighborhoods!$A:$A,0),MATCH(Places!I$1,Neighborhoods!$1:$1,0))</f>
        <v>Manhattan</v>
      </c>
      <c r="J4245" s="17" t="str">
        <f>INDEX(Neighborhoods!$A:$C,MATCH(Places!$H4245,Neighborhoods!$A:$A,0),MATCH(Places!J$1,Neighborhoods!$1:$1,0))</f>
        <v>Upper East Side</v>
      </c>
      <c r="K4245" s="17" t="s">
        <v>11822</v>
      </c>
      <c r="L4245" s="17" t="str">
        <f t="shared" si="264"/>
        <v>No</v>
      </c>
      <c r="M4245" s="17">
        <v>4</v>
      </c>
      <c r="N4245" s="17" t="str" cm="1">
        <f t="array" ref="N4245">_xlfn.IFS(M4245&lt;=2,"Small",M4245&lt;=5,"Medium",M4245&gt;5,"Large")</f>
        <v>Medium</v>
      </c>
      <c r="O4245" s="65">
        <v>467</v>
      </c>
      <c r="P4245" s="87">
        <f t="shared" si="265"/>
        <v>0.04</v>
      </c>
      <c r="Q4245" s="68">
        <v>4.7</v>
      </c>
      <c r="R4245" s="68" t="str" cm="1">
        <f t="array" ref="R4245">_xlfn.SWITCH(ROUND(Q4245,0),5,"Excellent",4,"Good",3,"Ok","Bad")</f>
        <v>Excellent</v>
      </c>
      <c r="S4245" s="17">
        <v>10</v>
      </c>
      <c r="T4245" s="17" t="str">
        <f t="shared" si="266"/>
        <v>No</v>
      </c>
      <c r="U4245" s="82">
        <v>43443</v>
      </c>
      <c r="V4245" s="82">
        <v>43881</v>
      </c>
      <c r="W4245" s="17">
        <v>363</v>
      </c>
      <c r="X4245" s="17" t="str">
        <f t="shared" si="267"/>
        <v>Active</v>
      </c>
      <c r="Y4245" s="17" t="s">
        <v>15615</v>
      </c>
      <c r="Z4245" s="17"/>
    </row>
    <row r="4246" spans="1:26" x14ac:dyDescent="0.25">
      <c r="A4246">
        <v>4245</v>
      </c>
      <c r="B4246" s="17" t="s">
        <v>3018</v>
      </c>
      <c r="C4246" s="17">
        <v>2412</v>
      </c>
      <c r="D4246" s="17" t="str">
        <f>INDEX(Hosts!$A:$O,MATCH(Places!$C4246,Hosts!$A:$A,0),MATCH(Places!D$1,Hosts!$1:$1,0))</f>
        <v>Within an hour</v>
      </c>
      <c r="E4246" s="87">
        <f>INDEX(Hosts!$A:$O,MATCH(Places!$C4246,Hosts!$A:$A,0),MATCH(Places!E$1,Hosts!$1:$1,0))</f>
        <v>1</v>
      </c>
      <c r="F4246" s="87">
        <f>INDEX(Hosts!$A:$O,MATCH(Places!$C4246,Hosts!$A:$A,0),MATCH(Places!F$1,Hosts!$1:$1,0))</f>
        <v>1</v>
      </c>
      <c r="G4246" s="17" t="str">
        <f>INDEX(Hosts!$A:$O,MATCH(Places!$C4246,Hosts!$A:$A,0),MATCH(Places!G$1,Hosts!$1:$1,0))</f>
        <v>Yes</v>
      </c>
      <c r="H4246" s="17">
        <v>7</v>
      </c>
      <c r="I4246" s="17" t="str">
        <f>INDEX(Neighborhoods!$A:$C,MATCH(Places!$H4246,Neighborhoods!$A:$A,0),MATCH(Places!I$1,Neighborhoods!$1:$1,0))</f>
        <v>Brooklyn</v>
      </c>
      <c r="J4246" s="17" t="str">
        <f>INDEX(Neighborhoods!$A:$C,MATCH(Places!$H4246,Neighborhoods!$A:$A,0),MATCH(Places!J$1,Neighborhoods!$1:$1,0))</f>
        <v>Bedford-Stuyvesant</v>
      </c>
      <c r="K4246" s="17" t="s">
        <v>1</v>
      </c>
      <c r="L4246" s="17" t="str">
        <f t="shared" si="264"/>
        <v>Yes</v>
      </c>
      <c r="M4246" s="17">
        <v>2</v>
      </c>
      <c r="N4246" s="17" t="str" cm="1">
        <f t="array" ref="N4246">_xlfn.IFS(M4246&lt;=2,"Small",M4246&lt;=5,"Medium",M4246&gt;5,"Large")</f>
        <v>Small</v>
      </c>
      <c r="O4246" s="65">
        <v>93</v>
      </c>
      <c r="P4246" s="87">
        <f t="shared" si="265"/>
        <v>0.03</v>
      </c>
      <c r="Q4246" s="68">
        <v>4.92</v>
      </c>
      <c r="R4246" s="68" t="str" cm="1">
        <f t="array" ref="R4246">_xlfn.SWITCH(ROUND(Q4246,0),5,"Excellent",4,"Good",3,"Ok","Bad")</f>
        <v>Excellent</v>
      </c>
      <c r="S4246" s="17">
        <v>61</v>
      </c>
      <c r="T4246" s="17" t="str">
        <f t="shared" si="266"/>
        <v>No</v>
      </c>
      <c r="U4246" s="82">
        <v>43467</v>
      </c>
      <c r="V4246" s="82">
        <v>43912</v>
      </c>
      <c r="W4246" s="17">
        <v>0</v>
      </c>
      <c r="X4246" s="17" t="str">
        <f t="shared" si="267"/>
        <v>Inactive</v>
      </c>
      <c r="Y4246" s="17" t="s">
        <v>15615</v>
      </c>
      <c r="Z4246" s="17"/>
    </row>
    <row r="4247" spans="1:26" x14ac:dyDescent="0.25">
      <c r="A4247">
        <v>4246</v>
      </c>
      <c r="B4247" s="17" t="s">
        <v>3019</v>
      </c>
      <c r="C4247" s="17">
        <v>1529</v>
      </c>
      <c r="D4247" s="17" t="str">
        <f>INDEX(Hosts!$A:$O,MATCH(Places!$C4247,Hosts!$A:$A,0),MATCH(Places!D$1,Hosts!$1:$1,0))</f>
        <v>Within an hour</v>
      </c>
      <c r="E4247" s="87">
        <f>INDEX(Hosts!$A:$O,MATCH(Places!$C4247,Hosts!$A:$A,0),MATCH(Places!E$1,Hosts!$1:$1,0))</f>
        <v>1</v>
      </c>
      <c r="F4247" s="87">
        <f>INDEX(Hosts!$A:$O,MATCH(Places!$C4247,Hosts!$A:$A,0),MATCH(Places!F$1,Hosts!$1:$1,0))</f>
        <v>0.52</v>
      </c>
      <c r="G4247" s="17" t="str">
        <f>INDEX(Hosts!$A:$O,MATCH(Places!$C4247,Hosts!$A:$A,0),MATCH(Places!G$1,Hosts!$1:$1,0))</f>
        <v>No</v>
      </c>
      <c r="H4247" s="17">
        <v>20</v>
      </c>
      <c r="I4247" s="17" t="str">
        <f>INDEX(Neighborhoods!$A:$C,MATCH(Places!$H4247,Neighborhoods!$A:$A,0),MATCH(Places!I$1,Neighborhoods!$1:$1,0))</f>
        <v>Manhattan</v>
      </c>
      <c r="J4247" s="17" t="str">
        <f>INDEX(Neighborhoods!$A:$C,MATCH(Places!$H4247,Neighborhoods!$A:$A,0),MATCH(Places!J$1,Neighborhoods!$1:$1,0))</f>
        <v>Upper West Side</v>
      </c>
      <c r="K4247" s="17" t="s">
        <v>11822</v>
      </c>
      <c r="L4247" s="17" t="str">
        <f t="shared" si="264"/>
        <v>No</v>
      </c>
      <c r="M4247" s="17">
        <v>2</v>
      </c>
      <c r="N4247" s="17" t="str" cm="1">
        <f t="array" ref="N4247">_xlfn.IFS(M4247&lt;=2,"Small",M4247&lt;=5,"Medium",M4247&gt;5,"Large")</f>
        <v>Small</v>
      </c>
      <c r="O4247" s="65">
        <v>135</v>
      </c>
      <c r="P4247" s="87">
        <f t="shared" si="265"/>
        <v>0.03</v>
      </c>
      <c r="Q4247" s="68">
        <v>4.63</v>
      </c>
      <c r="R4247" s="68" t="str" cm="1">
        <f t="array" ref="R4247">_xlfn.SWITCH(ROUND(Q4247,0),5,"Excellent",4,"Good",3,"Ok","Bad")</f>
        <v>Excellent</v>
      </c>
      <c r="S4247" s="17">
        <v>8</v>
      </c>
      <c r="T4247" s="17" t="str">
        <f t="shared" si="266"/>
        <v>No</v>
      </c>
      <c r="U4247" s="82">
        <v>43466</v>
      </c>
      <c r="V4247" s="82">
        <v>43878</v>
      </c>
      <c r="W4247" s="17">
        <v>14</v>
      </c>
      <c r="X4247" s="17" t="str">
        <f t="shared" si="267"/>
        <v>Active</v>
      </c>
      <c r="Y4247" s="17" t="s">
        <v>15615</v>
      </c>
      <c r="Z4247" s="17"/>
    </row>
    <row r="4248" spans="1:26" x14ac:dyDescent="0.25">
      <c r="A4248">
        <v>4247</v>
      </c>
      <c r="B4248" s="17" t="s">
        <v>15403</v>
      </c>
      <c r="C4248" s="17">
        <v>1831</v>
      </c>
      <c r="D4248" s="17" t="str">
        <f>INDEX(Hosts!$A:$O,MATCH(Places!$C4248,Hosts!$A:$A,0),MATCH(Places!D$1,Hosts!$1:$1,0))</f>
        <v>Within a day</v>
      </c>
      <c r="E4248" s="87">
        <f>INDEX(Hosts!$A:$O,MATCH(Places!$C4248,Hosts!$A:$A,0),MATCH(Places!E$1,Hosts!$1:$1,0))</f>
        <v>0.8</v>
      </c>
      <c r="F4248" s="87">
        <f>INDEX(Hosts!$A:$O,MATCH(Places!$C4248,Hosts!$A:$A,0),MATCH(Places!F$1,Hosts!$1:$1,0))</f>
        <v>0.67</v>
      </c>
      <c r="G4248" s="17" t="str">
        <f>INDEX(Hosts!$A:$O,MATCH(Places!$C4248,Hosts!$A:$A,0),MATCH(Places!G$1,Hosts!$1:$1,0))</f>
        <v>Yes</v>
      </c>
      <c r="H4248" s="17">
        <v>7</v>
      </c>
      <c r="I4248" s="17" t="str">
        <f>INDEX(Neighborhoods!$A:$C,MATCH(Places!$H4248,Neighborhoods!$A:$A,0),MATCH(Places!I$1,Neighborhoods!$1:$1,0))</f>
        <v>Brooklyn</v>
      </c>
      <c r="J4248" s="17" t="str">
        <f>INDEX(Neighborhoods!$A:$C,MATCH(Places!$H4248,Neighborhoods!$A:$A,0),MATCH(Places!J$1,Neighborhoods!$1:$1,0))</f>
        <v>Bedford-Stuyvesant</v>
      </c>
      <c r="K4248" s="17" t="s">
        <v>11822</v>
      </c>
      <c r="L4248" s="17" t="str">
        <f t="shared" si="264"/>
        <v>No</v>
      </c>
      <c r="M4248" s="17">
        <v>3</v>
      </c>
      <c r="N4248" s="17" t="str" cm="1">
        <f t="array" ref="N4248">_xlfn.IFS(M4248&lt;=2,"Small",M4248&lt;=5,"Medium",M4248&gt;5,"Large")</f>
        <v>Medium</v>
      </c>
      <c r="O4248" s="65">
        <v>100</v>
      </c>
      <c r="P4248" s="87">
        <f t="shared" si="265"/>
        <v>0.03</v>
      </c>
      <c r="Q4248" s="68">
        <v>4.9000000000000004</v>
      </c>
      <c r="R4248" s="68" t="str" cm="1">
        <f t="array" ref="R4248">_xlfn.SWITCH(ROUND(Q4248,0),5,"Excellent",4,"Good",3,"Ok","Bad")</f>
        <v>Excellent</v>
      </c>
      <c r="S4248" s="17">
        <v>10</v>
      </c>
      <c r="T4248" s="17" t="str">
        <f t="shared" si="266"/>
        <v>No</v>
      </c>
      <c r="U4248" s="82">
        <v>43466</v>
      </c>
      <c r="V4248" s="82">
        <v>43831</v>
      </c>
      <c r="W4248" s="17">
        <v>38</v>
      </c>
      <c r="X4248" s="17" t="str">
        <f t="shared" si="267"/>
        <v>Active</v>
      </c>
      <c r="Y4248" s="17" t="s">
        <v>15615</v>
      </c>
      <c r="Z4248" s="17"/>
    </row>
    <row r="4249" spans="1:26" x14ac:dyDescent="0.25">
      <c r="A4249">
        <v>4248</v>
      </c>
      <c r="B4249" s="17" t="s">
        <v>3020</v>
      </c>
      <c r="C4249" s="17">
        <v>3329</v>
      </c>
      <c r="D4249" s="17" t="str">
        <f>INDEX(Hosts!$A:$O,MATCH(Places!$C4249,Hosts!$A:$A,0),MATCH(Places!D$1,Hosts!$1:$1,0))</f>
        <v>Within an hour</v>
      </c>
      <c r="E4249" s="87">
        <f>INDEX(Hosts!$A:$O,MATCH(Places!$C4249,Hosts!$A:$A,0),MATCH(Places!E$1,Hosts!$1:$1,0))</f>
        <v>0.9</v>
      </c>
      <c r="F4249" s="87">
        <f>INDEX(Hosts!$A:$O,MATCH(Places!$C4249,Hosts!$A:$A,0),MATCH(Places!F$1,Hosts!$1:$1,0))</f>
        <v>0.98</v>
      </c>
      <c r="G4249" s="17" t="str">
        <f>INDEX(Hosts!$A:$O,MATCH(Places!$C4249,Hosts!$A:$A,0),MATCH(Places!G$1,Hosts!$1:$1,0))</f>
        <v>Yes</v>
      </c>
      <c r="H4249" s="17">
        <v>9</v>
      </c>
      <c r="I4249" s="17" t="str">
        <f>INDEX(Neighborhoods!$A:$C,MATCH(Places!$H4249,Neighborhoods!$A:$A,0),MATCH(Places!I$1,Neighborhoods!$1:$1,0))</f>
        <v>Brooklyn</v>
      </c>
      <c r="J4249" s="17" t="str">
        <f>INDEX(Neighborhoods!$A:$C,MATCH(Places!$H4249,Neighborhoods!$A:$A,0),MATCH(Places!J$1,Neighborhoods!$1:$1,0))</f>
        <v>Crown Heights</v>
      </c>
      <c r="K4249" s="17" t="s">
        <v>11822</v>
      </c>
      <c r="L4249" s="17" t="str">
        <f t="shared" si="264"/>
        <v>No</v>
      </c>
      <c r="M4249" s="17">
        <v>4</v>
      </c>
      <c r="N4249" s="17" t="str" cm="1">
        <f t="array" ref="N4249">_xlfn.IFS(M4249&lt;=2,"Small",M4249&lt;=5,"Medium",M4249&gt;5,"Large")</f>
        <v>Medium</v>
      </c>
      <c r="O4249" s="65">
        <v>97</v>
      </c>
      <c r="P4249" s="87">
        <f t="shared" si="265"/>
        <v>0.03</v>
      </c>
      <c r="Q4249" s="68">
        <v>4.99</v>
      </c>
      <c r="R4249" s="68" t="str" cm="1">
        <f t="array" ref="R4249">_xlfn.SWITCH(ROUND(Q4249,0),5,"Excellent",4,"Good",3,"Ok","Bad")</f>
        <v>Excellent</v>
      </c>
      <c r="S4249" s="17">
        <v>84</v>
      </c>
      <c r="T4249" s="17" t="str">
        <f t="shared" si="266"/>
        <v>No</v>
      </c>
      <c r="U4249" s="82">
        <v>43439</v>
      </c>
      <c r="V4249" s="82">
        <v>44056</v>
      </c>
      <c r="W4249" s="17">
        <v>165</v>
      </c>
      <c r="X4249" s="17" t="str">
        <f t="shared" si="267"/>
        <v>Active</v>
      </c>
      <c r="Y4249" s="17" t="s">
        <v>15616</v>
      </c>
      <c r="Z4249" s="17"/>
    </row>
    <row r="4250" spans="1:26" x14ac:dyDescent="0.25">
      <c r="A4250">
        <v>4249</v>
      </c>
      <c r="B4250" s="17" t="s">
        <v>3021</v>
      </c>
      <c r="C4250" s="17">
        <v>2828</v>
      </c>
      <c r="D4250" s="17" t="str">
        <f>INDEX(Hosts!$A:$O,MATCH(Places!$C4250,Hosts!$A:$A,0),MATCH(Places!D$1,Hosts!$1:$1,0))</f>
        <v>Within an hour</v>
      </c>
      <c r="E4250" s="87">
        <f>INDEX(Hosts!$A:$O,MATCH(Places!$C4250,Hosts!$A:$A,0),MATCH(Places!E$1,Hosts!$1:$1,0))</f>
        <v>1</v>
      </c>
      <c r="F4250" s="87">
        <f>INDEX(Hosts!$A:$O,MATCH(Places!$C4250,Hosts!$A:$A,0),MATCH(Places!F$1,Hosts!$1:$1,0))</f>
        <v>0.7</v>
      </c>
      <c r="G4250" s="17" t="str">
        <f>INDEX(Hosts!$A:$O,MATCH(Places!$C4250,Hosts!$A:$A,0),MATCH(Places!G$1,Hosts!$1:$1,0))</f>
        <v>No</v>
      </c>
      <c r="H4250" s="17">
        <v>15</v>
      </c>
      <c r="I4250" s="17" t="str">
        <f>INDEX(Neighborhoods!$A:$C,MATCH(Places!$H4250,Neighborhoods!$A:$A,0),MATCH(Places!I$1,Neighborhoods!$1:$1,0))</f>
        <v>Manhattan</v>
      </c>
      <c r="J4250" s="17" t="str">
        <f>INDEX(Neighborhoods!$A:$C,MATCH(Places!$H4250,Neighborhoods!$A:$A,0),MATCH(Places!J$1,Neighborhoods!$1:$1,0))</f>
        <v>East Village</v>
      </c>
      <c r="K4250" s="17" t="s">
        <v>11822</v>
      </c>
      <c r="L4250" s="17" t="str">
        <f t="shared" si="264"/>
        <v>No</v>
      </c>
      <c r="M4250" s="17">
        <v>2</v>
      </c>
      <c r="N4250" s="17" t="str" cm="1">
        <f t="array" ref="N4250">_xlfn.IFS(M4250&lt;=2,"Small",M4250&lt;=5,"Medium",M4250&gt;5,"Large")</f>
        <v>Small</v>
      </c>
      <c r="O4250" s="65">
        <v>150</v>
      </c>
      <c r="P4250" s="87">
        <f t="shared" si="265"/>
        <v>0.03</v>
      </c>
      <c r="Q4250" s="68">
        <v>4.7699999999999996</v>
      </c>
      <c r="R4250" s="68" t="str" cm="1">
        <f t="array" ref="R4250">_xlfn.SWITCH(ROUND(Q4250,0),5,"Excellent",4,"Good",3,"Ok","Bad")</f>
        <v>Excellent</v>
      </c>
      <c r="S4250" s="17">
        <v>26</v>
      </c>
      <c r="T4250" s="17" t="str">
        <f t="shared" si="266"/>
        <v>No</v>
      </c>
      <c r="U4250" s="82">
        <v>43431</v>
      </c>
      <c r="V4250" s="82">
        <v>43891</v>
      </c>
      <c r="W4250" s="17">
        <v>336</v>
      </c>
      <c r="X4250" s="17" t="str">
        <f t="shared" si="267"/>
        <v>Active</v>
      </c>
      <c r="Y4250" s="17" t="s">
        <v>15615</v>
      </c>
      <c r="Z4250" s="17"/>
    </row>
    <row r="4251" spans="1:26" x14ac:dyDescent="0.25">
      <c r="A4251">
        <v>4250</v>
      </c>
      <c r="B4251" s="17" t="s">
        <v>14982</v>
      </c>
      <c r="C4251" s="17">
        <v>1707</v>
      </c>
      <c r="D4251" s="17" t="str">
        <f>INDEX(Hosts!$A:$O,MATCH(Places!$C4251,Hosts!$A:$A,0),MATCH(Places!D$1,Hosts!$1:$1,0))</f>
        <v>Within an hour</v>
      </c>
      <c r="E4251" s="87">
        <f>INDEX(Hosts!$A:$O,MATCH(Places!$C4251,Hosts!$A:$A,0),MATCH(Places!E$1,Hosts!$1:$1,0))</f>
        <v>1</v>
      </c>
      <c r="F4251" s="87">
        <f>INDEX(Hosts!$A:$O,MATCH(Places!$C4251,Hosts!$A:$A,0),MATCH(Places!F$1,Hosts!$1:$1,0))</f>
        <v>0.92</v>
      </c>
      <c r="G4251" s="17" t="str">
        <f>INDEX(Hosts!$A:$O,MATCH(Places!$C4251,Hosts!$A:$A,0),MATCH(Places!G$1,Hosts!$1:$1,0))</f>
        <v>Yes</v>
      </c>
      <c r="H4251" s="17">
        <v>12</v>
      </c>
      <c r="I4251" s="17" t="str">
        <f>INDEX(Neighborhoods!$A:$C,MATCH(Places!$H4251,Neighborhoods!$A:$A,0),MATCH(Places!I$1,Neighborhoods!$1:$1,0))</f>
        <v>Brooklyn</v>
      </c>
      <c r="J4251" s="17" t="str">
        <f>INDEX(Neighborhoods!$A:$C,MATCH(Places!$H4251,Neighborhoods!$A:$A,0),MATCH(Places!J$1,Neighborhoods!$1:$1,0))</f>
        <v>Williamsburg</v>
      </c>
      <c r="K4251" s="17" t="s">
        <v>11822</v>
      </c>
      <c r="L4251" s="17" t="str">
        <f t="shared" si="264"/>
        <v>No</v>
      </c>
      <c r="M4251" s="17">
        <v>2</v>
      </c>
      <c r="N4251" s="17" t="str" cm="1">
        <f t="array" ref="N4251">_xlfn.IFS(M4251&lt;=2,"Small",M4251&lt;=5,"Medium",M4251&gt;5,"Large")</f>
        <v>Small</v>
      </c>
      <c r="O4251" s="65">
        <v>180</v>
      </c>
      <c r="P4251" s="87">
        <f t="shared" si="265"/>
        <v>0.03</v>
      </c>
      <c r="Q4251" s="68">
        <v>5</v>
      </c>
      <c r="R4251" s="68" t="str" cm="1">
        <f t="array" ref="R4251">_xlfn.SWITCH(ROUND(Q4251,0),5,"Excellent",4,"Good",3,"Ok","Bad")</f>
        <v>Excellent</v>
      </c>
      <c r="S4251" s="17">
        <v>22</v>
      </c>
      <c r="T4251" s="17" t="str">
        <f t="shared" si="266"/>
        <v>No</v>
      </c>
      <c r="U4251" s="82">
        <v>43441</v>
      </c>
      <c r="V4251" s="82">
        <v>44009</v>
      </c>
      <c r="W4251" s="17">
        <v>2</v>
      </c>
      <c r="X4251" s="17" t="str">
        <f t="shared" si="267"/>
        <v>Active</v>
      </c>
      <c r="Y4251" s="17" t="s">
        <v>15615</v>
      </c>
      <c r="Z4251" s="17"/>
    </row>
    <row r="4252" spans="1:26" x14ac:dyDescent="0.25">
      <c r="A4252">
        <v>4251</v>
      </c>
      <c r="B4252" s="17" t="s">
        <v>14731</v>
      </c>
      <c r="C4252" s="17">
        <v>3724</v>
      </c>
      <c r="D4252" s="17" t="str">
        <f>INDEX(Hosts!$A:$O,MATCH(Places!$C4252,Hosts!$A:$A,0),MATCH(Places!D$1,Hosts!$1:$1,0))</f>
        <v>Within an hour</v>
      </c>
      <c r="E4252" s="87">
        <f>INDEX(Hosts!$A:$O,MATCH(Places!$C4252,Hosts!$A:$A,0),MATCH(Places!E$1,Hosts!$1:$1,0))</f>
        <v>0.9</v>
      </c>
      <c r="F4252" s="87">
        <f>INDEX(Hosts!$A:$O,MATCH(Places!$C4252,Hosts!$A:$A,0),MATCH(Places!F$1,Hosts!$1:$1,0))</f>
        <v>0.96</v>
      </c>
      <c r="G4252" s="17" t="str">
        <f>INDEX(Hosts!$A:$O,MATCH(Places!$C4252,Hosts!$A:$A,0),MATCH(Places!G$1,Hosts!$1:$1,0))</f>
        <v>No</v>
      </c>
      <c r="H4252" s="17">
        <v>19</v>
      </c>
      <c r="I4252" s="17" t="str">
        <f>INDEX(Neighborhoods!$A:$C,MATCH(Places!$H4252,Neighborhoods!$A:$A,0),MATCH(Places!I$1,Neighborhoods!$1:$1,0))</f>
        <v>Manhattan</v>
      </c>
      <c r="J4252" s="17" t="str">
        <f>INDEX(Neighborhoods!$A:$C,MATCH(Places!$H4252,Neighborhoods!$A:$A,0),MATCH(Places!J$1,Neighborhoods!$1:$1,0))</f>
        <v>Upper East Side</v>
      </c>
      <c r="K4252" s="17" t="s">
        <v>1</v>
      </c>
      <c r="L4252" s="17" t="str">
        <f t="shared" si="264"/>
        <v>Yes</v>
      </c>
      <c r="M4252" s="17">
        <v>2</v>
      </c>
      <c r="N4252" s="17" t="str" cm="1">
        <f t="array" ref="N4252">_xlfn.IFS(M4252&lt;=2,"Small",M4252&lt;=5,"Medium",M4252&gt;5,"Large")</f>
        <v>Small</v>
      </c>
      <c r="O4252" s="65">
        <v>84</v>
      </c>
      <c r="P4252" s="87">
        <f t="shared" si="265"/>
        <v>0.03</v>
      </c>
      <c r="Q4252" s="68">
        <v>4.8899999999999997</v>
      </c>
      <c r="R4252" s="68" t="str" cm="1">
        <f t="array" ref="R4252">_xlfn.SWITCH(ROUND(Q4252,0),5,"Excellent",4,"Good",3,"Ok","Bad")</f>
        <v>Excellent</v>
      </c>
      <c r="S4252" s="17">
        <v>47</v>
      </c>
      <c r="T4252" s="17" t="str">
        <f t="shared" si="266"/>
        <v>No</v>
      </c>
      <c r="U4252" s="82">
        <v>43434</v>
      </c>
      <c r="V4252" s="82">
        <v>43831</v>
      </c>
      <c r="W4252" s="17">
        <v>90</v>
      </c>
      <c r="X4252" s="17" t="str">
        <f t="shared" si="267"/>
        <v>Active</v>
      </c>
      <c r="Y4252" s="17" t="s">
        <v>15616</v>
      </c>
      <c r="Z4252" s="17"/>
    </row>
    <row r="4253" spans="1:26" x14ac:dyDescent="0.25">
      <c r="A4253">
        <v>4252</v>
      </c>
      <c r="B4253" s="17" t="s">
        <v>3022</v>
      </c>
      <c r="C4253" s="17">
        <v>3711</v>
      </c>
      <c r="D4253" s="17" t="str">
        <f>INDEX(Hosts!$A:$O,MATCH(Places!$C4253,Hosts!$A:$A,0),MATCH(Places!D$1,Hosts!$1:$1,0))</f>
        <v>Within an hour</v>
      </c>
      <c r="E4253" s="87">
        <f>INDEX(Hosts!$A:$O,MATCH(Places!$C4253,Hosts!$A:$A,0),MATCH(Places!E$1,Hosts!$1:$1,0))</f>
        <v>1</v>
      </c>
      <c r="F4253" s="87">
        <f>INDEX(Hosts!$A:$O,MATCH(Places!$C4253,Hosts!$A:$A,0),MATCH(Places!F$1,Hosts!$1:$1,0))</f>
        <v>0.93</v>
      </c>
      <c r="G4253" s="17" t="str">
        <f>INDEX(Hosts!$A:$O,MATCH(Places!$C4253,Hosts!$A:$A,0),MATCH(Places!G$1,Hosts!$1:$1,0))</f>
        <v>No</v>
      </c>
      <c r="H4253" s="17">
        <v>10</v>
      </c>
      <c r="I4253" s="17" t="str">
        <f>INDEX(Neighborhoods!$A:$C,MATCH(Places!$H4253,Neighborhoods!$A:$A,0),MATCH(Places!I$1,Neighborhoods!$1:$1,0))</f>
        <v>Brooklyn</v>
      </c>
      <c r="J4253" s="17" t="str">
        <f>INDEX(Neighborhoods!$A:$C,MATCH(Places!$H4253,Neighborhoods!$A:$A,0),MATCH(Places!J$1,Neighborhoods!$1:$1,0))</f>
        <v>East Flatbush</v>
      </c>
      <c r="K4253" s="17" t="s">
        <v>1</v>
      </c>
      <c r="L4253" s="17" t="str">
        <f t="shared" si="264"/>
        <v>Yes</v>
      </c>
      <c r="M4253" s="17">
        <v>2</v>
      </c>
      <c r="N4253" s="17" t="str" cm="1">
        <f t="array" ref="N4253">_xlfn.IFS(M4253&lt;=2,"Small",M4253&lt;=5,"Medium",M4253&gt;5,"Large")</f>
        <v>Small</v>
      </c>
      <c r="O4253" s="65">
        <v>42</v>
      </c>
      <c r="P4253" s="87">
        <f t="shared" si="265"/>
        <v>0.03</v>
      </c>
      <c r="Q4253" s="68">
        <v>4.95</v>
      </c>
      <c r="R4253" s="68" t="str" cm="1">
        <f t="array" ref="R4253">_xlfn.SWITCH(ROUND(Q4253,0),5,"Excellent",4,"Good",3,"Ok","Bad")</f>
        <v>Excellent</v>
      </c>
      <c r="S4253" s="17">
        <v>22</v>
      </c>
      <c r="T4253" s="17" t="str">
        <f t="shared" si="266"/>
        <v>No</v>
      </c>
      <c r="U4253" s="82">
        <v>43485</v>
      </c>
      <c r="V4253" s="82">
        <v>43831</v>
      </c>
      <c r="W4253" s="17">
        <v>196</v>
      </c>
      <c r="X4253" s="17" t="str">
        <f t="shared" si="267"/>
        <v>Active</v>
      </c>
      <c r="Y4253" s="17" t="s">
        <v>15616</v>
      </c>
      <c r="Z4253" s="17"/>
    </row>
    <row r="4254" spans="1:26" x14ac:dyDescent="0.25">
      <c r="A4254">
        <v>4253</v>
      </c>
      <c r="B4254" s="17" t="s">
        <v>14789</v>
      </c>
      <c r="C4254" s="17">
        <v>1351</v>
      </c>
      <c r="D4254" s="17" t="str">
        <f>INDEX(Hosts!$A:$O,MATCH(Places!$C4254,Hosts!$A:$A,0),MATCH(Places!D$1,Hosts!$1:$1,0))</f>
        <v>Within an hour</v>
      </c>
      <c r="E4254" s="87">
        <f>INDEX(Hosts!$A:$O,MATCH(Places!$C4254,Hosts!$A:$A,0),MATCH(Places!E$1,Hosts!$1:$1,0))</f>
        <v>1</v>
      </c>
      <c r="F4254" s="87">
        <f>INDEX(Hosts!$A:$O,MATCH(Places!$C4254,Hosts!$A:$A,0),MATCH(Places!F$1,Hosts!$1:$1,0))</f>
        <v>0.99</v>
      </c>
      <c r="G4254" s="17" t="str">
        <f>INDEX(Hosts!$A:$O,MATCH(Places!$C4254,Hosts!$A:$A,0),MATCH(Places!G$1,Hosts!$1:$1,0))</f>
        <v>No</v>
      </c>
      <c r="H4254" s="17">
        <v>8</v>
      </c>
      <c r="I4254" s="17" t="str">
        <f>INDEX(Neighborhoods!$A:$C,MATCH(Places!$H4254,Neighborhoods!$A:$A,0),MATCH(Places!I$1,Neighborhoods!$1:$1,0))</f>
        <v>Brooklyn</v>
      </c>
      <c r="J4254" s="17" t="str">
        <f>INDEX(Neighborhoods!$A:$C,MATCH(Places!$H4254,Neighborhoods!$A:$A,0),MATCH(Places!J$1,Neighborhoods!$1:$1,0))</f>
        <v>Bushwick</v>
      </c>
      <c r="K4254" s="17" t="s">
        <v>11822</v>
      </c>
      <c r="L4254" s="17" t="str">
        <f t="shared" si="264"/>
        <v>No</v>
      </c>
      <c r="M4254" s="17">
        <v>4</v>
      </c>
      <c r="N4254" s="17" t="str" cm="1">
        <f t="array" ref="N4254">_xlfn.IFS(M4254&lt;=2,"Small",M4254&lt;=5,"Medium",M4254&gt;5,"Large")</f>
        <v>Medium</v>
      </c>
      <c r="O4254" s="65">
        <v>99</v>
      </c>
      <c r="P4254" s="87">
        <f t="shared" si="265"/>
        <v>0.03</v>
      </c>
      <c r="Q4254" s="68">
        <v>4.55</v>
      </c>
      <c r="R4254" s="68" t="str" cm="1">
        <f t="array" ref="R4254">_xlfn.SWITCH(ROUND(Q4254,0),5,"Excellent",4,"Good",3,"Ok","Bad")</f>
        <v>Excellent</v>
      </c>
      <c r="S4254" s="17">
        <v>42</v>
      </c>
      <c r="T4254" s="17" t="str">
        <f t="shared" si="266"/>
        <v>No</v>
      </c>
      <c r="U4254" s="82">
        <v>43444</v>
      </c>
      <c r="V4254" s="82">
        <v>44052</v>
      </c>
      <c r="W4254" s="17">
        <v>111</v>
      </c>
      <c r="X4254" s="17" t="str">
        <f t="shared" si="267"/>
        <v>Active</v>
      </c>
      <c r="Y4254" s="17" t="s">
        <v>15616</v>
      </c>
      <c r="Z4254" s="17"/>
    </row>
    <row r="4255" spans="1:26" x14ac:dyDescent="0.25">
      <c r="A4255">
        <v>4254</v>
      </c>
      <c r="B4255" s="17" t="s">
        <v>3023</v>
      </c>
      <c r="C4255" s="17">
        <v>2682</v>
      </c>
      <c r="D4255" s="17" t="str">
        <f>INDEX(Hosts!$A:$O,MATCH(Places!$C4255,Hosts!$A:$A,0),MATCH(Places!D$1,Hosts!$1:$1,0))</f>
        <v>Within an hour</v>
      </c>
      <c r="E4255" s="87">
        <f>INDEX(Hosts!$A:$O,MATCH(Places!$C4255,Hosts!$A:$A,0),MATCH(Places!E$1,Hosts!$1:$1,0))</f>
        <v>0.9</v>
      </c>
      <c r="F4255" s="87">
        <f>INDEX(Hosts!$A:$O,MATCH(Places!$C4255,Hosts!$A:$A,0),MATCH(Places!F$1,Hosts!$1:$1,0))</f>
        <v>0.94</v>
      </c>
      <c r="G4255" s="17" t="str">
        <f>INDEX(Hosts!$A:$O,MATCH(Places!$C4255,Hosts!$A:$A,0),MATCH(Places!G$1,Hosts!$1:$1,0))</f>
        <v>Yes</v>
      </c>
      <c r="H4255" s="17">
        <v>12</v>
      </c>
      <c r="I4255" s="17" t="str">
        <f>INDEX(Neighborhoods!$A:$C,MATCH(Places!$H4255,Neighborhoods!$A:$A,0),MATCH(Places!I$1,Neighborhoods!$1:$1,0))</f>
        <v>Brooklyn</v>
      </c>
      <c r="J4255" s="17" t="str">
        <f>INDEX(Neighborhoods!$A:$C,MATCH(Places!$H4255,Neighborhoods!$A:$A,0),MATCH(Places!J$1,Neighborhoods!$1:$1,0))</f>
        <v>Williamsburg</v>
      </c>
      <c r="K4255" s="17" t="s">
        <v>1</v>
      </c>
      <c r="L4255" s="17" t="str">
        <f t="shared" si="264"/>
        <v>Yes</v>
      </c>
      <c r="M4255" s="17">
        <v>1</v>
      </c>
      <c r="N4255" s="17" t="str" cm="1">
        <f t="array" ref="N4255">_xlfn.IFS(M4255&lt;=2,"Small",M4255&lt;=5,"Medium",M4255&gt;5,"Large")</f>
        <v>Small</v>
      </c>
      <c r="O4255" s="65">
        <v>55</v>
      </c>
      <c r="P4255" s="87">
        <f t="shared" si="265"/>
        <v>0.03</v>
      </c>
      <c r="Q4255" s="68">
        <v>4.82</v>
      </c>
      <c r="R4255" s="68" t="str" cm="1">
        <f t="array" ref="R4255">_xlfn.SWITCH(ROUND(Q4255,0),5,"Excellent",4,"Good",3,"Ok","Bad")</f>
        <v>Excellent</v>
      </c>
      <c r="S4255" s="17">
        <v>28</v>
      </c>
      <c r="T4255" s="17" t="str">
        <f t="shared" si="266"/>
        <v>No</v>
      </c>
      <c r="U4255" s="82">
        <v>43433</v>
      </c>
      <c r="V4255" s="82">
        <v>43643</v>
      </c>
      <c r="W4255" s="17">
        <v>0</v>
      </c>
      <c r="X4255" s="17" t="str">
        <f t="shared" si="267"/>
        <v>Inactive</v>
      </c>
      <c r="Y4255" s="17" t="s">
        <v>15615</v>
      </c>
      <c r="Z4255" s="17"/>
    </row>
    <row r="4256" spans="1:26" x14ac:dyDescent="0.25">
      <c r="A4256">
        <v>4255</v>
      </c>
      <c r="B4256" s="17" t="s">
        <v>13680</v>
      </c>
      <c r="C4256" s="17">
        <v>833</v>
      </c>
      <c r="D4256" s="17" t="str">
        <f>INDEX(Hosts!$A:$O,MATCH(Places!$C4256,Hosts!$A:$A,0),MATCH(Places!D$1,Hosts!$1:$1,0))</f>
        <v>Within a few hours</v>
      </c>
      <c r="E4256" s="87">
        <f>INDEX(Hosts!$A:$O,MATCH(Places!$C4256,Hosts!$A:$A,0),MATCH(Places!E$1,Hosts!$1:$1,0))</f>
        <v>1</v>
      </c>
      <c r="F4256" s="87">
        <f>INDEX(Hosts!$A:$O,MATCH(Places!$C4256,Hosts!$A:$A,0),MATCH(Places!F$1,Hosts!$1:$1,0))</f>
        <v>0.91</v>
      </c>
      <c r="G4256" s="17" t="str">
        <f>INDEX(Hosts!$A:$O,MATCH(Places!$C4256,Hosts!$A:$A,0),MATCH(Places!G$1,Hosts!$1:$1,0))</f>
        <v>Yes</v>
      </c>
      <c r="H4256" s="17">
        <v>9</v>
      </c>
      <c r="I4256" s="17" t="str">
        <f>INDEX(Neighborhoods!$A:$C,MATCH(Places!$H4256,Neighborhoods!$A:$A,0),MATCH(Places!I$1,Neighborhoods!$1:$1,0))</f>
        <v>Brooklyn</v>
      </c>
      <c r="J4256" s="17" t="str">
        <f>INDEX(Neighborhoods!$A:$C,MATCH(Places!$H4256,Neighborhoods!$A:$A,0),MATCH(Places!J$1,Neighborhoods!$1:$1,0))</f>
        <v>Crown Heights</v>
      </c>
      <c r="K4256" s="17" t="s">
        <v>11822</v>
      </c>
      <c r="L4256" s="17" t="str">
        <f t="shared" si="264"/>
        <v>No</v>
      </c>
      <c r="M4256" s="17">
        <v>8</v>
      </c>
      <c r="N4256" s="17" t="str" cm="1">
        <f t="array" ref="N4256">_xlfn.IFS(M4256&lt;=2,"Small",M4256&lt;=5,"Medium",M4256&gt;5,"Large")</f>
        <v>Large</v>
      </c>
      <c r="O4256" s="65">
        <v>100</v>
      </c>
      <c r="P4256" s="87">
        <f t="shared" si="265"/>
        <v>0.03</v>
      </c>
      <c r="Q4256" s="68">
        <v>4.91</v>
      </c>
      <c r="R4256" s="68" t="str" cm="1">
        <f t="array" ref="R4256">_xlfn.SWITCH(ROUND(Q4256,0),5,"Excellent",4,"Good",3,"Ok","Bad")</f>
        <v>Excellent</v>
      </c>
      <c r="S4256" s="17">
        <v>68</v>
      </c>
      <c r="T4256" s="17" t="str">
        <f t="shared" si="266"/>
        <v>No</v>
      </c>
      <c r="U4256" s="82">
        <v>43455</v>
      </c>
      <c r="V4256" s="82">
        <v>43982</v>
      </c>
      <c r="W4256" s="17">
        <v>304</v>
      </c>
      <c r="X4256" s="17" t="str">
        <f t="shared" si="267"/>
        <v>Active</v>
      </c>
      <c r="Y4256" s="17" t="s">
        <v>15615</v>
      </c>
      <c r="Z4256" s="17"/>
    </row>
    <row r="4257" spans="1:26" x14ac:dyDescent="0.25">
      <c r="A4257">
        <v>4256</v>
      </c>
      <c r="B4257" s="17" t="s">
        <v>14042</v>
      </c>
      <c r="C4257" s="17">
        <v>3398</v>
      </c>
      <c r="D4257" s="17" t="str">
        <f>INDEX(Hosts!$A:$O,MATCH(Places!$C4257,Hosts!$A:$A,0),MATCH(Places!D$1,Hosts!$1:$1,0))</f>
        <v>A few days or more</v>
      </c>
      <c r="E4257" s="87">
        <f>INDEX(Hosts!$A:$O,MATCH(Places!$C4257,Hosts!$A:$A,0),MATCH(Places!E$1,Hosts!$1:$1,0))</f>
        <v>0</v>
      </c>
      <c r="F4257" s="87">
        <f>INDEX(Hosts!$A:$O,MATCH(Places!$C4257,Hosts!$A:$A,0),MATCH(Places!F$1,Hosts!$1:$1,0))</f>
        <v>0.92</v>
      </c>
      <c r="G4257" s="17" t="str">
        <f>INDEX(Hosts!$A:$O,MATCH(Places!$C4257,Hosts!$A:$A,0),MATCH(Places!G$1,Hosts!$1:$1,0))</f>
        <v>No</v>
      </c>
      <c r="H4257" s="17">
        <v>12</v>
      </c>
      <c r="I4257" s="17" t="str">
        <f>INDEX(Neighborhoods!$A:$C,MATCH(Places!$H4257,Neighborhoods!$A:$A,0),MATCH(Places!I$1,Neighborhoods!$1:$1,0))</f>
        <v>Brooklyn</v>
      </c>
      <c r="J4257" s="17" t="str">
        <f>INDEX(Neighborhoods!$A:$C,MATCH(Places!$H4257,Neighborhoods!$A:$A,0),MATCH(Places!J$1,Neighborhoods!$1:$1,0))</f>
        <v>Williamsburg</v>
      </c>
      <c r="K4257" s="17" t="s">
        <v>11822</v>
      </c>
      <c r="L4257" s="17" t="str">
        <f t="shared" si="264"/>
        <v>No</v>
      </c>
      <c r="M4257" s="17">
        <v>10</v>
      </c>
      <c r="N4257" s="17" t="str" cm="1">
        <f t="array" ref="N4257">_xlfn.IFS(M4257&lt;=2,"Small",M4257&lt;=5,"Medium",M4257&gt;5,"Large")</f>
        <v>Large</v>
      </c>
      <c r="O4257" s="65">
        <v>130</v>
      </c>
      <c r="P4257" s="87">
        <f t="shared" si="265"/>
        <v>0.03</v>
      </c>
      <c r="Q4257" s="68">
        <v>4.8499999999999996</v>
      </c>
      <c r="R4257" s="68" t="str" cm="1">
        <f t="array" ref="R4257">_xlfn.SWITCH(ROUND(Q4257,0),5,"Excellent",4,"Good",3,"Ok","Bad")</f>
        <v>Excellent</v>
      </c>
      <c r="S4257" s="17">
        <v>13</v>
      </c>
      <c r="T4257" s="17" t="str">
        <f t="shared" si="266"/>
        <v>No</v>
      </c>
      <c r="U4257" s="82">
        <v>43441</v>
      </c>
      <c r="V4257" s="82">
        <v>43525</v>
      </c>
      <c r="W4257" s="17">
        <v>0</v>
      </c>
      <c r="X4257" s="17" t="str">
        <f t="shared" si="267"/>
        <v>Inactive</v>
      </c>
      <c r="Y4257" s="17" t="s">
        <v>15615</v>
      </c>
      <c r="Z4257" s="17"/>
    </row>
    <row r="4258" spans="1:26" x14ac:dyDescent="0.25">
      <c r="A4258">
        <v>4257</v>
      </c>
      <c r="B4258" s="17" t="s">
        <v>14399</v>
      </c>
      <c r="C4258" s="17">
        <v>2304</v>
      </c>
      <c r="D4258" s="17" t="str">
        <f>INDEX(Hosts!$A:$O,MATCH(Places!$C4258,Hosts!$A:$A,0),MATCH(Places!D$1,Hosts!$1:$1,0))</f>
        <v>Within an hour</v>
      </c>
      <c r="E4258" s="87">
        <f>INDEX(Hosts!$A:$O,MATCH(Places!$C4258,Hosts!$A:$A,0),MATCH(Places!E$1,Hosts!$1:$1,0))</f>
        <v>1</v>
      </c>
      <c r="F4258" s="87">
        <f>INDEX(Hosts!$A:$O,MATCH(Places!$C4258,Hosts!$A:$A,0),MATCH(Places!F$1,Hosts!$1:$1,0))</f>
        <v>0.9</v>
      </c>
      <c r="G4258" s="17" t="str">
        <f>INDEX(Hosts!$A:$O,MATCH(Places!$C4258,Hosts!$A:$A,0),MATCH(Places!G$1,Hosts!$1:$1,0))</f>
        <v>No</v>
      </c>
      <c r="H4258" s="17">
        <v>16</v>
      </c>
      <c r="I4258" s="17" t="str">
        <f>INDEX(Neighborhoods!$A:$C,MATCH(Places!$H4258,Neighborhoods!$A:$A,0),MATCH(Places!I$1,Neighborhoods!$1:$1,0))</f>
        <v>Manhattan</v>
      </c>
      <c r="J4258" s="17" t="str">
        <f>INDEX(Neighborhoods!$A:$C,MATCH(Places!$H4258,Neighborhoods!$A:$A,0),MATCH(Places!J$1,Neighborhoods!$1:$1,0))</f>
        <v>Harlem</v>
      </c>
      <c r="K4258" s="17" t="s">
        <v>1</v>
      </c>
      <c r="L4258" s="17" t="str">
        <f t="shared" si="264"/>
        <v>Yes</v>
      </c>
      <c r="M4258" s="17">
        <v>1</v>
      </c>
      <c r="N4258" s="17" t="str" cm="1">
        <f t="array" ref="N4258">_xlfn.IFS(M4258&lt;=2,"Small",M4258&lt;=5,"Medium",M4258&gt;5,"Large")</f>
        <v>Small</v>
      </c>
      <c r="O4258" s="65">
        <v>85</v>
      </c>
      <c r="P4258" s="87">
        <f t="shared" si="265"/>
        <v>0.03</v>
      </c>
      <c r="Q4258" s="68">
        <v>4.3</v>
      </c>
      <c r="R4258" s="68" t="str" cm="1">
        <f t="array" ref="R4258">_xlfn.SWITCH(ROUND(Q4258,0),5,"Excellent",4,"Good",3,"Ok","Bad")</f>
        <v>Good</v>
      </c>
      <c r="S4258" s="17">
        <v>10</v>
      </c>
      <c r="T4258" s="17" t="str">
        <f t="shared" si="266"/>
        <v>No</v>
      </c>
      <c r="U4258" s="82">
        <v>43591</v>
      </c>
      <c r="V4258" s="82">
        <v>43832</v>
      </c>
      <c r="W4258" s="17">
        <v>365</v>
      </c>
      <c r="X4258" s="17" t="str">
        <f t="shared" si="267"/>
        <v>Active</v>
      </c>
      <c r="Y4258" s="17" t="s">
        <v>15615</v>
      </c>
      <c r="Z4258" s="17"/>
    </row>
    <row r="4259" spans="1:26" x14ac:dyDescent="0.25">
      <c r="A4259">
        <v>4258</v>
      </c>
      <c r="B4259" s="17" t="s">
        <v>3024</v>
      </c>
      <c r="C4259" s="17">
        <v>3647</v>
      </c>
      <c r="D4259" s="17" t="str">
        <f>INDEX(Hosts!$A:$O,MATCH(Places!$C4259,Hosts!$A:$A,0),MATCH(Places!D$1,Hosts!$1:$1,0))</f>
        <v>Within an hour</v>
      </c>
      <c r="E4259" s="87">
        <f>INDEX(Hosts!$A:$O,MATCH(Places!$C4259,Hosts!$A:$A,0),MATCH(Places!E$1,Hosts!$1:$1,0))</f>
        <v>1</v>
      </c>
      <c r="F4259" s="87">
        <f>INDEX(Hosts!$A:$O,MATCH(Places!$C4259,Hosts!$A:$A,0),MATCH(Places!F$1,Hosts!$1:$1,0))</f>
        <v>1</v>
      </c>
      <c r="G4259" s="17" t="str">
        <f>INDEX(Hosts!$A:$O,MATCH(Places!$C4259,Hosts!$A:$A,0),MATCH(Places!G$1,Hosts!$1:$1,0))</f>
        <v>No</v>
      </c>
      <c r="H4259" s="17">
        <v>19</v>
      </c>
      <c r="I4259" s="17" t="str">
        <f>INDEX(Neighborhoods!$A:$C,MATCH(Places!$H4259,Neighborhoods!$A:$A,0),MATCH(Places!I$1,Neighborhoods!$1:$1,0))</f>
        <v>Manhattan</v>
      </c>
      <c r="J4259" s="17" t="str">
        <f>INDEX(Neighborhoods!$A:$C,MATCH(Places!$H4259,Neighborhoods!$A:$A,0),MATCH(Places!J$1,Neighborhoods!$1:$1,0))</f>
        <v>Upper East Side</v>
      </c>
      <c r="K4259" s="17" t="s">
        <v>16</v>
      </c>
      <c r="L4259" s="17" t="str">
        <f t="shared" si="264"/>
        <v>Yes</v>
      </c>
      <c r="M4259" s="17">
        <v>1</v>
      </c>
      <c r="N4259" s="17" t="str" cm="1">
        <f t="array" ref="N4259">_xlfn.IFS(M4259&lt;=2,"Small",M4259&lt;=5,"Medium",M4259&gt;5,"Large")</f>
        <v>Small</v>
      </c>
      <c r="O4259" s="65">
        <v>40</v>
      </c>
      <c r="P4259" s="87">
        <f t="shared" si="265"/>
        <v>0.03</v>
      </c>
      <c r="Q4259" s="68">
        <v>4.9000000000000004</v>
      </c>
      <c r="R4259" s="68" t="str" cm="1">
        <f t="array" ref="R4259">_xlfn.SWITCH(ROUND(Q4259,0),5,"Excellent",4,"Good",3,"Ok","Bad")</f>
        <v>Excellent</v>
      </c>
      <c r="S4259" s="17">
        <v>107</v>
      </c>
      <c r="T4259" s="17" t="str">
        <f t="shared" si="266"/>
        <v>Yes</v>
      </c>
      <c r="U4259" s="82">
        <v>43438</v>
      </c>
      <c r="V4259" s="82">
        <v>43898</v>
      </c>
      <c r="W4259" s="17">
        <v>365</v>
      </c>
      <c r="X4259" s="17" t="str">
        <f t="shared" si="267"/>
        <v>Active</v>
      </c>
      <c r="Y4259" s="17" t="s">
        <v>15615</v>
      </c>
      <c r="Z4259" s="17"/>
    </row>
    <row r="4260" spans="1:26" x14ac:dyDescent="0.25">
      <c r="A4260">
        <v>4259</v>
      </c>
      <c r="B4260" s="17" t="s">
        <v>3025</v>
      </c>
      <c r="C4260" s="17">
        <v>523</v>
      </c>
      <c r="D4260" s="17" t="str">
        <f>INDEX(Hosts!$A:$O,MATCH(Places!$C4260,Hosts!$A:$A,0),MATCH(Places!D$1,Hosts!$1:$1,0))</f>
        <v>Within a few hours</v>
      </c>
      <c r="E4260" s="87">
        <f>INDEX(Hosts!$A:$O,MATCH(Places!$C4260,Hosts!$A:$A,0),MATCH(Places!E$1,Hosts!$1:$1,0))</f>
        <v>1</v>
      </c>
      <c r="F4260" s="87">
        <f>INDEX(Hosts!$A:$O,MATCH(Places!$C4260,Hosts!$A:$A,0),MATCH(Places!F$1,Hosts!$1:$1,0))</f>
        <v>0.55000000000000004</v>
      </c>
      <c r="G4260" s="17" t="str">
        <f>INDEX(Hosts!$A:$O,MATCH(Places!$C4260,Hosts!$A:$A,0),MATCH(Places!G$1,Hosts!$1:$1,0))</f>
        <v>Yes</v>
      </c>
      <c r="H4260" s="17">
        <v>16</v>
      </c>
      <c r="I4260" s="17" t="str">
        <f>INDEX(Neighborhoods!$A:$C,MATCH(Places!$H4260,Neighborhoods!$A:$A,0),MATCH(Places!I$1,Neighborhoods!$1:$1,0))</f>
        <v>Manhattan</v>
      </c>
      <c r="J4260" s="17" t="str">
        <f>INDEX(Neighborhoods!$A:$C,MATCH(Places!$H4260,Neighborhoods!$A:$A,0),MATCH(Places!J$1,Neighborhoods!$1:$1,0))</f>
        <v>Harlem</v>
      </c>
      <c r="K4260" s="17" t="s">
        <v>11822</v>
      </c>
      <c r="L4260" s="17" t="str">
        <f t="shared" si="264"/>
        <v>No</v>
      </c>
      <c r="M4260" s="17">
        <v>4</v>
      </c>
      <c r="N4260" s="17" t="str" cm="1">
        <f t="array" ref="N4260">_xlfn.IFS(M4260&lt;=2,"Small",M4260&lt;=5,"Medium",M4260&gt;5,"Large")</f>
        <v>Medium</v>
      </c>
      <c r="O4260" s="65">
        <v>100</v>
      </c>
      <c r="P4260" s="87">
        <f t="shared" si="265"/>
        <v>0.03</v>
      </c>
      <c r="Q4260" s="68">
        <v>5</v>
      </c>
      <c r="R4260" s="68" t="str" cm="1">
        <f t="array" ref="R4260">_xlfn.SWITCH(ROUND(Q4260,0),5,"Excellent",4,"Good",3,"Ok","Bad")</f>
        <v>Excellent</v>
      </c>
      <c r="S4260" s="17">
        <v>9</v>
      </c>
      <c r="T4260" s="17" t="str">
        <f t="shared" si="266"/>
        <v>No</v>
      </c>
      <c r="U4260" s="82">
        <v>43640</v>
      </c>
      <c r="V4260" s="82">
        <v>44010</v>
      </c>
      <c r="W4260" s="17">
        <v>0</v>
      </c>
      <c r="X4260" s="17" t="str">
        <f t="shared" si="267"/>
        <v>Inactive</v>
      </c>
      <c r="Y4260" s="17" t="s">
        <v>15615</v>
      </c>
      <c r="Z4260" s="17"/>
    </row>
    <row r="4261" spans="1:26" x14ac:dyDescent="0.25">
      <c r="A4261">
        <v>4260</v>
      </c>
      <c r="B4261" s="17" t="s">
        <v>3026</v>
      </c>
      <c r="C4261" s="17">
        <v>3726</v>
      </c>
      <c r="D4261" s="17" t="str">
        <f>INDEX(Hosts!$A:$O,MATCH(Places!$C4261,Hosts!$A:$A,0),MATCH(Places!D$1,Hosts!$1:$1,0))</f>
        <v>Within an hour</v>
      </c>
      <c r="E4261" s="87">
        <f>INDEX(Hosts!$A:$O,MATCH(Places!$C4261,Hosts!$A:$A,0),MATCH(Places!E$1,Hosts!$1:$1,0))</f>
        <v>1</v>
      </c>
      <c r="F4261" s="87">
        <f>INDEX(Hosts!$A:$O,MATCH(Places!$C4261,Hosts!$A:$A,0),MATCH(Places!F$1,Hosts!$1:$1,0))</f>
        <v>1</v>
      </c>
      <c r="G4261" s="17" t="str">
        <f>INDEX(Hosts!$A:$O,MATCH(Places!$C4261,Hosts!$A:$A,0),MATCH(Places!G$1,Hosts!$1:$1,0))</f>
        <v>No</v>
      </c>
      <c r="H4261" s="17">
        <v>12</v>
      </c>
      <c r="I4261" s="17" t="str">
        <f>INDEX(Neighborhoods!$A:$C,MATCH(Places!$H4261,Neighborhoods!$A:$A,0),MATCH(Places!I$1,Neighborhoods!$1:$1,0))</f>
        <v>Brooklyn</v>
      </c>
      <c r="J4261" s="17" t="str">
        <f>INDEX(Neighborhoods!$A:$C,MATCH(Places!$H4261,Neighborhoods!$A:$A,0),MATCH(Places!J$1,Neighborhoods!$1:$1,0))</f>
        <v>Williamsburg</v>
      </c>
      <c r="K4261" s="17" t="s">
        <v>1</v>
      </c>
      <c r="L4261" s="17" t="str">
        <f t="shared" si="264"/>
        <v>Yes</v>
      </c>
      <c r="M4261" s="17">
        <v>1</v>
      </c>
      <c r="N4261" s="17" t="str" cm="1">
        <f t="array" ref="N4261">_xlfn.IFS(M4261&lt;=2,"Small",M4261&lt;=5,"Medium",M4261&gt;5,"Large")</f>
        <v>Small</v>
      </c>
      <c r="O4261" s="65">
        <v>65</v>
      </c>
      <c r="P4261" s="87">
        <f t="shared" si="265"/>
        <v>0.03</v>
      </c>
      <c r="Q4261" s="68">
        <v>4.8899999999999997</v>
      </c>
      <c r="R4261" s="68" t="str" cm="1">
        <f t="array" ref="R4261">_xlfn.SWITCH(ROUND(Q4261,0),5,"Excellent",4,"Good",3,"Ok","Bad")</f>
        <v>Excellent</v>
      </c>
      <c r="S4261" s="17">
        <v>18</v>
      </c>
      <c r="T4261" s="17" t="str">
        <f t="shared" si="266"/>
        <v>No</v>
      </c>
      <c r="U4261" s="82">
        <v>43444</v>
      </c>
      <c r="V4261" s="82">
        <v>43778</v>
      </c>
      <c r="W4261" s="17">
        <v>319</v>
      </c>
      <c r="X4261" s="17" t="str">
        <f t="shared" si="267"/>
        <v>Active</v>
      </c>
      <c r="Y4261" s="17" t="s">
        <v>15616</v>
      </c>
      <c r="Z4261" s="17"/>
    </row>
    <row r="4262" spans="1:26" x14ac:dyDescent="0.25">
      <c r="A4262">
        <v>4261</v>
      </c>
      <c r="B4262" s="17" t="s">
        <v>14455</v>
      </c>
      <c r="C4262" s="17">
        <v>2336</v>
      </c>
      <c r="D4262" s="17" t="str">
        <f>INDEX(Hosts!$A:$O,MATCH(Places!$C4262,Hosts!$A:$A,0),MATCH(Places!D$1,Hosts!$1:$1,0))</f>
        <v>Within a few hours</v>
      </c>
      <c r="E4262" s="87">
        <f>INDEX(Hosts!$A:$O,MATCH(Places!$C4262,Hosts!$A:$A,0),MATCH(Places!E$1,Hosts!$1:$1,0))</f>
        <v>1</v>
      </c>
      <c r="F4262" s="87">
        <f>INDEX(Hosts!$A:$O,MATCH(Places!$C4262,Hosts!$A:$A,0),MATCH(Places!F$1,Hosts!$1:$1,0))</f>
        <v>0.6</v>
      </c>
      <c r="G4262" s="17" t="str">
        <f>INDEX(Hosts!$A:$O,MATCH(Places!$C4262,Hosts!$A:$A,0),MATCH(Places!G$1,Hosts!$1:$1,0))</f>
        <v>No</v>
      </c>
      <c r="H4262" s="17">
        <v>12</v>
      </c>
      <c r="I4262" s="17" t="str">
        <f>INDEX(Neighborhoods!$A:$C,MATCH(Places!$H4262,Neighborhoods!$A:$A,0),MATCH(Places!I$1,Neighborhoods!$1:$1,0))</f>
        <v>Brooklyn</v>
      </c>
      <c r="J4262" s="17" t="str">
        <f>INDEX(Neighborhoods!$A:$C,MATCH(Places!$H4262,Neighborhoods!$A:$A,0),MATCH(Places!J$1,Neighborhoods!$1:$1,0))</f>
        <v>Williamsburg</v>
      </c>
      <c r="K4262" s="17" t="s">
        <v>1</v>
      </c>
      <c r="L4262" s="17" t="str">
        <f t="shared" si="264"/>
        <v>Yes</v>
      </c>
      <c r="M4262" s="17">
        <v>2</v>
      </c>
      <c r="N4262" s="17" t="str" cm="1">
        <f t="array" ref="N4262">_xlfn.IFS(M4262&lt;=2,"Small",M4262&lt;=5,"Medium",M4262&gt;5,"Large")</f>
        <v>Small</v>
      </c>
      <c r="O4262" s="65">
        <v>50</v>
      </c>
      <c r="P4262" s="87">
        <f t="shared" si="265"/>
        <v>0.03</v>
      </c>
      <c r="Q4262" s="68">
        <v>5</v>
      </c>
      <c r="R4262" s="68" t="str" cm="1">
        <f t="array" ref="R4262">_xlfn.SWITCH(ROUND(Q4262,0),5,"Excellent",4,"Good",3,"Ok","Bad")</f>
        <v>Excellent</v>
      </c>
      <c r="S4262" s="17">
        <v>4</v>
      </c>
      <c r="T4262" s="17" t="str">
        <f t="shared" si="266"/>
        <v>No</v>
      </c>
      <c r="U4262" s="82">
        <v>43463</v>
      </c>
      <c r="V4262" s="82">
        <v>43831</v>
      </c>
      <c r="W4262" s="17">
        <v>0</v>
      </c>
      <c r="X4262" s="17" t="str">
        <f t="shared" si="267"/>
        <v>Inactive</v>
      </c>
      <c r="Y4262" s="17" t="s">
        <v>15615</v>
      </c>
      <c r="Z4262" s="17"/>
    </row>
    <row r="4263" spans="1:26" x14ac:dyDescent="0.25">
      <c r="A4263">
        <v>4262</v>
      </c>
      <c r="B4263" s="17" t="s">
        <v>3027</v>
      </c>
      <c r="C4263" s="17">
        <v>3146</v>
      </c>
      <c r="D4263" s="17" t="str">
        <f>INDEX(Hosts!$A:$O,MATCH(Places!$C4263,Hosts!$A:$A,0),MATCH(Places!D$1,Hosts!$1:$1,0))</f>
        <v>Within an hour</v>
      </c>
      <c r="E4263" s="87">
        <f>INDEX(Hosts!$A:$O,MATCH(Places!$C4263,Hosts!$A:$A,0),MATCH(Places!E$1,Hosts!$1:$1,0))</f>
        <v>1</v>
      </c>
      <c r="F4263" s="87">
        <f>INDEX(Hosts!$A:$O,MATCH(Places!$C4263,Hosts!$A:$A,0),MATCH(Places!F$1,Hosts!$1:$1,0))</f>
        <v>0.92</v>
      </c>
      <c r="G4263" s="17" t="str">
        <f>INDEX(Hosts!$A:$O,MATCH(Places!$C4263,Hosts!$A:$A,0),MATCH(Places!G$1,Hosts!$1:$1,0))</f>
        <v>Yes</v>
      </c>
      <c r="H4263" s="17">
        <v>12</v>
      </c>
      <c r="I4263" s="17" t="str">
        <f>INDEX(Neighborhoods!$A:$C,MATCH(Places!$H4263,Neighborhoods!$A:$A,0),MATCH(Places!I$1,Neighborhoods!$1:$1,0))</f>
        <v>Brooklyn</v>
      </c>
      <c r="J4263" s="17" t="str">
        <f>INDEX(Neighborhoods!$A:$C,MATCH(Places!$H4263,Neighborhoods!$A:$A,0),MATCH(Places!J$1,Neighborhoods!$1:$1,0))</f>
        <v>Williamsburg</v>
      </c>
      <c r="K4263" s="17" t="s">
        <v>1</v>
      </c>
      <c r="L4263" s="17" t="str">
        <f t="shared" si="264"/>
        <v>Yes</v>
      </c>
      <c r="M4263" s="17">
        <v>2</v>
      </c>
      <c r="N4263" s="17" t="str" cm="1">
        <f t="array" ref="N4263">_xlfn.IFS(M4263&lt;=2,"Small",M4263&lt;=5,"Medium",M4263&gt;5,"Large")</f>
        <v>Small</v>
      </c>
      <c r="O4263" s="65">
        <v>120</v>
      </c>
      <c r="P4263" s="87">
        <f t="shared" si="265"/>
        <v>0.03</v>
      </c>
      <c r="Q4263" s="68">
        <v>5</v>
      </c>
      <c r="R4263" s="68" t="str" cm="1">
        <f t="array" ref="R4263">_xlfn.SWITCH(ROUND(Q4263,0),5,"Excellent",4,"Good",3,"Ok","Bad")</f>
        <v>Excellent</v>
      </c>
      <c r="S4263" s="17">
        <v>62</v>
      </c>
      <c r="T4263" s="17" t="str">
        <f t="shared" si="266"/>
        <v>No</v>
      </c>
      <c r="U4263" s="82">
        <v>43456</v>
      </c>
      <c r="V4263" s="82">
        <v>43870</v>
      </c>
      <c r="W4263" s="17">
        <v>0</v>
      </c>
      <c r="X4263" s="17" t="str">
        <f t="shared" si="267"/>
        <v>Inactive</v>
      </c>
      <c r="Y4263" s="17" t="s">
        <v>15616</v>
      </c>
      <c r="Z4263" s="17"/>
    </row>
    <row r="4264" spans="1:26" x14ac:dyDescent="0.25">
      <c r="A4264">
        <v>4263</v>
      </c>
      <c r="B4264" s="17" t="s">
        <v>15235</v>
      </c>
      <c r="C4264" s="17">
        <v>3584</v>
      </c>
      <c r="D4264" s="17" t="str">
        <f>INDEX(Hosts!$A:$O,MATCH(Places!$C4264,Hosts!$A:$A,0),MATCH(Places!D$1,Hosts!$1:$1,0))</f>
        <v>Within a day</v>
      </c>
      <c r="E4264" s="87">
        <f>INDEX(Hosts!$A:$O,MATCH(Places!$C4264,Hosts!$A:$A,0),MATCH(Places!E$1,Hosts!$1:$1,0))</f>
        <v>1</v>
      </c>
      <c r="F4264" s="87">
        <f>INDEX(Hosts!$A:$O,MATCH(Places!$C4264,Hosts!$A:$A,0),MATCH(Places!F$1,Hosts!$1:$1,0))</f>
        <v>1</v>
      </c>
      <c r="G4264" s="17" t="str">
        <f>INDEX(Hosts!$A:$O,MATCH(Places!$C4264,Hosts!$A:$A,0),MATCH(Places!G$1,Hosts!$1:$1,0))</f>
        <v>No</v>
      </c>
      <c r="H4264" s="17">
        <v>20</v>
      </c>
      <c r="I4264" s="17" t="str">
        <f>INDEX(Neighborhoods!$A:$C,MATCH(Places!$H4264,Neighborhoods!$A:$A,0),MATCH(Places!I$1,Neighborhoods!$1:$1,0))</f>
        <v>Manhattan</v>
      </c>
      <c r="J4264" s="17" t="str">
        <f>INDEX(Neighborhoods!$A:$C,MATCH(Places!$H4264,Neighborhoods!$A:$A,0),MATCH(Places!J$1,Neighborhoods!$1:$1,0))</f>
        <v>Upper West Side</v>
      </c>
      <c r="K4264" s="17" t="s">
        <v>11822</v>
      </c>
      <c r="L4264" s="17" t="str">
        <f t="shared" si="264"/>
        <v>No</v>
      </c>
      <c r="M4264" s="17">
        <v>4</v>
      </c>
      <c r="N4264" s="17" t="str" cm="1">
        <f t="array" ref="N4264">_xlfn.IFS(M4264&lt;=2,"Small",M4264&lt;=5,"Medium",M4264&gt;5,"Large")</f>
        <v>Medium</v>
      </c>
      <c r="O4264" s="65">
        <v>150</v>
      </c>
      <c r="P4264" s="87">
        <f t="shared" si="265"/>
        <v>0.03</v>
      </c>
      <c r="Q4264" s="68">
        <v>4.95</v>
      </c>
      <c r="R4264" s="68" t="str" cm="1">
        <f t="array" ref="R4264">_xlfn.SWITCH(ROUND(Q4264,0),5,"Excellent",4,"Good",3,"Ok","Bad")</f>
        <v>Excellent</v>
      </c>
      <c r="S4264" s="17">
        <v>22</v>
      </c>
      <c r="T4264" s="17" t="str">
        <f t="shared" si="266"/>
        <v>No</v>
      </c>
      <c r="U4264" s="82">
        <v>43444</v>
      </c>
      <c r="V4264" s="82">
        <v>43708</v>
      </c>
      <c r="W4264" s="17">
        <v>89</v>
      </c>
      <c r="X4264" s="17" t="str">
        <f t="shared" si="267"/>
        <v>Active</v>
      </c>
      <c r="Y4264" s="17" t="s">
        <v>15616</v>
      </c>
      <c r="Z4264" s="17"/>
    </row>
    <row r="4265" spans="1:26" x14ac:dyDescent="0.25">
      <c r="A4265">
        <v>4264</v>
      </c>
      <c r="B4265" s="17" t="s">
        <v>3028</v>
      </c>
      <c r="C4265" s="17">
        <v>3292</v>
      </c>
      <c r="D4265" s="17" t="str">
        <f>INDEX(Hosts!$A:$O,MATCH(Places!$C4265,Hosts!$A:$A,0),MATCH(Places!D$1,Hosts!$1:$1,0))</f>
        <v>Within an hour</v>
      </c>
      <c r="E4265" s="87">
        <f>INDEX(Hosts!$A:$O,MATCH(Places!$C4265,Hosts!$A:$A,0),MATCH(Places!E$1,Hosts!$1:$1,0))</f>
        <v>1</v>
      </c>
      <c r="F4265" s="87">
        <f>INDEX(Hosts!$A:$O,MATCH(Places!$C4265,Hosts!$A:$A,0),MATCH(Places!F$1,Hosts!$1:$1,0))</f>
        <v>0.79</v>
      </c>
      <c r="G4265" s="17" t="str">
        <f>INDEX(Hosts!$A:$O,MATCH(Places!$C4265,Hosts!$A:$A,0),MATCH(Places!G$1,Hosts!$1:$1,0))</f>
        <v>No</v>
      </c>
      <c r="H4265" s="17">
        <v>14</v>
      </c>
      <c r="I4265" s="17" t="str">
        <f>INDEX(Neighborhoods!$A:$C,MATCH(Places!$H4265,Neighborhoods!$A:$A,0),MATCH(Places!I$1,Neighborhoods!$1:$1,0))</f>
        <v>Manhattan</v>
      </c>
      <c r="J4265" s="17" t="str">
        <f>INDEX(Neighborhoods!$A:$C,MATCH(Places!$H4265,Neighborhoods!$A:$A,0),MATCH(Places!J$1,Neighborhoods!$1:$1,0))</f>
        <v>East Harlem</v>
      </c>
      <c r="K4265" s="17" t="s">
        <v>11822</v>
      </c>
      <c r="L4265" s="17" t="str">
        <f t="shared" si="264"/>
        <v>No</v>
      </c>
      <c r="M4265" s="17">
        <v>4</v>
      </c>
      <c r="N4265" s="17" t="str" cm="1">
        <f t="array" ref="N4265">_xlfn.IFS(M4265&lt;=2,"Small",M4265&lt;=5,"Medium",M4265&gt;5,"Large")</f>
        <v>Medium</v>
      </c>
      <c r="O4265" s="65">
        <v>74</v>
      </c>
      <c r="P4265" s="87">
        <f t="shared" si="265"/>
        <v>0.03</v>
      </c>
      <c r="Q4265" s="68">
        <v>4.8600000000000003</v>
      </c>
      <c r="R4265" s="68" t="str" cm="1">
        <f t="array" ref="R4265">_xlfn.SWITCH(ROUND(Q4265,0),5,"Excellent",4,"Good",3,"Ok","Bad")</f>
        <v>Excellent</v>
      </c>
      <c r="S4265" s="17">
        <v>7</v>
      </c>
      <c r="T4265" s="17" t="str">
        <f t="shared" si="266"/>
        <v>No</v>
      </c>
      <c r="U4265" s="82">
        <v>43488</v>
      </c>
      <c r="V4265" s="82">
        <v>44029</v>
      </c>
      <c r="W4265" s="17">
        <v>336</v>
      </c>
      <c r="X4265" s="17" t="str">
        <f t="shared" si="267"/>
        <v>Active</v>
      </c>
      <c r="Y4265" s="17" t="s">
        <v>15615</v>
      </c>
      <c r="Z4265" s="17"/>
    </row>
    <row r="4266" spans="1:26" x14ac:dyDescent="0.25">
      <c r="A4266">
        <v>4265</v>
      </c>
      <c r="B4266" s="17" t="s">
        <v>3029</v>
      </c>
      <c r="C4266" s="17">
        <v>848</v>
      </c>
      <c r="D4266" s="17" t="str">
        <f>INDEX(Hosts!$A:$O,MATCH(Places!$C4266,Hosts!$A:$A,0),MATCH(Places!D$1,Hosts!$1:$1,0))</f>
        <v>Within a day</v>
      </c>
      <c r="E4266" s="87">
        <f>INDEX(Hosts!$A:$O,MATCH(Places!$C4266,Hosts!$A:$A,0),MATCH(Places!E$1,Hosts!$1:$1,0))</f>
        <v>1</v>
      </c>
      <c r="F4266" s="87">
        <f>INDEX(Hosts!$A:$O,MATCH(Places!$C4266,Hosts!$A:$A,0),MATCH(Places!F$1,Hosts!$1:$1,0))</f>
        <v>0.89</v>
      </c>
      <c r="G4266" s="17" t="str">
        <f>INDEX(Hosts!$A:$O,MATCH(Places!$C4266,Hosts!$A:$A,0),MATCH(Places!G$1,Hosts!$1:$1,0))</f>
        <v>Yes</v>
      </c>
      <c r="H4266" s="17">
        <v>17</v>
      </c>
      <c r="I4266" s="17" t="str">
        <f>INDEX(Neighborhoods!$A:$C,MATCH(Places!$H4266,Neighborhoods!$A:$A,0),MATCH(Places!I$1,Neighborhoods!$1:$1,0))</f>
        <v>Manhattan</v>
      </c>
      <c r="J4266" s="17" t="str">
        <f>INDEX(Neighborhoods!$A:$C,MATCH(Places!$H4266,Neighborhoods!$A:$A,0),MATCH(Places!J$1,Neighborhoods!$1:$1,0))</f>
        <v>Hell's Kitchen</v>
      </c>
      <c r="K4266" s="17" t="s">
        <v>1</v>
      </c>
      <c r="L4266" s="17" t="str">
        <f t="shared" si="264"/>
        <v>Yes</v>
      </c>
      <c r="M4266" s="17">
        <v>2</v>
      </c>
      <c r="N4266" s="17" t="str" cm="1">
        <f t="array" ref="N4266">_xlfn.IFS(M4266&lt;=2,"Small",M4266&lt;=5,"Medium",M4266&gt;5,"Large")</f>
        <v>Small</v>
      </c>
      <c r="O4266" s="65">
        <v>94</v>
      </c>
      <c r="P4266" s="87">
        <f t="shared" si="265"/>
        <v>0.03</v>
      </c>
      <c r="Q4266" s="68">
        <v>4.67</v>
      </c>
      <c r="R4266" s="68" t="str" cm="1">
        <f t="array" ref="R4266">_xlfn.SWITCH(ROUND(Q4266,0),5,"Excellent",4,"Good",3,"Ok","Bad")</f>
        <v>Excellent</v>
      </c>
      <c r="S4266" s="17">
        <v>18</v>
      </c>
      <c r="T4266" s="17" t="str">
        <f t="shared" si="266"/>
        <v>No</v>
      </c>
      <c r="U4266" s="82">
        <v>43441</v>
      </c>
      <c r="V4266" s="82">
        <v>43842</v>
      </c>
      <c r="W4266" s="17">
        <v>158</v>
      </c>
      <c r="X4266" s="17" t="str">
        <f t="shared" si="267"/>
        <v>Active</v>
      </c>
      <c r="Y4266" s="17" t="s">
        <v>15615</v>
      </c>
      <c r="Z4266" s="17"/>
    </row>
    <row r="4267" spans="1:26" x14ac:dyDescent="0.25">
      <c r="A4267">
        <v>4266</v>
      </c>
      <c r="B4267" s="17" t="s">
        <v>14518</v>
      </c>
      <c r="C4267" s="17">
        <v>2127</v>
      </c>
      <c r="D4267" s="17" t="str">
        <f>INDEX(Hosts!$A:$O,MATCH(Places!$C4267,Hosts!$A:$A,0),MATCH(Places!D$1,Hosts!$1:$1,0))</f>
        <v>Within an hour</v>
      </c>
      <c r="E4267" s="87">
        <f>INDEX(Hosts!$A:$O,MATCH(Places!$C4267,Hosts!$A:$A,0),MATCH(Places!E$1,Hosts!$1:$1,0))</f>
        <v>1</v>
      </c>
      <c r="F4267" s="87">
        <f>INDEX(Hosts!$A:$O,MATCH(Places!$C4267,Hosts!$A:$A,0),MATCH(Places!F$1,Hosts!$1:$1,0))</f>
        <v>0.96</v>
      </c>
      <c r="G4267" s="17" t="str">
        <f>INDEX(Hosts!$A:$O,MATCH(Places!$C4267,Hosts!$A:$A,0),MATCH(Places!G$1,Hosts!$1:$1,0))</f>
        <v>Yes</v>
      </c>
      <c r="H4267" s="17">
        <v>18</v>
      </c>
      <c r="I4267" s="17" t="str">
        <f>INDEX(Neighborhoods!$A:$C,MATCH(Places!$H4267,Neighborhoods!$A:$A,0),MATCH(Places!I$1,Neighborhoods!$1:$1,0))</f>
        <v>Manhattan</v>
      </c>
      <c r="J4267" s="17" t="str">
        <f>INDEX(Neighborhoods!$A:$C,MATCH(Places!$H4267,Neighborhoods!$A:$A,0),MATCH(Places!J$1,Neighborhoods!$1:$1,0))</f>
        <v>Midtown</v>
      </c>
      <c r="K4267" s="17" t="s">
        <v>11822</v>
      </c>
      <c r="L4267" s="17" t="str">
        <f t="shared" si="264"/>
        <v>No</v>
      </c>
      <c r="M4267" s="17">
        <v>2</v>
      </c>
      <c r="N4267" s="17" t="str" cm="1">
        <f t="array" ref="N4267">_xlfn.IFS(M4267&lt;=2,"Small",M4267&lt;=5,"Medium",M4267&gt;5,"Large")</f>
        <v>Small</v>
      </c>
      <c r="O4267" s="65">
        <v>135</v>
      </c>
      <c r="P4267" s="87">
        <f t="shared" si="265"/>
        <v>0.03</v>
      </c>
      <c r="Q4267" s="68">
        <v>5</v>
      </c>
      <c r="R4267" s="68" t="str" cm="1">
        <f t="array" ref="R4267">_xlfn.SWITCH(ROUND(Q4267,0),5,"Excellent",4,"Good",3,"Ok","Bad")</f>
        <v>Excellent</v>
      </c>
      <c r="S4267" s="17">
        <v>23</v>
      </c>
      <c r="T4267" s="17" t="str">
        <f t="shared" si="266"/>
        <v>No</v>
      </c>
      <c r="U4267" s="82">
        <v>43449</v>
      </c>
      <c r="V4267" s="82">
        <v>43843</v>
      </c>
      <c r="W4267" s="17">
        <v>330</v>
      </c>
      <c r="X4267" s="17" t="str">
        <f t="shared" si="267"/>
        <v>Active</v>
      </c>
      <c r="Y4267" s="17" t="s">
        <v>15616</v>
      </c>
      <c r="Z4267" s="17"/>
    </row>
    <row r="4268" spans="1:26" x14ac:dyDescent="0.25">
      <c r="A4268">
        <v>4267</v>
      </c>
      <c r="B4268" s="17" t="s">
        <v>3030</v>
      </c>
      <c r="C4268" s="17">
        <v>3730</v>
      </c>
      <c r="D4268" s="17" t="str">
        <f>INDEX(Hosts!$A:$O,MATCH(Places!$C4268,Hosts!$A:$A,0),MATCH(Places!D$1,Hosts!$1:$1,0))</f>
        <v>Within an hour</v>
      </c>
      <c r="E4268" s="87">
        <f>INDEX(Hosts!$A:$O,MATCH(Places!$C4268,Hosts!$A:$A,0),MATCH(Places!E$1,Hosts!$1:$1,0))</f>
        <v>1</v>
      </c>
      <c r="F4268" s="87">
        <f>INDEX(Hosts!$A:$O,MATCH(Places!$C4268,Hosts!$A:$A,0),MATCH(Places!F$1,Hosts!$1:$1,0))</f>
        <v>0.56000000000000005</v>
      </c>
      <c r="G4268" s="17" t="str">
        <f>INDEX(Hosts!$A:$O,MATCH(Places!$C4268,Hosts!$A:$A,0),MATCH(Places!G$1,Hosts!$1:$1,0))</f>
        <v>No</v>
      </c>
      <c r="H4268" s="17">
        <v>18</v>
      </c>
      <c r="I4268" s="17" t="str">
        <f>INDEX(Neighborhoods!$A:$C,MATCH(Places!$H4268,Neighborhoods!$A:$A,0),MATCH(Places!I$1,Neighborhoods!$1:$1,0))</f>
        <v>Manhattan</v>
      </c>
      <c r="J4268" s="17" t="str">
        <f>INDEX(Neighborhoods!$A:$C,MATCH(Places!$H4268,Neighborhoods!$A:$A,0),MATCH(Places!J$1,Neighborhoods!$1:$1,0))</f>
        <v>Midtown</v>
      </c>
      <c r="K4268" s="17" t="s">
        <v>11822</v>
      </c>
      <c r="L4268" s="17" t="str">
        <f t="shared" si="264"/>
        <v>No</v>
      </c>
      <c r="M4268" s="17">
        <v>2</v>
      </c>
      <c r="N4268" s="17" t="str" cm="1">
        <f t="array" ref="N4268">_xlfn.IFS(M4268&lt;=2,"Small",M4268&lt;=5,"Medium",M4268&gt;5,"Large")</f>
        <v>Small</v>
      </c>
      <c r="O4268" s="65">
        <v>95</v>
      </c>
      <c r="P4268" s="87">
        <f t="shared" si="265"/>
        <v>0.03</v>
      </c>
      <c r="Q4268" s="68">
        <v>4.67</v>
      </c>
      <c r="R4268" s="68" t="str" cm="1">
        <f t="array" ref="R4268">_xlfn.SWITCH(ROUND(Q4268,0),5,"Excellent",4,"Good",3,"Ok","Bad")</f>
        <v>Excellent</v>
      </c>
      <c r="S4268" s="17">
        <v>6</v>
      </c>
      <c r="T4268" s="17" t="str">
        <f t="shared" si="266"/>
        <v>No</v>
      </c>
      <c r="U4268" s="82">
        <v>43562</v>
      </c>
      <c r="V4268" s="82">
        <v>43814</v>
      </c>
      <c r="W4268" s="17">
        <v>33</v>
      </c>
      <c r="X4268" s="17" t="str">
        <f t="shared" si="267"/>
        <v>Active</v>
      </c>
      <c r="Y4268" s="17" t="s">
        <v>15615</v>
      </c>
      <c r="Z4268" s="17"/>
    </row>
    <row r="4269" spans="1:26" x14ac:dyDescent="0.25">
      <c r="A4269">
        <v>4268</v>
      </c>
      <c r="B4269" s="17" t="s">
        <v>14654</v>
      </c>
      <c r="C4269" s="17">
        <v>495</v>
      </c>
      <c r="D4269" s="17" t="str">
        <f>INDEX(Hosts!$A:$O,MATCH(Places!$C4269,Hosts!$A:$A,0),MATCH(Places!D$1,Hosts!$1:$1,0))</f>
        <v>Within a day</v>
      </c>
      <c r="E4269" s="87">
        <f>INDEX(Hosts!$A:$O,MATCH(Places!$C4269,Hosts!$A:$A,0),MATCH(Places!E$1,Hosts!$1:$1,0))</f>
        <v>1</v>
      </c>
      <c r="F4269" s="87">
        <f>INDEX(Hosts!$A:$O,MATCH(Places!$C4269,Hosts!$A:$A,0),MATCH(Places!F$1,Hosts!$1:$1,0))</f>
        <v>0.82</v>
      </c>
      <c r="G4269" s="17" t="str">
        <f>INDEX(Hosts!$A:$O,MATCH(Places!$C4269,Hosts!$A:$A,0),MATCH(Places!G$1,Hosts!$1:$1,0))</f>
        <v>No</v>
      </c>
      <c r="H4269" s="17">
        <v>7</v>
      </c>
      <c r="I4269" s="17" t="str">
        <f>INDEX(Neighborhoods!$A:$C,MATCH(Places!$H4269,Neighborhoods!$A:$A,0),MATCH(Places!I$1,Neighborhoods!$1:$1,0))</f>
        <v>Brooklyn</v>
      </c>
      <c r="J4269" s="17" t="str">
        <f>INDEX(Neighborhoods!$A:$C,MATCH(Places!$H4269,Neighborhoods!$A:$A,0),MATCH(Places!J$1,Neighborhoods!$1:$1,0))</f>
        <v>Bedford-Stuyvesant</v>
      </c>
      <c r="K4269" s="17" t="s">
        <v>11822</v>
      </c>
      <c r="L4269" s="17" t="str">
        <f t="shared" si="264"/>
        <v>No</v>
      </c>
      <c r="M4269" s="17">
        <v>2</v>
      </c>
      <c r="N4269" s="17" t="str" cm="1">
        <f t="array" ref="N4269">_xlfn.IFS(M4269&lt;=2,"Small",M4269&lt;=5,"Medium",M4269&gt;5,"Large")</f>
        <v>Small</v>
      </c>
      <c r="O4269" s="65">
        <v>95</v>
      </c>
      <c r="P4269" s="87">
        <f t="shared" si="265"/>
        <v>0.03</v>
      </c>
      <c r="Q4269" s="68">
        <v>5</v>
      </c>
      <c r="R4269" s="68" t="str" cm="1">
        <f t="array" ref="R4269">_xlfn.SWITCH(ROUND(Q4269,0),5,"Excellent",4,"Good",3,"Ok","Bad")</f>
        <v>Excellent</v>
      </c>
      <c r="S4269" s="17">
        <v>8</v>
      </c>
      <c r="T4269" s="17" t="str">
        <f t="shared" si="266"/>
        <v>No</v>
      </c>
      <c r="U4269" s="82">
        <v>43870</v>
      </c>
      <c r="V4269" s="82">
        <v>44017</v>
      </c>
      <c r="W4269" s="17">
        <v>152</v>
      </c>
      <c r="X4269" s="17" t="str">
        <f t="shared" si="267"/>
        <v>Active</v>
      </c>
      <c r="Y4269" s="17" t="s">
        <v>15615</v>
      </c>
      <c r="Z4269" s="17"/>
    </row>
    <row r="4270" spans="1:26" x14ac:dyDescent="0.25">
      <c r="A4270">
        <v>4269</v>
      </c>
      <c r="B4270" s="17" t="s">
        <v>3031</v>
      </c>
      <c r="C4270" s="17">
        <v>3731</v>
      </c>
      <c r="D4270" s="17" t="str">
        <f>INDEX(Hosts!$A:$O,MATCH(Places!$C4270,Hosts!$A:$A,0),MATCH(Places!D$1,Hosts!$1:$1,0))</f>
        <v>Within a day</v>
      </c>
      <c r="E4270" s="87">
        <f>INDEX(Hosts!$A:$O,MATCH(Places!$C4270,Hosts!$A:$A,0),MATCH(Places!E$1,Hosts!$1:$1,0))</f>
        <v>1</v>
      </c>
      <c r="F4270" s="87">
        <f>INDEX(Hosts!$A:$O,MATCH(Places!$C4270,Hosts!$A:$A,0),MATCH(Places!F$1,Hosts!$1:$1,0))</f>
        <v>0.93</v>
      </c>
      <c r="G4270" s="17" t="str">
        <f>INDEX(Hosts!$A:$O,MATCH(Places!$C4270,Hosts!$A:$A,0),MATCH(Places!G$1,Hosts!$1:$1,0))</f>
        <v>No</v>
      </c>
      <c r="H4270" s="17">
        <v>15</v>
      </c>
      <c r="I4270" s="17" t="str">
        <f>INDEX(Neighborhoods!$A:$C,MATCH(Places!$H4270,Neighborhoods!$A:$A,0),MATCH(Places!I$1,Neighborhoods!$1:$1,0))</f>
        <v>Manhattan</v>
      </c>
      <c r="J4270" s="17" t="str">
        <f>INDEX(Neighborhoods!$A:$C,MATCH(Places!$H4270,Neighborhoods!$A:$A,0),MATCH(Places!J$1,Neighborhoods!$1:$1,0))</f>
        <v>East Village</v>
      </c>
      <c r="K4270" s="17" t="s">
        <v>1</v>
      </c>
      <c r="L4270" s="17" t="str">
        <f t="shared" si="264"/>
        <v>Yes</v>
      </c>
      <c r="M4270" s="17">
        <v>2</v>
      </c>
      <c r="N4270" s="17" t="str" cm="1">
        <f t="array" ref="N4270">_xlfn.IFS(M4270&lt;=2,"Small",M4270&lt;=5,"Medium",M4270&gt;5,"Large")</f>
        <v>Small</v>
      </c>
      <c r="O4270" s="65">
        <v>100</v>
      </c>
      <c r="P4270" s="87">
        <f t="shared" si="265"/>
        <v>0.03</v>
      </c>
      <c r="Q4270" s="68">
        <v>4.54</v>
      </c>
      <c r="R4270" s="68" t="str" cm="1">
        <f t="array" ref="R4270">_xlfn.SWITCH(ROUND(Q4270,0),5,"Excellent",4,"Good",3,"Ok","Bad")</f>
        <v>Excellent</v>
      </c>
      <c r="S4270" s="17">
        <v>28</v>
      </c>
      <c r="T4270" s="17" t="str">
        <f t="shared" si="266"/>
        <v>No</v>
      </c>
      <c r="U4270" s="82">
        <v>43443</v>
      </c>
      <c r="V4270" s="82">
        <v>43884</v>
      </c>
      <c r="W4270" s="17">
        <v>197</v>
      </c>
      <c r="X4270" s="17" t="str">
        <f t="shared" si="267"/>
        <v>Active</v>
      </c>
      <c r="Y4270" s="17" t="s">
        <v>15616</v>
      </c>
      <c r="Z4270" s="17"/>
    </row>
    <row r="4271" spans="1:26" x14ac:dyDescent="0.25">
      <c r="A4271">
        <v>4270</v>
      </c>
      <c r="B4271" s="17" t="s">
        <v>14265</v>
      </c>
      <c r="C4271" s="17">
        <v>2256</v>
      </c>
      <c r="D4271" s="17" t="str">
        <f>INDEX(Hosts!$A:$O,MATCH(Places!$C4271,Hosts!$A:$A,0),MATCH(Places!D$1,Hosts!$1:$1,0))</f>
        <v>Within an hour</v>
      </c>
      <c r="E4271" s="87">
        <f>INDEX(Hosts!$A:$O,MATCH(Places!$C4271,Hosts!$A:$A,0),MATCH(Places!E$1,Hosts!$1:$1,0))</f>
        <v>1</v>
      </c>
      <c r="F4271" s="87">
        <f>INDEX(Hosts!$A:$O,MATCH(Places!$C4271,Hosts!$A:$A,0),MATCH(Places!F$1,Hosts!$1:$1,0))</f>
        <v>0.98</v>
      </c>
      <c r="G4271" s="17" t="str">
        <f>INDEX(Hosts!$A:$O,MATCH(Places!$C4271,Hosts!$A:$A,0),MATCH(Places!G$1,Hosts!$1:$1,0))</f>
        <v>Yes</v>
      </c>
      <c r="H4271" s="17">
        <v>24</v>
      </c>
      <c r="I4271" s="17" t="str">
        <f>INDEX(Neighborhoods!$A:$C,MATCH(Places!$H4271,Neighborhoods!$A:$A,0),MATCH(Places!I$1,Neighborhoods!$1:$1,0))</f>
        <v>Queens</v>
      </c>
      <c r="J4271" s="17" t="str">
        <f>INDEX(Neighborhoods!$A:$C,MATCH(Places!$H4271,Neighborhoods!$A:$A,0),MATCH(Places!J$1,Neighborhoods!$1:$1,0))</f>
        <v>Long Island City</v>
      </c>
      <c r="K4271" s="17" t="s">
        <v>11822</v>
      </c>
      <c r="L4271" s="17" t="str">
        <f t="shared" si="264"/>
        <v>No</v>
      </c>
      <c r="M4271" s="17">
        <v>4</v>
      </c>
      <c r="N4271" s="17" t="str" cm="1">
        <f t="array" ref="N4271">_xlfn.IFS(M4271&lt;=2,"Small",M4271&lt;=5,"Medium",M4271&gt;5,"Large")</f>
        <v>Medium</v>
      </c>
      <c r="O4271" s="65">
        <v>125</v>
      </c>
      <c r="P4271" s="87">
        <f t="shared" si="265"/>
        <v>0.03</v>
      </c>
      <c r="Q4271" s="68">
        <v>4.83</v>
      </c>
      <c r="R4271" s="68" t="str" cm="1">
        <f t="array" ref="R4271">_xlfn.SWITCH(ROUND(Q4271,0),5,"Excellent",4,"Good",3,"Ok","Bad")</f>
        <v>Excellent</v>
      </c>
      <c r="S4271" s="17">
        <v>18</v>
      </c>
      <c r="T4271" s="17" t="str">
        <f t="shared" si="266"/>
        <v>No</v>
      </c>
      <c r="U4271" s="82">
        <v>43578</v>
      </c>
      <c r="V4271" s="82">
        <v>44010</v>
      </c>
      <c r="W4271" s="17">
        <v>303</v>
      </c>
      <c r="X4271" s="17" t="str">
        <f t="shared" si="267"/>
        <v>Active</v>
      </c>
      <c r="Y4271" s="17" t="s">
        <v>15616</v>
      </c>
      <c r="Z4271" s="17"/>
    </row>
    <row r="4272" spans="1:26" x14ac:dyDescent="0.25">
      <c r="A4272">
        <v>4271</v>
      </c>
      <c r="B4272" s="17" t="s">
        <v>15586</v>
      </c>
      <c r="C4272" s="17">
        <v>2065</v>
      </c>
      <c r="D4272" s="17" t="str">
        <f>INDEX(Hosts!$A:$O,MATCH(Places!$C4272,Hosts!$A:$A,0),MATCH(Places!D$1,Hosts!$1:$1,0))</f>
        <v>Within a few hours</v>
      </c>
      <c r="E4272" s="87">
        <f>INDEX(Hosts!$A:$O,MATCH(Places!$C4272,Hosts!$A:$A,0),MATCH(Places!E$1,Hosts!$1:$1,0))</f>
        <v>1</v>
      </c>
      <c r="F4272" s="87">
        <f>INDEX(Hosts!$A:$O,MATCH(Places!$C4272,Hosts!$A:$A,0),MATCH(Places!F$1,Hosts!$1:$1,0))</f>
        <v>1</v>
      </c>
      <c r="G4272" s="17" t="str">
        <f>INDEX(Hosts!$A:$O,MATCH(Places!$C4272,Hosts!$A:$A,0),MATCH(Places!G$1,Hosts!$1:$1,0))</f>
        <v>Yes</v>
      </c>
      <c r="H4272" s="17">
        <v>7</v>
      </c>
      <c r="I4272" s="17" t="str">
        <f>INDEX(Neighborhoods!$A:$C,MATCH(Places!$H4272,Neighborhoods!$A:$A,0),MATCH(Places!I$1,Neighborhoods!$1:$1,0))</f>
        <v>Brooklyn</v>
      </c>
      <c r="J4272" s="17" t="str">
        <f>INDEX(Neighborhoods!$A:$C,MATCH(Places!$H4272,Neighborhoods!$A:$A,0),MATCH(Places!J$1,Neighborhoods!$1:$1,0))</f>
        <v>Bedford-Stuyvesant</v>
      </c>
      <c r="K4272" s="17" t="s">
        <v>1</v>
      </c>
      <c r="L4272" s="17" t="str">
        <f t="shared" si="264"/>
        <v>Yes</v>
      </c>
      <c r="M4272" s="17">
        <v>2</v>
      </c>
      <c r="N4272" s="17" t="str" cm="1">
        <f t="array" ref="N4272">_xlfn.IFS(M4272&lt;=2,"Small",M4272&lt;=5,"Medium",M4272&gt;5,"Large")</f>
        <v>Small</v>
      </c>
      <c r="O4272" s="65">
        <v>50</v>
      </c>
      <c r="P4272" s="87">
        <f t="shared" si="265"/>
        <v>0.03</v>
      </c>
      <c r="Q4272" s="68">
        <v>5</v>
      </c>
      <c r="R4272" s="68" t="str" cm="1">
        <f t="array" ref="R4272">_xlfn.SWITCH(ROUND(Q4272,0),5,"Excellent",4,"Good",3,"Ok","Bad")</f>
        <v>Excellent</v>
      </c>
      <c r="S4272" s="17">
        <v>35</v>
      </c>
      <c r="T4272" s="17" t="str">
        <f t="shared" si="266"/>
        <v>No</v>
      </c>
      <c r="U4272" s="82">
        <v>43467</v>
      </c>
      <c r="V4272" s="82">
        <v>44041</v>
      </c>
      <c r="W4272" s="17">
        <v>217</v>
      </c>
      <c r="X4272" s="17" t="str">
        <f t="shared" si="267"/>
        <v>Active</v>
      </c>
      <c r="Y4272" s="17" t="s">
        <v>15615</v>
      </c>
      <c r="Z4272" s="17"/>
    </row>
    <row r="4273" spans="1:26" x14ac:dyDescent="0.25">
      <c r="A4273">
        <v>4272</v>
      </c>
      <c r="B4273" s="17" t="s">
        <v>3032</v>
      </c>
      <c r="C4273" s="17">
        <v>3714</v>
      </c>
      <c r="D4273" s="17" t="str">
        <f>INDEX(Hosts!$A:$O,MATCH(Places!$C4273,Hosts!$A:$A,0),MATCH(Places!D$1,Hosts!$1:$1,0))</f>
        <v>Within an hour</v>
      </c>
      <c r="E4273" s="87">
        <f>INDEX(Hosts!$A:$O,MATCH(Places!$C4273,Hosts!$A:$A,0),MATCH(Places!E$1,Hosts!$1:$1,0))</f>
        <v>1</v>
      </c>
      <c r="F4273" s="87">
        <f>INDEX(Hosts!$A:$O,MATCH(Places!$C4273,Hosts!$A:$A,0),MATCH(Places!F$1,Hosts!$1:$1,0))</f>
        <v>1</v>
      </c>
      <c r="G4273" s="17" t="str">
        <f>INDEX(Hosts!$A:$O,MATCH(Places!$C4273,Hosts!$A:$A,0),MATCH(Places!G$1,Hosts!$1:$1,0))</f>
        <v>No</v>
      </c>
      <c r="H4273" s="17">
        <v>12</v>
      </c>
      <c r="I4273" s="17" t="str">
        <f>INDEX(Neighborhoods!$A:$C,MATCH(Places!$H4273,Neighborhoods!$A:$A,0),MATCH(Places!I$1,Neighborhoods!$1:$1,0))</f>
        <v>Brooklyn</v>
      </c>
      <c r="J4273" s="17" t="str">
        <f>INDEX(Neighborhoods!$A:$C,MATCH(Places!$H4273,Neighborhoods!$A:$A,0),MATCH(Places!J$1,Neighborhoods!$1:$1,0))</f>
        <v>Williamsburg</v>
      </c>
      <c r="K4273" s="17" t="s">
        <v>1</v>
      </c>
      <c r="L4273" s="17" t="str">
        <f t="shared" si="264"/>
        <v>Yes</v>
      </c>
      <c r="M4273" s="17">
        <v>2</v>
      </c>
      <c r="N4273" s="17" t="str" cm="1">
        <f t="array" ref="N4273">_xlfn.IFS(M4273&lt;=2,"Small",M4273&lt;=5,"Medium",M4273&gt;5,"Large")</f>
        <v>Small</v>
      </c>
      <c r="O4273" s="65">
        <v>80</v>
      </c>
      <c r="P4273" s="87">
        <f t="shared" si="265"/>
        <v>0.03</v>
      </c>
      <c r="Q4273" s="68">
        <v>4.8099999999999996</v>
      </c>
      <c r="R4273" s="68" t="str" cm="1">
        <f t="array" ref="R4273">_xlfn.SWITCH(ROUND(Q4273,0),5,"Excellent",4,"Good",3,"Ok","Bad")</f>
        <v>Excellent</v>
      </c>
      <c r="S4273" s="17">
        <v>59</v>
      </c>
      <c r="T4273" s="17" t="str">
        <f t="shared" si="266"/>
        <v>No</v>
      </c>
      <c r="U4273" s="82">
        <v>43444</v>
      </c>
      <c r="V4273" s="82">
        <v>44040</v>
      </c>
      <c r="W4273" s="17">
        <v>0</v>
      </c>
      <c r="X4273" s="17" t="str">
        <f t="shared" si="267"/>
        <v>Inactive</v>
      </c>
      <c r="Y4273" s="17" t="s">
        <v>15615</v>
      </c>
      <c r="Z4273" s="17"/>
    </row>
    <row r="4274" spans="1:26" x14ac:dyDescent="0.25">
      <c r="A4274">
        <v>4273</v>
      </c>
      <c r="B4274" s="17" t="s">
        <v>15034</v>
      </c>
      <c r="C4274" s="17">
        <v>432</v>
      </c>
      <c r="D4274" s="17" t="str">
        <f>INDEX(Hosts!$A:$O,MATCH(Places!$C4274,Hosts!$A:$A,0),MATCH(Places!D$1,Hosts!$1:$1,0))</f>
        <v>Within a few hours</v>
      </c>
      <c r="E4274" s="87">
        <f>INDEX(Hosts!$A:$O,MATCH(Places!$C4274,Hosts!$A:$A,0),MATCH(Places!E$1,Hosts!$1:$1,0))</f>
        <v>0.8</v>
      </c>
      <c r="F4274" s="87">
        <f>INDEX(Hosts!$A:$O,MATCH(Places!$C4274,Hosts!$A:$A,0),MATCH(Places!F$1,Hosts!$1:$1,0))</f>
        <v>0.88</v>
      </c>
      <c r="G4274" s="17" t="str">
        <f>INDEX(Hosts!$A:$O,MATCH(Places!$C4274,Hosts!$A:$A,0),MATCH(Places!G$1,Hosts!$1:$1,0))</f>
        <v>No</v>
      </c>
      <c r="H4274" s="17">
        <v>12</v>
      </c>
      <c r="I4274" s="17" t="str">
        <f>INDEX(Neighborhoods!$A:$C,MATCH(Places!$H4274,Neighborhoods!$A:$A,0),MATCH(Places!I$1,Neighborhoods!$1:$1,0))</f>
        <v>Brooklyn</v>
      </c>
      <c r="J4274" s="17" t="str">
        <f>INDEX(Neighborhoods!$A:$C,MATCH(Places!$H4274,Neighborhoods!$A:$A,0),MATCH(Places!J$1,Neighborhoods!$1:$1,0))</f>
        <v>Williamsburg</v>
      </c>
      <c r="K4274" s="17" t="s">
        <v>1</v>
      </c>
      <c r="L4274" s="17" t="str">
        <f t="shared" si="264"/>
        <v>Yes</v>
      </c>
      <c r="M4274" s="17">
        <v>1</v>
      </c>
      <c r="N4274" s="17" t="str" cm="1">
        <f t="array" ref="N4274">_xlfn.IFS(M4274&lt;=2,"Small",M4274&lt;=5,"Medium",M4274&gt;5,"Large")</f>
        <v>Small</v>
      </c>
      <c r="O4274" s="65">
        <v>50</v>
      </c>
      <c r="P4274" s="87">
        <f t="shared" si="265"/>
        <v>0.03</v>
      </c>
      <c r="Q4274" s="68">
        <v>4</v>
      </c>
      <c r="R4274" s="68" t="str" cm="1">
        <f t="array" ref="R4274">_xlfn.SWITCH(ROUND(Q4274,0),5,"Excellent",4,"Good",3,"Ok","Bad")</f>
        <v>Good</v>
      </c>
      <c r="S4274" s="17">
        <v>3</v>
      </c>
      <c r="T4274" s="17" t="str">
        <f t="shared" si="266"/>
        <v>No</v>
      </c>
      <c r="U4274" s="82">
        <v>43513</v>
      </c>
      <c r="V4274" s="82">
        <v>43801</v>
      </c>
      <c r="W4274" s="17">
        <v>179</v>
      </c>
      <c r="X4274" s="17" t="str">
        <f t="shared" si="267"/>
        <v>Active</v>
      </c>
      <c r="Y4274" s="17" t="s">
        <v>15616</v>
      </c>
      <c r="Z4274" s="17"/>
    </row>
    <row r="4275" spans="1:26" x14ac:dyDescent="0.25">
      <c r="A4275">
        <v>4274</v>
      </c>
      <c r="B4275" s="17" t="s">
        <v>15290</v>
      </c>
      <c r="C4275" s="17">
        <v>3089</v>
      </c>
      <c r="D4275" s="17" t="str">
        <f>INDEX(Hosts!$A:$O,MATCH(Places!$C4275,Hosts!$A:$A,0),MATCH(Places!D$1,Hosts!$1:$1,0))</f>
        <v>Within an hour</v>
      </c>
      <c r="E4275" s="87">
        <f>INDEX(Hosts!$A:$O,MATCH(Places!$C4275,Hosts!$A:$A,0),MATCH(Places!E$1,Hosts!$1:$1,0))</f>
        <v>1</v>
      </c>
      <c r="F4275" s="87">
        <f>INDEX(Hosts!$A:$O,MATCH(Places!$C4275,Hosts!$A:$A,0),MATCH(Places!F$1,Hosts!$1:$1,0))</f>
        <v>0.62</v>
      </c>
      <c r="G4275" s="17" t="str">
        <f>INDEX(Hosts!$A:$O,MATCH(Places!$C4275,Hosts!$A:$A,0),MATCH(Places!G$1,Hosts!$1:$1,0))</f>
        <v>No</v>
      </c>
      <c r="H4275" s="17">
        <v>8</v>
      </c>
      <c r="I4275" s="17" t="str">
        <f>INDEX(Neighborhoods!$A:$C,MATCH(Places!$H4275,Neighborhoods!$A:$A,0),MATCH(Places!I$1,Neighborhoods!$1:$1,0))</f>
        <v>Brooklyn</v>
      </c>
      <c r="J4275" s="17" t="str">
        <f>INDEX(Neighborhoods!$A:$C,MATCH(Places!$H4275,Neighborhoods!$A:$A,0),MATCH(Places!J$1,Neighborhoods!$1:$1,0))</f>
        <v>Bushwick</v>
      </c>
      <c r="K4275" s="17" t="s">
        <v>11822</v>
      </c>
      <c r="L4275" s="17" t="str">
        <f t="shared" si="264"/>
        <v>No</v>
      </c>
      <c r="M4275" s="17">
        <v>3</v>
      </c>
      <c r="N4275" s="17" t="str" cm="1">
        <f t="array" ref="N4275">_xlfn.IFS(M4275&lt;=2,"Small",M4275&lt;=5,"Medium",M4275&gt;5,"Large")</f>
        <v>Medium</v>
      </c>
      <c r="O4275" s="65">
        <v>90</v>
      </c>
      <c r="P4275" s="87">
        <f t="shared" si="265"/>
        <v>0.03</v>
      </c>
      <c r="Q4275" s="68">
        <v>4.75</v>
      </c>
      <c r="R4275" s="68" t="str" cm="1">
        <f t="array" ref="R4275">_xlfn.SWITCH(ROUND(Q4275,0),5,"Excellent",4,"Good",3,"Ok","Bad")</f>
        <v>Excellent</v>
      </c>
      <c r="S4275" s="17">
        <v>4</v>
      </c>
      <c r="T4275" s="17" t="str">
        <f t="shared" si="266"/>
        <v>No</v>
      </c>
      <c r="U4275" s="82">
        <v>43456</v>
      </c>
      <c r="V4275" s="82">
        <v>43878</v>
      </c>
      <c r="W4275" s="17">
        <v>345</v>
      </c>
      <c r="X4275" s="17" t="str">
        <f t="shared" si="267"/>
        <v>Active</v>
      </c>
      <c r="Y4275" s="17" t="s">
        <v>15615</v>
      </c>
      <c r="Z4275" s="17"/>
    </row>
    <row r="4276" spans="1:26" x14ac:dyDescent="0.25">
      <c r="A4276">
        <v>4275</v>
      </c>
      <c r="B4276" s="17" t="s">
        <v>15596</v>
      </c>
      <c r="C4276" s="17">
        <v>3292</v>
      </c>
      <c r="D4276" s="17" t="str">
        <f>INDEX(Hosts!$A:$O,MATCH(Places!$C4276,Hosts!$A:$A,0),MATCH(Places!D$1,Hosts!$1:$1,0))</f>
        <v>Within an hour</v>
      </c>
      <c r="E4276" s="87">
        <f>INDEX(Hosts!$A:$O,MATCH(Places!$C4276,Hosts!$A:$A,0),MATCH(Places!E$1,Hosts!$1:$1,0))</f>
        <v>1</v>
      </c>
      <c r="F4276" s="87">
        <f>INDEX(Hosts!$A:$O,MATCH(Places!$C4276,Hosts!$A:$A,0),MATCH(Places!F$1,Hosts!$1:$1,0))</f>
        <v>0.79</v>
      </c>
      <c r="G4276" s="17" t="str">
        <f>INDEX(Hosts!$A:$O,MATCH(Places!$C4276,Hosts!$A:$A,0),MATCH(Places!G$1,Hosts!$1:$1,0))</f>
        <v>No</v>
      </c>
      <c r="H4276" s="17">
        <v>26</v>
      </c>
      <c r="I4276" s="17" t="str">
        <f>INDEX(Neighborhoods!$A:$C,MATCH(Places!$H4276,Neighborhoods!$A:$A,0),MATCH(Places!I$1,Neighborhoods!$1:$1,0))</f>
        <v>Queens</v>
      </c>
      <c r="J4276" s="17" t="str">
        <f>INDEX(Neighborhoods!$A:$C,MATCH(Places!$H4276,Neighborhoods!$A:$A,0),MATCH(Places!J$1,Neighborhoods!$1:$1,0))</f>
        <v>Sunnyside</v>
      </c>
      <c r="K4276" s="17" t="s">
        <v>1</v>
      </c>
      <c r="L4276" s="17" t="str">
        <f t="shared" si="264"/>
        <v>Yes</v>
      </c>
      <c r="M4276" s="17">
        <v>1</v>
      </c>
      <c r="N4276" s="17" t="str" cm="1">
        <f t="array" ref="N4276">_xlfn.IFS(M4276&lt;=2,"Small",M4276&lt;=5,"Medium",M4276&gt;5,"Large")</f>
        <v>Small</v>
      </c>
      <c r="O4276" s="65">
        <v>39</v>
      </c>
      <c r="P4276" s="87">
        <f t="shared" si="265"/>
        <v>0.03</v>
      </c>
      <c r="Q4276" s="68">
        <v>4.67</v>
      </c>
      <c r="R4276" s="68" t="str" cm="1">
        <f t="array" ref="R4276">_xlfn.SWITCH(ROUND(Q4276,0),5,"Excellent",4,"Good",3,"Ok","Bad")</f>
        <v>Excellent</v>
      </c>
      <c r="S4276" s="17">
        <v>6</v>
      </c>
      <c r="T4276" s="17" t="str">
        <f t="shared" si="266"/>
        <v>No</v>
      </c>
      <c r="U4276" s="82">
        <v>43495</v>
      </c>
      <c r="V4276" s="82">
        <v>44013</v>
      </c>
      <c r="W4276" s="17">
        <v>321</v>
      </c>
      <c r="X4276" s="17" t="str">
        <f t="shared" si="267"/>
        <v>Active</v>
      </c>
      <c r="Y4276" s="17" t="s">
        <v>15615</v>
      </c>
      <c r="Z4276" s="17"/>
    </row>
    <row r="4277" spans="1:26" x14ac:dyDescent="0.25">
      <c r="A4277">
        <v>4276</v>
      </c>
      <c r="B4277" s="17" t="s">
        <v>3033</v>
      </c>
      <c r="C4277" s="17">
        <v>2216</v>
      </c>
      <c r="D4277" s="17" t="str">
        <f>INDEX(Hosts!$A:$O,MATCH(Places!$C4277,Hosts!$A:$A,0),MATCH(Places!D$1,Hosts!$1:$1,0))</f>
        <v>Within an hour</v>
      </c>
      <c r="E4277" s="87">
        <f>INDEX(Hosts!$A:$O,MATCH(Places!$C4277,Hosts!$A:$A,0),MATCH(Places!E$1,Hosts!$1:$1,0))</f>
        <v>1</v>
      </c>
      <c r="F4277" s="87">
        <f>INDEX(Hosts!$A:$O,MATCH(Places!$C4277,Hosts!$A:$A,0),MATCH(Places!F$1,Hosts!$1:$1,0))</f>
        <v>1</v>
      </c>
      <c r="G4277" s="17" t="str">
        <f>INDEX(Hosts!$A:$O,MATCH(Places!$C4277,Hosts!$A:$A,0),MATCH(Places!G$1,Hosts!$1:$1,0))</f>
        <v>Yes</v>
      </c>
      <c r="H4277" s="17">
        <v>20</v>
      </c>
      <c r="I4277" s="17" t="str">
        <f>INDEX(Neighborhoods!$A:$C,MATCH(Places!$H4277,Neighborhoods!$A:$A,0),MATCH(Places!I$1,Neighborhoods!$1:$1,0))</f>
        <v>Manhattan</v>
      </c>
      <c r="J4277" s="17" t="str">
        <f>INDEX(Neighborhoods!$A:$C,MATCH(Places!$H4277,Neighborhoods!$A:$A,0),MATCH(Places!J$1,Neighborhoods!$1:$1,0))</f>
        <v>Upper West Side</v>
      </c>
      <c r="K4277" s="17" t="s">
        <v>1</v>
      </c>
      <c r="L4277" s="17" t="str">
        <f t="shared" si="264"/>
        <v>Yes</v>
      </c>
      <c r="M4277" s="17">
        <v>1</v>
      </c>
      <c r="N4277" s="17" t="str" cm="1">
        <f t="array" ref="N4277">_xlfn.IFS(M4277&lt;=2,"Small",M4277&lt;=5,"Medium",M4277&gt;5,"Large")</f>
        <v>Small</v>
      </c>
      <c r="O4277" s="65">
        <v>74</v>
      </c>
      <c r="P4277" s="87">
        <f t="shared" si="265"/>
        <v>0.03</v>
      </c>
      <c r="Q4277" s="68">
        <v>4.88</v>
      </c>
      <c r="R4277" s="68" t="str" cm="1">
        <f t="array" ref="R4277">_xlfn.SWITCH(ROUND(Q4277,0),5,"Excellent",4,"Good",3,"Ok","Bad")</f>
        <v>Excellent</v>
      </c>
      <c r="S4277" s="17">
        <v>8</v>
      </c>
      <c r="T4277" s="17" t="str">
        <f t="shared" si="266"/>
        <v>No</v>
      </c>
      <c r="U4277" s="82">
        <v>43475</v>
      </c>
      <c r="V4277" s="82">
        <v>44013</v>
      </c>
      <c r="W4277" s="17">
        <v>1</v>
      </c>
      <c r="X4277" s="17" t="str">
        <f t="shared" si="267"/>
        <v>Active</v>
      </c>
      <c r="Y4277" s="17" t="s">
        <v>15615</v>
      </c>
      <c r="Z4277" s="17"/>
    </row>
    <row r="4278" spans="1:26" x14ac:dyDescent="0.25">
      <c r="A4278">
        <v>4277</v>
      </c>
      <c r="B4278" s="17" t="s">
        <v>3034</v>
      </c>
      <c r="C4278" s="17">
        <v>1233</v>
      </c>
      <c r="D4278" s="17" t="str">
        <f>INDEX(Hosts!$A:$O,MATCH(Places!$C4278,Hosts!$A:$A,0),MATCH(Places!D$1,Hosts!$1:$1,0))</f>
        <v>Within an hour</v>
      </c>
      <c r="E4278" s="87">
        <f>INDEX(Hosts!$A:$O,MATCH(Places!$C4278,Hosts!$A:$A,0),MATCH(Places!E$1,Hosts!$1:$1,0))</f>
        <v>1</v>
      </c>
      <c r="F4278" s="87">
        <f>INDEX(Hosts!$A:$O,MATCH(Places!$C4278,Hosts!$A:$A,0),MATCH(Places!F$1,Hosts!$1:$1,0))</f>
        <v>0.86</v>
      </c>
      <c r="G4278" s="17" t="str">
        <f>INDEX(Hosts!$A:$O,MATCH(Places!$C4278,Hosts!$A:$A,0),MATCH(Places!G$1,Hosts!$1:$1,0))</f>
        <v>Yes</v>
      </c>
      <c r="H4278" s="17">
        <v>17</v>
      </c>
      <c r="I4278" s="17" t="str">
        <f>INDEX(Neighborhoods!$A:$C,MATCH(Places!$H4278,Neighborhoods!$A:$A,0),MATCH(Places!I$1,Neighborhoods!$1:$1,0))</f>
        <v>Manhattan</v>
      </c>
      <c r="J4278" s="17" t="str">
        <f>INDEX(Neighborhoods!$A:$C,MATCH(Places!$H4278,Neighborhoods!$A:$A,0),MATCH(Places!J$1,Neighborhoods!$1:$1,0))</f>
        <v>Hell's Kitchen</v>
      </c>
      <c r="K4278" s="17" t="s">
        <v>1</v>
      </c>
      <c r="L4278" s="17" t="str">
        <f t="shared" si="264"/>
        <v>Yes</v>
      </c>
      <c r="M4278" s="17">
        <v>1</v>
      </c>
      <c r="N4278" s="17" t="str" cm="1">
        <f t="array" ref="N4278">_xlfn.IFS(M4278&lt;=2,"Small",M4278&lt;=5,"Medium",M4278&gt;5,"Large")</f>
        <v>Small</v>
      </c>
      <c r="O4278" s="65">
        <v>70.709999999999994</v>
      </c>
      <c r="P4278" s="87">
        <f t="shared" si="265"/>
        <v>0.03</v>
      </c>
      <c r="Q4278" s="68">
        <v>5</v>
      </c>
      <c r="R4278" s="68" t="str" cm="1">
        <f t="array" ref="R4278">_xlfn.SWITCH(ROUND(Q4278,0),5,"Excellent",4,"Good",3,"Ok","Bad")</f>
        <v>Excellent</v>
      </c>
      <c r="S4278" s="17">
        <v>63</v>
      </c>
      <c r="T4278" s="17" t="str">
        <f t="shared" si="266"/>
        <v>No</v>
      </c>
      <c r="U4278" s="82">
        <v>43450</v>
      </c>
      <c r="V4278" s="82">
        <v>44046</v>
      </c>
      <c r="W4278" s="17">
        <v>153</v>
      </c>
      <c r="X4278" s="17" t="str">
        <f t="shared" si="267"/>
        <v>Active</v>
      </c>
      <c r="Y4278" s="17" t="s">
        <v>15615</v>
      </c>
      <c r="Z4278" s="17"/>
    </row>
    <row r="4279" spans="1:26" x14ac:dyDescent="0.25">
      <c r="A4279">
        <v>4278</v>
      </c>
      <c r="B4279" s="17" t="s">
        <v>13873</v>
      </c>
      <c r="C4279" s="17">
        <v>3733</v>
      </c>
      <c r="D4279" s="17" t="str">
        <f>INDEX(Hosts!$A:$O,MATCH(Places!$C4279,Hosts!$A:$A,0),MATCH(Places!D$1,Hosts!$1:$1,0))</f>
        <v>Within an hour</v>
      </c>
      <c r="E4279" s="87">
        <f>INDEX(Hosts!$A:$O,MATCH(Places!$C4279,Hosts!$A:$A,0),MATCH(Places!E$1,Hosts!$1:$1,0))</f>
        <v>1</v>
      </c>
      <c r="F4279" s="87">
        <f>INDEX(Hosts!$A:$O,MATCH(Places!$C4279,Hosts!$A:$A,0),MATCH(Places!F$1,Hosts!$1:$1,0))</f>
        <v>0.6</v>
      </c>
      <c r="G4279" s="17" t="str">
        <f>INDEX(Hosts!$A:$O,MATCH(Places!$C4279,Hosts!$A:$A,0),MATCH(Places!G$1,Hosts!$1:$1,0))</f>
        <v>No</v>
      </c>
      <c r="H4279" s="17">
        <v>16</v>
      </c>
      <c r="I4279" s="17" t="str">
        <f>INDEX(Neighborhoods!$A:$C,MATCH(Places!$H4279,Neighborhoods!$A:$A,0),MATCH(Places!I$1,Neighborhoods!$1:$1,0))</f>
        <v>Manhattan</v>
      </c>
      <c r="J4279" s="17" t="str">
        <f>INDEX(Neighborhoods!$A:$C,MATCH(Places!$H4279,Neighborhoods!$A:$A,0),MATCH(Places!J$1,Neighborhoods!$1:$1,0))</f>
        <v>Harlem</v>
      </c>
      <c r="K4279" s="17" t="s">
        <v>11822</v>
      </c>
      <c r="L4279" s="17" t="str">
        <f t="shared" si="264"/>
        <v>No</v>
      </c>
      <c r="M4279" s="17">
        <v>4</v>
      </c>
      <c r="N4279" s="17" t="str" cm="1">
        <f t="array" ref="N4279">_xlfn.IFS(M4279&lt;=2,"Small",M4279&lt;=5,"Medium",M4279&gt;5,"Large")</f>
        <v>Medium</v>
      </c>
      <c r="O4279" s="65">
        <v>414</v>
      </c>
      <c r="P4279" s="87">
        <f t="shared" si="265"/>
        <v>0.04</v>
      </c>
      <c r="Q4279" s="68">
        <v>4.9000000000000004</v>
      </c>
      <c r="R4279" s="68" t="str" cm="1">
        <f t="array" ref="R4279">_xlfn.SWITCH(ROUND(Q4279,0),5,"Excellent",4,"Good",3,"Ok","Bad")</f>
        <v>Excellent</v>
      </c>
      <c r="S4279" s="17">
        <v>10</v>
      </c>
      <c r="T4279" s="17" t="str">
        <f t="shared" si="266"/>
        <v>No</v>
      </c>
      <c r="U4279" s="82">
        <v>43467</v>
      </c>
      <c r="V4279" s="82">
        <v>43639</v>
      </c>
      <c r="W4279" s="17">
        <v>0</v>
      </c>
      <c r="X4279" s="17" t="str">
        <f t="shared" si="267"/>
        <v>Inactive</v>
      </c>
      <c r="Y4279" s="17" t="s">
        <v>15615</v>
      </c>
      <c r="Z4279" s="17"/>
    </row>
    <row r="4280" spans="1:26" x14ac:dyDescent="0.25">
      <c r="A4280">
        <v>4279</v>
      </c>
      <c r="B4280" s="17" t="s">
        <v>13578</v>
      </c>
      <c r="C4280" s="17">
        <v>1476</v>
      </c>
      <c r="D4280" s="17" t="str">
        <f>INDEX(Hosts!$A:$O,MATCH(Places!$C4280,Hosts!$A:$A,0),MATCH(Places!D$1,Hosts!$1:$1,0))</f>
        <v>Within an hour</v>
      </c>
      <c r="E4280" s="87">
        <f>INDEX(Hosts!$A:$O,MATCH(Places!$C4280,Hosts!$A:$A,0),MATCH(Places!E$1,Hosts!$1:$1,0))</f>
        <v>1</v>
      </c>
      <c r="F4280" s="87">
        <f>INDEX(Hosts!$A:$O,MATCH(Places!$C4280,Hosts!$A:$A,0),MATCH(Places!F$1,Hosts!$1:$1,0))</f>
        <v>0.96</v>
      </c>
      <c r="G4280" s="17" t="str">
        <f>INDEX(Hosts!$A:$O,MATCH(Places!$C4280,Hosts!$A:$A,0),MATCH(Places!G$1,Hosts!$1:$1,0))</f>
        <v>Yes</v>
      </c>
      <c r="H4280" s="17">
        <v>19</v>
      </c>
      <c r="I4280" s="17" t="str">
        <f>INDEX(Neighborhoods!$A:$C,MATCH(Places!$H4280,Neighborhoods!$A:$A,0),MATCH(Places!I$1,Neighborhoods!$1:$1,0))</f>
        <v>Manhattan</v>
      </c>
      <c r="J4280" s="17" t="str">
        <f>INDEX(Neighborhoods!$A:$C,MATCH(Places!$H4280,Neighborhoods!$A:$A,0),MATCH(Places!J$1,Neighborhoods!$1:$1,0))</f>
        <v>Upper East Side</v>
      </c>
      <c r="K4280" s="17" t="s">
        <v>1</v>
      </c>
      <c r="L4280" s="17" t="str">
        <f t="shared" si="264"/>
        <v>Yes</v>
      </c>
      <c r="M4280" s="17">
        <v>2</v>
      </c>
      <c r="N4280" s="17" t="str" cm="1">
        <f t="array" ref="N4280">_xlfn.IFS(M4280&lt;=2,"Small",M4280&lt;=5,"Medium",M4280&gt;5,"Large")</f>
        <v>Small</v>
      </c>
      <c r="O4280" s="65">
        <v>89</v>
      </c>
      <c r="P4280" s="87">
        <f t="shared" si="265"/>
        <v>0.03</v>
      </c>
      <c r="Q4280" s="68">
        <v>4.92</v>
      </c>
      <c r="R4280" s="68" t="str" cm="1">
        <f t="array" ref="R4280">_xlfn.SWITCH(ROUND(Q4280,0),5,"Excellent",4,"Good",3,"Ok","Bad")</f>
        <v>Excellent</v>
      </c>
      <c r="S4280" s="17">
        <v>48</v>
      </c>
      <c r="T4280" s="17" t="str">
        <f t="shared" si="266"/>
        <v>No</v>
      </c>
      <c r="U4280" s="82">
        <v>43450</v>
      </c>
      <c r="V4280" s="82">
        <v>44036</v>
      </c>
      <c r="W4280" s="17">
        <v>45</v>
      </c>
      <c r="X4280" s="17" t="str">
        <f t="shared" si="267"/>
        <v>Active</v>
      </c>
      <c r="Y4280" s="17" t="s">
        <v>15616</v>
      </c>
      <c r="Z4280" s="17"/>
    </row>
    <row r="4281" spans="1:26" x14ac:dyDescent="0.25">
      <c r="A4281">
        <v>4280</v>
      </c>
      <c r="B4281" s="17" t="s">
        <v>3035</v>
      </c>
      <c r="C4281" s="17">
        <v>3470</v>
      </c>
      <c r="D4281" s="17" t="str">
        <f>INDEX(Hosts!$A:$O,MATCH(Places!$C4281,Hosts!$A:$A,0),MATCH(Places!D$1,Hosts!$1:$1,0))</f>
        <v>Within a few hours</v>
      </c>
      <c r="E4281" s="87">
        <f>INDEX(Hosts!$A:$O,MATCH(Places!$C4281,Hosts!$A:$A,0),MATCH(Places!E$1,Hosts!$1:$1,0))</f>
        <v>1</v>
      </c>
      <c r="F4281" s="87">
        <f>INDEX(Hosts!$A:$O,MATCH(Places!$C4281,Hosts!$A:$A,0),MATCH(Places!F$1,Hosts!$1:$1,0))</f>
        <v>0.85</v>
      </c>
      <c r="G4281" s="17" t="str">
        <f>INDEX(Hosts!$A:$O,MATCH(Places!$C4281,Hosts!$A:$A,0),MATCH(Places!G$1,Hosts!$1:$1,0))</f>
        <v>Yes</v>
      </c>
      <c r="H4281" s="17">
        <v>10</v>
      </c>
      <c r="I4281" s="17" t="str">
        <f>INDEX(Neighborhoods!$A:$C,MATCH(Places!$H4281,Neighborhoods!$A:$A,0),MATCH(Places!I$1,Neighborhoods!$1:$1,0))</f>
        <v>Brooklyn</v>
      </c>
      <c r="J4281" s="17" t="str">
        <f>INDEX(Neighborhoods!$A:$C,MATCH(Places!$H4281,Neighborhoods!$A:$A,0),MATCH(Places!J$1,Neighborhoods!$1:$1,0))</f>
        <v>East Flatbush</v>
      </c>
      <c r="K4281" s="17" t="s">
        <v>1</v>
      </c>
      <c r="L4281" s="17" t="str">
        <f t="shared" si="264"/>
        <v>Yes</v>
      </c>
      <c r="M4281" s="17">
        <v>1</v>
      </c>
      <c r="N4281" s="17" t="str" cm="1">
        <f t="array" ref="N4281">_xlfn.IFS(M4281&lt;=2,"Small",M4281&lt;=5,"Medium",M4281&gt;5,"Large")</f>
        <v>Small</v>
      </c>
      <c r="O4281" s="65">
        <v>38</v>
      </c>
      <c r="P4281" s="87">
        <f t="shared" si="265"/>
        <v>0.03</v>
      </c>
      <c r="Q4281" s="68">
        <v>4.99</v>
      </c>
      <c r="R4281" s="68" t="str" cm="1">
        <f t="array" ref="R4281">_xlfn.SWITCH(ROUND(Q4281,0),5,"Excellent",4,"Good",3,"Ok","Bad")</f>
        <v>Excellent</v>
      </c>
      <c r="S4281" s="17">
        <v>84</v>
      </c>
      <c r="T4281" s="17" t="str">
        <f t="shared" si="266"/>
        <v>No</v>
      </c>
      <c r="U4281" s="82">
        <v>43474</v>
      </c>
      <c r="V4281" s="82">
        <v>44044</v>
      </c>
      <c r="W4281" s="17">
        <v>231</v>
      </c>
      <c r="X4281" s="17" t="str">
        <f t="shared" si="267"/>
        <v>Active</v>
      </c>
      <c r="Y4281" s="17" t="s">
        <v>15615</v>
      </c>
      <c r="Z4281" s="17"/>
    </row>
    <row r="4282" spans="1:26" x14ac:dyDescent="0.25">
      <c r="A4282">
        <v>4281</v>
      </c>
      <c r="B4282" s="17" t="s">
        <v>3036</v>
      </c>
      <c r="C4282" s="17">
        <v>1873</v>
      </c>
      <c r="D4282" s="17" t="str">
        <f>INDEX(Hosts!$A:$O,MATCH(Places!$C4282,Hosts!$A:$A,0),MATCH(Places!D$1,Hosts!$1:$1,0))</f>
        <v>Within a few hours</v>
      </c>
      <c r="E4282" s="87">
        <f>INDEX(Hosts!$A:$O,MATCH(Places!$C4282,Hosts!$A:$A,0),MATCH(Places!E$1,Hosts!$1:$1,0))</f>
        <v>1</v>
      </c>
      <c r="F4282" s="87">
        <f>INDEX(Hosts!$A:$O,MATCH(Places!$C4282,Hosts!$A:$A,0),MATCH(Places!F$1,Hosts!$1:$1,0))</f>
        <v>0.77</v>
      </c>
      <c r="G4282" s="17" t="str">
        <f>INDEX(Hosts!$A:$O,MATCH(Places!$C4282,Hosts!$A:$A,0),MATCH(Places!G$1,Hosts!$1:$1,0))</f>
        <v>No</v>
      </c>
      <c r="H4282" s="17">
        <v>18</v>
      </c>
      <c r="I4282" s="17" t="str">
        <f>INDEX(Neighborhoods!$A:$C,MATCH(Places!$H4282,Neighborhoods!$A:$A,0),MATCH(Places!I$1,Neighborhoods!$1:$1,0))</f>
        <v>Manhattan</v>
      </c>
      <c r="J4282" s="17" t="str">
        <f>INDEX(Neighborhoods!$A:$C,MATCH(Places!$H4282,Neighborhoods!$A:$A,0),MATCH(Places!J$1,Neighborhoods!$1:$1,0))</f>
        <v>Midtown</v>
      </c>
      <c r="K4282" s="17" t="s">
        <v>16</v>
      </c>
      <c r="L4282" s="17" t="str">
        <f t="shared" si="264"/>
        <v>Yes</v>
      </c>
      <c r="M4282" s="17">
        <v>1</v>
      </c>
      <c r="N4282" s="17" t="str" cm="1">
        <f t="array" ref="N4282">_xlfn.IFS(M4282&lt;=2,"Small",M4282&lt;=5,"Medium",M4282&gt;5,"Large")</f>
        <v>Small</v>
      </c>
      <c r="O4282" s="65">
        <v>100</v>
      </c>
      <c r="P4282" s="87">
        <f t="shared" si="265"/>
        <v>0.03</v>
      </c>
      <c r="Q4282" s="68">
        <v>5</v>
      </c>
      <c r="R4282" s="68" t="str" cm="1">
        <f t="array" ref="R4282">_xlfn.SWITCH(ROUND(Q4282,0),5,"Excellent",4,"Good",3,"Ok","Bad")</f>
        <v>Excellent</v>
      </c>
      <c r="S4282" s="17">
        <v>12</v>
      </c>
      <c r="T4282" s="17" t="str">
        <f t="shared" si="266"/>
        <v>No</v>
      </c>
      <c r="U4282" s="82">
        <v>43440</v>
      </c>
      <c r="V4282" s="82">
        <v>43891</v>
      </c>
      <c r="W4282" s="17">
        <v>74</v>
      </c>
      <c r="X4282" s="17" t="str">
        <f t="shared" si="267"/>
        <v>Active</v>
      </c>
      <c r="Y4282" s="17" t="s">
        <v>15615</v>
      </c>
      <c r="Z4282" s="17"/>
    </row>
    <row r="4283" spans="1:26" x14ac:dyDescent="0.25">
      <c r="A4283">
        <v>4282</v>
      </c>
      <c r="B4283" s="17" t="s">
        <v>3037</v>
      </c>
      <c r="C4283" s="17">
        <v>2791</v>
      </c>
      <c r="D4283" s="17" t="str">
        <f>INDEX(Hosts!$A:$O,MATCH(Places!$C4283,Hosts!$A:$A,0),MATCH(Places!D$1,Hosts!$1:$1,0))</f>
        <v>Within a day</v>
      </c>
      <c r="E4283" s="87">
        <f>INDEX(Hosts!$A:$O,MATCH(Places!$C4283,Hosts!$A:$A,0),MATCH(Places!E$1,Hosts!$1:$1,0))</f>
        <v>0.5</v>
      </c>
      <c r="F4283" s="87">
        <f>INDEX(Hosts!$A:$O,MATCH(Places!$C4283,Hosts!$A:$A,0),MATCH(Places!F$1,Hosts!$1:$1,0))</f>
        <v>0.81</v>
      </c>
      <c r="G4283" s="17" t="str">
        <f>INDEX(Hosts!$A:$O,MATCH(Places!$C4283,Hosts!$A:$A,0),MATCH(Places!G$1,Hosts!$1:$1,0))</f>
        <v>Yes</v>
      </c>
      <c r="H4283" s="17">
        <v>12</v>
      </c>
      <c r="I4283" s="17" t="str">
        <f>INDEX(Neighborhoods!$A:$C,MATCH(Places!$H4283,Neighborhoods!$A:$A,0),MATCH(Places!I$1,Neighborhoods!$1:$1,0))</f>
        <v>Brooklyn</v>
      </c>
      <c r="J4283" s="17" t="str">
        <f>INDEX(Neighborhoods!$A:$C,MATCH(Places!$H4283,Neighborhoods!$A:$A,0),MATCH(Places!J$1,Neighborhoods!$1:$1,0))</f>
        <v>Williamsburg</v>
      </c>
      <c r="K4283" s="17" t="s">
        <v>11822</v>
      </c>
      <c r="L4283" s="17" t="str">
        <f t="shared" si="264"/>
        <v>No</v>
      </c>
      <c r="M4283" s="17">
        <v>4</v>
      </c>
      <c r="N4283" s="17" t="str" cm="1">
        <f t="array" ref="N4283">_xlfn.IFS(M4283&lt;=2,"Small",M4283&lt;=5,"Medium",M4283&gt;5,"Large")</f>
        <v>Medium</v>
      </c>
      <c r="O4283" s="65">
        <v>77</v>
      </c>
      <c r="P4283" s="87">
        <f t="shared" si="265"/>
        <v>0.03</v>
      </c>
      <c r="Q4283" s="68">
        <v>5</v>
      </c>
      <c r="R4283" s="68" t="str" cm="1">
        <f t="array" ref="R4283">_xlfn.SWITCH(ROUND(Q4283,0),5,"Excellent",4,"Good",3,"Ok","Bad")</f>
        <v>Excellent</v>
      </c>
      <c r="S4283" s="17">
        <v>25</v>
      </c>
      <c r="T4283" s="17" t="str">
        <f t="shared" si="266"/>
        <v>No</v>
      </c>
      <c r="U4283" s="82">
        <v>43443</v>
      </c>
      <c r="V4283" s="82">
        <v>43983</v>
      </c>
      <c r="W4283" s="17">
        <v>0</v>
      </c>
      <c r="X4283" s="17" t="str">
        <f t="shared" si="267"/>
        <v>Inactive</v>
      </c>
      <c r="Y4283" s="17" t="s">
        <v>15615</v>
      </c>
      <c r="Z4283" s="17"/>
    </row>
    <row r="4284" spans="1:26" x14ac:dyDescent="0.25">
      <c r="A4284">
        <v>4283</v>
      </c>
      <c r="B4284" s="17" t="s">
        <v>14955</v>
      </c>
      <c r="C4284" s="17">
        <v>53</v>
      </c>
      <c r="D4284" s="17" t="str">
        <f>INDEX(Hosts!$A:$O,MATCH(Places!$C4284,Hosts!$A:$A,0),MATCH(Places!D$1,Hosts!$1:$1,0))</f>
        <v>Within an hour</v>
      </c>
      <c r="E4284" s="87">
        <f>INDEX(Hosts!$A:$O,MATCH(Places!$C4284,Hosts!$A:$A,0),MATCH(Places!E$1,Hosts!$1:$1,0))</f>
        <v>1</v>
      </c>
      <c r="F4284" s="87">
        <f>INDEX(Hosts!$A:$O,MATCH(Places!$C4284,Hosts!$A:$A,0),MATCH(Places!F$1,Hosts!$1:$1,0))</f>
        <v>0.89</v>
      </c>
      <c r="G4284" s="17" t="str">
        <f>INDEX(Hosts!$A:$O,MATCH(Places!$C4284,Hosts!$A:$A,0),MATCH(Places!G$1,Hosts!$1:$1,0))</f>
        <v>Yes</v>
      </c>
      <c r="H4284" s="17">
        <v>9</v>
      </c>
      <c r="I4284" s="17" t="str">
        <f>INDEX(Neighborhoods!$A:$C,MATCH(Places!$H4284,Neighborhoods!$A:$A,0),MATCH(Places!I$1,Neighborhoods!$1:$1,0))</f>
        <v>Brooklyn</v>
      </c>
      <c r="J4284" s="17" t="str">
        <f>INDEX(Neighborhoods!$A:$C,MATCH(Places!$H4284,Neighborhoods!$A:$A,0),MATCH(Places!J$1,Neighborhoods!$1:$1,0))</f>
        <v>Crown Heights</v>
      </c>
      <c r="K4284" s="17" t="s">
        <v>1</v>
      </c>
      <c r="L4284" s="17" t="str">
        <f t="shared" si="264"/>
        <v>Yes</v>
      </c>
      <c r="M4284" s="17">
        <v>2</v>
      </c>
      <c r="N4284" s="17" t="str" cm="1">
        <f t="array" ref="N4284">_xlfn.IFS(M4284&lt;=2,"Small",M4284&lt;=5,"Medium",M4284&gt;5,"Large")</f>
        <v>Small</v>
      </c>
      <c r="O4284" s="65">
        <v>59</v>
      </c>
      <c r="P4284" s="87">
        <f t="shared" si="265"/>
        <v>0.03</v>
      </c>
      <c r="Q4284" s="68">
        <v>5</v>
      </c>
      <c r="R4284" s="68" t="str" cm="1">
        <f t="array" ref="R4284">_xlfn.SWITCH(ROUND(Q4284,0),5,"Excellent",4,"Good",3,"Ok","Bad")</f>
        <v>Excellent</v>
      </c>
      <c r="S4284" s="17">
        <v>5</v>
      </c>
      <c r="T4284" s="17" t="str">
        <f t="shared" si="266"/>
        <v>No</v>
      </c>
      <c r="U4284" s="82">
        <v>43451</v>
      </c>
      <c r="V4284" s="82">
        <v>43777</v>
      </c>
      <c r="W4284" s="17">
        <v>213</v>
      </c>
      <c r="X4284" s="17" t="str">
        <f t="shared" si="267"/>
        <v>Active</v>
      </c>
      <c r="Y4284" s="17" t="s">
        <v>15615</v>
      </c>
      <c r="Z4284" s="17"/>
    </row>
    <row r="4285" spans="1:26" x14ac:dyDescent="0.25">
      <c r="A4285">
        <v>4284</v>
      </c>
      <c r="B4285" s="17" t="s">
        <v>13216</v>
      </c>
      <c r="C4285" s="17">
        <v>235</v>
      </c>
      <c r="D4285" s="17" t="str">
        <f>INDEX(Hosts!$A:$O,MATCH(Places!$C4285,Hosts!$A:$A,0),MATCH(Places!D$1,Hosts!$1:$1,0))</f>
        <v>Within an hour</v>
      </c>
      <c r="E4285" s="87">
        <f>INDEX(Hosts!$A:$O,MATCH(Places!$C4285,Hosts!$A:$A,0),MATCH(Places!E$1,Hosts!$1:$1,0))</f>
        <v>0.8</v>
      </c>
      <c r="F4285" s="87">
        <f>INDEX(Hosts!$A:$O,MATCH(Places!$C4285,Hosts!$A:$A,0),MATCH(Places!F$1,Hosts!$1:$1,0))</f>
        <v>1</v>
      </c>
      <c r="G4285" s="17" t="str">
        <f>INDEX(Hosts!$A:$O,MATCH(Places!$C4285,Hosts!$A:$A,0),MATCH(Places!G$1,Hosts!$1:$1,0))</f>
        <v>Yes</v>
      </c>
      <c r="H4285" s="17">
        <v>16</v>
      </c>
      <c r="I4285" s="17" t="str">
        <f>INDEX(Neighborhoods!$A:$C,MATCH(Places!$H4285,Neighborhoods!$A:$A,0),MATCH(Places!I$1,Neighborhoods!$1:$1,0))</f>
        <v>Manhattan</v>
      </c>
      <c r="J4285" s="17" t="str">
        <f>INDEX(Neighborhoods!$A:$C,MATCH(Places!$H4285,Neighborhoods!$A:$A,0),MATCH(Places!J$1,Neighborhoods!$1:$1,0))</f>
        <v>Harlem</v>
      </c>
      <c r="K4285" s="17" t="s">
        <v>1</v>
      </c>
      <c r="L4285" s="17" t="str">
        <f t="shared" si="264"/>
        <v>Yes</v>
      </c>
      <c r="M4285" s="17">
        <v>2</v>
      </c>
      <c r="N4285" s="17" t="str" cm="1">
        <f t="array" ref="N4285">_xlfn.IFS(M4285&lt;=2,"Small",M4285&lt;=5,"Medium",M4285&gt;5,"Large")</f>
        <v>Small</v>
      </c>
      <c r="O4285" s="65">
        <v>60</v>
      </c>
      <c r="P4285" s="87">
        <f t="shared" si="265"/>
        <v>0.03</v>
      </c>
      <c r="Q4285" s="68">
        <v>4.9000000000000004</v>
      </c>
      <c r="R4285" s="68" t="str" cm="1">
        <f t="array" ref="R4285">_xlfn.SWITCH(ROUND(Q4285,0),5,"Excellent",4,"Good",3,"Ok","Bad")</f>
        <v>Excellent</v>
      </c>
      <c r="S4285" s="17">
        <v>83</v>
      </c>
      <c r="T4285" s="17" t="str">
        <f t="shared" si="266"/>
        <v>No</v>
      </c>
      <c r="U4285" s="82">
        <v>43511</v>
      </c>
      <c r="V4285" s="82">
        <v>43945</v>
      </c>
      <c r="W4285" s="17">
        <v>180</v>
      </c>
      <c r="X4285" s="17" t="str">
        <f t="shared" si="267"/>
        <v>Active</v>
      </c>
      <c r="Y4285" s="17" t="s">
        <v>15616</v>
      </c>
      <c r="Z4285" s="17"/>
    </row>
    <row r="4286" spans="1:26" x14ac:dyDescent="0.25">
      <c r="A4286">
        <v>4285</v>
      </c>
      <c r="B4286" s="17" t="s">
        <v>3038</v>
      </c>
      <c r="C4286" s="17">
        <v>1131</v>
      </c>
      <c r="D4286" s="17" t="str">
        <f>INDEX(Hosts!$A:$O,MATCH(Places!$C4286,Hosts!$A:$A,0),MATCH(Places!D$1,Hosts!$1:$1,0))</f>
        <v>Within a few hours</v>
      </c>
      <c r="E4286" s="87">
        <f>INDEX(Hosts!$A:$O,MATCH(Places!$C4286,Hosts!$A:$A,0),MATCH(Places!E$1,Hosts!$1:$1,0))</f>
        <v>0.9</v>
      </c>
      <c r="F4286" s="87">
        <f>INDEX(Hosts!$A:$O,MATCH(Places!$C4286,Hosts!$A:$A,0),MATCH(Places!F$1,Hosts!$1:$1,0))</f>
        <v>0.78</v>
      </c>
      <c r="G4286" s="17" t="str">
        <f>INDEX(Hosts!$A:$O,MATCH(Places!$C4286,Hosts!$A:$A,0),MATCH(Places!G$1,Hosts!$1:$1,0))</f>
        <v>No</v>
      </c>
      <c r="H4286" s="17">
        <v>16</v>
      </c>
      <c r="I4286" s="17" t="str">
        <f>INDEX(Neighborhoods!$A:$C,MATCH(Places!$H4286,Neighborhoods!$A:$A,0),MATCH(Places!I$1,Neighborhoods!$1:$1,0))</f>
        <v>Manhattan</v>
      </c>
      <c r="J4286" s="17" t="str">
        <f>INDEX(Neighborhoods!$A:$C,MATCH(Places!$H4286,Neighborhoods!$A:$A,0),MATCH(Places!J$1,Neighborhoods!$1:$1,0))</f>
        <v>Harlem</v>
      </c>
      <c r="K4286" s="17" t="s">
        <v>11822</v>
      </c>
      <c r="L4286" s="17" t="str">
        <f t="shared" si="264"/>
        <v>No</v>
      </c>
      <c r="M4286" s="17">
        <v>2</v>
      </c>
      <c r="N4286" s="17" t="str" cm="1">
        <f t="array" ref="N4286">_xlfn.IFS(M4286&lt;=2,"Small",M4286&lt;=5,"Medium",M4286&gt;5,"Large")</f>
        <v>Small</v>
      </c>
      <c r="O4286" s="65">
        <v>81</v>
      </c>
      <c r="P4286" s="87">
        <f t="shared" si="265"/>
        <v>0.03</v>
      </c>
      <c r="Q4286" s="68">
        <v>5</v>
      </c>
      <c r="R4286" s="68" t="str" cm="1">
        <f t="array" ref="R4286">_xlfn.SWITCH(ROUND(Q4286,0),5,"Excellent",4,"Good",3,"Ok","Bad")</f>
        <v>Excellent</v>
      </c>
      <c r="S4286" s="17">
        <v>19</v>
      </c>
      <c r="T4286" s="17" t="str">
        <f t="shared" si="266"/>
        <v>No</v>
      </c>
      <c r="U4286" s="82">
        <v>43462</v>
      </c>
      <c r="V4286" s="82">
        <v>44035</v>
      </c>
      <c r="W4286" s="17">
        <v>4</v>
      </c>
      <c r="X4286" s="17" t="str">
        <f t="shared" si="267"/>
        <v>Active</v>
      </c>
      <c r="Y4286" s="17" t="s">
        <v>15615</v>
      </c>
      <c r="Z4286" s="17"/>
    </row>
    <row r="4287" spans="1:26" x14ac:dyDescent="0.25">
      <c r="A4287">
        <v>4286</v>
      </c>
      <c r="B4287" s="17" t="s">
        <v>3039</v>
      </c>
      <c r="C4287" s="17">
        <v>2780</v>
      </c>
      <c r="D4287" s="17" t="str">
        <f>INDEX(Hosts!$A:$O,MATCH(Places!$C4287,Hosts!$A:$A,0),MATCH(Places!D$1,Hosts!$1:$1,0))</f>
        <v>Within a few hours</v>
      </c>
      <c r="E4287" s="87">
        <f>INDEX(Hosts!$A:$O,MATCH(Places!$C4287,Hosts!$A:$A,0),MATCH(Places!E$1,Hosts!$1:$1,0))</f>
        <v>1</v>
      </c>
      <c r="F4287" s="87">
        <f>INDEX(Hosts!$A:$O,MATCH(Places!$C4287,Hosts!$A:$A,0),MATCH(Places!F$1,Hosts!$1:$1,0))</f>
        <v>0.34</v>
      </c>
      <c r="G4287" s="17" t="str">
        <f>INDEX(Hosts!$A:$O,MATCH(Places!$C4287,Hosts!$A:$A,0),MATCH(Places!G$1,Hosts!$1:$1,0))</f>
        <v>No</v>
      </c>
      <c r="H4287" s="17">
        <v>16</v>
      </c>
      <c r="I4287" s="17" t="str">
        <f>INDEX(Neighborhoods!$A:$C,MATCH(Places!$H4287,Neighborhoods!$A:$A,0),MATCH(Places!I$1,Neighborhoods!$1:$1,0))</f>
        <v>Manhattan</v>
      </c>
      <c r="J4287" s="17" t="str">
        <f>INDEX(Neighborhoods!$A:$C,MATCH(Places!$H4287,Neighborhoods!$A:$A,0),MATCH(Places!J$1,Neighborhoods!$1:$1,0))</f>
        <v>Harlem</v>
      </c>
      <c r="K4287" s="17" t="s">
        <v>1</v>
      </c>
      <c r="L4287" s="17" t="str">
        <f t="shared" si="264"/>
        <v>Yes</v>
      </c>
      <c r="M4287" s="17">
        <v>1</v>
      </c>
      <c r="N4287" s="17" t="str" cm="1">
        <f t="array" ref="N4287">_xlfn.IFS(M4287&lt;=2,"Small",M4287&lt;=5,"Medium",M4287&gt;5,"Large")</f>
        <v>Small</v>
      </c>
      <c r="O4287" s="65">
        <v>45</v>
      </c>
      <c r="P4287" s="87">
        <f t="shared" si="265"/>
        <v>0.03</v>
      </c>
      <c r="Q4287" s="68">
        <v>4.67</v>
      </c>
      <c r="R4287" s="68" t="str" cm="1">
        <f t="array" ref="R4287">_xlfn.SWITCH(ROUND(Q4287,0),5,"Excellent",4,"Good",3,"Ok","Bad")</f>
        <v>Excellent</v>
      </c>
      <c r="S4287" s="17">
        <v>9</v>
      </c>
      <c r="T4287" s="17" t="str">
        <f t="shared" si="266"/>
        <v>No</v>
      </c>
      <c r="U4287" s="82">
        <v>43534</v>
      </c>
      <c r="V4287" s="82">
        <v>43863</v>
      </c>
      <c r="W4287" s="17">
        <v>83</v>
      </c>
      <c r="X4287" s="17" t="str">
        <f t="shared" si="267"/>
        <v>Active</v>
      </c>
      <c r="Y4287" s="17" t="s">
        <v>15615</v>
      </c>
      <c r="Z4287" s="17"/>
    </row>
    <row r="4288" spans="1:26" x14ac:dyDescent="0.25">
      <c r="A4288">
        <v>4287</v>
      </c>
      <c r="B4288" s="17" t="s">
        <v>3040</v>
      </c>
      <c r="C4288" s="17">
        <v>2353</v>
      </c>
      <c r="D4288" s="17" t="str">
        <f>INDEX(Hosts!$A:$O,MATCH(Places!$C4288,Hosts!$A:$A,0),MATCH(Places!D$1,Hosts!$1:$1,0))</f>
        <v>Within a day</v>
      </c>
      <c r="E4288" s="87">
        <f>INDEX(Hosts!$A:$O,MATCH(Places!$C4288,Hosts!$A:$A,0),MATCH(Places!E$1,Hosts!$1:$1,0))</f>
        <v>1</v>
      </c>
      <c r="F4288" s="87">
        <f>INDEX(Hosts!$A:$O,MATCH(Places!$C4288,Hosts!$A:$A,0),MATCH(Places!F$1,Hosts!$1:$1,0))</f>
        <v>0.89</v>
      </c>
      <c r="G4288" s="17" t="str">
        <f>INDEX(Hosts!$A:$O,MATCH(Places!$C4288,Hosts!$A:$A,0),MATCH(Places!G$1,Hosts!$1:$1,0))</f>
        <v>No</v>
      </c>
      <c r="H4288" s="17">
        <v>8</v>
      </c>
      <c r="I4288" s="17" t="str">
        <f>INDEX(Neighborhoods!$A:$C,MATCH(Places!$H4288,Neighborhoods!$A:$A,0),MATCH(Places!I$1,Neighborhoods!$1:$1,0))</f>
        <v>Brooklyn</v>
      </c>
      <c r="J4288" s="17" t="str">
        <f>INDEX(Neighborhoods!$A:$C,MATCH(Places!$H4288,Neighborhoods!$A:$A,0),MATCH(Places!J$1,Neighborhoods!$1:$1,0))</f>
        <v>Bushwick</v>
      </c>
      <c r="K4288" s="17" t="s">
        <v>1</v>
      </c>
      <c r="L4288" s="17" t="str">
        <f t="shared" si="264"/>
        <v>Yes</v>
      </c>
      <c r="M4288" s="17">
        <v>2</v>
      </c>
      <c r="N4288" s="17" t="str" cm="1">
        <f t="array" ref="N4288">_xlfn.IFS(M4288&lt;=2,"Small",M4288&lt;=5,"Medium",M4288&gt;5,"Large")</f>
        <v>Small</v>
      </c>
      <c r="O4288" s="65">
        <v>60</v>
      </c>
      <c r="P4288" s="87">
        <f t="shared" si="265"/>
        <v>0.03</v>
      </c>
      <c r="Q4288" s="68">
        <v>4.5</v>
      </c>
      <c r="R4288" s="68" t="str" cm="1">
        <f t="array" ref="R4288">_xlfn.SWITCH(ROUND(Q4288,0),5,"Excellent",4,"Good",3,"Ok","Bad")</f>
        <v>Excellent</v>
      </c>
      <c r="S4288" s="17">
        <v>12</v>
      </c>
      <c r="T4288" s="17" t="str">
        <f t="shared" si="266"/>
        <v>No</v>
      </c>
      <c r="U4288" s="82">
        <v>43485</v>
      </c>
      <c r="V4288" s="82">
        <v>43878</v>
      </c>
      <c r="W4288" s="17">
        <v>0</v>
      </c>
      <c r="X4288" s="17" t="str">
        <f t="shared" si="267"/>
        <v>Inactive</v>
      </c>
      <c r="Y4288" s="17" t="s">
        <v>15615</v>
      </c>
      <c r="Z4288" s="17"/>
    </row>
    <row r="4289" spans="1:26" x14ac:dyDescent="0.25">
      <c r="A4289">
        <v>4288</v>
      </c>
      <c r="B4289" s="17" t="s">
        <v>3041</v>
      </c>
      <c r="C4289" s="17">
        <v>3727</v>
      </c>
      <c r="D4289" s="17" t="str">
        <f>INDEX(Hosts!$A:$O,MATCH(Places!$C4289,Hosts!$A:$A,0),MATCH(Places!D$1,Hosts!$1:$1,0))</f>
        <v>Within a few hours</v>
      </c>
      <c r="E4289" s="87">
        <f>INDEX(Hosts!$A:$O,MATCH(Places!$C4289,Hosts!$A:$A,0),MATCH(Places!E$1,Hosts!$1:$1,0))</f>
        <v>0.6</v>
      </c>
      <c r="F4289" s="87">
        <f>INDEX(Hosts!$A:$O,MATCH(Places!$C4289,Hosts!$A:$A,0),MATCH(Places!F$1,Hosts!$1:$1,0))</f>
        <v>0.98</v>
      </c>
      <c r="G4289" s="17" t="str">
        <f>INDEX(Hosts!$A:$O,MATCH(Places!$C4289,Hosts!$A:$A,0),MATCH(Places!G$1,Hosts!$1:$1,0))</f>
        <v>Yes</v>
      </c>
      <c r="H4289" s="17">
        <v>21</v>
      </c>
      <c r="I4289" s="17" t="str">
        <f>INDEX(Neighborhoods!$A:$C,MATCH(Places!$H4289,Neighborhoods!$A:$A,0),MATCH(Places!I$1,Neighborhoods!$1:$1,0))</f>
        <v>Queens</v>
      </c>
      <c r="J4289" s="17" t="str">
        <f>INDEX(Neighborhoods!$A:$C,MATCH(Places!$H4289,Neighborhoods!$A:$A,0),MATCH(Places!J$1,Neighborhoods!$1:$1,0))</f>
        <v>Astoria</v>
      </c>
      <c r="K4289" s="17" t="s">
        <v>11822</v>
      </c>
      <c r="L4289" s="17" t="str">
        <f t="shared" si="264"/>
        <v>No</v>
      </c>
      <c r="M4289" s="17">
        <v>3</v>
      </c>
      <c r="N4289" s="17" t="str" cm="1">
        <f t="array" ref="N4289">_xlfn.IFS(M4289&lt;=2,"Small",M4289&lt;=5,"Medium",M4289&gt;5,"Large")</f>
        <v>Medium</v>
      </c>
      <c r="O4289" s="65">
        <v>103</v>
      </c>
      <c r="P4289" s="87">
        <f t="shared" si="265"/>
        <v>0.03</v>
      </c>
      <c r="Q4289" s="68">
        <v>4.99</v>
      </c>
      <c r="R4289" s="68" t="str" cm="1">
        <f t="array" ref="R4289">_xlfn.SWITCH(ROUND(Q4289,0),5,"Excellent",4,"Good",3,"Ok","Bad")</f>
        <v>Excellent</v>
      </c>
      <c r="S4289" s="17">
        <v>120</v>
      </c>
      <c r="T4289" s="17" t="str">
        <f t="shared" si="266"/>
        <v>Yes</v>
      </c>
      <c r="U4289" s="82">
        <v>43438</v>
      </c>
      <c r="V4289" s="82">
        <v>44042</v>
      </c>
      <c r="W4289" s="17">
        <v>228</v>
      </c>
      <c r="X4289" s="17" t="str">
        <f t="shared" si="267"/>
        <v>Active</v>
      </c>
      <c r="Y4289" s="17" t="s">
        <v>15616</v>
      </c>
      <c r="Z4289" s="17"/>
    </row>
    <row r="4290" spans="1:26" x14ac:dyDescent="0.25">
      <c r="A4290">
        <v>4289</v>
      </c>
      <c r="B4290" s="17" t="s">
        <v>3043</v>
      </c>
      <c r="C4290" s="17">
        <v>3595</v>
      </c>
      <c r="D4290" s="17" t="str">
        <f>INDEX(Hosts!$A:$O,MATCH(Places!$C4290,Hosts!$A:$A,0),MATCH(Places!D$1,Hosts!$1:$1,0))</f>
        <v>Within a few hours</v>
      </c>
      <c r="E4290" s="87">
        <f>INDEX(Hosts!$A:$O,MATCH(Places!$C4290,Hosts!$A:$A,0),MATCH(Places!E$1,Hosts!$1:$1,0))</f>
        <v>1</v>
      </c>
      <c r="F4290" s="87">
        <f>INDEX(Hosts!$A:$O,MATCH(Places!$C4290,Hosts!$A:$A,0),MATCH(Places!F$1,Hosts!$1:$1,0))</f>
        <v>0.33</v>
      </c>
      <c r="G4290" s="17" t="str">
        <f>INDEX(Hosts!$A:$O,MATCH(Places!$C4290,Hosts!$A:$A,0),MATCH(Places!G$1,Hosts!$1:$1,0))</f>
        <v>Yes</v>
      </c>
      <c r="H4290" s="17">
        <v>15</v>
      </c>
      <c r="I4290" s="17" t="str">
        <f>INDEX(Neighborhoods!$A:$C,MATCH(Places!$H4290,Neighborhoods!$A:$A,0),MATCH(Places!I$1,Neighborhoods!$1:$1,0))</f>
        <v>Manhattan</v>
      </c>
      <c r="J4290" s="17" t="str">
        <f>INDEX(Neighborhoods!$A:$C,MATCH(Places!$H4290,Neighborhoods!$A:$A,0),MATCH(Places!J$1,Neighborhoods!$1:$1,0))</f>
        <v>East Village</v>
      </c>
      <c r="K4290" s="17" t="s">
        <v>11822</v>
      </c>
      <c r="L4290" s="17" t="str">
        <f t="shared" ref="L4290:L4353" si="268">IF(OR(K4290="Private room",K4290="Shared room"),"Yes","No")</f>
        <v>No</v>
      </c>
      <c r="M4290" s="17">
        <v>4</v>
      </c>
      <c r="N4290" s="17" t="str" cm="1">
        <f t="array" ref="N4290">_xlfn.IFS(M4290&lt;=2,"Small",M4290&lt;=5,"Medium",M4290&gt;5,"Large")</f>
        <v>Medium</v>
      </c>
      <c r="O4290" s="65">
        <v>150</v>
      </c>
      <c r="P4290" s="87">
        <f t="shared" ref="P4290:P4353" si="269">VLOOKUP(O4290,$AB$1:$AC$5,2)</f>
        <v>0.03</v>
      </c>
      <c r="Q4290" s="68">
        <v>4.9000000000000004</v>
      </c>
      <c r="R4290" s="68" t="str" cm="1">
        <f t="array" ref="R4290">_xlfn.SWITCH(ROUND(Q4290,0),5,"Excellent",4,"Good",3,"Ok","Bad")</f>
        <v>Excellent</v>
      </c>
      <c r="S4290" s="17">
        <v>10</v>
      </c>
      <c r="T4290" s="17" t="str">
        <f t="shared" ref="T4290:T4353" si="270">IF(AND(Q4290&gt;=4.8,S4290&gt;100),"Yes","No")</f>
        <v>No</v>
      </c>
      <c r="U4290" s="82">
        <v>43467</v>
      </c>
      <c r="V4290" s="82">
        <v>43737</v>
      </c>
      <c r="W4290" s="17">
        <v>31</v>
      </c>
      <c r="X4290" s="17" t="str">
        <f t="shared" ref="X4290:X4353" si="271">IF(W4290&lt;&gt;0,"Active","Inactive")</f>
        <v>Active</v>
      </c>
      <c r="Y4290" s="17" t="s">
        <v>15615</v>
      </c>
      <c r="Z4290" s="17"/>
    </row>
    <row r="4291" spans="1:26" x14ac:dyDescent="0.25">
      <c r="A4291">
        <v>4290</v>
      </c>
      <c r="B4291" s="17" t="s">
        <v>14908</v>
      </c>
      <c r="C4291" s="17">
        <v>1631</v>
      </c>
      <c r="D4291" s="17" t="str">
        <f>INDEX(Hosts!$A:$O,MATCH(Places!$C4291,Hosts!$A:$A,0),MATCH(Places!D$1,Hosts!$1:$1,0))</f>
        <v>Within a few hours</v>
      </c>
      <c r="E4291" s="87">
        <f>INDEX(Hosts!$A:$O,MATCH(Places!$C4291,Hosts!$A:$A,0),MATCH(Places!E$1,Hosts!$1:$1,0))</f>
        <v>0.81</v>
      </c>
      <c r="F4291" s="87">
        <f>INDEX(Hosts!$A:$O,MATCH(Places!$C4291,Hosts!$A:$A,0),MATCH(Places!F$1,Hosts!$1:$1,0))</f>
        <v>0.43</v>
      </c>
      <c r="G4291" s="17" t="str">
        <f>INDEX(Hosts!$A:$O,MATCH(Places!$C4291,Hosts!$A:$A,0),MATCH(Places!G$1,Hosts!$1:$1,0))</f>
        <v>No</v>
      </c>
      <c r="H4291" s="17">
        <v>12</v>
      </c>
      <c r="I4291" s="17" t="str">
        <f>INDEX(Neighborhoods!$A:$C,MATCH(Places!$H4291,Neighborhoods!$A:$A,0),MATCH(Places!I$1,Neighborhoods!$1:$1,0))</f>
        <v>Brooklyn</v>
      </c>
      <c r="J4291" s="17" t="str">
        <f>INDEX(Neighborhoods!$A:$C,MATCH(Places!$H4291,Neighborhoods!$A:$A,0),MATCH(Places!J$1,Neighborhoods!$1:$1,0))</f>
        <v>Williamsburg</v>
      </c>
      <c r="K4291" s="17" t="s">
        <v>11822</v>
      </c>
      <c r="L4291" s="17" t="str">
        <f t="shared" si="268"/>
        <v>No</v>
      </c>
      <c r="M4291" s="17">
        <v>3</v>
      </c>
      <c r="N4291" s="17" t="str" cm="1">
        <f t="array" ref="N4291">_xlfn.IFS(M4291&lt;=2,"Small",M4291&lt;=5,"Medium",M4291&gt;5,"Large")</f>
        <v>Medium</v>
      </c>
      <c r="O4291" s="65">
        <v>121</v>
      </c>
      <c r="P4291" s="87">
        <f t="shared" si="269"/>
        <v>0.03</v>
      </c>
      <c r="Q4291" s="68">
        <v>5</v>
      </c>
      <c r="R4291" s="68" t="str" cm="1">
        <f t="array" ref="R4291">_xlfn.SWITCH(ROUND(Q4291,0),5,"Excellent",4,"Good",3,"Ok","Bad")</f>
        <v>Excellent</v>
      </c>
      <c r="S4291" s="17">
        <v>7</v>
      </c>
      <c r="T4291" s="17" t="str">
        <f t="shared" si="270"/>
        <v>No</v>
      </c>
      <c r="U4291" s="82">
        <v>43466</v>
      </c>
      <c r="V4291" s="82">
        <v>44051</v>
      </c>
      <c r="W4291" s="17">
        <v>155</v>
      </c>
      <c r="X4291" s="17" t="str">
        <f t="shared" si="271"/>
        <v>Active</v>
      </c>
      <c r="Y4291" s="17" t="s">
        <v>15615</v>
      </c>
      <c r="Z4291" s="17"/>
    </row>
    <row r="4292" spans="1:26" x14ac:dyDescent="0.25">
      <c r="A4292">
        <v>4291</v>
      </c>
      <c r="B4292" s="17" t="s">
        <v>14642</v>
      </c>
      <c r="C4292" s="17">
        <v>591</v>
      </c>
      <c r="D4292" s="17" t="str">
        <f>INDEX(Hosts!$A:$O,MATCH(Places!$C4292,Hosts!$A:$A,0),MATCH(Places!D$1,Hosts!$1:$1,0))</f>
        <v>Within an hour</v>
      </c>
      <c r="E4292" s="87">
        <f>INDEX(Hosts!$A:$O,MATCH(Places!$C4292,Hosts!$A:$A,0),MATCH(Places!E$1,Hosts!$1:$1,0))</f>
        <v>1</v>
      </c>
      <c r="F4292" s="87">
        <f>INDEX(Hosts!$A:$O,MATCH(Places!$C4292,Hosts!$A:$A,0),MATCH(Places!F$1,Hosts!$1:$1,0))</f>
        <v>0.96</v>
      </c>
      <c r="G4292" s="17" t="str">
        <f>INDEX(Hosts!$A:$O,MATCH(Places!$C4292,Hosts!$A:$A,0),MATCH(Places!G$1,Hosts!$1:$1,0))</f>
        <v>No</v>
      </c>
      <c r="H4292" s="17">
        <v>17</v>
      </c>
      <c r="I4292" s="17" t="str">
        <f>INDEX(Neighborhoods!$A:$C,MATCH(Places!$H4292,Neighborhoods!$A:$A,0),MATCH(Places!I$1,Neighborhoods!$1:$1,0))</f>
        <v>Manhattan</v>
      </c>
      <c r="J4292" s="17" t="str">
        <f>INDEX(Neighborhoods!$A:$C,MATCH(Places!$H4292,Neighborhoods!$A:$A,0),MATCH(Places!J$1,Neighborhoods!$1:$1,0))</f>
        <v>Hell's Kitchen</v>
      </c>
      <c r="K4292" s="17" t="s">
        <v>11822</v>
      </c>
      <c r="L4292" s="17" t="str">
        <f t="shared" si="268"/>
        <v>No</v>
      </c>
      <c r="M4292" s="17">
        <v>2</v>
      </c>
      <c r="N4292" s="17" t="str" cm="1">
        <f t="array" ref="N4292">_xlfn.IFS(M4292&lt;=2,"Small",M4292&lt;=5,"Medium",M4292&gt;5,"Large")</f>
        <v>Small</v>
      </c>
      <c r="O4292" s="65">
        <v>64</v>
      </c>
      <c r="P4292" s="87">
        <f t="shared" si="269"/>
        <v>0.03</v>
      </c>
      <c r="Q4292" s="68">
        <v>4.67</v>
      </c>
      <c r="R4292" s="68" t="str" cm="1">
        <f t="array" ref="R4292">_xlfn.SWITCH(ROUND(Q4292,0),5,"Excellent",4,"Good",3,"Ok","Bad")</f>
        <v>Excellent</v>
      </c>
      <c r="S4292" s="17">
        <v>6</v>
      </c>
      <c r="T4292" s="17" t="str">
        <f t="shared" si="270"/>
        <v>No</v>
      </c>
      <c r="U4292" s="82">
        <v>43540</v>
      </c>
      <c r="V4292" s="82">
        <v>43969</v>
      </c>
      <c r="W4292" s="17">
        <v>1</v>
      </c>
      <c r="X4292" s="17" t="str">
        <f t="shared" si="271"/>
        <v>Active</v>
      </c>
      <c r="Y4292" s="17" t="s">
        <v>15615</v>
      </c>
      <c r="Z4292" s="17"/>
    </row>
    <row r="4293" spans="1:26" x14ac:dyDescent="0.25">
      <c r="A4293">
        <v>4292</v>
      </c>
      <c r="B4293" s="17" t="s">
        <v>3044</v>
      </c>
      <c r="C4293" s="17">
        <v>3722</v>
      </c>
      <c r="D4293" s="17" t="str">
        <f>INDEX(Hosts!$A:$O,MATCH(Places!$C4293,Hosts!$A:$A,0),MATCH(Places!D$1,Hosts!$1:$1,0))</f>
        <v>Within an hour</v>
      </c>
      <c r="E4293" s="87">
        <f>INDEX(Hosts!$A:$O,MATCH(Places!$C4293,Hosts!$A:$A,0),MATCH(Places!E$1,Hosts!$1:$1,0))</f>
        <v>1</v>
      </c>
      <c r="F4293" s="87">
        <f>INDEX(Hosts!$A:$O,MATCH(Places!$C4293,Hosts!$A:$A,0),MATCH(Places!F$1,Hosts!$1:$1,0))</f>
        <v>1</v>
      </c>
      <c r="G4293" s="17" t="str">
        <f>INDEX(Hosts!$A:$O,MATCH(Places!$C4293,Hosts!$A:$A,0),MATCH(Places!G$1,Hosts!$1:$1,0))</f>
        <v>Yes</v>
      </c>
      <c r="H4293" s="17">
        <v>12</v>
      </c>
      <c r="I4293" s="17" t="str">
        <f>INDEX(Neighborhoods!$A:$C,MATCH(Places!$H4293,Neighborhoods!$A:$A,0),MATCH(Places!I$1,Neighborhoods!$1:$1,0))</f>
        <v>Brooklyn</v>
      </c>
      <c r="J4293" s="17" t="str">
        <f>INDEX(Neighborhoods!$A:$C,MATCH(Places!$H4293,Neighborhoods!$A:$A,0),MATCH(Places!J$1,Neighborhoods!$1:$1,0))</f>
        <v>Williamsburg</v>
      </c>
      <c r="K4293" s="17" t="s">
        <v>11822</v>
      </c>
      <c r="L4293" s="17" t="str">
        <f t="shared" si="268"/>
        <v>No</v>
      </c>
      <c r="M4293" s="17">
        <v>2</v>
      </c>
      <c r="N4293" s="17" t="str" cm="1">
        <f t="array" ref="N4293">_xlfn.IFS(M4293&lt;=2,"Small",M4293&lt;=5,"Medium",M4293&gt;5,"Large")</f>
        <v>Small</v>
      </c>
      <c r="O4293" s="65">
        <v>90</v>
      </c>
      <c r="P4293" s="87">
        <f t="shared" si="269"/>
        <v>0.03</v>
      </c>
      <c r="Q4293" s="68">
        <v>5</v>
      </c>
      <c r="R4293" s="68" t="str" cm="1">
        <f t="array" ref="R4293">_xlfn.SWITCH(ROUND(Q4293,0),5,"Excellent",4,"Good",3,"Ok","Bad")</f>
        <v>Excellent</v>
      </c>
      <c r="S4293" s="17">
        <v>9</v>
      </c>
      <c r="T4293" s="17" t="str">
        <f t="shared" si="270"/>
        <v>No</v>
      </c>
      <c r="U4293" s="82">
        <v>43521</v>
      </c>
      <c r="V4293" s="82">
        <v>44017</v>
      </c>
      <c r="W4293" s="17">
        <v>319</v>
      </c>
      <c r="X4293" s="17" t="str">
        <f t="shared" si="271"/>
        <v>Active</v>
      </c>
      <c r="Y4293" s="17" t="s">
        <v>15615</v>
      </c>
      <c r="Z4293" s="17"/>
    </row>
    <row r="4294" spans="1:26" x14ac:dyDescent="0.25">
      <c r="A4294">
        <v>4293</v>
      </c>
      <c r="B4294" s="17" t="s">
        <v>3045</v>
      </c>
      <c r="C4294" s="17">
        <v>3738</v>
      </c>
      <c r="D4294" s="17" t="str">
        <f>INDEX(Hosts!$A:$O,MATCH(Places!$C4294,Hosts!$A:$A,0),MATCH(Places!D$1,Hosts!$1:$1,0))</f>
        <v>Within a day</v>
      </c>
      <c r="E4294" s="87">
        <f>INDEX(Hosts!$A:$O,MATCH(Places!$C4294,Hosts!$A:$A,0),MATCH(Places!E$1,Hosts!$1:$1,0))</f>
        <v>1</v>
      </c>
      <c r="F4294" s="87">
        <f>INDEX(Hosts!$A:$O,MATCH(Places!$C4294,Hosts!$A:$A,0),MATCH(Places!F$1,Hosts!$1:$1,0))</f>
        <v>1</v>
      </c>
      <c r="G4294" s="17" t="str">
        <f>INDEX(Hosts!$A:$O,MATCH(Places!$C4294,Hosts!$A:$A,0),MATCH(Places!G$1,Hosts!$1:$1,0))</f>
        <v>Yes</v>
      </c>
      <c r="H4294" s="17">
        <v>7</v>
      </c>
      <c r="I4294" s="17" t="str">
        <f>INDEX(Neighborhoods!$A:$C,MATCH(Places!$H4294,Neighborhoods!$A:$A,0),MATCH(Places!I$1,Neighborhoods!$1:$1,0))</f>
        <v>Brooklyn</v>
      </c>
      <c r="J4294" s="17" t="str">
        <f>INDEX(Neighborhoods!$A:$C,MATCH(Places!$H4294,Neighborhoods!$A:$A,0),MATCH(Places!J$1,Neighborhoods!$1:$1,0))</f>
        <v>Bedford-Stuyvesant</v>
      </c>
      <c r="K4294" s="17" t="s">
        <v>11822</v>
      </c>
      <c r="L4294" s="17" t="str">
        <f t="shared" si="268"/>
        <v>No</v>
      </c>
      <c r="M4294" s="17">
        <v>4</v>
      </c>
      <c r="N4294" s="17" t="str" cm="1">
        <f t="array" ref="N4294">_xlfn.IFS(M4294&lt;=2,"Small",M4294&lt;=5,"Medium",M4294&gt;5,"Large")</f>
        <v>Medium</v>
      </c>
      <c r="O4294" s="65">
        <v>120</v>
      </c>
      <c r="P4294" s="87">
        <f t="shared" si="269"/>
        <v>0.03</v>
      </c>
      <c r="Q4294" s="68">
        <v>4.91</v>
      </c>
      <c r="R4294" s="68" t="str" cm="1">
        <f t="array" ref="R4294">_xlfn.SWITCH(ROUND(Q4294,0),5,"Excellent",4,"Good",3,"Ok","Bad")</f>
        <v>Excellent</v>
      </c>
      <c r="S4294" s="17">
        <v>44</v>
      </c>
      <c r="T4294" s="17" t="str">
        <f t="shared" si="270"/>
        <v>No</v>
      </c>
      <c r="U4294" s="82">
        <v>43450</v>
      </c>
      <c r="V4294" s="82">
        <v>43910</v>
      </c>
      <c r="W4294" s="17">
        <v>176</v>
      </c>
      <c r="X4294" s="17" t="str">
        <f t="shared" si="271"/>
        <v>Active</v>
      </c>
      <c r="Y4294" s="17" t="s">
        <v>15616</v>
      </c>
      <c r="Z4294" s="17"/>
    </row>
    <row r="4295" spans="1:26" x14ac:dyDescent="0.25">
      <c r="A4295">
        <v>4294</v>
      </c>
      <c r="B4295" s="17" t="s">
        <v>3047</v>
      </c>
      <c r="C4295" s="17">
        <v>3737</v>
      </c>
      <c r="D4295" s="17" t="str">
        <f>INDEX(Hosts!$A:$O,MATCH(Places!$C4295,Hosts!$A:$A,0),MATCH(Places!D$1,Hosts!$1:$1,0))</f>
        <v>A few days or more</v>
      </c>
      <c r="E4295" s="87">
        <f>INDEX(Hosts!$A:$O,MATCH(Places!$C4295,Hosts!$A:$A,0),MATCH(Places!E$1,Hosts!$1:$1,0))</f>
        <v>0</v>
      </c>
      <c r="F4295" s="87">
        <f>INDEX(Hosts!$A:$O,MATCH(Places!$C4295,Hosts!$A:$A,0),MATCH(Places!F$1,Hosts!$1:$1,0))</f>
        <v>0.93</v>
      </c>
      <c r="G4295" s="17" t="str">
        <f>INDEX(Hosts!$A:$O,MATCH(Places!$C4295,Hosts!$A:$A,0),MATCH(Places!G$1,Hosts!$1:$1,0))</f>
        <v>No</v>
      </c>
      <c r="H4295" s="17">
        <v>7</v>
      </c>
      <c r="I4295" s="17" t="str">
        <f>INDEX(Neighborhoods!$A:$C,MATCH(Places!$H4295,Neighborhoods!$A:$A,0),MATCH(Places!I$1,Neighborhoods!$1:$1,0))</f>
        <v>Brooklyn</v>
      </c>
      <c r="J4295" s="17" t="str">
        <f>INDEX(Neighborhoods!$A:$C,MATCH(Places!$H4295,Neighborhoods!$A:$A,0),MATCH(Places!J$1,Neighborhoods!$1:$1,0))</f>
        <v>Bedford-Stuyvesant</v>
      </c>
      <c r="K4295" s="17" t="s">
        <v>1</v>
      </c>
      <c r="L4295" s="17" t="str">
        <f t="shared" si="268"/>
        <v>Yes</v>
      </c>
      <c r="M4295" s="17">
        <v>1</v>
      </c>
      <c r="N4295" s="17" t="str" cm="1">
        <f t="array" ref="N4295">_xlfn.IFS(M4295&lt;=2,"Small",M4295&lt;=5,"Medium",M4295&gt;5,"Large")</f>
        <v>Small</v>
      </c>
      <c r="O4295" s="65">
        <v>50</v>
      </c>
      <c r="P4295" s="87">
        <f t="shared" si="269"/>
        <v>0.03</v>
      </c>
      <c r="Q4295" s="68">
        <v>3.67</v>
      </c>
      <c r="R4295" s="68" t="str" cm="1">
        <f t="array" ref="R4295">_xlfn.SWITCH(ROUND(Q4295,0),5,"Excellent",4,"Good",3,"Ok","Bad")</f>
        <v>Good</v>
      </c>
      <c r="S4295" s="17">
        <v>3</v>
      </c>
      <c r="T4295" s="17" t="str">
        <f t="shared" si="270"/>
        <v>No</v>
      </c>
      <c r="U4295" s="82">
        <v>43585</v>
      </c>
      <c r="V4295" s="82">
        <v>43776</v>
      </c>
      <c r="W4295" s="17">
        <v>365</v>
      </c>
      <c r="X4295" s="17" t="str">
        <f t="shared" si="271"/>
        <v>Active</v>
      </c>
      <c r="Y4295" s="17" t="s">
        <v>15616</v>
      </c>
      <c r="Z4295" s="17"/>
    </row>
    <row r="4296" spans="1:26" x14ac:dyDescent="0.25">
      <c r="A4296">
        <v>4295</v>
      </c>
      <c r="B4296" s="17" t="s">
        <v>3048</v>
      </c>
      <c r="C4296" s="17">
        <v>3737</v>
      </c>
      <c r="D4296" s="17" t="str">
        <f>INDEX(Hosts!$A:$O,MATCH(Places!$C4296,Hosts!$A:$A,0),MATCH(Places!D$1,Hosts!$1:$1,0))</f>
        <v>A few days or more</v>
      </c>
      <c r="E4296" s="87">
        <f>INDEX(Hosts!$A:$O,MATCH(Places!$C4296,Hosts!$A:$A,0),MATCH(Places!E$1,Hosts!$1:$1,0))</f>
        <v>0</v>
      </c>
      <c r="F4296" s="87">
        <f>INDEX(Hosts!$A:$O,MATCH(Places!$C4296,Hosts!$A:$A,0),MATCH(Places!F$1,Hosts!$1:$1,0))</f>
        <v>0.93</v>
      </c>
      <c r="G4296" s="17" t="str">
        <f>INDEX(Hosts!$A:$O,MATCH(Places!$C4296,Hosts!$A:$A,0),MATCH(Places!G$1,Hosts!$1:$1,0))</f>
        <v>No</v>
      </c>
      <c r="H4296" s="17">
        <v>7</v>
      </c>
      <c r="I4296" s="17" t="str">
        <f>INDEX(Neighborhoods!$A:$C,MATCH(Places!$H4296,Neighborhoods!$A:$A,0),MATCH(Places!I$1,Neighborhoods!$1:$1,0))</f>
        <v>Brooklyn</v>
      </c>
      <c r="J4296" s="17" t="str">
        <f>INDEX(Neighborhoods!$A:$C,MATCH(Places!$H4296,Neighborhoods!$A:$A,0),MATCH(Places!J$1,Neighborhoods!$1:$1,0))</f>
        <v>Bedford-Stuyvesant</v>
      </c>
      <c r="K4296" s="17" t="s">
        <v>1</v>
      </c>
      <c r="L4296" s="17" t="str">
        <f t="shared" si="268"/>
        <v>Yes</v>
      </c>
      <c r="M4296" s="17">
        <v>1</v>
      </c>
      <c r="N4296" s="17" t="str" cm="1">
        <f t="array" ref="N4296">_xlfn.IFS(M4296&lt;=2,"Small",M4296&lt;=5,"Medium",M4296&gt;5,"Large")</f>
        <v>Small</v>
      </c>
      <c r="O4296" s="65">
        <v>59</v>
      </c>
      <c r="P4296" s="87">
        <f t="shared" si="269"/>
        <v>0.03</v>
      </c>
      <c r="Q4296" s="68">
        <v>4</v>
      </c>
      <c r="R4296" s="68" t="str" cm="1">
        <f t="array" ref="R4296">_xlfn.SWITCH(ROUND(Q4296,0),5,"Excellent",4,"Good",3,"Ok","Bad")</f>
        <v>Good</v>
      </c>
      <c r="S4296" s="17">
        <v>6</v>
      </c>
      <c r="T4296" s="17" t="str">
        <f t="shared" si="270"/>
        <v>No</v>
      </c>
      <c r="U4296" s="82">
        <v>43497</v>
      </c>
      <c r="V4296" s="82">
        <v>43771</v>
      </c>
      <c r="W4296" s="17">
        <v>363</v>
      </c>
      <c r="X4296" s="17" t="str">
        <f t="shared" si="271"/>
        <v>Active</v>
      </c>
      <c r="Y4296" s="17" t="s">
        <v>15616</v>
      </c>
      <c r="Z4296" s="17"/>
    </row>
    <row r="4297" spans="1:26" x14ac:dyDescent="0.25">
      <c r="A4297">
        <v>4296</v>
      </c>
      <c r="B4297" s="17" t="s">
        <v>3049</v>
      </c>
      <c r="C4297" s="17">
        <v>3737</v>
      </c>
      <c r="D4297" s="17" t="str">
        <f>INDEX(Hosts!$A:$O,MATCH(Places!$C4297,Hosts!$A:$A,0),MATCH(Places!D$1,Hosts!$1:$1,0))</f>
        <v>A few days or more</v>
      </c>
      <c r="E4297" s="87">
        <f>INDEX(Hosts!$A:$O,MATCH(Places!$C4297,Hosts!$A:$A,0),MATCH(Places!E$1,Hosts!$1:$1,0))</f>
        <v>0</v>
      </c>
      <c r="F4297" s="87">
        <f>INDEX(Hosts!$A:$O,MATCH(Places!$C4297,Hosts!$A:$A,0),MATCH(Places!F$1,Hosts!$1:$1,0))</f>
        <v>0.93</v>
      </c>
      <c r="G4297" s="17" t="str">
        <f>INDEX(Hosts!$A:$O,MATCH(Places!$C4297,Hosts!$A:$A,0),MATCH(Places!G$1,Hosts!$1:$1,0))</f>
        <v>No</v>
      </c>
      <c r="H4297" s="17">
        <v>7</v>
      </c>
      <c r="I4297" s="17" t="str">
        <f>INDEX(Neighborhoods!$A:$C,MATCH(Places!$H4297,Neighborhoods!$A:$A,0),MATCH(Places!I$1,Neighborhoods!$1:$1,0))</f>
        <v>Brooklyn</v>
      </c>
      <c r="J4297" s="17" t="str">
        <f>INDEX(Neighborhoods!$A:$C,MATCH(Places!$H4297,Neighborhoods!$A:$A,0),MATCH(Places!J$1,Neighborhoods!$1:$1,0))</f>
        <v>Bedford-Stuyvesant</v>
      </c>
      <c r="K4297" s="17" t="s">
        <v>1</v>
      </c>
      <c r="L4297" s="17" t="str">
        <f t="shared" si="268"/>
        <v>Yes</v>
      </c>
      <c r="M4297" s="17">
        <v>1</v>
      </c>
      <c r="N4297" s="17" t="str" cm="1">
        <f t="array" ref="N4297">_xlfn.IFS(M4297&lt;=2,"Small",M4297&lt;=5,"Medium",M4297&gt;5,"Large")</f>
        <v>Small</v>
      </c>
      <c r="O4297" s="65">
        <v>48</v>
      </c>
      <c r="P4297" s="87">
        <f t="shared" si="269"/>
        <v>0.03</v>
      </c>
      <c r="Q4297" s="68">
        <v>4.5999999999999996</v>
      </c>
      <c r="R4297" s="68" t="str" cm="1">
        <f t="array" ref="R4297">_xlfn.SWITCH(ROUND(Q4297,0),5,"Excellent",4,"Good",3,"Ok","Bad")</f>
        <v>Excellent</v>
      </c>
      <c r="S4297" s="17">
        <v>10</v>
      </c>
      <c r="T4297" s="17" t="str">
        <f t="shared" si="270"/>
        <v>No</v>
      </c>
      <c r="U4297" s="82">
        <v>43442</v>
      </c>
      <c r="V4297" s="82">
        <v>43803</v>
      </c>
      <c r="W4297" s="17">
        <v>363</v>
      </c>
      <c r="X4297" s="17" t="str">
        <f t="shared" si="271"/>
        <v>Active</v>
      </c>
      <c r="Y4297" s="17" t="s">
        <v>15616</v>
      </c>
      <c r="Z4297" s="17"/>
    </row>
    <row r="4298" spans="1:26" x14ac:dyDescent="0.25">
      <c r="A4298">
        <v>4297</v>
      </c>
      <c r="B4298" s="17" t="s">
        <v>3050</v>
      </c>
      <c r="C4298" s="17">
        <v>3737</v>
      </c>
      <c r="D4298" s="17" t="str">
        <f>INDEX(Hosts!$A:$O,MATCH(Places!$C4298,Hosts!$A:$A,0),MATCH(Places!D$1,Hosts!$1:$1,0))</f>
        <v>A few days or more</v>
      </c>
      <c r="E4298" s="87">
        <f>INDEX(Hosts!$A:$O,MATCH(Places!$C4298,Hosts!$A:$A,0),MATCH(Places!E$1,Hosts!$1:$1,0))</f>
        <v>0</v>
      </c>
      <c r="F4298" s="87">
        <f>INDEX(Hosts!$A:$O,MATCH(Places!$C4298,Hosts!$A:$A,0),MATCH(Places!F$1,Hosts!$1:$1,0))</f>
        <v>0.93</v>
      </c>
      <c r="G4298" s="17" t="str">
        <f>INDEX(Hosts!$A:$O,MATCH(Places!$C4298,Hosts!$A:$A,0),MATCH(Places!G$1,Hosts!$1:$1,0))</f>
        <v>No</v>
      </c>
      <c r="H4298" s="17">
        <v>7</v>
      </c>
      <c r="I4298" s="17" t="str">
        <f>INDEX(Neighborhoods!$A:$C,MATCH(Places!$H4298,Neighborhoods!$A:$A,0),MATCH(Places!I$1,Neighborhoods!$1:$1,0))</f>
        <v>Brooklyn</v>
      </c>
      <c r="J4298" s="17" t="str">
        <f>INDEX(Neighborhoods!$A:$C,MATCH(Places!$H4298,Neighborhoods!$A:$A,0),MATCH(Places!J$1,Neighborhoods!$1:$1,0))</f>
        <v>Bedford-Stuyvesant</v>
      </c>
      <c r="K4298" s="17" t="s">
        <v>1</v>
      </c>
      <c r="L4298" s="17" t="str">
        <f t="shared" si="268"/>
        <v>Yes</v>
      </c>
      <c r="M4298" s="17">
        <v>1</v>
      </c>
      <c r="N4298" s="17" t="str" cm="1">
        <f t="array" ref="N4298">_xlfn.IFS(M4298&lt;=2,"Small",M4298&lt;=5,"Medium",M4298&gt;5,"Large")</f>
        <v>Small</v>
      </c>
      <c r="O4298" s="65">
        <v>40</v>
      </c>
      <c r="P4298" s="87">
        <f t="shared" si="269"/>
        <v>0.03</v>
      </c>
      <c r="Q4298" s="68">
        <v>4.8</v>
      </c>
      <c r="R4298" s="68" t="str" cm="1">
        <f t="array" ref="R4298">_xlfn.SWITCH(ROUND(Q4298,0),5,"Excellent",4,"Good",3,"Ok","Bad")</f>
        <v>Excellent</v>
      </c>
      <c r="S4298" s="17">
        <v>5</v>
      </c>
      <c r="T4298" s="17" t="str">
        <f t="shared" si="270"/>
        <v>No</v>
      </c>
      <c r="U4298" s="82">
        <v>43465</v>
      </c>
      <c r="V4298" s="82">
        <v>43799</v>
      </c>
      <c r="W4298" s="17">
        <v>227</v>
      </c>
      <c r="X4298" s="17" t="str">
        <f t="shared" si="271"/>
        <v>Active</v>
      </c>
      <c r="Y4298" s="17" t="s">
        <v>15616</v>
      </c>
      <c r="Z4298" s="17"/>
    </row>
    <row r="4299" spans="1:26" x14ac:dyDescent="0.25">
      <c r="A4299">
        <v>4298</v>
      </c>
      <c r="B4299" s="17" t="s">
        <v>3051</v>
      </c>
      <c r="C4299" s="17">
        <v>1902</v>
      </c>
      <c r="D4299" s="17" t="str">
        <f>INDEX(Hosts!$A:$O,MATCH(Places!$C4299,Hosts!$A:$A,0),MATCH(Places!D$1,Hosts!$1:$1,0))</f>
        <v>Within an hour</v>
      </c>
      <c r="E4299" s="87">
        <f>INDEX(Hosts!$A:$O,MATCH(Places!$C4299,Hosts!$A:$A,0),MATCH(Places!E$1,Hosts!$1:$1,0))</f>
        <v>1</v>
      </c>
      <c r="F4299" s="87">
        <f>INDEX(Hosts!$A:$O,MATCH(Places!$C4299,Hosts!$A:$A,0),MATCH(Places!F$1,Hosts!$1:$1,0))</f>
        <v>0.97</v>
      </c>
      <c r="G4299" s="17" t="str">
        <f>INDEX(Hosts!$A:$O,MATCH(Places!$C4299,Hosts!$A:$A,0),MATCH(Places!G$1,Hosts!$1:$1,0))</f>
        <v>Yes</v>
      </c>
      <c r="H4299" s="17">
        <v>18</v>
      </c>
      <c r="I4299" s="17" t="str">
        <f>INDEX(Neighborhoods!$A:$C,MATCH(Places!$H4299,Neighborhoods!$A:$A,0),MATCH(Places!I$1,Neighborhoods!$1:$1,0))</f>
        <v>Manhattan</v>
      </c>
      <c r="J4299" s="17" t="str">
        <f>INDEX(Neighborhoods!$A:$C,MATCH(Places!$H4299,Neighborhoods!$A:$A,0),MATCH(Places!J$1,Neighborhoods!$1:$1,0))</f>
        <v>Midtown</v>
      </c>
      <c r="K4299" s="17" t="s">
        <v>1</v>
      </c>
      <c r="L4299" s="17" t="str">
        <f t="shared" si="268"/>
        <v>Yes</v>
      </c>
      <c r="M4299" s="17">
        <v>2</v>
      </c>
      <c r="N4299" s="17" t="str" cm="1">
        <f t="array" ref="N4299">_xlfn.IFS(M4299&lt;=2,"Small",M4299&lt;=5,"Medium",M4299&gt;5,"Large")</f>
        <v>Small</v>
      </c>
      <c r="O4299" s="65">
        <v>92</v>
      </c>
      <c r="P4299" s="87">
        <f t="shared" si="269"/>
        <v>0.03</v>
      </c>
      <c r="Q4299" s="68">
        <v>4.8899999999999997</v>
      </c>
      <c r="R4299" s="68" t="str" cm="1">
        <f t="array" ref="R4299">_xlfn.SWITCH(ROUND(Q4299,0),5,"Excellent",4,"Good",3,"Ok","Bad")</f>
        <v>Excellent</v>
      </c>
      <c r="S4299" s="17">
        <v>66</v>
      </c>
      <c r="T4299" s="17" t="str">
        <f t="shared" si="270"/>
        <v>No</v>
      </c>
      <c r="U4299" s="82">
        <v>43479</v>
      </c>
      <c r="V4299" s="82">
        <v>43861</v>
      </c>
      <c r="W4299" s="17">
        <v>0</v>
      </c>
      <c r="X4299" s="17" t="str">
        <f t="shared" si="271"/>
        <v>Inactive</v>
      </c>
      <c r="Y4299" s="17" t="s">
        <v>15616</v>
      </c>
      <c r="Z4299" s="17"/>
    </row>
    <row r="4300" spans="1:26" x14ac:dyDescent="0.25">
      <c r="A4300">
        <v>4299</v>
      </c>
      <c r="B4300" s="17" t="s">
        <v>3052</v>
      </c>
      <c r="C4300" s="17">
        <v>3739</v>
      </c>
      <c r="D4300" s="17" t="str">
        <f>INDEX(Hosts!$A:$O,MATCH(Places!$C4300,Hosts!$A:$A,0),MATCH(Places!D$1,Hosts!$1:$1,0))</f>
        <v>Within a few hours</v>
      </c>
      <c r="E4300" s="87">
        <f>INDEX(Hosts!$A:$O,MATCH(Places!$C4300,Hosts!$A:$A,0),MATCH(Places!E$1,Hosts!$1:$1,0))</f>
        <v>1</v>
      </c>
      <c r="F4300" s="87">
        <f>INDEX(Hosts!$A:$O,MATCH(Places!$C4300,Hosts!$A:$A,0),MATCH(Places!F$1,Hosts!$1:$1,0))</f>
        <v>0.82</v>
      </c>
      <c r="G4300" s="17" t="str">
        <f>INDEX(Hosts!$A:$O,MATCH(Places!$C4300,Hosts!$A:$A,0),MATCH(Places!G$1,Hosts!$1:$1,0))</f>
        <v>No</v>
      </c>
      <c r="H4300" s="17">
        <v>20</v>
      </c>
      <c r="I4300" s="17" t="str">
        <f>INDEX(Neighborhoods!$A:$C,MATCH(Places!$H4300,Neighborhoods!$A:$A,0),MATCH(Places!I$1,Neighborhoods!$1:$1,0))</f>
        <v>Manhattan</v>
      </c>
      <c r="J4300" s="17" t="str">
        <f>INDEX(Neighborhoods!$A:$C,MATCH(Places!$H4300,Neighborhoods!$A:$A,0),MATCH(Places!J$1,Neighborhoods!$1:$1,0))</f>
        <v>Upper West Side</v>
      </c>
      <c r="K4300" s="17" t="s">
        <v>11822</v>
      </c>
      <c r="L4300" s="17" t="str">
        <f t="shared" si="268"/>
        <v>No</v>
      </c>
      <c r="M4300" s="17">
        <v>2</v>
      </c>
      <c r="N4300" s="17" t="str" cm="1">
        <f t="array" ref="N4300">_xlfn.IFS(M4300&lt;=2,"Small",M4300&lt;=5,"Medium",M4300&gt;5,"Large")</f>
        <v>Small</v>
      </c>
      <c r="O4300" s="65">
        <v>175</v>
      </c>
      <c r="P4300" s="87">
        <f t="shared" si="269"/>
        <v>0.03</v>
      </c>
      <c r="Q4300" s="68">
        <v>5</v>
      </c>
      <c r="R4300" s="68" t="str" cm="1">
        <f t="array" ref="R4300">_xlfn.SWITCH(ROUND(Q4300,0),5,"Excellent",4,"Good",3,"Ok","Bad")</f>
        <v>Excellent</v>
      </c>
      <c r="S4300" s="17">
        <v>20</v>
      </c>
      <c r="T4300" s="17" t="str">
        <f t="shared" si="270"/>
        <v>No</v>
      </c>
      <c r="U4300" s="82">
        <v>43463</v>
      </c>
      <c r="V4300" s="82">
        <v>44045</v>
      </c>
      <c r="W4300" s="17">
        <v>149</v>
      </c>
      <c r="X4300" s="17" t="str">
        <f t="shared" si="271"/>
        <v>Active</v>
      </c>
      <c r="Y4300" s="17" t="s">
        <v>15615</v>
      </c>
      <c r="Z4300" s="17"/>
    </row>
    <row r="4301" spans="1:26" x14ac:dyDescent="0.25">
      <c r="A4301">
        <v>4300</v>
      </c>
      <c r="B4301" s="17" t="s">
        <v>14711</v>
      </c>
      <c r="C4301" s="17">
        <v>1476</v>
      </c>
      <c r="D4301" s="17" t="str">
        <f>INDEX(Hosts!$A:$O,MATCH(Places!$C4301,Hosts!$A:$A,0),MATCH(Places!D$1,Hosts!$1:$1,0))</f>
        <v>Within an hour</v>
      </c>
      <c r="E4301" s="87">
        <f>INDEX(Hosts!$A:$O,MATCH(Places!$C4301,Hosts!$A:$A,0),MATCH(Places!E$1,Hosts!$1:$1,0))</f>
        <v>1</v>
      </c>
      <c r="F4301" s="87">
        <f>INDEX(Hosts!$A:$O,MATCH(Places!$C4301,Hosts!$A:$A,0),MATCH(Places!F$1,Hosts!$1:$1,0))</f>
        <v>0.96</v>
      </c>
      <c r="G4301" s="17" t="str">
        <f>INDEX(Hosts!$A:$O,MATCH(Places!$C4301,Hosts!$A:$A,0),MATCH(Places!G$1,Hosts!$1:$1,0))</f>
        <v>Yes</v>
      </c>
      <c r="H4301" s="17">
        <v>19</v>
      </c>
      <c r="I4301" s="17" t="str">
        <f>INDEX(Neighborhoods!$A:$C,MATCH(Places!$H4301,Neighborhoods!$A:$A,0),MATCH(Places!I$1,Neighborhoods!$1:$1,0))</f>
        <v>Manhattan</v>
      </c>
      <c r="J4301" s="17" t="str">
        <f>INDEX(Neighborhoods!$A:$C,MATCH(Places!$H4301,Neighborhoods!$A:$A,0),MATCH(Places!J$1,Neighborhoods!$1:$1,0))</f>
        <v>Upper East Side</v>
      </c>
      <c r="K4301" s="17" t="s">
        <v>11822</v>
      </c>
      <c r="L4301" s="17" t="str">
        <f t="shared" si="268"/>
        <v>No</v>
      </c>
      <c r="M4301" s="17">
        <v>4</v>
      </c>
      <c r="N4301" s="17" t="str" cm="1">
        <f t="array" ref="N4301">_xlfn.IFS(M4301&lt;=2,"Small",M4301&lt;=5,"Medium",M4301&gt;5,"Large")</f>
        <v>Medium</v>
      </c>
      <c r="O4301" s="65">
        <v>299</v>
      </c>
      <c r="P4301" s="87">
        <f t="shared" si="269"/>
        <v>0.04</v>
      </c>
      <c r="Q4301" s="68">
        <v>4.82</v>
      </c>
      <c r="R4301" s="68" t="str" cm="1">
        <f t="array" ref="R4301">_xlfn.SWITCH(ROUND(Q4301,0),5,"Excellent",4,"Good",3,"Ok","Bad")</f>
        <v>Excellent</v>
      </c>
      <c r="S4301" s="17">
        <v>11</v>
      </c>
      <c r="T4301" s="17" t="str">
        <f t="shared" si="270"/>
        <v>No</v>
      </c>
      <c r="U4301" s="82">
        <v>43574</v>
      </c>
      <c r="V4301" s="82">
        <v>43807</v>
      </c>
      <c r="W4301" s="17">
        <v>30</v>
      </c>
      <c r="X4301" s="17" t="str">
        <f t="shared" si="271"/>
        <v>Active</v>
      </c>
      <c r="Y4301" s="17" t="s">
        <v>15616</v>
      </c>
      <c r="Z4301" s="17"/>
    </row>
    <row r="4302" spans="1:26" x14ac:dyDescent="0.25">
      <c r="A4302">
        <v>4301</v>
      </c>
      <c r="B4302" s="17" t="s">
        <v>3053</v>
      </c>
      <c r="C4302" s="17">
        <v>3292</v>
      </c>
      <c r="D4302" s="17" t="str">
        <f>INDEX(Hosts!$A:$O,MATCH(Places!$C4302,Hosts!$A:$A,0),MATCH(Places!D$1,Hosts!$1:$1,0))</f>
        <v>Within an hour</v>
      </c>
      <c r="E4302" s="87">
        <f>INDEX(Hosts!$A:$O,MATCH(Places!$C4302,Hosts!$A:$A,0),MATCH(Places!E$1,Hosts!$1:$1,0))</f>
        <v>1</v>
      </c>
      <c r="F4302" s="87">
        <f>INDEX(Hosts!$A:$O,MATCH(Places!$C4302,Hosts!$A:$A,0),MATCH(Places!F$1,Hosts!$1:$1,0))</f>
        <v>0.79</v>
      </c>
      <c r="G4302" s="17" t="str">
        <f>INDEX(Hosts!$A:$O,MATCH(Places!$C4302,Hosts!$A:$A,0),MATCH(Places!G$1,Hosts!$1:$1,0))</f>
        <v>No</v>
      </c>
      <c r="H4302" s="17">
        <v>8</v>
      </c>
      <c r="I4302" s="17" t="str">
        <f>INDEX(Neighborhoods!$A:$C,MATCH(Places!$H4302,Neighborhoods!$A:$A,0),MATCH(Places!I$1,Neighborhoods!$1:$1,0))</f>
        <v>Brooklyn</v>
      </c>
      <c r="J4302" s="17" t="str">
        <f>INDEX(Neighborhoods!$A:$C,MATCH(Places!$H4302,Neighborhoods!$A:$A,0),MATCH(Places!J$1,Neighborhoods!$1:$1,0))</f>
        <v>Bushwick</v>
      </c>
      <c r="K4302" s="17" t="s">
        <v>1</v>
      </c>
      <c r="L4302" s="17" t="str">
        <f t="shared" si="268"/>
        <v>Yes</v>
      </c>
      <c r="M4302" s="17">
        <v>1</v>
      </c>
      <c r="N4302" s="17" t="str" cm="1">
        <f t="array" ref="N4302">_xlfn.IFS(M4302&lt;=2,"Small",M4302&lt;=5,"Medium",M4302&gt;5,"Large")</f>
        <v>Small</v>
      </c>
      <c r="O4302" s="65">
        <v>28</v>
      </c>
      <c r="P4302" s="87">
        <f t="shared" si="269"/>
        <v>0.03</v>
      </c>
      <c r="Q4302" s="68">
        <v>4.5</v>
      </c>
      <c r="R4302" s="68" t="str" cm="1">
        <f t="array" ref="R4302">_xlfn.SWITCH(ROUND(Q4302,0),5,"Excellent",4,"Good",3,"Ok","Bad")</f>
        <v>Excellent</v>
      </c>
      <c r="S4302" s="17">
        <v>6</v>
      </c>
      <c r="T4302" s="17" t="str">
        <f t="shared" si="270"/>
        <v>No</v>
      </c>
      <c r="U4302" s="82">
        <v>43474</v>
      </c>
      <c r="V4302" s="82">
        <v>43897</v>
      </c>
      <c r="W4302" s="17">
        <v>107</v>
      </c>
      <c r="X4302" s="17" t="str">
        <f t="shared" si="271"/>
        <v>Active</v>
      </c>
      <c r="Y4302" s="17" t="s">
        <v>15615</v>
      </c>
      <c r="Z4302" s="17"/>
    </row>
    <row r="4303" spans="1:26" x14ac:dyDescent="0.25">
      <c r="A4303">
        <v>4302</v>
      </c>
      <c r="B4303" s="17" t="s">
        <v>15425</v>
      </c>
      <c r="C4303" s="17">
        <v>3740</v>
      </c>
      <c r="D4303" s="17" t="str">
        <f>INDEX(Hosts!$A:$O,MATCH(Places!$C4303,Hosts!$A:$A,0),MATCH(Places!D$1,Hosts!$1:$1,0))</f>
        <v>Within an hour</v>
      </c>
      <c r="E4303" s="87">
        <f>INDEX(Hosts!$A:$O,MATCH(Places!$C4303,Hosts!$A:$A,0),MATCH(Places!E$1,Hosts!$1:$1,0))</f>
        <v>1</v>
      </c>
      <c r="F4303" s="87">
        <f>INDEX(Hosts!$A:$O,MATCH(Places!$C4303,Hosts!$A:$A,0),MATCH(Places!F$1,Hosts!$1:$1,0))</f>
        <v>1</v>
      </c>
      <c r="G4303" s="17" t="str">
        <f>INDEX(Hosts!$A:$O,MATCH(Places!$C4303,Hosts!$A:$A,0),MATCH(Places!G$1,Hosts!$1:$1,0))</f>
        <v>Yes</v>
      </c>
      <c r="H4303" s="17">
        <v>10</v>
      </c>
      <c r="I4303" s="17" t="str">
        <f>INDEX(Neighborhoods!$A:$C,MATCH(Places!$H4303,Neighborhoods!$A:$A,0),MATCH(Places!I$1,Neighborhoods!$1:$1,0))</f>
        <v>Brooklyn</v>
      </c>
      <c r="J4303" s="17" t="str">
        <f>INDEX(Neighborhoods!$A:$C,MATCH(Places!$H4303,Neighborhoods!$A:$A,0),MATCH(Places!J$1,Neighborhoods!$1:$1,0))</f>
        <v>East Flatbush</v>
      </c>
      <c r="K4303" s="17" t="s">
        <v>1</v>
      </c>
      <c r="L4303" s="17" t="str">
        <f t="shared" si="268"/>
        <v>Yes</v>
      </c>
      <c r="M4303" s="17">
        <v>2</v>
      </c>
      <c r="N4303" s="17" t="str" cm="1">
        <f t="array" ref="N4303">_xlfn.IFS(M4303&lt;=2,"Small",M4303&lt;=5,"Medium",M4303&gt;5,"Large")</f>
        <v>Small</v>
      </c>
      <c r="O4303" s="65">
        <v>39</v>
      </c>
      <c r="P4303" s="87">
        <f t="shared" si="269"/>
        <v>0.03</v>
      </c>
      <c r="Q4303" s="68">
        <v>4.9000000000000004</v>
      </c>
      <c r="R4303" s="68" t="str" cm="1">
        <f t="array" ref="R4303">_xlfn.SWITCH(ROUND(Q4303,0),5,"Excellent",4,"Good",3,"Ok","Bad")</f>
        <v>Excellent</v>
      </c>
      <c r="S4303" s="17">
        <v>10</v>
      </c>
      <c r="T4303" s="17" t="str">
        <f t="shared" si="270"/>
        <v>No</v>
      </c>
      <c r="U4303" s="82">
        <v>43446</v>
      </c>
      <c r="V4303" s="82">
        <v>43905</v>
      </c>
      <c r="W4303" s="17">
        <v>86</v>
      </c>
      <c r="X4303" s="17" t="str">
        <f t="shared" si="271"/>
        <v>Active</v>
      </c>
      <c r="Y4303" s="17" t="s">
        <v>15615</v>
      </c>
      <c r="Z4303" s="17"/>
    </row>
    <row r="4304" spans="1:26" x14ac:dyDescent="0.25">
      <c r="A4304">
        <v>4303</v>
      </c>
      <c r="B4304" s="17" t="s">
        <v>14096</v>
      </c>
      <c r="C4304" s="17">
        <v>1722</v>
      </c>
      <c r="D4304" s="17" t="str">
        <f>INDEX(Hosts!$A:$O,MATCH(Places!$C4304,Hosts!$A:$A,0),MATCH(Places!D$1,Hosts!$1:$1,0))</f>
        <v>A few days or more</v>
      </c>
      <c r="E4304" s="87">
        <f>INDEX(Hosts!$A:$O,MATCH(Places!$C4304,Hosts!$A:$A,0),MATCH(Places!E$1,Hosts!$1:$1,0))</f>
        <v>0.4</v>
      </c>
      <c r="F4304" s="87">
        <f>INDEX(Hosts!$A:$O,MATCH(Places!$C4304,Hosts!$A:$A,0),MATCH(Places!F$1,Hosts!$1:$1,0))</f>
        <v>0.22</v>
      </c>
      <c r="G4304" s="17" t="str">
        <f>INDEX(Hosts!$A:$O,MATCH(Places!$C4304,Hosts!$A:$A,0),MATCH(Places!G$1,Hosts!$1:$1,0))</f>
        <v>No</v>
      </c>
      <c r="H4304" s="17">
        <v>12</v>
      </c>
      <c r="I4304" s="17" t="str">
        <f>INDEX(Neighborhoods!$A:$C,MATCH(Places!$H4304,Neighborhoods!$A:$A,0),MATCH(Places!I$1,Neighborhoods!$1:$1,0))</f>
        <v>Brooklyn</v>
      </c>
      <c r="J4304" s="17" t="str">
        <f>INDEX(Neighborhoods!$A:$C,MATCH(Places!$H4304,Neighborhoods!$A:$A,0),MATCH(Places!J$1,Neighborhoods!$1:$1,0))</f>
        <v>Williamsburg</v>
      </c>
      <c r="K4304" s="17" t="s">
        <v>11822</v>
      </c>
      <c r="L4304" s="17" t="str">
        <f t="shared" si="268"/>
        <v>No</v>
      </c>
      <c r="M4304" s="17">
        <v>4</v>
      </c>
      <c r="N4304" s="17" t="str" cm="1">
        <f t="array" ref="N4304">_xlfn.IFS(M4304&lt;=2,"Small",M4304&lt;=5,"Medium",M4304&gt;5,"Large")</f>
        <v>Medium</v>
      </c>
      <c r="O4304" s="65">
        <v>100</v>
      </c>
      <c r="P4304" s="87">
        <f t="shared" si="269"/>
        <v>0.03</v>
      </c>
      <c r="Q4304" s="68">
        <v>4.8499999999999996</v>
      </c>
      <c r="R4304" s="68" t="str" cm="1">
        <f t="array" ref="R4304">_xlfn.SWITCH(ROUND(Q4304,0),5,"Excellent",4,"Good",3,"Ok","Bad")</f>
        <v>Excellent</v>
      </c>
      <c r="S4304" s="17">
        <v>20</v>
      </c>
      <c r="T4304" s="17" t="str">
        <f t="shared" si="270"/>
        <v>No</v>
      </c>
      <c r="U4304" s="82">
        <v>43457</v>
      </c>
      <c r="V4304" s="82">
        <v>43891</v>
      </c>
      <c r="W4304" s="17">
        <v>72</v>
      </c>
      <c r="X4304" s="17" t="str">
        <f t="shared" si="271"/>
        <v>Active</v>
      </c>
      <c r="Y4304" s="17" t="s">
        <v>15615</v>
      </c>
      <c r="Z4304" s="17"/>
    </row>
    <row r="4305" spans="1:26" x14ac:dyDescent="0.25">
      <c r="A4305">
        <v>4304</v>
      </c>
      <c r="B4305" s="17" t="s">
        <v>3054</v>
      </c>
      <c r="C4305" s="17">
        <v>3711</v>
      </c>
      <c r="D4305" s="17" t="str">
        <f>INDEX(Hosts!$A:$O,MATCH(Places!$C4305,Hosts!$A:$A,0),MATCH(Places!D$1,Hosts!$1:$1,0))</f>
        <v>Within an hour</v>
      </c>
      <c r="E4305" s="87">
        <f>INDEX(Hosts!$A:$O,MATCH(Places!$C4305,Hosts!$A:$A,0),MATCH(Places!E$1,Hosts!$1:$1,0))</f>
        <v>1</v>
      </c>
      <c r="F4305" s="87">
        <f>INDEX(Hosts!$A:$O,MATCH(Places!$C4305,Hosts!$A:$A,0),MATCH(Places!F$1,Hosts!$1:$1,0))</f>
        <v>0.93</v>
      </c>
      <c r="G4305" s="17" t="str">
        <f>INDEX(Hosts!$A:$O,MATCH(Places!$C4305,Hosts!$A:$A,0),MATCH(Places!G$1,Hosts!$1:$1,0))</f>
        <v>No</v>
      </c>
      <c r="H4305" s="17">
        <v>10</v>
      </c>
      <c r="I4305" s="17" t="str">
        <f>INDEX(Neighborhoods!$A:$C,MATCH(Places!$H4305,Neighborhoods!$A:$A,0),MATCH(Places!I$1,Neighborhoods!$1:$1,0))</f>
        <v>Brooklyn</v>
      </c>
      <c r="J4305" s="17" t="str">
        <f>INDEX(Neighborhoods!$A:$C,MATCH(Places!$H4305,Neighborhoods!$A:$A,0),MATCH(Places!J$1,Neighborhoods!$1:$1,0))</f>
        <v>East Flatbush</v>
      </c>
      <c r="K4305" s="17" t="s">
        <v>1</v>
      </c>
      <c r="L4305" s="17" t="str">
        <f t="shared" si="268"/>
        <v>Yes</v>
      </c>
      <c r="M4305" s="17">
        <v>1</v>
      </c>
      <c r="N4305" s="17" t="str" cm="1">
        <f t="array" ref="N4305">_xlfn.IFS(M4305&lt;=2,"Small",M4305&lt;=5,"Medium",M4305&gt;5,"Large")</f>
        <v>Small</v>
      </c>
      <c r="O4305" s="65">
        <v>35</v>
      </c>
      <c r="P4305" s="87">
        <f t="shared" si="269"/>
        <v>0.03</v>
      </c>
      <c r="Q4305" s="68">
        <v>5</v>
      </c>
      <c r="R4305" s="68" t="str" cm="1">
        <f t="array" ref="R4305">_xlfn.SWITCH(ROUND(Q4305,0),5,"Excellent",4,"Good",3,"Ok","Bad")</f>
        <v>Excellent</v>
      </c>
      <c r="S4305" s="17">
        <v>3</v>
      </c>
      <c r="T4305" s="17" t="str">
        <f t="shared" si="270"/>
        <v>No</v>
      </c>
      <c r="U4305" s="82">
        <v>43451</v>
      </c>
      <c r="V4305" s="82">
        <v>43466</v>
      </c>
      <c r="W4305" s="17">
        <v>215</v>
      </c>
      <c r="X4305" s="17" t="str">
        <f t="shared" si="271"/>
        <v>Active</v>
      </c>
      <c r="Y4305" s="17" t="s">
        <v>15616</v>
      </c>
      <c r="Z4305" s="17"/>
    </row>
    <row r="4306" spans="1:26" x14ac:dyDescent="0.25">
      <c r="A4306">
        <v>4305</v>
      </c>
      <c r="B4306" s="17" t="s">
        <v>13678</v>
      </c>
      <c r="C4306" s="17">
        <v>3735</v>
      </c>
      <c r="D4306" s="17" t="str">
        <f>INDEX(Hosts!$A:$O,MATCH(Places!$C4306,Hosts!$A:$A,0),MATCH(Places!D$1,Hosts!$1:$1,0))</f>
        <v>Within an hour</v>
      </c>
      <c r="E4306" s="87">
        <f>INDEX(Hosts!$A:$O,MATCH(Places!$C4306,Hosts!$A:$A,0),MATCH(Places!E$1,Hosts!$1:$1,0))</f>
        <v>1</v>
      </c>
      <c r="F4306" s="87">
        <f>INDEX(Hosts!$A:$O,MATCH(Places!$C4306,Hosts!$A:$A,0),MATCH(Places!F$1,Hosts!$1:$1,0))</f>
        <v>0.98</v>
      </c>
      <c r="G4306" s="17" t="str">
        <f>INDEX(Hosts!$A:$O,MATCH(Places!$C4306,Hosts!$A:$A,0),MATCH(Places!G$1,Hosts!$1:$1,0))</f>
        <v>No</v>
      </c>
      <c r="H4306" s="17">
        <v>22</v>
      </c>
      <c r="I4306" s="17" t="str">
        <f>INDEX(Neighborhoods!$A:$C,MATCH(Places!$H4306,Neighborhoods!$A:$A,0),MATCH(Places!I$1,Neighborhoods!$1:$1,0))</f>
        <v>Queens</v>
      </c>
      <c r="J4306" s="17" t="str">
        <f>INDEX(Neighborhoods!$A:$C,MATCH(Places!$H4306,Neighborhoods!$A:$A,0),MATCH(Places!J$1,Neighborhoods!$1:$1,0))</f>
        <v>Flushing</v>
      </c>
      <c r="K4306" s="17" t="s">
        <v>1</v>
      </c>
      <c r="L4306" s="17" t="str">
        <f t="shared" si="268"/>
        <v>Yes</v>
      </c>
      <c r="M4306" s="17">
        <v>2</v>
      </c>
      <c r="N4306" s="17" t="str" cm="1">
        <f t="array" ref="N4306">_xlfn.IFS(M4306&lt;=2,"Small",M4306&lt;=5,"Medium",M4306&gt;5,"Large")</f>
        <v>Small</v>
      </c>
      <c r="O4306" s="65">
        <v>75</v>
      </c>
      <c r="P4306" s="87">
        <f t="shared" si="269"/>
        <v>0.03</v>
      </c>
      <c r="Q4306" s="68">
        <v>4.71</v>
      </c>
      <c r="R4306" s="68" t="str" cm="1">
        <f t="array" ref="R4306">_xlfn.SWITCH(ROUND(Q4306,0),5,"Excellent",4,"Good",3,"Ok","Bad")</f>
        <v>Excellent</v>
      </c>
      <c r="S4306" s="17">
        <v>7</v>
      </c>
      <c r="T4306" s="17" t="str">
        <f t="shared" si="270"/>
        <v>No</v>
      </c>
      <c r="U4306" s="82">
        <v>43803</v>
      </c>
      <c r="V4306" s="82">
        <v>44058</v>
      </c>
      <c r="W4306" s="17">
        <v>365</v>
      </c>
      <c r="X4306" s="17" t="str">
        <f t="shared" si="271"/>
        <v>Active</v>
      </c>
      <c r="Y4306" s="17" t="s">
        <v>15616</v>
      </c>
      <c r="Z4306" s="17"/>
    </row>
    <row r="4307" spans="1:26" x14ac:dyDescent="0.25">
      <c r="A4307">
        <v>4306</v>
      </c>
      <c r="B4307" s="17" t="s">
        <v>3055</v>
      </c>
      <c r="C4307" s="17">
        <v>3735</v>
      </c>
      <c r="D4307" s="17" t="str">
        <f>INDEX(Hosts!$A:$O,MATCH(Places!$C4307,Hosts!$A:$A,0),MATCH(Places!D$1,Hosts!$1:$1,0))</f>
        <v>Within an hour</v>
      </c>
      <c r="E4307" s="87">
        <f>INDEX(Hosts!$A:$O,MATCH(Places!$C4307,Hosts!$A:$A,0),MATCH(Places!E$1,Hosts!$1:$1,0))</f>
        <v>1</v>
      </c>
      <c r="F4307" s="87">
        <f>INDEX(Hosts!$A:$O,MATCH(Places!$C4307,Hosts!$A:$A,0),MATCH(Places!F$1,Hosts!$1:$1,0))</f>
        <v>0.98</v>
      </c>
      <c r="G4307" s="17" t="str">
        <f>INDEX(Hosts!$A:$O,MATCH(Places!$C4307,Hosts!$A:$A,0),MATCH(Places!G$1,Hosts!$1:$1,0))</f>
        <v>No</v>
      </c>
      <c r="H4307" s="17">
        <v>22</v>
      </c>
      <c r="I4307" s="17" t="str">
        <f>INDEX(Neighborhoods!$A:$C,MATCH(Places!$H4307,Neighborhoods!$A:$A,0),MATCH(Places!I$1,Neighborhoods!$1:$1,0))</f>
        <v>Queens</v>
      </c>
      <c r="J4307" s="17" t="str">
        <f>INDEX(Neighborhoods!$A:$C,MATCH(Places!$H4307,Neighborhoods!$A:$A,0),MATCH(Places!J$1,Neighborhoods!$1:$1,0))</f>
        <v>Flushing</v>
      </c>
      <c r="K4307" s="17" t="s">
        <v>1</v>
      </c>
      <c r="L4307" s="17" t="str">
        <f t="shared" si="268"/>
        <v>Yes</v>
      </c>
      <c r="M4307" s="17">
        <v>2</v>
      </c>
      <c r="N4307" s="17" t="str" cm="1">
        <f t="array" ref="N4307">_xlfn.IFS(M4307&lt;=2,"Small",M4307&lt;=5,"Medium",M4307&gt;5,"Large")</f>
        <v>Small</v>
      </c>
      <c r="O4307" s="65">
        <v>73</v>
      </c>
      <c r="P4307" s="87">
        <f t="shared" si="269"/>
        <v>0.03</v>
      </c>
      <c r="Q4307" s="68">
        <v>4.68</v>
      </c>
      <c r="R4307" s="68" t="str" cm="1">
        <f t="array" ref="R4307">_xlfn.SWITCH(ROUND(Q4307,0),5,"Excellent",4,"Good",3,"Ok","Bad")</f>
        <v>Excellent</v>
      </c>
      <c r="S4307" s="17">
        <v>31</v>
      </c>
      <c r="T4307" s="17" t="str">
        <f t="shared" si="270"/>
        <v>No</v>
      </c>
      <c r="U4307" s="82">
        <v>43442</v>
      </c>
      <c r="V4307" s="82">
        <v>43865</v>
      </c>
      <c r="W4307" s="17">
        <v>180</v>
      </c>
      <c r="X4307" s="17" t="str">
        <f t="shared" si="271"/>
        <v>Active</v>
      </c>
      <c r="Y4307" s="17" t="s">
        <v>15616</v>
      </c>
      <c r="Z4307" s="17"/>
    </row>
    <row r="4308" spans="1:26" x14ac:dyDescent="0.25">
      <c r="A4308">
        <v>4307</v>
      </c>
      <c r="B4308" s="17" t="s">
        <v>3055</v>
      </c>
      <c r="C4308" s="17">
        <v>3735</v>
      </c>
      <c r="D4308" s="17" t="str">
        <f>INDEX(Hosts!$A:$O,MATCH(Places!$C4308,Hosts!$A:$A,0),MATCH(Places!D$1,Hosts!$1:$1,0))</f>
        <v>Within an hour</v>
      </c>
      <c r="E4308" s="87">
        <f>INDEX(Hosts!$A:$O,MATCH(Places!$C4308,Hosts!$A:$A,0),MATCH(Places!E$1,Hosts!$1:$1,0))</f>
        <v>1</v>
      </c>
      <c r="F4308" s="87">
        <f>INDEX(Hosts!$A:$O,MATCH(Places!$C4308,Hosts!$A:$A,0),MATCH(Places!F$1,Hosts!$1:$1,0))</f>
        <v>0.98</v>
      </c>
      <c r="G4308" s="17" t="str">
        <f>INDEX(Hosts!$A:$O,MATCH(Places!$C4308,Hosts!$A:$A,0),MATCH(Places!G$1,Hosts!$1:$1,0))</f>
        <v>No</v>
      </c>
      <c r="H4308" s="17">
        <v>22</v>
      </c>
      <c r="I4308" s="17" t="str">
        <f>INDEX(Neighborhoods!$A:$C,MATCH(Places!$H4308,Neighborhoods!$A:$A,0),MATCH(Places!I$1,Neighborhoods!$1:$1,0))</f>
        <v>Queens</v>
      </c>
      <c r="J4308" s="17" t="str">
        <f>INDEX(Neighborhoods!$A:$C,MATCH(Places!$H4308,Neighborhoods!$A:$A,0),MATCH(Places!J$1,Neighborhoods!$1:$1,0))</f>
        <v>Flushing</v>
      </c>
      <c r="K4308" s="17" t="s">
        <v>1</v>
      </c>
      <c r="L4308" s="17" t="str">
        <f t="shared" si="268"/>
        <v>Yes</v>
      </c>
      <c r="M4308" s="17">
        <v>2</v>
      </c>
      <c r="N4308" s="17" t="str" cm="1">
        <f t="array" ref="N4308">_xlfn.IFS(M4308&lt;=2,"Small",M4308&lt;=5,"Medium",M4308&gt;5,"Large")</f>
        <v>Small</v>
      </c>
      <c r="O4308" s="65">
        <v>73</v>
      </c>
      <c r="P4308" s="87">
        <f t="shared" si="269"/>
        <v>0.03</v>
      </c>
      <c r="Q4308" s="68">
        <v>4.9000000000000004</v>
      </c>
      <c r="R4308" s="68" t="str" cm="1">
        <f t="array" ref="R4308">_xlfn.SWITCH(ROUND(Q4308,0),5,"Excellent",4,"Good",3,"Ok","Bad")</f>
        <v>Excellent</v>
      </c>
      <c r="S4308" s="17">
        <v>31</v>
      </c>
      <c r="T4308" s="17" t="str">
        <f t="shared" si="270"/>
        <v>No</v>
      </c>
      <c r="U4308" s="82">
        <v>43466</v>
      </c>
      <c r="V4308" s="82">
        <v>43881</v>
      </c>
      <c r="W4308" s="17">
        <v>180</v>
      </c>
      <c r="X4308" s="17" t="str">
        <f t="shared" si="271"/>
        <v>Active</v>
      </c>
      <c r="Y4308" s="17" t="s">
        <v>15616</v>
      </c>
      <c r="Z4308" s="17"/>
    </row>
    <row r="4309" spans="1:26" x14ac:dyDescent="0.25">
      <c r="A4309">
        <v>4308</v>
      </c>
      <c r="B4309" s="17" t="s">
        <v>3056</v>
      </c>
      <c r="C4309" s="17">
        <v>3735</v>
      </c>
      <c r="D4309" s="17" t="str">
        <f>INDEX(Hosts!$A:$O,MATCH(Places!$C4309,Hosts!$A:$A,0),MATCH(Places!D$1,Hosts!$1:$1,0))</f>
        <v>Within an hour</v>
      </c>
      <c r="E4309" s="87">
        <f>INDEX(Hosts!$A:$O,MATCH(Places!$C4309,Hosts!$A:$A,0),MATCH(Places!E$1,Hosts!$1:$1,0))</f>
        <v>1</v>
      </c>
      <c r="F4309" s="87">
        <f>INDEX(Hosts!$A:$O,MATCH(Places!$C4309,Hosts!$A:$A,0),MATCH(Places!F$1,Hosts!$1:$1,0))</f>
        <v>0.98</v>
      </c>
      <c r="G4309" s="17" t="str">
        <f>INDEX(Hosts!$A:$O,MATCH(Places!$C4309,Hosts!$A:$A,0),MATCH(Places!G$1,Hosts!$1:$1,0))</f>
        <v>No</v>
      </c>
      <c r="H4309" s="17">
        <v>22</v>
      </c>
      <c r="I4309" s="17" t="str">
        <f>INDEX(Neighborhoods!$A:$C,MATCH(Places!$H4309,Neighborhoods!$A:$A,0),MATCH(Places!I$1,Neighborhoods!$1:$1,0))</f>
        <v>Queens</v>
      </c>
      <c r="J4309" s="17" t="str">
        <f>INDEX(Neighborhoods!$A:$C,MATCH(Places!$H4309,Neighborhoods!$A:$A,0),MATCH(Places!J$1,Neighborhoods!$1:$1,0))</f>
        <v>Flushing</v>
      </c>
      <c r="K4309" s="17" t="s">
        <v>1</v>
      </c>
      <c r="L4309" s="17" t="str">
        <f t="shared" si="268"/>
        <v>Yes</v>
      </c>
      <c r="M4309" s="17">
        <v>2</v>
      </c>
      <c r="N4309" s="17" t="str" cm="1">
        <f t="array" ref="N4309">_xlfn.IFS(M4309&lt;=2,"Small",M4309&lt;=5,"Medium",M4309&gt;5,"Large")</f>
        <v>Small</v>
      </c>
      <c r="O4309" s="65">
        <v>63</v>
      </c>
      <c r="P4309" s="87">
        <f t="shared" si="269"/>
        <v>0.03</v>
      </c>
      <c r="Q4309" s="68">
        <v>4.74</v>
      </c>
      <c r="R4309" s="68" t="str" cm="1">
        <f t="array" ref="R4309">_xlfn.SWITCH(ROUND(Q4309,0),5,"Excellent",4,"Good",3,"Ok","Bad")</f>
        <v>Excellent</v>
      </c>
      <c r="S4309" s="17">
        <v>34</v>
      </c>
      <c r="T4309" s="17" t="str">
        <f t="shared" si="270"/>
        <v>No</v>
      </c>
      <c r="U4309" s="82">
        <v>43458</v>
      </c>
      <c r="V4309" s="82">
        <v>43917</v>
      </c>
      <c r="W4309" s="17">
        <v>180</v>
      </c>
      <c r="X4309" s="17" t="str">
        <f t="shared" si="271"/>
        <v>Active</v>
      </c>
      <c r="Y4309" s="17" t="s">
        <v>15616</v>
      </c>
      <c r="Z4309" s="17"/>
    </row>
    <row r="4310" spans="1:26" x14ac:dyDescent="0.25">
      <c r="A4310">
        <v>4309</v>
      </c>
      <c r="B4310" s="17" t="s">
        <v>13690</v>
      </c>
      <c r="C4310" s="17">
        <v>3716</v>
      </c>
      <c r="D4310" s="17" t="str">
        <f>INDEX(Hosts!$A:$O,MATCH(Places!$C4310,Hosts!$A:$A,0),MATCH(Places!D$1,Hosts!$1:$1,0))</f>
        <v>Within an hour</v>
      </c>
      <c r="E4310" s="87">
        <f>INDEX(Hosts!$A:$O,MATCH(Places!$C4310,Hosts!$A:$A,0),MATCH(Places!E$1,Hosts!$1:$1,0))</f>
        <v>0.98</v>
      </c>
      <c r="F4310" s="87">
        <f>INDEX(Hosts!$A:$O,MATCH(Places!$C4310,Hosts!$A:$A,0),MATCH(Places!F$1,Hosts!$1:$1,0))</f>
        <v>0.94</v>
      </c>
      <c r="G4310" s="17" t="str">
        <f>INDEX(Hosts!$A:$O,MATCH(Places!$C4310,Hosts!$A:$A,0),MATCH(Places!G$1,Hosts!$1:$1,0))</f>
        <v>No</v>
      </c>
      <c r="H4310" s="17">
        <v>17</v>
      </c>
      <c r="I4310" s="17" t="str">
        <f>INDEX(Neighborhoods!$A:$C,MATCH(Places!$H4310,Neighborhoods!$A:$A,0),MATCH(Places!I$1,Neighborhoods!$1:$1,0))</f>
        <v>Manhattan</v>
      </c>
      <c r="J4310" s="17" t="str">
        <f>INDEX(Neighborhoods!$A:$C,MATCH(Places!$H4310,Neighborhoods!$A:$A,0),MATCH(Places!J$1,Neighborhoods!$1:$1,0))</f>
        <v>Hell's Kitchen</v>
      </c>
      <c r="K4310" s="17" t="s">
        <v>1</v>
      </c>
      <c r="L4310" s="17" t="str">
        <f t="shared" si="268"/>
        <v>Yes</v>
      </c>
      <c r="M4310" s="17">
        <v>2</v>
      </c>
      <c r="N4310" s="17" t="str" cm="1">
        <f t="array" ref="N4310">_xlfn.IFS(M4310&lt;=2,"Small",M4310&lt;=5,"Medium",M4310&gt;5,"Large")</f>
        <v>Small</v>
      </c>
      <c r="O4310" s="65">
        <v>75</v>
      </c>
      <c r="P4310" s="87">
        <f t="shared" si="269"/>
        <v>0.03</v>
      </c>
      <c r="Q4310" s="68">
        <v>4.47</v>
      </c>
      <c r="R4310" s="68" t="str" cm="1">
        <f t="array" ref="R4310">_xlfn.SWITCH(ROUND(Q4310,0),5,"Excellent",4,"Good",3,"Ok","Bad")</f>
        <v>Good</v>
      </c>
      <c r="S4310" s="17">
        <v>55</v>
      </c>
      <c r="T4310" s="17" t="str">
        <f t="shared" si="270"/>
        <v>No</v>
      </c>
      <c r="U4310" s="82">
        <v>43441</v>
      </c>
      <c r="V4310" s="82">
        <v>44051</v>
      </c>
      <c r="W4310" s="17">
        <v>361</v>
      </c>
      <c r="X4310" s="17" t="str">
        <f t="shared" si="271"/>
        <v>Active</v>
      </c>
      <c r="Y4310" s="17" t="s">
        <v>15615</v>
      </c>
      <c r="Z4310" s="17"/>
    </row>
    <row r="4311" spans="1:26" x14ac:dyDescent="0.25">
      <c r="A4311">
        <v>4310</v>
      </c>
      <c r="B4311" s="17" t="s">
        <v>3057</v>
      </c>
      <c r="C4311" s="17">
        <v>1835</v>
      </c>
      <c r="D4311" s="17" t="str">
        <f>INDEX(Hosts!$A:$O,MATCH(Places!$C4311,Hosts!$A:$A,0),MATCH(Places!D$1,Hosts!$1:$1,0))</f>
        <v>Within an hour</v>
      </c>
      <c r="E4311" s="87">
        <f>INDEX(Hosts!$A:$O,MATCH(Places!$C4311,Hosts!$A:$A,0),MATCH(Places!E$1,Hosts!$1:$1,0))</f>
        <v>1</v>
      </c>
      <c r="F4311" s="87">
        <f>INDEX(Hosts!$A:$O,MATCH(Places!$C4311,Hosts!$A:$A,0),MATCH(Places!F$1,Hosts!$1:$1,0))</f>
        <v>0.94</v>
      </c>
      <c r="G4311" s="17" t="str">
        <f>INDEX(Hosts!$A:$O,MATCH(Places!$C4311,Hosts!$A:$A,0),MATCH(Places!G$1,Hosts!$1:$1,0))</f>
        <v>No</v>
      </c>
      <c r="H4311" s="17">
        <v>19</v>
      </c>
      <c r="I4311" s="17" t="str">
        <f>INDEX(Neighborhoods!$A:$C,MATCH(Places!$H4311,Neighborhoods!$A:$A,0),MATCH(Places!I$1,Neighborhoods!$1:$1,0))</f>
        <v>Manhattan</v>
      </c>
      <c r="J4311" s="17" t="str">
        <f>INDEX(Neighborhoods!$A:$C,MATCH(Places!$H4311,Neighborhoods!$A:$A,0),MATCH(Places!J$1,Neighborhoods!$1:$1,0))</f>
        <v>Upper East Side</v>
      </c>
      <c r="K4311" s="17" t="s">
        <v>1</v>
      </c>
      <c r="L4311" s="17" t="str">
        <f t="shared" si="268"/>
        <v>Yes</v>
      </c>
      <c r="M4311" s="17">
        <v>1</v>
      </c>
      <c r="N4311" s="17" t="str" cm="1">
        <f t="array" ref="N4311">_xlfn.IFS(M4311&lt;=2,"Small",M4311&lt;=5,"Medium",M4311&gt;5,"Large")</f>
        <v>Small</v>
      </c>
      <c r="O4311" s="65">
        <v>70</v>
      </c>
      <c r="P4311" s="87">
        <f t="shared" si="269"/>
        <v>0.03</v>
      </c>
      <c r="Q4311" s="68">
        <v>4.42</v>
      </c>
      <c r="R4311" s="68" t="str" cm="1">
        <f t="array" ref="R4311">_xlfn.SWITCH(ROUND(Q4311,0),5,"Excellent",4,"Good",3,"Ok","Bad")</f>
        <v>Good</v>
      </c>
      <c r="S4311" s="17">
        <v>65</v>
      </c>
      <c r="T4311" s="17" t="str">
        <f t="shared" si="270"/>
        <v>No</v>
      </c>
      <c r="U4311" s="82">
        <v>43532</v>
      </c>
      <c r="V4311" s="82">
        <v>43906</v>
      </c>
      <c r="W4311" s="17">
        <v>90</v>
      </c>
      <c r="X4311" s="17" t="str">
        <f t="shared" si="271"/>
        <v>Active</v>
      </c>
      <c r="Y4311" s="17" t="s">
        <v>15615</v>
      </c>
      <c r="Z4311" s="17"/>
    </row>
    <row r="4312" spans="1:26" x14ac:dyDescent="0.25">
      <c r="A4312">
        <v>4311</v>
      </c>
      <c r="B4312" s="17" t="s">
        <v>3058</v>
      </c>
      <c r="C4312" s="17">
        <v>581</v>
      </c>
      <c r="D4312" s="17" t="str">
        <f>INDEX(Hosts!$A:$O,MATCH(Places!$C4312,Hosts!$A:$A,0),MATCH(Places!D$1,Hosts!$1:$1,0))</f>
        <v>Within a day</v>
      </c>
      <c r="E4312" s="87">
        <f>INDEX(Hosts!$A:$O,MATCH(Places!$C4312,Hosts!$A:$A,0),MATCH(Places!E$1,Hosts!$1:$1,0))</f>
        <v>1</v>
      </c>
      <c r="F4312" s="87">
        <f>INDEX(Hosts!$A:$O,MATCH(Places!$C4312,Hosts!$A:$A,0),MATCH(Places!F$1,Hosts!$1:$1,0))</f>
        <v>0</v>
      </c>
      <c r="G4312" s="17" t="str">
        <f>INDEX(Hosts!$A:$O,MATCH(Places!$C4312,Hosts!$A:$A,0),MATCH(Places!G$1,Hosts!$1:$1,0))</f>
        <v>No</v>
      </c>
      <c r="H4312" s="17">
        <v>11</v>
      </c>
      <c r="I4312" s="17" t="str">
        <f>INDEX(Neighborhoods!$A:$C,MATCH(Places!$H4312,Neighborhoods!$A:$A,0),MATCH(Places!I$1,Neighborhoods!$1:$1,0))</f>
        <v>Brooklyn</v>
      </c>
      <c r="J4312" s="17" t="str">
        <f>INDEX(Neighborhoods!$A:$C,MATCH(Places!$H4312,Neighborhoods!$A:$A,0),MATCH(Places!J$1,Neighborhoods!$1:$1,0))</f>
        <v>Greenpoint</v>
      </c>
      <c r="K4312" s="17" t="s">
        <v>11822</v>
      </c>
      <c r="L4312" s="17" t="str">
        <f t="shared" si="268"/>
        <v>No</v>
      </c>
      <c r="M4312" s="17">
        <v>2</v>
      </c>
      <c r="N4312" s="17" t="str" cm="1">
        <f t="array" ref="N4312">_xlfn.IFS(M4312&lt;=2,"Small",M4312&lt;=5,"Medium",M4312&gt;5,"Large")</f>
        <v>Small</v>
      </c>
      <c r="O4312" s="65">
        <v>303</v>
      </c>
      <c r="P4312" s="87">
        <f t="shared" si="269"/>
        <v>0.04</v>
      </c>
      <c r="Q4312" s="68">
        <v>5</v>
      </c>
      <c r="R4312" s="68" t="str" cm="1">
        <f t="array" ref="R4312">_xlfn.SWITCH(ROUND(Q4312,0),5,"Excellent",4,"Good",3,"Ok","Bad")</f>
        <v>Excellent</v>
      </c>
      <c r="S4312" s="17">
        <v>5</v>
      </c>
      <c r="T4312" s="17" t="str">
        <f t="shared" si="270"/>
        <v>No</v>
      </c>
      <c r="U4312" s="82">
        <v>43446</v>
      </c>
      <c r="V4312" s="82">
        <v>43770</v>
      </c>
      <c r="W4312" s="17">
        <v>308</v>
      </c>
      <c r="X4312" s="17" t="str">
        <f t="shared" si="271"/>
        <v>Active</v>
      </c>
      <c r="Y4312" s="17" t="s">
        <v>15615</v>
      </c>
      <c r="Z4312" s="17"/>
    </row>
    <row r="4313" spans="1:26" x14ac:dyDescent="0.25">
      <c r="A4313">
        <v>4312</v>
      </c>
      <c r="B4313" s="17" t="s">
        <v>3059</v>
      </c>
      <c r="C4313" s="17">
        <v>3675</v>
      </c>
      <c r="D4313" s="17" t="str">
        <f>INDEX(Hosts!$A:$O,MATCH(Places!$C4313,Hosts!$A:$A,0),MATCH(Places!D$1,Hosts!$1:$1,0))</f>
        <v>Within an hour</v>
      </c>
      <c r="E4313" s="87">
        <f>INDEX(Hosts!$A:$O,MATCH(Places!$C4313,Hosts!$A:$A,0),MATCH(Places!E$1,Hosts!$1:$1,0))</f>
        <v>1</v>
      </c>
      <c r="F4313" s="87">
        <f>INDEX(Hosts!$A:$O,MATCH(Places!$C4313,Hosts!$A:$A,0),MATCH(Places!F$1,Hosts!$1:$1,0))</f>
        <v>1</v>
      </c>
      <c r="G4313" s="17" t="str">
        <f>INDEX(Hosts!$A:$O,MATCH(Places!$C4313,Hosts!$A:$A,0),MATCH(Places!G$1,Hosts!$1:$1,0))</f>
        <v>No</v>
      </c>
      <c r="H4313" s="17">
        <v>8</v>
      </c>
      <c r="I4313" s="17" t="str">
        <f>INDEX(Neighborhoods!$A:$C,MATCH(Places!$H4313,Neighborhoods!$A:$A,0),MATCH(Places!I$1,Neighborhoods!$1:$1,0))</f>
        <v>Brooklyn</v>
      </c>
      <c r="J4313" s="17" t="str">
        <f>INDEX(Neighborhoods!$A:$C,MATCH(Places!$H4313,Neighborhoods!$A:$A,0),MATCH(Places!J$1,Neighborhoods!$1:$1,0))</f>
        <v>Bushwick</v>
      </c>
      <c r="K4313" s="17" t="s">
        <v>11822</v>
      </c>
      <c r="L4313" s="17" t="str">
        <f t="shared" si="268"/>
        <v>No</v>
      </c>
      <c r="M4313" s="17">
        <v>5</v>
      </c>
      <c r="N4313" s="17" t="str" cm="1">
        <f t="array" ref="N4313">_xlfn.IFS(M4313&lt;=2,"Small",M4313&lt;=5,"Medium",M4313&gt;5,"Large")</f>
        <v>Medium</v>
      </c>
      <c r="O4313" s="65">
        <v>110</v>
      </c>
      <c r="P4313" s="87">
        <f t="shared" si="269"/>
        <v>0.03</v>
      </c>
      <c r="Q4313" s="68">
        <v>4.57</v>
      </c>
      <c r="R4313" s="68" t="str" cm="1">
        <f t="array" ref="R4313">_xlfn.SWITCH(ROUND(Q4313,0),5,"Excellent",4,"Good",3,"Ok","Bad")</f>
        <v>Excellent</v>
      </c>
      <c r="S4313" s="17">
        <v>61</v>
      </c>
      <c r="T4313" s="17" t="str">
        <f t="shared" si="270"/>
        <v>No</v>
      </c>
      <c r="U4313" s="82">
        <v>43457</v>
      </c>
      <c r="V4313" s="82">
        <v>44046</v>
      </c>
      <c r="W4313" s="17">
        <v>82</v>
      </c>
      <c r="X4313" s="17" t="str">
        <f t="shared" si="271"/>
        <v>Active</v>
      </c>
      <c r="Y4313" s="17" t="s">
        <v>15616</v>
      </c>
      <c r="Z4313" s="17"/>
    </row>
    <row r="4314" spans="1:26" x14ac:dyDescent="0.25">
      <c r="A4314">
        <v>4313</v>
      </c>
      <c r="B4314" s="17" t="s">
        <v>14175</v>
      </c>
      <c r="C4314" s="17">
        <v>3743</v>
      </c>
      <c r="D4314" s="17" t="str">
        <f>INDEX(Hosts!$A:$O,MATCH(Places!$C4314,Hosts!$A:$A,0),MATCH(Places!D$1,Hosts!$1:$1,0))</f>
        <v>Within a few hours</v>
      </c>
      <c r="E4314" s="87">
        <f>INDEX(Hosts!$A:$O,MATCH(Places!$C4314,Hosts!$A:$A,0),MATCH(Places!E$1,Hosts!$1:$1,0))</f>
        <v>1</v>
      </c>
      <c r="F4314" s="87">
        <f>INDEX(Hosts!$A:$O,MATCH(Places!$C4314,Hosts!$A:$A,0),MATCH(Places!F$1,Hosts!$1:$1,0))</f>
        <v>1</v>
      </c>
      <c r="G4314" s="17" t="str">
        <f>INDEX(Hosts!$A:$O,MATCH(Places!$C4314,Hosts!$A:$A,0),MATCH(Places!G$1,Hosts!$1:$1,0))</f>
        <v>Yes</v>
      </c>
      <c r="H4314" s="17">
        <v>7</v>
      </c>
      <c r="I4314" s="17" t="str">
        <f>INDEX(Neighborhoods!$A:$C,MATCH(Places!$H4314,Neighborhoods!$A:$A,0),MATCH(Places!I$1,Neighborhoods!$1:$1,0))</f>
        <v>Brooklyn</v>
      </c>
      <c r="J4314" s="17" t="str">
        <f>INDEX(Neighborhoods!$A:$C,MATCH(Places!$H4314,Neighborhoods!$A:$A,0),MATCH(Places!J$1,Neighborhoods!$1:$1,0))</f>
        <v>Bedford-Stuyvesant</v>
      </c>
      <c r="K4314" s="17" t="s">
        <v>11822</v>
      </c>
      <c r="L4314" s="17" t="str">
        <f t="shared" si="268"/>
        <v>No</v>
      </c>
      <c r="M4314" s="17">
        <v>3</v>
      </c>
      <c r="N4314" s="17" t="str" cm="1">
        <f t="array" ref="N4314">_xlfn.IFS(M4314&lt;=2,"Small",M4314&lt;=5,"Medium",M4314&gt;5,"Large")</f>
        <v>Medium</v>
      </c>
      <c r="O4314" s="65">
        <v>128</v>
      </c>
      <c r="P4314" s="87">
        <f t="shared" si="269"/>
        <v>0.03</v>
      </c>
      <c r="Q4314" s="68">
        <v>5</v>
      </c>
      <c r="R4314" s="68" t="str" cm="1">
        <f t="array" ref="R4314">_xlfn.SWITCH(ROUND(Q4314,0),5,"Excellent",4,"Good",3,"Ok","Bad")</f>
        <v>Excellent</v>
      </c>
      <c r="S4314" s="17">
        <v>51</v>
      </c>
      <c r="T4314" s="17" t="str">
        <f t="shared" si="270"/>
        <v>No</v>
      </c>
      <c r="U4314" s="82">
        <v>43485</v>
      </c>
      <c r="V4314" s="82">
        <v>44056</v>
      </c>
      <c r="W4314" s="17">
        <v>48</v>
      </c>
      <c r="X4314" s="17" t="str">
        <f t="shared" si="271"/>
        <v>Active</v>
      </c>
      <c r="Y4314" s="17" t="s">
        <v>15615</v>
      </c>
      <c r="Z4314" s="17"/>
    </row>
    <row r="4315" spans="1:26" x14ac:dyDescent="0.25">
      <c r="A4315">
        <v>4314</v>
      </c>
      <c r="B4315" s="17" t="s">
        <v>3060</v>
      </c>
      <c r="C4315" s="17">
        <v>1634</v>
      </c>
      <c r="D4315" s="17" t="str">
        <f>INDEX(Hosts!$A:$O,MATCH(Places!$C4315,Hosts!$A:$A,0),MATCH(Places!D$1,Hosts!$1:$1,0))</f>
        <v>Within an hour</v>
      </c>
      <c r="E4315" s="87">
        <f>INDEX(Hosts!$A:$O,MATCH(Places!$C4315,Hosts!$A:$A,0),MATCH(Places!E$1,Hosts!$1:$1,0))</f>
        <v>1</v>
      </c>
      <c r="F4315" s="87">
        <f>INDEX(Hosts!$A:$O,MATCH(Places!$C4315,Hosts!$A:$A,0),MATCH(Places!F$1,Hosts!$1:$1,0))</f>
        <v>0.83</v>
      </c>
      <c r="G4315" s="17" t="str">
        <f>INDEX(Hosts!$A:$O,MATCH(Places!$C4315,Hosts!$A:$A,0),MATCH(Places!G$1,Hosts!$1:$1,0))</f>
        <v>No</v>
      </c>
      <c r="H4315" s="17">
        <v>12</v>
      </c>
      <c r="I4315" s="17" t="str">
        <f>INDEX(Neighborhoods!$A:$C,MATCH(Places!$H4315,Neighborhoods!$A:$A,0),MATCH(Places!I$1,Neighborhoods!$1:$1,0))</f>
        <v>Brooklyn</v>
      </c>
      <c r="J4315" s="17" t="str">
        <f>INDEX(Neighborhoods!$A:$C,MATCH(Places!$H4315,Neighborhoods!$A:$A,0),MATCH(Places!J$1,Neighborhoods!$1:$1,0))</f>
        <v>Williamsburg</v>
      </c>
      <c r="K4315" s="17" t="s">
        <v>11822</v>
      </c>
      <c r="L4315" s="17" t="str">
        <f t="shared" si="268"/>
        <v>No</v>
      </c>
      <c r="M4315" s="17">
        <v>2</v>
      </c>
      <c r="N4315" s="17" t="str" cm="1">
        <f t="array" ref="N4315">_xlfn.IFS(M4315&lt;=2,"Small",M4315&lt;=5,"Medium",M4315&gt;5,"Large")</f>
        <v>Small</v>
      </c>
      <c r="O4315" s="65">
        <v>149</v>
      </c>
      <c r="P4315" s="87">
        <f t="shared" si="269"/>
        <v>0.03</v>
      </c>
      <c r="Q4315" s="68">
        <v>5</v>
      </c>
      <c r="R4315" s="68" t="str" cm="1">
        <f t="array" ref="R4315">_xlfn.SWITCH(ROUND(Q4315,0),5,"Excellent",4,"Good",3,"Ok","Bad")</f>
        <v>Excellent</v>
      </c>
      <c r="S4315" s="17">
        <v>8</v>
      </c>
      <c r="T4315" s="17" t="str">
        <f t="shared" si="270"/>
        <v>No</v>
      </c>
      <c r="U4315" s="82">
        <v>43469</v>
      </c>
      <c r="V4315" s="82">
        <v>44038</v>
      </c>
      <c r="W4315" s="17">
        <v>0</v>
      </c>
      <c r="X4315" s="17" t="str">
        <f t="shared" si="271"/>
        <v>Inactive</v>
      </c>
      <c r="Y4315" s="17" t="s">
        <v>15615</v>
      </c>
      <c r="Z4315" s="17"/>
    </row>
    <row r="4316" spans="1:26" x14ac:dyDescent="0.25">
      <c r="A4316">
        <v>4315</v>
      </c>
      <c r="B4316" s="17" t="s">
        <v>14046</v>
      </c>
      <c r="C4316" s="17">
        <v>3744</v>
      </c>
      <c r="D4316" s="17" t="str">
        <f>INDEX(Hosts!$A:$O,MATCH(Places!$C4316,Hosts!$A:$A,0),MATCH(Places!D$1,Hosts!$1:$1,0))</f>
        <v>Within an hour</v>
      </c>
      <c r="E4316" s="87">
        <f>INDEX(Hosts!$A:$O,MATCH(Places!$C4316,Hosts!$A:$A,0),MATCH(Places!E$1,Hosts!$1:$1,0))</f>
        <v>1</v>
      </c>
      <c r="F4316" s="87">
        <f>INDEX(Hosts!$A:$O,MATCH(Places!$C4316,Hosts!$A:$A,0),MATCH(Places!F$1,Hosts!$1:$1,0))</f>
        <v>0.98</v>
      </c>
      <c r="G4316" s="17" t="str">
        <f>INDEX(Hosts!$A:$O,MATCH(Places!$C4316,Hosts!$A:$A,0),MATCH(Places!G$1,Hosts!$1:$1,0))</f>
        <v>Yes</v>
      </c>
      <c r="H4316" s="17">
        <v>7</v>
      </c>
      <c r="I4316" s="17" t="str">
        <f>INDEX(Neighborhoods!$A:$C,MATCH(Places!$H4316,Neighborhoods!$A:$A,0),MATCH(Places!I$1,Neighborhoods!$1:$1,0))</f>
        <v>Brooklyn</v>
      </c>
      <c r="J4316" s="17" t="str">
        <f>INDEX(Neighborhoods!$A:$C,MATCH(Places!$H4316,Neighborhoods!$A:$A,0),MATCH(Places!J$1,Neighborhoods!$1:$1,0))</f>
        <v>Bedford-Stuyvesant</v>
      </c>
      <c r="K4316" s="17" t="s">
        <v>1</v>
      </c>
      <c r="L4316" s="17" t="str">
        <f t="shared" si="268"/>
        <v>Yes</v>
      </c>
      <c r="M4316" s="17">
        <v>2</v>
      </c>
      <c r="N4316" s="17" t="str" cm="1">
        <f t="array" ref="N4316">_xlfn.IFS(M4316&lt;=2,"Small",M4316&lt;=5,"Medium",M4316&gt;5,"Large")</f>
        <v>Small</v>
      </c>
      <c r="O4316" s="65">
        <v>58</v>
      </c>
      <c r="P4316" s="87">
        <f t="shared" si="269"/>
        <v>0.03</v>
      </c>
      <c r="Q4316" s="68">
        <v>4.92</v>
      </c>
      <c r="R4316" s="68" t="str" cm="1">
        <f t="array" ref="R4316">_xlfn.SWITCH(ROUND(Q4316,0),5,"Excellent",4,"Good",3,"Ok","Bad")</f>
        <v>Excellent</v>
      </c>
      <c r="S4316" s="17">
        <v>86</v>
      </c>
      <c r="T4316" s="17" t="str">
        <f t="shared" si="270"/>
        <v>No</v>
      </c>
      <c r="U4316" s="82">
        <v>43445</v>
      </c>
      <c r="V4316" s="82">
        <v>43927</v>
      </c>
      <c r="W4316" s="17">
        <v>0</v>
      </c>
      <c r="X4316" s="17" t="str">
        <f t="shared" si="271"/>
        <v>Inactive</v>
      </c>
      <c r="Y4316" s="17" t="s">
        <v>15615</v>
      </c>
      <c r="Z4316" s="17"/>
    </row>
    <row r="4317" spans="1:26" x14ac:dyDescent="0.25">
      <c r="A4317">
        <v>4316</v>
      </c>
      <c r="B4317" s="17" t="s">
        <v>3061</v>
      </c>
      <c r="C4317" s="17">
        <v>1140</v>
      </c>
      <c r="D4317" s="17" t="str">
        <f>INDEX(Hosts!$A:$O,MATCH(Places!$C4317,Hosts!$A:$A,0),MATCH(Places!D$1,Hosts!$1:$1,0))</f>
        <v>Within a few hours</v>
      </c>
      <c r="E4317" s="87">
        <f>INDEX(Hosts!$A:$O,MATCH(Places!$C4317,Hosts!$A:$A,0),MATCH(Places!E$1,Hosts!$1:$1,0))</f>
        <v>1</v>
      </c>
      <c r="F4317" s="87">
        <f>INDEX(Hosts!$A:$O,MATCH(Places!$C4317,Hosts!$A:$A,0),MATCH(Places!F$1,Hosts!$1:$1,0))</f>
        <v>0</v>
      </c>
      <c r="G4317" s="17" t="str">
        <f>INDEX(Hosts!$A:$O,MATCH(Places!$C4317,Hosts!$A:$A,0),MATCH(Places!G$1,Hosts!$1:$1,0))</f>
        <v>No</v>
      </c>
      <c r="H4317" s="17">
        <v>8</v>
      </c>
      <c r="I4317" s="17" t="str">
        <f>INDEX(Neighborhoods!$A:$C,MATCH(Places!$H4317,Neighborhoods!$A:$A,0),MATCH(Places!I$1,Neighborhoods!$1:$1,0))</f>
        <v>Brooklyn</v>
      </c>
      <c r="J4317" s="17" t="str">
        <f>INDEX(Neighborhoods!$A:$C,MATCH(Places!$H4317,Neighborhoods!$A:$A,0),MATCH(Places!J$1,Neighborhoods!$1:$1,0))</f>
        <v>Bushwick</v>
      </c>
      <c r="K4317" s="17" t="s">
        <v>11822</v>
      </c>
      <c r="L4317" s="17" t="str">
        <f t="shared" si="268"/>
        <v>No</v>
      </c>
      <c r="M4317" s="17">
        <v>3</v>
      </c>
      <c r="N4317" s="17" t="str" cm="1">
        <f t="array" ref="N4317">_xlfn.IFS(M4317&lt;=2,"Small",M4317&lt;=5,"Medium",M4317&gt;5,"Large")</f>
        <v>Medium</v>
      </c>
      <c r="O4317" s="65">
        <v>93</v>
      </c>
      <c r="P4317" s="87">
        <f t="shared" si="269"/>
        <v>0.03</v>
      </c>
      <c r="Q4317" s="68">
        <v>4.8</v>
      </c>
      <c r="R4317" s="68" t="str" cm="1">
        <f t="array" ref="R4317">_xlfn.SWITCH(ROUND(Q4317,0),5,"Excellent",4,"Good",3,"Ok","Bad")</f>
        <v>Excellent</v>
      </c>
      <c r="S4317" s="17">
        <v>5</v>
      </c>
      <c r="T4317" s="17" t="str">
        <f t="shared" si="270"/>
        <v>No</v>
      </c>
      <c r="U4317" s="82">
        <v>43462</v>
      </c>
      <c r="V4317" s="82">
        <v>43618</v>
      </c>
      <c r="W4317" s="17">
        <v>227</v>
      </c>
      <c r="X4317" s="17" t="str">
        <f t="shared" si="271"/>
        <v>Active</v>
      </c>
      <c r="Y4317" s="17" t="s">
        <v>15616</v>
      </c>
      <c r="Z4317" s="17"/>
    </row>
    <row r="4318" spans="1:26" x14ac:dyDescent="0.25">
      <c r="A4318">
        <v>4317</v>
      </c>
      <c r="B4318" s="17" t="s">
        <v>13534</v>
      </c>
      <c r="C4318" s="17">
        <v>3727</v>
      </c>
      <c r="D4318" s="17" t="str">
        <f>INDEX(Hosts!$A:$O,MATCH(Places!$C4318,Hosts!$A:$A,0),MATCH(Places!D$1,Hosts!$1:$1,0))</f>
        <v>Within a few hours</v>
      </c>
      <c r="E4318" s="87">
        <f>INDEX(Hosts!$A:$O,MATCH(Places!$C4318,Hosts!$A:$A,0),MATCH(Places!E$1,Hosts!$1:$1,0))</f>
        <v>0.6</v>
      </c>
      <c r="F4318" s="87">
        <f>INDEX(Hosts!$A:$O,MATCH(Places!$C4318,Hosts!$A:$A,0),MATCH(Places!F$1,Hosts!$1:$1,0))</f>
        <v>0.98</v>
      </c>
      <c r="G4318" s="17" t="str">
        <f>INDEX(Hosts!$A:$O,MATCH(Places!$C4318,Hosts!$A:$A,0),MATCH(Places!G$1,Hosts!$1:$1,0))</f>
        <v>Yes</v>
      </c>
      <c r="H4318" s="17">
        <v>21</v>
      </c>
      <c r="I4318" s="17" t="str">
        <f>INDEX(Neighborhoods!$A:$C,MATCH(Places!$H4318,Neighborhoods!$A:$A,0),MATCH(Places!I$1,Neighborhoods!$1:$1,0))</f>
        <v>Queens</v>
      </c>
      <c r="J4318" s="17" t="str">
        <f>INDEX(Neighborhoods!$A:$C,MATCH(Places!$H4318,Neighborhoods!$A:$A,0),MATCH(Places!J$1,Neighborhoods!$1:$1,0))</f>
        <v>Astoria</v>
      </c>
      <c r="K4318" s="17" t="s">
        <v>11822</v>
      </c>
      <c r="L4318" s="17" t="str">
        <f t="shared" si="268"/>
        <v>No</v>
      </c>
      <c r="M4318" s="17">
        <v>6</v>
      </c>
      <c r="N4318" s="17" t="str" cm="1">
        <f t="array" ref="N4318">_xlfn.IFS(M4318&lt;=2,"Small",M4318&lt;=5,"Medium",M4318&gt;5,"Large")</f>
        <v>Large</v>
      </c>
      <c r="O4318" s="65">
        <v>271</v>
      </c>
      <c r="P4318" s="87">
        <f t="shared" si="269"/>
        <v>0.04</v>
      </c>
      <c r="Q4318" s="68">
        <v>4.99</v>
      </c>
      <c r="R4318" s="68" t="str" cm="1">
        <f t="array" ref="R4318">_xlfn.SWITCH(ROUND(Q4318,0),5,"Excellent",4,"Good",3,"Ok","Bad")</f>
        <v>Excellent</v>
      </c>
      <c r="S4318" s="17">
        <v>90</v>
      </c>
      <c r="T4318" s="17" t="str">
        <f t="shared" si="270"/>
        <v>No</v>
      </c>
      <c r="U4318" s="82">
        <v>43486</v>
      </c>
      <c r="V4318" s="82">
        <v>44017</v>
      </c>
      <c r="W4318" s="17">
        <v>230</v>
      </c>
      <c r="X4318" s="17" t="str">
        <f t="shared" si="271"/>
        <v>Active</v>
      </c>
      <c r="Y4318" s="17" t="s">
        <v>15615</v>
      </c>
      <c r="Z4318" s="17"/>
    </row>
    <row r="4319" spans="1:26" x14ac:dyDescent="0.25">
      <c r="A4319">
        <v>4318</v>
      </c>
      <c r="B4319" s="17" t="s">
        <v>15576</v>
      </c>
      <c r="C4319" s="17">
        <v>3740</v>
      </c>
      <c r="D4319" s="17" t="str">
        <f>INDEX(Hosts!$A:$O,MATCH(Places!$C4319,Hosts!$A:$A,0),MATCH(Places!D$1,Hosts!$1:$1,0))</f>
        <v>Within an hour</v>
      </c>
      <c r="E4319" s="87">
        <f>INDEX(Hosts!$A:$O,MATCH(Places!$C4319,Hosts!$A:$A,0),MATCH(Places!E$1,Hosts!$1:$1,0))</f>
        <v>1</v>
      </c>
      <c r="F4319" s="87">
        <f>INDEX(Hosts!$A:$O,MATCH(Places!$C4319,Hosts!$A:$A,0),MATCH(Places!F$1,Hosts!$1:$1,0))</f>
        <v>1</v>
      </c>
      <c r="G4319" s="17" t="str">
        <f>INDEX(Hosts!$A:$O,MATCH(Places!$C4319,Hosts!$A:$A,0),MATCH(Places!G$1,Hosts!$1:$1,0))</f>
        <v>Yes</v>
      </c>
      <c r="H4319" s="17">
        <v>10</v>
      </c>
      <c r="I4319" s="17" t="str">
        <f>INDEX(Neighborhoods!$A:$C,MATCH(Places!$H4319,Neighborhoods!$A:$A,0),MATCH(Places!I$1,Neighborhoods!$1:$1,0))</f>
        <v>Brooklyn</v>
      </c>
      <c r="J4319" s="17" t="str">
        <f>INDEX(Neighborhoods!$A:$C,MATCH(Places!$H4319,Neighborhoods!$A:$A,0),MATCH(Places!J$1,Neighborhoods!$1:$1,0))</f>
        <v>East Flatbush</v>
      </c>
      <c r="K4319" s="17" t="s">
        <v>1</v>
      </c>
      <c r="L4319" s="17" t="str">
        <f t="shared" si="268"/>
        <v>Yes</v>
      </c>
      <c r="M4319" s="17">
        <v>1</v>
      </c>
      <c r="N4319" s="17" t="str" cm="1">
        <f t="array" ref="N4319">_xlfn.IFS(M4319&lt;=2,"Small",M4319&lt;=5,"Medium",M4319&gt;5,"Large")</f>
        <v>Small</v>
      </c>
      <c r="O4319" s="65">
        <v>34</v>
      </c>
      <c r="P4319" s="87">
        <f t="shared" si="269"/>
        <v>0.03</v>
      </c>
      <c r="Q4319" s="68">
        <v>4.83</v>
      </c>
      <c r="R4319" s="68" t="str" cm="1">
        <f t="array" ref="R4319">_xlfn.SWITCH(ROUND(Q4319,0),5,"Excellent",4,"Good",3,"Ok","Bad")</f>
        <v>Excellent</v>
      </c>
      <c r="S4319" s="17">
        <v>6</v>
      </c>
      <c r="T4319" s="17" t="str">
        <f t="shared" si="270"/>
        <v>No</v>
      </c>
      <c r="U4319" s="82">
        <v>43466</v>
      </c>
      <c r="V4319" s="82">
        <v>43772</v>
      </c>
      <c r="W4319" s="17">
        <v>89</v>
      </c>
      <c r="X4319" s="17" t="str">
        <f t="shared" si="271"/>
        <v>Active</v>
      </c>
      <c r="Y4319" s="17" t="s">
        <v>15615</v>
      </c>
      <c r="Z4319" s="17"/>
    </row>
    <row r="4320" spans="1:26" x14ac:dyDescent="0.25">
      <c r="A4320">
        <v>4319</v>
      </c>
      <c r="B4320" s="17" t="s">
        <v>3063</v>
      </c>
      <c r="C4320" s="17">
        <v>3578</v>
      </c>
      <c r="D4320" s="17" t="str">
        <f>INDEX(Hosts!$A:$O,MATCH(Places!$C4320,Hosts!$A:$A,0),MATCH(Places!D$1,Hosts!$1:$1,0))</f>
        <v>A few days or more</v>
      </c>
      <c r="E4320" s="87">
        <f>INDEX(Hosts!$A:$O,MATCH(Places!$C4320,Hosts!$A:$A,0),MATCH(Places!E$1,Hosts!$1:$1,0))</f>
        <v>0</v>
      </c>
      <c r="F4320" s="87">
        <f>INDEX(Hosts!$A:$O,MATCH(Places!$C4320,Hosts!$A:$A,0),MATCH(Places!F$1,Hosts!$1:$1,0))</f>
        <v>0.9</v>
      </c>
      <c r="G4320" s="17" t="str">
        <f>INDEX(Hosts!$A:$O,MATCH(Places!$C4320,Hosts!$A:$A,0),MATCH(Places!G$1,Hosts!$1:$1,0))</f>
        <v>No</v>
      </c>
      <c r="H4320" s="17">
        <v>20</v>
      </c>
      <c r="I4320" s="17" t="str">
        <f>INDEX(Neighborhoods!$A:$C,MATCH(Places!$H4320,Neighborhoods!$A:$A,0),MATCH(Places!I$1,Neighborhoods!$1:$1,0))</f>
        <v>Manhattan</v>
      </c>
      <c r="J4320" s="17" t="str">
        <f>INDEX(Neighborhoods!$A:$C,MATCH(Places!$H4320,Neighborhoods!$A:$A,0),MATCH(Places!J$1,Neighborhoods!$1:$1,0))</f>
        <v>Upper West Side</v>
      </c>
      <c r="K4320" s="17" t="s">
        <v>11822</v>
      </c>
      <c r="L4320" s="17" t="str">
        <f t="shared" si="268"/>
        <v>No</v>
      </c>
      <c r="M4320" s="17">
        <v>6</v>
      </c>
      <c r="N4320" s="17" t="str" cm="1">
        <f t="array" ref="N4320">_xlfn.IFS(M4320&lt;=2,"Small",M4320&lt;=5,"Medium",M4320&gt;5,"Large")</f>
        <v>Large</v>
      </c>
      <c r="O4320" s="65">
        <v>330</v>
      </c>
      <c r="P4320" s="87">
        <f t="shared" si="269"/>
        <v>0.04</v>
      </c>
      <c r="Q4320" s="68">
        <v>4.3600000000000003</v>
      </c>
      <c r="R4320" s="68" t="str" cm="1">
        <f t="array" ref="R4320">_xlfn.SWITCH(ROUND(Q4320,0),5,"Excellent",4,"Good",3,"Ok","Bad")</f>
        <v>Good</v>
      </c>
      <c r="S4320" s="17">
        <v>22</v>
      </c>
      <c r="T4320" s="17" t="str">
        <f t="shared" si="270"/>
        <v>No</v>
      </c>
      <c r="U4320" s="82">
        <v>43450</v>
      </c>
      <c r="V4320" s="82">
        <v>43891</v>
      </c>
      <c r="W4320" s="17">
        <v>364</v>
      </c>
      <c r="X4320" s="17" t="str">
        <f t="shared" si="271"/>
        <v>Active</v>
      </c>
      <c r="Y4320" s="17" t="s">
        <v>15615</v>
      </c>
      <c r="Z4320" s="17"/>
    </row>
    <row r="4321" spans="1:26" x14ac:dyDescent="0.25">
      <c r="A4321">
        <v>4320</v>
      </c>
      <c r="B4321" s="17" t="s">
        <v>3064</v>
      </c>
      <c r="C4321" s="17">
        <v>1275</v>
      </c>
      <c r="D4321" s="17" t="str">
        <f>INDEX(Hosts!$A:$O,MATCH(Places!$C4321,Hosts!$A:$A,0),MATCH(Places!D$1,Hosts!$1:$1,0))</f>
        <v>Within an hour</v>
      </c>
      <c r="E4321" s="87">
        <f>INDEX(Hosts!$A:$O,MATCH(Places!$C4321,Hosts!$A:$A,0),MATCH(Places!E$1,Hosts!$1:$1,0))</f>
        <v>1</v>
      </c>
      <c r="F4321" s="87">
        <f>INDEX(Hosts!$A:$O,MATCH(Places!$C4321,Hosts!$A:$A,0),MATCH(Places!F$1,Hosts!$1:$1,0))</f>
        <v>0.91</v>
      </c>
      <c r="G4321" s="17" t="str">
        <f>INDEX(Hosts!$A:$O,MATCH(Places!$C4321,Hosts!$A:$A,0),MATCH(Places!G$1,Hosts!$1:$1,0))</f>
        <v>Yes</v>
      </c>
      <c r="H4321" s="17">
        <v>19</v>
      </c>
      <c r="I4321" s="17" t="str">
        <f>INDEX(Neighborhoods!$A:$C,MATCH(Places!$H4321,Neighborhoods!$A:$A,0),MATCH(Places!I$1,Neighborhoods!$1:$1,0))</f>
        <v>Manhattan</v>
      </c>
      <c r="J4321" s="17" t="str">
        <f>INDEX(Neighborhoods!$A:$C,MATCH(Places!$H4321,Neighborhoods!$A:$A,0),MATCH(Places!J$1,Neighborhoods!$1:$1,0))</f>
        <v>Upper East Side</v>
      </c>
      <c r="K4321" s="17" t="s">
        <v>1</v>
      </c>
      <c r="L4321" s="17" t="str">
        <f t="shared" si="268"/>
        <v>Yes</v>
      </c>
      <c r="M4321" s="17">
        <v>2</v>
      </c>
      <c r="N4321" s="17" t="str" cm="1">
        <f t="array" ref="N4321">_xlfn.IFS(M4321&lt;=2,"Small",M4321&lt;=5,"Medium",M4321&gt;5,"Large")</f>
        <v>Small</v>
      </c>
      <c r="O4321" s="65">
        <v>69</v>
      </c>
      <c r="P4321" s="87">
        <f t="shared" si="269"/>
        <v>0.03</v>
      </c>
      <c r="Q4321" s="68">
        <v>4.91</v>
      </c>
      <c r="R4321" s="68" t="str" cm="1">
        <f t="array" ref="R4321">_xlfn.SWITCH(ROUND(Q4321,0),5,"Excellent",4,"Good",3,"Ok","Bad")</f>
        <v>Excellent</v>
      </c>
      <c r="S4321" s="17">
        <v>43</v>
      </c>
      <c r="T4321" s="17" t="str">
        <f t="shared" si="270"/>
        <v>No</v>
      </c>
      <c r="U4321" s="82">
        <v>43463</v>
      </c>
      <c r="V4321" s="82">
        <v>44037</v>
      </c>
      <c r="W4321" s="17">
        <v>10</v>
      </c>
      <c r="X4321" s="17" t="str">
        <f t="shared" si="271"/>
        <v>Active</v>
      </c>
      <c r="Y4321" s="17" t="s">
        <v>15616</v>
      </c>
      <c r="Z4321" s="17"/>
    </row>
    <row r="4322" spans="1:26" x14ac:dyDescent="0.25">
      <c r="A4322">
        <v>4321</v>
      </c>
      <c r="B4322" s="17" t="s">
        <v>3065</v>
      </c>
      <c r="C4322" s="17">
        <v>2573</v>
      </c>
      <c r="D4322" s="17" t="str">
        <f>INDEX(Hosts!$A:$O,MATCH(Places!$C4322,Hosts!$A:$A,0),MATCH(Places!D$1,Hosts!$1:$1,0))</f>
        <v>Within an hour</v>
      </c>
      <c r="E4322" s="87">
        <f>INDEX(Hosts!$A:$O,MATCH(Places!$C4322,Hosts!$A:$A,0),MATCH(Places!E$1,Hosts!$1:$1,0))</f>
        <v>1</v>
      </c>
      <c r="F4322" s="87">
        <f>INDEX(Hosts!$A:$O,MATCH(Places!$C4322,Hosts!$A:$A,0),MATCH(Places!F$1,Hosts!$1:$1,0))</f>
        <v>0.98</v>
      </c>
      <c r="G4322" s="17" t="str">
        <f>INDEX(Hosts!$A:$O,MATCH(Places!$C4322,Hosts!$A:$A,0),MATCH(Places!G$1,Hosts!$1:$1,0))</f>
        <v>Yes</v>
      </c>
      <c r="H4322" s="17">
        <v>7</v>
      </c>
      <c r="I4322" s="17" t="str">
        <f>INDEX(Neighborhoods!$A:$C,MATCH(Places!$H4322,Neighborhoods!$A:$A,0),MATCH(Places!I$1,Neighborhoods!$1:$1,0))</f>
        <v>Brooklyn</v>
      </c>
      <c r="J4322" s="17" t="str">
        <f>INDEX(Neighborhoods!$A:$C,MATCH(Places!$H4322,Neighborhoods!$A:$A,0),MATCH(Places!J$1,Neighborhoods!$1:$1,0))</f>
        <v>Bedford-Stuyvesant</v>
      </c>
      <c r="K4322" s="17" t="s">
        <v>1</v>
      </c>
      <c r="L4322" s="17" t="str">
        <f t="shared" si="268"/>
        <v>Yes</v>
      </c>
      <c r="M4322" s="17">
        <v>2</v>
      </c>
      <c r="N4322" s="17" t="str" cm="1">
        <f t="array" ref="N4322">_xlfn.IFS(M4322&lt;=2,"Small",M4322&lt;=5,"Medium",M4322&gt;5,"Large")</f>
        <v>Small</v>
      </c>
      <c r="O4322" s="65">
        <v>46</v>
      </c>
      <c r="P4322" s="87">
        <f t="shared" si="269"/>
        <v>0.03</v>
      </c>
      <c r="Q4322" s="68">
        <v>4.8</v>
      </c>
      <c r="R4322" s="68" t="str" cm="1">
        <f t="array" ref="R4322">_xlfn.SWITCH(ROUND(Q4322,0),5,"Excellent",4,"Good",3,"Ok","Bad")</f>
        <v>Excellent</v>
      </c>
      <c r="S4322" s="17">
        <v>10</v>
      </c>
      <c r="T4322" s="17" t="str">
        <f t="shared" si="270"/>
        <v>No</v>
      </c>
      <c r="U4322" s="82">
        <v>43684</v>
      </c>
      <c r="V4322" s="82">
        <v>43841</v>
      </c>
      <c r="W4322" s="17">
        <v>0</v>
      </c>
      <c r="X4322" s="17" t="str">
        <f t="shared" si="271"/>
        <v>Inactive</v>
      </c>
      <c r="Y4322" s="17" t="s">
        <v>15615</v>
      </c>
      <c r="Z4322" s="17"/>
    </row>
    <row r="4323" spans="1:26" x14ac:dyDescent="0.25">
      <c r="A4323">
        <v>4322</v>
      </c>
      <c r="B4323" s="17" t="s">
        <v>3066</v>
      </c>
      <c r="C4323" s="17">
        <v>3722</v>
      </c>
      <c r="D4323" s="17" t="str">
        <f>INDEX(Hosts!$A:$O,MATCH(Places!$C4323,Hosts!$A:$A,0),MATCH(Places!D$1,Hosts!$1:$1,0))</f>
        <v>Within an hour</v>
      </c>
      <c r="E4323" s="87">
        <f>INDEX(Hosts!$A:$O,MATCH(Places!$C4323,Hosts!$A:$A,0),MATCH(Places!E$1,Hosts!$1:$1,0))</f>
        <v>1</v>
      </c>
      <c r="F4323" s="87">
        <f>INDEX(Hosts!$A:$O,MATCH(Places!$C4323,Hosts!$A:$A,0),MATCH(Places!F$1,Hosts!$1:$1,0))</f>
        <v>1</v>
      </c>
      <c r="G4323" s="17" t="str">
        <f>INDEX(Hosts!$A:$O,MATCH(Places!$C4323,Hosts!$A:$A,0),MATCH(Places!G$1,Hosts!$1:$1,0))</f>
        <v>Yes</v>
      </c>
      <c r="H4323" s="17">
        <v>12</v>
      </c>
      <c r="I4323" s="17" t="str">
        <f>INDEX(Neighborhoods!$A:$C,MATCH(Places!$H4323,Neighborhoods!$A:$A,0),MATCH(Places!I$1,Neighborhoods!$1:$1,0))</f>
        <v>Brooklyn</v>
      </c>
      <c r="J4323" s="17" t="str">
        <f>INDEX(Neighborhoods!$A:$C,MATCH(Places!$H4323,Neighborhoods!$A:$A,0),MATCH(Places!J$1,Neighborhoods!$1:$1,0))</f>
        <v>Williamsburg</v>
      </c>
      <c r="K4323" s="17" t="s">
        <v>11822</v>
      </c>
      <c r="L4323" s="17" t="str">
        <f t="shared" si="268"/>
        <v>No</v>
      </c>
      <c r="M4323" s="17">
        <v>2</v>
      </c>
      <c r="N4323" s="17" t="str" cm="1">
        <f t="array" ref="N4323">_xlfn.IFS(M4323&lt;=2,"Small",M4323&lt;=5,"Medium",M4323&gt;5,"Large")</f>
        <v>Small</v>
      </c>
      <c r="O4323" s="65">
        <v>55</v>
      </c>
      <c r="P4323" s="87">
        <f t="shared" si="269"/>
        <v>0.03</v>
      </c>
      <c r="Q4323" s="68">
        <v>4.83</v>
      </c>
      <c r="R4323" s="68" t="str" cm="1">
        <f t="array" ref="R4323">_xlfn.SWITCH(ROUND(Q4323,0),5,"Excellent",4,"Good",3,"Ok","Bad")</f>
        <v>Excellent</v>
      </c>
      <c r="S4323" s="17">
        <v>6</v>
      </c>
      <c r="T4323" s="17" t="str">
        <f t="shared" si="270"/>
        <v>No</v>
      </c>
      <c r="U4323" s="82">
        <v>43501</v>
      </c>
      <c r="V4323" s="82">
        <v>44018</v>
      </c>
      <c r="W4323" s="17">
        <v>340</v>
      </c>
      <c r="X4323" s="17" t="str">
        <f t="shared" si="271"/>
        <v>Active</v>
      </c>
      <c r="Y4323" s="17" t="s">
        <v>15615</v>
      </c>
      <c r="Z4323" s="17"/>
    </row>
    <row r="4324" spans="1:26" x14ac:dyDescent="0.25">
      <c r="A4324">
        <v>4323</v>
      </c>
      <c r="B4324" s="17" t="s">
        <v>14487</v>
      </c>
      <c r="C4324" s="17">
        <v>1467</v>
      </c>
      <c r="D4324" s="17" t="str">
        <f>INDEX(Hosts!$A:$O,MATCH(Places!$C4324,Hosts!$A:$A,0),MATCH(Places!D$1,Hosts!$1:$1,0))</f>
        <v>Within an hour</v>
      </c>
      <c r="E4324" s="87">
        <f>INDEX(Hosts!$A:$O,MATCH(Places!$C4324,Hosts!$A:$A,0),MATCH(Places!E$1,Hosts!$1:$1,0))</f>
        <v>0.89</v>
      </c>
      <c r="F4324" s="87">
        <f>INDEX(Hosts!$A:$O,MATCH(Places!$C4324,Hosts!$A:$A,0),MATCH(Places!F$1,Hosts!$1:$1,0))</f>
        <v>0.96</v>
      </c>
      <c r="G4324" s="17" t="str">
        <f>INDEX(Hosts!$A:$O,MATCH(Places!$C4324,Hosts!$A:$A,0),MATCH(Places!G$1,Hosts!$1:$1,0))</f>
        <v>No</v>
      </c>
      <c r="H4324" s="17">
        <v>16</v>
      </c>
      <c r="I4324" s="17" t="str">
        <f>INDEX(Neighborhoods!$A:$C,MATCH(Places!$H4324,Neighborhoods!$A:$A,0),MATCH(Places!I$1,Neighborhoods!$1:$1,0))</f>
        <v>Manhattan</v>
      </c>
      <c r="J4324" s="17" t="str">
        <f>INDEX(Neighborhoods!$A:$C,MATCH(Places!$H4324,Neighborhoods!$A:$A,0),MATCH(Places!J$1,Neighborhoods!$1:$1,0))</f>
        <v>Harlem</v>
      </c>
      <c r="K4324" s="17" t="s">
        <v>11822</v>
      </c>
      <c r="L4324" s="17" t="str">
        <f t="shared" si="268"/>
        <v>No</v>
      </c>
      <c r="M4324" s="17">
        <v>10</v>
      </c>
      <c r="N4324" s="17" t="str" cm="1">
        <f t="array" ref="N4324">_xlfn.IFS(M4324&lt;=2,"Small",M4324&lt;=5,"Medium",M4324&gt;5,"Large")</f>
        <v>Large</v>
      </c>
      <c r="O4324" s="65">
        <v>340</v>
      </c>
      <c r="P4324" s="87">
        <f t="shared" si="269"/>
        <v>0.04</v>
      </c>
      <c r="Q4324" s="68">
        <v>4.5</v>
      </c>
      <c r="R4324" s="68" t="str" cm="1">
        <f t="array" ref="R4324">_xlfn.SWITCH(ROUND(Q4324,0),5,"Excellent",4,"Good",3,"Ok","Bad")</f>
        <v>Excellent</v>
      </c>
      <c r="S4324" s="17">
        <v>4</v>
      </c>
      <c r="T4324" s="17" t="str">
        <f t="shared" si="270"/>
        <v>No</v>
      </c>
      <c r="U4324" s="82">
        <v>43462</v>
      </c>
      <c r="V4324" s="82">
        <v>43831</v>
      </c>
      <c r="W4324" s="17">
        <v>365</v>
      </c>
      <c r="X4324" s="17" t="str">
        <f t="shared" si="271"/>
        <v>Active</v>
      </c>
      <c r="Y4324" s="17" t="s">
        <v>15616</v>
      </c>
      <c r="Z4324" s="17"/>
    </row>
    <row r="4325" spans="1:26" x14ac:dyDescent="0.25">
      <c r="A4325">
        <v>4324</v>
      </c>
      <c r="B4325" s="17" t="s">
        <v>3067</v>
      </c>
      <c r="C4325" s="17">
        <v>3185</v>
      </c>
      <c r="D4325" s="17" t="str">
        <f>INDEX(Hosts!$A:$O,MATCH(Places!$C4325,Hosts!$A:$A,0),MATCH(Places!D$1,Hosts!$1:$1,0))</f>
        <v>Within a day</v>
      </c>
      <c r="E4325" s="87">
        <f>INDEX(Hosts!$A:$O,MATCH(Places!$C4325,Hosts!$A:$A,0),MATCH(Places!E$1,Hosts!$1:$1,0))</f>
        <v>1</v>
      </c>
      <c r="F4325" s="87">
        <f>INDEX(Hosts!$A:$O,MATCH(Places!$C4325,Hosts!$A:$A,0),MATCH(Places!F$1,Hosts!$1:$1,0))</f>
        <v>0.67</v>
      </c>
      <c r="G4325" s="17" t="str">
        <f>INDEX(Hosts!$A:$O,MATCH(Places!$C4325,Hosts!$A:$A,0),MATCH(Places!G$1,Hosts!$1:$1,0))</f>
        <v>No</v>
      </c>
      <c r="H4325" s="17">
        <v>12</v>
      </c>
      <c r="I4325" s="17" t="str">
        <f>INDEX(Neighborhoods!$A:$C,MATCH(Places!$H4325,Neighborhoods!$A:$A,0),MATCH(Places!I$1,Neighborhoods!$1:$1,0))</f>
        <v>Brooklyn</v>
      </c>
      <c r="J4325" s="17" t="str">
        <f>INDEX(Neighborhoods!$A:$C,MATCH(Places!$H4325,Neighborhoods!$A:$A,0),MATCH(Places!J$1,Neighborhoods!$1:$1,0))</f>
        <v>Williamsburg</v>
      </c>
      <c r="K4325" s="17" t="s">
        <v>11822</v>
      </c>
      <c r="L4325" s="17" t="str">
        <f t="shared" si="268"/>
        <v>No</v>
      </c>
      <c r="M4325" s="17">
        <v>2</v>
      </c>
      <c r="N4325" s="17" t="str" cm="1">
        <f t="array" ref="N4325">_xlfn.IFS(M4325&lt;=2,"Small",M4325&lt;=5,"Medium",M4325&gt;5,"Large")</f>
        <v>Small</v>
      </c>
      <c r="O4325" s="65">
        <v>171</v>
      </c>
      <c r="P4325" s="87">
        <f t="shared" si="269"/>
        <v>0.03</v>
      </c>
      <c r="Q4325" s="68">
        <v>4.8899999999999997</v>
      </c>
      <c r="R4325" s="68" t="str" cm="1">
        <f t="array" ref="R4325">_xlfn.SWITCH(ROUND(Q4325,0),5,"Excellent",4,"Good",3,"Ok","Bad")</f>
        <v>Excellent</v>
      </c>
      <c r="S4325" s="17">
        <v>27</v>
      </c>
      <c r="T4325" s="17" t="str">
        <f t="shared" si="270"/>
        <v>No</v>
      </c>
      <c r="U4325" s="82">
        <v>43446</v>
      </c>
      <c r="V4325" s="82">
        <v>43831</v>
      </c>
      <c r="W4325" s="17">
        <v>320</v>
      </c>
      <c r="X4325" s="17" t="str">
        <f t="shared" si="271"/>
        <v>Active</v>
      </c>
      <c r="Y4325" s="17" t="s">
        <v>15615</v>
      </c>
      <c r="Z4325" s="17"/>
    </row>
    <row r="4326" spans="1:26" x14ac:dyDescent="0.25">
      <c r="A4326">
        <v>4325</v>
      </c>
      <c r="B4326" s="17" t="s">
        <v>3068</v>
      </c>
      <c r="C4326" s="17">
        <v>3573</v>
      </c>
      <c r="D4326" s="17" t="str">
        <f>INDEX(Hosts!$A:$O,MATCH(Places!$C4326,Hosts!$A:$A,0),MATCH(Places!D$1,Hosts!$1:$1,0))</f>
        <v>Within an hour</v>
      </c>
      <c r="E4326" s="87">
        <f>INDEX(Hosts!$A:$O,MATCH(Places!$C4326,Hosts!$A:$A,0),MATCH(Places!E$1,Hosts!$1:$1,0))</f>
        <v>1</v>
      </c>
      <c r="F4326" s="87">
        <f>INDEX(Hosts!$A:$O,MATCH(Places!$C4326,Hosts!$A:$A,0),MATCH(Places!F$1,Hosts!$1:$1,0))</f>
        <v>0.98</v>
      </c>
      <c r="G4326" s="17" t="str">
        <f>INDEX(Hosts!$A:$O,MATCH(Places!$C4326,Hosts!$A:$A,0),MATCH(Places!G$1,Hosts!$1:$1,0))</f>
        <v>Yes</v>
      </c>
      <c r="H4326" s="17">
        <v>7</v>
      </c>
      <c r="I4326" s="17" t="str">
        <f>INDEX(Neighborhoods!$A:$C,MATCH(Places!$H4326,Neighborhoods!$A:$A,0),MATCH(Places!I$1,Neighborhoods!$1:$1,0))</f>
        <v>Brooklyn</v>
      </c>
      <c r="J4326" s="17" t="str">
        <f>INDEX(Neighborhoods!$A:$C,MATCH(Places!$H4326,Neighborhoods!$A:$A,0),MATCH(Places!J$1,Neighborhoods!$1:$1,0))</f>
        <v>Bedford-Stuyvesant</v>
      </c>
      <c r="K4326" s="17" t="s">
        <v>1</v>
      </c>
      <c r="L4326" s="17" t="str">
        <f t="shared" si="268"/>
        <v>Yes</v>
      </c>
      <c r="M4326" s="17">
        <v>2</v>
      </c>
      <c r="N4326" s="17" t="str" cm="1">
        <f t="array" ref="N4326">_xlfn.IFS(M4326&lt;=2,"Small",M4326&lt;=5,"Medium",M4326&gt;5,"Large")</f>
        <v>Small</v>
      </c>
      <c r="O4326" s="65">
        <v>130</v>
      </c>
      <c r="P4326" s="87">
        <f t="shared" si="269"/>
        <v>0.03</v>
      </c>
      <c r="Q4326" s="68">
        <v>4.9800000000000004</v>
      </c>
      <c r="R4326" s="68" t="str" cm="1">
        <f t="array" ref="R4326">_xlfn.SWITCH(ROUND(Q4326,0),5,"Excellent",4,"Good",3,"Ok","Bad")</f>
        <v>Excellent</v>
      </c>
      <c r="S4326" s="17">
        <v>49</v>
      </c>
      <c r="T4326" s="17" t="str">
        <f t="shared" si="270"/>
        <v>No</v>
      </c>
      <c r="U4326" s="82">
        <v>43519</v>
      </c>
      <c r="V4326" s="82">
        <v>43877</v>
      </c>
      <c r="W4326" s="17">
        <v>363</v>
      </c>
      <c r="X4326" s="17" t="str">
        <f t="shared" si="271"/>
        <v>Active</v>
      </c>
      <c r="Y4326" s="17" t="s">
        <v>15616</v>
      </c>
      <c r="Z4326" s="17"/>
    </row>
    <row r="4327" spans="1:26" x14ac:dyDescent="0.25">
      <c r="A4327">
        <v>4326</v>
      </c>
      <c r="B4327" s="17" t="s">
        <v>13852</v>
      </c>
      <c r="C4327" s="17">
        <v>2295</v>
      </c>
      <c r="D4327" s="17" t="str">
        <f>INDEX(Hosts!$A:$O,MATCH(Places!$C4327,Hosts!$A:$A,0),MATCH(Places!D$1,Hosts!$1:$1,0))</f>
        <v>Within a few hours</v>
      </c>
      <c r="E4327" s="87">
        <f>INDEX(Hosts!$A:$O,MATCH(Places!$C4327,Hosts!$A:$A,0),MATCH(Places!E$1,Hosts!$1:$1,0))</f>
        <v>0.97</v>
      </c>
      <c r="F4327" s="87">
        <f>INDEX(Hosts!$A:$O,MATCH(Places!$C4327,Hosts!$A:$A,0),MATCH(Places!F$1,Hosts!$1:$1,0))</f>
        <v>1</v>
      </c>
      <c r="G4327" s="17" t="str">
        <f>INDEX(Hosts!$A:$O,MATCH(Places!$C4327,Hosts!$A:$A,0),MATCH(Places!G$1,Hosts!$1:$1,0))</f>
        <v>No</v>
      </c>
      <c r="H4327" s="17">
        <v>15</v>
      </c>
      <c r="I4327" s="17" t="str">
        <f>INDEX(Neighborhoods!$A:$C,MATCH(Places!$H4327,Neighborhoods!$A:$A,0),MATCH(Places!I$1,Neighborhoods!$1:$1,0))</f>
        <v>Manhattan</v>
      </c>
      <c r="J4327" s="17" t="str">
        <f>INDEX(Neighborhoods!$A:$C,MATCH(Places!$H4327,Neighborhoods!$A:$A,0),MATCH(Places!J$1,Neighborhoods!$1:$1,0))</f>
        <v>East Village</v>
      </c>
      <c r="K4327" s="17" t="s">
        <v>1</v>
      </c>
      <c r="L4327" s="17" t="str">
        <f t="shared" si="268"/>
        <v>Yes</v>
      </c>
      <c r="M4327" s="17">
        <v>1</v>
      </c>
      <c r="N4327" s="17" t="str" cm="1">
        <f t="array" ref="N4327">_xlfn.IFS(M4327&lt;=2,"Small",M4327&lt;=5,"Medium",M4327&gt;5,"Large")</f>
        <v>Small</v>
      </c>
      <c r="O4327" s="65">
        <v>105</v>
      </c>
      <c r="P4327" s="87">
        <f t="shared" si="269"/>
        <v>0.03</v>
      </c>
      <c r="Q4327" s="68">
        <v>4.8899999999999997</v>
      </c>
      <c r="R4327" s="68" t="str" cm="1">
        <f t="array" ref="R4327">_xlfn.SWITCH(ROUND(Q4327,0),5,"Excellent",4,"Good",3,"Ok","Bad")</f>
        <v>Excellent</v>
      </c>
      <c r="S4327" s="17">
        <v>9</v>
      </c>
      <c r="T4327" s="17" t="str">
        <f t="shared" si="270"/>
        <v>No</v>
      </c>
      <c r="U4327" s="82">
        <v>43460</v>
      </c>
      <c r="V4327" s="82">
        <v>43835</v>
      </c>
      <c r="W4327" s="17">
        <v>181</v>
      </c>
      <c r="X4327" s="17" t="str">
        <f t="shared" si="271"/>
        <v>Active</v>
      </c>
      <c r="Y4327" s="17" t="s">
        <v>15615</v>
      </c>
      <c r="Z4327" s="17"/>
    </row>
    <row r="4328" spans="1:26" x14ac:dyDescent="0.25">
      <c r="A4328">
        <v>4327</v>
      </c>
      <c r="B4328" s="17" t="s">
        <v>15581</v>
      </c>
      <c r="C4328" s="17">
        <v>3548</v>
      </c>
      <c r="D4328" s="17" t="str">
        <f>INDEX(Hosts!$A:$O,MATCH(Places!$C4328,Hosts!$A:$A,0),MATCH(Places!D$1,Hosts!$1:$1,0))</f>
        <v>Within a few hours</v>
      </c>
      <c r="E4328" s="87">
        <f>INDEX(Hosts!$A:$O,MATCH(Places!$C4328,Hosts!$A:$A,0),MATCH(Places!E$1,Hosts!$1:$1,0))</f>
        <v>0.67</v>
      </c>
      <c r="F4328" s="87">
        <f>INDEX(Hosts!$A:$O,MATCH(Places!$C4328,Hosts!$A:$A,0),MATCH(Places!F$1,Hosts!$1:$1,0))</f>
        <v>0.94</v>
      </c>
      <c r="G4328" s="17" t="str">
        <f>INDEX(Hosts!$A:$O,MATCH(Places!$C4328,Hosts!$A:$A,0),MATCH(Places!G$1,Hosts!$1:$1,0))</f>
        <v>No</v>
      </c>
      <c r="H4328" s="17">
        <v>14</v>
      </c>
      <c r="I4328" s="17" t="str">
        <f>INDEX(Neighborhoods!$A:$C,MATCH(Places!$H4328,Neighborhoods!$A:$A,0),MATCH(Places!I$1,Neighborhoods!$1:$1,0))</f>
        <v>Manhattan</v>
      </c>
      <c r="J4328" s="17" t="str">
        <f>INDEX(Neighborhoods!$A:$C,MATCH(Places!$H4328,Neighborhoods!$A:$A,0),MATCH(Places!J$1,Neighborhoods!$1:$1,0))</f>
        <v>East Harlem</v>
      </c>
      <c r="K4328" s="17" t="s">
        <v>11822</v>
      </c>
      <c r="L4328" s="17" t="str">
        <f t="shared" si="268"/>
        <v>No</v>
      </c>
      <c r="M4328" s="17">
        <v>5</v>
      </c>
      <c r="N4328" s="17" t="str" cm="1">
        <f t="array" ref="N4328">_xlfn.IFS(M4328&lt;=2,"Small",M4328&lt;=5,"Medium",M4328&gt;5,"Large")</f>
        <v>Medium</v>
      </c>
      <c r="O4328" s="65">
        <v>207</v>
      </c>
      <c r="P4328" s="87">
        <f t="shared" si="269"/>
        <v>0.04</v>
      </c>
      <c r="Q4328" s="68">
        <v>4.62</v>
      </c>
      <c r="R4328" s="68" t="str" cm="1">
        <f t="array" ref="R4328">_xlfn.SWITCH(ROUND(Q4328,0),5,"Excellent",4,"Good",3,"Ok","Bad")</f>
        <v>Excellent</v>
      </c>
      <c r="S4328" s="17">
        <v>77</v>
      </c>
      <c r="T4328" s="17" t="str">
        <f t="shared" si="270"/>
        <v>No</v>
      </c>
      <c r="U4328" s="82">
        <v>43457</v>
      </c>
      <c r="V4328" s="82">
        <v>44045</v>
      </c>
      <c r="W4328" s="17">
        <v>143</v>
      </c>
      <c r="X4328" s="17" t="str">
        <f t="shared" si="271"/>
        <v>Active</v>
      </c>
      <c r="Y4328" s="17" t="s">
        <v>15616</v>
      </c>
      <c r="Z4328" s="17"/>
    </row>
    <row r="4329" spans="1:26" x14ac:dyDescent="0.25">
      <c r="A4329">
        <v>4328</v>
      </c>
      <c r="B4329" s="17" t="s">
        <v>13634</v>
      </c>
      <c r="C4329" s="17">
        <v>1791</v>
      </c>
      <c r="D4329" s="17" t="str">
        <f>INDEX(Hosts!$A:$O,MATCH(Places!$C4329,Hosts!$A:$A,0),MATCH(Places!D$1,Hosts!$1:$1,0))</f>
        <v>Within an hour</v>
      </c>
      <c r="E4329" s="87">
        <f>INDEX(Hosts!$A:$O,MATCH(Places!$C4329,Hosts!$A:$A,0),MATCH(Places!E$1,Hosts!$1:$1,0))</f>
        <v>1</v>
      </c>
      <c r="F4329" s="87">
        <f>INDEX(Hosts!$A:$O,MATCH(Places!$C4329,Hosts!$A:$A,0),MATCH(Places!F$1,Hosts!$1:$1,0))</f>
        <v>0.78</v>
      </c>
      <c r="G4329" s="17" t="str">
        <f>INDEX(Hosts!$A:$O,MATCH(Places!$C4329,Hosts!$A:$A,0),MATCH(Places!G$1,Hosts!$1:$1,0))</f>
        <v>Yes</v>
      </c>
      <c r="H4329" s="17">
        <v>19</v>
      </c>
      <c r="I4329" s="17" t="str">
        <f>INDEX(Neighborhoods!$A:$C,MATCH(Places!$H4329,Neighborhoods!$A:$A,0),MATCH(Places!I$1,Neighborhoods!$1:$1,0))</f>
        <v>Manhattan</v>
      </c>
      <c r="J4329" s="17" t="str">
        <f>INDEX(Neighborhoods!$A:$C,MATCH(Places!$H4329,Neighborhoods!$A:$A,0),MATCH(Places!J$1,Neighborhoods!$1:$1,0))</f>
        <v>Upper East Side</v>
      </c>
      <c r="K4329" s="17" t="s">
        <v>1</v>
      </c>
      <c r="L4329" s="17" t="str">
        <f t="shared" si="268"/>
        <v>Yes</v>
      </c>
      <c r="M4329" s="17">
        <v>2</v>
      </c>
      <c r="N4329" s="17" t="str" cm="1">
        <f t="array" ref="N4329">_xlfn.IFS(M4329&lt;=2,"Small",M4329&lt;=5,"Medium",M4329&gt;5,"Large")</f>
        <v>Small</v>
      </c>
      <c r="O4329" s="65">
        <v>60</v>
      </c>
      <c r="P4329" s="87">
        <f t="shared" si="269"/>
        <v>0.03</v>
      </c>
      <c r="Q4329" s="68">
        <v>5</v>
      </c>
      <c r="R4329" s="68" t="str" cm="1">
        <f t="array" ref="R4329">_xlfn.SWITCH(ROUND(Q4329,0),5,"Excellent",4,"Good",3,"Ok","Bad")</f>
        <v>Excellent</v>
      </c>
      <c r="S4329" s="17">
        <v>38</v>
      </c>
      <c r="T4329" s="17" t="str">
        <f t="shared" si="270"/>
        <v>No</v>
      </c>
      <c r="U4329" s="82">
        <v>43466</v>
      </c>
      <c r="V4329" s="82">
        <v>43831</v>
      </c>
      <c r="W4329" s="17">
        <v>265</v>
      </c>
      <c r="X4329" s="17" t="str">
        <f t="shared" si="271"/>
        <v>Active</v>
      </c>
      <c r="Y4329" s="17" t="s">
        <v>15615</v>
      </c>
      <c r="Z4329" s="17"/>
    </row>
    <row r="4330" spans="1:26" x14ac:dyDescent="0.25">
      <c r="A4330">
        <v>4329</v>
      </c>
      <c r="B4330" s="17" t="s">
        <v>3069</v>
      </c>
      <c r="C4330" s="17">
        <v>645</v>
      </c>
      <c r="D4330" s="17" t="str">
        <f>INDEX(Hosts!$A:$O,MATCH(Places!$C4330,Hosts!$A:$A,0),MATCH(Places!D$1,Hosts!$1:$1,0))</f>
        <v>Within a day</v>
      </c>
      <c r="E4330" s="87">
        <f>INDEX(Hosts!$A:$O,MATCH(Places!$C4330,Hosts!$A:$A,0),MATCH(Places!E$1,Hosts!$1:$1,0))</f>
        <v>0.5</v>
      </c>
      <c r="F4330" s="87">
        <f>INDEX(Hosts!$A:$O,MATCH(Places!$C4330,Hosts!$A:$A,0),MATCH(Places!F$1,Hosts!$1:$1,0))</f>
        <v>0.63</v>
      </c>
      <c r="G4330" s="17" t="str">
        <f>INDEX(Hosts!$A:$O,MATCH(Places!$C4330,Hosts!$A:$A,0),MATCH(Places!G$1,Hosts!$1:$1,0))</f>
        <v>No</v>
      </c>
      <c r="H4330" s="17">
        <v>14</v>
      </c>
      <c r="I4330" s="17" t="str">
        <f>INDEX(Neighborhoods!$A:$C,MATCH(Places!$H4330,Neighborhoods!$A:$A,0),MATCH(Places!I$1,Neighborhoods!$1:$1,0))</f>
        <v>Manhattan</v>
      </c>
      <c r="J4330" s="17" t="str">
        <f>INDEX(Neighborhoods!$A:$C,MATCH(Places!$H4330,Neighborhoods!$A:$A,0),MATCH(Places!J$1,Neighborhoods!$1:$1,0))</f>
        <v>East Harlem</v>
      </c>
      <c r="K4330" s="17" t="s">
        <v>11822</v>
      </c>
      <c r="L4330" s="17" t="str">
        <f t="shared" si="268"/>
        <v>No</v>
      </c>
      <c r="M4330" s="17">
        <v>4</v>
      </c>
      <c r="N4330" s="17" t="str" cm="1">
        <f t="array" ref="N4330">_xlfn.IFS(M4330&lt;=2,"Small",M4330&lt;=5,"Medium",M4330&gt;5,"Large")</f>
        <v>Medium</v>
      </c>
      <c r="O4330" s="65">
        <v>120</v>
      </c>
      <c r="P4330" s="87">
        <f t="shared" si="269"/>
        <v>0.03</v>
      </c>
      <c r="Q4330" s="68">
        <v>4.67</v>
      </c>
      <c r="R4330" s="68" t="str" cm="1">
        <f t="array" ref="R4330">_xlfn.SWITCH(ROUND(Q4330,0),5,"Excellent",4,"Good",3,"Ok","Bad")</f>
        <v>Excellent</v>
      </c>
      <c r="S4330" s="17">
        <v>6</v>
      </c>
      <c r="T4330" s="17" t="str">
        <f t="shared" si="270"/>
        <v>No</v>
      </c>
      <c r="U4330" s="82">
        <v>43549</v>
      </c>
      <c r="V4330" s="82">
        <v>44044</v>
      </c>
      <c r="W4330" s="17">
        <v>350</v>
      </c>
      <c r="X4330" s="17" t="str">
        <f t="shared" si="271"/>
        <v>Active</v>
      </c>
      <c r="Y4330" s="17" t="s">
        <v>15615</v>
      </c>
      <c r="Z4330" s="17"/>
    </row>
    <row r="4331" spans="1:26" x14ac:dyDescent="0.25">
      <c r="A4331">
        <v>4330</v>
      </c>
      <c r="B4331" s="17" t="s">
        <v>3070</v>
      </c>
      <c r="C4331" s="17">
        <v>3729</v>
      </c>
      <c r="D4331" s="17" t="str">
        <f>INDEX(Hosts!$A:$O,MATCH(Places!$C4331,Hosts!$A:$A,0),MATCH(Places!D$1,Hosts!$1:$1,0))</f>
        <v>Within an hour</v>
      </c>
      <c r="E4331" s="87">
        <f>INDEX(Hosts!$A:$O,MATCH(Places!$C4331,Hosts!$A:$A,0),MATCH(Places!E$1,Hosts!$1:$1,0))</f>
        <v>1</v>
      </c>
      <c r="F4331" s="87">
        <f>INDEX(Hosts!$A:$O,MATCH(Places!$C4331,Hosts!$A:$A,0),MATCH(Places!F$1,Hosts!$1:$1,0))</f>
        <v>1</v>
      </c>
      <c r="G4331" s="17" t="str">
        <f>INDEX(Hosts!$A:$O,MATCH(Places!$C4331,Hosts!$A:$A,0),MATCH(Places!G$1,Hosts!$1:$1,0))</f>
        <v>No</v>
      </c>
      <c r="H4331" s="17">
        <v>15</v>
      </c>
      <c r="I4331" s="17" t="str">
        <f>INDEX(Neighborhoods!$A:$C,MATCH(Places!$H4331,Neighborhoods!$A:$A,0),MATCH(Places!I$1,Neighborhoods!$1:$1,0))</f>
        <v>Manhattan</v>
      </c>
      <c r="J4331" s="17" t="str">
        <f>INDEX(Neighborhoods!$A:$C,MATCH(Places!$H4331,Neighborhoods!$A:$A,0),MATCH(Places!J$1,Neighborhoods!$1:$1,0))</f>
        <v>East Village</v>
      </c>
      <c r="K4331" s="17" t="s">
        <v>11822</v>
      </c>
      <c r="L4331" s="17" t="str">
        <f t="shared" si="268"/>
        <v>No</v>
      </c>
      <c r="M4331" s="17">
        <v>6</v>
      </c>
      <c r="N4331" s="17" t="str" cm="1">
        <f t="array" ref="N4331">_xlfn.IFS(M4331&lt;=2,"Small",M4331&lt;=5,"Medium",M4331&gt;5,"Large")</f>
        <v>Large</v>
      </c>
      <c r="O4331" s="65">
        <v>250</v>
      </c>
      <c r="P4331" s="87">
        <f t="shared" si="269"/>
        <v>0.04</v>
      </c>
      <c r="Q4331" s="68">
        <v>4.74</v>
      </c>
      <c r="R4331" s="68" t="str" cm="1">
        <f t="array" ref="R4331">_xlfn.SWITCH(ROUND(Q4331,0),5,"Excellent",4,"Good",3,"Ok","Bad")</f>
        <v>Excellent</v>
      </c>
      <c r="S4331" s="17">
        <v>35</v>
      </c>
      <c r="T4331" s="17" t="str">
        <f t="shared" si="270"/>
        <v>No</v>
      </c>
      <c r="U4331" s="82">
        <v>43527</v>
      </c>
      <c r="V4331" s="82">
        <v>44009</v>
      </c>
      <c r="W4331" s="17">
        <v>351</v>
      </c>
      <c r="X4331" s="17" t="str">
        <f t="shared" si="271"/>
        <v>Active</v>
      </c>
      <c r="Y4331" s="17" t="s">
        <v>15616</v>
      </c>
      <c r="Z4331" s="17"/>
    </row>
    <row r="4332" spans="1:26" x14ac:dyDescent="0.25">
      <c r="A4332">
        <v>4331</v>
      </c>
      <c r="B4332" s="17" t="s">
        <v>3071</v>
      </c>
      <c r="C4332" s="17">
        <v>1597</v>
      </c>
      <c r="D4332" s="17" t="str">
        <f>INDEX(Hosts!$A:$O,MATCH(Places!$C4332,Hosts!$A:$A,0),MATCH(Places!D$1,Hosts!$1:$1,0))</f>
        <v>Within a few hours</v>
      </c>
      <c r="E4332" s="87">
        <f>INDEX(Hosts!$A:$O,MATCH(Places!$C4332,Hosts!$A:$A,0),MATCH(Places!E$1,Hosts!$1:$1,0))</f>
        <v>1</v>
      </c>
      <c r="F4332" s="87">
        <f>INDEX(Hosts!$A:$O,MATCH(Places!$C4332,Hosts!$A:$A,0),MATCH(Places!F$1,Hosts!$1:$1,0))</f>
        <v>0.61</v>
      </c>
      <c r="G4332" s="17" t="str">
        <f>INDEX(Hosts!$A:$O,MATCH(Places!$C4332,Hosts!$A:$A,0),MATCH(Places!G$1,Hosts!$1:$1,0))</f>
        <v>No</v>
      </c>
      <c r="H4332" s="17">
        <v>18</v>
      </c>
      <c r="I4332" s="17" t="str">
        <f>INDEX(Neighborhoods!$A:$C,MATCH(Places!$H4332,Neighborhoods!$A:$A,0),MATCH(Places!I$1,Neighborhoods!$1:$1,0))</f>
        <v>Manhattan</v>
      </c>
      <c r="J4332" s="17" t="str">
        <f>INDEX(Neighborhoods!$A:$C,MATCH(Places!$H4332,Neighborhoods!$A:$A,0),MATCH(Places!J$1,Neighborhoods!$1:$1,0))</f>
        <v>Midtown</v>
      </c>
      <c r="K4332" s="17" t="s">
        <v>1</v>
      </c>
      <c r="L4332" s="17" t="str">
        <f t="shared" si="268"/>
        <v>Yes</v>
      </c>
      <c r="M4332" s="17">
        <v>1</v>
      </c>
      <c r="N4332" s="17" t="str" cm="1">
        <f t="array" ref="N4332">_xlfn.IFS(M4332&lt;=2,"Small",M4332&lt;=5,"Medium",M4332&gt;5,"Large")</f>
        <v>Small</v>
      </c>
      <c r="O4332" s="65">
        <v>99</v>
      </c>
      <c r="P4332" s="87">
        <f t="shared" si="269"/>
        <v>0.03</v>
      </c>
      <c r="Q4332" s="68">
        <v>4.5999999999999996</v>
      </c>
      <c r="R4332" s="68" t="str" cm="1">
        <f t="array" ref="R4332">_xlfn.SWITCH(ROUND(Q4332,0),5,"Excellent",4,"Good",3,"Ok","Bad")</f>
        <v>Excellent</v>
      </c>
      <c r="S4332" s="17">
        <v>5</v>
      </c>
      <c r="T4332" s="17" t="str">
        <f t="shared" si="270"/>
        <v>No</v>
      </c>
      <c r="U4332" s="82">
        <v>43463</v>
      </c>
      <c r="V4332" s="82">
        <v>43752</v>
      </c>
      <c r="W4332" s="17">
        <v>0</v>
      </c>
      <c r="X4332" s="17" t="str">
        <f t="shared" si="271"/>
        <v>Inactive</v>
      </c>
      <c r="Y4332" s="17" t="s">
        <v>15615</v>
      </c>
      <c r="Z4332" s="17"/>
    </row>
    <row r="4333" spans="1:26" x14ac:dyDescent="0.25">
      <c r="A4333">
        <v>4332</v>
      </c>
      <c r="B4333" s="17" t="s">
        <v>3072</v>
      </c>
      <c r="C4333" s="17">
        <v>3749</v>
      </c>
      <c r="D4333" s="17" t="str">
        <f>INDEX(Hosts!$A:$O,MATCH(Places!$C4333,Hosts!$A:$A,0),MATCH(Places!D$1,Hosts!$1:$1,0))</f>
        <v>Within a day</v>
      </c>
      <c r="E4333" s="87">
        <f>INDEX(Hosts!$A:$O,MATCH(Places!$C4333,Hosts!$A:$A,0),MATCH(Places!E$1,Hosts!$1:$1,0))</f>
        <v>1</v>
      </c>
      <c r="F4333" s="87">
        <f>INDEX(Hosts!$A:$O,MATCH(Places!$C4333,Hosts!$A:$A,0),MATCH(Places!F$1,Hosts!$1:$1,0))</f>
        <v>0.99</v>
      </c>
      <c r="G4333" s="17" t="str">
        <f>INDEX(Hosts!$A:$O,MATCH(Places!$C4333,Hosts!$A:$A,0),MATCH(Places!G$1,Hosts!$1:$1,0))</f>
        <v>No</v>
      </c>
      <c r="H4333" s="17">
        <v>13</v>
      </c>
      <c r="I4333" s="17" t="str">
        <f>INDEX(Neighborhoods!$A:$C,MATCH(Places!$H4333,Neighborhoods!$A:$A,0),MATCH(Places!I$1,Neighborhoods!$1:$1,0))</f>
        <v>Manhattan</v>
      </c>
      <c r="J4333" s="17" t="str">
        <f>INDEX(Neighborhoods!$A:$C,MATCH(Places!$H4333,Neighborhoods!$A:$A,0),MATCH(Places!J$1,Neighborhoods!$1:$1,0))</f>
        <v>Chelsea</v>
      </c>
      <c r="K4333" s="17" t="s">
        <v>1</v>
      </c>
      <c r="L4333" s="17" t="str">
        <f t="shared" si="268"/>
        <v>Yes</v>
      </c>
      <c r="M4333" s="17">
        <v>2</v>
      </c>
      <c r="N4333" s="17" t="str" cm="1">
        <f t="array" ref="N4333">_xlfn.IFS(M4333&lt;=2,"Small",M4333&lt;=5,"Medium",M4333&gt;5,"Large")</f>
        <v>Small</v>
      </c>
      <c r="O4333" s="65">
        <v>55</v>
      </c>
      <c r="P4333" s="87">
        <f t="shared" si="269"/>
        <v>0.03</v>
      </c>
      <c r="Q4333" s="68">
        <v>4.57</v>
      </c>
      <c r="R4333" s="68" t="str" cm="1">
        <f t="array" ref="R4333">_xlfn.SWITCH(ROUND(Q4333,0),5,"Excellent",4,"Good",3,"Ok","Bad")</f>
        <v>Excellent</v>
      </c>
      <c r="S4333" s="17">
        <v>53</v>
      </c>
      <c r="T4333" s="17" t="str">
        <f t="shared" si="270"/>
        <v>No</v>
      </c>
      <c r="U4333" s="82">
        <v>43474</v>
      </c>
      <c r="V4333" s="82">
        <v>43906</v>
      </c>
      <c r="W4333" s="17">
        <v>45</v>
      </c>
      <c r="X4333" s="17" t="str">
        <f t="shared" si="271"/>
        <v>Active</v>
      </c>
      <c r="Y4333" s="17" t="s">
        <v>15615</v>
      </c>
      <c r="Z4333" s="17"/>
    </row>
    <row r="4334" spans="1:26" x14ac:dyDescent="0.25">
      <c r="A4334">
        <v>4333</v>
      </c>
      <c r="B4334" s="17" t="s">
        <v>3073</v>
      </c>
      <c r="C4334" s="17">
        <v>1035</v>
      </c>
      <c r="D4334" s="17" t="str">
        <f>INDEX(Hosts!$A:$O,MATCH(Places!$C4334,Hosts!$A:$A,0),MATCH(Places!D$1,Hosts!$1:$1,0))</f>
        <v>Within a few hours</v>
      </c>
      <c r="E4334" s="87">
        <f>INDEX(Hosts!$A:$O,MATCH(Places!$C4334,Hosts!$A:$A,0),MATCH(Places!E$1,Hosts!$1:$1,0))</f>
        <v>1</v>
      </c>
      <c r="F4334" s="87">
        <f>INDEX(Hosts!$A:$O,MATCH(Places!$C4334,Hosts!$A:$A,0),MATCH(Places!F$1,Hosts!$1:$1,0))</f>
        <v>1</v>
      </c>
      <c r="G4334" s="17" t="str">
        <f>INDEX(Hosts!$A:$O,MATCH(Places!$C4334,Hosts!$A:$A,0),MATCH(Places!G$1,Hosts!$1:$1,0))</f>
        <v>Yes</v>
      </c>
      <c r="H4334" s="17">
        <v>12</v>
      </c>
      <c r="I4334" s="17" t="str">
        <f>INDEX(Neighborhoods!$A:$C,MATCH(Places!$H4334,Neighborhoods!$A:$A,0),MATCH(Places!I$1,Neighborhoods!$1:$1,0))</f>
        <v>Brooklyn</v>
      </c>
      <c r="J4334" s="17" t="str">
        <f>INDEX(Neighborhoods!$A:$C,MATCH(Places!$H4334,Neighborhoods!$A:$A,0),MATCH(Places!J$1,Neighborhoods!$1:$1,0))</f>
        <v>Williamsburg</v>
      </c>
      <c r="K4334" s="17" t="s">
        <v>11822</v>
      </c>
      <c r="L4334" s="17" t="str">
        <f t="shared" si="268"/>
        <v>No</v>
      </c>
      <c r="M4334" s="17">
        <v>6</v>
      </c>
      <c r="N4334" s="17" t="str" cm="1">
        <f t="array" ref="N4334">_xlfn.IFS(M4334&lt;=2,"Small",M4334&lt;=5,"Medium",M4334&gt;5,"Large")</f>
        <v>Large</v>
      </c>
      <c r="O4334" s="65">
        <v>350</v>
      </c>
      <c r="P4334" s="87">
        <f t="shared" si="269"/>
        <v>0.04</v>
      </c>
      <c r="Q4334" s="68">
        <v>4.97</v>
      </c>
      <c r="R4334" s="68" t="str" cm="1">
        <f t="array" ref="R4334">_xlfn.SWITCH(ROUND(Q4334,0),5,"Excellent",4,"Good",3,"Ok","Bad")</f>
        <v>Excellent</v>
      </c>
      <c r="S4334" s="17">
        <v>38</v>
      </c>
      <c r="T4334" s="17" t="str">
        <f t="shared" si="270"/>
        <v>No</v>
      </c>
      <c r="U4334" s="82">
        <v>43451</v>
      </c>
      <c r="V4334" s="82">
        <v>44039</v>
      </c>
      <c r="W4334" s="17">
        <v>323</v>
      </c>
      <c r="X4334" s="17" t="str">
        <f t="shared" si="271"/>
        <v>Active</v>
      </c>
      <c r="Y4334" s="17" t="s">
        <v>15615</v>
      </c>
      <c r="Z4334" s="17"/>
    </row>
    <row r="4335" spans="1:26" x14ac:dyDescent="0.25">
      <c r="A4335">
        <v>4334</v>
      </c>
      <c r="B4335" s="17" t="s">
        <v>3074</v>
      </c>
      <c r="C4335" s="17">
        <v>3134</v>
      </c>
      <c r="D4335" s="17" t="str">
        <f>INDEX(Hosts!$A:$O,MATCH(Places!$C4335,Hosts!$A:$A,0),MATCH(Places!D$1,Hosts!$1:$1,0))</f>
        <v>A few days or more</v>
      </c>
      <c r="E4335" s="87">
        <f>INDEX(Hosts!$A:$O,MATCH(Places!$C4335,Hosts!$A:$A,0),MATCH(Places!E$1,Hosts!$1:$1,0))</f>
        <v>0</v>
      </c>
      <c r="F4335" s="87">
        <f>INDEX(Hosts!$A:$O,MATCH(Places!$C4335,Hosts!$A:$A,0),MATCH(Places!F$1,Hosts!$1:$1,0))</f>
        <v>0.84</v>
      </c>
      <c r="G4335" s="17" t="str">
        <f>INDEX(Hosts!$A:$O,MATCH(Places!$C4335,Hosts!$A:$A,0),MATCH(Places!G$1,Hosts!$1:$1,0))</f>
        <v>No</v>
      </c>
      <c r="H4335" s="17">
        <v>21</v>
      </c>
      <c r="I4335" s="17" t="str">
        <f>INDEX(Neighborhoods!$A:$C,MATCH(Places!$H4335,Neighborhoods!$A:$A,0),MATCH(Places!I$1,Neighborhoods!$1:$1,0))</f>
        <v>Queens</v>
      </c>
      <c r="J4335" s="17" t="str">
        <f>INDEX(Neighborhoods!$A:$C,MATCH(Places!$H4335,Neighborhoods!$A:$A,0),MATCH(Places!J$1,Neighborhoods!$1:$1,0))</f>
        <v>Astoria</v>
      </c>
      <c r="K4335" s="17" t="s">
        <v>1</v>
      </c>
      <c r="L4335" s="17" t="str">
        <f t="shared" si="268"/>
        <v>Yes</v>
      </c>
      <c r="M4335" s="17">
        <v>2</v>
      </c>
      <c r="N4335" s="17" t="str" cm="1">
        <f t="array" ref="N4335">_xlfn.IFS(M4335&lt;=2,"Small",M4335&lt;=5,"Medium",M4335&gt;5,"Large")</f>
        <v>Small</v>
      </c>
      <c r="O4335" s="65">
        <v>60</v>
      </c>
      <c r="P4335" s="87">
        <f t="shared" si="269"/>
        <v>0.03</v>
      </c>
      <c r="Q4335" s="68">
        <v>4.68</v>
      </c>
      <c r="R4335" s="68" t="str" cm="1">
        <f t="array" ref="R4335">_xlfn.SWITCH(ROUND(Q4335,0),5,"Excellent",4,"Good",3,"Ok","Bad")</f>
        <v>Excellent</v>
      </c>
      <c r="S4335" s="17">
        <v>22</v>
      </c>
      <c r="T4335" s="17" t="str">
        <f t="shared" si="270"/>
        <v>No</v>
      </c>
      <c r="U4335" s="82">
        <v>43618</v>
      </c>
      <c r="V4335" s="82">
        <v>43876</v>
      </c>
      <c r="W4335" s="17">
        <v>86</v>
      </c>
      <c r="X4335" s="17" t="str">
        <f t="shared" si="271"/>
        <v>Active</v>
      </c>
      <c r="Y4335" s="17" t="s">
        <v>15615</v>
      </c>
      <c r="Z4335" s="17"/>
    </row>
    <row r="4336" spans="1:26" x14ac:dyDescent="0.25">
      <c r="A4336">
        <v>4335</v>
      </c>
      <c r="B4336" s="17" t="s">
        <v>3075</v>
      </c>
      <c r="C4336" s="17">
        <v>3263</v>
      </c>
      <c r="D4336" s="17" t="str">
        <f>INDEX(Hosts!$A:$O,MATCH(Places!$C4336,Hosts!$A:$A,0),MATCH(Places!D$1,Hosts!$1:$1,0))</f>
        <v>Within a few hours</v>
      </c>
      <c r="E4336" s="87">
        <f>INDEX(Hosts!$A:$O,MATCH(Places!$C4336,Hosts!$A:$A,0),MATCH(Places!E$1,Hosts!$1:$1,0))</f>
        <v>0.86</v>
      </c>
      <c r="F4336" s="87">
        <f>INDEX(Hosts!$A:$O,MATCH(Places!$C4336,Hosts!$A:$A,0),MATCH(Places!F$1,Hosts!$1:$1,0))</f>
        <v>0.96</v>
      </c>
      <c r="G4336" s="17" t="str">
        <f>INDEX(Hosts!$A:$O,MATCH(Places!$C4336,Hosts!$A:$A,0),MATCH(Places!G$1,Hosts!$1:$1,0))</f>
        <v>Yes</v>
      </c>
      <c r="H4336" s="17">
        <v>28</v>
      </c>
      <c r="I4336" s="17" t="str">
        <f>INDEX(Neighborhoods!$A:$C,MATCH(Places!$H4336,Neighborhoods!$A:$A,0),MATCH(Places!I$1,Neighborhoods!$1:$1,0))</f>
        <v>Staten Island</v>
      </c>
      <c r="J4336" s="17" t="str">
        <f>INDEX(Neighborhoods!$A:$C,MATCH(Places!$H4336,Neighborhoods!$A:$A,0),MATCH(Places!J$1,Neighborhoods!$1:$1,0))</f>
        <v>St. George</v>
      </c>
      <c r="K4336" s="17" t="s">
        <v>11822</v>
      </c>
      <c r="L4336" s="17" t="str">
        <f t="shared" si="268"/>
        <v>No</v>
      </c>
      <c r="M4336" s="17">
        <v>4</v>
      </c>
      <c r="N4336" s="17" t="str" cm="1">
        <f t="array" ref="N4336">_xlfn.IFS(M4336&lt;=2,"Small",M4336&lt;=5,"Medium",M4336&gt;5,"Large")</f>
        <v>Medium</v>
      </c>
      <c r="O4336" s="65">
        <v>135</v>
      </c>
      <c r="P4336" s="87">
        <f t="shared" si="269"/>
        <v>0.03</v>
      </c>
      <c r="Q4336" s="68">
        <v>4.9400000000000004</v>
      </c>
      <c r="R4336" s="68" t="str" cm="1">
        <f t="array" ref="R4336">_xlfn.SWITCH(ROUND(Q4336,0),5,"Excellent",4,"Good",3,"Ok","Bad")</f>
        <v>Excellent</v>
      </c>
      <c r="S4336" s="17">
        <v>18</v>
      </c>
      <c r="T4336" s="17" t="str">
        <f t="shared" si="270"/>
        <v>No</v>
      </c>
      <c r="U4336" s="82">
        <v>43605</v>
      </c>
      <c r="V4336" s="82">
        <v>43836</v>
      </c>
      <c r="W4336" s="17">
        <v>365</v>
      </c>
      <c r="X4336" s="17" t="str">
        <f t="shared" si="271"/>
        <v>Active</v>
      </c>
      <c r="Y4336" s="17" t="s">
        <v>15616</v>
      </c>
      <c r="Z4336" s="17"/>
    </row>
    <row r="4337" spans="1:26" x14ac:dyDescent="0.25">
      <c r="A4337">
        <v>4336</v>
      </c>
      <c r="B4337" s="17" t="s">
        <v>3076</v>
      </c>
      <c r="C4337" s="17">
        <v>3001</v>
      </c>
      <c r="D4337" s="17" t="str">
        <f>INDEX(Hosts!$A:$O,MATCH(Places!$C4337,Hosts!$A:$A,0),MATCH(Places!D$1,Hosts!$1:$1,0))</f>
        <v>A few days or more</v>
      </c>
      <c r="E4337" s="87">
        <f>INDEX(Hosts!$A:$O,MATCH(Places!$C4337,Hosts!$A:$A,0),MATCH(Places!E$1,Hosts!$1:$1,0))</f>
        <v>0</v>
      </c>
      <c r="F4337" s="87">
        <f>INDEX(Hosts!$A:$O,MATCH(Places!$C4337,Hosts!$A:$A,0),MATCH(Places!F$1,Hosts!$1:$1,0))</f>
        <v>1</v>
      </c>
      <c r="G4337" s="17" t="str">
        <f>INDEX(Hosts!$A:$O,MATCH(Places!$C4337,Hosts!$A:$A,0),MATCH(Places!G$1,Hosts!$1:$1,0))</f>
        <v>Yes</v>
      </c>
      <c r="H4337" s="17">
        <v>7</v>
      </c>
      <c r="I4337" s="17" t="str">
        <f>INDEX(Neighborhoods!$A:$C,MATCH(Places!$H4337,Neighborhoods!$A:$A,0),MATCH(Places!I$1,Neighborhoods!$1:$1,0))</f>
        <v>Brooklyn</v>
      </c>
      <c r="J4337" s="17" t="str">
        <f>INDEX(Neighborhoods!$A:$C,MATCH(Places!$H4337,Neighborhoods!$A:$A,0),MATCH(Places!J$1,Neighborhoods!$1:$1,0))</f>
        <v>Bedford-Stuyvesant</v>
      </c>
      <c r="K4337" s="17" t="s">
        <v>1</v>
      </c>
      <c r="L4337" s="17" t="str">
        <f t="shared" si="268"/>
        <v>Yes</v>
      </c>
      <c r="M4337" s="17">
        <v>1</v>
      </c>
      <c r="N4337" s="17" t="str" cm="1">
        <f t="array" ref="N4337">_xlfn.IFS(M4337&lt;=2,"Small",M4337&lt;=5,"Medium",M4337&gt;5,"Large")</f>
        <v>Small</v>
      </c>
      <c r="O4337" s="65">
        <v>50</v>
      </c>
      <c r="P4337" s="87">
        <f t="shared" si="269"/>
        <v>0.03</v>
      </c>
      <c r="Q4337" s="68">
        <v>4.8499999999999996</v>
      </c>
      <c r="R4337" s="68" t="str" cm="1">
        <f t="array" ref="R4337">_xlfn.SWITCH(ROUND(Q4337,0),5,"Excellent",4,"Good",3,"Ok","Bad")</f>
        <v>Excellent</v>
      </c>
      <c r="S4337" s="17">
        <v>20</v>
      </c>
      <c r="T4337" s="17" t="str">
        <f t="shared" si="270"/>
        <v>No</v>
      </c>
      <c r="U4337" s="82">
        <v>43467</v>
      </c>
      <c r="V4337" s="82">
        <v>43860</v>
      </c>
      <c r="W4337" s="17">
        <v>90</v>
      </c>
      <c r="X4337" s="17" t="str">
        <f t="shared" si="271"/>
        <v>Active</v>
      </c>
      <c r="Y4337" s="17" t="s">
        <v>15616</v>
      </c>
      <c r="Z4337" s="17"/>
    </row>
    <row r="4338" spans="1:26" x14ac:dyDescent="0.25">
      <c r="A4338">
        <v>4337</v>
      </c>
      <c r="B4338" s="17" t="s">
        <v>13977</v>
      </c>
      <c r="C4338" s="17">
        <v>2207</v>
      </c>
      <c r="D4338" s="17" t="str">
        <f>INDEX(Hosts!$A:$O,MATCH(Places!$C4338,Hosts!$A:$A,0),MATCH(Places!D$1,Hosts!$1:$1,0))</f>
        <v>Within an hour</v>
      </c>
      <c r="E4338" s="87">
        <f>INDEX(Hosts!$A:$O,MATCH(Places!$C4338,Hosts!$A:$A,0),MATCH(Places!E$1,Hosts!$1:$1,0))</f>
        <v>1</v>
      </c>
      <c r="F4338" s="87">
        <f>INDEX(Hosts!$A:$O,MATCH(Places!$C4338,Hosts!$A:$A,0),MATCH(Places!F$1,Hosts!$1:$1,0))</f>
        <v>0.97</v>
      </c>
      <c r="G4338" s="17" t="str">
        <f>INDEX(Hosts!$A:$O,MATCH(Places!$C4338,Hosts!$A:$A,0),MATCH(Places!G$1,Hosts!$1:$1,0))</f>
        <v>No</v>
      </c>
      <c r="H4338" s="17">
        <v>27</v>
      </c>
      <c r="I4338" s="17" t="str">
        <f>INDEX(Neighborhoods!$A:$C,MATCH(Places!$H4338,Neighborhoods!$A:$A,0),MATCH(Places!I$1,Neighborhoods!$1:$1,0))</f>
        <v>Staten Island</v>
      </c>
      <c r="J4338" s="17" t="str">
        <f>INDEX(Neighborhoods!$A:$C,MATCH(Places!$H4338,Neighborhoods!$A:$A,0),MATCH(Places!J$1,Neighborhoods!$1:$1,0))</f>
        <v>Arrochar</v>
      </c>
      <c r="K4338" s="17" t="s">
        <v>11822</v>
      </c>
      <c r="L4338" s="17" t="str">
        <f t="shared" si="268"/>
        <v>No</v>
      </c>
      <c r="M4338" s="17">
        <v>4</v>
      </c>
      <c r="N4338" s="17" t="str" cm="1">
        <f t="array" ref="N4338">_xlfn.IFS(M4338&lt;=2,"Small",M4338&lt;=5,"Medium",M4338&gt;5,"Large")</f>
        <v>Medium</v>
      </c>
      <c r="O4338" s="65">
        <v>76.569999999999993</v>
      </c>
      <c r="P4338" s="87">
        <f t="shared" si="269"/>
        <v>0.03</v>
      </c>
      <c r="Q4338" s="68">
        <v>4.67</v>
      </c>
      <c r="R4338" s="68" t="str" cm="1">
        <f t="array" ref="R4338">_xlfn.SWITCH(ROUND(Q4338,0),5,"Excellent",4,"Good",3,"Ok","Bad")</f>
        <v>Excellent</v>
      </c>
      <c r="S4338" s="17">
        <v>45</v>
      </c>
      <c r="T4338" s="17" t="str">
        <f t="shared" si="270"/>
        <v>No</v>
      </c>
      <c r="U4338" s="82">
        <v>43464</v>
      </c>
      <c r="V4338" s="82">
        <v>44046</v>
      </c>
      <c r="W4338" s="17">
        <v>351</v>
      </c>
      <c r="X4338" s="17" t="str">
        <f t="shared" si="271"/>
        <v>Active</v>
      </c>
      <c r="Y4338" s="17" t="s">
        <v>15616</v>
      </c>
      <c r="Z4338" s="17"/>
    </row>
    <row r="4339" spans="1:26" x14ac:dyDescent="0.25">
      <c r="A4339">
        <v>4338</v>
      </c>
      <c r="B4339" s="17" t="s">
        <v>3077</v>
      </c>
      <c r="C4339" s="17">
        <v>2774</v>
      </c>
      <c r="D4339" s="17" t="str">
        <f>INDEX(Hosts!$A:$O,MATCH(Places!$C4339,Hosts!$A:$A,0),MATCH(Places!D$1,Hosts!$1:$1,0))</f>
        <v>Within a day</v>
      </c>
      <c r="E4339" s="87">
        <f>INDEX(Hosts!$A:$O,MATCH(Places!$C4339,Hosts!$A:$A,0),MATCH(Places!E$1,Hosts!$1:$1,0))</f>
        <v>0.67</v>
      </c>
      <c r="F4339" s="87">
        <f>INDEX(Hosts!$A:$O,MATCH(Places!$C4339,Hosts!$A:$A,0),MATCH(Places!F$1,Hosts!$1:$1,0))</f>
        <v>0.45</v>
      </c>
      <c r="G4339" s="17" t="str">
        <f>INDEX(Hosts!$A:$O,MATCH(Places!$C4339,Hosts!$A:$A,0),MATCH(Places!G$1,Hosts!$1:$1,0))</f>
        <v>No</v>
      </c>
      <c r="H4339" s="17">
        <v>12</v>
      </c>
      <c r="I4339" s="17" t="str">
        <f>INDEX(Neighborhoods!$A:$C,MATCH(Places!$H4339,Neighborhoods!$A:$A,0),MATCH(Places!I$1,Neighborhoods!$1:$1,0))</f>
        <v>Brooklyn</v>
      </c>
      <c r="J4339" s="17" t="str">
        <f>INDEX(Neighborhoods!$A:$C,MATCH(Places!$H4339,Neighborhoods!$A:$A,0),MATCH(Places!J$1,Neighborhoods!$1:$1,0))</f>
        <v>Williamsburg</v>
      </c>
      <c r="K4339" s="17" t="s">
        <v>11822</v>
      </c>
      <c r="L4339" s="17" t="str">
        <f t="shared" si="268"/>
        <v>No</v>
      </c>
      <c r="M4339" s="17">
        <v>3</v>
      </c>
      <c r="N4339" s="17" t="str" cm="1">
        <f t="array" ref="N4339">_xlfn.IFS(M4339&lt;=2,"Small",M4339&lt;=5,"Medium",M4339&gt;5,"Large")</f>
        <v>Medium</v>
      </c>
      <c r="O4339" s="65">
        <v>127</v>
      </c>
      <c r="P4339" s="87">
        <f t="shared" si="269"/>
        <v>0.03</v>
      </c>
      <c r="Q4339" s="68">
        <v>5</v>
      </c>
      <c r="R4339" s="68" t="str" cm="1">
        <f t="array" ref="R4339">_xlfn.SWITCH(ROUND(Q4339,0),5,"Excellent",4,"Good",3,"Ok","Bad")</f>
        <v>Excellent</v>
      </c>
      <c r="S4339" s="17">
        <v>10</v>
      </c>
      <c r="T4339" s="17" t="str">
        <f t="shared" si="270"/>
        <v>No</v>
      </c>
      <c r="U4339" s="82">
        <v>43451</v>
      </c>
      <c r="V4339" s="82">
        <v>43900</v>
      </c>
      <c r="W4339" s="17">
        <v>6</v>
      </c>
      <c r="X4339" s="17" t="str">
        <f t="shared" si="271"/>
        <v>Active</v>
      </c>
      <c r="Y4339" s="17" t="s">
        <v>15615</v>
      </c>
      <c r="Z4339" s="17"/>
    </row>
    <row r="4340" spans="1:26" x14ac:dyDescent="0.25">
      <c r="A4340">
        <v>4339</v>
      </c>
      <c r="B4340" s="17" t="s">
        <v>15372</v>
      </c>
      <c r="C4340" s="17">
        <v>3280</v>
      </c>
      <c r="D4340" s="17" t="str">
        <f>INDEX(Hosts!$A:$O,MATCH(Places!$C4340,Hosts!$A:$A,0),MATCH(Places!D$1,Hosts!$1:$1,0))</f>
        <v>Within a few hours</v>
      </c>
      <c r="E4340" s="87">
        <f>INDEX(Hosts!$A:$O,MATCH(Places!$C4340,Hosts!$A:$A,0),MATCH(Places!E$1,Hosts!$1:$1,0))</f>
        <v>1</v>
      </c>
      <c r="F4340" s="87">
        <f>INDEX(Hosts!$A:$O,MATCH(Places!$C4340,Hosts!$A:$A,0),MATCH(Places!F$1,Hosts!$1:$1,0))</f>
        <v>0</v>
      </c>
      <c r="G4340" s="17" t="str">
        <f>INDEX(Hosts!$A:$O,MATCH(Places!$C4340,Hosts!$A:$A,0),MATCH(Places!G$1,Hosts!$1:$1,0))</f>
        <v>No</v>
      </c>
      <c r="H4340" s="17">
        <v>8</v>
      </c>
      <c r="I4340" s="17" t="str">
        <f>INDEX(Neighborhoods!$A:$C,MATCH(Places!$H4340,Neighborhoods!$A:$A,0),MATCH(Places!I$1,Neighborhoods!$1:$1,0))</f>
        <v>Brooklyn</v>
      </c>
      <c r="J4340" s="17" t="str">
        <f>INDEX(Neighborhoods!$A:$C,MATCH(Places!$H4340,Neighborhoods!$A:$A,0),MATCH(Places!J$1,Neighborhoods!$1:$1,0))</f>
        <v>Bushwick</v>
      </c>
      <c r="K4340" s="17" t="s">
        <v>1</v>
      </c>
      <c r="L4340" s="17" t="str">
        <f t="shared" si="268"/>
        <v>Yes</v>
      </c>
      <c r="M4340" s="17">
        <v>2</v>
      </c>
      <c r="N4340" s="17" t="str" cm="1">
        <f t="array" ref="N4340">_xlfn.IFS(M4340&lt;=2,"Small",M4340&lt;=5,"Medium",M4340&gt;5,"Large")</f>
        <v>Small</v>
      </c>
      <c r="O4340" s="65">
        <v>45</v>
      </c>
      <c r="P4340" s="87">
        <f t="shared" si="269"/>
        <v>0.03</v>
      </c>
      <c r="Q4340" s="68">
        <v>5</v>
      </c>
      <c r="R4340" s="68" t="str" cm="1">
        <f t="array" ref="R4340">_xlfn.SWITCH(ROUND(Q4340,0),5,"Excellent",4,"Good",3,"Ok","Bad")</f>
        <v>Excellent</v>
      </c>
      <c r="S4340" s="17">
        <v>4</v>
      </c>
      <c r="T4340" s="17" t="str">
        <f t="shared" si="270"/>
        <v>No</v>
      </c>
      <c r="U4340" s="82">
        <v>43466</v>
      </c>
      <c r="V4340" s="82">
        <v>43555</v>
      </c>
      <c r="W4340" s="17">
        <v>0</v>
      </c>
      <c r="X4340" s="17" t="str">
        <f t="shared" si="271"/>
        <v>Inactive</v>
      </c>
      <c r="Y4340" s="17" t="s">
        <v>15616</v>
      </c>
      <c r="Z4340" s="17"/>
    </row>
    <row r="4341" spans="1:26" x14ac:dyDescent="0.25">
      <c r="A4341">
        <v>4340</v>
      </c>
      <c r="B4341" s="17" t="s">
        <v>14440</v>
      </c>
      <c r="C4341" s="17">
        <v>3486</v>
      </c>
      <c r="D4341" s="17" t="str">
        <f>INDEX(Hosts!$A:$O,MATCH(Places!$C4341,Hosts!$A:$A,0),MATCH(Places!D$1,Hosts!$1:$1,0))</f>
        <v>Within a day</v>
      </c>
      <c r="E4341" s="87">
        <f>INDEX(Hosts!$A:$O,MATCH(Places!$C4341,Hosts!$A:$A,0),MATCH(Places!E$1,Hosts!$1:$1,0))</f>
        <v>0.9</v>
      </c>
      <c r="F4341" s="87">
        <f>INDEX(Hosts!$A:$O,MATCH(Places!$C4341,Hosts!$A:$A,0),MATCH(Places!F$1,Hosts!$1:$1,0))</f>
        <v>0.89</v>
      </c>
      <c r="G4341" s="17" t="str">
        <f>INDEX(Hosts!$A:$O,MATCH(Places!$C4341,Hosts!$A:$A,0),MATCH(Places!G$1,Hosts!$1:$1,0))</f>
        <v>No</v>
      </c>
      <c r="H4341" s="17">
        <v>7</v>
      </c>
      <c r="I4341" s="17" t="str">
        <f>INDEX(Neighborhoods!$A:$C,MATCH(Places!$H4341,Neighborhoods!$A:$A,0),MATCH(Places!I$1,Neighborhoods!$1:$1,0))</f>
        <v>Brooklyn</v>
      </c>
      <c r="J4341" s="17" t="str">
        <f>INDEX(Neighborhoods!$A:$C,MATCH(Places!$H4341,Neighborhoods!$A:$A,0),MATCH(Places!J$1,Neighborhoods!$1:$1,0))</f>
        <v>Bedford-Stuyvesant</v>
      </c>
      <c r="K4341" s="17" t="s">
        <v>16</v>
      </c>
      <c r="L4341" s="17" t="str">
        <f t="shared" si="268"/>
        <v>Yes</v>
      </c>
      <c r="M4341" s="17">
        <v>1</v>
      </c>
      <c r="N4341" s="17" t="str" cm="1">
        <f t="array" ref="N4341">_xlfn.IFS(M4341&lt;=2,"Small",M4341&lt;=5,"Medium",M4341&gt;5,"Large")</f>
        <v>Small</v>
      </c>
      <c r="O4341" s="65">
        <v>24</v>
      </c>
      <c r="P4341" s="87">
        <f t="shared" si="269"/>
        <v>0.03</v>
      </c>
      <c r="Q4341" s="68">
        <v>4</v>
      </c>
      <c r="R4341" s="68" t="str" cm="1">
        <f t="array" ref="R4341">_xlfn.SWITCH(ROUND(Q4341,0),5,"Excellent",4,"Good",3,"Ok","Bad")</f>
        <v>Good</v>
      </c>
      <c r="S4341" s="17">
        <v>4</v>
      </c>
      <c r="T4341" s="17" t="str">
        <f t="shared" si="270"/>
        <v>No</v>
      </c>
      <c r="U4341" s="82">
        <v>43466</v>
      </c>
      <c r="V4341" s="82">
        <v>43833</v>
      </c>
      <c r="W4341" s="17">
        <v>89</v>
      </c>
      <c r="X4341" s="17" t="str">
        <f t="shared" si="271"/>
        <v>Active</v>
      </c>
      <c r="Y4341" s="17" t="s">
        <v>15616</v>
      </c>
      <c r="Z4341" s="17"/>
    </row>
    <row r="4342" spans="1:26" x14ac:dyDescent="0.25">
      <c r="A4342">
        <v>4341</v>
      </c>
      <c r="B4342" s="17" t="s">
        <v>3078</v>
      </c>
      <c r="C4342" s="17">
        <v>3691</v>
      </c>
      <c r="D4342" s="17" t="str">
        <f>INDEX(Hosts!$A:$O,MATCH(Places!$C4342,Hosts!$A:$A,0),MATCH(Places!D$1,Hosts!$1:$1,0))</f>
        <v>Within an hour</v>
      </c>
      <c r="E4342" s="87">
        <f>INDEX(Hosts!$A:$O,MATCH(Places!$C4342,Hosts!$A:$A,0),MATCH(Places!E$1,Hosts!$1:$1,0))</f>
        <v>0.97</v>
      </c>
      <c r="F4342" s="87">
        <f>INDEX(Hosts!$A:$O,MATCH(Places!$C4342,Hosts!$A:$A,0),MATCH(Places!F$1,Hosts!$1:$1,0))</f>
        <v>0.99</v>
      </c>
      <c r="G4342" s="17" t="str">
        <f>INDEX(Hosts!$A:$O,MATCH(Places!$C4342,Hosts!$A:$A,0),MATCH(Places!G$1,Hosts!$1:$1,0))</f>
        <v>No</v>
      </c>
      <c r="H4342" s="17">
        <v>16</v>
      </c>
      <c r="I4342" s="17" t="str">
        <f>INDEX(Neighborhoods!$A:$C,MATCH(Places!$H4342,Neighborhoods!$A:$A,0),MATCH(Places!I$1,Neighborhoods!$1:$1,0))</f>
        <v>Manhattan</v>
      </c>
      <c r="J4342" s="17" t="str">
        <f>INDEX(Neighborhoods!$A:$C,MATCH(Places!$H4342,Neighborhoods!$A:$A,0),MATCH(Places!J$1,Neighborhoods!$1:$1,0))</f>
        <v>Harlem</v>
      </c>
      <c r="K4342" s="17" t="s">
        <v>11822</v>
      </c>
      <c r="L4342" s="17" t="str">
        <f t="shared" si="268"/>
        <v>No</v>
      </c>
      <c r="M4342" s="17">
        <v>3</v>
      </c>
      <c r="N4342" s="17" t="str" cm="1">
        <f t="array" ref="N4342">_xlfn.IFS(M4342&lt;=2,"Small",M4342&lt;=5,"Medium",M4342&gt;5,"Large")</f>
        <v>Medium</v>
      </c>
      <c r="O4342" s="65">
        <v>100</v>
      </c>
      <c r="P4342" s="87">
        <f t="shared" si="269"/>
        <v>0.03</v>
      </c>
      <c r="Q4342" s="68">
        <v>4.6500000000000004</v>
      </c>
      <c r="R4342" s="68" t="str" cm="1">
        <f t="array" ref="R4342">_xlfn.SWITCH(ROUND(Q4342,0),5,"Excellent",4,"Good",3,"Ok","Bad")</f>
        <v>Excellent</v>
      </c>
      <c r="S4342" s="17">
        <v>49</v>
      </c>
      <c r="T4342" s="17" t="str">
        <f t="shared" si="270"/>
        <v>No</v>
      </c>
      <c r="U4342" s="82">
        <v>43465</v>
      </c>
      <c r="V4342" s="82">
        <v>43883</v>
      </c>
      <c r="W4342" s="17">
        <v>352</v>
      </c>
      <c r="X4342" s="17" t="str">
        <f t="shared" si="271"/>
        <v>Active</v>
      </c>
      <c r="Y4342" s="17" t="s">
        <v>15616</v>
      </c>
      <c r="Z4342" s="17"/>
    </row>
    <row r="4343" spans="1:26" x14ac:dyDescent="0.25">
      <c r="A4343">
        <v>4342</v>
      </c>
      <c r="B4343" s="17" t="s">
        <v>13499</v>
      </c>
      <c r="C4343" s="17">
        <v>3748</v>
      </c>
      <c r="D4343" s="17" t="str">
        <f>INDEX(Hosts!$A:$O,MATCH(Places!$C4343,Hosts!$A:$A,0),MATCH(Places!D$1,Hosts!$1:$1,0))</f>
        <v>Within an hour</v>
      </c>
      <c r="E4343" s="87">
        <f>INDEX(Hosts!$A:$O,MATCH(Places!$C4343,Hosts!$A:$A,0),MATCH(Places!E$1,Hosts!$1:$1,0))</f>
        <v>1</v>
      </c>
      <c r="F4343" s="87">
        <f>INDEX(Hosts!$A:$O,MATCH(Places!$C4343,Hosts!$A:$A,0),MATCH(Places!F$1,Hosts!$1:$1,0))</f>
        <v>1</v>
      </c>
      <c r="G4343" s="17" t="str">
        <f>INDEX(Hosts!$A:$O,MATCH(Places!$C4343,Hosts!$A:$A,0),MATCH(Places!G$1,Hosts!$1:$1,0))</f>
        <v>Yes</v>
      </c>
      <c r="H4343" s="17">
        <v>14</v>
      </c>
      <c r="I4343" s="17" t="str">
        <f>INDEX(Neighborhoods!$A:$C,MATCH(Places!$H4343,Neighborhoods!$A:$A,0),MATCH(Places!I$1,Neighborhoods!$1:$1,0))</f>
        <v>Manhattan</v>
      </c>
      <c r="J4343" s="17" t="str">
        <f>INDEX(Neighborhoods!$A:$C,MATCH(Places!$H4343,Neighborhoods!$A:$A,0),MATCH(Places!J$1,Neighborhoods!$1:$1,0))</f>
        <v>East Harlem</v>
      </c>
      <c r="K4343" s="17" t="s">
        <v>11822</v>
      </c>
      <c r="L4343" s="17" t="str">
        <f t="shared" si="268"/>
        <v>No</v>
      </c>
      <c r="M4343" s="17">
        <v>6</v>
      </c>
      <c r="N4343" s="17" t="str" cm="1">
        <f t="array" ref="N4343">_xlfn.IFS(M4343&lt;=2,"Small",M4343&lt;=5,"Medium",M4343&gt;5,"Large")</f>
        <v>Large</v>
      </c>
      <c r="O4343" s="65">
        <v>320</v>
      </c>
      <c r="P4343" s="87">
        <f t="shared" si="269"/>
        <v>0.04</v>
      </c>
      <c r="Q4343" s="68">
        <v>4.92</v>
      </c>
      <c r="R4343" s="68" t="str" cm="1">
        <f t="array" ref="R4343">_xlfn.SWITCH(ROUND(Q4343,0),5,"Excellent",4,"Good",3,"Ok","Bad")</f>
        <v>Excellent</v>
      </c>
      <c r="S4343" s="17">
        <v>65</v>
      </c>
      <c r="T4343" s="17" t="str">
        <f t="shared" si="270"/>
        <v>No</v>
      </c>
      <c r="U4343" s="82">
        <v>43457</v>
      </c>
      <c r="V4343" s="82">
        <v>43899</v>
      </c>
      <c r="W4343" s="17">
        <v>301</v>
      </c>
      <c r="X4343" s="17" t="str">
        <f t="shared" si="271"/>
        <v>Active</v>
      </c>
      <c r="Y4343" s="17" t="s">
        <v>15616</v>
      </c>
      <c r="Z4343" s="17"/>
    </row>
    <row r="4344" spans="1:26" x14ac:dyDescent="0.25">
      <c r="A4344">
        <v>4343</v>
      </c>
      <c r="B4344" s="17" t="s">
        <v>14414</v>
      </c>
      <c r="C4344" s="17">
        <v>3073</v>
      </c>
      <c r="D4344" s="17" t="str">
        <f>INDEX(Hosts!$A:$O,MATCH(Places!$C4344,Hosts!$A:$A,0),MATCH(Places!D$1,Hosts!$1:$1,0))</f>
        <v>Within an hour</v>
      </c>
      <c r="E4344" s="87">
        <f>INDEX(Hosts!$A:$O,MATCH(Places!$C4344,Hosts!$A:$A,0),MATCH(Places!E$1,Hosts!$1:$1,0))</f>
        <v>1</v>
      </c>
      <c r="F4344" s="87">
        <f>INDEX(Hosts!$A:$O,MATCH(Places!$C4344,Hosts!$A:$A,0),MATCH(Places!F$1,Hosts!$1:$1,0))</f>
        <v>0.61</v>
      </c>
      <c r="G4344" s="17" t="str">
        <f>INDEX(Hosts!$A:$O,MATCH(Places!$C4344,Hosts!$A:$A,0),MATCH(Places!G$1,Hosts!$1:$1,0))</f>
        <v>Yes</v>
      </c>
      <c r="H4344" s="17">
        <v>18</v>
      </c>
      <c r="I4344" s="17" t="str">
        <f>INDEX(Neighborhoods!$A:$C,MATCH(Places!$H4344,Neighborhoods!$A:$A,0),MATCH(Places!I$1,Neighborhoods!$1:$1,0))</f>
        <v>Manhattan</v>
      </c>
      <c r="J4344" s="17" t="str">
        <f>INDEX(Neighborhoods!$A:$C,MATCH(Places!$H4344,Neighborhoods!$A:$A,0),MATCH(Places!J$1,Neighborhoods!$1:$1,0))</f>
        <v>Midtown</v>
      </c>
      <c r="K4344" s="17" t="s">
        <v>11822</v>
      </c>
      <c r="L4344" s="17" t="str">
        <f t="shared" si="268"/>
        <v>No</v>
      </c>
      <c r="M4344" s="17">
        <v>2</v>
      </c>
      <c r="N4344" s="17" t="str" cm="1">
        <f t="array" ref="N4344">_xlfn.IFS(M4344&lt;=2,"Small",M4344&lt;=5,"Medium",M4344&gt;5,"Large")</f>
        <v>Small</v>
      </c>
      <c r="O4344" s="65">
        <v>270</v>
      </c>
      <c r="P4344" s="87">
        <f t="shared" si="269"/>
        <v>0.04</v>
      </c>
      <c r="Q4344" s="68">
        <v>5</v>
      </c>
      <c r="R4344" s="68" t="str" cm="1">
        <f t="array" ref="R4344">_xlfn.SWITCH(ROUND(Q4344,0),5,"Excellent",4,"Good",3,"Ok","Bad")</f>
        <v>Excellent</v>
      </c>
      <c r="S4344" s="17">
        <v>7</v>
      </c>
      <c r="T4344" s="17" t="str">
        <f t="shared" si="270"/>
        <v>No</v>
      </c>
      <c r="U4344" s="82">
        <v>43457</v>
      </c>
      <c r="V4344" s="82">
        <v>43868</v>
      </c>
      <c r="W4344" s="17">
        <v>0</v>
      </c>
      <c r="X4344" s="17" t="str">
        <f t="shared" si="271"/>
        <v>Inactive</v>
      </c>
      <c r="Y4344" s="17" t="s">
        <v>15615</v>
      </c>
      <c r="Z4344" s="17"/>
    </row>
    <row r="4345" spans="1:26" x14ac:dyDescent="0.25">
      <c r="A4345">
        <v>4344</v>
      </c>
      <c r="B4345" s="17" t="s">
        <v>3079</v>
      </c>
      <c r="C4345" s="17">
        <v>1158</v>
      </c>
      <c r="D4345" s="17" t="str">
        <f>INDEX(Hosts!$A:$O,MATCH(Places!$C4345,Hosts!$A:$A,0),MATCH(Places!D$1,Hosts!$1:$1,0))</f>
        <v>A few days or more</v>
      </c>
      <c r="E4345" s="87">
        <f>INDEX(Hosts!$A:$O,MATCH(Places!$C4345,Hosts!$A:$A,0),MATCH(Places!E$1,Hosts!$1:$1,0))</f>
        <v>0</v>
      </c>
      <c r="F4345" s="87">
        <f>INDEX(Hosts!$A:$O,MATCH(Places!$C4345,Hosts!$A:$A,0),MATCH(Places!F$1,Hosts!$1:$1,0))</f>
        <v>0.73</v>
      </c>
      <c r="G4345" s="17" t="str">
        <f>INDEX(Hosts!$A:$O,MATCH(Places!$C4345,Hosts!$A:$A,0),MATCH(Places!G$1,Hosts!$1:$1,0))</f>
        <v>No</v>
      </c>
      <c r="H4345" s="17">
        <v>21</v>
      </c>
      <c r="I4345" s="17" t="str">
        <f>INDEX(Neighborhoods!$A:$C,MATCH(Places!$H4345,Neighborhoods!$A:$A,0),MATCH(Places!I$1,Neighborhoods!$1:$1,0))</f>
        <v>Queens</v>
      </c>
      <c r="J4345" s="17" t="str">
        <f>INDEX(Neighborhoods!$A:$C,MATCH(Places!$H4345,Neighborhoods!$A:$A,0),MATCH(Places!J$1,Neighborhoods!$1:$1,0))</f>
        <v>Astoria</v>
      </c>
      <c r="K4345" s="17" t="s">
        <v>1</v>
      </c>
      <c r="L4345" s="17" t="str">
        <f t="shared" si="268"/>
        <v>Yes</v>
      </c>
      <c r="M4345" s="17">
        <v>1</v>
      </c>
      <c r="N4345" s="17" t="str" cm="1">
        <f t="array" ref="N4345">_xlfn.IFS(M4345&lt;=2,"Small",M4345&lt;=5,"Medium",M4345&gt;5,"Large")</f>
        <v>Small</v>
      </c>
      <c r="O4345" s="65">
        <v>65</v>
      </c>
      <c r="P4345" s="87">
        <f t="shared" si="269"/>
        <v>0.03</v>
      </c>
      <c r="Q4345" s="68">
        <v>5</v>
      </c>
      <c r="R4345" s="68" t="str" cm="1">
        <f t="array" ref="R4345">_xlfn.SWITCH(ROUND(Q4345,0),5,"Excellent",4,"Good",3,"Ok","Bad")</f>
        <v>Excellent</v>
      </c>
      <c r="S4345" s="17">
        <v>3</v>
      </c>
      <c r="T4345" s="17" t="str">
        <f t="shared" si="270"/>
        <v>No</v>
      </c>
      <c r="U4345" s="82">
        <v>43470</v>
      </c>
      <c r="V4345" s="82">
        <v>43712</v>
      </c>
      <c r="W4345" s="17">
        <v>90</v>
      </c>
      <c r="X4345" s="17" t="str">
        <f t="shared" si="271"/>
        <v>Active</v>
      </c>
      <c r="Y4345" s="17" t="s">
        <v>15615</v>
      </c>
      <c r="Z4345" s="17"/>
    </row>
    <row r="4346" spans="1:26" x14ac:dyDescent="0.25">
      <c r="A4346">
        <v>4345</v>
      </c>
      <c r="B4346" s="17" t="s">
        <v>3080</v>
      </c>
      <c r="C4346" s="17">
        <v>3754</v>
      </c>
      <c r="D4346" s="17" t="str">
        <f>INDEX(Hosts!$A:$O,MATCH(Places!$C4346,Hosts!$A:$A,0),MATCH(Places!D$1,Hosts!$1:$1,0))</f>
        <v>Within a day</v>
      </c>
      <c r="E4346" s="87">
        <f>INDEX(Hosts!$A:$O,MATCH(Places!$C4346,Hosts!$A:$A,0),MATCH(Places!E$1,Hosts!$1:$1,0))</f>
        <v>0.6</v>
      </c>
      <c r="F4346" s="87">
        <f>INDEX(Hosts!$A:$O,MATCH(Places!$C4346,Hosts!$A:$A,0),MATCH(Places!F$1,Hosts!$1:$1,0))</f>
        <v>0.98</v>
      </c>
      <c r="G4346" s="17" t="str">
        <f>INDEX(Hosts!$A:$O,MATCH(Places!$C4346,Hosts!$A:$A,0),MATCH(Places!G$1,Hosts!$1:$1,0))</f>
        <v>No</v>
      </c>
      <c r="H4346" s="17">
        <v>17</v>
      </c>
      <c r="I4346" s="17" t="str">
        <f>INDEX(Neighborhoods!$A:$C,MATCH(Places!$H4346,Neighborhoods!$A:$A,0),MATCH(Places!I$1,Neighborhoods!$1:$1,0))</f>
        <v>Manhattan</v>
      </c>
      <c r="J4346" s="17" t="str">
        <f>INDEX(Neighborhoods!$A:$C,MATCH(Places!$H4346,Neighborhoods!$A:$A,0),MATCH(Places!J$1,Neighborhoods!$1:$1,0))</f>
        <v>Hell's Kitchen</v>
      </c>
      <c r="K4346" s="17" t="s">
        <v>16</v>
      </c>
      <c r="L4346" s="17" t="str">
        <f t="shared" si="268"/>
        <v>Yes</v>
      </c>
      <c r="M4346" s="17">
        <v>1</v>
      </c>
      <c r="N4346" s="17" t="str" cm="1">
        <f t="array" ref="N4346">_xlfn.IFS(M4346&lt;=2,"Small",M4346&lt;=5,"Medium",M4346&gt;5,"Large")</f>
        <v>Small</v>
      </c>
      <c r="O4346" s="65">
        <v>56</v>
      </c>
      <c r="P4346" s="87">
        <f t="shared" si="269"/>
        <v>0.03</v>
      </c>
      <c r="Q4346" s="68">
        <v>4.8899999999999997</v>
      </c>
      <c r="R4346" s="68" t="str" cm="1">
        <f t="array" ref="R4346">_xlfn.SWITCH(ROUND(Q4346,0),5,"Excellent",4,"Good",3,"Ok","Bad")</f>
        <v>Excellent</v>
      </c>
      <c r="S4346" s="17">
        <v>36</v>
      </c>
      <c r="T4346" s="17" t="str">
        <f t="shared" si="270"/>
        <v>No</v>
      </c>
      <c r="U4346" s="82">
        <v>43453</v>
      </c>
      <c r="V4346" s="82">
        <v>43911</v>
      </c>
      <c r="W4346" s="17">
        <v>90</v>
      </c>
      <c r="X4346" s="17" t="str">
        <f t="shared" si="271"/>
        <v>Active</v>
      </c>
      <c r="Y4346" s="17" t="s">
        <v>15616</v>
      </c>
      <c r="Z4346" s="17"/>
    </row>
    <row r="4347" spans="1:26" x14ac:dyDescent="0.25">
      <c r="A4347">
        <v>4346</v>
      </c>
      <c r="B4347" s="17" t="s">
        <v>3081</v>
      </c>
      <c r="C4347" s="17">
        <v>2102</v>
      </c>
      <c r="D4347" s="17" t="str">
        <f>INDEX(Hosts!$A:$O,MATCH(Places!$C4347,Hosts!$A:$A,0),MATCH(Places!D$1,Hosts!$1:$1,0))</f>
        <v>Within a few hours</v>
      </c>
      <c r="E4347" s="87">
        <f>INDEX(Hosts!$A:$O,MATCH(Places!$C4347,Hosts!$A:$A,0),MATCH(Places!E$1,Hosts!$1:$1,0))</f>
        <v>1</v>
      </c>
      <c r="F4347" s="87">
        <f>INDEX(Hosts!$A:$O,MATCH(Places!$C4347,Hosts!$A:$A,0),MATCH(Places!F$1,Hosts!$1:$1,0))</f>
        <v>0.24</v>
      </c>
      <c r="G4347" s="17" t="str">
        <f>INDEX(Hosts!$A:$O,MATCH(Places!$C4347,Hosts!$A:$A,0),MATCH(Places!G$1,Hosts!$1:$1,0))</f>
        <v>Yes</v>
      </c>
      <c r="H4347" s="17">
        <v>18</v>
      </c>
      <c r="I4347" s="17" t="str">
        <f>INDEX(Neighborhoods!$A:$C,MATCH(Places!$H4347,Neighborhoods!$A:$A,0),MATCH(Places!I$1,Neighborhoods!$1:$1,0))</f>
        <v>Manhattan</v>
      </c>
      <c r="J4347" s="17" t="str">
        <f>INDEX(Neighborhoods!$A:$C,MATCH(Places!$H4347,Neighborhoods!$A:$A,0),MATCH(Places!J$1,Neighborhoods!$1:$1,0))</f>
        <v>Midtown</v>
      </c>
      <c r="K4347" s="17" t="s">
        <v>11822</v>
      </c>
      <c r="L4347" s="17" t="str">
        <f t="shared" si="268"/>
        <v>No</v>
      </c>
      <c r="M4347" s="17">
        <v>4</v>
      </c>
      <c r="N4347" s="17" t="str" cm="1">
        <f t="array" ref="N4347">_xlfn.IFS(M4347&lt;=2,"Small",M4347&lt;=5,"Medium",M4347&gt;5,"Large")</f>
        <v>Medium</v>
      </c>
      <c r="O4347" s="65">
        <v>749</v>
      </c>
      <c r="P4347" s="87">
        <f t="shared" si="269"/>
        <v>0.05</v>
      </c>
      <c r="Q4347" s="68">
        <v>5</v>
      </c>
      <c r="R4347" s="68" t="str" cm="1">
        <f t="array" ref="R4347">_xlfn.SWITCH(ROUND(Q4347,0),5,"Excellent",4,"Good",3,"Ok","Bad")</f>
        <v>Excellent</v>
      </c>
      <c r="S4347" s="17">
        <v>6</v>
      </c>
      <c r="T4347" s="17" t="str">
        <f t="shared" si="270"/>
        <v>No</v>
      </c>
      <c r="U4347" s="82">
        <v>43459</v>
      </c>
      <c r="V4347" s="82">
        <v>43834</v>
      </c>
      <c r="W4347" s="17">
        <v>312</v>
      </c>
      <c r="X4347" s="17" t="str">
        <f t="shared" si="271"/>
        <v>Active</v>
      </c>
      <c r="Y4347" s="17" t="s">
        <v>15615</v>
      </c>
      <c r="Z4347" s="17"/>
    </row>
    <row r="4348" spans="1:26" x14ac:dyDescent="0.25">
      <c r="A4348">
        <v>4347</v>
      </c>
      <c r="B4348" s="17" t="s">
        <v>3082</v>
      </c>
      <c r="C4348" s="17">
        <v>2937</v>
      </c>
      <c r="D4348" s="17" t="str">
        <f>INDEX(Hosts!$A:$O,MATCH(Places!$C4348,Hosts!$A:$A,0),MATCH(Places!D$1,Hosts!$1:$1,0))</f>
        <v>Within an hour</v>
      </c>
      <c r="E4348" s="87">
        <f>INDEX(Hosts!$A:$O,MATCH(Places!$C4348,Hosts!$A:$A,0),MATCH(Places!E$1,Hosts!$1:$1,0))</f>
        <v>0.9</v>
      </c>
      <c r="F4348" s="87">
        <f>INDEX(Hosts!$A:$O,MATCH(Places!$C4348,Hosts!$A:$A,0),MATCH(Places!F$1,Hosts!$1:$1,0))</f>
        <v>0.99</v>
      </c>
      <c r="G4348" s="17" t="str">
        <f>INDEX(Hosts!$A:$O,MATCH(Places!$C4348,Hosts!$A:$A,0),MATCH(Places!G$1,Hosts!$1:$1,0))</f>
        <v>No</v>
      </c>
      <c r="H4348" s="17">
        <v>7</v>
      </c>
      <c r="I4348" s="17" t="str">
        <f>INDEX(Neighborhoods!$A:$C,MATCH(Places!$H4348,Neighborhoods!$A:$A,0),MATCH(Places!I$1,Neighborhoods!$1:$1,0))</f>
        <v>Brooklyn</v>
      </c>
      <c r="J4348" s="17" t="str">
        <f>INDEX(Neighborhoods!$A:$C,MATCH(Places!$H4348,Neighborhoods!$A:$A,0),MATCH(Places!J$1,Neighborhoods!$1:$1,0))</f>
        <v>Bedford-Stuyvesant</v>
      </c>
      <c r="K4348" s="17" t="s">
        <v>11822</v>
      </c>
      <c r="L4348" s="17" t="str">
        <f t="shared" si="268"/>
        <v>No</v>
      </c>
      <c r="M4348" s="17">
        <v>2</v>
      </c>
      <c r="N4348" s="17" t="str" cm="1">
        <f t="array" ref="N4348">_xlfn.IFS(M4348&lt;=2,"Small",M4348&lt;=5,"Medium",M4348&gt;5,"Large")</f>
        <v>Small</v>
      </c>
      <c r="O4348" s="65">
        <v>49</v>
      </c>
      <c r="P4348" s="87">
        <f t="shared" si="269"/>
        <v>0.03</v>
      </c>
      <c r="Q4348" s="68">
        <v>4.66</v>
      </c>
      <c r="R4348" s="68" t="str" cm="1">
        <f t="array" ref="R4348">_xlfn.SWITCH(ROUND(Q4348,0),5,"Excellent",4,"Good",3,"Ok","Bad")</f>
        <v>Excellent</v>
      </c>
      <c r="S4348" s="17">
        <v>29</v>
      </c>
      <c r="T4348" s="17" t="str">
        <f t="shared" si="270"/>
        <v>No</v>
      </c>
      <c r="U4348" s="82">
        <v>43461</v>
      </c>
      <c r="V4348" s="82">
        <v>43901</v>
      </c>
      <c r="W4348" s="17">
        <v>13</v>
      </c>
      <c r="X4348" s="17" t="str">
        <f t="shared" si="271"/>
        <v>Active</v>
      </c>
      <c r="Y4348" s="17" t="s">
        <v>15615</v>
      </c>
      <c r="Z4348" s="17"/>
    </row>
    <row r="4349" spans="1:26" x14ac:dyDescent="0.25">
      <c r="A4349">
        <v>4348</v>
      </c>
      <c r="B4349" s="17" t="s">
        <v>3083</v>
      </c>
      <c r="C4349" s="17">
        <v>3756</v>
      </c>
      <c r="D4349" s="17" t="str">
        <f>INDEX(Hosts!$A:$O,MATCH(Places!$C4349,Hosts!$A:$A,0),MATCH(Places!D$1,Hosts!$1:$1,0))</f>
        <v>Within a few hours</v>
      </c>
      <c r="E4349" s="87">
        <f>INDEX(Hosts!$A:$O,MATCH(Places!$C4349,Hosts!$A:$A,0),MATCH(Places!E$1,Hosts!$1:$1,0))</f>
        <v>0.9</v>
      </c>
      <c r="F4349" s="87">
        <f>INDEX(Hosts!$A:$O,MATCH(Places!$C4349,Hosts!$A:$A,0),MATCH(Places!F$1,Hosts!$1:$1,0))</f>
        <v>0.97</v>
      </c>
      <c r="G4349" s="17" t="str">
        <f>INDEX(Hosts!$A:$O,MATCH(Places!$C4349,Hosts!$A:$A,0),MATCH(Places!G$1,Hosts!$1:$1,0))</f>
        <v>No</v>
      </c>
      <c r="H4349" s="17">
        <v>21</v>
      </c>
      <c r="I4349" s="17" t="str">
        <f>INDEX(Neighborhoods!$A:$C,MATCH(Places!$H4349,Neighborhoods!$A:$A,0),MATCH(Places!I$1,Neighborhoods!$1:$1,0))</f>
        <v>Queens</v>
      </c>
      <c r="J4349" s="17" t="str">
        <f>INDEX(Neighborhoods!$A:$C,MATCH(Places!$H4349,Neighborhoods!$A:$A,0),MATCH(Places!J$1,Neighborhoods!$1:$1,0))</f>
        <v>Astoria</v>
      </c>
      <c r="K4349" s="17" t="s">
        <v>11822</v>
      </c>
      <c r="L4349" s="17" t="str">
        <f t="shared" si="268"/>
        <v>No</v>
      </c>
      <c r="M4349" s="17">
        <v>8</v>
      </c>
      <c r="N4349" s="17" t="str" cm="1">
        <f t="array" ref="N4349">_xlfn.IFS(M4349&lt;=2,"Small",M4349&lt;=5,"Medium",M4349&gt;5,"Large")</f>
        <v>Large</v>
      </c>
      <c r="O4349" s="65">
        <v>100</v>
      </c>
      <c r="P4349" s="87">
        <f t="shared" si="269"/>
        <v>0.03</v>
      </c>
      <c r="Q4349" s="68">
        <v>4.82</v>
      </c>
      <c r="R4349" s="68" t="str" cm="1">
        <f t="array" ref="R4349">_xlfn.SWITCH(ROUND(Q4349,0),5,"Excellent",4,"Good",3,"Ok","Bad")</f>
        <v>Excellent</v>
      </c>
      <c r="S4349" s="17">
        <v>66</v>
      </c>
      <c r="T4349" s="17" t="str">
        <f t="shared" si="270"/>
        <v>No</v>
      </c>
      <c r="U4349" s="82">
        <v>43458</v>
      </c>
      <c r="V4349" s="82">
        <v>44017</v>
      </c>
      <c r="W4349" s="17">
        <v>333</v>
      </c>
      <c r="X4349" s="17" t="str">
        <f t="shared" si="271"/>
        <v>Active</v>
      </c>
      <c r="Y4349" s="17" t="s">
        <v>15616</v>
      </c>
      <c r="Z4349" s="17"/>
    </row>
    <row r="4350" spans="1:26" x14ac:dyDescent="0.25">
      <c r="A4350">
        <v>4349</v>
      </c>
      <c r="B4350" s="17" t="s">
        <v>13305</v>
      </c>
      <c r="C4350" s="17">
        <v>3754</v>
      </c>
      <c r="D4350" s="17" t="str">
        <f>INDEX(Hosts!$A:$O,MATCH(Places!$C4350,Hosts!$A:$A,0),MATCH(Places!D$1,Hosts!$1:$1,0))</f>
        <v>Within a day</v>
      </c>
      <c r="E4350" s="87">
        <f>INDEX(Hosts!$A:$O,MATCH(Places!$C4350,Hosts!$A:$A,0),MATCH(Places!E$1,Hosts!$1:$1,0))</f>
        <v>0.6</v>
      </c>
      <c r="F4350" s="87">
        <f>INDEX(Hosts!$A:$O,MATCH(Places!$C4350,Hosts!$A:$A,0),MATCH(Places!F$1,Hosts!$1:$1,0))</f>
        <v>0.98</v>
      </c>
      <c r="G4350" s="17" t="str">
        <f>INDEX(Hosts!$A:$O,MATCH(Places!$C4350,Hosts!$A:$A,0),MATCH(Places!G$1,Hosts!$1:$1,0))</f>
        <v>No</v>
      </c>
      <c r="H4350" s="17">
        <v>17</v>
      </c>
      <c r="I4350" s="17" t="str">
        <f>INDEX(Neighborhoods!$A:$C,MATCH(Places!$H4350,Neighborhoods!$A:$A,0),MATCH(Places!I$1,Neighborhoods!$1:$1,0))</f>
        <v>Manhattan</v>
      </c>
      <c r="J4350" s="17" t="str">
        <f>INDEX(Neighborhoods!$A:$C,MATCH(Places!$H4350,Neighborhoods!$A:$A,0),MATCH(Places!J$1,Neighborhoods!$1:$1,0))</f>
        <v>Hell's Kitchen</v>
      </c>
      <c r="K4350" s="17" t="s">
        <v>16</v>
      </c>
      <c r="L4350" s="17" t="str">
        <f t="shared" si="268"/>
        <v>Yes</v>
      </c>
      <c r="M4350" s="17">
        <v>2</v>
      </c>
      <c r="N4350" s="17" t="str" cm="1">
        <f t="array" ref="N4350">_xlfn.IFS(M4350&lt;=2,"Small",M4350&lt;=5,"Medium",M4350&gt;5,"Large")</f>
        <v>Small</v>
      </c>
      <c r="O4350" s="65">
        <v>56</v>
      </c>
      <c r="P4350" s="87">
        <f t="shared" si="269"/>
        <v>0.03</v>
      </c>
      <c r="Q4350" s="68">
        <v>4.9000000000000004</v>
      </c>
      <c r="R4350" s="68" t="str" cm="1">
        <f t="array" ref="R4350">_xlfn.SWITCH(ROUND(Q4350,0),5,"Excellent",4,"Good",3,"Ok","Bad")</f>
        <v>Excellent</v>
      </c>
      <c r="S4350" s="17">
        <v>29</v>
      </c>
      <c r="T4350" s="17" t="str">
        <f t="shared" si="270"/>
        <v>No</v>
      </c>
      <c r="U4350" s="82">
        <v>43453</v>
      </c>
      <c r="V4350" s="82">
        <v>43905</v>
      </c>
      <c r="W4350" s="17">
        <v>90</v>
      </c>
      <c r="X4350" s="17" t="str">
        <f t="shared" si="271"/>
        <v>Active</v>
      </c>
      <c r="Y4350" s="17" t="s">
        <v>15616</v>
      </c>
      <c r="Z4350" s="17"/>
    </row>
    <row r="4351" spans="1:26" x14ac:dyDescent="0.25">
      <c r="A4351">
        <v>4350</v>
      </c>
      <c r="B4351" s="17" t="s">
        <v>14342</v>
      </c>
      <c r="C4351" s="17">
        <v>3754</v>
      </c>
      <c r="D4351" s="17" t="str">
        <f>INDEX(Hosts!$A:$O,MATCH(Places!$C4351,Hosts!$A:$A,0),MATCH(Places!D$1,Hosts!$1:$1,0))</f>
        <v>Within a day</v>
      </c>
      <c r="E4351" s="87">
        <f>INDEX(Hosts!$A:$O,MATCH(Places!$C4351,Hosts!$A:$A,0),MATCH(Places!E$1,Hosts!$1:$1,0))</f>
        <v>0.6</v>
      </c>
      <c r="F4351" s="87">
        <f>INDEX(Hosts!$A:$O,MATCH(Places!$C4351,Hosts!$A:$A,0),MATCH(Places!F$1,Hosts!$1:$1,0))</f>
        <v>0.98</v>
      </c>
      <c r="G4351" s="17" t="str">
        <f>INDEX(Hosts!$A:$O,MATCH(Places!$C4351,Hosts!$A:$A,0),MATCH(Places!G$1,Hosts!$1:$1,0))</f>
        <v>No</v>
      </c>
      <c r="H4351" s="17">
        <v>17</v>
      </c>
      <c r="I4351" s="17" t="str">
        <f>INDEX(Neighborhoods!$A:$C,MATCH(Places!$H4351,Neighborhoods!$A:$A,0),MATCH(Places!I$1,Neighborhoods!$1:$1,0))</f>
        <v>Manhattan</v>
      </c>
      <c r="J4351" s="17" t="str">
        <f>INDEX(Neighborhoods!$A:$C,MATCH(Places!$H4351,Neighborhoods!$A:$A,0),MATCH(Places!J$1,Neighborhoods!$1:$1,0))</f>
        <v>Hell's Kitchen</v>
      </c>
      <c r="K4351" s="17" t="s">
        <v>16</v>
      </c>
      <c r="L4351" s="17" t="str">
        <f t="shared" si="268"/>
        <v>Yes</v>
      </c>
      <c r="M4351" s="17">
        <v>1</v>
      </c>
      <c r="N4351" s="17" t="str" cm="1">
        <f t="array" ref="N4351">_xlfn.IFS(M4351&lt;=2,"Small",M4351&lt;=5,"Medium",M4351&gt;5,"Large")</f>
        <v>Small</v>
      </c>
      <c r="O4351" s="65">
        <v>56</v>
      </c>
      <c r="P4351" s="87">
        <f t="shared" si="269"/>
        <v>0.03</v>
      </c>
      <c r="Q4351" s="68">
        <v>4.83</v>
      </c>
      <c r="R4351" s="68" t="str" cm="1">
        <f t="array" ref="R4351">_xlfn.SWITCH(ROUND(Q4351,0),5,"Excellent",4,"Good",3,"Ok","Bad")</f>
        <v>Excellent</v>
      </c>
      <c r="S4351" s="17">
        <v>69</v>
      </c>
      <c r="T4351" s="17" t="str">
        <f t="shared" si="270"/>
        <v>No</v>
      </c>
      <c r="U4351" s="82">
        <v>43454</v>
      </c>
      <c r="V4351" s="82">
        <v>43908</v>
      </c>
      <c r="W4351" s="17">
        <v>90</v>
      </c>
      <c r="X4351" s="17" t="str">
        <f t="shared" si="271"/>
        <v>Active</v>
      </c>
      <c r="Y4351" s="17" t="s">
        <v>15616</v>
      </c>
      <c r="Z4351" s="17"/>
    </row>
    <row r="4352" spans="1:26" x14ac:dyDescent="0.25">
      <c r="A4352">
        <v>4351</v>
      </c>
      <c r="B4352" s="17" t="s">
        <v>14038</v>
      </c>
      <c r="C4352" s="17">
        <v>3754</v>
      </c>
      <c r="D4352" s="17" t="str">
        <f>INDEX(Hosts!$A:$O,MATCH(Places!$C4352,Hosts!$A:$A,0),MATCH(Places!D$1,Hosts!$1:$1,0))</f>
        <v>Within a day</v>
      </c>
      <c r="E4352" s="87">
        <f>INDEX(Hosts!$A:$O,MATCH(Places!$C4352,Hosts!$A:$A,0),MATCH(Places!E$1,Hosts!$1:$1,0))</f>
        <v>0.6</v>
      </c>
      <c r="F4352" s="87">
        <f>INDEX(Hosts!$A:$O,MATCH(Places!$C4352,Hosts!$A:$A,0),MATCH(Places!F$1,Hosts!$1:$1,0))</f>
        <v>0.98</v>
      </c>
      <c r="G4352" s="17" t="str">
        <f>INDEX(Hosts!$A:$O,MATCH(Places!$C4352,Hosts!$A:$A,0),MATCH(Places!G$1,Hosts!$1:$1,0))</f>
        <v>No</v>
      </c>
      <c r="H4352" s="17">
        <v>17</v>
      </c>
      <c r="I4352" s="17" t="str">
        <f>INDEX(Neighborhoods!$A:$C,MATCH(Places!$H4352,Neighborhoods!$A:$A,0),MATCH(Places!I$1,Neighborhoods!$1:$1,0))</f>
        <v>Manhattan</v>
      </c>
      <c r="J4352" s="17" t="str">
        <f>INDEX(Neighborhoods!$A:$C,MATCH(Places!$H4352,Neighborhoods!$A:$A,0),MATCH(Places!J$1,Neighborhoods!$1:$1,0))</f>
        <v>Hell's Kitchen</v>
      </c>
      <c r="K4352" s="17" t="s">
        <v>16</v>
      </c>
      <c r="L4352" s="17" t="str">
        <f t="shared" si="268"/>
        <v>Yes</v>
      </c>
      <c r="M4352" s="17">
        <v>2</v>
      </c>
      <c r="N4352" s="17" t="str" cm="1">
        <f t="array" ref="N4352">_xlfn.IFS(M4352&lt;=2,"Small",M4352&lt;=5,"Medium",M4352&gt;5,"Large")</f>
        <v>Small</v>
      </c>
      <c r="O4352" s="65">
        <v>56</v>
      </c>
      <c r="P4352" s="87">
        <f t="shared" si="269"/>
        <v>0.03</v>
      </c>
      <c r="Q4352" s="68">
        <v>4.8099999999999996</v>
      </c>
      <c r="R4352" s="68" t="str" cm="1">
        <f t="array" ref="R4352">_xlfn.SWITCH(ROUND(Q4352,0),5,"Excellent",4,"Good",3,"Ok","Bad")</f>
        <v>Excellent</v>
      </c>
      <c r="S4352" s="17">
        <v>42</v>
      </c>
      <c r="T4352" s="17" t="str">
        <f t="shared" si="270"/>
        <v>No</v>
      </c>
      <c r="U4352" s="82">
        <v>43454</v>
      </c>
      <c r="V4352" s="82">
        <v>43884</v>
      </c>
      <c r="W4352" s="17">
        <v>90</v>
      </c>
      <c r="X4352" s="17" t="str">
        <f t="shared" si="271"/>
        <v>Active</v>
      </c>
      <c r="Y4352" s="17" t="s">
        <v>15616</v>
      </c>
      <c r="Z4352" s="17"/>
    </row>
    <row r="4353" spans="1:26" x14ac:dyDescent="0.25">
      <c r="A4353">
        <v>4352</v>
      </c>
      <c r="B4353" s="17" t="s">
        <v>3084</v>
      </c>
      <c r="C4353" s="17">
        <v>2012</v>
      </c>
      <c r="D4353" s="17" t="str">
        <f>INDEX(Hosts!$A:$O,MATCH(Places!$C4353,Hosts!$A:$A,0),MATCH(Places!D$1,Hosts!$1:$1,0))</f>
        <v>Within an hour</v>
      </c>
      <c r="E4353" s="87">
        <f>INDEX(Hosts!$A:$O,MATCH(Places!$C4353,Hosts!$A:$A,0),MATCH(Places!E$1,Hosts!$1:$1,0))</f>
        <v>1</v>
      </c>
      <c r="F4353" s="87">
        <f>INDEX(Hosts!$A:$O,MATCH(Places!$C4353,Hosts!$A:$A,0),MATCH(Places!F$1,Hosts!$1:$1,0))</f>
        <v>0.71</v>
      </c>
      <c r="G4353" s="17" t="str">
        <f>INDEX(Hosts!$A:$O,MATCH(Places!$C4353,Hosts!$A:$A,0),MATCH(Places!G$1,Hosts!$1:$1,0))</f>
        <v>No</v>
      </c>
      <c r="H4353" s="17">
        <v>1</v>
      </c>
      <c r="I4353" s="17" t="str">
        <f>INDEX(Neighborhoods!$A:$C,MATCH(Places!$H4353,Neighborhoods!$A:$A,0),MATCH(Places!I$1,Neighborhoods!$1:$1,0))</f>
        <v>Bronx</v>
      </c>
      <c r="J4353" s="17" t="str">
        <f>INDEX(Neighborhoods!$A:$C,MATCH(Places!$H4353,Neighborhoods!$A:$A,0),MATCH(Places!J$1,Neighborhoods!$1:$1,0))</f>
        <v>Allerton</v>
      </c>
      <c r="K4353" s="17" t="s">
        <v>1</v>
      </c>
      <c r="L4353" s="17" t="str">
        <f t="shared" si="268"/>
        <v>Yes</v>
      </c>
      <c r="M4353" s="17">
        <v>2</v>
      </c>
      <c r="N4353" s="17" t="str" cm="1">
        <f t="array" ref="N4353">_xlfn.IFS(M4353&lt;=2,"Small",M4353&lt;=5,"Medium",M4353&gt;5,"Large")</f>
        <v>Small</v>
      </c>
      <c r="O4353" s="65">
        <v>50</v>
      </c>
      <c r="P4353" s="87">
        <f t="shared" si="269"/>
        <v>0.03</v>
      </c>
      <c r="Q4353" s="68">
        <v>4.71</v>
      </c>
      <c r="R4353" s="68" t="str" cm="1">
        <f t="array" ref="R4353">_xlfn.SWITCH(ROUND(Q4353,0),5,"Excellent",4,"Good",3,"Ok","Bad")</f>
        <v>Excellent</v>
      </c>
      <c r="S4353" s="17">
        <v>7</v>
      </c>
      <c r="T4353" s="17" t="str">
        <f t="shared" si="270"/>
        <v>No</v>
      </c>
      <c r="U4353" s="82">
        <v>43456</v>
      </c>
      <c r="V4353" s="82">
        <v>43813</v>
      </c>
      <c r="W4353" s="17">
        <v>177</v>
      </c>
      <c r="X4353" s="17" t="str">
        <f t="shared" si="271"/>
        <v>Active</v>
      </c>
      <c r="Y4353" s="17" t="s">
        <v>15615</v>
      </c>
      <c r="Z4353" s="17"/>
    </row>
    <row r="4354" spans="1:26" x14ac:dyDescent="0.25">
      <c r="A4354">
        <v>4353</v>
      </c>
      <c r="B4354" s="17" t="s">
        <v>14761</v>
      </c>
      <c r="C4354" s="17">
        <v>1925</v>
      </c>
      <c r="D4354" s="17" t="str">
        <f>INDEX(Hosts!$A:$O,MATCH(Places!$C4354,Hosts!$A:$A,0),MATCH(Places!D$1,Hosts!$1:$1,0))</f>
        <v>Within an hour</v>
      </c>
      <c r="E4354" s="87">
        <f>INDEX(Hosts!$A:$O,MATCH(Places!$C4354,Hosts!$A:$A,0),MATCH(Places!E$1,Hosts!$1:$1,0))</f>
        <v>1</v>
      </c>
      <c r="F4354" s="87">
        <f>INDEX(Hosts!$A:$O,MATCH(Places!$C4354,Hosts!$A:$A,0),MATCH(Places!F$1,Hosts!$1:$1,0))</f>
        <v>1</v>
      </c>
      <c r="G4354" s="17" t="str">
        <f>INDEX(Hosts!$A:$O,MATCH(Places!$C4354,Hosts!$A:$A,0),MATCH(Places!G$1,Hosts!$1:$1,0))</f>
        <v>Yes</v>
      </c>
      <c r="H4354" s="17">
        <v>8</v>
      </c>
      <c r="I4354" s="17" t="str">
        <f>INDEX(Neighborhoods!$A:$C,MATCH(Places!$H4354,Neighborhoods!$A:$A,0),MATCH(Places!I$1,Neighborhoods!$1:$1,0))</f>
        <v>Brooklyn</v>
      </c>
      <c r="J4354" s="17" t="str">
        <f>INDEX(Neighborhoods!$A:$C,MATCH(Places!$H4354,Neighborhoods!$A:$A,0),MATCH(Places!J$1,Neighborhoods!$1:$1,0))</f>
        <v>Bushwick</v>
      </c>
      <c r="K4354" s="17" t="s">
        <v>1</v>
      </c>
      <c r="L4354" s="17" t="str">
        <f t="shared" ref="L4354:L4417" si="272">IF(OR(K4354="Private room",K4354="Shared room"),"Yes","No")</f>
        <v>Yes</v>
      </c>
      <c r="M4354" s="17">
        <v>2</v>
      </c>
      <c r="N4354" s="17" t="str" cm="1">
        <f t="array" ref="N4354">_xlfn.IFS(M4354&lt;=2,"Small",M4354&lt;=5,"Medium",M4354&gt;5,"Large")</f>
        <v>Small</v>
      </c>
      <c r="O4354" s="65">
        <v>65</v>
      </c>
      <c r="P4354" s="87">
        <f t="shared" ref="P4354:P4417" si="273">VLOOKUP(O4354,$AB$1:$AC$5,2)</f>
        <v>0.03</v>
      </c>
      <c r="Q4354" s="68">
        <v>4.97</v>
      </c>
      <c r="R4354" s="68" t="str" cm="1">
        <f t="array" ref="R4354">_xlfn.SWITCH(ROUND(Q4354,0),5,"Excellent",4,"Good",3,"Ok","Bad")</f>
        <v>Excellent</v>
      </c>
      <c r="S4354" s="17">
        <v>35</v>
      </c>
      <c r="T4354" s="17" t="str">
        <f t="shared" ref="T4354:T4417" si="274">IF(AND(Q4354&gt;=4.8,S4354&gt;100),"Yes","No")</f>
        <v>No</v>
      </c>
      <c r="U4354" s="82">
        <v>43462</v>
      </c>
      <c r="V4354" s="82">
        <v>44012</v>
      </c>
      <c r="W4354" s="17">
        <v>74</v>
      </c>
      <c r="X4354" s="17" t="str">
        <f t="shared" ref="X4354:X4417" si="275">IF(W4354&lt;&gt;0,"Active","Inactive")</f>
        <v>Active</v>
      </c>
      <c r="Y4354" s="17" t="s">
        <v>15616</v>
      </c>
      <c r="Z4354" s="17"/>
    </row>
    <row r="4355" spans="1:26" x14ac:dyDescent="0.25">
      <c r="A4355">
        <v>4354</v>
      </c>
      <c r="B4355" s="17" t="s">
        <v>3085</v>
      </c>
      <c r="C4355" s="17">
        <v>2154</v>
      </c>
      <c r="D4355" s="17" t="str">
        <f>INDEX(Hosts!$A:$O,MATCH(Places!$C4355,Hosts!$A:$A,0),MATCH(Places!D$1,Hosts!$1:$1,0))</f>
        <v>Within an hour</v>
      </c>
      <c r="E4355" s="87">
        <f>INDEX(Hosts!$A:$O,MATCH(Places!$C4355,Hosts!$A:$A,0),MATCH(Places!E$1,Hosts!$1:$1,0))</f>
        <v>1</v>
      </c>
      <c r="F4355" s="87">
        <f>INDEX(Hosts!$A:$O,MATCH(Places!$C4355,Hosts!$A:$A,0),MATCH(Places!F$1,Hosts!$1:$1,0))</f>
        <v>1</v>
      </c>
      <c r="G4355" s="17" t="str">
        <f>INDEX(Hosts!$A:$O,MATCH(Places!$C4355,Hosts!$A:$A,0),MATCH(Places!G$1,Hosts!$1:$1,0))</f>
        <v>Yes</v>
      </c>
      <c r="H4355" s="17">
        <v>15</v>
      </c>
      <c r="I4355" s="17" t="str">
        <f>INDEX(Neighborhoods!$A:$C,MATCH(Places!$H4355,Neighborhoods!$A:$A,0),MATCH(Places!I$1,Neighborhoods!$1:$1,0))</f>
        <v>Manhattan</v>
      </c>
      <c r="J4355" s="17" t="str">
        <f>INDEX(Neighborhoods!$A:$C,MATCH(Places!$H4355,Neighborhoods!$A:$A,0),MATCH(Places!J$1,Neighborhoods!$1:$1,0))</f>
        <v>East Village</v>
      </c>
      <c r="K4355" s="17" t="s">
        <v>11822</v>
      </c>
      <c r="L4355" s="17" t="str">
        <f t="shared" si="272"/>
        <v>No</v>
      </c>
      <c r="M4355" s="17">
        <v>3</v>
      </c>
      <c r="N4355" s="17" t="str" cm="1">
        <f t="array" ref="N4355">_xlfn.IFS(M4355&lt;=2,"Small",M4355&lt;=5,"Medium",M4355&gt;5,"Large")</f>
        <v>Medium</v>
      </c>
      <c r="O4355" s="65">
        <v>199</v>
      </c>
      <c r="P4355" s="87">
        <f t="shared" si="273"/>
        <v>0.03</v>
      </c>
      <c r="Q4355" s="68">
        <v>4.92</v>
      </c>
      <c r="R4355" s="68" t="str" cm="1">
        <f t="array" ref="R4355">_xlfn.SWITCH(ROUND(Q4355,0),5,"Excellent",4,"Good",3,"Ok","Bad")</f>
        <v>Excellent</v>
      </c>
      <c r="S4355" s="17">
        <v>12</v>
      </c>
      <c r="T4355" s="17" t="str">
        <f t="shared" si="274"/>
        <v>No</v>
      </c>
      <c r="U4355" s="82">
        <v>43498</v>
      </c>
      <c r="V4355" s="82">
        <v>43890</v>
      </c>
      <c r="W4355" s="17">
        <v>239</v>
      </c>
      <c r="X4355" s="17" t="str">
        <f t="shared" si="275"/>
        <v>Active</v>
      </c>
      <c r="Y4355" s="17" t="s">
        <v>15616</v>
      </c>
      <c r="Z4355" s="17"/>
    </row>
    <row r="4356" spans="1:26" x14ac:dyDescent="0.25">
      <c r="A4356">
        <v>4355</v>
      </c>
      <c r="B4356" s="17" t="s">
        <v>3086</v>
      </c>
      <c r="C4356" s="17">
        <v>2435</v>
      </c>
      <c r="D4356" s="17" t="str">
        <f>INDEX(Hosts!$A:$O,MATCH(Places!$C4356,Hosts!$A:$A,0),MATCH(Places!D$1,Hosts!$1:$1,0))</f>
        <v>Within an hour</v>
      </c>
      <c r="E4356" s="87">
        <f>INDEX(Hosts!$A:$O,MATCH(Places!$C4356,Hosts!$A:$A,0),MATCH(Places!E$1,Hosts!$1:$1,0))</f>
        <v>1</v>
      </c>
      <c r="F4356" s="87">
        <f>INDEX(Hosts!$A:$O,MATCH(Places!$C4356,Hosts!$A:$A,0),MATCH(Places!F$1,Hosts!$1:$1,0))</f>
        <v>1</v>
      </c>
      <c r="G4356" s="17" t="str">
        <f>INDEX(Hosts!$A:$O,MATCH(Places!$C4356,Hosts!$A:$A,0),MATCH(Places!G$1,Hosts!$1:$1,0))</f>
        <v>Yes</v>
      </c>
      <c r="H4356" s="17">
        <v>16</v>
      </c>
      <c r="I4356" s="17" t="str">
        <f>INDEX(Neighborhoods!$A:$C,MATCH(Places!$H4356,Neighborhoods!$A:$A,0),MATCH(Places!I$1,Neighborhoods!$1:$1,0))</f>
        <v>Manhattan</v>
      </c>
      <c r="J4356" s="17" t="str">
        <f>INDEX(Neighborhoods!$A:$C,MATCH(Places!$H4356,Neighborhoods!$A:$A,0),MATCH(Places!J$1,Neighborhoods!$1:$1,0))</f>
        <v>Harlem</v>
      </c>
      <c r="K4356" s="17" t="s">
        <v>1</v>
      </c>
      <c r="L4356" s="17" t="str">
        <f t="shared" si="272"/>
        <v>Yes</v>
      </c>
      <c r="M4356" s="17">
        <v>2</v>
      </c>
      <c r="N4356" s="17" t="str" cm="1">
        <f t="array" ref="N4356">_xlfn.IFS(M4356&lt;=2,"Small",M4356&lt;=5,"Medium",M4356&gt;5,"Large")</f>
        <v>Small</v>
      </c>
      <c r="O4356" s="65">
        <v>73</v>
      </c>
      <c r="P4356" s="87">
        <f t="shared" si="273"/>
        <v>0.03</v>
      </c>
      <c r="Q4356" s="68">
        <v>4.99</v>
      </c>
      <c r="R4356" s="68" t="str" cm="1">
        <f t="array" ref="R4356">_xlfn.SWITCH(ROUND(Q4356,0),5,"Excellent",4,"Good",3,"Ok","Bad")</f>
        <v>Excellent</v>
      </c>
      <c r="S4356" s="17">
        <v>109</v>
      </c>
      <c r="T4356" s="17" t="str">
        <f t="shared" si="274"/>
        <v>Yes</v>
      </c>
      <c r="U4356" s="82">
        <v>43458</v>
      </c>
      <c r="V4356" s="82">
        <v>44035</v>
      </c>
      <c r="W4356" s="17">
        <v>13</v>
      </c>
      <c r="X4356" s="17" t="str">
        <f t="shared" si="275"/>
        <v>Active</v>
      </c>
      <c r="Y4356" s="17" t="s">
        <v>15615</v>
      </c>
      <c r="Z4356" s="17"/>
    </row>
    <row r="4357" spans="1:26" x14ac:dyDescent="0.25">
      <c r="A4357">
        <v>4356</v>
      </c>
      <c r="B4357" s="17" t="s">
        <v>14578</v>
      </c>
      <c r="C4357" s="17">
        <v>2426</v>
      </c>
      <c r="D4357" s="17" t="str">
        <f>INDEX(Hosts!$A:$O,MATCH(Places!$C4357,Hosts!$A:$A,0),MATCH(Places!D$1,Hosts!$1:$1,0))</f>
        <v>Within an hour</v>
      </c>
      <c r="E4357" s="87">
        <f>INDEX(Hosts!$A:$O,MATCH(Places!$C4357,Hosts!$A:$A,0),MATCH(Places!E$1,Hosts!$1:$1,0))</f>
        <v>1</v>
      </c>
      <c r="F4357" s="87">
        <f>INDEX(Hosts!$A:$O,MATCH(Places!$C4357,Hosts!$A:$A,0),MATCH(Places!F$1,Hosts!$1:$1,0))</f>
        <v>0.92</v>
      </c>
      <c r="G4357" s="17" t="str">
        <f>INDEX(Hosts!$A:$O,MATCH(Places!$C4357,Hosts!$A:$A,0),MATCH(Places!G$1,Hosts!$1:$1,0))</f>
        <v>Yes</v>
      </c>
      <c r="H4357" s="17">
        <v>7</v>
      </c>
      <c r="I4357" s="17" t="str">
        <f>INDEX(Neighborhoods!$A:$C,MATCH(Places!$H4357,Neighborhoods!$A:$A,0),MATCH(Places!I$1,Neighborhoods!$1:$1,0))</f>
        <v>Brooklyn</v>
      </c>
      <c r="J4357" s="17" t="str">
        <f>INDEX(Neighborhoods!$A:$C,MATCH(Places!$H4357,Neighborhoods!$A:$A,0),MATCH(Places!J$1,Neighborhoods!$1:$1,0))</f>
        <v>Bedford-Stuyvesant</v>
      </c>
      <c r="K4357" s="17" t="s">
        <v>1</v>
      </c>
      <c r="L4357" s="17" t="str">
        <f t="shared" si="272"/>
        <v>Yes</v>
      </c>
      <c r="M4357" s="17">
        <v>1</v>
      </c>
      <c r="N4357" s="17" t="str" cm="1">
        <f t="array" ref="N4357">_xlfn.IFS(M4357&lt;=2,"Small",M4357&lt;=5,"Medium",M4357&gt;5,"Large")</f>
        <v>Small</v>
      </c>
      <c r="O4357" s="65">
        <v>50</v>
      </c>
      <c r="P4357" s="87">
        <f t="shared" si="273"/>
        <v>0.03</v>
      </c>
      <c r="Q4357" s="68">
        <v>4.9000000000000004</v>
      </c>
      <c r="R4357" s="68" t="str" cm="1">
        <f t="array" ref="R4357">_xlfn.SWITCH(ROUND(Q4357,0),5,"Excellent",4,"Good",3,"Ok","Bad")</f>
        <v>Excellent</v>
      </c>
      <c r="S4357" s="17">
        <v>10</v>
      </c>
      <c r="T4357" s="17" t="str">
        <f t="shared" si="274"/>
        <v>No</v>
      </c>
      <c r="U4357" s="82">
        <v>43480</v>
      </c>
      <c r="V4357" s="82">
        <v>43842</v>
      </c>
      <c r="W4357" s="17">
        <v>9</v>
      </c>
      <c r="X4357" s="17" t="str">
        <f t="shared" si="275"/>
        <v>Active</v>
      </c>
      <c r="Y4357" s="17" t="s">
        <v>15616</v>
      </c>
      <c r="Z4357" s="17"/>
    </row>
    <row r="4358" spans="1:26" x14ac:dyDescent="0.25">
      <c r="A4358">
        <v>4357</v>
      </c>
      <c r="B4358" s="17" t="s">
        <v>3087</v>
      </c>
      <c r="C4358" s="17">
        <v>1318</v>
      </c>
      <c r="D4358" s="17" t="str">
        <f>INDEX(Hosts!$A:$O,MATCH(Places!$C4358,Hosts!$A:$A,0),MATCH(Places!D$1,Hosts!$1:$1,0))</f>
        <v>Within an hour</v>
      </c>
      <c r="E4358" s="87">
        <f>INDEX(Hosts!$A:$O,MATCH(Places!$C4358,Hosts!$A:$A,0),MATCH(Places!E$1,Hosts!$1:$1,0))</f>
        <v>1</v>
      </c>
      <c r="F4358" s="87">
        <f>INDEX(Hosts!$A:$O,MATCH(Places!$C4358,Hosts!$A:$A,0),MATCH(Places!F$1,Hosts!$1:$1,0))</f>
        <v>0.77</v>
      </c>
      <c r="G4358" s="17" t="str">
        <f>INDEX(Hosts!$A:$O,MATCH(Places!$C4358,Hosts!$A:$A,0),MATCH(Places!G$1,Hosts!$1:$1,0))</f>
        <v>Yes</v>
      </c>
      <c r="H4358" s="17">
        <v>15</v>
      </c>
      <c r="I4358" s="17" t="str">
        <f>INDEX(Neighborhoods!$A:$C,MATCH(Places!$H4358,Neighborhoods!$A:$A,0),MATCH(Places!I$1,Neighborhoods!$1:$1,0))</f>
        <v>Manhattan</v>
      </c>
      <c r="J4358" s="17" t="str">
        <f>INDEX(Neighborhoods!$A:$C,MATCH(Places!$H4358,Neighborhoods!$A:$A,0),MATCH(Places!J$1,Neighborhoods!$1:$1,0))</f>
        <v>East Village</v>
      </c>
      <c r="K4358" s="17" t="s">
        <v>11822</v>
      </c>
      <c r="L4358" s="17" t="str">
        <f t="shared" si="272"/>
        <v>No</v>
      </c>
      <c r="M4358" s="17">
        <v>4</v>
      </c>
      <c r="N4358" s="17" t="str" cm="1">
        <f t="array" ref="N4358">_xlfn.IFS(M4358&lt;=2,"Small",M4358&lt;=5,"Medium",M4358&gt;5,"Large")</f>
        <v>Medium</v>
      </c>
      <c r="O4358" s="65">
        <v>560</v>
      </c>
      <c r="P4358" s="87">
        <f t="shared" si="273"/>
        <v>0.05</v>
      </c>
      <c r="Q4358" s="68">
        <v>5</v>
      </c>
      <c r="R4358" s="68" t="str" cm="1">
        <f t="array" ref="R4358">_xlfn.SWITCH(ROUND(Q4358,0),5,"Excellent",4,"Good",3,"Ok","Bad")</f>
        <v>Excellent</v>
      </c>
      <c r="S4358" s="17">
        <v>19</v>
      </c>
      <c r="T4358" s="17" t="str">
        <f t="shared" si="274"/>
        <v>No</v>
      </c>
      <c r="U4358" s="82">
        <v>43471</v>
      </c>
      <c r="V4358" s="82">
        <v>43855</v>
      </c>
      <c r="W4358" s="17">
        <v>362</v>
      </c>
      <c r="X4358" s="17" t="str">
        <f t="shared" si="275"/>
        <v>Active</v>
      </c>
      <c r="Y4358" s="17" t="s">
        <v>15615</v>
      </c>
      <c r="Z4358" s="17"/>
    </row>
    <row r="4359" spans="1:26" x14ac:dyDescent="0.25">
      <c r="A4359">
        <v>4358</v>
      </c>
      <c r="B4359" s="17" t="s">
        <v>3088</v>
      </c>
      <c r="C4359" s="17">
        <v>3758</v>
      </c>
      <c r="D4359" s="17" t="str">
        <f>INDEX(Hosts!$A:$O,MATCH(Places!$C4359,Hosts!$A:$A,0),MATCH(Places!D$1,Hosts!$1:$1,0))</f>
        <v>Within a few hours</v>
      </c>
      <c r="E4359" s="87">
        <f>INDEX(Hosts!$A:$O,MATCH(Places!$C4359,Hosts!$A:$A,0),MATCH(Places!E$1,Hosts!$1:$1,0))</f>
        <v>1</v>
      </c>
      <c r="F4359" s="87">
        <f>INDEX(Hosts!$A:$O,MATCH(Places!$C4359,Hosts!$A:$A,0),MATCH(Places!F$1,Hosts!$1:$1,0))</f>
        <v>0.9</v>
      </c>
      <c r="G4359" s="17" t="str">
        <f>INDEX(Hosts!$A:$O,MATCH(Places!$C4359,Hosts!$A:$A,0),MATCH(Places!G$1,Hosts!$1:$1,0))</f>
        <v>Yes</v>
      </c>
      <c r="H4359" s="17">
        <v>10</v>
      </c>
      <c r="I4359" s="17" t="str">
        <f>INDEX(Neighborhoods!$A:$C,MATCH(Places!$H4359,Neighborhoods!$A:$A,0),MATCH(Places!I$1,Neighborhoods!$1:$1,0))</f>
        <v>Brooklyn</v>
      </c>
      <c r="J4359" s="17" t="str">
        <f>INDEX(Neighborhoods!$A:$C,MATCH(Places!$H4359,Neighborhoods!$A:$A,0),MATCH(Places!J$1,Neighborhoods!$1:$1,0))</f>
        <v>East Flatbush</v>
      </c>
      <c r="K4359" s="17" t="s">
        <v>11822</v>
      </c>
      <c r="L4359" s="17" t="str">
        <f t="shared" si="272"/>
        <v>No</v>
      </c>
      <c r="M4359" s="17">
        <v>6</v>
      </c>
      <c r="N4359" s="17" t="str" cm="1">
        <f t="array" ref="N4359">_xlfn.IFS(M4359&lt;=2,"Small",M4359&lt;=5,"Medium",M4359&gt;5,"Large")</f>
        <v>Large</v>
      </c>
      <c r="O4359" s="65">
        <v>80</v>
      </c>
      <c r="P4359" s="87">
        <f t="shared" si="273"/>
        <v>0.03</v>
      </c>
      <c r="Q4359" s="68">
        <v>4.83</v>
      </c>
      <c r="R4359" s="68" t="str" cm="1">
        <f t="array" ref="R4359">_xlfn.SWITCH(ROUND(Q4359,0),5,"Excellent",4,"Good",3,"Ok","Bad")</f>
        <v>Excellent</v>
      </c>
      <c r="S4359" s="17">
        <v>54</v>
      </c>
      <c r="T4359" s="17" t="str">
        <f t="shared" si="274"/>
        <v>No</v>
      </c>
      <c r="U4359" s="82">
        <v>43466</v>
      </c>
      <c r="V4359" s="82">
        <v>43890</v>
      </c>
      <c r="W4359" s="17">
        <v>197</v>
      </c>
      <c r="X4359" s="17" t="str">
        <f t="shared" si="275"/>
        <v>Active</v>
      </c>
      <c r="Y4359" s="17" t="s">
        <v>15616</v>
      </c>
      <c r="Z4359" s="17"/>
    </row>
    <row r="4360" spans="1:26" x14ac:dyDescent="0.25">
      <c r="A4360">
        <v>4359</v>
      </c>
      <c r="B4360" s="17" t="s">
        <v>3089</v>
      </c>
      <c r="C4360" s="17">
        <v>1877</v>
      </c>
      <c r="D4360" s="17" t="str">
        <f>INDEX(Hosts!$A:$O,MATCH(Places!$C4360,Hosts!$A:$A,0),MATCH(Places!D$1,Hosts!$1:$1,0))</f>
        <v>Within an hour</v>
      </c>
      <c r="E4360" s="87">
        <f>INDEX(Hosts!$A:$O,MATCH(Places!$C4360,Hosts!$A:$A,0),MATCH(Places!E$1,Hosts!$1:$1,0))</f>
        <v>1</v>
      </c>
      <c r="F4360" s="87">
        <f>INDEX(Hosts!$A:$O,MATCH(Places!$C4360,Hosts!$A:$A,0),MATCH(Places!F$1,Hosts!$1:$1,0))</f>
        <v>1</v>
      </c>
      <c r="G4360" s="17" t="str">
        <f>INDEX(Hosts!$A:$O,MATCH(Places!$C4360,Hosts!$A:$A,0),MATCH(Places!G$1,Hosts!$1:$1,0))</f>
        <v>Yes</v>
      </c>
      <c r="H4360" s="17">
        <v>17</v>
      </c>
      <c r="I4360" s="17" t="str">
        <f>INDEX(Neighborhoods!$A:$C,MATCH(Places!$H4360,Neighborhoods!$A:$A,0),MATCH(Places!I$1,Neighborhoods!$1:$1,0))</f>
        <v>Manhattan</v>
      </c>
      <c r="J4360" s="17" t="str">
        <f>INDEX(Neighborhoods!$A:$C,MATCH(Places!$H4360,Neighborhoods!$A:$A,0),MATCH(Places!J$1,Neighborhoods!$1:$1,0))</f>
        <v>Hell's Kitchen</v>
      </c>
      <c r="K4360" s="17" t="s">
        <v>11822</v>
      </c>
      <c r="L4360" s="17" t="str">
        <f t="shared" si="272"/>
        <v>No</v>
      </c>
      <c r="M4360" s="17">
        <v>4</v>
      </c>
      <c r="N4360" s="17" t="str" cm="1">
        <f t="array" ref="N4360">_xlfn.IFS(M4360&lt;=2,"Small",M4360&lt;=5,"Medium",M4360&gt;5,"Large")</f>
        <v>Medium</v>
      </c>
      <c r="O4360" s="65">
        <v>413</v>
      </c>
      <c r="P4360" s="87">
        <f t="shared" si="273"/>
        <v>0.04</v>
      </c>
      <c r="Q4360" s="68">
        <v>4.9800000000000004</v>
      </c>
      <c r="R4360" s="68" t="str" cm="1">
        <f t="array" ref="R4360">_xlfn.SWITCH(ROUND(Q4360,0),5,"Excellent",4,"Good",3,"Ok","Bad")</f>
        <v>Excellent</v>
      </c>
      <c r="S4360" s="17">
        <v>65</v>
      </c>
      <c r="T4360" s="17" t="str">
        <f t="shared" si="274"/>
        <v>No</v>
      </c>
      <c r="U4360" s="82">
        <v>43469</v>
      </c>
      <c r="V4360" s="82">
        <v>44053</v>
      </c>
      <c r="W4360" s="17">
        <v>115</v>
      </c>
      <c r="X4360" s="17" t="str">
        <f t="shared" si="275"/>
        <v>Active</v>
      </c>
      <c r="Y4360" s="17" t="s">
        <v>15616</v>
      </c>
      <c r="Z4360" s="17"/>
    </row>
    <row r="4361" spans="1:26" x14ac:dyDescent="0.25">
      <c r="A4361">
        <v>4360</v>
      </c>
      <c r="B4361" s="17" t="s">
        <v>14531</v>
      </c>
      <c r="C4361" s="17">
        <v>1467</v>
      </c>
      <c r="D4361" s="17" t="str">
        <f>INDEX(Hosts!$A:$O,MATCH(Places!$C4361,Hosts!$A:$A,0),MATCH(Places!D$1,Hosts!$1:$1,0))</f>
        <v>Within an hour</v>
      </c>
      <c r="E4361" s="87">
        <f>INDEX(Hosts!$A:$O,MATCH(Places!$C4361,Hosts!$A:$A,0),MATCH(Places!E$1,Hosts!$1:$1,0))</f>
        <v>0.89</v>
      </c>
      <c r="F4361" s="87">
        <f>INDEX(Hosts!$A:$O,MATCH(Places!$C4361,Hosts!$A:$A,0),MATCH(Places!F$1,Hosts!$1:$1,0))</f>
        <v>0.96</v>
      </c>
      <c r="G4361" s="17" t="str">
        <f>INDEX(Hosts!$A:$O,MATCH(Places!$C4361,Hosts!$A:$A,0),MATCH(Places!G$1,Hosts!$1:$1,0))</f>
        <v>No</v>
      </c>
      <c r="H4361" s="17">
        <v>16</v>
      </c>
      <c r="I4361" s="17" t="str">
        <f>INDEX(Neighborhoods!$A:$C,MATCH(Places!$H4361,Neighborhoods!$A:$A,0),MATCH(Places!I$1,Neighborhoods!$1:$1,0))</f>
        <v>Manhattan</v>
      </c>
      <c r="J4361" s="17" t="str">
        <f>INDEX(Neighborhoods!$A:$C,MATCH(Places!$H4361,Neighborhoods!$A:$A,0),MATCH(Places!J$1,Neighborhoods!$1:$1,0))</f>
        <v>Harlem</v>
      </c>
      <c r="K4361" s="17" t="s">
        <v>1</v>
      </c>
      <c r="L4361" s="17" t="str">
        <f t="shared" si="272"/>
        <v>Yes</v>
      </c>
      <c r="M4361" s="17">
        <v>2</v>
      </c>
      <c r="N4361" s="17" t="str" cm="1">
        <f t="array" ref="N4361">_xlfn.IFS(M4361&lt;=2,"Small",M4361&lt;=5,"Medium",M4361&gt;5,"Large")</f>
        <v>Small</v>
      </c>
      <c r="O4361" s="65">
        <v>58</v>
      </c>
      <c r="P4361" s="87">
        <f t="shared" si="273"/>
        <v>0.03</v>
      </c>
      <c r="Q4361" s="68">
        <v>4.8899999999999997</v>
      </c>
      <c r="R4361" s="68" t="str" cm="1">
        <f t="array" ref="R4361">_xlfn.SWITCH(ROUND(Q4361,0),5,"Excellent",4,"Good",3,"Ok","Bad")</f>
        <v>Excellent</v>
      </c>
      <c r="S4361" s="17">
        <v>9</v>
      </c>
      <c r="T4361" s="17" t="str">
        <f t="shared" si="274"/>
        <v>No</v>
      </c>
      <c r="U4361" s="82">
        <v>43462</v>
      </c>
      <c r="V4361" s="82">
        <v>43699</v>
      </c>
      <c r="W4361" s="17">
        <v>365</v>
      </c>
      <c r="X4361" s="17" t="str">
        <f t="shared" si="275"/>
        <v>Active</v>
      </c>
      <c r="Y4361" s="17" t="s">
        <v>15616</v>
      </c>
      <c r="Z4361" s="17"/>
    </row>
    <row r="4362" spans="1:26" x14ac:dyDescent="0.25">
      <c r="A4362">
        <v>4361</v>
      </c>
      <c r="B4362" s="17" t="s">
        <v>14709</v>
      </c>
      <c r="C4362" s="17">
        <v>1467</v>
      </c>
      <c r="D4362" s="17" t="str">
        <f>INDEX(Hosts!$A:$O,MATCH(Places!$C4362,Hosts!$A:$A,0),MATCH(Places!D$1,Hosts!$1:$1,0))</f>
        <v>Within an hour</v>
      </c>
      <c r="E4362" s="87">
        <f>INDEX(Hosts!$A:$O,MATCH(Places!$C4362,Hosts!$A:$A,0),MATCH(Places!E$1,Hosts!$1:$1,0))</f>
        <v>0.89</v>
      </c>
      <c r="F4362" s="87">
        <f>INDEX(Hosts!$A:$O,MATCH(Places!$C4362,Hosts!$A:$A,0),MATCH(Places!F$1,Hosts!$1:$1,0))</f>
        <v>0.96</v>
      </c>
      <c r="G4362" s="17" t="str">
        <f>INDEX(Hosts!$A:$O,MATCH(Places!$C4362,Hosts!$A:$A,0),MATCH(Places!G$1,Hosts!$1:$1,0))</f>
        <v>No</v>
      </c>
      <c r="H4362" s="17">
        <v>16</v>
      </c>
      <c r="I4362" s="17" t="str">
        <f>INDEX(Neighborhoods!$A:$C,MATCH(Places!$H4362,Neighborhoods!$A:$A,0),MATCH(Places!I$1,Neighborhoods!$1:$1,0))</f>
        <v>Manhattan</v>
      </c>
      <c r="J4362" s="17" t="str">
        <f>INDEX(Neighborhoods!$A:$C,MATCH(Places!$H4362,Neighborhoods!$A:$A,0),MATCH(Places!J$1,Neighborhoods!$1:$1,0))</f>
        <v>Harlem</v>
      </c>
      <c r="K4362" s="17" t="s">
        <v>1</v>
      </c>
      <c r="L4362" s="17" t="str">
        <f t="shared" si="272"/>
        <v>Yes</v>
      </c>
      <c r="M4362" s="17">
        <v>2</v>
      </c>
      <c r="N4362" s="17" t="str" cm="1">
        <f t="array" ref="N4362">_xlfn.IFS(M4362&lt;=2,"Small",M4362&lt;=5,"Medium",M4362&gt;5,"Large")</f>
        <v>Small</v>
      </c>
      <c r="O4362" s="65">
        <v>80</v>
      </c>
      <c r="P4362" s="87">
        <f t="shared" si="273"/>
        <v>0.03</v>
      </c>
      <c r="Q4362" s="68">
        <v>4.55</v>
      </c>
      <c r="R4362" s="68" t="str" cm="1">
        <f t="array" ref="R4362">_xlfn.SWITCH(ROUND(Q4362,0),5,"Excellent",4,"Good",3,"Ok","Bad")</f>
        <v>Excellent</v>
      </c>
      <c r="S4362" s="17">
        <v>11</v>
      </c>
      <c r="T4362" s="17" t="str">
        <f t="shared" si="274"/>
        <v>No</v>
      </c>
      <c r="U4362" s="82">
        <v>43547</v>
      </c>
      <c r="V4362" s="82">
        <v>43823</v>
      </c>
      <c r="W4362" s="17">
        <v>365</v>
      </c>
      <c r="X4362" s="17" t="str">
        <f t="shared" si="275"/>
        <v>Active</v>
      </c>
      <c r="Y4362" s="17" t="s">
        <v>15616</v>
      </c>
      <c r="Z4362" s="17"/>
    </row>
    <row r="4363" spans="1:26" x14ac:dyDescent="0.25">
      <c r="A4363">
        <v>4362</v>
      </c>
      <c r="B4363" s="17" t="s">
        <v>14524</v>
      </c>
      <c r="C4363" s="17">
        <v>1467</v>
      </c>
      <c r="D4363" s="17" t="str">
        <f>INDEX(Hosts!$A:$O,MATCH(Places!$C4363,Hosts!$A:$A,0),MATCH(Places!D$1,Hosts!$1:$1,0))</f>
        <v>Within an hour</v>
      </c>
      <c r="E4363" s="87">
        <f>INDEX(Hosts!$A:$O,MATCH(Places!$C4363,Hosts!$A:$A,0),MATCH(Places!E$1,Hosts!$1:$1,0))</f>
        <v>0.89</v>
      </c>
      <c r="F4363" s="87">
        <f>INDEX(Hosts!$A:$O,MATCH(Places!$C4363,Hosts!$A:$A,0),MATCH(Places!F$1,Hosts!$1:$1,0))</f>
        <v>0.96</v>
      </c>
      <c r="G4363" s="17" t="str">
        <f>INDEX(Hosts!$A:$O,MATCH(Places!$C4363,Hosts!$A:$A,0),MATCH(Places!G$1,Hosts!$1:$1,0))</f>
        <v>No</v>
      </c>
      <c r="H4363" s="17">
        <v>16</v>
      </c>
      <c r="I4363" s="17" t="str">
        <f>INDEX(Neighborhoods!$A:$C,MATCH(Places!$H4363,Neighborhoods!$A:$A,0),MATCH(Places!I$1,Neighborhoods!$1:$1,0))</f>
        <v>Manhattan</v>
      </c>
      <c r="J4363" s="17" t="str">
        <f>INDEX(Neighborhoods!$A:$C,MATCH(Places!$H4363,Neighborhoods!$A:$A,0),MATCH(Places!J$1,Neighborhoods!$1:$1,0))</f>
        <v>Harlem</v>
      </c>
      <c r="K4363" s="17" t="s">
        <v>1</v>
      </c>
      <c r="L4363" s="17" t="str">
        <f t="shared" si="272"/>
        <v>Yes</v>
      </c>
      <c r="M4363" s="17">
        <v>3</v>
      </c>
      <c r="N4363" s="17" t="str" cm="1">
        <f t="array" ref="N4363">_xlfn.IFS(M4363&lt;=2,"Small",M4363&lt;=5,"Medium",M4363&gt;5,"Large")</f>
        <v>Medium</v>
      </c>
      <c r="O4363" s="65">
        <v>59</v>
      </c>
      <c r="P4363" s="87">
        <f t="shared" si="273"/>
        <v>0.03</v>
      </c>
      <c r="Q4363" s="68">
        <v>4.33</v>
      </c>
      <c r="R4363" s="68" t="str" cm="1">
        <f t="array" ref="R4363">_xlfn.SWITCH(ROUND(Q4363,0),5,"Excellent",4,"Good",3,"Ok","Bad")</f>
        <v>Good</v>
      </c>
      <c r="S4363" s="17">
        <v>9</v>
      </c>
      <c r="T4363" s="17" t="str">
        <f t="shared" si="274"/>
        <v>No</v>
      </c>
      <c r="U4363" s="82">
        <v>43474</v>
      </c>
      <c r="V4363" s="82">
        <v>43807</v>
      </c>
      <c r="W4363" s="17">
        <v>365</v>
      </c>
      <c r="X4363" s="17" t="str">
        <f t="shared" si="275"/>
        <v>Active</v>
      </c>
      <c r="Y4363" s="17" t="s">
        <v>15616</v>
      </c>
      <c r="Z4363" s="17"/>
    </row>
    <row r="4364" spans="1:26" x14ac:dyDescent="0.25">
      <c r="A4364">
        <v>4363</v>
      </c>
      <c r="B4364" s="17" t="s">
        <v>14381</v>
      </c>
      <c r="C4364" s="17">
        <v>1467</v>
      </c>
      <c r="D4364" s="17" t="str">
        <f>INDEX(Hosts!$A:$O,MATCH(Places!$C4364,Hosts!$A:$A,0),MATCH(Places!D$1,Hosts!$1:$1,0))</f>
        <v>Within an hour</v>
      </c>
      <c r="E4364" s="87">
        <f>INDEX(Hosts!$A:$O,MATCH(Places!$C4364,Hosts!$A:$A,0),MATCH(Places!E$1,Hosts!$1:$1,0))</f>
        <v>0.89</v>
      </c>
      <c r="F4364" s="87">
        <f>INDEX(Hosts!$A:$O,MATCH(Places!$C4364,Hosts!$A:$A,0),MATCH(Places!F$1,Hosts!$1:$1,0))</f>
        <v>0.96</v>
      </c>
      <c r="G4364" s="17" t="str">
        <f>INDEX(Hosts!$A:$O,MATCH(Places!$C4364,Hosts!$A:$A,0),MATCH(Places!G$1,Hosts!$1:$1,0))</f>
        <v>No</v>
      </c>
      <c r="H4364" s="17">
        <v>16</v>
      </c>
      <c r="I4364" s="17" t="str">
        <f>INDEX(Neighborhoods!$A:$C,MATCH(Places!$H4364,Neighborhoods!$A:$A,0),MATCH(Places!I$1,Neighborhoods!$1:$1,0))</f>
        <v>Manhattan</v>
      </c>
      <c r="J4364" s="17" t="str">
        <f>INDEX(Neighborhoods!$A:$C,MATCH(Places!$H4364,Neighborhoods!$A:$A,0),MATCH(Places!J$1,Neighborhoods!$1:$1,0))</f>
        <v>Harlem</v>
      </c>
      <c r="K4364" s="17" t="s">
        <v>1</v>
      </c>
      <c r="L4364" s="17" t="str">
        <f t="shared" si="272"/>
        <v>Yes</v>
      </c>
      <c r="M4364" s="17">
        <v>3</v>
      </c>
      <c r="N4364" s="17" t="str" cm="1">
        <f t="array" ref="N4364">_xlfn.IFS(M4364&lt;=2,"Small",M4364&lt;=5,"Medium",M4364&gt;5,"Large")</f>
        <v>Medium</v>
      </c>
      <c r="O4364" s="65">
        <v>68</v>
      </c>
      <c r="P4364" s="87">
        <f t="shared" si="273"/>
        <v>0.03</v>
      </c>
      <c r="Q4364" s="68">
        <v>4.41</v>
      </c>
      <c r="R4364" s="68" t="str" cm="1">
        <f t="array" ref="R4364">_xlfn.SWITCH(ROUND(Q4364,0),5,"Excellent",4,"Good",3,"Ok","Bad")</f>
        <v>Good</v>
      </c>
      <c r="S4364" s="17">
        <v>17</v>
      </c>
      <c r="T4364" s="17" t="str">
        <f t="shared" si="274"/>
        <v>No</v>
      </c>
      <c r="U4364" s="82">
        <v>43485</v>
      </c>
      <c r="V4364" s="82">
        <v>43702</v>
      </c>
      <c r="W4364" s="17">
        <v>365</v>
      </c>
      <c r="X4364" s="17" t="str">
        <f t="shared" si="275"/>
        <v>Active</v>
      </c>
      <c r="Y4364" s="17" t="s">
        <v>15616</v>
      </c>
      <c r="Z4364" s="17"/>
    </row>
    <row r="4365" spans="1:26" x14ac:dyDescent="0.25">
      <c r="A4365">
        <v>4364</v>
      </c>
      <c r="B4365" s="17" t="s">
        <v>3090</v>
      </c>
      <c r="C4365" s="17">
        <v>2922</v>
      </c>
      <c r="D4365" s="17" t="str">
        <f>INDEX(Hosts!$A:$O,MATCH(Places!$C4365,Hosts!$A:$A,0),MATCH(Places!D$1,Hosts!$1:$1,0))</f>
        <v>Within a few hours</v>
      </c>
      <c r="E4365" s="87">
        <f>INDEX(Hosts!$A:$O,MATCH(Places!$C4365,Hosts!$A:$A,0),MATCH(Places!E$1,Hosts!$1:$1,0))</f>
        <v>1</v>
      </c>
      <c r="F4365" s="87">
        <f>INDEX(Hosts!$A:$O,MATCH(Places!$C4365,Hosts!$A:$A,0),MATCH(Places!F$1,Hosts!$1:$1,0))</f>
        <v>0.96</v>
      </c>
      <c r="G4365" s="17" t="str">
        <f>INDEX(Hosts!$A:$O,MATCH(Places!$C4365,Hosts!$A:$A,0),MATCH(Places!G$1,Hosts!$1:$1,0))</f>
        <v>Yes</v>
      </c>
      <c r="H4365" s="17">
        <v>7</v>
      </c>
      <c r="I4365" s="17" t="str">
        <f>INDEX(Neighborhoods!$A:$C,MATCH(Places!$H4365,Neighborhoods!$A:$A,0),MATCH(Places!I$1,Neighborhoods!$1:$1,0))</f>
        <v>Brooklyn</v>
      </c>
      <c r="J4365" s="17" t="str">
        <f>INDEX(Neighborhoods!$A:$C,MATCH(Places!$H4365,Neighborhoods!$A:$A,0),MATCH(Places!J$1,Neighborhoods!$1:$1,0))</f>
        <v>Bedford-Stuyvesant</v>
      </c>
      <c r="K4365" s="17" t="s">
        <v>11822</v>
      </c>
      <c r="L4365" s="17" t="str">
        <f t="shared" si="272"/>
        <v>No</v>
      </c>
      <c r="M4365" s="17">
        <v>4</v>
      </c>
      <c r="N4365" s="17" t="str" cm="1">
        <f t="array" ref="N4365">_xlfn.IFS(M4365&lt;=2,"Small",M4365&lt;=5,"Medium",M4365&gt;5,"Large")</f>
        <v>Medium</v>
      </c>
      <c r="O4365" s="65">
        <v>146</v>
      </c>
      <c r="P4365" s="87">
        <f t="shared" si="273"/>
        <v>0.03</v>
      </c>
      <c r="Q4365" s="68">
        <v>5</v>
      </c>
      <c r="R4365" s="68" t="str" cm="1">
        <f t="array" ref="R4365">_xlfn.SWITCH(ROUND(Q4365,0),5,"Excellent",4,"Good",3,"Ok","Bad")</f>
        <v>Excellent</v>
      </c>
      <c r="S4365" s="17">
        <v>46</v>
      </c>
      <c r="T4365" s="17" t="str">
        <f t="shared" si="274"/>
        <v>No</v>
      </c>
      <c r="U4365" s="82">
        <v>43466</v>
      </c>
      <c r="V4365" s="82">
        <v>43905</v>
      </c>
      <c r="W4365" s="17">
        <v>0</v>
      </c>
      <c r="X4365" s="17" t="str">
        <f t="shared" si="275"/>
        <v>Inactive</v>
      </c>
      <c r="Y4365" s="17" t="s">
        <v>15615</v>
      </c>
      <c r="Z4365" s="17"/>
    </row>
    <row r="4366" spans="1:26" x14ac:dyDescent="0.25">
      <c r="A4366">
        <v>4365</v>
      </c>
      <c r="B4366" s="17" t="s">
        <v>3091</v>
      </c>
      <c r="C4366" s="17">
        <v>3759</v>
      </c>
      <c r="D4366" s="17" t="str">
        <f>INDEX(Hosts!$A:$O,MATCH(Places!$C4366,Hosts!$A:$A,0),MATCH(Places!D$1,Hosts!$1:$1,0))</f>
        <v>A few days or more</v>
      </c>
      <c r="E4366" s="87">
        <f>INDEX(Hosts!$A:$O,MATCH(Places!$C4366,Hosts!$A:$A,0),MATCH(Places!E$1,Hosts!$1:$1,0))</f>
        <v>0.33</v>
      </c>
      <c r="F4366" s="87">
        <f>INDEX(Hosts!$A:$O,MATCH(Places!$C4366,Hosts!$A:$A,0),MATCH(Places!F$1,Hosts!$1:$1,0))</f>
        <v>0.86</v>
      </c>
      <c r="G4366" s="17" t="str">
        <f>INDEX(Hosts!$A:$O,MATCH(Places!$C4366,Hosts!$A:$A,0),MATCH(Places!G$1,Hosts!$1:$1,0))</f>
        <v>No</v>
      </c>
      <c r="H4366" s="17">
        <v>8</v>
      </c>
      <c r="I4366" s="17" t="str">
        <f>INDEX(Neighborhoods!$A:$C,MATCH(Places!$H4366,Neighborhoods!$A:$A,0),MATCH(Places!I$1,Neighborhoods!$1:$1,0))</f>
        <v>Brooklyn</v>
      </c>
      <c r="J4366" s="17" t="str">
        <f>INDEX(Neighborhoods!$A:$C,MATCH(Places!$H4366,Neighborhoods!$A:$A,0),MATCH(Places!J$1,Neighborhoods!$1:$1,0))</f>
        <v>Bushwick</v>
      </c>
      <c r="K4366" s="17" t="s">
        <v>1</v>
      </c>
      <c r="L4366" s="17" t="str">
        <f t="shared" si="272"/>
        <v>Yes</v>
      </c>
      <c r="M4366" s="17">
        <v>2</v>
      </c>
      <c r="N4366" s="17" t="str" cm="1">
        <f t="array" ref="N4366">_xlfn.IFS(M4366&lt;=2,"Small",M4366&lt;=5,"Medium",M4366&gt;5,"Large")</f>
        <v>Small</v>
      </c>
      <c r="O4366" s="65">
        <v>48</v>
      </c>
      <c r="P4366" s="87">
        <f t="shared" si="273"/>
        <v>0.03</v>
      </c>
      <c r="Q4366" s="68">
        <v>4.58</v>
      </c>
      <c r="R4366" s="68" t="str" cm="1">
        <f t="array" ref="R4366">_xlfn.SWITCH(ROUND(Q4366,0),5,"Excellent",4,"Good",3,"Ok","Bad")</f>
        <v>Excellent</v>
      </c>
      <c r="S4366" s="17">
        <v>57</v>
      </c>
      <c r="T4366" s="17" t="str">
        <f t="shared" si="274"/>
        <v>No</v>
      </c>
      <c r="U4366" s="82">
        <v>43472</v>
      </c>
      <c r="V4366" s="82">
        <v>43902</v>
      </c>
      <c r="W4366" s="17">
        <v>0</v>
      </c>
      <c r="X4366" s="17" t="str">
        <f t="shared" si="275"/>
        <v>Inactive</v>
      </c>
      <c r="Y4366" s="17" t="s">
        <v>15615</v>
      </c>
      <c r="Z4366" s="17"/>
    </row>
    <row r="4367" spans="1:26" x14ac:dyDescent="0.25">
      <c r="A4367">
        <v>4366</v>
      </c>
      <c r="B4367" s="17" t="s">
        <v>14060</v>
      </c>
      <c r="C4367" s="17">
        <v>3716</v>
      </c>
      <c r="D4367" s="17" t="str">
        <f>INDEX(Hosts!$A:$O,MATCH(Places!$C4367,Hosts!$A:$A,0),MATCH(Places!D$1,Hosts!$1:$1,0))</f>
        <v>Within an hour</v>
      </c>
      <c r="E4367" s="87">
        <f>INDEX(Hosts!$A:$O,MATCH(Places!$C4367,Hosts!$A:$A,0),MATCH(Places!E$1,Hosts!$1:$1,0))</f>
        <v>0.98</v>
      </c>
      <c r="F4367" s="87">
        <f>INDEX(Hosts!$A:$O,MATCH(Places!$C4367,Hosts!$A:$A,0),MATCH(Places!F$1,Hosts!$1:$1,0))</f>
        <v>0.94</v>
      </c>
      <c r="G4367" s="17" t="str">
        <f>INDEX(Hosts!$A:$O,MATCH(Places!$C4367,Hosts!$A:$A,0),MATCH(Places!G$1,Hosts!$1:$1,0))</f>
        <v>No</v>
      </c>
      <c r="H4367" s="17">
        <v>17</v>
      </c>
      <c r="I4367" s="17" t="str">
        <f>INDEX(Neighborhoods!$A:$C,MATCH(Places!$H4367,Neighborhoods!$A:$A,0),MATCH(Places!I$1,Neighborhoods!$1:$1,0))</f>
        <v>Manhattan</v>
      </c>
      <c r="J4367" s="17" t="str">
        <f>INDEX(Neighborhoods!$A:$C,MATCH(Places!$H4367,Neighborhoods!$A:$A,0),MATCH(Places!J$1,Neighborhoods!$1:$1,0))</f>
        <v>Hell's Kitchen</v>
      </c>
      <c r="K4367" s="17" t="s">
        <v>1</v>
      </c>
      <c r="L4367" s="17" t="str">
        <f t="shared" si="272"/>
        <v>Yes</v>
      </c>
      <c r="M4367" s="17">
        <v>3</v>
      </c>
      <c r="N4367" s="17" t="str" cm="1">
        <f t="array" ref="N4367">_xlfn.IFS(M4367&lt;=2,"Small",M4367&lt;=5,"Medium",M4367&gt;5,"Large")</f>
        <v>Medium</v>
      </c>
      <c r="O4367" s="65">
        <v>100</v>
      </c>
      <c r="P4367" s="87">
        <f t="shared" si="273"/>
        <v>0.03</v>
      </c>
      <c r="Q4367" s="68">
        <v>4.79</v>
      </c>
      <c r="R4367" s="68" t="str" cm="1">
        <f t="array" ref="R4367">_xlfn.SWITCH(ROUND(Q4367,0),5,"Excellent",4,"Good",3,"Ok","Bad")</f>
        <v>Excellent</v>
      </c>
      <c r="S4367" s="17">
        <v>29</v>
      </c>
      <c r="T4367" s="17" t="str">
        <f t="shared" si="274"/>
        <v>No</v>
      </c>
      <c r="U4367" s="82">
        <v>43473</v>
      </c>
      <c r="V4367" s="82">
        <v>43996</v>
      </c>
      <c r="W4367" s="17">
        <v>365</v>
      </c>
      <c r="X4367" s="17" t="str">
        <f t="shared" si="275"/>
        <v>Active</v>
      </c>
      <c r="Y4367" s="17" t="s">
        <v>15615</v>
      </c>
      <c r="Z4367" s="17"/>
    </row>
    <row r="4368" spans="1:26" x14ac:dyDescent="0.25">
      <c r="A4368">
        <v>4367</v>
      </c>
      <c r="B4368" s="17" t="s">
        <v>3092</v>
      </c>
      <c r="C4368" s="17">
        <v>3728</v>
      </c>
      <c r="D4368" s="17" t="str">
        <f>INDEX(Hosts!$A:$O,MATCH(Places!$C4368,Hosts!$A:$A,0),MATCH(Places!D$1,Hosts!$1:$1,0))</f>
        <v>Within a day</v>
      </c>
      <c r="E4368" s="87">
        <f>INDEX(Hosts!$A:$O,MATCH(Places!$C4368,Hosts!$A:$A,0),MATCH(Places!E$1,Hosts!$1:$1,0))</f>
        <v>0.9</v>
      </c>
      <c r="F4368" s="87">
        <f>INDEX(Hosts!$A:$O,MATCH(Places!$C4368,Hosts!$A:$A,0),MATCH(Places!F$1,Hosts!$1:$1,0))</f>
        <v>0.98</v>
      </c>
      <c r="G4368" s="17" t="str">
        <f>INDEX(Hosts!$A:$O,MATCH(Places!$C4368,Hosts!$A:$A,0),MATCH(Places!G$1,Hosts!$1:$1,0))</f>
        <v>Yes</v>
      </c>
      <c r="H4368" s="17">
        <v>23</v>
      </c>
      <c r="I4368" s="17" t="str">
        <f>INDEX(Neighborhoods!$A:$C,MATCH(Places!$H4368,Neighborhoods!$A:$A,0),MATCH(Places!I$1,Neighborhoods!$1:$1,0))</f>
        <v>Queens</v>
      </c>
      <c r="J4368" s="17" t="str">
        <f>INDEX(Neighborhoods!$A:$C,MATCH(Places!$H4368,Neighborhoods!$A:$A,0),MATCH(Places!J$1,Neighborhoods!$1:$1,0))</f>
        <v>Jamaica</v>
      </c>
      <c r="K4368" s="17" t="s">
        <v>11822</v>
      </c>
      <c r="L4368" s="17" t="str">
        <f t="shared" si="272"/>
        <v>No</v>
      </c>
      <c r="M4368" s="17">
        <v>3</v>
      </c>
      <c r="N4368" s="17" t="str" cm="1">
        <f t="array" ref="N4368">_xlfn.IFS(M4368&lt;=2,"Small",M4368&lt;=5,"Medium",M4368&gt;5,"Large")</f>
        <v>Medium</v>
      </c>
      <c r="O4368" s="65">
        <v>60</v>
      </c>
      <c r="P4368" s="87">
        <f t="shared" si="273"/>
        <v>0.03</v>
      </c>
      <c r="Q4368" s="68">
        <v>4.92</v>
      </c>
      <c r="R4368" s="68" t="str" cm="1">
        <f t="array" ref="R4368">_xlfn.SWITCH(ROUND(Q4368,0),5,"Excellent",4,"Good",3,"Ok","Bad")</f>
        <v>Excellent</v>
      </c>
      <c r="S4368" s="17">
        <v>59</v>
      </c>
      <c r="T4368" s="17" t="str">
        <f t="shared" si="274"/>
        <v>No</v>
      </c>
      <c r="U4368" s="82">
        <v>43472</v>
      </c>
      <c r="V4368" s="82">
        <v>43916</v>
      </c>
      <c r="W4368" s="17">
        <v>332</v>
      </c>
      <c r="X4368" s="17" t="str">
        <f t="shared" si="275"/>
        <v>Active</v>
      </c>
      <c r="Y4368" s="17" t="s">
        <v>15616</v>
      </c>
      <c r="Z4368" s="17"/>
    </row>
    <row r="4369" spans="1:26" x14ac:dyDescent="0.25">
      <c r="A4369">
        <v>4368</v>
      </c>
      <c r="B4369" s="17" t="s">
        <v>14406</v>
      </c>
      <c r="C4369" s="17">
        <v>3760</v>
      </c>
      <c r="D4369" s="17" t="str">
        <f>INDEX(Hosts!$A:$O,MATCH(Places!$C4369,Hosts!$A:$A,0),MATCH(Places!D$1,Hosts!$1:$1,0))</f>
        <v>Within an hour</v>
      </c>
      <c r="E4369" s="87">
        <f>INDEX(Hosts!$A:$O,MATCH(Places!$C4369,Hosts!$A:$A,0),MATCH(Places!E$1,Hosts!$1:$1,0))</f>
        <v>1</v>
      </c>
      <c r="F4369" s="87">
        <f>INDEX(Hosts!$A:$O,MATCH(Places!$C4369,Hosts!$A:$A,0),MATCH(Places!F$1,Hosts!$1:$1,0))</f>
        <v>0.97</v>
      </c>
      <c r="G4369" s="17" t="str">
        <f>INDEX(Hosts!$A:$O,MATCH(Places!$C4369,Hosts!$A:$A,0),MATCH(Places!G$1,Hosts!$1:$1,0))</f>
        <v>No</v>
      </c>
      <c r="H4369" s="17">
        <v>8</v>
      </c>
      <c r="I4369" s="17" t="str">
        <f>INDEX(Neighborhoods!$A:$C,MATCH(Places!$H4369,Neighborhoods!$A:$A,0),MATCH(Places!I$1,Neighborhoods!$1:$1,0))</f>
        <v>Brooklyn</v>
      </c>
      <c r="J4369" s="17" t="str">
        <f>INDEX(Neighborhoods!$A:$C,MATCH(Places!$H4369,Neighborhoods!$A:$A,0),MATCH(Places!J$1,Neighborhoods!$1:$1,0))</f>
        <v>Bushwick</v>
      </c>
      <c r="K4369" s="17" t="s">
        <v>11822</v>
      </c>
      <c r="L4369" s="17" t="str">
        <f t="shared" si="272"/>
        <v>No</v>
      </c>
      <c r="M4369" s="17">
        <v>2</v>
      </c>
      <c r="N4369" s="17" t="str" cm="1">
        <f t="array" ref="N4369">_xlfn.IFS(M4369&lt;=2,"Small",M4369&lt;=5,"Medium",M4369&gt;5,"Large")</f>
        <v>Small</v>
      </c>
      <c r="O4369" s="65">
        <v>79</v>
      </c>
      <c r="P4369" s="87">
        <f t="shared" si="273"/>
        <v>0.03</v>
      </c>
      <c r="Q4369" s="68">
        <v>5</v>
      </c>
      <c r="R4369" s="68" t="str" cm="1">
        <f t="array" ref="R4369">_xlfn.SWITCH(ROUND(Q4369,0),5,"Excellent",4,"Good",3,"Ok","Bad")</f>
        <v>Excellent</v>
      </c>
      <c r="S4369" s="17">
        <v>17</v>
      </c>
      <c r="T4369" s="17" t="str">
        <f t="shared" si="274"/>
        <v>No</v>
      </c>
      <c r="U4369" s="82">
        <v>43463</v>
      </c>
      <c r="V4369" s="82">
        <v>44055</v>
      </c>
      <c r="W4369" s="17">
        <v>73</v>
      </c>
      <c r="X4369" s="17" t="str">
        <f t="shared" si="275"/>
        <v>Active</v>
      </c>
      <c r="Y4369" s="17" t="s">
        <v>15615</v>
      </c>
      <c r="Z4369" s="17"/>
    </row>
    <row r="4370" spans="1:26" x14ac:dyDescent="0.25">
      <c r="A4370">
        <v>4369</v>
      </c>
      <c r="B4370" s="17" t="s">
        <v>15252</v>
      </c>
      <c r="C4370" s="17">
        <v>1717</v>
      </c>
      <c r="D4370" s="17" t="str">
        <f>INDEX(Hosts!$A:$O,MATCH(Places!$C4370,Hosts!$A:$A,0),MATCH(Places!D$1,Hosts!$1:$1,0))</f>
        <v>Within an hour</v>
      </c>
      <c r="E4370" s="87">
        <f>INDEX(Hosts!$A:$O,MATCH(Places!$C4370,Hosts!$A:$A,0),MATCH(Places!E$1,Hosts!$1:$1,0))</f>
        <v>1</v>
      </c>
      <c r="F4370" s="87">
        <f>INDEX(Hosts!$A:$O,MATCH(Places!$C4370,Hosts!$A:$A,0),MATCH(Places!F$1,Hosts!$1:$1,0))</f>
        <v>1</v>
      </c>
      <c r="G4370" s="17" t="str">
        <f>INDEX(Hosts!$A:$O,MATCH(Places!$C4370,Hosts!$A:$A,0),MATCH(Places!G$1,Hosts!$1:$1,0))</f>
        <v>No</v>
      </c>
      <c r="H4370" s="17">
        <v>11</v>
      </c>
      <c r="I4370" s="17" t="str">
        <f>INDEX(Neighborhoods!$A:$C,MATCH(Places!$H4370,Neighborhoods!$A:$A,0),MATCH(Places!I$1,Neighborhoods!$1:$1,0))</f>
        <v>Brooklyn</v>
      </c>
      <c r="J4370" s="17" t="str">
        <f>INDEX(Neighborhoods!$A:$C,MATCH(Places!$H4370,Neighborhoods!$A:$A,0),MATCH(Places!J$1,Neighborhoods!$1:$1,0))</f>
        <v>Greenpoint</v>
      </c>
      <c r="K4370" s="17" t="s">
        <v>1</v>
      </c>
      <c r="L4370" s="17" t="str">
        <f t="shared" si="272"/>
        <v>Yes</v>
      </c>
      <c r="M4370" s="17">
        <v>2</v>
      </c>
      <c r="N4370" s="17" t="str" cm="1">
        <f t="array" ref="N4370">_xlfn.IFS(M4370&lt;=2,"Small",M4370&lt;=5,"Medium",M4370&gt;5,"Large")</f>
        <v>Small</v>
      </c>
      <c r="O4370" s="65">
        <v>53</v>
      </c>
      <c r="P4370" s="87">
        <f t="shared" si="273"/>
        <v>0.03</v>
      </c>
      <c r="Q4370" s="68">
        <v>4.8499999999999996</v>
      </c>
      <c r="R4370" s="68" t="str" cm="1">
        <f t="array" ref="R4370">_xlfn.SWITCH(ROUND(Q4370,0),5,"Excellent",4,"Good",3,"Ok","Bad")</f>
        <v>Excellent</v>
      </c>
      <c r="S4370" s="17">
        <v>13</v>
      </c>
      <c r="T4370" s="17" t="str">
        <f t="shared" si="274"/>
        <v>No</v>
      </c>
      <c r="U4370" s="82">
        <v>43504</v>
      </c>
      <c r="V4370" s="82">
        <v>44001</v>
      </c>
      <c r="W4370" s="17">
        <v>361</v>
      </c>
      <c r="X4370" s="17" t="str">
        <f t="shared" si="275"/>
        <v>Active</v>
      </c>
      <c r="Y4370" s="17" t="s">
        <v>15615</v>
      </c>
      <c r="Z4370" s="17"/>
    </row>
    <row r="4371" spans="1:26" x14ac:dyDescent="0.25">
      <c r="A4371">
        <v>4370</v>
      </c>
      <c r="B4371" s="17" t="s">
        <v>3093</v>
      </c>
      <c r="C4371" s="17">
        <v>2564</v>
      </c>
      <c r="D4371" s="17" t="str">
        <f>INDEX(Hosts!$A:$O,MATCH(Places!$C4371,Hosts!$A:$A,0),MATCH(Places!D$1,Hosts!$1:$1,0))</f>
        <v>Within a few hours</v>
      </c>
      <c r="E4371" s="87">
        <f>INDEX(Hosts!$A:$O,MATCH(Places!$C4371,Hosts!$A:$A,0),MATCH(Places!E$1,Hosts!$1:$1,0))</f>
        <v>1</v>
      </c>
      <c r="F4371" s="87">
        <f>INDEX(Hosts!$A:$O,MATCH(Places!$C4371,Hosts!$A:$A,0),MATCH(Places!F$1,Hosts!$1:$1,0))</f>
        <v>0.95</v>
      </c>
      <c r="G4371" s="17" t="str">
        <f>INDEX(Hosts!$A:$O,MATCH(Places!$C4371,Hosts!$A:$A,0),MATCH(Places!G$1,Hosts!$1:$1,0))</f>
        <v>Yes</v>
      </c>
      <c r="H4371" s="17">
        <v>12</v>
      </c>
      <c r="I4371" s="17" t="str">
        <f>INDEX(Neighborhoods!$A:$C,MATCH(Places!$H4371,Neighborhoods!$A:$A,0),MATCH(Places!I$1,Neighborhoods!$1:$1,0))</f>
        <v>Brooklyn</v>
      </c>
      <c r="J4371" s="17" t="str">
        <f>INDEX(Neighborhoods!$A:$C,MATCH(Places!$H4371,Neighborhoods!$A:$A,0),MATCH(Places!J$1,Neighborhoods!$1:$1,0))</f>
        <v>Williamsburg</v>
      </c>
      <c r="K4371" s="17" t="s">
        <v>11822</v>
      </c>
      <c r="L4371" s="17" t="str">
        <f t="shared" si="272"/>
        <v>No</v>
      </c>
      <c r="M4371" s="17">
        <v>3</v>
      </c>
      <c r="N4371" s="17" t="str" cm="1">
        <f t="array" ref="N4371">_xlfn.IFS(M4371&lt;=2,"Small",M4371&lt;=5,"Medium",M4371&gt;5,"Large")</f>
        <v>Medium</v>
      </c>
      <c r="O4371" s="65">
        <v>125</v>
      </c>
      <c r="P4371" s="87">
        <f t="shared" si="273"/>
        <v>0.03</v>
      </c>
      <c r="Q4371" s="68">
        <v>5</v>
      </c>
      <c r="R4371" s="68" t="str" cm="1">
        <f t="array" ref="R4371">_xlfn.SWITCH(ROUND(Q4371,0),5,"Excellent",4,"Good",3,"Ok","Bad")</f>
        <v>Excellent</v>
      </c>
      <c r="S4371" s="17">
        <v>64</v>
      </c>
      <c r="T4371" s="17" t="str">
        <f t="shared" si="274"/>
        <v>No</v>
      </c>
      <c r="U4371" s="82">
        <v>43467</v>
      </c>
      <c r="V4371" s="82">
        <v>43899</v>
      </c>
      <c r="W4371" s="17">
        <v>315</v>
      </c>
      <c r="X4371" s="17" t="str">
        <f t="shared" si="275"/>
        <v>Active</v>
      </c>
      <c r="Y4371" s="17" t="s">
        <v>15615</v>
      </c>
      <c r="Z4371" s="17"/>
    </row>
    <row r="4372" spans="1:26" x14ac:dyDescent="0.25">
      <c r="A4372">
        <v>4371</v>
      </c>
      <c r="B4372" s="17" t="s">
        <v>3094</v>
      </c>
      <c r="C4372" s="17">
        <v>847</v>
      </c>
      <c r="D4372" s="17" t="str">
        <f>INDEX(Hosts!$A:$O,MATCH(Places!$C4372,Hosts!$A:$A,0),MATCH(Places!D$1,Hosts!$1:$1,0))</f>
        <v>Within a day</v>
      </c>
      <c r="E4372" s="87">
        <f>INDEX(Hosts!$A:$O,MATCH(Places!$C4372,Hosts!$A:$A,0),MATCH(Places!E$1,Hosts!$1:$1,0))</f>
        <v>0.67</v>
      </c>
      <c r="F4372" s="87">
        <f>INDEX(Hosts!$A:$O,MATCH(Places!$C4372,Hosts!$A:$A,0),MATCH(Places!F$1,Hosts!$1:$1,0))</f>
        <v>1</v>
      </c>
      <c r="G4372" s="17" t="str">
        <f>INDEX(Hosts!$A:$O,MATCH(Places!$C4372,Hosts!$A:$A,0),MATCH(Places!G$1,Hosts!$1:$1,0))</f>
        <v>No</v>
      </c>
      <c r="H4372" s="17">
        <v>7</v>
      </c>
      <c r="I4372" s="17" t="str">
        <f>INDEX(Neighborhoods!$A:$C,MATCH(Places!$H4372,Neighborhoods!$A:$A,0),MATCH(Places!I$1,Neighborhoods!$1:$1,0))</f>
        <v>Brooklyn</v>
      </c>
      <c r="J4372" s="17" t="str">
        <f>INDEX(Neighborhoods!$A:$C,MATCH(Places!$H4372,Neighborhoods!$A:$A,0),MATCH(Places!J$1,Neighborhoods!$1:$1,0))</f>
        <v>Bedford-Stuyvesant</v>
      </c>
      <c r="K4372" s="17" t="s">
        <v>1</v>
      </c>
      <c r="L4372" s="17" t="str">
        <f t="shared" si="272"/>
        <v>Yes</v>
      </c>
      <c r="M4372" s="17">
        <v>2</v>
      </c>
      <c r="N4372" s="17" t="str" cm="1">
        <f t="array" ref="N4372">_xlfn.IFS(M4372&lt;=2,"Small",M4372&lt;=5,"Medium",M4372&gt;5,"Large")</f>
        <v>Small</v>
      </c>
      <c r="O4372" s="65">
        <v>80</v>
      </c>
      <c r="P4372" s="87">
        <f t="shared" si="273"/>
        <v>0.03</v>
      </c>
      <c r="Q4372" s="68">
        <v>4.4400000000000004</v>
      </c>
      <c r="R4372" s="68" t="str" cm="1">
        <f t="array" ref="R4372">_xlfn.SWITCH(ROUND(Q4372,0),5,"Excellent",4,"Good",3,"Ok","Bad")</f>
        <v>Good</v>
      </c>
      <c r="S4372" s="17">
        <v>9</v>
      </c>
      <c r="T4372" s="17" t="str">
        <f t="shared" si="274"/>
        <v>No</v>
      </c>
      <c r="U4372" s="82">
        <v>43474</v>
      </c>
      <c r="V4372" s="82">
        <v>43647</v>
      </c>
      <c r="W4372" s="17">
        <v>196</v>
      </c>
      <c r="X4372" s="17" t="str">
        <f t="shared" si="275"/>
        <v>Active</v>
      </c>
      <c r="Y4372" s="17" t="s">
        <v>15615</v>
      </c>
      <c r="Z4372" s="17"/>
    </row>
    <row r="4373" spans="1:26" x14ac:dyDescent="0.25">
      <c r="A4373">
        <v>4372</v>
      </c>
      <c r="B4373" s="17" t="s">
        <v>13743</v>
      </c>
      <c r="C4373" s="17">
        <v>3716</v>
      </c>
      <c r="D4373" s="17" t="str">
        <f>INDEX(Hosts!$A:$O,MATCH(Places!$C4373,Hosts!$A:$A,0),MATCH(Places!D$1,Hosts!$1:$1,0))</f>
        <v>Within an hour</v>
      </c>
      <c r="E4373" s="87">
        <f>INDEX(Hosts!$A:$O,MATCH(Places!$C4373,Hosts!$A:$A,0),MATCH(Places!E$1,Hosts!$1:$1,0))</f>
        <v>0.98</v>
      </c>
      <c r="F4373" s="87">
        <f>INDEX(Hosts!$A:$O,MATCH(Places!$C4373,Hosts!$A:$A,0),MATCH(Places!F$1,Hosts!$1:$1,0))</f>
        <v>0.94</v>
      </c>
      <c r="G4373" s="17" t="str">
        <f>INDEX(Hosts!$A:$O,MATCH(Places!$C4373,Hosts!$A:$A,0),MATCH(Places!G$1,Hosts!$1:$1,0))</f>
        <v>No</v>
      </c>
      <c r="H4373" s="17">
        <v>17</v>
      </c>
      <c r="I4373" s="17" t="str">
        <f>INDEX(Neighborhoods!$A:$C,MATCH(Places!$H4373,Neighborhoods!$A:$A,0),MATCH(Places!I$1,Neighborhoods!$1:$1,0))</f>
        <v>Manhattan</v>
      </c>
      <c r="J4373" s="17" t="str">
        <f>INDEX(Neighborhoods!$A:$C,MATCH(Places!$H4373,Neighborhoods!$A:$A,0),MATCH(Places!J$1,Neighborhoods!$1:$1,0))</f>
        <v>Hell's Kitchen</v>
      </c>
      <c r="K4373" s="17" t="s">
        <v>1</v>
      </c>
      <c r="L4373" s="17" t="str">
        <f t="shared" si="272"/>
        <v>Yes</v>
      </c>
      <c r="M4373" s="17">
        <v>2</v>
      </c>
      <c r="N4373" s="17" t="str" cm="1">
        <f t="array" ref="N4373">_xlfn.IFS(M4373&lt;=2,"Small",M4373&lt;=5,"Medium",M4373&gt;5,"Large")</f>
        <v>Small</v>
      </c>
      <c r="O4373" s="65">
        <v>75</v>
      </c>
      <c r="P4373" s="87">
        <f t="shared" si="273"/>
        <v>0.03</v>
      </c>
      <c r="Q4373" s="68">
        <v>4.37</v>
      </c>
      <c r="R4373" s="68" t="str" cm="1">
        <f t="array" ref="R4373">_xlfn.SWITCH(ROUND(Q4373,0),5,"Excellent",4,"Good",3,"Ok","Bad")</f>
        <v>Good</v>
      </c>
      <c r="S4373" s="17">
        <v>51</v>
      </c>
      <c r="T4373" s="17" t="str">
        <f t="shared" si="274"/>
        <v>No</v>
      </c>
      <c r="U4373" s="82">
        <v>43473</v>
      </c>
      <c r="V4373" s="82">
        <v>44045</v>
      </c>
      <c r="W4373" s="17">
        <v>365</v>
      </c>
      <c r="X4373" s="17" t="str">
        <f t="shared" si="275"/>
        <v>Active</v>
      </c>
      <c r="Y4373" s="17" t="s">
        <v>15615</v>
      </c>
      <c r="Z4373" s="17"/>
    </row>
    <row r="4374" spans="1:26" x14ac:dyDescent="0.25">
      <c r="A4374">
        <v>4373</v>
      </c>
      <c r="B4374" s="17" t="s">
        <v>14461</v>
      </c>
      <c r="C4374" s="17">
        <v>2528</v>
      </c>
      <c r="D4374" s="17" t="str">
        <f>INDEX(Hosts!$A:$O,MATCH(Places!$C4374,Hosts!$A:$A,0),MATCH(Places!D$1,Hosts!$1:$1,0))</f>
        <v>Within a day</v>
      </c>
      <c r="E4374" s="87">
        <f>INDEX(Hosts!$A:$O,MATCH(Places!$C4374,Hosts!$A:$A,0),MATCH(Places!E$1,Hosts!$1:$1,0))</f>
        <v>0.64</v>
      </c>
      <c r="F4374" s="87">
        <f>INDEX(Hosts!$A:$O,MATCH(Places!$C4374,Hosts!$A:$A,0),MATCH(Places!F$1,Hosts!$1:$1,0))</f>
        <v>0.94</v>
      </c>
      <c r="G4374" s="17" t="str">
        <f>INDEX(Hosts!$A:$O,MATCH(Places!$C4374,Hosts!$A:$A,0),MATCH(Places!G$1,Hosts!$1:$1,0))</f>
        <v>No</v>
      </c>
      <c r="H4374" s="17">
        <v>19</v>
      </c>
      <c r="I4374" s="17" t="str">
        <f>INDEX(Neighborhoods!$A:$C,MATCH(Places!$H4374,Neighborhoods!$A:$A,0),MATCH(Places!I$1,Neighborhoods!$1:$1,0))</f>
        <v>Manhattan</v>
      </c>
      <c r="J4374" s="17" t="str">
        <f>INDEX(Neighborhoods!$A:$C,MATCH(Places!$H4374,Neighborhoods!$A:$A,0),MATCH(Places!J$1,Neighborhoods!$1:$1,0))</f>
        <v>Upper East Side</v>
      </c>
      <c r="K4374" s="17" t="s">
        <v>1</v>
      </c>
      <c r="L4374" s="17" t="str">
        <f t="shared" si="272"/>
        <v>Yes</v>
      </c>
      <c r="M4374" s="17">
        <v>2</v>
      </c>
      <c r="N4374" s="17" t="str" cm="1">
        <f t="array" ref="N4374">_xlfn.IFS(M4374&lt;=2,"Small",M4374&lt;=5,"Medium",M4374&gt;5,"Large")</f>
        <v>Small</v>
      </c>
      <c r="O4374" s="65">
        <v>128</v>
      </c>
      <c r="P4374" s="87">
        <f t="shared" si="273"/>
        <v>0.03</v>
      </c>
      <c r="Q4374" s="68">
        <v>4.97</v>
      </c>
      <c r="R4374" s="68" t="str" cm="1">
        <f t="array" ref="R4374">_xlfn.SWITCH(ROUND(Q4374,0),5,"Excellent",4,"Good",3,"Ok","Bad")</f>
        <v>Excellent</v>
      </c>
      <c r="S4374" s="17">
        <v>36</v>
      </c>
      <c r="T4374" s="17" t="str">
        <f t="shared" si="274"/>
        <v>No</v>
      </c>
      <c r="U4374" s="82">
        <v>43519</v>
      </c>
      <c r="V4374" s="82">
        <v>44020</v>
      </c>
      <c r="W4374" s="17">
        <v>0</v>
      </c>
      <c r="X4374" s="17" t="str">
        <f t="shared" si="275"/>
        <v>Inactive</v>
      </c>
      <c r="Y4374" s="17" t="s">
        <v>15615</v>
      </c>
      <c r="Z4374" s="17"/>
    </row>
    <row r="4375" spans="1:26" x14ac:dyDescent="0.25">
      <c r="A4375">
        <v>4374</v>
      </c>
      <c r="B4375" s="17" t="s">
        <v>15502</v>
      </c>
      <c r="C4375" s="17">
        <v>3674</v>
      </c>
      <c r="D4375" s="17" t="str">
        <f>INDEX(Hosts!$A:$O,MATCH(Places!$C4375,Hosts!$A:$A,0),MATCH(Places!D$1,Hosts!$1:$1,0))</f>
        <v>Within a day</v>
      </c>
      <c r="E4375" s="87">
        <f>INDEX(Hosts!$A:$O,MATCH(Places!$C4375,Hosts!$A:$A,0),MATCH(Places!E$1,Hosts!$1:$1,0))</f>
        <v>0.75</v>
      </c>
      <c r="F4375" s="87">
        <f>INDEX(Hosts!$A:$O,MATCH(Places!$C4375,Hosts!$A:$A,0),MATCH(Places!F$1,Hosts!$1:$1,0))</f>
        <v>0.88</v>
      </c>
      <c r="G4375" s="17" t="str">
        <f>INDEX(Hosts!$A:$O,MATCH(Places!$C4375,Hosts!$A:$A,0),MATCH(Places!G$1,Hosts!$1:$1,0))</f>
        <v>No</v>
      </c>
      <c r="H4375" s="17">
        <v>18</v>
      </c>
      <c r="I4375" s="17" t="str">
        <f>INDEX(Neighborhoods!$A:$C,MATCH(Places!$H4375,Neighborhoods!$A:$A,0),MATCH(Places!I$1,Neighborhoods!$1:$1,0))</f>
        <v>Manhattan</v>
      </c>
      <c r="J4375" s="17" t="str">
        <f>INDEX(Neighborhoods!$A:$C,MATCH(Places!$H4375,Neighborhoods!$A:$A,0),MATCH(Places!J$1,Neighborhoods!$1:$1,0))</f>
        <v>Midtown</v>
      </c>
      <c r="K4375" s="17" t="s">
        <v>11822</v>
      </c>
      <c r="L4375" s="17" t="str">
        <f t="shared" si="272"/>
        <v>No</v>
      </c>
      <c r="M4375" s="17">
        <v>5</v>
      </c>
      <c r="N4375" s="17" t="str" cm="1">
        <f t="array" ref="N4375">_xlfn.IFS(M4375&lt;=2,"Small",M4375&lt;=5,"Medium",M4375&gt;5,"Large")</f>
        <v>Medium</v>
      </c>
      <c r="O4375" s="65">
        <v>249</v>
      </c>
      <c r="P4375" s="87">
        <f t="shared" si="273"/>
        <v>0.04</v>
      </c>
      <c r="Q4375" s="68">
        <v>4.8</v>
      </c>
      <c r="R4375" s="68" t="str" cm="1">
        <f t="array" ref="R4375">_xlfn.SWITCH(ROUND(Q4375,0),5,"Excellent",4,"Good",3,"Ok","Bad")</f>
        <v>Excellent</v>
      </c>
      <c r="S4375" s="17">
        <v>10</v>
      </c>
      <c r="T4375" s="17" t="str">
        <f t="shared" si="274"/>
        <v>No</v>
      </c>
      <c r="U4375" s="82">
        <v>43463</v>
      </c>
      <c r="V4375" s="82">
        <v>43879</v>
      </c>
      <c r="W4375" s="17">
        <v>138</v>
      </c>
      <c r="X4375" s="17" t="str">
        <f t="shared" si="275"/>
        <v>Active</v>
      </c>
      <c r="Y4375" s="17" t="s">
        <v>15615</v>
      </c>
      <c r="Z4375" s="17"/>
    </row>
    <row r="4376" spans="1:26" x14ac:dyDescent="0.25">
      <c r="A4376">
        <v>4375</v>
      </c>
      <c r="B4376" s="17" t="s">
        <v>13467</v>
      </c>
      <c r="C4376" s="17">
        <v>3761</v>
      </c>
      <c r="D4376" s="17" t="str">
        <f>INDEX(Hosts!$A:$O,MATCH(Places!$C4376,Hosts!$A:$A,0),MATCH(Places!D$1,Hosts!$1:$1,0))</f>
        <v>Within an hour</v>
      </c>
      <c r="E4376" s="87">
        <f>INDEX(Hosts!$A:$O,MATCH(Places!$C4376,Hosts!$A:$A,0),MATCH(Places!E$1,Hosts!$1:$1,0))</f>
        <v>1</v>
      </c>
      <c r="F4376" s="87">
        <f>INDEX(Hosts!$A:$O,MATCH(Places!$C4376,Hosts!$A:$A,0),MATCH(Places!F$1,Hosts!$1:$1,0))</f>
        <v>0.96</v>
      </c>
      <c r="G4376" s="17" t="str">
        <f>INDEX(Hosts!$A:$O,MATCH(Places!$C4376,Hosts!$A:$A,0),MATCH(Places!G$1,Hosts!$1:$1,0))</f>
        <v>No</v>
      </c>
      <c r="H4376" s="17">
        <v>23</v>
      </c>
      <c r="I4376" s="17" t="str">
        <f>INDEX(Neighborhoods!$A:$C,MATCH(Places!$H4376,Neighborhoods!$A:$A,0),MATCH(Places!I$1,Neighborhoods!$1:$1,0))</f>
        <v>Queens</v>
      </c>
      <c r="J4376" s="17" t="str">
        <f>INDEX(Neighborhoods!$A:$C,MATCH(Places!$H4376,Neighborhoods!$A:$A,0),MATCH(Places!J$1,Neighborhoods!$1:$1,0))</f>
        <v>Jamaica</v>
      </c>
      <c r="K4376" s="17" t="s">
        <v>1</v>
      </c>
      <c r="L4376" s="17" t="str">
        <f t="shared" si="272"/>
        <v>Yes</v>
      </c>
      <c r="M4376" s="17">
        <v>2</v>
      </c>
      <c r="N4376" s="17" t="str" cm="1">
        <f t="array" ref="N4376">_xlfn.IFS(M4376&lt;=2,"Small",M4376&lt;=5,"Medium",M4376&gt;5,"Large")</f>
        <v>Small</v>
      </c>
      <c r="O4376" s="65">
        <v>49</v>
      </c>
      <c r="P4376" s="87">
        <f t="shared" si="273"/>
        <v>0.03</v>
      </c>
      <c r="Q4376" s="68">
        <v>4.8099999999999996</v>
      </c>
      <c r="R4376" s="68" t="str" cm="1">
        <f t="array" ref="R4376">_xlfn.SWITCH(ROUND(Q4376,0),5,"Excellent",4,"Good",3,"Ok","Bad")</f>
        <v>Excellent</v>
      </c>
      <c r="S4376" s="17">
        <v>212</v>
      </c>
      <c r="T4376" s="17" t="str">
        <f t="shared" si="274"/>
        <v>Yes</v>
      </c>
      <c r="U4376" s="82">
        <v>43463</v>
      </c>
      <c r="V4376" s="82">
        <v>43987</v>
      </c>
      <c r="W4376" s="17">
        <v>268</v>
      </c>
      <c r="X4376" s="17" t="str">
        <f t="shared" si="275"/>
        <v>Active</v>
      </c>
      <c r="Y4376" s="17" t="s">
        <v>15615</v>
      </c>
      <c r="Z4376" s="17"/>
    </row>
    <row r="4377" spans="1:26" x14ac:dyDescent="0.25">
      <c r="A4377">
        <v>4376</v>
      </c>
      <c r="B4377" s="17" t="s">
        <v>3095</v>
      </c>
      <c r="C4377" s="17">
        <v>3290</v>
      </c>
      <c r="D4377" s="17" t="str">
        <f>INDEX(Hosts!$A:$O,MATCH(Places!$C4377,Hosts!$A:$A,0),MATCH(Places!D$1,Hosts!$1:$1,0))</f>
        <v>Within an hour</v>
      </c>
      <c r="E4377" s="87">
        <f>INDEX(Hosts!$A:$O,MATCH(Places!$C4377,Hosts!$A:$A,0),MATCH(Places!E$1,Hosts!$1:$1,0))</f>
        <v>0.8</v>
      </c>
      <c r="F4377" s="87">
        <f>INDEX(Hosts!$A:$O,MATCH(Places!$C4377,Hosts!$A:$A,0),MATCH(Places!F$1,Hosts!$1:$1,0))</f>
        <v>0.99</v>
      </c>
      <c r="G4377" s="17" t="str">
        <f>INDEX(Hosts!$A:$O,MATCH(Places!$C4377,Hosts!$A:$A,0),MATCH(Places!G$1,Hosts!$1:$1,0))</f>
        <v>Yes</v>
      </c>
      <c r="H4377" s="17">
        <v>24</v>
      </c>
      <c r="I4377" s="17" t="str">
        <f>INDEX(Neighborhoods!$A:$C,MATCH(Places!$H4377,Neighborhoods!$A:$A,0),MATCH(Places!I$1,Neighborhoods!$1:$1,0))</f>
        <v>Queens</v>
      </c>
      <c r="J4377" s="17" t="str">
        <f>INDEX(Neighborhoods!$A:$C,MATCH(Places!$H4377,Neighborhoods!$A:$A,0),MATCH(Places!J$1,Neighborhoods!$1:$1,0))</f>
        <v>Long Island City</v>
      </c>
      <c r="K4377" s="17" t="s">
        <v>11822</v>
      </c>
      <c r="L4377" s="17" t="str">
        <f t="shared" si="272"/>
        <v>No</v>
      </c>
      <c r="M4377" s="17">
        <v>5</v>
      </c>
      <c r="N4377" s="17" t="str" cm="1">
        <f t="array" ref="N4377">_xlfn.IFS(M4377&lt;=2,"Small",M4377&lt;=5,"Medium",M4377&gt;5,"Large")</f>
        <v>Medium</v>
      </c>
      <c r="O4377" s="65">
        <v>100</v>
      </c>
      <c r="P4377" s="87">
        <f t="shared" si="273"/>
        <v>0.03</v>
      </c>
      <c r="Q4377" s="68">
        <v>4.9800000000000004</v>
      </c>
      <c r="R4377" s="68" t="str" cm="1">
        <f t="array" ref="R4377">_xlfn.SWITCH(ROUND(Q4377,0),5,"Excellent",4,"Good",3,"Ok","Bad")</f>
        <v>Excellent</v>
      </c>
      <c r="S4377" s="17">
        <v>53</v>
      </c>
      <c r="T4377" s="17" t="str">
        <f t="shared" si="274"/>
        <v>No</v>
      </c>
      <c r="U4377" s="82">
        <v>43459</v>
      </c>
      <c r="V4377" s="82">
        <v>43992</v>
      </c>
      <c r="W4377" s="17">
        <v>0</v>
      </c>
      <c r="X4377" s="17" t="str">
        <f t="shared" si="275"/>
        <v>Inactive</v>
      </c>
      <c r="Y4377" s="17" t="s">
        <v>15616</v>
      </c>
      <c r="Z4377" s="17"/>
    </row>
    <row r="4378" spans="1:26" x14ac:dyDescent="0.25">
      <c r="A4378">
        <v>4377</v>
      </c>
      <c r="B4378" s="17" t="s">
        <v>3096</v>
      </c>
      <c r="C4378" s="17">
        <v>3008</v>
      </c>
      <c r="D4378" s="17" t="str">
        <f>INDEX(Hosts!$A:$O,MATCH(Places!$C4378,Hosts!$A:$A,0),MATCH(Places!D$1,Hosts!$1:$1,0))</f>
        <v>Within a few hours</v>
      </c>
      <c r="E4378" s="87">
        <f>INDEX(Hosts!$A:$O,MATCH(Places!$C4378,Hosts!$A:$A,0),MATCH(Places!E$1,Hosts!$1:$1,0))</f>
        <v>1</v>
      </c>
      <c r="F4378" s="87">
        <f>INDEX(Hosts!$A:$O,MATCH(Places!$C4378,Hosts!$A:$A,0),MATCH(Places!F$1,Hosts!$1:$1,0))</f>
        <v>0.5</v>
      </c>
      <c r="G4378" s="17" t="str">
        <f>INDEX(Hosts!$A:$O,MATCH(Places!$C4378,Hosts!$A:$A,0),MATCH(Places!G$1,Hosts!$1:$1,0))</f>
        <v>Yes</v>
      </c>
      <c r="H4378" s="17">
        <v>8</v>
      </c>
      <c r="I4378" s="17" t="str">
        <f>INDEX(Neighborhoods!$A:$C,MATCH(Places!$H4378,Neighborhoods!$A:$A,0),MATCH(Places!I$1,Neighborhoods!$1:$1,0))</f>
        <v>Brooklyn</v>
      </c>
      <c r="J4378" s="17" t="str">
        <f>INDEX(Neighborhoods!$A:$C,MATCH(Places!$H4378,Neighborhoods!$A:$A,0),MATCH(Places!J$1,Neighborhoods!$1:$1,0))</f>
        <v>Bushwick</v>
      </c>
      <c r="K4378" s="17" t="s">
        <v>11822</v>
      </c>
      <c r="L4378" s="17" t="str">
        <f t="shared" si="272"/>
        <v>No</v>
      </c>
      <c r="M4378" s="17">
        <v>6</v>
      </c>
      <c r="N4378" s="17" t="str" cm="1">
        <f t="array" ref="N4378">_xlfn.IFS(M4378&lt;=2,"Small",M4378&lt;=5,"Medium",M4378&gt;5,"Large")</f>
        <v>Large</v>
      </c>
      <c r="O4378" s="65">
        <v>166</v>
      </c>
      <c r="P4378" s="87">
        <f t="shared" si="273"/>
        <v>0.03</v>
      </c>
      <c r="Q4378" s="68">
        <v>5</v>
      </c>
      <c r="R4378" s="68" t="str" cm="1">
        <f t="array" ref="R4378">_xlfn.SWITCH(ROUND(Q4378,0),5,"Excellent",4,"Good",3,"Ok","Bad")</f>
        <v>Excellent</v>
      </c>
      <c r="S4378" s="17">
        <v>6</v>
      </c>
      <c r="T4378" s="17" t="str">
        <f t="shared" si="274"/>
        <v>No</v>
      </c>
      <c r="U4378" s="82">
        <v>43471</v>
      </c>
      <c r="V4378" s="82">
        <v>43640</v>
      </c>
      <c r="W4378" s="17">
        <v>15</v>
      </c>
      <c r="X4378" s="17" t="str">
        <f t="shared" si="275"/>
        <v>Active</v>
      </c>
      <c r="Y4378" s="17" t="s">
        <v>15615</v>
      </c>
      <c r="Z4378" s="17"/>
    </row>
    <row r="4379" spans="1:26" x14ac:dyDescent="0.25">
      <c r="A4379">
        <v>4378</v>
      </c>
      <c r="B4379" s="17" t="s">
        <v>13590</v>
      </c>
      <c r="C4379" s="17">
        <v>3753</v>
      </c>
      <c r="D4379" s="17" t="str">
        <f>INDEX(Hosts!$A:$O,MATCH(Places!$C4379,Hosts!$A:$A,0),MATCH(Places!D$1,Hosts!$1:$1,0))</f>
        <v>Within an hour</v>
      </c>
      <c r="E4379" s="87">
        <f>INDEX(Hosts!$A:$O,MATCH(Places!$C4379,Hosts!$A:$A,0),MATCH(Places!E$1,Hosts!$1:$1,0))</f>
        <v>0.94</v>
      </c>
      <c r="F4379" s="87">
        <f>INDEX(Hosts!$A:$O,MATCH(Places!$C4379,Hosts!$A:$A,0),MATCH(Places!F$1,Hosts!$1:$1,0))</f>
        <v>0.91</v>
      </c>
      <c r="G4379" s="17" t="str">
        <f>INDEX(Hosts!$A:$O,MATCH(Places!$C4379,Hosts!$A:$A,0),MATCH(Places!G$1,Hosts!$1:$1,0))</f>
        <v>No</v>
      </c>
      <c r="H4379" s="17">
        <v>7</v>
      </c>
      <c r="I4379" s="17" t="str">
        <f>INDEX(Neighborhoods!$A:$C,MATCH(Places!$H4379,Neighborhoods!$A:$A,0),MATCH(Places!I$1,Neighborhoods!$1:$1,0))</f>
        <v>Brooklyn</v>
      </c>
      <c r="J4379" s="17" t="str">
        <f>INDEX(Neighborhoods!$A:$C,MATCH(Places!$H4379,Neighborhoods!$A:$A,0),MATCH(Places!J$1,Neighborhoods!$1:$1,0))</f>
        <v>Bedford-Stuyvesant</v>
      </c>
      <c r="K4379" s="17" t="s">
        <v>1</v>
      </c>
      <c r="L4379" s="17" t="str">
        <f t="shared" si="272"/>
        <v>Yes</v>
      </c>
      <c r="M4379" s="17">
        <v>2</v>
      </c>
      <c r="N4379" s="17" t="str" cm="1">
        <f t="array" ref="N4379">_xlfn.IFS(M4379&lt;=2,"Small",M4379&lt;=5,"Medium",M4379&gt;5,"Large")</f>
        <v>Small</v>
      </c>
      <c r="O4379" s="65">
        <v>48</v>
      </c>
      <c r="P4379" s="87">
        <f t="shared" si="273"/>
        <v>0.03</v>
      </c>
      <c r="Q4379" s="68">
        <v>4.32</v>
      </c>
      <c r="R4379" s="68" t="str" cm="1">
        <f t="array" ref="R4379">_xlfn.SWITCH(ROUND(Q4379,0),5,"Excellent",4,"Good",3,"Ok","Bad")</f>
        <v>Good</v>
      </c>
      <c r="S4379" s="17">
        <v>22</v>
      </c>
      <c r="T4379" s="17" t="str">
        <f t="shared" si="274"/>
        <v>No</v>
      </c>
      <c r="U4379" s="82">
        <v>43498</v>
      </c>
      <c r="V4379" s="82">
        <v>44036</v>
      </c>
      <c r="W4379" s="17">
        <v>365</v>
      </c>
      <c r="X4379" s="17" t="str">
        <f t="shared" si="275"/>
        <v>Active</v>
      </c>
      <c r="Y4379" s="17" t="s">
        <v>15616</v>
      </c>
      <c r="Z4379" s="17"/>
    </row>
    <row r="4380" spans="1:26" x14ac:dyDescent="0.25">
      <c r="A4380">
        <v>4379</v>
      </c>
      <c r="B4380" s="17" t="s">
        <v>3097</v>
      </c>
      <c r="C4380" s="17">
        <v>2971</v>
      </c>
      <c r="D4380" s="17" t="str">
        <f>INDEX(Hosts!$A:$O,MATCH(Places!$C4380,Hosts!$A:$A,0),MATCH(Places!D$1,Hosts!$1:$1,0))</f>
        <v>Within a day</v>
      </c>
      <c r="E4380" s="87">
        <f>INDEX(Hosts!$A:$O,MATCH(Places!$C4380,Hosts!$A:$A,0),MATCH(Places!E$1,Hosts!$1:$1,0))</f>
        <v>1</v>
      </c>
      <c r="F4380" s="87">
        <f>INDEX(Hosts!$A:$O,MATCH(Places!$C4380,Hosts!$A:$A,0),MATCH(Places!F$1,Hosts!$1:$1,0))</f>
        <v>0.89</v>
      </c>
      <c r="G4380" s="17" t="str">
        <f>INDEX(Hosts!$A:$O,MATCH(Places!$C4380,Hosts!$A:$A,0),MATCH(Places!G$1,Hosts!$1:$1,0))</f>
        <v>Yes</v>
      </c>
      <c r="H4380" s="17">
        <v>7</v>
      </c>
      <c r="I4380" s="17" t="str">
        <f>INDEX(Neighborhoods!$A:$C,MATCH(Places!$H4380,Neighborhoods!$A:$A,0),MATCH(Places!I$1,Neighborhoods!$1:$1,0))</f>
        <v>Brooklyn</v>
      </c>
      <c r="J4380" s="17" t="str">
        <f>INDEX(Neighborhoods!$A:$C,MATCH(Places!$H4380,Neighborhoods!$A:$A,0),MATCH(Places!J$1,Neighborhoods!$1:$1,0))</f>
        <v>Bedford-Stuyvesant</v>
      </c>
      <c r="K4380" s="17" t="s">
        <v>1</v>
      </c>
      <c r="L4380" s="17" t="str">
        <f t="shared" si="272"/>
        <v>Yes</v>
      </c>
      <c r="M4380" s="17">
        <v>2</v>
      </c>
      <c r="N4380" s="17" t="str" cm="1">
        <f t="array" ref="N4380">_xlfn.IFS(M4380&lt;=2,"Small",M4380&lt;=5,"Medium",M4380&gt;5,"Large")</f>
        <v>Small</v>
      </c>
      <c r="O4380" s="65">
        <v>95</v>
      </c>
      <c r="P4380" s="87">
        <f t="shared" si="273"/>
        <v>0.03</v>
      </c>
      <c r="Q4380" s="68">
        <v>4.93</v>
      </c>
      <c r="R4380" s="68" t="str" cm="1">
        <f t="array" ref="R4380">_xlfn.SWITCH(ROUND(Q4380,0),5,"Excellent",4,"Good",3,"Ok","Bad")</f>
        <v>Excellent</v>
      </c>
      <c r="S4380" s="17">
        <v>60</v>
      </c>
      <c r="T4380" s="17" t="str">
        <f t="shared" si="274"/>
        <v>No</v>
      </c>
      <c r="U4380" s="82">
        <v>43485</v>
      </c>
      <c r="V4380" s="82">
        <v>43898</v>
      </c>
      <c r="W4380" s="17">
        <v>89</v>
      </c>
      <c r="X4380" s="17" t="str">
        <f t="shared" si="275"/>
        <v>Active</v>
      </c>
      <c r="Y4380" s="17" t="s">
        <v>15616</v>
      </c>
      <c r="Z4380" s="17"/>
    </row>
    <row r="4381" spans="1:26" x14ac:dyDescent="0.25">
      <c r="A4381">
        <v>4380</v>
      </c>
      <c r="B4381" s="17" t="s">
        <v>3098</v>
      </c>
      <c r="C4381" s="17">
        <v>2273</v>
      </c>
      <c r="D4381" s="17" t="str">
        <f>INDEX(Hosts!$A:$O,MATCH(Places!$C4381,Hosts!$A:$A,0),MATCH(Places!D$1,Hosts!$1:$1,0))</f>
        <v>Within an hour</v>
      </c>
      <c r="E4381" s="87">
        <f>INDEX(Hosts!$A:$O,MATCH(Places!$C4381,Hosts!$A:$A,0),MATCH(Places!E$1,Hosts!$1:$1,0))</f>
        <v>1</v>
      </c>
      <c r="F4381" s="87">
        <f>INDEX(Hosts!$A:$O,MATCH(Places!$C4381,Hosts!$A:$A,0),MATCH(Places!F$1,Hosts!$1:$1,0))</f>
        <v>0.82</v>
      </c>
      <c r="G4381" s="17" t="str">
        <f>INDEX(Hosts!$A:$O,MATCH(Places!$C4381,Hosts!$A:$A,0),MATCH(Places!G$1,Hosts!$1:$1,0))</f>
        <v>No</v>
      </c>
      <c r="H4381" s="17">
        <v>11</v>
      </c>
      <c r="I4381" s="17" t="str">
        <f>INDEX(Neighborhoods!$A:$C,MATCH(Places!$H4381,Neighborhoods!$A:$A,0),MATCH(Places!I$1,Neighborhoods!$1:$1,0))</f>
        <v>Brooklyn</v>
      </c>
      <c r="J4381" s="17" t="str">
        <f>INDEX(Neighborhoods!$A:$C,MATCH(Places!$H4381,Neighborhoods!$A:$A,0),MATCH(Places!J$1,Neighborhoods!$1:$1,0))</f>
        <v>Greenpoint</v>
      </c>
      <c r="K4381" s="17" t="s">
        <v>1</v>
      </c>
      <c r="L4381" s="17" t="str">
        <f t="shared" si="272"/>
        <v>Yes</v>
      </c>
      <c r="M4381" s="17">
        <v>1</v>
      </c>
      <c r="N4381" s="17" t="str" cm="1">
        <f t="array" ref="N4381">_xlfn.IFS(M4381&lt;=2,"Small",M4381&lt;=5,"Medium",M4381&gt;5,"Large")</f>
        <v>Small</v>
      </c>
      <c r="O4381" s="65">
        <v>45</v>
      </c>
      <c r="P4381" s="87">
        <f t="shared" si="273"/>
        <v>0.03</v>
      </c>
      <c r="Q4381" s="68">
        <v>5</v>
      </c>
      <c r="R4381" s="68" t="str" cm="1">
        <f t="array" ref="R4381">_xlfn.SWITCH(ROUND(Q4381,0),5,"Excellent",4,"Good",3,"Ok","Bad")</f>
        <v>Excellent</v>
      </c>
      <c r="S4381" s="17">
        <v>5</v>
      </c>
      <c r="T4381" s="17" t="str">
        <f t="shared" si="274"/>
        <v>No</v>
      </c>
      <c r="U4381" s="82">
        <v>43467</v>
      </c>
      <c r="V4381" s="82">
        <v>43833</v>
      </c>
      <c r="W4381" s="17">
        <v>33</v>
      </c>
      <c r="X4381" s="17" t="str">
        <f t="shared" si="275"/>
        <v>Active</v>
      </c>
      <c r="Y4381" s="17" t="s">
        <v>15615</v>
      </c>
      <c r="Z4381" s="17"/>
    </row>
    <row r="4382" spans="1:26" x14ac:dyDescent="0.25">
      <c r="A4382">
        <v>4381</v>
      </c>
      <c r="B4382" s="17" t="s">
        <v>3099</v>
      </c>
      <c r="C4382" s="17">
        <v>3736</v>
      </c>
      <c r="D4382" s="17" t="str">
        <f>INDEX(Hosts!$A:$O,MATCH(Places!$C4382,Hosts!$A:$A,0),MATCH(Places!D$1,Hosts!$1:$1,0))</f>
        <v>Within a day</v>
      </c>
      <c r="E4382" s="87">
        <f>INDEX(Hosts!$A:$O,MATCH(Places!$C4382,Hosts!$A:$A,0),MATCH(Places!E$1,Hosts!$1:$1,0))</f>
        <v>1</v>
      </c>
      <c r="F4382" s="87">
        <f>INDEX(Hosts!$A:$O,MATCH(Places!$C4382,Hosts!$A:$A,0),MATCH(Places!F$1,Hosts!$1:$1,0))</f>
        <v>1</v>
      </c>
      <c r="G4382" s="17" t="str">
        <f>INDEX(Hosts!$A:$O,MATCH(Places!$C4382,Hosts!$A:$A,0),MATCH(Places!G$1,Hosts!$1:$1,0))</f>
        <v>Yes</v>
      </c>
      <c r="H4382" s="17">
        <v>24</v>
      </c>
      <c r="I4382" s="17" t="str">
        <f>INDEX(Neighborhoods!$A:$C,MATCH(Places!$H4382,Neighborhoods!$A:$A,0),MATCH(Places!I$1,Neighborhoods!$1:$1,0))</f>
        <v>Queens</v>
      </c>
      <c r="J4382" s="17" t="str">
        <f>INDEX(Neighborhoods!$A:$C,MATCH(Places!$H4382,Neighborhoods!$A:$A,0),MATCH(Places!J$1,Neighborhoods!$1:$1,0))</f>
        <v>Long Island City</v>
      </c>
      <c r="K4382" s="17" t="s">
        <v>11822</v>
      </c>
      <c r="L4382" s="17" t="str">
        <f t="shared" si="272"/>
        <v>No</v>
      </c>
      <c r="M4382" s="17">
        <v>3</v>
      </c>
      <c r="N4382" s="17" t="str" cm="1">
        <f t="array" ref="N4382">_xlfn.IFS(M4382&lt;=2,"Small",M4382&lt;=5,"Medium",M4382&gt;5,"Large")</f>
        <v>Medium</v>
      </c>
      <c r="O4382" s="65">
        <v>149</v>
      </c>
      <c r="P4382" s="87">
        <f t="shared" si="273"/>
        <v>0.03</v>
      </c>
      <c r="Q4382" s="68">
        <v>4.97</v>
      </c>
      <c r="R4382" s="68" t="str" cm="1">
        <f t="array" ref="R4382">_xlfn.SWITCH(ROUND(Q4382,0),5,"Excellent",4,"Good",3,"Ok","Bad")</f>
        <v>Excellent</v>
      </c>
      <c r="S4382" s="17">
        <v>39</v>
      </c>
      <c r="T4382" s="17" t="str">
        <f t="shared" si="274"/>
        <v>No</v>
      </c>
      <c r="U4382" s="82">
        <v>43476</v>
      </c>
      <c r="V4382" s="82">
        <v>43995</v>
      </c>
      <c r="W4382" s="17">
        <v>153</v>
      </c>
      <c r="X4382" s="17" t="str">
        <f t="shared" si="275"/>
        <v>Active</v>
      </c>
      <c r="Y4382" s="17" t="s">
        <v>15615</v>
      </c>
      <c r="Z4382" s="17"/>
    </row>
    <row r="4383" spans="1:26" x14ac:dyDescent="0.25">
      <c r="A4383">
        <v>4382</v>
      </c>
      <c r="B4383" s="17" t="s">
        <v>3100</v>
      </c>
      <c r="C4383" s="17">
        <v>1695</v>
      </c>
      <c r="D4383" s="17" t="str">
        <f>INDEX(Hosts!$A:$O,MATCH(Places!$C4383,Hosts!$A:$A,0),MATCH(Places!D$1,Hosts!$1:$1,0))</f>
        <v>Within an hour</v>
      </c>
      <c r="E4383" s="87">
        <f>INDEX(Hosts!$A:$O,MATCH(Places!$C4383,Hosts!$A:$A,0),MATCH(Places!E$1,Hosts!$1:$1,0))</f>
        <v>1</v>
      </c>
      <c r="F4383" s="87">
        <f>INDEX(Hosts!$A:$O,MATCH(Places!$C4383,Hosts!$A:$A,0),MATCH(Places!F$1,Hosts!$1:$1,0))</f>
        <v>0.99</v>
      </c>
      <c r="G4383" s="17" t="str">
        <f>INDEX(Hosts!$A:$O,MATCH(Places!$C4383,Hosts!$A:$A,0),MATCH(Places!G$1,Hosts!$1:$1,0))</f>
        <v>Yes</v>
      </c>
      <c r="H4383" s="17">
        <v>15</v>
      </c>
      <c r="I4383" s="17" t="str">
        <f>INDEX(Neighborhoods!$A:$C,MATCH(Places!$H4383,Neighborhoods!$A:$A,0),MATCH(Places!I$1,Neighborhoods!$1:$1,0))</f>
        <v>Manhattan</v>
      </c>
      <c r="J4383" s="17" t="str">
        <f>INDEX(Neighborhoods!$A:$C,MATCH(Places!$H4383,Neighborhoods!$A:$A,0),MATCH(Places!J$1,Neighborhoods!$1:$1,0))</f>
        <v>East Village</v>
      </c>
      <c r="K4383" s="17" t="s">
        <v>1</v>
      </c>
      <c r="L4383" s="17" t="str">
        <f t="shared" si="272"/>
        <v>Yes</v>
      </c>
      <c r="M4383" s="17">
        <v>2</v>
      </c>
      <c r="N4383" s="17" t="str" cm="1">
        <f t="array" ref="N4383">_xlfn.IFS(M4383&lt;=2,"Small",M4383&lt;=5,"Medium",M4383&gt;5,"Large")</f>
        <v>Small</v>
      </c>
      <c r="O4383" s="65">
        <v>70</v>
      </c>
      <c r="P4383" s="87">
        <f t="shared" si="273"/>
        <v>0.03</v>
      </c>
      <c r="Q4383" s="68">
        <v>4.75</v>
      </c>
      <c r="R4383" s="68" t="str" cm="1">
        <f t="array" ref="R4383">_xlfn.SWITCH(ROUND(Q4383,0),5,"Excellent",4,"Good",3,"Ok","Bad")</f>
        <v>Excellent</v>
      </c>
      <c r="S4383" s="17">
        <v>52</v>
      </c>
      <c r="T4383" s="17" t="str">
        <f t="shared" si="274"/>
        <v>No</v>
      </c>
      <c r="U4383" s="82">
        <v>43496</v>
      </c>
      <c r="V4383" s="82">
        <v>43898</v>
      </c>
      <c r="W4383" s="17">
        <v>0</v>
      </c>
      <c r="X4383" s="17" t="str">
        <f t="shared" si="275"/>
        <v>Inactive</v>
      </c>
      <c r="Y4383" s="17" t="s">
        <v>15615</v>
      </c>
      <c r="Z4383" s="17"/>
    </row>
    <row r="4384" spans="1:26" x14ac:dyDescent="0.25">
      <c r="A4384">
        <v>4383</v>
      </c>
      <c r="B4384" s="17" t="s">
        <v>15006</v>
      </c>
      <c r="C4384" s="17">
        <v>2346</v>
      </c>
      <c r="D4384" s="17" t="str">
        <f>INDEX(Hosts!$A:$O,MATCH(Places!$C4384,Hosts!$A:$A,0),MATCH(Places!D$1,Hosts!$1:$1,0))</f>
        <v>Within a few hours</v>
      </c>
      <c r="E4384" s="87">
        <f>INDEX(Hosts!$A:$O,MATCH(Places!$C4384,Hosts!$A:$A,0),MATCH(Places!E$1,Hosts!$1:$1,0))</f>
        <v>1</v>
      </c>
      <c r="F4384" s="87">
        <f>INDEX(Hosts!$A:$O,MATCH(Places!$C4384,Hosts!$A:$A,0),MATCH(Places!F$1,Hosts!$1:$1,0))</f>
        <v>1</v>
      </c>
      <c r="G4384" s="17" t="str">
        <f>INDEX(Hosts!$A:$O,MATCH(Places!$C4384,Hosts!$A:$A,0),MATCH(Places!G$1,Hosts!$1:$1,0))</f>
        <v>No</v>
      </c>
      <c r="H4384" s="17">
        <v>10</v>
      </c>
      <c r="I4384" s="17" t="str">
        <f>INDEX(Neighborhoods!$A:$C,MATCH(Places!$H4384,Neighborhoods!$A:$A,0),MATCH(Places!I$1,Neighborhoods!$1:$1,0))</f>
        <v>Brooklyn</v>
      </c>
      <c r="J4384" s="17" t="str">
        <f>INDEX(Neighborhoods!$A:$C,MATCH(Places!$H4384,Neighborhoods!$A:$A,0),MATCH(Places!J$1,Neighborhoods!$1:$1,0))</f>
        <v>East Flatbush</v>
      </c>
      <c r="K4384" s="17" t="s">
        <v>1</v>
      </c>
      <c r="L4384" s="17" t="str">
        <f t="shared" si="272"/>
        <v>Yes</v>
      </c>
      <c r="M4384" s="17">
        <v>1</v>
      </c>
      <c r="N4384" s="17" t="str" cm="1">
        <f t="array" ref="N4384">_xlfn.IFS(M4384&lt;=2,"Small",M4384&lt;=5,"Medium",M4384&gt;5,"Large")</f>
        <v>Small</v>
      </c>
      <c r="O4384" s="65">
        <v>39</v>
      </c>
      <c r="P4384" s="87">
        <f t="shared" si="273"/>
        <v>0.03</v>
      </c>
      <c r="Q4384" s="68">
        <v>4.67</v>
      </c>
      <c r="R4384" s="68" t="str" cm="1">
        <f t="array" ref="R4384">_xlfn.SWITCH(ROUND(Q4384,0),5,"Excellent",4,"Good",3,"Ok","Bad")</f>
        <v>Excellent</v>
      </c>
      <c r="S4384" s="17">
        <v>48</v>
      </c>
      <c r="T4384" s="17" t="str">
        <f t="shared" si="274"/>
        <v>No</v>
      </c>
      <c r="U4384" s="82">
        <v>43513</v>
      </c>
      <c r="V4384" s="82">
        <v>44057</v>
      </c>
      <c r="W4384" s="17">
        <v>269</v>
      </c>
      <c r="X4384" s="17" t="str">
        <f t="shared" si="275"/>
        <v>Active</v>
      </c>
      <c r="Y4384" s="17" t="s">
        <v>15616</v>
      </c>
      <c r="Z4384" s="17"/>
    </row>
    <row r="4385" spans="1:26" x14ac:dyDescent="0.25">
      <c r="A4385">
        <v>4384</v>
      </c>
      <c r="B4385" s="17" t="s">
        <v>3101</v>
      </c>
      <c r="C4385" s="17">
        <v>1377</v>
      </c>
      <c r="D4385" s="17" t="str">
        <f>INDEX(Hosts!$A:$O,MATCH(Places!$C4385,Hosts!$A:$A,0),MATCH(Places!D$1,Hosts!$1:$1,0))</f>
        <v>Within a day</v>
      </c>
      <c r="E4385" s="87">
        <f>INDEX(Hosts!$A:$O,MATCH(Places!$C4385,Hosts!$A:$A,0),MATCH(Places!E$1,Hosts!$1:$1,0))</f>
        <v>1</v>
      </c>
      <c r="F4385" s="87">
        <f>INDEX(Hosts!$A:$O,MATCH(Places!$C4385,Hosts!$A:$A,0),MATCH(Places!F$1,Hosts!$1:$1,0))</f>
        <v>1</v>
      </c>
      <c r="G4385" s="17" t="str">
        <f>INDEX(Hosts!$A:$O,MATCH(Places!$C4385,Hosts!$A:$A,0),MATCH(Places!G$1,Hosts!$1:$1,0))</f>
        <v>Yes</v>
      </c>
      <c r="H4385" s="17">
        <v>7</v>
      </c>
      <c r="I4385" s="17" t="str">
        <f>INDEX(Neighborhoods!$A:$C,MATCH(Places!$H4385,Neighborhoods!$A:$A,0),MATCH(Places!I$1,Neighborhoods!$1:$1,0))</f>
        <v>Brooklyn</v>
      </c>
      <c r="J4385" s="17" t="str">
        <f>INDEX(Neighborhoods!$A:$C,MATCH(Places!$H4385,Neighborhoods!$A:$A,0),MATCH(Places!J$1,Neighborhoods!$1:$1,0))</f>
        <v>Bedford-Stuyvesant</v>
      </c>
      <c r="K4385" s="17" t="s">
        <v>1</v>
      </c>
      <c r="L4385" s="17" t="str">
        <f t="shared" si="272"/>
        <v>Yes</v>
      </c>
      <c r="M4385" s="17">
        <v>2</v>
      </c>
      <c r="N4385" s="17" t="str" cm="1">
        <f t="array" ref="N4385">_xlfn.IFS(M4385&lt;=2,"Small",M4385&lt;=5,"Medium",M4385&gt;5,"Large")</f>
        <v>Small</v>
      </c>
      <c r="O4385" s="65">
        <v>50</v>
      </c>
      <c r="P4385" s="87">
        <f t="shared" si="273"/>
        <v>0.03</v>
      </c>
      <c r="Q4385" s="68">
        <v>5</v>
      </c>
      <c r="R4385" s="68" t="str" cm="1">
        <f t="array" ref="R4385">_xlfn.SWITCH(ROUND(Q4385,0),5,"Excellent",4,"Good",3,"Ok","Bad")</f>
        <v>Excellent</v>
      </c>
      <c r="S4385" s="17">
        <v>38</v>
      </c>
      <c r="T4385" s="17" t="str">
        <f t="shared" si="274"/>
        <v>No</v>
      </c>
      <c r="U4385" s="82">
        <v>43485</v>
      </c>
      <c r="V4385" s="82">
        <v>43899</v>
      </c>
      <c r="W4385" s="17">
        <v>0</v>
      </c>
      <c r="X4385" s="17" t="str">
        <f t="shared" si="275"/>
        <v>Inactive</v>
      </c>
      <c r="Y4385" s="17" t="s">
        <v>15615</v>
      </c>
      <c r="Z4385" s="17"/>
    </row>
    <row r="4386" spans="1:26" x14ac:dyDescent="0.25">
      <c r="A4386">
        <v>4385</v>
      </c>
      <c r="B4386" s="17" t="s">
        <v>3102</v>
      </c>
      <c r="C4386" s="17">
        <v>3761</v>
      </c>
      <c r="D4386" s="17" t="str">
        <f>INDEX(Hosts!$A:$O,MATCH(Places!$C4386,Hosts!$A:$A,0),MATCH(Places!D$1,Hosts!$1:$1,0))</f>
        <v>Within an hour</v>
      </c>
      <c r="E4386" s="87">
        <f>INDEX(Hosts!$A:$O,MATCH(Places!$C4386,Hosts!$A:$A,0),MATCH(Places!E$1,Hosts!$1:$1,0))</f>
        <v>1</v>
      </c>
      <c r="F4386" s="87">
        <f>INDEX(Hosts!$A:$O,MATCH(Places!$C4386,Hosts!$A:$A,0),MATCH(Places!F$1,Hosts!$1:$1,0))</f>
        <v>0.96</v>
      </c>
      <c r="G4386" s="17" t="str">
        <f>INDEX(Hosts!$A:$O,MATCH(Places!$C4386,Hosts!$A:$A,0),MATCH(Places!G$1,Hosts!$1:$1,0))</f>
        <v>No</v>
      </c>
      <c r="H4386" s="17">
        <v>23</v>
      </c>
      <c r="I4386" s="17" t="str">
        <f>INDEX(Neighborhoods!$A:$C,MATCH(Places!$H4386,Neighborhoods!$A:$A,0),MATCH(Places!I$1,Neighborhoods!$1:$1,0))</f>
        <v>Queens</v>
      </c>
      <c r="J4386" s="17" t="str">
        <f>INDEX(Neighborhoods!$A:$C,MATCH(Places!$H4386,Neighborhoods!$A:$A,0),MATCH(Places!J$1,Neighborhoods!$1:$1,0))</f>
        <v>Jamaica</v>
      </c>
      <c r="K4386" s="17" t="s">
        <v>1</v>
      </c>
      <c r="L4386" s="17" t="str">
        <f t="shared" si="272"/>
        <v>Yes</v>
      </c>
      <c r="M4386" s="17">
        <v>2</v>
      </c>
      <c r="N4386" s="17" t="str" cm="1">
        <f t="array" ref="N4386">_xlfn.IFS(M4386&lt;=2,"Small",M4386&lt;=5,"Medium",M4386&gt;5,"Large")</f>
        <v>Small</v>
      </c>
      <c r="O4386" s="65">
        <v>49</v>
      </c>
      <c r="P4386" s="87">
        <f t="shared" si="273"/>
        <v>0.03</v>
      </c>
      <c r="Q4386" s="68">
        <v>4.9800000000000004</v>
      </c>
      <c r="R4386" s="68" t="str" cm="1">
        <f t="array" ref="R4386">_xlfn.SWITCH(ROUND(Q4386,0),5,"Excellent",4,"Good",3,"Ok","Bad")</f>
        <v>Excellent</v>
      </c>
      <c r="S4386" s="17">
        <v>126</v>
      </c>
      <c r="T4386" s="17" t="str">
        <f t="shared" si="274"/>
        <v>Yes</v>
      </c>
      <c r="U4386" s="82">
        <v>43461</v>
      </c>
      <c r="V4386" s="82">
        <v>44031</v>
      </c>
      <c r="W4386" s="17">
        <v>359</v>
      </c>
      <c r="X4386" s="17" t="str">
        <f t="shared" si="275"/>
        <v>Active</v>
      </c>
      <c r="Y4386" s="17" t="s">
        <v>15615</v>
      </c>
      <c r="Z4386" s="17"/>
    </row>
    <row r="4387" spans="1:26" x14ac:dyDescent="0.25">
      <c r="A4387">
        <v>4386</v>
      </c>
      <c r="B4387" s="17" t="s">
        <v>3103</v>
      </c>
      <c r="C4387" s="17">
        <v>1891</v>
      </c>
      <c r="D4387" s="17" t="str">
        <f>INDEX(Hosts!$A:$O,MATCH(Places!$C4387,Hosts!$A:$A,0),MATCH(Places!D$1,Hosts!$1:$1,0))</f>
        <v>Within an hour</v>
      </c>
      <c r="E4387" s="87">
        <f>INDEX(Hosts!$A:$O,MATCH(Places!$C4387,Hosts!$A:$A,0),MATCH(Places!E$1,Hosts!$1:$1,0))</f>
        <v>1</v>
      </c>
      <c r="F4387" s="87">
        <f>INDEX(Hosts!$A:$O,MATCH(Places!$C4387,Hosts!$A:$A,0),MATCH(Places!F$1,Hosts!$1:$1,0))</f>
        <v>1</v>
      </c>
      <c r="G4387" s="17" t="str">
        <f>INDEX(Hosts!$A:$O,MATCH(Places!$C4387,Hosts!$A:$A,0),MATCH(Places!G$1,Hosts!$1:$1,0))</f>
        <v>Yes</v>
      </c>
      <c r="H4387" s="17">
        <v>7</v>
      </c>
      <c r="I4387" s="17" t="str">
        <f>INDEX(Neighborhoods!$A:$C,MATCH(Places!$H4387,Neighborhoods!$A:$A,0),MATCH(Places!I$1,Neighborhoods!$1:$1,0))</f>
        <v>Brooklyn</v>
      </c>
      <c r="J4387" s="17" t="str">
        <f>INDEX(Neighborhoods!$A:$C,MATCH(Places!$H4387,Neighborhoods!$A:$A,0),MATCH(Places!J$1,Neighborhoods!$1:$1,0))</f>
        <v>Bedford-Stuyvesant</v>
      </c>
      <c r="K4387" s="17" t="s">
        <v>11822</v>
      </c>
      <c r="L4387" s="17" t="str">
        <f t="shared" si="272"/>
        <v>No</v>
      </c>
      <c r="M4387" s="17">
        <v>4</v>
      </c>
      <c r="N4387" s="17" t="str" cm="1">
        <f t="array" ref="N4387">_xlfn.IFS(M4387&lt;=2,"Small",M4387&lt;=5,"Medium",M4387&gt;5,"Large")</f>
        <v>Medium</v>
      </c>
      <c r="O4387" s="65">
        <v>90</v>
      </c>
      <c r="P4387" s="87">
        <f t="shared" si="273"/>
        <v>0.03</v>
      </c>
      <c r="Q4387" s="68">
        <v>5</v>
      </c>
      <c r="R4387" s="68" t="str" cm="1">
        <f t="array" ref="R4387">_xlfn.SWITCH(ROUND(Q4387,0),5,"Excellent",4,"Good",3,"Ok","Bad")</f>
        <v>Excellent</v>
      </c>
      <c r="S4387" s="17">
        <v>89</v>
      </c>
      <c r="T4387" s="17" t="str">
        <f t="shared" si="274"/>
        <v>No</v>
      </c>
      <c r="U4387" s="82">
        <v>43470</v>
      </c>
      <c r="V4387" s="82">
        <v>44054</v>
      </c>
      <c r="W4387" s="17">
        <v>132</v>
      </c>
      <c r="X4387" s="17" t="str">
        <f t="shared" si="275"/>
        <v>Active</v>
      </c>
      <c r="Y4387" s="17" t="s">
        <v>15616</v>
      </c>
      <c r="Z4387" s="17"/>
    </row>
    <row r="4388" spans="1:26" x14ac:dyDescent="0.25">
      <c r="A4388">
        <v>4387</v>
      </c>
      <c r="B4388" s="17" t="s">
        <v>14976</v>
      </c>
      <c r="C4388" s="17">
        <v>3753</v>
      </c>
      <c r="D4388" s="17" t="str">
        <f>INDEX(Hosts!$A:$O,MATCH(Places!$C4388,Hosts!$A:$A,0),MATCH(Places!D$1,Hosts!$1:$1,0))</f>
        <v>Within an hour</v>
      </c>
      <c r="E4388" s="87">
        <f>INDEX(Hosts!$A:$O,MATCH(Places!$C4388,Hosts!$A:$A,0),MATCH(Places!E$1,Hosts!$1:$1,0))</f>
        <v>0.94</v>
      </c>
      <c r="F4388" s="87">
        <f>INDEX(Hosts!$A:$O,MATCH(Places!$C4388,Hosts!$A:$A,0),MATCH(Places!F$1,Hosts!$1:$1,0))</f>
        <v>0.91</v>
      </c>
      <c r="G4388" s="17" t="str">
        <f>INDEX(Hosts!$A:$O,MATCH(Places!$C4388,Hosts!$A:$A,0),MATCH(Places!G$1,Hosts!$1:$1,0))</f>
        <v>No</v>
      </c>
      <c r="H4388" s="17">
        <v>7</v>
      </c>
      <c r="I4388" s="17" t="str">
        <f>INDEX(Neighborhoods!$A:$C,MATCH(Places!$H4388,Neighborhoods!$A:$A,0),MATCH(Places!I$1,Neighborhoods!$1:$1,0))</f>
        <v>Brooklyn</v>
      </c>
      <c r="J4388" s="17" t="str">
        <f>INDEX(Neighborhoods!$A:$C,MATCH(Places!$H4388,Neighborhoods!$A:$A,0),MATCH(Places!J$1,Neighborhoods!$1:$1,0))</f>
        <v>Bedford-Stuyvesant</v>
      </c>
      <c r="K4388" s="17" t="s">
        <v>1</v>
      </c>
      <c r="L4388" s="17" t="str">
        <f t="shared" si="272"/>
        <v>Yes</v>
      </c>
      <c r="M4388" s="17">
        <v>2</v>
      </c>
      <c r="N4388" s="17" t="str" cm="1">
        <f t="array" ref="N4388">_xlfn.IFS(M4388&lt;=2,"Small",M4388&lt;=5,"Medium",M4388&gt;5,"Large")</f>
        <v>Small</v>
      </c>
      <c r="O4388" s="65">
        <v>45</v>
      </c>
      <c r="P4388" s="87">
        <f t="shared" si="273"/>
        <v>0.03</v>
      </c>
      <c r="Q4388" s="68">
        <v>4.38</v>
      </c>
      <c r="R4388" s="68" t="str" cm="1">
        <f t="array" ref="R4388">_xlfn.SWITCH(ROUND(Q4388,0),5,"Excellent",4,"Good",3,"Ok","Bad")</f>
        <v>Good</v>
      </c>
      <c r="S4388" s="17">
        <v>26</v>
      </c>
      <c r="T4388" s="17" t="str">
        <f t="shared" si="274"/>
        <v>No</v>
      </c>
      <c r="U4388" s="82">
        <v>43534</v>
      </c>
      <c r="V4388" s="82">
        <v>43892</v>
      </c>
      <c r="W4388" s="17">
        <v>338</v>
      </c>
      <c r="X4388" s="17" t="str">
        <f t="shared" si="275"/>
        <v>Active</v>
      </c>
      <c r="Y4388" s="17" t="s">
        <v>15616</v>
      </c>
      <c r="Z4388" s="17"/>
    </row>
    <row r="4389" spans="1:26" x14ac:dyDescent="0.25">
      <c r="A4389">
        <v>4388</v>
      </c>
      <c r="B4389" s="17" t="s">
        <v>3104</v>
      </c>
      <c r="C4389" s="17">
        <v>2766</v>
      </c>
      <c r="D4389" s="17" t="str">
        <f>INDEX(Hosts!$A:$O,MATCH(Places!$C4389,Hosts!$A:$A,0),MATCH(Places!D$1,Hosts!$1:$1,0))</f>
        <v>Within an hour</v>
      </c>
      <c r="E4389" s="87">
        <f>INDEX(Hosts!$A:$O,MATCH(Places!$C4389,Hosts!$A:$A,0),MATCH(Places!E$1,Hosts!$1:$1,0))</f>
        <v>1</v>
      </c>
      <c r="F4389" s="87">
        <f>INDEX(Hosts!$A:$O,MATCH(Places!$C4389,Hosts!$A:$A,0),MATCH(Places!F$1,Hosts!$1:$1,0))</f>
        <v>0.94</v>
      </c>
      <c r="G4389" s="17" t="str">
        <f>INDEX(Hosts!$A:$O,MATCH(Places!$C4389,Hosts!$A:$A,0),MATCH(Places!G$1,Hosts!$1:$1,0))</f>
        <v>Yes</v>
      </c>
      <c r="H4389" s="17">
        <v>9</v>
      </c>
      <c r="I4389" s="17" t="str">
        <f>INDEX(Neighborhoods!$A:$C,MATCH(Places!$H4389,Neighborhoods!$A:$A,0),MATCH(Places!I$1,Neighborhoods!$1:$1,0))</f>
        <v>Brooklyn</v>
      </c>
      <c r="J4389" s="17" t="str">
        <f>INDEX(Neighborhoods!$A:$C,MATCH(Places!$H4389,Neighborhoods!$A:$A,0),MATCH(Places!J$1,Neighborhoods!$1:$1,0))</f>
        <v>Crown Heights</v>
      </c>
      <c r="K4389" s="17" t="s">
        <v>11822</v>
      </c>
      <c r="L4389" s="17" t="str">
        <f t="shared" si="272"/>
        <v>No</v>
      </c>
      <c r="M4389" s="17">
        <v>2</v>
      </c>
      <c r="N4389" s="17" t="str" cm="1">
        <f t="array" ref="N4389">_xlfn.IFS(M4389&lt;=2,"Small",M4389&lt;=5,"Medium",M4389&gt;5,"Large")</f>
        <v>Small</v>
      </c>
      <c r="O4389" s="65">
        <v>73</v>
      </c>
      <c r="P4389" s="87">
        <f t="shared" si="273"/>
        <v>0.03</v>
      </c>
      <c r="Q4389" s="68">
        <v>5</v>
      </c>
      <c r="R4389" s="68" t="str" cm="1">
        <f t="array" ref="R4389">_xlfn.SWITCH(ROUND(Q4389,0),5,"Excellent",4,"Good",3,"Ok","Bad")</f>
        <v>Excellent</v>
      </c>
      <c r="S4389" s="17">
        <v>34</v>
      </c>
      <c r="T4389" s="17" t="str">
        <f t="shared" si="274"/>
        <v>No</v>
      </c>
      <c r="U4389" s="82">
        <v>43499</v>
      </c>
      <c r="V4389" s="82">
        <v>44041</v>
      </c>
      <c r="W4389" s="17">
        <v>102</v>
      </c>
      <c r="X4389" s="17" t="str">
        <f t="shared" si="275"/>
        <v>Active</v>
      </c>
      <c r="Y4389" s="17" t="s">
        <v>15615</v>
      </c>
      <c r="Z4389" s="17"/>
    </row>
    <row r="4390" spans="1:26" x14ac:dyDescent="0.25">
      <c r="A4390">
        <v>4389</v>
      </c>
      <c r="B4390" s="17" t="s">
        <v>3105</v>
      </c>
      <c r="C4390" s="17">
        <v>3713</v>
      </c>
      <c r="D4390" s="17" t="str">
        <f>INDEX(Hosts!$A:$O,MATCH(Places!$C4390,Hosts!$A:$A,0),MATCH(Places!D$1,Hosts!$1:$1,0))</f>
        <v>Within an hour</v>
      </c>
      <c r="E4390" s="87">
        <f>INDEX(Hosts!$A:$O,MATCH(Places!$C4390,Hosts!$A:$A,0),MATCH(Places!E$1,Hosts!$1:$1,0))</f>
        <v>1</v>
      </c>
      <c r="F4390" s="87">
        <f>INDEX(Hosts!$A:$O,MATCH(Places!$C4390,Hosts!$A:$A,0),MATCH(Places!F$1,Hosts!$1:$1,0))</f>
        <v>0.99</v>
      </c>
      <c r="G4390" s="17" t="str">
        <f>INDEX(Hosts!$A:$O,MATCH(Places!$C4390,Hosts!$A:$A,0),MATCH(Places!G$1,Hosts!$1:$1,0))</f>
        <v>No</v>
      </c>
      <c r="H4390" s="17">
        <v>4</v>
      </c>
      <c r="I4390" s="17" t="str">
        <f>INDEX(Neighborhoods!$A:$C,MATCH(Places!$H4390,Neighborhoods!$A:$A,0),MATCH(Places!I$1,Neighborhoods!$1:$1,0))</f>
        <v>Bronx</v>
      </c>
      <c r="J4390" s="17" t="str">
        <f>INDEX(Neighborhoods!$A:$C,MATCH(Places!$H4390,Neighborhoods!$A:$A,0),MATCH(Places!J$1,Neighborhoods!$1:$1,0))</f>
        <v>Mott Haven</v>
      </c>
      <c r="K4390" s="17" t="s">
        <v>1</v>
      </c>
      <c r="L4390" s="17" t="str">
        <f t="shared" si="272"/>
        <v>Yes</v>
      </c>
      <c r="M4390" s="17">
        <v>2</v>
      </c>
      <c r="N4390" s="17" t="str" cm="1">
        <f t="array" ref="N4390">_xlfn.IFS(M4390&lt;=2,"Small",M4390&lt;=5,"Medium",M4390&gt;5,"Large")</f>
        <v>Small</v>
      </c>
      <c r="O4390" s="65">
        <v>39</v>
      </c>
      <c r="P4390" s="87">
        <f t="shared" si="273"/>
        <v>0.03</v>
      </c>
      <c r="Q4390" s="68">
        <v>4.95</v>
      </c>
      <c r="R4390" s="68" t="str" cm="1">
        <f t="array" ref="R4390">_xlfn.SWITCH(ROUND(Q4390,0),5,"Excellent",4,"Good",3,"Ok","Bad")</f>
        <v>Excellent</v>
      </c>
      <c r="S4390" s="17">
        <v>110</v>
      </c>
      <c r="T4390" s="17" t="str">
        <f t="shared" si="274"/>
        <v>Yes</v>
      </c>
      <c r="U4390" s="82">
        <v>43514</v>
      </c>
      <c r="V4390" s="82">
        <v>44040</v>
      </c>
      <c r="W4390" s="17">
        <v>0</v>
      </c>
      <c r="X4390" s="17" t="str">
        <f t="shared" si="275"/>
        <v>Inactive</v>
      </c>
      <c r="Y4390" s="17" t="s">
        <v>15616</v>
      </c>
      <c r="Z4390" s="17"/>
    </row>
    <row r="4391" spans="1:26" x14ac:dyDescent="0.25">
      <c r="A4391">
        <v>4390</v>
      </c>
      <c r="B4391" s="17" t="s">
        <v>3106</v>
      </c>
      <c r="C4391" s="17">
        <v>731</v>
      </c>
      <c r="D4391" s="17" t="str">
        <f>INDEX(Hosts!$A:$O,MATCH(Places!$C4391,Hosts!$A:$A,0),MATCH(Places!D$1,Hosts!$1:$1,0))</f>
        <v>Within an hour</v>
      </c>
      <c r="E4391" s="87">
        <f>INDEX(Hosts!$A:$O,MATCH(Places!$C4391,Hosts!$A:$A,0),MATCH(Places!E$1,Hosts!$1:$1,0))</f>
        <v>1</v>
      </c>
      <c r="F4391" s="87">
        <f>INDEX(Hosts!$A:$O,MATCH(Places!$C4391,Hosts!$A:$A,0),MATCH(Places!F$1,Hosts!$1:$1,0))</f>
        <v>0.94</v>
      </c>
      <c r="G4391" s="17" t="str">
        <f>INDEX(Hosts!$A:$O,MATCH(Places!$C4391,Hosts!$A:$A,0),MATCH(Places!G$1,Hosts!$1:$1,0))</f>
        <v>No</v>
      </c>
      <c r="H4391" s="17">
        <v>15</v>
      </c>
      <c r="I4391" s="17" t="str">
        <f>INDEX(Neighborhoods!$A:$C,MATCH(Places!$H4391,Neighborhoods!$A:$A,0),MATCH(Places!I$1,Neighborhoods!$1:$1,0))</f>
        <v>Manhattan</v>
      </c>
      <c r="J4391" s="17" t="str">
        <f>INDEX(Neighborhoods!$A:$C,MATCH(Places!$H4391,Neighborhoods!$A:$A,0),MATCH(Places!J$1,Neighborhoods!$1:$1,0))</f>
        <v>East Village</v>
      </c>
      <c r="K4391" s="17" t="s">
        <v>11822</v>
      </c>
      <c r="L4391" s="17" t="str">
        <f t="shared" si="272"/>
        <v>No</v>
      </c>
      <c r="M4391" s="17">
        <v>2</v>
      </c>
      <c r="N4391" s="17" t="str" cm="1">
        <f t="array" ref="N4391">_xlfn.IFS(M4391&lt;=2,"Small",M4391&lt;=5,"Medium",M4391&gt;5,"Large")</f>
        <v>Small</v>
      </c>
      <c r="O4391" s="65">
        <v>210</v>
      </c>
      <c r="P4391" s="87">
        <f t="shared" si="273"/>
        <v>0.04</v>
      </c>
      <c r="Q4391" s="68">
        <v>4.5</v>
      </c>
      <c r="R4391" s="68" t="str" cm="1">
        <f t="array" ref="R4391">_xlfn.SWITCH(ROUND(Q4391,0),5,"Excellent",4,"Good",3,"Ok","Bad")</f>
        <v>Excellent</v>
      </c>
      <c r="S4391" s="17">
        <v>4</v>
      </c>
      <c r="T4391" s="17" t="str">
        <f t="shared" si="274"/>
        <v>No</v>
      </c>
      <c r="U4391" s="82">
        <v>43719</v>
      </c>
      <c r="V4391" s="82">
        <v>43818</v>
      </c>
      <c r="W4391" s="17">
        <v>364</v>
      </c>
      <c r="X4391" s="17" t="str">
        <f t="shared" si="275"/>
        <v>Active</v>
      </c>
      <c r="Y4391" s="17" t="s">
        <v>15615</v>
      </c>
      <c r="Z4391" s="17"/>
    </row>
    <row r="4392" spans="1:26" x14ac:dyDescent="0.25">
      <c r="A4392">
        <v>4391</v>
      </c>
      <c r="B4392" s="17" t="s">
        <v>13770</v>
      </c>
      <c r="C4392" s="17">
        <v>2966</v>
      </c>
      <c r="D4392" s="17" t="str">
        <f>INDEX(Hosts!$A:$O,MATCH(Places!$C4392,Hosts!$A:$A,0),MATCH(Places!D$1,Hosts!$1:$1,0))</f>
        <v>Within a day</v>
      </c>
      <c r="E4392" s="87">
        <f>INDEX(Hosts!$A:$O,MATCH(Places!$C4392,Hosts!$A:$A,0),MATCH(Places!E$1,Hosts!$1:$1,0))</f>
        <v>1</v>
      </c>
      <c r="F4392" s="87">
        <f>INDEX(Hosts!$A:$O,MATCH(Places!$C4392,Hosts!$A:$A,0),MATCH(Places!F$1,Hosts!$1:$1,0))</f>
        <v>1</v>
      </c>
      <c r="G4392" s="17" t="str">
        <f>INDEX(Hosts!$A:$O,MATCH(Places!$C4392,Hosts!$A:$A,0),MATCH(Places!G$1,Hosts!$1:$1,0))</f>
        <v>Yes</v>
      </c>
      <c r="H4392" s="17">
        <v>7</v>
      </c>
      <c r="I4392" s="17" t="str">
        <f>INDEX(Neighborhoods!$A:$C,MATCH(Places!$H4392,Neighborhoods!$A:$A,0),MATCH(Places!I$1,Neighborhoods!$1:$1,0))</f>
        <v>Brooklyn</v>
      </c>
      <c r="J4392" s="17" t="str">
        <f>INDEX(Neighborhoods!$A:$C,MATCH(Places!$H4392,Neighborhoods!$A:$A,0),MATCH(Places!J$1,Neighborhoods!$1:$1,0))</f>
        <v>Bedford-Stuyvesant</v>
      </c>
      <c r="K4392" s="17" t="s">
        <v>11822</v>
      </c>
      <c r="L4392" s="17" t="str">
        <f t="shared" si="272"/>
        <v>No</v>
      </c>
      <c r="M4392" s="17">
        <v>4</v>
      </c>
      <c r="N4392" s="17" t="str" cm="1">
        <f t="array" ref="N4392">_xlfn.IFS(M4392&lt;=2,"Small",M4392&lt;=5,"Medium",M4392&gt;5,"Large")</f>
        <v>Medium</v>
      </c>
      <c r="O4392" s="65">
        <v>108</v>
      </c>
      <c r="P4392" s="87">
        <f t="shared" si="273"/>
        <v>0.03</v>
      </c>
      <c r="Q4392" s="68">
        <v>4.8899999999999997</v>
      </c>
      <c r="R4392" s="68" t="str" cm="1">
        <f t="array" ref="R4392">_xlfn.SWITCH(ROUND(Q4392,0),5,"Excellent",4,"Good",3,"Ok","Bad")</f>
        <v>Excellent</v>
      </c>
      <c r="S4392" s="17">
        <v>37</v>
      </c>
      <c r="T4392" s="17" t="str">
        <f t="shared" si="274"/>
        <v>No</v>
      </c>
      <c r="U4392" s="82">
        <v>43681</v>
      </c>
      <c r="V4392" s="82">
        <v>43896</v>
      </c>
      <c r="W4392" s="17">
        <v>10</v>
      </c>
      <c r="X4392" s="17" t="str">
        <f t="shared" si="275"/>
        <v>Active</v>
      </c>
      <c r="Y4392" s="17" t="s">
        <v>15615</v>
      </c>
      <c r="Z4392" s="17"/>
    </row>
    <row r="4393" spans="1:26" x14ac:dyDescent="0.25">
      <c r="A4393">
        <v>4392</v>
      </c>
      <c r="B4393" s="17" t="s">
        <v>14199</v>
      </c>
      <c r="C4393" s="17">
        <v>3544</v>
      </c>
      <c r="D4393" s="17" t="str">
        <f>INDEX(Hosts!$A:$O,MATCH(Places!$C4393,Hosts!$A:$A,0),MATCH(Places!D$1,Hosts!$1:$1,0))</f>
        <v>Within an hour</v>
      </c>
      <c r="E4393" s="87">
        <f>INDEX(Hosts!$A:$O,MATCH(Places!$C4393,Hosts!$A:$A,0),MATCH(Places!E$1,Hosts!$1:$1,0))</f>
        <v>0.9</v>
      </c>
      <c r="F4393" s="87">
        <f>INDEX(Hosts!$A:$O,MATCH(Places!$C4393,Hosts!$A:$A,0),MATCH(Places!F$1,Hosts!$1:$1,0))</f>
        <v>0.99</v>
      </c>
      <c r="G4393" s="17" t="str">
        <f>INDEX(Hosts!$A:$O,MATCH(Places!$C4393,Hosts!$A:$A,0),MATCH(Places!G$1,Hosts!$1:$1,0))</f>
        <v>No</v>
      </c>
      <c r="H4393" s="17">
        <v>17</v>
      </c>
      <c r="I4393" s="17" t="str">
        <f>INDEX(Neighborhoods!$A:$C,MATCH(Places!$H4393,Neighborhoods!$A:$A,0),MATCH(Places!I$1,Neighborhoods!$1:$1,0))</f>
        <v>Manhattan</v>
      </c>
      <c r="J4393" s="17" t="str">
        <f>INDEX(Neighborhoods!$A:$C,MATCH(Places!$H4393,Neighborhoods!$A:$A,0),MATCH(Places!J$1,Neighborhoods!$1:$1,0))</f>
        <v>Hell's Kitchen</v>
      </c>
      <c r="K4393" s="17" t="s">
        <v>1</v>
      </c>
      <c r="L4393" s="17" t="str">
        <f t="shared" si="272"/>
        <v>Yes</v>
      </c>
      <c r="M4393" s="17">
        <v>2</v>
      </c>
      <c r="N4393" s="17" t="str" cm="1">
        <f t="array" ref="N4393">_xlfn.IFS(M4393&lt;=2,"Small",M4393&lt;=5,"Medium",M4393&gt;5,"Large")</f>
        <v>Small</v>
      </c>
      <c r="O4393" s="65">
        <v>150</v>
      </c>
      <c r="P4393" s="87">
        <f t="shared" si="273"/>
        <v>0.03</v>
      </c>
      <c r="Q4393" s="68">
        <v>3.91</v>
      </c>
      <c r="R4393" s="68" t="str" cm="1">
        <f t="array" ref="R4393">_xlfn.SWITCH(ROUND(Q4393,0),5,"Excellent",4,"Good",3,"Ok","Bad")</f>
        <v>Good</v>
      </c>
      <c r="S4393" s="17">
        <v>11</v>
      </c>
      <c r="T4393" s="17" t="str">
        <f t="shared" si="274"/>
        <v>No</v>
      </c>
      <c r="U4393" s="82">
        <v>43549</v>
      </c>
      <c r="V4393" s="82">
        <v>43833</v>
      </c>
      <c r="W4393" s="17">
        <v>365</v>
      </c>
      <c r="X4393" s="17" t="str">
        <f t="shared" si="275"/>
        <v>Active</v>
      </c>
      <c r="Y4393" s="17" t="s">
        <v>15616</v>
      </c>
      <c r="Z4393" s="17"/>
    </row>
    <row r="4394" spans="1:26" x14ac:dyDescent="0.25">
      <c r="A4394">
        <v>4393</v>
      </c>
      <c r="B4394" s="17" t="s">
        <v>3107</v>
      </c>
      <c r="C4394" s="17">
        <v>1846</v>
      </c>
      <c r="D4394" s="17" t="str">
        <f>INDEX(Hosts!$A:$O,MATCH(Places!$C4394,Hosts!$A:$A,0),MATCH(Places!D$1,Hosts!$1:$1,0))</f>
        <v>Within an hour</v>
      </c>
      <c r="E4394" s="87">
        <f>INDEX(Hosts!$A:$O,MATCH(Places!$C4394,Hosts!$A:$A,0),MATCH(Places!E$1,Hosts!$1:$1,0))</f>
        <v>0.9</v>
      </c>
      <c r="F4394" s="87">
        <f>INDEX(Hosts!$A:$O,MATCH(Places!$C4394,Hosts!$A:$A,0),MATCH(Places!F$1,Hosts!$1:$1,0))</f>
        <v>1</v>
      </c>
      <c r="G4394" s="17" t="str">
        <f>INDEX(Hosts!$A:$O,MATCH(Places!$C4394,Hosts!$A:$A,0),MATCH(Places!G$1,Hosts!$1:$1,0))</f>
        <v>No</v>
      </c>
      <c r="H4394" s="17">
        <v>8</v>
      </c>
      <c r="I4394" s="17" t="str">
        <f>INDEX(Neighborhoods!$A:$C,MATCH(Places!$H4394,Neighborhoods!$A:$A,0),MATCH(Places!I$1,Neighborhoods!$1:$1,0))</f>
        <v>Brooklyn</v>
      </c>
      <c r="J4394" s="17" t="str">
        <f>INDEX(Neighborhoods!$A:$C,MATCH(Places!$H4394,Neighborhoods!$A:$A,0),MATCH(Places!J$1,Neighborhoods!$1:$1,0))</f>
        <v>Bushwick</v>
      </c>
      <c r="K4394" s="17" t="s">
        <v>1</v>
      </c>
      <c r="L4394" s="17" t="str">
        <f t="shared" si="272"/>
        <v>Yes</v>
      </c>
      <c r="M4394" s="17">
        <v>2</v>
      </c>
      <c r="N4394" s="17" t="str" cm="1">
        <f t="array" ref="N4394">_xlfn.IFS(M4394&lt;=2,"Small",M4394&lt;=5,"Medium",M4394&gt;5,"Large")</f>
        <v>Small</v>
      </c>
      <c r="O4394" s="65">
        <v>45</v>
      </c>
      <c r="P4394" s="87">
        <f t="shared" si="273"/>
        <v>0.03</v>
      </c>
      <c r="Q4394" s="68">
        <v>4.7300000000000004</v>
      </c>
      <c r="R4394" s="68" t="str" cm="1">
        <f t="array" ref="R4394">_xlfn.SWITCH(ROUND(Q4394,0),5,"Excellent",4,"Good",3,"Ok","Bad")</f>
        <v>Excellent</v>
      </c>
      <c r="S4394" s="17">
        <v>15</v>
      </c>
      <c r="T4394" s="17" t="str">
        <f t="shared" si="274"/>
        <v>No</v>
      </c>
      <c r="U4394" s="82">
        <v>43561</v>
      </c>
      <c r="V4394" s="82">
        <v>43852</v>
      </c>
      <c r="W4394" s="17">
        <v>74</v>
      </c>
      <c r="X4394" s="17" t="str">
        <f t="shared" si="275"/>
        <v>Active</v>
      </c>
      <c r="Y4394" s="17" t="s">
        <v>15615</v>
      </c>
      <c r="Z4394" s="17"/>
    </row>
    <row r="4395" spans="1:26" x14ac:dyDescent="0.25">
      <c r="A4395">
        <v>4394</v>
      </c>
      <c r="B4395" s="17" t="s">
        <v>15541</v>
      </c>
      <c r="C4395" s="17">
        <v>3691</v>
      </c>
      <c r="D4395" s="17" t="str">
        <f>INDEX(Hosts!$A:$O,MATCH(Places!$C4395,Hosts!$A:$A,0),MATCH(Places!D$1,Hosts!$1:$1,0))</f>
        <v>Within an hour</v>
      </c>
      <c r="E4395" s="87">
        <f>INDEX(Hosts!$A:$O,MATCH(Places!$C4395,Hosts!$A:$A,0),MATCH(Places!E$1,Hosts!$1:$1,0))</f>
        <v>0.97</v>
      </c>
      <c r="F4395" s="87">
        <f>INDEX(Hosts!$A:$O,MATCH(Places!$C4395,Hosts!$A:$A,0),MATCH(Places!F$1,Hosts!$1:$1,0))</f>
        <v>0.99</v>
      </c>
      <c r="G4395" s="17" t="str">
        <f>INDEX(Hosts!$A:$O,MATCH(Places!$C4395,Hosts!$A:$A,0),MATCH(Places!G$1,Hosts!$1:$1,0))</f>
        <v>No</v>
      </c>
      <c r="H4395" s="17">
        <v>16</v>
      </c>
      <c r="I4395" s="17" t="str">
        <f>INDEX(Neighborhoods!$A:$C,MATCH(Places!$H4395,Neighborhoods!$A:$A,0),MATCH(Places!I$1,Neighborhoods!$1:$1,0))</f>
        <v>Manhattan</v>
      </c>
      <c r="J4395" s="17" t="str">
        <f>INDEX(Neighborhoods!$A:$C,MATCH(Places!$H4395,Neighborhoods!$A:$A,0),MATCH(Places!J$1,Neighborhoods!$1:$1,0))</f>
        <v>Harlem</v>
      </c>
      <c r="K4395" s="17" t="s">
        <v>11822</v>
      </c>
      <c r="L4395" s="17" t="str">
        <f t="shared" si="272"/>
        <v>No</v>
      </c>
      <c r="M4395" s="17">
        <v>3</v>
      </c>
      <c r="N4395" s="17" t="str" cm="1">
        <f t="array" ref="N4395">_xlfn.IFS(M4395&lt;=2,"Small",M4395&lt;=5,"Medium",M4395&gt;5,"Large")</f>
        <v>Medium</v>
      </c>
      <c r="O4395" s="65">
        <v>100</v>
      </c>
      <c r="P4395" s="87">
        <f t="shared" si="273"/>
        <v>0.03</v>
      </c>
      <c r="Q4395" s="68">
        <v>4.33</v>
      </c>
      <c r="R4395" s="68" t="str" cm="1">
        <f t="array" ref="R4395">_xlfn.SWITCH(ROUND(Q4395,0),5,"Excellent",4,"Good",3,"Ok","Bad")</f>
        <v>Good</v>
      </c>
      <c r="S4395" s="17">
        <v>6</v>
      </c>
      <c r="T4395" s="17" t="str">
        <f t="shared" si="274"/>
        <v>No</v>
      </c>
      <c r="U4395" s="82">
        <v>43630</v>
      </c>
      <c r="V4395" s="82">
        <v>44042</v>
      </c>
      <c r="W4395" s="17">
        <v>1</v>
      </c>
      <c r="X4395" s="17" t="str">
        <f t="shared" si="275"/>
        <v>Active</v>
      </c>
      <c r="Y4395" s="17" t="s">
        <v>15616</v>
      </c>
      <c r="Z4395" s="17"/>
    </row>
    <row r="4396" spans="1:26" x14ac:dyDescent="0.25">
      <c r="A4396">
        <v>4395</v>
      </c>
      <c r="B4396" s="17" t="s">
        <v>15488</v>
      </c>
      <c r="C4396" s="17">
        <v>3763</v>
      </c>
      <c r="D4396" s="17" t="str">
        <f>INDEX(Hosts!$A:$O,MATCH(Places!$C4396,Hosts!$A:$A,0),MATCH(Places!D$1,Hosts!$1:$1,0))</f>
        <v>Within an hour</v>
      </c>
      <c r="E4396" s="87">
        <f>INDEX(Hosts!$A:$O,MATCH(Places!$C4396,Hosts!$A:$A,0),MATCH(Places!E$1,Hosts!$1:$1,0))</f>
        <v>1</v>
      </c>
      <c r="F4396" s="87">
        <f>INDEX(Hosts!$A:$O,MATCH(Places!$C4396,Hosts!$A:$A,0),MATCH(Places!F$1,Hosts!$1:$1,0))</f>
        <v>0.93</v>
      </c>
      <c r="G4396" s="17" t="str">
        <f>INDEX(Hosts!$A:$O,MATCH(Places!$C4396,Hosts!$A:$A,0),MATCH(Places!G$1,Hosts!$1:$1,0))</f>
        <v>Yes</v>
      </c>
      <c r="H4396" s="17">
        <v>7</v>
      </c>
      <c r="I4396" s="17" t="str">
        <f>INDEX(Neighborhoods!$A:$C,MATCH(Places!$H4396,Neighborhoods!$A:$A,0),MATCH(Places!I$1,Neighborhoods!$1:$1,0))</f>
        <v>Brooklyn</v>
      </c>
      <c r="J4396" s="17" t="str">
        <f>INDEX(Neighborhoods!$A:$C,MATCH(Places!$H4396,Neighborhoods!$A:$A,0),MATCH(Places!J$1,Neighborhoods!$1:$1,0))</f>
        <v>Bedford-Stuyvesant</v>
      </c>
      <c r="K4396" s="17" t="s">
        <v>11822</v>
      </c>
      <c r="L4396" s="17" t="str">
        <f t="shared" si="272"/>
        <v>No</v>
      </c>
      <c r="M4396" s="17">
        <v>6</v>
      </c>
      <c r="N4396" s="17" t="str" cm="1">
        <f t="array" ref="N4396">_xlfn.IFS(M4396&lt;=2,"Small",M4396&lt;=5,"Medium",M4396&gt;5,"Large")</f>
        <v>Large</v>
      </c>
      <c r="O4396" s="65">
        <v>149</v>
      </c>
      <c r="P4396" s="87">
        <f t="shared" si="273"/>
        <v>0.03</v>
      </c>
      <c r="Q4396" s="68">
        <v>4.84</v>
      </c>
      <c r="R4396" s="68" t="str" cm="1">
        <f t="array" ref="R4396">_xlfn.SWITCH(ROUND(Q4396,0),5,"Excellent",4,"Good",3,"Ok","Bad")</f>
        <v>Excellent</v>
      </c>
      <c r="S4396" s="17">
        <v>25</v>
      </c>
      <c r="T4396" s="17" t="str">
        <f t="shared" si="274"/>
        <v>No</v>
      </c>
      <c r="U4396" s="82">
        <v>43562</v>
      </c>
      <c r="V4396" s="82">
        <v>44052</v>
      </c>
      <c r="W4396" s="17">
        <v>320</v>
      </c>
      <c r="X4396" s="17" t="str">
        <f t="shared" si="275"/>
        <v>Active</v>
      </c>
      <c r="Y4396" s="17" t="s">
        <v>15615</v>
      </c>
      <c r="Z4396" s="17"/>
    </row>
    <row r="4397" spans="1:26" x14ac:dyDescent="0.25">
      <c r="A4397">
        <v>4396</v>
      </c>
      <c r="B4397" s="17" t="s">
        <v>3108</v>
      </c>
      <c r="C4397" s="17">
        <v>2165</v>
      </c>
      <c r="D4397" s="17" t="str">
        <f>INDEX(Hosts!$A:$O,MATCH(Places!$C4397,Hosts!$A:$A,0),MATCH(Places!D$1,Hosts!$1:$1,0))</f>
        <v>Within a few hours</v>
      </c>
      <c r="E4397" s="87">
        <f>INDEX(Hosts!$A:$O,MATCH(Places!$C4397,Hosts!$A:$A,0),MATCH(Places!E$1,Hosts!$1:$1,0))</f>
        <v>1</v>
      </c>
      <c r="F4397" s="87">
        <f>INDEX(Hosts!$A:$O,MATCH(Places!$C4397,Hosts!$A:$A,0),MATCH(Places!F$1,Hosts!$1:$1,0))</f>
        <v>1</v>
      </c>
      <c r="G4397" s="17" t="str">
        <f>INDEX(Hosts!$A:$O,MATCH(Places!$C4397,Hosts!$A:$A,0),MATCH(Places!G$1,Hosts!$1:$1,0))</f>
        <v>Yes</v>
      </c>
      <c r="H4397" s="17">
        <v>7</v>
      </c>
      <c r="I4397" s="17" t="str">
        <f>INDEX(Neighborhoods!$A:$C,MATCH(Places!$H4397,Neighborhoods!$A:$A,0),MATCH(Places!I$1,Neighborhoods!$1:$1,0))</f>
        <v>Brooklyn</v>
      </c>
      <c r="J4397" s="17" t="str">
        <f>INDEX(Neighborhoods!$A:$C,MATCH(Places!$H4397,Neighborhoods!$A:$A,0),MATCH(Places!J$1,Neighborhoods!$1:$1,0))</f>
        <v>Bedford-Stuyvesant</v>
      </c>
      <c r="K4397" s="17" t="s">
        <v>11822</v>
      </c>
      <c r="L4397" s="17" t="str">
        <f t="shared" si="272"/>
        <v>No</v>
      </c>
      <c r="M4397" s="17">
        <v>3</v>
      </c>
      <c r="N4397" s="17" t="str" cm="1">
        <f t="array" ref="N4397">_xlfn.IFS(M4397&lt;=2,"Small",M4397&lt;=5,"Medium",M4397&gt;5,"Large")</f>
        <v>Medium</v>
      </c>
      <c r="O4397" s="65">
        <v>138</v>
      </c>
      <c r="P4397" s="87">
        <f t="shared" si="273"/>
        <v>0.03</v>
      </c>
      <c r="Q4397" s="68">
        <v>4.8899999999999997</v>
      </c>
      <c r="R4397" s="68" t="str" cm="1">
        <f t="array" ref="R4397">_xlfn.SWITCH(ROUND(Q4397,0),5,"Excellent",4,"Good",3,"Ok","Bad")</f>
        <v>Excellent</v>
      </c>
      <c r="S4397" s="17">
        <v>44</v>
      </c>
      <c r="T4397" s="17" t="str">
        <f t="shared" si="274"/>
        <v>No</v>
      </c>
      <c r="U4397" s="82">
        <v>43533</v>
      </c>
      <c r="V4397" s="82">
        <v>43891</v>
      </c>
      <c r="W4397" s="17">
        <v>0</v>
      </c>
      <c r="X4397" s="17" t="str">
        <f t="shared" si="275"/>
        <v>Inactive</v>
      </c>
      <c r="Y4397" s="17" t="s">
        <v>15615</v>
      </c>
      <c r="Z4397" s="17"/>
    </row>
    <row r="4398" spans="1:26" x14ac:dyDescent="0.25">
      <c r="A4398">
        <v>4397</v>
      </c>
      <c r="B4398" s="17" t="s">
        <v>14572</v>
      </c>
      <c r="C4398" s="17">
        <v>3716</v>
      </c>
      <c r="D4398" s="17" t="str">
        <f>INDEX(Hosts!$A:$O,MATCH(Places!$C4398,Hosts!$A:$A,0),MATCH(Places!D$1,Hosts!$1:$1,0))</f>
        <v>Within an hour</v>
      </c>
      <c r="E4398" s="87">
        <f>INDEX(Hosts!$A:$O,MATCH(Places!$C4398,Hosts!$A:$A,0),MATCH(Places!E$1,Hosts!$1:$1,0))</f>
        <v>0.98</v>
      </c>
      <c r="F4398" s="87">
        <f>INDEX(Hosts!$A:$O,MATCH(Places!$C4398,Hosts!$A:$A,0),MATCH(Places!F$1,Hosts!$1:$1,0))</f>
        <v>0.94</v>
      </c>
      <c r="G4398" s="17" t="str">
        <f>INDEX(Hosts!$A:$O,MATCH(Places!$C4398,Hosts!$A:$A,0),MATCH(Places!G$1,Hosts!$1:$1,0))</f>
        <v>No</v>
      </c>
      <c r="H4398" s="17">
        <v>17</v>
      </c>
      <c r="I4398" s="17" t="str">
        <f>INDEX(Neighborhoods!$A:$C,MATCH(Places!$H4398,Neighborhoods!$A:$A,0),MATCH(Places!I$1,Neighborhoods!$1:$1,0))</f>
        <v>Manhattan</v>
      </c>
      <c r="J4398" s="17" t="str">
        <f>INDEX(Neighborhoods!$A:$C,MATCH(Places!$H4398,Neighborhoods!$A:$A,0),MATCH(Places!J$1,Neighborhoods!$1:$1,0))</f>
        <v>Hell's Kitchen</v>
      </c>
      <c r="K4398" s="17" t="s">
        <v>1</v>
      </c>
      <c r="L4398" s="17" t="str">
        <f t="shared" si="272"/>
        <v>Yes</v>
      </c>
      <c r="M4398" s="17">
        <v>2</v>
      </c>
      <c r="N4398" s="17" t="str" cm="1">
        <f t="array" ref="N4398">_xlfn.IFS(M4398&lt;=2,"Small",M4398&lt;=5,"Medium",M4398&gt;5,"Large")</f>
        <v>Small</v>
      </c>
      <c r="O4398" s="65">
        <v>75</v>
      </c>
      <c r="P4398" s="87">
        <f t="shared" si="273"/>
        <v>0.03</v>
      </c>
      <c r="Q4398" s="68">
        <v>4.43</v>
      </c>
      <c r="R4398" s="68" t="str" cm="1">
        <f t="array" ref="R4398">_xlfn.SWITCH(ROUND(Q4398,0),5,"Excellent",4,"Good",3,"Ok","Bad")</f>
        <v>Good</v>
      </c>
      <c r="S4398" s="17">
        <v>14</v>
      </c>
      <c r="T4398" s="17" t="str">
        <f t="shared" si="274"/>
        <v>No</v>
      </c>
      <c r="U4398" s="82">
        <v>43478</v>
      </c>
      <c r="V4398" s="82">
        <v>43999</v>
      </c>
      <c r="W4398" s="17">
        <v>358</v>
      </c>
      <c r="X4398" s="17" t="str">
        <f t="shared" si="275"/>
        <v>Active</v>
      </c>
      <c r="Y4398" s="17" t="s">
        <v>15615</v>
      </c>
      <c r="Z4398" s="17"/>
    </row>
    <row r="4399" spans="1:26" x14ac:dyDescent="0.25">
      <c r="A4399">
        <v>4398</v>
      </c>
      <c r="B4399" s="17" t="s">
        <v>13652</v>
      </c>
      <c r="C4399" s="17">
        <v>400</v>
      </c>
      <c r="D4399" s="17" t="str">
        <f>INDEX(Hosts!$A:$O,MATCH(Places!$C4399,Hosts!$A:$A,0),MATCH(Places!D$1,Hosts!$1:$1,0))</f>
        <v>Within a few hours</v>
      </c>
      <c r="E4399" s="87">
        <f>INDEX(Hosts!$A:$O,MATCH(Places!$C4399,Hosts!$A:$A,0),MATCH(Places!E$1,Hosts!$1:$1,0))</f>
        <v>1</v>
      </c>
      <c r="F4399" s="87">
        <f>INDEX(Hosts!$A:$O,MATCH(Places!$C4399,Hosts!$A:$A,0),MATCH(Places!F$1,Hosts!$1:$1,0))</f>
        <v>0.82</v>
      </c>
      <c r="G4399" s="17" t="str">
        <f>INDEX(Hosts!$A:$O,MATCH(Places!$C4399,Hosts!$A:$A,0),MATCH(Places!G$1,Hosts!$1:$1,0))</f>
        <v>No</v>
      </c>
      <c r="H4399" s="17">
        <v>16</v>
      </c>
      <c r="I4399" s="17" t="str">
        <f>INDEX(Neighborhoods!$A:$C,MATCH(Places!$H4399,Neighborhoods!$A:$A,0),MATCH(Places!I$1,Neighborhoods!$1:$1,0))</f>
        <v>Manhattan</v>
      </c>
      <c r="J4399" s="17" t="str">
        <f>INDEX(Neighborhoods!$A:$C,MATCH(Places!$H4399,Neighborhoods!$A:$A,0),MATCH(Places!J$1,Neighborhoods!$1:$1,0))</f>
        <v>Harlem</v>
      </c>
      <c r="K4399" s="17" t="s">
        <v>1</v>
      </c>
      <c r="L4399" s="17" t="str">
        <f t="shared" si="272"/>
        <v>Yes</v>
      </c>
      <c r="M4399" s="17">
        <v>2</v>
      </c>
      <c r="N4399" s="17" t="str" cm="1">
        <f t="array" ref="N4399">_xlfn.IFS(M4399&lt;=2,"Small",M4399&lt;=5,"Medium",M4399&gt;5,"Large")</f>
        <v>Small</v>
      </c>
      <c r="O4399" s="65">
        <v>70</v>
      </c>
      <c r="P4399" s="87">
        <f t="shared" si="273"/>
        <v>0.03</v>
      </c>
      <c r="Q4399" s="68">
        <v>4.92</v>
      </c>
      <c r="R4399" s="68" t="str" cm="1">
        <f t="array" ref="R4399">_xlfn.SWITCH(ROUND(Q4399,0),5,"Excellent",4,"Good",3,"Ok","Bad")</f>
        <v>Excellent</v>
      </c>
      <c r="S4399" s="17">
        <v>12</v>
      </c>
      <c r="T4399" s="17" t="str">
        <f t="shared" si="274"/>
        <v>No</v>
      </c>
      <c r="U4399" s="82">
        <v>43560</v>
      </c>
      <c r="V4399" s="82">
        <v>44020</v>
      </c>
      <c r="W4399" s="17">
        <v>344</v>
      </c>
      <c r="X4399" s="17" t="str">
        <f t="shared" si="275"/>
        <v>Active</v>
      </c>
      <c r="Y4399" s="17" t="s">
        <v>15616</v>
      </c>
      <c r="Z4399" s="17"/>
    </row>
    <row r="4400" spans="1:26" x14ac:dyDescent="0.25">
      <c r="A4400">
        <v>4399</v>
      </c>
      <c r="B4400" s="17" t="s">
        <v>3109</v>
      </c>
      <c r="C4400" s="17">
        <v>519</v>
      </c>
      <c r="D4400" s="17" t="str">
        <f>INDEX(Hosts!$A:$O,MATCH(Places!$C4400,Hosts!$A:$A,0),MATCH(Places!D$1,Hosts!$1:$1,0))</f>
        <v>Within a few hours</v>
      </c>
      <c r="E4400" s="87">
        <f>INDEX(Hosts!$A:$O,MATCH(Places!$C4400,Hosts!$A:$A,0),MATCH(Places!E$1,Hosts!$1:$1,0))</f>
        <v>0.7</v>
      </c>
      <c r="F4400" s="87">
        <f>INDEX(Hosts!$A:$O,MATCH(Places!$C4400,Hosts!$A:$A,0),MATCH(Places!F$1,Hosts!$1:$1,0))</f>
        <v>0.86</v>
      </c>
      <c r="G4400" s="17" t="str">
        <f>INDEX(Hosts!$A:$O,MATCH(Places!$C4400,Hosts!$A:$A,0),MATCH(Places!G$1,Hosts!$1:$1,0))</f>
        <v>No</v>
      </c>
      <c r="H4400" s="17">
        <v>8</v>
      </c>
      <c r="I4400" s="17" t="str">
        <f>INDEX(Neighborhoods!$A:$C,MATCH(Places!$H4400,Neighborhoods!$A:$A,0),MATCH(Places!I$1,Neighborhoods!$1:$1,0))</f>
        <v>Brooklyn</v>
      </c>
      <c r="J4400" s="17" t="str">
        <f>INDEX(Neighborhoods!$A:$C,MATCH(Places!$H4400,Neighborhoods!$A:$A,0),MATCH(Places!J$1,Neighborhoods!$1:$1,0))</f>
        <v>Bushwick</v>
      </c>
      <c r="K4400" s="17" t="s">
        <v>1</v>
      </c>
      <c r="L4400" s="17" t="str">
        <f t="shared" si="272"/>
        <v>Yes</v>
      </c>
      <c r="M4400" s="17">
        <v>2</v>
      </c>
      <c r="N4400" s="17" t="str" cm="1">
        <f t="array" ref="N4400">_xlfn.IFS(M4400&lt;=2,"Small",M4400&lt;=5,"Medium",M4400&gt;5,"Large")</f>
        <v>Small</v>
      </c>
      <c r="O4400" s="65">
        <v>85</v>
      </c>
      <c r="P4400" s="87">
        <f t="shared" si="273"/>
        <v>0.03</v>
      </c>
      <c r="Q4400" s="68">
        <v>5</v>
      </c>
      <c r="R4400" s="68" t="str" cm="1">
        <f t="array" ref="R4400">_xlfn.SWITCH(ROUND(Q4400,0),5,"Excellent",4,"Good",3,"Ok","Bad")</f>
        <v>Excellent</v>
      </c>
      <c r="S4400" s="17">
        <v>6</v>
      </c>
      <c r="T4400" s="17" t="str">
        <f t="shared" si="274"/>
        <v>No</v>
      </c>
      <c r="U4400" s="82">
        <v>43465</v>
      </c>
      <c r="V4400" s="82">
        <v>43733</v>
      </c>
      <c r="W4400" s="17">
        <v>349</v>
      </c>
      <c r="X4400" s="17" t="str">
        <f t="shared" si="275"/>
        <v>Active</v>
      </c>
      <c r="Y4400" s="17" t="s">
        <v>15615</v>
      </c>
      <c r="Z4400" s="17"/>
    </row>
    <row r="4401" spans="1:26" x14ac:dyDescent="0.25">
      <c r="A4401">
        <v>4400</v>
      </c>
      <c r="B4401" s="17" t="s">
        <v>3110</v>
      </c>
      <c r="C4401" s="17">
        <v>2773</v>
      </c>
      <c r="D4401" s="17" t="str">
        <f>INDEX(Hosts!$A:$O,MATCH(Places!$C4401,Hosts!$A:$A,0),MATCH(Places!D$1,Hosts!$1:$1,0))</f>
        <v>Within an hour</v>
      </c>
      <c r="E4401" s="87">
        <f>INDEX(Hosts!$A:$O,MATCH(Places!$C4401,Hosts!$A:$A,0),MATCH(Places!E$1,Hosts!$1:$1,0))</f>
        <v>1</v>
      </c>
      <c r="F4401" s="87">
        <f>INDEX(Hosts!$A:$O,MATCH(Places!$C4401,Hosts!$A:$A,0),MATCH(Places!F$1,Hosts!$1:$1,0))</f>
        <v>0.98</v>
      </c>
      <c r="G4401" s="17" t="str">
        <f>INDEX(Hosts!$A:$O,MATCH(Places!$C4401,Hosts!$A:$A,0),MATCH(Places!G$1,Hosts!$1:$1,0))</f>
        <v>No</v>
      </c>
      <c r="H4401" s="17">
        <v>9</v>
      </c>
      <c r="I4401" s="17" t="str">
        <f>INDEX(Neighborhoods!$A:$C,MATCH(Places!$H4401,Neighborhoods!$A:$A,0),MATCH(Places!I$1,Neighborhoods!$1:$1,0))</f>
        <v>Brooklyn</v>
      </c>
      <c r="J4401" s="17" t="str">
        <f>INDEX(Neighborhoods!$A:$C,MATCH(Places!$H4401,Neighborhoods!$A:$A,0),MATCH(Places!J$1,Neighborhoods!$1:$1,0))</f>
        <v>Crown Heights</v>
      </c>
      <c r="K4401" s="17" t="s">
        <v>11822</v>
      </c>
      <c r="L4401" s="17" t="str">
        <f t="shared" si="272"/>
        <v>No</v>
      </c>
      <c r="M4401" s="17">
        <v>4</v>
      </c>
      <c r="N4401" s="17" t="str" cm="1">
        <f t="array" ref="N4401">_xlfn.IFS(M4401&lt;=2,"Small",M4401&lt;=5,"Medium",M4401&gt;5,"Large")</f>
        <v>Medium</v>
      </c>
      <c r="O4401" s="65">
        <v>126</v>
      </c>
      <c r="P4401" s="87">
        <f t="shared" si="273"/>
        <v>0.03</v>
      </c>
      <c r="Q4401" s="68">
        <v>4.75</v>
      </c>
      <c r="R4401" s="68" t="str" cm="1">
        <f t="array" ref="R4401">_xlfn.SWITCH(ROUND(Q4401,0),5,"Excellent",4,"Good",3,"Ok","Bad")</f>
        <v>Excellent</v>
      </c>
      <c r="S4401" s="17">
        <v>28</v>
      </c>
      <c r="T4401" s="17" t="str">
        <f t="shared" si="274"/>
        <v>No</v>
      </c>
      <c r="U4401" s="82">
        <v>43502</v>
      </c>
      <c r="V4401" s="82">
        <v>43913</v>
      </c>
      <c r="W4401" s="17">
        <v>110</v>
      </c>
      <c r="X4401" s="17" t="str">
        <f t="shared" si="275"/>
        <v>Active</v>
      </c>
      <c r="Y4401" s="17" t="s">
        <v>15615</v>
      </c>
      <c r="Z4401" s="17"/>
    </row>
    <row r="4402" spans="1:26" x14ac:dyDescent="0.25">
      <c r="A4402">
        <v>4401</v>
      </c>
      <c r="B4402" s="17" t="s">
        <v>3111</v>
      </c>
      <c r="C4402" s="17">
        <v>2605</v>
      </c>
      <c r="D4402" s="17" t="str">
        <f>INDEX(Hosts!$A:$O,MATCH(Places!$C4402,Hosts!$A:$A,0),MATCH(Places!D$1,Hosts!$1:$1,0))</f>
        <v>Within an hour</v>
      </c>
      <c r="E4402" s="87">
        <f>INDEX(Hosts!$A:$O,MATCH(Places!$C4402,Hosts!$A:$A,0),MATCH(Places!E$1,Hosts!$1:$1,0))</f>
        <v>1</v>
      </c>
      <c r="F4402" s="87">
        <f>INDEX(Hosts!$A:$O,MATCH(Places!$C4402,Hosts!$A:$A,0),MATCH(Places!F$1,Hosts!$1:$1,0))</f>
        <v>1</v>
      </c>
      <c r="G4402" s="17" t="str">
        <f>INDEX(Hosts!$A:$O,MATCH(Places!$C4402,Hosts!$A:$A,0),MATCH(Places!G$1,Hosts!$1:$1,0))</f>
        <v>No</v>
      </c>
      <c r="H4402" s="17">
        <v>8</v>
      </c>
      <c r="I4402" s="17" t="str">
        <f>INDEX(Neighborhoods!$A:$C,MATCH(Places!$H4402,Neighborhoods!$A:$A,0),MATCH(Places!I$1,Neighborhoods!$1:$1,0))</f>
        <v>Brooklyn</v>
      </c>
      <c r="J4402" s="17" t="str">
        <f>INDEX(Neighborhoods!$A:$C,MATCH(Places!$H4402,Neighborhoods!$A:$A,0),MATCH(Places!J$1,Neighborhoods!$1:$1,0))</f>
        <v>Bushwick</v>
      </c>
      <c r="K4402" s="17" t="s">
        <v>1</v>
      </c>
      <c r="L4402" s="17" t="str">
        <f t="shared" si="272"/>
        <v>Yes</v>
      </c>
      <c r="M4402" s="17">
        <v>2</v>
      </c>
      <c r="N4402" s="17" t="str" cm="1">
        <f t="array" ref="N4402">_xlfn.IFS(M4402&lt;=2,"Small",M4402&lt;=5,"Medium",M4402&gt;5,"Large")</f>
        <v>Small</v>
      </c>
      <c r="O4402" s="65">
        <v>49</v>
      </c>
      <c r="P4402" s="87">
        <f t="shared" si="273"/>
        <v>0.03</v>
      </c>
      <c r="Q4402" s="68">
        <v>4.49</v>
      </c>
      <c r="R4402" s="68" t="str" cm="1">
        <f t="array" ref="R4402">_xlfn.SWITCH(ROUND(Q4402,0),5,"Excellent",4,"Good",3,"Ok","Bad")</f>
        <v>Good</v>
      </c>
      <c r="S4402" s="17">
        <v>37</v>
      </c>
      <c r="T4402" s="17" t="str">
        <f t="shared" si="274"/>
        <v>No</v>
      </c>
      <c r="U4402" s="82">
        <v>43490</v>
      </c>
      <c r="V4402" s="82">
        <v>43899</v>
      </c>
      <c r="W4402" s="17">
        <v>0</v>
      </c>
      <c r="X4402" s="17" t="str">
        <f t="shared" si="275"/>
        <v>Inactive</v>
      </c>
      <c r="Y4402" s="17" t="s">
        <v>15616</v>
      </c>
      <c r="Z4402" s="17"/>
    </row>
    <row r="4403" spans="1:26" x14ac:dyDescent="0.25">
      <c r="A4403">
        <v>4402</v>
      </c>
      <c r="B4403" s="17" t="s">
        <v>15344</v>
      </c>
      <c r="C4403" s="17">
        <v>982</v>
      </c>
      <c r="D4403" s="17" t="str">
        <f>INDEX(Hosts!$A:$O,MATCH(Places!$C4403,Hosts!$A:$A,0),MATCH(Places!D$1,Hosts!$1:$1,0))</f>
        <v>Within an hour</v>
      </c>
      <c r="E4403" s="87">
        <f>INDEX(Hosts!$A:$O,MATCH(Places!$C4403,Hosts!$A:$A,0),MATCH(Places!E$1,Hosts!$1:$1,0))</f>
        <v>1</v>
      </c>
      <c r="F4403" s="87">
        <f>INDEX(Hosts!$A:$O,MATCH(Places!$C4403,Hosts!$A:$A,0),MATCH(Places!F$1,Hosts!$1:$1,0))</f>
        <v>1</v>
      </c>
      <c r="G4403" s="17" t="str">
        <f>INDEX(Hosts!$A:$O,MATCH(Places!$C4403,Hosts!$A:$A,0),MATCH(Places!G$1,Hosts!$1:$1,0))</f>
        <v>No</v>
      </c>
      <c r="H4403" s="17">
        <v>16</v>
      </c>
      <c r="I4403" s="17" t="str">
        <f>INDEX(Neighborhoods!$A:$C,MATCH(Places!$H4403,Neighborhoods!$A:$A,0),MATCH(Places!I$1,Neighborhoods!$1:$1,0))</f>
        <v>Manhattan</v>
      </c>
      <c r="J4403" s="17" t="str">
        <f>INDEX(Neighborhoods!$A:$C,MATCH(Places!$H4403,Neighborhoods!$A:$A,0),MATCH(Places!J$1,Neighborhoods!$1:$1,0))</f>
        <v>Harlem</v>
      </c>
      <c r="K4403" s="17" t="s">
        <v>11822</v>
      </c>
      <c r="L4403" s="17" t="str">
        <f t="shared" si="272"/>
        <v>No</v>
      </c>
      <c r="M4403" s="17">
        <v>8</v>
      </c>
      <c r="N4403" s="17" t="str" cm="1">
        <f t="array" ref="N4403">_xlfn.IFS(M4403&lt;=2,"Small",M4403&lt;=5,"Medium",M4403&gt;5,"Large")</f>
        <v>Large</v>
      </c>
      <c r="O4403" s="65">
        <v>625</v>
      </c>
      <c r="P4403" s="87">
        <f t="shared" si="273"/>
        <v>0.05</v>
      </c>
      <c r="Q4403" s="68">
        <v>3.8</v>
      </c>
      <c r="R4403" s="68" t="str" cm="1">
        <f t="array" ref="R4403">_xlfn.SWITCH(ROUND(Q4403,0),5,"Excellent",4,"Good",3,"Ok","Bad")</f>
        <v>Good</v>
      </c>
      <c r="S4403" s="17">
        <v>5</v>
      </c>
      <c r="T4403" s="17" t="str">
        <f t="shared" si="274"/>
        <v>No</v>
      </c>
      <c r="U4403" s="82">
        <v>43608</v>
      </c>
      <c r="V4403" s="82">
        <v>43645</v>
      </c>
      <c r="W4403" s="17">
        <v>30</v>
      </c>
      <c r="X4403" s="17" t="str">
        <f t="shared" si="275"/>
        <v>Active</v>
      </c>
      <c r="Y4403" s="17" t="s">
        <v>15615</v>
      </c>
      <c r="Z4403" s="17"/>
    </row>
    <row r="4404" spans="1:26" x14ac:dyDescent="0.25">
      <c r="A4404">
        <v>4403</v>
      </c>
      <c r="B4404" s="17" t="s">
        <v>15413</v>
      </c>
      <c r="C4404" s="17">
        <v>23</v>
      </c>
      <c r="D4404" s="17" t="str">
        <f>INDEX(Hosts!$A:$O,MATCH(Places!$C4404,Hosts!$A:$A,0),MATCH(Places!D$1,Hosts!$1:$1,0))</f>
        <v>Within a day</v>
      </c>
      <c r="E4404" s="87">
        <f>INDEX(Hosts!$A:$O,MATCH(Places!$C4404,Hosts!$A:$A,0),MATCH(Places!E$1,Hosts!$1:$1,0))</f>
        <v>0.75</v>
      </c>
      <c r="F4404" s="87">
        <f>INDEX(Hosts!$A:$O,MATCH(Places!$C4404,Hosts!$A:$A,0),MATCH(Places!F$1,Hosts!$1:$1,0))</f>
        <v>0.64</v>
      </c>
      <c r="G4404" s="17" t="str">
        <f>INDEX(Hosts!$A:$O,MATCH(Places!$C4404,Hosts!$A:$A,0),MATCH(Places!G$1,Hosts!$1:$1,0))</f>
        <v>Yes</v>
      </c>
      <c r="H4404" s="17">
        <v>7</v>
      </c>
      <c r="I4404" s="17" t="str">
        <f>INDEX(Neighborhoods!$A:$C,MATCH(Places!$H4404,Neighborhoods!$A:$A,0),MATCH(Places!I$1,Neighborhoods!$1:$1,0))</f>
        <v>Brooklyn</v>
      </c>
      <c r="J4404" s="17" t="str">
        <f>INDEX(Neighborhoods!$A:$C,MATCH(Places!$H4404,Neighborhoods!$A:$A,0),MATCH(Places!J$1,Neighborhoods!$1:$1,0))</f>
        <v>Bedford-Stuyvesant</v>
      </c>
      <c r="K4404" s="17" t="s">
        <v>11822</v>
      </c>
      <c r="L4404" s="17" t="str">
        <f t="shared" si="272"/>
        <v>No</v>
      </c>
      <c r="M4404" s="17">
        <v>2</v>
      </c>
      <c r="N4404" s="17" t="str" cm="1">
        <f t="array" ref="N4404">_xlfn.IFS(M4404&lt;=2,"Small",M4404&lt;=5,"Medium",M4404&gt;5,"Large")</f>
        <v>Small</v>
      </c>
      <c r="O4404" s="65">
        <v>115</v>
      </c>
      <c r="P4404" s="87">
        <f t="shared" si="273"/>
        <v>0.03</v>
      </c>
      <c r="Q4404" s="68">
        <v>5</v>
      </c>
      <c r="R4404" s="68" t="str" cm="1">
        <f t="array" ref="R4404">_xlfn.SWITCH(ROUND(Q4404,0),5,"Excellent",4,"Good",3,"Ok","Bad")</f>
        <v>Excellent</v>
      </c>
      <c r="S4404" s="17">
        <v>9</v>
      </c>
      <c r="T4404" s="17" t="str">
        <f t="shared" si="274"/>
        <v>No</v>
      </c>
      <c r="U4404" s="82">
        <v>43485</v>
      </c>
      <c r="V4404" s="82">
        <v>43996</v>
      </c>
      <c r="W4404" s="17">
        <v>128</v>
      </c>
      <c r="X4404" s="17" t="str">
        <f t="shared" si="275"/>
        <v>Active</v>
      </c>
      <c r="Y4404" s="17" t="s">
        <v>15615</v>
      </c>
      <c r="Z4404" s="17"/>
    </row>
    <row r="4405" spans="1:26" x14ac:dyDescent="0.25">
      <c r="A4405">
        <v>4404</v>
      </c>
      <c r="B4405" s="17" t="s">
        <v>3112</v>
      </c>
      <c r="C4405" s="17">
        <v>3759</v>
      </c>
      <c r="D4405" s="17" t="str">
        <f>INDEX(Hosts!$A:$O,MATCH(Places!$C4405,Hosts!$A:$A,0),MATCH(Places!D$1,Hosts!$1:$1,0))</f>
        <v>A few days or more</v>
      </c>
      <c r="E4405" s="87">
        <f>INDEX(Hosts!$A:$O,MATCH(Places!$C4405,Hosts!$A:$A,0),MATCH(Places!E$1,Hosts!$1:$1,0))</f>
        <v>0.33</v>
      </c>
      <c r="F4405" s="87">
        <f>INDEX(Hosts!$A:$O,MATCH(Places!$C4405,Hosts!$A:$A,0),MATCH(Places!F$1,Hosts!$1:$1,0))</f>
        <v>0.86</v>
      </c>
      <c r="G4405" s="17" t="str">
        <f>INDEX(Hosts!$A:$O,MATCH(Places!$C4405,Hosts!$A:$A,0),MATCH(Places!G$1,Hosts!$1:$1,0))</f>
        <v>No</v>
      </c>
      <c r="H4405" s="17">
        <v>8</v>
      </c>
      <c r="I4405" s="17" t="str">
        <f>INDEX(Neighborhoods!$A:$C,MATCH(Places!$H4405,Neighborhoods!$A:$A,0),MATCH(Places!I$1,Neighborhoods!$1:$1,0))</f>
        <v>Brooklyn</v>
      </c>
      <c r="J4405" s="17" t="str">
        <f>INDEX(Neighborhoods!$A:$C,MATCH(Places!$H4405,Neighborhoods!$A:$A,0),MATCH(Places!J$1,Neighborhoods!$1:$1,0))</f>
        <v>Bushwick</v>
      </c>
      <c r="K4405" s="17" t="s">
        <v>1</v>
      </c>
      <c r="L4405" s="17" t="str">
        <f t="shared" si="272"/>
        <v>Yes</v>
      </c>
      <c r="M4405" s="17">
        <v>2</v>
      </c>
      <c r="N4405" s="17" t="str" cm="1">
        <f t="array" ref="N4405">_xlfn.IFS(M4405&lt;=2,"Small",M4405&lt;=5,"Medium",M4405&gt;5,"Large")</f>
        <v>Small</v>
      </c>
      <c r="O4405" s="65">
        <v>44</v>
      </c>
      <c r="P4405" s="87">
        <f t="shared" si="273"/>
        <v>0.03</v>
      </c>
      <c r="Q4405" s="68">
        <v>4.97</v>
      </c>
      <c r="R4405" s="68" t="str" cm="1">
        <f t="array" ref="R4405">_xlfn.SWITCH(ROUND(Q4405,0),5,"Excellent",4,"Good",3,"Ok","Bad")</f>
        <v>Excellent</v>
      </c>
      <c r="S4405" s="17">
        <v>60</v>
      </c>
      <c r="T4405" s="17" t="str">
        <f t="shared" si="274"/>
        <v>No</v>
      </c>
      <c r="U4405" s="82">
        <v>43470</v>
      </c>
      <c r="V4405" s="82">
        <v>43906</v>
      </c>
      <c r="W4405" s="17">
        <v>0</v>
      </c>
      <c r="X4405" s="17" t="str">
        <f t="shared" si="275"/>
        <v>Inactive</v>
      </c>
      <c r="Y4405" s="17" t="s">
        <v>15615</v>
      </c>
      <c r="Z4405" s="17"/>
    </row>
    <row r="4406" spans="1:26" x14ac:dyDescent="0.25">
      <c r="A4406">
        <v>4405</v>
      </c>
      <c r="B4406" s="17" t="s">
        <v>3113</v>
      </c>
      <c r="C4406" s="17">
        <v>2786</v>
      </c>
      <c r="D4406" s="17" t="str">
        <f>INDEX(Hosts!$A:$O,MATCH(Places!$C4406,Hosts!$A:$A,0),MATCH(Places!D$1,Hosts!$1:$1,0))</f>
        <v>Within an hour</v>
      </c>
      <c r="E4406" s="87">
        <f>INDEX(Hosts!$A:$O,MATCH(Places!$C4406,Hosts!$A:$A,0),MATCH(Places!E$1,Hosts!$1:$1,0))</f>
        <v>1</v>
      </c>
      <c r="F4406" s="87">
        <f>INDEX(Hosts!$A:$O,MATCH(Places!$C4406,Hosts!$A:$A,0),MATCH(Places!F$1,Hosts!$1:$1,0))</f>
        <v>1</v>
      </c>
      <c r="G4406" s="17" t="str">
        <f>INDEX(Hosts!$A:$O,MATCH(Places!$C4406,Hosts!$A:$A,0),MATCH(Places!G$1,Hosts!$1:$1,0))</f>
        <v>Yes</v>
      </c>
      <c r="H4406" s="17">
        <v>10</v>
      </c>
      <c r="I4406" s="17" t="str">
        <f>INDEX(Neighborhoods!$A:$C,MATCH(Places!$H4406,Neighborhoods!$A:$A,0),MATCH(Places!I$1,Neighborhoods!$1:$1,0))</f>
        <v>Brooklyn</v>
      </c>
      <c r="J4406" s="17" t="str">
        <f>INDEX(Neighborhoods!$A:$C,MATCH(Places!$H4406,Neighborhoods!$A:$A,0),MATCH(Places!J$1,Neighborhoods!$1:$1,0))</f>
        <v>East Flatbush</v>
      </c>
      <c r="K4406" s="17" t="s">
        <v>11822</v>
      </c>
      <c r="L4406" s="17" t="str">
        <f t="shared" si="272"/>
        <v>No</v>
      </c>
      <c r="M4406" s="17">
        <v>4</v>
      </c>
      <c r="N4406" s="17" t="str" cm="1">
        <f t="array" ref="N4406">_xlfn.IFS(M4406&lt;=2,"Small",M4406&lt;=5,"Medium",M4406&gt;5,"Large")</f>
        <v>Medium</v>
      </c>
      <c r="O4406" s="65">
        <v>39</v>
      </c>
      <c r="P4406" s="87">
        <f t="shared" si="273"/>
        <v>0.03</v>
      </c>
      <c r="Q4406" s="68">
        <v>4.99</v>
      </c>
      <c r="R4406" s="68" t="str" cm="1">
        <f t="array" ref="R4406">_xlfn.SWITCH(ROUND(Q4406,0),5,"Excellent",4,"Good",3,"Ok","Bad")</f>
        <v>Excellent</v>
      </c>
      <c r="S4406" s="17">
        <v>80</v>
      </c>
      <c r="T4406" s="17" t="str">
        <f t="shared" si="274"/>
        <v>No</v>
      </c>
      <c r="U4406" s="82">
        <v>43473</v>
      </c>
      <c r="V4406" s="82">
        <v>44055</v>
      </c>
      <c r="W4406" s="17">
        <v>62</v>
      </c>
      <c r="X4406" s="17" t="str">
        <f t="shared" si="275"/>
        <v>Active</v>
      </c>
      <c r="Y4406" s="17" t="s">
        <v>15616</v>
      </c>
      <c r="Z4406" s="17"/>
    </row>
    <row r="4407" spans="1:26" x14ac:dyDescent="0.25">
      <c r="A4407">
        <v>4406</v>
      </c>
      <c r="B4407" s="17" t="s">
        <v>14744</v>
      </c>
      <c r="C4407" s="17">
        <v>3764</v>
      </c>
      <c r="D4407" s="17" t="str">
        <f>INDEX(Hosts!$A:$O,MATCH(Places!$C4407,Hosts!$A:$A,0),MATCH(Places!D$1,Hosts!$1:$1,0))</f>
        <v>Within a few hours</v>
      </c>
      <c r="E4407" s="87">
        <f>INDEX(Hosts!$A:$O,MATCH(Places!$C4407,Hosts!$A:$A,0),MATCH(Places!E$1,Hosts!$1:$1,0))</f>
        <v>1</v>
      </c>
      <c r="F4407" s="87">
        <f>INDEX(Hosts!$A:$O,MATCH(Places!$C4407,Hosts!$A:$A,0),MATCH(Places!F$1,Hosts!$1:$1,0))</f>
        <v>1</v>
      </c>
      <c r="G4407" s="17" t="str">
        <f>INDEX(Hosts!$A:$O,MATCH(Places!$C4407,Hosts!$A:$A,0),MATCH(Places!G$1,Hosts!$1:$1,0))</f>
        <v>No</v>
      </c>
      <c r="H4407" s="17">
        <v>16</v>
      </c>
      <c r="I4407" s="17" t="str">
        <f>INDEX(Neighborhoods!$A:$C,MATCH(Places!$H4407,Neighborhoods!$A:$A,0),MATCH(Places!I$1,Neighborhoods!$1:$1,0))</f>
        <v>Manhattan</v>
      </c>
      <c r="J4407" s="17" t="str">
        <f>INDEX(Neighborhoods!$A:$C,MATCH(Places!$H4407,Neighborhoods!$A:$A,0),MATCH(Places!J$1,Neighborhoods!$1:$1,0))</f>
        <v>Harlem</v>
      </c>
      <c r="K4407" s="17" t="s">
        <v>11822</v>
      </c>
      <c r="L4407" s="17" t="str">
        <f t="shared" si="272"/>
        <v>No</v>
      </c>
      <c r="M4407" s="17">
        <v>5</v>
      </c>
      <c r="N4407" s="17" t="str" cm="1">
        <f t="array" ref="N4407">_xlfn.IFS(M4407&lt;=2,"Small",M4407&lt;=5,"Medium",M4407&gt;5,"Large")</f>
        <v>Medium</v>
      </c>
      <c r="O4407" s="65">
        <v>2129</v>
      </c>
      <c r="P4407" s="87">
        <f t="shared" si="273"/>
        <v>7.0000000000000007E-2</v>
      </c>
      <c r="Q4407" s="68">
        <v>4.74</v>
      </c>
      <c r="R4407" s="68" t="str" cm="1">
        <f t="array" ref="R4407">_xlfn.SWITCH(ROUND(Q4407,0),5,"Excellent",4,"Good",3,"Ok","Bad")</f>
        <v>Excellent</v>
      </c>
      <c r="S4407" s="17">
        <v>19</v>
      </c>
      <c r="T4407" s="17" t="str">
        <f t="shared" si="274"/>
        <v>No</v>
      </c>
      <c r="U4407" s="82">
        <v>43500</v>
      </c>
      <c r="V4407" s="82">
        <v>43885</v>
      </c>
      <c r="W4407" s="17">
        <v>42</v>
      </c>
      <c r="X4407" s="17" t="str">
        <f t="shared" si="275"/>
        <v>Active</v>
      </c>
      <c r="Y4407" s="17" t="s">
        <v>15615</v>
      </c>
      <c r="Z4407" s="17"/>
    </row>
    <row r="4408" spans="1:26" x14ac:dyDescent="0.25">
      <c r="A4408">
        <v>4407</v>
      </c>
      <c r="B4408" s="17" t="s">
        <v>3114</v>
      </c>
      <c r="C4408" s="17">
        <v>2405</v>
      </c>
      <c r="D4408" s="17" t="str">
        <f>INDEX(Hosts!$A:$O,MATCH(Places!$C4408,Hosts!$A:$A,0),MATCH(Places!D$1,Hosts!$1:$1,0))</f>
        <v>Within a few hours</v>
      </c>
      <c r="E4408" s="87">
        <f>INDEX(Hosts!$A:$O,MATCH(Places!$C4408,Hosts!$A:$A,0),MATCH(Places!E$1,Hosts!$1:$1,0))</f>
        <v>0.9</v>
      </c>
      <c r="F4408" s="87">
        <f>INDEX(Hosts!$A:$O,MATCH(Places!$C4408,Hosts!$A:$A,0),MATCH(Places!F$1,Hosts!$1:$1,0))</f>
        <v>0.96</v>
      </c>
      <c r="G4408" s="17" t="str">
        <f>INDEX(Hosts!$A:$O,MATCH(Places!$C4408,Hosts!$A:$A,0),MATCH(Places!G$1,Hosts!$1:$1,0))</f>
        <v>No</v>
      </c>
      <c r="H4408" s="17">
        <v>14</v>
      </c>
      <c r="I4408" s="17" t="str">
        <f>INDEX(Neighborhoods!$A:$C,MATCH(Places!$H4408,Neighborhoods!$A:$A,0),MATCH(Places!I$1,Neighborhoods!$1:$1,0))</f>
        <v>Manhattan</v>
      </c>
      <c r="J4408" s="17" t="str">
        <f>INDEX(Neighborhoods!$A:$C,MATCH(Places!$H4408,Neighborhoods!$A:$A,0),MATCH(Places!J$1,Neighborhoods!$1:$1,0))</f>
        <v>East Harlem</v>
      </c>
      <c r="K4408" s="17" t="s">
        <v>11822</v>
      </c>
      <c r="L4408" s="17" t="str">
        <f t="shared" si="272"/>
        <v>No</v>
      </c>
      <c r="M4408" s="17">
        <v>4</v>
      </c>
      <c r="N4408" s="17" t="str" cm="1">
        <f t="array" ref="N4408">_xlfn.IFS(M4408&lt;=2,"Small",M4408&lt;=5,"Medium",M4408&gt;5,"Large")</f>
        <v>Medium</v>
      </c>
      <c r="O4408" s="65">
        <v>70</v>
      </c>
      <c r="P4408" s="87">
        <f t="shared" si="273"/>
        <v>0.03</v>
      </c>
      <c r="Q4408" s="68">
        <v>4.8099999999999996</v>
      </c>
      <c r="R4408" s="68" t="str" cm="1">
        <f t="array" ref="R4408">_xlfn.SWITCH(ROUND(Q4408,0),5,"Excellent",4,"Good",3,"Ok","Bad")</f>
        <v>Excellent</v>
      </c>
      <c r="S4408" s="17">
        <v>32</v>
      </c>
      <c r="T4408" s="17" t="str">
        <f t="shared" si="274"/>
        <v>No</v>
      </c>
      <c r="U4408" s="82">
        <v>43517</v>
      </c>
      <c r="V4408" s="82">
        <v>44018</v>
      </c>
      <c r="W4408" s="17">
        <v>290</v>
      </c>
      <c r="X4408" s="17" t="str">
        <f t="shared" si="275"/>
        <v>Active</v>
      </c>
      <c r="Y4408" s="17" t="s">
        <v>15615</v>
      </c>
      <c r="Z4408" s="17"/>
    </row>
    <row r="4409" spans="1:26" x14ac:dyDescent="0.25">
      <c r="A4409">
        <v>4408</v>
      </c>
      <c r="B4409" s="17" t="s">
        <v>14469</v>
      </c>
      <c r="C4409" s="17">
        <v>2568</v>
      </c>
      <c r="D4409" s="17" t="str">
        <f>INDEX(Hosts!$A:$O,MATCH(Places!$C4409,Hosts!$A:$A,0),MATCH(Places!D$1,Hosts!$1:$1,0))</f>
        <v>A few days or more</v>
      </c>
      <c r="E4409" s="87">
        <f>INDEX(Hosts!$A:$O,MATCH(Places!$C4409,Hosts!$A:$A,0),MATCH(Places!E$1,Hosts!$1:$1,0))</f>
        <v>0.33</v>
      </c>
      <c r="F4409" s="87">
        <f>INDEX(Hosts!$A:$O,MATCH(Places!$C4409,Hosts!$A:$A,0),MATCH(Places!F$1,Hosts!$1:$1,0))</f>
        <v>0.65</v>
      </c>
      <c r="G4409" s="17" t="str">
        <f>INDEX(Hosts!$A:$O,MATCH(Places!$C4409,Hosts!$A:$A,0),MATCH(Places!G$1,Hosts!$1:$1,0))</f>
        <v>No</v>
      </c>
      <c r="H4409" s="17">
        <v>9</v>
      </c>
      <c r="I4409" s="17" t="str">
        <f>INDEX(Neighborhoods!$A:$C,MATCH(Places!$H4409,Neighborhoods!$A:$A,0),MATCH(Places!I$1,Neighborhoods!$1:$1,0))</f>
        <v>Brooklyn</v>
      </c>
      <c r="J4409" s="17" t="str">
        <f>INDEX(Neighborhoods!$A:$C,MATCH(Places!$H4409,Neighborhoods!$A:$A,0),MATCH(Places!J$1,Neighborhoods!$1:$1,0))</f>
        <v>Crown Heights</v>
      </c>
      <c r="K4409" s="17" t="s">
        <v>11822</v>
      </c>
      <c r="L4409" s="17" t="str">
        <f t="shared" si="272"/>
        <v>No</v>
      </c>
      <c r="M4409" s="17">
        <v>1</v>
      </c>
      <c r="N4409" s="17" t="str" cm="1">
        <f t="array" ref="N4409">_xlfn.IFS(M4409&lt;=2,"Small",M4409&lt;=5,"Medium",M4409&gt;5,"Large")</f>
        <v>Small</v>
      </c>
      <c r="O4409" s="65">
        <v>65</v>
      </c>
      <c r="P4409" s="87">
        <f t="shared" si="273"/>
        <v>0.03</v>
      </c>
      <c r="Q4409" s="68">
        <v>5</v>
      </c>
      <c r="R4409" s="68" t="str" cm="1">
        <f t="array" ref="R4409">_xlfn.SWITCH(ROUND(Q4409,0),5,"Excellent",4,"Good",3,"Ok","Bad")</f>
        <v>Excellent</v>
      </c>
      <c r="S4409" s="17">
        <v>3</v>
      </c>
      <c r="T4409" s="17" t="str">
        <f t="shared" si="274"/>
        <v>No</v>
      </c>
      <c r="U4409" s="82">
        <v>43592</v>
      </c>
      <c r="V4409" s="82">
        <v>43833</v>
      </c>
      <c r="W4409" s="17">
        <v>83</v>
      </c>
      <c r="X4409" s="17" t="str">
        <f t="shared" si="275"/>
        <v>Active</v>
      </c>
      <c r="Y4409" s="17" t="s">
        <v>15616</v>
      </c>
      <c r="Z4409" s="17"/>
    </row>
    <row r="4410" spans="1:26" x14ac:dyDescent="0.25">
      <c r="A4410">
        <v>4409</v>
      </c>
      <c r="B4410" s="17" t="s">
        <v>3115</v>
      </c>
      <c r="C4410" s="17">
        <v>1376</v>
      </c>
      <c r="D4410" s="17" t="str">
        <f>INDEX(Hosts!$A:$O,MATCH(Places!$C4410,Hosts!$A:$A,0),MATCH(Places!D$1,Hosts!$1:$1,0))</f>
        <v>Within an hour</v>
      </c>
      <c r="E4410" s="87">
        <f>INDEX(Hosts!$A:$O,MATCH(Places!$C4410,Hosts!$A:$A,0),MATCH(Places!E$1,Hosts!$1:$1,0))</f>
        <v>1</v>
      </c>
      <c r="F4410" s="87">
        <f>INDEX(Hosts!$A:$O,MATCH(Places!$C4410,Hosts!$A:$A,0),MATCH(Places!F$1,Hosts!$1:$1,0))</f>
        <v>0.62</v>
      </c>
      <c r="G4410" s="17" t="str">
        <f>INDEX(Hosts!$A:$O,MATCH(Places!$C4410,Hosts!$A:$A,0),MATCH(Places!G$1,Hosts!$1:$1,0))</f>
        <v>No</v>
      </c>
      <c r="H4410" s="17">
        <v>20</v>
      </c>
      <c r="I4410" s="17" t="str">
        <f>INDEX(Neighborhoods!$A:$C,MATCH(Places!$H4410,Neighborhoods!$A:$A,0),MATCH(Places!I$1,Neighborhoods!$1:$1,0))</f>
        <v>Manhattan</v>
      </c>
      <c r="J4410" s="17" t="str">
        <f>INDEX(Neighborhoods!$A:$C,MATCH(Places!$H4410,Neighborhoods!$A:$A,0),MATCH(Places!J$1,Neighborhoods!$1:$1,0))</f>
        <v>Upper West Side</v>
      </c>
      <c r="K4410" s="17" t="s">
        <v>11822</v>
      </c>
      <c r="L4410" s="17" t="str">
        <f t="shared" si="272"/>
        <v>No</v>
      </c>
      <c r="M4410" s="17">
        <v>4</v>
      </c>
      <c r="N4410" s="17" t="str" cm="1">
        <f t="array" ref="N4410">_xlfn.IFS(M4410&lt;=2,"Small",M4410&lt;=5,"Medium",M4410&gt;5,"Large")</f>
        <v>Medium</v>
      </c>
      <c r="O4410" s="65">
        <v>125</v>
      </c>
      <c r="P4410" s="87">
        <f t="shared" si="273"/>
        <v>0.03</v>
      </c>
      <c r="Q4410" s="68">
        <v>4.75</v>
      </c>
      <c r="R4410" s="68" t="str" cm="1">
        <f t="array" ref="R4410">_xlfn.SWITCH(ROUND(Q4410,0),5,"Excellent",4,"Good",3,"Ok","Bad")</f>
        <v>Excellent</v>
      </c>
      <c r="S4410" s="17">
        <v>4</v>
      </c>
      <c r="T4410" s="17" t="str">
        <f t="shared" si="274"/>
        <v>No</v>
      </c>
      <c r="U4410" s="82">
        <v>43540</v>
      </c>
      <c r="V4410" s="82">
        <v>44034</v>
      </c>
      <c r="W4410" s="17">
        <v>289</v>
      </c>
      <c r="X4410" s="17" t="str">
        <f t="shared" si="275"/>
        <v>Active</v>
      </c>
      <c r="Y4410" s="17" t="s">
        <v>15615</v>
      </c>
      <c r="Z4410" s="17"/>
    </row>
    <row r="4411" spans="1:26" x14ac:dyDescent="0.25">
      <c r="A4411">
        <v>4410</v>
      </c>
      <c r="B4411" s="17" t="s">
        <v>3116</v>
      </c>
      <c r="C4411" s="17">
        <v>3482</v>
      </c>
      <c r="D4411" s="17" t="str">
        <f>INDEX(Hosts!$A:$O,MATCH(Places!$C4411,Hosts!$A:$A,0),MATCH(Places!D$1,Hosts!$1:$1,0))</f>
        <v>Within a few hours</v>
      </c>
      <c r="E4411" s="87">
        <f>INDEX(Hosts!$A:$O,MATCH(Places!$C4411,Hosts!$A:$A,0),MATCH(Places!E$1,Hosts!$1:$1,0))</f>
        <v>0.98</v>
      </c>
      <c r="F4411" s="87">
        <f>INDEX(Hosts!$A:$O,MATCH(Places!$C4411,Hosts!$A:$A,0),MATCH(Places!F$1,Hosts!$1:$1,0))</f>
        <v>0.98</v>
      </c>
      <c r="G4411" s="17" t="str">
        <f>INDEX(Hosts!$A:$O,MATCH(Places!$C4411,Hosts!$A:$A,0),MATCH(Places!G$1,Hosts!$1:$1,0))</f>
        <v>No</v>
      </c>
      <c r="H4411" s="17">
        <v>5</v>
      </c>
      <c r="I4411" s="17" t="str">
        <f>INDEX(Neighborhoods!$A:$C,MATCH(Places!$H4411,Neighborhoods!$A:$A,0),MATCH(Places!I$1,Neighborhoods!$1:$1,0))</f>
        <v>Bronx</v>
      </c>
      <c r="J4411" s="17" t="str">
        <f>INDEX(Neighborhoods!$A:$C,MATCH(Places!$H4411,Neighborhoods!$A:$A,0),MATCH(Places!J$1,Neighborhoods!$1:$1,0))</f>
        <v>Port Morris</v>
      </c>
      <c r="K4411" s="17" t="s">
        <v>16</v>
      </c>
      <c r="L4411" s="17" t="str">
        <f t="shared" si="272"/>
        <v>Yes</v>
      </c>
      <c r="M4411" s="17">
        <v>1</v>
      </c>
      <c r="N4411" s="17" t="str" cm="1">
        <f t="array" ref="N4411">_xlfn.IFS(M4411&lt;=2,"Small",M4411&lt;=5,"Medium",M4411&gt;5,"Large")</f>
        <v>Small</v>
      </c>
      <c r="O4411" s="65">
        <v>22</v>
      </c>
      <c r="P4411" s="87">
        <f t="shared" si="273"/>
        <v>0.03</v>
      </c>
      <c r="Q4411" s="68">
        <v>4.3899999999999997</v>
      </c>
      <c r="R4411" s="68" t="str" cm="1">
        <f t="array" ref="R4411">_xlfn.SWITCH(ROUND(Q4411,0),5,"Excellent",4,"Good",3,"Ok","Bad")</f>
        <v>Good</v>
      </c>
      <c r="S4411" s="17">
        <v>28</v>
      </c>
      <c r="T4411" s="17" t="str">
        <f t="shared" si="274"/>
        <v>No</v>
      </c>
      <c r="U4411" s="82">
        <v>43471</v>
      </c>
      <c r="V4411" s="82">
        <v>44041</v>
      </c>
      <c r="W4411" s="17">
        <v>111</v>
      </c>
      <c r="X4411" s="17" t="str">
        <f t="shared" si="275"/>
        <v>Active</v>
      </c>
      <c r="Y4411" s="17" t="s">
        <v>15615</v>
      </c>
      <c r="Z4411" s="17"/>
    </row>
    <row r="4412" spans="1:26" x14ac:dyDescent="0.25">
      <c r="A4412">
        <v>4411</v>
      </c>
      <c r="B4412" s="17" t="s">
        <v>13248</v>
      </c>
      <c r="C4412" s="17">
        <v>3761</v>
      </c>
      <c r="D4412" s="17" t="str">
        <f>INDEX(Hosts!$A:$O,MATCH(Places!$C4412,Hosts!$A:$A,0),MATCH(Places!D$1,Hosts!$1:$1,0))</f>
        <v>Within an hour</v>
      </c>
      <c r="E4412" s="87">
        <f>INDEX(Hosts!$A:$O,MATCH(Places!$C4412,Hosts!$A:$A,0),MATCH(Places!E$1,Hosts!$1:$1,0))</f>
        <v>1</v>
      </c>
      <c r="F4412" s="87">
        <f>INDEX(Hosts!$A:$O,MATCH(Places!$C4412,Hosts!$A:$A,0),MATCH(Places!F$1,Hosts!$1:$1,0))</f>
        <v>0.96</v>
      </c>
      <c r="G4412" s="17" t="str">
        <f>INDEX(Hosts!$A:$O,MATCH(Places!$C4412,Hosts!$A:$A,0),MATCH(Places!G$1,Hosts!$1:$1,0))</f>
        <v>No</v>
      </c>
      <c r="H4412" s="17">
        <v>23</v>
      </c>
      <c r="I4412" s="17" t="str">
        <f>INDEX(Neighborhoods!$A:$C,MATCH(Places!$H4412,Neighborhoods!$A:$A,0),MATCH(Places!I$1,Neighborhoods!$1:$1,0))</f>
        <v>Queens</v>
      </c>
      <c r="J4412" s="17" t="str">
        <f>INDEX(Neighborhoods!$A:$C,MATCH(Places!$H4412,Neighborhoods!$A:$A,0),MATCH(Places!J$1,Neighborhoods!$1:$1,0))</f>
        <v>Jamaica</v>
      </c>
      <c r="K4412" s="17" t="s">
        <v>16</v>
      </c>
      <c r="L4412" s="17" t="str">
        <f t="shared" si="272"/>
        <v>Yes</v>
      </c>
      <c r="M4412" s="17">
        <v>1</v>
      </c>
      <c r="N4412" s="17" t="str" cm="1">
        <f t="array" ref="N4412">_xlfn.IFS(M4412&lt;=2,"Small",M4412&lt;=5,"Medium",M4412&gt;5,"Large")</f>
        <v>Small</v>
      </c>
      <c r="O4412" s="65">
        <v>46</v>
      </c>
      <c r="P4412" s="87">
        <f t="shared" si="273"/>
        <v>0.03</v>
      </c>
      <c r="Q4412" s="68">
        <v>4.96</v>
      </c>
      <c r="R4412" s="68" t="str" cm="1">
        <f t="array" ref="R4412">_xlfn.SWITCH(ROUND(Q4412,0),5,"Excellent",4,"Good",3,"Ok","Bad")</f>
        <v>Excellent</v>
      </c>
      <c r="S4412" s="17">
        <v>162</v>
      </c>
      <c r="T4412" s="17" t="str">
        <f t="shared" si="274"/>
        <v>Yes</v>
      </c>
      <c r="U4412" s="82">
        <v>43472</v>
      </c>
      <c r="V4412" s="82">
        <v>44039</v>
      </c>
      <c r="W4412" s="17">
        <v>364</v>
      </c>
      <c r="X4412" s="17" t="str">
        <f t="shared" si="275"/>
        <v>Active</v>
      </c>
      <c r="Y4412" s="17" t="s">
        <v>15615</v>
      </c>
      <c r="Z4412" s="17"/>
    </row>
    <row r="4413" spans="1:26" x14ac:dyDescent="0.25">
      <c r="A4413">
        <v>4412</v>
      </c>
      <c r="B4413" s="17" t="s">
        <v>3117</v>
      </c>
      <c r="C4413" s="17">
        <v>2909</v>
      </c>
      <c r="D4413" s="17" t="str">
        <f>INDEX(Hosts!$A:$O,MATCH(Places!$C4413,Hosts!$A:$A,0),MATCH(Places!D$1,Hosts!$1:$1,0))</f>
        <v>Within a day</v>
      </c>
      <c r="E4413" s="87">
        <f>INDEX(Hosts!$A:$O,MATCH(Places!$C4413,Hosts!$A:$A,0),MATCH(Places!E$1,Hosts!$1:$1,0))</f>
        <v>1</v>
      </c>
      <c r="F4413" s="87">
        <f>INDEX(Hosts!$A:$O,MATCH(Places!$C4413,Hosts!$A:$A,0),MATCH(Places!F$1,Hosts!$1:$1,0))</f>
        <v>1</v>
      </c>
      <c r="G4413" s="17" t="str">
        <f>INDEX(Hosts!$A:$O,MATCH(Places!$C4413,Hosts!$A:$A,0),MATCH(Places!G$1,Hosts!$1:$1,0))</f>
        <v>No</v>
      </c>
      <c r="H4413" s="17">
        <v>23</v>
      </c>
      <c r="I4413" s="17" t="str">
        <f>INDEX(Neighborhoods!$A:$C,MATCH(Places!$H4413,Neighborhoods!$A:$A,0),MATCH(Places!I$1,Neighborhoods!$1:$1,0))</f>
        <v>Queens</v>
      </c>
      <c r="J4413" s="17" t="str">
        <f>INDEX(Neighborhoods!$A:$C,MATCH(Places!$H4413,Neighborhoods!$A:$A,0),MATCH(Places!J$1,Neighborhoods!$1:$1,0))</f>
        <v>Jamaica</v>
      </c>
      <c r="K4413" s="17" t="s">
        <v>11822</v>
      </c>
      <c r="L4413" s="17" t="str">
        <f t="shared" si="272"/>
        <v>No</v>
      </c>
      <c r="M4413" s="17">
        <v>3</v>
      </c>
      <c r="N4413" s="17" t="str" cm="1">
        <f t="array" ref="N4413">_xlfn.IFS(M4413&lt;=2,"Small",M4413&lt;=5,"Medium",M4413&gt;5,"Large")</f>
        <v>Medium</v>
      </c>
      <c r="O4413" s="65">
        <v>83</v>
      </c>
      <c r="P4413" s="87">
        <f t="shared" si="273"/>
        <v>0.03</v>
      </c>
      <c r="Q4413" s="68">
        <v>4.67</v>
      </c>
      <c r="R4413" s="68" t="str" cm="1">
        <f t="array" ref="R4413">_xlfn.SWITCH(ROUND(Q4413,0),5,"Excellent",4,"Good",3,"Ok","Bad")</f>
        <v>Excellent</v>
      </c>
      <c r="S4413" s="17">
        <v>24</v>
      </c>
      <c r="T4413" s="17" t="str">
        <f t="shared" si="274"/>
        <v>No</v>
      </c>
      <c r="U4413" s="82">
        <v>43491</v>
      </c>
      <c r="V4413" s="82">
        <v>43799</v>
      </c>
      <c r="W4413" s="17">
        <v>30</v>
      </c>
      <c r="X4413" s="17" t="str">
        <f t="shared" si="275"/>
        <v>Active</v>
      </c>
      <c r="Y4413" s="17" t="s">
        <v>15616</v>
      </c>
      <c r="Z4413" s="17"/>
    </row>
    <row r="4414" spans="1:26" x14ac:dyDescent="0.25">
      <c r="A4414">
        <v>4413</v>
      </c>
      <c r="B4414" s="17" t="s">
        <v>3118</v>
      </c>
      <c r="C4414" s="17">
        <v>3642</v>
      </c>
      <c r="D4414" s="17" t="str">
        <f>INDEX(Hosts!$A:$O,MATCH(Places!$C4414,Hosts!$A:$A,0),MATCH(Places!D$1,Hosts!$1:$1,0))</f>
        <v>A few days or more</v>
      </c>
      <c r="E4414" s="87">
        <f>INDEX(Hosts!$A:$O,MATCH(Places!$C4414,Hosts!$A:$A,0),MATCH(Places!E$1,Hosts!$1:$1,0))</f>
        <v>0</v>
      </c>
      <c r="F4414" s="87">
        <f>INDEX(Hosts!$A:$O,MATCH(Places!$C4414,Hosts!$A:$A,0),MATCH(Places!F$1,Hosts!$1:$1,0))</f>
        <v>0.9</v>
      </c>
      <c r="G4414" s="17" t="str">
        <f>INDEX(Hosts!$A:$O,MATCH(Places!$C4414,Hosts!$A:$A,0),MATCH(Places!G$1,Hosts!$1:$1,0))</f>
        <v>No</v>
      </c>
      <c r="H4414" s="17">
        <v>14</v>
      </c>
      <c r="I4414" s="17" t="str">
        <f>INDEX(Neighborhoods!$A:$C,MATCH(Places!$H4414,Neighborhoods!$A:$A,0),MATCH(Places!I$1,Neighborhoods!$1:$1,0))</f>
        <v>Manhattan</v>
      </c>
      <c r="J4414" s="17" t="str">
        <f>INDEX(Neighborhoods!$A:$C,MATCH(Places!$H4414,Neighborhoods!$A:$A,0),MATCH(Places!J$1,Neighborhoods!$1:$1,0))</f>
        <v>East Harlem</v>
      </c>
      <c r="K4414" s="17" t="s">
        <v>1</v>
      </c>
      <c r="L4414" s="17" t="str">
        <f t="shared" si="272"/>
        <v>Yes</v>
      </c>
      <c r="M4414" s="17">
        <v>1</v>
      </c>
      <c r="N4414" s="17" t="str" cm="1">
        <f t="array" ref="N4414">_xlfn.IFS(M4414&lt;=2,"Small",M4414&lt;=5,"Medium",M4414&gt;5,"Large")</f>
        <v>Small</v>
      </c>
      <c r="O4414" s="65">
        <v>80</v>
      </c>
      <c r="P4414" s="87">
        <f t="shared" si="273"/>
        <v>0.03</v>
      </c>
      <c r="Q4414" s="68">
        <v>4.2</v>
      </c>
      <c r="R4414" s="68" t="str" cm="1">
        <f t="array" ref="R4414">_xlfn.SWITCH(ROUND(Q4414,0),5,"Excellent",4,"Good",3,"Ok","Bad")</f>
        <v>Good</v>
      </c>
      <c r="S4414" s="17">
        <v>10</v>
      </c>
      <c r="T4414" s="17" t="str">
        <f t="shared" si="274"/>
        <v>No</v>
      </c>
      <c r="U4414" s="82">
        <v>43541</v>
      </c>
      <c r="V4414" s="82">
        <v>43836</v>
      </c>
      <c r="W4414" s="17">
        <v>179</v>
      </c>
      <c r="X4414" s="17" t="str">
        <f t="shared" si="275"/>
        <v>Active</v>
      </c>
      <c r="Y4414" s="17" t="s">
        <v>15616</v>
      </c>
      <c r="Z4414" s="17"/>
    </row>
    <row r="4415" spans="1:26" x14ac:dyDescent="0.25">
      <c r="A4415">
        <v>4414</v>
      </c>
      <c r="B4415" s="17" t="s">
        <v>15104</v>
      </c>
      <c r="C4415" s="17">
        <v>3716</v>
      </c>
      <c r="D4415" s="17" t="str">
        <f>INDEX(Hosts!$A:$O,MATCH(Places!$C4415,Hosts!$A:$A,0),MATCH(Places!D$1,Hosts!$1:$1,0))</f>
        <v>Within an hour</v>
      </c>
      <c r="E4415" s="87">
        <f>INDEX(Hosts!$A:$O,MATCH(Places!$C4415,Hosts!$A:$A,0),MATCH(Places!E$1,Hosts!$1:$1,0))</f>
        <v>0.98</v>
      </c>
      <c r="F4415" s="87">
        <f>INDEX(Hosts!$A:$O,MATCH(Places!$C4415,Hosts!$A:$A,0),MATCH(Places!F$1,Hosts!$1:$1,0))</f>
        <v>0.94</v>
      </c>
      <c r="G4415" s="17" t="str">
        <f>INDEX(Hosts!$A:$O,MATCH(Places!$C4415,Hosts!$A:$A,0),MATCH(Places!G$1,Hosts!$1:$1,0))</f>
        <v>No</v>
      </c>
      <c r="H4415" s="17">
        <v>17</v>
      </c>
      <c r="I4415" s="17" t="str">
        <f>INDEX(Neighborhoods!$A:$C,MATCH(Places!$H4415,Neighborhoods!$A:$A,0),MATCH(Places!I$1,Neighborhoods!$1:$1,0))</f>
        <v>Manhattan</v>
      </c>
      <c r="J4415" s="17" t="str">
        <f>INDEX(Neighborhoods!$A:$C,MATCH(Places!$H4415,Neighborhoods!$A:$A,0),MATCH(Places!J$1,Neighborhoods!$1:$1,0))</f>
        <v>Hell's Kitchen</v>
      </c>
      <c r="K4415" s="17" t="s">
        <v>1</v>
      </c>
      <c r="L4415" s="17" t="str">
        <f t="shared" si="272"/>
        <v>Yes</v>
      </c>
      <c r="M4415" s="17">
        <v>2</v>
      </c>
      <c r="N4415" s="17" t="str" cm="1">
        <f t="array" ref="N4415">_xlfn.IFS(M4415&lt;=2,"Small",M4415&lt;=5,"Medium",M4415&gt;5,"Large")</f>
        <v>Small</v>
      </c>
      <c r="O4415" s="65">
        <v>75</v>
      </c>
      <c r="P4415" s="87">
        <f t="shared" si="273"/>
        <v>0.03</v>
      </c>
      <c r="Q4415" s="68">
        <v>4.38</v>
      </c>
      <c r="R4415" s="68" t="str" cm="1">
        <f t="array" ref="R4415">_xlfn.SWITCH(ROUND(Q4415,0),5,"Excellent",4,"Good",3,"Ok","Bad")</f>
        <v>Good</v>
      </c>
      <c r="S4415" s="17">
        <v>53</v>
      </c>
      <c r="T4415" s="17" t="str">
        <f t="shared" si="274"/>
        <v>No</v>
      </c>
      <c r="U4415" s="82">
        <v>43474</v>
      </c>
      <c r="V4415" s="82">
        <v>44039</v>
      </c>
      <c r="W4415" s="17">
        <v>365</v>
      </c>
      <c r="X4415" s="17" t="str">
        <f t="shared" si="275"/>
        <v>Active</v>
      </c>
      <c r="Y4415" s="17" t="s">
        <v>15615</v>
      </c>
      <c r="Z4415" s="17"/>
    </row>
    <row r="4416" spans="1:26" x14ac:dyDescent="0.25">
      <c r="A4416">
        <v>4415</v>
      </c>
      <c r="B4416" s="17" t="s">
        <v>13843</v>
      </c>
      <c r="C4416" s="17">
        <v>3716</v>
      </c>
      <c r="D4416" s="17" t="str">
        <f>INDEX(Hosts!$A:$O,MATCH(Places!$C4416,Hosts!$A:$A,0),MATCH(Places!D$1,Hosts!$1:$1,0))</f>
        <v>Within an hour</v>
      </c>
      <c r="E4416" s="87">
        <f>INDEX(Hosts!$A:$O,MATCH(Places!$C4416,Hosts!$A:$A,0),MATCH(Places!E$1,Hosts!$1:$1,0))</f>
        <v>0.98</v>
      </c>
      <c r="F4416" s="87">
        <f>INDEX(Hosts!$A:$O,MATCH(Places!$C4416,Hosts!$A:$A,0),MATCH(Places!F$1,Hosts!$1:$1,0))</f>
        <v>0.94</v>
      </c>
      <c r="G4416" s="17" t="str">
        <f>INDEX(Hosts!$A:$O,MATCH(Places!$C4416,Hosts!$A:$A,0),MATCH(Places!G$1,Hosts!$1:$1,0))</f>
        <v>No</v>
      </c>
      <c r="H4416" s="17">
        <v>17</v>
      </c>
      <c r="I4416" s="17" t="str">
        <f>INDEX(Neighborhoods!$A:$C,MATCH(Places!$H4416,Neighborhoods!$A:$A,0),MATCH(Places!I$1,Neighborhoods!$1:$1,0))</f>
        <v>Manhattan</v>
      </c>
      <c r="J4416" s="17" t="str">
        <f>INDEX(Neighborhoods!$A:$C,MATCH(Places!$H4416,Neighborhoods!$A:$A,0),MATCH(Places!J$1,Neighborhoods!$1:$1,0))</f>
        <v>Hell's Kitchen</v>
      </c>
      <c r="K4416" s="17" t="s">
        <v>1</v>
      </c>
      <c r="L4416" s="17" t="str">
        <f t="shared" si="272"/>
        <v>Yes</v>
      </c>
      <c r="M4416" s="17">
        <v>3</v>
      </c>
      <c r="N4416" s="17" t="str" cm="1">
        <f t="array" ref="N4416">_xlfn.IFS(M4416&lt;=2,"Small",M4416&lt;=5,"Medium",M4416&gt;5,"Large")</f>
        <v>Medium</v>
      </c>
      <c r="O4416" s="65">
        <v>100</v>
      </c>
      <c r="P4416" s="87">
        <f t="shared" si="273"/>
        <v>0.03</v>
      </c>
      <c r="Q4416" s="68">
        <v>4.41</v>
      </c>
      <c r="R4416" s="68" t="str" cm="1">
        <f t="array" ref="R4416">_xlfn.SWITCH(ROUND(Q4416,0),5,"Excellent",4,"Good",3,"Ok","Bad")</f>
        <v>Good</v>
      </c>
      <c r="S4416" s="17">
        <v>17</v>
      </c>
      <c r="T4416" s="17" t="str">
        <f t="shared" si="274"/>
        <v>No</v>
      </c>
      <c r="U4416" s="82">
        <v>43486</v>
      </c>
      <c r="V4416" s="82">
        <v>43896</v>
      </c>
      <c r="W4416" s="17">
        <v>365</v>
      </c>
      <c r="X4416" s="17" t="str">
        <f t="shared" si="275"/>
        <v>Active</v>
      </c>
      <c r="Y4416" s="17" t="s">
        <v>15615</v>
      </c>
      <c r="Z4416" s="17"/>
    </row>
    <row r="4417" spans="1:26" x14ac:dyDescent="0.25">
      <c r="A4417">
        <v>4416</v>
      </c>
      <c r="B4417" s="17" t="s">
        <v>3119</v>
      </c>
      <c r="C4417" s="17">
        <v>878</v>
      </c>
      <c r="D4417" s="17" t="str">
        <f>INDEX(Hosts!$A:$O,MATCH(Places!$C4417,Hosts!$A:$A,0),MATCH(Places!D$1,Hosts!$1:$1,0))</f>
        <v>A few days or more</v>
      </c>
      <c r="E4417" s="87">
        <f>INDEX(Hosts!$A:$O,MATCH(Places!$C4417,Hosts!$A:$A,0),MATCH(Places!E$1,Hosts!$1:$1,0))</f>
        <v>0.33</v>
      </c>
      <c r="F4417" s="87">
        <f>INDEX(Hosts!$A:$O,MATCH(Places!$C4417,Hosts!$A:$A,0),MATCH(Places!F$1,Hosts!$1:$1,0))</f>
        <v>0.77</v>
      </c>
      <c r="G4417" s="17" t="str">
        <f>INDEX(Hosts!$A:$O,MATCH(Places!$C4417,Hosts!$A:$A,0),MATCH(Places!G$1,Hosts!$1:$1,0))</f>
        <v>No</v>
      </c>
      <c r="H4417" s="17">
        <v>16</v>
      </c>
      <c r="I4417" s="17" t="str">
        <f>INDEX(Neighborhoods!$A:$C,MATCH(Places!$H4417,Neighborhoods!$A:$A,0),MATCH(Places!I$1,Neighborhoods!$1:$1,0))</f>
        <v>Manhattan</v>
      </c>
      <c r="J4417" s="17" t="str">
        <f>INDEX(Neighborhoods!$A:$C,MATCH(Places!$H4417,Neighborhoods!$A:$A,0),MATCH(Places!J$1,Neighborhoods!$1:$1,0))</f>
        <v>Harlem</v>
      </c>
      <c r="K4417" s="17" t="s">
        <v>11822</v>
      </c>
      <c r="L4417" s="17" t="str">
        <f t="shared" si="272"/>
        <v>No</v>
      </c>
      <c r="M4417" s="17">
        <v>6</v>
      </c>
      <c r="N4417" s="17" t="str" cm="1">
        <f t="array" ref="N4417">_xlfn.IFS(M4417&lt;=2,"Small",M4417&lt;=5,"Medium",M4417&gt;5,"Large")</f>
        <v>Large</v>
      </c>
      <c r="O4417" s="65">
        <v>140</v>
      </c>
      <c r="P4417" s="87">
        <f t="shared" si="273"/>
        <v>0.03</v>
      </c>
      <c r="Q4417" s="68">
        <v>4.7</v>
      </c>
      <c r="R4417" s="68" t="str" cm="1">
        <f t="array" ref="R4417">_xlfn.SWITCH(ROUND(Q4417,0),5,"Excellent",4,"Good",3,"Ok","Bad")</f>
        <v>Excellent</v>
      </c>
      <c r="S4417" s="17">
        <v>20</v>
      </c>
      <c r="T4417" s="17" t="str">
        <f t="shared" si="274"/>
        <v>No</v>
      </c>
      <c r="U4417" s="82">
        <v>43531</v>
      </c>
      <c r="V4417" s="82">
        <v>43879</v>
      </c>
      <c r="W4417" s="17">
        <v>90</v>
      </c>
      <c r="X4417" s="17" t="str">
        <f t="shared" si="275"/>
        <v>Active</v>
      </c>
      <c r="Y4417" s="17" t="s">
        <v>15615</v>
      </c>
      <c r="Z4417" s="17"/>
    </row>
    <row r="4418" spans="1:26" x14ac:dyDescent="0.25">
      <c r="A4418">
        <v>4417</v>
      </c>
      <c r="B4418" s="17" t="s">
        <v>14123</v>
      </c>
      <c r="C4418" s="17">
        <v>3034</v>
      </c>
      <c r="D4418" s="17" t="str">
        <f>INDEX(Hosts!$A:$O,MATCH(Places!$C4418,Hosts!$A:$A,0),MATCH(Places!D$1,Hosts!$1:$1,0))</f>
        <v>Within an hour</v>
      </c>
      <c r="E4418" s="87">
        <f>INDEX(Hosts!$A:$O,MATCH(Places!$C4418,Hosts!$A:$A,0),MATCH(Places!E$1,Hosts!$1:$1,0))</f>
        <v>0.82</v>
      </c>
      <c r="F4418" s="87">
        <f>INDEX(Hosts!$A:$O,MATCH(Places!$C4418,Hosts!$A:$A,0),MATCH(Places!F$1,Hosts!$1:$1,0))</f>
        <v>0.97</v>
      </c>
      <c r="G4418" s="17" t="str">
        <f>INDEX(Hosts!$A:$O,MATCH(Places!$C4418,Hosts!$A:$A,0),MATCH(Places!G$1,Hosts!$1:$1,0))</f>
        <v>No</v>
      </c>
      <c r="H4418" s="17">
        <v>13</v>
      </c>
      <c r="I4418" s="17" t="str">
        <f>INDEX(Neighborhoods!$A:$C,MATCH(Places!$H4418,Neighborhoods!$A:$A,0),MATCH(Places!I$1,Neighborhoods!$1:$1,0))</f>
        <v>Manhattan</v>
      </c>
      <c r="J4418" s="17" t="str">
        <f>INDEX(Neighborhoods!$A:$C,MATCH(Places!$H4418,Neighborhoods!$A:$A,0),MATCH(Places!J$1,Neighborhoods!$1:$1,0))</f>
        <v>Chelsea</v>
      </c>
      <c r="K4418" s="17" t="s">
        <v>11822</v>
      </c>
      <c r="L4418" s="17" t="str">
        <f t="shared" ref="L4418:L4481" si="276">IF(OR(K4418="Private room",K4418="Shared room"),"Yes","No")</f>
        <v>No</v>
      </c>
      <c r="M4418" s="17">
        <v>6</v>
      </c>
      <c r="N4418" s="17" t="str" cm="1">
        <f t="array" ref="N4418">_xlfn.IFS(M4418&lt;=2,"Small",M4418&lt;=5,"Medium",M4418&gt;5,"Large")</f>
        <v>Large</v>
      </c>
      <c r="O4418" s="65">
        <v>140</v>
      </c>
      <c r="P4418" s="87">
        <f t="shared" ref="P4418:P4481" si="277">VLOOKUP(O4418,$AB$1:$AC$5,2)</f>
        <v>0.03</v>
      </c>
      <c r="Q4418" s="68">
        <v>4.8899999999999997</v>
      </c>
      <c r="R4418" s="68" t="str" cm="1">
        <f t="array" ref="R4418">_xlfn.SWITCH(ROUND(Q4418,0),5,"Excellent",4,"Good",3,"Ok","Bad")</f>
        <v>Excellent</v>
      </c>
      <c r="S4418" s="17">
        <v>28</v>
      </c>
      <c r="T4418" s="17" t="str">
        <f t="shared" ref="T4418:T4481" si="278">IF(AND(Q4418&gt;=4.8,S4418&gt;100),"Yes","No")</f>
        <v>No</v>
      </c>
      <c r="U4418" s="82">
        <v>43478</v>
      </c>
      <c r="V4418" s="82">
        <v>44033</v>
      </c>
      <c r="W4418" s="17">
        <v>347</v>
      </c>
      <c r="X4418" s="17" t="str">
        <f t="shared" ref="X4418:X4481" si="279">IF(W4418&lt;&gt;0,"Active","Inactive")</f>
        <v>Active</v>
      </c>
      <c r="Y4418" s="17" t="s">
        <v>15615</v>
      </c>
      <c r="Z4418" s="17"/>
    </row>
    <row r="4419" spans="1:26" x14ac:dyDescent="0.25">
      <c r="A4419">
        <v>4418</v>
      </c>
      <c r="B4419" s="17" t="s">
        <v>14809</v>
      </c>
      <c r="C4419" s="17">
        <v>702</v>
      </c>
      <c r="D4419" s="17" t="str">
        <f>INDEX(Hosts!$A:$O,MATCH(Places!$C4419,Hosts!$A:$A,0),MATCH(Places!D$1,Hosts!$1:$1,0))</f>
        <v>Within a day</v>
      </c>
      <c r="E4419" s="87">
        <f>INDEX(Hosts!$A:$O,MATCH(Places!$C4419,Hosts!$A:$A,0),MATCH(Places!E$1,Hosts!$1:$1,0))</f>
        <v>0.9</v>
      </c>
      <c r="F4419" s="87">
        <f>INDEX(Hosts!$A:$O,MATCH(Places!$C4419,Hosts!$A:$A,0),MATCH(Places!F$1,Hosts!$1:$1,0))</f>
        <v>0.43</v>
      </c>
      <c r="G4419" s="17" t="str">
        <f>INDEX(Hosts!$A:$O,MATCH(Places!$C4419,Hosts!$A:$A,0),MATCH(Places!G$1,Hosts!$1:$1,0))</f>
        <v>Yes</v>
      </c>
      <c r="H4419" s="17">
        <v>18</v>
      </c>
      <c r="I4419" s="17" t="str">
        <f>INDEX(Neighborhoods!$A:$C,MATCH(Places!$H4419,Neighborhoods!$A:$A,0),MATCH(Places!I$1,Neighborhoods!$1:$1,0))</f>
        <v>Manhattan</v>
      </c>
      <c r="J4419" s="17" t="str">
        <f>INDEX(Neighborhoods!$A:$C,MATCH(Places!$H4419,Neighborhoods!$A:$A,0),MATCH(Places!J$1,Neighborhoods!$1:$1,0))</f>
        <v>Midtown</v>
      </c>
      <c r="K4419" s="17" t="s">
        <v>11822</v>
      </c>
      <c r="L4419" s="17" t="str">
        <f t="shared" si="276"/>
        <v>No</v>
      </c>
      <c r="M4419" s="17">
        <v>3</v>
      </c>
      <c r="N4419" s="17" t="str" cm="1">
        <f t="array" ref="N4419">_xlfn.IFS(M4419&lt;=2,"Small",M4419&lt;=5,"Medium",M4419&gt;5,"Large")</f>
        <v>Medium</v>
      </c>
      <c r="O4419" s="65">
        <v>199</v>
      </c>
      <c r="P4419" s="87">
        <f t="shared" si="277"/>
        <v>0.03</v>
      </c>
      <c r="Q4419" s="68">
        <v>5</v>
      </c>
      <c r="R4419" s="68" t="str" cm="1">
        <f t="array" ref="R4419">_xlfn.SWITCH(ROUND(Q4419,0),5,"Excellent",4,"Good",3,"Ok","Bad")</f>
        <v>Excellent</v>
      </c>
      <c r="S4419" s="17">
        <v>6</v>
      </c>
      <c r="T4419" s="17" t="str">
        <f t="shared" si="278"/>
        <v>No</v>
      </c>
      <c r="U4419" s="82">
        <v>43483</v>
      </c>
      <c r="V4419" s="82">
        <v>43831</v>
      </c>
      <c r="W4419" s="17">
        <v>0</v>
      </c>
      <c r="X4419" s="17" t="str">
        <f t="shared" si="279"/>
        <v>Inactive</v>
      </c>
      <c r="Y4419" s="17" t="s">
        <v>15615</v>
      </c>
      <c r="Z4419" s="17"/>
    </row>
    <row r="4420" spans="1:26" x14ac:dyDescent="0.25">
      <c r="A4420">
        <v>4419</v>
      </c>
      <c r="B4420" s="17" t="s">
        <v>14308</v>
      </c>
      <c r="C4420" s="17">
        <v>2399</v>
      </c>
      <c r="D4420" s="17" t="str">
        <f>INDEX(Hosts!$A:$O,MATCH(Places!$C4420,Hosts!$A:$A,0),MATCH(Places!D$1,Hosts!$1:$1,0))</f>
        <v>Within an hour</v>
      </c>
      <c r="E4420" s="87">
        <f>INDEX(Hosts!$A:$O,MATCH(Places!$C4420,Hosts!$A:$A,0),MATCH(Places!E$1,Hosts!$1:$1,0))</f>
        <v>1</v>
      </c>
      <c r="F4420" s="87">
        <f>INDEX(Hosts!$A:$O,MATCH(Places!$C4420,Hosts!$A:$A,0),MATCH(Places!F$1,Hosts!$1:$1,0))</f>
        <v>0.95</v>
      </c>
      <c r="G4420" s="17" t="str">
        <f>INDEX(Hosts!$A:$O,MATCH(Places!$C4420,Hosts!$A:$A,0),MATCH(Places!G$1,Hosts!$1:$1,0))</f>
        <v>No</v>
      </c>
      <c r="H4420" s="17">
        <v>17</v>
      </c>
      <c r="I4420" s="17" t="str">
        <f>INDEX(Neighborhoods!$A:$C,MATCH(Places!$H4420,Neighborhoods!$A:$A,0),MATCH(Places!I$1,Neighborhoods!$1:$1,0))</f>
        <v>Manhattan</v>
      </c>
      <c r="J4420" s="17" t="str">
        <f>INDEX(Neighborhoods!$A:$C,MATCH(Places!$H4420,Neighborhoods!$A:$A,0),MATCH(Places!J$1,Neighborhoods!$1:$1,0))</f>
        <v>Hell's Kitchen</v>
      </c>
      <c r="K4420" s="17" t="s">
        <v>11822</v>
      </c>
      <c r="L4420" s="17" t="str">
        <f t="shared" si="276"/>
        <v>No</v>
      </c>
      <c r="M4420" s="17">
        <v>4</v>
      </c>
      <c r="N4420" s="17" t="str" cm="1">
        <f t="array" ref="N4420">_xlfn.IFS(M4420&lt;=2,"Small",M4420&lt;=5,"Medium",M4420&gt;5,"Large")</f>
        <v>Medium</v>
      </c>
      <c r="O4420" s="65">
        <v>341.86</v>
      </c>
      <c r="P4420" s="87">
        <f t="shared" si="277"/>
        <v>0.04</v>
      </c>
      <c r="Q4420" s="68">
        <v>4.7300000000000004</v>
      </c>
      <c r="R4420" s="68" t="str" cm="1">
        <f t="array" ref="R4420">_xlfn.SWITCH(ROUND(Q4420,0),5,"Excellent",4,"Good",3,"Ok","Bad")</f>
        <v>Excellent</v>
      </c>
      <c r="S4420" s="17">
        <v>22</v>
      </c>
      <c r="T4420" s="17" t="str">
        <f t="shared" si="278"/>
        <v>No</v>
      </c>
      <c r="U4420" s="82">
        <v>43528</v>
      </c>
      <c r="V4420" s="82">
        <v>43829</v>
      </c>
      <c r="W4420" s="17">
        <v>46</v>
      </c>
      <c r="X4420" s="17" t="str">
        <f t="shared" si="279"/>
        <v>Active</v>
      </c>
      <c r="Y4420" s="17" t="s">
        <v>15616</v>
      </c>
      <c r="Z4420" s="17"/>
    </row>
    <row r="4421" spans="1:26" x14ac:dyDescent="0.25">
      <c r="A4421">
        <v>4420</v>
      </c>
      <c r="B4421" s="17" t="s">
        <v>14770</v>
      </c>
      <c r="C4421" s="17">
        <v>3761</v>
      </c>
      <c r="D4421" s="17" t="str">
        <f>INDEX(Hosts!$A:$O,MATCH(Places!$C4421,Hosts!$A:$A,0),MATCH(Places!D$1,Hosts!$1:$1,0))</f>
        <v>Within an hour</v>
      </c>
      <c r="E4421" s="87">
        <f>INDEX(Hosts!$A:$O,MATCH(Places!$C4421,Hosts!$A:$A,0),MATCH(Places!E$1,Hosts!$1:$1,0))</f>
        <v>1</v>
      </c>
      <c r="F4421" s="87">
        <f>INDEX(Hosts!$A:$O,MATCH(Places!$C4421,Hosts!$A:$A,0),MATCH(Places!F$1,Hosts!$1:$1,0))</f>
        <v>0.96</v>
      </c>
      <c r="G4421" s="17" t="str">
        <f>INDEX(Hosts!$A:$O,MATCH(Places!$C4421,Hosts!$A:$A,0),MATCH(Places!G$1,Hosts!$1:$1,0))</f>
        <v>No</v>
      </c>
      <c r="H4421" s="17">
        <v>23</v>
      </c>
      <c r="I4421" s="17" t="str">
        <f>INDEX(Neighborhoods!$A:$C,MATCH(Places!$H4421,Neighborhoods!$A:$A,0),MATCH(Places!I$1,Neighborhoods!$1:$1,0))</f>
        <v>Queens</v>
      </c>
      <c r="J4421" s="17" t="str">
        <f>INDEX(Neighborhoods!$A:$C,MATCH(Places!$H4421,Neighborhoods!$A:$A,0),MATCH(Places!J$1,Neighborhoods!$1:$1,0))</f>
        <v>Jamaica</v>
      </c>
      <c r="K4421" s="17" t="s">
        <v>16</v>
      </c>
      <c r="L4421" s="17" t="str">
        <f t="shared" si="276"/>
        <v>Yes</v>
      </c>
      <c r="M4421" s="17">
        <v>1</v>
      </c>
      <c r="N4421" s="17" t="str" cm="1">
        <f t="array" ref="N4421">_xlfn.IFS(M4421&lt;=2,"Small",M4421&lt;=5,"Medium",M4421&gt;5,"Large")</f>
        <v>Small</v>
      </c>
      <c r="O4421" s="65">
        <v>21</v>
      </c>
      <c r="P4421" s="87">
        <f t="shared" si="277"/>
        <v>0.03</v>
      </c>
      <c r="Q4421" s="68">
        <v>4.9000000000000004</v>
      </c>
      <c r="R4421" s="68" t="str" cm="1">
        <f t="array" ref="R4421">_xlfn.SWITCH(ROUND(Q4421,0),5,"Excellent",4,"Good",3,"Ok","Bad")</f>
        <v>Excellent</v>
      </c>
      <c r="S4421" s="17">
        <v>168</v>
      </c>
      <c r="T4421" s="17" t="str">
        <f t="shared" si="278"/>
        <v>Yes</v>
      </c>
      <c r="U4421" s="82">
        <v>43472</v>
      </c>
      <c r="V4421" s="82">
        <v>44059</v>
      </c>
      <c r="W4421" s="17">
        <v>362</v>
      </c>
      <c r="X4421" s="17" t="str">
        <f t="shared" si="279"/>
        <v>Active</v>
      </c>
      <c r="Y4421" s="17" t="s">
        <v>15615</v>
      </c>
      <c r="Z4421" s="17"/>
    </row>
    <row r="4422" spans="1:26" x14ac:dyDescent="0.25">
      <c r="A4422">
        <v>4421</v>
      </c>
      <c r="B4422" s="17" t="s">
        <v>3120</v>
      </c>
      <c r="C4422" s="17">
        <v>1528</v>
      </c>
      <c r="D4422" s="17" t="str">
        <f>INDEX(Hosts!$A:$O,MATCH(Places!$C4422,Hosts!$A:$A,0),MATCH(Places!D$1,Hosts!$1:$1,0))</f>
        <v>Within an hour</v>
      </c>
      <c r="E4422" s="87">
        <f>INDEX(Hosts!$A:$O,MATCH(Places!$C4422,Hosts!$A:$A,0),MATCH(Places!E$1,Hosts!$1:$1,0))</f>
        <v>1</v>
      </c>
      <c r="F4422" s="87">
        <f>INDEX(Hosts!$A:$O,MATCH(Places!$C4422,Hosts!$A:$A,0),MATCH(Places!F$1,Hosts!$1:$1,0))</f>
        <v>0.7</v>
      </c>
      <c r="G4422" s="17" t="str">
        <f>INDEX(Hosts!$A:$O,MATCH(Places!$C4422,Hosts!$A:$A,0),MATCH(Places!G$1,Hosts!$1:$1,0))</f>
        <v>Yes</v>
      </c>
      <c r="H4422" s="17">
        <v>15</v>
      </c>
      <c r="I4422" s="17" t="str">
        <f>INDEX(Neighborhoods!$A:$C,MATCH(Places!$H4422,Neighborhoods!$A:$A,0),MATCH(Places!I$1,Neighborhoods!$1:$1,0))</f>
        <v>Manhattan</v>
      </c>
      <c r="J4422" s="17" t="str">
        <f>INDEX(Neighborhoods!$A:$C,MATCH(Places!$H4422,Neighborhoods!$A:$A,0),MATCH(Places!J$1,Neighborhoods!$1:$1,0))</f>
        <v>East Village</v>
      </c>
      <c r="K4422" s="17" t="s">
        <v>1</v>
      </c>
      <c r="L4422" s="17" t="str">
        <f t="shared" si="276"/>
        <v>Yes</v>
      </c>
      <c r="M4422" s="17">
        <v>2</v>
      </c>
      <c r="N4422" s="17" t="str" cm="1">
        <f t="array" ref="N4422">_xlfn.IFS(M4422&lt;=2,"Small",M4422&lt;=5,"Medium",M4422&gt;5,"Large")</f>
        <v>Small</v>
      </c>
      <c r="O4422" s="65">
        <v>87</v>
      </c>
      <c r="P4422" s="87">
        <f t="shared" si="277"/>
        <v>0.03</v>
      </c>
      <c r="Q4422" s="68">
        <v>5</v>
      </c>
      <c r="R4422" s="68" t="str" cm="1">
        <f t="array" ref="R4422">_xlfn.SWITCH(ROUND(Q4422,0),5,"Excellent",4,"Good",3,"Ok","Bad")</f>
        <v>Excellent</v>
      </c>
      <c r="S4422" s="17">
        <v>12</v>
      </c>
      <c r="T4422" s="17" t="str">
        <f t="shared" si="278"/>
        <v>No</v>
      </c>
      <c r="U4422" s="82">
        <v>43513</v>
      </c>
      <c r="V4422" s="82">
        <v>43899</v>
      </c>
      <c r="W4422" s="17">
        <v>0</v>
      </c>
      <c r="X4422" s="17" t="str">
        <f t="shared" si="279"/>
        <v>Inactive</v>
      </c>
      <c r="Y4422" s="17" t="s">
        <v>15615</v>
      </c>
      <c r="Z4422" s="17"/>
    </row>
    <row r="4423" spans="1:26" x14ac:dyDescent="0.25">
      <c r="A4423">
        <v>4422</v>
      </c>
      <c r="B4423" s="17" t="s">
        <v>3121</v>
      </c>
      <c r="C4423" s="17">
        <v>2068</v>
      </c>
      <c r="D4423" s="17" t="str">
        <f>INDEX(Hosts!$A:$O,MATCH(Places!$C4423,Hosts!$A:$A,0),MATCH(Places!D$1,Hosts!$1:$1,0))</f>
        <v>Within an hour</v>
      </c>
      <c r="E4423" s="87">
        <f>INDEX(Hosts!$A:$O,MATCH(Places!$C4423,Hosts!$A:$A,0),MATCH(Places!E$1,Hosts!$1:$1,0))</f>
        <v>1</v>
      </c>
      <c r="F4423" s="87">
        <f>INDEX(Hosts!$A:$O,MATCH(Places!$C4423,Hosts!$A:$A,0),MATCH(Places!F$1,Hosts!$1:$1,0))</f>
        <v>0.97</v>
      </c>
      <c r="G4423" s="17" t="str">
        <f>INDEX(Hosts!$A:$O,MATCH(Places!$C4423,Hosts!$A:$A,0),MATCH(Places!G$1,Hosts!$1:$1,0))</f>
        <v>No</v>
      </c>
      <c r="H4423" s="17">
        <v>21</v>
      </c>
      <c r="I4423" s="17" t="str">
        <f>INDEX(Neighborhoods!$A:$C,MATCH(Places!$H4423,Neighborhoods!$A:$A,0),MATCH(Places!I$1,Neighborhoods!$1:$1,0))</f>
        <v>Queens</v>
      </c>
      <c r="J4423" s="17" t="str">
        <f>INDEX(Neighborhoods!$A:$C,MATCH(Places!$H4423,Neighborhoods!$A:$A,0),MATCH(Places!J$1,Neighborhoods!$1:$1,0))</f>
        <v>Astoria</v>
      </c>
      <c r="K4423" s="17" t="s">
        <v>11822</v>
      </c>
      <c r="L4423" s="17" t="str">
        <f t="shared" si="276"/>
        <v>No</v>
      </c>
      <c r="M4423" s="17">
        <v>6</v>
      </c>
      <c r="N4423" s="17" t="str" cm="1">
        <f t="array" ref="N4423">_xlfn.IFS(M4423&lt;=2,"Small",M4423&lt;=5,"Medium",M4423&gt;5,"Large")</f>
        <v>Large</v>
      </c>
      <c r="O4423" s="65">
        <v>165</v>
      </c>
      <c r="P4423" s="87">
        <f t="shared" si="277"/>
        <v>0.03</v>
      </c>
      <c r="Q4423" s="68">
        <v>4.87</v>
      </c>
      <c r="R4423" s="68" t="str" cm="1">
        <f t="array" ref="R4423">_xlfn.SWITCH(ROUND(Q4423,0),5,"Excellent",4,"Good",3,"Ok","Bad")</f>
        <v>Excellent</v>
      </c>
      <c r="S4423" s="17">
        <v>46</v>
      </c>
      <c r="T4423" s="17" t="str">
        <f t="shared" si="278"/>
        <v>No</v>
      </c>
      <c r="U4423" s="82">
        <v>43591</v>
      </c>
      <c r="V4423" s="82">
        <v>43906</v>
      </c>
      <c r="W4423" s="17">
        <v>256</v>
      </c>
      <c r="X4423" s="17" t="str">
        <f t="shared" si="279"/>
        <v>Active</v>
      </c>
      <c r="Y4423" s="17" t="s">
        <v>15615</v>
      </c>
      <c r="Z4423" s="17"/>
    </row>
    <row r="4424" spans="1:26" x14ac:dyDescent="0.25">
      <c r="A4424">
        <v>4423</v>
      </c>
      <c r="B4424" s="17" t="s">
        <v>14906</v>
      </c>
      <c r="C4424" s="17">
        <v>2054</v>
      </c>
      <c r="D4424" s="17" t="str">
        <f>INDEX(Hosts!$A:$O,MATCH(Places!$C4424,Hosts!$A:$A,0),MATCH(Places!D$1,Hosts!$1:$1,0))</f>
        <v>Within a day</v>
      </c>
      <c r="E4424" s="87">
        <f>INDEX(Hosts!$A:$O,MATCH(Places!$C4424,Hosts!$A:$A,0),MATCH(Places!E$1,Hosts!$1:$1,0))</f>
        <v>1</v>
      </c>
      <c r="F4424" s="87">
        <f>INDEX(Hosts!$A:$O,MATCH(Places!$C4424,Hosts!$A:$A,0),MATCH(Places!F$1,Hosts!$1:$1,0))</f>
        <v>1</v>
      </c>
      <c r="G4424" s="17" t="str">
        <f>INDEX(Hosts!$A:$O,MATCH(Places!$C4424,Hosts!$A:$A,0),MATCH(Places!G$1,Hosts!$1:$1,0))</f>
        <v>No</v>
      </c>
      <c r="H4424" s="17">
        <v>8</v>
      </c>
      <c r="I4424" s="17" t="str">
        <f>INDEX(Neighborhoods!$A:$C,MATCH(Places!$H4424,Neighborhoods!$A:$A,0),MATCH(Places!I$1,Neighborhoods!$1:$1,0))</f>
        <v>Brooklyn</v>
      </c>
      <c r="J4424" s="17" t="str">
        <f>INDEX(Neighborhoods!$A:$C,MATCH(Places!$H4424,Neighborhoods!$A:$A,0),MATCH(Places!J$1,Neighborhoods!$1:$1,0))</f>
        <v>Bushwick</v>
      </c>
      <c r="K4424" s="17" t="s">
        <v>1</v>
      </c>
      <c r="L4424" s="17" t="str">
        <f t="shared" si="276"/>
        <v>Yes</v>
      </c>
      <c r="M4424" s="17">
        <v>2</v>
      </c>
      <c r="N4424" s="17" t="str" cm="1">
        <f t="array" ref="N4424">_xlfn.IFS(M4424&lt;=2,"Small",M4424&lt;=5,"Medium",M4424&gt;5,"Large")</f>
        <v>Small</v>
      </c>
      <c r="O4424" s="65">
        <v>62</v>
      </c>
      <c r="P4424" s="87">
        <f t="shared" si="277"/>
        <v>0.03</v>
      </c>
      <c r="Q4424" s="68">
        <v>4</v>
      </c>
      <c r="R4424" s="68" t="str" cm="1">
        <f t="array" ref="R4424">_xlfn.SWITCH(ROUND(Q4424,0),5,"Excellent",4,"Good",3,"Ok","Bad")</f>
        <v>Good</v>
      </c>
      <c r="S4424" s="17">
        <v>3</v>
      </c>
      <c r="T4424" s="17" t="str">
        <f t="shared" si="278"/>
        <v>No</v>
      </c>
      <c r="U4424" s="82">
        <v>43566</v>
      </c>
      <c r="V4424" s="82">
        <v>43831</v>
      </c>
      <c r="W4424" s="17">
        <v>90</v>
      </c>
      <c r="X4424" s="17" t="str">
        <f t="shared" si="279"/>
        <v>Active</v>
      </c>
      <c r="Y4424" s="17" t="s">
        <v>15615</v>
      </c>
      <c r="Z4424" s="17"/>
    </row>
    <row r="4425" spans="1:26" x14ac:dyDescent="0.25">
      <c r="A4425">
        <v>4424</v>
      </c>
      <c r="B4425" s="17" t="s">
        <v>13805</v>
      </c>
      <c r="C4425" s="17">
        <v>3767</v>
      </c>
      <c r="D4425" s="17" t="str">
        <f>INDEX(Hosts!$A:$O,MATCH(Places!$C4425,Hosts!$A:$A,0),MATCH(Places!D$1,Hosts!$1:$1,0))</f>
        <v>Within an hour</v>
      </c>
      <c r="E4425" s="87">
        <f>INDEX(Hosts!$A:$O,MATCH(Places!$C4425,Hosts!$A:$A,0),MATCH(Places!E$1,Hosts!$1:$1,0))</f>
        <v>1</v>
      </c>
      <c r="F4425" s="87">
        <f>INDEX(Hosts!$A:$O,MATCH(Places!$C4425,Hosts!$A:$A,0),MATCH(Places!F$1,Hosts!$1:$1,0))</f>
        <v>0.98</v>
      </c>
      <c r="G4425" s="17" t="str">
        <f>INDEX(Hosts!$A:$O,MATCH(Places!$C4425,Hosts!$A:$A,0),MATCH(Places!G$1,Hosts!$1:$1,0))</f>
        <v>No</v>
      </c>
      <c r="H4425" s="17">
        <v>17</v>
      </c>
      <c r="I4425" s="17" t="str">
        <f>INDEX(Neighborhoods!$A:$C,MATCH(Places!$H4425,Neighborhoods!$A:$A,0),MATCH(Places!I$1,Neighborhoods!$1:$1,0))</f>
        <v>Manhattan</v>
      </c>
      <c r="J4425" s="17" t="str">
        <f>INDEX(Neighborhoods!$A:$C,MATCH(Places!$H4425,Neighborhoods!$A:$A,0),MATCH(Places!J$1,Neighborhoods!$1:$1,0))</f>
        <v>Hell's Kitchen</v>
      </c>
      <c r="K4425" s="17" t="s">
        <v>1</v>
      </c>
      <c r="L4425" s="17" t="str">
        <f t="shared" si="276"/>
        <v>Yes</v>
      </c>
      <c r="M4425" s="17">
        <v>1</v>
      </c>
      <c r="N4425" s="17" t="str" cm="1">
        <f t="array" ref="N4425">_xlfn.IFS(M4425&lt;=2,"Small",M4425&lt;=5,"Medium",M4425&gt;5,"Large")</f>
        <v>Small</v>
      </c>
      <c r="O4425" s="65">
        <v>79</v>
      </c>
      <c r="P4425" s="87">
        <f t="shared" si="277"/>
        <v>0.03</v>
      </c>
      <c r="Q4425" s="68">
        <v>4.96</v>
      </c>
      <c r="R4425" s="68" t="str" cm="1">
        <f t="array" ref="R4425">_xlfn.SWITCH(ROUND(Q4425,0),5,"Excellent",4,"Good",3,"Ok","Bad")</f>
        <v>Excellent</v>
      </c>
      <c r="S4425" s="17">
        <v>45</v>
      </c>
      <c r="T4425" s="17" t="str">
        <f t="shared" si="278"/>
        <v>No</v>
      </c>
      <c r="U4425" s="82">
        <v>43524</v>
      </c>
      <c r="V4425" s="82">
        <v>43900</v>
      </c>
      <c r="W4425" s="17">
        <v>16</v>
      </c>
      <c r="X4425" s="17" t="str">
        <f t="shared" si="279"/>
        <v>Active</v>
      </c>
      <c r="Y4425" s="17" t="s">
        <v>15615</v>
      </c>
      <c r="Z4425" s="17"/>
    </row>
    <row r="4426" spans="1:26" x14ac:dyDescent="0.25">
      <c r="A4426">
        <v>4425</v>
      </c>
      <c r="B4426" s="17" t="s">
        <v>14997</v>
      </c>
      <c r="C4426" s="17">
        <v>3725</v>
      </c>
      <c r="D4426" s="17" t="str">
        <f>INDEX(Hosts!$A:$O,MATCH(Places!$C4426,Hosts!$A:$A,0),MATCH(Places!D$1,Hosts!$1:$1,0))</f>
        <v>Within an hour</v>
      </c>
      <c r="E4426" s="87">
        <f>INDEX(Hosts!$A:$O,MATCH(Places!$C4426,Hosts!$A:$A,0),MATCH(Places!E$1,Hosts!$1:$1,0))</f>
        <v>0.9</v>
      </c>
      <c r="F4426" s="87">
        <f>INDEX(Hosts!$A:$O,MATCH(Places!$C4426,Hosts!$A:$A,0),MATCH(Places!F$1,Hosts!$1:$1,0))</f>
        <v>1</v>
      </c>
      <c r="G4426" s="17" t="str">
        <f>INDEX(Hosts!$A:$O,MATCH(Places!$C4426,Hosts!$A:$A,0),MATCH(Places!G$1,Hosts!$1:$1,0))</f>
        <v>No</v>
      </c>
      <c r="H4426" s="17">
        <v>13</v>
      </c>
      <c r="I4426" s="17" t="str">
        <f>INDEX(Neighborhoods!$A:$C,MATCH(Places!$H4426,Neighborhoods!$A:$A,0),MATCH(Places!I$1,Neighborhoods!$1:$1,0))</f>
        <v>Manhattan</v>
      </c>
      <c r="J4426" s="17" t="str">
        <f>INDEX(Neighborhoods!$A:$C,MATCH(Places!$H4426,Neighborhoods!$A:$A,0),MATCH(Places!J$1,Neighborhoods!$1:$1,0))</f>
        <v>Chelsea</v>
      </c>
      <c r="K4426" s="17" t="s">
        <v>11822</v>
      </c>
      <c r="L4426" s="17" t="str">
        <f t="shared" si="276"/>
        <v>No</v>
      </c>
      <c r="M4426" s="17">
        <v>2</v>
      </c>
      <c r="N4426" s="17" t="str" cm="1">
        <f t="array" ref="N4426">_xlfn.IFS(M4426&lt;=2,"Small",M4426&lt;=5,"Medium",M4426&gt;5,"Large")</f>
        <v>Small</v>
      </c>
      <c r="O4426" s="65">
        <v>120</v>
      </c>
      <c r="P4426" s="87">
        <f t="shared" si="277"/>
        <v>0.03</v>
      </c>
      <c r="Q4426" s="68">
        <v>5</v>
      </c>
      <c r="R4426" s="68" t="str" cm="1">
        <f t="array" ref="R4426">_xlfn.SWITCH(ROUND(Q4426,0),5,"Excellent",4,"Good",3,"Ok","Bad")</f>
        <v>Excellent</v>
      </c>
      <c r="S4426" s="17">
        <v>22</v>
      </c>
      <c r="T4426" s="17" t="str">
        <f t="shared" si="278"/>
        <v>No</v>
      </c>
      <c r="U4426" s="82">
        <v>43625</v>
      </c>
      <c r="V4426" s="82">
        <v>43859</v>
      </c>
      <c r="W4426" s="17">
        <v>164</v>
      </c>
      <c r="X4426" s="17" t="str">
        <f t="shared" si="279"/>
        <v>Active</v>
      </c>
      <c r="Y4426" s="17" t="s">
        <v>15616</v>
      </c>
      <c r="Z4426" s="17"/>
    </row>
    <row r="4427" spans="1:26" x14ac:dyDescent="0.25">
      <c r="A4427">
        <v>4426</v>
      </c>
      <c r="B4427" s="17" t="s">
        <v>3122</v>
      </c>
      <c r="C4427" s="17">
        <v>3768</v>
      </c>
      <c r="D4427" s="17" t="str">
        <f>INDEX(Hosts!$A:$O,MATCH(Places!$C4427,Hosts!$A:$A,0),MATCH(Places!D$1,Hosts!$1:$1,0))</f>
        <v>Within an hour</v>
      </c>
      <c r="E4427" s="87">
        <f>INDEX(Hosts!$A:$O,MATCH(Places!$C4427,Hosts!$A:$A,0),MATCH(Places!E$1,Hosts!$1:$1,0))</f>
        <v>0.9</v>
      </c>
      <c r="F4427" s="87">
        <f>INDEX(Hosts!$A:$O,MATCH(Places!$C4427,Hosts!$A:$A,0),MATCH(Places!F$1,Hosts!$1:$1,0))</f>
        <v>1</v>
      </c>
      <c r="G4427" s="17" t="str">
        <f>INDEX(Hosts!$A:$O,MATCH(Places!$C4427,Hosts!$A:$A,0),MATCH(Places!G$1,Hosts!$1:$1,0))</f>
        <v>No</v>
      </c>
      <c r="H4427" s="17">
        <v>16</v>
      </c>
      <c r="I4427" s="17" t="str">
        <f>INDEX(Neighborhoods!$A:$C,MATCH(Places!$H4427,Neighborhoods!$A:$A,0),MATCH(Places!I$1,Neighborhoods!$1:$1,0))</f>
        <v>Manhattan</v>
      </c>
      <c r="J4427" s="17" t="str">
        <f>INDEX(Neighborhoods!$A:$C,MATCH(Places!$H4427,Neighborhoods!$A:$A,0),MATCH(Places!J$1,Neighborhoods!$1:$1,0))</f>
        <v>Harlem</v>
      </c>
      <c r="K4427" s="17" t="s">
        <v>11822</v>
      </c>
      <c r="L4427" s="17" t="str">
        <f t="shared" si="276"/>
        <v>No</v>
      </c>
      <c r="M4427" s="17">
        <v>6</v>
      </c>
      <c r="N4427" s="17" t="str" cm="1">
        <f t="array" ref="N4427">_xlfn.IFS(M4427&lt;=2,"Small",M4427&lt;=5,"Medium",M4427&gt;5,"Large")</f>
        <v>Large</v>
      </c>
      <c r="O4427" s="65">
        <v>55</v>
      </c>
      <c r="P4427" s="87">
        <f t="shared" si="277"/>
        <v>0.03</v>
      </c>
      <c r="Q4427" s="68">
        <v>4.78</v>
      </c>
      <c r="R4427" s="68" t="str" cm="1">
        <f t="array" ref="R4427">_xlfn.SWITCH(ROUND(Q4427,0),5,"Excellent",4,"Good",3,"Ok","Bad")</f>
        <v>Excellent</v>
      </c>
      <c r="S4427" s="17">
        <v>51</v>
      </c>
      <c r="T4427" s="17" t="str">
        <f t="shared" si="278"/>
        <v>No</v>
      </c>
      <c r="U4427" s="82">
        <v>43496</v>
      </c>
      <c r="V4427" s="82">
        <v>43890</v>
      </c>
      <c r="W4427" s="17">
        <v>236</v>
      </c>
      <c r="X4427" s="17" t="str">
        <f t="shared" si="279"/>
        <v>Active</v>
      </c>
      <c r="Y4427" s="17" t="s">
        <v>15615</v>
      </c>
      <c r="Z4427" s="17"/>
    </row>
    <row r="4428" spans="1:26" x14ac:dyDescent="0.25">
      <c r="A4428">
        <v>4427</v>
      </c>
      <c r="B4428" s="17" t="s">
        <v>13400</v>
      </c>
      <c r="C4428" s="17">
        <v>1855</v>
      </c>
      <c r="D4428" s="17" t="str">
        <f>INDEX(Hosts!$A:$O,MATCH(Places!$C4428,Hosts!$A:$A,0),MATCH(Places!D$1,Hosts!$1:$1,0))</f>
        <v>Within a few hours</v>
      </c>
      <c r="E4428" s="87">
        <f>INDEX(Hosts!$A:$O,MATCH(Places!$C4428,Hosts!$A:$A,0),MATCH(Places!E$1,Hosts!$1:$1,0))</f>
        <v>1</v>
      </c>
      <c r="F4428" s="87">
        <f>INDEX(Hosts!$A:$O,MATCH(Places!$C4428,Hosts!$A:$A,0),MATCH(Places!F$1,Hosts!$1:$1,0))</f>
        <v>0.97</v>
      </c>
      <c r="G4428" s="17" t="str">
        <f>INDEX(Hosts!$A:$O,MATCH(Places!$C4428,Hosts!$A:$A,0),MATCH(Places!G$1,Hosts!$1:$1,0))</f>
        <v>No</v>
      </c>
      <c r="H4428" s="17">
        <v>12</v>
      </c>
      <c r="I4428" s="17" t="str">
        <f>INDEX(Neighborhoods!$A:$C,MATCH(Places!$H4428,Neighborhoods!$A:$A,0),MATCH(Places!I$1,Neighborhoods!$1:$1,0))</f>
        <v>Brooklyn</v>
      </c>
      <c r="J4428" s="17" t="str">
        <f>INDEX(Neighborhoods!$A:$C,MATCH(Places!$H4428,Neighborhoods!$A:$A,0),MATCH(Places!J$1,Neighborhoods!$1:$1,0))</f>
        <v>Williamsburg</v>
      </c>
      <c r="K4428" s="17" t="s">
        <v>11822</v>
      </c>
      <c r="L4428" s="17" t="str">
        <f t="shared" si="276"/>
        <v>No</v>
      </c>
      <c r="M4428" s="17">
        <v>4</v>
      </c>
      <c r="N4428" s="17" t="str" cm="1">
        <f t="array" ref="N4428">_xlfn.IFS(M4428&lt;=2,"Small",M4428&lt;=5,"Medium",M4428&gt;5,"Large")</f>
        <v>Medium</v>
      </c>
      <c r="O4428" s="65">
        <v>289</v>
      </c>
      <c r="P4428" s="87">
        <f t="shared" si="277"/>
        <v>0.04</v>
      </c>
      <c r="Q4428" s="68">
        <v>4.82</v>
      </c>
      <c r="R4428" s="68" t="str" cm="1">
        <f t="array" ref="R4428">_xlfn.SWITCH(ROUND(Q4428,0),5,"Excellent",4,"Good",3,"Ok","Bad")</f>
        <v>Excellent</v>
      </c>
      <c r="S4428" s="17">
        <v>17</v>
      </c>
      <c r="T4428" s="17" t="str">
        <f t="shared" si="278"/>
        <v>No</v>
      </c>
      <c r="U4428" s="82">
        <v>43628</v>
      </c>
      <c r="V4428" s="82">
        <v>44018</v>
      </c>
      <c r="W4428" s="17">
        <v>95</v>
      </c>
      <c r="X4428" s="17" t="str">
        <f t="shared" si="279"/>
        <v>Active</v>
      </c>
      <c r="Y4428" s="17" t="s">
        <v>15615</v>
      </c>
      <c r="Z4428" s="17"/>
    </row>
    <row r="4429" spans="1:26" x14ac:dyDescent="0.25">
      <c r="A4429">
        <v>4428</v>
      </c>
      <c r="B4429" s="17" t="s">
        <v>3123</v>
      </c>
      <c r="C4429" s="17">
        <v>2282</v>
      </c>
      <c r="D4429" s="17" t="str">
        <f>INDEX(Hosts!$A:$O,MATCH(Places!$C4429,Hosts!$A:$A,0),MATCH(Places!D$1,Hosts!$1:$1,0))</f>
        <v>Within a few hours</v>
      </c>
      <c r="E4429" s="87">
        <f>INDEX(Hosts!$A:$O,MATCH(Places!$C4429,Hosts!$A:$A,0),MATCH(Places!E$1,Hosts!$1:$1,0))</f>
        <v>0.8</v>
      </c>
      <c r="F4429" s="87">
        <f>INDEX(Hosts!$A:$O,MATCH(Places!$C4429,Hosts!$A:$A,0),MATCH(Places!F$1,Hosts!$1:$1,0))</f>
        <v>1</v>
      </c>
      <c r="G4429" s="17" t="str">
        <f>INDEX(Hosts!$A:$O,MATCH(Places!$C4429,Hosts!$A:$A,0),MATCH(Places!G$1,Hosts!$1:$1,0))</f>
        <v>No</v>
      </c>
      <c r="H4429" s="17">
        <v>16</v>
      </c>
      <c r="I4429" s="17" t="str">
        <f>INDEX(Neighborhoods!$A:$C,MATCH(Places!$H4429,Neighborhoods!$A:$A,0),MATCH(Places!I$1,Neighborhoods!$1:$1,0))</f>
        <v>Manhattan</v>
      </c>
      <c r="J4429" s="17" t="str">
        <f>INDEX(Neighborhoods!$A:$C,MATCH(Places!$H4429,Neighborhoods!$A:$A,0),MATCH(Places!J$1,Neighborhoods!$1:$1,0))</f>
        <v>Harlem</v>
      </c>
      <c r="K4429" s="17" t="s">
        <v>1</v>
      </c>
      <c r="L4429" s="17" t="str">
        <f t="shared" si="276"/>
        <v>Yes</v>
      </c>
      <c r="M4429" s="17">
        <v>6</v>
      </c>
      <c r="N4429" s="17" t="str" cm="1">
        <f t="array" ref="N4429">_xlfn.IFS(M4429&lt;=2,"Small",M4429&lt;=5,"Medium",M4429&gt;5,"Large")</f>
        <v>Large</v>
      </c>
      <c r="O4429" s="65">
        <v>75</v>
      </c>
      <c r="P4429" s="87">
        <f t="shared" si="277"/>
        <v>0.03</v>
      </c>
      <c r="Q4429" s="68">
        <v>4.55</v>
      </c>
      <c r="R4429" s="68" t="str" cm="1">
        <f t="array" ref="R4429">_xlfn.SWITCH(ROUND(Q4429,0),5,"Excellent",4,"Good",3,"Ok","Bad")</f>
        <v>Excellent</v>
      </c>
      <c r="S4429" s="17">
        <v>31</v>
      </c>
      <c r="T4429" s="17" t="str">
        <f t="shared" si="278"/>
        <v>No</v>
      </c>
      <c r="U4429" s="82">
        <v>43542</v>
      </c>
      <c r="V4429" s="82">
        <v>43909</v>
      </c>
      <c r="W4429" s="17">
        <v>103</v>
      </c>
      <c r="X4429" s="17" t="str">
        <f t="shared" si="279"/>
        <v>Active</v>
      </c>
      <c r="Y4429" s="17" t="s">
        <v>15615</v>
      </c>
      <c r="Z4429" s="17"/>
    </row>
    <row r="4430" spans="1:26" x14ac:dyDescent="0.25">
      <c r="A4430">
        <v>4429</v>
      </c>
      <c r="B4430" s="17" t="s">
        <v>14257</v>
      </c>
      <c r="C4430" s="17">
        <v>2264</v>
      </c>
      <c r="D4430" s="17" t="str">
        <f>INDEX(Hosts!$A:$O,MATCH(Places!$C4430,Hosts!$A:$A,0),MATCH(Places!D$1,Hosts!$1:$1,0))</f>
        <v>Within an hour</v>
      </c>
      <c r="E4430" s="87">
        <f>INDEX(Hosts!$A:$O,MATCH(Places!$C4430,Hosts!$A:$A,0),MATCH(Places!E$1,Hosts!$1:$1,0))</f>
        <v>0.98</v>
      </c>
      <c r="F4430" s="87">
        <f>INDEX(Hosts!$A:$O,MATCH(Places!$C4430,Hosts!$A:$A,0),MATCH(Places!F$1,Hosts!$1:$1,0))</f>
        <v>0.96</v>
      </c>
      <c r="G4430" s="17" t="str">
        <f>INDEX(Hosts!$A:$O,MATCH(Places!$C4430,Hosts!$A:$A,0),MATCH(Places!G$1,Hosts!$1:$1,0))</f>
        <v>Yes</v>
      </c>
      <c r="H4430" s="17">
        <v>8</v>
      </c>
      <c r="I4430" s="17" t="str">
        <f>INDEX(Neighborhoods!$A:$C,MATCH(Places!$H4430,Neighborhoods!$A:$A,0),MATCH(Places!I$1,Neighborhoods!$1:$1,0))</f>
        <v>Brooklyn</v>
      </c>
      <c r="J4430" s="17" t="str">
        <f>INDEX(Neighborhoods!$A:$C,MATCH(Places!$H4430,Neighborhoods!$A:$A,0),MATCH(Places!J$1,Neighborhoods!$1:$1,0))</f>
        <v>Bushwick</v>
      </c>
      <c r="K4430" s="17" t="s">
        <v>11822</v>
      </c>
      <c r="L4430" s="17" t="str">
        <f t="shared" si="276"/>
        <v>No</v>
      </c>
      <c r="M4430" s="17">
        <v>2</v>
      </c>
      <c r="N4430" s="17" t="str" cm="1">
        <f t="array" ref="N4430">_xlfn.IFS(M4430&lt;=2,"Small",M4430&lt;=5,"Medium",M4430&gt;5,"Large")</f>
        <v>Small</v>
      </c>
      <c r="O4430" s="65">
        <v>51</v>
      </c>
      <c r="P4430" s="87">
        <f t="shared" si="277"/>
        <v>0.03</v>
      </c>
      <c r="Q4430" s="68">
        <v>4.9800000000000004</v>
      </c>
      <c r="R4430" s="68" t="str" cm="1">
        <f t="array" ref="R4430">_xlfn.SWITCH(ROUND(Q4430,0),5,"Excellent",4,"Good",3,"Ok","Bad")</f>
        <v>Excellent</v>
      </c>
      <c r="S4430" s="17">
        <v>105</v>
      </c>
      <c r="T4430" s="17" t="str">
        <f t="shared" si="278"/>
        <v>Yes</v>
      </c>
      <c r="U4430" s="82">
        <v>43478</v>
      </c>
      <c r="V4430" s="82">
        <v>44046</v>
      </c>
      <c r="W4430" s="17">
        <v>271</v>
      </c>
      <c r="X4430" s="17" t="str">
        <f t="shared" si="279"/>
        <v>Active</v>
      </c>
      <c r="Y4430" s="17" t="s">
        <v>15615</v>
      </c>
      <c r="Z4430" s="17"/>
    </row>
    <row r="4431" spans="1:26" x14ac:dyDescent="0.25">
      <c r="A4431">
        <v>4430</v>
      </c>
      <c r="B4431" s="17" t="s">
        <v>3124</v>
      </c>
      <c r="C4431" s="17">
        <v>2685</v>
      </c>
      <c r="D4431" s="17" t="str">
        <f>INDEX(Hosts!$A:$O,MATCH(Places!$C4431,Hosts!$A:$A,0),MATCH(Places!D$1,Hosts!$1:$1,0))</f>
        <v>A few days or more</v>
      </c>
      <c r="E4431" s="87">
        <f>INDEX(Hosts!$A:$O,MATCH(Places!$C4431,Hosts!$A:$A,0),MATCH(Places!E$1,Hosts!$1:$1,0))</f>
        <v>0</v>
      </c>
      <c r="F4431" s="87">
        <f>INDEX(Hosts!$A:$O,MATCH(Places!$C4431,Hosts!$A:$A,0),MATCH(Places!F$1,Hosts!$1:$1,0))</f>
        <v>0.94</v>
      </c>
      <c r="G4431" s="17" t="str">
        <f>INDEX(Hosts!$A:$O,MATCH(Places!$C4431,Hosts!$A:$A,0),MATCH(Places!G$1,Hosts!$1:$1,0))</f>
        <v>Yes</v>
      </c>
      <c r="H4431" s="17">
        <v>16</v>
      </c>
      <c r="I4431" s="17" t="str">
        <f>INDEX(Neighborhoods!$A:$C,MATCH(Places!$H4431,Neighborhoods!$A:$A,0),MATCH(Places!I$1,Neighborhoods!$1:$1,0))</f>
        <v>Manhattan</v>
      </c>
      <c r="J4431" s="17" t="str">
        <f>INDEX(Neighborhoods!$A:$C,MATCH(Places!$H4431,Neighborhoods!$A:$A,0),MATCH(Places!J$1,Neighborhoods!$1:$1,0))</f>
        <v>Harlem</v>
      </c>
      <c r="K4431" s="17" t="s">
        <v>1</v>
      </c>
      <c r="L4431" s="17" t="str">
        <f t="shared" si="276"/>
        <v>Yes</v>
      </c>
      <c r="M4431" s="17">
        <v>2</v>
      </c>
      <c r="N4431" s="17" t="str" cm="1">
        <f t="array" ref="N4431">_xlfn.IFS(M4431&lt;=2,"Small",M4431&lt;=5,"Medium",M4431&gt;5,"Large")</f>
        <v>Small</v>
      </c>
      <c r="O4431" s="65">
        <v>99</v>
      </c>
      <c r="P4431" s="87">
        <f t="shared" si="277"/>
        <v>0.03</v>
      </c>
      <c r="Q4431" s="68">
        <v>4.9000000000000004</v>
      </c>
      <c r="R4431" s="68" t="str" cm="1">
        <f t="array" ref="R4431">_xlfn.SWITCH(ROUND(Q4431,0),5,"Excellent",4,"Good",3,"Ok","Bad")</f>
        <v>Excellent</v>
      </c>
      <c r="S4431" s="17">
        <v>30</v>
      </c>
      <c r="T4431" s="17" t="str">
        <f t="shared" si="278"/>
        <v>No</v>
      </c>
      <c r="U4431" s="82">
        <v>43485</v>
      </c>
      <c r="V4431" s="82">
        <v>43831</v>
      </c>
      <c r="W4431" s="17">
        <v>180</v>
      </c>
      <c r="X4431" s="17" t="str">
        <f t="shared" si="279"/>
        <v>Active</v>
      </c>
      <c r="Y4431" s="17" t="s">
        <v>15615</v>
      </c>
      <c r="Z4431" s="17"/>
    </row>
    <row r="4432" spans="1:26" x14ac:dyDescent="0.25">
      <c r="A4432">
        <v>4431</v>
      </c>
      <c r="B4432" s="17" t="s">
        <v>14005</v>
      </c>
      <c r="C4432" s="17">
        <v>3011</v>
      </c>
      <c r="D4432" s="17" t="str">
        <f>INDEX(Hosts!$A:$O,MATCH(Places!$C4432,Hosts!$A:$A,0),MATCH(Places!D$1,Hosts!$1:$1,0))</f>
        <v>Within an hour</v>
      </c>
      <c r="E4432" s="87">
        <f>INDEX(Hosts!$A:$O,MATCH(Places!$C4432,Hosts!$A:$A,0),MATCH(Places!E$1,Hosts!$1:$1,0))</f>
        <v>1</v>
      </c>
      <c r="F4432" s="87">
        <f>INDEX(Hosts!$A:$O,MATCH(Places!$C4432,Hosts!$A:$A,0),MATCH(Places!F$1,Hosts!$1:$1,0))</f>
        <v>0.36</v>
      </c>
      <c r="G4432" s="17" t="str">
        <f>INDEX(Hosts!$A:$O,MATCH(Places!$C4432,Hosts!$A:$A,0),MATCH(Places!G$1,Hosts!$1:$1,0))</f>
        <v>No</v>
      </c>
      <c r="H4432" s="17">
        <v>19</v>
      </c>
      <c r="I4432" s="17" t="str">
        <f>INDEX(Neighborhoods!$A:$C,MATCH(Places!$H4432,Neighborhoods!$A:$A,0),MATCH(Places!I$1,Neighborhoods!$1:$1,0))</f>
        <v>Manhattan</v>
      </c>
      <c r="J4432" s="17" t="str">
        <f>INDEX(Neighborhoods!$A:$C,MATCH(Places!$H4432,Neighborhoods!$A:$A,0),MATCH(Places!J$1,Neighborhoods!$1:$1,0))</f>
        <v>Upper East Side</v>
      </c>
      <c r="K4432" s="17" t="s">
        <v>11822</v>
      </c>
      <c r="L4432" s="17" t="str">
        <f t="shared" si="276"/>
        <v>No</v>
      </c>
      <c r="M4432" s="17">
        <v>2</v>
      </c>
      <c r="N4432" s="17" t="str" cm="1">
        <f t="array" ref="N4432">_xlfn.IFS(M4432&lt;=2,"Small",M4432&lt;=5,"Medium",M4432&gt;5,"Large")</f>
        <v>Small</v>
      </c>
      <c r="O4432" s="65">
        <v>105</v>
      </c>
      <c r="P4432" s="87">
        <f t="shared" si="277"/>
        <v>0.03</v>
      </c>
      <c r="Q4432" s="68">
        <v>5</v>
      </c>
      <c r="R4432" s="68" t="str" cm="1">
        <f t="array" ref="R4432">_xlfn.SWITCH(ROUND(Q4432,0),5,"Excellent",4,"Good",3,"Ok","Bad")</f>
        <v>Excellent</v>
      </c>
      <c r="S4432" s="17">
        <v>9</v>
      </c>
      <c r="T4432" s="17" t="str">
        <f t="shared" si="278"/>
        <v>No</v>
      </c>
      <c r="U4432" s="82">
        <v>43504</v>
      </c>
      <c r="V4432" s="82">
        <v>43762</v>
      </c>
      <c r="W4432" s="17">
        <v>74</v>
      </c>
      <c r="X4432" s="17" t="str">
        <f t="shared" si="279"/>
        <v>Active</v>
      </c>
      <c r="Y4432" s="17" t="s">
        <v>15615</v>
      </c>
      <c r="Z4432" s="17"/>
    </row>
    <row r="4433" spans="1:26" x14ac:dyDescent="0.25">
      <c r="A4433">
        <v>4432</v>
      </c>
      <c r="B4433" s="17" t="s">
        <v>14169</v>
      </c>
      <c r="C4433" s="17">
        <v>3639</v>
      </c>
      <c r="D4433" s="17" t="str">
        <f>INDEX(Hosts!$A:$O,MATCH(Places!$C4433,Hosts!$A:$A,0),MATCH(Places!D$1,Hosts!$1:$1,0))</f>
        <v>A few days or more</v>
      </c>
      <c r="E4433" s="87">
        <f>INDEX(Hosts!$A:$O,MATCH(Places!$C4433,Hosts!$A:$A,0),MATCH(Places!E$1,Hosts!$1:$1,0))</f>
        <v>0.44</v>
      </c>
      <c r="F4433" s="87">
        <f>INDEX(Hosts!$A:$O,MATCH(Places!$C4433,Hosts!$A:$A,0),MATCH(Places!F$1,Hosts!$1:$1,0))</f>
        <v>0.96</v>
      </c>
      <c r="G4433" s="17" t="str">
        <f>INDEX(Hosts!$A:$O,MATCH(Places!$C4433,Hosts!$A:$A,0),MATCH(Places!G$1,Hosts!$1:$1,0))</f>
        <v>Yes</v>
      </c>
      <c r="H4433" s="17">
        <v>7</v>
      </c>
      <c r="I4433" s="17" t="str">
        <f>INDEX(Neighborhoods!$A:$C,MATCH(Places!$H4433,Neighborhoods!$A:$A,0),MATCH(Places!I$1,Neighborhoods!$1:$1,0))</f>
        <v>Brooklyn</v>
      </c>
      <c r="J4433" s="17" t="str">
        <f>INDEX(Neighborhoods!$A:$C,MATCH(Places!$H4433,Neighborhoods!$A:$A,0),MATCH(Places!J$1,Neighborhoods!$1:$1,0))</f>
        <v>Bedford-Stuyvesant</v>
      </c>
      <c r="K4433" s="17" t="s">
        <v>1</v>
      </c>
      <c r="L4433" s="17" t="str">
        <f t="shared" si="276"/>
        <v>Yes</v>
      </c>
      <c r="M4433" s="17">
        <v>2</v>
      </c>
      <c r="N4433" s="17" t="str" cm="1">
        <f t="array" ref="N4433">_xlfn.IFS(M4433&lt;=2,"Small",M4433&lt;=5,"Medium",M4433&gt;5,"Large")</f>
        <v>Small</v>
      </c>
      <c r="O4433" s="65">
        <v>70</v>
      </c>
      <c r="P4433" s="87">
        <f t="shared" si="277"/>
        <v>0.03</v>
      </c>
      <c r="Q4433" s="68">
        <v>5</v>
      </c>
      <c r="R4433" s="68" t="str" cm="1">
        <f t="array" ref="R4433">_xlfn.SWITCH(ROUND(Q4433,0),5,"Excellent",4,"Good",3,"Ok","Bad")</f>
        <v>Excellent</v>
      </c>
      <c r="S4433" s="17">
        <v>13</v>
      </c>
      <c r="T4433" s="17" t="str">
        <f t="shared" si="278"/>
        <v>No</v>
      </c>
      <c r="U4433" s="82">
        <v>43814</v>
      </c>
      <c r="V4433" s="82">
        <v>44003</v>
      </c>
      <c r="W4433" s="17">
        <v>175</v>
      </c>
      <c r="X4433" s="17" t="str">
        <f t="shared" si="279"/>
        <v>Active</v>
      </c>
      <c r="Y4433" s="17" t="s">
        <v>15616</v>
      </c>
      <c r="Z4433" s="17"/>
    </row>
    <row r="4434" spans="1:26" x14ac:dyDescent="0.25">
      <c r="A4434">
        <v>4433</v>
      </c>
      <c r="B4434" s="17" t="s">
        <v>13395</v>
      </c>
      <c r="C4434" s="17">
        <v>235</v>
      </c>
      <c r="D4434" s="17" t="str">
        <f>INDEX(Hosts!$A:$O,MATCH(Places!$C4434,Hosts!$A:$A,0),MATCH(Places!D$1,Hosts!$1:$1,0))</f>
        <v>Within an hour</v>
      </c>
      <c r="E4434" s="87">
        <f>INDEX(Hosts!$A:$O,MATCH(Places!$C4434,Hosts!$A:$A,0),MATCH(Places!E$1,Hosts!$1:$1,0))</f>
        <v>0.8</v>
      </c>
      <c r="F4434" s="87">
        <f>INDEX(Hosts!$A:$O,MATCH(Places!$C4434,Hosts!$A:$A,0),MATCH(Places!F$1,Hosts!$1:$1,0))</f>
        <v>1</v>
      </c>
      <c r="G4434" s="17" t="str">
        <f>INDEX(Hosts!$A:$O,MATCH(Places!$C4434,Hosts!$A:$A,0),MATCH(Places!G$1,Hosts!$1:$1,0))</f>
        <v>Yes</v>
      </c>
      <c r="H4434" s="17">
        <v>16</v>
      </c>
      <c r="I4434" s="17" t="str">
        <f>INDEX(Neighborhoods!$A:$C,MATCH(Places!$H4434,Neighborhoods!$A:$A,0),MATCH(Places!I$1,Neighborhoods!$1:$1,0))</f>
        <v>Manhattan</v>
      </c>
      <c r="J4434" s="17" t="str">
        <f>INDEX(Neighborhoods!$A:$C,MATCH(Places!$H4434,Neighborhoods!$A:$A,0),MATCH(Places!J$1,Neighborhoods!$1:$1,0))</f>
        <v>Harlem</v>
      </c>
      <c r="K4434" s="17" t="s">
        <v>1</v>
      </c>
      <c r="L4434" s="17" t="str">
        <f t="shared" si="276"/>
        <v>Yes</v>
      </c>
      <c r="M4434" s="17">
        <v>2</v>
      </c>
      <c r="N4434" s="17" t="str" cm="1">
        <f t="array" ref="N4434">_xlfn.IFS(M4434&lt;=2,"Small",M4434&lt;=5,"Medium",M4434&gt;5,"Large")</f>
        <v>Small</v>
      </c>
      <c r="O4434" s="65">
        <v>65</v>
      </c>
      <c r="P4434" s="87">
        <f t="shared" si="277"/>
        <v>0.03</v>
      </c>
      <c r="Q4434" s="68">
        <v>4.91</v>
      </c>
      <c r="R4434" s="68" t="str" cm="1">
        <f t="array" ref="R4434">_xlfn.SWITCH(ROUND(Q4434,0),5,"Excellent",4,"Good",3,"Ok","Bad")</f>
        <v>Excellent</v>
      </c>
      <c r="S4434" s="17">
        <v>79</v>
      </c>
      <c r="T4434" s="17" t="str">
        <f t="shared" si="278"/>
        <v>No</v>
      </c>
      <c r="U4434" s="82">
        <v>43541</v>
      </c>
      <c r="V4434" s="82">
        <v>44020</v>
      </c>
      <c r="W4434" s="17">
        <v>178</v>
      </c>
      <c r="X4434" s="17" t="str">
        <f t="shared" si="279"/>
        <v>Active</v>
      </c>
      <c r="Y4434" s="17" t="s">
        <v>15616</v>
      </c>
      <c r="Z4434" s="17"/>
    </row>
    <row r="4435" spans="1:26" x14ac:dyDescent="0.25">
      <c r="A4435">
        <v>4434</v>
      </c>
      <c r="B4435" s="17" t="s">
        <v>15510</v>
      </c>
      <c r="C4435" s="17">
        <v>3671</v>
      </c>
      <c r="D4435" s="17" t="str">
        <f>INDEX(Hosts!$A:$O,MATCH(Places!$C4435,Hosts!$A:$A,0),MATCH(Places!D$1,Hosts!$1:$1,0))</f>
        <v>Within an hour</v>
      </c>
      <c r="E4435" s="87">
        <f>INDEX(Hosts!$A:$O,MATCH(Places!$C4435,Hosts!$A:$A,0),MATCH(Places!E$1,Hosts!$1:$1,0))</f>
        <v>0.97</v>
      </c>
      <c r="F4435" s="87">
        <f>INDEX(Hosts!$A:$O,MATCH(Places!$C4435,Hosts!$A:$A,0),MATCH(Places!F$1,Hosts!$1:$1,0))</f>
        <v>0.94</v>
      </c>
      <c r="G4435" s="17" t="str">
        <f>INDEX(Hosts!$A:$O,MATCH(Places!$C4435,Hosts!$A:$A,0),MATCH(Places!G$1,Hosts!$1:$1,0))</f>
        <v>No</v>
      </c>
      <c r="H4435" s="17">
        <v>19</v>
      </c>
      <c r="I4435" s="17" t="str">
        <f>INDEX(Neighborhoods!$A:$C,MATCH(Places!$H4435,Neighborhoods!$A:$A,0),MATCH(Places!I$1,Neighborhoods!$1:$1,0))</f>
        <v>Manhattan</v>
      </c>
      <c r="J4435" s="17" t="str">
        <f>INDEX(Neighborhoods!$A:$C,MATCH(Places!$H4435,Neighborhoods!$A:$A,0),MATCH(Places!J$1,Neighborhoods!$1:$1,0))</f>
        <v>Upper East Side</v>
      </c>
      <c r="K4435" s="17" t="s">
        <v>11822</v>
      </c>
      <c r="L4435" s="17" t="str">
        <f t="shared" si="276"/>
        <v>No</v>
      </c>
      <c r="M4435" s="17">
        <v>4</v>
      </c>
      <c r="N4435" s="17" t="str" cm="1">
        <f t="array" ref="N4435">_xlfn.IFS(M4435&lt;=2,"Small",M4435&lt;=5,"Medium",M4435&gt;5,"Large")</f>
        <v>Medium</v>
      </c>
      <c r="O4435" s="65">
        <v>75</v>
      </c>
      <c r="P4435" s="87">
        <f t="shared" si="277"/>
        <v>0.03</v>
      </c>
      <c r="Q4435" s="68">
        <v>4.91</v>
      </c>
      <c r="R4435" s="68" t="str" cm="1">
        <f t="array" ref="R4435">_xlfn.SWITCH(ROUND(Q4435,0),5,"Excellent",4,"Good",3,"Ok","Bad")</f>
        <v>Excellent</v>
      </c>
      <c r="S4435" s="17">
        <v>43</v>
      </c>
      <c r="T4435" s="17" t="str">
        <f t="shared" si="278"/>
        <v>No</v>
      </c>
      <c r="U4435" s="82">
        <v>43486</v>
      </c>
      <c r="V4435" s="82">
        <v>44058</v>
      </c>
      <c r="W4435" s="17">
        <v>27</v>
      </c>
      <c r="X4435" s="17" t="str">
        <f t="shared" si="279"/>
        <v>Active</v>
      </c>
      <c r="Y4435" s="17" t="s">
        <v>15615</v>
      </c>
      <c r="Z4435" s="17"/>
    </row>
    <row r="4436" spans="1:26" x14ac:dyDescent="0.25">
      <c r="A4436">
        <v>4435</v>
      </c>
      <c r="B4436" s="17" t="s">
        <v>3125</v>
      </c>
      <c r="C4436" s="17">
        <v>3768</v>
      </c>
      <c r="D4436" s="17" t="str">
        <f>INDEX(Hosts!$A:$O,MATCH(Places!$C4436,Hosts!$A:$A,0),MATCH(Places!D$1,Hosts!$1:$1,0))</f>
        <v>Within an hour</v>
      </c>
      <c r="E4436" s="87">
        <f>INDEX(Hosts!$A:$O,MATCH(Places!$C4436,Hosts!$A:$A,0),MATCH(Places!E$1,Hosts!$1:$1,0))</f>
        <v>0.9</v>
      </c>
      <c r="F4436" s="87">
        <f>INDEX(Hosts!$A:$O,MATCH(Places!$C4436,Hosts!$A:$A,0),MATCH(Places!F$1,Hosts!$1:$1,0))</f>
        <v>1</v>
      </c>
      <c r="G4436" s="17" t="str">
        <f>INDEX(Hosts!$A:$O,MATCH(Places!$C4436,Hosts!$A:$A,0),MATCH(Places!G$1,Hosts!$1:$1,0))</f>
        <v>No</v>
      </c>
      <c r="H4436" s="17">
        <v>16</v>
      </c>
      <c r="I4436" s="17" t="str">
        <f>INDEX(Neighborhoods!$A:$C,MATCH(Places!$H4436,Neighborhoods!$A:$A,0),MATCH(Places!I$1,Neighborhoods!$1:$1,0))</f>
        <v>Manhattan</v>
      </c>
      <c r="J4436" s="17" t="str">
        <f>INDEX(Neighborhoods!$A:$C,MATCH(Places!$H4436,Neighborhoods!$A:$A,0),MATCH(Places!J$1,Neighborhoods!$1:$1,0))</f>
        <v>Harlem</v>
      </c>
      <c r="K4436" s="17" t="s">
        <v>1</v>
      </c>
      <c r="L4436" s="17" t="str">
        <f t="shared" si="276"/>
        <v>Yes</v>
      </c>
      <c r="M4436" s="17">
        <v>2</v>
      </c>
      <c r="N4436" s="17" t="str" cm="1">
        <f t="array" ref="N4436">_xlfn.IFS(M4436&lt;=2,"Small",M4436&lt;=5,"Medium",M4436&gt;5,"Large")</f>
        <v>Small</v>
      </c>
      <c r="O4436" s="65">
        <v>34</v>
      </c>
      <c r="P4436" s="87">
        <f t="shared" si="277"/>
        <v>0.03</v>
      </c>
      <c r="Q4436" s="68">
        <v>4.6399999999999997</v>
      </c>
      <c r="R4436" s="68" t="str" cm="1">
        <f t="array" ref="R4436">_xlfn.SWITCH(ROUND(Q4436,0),5,"Excellent",4,"Good",3,"Ok","Bad")</f>
        <v>Excellent</v>
      </c>
      <c r="S4436" s="17">
        <v>58</v>
      </c>
      <c r="T4436" s="17" t="str">
        <f t="shared" si="278"/>
        <v>No</v>
      </c>
      <c r="U4436" s="82">
        <v>43483</v>
      </c>
      <c r="V4436" s="82">
        <v>43951</v>
      </c>
      <c r="W4436" s="17">
        <v>135</v>
      </c>
      <c r="X4436" s="17" t="str">
        <f t="shared" si="279"/>
        <v>Active</v>
      </c>
      <c r="Y4436" s="17" t="s">
        <v>15615</v>
      </c>
      <c r="Z4436" s="17"/>
    </row>
    <row r="4437" spans="1:26" x14ac:dyDescent="0.25">
      <c r="A4437">
        <v>4436</v>
      </c>
      <c r="B4437" s="17" t="s">
        <v>15019</v>
      </c>
      <c r="C4437" s="17">
        <v>1725</v>
      </c>
      <c r="D4437" s="17" t="str">
        <f>INDEX(Hosts!$A:$O,MATCH(Places!$C4437,Hosts!$A:$A,0),MATCH(Places!D$1,Hosts!$1:$1,0))</f>
        <v>Within an hour</v>
      </c>
      <c r="E4437" s="87">
        <f>INDEX(Hosts!$A:$O,MATCH(Places!$C4437,Hosts!$A:$A,0),MATCH(Places!E$1,Hosts!$1:$1,0))</f>
        <v>1</v>
      </c>
      <c r="F4437" s="87">
        <f>INDEX(Hosts!$A:$O,MATCH(Places!$C4437,Hosts!$A:$A,0),MATCH(Places!F$1,Hosts!$1:$1,0))</f>
        <v>0.88</v>
      </c>
      <c r="G4437" s="17" t="str">
        <f>INDEX(Hosts!$A:$O,MATCH(Places!$C4437,Hosts!$A:$A,0),MATCH(Places!G$1,Hosts!$1:$1,0))</f>
        <v>No</v>
      </c>
      <c r="H4437" s="17">
        <v>19</v>
      </c>
      <c r="I4437" s="17" t="str">
        <f>INDEX(Neighborhoods!$A:$C,MATCH(Places!$H4437,Neighborhoods!$A:$A,0),MATCH(Places!I$1,Neighborhoods!$1:$1,0))</f>
        <v>Manhattan</v>
      </c>
      <c r="J4437" s="17" t="str">
        <f>INDEX(Neighborhoods!$A:$C,MATCH(Places!$H4437,Neighborhoods!$A:$A,0),MATCH(Places!J$1,Neighborhoods!$1:$1,0))</f>
        <v>Upper East Side</v>
      </c>
      <c r="K4437" s="17" t="s">
        <v>11822</v>
      </c>
      <c r="L4437" s="17" t="str">
        <f t="shared" si="276"/>
        <v>No</v>
      </c>
      <c r="M4437" s="17">
        <v>4</v>
      </c>
      <c r="N4437" s="17" t="str" cm="1">
        <f t="array" ref="N4437">_xlfn.IFS(M4437&lt;=2,"Small",M4437&lt;=5,"Medium",M4437&gt;5,"Large")</f>
        <v>Medium</v>
      </c>
      <c r="O4437" s="65">
        <v>199</v>
      </c>
      <c r="P4437" s="87">
        <f t="shared" si="277"/>
        <v>0.03</v>
      </c>
      <c r="Q4437" s="68">
        <v>4.63</v>
      </c>
      <c r="R4437" s="68" t="str" cm="1">
        <f t="array" ref="R4437">_xlfn.SWITCH(ROUND(Q4437,0),5,"Excellent",4,"Good",3,"Ok","Bad")</f>
        <v>Excellent</v>
      </c>
      <c r="S4437" s="17">
        <v>16</v>
      </c>
      <c r="T4437" s="17" t="str">
        <f t="shared" si="278"/>
        <v>No</v>
      </c>
      <c r="U4437" s="82">
        <v>43478</v>
      </c>
      <c r="V4437" s="82">
        <v>43877</v>
      </c>
      <c r="W4437" s="17">
        <v>89</v>
      </c>
      <c r="X4437" s="17" t="str">
        <f t="shared" si="279"/>
        <v>Active</v>
      </c>
      <c r="Y4437" s="17" t="s">
        <v>15616</v>
      </c>
      <c r="Z4437" s="17"/>
    </row>
    <row r="4438" spans="1:26" x14ac:dyDescent="0.25">
      <c r="A4438">
        <v>4437</v>
      </c>
      <c r="B4438" s="17" t="s">
        <v>3126</v>
      </c>
      <c r="C4438" s="17">
        <v>3768</v>
      </c>
      <c r="D4438" s="17" t="str">
        <f>INDEX(Hosts!$A:$O,MATCH(Places!$C4438,Hosts!$A:$A,0),MATCH(Places!D$1,Hosts!$1:$1,0))</f>
        <v>Within an hour</v>
      </c>
      <c r="E4438" s="87">
        <f>INDEX(Hosts!$A:$O,MATCH(Places!$C4438,Hosts!$A:$A,0),MATCH(Places!E$1,Hosts!$1:$1,0))</f>
        <v>0.9</v>
      </c>
      <c r="F4438" s="87">
        <f>INDEX(Hosts!$A:$O,MATCH(Places!$C4438,Hosts!$A:$A,0),MATCH(Places!F$1,Hosts!$1:$1,0))</f>
        <v>1</v>
      </c>
      <c r="G4438" s="17" t="str">
        <f>INDEX(Hosts!$A:$O,MATCH(Places!$C4438,Hosts!$A:$A,0),MATCH(Places!G$1,Hosts!$1:$1,0))</f>
        <v>No</v>
      </c>
      <c r="H4438" s="17">
        <v>16</v>
      </c>
      <c r="I4438" s="17" t="str">
        <f>INDEX(Neighborhoods!$A:$C,MATCH(Places!$H4438,Neighborhoods!$A:$A,0),MATCH(Places!I$1,Neighborhoods!$1:$1,0))</f>
        <v>Manhattan</v>
      </c>
      <c r="J4438" s="17" t="str">
        <f>INDEX(Neighborhoods!$A:$C,MATCH(Places!$H4438,Neighborhoods!$A:$A,0),MATCH(Places!J$1,Neighborhoods!$1:$1,0))</f>
        <v>Harlem</v>
      </c>
      <c r="K4438" s="17" t="s">
        <v>1</v>
      </c>
      <c r="L4438" s="17" t="str">
        <f t="shared" si="276"/>
        <v>Yes</v>
      </c>
      <c r="M4438" s="17">
        <v>2</v>
      </c>
      <c r="N4438" s="17" t="str" cm="1">
        <f t="array" ref="N4438">_xlfn.IFS(M4438&lt;=2,"Small",M4438&lt;=5,"Medium",M4438&gt;5,"Large")</f>
        <v>Small</v>
      </c>
      <c r="O4438" s="65">
        <v>32</v>
      </c>
      <c r="P4438" s="87">
        <f t="shared" si="277"/>
        <v>0.03</v>
      </c>
      <c r="Q4438" s="68">
        <v>4.6399999999999997</v>
      </c>
      <c r="R4438" s="68" t="str" cm="1">
        <f t="array" ref="R4438">_xlfn.SWITCH(ROUND(Q4438,0),5,"Excellent",4,"Good",3,"Ok","Bad")</f>
        <v>Excellent</v>
      </c>
      <c r="S4438" s="17">
        <v>42</v>
      </c>
      <c r="T4438" s="17" t="str">
        <f t="shared" si="278"/>
        <v>No</v>
      </c>
      <c r="U4438" s="82">
        <v>43501</v>
      </c>
      <c r="V4438" s="82">
        <v>43894</v>
      </c>
      <c r="W4438" s="17">
        <v>335</v>
      </c>
      <c r="X4438" s="17" t="str">
        <f t="shared" si="279"/>
        <v>Active</v>
      </c>
      <c r="Y4438" s="17" t="s">
        <v>15615</v>
      </c>
      <c r="Z4438" s="17"/>
    </row>
    <row r="4439" spans="1:26" x14ac:dyDescent="0.25">
      <c r="A4439">
        <v>4438</v>
      </c>
      <c r="B4439" s="17" t="s">
        <v>3127</v>
      </c>
      <c r="C4439" s="17">
        <v>3457</v>
      </c>
      <c r="D4439" s="17" t="str">
        <f>INDEX(Hosts!$A:$O,MATCH(Places!$C4439,Hosts!$A:$A,0),MATCH(Places!D$1,Hosts!$1:$1,0))</f>
        <v>Within a few hours</v>
      </c>
      <c r="E4439" s="87">
        <f>INDEX(Hosts!$A:$O,MATCH(Places!$C4439,Hosts!$A:$A,0),MATCH(Places!E$1,Hosts!$1:$1,0))</f>
        <v>1</v>
      </c>
      <c r="F4439" s="87">
        <f>INDEX(Hosts!$A:$O,MATCH(Places!$C4439,Hosts!$A:$A,0),MATCH(Places!F$1,Hosts!$1:$1,0))</f>
        <v>0.83</v>
      </c>
      <c r="G4439" s="17" t="str">
        <f>INDEX(Hosts!$A:$O,MATCH(Places!$C4439,Hosts!$A:$A,0),MATCH(Places!G$1,Hosts!$1:$1,0))</f>
        <v>No</v>
      </c>
      <c r="H4439" s="17">
        <v>7</v>
      </c>
      <c r="I4439" s="17" t="str">
        <f>INDEX(Neighborhoods!$A:$C,MATCH(Places!$H4439,Neighborhoods!$A:$A,0),MATCH(Places!I$1,Neighborhoods!$1:$1,0))</f>
        <v>Brooklyn</v>
      </c>
      <c r="J4439" s="17" t="str">
        <f>INDEX(Neighborhoods!$A:$C,MATCH(Places!$H4439,Neighborhoods!$A:$A,0),MATCH(Places!J$1,Neighborhoods!$1:$1,0))</f>
        <v>Bedford-Stuyvesant</v>
      </c>
      <c r="K4439" s="17" t="s">
        <v>11822</v>
      </c>
      <c r="L4439" s="17" t="str">
        <f t="shared" si="276"/>
        <v>No</v>
      </c>
      <c r="M4439" s="17">
        <v>4</v>
      </c>
      <c r="N4439" s="17" t="str" cm="1">
        <f t="array" ref="N4439">_xlfn.IFS(M4439&lt;=2,"Small",M4439&lt;=5,"Medium",M4439&gt;5,"Large")</f>
        <v>Medium</v>
      </c>
      <c r="O4439" s="65">
        <v>90</v>
      </c>
      <c r="P4439" s="87">
        <f t="shared" si="277"/>
        <v>0.03</v>
      </c>
      <c r="Q4439" s="68">
        <v>4.8</v>
      </c>
      <c r="R4439" s="68" t="str" cm="1">
        <f t="array" ref="R4439">_xlfn.SWITCH(ROUND(Q4439,0),5,"Excellent",4,"Good",3,"Ok","Bad")</f>
        <v>Excellent</v>
      </c>
      <c r="S4439" s="17">
        <v>5</v>
      </c>
      <c r="T4439" s="17" t="str">
        <f t="shared" si="278"/>
        <v>No</v>
      </c>
      <c r="U4439" s="82">
        <v>43597</v>
      </c>
      <c r="V4439" s="82">
        <v>43952</v>
      </c>
      <c r="W4439" s="17">
        <v>214</v>
      </c>
      <c r="X4439" s="17" t="str">
        <f t="shared" si="279"/>
        <v>Active</v>
      </c>
      <c r="Y4439" s="17" t="s">
        <v>15615</v>
      </c>
      <c r="Z4439" s="17"/>
    </row>
    <row r="4440" spans="1:26" x14ac:dyDescent="0.25">
      <c r="A4440">
        <v>4439</v>
      </c>
      <c r="B4440" s="17" t="s">
        <v>3128</v>
      </c>
      <c r="C4440" s="17">
        <v>3277</v>
      </c>
      <c r="D4440" s="17" t="str">
        <f>INDEX(Hosts!$A:$O,MATCH(Places!$C4440,Hosts!$A:$A,0),MATCH(Places!D$1,Hosts!$1:$1,0))</f>
        <v>Within a day</v>
      </c>
      <c r="E4440" s="87">
        <f>INDEX(Hosts!$A:$O,MATCH(Places!$C4440,Hosts!$A:$A,0),MATCH(Places!E$1,Hosts!$1:$1,0))</f>
        <v>1</v>
      </c>
      <c r="F4440" s="87">
        <f>INDEX(Hosts!$A:$O,MATCH(Places!$C4440,Hosts!$A:$A,0),MATCH(Places!F$1,Hosts!$1:$1,0))</f>
        <v>0.87</v>
      </c>
      <c r="G4440" s="17" t="str">
        <f>INDEX(Hosts!$A:$O,MATCH(Places!$C4440,Hosts!$A:$A,0),MATCH(Places!G$1,Hosts!$1:$1,0))</f>
        <v>Yes</v>
      </c>
      <c r="H4440" s="17">
        <v>8</v>
      </c>
      <c r="I4440" s="17" t="str">
        <f>INDEX(Neighborhoods!$A:$C,MATCH(Places!$H4440,Neighborhoods!$A:$A,0),MATCH(Places!I$1,Neighborhoods!$1:$1,0))</f>
        <v>Brooklyn</v>
      </c>
      <c r="J4440" s="17" t="str">
        <f>INDEX(Neighborhoods!$A:$C,MATCH(Places!$H4440,Neighborhoods!$A:$A,0),MATCH(Places!J$1,Neighborhoods!$1:$1,0))</f>
        <v>Bushwick</v>
      </c>
      <c r="K4440" s="17" t="s">
        <v>1</v>
      </c>
      <c r="L4440" s="17" t="str">
        <f t="shared" si="276"/>
        <v>Yes</v>
      </c>
      <c r="M4440" s="17">
        <v>2</v>
      </c>
      <c r="N4440" s="17" t="str" cm="1">
        <f t="array" ref="N4440">_xlfn.IFS(M4440&lt;=2,"Small",M4440&lt;=5,"Medium",M4440&gt;5,"Large")</f>
        <v>Small</v>
      </c>
      <c r="O4440" s="65">
        <v>50</v>
      </c>
      <c r="P4440" s="87">
        <f t="shared" si="277"/>
        <v>0.03</v>
      </c>
      <c r="Q4440" s="68">
        <v>4.9000000000000004</v>
      </c>
      <c r="R4440" s="68" t="str" cm="1">
        <f t="array" ref="R4440">_xlfn.SWITCH(ROUND(Q4440,0),5,"Excellent",4,"Good",3,"Ok","Bad")</f>
        <v>Excellent</v>
      </c>
      <c r="S4440" s="17">
        <v>31</v>
      </c>
      <c r="T4440" s="17" t="str">
        <f t="shared" si="278"/>
        <v>No</v>
      </c>
      <c r="U4440" s="82">
        <v>43640</v>
      </c>
      <c r="V4440" s="82">
        <v>43898</v>
      </c>
      <c r="W4440" s="17">
        <v>0</v>
      </c>
      <c r="X4440" s="17" t="str">
        <f t="shared" si="279"/>
        <v>Inactive</v>
      </c>
      <c r="Y4440" s="17" t="s">
        <v>15615</v>
      </c>
      <c r="Z4440" s="17"/>
    </row>
    <row r="4441" spans="1:26" x14ac:dyDescent="0.25">
      <c r="A4441">
        <v>4440</v>
      </c>
      <c r="B4441" s="17" t="s">
        <v>14053</v>
      </c>
      <c r="C4441" s="17">
        <v>3164</v>
      </c>
      <c r="D4441" s="17" t="str">
        <f>INDEX(Hosts!$A:$O,MATCH(Places!$C4441,Hosts!$A:$A,0),MATCH(Places!D$1,Hosts!$1:$1,0))</f>
        <v>Within an hour</v>
      </c>
      <c r="E4441" s="87">
        <f>INDEX(Hosts!$A:$O,MATCH(Places!$C4441,Hosts!$A:$A,0),MATCH(Places!E$1,Hosts!$1:$1,0))</f>
        <v>1</v>
      </c>
      <c r="F4441" s="87">
        <f>INDEX(Hosts!$A:$O,MATCH(Places!$C4441,Hosts!$A:$A,0),MATCH(Places!F$1,Hosts!$1:$1,0))</f>
        <v>0.98</v>
      </c>
      <c r="G4441" s="17" t="str">
        <f>INDEX(Hosts!$A:$O,MATCH(Places!$C4441,Hosts!$A:$A,0),MATCH(Places!G$1,Hosts!$1:$1,0))</f>
        <v>Yes</v>
      </c>
      <c r="H4441" s="17">
        <v>14</v>
      </c>
      <c r="I4441" s="17" t="str">
        <f>INDEX(Neighborhoods!$A:$C,MATCH(Places!$H4441,Neighborhoods!$A:$A,0),MATCH(Places!I$1,Neighborhoods!$1:$1,0))</f>
        <v>Manhattan</v>
      </c>
      <c r="J4441" s="17" t="str">
        <f>INDEX(Neighborhoods!$A:$C,MATCH(Places!$H4441,Neighborhoods!$A:$A,0),MATCH(Places!J$1,Neighborhoods!$1:$1,0))</f>
        <v>East Harlem</v>
      </c>
      <c r="K4441" s="17" t="s">
        <v>1</v>
      </c>
      <c r="L4441" s="17" t="str">
        <f t="shared" si="276"/>
        <v>Yes</v>
      </c>
      <c r="M4441" s="17">
        <v>1</v>
      </c>
      <c r="N4441" s="17" t="str" cm="1">
        <f t="array" ref="N4441">_xlfn.IFS(M4441&lt;=2,"Small",M4441&lt;=5,"Medium",M4441&gt;5,"Large")</f>
        <v>Small</v>
      </c>
      <c r="O4441" s="65">
        <v>39</v>
      </c>
      <c r="P4441" s="87">
        <f t="shared" si="277"/>
        <v>0.03</v>
      </c>
      <c r="Q4441" s="68">
        <v>4.8899999999999997</v>
      </c>
      <c r="R4441" s="68" t="str" cm="1">
        <f t="array" ref="R4441">_xlfn.SWITCH(ROUND(Q4441,0),5,"Excellent",4,"Good",3,"Ok","Bad")</f>
        <v>Excellent</v>
      </c>
      <c r="S4441" s="17">
        <v>18</v>
      </c>
      <c r="T4441" s="17" t="str">
        <f t="shared" si="278"/>
        <v>No</v>
      </c>
      <c r="U4441" s="82">
        <v>43518</v>
      </c>
      <c r="V4441" s="82">
        <v>43906</v>
      </c>
      <c r="W4441" s="17">
        <v>83</v>
      </c>
      <c r="X4441" s="17" t="str">
        <f t="shared" si="279"/>
        <v>Active</v>
      </c>
      <c r="Y4441" s="17" t="s">
        <v>15616</v>
      </c>
      <c r="Z4441" s="17"/>
    </row>
    <row r="4442" spans="1:26" x14ac:dyDescent="0.25">
      <c r="A4442">
        <v>4441</v>
      </c>
      <c r="B4442" s="17" t="s">
        <v>13672</v>
      </c>
      <c r="C4442" s="17">
        <v>3292</v>
      </c>
      <c r="D4442" s="17" t="str">
        <f>INDEX(Hosts!$A:$O,MATCH(Places!$C4442,Hosts!$A:$A,0),MATCH(Places!D$1,Hosts!$1:$1,0))</f>
        <v>Within an hour</v>
      </c>
      <c r="E4442" s="87">
        <f>INDEX(Hosts!$A:$O,MATCH(Places!$C4442,Hosts!$A:$A,0),MATCH(Places!E$1,Hosts!$1:$1,0))</f>
        <v>1</v>
      </c>
      <c r="F4442" s="87">
        <f>INDEX(Hosts!$A:$O,MATCH(Places!$C4442,Hosts!$A:$A,0),MATCH(Places!F$1,Hosts!$1:$1,0))</f>
        <v>0.79</v>
      </c>
      <c r="G4442" s="17" t="str">
        <f>INDEX(Hosts!$A:$O,MATCH(Places!$C4442,Hosts!$A:$A,0),MATCH(Places!G$1,Hosts!$1:$1,0))</f>
        <v>No</v>
      </c>
      <c r="H4442" s="17">
        <v>26</v>
      </c>
      <c r="I4442" s="17" t="str">
        <f>INDEX(Neighborhoods!$A:$C,MATCH(Places!$H4442,Neighborhoods!$A:$A,0),MATCH(Places!I$1,Neighborhoods!$1:$1,0))</f>
        <v>Queens</v>
      </c>
      <c r="J4442" s="17" t="str">
        <f>INDEX(Neighborhoods!$A:$C,MATCH(Places!$H4442,Neighborhoods!$A:$A,0),MATCH(Places!J$1,Neighborhoods!$1:$1,0))</f>
        <v>Sunnyside</v>
      </c>
      <c r="K4442" s="17" t="s">
        <v>1</v>
      </c>
      <c r="L4442" s="17" t="str">
        <f t="shared" si="276"/>
        <v>Yes</v>
      </c>
      <c r="M4442" s="17">
        <v>1</v>
      </c>
      <c r="N4442" s="17" t="str" cm="1">
        <f t="array" ref="N4442">_xlfn.IFS(M4442&lt;=2,"Small",M4442&lt;=5,"Medium",M4442&gt;5,"Large")</f>
        <v>Small</v>
      </c>
      <c r="O4442" s="65">
        <v>41</v>
      </c>
      <c r="P4442" s="87">
        <f t="shared" si="277"/>
        <v>0.03</v>
      </c>
      <c r="Q4442" s="68">
        <v>4.67</v>
      </c>
      <c r="R4442" s="68" t="str" cm="1">
        <f t="array" ref="R4442">_xlfn.SWITCH(ROUND(Q4442,0),5,"Excellent",4,"Good",3,"Ok","Bad")</f>
        <v>Excellent</v>
      </c>
      <c r="S4442" s="17">
        <v>3</v>
      </c>
      <c r="T4442" s="17" t="str">
        <f t="shared" si="278"/>
        <v>No</v>
      </c>
      <c r="U4442" s="82">
        <v>43536</v>
      </c>
      <c r="V4442" s="82">
        <v>43799</v>
      </c>
      <c r="W4442" s="17">
        <v>332</v>
      </c>
      <c r="X4442" s="17" t="str">
        <f t="shared" si="279"/>
        <v>Active</v>
      </c>
      <c r="Y4442" s="17" t="s">
        <v>15615</v>
      </c>
      <c r="Z4442" s="17"/>
    </row>
    <row r="4443" spans="1:26" x14ac:dyDescent="0.25">
      <c r="A4443">
        <v>4442</v>
      </c>
      <c r="B4443" s="17" t="s">
        <v>14316</v>
      </c>
      <c r="C4443" s="17">
        <v>1725</v>
      </c>
      <c r="D4443" s="17" t="str">
        <f>INDEX(Hosts!$A:$O,MATCH(Places!$C4443,Hosts!$A:$A,0),MATCH(Places!D$1,Hosts!$1:$1,0))</f>
        <v>Within an hour</v>
      </c>
      <c r="E4443" s="87">
        <f>INDEX(Hosts!$A:$O,MATCH(Places!$C4443,Hosts!$A:$A,0),MATCH(Places!E$1,Hosts!$1:$1,0))</f>
        <v>1</v>
      </c>
      <c r="F4443" s="87">
        <f>INDEX(Hosts!$A:$O,MATCH(Places!$C4443,Hosts!$A:$A,0),MATCH(Places!F$1,Hosts!$1:$1,0))</f>
        <v>0.88</v>
      </c>
      <c r="G4443" s="17" t="str">
        <f>INDEX(Hosts!$A:$O,MATCH(Places!$C4443,Hosts!$A:$A,0),MATCH(Places!G$1,Hosts!$1:$1,0))</f>
        <v>No</v>
      </c>
      <c r="H4443" s="17">
        <v>16</v>
      </c>
      <c r="I4443" s="17" t="str">
        <f>INDEX(Neighborhoods!$A:$C,MATCH(Places!$H4443,Neighborhoods!$A:$A,0),MATCH(Places!I$1,Neighborhoods!$1:$1,0))</f>
        <v>Manhattan</v>
      </c>
      <c r="J4443" s="17" t="str">
        <f>INDEX(Neighborhoods!$A:$C,MATCH(Places!$H4443,Neighborhoods!$A:$A,0),MATCH(Places!J$1,Neighborhoods!$1:$1,0))</f>
        <v>Harlem</v>
      </c>
      <c r="K4443" s="17" t="s">
        <v>1</v>
      </c>
      <c r="L4443" s="17" t="str">
        <f t="shared" si="276"/>
        <v>Yes</v>
      </c>
      <c r="M4443" s="17">
        <v>2</v>
      </c>
      <c r="N4443" s="17" t="str" cm="1">
        <f t="array" ref="N4443">_xlfn.IFS(M4443&lt;=2,"Small",M4443&lt;=5,"Medium",M4443&gt;5,"Large")</f>
        <v>Small</v>
      </c>
      <c r="O4443" s="65">
        <v>87</v>
      </c>
      <c r="P4443" s="87">
        <f t="shared" si="277"/>
        <v>0.03</v>
      </c>
      <c r="Q4443" s="68">
        <v>4.78</v>
      </c>
      <c r="R4443" s="68" t="str" cm="1">
        <f t="array" ref="R4443">_xlfn.SWITCH(ROUND(Q4443,0),5,"Excellent",4,"Good",3,"Ok","Bad")</f>
        <v>Excellent</v>
      </c>
      <c r="S4443" s="17">
        <v>23</v>
      </c>
      <c r="T4443" s="17" t="str">
        <f t="shared" si="278"/>
        <v>No</v>
      </c>
      <c r="U4443" s="82">
        <v>43521</v>
      </c>
      <c r="V4443" s="82">
        <v>43904</v>
      </c>
      <c r="W4443" s="17">
        <v>17</v>
      </c>
      <c r="X4443" s="17" t="str">
        <f t="shared" si="279"/>
        <v>Active</v>
      </c>
      <c r="Y4443" s="17" t="s">
        <v>15615</v>
      </c>
      <c r="Z4443" s="17"/>
    </row>
    <row r="4444" spans="1:26" x14ac:dyDescent="0.25">
      <c r="A4444">
        <v>4443</v>
      </c>
      <c r="B4444" s="17" t="s">
        <v>15323</v>
      </c>
      <c r="C4444" s="17">
        <v>1725</v>
      </c>
      <c r="D4444" s="17" t="str">
        <f>INDEX(Hosts!$A:$O,MATCH(Places!$C4444,Hosts!$A:$A,0),MATCH(Places!D$1,Hosts!$1:$1,0))</f>
        <v>Within an hour</v>
      </c>
      <c r="E4444" s="87">
        <f>INDEX(Hosts!$A:$O,MATCH(Places!$C4444,Hosts!$A:$A,0),MATCH(Places!E$1,Hosts!$1:$1,0))</f>
        <v>1</v>
      </c>
      <c r="F4444" s="87">
        <f>INDEX(Hosts!$A:$O,MATCH(Places!$C4444,Hosts!$A:$A,0),MATCH(Places!F$1,Hosts!$1:$1,0))</f>
        <v>0.88</v>
      </c>
      <c r="G4444" s="17" t="str">
        <f>INDEX(Hosts!$A:$O,MATCH(Places!$C4444,Hosts!$A:$A,0),MATCH(Places!G$1,Hosts!$1:$1,0))</f>
        <v>No</v>
      </c>
      <c r="H4444" s="17">
        <v>16</v>
      </c>
      <c r="I4444" s="17" t="str">
        <f>INDEX(Neighborhoods!$A:$C,MATCH(Places!$H4444,Neighborhoods!$A:$A,0),MATCH(Places!I$1,Neighborhoods!$1:$1,0))</f>
        <v>Manhattan</v>
      </c>
      <c r="J4444" s="17" t="str">
        <f>INDEX(Neighborhoods!$A:$C,MATCH(Places!$H4444,Neighborhoods!$A:$A,0),MATCH(Places!J$1,Neighborhoods!$1:$1,0))</f>
        <v>Harlem</v>
      </c>
      <c r="K4444" s="17" t="s">
        <v>1</v>
      </c>
      <c r="L4444" s="17" t="str">
        <f t="shared" si="276"/>
        <v>Yes</v>
      </c>
      <c r="M4444" s="17">
        <v>4</v>
      </c>
      <c r="N4444" s="17" t="str" cm="1">
        <f t="array" ref="N4444">_xlfn.IFS(M4444&lt;=2,"Small",M4444&lt;=5,"Medium",M4444&gt;5,"Large")</f>
        <v>Medium</v>
      </c>
      <c r="O4444" s="65">
        <v>70</v>
      </c>
      <c r="P4444" s="87">
        <f t="shared" si="277"/>
        <v>0.03</v>
      </c>
      <c r="Q4444" s="68">
        <v>4.82</v>
      </c>
      <c r="R4444" s="68" t="str" cm="1">
        <f t="array" ref="R4444">_xlfn.SWITCH(ROUND(Q4444,0),5,"Excellent",4,"Good",3,"Ok","Bad")</f>
        <v>Excellent</v>
      </c>
      <c r="S4444" s="17">
        <v>11</v>
      </c>
      <c r="T4444" s="17" t="str">
        <f t="shared" si="278"/>
        <v>No</v>
      </c>
      <c r="U4444" s="82">
        <v>43538</v>
      </c>
      <c r="V4444" s="82">
        <v>44025</v>
      </c>
      <c r="W4444" s="17">
        <v>90</v>
      </c>
      <c r="X4444" s="17" t="str">
        <f t="shared" si="279"/>
        <v>Active</v>
      </c>
      <c r="Y4444" s="17" t="s">
        <v>15616</v>
      </c>
      <c r="Z4444" s="17"/>
    </row>
    <row r="4445" spans="1:26" x14ac:dyDescent="0.25">
      <c r="A4445">
        <v>4444</v>
      </c>
      <c r="B4445" s="17" t="s">
        <v>13480</v>
      </c>
      <c r="C4445" s="17">
        <v>876</v>
      </c>
      <c r="D4445" s="17" t="str">
        <f>INDEX(Hosts!$A:$O,MATCH(Places!$C4445,Hosts!$A:$A,0),MATCH(Places!D$1,Hosts!$1:$1,0))</f>
        <v>Within a day</v>
      </c>
      <c r="E4445" s="87">
        <f>INDEX(Hosts!$A:$O,MATCH(Places!$C4445,Hosts!$A:$A,0),MATCH(Places!E$1,Hosts!$1:$1,0))</f>
        <v>1</v>
      </c>
      <c r="F4445" s="87">
        <f>INDEX(Hosts!$A:$O,MATCH(Places!$C4445,Hosts!$A:$A,0),MATCH(Places!F$1,Hosts!$1:$1,0))</f>
        <v>0.94</v>
      </c>
      <c r="G4445" s="17" t="str">
        <f>INDEX(Hosts!$A:$O,MATCH(Places!$C4445,Hosts!$A:$A,0),MATCH(Places!G$1,Hosts!$1:$1,0))</f>
        <v>Yes</v>
      </c>
      <c r="H4445" s="17">
        <v>20</v>
      </c>
      <c r="I4445" s="17" t="str">
        <f>INDEX(Neighborhoods!$A:$C,MATCH(Places!$H4445,Neighborhoods!$A:$A,0),MATCH(Places!I$1,Neighborhoods!$1:$1,0))</f>
        <v>Manhattan</v>
      </c>
      <c r="J4445" s="17" t="str">
        <f>INDEX(Neighborhoods!$A:$C,MATCH(Places!$H4445,Neighborhoods!$A:$A,0),MATCH(Places!J$1,Neighborhoods!$1:$1,0))</f>
        <v>Upper West Side</v>
      </c>
      <c r="K4445" s="17" t="s">
        <v>11822</v>
      </c>
      <c r="L4445" s="17" t="str">
        <f t="shared" si="276"/>
        <v>No</v>
      </c>
      <c r="M4445" s="17">
        <v>2</v>
      </c>
      <c r="N4445" s="17" t="str" cm="1">
        <f t="array" ref="N4445">_xlfn.IFS(M4445&lt;=2,"Small",M4445&lt;=5,"Medium",M4445&gt;5,"Large")</f>
        <v>Small</v>
      </c>
      <c r="O4445" s="65">
        <v>199</v>
      </c>
      <c r="P4445" s="87">
        <f t="shared" si="277"/>
        <v>0.03</v>
      </c>
      <c r="Q4445" s="68">
        <v>5</v>
      </c>
      <c r="R4445" s="68" t="str" cm="1">
        <f t="array" ref="R4445">_xlfn.SWITCH(ROUND(Q4445,0),5,"Excellent",4,"Good",3,"Ok","Bad")</f>
        <v>Excellent</v>
      </c>
      <c r="S4445" s="17">
        <v>21</v>
      </c>
      <c r="T4445" s="17" t="str">
        <f t="shared" si="278"/>
        <v>No</v>
      </c>
      <c r="U4445" s="82">
        <v>43492</v>
      </c>
      <c r="V4445" s="82">
        <v>43905</v>
      </c>
      <c r="W4445" s="17">
        <v>34</v>
      </c>
      <c r="X4445" s="17" t="str">
        <f t="shared" si="279"/>
        <v>Active</v>
      </c>
      <c r="Y4445" s="17" t="s">
        <v>15615</v>
      </c>
      <c r="Z4445" s="17"/>
    </row>
    <row r="4446" spans="1:26" x14ac:dyDescent="0.25">
      <c r="A4446">
        <v>4445</v>
      </c>
      <c r="B4446" s="17" t="s">
        <v>3129</v>
      </c>
      <c r="C4446" s="17">
        <v>2604</v>
      </c>
      <c r="D4446" s="17" t="str">
        <f>INDEX(Hosts!$A:$O,MATCH(Places!$C4446,Hosts!$A:$A,0),MATCH(Places!D$1,Hosts!$1:$1,0))</f>
        <v>Within an hour</v>
      </c>
      <c r="E4446" s="87">
        <f>INDEX(Hosts!$A:$O,MATCH(Places!$C4446,Hosts!$A:$A,0),MATCH(Places!E$1,Hosts!$1:$1,0))</f>
        <v>1</v>
      </c>
      <c r="F4446" s="87">
        <f>INDEX(Hosts!$A:$O,MATCH(Places!$C4446,Hosts!$A:$A,0),MATCH(Places!F$1,Hosts!$1:$1,0))</f>
        <v>0.98</v>
      </c>
      <c r="G4446" s="17" t="str">
        <f>INDEX(Hosts!$A:$O,MATCH(Places!$C4446,Hosts!$A:$A,0),MATCH(Places!G$1,Hosts!$1:$1,0))</f>
        <v>Yes</v>
      </c>
      <c r="H4446" s="17">
        <v>12</v>
      </c>
      <c r="I4446" s="17" t="str">
        <f>INDEX(Neighborhoods!$A:$C,MATCH(Places!$H4446,Neighborhoods!$A:$A,0),MATCH(Places!I$1,Neighborhoods!$1:$1,0))</f>
        <v>Brooklyn</v>
      </c>
      <c r="J4446" s="17" t="str">
        <f>INDEX(Neighborhoods!$A:$C,MATCH(Places!$H4446,Neighborhoods!$A:$A,0),MATCH(Places!J$1,Neighborhoods!$1:$1,0))</f>
        <v>Williamsburg</v>
      </c>
      <c r="K4446" s="17" t="s">
        <v>1</v>
      </c>
      <c r="L4446" s="17" t="str">
        <f t="shared" si="276"/>
        <v>Yes</v>
      </c>
      <c r="M4446" s="17">
        <v>2</v>
      </c>
      <c r="N4446" s="17" t="str" cm="1">
        <f t="array" ref="N4446">_xlfn.IFS(M4446&lt;=2,"Small",M4446&lt;=5,"Medium",M4446&gt;5,"Large")</f>
        <v>Small</v>
      </c>
      <c r="O4446" s="65">
        <v>48</v>
      </c>
      <c r="P4446" s="87">
        <f t="shared" si="277"/>
        <v>0.03</v>
      </c>
      <c r="Q4446" s="68">
        <v>5</v>
      </c>
      <c r="R4446" s="68" t="str" cm="1">
        <f t="array" ref="R4446">_xlfn.SWITCH(ROUND(Q4446,0),5,"Excellent",4,"Good",3,"Ok","Bad")</f>
        <v>Excellent</v>
      </c>
      <c r="S4446" s="17">
        <v>69</v>
      </c>
      <c r="T4446" s="17" t="str">
        <f t="shared" si="278"/>
        <v>No</v>
      </c>
      <c r="U4446" s="82">
        <v>43502</v>
      </c>
      <c r="V4446" s="82">
        <v>43907</v>
      </c>
      <c r="W4446" s="17">
        <v>224</v>
      </c>
      <c r="X4446" s="17" t="str">
        <f t="shared" si="279"/>
        <v>Active</v>
      </c>
      <c r="Y4446" s="17" t="s">
        <v>15615</v>
      </c>
      <c r="Z4446" s="17"/>
    </row>
    <row r="4447" spans="1:26" x14ac:dyDescent="0.25">
      <c r="A4447">
        <v>4446</v>
      </c>
      <c r="B4447" s="17" t="s">
        <v>14684</v>
      </c>
      <c r="C4447" s="17">
        <v>2743</v>
      </c>
      <c r="D4447" s="17" t="str">
        <f>INDEX(Hosts!$A:$O,MATCH(Places!$C4447,Hosts!$A:$A,0),MATCH(Places!D$1,Hosts!$1:$1,0))</f>
        <v>Within an hour</v>
      </c>
      <c r="E4447" s="87">
        <f>INDEX(Hosts!$A:$O,MATCH(Places!$C4447,Hosts!$A:$A,0),MATCH(Places!E$1,Hosts!$1:$1,0))</f>
        <v>1</v>
      </c>
      <c r="F4447" s="87">
        <f>INDEX(Hosts!$A:$O,MATCH(Places!$C4447,Hosts!$A:$A,0),MATCH(Places!F$1,Hosts!$1:$1,0))</f>
        <v>1</v>
      </c>
      <c r="G4447" s="17" t="str">
        <f>INDEX(Hosts!$A:$O,MATCH(Places!$C4447,Hosts!$A:$A,0),MATCH(Places!G$1,Hosts!$1:$1,0))</f>
        <v>Yes</v>
      </c>
      <c r="H4447" s="17">
        <v>7</v>
      </c>
      <c r="I4447" s="17" t="str">
        <f>INDEX(Neighborhoods!$A:$C,MATCH(Places!$H4447,Neighborhoods!$A:$A,0),MATCH(Places!I$1,Neighborhoods!$1:$1,0))</f>
        <v>Brooklyn</v>
      </c>
      <c r="J4447" s="17" t="str">
        <f>INDEX(Neighborhoods!$A:$C,MATCH(Places!$H4447,Neighborhoods!$A:$A,0),MATCH(Places!J$1,Neighborhoods!$1:$1,0))</f>
        <v>Bedford-Stuyvesant</v>
      </c>
      <c r="K4447" s="17" t="s">
        <v>11822</v>
      </c>
      <c r="L4447" s="17" t="str">
        <f t="shared" si="276"/>
        <v>No</v>
      </c>
      <c r="M4447" s="17">
        <v>2</v>
      </c>
      <c r="N4447" s="17" t="str" cm="1">
        <f t="array" ref="N4447">_xlfn.IFS(M4447&lt;=2,"Small",M4447&lt;=5,"Medium",M4447&gt;5,"Large")</f>
        <v>Small</v>
      </c>
      <c r="O4447" s="65">
        <v>98</v>
      </c>
      <c r="P4447" s="87">
        <f t="shared" si="277"/>
        <v>0.03</v>
      </c>
      <c r="Q4447" s="68">
        <v>4.91</v>
      </c>
      <c r="R4447" s="68" t="str" cm="1">
        <f t="array" ref="R4447">_xlfn.SWITCH(ROUND(Q4447,0),5,"Excellent",4,"Good",3,"Ok","Bad")</f>
        <v>Excellent</v>
      </c>
      <c r="S4447" s="17">
        <v>23</v>
      </c>
      <c r="T4447" s="17" t="str">
        <f t="shared" si="278"/>
        <v>No</v>
      </c>
      <c r="U4447" s="82">
        <v>43486</v>
      </c>
      <c r="V4447" s="82">
        <v>43878</v>
      </c>
      <c r="W4447" s="17">
        <v>0</v>
      </c>
      <c r="X4447" s="17" t="str">
        <f t="shared" si="279"/>
        <v>Inactive</v>
      </c>
      <c r="Y4447" s="17" t="s">
        <v>15616</v>
      </c>
      <c r="Z4447" s="17"/>
    </row>
    <row r="4448" spans="1:26" x14ac:dyDescent="0.25">
      <c r="A4448">
        <v>4447</v>
      </c>
      <c r="B4448" s="17" t="s">
        <v>3130</v>
      </c>
      <c r="C4448" s="17">
        <v>3770</v>
      </c>
      <c r="D4448" s="17" t="str">
        <f>INDEX(Hosts!$A:$O,MATCH(Places!$C4448,Hosts!$A:$A,0),MATCH(Places!D$1,Hosts!$1:$1,0))</f>
        <v>Within a day</v>
      </c>
      <c r="E4448" s="87">
        <f>INDEX(Hosts!$A:$O,MATCH(Places!$C4448,Hosts!$A:$A,0),MATCH(Places!E$1,Hosts!$1:$1,0))</f>
        <v>0.9</v>
      </c>
      <c r="F4448" s="87">
        <f>INDEX(Hosts!$A:$O,MATCH(Places!$C4448,Hosts!$A:$A,0),MATCH(Places!F$1,Hosts!$1:$1,0))</f>
        <v>0.87</v>
      </c>
      <c r="G4448" s="17" t="str">
        <f>INDEX(Hosts!$A:$O,MATCH(Places!$C4448,Hosts!$A:$A,0),MATCH(Places!G$1,Hosts!$1:$1,0))</f>
        <v>No</v>
      </c>
      <c r="H4448" s="17">
        <v>12</v>
      </c>
      <c r="I4448" s="17" t="str">
        <f>INDEX(Neighborhoods!$A:$C,MATCH(Places!$H4448,Neighborhoods!$A:$A,0),MATCH(Places!I$1,Neighborhoods!$1:$1,0))</f>
        <v>Brooklyn</v>
      </c>
      <c r="J4448" s="17" t="str">
        <f>INDEX(Neighborhoods!$A:$C,MATCH(Places!$H4448,Neighborhoods!$A:$A,0),MATCH(Places!J$1,Neighborhoods!$1:$1,0))</f>
        <v>Williamsburg</v>
      </c>
      <c r="K4448" s="17" t="s">
        <v>1</v>
      </c>
      <c r="L4448" s="17" t="str">
        <f t="shared" si="276"/>
        <v>Yes</v>
      </c>
      <c r="M4448" s="17">
        <v>2</v>
      </c>
      <c r="N4448" s="17" t="str" cm="1">
        <f t="array" ref="N4448">_xlfn.IFS(M4448&lt;=2,"Small",M4448&lt;=5,"Medium",M4448&gt;5,"Large")</f>
        <v>Small</v>
      </c>
      <c r="O4448" s="65">
        <v>150</v>
      </c>
      <c r="P4448" s="87">
        <f t="shared" si="277"/>
        <v>0.03</v>
      </c>
      <c r="Q4448" s="68">
        <v>4.67</v>
      </c>
      <c r="R4448" s="68" t="str" cm="1">
        <f t="array" ref="R4448">_xlfn.SWITCH(ROUND(Q4448,0),5,"Excellent",4,"Good",3,"Ok","Bad")</f>
        <v>Excellent</v>
      </c>
      <c r="S4448" s="17">
        <v>3</v>
      </c>
      <c r="T4448" s="17" t="str">
        <f t="shared" si="278"/>
        <v>No</v>
      </c>
      <c r="U4448" s="82">
        <v>43540</v>
      </c>
      <c r="V4448" s="82">
        <v>43588</v>
      </c>
      <c r="W4448" s="17">
        <v>365</v>
      </c>
      <c r="X4448" s="17" t="str">
        <f t="shared" si="279"/>
        <v>Active</v>
      </c>
      <c r="Y4448" s="17" t="s">
        <v>15615</v>
      </c>
      <c r="Z4448" s="17"/>
    </row>
    <row r="4449" spans="1:26" x14ac:dyDescent="0.25">
      <c r="A4449">
        <v>4448</v>
      </c>
      <c r="B4449" s="17" t="s">
        <v>3131</v>
      </c>
      <c r="C4449" s="17">
        <v>193</v>
      </c>
      <c r="D4449" s="17" t="str">
        <f>INDEX(Hosts!$A:$O,MATCH(Places!$C4449,Hosts!$A:$A,0),MATCH(Places!D$1,Hosts!$1:$1,0))</f>
        <v>A few days or more</v>
      </c>
      <c r="E4449" s="87">
        <f>INDEX(Hosts!$A:$O,MATCH(Places!$C4449,Hosts!$A:$A,0),MATCH(Places!E$1,Hosts!$1:$1,0))</f>
        <v>0</v>
      </c>
      <c r="F4449" s="87">
        <f>INDEX(Hosts!$A:$O,MATCH(Places!$C4449,Hosts!$A:$A,0),MATCH(Places!F$1,Hosts!$1:$1,0))</f>
        <v>0.25</v>
      </c>
      <c r="G4449" s="17" t="str">
        <f>INDEX(Hosts!$A:$O,MATCH(Places!$C4449,Hosts!$A:$A,0),MATCH(Places!G$1,Hosts!$1:$1,0))</f>
        <v>Yes</v>
      </c>
      <c r="H4449" s="17">
        <v>7</v>
      </c>
      <c r="I4449" s="17" t="str">
        <f>INDEX(Neighborhoods!$A:$C,MATCH(Places!$H4449,Neighborhoods!$A:$A,0),MATCH(Places!I$1,Neighborhoods!$1:$1,0))</f>
        <v>Brooklyn</v>
      </c>
      <c r="J4449" s="17" t="str">
        <f>INDEX(Neighborhoods!$A:$C,MATCH(Places!$H4449,Neighborhoods!$A:$A,0),MATCH(Places!J$1,Neighborhoods!$1:$1,0))</f>
        <v>Bedford-Stuyvesant</v>
      </c>
      <c r="K4449" s="17" t="s">
        <v>11822</v>
      </c>
      <c r="L4449" s="17" t="str">
        <f t="shared" si="276"/>
        <v>No</v>
      </c>
      <c r="M4449" s="17">
        <v>2</v>
      </c>
      <c r="N4449" s="17" t="str" cm="1">
        <f t="array" ref="N4449">_xlfn.IFS(M4449&lt;=2,"Small",M4449&lt;=5,"Medium",M4449&gt;5,"Large")</f>
        <v>Small</v>
      </c>
      <c r="O4449" s="65">
        <v>125</v>
      </c>
      <c r="P4449" s="87">
        <f t="shared" si="277"/>
        <v>0.03</v>
      </c>
      <c r="Q4449" s="68">
        <v>5</v>
      </c>
      <c r="R4449" s="68" t="str" cm="1">
        <f t="array" ref="R4449">_xlfn.SWITCH(ROUND(Q4449,0),5,"Excellent",4,"Good",3,"Ok","Bad")</f>
        <v>Excellent</v>
      </c>
      <c r="S4449" s="17">
        <v>15</v>
      </c>
      <c r="T4449" s="17" t="str">
        <f t="shared" si="278"/>
        <v>No</v>
      </c>
      <c r="U4449" s="82">
        <v>43514</v>
      </c>
      <c r="V4449" s="82">
        <v>43738</v>
      </c>
      <c r="W4449" s="17">
        <v>121</v>
      </c>
      <c r="X4449" s="17" t="str">
        <f t="shared" si="279"/>
        <v>Active</v>
      </c>
      <c r="Y4449" s="17" t="s">
        <v>15615</v>
      </c>
      <c r="Z4449" s="17"/>
    </row>
    <row r="4450" spans="1:26" x14ac:dyDescent="0.25">
      <c r="A4450">
        <v>4449</v>
      </c>
      <c r="B4450" s="17" t="s">
        <v>3132</v>
      </c>
      <c r="C4450" s="17">
        <v>1012</v>
      </c>
      <c r="D4450" s="17" t="str">
        <f>INDEX(Hosts!$A:$O,MATCH(Places!$C4450,Hosts!$A:$A,0),MATCH(Places!D$1,Hosts!$1:$1,0))</f>
        <v>Within an hour</v>
      </c>
      <c r="E4450" s="87">
        <f>INDEX(Hosts!$A:$O,MATCH(Places!$C4450,Hosts!$A:$A,0),MATCH(Places!E$1,Hosts!$1:$1,0))</f>
        <v>1</v>
      </c>
      <c r="F4450" s="87">
        <f>INDEX(Hosts!$A:$O,MATCH(Places!$C4450,Hosts!$A:$A,0),MATCH(Places!F$1,Hosts!$1:$1,0))</f>
        <v>1</v>
      </c>
      <c r="G4450" s="17" t="str">
        <f>INDEX(Hosts!$A:$O,MATCH(Places!$C4450,Hosts!$A:$A,0),MATCH(Places!G$1,Hosts!$1:$1,0))</f>
        <v>Yes</v>
      </c>
      <c r="H4450" s="17">
        <v>12</v>
      </c>
      <c r="I4450" s="17" t="str">
        <f>INDEX(Neighborhoods!$A:$C,MATCH(Places!$H4450,Neighborhoods!$A:$A,0),MATCH(Places!I$1,Neighborhoods!$1:$1,0))</f>
        <v>Brooklyn</v>
      </c>
      <c r="J4450" s="17" t="str">
        <f>INDEX(Neighborhoods!$A:$C,MATCH(Places!$H4450,Neighborhoods!$A:$A,0),MATCH(Places!J$1,Neighborhoods!$1:$1,0))</f>
        <v>Williamsburg</v>
      </c>
      <c r="K4450" s="17" t="s">
        <v>11822</v>
      </c>
      <c r="L4450" s="17" t="str">
        <f t="shared" si="276"/>
        <v>No</v>
      </c>
      <c r="M4450" s="17">
        <v>2</v>
      </c>
      <c r="N4450" s="17" t="str" cm="1">
        <f t="array" ref="N4450">_xlfn.IFS(M4450&lt;=2,"Small",M4450&lt;=5,"Medium",M4450&gt;5,"Large")</f>
        <v>Small</v>
      </c>
      <c r="O4450" s="65">
        <v>99</v>
      </c>
      <c r="P4450" s="87">
        <f t="shared" si="277"/>
        <v>0.03</v>
      </c>
      <c r="Q4450" s="68">
        <v>4.82</v>
      </c>
      <c r="R4450" s="68" t="str" cm="1">
        <f t="array" ref="R4450">_xlfn.SWITCH(ROUND(Q4450,0),5,"Excellent",4,"Good",3,"Ok","Bad")</f>
        <v>Excellent</v>
      </c>
      <c r="S4450" s="17">
        <v>95</v>
      </c>
      <c r="T4450" s="17" t="str">
        <f t="shared" si="278"/>
        <v>No</v>
      </c>
      <c r="U4450" s="82">
        <v>43494</v>
      </c>
      <c r="V4450" s="82">
        <v>44020</v>
      </c>
      <c r="W4450" s="17">
        <v>12</v>
      </c>
      <c r="X4450" s="17" t="str">
        <f t="shared" si="279"/>
        <v>Active</v>
      </c>
      <c r="Y4450" s="17" t="s">
        <v>15616</v>
      </c>
      <c r="Z4450" s="17"/>
    </row>
    <row r="4451" spans="1:26" x14ac:dyDescent="0.25">
      <c r="A4451">
        <v>4450</v>
      </c>
      <c r="B4451" s="17" t="s">
        <v>3133</v>
      </c>
      <c r="C4451" s="17">
        <v>2915</v>
      </c>
      <c r="D4451" s="17" t="str">
        <f>INDEX(Hosts!$A:$O,MATCH(Places!$C4451,Hosts!$A:$A,0),MATCH(Places!D$1,Hosts!$1:$1,0))</f>
        <v>Within an hour</v>
      </c>
      <c r="E4451" s="87">
        <f>INDEX(Hosts!$A:$O,MATCH(Places!$C4451,Hosts!$A:$A,0),MATCH(Places!E$1,Hosts!$1:$1,0))</f>
        <v>0.98</v>
      </c>
      <c r="F4451" s="87">
        <f>INDEX(Hosts!$A:$O,MATCH(Places!$C4451,Hosts!$A:$A,0),MATCH(Places!F$1,Hosts!$1:$1,0))</f>
        <v>0.96</v>
      </c>
      <c r="G4451" s="17" t="str">
        <f>INDEX(Hosts!$A:$O,MATCH(Places!$C4451,Hosts!$A:$A,0),MATCH(Places!G$1,Hosts!$1:$1,0))</f>
        <v>No</v>
      </c>
      <c r="H4451" s="17">
        <v>7</v>
      </c>
      <c r="I4451" s="17" t="str">
        <f>INDEX(Neighborhoods!$A:$C,MATCH(Places!$H4451,Neighborhoods!$A:$A,0),MATCH(Places!I$1,Neighborhoods!$1:$1,0))</f>
        <v>Brooklyn</v>
      </c>
      <c r="J4451" s="17" t="str">
        <f>INDEX(Neighborhoods!$A:$C,MATCH(Places!$H4451,Neighborhoods!$A:$A,0),MATCH(Places!J$1,Neighborhoods!$1:$1,0))</f>
        <v>Bedford-Stuyvesant</v>
      </c>
      <c r="K4451" s="17" t="s">
        <v>11822</v>
      </c>
      <c r="L4451" s="17" t="str">
        <f t="shared" si="276"/>
        <v>No</v>
      </c>
      <c r="M4451" s="17">
        <v>4</v>
      </c>
      <c r="N4451" s="17" t="str" cm="1">
        <f t="array" ref="N4451">_xlfn.IFS(M4451&lt;=2,"Small",M4451&lt;=5,"Medium",M4451&gt;5,"Large")</f>
        <v>Medium</v>
      </c>
      <c r="O4451" s="65">
        <v>90</v>
      </c>
      <c r="P4451" s="87">
        <f t="shared" si="277"/>
        <v>0.03</v>
      </c>
      <c r="Q4451" s="68">
        <v>4.57</v>
      </c>
      <c r="R4451" s="68" t="str" cm="1">
        <f t="array" ref="R4451">_xlfn.SWITCH(ROUND(Q4451,0),5,"Excellent",4,"Good",3,"Ok","Bad")</f>
        <v>Excellent</v>
      </c>
      <c r="S4451" s="17">
        <v>53</v>
      </c>
      <c r="T4451" s="17" t="str">
        <f t="shared" si="278"/>
        <v>No</v>
      </c>
      <c r="U4451" s="82">
        <v>43695</v>
      </c>
      <c r="V4451" s="82">
        <v>44048</v>
      </c>
      <c r="W4451" s="17">
        <v>173</v>
      </c>
      <c r="X4451" s="17" t="str">
        <f t="shared" si="279"/>
        <v>Active</v>
      </c>
      <c r="Y4451" s="17" t="s">
        <v>15616</v>
      </c>
      <c r="Z4451" s="17"/>
    </row>
    <row r="4452" spans="1:26" x14ac:dyDescent="0.25">
      <c r="A4452">
        <v>4451</v>
      </c>
      <c r="B4452" s="17" t="s">
        <v>13291</v>
      </c>
      <c r="C4452" s="17">
        <v>726</v>
      </c>
      <c r="D4452" s="17" t="str">
        <f>INDEX(Hosts!$A:$O,MATCH(Places!$C4452,Hosts!$A:$A,0),MATCH(Places!D$1,Hosts!$1:$1,0))</f>
        <v>Within an hour</v>
      </c>
      <c r="E4452" s="87">
        <f>INDEX(Hosts!$A:$O,MATCH(Places!$C4452,Hosts!$A:$A,0),MATCH(Places!E$1,Hosts!$1:$1,0))</f>
        <v>1</v>
      </c>
      <c r="F4452" s="87">
        <f>INDEX(Hosts!$A:$O,MATCH(Places!$C4452,Hosts!$A:$A,0),MATCH(Places!F$1,Hosts!$1:$1,0))</f>
        <v>0.98</v>
      </c>
      <c r="G4452" s="17" t="str">
        <f>INDEX(Hosts!$A:$O,MATCH(Places!$C4452,Hosts!$A:$A,0),MATCH(Places!G$1,Hosts!$1:$1,0))</f>
        <v>Yes</v>
      </c>
      <c r="H4452" s="17">
        <v>7</v>
      </c>
      <c r="I4452" s="17" t="str">
        <f>INDEX(Neighborhoods!$A:$C,MATCH(Places!$H4452,Neighborhoods!$A:$A,0),MATCH(Places!I$1,Neighborhoods!$1:$1,0))</f>
        <v>Brooklyn</v>
      </c>
      <c r="J4452" s="17" t="str">
        <f>INDEX(Neighborhoods!$A:$C,MATCH(Places!$H4452,Neighborhoods!$A:$A,0),MATCH(Places!J$1,Neighborhoods!$1:$1,0))</f>
        <v>Bedford-Stuyvesant</v>
      </c>
      <c r="K4452" s="17" t="s">
        <v>11822</v>
      </c>
      <c r="L4452" s="17" t="str">
        <f t="shared" si="276"/>
        <v>No</v>
      </c>
      <c r="M4452" s="17">
        <v>6</v>
      </c>
      <c r="N4452" s="17" t="str" cm="1">
        <f t="array" ref="N4452">_xlfn.IFS(M4452&lt;=2,"Small",M4452&lt;=5,"Medium",M4452&gt;5,"Large")</f>
        <v>Large</v>
      </c>
      <c r="O4452" s="65">
        <v>149</v>
      </c>
      <c r="P4452" s="87">
        <f t="shared" si="277"/>
        <v>0.03</v>
      </c>
      <c r="Q4452" s="68">
        <v>5</v>
      </c>
      <c r="R4452" s="68" t="str" cm="1">
        <f t="array" ref="R4452">_xlfn.SWITCH(ROUND(Q4452,0),5,"Excellent",4,"Good",3,"Ok","Bad")</f>
        <v>Excellent</v>
      </c>
      <c r="S4452" s="17">
        <v>59</v>
      </c>
      <c r="T4452" s="17" t="str">
        <f t="shared" si="278"/>
        <v>No</v>
      </c>
      <c r="U4452" s="82">
        <v>43506</v>
      </c>
      <c r="V4452" s="82">
        <v>44046</v>
      </c>
      <c r="W4452" s="17">
        <v>159</v>
      </c>
      <c r="X4452" s="17" t="str">
        <f t="shared" si="279"/>
        <v>Active</v>
      </c>
      <c r="Y4452" s="17" t="s">
        <v>15615</v>
      </c>
      <c r="Z4452" s="17"/>
    </row>
    <row r="4453" spans="1:26" x14ac:dyDescent="0.25">
      <c r="A4453">
        <v>4452</v>
      </c>
      <c r="B4453" s="17" t="s">
        <v>3134</v>
      </c>
      <c r="C4453" s="17">
        <v>2510</v>
      </c>
      <c r="D4453" s="17" t="str">
        <f>INDEX(Hosts!$A:$O,MATCH(Places!$C4453,Hosts!$A:$A,0),MATCH(Places!D$1,Hosts!$1:$1,0))</f>
        <v>A few days or more</v>
      </c>
      <c r="E4453" s="87">
        <f>INDEX(Hosts!$A:$O,MATCH(Places!$C4453,Hosts!$A:$A,0),MATCH(Places!E$1,Hosts!$1:$1,0))</f>
        <v>0</v>
      </c>
      <c r="F4453" s="87">
        <f>INDEX(Hosts!$A:$O,MATCH(Places!$C4453,Hosts!$A:$A,0),MATCH(Places!F$1,Hosts!$1:$1,0))</f>
        <v>0.35</v>
      </c>
      <c r="G4453" s="17" t="str">
        <f>INDEX(Hosts!$A:$O,MATCH(Places!$C4453,Hosts!$A:$A,0),MATCH(Places!G$1,Hosts!$1:$1,0))</f>
        <v>No</v>
      </c>
      <c r="H4453" s="17">
        <v>20</v>
      </c>
      <c r="I4453" s="17" t="str">
        <f>INDEX(Neighborhoods!$A:$C,MATCH(Places!$H4453,Neighborhoods!$A:$A,0),MATCH(Places!I$1,Neighborhoods!$1:$1,0))</f>
        <v>Manhattan</v>
      </c>
      <c r="J4453" s="17" t="str">
        <f>INDEX(Neighborhoods!$A:$C,MATCH(Places!$H4453,Neighborhoods!$A:$A,0),MATCH(Places!J$1,Neighborhoods!$1:$1,0))</f>
        <v>Upper West Side</v>
      </c>
      <c r="K4453" s="17" t="s">
        <v>1</v>
      </c>
      <c r="L4453" s="17" t="str">
        <f t="shared" si="276"/>
        <v>Yes</v>
      </c>
      <c r="M4453" s="17">
        <v>2</v>
      </c>
      <c r="N4453" s="17" t="str" cm="1">
        <f t="array" ref="N4453">_xlfn.IFS(M4453&lt;=2,"Small",M4453&lt;=5,"Medium",M4453&gt;5,"Large")</f>
        <v>Small</v>
      </c>
      <c r="O4453" s="65">
        <v>110</v>
      </c>
      <c r="P4453" s="87">
        <f t="shared" si="277"/>
        <v>0.03</v>
      </c>
      <c r="Q4453" s="68">
        <v>4.8899999999999997</v>
      </c>
      <c r="R4453" s="68" t="str" cm="1">
        <f t="array" ref="R4453">_xlfn.SWITCH(ROUND(Q4453,0),5,"Excellent",4,"Good",3,"Ok","Bad")</f>
        <v>Excellent</v>
      </c>
      <c r="S4453" s="17">
        <v>9</v>
      </c>
      <c r="T4453" s="17" t="str">
        <f t="shared" si="278"/>
        <v>No</v>
      </c>
      <c r="U4453" s="82">
        <v>43612</v>
      </c>
      <c r="V4453" s="82">
        <v>43877</v>
      </c>
      <c r="W4453" s="17">
        <v>15</v>
      </c>
      <c r="X4453" s="17" t="str">
        <f t="shared" si="279"/>
        <v>Active</v>
      </c>
      <c r="Y4453" s="17" t="s">
        <v>15615</v>
      </c>
      <c r="Z4453" s="17"/>
    </row>
    <row r="4454" spans="1:26" x14ac:dyDescent="0.25">
      <c r="A4454">
        <v>4453</v>
      </c>
      <c r="B4454" s="17" t="s">
        <v>3135</v>
      </c>
      <c r="C4454" s="17">
        <v>2989</v>
      </c>
      <c r="D4454" s="17" t="str">
        <f>INDEX(Hosts!$A:$O,MATCH(Places!$C4454,Hosts!$A:$A,0),MATCH(Places!D$1,Hosts!$1:$1,0))</f>
        <v>Within a few hours</v>
      </c>
      <c r="E4454" s="87">
        <f>INDEX(Hosts!$A:$O,MATCH(Places!$C4454,Hosts!$A:$A,0),MATCH(Places!E$1,Hosts!$1:$1,0))</f>
        <v>1</v>
      </c>
      <c r="F4454" s="87">
        <f>INDEX(Hosts!$A:$O,MATCH(Places!$C4454,Hosts!$A:$A,0),MATCH(Places!F$1,Hosts!$1:$1,0))</f>
        <v>0.67</v>
      </c>
      <c r="G4454" s="17" t="str">
        <f>INDEX(Hosts!$A:$O,MATCH(Places!$C4454,Hosts!$A:$A,0),MATCH(Places!G$1,Hosts!$1:$1,0))</f>
        <v>Yes</v>
      </c>
      <c r="H4454" s="17">
        <v>10</v>
      </c>
      <c r="I4454" s="17" t="str">
        <f>INDEX(Neighborhoods!$A:$C,MATCH(Places!$H4454,Neighborhoods!$A:$A,0),MATCH(Places!I$1,Neighborhoods!$1:$1,0))</f>
        <v>Brooklyn</v>
      </c>
      <c r="J4454" s="17" t="str">
        <f>INDEX(Neighborhoods!$A:$C,MATCH(Places!$H4454,Neighborhoods!$A:$A,0),MATCH(Places!J$1,Neighborhoods!$1:$1,0))</f>
        <v>East Flatbush</v>
      </c>
      <c r="K4454" s="17" t="s">
        <v>11822</v>
      </c>
      <c r="L4454" s="17" t="str">
        <f t="shared" si="276"/>
        <v>No</v>
      </c>
      <c r="M4454" s="17">
        <v>2</v>
      </c>
      <c r="N4454" s="17" t="str" cm="1">
        <f t="array" ref="N4454">_xlfn.IFS(M4454&lt;=2,"Small",M4454&lt;=5,"Medium",M4454&gt;5,"Large")</f>
        <v>Small</v>
      </c>
      <c r="O4454" s="65">
        <v>115</v>
      </c>
      <c r="P4454" s="87">
        <f t="shared" si="277"/>
        <v>0.03</v>
      </c>
      <c r="Q4454" s="68">
        <v>4.88</v>
      </c>
      <c r="R4454" s="68" t="str" cm="1">
        <f t="array" ref="R4454">_xlfn.SWITCH(ROUND(Q4454,0),5,"Excellent",4,"Good",3,"Ok","Bad")</f>
        <v>Excellent</v>
      </c>
      <c r="S4454" s="17">
        <v>26</v>
      </c>
      <c r="T4454" s="17" t="str">
        <f t="shared" si="278"/>
        <v>No</v>
      </c>
      <c r="U4454" s="82">
        <v>43485</v>
      </c>
      <c r="V4454" s="82">
        <v>43785</v>
      </c>
      <c r="W4454" s="17">
        <v>365</v>
      </c>
      <c r="X4454" s="17" t="str">
        <f t="shared" si="279"/>
        <v>Active</v>
      </c>
      <c r="Y4454" s="17" t="s">
        <v>15616</v>
      </c>
      <c r="Z4454" s="17"/>
    </row>
    <row r="4455" spans="1:26" x14ac:dyDescent="0.25">
      <c r="A4455">
        <v>4454</v>
      </c>
      <c r="B4455" s="17" t="s">
        <v>3136</v>
      </c>
      <c r="C4455" s="17">
        <v>3768</v>
      </c>
      <c r="D4455" s="17" t="str">
        <f>INDEX(Hosts!$A:$O,MATCH(Places!$C4455,Hosts!$A:$A,0),MATCH(Places!D$1,Hosts!$1:$1,0))</f>
        <v>Within an hour</v>
      </c>
      <c r="E4455" s="87">
        <f>INDEX(Hosts!$A:$O,MATCH(Places!$C4455,Hosts!$A:$A,0),MATCH(Places!E$1,Hosts!$1:$1,0))</f>
        <v>0.9</v>
      </c>
      <c r="F4455" s="87">
        <f>INDEX(Hosts!$A:$O,MATCH(Places!$C4455,Hosts!$A:$A,0),MATCH(Places!F$1,Hosts!$1:$1,0))</f>
        <v>1</v>
      </c>
      <c r="G4455" s="17" t="str">
        <f>INDEX(Hosts!$A:$O,MATCH(Places!$C4455,Hosts!$A:$A,0),MATCH(Places!G$1,Hosts!$1:$1,0))</f>
        <v>No</v>
      </c>
      <c r="H4455" s="17">
        <v>16</v>
      </c>
      <c r="I4455" s="17" t="str">
        <f>INDEX(Neighborhoods!$A:$C,MATCH(Places!$H4455,Neighborhoods!$A:$A,0),MATCH(Places!I$1,Neighborhoods!$1:$1,0))</f>
        <v>Manhattan</v>
      </c>
      <c r="J4455" s="17" t="str">
        <f>INDEX(Neighborhoods!$A:$C,MATCH(Places!$H4455,Neighborhoods!$A:$A,0),MATCH(Places!J$1,Neighborhoods!$1:$1,0))</f>
        <v>Harlem</v>
      </c>
      <c r="K4455" s="17" t="s">
        <v>1</v>
      </c>
      <c r="L4455" s="17" t="str">
        <f t="shared" si="276"/>
        <v>Yes</v>
      </c>
      <c r="M4455" s="17">
        <v>2</v>
      </c>
      <c r="N4455" s="17" t="str" cm="1">
        <f t="array" ref="N4455">_xlfn.IFS(M4455&lt;=2,"Small",M4455&lt;=5,"Medium",M4455&gt;5,"Large")</f>
        <v>Small</v>
      </c>
      <c r="O4455" s="65">
        <v>35</v>
      </c>
      <c r="P4455" s="87">
        <f t="shared" si="277"/>
        <v>0.03</v>
      </c>
      <c r="Q4455" s="68">
        <v>4.41</v>
      </c>
      <c r="R4455" s="68" t="str" cm="1">
        <f t="array" ref="R4455">_xlfn.SWITCH(ROUND(Q4455,0),5,"Excellent",4,"Good",3,"Ok","Bad")</f>
        <v>Good</v>
      </c>
      <c r="S4455" s="17">
        <v>44</v>
      </c>
      <c r="T4455" s="17" t="str">
        <f t="shared" si="278"/>
        <v>No</v>
      </c>
      <c r="U4455" s="82">
        <v>43497</v>
      </c>
      <c r="V4455" s="82">
        <v>43995</v>
      </c>
      <c r="W4455" s="17">
        <v>216</v>
      </c>
      <c r="X4455" s="17" t="str">
        <f t="shared" si="279"/>
        <v>Active</v>
      </c>
      <c r="Y4455" s="17" t="s">
        <v>15615</v>
      </c>
      <c r="Z4455" s="17"/>
    </row>
    <row r="4456" spans="1:26" x14ac:dyDescent="0.25">
      <c r="A4456">
        <v>4455</v>
      </c>
      <c r="B4456" s="17" t="s">
        <v>3137</v>
      </c>
      <c r="C4456" s="17">
        <v>3385</v>
      </c>
      <c r="D4456" s="17" t="str">
        <f>INDEX(Hosts!$A:$O,MATCH(Places!$C4456,Hosts!$A:$A,0),MATCH(Places!D$1,Hosts!$1:$1,0))</f>
        <v>Within an hour</v>
      </c>
      <c r="E4456" s="87">
        <f>INDEX(Hosts!$A:$O,MATCH(Places!$C4456,Hosts!$A:$A,0),MATCH(Places!E$1,Hosts!$1:$1,0))</f>
        <v>1</v>
      </c>
      <c r="F4456" s="87">
        <f>INDEX(Hosts!$A:$O,MATCH(Places!$C4456,Hosts!$A:$A,0),MATCH(Places!F$1,Hosts!$1:$1,0))</f>
        <v>0.94</v>
      </c>
      <c r="G4456" s="17" t="str">
        <f>INDEX(Hosts!$A:$O,MATCH(Places!$C4456,Hosts!$A:$A,0),MATCH(Places!G$1,Hosts!$1:$1,0))</f>
        <v>Yes</v>
      </c>
      <c r="H4456" s="17">
        <v>7</v>
      </c>
      <c r="I4456" s="17" t="str">
        <f>INDEX(Neighborhoods!$A:$C,MATCH(Places!$H4456,Neighborhoods!$A:$A,0),MATCH(Places!I$1,Neighborhoods!$1:$1,0))</f>
        <v>Brooklyn</v>
      </c>
      <c r="J4456" s="17" t="str">
        <f>INDEX(Neighborhoods!$A:$C,MATCH(Places!$H4456,Neighborhoods!$A:$A,0),MATCH(Places!J$1,Neighborhoods!$1:$1,0))</f>
        <v>Bedford-Stuyvesant</v>
      </c>
      <c r="K4456" s="17" t="s">
        <v>11822</v>
      </c>
      <c r="L4456" s="17" t="str">
        <f t="shared" si="276"/>
        <v>No</v>
      </c>
      <c r="M4456" s="17">
        <v>6</v>
      </c>
      <c r="N4456" s="17" t="str" cm="1">
        <f t="array" ref="N4456">_xlfn.IFS(M4456&lt;=2,"Small",M4456&lt;=5,"Medium",M4456&gt;5,"Large")</f>
        <v>Large</v>
      </c>
      <c r="O4456" s="65">
        <v>150</v>
      </c>
      <c r="P4456" s="87">
        <f t="shared" si="277"/>
        <v>0.03</v>
      </c>
      <c r="Q4456" s="68">
        <v>5</v>
      </c>
      <c r="R4456" s="68" t="str" cm="1">
        <f t="array" ref="R4456">_xlfn.SWITCH(ROUND(Q4456,0),5,"Excellent",4,"Good",3,"Ok","Bad")</f>
        <v>Excellent</v>
      </c>
      <c r="S4456" s="17">
        <v>31</v>
      </c>
      <c r="T4456" s="17" t="str">
        <f t="shared" si="278"/>
        <v>No</v>
      </c>
      <c r="U4456" s="82">
        <v>43492</v>
      </c>
      <c r="V4456" s="82">
        <v>43906</v>
      </c>
      <c r="W4456" s="17">
        <v>362</v>
      </c>
      <c r="X4456" s="17" t="str">
        <f t="shared" si="279"/>
        <v>Active</v>
      </c>
      <c r="Y4456" s="17" t="s">
        <v>15615</v>
      </c>
      <c r="Z4456" s="17"/>
    </row>
    <row r="4457" spans="1:26" x14ac:dyDescent="0.25">
      <c r="A4457">
        <v>4456</v>
      </c>
      <c r="B4457" s="17" t="s">
        <v>13554</v>
      </c>
      <c r="C4457" s="17">
        <v>3385</v>
      </c>
      <c r="D4457" s="17" t="str">
        <f>INDEX(Hosts!$A:$O,MATCH(Places!$C4457,Hosts!$A:$A,0),MATCH(Places!D$1,Hosts!$1:$1,0))</f>
        <v>Within an hour</v>
      </c>
      <c r="E4457" s="87">
        <f>INDEX(Hosts!$A:$O,MATCH(Places!$C4457,Hosts!$A:$A,0),MATCH(Places!E$1,Hosts!$1:$1,0))</f>
        <v>1</v>
      </c>
      <c r="F4457" s="87">
        <f>INDEX(Hosts!$A:$O,MATCH(Places!$C4457,Hosts!$A:$A,0),MATCH(Places!F$1,Hosts!$1:$1,0))</f>
        <v>0.94</v>
      </c>
      <c r="G4457" s="17" t="str">
        <f>INDEX(Hosts!$A:$O,MATCH(Places!$C4457,Hosts!$A:$A,0),MATCH(Places!G$1,Hosts!$1:$1,0))</f>
        <v>Yes</v>
      </c>
      <c r="H4457" s="17">
        <v>7</v>
      </c>
      <c r="I4457" s="17" t="str">
        <f>INDEX(Neighborhoods!$A:$C,MATCH(Places!$H4457,Neighborhoods!$A:$A,0),MATCH(Places!I$1,Neighborhoods!$1:$1,0))</f>
        <v>Brooklyn</v>
      </c>
      <c r="J4457" s="17" t="str">
        <f>INDEX(Neighborhoods!$A:$C,MATCH(Places!$H4457,Neighborhoods!$A:$A,0),MATCH(Places!J$1,Neighborhoods!$1:$1,0))</f>
        <v>Bedford-Stuyvesant</v>
      </c>
      <c r="K4457" s="17" t="s">
        <v>1</v>
      </c>
      <c r="L4457" s="17" t="str">
        <f t="shared" si="276"/>
        <v>Yes</v>
      </c>
      <c r="M4457" s="17">
        <v>2</v>
      </c>
      <c r="N4457" s="17" t="str" cm="1">
        <f t="array" ref="N4457">_xlfn.IFS(M4457&lt;=2,"Small",M4457&lt;=5,"Medium",M4457&gt;5,"Large")</f>
        <v>Small</v>
      </c>
      <c r="O4457" s="65">
        <v>80</v>
      </c>
      <c r="P4457" s="87">
        <f t="shared" si="277"/>
        <v>0.03</v>
      </c>
      <c r="Q4457" s="68">
        <v>4.8600000000000003</v>
      </c>
      <c r="R4457" s="68" t="str" cm="1">
        <f t="array" ref="R4457">_xlfn.SWITCH(ROUND(Q4457,0),5,"Excellent",4,"Good",3,"Ok","Bad")</f>
        <v>Excellent</v>
      </c>
      <c r="S4457" s="17">
        <v>7</v>
      </c>
      <c r="T4457" s="17" t="str">
        <f t="shared" si="278"/>
        <v>No</v>
      </c>
      <c r="U4457" s="82">
        <v>43488</v>
      </c>
      <c r="V4457" s="82">
        <v>43831</v>
      </c>
      <c r="W4457" s="17">
        <v>177</v>
      </c>
      <c r="X4457" s="17" t="str">
        <f t="shared" si="279"/>
        <v>Active</v>
      </c>
      <c r="Y4457" s="17" t="s">
        <v>15615</v>
      </c>
      <c r="Z4457" s="17"/>
    </row>
    <row r="4458" spans="1:26" x14ac:dyDescent="0.25">
      <c r="A4458">
        <v>4457</v>
      </c>
      <c r="B4458" s="17" t="s">
        <v>3138</v>
      </c>
      <c r="C4458" s="17">
        <v>3773</v>
      </c>
      <c r="D4458" s="17" t="str">
        <f>INDEX(Hosts!$A:$O,MATCH(Places!$C4458,Hosts!$A:$A,0),MATCH(Places!D$1,Hosts!$1:$1,0))</f>
        <v>Within an hour</v>
      </c>
      <c r="E4458" s="87">
        <f>INDEX(Hosts!$A:$O,MATCH(Places!$C4458,Hosts!$A:$A,0),MATCH(Places!E$1,Hosts!$1:$1,0))</f>
        <v>1</v>
      </c>
      <c r="F4458" s="87">
        <f>INDEX(Hosts!$A:$O,MATCH(Places!$C4458,Hosts!$A:$A,0),MATCH(Places!F$1,Hosts!$1:$1,0))</f>
        <v>1</v>
      </c>
      <c r="G4458" s="17" t="str">
        <f>INDEX(Hosts!$A:$O,MATCH(Places!$C4458,Hosts!$A:$A,0),MATCH(Places!G$1,Hosts!$1:$1,0))</f>
        <v>No</v>
      </c>
      <c r="H4458" s="17">
        <v>19</v>
      </c>
      <c r="I4458" s="17" t="str">
        <f>INDEX(Neighborhoods!$A:$C,MATCH(Places!$H4458,Neighborhoods!$A:$A,0),MATCH(Places!I$1,Neighborhoods!$1:$1,0))</f>
        <v>Manhattan</v>
      </c>
      <c r="J4458" s="17" t="str">
        <f>INDEX(Neighborhoods!$A:$C,MATCH(Places!$H4458,Neighborhoods!$A:$A,0),MATCH(Places!J$1,Neighborhoods!$1:$1,0))</f>
        <v>Upper East Side</v>
      </c>
      <c r="K4458" s="17" t="s">
        <v>11822</v>
      </c>
      <c r="L4458" s="17" t="str">
        <f t="shared" si="276"/>
        <v>No</v>
      </c>
      <c r="M4458" s="17">
        <v>4</v>
      </c>
      <c r="N4458" s="17" t="str" cm="1">
        <f t="array" ref="N4458">_xlfn.IFS(M4458&lt;=2,"Small",M4458&lt;=5,"Medium",M4458&gt;5,"Large")</f>
        <v>Medium</v>
      </c>
      <c r="O4458" s="65">
        <v>125</v>
      </c>
      <c r="P4458" s="87">
        <f t="shared" si="277"/>
        <v>0.03</v>
      </c>
      <c r="Q4458" s="68">
        <v>4.58</v>
      </c>
      <c r="R4458" s="68" t="str" cm="1">
        <f t="array" ref="R4458">_xlfn.SWITCH(ROUND(Q4458,0),5,"Excellent",4,"Good",3,"Ok","Bad")</f>
        <v>Excellent</v>
      </c>
      <c r="S4458" s="17">
        <v>48</v>
      </c>
      <c r="T4458" s="17" t="str">
        <f t="shared" si="278"/>
        <v>No</v>
      </c>
      <c r="U4458" s="82">
        <v>43526</v>
      </c>
      <c r="V4458" s="82">
        <v>44032</v>
      </c>
      <c r="W4458" s="17">
        <v>278</v>
      </c>
      <c r="X4458" s="17" t="str">
        <f t="shared" si="279"/>
        <v>Active</v>
      </c>
      <c r="Y4458" s="17" t="s">
        <v>15616</v>
      </c>
      <c r="Z4458" s="17"/>
    </row>
    <row r="4459" spans="1:26" x14ac:dyDescent="0.25">
      <c r="A4459">
        <v>4458</v>
      </c>
      <c r="B4459" s="17" t="s">
        <v>14249</v>
      </c>
      <c r="C4459" s="17">
        <v>3774</v>
      </c>
      <c r="D4459" s="17" t="str">
        <f>INDEX(Hosts!$A:$O,MATCH(Places!$C4459,Hosts!$A:$A,0),MATCH(Places!D$1,Hosts!$1:$1,0))</f>
        <v>Within an hour</v>
      </c>
      <c r="E4459" s="87">
        <f>INDEX(Hosts!$A:$O,MATCH(Places!$C4459,Hosts!$A:$A,0),MATCH(Places!E$1,Hosts!$1:$1,0))</f>
        <v>1</v>
      </c>
      <c r="F4459" s="87">
        <f>INDEX(Hosts!$A:$O,MATCH(Places!$C4459,Hosts!$A:$A,0),MATCH(Places!F$1,Hosts!$1:$1,0))</f>
        <v>1</v>
      </c>
      <c r="G4459" s="17" t="str">
        <f>INDEX(Hosts!$A:$O,MATCH(Places!$C4459,Hosts!$A:$A,0),MATCH(Places!G$1,Hosts!$1:$1,0))</f>
        <v>No</v>
      </c>
      <c r="H4459" s="17">
        <v>13</v>
      </c>
      <c r="I4459" s="17" t="str">
        <f>INDEX(Neighborhoods!$A:$C,MATCH(Places!$H4459,Neighborhoods!$A:$A,0),MATCH(Places!I$1,Neighborhoods!$1:$1,0))</f>
        <v>Manhattan</v>
      </c>
      <c r="J4459" s="17" t="str">
        <f>INDEX(Neighborhoods!$A:$C,MATCH(Places!$H4459,Neighborhoods!$A:$A,0),MATCH(Places!J$1,Neighborhoods!$1:$1,0))</f>
        <v>Chelsea</v>
      </c>
      <c r="K4459" s="17" t="s">
        <v>1</v>
      </c>
      <c r="L4459" s="17" t="str">
        <f t="shared" si="276"/>
        <v>Yes</v>
      </c>
      <c r="M4459" s="17">
        <v>1</v>
      </c>
      <c r="N4459" s="17" t="str" cm="1">
        <f t="array" ref="N4459">_xlfn.IFS(M4459&lt;=2,"Small",M4459&lt;=5,"Medium",M4459&gt;5,"Large")</f>
        <v>Small</v>
      </c>
      <c r="O4459" s="65">
        <v>119</v>
      </c>
      <c r="P4459" s="87">
        <f t="shared" si="277"/>
        <v>0.03</v>
      </c>
      <c r="Q4459" s="68">
        <v>4.8600000000000003</v>
      </c>
      <c r="R4459" s="68" t="str" cm="1">
        <f t="array" ref="R4459">_xlfn.SWITCH(ROUND(Q4459,0),5,"Excellent",4,"Good",3,"Ok","Bad")</f>
        <v>Excellent</v>
      </c>
      <c r="S4459" s="17">
        <v>14</v>
      </c>
      <c r="T4459" s="17" t="str">
        <f t="shared" si="278"/>
        <v>No</v>
      </c>
      <c r="U4459" s="82">
        <v>43484</v>
      </c>
      <c r="V4459" s="82">
        <v>43814</v>
      </c>
      <c r="W4459" s="17">
        <v>0</v>
      </c>
      <c r="X4459" s="17" t="str">
        <f t="shared" si="279"/>
        <v>Inactive</v>
      </c>
      <c r="Y4459" s="17" t="s">
        <v>15616</v>
      </c>
      <c r="Z4459" s="17"/>
    </row>
    <row r="4460" spans="1:26" x14ac:dyDescent="0.25">
      <c r="A4460">
        <v>4459</v>
      </c>
      <c r="B4460" s="17" t="s">
        <v>13433</v>
      </c>
      <c r="C4460" s="17">
        <v>3775</v>
      </c>
      <c r="D4460" s="17" t="str">
        <f>INDEX(Hosts!$A:$O,MATCH(Places!$C4460,Hosts!$A:$A,0),MATCH(Places!D$1,Hosts!$1:$1,0))</f>
        <v>Within an hour</v>
      </c>
      <c r="E4460" s="87">
        <f>INDEX(Hosts!$A:$O,MATCH(Places!$C4460,Hosts!$A:$A,0),MATCH(Places!E$1,Hosts!$1:$1,0))</f>
        <v>1</v>
      </c>
      <c r="F4460" s="87">
        <f>INDEX(Hosts!$A:$O,MATCH(Places!$C4460,Hosts!$A:$A,0),MATCH(Places!F$1,Hosts!$1:$1,0))</f>
        <v>0.97</v>
      </c>
      <c r="G4460" s="17" t="str">
        <f>INDEX(Hosts!$A:$O,MATCH(Places!$C4460,Hosts!$A:$A,0),MATCH(Places!G$1,Hosts!$1:$1,0))</f>
        <v>Yes</v>
      </c>
      <c r="H4460" s="17">
        <v>12</v>
      </c>
      <c r="I4460" s="17" t="str">
        <f>INDEX(Neighborhoods!$A:$C,MATCH(Places!$H4460,Neighborhoods!$A:$A,0),MATCH(Places!I$1,Neighborhoods!$1:$1,0))</f>
        <v>Brooklyn</v>
      </c>
      <c r="J4460" s="17" t="str">
        <f>INDEX(Neighborhoods!$A:$C,MATCH(Places!$H4460,Neighborhoods!$A:$A,0),MATCH(Places!J$1,Neighborhoods!$1:$1,0))</f>
        <v>Williamsburg</v>
      </c>
      <c r="K4460" s="17" t="s">
        <v>11822</v>
      </c>
      <c r="L4460" s="17" t="str">
        <f t="shared" si="276"/>
        <v>No</v>
      </c>
      <c r="M4460" s="17">
        <v>4</v>
      </c>
      <c r="N4460" s="17" t="str" cm="1">
        <f t="array" ref="N4460">_xlfn.IFS(M4460&lt;=2,"Small",M4460&lt;=5,"Medium",M4460&gt;5,"Large")</f>
        <v>Medium</v>
      </c>
      <c r="O4460" s="65">
        <v>225</v>
      </c>
      <c r="P4460" s="87">
        <f t="shared" si="277"/>
        <v>0.04</v>
      </c>
      <c r="Q4460" s="68">
        <v>5</v>
      </c>
      <c r="R4460" s="68" t="str" cm="1">
        <f t="array" ref="R4460">_xlfn.SWITCH(ROUND(Q4460,0),5,"Excellent",4,"Good",3,"Ok","Bad")</f>
        <v>Excellent</v>
      </c>
      <c r="S4460" s="17">
        <v>51</v>
      </c>
      <c r="T4460" s="17" t="str">
        <f t="shared" si="278"/>
        <v>No</v>
      </c>
      <c r="U4460" s="82">
        <v>43493</v>
      </c>
      <c r="V4460" s="82">
        <v>44044</v>
      </c>
      <c r="W4460" s="17">
        <v>103</v>
      </c>
      <c r="X4460" s="17" t="str">
        <f t="shared" si="279"/>
        <v>Active</v>
      </c>
      <c r="Y4460" s="17" t="s">
        <v>15615</v>
      </c>
      <c r="Z4460" s="17"/>
    </row>
    <row r="4461" spans="1:26" x14ac:dyDescent="0.25">
      <c r="A4461">
        <v>4460</v>
      </c>
      <c r="B4461" s="17" t="s">
        <v>3139</v>
      </c>
      <c r="C4461" s="17">
        <v>3770</v>
      </c>
      <c r="D4461" s="17" t="str">
        <f>INDEX(Hosts!$A:$O,MATCH(Places!$C4461,Hosts!$A:$A,0),MATCH(Places!D$1,Hosts!$1:$1,0))</f>
        <v>Within a day</v>
      </c>
      <c r="E4461" s="87">
        <f>INDEX(Hosts!$A:$O,MATCH(Places!$C4461,Hosts!$A:$A,0),MATCH(Places!E$1,Hosts!$1:$1,0))</f>
        <v>0.9</v>
      </c>
      <c r="F4461" s="87">
        <f>INDEX(Hosts!$A:$O,MATCH(Places!$C4461,Hosts!$A:$A,0),MATCH(Places!F$1,Hosts!$1:$1,0))</f>
        <v>0.87</v>
      </c>
      <c r="G4461" s="17" t="str">
        <f>INDEX(Hosts!$A:$O,MATCH(Places!$C4461,Hosts!$A:$A,0),MATCH(Places!G$1,Hosts!$1:$1,0))</f>
        <v>No</v>
      </c>
      <c r="H4461" s="17">
        <v>12</v>
      </c>
      <c r="I4461" s="17" t="str">
        <f>INDEX(Neighborhoods!$A:$C,MATCH(Places!$H4461,Neighborhoods!$A:$A,0),MATCH(Places!I$1,Neighborhoods!$1:$1,0))</f>
        <v>Brooklyn</v>
      </c>
      <c r="J4461" s="17" t="str">
        <f>INDEX(Neighborhoods!$A:$C,MATCH(Places!$H4461,Neighborhoods!$A:$A,0),MATCH(Places!J$1,Neighborhoods!$1:$1,0))</f>
        <v>Williamsburg</v>
      </c>
      <c r="K4461" s="17" t="s">
        <v>11822</v>
      </c>
      <c r="L4461" s="17" t="str">
        <f t="shared" si="276"/>
        <v>No</v>
      </c>
      <c r="M4461" s="17">
        <v>8</v>
      </c>
      <c r="N4461" s="17" t="str" cm="1">
        <f t="array" ref="N4461">_xlfn.IFS(M4461&lt;=2,"Small",M4461&lt;=5,"Medium",M4461&gt;5,"Large")</f>
        <v>Large</v>
      </c>
      <c r="O4461" s="65">
        <v>162</v>
      </c>
      <c r="P4461" s="87">
        <f t="shared" si="277"/>
        <v>0.03</v>
      </c>
      <c r="Q4461" s="68">
        <v>4.8099999999999996</v>
      </c>
      <c r="R4461" s="68" t="str" cm="1">
        <f t="array" ref="R4461">_xlfn.SWITCH(ROUND(Q4461,0),5,"Excellent",4,"Good",3,"Ok","Bad")</f>
        <v>Excellent</v>
      </c>
      <c r="S4461" s="17">
        <v>84</v>
      </c>
      <c r="T4461" s="17" t="str">
        <f t="shared" si="278"/>
        <v>No</v>
      </c>
      <c r="U4461" s="82">
        <v>43548</v>
      </c>
      <c r="V4461" s="82">
        <v>43960</v>
      </c>
      <c r="W4461" s="17">
        <v>363</v>
      </c>
      <c r="X4461" s="17" t="str">
        <f t="shared" si="279"/>
        <v>Active</v>
      </c>
      <c r="Y4461" s="17" t="s">
        <v>15615</v>
      </c>
      <c r="Z4461" s="17"/>
    </row>
    <row r="4462" spans="1:26" x14ac:dyDescent="0.25">
      <c r="A4462">
        <v>4461</v>
      </c>
      <c r="B4462" s="17" t="s">
        <v>3140</v>
      </c>
      <c r="C4462" s="17">
        <v>2572</v>
      </c>
      <c r="D4462" s="17" t="str">
        <f>INDEX(Hosts!$A:$O,MATCH(Places!$C4462,Hosts!$A:$A,0),MATCH(Places!D$1,Hosts!$1:$1,0))</f>
        <v>Within a few hours</v>
      </c>
      <c r="E4462" s="87">
        <f>INDEX(Hosts!$A:$O,MATCH(Places!$C4462,Hosts!$A:$A,0),MATCH(Places!E$1,Hosts!$1:$1,0))</f>
        <v>0.9</v>
      </c>
      <c r="F4462" s="87">
        <f>INDEX(Hosts!$A:$O,MATCH(Places!$C4462,Hosts!$A:$A,0),MATCH(Places!F$1,Hosts!$1:$1,0))</f>
        <v>0.98</v>
      </c>
      <c r="G4462" s="17" t="str">
        <f>INDEX(Hosts!$A:$O,MATCH(Places!$C4462,Hosts!$A:$A,0),MATCH(Places!G$1,Hosts!$1:$1,0))</f>
        <v>No</v>
      </c>
      <c r="H4462" s="17">
        <v>9</v>
      </c>
      <c r="I4462" s="17" t="str">
        <f>INDEX(Neighborhoods!$A:$C,MATCH(Places!$H4462,Neighborhoods!$A:$A,0),MATCH(Places!I$1,Neighborhoods!$1:$1,0))</f>
        <v>Brooklyn</v>
      </c>
      <c r="J4462" s="17" t="str">
        <f>INDEX(Neighborhoods!$A:$C,MATCH(Places!$H4462,Neighborhoods!$A:$A,0),MATCH(Places!J$1,Neighborhoods!$1:$1,0))</f>
        <v>Crown Heights</v>
      </c>
      <c r="K4462" s="17" t="s">
        <v>11822</v>
      </c>
      <c r="L4462" s="17" t="str">
        <f t="shared" si="276"/>
        <v>No</v>
      </c>
      <c r="M4462" s="17">
        <v>6</v>
      </c>
      <c r="N4462" s="17" t="str" cm="1">
        <f t="array" ref="N4462">_xlfn.IFS(M4462&lt;=2,"Small",M4462&lt;=5,"Medium",M4462&gt;5,"Large")</f>
        <v>Large</v>
      </c>
      <c r="O4462" s="65">
        <v>206</v>
      </c>
      <c r="P4462" s="87">
        <f t="shared" si="277"/>
        <v>0.04</v>
      </c>
      <c r="Q4462" s="68">
        <v>4.8</v>
      </c>
      <c r="R4462" s="68" t="str" cm="1">
        <f t="array" ref="R4462">_xlfn.SWITCH(ROUND(Q4462,0),5,"Excellent",4,"Good",3,"Ok","Bad")</f>
        <v>Excellent</v>
      </c>
      <c r="S4462" s="17">
        <v>25</v>
      </c>
      <c r="T4462" s="17" t="str">
        <f t="shared" si="278"/>
        <v>No</v>
      </c>
      <c r="U4462" s="82">
        <v>43628</v>
      </c>
      <c r="V4462" s="82">
        <v>44047</v>
      </c>
      <c r="W4462" s="17">
        <v>311</v>
      </c>
      <c r="X4462" s="17" t="str">
        <f t="shared" si="279"/>
        <v>Active</v>
      </c>
      <c r="Y4462" s="17" t="s">
        <v>15615</v>
      </c>
      <c r="Z4462" s="17"/>
    </row>
    <row r="4463" spans="1:26" x14ac:dyDescent="0.25">
      <c r="A4463">
        <v>4462</v>
      </c>
      <c r="B4463" s="17" t="s">
        <v>15089</v>
      </c>
      <c r="C4463" s="17">
        <v>3776</v>
      </c>
      <c r="D4463" s="17" t="str">
        <f>INDEX(Hosts!$A:$O,MATCH(Places!$C4463,Hosts!$A:$A,0),MATCH(Places!D$1,Hosts!$1:$1,0))</f>
        <v>A few days or more</v>
      </c>
      <c r="E4463" s="87">
        <f>INDEX(Hosts!$A:$O,MATCH(Places!$C4463,Hosts!$A:$A,0),MATCH(Places!E$1,Hosts!$1:$1,0))</f>
        <v>0.25</v>
      </c>
      <c r="F4463" s="87">
        <f>INDEX(Hosts!$A:$O,MATCH(Places!$C4463,Hosts!$A:$A,0),MATCH(Places!F$1,Hosts!$1:$1,0))</f>
        <v>0.84</v>
      </c>
      <c r="G4463" s="17" t="str">
        <f>INDEX(Hosts!$A:$O,MATCH(Places!$C4463,Hosts!$A:$A,0),MATCH(Places!G$1,Hosts!$1:$1,0))</f>
        <v>Yes</v>
      </c>
      <c r="H4463" s="17">
        <v>24</v>
      </c>
      <c r="I4463" s="17" t="str">
        <f>INDEX(Neighborhoods!$A:$C,MATCH(Places!$H4463,Neighborhoods!$A:$A,0),MATCH(Places!I$1,Neighborhoods!$1:$1,0))</f>
        <v>Queens</v>
      </c>
      <c r="J4463" s="17" t="str">
        <f>INDEX(Neighborhoods!$A:$C,MATCH(Places!$H4463,Neighborhoods!$A:$A,0),MATCH(Places!J$1,Neighborhoods!$1:$1,0))</f>
        <v>Long Island City</v>
      </c>
      <c r="K4463" s="17" t="s">
        <v>11822</v>
      </c>
      <c r="L4463" s="17" t="str">
        <f t="shared" si="276"/>
        <v>No</v>
      </c>
      <c r="M4463" s="17">
        <v>8</v>
      </c>
      <c r="N4463" s="17" t="str" cm="1">
        <f t="array" ref="N4463">_xlfn.IFS(M4463&lt;=2,"Small",M4463&lt;=5,"Medium",M4463&gt;5,"Large")</f>
        <v>Large</v>
      </c>
      <c r="O4463" s="65">
        <v>699</v>
      </c>
      <c r="P4463" s="87">
        <f t="shared" si="277"/>
        <v>0.05</v>
      </c>
      <c r="Q4463" s="68">
        <v>4.92</v>
      </c>
      <c r="R4463" s="68" t="str" cm="1">
        <f t="array" ref="R4463">_xlfn.SWITCH(ROUND(Q4463,0),5,"Excellent",4,"Good",3,"Ok","Bad")</f>
        <v>Excellent</v>
      </c>
      <c r="S4463" s="17">
        <v>12</v>
      </c>
      <c r="T4463" s="17" t="str">
        <f t="shared" si="278"/>
        <v>No</v>
      </c>
      <c r="U4463" s="82">
        <v>43710</v>
      </c>
      <c r="V4463" s="82">
        <v>43870</v>
      </c>
      <c r="W4463" s="17">
        <v>180</v>
      </c>
      <c r="X4463" s="17" t="str">
        <f t="shared" si="279"/>
        <v>Active</v>
      </c>
      <c r="Y4463" s="17" t="s">
        <v>15615</v>
      </c>
      <c r="Z4463" s="17"/>
    </row>
    <row r="4464" spans="1:26" x14ac:dyDescent="0.25">
      <c r="A4464">
        <v>4463</v>
      </c>
      <c r="B4464" s="17" t="s">
        <v>13706</v>
      </c>
      <c r="C4464" s="17">
        <v>3182</v>
      </c>
      <c r="D4464" s="17" t="str">
        <f>INDEX(Hosts!$A:$O,MATCH(Places!$C4464,Hosts!$A:$A,0),MATCH(Places!D$1,Hosts!$1:$1,0))</f>
        <v>Within a few hours</v>
      </c>
      <c r="E4464" s="87">
        <f>INDEX(Hosts!$A:$O,MATCH(Places!$C4464,Hosts!$A:$A,0),MATCH(Places!E$1,Hosts!$1:$1,0))</f>
        <v>1</v>
      </c>
      <c r="F4464" s="87">
        <f>INDEX(Hosts!$A:$O,MATCH(Places!$C4464,Hosts!$A:$A,0),MATCH(Places!F$1,Hosts!$1:$1,0))</f>
        <v>0.91</v>
      </c>
      <c r="G4464" s="17" t="str">
        <f>INDEX(Hosts!$A:$O,MATCH(Places!$C4464,Hosts!$A:$A,0),MATCH(Places!G$1,Hosts!$1:$1,0))</f>
        <v>No</v>
      </c>
      <c r="H4464" s="17">
        <v>12</v>
      </c>
      <c r="I4464" s="17" t="str">
        <f>INDEX(Neighborhoods!$A:$C,MATCH(Places!$H4464,Neighborhoods!$A:$A,0),MATCH(Places!I$1,Neighborhoods!$1:$1,0))</f>
        <v>Brooklyn</v>
      </c>
      <c r="J4464" s="17" t="str">
        <f>INDEX(Neighborhoods!$A:$C,MATCH(Places!$H4464,Neighborhoods!$A:$A,0),MATCH(Places!J$1,Neighborhoods!$1:$1,0))</f>
        <v>Williamsburg</v>
      </c>
      <c r="K4464" s="17" t="s">
        <v>1</v>
      </c>
      <c r="L4464" s="17" t="str">
        <f t="shared" si="276"/>
        <v>Yes</v>
      </c>
      <c r="M4464" s="17">
        <v>2</v>
      </c>
      <c r="N4464" s="17" t="str" cm="1">
        <f t="array" ref="N4464">_xlfn.IFS(M4464&lt;=2,"Small",M4464&lt;=5,"Medium",M4464&gt;5,"Large")</f>
        <v>Small</v>
      </c>
      <c r="O4464" s="65">
        <v>95</v>
      </c>
      <c r="P4464" s="87">
        <f t="shared" si="277"/>
        <v>0.03</v>
      </c>
      <c r="Q4464" s="68">
        <v>4.8</v>
      </c>
      <c r="R4464" s="68" t="str" cm="1">
        <f t="array" ref="R4464">_xlfn.SWITCH(ROUND(Q4464,0),5,"Excellent",4,"Good",3,"Ok","Bad")</f>
        <v>Excellent</v>
      </c>
      <c r="S4464" s="17">
        <v>5</v>
      </c>
      <c r="T4464" s="17" t="str">
        <f t="shared" si="278"/>
        <v>No</v>
      </c>
      <c r="U4464" s="82">
        <v>43793</v>
      </c>
      <c r="V4464" s="82">
        <v>43888</v>
      </c>
      <c r="W4464" s="17">
        <v>90</v>
      </c>
      <c r="X4464" s="17" t="str">
        <f t="shared" si="279"/>
        <v>Active</v>
      </c>
      <c r="Y4464" s="17" t="s">
        <v>15616</v>
      </c>
      <c r="Z4464" s="17"/>
    </row>
    <row r="4465" spans="1:26" x14ac:dyDescent="0.25">
      <c r="A4465">
        <v>4464</v>
      </c>
      <c r="B4465" s="17" t="s">
        <v>14967</v>
      </c>
      <c r="C4465" s="17">
        <v>750</v>
      </c>
      <c r="D4465" s="17" t="str">
        <f>INDEX(Hosts!$A:$O,MATCH(Places!$C4465,Hosts!$A:$A,0),MATCH(Places!D$1,Hosts!$1:$1,0))</f>
        <v>Within an hour</v>
      </c>
      <c r="E4465" s="87">
        <f>INDEX(Hosts!$A:$O,MATCH(Places!$C4465,Hosts!$A:$A,0),MATCH(Places!E$1,Hosts!$1:$1,0))</f>
        <v>1</v>
      </c>
      <c r="F4465" s="87">
        <f>INDEX(Hosts!$A:$O,MATCH(Places!$C4465,Hosts!$A:$A,0),MATCH(Places!F$1,Hosts!$1:$1,0))</f>
        <v>1</v>
      </c>
      <c r="G4465" s="17" t="str">
        <f>INDEX(Hosts!$A:$O,MATCH(Places!$C4465,Hosts!$A:$A,0),MATCH(Places!G$1,Hosts!$1:$1,0))</f>
        <v>Yes</v>
      </c>
      <c r="H4465" s="17">
        <v>16</v>
      </c>
      <c r="I4465" s="17" t="str">
        <f>INDEX(Neighborhoods!$A:$C,MATCH(Places!$H4465,Neighborhoods!$A:$A,0),MATCH(Places!I$1,Neighborhoods!$1:$1,0))</f>
        <v>Manhattan</v>
      </c>
      <c r="J4465" s="17" t="str">
        <f>INDEX(Neighborhoods!$A:$C,MATCH(Places!$H4465,Neighborhoods!$A:$A,0),MATCH(Places!J$1,Neighborhoods!$1:$1,0))</f>
        <v>Harlem</v>
      </c>
      <c r="K4465" s="17" t="s">
        <v>1</v>
      </c>
      <c r="L4465" s="17" t="str">
        <f t="shared" si="276"/>
        <v>Yes</v>
      </c>
      <c r="M4465" s="17">
        <v>2</v>
      </c>
      <c r="N4465" s="17" t="str" cm="1">
        <f t="array" ref="N4465">_xlfn.IFS(M4465&lt;=2,"Small",M4465&lt;=5,"Medium",M4465&gt;5,"Large")</f>
        <v>Small</v>
      </c>
      <c r="O4465" s="65">
        <v>130</v>
      </c>
      <c r="P4465" s="87">
        <f t="shared" si="277"/>
        <v>0.03</v>
      </c>
      <c r="Q4465" s="68">
        <v>4.92</v>
      </c>
      <c r="R4465" s="68" t="str" cm="1">
        <f t="array" ref="R4465">_xlfn.SWITCH(ROUND(Q4465,0),5,"Excellent",4,"Good",3,"Ok","Bad")</f>
        <v>Excellent</v>
      </c>
      <c r="S4465" s="17">
        <v>12</v>
      </c>
      <c r="T4465" s="17" t="str">
        <f t="shared" si="278"/>
        <v>No</v>
      </c>
      <c r="U4465" s="82">
        <v>43541</v>
      </c>
      <c r="V4465" s="82">
        <v>43889</v>
      </c>
      <c r="W4465" s="17">
        <v>179</v>
      </c>
      <c r="X4465" s="17" t="str">
        <f t="shared" si="279"/>
        <v>Active</v>
      </c>
      <c r="Y4465" s="17" t="s">
        <v>15615</v>
      </c>
      <c r="Z4465" s="17"/>
    </row>
    <row r="4466" spans="1:26" x14ac:dyDescent="0.25">
      <c r="A4466">
        <v>4465</v>
      </c>
      <c r="B4466" s="17" t="s">
        <v>3141</v>
      </c>
      <c r="C4466" s="17">
        <v>3676</v>
      </c>
      <c r="D4466" s="17" t="str">
        <f>INDEX(Hosts!$A:$O,MATCH(Places!$C4466,Hosts!$A:$A,0),MATCH(Places!D$1,Hosts!$1:$1,0))</f>
        <v>Within a few hours</v>
      </c>
      <c r="E4466" s="87">
        <f>INDEX(Hosts!$A:$O,MATCH(Places!$C4466,Hosts!$A:$A,0),MATCH(Places!E$1,Hosts!$1:$1,0))</f>
        <v>1</v>
      </c>
      <c r="F4466" s="87">
        <f>INDEX(Hosts!$A:$O,MATCH(Places!$C4466,Hosts!$A:$A,0),MATCH(Places!F$1,Hosts!$1:$1,0))</f>
        <v>0.96</v>
      </c>
      <c r="G4466" s="17" t="str">
        <f>INDEX(Hosts!$A:$O,MATCH(Places!$C4466,Hosts!$A:$A,0),MATCH(Places!G$1,Hosts!$1:$1,0))</f>
        <v>Yes</v>
      </c>
      <c r="H4466" s="17">
        <v>16</v>
      </c>
      <c r="I4466" s="17" t="str">
        <f>INDEX(Neighborhoods!$A:$C,MATCH(Places!$H4466,Neighborhoods!$A:$A,0),MATCH(Places!I$1,Neighborhoods!$1:$1,0))</f>
        <v>Manhattan</v>
      </c>
      <c r="J4466" s="17" t="str">
        <f>INDEX(Neighborhoods!$A:$C,MATCH(Places!$H4466,Neighborhoods!$A:$A,0),MATCH(Places!J$1,Neighborhoods!$1:$1,0))</f>
        <v>Harlem</v>
      </c>
      <c r="K4466" s="17" t="s">
        <v>1</v>
      </c>
      <c r="L4466" s="17" t="str">
        <f t="shared" si="276"/>
        <v>Yes</v>
      </c>
      <c r="M4466" s="17">
        <v>2</v>
      </c>
      <c r="N4466" s="17" t="str" cm="1">
        <f t="array" ref="N4466">_xlfn.IFS(M4466&lt;=2,"Small",M4466&lt;=5,"Medium",M4466&gt;5,"Large")</f>
        <v>Small</v>
      </c>
      <c r="O4466" s="65">
        <v>75</v>
      </c>
      <c r="P4466" s="87">
        <f t="shared" si="277"/>
        <v>0.03</v>
      </c>
      <c r="Q4466" s="68">
        <v>5</v>
      </c>
      <c r="R4466" s="68" t="str" cm="1">
        <f t="array" ref="R4466">_xlfn.SWITCH(ROUND(Q4466,0),5,"Excellent",4,"Good",3,"Ok","Bad")</f>
        <v>Excellent</v>
      </c>
      <c r="S4466" s="17">
        <v>41</v>
      </c>
      <c r="T4466" s="17" t="str">
        <f t="shared" si="278"/>
        <v>No</v>
      </c>
      <c r="U4466" s="82">
        <v>43506</v>
      </c>
      <c r="V4466" s="82">
        <v>43922</v>
      </c>
      <c r="W4466" s="17">
        <v>90</v>
      </c>
      <c r="X4466" s="17" t="str">
        <f t="shared" si="279"/>
        <v>Active</v>
      </c>
      <c r="Y4466" s="17" t="s">
        <v>15615</v>
      </c>
      <c r="Z4466" s="17"/>
    </row>
    <row r="4467" spans="1:26" x14ac:dyDescent="0.25">
      <c r="A4467">
        <v>4466</v>
      </c>
      <c r="B4467" s="17" t="s">
        <v>3142</v>
      </c>
      <c r="C4467" s="17">
        <v>3778</v>
      </c>
      <c r="D4467" s="17" t="str">
        <f>INDEX(Hosts!$A:$O,MATCH(Places!$C4467,Hosts!$A:$A,0),MATCH(Places!D$1,Hosts!$1:$1,0))</f>
        <v>Within a few hours</v>
      </c>
      <c r="E4467" s="87">
        <f>INDEX(Hosts!$A:$O,MATCH(Places!$C4467,Hosts!$A:$A,0),MATCH(Places!E$1,Hosts!$1:$1,0))</f>
        <v>1</v>
      </c>
      <c r="F4467" s="87">
        <f>INDEX(Hosts!$A:$O,MATCH(Places!$C4467,Hosts!$A:$A,0),MATCH(Places!F$1,Hosts!$1:$1,0))</f>
        <v>0.9</v>
      </c>
      <c r="G4467" s="17" t="str">
        <f>INDEX(Hosts!$A:$O,MATCH(Places!$C4467,Hosts!$A:$A,0),MATCH(Places!G$1,Hosts!$1:$1,0))</f>
        <v>Yes</v>
      </c>
      <c r="H4467" s="17">
        <v>4</v>
      </c>
      <c r="I4467" s="17" t="str">
        <f>INDEX(Neighborhoods!$A:$C,MATCH(Places!$H4467,Neighborhoods!$A:$A,0),MATCH(Places!I$1,Neighborhoods!$1:$1,0))</f>
        <v>Bronx</v>
      </c>
      <c r="J4467" s="17" t="str">
        <f>INDEX(Neighborhoods!$A:$C,MATCH(Places!$H4467,Neighborhoods!$A:$A,0),MATCH(Places!J$1,Neighborhoods!$1:$1,0))</f>
        <v>Mott Haven</v>
      </c>
      <c r="K4467" s="17" t="s">
        <v>11822</v>
      </c>
      <c r="L4467" s="17" t="str">
        <f t="shared" si="276"/>
        <v>No</v>
      </c>
      <c r="M4467" s="17">
        <v>6</v>
      </c>
      <c r="N4467" s="17" t="str" cm="1">
        <f t="array" ref="N4467">_xlfn.IFS(M4467&lt;=2,"Small",M4467&lt;=5,"Medium",M4467&gt;5,"Large")</f>
        <v>Large</v>
      </c>
      <c r="O4467" s="65">
        <v>135</v>
      </c>
      <c r="P4467" s="87">
        <f t="shared" si="277"/>
        <v>0.03</v>
      </c>
      <c r="Q4467" s="68">
        <v>5</v>
      </c>
      <c r="R4467" s="68" t="str" cm="1">
        <f t="array" ref="R4467">_xlfn.SWITCH(ROUND(Q4467,0),5,"Excellent",4,"Good",3,"Ok","Bad")</f>
        <v>Excellent</v>
      </c>
      <c r="S4467" s="17">
        <v>40</v>
      </c>
      <c r="T4467" s="17" t="str">
        <f t="shared" si="278"/>
        <v>No</v>
      </c>
      <c r="U4467" s="82">
        <v>43488</v>
      </c>
      <c r="V4467" s="82">
        <v>43832</v>
      </c>
      <c r="W4467" s="17">
        <v>270</v>
      </c>
      <c r="X4467" s="17" t="str">
        <f t="shared" si="279"/>
        <v>Active</v>
      </c>
      <c r="Y4467" s="17" t="s">
        <v>15615</v>
      </c>
      <c r="Z4467" s="17"/>
    </row>
    <row r="4468" spans="1:26" x14ac:dyDescent="0.25">
      <c r="A4468">
        <v>4467</v>
      </c>
      <c r="B4468" s="17" t="s">
        <v>13964</v>
      </c>
      <c r="C4468" s="17">
        <v>2975</v>
      </c>
      <c r="D4468" s="17" t="str">
        <f>INDEX(Hosts!$A:$O,MATCH(Places!$C4468,Hosts!$A:$A,0),MATCH(Places!D$1,Hosts!$1:$1,0))</f>
        <v>A few days or more</v>
      </c>
      <c r="E4468" s="87">
        <f>INDEX(Hosts!$A:$O,MATCH(Places!$C4468,Hosts!$A:$A,0),MATCH(Places!E$1,Hosts!$1:$1,0))</f>
        <v>0</v>
      </c>
      <c r="F4468" s="87">
        <f>INDEX(Hosts!$A:$O,MATCH(Places!$C4468,Hosts!$A:$A,0),MATCH(Places!F$1,Hosts!$1:$1,0))</f>
        <v>1</v>
      </c>
      <c r="G4468" s="17" t="str">
        <f>INDEX(Hosts!$A:$O,MATCH(Places!$C4468,Hosts!$A:$A,0),MATCH(Places!G$1,Hosts!$1:$1,0))</f>
        <v>No</v>
      </c>
      <c r="H4468" s="17">
        <v>16</v>
      </c>
      <c r="I4468" s="17" t="str">
        <f>INDEX(Neighborhoods!$A:$C,MATCH(Places!$H4468,Neighborhoods!$A:$A,0),MATCH(Places!I$1,Neighborhoods!$1:$1,0))</f>
        <v>Manhattan</v>
      </c>
      <c r="J4468" s="17" t="str">
        <f>INDEX(Neighborhoods!$A:$C,MATCH(Places!$H4468,Neighborhoods!$A:$A,0),MATCH(Places!J$1,Neighborhoods!$1:$1,0))</f>
        <v>Harlem</v>
      </c>
      <c r="K4468" s="17" t="s">
        <v>1</v>
      </c>
      <c r="L4468" s="17" t="str">
        <f t="shared" si="276"/>
        <v>Yes</v>
      </c>
      <c r="M4468" s="17">
        <v>2</v>
      </c>
      <c r="N4468" s="17" t="str" cm="1">
        <f t="array" ref="N4468">_xlfn.IFS(M4468&lt;=2,"Small",M4468&lt;=5,"Medium",M4468&gt;5,"Large")</f>
        <v>Small</v>
      </c>
      <c r="O4468" s="65">
        <v>79</v>
      </c>
      <c r="P4468" s="87">
        <f t="shared" si="277"/>
        <v>0.03</v>
      </c>
      <c r="Q4468" s="68">
        <v>5</v>
      </c>
      <c r="R4468" s="68" t="str" cm="1">
        <f t="array" ref="R4468">_xlfn.SWITCH(ROUND(Q4468,0),5,"Excellent",4,"Good",3,"Ok","Bad")</f>
        <v>Excellent</v>
      </c>
      <c r="S4468" s="17">
        <v>5</v>
      </c>
      <c r="T4468" s="17" t="str">
        <f t="shared" si="278"/>
        <v>No</v>
      </c>
      <c r="U4468" s="82">
        <v>43815</v>
      </c>
      <c r="V4468" s="82">
        <v>43885</v>
      </c>
      <c r="W4468" s="17">
        <v>90</v>
      </c>
      <c r="X4468" s="17" t="str">
        <f t="shared" si="279"/>
        <v>Active</v>
      </c>
      <c r="Y4468" s="17" t="s">
        <v>15616</v>
      </c>
      <c r="Z4468" s="17"/>
    </row>
    <row r="4469" spans="1:26" x14ac:dyDescent="0.25">
      <c r="A4469">
        <v>4468</v>
      </c>
      <c r="B4469" s="17" t="s">
        <v>3143</v>
      </c>
      <c r="C4469" s="17">
        <v>3779</v>
      </c>
      <c r="D4469" s="17" t="str">
        <f>INDEX(Hosts!$A:$O,MATCH(Places!$C4469,Hosts!$A:$A,0),MATCH(Places!D$1,Hosts!$1:$1,0))</f>
        <v>Within an hour</v>
      </c>
      <c r="E4469" s="87">
        <f>INDEX(Hosts!$A:$O,MATCH(Places!$C4469,Hosts!$A:$A,0),MATCH(Places!E$1,Hosts!$1:$1,0))</f>
        <v>1</v>
      </c>
      <c r="F4469" s="87">
        <f>INDEX(Hosts!$A:$O,MATCH(Places!$C4469,Hosts!$A:$A,0),MATCH(Places!F$1,Hosts!$1:$1,0))</f>
        <v>1</v>
      </c>
      <c r="G4469" s="17" t="str">
        <f>INDEX(Hosts!$A:$O,MATCH(Places!$C4469,Hosts!$A:$A,0),MATCH(Places!G$1,Hosts!$1:$1,0))</f>
        <v>No</v>
      </c>
      <c r="H4469" s="17">
        <v>7</v>
      </c>
      <c r="I4469" s="17" t="str">
        <f>INDEX(Neighborhoods!$A:$C,MATCH(Places!$H4469,Neighborhoods!$A:$A,0),MATCH(Places!I$1,Neighborhoods!$1:$1,0))</f>
        <v>Brooklyn</v>
      </c>
      <c r="J4469" s="17" t="str">
        <f>INDEX(Neighborhoods!$A:$C,MATCH(Places!$H4469,Neighborhoods!$A:$A,0),MATCH(Places!J$1,Neighborhoods!$1:$1,0))</f>
        <v>Bedford-Stuyvesant</v>
      </c>
      <c r="K4469" s="17" t="s">
        <v>11822</v>
      </c>
      <c r="L4469" s="17" t="str">
        <f t="shared" si="276"/>
        <v>No</v>
      </c>
      <c r="M4469" s="17">
        <v>4</v>
      </c>
      <c r="N4469" s="17" t="str" cm="1">
        <f t="array" ref="N4469">_xlfn.IFS(M4469&lt;=2,"Small",M4469&lt;=5,"Medium",M4469&gt;5,"Large")</f>
        <v>Medium</v>
      </c>
      <c r="O4469" s="65">
        <v>98</v>
      </c>
      <c r="P4469" s="87">
        <f t="shared" si="277"/>
        <v>0.03</v>
      </c>
      <c r="Q4469" s="68">
        <v>4.54</v>
      </c>
      <c r="R4469" s="68" t="str" cm="1">
        <f t="array" ref="R4469">_xlfn.SWITCH(ROUND(Q4469,0),5,"Excellent",4,"Good",3,"Ok","Bad")</f>
        <v>Excellent</v>
      </c>
      <c r="S4469" s="17">
        <v>24</v>
      </c>
      <c r="T4469" s="17" t="str">
        <f t="shared" si="278"/>
        <v>No</v>
      </c>
      <c r="U4469" s="82">
        <v>43566</v>
      </c>
      <c r="V4469" s="82">
        <v>43844</v>
      </c>
      <c r="W4469" s="17">
        <v>177</v>
      </c>
      <c r="X4469" s="17" t="str">
        <f t="shared" si="279"/>
        <v>Active</v>
      </c>
      <c r="Y4469" s="17" t="s">
        <v>15615</v>
      </c>
      <c r="Z4469" s="17"/>
    </row>
    <row r="4470" spans="1:26" x14ac:dyDescent="0.25">
      <c r="A4470">
        <v>4469</v>
      </c>
      <c r="B4470" s="17" t="s">
        <v>14104</v>
      </c>
      <c r="C4470" s="17">
        <v>2392</v>
      </c>
      <c r="D4470" s="17" t="str">
        <f>INDEX(Hosts!$A:$O,MATCH(Places!$C4470,Hosts!$A:$A,0),MATCH(Places!D$1,Hosts!$1:$1,0))</f>
        <v>Within an hour</v>
      </c>
      <c r="E4470" s="87">
        <f>INDEX(Hosts!$A:$O,MATCH(Places!$C4470,Hosts!$A:$A,0),MATCH(Places!E$1,Hosts!$1:$1,0))</f>
        <v>1</v>
      </c>
      <c r="F4470" s="87">
        <f>INDEX(Hosts!$A:$O,MATCH(Places!$C4470,Hosts!$A:$A,0),MATCH(Places!F$1,Hosts!$1:$1,0))</f>
        <v>1</v>
      </c>
      <c r="G4470" s="17" t="str">
        <f>INDEX(Hosts!$A:$O,MATCH(Places!$C4470,Hosts!$A:$A,0),MATCH(Places!G$1,Hosts!$1:$1,0))</f>
        <v>Yes</v>
      </c>
      <c r="H4470" s="17">
        <v>22</v>
      </c>
      <c r="I4470" s="17" t="str">
        <f>INDEX(Neighborhoods!$A:$C,MATCH(Places!$H4470,Neighborhoods!$A:$A,0),MATCH(Places!I$1,Neighborhoods!$1:$1,0))</f>
        <v>Queens</v>
      </c>
      <c r="J4470" s="17" t="str">
        <f>INDEX(Neighborhoods!$A:$C,MATCH(Places!$H4470,Neighborhoods!$A:$A,0),MATCH(Places!J$1,Neighborhoods!$1:$1,0))</f>
        <v>Flushing</v>
      </c>
      <c r="K4470" s="17" t="s">
        <v>11822</v>
      </c>
      <c r="L4470" s="17" t="str">
        <f t="shared" si="276"/>
        <v>No</v>
      </c>
      <c r="M4470" s="17">
        <v>6</v>
      </c>
      <c r="N4470" s="17" t="str" cm="1">
        <f t="array" ref="N4470">_xlfn.IFS(M4470&lt;=2,"Small",M4470&lt;=5,"Medium",M4470&gt;5,"Large")</f>
        <v>Large</v>
      </c>
      <c r="O4470" s="65">
        <v>95.71</v>
      </c>
      <c r="P4470" s="87">
        <f t="shared" si="277"/>
        <v>0.03</v>
      </c>
      <c r="Q4470" s="68">
        <v>4.93</v>
      </c>
      <c r="R4470" s="68" t="str" cm="1">
        <f t="array" ref="R4470">_xlfn.SWITCH(ROUND(Q4470,0),5,"Excellent",4,"Good",3,"Ok","Bad")</f>
        <v>Excellent</v>
      </c>
      <c r="S4470" s="17">
        <v>42</v>
      </c>
      <c r="T4470" s="17" t="str">
        <f t="shared" si="278"/>
        <v>No</v>
      </c>
      <c r="U4470" s="82">
        <v>43646</v>
      </c>
      <c r="V4470" s="82">
        <v>44045</v>
      </c>
      <c r="W4470" s="17">
        <v>116</v>
      </c>
      <c r="X4470" s="17" t="str">
        <f t="shared" si="279"/>
        <v>Active</v>
      </c>
      <c r="Y4470" s="17" t="s">
        <v>15616</v>
      </c>
      <c r="Z4470" s="17"/>
    </row>
    <row r="4471" spans="1:26" x14ac:dyDescent="0.25">
      <c r="A4471">
        <v>4470</v>
      </c>
      <c r="B4471" s="17" t="s">
        <v>13514</v>
      </c>
      <c r="C4471" s="17">
        <v>3780</v>
      </c>
      <c r="D4471" s="17" t="str">
        <f>INDEX(Hosts!$A:$O,MATCH(Places!$C4471,Hosts!$A:$A,0),MATCH(Places!D$1,Hosts!$1:$1,0))</f>
        <v>Within an hour</v>
      </c>
      <c r="E4471" s="87">
        <f>INDEX(Hosts!$A:$O,MATCH(Places!$C4471,Hosts!$A:$A,0),MATCH(Places!E$1,Hosts!$1:$1,0))</f>
        <v>1</v>
      </c>
      <c r="F4471" s="87">
        <f>INDEX(Hosts!$A:$O,MATCH(Places!$C4471,Hosts!$A:$A,0),MATCH(Places!F$1,Hosts!$1:$1,0))</f>
        <v>0.97</v>
      </c>
      <c r="G4471" s="17" t="str">
        <f>INDEX(Hosts!$A:$O,MATCH(Places!$C4471,Hosts!$A:$A,0),MATCH(Places!G$1,Hosts!$1:$1,0))</f>
        <v>Yes</v>
      </c>
      <c r="H4471" s="17">
        <v>16</v>
      </c>
      <c r="I4471" s="17" t="str">
        <f>INDEX(Neighborhoods!$A:$C,MATCH(Places!$H4471,Neighborhoods!$A:$A,0),MATCH(Places!I$1,Neighborhoods!$1:$1,0))</f>
        <v>Manhattan</v>
      </c>
      <c r="J4471" s="17" t="str">
        <f>INDEX(Neighborhoods!$A:$C,MATCH(Places!$H4471,Neighborhoods!$A:$A,0),MATCH(Places!J$1,Neighborhoods!$1:$1,0))</f>
        <v>Harlem</v>
      </c>
      <c r="K4471" s="17" t="s">
        <v>11822</v>
      </c>
      <c r="L4471" s="17" t="str">
        <f t="shared" si="276"/>
        <v>No</v>
      </c>
      <c r="M4471" s="17">
        <v>4</v>
      </c>
      <c r="N4471" s="17" t="str" cm="1">
        <f t="array" ref="N4471">_xlfn.IFS(M4471&lt;=2,"Small",M4471&lt;=5,"Medium",M4471&gt;5,"Large")</f>
        <v>Medium</v>
      </c>
      <c r="O4471" s="65">
        <v>158</v>
      </c>
      <c r="P4471" s="87">
        <f t="shared" si="277"/>
        <v>0.03</v>
      </c>
      <c r="Q4471" s="68">
        <v>4.9000000000000004</v>
      </c>
      <c r="R4471" s="68" t="str" cm="1">
        <f t="array" ref="R4471">_xlfn.SWITCH(ROUND(Q4471,0),5,"Excellent",4,"Good",3,"Ok","Bad")</f>
        <v>Excellent</v>
      </c>
      <c r="S4471" s="17">
        <v>41</v>
      </c>
      <c r="T4471" s="17" t="str">
        <f t="shared" si="278"/>
        <v>No</v>
      </c>
      <c r="U4471" s="82">
        <v>43491</v>
      </c>
      <c r="V4471" s="82">
        <v>43873</v>
      </c>
      <c r="W4471" s="17">
        <v>347</v>
      </c>
      <c r="X4471" s="17" t="str">
        <f t="shared" si="279"/>
        <v>Active</v>
      </c>
      <c r="Y4471" s="17" t="s">
        <v>15615</v>
      </c>
      <c r="Z4471" s="17"/>
    </row>
    <row r="4472" spans="1:26" x14ac:dyDescent="0.25">
      <c r="A4472">
        <v>4471</v>
      </c>
      <c r="B4472" s="17" t="s">
        <v>13922</v>
      </c>
      <c r="C4472" s="17">
        <v>268</v>
      </c>
      <c r="D4472" s="17" t="str">
        <f>INDEX(Hosts!$A:$O,MATCH(Places!$C4472,Hosts!$A:$A,0),MATCH(Places!D$1,Hosts!$1:$1,0))</f>
        <v>Within a few hours</v>
      </c>
      <c r="E4472" s="87">
        <f>INDEX(Hosts!$A:$O,MATCH(Places!$C4472,Hosts!$A:$A,0),MATCH(Places!E$1,Hosts!$1:$1,0))</f>
        <v>1</v>
      </c>
      <c r="F4472" s="87">
        <f>INDEX(Hosts!$A:$O,MATCH(Places!$C4472,Hosts!$A:$A,0),MATCH(Places!F$1,Hosts!$1:$1,0))</f>
        <v>0.76</v>
      </c>
      <c r="G4472" s="17" t="str">
        <f>INDEX(Hosts!$A:$O,MATCH(Places!$C4472,Hosts!$A:$A,0),MATCH(Places!G$1,Hosts!$1:$1,0))</f>
        <v>No</v>
      </c>
      <c r="H4472" s="17">
        <v>20</v>
      </c>
      <c r="I4472" s="17" t="str">
        <f>INDEX(Neighborhoods!$A:$C,MATCH(Places!$H4472,Neighborhoods!$A:$A,0),MATCH(Places!I$1,Neighborhoods!$1:$1,0))</f>
        <v>Manhattan</v>
      </c>
      <c r="J4472" s="17" t="str">
        <f>INDEX(Neighborhoods!$A:$C,MATCH(Places!$H4472,Neighborhoods!$A:$A,0),MATCH(Places!J$1,Neighborhoods!$1:$1,0))</f>
        <v>Upper West Side</v>
      </c>
      <c r="K4472" s="17" t="s">
        <v>16</v>
      </c>
      <c r="L4472" s="17" t="str">
        <f t="shared" si="276"/>
        <v>Yes</v>
      </c>
      <c r="M4472" s="17">
        <v>1</v>
      </c>
      <c r="N4472" s="17" t="str" cm="1">
        <f t="array" ref="N4472">_xlfn.IFS(M4472&lt;=2,"Small",M4472&lt;=5,"Medium",M4472&gt;5,"Large")</f>
        <v>Small</v>
      </c>
      <c r="O4472" s="65">
        <v>69</v>
      </c>
      <c r="P4472" s="87">
        <f t="shared" si="277"/>
        <v>0.03</v>
      </c>
      <c r="Q4472" s="68">
        <v>5</v>
      </c>
      <c r="R4472" s="68" t="str" cm="1">
        <f t="array" ref="R4472">_xlfn.SWITCH(ROUND(Q4472,0),5,"Excellent",4,"Good",3,"Ok","Bad")</f>
        <v>Excellent</v>
      </c>
      <c r="S4472" s="17">
        <v>4</v>
      </c>
      <c r="T4472" s="17" t="str">
        <f t="shared" si="278"/>
        <v>No</v>
      </c>
      <c r="U4472" s="82">
        <v>43746</v>
      </c>
      <c r="V4472" s="82">
        <v>43837</v>
      </c>
      <c r="W4472" s="17">
        <v>0</v>
      </c>
      <c r="X4472" s="17" t="str">
        <f t="shared" si="279"/>
        <v>Inactive</v>
      </c>
      <c r="Y4472" s="17" t="s">
        <v>15615</v>
      </c>
      <c r="Z4472" s="17"/>
    </row>
    <row r="4473" spans="1:26" x14ac:dyDescent="0.25">
      <c r="A4473">
        <v>4472</v>
      </c>
      <c r="B4473" s="17" t="s">
        <v>13942</v>
      </c>
      <c r="C4473" s="17">
        <v>3780</v>
      </c>
      <c r="D4473" s="17" t="str">
        <f>INDEX(Hosts!$A:$O,MATCH(Places!$C4473,Hosts!$A:$A,0),MATCH(Places!D$1,Hosts!$1:$1,0))</f>
        <v>Within an hour</v>
      </c>
      <c r="E4473" s="87">
        <f>INDEX(Hosts!$A:$O,MATCH(Places!$C4473,Hosts!$A:$A,0),MATCH(Places!E$1,Hosts!$1:$1,0))</f>
        <v>1</v>
      </c>
      <c r="F4473" s="87">
        <f>INDEX(Hosts!$A:$O,MATCH(Places!$C4473,Hosts!$A:$A,0),MATCH(Places!F$1,Hosts!$1:$1,0))</f>
        <v>0.97</v>
      </c>
      <c r="G4473" s="17" t="str">
        <f>INDEX(Hosts!$A:$O,MATCH(Places!$C4473,Hosts!$A:$A,0),MATCH(Places!G$1,Hosts!$1:$1,0))</f>
        <v>Yes</v>
      </c>
      <c r="H4473" s="17">
        <v>16</v>
      </c>
      <c r="I4473" s="17" t="str">
        <f>INDEX(Neighborhoods!$A:$C,MATCH(Places!$H4473,Neighborhoods!$A:$A,0),MATCH(Places!I$1,Neighborhoods!$1:$1,0))</f>
        <v>Manhattan</v>
      </c>
      <c r="J4473" s="17" t="str">
        <f>INDEX(Neighborhoods!$A:$C,MATCH(Places!$H4473,Neighborhoods!$A:$A,0),MATCH(Places!J$1,Neighborhoods!$1:$1,0))</f>
        <v>Harlem</v>
      </c>
      <c r="K4473" s="17" t="s">
        <v>11822</v>
      </c>
      <c r="L4473" s="17" t="str">
        <f t="shared" si="276"/>
        <v>No</v>
      </c>
      <c r="M4473" s="17">
        <v>6</v>
      </c>
      <c r="N4473" s="17" t="str" cm="1">
        <f t="array" ref="N4473">_xlfn.IFS(M4473&lt;=2,"Small",M4473&lt;=5,"Medium",M4473&gt;5,"Large")</f>
        <v>Large</v>
      </c>
      <c r="O4473" s="65">
        <v>148</v>
      </c>
      <c r="P4473" s="87">
        <f t="shared" si="277"/>
        <v>0.03</v>
      </c>
      <c r="Q4473" s="68">
        <v>4.74</v>
      </c>
      <c r="R4473" s="68" t="str" cm="1">
        <f t="array" ref="R4473">_xlfn.SWITCH(ROUND(Q4473,0),5,"Excellent",4,"Good",3,"Ok","Bad")</f>
        <v>Excellent</v>
      </c>
      <c r="S4473" s="17">
        <v>35</v>
      </c>
      <c r="T4473" s="17" t="str">
        <f t="shared" si="278"/>
        <v>No</v>
      </c>
      <c r="U4473" s="82">
        <v>43490</v>
      </c>
      <c r="V4473" s="82">
        <v>43898</v>
      </c>
      <c r="W4473" s="17">
        <v>358</v>
      </c>
      <c r="X4473" s="17" t="str">
        <f t="shared" si="279"/>
        <v>Active</v>
      </c>
      <c r="Y4473" s="17" t="s">
        <v>15615</v>
      </c>
      <c r="Z4473" s="17"/>
    </row>
    <row r="4474" spans="1:26" x14ac:dyDescent="0.25">
      <c r="A4474">
        <v>4473</v>
      </c>
      <c r="B4474" s="17" t="s">
        <v>14630</v>
      </c>
      <c r="C4474" s="17">
        <v>1182</v>
      </c>
      <c r="D4474" s="17" t="str">
        <f>INDEX(Hosts!$A:$O,MATCH(Places!$C4474,Hosts!$A:$A,0),MATCH(Places!D$1,Hosts!$1:$1,0))</f>
        <v>Within an hour</v>
      </c>
      <c r="E4474" s="87">
        <f>INDEX(Hosts!$A:$O,MATCH(Places!$C4474,Hosts!$A:$A,0),MATCH(Places!E$1,Hosts!$1:$1,0))</f>
        <v>1</v>
      </c>
      <c r="F4474" s="87">
        <f>INDEX(Hosts!$A:$O,MATCH(Places!$C4474,Hosts!$A:$A,0),MATCH(Places!F$1,Hosts!$1:$1,0))</f>
        <v>0.94</v>
      </c>
      <c r="G4474" s="17" t="str">
        <f>INDEX(Hosts!$A:$O,MATCH(Places!$C4474,Hosts!$A:$A,0),MATCH(Places!G$1,Hosts!$1:$1,0))</f>
        <v>Yes</v>
      </c>
      <c r="H4474" s="17">
        <v>7</v>
      </c>
      <c r="I4474" s="17" t="str">
        <f>INDEX(Neighborhoods!$A:$C,MATCH(Places!$H4474,Neighborhoods!$A:$A,0),MATCH(Places!I$1,Neighborhoods!$1:$1,0))</f>
        <v>Brooklyn</v>
      </c>
      <c r="J4474" s="17" t="str">
        <f>INDEX(Neighborhoods!$A:$C,MATCH(Places!$H4474,Neighborhoods!$A:$A,0),MATCH(Places!J$1,Neighborhoods!$1:$1,0))</f>
        <v>Bedford-Stuyvesant</v>
      </c>
      <c r="K4474" s="17" t="s">
        <v>11822</v>
      </c>
      <c r="L4474" s="17" t="str">
        <f t="shared" si="276"/>
        <v>No</v>
      </c>
      <c r="M4474" s="17">
        <v>4</v>
      </c>
      <c r="N4474" s="17" t="str" cm="1">
        <f t="array" ref="N4474">_xlfn.IFS(M4474&lt;=2,"Small",M4474&lt;=5,"Medium",M4474&gt;5,"Large")</f>
        <v>Medium</v>
      </c>
      <c r="O4474" s="65">
        <v>162</v>
      </c>
      <c r="P4474" s="87">
        <f t="shared" si="277"/>
        <v>0.03</v>
      </c>
      <c r="Q4474" s="68">
        <v>4.84</v>
      </c>
      <c r="R4474" s="68" t="str" cm="1">
        <f t="array" ref="R4474">_xlfn.SWITCH(ROUND(Q4474,0),5,"Excellent",4,"Good",3,"Ok","Bad")</f>
        <v>Excellent</v>
      </c>
      <c r="S4474" s="17">
        <v>69</v>
      </c>
      <c r="T4474" s="17" t="str">
        <f t="shared" si="278"/>
        <v>No</v>
      </c>
      <c r="U4474" s="82">
        <v>43558</v>
      </c>
      <c r="V4474" s="82">
        <v>44045</v>
      </c>
      <c r="W4474" s="17">
        <v>264</v>
      </c>
      <c r="X4474" s="17" t="str">
        <f t="shared" si="279"/>
        <v>Active</v>
      </c>
      <c r="Y4474" s="17" t="s">
        <v>15616</v>
      </c>
      <c r="Z4474" s="17"/>
    </row>
    <row r="4475" spans="1:26" x14ac:dyDescent="0.25">
      <c r="A4475">
        <v>4474</v>
      </c>
      <c r="B4475" s="17" t="s">
        <v>13615</v>
      </c>
      <c r="C4475" s="17">
        <v>3774</v>
      </c>
      <c r="D4475" s="17" t="str">
        <f>INDEX(Hosts!$A:$O,MATCH(Places!$C4475,Hosts!$A:$A,0),MATCH(Places!D$1,Hosts!$1:$1,0))</f>
        <v>Within an hour</v>
      </c>
      <c r="E4475" s="87">
        <f>INDEX(Hosts!$A:$O,MATCH(Places!$C4475,Hosts!$A:$A,0),MATCH(Places!E$1,Hosts!$1:$1,0))</f>
        <v>1</v>
      </c>
      <c r="F4475" s="87">
        <f>INDEX(Hosts!$A:$O,MATCH(Places!$C4475,Hosts!$A:$A,0),MATCH(Places!F$1,Hosts!$1:$1,0))</f>
        <v>1</v>
      </c>
      <c r="G4475" s="17" t="str">
        <f>INDEX(Hosts!$A:$O,MATCH(Places!$C4475,Hosts!$A:$A,0),MATCH(Places!G$1,Hosts!$1:$1,0))</f>
        <v>No</v>
      </c>
      <c r="H4475" s="17">
        <v>13</v>
      </c>
      <c r="I4475" s="17" t="str">
        <f>INDEX(Neighborhoods!$A:$C,MATCH(Places!$H4475,Neighborhoods!$A:$A,0),MATCH(Places!I$1,Neighborhoods!$1:$1,0))</f>
        <v>Manhattan</v>
      </c>
      <c r="J4475" s="17" t="str">
        <f>INDEX(Neighborhoods!$A:$C,MATCH(Places!$H4475,Neighborhoods!$A:$A,0),MATCH(Places!J$1,Neighborhoods!$1:$1,0))</f>
        <v>Chelsea</v>
      </c>
      <c r="K4475" s="17" t="s">
        <v>1</v>
      </c>
      <c r="L4475" s="17" t="str">
        <f t="shared" si="276"/>
        <v>Yes</v>
      </c>
      <c r="M4475" s="17">
        <v>1</v>
      </c>
      <c r="N4475" s="17" t="str" cm="1">
        <f t="array" ref="N4475">_xlfn.IFS(M4475&lt;=2,"Small",M4475&lt;=5,"Medium",M4475&gt;5,"Large")</f>
        <v>Small</v>
      </c>
      <c r="O4475" s="65">
        <v>119</v>
      </c>
      <c r="P4475" s="87">
        <f t="shared" si="277"/>
        <v>0.03</v>
      </c>
      <c r="Q4475" s="68">
        <v>4.43</v>
      </c>
      <c r="R4475" s="68" t="str" cm="1">
        <f t="array" ref="R4475">_xlfn.SWITCH(ROUND(Q4475,0),5,"Excellent",4,"Good",3,"Ok","Bad")</f>
        <v>Good</v>
      </c>
      <c r="S4475" s="17">
        <v>7</v>
      </c>
      <c r="T4475" s="17" t="str">
        <f t="shared" si="278"/>
        <v>No</v>
      </c>
      <c r="U4475" s="82">
        <v>43504</v>
      </c>
      <c r="V4475" s="82">
        <v>43862</v>
      </c>
      <c r="W4475" s="17">
        <v>0</v>
      </c>
      <c r="X4475" s="17" t="str">
        <f t="shared" si="279"/>
        <v>Inactive</v>
      </c>
      <c r="Y4475" s="17" t="s">
        <v>15616</v>
      </c>
      <c r="Z4475" s="17"/>
    </row>
    <row r="4476" spans="1:26" x14ac:dyDescent="0.25">
      <c r="A4476">
        <v>4475</v>
      </c>
      <c r="B4476" s="17" t="s">
        <v>13699</v>
      </c>
      <c r="C4476" s="17">
        <v>3781</v>
      </c>
      <c r="D4476" s="17" t="str">
        <f>INDEX(Hosts!$A:$O,MATCH(Places!$C4476,Hosts!$A:$A,0),MATCH(Places!D$1,Hosts!$1:$1,0))</f>
        <v>Within an hour</v>
      </c>
      <c r="E4476" s="87">
        <f>INDEX(Hosts!$A:$O,MATCH(Places!$C4476,Hosts!$A:$A,0),MATCH(Places!E$1,Hosts!$1:$1,0))</f>
        <v>0.79</v>
      </c>
      <c r="F4476" s="87">
        <f>INDEX(Hosts!$A:$O,MATCH(Places!$C4476,Hosts!$A:$A,0),MATCH(Places!F$1,Hosts!$1:$1,0))</f>
        <v>0.98</v>
      </c>
      <c r="G4476" s="17" t="str">
        <f>INDEX(Hosts!$A:$O,MATCH(Places!$C4476,Hosts!$A:$A,0),MATCH(Places!G$1,Hosts!$1:$1,0))</f>
        <v>No</v>
      </c>
      <c r="H4476" s="17">
        <v>26</v>
      </c>
      <c r="I4476" s="17" t="str">
        <f>INDEX(Neighborhoods!$A:$C,MATCH(Places!$H4476,Neighborhoods!$A:$A,0),MATCH(Places!I$1,Neighborhoods!$1:$1,0))</f>
        <v>Queens</v>
      </c>
      <c r="J4476" s="17" t="str">
        <f>INDEX(Neighborhoods!$A:$C,MATCH(Places!$H4476,Neighborhoods!$A:$A,0),MATCH(Places!J$1,Neighborhoods!$1:$1,0))</f>
        <v>Sunnyside</v>
      </c>
      <c r="K4476" s="17" t="s">
        <v>1</v>
      </c>
      <c r="L4476" s="17" t="str">
        <f t="shared" si="276"/>
        <v>Yes</v>
      </c>
      <c r="M4476" s="17">
        <v>2</v>
      </c>
      <c r="N4476" s="17" t="str" cm="1">
        <f t="array" ref="N4476">_xlfn.IFS(M4476&lt;=2,"Small",M4476&lt;=5,"Medium",M4476&gt;5,"Large")</f>
        <v>Small</v>
      </c>
      <c r="O4476" s="65">
        <v>29</v>
      </c>
      <c r="P4476" s="87">
        <f t="shared" si="277"/>
        <v>0.03</v>
      </c>
      <c r="Q4476" s="68">
        <v>4.2</v>
      </c>
      <c r="R4476" s="68" t="str" cm="1">
        <f t="array" ref="R4476">_xlfn.SWITCH(ROUND(Q4476,0),5,"Excellent",4,"Good",3,"Ok","Bad")</f>
        <v>Good</v>
      </c>
      <c r="S4476" s="17">
        <v>5</v>
      </c>
      <c r="T4476" s="17" t="str">
        <f t="shared" si="278"/>
        <v>No</v>
      </c>
      <c r="U4476" s="82">
        <v>43647</v>
      </c>
      <c r="V4476" s="82">
        <v>43890</v>
      </c>
      <c r="W4476" s="17">
        <v>35</v>
      </c>
      <c r="X4476" s="17" t="str">
        <f t="shared" si="279"/>
        <v>Active</v>
      </c>
      <c r="Y4476" s="17" t="s">
        <v>15615</v>
      </c>
      <c r="Z4476" s="17"/>
    </row>
    <row r="4477" spans="1:26" x14ac:dyDescent="0.25">
      <c r="A4477">
        <v>4476</v>
      </c>
      <c r="B4477" s="17" t="s">
        <v>14367</v>
      </c>
      <c r="C4477" s="17">
        <v>2264</v>
      </c>
      <c r="D4477" s="17" t="str">
        <f>INDEX(Hosts!$A:$O,MATCH(Places!$C4477,Hosts!$A:$A,0),MATCH(Places!D$1,Hosts!$1:$1,0))</f>
        <v>Within an hour</v>
      </c>
      <c r="E4477" s="87">
        <f>INDEX(Hosts!$A:$O,MATCH(Places!$C4477,Hosts!$A:$A,0),MATCH(Places!E$1,Hosts!$1:$1,0))</f>
        <v>0.98</v>
      </c>
      <c r="F4477" s="87">
        <f>INDEX(Hosts!$A:$O,MATCH(Places!$C4477,Hosts!$A:$A,0),MATCH(Places!F$1,Hosts!$1:$1,0))</f>
        <v>0.96</v>
      </c>
      <c r="G4477" s="17" t="str">
        <f>INDEX(Hosts!$A:$O,MATCH(Places!$C4477,Hosts!$A:$A,0),MATCH(Places!G$1,Hosts!$1:$1,0))</f>
        <v>Yes</v>
      </c>
      <c r="H4477" s="17">
        <v>8</v>
      </c>
      <c r="I4477" s="17" t="str">
        <f>INDEX(Neighborhoods!$A:$C,MATCH(Places!$H4477,Neighborhoods!$A:$A,0),MATCH(Places!I$1,Neighborhoods!$1:$1,0))</f>
        <v>Brooklyn</v>
      </c>
      <c r="J4477" s="17" t="str">
        <f>INDEX(Neighborhoods!$A:$C,MATCH(Places!$H4477,Neighborhoods!$A:$A,0),MATCH(Places!J$1,Neighborhoods!$1:$1,0))</f>
        <v>Bushwick</v>
      </c>
      <c r="K4477" s="17" t="s">
        <v>11822</v>
      </c>
      <c r="L4477" s="17" t="str">
        <f t="shared" si="276"/>
        <v>No</v>
      </c>
      <c r="M4477" s="17">
        <v>5</v>
      </c>
      <c r="N4477" s="17" t="str" cm="1">
        <f t="array" ref="N4477">_xlfn.IFS(M4477&lt;=2,"Small",M4477&lt;=5,"Medium",M4477&gt;5,"Large")</f>
        <v>Medium</v>
      </c>
      <c r="O4477" s="65">
        <v>86</v>
      </c>
      <c r="P4477" s="87">
        <f t="shared" si="277"/>
        <v>0.03</v>
      </c>
      <c r="Q4477" s="68">
        <v>4.9800000000000004</v>
      </c>
      <c r="R4477" s="68" t="str" cm="1">
        <f t="array" ref="R4477">_xlfn.SWITCH(ROUND(Q4477,0),5,"Excellent",4,"Good",3,"Ok","Bad")</f>
        <v>Excellent</v>
      </c>
      <c r="S4477" s="17">
        <v>58</v>
      </c>
      <c r="T4477" s="17" t="str">
        <f t="shared" si="278"/>
        <v>No</v>
      </c>
      <c r="U4477" s="82">
        <v>43536</v>
      </c>
      <c r="V4477" s="82">
        <v>44053</v>
      </c>
      <c r="W4477" s="17">
        <v>220</v>
      </c>
      <c r="X4477" s="17" t="str">
        <f t="shared" si="279"/>
        <v>Active</v>
      </c>
      <c r="Y4477" s="17" t="s">
        <v>15615</v>
      </c>
      <c r="Z4477" s="17"/>
    </row>
    <row r="4478" spans="1:26" x14ac:dyDescent="0.25">
      <c r="A4478">
        <v>4477</v>
      </c>
      <c r="B4478" s="17" t="s">
        <v>14488</v>
      </c>
      <c r="C4478" s="17">
        <v>3780</v>
      </c>
      <c r="D4478" s="17" t="str">
        <f>INDEX(Hosts!$A:$O,MATCH(Places!$C4478,Hosts!$A:$A,0),MATCH(Places!D$1,Hosts!$1:$1,0))</f>
        <v>Within an hour</v>
      </c>
      <c r="E4478" s="87">
        <f>INDEX(Hosts!$A:$O,MATCH(Places!$C4478,Hosts!$A:$A,0),MATCH(Places!E$1,Hosts!$1:$1,0))</f>
        <v>1</v>
      </c>
      <c r="F4478" s="87">
        <f>INDEX(Hosts!$A:$O,MATCH(Places!$C4478,Hosts!$A:$A,0),MATCH(Places!F$1,Hosts!$1:$1,0))</f>
        <v>0.97</v>
      </c>
      <c r="G4478" s="17" t="str">
        <f>INDEX(Hosts!$A:$O,MATCH(Places!$C4478,Hosts!$A:$A,0),MATCH(Places!G$1,Hosts!$1:$1,0))</f>
        <v>Yes</v>
      </c>
      <c r="H4478" s="17">
        <v>16</v>
      </c>
      <c r="I4478" s="17" t="str">
        <f>INDEX(Neighborhoods!$A:$C,MATCH(Places!$H4478,Neighborhoods!$A:$A,0),MATCH(Places!I$1,Neighborhoods!$1:$1,0))</f>
        <v>Manhattan</v>
      </c>
      <c r="J4478" s="17" t="str">
        <f>INDEX(Neighborhoods!$A:$C,MATCH(Places!$H4478,Neighborhoods!$A:$A,0),MATCH(Places!J$1,Neighborhoods!$1:$1,0))</f>
        <v>Harlem</v>
      </c>
      <c r="K4478" s="17" t="s">
        <v>11822</v>
      </c>
      <c r="L4478" s="17" t="str">
        <f t="shared" si="276"/>
        <v>No</v>
      </c>
      <c r="M4478" s="17">
        <v>10</v>
      </c>
      <c r="N4478" s="17" t="str" cm="1">
        <f t="array" ref="N4478">_xlfn.IFS(M4478&lt;=2,"Small",M4478&lt;=5,"Medium",M4478&gt;5,"Large")</f>
        <v>Large</v>
      </c>
      <c r="O4478" s="65">
        <v>198</v>
      </c>
      <c r="P4478" s="87">
        <f t="shared" si="277"/>
        <v>0.03</v>
      </c>
      <c r="Q4478" s="68">
        <v>4.8600000000000003</v>
      </c>
      <c r="R4478" s="68" t="str" cm="1">
        <f t="array" ref="R4478">_xlfn.SWITCH(ROUND(Q4478,0),5,"Excellent",4,"Good",3,"Ok","Bad")</f>
        <v>Excellent</v>
      </c>
      <c r="S4478" s="17">
        <v>7</v>
      </c>
      <c r="T4478" s="17" t="str">
        <f t="shared" si="278"/>
        <v>No</v>
      </c>
      <c r="U4478" s="82">
        <v>43675</v>
      </c>
      <c r="V4478" s="82">
        <v>43798</v>
      </c>
      <c r="W4478" s="17">
        <v>347</v>
      </c>
      <c r="X4478" s="17" t="str">
        <f t="shared" si="279"/>
        <v>Active</v>
      </c>
      <c r="Y4478" s="17" t="s">
        <v>15615</v>
      </c>
      <c r="Z4478" s="17"/>
    </row>
    <row r="4479" spans="1:26" x14ac:dyDescent="0.25">
      <c r="A4479">
        <v>4478</v>
      </c>
      <c r="B4479" s="17" t="s">
        <v>3145</v>
      </c>
      <c r="C4479" s="17">
        <v>3645</v>
      </c>
      <c r="D4479" s="17" t="str">
        <f>INDEX(Hosts!$A:$O,MATCH(Places!$C4479,Hosts!$A:$A,0),MATCH(Places!D$1,Hosts!$1:$1,0))</f>
        <v>A few days or more</v>
      </c>
      <c r="E4479" s="87">
        <f>INDEX(Hosts!$A:$O,MATCH(Places!$C4479,Hosts!$A:$A,0),MATCH(Places!E$1,Hosts!$1:$1,0))</f>
        <v>0</v>
      </c>
      <c r="F4479" s="87">
        <f>INDEX(Hosts!$A:$O,MATCH(Places!$C4479,Hosts!$A:$A,0),MATCH(Places!F$1,Hosts!$1:$1,0))</f>
        <v>1</v>
      </c>
      <c r="G4479" s="17" t="str">
        <f>INDEX(Hosts!$A:$O,MATCH(Places!$C4479,Hosts!$A:$A,0),MATCH(Places!G$1,Hosts!$1:$1,0))</f>
        <v>No</v>
      </c>
      <c r="H4479" s="17">
        <v>11</v>
      </c>
      <c r="I4479" s="17" t="str">
        <f>INDEX(Neighborhoods!$A:$C,MATCH(Places!$H4479,Neighborhoods!$A:$A,0),MATCH(Places!I$1,Neighborhoods!$1:$1,0))</f>
        <v>Brooklyn</v>
      </c>
      <c r="J4479" s="17" t="str">
        <f>INDEX(Neighborhoods!$A:$C,MATCH(Places!$H4479,Neighborhoods!$A:$A,0),MATCH(Places!J$1,Neighborhoods!$1:$1,0))</f>
        <v>Greenpoint</v>
      </c>
      <c r="K4479" s="17" t="s">
        <v>1</v>
      </c>
      <c r="L4479" s="17" t="str">
        <f t="shared" si="276"/>
        <v>Yes</v>
      </c>
      <c r="M4479" s="17">
        <v>2</v>
      </c>
      <c r="N4479" s="17" t="str" cm="1">
        <f t="array" ref="N4479">_xlfn.IFS(M4479&lt;=2,"Small",M4479&lt;=5,"Medium",M4479&gt;5,"Large")</f>
        <v>Small</v>
      </c>
      <c r="O4479" s="65">
        <v>95</v>
      </c>
      <c r="P4479" s="87">
        <f t="shared" si="277"/>
        <v>0.03</v>
      </c>
      <c r="Q4479" s="68">
        <v>4.8899999999999997</v>
      </c>
      <c r="R4479" s="68" t="str" cm="1">
        <f t="array" ref="R4479">_xlfn.SWITCH(ROUND(Q4479,0),5,"Excellent",4,"Good",3,"Ok","Bad")</f>
        <v>Excellent</v>
      </c>
      <c r="S4479" s="17">
        <v>19</v>
      </c>
      <c r="T4479" s="17" t="str">
        <f t="shared" si="278"/>
        <v>No</v>
      </c>
      <c r="U4479" s="82">
        <v>43562</v>
      </c>
      <c r="V4479" s="82">
        <v>43833</v>
      </c>
      <c r="W4479" s="17">
        <v>74</v>
      </c>
      <c r="X4479" s="17" t="str">
        <f t="shared" si="279"/>
        <v>Active</v>
      </c>
      <c r="Y4479" s="17" t="s">
        <v>15616</v>
      </c>
      <c r="Z4479" s="17"/>
    </row>
    <row r="4480" spans="1:26" x14ac:dyDescent="0.25">
      <c r="A4480">
        <v>4479</v>
      </c>
      <c r="B4480" s="17" t="s">
        <v>3146</v>
      </c>
      <c r="C4480" s="17">
        <v>697</v>
      </c>
      <c r="D4480" s="17" t="str">
        <f>INDEX(Hosts!$A:$O,MATCH(Places!$C4480,Hosts!$A:$A,0),MATCH(Places!D$1,Hosts!$1:$1,0))</f>
        <v>Within a day</v>
      </c>
      <c r="E4480" s="87">
        <f>INDEX(Hosts!$A:$O,MATCH(Places!$C4480,Hosts!$A:$A,0),MATCH(Places!E$1,Hosts!$1:$1,0))</f>
        <v>0.83</v>
      </c>
      <c r="F4480" s="87">
        <f>INDEX(Hosts!$A:$O,MATCH(Places!$C4480,Hosts!$A:$A,0),MATCH(Places!F$1,Hosts!$1:$1,0))</f>
        <v>0.8</v>
      </c>
      <c r="G4480" s="17" t="str">
        <f>INDEX(Hosts!$A:$O,MATCH(Places!$C4480,Hosts!$A:$A,0),MATCH(Places!G$1,Hosts!$1:$1,0))</f>
        <v>Yes</v>
      </c>
      <c r="H4480" s="17">
        <v>12</v>
      </c>
      <c r="I4480" s="17" t="str">
        <f>INDEX(Neighborhoods!$A:$C,MATCH(Places!$H4480,Neighborhoods!$A:$A,0),MATCH(Places!I$1,Neighborhoods!$1:$1,0))</f>
        <v>Brooklyn</v>
      </c>
      <c r="J4480" s="17" t="str">
        <f>INDEX(Neighborhoods!$A:$C,MATCH(Places!$H4480,Neighborhoods!$A:$A,0),MATCH(Places!J$1,Neighborhoods!$1:$1,0))</f>
        <v>Williamsburg</v>
      </c>
      <c r="K4480" s="17" t="s">
        <v>1</v>
      </c>
      <c r="L4480" s="17" t="str">
        <f t="shared" si="276"/>
        <v>Yes</v>
      </c>
      <c r="M4480" s="17">
        <v>2</v>
      </c>
      <c r="N4480" s="17" t="str" cm="1">
        <f t="array" ref="N4480">_xlfn.IFS(M4480&lt;=2,"Small",M4480&lt;=5,"Medium",M4480&gt;5,"Large")</f>
        <v>Small</v>
      </c>
      <c r="O4480" s="65">
        <v>80</v>
      </c>
      <c r="P4480" s="87">
        <f t="shared" si="277"/>
        <v>0.03</v>
      </c>
      <c r="Q4480" s="68">
        <v>5</v>
      </c>
      <c r="R4480" s="68" t="str" cm="1">
        <f t="array" ref="R4480">_xlfn.SWITCH(ROUND(Q4480,0),5,"Excellent",4,"Good",3,"Ok","Bad")</f>
        <v>Excellent</v>
      </c>
      <c r="S4480" s="17">
        <v>16</v>
      </c>
      <c r="T4480" s="17" t="str">
        <f t="shared" si="278"/>
        <v>No</v>
      </c>
      <c r="U4480" s="82">
        <v>43514</v>
      </c>
      <c r="V4480" s="82">
        <v>43862</v>
      </c>
      <c r="W4480" s="17">
        <v>267</v>
      </c>
      <c r="X4480" s="17" t="str">
        <f t="shared" si="279"/>
        <v>Active</v>
      </c>
      <c r="Y4480" s="17" t="s">
        <v>15615</v>
      </c>
      <c r="Z4480" s="17"/>
    </row>
    <row r="4481" spans="1:26" x14ac:dyDescent="0.25">
      <c r="A4481">
        <v>4480</v>
      </c>
      <c r="B4481" s="17" t="s">
        <v>13673</v>
      </c>
      <c r="C4481" s="17">
        <v>1886</v>
      </c>
      <c r="D4481" s="17" t="str">
        <f>INDEX(Hosts!$A:$O,MATCH(Places!$C4481,Hosts!$A:$A,0),MATCH(Places!D$1,Hosts!$1:$1,0))</f>
        <v>Within an hour</v>
      </c>
      <c r="E4481" s="87">
        <f>INDEX(Hosts!$A:$O,MATCH(Places!$C4481,Hosts!$A:$A,0),MATCH(Places!E$1,Hosts!$1:$1,0))</f>
        <v>1</v>
      </c>
      <c r="F4481" s="87">
        <f>INDEX(Hosts!$A:$O,MATCH(Places!$C4481,Hosts!$A:$A,0),MATCH(Places!F$1,Hosts!$1:$1,0))</f>
        <v>0.96</v>
      </c>
      <c r="G4481" s="17" t="str">
        <f>INDEX(Hosts!$A:$O,MATCH(Places!$C4481,Hosts!$A:$A,0),MATCH(Places!G$1,Hosts!$1:$1,0))</f>
        <v>Yes</v>
      </c>
      <c r="H4481" s="17">
        <v>7</v>
      </c>
      <c r="I4481" s="17" t="str">
        <f>INDEX(Neighborhoods!$A:$C,MATCH(Places!$H4481,Neighborhoods!$A:$A,0),MATCH(Places!I$1,Neighborhoods!$1:$1,0))</f>
        <v>Brooklyn</v>
      </c>
      <c r="J4481" s="17" t="str">
        <f>INDEX(Neighborhoods!$A:$C,MATCH(Places!$H4481,Neighborhoods!$A:$A,0),MATCH(Places!J$1,Neighborhoods!$1:$1,0))</f>
        <v>Bedford-Stuyvesant</v>
      </c>
      <c r="K4481" s="17" t="s">
        <v>11822</v>
      </c>
      <c r="L4481" s="17" t="str">
        <f t="shared" si="276"/>
        <v>No</v>
      </c>
      <c r="M4481" s="17">
        <v>4</v>
      </c>
      <c r="N4481" s="17" t="str" cm="1">
        <f t="array" ref="N4481">_xlfn.IFS(M4481&lt;=2,"Small",M4481&lt;=5,"Medium",M4481&gt;5,"Large")</f>
        <v>Medium</v>
      </c>
      <c r="O4481" s="65">
        <v>165</v>
      </c>
      <c r="P4481" s="87">
        <f t="shared" si="277"/>
        <v>0.03</v>
      </c>
      <c r="Q4481" s="68">
        <v>5</v>
      </c>
      <c r="R4481" s="68" t="str" cm="1">
        <f t="array" ref="R4481">_xlfn.SWITCH(ROUND(Q4481,0),5,"Excellent",4,"Good",3,"Ok","Bad")</f>
        <v>Excellent</v>
      </c>
      <c r="S4481" s="17">
        <v>33</v>
      </c>
      <c r="T4481" s="17" t="str">
        <f t="shared" si="278"/>
        <v>No</v>
      </c>
      <c r="U4481" s="82">
        <v>43534</v>
      </c>
      <c r="V4481" s="82">
        <v>44048</v>
      </c>
      <c r="W4481" s="17">
        <v>352</v>
      </c>
      <c r="X4481" s="17" t="str">
        <f t="shared" si="279"/>
        <v>Active</v>
      </c>
      <c r="Y4481" s="17" t="s">
        <v>15615</v>
      </c>
      <c r="Z4481" s="17"/>
    </row>
    <row r="4482" spans="1:26" x14ac:dyDescent="0.25">
      <c r="A4482">
        <v>4481</v>
      </c>
      <c r="B4482" s="17" t="s">
        <v>3147</v>
      </c>
      <c r="C4482" s="17">
        <v>2169</v>
      </c>
      <c r="D4482" s="17" t="str">
        <f>INDEX(Hosts!$A:$O,MATCH(Places!$C4482,Hosts!$A:$A,0),MATCH(Places!D$1,Hosts!$1:$1,0))</f>
        <v>Within a few hours</v>
      </c>
      <c r="E4482" s="87">
        <f>INDEX(Hosts!$A:$O,MATCH(Places!$C4482,Hosts!$A:$A,0),MATCH(Places!E$1,Hosts!$1:$1,0))</f>
        <v>1</v>
      </c>
      <c r="F4482" s="87">
        <f>INDEX(Hosts!$A:$O,MATCH(Places!$C4482,Hosts!$A:$A,0),MATCH(Places!F$1,Hosts!$1:$1,0))</f>
        <v>1</v>
      </c>
      <c r="G4482" s="17" t="str">
        <f>INDEX(Hosts!$A:$O,MATCH(Places!$C4482,Hosts!$A:$A,0),MATCH(Places!G$1,Hosts!$1:$1,0))</f>
        <v>No</v>
      </c>
      <c r="H4482" s="17">
        <v>12</v>
      </c>
      <c r="I4482" s="17" t="str">
        <f>INDEX(Neighborhoods!$A:$C,MATCH(Places!$H4482,Neighborhoods!$A:$A,0),MATCH(Places!I$1,Neighborhoods!$1:$1,0))</f>
        <v>Brooklyn</v>
      </c>
      <c r="J4482" s="17" t="str">
        <f>INDEX(Neighborhoods!$A:$C,MATCH(Places!$H4482,Neighborhoods!$A:$A,0),MATCH(Places!J$1,Neighborhoods!$1:$1,0))</f>
        <v>Williamsburg</v>
      </c>
      <c r="K4482" s="17" t="s">
        <v>1</v>
      </c>
      <c r="L4482" s="17" t="str">
        <f t="shared" ref="L4482:L4545" si="280">IF(OR(K4482="Private room",K4482="Shared room"),"Yes","No")</f>
        <v>Yes</v>
      </c>
      <c r="M4482" s="17">
        <v>2</v>
      </c>
      <c r="N4482" s="17" t="str" cm="1">
        <f t="array" ref="N4482">_xlfn.IFS(M4482&lt;=2,"Small",M4482&lt;=5,"Medium",M4482&gt;5,"Large")</f>
        <v>Small</v>
      </c>
      <c r="O4482" s="65">
        <v>78</v>
      </c>
      <c r="P4482" s="87">
        <f t="shared" ref="P4482:P4545" si="281">VLOOKUP(O4482,$AB$1:$AC$5,2)</f>
        <v>0.03</v>
      </c>
      <c r="Q4482" s="68">
        <v>4.8099999999999996</v>
      </c>
      <c r="R4482" s="68" t="str" cm="1">
        <f t="array" ref="R4482">_xlfn.SWITCH(ROUND(Q4482,0),5,"Excellent",4,"Good",3,"Ok","Bad")</f>
        <v>Excellent</v>
      </c>
      <c r="S4482" s="17">
        <v>37</v>
      </c>
      <c r="T4482" s="17" t="str">
        <f t="shared" ref="T4482:T4545" si="282">IF(AND(Q4482&gt;=4.8,S4482&gt;100),"Yes","No")</f>
        <v>No</v>
      </c>
      <c r="U4482" s="82">
        <v>43509</v>
      </c>
      <c r="V4482" s="82">
        <v>43919</v>
      </c>
      <c r="W4482" s="17">
        <v>90</v>
      </c>
      <c r="X4482" s="17" t="str">
        <f t="shared" ref="X4482:X4545" si="283">IF(W4482&lt;&gt;0,"Active","Inactive")</f>
        <v>Active</v>
      </c>
      <c r="Y4482" s="17" t="s">
        <v>15615</v>
      </c>
      <c r="Z4482" s="17"/>
    </row>
    <row r="4483" spans="1:26" x14ac:dyDescent="0.25">
      <c r="A4483">
        <v>4482</v>
      </c>
      <c r="B4483" s="17" t="s">
        <v>3148</v>
      </c>
      <c r="C4483" s="17">
        <v>534</v>
      </c>
      <c r="D4483" s="17" t="str">
        <f>INDEX(Hosts!$A:$O,MATCH(Places!$C4483,Hosts!$A:$A,0),MATCH(Places!D$1,Hosts!$1:$1,0))</f>
        <v>Within a day</v>
      </c>
      <c r="E4483" s="87">
        <f>INDEX(Hosts!$A:$O,MATCH(Places!$C4483,Hosts!$A:$A,0),MATCH(Places!E$1,Hosts!$1:$1,0))</f>
        <v>1</v>
      </c>
      <c r="F4483" s="87">
        <f>INDEX(Hosts!$A:$O,MATCH(Places!$C4483,Hosts!$A:$A,0),MATCH(Places!F$1,Hosts!$1:$1,0))</f>
        <v>1</v>
      </c>
      <c r="G4483" s="17" t="str">
        <f>INDEX(Hosts!$A:$O,MATCH(Places!$C4483,Hosts!$A:$A,0),MATCH(Places!G$1,Hosts!$1:$1,0))</f>
        <v>Yes</v>
      </c>
      <c r="H4483" s="17">
        <v>11</v>
      </c>
      <c r="I4483" s="17" t="str">
        <f>INDEX(Neighborhoods!$A:$C,MATCH(Places!$H4483,Neighborhoods!$A:$A,0),MATCH(Places!I$1,Neighborhoods!$1:$1,0))</f>
        <v>Brooklyn</v>
      </c>
      <c r="J4483" s="17" t="str">
        <f>INDEX(Neighborhoods!$A:$C,MATCH(Places!$H4483,Neighborhoods!$A:$A,0),MATCH(Places!J$1,Neighborhoods!$1:$1,0))</f>
        <v>Greenpoint</v>
      </c>
      <c r="K4483" s="17" t="s">
        <v>11822</v>
      </c>
      <c r="L4483" s="17" t="str">
        <f t="shared" si="280"/>
        <v>No</v>
      </c>
      <c r="M4483" s="17">
        <v>5</v>
      </c>
      <c r="N4483" s="17" t="str" cm="1">
        <f t="array" ref="N4483">_xlfn.IFS(M4483&lt;=2,"Small",M4483&lt;=5,"Medium",M4483&gt;5,"Large")</f>
        <v>Medium</v>
      </c>
      <c r="O4483" s="65">
        <v>400</v>
      </c>
      <c r="P4483" s="87">
        <f t="shared" si="281"/>
        <v>0.04</v>
      </c>
      <c r="Q4483" s="68">
        <v>4.9000000000000004</v>
      </c>
      <c r="R4483" s="68" t="str" cm="1">
        <f t="array" ref="R4483">_xlfn.SWITCH(ROUND(Q4483,0),5,"Excellent",4,"Good",3,"Ok","Bad")</f>
        <v>Excellent</v>
      </c>
      <c r="S4483" s="17">
        <v>10</v>
      </c>
      <c r="T4483" s="17" t="str">
        <f t="shared" si="282"/>
        <v>No</v>
      </c>
      <c r="U4483" s="82">
        <v>43514</v>
      </c>
      <c r="V4483" s="82">
        <v>43833</v>
      </c>
      <c r="W4483" s="17">
        <v>42</v>
      </c>
      <c r="X4483" s="17" t="str">
        <f t="shared" si="283"/>
        <v>Active</v>
      </c>
      <c r="Y4483" s="17" t="s">
        <v>15615</v>
      </c>
      <c r="Z4483" s="17"/>
    </row>
    <row r="4484" spans="1:26" x14ac:dyDescent="0.25">
      <c r="A4484">
        <v>4483</v>
      </c>
      <c r="B4484" s="17" t="s">
        <v>3149</v>
      </c>
      <c r="C4484" s="17">
        <v>2675</v>
      </c>
      <c r="D4484" s="17" t="str">
        <f>INDEX(Hosts!$A:$O,MATCH(Places!$C4484,Hosts!$A:$A,0),MATCH(Places!D$1,Hosts!$1:$1,0))</f>
        <v>Within an hour</v>
      </c>
      <c r="E4484" s="87">
        <f>INDEX(Hosts!$A:$O,MATCH(Places!$C4484,Hosts!$A:$A,0),MATCH(Places!E$1,Hosts!$1:$1,0))</f>
        <v>1</v>
      </c>
      <c r="F4484" s="87">
        <f>INDEX(Hosts!$A:$O,MATCH(Places!$C4484,Hosts!$A:$A,0),MATCH(Places!F$1,Hosts!$1:$1,0))</f>
        <v>0.94</v>
      </c>
      <c r="G4484" s="17" t="str">
        <f>INDEX(Hosts!$A:$O,MATCH(Places!$C4484,Hosts!$A:$A,0),MATCH(Places!G$1,Hosts!$1:$1,0))</f>
        <v>Yes</v>
      </c>
      <c r="H4484" s="17">
        <v>6</v>
      </c>
      <c r="I4484" s="17" t="str">
        <f>INDEX(Neighborhoods!$A:$C,MATCH(Places!$H4484,Neighborhoods!$A:$A,0),MATCH(Places!I$1,Neighborhoods!$1:$1,0))</f>
        <v>Bronx</v>
      </c>
      <c r="J4484" s="17" t="str">
        <f>INDEX(Neighborhoods!$A:$C,MATCH(Places!$H4484,Neighborhoods!$A:$A,0),MATCH(Places!J$1,Neighborhoods!$1:$1,0))</f>
        <v>Wakefield</v>
      </c>
      <c r="K4484" s="17" t="s">
        <v>11822</v>
      </c>
      <c r="L4484" s="17" t="str">
        <f t="shared" si="280"/>
        <v>No</v>
      </c>
      <c r="M4484" s="17">
        <v>6</v>
      </c>
      <c r="N4484" s="17" t="str" cm="1">
        <f t="array" ref="N4484">_xlfn.IFS(M4484&lt;=2,"Small",M4484&lt;=5,"Medium",M4484&gt;5,"Large")</f>
        <v>Large</v>
      </c>
      <c r="O4484" s="65">
        <v>200</v>
      </c>
      <c r="P4484" s="87">
        <f t="shared" si="281"/>
        <v>0.04</v>
      </c>
      <c r="Q4484" s="68">
        <v>5</v>
      </c>
      <c r="R4484" s="68" t="str" cm="1">
        <f t="array" ref="R4484">_xlfn.SWITCH(ROUND(Q4484,0),5,"Excellent",4,"Good",3,"Ok","Bad")</f>
        <v>Excellent</v>
      </c>
      <c r="S4484" s="17">
        <v>31</v>
      </c>
      <c r="T4484" s="17" t="str">
        <f t="shared" si="282"/>
        <v>No</v>
      </c>
      <c r="U4484" s="82">
        <v>43514</v>
      </c>
      <c r="V4484" s="82">
        <v>44054</v>
      </c>
      <c r="W4484" s="17">
        <v>363</v>
      </c>
      <c r="X4484" s="17" t="str">
        <f t="shared" si="283"/>
        <v>Active</v>
      </c>
      <c r="Y4484" s="17" t="s">
        <v>15616</v>
      </c>
      <c r="Z4484" s="17"/>
    </row>
    <row r="4485" spans="1:26" x14ac:dyDescent="0.25">
      <c r="A4485">
        <v>4484</v>
      </c>
      <c r="B4485" s="17" t="s">
        <v>15282</v>
      </c>
      <c r="C4485" s="17">
        <v>1853</v>
      </c>
      <c r="D4485" s="17" t="str">
        <f>INDEX(Hosts!$A:$O,MATCH(Places!$C4485,Hosts!$A:$A,0),MATCH(Places!D$1,Hosts!$1:$1,0))</f>
        <v>Within a few hours</v>
      </c>
      <c r="E4485" s="87">
        <f>INDEX(Hosts!$A:$O,MATCH(Places!$C4485,Hosts!$A:$A,0),MATCH(Places!E$1,Hosts!$1:$1,0))</f>
        <v>1</v>
      </c>
      <c r="F4485" s="87">
        <f>INDEX(Hosts!$A:$O,MATCH(Places!$C4485,Hosts!$A:$A,0),MATCH(Places!F$1,Hosts!$1:$1,0))</f>
        <v>0.89</v>
      </c>
      <c r="G4485" s="17" t="str">
        <f>INDEX(Hosts!$A:$O,MATCH(Places!$C4485,Hosts!$A:$A,0),MATCH(Places!G$1,Hosts!$1:$1,0))</f>
        <v>Yes</v>
      </c>
      <c r="H4485" s="17">
        <v>16</v>
      </c>
      <c r="I4485" s="17" t="str">
        <f>INDEX(Neighborhoods!$A:$C,MATCH(Places!$H4485,Neighborhoods!$A:$A,0),MATCH(Places!I$1,Neighborhoods!$1:$1,0))</f>
        <v>Manhattan</v>
      </c>
      <c r="J4485" s="17" t="str">
        <f>INDEX(Neighborhoods!$A:$C,MATCH(Places!$H4485,Neighborhoods!$A:$A,0),MATCH(Places!J$1,Neighborhoods!$1:$1,0))</f>
        <v>Harlem</v>
      </c>
      <c r="K4485" s="17" t="s">
        <v>1</v>
      </c>
      <c r="L4485" s="17" t="str">
        <f t="shared" si="280"/>
        <v>Yes</v>
      </c>
      <c r="M4485" s="17">
        <v>1</v>
      </c>
      <c r="N4485" s="17" t="str" cm="1">
        <f t="array" ref="N4485">_xlfn.IFS(M4485&lt;=2,"Small",M4485&lt;=5,"Medium",M4485&gt;5,"Large")</f>
        <v>Small</v>
      </c>
      <c r="O4485" s="65">
        <v>32</v>
      </c>
      <c r="P4485" s="87">
        <f t="shared" si="281"/>
        <v>0.03</v>
      </c>
      <c r="Q4485" s="68">
        <v>4.9000000000000004</v>
      </c>
      <c r="R4485" s="68" t="str" cm="1">
        <f t="array" ref="R4485">_xlfn.SWITCH(ROUND(Q4485,0),5,"Excellent",4,"Good",3,"Ok","Bad")</f>
        <v>Excellent</v>
      </c>
      <c r="S4485" s="17">
        <v>21</v>
      </c>
      <c r="T4485" s="17" t="str">
        <f t="shared" si="282"/>
        <v>No</v>
      </c>
      <c r="U4485" s="82">
        <v>43558</v>
      </c>
      <c r="V4485" s="82">
        <v>44041</v>
      </c>
      <c r="W4485" s="17">
        <v>227</v>
      </c>
      <c r="X4485" s="17" t="str">
        <f t="shared" si="283"/>
        <v>Active</v>
      </c>
      <c r="Y4485" s="17" t="s">
        <v>15615</v>
      </c>
      <c r="Z4485" s="17"/>
    </row>
    <row r="4486" spans="1:26" x14ac:dyDescent="0.25">
      <c r="A4486">
        <v>4485</v>
      </c>
      <c r="B4486" s="17" t="s">
        <v>3150</v>
      </c>
      <c r="C4486" s="17">
        <v>3782</v>
      </c>
      <c r="D4486" s="17" t="str">
        <f>INDEX(Hosts!$A:$O,MATCH(Places!$C4486,Hosts!$A:$A,0),MATCH(Places!D$1,Hosts!$1:$1,0))</f>
        <v>Within an hour</v>
      </c>
      <c r="E4486" s="87">
        <f>INDEX(Hosts!$A:$O,MATCH(Places!$C4486,Hosts!$A:$A,0),MATCH(Places!E$1,Hosts!$1:$1,0))</f>
        <v>1</v>
      </c>
      <c r="F4486" s="87">
        <f>INDEX(Hosts!$A:$O,MATCH(Places!$C4486,Hosts!$A:$A,0),MATCH(Places!F$1,Hosts!$1:$1,0))</f>
        <v>0.94</v>
      </c>
      <c r="G4486" s="17" t="str">
        <f>INDEX(Hosts!$A:$O,MATCH(Places!$C4486,Hosts!$A:$A,0),MATCH(Places!G$1,Hosts!$1:$1,0))</f>
        <v>Yes</v>
      </c>
      <c r="H4486" s="17">
        <v>7</v>
      </c>
      <c r="I4486" s="17" t="str">
        <f>INDEX(Neighborhoods!$A:$C,MATCH(Places!$H4486,Neighborhoods!$A:$A,0),MATCH(Places!I$1,Neighborhoods!$1:$1,0))</f>
        <v>Brooklyn</v>
      </c>
      <c r="J4486" s="17" t="str">
        <f>INDEX(Neighborhoods!$A:$C,MATCH(Places!$H4486,Neighborhoods!$A:$A,0),MATCH(Places!J$1,Neighborhoods!$1:$1,0))</f>
        <v>Bedford-Stuyvesant</v>
      </c>
      <c r="K4486" s="17" t="s">
        <v>11822</v>
      </c>
      <c r="L4486" s="17" t="str">
        <f t="shared" si="280"/>
        <v>No</v>
      </c>
      <c r="M4486" s="17">
        <v>5</v>
      </c>
      <c r="N4486" s="17" t="str" cm="1">
        <f t="array" ref="N4486">_xlfn.IFS(M4486&lt;=2,"Small",M4486&lt;=5,"Medium",M4486&gt;5,"Large")</f>
        <v>Medium</v>
      </c>
      <c r="O4486" s="65">
        <v>156</v>
      </c>
      <c r="P4486" s="87">
        <f t="shared" si="281"/>
        <v>0.03</v>
      </c>
      <c r="Q4486" s="68">
        <v>4.88</v>
      </c>
      <c r="R4486" s="68" t="str" cm="1">
        <f t="array" ref="R4486">_xlfn.SWITCH(ROUND(Q4486,0),5,"Excellent",4,"Good",3,"Ok","Bad")</f>
        <v>Excellent</v>
      </c>
      <c r="S4486" s="17">
        <v>49</v>
      </c>
      <c r="T4486" s="17" t="str">
        <f t="shared" si="282"/>
        <v>No</v>
      </c>
      <c r="U4486" s="82">
        <v>43516</v>
      </c>
      <c r="V4486" s="82">
        <v>43878</v>
      </c>
      <c r="W4486" s="17">
        <v>227</v>
      </c>
      <c r="X4486" s="17" t="str">
        <f t="shared" si="283"/>
        <v>Active</v>
      </c>
      <c r="Y4486" s="17" t="s">
        <v>15615</v>
      </c>
      <c r="Z4486" s="17"/>
    </row>
    <row r="4487" spans="1:26" x14ac:dyDescent="0.25">
      <c r="A4487">
        <v>4486</v>
      </c>
      <c r="B4487" s="17" t="s">
        <v>3151</v>
      </c>
      <c r="C4487" s="17">
        <v>2888</v>
      </c>
      <c r="D4487" s="17" t="str">
        <f>INDEX(Hosts!$A:$O,MATCH(Places!$C4487,Hosts!$A:$A,0),MATCH(Places!D$1,Hosts!$1:$1,0))</f>
        <v>Within an hour</v>
      </c>
      <c r="E4487" s="87">
        <f>INDEX(Hosts!$A:$O,MATCH(Places!$C4487,Hosts!$A:$A,0),MATCH(Places!E$1,Hosts!$1:$1,0))</f>
        <v>1</v>
      </c>
      <c r="F4487" s="87">
        <f>INDEX(Hosts!$A:$O,MATCH(Places!$C4487,Hosts!$A:$A,0),MATCH(Places!F$1,Hosts!$1:$1,0))</f>
        <v>0.99</v>
      </c>
      <c r="G4487" s="17" t="str">
        <f>INDEX(Hosts!$A:$O,MATCH(Places!$C4487,Hosts!$A:$A,0),MATCH(Places!G$1,Hosts!$1:$1,0))</f>
        <v>Yes</v>
      </c>
      <c r="H4487" s="17">
        <v>8</v>
      </c>
      <c r="I4487" s="17" t="str">
        <f>INDEX(Neighborhoods!$A:$C,MATCH(Places!$H4487,Neighborhoods!$A:$A,0),MATCH(Places!I$1,Neighborhoods!$1:$1,0))</f>
        <v>Brooklyn</v>
      </c>
      <c r="J4487" s="17" t="str">
        <f>INDEX(Neighborhoods!$A:$C,MATCH(Places!$H4487,Neighborhoods!$A:$A,0),MATCH(Places!J$1,Neighborhoods!$1:$1,0))</f>
        <v>Bushwick</v>
      </c>
      <c r="K4487" s="17" t="s">
        <v>11822</v>
      </c>
      <c r="L4487" s="17" t="str">
        <f t="shared" si="280"/>
        <v>No</v>
      </c>
      <c r="M4487" s="17">
        <v>7</v>
      </c>
      <c r="N4487" s="17" t="str" cm="1">
        <f t="array" ref="N4487">_xlfn.IFS(M4487&lt;=2,"Small",M4487&lt;=5,"Medium",M4487&gt;5,"Large")</f>
        <v>Large</v>
      </c>
      <c r="O4487" s="65">
        <v>195</v>
      </c>
      <c r="P4487" s="87">
        <f t="shared" si="281"/>
        <v>0.03</v>
      </c>
      <c r="Q4487" s="68">
        <v>4.91</v>
      </c>
      <c r="R4487" s="68" t="str" cm="1">
        <f t="array" ref="R4487">_xlfn.SWITCH(ROUND(Q4487,0),5,"Excellent",4,"Good",3,"Ok","Bad")</f>
        <v>Excellent</v>
      </c>
      <c r="S4487" s="17">
        <v>44</v>
      </c>
      <c r="T4487" s="17" t="str">
        <f t="shared" si="282"/>
        <v>No</v>
      </c>
      <c r="U4487" s="82">
        <v>43530</v>
      </c>
      <c r="V4487" s="82">
        <v>44008</v>
      </c>
      <c r="W4487" s="17">
        <v>343</v>
      </c>
      <c r="X4487" s="17" t="str">
        <f t="shared" si="283"/>
        <v>Active</v>
      </c>
      <c r="Y4487" s="17" t="s">
        <v>15616</v>
      </c>
      <c r="Z4487" s="17"/>
    </row>
    <row r="4488" spans="1:26" x14ac:dyDescent="0.25">
      <c r="A4488">
        <v>4487</v>
      </c>
      <c r="B4488" s="17" t="s">
        <v>3152</v>
      </c>
      <c r="C4488" s="17">
        <v>279</v>
      </c>
      <c r="D4488" s="17" t="str">
        <f>INDEX(Hosts!$A:$O,MATCH(Places!$C4488,Hosts!$A:$A,0),MATCH(Places!D$1,Hosts!$1:$1,0))</f>
        <v>Within an hour</v>
      </c>
      <c r="E4488" s="87">
        <f>INDEX(Hosts!$A:$O,MATCH(Places!$C4488,Hosts!$A:$A,0),MATCH(Places!E$1,Hosts!$1:$1,0))</f>
        <v>1</v>
      </c>
      <c r="F4488" s="87">
        <f>INDEX(Hosts!$A:$O,MATCH(Places!$C4488,Hosts!$A:$A,0),MATCH(Places!F$1,Hosts!$1:$1,0))</f>
        <v>1</v>
      </c>
      <c r="G4488" s="17" t="str">
        <f>INDEX(Hosts!$A:$O,MATCH(Places!$C4488,Hosts!$A:$A,0),MATCH(Places!G$1,Hosts!$1:$1,0))</f>
        <v>Yes</v>
      </c>
      <c r="H4488" s="17">
        <v>7</v>
      </c>
      <c r="I4488" s="17" t="str">
        <f>INDEX(Neighborhoods!$A:$C,MATCH(Places!$H4488,Neighborhoods!$A:$A,0),MATCH(Places!I$1,Neighborhoods!$1:$1,0))</f>
        <v>Brooklyn</v>
      </c>
      <c r="J4488" s="17" t="str">
        <f>INDEX(Neighborhoods!$A:$C,MATCH(Places!$H4488,Neighborhoods!$A:$A,0),MATCH(Places!J$1,Neighborhoods!$1:$1,0))</f>
        <v>Bedford-Stuyvesant</v>
      </c>
      <c r="K4488" s="17" t="s">
        <v>11822</v>
      </c>
      <c r="L4488" s="17" t="str">
        <f t="shared" si="280"/>
        <v>No</v>
      </c>
      <c r="M4488" s="17">
        <v>2</v>
      </c>
      <c r="N4488" s="17" t="str" cm="1">
        <f t="array" ref="N4488">_xlfn.IFS(M4488&lt;=2,"Small",M4488&lt;=5,"Medium",M4488&gt;5,"Large")</f>
        <v>Small</v>
      </c>
      <c r="O4488" s="65">
        <v>176</v>
      </c>
      <c r="P4488" s="87">
        <f t="shared" si="281"/>
        <v>0.03</v>
      </c>
      <c r="Q4488" s="68">
        <v>4.9000000000000004</v>
      </c>
      <c r="R4488" s="68" t="str" cm="1">
        <f t="array" ref="R4488">_xlfn.SWITCH(ROUND(Q4488,0),5,"Excellent",4,"Good",3,"Ok","Bad")</f>
        <v>Excellent</v>
      </c>
      <c r="S4488" s="17">
        <v>39</v>
      </c>
      <c r="T4488" s="17" t="str">
        <f t="shared" si="282"/>
        <v>No</v>
      </c>
      <c r="U4488" s="82">
        <v>43537</v>
      </c>
      <c r="V4488" s="82">
        <v>43960</v>
      </c>
      <c r="W4488" s="17">
        <v>69</v>
      </c>
      <c r="X4488" s="17" t="str">
        <f t="shared" si="283"/>
        <v>Active</v>
      </c>
      <c r="Y4488" s="17" t="s">
        <v>15615</v>
      </c>
      <c r="Z4488" s="17"/>
    </row>
    <row r="4489" spans="1:26" x14ac:dyDescent="0.25">
      <c r="A4489">
        <v>4488</v>
      </c>
      <c r="B4489" s="17" t="s">
        <v>13360</v>
      </c>
      <c r="C4489" s="17">
        <v>3563</v>
      </c>
      <c r="D4489" s="17" t="str">
        <f>INDEX(Hosts!$A:$O,MATCH(Places!$C4489,Hosts!$A:$A,0),MATCH(Places!D$1,Hosts!$1:$1,0))</f>
        <v>Within an hour</v>
      </c>
      <c r="E4489" s="87">
        <f>INDEX(Hosts!$A:$O,MATCH(Places!$C4489,Hosts!$A:$A,0),MATCH(Places!E$1,Hosts!$1:$1,0))</f>
        <v>1</v>
      </c>
      <c r="F4489" s="87">
        <f>INDEX(Hosts!$A:$O,MATCH(Places!$C4489,Hosts!$A:$A,0),MATCH(Places!F$1,Hosts!$1:$1,0))</f>
        <v>0.97</v>
      </c>
      <c r="G4489" s="17" t="str">
        <f>INDEX(Hosts!$A:$O,MATCH(Places!$C4489,Hosts!$A:$A,0),MATCH(Places!G$1,Hosts!$1:$1,0))</f>
        <v>Yes</v>
      </c>
      <c r="H4489" s="17">
        <v>12</v>
      </c>
      <c r="I4489" s="17" t="str">
        <f>INDEX(Neighborhoods!$A:$C,MATCH(Places!$H4489,Neighborhoods!$A:$A,0),MATCH(Places!I$1,Neighborhoods!$1:$1,0))</f>
        <v>Brooklyn</v>
      </c>
      <c r="J4489" s="17" t="str">
        <f>INDEX(Neighborhoods!$A:$C,MATCH(Places!$H4489,Neighborhoods!$A:$A,0),MATCH(Places!J$1,Neighborhoods!$1:$1,0))</f>
        <v>Williamsburg</v>
      </c>
      <c r="K4489" s="17" t="s">
        <v>11822</v>
      </c>
      <c r="L4489" s="17" t="str">
        <f t="shared" si="280"/>
        <v>No</v>
      </c>
      <c r="M4489" s="17">
        <v>4</v>
      </c>
      <c r="N4489" s="17" t="str" cm="1">
        <f t="array" ref="N4489">_xlfn.IFS(M4489&lt;=2,"Small",M4489&lt;=5,"Medium",M4489&gt;5,"Large")</f>
        <v>Medium</v>
      </c>
      <c r="O4489" s="65">
        <v>175</v>
      </c>
      <c r="P4489" s="87">
        <f t="shared" si="281"/>
        <v>0.03</v>
      </c>
      <c r="Q4489" s="68">
        <v>4.9000000000000004</v>
      </c>
      <c r="R4489" s="68" t="str" cm="1">
        <f t="array" ref="R4489">_xlfn.SWITCH(ROUND(Q4489,0),5,"Excellent",4,"Good",3,"Ok","Bad")</f>
        <v>Excellent</v>
      </c>
      <c r="S4489" s="17">
        <v>21</v>
      </c>
      <c r="T4489" s="17" t="str">
        <f t="shared" si="282"/>
        <v>No</v>
      </c>
      <c r="U4489" s="82">
        <v>43562</v>
      </c>
      <c r="V4489" s="82">
        <v>43814</v>
      </c>
      <c r="W4489" s="17">
        <v>180</v>
      </c>
      <c r="X4489" s="17" t="str">
        <f t="shared" si="283"/>
        <v>Active</v>
      </c>
      <c r="Y4489" s="17" t="s">
        <v>15615</v>
      </c>
      <c r="Z4489" s="17"/>
    </row>
    <row r="4490" spans="1:26" x14ac:dyDescent="0.25">
      <c r="A4490">
        <v>4489</v>
      </c>
      <c r="B4490" s="17" t="s">
        <v>3153</v>
      </c>
      <c r="C4490" s="17">
        <v>2348</v>
      </c>
      <c r="D4490" s="17" t="str">
        <f>INDEX(Hosts!$A:$O,MATCH(Places!$C4490,Hosts!$A:$A,0),MATCH(Places!D$1,Hosts!$1:$1,0))</f>
        <v>Within a few hours</v>
      </c>
      <c r="E4490" s="87">
        <f>INDEX(Hosts!$A:$O,MATCH(Places!$C4490,Hosts!$A:$A,0),MATCH(Places!E$1,Hosts!$1:$1,0))</f>
        <v>1</v>
      </c>
      <c r="F4490" s="87">
        <f>INDEX(Hosts!$A:$O,MATCH(Places!$C4490,Hosts!$A:$A,0),MATCH(Places!F$1,Hosts!$1:$1,0))</f>
        <v>0.89</v>
      </c>
      <c r="G4490" s="17" t="str">
        <f>INDEX(Hosts!$A:$O,MATCH(Places!$C4490,Hosts!$A:$A,0),MATCH(Places!G$1,Hosts!$1:$1,0))</f>
        <v>Yes</v>
      </c>
      <c r="H4490" s="17">
        <v>7</v>
      </c>
      <c r="I4490" s="17" t="str">
        <f>INDEX(Neighborhoods!$A:$C,MATCH(Places!$H4490,Neighborhoods!$A:$A,0),MATCH(Places!I$1,Neighborhoods!$1:$1,0))</f>
        <v>Brooklyn</v>
      </c>
      <c r="J4490" s="17" t="str">
        <f>INDEX(Neighborhoods!$A:$C,MATCH(Places!$H4490,Neighborhoods!$A:$A,0),MATCH(Places!J$1,Neighborhoods!$1:$1,0))</f>
        <v>Bedford-Stuyvesant</v>
      </c>
      <c r="K4490" s="17" t="s">
        <v>11822</v>
      </c>
      <c r="L4490" s="17" t="str">
        <f t="shared" si="280"/>
        <v>No</v>
      </c>
      <c r="M4490" s="17">
        <v>3</v>
      </c>
      <c r="N4490" s="17" t="str" cm="1">
        <f t="array" ref="N4490">_xlfn.IFS(M4490&lt;=2,"Small",M4490&lt;=5,"Medium",M4490&gt;5,"Large")</f>
        <v>Medium</v>
      </c>
      <c r="O4490" s="65">
        <v>65</v>
      </c>
      <c r="P4490" s="87">
        <f t="shared" si="281"/>
        <v>0.03</v>
      </c>
      <c r="Q4490" s="68">
        <v>4.91</v>
      </c>
      <c r="R4490" s="68" t="str" cm="1">
        <f t="array" ref="R4490">_xlfn.SWITCH(ROUND(Q4490,0),5,"Excellent",4,"Good",3,"Ok","Bad")</f>
        <v>Excellent</v>
      </c>
      <c r="S4490" s="17">
        <v>54</v>
      </c>
      <c r="T4490" s="17" t="str">
        <f t="shared" si="282"/>
        <v>No</v>
      </c>
      <c r="U4490" s="82">
        <v>43598</v>
      </c>
      <c r="V4490" s="82">
        <v>44057</v>
      </c>
      <c r="W4490" s="17">
        <v>248</v>
      </c>
      <c r="X4490" s="17" t="str">
        <f t="shared" si="283"/>
        <v>Active</v>
      </c>
      <c r="Y4490" s="17" t="s">
        <v>15615</v>
      </c>
      <c r="Z4490" s="17"/>
    </row>
    <row r="4491" spans="1:26" x14ac:dyDescent="0.25">
      <c r="A4491">
        <v>4490</v>
      </c>
      <c r="B4491" s="17" t="s">
        <v>3154</v>
      </c>
      <c r="C4491" s="17">
        <v>3746</v>
      </c>
      <c r="D4491" s="17" t="str">
        <f>INDEX(Hosts!$A:$O,MATCH(Places!$C4491,Hosts!$A:$A,0),MATCH(Places!D$1,Hosts!$1:$1,0))</f>
        <v>Within an hour</v>
      </c>
      <c r="E4491" s="87">
        <f>INDEX(Hosts!$A:$O,MATCH(Places!$C4491,Hosts!$A:$A,0),MATCH(Places!E$1,Hosts!$1:$1,0))</f>
        <v>0.9</v>
      </c>
      <c r="F4491" s="87">
        <f>INDEX(Hosts!$A:$O,MATCH(Places!$C4491,Hosts!$A:$A,0),MATCH(Places!F$1,Hosts!$1:$1,0))</f>
        <v>1</v>
      </c>
      <c r="G4491" s="17" t="str">
        <f>INDEX(Hosts!$A:$O,MATCH(Places!$C4491,Hosts!$A:$A,0),MATCH(Places!G$1,Hosts!$1:$1,0))</f>
        <v>No</v>
      </c>
      <c r="H4491" s="17">
        <v>14</v>
      </c>
      <c r="I4491" s="17" t="str">
        <f>INDEX(Neighborhoods!$A:$C,MATCH(Places!$H4491,Neighborhoods!$A:$A,0),MATCH(Places!I$1,Neighborhoods!$1:$1,0))</f>
        <v>Manhattan</v>
      </c>
      <c r="J4491" s="17" t="str">
        <f>INDEX(Neighborhoods!$A:$C,MATCH(Places!$H4491,Neighborhoods!$A:$A,0),MATCH(Places!J$1,Neighborhoods!$1:$1,0))</f>
        <v>East Harlem</v>
      </c>
      <c r="K4491" s="17" t="s">
        <v>11822</v>
      </c>
      <c r="L4491" s="17" t="str">
        <f t="shared" si="280"/>
        <v>No</v>
      </c>
      <c r="M4491" s="17">
        <v>7</v>
      </c>
      <c r="N4491" s="17" t="str" cm="1">
        <f t="array" ref="N4491">_xlfn.IFS(M4491&lt;=2,"Small",M4491&lt;=5,"Medium",M4491&gt;5,"Large")</f>
        <v>Large</v>
      </c>
      <c r="O4491" s="65">
        <v>203.29</v>
      </c>
      <c r="P4491" s="87">
        <f t="shared" si="281"/>
        <v>0.04</v>
      </c>
      <c r="Q4491" s="68">
        <v>4.82</v>
      </c>
      <c r="R4491" s="68" t="str" cm="1">
        <f t="array" ref="R4491">_xlfn.SWITCH(ROUND(Q4491,0),5,"Excellent",4,"Good",3,"Ok","Bad")</f>
        <v>Excellent</v>
      </c>
      <c r="S4491" s="17">
        <v>34</v>
      </c>
      <c r="T4491" s="17" t="str">
        <f t="shared" si="282"/>
        <v>No</v>
      </c>
      <c r="U4491" s="82">
        <v>43520</v>
      </c>
      <c r="V4491" s="82">
        <v>44011</v>
      </c>
      <c r="W4491" s="17">
        <v>360</v>
      </c>
      <c r="X4491" s="17" t="str">
        <f t="shared" si="283"/>
        <v>Active</v>
      </c>
      <c r="Y4491" s="17" t="s">
        <v>15615</v>
      </c>
      <c r="Z4491" s="17"/>
    </row>
    <row r="4492" spans="1:26" x14ac:dyDescent="0.25">
      <c r="A4492">
        <v>4491</v>
      </c>
      <c r="B4492" s="17" t="s">
        <v>3155</v>
      </c>
      <c r="C4492" s="17">
        <v>2700</v>
      </c>
      <c r="D4492" s="17" t="str">
        <f>INDEX(Hosts!$A:$O,MATCH(Places!$C4492,Hosts!$A:$A,0),MATCH(Places!D$1,Hosts!$1:$1,0))</f>
        <v>Within a day</v>
      </c>
      <c r="E4492" s="87">
        <f>INDEX(Hosts!$A:$O,MATCH(Places!$C4492,Hosts!$A:$A,0),MATCH(Places!E$1,Hosts!$1:$1,0))</f>
        <v>0.75</v>
      </c>
      <c r="F4492" s="87">
        <f>INDEX(Hosts!$A:$O,MATCH(Places!$C4492,Hosts!$A:$A,0),MATCH(Places!F$1,Hosts!$1:$1,0))</f>
        <v>1</v>
      </c>
      <c r="G4492" s="17" t="str">
        <f>INDEX(Hosts!$A:$O,MATCH(Places!$C4492,Hosts!$A:$A,0),MATCH(Places!G$1,Hosts!$1:$1,0))</f>
        <v>No</v>
      </c>
      <c r="H4492" s="17">
        <v>7</v>
      </c>
      <c r="I4492" s="17" t="str">
        <f>INDEX(Neighborhoods!$A:$C,MATCH(Places!$H4492,Neighborhoods!$A:$A,0),MATCH(Places!I$1,Neighborhoods!$1:$1,0))</f>
        <v>Brooklyn</v>
      </c>
      <c r="J4492" s="17" t="str">
        <f>INDEX(Neighborhoods!$A:$C,MATCH(Places!$H4492,Neighborhoods!$A:$A,0),MATCH(Places!J$1,Neighborhoods!$1:$1,0))</f>
        <v>Bedford-Stuyvesant</v>
      </c>
      <c r="K4492" s="17" t="s">
        <v>1</v>
      </c>
      <c r="L4492" s="17" t="str">
        <f t="shared" si="280"/>
        <v>Yes</v>
      </c>
      <c r="M4492" s="17">
        <v>1</v>
      </c>
      <c r="N4492" s="17" t="str" cm="1">
        <f t="array" ref="N4492">_xlfn.IFS(M4492&lt;=2,"Small",M4492&lt;=5,"Medium",M4492&gt;5,"Large")</f>
        <v>Small</v>
      </c>
      <c r="O4492" s="65">
        <v>40</v>
      </c>
      <c r="P4492" s="87">
        <f t="shared" si="281"/>
        <v>0.03</v>
      </c>
      <c r="Q4492" s="68">
        <v>5</v>
      </c>
      <c r="R4492" s="68" t="str" cm="1">
        <f t="array" ref="R4492">_xlfn.SWITCH(ROUND(Q4492,0),5,"Excellent",4,"Good",3,"Ok","Bad")</f>
        <v>Excellent</v>
      </c>
      <c r="S4492" s="17">
        <v>5</v>
      </c>
      <c r="T4492" s="17" t="str">
        <f t="shared" si="282"/>
        <v>No</v>
      </c>
      <c r="U4492" s="82">
        <v>43532</v>
      </c>
      <c r="V4492" s="82">
        <v>43731</v>
      </c>
      <c r="W4492" s="17">
        <v>0</v>
      </c>
      <c r="X4492" s="17" t="str">
        <f t="shared" si="283"/>
        <v>Inactive</v>
      </c>
      <c r="Y4492" s="17" t="s">
        <v>15615</v>
      </c>
      <c r="Z4492" s="17"/>
    </row>
    <row r="4493" spans="1:26" x14ac:dyDescent="0.25">
      <c r="A4493">
        <v>4492</v>
      </c>
      <c r="B4493" s="17" t="s">
        <v>3156</v>
      </c>
      <c r="C4493" s="17">
        <v>2430</v>
      </c>
      <c r="D4493" s="17" t="str">
        <f>INDEX(Hosts!$A:$O,MATCH(Places!$C4493,Hosts!$A:$A,0),MATCH(Places!D$1,Hosts!$1:$1,0))</f>
        <v>Within a day</v>
      </c>
      <c r="E4493" s="87">
        <f>INDEX(Hosts!$A:$O,MATCH(Places!$C4493,Hosts!$A:$A,0),MATCH(Places!E$1,Hosts!$1:$1,0))</f>
        <v>0.8</v>
      </c>
      <c r="F4493" s="87">
        <f>INDEX(Hosts!$A:$O,MATCH(Places!$C4493,Hosts!$A:$A,0),MATCH(Places!F$1,Hosts!$1:$1,0))</f>
        <v>0.91</v>
      </c>
      <c r="G4493" s="17" t="str">
        <f>INDEX(Hosts!$A:$O,MATCH(Places!$C4493,Hosts!$A:$A,0),MATCH(Places!G$1,Hosts!$1:$1,0))</f>
        <v>Yes</v>
      </c>
      <c r="H4493" s="17">
        <v>10</v>
      </c>
      <c r="I4493" s="17" t="str">
        <f>INDEX(Neighborhoods!$A:$C,MATCH(Places!$H4493,Neighborhoods!$A:$A,0),MATCH(Places!I$1,Neighborhoods!$1:$1,0))</f>
        <v>Brooklyn</v>
      </c>
      <c r="J4493" s="17" t="str">
        <f>INDEX(Neighborhoods!$A:$C,MATCH(Places!$H4493,Neighborhoods!$A:$A,0),MATCH(Places!J$1,Neighborhoods!$1:$1,0))</f>
        <v>East Flatbush</v>
      </c>
      <c r="K4493" s="17" t="s">
        <v>11822</v>
      </c>
      <c r="L4493" s="17" t="str">
        <f t="shared" si="280"/>
        <v>No</v>
      </c>
      <c r="M4493" s="17">
        <v>12</v>
      </c>
      <c r="N4493" s="17" t="str" cm="1">
        <f t="array" ref="N4493">_xlfn.IFS(M4493&lt;=2,"Small",M4493&lt;=5,"Medium",M4493&gt;5,"Large")</f>
        <v>Large</v>
      </c>
      <c r="O4493" s="65">
        <v>300</v>
      </c>
      <c r="P4493" s="87">
        <f t="shared" si="281"/>
        <v>0.04</v>
      </c>
      <c r="Q4493" s="68">
        <v>4.8099999999999996</v>
      </c>
      <c r="R4493" s="68" t="str" cm="1">
        <f t="array" ref="R4493">_xlfn.SWITCH(ROUND(Q4493,0),5,"Excellent",4,"Good",3,"Ok","Bad")</f>
        <v>Excellent</v>
      </c>
      <c r="S4493" s="17">
        <v>27</v>
      </c>
      <c r="T4493" s="17" t="str">
        <f t="shared" si="282"/>
        <v>No</v>
      </c>
      <c r="U4493" s="82">
        <v>43533</v>
      </c>
      <c r="V4493" s="82">
        <v>43906</v>
      </c>
      <c r="W4493" s="17">
        <v>178</v>
      </c>
      <c r="X4493" s="17" t="str">
        <f t="shared" si="283"/>
        <v>Active</v>
      </c>
      <c r="Y4493" s="17" t="s">
        <v>15615</v>
      </c>
      <c r="Z4493" s="17"/>
    </row>
    <row r="4494" spans="1:26" x14ac:dyDescent="0.25">
      <c r="A4494">
        <v>4493</v>
      </c>
      <c r="B4494" s="17" t="s">
        <v>3157</v>
      </c>
      <c r="C4494" s="17">
        <v>2167</v>
      </c>
      <c r="D4494" s="17" t="str">
        <f>INDEX(Hosts!$A:$O,MATCH(Places!$C4494,Hosts!$A:$A,0),MATCH(Places!D$1,Hosts!$1:$1,0))</f>
        <v>Within an hour</v>
      </c>
      <c r="E4494" s="87">
        <f>INDEX(Hosts!$A:$O,MATCH(Places!$C4494,Hosts!$A:$A,0),MATCH(Places!E$1,Hosts!$1:$1,0))</f>
        <v>1</v>
      </c>
      <c r="F4494" s="87">
        <f>INDEX(Hosts!$A:$O,MATCH(Places!$C4494,Hosts!$A:$A,0),MATCH(Places!F$1,Hosts!$1:$1,0))</f>
        <v>0.78</v>
      </c>
      <c r="G4494" s="17" t="str">
        <f>INDEX(Hosts!$A:$O,MATCH(Places!$C4494,Hosts!$A:$A,0),MATCH(Places!G$1,Hosts!$1:$1,0))</f>
        <v>Yes</v>
      </c>
      <c r="H4494" s="17">
        <v>19</v>
      </c>
      <c r="I4494" s="17" t="str">
        <f>INDEX(Neighborhoods!$A:$C,MATCH(Places!$H4494,Neighborhoods!$A:$A,0),MATCH(Places!I$1,Neighborhoods!$1:$1,0))</f>
        <v>Manhattan</v>
      </c>
      <c r="J4494" s="17" t="str">
        <f>INDEX(Neighborhoods!$A:$C,MATCH(Places!$H4494,Neighborhoods!$A:$A,0),MATCH(Places!J$1,Neighborhoods!$1:$1,0))</f>
        <v>Upper East Side</v>
      </c>
      <c r="K4494" s="17" t="s">
        <v>11822</v>
      </c>
      <c r="L4494" s="17" t="str">
        <f t="shared" si="280"/>
        <v>No</v>
      </c>
      <c r="M4494" s="17">
        <v>8</v>
      </c>
      <c r="N4494" s="17" t="str" cm="1">
        <f t="array" ref="N4494">_xlfn.IFS(M4494&lt;=2,"Small",M4494&lt;=5,"Medium",M4494&gt;5,"Large")</f>
        <v>Large</v>
      </c>
      <c r="O4494" s="65">
        <v>950</v>
      </c>
      <c r="P4494" s="87">
        <f t="shared" si="281"/>
        <v>0.05</v>
      </c>
      <c r="Q4494" s="68">
        <v>4.92</v>
      </c>
      <c r="R4494" s="68" t="str" cm="1">
        <f t="array" ref="R4494">_xlfn.SWITCH(ROUND(Q4494,0),5,"Excellent",4,"Good",3,"Ok","Bad")</f>
        <v>Excellent</v>
      </c>
      <c r="S4494" s="17">
        <v>12</v>
      </c>
      <c r="T4494" s="17" t="str">
        <f t="shared" si="282"/>
        <v>No</v>
      </c>
      <c r="U4494" s="82">
        <v>43550</v>
      </c>
      <c r="V4494" s="82">
        <v>43879</v>
      </c>
      <c r="W4494" s="17">
        <v>269</v>
      </c>
      <c r="X4494" s="17" t="str">
        <f t="shared" si="283"/>
        <v>Active</v>
      </c>
      <c r="Y4494" s="17" t="s">
        <v>15615</v>
      </c>
      <c r="Z4494" s="17"/>
    </row>
    <row r="4495" spans="1:26" x14ac:dyDescent="0.25">
      <c r="A4495">
        <v>4494</v>
      </c>
      <c r="B4495" s="17" t="s">
        <v>3158</v>
      </c>
      <c r="C4495" s="17">
        <v>2532</v>
      </c>
      <c r="D4495" s="17" t="str">
        <f>INDEX(Hosts!$A:$O,MATCH(Places!$C4495,Hosts!$A:$A,0),MATCH(Places!D$1,Hosts!$1:$1,0))</f>
        <v>Within a day</v>
      </c>
      <c r="E4495" s="87">
        <f>INDEX(Hosts!$A:$O,MATCH(Places!$C4495,Hosts!$A:$A,0),MATCH(Places!E$1,Hosts!$1:$1,0))</f>
        <v>1</v>
      </c>
      <c r="F4495" s="87">
        <f>INDEX(Hosts!$A:$O,MATCH(Places!$C4495,Hosts!$A:$A,0),MATCH(Places!F$1,Hosts!$1:$1,0))</f>
        <v>1</v>
      </c>
      <c r="G4495" s="17" t="str">
        <f>INDEX(Hosts!$A:$O,MATCH(Places!$C4495,Hosts!$A:$A,0),MATCH(Places!G$1,Hosts!$1:$1,0))</f>
        <v>No</v>
      </c>
      <c r="H4495" s="17">
        <v>7</v>
      </c>
      <c r="I4495" s="17" t="str">
        <f>INDEX(Neighborhoods!$A:$C,MATCH(Places!$H4495,Neighborhoods!$A:$A,0),MATCH(Places!I$1,Neighborhoods!$1:$1,0))</f>
        <v>Brooklyn</v>
      </c>
      <c r="J4495" s="17" t="str">
        <f>INDEX(Neighborhoods!$A:$C,MATCH(Places!$H4495,Neighborhoods!$A:$A,0),MATCH(Places!J$1,Neighborhoods!$1:$1,0))</f>
        <v>Bedford-Stuyvesant</v>
      </c>
      <c r="K4495" s="17" t="s">
        <v>1</v>
      </c>
      <c r="L4495" s="17" t="str">
        <f t="shared" si="280"/>
        <v>Yes</v>
      </c>
      <c r="M4495" s="17">
        <v>4</v>
      </c>
      <c r="N4495" s="17" t="str" cm="1">
        <f t="array" ref="N4495">_xlfn.IFS(M4495&lt;=2,"Small",M4495&lt;=5,"Medium",M4495&gt;5,"Large")</f>
        <v>Medium</v>
      </c>
      <c r="O4495" s="65">
        <v>100</v>
      </c>
      <c r="P4495" s="87">
        <f t="shared" si="281"/>
        <v>0.03</v>
      </c>
      <c r="Q4495" s="68">
        <v>4.38</v>
      </c>
      <c r="R4495" s="68" t="str" cm="1">
        <f t="array" ref="R4495">_xlfn.SWITCH(ROUND(Q4495,0),5,"Excellent",4,"Good",3,"Ok","Bad")</f>
        <v>Good</v>
      </c>
      <c r="S4495" s="17">
        <v>8</v>
      </c>
      <c r="T4495" s="17" t="str">
        <f t="shared" si="282"/>
        <v>No</v>
      </c>
      <c r="U4495" s="82">
        <v>43541</v>
      </c>
      <c r="V4495" s="82">
        <v>43695</v>
      </c>
      <c r="W4495" s="17">
        <v>365</v>
      </c>
      <c r="X4495" s="17" t="str">
        <f t="shared" si="283"/>
        <v>Active</v>
      </c>
      <c r="Y4495" s="17" t="s">
        <v>15616</v>
      </c>
      <c r="Z4495" s="17"/>
    </row>
    <row r="4496" spans="1:26" x14ac:dyDescent="0.25">
      <c r="A4496">
        <v>4495</v>
      </c>
      <c r="B4496" s="17" t="s">
        <v>3159</v>
      </c>
      <c r="C4496" s="17">
        <v>3735</v>
      </c>
      <c r="D4496" s="17" t="str">
        <f>INDEX(Hosts!$A:$O,MATCH(Places!$C4496,Hosts!$A:$A,0),MATCH(Places!D$1,Hosts!$1:$1,0))</f>
        <v>Within an hour</v>
      </c>
      <c r="E4496" s="87">
        <f>INDEX(Hosts!$A:$O,MATCH(Places!$C4496,Hosts!$A:$A,0),MATCH(Places!E$1,Hosts!$1:$1,0))</f>
        <v>1</v>
      </c>
      <c r="F4496" s="87">
        <f>INDEX(Hosts!$A:$O,MATCH(Places!$C4496,Hosts!$A:$A,0),MATCH(Places!F$1,Hosts!$1:$1,0))</f>
        <v>0.98</v>
      </c>
      <c r="G4496" s="17" t="str">
        <f>INDEX(Hosts!$A:$O,MATCH(Places!$C4496,Hosts!$A:$A,0),MATCH(Places!G$1,Hosts!$1:$1,0))</f>
        <v>No</v>
      </c>
      <c r="H4496" s="17">
        <v>22</v>
      </c>
      <c r="I4496" s="17" t="str">
        <f>INDEX(Neighborhoods!$A:$C,MATCH(Places!$H4496,Neighborhoods!$A:$A,0),MATCH(Places!I$1,Neighborhoods!$1:$1,0))</f>
        <v>Queens</v>
      </c>
      <c r="J4496" s="17" t="str">
        <f>INDEX(Neighborhoods!$A:$C,MATCH(Places!$H4496,Neighborhoods!$A:$A,0),MATCH(Places!J$1,Neighborhoods!$1:$1,0))</f>
        <v>Flushing</v>
      </c>
      <c r="K4496" s="17" t="s">
        <v>1</v>
      </c>
      <c r="L4496" s="17" t="str">
        <f t="shared" si="280"/>
        <v>Yes</v>
      </c>
      <c r="M4496" s="17">
        <v>2</v>
      </c>
      <c r="N4496" s="17" t="str" cm="1">
        <f t="array" ref="N4496">_xlfn.IFS(M4496&lt;=2,"Small",M4496&lt;=5,"Medium",M4496&gt;5,"Large")</f>
        <v>Small</v>
      </c>
      <c r="O4496" s="65">
        <v>52</v>
      </c>
      <c r="P4496" s="87">
        <f t="shared" si="281"/>
        <v>0.03</v>
      </c>
      <c r="Q4496" s="68">
        <v>4.8899999999999997</v>
      </c>
      <c r="R4496" s="68" t="str" cm="1">
        <f t="array" ref="R4496">_xlfn.SWITCH(ROUND(Q4496,0),5,"Excellent",4,"Good",3,"Ok","Bad")</f>
        <v>Excellent</v>
      </c>
      <c r="S4496" s="17">
        <v>36</v>
      </c>
      <c r="T4496" s="17" t="str">
        <f t="shared" si="282"/>
        <v>No</v>
      </c>
      <c r="U4496" s="82">
        <v>43503</v>
      </c>
      <c r="V4496" s="82">
        <v>43890</v>
      </c>
      <c r="W4496" s="17">
        <v>180</v>
      </c>
      <c r="X4496" s="17" t="str">
        <f t="shared" si="283"/>
        <v>Active</v>
      </c>
      <c r="Y4496" s="17" t="s">
        <v>15616</v>
      </c>
      <c r="Z4496" s="17"/>
    </row>
    <row r="4497" spans="1:26" x14ac:dyDescent="0.25">
      <c r="A4497">
        <v>4496</v>
      </c>
      <c r="B4497" s="17" t="s">
        <v>3159</v>
      </c>
      <c r="C4497" s="17">
        <v>3735</v>
      </c>
      <c r="D4497" s="17" t="str">
        <f>INDEX(Hosts!$A:$O,MATCH(Places!$C4497,Hosts!$A:$A,0),MATCH(Places!D$1,Hosts!$1:$1,0))</f>
        <v>Within an hour</v>
      </c>
      <c r="E4497" s="87">
        <f>INDEX(Hosts!$A:$O,MATCH(Places!$C4497,Hosts!$A:$A,0),MATCH(Places!E$1,Hosts!$1:$1,0))</f>
        <v>1</v>
      </c>
      <c r="F4497" s="87">
        <f>INDEX(Hosts!$A:$O,MATCH(Places!$C4497,Hosts!$A:$A,0),MATCH(Places!F$1,Hosts!$1:$1,0))</f>
        <v>0.98</v>
      </c>
      <c r="G4497" s="17" t="str">
        <f>INDEX(Hosts!$A:$O,MATCH(Places!$C4497,Hosts!$A:$A,0),MATCH(Places!G$1,Hosts!$1:$1,0))</f>
        <v>No</v>
      </c>
      <c r="H4497" s="17">
        <v>22</v>
      </c>
      <c r="I4497" s="17" t="str">
        <f>INDEX(Neighborhoods!$A:$C,MATCH(Places!$H4497,Neighborhoods!$A:$A,0),MATCH(Places!I$1,Neighborhoods!$1:$1,0))</f>
        <v>Queens</v>
      </c>
      <c r="J4497" s="17" t="str">
        <f>INDEX(Neighborhoods!$A:$C,MATCH(Places!$H4497,Neighborhoods!$A:$A,0),MATCH(Places!J$1,Neighborhoods!$1:$1,0))</f>
        <v>Flushing</v>
      </c>
      <c r="K4497" s="17" t="s">
        <v>1</v>
      </c>
      <c r="L4497" s="17" t="str">
        <f t="shared" si="280"/>
        <v>Yes</v>
      </c>
      <c r="M4497" s="17">
        <v>2</v>
      </c>
      <c r="N4497" s="17" t="str" cm="1">
        <f t="array" ref="N4497">_xlfn.IFS(M4497&lt;=2,"Small",M4497&lt;=5,"Medium",M4497&gt;5,"Large")</f>
        <v>Small</v>
      </c>
      <c r="O4497" s="65">
        <v>52</v>
      </c>
      <c r="P4497" s="87">
        <f t="shared" si="281"/>
        <v>0.03</v>
      </c>
      <c r="Q4497" s="68">
        <v>4.6399999999999997</v>
      </c>
      <c r="R4497" s="68" t="str" cm="1">
        <f t="array" ref="R4497">_xlfn.SWITCH(ROUND(Q4497,0),5,"Excellent",4,"Good",3,"Ok","Bad")</f>
        <v>Excellent</v>
      </c>
      <c r="S4497" s="17">
        <v>47</v>
      </c>
      <c r="T4497" s="17" t="str">
        <f t="shared" si="282"/>
        <v>No</v>
      </c>
      <c r="U4497" s="82">
        <v>43514</v>
      </c>
      <c r="V4497" s="82">
        <v>43921</v>
      </c>
      <c r="W4497" s="17">
        <v>180</v>
      </c>
      <c r="X4497" s="17" t="str">
        <f t="shared" si="283"/>
        <v>Active</v>
      </c>
      <c r="Y4497" s="17" t="s">
        <v>15616</v>
      </c>
      <c r="Z4497" s="17"/>
    </row>
    <row r="4498" spans="1:26" x14ac:dyDescent="0.25">
      <c r="A4498">
        <v>4497</v>
      </c>
      <c r="B4498" s="17" t="s">
        <v>3160</v>
      </c>
      <c r="C4498" s="17">
        <v>3738</v>
      </c>
      <c r="D4498" s="17" t="str">
        <f>INDEX(Hosts!$A:$O,MATCH(Places!$C4498,Hosts!$A:$A,0),MATCH(Places!D$1,Hosts!$1:$1,0))</f>
        <v>Within a day</v>
      </c>
      <c r="E4498" s="87">
        <f>INDEX(Hosts!$A:$O,MATCH(Places!$C4498,Hosts!$A:$A,0),MATCH(Places!E$1,Hosts!$1:$1,0))</f>
        <v>1</v>
      </c>
      <c r="F4498" s="87">
        <f>INDEX(Hosts!$A:$O,MATCH(Places!$C4498,Hosts!$A:$A,0),MATCH(Places!F$1,Hosts!$1:$1,0))</f>
        <v>1</v>
      </c>
      <c r="G4498" s="17" t="str">
        <f>INDEX(Hosts!$A:$O,MATCH(Places!$C4498,Hosts!$A:$A,0),MATCH(Places!G$1,Hosts!$1:$1,0))</f>
        <v>Yes</v>
      </c>
      <c r="H4498" s="17">
        <v>13</v>
      </c>
      <c r="I4498" s="17" t="str">
        <f>INDEX(Neighborhoods!$A:$C,MATCH(Places!$H4498,Neighborhoods!$A:$A,0),MATCH(Places!I$1,Neighborhoods!$1:$1,0))</f>
        <v>Manhattan</v>
      </c>
      <c r="J4498" s="17" t="str">
        <f>INDEX(Neighborhoods!$A:$C,MATCH(Places!$H4498,Neighborhoods!$A:$A,0),MATCH(Places!J$1,Neighborhoods!$1:$1,0))</f>
        <v>Chelsea</v>
      </c>
      <c r="K4498" s="17" t="s">
        <v>11822</v>
      </c>
      <c r="L4498" s="17" t="str">
        <f t="shared" si="280"/>
        <v>No</v>
      </c>
      <c r="M4498" s="17">
        <v>4</v>
      </c>
      <c r="N4498" s="17" t="str" cm="1">
        <f t="array" ref="N4498">_xlfn.IFS(M4498&lt;=2,"Small",M4498&lt;=5,"Medium",M4498&gt;5,"Large")</f>
        <v>Medium</v>
      </c>
      <c r="O4498" s="65">
        <v>200</v>
      </c>
      <c r="P4498" s="87">
        <f t="shared" si="281"/>
        <v>0.04</v>
      </c>
      <c r="Q4498" s="68">
        <v>4.83</v>
      </c>
      <c r="R4498" s="68" t="str" cm="1">
        <f t="array" ref="R4498">_xlfn.SWITCH(ROUND(Q4498,0),5,"Excellent",4,"Good",3,"Ok","Bad")</f>
        <v>Excellent</v>
      </c>
      <c r="S4498" s="17">
        <v>53</v>
      </c>
      <c r="T4498" s="17" t="str">
        <f t="shared" si="282"/>
        <v>No</v>
      </c>
      <c r="U4498" s="82">
        <v>43513</v>
      </c>
      <c r="V4498" s="82">
        <v>43905</v>
      </c>
      <c r="W4498" s="17">
        <v>0</v>
      </c>
      <c r="X4498" s="17" t="str">
        <f t="shared" si="283"/>
        <v>Inactive</v>
      </c>
      <c r="Y4498" s="17" t="s">
        <v>15616</v>
      </c>
      <c r="Z4498" s="17"/>
    </row>
    <row r="4499" spans="1:26" x14ac:dyDescent="0.25">
      <c r="A4499">
        <v>4498</v>
      </c>
      <c r="B4499" s="17" t="s">
        <v>3163</v>
      </c>
      <c r="C4499" s="17">
        <v>493</v>
      </c>
      <c r="D4499" s="17" t="str">
        <f>INDEX(Hosts!$A:$O,MATCH(Places!$C4499,Hosts!$A:$A,0),MATCH(Places!D$1,Hosts!$1:$1,0))</f>
        <v>Within an hour</v>
      </c>
      <c r="E4499" s="87">
        <f>INDEX(Hosts!$A:$O,MATCH(Places!$C4499,Hosts!$A:$A,0),MATCH(Places!E$1,Hosts!$1:$1,0))</f>
        <v>1</v>
      </c>
      <c r="F4499" s="87">
        <f>INDEX(Hosts!$A:$O,MATCH(Places!$C4499,Hosts!$A:$A,0),MATCH(Places!F$1,Hosts!$1:$1,0))</f>
        <v>0.4</v>
      </c>
      <c r="G4499" s="17" t="str">
        <f>INDEX(Hosts!$A:$O,MATCH(Places!$C4499,Hosts!$A:$A,0),MATCH(Places!G$1,Hosts!$1:$1,0))</f>
        <v>No</v>
      </c>
      <c r="H4499" s="17">
        <v>12</v>
      </c>
      <c r="I4499" s="17" t="str">
        <f>INDEX(Neighborhoods!$A:$C,MATCH(Places!$H4499,Neighborhoods!$A:$A,0),MATCH(Places!I$1,Neighborhoods!$1:$1,0))</f>
        <v>Brooklyn</v>
      </c>
      <c r="J4499" s="17" t="str">
        <f>INDEX(Neighborhoods!$A:$C,MATCH(Places!$H4499,Neighborhoods!$A:$A,0),MATCH(Places!J$1,Neighborhoods!$1:$1,0))</f>
        <v>Williamsburg</v>
      </c>
      <c r="K4499" s="17" t="s">
        <v>11822</v>
      </c>
      <c r="L4499" s="17" t="str">
        <f t="shared" si="280"/>
        <v>No</v>
      </c>
      <c r="M4499" s="17">
        <v>2</v>
      </c>
      <c r="N4499" s="17" t="str" cm="1">
        <f t="array" ref="N4499">_xlfn.IFS(M4499&lt;=2,"Small",M4499&lt;=5,"Medium",M4499&gt;5,"Large")</f>
        <v>Small</v>
      </c>
      <c r="O4499" s="65">
        <v>80</v>
      </c>
      <c r="P4499" s="87">
        <f t="shared" si="281"/>
        <v>0.03</v>
      </c>
      <c r="Q4499" s="68">
        <v>5</v>
      </c>
      <c r="R4499" s="68" t="str" cm="1">
        <f t="array" ref="R4499">_xlfn.SWITCH(ROUND(Q4499,0),5,"Excellent",4,"Good",3,"Ok","Bad")</f>
        <v>Excellent</v>
      </c>
      <c r="S4499" s="17">
        <v>4</v>
      </c>
      <c r="T4499" s="17" t="str">
        <f t="shared" si="282"/>
        <v>No</v>
      </c>
      <c r="U4499" s="82">
        <v>43588</v>
      </c>
      <c r="V4499" s="82">
        <v>43850</v>
      </c>
      <c r="W4499" s="17">
        <v>51</v>
      </c>
      <c r="X4499" s="17" t="str">
        <f t="shared" si="283"/>
        <v>Active</v>
      </c>
      <c r="Y4499" s="17" t="s">
        <v>15615</v>
      </c>
      <c r="Z4499" s="17"/>
    </row>
    <row r="4500" spans="1:26" x14ac:dyDescent="0.25">
      <c r="A4500">
        <v>4499</v>
      </c>
      <c r="B4500" s="17" t="s">
        <v>15085</v>
      </c>
      <c r="C4500" s="17">
        <v>3774</v>
      </c>
      <c r="D4500" s="17" t="str">
        <f>INDEX(Hosts!$A:$O,MATCH(Places!$C4500,Hosts!$A:$A,0),MATCH(Places!D$1,Hosts!$1:$1,0))</f>
        <v>Within an hour</v>
      </c>
      <c r="E4500" s="87">
        <f>INDEX(Hosts!$A:$O,MATCH(Places!$C4500,Hosts!$A:$A,0),MATCH(Places!E$1,Hosts!$1:$1,0))</f>
        <v>1</v>
      </c>
      <c r="F4500" s="87">
        <f>INDEX(Hosts!$A:$O,MATCH(Places!$C4500,Hosts!$A:$A,0),MATCH(Places!F$1,Hosts!$1:$1,0))</f>
        <v>1</v>
      </c>
      <c r="G4500" s="17" t="str">
        <f>INDEX(Hosts!$A:$O,MATCH(Places!$C4500,Hosts!$A:$A,0),MATCH(Places!G$1,Hosts!$1:$1,0))</f>
        <v>No</v>
      </c>
      <c r="H4500" s="17">
        <v>13</v>
      </c>
      <c r="I4500" s="17" t="str">
        <f>INDEX(Neighborhoods!$A:$C,MATCH(Places!$H4500,Neighborhoods!$A:$A,0),MATCH(Places!I$1,Neighborhoods!$1:$1,0))</f>
        <v>Manhattan</v>
      </c>
      <c r="J4500" s="17" t="str">
        <f>INDEX(Neighborhoods!$A:$C,MATCH(Places!$H4500,Neighborhoods!$A:$A,0),MATCH(Places!J$1,Neighborhoods!$1:$1,0))</f>
        <v>Chelsea</v>
      </c>
      <c r="K4500" s="17" t="s">
        <v>1</v>
      </c>
      <c r="L4500" s="17" t="str">
        <f t="shared" si="280"/>
        <v>Yes</v>
      </c>
      <c r="M4500" s="17">
        <v>1</v>
      </c>
      <c r="N4500" s="17" t="str" cm="1">
        <f t="array" ref="N4500">_xlfn.IFS(M4500&lt;=2,"Small",M4500&lt;=5,"Medium",M4500&gt;5,"Large")</f>
        <v>Small</v>
      </c>
      <c r="O4500" s="65">
        <v>99</v>
      </c>
      <c r="P4500" s="87">
        <f t="shared" si="281"/>
        <v>0.03</v>
      </c>
      <c r="Q4500" s="68">
        <v>4.33</v>
      </c>
      <c r="R4500" s="68" t="str" cm="1">
        <f t="array" ref="R4500">_xlfn.SWITCH(ROUND(Q4500,0),5,"Excellent",4,"Good",3,"Ok","Bad")</f>
        <v>Good</v>
      </c>
      <c r="S4500" s="17">
        <v>9</v>
      </c>
      <c r="T4500" s="17" t="str">
        <f t="shared" si="282"/>
        <v>No</v>
      </c>
      <c r="U4500" s="82">
        <v>43504</v>
      </c>
      <c r="V4500" s="82">
        <v>43815</v>
      </c>
      <c r="W4500" s="17">
        <v>0</v>
      </c>
      <c r="X4500" s="17" t="str">
        <f t="shared" si="283"/>
        <v>Inactive</v>
      </c>
      <c r="Y4500" s="17" t="s">
        <v>15616</v>
      </c>
      <c r="Z4500" s="17"/>
    </row>
    <row r="4501" spans="1:26" x14ac:dyDescent="0.25">
      <c r="A4501">
        <v>4500</v>
      </c>
      <c r="B4501" s="17" t="s">
        <v>3164</v>
      </c>
      <c r="C4501" s="17">
        <v>3784</v>
      </c>
      <c r="D4501" s="17" t="str">
        <f>INDEX(Hosts!$A:$O,MATCH(Places!$C4501,Hosts!$A:$A,0),MATCH(Places!D$1,Hosts!$1:$1,0))</f>
        <v>Within an hour</v>
      </c>
      <c r="E4501" s="87">
        <f>INDEX(Hosts!$A:$O,MATCH(Places!$C4501,Hosts!$A:$A,0),MATCH(Places!E$1,Hosts!$1:$1,0))</f>
        <v>1</v>
      </c>
      <c r="F4501" s="87">
        <f>INDEX(Hosts!$A:$O,MATCH(Places!$C4501,Hosts!$A:$A,0),MATCH(Places!F$1,Hosts!$1:$1,0))</f>
        <v>1</v>
      </c>
      <c r="G4501" s="17" t="str">
        <f>INDEX(Hosts!$A:$O,MATCH(Places!$C4501,Hosts!$A:$A,0),MATCH(Places!G$1,Hosts!$1:$1,0))</f>
        <v>Yes</v>
      </c>
      <c r="H4501" s="17">
        <v>25</v>
      </c>
      <c r="I4501" s="17" t="str">
        <f>INDEX(Neighborhoods!$A:$C,MATCH(Places!$H4501,Neighborhoods!$A:$A,0),MATCH(Places!I$1,Neighborhoods!$1:$1,0))</f>
        <v>Queens</v>
      </c>
      <c r="J4501" s="17" t="str">
        <f>INDEX(Neighborhoods!$A:$C,MATCH(Places!$H4501,Neighborhoods!$A:$A,0),MATCH(Places!J$1,Neighborhoods!$1:$1,0))</f>
        <v>Ridgewood</v>
      </c>
      <c r="K4501" s="17" t="s">
        <v>1</v>
      </c>
      <c r="L4501" s="17" t="str">
        <f t="shared" si="280"/>
        <v>Yes</v>
      </c>
      <c r="M4501" s="17">
        <v>1</v>
      </c>
      <c r="N4501" s="17" t="str" cm="1">
        <f t="array" ref="N4501">_xlfn.IFS(M4501&lt;=2,"Small",M4501&lt;=5,"Medium",M4501&gt;5,"Large")</f>
        <v>Small</v>
      </c>
      <c r="O4501" s="65">
        <v>46</v>
      </c>
      <c r="P4501" s="87">
        <f t="shared" si="281"/>
        <v>0.03</v>
      </c>
      <c r="Q4501" s="68">
        <v>5</v>
      </c>
      <c r="R4501" s="68" t="str" cm="1">
        <f t="array" ref="R4501">_xlfn.SWITCH(ROUND(Q4501,0),5,"Excellent",4,"Good",3,"Ok","Bad")</f>
        <v>Excellent</v>
      </c>
      <c r="S4501" s="17">
        <v>39</v>
      </c>
      <c r="T4501" s="17" t="str">
        <f t="shared" si="282"/>
        <v>No</v>
      </c>
      <c r="U4501" s="82">
        <v>43514</v>
      </c>
      <c r="V4501" s="82">
        <v>44046</v>
      </c>
      <c r="W4501" s="17">
        <v>160</v>
      </c>
      <c r="X4501" s="17" t="str">
        <f t="shared" si="283"/>
        <v>Active</v>
      </c>
      <c r="Y4501" s="17" t="s">
        <v>15615</v>
      </c>
      <c r="Z4501" s="17"/>
    </row>
    <row r="4502" spans="1:26" x14ac:dyDescent="0.25">
      <c r="A4502">
        <v>4501</v>
      </c>
      <c r="B4502" s="17" t="s">
        <v>3165</v>
      </c>
      <c r="C4502" s="17">
        <v>2778</v>
      </c>
      <c r="D4502" s="17" t="str">
        <f>INDEX(Hosts!$A:$O,MATCH(Places!$C4502,Hosts!$A:$A,0),MATCH(Places!D$1,Hosts!$1:$1,0))</f>
        <v>Within an hour</v>
      </c>
      <c r="E4502" s="87">
        <f>INDEX(Hosts!$A:$O,MATCH(Places!$C4502,Hosts!$A:$A,0),MATCH(Places!E$1,Hosts!$1:$1,0))</f>
        <v>1</v>
      </c>
      <c r="F4502" s="87">
        <f>INDEX(Hosts!$A:$O,MATCH(Places!$C4502,Hosts!$A:$A,0),MATCH(Places!F$1,Hosts!$1:$1,0))</f>
        <v>0.92</v>
      </c>
      <c r="G4502" s="17" t="str">
        <f>INDEX(Hosts!$A:$O,MATCH(Places!$C4502,Hosts!$A:$A,0),MATCH(Places!G$1,Hosts!$1:$1,0))</f>
        <v>No</v>
      </c>
      <c r="H4502" s="17">
        <v>7</v>
      </c>
      <c r="I4502" s="17" t="str">
        <f>INDEX(Neighborhoods!$A:$C,MATCH(Places!$H4502,Neighborhoods!$A:$A,0),MATCH(Places!I$1,Neighborhoods!$1:$1,0))</f>
        <v>Brooklyn</v>
      </c>
      <c r="J4502" s="17" t="str">
        <f>INDEX(Neighborhoods!$A:$C,MATCH(Places!$H4502,Neighborhoods!$A:$A,0),MATCH(Places!J$1,Neighborhoods!$1:$1,0))</f>
        <v>Bedford-Stuyvesant</v>
      </c>
      <c r="K4502" s="17" t="s">
        <v>11822</v>
      </c>
      <c r="L4502" s="17" t="str">
        <f t="shared" si="280"/>
        <v>No</v>
      </c>
      <c r="M4502" s="17">
        <v>6</v>
      </c>
      <c r="N4502" s="17" t="str" cm="1">
        <f t="array" ref="N4502">_xlfn.IFS(M4502&lt;=2,"Small",M4502&lt;=5,"Medium",M4502&gt;5,"Large")</f>
        <v>Large</v>
      </c>
      <c r="O4502" s="65">
        <v>120</v>
      </c>
      <c r="P4502" s="87">
        <f t="shared" si="281"/>
        <v>0.03</v>
      </c>
      <c r="Q4502" s="68">
        <v>4.67</v>
      </c>
      <c r="R4502" s="68" t="str" cm="1">
        <f t="array" ref="R4502">_xlfn.SWITCH(ROUND(Q4502,0),5,"Excellent",4,"Good",3,"Ok","Bad")</f>
        <v>Excellent</v>
      </c>
      <c r="S4502" s="17">
        <v>33</v>
      </c>
      <c r="T4502" s="17" t="str">
        <f t="shared" si="282"/>
        <v>No</v>
      </c>
      <c r="U4502" s="82">
        <v>43515</v>
      </c>
      <c r="V4502" s="82">
        <v>43893</v>
      </c>
      <c r="W4502" s="17">
        <v>354</v>
      </c>
      <c r="X4502" s="17" t="str">
        <f t="shared" si="283"/>
        <v>Active</v>
      </c>
      <c r="Y4502" s="17" t="s">
        <v>15615</v>
      </c>
      <c r="Z4502" s="17"/>
    </row>
    <row r="4503" spans="1:26" x14ac:dyDescent="0.25">
      <c r="A4503">
        <v>4502</v>
      </c>
      <c r="B4503" s="17" t="s">
        <v>13463</v>
      </c>
      <c r="C4503" s="17">
        <v>2988</v>
      </c>
      <c r="D4503" s="17" t="str">
        <f>INDEX(Hosts!$A:$O,MATCH(Places!$C4503,Hosts!$A:$A,0),MATCH(Places!D$1,Hosts!$1:$1,0))</f>
        <v>A few days or more</v>
      </c>
      <c r="E4503" s="87">
        <f>INDEX(Hosts!$A:$O,MATCH(Places!$C4503,Hosts!$A:$A,0),MATCH(Places!E$1,Hosts!$1:$1,0))</f>
        <v>0</v>
      </c>
      <c r="F4503" s="87">
        <f>INDEX(Hosts!$A:$O,MATCH(Places!$C4503,Hosts!$A:$A,0),MATCH(Places!F$1,Hosts!$1:$1,0))</f>
        <v>1</v>
      </c>
      <c r="G4503" s="17" t="str">
        <f>INDEX(Hosts!$A:$O,MATCH(Places!$C4503,Hosts!$A:$A,0),MATCH(Places!G$1,Hosts!$1:$1,0))</f>
        <v>Yes</v>
      </c>
      <c r="H4503" s="17">
        <v>24</v>
      </c>
      <c r="I4503" s="17" t="str">
        <f>INDEX(Neighborhoods!$A:$C,MATCH(Places!$H4503,Neighborhoods!$A:$A,0),MATCH(Places!I$1,Neighborhoods!$1:$1,0))</f>
        <v>Queens</v>
      </c>
      <c r="J4503" s="17" t="str">
        <f>INDEX(Neighborhoods!$A:$C,MATCH(Places!$H4503,Neighborhoods!$A:$A,0),MATCH(Places!J$1,Neighborhoods!$1:$1,0))</f>
        <v>Long Island City</v>
      </c>
      <c r="K4503" s="17" t="s">
        <v>1</v>
      </c>
      <c r="L4503" s="17" t="str">
        <f t="shared" si="280"/>
        <v>Yes</v>
      </c>
      <c r="M4503" s="17">
        <v>2</v>
      </c>
      <c r="N4503" s="17" t="str" cm="1">
        <f t="array" ref="N4503">_xlfn.IFS(M4503&lt;=2,"Small",M4503&lt;=5,"Medium",M4503&gt;5,"Large")</f>
        <v>Small</v>
      </c>
      <c r="O4503" s="65">
        <v>79</v>
      </c>
      <c r="P4503" s="87">
        <f t="shared" si="281"/>
        <v>0.03</v>
      </c>
      <c r="Q4503" s="68">
        <v>5</v>
      </c>
      <c r="R4503" s="68" t="str" cm="1">
        <f t="array" ref="R4503">_xlfn.SWITCH(ROUND(Q4503,0),5,"Excellent",4,"Good",3,"Ok","Bad")</f>
        <v>Excellent</v>
      </c>
      <c r="S4503" s="17">
        <v>12</v>
      </c>
      <c r="T4503" s="17" t="str">
        <f t="shared" si="282"/>
        <v>No</v>
      </c>
      <c r="U4503" s="82">
        <v>43548</v>
      </c>
      <c r="V4503" s="82">
        <v>43877</v>
      </c>
      <c r="W4503" s="17">
        <v>0</v>
      </c>
      <c r="X4503" s="17" t="str">
        <f t="shared" si="283"/>
        <v>Inactive</v>
      </c>
      <c r="Y4503" s="17" t="s">
        <v>15616</v>
      </c>
      <c r="Z4503" s="17"/>
    </row>
    <row r="4504" spans="1:26" x14ac:dyDescent="0.25">
      <c r="A4504">
        <v>4503</v>
      </c>
      <c r="B4504" s="17" t="s">
        <v>3166</v>
      </c>
      <c r="C4504" s="17">
        <v>3789</v>
      </c>
      <c r="D4504" s="17" t="str">
        <f>INDEX(Hosts!$A:$O,MATCH(Places!$C4504,Hosts!$A:$A,0),MATCH(Places!D$1,Hosts!$1:$1,0))</f>
        <v>Within an hour</v>
      </c>
      <c r="E4504" s="87">
        <f>INDEX(Hosts!$A:$O,MATCH(Places!$C4504,Hosts!$A:$A,0),MATCH(Places!E$1,Hosts!$1:$1,0))</f>
        <v>1</v>
      </c>
      <c r="F4504" s="87">
        <f>INDEX(Hosts!$A:$O,MATCH(Places!$C4504,Hosts!$A:$A,0),MATCH(Places!F$1,Hosts!$1:$1,0))</f>
        <v>0.99</v>
      </c>
      <c r="G4504" s="17" t="str">
        <f>INDEX(Hosts!$A:$O,MATCH(Places!$C4504,Hosts!$A:$A,0),MATCH(Places!G$1,Hosts!$1:$1,0))</f>
        <v>No</v>
      </c>
      <c r="H4504" s="17">
        <v>17</v>
      </c>
      <c r="I4504" s="17" t="str">
        <f>INDEX(Neighborhoods!$A:$C,MATCH(Places!$H4504,Neighborhoods!$A:$A,0),MATCH(Places!I$1,Neighborhoods!$1:$1,0))</f>
        <v>Manhattan</v>
      </c>
      <c r="J4504" s="17" t="str">
        <f>INDEX(Neighborhoods!$A:$C,MATCH(Places!$H4504,Neighborhoods!$A:$A,0),MATCH(Places!J$1,Neighborhoods!$1:$1,0))</f>
        <v>Hell's Kitchen</v>
      </c>
      <c r="K4504" s="17" t="s">
        <v>11822</v>
      </c>
      <c r="L4504" s="17" t="str">
        <f t="shared" si="280"/>
        <v>No</v>
      </c>
      <c r="M4504" s="17">
        <v>3</v>
      </c>
      <c r="N4504" s="17" t="str" cm="1">
        <f t="array" ref="N4504">_xlfn.IFS(M4504&lt;=2,"Small",M4504&lt;=5,"Medium",M4504&gt;5,"Large")</f>
        <v>Medium</v>
      </c>
      <c r="O4504" s="65">
        <v>84.71</v>
      </c>
      <c r="P4504" s="87">
        <f t="shared" si="281"/>
        <v>0.03</v>
      </c>
      <c r="Q4504" s="68">
        <v>4.7300000000000004</v>
      </c>
      <c r="R4504" s="68" t="str" cm="1">
        <f t="array" ref="R4504">_xlfn.SWITCH(ROUND(Q4504,0),5,"Excellent",4,"Good",3,"Ok","Bad")</f>
        <v>Excellent</v>
      </c>
      <c r="S4504" s="17">
        <v>89</v>
      </c>
      <c r="T4504" s="17" t="str">
        <f t="shared" si="282"/>
        <v>No</v>
      </c>
      <c r="U4504" s="82">
        <v>43507</v>
      </c>
      <c r="V4504" s="82">
        <v>44053</v>
      </c>
      <c r="W4504" s="17">
        <v>126</v>
      </c>
      <c r="X4504" s="17" t="str">
        <f t="shared" si="283"/>
        <v>Active</v>
      </c>
      <c r="Y4504" s="17" t="s">
        <v>15616</v>
      </c>
      <c r="Z4504" s="17"/>
    </row>
    <row r="4505" spans="1:26" x14ac:dyDescent="0.25">
      <c r="A4505">
        <v>4504</v>
      </c>
      <c r="B4505" s="17" t="s">
        <v>3167</v>
      </c>
      <c r="C4505" s="17">
        <v>1198</v>
      </c>
      <c r="D4505" s="17" t="str">
        <f>INDEX(Hosts!$A:$O,MATCH(Places!$C4505,Hosts!$A:$A,0),MATCH(Places!D$1,Hosts!$1:$1,0))</f>
        <v>Within an hour</v>
      </c>
      <c r="E4505" s="87">
        <f>INDEX(Hosts!$A:$O,MATCH(Places!$C4505,Hosts!$A:$A,0),MATCH(Places!E$1,Hosts!$1:$1,0))</f>
        <v>1</v>
      </c>
      <c r="F4505" s="87">
        <f>INDEX(Hosts!$A:$O,MATCH(Places!$C4505,Hosts!$A:$A,0),MATCH(Places!F$1,Hosts!$1:$1,0))</f>
        <v>0.99</v>
      </c>
      <c r="G4505" s="17" t="str">
        <f>INDEX(Hosts!$A:$O,MATCH(Places!$C4505,Hosts!$A:$A,0),MATCH(Places!G$1,Hosts!$1:$1,0))</f>
        <v>Yes</v>
      </c>
      <c r="H4505" s="17">
        <v>12</v>
      </c>
      <c r="I4505" s="17" t="str">
        <f>INDEX(Neighborhoods!$A:$C,MATCH(Places!$H4505,Neighborhoods!$A:$A,0),MATCH(Places!I$1,Neighborhoods!$1:$1,0))</f>
        <v>Brooklyn</v>
      </c>
      <c r="J4505" s="17" t="str">
        <f>INDEX(Neighborhoods!$A:$C,MATCH(Places!$H4505,Neighborhoods!$A:$A,0),MATCH(Places!J$1,Neighborhoods!$1:$1,0))</f>
        <v>Williamsburg</v>
      </c>
      <c r="K4505" s="17" t="s">
        <v>11822</v>
      </c>
      <c r="L4505" s="17" t="str">
        <f t="shared" si="280"/>
        <v>No</v>
      </c>
      <c r="M4505" s="17">
        <v>4</v>
      </c>
      <c r="N4505" s="17" t="str" cm="1">
        <f t="array" ref="N4505">_xlfn.IFS(M4505&lt;=2,"Small",M4505&lt;=5,"Medium",M4505&gt;5,"Large")</f>
        <v>Medium</v>
      </c>
      <c r="O4505" s="65">
        <v>112</v>
      </c>
      <c r="P4505" s="87">
        <f t="shared" si="281"/>
        <v>0.03</v>
      </c>
      <c r="Q4505" s="68">
        <v>4.9000000000000004</v>
      </c>
      <c r="R4505" s="68" t="str" cm="1">
        <f t="array" ref="R4505">_xlfn.SWITCH(ROUND(Q4505,0),5,"Excellent",4,"Good",3,"Ok","Bad")</f>
        <v>Excellent</v>
      </c>
      <c r="S4505" s="17">
        <v>102</v>
      </c>
      <c r="T4505" s="17" t="str">
        <f t="shared" si="282"/>
        <v>Yes</v>
      </c>
      <c r="U4505" s="82">
        <v>43518</v>
      </c>
      <c r="V4505" s="82">
        <v>44058</v>
      </c>
      <c r="W4505" s="17">
        <v>272</v>
      </c>
      <c r="X4505" s="17" t="str">
        <f t="shared" si="283"/>
        <v>Active</v>
      </c>
      <c r="Y4505" s="17" t="s">
        <v>15616</v>
      </c>
      <c r="Z4505" s="17"/>
    </row>
    <row r="4506" spans="1:26" x14ac:dyDescent="0.25">
      <c r="A4506">
        <v>4505</v>
      </c>
      <c r="B4506" s="17" t="s">
        <v>13392</v>
      </c>
      <c r="C4506" s="17">
        <v>1571</v>
      </c>
      <c r="D4506" s="17" t="str">
        <f>INDEX(Hosts!$A:$O,MATCH(Places!$C4506,Hosts!$A:$A,0),MATCH(Places!D$1,Hosts!$1:$1,0))</f>
        <v>Within a few hours</v>
      </c>
      <c r="E4506" s="87">
        <f>INDEX(Hosts!$A:$O,MATCH(Places!$C4506,Hosts!$A:$A,0),MATCH(Places!E$1,Hosts!$1:$1,0))</f>
        <v>1</v>
      </c>
      <c r="F4506" s="87">
        <f>INDEX(Hosts!$A:$O,MATCH(Places!$C4506,Hosts!$A:$A,0),MATCH(Places!F$1,Hosts!$1:$1,0))</f>
        <v>0.95</v>
      </c>
      <c r="G4506" s="17" t="str">
        <f>INDEX(Hosts!$A:$O,MATCH(Places!$C4506,Hosts!$A:$A,0),MATCH(Places!G$1,Hosts!$1:$1,0))</f>
        <v>Yes</v>
      </c>
      <c r="H4506" s="17">
        <v>15</v>
      </c>
      <c r="I4506" s="17" t="str">
        <f>INDEX(Neighborhoods!$A:$C,MATCH(Places!$H4506,Neighborhoods!$A:$A,0),MATCH(Places!I$1,Neighborhoods!$1:$1,0))</f>
        <v>Manhattan</v>
      </c>
      <c r="J4506" s="17" t="str">
        <f>INDEX(Neighborhoods!$A:$C,MATCH(Places!$H4506,Neighborhoods!$A:$A,0),MATCH(Places!J$1,Neighborhoods!$1:$1,0))</f>
        <v>East Village</v>
      </c>
      <c r="K4506" s="17" t="s">
        <v>11822</v>
      </c>
      <c r="L4506" s="17" t="str">
        <f t="shared" si="280"/>
        <v>No</v>
      </c>
      <c r="M4506" s="17">
        <v>6</v>
      </c>
      <c r="N4506" s="17" t="str" cm="1">
        <f t="array" ref="N4506">_xlfn.IFS(M4506&lt;=2,"Small",M4506&lt;=5,"Medium",M4506&gt;5,"Large")</f>
        <v>Large</v>
      </c>
      <c r="O4506" s="65">
        <v>155</v>
      </c>
      <c r="P4506" s="87">
        <f t="shared" si="281"/>
        <v>0.03</v>
      </c>
      <c r="Q4506" s="68">
        <v>4.9000000000000004</v>
      </c>
      <c r="R4506" s="68" t="str" cm="1">
        <f t="array" ref="R4506">_xlfn.SWITCH(ROUND(Q4506,0),5,"Excellent",4,"Good",3,"Ok","Bad")</f>
        <v>Excellent</v>
      </c>
      <c r="S4506" s="17">
        <v>10</v>
      </c>
      <c r="T4506" s="17" t="str">
        <f t="shared" si="282"/>
        <v>No</v>
      </c>
      <c r="U4506" s="82">
        <v>43552</v>
      </c>
      <c r="V4506" s="82">
        <v>44010</v>
      </c>
      <c r="W4506" s="17">
        <v>65</v>
      </c>
      <c r="X4506" s="17" t="str">
        <f t="shared" si="283"/>
        <v>Active</v>
      </c>
      <c r="Y4506" s="17" t="s">
        <v>15615</v>
      </c>
      <c r="Z4506" s="17"/>
    </row>
    <row r="4507" spans="1:26" x14ac:dyDescent="0.25">
      <c r="A4507">
        <v>4506</v>
      </c>
      <c r="B4507" s="17" t="s">
        <v>3168</v>
      </c>
      <c r="C4507" s="17">
        <v>733</v>
      </c>
      <c r="D4507" s="17" t="str">
        <f>INDEX(Hosts!$A:$O,MATCH(Places!$C4507,Hosts!$A:$A,0),MATCH(Places!D$1,Hosts!$1:$1,0))</f>
        <v>Within an hour</v>
      </c>
      <c r="E4507" s="87">
        <f>INDEX(Hosts!$A:$O,MATCH(Places!$C4507,Hosts!$A:$A,0),MATCH(Places!E$1,Hosts!$1:$1,0))</f>
        <v>1</v>
      </c>
      <c r="F4507" s="87">
        <f>INDEX(Hosts!$A:$O,MATCH(Places!$C4507,Hosts!$A:$A,0),MATCH(Places!F$1,Hosts!$1:$1,0))</f>
        <v>1</v>
      </c>
      <c r="G4507" s="17" t="str">
        <f>INDEX(Hosts!$A:$O,MATCH(Places!$C4507,Hosts!$A:$A,0),MATCH(Places!G$1,Hosts!$1:$1,0))</f>
        <v>No</v>
      </c>
      <c r="H4507" s="17">
        <v>12</v>
      </c>
      <c r="I4507" s="17" t="str">
        <f>INDEX(Neighborhoods!$A:$C,MATCH(Places!$H4507,Neighborhoods!$A:$A,0),MATCH(Places!I$1,Neighborhoods!$1:$1,0))</f>
        <v>Brooklyn</v>
      </c>
      <c r="J4507" s="17" t="str">
        <f>INDEX(Neighborhoods!$A:$C,MATCH(Places!$H4507,Neighborhoods!$A:$A,0),MATCH(Places!J$1,Neighborhoods!$1:$1,0))</f>
        <v>Williamsburg</v>
      </c>
      <c r="K4507" s="17" t="s">
        <v>11822</v>
      </c>
      <c r="L4507" s="17" t="str">
        <f t="shared" si="280"/>
        <v>No</v>
      </c>
      <c r="M4507" s="17">
        <v>2</v>
      </c>
      <c r="N4507" s="17" t="str" cm="1">
        <f t="array" ref="N4507">_xlfn.IFS(M4507&lt;=2,"Small",M4507&lt;=5,"Medium",M4507&gt;5,"Large")</f>
        <v>Small</v>
      </c>
      <c r="O4507" s="65">
        <v>49</v>
      </c>
      <c r="P4507" s="87">
        <f t="shared" si="281"/>
        <v>0.03</v>
      </c>
      <c r="Q4507" s="68">
        <v>4.8600000000000003</v>
      </c>
      <c r="R4507" s="68" t="str" cm="1">
        <f t="array" ref="R4507">_xlfn.SWITCH(ROUND(Q4507,0),5,"Excellent",4,"Good",3,"Ok","Bad")</f>
        <v>Excellent</v>
      </c>
      <c r="S4507" s="17">
        <v>7</v>
      </c>
      <c r="T4507" s="17" t="str">
        <f t="shared" si="282"/>
        <v>No</v>
      </c>
      <c r="U4507" s="82">
        <v>43519</v>
      </c>
      <c r="V4507" s="82">
        <v>43831</v>
      </c>
      <c r="W4507" s="17">
        <v>0</v>
      </c>
      <c r="X4507" s="17" t="str">
        <f t="shared" si="283"/>
        <v>Inactive</v>
      </c>
      <c r="Y4507" s="17" t="s">
        <v>15615</v>
      </c>
      <c r="Z4507" s="17"/>
    </row>
    <row r="4508" spans="1:26" x14ac:dyDescent="0.25">
      <c r="A4508">
        <v>4507</v>
      </c>
      <c r="B4508" s="17" t="s">
        <v>14082</v>
      </c>
      <c r="C4508" s="17">
        <v>784</v>
      </c>
      <c r="D4508" s="17" t="str">
        <f>INDEX(Hosts!$A:$O,MATCH(Places!$C4508,Hosts!$A:$A,0),MATCH(Places!D$1,Hosts!$1:$1,0))</f>
        <v>Within a few hours</v>
      </c>
      <c r="E4508" s="87">
        <f>INDEX(Hosts!$A:$O,MATCH(Places!$C4508,Hosts!$A:$A,0),MATCH(Places!E$1,Hosts!$1:$1,0))</f>
        <v>1</v>
      </c>
      <c r="F4508" s="87">
        <f>INDEX(Hosts!$A:$O,MATCH(Places!$C4508,Hosts!$A:$A,0),MATCH(Places!F$1,Hosts!$1:$1,0))</f>
        <v>1</v>
      </c>
      <c r="G4508" s="17" t="str">
        <f>INDEX(Hosts!$A:$O,MATCH(Places!$C4508,Hosts!$A:$A,0),MATCH(Places!G$1,Hosts!$1:$1,0))</f>
        <v>Yes</v>
      </c>
      <c r="H4508" s="17">
        <v>7</v>
      </c>
      <c r="I4508" s="17" t="str">
        <f>INDEX(Neighborhoods!$A:$C,MATCH(Places!$H4508,Neighborhoods!$A:$A,0),MATCH(Places!I$1,Neighborhoods!$1:$1,0))</f>
        <v>Brooklyn</v>
      </c>
      <c r="J4508" s="17" t="str">
        <f>INDEX(Neighborhoods!$A:$C,MATCH(Places!$H4508,Neighborhoods!$A:$A,0),MATCH(Places!J$1,Neighborhoods!$1:$1,0))</f>
        <v>Bedford-Stuyvesant</v>
      </c>
      <c r="K4508" s="17" t="s">
        <v>11822</v>
      </c>
      <c r="L4508" s="17" t="str">
        <f t="shared" si="280"/>
        <v>No</v>
      </c>
      <c r="M4508" s="17">
        <v>4</v>
      </c>
      <c r="N4508" s="17" t="str" cm="1">
        <f t="array" ref="N4508">_xlfn.IFS(M4508&lt;=2,"Small",M4508&lt;=5,"Medium",M4508&gt;5,"Large")</f>
        <v>Medium</v>
      </c>
      <c r="O4508" s="65">
        <v>125</v>
      </c>
      <c r="P4508" s="87">
        <f t="shared" si="281"/>
        <v>0.03</v>
      </c>
      <c r="Q4508" s="68">
        <v>5</v>
      </c>
      <c r="R4508" s="68" t="str" cm="1">
        <f t="array" ref="R4508">_xlfn.SWITCH(ROUND(Q4508,0),5,"Excellent",4,"Good",3,"Ok","Bad")</f>
        <v>Excellent</v>
      </c>
      <c r="S4508" s="17">
        <v>33</v>
      </c>
      <c r="T4508" s="17" t="str">
        <f t="shared" si="282"/>
        <v>No</v>
      </c>
      <c r="U4508" s="82">
        <v>43551</v>
      </c>
      <c r="V4508" s="82">
        <v>44012</v>
      </c>
      <c r="W4508" s="17">
        <v>165</v>
      </c>
      <c r="X4508" s="17" t="str">
        <f t="shared" si="283"/>
        <v>Active</v>
      </c>
      <c r="Y4508" s="17" t="s">
        <v>15615</v>
      </c>
      <c r="Z4508" s="17"/>
    </row>
    <row r="4509" spans="1:26" x14ac:dyDescent="0.25">
      <c r="A4509">
        <v>4508</v>
      </c>
      <c r="B4509" s="17" t="s">
        <v>3169</v>
      </c>
      <c r="C4509" s="17">
        <v>1098</v>
      </c>
      <c r="D4509" s="17" t="str">
        <f>INDEX(Hosts!$A:$O,MATCH(Places!$C4509,Hosts!$A:$A,0),MATCH(Places!D$1,Hosts!$1:$1,0))</f>
        <v>Within a few hours</v>
      </c>
      <c r="E4509" s="87">
        <f>INDEX(Hosts!$A:$O,MATCH(Places!$C4509,Hosts!$A:$A,0),MATCH(Places!E$1,Hosts!$1:$1,0))</f>
        <v>0.9</v>
      </c>
      <c r="F4509" s="87">
        <f>INDEX(Hosts!$A:$O,MATCH(Places!$C4509,Hosts!$A:$A,0),MATCH(Places!F$1,Hosts!$1:$1,0))</f>
        <v>0.95</v>
      </c>
      <c r="G4509" s="17" t="str">
        <f>INDEX(Hosts!$A:$O,MATCH(Places!$C4509,Hosts!$A:$A,0),MATCH(Places!G$1,Hosts!$1:$1,0))</f>
        <v>No</v>
      </c>
      <c r="H4509" s="17">
        <v>16</v>
      </c>
      <c r="I4509" s="17" t="str">
        <f>INDEX(Neighborhoods!$A:$C,MATCH(Places!$H4509,Neighborhoods!$A:$A,0),MATCH(Places!I$1,Neighborhoods!$1:$1,0))</f>
        <v>Manhattan</v>
      </c>
      <c r="J4509" s="17" t="str">
        <f>INDEX(Neighborhoods!$A:$C,MATCH(Places!$H4509,Neighborhoods!$A:$A,0),MATCH(Places!J$1,Neighborhoods!$1:$1,0))</f>
        <v>Harlem</v>
      </c>
      <c r="K4509" s="17" t="s">
        <v>1</v>
      </c>
      <c r="L4509" s="17" t="str">
        <f t="shared" si="280"/>
        <v>Yes</v>
      </c>
      <c r="M4509" s="17">
        <v>2</v>
      </c>
      <c r="N4509" s="17" t="str" cm="1">
        <f t="array" ref="N4509">_xlfn.IFS(M4509&lt;=2,"Small",M4509&lt;=5,"Medium",M4509&gt;5,"Large")</f>
        <v>Small</v>
      </c>
      <c r="O4509" s="65">
        <v>117</v>
      </c>
      <c r="P4509" s="87">
        <f t="shared" si="281"/>
        <v>0.03</v>
      </c>
      <c r="Q4509" s="68">
        <v>4.6100000000000003</v>
      </c>
      <c r="R4509" s="68" t="str" cm="1">
        <f t="array" ref="R4509">_xlfn.SWITCH(ROUND(Q4509,0),5,"Excellent",4,"Good",3,"Ok","Bad")</f>
        <v>Excellent</v>
      </c>
      <c r="S4509" s="17">
        <v>38</v>
      </c>
      <c r="T4509" s="17" t="str">
        <f t="shared" si="282"/>
        <v>No</v>
      </c>
      <c r="U4509" s="82">
        <v>43514</v>
      </c>
      <c r="V4509" s="82">
        <v>44039</v>
      </c>
      <c r="W4509" s="17">
        <v>352</v>
      </c>
      <c r="X4509" s="17" t="str">
        <f t="shared" si="283"/>
        <v>Active</v>
      </c>
      <c r="Y4509" s="17" t="s">
        <v>15615</v>
      </c>
      <c r="Z4509" s="17"/>
    </row>
    <row r="4510" spans="1:26" x14ac:dyDescent="0.25">
      <c r="A4510">
        <v>4509</v>
      </c>
      <c r="B4510" s="17" t="s">
        <v>14762</v>
      </c>
      <c r="C4510" s="17">
        <v>2838</v>
      </c>
      <c r="D4510" s="17" t="str">
        <f>INDEX(Hosts!$A:$O,MATCH(Places!$C4510,Hosts!$A:$A,0),MATCH(Places!D$1,Hosts!$1:$1,0))</f>
        <v>Within a day</v>
      </c>
      <c r="E4510" s="87">
        <f>INDEX(Hosts!$A:$O,MATCH(Places!$C4510,Hosts!$A:$A,0),MATCH(Places!E$1,Hosts!$1:$1,0))</f>
        <v>1</v>
      </c>
      <c r="F4510" s="87">
        <f>INDEX(Hosts!$A:$O,MATCH(Places!$C4510,Hosts!$A:$A,0),MATCH(Places!F$1,Hosts!$1:$1,0))</f>
        <v>0.93</v>
      </c>
      <c r="G4510" s="17" t="str">
        <f>INDEX(Hosts!$A:$O,MATCH(Places!$C4510,Hosts!$A:$A,0),MATCH(Places!G$1,Hosts!$1:$1,0))</f>
        <v>Yes</v>
      </c>
      <c r="H4510" s="17">
        <v>7</v>
      </c>
      <c r="I4510" s="17" t="str">
        <f>INDEX(Neighborhoods!$A:$C,MATCH(Places!$H4510,Neighborhoods!$A:$A,0),MATCH(Places!I$1,Neighborhoods!$1:$1,0))</f>
        <v>Brooklyn</v>
      </c>
      <c r="J4510" s="17" t="str">
        <f>INDEX(Neighborhoods!$A:$C,MATCH(Places!$H4510,Neighborhoods!$A:$A,0),MATCH(Places!J$1,Neighborhoods!$1:$1,0))</f>
        <v>Bedford-Stuyvesant</v>
      </c>
      <c r="K4510" s="17" t="s">
        <v>11822</v>
      </c>
      <c r="L4510" s="17" t="str">
        <f t="shared" si="280"/>
        <v>No</v>
      </c>
      <c r="M4510" s="17">
        <v>4</v>
      </c>
      <c r="N4510" s="17" t="str" cm="1">
        <f t="array" ref="N4510">_xlfn.IFS(M4510&lt;=2,"Small",M4510&lt;=5,"Medium",M4510&gt;5,"Large")</f>
        <v>Medium</v>
      </c>
      <c r="O4510" s="65">
        <v>110</v>
      </c>
      <c r="P4510" s="87">
        <f t="shared" si="281"/>
        <v>0.03</v>
      </c>
      <c r="Q4510" s="68">
        <v>5</v>
      </c>
      <c r="R4510" s="68" t="str" cm="1">
        <f t="array" ref="R4510">_xlfn.SWITCH(ROUND(Q4510,0),5,"Excellent",4,"Good",3,"Ok","Bad")</f>
        <v>Excellent</v>
      </c>
      <c r="S4510" s="17">
        <v>5</v>
      </c>
      <c r="T4510" s="17" t="str">
        <f t="shared" si="282"/>
        <v>No</v>
      </c>
      <c r="U4510" s="82">
        <v>43541</v>
      </c>
      <c r="V4510" s="82">
        <v>43799</v>
      </c>
      <c r="W4510" s="17">
        <v>51</v>
      </c>
      <c r="X4510" s="17" t="str">
        <f t="shared" si="283"/>
        <v>Active</v>
      </c>
      <c r="Y4510" s="17" t="s">
        <v>15616</v>
      </c>
      <c r="Z4510" s="17"/>
    </row>
    <row r="4511" spans="1:26" x14ac:dyDescent="0.25">
      <c r="A4511">
        <v>4510</v>
      </c>
      <c r="B4511" s="17" t="s">
        <v>3170</v>
      </c>
      <c r="C4511" s="17">
        <v>3348</v>
      </c>
      <c r="D4511" s="17" t="str">
        <f>INDEX(Hosts!$A:$O,MATCH(Places!$C4511,Hosts!$A:$A,0),MATCH(Places!D$1,Hosts!$1:$1,0))</f>
        <v>A few days or more</v>
      </c>
      <c r="E4511" s="87">
        <f>INDEX(Hosts!$A:$O,MATCH(Places!$C4511,Hosts!$A:$A,0),MATCH(Places!E$1,Hosts!$1:$1,0))</f>
        <v>0</v>
      </c>
      <c r="F4511" s="87">
        <f>INDEX(Hosts!$A:$O,MATCH(Places!$C4511,Hosts!$A:$A,0),MATCH(Places!F$1,Hosts!$1:$1,0))</f>
        <v>1</v>
      </c>
      <c r="G4511" s="17" t="str">
        <f>INDEX(Hosts!$A:$O,MATCH(Places!$C4511,Hosts!$A:$A,0),MATCH(Places!G$1,Hosts!$1:$1,0))</f>
        <v>Yes</v>
      </c>
      <c r="H4511" s="17">
        <v>7</v>
      </c>
      <c r="I4511" s="17" t="str">
        <f>INDEX(Neighborhoods!$A:$C,MATCH(Places!$H4511,Neighborhoods!$A:$A,0),MATCH(Places!I$1,Neighborhoods!$1:$1,0))</f>
        <v>Brooklyn</v>
      </c>
      <c r="J4511" s="17" t="str">
        <f>INDEX(Neighborhoods!$A:$C,MATCH(Places!$H4511,Neighborhoods!$A:$A,0),MATCH(Places!J$1,Neighborhoods!$1:$1,0))</f>
        <v>Bedford-Stuyvesant</v>
      </c>
      <c r="K4511" s="17" t="s">
        <v>1</v>
      </c>
      <c r="L4511" s="17" t="str">
        <f t="shared" si="280"/>
        <v>Yes</v>
      </c>
      <c r="M4511" s="17">
        <v>2</v>
      </c>
      <c r="N4511" s="17" t="str" cm="1">
        <f t="array" ref="N4511">_xlfn.IFS(M4511&lt;=2,"Small",M4511&lt;=5,"Medium",M4511&gt;5,"Large")</f>
        <v>Small</v>
      </c>
      <c r="O4511" s="65">
        <v>55</v>
      </c>
      <c r="P4511" s="87">
        <f t="shared" si="281"/>
        <v>0.03</v>
      </c>
      <c r="Q4511" s="68">
        <v>4.9800000000000004</v>
      </c>
      <c r="R4511" s="68" t="str" cm="1">
        <f t="array" ref="R4511">_xlfn.SWITCH(ROUND(Q4511,0),5,"Excellent",4,"Good",3,"Ok","Bad")</f>
        <v>Excellent</v>
      </c>
      <c r="S4511" s="17">
        <v>50</v>
      </c>
      <c r="T4511" s="17" t="str">
        <f t="shared" si="282"/>
        <v>No</v>
      </c>
      <c r="U4511" s="82">
        <v>43509</v>
      </c>
      <c r="V4511" s="82">
        <v>43884</v>
      </c>
      <c r="W4511" s="17">
        <v>137</v>
      </c>
      <c r="X4511" s="17" t="str">
        <f t="shared" si="283"/>
        <v>Active</v>
      </c>
      <c r="Y4511" s="17" t="s">
        <v>15615</v>
      </c>
      <c r="Z4511" s="17"/>
    </row>
    <row r="4512" spans="1:26" x14ac:dyDescent="0.25">
      <c r="A4512">
        <v>4511</v>
      </c>
      <c r="B4512" s="17" t="s">
        <v>3171</v>
      </c>
      <c r="C4512" s="17">
        <v>3272</v>
      </c>
      <c r="D4512" s="17" t="str">
        <f>INDEX(Hosts!$A:$O,MATCH(Places!$C4512,Hosts!$A:$A,0),MATCH(Places!D$1,Hosts!$1:$1,0))</f>
        <v>A few days or more</v>
      </c>
      <c r="E4512" s="87">
        <f>INDEX(Hosts!$A:$O,MATCH(Places!$C4512,Hosts!$A:$A,0),MATCH(Places!E$1,Hosts!$1:$1,0))</f>
        <v>0</v>
      </c>
      <c r="F4512" s="87">
        <f>INDEX(Hosts!$A:$O,MATCH(Places!$C4512,Hosts!$A:$A,0),MATCH(Places!F$1,Hosts!$1:$1,0))</f>
        <v>0.84</v>
      </c>
      <c r="G4512" s="17" t="str">
        <f>INDEX(Hosts!$A:$O,MATCH(Places!$C4512,Hosts!$A:$A,0),MATCH(Places!G$1,Hosts!$1:$1,0))</f>
        <v>No</v>
      </c>
      <c r="H4512" s="17">
        <v>25</v>
      </c>
      <c r="I4512" s="17" t="str">
        <f>INDEX(Neighborhoods!$A:$C,MATCH(Places!$H4512,Neighborhoods!$A:$A,0),MATCH(Places!I$1,Neighborhoods!$1:$1,0))</f>
        <v>Queens</v>
      </c>
      <c r="J4512" s="17" t="str">
        <f>INDEX(Neighborhoods!$A:$C,MATCH(Places!$H4512,Neighborhoods!$A:$A,0),MATCH(Places!J$1,Neighborhoods!$1:$1,0))</f>
        <v>Ridgewood</v>
      </c>
      <c r="K4512" s="17" t="s">
        <v>1</v>
      </c>
      <c r="L4512" s="17" t="str">
        <f t="shared" si="280"/>
        <v>Yes</v>
      </c>
      <c r="M4512" s="17">
        <v>2</v>
      </c>
      <c r="N4512" s="17" t="str" cm="1">
        <f t="array" ref="N4512">_xlfn.IFS(M4512&lt;=2,"Small",M4512&lt;=5,"Medium",M4512&gt;5,"Large")</f>
        <v>Small</v>
      </c>
      <c r="O4512" s="65">
        <v>107</v>
      </c>
      <c r="P4512" s="87">
        <f t="shared" si="281"/>
        <v>0.03</v>
      </c>
      <c r="Q4512" s="68">
        <v>4.33</v>
      </c>
      <c r="R4512" s="68" t="str" cm="1">
        <f t="array" ref="R4512">_xlfn.SWITCH(ROUND(Q4512,0),5,"Excellent",4,"Good",3,"Ok","Bad")</f>
        <v>Good</v>
      </c>
      <c r="S4512" s="17">
        <v>6</v>
      </c>
      <c r="T4512" s="17" t="str">
        <f t="shared" si="282"/>
        <v>No</v>
      </c>
      <c r="U4512" s="82">
        <v>43585</v>
      </c>
      <c r="V4512" s="82">
        <v>43832</v>
      </c>
      <c r="W4512" s="17">
        <v>365</v>
      </c>
      <c r="X4512" s="17" t="str">
        <f t="shared" si="283"/>
        <v>Active</v>
      </c>
      <c r="Y4512" s="17" t="s">
        <v>15615</v>
      </c>
      <c r="Z4512" s="17"/>
    </row>
    <row r="4513" spans="1:26" x14ac:dyDescent="0.25">
      <c r="A4513">
        <v>4512</v>
      </c>
      <c r="B4513" s="17" t="s">
        <v>13247</v>
      </c>
      <c r="C4513" s="17">
        <v>3544</v>
      </c>
      <c r="D4513" s="17" t="str">
        <f>INDEX(Hosts!$A:$O,MATCH(Places!$C4513,Hosts!$A:$A,0),MATCH(Places!D$1,Hosts!$1:$1,0))</f>
        <v>Within an hour</v>
      </c>
      <c r="E4513" s="87">
        <f>INDEX(Hosts!$A:$O,MATCH(Places!$C4513,Hosts!$A:$A,0),MATCH(Places!E$1,Hosts!$1:$1,0))</f>
        <v>0.9</v>
      </c>
      <c r="F4513" s="87">
        <f>INDEX(Hosts!$A:$O,MATCH(Places!$C4513,Hosts!$A:$A,0),MATCH(Places!F$1,Hosts!$1:$1,0))</f>
        <v>0.99</v>
      </c>
      <c r="G4513" s="17" t="str">
        <f>INDEX(Hosts!$A:$O,MATCH(Places!$C4513,Hosts!$A:$A,0),MATCH(Places!G$1,Hosts!$1:$1,0))</f>
        <v>No</v>
      </c>
      <c r="H4513" s="17">
        <v>17</v>
      </c>
      <c r="I4513" s="17" t="str">
        <f>INDEX(Neighborhoods!$A:$C,MATCH(Places!$H4513,Neighborhoods!$A:$A,0),MATCH(Places!I$1,Neighborhoods!$1:$1,0))</f>
        <v>Manhattan</v>
      </c>
      <c r="J4513" s="17" t="str">
        <f>INDEX(Neighborhoods!$A:$C,MATCH(Places!$H4513,Neighborhoods!$A:$A,0),MATCH(Places!J$1,Neighborhoods!$1:$1,0))</f>
        <v>Hell's Kitchen</v>
      </c>
      <c r="K4513" s="17" t="s">
        <v>11822</v>
      </c>
      <c r="L4513" s="17" t="str">
        <f t="shared" si="280"/>
        <v>No</v>
      </c>
      <c r="M4513" s="17">
        <v>4</v>
      </c>
      <c r="N4513" s="17" t="str" cm="1">
        <f t="array" ref="N4513">_xlfn.IFS(M4513&lt;=2,"Small",M4513&lt;=5,"Medium",M4513&gt;5,"Large")</f>
        <v>Medium</v>
      </c>
      <c r="O4513" s="65">
        <v>350</v>
      </c>
      <c r="P4513" s="87">
        <f t="shared" si="281"/>
        <v>0.04</v>
      </c>
      <c r="Q4513" s="68">
        <v>4.25</v>
      </c>
      <c r="R4513" s="68" t="str" cm="1">
        <f t="array" ref="R4513">_xlfn.SWITCH(ROUND(Q4513,0),5,"Excellent",4,"Good",3,"Ok","Bad")</f>
        <v>Good</v>
      </c>
      <c r="S4513" s="17">
        <v>4</v>
      </c>
      <c r="T4513" s="17" t="str">
        <f t="shared" si="282"/>
        <v>No</v>
      </c>
      <c r="U4513" s="82">
        <v>43582</v>
      </c>
      <c r="V4513" s="82">
        <v>43701</v>
      </c>
      <c r="W4513" s="17">
        <v>365</v>
      </c>
      <c r="X4513" s="17" t="str">
        <f t="shared" si="283"/>
        <v>Active</v>
      </c>
      <c r="Y4513" s="17" t="s">
        <v>15616</v>
      </c>
      <c r="Z4513" s="17"/>
    </row>
    <row r="4514" spans="1:26" x14ac:dyDescent="0.25">
      <c r="A4514">
        <v>4513</v>
      </c>
      <c r="B4514" s="17" t="s">
        <v>15110</v>
      </c>
      <c r="C4514" s="17">
        <v>3544</v>
      </c>
      <c r="D4514" s="17" t="str">
        <f>INDEX(Hosts!$A:$O,MATCH(Places!$C4514,Hosts!$A:$A,0),MATCH(Places!D$1,Hosts!$1:$1,0))</f>
        <v>Within an hour</v>
      </c>
      <c r="E4514" s="87">
        <f>INDEX(Hosts!$A:$O,MATCH(Places!$C4514,Hosts!$A:$A,0),MATCH(Places!E$1,Hosts!$1:$1,0))</f>
        <v>0.9</v>
      </c>
      <c r="F4514" s="87">
        <f>INDEX(Hosts!$A:$O,MATCH(Places!$C4514,Hosts!$A:$A,0),MATCH(Places!F$1,Hosts!$1:$1,0))</f>
        <v>0.99</v>
      </c>
      <c r="G4514" s="17" t="str">
        <f>INDEX(Hosts!$A:$O,MATCH(Places!$C4514,Hosts!$A:$A,0),MATCH(Places!G$1,Hosts!$1:$1,0))</f>
        <v>No</v>
      </c>
      <c r="H4514" s="17">
        <v>17</v>
      </c>
      <c r="I4514" s="17" t="str">
        <f>INDEX(Neighborhoods!$A:$C,MATCH(Places!$H4514,Neighborhoods!$A:$A,0),MATCH(Places!I$1,Neighborhoods!$1:$1,0))</f>
        <v>Manhattan</v>
      </c>
      <c r="J4514" s="17" t="str">
        <f>INDEX(Neighborhoods!$A:$C,MATCH(Places!$H4514,Neighborhoods!$A:$A,0),MATCH(Places!J$1,Neighborhoods!$1:$1,0))</f>
        <v>Hell's Kitchen</v>
      </c>
      <c r="K4514" s="17" t="s">
        <v>11822</v>
      </c>
      <c r="L4514" s="17" t="str">
        <f t="shared" si="280"/>
        <v>No</v>
      </c>
      <c r="M4514" s="17">
        <v>6</v>
      </c>
      <c r="N4514" s="17" t="str" cm="1">
        <f t="array" ref="N4514">_xlfn.IFS(M4514&lt;=2,"Small",M4514&lt;=5,"Medium",M4514&gt;5,"Large")</f>
        <v>Large</v>
      </c>
      <c r="O4514" s="65">
        <v>350</v>
      </c>
      <c r="P4514" s="87">
        <f t="shared" si="281"/>
        <v>0.04</v>
      </c>
      <c r="Q4514" s="68">
        <v>5</v>
      </c>
      <c r="R4514" s="68" t="str" cm="1">
        <f t="array" ref="R4514">_xlfn.SWITCH(ROUND(Q4514,0),5,"Excellent",4,"Good",3,"Ok","Bad")</f>
        <v>Excellent</v>
      </c>
      <c r="S4514" s="17">
        <v>3</v>
      </c>
      <c r="T4514" s="17" t="str">
        <f t="shared" si="282"/>
        <v>No</v>
      </c>
      <c r="U4514" s="82">
        <v>43536</v>
      </c>
      <c r="V4514" s="82">
        <v>43739</v>
      </c>
      <c r="W4514" s="17">
        <v>362</v>
      </c>
      <c r="X4514" s="17" t="str">
        <f t="shared" si="283"/>
        <v>Active</v>
      </c>
      <c r="Y4514" s="17" t="s">
        <v>15616</v>
      </c>
      <c r="Z4514" s="17"/>
    </row>
    <row r="4515" spans="1:26" x14ac:dyDescent="0.25">
      <c r="A4515">
        <v>4514</v>
      </c>
      <c r="B4515" s="17" t="s">
        <v>13902</v>
      </c>
      <c r="C4515" s="17">
        <v>3292</v>
      </c>
      <c r="D4515" s="17" t="str">
        <f>INDEX(Hosts!$A:$O,MATCH(Places!$C4515,Hosts!$A:$A,0),MATCH(Places!D$1,Hosts!$1:$1,0))</f>
        <v>Within an hour</v>
      </c>
      <c r="E4515" s="87">
        <f>INDEX(Hosts!$A:$O,MATCH(Places!$C4515,Hosts!$A:$A,0),MATCH(Places!E$1,Hosts!$1:$1,0))</f>
        <v>1</v>
      </c>
      <c r="F4515" s="87">
        <f>INDEX(Hosts!$A:$O,MATCH(Places!$C4515,Hosts!$A:$A,0),MATCH(Places!F$1,Hosts!$1:$1,0))</f>
        <v>0.79</v>
      </c>
      <c r="G4515" s="17" t="str">
        <f>INDEX(Hosts!$A:$O,MATCH(Places!$C4515,Hosts!$A:$A,0),MATCH(Places!G$1,Hosts!$1:$1,0))</f>
        <v>No</v>
      </c>
      <c r="H4515" s="17">
        <v>26</v>
      </c>
      <c r="I4515" s="17" t="str">
        <f>INDEX(Neighborhoods!$A:$C,MATCH(Places!$H4515,Neighborhoods!$A:$A,0),MATCH(Places!I$1,Neighborhoods!$1:$1,0))</f>
        <v>Queens</v>
      </c>
      <c r="J4515" s="17" t="str">
        <f>INDEX(Neighborhoods!$A:$C,MATCH(Places!$H4515,Neighborhoods!$A:$A,0),MATCH(Places!J$1,Neighborhoods!$1:$1,0))</f>
        <v>Sunnyside</v>
      </c>
      <c r="K4515" s="17" t="s">
        <v>1</v>
      </c>
      <c r="L4515" s="17" t="str">
        <f t="shared" si="280"/>
        <v>Yes</v>
      </c>
      <c r="M4515" s="17">
        <v>2</v>
      </c>
      <c r="N4515" s="17" t="str" cm="1">
        <f t="array" ref="N4515">_xlfn.IFS(M4515&lt;=2,"Small",M4515&lt;=5,"Medium",M4515&gt;5,"Large")</f>
        <v>Small</v>
      </c>
      <c r="O4515" s="65">
        <v>52</v>
      </c>
      <c r="P4515" s="87">
        <f t="shared" si="281"/>
        <v>0.03</v>
      </c>
      <c r="Q4515" s="68">
        <v>5</v>
      </c>
      <c r="R4515" s="68" t="str" cm="1">
        <f t="array" ref="R4515">_xlfn.SWITCH(ROUND(Q4515,0),5,"Excellent",4,"Good",3,"Ok","Bad")</f>
        <v>Excellent</v>
      </c>
      <c r="S4515" s="17">
        <v>4</v>
      </c>
      <c r="T4515" s="17" t="str">
        <f t="shared" si="282"/>
        <v>No</v>
      </c>
      <c r="U4515" s="82">
        <v>43577</v>
      </c>
      <c r="V4515" s="82">
        <v>43915</v>
      </c>
      <c r="W4515" s="17">
        <v>260</v>
      </c>
      <c r="X4515" s="17" t="str">
        <f t="shared" si="283"/>
        <v>Active</v>
      </c>
      <c r="Y4515" s="17" t="s">
        <v>15615</v>
      </c>
      <c r="Z4515" s="17"/>
    </row>
    <row r="4516" spans="1:26" x14ac:dyDescent="0.25">
      <c r="A4516">
        <v>4515</v>
      </c>
      <c r="B4516" s="17" t="s">
        <v>3173</v>
      </c>
      <c r="C4516" s="17">
        <v>3791</v>
      </c>
      <c r="D4516" s="17" t="str">
        <f>INDEX(Hosts!$A:$O,MATCH(Places!$C4516,Hosts!$A:$A,0),MATCH(Places!D$1,Hosts!$1:$1,0))</f>
        <v>Within an hour</v>
      </c>
      <c r="E4516" s="87">
        <f>INDEX(Hosts!$A:$O,MATCH(Places!$C4516,Hosts!$A:$A,0),MATCH(Places!E$1,Hosts!$1:$1,0))</f>
        <v>1</v>
      </c>
      <c r="F4516" s="87">
        <f>INDEX(Hosts!$A:$O,MATCH(Places!$C4516,Hosts!$A:$A,0),MATCH(Places!F$1,Hosts!$1:$1,0))</f>
        <v>1</v>
      </c>
      <c r="G4516" s="17" t="str">
        <f>INDEX(Hosts!$A:$O,MATCH(Places!$C4516,Hosts!$A:$A,0),MATCH(Places!G$1,Hosts!$1:$1,0))</f>
        <v>Yes</v>
      </c>
      <c r="H4516" s="17">
        <v>3</v>
      </c>
      <c r="I4516" s="17" t="str">
        <f>INDEX(Neighborhoods!$A:$C,MATCH(Places!$H4516,Neighborhoods!$A:$A,0),MATCH(Places!I$1,Neighborhoods!$1:$1,0))</f>
        <v>Bronx</v>
      </c>
      <c r="J4516" s="17" t="str">
        <f>INDEX(Neighborhoods!$A:$C,MATCH(Places!$H4516,Neighborhoods!$A:$A,0),MATCH(Places!J$1,Neighborhoods!$1:$1,0))</f>
        <v>Longwood</v>
      </c>
      <c r="K4516" s="17" t="s">
        <v>11822</v>
      </c>
      <c r="L4516" s="17" t="str">
        <f t="shared" si="280"/>
        <v>No</v>
      </c>
      <c r="M4516" s="17">
        <v>4</v>
      </c>
      <c r="N4516" s="17" t="str" cm="1">
        <f t="array" ref="N4516">_xlfn.IFS(M4516&lt;=2,"Small",M4516&lt;=5,"Medium",M4516&gt;5,"Large")</f>
        <v>Medium</v>
      </c>
      <c r="O4516" s="65">
        <v>175</v>
      </c>
      <c r="P4516" s="87">
        <f t="shared" si="281"/>
        <v>0.03</v>
      </c>
      <c r="Q4516" s="68">
        <v>4.92</v>
      </c>
      <c r="R4516" s="68" t="str" cm="1">
        <f t="array" ref="R4516">_xlfn.SWITCH(ROUND(Q4516,0),5,"Excellent",4,"Good",3,"Ok","Bad")</f>
        <v>Excellent</v>
      </c>
      <c r="S4516" s="17">
        <v>26</v>
      </c>
      <c r="T4516" s="17" t="str">
        <f t="shared" si="282"/>
        <v>No</v>
      </c>
      <c r="U4516" s="82">
        <v>43562</v>
      </c>
      <c r="V4516" s="82">
        <v>44054</v>
      </c>
      <c r="W4516" s="17">
        <v>169</v>
      </c>
      <c r="X4516" s="17" t="str">
        <f t="shared" si="283"/>
        <v>Active</v>
      </c>
      <c r="Y4516" s="17" t="s">
        <v>15616</v>
      </c>
      <c r="Z4516" s="17"/>
    </row>
    <row r="4517" spans="1:26" x14ac:dyDescent="0.25">
      <c r="A4517">
        <v>4516</v>
      </c>
      <c r="B4517" s="17" t="s">
        <v>3174</v>
      </c>
      <c r="C4517" s="17">
        <v>221</v>
      </c>
      <c r="D4517" s="17" t="str">
        <f>INDEX(Hosts!$A:$O,MATCH(Places!$C4517,Hosts!$A:$A,0),MATCH(Places!D$1,Hosts!$1:$1,0))</f>
        <v>Within an hour</v>
      </c>
      <c r="E4517" s="87">
        <f>INDEX(Hosts!$A:$O,MATCH(Places!$C4517,Hosts!$A:$A,0),MATCH(Places!E$1,Hosts!$1:$1,0))</f>
        <v>1</v>
      </c>
      <c r="F4517" s="87">
        <f>INDEX(Hosts!$A:$O,MATCH(Places!$C4517,Hosts!$A:$A,0),MATCH(Places!F$1,Hosts!$1:$1,0))</f>
        <v>0.97</v>
      </c>
      <c r="G4517" s="17" t="str">
        <f>INDEX(Hosts!$A:$O,MATCH(Places!$C4517,Hosts!$A:$A,0),MATCH(Places!G$1,Hosts!$1:$1,0))</f>
        <v>Yes</v>
      </c>
      <c r="H4517" s="17">
        <v>29</v>
      </c>
      <c r="I4517" s="17" t="str">
        <f>INDEX(Neighborhoods!$A:$C,MATCH(Places!$H4517,Neighborhoods!$A:$A,0),MATCH(Places!I$1,Neighborhoods!$1:$1,0))</f>
        <v>Staten Island</v>
      </c>
      <c r="J4517" s="17" t="str">
        <f>INDEX(Neighborhoods!$A:$C,MATCH(Places!$H4517,Neighborhoods!$A:$A,0),MATCH(Places!J$1,Neighborhoods!$1:$1,0))</f>
        <v>Stapleton</v>
      </c>
      <c r="K4517" s="17" t="s">
        <v>11822</v>
      </c>
      <c r="L4517" s="17" t="str">
        <f t="shared" si="280"/>
        <v>No</v>
      </c>
      <c r="M4517" s="17">
        <v>12</v>
      </c>
      <c r="N4517" s="17" t="str" cm="1">
        <f t="array" ref="N4517">_xlfn.IFS(M4517&lt;=2,"Small",M4517&lt;=5,"Medium",M4517&gt;5,"Large")</f>
        <v>Large</v>
      </c>
      <c r="O4517" s="65">
        <v>345</v>
      </c>
      <c r="P4517" s="87">
        <f t="shared" si="281"/>
        <v>0.04</v>
      </c>
      <c r="Q4517" s="68">
        <v>4.83</v>
      </c>
      <c r="R4517" s="68" t="str" cm="1">
        <f t="array" ref="R4517">_xlfn.SWITCH(ROUND(Q4517,0),5,"Excellent",4,"Good",3,"Ok","Bad")</f>
        <v>Excellent</v>
      </c>
      <c r="S4517" s="17">
        <v>36</v>
      </c>
      <c r="T4517" s="17" t="str">
        <f t="shared" si="282"/>
        <v>No</v>
      </c>
      <c r="U4517" s="82">
        <v>43562</v>
      </c>
      <c r="V4517" s="82">
        <v>43902</v>
      </c>
      <c r="W4517" s="17">
        <v>305</v>
      </c>
      <c r="X4517" s="17" t="str">
        <f t="shared" si="283"/>
        <v>Active</v>
      </c>
      <c r="Y4517" s="17" t="s">
        <v>15616</v>
      </c>
      <c r="Z4517" s="17"/>
    </row>
    <row r="4518" spans="1:26" x14ac:dyDescent="0.25">
      <c r="A4518">
        <v>4517</v>
      </c>
      <c r="B4518" s="17" t="s">
        <v>3175</v>
      </c>
      <c r="C4518" s="17">
        <v>3721</v>
      </c>
      <c r="D4518" s="17" t="str">
        <f>INDEX(Hosts!$A:$O,MATCH(Places!$C4518,Hosts!$A:$A,0),MATCH(Places!D$1,Hosts!$1:$1,0))</f>
        <v>Within a day</v>
      </c>
      <c r="E4518" s="87">
        <f>INDEX(Hosts!$A:$O,MATCH(Places!$C4518,Hosts!$A:$A,0),MATCH(Places!E$1,Hosts!$1:$1,0))</f>
        <v>0.5</v>
      </c>
      <c r="F4518" s="87">
        <f>INDEX(Hosts!$A:$O,MATCH(Places!$C4518,Hosts!$A:$A,0),MATCH(Places!F$1,Hosts!$1:$1,0))</f>
        <v>0.67</v>
      </c>
      <c r="G4518" s="17" t="str">
        <f>INDEX(Hosts!$A:$O,MATCH(Places!$C4518,Hosts!$A:$A,0),MATCH(Places!G$1,Hosts!$1:$1,0))</f>
        <v>Yes</v>
      </c>
      <c r="H4518" s="17">
        <v>10</v>
      </c>
      <c r="I4518" s="17" t="str">
        <f>INDEX(Neighborhoods!$A:$C,MATCH(Places!$H4518,Neighborhoods!$A:$A,0),MATCH(Places!I$1,Neighborhoods!$1:$1,0))</f>
        <v>Brooklyn</v>
      </c>
      <c r="J4518" s="17" t="str">
        <f>INDEX(Neighborhoods!$A:$C,MATCH(Places!$H4518,Neighborhoods!$A:$A,0),MATCH(Places!J$1,Neighborhoods!$1:$1,0))</f>
        <v>East Flatbush</v>
      </c>
      <c r="K4518" s="17" t="s">
        <v>1</v>
      </c>
      <c r="L4518" s="17" t="str">
        <f t="shared" si="280"/>
        <v>Yes</v>
      </c>
      <c r="M4518" s="17">
        <v>2</v>
      </c>
      <c r="N4518" s="17" t="str" cm="1">
        <f t="array" ref="N4518">_xlfn.IFS(M4518&lt;=2,"Small",M4518&lt;=5,"Medium",M4518&gt;5,"Large")</f>
        <v>Small</v>
      </c>
      <c r="O4518" s="65">
        <v>48</v>
      </c>
      <c r="P4518" s="87">
        <f t="shared" si="281"/>
        <v>0.03</v>
      </c>
      <c r="Q4518" s="68">
        <v>4.9400000000000004</v>
      </c>
      <c r="R4518" s="68" t="str" cm="1">
        <f t="array" ref="R4518">_xlfn.SWITCH(ROUND(Q4518,0),5,"Excellent",4,"Good",3,"Ok","Bad")</f>
        <v>Excellent</v>
      </c>
      <c r="S4518" s="17">
        <v>16</v>
      </c>
      <c r="T4518" s="17" t="str">
        <f t="shared" si="282"/>
        <v>No</v>
      </c>
      <c r="U4518" s="82">
        <v>43513</v>
      </c>
      <c r="V4518" s="82">
        <v>43765</v>
      </c>
      <c r="W4518" s="17">
        <v>365</v>
      </c>
      <c r="X4518" s="17" t="str">
        <f t="shared" si="283"/>
        <v>Active</v>
      </c>
      <c r="Y4518" s="17" t="s">
        <v>15615</v>
      </c>
      <c r="Z4518" s="17"/>
    </row>
    <row r="4519" spans="1:26" x14ac:dyDescent="0.25">
      <c r="A4519">
        <v>4518</v>
      </c>
      <c r="B4519" s="17" t="s">
        <v>3176</v>
      </c>
      <c r="C4519" s="17">
        <v>3721</v>
      </c>
      <c r="D4519" s="17" t="str">
        <f>INDEX(Hosts!$A:$O,MATCH(Places!$C4519,Hosts!$A:$A,0),MATCH(Places!D$1,Hosts!$1:$1,0))</f>
        <v>Within a day</v>
      </c>
      <c r="E4519" s="87">
        <f>INDEX(Hosts!$A:$O,MATCH(Places!$C4519,Hosts!$A:$A,0),MATCH(Places!E$1,Hosts!$1:$1,0))</f>
        <v>0.5</v>
      </c>
      <c r="F4519" s="87">
        <f>INDEX(Hosts!$A:$O,MATCH(Places!$C4519,Hosts!$A:$A,0),MATCH(Places!F$1,Hosts!$1:$1,0))</f>
        <v>0.67</v>
      </c>
      <c r="G4519" s="17" t="str">
        <f>INDEX(Hosts!$A:$O,MATCH(Places!$C4519,Hosts!$A:$A,0),MATCH(Places!G$1,Hosts!$1:$1,0))</f>
        <v>Yes</v>
      </c>
      <c r="H4519" s="17">
        <v>10</v>
      </c>
      <c r="I4519" s="17" t="str">
        <f>INDEX(Neighborhoods!$A:$C,MATCH(Places!$H4519,Neighborhoods!$A:$A,0),MATCH(Places!I$1,Neighborhoods!$1:$1,0))</f>
        <v>Brooklyn</v>
      </c>
      <c r="J4519" s="17" t="str">
        <f>INDEX(Neighborhoods!$A:$C,MATCH(Places!$H4519,Neighborhoods!$A:$A,0),MATCH(Places!J$1,Neighborhoods!$1:$1,0))</f>
        <v>East Flatbush</v>
      </c>
      <c r="K4519" s="17" t="s">
        <v>1</v>
      </c>
      <c r="L4519" s="17" t="str">
        <f t="shared" si="280"/>
        <v>Yes</v>
      </c>
      <c r="M4519" s="17">
        <v>2</v>
      </c>
      <c r="N4519" s="17" t="str" cm="1">
        <f t="array" ref="N4519">_xlfn.IFS(M4519&lt;=2,"Small",M4519&lt;=5,"Medium",M4519&gt;5,"Large")</f>
        <v>Small</v>
      </c>
      <c r="O4519" s="65">
        <v>48</v>
      </c>
      <c r="P4519" s="87">
        <f t="shared" si="281"/>
        <v>0.03</v>
      </c>
      <c r="Q4519" s="68">
        <v>4.79</v>
      </c>
      <c r="R4519" s="68" t="str" cm="1">
        <f t="array" ref="R4519">_xlfn.SWITCH(ROUND(Q4519,0),5,"Excellent",4,"Good",3,"Ok","Bad")</f>
        <v>Excellent</v>
      </c>
      <c r="S4519" s="17">
        <v>14</v>
      </c>
      <c r="T4519" s="17" t="str">
        <f t="shared" si="282"/>
        <v>No</v>
      </c>
      <c r="U4519" s="82">
        <v>43542</v>
      </c>
      <c r="V4519" s="82">
        <v>43737</v>
      </c>
      <c r="W4519" s="17">
        <v>364</v>
      </c>
      <c r="X4519" s="17" t="str">
        <f t="shared" si="283"/>
        <v>Active</v>
      </c>
      <c r="Y4519" s="17" t="s">
        <v>15615</v>
      </c>
      <c r="Z4519" s="17"/>
    </row>
    <row r="4520" spans="1:26" x14ac:dyDescent="0.25">
      <c r="A4520">
        <v>4519</v>
      </c>
      <c r="B4520" s="17" t="s">
        <v>3177</v>
      </c>
      <c r="C4520" s="17">
        <v>180</v>
      </c>
      <c r="D4520" s="17" t="str">
        <f>INDEX(Hosts!$A:$O,MATCH(Places!$C4520,Hosts!$A:$A,0),MATCH(Places!D$1,Hosts!$1:$1,0))</f>
        <v>Within a few hours</v>
      </c>
      <c r="E4520" s="87">
        <f>INDEX(Hosts!$A:$O,MATCH(Places!$C4520,Hosts!$A:$A,0),MATCH(Places!E$1,Hosts!$1:$1,0))</f>
        <v>0.7</v>
      </c>
      <c r="F4520" s="87">
        <f>INDEX(Hosts!$A:$O,MATCH(Places!$C4520,Hosts!$A:$A,0),MATCH(Places!F$1,Hosts!$1:$1,0))</f>
        <v>0.74</v>
      </c>
      <c r="G4520" s="17" t="str">
        <f>INDEX(Hosts!$A:$O,MATCH(Places!$C4520,Hosts!$A:$A,0),MATCH(Places!G$1,Hosts!$1:$1,0))</f>
        <v>No</v>
      </c>
      <c r="H4520" s="17">
        <v>14</v>
      </c>
      <c r="I4520" s="17" t="str">
        <f>INDEX(Neighborhoods!$A:$C,MATCH(Places!$H4520,Neighborhoods!$A:$A,0),MATCH(Places!I$1,Neighborhoods!$1:$1,0))</f>
        <v>Manhattan</v>
      </c>
      <c r="J4520" s="17" t="str">
        <f>INDEX(Neighborhoods!$A:$C,MATCH(Places!$H4520,Neighborhoods!$A:$A,0),MATCH(Places!J$1,Neighborhoods!$1:$1,0))</f>
        <v>East Harlem</v>
      </c>
      <c r="K4520" s="17" t="s">
        <v>11822</v>
      </c>
      <c r="L4520" s="17" t="str">
        <f t="shared" si="280"/>
        <v>No</v>
      </c>
      <c r="M4520" s="17">
        <v>4</v>
      </c>
      <c r="N4520" s="17" t="str" cm="1">
        <f t="array" ref="N4520">_xlfn.IFS(M4520&lt;=2,"Small",M4520&lt;=5,"Medium",M4520&gt;5,"Large")</f>
        <v>Medium</v>
      </c>
      <c r="O4520" s="65">
        <v>90</v>
      </c>
      <c r="P4520" s="87">
        <f t="shared" si="281"/>
        <v>0.03</v>
      </c>
      <c r="Q4520" s="68">
        <v>4.83</v>
      </c>
      <c r="R4520" s="68" t="str" cm="1">
        <f t="array" ref="R4520">_xlfn.SWITCH(ROUND(Q4520,0),5,"Excellent",4,"Good",3,"Ok","Bad")</f>
        <v>Excellent</v>
      </c>
      <c r="S4520" s="17">
        <v>6</v>
      </c>
      <c r="T4520" s="17" t="str">
        <f t="shared" si="282"/>
        <v>No</v>
      </c>
      <c r="U4520" s="82">
        <v>43555</v>
      </c>
      <c r="V4520" s="82">
        <v>43769</v>
      </c>
      <c r="W4520" s="17">
        <v>0</v>
      </c>
      <c r="X4520" s="17" t="str">
        <f t="shared" si="283"/>
        <v>Inactive</v>
      </c>
      <c r="Y4520" s="17" t="s">
        <v>15615</v>
      </c>
      <c r="Z4520" s="17"/>
    </row>
    <row r="4521" spans="1:26" x14ac:dyDescent="0.25">
      <c r="A4521">
        <v>4520</v>
      </c>
      <c r="B4521" s="17" t="s">
        <v>3178</v>
      </c>
      <c r="C4521" s="17">
        <v>3123</v>
      </c>
      <c r="D4521" s="17" t="str">
        <f>INDEX(Hosts!$A:$O,MATCH(Places!$C4521,Hosts!$A:$A,0),MATCH(Places!D$1,Hosts!$1:$1,0))</f>
        <v>A few days or more</v>
      </c>
      <c r="E4521" s="87">
        <f>INDEX(Hosts!$A:$O,MATCH(Places!$C4521,Hosts!$A:$A,0),MATCH(Places!E$1,Hosts!$1:$1,0))</f>
        <v>0.33</v>
      </c>
      <c r="F4521" s="87">
        <f>INDEX(Hosts!$A:$O,MATCH(Places!$C4521,Hosts!$A:$A,0),MATCH(Places!F$1,Hosts!$1:$1,0))</f>
        <v>0.48</v>
      </c>
      <c r="G4521" s="17" t="str">
        <f>INDEX(Hosts!$A:$O,MATCH(Places!$C4521,Hosts!$A:$A,0),MATCH(Places!G$1,Hosts!$1:$1,0))</f>
        <v>No</v>
      </c>
      <c r="H4521" s="17">
        <v>16</v>
      </c>
      <c r="I4521" s="17" t="str">
        <f>INDEX(Neighborhoods!$A:$C,MATCH(Places!$H4521,Neighborhoods!$A:$A,0),MATCH(Places!I$1,Neighborhoods!$1:$1,0))</f>
        <v>Manhattan</v>
      </c>
      <c r="J4521" s="17" t="str">
        <f>INDEX(Neighborhoods!$A:$C,MATCH(Places!$H4521,Neighborhoods!$A:$A,0),MATCH(Places!J$1,Neighborhoods!$1:$1,0))</f>
        <v>Harlem</v>
      </c>
      <c r="K4521" s="17" t="s">
        <v>11822</v>
      </c>
      <c r="L4521" s="17" t="str">
        <f t="shared" si="280"/>
        <v>No</v>
      </c>
      <c r="M4521" s="17">
        <v>4</v>
      </c>
      <c r="N4521" s="17" t="str" cm="1">
        <f t="array" ref="N4521">_xlfn.IFS(M4521&lt;=2,"Small",M4521&lt;=5,"Medium",M4521&gt;5,"Large")</f>
        <v>Medium</v>
      </c>
      <c r="O4521" s="65">
        <v>54</v>
      </c>
      <c r="P4521" s="87">
        <f t="shared" si="281"/>
        <v>0.03</v>
      </c>
      <c r="Q4521" s="68">
        <v>4.55</v>
      </c>
      <c r="R4521" s="68" t="str" cm="1">
        <f t="array" ref="R4521">_xlfn.SWITCH(ROUND(Q4521,0),5,"Excellent",4,"Good",3,"Ok","Bad")</f>
        <v>Excellent</v>
      </c>
      <c r="S4521" s="17">
        <v>20</v>
      </c>
      <c r="T4521" s="17" t="str">
        <f t="shared" si="282"/>
        <v>No</v>
      </c>
      <c r="U4521" s="82">
        <v>43533</v>
      </c>
      <c r="V4521" s="82">
        <v>43949</v>
      </c>
      <c r="W4521" s="17">
        <v>332</v>
      </c>
      <c r="X4521" s="17" t="str">
        <f t="shared" si="283"/>
        <v>Active</v>
      </c>
      <c r="Y4521" s="17" t="s">
        <v>15615</v>
      </c>
      <c r="Z4521" s="17"/>
    </row>
    <row r="4522" spans="1:26" x14ac:dyDescent="0.25">
      <c r="A4522">
        <v>4521</v>
      </c>
      <c r="B4522" s="17" t="s">
        <v>13636</v>
      </c>
      <c r="C4522" s="17">
        <v>3249</v>
      </c>
      <c r="D4522" s="17" t="str">
        <f>INDEX(Hosts!$A:$O,MATCH(Places!$C4522,Hosts!$A:$A,0),MATCH(Places!D$1,Hosts!$1:$1,0))</f>
        <v>Within an hour</v>
      </c>
      <c r="E4522" s="87">
        <f>INDEX(Hosts!$A:$O,MATCH(Places!$C4522,Hosts!$A:$A,0),MATCH(Places!E$1,Hosts!$1:$1,0))</f>
        <v>1</v>
      </c>
      <c r="F4522" s="87">
        <f>INDEX(Hosts!$A:$O,MATCH(Places!$C4522,Hosts!$A:$A,0),MATCH(Places!F$1,Hosts!$1:$1,0))</f>
        <v>0.99</v>
      </c>
      <c r="G4522" s="17" t="str">
        <f>INDEX(Hosts!$A:$O,MATCH(Places!$C4522,Hosts!$A:$A,0),MATCH(Places!G$1,Hosts!$1:$1,0))</f>
        <v>Yes</v>
      </c>
      <c r="H4522" s="17">
        <v>8</v>
      </c>
      <c r="I4522" s="17" t="str">
        <f>INDEX(Neighborhoods!$A:$C,MATCH(Places!$H4522,Neighborhoods!$A:$A,0),MATCH(Places!I$1,Neighborhoods!$1:$1,0))</f>
        <v>Brooklyn</v>
      </c>
      <c r="J4522" s="17" t="str">
        <f>INDEX(Neighborhoods!$A:$C,MATCH(Places!$H4522,Neighborhoods!$A:$A,0),MATCH(Places!J$1,Neighborhoods!$1:$1,0))</f>
        <v>Bushwick</v>
      </c>
      <c r="K4522" s="17" t="s">
        <v>11822</v>
      </c>
      <c r="L4522" s="17" t="str">
        <f t="shared" si="280"/>
        <v>No</v>
      </c>
      <c r="M4522" s="17">
        <v>9</v>
      </c>
      <c r="N4522" s="17" t="str" cm="1">
        <f t="array" ref="N4522">_xlfn.IFS(M4522&lt;=2,"Small",M4522&lt;=5,"Medium",M4522&gt;5,"Large")</f>
        <v>Large</v>
      </c>
      <c r="O4522" s="65">
        <v>170</v>
      </c>
      <c r="P4522" s="87">
        <f t="shared" si="281"/>
        <v>0.03</v>
      </c>
      <c r="Q4522" s="68">
        <v>4.8099999999999996</v>
      </c>
      <c r="R4522" s="68" t="str" cm="1">
        <f t="array" ref="R4522">_xlfn.SWITCH(ROUND(Q4522,0),5,"Excellent",4,"Good",3,"Ok","Bad")</f>
        <v>Excellent</v>
      </c>
      <c r="S4522" s="17">
        <v>32</v>
      </c>
      <c r="T4522" s="17" t="str">
        <f t="shared" si="282"/>
        <v>No</v>
      </c>
      <c r="U4522" s="82">
        <v>43527</v>
      </c>
      <c r="V4522" s="82">
        <v>44039</v>
      </c>
      <c r="W4522" s="17">
        <v>180</v>
      </c>
      <c r="X4522" s="17" t="str">
        <f t="shared" si="283"/>
        <v>Active</v>
      </c>
      <c r="Y4522" s="17" t="s">
        <v>15616</v>
      </c>
      <c r="Z4522" s="17"/>
    </row>
    <row r="4523" spans="1:26" x14ac:dyDescent="0.25">
      <c r="A4523">
        <v>4522</v>
      </c>
      <c r="B4523" s="17" t="s">
        <v>13428</v>
      </c>
      <c r="C4523" s="17">
        <v>3794</v>
      </c>
      <c r="D4523" s="17" t="str">
        <f>INDEX(Hosts!$A:$O,MATCH(Places!$C4523,Hosts!$A:$A,0),MATCH(Places!D$1,Hosts!$1:$1,0))</f>
        <v>Within an hour</v>
      </c>
      <c r="E4523" s="87">
        <f>INDEX(Hosts!$A:$O,MATCH(Places!$C4523,Hosts!$A:$A,0),MATCH(Places!E$1,Hosts!$1:$1,0))</f>
        <v>1</v>
      </c>
      <c r="F4523" s="87">
        <f>INDEX(Hosts!$A:$O,MATCH(Places!$C4523,Hosts!$A:$A,0),MATCH(Places!F$1,Hosts!$1:$1,0))</f>
        <v>0.99</v>
      </c>
      <c r="G4523" s="17" t="str">
        <f>INDEX(Hosts!$A:$O,MATCH(Places!$C4523,Hosts!$A:$A,0),MATCH(Places!G$1,Hosts!$1:$1,0))</f>
        <v>No</v>
      </c>
      <c r="H4523" s="17">
        <v>21</v>
      </c>
      <c r="I4523" s="17" t="str">
        <f>INDEX(Neighborhoods!$A:$C,MATCH(Places!$H4523,Neighborhoods!$A:$A,0),MATCH(Places!I$1,Neighborhoods!$1:$1,0))</f>
        <v>Queens</v>
      </c>
      <c r="J4523" s="17" t="str">
        <f>INDEX(Neighborhoods!$A:$C,MATCH(Places!$H4523,Neighborhoods!$A:$A,0),MATCH(Places!J$1,Neighborhoods!$1:$1,0))</f>
        <v>Astoria</v>
      </c>
      <c r="K4523" s="17" t="s">
        <v>1</v>
      </c>
      <c r="L4523" s="17" t="str">
        <f t="shared" si="280"/>
        <v>Yes</v>
      </c>
      <c r="M4523" s="17">
        <v>2</v>
      </c>
      <c r="N4523" s="17" t="str" cm="1">
        <f t="array" ref="N4523">_xlfn.IFS(M4523&lt;=2,"Small",M4523&lt;=5,"Medium",M4523&gt;5,"Large")</f>
        <v>Small</v>
      </c>
      <c r="O4523" s="65">
        <v>66</v>
      </c>
      <c r="P4523" s="87">
        <f t="shared" si="281"/>
        <v>0.03</v>
      </c>
      <c r="Q4523" s="68">
        <v>4.4800000000000004</v>
      </c>
      <c r="R4523" s="68" t="str" cm="1">
        <f t="array" ref="R4523">_xlfn.SWITCH(ROUND(Q4523,0),5,"Excellent",4,"Good",3,"Ok","Bad")</f>
        <v>Good</v>
      </c>
      <c r="S4523" s="17">
        <v>42</v>
      </c>
      <c r="T4523" s="17" t="str">
        <f t="shared" si="282"/>
        <v>No</v>
      </c>
      <c r="U4523" s="82">
        <v>43526</v>
      </c>
      <c r="V4523" s="82">
        <v>43895</v>
      </c>
      <c r="W4523" s="17">
        <v>365</v>
      </c>
      <c r="X4523" s="17" t="str">
        <f t="shared" si="283"/>
        <v>Active</v>
      </c>
      <c r="Y4523" s="17" t="s">
        <v>15616</v>
      </c>
      <c r="Z4523" s="17"/>
    </row>
    <row r="4524" spans="1:26" x14ac:dyDescent="0.25">
      <c r="A4524">
        <v>4523</v>
      </c>
      <c r="B4524" s="17" t="s">
        <v>3179</v>
      </c>
      <c r="C4524" s="17">
        <v>482</v>
      </c>
      <c r="D4524" s="17" t="str">
        <f>INDEX(Hosts!$A:$O,MATCH(Places!$C4524,Hosts!$A:$A,0),MATCH(Places!D$1,Hosts!$1:$1,0))</f>
        <v>Within an hour</v>
      </c>
      <c r="E4524" s="87">
        <f>INDEX(Hosts!$A:$O,MATCH(Places!$C4524,Hosts!$A:$A,0),MATCH(Places!E$1,Hosts!$1:$1,0))</f>
        <v>1</v>
      </c>
      <c r="F4524" s="87">
        <f>INDEX(Hosts!$A:$O,MATCH(Places!$C4524,Hosts!$A:$A,0),MATCH(Places!F$1,Hosts!$1:$1,0))</f>
        <v>0.92</v>
      </c>
      <c r="G4524" s="17" t="str">
        <f>INDEX(Hosts!$A:$O,MATCH(Places!$C4524,Hosts!$A:$A,0),MATCH(Places!G$1,Hosts!$1:$1,0))</f>
        <v>Yes</v>
      </c>
      <c r="H4524" s="17">
        <v>7</v>
      </c>
      <c r="I4524" s="17" t="str">
        <f>INDEX(Neighborhoods!$A:$C,MATCH(Places!$H4524,Neighborhoods!$A:$A,0),MATCH(Places!I$1,Neighborhoods!$1:$1,0))</f>
        <v>Brooklyn</v>
      </c>
      <c r="J4524" s="17" t="str">
        <f>INDEX(Neighborhoods!$A:$C,MATCH(Places!$H4524,Neighborhoods!$A:$A,0),MATCH(Places!J$1,Neighborhoods!$1:$1,0))</f>
        <v>Bedford-Stuyvesant</v>
      </c>
      <c r="K4524" s="17" t="s">
        <v>11822</v>
      </c>
      <c r="L4524" s="17" t="str">
        <f t="shared" si="280"/>
        <v>No</v>
      </c>
      <c r="M4524" s="17">
        <v>4</v>
      </c>
      <c r="N4524" s="17" t="str" cm="1">
        <f t="array" ref="N4524">_xlfn.IFS(M4524&lt;=2,"Small",M4524&lt;=5,"Medium",M4524&gt;5,"Large")</f>
        <v>Medium</v>
      </c>
      <c r="O4524" s="65">
        <v>179</v>
      </c>
      <c r="P4524" s="87">
        <f t="shared" si="281"/>
        <v>0.03</v>
      </c>
      <c r="Q4524" s="68">
        <v>4.9800000000000004</v>
      </c>
      <c r="R4524" s="68" t="str" cm="1">
        <f t="array" ref="R4524">_xlfn.SWITCH(ROUND(Q4524,0),5,"Excellent",4,"Good",3,"Ok","Bad")</f>
        <v>Excellent</v>
      </c>
      <c r="S4524" s="17">
        <v>46</v>
      </c>
      <c r="T4524" s="17" t="str">
        <f t="shared" si="282"/>
        <v>No</v>
      </c>
      <c r="U4524" s="82">
        <v>43540</v>
      </c>
      <c r="V4524" s="82">
        <v>43891</v>
      </c>
      <c r="W4524" s="17">
        <v>329</v>
      </c>
      <c r="X4524" s="17" t="str">
        <f t="shared" si="283"/>
        <v>Active</v>
      </c>
      <c r="Y4524" s="17" t="s">
        <v>15615</v>
      </c>
      <c r="Z4524" s="17"/>
    </row>
    <row r="4525" spans="1:26" x14ac:dyDescent="0.25">
      <c r="A4525">
        <v>4524</v>
      </c>
      <c r="B4525" s="17" t="s">
        <v>3180</v>
      </c>
      <c r="C4525" s="17">
        <v>1375</v>
      </c>
      <c r="D4525" s="17" t="str">
        <f>INDEX(Hosts!$A:$O,MATCH(Places!$C4525,Hosts!$A:$A,0),MATCH(Places!D$1,Hosts!$1:$1,0))</f>
        <v>Within an hour</v>
      </c>
      <c r="E4525" s="87">
        <f>INDEX(Hosts!$A:$O,MATCH(Places!$C4525,Hosts!$A:$A,0),MATCH(Places!E$1,Hosts!$1:$1,0))</f>
        <v>1</v>
      </c>
      <c r="F4525" s="87">
        <f>INDEX(Hosts!$A:$O,MATCH(Places!$C4525,Hosts!$A:$A,0),MATCH(Places!F$1,Hosts!$1:$1,0))</f>
        <v>0.95</v>
      </c>
      <c r="G4525" s="17" t="str">
        <f>INDEX(Hosts!$A:$O,MATCH(Places!$C4525,Hosts!$A:$A,0),MATCH(Places!G$1,Hosts!$1:$1,0))</f>
        <v>Yes</v>
      </c>
      <c r="H4525" s="17">
        <v>9</v>
      </c>
      <c r="I4525" s="17" t="str">
        <f>INDEX(Neighborhoods!$A:$C,MATCH(Places!$H4525,Neighborhoods!$A:$A,0),MATCH(Places!I$1,Neighborhoods!$1:$1,0))</f>
        <v>Brooklyn</v>
      </c>
      <c r="J4525" s="17" t="str">
        <f>INDEX(Neighborhoods!$A:$C,MATCH(Places!$H4525,Neighborhoods!$A:$A,0),MATCH(Places!J$1,Neighborhoods!$1:$1,0))</f>
        <v>Crown Heights</v>
      </c>
      <c r="K4525" s="17" t="s">
        <v>11822</v>
      </c>
      <c r="L4525" s="17" t="str">
        <f t="shared" si="280"/>
        <v>No</v>
      </c>
      <c r="M4525" s="17">
        <v>4</v>
      </c>
      <c r="N4525" s="17" t="str" cm="1">
        <f t="array" ref="N4525">_xlfn.IFS(M4525&lt;=2,"Small",M4525&lt;=5,"Medium",M4525&gt;5,"Large")</f>
        <v>Medium</v>
      </c>
      <c r="O4525" s="65">
        <v>89</v>
      </c>
      <c r="P4525" s="87">
        <f t="shared" si="281"/>
        <v>0.03</v>
      </c>
      <c r="Q4525" s="68">
        <v>4.97</v>
      </c>
      <c r="R4525" s="68" t="str" cm="1">
        <f t="array" ref="R4525">_xlfn.SWITCH(ROUND(Q4525,0),5,"Excellent",4,"Good",3,"Ok","Bad")</f>
        <v>Excellent</v>
      </c>
      <c r="S4525" s="17">
        <v>77</v>
      </c>
      <c r="T4525" s="17" t="str">
        <f t="shared" si="282"/>
        <v>No</v>
      </c>
      <c r="U4525" s="82">
        <v>43593</v>
      </c>
      <c r="V4525" s="82">
        <v>44056</v>
      </c>
      <c r="W4525" s="17">
        <v>154</v>
      </c>
      <c r="X4525" s="17" t="str">
        <f t="shared" si="283"/>
        <v>Active</v>
      </c>
      <c r="Y4525" s="17" t="s">
        <v>15615</v>
      </c>
      <c r="Z4525" s="17"/>
    </row>
    <row r="4526" spans="1:26" x14ac:dyDescent="0.25">
      <c r="A4526">
        <v>4525</v>
      </c>
      <c r="B4526" s="17" t="s">
        <v>3181</v>
      </c>
      <c r="C4526" s="17">
        <v>1478</v>
      </c>
      <c r="D4526" s="17" t="str">
        <f>INDEX(Hosts!$A:$O,MATCH(Places!$C4526,Hosts!$A:$A,0),MATCH(Places!D$1,Hosts!$1:$1,0))</f>
        <v>Within an hour</v>
      </c>
      <c r="E4526" s="87">
        <f>INDEX(Hosts!$A:$O,MATCH(Places!$C4526,Hosts!$A:$A,0),MATCH(Places!E$1,Hosts!$1:$1,0))</f>
        <v>1</v>
      </c>
      <c r="F4526" s="87">
        <f>INDEX(Hosts!$A:$O,MATCH(Places!$C4526,Hosts!$A:$A,0),MATCH(Places!F$1,Hosts!$1:$1,0))</f>
        <v>0.5</v>
      </c>
      <c r="G4526" s="17" t="str">
        <f>INDEX(Hosts!$A:$O,MATCH(Places!$C4526,Hosts!$A:$A,0),MATCH(Places!G$1,Hosts!$1:$1,0))</f>
        <v>Yes</v>
      </c>
      <c r="H4526" s="17">
        <v>9</v>
      </c>
      <c r="I4526" s="17" t="str">
        <f>INDEX(Neighborhoods!$A:$C,MATCH(Places!$H4526,Neighborhoods!$A:$A,0),MATCH(Places!I$1,Neighborhoods!$1:$1,0))</f>
        <v>Brooklyn</v>
      </c>
      <c r="J4526" s="17" t="str">
        <f>INDEX(Neighborhoods!$A:$C,MATCH(Places!$H4526,Neighborhoods!$A:$A,0),MATCH(Places!J$1,Neighborhoods!$1:$1,0))</f>
        <v>Crown Heights</v>
      </c>
      <c r="K4526" s="17" t="s">
        <v>1</v>
      </c>
      <c r="L4526" s="17" t="str">
        <f t="shared" si="280"/>
        <v>Yes</v>
      </c>
      <c r="M4526" s="17">
        <v>1</v>
      </c>
      <c r="N4526" s="17" t="str" cm="1">
        <f t="array" ref="N4526">_xlfn.IFS(M4526&lt;=2,"Small",M4526&lt;=5,"Medium",M4526&gt;5,"Large")</f>
        <v>Small</v>
      </c>
      <c r="O4526" s="65">
        <v>50</v>
      </c>
      <c r="P4526" s="87">
        <f t="shared" si="281"/>
        <v>0.03</v>
      </c>
      <c r="Q4526" s="68">
        <v>5</v>
      </c>
      <c r="R4526" s="68" t="str" cm="1">
        <f t="array" ref="R4526">_xlfn.SWITCH(ROUND(Q4526,0),5,"Excellent",4,"Good",3,"Ok","Bad")</f>
        <v>Excellent</v>
      </c>
      <c r="S4526" s="17">
        <v>16</v>
      </c>
      <c r="T4526" s="17" t="str">
        <f t="shared" si="282"/>
        <v>No</v>
      </c>
      <c r="U4526" s="82">
        <v>43518</v>
      </c>
      <c r="V4526" s="82">
        <v>43889</v>
      </c>
      <c r="W4526" s="17">
        <v>0</v>
      </c>
      <c r="X4526" s="17" t="str">
        <f t="shared" si="283"/>
        <v>Inactive</v>
      </c>
      <c r="Y4526" s="17" t="s">
        <v>15615</v>
      </c>
      <c r="Z4526" s="17"/>
    </row>
    <row r="4527" spans="1:26" x14ac:dyDescent="0.25">
      <c r="A4527">
        <v>4526</v>
      </c>
      <c r="B4527" s="17" t="s">
        <v>3182</v>
      </c>
      <c r="C4527" s="17">
        <v>3797</v>
      </c>
      <c r="D4527" s="17" t="str">
        <f>INDEX(Hosts!$A:$O,MATCH(Places!$C4527,Hosts!$A:$A,0),MATCH(Places!D$1,Hosts!$1:$1,0))</f>
        <v>Within an hour</v>
      </c>
      <c r="E4527" s="87">
        <f>INDEX(Hosts!$A:$O,MATCH(Places!$C4527,Hosts!$A:$A,0),MATCH(Places!E$1,Hosts!$1:$1,0))</f>
        <v>1</v>
      </c>
      <c r="F4527" s="87">
        <f>INDEX(Hosts!$A:$O,MATCH(Places!$C4527,Hosts!$A:$A,0),MATCH(Places!F$1,Hosts!$1:$1,0))</f>
        <v>1</v>
      </c>
      <c r="G4527" s="17" t="str">
        <f>INDEX(Hosts!$A:$O,MATCH(Places!$C4527,Hosts!$A:$A,0),MATCH(Places!G$1,Hosts!$1:$1,0))</f>
        <v>Yes</v>
      </c>
      <c r="H4527" s="17">
        <v>7</v>
      </c>
      <c r="I4527" s="17" t="str">
        <f>INDEX(Neighborhoods!$A:$C,MATCH(Places!$H4527,Neighborhoods!$A:$A,0),MATCH(Places!I$1,Neighborhoods!$1:$1,0))</f>
        <v>Brooklyn</v>
      </c>
      <c r="J4527" s="17" t="str">
        <f>INDEX(Neighborhoods!$A:$C,MATCH(Places!$H4527,Neighborhoods!$A:$A,0),MATCH(Places!J$1,Neighborhoods!$1:$1,0))</f>
        <v>Bedford-Stuyvesant</v>
      </c>
      <c r="K4527" s="17" t="s">
        <v>11822</v>
      </c>
      <c r="L4527" s="17" t="str">
        <f t="shared" si="280"/>
        <v>No</v>
      </c>
      <c r="M4527" s="17">
        <v>2</v>
      </c>
      <c r="N4527" s="17" t="str" cm="1">
        <f t="array" ref="N4527">_xlfn.IFS(M4527&lt;=2,"Small",M4527&lt;=5,"Medium",M4527&gt;5,"Large")</f>
        <v>Small</v>
      </c>
      <c r="O4527" s="65">
        <v>135</v>
      </c>
      <c r="P4527" s="87">
        <f t="shared" si="281"/>
        <v>0.03</v>
      </c>
      <c r="Q4527" s="68">
        <v>5</v>
      </c>
      <c r="R4527" s="68" t="str" cm="1">
        <f t="array" ref="R4527">_xlfn.SWITCH(ROUND(Q4527,0),5,"Excellent",4,"Good",3,"Ok","Bad")</f>
        <v>Excellent</v>
      </c>
      <c r="S4527" s="17">
        <v>54</v>
      </c>
      <c r="T4527" s="17" t="str">
        <f t="shared" si="282"/>
        <v>No</v>
      </c>
      <c r="U4527" s="82">
        <v>43563</v>
      </c>
      <c r="V4527" s="82">
        <v>44052</v>
      </c>
      <c r="W4527" s="17">
        <v>342</v>
      </c>
      <c r="X4527" s="17" t="str">
        <f t="shared" si="283"/>
        <v>Active</v>
      </c>
      <c r="Y4527" s="17" t="s">
        <v>15615</v>
      </c>
      <c r="Z4527" s="17"/>
    </row>
    <row r="4528" spans="1:26" x14ac:dyDescent="0.25">
      <c r="A4528">
        <v>4527</v>
      </c>
      <c r="B4528" s="17" t="s">
        <v>13846</v>
      </c>
      <c r="C4528" s="17">
        <v>1928</v>
      </c>
      <c r="D4528" s="17" t="str">
        <f>INDEX(Hosts!$A:$O,MATCH(Places!$C4528,Hosts!$A:$A,0),MATCH(Places!D$1,Hosts!$1:$1,0))</f>
        <v>Within an hour</v>
      </c>
      <c r="E4528" s="87">
        <f>INDEX(Hosts!$A:$O,MATCH(Places!$C4528,Hosts!$A:$A,0),MATCH(Places!E$1,Hosts!$1:$1,0))</f>
        <v>0.94</v>
      </c>
      <c r="F4528" s="87">
        <f>INDEX(Hosts!$A:$O,MATCH(Places!$C4528,Hosts!$A:$A,0),MATCH(Places!F$1,Hosts!$1:$1,0))</f>
        <v>1</v>
      </c>
      <c r="G4528" s="17" t="str">
        <f>INDEX(Hosts!$A:$O,MATCH(Places!$C4528,Hosts!$A:$A,0),MATCH(Places!G$1,Hosts!$1:$1,0))</f>
        <v>No</v>
      </c>
      <c r="H4528" s="17">
        <v>8</v>
      </c>
      <c r="I4528" s="17" t="str">
        <f>INDEX(Neighborhoods!$A:$C,MATCH(Places!$H4528,Neighborhoods!$A:$A,0),MATCH(Places!I$1,Neighborhoods!$1:$1,0))</f>
        <v>Brooklyn</v>
      </c>
      <c r="J4528" s="17" t="str">
        <f>INDEX(Neighborhoods!$A:$C,MATCH(Places!$H4528,Neighborhoods!$A:$A,0),MATCH(Places!J$1,Neighborhoods!$1:$1,0))</f>
        <v>Bushwick</v>
      </c>
      <c r="K4528" s="17" t="s">
        <v>11822</v>
      </c>
      <c r="L4528" s="17" t="str">
        <f t="shared" si="280"/>
        <v>No</v>
      </c>
      <c r="M4528" s="17">
        <v>4</v>
      </c>
      <c r="N4528" s="17" t="str" cm="1">
        <f t="array" ref="N4528">_xlfn.IFS(M4528&lt;=2,"Small",M4528&lt;=5,"Medium",M4528&gt;5,"Large")</f>
        <v>Medium</v>
      </c>
      <c r="O4528" s="65">
        <v>110</v>
      </c>
      <c r="P4528" s="87">
        <f t="shared" si="281"/>
        <v>0.03</v>
      </c>
      <c r="Q4528" s="68">
        <v>4.75</v>
      </c>
      <c r="R4528" s="68" t="str" cm="1">
        <f t="array" ref="R4528">_xlfn.SWITCH(ROUND(Q4528,0),5,"Excellent",4,"Good",3,"Ok","Bad")</f>
        <v>Excellent</v>
      </c>
      <c r="S4528" s="17">
        <v>8</v>
      </c>
      <c r="T4528" s="17" t="str">
        <f t="shared" si="282"/>
        <v>No</v>
      </c>
      <c r="U4528" s="82">
        <v>43920</v>
      </c>
      <c r="V4528" s="82">
        <v>44054</v>
      </c>
      <c r="W4528" s="17">
        <v>118</v>
      </c>
      <c r="X4528" s="17" t="str">
        <f t="shared" si="283"/>
        <v>Active</v>
      </c>
      <c r="Y4528" s="17" t="s">
        <v>15616</v>
      </c>
      <c r="Z4528" s="17"/>
    </row>
    <row r="4529" spans="1:26" x14ac:dyDescent="0.25">
      <c r="A4529">
        <v>4528</v>
      </c>
      <c r="B4529" s="17" t="s">
        <v>3183</v>
      </c>
      <c r="C4529" s="17">
        <v>3798</v>
      </c>
      <c r="D4529" s="17" t="str">
        <f>INDEX(Hosts!$A:$O,MATCH(Places!$C4529,Hosts!$A:$A,0),MATCH(Places!D$1,Hosts!$1:$1,0))</f>
        <v>Within an hour</v>
      </c>
      <c r="E4529" s="87">
        <f>INDEX(Hosts!$A:$O,MATCH(Places!$C4529,Hosts!$A:$A,0),MATCH(Places!E$1,Hosts!$1:$1,0))</f>
        <v>1</v>
      </c>
      <c r="F4529" s="87">
        <f>INDEX(Hosts!$A:$O,MATCH(Places!$C4529,Hosts!$A:$A,0),MATCH(Places!F$1,Hosts!$1:$1,0))</f>
        <v>0.98</v>
      </c>
      <c r="G4529" s="17" t="str">
        <f>INDEX(Hosts!$A:$O,MATCH(Places!$C4529,Hosts!$A:$A,0),MATCH(Places!G$1,Hosts!$1:$1,0))</f>
        <v>Yes</v>
      </c>
      <c r="H4529" s="17">
        <v>7</v>
      </c>
      <c r="I4529" s="17" t="str">
        <f>INDEX(Neighborhoods!$A:$C,MATCH(Places!$H4529,Neighborhoods!$A:$A,0),MATCH(Places!I$1,Neighborhoods!$1:$1,0))</f>
        <v>Brooklyn</v>
      </c>
      <c r="J4529" s="17" t="str">
        <f>INDEX(Neighborhoods!$A:$C,MATCH(Places!$H4529,Neighborhoods!$A:$A,0),MATCH(Places!J$1,Neighborhoods!$1:$1,0))</f>
        <v>Bedford-Stuyvesant</v>
      </c>
      <c r="K4529" s="17" t="s">
        <v>1</v>
      </c>
      <c r="L4529" s="17" t="str">
        <f t="shared" si="280"/>
        <v>Yes</v>
      </c>
      <c r="M4529" s="17">
        <v>2</v>
      </c>
      <c r="N4529" s="17" t="str" cm="1">
        <f t="array" ref="N4529">_xlfn.IFS(M4529&lt;=2,"Small",M4529&lt;=5,"Medium",M4529&gt;5,"Large")</f>
        <v>Small</v>
      </c>
      <c r="O4529" s="65">
        <v>53</v>
      </c>
      <c r="P4529" s="87">
        <f t="shared" si="281"/>
        <v>0.03</v>
      </c>
      <c r="Q4529" s="68">
        <v>4.8899999999999997</v>
      </c>
      <c r="R4529" s="68" t="str" cm="1">
        <f t="array" ref="R4529">_xlfn.SWITCH(ROUND(Q4529,0),5,"Excellent",4,"Good",3,"Ok","Bad")</f>
        <v>Excellent</v>
      </c>
      <c r="S4529" s="17">
        <v>112</v>
      </c>
      <c r="T4529" s="17" t="str">
        <f t="shared" si="282"/>
        <v>Yes</v>
      </c>
      <c r="U4529" s="82">
        <v>43533</v>
      </c>
      <c r="V4529" s="82">
        <v>44020</v>
      </c>
      <c r="W4529" s="17">
        <v>268</v>
      </c>
      <c r="X4529" s="17" t="str">
        <f t="shared" si="283"/>
        <v>Active</v>
      </c>
      <c r="Y4529" s="17" t="s">
        <v>15615</v>
      </c>
      <c r="Z4529" s="17"/>
    </row>
    <row r="4530" spans="1:26" x14ac:dyDescent="0.25">
      <c r="A4530">
        <v>4529</v>
      </c>
      <c r="B4530" s="17" t="s">
        <v>13183</v>
      </c>
      <c r="C4530" s="17">
        <v>564</v>
      </c>
      <c r="D4530" s="17" t="str">
        <f>INDEX(Hosts!$A:$O,MATCH(Places!$C4530,Hosts!$A:$A,0),MATCH(Places!D$1,Hosts!$1:$1,0))</f>
        <v>Within a few hours</v>
      </c>
      <c r="E4530" s="87">
        <f>INDEX(Hosts!$A:$O,MATCH(Places!$C4530,Hosts!$A:$A,0),MATCH(Places!E$1,Hosts!$1:$1,0))</f>
        <v>1</v>
      </c>
      <c r="F4530" s="87">
        <f>INDEX(Hosts!$A:$O,MATCH(Places!$C4530,Hosts!$A:$A,0),MATCH(Places!F$1,Hosts!$1:$1,0))</f>
        <v>0.7</v>
      </c>
      <c r="G4530" s="17" t="str">
        <f>INDEX(Hosts!$A:$O,MATCH(Places!$C4530,Hosts!$A:$A,0),MATCH(Places!G$1,Hosts!$1:$1,0))</f>
        <v>No</v>
      </c>
      <c r="H4530" s="17">
        <v>16</v>
      </c>
      <c r="I4530" s="17" t="str">
        <f>INDEX(Neighborhoods!$A:$C,MATCH(Places!$H4530,Neighborhoods!$A:$A,0),MATCH(Places!I$1,Neighborhoods!$1:$1,0))</f>
        <v>Manhattan</v>
      </c>
      <c r="J4530" s="17" t="str">
        <f>INDEX(Neighborhoods!$A:$C,MATCH(Places!$H4530,Neighborhoods!$A:$A,0),MATCH(Places!J$1,Neighborhoods!$1:$1,0))</f>
        <v>Harlem</v>
      </c>
      <c r="K4530" s="17" t="s">
        <v>11822</v>
      </c>
      <c r="L4530" s="17" t="str">
        <f t="shared" si="280"/>
        <v>No</v>
      </c>
      <c r="M4530" s="17">
        <v>4</v>
      </c>
      <c r="N4530" s="17" t="str" cm="1">
        <f t="array" ref="N4530">_xlfn.IFS(M4530&lt;=2,"Small",M4530&lt;=5,"Medium",M4530&gt;5,"Large")</f>
        <v>Medium</v>
      </c>
      <c r="O4530" s="65">
        <v>195</v>
      </c>
      <c r="P4530" s="87">
        <f t="shared" si="281"/>
        <v>0.03</v>
      </c>
      <c r="Q4530" s="68">
        <v>5</v>
      </c>
      <c r="R4530" s="68" t="str" cm="1">
        <f t="array" ref="R4530">_xlfn.SWITCH(ROUND(Q4530,0),5,"Excellent",4,"Good",3,"Ok","Bad")</f>
        <v>Excellent</v>
      </c>
      <c r="S4530" s="17">
        <v>7</v>
      </c>
      <c r="T4530" s="17" t="str">
        <f t="shared" si="282"/>
        <v>No</v>
      </c>
      <c r="U4530" s="82">
        <v>43851</v>
      </c>
      <c r="V4530" s="82">
        <v>44045</v>
      </c>
      <c r="W4530" s="17">
        <v>69</v>
      </c>
      <c r="X4530" s="17" t="str">
        <f t="shared" si="283"/>
        <v>Active</v>
      </c>
      <c r="Y4530" s="17" t="s">
        <v>15615</v>
      </c>
      <c r="Z4530" s="17"/>
    </row>
    <row r="4531" spans="1:26" x14ac:dyDescent="0.25">
      <c r="A4531">
        <v>4530</v>
      </c>
      <c r="B4531" s="17" t="s">
        <v>15114</v>
      </c>
      <c r="C4531" s="17">
        <v>2372</v>
      </c>
      <c r="D4531" s="17" t="str">
        <f>INDEX(Hosts!$A:$O,MATCH(Places!$C4531,Hosts!$A:$A,0),MATCH(Places!D$1,Hosts!$1:$1,0))</f>
        <v>Within an hour</v>
      </c>
      <c r="E4531" s="87">
        <f>INDEX(Hosts!$A:$O,MATCH(Places!$C4531,Hosts!$A:$A,0),MATCH(Places!E$1,Hosts!$1:$1,0))</f>
        <v>1</v>
      </c>
      <c r="F4531" s="87">
        <f>INDEX(Hosts!$A:$O,MATCH(Places!$C4531,Hosts!$A:$A,0),MATCH(Places!F$1,Hosts!$1:$1,0))</f>
        <v>1</v>
      </c>
      <c r="G4531" s="17" t="str">
        <f>INDEX(Hosts!$A:$O,MATCH(Places!$C4531,Hosts!$A:$A,0),MATCH(Places!G$1,Hosts!$1:$1,0))</f>
        <v>Yes</v>
      </c>
      <c r="H4531" s="17">
        <v>21</v>
      </c>
      <c r="I4531" s="17" t="str">
        <f>INDEX(Neighborhoods!$A:$C,MATCH(Places!$H4531,Neighborhoods!$A:$A,0),MATCH(Places!I$1,Neighborhoods!$1:$1,0))</f>
        <v>Queens</v>
      </c>
      <c r="J4531" s="17" t="str">
        <f>INDEX(Neighborhoods!$A:$C,MATCH(Places!$H4531,Neighborhoods!$A:$A,0),MATCH(Places!J$1,Neighborhoods!$1:$1,0))</f>
        <v>Astoria</v>
      </c>
      <c r="K4531" s="17" t="s">
        <v>11822</v>
      </c>
      <c r="L4531" s="17" t="str">
        <f t="shared" si="280"/>
        <v>No</v>
      </c>
      <c r="M4531" s="17">
        <v>4</v>
      </c>
      <c r="N4531" s="17" t="str" cm="1">
        <f t="array" ref="N4531">_xlfn.IFS(M4531&lt;=2,"Small",M4531&lt;=5,"Medium",M4531&gt;5,"Large")</f>
        <v>Medium</v>
      </c>
      <c r="O4531" s="65">
        <v>140</v>
      </c>
      <c r="P4531" s="87">
        <f t="shared" si="281"/>
        <v>0.03</v>
      </c>
      <c r="Q4531" s="68">
        <v>5</v>
      </c>
      <c r="R4531" s="68" t="str" cm="1">
        <f t="array" ref="R4531">_xlfn.SWITCH(ROUND(Q4531,0),5,"Excellent",4,"Good",3,"Ok","Bad")</f>
        <v>Excellent</v>
      </c>
      <c r="S4531" s="17">
        <v>5</v>
      </c>
      <c r="T4531" s="17" t="str">
        <f t="shared" si="282"/>
        <v>No</v>
      </c>
      <c r="U4531" s="82">
        <v>43556</v>
      </c>
      <c r="V4531" s="82">
        <v>43819</v>
      </c>
      <c r="W4531" s="17">
        <v>179</v>
      </c>
      <c r="X4531" s="17" t="str">
        <f t="shared" si="283"/>
        <v>Active</v>
      </c>
      <c r="Y4531" s="17" t="s">
        <v>15615</v>
      </c>
      <c r="Z4531" s="17"/>
    </row>
    <row r="4532" spans="1:26" x14ac:dyDescent="0.25">
      <c r="A4532">
        <v>4531</v>
      </c>
      <c r="B4532" s="17" t="s">
        <v>3184</v>
      </c>
      <c r="C4532" s="17">
        <v>3368</v>
      </c>
      <c r="D4532" s="17" t="str">
        <f>INDEX(Hosts!$A:$O,MATCH(Places!$C4532,Hosts!$A:$A,0),MATCH(Places!D$1,Hosts!$1:$1,0))</f>
        <v>Within an hour</v>
      </c>
      <c r="E4532" s="87">
        <f>INDEX(Hosts!$A:$O,MATCH(Places!$C4532,Hosts!$A:$A,0),MATCH(Places!E$1,Hosts!$1:$1,0))</f>
        <v>1</v>
      </c>
      <c r="F4532" s="87">
        <f>INDEX(Hosts!$A:$O,MATCH(Places!$C4532,Hosts!$A:$A,0),MATCH(Places!F$1,Hosts!$1:$1,0))</f>
        <v>0.9</v>
      </c>
      <c r="G4532" s="17" t="str">
        <f>INDEX(Hosts!$A:$O,MATCH(Places!$C4532,Hosts!$A:$A,0),MATCH(Places!G$1,Hosts!$1:$1,0))</f>
        <v>No</v>
      </c>
      <c r="H4532" s="17">
        <v>14</v>
      </c>
      <c r="I4532" s="17" t="str">
        <f>INDEX(Neighborhoods!$A:$C,MATCH(Places!$H4532,Neighborhoods!$A:$A,0),MATCH(Places!I$1,Neighborhoods!$1:$1,0))</f>
        <v>Manhattan</v>
      </c>
      <c r="J4532" s="17" t="str">
        <f>INDEX(Neighborhoods!$A:$C,MATCH(Places!$H4532,Neighborhoods!$A:$A,0),MATCH(Places!J$1,Neighborhoods!$1:$1,0))</f>
        <v>East Harlem</v>
      </c>
      <c r="K4532" s="17" t="s">
        <v>11822</v>
      </c>
      <c r="L4532" s="17" t="str">
        <f t="shared" si="280"/>
        <v>No</v>
      </c>
      <c r="M4532" s="17">
        <v>2</v>
      </c>
      <c r="N4532" s="17" t="str" cm="1">
        <f t="array" ref="N4532">_xlfn.IFS(M4532&lt;=2,"Small",M4532&lt;=5,"Medium",M4532&gt;5,"Large")</f>
        <v>Small</v>
      </c>
      <c r="O4532" s="65">
        <v>94</v>
      </c>
      <c r="P4532" s="87">
        <f t="shared" si="281"/>
        <v>0.03</v>
      </c>
      <c r="Q4532" s="68">
        <v>4.2</v>
      </c>
      <c r="R4532" s="68" t="str" cm="1">
        <f t="array" ref="R4532">_xlfn.SWITCH(ROUND(Q4532,0),5,"Excellent",4,"Good",3,"Ok","Bad")</f>
        <v>Good</v>
      </c>
      <c r="S4532" s="17">
        <v>20</v>
      </c>
      <c r="T4532" s="17" t="str">
        <f t="shared" si="282"/>
        <v>No</v>
      </c>
      <c r="U4532" s="82">
        <v>43521</v>
      </c>
      <c r="V4532" s="82">
        <v>43996</v>
      </c>
      <c r="W4532" s="17">
        <v>0</v>
      </c>
      <c r="X4532" s="17" t="str">
        <f t="shared" si="283"/>
        <v>Inactive</v>
      </c>
      <c r="Y4532" s="17" t="s">
        <v>15616</v>
      </c>
      <c r="Z4532" s="17"/>
    </row>
    <row r="4533" spans="1:26" x14ac:dyDescent="0.25">
      <c r="A4533">
        <v>4532</v>
      </c>
      <c r="B4533" s="17" t="s">
        <v>3185</v>
      </c>
      <c r="C4533" s="17">
        <v>2255</v>
      </c>
      <c r="D4533" s="17" t="str">
        <f>INDEX(Hosts!$A:$O,MATCH(Places!$C4533,Hosts!$A:$A,0),MATCH(Places!D$1,Hosts!$1:$1,0))</f>
        <v>Within an hour</v>
      </c>
      <c r="E4533" s="87">
        <f>INDEX(Hosts!$A:$O,MATCH(Places!$C4533,Hosts!$A:$A,0),MATCH(Places!E$1,Hosts!$1:$1,0))</f>
        <v>1</v>
      </c>
      <c r="F4533" s="87">
        <f>INDEX(Hosts!$A:$O,MATCH(Places!$C4533,Hosts!$A:$A,0),MATCH(Places!F$1,Hosts!$1:$1,0))</f>
        <v>0.75</v>
      </c>
      <c r="G4533" s="17" t="str">
        <f>INDEX(Hosts!$A:$O,MATCH(Places!$C4533,Hosts!$A:$A,0),MATCH(Places!G$1,Hosts!$1:$1,0))</f>
        <v>Yes</v>
      </c>
      <c r="H4533" s="17">
        <v>7</v>
      </c>
      <c r="I4533" s="17" t="str">
        <f>INDEX(Neighborhoods!$A:$C,MATCH(Places!$H4533,Neighborhoods!$A:$A,0),MATCH(Places!I$1,Neighborhoods!$1:$1,0))</f>
        <v>Brooklyn</v>
      </c>
      <c r="J4533" s="17" t="str">
        <f>INDEX(Neighborhoods!$A:$C,MATCH(Places!$H4533,Neighborhoods!$A:$A,0),MATCH(Places!J$1,Neighborhoods!$1:$1,0))</f>
        <v>Bedford-Stuyvesant</v>
      </c>
      <c r="K4533" s="17" t="s">
        <v>11822</v>
      </c>
      <c r="L4533" s="17" t="str">
        <f t="shared" si="280"/>
        <v>No</v>
      </c>
      <c r="M4533" s="17">
        <v>2</v>
      </c>
      <c r="N4533" s="17" t="str" cm="1">
        <f t="array" ref="N4533">_xlfn.IFS(M4533&lt;=2,"Small",M4533&lt;=5,"Medium",M4533&gt;5,"Large")</f>
        <v>Small</v>
      </c>
      <c r="O4533" s="65">
        <v>120</v>
      </c>
      <c r="P4533" s="87">
        <f t="shared" si="281"/>
        <v>0.03</v>
      </c>
      <c r="Q4533" s="68">
        <v>5</v>
      </c>
      <c r="R4533" s="68" t="str" cm="1">
        <f t="array" ref="R4533">_xlfn.SWITCH(ROUND(Q4533,0),5,"Excellent",4,"Good",3,"Ok","Bad")</f>
        <v>Excellent</v>
      </c>
      <c r="S4533" s="17">
        <v>3</v>
      </c>
      <c r="T4533" s="17" t="str">
        <f t="shared" si="282"/>
        <v>No</v>
      </c>
      <c r="U4533" s="82">
        <v>43646</v>
      </c>
      <c r="V4533" s="82">
        <v>43862</v>
      </c>
      <c r="W4533" s="17">
        <v>164</v>
      </c>
      <c r="X4533" s="17" t="str">
        <f t="shared" si="283"/>
        <v>Active</v>
      </c>
      <c r="Y4533" s="17" t="s">
        <v>15615</v>
      </c>
      <c r="Z4533" s="17"/>
    </row>
    <row r="4534" spans="1:26" x14ac:dyDescent="0.25">
      <c r="A4534">
        <v>4533</v>
      </c>
      <c r="B4534" s="17" t="s">
        <v>3186</v>
      </c>
      <c r="C4534" s="17">
        <v>1664</v>
      </c>
      <c r="D4534" s="17" t="str">
        <f>INDEX(Hosts!$A:$O,MATCH(Places!$C4534,Hosts!$A:$A,0),MATCH(Places!D$1,Hosts!$1:$1,0))</f>
        <v>Within an hour</v>
      </c>
      <c r="E4534" s="87">
        <f>INDEX(Hosts!$A:$O,MATCH(Places!$C4534,Hosts!$A:$A,0),MATCH(Places!E$1,Hosts!$1:$1,0))</f>
        <v>0.9</v>
      </c>
      <c r="F4534" s="87">
        <f>INDEX(Hosts!$A:$O,MATCH(Places!$C4534,Hosts!$A:$A,0),MATCH(Places!F$1,Hosts!$1:$1,0))</f>
        <v>0.92</v>
      </c>
      <c r="G4534" s="17" t="str">
        <f>INDEX(Hosts!$A:$O,MATCH(Places!$C4534,Hosts!$A:$A,0),MATCH(Places!G$1,Hosts!$1:$1,0))</f>
        <v>Yes</v>
      </c>
      <c r="H4534" s="17">
        <v>19</v>
      </c>
      <c r="I4534" s="17" t="str">
        <f>INDEX(Neighborhoods!$A:$C,MATCH(Places!$H4534,Neighborhoods!$A:$A,0),MATCH(Places!I$1,Neighborhoods!$1:$1,0))</f>
        <v>Manhattan</v>
      </c>
      <c r="J4534" s="17" t="str">
        <f>INDEX(Neighborhoods!$A:$C,MATCH(Places!$H4534,Neighborhoods!$A:$A,0),MATCH(Places!J$1,Neighborhoods!$1:$1,0))</f>
        <v>Upper East Side</v>
      </c>
      <c r="K4534" s="17" t="s">
        <v>1</v>
      </c>
      <c r="L4534" s="17" t="str">
        <f t="shared" si="280"/>
        <v>Yes</v>
      </c>
      <c r="M4534" s="17">
        <v>2</v>
      </c>
      <c r="N4534" s="17" t="str" cm="1">
        <f t="array" ref="N4534">_xlfn.IFS(M4534&lt;=2,"Small",M4534&lt;=5,"Medium",M4534&gt;5,"Large")</f>
        <v>Small</v>
      </c>
      <c r="O4534" s="65">
        <v>63</v>
      </c>
      <c r="P4534" s="87">
        <f t="shared" si="281"/>
        <v>0.03</v>
      </c>
      <c r="Q4534" s="68">
        <v>5</v>
      </c>
      <c r="R4534" s="68" t="str" cm="1">
        <f t="array" ref="R4534">_xlfn.SWITCH(ROUND(Q4534,0),5,"Excellent",4,"Good",3,"Ok","Bad")</f>
        <v>Excellent</v>
      </c>
      <c r="S4534" s="17">
        <v>41</v>
      </c>
      <c r="T4534" s="17" t="str">
        <f t="shared" si="282"/>
        <v>No</v>
      </c>
      <c r="U4534" s="82">
        <v>43528</v>
      </c>
      <c r="V4534" s="82">
        <v>44050</v>
      </c>
      <c r="W4534" s="17">
        <v>141</v>
      </c>
      <c r="X4534" s="17" t="str">
        <f t="shared" si="283"/>
        <v>Active</v>
      </c>
      <c r="Y4534" s="17" t="s">
        <v>15615</v>
      </c>
      <c r="Z4534" s="17"/>
    </row>
    <row r="4535" spans="1:26" x14ac:dyDescent="0.25">
      <c r="A4535">
        <v>4534</v>
      </c>
      <c r="B4535" s="17" t="s">
        <v>14385</v>
      </c>
      <c r="C4535" s="17">
        <v>3795</v>
      </c>
      <c r="D4535" s="17" t="str">
        <f>INDEX(Hosts!$A:$O,MATCH(Places!$C4535,Hosts!$A:$A,0),MATCH(Places!D$1,Hosts!$1:$1,0))</f>
        <v>Within an hour</v>
      </c>
      <c r="E4535" s="87">
        <f>INDEX(Hosts!$A:$O,MATCH(Places!$C4535,Hosts!$A:$A,0),MATCH(Places!E$1,Hosts!$1:$1,0))</f>
        <v>0.8</v>
      </c>
      <c r="F4535" s="87">
        <f>INDEX(Hosts!$A:$O,MATCH(Places!$C4535,Hosts!$A:$A,0),MATCH(Places!F$1,Hosts!$1:$1,0))</f>
        <v>1</v>
      </c>
      <c r="G4535" s="17" t="str">
        <f>INDEX(Hosts!$A:$O,MATCH(Places!$C4535,Hosts!$A:$A,0),MATCH(Places!G$1,Hosts!$1:$1,0))</f>
        <v>No</v>
      </c>
      <c r="H4535" s="17">
        <v>18</v>
      </c>
      <c r="I4535" s="17" t="str">
        <f>INDEX(Neighborhoods!$A:$C,MATCH(Places!$H4535,Neighborhoods!$A:$A,0),MATCH(Places!I$1,Neighborhoods!$1:$1,0))</f>
        <v>Manhattan</v>
      </c>
      <c r="J4535" s="17" t="str">
        <f>INDEX(Neighborhoods!$A:$C,MATCH(Places!$H4535,Neighborhoods!$A:$A,0),MATCH(Places!J$1,Neighborhoods!$1:$1,0))</f>
        <v>Midtown</v>
      </c>
      <c r="K4535" s="17" t="s">
        <v>11822</v>
      </c>
      <c r="L4535" s="17" t="str">
        <f t="shared" si="280"/>
        <v>No</v>
      </c>
      <c r="M4535" s="17">
        <v>3</v>
      </c>
      <c r="N4535" s="17" t="str" cm="1">
        <f t="array" ref="N4535">_xlfn.IFS(M4535&lt;=2,"Small",M4535&lt;=5,"Medium",M4535&gt;5,"Large")</f>
        <v>Medium</v>
      </c>
      <c r="O4535" s="65">
        <v>106</v>
      </c>
      <c r="P4535" s="87">
        <f t="shared" si="281"/>
        <v>0.03</v>
      </c>
      <c r="Q4535" s="68">
        <v>4.8099999999999996</v>
      </c>
      <c r="R4535" s="68" t="str" cm="1">
        <f t="array" ref="R4535">_xlfn.SWITCH(ROUND(Q4535,0),5,"Excellent",4,"Good",3,"Ok","Bad")</f>
        <v>Excellent</v>
      </c>
      <c r="S4535" s="17">
        <v>26</v>
      </c>
      <c r="T4535" s="17" t="str">
        <f t="shared" si="282"/>
        <v>No</v>
      </c>
      <c r="U4535" s="82">
        <v>43582</v>
      </c>
      <c r="V4535" s="82">
        <v>44022</v>
      </c>
      <c r="W4535" s="17">
        <v>84</v>
      </c>
      <c r="X4535" s="17" t="str">
        <f t="shared" si="283"/>
        <v>Active</v>
      </c>
      <c r="Y4535" s="17" t="s">
        <v>15616</v>
      </c>
      <c r="Z4535" s="17"/>
    </row>
    <row r="4536" spans="1:26" x14ac:dyDescent="0.25">
      <c r="A4536">
        <v>4535</v>
      </c>
      <c r="B4536" s="17" t="s">
        <v>3187</v>
      </c>
      <c r="C4536" s="17">
        <v>898</v>
      </c>
      <c r="D4536" s="17" t="str">
        <f>INDEX(Hosts!$A:$O,MATCH(Places!$C4536,Hosts!$A:$A,0),MATCH(Places!D$1,Hosts!$1:$1,0))</f>
        <v>Within a day</v>
      </c>
      <c r="E4536" s="87">
        <f>INDEX(Hosts!$A:$O,MATCH(Places!$C4536,Hosts!$A:$A,0),MATCH(Places!E$1,Hosts!$1:$1,0))</f>
        <v>1</v>
      </c>
      <c r="F4536" s="87">
        <f>INDEX(Hosts!$A:$O,MATCH(Places!$C4536,Hosts!$A:$A,0),MATCH(Places!F$1,Hosts!$1:$1,0))</f>
        <v>0.5</v>
      </c>
      <c r="G4536" s="17" t="str">
        <f>INDEX(Hosts!$A:$O,MATCH(Places!$C4536,Hosts!$A:$A,0),MATCH(Places!G$1,Hosts!$1:$1,0))</f>
        <v>No</v>
      </c>
      <c r="H4536" s="17">
        <v>8</v>
      </c>
      <c r="I4536" s="17" t="str">
        <f>INDEX(Neighborhoods!$A:$C,MATCH(Places!$H4536,Neighborhoods!$A:$A,0),MATCH(Places!I$1,Neighborhoods!$1:$1,0))</f>
        <v>Brooklyn</v>
      </c>
      <c r="J4536" s="17" t="str">
        <f>INDEX(Neighborhoods!$A:$C,MATCH(Places!$H4536,Neighborhoods!$A:$A,0),MATCH(Places!J$1,Neighborhoods!$1:$1,0))</f>
        <v>Bushwick</v>
      </c>
      <c r="K4536" s="17" t="s">
        <v>16</v>
      </c>
      <c r="L4536" s="17" t="str">
        <f t="shared" si="280"/>
        <v>Yes</v>
      </c>
      <c r="M4536" s="17">
        <v>2</v>
      </c>
      <c r="N4536" s="17" t="str" cm="1">
        <f t="array" ref="N4536">_xlfn.IFS(M4536&lt;=2,"Small",M4536&lt;=5,"Medium",M4536&gt;5,"Large")</f>
        <v>Small</v>
      </c>
      <c r="O4536" s="65">
        <v>55</v>
      </c>
      <c r="P4536" s="87">
        <f t="shared" si="281"/>
        <v>0.03</v>
      </c>
      <c r="Q4536" s="68">
        <v>5</v>
      </c>
      <c r="R4536" s="68" t="str" cm="1">
        <f t="array" ref="R4536">_xlfn.SWITCH(ROUND(Q4536,0),5,"Excellent",4,"Good",3,"Ok","Bad")</f>
        <v>Excellent</v>
      </c>
      <c r="S4536" s="17">
        <v>9</v>
      </c>
      <c r="T4536" s="17" t="str">
        <f t="shared" si="282"/>
        <v>No</v>
      </c>
      <c r="U4536" s="82">
        <v>43624</v>
      </c>
      <c r="V4536" s="82">
        <v>43835</v>
      </c>
      <c r="W4536" s="17">
        <v>365</v>
      </c>
      <c r="X4536" s="17" t="str">
        <f t="shared" si="283"/>
        <v>Active</v>
      </c>
      <c r="Y4536" s="17" t="s">
        <v>15615</v>
      </c>
      <c r="Z4536" s="17"/>
    </row>
    <row r="4537" spans="1:26" x14ac:dyDescent="0.25">
      <c r="A4537">
        <v>4536</v>
      </c>
      <c r="B4537" s="17" t="s">
        <v>3188</v>
      </c>
      <c r="C4537" s="17">
        <v>566</v>
      </c>
      <c r="D4537" s="17" t="str">
        <f>INDEX(Hosts!$A:$O,MATCH(Places!$C4537,Hosts!$A:$A,0),MATCH(Places!D$1,Hosts!$1:$1,0))</f>
        <v>Within an hour</v>
      </c>
      <c r="E4537" s="87">
        <f>INDEX(Hosts!$A:$O,MATCH(Places!$C4537,Hosts!$A:$A,0),MATCH(Places!E$1,Hosts!$1:$1,0))</f>
        <v>1</v>
      </c>
      <c r="F4537" s="87">
        <f>INDEX(Hosts!$A:$O,MATCH(Places!$C4537,Hosts!$A:$A,0),MATCH(Places!F$1,Hosts!$1:$1,0))</f>
        <v>0.9</v>
      </c>
      <c r="G4537" s="17" t="str">
        <f>INDEX(Hosts!$A:$O,MATCH(Places!$C4537,Hosts!$A:$A,0),MATCH(Places!G$1,Hosts!$1:$1,0))</f>
        <v>No</v>
      </c>
      <c r="H4537" s="17">
        <v>10</v>
      </c>
      <c r="I4537" s="17" t="str">
        <f>INDEX(Neighborhoods!$A:$C,MATCH(Places!$H4537,Neighborhoods!$A:$A,0),MATCH(Places!I$1,Neighborhoods!$1:$1,0))</f>
        <v>Brooklyn</v>
      </c>
      <c r="J4537" s="17" t="str">
        <f>INDEX(Neighborhoods!$A:$C,MATCH(Places!$H4537,Neighborhoods!$A:$A,0),MATCH(Places!J$1,Neighborhoods!$1:$1,0))</f>
        <v>East Flatbush</v>
      </c>
      <c r="K4537" s="17" t="s">
        <v>11822</v>
      </c>
      <c r="L4537" s="17" t="str">
        <f t="shared" si="280"/>
        <v>No</v>
      </c>
      <c r="M4537" s="17">
        <v>3</v>
      </c>
      <c r="N4537" s="17" t="str" cm="1">
        <f t="array" ref="N4537">_xlfn.IFS(M4537&lt;=2,"Small",M4537&lt;=5,"Medium",M4537&gt;5,"Large")</f>
        <v>Medium</v>
      </c>
      <c r="O4537" s="65">
        <v>92</v>
      </c>
      <c r="P4537" s="87">
        <f t="shared" si="281"/>
        <v>0.03</v>
      </c>
      <c r="Q4537" s="68">
        <v>4.7300000000000004</v>
      </c>
      <c r="R4537" s="68" t="str" cm="1">
        <f t="array" ref="R4537">_xlfn.SWITCH(ROUND(Q4537,0),5,"Excellent",4,"Good",3,"Ok","Bad")</f>
        <v>Excellent</v>
      </c>
      <c r="S4537" s="17">
        <v>33</v>
      </c>
      <c r="T4537" s="17" t="str">
        <f t="shared" si="282"/>
        <v>No</v>
      </c>
      <c r="U4537" s="82">
        <v>43548</v>
      </c>
      <c r="V4537" s="82">
        <v>44051</v>
      </c>
      <c r="W4537" s="17">
        <v>6</v>
      </c>
      <c r="X4537" s="17" t="str">
        <f t="shared" si="283"/>
        <v>Active</v>
      </c>
      <c r="Y4537" s="17" t="s">
        <v>15616</v>
      </c>
      <c r="Z4537" s="17"/>
    </row>
    <row r="4538" spans="1:26" x14ac:dyDescent="0.25">
      <c r="A4538">
        <v>4537</v>
      </c>
      <c r="B4538" s="17" t="s">
        <v>3189</v>
      </c>
      <c r="C4538" s="17">
        <v>3800</v>
      </c>
      <c r="D4538" s="17" t="str">
        <f>INDEX(Hosts!$A:$O,MATCH(Places!$C4538,Hosts!$A:$A,0),MATCH(Places!D$1,Hosts!$1:$1,0))</f>
        <v>Within an hour</v>
      </c>
      <c r="E4538" s="87">
        <f>INDEX(Hosts!$A:$O,MATCH(Places!$C4538,Hosts!$A:$A,0),MATCH(Places!E$1,Hosts!$1:$1,0))</f>
        <v>1</v>
      </c>
      <c r="F4538" s="87">
        <f>INDEX(Hosts!$A:$O,MATCH(Places!$C4538,Hosts!$A:$A,0),MATCH(Places!F$1,Hosts!$1:$1,0))</f>
        <v>0.96</v>
      </c>
      <c r="G4538" s="17" t="str">
        <f>INDEX(Hosts!$A:$O,MATCH(Places!$C4538,Hosts!$A:$A,0),MATCH(Places!G$1,Hosts!$1:$1,0))</f>
        <v>Yes</v>
      </c>
      <c r="H4538" s="17">
        <v>26</v>
      </c>
      <c r="I4538" s="17" t="str">
        <f>INDEX(Neighborhoods!$A:$C,MATCH(Places!$H4538,Neighborhoods!$A:$A,0),MATCH(Places!I$1,Neighborhoods!$1:$1,0))</f>
        <v>Queens</v>
      </c>
      <c r="J4538" s="17" t="str">
        <f>INDEX(Neighborhoods!$A:$C,MATCH(Places!$H4538,Neighborhoods!$A:$A,0),MATCH(Places!J$1,Neighborhoods!$1:$1,0))</f>
        <v>Sunnyside</v>
      </c>
      <c r="K4538" s="17" t="s">
        <v>11822</v>
      </c>
      <c r="L4538" s="17" t="str">
        <f t="shared" si="280"/>
        <v>No</v>
      </c>
      <c r="M4538" s="17">
        <v>4</v>
      </c>
      <c r="N4538" s="17" t="str" cm="1">
        <f t="array" ref="N4538">_xlfn.IFS(M4538&lt;=2,"Small",M4538&lt;=5,"Medium",M4538&gt;5,"Large")</f>
        <v>Medium</v>
      </c>
      <c r="O4538" s="65">
        <v>130</v>
      </c>
      <c r="P4538" s="87">
        <f t="shared" si="281"/>
        <v>0.03</v>
      </c>
      <c r="Q4538" s="68">
        <v>4.96</v>
      </c>
      <c r="R4538" s="68" t="str" cm="1">
        <f t="array" ref="R4538">_xlfn.SWITCH(ROUND(Q4538,0),5,"Excellent",4,"Good",3,"Ok","Bad")</f>
        <v>Excellent</v>
      </c>
      <c r="S4538" s="17">
        <v>47</v>
      </c>
      <c r="T4538" s="17" t="str">
        <f t="shared" si="282"/>
        <v>No</v>
      </c>
      <c r="U4538" s="82">
        <v>43545</v>
      </c>
      <c r="V4538" s="82">
        <v>44038</v>
      </c>
      <c r="W4538" s="17">
        <v>90</v>
      </c>
      <c r="X4538" s="17" t="str">
        <f t="shared" si="283"/>
        <v>Active</v>
      </c>
      <c r="Y4538" s="17" t="s">
        <v>15615</v>
      </c>
      <c r="Z4538" s="17"/>
    </row>
    <row r="4539" spans="1:26" x14ac:dyDescent="0.25">
      <c r="A4539">
        <v>4538</v>
      </c>
      <c r="B4539" s="17" t="s">
        <v>3190</v>
      </c>
      <c r="C4539" s="17">
        <v>3680</v>
      </c>
      <c r="D4539" s="17" t="str">
        <f>INDEX(Hosts!$A:$O,MATCH(Places!$C4539,Hosts!$A:$A,0),MATCH(Places!D$1,Hosts!$1:$1,0))</f>
        <v>Within an hour</v>
      </c>
      <c r="E4539" s="87">
        <f>INDEX(Hosts!$A:$O,MATCH(Places!$C4539,Hosts!$A:$A,0),MATCH(Places!E$1,Hosts!$1:$1,0))</f>
        <v>1</v>
      </c>
      <c r="F4539" s="87">
        <f>INDEX(Hosts!$A:$O,MATCH(Places!$C4539,Hosts!$A:$A,0),MATCH(Places!F$1,Hosts!$1:$1,0))</f>
        <v>0.91</v>
      </c>
      <c r="G4539" s="17" t="str">
        <f>INDEX(Hosts!$A:$O,MATCH(Places!$C4539,Hosts!$A:$A,0),MATCH(Places!G$1,Hosts!$1:$1,0))</f>
        <v>No</v>
      </c>
      <c r="H4539" s="17">
        <v>15</v>
      </c>
      <c r="I4539" s="17" t="str">
        <f>INDEX(Neighborhoods!$A:$C,MATCH(Places!$H4539,Neighborhoods!$A:$A,0),MATCH(Places!I$1,Neighborhoods!$1:$1,0))</f>
        <v>Manhattan</v>
      </c>
      <c r="J4539" s="17" t="str">
        <f>INDEX(Neighborhoods!$A:$C,MATCH(Places!$H4539,Neighborhoods!$A:$A,0),MATCH(Places!J$1,Neighborhoods!$1:$1,0))</f>
        <v>East Village</v>
      </c>
      <c r="K4539" s="17" t="s">
        <v>11822</v>
      </c>
      <c r="L4539" s="17" t="str">
        <f t="shared" si="280"/>
        <v>No</v>
      </c>
      <c r="M4539" s="17">
        <v>4</v>
      </c>
      <c r="N4539" s="17" t="str" cm="1">
        <f t="array" ref="N4539">_xlfn.IFS(M4539&lt;=2,"Small",M4539&lt;=5,"Medium",M4539&gt;5,"Large")</f>
        <v>Medium</v>
      </c>
      <c r="O4539" s="65">
        <v>70</v>
      </c>
      <c r="P4539" s="87">
        <f t="shared" si="281"/>
        <v>0.03</v>
      </c>
      <c r="Q4539" s="68">
        <v>4.91</v>
      </c>
      <c r="R4539" s="68" t="str" cm="1">
        <f t="array" ref="R4539">_xlfn.SWITCH(ROUND(Q4539,0),5,"Excellent",4,"Good",3,"Ok","Bad")</f>
        <v>Excellent</v>
      </c>
      <c r="S4539" s="17">
        <v>35</v>
      </c>
      <c r="T4539" s="17" t="str">
        <f t="shared" si="282"/>
        <v>No</v>
      </c>
      <c r="U4539" s="82">
        <v>43527</v>
      </c>
      <c r="V4539" s="82">
        <v>44045</v>
      </c>
      <c r="W4539" s="17">
        <v>222</v>
      </c>
      <c r="X4539" s="17" t="str">
        <f t="shared" si="283"/>
        <v>Active</v>
      </c>
      <c r="Y4539" s="17" t="s">
        <v>15616</v>
      </c>
      <c r="Z4539" s="17"/>
    </row>
    <row r="4540" spans="1:26" x14ac:dyDescent="0.25">
      <c r="A4540">
        <v>4539</v>
      </c>
      <c r="B4540" s="17" t="s">
        <v>13649</v>
      </c>
      <c r="C4540" s="17">
        <v>3348</v>
      </c>
      <c r="D4540" s="17" t="str">
        <f>INDEX(Hosts!$A:$O,MATCH(Places!$C4540,Hosts!$A:$A,0),MATCH(Places!D$1,Hosts!$1:$1,0))</f>
        <v>A few days or more</v>
      </c>
      <c r="E4540" s="87">
        <f>INDEX(Hosts!$A:$O,MATCH(Places!$C4540,Hosts!$A:$A,0),MATCH(Places!E$1,Hosts!$1:$1,0))</f>
        <v>0</v>
      </c>
      <c r="F4540" s="87">
        <f>INDEX(Hosts!$A:$O,MATCH(Places!$C4540,Hosts!$A:$A,0),MATCH(Places!F$1,Hosts!$1:$1,0))</f>
        <v>1</v>
      </c>
      <c r="G4540" s="17" t="str">
        <f>INDEX(Hosts!$A:$O,MATCH(Places!$C4540,Hosts!$A:$A,0),MATCH(Places!G$1,Hosts!$1:$1,0))</f>
        <v>Yes</v>
      </c>
      <c r="H4540" s="17">
        <v>7</v>
      </c>
      <c r="I4540" s="17" t="str">
        <f>INDEX(Neighborhoods!$A:$C,MATCH(Places!$H4540,Neighborhoods!$A:$A,0),MATCH(Places!I$1,Neighborhoods!$1:$1,0))</f>
        <v>Brooklyn</v>
      </c>
      <c r="J4540" s="17" t="str">
        <f>INDEX(Neighborhoods!$A:$C,MATCH(Places!$H4540,Neighborhoods!$A:$A,0),MATCH(Places!J$1,Neighborhoods!$1:$1,0))</f>
        <v>Bedford-Stuyvesant</v>
      </c>
      <c r="K4540" s="17" t="s">
        <v>1</v>
      </c>
      <c r="L4540" s="17" t="str">
        <f t="shared" si="280"/>
        <v>Yes</v>
      </c>
      <c r="M4540" s="17">
        <v>2</v>
      </c>
      <c r="N4540" s="17" t="str" cm="1">
        <f t="array" ref="N4540">_xlfn.IFS(M4540&lt;=2,"Small",M4540&lt;=5,"Medium",M4540&gt;5,"Large")</f>
        <v>Small</v>
      </c>
      <c r="O4540" s="65">
        <v>45</v>
      </c>
      <c r="P4540" s="87">
        <f t="shared" si="281"/>
        <v>0.03</v>
      </c>
      <c r="Q4540" s="68">
        <v>4.9000000000000004</v>
      </c>
      <c r="R4540" s="68" t="str" cm="1">
        <f t="array" ref="R4540">_xlfn.SWITCH(ROUND(Q4540,0),5,"Excellent",4,"Good",3,"Ok","Bad")</f>
        <v>Excellent</v>
      </c>
      <c r="S4540" s="17">
        <v>72</v>
      </c>
      <c r="T4540" s="17" t="str">
        <f t="shared" si="282"/>
        <v>No</v>
      </c>
      <c r="U4540" s="82">
        <v>43518</v>
      </c>
      <c r="V4540" s="82">
        <v>43952</v>
      </c>
      <c r="W4540" s="17">
        <v>198</v>
      </c>
      <c r="X4540" s="17" t="str">
        <f t="shared" si="283"/>
        <v>Active</v>
      </c>
      <c r="Y4540" s="17" t="s">
        <v>15615</v>
      </c>
      <c r="Z4540" s="17"/>
    </row>
    <row r="4541" spans="1:26" x14ac:dyDescent="0.25">
      <c r="A4541">
        <v>4540</v>
      </c>
      <c r="B4541" s="17" t="s">
        <v>15466</v>
      </c>
      <c r="C4541" s="17">
        <v>2520</v>
      </c>
      <c r="D4541" s="17" t="str">
        <f>INDEX(Hosts!$A:$O,MATCH(Places!$C4541,Hosts!$A:$A,0),MATCH(Places!D$1,Hosts!$1:$1,0))</f>
        <v>Within a day</v>
      </c>
      <c r="E4541" s="87">
        <f>INDEX(Hosts!$A:$O,MATCH(Places!$C4541,Hosts!$A:$A,0),MATCH(Places!E$1,Hosts!$1:$1,0))</f>
        <v>1</v>
      </c>
      <c r="F4541" s="87">
        <f>INDEX(Hosts!$A:$O,MATCH(Places!$C4541,Hosts!$A:$A,0),MATCH(Places!F$1,Hosts!$1:$1,0))</f>
        <v>0.98</v>
      </c>
      <c r="G4541" s="17" t="str">
        <f>INDEX(Hosts!$A:$O,MATCH(Places!$C4541,Hosts!$A:$A,0),MATCH(Places!G$1,Hosts!$1:$1,0))</f>
        <v>Yes</v>
      </c>
      <c r="H4541" s="17">
        <v>14</v>
      </c>
      <c r="I4541" s="17" t="str">
        <f>INDEX(Neighborhoods!$A:$C,MATCH(Places!$H4541,Neighborhoods!$A:$A,0),MATCH(Places!I$1,Neighborhoods!$1:$1,0))</f>
        <v>Manhattan</v>
      </c>
      <c r="J4541" s="17" t="str">
        <f>INDEX(Neighborhoods!$A:$C,MATCH(Places!$H4541,Neighborhoods!$A:$A,0),MATCH(Places!J$1,Neighborhoods!$1:$1,0))</f>
        <v>East Harlem</v>
      </c>
      <c r="K4541" s="17" t="s">
        <v>1</v>
      </c>
      <c r="L4541" s="17" t="str">
        <f t="shared" si="280"/>
        <v>Yes</v>
      </c>
      <c r="M4541" s="17">
        <v>2</v>
      </c>
      <c r="N4541" s="17" t="str" cm="1">
        <f t="array" ref="N4541">_xlfn.IFS(M4541&lt;=2,"Small",M4541&lt;=5,"Medium",M4541&gt;5,"Large")</f>
        <v>Small</v>
      </c>
      <c r="O4541" s="65">
        <v>88</v>
      </c>
      <c r="P4541" s="87">
        <f t="shared" si="281"/>
        <v>0.03</v>
      </c>
      <c r="Q4541" s="68">
        <v>5</v>
      </c>
      <c r="R4541" s="68" t="str" cm="1">
        <f t="array" ref="R4541">_xlfn.SWITCH(ROUND(Q4541,0),5,"Excellent",4,"Good",3,"Ok","Bad")</f>
        <v>Excellent</v>
      </c>
      <c r="S4541" s="17">
        <v>34</v>
      </c>
      <c r="T4541" s="17" t="str">
        <f t="shared" si="282"/>
        <v>No</v>
      </c>
      <c r="U4541" s="82">
        <v>43547</v>
      </c>
      <c r="V4541" s="82">
        <v>43849</v>
      </c>
      <c r="W4541" s="17">
        <v>0</v>
      </c>
      <c r="X4541" s="17" t="str">
        <f t="shared" si="283"/>
        <v>Inactive</v>
      </c>
      <c r="Y4541" s="17" t="s">
        <v>15616</v>
      </c>
      <c r="Z4541" s="17"/>
    </row>
    <row r="4542" spans="1:26" x14ac:dyDescent="0.25">
      <c r="A4542">
        <v>4541</v>
      </c>
      <c r="B4542" s="17" t="s">
        <v>13800</v>
      </c>
      <c r="C4542" s="17">
        <v>3801</v>
      </c>
      <c r="D4542" s="17" t="str">
        <f>INDEX(Hosts!$A:$O,MATCH(Places!$C4542,Hosts!$A:$A,0),MATCH(Places!D$1,Hosts!$1:$1,0))</f>
        <v>Within an hour</v>
      </c>
      <c r="E4542" s="87">
        <f>INDEX(Hosts!$A:$O,MATCH(Places!$C4542,Hosts!$A:$A,0),MATCH(Places!E$1,Hosts!$1:$1,0))</f>
        <v>0.92</v>
      </c>
      <c r="F4542" s="87">
        <f>INDEX(Hosts!$A:$O,MATCH(Places!$C4542,Hosts!$A:$A,0),MATCH(Places!F$1,Hosts!$1:$1,0))</f>
        <v>0.98</v>
      </c>
      <c r="G4542" s="17" t="str">
        <f>INDEX(Hosts!$A:$O,MATCH(Places!$C4542,Hosts!$A:$A,0),MATCH(Places!G$1,Hosts!$1:$1,0))</f>
        <v>Yes</v>
      </c>
      <c r="H4542" s="17">
        <v>7</v>
      </c>
      <c r="I4542" s="17" t="str">
        <f>INDEX(Neighborhoods!$A:$C,MATCH(Places!$H4542,Neighborhoods!$A:$A,0),MATCH(Places!I$1,Neighborhoods!$1:$1,0))</f>
        <v>Brooklyn</v>
      </c>
      <c r="J4542" s="17" t="str">
        <f>INDEX(Neighborhoods!$A:$C,MATCH(Places!$H4542,Neighborhoods!$A:$A,0),MATCH(Places!J$1,Neighborhoods!$1:$1,0))</f>
        <v>Bedford-Stuyvesant</v>
      </c>
      <c r="K4542" s="17" t="s">
        <v>11822</v>
      </c>
      <c r="L4542" s="17" t="str">
        <f t="shared" si="280"/>
        <v>No</v>
      </c>
      <c r="M4542" s="17">
        <v>4</v>
      </c>
      <c r="N4542" s="17" t="str" cm="1">
        <f t="array" ref="N4542">_xlfn.IFS(M4542&lt;=2,"Small",M4542&lt;=5,"Medium",M4542&gt;5,"Large")</f>
        <v>Medium</v>
      </c>
      <c r="O4542" s="65">
        <v>204</v>
      </c>
      <c r="P4542" s="87">
        <f t="shared" si="281"/>
        <v>0.04</v>
      </c>
      <c r="Q4542" s="68">
        <v>4.83</v>
      </c>
      <c r="R4542" s="68" t="str" cm="1">
        <f t="array" ref="R4542">_xlfn.SWITCH(ROUND(Q4542,0),5,"Excellent",4,"Good",3,"Ok","Bad")</f>
        <v>Excellent</v>
      </c>
      <c r="S4542" s="17">
        <v>24</v>
      </c>
      <c r="T4542" s="17" t="str">
        <f t="shared" si="282"/>
        <v>No</v>
      </c>
      <c r="U4542" s="82">
        <v>43569</v>
      </c>
      <c r="V4542" s="82">
        <v>44043</v>
      </c>
      <c r="W4542" s="17">
        <v>156</v>
      </c>
      <c r="X4542" s="17" t="str">
        <f t="shared" si="283"/>
        <v>Active</v>
      </c>
      <c r="Y4542" s="17" t="s">
        <v>15616</v>
      </c>
      <c r="Z4542" s="17"/>
    </row>
    <row r="4543" spans="1:26" x14ac:dyDescent="0.25">
      <c r="A4543">
        <v>4542</v>
      </c>
      <c r="B4543" s="17" t="s">
        <v>14386</v>
      </c>
      <c r="C4543" s="17">
        <v>1026</v>
      </c>
      <c r="D4543" s="17" t="str">
        <f>INDEX(Hosts!$A:$O,MATCH(Places!$C4543,Hosts!$A:$A,0),MATCH(Places!D$1,Hosts!$1:$1,0))</f>
        <v>Within a day</v>
      </c>
      <c r="E4543" s="87">
        <f>INDEX(Hosts!$A:$O,MATCH(Places!$C4543,Hosts!$A:$A,0),MATCH(Places!E$1,Hosts!$1:$1,0))</f>
        <v>1</v>
      </c>
      <c r="F4543" s="87">
        <f>INDEX(Hosts!$A:$O,MATCH(Places!$C4543,Hosts!$A:$A,0),MATCH(Places!F$1,Hosts!$1:$1,0))</f>
        <v>1</v>
      </c>
      <c r="G4543" s="17" t="str">
        <f>INDEX(Hosts!$A:$O,MATCH(Places!$C4543,Hosts!$A:$A,0),MATCH(Places!G$1,Hosts!$1:$1,0))</f>
        <v>Yes</v>
      </c>
      <c r="H4543" s="17">
        <v>16</v>
      </c>
      <c r="I4543" s="17" t="str">
        <f>INDEX(Neighborhoods!$A:$C,MATCH(Places!$H4543,Neighborhoods!$A:$A,0),MATCH(Places!I$1,Neighborhoods!$1:$1,0))</f>
        <v>Manhattan</v>
      </c>
      <c r="J4543" s="17" t="str">
        <f>INDEX(Neighborhoods!$A:$C,MATCH(Places!$H4543,Neighborhoods!$A:$A,0),MATCH(Places!J$1,Neighborhoods!$1:$1,0))</f>
        <v>Harlem</v>
      </c>
      <c r="K4543" s="17" t="s">
        <v>1</v>
      </c>
      <c r="L4543" s="17" t="str">
        <f t="shared" si="280"/>
        <v>Yes</v>
      </c>
      <c r="M4543" s="17">
        <v>2</v>
      </c>
      <c r="N4543" s="17" t="str" cm="1">
        <f t="array" ref="N4543">_xlfn.IFS(M4543&lt;=2,"Small",M4543&lt;=5,"Medium",M4543&gt;5,"Large")</f>
        <v>Small</v>
      </c>
      <c r="O4543" s="65">
        <v>79</v>
      </c>
      <c r="P4543" s="87">
        <f t="shared" si="281"/>
        <v>0.03</v>
      </c>
      <c r="Q4543" s="68">
        <v>4.91</v>
      </c>
      <c r="R4543" s="68" t="str" cm="1">
        <f t="array" ref="R4543">_xlfn.SWITCH(ROUND(Q4543,0),5,"Excellent",4,"Good",3,"Ok","Bad")</f>
        <v>Excellent</v>
      </c>
      <c r="S4543" s="17">
        <v>11</v>
      </c>
      <c r="T4543" s="17" t="str">
        <f t="shared" si="282"/>
        <v>No</v>
      </c>
      <c r="U4543" s="82">
        <v>43542</v>
      </c>
      <c r="V4543" s="82">
        <v>43833</v>
      </c>
      <c r="W4543" s="17">
        <v>50</v>
      </c>
      <c r="X4543" s="17" t="str">
        <f t="shared" si="283"/>
        <v>Active</v>
      </c>
      <c r="Y4543" s="17" t="s">
        <v>15616</v>
      </c>
      <c r="Z4543" s="17"/>
    </row>
    <row r="4544" spans="1:26" x14ac:dyDescent="0.25">
      <c r="A4544">
        <v>4543</v>
      </c>
      <c r="B4544" s="17" t="s">
        <v>15124</v>
      </c>
      <c r="C4544" s="17">
        <v>530</v>
      </c>
      <c r="D4544" s="17" t="str">
        <f>INDEX(Hosts!$A:$O,MATCH(Places!$C4544,Hosts!$A:$A,0),MATCH(Places!D$1,Hosts!$1:$1,0))</f>
        <v>Within an hour</v>
      </c>
      <c r="E4544" s="87">
        <f>INDEX(Hosts!$A:$O,MATCH(Places!$C4544,Hosts!$A:$A,0),MATCH(Places!E$1,Hosts!$1:$1,0))</f>
        <v>1</v>
      </c>
      <c r="F4544" s="87">
        <f>INDEX(Hosts!$A:$O,MATCH(Places!$C4544,Hosts!$A:$A,0),MATCH(Places!F$1,Hosts!$1:$1,0))</f>
        <v>0.91</v>
      </c>
      <c r="G4544" s="17" t="str">
        <f>INDEX(Hosts!$A:$O,MATCH(Places!$C4544,Hosts!$A:$A,0),MATCH(Places!G$1,Hosts!$1:$1,0))</f>
        <v>No</v>
      </c>
      <c r="H4544" s="17">
        <v>9</v>
      </c>
      <c r="I4544" s="17" t="str">
        <f>INDEX(Neighborhoods!$A:$C,MATCH(Places!$H4544,Neighborhoods!$A:$A,0),MATCH(Places!I$1,Neighborhoods!$1:$1,0))</f>
        <v>Brooklyn</v>
      </c>
      <c r="J4544" s="17" t="str">
        <f>INDEX(Neighborhoods!$A:$C,MATCH(Places!$H4544,Neighborhoods!$A:$A,0),MATCH(Places!J$1,Neighborhoods!$1:$1,0))</f>
        <v>Crown Heights</v>
      </c>
      <c r="K4544" s="17" t="s">
        <v>11822</v>
      </c>
      <c r="L4544" s="17" t="str">
        <f t="shared" si="280"/>
        <v>No</v>
      </c>
      <c r="M4544" s="17">
        <v>4</v>
      </c>
      <c r="N4544" s="17" t="str" cm="1">
        <f t="array" ref="N4544">_xlfn.IFS(M4544&lt;=2,"Small",M4544&lt;=5,"Medium",M4544&gt;5,"Large")</f>
        <v>Medium</v>
      </c>
      <c r="O4544" s="65">
        <v>90</v>
      </c>
      <c r="P4544" s="87">
        <f t="shared" si="281"/>
        <v>0.03</v>
      </c>
      <c r="Q4544" s="68">
        <v>4.67</v>
      </c>
      <c r="R4544" s="68" t="str" cm="1">
        <f t="array" ref="R4544">_xlfn.SWITCH(ROUND(Q4544,0),5,"Excellent",4,"Good",3,"Ok","Bad")</f>
        <v>Excellent</v>
      </c>
      <c r="S4544" s="17">
        <v>3</v>
      </c>
      <c r="T4544" s="17" t="str">
        <f t="shared" si="282"/>
        <v>No</v>
      </c>
      <c r="U4544" s="82">
        <v>43774</v>
      </c>
      <c r="V4544" s="82">
        <v>43833</v>
      </c>
      <c r="W4544" s="17">
        <v>2</v>
      </c>
      <c r="X4544" s="17" t="str">
        <f t="shared" si="283"/>
        <v>Active</v>
      </c>
      <c r="Y4544" s="17" t="s">
        <v>15616</v>
      </c>
      <c r="Z4544" s="17"/>
    </row>
    <row r="4545" spans="1:26" x14ac:dyDescent="0.25">
      <c r="A4545">
        <v>4544</v>
      </c>
      <c r="B4545" s="17" t="s">
        <v>15479</v>
      </c>
      <c r="C4545" s="17">
        <v>3318</v>
      </c>
      <c r="D4545" s="17" t="str">
        <f>INDEX(Hosts!$A:$O,MATCH(Places!$C4545,Hosts!$A:$A,0),MATCH(Places!D$1,Hosts!$1:$1,0))</f>
        <v>Within an hour</v>
      </c>
      <c r="E4545" s="87">
        <f>INDEX(Hosts!$A:$O,MATCH(Places!$C4545,Hosts!$A:$A,0),MATCH(Places!E$1,Hosts!$1:$1,0))</f>
        <v>0.92</v>
      </c>
      <c r="F4545" s="87">
        <f>INDEX(Hosts!$A:$O,MATCH(Places!$C4545,Hosts!$A:$A,0),MATCH(Places!F$1,Hosts!$1:$1,0))</f>
        <v>0.99</v>
      </c>
      <c r="G4545" s="17" t="str">
        <f>INDEX(Hosts!$A:$O,MATCH(Places!$C4545,Hosts!$A:$A,0),MATCH(Places!G$1,Hosts!$1:$1,0))</f>
        <v>No</v>
      </c>
      <c r="H4545" s="17">
        <v>12</v>
      </c>
      <c r="I4545" s="17" t="str">
        <f>INDEX(Neighborhoods!$A:$C,MATCH(Places!$H4545,Neighborhoods!$A:$A,0),MATCH(Places!I$1,Neighborhoods!$1:$1,0))</f>
        <v>Brooklyn</v>
      </c>
      <c r="J4545" s="17" t="str">
        <f>INDEX(Neighborhoods!$A:$C,MATCH(Places!$H4545,Neighborhoods!$A:$A,0),MATCH(Places!J$1,Neighborhoods!$1:$1,0))</f>
        <v>Williamsburg</v>
      </c>
      <c r="K4545" s="17" t="s">
        <v>1</v>
      </c>
      <c r="L4545" s="17" t="str">
        <f t="shared" si="280"/>
        <v>Yes</v>
      </c>
      <c r="M4545" s="17">
        <v>3</v>
      </c>
      <c r="N4545" s="17" t="str" cm="1">
        <f t="array" ref="N4545">_xlfn.IFS(M4545&lt;=2,"Small",M4545&lt;=5,"Medium",M4545&gt;5,"Large")</f>
        <v>Medium</v>
      </c>
      <c r="O4545" s="65">
        <v>50</v>
      </c>
      <c r="P4545" s="87">
        <f t="shared" si="281"/>
        <v>0.03</v>
      </c>
      <c r="Q4545" s="68">
        <v>4.4000000000000004</v>
      </c>
      <c r="R4545" s="68" t="str" cm="1">
        <f t="array" ref="R4545">_xlfn.SWITCH(ROUND(Q4545,0),5,"Excellent",4,"Good",3,"Ok","Bad")</f>
        <v>Good</v>
      </c>
      <c r="S4545" s="17">
        <v>35</v>
      </c>
      <c r="T4545" s="17" t="str">
        <f t="shared" si="282"/>
        <v>No</v>
      </c>
      <c r="U4545" s="82">
        <v>43525</v>
      </c>
      <c r="V4545" s="82">
        <v>43892</v>
      </c>
      <c r="W4545" s="17">
        <v>327</v>
      </c>
      <c r="X4545" s="17" t="str">
        <f t="shared" si="283"/>
        <v>Active</v>
      </c>
      <c r="Y4545" s="17" t="s">
        <v>15616</v>
      </c>
      <c r="Z4545" s="17"/>
    </row>
    <row r="4546" spans="1:26" x14ac:dyDescent="0.25">
      <c r="A4546">
        <v>4545</v>
      </c>
      <c r="B4546" s="17" t="s">
        <v>13659</v>
      </c>
      <c r="C4546" s="17">
        <v>1026</v>
      </c>
      <c r="D4546" s="17" t="str">
        <f>INDEX(Hosts!$A:$O,MATCH(Places!$C4546,Hosts!$A:$A,0),MATCH(Places!D$1,Hosts!$1:$1,0))</f>
        <v>Within a day</v>
      </c>
      <c r="E4546" s="87">
        <f>INDEX(Hosts!$A:$O,MATCH(Places!$C4546,Hosts!$A:$A,0),MATCH(Places!E$1,Hosts!$1:$1,0))</f>
        <v>1</v>
      </c>
      <c r="F4546" s="87">
        <f>INDEX(Hosts!$A:$O,MATCH(Places!$C4546,Hosts!$A:$A,0),MATCH(Places!F$1,Hosts!$1:$1,0))</f>
        <v>1</v>
      </c>
      <c r="G4546" s="17" t="str">
        <f>INDEX(Hosts!$A:$O,MATCH(Places!$C4546,Hosts!$A:$A,0),MATCH(Places!G$1,Hosts!$1:$1,0))</f>
        <v>Yes</v>
      </c>
      <c r="H4546" s="17">
        <v>16</v>
      </c>
      <c r="I4546" s="17" t="str">
        <f>INDEX(Neighborhoods!$A:$C,MATCH(Places!$H4546,Neighborhoods!$A:$A,0),MATCH(Places!I$1,Neighborhoods!$1:$1,0))</f>
        <v>Manhattan</v>
      </c>
      <c r="J4546" s="17" t="str">
        <f>INDEX(Neighborhoods!$A:$C,MATCH(Places!$H4546,Neighborhoods!$A:$A,0),MATCH(Places!J$1,Neighborhoods!$1:$1,0))</f>
        <v>Harlem</v>
      </c>
      <c r="K4546" s="17" t="s">
        <v>11822</v>
      </c>
      <c r="L4546" s="17" t="str">
        <f t="shared" ref="L4546:L4609" si="284">IF(OR(K4546="Private room",K4546="Shared room"),"Yes","No")</f>
        <v>No</v>
      </c>
      <c r="M4546" s="17">
        <v>5</v>
      </c>
      <c r="N4546" s="17" t="str" cm="1">
        <f t="array" ref="N4546">_xlfn.IFS(M4546&lt;=2,"Small",M4546&lt;=5,"Medium",M4546&gt;5,"Large")</f>
        <v>Medium</v>
      </c>
      <c r="O4546" s="65">
        <v>150</v>
      </c>
      <c r="P4546" s="87">
        <f t="shared" ref="P4546:P4609" si="285">VLOOKUP(O4546,$AB$1:$AC$5,2)</f>
        <v>0.03</v>
      </c>
      <c r="Q4546" s="68">
        <v>4.75</v>
      </c>
      <c r="R4546" s="68" t="str" cm="1">
        <f t="array" ref="R4546">_xlfn.SWITCH(ROUND(Q4546,0),5,"Excellent",4,"Good",3,"Ok","Bad")</f>
        <v>Excellent</v>
      </c>
      <c r="S4546" s="17">
        <v>4</v>
      </c>
      <c r="T4546" s="17" t="str">
        <f t="shared" ref="T4546:T4609" si="286">IF(AND(Q4546&gt;=4.8,S4546&gt;100),"Yes","No")</f>
        <v>No</v>
      </c>
      <c r="U4546" s="82">
        <v>43581</v>
      </c>
      <c r="V4546" s="82">
        <v>43829</v>
      </c>
      <c r="W4546" s="17">
        <v>35</v>
      </c>
      <c r="X4546" s="17" t="str">
        <f t="shared" ref="X4546:X4609" si="287">IF(W4546&lt;&gt;0,"Active","Inactive")</f>
        <v>Active</v>
      </c>
      <c r="Y4546" s="17" t="s">
        <v>15615</v>
      </c>
      <c r="Z4546" s="17"/>
    </row>
    <row r="4547" spans="1:26" x14ac:dyDescent="0.25">
      <c r="A4547">
        <v>4546</v>
      </c>
      <c r="B4547" s="17" t="s">
        <v>3192</v>
      </c>
      <c r="C4547" s="17">
        <v>1177</v>
      </c>
      <c r="D4547" s="17" t="str">
        <f>INDEX(Hosts!$A:$O,MATCH(Places!$C4547,Hosts!$A:$A,0),MATCH(Places!D$1,Hosts!$1:$1,0))</f>
        <v>Within a few hours</v>
      </c>
      <c r="E4547" s="87">
        <f>INDEX(Hosts!$A:$O,MATCH(Places!$C4547,Hosts!$A:$A,0),MATCH(Places!E$1,Hosts!$1:$1,0))</f>
        <v>1</v>
      </c>
      <c r="F4547" s="87">
        <f>INDEX(Hosts!$A:$O,MATCH(Places!$C4547,Hosts!$A:$A,0),MATCH(Places!F$1,Hosts!$1:$1,0))</f>
        <v>0.67</v>
      </c>
      <c r="G4547" s="17" t="str">
        <f>INDEX(Hosts!$A:$O,MATCH(Places!$C4547,Hosts!$A:$A,0),MATCH(Places!G$1,Hosts!$1:$1,0))</f>
        <v>No</v>
      </c>
      <c r="H4547" s="17">
        <v>7</v>
      </c>
      <c r="I4547" s="17" t="str">
        <f>INDEX(Neighborhoods!$A:$C,MATCH(Places!$H4547,Neighborhoods!$A:$A,0),MATCH(Places!I$1,Neighborhoods!$1:$1,0))</f>
        <v>Brooklyn</v>
      </c>
      <c r="J4547" s="17" t="str">
        <f>INDEX(Neighborhoods!$A:$C,MATCH(Places!$H4547,Neighborhoods!$A:$A,0),MATCH(Places!J$1,Neighborhoods!$1:$1,0))</f>
        <v>Bedford-Stuyvesant</v>
      </c>
      <c r="K4547" s="17" t="s">
        <v>1</v>
      </c>
      <c r="L4547" s="17" t="str">
        <f t="shared" si="284"/>
        <v>Yes</v>
      </c>
      <c r="M4547" s="17">
        <v>1</v>
      </c>
      <c r="N4547" s="17" t="str" cm="1">
        <f t="array" ref="N4547">_xlfn.IFS(M4547&lt;=2,"Small",M4547&lt;=5,"Medium",M4547&gt;5,"Large")</f>
        <v>Small</v>
      </c>
      <c r="O4547" s="65">
        <v>75</v>
      </c>
      <c r="P4547" s="87">
        <f t="shared" si="285"/>
        <v>0.03</v>
      </c>
      <c r="Q4547" s="68">
        <v>4.8</v>
      </c>
      <c r="R4547" s="68" t="str" cm="1">
        <f t="array" ref="R4547">_xlfn.SWITCH(ROUND(Q4547,0),5,"Excellent",4,"Good",3,"Ok","Bad")</f>
        <v>Excellent</v>
      </c>
      <c r="S4547" s="17">
        <v>5</v>
      </c>
      <c r="T4547" s="17" t="str">
        <f t="shared" si="286"/>
        <v>No</v>
      </c>
      <c r="U4547" s="82">
        <v>43649</v>
      </c>
      <c r="V4547" s="82">
        <v>43744</v>
      </c>
      <c r="W4547" s="17">
        <v>43</v>
      </c>
      <c r="X4547" s="17" t="str">
        <f t="shared" si="287"/>
        <v>Active</v>
      </c>
      <c r="Y4547" s="17" t="s">
        <v>15615</v>
      </c>
      <c r="Z4547" s="17"/>
    </row>
    <row r="4548" spans="1:26" x14ac:dyDescent="0.25">
      <c r="A4548">
        <v>4547</v>
      </c>
      <c r="B4548" s="17" t="s">
        <v>14742</v>
      </c>
      <c r="C4548" s="17">
        <v>109</v>
      </c>
      <c r="D4548" s="17" t="str">
        <f>INDEX(Hosts!$A:$O,MATCH(Places!$C4548,Hosts!$A:$A,0),MATCH(Places!D$1,Hosts!$1:$1,0))</f>
        <v>Within an hour</v>
      </c>
      <c r="E4548" s="87">
        <f>INDEX(Hosts!$A:$O,MATCH(Places!$C4548,Hosts!$A:$A,0),MATCH(Places!E$1,Hosts!$1:$1,0))</f>
        <v>1</v>
      </c>
      <c r="F4548" s="87">
        <f>INDEX(Hosts!$A:$O,MATCH(Places!$C4548,Hosts!$A:$A,0),MATCH(Places!F$1,Hosts!$1:$1,0))</f>
        <v>1</v>
      </c>
      <c r="G4548" s="17" t="str">
        <f>INDEX(Hosts!$A:$O,MATCH(Places!$C4548,Hosts!$A:$A,0),MATCH(Places!G$1,Hosts!$1:$1,0))</f>
        <v>Yes</v>
      </c>
      <c r="H4548" s="17">
        <v>15</v>
      </c>
      <c r="I4548" s="17" t="str">
        <f>INDEX(Neighborhoods!$A:$C,MATCH(Places!$H4548,Neighborhoods!$A:$A,0),MATCH(Places!I$1,Neighborhoods!$1:$1,0))</f>
        <v>Manhattan</v>
      </c>
      <c r="J4548" s="17" t="str">
        <f>INDEX(Neighborhoods!$A:$C,MATCH(Places!$H4548,Neighborhoods!$A:$A,0),MATCH(Places!J$1,Neighborhoods!$1:$1,0))</f>
        <v>East Village</v>
      </c>
      <c r="K4548" s="17" t="s">
        <v>11822</v>
      </c>
      <c r="L4548" s="17" t="str">
        <f t="shared" si="284"/>
        <v>No</v>
      </c>
      <c r="M4548" s="17">
        <v>8</v>
      </c>
      <c r="N4548" s="17" t="str" cm="1">
        <f t="array" ref="N4548">_xlfn.IFS(M4548&lt;=2,"Small",M4548&lt;=5,"Medium",M4548&gt;5,"Large")</f>
        <v>Large</v>
      </c>
      <c r="O4548" s="65">
        <v>125</v>
      </c>
      <c r="P4548" s="87">
        <f t="shared" si="285"/>
        <v>0.03</v>
      </c>
      <c r="Q4548" s="68">
        <v>4.8899999999999997</v>
      </c>
      <c r="R4548" s="68" t="str" cm="1">
        <f t="array" ref="R4548">_xlfn.SWITCH(ROUND(Q4548,0),5,"Excellent",4,"Good",3,"Ok","Bad")</f>
        <v>Excellent</v>
      </c>
      <c r="S4548" s="17">
        <v>73</v>
      </c>
      <c r="T4548" s="17" t="str">
        <f t="shared" si="286"/>
        <v>No</v>
      </c>
      <c r="U4548" s="82">
        <v>43553</v>
      </c>
      <c r="V4548" s="82">
        <v>44046</v>
      </c>
      <c r="W4548" s="17">
        <v>0</v>
      </c>
      <c r="X4548" s="17" t="str">
        <f t="shared" si="287"/>
        <v>Inactive</v>
      </c>
      <c r="Y4548" s="17" t="s">
        <v>15615</v>
      </c>
      <c r="Z4548" s="17"/>
    </row>
    <row r="4549" spans="1:26" x14ac:dyDescent="0.25">
      <c r="A4549">
        <v>4548</v>
      </c>
      <c r="B4549" s="17" t="s">
        <v>3193</v>
      </c>
      <c r="C4549" s="17">
        <v>660</v>
      </c>
      <c r="D4549" s="17" t="str">
        <f>INDEX(Hosts!$A:$O,MATCH(Places!$C4549,Hosts!$A:$A,0),MATCH(Places!D$1,Hosts!$1:$1,0))</f>
        <v>Within an hour</v>
      </c>
      <c r="E4549" s="87">
        <f>INDEX(Hosts!$A:$O,MATCH(Places!$C4549,Hosts!$A:$A,0),MATCH(Places!E$1,Hosts!$1:$1,0))</f>
        <v>1</v>
      </c>
      <c r="F4549" s="87">
        <f>INDEX(Hosts!$A:$O,MATCH(Places!$C4549,Hosts!$A:$A,0),MATCH(Places!F$1,Hosts!$1:$1,0))</f>
        <v>1</v>
      </c>
      <c r="G4549" s="17" t="str">
        <f>INDEX(Hosts!$A:$O,MATCH(Places!$C4549,Hosts!$A:$A,0),MATCH(Places!G$1,Hosts!$1:$1,0))</f>
        <v>Yes</v>
      </c>
      <c r="H4549" s="17">
        <v>20</v>
      </c>
      <c r="I4549" s="17" t="str">
        <f>INDEX(Neighborhoods!$A:$C,MATCH(Places!$H4549,Neighborhoods!$A:$A,0),MATCH(Places!I$1,Neighborhoods!$1:$1,0))</f>
        <v>Manhattan</v>
      </c>
      <c r="J4549" s="17" t="str">
        <f>INDEX(Neighborhoods!$A:$C,MATCH(Places!$H4549,Neighborhoods!$A:$A,0),MATCH(Places!J$1,Neighborhoods!$1:$1,0))</f>
        <v>Upper West Side</v>
      </c>
      <c r="K4549" s="17" t="s">
        <v>1</v>
      </c>
      <c r="L4549" s="17" t="str">
        <f t="shared" si="284"/>
        <v>Yes</v>
      </c>
      <c r="M4549" s="17">
        <v>2</v>
      </c>
      <c r="N4549" s="17" t="str" cm="1">
        <f t="array" ref="N4549">_xlfn.IFS(M4549&lt;=2,"Small",M4549&lt;=5,"Medium",M4549&gt;5,"Large")</f>
        <v>Small</v>
      </c>
      <c r="O4549" s="65">
        <v>79</v>
      </c>
      <c r="P4549" s="87">
        <f t="shared" si="285"/>
        <v>0.03</v>
      </c>
      <c r="Q4549" s="68">
        <v>4.9000000000000004</v>
      </c>
      <c r="R4549" s="68" t="str" cm="1">
        <f t="array" ref="R4549">_xlfn.SWITCH(ROUND(Q4549,0),5,"Excellent",4,"Good",3,"Ok","Bad")</f>
        <v>Excellent</v>
      </c>
      <c r="S4549" s="17">
        <v>39</v>
      </c>
      <c r="T4549" s="17" t="str">
        <f t="shared" si="286"/>
        <v>No</v>
      </c>
      <c r="U4549" s="82">
        <v>43531</v>
      </c>
      <c r="V4549" s="82">
        <v>43901</v>
      </c>
      <c r="W4549" s="17">
        <v>107</v>
      </c>
      <c r="X4549" s="17" t="str">
        <f t="shared" si="287"/>
        <v>Active</v>
      </c>
      <c r="Y4549" s="17" t="s">
        <v>15616</v>
      </c>
      <c r="Z4549" s="17"/>
    </row>
    <row r="4550" spans="1:26" x14ac:dyDescent="0.25">
      <c r="A4550">
        <v>4549</v>
      </c>
      <c r="B4550" s="17" t="s">
        <v>3194</v>
      </c>
      <c r="C4550" s="17">
        <v>293</v>
      </c>
      <c r="D4550" s="17" t="str">
        <f>INDEX(Hosts!$A:$O,MATCH(Places!$C4550,Hosts!$A:$A,0),MATCH(Places!D$1,Hosts!$1:$1,0))</f>
        <v>Within a few hours</v>
      </c>
      <c r="E4550" s="87">
        <f>INDEX(Hosts!$A:$O,MATCH(Places!$C4550,Hosts!$A:$A,0),MATCH(Places!E$1,Hosts!$1:$1,0))</f>
        <v>1</v>
      </c>
      <c r="F4550" s="87">
        <f>INDEX(Hosts!$A:$O,MATCH(Places!$C4550,Hosts!$A:$A,0),MATCH(Places!F$1,Hosts!$1:$1,0))</f>
        <v>0.13</v>
      </c>
      <c r="G4550" s="17" t="str">
        <f>INDEX(Hosts!$A:$O,MATCH(Places!$C4550,Hosts!$A:$A,0),MATCH(Places!G$1,Hosts!$1:$1,0))</f>
        <v>No</v>
      </c>
      <c r="H4550" s="17">
        <v>15</v>
      </c>
      <c r="I4550" s="17" t="str">
        <f>INDEX(Neighborhoods!$A:$C,MATCH(Places!$H4550,Neighborhoods!$A:$A,0),MATCH(Places!I$1,Neighborhoods!$1:$1,0))</f>
        <v>Manhattan</v>
      </c>
      <c r="J4550" s="17" t="str">
        <f>INDEX(Neighborhoods!$A:$C,MATCH(Places!$H4550,Neighborhoods!$A:$A,0),MATCH(Places!J$1,Neighborhoods!$1:$1,0))</f>
        <v>East Village</v>
      </c>
      <c r="K4550" s="17" t="s">
        <v>11822</v>
      </c>
      <c r="L4550" s="17" t="str">
        <f t="shared" si="284"/>
        <v>No</v>
      </c>
      <c r="M4550" s="17">
        <v>2</v>
      </c>
      <c r="N4550" s="17" t="str" cm="1">
        <f t="array" ref="N4550">_xlfn.IFS(M4550&lt;=2,"Small",M4550&lt;=5,"Medium",M4550&gt;5,"Large")</f>
        <v>Small</v>
      </c>
      <c r="O4550" s="65">
        <v>110</v>
      </c>
      <c r="P4550" s="87">
        <f t="shared" si="285"/>
        <v>0.03</v>
      </c>
      <c r="Q4550" s="68">
        <v>4.67</v>
      </c>
      <c r="R4550" s="68" t="str" cm="1">
        <f t="array" ref="R4550">_xlfn.SWITCH(ROUND(Q4550,0),5,"Excellent",4,"Good",3,"Ok","Bad")</f>
        <v>Excellent</v>
      </c>
      <c r="S4550" s="17">
        <v>3</v>
      </c>
      <c r="T4550" s="17" t="str">
        <f t="shared" si="286"/>
        <v>No</v>
      </c>
      <c r="U4550" s="82">
        <v>43535</v>
      </c>
      <c r="V4550" s="82">
        <v>43833</v>
      </c>
      <c r="W4550" s="17">
        <v>14</v>
      </c>
      <c r="X4550" s="17" t="str">
        <f t="shared" si="287"/>
        <v>Active</v>
      </c>
      <c r="Y4550" s="17" t="s">
        <v>15615</v>
      </c>
      <c r="Z4550" s="17"/>
    </row>
    <row r="4551" spans="1:26" x14ac:dyDescent="0.25">
      <c r="A4551">
        <v>4550</v>
      </c>
      <c r="B4551" s="17" t="s">
        <v>3195</v>
      </c>
      <c r="C4551" s="17">
        <v>228</v>
      </c>
      <c r="D4551" s="17" t="str">
        <f>INDEX(Hosts!$A:$O,MATCH(Places!$C4551,Hosts!$A:$A,0),MATCH(Places!D$1,Hosts!$1:$1,0))</f>
        <v>Within a few hours</v>
      </c>
      <c r="E4551" s="87">
        <f>INDEX(Hosts!$A:$O,MATCH(Places!$C4551,Hosts!$A:$A,0),MATCH(Places!E$1,Hosts!$1:$1,0))</f>
        <v>0.95</v>
      </c>
      <c r="F4551" s="87">
        <f>INDEX(Hosts!$A:$O,MATCH(Places!$C4551,Hosts!$A:$A,0),MATCH(Places!F$1,Hosts!$1:$1,0))</f>
        <v>0.91</v>
      </c>
      <c r="G4551" s="17" t="str">
        <f>INDEX(Hosts!$A:$O,MATCH(Places!$C4551,Hosts!$A:$A,0),MATCH(Places!G$1,Hosts!$1:$1,0))</f>
        <v>Yes</v>
      </c>
      <c r="H4551" s="17">
        <v>7</v>
      </c>
      <c r="I4551" s="17" t="str">
        <f>INDEX(Neighborhoods!$A:$C,MATCH(Places!$H4551,Neighborhoods!$A:$A,0),MATCH(Places!I$1,Neighborhoods!$1:$1,0))</f>
        <v>Brooklyn</v>
      </c>
      <c r="J4551" s="17" t="str">
        <f>INDEX(Neighborhoods!$A:$C,MATCH(Places!$H4551,Neighborhoods!$A:$A,0),MATCH(Places!J$1,Neighborhoods!$1:$1,0))</f>
        <v>Bedford-Stuyvesant</v>
      </c>
      <c r="K4551" s="17" t="s">
        <v>11822</v>
      </c>
      <c r="L4551" s="17" t="str">
        <f t="shared" si="284"/>
        <v>No</v>
      </c>
      <c r="M4551" s="17">
        <v>10</v>
      </c>
      <c r="N4551" s="17" t="str" cm="1">
        <f t="array" ref="N4551">_xlfn.IFS(M4551&lt;=2,"Small",M4551&lt;=5,"Medium",M4551&gt;5,"Large")</f>
        <v>Large</v>
      </c>
      <c r="O4551" s="65">
        <v>736</v>
      </c>
      <c r="P4551" s="87">
        <f t="shared" si="285"/>
        <v>0.05</v>
      </c>
      <c r="Q4551" s="68">
        <v>5</v>
      </c>
      <c r="R4551" s="68" t="str" cm="1">
        <f t="array" ref="R4551">_xlfn.SWITCH(ROUND(Q4551,0),5,"Excellent",4,"Good",3,"Ok","Bad")</f>
        <v>Excellent</v>
      </c>
      <c r="S4551" s="17">
        <v>65</v>
      </c>
      <c r="T4551" s="17" t="str">
        <f t="shared" si="286"/>
        <v>No</v>
      </c>
      <c r="U4551" s="82">
        <v>43534</v>
      </c>
      <c r="V4551" s="82">
        <v>44031</v>
      </c>
      <c r="W4551" s="17">
        <v>325</v>
      </c>
      <c r="X4551" s="17" t="str">
        <f t="shared" si="287"/>
        <v>Active</v>
      </c>
      <c r="Y4551" s="17" t="s">
        <v>15615</v>
      </c>
      <c r="Z4551" s="17"/>
    </row>
    <row r="4552" spans="1:26" x14ac:dyDescent="0.25">
      <c r="A4552">
        <v>4551</v>
      </c>
      <c r="B4552" s="17" t="s">
        <v>3196</v>
      </c>
      <c r="C4552" s="17">
        <v>3718</v>
      </c>
      <c r="D4552" s="17" t="str">
        <f>INDEX(Hosts!$A:$O,MATCH(Places!$C4552,Hosts!$A:$A,0),MATCH(Places!D$1,Hosts!$1:$1,0))</f>
        <v>Within a day</v>
      </c>
      <c r="E4552" s="87">
        <f>INDEX(Hosts!$A:$O,MATCH(Places!$C4552,Hosts!$A:$A,0),MATCH(Places!E$1,Hosts!$1:$1,0))</f>
        <v>1</v>
      </c>
      <c r="F4552" s="87">
        <f>INDEX(Hosts!$A:$O,MATCH(Places!$C4552,Hosts!$A:$A,0),MATCH(Places!F$1,Hosts!$1:$1,0))</f>
        <v>0.93</v>
      </c>
      <c r="G4552" s="17" t="str">
        <f>INDEX(Hosts!$A:$O,MATCH(Places!$C4552,Hosts!$A:$A,0),MATCH(Places!G$1,Hosts!$1:$1,0))</f>
        <v>Yes</v>
      </c>
      <c r="H4552" s="17">
        <v>7</v>
      </c>
      <c r="I4552" s="17" t="str">
        <f>INDEX(Neighborhoods!$A:$C,MATCH(Places!$H4552,Neighborhoods!$A:$A,0),MATCH(Places!I$1,Neighborhoods!$1:$1,0))</f>
        <v>Brooklyn</v>
      </c>
      <c r="J4552" s="17" t="str">
        <f>INDEX(Neighborhoods!$A:$C,MATCH(Places!$H4552,Neighborhoods!$A:$A,0),MATCH(Places!J$1,Neighborhoods!$1:$1,0))</f>
        <v>Bedford-Stuyvesant</v>
      </c>
      <c r="K4552" s="17" t="s">
        <v>11822</v>
      </c>
      <c r="L4552" s="17" t="str">
        <f t="shared" si="284"/>
        <v>No</v>
      </c>
      <c r="M4552" s="17">
        <v>5</v>
      </c>
      <c r="N4552" s="17" t="str" cm="1">
        <f t="array" ref="N4552">_xlfn.IFS(M4552&lt;=2,"Small",M4552&lt;=5,"Medium",M4552&gt;5,"Large")</f>
        <v>Medium</v>
      </c>
      <c r="O4552" s="65">
        <v>150</v>
      </c>
      <c r="P4552" s="87">
        <f t="shared" si="285"/>
        <v>0.03</v>
      </c>
      <c r="Q4552" s="68">
        <v>5</v>
      </c>
      <c r="R4552" s="68" t="str" cm="1">
        <f t="array" ref="R4552">_xlfn.SWITCH(ROUND(Q4552,0),5,"Excellent",4,"Good",3,"Ok","Bad")</f>
        <v>Excellent</v>
      </c>
      <c r="S4552" s="17">
        <v>17</v>
      </c>
      <c r="T4552" s="17" t="str">
        <f t="shared" si="286"/>
        <v>No</v>
      </c>
      <c r="U4552" s="82">
        <v>43554</v>
      </c>
      <c r="V4552" s="82">
        <v>43832</v>
      </c>
      <c r="W4552" s="17">
        <v>363</v>
      </c>
      <c r="X4552" s="17" t="str">
        <f t="shared" si="287"/>
        <v>Active</v>
      </c>
      <c r="Y4552" s="17" t="s">
        <v>15615</v>
      </c>
      <c r="Z4552" s="17"/>
    </row>
    <row r="4553" spans="1:26" x14ac:dyDescent="0.25">
      <c r="A4553">
        <v>4552</v>
      </c>
      <c r="B4553" s="17" t="s">
        <v>14044</v>
      </c>
      <c r="C4553" s="17">
        <v>3528</v>
      </c>
      <c r="D4553" s="17" t="str">
        <f>INDEX(Hosts!$A:$O,MATCH(Places!$C4553,Hosts!$A:$A,0),MATCH(Places!D$1,Hosts!$1:$1,0))</f>
        <v>Within a day</v>
      </c>
      <c r="E4553" s="87">
        <f>INDEX(Hosts!$A:$O,MATCH(Places!$C4553,Hosts!$A:$A,0),MATCH(Places!E$1,Hosts!$1:$1,0))</f>
        <v>1</v>
      </c>
      <c r="F4553" s="87">
        <f>INDEX(Hosts!$A:$O,MATCH(Places!$C4553,Hosts!$A:$A,0),MATCH(Places!F$1,Hosts!$1:$1,0))</f>
        <v>0.94</v>
      </c>
      <c r="G4553" s="17" t="str">
        <f>INDEX(Hosts!$A:$O,MATCH(Places!$C4553,Hosts!$A:$A,0),MATCH(Places!G$1,Hosts!$1:$1,0))</f>
        <v>Yes</v>
      </c>
      <c r="H4553" s="17">
        <v>7</v>
      </c>
      <c r="I4553" s="17" t="str">
        <f>INDEX(Neighborhoods!$A:$C,MATCH(Places!$H4553,Neighborhoods!$A:$A,0),MATCH(Places!I$1,Neighborhoods!$1:$1,0))</f>
        <v>Brooklyn</v>
      </c>
      <c r="J4553" s="17" t="str">
        <f>INDEX(Neighborhoods!$A:$C,MATCH(Places!$H4553,Neighborhoods!$A:$A,0),MATCH(Places!J$1,Neighborhoods!$1:$1,0))</f>
        <v>Bedford-Stuyvesant</v>
      </c>
      <c r="K4553" s="17" t="s">
        <v>11822</v>
      </c>
      <c r="L4553" s="17" t="str">
        <f t="shared" si="284"/>
        <v>No</v>
      </c>
      <c r="M4553" s="17">
        <v>6</v>
      </c>
      <c r="N4553" s="17" t="str" cm="1">
        <f t="array" ref="N4553">_xlfn.IFS(M4553&lt;=2,"Small",M4553&lt;=5,"Medium",M4553&gt;5,"Large")</f>
        <v>Large</v>
      </c>
      <c r="O4553" s="65">
        <v>157</v>
      </c>
      <c r="P4553" s="87">
        <f t="shared" si="285"/>
        <v>0.03</v>
      </c>
      <c r="Q4553" s="68">
        <v>5</v>
      </c>
      <c r="R4553" s="68" t="str" cm="1">
        <f t="array" ref="R4553">_xlfn.SWITCH(ROUND(Q4553,0),5,"Excellent",4,"Good",3,"Ok","Bad")</f>
        <v>Excellent</v>
      </c>
      <c r="S4553" s="17">
        <v>20</v>
      </c>
      <c r="T4553" s="17" t="str">
        <f t="shared" si="286"/>
        <v>No</v>
      </c>
      <c r="U4553" s="82">
        <v>43654</v>
      </c>
      <c r="V4553" s="82">
        <v>43890</v>
      </c>
      <c r="W4553" s="17">
        <v>0</v>
      </c>
      <c r="X4553" s="17" t="str">
        <f t="shared" si="287"/>
        <v>Inactive</v>
      </c>
      <c r="Y4553" s="17" t="s">
        <v>15615</v>
      </c>
      <c r="Z4553" s="17"/>
    </row>
    <row r="4554" spans="1:26" x14ac:dyDescent="0.25">
      <c r="A4554">
        <v>4553</v>
      </c>
      <c r="B4554" s="17" t="s">
        <v>3197</v>
      </c>
      <c r="C4554" s="17">
        <v>3802</v>
      </c>
      <c r="D4554" s="17" t="str">
        <f>INDEX(Hosts!$A:$O,MATCH(Places!$C4554,Hosts!$A:$A,0),MATCH(Places!D$1,Hosts!$1:$1,0))</f>
        <v>Within an hour</v>
      </c>
      <c r="E4554" s="87">
        <f>INDEX(Hosts!$A:$O,MATCH(Places!$C4554,Hosts!$A:$A,0),MATCH(Places!E$1,Hosts!$1:$1,0))</f>
        <v>0.98</v>
      </c>
      <c r="F4554" s="87">
        <f>INDEX(Hosts!$A:$O,MATCH(Places!$C4554,Hosts!$A:$A,0),MATCH(Places!F$1,Hosts!$1:$1,0))</f>
        <v>0.96</v>
      </c>
      <c r="G4554" s="17" t="str">
        <f>INDEX(Hosts!$A:$O,MATCH(Places!$C4554,Hosts!$A:$A,0),MATCH(Places!G$1,Hosts!$1:$1,0))</f>
        <v>No</v>
      </c>
      <c r="H4554" s="17">
        <v>13</v>
      </c>
      <c r="I4554" s="17" t="str">
        <f>INDEX(Neighborhoods!$A:$C,MATCH(Places!$H4554,Neighborhoods!$A:$A,0),MATCH(Places!I$1,Neighborhoods!$1:$1,0))</f>
        <v>Manhattan</v>
      </c>
      <c r="J4554" s="17" t="str">
        <f>INDEX(Neighborhoods!$A:$C,MATCH(Places!$H4554,Neighborhoods!$A:$A,0),MATCH(Places!J$1,Neighborhoods!$1:$1,0))</f>
        <v>Chelsea</v>
      </c>
      <c r="K4554" s="17" t="s">
        <v>1</v>
      </c>
      <c r="L4554" s="17" t="str">
        <f t="shared" si="284"/>
        <v>Yes</v>
      </c>
      <c r="M4554" s="17">
        <v>4</v>
      </c>
      <c r="N4554" s="17" t="str" cm="1">
        <f t="array" ref="N4554">_xlfn.IFS(M4554&lt;=2,"Small",M4554&lt;=5,"Medium",M4554&gt;5,"Large")</f>
        <v>Medium</v>
      </c>
      <c r="O4554" s="65">
        <v>137</v>
      </c>
      <c r="P4554" s="87">
        <f t="shared" si="285"/>
        <v>0.03</v>
      </c>
      <c r="Q4554" s="68">
        <v>3.79</v>
      </c>
      <c r="R4554" s="68" t="str" cm="1">
        <f t="array" ref="R4554">_xlfn.SWITCH(ROUND(Q4554,0),5,"Excellent",4,"Good",3,"Ok","Bad")</f>
        <v>Good</v>
      </c>
      <c r="S4554" s="17">
        <v>14</v>
      </c>
      <c r="T4554" s="17" t="str">
        <f t="shared" si="286"/>
        <v>No</v>
      </c>
      <c r="U4554" s="82">
        <v>43577</v>
      </c>
      <c r="V4554" s="82">
        <v>43997</v>
      </c>
      <c r="W4554" s="17">
        <v>318</v>
      </c>
      <c r="X4554" s="17" t="str">
        <f t="shared" si="287"/>
        <v>Active</v>
      </c>
      <c r="Y4554" s="17" t="s">
        <v>15616</v>
      </c>
      <c r="Z4554" s="17"/>
    </row>
    <row r="4555" spans="1:26" x14ac:dyDescent="0.25">
      <c r="A4555">
        <v>4554</v>
      </c>
      <c r="B4555" s="17" t="s">
        <v>3198</v>
      </c>
      <c r="C4555" s="17">
        <v>3802</v>
      </c>
      <c r="D4555" s="17" t="str">
        <f>INDEX(Hosts!$A:$O,MATCH(Places!$C4555,Hosts!$A:$A,0),MATCH(Places!D$1,Hosts!$1:$1,0))</f>
        <v>Within an hour</v>
      </c>
      <c r="E4555" s="87">
        <f>INDEX(Hosts!$A:$O,MATCH(Places!$C4555,Hosts!$A:$A,0),MATCH(Places!E$1,Hosts!$1:$1,0))</f>
        <v>0.98</v>
      </c>
      <c r="F4555" s="87">
        <f>INDEX(Hosts!$A:$O,MATCH(Places!$C4555,Hosts!$A:$A,0),MATCH(Places!F$1,Hosts!$1:$1,0))</f>
        <v>0.96</v>
      </c>
      <c r="G4555" s="17" t="str">
        <f>INDEX(Hosts!$A:$O,MATCH(Places!$C4555,Hosts!$A:$A,0),MATCH(Places!G$1,Hosts!$1:$1,0))</f>
        <v>No</v>
      </c>
      <c r="H4555" s="17">
        <v>13</v>
      </c>
      <c r="I4555" s="17" t="str">
        <f>INDEX(Neighborhoods!$A:$C,MATCH(Places!$H4555,Neighborhoods!$A:$A,0),MATCH(Places!I$1,Neighborhoods!$1:$1,0))</f>
        <v>Manhattan</v>
      </c>
      <c r="J4555" s="17" t="str">
        <f>INDEX(Neighborhoods!$A:$C,MATCH(Places!$H4555,Neighborhoods!$A:$A,0),MATCH(Places!J$1,Neighborhoods!$1:$1,0))</f>
        <v>Chelsea</v>
      </c>
      <c r="K4555" s="17" t="s">
        <v>1</v>
      </c>
      <c r="L4555" s="17" t="str">
        <f t="shared" si="284"/>
        <v>Yes</v>
      </c>
      <c r="M4555" s="17">
        <v>4</v>
      </c>
      <c r="N4555" s="17" t="str" cm="1">
        <f t="array" ref="N4555">_xlfn.IFS(M4555&lt;=2,"Small",M4555&lt;=5,"Medium",M4555&gt;5,"Large")</f>
        <v>Medium</v>
      </c>
      <c r="O4555" s="65">
        <v>197</v>
      </c>
      <c r="P4555" s="87">
        <f t="shared" si="285"/>
        <v>0.03</v>
      </c>
      <c r="Q4555" s="68">
        <v>3.91</v>
      </c>
      <c r="R4555" s="68" t="str" cm="1">
        <f t="array" ref="R4555">_xlfn.SWITCH(ROUND(Q4555,0),5,"Excellent",4,"Good",3,"Ok","Bad")</f>
        <v>Good</v>
      </c>
      <c r="S4555" s="17">
        <v>22</v>
      </c>
      <c r="T4555" s="17" t="str">
        <f t="shared" si="286"/>
        <v>No</v>
      </c>
      <c r="U4555" s="82">
        <v>43591</v>
      </c>
      <c r="V4555" s="82">
        <v>43982</v>
      </c>
      <c r="W4555" s="17">
        <v>319</v>
      </c>
      <c r="X4555" s="17" t="str">
        <f t="shared" si="287"/>
        <v>Active</v>
      </c>
      <c r="Y4555" s="17" t="s">
        <v>15616</v>
      </c>
      <c r="Z4555" s="17"/>
    </row>
    <row r="4556" spans="1:26" x14ac:dyDescent="0.25">
      <c r="A4556">
        <v>4555</v>
      </c>
      <c r="B4556" s="17" t="s">
        <v>13904</v>
      </c>
      <c r="C4556" s="17">
        <v>3802</v>
      </c>
      <c r="D4556" s="17" t="str">
        <f>INDEX(Hosts!$A:$O,MATCH(Places!$C4556,Hosts!$A:$A,0),MATCH(Places!D$1,Hosts!$1:$1,0))</f>
        <v>Within an hour</v>
      </c>
      <c r="E4556" s="87">
        <f>INDEX(Hosts!$A:$O,MATCH(Places!$C4556,Hosts!$A:$A,0),MATCH(Places!E$1,Hosts!$1:$1,0))</f>
        <v>0.98</v>
      </c>
      <c r="F4556" s="87">
        <f>INDEX(Hosts!$A:$O,MATCH(Places!$C4556,Hosts!$A:$A,0),MATCH(Places!F$1,Hosts!$1:$1,0))</f>
        <v>0.96</v>
      </c>
      <c r="G4556" s="17" t="str">
        <f>INDEX(Hosts!$A:$O,MATCH(Places!$C4556,Hosts!$A:$A,0),MATCH(Places!G$1,Hosts!$1:$1,0))</f>
        <v>No</v>
      </c>
      <c r="H4556" s="17">
        <v>13</v>
      </c>
      <c r="I4556" s="17" t="str">
        <f>INDEX(Neighborhoods!$A:$C,MATCH(Places!$H4556,Neighborhoods!$A:$A,0),MATCH(Places!I$1,Neighborhoods!$1:$1,0))</f>
        <v>Manhattan</v>
      </c>
      <c r="J4556" s="17" t="str">
        <f>INDEX(Neighborhoods!$A:$C,MATCH(Places!$H4556,Neighborhoods!$A:$A,0),MATCH(Places!J$1,Neighborhoods!$1:$1,0))</f>
        <v>Chelsea</v>
      </c>
      <c r="K4556" s="17" t="s">
        <v>1</v>
      </c>
      <c r="L4556" s="17" t="str">
        <f t="shared" si="284"/>
        <v>Yes</v>
      </c>
      <c r="M4556" s="17">
        <v>4</v>
      </c>
      <c r="N4556" s="17" t="str" cm="1">
        <f t="array" ref="N4556">_xlfn.IFS(M4556&lt;=2,"Small",M4556&lt;=5,"Medium",M4556&gt;5,"Large")</f>
        <v>Medium</v>
      </c>
      <c r="O4556" s="65">
        <v>142</v>
      </c>
      <c r="P4556" s="87">
        <f t="shared" si="285"/>
        <v>0.03</v>
      </c>
      <c r="Q4556" s="68">
        <v>3.82</v>
      </c>
      <c r="R4556" s="68" t="str" cm="1">
        <f t="array" ref="R4556">_xlfn.SWITCH(ROUND(Q4556,0),5,"Excellent",4,"Good",3,"Ok","Bad")</f>
        <v>Good</v>
      </c>
      <c r="S4556" s="17">
        <v>33</v>
      </c>
      <c r="T4556" s="17" t="str">
        <f t="shared" si="286"/>
        <v>No</v>
      </c>
      <c r="U4556" s="82">
        <v>43596</v>
      </c>
      <c r="V4556" s="82">
        <v>44035</v>
      </c>
      <c r="W4556" s="17">
        <v>320</v>
      </c>
      <c r="X4556" s="17" t="str">
        <f t="shared" si="287"/>
        <v>Active</v>
      </c>
      <c r="Y4556" s="17" t="s">
        <v>15616</v>
      </c>
      <c r="Z4556" s="17"/>
    </row>
    <row r="4557" spans="1:26" x14ac:dyDescent="0.25">
      <c r="A4557">
        <v>4556</v>
      </c>
      <c r="B4557" s="17" t="s">
        <v>3199</v>
      </c>
      <c r="C4557" s="17">
        <v>3802</v>
      </c>
      <c r="D4557" s="17" t="str">
        <f>INDEX(Hosts!$A:$O,MATCH(Places!$C4557,Hosts!$A:$A,0),MATCH(Places!D$1,Hosts!$1:$1,0))</f>
        <v>Within an hour</v>
      </c>
      <c r="E4557" s="87">
        <f>INDEX(Hosts!$A:$O,MATCH(Places!$C4557,Hosts!$A:$A,0),MATCH(Places!E$1,Hosts!$1:$1,0))</f>
        <v>0.98</v>
      </c>
      <c r="F4557" s="87">
        <f>INDEX(Hosts!$A:$O,MATCH(Places!$C4557,Hosts!$A:$A,0),MATCH(Places!F$1,Hosts!$1:$1,0))</f>
        <v>0.96</v>
      </c>
      <c r="G4557" s="17" t="str">
        <f>INDEX(Hosts!$A:$O,MATCH(Places!$C4557,Hosts!$A:$A,0),MATCH(Places!G$1,Hosts!$1:$1,0))</f>
        <v>No</v>
      </c>
      <c r="H4557" s="17">
        <v>13</v>
      </c>
      <c r="I4557" s="17" t="str">
        <f>INDEX(Neighborhoods!$A:$C,MATCH(Places!$H4557,Neighborhoods!$A:$A,0),MATCH(Places!I$1,Neighborhoods!$1:$1,0))</f>
        <v>Manhattan</v>
      </c>
      <c r="J4557" s="17" t="str">
        <f>INDEX(Neighborhoods!$A:$C,MATCH(Places!$H4557,Neighborhoods!$A:$A,0),MATCH(Places!J$1,Neighborhoods!$1:$1,0))</f>
        <v>Chelsea</v>
      </c>
      <c r="K4557" s="17" t="s">
        <v>1</v>
      </c>
      <c r="L4557" s="17" t="str">
        <f t="shared" si="284"/>
        <v>Yes</v>
      </c>
      <c r="M4557" s="17">
        <v>4</v>
      </c>
      <c r="N4557" s="17" t="str" cm="1">
        <f t="array" ref="N4557">_xlfn.IFS(M4557&lt;=2,"Small",M4557&lt;=5,"Medium",M4557&gt;5,"Large")</f>
        <v>Medium</v>
      </c>
      <c r="O4557" s="65">
        <v>132</v>
      </c>
      <c r="P4557" s="87">
        <f t="shared" si="285"/>
        <v>0.03</v>
      </c>
      <c r="Q4557" s="68">
        <v>3.68</v>
      </c>
      <c r="R4557" s="68" t="str" cm="1">
        <f t="array" ref="R4557">_xlfn.SWITCH(ROUND(Q4557,0),5,"Excellent",4,"Good",3,"Ok","Bad")</f>
        <v>Good</v>
      </c>
      <c r="S4557" s="17">
        <v>281</v>
      </c>
      <c r="T4557" s="17" t="str">
        <f t="shared" si="286"/>
        <v>No</v>
      </c>
      <c r="U4557" s="82">
        <v>43570</v>
      </c>
      <c r="V4557" s="82">
        <v>44044</v>
      </c>
      <c r="W4557" s="17">
        <v>319</v>
      </c>
      <c r="X4557" s="17" t="str">
        <f t="shared" si="287"/>
        <v>Active</v>
      </c>
      <c r="Y4557" s="17" t="s">
        <v>15616</v>
      </c>
      <c r="Z4557" s="17"/>
    </row>
    <row r="4558" spans="1:26" x14ac:dyDescent="0.25">
      <c r="A4558">
        <v>4557</v>
      </c>
      <c r="B4558" s="17" t="s">
        <v>3200</v>
      </c>
      <c r="C4558" s="17">
        <v>3802</v>
      </c>
      <c r="D4558" s="17" t="str">
        <f>INDEX(Hosts!$A:$O,MATCH(Places!$C4558,Hosts!$A:$A,0),MATCH(Places!D$1,Hosts!$1:$1,0))</f>
        <v>Within an hour</v>
      </c>
      <c r="E4558" s="87">
        <f>INDEX(Hosts!$A:$O,MATCH(Places!$C4558,Hosts!$A:$A,0),MATCH(Places!E$1,Hosts!$1:$1,0))</f>
        <v>0.98</v>
      </c>
      <c r="F4558" s="87">
        <f>INDEX(Hosts!$A:$O,MATCH(Places!$C4558,Hosts!$A:$A,0),MATCH(Places!F$1,Hosts!$1:$1,0))</f>
        <v>0.96</v>
      </c>
      <c r="G4558" s="17" t="str">
        <f>INDEX(Hosts!$A:$O,MATCH(Places!$C4558,Hosts!$A:$A,0),MATCH(Places!G$1,Hosts!$1:$1,0))</f>
        <v>No</v>
      </c>
      <c r="H4558" s="17">
        <v>13</v>
      </c>
      <c r="I4558" s="17" t="str">
        <f>INDEX(Neighborhoods!$A:$C,MATCH(Places!$H4558,Neighborhoods!$A:$A,0),MATCH(Places!I$1,Neighborhoods!$1:$1,0))</f>
        <v>Manhattan</v>
      </c>
      <c r="J4558" s="17" t="str">
        <f>INDEX(Neighborhoods!$A:$C,MATCH(Places!$H4558,Neighborhoods!$A:$A,0),MATCH(Places!J$1,Neighborhoods!$1:$1,0))</f>
        <v>Chelsea</v>
      </c>
      <c r="K4558" s="17" t="s">
        <v>1</v>
      </c>
      <c r="L4558" s="17" t="str">
        <f t="shared" si="284"/>
        <v>Yes</v>
      </c>
      <c r="M4558" s="17">
        <v>4</v>
      </c>
      <c r="N4558" s="17" t="str" cm="1">
        <f t="array" ref="N4558">_xlfn.IFS(M4558&lt;=2,"Small",M4558&lt;=5,"Medium",M4558&gt;5,"Large")</f>
        <v>Medium</v>
      </c>
      <c r="O4558" s="65">
        <v>142</v>
      </c>
      <c r="P4558" s="87">
        <f t="shared" si="285"/>
        <v>0.03</v>
      </c>
      <c r="Q4558" s="68">
        <v>4.1900000000000004</v>
      </c>
      <c r="R4558" s="68" t="str" cm="1">
        <f t="array" ref="R4558">_xlfn.SWITCH(ROUND(Q4558,0),5,"Excellent",4,"Good",3,"Ok","Bad")</f>
        <v>Good</v>
      </c>
      <c r="S4558" s="17">
        <v>95</v>
      </c>
      <c r="T4558" s="17" t="str">
        <f t="shared" si="286"/>
        <v>No</v>
      </c>
      <c r="U4558" s="82">
        <v>43589</v>
      </c>
      <c r="V4558" s="82">
        <v>44045</v>
      </c>
      <c r="W4558" s="17">
        <v>319</v>
      </c>
      <c r="X4558" s="17" t="str">
        <f t="shared" si="287"/>
        <v>Active</v>
      </c>
      <c r="Y4558" s="17" t="s">
        <v>15616</v>
      </c>
      <c r="Z4558" s="17"/>
    </row>
    <row r="4559" spans="1:26" x14ac:dyDescent="0.25">
      <c r="A4559">
        <v>4558</v>
      </c>
      <c r="B4559" s="17" t="s">
        <v>3201</v>
      </c>
      <c r="C4559" s="17">
        <v>3802</v>
      </c>
      <c r="D4559" s="17" t="str">
        <f>INDEX(Hosts!$A:$O,MATCH(Places!$C4559,Hosts!$A:$A,0),MATCH(Places!D$1,Hosts!$1:$1,0))</f>
        <v>Within an hour</v>
      </c>
      <c r="E4559" s="87">
        <f>INDEX(Hosts!$A:$O,MATCH(Places!$C4559,Hosts!$A:$A,0),MATCH(Places!E$1,Hosts!$1:$1,0))</f>
        <v>0.98</v>
      </c>
      <c r="F4559" s="87">
        <f>INDEX(Hosts!$A:$O,MATCH(Places!$C4559,Hosts!$A:$A,0),MATCH(Places!F$1,Hosts!$1:$1,0))</f>
        <v>0.96</v>
      </c>
      <c r="G4559" s="17" t="str">
        <f>INDEX(Hosts!$A:$O,MATCH(Places!$C4559,Hosts!$A:$A,0),MATCH(Places!G$1,Hosts!$1:$1,0))</f>
        <v>No</v>
      </c>
      <c r="H4559" s="17">
        <v>13</v>
      </c>
      <c r="I4559" s="17" t="str">
        <f>INDEX(Neighborhoods!$A:$C,MATCH(Places!$H4559,Neighborhoods!$A:$A,0),MATCH(Places!I$1,Neighborhoods!$1:$1,0))</f>
        <v>Manhattan</v>
      </c>
      <c r="J4559" s="17" t="str">
        <f>INDEX(Neighborhoods!$A:$C,MATCH(Places!$H4559,Neighborhoods!$A:$A,0),MATCH(Places!J$1,Neighborhoods!$1:$1,0))</f>
        <v>Chelsea</v>
      </c>
      <c r="K4559" s="17" t="s">
        <v>1</v>
      </c>
      <c r="L4559" s="17" t="str">
        <f t="shared" si="284"/>
        <v>Yes</v>
      </c>
      <c r="M4559" s="17">
        <v>6</v>
      </c>
      <c r="N4559" s="17" t="str" cm="1">
        <f t="array" ref="N4559">_xlfn.IFS(M4559&lt;=2,"Small",M4559&lt;=5,"Medium",M4559&gt;5,"Large")</f>
        <v>Large</v>
      </c>
      <c r="O4559" s="65">
        <v>322</v>
      </c>
      <c r="P4559" s="87">
        <f t="shared" si="285"/>
        <v>0.04</v>
      </c>
      <c r="Q4559" s="68">
        <v>4.25</v>
      </c>
      <c r="R4559" s="68" t="str" cm="1">
        <f t="array" ref="R4559">_xlfn.SWITCH(ROUND(Q4559,0),5,"Excellent",4,"Good",3,"Ok","Bad")</f>
        <v>Good</v>
      </c>
      <c r="S4559" s="17">
        <v>4</v>
      </c>
      <c r="T4559" s="17" t="str">
        <f t="shared" si="286"/>
        <v>No</v>
      </c>
      <c r="U4559" s="82">
        <v>43660</v>
      </c>
      <c r="V4559" s="82">
        <v>43954</v>
      </c>
      <c r="W4559" s="17">
        <v>313</v>
      </c>
      <c r="X4559" s="17" t="str">
        <f t="shared" si="287"/>
        <v>Active</v>
      </c>
      <c r="Y4559" s="17" t="s">
        <v>15616</v>
      </c>
      <c r="Z4559" s="17"/>
    </row>
    <row r="4560" spans="1:26" x14ac:dyDescent="0.25">
      <c r="A4560">
        <v>4559</v>
      </c>
      <c r="B4560" s="17" t="s">
        <v>3202</v>
      </c>
      <c r="C4560" s="17">
        <v>3802</v>
      </c>
      <c r="D4560" s="17" t="str">
        <f>INDEX(Hosts!$A:$O,MATCH(Places!$C4560,Hosts!$A:$A,0),MATCH(Places!D$1,Hosts!$1:$1,0))</f>
        <v>Within an hour</v>
      </c>
      <c r="E4560" s="87">
        <f>INDEX(Hosts!$A:$O,MATCH(Places!$C4560,Hosts!$A:$A,0),MATCH(Places!E$1,Hosts!$1:$1,0))</f>
        <v>0.98</v>
      </c>
      <c r="F4560" s="87">
        <f>INDEX(Hosts!$A:$O,MATCH(Places!$C4560,Hosts!$A:$A,0),MATCH(Places!F$1,Hosts!$1:$1,0))</f>
        <v>0.96</v>
      </c>
      <c r="G4560" s="17" t="str">
        <f>INDEX(Hosts!$A:$O,MATCH(Places!$C4560,Hosts!$A:$A,0),MATCH(Places!G$1,Hosts!$1:$1,0))</f>
        <v>No</v>
      </c>
      <c r="H4560" s="17">
        <v>13</v>
      </c>
      <c r="I4560" s="17" t="str">
        <f>INDEX(Neighborhoods!$A:$C,MATCH(Places!$H4560,Neighborhoods!$A:$A,0),MATCH(Places!I$1,Neighborhoods!$1:$1,0))</f>
        <v>Manhattan</v>
      </c>
      <c r="J4560" s="17" t="str">
        <f>INDEX(Neighborhoods!$A:$C,MATCH(Places!$H4560,Neighborhoods!$A:$A,0),MATCH(Places!J$1,Neighborhoods!$1:$1,0))</f>
        <v>Chelsea</v>
      </c>
      <c r="K4560" s="17" t="s">
        <v>1</v>
      </c>
      <c r="L4560" s="17" t="str">
        <f t="shared" si="284"/>
        <v>Yes</v>
      </c>
      <c r="M4560" s="17">
        <v>6</v>
      </c>
      <c r="N4560" s="17" t="str" cm="1">
        <f t="array" ref="N4560">_xlfn.IFS(M4560&lt;=2,"Small",M4560&lt;=5,"Medium",M4560&gt;5,"Large")</f>
        <v>Large</v>
      </c>
      <c r="O4560" s="65">
        <v>212</v>
      </c>
      <c r="P4560" s="87">
        <f t="shared" si="285"/>
        <v>0.04</v>
      </c>
      <c r="Q4560" s="68">
        <v>4.54</v>
      </c>
      <c r="R4560" s="68" t="str" cm="1">
        <f t="array" ref="R4560">_xlfn.SWITCH(ROUND(Q4560,0),5,"Excellent",4,"Good",3,"Ok","Bad")</f>
        <v>Excellent</v>
      </c>
      <c r="S4560" s="17">
        <v>35</v>
      </c>
      <c r="T4560" s="17" t="str">
        <f t="shared" si="286"/>
        <v>No</v>
      </c>
      <c r="U4560" s="82">
        <v>43606</v>
      </c>
      <c r="V4560" s="82">
        <v>44039</v>
      </c>
      <c r="W4560" s="17">
        <v>319</v>
      </c>
      <c r="X4560" s="17" t="str">
        <f t="shared" si="287"/>
        <v>Active</v>
      </c>
      <c r="Y4560" s="17" t="s">
        <v>15616</v>
      </c>
      <c r="Z4560" s="17"/>
    </row>
    <row r="4561" spans="1:26" x14ac:dyDescent="0.25">
      <c r="A4561">
        <v>4560</v>
      </c>
      <c r="B4561" s="17" t="s">
        <v>3203</v>
      </c>
      <c r="C4561" s="17">
        <v>3802</v>
      </c>
      <c r="D4561" s="17" t="str">
        <f>INDEX(Hosts!$A:$O,MATCH(Places!$C4561,Hosts!$A:$A,0),MATCH(Places!D$1,Hosts!$1:$1,0))</f>
        <v>Within an hour</v>
      </c>
      <c r="E4561" s="87">
        <f>INDEX(Hosts!$A:$O,MATCH(Places!$C4561,Hosts!$A:$A,0),MATCH(Places!E$1,Hosts!$1:$1,0))</f>
        <v>0.98</v>
      </c>
      <c r="F4561" s="87">
        <f>INDEX(Hosts!$A:$O,MATCH(Places!$C4561,Hosts!$A:$A,0),MATCH(Places!F$1,Hosts!$1:$1,0))</f>
        <v>0.96</v>
      </c>
      <c r="G4561" s="17" t="str">
        <f>INDEX(Hosts!$A:$O,MATCH(Places!$C4561,Hosts!$A:$A,0),MATCH(Places!G$1,Hosts!$1:$1,0))</f>
        <v>No</v>
      </c>
      <c r="H4561" s="17">
        <v>13</v>
      </c>
      <c r="I4561" s="17" t="str">
        <f>INDEX(Neighborhoods!$A:$C,MATCH(Places!$H4561,Neighborhoods!$A:$A,0),MATCH(Places!I$1,Neighborhoods!$1:$1,0))</f>
        <v>Manhattan</v>
      </c>
      <c r="J4561" s="17" t="str">
        <f>INDEX(Neighborhoods!$A:$C,MATCH(Places!$H4561,Neighborhoods!$A:$A,0),MATCH(Places!J$1,Neighborhoods!$1:$1,0))</f>
        <v>Chelsea</v>
      </c>
      <c r="K4561" s="17" t="s">
        <v>1</v>
      </c>
      <c r="L4561" s="17" t="str">
        <f t="shared" si="284"/>
        <v>Yes</v>
      </c>
      <c r="M4561" s="17">
        <v>4</v>
      </c>
      <c r="N4561" s="17" t="str" cm="1">
        <f t="array" ref="N4561">_xlfn.IFS(M4561&lt;=2,"Small",M4561&lt;=5,"Medium",M4561&gt;5,"Large")</f>
        <v>Medium</v>
      </c>
      <c r="O4561" s="65">
        <v>137</v>
      </c>
      <c r="P4561" s="87">
        <f t="shared" si="285"/>
        <v>0.03</v>
      </c>
      <c r="Q4561" s="68">
        <v>4.2</v>
      </c>
      <c r="R4561" s="68" t="str" cm="1">
        <f t="array" ref="R4561">_xlfn.SWITCH(ROUND(Q4561,0),5,"Excellent",4,"Good",3,"Ok","Bad")</f>
        <v>Good</v>
      </c>
      <c r="S4561" s="17">
        <v>30</v>
      </c>
      <c r="T4561" s="17" t="str">
        <f t="shared" si="286"/>
        <v>No</v>
      </c>
      <c r="U4561" s="82">
        <v>43585</v>
      </c>
      <c r="V4561" s="82">
        <v>44042</v>
      </c>
      <c r="W4561" s="17">
        <v>319</v>
      </c>
      <c r="X4561" s="17" t="str">
        <f t="shared" si="287"/>
        <v>Active</v>
      </c>
      <c r="Y4561" s="17" t="s">
        <v>15616</v>
      </c>
      <c r="Z4561" s="17"/>
    </row>
    <row r="4562" spans="1:26" x14ac:dyDescent="0.25">
      <c r="A4562">
        <v>4561</v>
      </c>
      <c r="B4562" s="17" t="s">
        <v>3204</v>
      </c>
      <c r="C4562" s="17">
        <v>3802</v>
      </c>
      <c r="D4562" s="17" t="str">
        <f>INDEX(Hosts!$A:$O,MATCH(Places!$C4562,Hosts!$A:$A,0),MATCH(Places!D$1,Hosts!$1:$1,0))</f>
        <v>Within an hour</v>
      </c>
      <c r="E4562" s="87">
        <f>INDEX(Hosts!$A:$O,MATCH(Places!$C4562,Hosts!$A:$A,0),MATCH(Places!E$1,Hosts!$1:$1,0))</f>
        <v>0.98</v>
      </c>
      <c r="F4562" s="87">
        <f>INDEX(Hosts!$A:$O,MATCH(Places!$C4562,Hosts!$A:$A,0),MATCH(Places!F$1,Hosts!$1:$1,0))</f>
        <v>0.96</v>
      </c>
      <c r="G4562" s="17" t="str">
        <f>INDEX(Hosts!$A:$O,MATCH(Places!$C4562,Hosts!$A:$A,0),MATCH(Places!G$1,Hosts!$1:$1,0))</f>
        <v>No</v>
      </c>
      <c r="H4562" s="17">
        <v>13</v>
      </c>
      <c r="I4562" s="17" t="str">
        <f>INDEX(Neighborhoods!$A:$C,MATCH(Places!$H4562,Neighborhoods!$A:$A,0),MATCH(Places!I$1,Neighborhoods!$1:$1,0))</f>
        <v>Manhattan</v>
      </c>
      <c r="J4562" s="17" t="str">
        <f>INDEX(Neighborhoods!$A:$C,MATCH(Places!$H4562,Neighborhoods!$A:$A,0),MATCH(Places!J$1,Neighborhoods!$1:$1,0))</f>
        <v>Chelsea</v>
      </c>
      <c r="K4562" s="17" t="s">
        <v>1</v>
      </c>
      <c r="L4562" s="17" t="str">
        <f t="shared" si="284"/>
        <v>Yes</v>
      </c>
      <c r="M4562" s="17">
        <v>2</v>
      </c>
      <c r="N4562" s="17" t="str" cm="1">
        <f t="array" ref="N4562">_xlfn.IFS(M4562&lt;=2,"Small",M4562&lt;=5,"Medium",M4562&gt;5,"Large")</f>
        <v>Small</v>
      </c>
      <c r="O4562" s="65">
        <v>122</v>
      </c>
      <c r="P4562" s="87">
        <f t="shared" si="285"/>
        <v>0.03</v>
      </c>
      <c r="Q4562" s="68">
        <v>4.37</v>
      </c>
      <c r="R4562" s="68" t="str" cm="1">
        <f t="array" ref="R4562">_xlfn.SWITCH(ROUND(Q4562,0),5,"Excellent",4,"Good",3,"Ok","Bad")</f>
        <v>Good</v>
      </c>
      <c r="S4562" s="17">
        <v>117</v>
      </c>
      <c r="T4562" s="17" t="str">
        <f t="shared" si="286"/>
        <v>No</v>
      </c>
      <c r="U4562" s="82">
        <v>43584</v>
      </c>
      <c r="V4562" s="82">
        <v>44043</v>
      </c>
      <c r="W4562" s="17">
        <v>319</v>
      </c>
      <c r="X4562" s="17" t="str">
        <f t="shared" si="287"/>
        <v>Active</v>
      </c>
      <c r="Y4562" s="17" t="s">
        <v>15616</v>
      </c>
      <c r="Z4562" s="17"/>
    </row>
    <row r="4563" spans="1:26" x14ac:dyDescent="0.25">
      <c r="A4563">
        <v>4562</v>
      </c>
      <c r="B4563" s="17" t="s">
        <v>3205</v>
      </c>
      <c r="C4563" s="17">
        <v>3414</v>
      </c>
      <c r="D4563" s="17" t="str">
        <f>INDEX(Hosts!$A:$O,MATCH(Places!$C4563,Hosts!$A:$A,0),MATCH(Places!D$1,Hosts!$1:$1,0))</f>
        <v>Within a day</v>
      </c>
      <c r="E4563" s="87">
        <f>INDEX(Hosts!$A:$O,MATCH(Places!$C4563,Hosts!$A:$A,0),MATCH(Places!E$1,Hosts!$1:$1,0))</f>
        <v>0.89</v>
      </c>
      <c r="F4563" s="87">
        <f>INDEX(Hosts!$A:$O,MATCH(Places!$C4563,Hosts!$A:$A,0),MATCH(Places!F$1,Hosts!$1:$1,0))</f>
        <v>0.25</v>
      </c>
      <c r="G4563" s="17" t="str">
        <f>INDEX(Hosts!$A:$O,MATCH(Places!$C4563,Hosts!$A:$A,0),MATCH(Places!G$1,Hosts!$1:$1,0))</f>
        <v>No</v>
      </c>
      <c r="H4563" s="17">
        <v>8</v>
      </c>
      <c r="I4563" s="17" t="str">
        <f>INDEX(Neighborhoods!$A:$C,MATCH(Places!$H4563,Neighborhoods!$A:$A,0),MATCH(Places!I$1,Neighborhoods!$1:$1,0))</f>
        <v>Brooklyn</v>
      </c>
      <c r="J4563" s="17" t="str">
        <f>INDEX(Neighborhoods!$A:$C,MATCH(Places!$H4563,Neighborhoods!$A:$A,0),MATCH(Places!J$1,Neighborhoods!$1:$1,0))</f>
        <v>Bushwick</v>
      </c>
      <c r="K4563" s="17" t="s">
        <v>11822</v>
      </c>
      <c r="L4563" s="17" t="str">
        <f t="shared" si="284"/>
        <v>No</v>
      </c>
      <c r="M4563" s="17">
        <v>8</v>
      </c>
      <c r="N4563" s="17" t="str" cm="1">
        <f t="array" ref="N4563">_xlfn.IFS(M4563&lt;=2,"Small",M4563&lt;=5,"Medium",M4563&gt;5,"Large")</f>
        <v>Large</v>
      </c>
      <c r="O4563" s="65">
        <v>425</v>
      </c>
      <c r="P4563" s="87">
        <f t="shared" si="285"/>
        <v>0.04</v>
      </c>
      <c r="Q4563" s="68">
        <v>4.5999999999999996</v>
      </c>
      <c r="R4563" s="68" t="str" cm="1">
        <f t="array" ref="R4563">_xlfn.SWITCH(ROUND(Q4563,0),5,"Excellent",4,"Good",3,"Ok","Bad")</f>
        <v>Excellent</v>
      </c>
      <c r="S4563" s="17">
        <v>15</v>
      </c>
      <c r="T4563" s="17" t="str">
        <f t="shared" si="286"/>
        <v>No</v>
      </c>
      <c r="U4563" s="82">
        <v>43550</v>
      </c>
      <c r="V4563" s="82">
        <v>43711</v>
      </c>
      <c r="W4563" s="17">
        <v>148</v>
      </c>
      <c r="X4563" s="17" t="str">
        <f t="shared" si="287"/>
        <v>Active</v>
      </c>
      <c r="Y4563" s="17" t="s">
        <v>15615</v>
      </c>
      <c r="Z4563" s="17"/>
    </row>
    <row r="4564" spans="1:26" x14ac:dyDescent="0.25">
      <c r="A4564">
        <v>4563</v>
      </c>
      <c r="B4564" s="17" t="s">
        <v>14491</v>
      </c>
      <c r="C4564" s="17">
        <v>3585</v>
      </c>
      <c r="D4564" s="17" t="str">
        <f>INDEX(Hosts!$A:$O,MATCH(Places!$C4564,Hosts!$A:$A,0),MATCH(Places!D$1,Hosts!$1:$1,0))</f>
        <v>Within an hour</v>
      </c>
      <c r="E4564" s="87">
        <f>INDEX(Hosts!$A:$O,MATCH(Places!$C4564,Hosts!$A:$A,0),MATCH(Places!E$1,Hosts!$1:$1,0))</f>
        <v>0.98</v>
      </c>
      <c r="F4564" s="87">
        <f>INDEX(Hosts!$A:$O,MATCH(Places!$C4564,Hosts!$A:$A,0),MATCH(Places!F$1,Hosts!$1:$1,0))</f>
        <v>0.96</v>
      </c>
      <c r="G4564" s="17" t="str">
        <f>INDEX(Hosts!$A:$O,MATCH(Places!$C4564,Hosts!$A:$A,0),MATCH(Places!G$1,Hosts!$1:$1,0))</f>
        <v>Yes</v>
      </c>
      <c r="H4564" s="17">
        <v>23</v>
      </c>
      <c r="I4564" s="17" t="str">
        <f>INDEX(Neighborhoods!$A:$C,MATCH(Places!$H4564,Neighborhoods!$A:$A,0),MATCH(Places!I$1,Neighborhoods!$1:$1,0))</f>
        <v>Queens</v>
      </c>
      <c r="J4564" s="17" t="str">
        <f>INDEX(Neighborhoods!$A:$C,MATCH(Places!$H4564,Neighborhoods!$A:$A,0),MATCH(Places!J$1,Neighborhoods!$1:$1,0))</f>
        <v>Jamaica</v>
      </c>
      <c r="K4564" s="17" t="s">
        <v>11822</v>
      </c>
      <c r="L4564" s="17" t="str">
        <f t="shared" si="284"/>
        <v>No</v>
      </c>
      <c r="M4564" s="17">
        <v>10</v>
      </c>
      <c r="N4564" s="17" t="str" cm="1">
        <f t="array" ref="N4564">_xlfn.IFS(M4564&lt;=2,"Small",M4564&lt;=5,"Medium",M4564&gt;5,"Large")</f>
        <v>Large</v>
      </c>
      <c r="O4564" s="65">
        <v>155</v>
      </c>
      <c r="P4564" s="87">
        <f t="shared" si="285"/>
        <v>0.03</v>
      </c>
      <c r="Q4564" s="68">
        <v>4.82</v>
      </c>
      <c r="R4564" s="68" t="str" cm="1">
        <f t="array" ref="R4564">_xlfn.SWITCH(ROUND(Q4564,0),5,"Excellent",4,"Good",3,"Ok","Bad")</f>
        <v>Excellent</v>
      </c>
      <c r="S4564" s="17">
        <v>85</v>
      </c>
      <c r="T4564" s="17" t="str">
        <f t="shared" si="286"/>
        <v>No</v>
      </c>
      <c r="U4564" s="82">
        <v>43575</v>
      </c>
      <c r="V4564" s="82">
        <v>44017</v>
      </c>
      <c r="W4564" s="17">
        <v>343</v>
      </c>
      <c r="X4564" s="17" t="str">
        <f t="shared" si="287"/>
        <v>Active</v>
      </c>
      <c r="Y4564" s="17" t="s">
        <v>15615</v>
      </c>
      <c r="Z4564" s="17"/>
    </row>
    <row r="4565" spans="1:26" x14ac:dyDescent="0.25">
      <c r="A4565">
        <v>4564</v>
      </c>
      <c r="B4565" s="17" t="s">
        <v>3206</v>
      </c>
      <c r="C4565" s="17">
        <v>3786</v>
      </c>
      <c r="D4565" s="17" t="str">
        <f>INDEX(Hosts!$A:$O,MATCH(Places!$C4565,Hosts!$A:$A,0),MATCH(Places!D$1,Hosts!$1:$1,0))</f>
        <v>Within a few hours</v>
      </c>
      <c r="E4565" s="87">
        <f>INDEX(Hosts!$A:$O,MATCH(Places!$C4565,Hosts!$A:$A,0),MATCH(Places!E$1,Hosts!$1:$1,0))</f>
        <v>1</v>
      </c>
      <c r="F4565" s="87">
        <f>INDEX(Hosts!$A:$O,MATCH(Places!$C4565,Hosts!$A:$A,0),MATCH(Places!F$1,Hosts!$1:$1,0))</f>
        <v>0.97</v>
      </c>
      <c r="G4565" s="17" t="str">
        <f>INDEX(Hosts!$A:$O,MATCH(Places!$C4565,Hosts!$A:$A,0),MATCH(Places!G$1,Hosts!$1:$1,0))</f>
        <v>No</v>
      </c>
      <c r="H4565" s="17">
        <v>6</v>
      </c>
      <c r="I4565" s="17" t="str">
        <f>INDEX(Neighborhoods!$A:$C,MATCH(Places!$H4565,Neighborhoods!$A:$A,0),MATCH(Places!I$1,Neighborhoods!$1:$1,0))</f>
        <v>Bronx</v>
      </c>
      <c r="J4565" s="17" t="str">
        <f>INDEX(Neighborhoods!$A:$C,MATCH(Places!$H4565,Neighborhoods!$A:$A,0),MATCH(Places!J$1,Neighborhoods!$1:$1,0))</f>
        <v>Wakefield</v>
      </c>
      <c r="K4565" s="17" t="s">
        <v>11822</v>
      </c>
      <c r="L4565" s="17" t="str">
        <f t="shared" si="284"/>
        <v>No</v>
      </c>
      <c r="M4565" s="17">
        <v>4</v>
      </c>
      <c r="N4565" s="17" t="str" cm="1">
        <f t="array" ref="N4565">_xlfn.IFS(M4565&lt;=2,"Small",M4565&lt;=5,"Medium",M4565&gt;5,"Large")</f>
        <v>Medium</v>
      </c>
      <c r="O4565" s="65">
        <v>101.71</v>
      </c>
      <c r="P4565" s="87">
        <f t="shared" si="285"/>
        <v>0.03</v>
      </c>
      <c r="Q4565" s="68">
        <v>4.7300000000000004</v>
      </c>
      <c r="R4565" s="68" t="str" cm="1">
        <f t="array" ref="R4565">_xlfn.SWITCH(ROUND(Q4565,0),5,"Excellent",4,"Good",3,"Ok","Bad")</f>
        <v>Excellent</v>
      </c>
      <c r="S4565" s="17">
        <v>30</v>
      </c>
      <c r="T4565" s="17" t="str">
        <f t="shared" si="286"/>
        <v>No</v>
      </c>
      <c r="U4565" s="82">
        <v>43552</v>
      </c>
      <c r="V4565" s="82">
        <v>44025</v>
      </c>
      <c r="W4565" s="17">
        <v>88</v>
      </c>
      <c r="X4565" s="17" t="str">
        <f t="shared" si="287"/>
        <v>Active</v>
      </c>
      <c r="Y4565" s="17" t="s">
        <v>15615</v>
      </c>
      <c r="Z4565" s="17"/>
    </row>
    <row r="4566" spans="1:26" x14ac:dyDescent="0.25">
      <c r="A4566">
        <v>4565</v>
      </c>
      <c r="B4566" s="17" t="s">
        <v>3207</v>
      </c>
      <c r="C4566" s="17">
        <v>3800</v>
      </c>
      <c r="D4566" s="17" t="str">
        <f>INDEX(Hosts!$A:$O,MATCH(Places!$C4566,Hosts!$A:$A,0),MATCH(Places!D$1,Hosts!$1:$1,0))</f>
        <v>Within an hour</v>
      </c>
      <c r="E4566" s="87">
        <f>INDEX(Hosts!$A:$O,MATCH(Places!$C4566,Hosts!$A:$A,0),MATCH(Places!E$1,Hosts!$1:$1,0))</f>
        <v>1</v>
      </c>
      <c r="F4566" s="87">
        <f>INDEX(Hosts!$A:$O,MATCH(Places!$C4566,Hosts!$A:$A,0),MATCH(Places!F$1,Hosts!$1:$1,0))</f>
        <v>0.96</v>
      </c>
      <c r="G4566" s="17" t="str">
        <f>INDEX(Hosts!$A:$O,MATCH(Places!$C4566,Hosts!$A:$A,0),MATCH(Places!G$1,Hosts!$1:$1,0))</f>
        <v>Yes</v>
      </c>
      <c r="H4566" s="17">
        <v>26</v>
      </c>
      <c r="I4566" s="17" t="str">
        <f>INDEX(Neighborhoods!$A:$C,MATCH(Places!$H4566,Neighborhoods!$A:$A,0),MATCH(Places!I$1,Neighborhoods!$1:$1,0))</f>
        <v>Queens</v>
      </c>
      <c r="J4566" s="17" t="str">
        <f>INDEX(Neighborhoods!$A:$C,MATCH(Places!$H4566,Neighborhoods!$A:$A,0),MATCH(Places!J$1,Neighborhoods!$1:$1,0))</f>
        <v>Sunnyside</v>
      </c>
      <c r="K4566" s="17" t="s">
        <v>11822</v>
      </c>
      <c r="L4566" s="17" t="str">
        <f t="shared" si="284"/>
        <v>No</v>
      </c>
      <c r="M4566" s="17">
        <v>5</v>
      </c>
      <c r="N4566" s="17" t="str" cm="1">
        <f t="array" ref="N4566">_xlfn.IFS(M4566&lt;=2,"Small",M4566&lt;=5,"Medium",M4566&gt;5,"Large")</f>
        <v>Medium</v>
      </c>
      <c r="O4566" s="65">
        <v>250</v>
      </c>
      <c r="P4566" s="87">
        <f t="shared" si="285"/>
        <v>0.04</v>
      </c>
      <c r="Q4566" s="68">
        <v>4.82</v>
      </c>
      <c r="R4566" s="68" t="str" cm="1">
        <f t="array" ref="R4566">_xlfn.SWITCH(ROUND(Q4566,0),5,"Excellent",4,"Good",3,"Ok","Bad")</f>
        <v>Excellent</v>
      </c>
      <c r="S4566" s="17">
        <v>34</v>
      </c>
      <c r="T4566" s="17" t="str">
        <f t="shared" si="286"/>
        <v>No</v>
      </c>
      <c r="U4566" s="82">
        <v>43534</v>
      </c>
      <c r="V4566" s="82">
        <v>43848</v>
      </c>
      <c r="W4566" s="17">
        <v>180</v>
      </c>
      <c r="X4566" s="17" t="str">
        <f t="shared" si="287"/>
        <v>Active</v>
      </c>
      <c r="Y4566" s="17" t="s">
        <v>15615</v>
      </c>
      <c r="Z4566" s="17"/>
    </row>
    <row r="4567" spans="1:26" x14ac:dyDescent="0.25">
      <c r="A4567">
        <v>4566</v>
      </c>
      <c r="B4567" s="17" t="s">
        <v>3208</v>
      </c>
      <c r="C4567" s="17">
        <v>3638</v>
      </c>
      <c r="D4567" s="17" t="str">
        <f>INDEX(Hosts!$A:$O,MATCH(Places!$C4567,Hosts!$A:$A,0),MATCH(Places!D$1,Hosts!$1:$1,0))</f>
        <v>Within a day</v>
      </c>
      <c r="E4567" s="87">
        <f>INDEX(Hosts!$A:$O,MATCH(Places!$C4567,Hosts!$A:$A,0),MATCH(Places!E$1,Hosts!$1:$1,0))</f>
        <v>1</v>
      </c>
      <c r="F4567" s="87">
        <f>INDEX(Hosts!$A:$O,MATCH(Places!$C4567,Hosts!$A:$A,0),MATCH(Places!F$1,Hosts!$1:$1,0))</f>
        <v>1</v>
      </c>
      <c r="G4567" s="17" t="str">
        <f>INDEX(Hosts!$A:$O,MATCH(Places!$C4567,Hosts!$A:$A,0),MATCH(Places!G$1,Hosts!$1:$1,0))</f>
        <v>No</v>
      </c>
      <c r="H4567" s="17">
        <v>16</v>
      </c>
      <c r="I4567" s="17" t="str">
        <f>INDEX(Neighborhoods!$A:$C,MATCH(Places!$H4567,Neighborhoods!$A:$A,0),MATCH(Places!I$1,Neighborhoods!$1:$1,0))</f>
        <v>Manhattan</v>
      </c>
      <c r="J4567" s="17" t="str">
        <f>INDEX(Neighborhoods!$A:$C,MATCH(Places!$H4567,Neighborhoods!$A:$A,0),MATCH(Places!J$1,Neighborhoods!$1:$1,0))</f>
        <v>Harlem</v>
      </c>
      <c r="K4567" s="17" t="s">
        <v>1</v>
      </c>
      <c r="L4567" s="17" t="str">
        <f t="shared" si="284"/>
        <v>Yes</v>
      </c>
      <c r="M4567" s="17">
        <v>2</v>
      </c>
      <c r="N4567" s="17" t="str" cm="1">
        <f t="array" ref="N4567">_xlfn.IFS(M4567&lt;=2,"Small",M4567&lt;=5,"Medium",M4567&gt;5,"Large")</f>
        <v>Small</v>
      </c>
      <c r="O4567" s="65">
        <v>60</v>
      </c>
      <c r="P4567" s="87">
        <f t="shared" si="285"/>
        <v>0.03</v>
      </c>
      <c r="Q4567" s="68">
        <v>4.76</v>
      </c>
      <c r="R4567" s="68" t="str" cm="1">
        <f t="array" ref="R4567">_xlfn.SWITCH(ROUND(Q4567,0),5,"Excellent",4,"Good",3,"Ok","Bad")</f>
        <v>Excellent</v>
      </c>
      <c r="S4567" s="17">
        <v>17</v>
      </c>
      <c r="T4567" s="17" t="str">
        <f t="shared" si="286"/>
        <v>No</v>
      </c>
      <c r="U4567" s="82">
        <v>43625</v>
      </c>
      <c r="V4567" s="82">
        <v>43899</v>
      </c>
      <c r="W4567" s="17">
        <v>153</v>
      </c>
      <c r="X4567" s="17" t="str">
        <f t="shared" si="287"/>
        <v>Active</v>
      </c>
      <c r="Y4567" s="17" t="s">
        <v>15616</v>
      </c>
      <c r="Z4567" s="17"/>
    </row>
    <row r="4568" spans="1:26" x14ac:dyDescent="0.25">
      <c r="A4568">
        <v>4567</v>
      </c>
      <c r="B4568" s="17" t="s">
        <v>15077</v>
      </c>
      <c r="C4568" s="17">
        <v>85</v>
      </c>
      <c r="D4568" s="17" t="str">
        <f>INDEX(Hosts!$A:$O,MATCH(Places!$C4568,Hosts!$A:$A,0),MATCH(Places!D$1,Hosts!$1:$1,0))</f>
        <v>Within a few hours</v>
      </c>
      <c r="E4568" s="87">
        <f>INDEX(Hosts!$A:$O,MATCH(Places!$C4568,Hosts!$A:$A,0),MATCH(Places!E$1,Hosts!$1:$1,0))</f>
        <v>0.88</v>
      </c>
      <c r="F4568" s="87">
        <f>INDEX(Hosts!$A:$O,MATCH(Places!$C4568,Hosts!$A:$A,0),MATCH(Places!F$1,Hosts!$1:$1,0))</f>
        <v>0.32</v>
      </c>
      <c r="G4568" s="17" t="str">
        <f>INDEX(Hosts!$A:$O,MATCH(Places!$C4568,Hosts!$A:$A,0),MATCH(Places!G$1,Hosts!$1:$1,0))</f>
        <v>No</v>
      </c>
      <c r="H4568" s="17">
        <v>12</v>
      </c>
      <c r="I4568" s="17" t="str">
        <f>INDEX(Neighborhoods!$A:$C,MATCH(Places!$H4568,Neighborhoods!$A:$A,0),MATCH(Places!I$1,Neighborhoods!$1:$1,0))</f>
        <v>Brooklyn</v>
      </c>
      <c r="J4568" s="17" t="str">
        <f>INDEX(Neighborhoods!$A:$C,MATCH(Places!$H4568,Neighborhoods!$A:$A,0),MATCH(Places!J$1,Neighborhoods!$1:$1,0))</f>
        <v>Williamsburg</v>
      </c>
      <c r="K4568" s="17" t="s">
        <v>11822</v>
      </c>
      <c r="L4568" s="17" t="str">
        <f t="shared" si="284"/>
        <v>No</v>
      </c>
      <c r="M4568" s="17">
        <v>2</v>
      </c>
      <c r="N4568" s="17" t="str" cm="1">
        <f t="array" ref="N4568">_xlfn.IFS(M4568&lt;=2,"Small",M4568&lt;=5,"Medium",M4568&gt;5,"Large")</f>
        <v>Small</v>
      </c>
      <c r="O4568" s="65">
        <v>80</v>
      </c>
      <c r="P4568" s="87">
        <f t="shared" si="285"/>
        <v>0.03</v>
      </c>
      <c r="Q4568" s="68">
        <v>5</v>
      </c>
      <c r="R4568" s="68" t="str" cm="1">
        <f t="array" ref="R4568">_xlfn.SWITCH(ROUND(Q4568,0),5,"Excellent",4,"Good",3,"Ok","Bad")</f>
        <v>Excellent</v>
      </c>
      <c r="S4568" s="17">
        <v>6</v>
      </c>
      <c r="T4568" s="17" t="str">
        <f t="shared" si="286"/>
        <v>No</v>
      </c>
      <c r="U4568" s="82">
        <v>43643</v>
      </c>
      <c r="V4568" s="82">
        <v>43804</v>
      </c>
      <c r="W4568" s="17">
        <v>141</v>
      </c>
      <c r="X4568" s="17" t="str">
        <f t="shared" si="287"/>
        <v>Active</v>
      </c>
      <c r="Y4568" s="17" t="s">
        <v>15615</v>
      </c>
      <c r="Z4568" s="17"/>
    </row>
    <row r="4569" spans="1:26" x14ac:dyDescent="0.25">
      <c r="A4569">
        <v>4568</v>
      </c>
      <c r="B4569" s="17" t="s">
        <v>13701</v>
      </c>
      <c r="C4569" s="17">
        <v>3806</v>
      </c>
      <c r="D4569" s="17" t="str">
        <f>INDEX(Hosts!$A:$O,MATCH(Places!$C4569,Hosts!$A:$A,0),MATCH(Places!D$1,Hosts!$1:$1,0))</f>
        <v>Within an hour</v>
      </c>
      <c r="E4569" s="87">
        <f>INDEX(Hosts!$A:$O,MATCH(Places!$C4569,Hosts!$A:$A,0),MATCH(Places!E$1,Hosts!$1:$1,0))</f>
        <v>0.83</v>
      </c>
      <c r="F4569" s="87">
        <f>INDEX(Hosts!$A:$O,MATCH(Places!$C4569,Hosts!$A:$A,0),MATCH(Places!F$1,Hosts!$1:$1,0))</f>
        <v>1</v>
      </c>
      <c r="G4569" s="17" t="str">
        <f>INDEX(Hosts!$A:$O,MATCH(Places!$C4569,Hosts!$A:$A,0),MATCH(Places!G$1,Hosts!$1:$1,0))</f>
        <v>No</v>
      </c>
      <c r="H4569" s="17">
        <v>7</v>
      </c>
      <c r="I4569" s="17" t="str">
        <f>INDEX(Neighborhoods!$A:$C,MATCH(Places!$H4569,Neighborhoods!$A:$A,0),MATCH(Places!I$1,Neighborhoods!$1:$1,0))</f>
        <v>Brooklyn</v>
      </c>
      <c r="J4569" s="17" t="str">
        <f>INDEX(Neighborhoods!$A:$C,MATCH(Places!$H4569,Neighborhoods!$A:$A,0),MATCH(Places!J$1,Neighborhoods!$1:$1,0))</f>
        <v>Bedford-Stuyvesant</v>
      </c>
      <c r="K4569" s="17" t="s">
        <v>1</v>
      </c>
      <c r="L4569" s="17" t="str">
        <f t="shared" si="284"/>
        <v>Yes</v>
      </c>
      <c r="M4569" s="17">
        <v>2</v>
      </c>
      <c r="N4569" s="17" t="str" cm="1">
        <f t="array" ref="N4569">_xlfn.IFS(M4569&lt;=2,"Small",M4569&lt;=5,"Medium",M4569&gt;5,"Large")</f>
        <v>Small</v>
      </c>
      <c r="O4569" s="65">
        <v>40</v>
      </c>
      <c r="P4569" s="87">
        <f t="shared" si="285"/>
        <v>0.03</v>
      </c>
      <c r="Q4569" s="68">
        <v>5</v>
      </c>
      <c r="R4569" s="68" t="str" cm="1">
        <f t="array" ref="R4569">_xlfn.SWITCH(ROUND(Q4569,0),5,"Excellent",4,"Good",3,"Ok","Bad")</f>
        <v>Excellent</v>
      </c>
      <c r="S4569" s="17">
        <v>3</v>
      </c>
      <c r="T4569" s="17" t="str">
        <f t="shared" si="286"/>
        <v>No</v>
      </c>
      <c r="U4569" s="82">
        <v>43532</v>
      </c>
      <c r="V4569" s="82">
        <v>43537</v>
      </c>
      <c r="W4569" s="17">
        <v>30</v>
      </c>
      <c r="X4569" s="17" t="str">
        <f t="shared" si="287"/>
        <v>Active</v>
      </c>
      <c r="Y4569" s="17" t="s">
        <v>15616</v>
      </c>
      <c r="Z4569" s="17"/>
    </row>
    <row r="4570" spans="1:26" x14ac:dyDescent="0.25">
      <c r="A4570">
        <v>4569</v>
      </c>
      <c r="B4570" s="17" t="s">
        <v>3209</v>
      </c>
      <c r="C4570" s="17">
        <v>3679</v>
      </c>
      <c r="D4570" s="17" t="str">
        <f>INDEX(Hosts!$A:$O,MATCH(Places!$C4570,Hosts!$A:$A,0),MATCH(Places!D$1,Hosts!$1:$1,0))</f>
        <v>Within an hour</v>
      </c>
      <c r="E4570" s="87">
        <f>INDEX(Hosts!$A:$O,MATCH(Places!$C4570,Hosts!$A:$A,0),MATCH(Places!E$1,Hosts!$1:$1,0))</f>
        <v>0.94</v>
      </c>
      <c r="F4570" s="87">
        <f>INDEX(Hosts!$A:$O,MATCH(Places!$C4570,Hosts!$A:$A,0),MATCH(Places!F$1,Hosts!$1:$1,0))</f>
        <v>0.97</v>
      </c>
      <c r="G4570" s="17" t="str">
        <f>INDEX(Hosts!$A:$O,MATCH(Places!$C4570,Hosts!$A:$A,0),MATCH(Places!G$1,Hosts!$1:$1,0))</f>
        <v>No</v>
      </c>
      <c r="H4570" s="17">
        <v>7</v>
      </c>
      <c r="I4570" s="17" t="str">
        <f>INDEX(Neighborhoods!$A:$C,MATCH(Places!$H4570,Neighborhoods!$A:$A,0),MATCH(Places!I$1,Neighborhoods!$1:$1,0))</f>
        <v>Brooklyn</v>
      </c>
      <c r="J4570" s="17" t="str">
        <f>INDEX(Neighborhoods!$A:$C,MATCH(Places!$H4570,Neighborhoods!$A:$A,0),MATCH(Places!J$1,Neighborhoods!$1:$1,0))</f>
        <v>Bedford-Stuyvesant</v>
      </c>
      <c r="K4570" s="17" t="s">
        <v>1</v>
      </c>
      <c r="L4570" s="17" t="str">
        <f t="shared" si="284"/>
        <v>Yes</v>
      </c>
      <c r="M4570" s="17">
        <v>3</v>
      </c>
      <c r="N4570" s="17" t="str" cm="1">
        <f t="array" ref="N4570">_xlfn.IFS(M4570&lt;=2,"Small",M4570&lt;=5,"Medium",M4570&gt;5,"Large")</f>
        <v>Medium</v>
      </c>
      <c r="O4570" s="65">
        <v>47</v>
      </c>
      <c r="P4570" s="87">
        <f t="shared" si="285"/>
        <v>0.03</v>
      </c>
      <c r="Q4570" s="68">
        <v>4.5599999999999996</v>
      </c>
      <c r="R4570" s="68" t="str" cm="1">
        <f t="array" ref="R4570">_xlfn.SWITCH(ROUND(Q4570,0),5,"Excellent",4,"Good",3,"Ok","Bad")</f>
        <v>Excellent</v>
      </c>
      <c r="S4570" s="17">
        <v>70</v>
      </c>
      <c r="T4570" s="17" t="str">
        <f t="shared" si="286"/>
        <v>No</v>
      </c>
      <c r="U4570" s="82">
        <v>43543</v>
      </c>
      <c r="V4570" s="82">
        <v>44042</v>
      </c>
      <c r="W4570" s="17">
        <v>101</v>
      </c>
      <c r="X4570" s="17" t="str">
        <f t="shared" si="287"/>
        <v>Active</v>
      </c>
      <c r="Y4570" s="17" t="s">
        <v>15616</v>
      </c>
      <c r="Z4570" s="17"/>
    </row>
    <row r="4571" spans="1:26" x14ac:dyDescent="0.25">
      <c r="A4571">
        <v>4570</v>
      </c>
      <c r="B4571" s="17" t="s">
        <v>3210</v>
      </c>
      <c r="C4571" s="17">
        <v>3788</v>
      </c>
      <c r="D4571" s="17" t="str">
        <f>INDEX(Hosts!$A:$O,MATCH(Places!$C4571,Hosts!$A:$A,0),MATCH(Places!D$1,Hosts!$1:$1,0))</f>
        <v>A few days or more</v>
      </c>
      <c r="E4571" s="87">
        <f>INDEX(Hosts!$A:$O,MATCH(Places!$C4571,Hosts!$A:$A,0),MATCH(Places!E$1,Hosts!$1:$1,0))</f>
        <v>0.17</v>
      </c>
      <c r="F4571" s="87">
        <f>INDEX(Hosts!$A:$O,MATCH(Places!$C4571,Hosts!$A:$A,0),MATCH(Places!F$1,Hosts!$1:$1,0))</f>
        <v>0.95</v>
      </c>
      <c r="G4571" s="17" t="str">
        <f>INDEX(Hosts!$A:$O,MATCH(Places!$C4571,Hosts!$A:$A,0),MATCH(Places!G$1,Hosts!$1:$1,0))</f>
        <v>No</v>
      </c>
      <c r="H4571" s="17">
        <v>7</v>
      </c>
      <c r="I4571" s="17" t="str">
        <f>INDEX(Neighborhoods!$A:$C,MATCH(Places!$H4571,Neighborhoods!$A:$A,0),MATCH(Places!I$1,Neighborhoods!$1:$1,0))</f>
        <v>Brooklyn</v>
      </c>
      <c r="J4571" s="17" t="str">
        <f>INDEX(Neighborhoods!$A:$C,MATCH(Places!$H4571,Neighborhoods!$A:$A,0),MATCH(Places!J$1,Neighborhoods!$1:$1,0))</f>
        <v>Bedford-Stuyvesant</v>
      </c>
      <c r="K4571" s="17" t="s">
        <v>1</v>
      </c>
      <c r="L4571" s="17" t="str">
        <f t="shared" si="284"/>
        <v>Yes</v>
      </c>
      <c r="M4571" s="17">
        <v>2</v>
      </c>
      <c r="N4571" s="17" t="str" cm="1">
        <f t="array" ref="N4571">_xlfn.IFS(M4571&lt;=2,"Small",M4571&lt;=5,"Medium",M4571&gt;5,"Large")</f>
        <v>Small</v>
      </c>
      <c r="O4571" s="65">
        <v>36</v>
      </c>
      <c r="P4571" s="87">
        <f t="shared" si="285"/>
        <v>0.03</v>
      </c>
      <c r="Q4571" s="68">
        <v>4.74</v>
      </c>
      <c r="R4571" s="68" t="str" cm="1">
        <f t="array" ref="R4571">_xlfn.SWITCH(ROUND(Q4571,0),5,"Excellent",4,"Good",3,"Ok","Bad")</f>
        <v>Excellent</v>
      </c>
      <c r="S4571" s="17">
        <v>53</v>
      </c>
      <c r="T4571" s="17" t="str">
        <f t="shared" si="286"/>
        <v>No</v>
      </c>
      <c r="U4571" s="82">
        <v>43529</v>
      </c>
      <c r="V4571" s="82">
        <v>43898</v>
      </c>
      <c r="W4571" s="17">
        <v>183</v>
      </c>
      <c r="X4571" s="17" t="str">
        <f t="shared" si="287"/>
        <v>Active</v>
      </c>
      <c r="Y4571" s="17" t="s">
        <v>15616</v>
      </c>
      <c r="Z4571" s="17"/>
    </row>
    <row r="4572" spans="1:26" x14ac:dyDescent="0.25">
      <c r="A4572">
        <v>4571</v>
      </c>
      <c r="B4572" s="17" t="s">
        <v>3211</v>
      </c>
      <c r="C4572" s="17">
        <v>2611</v>
      </c>
      <c r="D4572" s="17" t="str">
        <f>INDEX(Hosts!$A:$O,MATCH(Places!$C4572,Hosts!$A:$A,0),MATCH(Places!D$1,Hosts!$1:$1,0))</f>
        <v>Within an hour</v>
      </c>
      <c r="E4572" s="87">
        <f>INDEX(Hosts!$A:$O,MATCH(Places!$C4572,Hosts!$A:$A,0),MATCH(Places!E$1,Hosts!$1:$1,0))</f>
        <v>1</v>
      </c>
      <c r="F4572" s="87">
        <f>INDEX(Hosts!$A:$O,MATCH(Places!$C4572,Hosts!$A:$A,0),MATCH(Places!F$1,Hosts!$1:$1,0))</f>
        <v>0.96</v>
      </c>
      <c r="G4572" s="17" t="str">
        <f>INDEX(Hosts!$A:$O,MATCH(Places!$C4572,Hosts!$A:$A,0),MATCH(Places!G$1,Hosts!$1:$1,0))</f>
        <v>No</v>
      </c>
      <c r="H4572" s="17">
        <v>21</v>
      </c>
      <c r="I4572" s="17" t="str">
        <f>INDEX(Neighborhoods!$A:$C,MATCH(Places!$H4572,Neighborhoods!$A:$A,0),MATCH(Places!I$1,Neighborhoods!$1:$1,0))</f>
        <v>Queens</v>
      </c>
      <c r="J4572" s="17" t="str">
        <f>INDEX(Neighborhoods!$A:$C,MATCH(Places!$H4572,Neighborhoods!$A:$A,0),MATCH(Places!J$1,Neighborhoods!$1:$1,0))</f>
        <v>Astoria</v>
      </c>
      <c r="K4572" s="17" t="s">
        <v>11822</v>
      </c>
      <c r="L4572" s="17" t="str">
        <f t="shared" si="284"/>
        <v>No</v>
      </c>
      <c r="M4572" s="17">
        <v>4</v>
      </c>
      <c r="N4572" s="17" t="str" cm="1">
        <f t="array" ref="N4572">_xlfn.IFS(M4572&lt;=2,"Small",M4572&lt;=5,"Medium",M4572&gt;5,"Large")</f>
        <v>Medium</v>
      </c>
      <c r="O4572" s="65">
        <v>115</v>
      </c>
      <c r="P4572" s="87">
        <f t="shared" si="285"/>
        <v>0.03</v>
      </c>
      <c r="Q4572" s="68">
        <v>4.38</v>
      </c>
      <c r="R4572" s="68" t="str" cm="1">
        <f t="array" ref="R4572">_xlfn.SWITCH(ROUND(Q4572,0),5,"Excellent",4,"Good",3,"Ok","Bad")</f>
        <v>Good</v>
      </c>
      <c r="S4572" s="17">
        <v>26</v>
      </c>
      <c r="T4572" s="17" t="str">
        <f t="shared" si="286"/>
        <v>No</v>
      </c>
      <c r="U4572" s="82">
        <v>43538</v>
      </c>
      <c r="V4572" s="82">
        <v>44040</v>
      </c>
      <c r="W4572" s="17">
        <v>169</v>
      </c>
      <c r="X4572" s="17" t="str">
        <f t="shared" si="287"/>
        <v>Active</v>
      </c>
      <c r="Y4572" s="17" t="s">
        <v>15615</v>
      </c>
      <c r="Z4572" s="17"/>
    </row>
    <row r="4573" spans="1:26" x14ac:dyDescent="0.25">
      <c r="A4573">
        <v>4572</v>
      </c>
      <c r="B4573" s="17" t="s">
        <v>3212</v>
      </c>
      <c r="C4573" s="17">
        <v>3792</v>
      </c>
      <c r="D4573" s="17" t="str">
        <f>INDEX(Hosts!$A:$O,MATCH(Places!$C4573,Hosts!$A:$A,0),MATCH(Places!D$1,Hosts!$1:$1,0))</f>
        <v>Within an hour</v>
      </c>
      <c r="E4573" s="87">
        <f>INDEX(Hosts!$A:$O,MATCH(Places!$C4573,Hosts!$A:$A,0),MATCH(Places!E$1,Hosts!$1:$1,0))</f>
        <v>1</v>
      </c>
      <c r="F4573" s="87">
        <f>INDEX(Hosts!$A:$O,MATCH(Places!$C4573,Hosts!$A:$A,0),MATCH(Places!F$1,Hosts!$1:$1,0))</f>
        <v>0.98</v>
      </c>
      <c r="G4573" s="17" t="str">
        <f>INDEX(Hosts!$A:$O,MATCH(Places!$C4573,Hosts!$A:$A,0),MATCH(Places!G$1,Hosts!$1:$1,0))</f>
        <v>Yes</v>
      </c>
      <c r="H4573" s="17">
        <v>10</v>
      </c>
      <c r="I4573" s="17" t="str">
        <f>INDEX(Neighborhoods!$A:$C,MATCH(Places!$H4573,Neighborhoods!$A:$A,0),MATCH(Places!I$1,Neighborhoods!$1:$1,0))</f>
        <v>Brooklyn</v>
      </c>
      <c r="J4573" s="17" t="str">
        <f>INDEX(Neighborhoods!$A:$C,MATCH(Places!$H4573,Neighborhoods!$A:$A,0),MATCH(Places!J$1,Neighborhoods!$1:$1,0))</f>
        <v>East Flatbush</v>
      </c>
      <c r="K4573" s="17" t="s">
        <v>1</v>
      </c>
      <c r="L4573" s="17" t="str">
        <f t="shared" si="284"/>
        <v>Yes</v>
      </c>
      <c r="M4573" s="17">
        <v>2</v>
      </c>
      <c r="N4573" s="17" t="str" cm="1">
        <f t="array" ref="N4573">_xlfn.IFS(M4573&lt;=2,"Small",M4573&lt;=5,"Medium",M4573&gt;5,"Large")</f>
        <v>Small</v>
      </c>
      <c r="O4573" s="65">
        <v>65</v>
      </c>
      <c r="P4573" s="87">
        <f t="shared" si="285"/>
        <v>0.03</v>
      </c>
      <c r="Q4573" s="68">
        <v>5</v>
      </c>
      <c r="R4573" s="68" t="str" cm="1">
        <f t="array" ref="R4573">_xlfn.SWITCH(ROUND(Q4573,0),5,"Excellent",4,"Good",3,"Ok","Bad")</f>
        <v>Excellent</v>
      </c>
      <c r="S4573" s="17">
        <v>13</v>
      </c>
      <c r="T4573" s="17" t="str">
        <f t="shared" si="286"/>
        <v>No</v>
      </c>
      <c r="U4573" s="82">
        <v>43591</v>
      </c>
      <c r="V4573" s="82">
        <v>44042</v>
      </c>
      <c r="W4573" s="17">
        <v>364</v>
      </c>
      <c r="X4573" s="17" t="str">
        <f t="shared" si="287"/>
        <v>Active</v>
      </c>
      <c r="Y4573" s="17" t="s">
        <v>15616</v>
      </c>
      <c r="Z4573" s="17"/>
    </row>
    <row r="4574" spans="1:26" x14ac:dyDescent="0.25">
      <c r="A4574">
        <v>4573</v>
      </c>
      <c r="B4574" s="17" t="s">
        <v>3213</v>
      </c>
      <c r="C4574" s="17">
        <v>3792</v>
      </c>
      <c r="D4574" s="17" t="str">
        <f>INDEX(Hosts!$A:$O,MATCH(Places!$C4574,Hosts!$A:$A,0),MATCH(Places!D$1,Hosts!$1:$1,0))</f>
        <v>Within an hour</v>
      </c>
      <c r="E4574" s="87">
        <f>INDEX(Hosts!$A:$O,MATCH(Places!$C4574,Hosts!$A:$A,0),MATCH(Places!E$1,Hosts!$1:$1,0))</f>
        <v>1</v>
      </c>
      <c r="F4574" s="87">
        <f>INDEX(Hosts!$A:$O,MATCH(Places!$C4574,Hosts!$A:$A,0),MATCH(Places!F$1,Hosts!$1:$1,0))</f>
        <v>0.98</v>
      </c>
      <c r="G4574" s="17" t="str">
        <f>INDEX(Hosts!$A:$O,MATCH(Places!$C4574,Hosts!$A:$A,0),MATCH(Places!G$1,Hosts!$1:$1,0))</f>
        <v>Yes</v>
      </c>
      <c r="H4574" s="17">
        <v>10</v>
      </c>
      <c r="I4574" s="17" t="str">
        <f>INDEX(Neighborhoods!$A:$C,MATCH(Places!$H4574,Neighborhoods!$A:$A,0),MATCH(Places!I$1,Neighborhoods!$1:$1,0))</f>
        <v>Brooklyn</v>
      </c>
      <c r="J4574" s="17" t="str">
        <f>INDEX(Neighborhoods!$A:$C,MATCH(Places!$H4574,Neighborhoods!$A:$A,0),MATCH(Places!J$1,Neighborhoods!$1:$1,0))</f>
        <v>East Flatbush</v>
      </c>
      <c r="K4574" s="17" t="s">
        <v>1</v>
      </c>
      <c r="L4574" s="17" t="str">
        <f t="shared" si="284"/>
        <v>Yes</v>
      </c>
      <c r="M4574" s="17">
        <v>2</v>
      </c>
      <c r="N4574" s="17" t="str" cm="1">
        <f t="array" ref="N4574">_xlfn.IFS(M4574&lt;=2,"Small",M4574&lt;=5,"Medium",M4574&gt;5,"Large")</f>
        <v>Small</v>
      </c>
      <c r="O4574" s="65">
        <v>80</v>
      </c>
      <c r="P4574" s="87">
        <f t="shared" si="285"/>
        <v>0.03</v>
      </c>
      <c r="Q4574" s="68">
        <v>4.71</v>
      </c>
      <c r="R4574" s="68" t="str" cm="1">
        <f t="array" ref="R4574">_xlfn.SWITCH(ROUND(Q4574,0),5,"Excellent",4,"Good",3,"Ok","Bad")</f>
        <v>Excellent</v>
      </c>
      <c r="S4574" s="17">
        <v>14</v>
      </c>
      <c r="T4574" s="17" t="str">
        <f t="shared" si="286"/>
        <v>No</v>
      </c>
      <c r="U4574" s="82">
        <v>43585</v>
      </c>
      <c r="V4574" s="82">
        <v>43899</v>
      </c>
      <c r="W4574" s="17">
        <v>364</v>
      </c>
      <c r="X4574" s="17" t="str">
        <f t="shared" si="287"/>
        <v>Active</v>
      </c>
      <c r="Y4574" s="17" t="s">
        <v>15616</v>
      </c>
      <c r="Z4574" s="17"/>
    </row>
    <row r="4575" spans="1:26" x14ac:dyDescent="0.25">
      <c r="A4575">
        <v>4574</v>
      </c>
      <c r="B4575" s="17" t="s">
        <v>3214</v>
      </c>
      <c r="C4575" s="17">
        <v>3794</v>
      </c>
      <c r="D4575" s="17" t="str">
        <f>INDEX(Hosts!$A:$O,MATCH(Places!$C4575,Hosts!$A:$A,0),MATCH(Places!D$1,Hosts!$1:$1,0))</f>
        <v>Within an hour</v>
      </c>
      <c r="E4575" s="87">
        <f>INDEX(Hosts!$A:$O,MATCH(Places!$C4575,Hosts!$A:$A,0),MATCH(Places!E$1,Hosts!$1:$1,0))</f>
        <v>1</v>
      </c>
      <c r="F4575" s="87">
        <f>INDEX(Hosts!$A:$O,MATCH(Places!$C4575,Hosts!$A:$A,0),MATCH(Places!F$1,Hosts!$1:$1,0))</f>
        <v>0.99</v>
      </c>
      <c r="G4575" s="17" t="str">
        <f>INDEX(Hosts!$A:$O,MATCH(Places!$C4575,Hosts!$A:$A,0),MATCH(Places!G$1,Hosts!$1:$1,0))</f>
        <v>No</v>
      </c>
      <c r="H4575" s="17">
        <v>21</v>
      </c>
      <c r="I4575" s="17" t="str">
        <f>INDEX(Neighborhoods!$A:$C,MATCH(Places!$H4575,Neighborhoods!$A:$A,0),MATCH(Places!I$1,Neighborhoods!$1:$1,0))</f>
        <v>Queens</v>
      </c>
      <c r="J4575" s="17" t="str">
        <f>INDEX(Neighborhoods!$A:$C,MATCH(Places!$H4575,Neighborhoods!$A:$A,0),MATCH(Places!J$1,Neighborhoods!$1:$1,0))</f>
        <v>Astoria</v>
      </c>
      <c r="K4575" s="17" t="s">
        <v>16</v>
      </c>
      <c r="L4575" s="17" t="str">
        <f t="shared" si="284"/>
        <v>Yes</v>
      </c>
      <c r="M4575" s="17">
        <v>1</v>
      </c>
      <c r="N4575" s="17" t="str" cm="1">
        <f t="array" ref="N4575">_xlfn.IFS(M4575&lt;=2,"Small",M4575&lt;=5,"Medium",M4575&gt;5,"Large")</f>
        <v>Small</v>
      </c>
      <c r="O4575" s="65">
        <v>50</v>
      </c>
      <c r="P4575" s="87">
        <f t="shared" si="285"/>
        <v>0.03</v>
      </c>
      <c r="Q4575" s="68">
        <v>4.58</v>
      </c>
      <c r="R4575" s="68" t="str" cm="1">
        <f t="array" ref="R4575">_xlfn.SWITCH(ROUND(Q4575,0),5,"Excellent",4,"Good",3,"Ok","Bad")</f>
        <v>Excellent</v>
      </c>
      <c r="S4575" s="17">
        <v>12</v>
      </c>
      <c r="T4575" s="17" t="str">
        <f t="shared" si="286"/>
        <v>No</v>
      </c>
      <c r="U4575" s="82">
        <v>43528</v>
      </c>
      <c r="V4575" s="82">
        <v>43832</v>
      </c>
      <c r="W4575" s="17">
        <v>365</v>
      </c>
      <c r="X4575" s="17" t="str">
        <f t="shared" si="287"/>
        <v>Active</v>
      </c>
      <c r="Y4575" s="17" t="s">
        <v>15616</v>
      </c>
      <c r="Z4575" s="17"/>
    </row>
    <row r="4576" spans="1:26" x14ac:dyDescent="0.25">
      <c r="A4576">
        <v>4575</v>
      </c>
      <c r="B4576" s="17" t="s">
        <v>13836</v>
      </c>
      <c r="C4576" s="17">
        <v>1511</v>
      </c>
      <c r="D4576" s="17" t="str">
        <f>INDEX(Hosts!$A:$O,MATCH(Places!$C4576,Hosts!$A:$A,0),MATCH(Places!D$1,Hosts!$1:$1,0))</f>
        <v>Within an hour</v>
      </c>
      <c r="E4576" s="87">
        <f>INDEX(Hosts!$A:$O,MATCH(Places!$C4576,Hosts!$A:$A,0),MATCH(Places!E$1,Hosts!$1:$1,0))</f>
        <v>0.9</v>
      </c>
      <c r="F4576" s="87">
        <f>INDEX(Hosts!$A:$O,MATCH(Places!$C4576,Hosts!$A:$A,0),MATCH(Places!F$1,Hosts!$1:$1,0))</f>
        <v>0.35</v>
      </c>
      <c r="G4576" s="17" t="str">
        <f>INDEX(Hosts!$A:$O,MATCH(Places!$C4576,Hosts!$A:$A,0),MATCH(Places!G$1,Hosts!$1:$1,0))</f>
        <v>Yes</v>
      </c>
      <c r="H4576" s="17">
        <v>12</v>
      </c>
      <c r="I4576" s="17" t="str">
        <f>INDEX(Neighborhoods!$A:$C,MATCH(Places!$H4576,Neighborhoods!$A:$A,0),MATCH(Places!I$1,Neighborhoods!$1:$1,0))</f>
        <v>Brooklyn</v>
      </c>
      <c r="J4576" s="17" t="str">
        <f>INDEX(Neighborhoods!$A:$C,MATCH(Places!$H4576,Neighborhoods!$A:$A,0),MATCH(Places!J$1,Neighborhoods!$1:$1,0))</f>
        <v>Williamsburg</v>
      </c>
      <c r="K4576" s="17" t="s">
        <v>11822</v>
      </c>
      <c r="L4576" s="17" t="str">
        <f t="shared" si="284"/>
        <v>No</v>
      </c>
      <c r="M4576" s="17">
        <v>4</v>
      </c>
      <c r="N4576" s="17" t="str" cm="1">
        <f t="array" ref="N4576">_xlfn.IFS(M4576&lt;=2,"Small",M4576&lt;=5,"Medium",M4576&gt;5,"Large")</f>
        <v>Medium</v>
      </c>
      <c r="O4576" s="65">
        <v>149</v>
      </c>
      <c r="P4576" s="87">
        <f t="shared" si="285"/>
        <v>0.03</v>
      </c>
      <c r="Q4576" s="68">
        <v>5</v>
      </c>
      <c r="R4576" s="68" t="str" cm="1">
        <f t="array" ref="R4576">_xlfn.SWITCH(ROUND(Q4576,0),5,"Excellent",4,"Good",3,"Ok","Bad")</f>
        <v>Excellent</v>
      </c>
      <c r="S4576" s="17">
        <v>11</v>
      </c>
      <c r="T4576" s="17" t="str">
        <f t="shared" si="286"/>
        <v>No</v>
      </c>
      <c r="U4576" s="82">
        <v>43577</v>
      </c>
      <c r="V4576" s="82">
        <v>44022</v>
      </c>
      <c r="W4576" s="17">
        <v>90</v>
      </c>
      <c r="X4576" s="17" t="str">
        <f t="shared" si="287"/>
        <v>Active</v>
      </c>
      <c r="Y4576" s="17" t="s">
        <v>15615</v>
      </c>
      <c r="Z4576" s="17"/>
    </row>
    <row r="4577" spans="1:26" x14ac:dyDescent="0.25">
      <c r="A4577">
        <v>4576</v>
      </c>
      <c r="B4577" s="17" t="s">
        <v>14836</v>
      </c>
      <c r="C4577" s="17">
        <v>927</v>
      </c>
      <c r="D4577" s="17" t="str">
        <f>INDEX(Hosts!$A:$O,MATCH(Places!$C4577,Hosts!$A:$A,0),MATCH(Places!D$1,Hosts!$1:$1,0))</f>
        <v>Within an hour</v>
      </c>
      <c r="E4577" s="87">
        <f>INDEX(Hosts!$A:$O,MATCH(Places!$C4577,Hosts!$A:$A,0),MATCH(Places!E$1,Hosts!$1:$1,0))</f>
        <v>1</v>
      </c>
      <c r="F4577" s="87">
        <f>INDEX(Hosts!$A:$O,MATCH(Places!$C4577,Hosts!$A:$A,0),MATCH(Places!F$1,Hosts!$1:$1,0))</f>
        <v>0.35</v>
      </c>
      <c r="G4577" s="17" t="str">
        <f>INDEX(Hosts!$A:$O,MATCH(Places!$C4577,Hosts!$A:$A,0),MATCH(Places!G$1,Hosts!$1:$1,0))</f>
        <v>Yes</v>
      </c>
      <c r="H4577" s="17">
        <v>21</v>
      </c>
      <c r="I4577" s="17" t="str">
        <f>INDEX(Neighborhoods!$A:$C,MATCH(Places!$H4577,Neighborhoods!$A:$A,0),MATCH(Places!I$1,Neighborhoods!$1:$1,0))</f>
        <v>Queens</v>
      </c>
      <c r="J4577" s="17" t="str">
        <f>INDEX(Neighborhoods!$A:$C,MATCH(Places!$H4577,Neighborhoods!$A:$A,0),MATCH(Places!J$1,Neighborhoods!$1:$1,0))</f>
        <v>Astoria</v>
      </c>
      <c r="K4577" s="17" t="s">
        <v>1</v>
      </c>
      <c r="L4577" s="17" t="str">
        <f t="shared" si="284"/>
        <v>Yes</v>
      </c>
      <c r="M4577" s="17">
        <v>1</v>
      </c>
      <c r="N4577" s="17" t="str" cm="1">
        <f t="array" ref="N4577">_xlfn.IFS(M4577&lt;=2,"Small",M4577&lt;=5,"Medium",M4577&gt;5,"Large")</f>
        <v>Small</v>
      </c>
      <c r="O4577" s="65">
        <v>75</v>
      </c>
      <c r="P4577" s="87">
        <f t="shared" si="285"/>
        <v>0.03</v>
      </c>
      <c r="Q4577" s="68">
        <v>5</v>
      </c>
      <c r="R4577" s="68" t="str" cm="1">
        <f t="array" ref="R4577">_xlfn.SWITCH(ROUND(Q4577,0),5,"Excellent",4,"Good",3,"Ok","Bad")</f>
        <v>Excellent</v>
      </c>
      <c r="S4577" s="17">
        <v>13</v>
      </c>
      <c r="T4577" s="17" t="str">
        <f t="shared" si="286"/>
        <v>No</v>
      </c>
      <c r="U4577" s="82">
        <v>43555</v>
      </c>
      <c r="V4577" s="82">
        <v>43753</v>
      </c>
      <c r="W4577" s="17">
        <v>0</v>
      </c>
      <c r="X4577" s="17" t="str">
        <f t="shared" si="287"/>
        <v>Inactive</v>
      </c>
      <c r="Y4577" s="17" t="s">
        <v>15615</v>
      </c>
      <c r="Z4577" s="17"/>
    </row>
    <row r="4578" spans="1:26" x14ac:dyDescent="0.25">
      <c r="A4578">
        <v>4577</v>
      </c>
      <c r="B4578" s="17" t="s">
        <v>3215</v>
      </c>
      <c r="C4578" s="17">
        <v>1358</v>
      </c>
      <c r="D4578" s="17" t="str">
        <f>INDEX(Hosts!$A:$O,MATCH(Places!$C4578,Hosts!$A:$A,0),MATCH(Places!D$1,Hosts!$1:$1,0))</f>
        <v>Within a day</v>
      </c>
      <c r="E4578" s="87">
        <f>INDEX(Hosts!$A:$O,MATCH(Places!$C4578,Hosts!$A:$A,0),MATCH(Places!E$1,Hosts!$1:$1,0))</f>
        <v>1</v>
      </c>
      <c r="F4578" s="87">
        <f>INDEX(Hosts!$A:$O,MATCH(Places!$C4578,Hosts!$A:$A,0),MATCH(Places!F$1,Hosts!$1:$1,0))</f>
        <v>0.69</v>
      </c>
      <c r="G4578" s="17" t="str">
        <f>INDEX(Hosts!$A:$O,MATCH(Places!$C4578,Hosts!$A:$A,0),MATCH(Places!G$1,Hosts!$1:$1,0))</f>
        <v>No</v>
      </c>
      <c r="H4578" s="17">
        <v>12</v>
      </c>
      <c r="I4578" s="17" t="str">
        <f>INDEX(Neighborhoods!$A:$C,MATCH(Places!$H4578,Neighborhoods!$A:$A,0),MATCH(Places!I$1,Neighborhoods!$1:$1,0))</f>
        <v>Brooklyn</v>
      </c>
      <c r="J4578" s="17" t="str">
        <f>INDEX(Neighborhoods!$A:$C,MATCH(Places!$H4578,Neighborhoods!$A:$A,0),MATCH(Places!J$1,Neighborhoods!$1:$1,0))</f>
        <v>Williamsburg</v>
      </c>
      <c r="K4578" s="17" t="s">
        <v>11822</v>
      </c>
      <c r="L4578" s="17" t="str">
        <f t="shared" si="284"/>
        <v>No</v>
      </c>
      <c r="M4578" s="17">
        <v>2</v>
      </c>
      <c r="N4578" s="17" t="str" cm="1">
        <f t="array" ref="N4578">_xlfn.IFS(M4578&lt;=2,"Small",M4578&lt;=5,"Medium",M4578&gt;5,"Large")</f>
        <v>Small</v>
      </c>
      <c r="O4578" s="65">
        <v>120</v>
      </c>
      <c r="P4578" s="87">
        <f t="shared" si="285"/>
        <v>0.03</v>
      </c>
      <c r="Q4578" s="68">
        <v>4.67</v>
      </c>
      <c r="R4578" s="68" t="str" cm="1">
        <f t="array" ref="R4578">_xlfn.SWITCH(ROUND(Q4578,0),5,"Excellent",4,"Good",3,"Ok","Bad")</f>
        <v>Excellent</v>
      </c>
      <c r="S4578" s="17">
        <v>9</v>
      </c>
      <c r="T4578" s="17" t="str">
        <f t="shared" si="286"/>
        <v>No</v>
      </c>
      <c r="U4578" s="82">
        <v>43529</v>
      </c>
      <c r="V4578" s="82">
        <v>43858</v>
      </c>
      <c r="W4578" s="17">
        <v>146</v>
      </c>
      <c r="X4578" s="17" t="str">
        <f t="shared" si="287"/>
        <v>Active</v>
      </c>
      <c r="Y4578" s="17" t="s">
        <v>15615</v>
      </c>
      <c r="Z4578" s="17"/>
    </row>
    <row r="4579" spans="1:26" x14ac:dyDescent="0.25">
      <c r="A4579">
        <v>4578</v>
      </c>
      <c r="B4579" s="17" t="s">
        <v>3216</v>
      </c>
      <c r="C4579" s="17">
        <v>3017</v>
      </c>
      <c r="D4579" s="17" t="str">
        <f>INDEX(Hosts!$A:$O,MATCH(Places!$C4579,Hosts!$A:$A,0),MATCH(Places!D$1,Hosts!$1:$1,0))</f>
        <v>Within an hour</v>
      </c>
      <c r="E4579" s="87">
        <f>INDEX(Hosts!$A:$O,MATCH(Places!$C4579,Hosts!$A:$A,0),MATCH(Places!E$1,Hosts!$1:$1,0))</f>
        <v>1</v>
      </c>
      <c r="F4579" s="87">
        <f>INDEX(Hosts!$A:$O,MATCH(Places!$C4579,Hosts!$A:$A,0),MATCH(Places!F$1,Hosts!$1:$1,0))</f>
        <v>0.91</v>
      </c>
      <c r="G4579" s="17" t="str">
        <f>INDEX(Hosts!$A:$O,MATCH(Places!$C4579,Hosts!$A:$A,0),MATCH(Places!G$1,Hosts!$1:$1,0))</f>
        <v>Yes</v>
      </c>
      <c r="H4579" s="17">
        <v>7</v>
      </c>
      <c r="I4579" s="17" t="str">
        <f>INDEX(Neighborhoods!$A:$C,MATCH(Places!$H4579,Neighborhoods!$A:$A,0),MATCH(Places!I$1,Neighborhoods!$1:$1,0))</f>
        <v>Brooklyn</v>
      </c>
      <c r="J4579" s="17" t="str">
        <f>INDEX(Neighborhoods!$A:$C,MATCH(Places!$H4579,Neighborhoods!$A:$A,0),MATCH(Places!J$1,Neighborhoods!$1:$1,0))</f>
        <v>Bedford-Stuyvesant</v>
      </c>
      <c r="K4579" s="17" t="s">
        <v>11822</v>
      </c>
      <c r="L4579" s="17" t="str">
        <f t="shared" si="284"/>
        <v>No</v>
      </c>
      <c r="M4579" s="17">
        <v>6</v>
      </c>
      <c r="N4579" s="17" t="str" cm="1">
        <f t="array" ref="N4579">_xlfn.IFS(M4579&lt;=2,"Small",M4579&lt;=5,"Medium",M4579&gt;5,"Large")</f>
        <v>Large</v>
      </c>
      <c r="O4579" s="65">
        <v>150</v>
      </c>
      <c r="P4579" s="87">
        <f t="shared" si="285"/>
        <v>0.03</v>
      </c>
      <c r="Q4579" s="68">
        <v>5</v>
      </c>
      <c r="R4579" s="68" t="str" cm="1">
        <f t="array" ref="R4579">_xlfn.SWITCH(ROUND(Q4579,0),5,"Excellent",4,"Good",3,"Ok","Bad")</f>
        <v>Excellent</v>
      </c>
      <c r="S4579" s="17">
        <v>30</v>
      </c>
      <c r="T4579" s="17" t="str">
        <f t="shared" si="286"/>
        <v>No</v>
      </c>
      <c r="U4579" s="82">
        <v>43558</v>
      </c>
      <c r="V4579" s="82">
        <v>43913</v>
      </c>
      <c r="W4579" s="17">
        <v>227</v>
      </c>
      <c r="X4579" s="17" t="str">
        <f t="shared" si="287"/>
        <v>Active</v>
      </c>
      <c r="Y4579" s="17" t="s">
        <v>15616</v>
      </c>
      <c r="Z4579" s="17"/>
    </row>
    <row r="4580" spans="1:26" x14ac:dyDescent="0.25">
      <c r="A4580">
        <v>4579</v>
      </c>
      <c r="B4580" s="17" t="s">
        <v>14453</v>
      </c>
      <c r="C4580" s="17">
        <v>3544</v>
      </c>
      <c r="D4580" s="17" t="str">
        <f>INDEX(Hosts!$A:$O,MATCH(Places!$C4580,Hosts!$A:$A,0),MATCH(Places!D$1,Hosts!$1:$1,0))</f>
        <v>Within an hour</v>
      </c>
      <c r="E4580" s="87">
        <f>INDEX(Hosts!$A:$O,MATCH(Places!$C4580,Hosts!$A:$A,0),MATCH(Places!E$1,Hosts!$1:$1,0))</f>
        <v>0.9</v>
      </c>
      <c r="F4580" s="87">
        <f>INDEX(Hosts!$A:$O,MATCH(Places!$C4580,Hosts!$A:$A,0),MATCH(Places!F$1,Hosts!$1:$1,0))</f>
        <v>0.99</v>
      </c>
      <c r="G4580" s="17" t="str">
        <f>INDEX(Hosts!$A:$O,MATCH(Places!$C4580,Hosts!$A:$A,0),MATCH(Places!G$1,Hosts!$1:$1,0))</f>
        <v>No</v>
      </c>
      <c r="H4580" s="17">
        <v>17</v>
      </c>
      <c r="I4580" s="17" t="str">
        <f>INDEX(Neighborhoods!$A:$C,MATCH(Places!$H4580,Neighborhoods!$A:$A,0),MATCH(Places!I$1,Neighborhoods!$1:$1,0))</f>
        <v>Manhattan</v>
      </c>
      <c r="J4580" s="17" t="str">
        <f>INDEX(Neighborhoods!$A:$C,MATCH(Places!$H4580,Neighborhoods!$A:$A,0),MATCH(Places!J$1,Neighborhoods!$1:$1,0))</f>
        <v>Hell's Kitchen</v>
      </c>
      <c r="K4580" s="17" t="s">
        <v>1</v>
      </c>
      <c r="L4580" s="17" t="str">
        <f t="shared" si="284"/>
        <v>Yes</v>
      </c>
      <c r="M4580" s="17">
        <v>2</v>
      </c>
      <c r="N4580" s="17" t="str" cm="1">
        <f t="array" ref="N4580">_xlfn.IFS(M4580&lt;=2,"Small",M4580&lt;=5,"Medium",M4580&gt;5,"Large")</f>
        <v>Small</v>
      </c>
      <c r="O4580" s="65">
        <v>75</v>
      </c>
      <c r="P4580" s="87">
        <f t="shared" si="285"/>
        <v>0.03</v>
      </c>
      <c r="Q4580" s="68">
        <v>3.89</v>
      </c>
      <c r="R4580" s="68" t="str" cm="1">
        <f t="array" ref="R4580">_xlfn.SWITCH(ROUND(Q4580,0),5,"Excellent",4,"Good",3,"Ok","Bad")</f>
        <v>Good</v>
      </c>
      <c r="S4580" s="17">
        <v>9</v>
      </c>
      <c r="T4580" s="17" t="str">
        <f t="shared" si="286"/>
        <v>No</v>
      </c>
      <c r="U4580" s="82">
        <v>43585</v>
      </c>
      <c r="V4580" s="82">
        <v>44033</v>
      </c>
      <c r="W4580" s="17">
        <v>365</v>
      </c>
      <c r="X4580" s="17" t="str">
        <f t="shared" si="287"/>
        <v>Active</v>
      </c>
      <c r="Y4580" s="17" t="s">
        <v>15616</v>
      </c>
      <c r="Z4580" s="17"/>
    </row>
    <row r="4581" spans="1:26" x14ac:dyDescent="0.25">
      <c r="A4581">
        <v>4580</v>
      </c>
      <c r="B4581" s="17" t="s">
        <v>13129</v>
      </c>
      <c r="C4581" s="17">
        <v>3041</v>
      </c>
      <c r="D4581" s="17" t="str">
        <f>INDEX(Hosts!$A:$O,MATCH(Places!$C4581,Hosts!$A:$A,0),MATCH(Places!D$1,Hosts!$1:$1,0))</f>
        <v>Within a day</v>
      </c>
      <c r="E4581" s="87">
        <f>INDEX(Hosts!$A:$O,MATCH(Places!$C4581,Hosts!$A:$A,0),MATCH(Places!E$1,Hosts!$1:$1,0))</f>
        <v>1</v>
      </c>
      <c r="F4581" s="87">
        <f>INDEX(Hosts!$A:$O,MATCH(Places!$C4581,Hosts!$A:$A,0),MATCH(Places!F$1,Hosts!$1:$1,0))</f>
        <v>0.98</v>
      </c>
      <c r="G4581" s="17" t="str">
        <f>INDEX(Hosts!$A:$O,MATCH(Places!$C4581,Hosts!$A:$A,0),MATCH(Places!G$1,Hosts!$1:$1,0))</f>
        <v>No</v>
      </c>
      <c r="H4581" s="17">
        <v>24</v>
      </c>
      <c r="I4581" s="17" t="str">
        <f>INDEX(Neighborhoods!$A:$C,MATCH(Places!$H4581,Neighborhoods!$A:$A,0),MATCH(Places!I$1,Neighborhoods!$1:$1,0))</f>
        <v>Queens</v>
      </c>
      <c r="J4581" s="17" t="str">
        <f>INDEX(Neighborhoods!$A:$C,MATCH(Places!$H4581,Neighborhoods!$A:$A,0),MATCH(Places!J$1,Neighborhoods!$1:$1,0))</f>
        <v>Long Island City</v>
      </c>
      <c r="K4581" s="17" t="s">
        <v>1</v>
      </c>
      <c r="L4581" s="17" t="str">
        <f t="shared" si="284"/>
        <v>Yes</v>
      </c>
      <c r="M4581" s="17">
        <v>4</v>
      </c>
      <c r="N4581" s="17" t="str" cm="1">
        <f t="array" ref="N4581">_xlfn.IFS(M4581&lt;=2,"Small",M4581&lt;=5,"Medium",M4581&gt;5,"Large")</f>
        <v>Medium</v>
      </c>
      <c r="O4581" s="65">
        <v>61</v>
      </c>
      <c r="P4581" s="87">
        <f t="shared" si="285"/>
        <v>0.03</v>
      </c>
      <c r="Q4581" s="68">
        <v>4.88</v>
      </c>
      <c r="R4581" s="68" t="str" cm="1">
        <f t="array" ref="R4581">_xlfn.SWITCH(ROUND(Q4581,0),5,"Excellent",4,"Good",3,"Ok","Bad")</f>
        <v>Excellent</v>
      </c>
      <c r="S4581" s="17">
        <v>41</v>
      </c>
      <c r="T4581" s="17" t="str">
        <f t="shared" si="286"/>
        <v>No</v>
      </c>
      <c r="U4581" s="82">
        <v>43541</v>
      </c>
      <c r="V4581" s="82">
        <v>44022</v>
      </c>
      <c r="W4581" s="17">
        <v>76</v>
      </c>
      <c r="X4581" s="17" t="str">
        <f t="shared" si="287"/>
        <v>Active</v>
      </c>
      <c r="Y4581" s="17" t="s">
        <v>15615</v>
      </c>
      <c r="Z4581" s="17"/>
    </row>
    <row r="4582" spans="1:26" x14ac:dyDescent="0.25">
      <c r="A4582">
        <v>4581</v>
      </c>
      <c r="B4582" s="17" t="s">
        <v>14019</v>
      </c>
      <c r="C4582" s="17">
        <v>3338</v>
      </c>
      <c r="D4582" s="17" t="str">
        <f>INDEX(Hosts!$A:$O,MATCH(Places!$C4582,Hosts!$A:$A,0),MATCH(Places!D$1,Hosts!$1:$1,0))</f>
        <v>Within an hour</v>
      </c>
      <c r="E4582" s="87">
        <f>INDEX(Hosts!$A:$O,MATCH(Places!$C4582,Hosts!$A:$A,0),MATCH(Places!E$1,Hosts!$1:$1,0))</f>
        <v>1</v>
      </c>
      <c r="F4582" s="87">
        <f>INDEX(Hosts!$A:$O,MATCH(Places!$C4582,Hosts!$A:$A,0),MATCH(Places!F$1,Hosts!$1:$1,0))</f>
        <v>1</v>
      </c>
      <c r="G4582" s="17" t="str">
        <f>INDEX(Hosts!$A:$O,MATCH(Places!$C4582,Hosts!$A:$A,0),MATCH(Places!G$1,Hosts!$1:$1,0))</f>
        <v>Yes</v>
      </c>
      <c r="H4582" s="17">
        <v>9</v>
      </c>
      <c r="I4582" s="17" t="str">
        <f>INDEX(Neighborhoods!$A:$C,MATCH(Places!$H4582,Neighborhoods!$A:$A,0),MATCH(Places!I$1,Neighborhoods!$1:$1,0))</f>
        <v>Brooklyn</v>
      </c>
      <c r="J4582" s="17" t="str">
        <f>INDEX(Neighborhoods!$A:$C,MATCH(Places!$H4582,Neighborhoods!$A:$A,0),MATCH(Places!J$1,Neighborhoods!$1:$1,0))</f>
        <v>Crown Heights</v>
      </c>
      <c r="K4582" s="17" t="s">
        <v>1</v>
      </c>
      <c r="L4582" s="17" t="str">
        <f t="shared" si="284"/>
        <v>Yes</v>
      </c>
      <c r="M4582" s="17">
        <v>2</v>
      </c>
      <c r="N4582" s="17" t="str" cm="1">
        <f t="array" ref="N4582">_xlfn.IFS(M4582&lt;=2,"Small",M4582&lt;=5,"Medium",M4582&gt;5,"Large")</f>
        <v>Small</v>
      </c>
      <c r="O4582" s="65">
        <v>65</v>
      </c>
      <c r="P4582" s="87">
        <f t="shared" si="285"/>
        <v>0.03</v>
      </c>
      <c r="Q4582" s="68">
        <v>5</v>
      </c>
      <c r="R4582" s="68" t="str" cm="1">
        <f t="array" ref="R4582">_xlfn.SWITCH(ROUND(Q4582,0),5,"Excellent",4,"Good",3,"Ok","Bad")</f>
        <v>Excellent</v>
      </c>
      <c r="S4582" s="17">
        <v>4</v>
      </c>
      <c r="T4582" s="17" t="str">
        <f t="shared" si="286"/>
        <v>No</v>
      </c>
      <c r="U4582" s="82">
        <v>43617</v>
      </c>
      <c r="V4582" s="82">
        <v>43794</v>
      </c>
      <c r="W4582" s="17">
        <v>365</v>
      </c>
      <c r="X4582" s="17" t="str">
        <f t="shared" si="287"/>
        <v>Active</v>
      </c>
      <c r="Y4582" s="17" t="s">
        <v>15616</v>
      </c>
      <c r="Z4582" s="17"/>
    </row>
    <row r="4583" spans="1:26" x14ac:dyDescent="0.25">
      <c r="A4583">
        <v>4582</v>
      </c>
      <c r="B4583" s="17" t="s">
        <v>14749</v>
      </c>
      <c r="C4583" s="17">
        <v>1931</v>
      </c>
      <c r="D4583" s="17" t="str">
        <f>INDEX(Hosts!$A:$O,MATCH(Places!$C4583,Hosts!$A:$A,0),MATCH(Places!D$1,Hosts!$1:$1,0))</f>
        <v>Within a day</v>
      </c>
      <c r="E4583" s="87">
        <f>INDEX(Hosts!$A:$O,MATCH(Places!$C4583,Hosts!$A:$A,0),MATCH(Places!E$1,Hosts!$1:$1,0))</f>
        <v>1</v>
      </c>
      <c r="F4583" s="87">
        <f>INDEX(Hosts!$A:$O,MATCH(Places!$C4583,Hosts!$A:$A,0),MATCH(Places!F$1,Hosts!$1:$1,0))</f>
        <v>0.89</v>
      </c>
      <c r="G4583" s="17" t="str">
        <f>INDEX(Hosts!$A:$O,MATCH(Places!$C4583,Hosts!$A:$A,0),MATCH(Places!G$1,Hosts!$1:$1,0))</f>
        <v>Yes</v>
      </c>
      <c r="H4583" s="17">
        <v>21</v>
      </c>
      <c r="I4583" s="17" t="str">
        <f>INDEX(Neighborhoods!$A:$C,MATCH(Places!$H4583,Neighborhoods!$A:$A,0),MATCH(Places!I$1,Neighborhoods!$1:$1,0))</f>
        <v>Queens</v>
      </c>
      <c r="J4583" s="17" t="str">
        <f>INDEX(Neighborhoods!$A:$C,MATCH(Places!$H4583,Neighborhoods!$A:$A,0),MATCH(Places!J$1,Neighborhoods!$1:$1,0))</f>
        <v>Astoria</v>
      </c>
      <c r="K4583" s="17" t="s">
        <v>11822</v>
      </c>
      <c r="L4583" s="17" t="str">
        <f t="shared" si="284"/>
        <v>No</v>
      </c>
      <c r="M4583" s="17">
        <v>4</v>
      </c>
      <c r="N4583" s="17" t="str" cm="1">
        <f t="array" ref="N4583">_xlfn.IFS(M4583&lt;=2,"Small",M4583&lt;=5,"Medium",M4583&gt;5,"Large")</f>
        <v>Medium</v>
      </c>
      <c r="O4583" s="65">
        <v>139</v>
      </c>
      <c r="P4583" s="87">
        <f t="shared" si="285"/>
        <v>0.03</v>
      </c>
      <c r="Q4583" s="68">
        <v>5</v>
      </c>
      <c r="R4583" s="68" t="str" cm="1">
        <f t="array" ref="R4583">_xlfn.SWITCH(ROUND(Q4583,0),5,"Excellent",4,"Good",3,"Ok","Bad")</f>
        <v>Excellent</v>
      </c>
      <c r="S4583" s="17">
        <v>54</v>
      </c>
      <c r="T4583" s="17" t="str">
        <f t="shared" si="286"/>
        <v>No</v>
      </c>
      <c r="U4583" s="82">
        <v>43541</v>
      </c>
      <c r="V4583" s="82">
        <v>43905</v>
      </c>
      <c r="W4583" s="17">
        <v>27</v>
      </c>
      <c r="X4583" s="17" t="str">
        <f t="shared" si="287"/>
        <v>Active</v>
      </c>
      <c r="Y4583" s="17" t="s">
        <v>15615</v>
      </c>
      <c r="Z4583" s="17"/>
    </row>
    <row r="4584" spans="1:26" x14ac:dyDescent="0.25">
      <c r="A4584">
        <v>4583</v>
      </c>
      <c r="B4584" s="17" t="s">
        <v>3217</v>
      </c>
      <c r="C4584" s="17">
        <v>3798</v>
      </c>
      <c r="D4584" s="17" t="str">
        <f>INDEX(Hosts!$A:$O,MATCH(Places!$C4584,Hosts!$A:$A,0),MATCH(Places!D$1,Hosts!$1:$1,0))</f>
        <v>Within an hour</v>
      </c>
      <c r="E4584" s="87">
        <f>INDEX(Hosts!$A:$O,MATCH(Places!$C4584,Hosts!$A:$A,0),MATCH(Places!E$1,Hosts!$1:$1,0))</f>
        <v>1</v>
      </c>
      <c r="F4584" s="87">
        <f>INDEX(Hosts!$A:$O,MATCH(Places!$C4584,Hosts!$A:$A,0),MATCH(Places!F$1,Hosts!$1:$1,0))</f>
        <v>0.98</v>
      </c>
      <c r="G4584" s="17" t="str">
        <f>INDEX(Hosts!$A:$O,MATCH(Places!$C4584,Hosts!$A:$A,0),MATCH(Places!G$1,Hosts!$1:$1,0))</f>
        <v>Yes</v>
      </c>
      <c r="H4584" s="17">
        <v>7</v>
      </c>
      <c r="I4584" s="17" t="str">
        <f>INDEX(Neighborhoods!$A:$C,MATCH(Places!$H4584,Neighborhoods!$A:$A,0),MATCH(Places!I$1,Neighborhoods!$1:$1,0))</f>
        <v>Brooklyn</v>
      </c>
      <c r="J4584" s="17" t="str">
        <f>INDEX(Neighborhoods!$A:$C,MATCH(Places!$H4584,Neighborhoods!$A:$A,0),MATCH(Places!J$1,Neighborhoods!$1:$1,0))</f>
        <v>Bedford-Stuyvesant</v>
      </c>
      <c r="K4584" s="17" t="s">
        <v>1</v>
      </c>
      <c r="L4584" s="17" t="str">
        <f t="shared" si="284"/>
        <v>Yes</v>
      </c>
      <c r="M4584" s="17">
        <v>2</v>
      </c>
      <c r="N4584" s="17" t="str" cm="1">
        <f t="array" ref="N4584">_xlfn.IFS(M4584&lt;=2,"Small",M4584&lt;=5,"Medium",M4584&gt;5,"Large")</f>
        <v>Small</v>
      </c>
      <c r="O4584" s="65">
        <v>53</v>
      </c>
      <c r="P4584" s="87">
        <f t="shared" si="285"/>
        <v>0.03</v>
      </c>
      <c r="Q4584" s="68">
        <v>4.97</v>
      </c>
      <c r="R4584" s="68" t="str" cm="1">
        <f t="array" ref="R4584">_xlfn.SWITCH(ROUND(Q4584,0),5,"Excellent",4,"Good",3,"Ok","Bad")</f>
        <v>Excellent</v>
      </c>
      <c r="S4584" s="17">
        <v>130</v>
      </c>
      <c r="T4584" s="17" t="str">
        <f t="shared" si="286"/>
        <v>Yes</v>
      </c>
      <c r="U4584" s="82">
        <v>43537</v>
      </c>
      <c r="V4584" s="82">
        <v>44046</v>
      </c>
      <c r="W4584" s="17">
        <v>269</v>
      </c>
      <c r="X4584" s="17" t="str">
        <f t="shared" si="287"/>
        <v>Active</v>
      </c>
      <c r="Y4584" s="17" t="s">
        <v>15615</v>
      </c>
      <c r="Z4584" s="17"/>
    </row>
    <row r="4585" spans="1:26" x14ac:dyDescent="0.25">
      <c r="A4585">
        <v>4584</v>
      </c>
      <c r="B4585" s="17" t="s">
        <v>3218</v>
      </c>
      <c r="C4585" s="17">
        <v>1425</v>
      </c>
      <c r="D4585" s="17" t="str">
        <f>INDEX(Hosts!$A:$O,MATCH(Places!$C4585,Hosts!$A:$A,0),MATCH(Places!D$1,Hosts!$1:$1,0))</f>
        <v>Within a day</v>
      </c>
      <c r="E4585" s="87">
        <f>INDEX(Hosts!$A:$O,MATCH(Places!$C4585,Hosts!$A:$A,0),MATCH(Places!E$1,Hosts!$1:$1,0))</f>
        <v>0.67</v>
      </c>
      <c r="F4585" s="87">
        <f>INDEX(Hosts!$A:$O,MATCH(Places!$C4585,Hosts!$A:$A,0),MATCH(Places!F$1,Hosts!$1:$1,0))</f>
        <v>0.33</v>
      </c>
      <c r="G4585" s="17" t="str">
        <f>INDEX(Hosts!$A:$O,MATCH(Places!$C4585,Hosts!$A:$A,0),MATCH(Places!G$1,Hosts!$1:$1,0))</f>
        <v>No</v>
      </c>
      <c r="H4585" s="17">
        <v>8</v>
      </c>
      <c r="I4585" s="17" t="str">
        <f>INDEX(Neighborhoods!$A:$C,MATCH(Places!$H4585,Neighborhoods!$A:$A,0),MATCH(Places!I$1,Neighborhoods!$1:$1,0))</f>
        <v>Brooklyn</v>
      </c>
      <c r="J4585" s="17" t="str">
        <f>INDEX(Neighborhoods!$A:$C,MATCH(Places!$H4585,Neighborhoods!$A:$A,0),MATCH(Places!J$1,Neighborhoods!$1:$1,0))</f>
        <v>Bushwick</v>
      </c>
      <c r="K4585" s="17" t="s">
        <v>11822</v>
      </c>
      <c r="L4585" s="17" t="str">
        <f t="shared" si="284"/>
        <v>No</v>
      </c>
      <c r="M4585" s="17">
        <v>8</v>
      </c>
      <c r="N4585" s="17" t="str" cm="1">
        <f t="array" ref="N4585">_xlfn.IFS(M4585&lt;=2,"Small",M4585&lt;=5,"Medium",M4585&gt;5,"Large")</f>
        <v>Large</v>
      </c>
      <c r="O4585" s="65">
        <v>60</v>
      </c>
      <c r="P4585" s="87">
        <f t="shared" si="285"/>
        <v>0.03</v>
      </c>
      <c r="Q4585" s="68">
        <v>4.33</v>
      </c>
      <c r="R4585" s="68" t="str" cm="1">
        <f t="array" ref="R4585">_xlfn.SWITCH(ROUND(Q4585,0),5,"Excellent",4,"Good",3,"Ok","Bad")</f>
        <v>Good</v>
      </c>
      <c r="S4585" s="17">
        <v>3</v>
      </c>
      <c r="T4585" s="17" t="str">
        <f t="shared" si="286"/>
        <v>No</v>
      </c>
      <c r="U4585" s="82">
        <v>43536</v>
      </c>
      <c r="V4585" s="82">
        <v>43703</v>
      </c>
      <c r="W4585" s="17">
        <v>349</v>
      </c>
      <c r="X4585" s="17" t="str">
        <f t="shared" si="287"/>
        <v>Active</v>
      </c>
      <c r="Y4585" s="17" t="s">
        <v>15615</v>
      </c>
      <c r="Z4585" s="17"/>
    </row>
    <row r="4586" spans="1:26" x14ac:dyDescent="0.25">
      <c r="A4586">
        <v>4585</v>
      </c>
      <c r="B4586" s="17" t="s">
        <v>3219</v>
      </c>
      <c r="C4586" s="17">
        <v>1842</v>
      </c>
      <c r="D4586" s="17" t="str">
        <f>INDEX(Hosts!$A:$O,MATCH(Places!$C4586,Hosts!$A:$A,0),MATCH(Places!D$1,Hosts!$1:$1,0))</f>
        <v>Within a few hours</v>
      </c>
      <c r="E4586" s="87">
        <f>INDEX(Hosts!$A:$O,MATCH(Places!$C4586,Hosts!$A:$A,0),MATCH(Places!E$1,Hosts!$1:$1,0))</f>
        <v>1</v>
      </c>
      <c r="F4586" s="87">
        <f>INDEX(Hosts!$A:$O,MATCH(Places!$C4586,Hosts!$A:$A,0),MATCH(Places!F$1,Hosts!$1:$1,0))</f>
        <v>0.91</v>
      </c>
      <c r="G4586" s="17" t="str">
        <f>INDEX(Hosts!$A:$O,MATCH(Places!$C4586,Hosts!$A:$A,0),MATCH(Places!G$1,Hosts!$1:$1,0))</f>
        <v>Yes</v>
      </c>
      <c r="H4586" s="17">
        <v>7</v>
      </c>
      <c r="I4586" s="17" t="str">
        <f>INDEX(Neighborhoods!$A:$C,MATCH(Places!$H4586,Neighborhoods!$A:$A,0),MATCH(Places!I$1,Neighborhoods!$1:$1,0))</f>
        <v>Brooklyn</v>
      </c>
      <c r="J4586" s="17" t="str">
        <f>INDEX(Neighborhoods!$A:$C,MATCH(Places!$H4586,Neighborhoods!$A:$A,0),MATCH(Places!J$1,Neighborhoods!$1:$1,0))</f>
        <v>Bedford-Stuyvesant</v>
      </c>
      <c r="K4586" s="17" t="s">
        <v>1</v>
      </c>
      <c r="L4586" s="17" t="str">
        <f t="shared" si="284"/>
        <v>Yes</v>
      </c>
      <c r="M4586" s="17">
        <v>2</v>
      </c>
      <c r="N4586" s="17" t="str" cm="1">
        <f t="array" ref="N4586">_xlfn.IFS(M4586&lt;=2,"Small",M4586&lt;=5,"Medium",M4586&gt;5,"Large")</f>
        <v>Small</v>
      </c>
      <c r="O4586" s="65">
        <v>50</v>
      </c>
      <c r="P4586" s="87">
        <f t="shared" si="285"/>
        <v>0.03</v>
      </c>
      <c r="Q4586" s="68">
        <v>4.91</v>
      </c>
      <c r="R4586" s="68" t="str" cm="1">
        <f t="array" ref="R4586">_xlfn.SWITCH(ROUND(Q4586,0),5,"Excellent",4,"Good",3,"Ok","Bad")</f>
        <v>Excellent</v>
      </c>
      <c r="S4586" s="17">
        <v>22</v>
      </c>
      <c r="T4586" s="17" t="str">
        <f t="shared" si="286"/>
        <v>No</v>
      </c>
      <c r="U4586" s="82">
        <v>43602</v>
      </c>
      <c r="V4586" s="82">
        <v>43898</v>
      </c>
      <c r="W4586" s="17">
        <v>364</v>
      </c>
      <c r="X4586" s="17" t="str">
        <f t="shared" si="287"/>
        <v>Active</v>
      </c>
      <c r="Y4586" s="17" t="s">
        <v>15615</v>
      </c>
      <c r="Z4586" s="17"/>
    </row>
    <row r="4587" spans="1:26" x14ac:dyDescent="0.25">
      <c r="A4587">
        <v>4586</v>
      </c>
      <c r="B4587" s="17" t="s">
        <v>14295</v>
      </c>
      <c r="C4587" s="17">
        <v>2545</v>
      </c>
      <c r="D4587" s="17" t="str">
        <f>INDEX(Hosts!$A:$O,MATCH(Places!$C4587,Hosts!$A:$A,0),MATCH(Places!D$1,Hosts!$1:$1,0))</f>
        <v>Within an hour</v>
      </c>
      <c r="E4587" s="87">
        <f>INDEX(Hosts!$A:$O,MATCH(Places!$C4587,Hosts!$A:$A,0),MATCH(Places!E$1,Hosts!$1:$1,0))</f>
        <v>1</v>
      </c>
      <c r="F4587" s="87">
        <f>INDEX(Hosts!$A:$O,MATCH(Places!$C4587,Hosts!$A:$A,0),MATCH(Places!F$1,Hosts!$1:$1,0))</f>
        <v>0.91</v>
      </c>
      <c r="G4587" s="17" t="str">
        <f>INDEX(Hosts!$A:$O,MATCH(Places!$C4587,Hosts!$A:$A,0),MATCH(Places!G$1,Hosts!$1:$1,0))</f>
        <v>Yes</v>
      </c>
      <c r="H4587" s="17">
        <v>7</v>
      </c>
      <c r="I4587" s="17" t="str">
        <f>INDEX(Neighborhoods!$A:$C,MATCH(Places!$H4587,Neighborhoods!$A:$A,0),MATCH(Places!I$1,Neighborhoods!$1:$1,0))</f>
        <v>Brooklyn</v>
      </c>
      <c r="J4587" s="17" t="str">
        <f>INDEX(Neighborhoods!$A:$C,MATCH(Places!$H4587,Neighborhoods!$A:$A,0),MATCH(Places!J$1,Neighborhoods!$1:$1,0))</f>
        <v>Bedford-Stuyvesant</v>
      </c>
      <c r="K4587" s="17" t="s">
        <v>1</v>
      </c>
      <c r="L4587" s="17" t="str">
        <f t="shared" si="284"/>
        <v>Yes</v>
      </c>
      <c r="M4587" s="17">
        <v>1</v>
      </c>
      <c r="N4587" s="17" t="str" cm="1">
        <f t="array" ref="N4587">_xlfn.IFS(M4587&lt;=2,"Small",M4587&lt;=5,"Medium",M4587&gt;5,"Large")</f>
        <v>Small</v>
      </c>
      <c r="O4587" s="65">
        <v>35</v>
      </c>
      <c r="P4587" s="87">
        <f t="shared" si="285"/>
        <v>0.03</v>
      </c>
      <c r="Q4587" s="68">
        <v>4.83</v>
      </c>
      <c r="R4587" s="68" t="str" cm="1">
        <f t="array" ref="R4587">_xlfn.SWITCH(ROUND(Q4587,0),5,"Excellent",4,"Good",3,"Ok","Bad")</f>
        <v>Excellent</v>
      </c>
      <c r="S4587" s="17">
        <v>6</v>
      </c>
      <c r="T4587" s="17" t="str">
        <f t="shared" si="286"/>
        <v>No</v>
      </c>
      <c r="U4587" s="82">
        <v>43738</v>
      </c>
      <c r="V4587" s="82">
        <v>44028</v>
      </c>
      <c r="W4587" s="17">
        <v>336</v>
      </c>
      <c r="X4587" s="17" t="str">
        <f t="shared" si="287"/>
        <v>Active</v>
      </c>
      <c r="Y4587" s="17" t="s">
        <v>15616</v>
      </c>
      <c r="Z4587" s="17"/>
    </row>
    <row r="4588" spans="1:26" x14ac:dyDescent="0.25">
      <c r="A4588">
        <v>4587</v>
      </c>
      <c r="B4588" s="17" t="s">
        <v>15053</v>
      </c>
      <c r="C4588" s="17">
        <v>1044</v>
      </c>
      <c r="D4588" s="17" t="str">
        <f>INDEX(Hosts!$A:$O,MATCH(Places!$C4588,Hosts!$A:$A,0),MATCH(Places!D$1,Hosts!$1:$1,0))</f>
        <v>Within a day</v>
      </c>
      <c r="E4588" s="87">
        <f>INDEX(Hosts!$A:$O,MATCH(Places!$C4588,Hosts!$A:$A,0),MATCH(Places!E$1,Hosts!$1:$1,0))</f>
        <v>0.5</v>
      </c>
      <c r="F4588" s="87">
        <f>INDEX(Hosts!$A:$O,MATCH(Places!$C4588,Hosts!$A:$A,0),MATCH(Places!F$1,Hosts!$1:$1,0))</f>
        <v>0.6</v>
      </c>
      <c r="G4588" s="17" t="str">
        <f>INDEX(Hosts!$A:$O,MATCH(Places!$C4588,Hosts!$A:$A,0),MATCH(Places!G$1,Hosts!$1:$1,0))</f>
        <v>Yes</v>
      </c>
      <c r="H4588" s="17">
        <v>7</v>
      </c>
      <c r="I4588" s="17" t="str">
        <f>INDEX(Neighborhoods!$A:$C,MATCH(Places!$H4588,Neighborhoods!$A:$A,0),MATCH(Places!I$1,Neighborhoods!$1:$1,0))</f>
        <v>Brooklyn</v>
      </c>
      <c r="J4588" s="17" t="str">
        <f>INDEX(Neighborhoods!$A:$C,MATCH(Places!$H4588,Neighborhoods!$A:$A,0),MATCH(Places!J$1,Neighborhoods!$1:$1,0))</f>
        <v>Bedford-Stuyvesant</v>
      </c>
      <c r="K4588" s="17" t="s">
        <v>11822</v>
      </c>
      <c r="L4588" s="17" t="str">
        <f t="shared" si="284"/>
        <v>No</v>
      </c>
      <c r="M4588" s="17">
        <v>2</v>
      </c>
      <c r="N4588" s="17" t="str" cm="1">
        <f t="array" ref="N4588">_xlfn.IFS(M4588&lt;=2,"Small",M4588&lt;=5,"Medium",M4588&gt;5,"Large")</f>
        <v>Small</v>
      </c>
      <c r="O4588" s="65">
        <v>90</v>
      </c>
      <c r="P4588" s="87">
        <f t="shared" si="285"/>
        <v>0.03</v>
      </c>
      <c r="Q4588" s="68">
        <v>5</v>
      </c>
      <c r="R4588" s="68" t="str" cm="1">
        <f t="array" ref="R4588">_xlfn.SWITCH(ROUND(Q4588,0),5,"Excellent",4,"Good",3,"Ok","Bad")</f>
        <v>Excellent</v>
      </c>
      <c r="S4588" s="17">
        <v>10</v>
      </c>
      <c r="T4588" s="17" t="str">
        <f t="shared" si="286"/>
        <v>No</v>
      </c>
      <c r="U4588" s="82">
        <v>43554</v>
      </c>
      <c r="V4588" s="82">
        <v>43921</v>
      </c>
      <c r="W4588" s="17">
        <v>0</v>
      </c>
      <c r="X4588" s="17" t="str">
        <f t="shared" si="287"/>
        <v>Inactive</v>
      </c>
      <c r="Y4588" s="17" t="s">
        <v>15615</v>
      </c>
      <c r="Z4588" s="17"/>
    </row>
    <row r="4589" spans="1:26" x14ac:dyDescent="0.25">
      <c r="A4589">
        <v>4588</v>
      </c>
      <c r="B4589" s="17" t="s">
        <v>3220</v>
      </c>
      <c r="C4589" s="17">
        <v>2271</v>
      </c>
      <c r="D4589" s="17" t="str">
        <f>INDEX(Hosts!$A:$O,MATCH(Places!$C4589,Hosts!$A:$A,0),MATCH(Places!D$1,Hosts!$1:$1,0))</f>
        <v>Within a day</v>
      </c>
      <c r="E4589" s="87">
        <f>INDEX(Hosts!$A:$O,MATCH(Places!$C4589,Hosts!$A:$A,0),MATCH(Places!E$1,Hosts!$1:$1,0))</f>
        <v>0.63</v>
      </c>
      <c r="F4589" s="87">
        <f>INDEX(Hosts!$A:$O,MATCH(Places!$C4589,Hosts!$A:$A,0),MATCH(Places!F$1,Hosts!$1:$1,0))</f>
        <v>0.89</v>
      </c>
      <c r="G4589" s="17" t="str">
        <f>INDEX(Hosts!$A:$O,MATCH(Places!$C4589,Hosts!$A:$A,0),MATCH(Places!G$1,Hosts!$1:$1,0))</f>
        <v>No</v>
      </c>
      <c r="H4589" s="17">
        <v>23</v>
      </c>
      <c r="I4589" s="17" t="str">
        <f>INDEX(Neighborhoods!$A:$C,MATCH(Places!$H4589,Neighborhoods!$A:$A,0),MATCH(Places!I$1,Neighborhoods!$1:$1,0))</f>
        <v>Queens</v>
      </c>
      <c r="J4589" s="17" t="str">
        <f>INDEX(Neighborhoods!$A:$C,MATCH(Places!$H4589,Neighborhoods!$A:$A,0),MATCH(Places!J$1,Neighborhoods!$1:$1,0))</f>
        <v>Jamaica</v>
      </c>
      <c r="K4589" s="17" t="s">
        <v>11822</v>
      </c>
      <c r="L4589" s="17" t="str">
        <f t="shared" si="284"/>
        <v>No</v>
      </c>
      <c r="M4589" s="17">
        <v>10</v>
      </c>
      <c r="N4589" s="17" t="str" cm="1">
        <f t="array" ref="N4589">_xlfn.IFS(M4589&lt;=2,"Small",M4589&lt;=5,"Medium",M4589&gt;5,"Large")</f>
        <v>Large</v>
      </c>
      <c r="O4589" s="65">
        <v>168</v>
      </c>
      <c r="P4589" s="87">
        <f t="shared" si="285"/>
        <v>0.03</v>
      </c>
      <c r="Q4589" s="68">
        <v>4.6500000000000004</v>
      </c>
      <c r="R4589" s="68" t="str" cm="1">
        <f t="array" ref="R4589">_xlfn.SWITCH(ROUND(Q4589,0),5,"Excellent",4,"Good",3,"Ok","Bad")</f>
        <v>Excellent</v>
      </c>
      <c r="S4589" s="17">
        <v>20</v>
      </c>
      <c r="T4589" s="17" t="str">
        <f t="shared" si="286"/>
        <v>No</v>
      </c>
      <c r="U4589" s="82">
        <v>43645</v>
      </c>
      <c r="V4589" s="82">
        <v>43898</v>
      </c>
      <c r="W4589" s="17">
        <v>170</v>
      </c>
      <c r="X4589" s="17" t="str">
        <f t="shared" si="287"/>
        <v>Active</v>
      </c>
      <c r="Y4589" s="17" t="s">
        <v>15616</v>
      </c>
      <c r="Z4589" s="17"/>
    </row>
    <row r="4590" spans="1:26" x14ac:dyDescent="0.25">
      <c r="A4590">
        <v>4589</v>
      </c>
      <c r="B4590" s="17" t="s">
        <v>3221</v>
      </c>
      <c r="C4590" s="17">
        <v>3808</v>
      </c>
      <c r="D4590" s="17" t="str">
        <f>INDEX(Hosts!$A:$O,MATCH(Places!$C4590,Hosts!$A:$A,0),MATCH(Places!D$1,Hosts!$1:$1,0))</f>
        <v>Within an hour</v>
      </c>
      <c r="E4590" s="87">
        <f>INDEX(Hosts!$A:$O,MATCH(Places!$C4590,Hosts!$A:$A,0),MATCH(Places!E$1,Hosts!$1:$1,0))</f>
        <v>0.94</v>
      </c>
      <c r="F4590" s="87">
        <f>INDEX(Hosts!$A:$O,MATCH(Places!$C4590,Hosts!$A:$A,0),MATCH(Places!F$1,Hosts!$1:$1,0))</f>
        <v>1</v>
      </c>
      <c r="G4590" s="17" t="str">
        <f>INDEX(Hosts!$A:$O,MATCH(Places!$C4590,Hosts!$A:$A,0),MATCH(Places!G$1,Hosts!$1:$1,0))</f>
        <v>Yes</v>
      </c>
      <c r="H4590" s="17">
        <v>16</v>
      </c>
      <c r="I4590" s="17" t="str">
        <f>INDEX(Neighborhoods!$A:$C,MATCH(Places!$H4590,Neighborhoods!$A:$A,0),MATCH(Places!I$1,Neighborhoods!$1:$1,0))</f>
        <v>Manhattan</v>
      </c>
      <c r="J4590" s="17" t="str">
        <f>INDEX(Neighborhoods!$A:$C,MATCH(Places!$H4590,Neighborhoods!$A:$A,0),MATCH(Places!J$1,Neighborhoods!$1:$1,0))</f>
        <v>Harlem</v>
      </c>
      <c r="K4590" s="17" t="s">
        <v>11822</v>
      </c>
      <c r="L4590" s="17" t="str">
        <f t="shared" si="284"/>
        <v>No</v>
      </c>
      <c r="M4590" s="17">
        <v>6</v>
      </c>
      <c r="N4590" s="17" t="str" cm="1">
        <f t="array" ref="N4590">_xlfn.IFS(M4590&lt;=2,"Small",M4590&lt;=5,"Medium",M4590&gt;5,"Large")</f>
        <v>Large</v>
      </c>
      <c r="O4590" s="65">
        <v>295</v>
      </c>
      <c r="P4590" s="87">
        <f t="shared" si="285"/>
        <v>0.04</v>
      </c>
      <c r="Q4590" s="68">
        <v>4.74</v>
      </c>
      <c r="R4590" s="68" t="str" cm="1">
        <f t="array" ref="R4590">_xlfn.SWITCH(ROUND(Q4590,0),5,"Excellent",4,"Good",3,"Ok","Bad")</f>
        <v>Excellent</v>
      </c>
      <c r="S4590" s="17">
        <v>39</v>
      </c>
      <c r="T4590" s="17" t="str">
        <f t="shared" si="286"/>
        <v>No</v>
      </c>
      <c r="U4590" s="82">
        <v>43541</v>
      </c>
      <c r="V4590" s="82">
        <v>44032</v>
      </c>
      <c r="W4590" s="17">
        <v>365</v>
      </c>
      <c r="X4590" s="17" t="str">
        <f t="shared" si="287"/>
        <v>Active</v>
      </c>
      <c r="Y4590" s="17" t="s">
        <v>15616</v>
      </c>
      <c r="Z4590" s="17"/>
    </row>
    <row r="4591" spans="1:26" x14ac:dyDescent="0.25">
      <c r="A4591">
        <v>4590</v>
      </c>
      <c r="B4591" s="17" t="s">
        <v>3222</v>
      </c>
      <c r="C4591" s="17">
        <v>1019</v>
      </c>
      <c r="D4591" s="17" t="str">
        <f>INDEX(Hosts!$A:$O,MATCH(Places!$C4591,Hosts!$A:$A,0),MATCH(Places!D$1,Hosts!$1:$1,0))</f>
        <v>Within an hour</v>
      </c>
      <c r="E4591" s="87">
        <f>INDEX(Hosts!$A:$O,MATCH(Places!$C4591,Hosts!$A:$A,0),MATCH(Places!E$1,Hosts!$1:$1,0))</f>
        <v>1</v>
      </c>
      <c r="F4591" s="87">
        <f>INDEX(Hosts!$A:$O,MATCH(Places!$C4591,Hosts!$A:$A,0),MATCH(Places!F$1,Hosts!$1:$1,0))</f>
        <v>0.95</v>
      </c>
      <c r="G4591" s="17" t="str">
        <f>INDEX(Hosts!$A:$O,MATCH(Places!$C4591,Hosts!$A:$A,0),MATCH(Places!G$1,Hosts!$1:$1,0))</f>
        <v>No</v>
      </c>
      <c r="H4591" s="17">
        <v>7</v>
      </c>
      <c r="I4591" s="17" t="str">
        <f>INDEX(Neighborhoods!$A:$C,MATCH(Places!$H4591,Neighborhoods!$A:$A,0),MATCH(Places!I$1,Neighborhoods!$1:$1,0))</f>
        <v>Brooklyn</v>
      </c>
      <c r="J4591" s="17" t="str">
        <f>INDEX(Neighborhoods!$A:$C,MATCH(Places!$H4591,Neighborhoods!$A:$A,0),MATCH(Places!J$1,Neighborhoods!$1:$1,0))</f>
        <v>Bedford-Stuyvesant</v>
      </c>
      <c r="K4591" s="17" t="s">
        <v>11822</v>
      </c>
      <c r="L4591" s="17" t="str">
        <f t="shared" si="284"/>
        <v>No</v>
      </c>
      <c r="M4591" s="17">
        <v>5</v>
      </c>
      <c r="N4591" s="17" t="str" cm="1">
        <f t="array" ref="N4591">_xlfn.IFS(M4591&lt;=2,"Small",M4591&lt;=5,"Medium",M4591&gt;5,"Large")</f>
        <v>Medium</v>
      </c>
      <c r="O4591" s="65">
        <v>143</v>
      </c>
      <c r="P4591" s="87">
        <f t="shared" si="285"/>
        <v>0.03</v>
      </c>
      <c r="Q4591" s="68">
        <v>4.78</v>
      </c>
      <c r="R4591" s="68" t="str" cm="1">
        <f t="array" ref="R4591">_xlfn.SWITCH(ROUND(Q4591,0),5,"Excellent",4,"Good",3,"Ok","Bad")</f>
        <v>Excellent</v>
      </c>
      <c r="S4591" s="17">
        <v>46</v>
      </c>
      <c r="T4591" s="17" t="str">
        <f t="shared" si="286"/>
        <v>No</v>
      </c>
      <c r="U4591" s="82">
        <v>43556</v>
      </c>
      <c r="V4591" s="82">
        <v>43892</v>
      </c>
      <c r="W4591" s="17">
        <v>364</v>
      </c>
      <c r="X4591" s="17" t="str">
        <f t="shared" si="287"/>
        <v>Active</v>
      </c>
      <c r="Y4591" s="17" t="s">
        <v>15615</v>
      </c>
      <c r="Z4591" s="17"/>
    </row>
    <row r="4592" spans="1:26" x14ac:dyDescent="0.25">
      <c r="A4592">
        <v>4591</v>
      </c>
      <c r="B4592" s="17" t="s">
        <v>3223</v>
      </c>
      <c r="C4592" s="17">
        <v>1288</v>
      </c>
      <c r="D4592" s="17" t="str">
        <f>INDEX(Hosts!$A:$O,MATCH(Places!$C4592,Hosts!$A:$A,0),MATCH(Places!D$1,Hosts!$1:$1,0))</f>
        <v>Within a few hours</v>
      </c>
      <c r="E4592" s="87">
        <f>INDEX(Hosts!$A:$O,MATCH(Places!$C4592,Hosts!$A:$A,0),MATCH(Places!E$1,Hosts!$1:$1,0))</f>
        <v>1</v>
      </c>
      <c r="F4592" s="87">
        <f>INDEX(Hosts!$A:$O,MATCH(Places!$C4592,Hosts!$A:$A,0),MATCH(Places!F$1,Hosts!$1:$1,0))</f>
        <v>0.9</v>
      </c>
      <c r="G4592" s="17" t="str">
        <f>INDEX(Hosts!$A:$O,MATCH(Places!$C4592,Hosts!$A:$A,0),MATCH(Places!G$1,Hosts!$1:$1,0))</f>
        <v>No</v>
      </c>
      <c r="H4592" s="17">
        <v>17</v>
      </c>
      <c r="I4592" s="17" t="str">
        <f>INDEX(Neighborhoods!$A:$C,MATCH(Places!$H4592,Neighborhoods!$A:$A,0),MATCH(Places!I$1,Neighborhoods!$1:$1,0))</f>
        <v>Manhattan</v>
      </c>
      <c r="J4592" s="17" t="str">
        <f>INDEX(Neighborhoods!$A:$C,MATCH(Places!$H4592,Neighborhoods!$A:$A,0),MATCH(Places!J$1,Neighborhoods!$1:$1,0))</f>
        <v>Hell's Kitchen</v>
      </c>
      <c r="K4592" s="17" t="s">
        <v>11822</v>
      </c>
      <c r="L4592" s="17" t="str">
        <f t="shared" si="284"/>
        <v>No</v>
      </c>
      <c r="M4592" s="17">
        <v>4</v>
      </c>
      <c r="N4592" s="17" t="str" cm="1">
        <f t="array" ref="N4592">_xlfn.IFS(M4592&lt;=2,"Small",M4592&lt;=5,"Medium",M4592&gt;5,"Large")</f>
        <v>Medium</v>
      </c>
      <c r="O4592" s="65">
        <v>399</v>
      </c>
      <c r="P4592" s="87">
        <f t="shared" si="285"/>
        <v>0.04</v>
      </c>
      <c r="Q4592" s="68">
        <v>4.91</v>
      </c>
      <c r="R4592" s="68" t="str" cm="1">
        <f t="array" ref="R4592">_xlfn.SWITCH(ROUND(Q4592,0),5,"Excellent",4,"Good",3,"Ok","Bad")</f>
        <v>Excellent</v>
      </c>
      <c r="S4592" s="17">
        <v>35</v>
      </c>
      <c r="T4592" s="17" t="str">
        <f t="shared" si="286"/>
        <v>No</v>
      </c>
      <c r="U4592" s="82">
        <v>43590</v>
      </c>
      <c r="V4592" s="82">
        <v>43876</v>
      </c>
      <c r="W4592" s="17">
        <v>30</v>
      </c>
      <c r="X4592" s="17" t="str">
        <f t="shared" si="287"/>
        <v>Active</v>
      </c>
      <c r="Y4592" s="17" t="s">
        <v>15615</v>
      </c>
      <c r="Z4592" s="17"/>
    </row>
    <row r="4593" spans="1:26" x14ac:dyDescent="0.25">
      <c r="A4593">
        <v>4592</v>
      </c>
      <c r="B4593" s="17" t="s">
        <v>15037</v>
      </c>
      <c r="C4593" s="17">
        <v>2540</v>
      </c>
      <c r="D4593" s="17" t="str">
        <f>INDEX(Hosts!$A:$O,MATCH(Places!$C4593,Hosts!$A:$A,0),MATCH(Places!D$1,Hosts!$1:$1,0))</f>
        <v>Within a few hours</v>
      </c>
      <c r="E4593" s="87">
        <f>INDEX(Hosts!$A:$O,MATCH(Places!$C4593,Hosts!$A:$A,0),MATCH(Places!E$1,Hosts!$1:$1,0))</f>
        <v>1</v>
      </c>
      <c r="F4593" s="87">
        <f>INDEX(Hosts!$A:$O,MATCH(Places!$C4593,Hosts!$A:$A,0),MATCH(Places!F$1,Hosts!$1:$1,0))</f>
        <v>1</v>
      </c>
      <c r="G4593" s="17" t="str">
        <f>INDEX(Hosts!$A:$O,MATCH(Places!$C4593,Hosts!$A:$A,0),MATCH(Places!G$1,Hosts!$1:$1,0))</f>
        <v>No</v>
      </c>
      <c r="H4593" s="17">
        <v>12</v>
      </c>
      <c r="I4593" s="17" t="str">
        <f>INDEX(Neighborhoods!$A:$C,MATCH(Places!$H4593,Neighborhoods!$A:$A,0),MATCH(Places!I$1,Neighborhoods!$1:$1,0))</f>
        <v>Brooklyn</v>
      </c>
      <c r="J4593" s="17" t="str">
        <f>INDEX(Neighborhoods!$A:$C,MATCH(Places!$H4593,Neighborhoods!$A:$A,0),MATCH(Places!J$1,Neighborhoods!$1:$1,0))</f>
        <v>Williamsburg</v>
      </c>
      <c r="K4593" s="17" t="s">
        <v>11822</v>
      </c>
      <c r="L4593" s="17" t="str">
        <f t="shared" si="284"/>
        <v>No</v>
      </c>
      <c r="M4593" s="17">
        <v>2</v>
      </c>
      <c r="N4593" s="17" t="str" cm="1">
        <f t="array" ref="N4593">_xlfn.IFS(M4593&lt;=2,"Small",M4593&lt;=5,"Medium",M4593&gt;5,"Large")</f>
        <v>Small</v>
      </c>
      <c r="O4593" s="65">
        <v>388</v>
      </c>
      <c r="P4593" s="87">
        <f t="shared" si="285"/>
        <v>0.04</v>
      </c>
      <c r="Q4593" s="68">
        <v>4</v>
      </c>
      <c r="R4593" s="68" t="str" cm="1">
        <f t="array" ref="R4593">_xlfn.SWITCH(ROUND(Q4593,0),5,"Excellent",4,"Good",3,"Ok","Bad")</f>
        <v>Good</v>
      </c>
      <c r="S4593" s="17">
        <v>5</v>
      </c>
      <c r="T4593" s="17" t="str">
        <f t="shared" si="286"/>
        <v>No</v>
      </c>
      <c r="U4593" s="82">
        <v>43581</v>
      </c>
      <c r="V4593" s="82">
        <v>43989</v>
      </c>
      <c r="W4593" s="17">
        <v>172</v>
      </c>
      <c r="X4593" s="17" t="str">
        <f t="shared" si="287"/>
        <v>Active</v>
      </c>
      <c r="Y4593" s="17" t="s">
        <v>15615</v>
      </c>
      <c r="Z4593" s="17"/>
    </row>
    <row r="4594" spans="1:26" x14ac:dyDescent="0.25">
      <c r="A4594">
        <v>4593</v>
      </c>
      <c r="B4594" s="17" t="s">
        <v>13579</v>
      </c>
      <c r="C4594" s="17">
        <v>3772</v>
      </c>
      <c r="D4594" s="17" t="str">
        <f>INDEX(Hosts!$A:$O,MATCH(Places!$C4594,Hosts!$A:$A,0),MATCH(Places!D$1,Hosts!$1:$1,0))</f>
        <v>Within an hour</v>
      </c>
      <c r="E4594" s="87">
        <f>INDEX(Hosts!$A:$O,MATCH(Places!$C4594,Hosts!$A:$A,0),MATCH(Places!E$1,Hosts!$1:$1,0))</f>
        <v>0.83</v>
      </c>
      <c r="F4594" s="87">
        <f>INDEX(Hosts!$A:$O,MATCH(Places!$C4594,Hosts!$A:$A,0),MATCH(Places!F$1,Hosts!$1:$1,0))</f>
        <v>1</v>
      </c>
      <c r="G4594" s="17" t="str">
        <f>INDEX(Hosts!$A:$O,MATCH(Places!$C4594,Hosts!$A:$A,0),MATCH(Places!G$1,Hosts!$1:$1,0))</f>
        <v>Yes</v>
      </c>
      <c r="H4594" s="17">
        <v>16</v>
      </c>
      <c r="I4594" s="17" t="str">
        <f>INDEX(Neighborhoods!$A:$C,MATCH(Places!$H4594,Neighborhoods!$A:$A,0),MATCH(Places!I$1,Neighborhoods!$1:$1,0))</f>
        <v>Manhattan</v>
      </c>
      <c r="J4594" s="17" t="str">
        <f>INDEX(Neighborhoods!$A:$C,MATCH(Places!$H4594,Neighborhoods!$A:$A,0),MATCH(Places!J$1,Neighborhoods!$1:$1,0))</f>
        <v>Harlem</v>
      </c>
      <c r="K4594" s="17" t="s">
        <v>11822</v>
      </c>
      <c r="L4594" s="17" t="str">
        <f t="shared" si="284"/>
        <v>No</v>
      </c>
      <c r="M4594" s="17">
        <v>2</v>
      </c>
      <c r="N4594" s="17" t="str" cm="1">
        <f t="array" ref="N4594">_xlfn.IFS(M4594&lt;=2,"Small",M4594&lt;=5,"Medium",M4594&gt;5,"Large")</f>
        <v>Small</v>
      </c>
      <c r="O4594" s="65">
        <v>60</v>
      </c>
      <c r="P4594" s="87">
        <f t="shared" si="285"/>
        <v>0.03</v>
      </c>
      <c r="Q4594" s="68">
        <v>5</v>
      </c>
      <c r="R4594" s="68" t="str" cm="1">
        <f t="array" ref="R4594">_xlfn.SWITCH(ROUND(Q4594,0),5,"Excellent",4,"Good",3,"Ok","Bad")</f>
        <v>Excellent</v>
      </c>
      <c r="S4594" s="17">
        <v>27</v>
      </c>
      <c r="T4594" s="17" t="str">
        <f t="shared" si="286"/>
        <v>No</v>
      </c>
      <c r="U4594" s="82">
        <v>43547</v>
      </c>
      <c r="V4594" s="82">
        <v>44016</v>
      </c>
      <c r="W4594" s="17">
        <v>32</v>
      </c>
      <c r="X4594" s="17" t="str">
        <f t="shared" si="287"/>
        <v>Active</v>
      </c>
      <c r="Y4594" s="17" t="s">
        <v>15616</v>
      </c>
      <c r="Z4594" s="17"/>
    </row>
    <row r="4595" spans="1:26" x14ac:dyDescent="0.25">
      <c r="A4595">
        <v>4594</v>
      </c>
      <c r="B4595" s="17" t="s">
        <v>3224</v>
      </c>
      <c r="C4595" s="17">
        <v>2986</v>
      </c>
      <c r="D4595" s="17" t="str">
        <f>INDEX(Hosts!$A:$O,MATCH(Places!$C4595,Hosts!$A:$A,0),MATCH(Places!D$1,Hosts!$1:$1,0))</f>
        <v>Within an hour</v>
      </c>
      <c r="E4595" s="87">
        <f>INDEX(Hosts!$A:$O,MATCH(Places!$C4595,Hosts!$A:$A,0),MATCH(Places!E$1,Hosts!$1:$1,0))</f>
        <v>1</v>
      </c>
      <c r="F4595" s="87">
        <f>INDEX(Hosts!$A:$O,MATCH(Places!$C4595,Hosts!$A:$A,0),MATCH(Places!F$1,Hosts!$1:$1,0))</f>
        <v>0.97</v>
      </c>
      <c r="G4595" s="17" t="str">
        <f>INDEX(Hosts!$A:$O,MATCH(Places!$C4595,Hosts!$A:$A,0),MATCH(Places!G$1,Hosts!$1:$1,0))</f>
        <v>Yes</v>
      </c>
      <c r="H4595" s="17">
        <v>7</v>
      </c>
      <c r="I4595" s="17" t="str">
        <f>INDEX(Neighborhoods!$A:$C,MATCH(Places!$H4595,Neighborhoods!$A:$A,0),MATCH(Places!I$1,Neighborhoods!$1:$1,0))</f>
        <v>Brooklyn</v>
      </c>
      <c r="J4595" s="17" t="str">
        <f>INDEX(Neighborhoods!$A:$C,MATCH(Places!$H4595,Neighborhoods!$A:$A,0),MATCH(Places!J$1,Neighborhoods!$1:$1,0))</f>
        <v>Bedford-Stuyvesant</v>
      </c>
      <c r="K4595" s="17" t="s">
        <v>11822</v>
      </c>
      <c r="L4595" s="17" t="str">
        <f t="shared" si="284"/>
        <v>No</v>
      </c>
      <c r="M4595" s="17">
        <v>4</v>
      </c>
      <c r="N4595" s="17" t="str" cm="1">
        <f t="array" ref="N4595">_xlfn.IFS(M4595&lt;=2,"Small",M4595&lt;=5,"Medium",M4595&gt;5,"Large")</f>
        <v>Medium</v>
      </c>
      <c r="O4595" s="65">
        <v>150</v>
      </c>
      <c r="P4595" s="87">
        <f t="shared" si="285"/>
        <v>0.03</v>
      </c>
      <c r="Q4595" s="68">
        <v>5</v>
      </c>
      <c r="R4595" s="68" t="str" cm="1">
        <f t="array" ref="R4595">_xlfn.SWITCH(ROUND(Q4595,0),5,"Excellent",4,"Good",3,"Ok","Bad")</f>
        <v>Excellent</v>
      </c>
      <c r="S4595" s="17">
        <v>32</v>
      </c>
      <c r="T4595" s="17" t="str">
        <f t="shared" si="286"/>
        <v>No</v>
      </c>
      <c r="U4595" s="82">
        <v>43579</v>
      </c>
      <c r="V4595" s="82">
        <v>43904</v>
      </c>
      <c r="W4595" s="17">
        <v>113</v>
      </c>
      <c r="X4595" s="17" t="str">
        <f t="shared" si="287"/>
        <v>Active</v>
      </c>
      <c r="Y4595" s="17" t="s">
        <v>15616</v>
      </c>
      <c r="Z4595" s="17"/>
    </row>
    <row r="4596" spans="1:26" x14ac:dyDescent="0.25">
      <c r="A4596">
        <v>4595</v>
      </c>
      <c r="B4596" s="17" t="s">
        <v>13913</v>
      </c>
      <c r="C4596" s="17">
        <v>18</v>
      </c>
      <c r="D4596" s="17" t="str">
        <f>INDEX(Hosts!$A:$O,MATCH(Places!$C4596,Hosts!$A:$A,0),MATCH(Places!D$1,Hosts!$1:$1,0))</f>
        <v>Within a few hours</v>
      </c>
      <c r="E4596" s="87">
        <f>INDEX(Hosts!$A:$O,MATCH(Places!$C4596,Hosts!$A:$A,0),MATCH(Places!E$1,Hosts!$1:$1,0))</f>
        <v>1</v>
      </c>
      <c r="F4596" s="87">
        <f>INDEX(Hosts!$A:$O,MATCH(Places!$C4596,Hosts!$A:$A,0),MATCH(Places!F$1,Hosts!$1:$1,0))</f>
        <v>1</v>
      </c>
      <c r="G4596" s="17" t="str">
        <f>INDEX(Hosts!$A:$O,MATCH(Places!$C4596,Hosts!$A:$A,0),MATCH(Places!G$1,Hosts!$1:$1,0))</f>
        <v>No</v>
      </c>
      <c r="H4596" s="17">
        <v>15</v>
      </c>
      <c r="I4596" s="17" t="str">
        <f>INDEX(Neighborhoods!$A:$C,MATCH(Places!$H4596,Neighborhoods!$A:$A,0),MATCH(Places!I$1,Neighborhoods!$1:$1,0))</f>
        <v>Manhattan</v>
      </c>
      <c r="J4596" s="17" t="str">
        <f>INDEX(Neighborhoods!$A:$C,MATCH(Places!$H4596,Neighborhoods!$A:$A,0),MATCH(Places!J$1,Neighborhoods!$1:$1,0))</f>
        <v>East Village</v>
      </c>
      <c r="K4596" s="17" t="s">
        <v>11822</v>
      </c>
      <c r="L4596" s="17" t="str">
        <f t="shared" si="284"/>
        <v>No</v>
      </c>
      <c r="M4596" s="17">
        <v>2</v>
      </c>
      <c r="N4596" s="17" t="str" cm="1">
        <f t="array" ref="N4596">_xlfn.IFS(M4596&lt;=2,"Small",M4596&lt;=5,"Medium",M4596&gt;5,"Large")</f>
        <v>Small</v>
      </c>
      <c r="O4596" s="65">
        <v>65</v>
      </c>
      <c r="P4596" s="87">
        <f t="shared" si="285"/>
        <v>0.03</v>
      </c>
      <c r="Q4596" s="68">
        <v>5</v>
      </c>
      <c r="R4596" s="68" t="str" cm="1">
        <f t="array" ref="R4596">_xlfn.SWITCH(ROUND(Q4596,0),5,"Excellent",4,"Good",3,"Ok","Bad")</f>
        <v>Excellent</v>
      </c>
      <c r="S4596" s="17">
        <v>3</v>
      </c>
      <c r="T4596" s="17" t="str">
        <f t="shared" si="286"/>
        <v>No</v>
      </c>
      <c r="U4596" s="82">
        <v>43556</v>
      </c>
      <c r="V4596" s="82">
        <v>44031</v>
      </c>
      <c r="W4596" s="17">
        <v>17</v>
      </c>
      <c r="X4596" s="17" t="str">
        <f t="shared" si="287"/>
        <v>Active</v>
      </c>
      <c r="Y4596" s="17" t="s">
        <v>15615</v>
      </c>
      <c r="Z4596" s="17"/>
    </row>
    <row r="4597" spans="1:26" x14ac:dyDescent="0.25">
      <c r="A4597">
        <v>4596</v>
      </c>
      <c r="B4597" s="17" t="s">
        <v>3225</v>
      </c>
      <c r="C4597" s="17">
        <v>3339</v>
      </c>
      <c r="D4597" s="17" t="str">
        <f>INDEX(Hosts!$A:$O,MATCH(Places!$C4597,Hosts!$A:$A,0),MATCH(Places!D$1,Hosts!$1:$1,0))</f>
        <v>Within an hour</v>
      </c>
      <c r="E4597" s="87">
        <f>INDEX(Hosts!$A:$O,MATCH(Places!$C4597,Hosts!$A:$A,0),MATCH(Places!E$1,Hosts!$1:$1,0))</f>
        <v>1</v>
      </c>
      <c r="F4597" s="87">
        <f>INDEX(Hosts!$A:$O,MATCH(Places!$C4597,Hosts!$A:$A,0),MATCH(Places!F$1,Hosts!$1:$1,0))</f>
        <v>1</v>
      </c>
      <c r="G4597" s="17" t="str">
        <f>INDEX(Hosts!$A:$O,MATCH(Places!$C4597,Hosts!$A:$A,0),MATCH(Places!G$1,Hosts!$1:$1,0))</f>
        <v>No</v>
      </c>
      <c r="H4597" s="17">
        <v>16</v>
      </c>
      <c r="I4597" s="17" t="str">
        <f>INDEX(Neighborhoods!$A:$C,MATCH(Places!$H4597,Neighborhoods!$A:$A,0),MATCH(Places!I$1,Neighborhoods!$1:$1,0))</f>
        <v>Manhattan</v>
      </c>
      <c r="J4597" s="17" t="str">
        <f>INDEX(Neighborhoods!$A:$C,MATCH(Places!$H4597,Neighborhoods!$A:$A,0),MATCH(Places!J$1,Neighborhoods!$1:$1,0))</f>
        <v>Harlem</v>
      </c>
      <c r="K4597" s="17" t="s">
        <v>1</v>
      </c>
      <c r="L4597" s="17" t="str">
        <f t="shared" si="284"/>
        <v>Yes</v>
      </c>
      <c r="M4597" s="17">
        <v>2</v>
      </c>
      <c r="N4597" s="17" t="str" cm="1">
        <f t="array" ref="N4597">_xlfn.IFS(M4597&lt;=2,"Small",M4597&lt;=5,"Medium",M4597&gt;5,"Large")</f>
        <v>Small</v>
      </c>
      <c r="O4597" s="65">
        <v>75</v>
      </c>
      <c r="P4597" s="87">
        <f t="shared" si="285"/>
        <v>0.03</v>
      </c>
      <c r="Q4597" s="68">
        <v>4.97</v>
      </c>
      <c r="R4597" s="68" t="str" cm="1">
        <f t="array" ref="R4597">_xlfn.SWITCH(ROUND(Q4597,0),5,"Excellent",4,"Good",3,"Ok","Bad")</f>
        <v>Excellent</v>
      </c>
      <c r="S4597" s="17">
        <v>37</v>
      </c>
      <c r="T4597" s="17" t="str">
        <f t="shared" si="286"/>
        <v>No</v>
      </c>
      <c r="U4597" s="82">
        <v>43540</v>
      </c>
      <c r="V4597" s="82">
        <v>43709</v>
      </c>
      <c r="W4597" s="17">
        <v>199</v>
      </c>
      <c r="X4597" s="17" t="str">
        <f t="shared" si="287"/>
        <v>Active</v>
      </c>
      <c r="Y4597" s="17" t="s">
        <v>15616</v>
      </c>
      <c r="Z4597" s="17"/>
    </row>
    <row r="4598" spans="1:26" x14ac:dyDescent="0.25">
      <c r="A4598">
        <v>4597</v>
      </c>
      <c r="B4598" s="17" t="s">
        <v>3226</v>
      </c>
      <c r="C4598" s="17">
        <v>2419</v>
      </c>
      <c r="D4598" s="17" t="str">
        <f>INDEX(Hosts!$A:$O,MATCH(Places!$C4598,Hosts!$A:$A,0),MATCH(Places!D$1,Hosts!$1:$1,0))</f>
        <v>Within a few hours</v>
      </c>
      <c r="E4598" s="87">
        <f>INDEX(Hosts!$A:$O,MATCH(Places!$C4598,Hosts!$A:$A,0),MATCH(Places!E$1,Hosts!$1:$1,0))</f>
        <v>1</v>
      </c>
      <c r="F4598" s="87">
        <f>INDEX(Hosts!$A:$O,MATCH(Places!$C4598,Hosts!$A:$A,0),MATCH(Places!F$1,Hosts!$1:$1,0))</f>
        <v>0.71</v>
      </c>
      <c r="G4598" s="17" t="str">
        <f>INDEX(Hosts!$A:$O,MATCH(Places!$C4598,Hosts!$A:$A,0),MATCH(Places!G$1,Hosts!$1:$1,0))</f>
        <v>No</v>
      </c>
      <c r="H4598" s="17">
        <v>14</v>
      </c>
      <c r="I4598" s="17" t="str">
        <f>INDEX(Neighborhoods!$A:$C,MATCH(Places!$H4598,Neighborhoods!$A:$A,0),MATCH(Places!I$1,Neighborhoods!$1:$1,0))</f>
        <v>Manhattan</v>
      </c>
      <c r="J4598" s="17" t="str">
        <f>INDEX(Neighborhoods!$A:$C,MATCH(Places!$H4598,Neighborhoods!$A:$A,0),MATCH(Places!J$1,Neighborhoods!$1:$1,0))</f>
        <v>East Harlem</v>
      </c>
      <c r="K4598" s="17" t="s">
        <v>1</v>
      </c>
      <c r="L4598" s="17" t="str">
        <f t="shared" si="284"/>
        <v>Yes</v>
      </c>
      <c r="M4598" s="17">
        <v>2</v>
      </c>
      <c r="N4598" s="17" t="str" cm="1">
        <f t="array" ref="N4598">_xlfn.IFS(M4598&lt;=2,"Small",M4598&lt;=5,"Medium",M4598&gt;5,"Large")</f>
        <v>Small</v>
      </c>
      <c r="O4598" s="65">
        <v>75</v>
      </c>
      <c r="P4598" s="87">
        <f t="shared" si="285"/>
        <v>0.03</v>
      </c>
      <c r="Q4598" s="68">
        <v>4.7</v>
      </c>
      <c r="R4598" s="68" t="str" cm="1">
        <f t="array" ref="R4598">_xlfn.SWITCH(ROUND(Q4598,0),5,"Excellent",4,"Good",3,"Ok","Bad")</f>
        <v>Excellent</v>
      </c>
      <c r="S4598" s="17">
        <v>10</v>
      </c>
      <c r="T4598" s="17" t="str">
        <f t="shared" si="286"/>
        <v>No</v>
      </c>
      <c r="U4598" s="82">
        <v>43548</v>
      </c>
      <c r="V4598" s="82">
        <v>43850</v>
      </c>
      <c r="W4598" s="17">
        <v>0</v>
      </c>
      <c r="X4598" s="17" t="str">
        <f t="shared" si="287"/>
        <v>Inactive</v>
      </c>
      <c r="Y4598" s="17" t="s">
        <v>15616</v>
      </c>
      <c r="Z4598" s="17"/>
    </row>
    <row r="4599" spans="1:26" x14ac:dyDescent="0.25">
      <c r="A4599">
        <v>4598</v>
      </c>
      <c r="B4599" s="17" t="s">
        <v>3227</v>
      </c>
      <c r="C4599" s="17">
        <v>2763</v>
      </c>
      <c r="D4599" s="17" t="str">
        <f>INDEX(Hosts!$A:$O,MATCH(Places!$C4599,Hosts!$A:$A,0),MATCH(Places!D$1,Hosts!$1:$1,0))</f>
        <v>Within an hour</v>
      </c>
      <c r="E4599" s="87">
        <f>INDEX(Hosts!$A:$O,MATCH(Places!$C4599,Hosts!$A:$A,0),MATCH(Places!E$1,Hosts!$1:$1,0))</f>
        <v>1</v>
      </c>
      <c r="F4599" s="87">
        <f>INDEX(Hosts!$A:$O,MATCH(Places!$C4599,Hosts!$A:$A,0),MATCH(Places!F$1,Hosts!$1:$1,0))</f>
        <v>0.95</v>
      </c>
      <c r="G4599" s="17" t="str">
        <f>INDEX(Hosts!$A:$O,MATCH(Places!$C4599,Hosts!$A:$A,0),MATCH(Places!G$1,Hosts!$1:$1,0))</f>
        <v>Yes</v>
      </c>
      <c r="H4599" s="17">
        <v>7</v>
      </c>
      <c r="I4599" s="17" t="str">
        <f>INDEX(Neighborhoods!$A:$C,MATCH(Places!$H4599,Neighborhoods!$A:$A,0),MATCH(Places!I$1,Neighborhoods!$1:$1,0))</f>
        <v>Brooklyn</v>
      </c>
      <c r="J4599" s="17" t="str">
        <f>INDEX(Neighborhoods!$A:$C,MATCH(Places!$H4599,Neighborhoods!$A:$A,0),MATCH(Places!J$1,Neighborhoods!$1:$1,0))</f>
        <v>Bedford-Stuyvesant</v>
      </c>
      <c r="K4599" s="17" t="s">
        <v>11822</v>
      </c>
      <c r="L4599" s="17" t="str">
        <f t="shared" si="284"/>
        <v>No</v>
      </c>
      <c r="M4599" s="17">
        <v>12</v>
      </c>
      <c r="N4599" s="17" t="str" cm="1">
        <f t="array" ref="N4599">_xlfn.IFS(M4599&lt;=2,"Small",M4599&lt;=5,"Medium",M4599&gt;5,"Large")</f>
        <v>Large</v>
      </c>
      <c r="O4599" s="65">
        <v>527.29</v>
      </c>
      <c r="P4599" s="87">
        <f t="shared" si="285"/>
        <v>0.05</v>
      </c>
      <c r="Q4599" s="68">
        <v>4.83</v>
      </c>
      <c r="R4599" s="68" t="str" cm="1">
        <f t="array" ref="R4599">_xlfn.SWITCH(ROUND(Q4599,0),5,"Excellent",4,"Good",3,"Ok","Bad")</f>
        <v>Excellent</v>
      </c>
      <c r="S4599" s="17">
        <v>47</v>
      </c>
      <c r="T4599" s="17" t="str">
        <f t="shared" si="286"/>
        <v>No</v>
      </c>
      <c r="U4599" s="82">
        <v>43582</v>
      </c>
      <c r="V4599" s="82">
        <v>44052</v>
      </c>
      <c r="W4599" s="17">
        <v>163</v>
      </c>
      <c r="X4599" s="17" t="str">
        <f t="shared" si="287"/>
        <v>Active</v>
      </c>
      <c r="Y4599" s="17" t="s">
        <v>15615</v>
      </c>
      <c r="Z4599" s="17"/>
    </row>
    <row r="4600" spans="1:26" x14ac:dyDescent="0.25">
      <c r="A4600">
        <v>4599</v>
      </c>
      <c r="B4600" s="17" t="s">
        <v>3228</v>
      </c>
      <c r="C4600" s="17">
        <v>1225</v>
      </c>
      <c r="D4600" s="17" t="str">
        <f>INDEX(Hosts!$A:$O,MATCH(Places!$C4600,Hosts!$A:$A,0),MATCH(Places!D$1,Hosts!$1:$1,0))</f>
        <v>Within an hour</v>
      </c>
      <c r="E4600" s="87">
        <f>INDEX(Hosts!$A:$O,MATCH(Places!$C4600,Hosts!$A:$A,0),MATCH(Places!E$1,Hosts!$1:$1,0))</f>
        <v>1</v>
      </c>
      <c r="F4600" s="87">
        <f>INDEX(Hosts!$A:$O,MATCH(Places!$C4600,Hosts!$A:$A,0),MATCH(Places!F$1,Hosts!$1:$1,0))</f>
        <v>0.99</v>
      </c>
      <c r="G4600" s="17" t="str">
        <f>INDEX(Hosts!$A:$O,MATCH(Places!$C4600,Hosts!$A:$A,0),MATCH(Places!G$1,Hosts!$1:$1,0))</f>
        <v>Yes</v>
      </c>
      <c r="H4600" s="17">
        <v>7</v>
      </c>
      <c r="I4600" s="17" t="str">
        <f>INDEX(Neighborhoods!$A:$C,MATCH(Places!$H4600,Neighborhoods!$A:$A,0),MATCH(Places!I$1,Neighborhoods!$1:$1,0))</f>
        <v>Brooklyn</v>
      </c>
      <c r="J4600" s="17" t="str">
        <f>INDEX(Neighborhoods!$A:$C,MATCH(Places!$H4600,Neighborhoods!$A:$A,0),MATCH(Places!J$1,Neighborhoods!$1:$1,0))</f>
        <v>Bedford-Stuyvesant</v>
      </c>
      <c r="K4600" s="17" t="s">
        <v>11822</v>
      </c>
      <c r="L4600" s="17" t="str">
        <f t="shared" si="284"/>
        <v>No</v>
      </c>
      <c r="M4600" s="17">
        <v>4</v>
      </c>
      <c r="N4600" s="17" t="str" cm="1">
        <f t="array" ref="N4600">_xlfn.IFS(M4600&lt;=2,"Small",M4600&lt;=5,"Medium",M4600&gt;5,"Large")</f>
        <v>Medium</v>
      </c>
      <c r="O4600" s="65">
        <v>175</v>
      </c>
      <c r="P4600" s="87">
        <f t="shared" si="285"/>
        <v>0.03</v>
      </c>
      <c r="Q4600" s="68">
        <v>4.9800000000000004</v>
      </c>
      <c r="R4600" s="68" t="str" cm="1">
        <f t="array" ref="R4600">_xlfn.SWITCH(ROUND(Q4600,0),5,"Excellent",4,"Good",3,"Ok","Bad")</f>
        <v>Excellent</v>
      </c>
      <c r="S4600" s="17">
        <v>54</v>
      </c>
      <c r="T4600" s="17" t="str">
        <f t="shared" si="286"/>
        <v>No</v>
      </c>
      <c r="U4600" s="82">
        <v>43564</v>
      </c>
      <c r="V4600" s="82">
        <v>44046</v>
      </c>
      <c r="W4600" s="17">
        <v>199</v>
      </c>
      <c r="X4600" s="17" t="str">
        <f t="shared" si="287"/>
        <v>Active</v>
      </c>
      <c r="Y4600" s="17" t="s">
        <v>15615</v>
      </c>
      <c r="Z4600" s="17"/>
    </row>
    <row r="4601" spans="1:26" x14ac:dyDescent="0.25">
      <c r="A4601">
        <v>4600</v>
      </c>
      <c r="B4601" s="17" t="s">
        <v>3229</v>
      </c>
      <c r="C4601" s="17">
        <v>2954</v>
      </c>
      <c r="D4601" s="17" t="str">
        <f>INDEX(Hosts!$A:$O,MATCH(Places!$C4601,Hosts!$A:$A,0),MATCH(Places!D$1,Hosts!$1:$1,0))</f>
        <v>Within an hour</v>
      </c>
      <c r="E4601" s="87">
        <f>INDEX(Hosts!$A:$O,MATCH(Places!$C4601,Hosts!$A:$A,0),MATCH(Places!E$1,Hosts!$1:$1,0))</f>
        <v>1</v>
      </c>
      <c r="F4601" s="87">
        <f>INDEX(Hosts!$A:$O,MATCH(Places!$C4601,Hosts!$A:$A,0),MATCH(Places!F$1,Hosts!$1:$1,0))</f>
        <v>0.94</v>
      </c>
      <c r="G4601" s="17" t="str">
        <f>INDEX(Hosts!$A:$O,MATCH(Places!$C4601,Hosts!$A:$A,0),MATCH(Places!G$1,Hosts!$1:$1,0))</f>
        <v>No</v>
      </c>
      <c r="H4601" s="17">
        <v>7</v>
      </c>
      <c r="I4601" s="17" t="str">
        <f>INDEX(Neighborhoods!$A:$C,MATCH(Places!$H4601,Neighborhoods!$A:$A,0),MATCH(Places!I$1,Neighborhoods!$1:$1,0))</f>
        <v>Brooklyn</v>
      </c>
      <c r="J4601" s="17" t="str">
        <f>INDEX(Neighborhoods!$A:$C,MATCH(Places!$H4601,Neighborhoods!$A:$A,0),MATCH(Places!J$1,Neighborhoods!$1:$1,0))</f>
        <v>Bedford-Stuyvesant</v>
      </c>
      <c r="K4601" s="17" t="s">
        <v>11822</v>
      </c>
      <c r="L4601" s="17" t="str">
        <f t="shared" si="284"/>
        <v>No</v>
      </c>
      <c r="M4601" s="17">
        <v>6</v>
      </c>
      <c r="N4601" s="17" t="str" cm="1">
        <f t="array" ref="N4601">_xlfn.IFS(M4601&lt;=2,"Small",M4601&lt;=5,"Medium",M4601&gt;5,"Large")</f>
        <v>Large</v>
      </c>
      <c r="O4601" s="65">
        <v>224</v>
      </c>
      <c r="P4601" s="87">
        <f t="shared" si="285"/>
        <v>0.04</v>
      </c>
      <c r="Q4601" s="68">
        <v>4.75</v>
      </c>
      <c r="R4601" s="68" t="str" cm="1">
        <f t="array" ref="R4601">_xlfn.SWITCH(ROUND(Q4601,0),5,"Excellent",4,"Good",3,"Ok","Bad")</f>
        <v>Excellent</v>
      </c>
      <c r="S4601" s="17">
        <v>56</v>
      </c>
      <c r="T4601" s="17" t="str">
        <f t="shared" si="286"/>
        <v>No</v>
      </c>
      <c r="U4601" s="82">
        <v>43589</v>
      </c>
      <c r="V4601" s="82">
        <v>44053</v>
      </c>
      <c r="W4601" s="17">
        <v>75</v>
      </c>
      <c r="X4601" s="17" t="str">
        <f t="shared" si="287"/>
        <v>Active</v>
      </c>
      <c r="Y4601" s="17" t="s">
        <v>15615</v>
      </c>
      <c r="Z4601" s="17"/>
    </row>
    <row r="4602" spans="1:26" x14ac:dyDescent="0.25">
      <c r="A4602">
        <v>4601</v>
      </c>
      <c r="B4602" s="17" t="s">
        <v>3230</v>
      </c>
      <c r="C4602" s="17">
        <v>3810</v>
      </c>
      <c r="D4602" s="17" t="str">
        <f>INDEX(Hosts!$A:$O,MATCH(Places!$C4602,Hosts!$A:$A,0),MATCH(Places!D$1,Hosts!$1:$1,0))</f>
        <v>Within an hour</v>
      </c>
      <c r="E4602" s="87">
        <f>INDEX(Hosts!$A:$O,MATCH(Places!$C4602,Hosts!$A:$A,0),MATCH(Places!E$1,Hosts!$1:$1,0))</f>
        <v>1</v>
      </c>
      <c r="F4602" s="87">
        <f>INDEX(Hosts!$A:$O,MATCH(Places!$C4602,Hosts!$A:$A,0),MATCH(Places!F$1,Hosts!$1:$1,0))</f>
        <v>0.97</v>
      </c>
      <c r="G4602" s="17" t="str">
        <f>INDEX(Hosts!$A:$O,MATCH(Places!$C4602,Hosts!$A:$A,0),MATCH(Places!G$1,Hosts!$1:$1,0))</f>
        <v>Yes</v>
      </c>
      <c r="H4602" s="17">
        <v>7</v>
      </c>
      <c r="I4602" s="17" t="str">
        <f>INDEX(Neighborhoods!$A:$C,MATCH(Places!$H4602,Neighborhoods!$A:$A,0),MATCH(Places!I$1,Neighborhoods!$1:$1,0))</f>
        <v>Brooklyn</v>
      </c>
      <c r="J4602" s="17" t="str">
        <f>INDEX(Neighborhoods!$A:$C,MATCH(Places!$H4602,Neighborhoods!$A:$A,0),MATCH(Places!J$1,Neighborhoods!$1:$1,0))</f>
        <v>Bedford-Stuyvesant</v>
      </c>
      <c r="K4602" s="17" t="s">
        <v>11822</v>
      </c>
      <c r="L4602" s="17" t="str">
        <f t="shared" si="284"/>
        <v>No</v>
      </c>
      <c r="M4602" s="17">
        <v>5</v>
      </c>
      <c r="N4602" s="17" t="str" cm="1">
        <f t="array" ref="N4602">_xlfn.IFS(M4602&lt;=2,"Small",M4602&lt;=5,"Medium",M4602&gt;5,"Large")</f>
        <v>Medium</v>
      </c>
      <c r="O4602" s="65">
        <v>184</v>
      </c>
      <c r="P4602" s="87">
        <f t="shared" si="285"/>
        <v>0.03</v>
      </c>
      <c r="Q4602" s="68">
        <v>5</v>
      </c>
      <c r="R4602" s="68" t="str" cm="1">
        <f t="array" ref="R4602">_xlfn.SWITCH(ROUND(Q4602,0),5,"Excellent",4,"Good",3,"Ok","Bad")</f>
        <v>Excellent</v>
      </c>
      <c r="S4602" s="17">
        <v>35</v>
      </c>
      <c r="T4602" s="17" t="str">
        <f t="shared" si="286"/>
        <v>No</v>
      </c>
      <c r="U4602" s="82">
        <v>43550</v>
      </c>
      <c r="V4602" s="82">
        <v>43853</v>
      </c>
      <c r="W4602" s="17">
        <v>0</v>
      </c>
      <c r="X4602" s="17" t="str">
        <f t="shared" si="287"/>
        <v>Inactive</v>
      </c>
      <c r="Y4602" s="17" t="s">
        <v>15615</v>
      </c>
      <c r="Z4602" s="17"/>
    </row>
    <row r="4603" spans="1:26" x14ac:dyDescent="0.25">
      <c r="A4603">
        <v>4602</v>
      </c>
      <c r="B4603" s="17" t="s">
        <v>3231</v>
      </c>
      <c r="C4603" s="17">
        <v>730</v>
      </c>
      <c r="D4603" s="17" t="str">
        <f>INDEX(Hosts!$A:$O,MATCH(Places!$C4603,Hosts!$A:$A,0),MATCH(Places!D$1,Hosts!$1:$1,0))</f>
        <v>Within a day</v>
      </c>
      <c r="E4603" s="87">
        <f>INDEX(Hosts!$A:$O,MATCH(Places!$C4603,Hosts!$A:$A,0),MATCH(Places!E$1,Hosts!$1:$1,0))</f>
        <v>0.5</v>
      </c>
      <c r="F4603" s="87">
        <f>INDEX(Hosts!$A:$O,MATCH(Places!$C4603,Hosts!$A:$A,0),MATCH(Places!F$1,Hosts!$1:$1,0))</f>
        <v>0.63</v>
      </c>
      <c r="G4603" s="17" t="str">
        <f>INDEX(Hosts!$A:$O,MATCH(Places!$C4603,Hosts!$A:$A,0),MATCH(Places!G$1,Hosts!$1:$1,0))</f>
        <v>Yes</v>
      </c>
      <c r="H4603" s="17">
        <v>13</v>
      </c>
      <c r="I4603" s="17" t="str">
        <f>INDEX(Neighborhoods!$A:$C,MATCH(Places!$H4603,Neighborhoods!$A:$A,0),MATCH(Places!I$1,Neighborhoods!$1:$1,0))</f>
        <v>Manhattan</v>
      </c>
      <c r="J4603" s="17" t="str">
        <f>INDEX(Neighborhoods!$A:$C,MATCH(Places!$H4603,Neighborhoods!$A:$A,0),MATCH(Places!J$1,Neighborhoods!$1:$1,0))</f>
        <v>Chelsea</v>
      </c>
      <c r="K4603" s="17" t="s">
        <v>11822</v>
      </c>
      <c r="L4603" s="17" t="str">
        <f t="shared" si="284"/>
        <v>No</v>
      </c>
      <c r="M4603" s="17">
        <v>2</v>
      </c>
      <c r="N4603" s="17" t="str" cm="1">
        <f t="array" ref="N4603">_xlfn.IFS(M4603&lt;=2,"Small",M4603&lt;=5,"Medium",M4603&gt;5,"Large")</f>
        <v>Small</v>
      </c>
      <c r="O4603" s="65">
        <v>145</v>
      </c>
      <c r="P4603" s="87">
        <f t="shared" si="285"/>
        <v>0.03</v>
      </c>
      <c r="Q4603" s="68">
        <v>5</v>
      </c>
      <c r="R4603" s="68" t="str" cm="1">
        <f t="array" ref="R4603">_xlfn.SWITCH(ROUND(Q4603,0),5,"Excellent",4,"Good",3,"Ok","Bad")</f>
        <v>Excellent</v>
      </c>
      <c r="S4603" s="17">
        <v>13</v>
      </c>
      <c r="T4603" s="17" t="str">
        <f t="shared" si="286"/>
        <v>No</v>
      </c>
      <c r="U4603" s="82">
        <v>43575</v>
      </c>
      <c r="V4603" s="82">
        <v>43831</v>
      </c>
      <c r="W4603" s="17">
        <v>25</v>
      </c>
      <c r="X4603" s="17" t="str">
        <f t="shared" si="287"/>
        <v>Active</v>
      </c>
      <c r="Y4603" s="17" t="s">
        <v>15615</v>
      </c>
      <c r="Z4603" s="17"/>
    </row>
    <row r="4604" spans="1:26" x14ac:dyDescent="0.25">
      <c r="A4604">
        <v>4603</v>
      </c>
      <c r="B4604" s="17" t="s">
        <v>15007</v>
      </c>
      <c r="C4604" s="17">
        <v>3432</v>
      </c>
      <c r="D4604" s="17" t="str">
        <f>INDEX(Hosts!$A:$O,MATCH(Places!$C4604,Hosts!$A:$A,0),MATCH(Places!D$1,Hosts!$1:$1,0))</f>
        <v>Within an hour</v>
      </c>
      <c r="E4604" s="87">
        <f>INDEX(Hosts!$A:$O,MATCH(Places!$C4604,Hosts!$A:$A,0),MATCH(Places!E$1,Hosts!$1:$1,0))</f>
        <v>1</v>
      </c>
      <c r="F4604" s="87">
        <f>INDEX(Hosts!$A:$O,MATCH(Places!$C4604,Hosts!$A:$A,0),MATCH(Places!F$1,Hosts!$1:$1,0))</f>
        <v>0.98</v>
      </c>
      <c r="G4604" s="17" t="str">
        <f>INDEX(Hosts!$A:$O,MATCH(Places!$C4604,Hosts!$A:$A,0),MATCH(Places!G$1,Hosts!$1:$1,0))</f>
        <v>No</v>
      </c>
      <c r="H4604" s="17">
        <v>23</v>
      </c>
      <c r="I4604" s="17" t="str">
        <f>INDEX(Neighborhoods!$A:$C,MATCH(Places!$H4604,Neighborhoods!$A:$A,0),MATCH(Places!I$1,Neighborhoods!$1:$1,0))</f>
        <v>Queens</v>
      </c>
      <c r="J4604" s="17" t="str">
        <f>INDEX(Neighborhoods!$A:$C,MATCH(Places!$H4604,Neighborhoods!$A:$A,0),MATCH(Places!J$1,Neighborhoods!$1:$1,0))</f>
        <v>Jamaica</v>
      </c>
      <c r="K4604" s="17" t="s">
        <v>1</v>
      </c>
      <c r="L4604" s="17" t="str">
        <f t="shared" si="284"/>
        <v>Yes</v>
      </c>
      <c r="M4604" s="17">
        <v>2</v>
      </c>
      <c r="N4604" s="17" t="str" cm="1">
        <f t="array" ref="N4604">_xlfn.IFS(M4604&lt;=2,"Small",M4604&lt;=5,"Medium",M4604&gt;5,"Large")</f>
        <v>Small</v>
      </c>
      <c r="O4604" s="65">
        <v>79</v>
      </c>
      <c r="P4604" s="87">
        <f t="shared" si="285"/>
        <v>0.03</v>
      </c>
      <c r="Q4604" s="68">
        <v>4.33</v>
      </c>
      <c r="R4604" s="68" t="str" cm="1">
        <f t="array" ref="R4604">_xlfn.SWITCH(ROUND(Q4604,0),5,"Excellent",4,"Good",3,"Ok","Bad")</f>
        <v>Good</v>
      </c>
      <c r="S4604" s="17">
        <v>3</v>
      </c>
      <c r="T4604" s="17" t="str">
        <f t="shared" si="286"/>
        <v>No</v>
      </c>
      <c r="U4604" s="82">
        <v>43996</v>
      </c>
      <c r="V4604" s="82">
        <v>44017</v>
      </c>
      <c r="W4604" s="17">
        <v>365</v>
      </c>
      <c r="X4604" s="17" t="str">
        <f t="shared" si="287"/>
        <v>Active</v>
      </c>
      <c r="Y4604" s="17" t="s">
        <v>15616</v>
      </c>
      <c r="Z4604" s="17"/>
    </row>
    <row r="4605" spans="1:26" x14ac:dyDescent="0.25">
      <c r="A4605">
        <v>4604</v>
      </c>
      <c r="B4605" s="17" t="s">
        <v>3232</v>
      </c>
      <c r="C4605" s="17">
        <v>1702</v>
      </c>
      <c r="D4605" s="17" t="str">
        <f>INDEX(Hosts!$A:$O,MATCH(Places!$C4605,Hosts!$A:$A,0),MATCH(Places!D$1,Hosts!$1:$1,0))</f>
        <v>Within a few hours</v>
      </c>
      <c r="E4605" s="87">
        <f>INDEX(Hosts!$A:$O,MATCH(Places!$C4605,Hosts!$A:$A,0),MATCH(Places!E$1,Hosts!$1:$1,0))</f>
        <v>0.8</v>
      </c>
      <c r="F4605" s="87">
        <f>INDEX(Hosts!$A:$O,MATCH(Places!$C4605,Hosts!$A:$A,0),MATCH(Places!F$1,Hosts!$1:$1,0))</f>
        <v>1</v>
      </c>
      <c r="G4605" s="17" t="str">
        <f>INDEX(Hosts!$A:$O,MATCH(Places!$C4605,Hosts!$A:$A,0),MATCH(Places!G$1,Hosts!$1:$1,0))</f>
        <v>Yes</v>
      </c>
      <c r="H4605" s="17">
        <v>20</v>
      </c>
      <c r="I4605" s="17" t="str">
        <f>INDEX(Neighborhoods!$A:$C,MATCH(Places!$H4605,Neighborhoods!$A:$A,0),MATCH(Places!I$1,Neighborhoods!$1:$1,0))</f>
        <v>Manhattan</v>
      </c>
      <c r="J4605" s="17" t="str">
        <f>INDEX(Neighborhoods!$A:$C,MATCH(Places!$H4605,Neighborhoods!$A:$A,0),MATCH(Places!J$1,Neighborhoods!$1:$1,0))</f>
        <v>Upper West Side</v>
      </c>
      <c r="K4605" s="17" t="s">
        <v>1</v>
      </c>
      <c r="L4605" s="17" t="str">
        <f t="shared" si="284"/>
        <v>Yes</v>
      </c>
      <c r="M4605" s="17">
        <v>2</v>
      </c>
      <c r="N4605" s="17" t="str" cm="1">
        <f t="array" ref="N4605">_xlfn.IFS(M4605&lt;=2,"Small",M4605&lt;=5,"Medium",M4605&gt;5,"Large")</f>
        <v>Small</v>
      </c>
      <c r="O4605" s="65">
        <v>93</v>
      </c>
      <c r="P4605" s="87">
        <f t="shared" si="285"/>
        <v>0.03</v>
      </c>
      <c r="Q4605" s="68">
        <v>4.88</v>
      </c>
      <c r="R4605" s="68" t="str" cm="1">
        <f t="array" ref="R4605">_xlfn.SWITCH(ROUND(Q4605,0),5,"Excellent",4,"Good",3,"Ok","Bad")</f>
        <v>Excellent</v>
      </c>
      <c r="S4605" s="17">
        <v>49</v>
      </c>
      <c r="T4605" s="17" t="str">
        <f t="shared" si="286"/>
        <v>No</v>
      </c>
      <c r="U4605" s="82">
        <v>43548</v>
      </c>
      <c r="V4605" s="82">
        <v>43814</v>
      </c>
      <c r="W4605" s="17">
        <v>60</v>
      </c>
      <c r="X4605" s="17" t="str">
        <f t="shared" si="287"/>
        <v>Active</v>
      </c>
      <c r="Y4605" s="17" t="s">
        <v>15616</v>
      </c>
      <c r="Z4605" s="17"/>
    </row>
    <row r="4606" spans="1:26" x14ac:dyDescent="0.25">
      <c r="A4606">
        <v>4605</v>
      </c>
      <c r="B4606" s="17" t="s">
        <v>13489</v>
      </c>
      <c r="C4606" s="17">
        <v>4069</v>
      </c>
      <c r="D4606" s="17" t="str">
        <f>INDEX(Hosts!$A:$O,MATCH(Places!$C4606,Hosts!$A:$A,0),MATCH(Places!D$1,Hosts!$1:$1,0))</f>
        <v>Within a day</v>
      </c>
      <c r="E4606" s="87">
        <f>INDEX(Hosts!$A:$O,MATCH(Places!$C4606,Hosts!$A:$A,0),MATCH(Places!E$1,Hosts!$1:$1,0))</f>
        <v>0.75</v>
      </c>
      <c r="F4606" s="87">
        <f>INDEX(Hosts!$A:$O,MATCH(Places!$C4606,Hosts!$A:$A,0),MATCH(Places!F$1,Hosts!$1:$1,0))</f>
        <v>0.84</v>
      </c>
      <c r="G4606" s="17" t="str">
        <f>INDEX(Hosts!$A:$O,MATCH(Places!$C4606,Hosts!$A:$A,0),MATCH(Places!G$1,Hosts!$1:$1,0))</f>
        <v>No</v>
      </c>
      <c r="H4606" s="17">
        <v>8</v>
      </c>
      <c r="I4606" s="17" t="str">
        <f>INDEX(Neighborhoods!$A:$C,MATCH(Places!$H4606,Neighborhoods!$A:$A,0),MATCH(Places!I$1,Neighborhoods!$1:$1,0))</f>
        <v>Brooklyn</v>
      </c>
      <c r="J4606" s="17" t="str">
        <f>INDEX(Neighborhoods!$A:$C,MATCH(Places!$H4606,Neighborhoods!$A:$A,0),MATCH(Places!J$1,Neighborhoods!$1:$1,0))</f>
        <v>Bushwick</v>
      </c>
      <c r="K4606" s="17" t="s">
        <v>11822</v>
      </c>
      <c r="L4606" s="17" t="str">
        <f t="shared" si="284"/>
        <v>No</v>
      </c>
      <c r="M4606" s="17">
        <v>6</v>
      </c>
      <c r="N4606" s="17" t="str" cm="1">
        <f t="array" ref="N4606">_xlfn.IFS(M4606&lt;=2,"Small",M4606&lt;=5,"Medium",M4606&gt;5,"Large")</f>
        <v>Large</v>
      </c>
      <c r="O4606" s="65">
        <v>168</v>
      </c>
      <c r="P4606" s="87">
        <f t="shared" si="285"/>
        <v>0.03</v>
      </c>
      <c r="Q4606" s="68">
        <v>4.5</v>
      </c>
      <c r="R4606" s="68" t="str" cm="1">
        <f t="array" ref="R4606">_xlfn.SWITCH(ROUND(Q4606,0),5,"Excellent",4,"Good",3,"Ok","Bad")</f>
        <v>Excellent</v>
      </c>
      <c r="S4606" s="17">
        <v>8</v>
      </c>
      <c r="T4606" s="17" t="str">
        <f t="shared" si="286"/>
        <v>No</v>
      </c>
      <c r="U4606" s="82">
        <v>43826</v>
      </c>
      <c r="V4606" s="82">
        <v>43897</v>
      </c>
      <c r="W4606" s="17">
        <v>346</v>
      </c>
      <c r="X4606" s="17" t="str">
        <f t="shared" si="287"/>
        <v>Active</v>
      </c>
      <c r="Y4606" s="17" t="s">
        <v>15615</v>
      </c>
      <c r="Z4606" s="17"/>
    </row>
    <row r="4607" spans="1:26" x14ac:dyDescent="0.25">
      <c r="A4607">
        <v>4606</v>
      </c>
      <c r="B4607" s="17" t="s">
        <v>13133</v>
      </c>
      <c r="C4607" s="17">
        <v>3811</v>
      </c>
      <c r="D4607" s="17" t="str">
        <f>INDEX(Hosts!$A:$O,MATCH(Places!$C4607,Hosts!$A:$A,0),MATCH(Places!D$1,Hosts!$1:$1,0))</f>
        <v>Within a few hours</v>
      </c>
      <c r="E4607" s="87">
        <f>INDEX(Hosts!$A:$O,MATCH(Places!$C4607,Hosts!$A:$A,0),MATCH(Places!E$1,Hosts!$1:$1,0))</f>
        <v>1</v>
      </c>
      <c r="F4607" s="87">
        <f>INDEX(Hosts!$A:$O,MATCH(Places!$C4607,Hosts!$A:$A,0),MATCH(Places!F$1,Hosts!$1:$1,0))</f>
        <v>1</v>
      </c>
      <c r="G4607" s="17" t="str">
        <f>INDEX(Hosts!$A:$O,MATCH(Places!$C4607,Hosts!$A:$A,0),MATCH(Places!G$1,Hosts!$1:$1,0))</f>
        <v>No</v>
      </c>
      <c r="H4607" s="17">
        <v>16</v>
      </c>
      <c r="I4607" s="17" t="str">
        <f>INDEX(Neighborhoods!$A:$C,MATCH(Places!$H4607,Neighborhoods!$A:$A,0),MATCH(Places!I$1,Neighborhoods!$1:$1,0))</f>
        <v>Manhattan</v>
      </c>
      <c r="J4607" s="17" t="str">
        <f>INDEX(Neighborhoods!$A:$C,MATCH(Places!$H4607,Neighborhoods!$A:$A,0),MATCH(Places!J$1,Neighborhoods!$1:$1,0))</f>
        <v>Harlem</v>
      </c>
      <c r="K4607" s="17" t="s">
        <v>11822</v>
      </c>
      <c r="L4607" s="17" t="str">
        <f t="shared" si="284"/>
        <v>No</v>
      </c>
      <c r="M4607" s="17">
        <v>4</v>
      </c>
      <c r="N4607" s="17" t="str" cm="1">
        <f t="array" ref="N4607">_xlfn.IFS(M4607&lt;=2,"Small",M4607&lt;=5,"Medium",M4607&gt;5,"Large")</f>
        <v>Medium</v>
      </c>
      <c r="O4607" s="65">
        <v>65</v>
      </c>
      <c r="P4607" s="87">
        <f t="shared" si="285"/>
        <v>0.03</v>
      </c>
      <c r="Q4607" s="68">
        <v>4.75</v>
      </c>
      <c r="R4607" s="68" t="str" cm="1">
        <f t="array" ref="R4607">_xlfn.SWITCH(ROUND(Q4607,0),5,"Excellent",4,"Good",3,"Ok","Bad")</f>
        <v>Excellent</v>
      </c>
      <c r="S4607" s="17">
        <v>4</v>
      </c>
      <c r="T4607" s="17" t="str">
        <f t="shared" si="286"/>
        <v>No</v>
      </c>
      <c r="U4607" s="82">
        <v>43575</v>
      </c>
      <c r="V4607" s="82">
        <v>43673</v>
      </c>
      <c r="W4607" s="17">
        <v>1</v>
      </c>
      <c r="X4607" s="17" t="str">
        <f t="shared" si="287"/>
        <v>Active</v>
      </c>
      <c r="Y4607" s="17" t="s">
        <v>15615</v>
      </c>
      <c r="Z4607" s="17"/>
    </row>
    <row r="4608" spans="1:26" x14ac:dyDescent="0.25">
      <c r="A4608">
        <v>4607</v>
      </c>
      <c r="B4608" s="17" t="s">
        <v>14475</v>
      </c>
      <c r="C4608" s="17">
        <v>2879</v>
      </c>
      <c r="D4608" s="17" t="str">
        <f>INDEX(Hosts!$A:$O,MATCH(Places!$C4608,Hosts!$A:$A,0),MATCH(Places!D$1,Hosts!$1:$1,0))</f>
        <v>Within an hour</v>
      </c>
      <c r="E4608" s="87">
        <f>INDEX(Hosts!$A:$O,MATCH(Places!$C4608,Hosts!$A:$A,0),MATCH(Places!E$1,Hosts!$1:$1,0))</f>
        <v>1</v>
      </c>
      <c r="F4608" s="87">
        <f>INDEX(Hosts!$A:$O,MATCH(Places!$C4608,Hosts!$A:$A,0),MATCH(Places!F$1,Hosts!$1:$1,0))</f>
        <v>0.92</v>
      </c>
      <c r="G4608" s="17" t="str">
        <f>INDEX(Hosts!$A:$O,MATCH(Places!$C4608,Hosts!$A:$A,0),MATCH(Places!G$1,Hosts!$1:$1,0))</f>
        <v>Yes</v>
      </c>
      <c r="H4608" s="17">
        <v>24</v>
      </c>
      <c r="I4608" s="17" t="str">
        <f>INDEX(Neighborhoods!$A:$C,MATCH(Places!$H4608,Neighborhoods!$A:$A,0),MATCH(Places!I$1,Neighborhoods!$1:$1,0))</f>
        <v>Queens</v>
      </c>
      <c r="J4608" s="17" t="str">
        <f>INDEX(Neighborhoods!$A:$C,MATCH(Places!$H4608,Neighborhoods!$A:$A,0),MATCH(Places!J$1,Neighborhoods!$1:$1,0))</f>
        <v>Long Island City</v>
      </c>
      <c r="K4608" s="17" t="s">
        <v>11822</v>
      </c>
      <c r="L4608" s="17" t="str">
        <f t="shared" si="284"/>
        <v>No</v>
      </c>
      <c r="M4608" s="17">
        <v>8</v>
      </c>
      <c r="N4608" s="17" t="str" cm="1">
        <f t="array" ref="N4608">_xlfn.IFS(M4608&lt;=2,"Small",M4608&lt;=5,"Medium",M4608&gt;5,"Large")</f>
        <v>Large</v>
      </c>
      <c r="O4608" s="65">
        <v>220</v>
      </c>
      <c r="P4608" s="87">
        <f t="shared" si="285"/>
        <v>0.04</v>
      </c>
      <c r="Q4608" s="68">
        <v>5</v>
      </c>
      <c r="R4608" s="68" t="str" cm="1">
        <f t="array" ref="R4608">_xlfn.SWITCH(ROUND(Q4608,0),5,"Excellent",4,"Good",3,"Ok","Bad")</f>
        <v>Excellent</v>
      </c>
      <c r="S4608" s="17">
        <v>31</v>
      </c>
      <c r="T4608" s="17" t="str">
        <f t="shared" si="286"/>
        <v>No</v>
      </c>
      <c r="U4608" s="82">
        <v>43700</v>
      </c>
      <c r="V4608" s="82">
        <v>44038</v>
      </c>
      <c r="W4608" s="17">
        <v>331</v>
      </c>
      <c r="X4608" s="17" t="str">
        <f t="shared" si="287"/>
        <v>Active</v>
      </c>
      <c r="Y4608" s="17" t="s">
        <v>15615</v>
      </c>
      <c r="Z4608" s="17"/>
    </row>
    <row r="4609" spans="1:26" x14ac:dyDescent="0.25">
      <c r="A4609">
        <v>4608</v>
      </c>
      <c r="B4609" s="17" t="s">
        <v>3233</v>
      </c>
      <c r="C4609" s="17">
        <v>3812</v>
      </c>
      <c r="D4609" s="17" t="str">
        <f>INDEX(Hosts!$A:$O,MATCH(Places!$C4609,Hosts!$A:$A,0),MATCH(Places!D$1,Hosts!$1:$1,0))</f>
        <v>A few days or more</v>
      </c>
      <c r="E4609" s="87">
        <f>INDEX(Hosts!$A:$O,MATCH(Places!$C4609,Hosts!$A:$A,0),MATCH(Places!E$1,Hosts!$1:$1,0))</f>
        <v>0.28999999999999998</v>
      </c>
      <c r="F4609" s="87">
        <f>INDEX(Hosts!$A:$O,MATCH(Places!$C4609,Hosts!$A:$A,0),MATCH(Places!F$1,Hosts!$1:$1,0))</f>
        <v>1</v>
      </c>
      <c r="G4609" s="17" t="str">
        <f>INDEX(Hosts!$A:$O,MATCH(Places!$C4609,Hosts!$A:$A,0),MATCH(Places!G$1,Hosts!$1:$1,0))</f>
        <v>Yes</v>
      </c>
      <c r="H4609" s="17">
        <v>8</v>
      </c>
      <c r="I4609" s="17" t="str">
        <f>INDEX(Neighborhoods!$A:$C,MATCH(Places!$H4609,Neighborhoods!$A:$A,0),MATCH(Places!I$1,Neighborhoods!$1:$1,0))</f>
        <v>Brooklyn</v>
      </c>
      <c r="J4609" s="17" t="str">
        <f>INDEX(Neighborhoods!$A:$C,MATCH(Places!$H4609,Neighborhoods!$A:$A,0),MATCH(Places!J$1,Neighborhoods!$1:$1,0))</f>
        <v>Bushwick</v>
      </c>
      <c r="K4609" s="17" t="s">
        <v>11822</v>
      </c>
      <c r="L4609" s="17" t="str">
        <f t="shared" si="284"/>
        <v>No</v>
      </c>
      <c r="M4609" s="17">
        <v>8</v>
      </c>
      <c r="N4609" s="17" t="str" cm="1">
        <f t="array" ref="N4609">_xlfn.IFS(M4609&lt;=2,"Small",M4609&lt;=5,"Medium",M4609&gt;5,"Large")</f>
        <v>Large</v>
      </c>
      <c r="O4609" s="65">
        <v>250</v>
      </c>
      <c r="P4609" s="87">
        <f t="shared" si="285"/>
        <v>0.04</v>
      </c>
      <c r="Q4609" s="68">
        <v>4.91</v>
      </c>
      <c r="R4609" s="68" t="str" cm="1">
        <f t="array" ref="R4609">_xlfn.SWITCH(ROUND(Q4609,0),5,"Excellent",4,"Good",3,"Ok","Bad")</f>
        <v>Excellent</v>
      </c>
      <c r="S4609" s="17">
        <v>79</v>
      </c>
      <c r="T4609" s="17" t="str">
        <f t="shared" si="286"/>
        <v>No</v>
      </c>
      <c r="U4609" s="82">
        <v>43561</v>
      </c>
      <c r="V4609" s="82">
        <v>43898</v>
      </c>
      <c r="W4609" s="17">
        <v>0</v>
      </c>
      <c r="X4609" s="17" t="str">
        <f t="shared" si="287"/>
        <v>Inactive</v>
      </c>
      <c r="Y4609" s="17" t="s">
        <v>15616</v>
      </c>
      <c r="Z4609" s="17"/>
    </row>
    <row r="4610" spans="1:26" x14ac:dyDescent="0.25">
      <c r="A4610">
        <v>4609</v>
      </c>
      <c r="B4610" s="17" t="s">
        <v>14259</v>
      </c>
      <c r="C4610" s="17">
        <v>1903</v>
      </c>
      <c r="D4610" s="17" t="str">
        <f>INDEX(Hosts!$A:$O,MATCH(Places!$C4610,Hosts!$A:$A,0),MATCH(Places!D$1,Hosts!$1:$1,0))</f>
        <v>Within an hour</v>
      </c>
      <c r="E4610" s="87">
        <f>INDEX(Hosts!$A:$O,MATCH(Places!$C4610,Hosts!$A:$A,0),MATCH(Places!E$1,Hosts!$1:$1,0))</f>
        <v>1</v>
      </c>
      <c r="F4610" s="87">
        <f>INDEX(Hosts!$A:$O,MATCH(Places!$C4610,Hosts!$A:$A,0),MATCH(Places!F$1,Hosts!$1:$1,0))</f>
        <v>1</v>
      </c>
      <c r="G4610" s="17" t="str">
        <f>INDEX(Hosts!$A:$O,MATCH(Places!$C4610,Hosts!$A:$A,0),MATCH(Places!G$1,Hosts!$1:$1,0))</f>
        <v>No</v>
      </c>
      <c r="H4610" s="17">
        <v>7</v>
      </c>
      <c r="I4610" s="17" t="str">
        <f>INDEX(Neighborhoods!$A:$C,MATCH(Places!$H4610,Neighborhoods!$A:$A,0),MATCH(Places!I$1,Neighborhoods!$1:$1,0))</f>
        <v>Brooklyn</v>
      </c>
      <c r="J4610" s="17" t="str">
        <f>INDEX(Neighborhoods!$A:$C,MATCH(Places!$H4610,Neighborhoods!$A:$A,0),MATCH(Places!J$1,Neighborhoods!$1:$1,0))</f>
        <v>Bedford-Stuyvesant</v>
      </c>
      <c r="K4610" s="17" t="s">
        <v>1</v>
      </c>
      <c r="L4610" s="17" t="str">
        <f t="shared" ref="L4610:L4673" si="288">IF(OR(K4610="Private room",K4610="Shared room"),"Yes","No")</f>
        <v>Yes</v>
      </c>
      <c r="M4610" s="17">
        <v>1</v>
      </c>
      <c r="N4610" s="17" t="str" cm="1">
        <f t="array" ref="N4610">_xlfn.IFS(M4610&lt;=2,"Small",M4610&lt;=5,"Medium",M4610&gt;5,"Large")</f>
        <v>Small</v>
      </c>
      <c r="O4610" s="65">
        <v>37</v>
      </c>
      <c r="P4610" s="87">
        <f t="shared" ref="P4610:P4673" si="289">VLOOKUP(O4610,$AB$1:$AC$5,2)</f>
        <v>0.03</v>
      </c>
      <c r="Q4610" s="68">
        <v>5</v>
      </c>
      <c r="R4610" s="68" t="str" cm="1">
        <f t="array" ref="R4610">_xlfn.SWITCH(ROUND(Q4610,0),5,"Excellent",4,"Good",3,"Ok","Bad")</f>
        <v>Excellent</v>
      </c>
      <c r="S4610" s="17">
        <v>8</v>
      </c>
      <c r="T4610" s="17" t="str">
        <f t="shared" ref="T4610:T4673" si="290">IF(AND(Q4610&gt;=4.8,S4610&gt;100),"Yes","No")</f>
        <v>No</v>
      </c>
      <c r="U4610" s="82">
        <v>43550</v>
      </c>
      <c r="V4610" s="82">
        <v>43832</v>
      </c>
      <c r="W4610" s="17">
        <v>32</v>
      </c>
      <c r="X4610" s="17" t="str">
        <f t="shared" ref="X4610:X4673" si="291">IF(W4610&lt;&gt;0,"Active","Inactive")</f>
        <v>Active</v>
      </c>
      <c r="Y4610" s="17" t="s">
        <v>15615</v>
      </c>
      <c r="Z4610" s="17"/>
    </row>
    <row r="4611" spans="1:26" x14ac:dyDescent="0.25">
      <c r="A4611">
        <v>4610</v>
      </c>
      <c r="B4611" s="17" t="s">
        <v>3234</v>
      </c>
      <c r="C4611" s="17">
        <v>1344</v>
      </c>
      <c r="D4611" s="17" t="str">
        <f>INDEX(Hosts!$A:$O,MATCH(Places!$C4611,Hosts!$A:$A,0),MATCH(Places!D$1,Hosts!$1:$1,0))</f>
        <v>Within a day</v>
      </c>
      <c r="E4611" s="87">
        <f>INDEX(Hosts!$A:$O,MATCH(Places!$C4611,Hosts!$A:$A,0),MATCH(Places!E$1,Hosts!$1:$1,0))</f>
        <v>1</v>
      </c>
      <c r="F4611" s="87">
        <f>INDEX(Hosts!$A:$O,MATCH(Places!$C4611,Hosts!$A:$A,0),MATCH(Places!F$1,Hosts!$1:$1,0))</f>
        <v>0.68</v>
      </c>
      <c r="G4611" s="17" t="str">
        <f>INDEX(Hosts!$A:$O,MATCH(Places!$C4611,Hosts!$A:$A,0),MATCH(Places!G$1,Hosts!$1:$1,0))</f>
        <v>Yes</v>
      </c>
      <c r="H4611" s="17">
        <v>7</v>
      </c>
      <c r="I4611" s="17" t="str">
        <f>INDEX(Neighborhoods!$A:$C,MATCH(Places!$H4611,Neighborhoods!$A:$A,0),MATCH(Places!I$1,Neighborhoods!$1:$1,0))</f>
        <v>Brooklyn</v>
      </c>
      <c r="J4611" s="17" t="str">
        <f>INDEX(Neighborhoods!$A:$C,MATCH(Places!$H4611,Neighborhoods!$A:$A,0),MATCH(Places!J$1,Neighborhoods!$1:$1,0))</f>
        <v>Bedford-Stuyvesant</v>
      </c>
      <c r="K4611" s="17" t="s">
        <v>11822</v>
      </c>
      <c r="L4611" s="17" t="str">
        <f t="shared" si="288"/>
        <v>No</v>
      </c>
      <c r="M4611" s="17">
        <v>4</v>
      </c>
      <c r="N4611" s="17" t="str" cm="1">
        <f t="array" ref="N4611">_xlfn.IFS(M4611&lt;=2,"Small",M4611&lt;=5,"Medium",M4611&gt;5,"Large")</f>
        <v>Medium</v>
      </c>
      <c r="O4611" s="65">
        <v>140</v>
      </c>
      <c r="P4611" s="87">
        <f t="shared" si="289"/>
        <v>0.03</v>
      </c>
      <c r="Q4611" s="68">
        <v>5</v>
      </c>
      <c r="R4611" s="68" t="str" cm="1">
        <f t="array" ref="R4611">_xlfn.SWITCH(ROUND(Q4611,0),5,"Excellent",4,"Good",3,"Ok","Bad")</f>
        <v>Excellent</v>
      </c>
      <c r="S4611" s="17">
        <v>14</v>
      </c>
      <c r="T4611" s="17" t="str">
        <f t="shared" si="290"/>
        <v>No</v>
      </c>
      <c r="U4611" s="82">
        <v>43562</v>
      </c>
      <c r="V4611" s="82">
        <v>43789</v>
      </c>
      <c r="W4611" s="17">
        <v>0</v>
      </c>
      <c r="X4611" s="17" t="str">
        <f t="shared" si="291"/>
        <v>Inactive</v>
      </c>
      <c r="Y4611" s="17" t="s">
        <v>15615</v>
      </c>
      <c r="Z4611" s="17"/>
    </row>
    <row r="4612" spans="1:26" x14ac:dyDescent="0.25">
      <c r="A4612">
        <v>4611</v>
      </c>
      <c r="B4612" s="17" t="s">
        <v>3235</v>
      </c>
      <c r="C4612" s="17">
        <v>1376</v>
      </c>
      <c r="D4612" s="17" t="str">
        <f>INDEX(Hosts!$A:$O,MATCH(Places!$C4612,Hosts!$A:$A,0),MATCH(Places!D$1,Hosts!$1:$1,0))</f>
        <v>Within an hour</v>
      </c>
      <c r="E4612" s="87">
        <f>INDEX(Hosts!$A:$O,MATCH(Places!$C4612,Hosts!$A:$A,0),MATCH(Places!E$1,Hosts!$1:$1,0))</f>
        <v>1</v>
      </c>
      <c r="F4612" s="87">
        <f>INDEX(Hosts!$A:$O,MATCH(Places!$C4612,Hosts!$A:$A,0),MATCH(Places!F$1,Hosts!$1:$1,0))</f>
        <v>0.62</v>
      </c>
      <c r="G4612" s="17" t="str">
        <f>INDEX(Hosts!$A:$O,MATCH(Places!$C4612,Hosts!$A:$A,0),MATCH(Places!G$1,Hosts!$1:$1,0))</f>
        <v>No</v>
      </c>
      <c r="H4612" s="17">
        <v>20</v>
      </c>
      <c r="I4612" s="17" t="str">
        <f>INDEX(Neighborhoods!$A:$C,MATCH(Places!$H4612,Neighborhoods!$A:$A,0),MATCH(Places!I$1,Neighborhoods!$1:$1,0))</f>
        <v>Manhattan</v>
      </c>
      <c r="J4612" s="17" t="str">
        <f>INDEX(Neighborhoods!$A:$C,MATCH(Places!$H4612,Neighborhoods!$A:$A,0),MATCH(Places!J$1,Neighborhoods!$1:$1,0))</f>
        <v>Upper West Side</v>
      </c>
      <c r="K4612" s="17" t="s">
        <v>11822</v>
      </c>
      <c r="L4612" s="17" t="str">
        <f t="shared" si="288"/>
        <v>No</v>
      </c>
      <c r="M4612" s="17">
        <v>8</v>
      </c>
      <c r="N4612" s="17" t="str" cm="1">
        <f t="array" ref="N4612">_xlfn.IFS(M4612&lt;=2,"Small",M4612&lt;=5,"Medium",M4612&gt;5,"Large")</f>
        <v>Large</v>
      </c>
      <c r="O4612" s="65">
        <v>103.2</v>
      </c>
      <c r="P4612" s="87">
        <f t="shared" si="289"/>
        <v>0.03</v>
      </c>
      <c r="Q4612" s="68">
        <v>4.67</v>
      </c>
      <c r="R4612" s="68" t="str" cm="1">
        <f t="array" ref="R4612">_xlfn.SWITCH(ROUND(Q4612,0),5,"Excellent",4,"Good",3,"Ok","Bad")</f>
        <v>Excellent</v>
      </c>
      <c r="S4612" s="17">
        <v>3</v>
      </c>
      <c r="T4612" s="17" t="str">
        <f t="shared" si="290"/>
        <v>No</v>
      </c>
      <c r="U4612" s="82">
        <v>43589</v>
      </c>
      <c r="V4612" s="82">
        <v>43964</v>
      </c>
      <c r="W4612" s="17">
        <v>260</v>
      </c>
      <c r="X4612" s="17" t="str">
        <f t="shared" si="291"/>
        <v>Active</v>
      </c>
      <c r="Y4612" s="17" t="s">
        <v>15615</v>
      </c>
      <c r="Z4612" s="17"/>
    </row>
    <row r="4613" spans="1:26" x14ac:dyDescent="0.25">
      <c r="A4613">
        <v>4612</v>
      </c>
      <c r="B4613" s="17" t="s">
        <v>3236</v>
      </c>
      <c r="C4613" s="17">
        <v>567</v>
      </c>
      <c r="D4613" s="17" t="str">
        <f>INDEX(Hosts!$A:$O,MATCH(Places!$C4613,Hosts!$A:$A,0),MATCH(Places!D$1,Hosts!$1:$1,0))</f>
        <v>Within an hour</v>
      </c>
      <c r="E4613" s="87">
        <f>INDEX(Hosts!$A:$O,MATCH(Places!$C4613,Hosts!$A:$A,0),MATCH(Places!E$1,Hosts!$1:$1,0))</f>
        <v>1</v>
      </c>
      <c r="F4613" s="87">
        <f>INDEX(Hosts!$A:$O,MATCH(Places!$C4613,Hosts!$A:$A,0),MATCH(Places!F$1,Hosts!$1:$1,0))</f>
        <v>0.98</v>
      </c>
      <c r="G4613" s="17" t="str">
        <f>INDEX(Hosts!$A:$O,MATCH(Places!$C4613,Hosts!$A:$A,0),MATCH(Places!G$1,Hosts!$1:$1,0))</f>
        <v>Yes</v>
      </c>
      <c r="H4613" s="17">
        <v>7</v>
      </c>
      <c r="I4613" s="17" t="str">
        <f>INDEX(Neighborhoods!$A:$C,MATCH(Places!$H4613,Neighborhoods!$A:$A,0),MATCH(Places!I$1,Neighborhoods!$1:$1,0))</f>
        <v>Brooklyn</v>
      </c>
      <c r="J4613" s="17" t="str">
        <f>INDEX(Neighborhoods!$A:$C,MATCH(Places!$H4613,Neighborhoods!$A:$A,0),MATCH(Places!J$1,Neighborhoods!$1:$1,0))</f>
        <v>Bedford-Stuyvesant</v>
      </c>
      <c r="K4613" s="17" t="s">
        <v>11822</v>
      </c>
      <c r="L4613" s="17" t="str">
        <f t="shared" si="288"/>
        <v>No</v>
      </c>
      <c r="M4613" s="17">
        <v>6</v>
      </c>
      <c r="N4613" s="17" t="str" cm="1">
        <f t="array" ref="N4613">_xlfn.IFS(M4613&lt;=2,"Small",M4613&lt;=5,"Medium",M4613&gt;5,"Large")</f>
        <v>Large</v>
      </c>
      <c r="O4613" s="65">
        <v>213</v>
      </c>
      <c r="P4613" s="87">
        <f t="shared" si="289"/>
        <v>0.04</v>
      </c>
      <c r="Q4613" s="68">
        <v>4.92</v>
      </c>
      <c r="R4613" s="68" t="str" cm="1">
        <f t="array" ref="R4613">_xlfn.SWITCH(ROUND(Q4613,0),5,"Excellent",4,"Good",3,"Ok","Bad")</f>
        <v>Excellent</v>
      </c>
      <c r="S4613" s="17">
        <v>37</v>
      </c>
      <c r="T4613" s="17" t="str">
        <f t="shared" si="290"/>
        <v>No</v>
      </c>
      <c r="U4613" s="82">
        <v>43641</v>
      </c>
      <c r="V4613" s="82">
        <v>44052</v>
      </c>
      <c r="W4613" s="17">
        <v>160</v>
      </c>
      <c r="X4613" s="17" t="str">
        <f t="shared" si="291"/>
        <v>Active</v>
      </c>
      <c r="Y4613" s="17" t="s">
        <v>15615</v>
      </c>
      <c r="Z4613" s="17"/>
    </row>
    <row r="4614" spans="1:26" x14ac:dyDescent="0.25">
      <c r="A4614">
        <v>4613</v>
      </c>
      <c r="B4614" s="17" t="s">
        <v>13477</v>
      </c>
      <c r="C4614" s="17">
        <v>3339</v>
      </c>
      <c r="D4614" s="17" t="str">
        <f>INDEX(Hosts!$A:$O,MATCH(Places!$C4614,Hosts!$A:$A,0),MATCH(Places!D$1,Hosts!$1:$1,0))</f>
        <v>Within an hour</v>
      </c>
      <c r="E4614" s="87">
        <f>INDEX(Hosts!$A:$O,MATCH(Places!$C4614,Hosts!$A:$A,0),MATCH(Places!E$1,Hosts!$1:$1,0))</f>
        <v>1</v>
      </c>
      <c r="F4614" s="87">
        <f>INDEX(Hosts!$A:$O,MATCH(Places!$C4614,Hosts!$A:$A,0),MATCH(Places!F$1,Hosts!$1:$1,0))</f>
        <v>1</v>
      </c>
      <c r="G4614" s="17" t="str">
        <f>INDEX(Hosts!$A:$O,MATCH(Places!$C4614,Hosts!$A:$A,0),MATCH(Places!G$1,Hosts!$1:$1,0))</f>
        <v>No</v>
      </c>
      <c r="H4614" s="17">
        <v>16</v>
      </c>
      <c r="I4614" s="17" t="str">
        <f>INDEX(Neighborhoods!$A:$C,MATCH(Places!$H4614,Neighborhoods!$A:$A,0),MATCH(Places!I$1,Neighborhoods!$1:$1,0))</f>
        <v>Manhattan</v>
      </c>
      <c r="J4614" s="17" t="str">
        <f>INDEX(Neighborhoods!$A:$C,MATCH(Places!$H4614,Neighborhoods!$A:$A,0),MATCH(Places!J$1,Neighborhoods!$1:$1,0))</f>
        <v>Harlem</v>
      </c>
      <c r="K4614" s="17" t="s">
        <v>1</v>
      </c>
      <c r="L4614" s="17" t="str">
        <f t="shared" si="288"/>
        <v>Yes</v>
      </c>
      <c r="M4614" s="17">
        <v>2</v>
      </c>
      <c r="N4614" s="17" t="str" cm="1">
        <f t="array" ref="N4614">_xlfn.IFS(M4614&lt;=2,"Small",M4614&lt;=5,"Medium",M4614&gt;5,"Large")</f>
        <v>Small</v>
      </c>
      <c r="O4614" s="65">
        <v>54</v>
      </c>
      <c r="P4614" s="87">
        <f t="shared" si="289"/>
        <v>0.03</v>
      </c>
      <c r="Q4614" s="68">
        <v>4.67</v>
      </c>
      <c r="R4614" s="68" t="str" cm="1">
        <f t="array" ref="R4614">_xlfn.SWITCH(ROUND(Q4614,0),5,"Excellent",4,"Good",3,"Ok","Bad")</f>
        <v>Excellent</v>
      </c>
      <c r="S4614" s="17">
        <v>75</v>
      </c>
      <c r="T4614" s="17" t="str">
        <f t="shared" si="290"/>
        <v>No</v>
      </c>
      <c r="U4614" s="82">
        <v>43544</v>
      </c>
      <c r="V4614" s="82">
        <v>44045</v>
      </c>
      <c r="W4614" s="17">
        <v>42</v>
      </c>
      <c r="X4614" s="17" t="str">
        <f t="shared" si="291"/>
        <v>Active</v>
      </c>
      <c r="Y4614" s="17" t="s">
        <v>15616</v>
      </c>
      <c r="Z4614" s="17"/>
    </row>
    <row r="4615" spans="1:26" x14ac:dyDescent="0.25">
      <c r="A4615">
        <v>4614</v>
      </c>
      <c r="B4615" s="17" t="s">
        <v>14934</v>
      </c>
      <c r="C4615" s="17">
        <v>1737</v>
      </c>
      <c r="D4615" s="17" t="str">
        <f>INDEX(Hosts!$A:$O,MATCH(Places!$C4615,Hosts!$A:$A,0),MATCH(Places!D$1,Hosts!$1:$1,0))</f>
        <v>Within a few hours</v>
      </c>
      <c r="E4615" s="87">
        <f>INDEX(Hosts!$A:$O,MATCH(Places!$C4615,Hosts!$A:$A,0),MATCH(Places!E$1,Hosts!$1:$1,0))</f>
        <v>1</v>
      </c>
      <c r="F4615" s="87">
        <f>INDEX(Hosts!$A:$O,MATCH(Places!$C4615,Hosts!$A:$A,0),MATCH(Places!F$1,Hosts!$1:$1,0))</f>
        <v>0.7</v>
      </c>
      <c r="G4615" s="17" t="str">
        <f>INDEX(Hosts!$A:$O,MATCH(Places!$C4615,Hosts!$A:$A,0),MATCH(Places!G$1,Hosts!$1:$1,0))</f>
        <v>No</v>
      </c>
      <c r="H4615" s="17">
        <v>19</v>
      </c>
      <c r="I4615" s="17" t="str">
        <f>INDEX(Neighborhoods!$A:$C,MATCH(Places!$H4615,Neighborhoods!$A:$A,0),MATCH(Places!I$1,Neighborhoods!$1:$1,0))</f>
        <v>Manhattan</v>
      </c>
      <c r="J4615" s="17" t="str">
        <f>INDEX(Neighborhoods!$A:$C,MATCH(Places!$H4615,Neighborhoods!$A:$A,0),MATCH(Places!J$1,Neighborhoods!$1:$1,0))</f>
        <v>Upper East Side</v>
      </c>
      <c r="K4615" s="17" t="s">
        <v>1</v>
      </c>
      <c r="L4615" s="17" t="str">
        <f t="shared" si="288"/>
        <v>Yes</v>
      </c>
      <c r="M4615" s="17">
        <v>2</v>
      </c>
      <c r="N4615" s="17" t="str" cm="1">
        <f t="array" ref="N4615">_xlfn.IFS(M4615&lt;=2,"Small",M4615&lt;=5,"Medium",M4615&gt;5,"Large")</f>
        <v>Small</v>
      </c>
      <c r="O4615" s="65">
        <v>85</v>
      </c>
      <c r="P4615" s="87">
        <f t="shared" si="289"/>
        <v>0.03</v>
      </c>
      <c r="Q4615" s="68">
        <v>5</v>
      </c>
      <c r="R4615" s="68" t="str" cm="1">
        <f t="array" ref="R4615">_xlfn.SWITCH(ROUND(Q4615,0),5,"Excellent",4,"Good",3,"Ok","Bad")</f>
        <v>Excellent</v>
      </c>
      <c r="S4615" s="17">
        <v>7</v>
      </c>
      <c r="T4615" s="17" t="str">
        <f t="shared" si="290"/>
        <v>No</v>
      </c>
      <c r="U4615" s="82">
        <v>43568</v>
      </c>
      <c r="V4615" s="82">
        <v>44003</v>
      </c>
      <c r="W4615" s="17">
        <v>0</v>
      </c>
      <c r="X4615" s="17" t="str">
        <f t="shared" si="291"/>
        <v>Inactive</v>
      </c>
      <c r="Y4615" s="17" t="s">
        <v>15615</v>
      </c>
      <c r="Z4615" s="17"/>
    </row>
    <row r="4616" spans="1:26" x14ac:dyDescent="0.25">
      <c r="A4616">
        <v>4615</v>
      </c>
      <c r="B4616" s="17" t="s">
        <v>3238</v>
      </c>
      <c r="C4616" s="17">
        <v>3754</v>
      </c>
      <c r="D4616" s="17" t="str">
        <f>INDEX(Hosts!$A:$O,MATCH(Places!$C4616,Hosts!$A:$A,0),MATCH(Places!D$1,Hosts!$1:$1,0))</f>
        <v>Within a day</v>
      </c>
      <c r="E4616" s="87">
        <f>INDEX(Hosts!$A:$O,MATCH(Places!$C4616,Hosts!$A:$A,0),MATCH(Places!E$1,Hosts!$1:$1,0))</f>
        <v>0.6</v>
      </c>
      <c r="F4616" s="87">
        <f>INDEX(Hosts!$A:$O,MATCH(Places!$C4616,Hosts!$A:$A,0),MATCH(Places!F$1,Hosts!$1:$1,0))</f>
        <v>0.98</v>
      </c>
      <c r="G4616" s="17" t="str">
        <f>INDEX(Hosts!$A:$O,MATCH(Places!$C4616,Hosts!$A:$A,0),MATCH(Places!G$1,Hosts!$1:$1,0))</f>
        <v>No</v>
      </c>
      <c r="H4616" s="17">
        <v>17</v>
      </c>
      <c r="I4616" s="17" t="str">
        <f>INDEX(Neighborhoods!$A:$C,MATCH(Places!$H4616,Neighborhoods!$A:$A,0),MATCH(Places!I$1,Neighborhoods!$1:$1,0))</f>
        <v>Manhattan</v>
      </c>
      <c r="J4616" s="17" t="str">
        <f>INDEX(Neighborhoods!$A:$C,MATCH(Places!$H4616,Neighborhoods!$A:$A,0),MATCH(Places!J$1,Neighborhoods!$1:$1,0))</f>
        <v>Hell's Kitchen</v>
      </c>
      <c r="K4616" s="17" t="s">
        <v>1</v>
      </c>
      <c r="L4616" s="17" t="str">
        <f t="shared" si="288"/>
        <v>Yes</v>
      </c>
      <c r="M4616" s="17">
        <v>2</v>
      </c>
      <c r="N4616" s="17" t="str" cm="1">
        <f t="array" ref="N4616">_xlfn.IFS(M4616&lt;=2,"Small",M4616&lt;=5,"Medium",M4616&gt;5,"Large")</f>
        <v>Small</v>
      </c>
      <c r="O4616" s="65">
        <v>199</v>
      </c>
      <c r="P4616" s="87">
        <f t="shared" si="289"/>
        <v>0.03</v>
      </c>
      <c r="Q4616" s="68">
        <v>4.91</v>
      </c>
      <c r="R4616" s="68" t="str" cm="1">
        <f t="array" ref="R4616">_xlfn.SWITCH(ROUND(Q4616,0),5,"Excellent",4,"Good",3,"Ok","Bad")</f>
        <v>Excellent</v>
      </c>
      <c r="S4616" s="17">
        <v>34</v>
      </c>
      <c r="T4616" s="17" t="str">
        <f t="shared" si="290"/>
        <v>No</v>
      </c>
      <c r="U4616" s="82">
        <v>43545</v>
      </c>
      <c r="V4616" s="82">
        <v>43829</v>
      </c>
      <c r="W4616" s="17">
        <v>16</v>
      </c>
      <c r="X4616" s="17" t="str">
        <f t="shared" si="291"/>
        <v>Active</v>
      </c>
      <c r="Y4616" s="17" t="s">
        <v>15616</v>
      </c>
      <c r="Z4616" s="17"/>
    </row>
    <row r="4617" spans="1:26" x14ac:dyDescent="0.25">
      <c r="A4617">
        <v>4616</v>
      </c>
      <c r="B4617" s="17" t="s">
        <v>3239</v>
      </c>
      <c r="C4617" s="17">
        <v>3813</v>
      </c>
      <c r="D4617" s="17" t="str">
        <f>INDEX(Hosts!$A:$O,MATCH(Places!$C4617,Hosts!$A:$A,0),MATCH(Places!D$1,Hosts!$1:$1,0))</f>
        <v>Within an hour</v>
      </c>
      <c r="E4617" s="87">
        <f>INDEX(Hosts!$A:$O,MATCH(Places!$C4617,Hosts!$A:$A,0),MATCH(Places!E$1,Hosts!$1:$1,0))</f>
        <v>1</v>
      </c>
      <c r="F4617" s="87">
        <f>INDEX(Hosts!$A:$O,MATCH(Places!$C4617,Hosts!$A:$A,0),MATCH(Places!F$1,Hosts!$1:$1,0))</f>
        <v>1</v>
      </c>
      <c r="G4617" s="17" t="str">
        <f>INDEX(Hosts!$A:$O,MATCH(Places!$C4617,Hosts!$A:$A,0),MATCH(Places!G$1,Hosts!$1:$1,0))</f>
        <v>Yes</v>
      </c>
      <c r="H4617" s="17">
        <v>23</v>
      </c>
      <c r="I4617" s="17" t="str">
        <f>INDEX(Neighborhoods!$A:$C,MATCH(Places!$H4617,Neighborhoods!$A:$A,0),MATCH(Places!I$1,Neighborhoods!$1:$1,0))</f>
        <v>Queens</v>
      </c>
      <c r="J4617" s="17" t="str">
        <f>INDEX(Neighborhoods!$A:$C,MATCH(Places!$H4617,Neighborhoods!$A:$A,0),MATCH(Places!J$1,Neighborhoods!$1:$1,0))</f>
        <v>Jamaica</v>
      </c>
      <c r="K4617" s="17" t="s">
        <v>11822</v>
      </c>
      <c r="L4617" s="17" t="str">
        <f t="shared" si="288"/>
        <v>No</v>
      </c>
      <c r="M4617" s="17">
        <v>8</v>
      </c>
      <c r="N4617" s="17" t="str" cm="1">
        <f t="array" ref="N4617">_xlfn.IFS(M4617&lt;=2,"Small",M4617&lt;=5,"Medium",M4617&gt;5,"Large")</f>
        <v>Large</v>
      </c>
      <c r="O4617" s="65">
        <v>170</v>
      </c>
      <c r="P4617" s="87">
        <f t="shared" si="289"/>
        <v>0.03</v>
      </c>
      <c r="Q4617" s="68">
        <v>4.9000000000000004</v>
      </c>
      <c r="R4617" s="68" t="str" cm="1">
        <f t="array" ref="R4617">_xlfn.SWITCH(ROUND(Q4617,0),5,"Excellent",4,"Good",3,"Ok","Bad")</f>
        <v>Excellent</v>
      </c>
      <c r="S4617" s="17">
        <v>42</v>
      </c>
      <c r="T4617" s="17" t="str">
        <f t="shared" si="290"/>
        <v>No</v>
      </c>
      <c r="U4617" s="82">
        <v>43555</v>
      </c>
      <c r="V4617" s="82">
        <v>44043</v>
      </c>
      <c r="W4617" s="17">
        <v>358</v>
      </c>
      <c r="X4617" s="17" t="str">
        <f t="shared" si="291"/>
        <v>Active</v>
      </c>
      <c r="Y4617" s="17" t="s">
        <v>15616</v>
      </c>
      <c r="Z4617" s="17"/>
    </row>
    <row r="4618" spans="1:26" x14ac:dyDescent="0.25">
      <c r="A4618">
        <v>4617</v>
      </c>
      <c r="B4618" s="17" t="s">
        <v>3240</v>
      </c>
      <c r="C4618" s="17">
        <v>1627</v>
      </c>
      <c r="D4618" s="17" t="str">
        <f>INDEX(Hosts!$A:$O,MATCH(Places!$C4618,Hosts!$A:$A,0),MATCH(Places!D$1,Hosts!$1:$1,0))</f>
        <v>Within an hour</v>
      </c>
      <c r="E4618" s="87">
        <f>INDEX(Hosts!$A:$O,MATCH(Places!$C4618,Hosts!$A:$A,0),MATCH(Places!E$1,Hosts!$1:$1,0))</f>
        <v>1</v>
      </c>
      <c r="F4618" s="87">
        <f>INDEX(Hosts!$A:$O,MATCH(Places!$C4618,Hosts!$A:$A,0),MATCH(Places!F$1,Hosts!$1:$1,0))</f>
        <v>0.91</v>
      </c>
      <c r="G4618" s="17" t="str">
        <f>INDEX(Hosts!$A:$O,MATCH(Places!$C4618,Hosts!$A:$A,0),MATCH(Places!G$1,Hosts!$1:$1,0))</f>
        <v>Yes</v>
      </c>
      <c r="H4618" s="17">
        <v>25</v>
      </c>
      <c r="I4618" s="17" t="str">
        <f>INDEX(Neighborhoods!$A:$C,MATCH(Places!$H4618,Neighborhoods!$A:$A,0),MATCH(Places!I$1,Neighborhoods!$1:$1,0))</f>
        <v>Queens</v>
      </c>
      <c r="J4618" s="17" t="str">
        <f>INDEX(Neighborhoods!$A:$C,MATCH(Places!$H4618,Neighborhoods!$A:$A,0),MATCH(Places!J$1,Neighborhoods!$1:$1,0))</f>
        <v>Ridgewood</v>
      </c>
      <c r="K4618" s="17" t="s">
        <v>11822</v>
      </c>
      <c r="L4618" s="17" t="str">
        <f t="shared" si="288"/>
        <v>No</v>
      </c>
      <c r="M4618" s="17">
        <v>4</v>
      </c>
      <c r="N4618" s="17" t="str" cm="1">
        <f t="array" ref="N4618">_xlfn.IFS(M4618&lt;=2,"Small",M4618&lt;=5,"Medium",M4618&gt;5,"Large")</f>
        <v>Medium</v>
      </c>
      <c r="O4618" s="65">
        <v>120</v>
      </c>
      <c r="P4618" s="87">
        <f t="shared" si="289"/>
        <v>0.03</v>
      </c>
      <c r="Q4618" s="68">
        <v>5</v>
      </c>
      <c r="R4618" s="68" t="str" cm="1">
        <f t="array" ref="R4618">_xlfn.SWITCH(ROUND(Q4618,0),5,"Excellent",4,"Good",3,"Ok","Bad")</f>
        <v>Excellent</v>
      </c>
      <c r="S4618" s="17">
        <v>41</v>
      </c>
      <c r="T4618" s="17" t="str">
        <f t="shared" si="290"/>
        <v>No</v>
      </c>
      <c r="U4618" s="82">
        <v>43564</v>
      </c>
      <c r="V4618" s="82">
        <v>43904</v>
      </c>
      <c r="W4618" s="17">
        <v>165</v>
      </c>
      <c r="X4618" s="17" t="str">
        <f t="shared" si="291"/>
        <v>Active</v>
      </c>
      <c r="Y4618" s="17" t="s">
        <v>15615</v>
      </c>
      <c r="Z4618" s="17"/>
    </row>
    <row r="4619" spans="1:26" x14ac:dyDescent="0.25">
      <c r="A4619">
        <v>4618</v>
      </c>
      <c r="B4619" s="17" t="s">
        <v>3241</v>
      </c>
      <c r="C4619" s="17">
        <v>3014</v>
      </c>
      <c r="D4619" s="17" t="str">
        <f>INDEX(Hosts!$A:$O,MATCH(Places!$C4619,Hosts!$A:$A,0),MATCH(Places!D$1,Hosts!$1:$1,0))</f>
        <v>Within an hour</v>
      </c>
      <c r="E4619" s="87">
        <f>INDEX(Hosts!$A:$O,MATCH(Places!$C4619,Hosts!$A:$A,0),MATCH(Places!E$1,Hosts!$1:$1,0))</f>
        <v>1</v>
      </c>
      <c r="F4619" s="87">
        <f>INDEX(Hosts!$A:$O,MATCH(Places!$C4619,Hosts!$A:$A,0),MATCH(Places!F$1,Hosts!$1:$1,0))</f>
        <v>1</v>
      </c>
      <c r="G4619" s="17" t="str">
        <f>INDEX(Hosts!$A:$O,MATCH(Places!$C4619,Hosts!$A:$A,0),MATCH(Places!G$1,Hosts!$1:$1,0))</f>
        <v>No</v>
      </c>
      <c r="H4619" s="17">
        <v>15</v>
      </c>
      <c r="I4619" s="17" t="str">
        <f>INDEX(Neighborhoods!$A:$C,MATCH(Places!$H4619,Neighborhoods!$A:$A,0),MATCH(Places!I$1,Neighborhoods!$1:$1,0))</f>
        <v>Manhattan</v>
      </c>
      <c r="J4619" s="17" t="str">
        <f>INDEX(Neighborhoods!$A:$C,MATCH(Places!$H4619,Neighborhoods!$A:$A,0),MATCH(Places!J$1,Neighborhoods!$1:$1,0))</f>
        <v>East Village</v>
      </c>
      <c r="K4619" s="17" t="s">
        <v>1</v>
      </c>
      <c r="L4619" s="17" t="str">
        <f t="shared" si="288"/>
        <v>Yes</v>
      </c>
      <c r="M4619" s="17">
        <v>8</v>
      </c>
      <c r="N4619" s="17" t="str" cm="1">
        <f t="array" ref="N4619">_xlfn.IFS(M4619&lt;=2,"Small",M4619&lt;=5,"Medium",M4619&gt;5,"Large")</f>
        <v>Large</v>
      </c>
      <c r="O4619" s="65">
        <v>129</v>
      </c>
      <c r="P4619" s="87">
        <f t="shared" si="289"/>
        <v>0.03</v>
      </c>
      <c r="Q4619" s="68">
        <v>4.2300000000000004</v>
      </c>
      <c r="R4619" s="68" t="str" cm="1">
        <f t="array" ref="R4619">_xlfn.SWITCH(ROUND(Q4619,0),5,"Excellent",4,"Good",3,"Ok","Bad")</f>
        <v>Good</v>
      </c>
      <c r="S4619" s="17">
        <v>52</v>
      </c>
      <c r="T4619" s="17" t="str">
        <f t="shared" si="290"/>
        <v>No</v>
      </c>
      <c r="U4619" s="82">
        <v>43562</v>
      </c>
      <c r="V4619" s="82">
        <v>44018</v>
      </c>
      <c r="W4619" s="17">
        <v>363</v>
      </c>
      <c r="X4619" s="17" t="str">
        <f t="shared" si="291"/>
        <v>Active</v>
      </c>
      <c r="Y4619" s="17" t="s">
        <v>15616</v>
      </c>
      <c r="Z4619" s="17"/>
    </row>
    <row r="4620" spans="1:26" x14ac:dyDescent="0.25">
      <c r="A4620">
        <v>4619</v>
      </c>
      <c r="B4620" s="17" t="s">
        <v>14816</v>
      </c>
      <c r="C4620" s="17">
        <v>3469</v>
      </c>
      <c r="D4620" s="17" t="str">
        <f>INDEX(Hosts!$A:$O,MATCH(Places!$C4620,Hosts!$A:$A,0),MATCH(Places!D$1,Hosts!$1:$1,0))</f>
        <v>A few days or more</v>
      </c>
      <c r="E4620" s="87">
        <f>INDEX(Hosts!$A:$O,MATCH(Places!$C4620,Hosts!$A:$A,0),MATCH(Places!E$1,Hosts!$1:$1,0))</f>
        <v>0</v>
      </c>
      <c r="F4620" s="87">
        <f>INDEX(Hosts!$A:$O,MATCH(Places!$C4620,Hosts!$A:$A,0),MATCH(Places!F$1,Hosts!$1:$1,0))</f>
        <v>1</v>
      </c>
      <c r="G4620" s="17" t="str">
        <f>INDEX(Hosts!$A:$O,MATCH(Places!$C4620,Hosts!$A:$A,0),MATCH(Places!G$1,Hosts!$1:$1,0))</f>
        <v>No</v>
      </c>
      <c r="H4620" s="17">
        <v>23</v>
      </c>
      <c r="I4620" s="17" t="str">
        <f>INDEX(Neighborhoods!$A:$C,MATCH(Places!$H4620,Neighborhoods!$A:$A,0),MATCH(Places!I$1,Neighborhoods!$1:$1,0))</f>
        <v>Queens</v>
      </c>
      <c r="J4620" s="17" t="str">
        <f>INDEX(Neighborhoods!$A:$C,MATCH(Places!$H4620,Neighborhoods!$A:$A,0),MATCH(Places!J$1,Neighborhoods!$1:$1,0))</f>
        <v>Jamaica</v>
      </c>
      <c r="K4620" s="17" t="s">
        <v>1</v>
      </c>
      <c r="L4620" s="17" t="str">
        <f t="shared" si="288"/>
        <v>Yes</v>
      </c>
      <c r="M4620" s="17">
        <v>2</v>
      </c>
      <c r="N4620" s="17" t="str" cm="1">
        <f t="array" ref="N4620">_xlfn.IFS(M4620&lt;=2,"Small",M4620&lt;=5,"Medium",M4620&gt;5,"Large")</f>
        <v>Small</v>
      </c>
      <c r="O4620" s="65">
        <v>65</v>
      </c>
      <c r="P4620" s="87">
        <f t="shared" si="289"/>
        <v>0.03</v>
      </c>
      <c r="Q4620" s="68">
        <v>4.4000000000000004</v>
      </c>
      <c r="R4620" s="68" t="str" cm="1">
        <f t="array" ref="R4620">_xlfn.SWITCH(ROUND(Q4620,0),5,"Excellent",4,"Good",3,"Ok","Bad")</f>
        <v>Good</v>
      </c>
      <c r="S4620" s="17">
        <v>5</v>
      </c>
      <c r="T4620" s="17" t="str">
        <f t="shared" si="290"/>
        <v>No</v>
      </c>
      <c r="U4620" s="82">
        <v>43705</v>
      </c>
      <c r="V4620" s="82">
        <v>43832</v>
      </c>
      <c r="W4620" s="17">
        <v>145</v>
      </c>
      <c r="X4620" s="17" t="str">
        <f t="shared" si="291"/>
        <v>Active</v>
      </c>
      <c r="Y4620" s="17" t="s">
        <v>15616</v>
      </c>
      <c r="Z4620" s="17"/>
    </row>
    <row r="4621" spans="1:26" x14ac:dyDescent="0.25">
      <c r="A4621">
        <v>4620</v>
      </c>
      <c r="B4621" s="17" t="s">
        <v>3242</v>
      </c>
      <c r="C4621" s="17">
        <v>3766</v>
      </c>
      <c r="D4621" s="17" t="str">
        <f>INDEX(Hosts!$A:$O,MATCH(Places!$C4621,Hosts!$A:$A,0),MATCH(Places!D$1,Hosts!$1:$1,0))</f>
        <v>Within a few hours</v>
      </c>
      <c r="E4621" s="87">
        <f>INDEX(Hosts!$A:$O,MATCH(Places!$C4621,Hosts!$A:$A,0),MATCH(Places!E$1,Hosts!$1:$1,0))</f>
        <v>1</v>
      </c>
      <c r="F4621" s="87">
        <f>INDEX(Hosts!$A:$O,MATCH(Places!$C4621,Hosts!$A:$A,0),MATCH(Places!F$1,Hosts!$1:$1,0))</f>
        <v>0.78</v>
      </c>
      <c r="G4621" s="17" t="str">
        <f>INDEX(Hosts!$A:$O,MATCH(Places!$C4621,Hosts!$A:$A,0),MATCH(Places!G$1,Hosts!$1:$1,0))</f>
        <v>Yes</v>
      </c>
      <c r="H4621" s="17">
        <v>26</v>
      </c>
      <c r="I4621" s="17" t="str">
        <f>INDEX(Neighborhoods!$A:$C,MATCH(Places!$H4621,Neighborhoods!$A:$A,0),MATCH(Places!I$1,Neighborhoods!$1:$1,0))</f>
        <v>Queens</v>
      </c>
      <c r="J4621" s="17" t="str">
        <f>INDEX(Neighborhoods!$A:$C,MATCH(Places!$H4621,Neighborhoods!$A:$A,0),MATCH(Places!J$1,Neighborhoods!$1:$1,0))</f>
        <v>Sunnyside</v>
      </c>
      <c r="K4621" s="17" t="s">
        <v>11822</v>
      </c>
      <c r="L4621" s="17" t="str">
        <f t="shared" si="288"/>
        <v>No</v>
      </c>
      <c r="M4621" s="17">
        <v>2</v>
      </c>
      <c r="N4621" s="17" t="str" cm="1">
        <f t="array" ref="N4621">_xlfn.IFS(M4621&lt;=2,"Small",M4621&lt;=5,"Medium",M4621&gt;5,"Large")</f>
        <v>Small</v>
      </c>
      <c r="O4621" s="65">
        <v>140</v>
      </c>
      <c r="P4621" s="87">
        <f t="shared" si="289"/>
        <v>0.03</v>
      </c>
      <c r="Q4621" s="68">
        <v>5</v>
      </c>
      <c r="R4621" s="68" t="str" cm="1">
        <f t="array" ref="R4621">_xlfn.SWITCH(ROUND(Q4621,0),5,"Excellent",4,"Good",3,"Ok","Bad")</f>
        <v>Excellent</v>
      </c>
      <c r="S4621" s="17">
        <v>13</v>
      </c>
      <c r="T4621" s="17" t="str">
        <f t="shared" si="290"/>
        <v>No</v>
      </c>
      <c r="U4621" s="82">
        <v>43581</v>
      </c>
      <c r="V4621" s="82">
        <v>43909</v>
      </c>
      <c r="W4621" s="17">
        <v>59</v>
      </c>
      <c r="X4621" s="17" t="str">
        <f t="shared" si="291"/>
        <v>Active</v>
      </c>
      <c r="Y4621" s="17" t="s">
        <v>15616</v>
      </c>
      <c r="Z4621" s="17"/>
    </row>
    <row r="4622" spans="1:26" x14ac:dyDescent="0.25">
      <c r="A4622">
        <v>4621</v>
      </c>
      <c r="B4622" s="17" t="s">
        <v>14860</v>
      </c>
      <c r="C4622" s="17">
        <v>364</v>
      </c>
      <c r="D4622" s="17" t="str">
        <f>INDEX(Hosts!$A:$O,MATCH(Places!$C4622,Hosts!$A:$A,0),MATCH(Places!D$1,Hosts!$1:$1,0))</f>
        <v>Within an hour</v>
      </c>
      <c r="E4622" s="87">
        <f>INDEX(Hosts!$A:$O,MATCH(Places!$C4622,Hosts!$A:$A,0),MATCH(Places!E$1,Hosts!$1:$1,0))</f>
        <v>0.85</v>
      </c>
      <c r="F4622" s="87">
        <f>INDEX(Hosts!$A:$O,MATCH(Places!$C4622,Hosts!$A:$A,0),MATCH(Places!F$1,Hosts!$1:$1,0))</f>
        <v>0.96</v>
      </c>
      <c r="G4622" s="17" t="str">
        <f>INDEX(Hosts!$A:$O,MATCH(Places!$C4622,Hosts!$A:$A,0),MATCH(Places!G$1,Hosts!$1:$1,0))</f>
        <v>No</v>
      </c>
      <c r="H4622" s="17">
        <v>12</v>
      </c>
      <c r="I4622" s="17" t="str">
        <f>INDEX(Neighborhoods!$A:$C,MATCH(Places!$H4622,Neighborhoods!$A:$A,0),MATCH(Places!I$1,Neighborhoods!$1:$1,0))</f>
        <v>Brooklyn</v>
      </c>
      <c r="J4622" s="17" t="str">
        <f>INDEX(Neighborhoods!$A:$C,MATCH(Places!$H4622,Neighborhoods!$A:$A,0),MATCH(Places!J$1,Neighborhoods!$1:$1,0))</f>
        <v>Williamsburg</v>
      </c>
      <c r="K4622" s="17" t="s">
        <v>1</v>
      </c>
      <c r="L4622" s="17" t="str">
        <f t="shared" si="288"/>
        <v>Yes</v>
      </c>
      <c r="M4622" s="17">
        <v>2</v>
      </c>
      <c r="N4622" s="17" t="str" cm="1">
        <f t="array" ref="N4622">_xlfn.IFS(M4622&lt;=2,"Small",M4622&lt;=5,"Medium",M4622&gt;5,"Large")</f>
        <v>Small</v>
      </c>
      <c r="O4622" s="65">
        <v>39</v>
      </c>
      <c r="P4622" s="87">
        <f t="shared" si="289"/>
        <v>0.03</v>
      </c>
      <c r="Q4622" s="68">
        <v>4.5199999999999996</v>
      </c>
      <c r="R4622" s="68" t="str" cm="1">
        <f t="array" ref="R4622">_xlfn.SWITCH(ROUND(Q4622,0),5,"Excellent",4,"Good",3,"Ok","Bad")</f>
        <v>Excellent</v>
      </c>
      <c r="S4622" s="17">
        <v>21</v>
      </c>
      <c r="T4622" s="17" t="str">
        <f t="shared" si="290"/>
        <v>No</v>
      </c>
      <c r="U4622" s="82">
        <v>43576</v>
      </c>
      <c r="V4622" s="82">
        <v>43908</v>
      </c>
      <c r="W4622" s="17">
        <v>134</v>
      </c>
      <c r="X4622" s="17" t="str">
        <f t="shared" si="291"/>
        <v>Active</v>
      </c>
      <c r="Y4622" s="17" t="s">
        <v>15615</v>
      </c>
      <c r="Z4622" s="17"/>
    </row>
    <row r="4623" spans="1:26" x14ac:dyDescent="0.25">
      <c r="A4623">
        <v>4622</v>
      </c>
      <c r="B4623" s="17" t="s">
        <v>3243</v>
      </c>
      <c r="C4623" s="17">
        <v>3604</v>
      </c>
      <c r="D4623" s="17" t="str">
        <f>INDEX(Hosts!$A:$O,MATCH(Places!$C4623,Hosts!$A:$A,0),MATCH(Places!D$1,Hosts!$1:$1,0))</f>
        <v>A few days or more</v>
      </c>
      <c r="E4623" s="87">
        <f>INDEX(Hosts!$A:$O,MATCH(Places!$C4623,Hosts!$A:$A,0),MATCH(Places!E$1,Hosts!$1:$1,0))</f>
        <v>0</v>
      </c>
      <c r="F4623" s="87">
        <f>INDEX(Hosts!$A:$O,MATCH(Places!$C4623,Hosts!$A:$A,0),MATCH(Places!F$1,Hosts!$1:$1,0))</f>
        <v>0.87</v>
      </c>
      <c r="G4623" s="17" t="str">
        <f>INDEX(Hosts!$A:$O,MATCH(Places!$C4623,Hosts!$A:$A,0),MATCH(Places!G$1,Hosts!$1:$1,0))</f>
        <v>Yes</v>
      </c>
      <c r="H4623" s="17">
        <v>7</v>
      </c>
      <c r="I4623" s="17" t="str">
        <f>INDEX(Neighborhoods!$A:$C,MATCH(Places!$H4623,Neighborhoods!$A:$A,0),MATCH(Places!I$1,Neighborhoods!$1:$1,0))</f>
        <v>Brooklyn</v>
      </c>
      <c r="J4623" s="17" t="str">
        <f>INDEX(Neighborhoods!$A:$C,MATCH(Places!$H4623,Neighborhoods!$A:$A,0),MATCH(Places!J$1,Neighborhoods!$1:$1,0))</f>
        <v>Bedford-Stuyvesant</v>
      </c>
      <c r="K4623" s="17" t="s">
        <v>1</v>
      </c>
      <c r="L4623" s="17" t="str">
        <f t="shared" si="288"/>
        <v>Yes</v>
      </c>
      <c r="M4623" s="17">
        <v>2</v>
      </c>
      <c r="N4623" s="17" t="str" cm="1">
        <f t="array" ref="N4623">_xlfn.IFS(M4623&lt;=2,"Small",M4623&lt;=5,"Medium",M4623&gt;5,"Large")</f>
        <v>Small</v>
      </c>
      <c r="O4623" s="65">
        <v>65</v>
      </c>
      <c r="P4623" s="87">
        <f t="shared" si="289"/>
        <v>0.03</v>
      </c>
      <c r="Q4623" s="68">
        <v>4.83</v>
      </c>
      <c r="R4623" s="68" t="str" cm="1">
        <f t="array" ref="R4623">_xlfn.SWITCH(ROUND(Q4623,0),5,"Excellent",4,"Good",3,"Ok","Bad")</f>
        <v>Excellent</v>
      </c>
      <c r="S4623" s="17">
        <v>36</v>
      </c>
      <c r="T4623" s="17" t="str">
        <f t="shared" si="290"/>
        <v>No</v>
      </c>
      <c r="U4623" s="82">
        <v>43605</v>
      </c>
      <c r="V4623" s="82">
        <v>43879</v>
      </c>
      <c r="W4623" s="17">
        <v>90</v>
      </c>
      <c r="X4623" s="17" t="str">
        <f t="shared" si="291"/>
        <v>Active</v>
      </c>
      <c r="Y4623" s="17" t="s">
        <v>15615</v>
      </c>
      <c r="Z4623" s="17"/>
    </row>
    <row r="4624" spans="1:26" x14ac:dyDescent="0.25">
      <c r="A4624">
        <v>4623</v>
      </c>
      <c r="B4624" s="17" t="s">
        <v>13861</v>
      </c>
      <c r="C4624" s="17">
        <v>1909</v>
      </c>
      <c r="D4624" s="17" t="str">
        <f>INDEX(Hosts!$A:$O,MATCH(Places!$C4624,Hosts!$A:$A,0),MATCH(Places!D$1,Hosts!$1:$1,0))</f>
        <v>Within a day</v>
      </c>
      <c r="E4624" s="87">
        <f>INDEX(Hosts!$A:$O,MATCH(Places!$C4624,Hosts!$A:$A,0),MATCH(Places!E$1,Hosts!$1:$1,0))</f>
        <v>0.75</v>
      </c>
      <c r="F4624" s="87">
        <f>INDEX(Hosts!$A:$O,MATCH(Places!$C4624,Hosts!$A:$A,0),MATCH(Places!F$1,Hosts!$1:$1,0))</f>
        <v>0.98</v>
      </c>
      <c r="G4624" s="17" t="str">
        <f>INDEX(Hosts!$A:$O,MATCH(Places!$C4624,Hosts!$A:$A,0),MATCH(Places!G$1,Hosts!$1:$1,0))</f>
        <v>Yes</v>
      </c>
      <c r="H4624" s="17">
        <v>19</v>
      </c>
      <c r="I4624" s="17" t="str">
        <f>INDEX(Neighborhoods!$A:$C,MATCH(Places!$H4624,Neighborhoods!$A:$A,0),MATCH(Places!I$1,Neighborhoods!$1:$1,0))</f>
        <v>Manhattan</v>
      </c>
      <c r="J4624" s="17" t="str">
        <f>INDEX(Neighborhoods!$A:$C,MATCH(Places!$H4624,Neighborhoods!$A:$A,0),MATCH(Places!J$1,Neighborhoods!$1:$1,0))</f>
        <v>Upper East Side</v>
      </c>
      <c r="K4624" s="17" t="s">
        <v>1</v>
      </c>
      <c r="L4624" s="17" t="str">
        <f t="shared" si="288"/>
        <v>Yes</v>
      </c>
      <c r="M4624" s="17">
        <v>2</v>
      </c>
      <c r="N4624" s="17" t="str" cm="1">
        <f t="array" ref="N4624">_xlfn.IFS(M4624&lt;=2,"Small",M4624&lt;=5,"Medium",M4624&gt;5,"Large")</f>
        <v>Small</v>
      </c>
      <c r="O4624" s="65">
        <v>169</v>
      </c>
      <c r="P4624" s="87">
        <f t="shared" si="289"/>
        <v>0.03</v>
      </c>
      <c r="Q4624" s="68">
        <v>5</v>
      </c>
      <c r="R4624" s="68" t="str" cm="1">
        <f t="array" ref="R4624">_xlfn.SWITCH(ROUND(Q4624,0),5,"Excellent",4,"Good",3,"Ok","Bad")</f>
        <v>Excellent</v>
      </c>
      <c r="S4624" s="17">
        <v>22</v>
      </c>
      <c r="T4624" s="17" t="str">
        <f t="shared" si="290"/>
        <v>No</v>
      </c>
      <c r="U4624" s="82">
        <v>43562</v>
      </c>
      <c r="V4624" s="82">
        <v>43860</v>
      </c>
      <c r="W4624" s="17">
        <v>270</v>
      </c>
      <c r="X4624" s="17" t="str">
        <f t="shared" si="291"/>
        <v>Active</v>
      </c>
      <c r="Y4624" s="17" t="s">
        <v>15615</v>
      </c>
      <c r="Z4624" s="17"/>
    </row>
    <row r="4625" spans="1:26" x14ac:dyDescent="0.25">
      <c r="A4625">
        <v>4624</v>
      </c>
      <c r="B4625" s="17" t="s">
        <v>15236</v>
      </c>
      <c r="C4625" s="17">
        <v>3815</v>
      </c>
      <c r="D4625" s="17" t="str">
        <f>INDEX(Hosts!$A:$O,MATCH(Places!$C4625,Hosts!$A:$A,0),MATCH(Places!D$1,Hosts!$1:$1,0))</f>
        <v>Within an hour</v>
      </c>
      <c r="E4625" s="87">
        <f>INDEX(Hosts!$A:$O,MATCH(Places!$C4625,Hosts!$A:$A,0),MATCH(Places!E$1,Hosts!$1:$1,0))</f>
        <v>1</v>
      </c>
      <c r="F4625" s="87">
        <f>INDEX(Hosts!$A:$O,MATCH(Places!$C4625,Hosts!$A:$A,0),MATCH(Places!F$1,Hosts!$1:$1,0))</f>
        <v>1</v>
      </c>
      <c r="G4625" s="17" t="str">
        <f>INDEX(Hosts!$A:$O,MATCH(Places!$C4625,Hosts!$A:$A,0),MATCH(Places!G$1,Hosts!$1:$1,0))</f>
        <v>Yes</v>
      </c>
      <c r="H4625" s="17">
        <v>20</v>
      </c>
      <c r="I4625" s="17" t="str">
        <f>INDEX(Neighborhoods!$A:$C,MATCH(Places!$H4625,Neighborhoods!$A:$A,0),MATCH(Places!I$1,Neighborhoods!$1:$1,0))</f>
        <v>Manhattan</v>
      </c>
      <c r="J4625" s="17" t="str">
        <f>INDEX(Neighborhoods!$A:$C,MATCH(Places!$H4625,Neighborhoods!$A:$A,0),MATCH(Places!J$1,Neighborhoods!$1:$1,0))</f>
        <v>Upper West Side</v>
      </c>
      <c r="K4625" s="17" t="s">
        <v>1</v>
      </c>
      <c r="L4625" s="17" t="str">
        <f t="shared" si="288"/>
        <v>Yes</v>
      </c>
      <c r="M4625" s="17">
        <v>3</v>
      </c>
      <c r="N4625" s="17" t="str" cm="1">
        <f t="array" ref="N4625">_xlfn.IFS(M4625&lt;=2,"Small",M4625&lt;=5,"Medium",M4625&gt;5,"Large")</f>
        <v>Medium</v>
      </c>
      <c r="O4625" s="65">
        <v>159</v>
      </c>
      <c r="P4625" s="87">
        <f t="shared" si="289"/>
        <v>0.03</v>
      </c>
      <c r="Q4625" s="68">
        <v>4.83</v>
      </c>
      <c r="R4625" s="68" t="str" cm="1">
        <f t="array" ref="R4625">_xlfn.SWITCH(ROUND(Q4625,0),5,"Excellent",4,"Good",3,"Ok","Bad")</f>
        <v>Excellent</v>
      </c>
      <c r="S4625" s="17">
        <v>35</v>
      </c>
      <c r="T4625" s="17" t="str">
        <f t="shared" si="290"/>
        <v>No</v>
      </c>
      <c r="U4625" s="82">
        <v>43573</v>
      </c>
      <c r="V4625" s="82">
        <v>43896</v>
      </c>
      <c r="W4625" s="17">
        <v>362</v>
      </c>
      <c r="X4625" s="17" t="str">
        <f t="shared" si="291"/>
        <v>Active</v>
      </c>
      <c r="Y4625" s="17" t="s">
        <v>15615</v>
      </c>
      <c r="Z4625" s="17"/>
    </row>
    <row r="4626" spans="1:26" x14ac:dyDescent="0.25">
      <c r="A4626">
        <v>4625</v>
      </c>
      <c r="B4626" s="17" t="s">
        <v>15556</v>
      </c>
      <c r="C4626" s="17">
        <v>3056</v>
      </c>
      <c r="D4626" s="17" t="str">
        <f>INDEX(Hosts!$A:$O,MATCH(Places!$C4626,Hosts!$A:$A,0),MATCH(Places!D$1,Hosts!$1:$1,0))</f>
        <v>A few days or more</v>
      </c>
      <c r="E4626" s="87">
        <f>INDEX(Hosts!$A:$O,MATCH(Places!$C4626,Hosts!$A:$A,0),MATCH(Places!E$1,Hosts!$1:$1,0))</f>
        <v>0</v>
      </c>
      <c r="F4626" s="87">
        <f>INDEX(Hosts!$A:$O,MATCH(Places!$C4626,Hosts!$A:$A,0),MATCH(Places!F$1,Hosts!$1:$1,0))</f>
        <v>0.5</v>
      </c>
      <c r="G4626" s="17" t="str">
        <f>INDEX(Hosts!$A:$O,MATCH(Places!$C4626,Hosts!$A:$A,0),MATCH(Places!G$1,Hosts!$1:$1,0))</f>
        <v>No</v>
      </c>
      <c r="H4626" s="17">
        <v>12</v>
      </c>
      <c r="I4626" s="17" t="str">
        <f>INDEX(Neighborhoods!$A:$C,MATCH(Places!$H4626,Neighborhoods!$A:$A,0),MATCH(Places!I$1,Neighborhoods!$1:$1,0))</f>
        <v>Brooklyn</v>
      </c>
      <c r="J4626" s="17" t="str">
        <f>INDEX(Neighborhoods!$A:$C,MATCH(Places!$H4626,Neighborhoods!$A:$A,0),MATCH(Places!J$1,Neighborhoods!$1:$1,0))</f>
        <v>Williamsburg</v>
      </c>
      <c r="K4626" s="17" t="s">
        <v>11822</v>
      </c>
      <c r="L4626" s="17" t="str">
        <f t="shared" si="288"/>
        <v>No</v>
      </c>
      <c r="M4626" s="17">
        <v>4</v>
      </c>
      <c r="N4626" s="17" t="str" cm="1">
        <f t="array" ref="N4626">_xlfn.IFS(M4626&lt;=2,"Small",M4626&lt;=5,"Medium",M4626&gt;5,"Large")</f>
        <v>Medium</v>
      </c>
      <c r="O4626" s="65">
        <v>148</v>
      </c>
      <c r="P4626" s="87">
        <f t="shared" si="289"/>
        <v>0.03</v>
      </c>
      <c r="Q4626" s="68">
        <v>4.63</v>
      </c>
      <c r="R4626" s="68" t="str" cm="1">
        <f t="array" ref="R4626">_xlfn.SWITCH(ROUND(Q4626,0),5,"Excellent",4,"Good",3,"Ok","Bad")</f>
        <v>Excellent</v>
      </c>
      <c r="S4626" s="17">
        <v>8</v>
      </c>
      <c r="T4626" s="17" t="str">
        <f t="shared" si="290"/>
        <v>No</v>
      </c>
      <c r="U4626" s="82">
        <v>43583</v>
      </c>
      <c r="V4626" s="82">
        <v>43661</v>
      </c>
      <c r="W4626" s="17">
        <v>79</v>
      </c>
      <c r="X4626" s="17" t="str">
        <f t="shared" si="291"/>
        <v>Active</v>
      </c>
      <c r="Y4626" s="17" t="s">
        <v>15616</v>
      </c>
      <c r="Z4626" s="17"/>
    </row>
    <row r="4627" spans="1:26" x14ac:dyDescent="0.25">
      <c r="A4627">
        <v>4626</v>
      </c>
      <c r="B4627" s="17" t="s">
        <v>14664</v>
      </c>
      <c r="C4627" s="17">
        <v>2174</v>
      </c>
      <c r="D4627" s="17" t="str">
        <f>INDEX(Hosts!$A:$O,MATCH(Places!$C4627,Hosts!$A:$A,0),MATCH(Places!D$1,Hosts!$1:$1,0))</f>
        <v>Within a day</v>
      </c>
      <c r="E4627" s="87">
        <f>INDEX(Hosts!$A:$O,MATCH(Places!$C4627,Hosts!$A:$A,0),MATCH(Places!E$1,Hosts!$1:$1,0))</f>
        <v>1</v>
      </c>
      <c r="F4627" s="87">
        <f>INDEX(Hosts!$A:$O,MATCH(Places!$C4627,Hosts!$A:$A,0),MATCH(Places!F$1,Hosts!$1:$1,0))</f>
        <v>0.97</v>
      </c>
      <c r="G4627" s="17" t="str">
        <f>INDEX(Hosts!$A:$O,MATCH(Places!$C4627,Hosts!$A:$A,0),MATCH(Places!G$1,Hosts!$1:$1,0))</f>
        <v>Yes</v>
      </c>
      <c r="H4627" s="17">
        <v>7</v>
      </c>
      <c r="I4627" s="17" t="str">
        <f>INDEX(Neighborhoods!$A:$C,MATCH(Places!$H4627,Neighborhoods!$A:$A,0),MATCH(Places!I$1,Neighborhoods!$1:$1,0))</f>
        <v>Brooklyn</v>
      </c>
      <c r="J4627" s="17" t="str">
        <f>INDEX(Neighborhoods!$A:$C,MATCH(Places!$H4627,Neighborhoods!$A:$A,0),MATCH(Places!J$1,Neighborhoods!$1:$1,0))</f>
        <v>Bedford-Stuyvesant</v>
      </c>
      <c r="K4627" s="17" t="s">
        <v>11822</v>
      </c>
      <c r="L4627" s="17" t="str">
        <f t="shared" si="288"/>
        <v>No</v>
      </c>
      <c r="M4627" s="17">
        <v>6</v>
      </c>
      <c r="N4627" s="17" t="str" cm="1">
        <f t="array" ref="N4627">_xlfn.IFS(M4627&lt;=2,"Small",M4627&lt;=5,"Medium",M4627&gt;5,"Large")</f>
        <v>Large</v>
      </c>
      <c r="O4627" s="65">
        <v>195</v>
      </c>
      <c r="P4627" s="87">
        <f t="shared" si="289"/>
        <v>0.03</v>
      </c>
      <c r="Q4627" s="68">
        <v>5</v>
      </c>
      <c r="R4627" s="68" t="str" cm="1">
        <f t="array" ref="R4627">_xlfn.SWITCH(ROUND(Q4627,0),5,"Excellent",4,"Good",3,"Ok","Bad")</f>
        <v>Excellent</v>
      </c>
      <c r="S4627" s="17">
        <v>42</v>
      </c>
      <c r="T4627" s="17" t="str">
        <f t="shared" si="290"/>
        <v>No</v>
      </c>
      <c r="U4627" s="82">
        <v>43576</v>
      </c>
      <c r="V4627" s="82">
        <v>43907</v>
      </c>
      <c r="W4627" s="17">
        <v>254</v>
      </c>
      <c r="X4627" s="17" t="str">
        <f t="shared" si="291"/>
        <v>Active</v>
      </c>
      <c r="Y4627" s="17" t="s">
        <v>15615</v>
      </c>
      <c r="Z4627" s="17"/>
    </row>
    <row r="4628" spans="1:26" x14ac:dyDescent="0.25">
      <c r="A4628">
        <v>4627</v>
      </c>
      <c r="B4628" s="17" t="s">
        <v>14293</v>
      </c>
      <c r="C4628" s="17">
        <v>1758</v>
      </c>
      <c r="D4628" s="17" t="str">
        <f>INDEX(Hosts!$A:$O,MATCH(Places!$C4628,Hosts!$A:$A,0),MATCH(Places!D$1,Hosts!$1:$1,0))</f>
        <v>Within an hour</v>
      </c>
      <c r="E4628" s="87">
        <f>INDEX(Hosts!$A:$O,MATCH(Places!$C4628,Hosts!$A:$A,0),MATCH(Places!E$1,Hosts!$1:$1,0))</f>
        <v>1</v>
      </c>
      <c r="F4628" s="87">
        <f>INDEX(Hosts!$A:$O,MATCH(Places!$C4628,Hosts!$A:$A,0),MATCH(Places!F$1,Hosts!$1:$1,0))</f>
        <v>0.9</v>
      </c>
      <c r="G4628" s="17" t="str">
        <f>INDEX(Hosts!$A:$O,MATCH(Places!$C4628,Hosts!$A:$A,0),MATCH(Places!G$1,Hosts!$1:$1,0))</f>
        <v>No</v>
      </c>
      <c r="H4628" s="17">
        <v>9</v>
      </c>
      <c r="I4628" s="17" t="str">
        <f>INDEX(Neighborhoods!$A:$C,MATCH(Places!$H4628,Neighborhoods!$A:$A,0),MATCH(Places!I$1,Neighborhoods!$1:$1,0))</f>
        <v>Brooklyn</v>
      </c>
      <c r="J4628" s="17" t="str">
        <f>INDEX(Neighborhoods!$A:$C,MATCH(Places!$H4628,Neighborhoods!$A:$A,0),MATCH(Places!J$1,Neighborhoods!$1:$1,0))</f>
        <v>Crown Heights</v>
      </c>
      <c r="K4628" s="17" t="s">
        <v>11822</v>
      </c>
      <c r="L4628" s="17" t="str">
        <f t="shared" si="288"/>
        <v>No</v>
      </c>
      <c r="M4628" s="17">
        <v>2</v>
      </c>
      <c r="N4628" s="17" t="str" cm="1">
        <f t="array" ref="N4628">_xlfn.IFS(M4628&lt;=2,"Small",M4628&lt;=5,"Medium",M4628&gt;5,"Large")</f>
        <v>Small</v>
      </c>
      <c r="O4628" s="65">
        <v>97</v>
      </c>
      <c r="P4628" s="87">
        <f t="shared" si="289"/>
        <v>0.03</v>
      </c>
      <c r="Q4628" s="68">
        <v>4.72</v>
      </c>
      <c r="R4628" s="68" t="str" cm="1">
        <f t="array" ref="R4628">_xlfn.SWITCH(ROUND(Q4628,0),5,"Excellent",4,"Good",3,"Ok","Bad")</f>
        <v>Excellent</v>
      </c>
      <c r="S4628" s="17">
        <v>18</v>
      </c>
      <c r="T4628" s="17" t="str">
        <f t="shared" si="290"/>
        <v>No</v>
      </c>
      <c r="U4628" s="82">
        <v>43598</v>
      </c>
      <c r="V4628" s="82">
        <v>44016</v>
      </c>
      <c r="W4628" s="17">
        <v>0</v>
      </c>
      <c r="X4628" s="17" t="str">
        <f t="shared" si="291"/>
        <v>Inactive</v>
      </c>
      <c r="Y4628" s="17" t="s">
        <v>15616</v>
      </c>
      <c r="Z4628" s="17"/>
    </row>
    <row r="4629" spans="1:26" x14ac:dyDescent="0.25">
      <c r="A4629">
        <v>4628</v>
      </c>
      <c r="B4629" s="17" t="s">
        <v>15059</v>
      </c>
      <c r="C4629" s="17">
        <v>604</v>
      </c>
      <c r="D4629" s="17" t="str">
        <f>INDEX(Hosts!$A:$O,MATCH(Places!$C4629,Hosts!$A:$A,0),MATCH(Places!D$1,Hosts!$1:$1,0))</f>
        <v>Within an hour</v>
      </c>
      <c r="E4629" s="87">
        <f>INDEX(Hosts!$A:$O,MATCH(Places!$C4629,Hosts!$A:$A,0),MATCH(Places!E$1,Hosts!$1:$1,0))</f>
        <v>1</v>
      </c>
      <c r="F4629" s="87">
        <f>INDEX(Hosts!$A:$O,MATCH(Places!$C4629,Hosts!$A:$A,0),MATCH(Places!F$1,Hosts!$1:$1,0))</f>
        <v>0.56000000000000005</v>
      </c>
      <c r="G4629" s="17" t="str">
        <f>INDEX(Hosts!$A:$O,MATCH(Places!$C4629,Hosts!$A:$A,0),MATCH(Places!G$1,Hosts!$1:$1,0))</f>
        <v>Yes</v>
      </c>
      <c r="H4629" s="17">
        <v>12</v>
      </c>
      <c r="I4629" s="17" t="str">
        <f>INDEX(Neighborhoods!$A:$C,MATCH(Places!$H4629,Neighborhoods!$A:$A,0),MATCH(Places!I$1,Neighborhoods!$1:$1,0))</f>
        <v>Brooklyn</v>
      </c>
      <c r="J4629" s="17" t="str">
        <f>INDEX(Neighborhoods!$A:$C,MATCH(Places!$H4629,Neighborhoods!$A:$A,0),MATCH(Places!J$1,Neighborhoods!$1:$1,0))</f>
        <v>Williamsburg</v>
      </c>
      <c r="K4629" s="17" t="s">
        <v>11822</v>
      </c>
      <c r="L4629" s="17" t="str">
        <f t="shared" si="288"/>
        <v>No</v>
      </c>
      <c r="M4629" s="17">
        <v>4</v>
      </c>
      <c r="N4629" s="17" t="str" cm="1">
        <f t="array" ref="N4629">_xlfn.IFS(M4629&lt;=2,"Small",M4629&lt;=5,"Medium",M4629&gt;5,"Large")</f>
        <v>Medium</v>
      </c>
      <c r="O4629" s="65">
        <v>168</v>
      </c>
      <c r="P4629" s="87">
        <f t="shared" si="289"/>
        <v>0.03</v>
      </c>
      <c r="Q4629" s="68">
        <v>4.92</v>
      </c>
      <c r="R4629" s="68" t="str" cm="1">
        <f t="array" ref="R4629">_xlfn.SWITCH(ROUND(Q4629,0),5,"Excellent",4,"Good",3,"Ok","Bad")</f>
        <v>Excellent</v>
      </c>
      <c r="S4629" s="17">
        <v>13</v>
      </c>
      <c r="T4629" s="17" t="str">
        <f t="shared" si="290"/>
        <v>No</v>
      </c>
      <c r="U4629" s="82">
        <v>43562</v>
      </c>
      <c r="V4629" s="82">
        <v>43898</v>
      </c>
      <c r="W4629" s="17">
        <v>7</v>
      </c>
      <c r="X4629" s="17" t="str">
        <f t="shared" si="291"/>
        <v>Active</v>
      </c>
      <c r="Y4629" s="17" t="s">
        <v>15615</v>
      </c>
      <c r="Z4629" s="17"/>
    </row>
    <row r="4630" spans="1:26" x14ac:dyDescent="0.25">
      <c r="A4630">
        <v>4629</v>
      </c>
      <c r="B4630" s="17" t="s">
        <v>15507</v>
      </c>
      <c r="C4630" s="17">
        <v>1702</v>
      </c>
      <c r="D4630" s="17" t="str">
        <f>INDEX(Hosts!$A:$O,MATCH(Places!$C4630,Hosts!$A:$A,0),MATCH(Places!D$1,Hosts!$1:$1,0))</f>
        <v>Within a few hours</v>
      </c>
      <c r="E4630" s="87">
        <f>INDEX(Hosts!$A:$O,MATCH(Places!$C4630,Hosts!$A:$A,0),MATCH(Places!E$1,Hosts!$1:$1,0))</f>
        <v>0.8</v>
      </c>
      <c r="F4630" s="87">
        <f>INDEX(Hosts!$A:$O,MATCH(Places!$C4630,Hosts!$A:$A,0),MATCH(Places!F$1,Hosts!$1:$1,0))</f>
        <v>1</v>
      </c>
      <c r="G4630" s="17" t="str">
        <f>INDEX(Hosts!$A:$O,MATCH(Places!$C4630,Hosts!$A:$A,0),MATCH(Places!G$1,Hosts!$1:$1,0))</f>
        <v>Yes</v>
      </c>
      <c r="H4630" s="17">
        <v>20</v>
      </c>
      <c r="I4630" s="17" t="str">
        <f>INDEX(Neighborhoods!$A:$C,MATCH(Places!$H4630,Neighborhoods!$A:$A,0),MATCH(Places!I$1,Neighborhoods!$1:$1,0))</f>
        <v>Manhattan</v>
      </c>
      <c r="J4630" s="17" t="str">
        <f>INDEX(Neighborhoods!$A:$C,MATCH(Places!$H4630,Neighborhoods!$A:$A,0),MATCH(Places!J$1,Neighborhoods!$1:$1,0))</f>
        <v>Upper West Side</v>
      </c>
      <c r="K4630" s="17" t="s">
        <v>1</v>
      </c>
      <c r="L4630" s="17" t="str">
        <f t="shared" si="288"/>
        <v>Yes</v>
      </c>
      <c r="M4630" s="17">
        <v>3</v>
      </c>
      <c r="N4630" s="17" t="str" cm="1">
        <f t="array" ref="N4630">_xlfn.IFS(M4630&lt;=2,"Small",M4630&lt;=5,"Medium",M4630&gt;5,"Large")</f>
        <v>Medium</v>
      </c>
      <c r="O4630" s="65">
        <v>84</v>
      </c>
      <c r="P4630" s="87">
        <f t="shared" si="289"/>
        <v>0.03</v>
      </c>
      <c r="Q4630" s="68">
        <v>4.9800000000000004</v>
      </c>
      <c r="R4630" s="68" t="str" cm="1">
        <f t="array" ref="R4630">_xlfn.SWITCH(ROUND(Q4630,0),5,"Excellent",4,"Good",3,"Ok","Bad")</f>
        <v>Excellent</v>
      </c>
      <c r="S4630" s="17">
        <v>40</v>
      </c>
      <c r="T4630" s="17" t="str">
        <f t="shared" si="290"/>
        <v>No</v>
      </c>
      <c r="U4630" s="82">
        <v>43562</v>
      </c>
      <c r="V4630" s="82">
        <v>43815</v>
      </c>
      <c r="W4630" s="17">
        <v>89</v>
      </c>
      <c r="X4630" s="17" t="str">
        <f t="shared" si="291"/>
        <v>Active</v>
      </c>
      <c r="Y4630" s="17" t="s">
        <v>15616</v>
      </c>
      <c r="Z4630" s="17"/>
    </row>
    <row r="4631" spans="1:26" x14ac:dyDescent="0.25">
      <c r="A4631">
        <v>4630</v>
      </c>
      <c r="B4631" s="17" t="s">
        <v>3244</v>
      </c>
      <c r="C4631" s="17">
        <v>3816</v>
      </c>
      <c r="D4631" s="17" t="str">
        <f>INDEX(Hosts!$A:$O,MATCH(Places!$C4631,Hosts!$A:$A,0),MATCH(Places!D$1,Hosts!$1:$1,0))</f>
        <v>Within a day</v>
      </c>
      <c r="E4631" s="87">
        <f>INDEX(Hosts!$A:$O,MATCH(Places!$C4631,Hosts!$A:$A,0),MATCH(Places!E$1,Hosts!$1:$1,0))</f>
        <v>0.56000000000000005</v>
      </c>
      <c r="F4631" s="87">
        <f>INDEX(Hosts!$A:$O,MATCH(Places!$C4631,Hosts!$A:$A,0),MATCH(Places!F$1,Hosts!$1:$1,0))</f>
        <v>0.92</v>
      </c>
      <c r="G4631" s="17" t="str">
        <f>INDEX(Hosts!$A:$O,MATCH(Places!$C4631,Hosts!$A:$A,0),MATCH(Places!G$1,Hosts!$1:$1,0))</f>
        <v>No</v>
      </c>
      <c r="H4631" s="17">
        <v>16</v>
      </c>
      <c r="I4631" s="17" t="str">
        <f>INDEX(Neighborhoods!$A:$C,MATCH(Places!$H4631,Neighborhoods!$A:$A,0),MATCH(Places!I$1,Neighborhoods!$1:$1,0))</f>
        <v>Manhattan</v>
      </c>
      <c r="J4631" s="17" t="str">
        <f>INDEX(Neighborhoods!$A:$C,MATCH(Places!$H4631,Neighborhoods!$A:$A,0),MATCH(Places!J$1,Neighborhoods!$1:$1,0))</f>
        <v>Harlem</v>
      </c>
      <c r="K4631" s="17" t="s">
        <v>11822</v>
      </c>
      <c r="L4631" s="17" t="str">
        <f t="shared" si="288"/>
        <v>No</v>
      </c>
      <c r="M4631" s="17">
        <v>2</v>
      </c>
      <c r="N4631" s="17" t="str" cm="1">
        <f t="array" ref="N4631">_xlfn.IFS(M4631&lt;=2,"Small",M4631&lt;=5,"Medium",M4631&gt;5,"Large")</f>
        <v>Small</v>
      </c>
      <c r="O4631" s="65">
        <v>141</v>
      </c>
      <c r="P4631" s="87">
        <f t="shared" si="289"/>
        <v>0.03</v>
      </c>
      <c r="Q4631" s="68">
        <v>4.8099999999999996</v>
      </c>
      <c r="R4631" s="68" t="str" cm="1">
        <f t="array" ref="R4631">_xlfn.SWITCH(ROUND(Q4631,0),5,"Excellent",4,"Good",3,"Ok","Bad")</f>
        <v>Excellent</v>
      </c>
      <c r="S4631" s="17">
        <v>27</v>
      </c>
      <c r="T4631" s="17" t="str">
        <f t="shared" si="290"/>
        <v>No</v>
      </c>
      <c r="U4631" s="82">
        <v>43562</v>
      </c>
      <c r="V4631" s="82">
        <v>44052</v>
      </c>
      <c r="W4631" s="17">
        <v>0</v>
      </c>
      <c r="X4631" s="17" t="str">
        <f t="shared" si="291"/>
        <v>Inactive</v>
      </c>
      <c r="Y4631" s="17" t="s">
        <v>15616</v>
      </c>
      <c r="Z4631" s="17"/>
    </row>
    <row r="4632" spans="1:26" x14ac:dyDescent="0.25">
      <c r="A4632">
        <v>4631</v>
      </c>
      <c r="B4632" s="17" t="s">
        <v>14522</v>
      </c>
      <c r="C4632" s="17">
        <v>1704</v>
      </c>
      <c r="D4632" s="17" t="str">
        <f>INDEX(Hosts!$A:$O,MATCH(Places!$C4632,Hosts!$A:$A,0),MATCH(Places!D$1,Hosts!$1:$1,0))</f>
        <v>Within a few hours</v>
      </c>
      <c r="E4632" s="87">
        <f>INDEX(Hosts!$A:$O,MATCH(Places!$C4632,Hosts!$A:$A,0),MATCH(Places!E$1,Hosts!$1:$1,0))</f>
        <v>1</v>
      </c>
      <c r="F4632" s="87">
        <f>INDEX(Hosts!$A:$O,MATCH(Places!$C4632,Hosts!$A:$A,0),MATCH(Places!F$1,Hosts!$1:$1,0))</f>
        <v>0.98</v>
      </c>
      <c r="G4632" s="17" t="str">
        <f>INDEX(Hosts!$A:$O,MATCH(Places!$C4632,Hosts!$A:$A,0),MATCH(Places!G$1,Hosts!$1:$1,0))</f>
        <v>Yes</v>
      </c>
      <c r="H4632" s="17">
        <v>17</v>
      </c>
      <c r="I4632" s="17" t="str">
        <f>INDEX(Neighborhoods!$A:$C,MATCH(Places!$H4632,Neighborhoods!$A:$A,0),MATCH(Places!I$1,Neighborhoods!$1:$1,0))</f>
        <v>Manhattan</v>
      </c>
      <c r="J4632" s="17" t="str">
        <f>INDEX(Neighborhoods!$A:$C,MATCH(Places!$H4632,Neighborhoods!$A:$A,0),MATCH(Places!J$1,Neighborhoods!$1:$1,0))</f>
        <v>Hell's Kitchen</v>
      </c>
      <c r="K4632" s="17" t="s">
        <v>11822</v>
      </c>
      <c r="L4632" s="17" t="str">
        <f t="shared" si="288"/>
        <v>No</v>
      </c>
      <c r="M4632" s="17">
        <v>4</v>
      </c>
      <c r="N4632" s="17" t="str" cm="1">
        <f t="array" ref="N4632">_xlfn.IFS(M4632&lt;=2,"Small",M4632&lt;=5,"Medium",M4632&gt;5,"Large")</f>
        <v>Medium</v>
      </c>
      <c r="O4632" s="65">
        <v>479</v>
      </c>
      <c r="P4632" s="87">
        <f t="shared" si="289"/>
        <v>0.04</v>
      </c>
      <c r="Q4632" s="68">
        <v>5</v>
      </c>
      <c r="R4632" s="68" t="str" cm="1">
        <f t="array" ref="R4632">_xlfn.SWITCH(ROUND(Q4632,0),5,"Excellent",4,"Good",3,"Ok","Bad")</f>
        <v>Excellent</v>
      </c>
      <c r="S4632" s="17">
        <v>27</v>
      </c>
      <c r="T4632" s="17" t="str">
        <f t="shared" si="290"/>
        <v>No</v>
      </c>
      <c r="U4632" s="82">
        <v>43611</v>
      </c>
      <c r="V4632" s="82">
        <v>44015</v>
      </c>
      <c r="W4632" s="17">
        <v>218</v>
      </c>
      <c r="X4632" s="17" t="str">
        <f t="shared" si="291"/>
        <v>Active</v>
      </c>
      <c r="Y4632" s="17" t="s">
        <v>15615</v>
      </c>
      <c r="Z4632" s="17"/>
    </row>
    <row r="4633" spans="1:26" x14ac:dyDescent="0.25">
      <c r="A4633">
        <v>4632</v>
      </c>
      <c r="B4633" s="17" t="s">
        <v>13377</v>
      </c>
      <c r="C4633" s="17">
        <v>2736</v>
      </c>
      <c r="D4633" s="17" t="str">
        <f>INDEX(Hosts!$A:$O,MATCH(Places!$C4633,Hosts!$A:$A,0),MATCH(Places!D$1,Hosts!$1:$1,0))</f>
        <v>Within a day</v>
      </c>
      <c r="E4633" s="87">
        <f>INDEX(Hosts!$A:$O,MATCH(Places!$C4633,Hosts!$A:$A,0),MATCH(Places!E$1,Hosts!$1:$1,0))</f>
        <v>1</v>
      </c>
      <c r="F4633" s="87">
        <f>INDEX(Hosts!$A:$O,MATCH(Places!$C4633,Hosts!$A:$A,0),MATCH(Places!F$1,Hosts!$1:$1,0))</f>
        <v>0.96</v>
      </c>
      <c r="G4633" s="17" t="str">
        <f>INDEX(Hosts!$A:$O,MATCH(Places!$C4633,Hosts!$A:$A,0),MATCH(Places!G$1,Hosts!$1:$1,0))</f>
        <v>Yes</v>
      </c>
      <c r="H4633" s="17">
        <v>16</v>
      </c>
      <c r="I4633" s="17" t="str">
        <f>INDEX(Neighborhoods!$A:$C,MATCH(Places!$H4633,Neighborhoods!$A:$A,0),MATCH(Places!I$1,Neighborhoods!$1:$1,0))</f>
        <v>Manhattan</v>
      </c>
      <c r="J4633" s="17" t="str">
        <f>INDEX(Neighborhoods!$A:$C,MATCH(Places!$H4633,Neighborhoods!$A:$A,0),MATCH(Places!J$1,Neighborhoods!$1:$1,0))</f>
        <v>Harlem</v>
      </c>
      <c r="K4633" s="17" t="s">
        <v>1</v>
      </c>
      <c r="L4633" s="17" t="str">
        <f t="shared" si="288"/>
        <v>Yes</v>
      </c>
      <c r="M4633" s="17">
        <v>2</v>
      </c>
      <c r="N4633" s="17" t="str" cm="1">
        <f t="array" ref="N4633">_xlfn.IFS(M4633&lt;=2,"Small",M4633&lt;=5,"Medium",M4633&gt;5,"Large")</f>
        <v>Small</v>
      </c>
      <c r="O4633" s="65">
        <v>75</v>
      </c>
      <c r="P4633" s="87">
        <f t="shared" si="289"/>
        <v>0.03</v>
      </c>
      <c r="Q4633" s="68">
        <v>4.83</v>
      </c>
      <c r="R4633" s="68" t="str" cm="1">
        <f t="array" ref="R4633">_xlfn.SWITCH(ROUND(Q4633,0),5,"Excellent",4,"Good",3,"Ok","Bad")</f>
        <v>Excellent</v>
      </c>
      <c r="S4633" s="17">
        <v>36</v>
      </c>
      <c r="T4633" s="17" t="str">
        <f t="shared" si="290"/>
        <v>No</v>
      </c>
      <c r="U4633" s="82">
        <v>43581</v>
      </c>
      <c r="V4633" s="82">
        <v>43877</v>
      </c>
      <c r="W4633" s="17">
        <v>90</v>
      </c>
      <c r="X4633" s="17" t="str">
        <f t="shared" si="291"/>
        <v>Active</v>
      </c>
      <c r="Y4633" s="17" t="s">
        <v>15615</v>
      </c>
      <c r="Z4633" s="17"/>
    </row>
    <row r="4634" spans="1:26" x14ac:dyDescent="0.25">
      <c r="A4634">
        <v>4633</v>
      </c>
      <c r="B4634" s="17" t="s">
        <v>3245</v>
      </c>
      <c r="C4634" s="17">
        <v>3347</v>
      </c>
      <c r="D4634" s="17" t="str">
        <f>INDEX(Hosts!$A:$O,MATCH(Places!$C4634,Hosts!$A:$A,0),MATCH(Places!D$1,Hosts!$1:$1,0))</f>
        <v>Within an hour</v>
      </c>
      <c r="E4634" s="87">
        <f>INDEX(Hosts!$A:$O,MATCH(Places!$C4634,Hosts!$A:$A,0),MATCH(Places!E$1,Hosts!$1:$1,0))</f>
        <v>1</v>
      </c>
      <c r="F4634" s="87">
        <f>INDEX(Hosts!$A:$O,MATCH(Places!$C4634,Hosts!$A:$A,0),MATCH(Places!F$1,Hosts!$1:$1,0))</f>
        <v>0.99</v>
      </c>
      <c r="G4634" s="17" t="str">
        <f>INDEX(Hosts!$A:$O,MATCH(Places!$C4634,Hosts!$A:$A,0),MATCH(Places!G$1,Hosts!$1:$1,0))</f>
        <v>Yes</v>
      </c>
      <c r="H4634" s="17">
        <v>7</v>
      </c>
      <c r="I4634" s="17" t="str">
        <f>INDEX(Neighborhoods!$A:$C,MATCH(Places!$H4634,Neighborhoods!$A:$A,0),MATCH(Places!I$1,Neighborhoods!$1:$1,0))</f>
        <v>Brooklyn</v>
      </c>
      <c r="J4634" s="17" t="str">
        <f>INDEX(Neighborhoods!$A:$C,MATCH(Places!$H4634,Neighborhoods!$A:$A,0),MATCH(Places!J$1,Neighborhoods!$1:$1,0))</f>
        <v>Bedford-Stuyvesant</v>
      </c>
      <c r="K4634" s="17" t="s">
        <v>11822</v>
      </c>
      <c r="L4634" s="17" t="str">
        <f t="shared" si="288"/>
        <v>No</v>
      </c>
      <c r="M4634" s="17">
        <v>6</v>
      </c>
      <c r="N4634" s="17" t="str" cm="1">
        <f t="array" ref="N4634">_xlfn.IFS(M4634&lt;=2,"Small",M4634&lt;=5,"Medium",M4634&gt;5,"Large")</f>
        <v>Large</v>
      </c>
      <c r="O4634" s="65">
        <v>250</v>
      </c>
      <c r="P4634" s="87">
        <f t="shared" si="289"/>
        <v>0.04</v>
      </c>
      <c r="Q4634" s="68">
        <v>4.92</v>
      </c>
      <c r="R4634" s="68" t="str" cm="1">
        <f t="array" ref="R4634">_xlfn.SWITCH(ROUND(Q4634,0),5,"Excellent",4,"Good",3,"Ok","Bad")</f>
        <v>Excellent</v>
      </c>
      <c r="S4634" s="17">
        <v>38</v>
      </c>
      <c r="T4634" s="17" t="str">
        <f t="shared" si="290"/>
        <v>No</v>
      </c>
      <c r="U4634" s="82">
        <v>43593</v>
      </c>
      <c r="V4634" s="82">
        <v>43904</v>
      </c>
      <c r="W4634" s="17">
        <v>343</v>
      </c>
      <c r="X4634" s="17" t="str">
        <f t="shared" si="291"/>
        <v>Active</v>
      </c>
      <c r="Y4634" s="17" t="s">
        <v>15616</v>
      </c>
      <c r="Z4634" s="17"/>
    </row>
    <row r="4635" spans="1:26" x14ac:dyDescent="0.25">
      <c r="A4635">
        <v>4634</v>
      </c>
      <c r="B4635" s="17" t="s">
        <v>3246</v>
      </c>
      <c r="C4635" s="17">
        <v>3630</v>
      </c>
      <c r="D4635" s="17" t="str">
        <f>INDEX(Hosts!$A:$O,MATCH(Places!$C4635,Hosts!$A:$A,0),MATCH(Places!D$1,Hosts!$1:$1,0))</f>
        <v>Within an hour</v>
      </c>
      <c r="E4635" s="87">
        <f>INDEX(Hosts!$A:$O,MATCH(Places!$C4635,Hosts!$A:$A,0),MATCH(Places!E$1,Hosts!$1:$1,0))</f>
        <v>1</v>
      </c>
      <c r="F4635" s="87">
        <f>INDEX(Hosts!$A:$O,MATCH(Places!$C4635,Hosts!$A:$A,0),MATCH(Places!F$1,Hosts!$1:$1,0))</f>
        <v>0.76</v>
      </c>
      <c r="G4635" s="17" t="str">
        <f>INDEX(Hosts!$A:$O,MATCH(Places!$C4635,Hosts!$A:$A,0),MATCH(Places!G$1,Hosts!$1:$1,0))</f>
        <v>Yes</v>
      </c>
      <c r="H4635" s="17">
        <v>9</v>
      </c>
      <c r="I4635" s="17" t="str">
        <f>INDEX(Neighborhoods!$A:$C,MATCH(Places!$H4635,Neighborhoods!$A:$A,0),MATCH(Places!I$1,Neighborhoods!$1:$1,0))</f>
        <v>Brooklyn</v>
      </c>
      <c r="J4635" s="17" t="str">
        <f>INDEX(Neighborhoods!$A:$C,MATCH(Places!$H4635,Neighborhoods!$A:$A,0),MATCH(Places!J$1,Neighborhoods!$1:$1,0))</f>
        <v>Crown Heights</v>
      </c>
      <c r="K4635" s="17" t="s">
        <v>11822</v>
      </c>
      <c r="L4635" s="17" t="str">
        <f t="shared" si="288"/>
        <v>No</v>
      </c>
      <c r="M4635" s="17">
        <v>3</v>
      </c>
      <c r="N4635" s="17" t="str" cm="1">
        <f t="array" ref="N4635">_xlfn.IFS(M4635&lt;=2,"Small",M4635&lt;=5,"Medium",M4635&gt;5,"Large")</f>
        <v>Medium</v>
      </c>
      <c r="O4635" s="65">
        <v>77</v>
      </c>
      <c r="P4635" s="87">
        <f t="shared" si="289"/>
        <v>0.03</v>
      </c>
      <c r="Q4635" s="68">
        <v>5</v>
      </c>
      <c r="R4635" s="68" t="str" cm="1">
        <f t="array" ref="R4635">_xlfn.SWITCH(ROUND(Q4635,0),5,"Excellent",4,"Good",3,"Ok","Bad")</f>
        <v>Excellent</v>
      </c>
      <c r="S4635" s="17">
        <v>21</v>
      </c>
      <c r="T4635" s="17" t="str">
        <f t="shared" si="290"/>
        <v>No</v>
      </c>
      <c r="U4635" s="82">
        <v>43562</v>
      </c>
      <c r="V4635" s="82">
        <v>44024</v>
      </c>
      <c r="W4635" s="17">
        <v>2</v>
      </c>
      <c r="X4635" s="17" t="str">
        <f t="shared" si="291"/>
        <v>Active</v>
      </c>
      <c r="Y4635" s="17" t="s">
        <v>15615</v>
      </c>
      <c r="Z4635" s="17"/>
    </row>
    <row r="4636" spans="1:26" x14ac:dyDescent="0.25">
      <c r="A4636">
        <v>4635</v>
      </c>
      <c r="B4636" s="17" t="s">
        <v>13809</v>
      </c>
      <c r="C4636" s="17">
        <v>3817</v>
      </c>
      <c r="D4636" s="17" t="str">
        <f>INDEX(Hosts!$A:$O,MATCH(Places!$C4636,Hosts!$A:$A,0),MATCH(Places!D$1,Hosts!$1:$1,0))</f>
        <v>A few days or more</v>
      </c>
      <c r="E4636" s="87">
        <f>INDEX(Hosts!$A:$O,MATCH(Places!$C4636,Hosts!$A:$A,0),MATCH(Places!E$1,Hosts!$1:$1,0))</f>
        <v>0</v>
      </c>
      <c r="F4636" s="87">
        <f>INDEX(Hosts!$A:$O,MATCH(Places!$C4636,Hosts!$A:$A,0),MATCH(Places!F$1,Hosts!$1:$1,0))</f>
        <v>0.92</v>
      </c>
      <c r="G4636" s="17" t="str">
        <f>INDEX(Hosts!$A:$O,MATCH(Places!$C4636,Hosts!$A:$A,0),MATCH(Places!G$1,Hosts!$1:$1,0))</f>
        <v>No</v>
      </c>
      <c r="H4636" s="17">
        <v>21</v>
      </c>
      <c r="I4636" s="17" t="str">
        <f>INDEX(Neighborhoods!$A:$C,MATCH(Places!$H4636,Neighborhoods!$A:$A,0),MATCH(Places!I$1,Neighborhoods!$1:$1,0))</f>
        <v>Queens</v>
      </c>
      <c r="J4636" s="17" t="str">
        <f>INDEX(Neighborhoods!$A:$C,MATCH(Places!$H4636,Neighborhoods!$A:$A,0),MATCH(Places!J$1,Neighborhoods!$1:$1,0))</f>
        <v>Astoria</v>
      </c>
      <c r="K4636" s="17" t="s">
        <v>1</v>
      </c>
      <c r="L4636" s="17" t="str">
        <f t="shared" si="288"/>
        <v>Yes</v>
      </c>
      <c r="M4636" s="17">
        <v>2</v>
      </c>
      <c r="N4636" s="17" t="str" cm="1">
        <f t="array" ref="N4636">_xlfn.IFS(M4636&lt;=2,"Small",M4636&lt;=5,"Medium",M4636&gt;5,"Large")</f>
        <v>Small</v>
      </c>
      <c r="O4636" s="65">
        <v>55</v>
      </c>
      <c r="P4636" s="87">
        <f t="shared" si="289"/>
        <v>0.03</v>
      </c>
      <c r="Q4636" s="68">
        <v>4.71</v>
      </c>
      <c r="R4636" s="68" t="str" cm="1">
        <f t="array" ref="R4636">_xlfn.SWITCH(ROUND(Q4636,0),5,"Excellent",4,"Good",3,"Ok","Bad")</f>
        <v>Excellent</v>
      </c>
      <c r="S4636" s="17">
        <v>7</v>
      </c>
      <c r="T4636" s="17" t="str">
        <f t="shared" si="290"/>
        <v>No</v>
      </c>
      <c r="U4636" s="82">
        <v>43628</v>
      </c>
      <c r="V4636" s="82">
        <v>43748</v>
      </c>
      <c r="W4636" s="17">
        <v>365</v>
      </c>
      <c r="X4636" s="17" t="str">
        <f t="shared" si="291"/>
        <v>Active</v>
      </c>
      <c r="Y4636" s="17" t="s">
        <v>15616</v>
      </c>
      <c r="Z4636" s="17"/>
    </row>
    <row r="4637" spans="1:26" x14ac:dyDescent="0.25">
      <c r="A4637">
        <v>4636</v>
      </c>
      <c r="B4637" s="17" t="s">
        <v>3247</v>
      </c>
      <c r="C4637" s="17">
        <v>2064</v>
      </c>
      <c r="D4637" s="17" t="str">
        <f>INDEX(Hosts!$A:$O,MATCH(Places!$C4637,Hosts!$A:$A,0),MATCH(Places!D$1,Hosts!$1:$1,0))</f>
        <v>Within an hour</v>
      </c>
      <c r="E4637" s="87">
        <f>INDEX(Hosts!$A:$O,MATCH(Places!$C4637,Hosts!$A:$A,0),MATCH(Places!E$1,Hosts!$1:$1,0))</f>
        <v>1</v>
      </c>
      <c r="F4637" s="87">
        <f>INDEX(Hosts!$A:$O,MATCH(Places!$C4637,Hosts!$A:$A,0),MATCH(Places!F$1,Hosts!$1:$1,0))</f>
        <v>0.96</v>
      </c>
      <c r="G4637" s="17" t="str">
        <f>INDEX(Hosts!$A:$O,MATCH(Places!$C4637,Hosts!$A:$A,0),MATCH(Places!G$1,Hosts!$1:$1,0))</f>
        <v>No</v>
      </c>
      <c r="H4637" s="17">
        <v>14</v>
      </c>
      <c r="I4637" s="17" t="str">
        <f>INDEX(Neighborhoods!$A:$C,MATCH(Places!$H4637,Neighborhoods!$A:$A,0),MATCH(Places!I$1,Neighborhoods!$1:$1,0))</f>
        <v>Manhattan</v>
      </c>
      <c r="J4637" s="17" t="str">
        <f>INDEX(Neighborhoods!$A:$C,MATCH(Places!$H4637,Neighborhoods!$A:$A,0),MATCH(Places!J$1,Neighborhoods!$1:$1,0))</f>
        <v>East Harlem</v>
      </c>
      <c r="K4637" s="17" t="s">
        <v>1</v>
      </c>
      <c r="L4637" s="17" t="str">
        <f t="shared" si="288"/>
        <v>Yes</v>
      </c>
      <c r="M4637" s="17">
        <v>2</v>
      </c>
      <c r="N4637" s="17" t="str" cm="1">
        <f t="array" ref="N4637">_xlfn.IFS(M4637&lt;=2,"Small",M4637&lt;=5,"Medium",M4637&gt;5,"Large")</f>
        <v>Small</v>
      </c>
      <c r="O4637" s="65">
        <v>70</v>
      </c>
      <c r="P4637" s="87">
        <f t="shared" si="289"/>
        <v>0.03</v>
      </c>
      <c r="Q4637" s="68">
        <v>4.43</v>
      </c>
      <c r="R4637" s="68" t="str" cm="1">
        <f t="array" ref="R4637">_xlfn.SWITCH(ROUND(Q4637,0),5,"Excellent",4,"Good",3,"Ok","Bad")</f>
        <v>Good</v>
      </c>
      <c r="S4637" s="17">
        <v>40</v>
      </c>
      <c r="T4637" s="17" t="str">
        <f t="shared" si="290"/>
        <v>No</v>
      </c>
      <c r="U4637" s="82">
        <v>43570</v>
      </c>
      <c r="V4637" s="82">
        <v>43900</v>
      </c>
      <c r="W4637" s="17">
        <v>365</v>
      </c>
      <c r="X4637" s="17" t="str">
        <f t="shared" si="291"/>
        <v>Active</v>
      </c>
      <c r="Y4637" s="17" t="s">
        <v>15616</v>
      </c>
      <c r="Z4637" s="17"/>
    </row>
    <row r="4638" spans="1:26" x14ac:dyDescent="0.25">
      <c r="A4638">
        <v>4637</v>
      </c>
      <c r="B4638" s="17" t="s">
        <v>3248</v>
      </c>
      <c r="C4638" s="17">
        <v>3820</v>
      </c>
      <c r="D4638" s="17" t="str">
        <f>INDEX(Hosts!$A:$O,MATCH(Places!$C4638,Hosts!$A:$A,0),MATCH(Places!D$1,Hosts!$1:$1,0))</f>
        <v>Within a day</v>
      </c>
      <c r="E4638" s="87">
        <f>INDEX(Hosts!$A:$O,MATCH(Places!$C4638,Hosts!$A:$A,0),MATCH(Places!E$1,Hosts!$1:$1,0))</f>
        <v>0.8</v>
      </c>
      <c r="F4638" s="87">
        <f>INDEX(Hosts!$A:$O,MATCH(Places!$C4638,Hosts!$A:$A,0),MATCH(Places!F$1,Hosts!$1:$1,0))</f>
        <v>1</v>
      </c>
      <c r="G4638" s="17" t="str">
        <f>INDEX(Hosts!$A:$O,MATCH(Places!$C4638,Hosts!$A:$A,0),MATCH(Places!G$1,Hosts!$1:$1,0))</f>
        <v>Yes</v>
      </c>
      <c r="H4638" s="17">
        <v>5</v>
      </c>
      <c r="I4638" s="17" t="str">
        <f>INDEX(Neighborhoods!$A:$C,MATCH(Places!$H4638,Neighborhoods!$A:$A,0),MATCH(Places!I$1,Neighborhoods!$1:$1,0))</f>
        <v>Bronx</v>
      </c>
      <c r="J4638" s="17" t="str">
        <f>INDEX(Neighborhoods!$A:$C,MATCH(Places!$H4638,Neighborhoods!$A:$A,0),MATCH(Places!J$1,Neighborhoods!$1:$1,0))</f>
        <v>Port Morris</v>
      </c>
      <c r="K4638" s="17" t="s">
        <v>11822</v>
      </c>
      <c r="L4638" s="17" t="str">
        <f t="shared" si="288"/>
        <v>No</v>
      </c>
      <c r="M4638" s="17">
        <v>6</v>
      </c>
      <c r="N4638" s="17" t="str" cm="1">
        <f t="array" ref="N4638">_xlfn.IFS(M4638&lt;=2,"Small",M4638&lt;=5,"Medium",M4638&gt;5,"Large")</f>
        <v>Large</v>
      </c>
      <c r="O4638" s="65">
        <v>165</v>
      </c>
      <c r="P4638" s="87">
        <f t="shared" si="289"/>
        <v>0.03</v>
      </c>
      <c r="Q4638" s="68">
        <v>4.9000000000000004</v>
      </c>
      <c r="R4638" s="68" t="str" cm="1">
        <f t="array" ref="R4638">_xlfn.SWITCH(ROUND(Q4638,0),5,"Excellent",4,"Good",3,"Ok","Bad")</f>
        <v>Excellent</v>
      </c>
      <c r="S4638" s="17">
        <v>42</v>
      </c>
      <c r="T4638" s="17" t="str">
        <f t="shared" si="290"/>
        <v>No</v>
      </c>
      <c r="U4638" s="82">
        <v>43576</v>
      </c>
      <c r="V4638" s="82">
        <v>43944</v>
      </c>
      <c r="W4638" s="17">
        <v>269</v>
      </c>
      <c r="X4638" s="17" t="str">
        <f t="shared" si="291"/>
        <v>Active</v>
      </c>
      <c r="Y4638" s="17" t="s">
        <v>15616</v>
      </c>
      <c r="Z4638" s="17"/>
    </row>
    <row r="4639" spans="1:26" x14ac:dyDescent="0.25">
      <c r="A4639">
        <v>4638</v>
      </c>
      <c r="B4639" s="17" t="s">
        <v>3249</v>
      </c>
      <c r="C4639" s="17">
        <v>2244</v>
      </c>
      <c r="D4639" s="17" t="str">
        <f>INDEX(Hosts!$A:$O,MATCH(Places!$C4639,Hosts!$A:$A,0),MATCH(Places!D$1,Hosts!$1:$1,0))</f>
        <v>Within an hour</v>
      </c>
      <c r="E4639" s="87">
        <f>INDEX(Hosts!$A:$O,MATCH(Places!$C4639,Hosts!$A:$A,0),MATCH(Places!E$1,Hosts!$1:$1,0))</f>
        <v>1</v>
      </c>
      <c r="F4639" s="87">
        <f>INDEX(Hosts!$A:$O,MATCH(Places!$C4639,Hosts!$A:$A,0),MATCH(Places!F$1,Hosts!$1:$1,0))</f>
        <v>0.9</v>
      </c>
      <c r="G4639" s="17" t="str">
        <f>INDEX(Hosts!$A:$O,MATCH(Places!$C4639,Hosts!$A:$A,0),MATCH(Places!G$1,Hosts!$1:$1,0))</f>
        <v>No</v>
      </c>
      <c r="H4639" s="17">
        <v>7</v>
      </c>
      <c r="I4639" s="17" t="str">
        <f>INDEX(Neighborhoods!$A:$C,MATCH(Places!$H4639,Neighborhoods!$A:$A,0),MATCH(Places!I$1,Neighborhoods!$1:$1,0))</f>
        <v>Brooklyn</v>
      </c>
      <c r="J4639" s="17" t="str">
        <f>INDEX(Neighborhoods!$A:$C,MATCH(Places!$H4639,Neighborhoods!$A:$A,0),MATCH(Places!J$1,Neighborhoods!$1:$1,0))</f>
        <v>Bedford-Stuyvesant</v>
      </c>
      <c r="K4639" s="17" t="s">
        <v>1</v>
      </c>
      <c r="L4639" s="17" t="str">
        <f t="shared" si="288"/>
        <v>Yes</v>
      </c>
      <c r="M4639" s="17">
        <v>2</v>
      </c>
      <c r="N4639" s="17" t="str" cm="1">
        <f t="array" ref="N4639">_xlfn.IFS(M4639&lt;=2,"Small",M4639&lt;=5,"Medium",M4639&gt;5,"Large")</f>
        <v>Small</v>
      </c>
      <c r="O4639" s="65">
        <v>70</v>
      </c>
      <c r="P4639" s="87">
        <f t="shared" si="289"/>
        <v>0.03</v>
      </c>
      <c r="Q4639" s="68">
        <v>5</v>
      </c>
      <c r="R4639" s="68" t="str" cm="1">
        <f t="array" ref="R4639">_xlfn.SWITCH(ROUND(Q4639,0),5,"Excellent",4,"Good",3,"Ok","Bad")</f>
        <v>Excellent</v>
      </c>
      <c r="S4639" s="17">
        <v>33</v>
      </c>
      <c r="T4639" s="17" t="str">
        <f t="shared" si="290"/>
        <v>No</v>
      </c>
      <c r="U4639" s="82">
        <v>43617</v>
      </c>
      <c r="V4639" s="82">
        <v>43892</v>
      </c>
      <c r="W4639" s="17">
        <v>342</v>
      </c>
      <c r="X4639" s="17" t="str">
        <f t="shared" si="291"/>
        <v>Active</v>
      </c>
      <c r="Y4639" s="17" t="s">
        <v>15616</v>
      </c>
      <c r="Z4639" s="17"/>
    </row>
    <row r="4640" spans="1:26" x14ac:dyDescent="0.25">
      <c r="A4640">
        <v>4639</v>
      </c>
      <c r="B4640" s="17" t="s">
        <v>3250</v>
      </c>
      <c r="C4640" s="17">
        <v>1096</v>
      </c>
      <c r="D4640" s="17" t="str">
        <f>INDEX(Hosts!$A:$O,MATCH(Places!$C4640,Hosts!$A:$A,0),MATCH(Places!D$1,Hosts!$1:$1,0))</f>
        <v>Within a few hours</v>
      </c>
      <c r="E4640" s="87">
        <f>INDEX(Hosts!$A:$O,MATCH(Places!$C4640,Hosts!$A:$A,0),MATCH(Places!E$1,Hosts!$1:$1,0))</f>
        <v>1</v>
      </c>
      <c r="F4640" s="87">
        <f>INDEX(Hosts!$A:$O,MATCH(Places!$C4640,Hosts!$A:$A,0),MATCH(Places!F$1,Hosts!$1:$1,0))</f>
        <v>0.97</v>
      </c>
      <c r="G4640" s="17" t="str">
        <f>INDEX(Hosts!$A:$O,MATCH(Places!$C4640,Hosts!$A:$A,0),MATCH(Places!G$1,Hosts!$1:$1,0))</f>
        <v>No</v>
      </c>
      <c r="H4640" s="17">
        <v>12</v>
      </c>
      <c r="I4640" s="17" t="str">
        <f>INDEX(Neighborhoods!$A:$C,MATCH(Places!$H4640,Neighborhoods!$A:$A,0),MATCH(Places!I$1,Neighborhoods!$1:$1,0))</f>
        <v>Brooklyn</v>
      </c>
      <c r="J4640" s="17" t="str">
        <f>INDEX(Neighborhoods!$A:$C,MATCH(Places!$H4640,Neighborhoods!$A:$A,0),MATCH(Places!J$1,Neighborhoods!$1:$1,0))</f>
        <v>Williamsburg</v>
      </c>
      <c r="K4640" s="17" t="s">
        <v>1</v>
      </c>
      <c r="L4640" s="17" t="str">
        <f t="shared" si="288"/>
        <v>Yes</v>
      </c>
      <c r="M4640" s="17">
        <v>1</v>
      </c>
      <c r="N4640" s="17" t="str" cm="1">
        <f t="array" ref="N4640">_xlfn.IFS(M4640&lt;=2,"Small",M4640&lt;=5,"Medium",M4640&gt;5,"Large")</f>
        <v>Small</v>
      </c>
      <c r="O4640" s="65">
        <v>74</v>
      </c>
      <c r="P4640" s="87">
        <f t="shared" si="289"/>
        <v>0.03</v>
      </c>
      <c r="Q4640" s="68">
        <v>4.83</v>
      </c>
      <c r="R4640" s="68" t="str" cm="1">
        <f t="array" ref="R4640">_xlfn.SWITCH(ROUND(Q4640,0),5,"Excellent",4,"Good",3,"Ok","Bad")</f>
        <v>Excellent</v>
      </c>
      <c r="S4640" s="17">
        <v>47</v>
      </c>
      <c r="T4640" s="17" t="str">
        <f t="shared" si="290"/>
        <v>No</v>
      </c>
      <c r="U4640" s="82">
        <v>43555</v>
      </c>
      <c r="V4640" s="82">
        <v>43898</v>
      </c>
      <c r="W4640" s="17">
        <v>349</v>
      </c>
      <c r="X4640" s="17" t="str">
        <f t="shared" si="291"/>
        <v>Active</v>
      </c>
      <c r="Y4640" s="17" t="s">
        <v>15615</v>
      </c>
      <c r="Z4640" s="17"/>
    </row>
    <row r="4641" spans="1:26" x14ac:dyDescent="0.25">
      <c r="A4641">
        <v>4640</v>
      </c>
      <c r="B4641" s="17" t="s">
        <v>15325</v>
      </c>
      <c r="C4641" s="17">
        <v>3752</v>
      </c>
      <c r="D4641" s="17" t="str">
        <f>INDEX(Hosts!$A:$O,MATCH(Places!$C4641,Hosts!$A:$A,0),MATCH(Places!D$1,Hosts!$1:$1,0))</f>
        <v>Within an hour</v>
      </c>
      <c r="E4641" s="87">
        <f>INDEX(Hosts!$A:$O,MATCH(Places!$C4641,Hosts!$A:$A,0),MATCH(Places!E$1,Hosts!$1:$1,0))</f>
        <v>1</v>
      </c>
      <c r="F4641" s="87">
        <f>INDEX(Hosts!$A:$O,MATCH(Places!$C4641,Hosts!$A:$A,0),MATCH(Places!F$1,Hosts!$1:$1,0))</f>
        <v>1</v>
      </c>
      <c r="G4641" s="17" t="str">
        <f>INDEX(Hosts!$A:$O,MATCH(Places!$C4641,Hosts!$A:$A,0),MATCH(Places!G$1,Hosts!$1:$1,0))</f>
        <v>No</v>
      </c>
      <c r="H4641" s="17">
        <v>17</v>
      </c>
      <c r="I4641" s="17" t="str">
        <f>INDEX(Neighborhoods!$A:$C,MATCH(Places!$H4641,Neighborhoods!$A:$A,0),MATCH(Places!I$1,Neighborhoods!$1:$1,0))</f>
        <v>Manhattan</v>
      </c>
      <c r="J4641" s="17" t="str">
        <f>INDEX(Neighborhoods!$A:$C,MATCH(Places!$H4641,Neighborhoods!$A:$A,0),MATCH(Places!J$1,Neighborhoods!$1:$1,0))</f>
        <v>Hell's Kitchen</v>
      </c>
      <c r="K4641" s="17" t="s">
        <v>11822</v>
      </c>
      <c r="L4641" s="17" t="str">
        <f t="shared" si="288"/>
        <v>No</v>
      </c>
      <c r="M4641" s="17">
        <v>12</v>
      </c>
      <c r="N4641" s="17" t="str" cm="1">
        <f t="array" ref="N4641">_xlfn.IFS(M4641&lt;=2,"Small",M4641&lt;=5,"Medium",M4641&gt;5,"Large")</f>
        <v>Large</v>
      </c>
      <c r="O4641" s="65">
        <v>624</v>
      </c>
      <c r="P4641" s="87">
        <f t="shared" si="289"/>
        <v>0.05</v>
      </c>
      <c r="Q4641" s="68">
        <v>4.9000000000000004</v>
      </c>
      <c r="R4641" s="68" t="str" cm="1">
        <f t="array" ref="R4641">_xlfn.SWITCH(ROUND(Q4641,0),5,"Excellent",4,"Good",3,"Ok","Bad")</f>
        <v>Excellent</v>
      </c>
      <c r="S4641" s="17">
        <v>39</v>
      </c>
      <c r="T4641" s="17" t="str">
        <f t="shared" si="290"/>
        <v>No</v>
      </c>
      <c r="U4641" s="82">
        <v>43607</v>
      </c>
      <c r="V4641" s="82">
        <v>43905</v>
      </c>
      <c r="W4641" s="17">
        <v>0</v>
      </c>
      <c r="X4641" s="17" t="str">
        <f t="shared" si="291"/>
        <v>Inactive</v>
      </c>
      <c r="Y4641" s="17" t="s">
        <v>15615</v>
      </c>
      <c r="Z4641" s="17"/>
    </row>
    <row r="4642" spans="1:26" x14ac:dyDescent="0.25">
      <c r="A4642">
        <v>4641</v>
      </c>
      <c r="B4642" s="17" t="s">
        <v>3251</v>
      </c>
      <c r="C4642" s="17">
        <v>1913</v>
      </c>
      <c r="D4642" s="17" t="str">
        <f>INDEX(Hosts!$A:$O,MATCH(Places!$C4642,Hosts!$A:$A,0),MATCH(Places!D$1,Hosts!$1:$1,0))</f>
        <v>Within an hour</v>
      </c>
      <c r="E4642" s="87">
        <f>INDEX(Hosts!$A:$O,MATCH(Places!$C4642,Hosts!$A:$A,0),MATCH(Places!E$1,Hosts!$1:$1,0))</f>
        <v>1</v>
      </c>
      <c r="F4642" s="87">
        <f>INDEX(Hosts!$A:$O,MATCH(Places!$C4642,Hosts!$A:$A,0),MATCH(Places!F$1,Hosts!$1:$1,0))</f>
        <v>0.85</v>
      </c>
      <c r="G4642" s="17" t="str">
        <f>INDEX(Hosts!$A:$O,MATCH(Places!$C4642,Hosts!$A:$A,0),MATCH(Places!G$1,Hosts!$1:$1,0))</f>
        <v>Yes</v>
      </c>
      <c r="H4642" s="17">
        <v>7</v>
      </c>
      <c r="I4642" s="17" t="str">
        <f>INDEX(Neighborhoods!$A:$C,MATCH(Places!$H4642,Neighborhoods!$A:$A,0),MATCH(Places!I$1,Neighborhoods!$1:$1,0))</f>
        <v>Brooklyn</v>
      </c>
      <c r="J4642" s="17" t="str">
        <f>INDEX(Neighborhoods!$A:$C,MATCH(Places!$H4642,Neighborhoods!$A:$A,0),MATCH(Places!J$1,Neighborhoods!$1:$1,0))</f>
        <v>Bedford-Stuyvesant</v>
      </c>
      <c r="K4642" s="17" t="s">
        <v>11822</v>
      </c>
      <c r="L4642" s="17" t="str">
        <f t="shared" si="288"/>
        <v>No</v>
      </c>
      <c r="M4642" s="17">
        <v>4</v>
      </c>
      <c r="N4642" s="17" t="str" cm="1">
        <f t="array" ref="N4642">_xlfn.IFS(M4642&lt;=2,"Small",M4642&lt;=5,"Medium",M4642&gt;5,"Large")</f>
        <v>Medium</v>
      </c>
      <c r="O4642" s="65">
        <v>279</v>
      </c>
      <c r="P4642" s="87">
        <f t="shared" si="289"/>
        <v>0.04</v>
      </c>
      <c r="Q4642" s="68">
        <v>5</v>
      </c>
      <c r="R4642" s="68" t="str" cm="1">
        <f t="array" ref="R4642">_xlfn.SWITCH(ROUND(Q4642,0),5,"Excellent",4,"Good",3,"Ok","Bad")</f>
        <v>Excellent</v>
      </c>
      <c r="S4642" s="17">
        <v>23</v>
      </c>
      <c r="T4642" s="17" t="str">
        <f t="shared" si="290"/>
        <v>No</v>
      </c>
      <c r="U4642" s="82">
        <v>43560</v>
      </c>
      <c r="V4642" s="82">
        <v>44052</v>
      </c>
      <c r="W4642" s="17">
        <v>88</v>
      </c>
      <c r="X4642" s="17" t="str">
        <f t="shared" si="291"/>
        <v>Active</v>
      </c>
      <c r="Y4642" s="17" t="s">
        <v>15615</v>
      </c>
      <c r="Z4642" s="17"/>
    </row>
    <row r="4643" spans="1:26" x14ac:dyDescent="0.25">
      <c r="A4643">
        <v>4642</v>
      </c>
      <c r="B4643" s="17" t="s">
        <v>3252</v>
      </c>
      <c r="C4643" s="17">
        <v>3654</v>
      </c>
      <c r="D4643" s="17" t="str">
        <f>INDEX(Hosts!$A:$O,MATCH(Places!$C4643,Hosts!$A:$A,0),MATCH(Places!D$1,Hosts!$1:$1,0))</f>
        <v>Within an hour</v>
      </c>
      <c r="E4643" s="87">
        <f>INDEX(Hosts!$A:$O,MATCH(Places!$C4643,Hosts!$A:$A,0),MATCH(Places!E$1,Hosts!$1:$1,0))</f>
        <v>1</v>
      </c>
      <c r="F4643" s="87">
        <f>INDEX(Hosts!$A:$O,MATCH(Places!$C4643,Hosts!$A:$A,0),MATCH(Places!F$1,Hosts!$1:$1,0))</f>
        <v>1</v>
      </c>
      <c r="G4643" s="17" t="str">
        <f>INDEX(Hosts!$A:$O,MATCH(Places!$C4643,Hosts!$A:$A,0),MATCH(Places!G$1,Hosts!$1:$1,0))</f>
        <v>Yes</v>
      </c>
      <c r="H4643" s="17">
        <v>8</v>
      </c>
      <c r="I4643" s="17" t="str">
        <f>INDEX(Neighborhoods!$A:$C,MATCH(Places!$H4643,Neighborhoods!$A:$A,0),MATCH(Places!I$1,Neighborhoods!$1:$1,0))</f>
        <v>Brooklyn</v>
      </c>
      <c r="J4643" s="17" t="str">
        <f>INDEX(Neighborhoods!$A:$C,MATCH(Places!$H4643,Neighborhoods!$A:$A,0),MATCH(Places!J$1,Neighborhoods!$1:$1,0))</f>
        <v>Bushwick</v>
      </c>
      <c r="K4643" s="17" t="s">
        <v>1</v>
      </c>
      <c r="L4643" s="17" t="str">
        <f t="shared" si="288"/>
        <v>Yes</v>
      </c>
      <c r="M4643" s="17">
        <v>2</v>
      </c>
      <c r="N4643" s="17" t="str" cm="1">
        <f t="array" ref="N4643">_xlfn.IFS(M4643&lt;=2,"Small",M4643&lt;=5,"Medium",M4643&gt;5,"Large")</f>
        <v>Small</v>
      </c>
      <c r="O4643" s="65">
        <v>57</v>
      </c>
      <c r="P4643" s="87">
        <f t="shared" si="289"/>
        <v>0.03</v>
      </c>
      <c r="Q4643" s="68">
        <v>5</v>
      </c>
      <c r="R4643" s="68" t="str" cm="1">
        <f t="array" ref="R4643">_xlfn.SWITCH(ROUND(Q4643,0),5,"Excellent",4,"Good",3,"Ok","Bad")</f>
        <v>Excellent</v>
      </c>
      <c r="S4643" s="17">
        <v>35</v>
      </c>
      <c r="T4643" s="17" t="str">
        <f t="shared" si="290"/>
        <v>No</v>
      </c>
      <c r="U4643" s="82">
        <v>43556</v>
      </c>
      <c r="V4643" s="82">
        <v>43892</v>
      </c>
      <c r="W4643" s="17">
        <v>7</v>
      </c>
      <c r="X4643" s="17" t="str">
        <f t="shared" si="291"/>
        <v>Active</v>
      </c>
      <c r="Y4643" s="17" t="s">
        <v>15616</v>
      </c>
      <c r="Z4643" s="17"/>
    </row>
    <row r="4644" spans="1:26" x14ac:dyDescent="0.25">
      <c r="A4644">
        <v>4643</v>
      </c>
      <c r="B4644" s="17" t="s">
        <v>15069</v>
      </c>
      <c r="C4644" s="17">
        <v>3821</v>
      </c>
      <c r="D4644" s="17" t="str">
        <f>INDEX(Hosts!$A:$O,MATCH(Places!$C4644,Hosts!$A:$A,0),MATCH(Places!D$1,Hosts!$1:$1,0))</f>
        <v>Within an hour</v>
      </c>
      <c r="E4644" s="87">
        <f>INDEX(Hosts!$A:$O,MATCH(Places!$C4644,Hosts!$A:$A,0),MATCH(Places!E$1,Hosts!$1:$1,0))</f>
        <v>1</v>
      </c>
      <c r="F4644" s="87">
        <f>INDEX(Hosts!$A:$O,MATCH(Places!$C4644,Hosts!$A:$A,0),MATCH(Places!F$1,Hosts!$1:$1,0))</f>
        <v>0.97</v>
      </c>
      <c r="G4644" s="17" t="str">
        <f>INDEX(Hosts!$A:$O,MATCH(Places!$C4644,Hosts!$A:$A,0),MATCH(Places!G$1,Hosts!$1:$1,0))</f>
        <v>No</v>
      </c>
      <c r="H4644" s="17">
        <v>14</v>
      </c>
      <c r="I4644" s="17" t="str">
        <f>INDEX(Neighborhoods!$A:$C,MATCH(Places!$H4644,Neighborhoods!$A:$A,0),MATCH(Places!I$1,Neighborhoods!$1:$1,0))</f>
        <v>Manhattan</v>
      </c>
      <c r="J4644" s="17" t="str">
        <f>INDEX(Neighborhoods!$A:$C,MATCH(Places!$H4644,Neighborhoods!$A:$A,0),MATCH(Places!J$1,Neighborhoods!$1:$1,0))</f>
        <v>East Harlem</v>
      </c>
      <c r="K4644" s="17" t="s">
        <v>16</v>
      </c>
      <c r="L4644" s="17" t="str">
        <f t="shared" si="288"/>
        <v>Yes</v>
      </c>
      <c r="M4644" s="17">
        <v>1</v>
      </c>
      <c r="N4644" s="17" t="str" cm="1">
        <f t="array" ref="N4644">_xlfn.IFS(M4644&lt;=2,"Small",M4644&lt;=5,"Medium",M4644&gt;5,"Large")</f>
        <v>Small</v>
      </c>
      <c r="O4644" s="65">
        <v>29</v>
      </c>
      <c r="P4644" s="87">
        <f t="shared" si="289"/>
        <v>0.03</v>
      </c>
      <c r="Q4644" s="68">
        <v>4.67</v>
      </c>
      <c r="R4644" s="68" t="str" cm="1">
        <f t="array" ref="R4644">_xlfn.SWITCH(ROUND(Q4644,0),5,"Excellent",4,"Good",3,"Ok","Bad")</f>
        <v>Excellent</v>
      </c>
      <c r="S4644" s="17">
        <v>45</v>
      </c>
      <c r="T4644" s="17" t="str">
        <f t="shared" si="290"/>
        <v>No</v>
      </c>
      <c r="U4644" s="82">
        <v>43555</v>
      </c>
      <c r="V4644" s="82">
        <v>44023</v>
      </c>
      <c r="W4644" s="17">
        <v>0</v>
      </c>
      <c r="X4644" s="17" t="str">
        <f t="shared" si="291"/>
        <v>Inactive</v>
      </c>
      <c r="Y4644" s="17" t="s">
        <v>15616</v>
      </c>
      <c r="Z4644" s="17"/>
    </row>
    <row r="4645" spans="1:26" x14ac:dyDescent="0.25">
      <c r="A4645">
        <v>4644</v>
      </c>
      <c r="B4645" s="17" t="s">
        <v>13524</v>
      </c>
      <c r="C4645" s="17">
        <v>3821</v>
      </c>
      <c r="D4645" s="17" t="str">
        <f>INDEX(Hosts!$A:$O,MATCH(Places!$C4645,Hosts!$A:$A,0),MATCH(Places!D$1,Hosts!$1:$1,0))</f>
        <v>Within an hour</v>
      </c>
      <c r="E4645" s="87">
        <f>INDEX(Hosts!$A:$O,MATCH(Places!$C4645,Hosts!$A:$A,0),MATCH(Places!E$1,Hosts!$1:$1,0))</f>
        <v>1</v>
      </c>
      <c r="F4645" s="87">
        <f>INDEX(Hosts!$A:$O,MATCH(Places!$C4645,Hosts!$A:$A,0),MATCH(Places!F$1,Hosts!$1:$1,0))</f>
        <v>0.97</v>
      </c>
      <c r="G4645" s="17" t="str">
        <f>INDEX(Hosts!$A:$O,MATCH(Places!$C4645,Hosts!$A:$A,0),MATCH(Places!G$1,Hosts!$1:$1,0))</f>
        <v>No</v>
      </c>
      <c r="H4645" s="17">
        <v>14</v>
      </c>
      <c r="I4645" s="17" t="str">
        <f>INDEX(Neighborhoods!$A:$C,MATCH(Places!$H4645,Neighborhoods!$A:$A,0),MATCH(Places!I$1,Neighborhoods!$1:$1,0))</f>
        <v>Manhattan</v>
      </c>
      <c r="J4645" s="17" t="str">
        <f>INDEX(Neighborhoods!$A:$C,MATCH(Places!$H4645,Neighborhoods!$A:$A,0),MATCH(Places!J$1,Neighborhoods!$1:$1,0))</f>
        <v>East Harlem</v>
      </c>
      <c r="K4645" s="17" t="s">
        <v>16</v>
      </c>
      <c r="L4645" s="17" t="str">
        <f t="shared" si="288"/>
        <v>Yes</v>
      </c>
      <c r="M4645" s="17">
        <v>1</v>
      </c>
      <c r="N4645" s="17" t="str" cm="1">
        <f t="array" ref="N4645">_xlfn.IFS(M4645&lt;=2,"Small",M4645&lt;=5,"Medium",M4645&gt;5,"Large")</f>
        <v>Small</v>
      </c>
      <c r="O4645" s="65">
        <v>26</v>
      </c>
      <c r="P4645" s="87">
        <f t="shared" si="289"/>
        <v>0.03</v>
      </c>
      <c r="Q4645" s="68">
        <v>4.66</v>
      </c>
      <c r="R4645" s="68" t="str" cm="1">
        <f t="array" ref="R4645">_xlfn.SWITCH(ROUND(Q4645,0),5,"Excellent",4,"Good",3,"Ok","Bad")</f>
        <v>Excellent</v>
      </c>
      <c r="S4645" s="17">
        <v>47</v>
      </c>
      <c r="T4645" s="17" t="str">
        <f t="shared" si="290"/>
        <v>No</v>
      </c>
      <c r="U4645" s="82">
        <v>43554</v>
      </c>
      <c r="V4645" s="82">
        <v>44015</v>
      </c>
      <c r="W4645" s="17">
        <v>0</v>
      </c>
      <c r="X4645" s="17" t="str">
        <f t="shared" si="291"/>
        <v>Inactive</v>
      </c>
      <c r="Y4645" s="17" t="s">
        <v>15616</v>
      </c>
      <c r="Z4645" s="17"/>
    </row>
    <row r="4646" spans="1:26" x14ac:dyDescent="0.25">
      <c r="A4646">
        <v>4645</v>
      </c>
      <c r="B4646" s="17" t="s">
        <v>14916</v>
      </c>
      <c r="C4646" s="17">
        <v>3821</v>
      </c>
      <c r="D4646" s="17" t="str">
        <f>INDEX(Hosts!$A:$O,MATCH(Places!$C4646,Hosts!$A:$A,0),MATCH(Places!D$1,Hosts!$1:$1,0))</f>
        <v>Within an hour</v>
      </c>
      <c r="E4646" s="87">
        <f>INDEX(Hosts!$A:$O,MATCH(Places!$C4646,Hosts!$A:$A,0),MATCH(Places!E$1,Hosts!$1:$1,0))</f>
        <v>1</v>
      </c>
      <c r="F4646" s="87">
        <f>INDEX(Hosts!$A:$O,MATCH(Places!$C4646,Hosts!$A:$A,0),MATCH(Places!F$1,Hosts!$1:$1,0))</f>
        <v>0.97</v>
      </c>
      <c r="G4646" s="17" t="str">
        <f>INDEX(Hosts!$A:$O,MATCH(Places!$C4646,Hosts!$A:$A,0),MATCH(Places!G$1,Hosts!$1:$1,0))</f>
        <v>No</v>
      </c>
      <c r="H4646" s="17">
        <v>14</v>
      </c>
      <c r="I4646" s="17" t="str">
        <f>INDEX(Neighborhoods!$A:$C,MATCH(Places!$H4646,Neighborhoods!$A:$A,0),MATCH(Places!I$1,Neighborhoods!$1:$1,0))</f>
        <v>Manhattan</v>
      </c>
      <c r="J4646" s="17" t="str">
        <f>INDEX(Neighborhoods!$A:$C,MATCH(Places!$H4646,Neighborhoods!$A:$A,0),MATCH(Places!J$1,Neighborhoods!$1:$1,0))</f>
        <v>East Harlem</v>
      </c>
      <c r="K4646" s="17" t="s">
        <v>16</v>
      </c>
      <c r="L4646" s="17" t="str">
        <f t="shared" si="288"/>
        <v>Yes</v>
      </c>
      <c r="M4646" s="17">
        <v>2</v>
      </c>
      <c r="N4646" s="17" t="str" cm="1">
        <f t="array" ref="N4646">_xlfn.IFS(M4646&lt;=2,"Small",M4646&lt;=5,"Medium",M4646&gt;5,"Large")</f>
        <v>Small</v>
      </c>
      <c r="O4646" s="65">
        <v>55</v>
      </c>
      <c r="P4646" s="87">
        <f t="shared" si="289"/>
        <v>0.03</v>
      </c>
      <c r="Q4646" s="68">
        <v>4.66</v>
      </c>
      <c r="R4646" s="68" t="str" cm="1">
        <f t="array" ref="R4646">_xlfn.SWITCH(ROUND(Q4646,0),5,"Excellent",4,"Good",3,"Ok","Bad")</f>
        <v>Excellent</v>
      </c>
      <c r="S4646" s="17">
        <v>50</v>
      </c>
      <c r="T4646" s="17" t="str">
        <f t="shared" si="290"/>
        <v>No</v>
      </c>
      <c r="U4646" s="82">
        <v>43554</v>
      </c>
      <c r="V4646" s="82">
        <v>43900</v>
      </c>
      <c r="W4646" s="17">
        <v>0</v>
      </c>
      <c r="X4646" s="17" t="str">
        <f t="shared" si="291"/>
        <v>Inactive</v>
      </c>
      <c r="Y4646" s="17" t="s">
        <v>15616</v>
      </c>
      <c r="Z4646" s="17"/>
    </row>
    <row r="4647" spans="1:26" x14ac:dyDescent="0.25">
      <c r="A4647">
        <v>4646</v>
      </c>
      <c r="B4647" s="17" t="s">
        <v>3253</v>
      </c>
      <c r="C4647" s="17">
        <v>3781</v>
      </c>
      <c r="D4647" s="17" t="str">
        <f>INDEX(Hosts!$A:$O,MATCH(Places!$C4647,Hosts!$A:$A,0),MATCH(Places!D$1,Hosts!$1:$1,0))</f>
        <v>Within an hour</v>
      </c>
      <c r="E4647" s="87">
        <f>INDEX(Hosts!$A:$O,MATCH(Places!$C4647,Hosts!$A:$A,0),MATCH(Places!E$1,Hosts!$1:$1,0))</f>
        <v>0.79</v>
      </c>
      <c r="F4647" s="87">
        <f>INDEX(Hosts!$A:$O,MATCH(Places!$C4647,Hosts!$A:$A,0),MATCH(Places!F$1,Hosts!$1:$1,0))</f>
        <v>0.98</v>
      </c>
      <c r="G4647" s="17" t="str">
        <f>INDEX(Hosts!$A:$O,MATCH(Places!$C4647,Hosts!$A:$A,0),MATCH(Places!G$1,Hosts!$1:$1,0))</f>
        <v>No</v>
      </c>
      <c r="H4647" s="17">
        <v>26</v>
      </c>
      <c r="I4647" s="17" t="str">
        <f>INDEX(Neighborhoods!$A:$C,MATCH(Places!$H4647,Neighborhoods!$A:$A,0),MATCH(Places!I$1,Neighborhoods!$1:$1,0))</f>
        <v>Queens</v>
      </c>
      <c r="J4647" s="17" t="str">
        <f>INDEX(Neighborhoods!$A:$C,MATCH(Places!$H4647,Neighborhoods!$A:$A,0),MATCH(Places!J$1,Neighborhoods!$1:$1,0))</f>
        <v>Sunnyside</v>
      </c>
      <c r="K4647" s="17" t="s">
        <v>1</v>
      </c>
      <c r="L4647" s="17" t="str">
        <f t="shared" si="288"/>
        <v>Yes</v>
      </c>
      <c r="M4647" s="17">
        <v>2</v>
      </c>
      <c r="N4647" s="17" t="str" cm="1">
        <f t="array" ref="N4647">_xlfn.IFS(M4647&lt;=2,"Small",M4647&lt;=5,"Medium",M4647&gt;5,"Large")</f>
        <v>Small</v>
      </c>
      <c r="O4647" s="65">
        <v>37</v>
      </c>
      <c r="P4647" s="87">
        <f t="shared" si="289"/>
        <v>0.03</v>
      </c>
      <c r="Q4647" s="68">
        <v>3.33</v>
      </c>
      <c r="R4647" s="68" t="str" cm="1">
        <f t="array" ref="R4647">_xlfn.SWITCH(ROUND(Q4647,0),5,"Excellent",4,"Good",3,"Ok","Bad")</f>
        <v>Ok</v>
      </c>
      <c r="S4647" s="17">
        <v>3</v>
      </c>
      <c r="T4647" s="17" t="str">
        <f t="shared" si="290"/>
        <v>No</v>
      </c>
      <c r="U4647" s="82">
        <v>43708</v>
      </c>
      <c r="V4647" s="82">
        <v>43898</v>
      </c>
      <c r="W4647" s="17">
        <v>0</v>
      </c>
      <c r="X4647" s="17" t="str">
        <f t="shared" si="291"/>
        <v>Inactive</v>
      </c>
      <c r="Y4647" s="17" t="s">
        <v>15615</v>
      </c>
      <c r="Z4647" s="17"/>
    </row>
    <row r="4648" spans="1:26" x14ac:dyDescent="0.25">
      <c r="A4648">
        <v>4647</v>
      </c>
      <c r="B4648" s="17" t="s">
        <v>15288</v>
      </c>
      <c r="C4648" s="17">
        <v>2796</v>
      </c>
      <c r="D4648" s="17" t="str">
        <f>INDEX(Hosts!$A:$O,MATCH(Places!$C4648,Hosts!$A:$A,0),MATCH(Places!D$1,Hosts!$1:$1,0))</f>
        <v>Within an hour</v>
      </c>
      <c r="E4648" s="87">
        <f>INDEX(Hosts!$A:$O,MATCH(Places!$C4648,Hosts!$A:$A,0),MATCH(Places!E$1,Hosts!$1:$1,0))</f>
        <v>1</v>
      </c>
      <c r="F4648" s="87">
        <f>INDEX(Hosts!$A:$O,MATCH(Places!$C4648,Hosts!$A:$A,0),MATCH(Places!F$1,Hosts!$1:$1,0))</f>
        <v>0.25</v>
      </c>
      <c r="G4648" s="17" t="str">
        <f>INDEX(Hosts!$A:$O,MATCH(Places!$C4648,Hosts!$A:$A,0),MATCH(Places!G$1,Hosts!$1:$1,0))</f>
        <v>No</v>
      </c>
      <c r="H4648" s="17">
        <v>9</v>
      </c>
      <c r="I4648" s="17" t="str">
        <f>INDEX(Neighborhoods!$A:$C,MATCH(Places!$H4648,Neighborhoods!$A:$A,0),MATCH(Places!I$1,Neighborhoods!$1:$1,0))</f>
        <v>Brooklyn</v>
      </c>
      <c r="J4648" s="17" t="str">
        <f>INDEX(Neighborhoods!$A:$C,MATCH(Places!$H4648,Neighborhoods!$A:$A,0),MATCH(Places!J$1,Neighborhoods!$1:$1,0))</f>
        <v>Crown Heights</v>
      </c>
      <c r="K4648" s="17" t="s">
        <v>11822</v>
      </c>
      <c r="L4648" s="17" t="str">
        <f t="shared" si="288"/>
        <v>No</v>
      </c>
      <c r="M4648" s="17">
        <v>3</v>
      </c>
      <c r="N4648" s="17" t="str" cm="1">
        <f t="array" ref="N4648">_xlfn.IFS(M4648&lt;=2,"Small",M4648&lt;=5,"Medium",M4648&gt;5,"Large")</f>
        <v>Medium</v>
      </c>
      <c r="O4648" s="65">
        <v>75</v>
      </c>
      <c r="P4648" s="87">
        <f t="shared" si="289"/>
        <v>0.03</v>
      </c>
      <c r="Q4648" s="68">
        <v>5</v>
      </c>
      <c r="R4648" s="68" t="str" cm="1">
        <f t="array" ref="R4648">_xlfn.SWITCH(ROUND(Q4648,0),5,"Excellent",4,"Good",3,"Ok","Bad")</f>
        <v>Excellent</v>
      </c>
      <c r="S4648" s="17">
        <v>4</v>
      </c>
      <c r="T4648" s="17" t="str">
        <f t="shared" si="290"/>
        <v>No</v>
      </c>
      <c r="U4648" s="82">
        <v>43579</v>
      </c>
      <c r="V4648" s="82">
        <v>43836</v>
      </c>
      <c r="W4648" s="17">
        <v>84</v>
      </c>
      <c r="X4648" s="17" t="str">
        <f t="shared" si="291"/>
        <v>Active</v>
      </c>
      <c r="Y4648" s="17" t="s">
        <v>15615</v>
      </c>
      <c r="Z4648" s="17"/>
    </row>
    <row r="4649" spans="1:26" x14ac:dyDescent="0.25">
      <c r="A4649">
        <v>4648</v>
      </c>
      <c r="B4649" s="17" t="s">
        <v>3254</v>
      </c>
      <c r="C4649" s="17">
        <v>3357</v>
      </c>
      <c r="D4649" s="17" t="str">
        <f>INDEX(Hosts!$A:$O,MATCH(Places!$C4649,Hosts!$A:$A,0),MATCH(Places!D$1,Hosts!$1:$1,0))</f>
        <v>Within an hour</v>
      </c>
      <c r="E4649" s="87">
        <f>INDEX(Hosts!$A:$O,MATCH(Places!$C4649,Hosts!$A:$A,0),MATCH(Places!E$1,Hosts!$1:$1,0))</f>
        <v>1</v>
      </c>
      <c r="F4649" s="87">
        <f>INDEX(Hosts!$A:$O,MATCH(Places!$C4649,Hosts!$A:$A,0),MATCH(Places!F$1,Hosts!$1:$1,0))</f>
        <v>0.95</v>
      </c>
      <c r="G4649" s="17" t="str">
        <f>INDEX(Hosts!$A:$O,MATCH(Places!$C4649,Hosts!$A:$A,0),MATCH(Places!G$1,Hosts!$1:$1,0))</f>
        <v>Yes</v>
      </c>
      <c r="H4649" s="17">
        <v>21</v>
      </c>
      <c r="I4649" s="17" t="str">
        <f>INDEX(Neighborhoods!$A:$C,MATCH(Places!$H4649,Neighborhoods!$A:$A,0),MATCH(Places!I$1,Neighborhoods!$1:$1,0))</f>
        <v>Queens</v>
      </c>
      <c r="J4649" s="17" t="str">
        <f>INDEX(Neighborhoods!$A:$C,MATCH(Places!$H4649,Neighborhoods!$A:$A,0),MATCH(Places!J$1,Neighborhoods!$1:$1,0))</f>
        <v>Astoria</v>
      </c>
      <c r="K4649" s="17" t="s">
        <v>1</v>
      </c>
      <c r="L4649" s="17" t="str">
        <f t="shared" si="288"/>
        <v>Yes</v>
      </c>
      <c r="M4649" s="17">
        <v>3</v>
      </c>
      <c r="N4649" s="17" t="str" cm="1">
        <f t="array" ref="N4649">_xlfn.IFS(M4649&lt;=2,"Small",M4649&lt;=5,"Medium",M4649&gt;5,"Large")</f>
        <v>Medium</v>
      </c>
      <c r="O4649" s="65">
        <v>61</v>
      </c>
      <c r="P4649" s="87">
        <f t="shared" si="289"/>
        <v>0.03</v>
      </c>
      <c r="Q4649" s="68">
        <v>4.9800000000000004</v>
      </c>
      <c r="R4649" s="68" t="str" cm="1">
        <f t="array" ref="R4649">_xlfn.SWITCH(ROUND(Q4649,0),5,"Excellent",4,"Good",3,"Ok","Bad")</f>
        <v>Excellent</v>
      </c>
      <c r="S4649" s="17">
        <v>82</v>
      </c>
      <c r="T4649" s="17" t="str">
        <f t="shared" si="290"/>
        <v>No</v>
      </c>
      <c r="U4649" s="82">
        <v>43560</v>
      </c>
      <c r="V4649" s="82">
        <v>44012</v>
      </c>
      <c r="W4649" s="17">
        <v>351</v>
      </c>
      <c r="X4649" s="17" t="str">
        <f t="shared" si="291"/>
        <v>Active</v>
      </c>
      <c r="Y4649" s="17" t="s">
        <v>15616</v>
      </c>
      <c r="Z4649" s="17"/>
    </row>
    <row r="4650" spans="1:26" x14ac:dyDescent="0.25">
      <c r="A4650">
        <v>4649</v>
      </c>
      <c r="B4650" s="17" t="s">
        <v>13712</v>
      </c>
      <c r="C4650" s="17">
        <v>3029</v>
      </c>
      <c r="D4650" s="17" t="str">
        <f>INDEX(Hosts!$A:$O,MATCH(Places!$C4650,Hosts!$A:$A,0),MATCH(Places!D$1,Hosts!$1:$1,0))</f>
        <v>Within a few hours</v>
      </c>
      <c r="E4650" s="87">
        <f>INDEX(Hosts!$A:$O,MATCH(Places!$C4650,Hosts!$A:$A,0),MATCH(Places!E$1,Hosts!$1:$1,0))</f>
        <v>0.88</v>
      </c>
      <c r="F4650" s="87">
        <f>INDEX(Hosts!$A:$O,MATCH(Places!$C4650,Hosts!$A:$A,0),MATCH(Places!F$1,Hosts!$1:$1,0))</f>
        <v>0.82</v>
      </c>
      <c r="G4650" s="17" t="str">
        <f>INDEX(Hosts!$A:$O,MATCH(Places!$C4650,Hosts!$A:$A,0),MATCH(Places!G$1,Hosts!$1:$1,0))</f>
        <v>No</v>
      </c>
      <c r="H4650" s="17">
        <v>26</v>
      </c>
      <c r="I4650" s="17" t="str">
        <f>INDEX(Neighborhoods!$A:$C,MATCH(Places!$H4650,Neighborhoods!$A:$A,0),MATCH(Places!I$1,Neighborhoods!$1:$1,0))</f>
        <v>Queens</v>
      </c>
      <c r="J4650" s="17" t="str">
        <f>INDEX(Neighborhoods!$A:$C,MATCH(Places!$H4650,Neighborhoods!$A:$A,0),MATCH(Places!J$1,Neighborhoods!$1:$1,0))</f>
        <v>Sunnyside</v>
      </c>
      <c r="K4650" s="17" t="s">
        <v>16</v>
      </c>
      <c r="L4650" s="17" t="str">
        <f t="shared" si="288"/>
        <v>Yes</v>
      </c>
      <c r="M4650" s="17">
        <v>2</v>
      </c>
      <c r="N4650" s="17" t="str" cm="1">
        <f t="array" ref="N4650">_xlfn.IFS(M4650&lt;=2,"Small",M4650&lt;=5,"Medium",M4650&gt;5,"Large")</f>
        <v>Small</v>
      </c>
      <c r="O4650" s="65">
        <v>28</v>
      </c>
      <c r="P4650" s="87">
        <f t="shared" si="289"/>
        <v>0.03</v>
      </c>
      <c r="Q4650" s="68">
        <v>5</v>
      </c>
      <c r="R4650" s="68" t="str" cm="1">
        <f t="array" ref="R4650">_xlfn.SWITCH(ROUND(Q4650,0),5,"Excellent",4,"Good",3,"Ok","Bad")</f>
        <v>Excellent</v>
      </c>
      <c r="S4650" s="17">
        <v>3</v>
      </c>
      <c r="T4650" s="17" t="str">
        <f t="shared" si="290"/>
        <v>No</v>
      </c>
      <c r="U4650" s="82">
        <v>43706</v>
      </c>
      <c r="V4650" s="82">
        <v>43910</v>
      </c>
      <c r="W4650" s="17">
        <v>15</v>
      </c>
      <c r="X4650" s="17" t="str">
        <f t="shared" si="291"/>
        <v>Active</v>
      </c>
      <c r="Y4650" s="17" t="s">
        <v>15615</v>
      </c>
      <c r="Z4650" s="17"/>
    </row>
    <row r="4651" spans="1:26" x14ac:dyDescent="0.25">
      <c r="A4651">
        <v>4650</v>
      </c>
      <c r="B4651" s="17" t="s">
        <v>3255</v>
      </c>
      <c r="C4651" s="17">
        <v>3353</v>
      </c>
      <c r="D4651" s="17" t="str">
        <f>INDEX(Hosts!$A:$O,MATCH(Places!$C4651,Hosts!$A:$A,0),MATCH(Places!D$1,Hosts!$1:$1,0))</f>
        <v>Within a few hours</v>
      </c>
      <c r="E4651" s="87">
        <f>INDEX(Hosts!$A:$O,MATCH(Places!$C4651,Hosts!$A:$A,0),MATCH(Places!E$1,Hosts!$1:$1,0))</f>
        <v>1</v>
      </c>
      <c r="F4651" s="87">
        <f>INDEX(Hosts!$A:$O,MATCH(Places!$C4651,Hosts!$A:$A,0),MATCH(Places!F$1,Hosts!$1:$1,0))</f>
        <v>0.97</v>
      </c>
      <c r="G4651" s="17" t="str">
        <f>INDEX(Hosts!$A:$O,MATCH(Places!$C4651,Hosts!$A:$A,0),MATCH(Places!G$1,Hosts!$1:$1,0))</f>
        <v>No</v>
      </c>
      <c r="H4651" s="17">
        <v>8</v>
      </c>
      <c r="I4651" s="17" t="str">
        <f>INDEX(Neighborhoods!$A:$C,MATCH(Places!$H4651,Neighborhoods!$A:$A,0),MATCH(Places!I$1,Neighborhoods!$1:$1,0))</f>
        <v>Brooklyn</v>
      </c>
      <c r="J4651" s="17" t="str">
        <f>INDEX(Neighborhoods!$A:$C,MATCH(Places!$H4651,Neighborhoods!$A:$A,0),MATCH(Places!J$1,Neighborhoods!$1:$1,0))</f>
        <v>Bushwick</v>
      </c>
      <c r="K4651" s="17" t="s">
        <v>11822</v>
      </c>
      <c r="L4651" s="17" t="str">
        <f t="shared" si="288"/>
        <v>No</v>
      </c>
      <c r="M4651" s="17">
        <v>6</v>
      </c>
      <c r="N4651" s="17" t="str" cm="1">
        <f t="array" ref="N4651">_xlfn.IFS(M4651&lt;=2,"Small",M4651&lt;=5,"Medium",M4651&gt;5,"Large")</f>
        <v>Large</v>
      </c>
      <c r="O4651" s="65">
        <v>166</v>
      </c>
      <c r="P4651" s="87">
        <f t="shared" si="289"/>
        <v>0.03</v>
      </c>
      <c r="Q4651" s="68">
        <v>4.91</v>
      </c>
      <c r="R4651" s="68" t="str" cm="1">
        <f t="array" ref="R4651">_xlfn.SWITCH(ROUND(Q4651,0),5,"Excellent",4,"Good",3,"Ok","Bad")</f>
        <v>Excellent</v>
      </c>
      <c r="S4651" s="17">
        <v>54</v>
      </c>
      <c r="T4651" s="17" t="str">
        <f t="shared" si="290"/>
        <v>No</v>
      </c>
      <c r="U4651" s="82">
        <v>43572</v>
      </c>
      <c r="V4651" s="82">
        <v>44032</v>
      </c>
      <c r="W4651" s="17">
        <v>347</v>
      </c>
      <c r="X4651" s="17" t="str">
        <f t="shared" si="291"/>
        <v>Active</v>
      </c>
      <c r="Y4651" s="17" t="s">
        <v>15615</v>
      </c>
      <c r="Z4651" s="17"/>
    </row>
    <row r="4652" spans="1:26" x14ac:dyDescent="0.25">
      <c r="A4652">
        <v>4651</v>
      </c>
      <c r="B4652" s="17" t="s">
        <v>3256</v>
      </c>
      <c r="C4652" s="17">
        <v>269</v>
      </c>
      <c r="D4652" s="17" t="str">
        <f>INDEX(Hosts!$A:$O,MATCH(Places!$C4652,Hosts!$A:$A,0),MATCH(Places!D$1,Hosts!$1:$1,0))</f>
        <v>Within a day</v>
      </c>
      <c r="E4652" s="87">
        <f>INDEX(Hosts!$A:$O,MATCH(Places!$C4652,Hosts!$A:$A,0),MATCH(Places!E$1,Hosts!$1:$1,0))</f>
        <v>0.7</v>
      </c>
      <c r="F4652" s="87">
        <f>INDEX(Hosts!$A:$O,MATCH(Places!$C4652,Hosts!$A:$A,0),MATCH(Places!F$1,Hosts!$1:$1,0))</f>
        <v>0.96</v>
      </c>
      <c r="G4652" s="17" t="str">
        <f>INDEX(Hosts!$A:$O,MATCH(Places!$C4652,Hosts!$A:$A,0),MATCH(Places!G$1,Hosts!$1:$1,0))</f>
        <v>Yes</v>
      </c>
      <c r="H4652" s="17">
        <v>19</v>
      </c>
      <c r="I4652" s="17" t="str">
        <f>INDEX(Neighborhoods!$A:$C,MATCH(Places!$H4652,Neighborhoods!$A:$A,0),MATCH(Places!I$1,Neighborhoods!$1:$1,0))</f>
        <v>Manhattan</v>
      </c>
      <c r="J4652" s="17" t="str">
        <f>INDEX(Neighborhoods!$A:$C,MATCH(Places!$H4652,Neighborhoods!$A:$A,0),MATCH(Places!J$1,Neighborhoods!$1:$1,0))</f>
        <v>Upper East Side</v>
      </c>
      <c r="K4652" s="17" t="s">
        <v>11822</v>
      </c>
      <c r="L4652" s="17" t="str">
        <f t="shared" si="288"/>
        <v>No</v>
      </c>
      <c r="M4652" s="17">
        <v>16</v>
      </c>
      <c r="N4652" s="17" t="str" cm="1">
        <f t="array" ref="N4652">_xlfn.IFS(M4652&lt;=2,"Small",M4652&lt;=5,"Medium",M4652&gt;5,"Large")</f>
        <v>Large</v>
      </c>
      <c r="O4652" s="65">
        <v>2250</v>
      </c>
      <c r="P4652" s="87">
        <f t="shared" si="289"/>
        <v>7.0000000000000007E-2</v>
      </c>
      <c r="Q4652" s="68">
        <v>4.9400000000000004</v>
      </c>
      <c r="R4652" s="68" t="str" cm="1">
        <f t="array" ref="R4652">_xlfn.SWITCH(ROUND(Q4652,0),5,"Excellent",4,"Good",3,"Ok","Bad")</f>
        <v>Excellent</v>
      </c>
      <c r="S4652" s="17">
        <v>35</v>
      </c>
      <c r="T4652" s="17" t="str">
        <f t="shared" si="290"/>
        <v>No</v>
      </c>
      <c r="U4652" s="82">
        <v>43577</v>
      </c>
      <c r="V4652" s="82">
        <v>43827</v>
      </c>
      <c r="W4652" s="17">
        <v>344</v>
      </c>
      <c r="X4652" s="17" t="str">
        <f t="shared" si="291"/>
        <v>Active</v>
      </c>
      <c r="Y4652" s="17" t="s">
        <v>15615</v>
      </c>
      <c r="Z4652" s="17"/>
    </row>
    <row r="4653" spans="1:26" x14ac:dyDescent="0.25">
      <c r="A4653">
        <v>4652</v>
      </c>
      <c r="B4653" s="17" t="s">
        <v>3257</v>
      </c>
      <c r="C4653" s="17">
        <v>2244</v>
      </c>
      <c r="D4653" s="17" t="str">
        <f>INDEX(Hosts!$A:$O,MATCH(Places!$C4653,Hosts!$A:$A,0),MATCH(Places!D$1,Hosts!$1:$1,0))</f>
        <v>Within an hour</v>
      </c>
      <c r="E4653" s="87">
        <f>INDEX(Hosts!$A:$O,MATCH(Places!$C4653,Hosts!$A:$A,0),MATCH(Places!E$1,Hosts!$1:$1,0))</f>
        <v>1</v>
      </c>
      <c r="F4653" s="87">
        <f>INDEX(Hosts!$A:$O,MATCH(Places!$C4653,Hosts!$A:$A,0),MATCH(Places!F$1,Hosts!$1:$1,0))</f>
        <v>0.9</v>
      </c>
      <c r="G4653" s="17" t="str">
        <f>INDEX(Hosts!$A:$O,MATCH(Places!$C4653,Hosts!$A:$A,0),MATCH(Places!G$1,Hosts!$1:$1,0))</f>
        <v>No</v>
      </c>
      <c r="H4653" s="17">
        <v>7</v>
      </c>
      <c r="I4653" s="17" t="str">
        <f>INDEX(Neighborhoods!$A:$C,MATCH(Places!$H4653,Neighborhoods!$A:$A,0),MATCH(Places!I$1,Neighborhoods!$1:$1,0))</f>
        <v>Brooklyn</v>
      </c>
      <c r="J4653" s="17" t="str">
        <f>INDEX(Neighborhoods!$A:$C,MATCH(Places!$H4653,Neighborhoods!$A:$A,0),MATCH(Places!J$1,Neighborhoods!$1:$1,0))</f>
        <v>Bedford-Stuyvesant</v>
      </c>
      <c r="K4653" s="17" t="s">
        <v>1</v>
      </c>
      <c r="L4653" s="17" t="str">
        <f t="shared" si="288"/>
        <v>Yes</v>
      </c>
      <c r="M4653" s="17">
        <v>2</v>
      </c>
      <c r="N4653" s="17" t="str" cm="1">
        <f t="array" ref="N4653">_xlfn.IFS(M4653&lt;=2,"Small",M4653&lt;=5,"Medium",M4653&gt;5,"Large")</f>
        <v>Small</v>
      </c>
      <c r="O4653" s="65">
        <v>72</v>
      </c>
      <c r="P4653" s="87">
        <f t="shared" si="289"/>
        <v>0.03</v>
      </c>
      <c r="Q4653" s="68">
        <v>4.97</v>
      </c>
      <c r="R4653" s="68" t="str" cm="1">
        <f t="array" ref="R4653">_xlfn.SWITCH(ROUND(Q4653,0),5,"Excellent",4,"Good",3,"Ok","Bad")</f>
        <v>Excellent</v>
      </c>
      <c r="S4653" s="17">
        <v>38</v>
      </c>
      <c r="T4653" s="17" t="str">
        <f t="shared" si="290"/>
        <v>No</v>
      </c>
      <c r="U4653" s="82">
        <v>43618</v>
      </c>
      <c r="V4653" s="82">
        <v>43898</v>
      </c>
      <c r="W4653" s="17">
        <v>364</v>
      </c>
      <c r="X4653" s="17" t="str">
        <f t="shared" si="291"/>
        <v>Active</v>
      </c>
      <c r="Y4653" s="17" t="s">
        <v>15615</v>
      </c>
      <c r="Z4653" s="17"/>
    </row>
    <row r="4654" spans="1:26" x14ac:dyDescent="0.25">
      <c r="A4654">
        <v>4653</v>
      </c>
      <c r="B4654" s="17" t="s">
        <v>3258</v>
      </c>
      <c r="C4654" s="17">
        <v>2244</v>
      </c>
      <c r="D4654" s="17" t="str">
        <f>INDEX(Hosts!$A:$O,MATCH(Places!$C4654,Hosts!$A:$A,0),MATCH(Places!D$1,Hosts!$1:$1,0))</f>
        <v>Within an hour</v>
      </c>
      <c r="E4654" s="87">
        <f>INDEX(Hosts!$A:$O,MATCH(Places!$C4654,Hosts!$A:$A,0),MATCH(Places!E$1,Hosts!$1:$1,0))</f>
        <v>1</v>
      </c>
      <c r="F4654" s="87">
        <f>INDEX(Hosts!$A:$O,MATCH(Places!$C4654,Hosts!$A:$A,0),MATCH(Places!F$1,Hosts!$1:$1,0))</f>
        <v>0.9</v>
      </c>
      <c r="G4654" s="17" t="str">
        <f>INDEX(Hosts!$A:$O,MATCH(Places!$C4654,Hosts!$A:$A,0),MATCH(Places!G$1,Hosts!$1:$1,0))</f>
        <v>No</v>
      </c>
      <c r="H4654" s="17">
        <v>7</v>
      </c>
      <c r="I4654" s="17" t="str">
        <f>INDEX(Neighborhoods!$A:$C,MATCH(Places!$H4654,Neighborhoods!$A:$A,0),MATCH(Places!I$1,Neighborhoods!$1:$1,0))</f>
        <v>Brooklyn</v>
      </c>
      <c r="J4654" s="17" t="str">
        <f>INDEX(Neighborhoods!$A:$C,MATCH(Places!$H4654,Neighborhoods!$A:$A,0),MATCH(Places!J$1,Neighborhoods!$1:$1,0))</f>
        <v>Bedford-Stuyvesant</v>
      </c>
      <c r="K4654" s="17" t="s">
        <v>1</v>
      </c>
      <c r="L4654" s="17" t="str">
        <f t="shared" si="288"/>
        <v>Yes</v>
      </c>
      <c r="M4654" s="17">
        <v>3</v>
      </c>
      <c r="N4654" s="17" t="str" cm="1">
        <f t="array" ref="N4654">_xlfn.IFS(M4654&lt;=2,"Small",M4654&lt;=5,"Medium",M4654&gt;5,"Large")</f>
        <v>Medium</v>
      </c>
      <c r="O4654" s="65">
        <v>75</v>
      </c>
      <c r="P4654" s="87">
        <f t="shared" si="289"/>
        <v>0.03</v>
      </c>
      <c r="Q4654" s="68">
        <v>4.88</v>
      </c>
      <c r="R4654" s="68" t="str" cm="1">
        <f t="array" ref="R4654">_xlfn.SWITCH(ROUND(Q4654,0),5,"Excellent",4,"Good",3,"Ok","Bad")</f>
        <v>Excellent</v>
      </c>
      <c r="S4654" s="17">
        <v>33</v>
      </c>
      <c r="T4654" s="17" t="str">
        <f t="shared" si="290"/>
        <v>No</v>
      </c>
      <c r="U4654" s="82">
        <v>43620</v>
      </c>
      <c r="V4654" s="82">
        <v>44037</v>
      </c>
      <c r="W4654" s="17">
        <v>360</v>
      </c>
      <c r="X4654" s="17" t="str">
        <f t="shared" si="291"/>
        <v>Active</v>
      </c>
      <c r="Y4654" s="17" t="s">
        <v>15615</v>
      </c>
      <c r="Z4654" s="17"/>
    </row>
    <row r="4655" spans="1:26" x14ac:dyDescent="0.25">
      <c r="A4655">
        <v>4654</v>
      </c>
      <c r="B4655" s="17" t="s">
        <v>15327</v>
      </c>
      <c r="C4655" s="17">
        <v>1206</v>
      </c>
      <c r="D4655" s="17" t="str">
        <f>INDEX(Hosts!$A:$O,MATCH(Places!$C4655,Hosts!$A:$A,0),MATCH(Places!D$1,Hosts!$1:$1,0))</f>
        <v>Within a few hours</v>
      </c>
      <c r="E4655" s="87">
        <f>INDEX(Hosts!$A:$O,MATCH(Places!$C4655,Hosts!$A:$A,0),MATCH(Places!E$1,Hosts!$1:$1,0))</f>
        <v>1</v>
      </c>
      <c r="F4655" s="87">
        <f>INDEX(Hosts!$A:$O,MATCH(Places!$C4655,Hosts!$A:$A,0),MATCH(Places!F$1,Hosts!$1:$1,0))</f>
        <v>0.92</v>
      </c>
      <c r="G4655" s="17" t="str">
        <f>INDEX(Hosts!$A:$O,MATCH(Places!$C4655,Hosts!$A:$A,0),MATCH(Places!G$1,Hosts!$1:$1,0))</f>
        <v>No</v>
      </c>
      <c r="H4655" s="17">
        <v>15</v>
      </c>
      <c r="I4655" s="17" t="str">
        <f>INDEX(Neighborhoods!$A:$C,MATCH(Places!$H4655,Neighborhoods!$A:$A,0),MATCH(Places!I$1,Neighborhoods!$1:$1,0))</f>
        <v>Manhattan</v>
      </c>
      <c r="J4655" s="17" t="str">
        <f>INDEX(Neighborhoods!$A:$C,MATCH(Places!$H4655,Neighborhoods!$A:$A,0),MATCH(Places!J$1,Neighborhoods!$1:$1,0))</f>
        <v>East Village</v>
      </c>
      <c r="K4655" s="17" t="s">
        <v>11822</v>
      </c>
      <c r="L4655" s="17" t="str">
        <f t="shared" si="288"/>
        <v>No</v>
      </c>
      <c r="M4655" s="17">
        <v>2</v>
      </c>
      <c r="N4655" s="17" t="str" cm="1">
        <f t="array" ref="N4655">_xlfn.IFS(M4655&lt;=2,"Small",M4655&lt;=5,"Medium",M4655&gt;5,"Large")</f>
        <v>Small</v>
      </c>
      <c r="O4655" s="65">
        <v>250</v>
      </c>
      <c r="P4655" s="87">
        <f t="shared" si="289"/>
        <v>0.04</v>
      </c>
      <c r="Q4655" s="68">
        <v>4.75</v>
      </c>
      <c r="R4655" s="68" t="str" cm="1">
        <f t="array" ref="R4655">_xlfn.SWITCH(ROUND(Q4655,0),5,"Excellent",4,"Good",3,"Ok","Bad")</f>
        <v>Excellent</v>
      </c>
      <c r="S4655" s="17">
        <v>4</v>
      </c>
      <c r="T4655" s="17" t="str">
        <f t="shared" si="290"/>
        <v>No</v>
      </c>
      <c r="U4655" s="82">
        <v>43695</v>
      </c>
      <c r="V4655" s="82">
        <v>43834</v>
      </c>
      <c r="W4655" s="17">
        <v>178</v>
      </c>
      <c r="X4655" s="17" t="str">
        <f t="shared" si="291"/>
        <v>Active</v>
      </c>
      <c r="Y4655" s="17" t="s">
        <v>15615</v>
      </c>
      <c r="Z4655" s="17"/>
    </row>
    <row r="4656" spans="1:26" x14ac:dyDescent="0.25">
      <c r="A4656">
        <v>4655</v>
      </c>
      <c r="B4656" s="17" t="s">
        <v>13317</v>
      </c>
      <c r="C4656" s="17">
        <v>3814</v>
      </c>
      <c r="D4656" s="17" t="str">
        <f>INDEX(Hosts!$A:$O,MATCH(Places!$C4656,Hosts!$A:$A,0),MATCH(Places!D$1,Hosts!$1:$1,0))</f>
        <v>Within an hour</v>
      </c>
      <c r="E4656" s="87">
        <f>INDEX(Hosts!$A:$O,MATCH(Places!$C4656,Hosts!$A:$A,0),MATCH(Places!E$1,Hosts!$1:$1,0))</f>
        <v>1</v>
      </c>
      <c r="F4656" s="87">
        <f>INDEX(Hosts!$A:$O,MATCH(Places!$C4656,Hosts!$A:$A,0),MATCH(Places!F$1,Hosts!$1:$1,0))</f>
        <v>1</v>
      </c>
      <c r="G4656" s="17" t="str">
        <f>INDEX(Hosts!$A:$O,MATCH(Places!$C4656,Hosts!$A:$A,0),MATCH(Places!G$1,Hosts!$1:$1,0))</f>
        <v>Yes</v>
      </c>
      <c r="H4656" s="17">
        <v>19</v>
      </c>
      <c r="I4656" s="17" t="str">
        <f>INDEX(Neighborhoods!$A:$C,MATCH(Places!$H4656,Neighborhoods!$A:$A,0),MATCH(Places!I$1,Neighborhoods!$1:$1,0))</f>
        <v>Manhattan</v>
      </c>
      <c r="J4656" s="17" t="str">
        <f>INDEX(Neighborhoods!$A:$C,MATCH(Places!$H4656,Neighborhoods!$A:$A,0),MATCH(Places!J$1,Neighborhoods!$1:$1,0))</f>
        <v>Upper East Side</v>
      </c>
      <c r="K4656" s="17" t="s">
        <v>11822</v>
      </c>
      <c r="L4656" s="17" t="str">
        <f t="shared" si="288"/>
        <v>No</v>
      </c>
      <c r="M4656" s="17">
        <v>5</v>
      </c>
      <c r="N4656" s="17" t="str" cm="1">
        <f t="array" ref="N4656">_xlfn.IFS(M4656&lt;=2,"Small",M4656&lt;=5,"Medium",M4656&gt;5,"Large")</f>
        <v>Medium</v>
      </c>
      <c r="O4656" s="65">
        <v>139</v>
      </c>
      <c r="P4656" s="87">
        <f t="shared" si="289"/>
        <v>0.03</v>
      </c>
      <c r="Q4656" s="68">
        <v>4.9800000000000004</v>
      </c>
      <c r="R4656" s="68" t="str" cm="1">
        <f t="array" ref="R4656">_xlfn.SWITCH(ROUND(Q4656,0),5,"Excellent",4,"Good",3,"Ok","Bad")</f>
        <v>Excellent</v>
      </c>
      <c r="S4656" s="17">
        <v>83</v>
      </c>
      <c r="T4656" s="17" t="str">
        <f t="shared" si="290"/>
        <v>No</v>
      </c>
      <c r="U4656" s="82">
        <v>43563</v>
      </c>
      <c r="V4656" s="82">
        <v>44052</v>
      </c>
      <c r="W4656" s="17">
        <v>306</v>
      </c>
      <c r="X4656" s="17" t="str">
        <f t="shared" si="291"/>
        <v>Active</v>
      </c>
      <c r="Y4656" s="17" t="s">
        <v>15615</v>
      </c>
      <c r="Z4656" s="17"/>
    </row>
    <row r="4657" spans="1:26" x14ac:dyDescent="0.25">
      <c r="A4657">
        <v>4656</v>
      </c>
      <c r="B4657" s="17" t="s">
        <v>3259</v>
      </c>
      <c r="C4657" s="17">
        <v>3823</v>
      </c>
      <c r="D4657" s="17" t="str">
        <f>INDEX(Hosts!$A:$O,MATCH(Places!$C4657,Hosts!$A:$A,0),MATCH(Places!D$1,Hosts!$1:$1,0))</f>
        <v>Within an hour</v>
      </c>
      <c r="E4657" s="87">
        <f>INDEX(Hosts!$A:$O,MATCH(Places!$C4657,Hosts!$A:$A,0),MATCH(Places!E$1,Hosts!$1:$1,0))</f>
        <v>1</v>
      </c>
      <c r="F4657" s="87">
        <f>INDEX(Hosts!$A:$O,MATCH(Places!$C4657,Hosts!$A:$A,0),MATCH(Places!F$1,Hosts!$1:$1,0))</f>
        <v>0.96</v>
      </c>
      <c r="G4657" s="17" t="str">
        <f>INDEX(Hosts!$A:$O,MATCH(Places!$C4657,Hosts!$A:$A,0),MATCH(Places!G$1,Hosts!$1:$1,0))</f>
        <v>No</v>
      </c>
      <c r="H4657" s="17">
        <v>7</v>
      </c>
      <c r="I4657" s="17" t="str">
        <f>INDEX(Neighborhoods!$A:$C,MATCH(Places!$H4657,Neighborhoods!$A:$A,0),MATCH(Places!I$1,Neighborhoods!$1:$1,0))</f>
        <v>Brooklyn</v>
      </c>
      <c r="J4657" s="17" t="str">
        <f>INDEX(Neighborhoods!$A:$C,MATCH(Places!$H4657,Neighborhoods!$A:$A,0),MATCH(Places!J$1,Neighborhoods!$1:$1,0))</f>
        <v>Bedford-Stuyvesant</v>
      </c>
      <c r="K4657" s="17" t="s">
        <v>11822</v>
      </c>
      <c r="L4657" s="17" t="str">
        <f t="shared" si="288"/>
        <v>No</v>
      </c>
      <c r="M4657" s="17">
        <v>8</v>
      </c>
      <c r="N4657" s="17" t="str" cm="1">
        <f t="array" ref="N4657">_xlfn.IFS(M4657&lt;=2,"Small",M4657&lt;=5,"Medium",M4657&gt;5,"Large")</f>
        <v>Large</v>
      </c>
      <c r="O4657" s="65">
        <v>213</v>
      </c>
      <c r="P4657" s="87">
        <f t="shared" si="289"/>
        <v>0.04</v>
      </c>
      <c r="Q4657" s="68">
        <v>4.5599999999999996</v>
      </c>
      <c r="R4657" s="68" t="str" cm="1">
        <f t="array" ref="R4657">_xlfn.SWITCH(ROUND(Q4657,0),5,"Excellent",4,"Good",3,"Ok","Bad")</f>
        <v>Excellent</v>
      </c>
      <c r="S4657" s="17">
        <v>16</v>
      </c>
      <c r="T4657" s="17" t="str">
        <f t="shared" si="290"/>
        <v>No</v>
      </c>
      <c r="U4657" s="82">
        <v>43595</v>
      </c>
      <c r="V4657" s="82">
        <v>43906</v>
      </c>
      <c r="W4657" s="17">
        <v>343</v>
      </c>
      <c r="X4657" s="17" t="str">
        <f t="shared" si="291"/>
        <v>Active</v>
      </c>
      <c r="Y4657" s="17" t="s">
        <v>15615</v>
      </c>
      <c r="Z4657" s="17"/>
    </row>
    <row r="4658" spans="1:26" x14ac:dyDescent="0.25">
      <c r="A4658">
        <v>4657</v>
      </c>
      <c r="B4658" s="17" t="s">
        <v>3260</v>
      </c>
      <c r="C4658" s="17">
        <v>2875</v>
      </c>
      <c r="D4658" s="17" t="str">
        <f>INDEX(Hosts!$A:$O,MATCH(Places!$C4658,Hosts!$A:$A,0),MATCH(Places!D$1,Hosts!$1:$1,0))</f>
        <v>Within a few hours</v>
      </c>
      <c r="E4658" s="87">
        <f>INDEX(Hosts!$A:$O,MATCH(Places!$C4658,Hosts!$A:$A,0),MATCH(Places!E$1,Hosts!$1:$1,0))</f>
        <v>1</v>
      </c>
      <c r="F4658" s="87">
        <f>INDEX(Hosts!$A:$O,MATCH(Places!$C4658,Hosts!$A:$A,0),MATCH(Places!F$1,Hosts!$1:$1,0))</f>
        <v>0.79</v>
      </c>
      <c r="G4658" s="17" t="str">
        <f>INDEX(Hosts!$A:$O,MATCH(Places!$C4658,Hosts!$A:$A,0),MATCH(Places!G$1,Hosts!$1:$1,0))</f>
        <v>Yes</v>
      </c>
      <c r="H4658" s="17">
        <v>7</v>
      </c>
      <c r="I4658" s="17" t="str">
        <f>INDEX(Neighborhoods!$A:$C,MATCH(Places!$H4658,Neighborhoods!$A:$A,0),MATCH(Places!I$1,Neighborhoods!$1:$1,0))</f>
        <v>Brooklyn</v>
      </c>
      <c r="J4658" s="17" t="str">
        <f>INDEX(Neighborhoods!$A:$C,MATCH(Places!$H4658,Neighborhoods!$A:$A,0),MATCH(Places!J$1,Neighborhoods!$1:$1,0))</f>
        <v>Bedford-Stuyvesant</v>
      </c>
      <c r="K4658" s="17" t="s">
        <v>11822</v>
      </c>
      <c r="L4658" s="17" t="str">
        <f t="shared" si="288"/>
        <v>No</v>
      </c>
      <c r="M4658" s="17">
        <v>2</v>
      </c>
      <c r="N4658" s="17" t="str" cm="1">
        <f t="array" ref="N4658">_xlfn.IFS(M4658&lt;=2,"Small",M4658&lt;=5,"Medium",M4658&gt;5,"Large")</f>
        <v>Small</v>
      </c>
      <c r="O4658" s="65">
        <v>98</v>
      </c>
      <c r="P4658" s="87">
        <f t="shared" si="289"/>
        <v>0.03</v>
      </c>
      <c r="Q4658" s="68">
        <v>4.8</v>
      </c>
      <c r="R4658" s="68" t="str" cm="1">
        <f t="array" ref="R4658">_xlfn.SWITCH(ROUND(Q4658,0),5,"Excellent",4,"Good",3,"Ok","Bad")</f>
        <v>Excellent</v>
      </c>
      <c r="S4658" s="17">
        <v>5</v>
      </c>
      <c r="T4658" s="17" t="str">
        <f t="shared" si="290"/>
        <v>No</v>
      </c>
      <c r="U4658" s="82">
        <v>43596</v>
      </c>
      <c r="V4658" s="82">
        <v>43981</v>
      </c>
      <c r="W4658" s="17">
        <v>141</v>
      </c>
      <c r="X4658" s="17" t="str">
        <f t="shared" si="291"/>
        <v>Active</v>
      </c>
      <c r="Y4658" s="17" t="s">
        <v>15615</v>
      </c>
      <c r="Z4658" s="17"/>
    </row>
    <row r="4659" spans="1:26" x14ac:dyDescent="0.25">
      <c r="A4659">
        <v>4658</v>
      </c>
      <c r="B4659" s="17" t="s">
        <v>3261</v>
      </c>
      <c r="C4659" s="17">
        <v>3509</v>
      </c>
      <c r="D4659" s="17" t="str">
        <f>INDEX(Hosts!$A:$O,MATCH(Places!$C4659,Hosts!$A:$A,0),MATCH(Places!D$1,Hosts!$1:$1,0))</f>
        <v>Within an hour</v>
      </c>
      <c r="E4659" s="87">
        <f>INDEX(Hosts!$A:$O,MATCH(Places!$C4659,Hosts!$A:$A,0),MATCH(Places!E$1,Hosts!$1:$1,0))</f>
        <v>1</v>
      </c>
      <c r="F4659" s="87">
        <f>INDEX(Hosts!$A:$O,MATCH(Places!$C4659,Hosts!$A:$A,0),MATCH(Places!F$1,Hosts!$1:$1,0))</f>
        <v>0.94</v>
      </c>
      <c r="G4659" s="17" t="str">
        <f>INDEX(Hosts!$A:$O,MATCH(Places!$C4659,Hosts!$A:$A,0),MATCH(Places!G$1,Hosts!$1:$1,0))</f>
        <v>No</v>
      </c>
      <c r="H4659" s="17">
        <v>21</v>
      </c>
      <c r="I4659" s="17" t="str">
        <f>INDEX(Neighborhoods!$A:$C,MATCH(Places!$H4659,Neighborhoods!$A:$A,0),MATCH(Places!I$1,Neighborhoods!$1:$1,0))</f>
        <v>Queens</v>
      </c>
      <c r="J4659" s="17" t="str">
        <f>INDEX(Neighborhoods!$A:$C,MATCH(Places!$H4659,Neighborhoods!$A:$A,0),MATCH(Places!J$1,Neighborhoods!$1:$1,0))</f>
        <v>Astoria</v>
      </c>
      <c r="K4659" s="17" t="s">
        <v>1</v>
      </c>
      <c r="L4659" s="17" t="str">
        <f t="shared" si="288"/>
        <v>Yes</v>
      </c>
      <c r="M4659" s="17">
        <v>2</v>
      </c>
      <c r="N4659" s="17" t="str" cm="1">
        <f t="array" ref="N4659">_xlfn.IFS(M4659&lt;=2,"Small",M4659&lt;=5,"Medium",M4659&gt;5,"Large")</f>
        <v>Small</v>
      </c>
      <c r="O4659" s="65">
        <v>42</v>
      </c>
      <c r="P4659" s="87">
        <f t="shared" si="289"/>
        <v>0.03</v>
      </c>
      <c r="Q4659" s="68">
        <v>4.75</v>
      </c>
      <c r="R4659" s="68" t="str" cm="1">
        <f t="array" ref="R4659">_xlfn.SWITCH(ROUND(Q4659,0),5,"Excellent",4,"Good",3,"Ok","Bad")</f>
        <v>Excellent</v>
      </c>
      <c r="S4659" s="17">
        <v>28</v>
      </c>
      <c r="T4659" s="17" t="str">
        <f t="shared" si="290"/>
        <v>No</v>
      </c>
      <c r="U4659" s="82">
        <v>43576</v>
      </c>
      <c r="V4659" s="82">
        <v>44046</v>
      </c>
      <c r="W4659" s="17">
        <v>45</v>
      </c>
      <c r="X4659" s="17" t="str">
        <f t="shared" si="291"/>
        <v>Active</v>
      </c>
      <c r="Y4659" s="17" t="s">
        <v>15615</v>
      </c>
      <c r="Z4659" s="17"/>
    </row>
    <row r="4660" spans="1:26" x14ac:dyDescent="0.25">
      <c r="A4660">
        <v>4659</v>
      </c>
      <c r="B4660" s="17" t="s">
        <v>3262</v>
      </c>
      <c r="C4660" s="17">
        <v>976</v>
      </c>
      <c r="D4660" s="17" t="str">
        <f>INDEX(Hosts!$A:$O,MATCH(Places!$C4660,Hosts!$A:$A,0),MATCH(Places!D$1,Hosts!$1:$1,0))</f>
        <v>Within an hour</v>
      </c>
      <c r="E4660" s="87">
        <f>INDEX(Hosts!$A:$O,MATCH(Places!$C4660,Hosts!$A:$A,0),MATCH(Places!E$1,Hosts!$1:$1,0))</f>
        <v>1</v>
      </c>
      <c r="F4660" s="87">
        <f>INDEX(Hosts!$A:$O,MATCH(Places!$C4660,Hosts!$A:$A,0),MATCH(Places!F$1,Hosts!$1:$1,0))</f>
        <v>0.81</v>
      </c>
      <c r="G4660" s="17" t="str">
        <f>INDEX(Hosts!$A:$O,MATCH(Places!$C4660,Hosts!$A:$A,0),MATCH(Places!G$1,Hosts!$1:$1,0))</f>
        <v>Yes</v>
      </c>
      <c r="H4660" s="17">
        <v>15</v>
      </c>
      <c r="I4660" s="17" t="str">
        <f>INDEX(Neighborhoods!$A:$C,MATCH(Places!$H4660,Neighborhoods!$A:$A,0),MATCH(Places!I$1,Neighborhoods!$1:$1,0))</f>
        <v>Manhattan</v>
      </c>
      <c r="J4660" s="17" t="str">
        <f>INDEX(Neighborhoods!$A:$C,MATCH(Places!$H4660,Neighborhoods!$A:$A,0),MATCH(Places!J$1,Neighborhoods!$1:$1,0))</f>
        <v>East Village</v>
      </c>
      <c r="K4660" s="17" t="s">
        <v>1</v>
      </c>
      <c r="L4660" s="17" t="str">
        <f t="shared" si="288"/>
        <v>Yes</v>
      </c>
      <c r="M4660" s="17">
        <v>1</v>
      </c>
      <c r="N4660" s="17" t="str" cm="1">
        <f t="array" ref="N4660">_xlfn.IFS(M4660&lt;=2,"Small",M4660&lt;=5,"Medium",M4660&gt;5,"Large")</f>
        <v>Small</v>
      </c>
      <c r="O4660" s="65">
        <v>46</v>
      </c>
      <c r="P4660" s="87">
        <f t="shared" si="289"/>
        <v>0.03</v>
      </c>
      <c r="Q4660" s="68">
        <v>4.9000000000000004</v>
      </c>
      <c r="R4660" s="68" t="str" cm="1">
        <f t="array" ref="R4660">_xlfn.SWITCH(ROUND(Q4660,0),5,"Excellent",4,"Good",3,"Ok","Bad")</f>
        <v>Excellent</v>
      </c>
      <c r="S4660" s="17">
        <v>29</v>
      </c>
      <c r="T4660" s="17" t="str">
        <f t="shared" si="290"/>
        <v>No</v>
      </c>
      <c r="U4660" s="82">
        <v>43562</v>
      </c>
      <c r="V4660" s="82">
        <v>43897</v>
      </c>
      <c r="W4660" s="17">
        <v>240</v>
      </c>
      <c r="X4660" s="17" t="str">
        <f t="shared" si="291"/>
        <v>Active</v>
      </c>
      <c r="Y4660" s="17" t="s">
        <v>15615</v>
      </c>
      <c r="Z4660" s="17"/>
    </row>
    <row r="4661" spans="1:26" x14ac:dyDescent="0.25">
      <c r="A4661">
        <v>4660</v>
      </c>
      <c r="B4661" s="17" t="s">
        <v>3263</v>
      </c>
      <c r="C4661" s="17">
        <v>2739</v>
      </c>
      <c r="D4661" s="17" t="str">
        <f>INDEX(Hosts!$A:$O,MATCH(Places!$C4661,Hosts!$A:$A,0),MATCH(Places!D$1,Hosts!$1:$1,0))</f>
        <v>Within a day</v>
      </c>
      <c r="E4661" s="87">
        <f>INDEX(Hosts!$A:$O,MATCH(Places!$C4661,Hosts!$A:$A,0),MATCH(Places!E$1,Hosts!$1:$1,0))</f>
        <v>0.8</v>
      </c>
      <c r="F4661" s="87">
        <f>INDEX(Hosts!$A:$O,MATCH(Places!$C4661,Hosts!$A:$A,0),MATCH(Places!F$1,Hosts!$1:$1,0))</f>
        <v>0.96</v>
      </c>
      <c r="G4661" s="17" t="str">
        <f>INDEX(Hosts!$A:$O,MATCH(Places!$C4661,Hosts!$A:$A,0),MATCH(Places!G$1,Hosts!$1:$1,0))</f>
        <v>No</v>
      </c>
      <c r="H4661" s="17">
        <v>8</v>
      </c>
      <c r="I4661" s="17" t="str">
        <f>INDEX(Neighborhoods!$A:$C,MATCH(Places!$H4661,Neighborhoods!$A:$A,0),MATCH(Places!I$1,Neighborhoods!$1:$1,0))</f>
        <v>Brooklyn</v>
      </c>
      <c r="J4661" s="17" t="str">
        <f>INDEX(Neighborhoods!$A:$C,MATCH(Places!$H4661,Neighborhoods!$A:$A,0),MATCH(Places!J$1,Neighborhoods!$1:$1,0))</f>
        <v>Bushwick</v>
      </c>
      <c r="K4661" s="17" t="s">
        <v>11822</v>
      </c>
      <c r="L4661" s="17" t="str">
        <f t="shared" si="288"/>
        <v>No</v>
      </c>
      <c r="M4661" s="17">
        <v>5</v>
      </c>
      <c r="N4661" s="17" t="str" cm="1">
        <f t="array" ref="N4661">_xlfn.IFS(M4661&lt;=2,"Small",M4661&lt;=5,"Medium",M4661&gt;5,"Large")</f>
        <v>Medium</v>
      </c>
      <c r="O4661" s="65">
        <v>205</v>
      </c>
      <c r="P4661" s="87">
        <f t="shared" si="289"/>
        <v>0.04</v>
      </c>
      <c r="Q4661" s="68">
        <v>4.88</v>
      </c>
      <c r="R4661" s="68" t="str" cm="1">
        <f t="array" ref="R4661">_xlfn.SWITCH(ROUND(Q4661,0),5,"Excellent",4,"Good",3,"Ok","Bad")</f>
        <v>Excellent</v>
      </c>
      <c r="S4661" s="17">
        <v>26</v>
      </c>
      <c r="T4661" s="17" t="str">
        <f t="shared" si="290"/>
        <v>No</v>
      </c>
      <c r="U4661" s="82">
        <v>43592</v>
      </c>
      <c r="V4661" s="82">
        <v>44026</v>
      </c>
      <c r="W4661" s="17">
        <v>42</v>
      </c>
      <c r="X4661" s="17" t="str">
        <f t="shared" si="291"/>
        <v>Active</v>
      </c>
      <c r="Y4661" s="17" t="s">
        <v>15616</v>
      </c>
      <c r="Z4661" s="17"/>
    </row>
    <row r="4662" spans="1:26" x14ac:dyDescent="0.25">
      <c r="A4662">
        <v>4661</v>
      </c>
      <c r="B4662" s="17" t="s">
        <v>14617</v>
      </c>
      <c r="C4662" s="17">
        <v>3369</v>
      </c>
      <c r="D4662" s="17" t="str">
        <f>INDEX(Hosts!$A:$O,MATCH(Places!$C4662,Hosts!$A:$A,0),MATCH(Places!D$1,Hosts!$1:$1,0))</f>
        <v>Within an hour</v>
      </c>
      <c r="E4662" s="87">
        <f>INDEX(Hosts!$A:$O,MATCH(Places!$C4662,Hosts!$A:$A,0),MATCH(Places!E$1,Hosts!$1:$1,0))</f>
        <v>1</v>
      </c>
      <c r="F4662" s="87">
        <f>INDEX(Hosts!$A:$O,MATCH(Places!$C4662,Hosts!$A:$A,0),MATCH(Places!F$1,Hosts!$1:$1,0))</f>
        <v>1</v>
      </c>
      <c r="G4662" s="17" t="str">
        <f>INDEX(Hosts!$A:$O,MATCH(Places!$C4662,Hosts!$A:$A,0),MATCH(Places!G$1,Hosts!$1:$1,0))</f>
        <v>Yes</v>
      </c>
      <c r="H4662" s="17">
        <v>25</v>
      </c>
      <c r="I4662" s="17" t="str">
        <f>INDEX(Neighborhoods!$A:$C,MATCH(Places!$H4662,Neighborhoods!$A:$A,0),MATCH(Places!I$1,Neighborhoods!$1:$1,0))</f>
        <v>Queens</v>
      </c>
      <c r="J4662" s="17" t="str">
        <f>INDEX(Neighborhoods!$A:$C,MATCH(Places!$H4662,Neighborhoods!$A:$A,0),MATCH(Places!J$1,Neighborhoods!$1:$1,0))</f>
        <v>Ridgewood</v>
      </c>
      <c r="K4662" s="17" t="s">
        <v>1</v>
      </c>
      <c r="L4662" s="17" t="str">
        <f t="shared" si="288"/>
        <v>Yes</v>
      </c>
      <c r="M4662" s="17">
        <v>1</v>
      </c>
      <c r="N4662" s="17" t="str" cm="1">
        <f t="array" ref="N4662">_xlfn.IFS(M4662&lt;=2,"Small",M4662&lt;=5,"Medium",M4662&gt;5,"Large")</f>
        <v>Small</v>
      </c>
      <c r="O4662" s="65">
        <v>65</v>
      </c>
      <c r="P4662" s="87">
        <f t="shared" si="289"/>
        <v>0.03</v>
      </c>
      <c r="Q4662" s="68">
        <v>4.83</v>
      </c>
      <c r="R4662" s="68" t="str" cm="1">
        <f t="array" ref="R4662">_xlfn.SWITCH(ROUND(Q4662,0),5,"Excellent",4,"Good",3,"Ok","Bad")</f>
        <v>Excellent</v>
      </c>
      <c r="S4662" s="17">
        <v>12</v>
      </c>
      <c r="T4662" s="17" t="str">
        <f t="shared" si="290"/>
        <v>No</v>
      </c>
      <c r="U4662" s="82">
        <v>43569</v>
      </c>
      <c r="V4662" s="82">
        <v>43769</v>
      </c>
      <c r="W4662" s="17">
        <v>90</v>
      </c>
      <c r="X4662" s="17" t="str">
        <f t="shared" si="291"/>
        <v>Active</v>
      </c>
      <c r="Y4662" s="17" t="s">
        <v>15616</v>
      </c>
      <c r="Z4662" s="17"/>
    </row>
    <row r="4663" spans="1:26" x14ac:dyDescent="0.25">
      <c r="A4663">
        <v>4662</v>
      </c>
      <c r="B4663" s="17" t="s">
        <v>3265</v>
      </c>
      <c r="C4663" s="17">
        <v>3626</v>
      </c>
      <c r="D4663" s="17" t="str">
        <f>INDEX(Hosts!$A:$O,MATCH(Places!$C4663,Hosts!$A:$A,0),MATCH(Places!D$1,Hosts!$1:$1,0))</f>
        <v>Within an hour</v>
      </c>
      <c r="E4663" s="87">
        <f>INDEX(Hosts!$A:$O,MATCH(Places!$C4663,Hosts!$A:$A,0),MATCH(Places!E$1,Hosts!$1:$1,0))</f>
        <v>1</v>
      </c>
      <c r="F4663" s="87">
        <f>INDEX(Hosts!$A:$O,MATCH(Places!$C4663,Hosts!$A:$A,0),MATCH(Places!F$1,Hosts!$1:$1,0))</f>
        <v>0.98</v>
      </c>
      <c r="G4663" s="17" t="str">
        <f>INDEX(Hosts!$A:$O,MATCH(Places!$C4663,Hosts!$A:$A,0),MATCH(Places!G$1,Hosts!$1:$1,0))</f>
        <v>No</v>
      </c>
      <c r="H4663" s="17">
        <v>10</v>
      </c>
      <c r="I4663" s="17" t="str">
        <f>INDEX(Neighborhoods!$A:$C,MATCH(Places!$H4663,Neighborhoods!$A:$A,0),MATCH(Places!I$1,Neighborhoods!$1:$1,0))</f>
        <v>Brooklyn</v>
      </c>
      <c r="J4663" s="17" t="str">
        <f>INDEX(Neighborhoods!$A:$C,MATCH(Places!$H4663,Neighborhoods!$A:$A,0),MATCH(Places!J$1,Neighborhoods!$1:$1,0))</f>
        <v>East Flatbush</v>
      </c>
      <c r="K4663" s="17" t="s">
        <v>1</v>
      </c>
      <c r="L4663" s="17" t="str">
        <f t="shared" si="288"/>
        <v>Yes</v>
      </c>
      <c r="M4663" s="17">
        <v>4</v>
      </c>
      <c r="N4663" s="17" t="str" cm="1">
        <f t="array" ref="N4663">_xlfn.IFS(M4663&lt;=2,"Small",M4663&lt;=5,"Medium",M4663&gt;5,"Large")</f>
        <v>Medium</v>
      </c>
      <c r="O4663" s="65">
        <v>100</v>
      </c>
      <c r="P4663" s="87">
        <f t="shared" si="289"/>
        <v>0.03</v>
      </c>
      <c r="Q4663" s="68">
        <v>4.58</v>
      </c>
      <c r="R4663" s="68" t="str" cm="1">
        <f t="array" ref="R4663">_xlfn.SWITCH(ROUND(Q4663,0),5,"Excellent",4,"Good",3,"Ok","Bad")</f>
        <v>Excellent</v>
      </c>
      <c r="S4663" s="17">
        <v>43</v>
      </c>
      <c r="T4663" s="17" t="str">
        <f t="shared" si="290"/>
        <v>No</v>
      </c>
      <c r="U4663" s="82">
        <v>43576</v>
      </c>
      <c r="V4663" s="82">
        <v>44046</v>
      </c>
      <c r="W4663" s="17">
        <v>258</v>
      </c>
      <c r="X4663" s="17" t="str">
        <f t="shared" si="291"/>
        <v>Active</v>
      </c>
      <c r="Y4663" s="17" t="s">
        <v>15616</v>
      </c>
      <c r="Z4663" s="17"/>
    </row>
    <row r="4664" spans="1:26" x14ac:dyDescent="0.25">
      <c r="A4664">
        <v>4663</v>
      </c>
      <c r="B4664" s="17" t="s">
        <v>3266</v>
      </c>
      <c r="C4664" s="17">
        <v>2006</v>
      </c>
      <c r="D4664" s="17" t="str">
        <f>INDEX(Hosts!$A:$O,MATCH(Places!$C4664,Hosts!$A:$A,0),MATCH(Places!D$1,Hosts!$1:$1,0))</f>
        <v>Within an hour</v>
      </c>
      <c r="E4664" s="87">
        <f>INDEX(Hosts!$A:$O,MATCH(Places!$C4664,Hosts!$A:$A,0),MATCH(Places!E$1,Hosts!$1:$1,0))</f>
        <v>1</v>
      </c>
      <c r="F4664" s="87">
        <f>INDEX(Hosts!$A:$O,MATCH(Places!$C4664,Hosts!$A:$A,0),MATCH(Places!F$1,Hosts!$1:$1,0))</f>
        <v>0.93</v>
      </c>
      <c r="G4664" s="17" t="str">
        <f>INDEX(Hosts!$A:$O,MATCH(Places!$C4664,Hosts!$A:$A,0),MATCH(Places!G$1,Hosts!$1:$1,0))</f>
        <v>Yes</v>
      </c>
      <c r="H4664" s="17">
        <v>16</v>
      </c>
      <c r="I4664" s="17" t="str">
        <f>INDEX(Neighborhoods!$A:$C,MATCH(Places!$H4664,Neighborhoods!$A:$A,0),MATCH(Places!I$1,Neighborhoods!$1:$1,0))</f>
        <v>Manhattan</v>
      </c>
      <c r="J4664" s="17" t="str">
        <f>INDEX(Neighborhoods!$A:$C,MATCH(Places!$H4664,Neighborhoods!$A:$A,0),MATCH(Places!J$1,Neighborhoods!$1:$1,0))</f>
        <v>Harlem</v>
      </c>
      <c r="K4664" s="17" t="s">
        <v>11822</v>
      </c>
      <c r="L4664" s="17" t="str">
        <f t="shared" si="288"/>
        <v>No</v>
      </c>
      <c r="M4664" s="17">
        <v>5</v>
      </c>
      <c r="N4664" s="17" t="str" cm="1">
        <f t="array" ref="N4664">_xlfn.IFS(M4664&lt;=2,"Small",M4664&lt;=5,"Medium",M4664&gt;5,"Large")</f>
        <v>Medium</v>
      </c>
      <c r="O4664" s="65">
        <v>76</v>
      </c>
      <c r="P4664" s="87">
        <f t="shared" si="289"/>
        <v>0.03</v>
      </c>
      <c r="Q4664" s="68">
        <v>5</v>
      </c>
      <c r="R4664" s="68" t="str" cm="1">
        <f t="array" ref="R4664">_xlfn.SWITCH(ROUND(Q4664,0),5,"Excellent",4,"Good",3,"Ok","Bad")</f>
        <v>Excellent</v>
      </c>
      <c r="S4664" s="17">
        <v>6</v>
      </c>
      <c r="T4664" s="17" t="str">
        <f t="shared" si="290"/>
        <v>No</v>
      </c>
      <c r="U4664" s="82">
        <v>43683</v>
      </c>
      <c r="V4664" s="82">
        <v>43894</v>
      </c>
      <c r="W4664" s="17">
        <v>236</v>
      </c>
      <c r="X4664" s="17" t="str">
        <f t="shared" si="291"/>
        <v>Active</v>
      </c>
      <c r="Y4664" s="17" t="s">
        <v>15615</v>
      </c>
      <c r="Z4664" s="17"/>
    </row>
    <row r="4665" spans="1:26" x14ac:dyDescent="0.25">
      <c r="A4665">
        <v>4664</v>
      </c>
      <c r="B4665" s="17" t="s">
        <v>3267</v>
      </c>
      <c r="C4665" s="17">
        <v>2792</v>
      </c>
      <c r="D4665" s="17" t="str">
        <f>INDEX(Hosts!$A:$O,MATCH(Places!$C4665,Hosts!$A:$A,0),MATCH(Places!D$1,Hosts!$1:$1,0))</f>
        <v>Within a few hours</v>
      </c>
      <c r="E4665" s="87">
        <f>INDEX(Hosts!$A:$O,MATCH(Places!$C4665,Hosts!$A:$A,0),MATCH(Places!E$1,Hosts!$1:$1,0))</f>
        <v>1</v>
      </c>
      <c r="F4665" s="87">
        <f>INDEX(Hosts!$A:$O,MATCH(Places!$C4665,Hosts!$A:$A,0),MATCH(Places!F$1,Hosts!$1:$1,0))</f>
        <v>0.83</v>
      </c>
      <c r="G4665" s="17" t="str">
        <f>INDEX(Hosts!$A:$O,MATCH(Places!$C4665,Hosts!$A:$A,0),MATCH(Places!G$1,Hosts!$1:$1,0))</f>
        <v>Yes</v>
      </c>
      <c r="H4665" s="17">
        <v>14</v>
      </c>
      <c r="I4665" s="17" t="str">
        <f>INDEX(Neighborhoods!$A:$C,MATCH(Places!$H4665,Neighborhoods!$A:$A,0),MATCH(Places!I$1,Neighborhoods!$1:$1,0))</f>
        <v>Manhattan</v>
      </c>
      <c r="J4665" s="17" t="str">
        <f>INDEX(Neighborhoods!$A:$C,MATCH(Places!$H4665,Neighborhoods!$A:$A,0),MATCH(Places!J$1,Neighborhoods!$1:$1,0))</f>
        <v>East Harlem</v>
      </c>
      <c r="K4665" s="17" t="s">
        <v>1</v>
      </c>
      <c r="L4665" s="17" t="str">
        <f t="shared" si="288"/>
        <v>Yes</v>
      </c>
      <c r="M4665" s="17">
        <v>1</v>
      </c>
      <c r="N4665" s="17" t="str" cm="1">
        <f t="array" ref="N4665">_xlfn.IFS(M4665&lt;=2,"Small",M4665&lt;=5,"Medium",M4665&gt;5,"Large")</f>
        <v>Small</v>
      </c>
      <c r="O4665" s="65">
        <v>33</v>
      </c>
      <c r="P4665" s="87">
        <f t="shared" si="289"/>
        <v>0.03</v>
      </c>
      <c r="Q4665" s="68">
        <v>4.76</v>
      </c>
      <c r="R4665" s="68" t="str" cm="1">
        <f t="array" ref="R4665">_xlfn.SWITCH(ROUND(Q4665,0),5,"Excellent",4,"Good",3,"Ok","Bad")</f>
        <v>Excellent</v>
      </c>
      <c r="S4665" s="17">
        <v>17</v>
      </c>
      <c r="T4665" s="17" t="str">
        <f t="shared" si="290"/>
        <v>No</v>
      </c>
      <c r="U4665" s="82">
        <v>43578</v>
      </c>
      <c r="V4665" s="82">
        <v>43908</v>
      </c>
      <c r="W4665" s="17">
        <v>45</v>
      </c>
      <c r="X4665" s="17" t="str">
        <f t="shared" si="291"/>
        <v>Active</v>
      </c>
      <c r="Y4665" s="17" t="s">
        <v>15616</v>
      </c>
      <c r="Z4665" s="17"/>
    </row>
    <row r="4666" spans="1:26" x14ac:dyDescent="0.25">
      <c r="A4666">
        <v>4665</v>
      </c>
      <c r="B4666" s="17" t="s">
        <v>3268</v>
      </c>
      <c r="C4666" s="17">
        <v>3357</v>
      </c>
      <c r="D4666" s="17" t="str">
        <f>INDEX(Hosts!$A:$O,MATCH(Places!$C4666,Hosts!$A:$A,0),MATCH(Places!D$1,Hosts!$1:$1,0))</f>
        <v>Within an hour</v>
      </c>
      <c r="E4666" s="87">
        <f>INDEX(Hosts!$A:$O,MATCH(Places!$C4666,Hosts!$A:$A,0),MATCH(Places!E$1,Hosts!$1:$1,0))</f>
        <v>1</v>
      </c>
      <c r="F4666" s="87">
        <f>INDEX(Hosts!$A:$O,MATCH(Places!$C4666,Hosts!$A:$A,0),MATCH(Places!F$1,Hosts!$1:$1,0))</f>
        <v>0.95</v>
      </c>
      <c r="G4666" s="17" t="str">
        <f>INDEX(Hosts!$A:$O,MATCH(Places!$C4666,Hosts!$A:$A,0),MATCH(Places!G$1,Hosts!$1:$1,0))</f>
        <v>Yes</v>
      </c>
      <c r="H4666" s="17">
        <v>21</v>
      </c>
      <c r="I4666" s="17" t="str">
        <f>INDEX(Neighborhoods!$A:$C,MATCH(Places!$H4666,Neighborhoods!$A:$A,0),MATCH(Places!I$1,Neighborhoods!$1:$1,0))</f>
        <v>Queens</v>
      </c>
      <c r="J4666" s="17" t="str">
        <f>INDEX(Neighborhoods!$A:$C,MATCH(Places!$H4666,Neighborhoods!$A:$A,0),MATCH(Places!J$1,Neighborhoods!$1:$1,0))</f>
        <v>Astoria</v>
      </c>
      <c r="K4666" s="17" t="s">
        <v>1</v>
      </c>
      <c r="L4666" s="17" t="str">
        <f t="shared" si="288"/>
        <v>Yes</v>
      </c>
      <c r="M4666" s="17">
        <v>2</v>
      </c>
      <c r="N4666" s="17" t="str" cm="1">
        <f t="array" ref="N4666">_xlfn.IFS(M4666&lt;=2,"Small",M4666&lt;=5,"Medium",M4666&gt;5,"Large")</f>
        <v>Small</v>
      </c>
      <c r="O4666" s="65">
        <v>44</v>
      </c>
      <c r="P4666" s="87">
        <f t="shared" si="289"/>
        <v>0.03</v>
      </c>
      <c r="Q4666" s="68">
        <v>4.9800000000000004</v>
      </c>
      <c r="R4666" s="68" t="str" cm="1">
        <f t="array" ref="R4666">_xlfn.SWITCH(ROUND(Q4666,0),5,"Excellent",4,"Good",3,"Ok","Bad")</f>
        <v>Excellent</v>
      </c>
      <c r="S4666" s="17">
        <v>86</v>
      </c>
      <c r="T4666" s="17" t="str">
        <f t="shared" si="290"/>
        <v>No</v>
      </c>
      <c r="U4666" s="82">
        <v>43567</v>
      </c>
      <c r="V4666" s="82">
        <v>44038</v>
      </c>
      <c r="W4666" s="17">
        <v>356</v>
      </c>
      <c r="X4666" s="17" t="str">
        <f t="shared" si="291"/>
        <v>Active</v>
      </c>
      <c r="Y4666" s="17" t="s">
        <v>15616</v>
      </c>
      <c r="Z4666" s="17"/>
    </row>
    <row r="4667" spans="1:26" x14ac:dyDescent="0.25">
      <c r="A4667">
        <v>4666</v>
      </c>
      <c r="B4667" s="17" t="s">
        <v>3269</v>
      </c>
      <c r="C4667" s="17">
        <v>2876</v>
      </c>
      <c r="D4667" s="17" t="str">
        <f>INDEX(Hosts!$A:$O,MATCH(Places!$C4667,Hosts!$A:$A,0),MATCH(Places!D$1,Hosts!$1:$1,0))</f>
        <v>Within a day</v>
      </c>
      <c r="E4667" s="87">
        <f>INDEX(Hosts!$A:$O,MATCH(Places!$C4667,Hosts!$A:$A,0),MATCH(Places!E$1,Hosts!$1:$1,0))</f>
        <v>1</v>
      </c>
      <c r="F4667" s="87">
        <f>INDEX(Hosts!$A:$O,MATCH(Places!$C4667,Hosts!$A:$A,0),MATCH(Places!F$1,Hosts!$1:$1,0))</f>
        <v>0.55000000000000004</v>
      </c>
      <c r="G4667" s="17" t="str">
        <f>INDEX(Hosts!$A:$O,MATCH(Places!$C4667,Hosts!$A:$A,0),MATCH(Places!G$1,Hosts!$1:$1,0))</f>
        <v>Yes</v>
      </c>
      <c r="H4667" s="17">
        <v>20</v>
      </c>
      <c r="I4667" s="17" t="str">
        <f>INDEX(Neighborhoods!$A:$C,MATCH(Places!$H4667,Neighborhoods!$A:$A,0),MATCH(Places!I$1,Neighborhoods!$1:$1,0))</f>
        <v>Manhattan</v>
      </c>
      <c r="J4667" s="17" t="str">
        <f>INDEX(Neighborhoods!$A:$C,MATCH(Places!$H4667,Neighborhoods!$A:$A,0),MATCH(Places!J$1,Neighborhoods!$1:$1,0))</f>
        <v>Upper West Side</v>
      </c>
      <c r="K4667" s="17" t="s">
        <v>1</v>
      </c>
      <c r="L4667" s="17" t="str">
        <f t="shared" si="288"/>
        <v>Yes</v>
      </c>
      <c r="M4667" s="17">
        <v>2</v>
      </c>
      <c r="N4667" s="17" t="str" cm="1">
        <f t="array" ref="N4667">_xlfn.IFS(M4667&lt;=2,"Small",M4667&lt;=5,"Medium",M4667&gt;5,"Large")</f>
        <v>Small</v>
      </c>
      <c r="O4667" s="65">
        <v>110</v>
      </c>
      <c r="P4667" s="87">
        <f t="shared" si="289"/>
        <v>0.03</v>
      </c>
      <c r="Q4667" s="68">
        <v>5</v>
      </c>
      <c r="R4667" s="68" t="str" cm="1">
        <f t="array" ref="R4667">_xlfn.SWITCH(ROUND(Q4667,0),5,"Excellent",4,"Good",3,"Ok","Bad")</f>
        <v>Excellent</v>
      </c>
      <c r="S4667" s="17">
        <v>8</v>
      </c>
      <c r="T4667" s="17" t="str">
        <f t="shared" si="290"/>
        <v>No</v>
      </c>
      <c r="U4667" s="82">
        <v>43576</v>
      </c>
      <c r="V4667" s="82">
        <v>43792</v>
      </c>
      <c r="W4667" s="17">
        <v>89</v>
      </c>
      <c r="X4667" s="17" t="str">
        <f t="shared" si="291"/>
        <v>Active</v>
      </c>
      <c r="Y4667" s="17" t="s">
        <v>15615</v>
      </c>
      <c r="Z4667" s="17"/>
    </row>
    <row r="4668" spans="1:26" x14ac:dyDescent="0.25">
      <c r="A4668">
        <v>4667</v>
      </c>
      <c r="B4668" s="17" t="s">
        <v>3270</v>
      </c>
      <c r="C4668" s="17">
        <v>759</v>
      </c>
      <c r="D4668" s="17" t="str">
        <f>INDEX(Hosts!$A:$O,MATCH(Places!$C4668,Hosts!$A:$A,0),MATCH(Places!D$1,Hosts!$1:$1,0))</f>
        <v>Within an hour</v>
      </c>
      <c r="E4668" s="87">
        <f>INDEX(Hosts!$A:$O,MATCH(Places!$C4668,Hosts!$A:$A,0),MATCH(Places!E$1,Hosts!$1:$1,0))</f>
        <v>1</v>
      </c>
      <c r="F4668" s="87">
        <f>INDEX(Hosts!$A:$O,MATCH(Places!$C4668,Hosts!$A:$A,0),MATCH(Places!F$1,Hosts!$1:$1,0))</f>
        <v>0.33</v>
      </c>
      <c r="G4668" s="17" t="str">
        <f>INDEX(Hosts!$A:$O,MATCH(Places!$C4668,Hosts!$A:$A,0),MATCH(Places!G$1,Hosts!$1:$1,0))</f>
        <v>No</v>
      </c>
      <c r="H4668" s="17">
        <v>20</v>
      </c>
      <c r="I4668" s="17" t="str">
        <f>INDEX(Neighborhoods!$A:$C,MATCH(Places!$H4668,Neighborhoods!$A:$A,0),MATCH(Places!I$1,Neighborhoods!$1:$1,0))</f>
        <v>Manhattan</v>
      </c>
      <c r="J4668" s="17" t="str">
        <f>INDEX(Neighborhoods!$A:$C,MATCH(Places!$H4668,Neighborhoods!$A:$A,0),MATCH(Places!J$1,Neighborhoods!$1:$1,0))</f>
        <v>Upper West Side</v>
      </c>
      <c r="K4668" s="17" t="s">
        <v>11822</v>
      </c>
      <c r="L4668" s="17" t="str">
        <f t="shared" si="288"/>
        <v>No</v>
      </c>
      <c r="M4668" s="17">
        <v>2</v>
      </c>
      <c r="N4668" s="17" t="str" cm="1">
        <f t="array" ref="N4668">_xlfn.IFS(M4668&lt;=2,"Small",M4668&lt;=5,"Medium",M4668&gt;5,"Large")</f>
        <v>Small</v>
      </c>
      <c r="O4668" s="65">
        <v>185</v>
      </c>
      <c r="P4668" s="87">
        <f t="shared" si="289"/>
        <v>0.03</v>
      </c>
      <c r="Q4668" s="68">
        <v>5</v>
      </c>
      <c r="R4668" s="68" t="str" cm="1">
        <f t="array" ref="R4668">_xlfn.SWITCH(ROUND(Q4668,0),5,"Excellent",4,"Good",3,"Ok","Bad")</f>
        <v>Excellent</v>
      </c>
      <c r="S4668" s="17">
        <v>3</v>
      </c>
      <c r="T4668" s="17" t="str">
        <f t="shared" si="290"/>
        <v>No</v>
      </c>
      <c r="U4668" s="82">
        <v>43689</v>
      </c>
      <c r="V4668" s="82">
        <v>43705</v>
      </c>
      <c r="W4668" s="17">
        <v>12</v>
      </c>
      <c r="X4668" s="17" t="str">
        <f t="shared" si="291"/>
        <v>Active</v>
      </c>
      <c r="Y4668" s="17" t="s">
        <v>15615</v>
      </c>
      <c r="Z4668" s="17"/>
    </row>
    <row r="4669" spans="1:26" x14ac:dyDescent="0.25">
      <c r="A4669">
        <v>4668</v>
      </c>
      <c r="B4669" s="17" t="s">
        <v>14879</v>
      </c>
      <c r="C4669" s="17">
        <v>391</v>
      </c>
      <c r="D4669" s="17" t="str">
        <f>INDEX(Hosts!$A:$O,MATCH(Places!$C4669,Hosts!$A:$A,0),MATCH(Places!D$1,Hosts!$1:$1,0))</f>
        <v>Within a day</v>
      </c>
      <c r="E4669" s="87">
        <f>INDEX(Hosts!$A:$O,MATCH(Places!$C4669,Hosts!$A:$A,0),MATCH(Places!E$1,Hosts!$1:$1,0))</f>
        <v>1</v>
      </c>
      <c r="F4669" s="87">
        <f>INDEX(Hosts!$A:$O,MATCH(Places!$C4669,Hosts!$A:$A,0),MATCH(Places!F$1,Hosts!$1:$1,0))</f>
        <v>0.28999999999999998</v>
      </c>
      <c r="G4669" s="17" t="str">
        <f>INDEX(Hosts!$A:$O,MATCH(Places!$C4669,Hosts!$A:$A,0),MATCH(Places!G$1,Hosts!$1:$1,0))</f>
        <v>No</v>
      </c>
      <c r="H4669" s="17">
        <v>12</v>
      </c>
      <c r="I4669" s="17" t="str">
        <f>INDEX(Neighborhoods!$A:$C,MATCH(Places!$H4669,Neighborhoods!$A:$A,0),MATCH(Places!I$1,Neighborhoods!$1:$1,0))</f>
        <v>Brooklyn</v>
      </c>
      <c r="J4669" s="17" t="str">
        <f>INDEX(Neighborhoods!$A:$C,MATCH(Places!$H4669,Neighborhoods!$A:$A,0),MATCH(Places!J$1,Neighborhoods!$1:$1,0))</f>
        <v>Williamsburg</v>
      </c>
      <c r="K4669" s="17" t="s">
        <v>11822</v>
      </c>
      <c r="L4669" s="17" t="str">
        <f t="shared" si="288"/>
        <v>No</v>
      </c>
      <c r="M4669" s="17">
        <v>2</v>
      </c>
      <c r="N4669" s="17" t="str" cm="1">
        <f t="array" ref="N4669">_xlfn.IFS(M4669&lt;=2,"Small",M4669&lt;=5,"Medium",M4669&gt;5,"Large")</f>
        <v>Small</v>
      </c>
      <c r="O4669" s="65">
        <v>75</v>
      </c>
      <c r="P4669" s="87">
        <f t="shared" si="289"/>
        <v>0.03</v>
      </c>
      <c r="Q4669" s="68">
        <v>4.33</v>
      </c>
      <c r="R4669" s="68" t="str" cm="1">
        <f t="array" ref="R4669">_xlfn.SWITCH(ROUND(Q4669,0),5,"Excellent",4,"Good",3,"Ok","Bad")</f>
        <v>Good</v>
      </c>
      <c r="S4669" s="17">
        <v>3</v>
      </c>
      <c r="T4669" s="17" t="str">
        <f t="shared" si="290"/>
        <v>No</v>
      </c>
      <c r="U4669" s="82">
        <v>43638</v>
      </c>
      <c r="V4669" s="82">
        <v>43849</v>
      </c>
      <c r="W4669" s="17">
        <v>55</v>
      </c>
      <c r="X4669" s="17" t="str">
        <f t="shared" si="291"/>
        <v>Active</v>
      </c>
      <c r="Y4669" s="17" t="s">
        <v>15615</v>
      </c>
      <c r="Z4669" s="17"/>
    </row>
    <row r="4670" spans="1:26" x14ac:dyDescent="0.25">
      <c r="A4670">
        <v>4669</v>
      </c>
      <c r="B4670" s="17" t="s">
        <v>13550</v>
      </c>
      <c r="C4670" s="17">
        <v>741</v>
      </c>
      <c r="D4670" s="17" t="str">
        <f>INDEX(Hosts!$A:$O,MATCH(Places!$C4670,Hosts!$A:$A,0),MATCH(Places!D$1,Hosts!$1:$1,0))</f>
        <v>Within a few hours</v>
      </c>
      <c r="E4670" s="87">
        <f>INDEX(Hosts!$A:$O,MATCH(Places!$C4670,Hosts!$A:$A,0),MATCH(Places!E$1,Hosts!$1:$1,0))</f>
        <v>1</v>
      </c>
      <c r="F4670" s="87">
        <f>INDEX(Hosts!$A:$O,MATCH(Places!$C4670,Hosts!$A:$A,0),MATCH(Places!F$1,Hosts!$1:$1,0))</f>
        <v>0.97</v>
      </c>
      <c r="G4670" s="17" t="str">
        <f>INDEX(Hosts!$A:$O,MATCH(Places!$C4670,Hosts!$A:$A,0),MATCH(Places!G$1,Hosts!$1:$1,0))</f>
        <v>Yes</v>
      </c>
      <c r="H4670" s="17">
        <v>7</v>
      </c>
      <c r="I4670" s="17" t="str">
        <f>INDEX(Neighborhoods!$A:$C,MATCH(Places!$H4670,Neighborhoods!$A:$A,0),MATCH(Places!I$1,Neighborhoods!$1:$1,0))</f>
        <v>Brooklyn</v>
      </c>
      <c r="J4670" s="17" t="str">
        <f>INDEX(Neighborhoods!$A:$C,MATCH(Places!$H4670,Neighborhoods!$A:$A,0),MATCH(Places!J$1,Neighborhoods!$1:$1,0))</f>
        <v>Bedford-Stuyvesant</v>
      </c>
      <c r="K4670" s="17" t="s">
        <v>11822</v>
      </c>
      <c r="L4670" s="17" t="str">
        <f t="shared" si="288"/>
        <v>No</v>
      </c>
      <c r="M4670" s="17">
        <v>4</v>
      </c>
      <c r="N4670" s="17" t="str" cm="1">
        <f t="array" ref="N4670">_xlfn.IFS(M4670&lt;=2,"Small",M4670&lt;=5,"Medium",M4670&gt;5,"Large")</f>
        <v>Medium</v>
      </c>
      <c r="O4670" s="65">
        <v>135</v>
      </c>
      <c r="P4670" s="87">
        <f t="shared" si="289"/>
        <v>0.03</v>
      </c>
      <c r="Q4670" s="68">
        <v>4.92</v>
      </c>
      <c r="R4670" s="68" t="str" cm="1">
        <f t="array" ref="R4670">_xlfn.SWITCH(ROUND(Q4670,0),5,"Excellent",4,"Good",3,"Ok","Bad")</f>
        <v>Excellent</v>
      </c>
      <c r="S4670" s="17">
        <v>51</v>
      </c>
      <c r="T4670" s="17" t="str">
        <f t="shared" si="290"/>
        <v>No</v>
      </c>
      <c r="U4670" s="82">
        <v>43600</v>
      </c>
      <c r="V4670" s="82">
        <v>43905</v>
      </c>
      <c r="W4670" s="17">
        <v>361</v>
      </c>
      <c r="X4670" s="17" t="str">
        <f t="shared" si="291"/>
        <v>Active</v>
      </c>
      <c r="Y4670" s="17" t="s">
        <v>15615</v>
      </c>
      <c r="Z4670" s="17"/>
    </row>
    <row r="4671" spans="1:26" x14ac:dyDescent="0.25">
      <c r="A4671">
        <v>4670</v>
      </c>
      <c r="B4671" s="17" t="s">
        <v>14698</v>
      </c>
      <c r="C4671" s="17">
        <v>1393</v>
      </c>
      <c r="D4671" s="17" t="str">
        <f>INDEX(Hosts!$A:$O,MATCH(Places!$C4671,Hosts!$A:$A,0),MATCH(Places!D$1,Hosts!$1:$1,0))</f>
        <v>Within a few hours</v>
      </c>
      <c r="E4671" s="87">
        <f>INDEX(Hosts!$A:$O,MATCH(Places!$C4671,Hosts!$A:$A,0),MATCH(Places!E$1,Hosts!$1:$1,0))</f>
        <v>1</v>
      </c>
      <c r="F4671" s="87">
        <f>INDEX(Hosts!$A:$O,MATCH(Places!$C4671,Hosts!$A:$A,0),MATCH(Places!F$1,Hosts!$1:$1,0))</f>
        <v>1</v>
      </c>
      <c r="G4671" s="17" t="str">
        <f>INDEX(Hosts!$A:$O,MATCH(Places!$C4671,Hosts!$A:$A,0),MATCH(Places!G$1,Hosts!$1:$1,0))</f>
        <v>No</v>
      </c>
      <c r="H4671" s="17">
        <v>14</v>
      </c>
      <c r="I4671" s="17" t="str">
        <f>INDEX(Neighborhoods!$A:$C,MATCH(Places!$H4671,Neighborhoods!$A:$A,0),MATCH(Places!I$1,Neighborhoods!$1:$1,0))</f>
        <v>Manhattan</v>
      </c>
      <c r="J4671" s="17" t="str">
        <f>INDEX(Neighborhoods!$A:$C,MATCH(Places!$H4671,Neighborhoods!$A:$A,0),MATCH(Places!J$1,Neighborhoods!$1:$1,0))</f>
        <v>East Harlem</v>
      </c>
      <c r="K4671" s="17" t="s">
        <v>1</v>
      </c>
      <c r="L4671" s="17" t="str">
        <f t="shared" si="288"/>
        <v>Yes</v>
      </c>
      <c r="M4671" s="17">
        <v>2</v>
      </c>
      <c r="N4671" s="17" t="str" cm="1">
        <f t="array" ref="N4671">_xlfn.IFS(M4671&lt;=2,"Small",M4671&lt;=5,"Medium",M4671&gt;5,"Large")</f>
        <v>Small</v>
      </c>
      <c r="O4671" s="65">
        <v>80</v>
      </c>
      <c r="P4671" s="87">
        <f t="shared" si="289"/>
        <v>0.03</v>
      </c>
      <c r="Q4671" s="68">
        <v>4.6399999999999997</v>
      </c>
      <c r="R4671" s="68" t="str" cm="1">
        <f t="array" ref="R4671">_xlfn.SWITCH(ROUND(Q4671,0),5,"Excellent",4,"Good",3,"Ok","Bad")</f>
        <v>Excellent</v>
      </c>
      <c r="S4671" s="17">
        <v>11</v>
      </c>
      <c r="T4671" s="17" t="str">
        <f t="shared" si="290"/>
        <v>No</v>
      </c>
      <c r="U4671" s="82">
        <v>43566</v>
      </c>
      <c r="V4671" s="82">
        <v>43646</v>
      </c>
      <c r="W4671" s="17">
        <v>179</v>
      </c>
      <c r="X4671" s="17" t="str">
        <f t="shared" si="291"/>
        <v>Active</v>
      </c>
      <c r="Y4671" s="17" t="s">
        <v>15615</v>
      </c>
      <c r="Z4671" s="17"/>
    </row>
    <row r="4672" spans="1:26" x14ac:dyDescent="0.25">
      <c r="A4672">
        <v>4671</v>
      </c>
      <c r="B4672" s="17" t="s">
        <v>3271</v>
      </c>
      <c r="C4672" s="17">
        <v>3829</v>
      </c>
      <c r="D4672" s="17" t="str">
        <f>INDEX(Hosts!$A:$O,MATCH(Places!$C4672,Hosts!$A:$A,0),MATCH(Places!D$1,Hosts!$1:$1,0))</f>
        <v>Within an hour</v>
      </c>
      <c r="E4672" s="87">
        <f>INDEX(Hosts!$A:$O,MATCH(Places!$C4672,Hosts!$A:$A,0),MATCH(Places!E$1,Hosts!$1:$1,0))</f>
        <v>1</v>
      </c>
      <c r="F4672" s="87">
        <f>INDEX(Hosts!$A:$O,MATCH(Places!$C4672,Hosts!$A:$A,0),MATCH(Places!F$1,Hosts!$1:$1,0))</f>
        <v>1</v>
      </c>
      <c r="G4672" s="17" t="str">
        <f>INDEX(Hosts!$A:$O,MATCH(Places!$C4672,Hosts!$A:$A,0),MATCH(Places!G$1,Hosts!$1:$1,0))</f>
        <v>No</v>
      </c>
      <c r="H4672" s="17">
        <v>17</v>
      </c>
      <c r="I4672" s="17" t="str">
        <f>INDEX(Neighborhoods!$A:$C,MATCH(Places!$H4672,Neighborhoods!$A:$A,0),MATCH(Places!I$1,Neighborhoods!$1:$1,0))</f>
        <v>Manhattan</v>
      </c>
      <c r="J4672" s="17" t="str">
        <f>INDEX(Neighborhoods!$A:$C,MATCH(Places!$H4672,Neighborhoods!$A:$A,0),MATCH(Places!J$1,Neighborhoods!$1:$1,0))</f>
        <v>Hell's Kitchen</v>
      </c>
      <c r="K4672" s="17" t="s">
        <v>16</v>
      </c>
      <c r="L4672" s="17" t="str">
        <f t="shared" si="288"/>
        <v>Yes</v>
      </c>
      <c r="M4672" s="17">
        <v>2</v>
      </c>
      <c r="N4672" s="17" t="str" cm="1">
        <f t="array" ref="N4672">_xlfn.IFS(M4672&lt;=2,"Small",M4672&lt;=5,"Medium",M4672&gt;5,"Large")</f>
        <v>Small</v>
      </c>
      <c r="O4672" s="65">
        <v>34</v>
      </c>
      <c r="P4672" s="87">
        <f t="shared" si="289"/>
        <v>0.03</v>
      </c>
      <c r="Q4672" s="68">
        <v>4.5599999999999996</v>
      </c>
      <c r="R4672" s="68" t="str" cm="1">
        <f t="array" ref="R4672">_xlfn.SWITCH(ROUND(Q4672,0),5,"Excellent",4,"Good",3,"Ok","Bad")</f>
        <v>Excellent</v>
      </c>
      <c r="S4672" s="17">
        <v>39</v>
      </c>
      <c r="T4672" s="17" t="str">
        <f t="shared" si="290"/>
        <v>No</v>
      </c>
      <c r="U4672" s="82">
        <v>43564</v>
      </c>
      <c r="V4672" s="82">
        <v>44057</v>
      </c>
      <c r="W4672" s="17">
        <v>363</v>
      </c>
      <c r="X4672" s="17" t="str">
        <f t="shared" si="291"/>
        <v>Active</v>
      </c>
      <c r="Y4672" s="17" t="s">
        <v>15616</v>
      </c>
      <c r="Z4672" s="17"/>
    </row>
    <row r="4673" spans="1:26" x14ac:dyDescent="0.25">
      <c r="A4673">
        <v>4672</v>
      </c>
      <c r="B4673" s="17" t="s">
        <v>3271</v>
      </c>
      <c r="C4673" s="17">
        <v>3829</v>
      </c>
      <c r="D4673" s="17" t="str">
        <f>INDEX(Hosts!$A:$O,MATCH(Places!$C4673,Hosts!$A:$A,0),MATCH(Places!D$1,Hosts!$1:$1,0))</f>
        <v>Within an hour</v>
      </c>
      <c r="E4673" s="87">
        <f>INDEX(Hosts!$A:$O,MATCH(Places!$C4673,Hosts!$A:$A,0),MATCH(Places!E$1,Hosts!$1:$1,0))</f>
        <v>1</v>
      </c>
      <c r="F4673" s="87">
        <f>INDEX(Hosts!$A:$O,MATCH(Places!$C4673,Hosts!$A:$A,0),MATCH(Places!F$1,Hosts!$1:$1,0))</f>
        <v>1</v>
      </c>
      <c r="G4673" s="17" t="str">
        <f>INDEX(Hosts!$A:$O,MATCH(Places!$C4673,Hosts!$A:$A,0),MATCH(Places!G$1,Hosts!$1:$1,0))</f>
        <v>No</v>
      </c>
      <c r="H4673" s="17">
        <v>17</v>
      </c>
      <c r="I4673" s="17" t="str">
        <f>INDEX(Neighborhoods!$A:$C,MATCH(Places!$H4673,Neighborhoods!$A:$A,0),MATCH(Places!I$1,Neighborhoods!$1:$1,0))</f>
        <v>Manhattan</v>
      </c>
      <c r="J4673" s="17" t="str">
        <f>INDEX(Neighborhoods!$A:$C,MATCH(Places!$H4673,Neighborhoods!$A:$A,0),MATCH(Places!J$1,Neighborhoods!$1:$1,0))</f>
        <v>Hell's Kitchen</v>
      </c>
      <c r="K4673" s="17" t="s">
        <v>16</v>
      </c>
      <c r="L4673" s="17" t="str">
        <f t="shared" si="288"/>
        <v>Yes</v>
      </c>
      <c r="M4673" s="17">
        <v>1</v>
      </c>
      <c r="N4673" s="17" t="str" cm="1">
        <f t="array" ref="N4673">_xlfn.IFS(M4673&lt;=2,"Small",M4673&lt;=5,"Medium",M4673&gt;5,"Large")</f>
        <v>Small</v>
      </c>
      <c r="O4673" s="65">
        <v>36</v>
      </c>
      <c r="P4673" s="87">
        <f t="shared" si="289"/>
        <v>0.03</v>
      </c>
      <c r="Q4673" s="68">
        <v>4.57</v>
      </c>
      <c r="R4673" s="68" t="str" cm="1">
        <f t="array" ref="R4673">_xlfn.SWITCH(ROUND(Q4673,0),5,"Excellent",4,"Good",3,"Ok","Bad")</f>
        <v>Excellent</v>
      </c>
      <c r="S4673" s="17">
        <v>44</v>
      </c>
      <c r="T4673" s="17" t="str">
        <f t="shared" si="290"/>
        <v>No</v>
      </c>
      <c r="U4673" s="82">
        <v>43566</v>
      </c>
      <c r="V4673" s="82">
        <v>44052</v>
      </c>
      <c r="W4673" s="17">
        <v>364</v>
      </c>
      <c r="X4673" s="17" t="str">
        <f t="shared" si="291"/>
        <v>Active</v>
      </c>
      <c r="Y4673" s="17" t="s">
        <v>15616</v>
      </c>
      <c r="Z4673" s="17"/>
    </row>
    <row r="4674" spans="1:26" x14ac:dyDescent="0.25">
      <c r="A4674">
        <v>4673</v>
      </c>
      <c r="B4674" s="17" t="s">
        <v>3272</v>
      </c>
      <c r="C4674" s="17">
        <v>3829</v>
      </c>
      <c r="D4674" s="17" t="str">
        <f>INDEX(Hosts!$A:$O,MATCH(Places!$C4674,Hosts!$A:$A,0),MATCH(Places!D$1,Hosts!$1:$1,0))</f>
        <v>Within an hour</v>
      </c>
      <c r="E4674" s="87">
        <f>INDEX(Hosts!$A:$O,MATCH(Places!$C4674,Hosts!$A:$A,0),MATCH(Places!E$1,Hosts!$1:$1,0))</f>
        <v>1</v>
      </c>
      <c r="F4674" s="87">
        <f>INDEX(Hosts!$A:$O,MATCH(Places!$C4674,Hosts!$A:$A,0),MATCH(Places!F$1,Hosts!$1:$1,0))</f>
        <v>1</v>
      </c>
      <c r="G4674" s="17" t="str">
        <f>INDEX(Hosts!$A:$O,MATCH(Places!$C4674,Hosts!$A:$A,0),MATCH(Places!G$1,Hosts!$1:$1,0))</f>
        <v>No</v>
      </c>
      <c r="H4674" s="17">
        <v>17</v>
      </c>
      <c r="I4674" s="17" t="str">
        <f>INDEX(Neighborhoods!$A:$C,MATCH(Places!$H4674,Neighborhoods!$A:$A,0),MATCH(Places!I$1,Neighborhoods!$1:$1,0))</f>
        <v>Manhattan</v>
      </c>
      <c r="J4674" s="17" t="str">
        <f>INDEX(Neighborhoods!$A:$C,MATCH(Places!$H4674,Neighborhoods!$A:$A,0),MATCH(Places!J$1,Neighborhoods!$1:$1,0))</f>
        <v>Hell's Kitchen</v>
      </c>
      <c r="K4674" s="17" t="s">
        <v>16</v>
      </c>
      <c r="L4674" s="17" t="str">
        <f t="shared" ref="L4674:L4737" si="292">IF(OR(K4674="Private room",K4674="Shared room"),"Yes","No")</f>
        <v>Yes</v>
      </c>
      <c r="M4674" s="17">
        <v>1</v>
      </c>
      <c r="N4674" s="17" t="str" cm="1">
        <f t="array" ref="N4674">_xlfn.IFS(M4674&lt;=2,"Small",M4674&lt;=5,"Medium",M4674&gt;5,"Large")</f>
        <v>Small</v>
      </c>
      <c r="O4674" s="65">
        <v>43</v>
      </c>
      <c r="P4674" s="87">
        <f t="shared" ref="P4674:P4737" si="293">VLOOKUP(O4674,$AB$1:$AC$5,2)</f>
        <v>0.03</v>
      </c>
      <c r="Q4674" s="68">
        <v>4.84</v>
      </c>
      <c r="R4674" s="68" t="str" cm="1">
        <f t="array" ref="R4674">_xlfn.SWITCH(ROUND(Q4674,0),5,"Excellent",4,"Good",3,"Ok","Bad")</f>
        <v>Excellent</v>
      </c>
      <c r="S4674" s="17">
        <v>57</v>
      </c>
      <c r="T4674" s="17" t="str">
        <f t="shared" ref="T4674:T4737" si="294">IF(AND(Q4674&gt;=4.8,S4674&gt;100),"Yes","No")</f>
        <v>No</v>
      </c>
      <c r="U4674" s="82">
        <v>43567</v>
      </c>
      <c r="V4674" s="82">
        <v>43899</v>
      </c>
      <c r="W4674" s="17">
        <v>364</v>
      </c>
      <c r="X4674" s="17" t="str">
        <f t="shared" ref="X4674:X4737" si="295">IF(W4674&lt;&gt;0,"Active","Inactive")</f>
        <v>Active</v>
      </c>
      <c r="Y4674" s="17" t="s">
        <v>15616</v>
      </c>
      <c r="Z4674" s="17"/>
    </row>
    <row r="4675" spans="1:26" x14ac:dyDescent="0.25">
      <c r="A4675">
        <v>4674</v>
      </c>
      <c r="B4675" s="17" t="s">
        <v>3273</v>
      </c>
      <c r="C4675" s="17">
        <v>1481</v>
      </c>
      <c r="D4675" s="17" t="str">
        <f>INDEX(Hosts!$A:$O,MATCH(Places!$C4675,Hosts!$A:$A,0),MATCH(Places!D$1,Hosts!$1:$1,0))</f>
        <v>Within a few hours</v>
      </c>
      <c r="E4675" s="87">
        <f>INDEX(Hosts!$A:$O,MATCH(Places!$C4675,Hosts!$A:$A,0),MATCH(Places!E$1,Hosts!$1:$1,0))</f>
        <v>0.71</v>
      </c>
      <c r="F4675" s="87">
        <f>INDEX(Hosts!$A:$O,MATCH(Places!$C4675,Hosts!$A:$A,0),MATCH(Places!F$1,Hosts!$1:$1,0))</f>
        <v>0.89</v>
      </c>
      <c r="G4675" s="17" t="str">
        <f>INDEX(Hosts!$A:$O,MATCH(Places!$C4675,Hosts!$A:$A,0),MATCH(Places!G$1,Hosts!$1:$1,0))</f>
        <v>No</v>
      </c>
      <c r="H4675" s="17">
        <v>21</v>
      </c>
      <c r="I4675" s="17" t="str">
        <f>INDEX(Neighborhoods!$A:$C,MATCH(Places!$H4675,Neighborhoods!$A:$A,0),MATCH(Places!I$1,Neighborhoods!$1:$1,0))</f>
        <v>Queens</v>
      </c>
      <c r="J4675" s="17" t="str">
        <f>INDEX(Neighborhoods!$A:$C,MATCH(Places!$H4675,Neighborhoods!$A:$A,0),MATCH(Places!J$1,Neighborhoods!$1:$1,0))</f>
        <v>Astoria</v>
      </c>
      <c r="K4675" s="17" t="s">
        <v>1</v>
      </c>
      <c r="L4675" s="17" t="str">
        <f t="shared" si="292"/>
        <v>Yes</v>
      </c>
      <c r="M4675" s="17">
        <v>2</v>
      </c>
      <c r="N4675" s="17" t="str" cm="1">
        <f t="array" ref="N4675">_xlfn.IFS(M4675&lt;=2,"Small",M4675&lt;=5,"Medium",M4675&gt;5,"Large")</f>
        <v>Small</v>
      </c>
      <c r="O4675" s="65">
        <v>75</v>
      </c>
      <c r="P4675" s="87">
        <f t="shared" si="293"/>
        <v>0.03</v>
      </c>
      <c r="Q4675" s="68">
        <v>4.7300000000000004</v>
      </c>
      <c r="R4675" s="68" t="str" cm="1">
        <f t="array" ref="R4675">_xlfn.SWITCH(ROUND(Q4675,0),5,"Excellent",4,"Good",3,"Ok","Bad")</f>
        <v>Excellent</v>
      </c>
      <c r="S4675" s="17">
        <v>15</v>
      </c>
      <c r="T4675" s="17" t="str">
        <f t="shared" si="294"/>
        <v>No</v>
      </c>
      <c r="U4675" s="82">
        <v>43566</v>
      </c>
      <c r="V4675" s="82">
        <v>43730</v>
      </c>
      <c r="W4675" s="17">
        <v>0</v>
      </c>
      <c r="X4675" s="17" t="str">
        <f t="shared" si="295"/>
        <v>Inactive</v>
      </c>
      <c r="Y4675" s="17" t="s">
        <v>15616</v>
      </c>
      <c r="Z4675" s="17"/>
    </row>
    <row r="4676" spans="1:26" x14ac:dyDescent="0.25">
      <c r="A4676">
        <v>4675</v>
      </c>
      <c r="B4676" s="17" t="s">
        <v>14854</v>
      </c>
      <c r="C4676" s="17">
        <v>3292</v>
      </c>
      <c r="D4676" s="17" t="str">
        <f>INDEX(Hosts!$A:$O,MATCH(Places!$C4676,Hosts!$A:$A,0),MATCH(Places!D$1,Hosts!$1:$1,0))</f>
        <v>Within an hour</v>
      </c>
      <c r="E4676" s="87">
        <f>INDEX(Hosts!$A:$O,MATCH(Places!$C4676,Hosts!$A:$A,0),MATCH(Places!E$1,Hosts!$1:$1,0))</f>
        <v>1</v>
      </c>
      <c r="F4676" s="87">
        <f>INDEX(Hosts!$A:$O,MATCH(Places!$C4676,Hosts!$A:$A,0),MATCH(Places!F$1,Hosts!$1:$1,0))</f>
        <v>0.79</v>
      </c>
      <c r="G4676" s="17" t="str">
        <f>INDEX(Hosts!$A:$O,MATCH(Places!$C4676,Hosts!$A:$A,0),MATCH(Places!G$1,Hosts!$1:$1,0))</f>
        <v>No</v>
      </c>
      <c r="H4676" s="17">
        <v>8</v>
      </c>
      <c r="I4676" s="17" t="str">
        <f>INDEX(Neighborhoods!$A:$C,MATCH(Places!$H4676,Neighborhoods!$A:$A,0),MATCH(Places!I$1,Neighborhoods!$1:$1,0))</f>
        <v>Brooklyn</v>
      </c>
      <c r="J4676" s="17" t="str">
        <f>INDEX(Neighborhoods!$A:$C,MATCH(Places!$H4676,Neighborhoods!$A:$A,0),MATCH(Places!J$1,Neighborhoods!$1:$1,0))</f>
        <v>Bushwick</v>
      </c>
      <c r="K4676" s="17" t="s">
        <v>1</v>
      </c>
      <c r="L4676" s="17" t="str">
        <f t="shared" si="292"/>
        <v>Yes</v>
      </c>
      <c r="M4676" s="17">
        <v>2</v>
      </c>
      <c r="N4676" s="17" t="str" cm="1">
        <f t="array" ref="N4676">_xlfn.IFS(M4676&lt;=2,"Small",M4676&lt;=5,"Medium",M4676&gt;5,"Large")</f>
        <v>Small</v>
      </c>
      <c r="O4676" s="65">
        <v>42</v>
      </c>
      <c r="P4676" s="87">
        <f t="shared" si="293"/>
        <v>0.03</v>
      </c>
      <c r="Q4676" s="68">
        <v>5</v>
      </c>
      <c r="R4676" s="68" t="str" cm="1">
        <f t="array" ref="R4676">_xlfn.SWITCH(ROUND(Q4676,0),5,"Excellent",4,"Good",3,"Ok","Bad")</f>
        <v>Excellent</v>
      </c>
      <c r="S4676" s="17">
        <v>4</v>
      </c>
      <c r="T4676" s="17" t="str">
        <f t="shared" si="294"/>
        <v>No</v>
      </c>
      <c r="U4676" s="82">
        <v>43819</v>
      </c>
      <c r="V4676" s="82">
        <v>44044</v>
      </c>
      <c r="W4676" s="17">
        <v>336</v>
      </c>
      <c r="X4676" s="17" t="str">
        <f t="shared" si="295"/>
        <v>Active</v>
      </c>
      <c r="Y4676" s="17" t="s">
        <v>15615</v>
      </c>
      <c r="Z4676" s="17"/>
    </row>
    <row r="4677" spans="1:26" x14ac:dyDescent="0.25">
      <c r="A4677">
        <v>4676</v>
      </c>
      <c r="B4677" s="17" t="s">
        <v>3274</v>
      </c>
      <c r="C4677" s="17">
        <v>249</v>
      </c>
      <c r="D4677" s="17" t="str">
        <f>INDEX(Hosts!$A:$O,MATCH(Places!$C4677,Hosts!$A:$A,0),MATCH(Places!D$1,Hosts!$1:$1,0))</f>
        <v>Within a day</v>
      </c>
      <c r="E4677" s="87">
        <f>INDEX(Hosts!$A:$O,MATCH(Places!$C4677,Hosts!$A:$A,0),MATCH(Places!E$1,Hosts!$1:$1,0))</f>
        <v>1</v>
      </c>
      <c r="F4677" s="87">
        <f>INDEX(Hosts!$A:$O,MATCH(Places!$C4677,Hosts!$A:$A,0),MATCH(Places!F$1,Hosts!$1:$1,0))</f>
        <v>1</v>
      </c>
      <c r="G4677" s="17" t="str">
        <f>INDEX(Hosts!$A:$O,MATCH(Places!$C4677,Hosts!$A:$A,0),MATCH(Places!G$1,Hosts!$1:$1,0))</f>
        <v>Yes</v>
      </c>
      <c r="H4677" s="17">
        <v>7</v>
      </c>
      <c r="I4677" s="17" t="str">
        <f>INDEX(Neighborhoods!$A:$C,MATCH(Places!$H4677,Neighborhoods!$A:$A,0),MATCH(Places!I$1,Neighborhoods!$1:$1,0))</f>
        <v>Brooklyn</v>
      </c>
      <c r="J4677" s="17" t="str">
        <f>INDEX(Neighborhoods!$A:$C,MATCH(Places!$H4677,Neighborhoods!$A:$A,0),MATCH(Places!J$1,Neighborhoods!$1:$1,0))</f>
        <v>Bedford-Stuyvesant</v>
      </c>
      <c r="K4677" s="17" t="s">
        <v>11822</v>
      </c>
      <c r="L4677" s="17" t="str">
        <f t="shared" si="292"/>
        <v>No</v>
      </c>
      <c r="M4677" s="17">
        <v>4</v>
      </c>
      <c r="N4677" s="17" t="str" cm="1">
        <f t="array" ref="N4677">_xlfn.IFS(M4677&lt;=2,"Small",M4677&lt;=5,"Medium",M4677&gt;5,"Large")</f>
        <v>Medium</v>
      </c>
      <c r="O4677" s="65">
        <v>115</v>
      </c>
      <c r="P4677" s="87">
        <f t="shared" si="293"/>
        <v>0.03</v>
      </c>
      <c r="Q4677" s="68">
        <v>5</v>
      </c>
      <c r="R4677" s="68" t="str" cm="1">
        <f t="array" ref="R4677">_xlfn.SWITCH(ROUND(Q4677,0),5,"Excellent",4,"Good",3,"Ok","Bad")</f>
        <v>Excellent</v>
      </c>
      <c r="S4677" s="17">
        <v>28</v>
      </c>
      <c r="T4677" s="17" t="str">
        <f t="shared" si="294"/>
        <v>No</v>
      </c>
      <c r="U4677" s="82">
        <v>43570</v>
      </c>
      <c r="V4677" s="82">
        <v>43898</v>
      </c>
      <c r="W4677" s="17">
        <v>43</v>
      </c>
      <c r="X4677" s="17" t="str">
        <f t="shared" si="295"/>
        <v>Active</v>
      </c>
      <c r="Y4677" s="17" t="s">
        <v>15616</v>
      </c>
      <c r="Z4677" s="17"/>
    </row>
    <row r="4678" spans="1:26" x14ac:dyDescent="0.25">
      <c r="A4678">
        <v>4677</v>
      </c>
      <c r="B4678" s="17" t="s">
        <v>3275</v>
      </c>
      <c r="C4678" s="17">
        <v>1952</v>
      </c>
      <c r="D4678" s="17" t="str">
        <f>INDEX(Hosts!$A:$O,MATCH(Places!$C4678,Hosts!$A:$A,0),MATCH(Places!D$1,Hosts!$1:$1,0))</f>
        <v>Within an hour</v>
      </c>
      <c r="E4678" s="87">
        <f>INDEX(Hosts!$A:$O,MATCH(Places!$C4678,Hosts!$A:$A,0),MATCH(Places!E$1,Hosts!$1:$1,0))</f>
        <v>1</v>
      </c>
      <c r="F4678" s="87">
        <f>INDEX(Hosts!$A:$O,MATCH(Places!$C4678,Hosts!$A:$A,0),MATCH(Places!F$1,Hosts!$1:$1,0))</f>
        <v>0.96</v>
      </c>
      <c r="G4678" s="17" t="str">
        <f>INDEX(Hosts!$A:$O,MATCH(Places!$C4678,Hosts!$A:$A,0),MATCH(Places!G$1,Hosts!$1:$1,0))</f>
        <v>Yes</v>
      </c>
      <c r="H4678" s="17">
        <v>8</v>
      </c>
      <c r="I4678" s="17" t="str">
        <f>INDEX(Neighborhoods!$A:$C,MATCH(Places!$H4678,Neighborhoods!$A:$A,0),MATCH(Places!I$1,Neighborhoods!$1:$1,0))</f>
        <v>Brooklyn</v>
      </c>
      <c r="J4678" s="17" t="str">
        <f>INDEX(Neighborhoods!$A:$C,MATCH(Places!$H4678,Neighborhoods!$A:$A,0),MATCH(Places!J$1,Neighborhoods!$1:$1,0))</f>
        <v>Bushwick</v>
      </c>
      <c r="K4678" s="17" t="s">
        <v>11822</v>
      </c>
      <c r="L4678" s="17" t="str">
        <f t="shared" si="292"/>
        <v>No</v>
      </c>
      <c r="M4678" s="17">
        <v>7</v>
      </c>
      <c r="N4678" s="17" t="str" cm="1">
        <f t="array" ref="N4678">_xlfn.IFS(M4678&lt;=2,"Small",M4678&lt;=5,"Medium",M4678&gt;5,"Large")</f>
        <v>Large</v>
      </c>
      <c r="O4678" s="65">
        <v>27</v>
      </c>
      <c r="P4678" s="87">
        <f t="shared" si="293"/>
        <v>0.03</v>
      </c>
      <c r="Q4678" s="68">
        <v>4.91</v>
      </c>
      <c r="R4678" s="68" t="str" cm="1">
        <f t="array" ref="R4678">_xlfn.SWITCH(ROUND(Q4678,0),5,"Excellent",4,"Good",3,"Ok","Bad")</f>
        <v>Excellent</v>
      </c>
      <c r="S4678" s="17">
        <v>46</v>
      </c>
      <c r="T4678" s="17" t="str">
        <f t="shared" si="294"/>
        <v>No</v>
      </c>
      <c r="U4678" s="82">
        <v>43567</v>
      </c>
      <c r="V4678" s="82">
        <v>44025</v>
      </c>
      <c r="W4678" s="17">
        <v>96</v>
      </c>
      <c r="X4678" s="17" t="str">
        <f t="shared" si="295"/>
        <v>Active</v>
      </c>
      <c r="Y4678" s="17" t="s">
        <v>15615</v>
      </c>
      <c r="Z4678" s="17"/>
    </row>
    <row r="4679" spans="1:26" x14ac:dyDescent="0.25">
      <c r="A4679">
        <v>4678</v>
      </c>
      <c r="B4679" s="17" t="s">
        <v>3276</v>
      </c>
      <c r="C4679" s="17">
        <v>1949</v>
      </c>
      <c r="D4679" s="17" t="str">
        <f>INDEX(Hosts!$A:$O,MATCH(Places!$C4679,Hosts!$A:$A,0),MATCH(Places!D$1,Hosts!$1:$1,0))</f>
        <v>Within an hour</v>
      </c>
      <c r="E4679" s="87">
        <f>INDEX(Hosts!$A:$O,MATCH(Places!$C4679,Hosts!$A:$A,0),MATCH(Places!E$1,Hosts!$1:$1,0))</f>
        <v>1</v>
      </c>
      <c r="F4679" s="87">
        <f>INDEX(Hosts!$A:$O,MATCH(Places!$C4679,Hosts!$A:$A,0),MATCH(Places!F$1,Hosts!$1:$1,0))</f>
        <v>0.91</v>
      </c>
      <c r="G4679" s="17" t="str">
        <f>INDEX(Hosts!$A:$O,MATCH(Places!$C4679,Hosts!$A:$A,0),MATCH(Places!G$1,Hosts!$1:$1,0))</f>
        <v>Yes</v>
      </c>
      <c r="H4679" s="17">
        <v>12</v>
      </c>
      <c r="I4679" s="17" t="str">
        <f>INDEX(Neighborhoods!$A:$C,MATCH(Places!$H4679,Neighborhoods!$A:$A,0),MATCH(Places!I$1,Neighborhoods!$1:$1,0))</f>
        <v>Brooklyn</v>
      </c>
      <c r="J4679" s="17" t="str">
        <f>INDEX(Neighborhoods!$A:$C,MATCH(Places!$H4679,Neighborhoods!$A:$A,0),MATCH(Places!J$1,Neighborhoods!$1:$1,0))</f>
        <v>Williamsburg</v>
      </c>
      <c r="K4679" s="17" t="s">
        <v>1</v>
      </c>
      <c r="L4679" s="17" t="str">
        <f t="shared" si="292"/>
        <v>Yes</v>
      </c>
      <c r="M4679" s="17">
        <v>2</v>
      </c>
      <c r="N4679" s="17" t="str" cm="1">
        <f t="array" ref="N4679">_xlfn.IFS(M4679&lt;=2,"Small",M4679&lt;=5,"Medium",M4679&gt;5,"Large")</f>
        <v>Small</v>
      </c>
      <c r="O4679" s="65">
        <v>60</v>
      </c>
      <c r="P4679" s="87">
        <f t="shared" si="293"/>
        <v>0.03</v>
      </c>
      <c r="Q4679" s="68">
        <v>5</v>
      </c>
      <c r="R4679" s="68" t="str" cm="1">
        <f t="array" ref="R4679">_xlfn.SWITCH(ROUND(Q4679,0),5,"Excellent",4,"Good",3,"Ok","Bad")</f>
        <v>Excellent</v>
      </c>
      <c r="S4679" s="17">
        <v>27</v>
      </c>
      <c r="T4679" s="17" t="str">
        <f t="shared" si="294"/>
        <v>No</v>
      </c>
      <c r="U4679" s="82">
        <v>43579</v>
      </c>
      <c r="V4679" s="82">
        <v>43902</v>
      </c>
      <c r="W4679" s="17">
        <v>1</v>
      </c>
      <c r="X4679" s="17" t="str">
        <f t="shared" si="295"/>
        <v>Active</v>
      </c>
      <c r="Y4679" s="17" t="s">
        <v>15615</v>
      </c>
      <c r="Z4679" s="17"/>
    </row>
    <row r="4680" spans="1:26" x14ac:dyDescent="0.25">
      <c r="A4680">
        <v>4679</v>
      </c>
      <c r="B4680" s="17" t="s">
        <v>13632</v>
      </c>
      <c r="C4680" s="17">
        <v>3824</v>
      </c>
      <c r="D4680" s="17" t="str">
        <f>INDEX(Hosts!$A:$O,MATCH(Places!$C4680,Hosts!$A:$A,0),MATCH(Places!D$1,Hosts!$1:$1,0))</f>
        <v>Within an hour</v>
      </c>
      <c r="E4680" s="87">
        <f>INDEX(Hosts!$A:$O,MATCH(Places!$C4680,Hosts!$A:$A,0),MATCH(Places!E$1,Hosts!$1:$1,0))</f>
        <v>1</v>
      </c>
      <c r="F4680" s="87">
        <f>INDEX(Hosts!$A:$O,MATCH(Places!$C4680,Hosts!$A:$A,0),MATCH(Places!F$1,Hosts!$1:$1,0))</f>
        <v>0.98</v>
      </c>
      <c r="G4680" s="17" t="str">
        <f>INDEX(Hosts!$A:$O,MATCH(Places!$C4680,Hosts!$A:$A,0),MATCH(Places!G$1,Hosts!$1:$1,0))</f>
        <v>Yes</v>
      </c>
      <c r="H4680" s="17">
        <v>14</v>
      </c>
      <c r="I4680" s="17" t="str">
        <f>INDEX(Neighborhoods!$A:$C,MATCH(Places!$H4680,Neighborhoods!$A:$A,0),MATCH(Places!I$1,Neighborhoods!$1:$1,0))</f>
        <v>Manhattan</v>
      </c>
      <c r="J4680" s="17" t="str">
        <f>INDEX(Neighborhoods!$A:$C,MATCH(Places!$H4680,Neighborhoods!$A:$A,0),MATCH(Places!J$1,Neighborhoods!$1:$1,0))</f>
        <v>East Harlem</v>
      </c>
      <c r="K4680" s="17" t="s">
        <v>11822</v>
      </c>
      <c r="L4680" s="17" t="str">
        <f t="shared" si="292"/>
        <v>No</v>
      </c>
      <c r="M4680" s="17">
        <v>9</v>
      </c>
      <c r="N4680" s="17" t="str" cm="1">
        <f t="array" ref="N4680">_xlfn.IFS(M4680&lt;=2,"Small",M4680&lt;=5,"Medium",M4680&gt;5,"Large")</f>
        <v>Large</v>
      </c>
      <c r="O4680" s="65">
        <v>201</v>
      </c>
      <c r="P4680" s="87">
        <f t="shared" si="293"/>
        <v>0.04</v>
      </c>
      <c r="Q4680" s="68">
        <v>4.8499999999999996</v>
      </c>
      <c r="R4680" s="68" t="str" cm="1">
        <f t="array" ref="R4680">_xlfn.SWITCH(ROUND(Q4680,0),5,"Excellent",4,"Good",3,"Ok","Bad")</f>
        <v>Excellent</v>
      </c>
      <c r="S4680" s="17">
        <v>26</v>
      </c>
      <c r="T4680" s="17" t="str">
        <f t="shared" si="294"/>
        <v>No</v>
      </c>
      <c r="U4680" s="82">
        <v>43583</v>
      </c>
      <c r="V4680" s="82">
        <v>44052</v>
      </c>
      <c r="W4680" s="17">
        <v>350</v>
      </c>
      <c r="X4680" s="17" t="str">
        <f t="shared" si="295"/>
        <v>Active</v>
      </c>
      <c r="Y4680" s="17" t="s">
        <v>15615</v>
      </c>
      <c r="Z4680" s="17"/>
    </row>
    <row r="4681" spans="1:26" x14ac:dyDescent="0.25">
      <c r="A4681">
        <v>4680</v>
      </c>
      <c r="B4681" s="17" t="s">
        <v>3277</v>
      </c>
      <c r="C4681" s="17">
        <v>3829</v>
      </c>
      <c r="D4681" s="17" t="str">
        <f>INDEX(Hosts!$A:$O,MATCH(Places!$C4681,Hosts!$A:$A,0),MATCH(Places!D$1,Hosts!$1:$1,0))</f>
        <v>Within an hour</v>
      </c>
      <c r="E4681" s="87">
        <f>INDEX(Hosts!$A:$O,MATCH(Places!$C4681,Hosts!$A:$A,0),MATCH(Places!E$1,Hosts!$1:$1,0))</f>
        <v>1</v>
      </c>
      <c r="F4681" s="87">
        <f>INDEX(Hosts!$A:$O,MATCH(Places!$C4681,Hosts!$A:$A,0),MATCH(Places!F$1,Hosts!$1:$1,0))</f>
        <v>1</v>
      </c>
      <c r="G4681" s="17" t="str">
        <f>INDEX(Hosts!$A:$O,MATCH(Places!$C4681,Hosts!$A:$A,0),MATCH(Places!G$1,Hosts!$1:$1,0))</f>
        <v>No</v>
      </c>
      <c r="H4681" s="17">
        <v>17</v>
      </c>
      <c r="I4681" s="17" t="str">
        <f>INDEX(Neighborhoods!$A:$C,MATCH(Places!$H4681,Neighborhoods!$A:$A,0),MATCH(Places!I$1,Neighborhoods!$1:$1,0))</f>
        <v>Manhattan</v>
      </c>
      <c r="J4681" s="17" t="str">
        <f>INDEX(Neighborhoods!$A:$C,MATCH(Places!$H4681,Neighborhoods!$A:$A,0),MATCH(Places!J$1,Neighborhoods!$1:$1,0))</f>
        <v>Hell's Kitchen</v>
      </c>
      <c r="K4681" s="17" t="s">
        <v>16</v>
      </c>
      <c r="L4681" s="17" t="str">
        <f t="shared" si="292"/>
        <v>Yes</v>
      </c>
      <c r="M4681" s="17">
        <v>3</v>
      </c>
      <c r="N4681" s="17" t="str" cm="1">
        <f t="array" ref="N4681">_xlfn.IFS(M4681&lt;=2,"Small",M4681&lt;=5,"Medium",M4681&gt;5,"Large")</f>
        <v>Medium</v>
      </c>
      <c r="O4681" s="65">
        <v>35</v>
      </c>
      <c r="P4681" s="87">
        <f t="shared" si="293"/>
        <v>0.03</v>
      </c>
      <c r="Q4681" s="68">
        <v>4.6900000000000004</v>
      </c>
      <c r="R4681" s="68" t="str" cm="1">
        <f t="array" ref="R4681">_xlfn.SWITCH(ROUND(Q4681,0),5,"Excellent",4,"Good",3,"Ok","Bad")</f>
        <v>Excellent</v>
      </c>
      <c r="S4681" s="17">
        <v>35</v>
      </c>
      <c r="T4681" s="17" t="str">
        <f t="shared" si="294"/>
        <v>No</v>
      </c>
      <c r="U4681" s="82">
        <v>43567</v>
      </c>
      <c r="V4681" s="82">
        <v>44052</v>
      </c>
      <c r="W4681" s="17">
        <v>363</v>
      </c>
      <c r="X4681" s="17" t="str">
        <f t="shared" si="295"/>
        <v>Active</v>
      </c>
      <c r="Y4681" s="17" t="s">
        <v>15616</v>
      </c>
      <c r="Z4681" s="17"/>
    </row>
    <row r="4682" spans="1:26" x14ac:dyDescent="0.25">
      <c r="A4682">
        <v>4681</v>
      </c>
      <c r="B4682" s="17" t="s">
        <v>3278</v>
      </c>
      <c r="C4682" s="17">
        <v>628</v>
      </c>
      <c r="D4682" s="17" t="str">
        <f>INDEX(Hosts!$A:$O,MATCH(Places!$C4682,Hosts!$A:$A,0),MATCH(Places!D$1,Hosts!$1:$1,0))</f>
        <v>Within an hour</v>
      </c>
      <c r="E4682" s="87">
        <f>INDEX(Hosts!$A:$O,MATCH(Places!$C4682,Hosts!$A:$A,0),MATCH(Places!E$1,Hosts!$1:$1,0))</f>
        <v>1</v>
      </c>
      <c r="F4682" s="87">
        <f>INDEX(Hosts!$A:$O,MATCH(Places!$C4682,Hosts!$A:$A,0),MATCH(Places!F$1,Hosts!$1:$1,0))</f>
        <v>0.91</v>
      </c>
      <c r="G4682" s="17" t="str">
        <f>INDEX(Hosts!$A:$O,MATCH(Places!$C4682,Hosts!$A:$A,0),MATCH(Places!G$1,Hosts!$1:$1,0))</f>
        <v>Yes</v>
      </c>
      <c r="H4682" s="17">
        <v>21</v>
      </c>
      <c r="I4682" s="17" t="str">
        <f>INDEX(Neighborhoods!$A:$C,MATCH(Places!$H4682,Neighborhoods!$A:$A,0),MATCH(Places!I$1,Neighborhoods!$1:$1,0))</f>
        <v>Queens</v>
      </c>
      <c r="J4682" s="17" t="str">
        <f>INDEX(Neighborhoods!$A:$C,MATCH(Places!$H4682,Neighborhoods!$A:$A,0),MATCH(Places!J$1,Neighborhoods!$1:$1,0))</f>
        <v>Astoria</v>
      </c>
      <c r="K4682" s="17" t="s">
        <v>11822</v>
      </c>
      <c r="L4682" s="17" t="str">
        <f t="shared" si="292"/>
        <v>No</v>
      </c>
      <c r="M4682" s="17">
        <v>4</v>
      </c>
      <c r="N4682" s="17" t="str" cm="1">
        <f t="array" ref="N4682">_xlfn.IFS(M4682&lt;=2,"Small",M4682&lt;=5,"Medium",M4682&gt;5,"Large")</f>
        <v>Medium</v>
      </c>
      <c r="O4682" s="65">
        <v>207</v>
      </c>
      <c r="P4682" s="87">
        <f t="shared" si="293"/>
        <v>0.04</v>
      </c>
      <c r="Q4682" s="68">
        <v>5</v>
      </c>
      <c r="R4682" s="68" t="str" cm="1">
        <f t="array" ref="R4682">_xlfn.SWITCH(ROUND(Q4682,0),5,"Excellent",4,"Good",3,"Ok","Bad")</f>
        <v>Excellent</v>
      </c>
      <c r="S4682" s="17">
        <v>21</v>
      </c>
      <c r="T4682" s="17" t="str">
        <f t="shared" si="294"/>
        <v>No</v>
      </c>
      <c r="U4682" s="82">
        <v>43604</v>
      </c>
      <c r="V4682" s="82">
        <v>43908</v>
      </c>
      <c r="W4682" s="17">
        <v>349</v>
      </c>
      <c r="X4682" s="17" t="str">
        <f t="shared" si="295"/>
        <v>Active</v>
      </c>
      <c r="Y4682" s="17" t="s">
        <v>15615</v>
      </c>
      <c r="Z4682" s="17"/>
    </row>
    <row r="4683" spans="1:26" x14ac:dyDescent="0.25">
      <c r="A4683">
        <v>4682</v>
      </c>
      <c r="B4683" s="17" t="s">
        <v>14704</v>
      </c>
      <c r="C4683" s="17">
        <v>3742</v>
      </c>
      <c r="D4683" s="17" t="str">
        <f>INDEX(Hosts!$A:$O,MATCH(Places!$C4683,Hosts!$A:$A,0),MATCH(Places!D$1,Hosts!$1:$1,0))</f>
        <v>A few days or more</v>
      </c>
      <c r="E4683" s="87">
        <f>INDEX(Hosts!$A:$O,MATCH(Places!$C4683,Hosts!$A:$A,0),MATCH(Places!E$1,Hosts!$1:$1,0))</f>
        <v>0.33</v>
      </c>
      <c r="F4683" s="87">
        <f>INDEX(Hosts!$A:$O,MATCH(Places!$C4683,Hosts!$A:$A,0),MATCH(Places!F$1,Hosts!$1:$1,0))</f>
        <v>0.67</v>
      </c>
      <c r="G4683" s="17" t="str">
        <f>INDEX(Hosts!$A:$O,MATCH(Places!$C4683,Hosts!$A:$A,0),MATCH(Places!G$1,Hosts!$1:$1,0))</f>
        <v>No</v>
      </c>
      <c r="H4683" s="17">
        <v>11</v>
      </c>
      <c r="I4683" s="17" t="str">
        <f>INDEX(Neighborhoods!$A:$C,MATCH(Places!$H4683,Neighborhoods!$A:$A,0),MATCH(Places!I$1,Neighborhoods!$1:$1,0))</f>
        <v>Brooklyn</v>
      </c>
      <c r="J4683" s="17" t="str">
        <f>INDEX(Neighborhoods!$A:$C,MATCH(Places!$H4683,Neighborhoods!$A:$A,0),MATCH(Places!J$1,Neighborhoods!$1:$1,0))</f>
        <v>Greenpoint</v>
      </c>
      <c r="K4683" s="17" t="s">
        <v>11822</v>
      </c>
      <c r="L4683" s="17" t="str">
        <f t="shared" si="292"/>
        <v>No</v>
      </c>
      <c r="M4683" s="17">
        <v>2</v>
      </c>
      <c r="N4683" s="17" t="str" cm="1">
        <f t="array" ref="N4683">_xlfn.IFS(M4683&lt;=2,"Small",M4683&lt;=5,"Medium",M4683&gt;5,"Large")</f>
        <v>Small</v>
      </c>
      <c r="O4683" s="65">
        <v>95</v>
      </c>
      <c r="P4683" s="87">
        <f t="shared" si="293"/>
        <v>0.03</v>
      </c>
      <c r="Q4683" s="68">
        <v>4</v>
      </c>
      <c r="R4683" s="68" t="str" cm="1">
        <f t="array" ref="R4683">_xlfn.SWITCH(ROUND(Q4683,0),5,"Excellent",4,"Good",3,"Ok","Bad")</f>
        <v>Good</v>
      </c>
      <c r="S4683" s="17">
        <v>3</v>
      </c>
      <c r="T4683" s="17" t="str">
        <f t="shared" si="294"/>
        <v>No</v>
      </c>
      <c r="U4683" s="82">
        <v>43809</v>
      </c>
      <c r="V4683" s="82">
        <v>43835</v>
      </c>
      <c r="W4683" s="17">
        <v>134</v>
      </c>
      <c r="X4683" s="17" t="str">
        <f t="shared" si="295"/>
        <v>Active</v>
      </c>
      <c r="Y4683" s="17" t="s">
        <v>15616</v>
      </c>
      <c r="Z4683" s="17"/>
    </row>
    <row r="4684" spans="1:26" x14ac:dyDescent="0.25">
      <c r="A4684">
        <v>4683</v>
      </c>
      <c r="B4684" s="17" t="s">
        <v>3279</v>
      </c>
      <c r="C4684" s="17">
        <v>2650</v>
      </c>
      <c r="D4684" s="17" t="str">
        <f>INDEX(Hosts!$A:$O,MATCH(Places!$C4684,Hosts!$A:$A,0),MATCH(Places!D$1,Hosts!$1:$1,0))</f>
        <v>Within an hour</v>
      </c>
      <c r="E4684" s="87">
        <f>INDEX(Hosts!$A:$O,MATCH(Places!$C4684,Hosts!$A:$A,0),MATCH(Places!E$1,Hosts!$1:$1,0))</f>
        <v>1</v>
      </c>
      <c r="F4684" s="87">
        <f>INDEX(Hosts!$A:$O,MATCH(Places!$C4684,Hosts!$A:$A,0),MATCH(Places!F$1,Hosts!$1:$1,0))</f>
        <v>1</v>
      </c>
      <c r="G4684" s="17" t="str">
        <f>INDEX(Hosts!$A:$O,MATCH(Places!$C4684,Hosts!$A:$A,0),MATCH(Places!G$1,Hosts!$1:$1,0))</f>
        <v>No</v>
      </c>
      <c r="H4684" s="17">
        <v>19</v>
      </c>
      <c r="I4684" s="17" t="str">
        <f>INDEX(Neighborhoods!$A:$C,MATCH(Places!$H4684,Neighborhoods!$A:$A,0),MATCH(Places!I$1,Neighborhoods!$1:$1,0))</f>
        <v>Manhattan</v>
      </c>
      <c r="J4684" s="17" t="str">
        <f>INDEX(Neighborhoods!$A:$C,MATCH(Places!$H4684,Neighborhoods!$A:$A,0),MATCH(Places!J$1,Neighborhoods!$1:$1,0))</f>
        <v>Upper East Side</v>
      </c>
      <c r="K4684" s="17" t="s">
        <v>11822</v>
      </c>
      <c r="L4684" s="17" t="str">
        <f t="shared" si="292"/>
        <v>No</v>
      </c>
      <c r="M4684" s="17">
        <v>2</v>
      </c>
      <c r="N4684" s="17" t="str" cm="1">
        <f t="array" ref="N4684">_xlfn.IFS(M4684&lt;=2,"Small",M4684&lt;=5,"Medium",M4684&gt;5,"Large")</f>
        <v>Small</v>
      </c>
      <c r="O4684" s="65">
        <v>90</v>
      </c>
      <c r="P4684" s="87">
        <f t="shared" si="293"/>
        <v>0.03</v>
      </c>
      <c r="Q4684" s="68">
        <v>5</v>
      </c>
      <c r="R4684" s="68" t="str" cm="1">
        <f t="array" ref="R4684">_xlfn.SWITCH(ROUND(Q4684,0),5,"Excellent",4,"Good",3,"Ok","Bad")</f>
        <v>Excellent</v>
      </c>
      <c r="S4684" s="17">
        <v>5</v>
      </c>
      <c r="T4684" s="17" t="str">
        <f t="shared" si="294"/>
        <v>No</v>
      </c>
      <c r="U4684" s="82">
        <v>43616</v>
      </c>
      <c r="V4684" s="82">
        <v>44012</v>
      </c>
      <c r="W4684" s="17">
        <v>265</v>
      </c>
      <c r="X4684" s="17" t="str">
        <f t="shared" si="295"/>
        <v>Active</v>
      </c>
      <c r="Y4684" s="17" t="s">
        <v>15616</v>
      </c>
      <c r="Z4684" s="17"/>
    </row>
    <row r="4685" spans="1:26" x14ac:dyDescent="0.25">
      <c r="A4685">
        <v>4684</v>
      </c>
      <c r="B4685" s="17" t="s">
        <v>3280</v>
      </c>
      <c r="C4685" s="17">
        <v>3792</v>
      </c>
      <c r="D4685" s="17" t="str">
        <f>INDEX(Hosts!$A:$O,MATCH(Places!$C4685,Hosts!$A:$A,0),MATCH(Places!D$1,Hosts!$1:$1,0))</f>
        <v>Within an hour</v>
      </c>
      <c r="E4685" s="87">
        <f>INDEX(Hosts!$A:$O,MATCH(Places!$C4685,Hosts!$A:$A,0),MATCH(Places!E$1,Hosts!$1:$1,0))</f>
        <v>1</v>
      </c>
      <c r="F4685" s="87">
        <f>INDEX(Hosts!$A:$O,MATCH(Places!$C4685,Hosts!$A:$A,0),MATCH(Places!F$1,Hosts!$1:$1,0))</f>
        <v>0.98</v>
      </c>
      <c r="G4685" s="17" t="str">
        <f>INDEX(Hosts!$A:$O,MATCH(Places!$C4685,Hosts!$A:$A,0),MATCH(Places!G$1,Hosts!$1:$1,0))</f>
        <v>Yes</v>
      </c>
      <c r="H4685" s="17">
        <v>10</v>
      </c>
      <c r="I4685" s="17" t="str">
        <f>INDEX(Neighborhoods!$A:$C,MATCH(Places!$H4685,Neighborhoods!$A:$A,0),MATCH(Places!I$1,Neighborhoods!$1:$1,0))</f>
        <v>Brooklyn</v>
      </c>
      <c r="J4685" s="17" t="str">
        <f>INDEX(Neighborhoods!$A:$C,MATCH(Places!$H4685,Neighborhoods!$A:$A,0),MATCH(Places!J$1,Neighborhoods!$1:$1,0))</f>
        <v>East Flatbush</v>
      </c>
      <c r="K4685" s="17" t="s">
        <v>1</v>
      </c>
      <c r="L4685" s="17" t="str">
        <f t="shared" si="292"/>
        <v>Yes</v>
      </c>
      <c r="M4685" s="17">
        <v>2</v>
      </c>
      <c r="N4685" s="17" t="str" cm="1">
        <f t="array" ref="N4685">_xlfn.IFS(M4685&lt;=2,"Small",M4685&lt;=5,"Medium",M4685&gt;5,"Large")</f>
        <v>Small</v>
      </c>
      <c r="O4685" s="65">
        <v>90</v>
      </c>
      <c r="P4685" s="87">
        <f t="shared" si="293"/>
        <v>0.03</v>
      </c>
      <c r="Q4685" s="68">
        <v>5</v>
      </c>
      <c r="R4685" s="68" t="str" cm="1">
        <f t="array" ref="R4685">_xlfn.SWITCH(ROUND(Q4685,0),5,"Excellent",4,"Good",3,"Ok","Bad")</f>
        <v>Excellent</v>
      </c>
      <c r="S4685" s="17">
        <v>9</v>
      </c>
      <c r="T4685" s="17" t="str">
        <f t="shared" si="294"/>
        <v>No</v>
      </c>
      <c r="U4685" s="82">
        <v>43577</v>
      </c>
      <c r="V4685" s="82">
        <v>44020</v>
      </c>
      <c r="W4685" s="17">
        <v>360</v>
      </c>
      <c r="X4685" s="17" t="str">
        <f t="shared" si="295"/>
        <v>Active</v>
      </c>
      <c r="Y4685" s="17" t="s">
        <v>15616</v>
      </c>
      <c r="Z4685" s="17"/>
    </row>
    <row r="4686" spans="1:26" x14ac:dyDescent="0.25">
      <c r="A4686">
        <v>4685</v>
      </c>
      <c r="B4686" s="17" t="s">
        <v>3281</v>
      </c>
      <c r="C4686" s="17">
        <v>3820</v>
      </c>
      <c r="D4686" s="17" t="str">
        <f>INDEX(Hosts!$A:$O,MATCH(Places!$C4686,Hosts!$A:$A,0),MATCH(Places!D$1,Hosts!$1:$1,0))</f>
        <v>Within a day</v>
      </c>
      <c r="E4686" s="87">
        <f>INDEX(Hosts!$A:$O,MATCH(Places!$C4686,Hosts!$A:$A,0),MATCH(Places!E$1,Hosts!$1:$1,0))</f>
        <v>0.8</v>
      </c>
      <c r="F4686" s="87">
        <f>INDEX(Hosts!$A:$O,MATCH(Places!$C4686,Hosts!$A:$A,0),MATCH(Places!F$1,Hosts!$1:$1,0))</f>
        <v>1</v>
      </c>
      <c r="G4686" s="17" t="str">
        <f>INDEX(Hosts!$A:$O,MATCH(Places!$C4686,Hosts!$A:$A,0),MATCH(Places!G$1,Hosts!$1:$1,0))</f>
        <v>Yes</v>
      </c>
      <c r="H4686" s="17">
        <v>5</v>
      </c>
      <c r="I4686" s="17" t="str">
        <f>INDEX(Neighborhoods!$A:$C,MATCH(Places!$H4686,Neighborhoods!$A:$A,0),MATCH(Places!I$1,Neighborhoods!$1:$1,0))</f>
        <v>Bronx</v>
      </c>
      <c r="J4686" s="17" t="str">
        <f>INDEX(Neighborhoods!$A:$C,MATCH(Places!$H4686,Neighborhoods!$A:$A,0),MATCH(Places!J$1,Neighborhoods!$1:$1,0))</f>
        <v>Port Morris</v>
      </c>
      <c r="K4686" s="17" t="s">
        <v>11822</v>
      </c>
      <c r="L4686" s="17" t="str">
        <f t="shared" si="292"/>
        <v>No</v>
      </c>
      <c r="M4686" s="17">
        <v>6</v>
      </c>
      <c r="N4686" s="17" t="str" cm="1">
        <f t="array" ref="N4686">_xlfn.IFS(M4686&lt;=2,"Small",M4686&lt;=5,"Medium",M4686&gt;5,"Large")</f>
        <v>Large</v>
      </c>
      <c r="O4686" s="65">
        <v>165</v>
      </c>
      <c r="P4686" s="87">
        <f t="shared" si="293"/>
        <v>0.03</v>
      </c>
      <c r="Q4686" s="68">
        <v>4.8899999999999997</v>
      </c>
      <c r="R4686" s="68" t="str" cm="1">
        <f t="array" ref="R4686">_xlfn.SWITCH(ROUND(Q4686,0),5,"Excellent",4,"Good",3,"Ok","Bad")</f>
        <v>Excellent</v>
      </c>
      <c r="S4686" s="17">
        <v>28</v>
      </c>
      <c r="T4686" s="17" t="str">
        <f t="shared" si="294"/>
        <v>No</v>
      </c>
      <c r="U4686" s="82">
        <v>43581</v>
      </c>
      <c r="V4686" s="82">
        <v>43907</v>
      </c>
      <c r="W4686" s="17">
        <v>269</v>
      </c>
      <c r="X4686" s="17" t="str">
        <f t="shared" si="295"/>
        <v>Active</v>
      </c>
      <c r="Y4686" s="17" t="s">
        <v>15616</v>
      </c>
      <c r="Z4686" s="17"/>
    </row>
    <row r="4687" spans="1:26" x14ac:dyDescent="0.25">
      <c r="A4687">
        <v>4686</v>
      </c>
      <c r="B4687" s="17" t="s">
        <v>3282</v>
      </c>
      <c r="C4687" s="17">
        <v>3820</v>
      </c>
      <c r="D4687" s="17" t="str">
        <f>INDEX(Hosts!$A:$O,MATCH(Places!$C4687,Hosts!$A:$A,0),MATCH(Places!D$1,Hosts!$1:$1,0))</f>
        <v>Within a day</v>
      </c>
      <c r="E4687" s="87">
        <f>INDEX(Hosts!$A:$O,MATCH(Places!$C4687,Hosts!$A:$A,0),MATCH(Places!E$1,Hosts!$1:$1,0))</f>
        <v>0.8</v>
      </c>
      <c r="F4687" s="87">
        <f>INDEX(Hosts!$A:$O,MATCH(Places!$C4687,Hosts!$A:$A,0),MATCH(Places!F$1,Hosts!$1:$1,0))</f>
        <v>1</v>
      </c>
      <c r="G4687" s="17" t="str">
        <f>INDEX(Hosts!$A:$O,MATCH(Places!$C4687,Hosts!$A:$A,0),MATCH(Places!G$1,Hosts!$1:$1,0))</f>
        <v>Yes</v>
      </c>
      <c r="H4687" s="17">
        <v>5</v>
      </c>
      <c r="I4687" s="17" t="str">
        <f>INDEX(Neighborhoods!$A:$C,MATCH(Places!$H4687,Neighborhoods!$A:$A,0),MATCH(Places!I$1,Neighborhoods!$1:$1,0))</f>
        <v>Bronx</v>
      </c>
      <c r="J4687" s="17" t="str">
        <f>INDEX(Neighborhoods!$A:$C,MATCH(Places!$H4687,Neighborhoods!$A:$A,0),MATCH(Places!J$1,Neighborhoods!$1:$1,0))</f>
        <v>Port Morris</v>
      </c>
      <c r="K4687" s="17" t="s">
        <v>11822</v>
      </c>
      <c r="L4687" s="17" t="str">
        <f t="shared" si="292"/>
        <v>No</v>
      </c>
      <c r="M4687" s="17">
        <v>6</v>
      </c>
      <c r="N4687" s="17" t="str" cm="1">
        <f t="array" ref="N4687">_xlfn.IFS(M4687&lt;=2,"Small",M4687&lt;=5,"Medium",M4687&gt;5,"Large")</f>
        <v>Large</v>
      </c>
      <c r="O4687" s="65">
        <v>165</v>
      </c>
      <c r="P4687" s="87">
        <f t="shared" si="293"/>
        <v>0.03</v>
      </c>
      <c r="Q4687" s="68">
        <v>4.95</v>
      </c>
      <c r="R4687" s="68" t="str" cm="1">
        <f t="array" ref="R4687">_xlfn.SWITCH(ROUND(Q4687,0),5,"Excellent",4,"Good",3,"Ok","Bad")</f>
        <v>Excellent</v>
      </c>
      <c r="S4687" s="17">
        <v>21</v>
      </c>
      <c r="T4687" s="17" t="str">
        <f t="shared" si="294"/>
        <v>No</v>
      </c>
      <c r="U4687" s="82">
        <v>43587</v>
      </c>
      <c r="V4687" s="82">
        <v>43891</v>
      </c>
      <c r="W4687" s="17">
        <v>262</v>
      </c>
      <c r="X4687" s="17" t="str">
        <f t="shared" si="295"/>
        <v>Active</v>
      </c>
      <c r="Y4687" s="17" t="s">
        <v>15616</v>
      </c>
      <c r="Z4687" s="17"/>
    </row>
    <row r="4688" spans="1:26" x14ac:dyDescent="0.25">
      <c r="A4688">
        <v>4687</v>
      </c>
      <c r="B4688" s="17" t="s">
        <v>13316</v>
      </c>
      <c r="C4688" s="17">
        <v>2298</v>
      </c>
      <c r="D4688" s="17" t="str">
        <f>INDEX(Hosts!$A:$O,MATCH(Places!$C4688,Hosts!$A:$A,0),MATCH(Places!D$1,Hosts!$1:$1,0))</f>
        <v>A few days or more</v>
      </c>
      <c r="E4688" s="87">
        <f>INDEX(Hosts!$A:$O,MATCH(Places!$C4688,Hosts!$A:$A,0),MATCH(Places!E$1,Hosts!$1:$1,0))</f>
        <v>0</v>
      </c>
      <c r="F4688" s="87">
        <f>INDEX(Hosts!$A:$O,MATCH(Places!$C4688,Hosts!$A:$A,0),MATCH(Places!F$1,Hosts!$1:$1,0))</f>
        <v>0.28999999999999998</v>
      </c>
      <c r="G4688" s="17" t="str">
        <f>INDEX(Hosts!$A:$O,MATCH(Places!$C4688,Hosts!$A:$A,0),MATCH(Places!G$1,Hosts!$1:$1,0))</f>
        <v>No</v>
      </c>
      <c r="H4688" s="17">
        <v>19</v>
      </c>
      <c r="I4688" s="17" t="str">
        <f>INDEX(Neighborhoods!$A:$C,MATCH(Places!$H4688,Neighborhoods!$A:$A,0),MATCH(Places!I$1,Neighborhoods!$1:$1,0))</f>
        <v>Manhattan</v>
      </c>
      <c r="J4688" s="17" t="str">
        <f>INDEX(Neighborhoods!$A:$C,MATCH(Places!$H4688,Neighborhoods!$A:$A,0),MATCH(Places!J$1,Neighborhoods!$1:$1,0))</f>
        <v>Upper East Side</v>
      </c>
      <c r="K4688" s="17" t="s">
        <v>11822</v>
      </c>
      <c r="L4688" s="17" t="str">
        <f t="shared" si="292"/>
        <v>No</v>
      </c>
      <c r="M4688" s="17">
        <v>4</v>
      </c>
      <c r="N4688" s="17" t="str" cm="1">
        <f t="array" ref="N4688">_xlfn.IFS(M4688&lt;=2,"Small",M4688&lt;=5,"Medium",M4688&gt;5,"Large")</f>
        <v>Medium</v>
      </c>
      <c r="O4688" s="65">
        <v>240</v>
      </c>
      <c r="P4688" s="87">
        <f t="shared" si="293"/>
        <v>0.04</v>
      </c>
      <c r="Q4688" s="68">
        <v>5</v>
      </c>
      <c r="R4688" s="68" t="str" cm="1">
        <f t="array" ref="R4688">_xlfn.SWITCH(ROUND(Q4688,0),5,"Excellent",4,"Good",3,"Ok","Bad")</f>
        <v>Excellent</v>
      </c>
      <c r="S4688" s="17">
        <v>3</v>
      </c>
      <c r="T4688" s="17" t="str">
        <f t="shared" si="294"/>
        <v>No</v>
      </c>
      <c r="U4688" s="82">
        <v>43818</v>
      </c>
      <c r="V4688" s="82">
        <v>43833</v>
      </c>
      <c r="W4688" s="17">
        <v>0</v>
      </c>
      <c r="X4688" s="17" t="str">
        <f t="shared" si="295"/>
        <v>Inactive</v>
      </c>
      <c r="Y4688" s="17" t="s">
        <v>15615</v>
      </c>
      <c r="Z4688" s="17"/>
    </row>
    <row r="4689" spans="1:26" x14ac:dyDescent="0.25">
      <c r="A4689">
        <v>4688</v>
      </c>
      <c r="B4689" s="17" t="s">
        <v>3283</v>
      </c>
      <c r="C4689" s="17">
        <v>3829</v>
      </c>
      <c r="D4689" s="17" t="str">
        <f>INDEX(Hosts!$A:$O,MATCH(Places!$C4689,Hosts!$A:$A,0),MATCH(Places!D$1,Hosts!$1:$1,0))</f>
        <v>Within an hour</v>
      </c>
      <c r="E4689" s="87">
        <f>INDEX(Hosts!$A:$O,MATCH(Places!$C4689,Hosts!$A:$A,0),MATCH(Places!E$1,Hosts!$1:$1,0))</f>
        <v>1</v>
      </c>
      <c r="F4689" s="87">
        <f>INDEX(Hosts!$A:$O,MATCH(Places!$C4689,Hosts!$A:$A,0),MATCH(Places!F$1,Hosts!$1:$1,0))</f>
        <v>1</v>
      </c>
      <c r="G4689" s="17" t="str">
        <f>INDEX(Hosts!$A:$O,MATCH(Places!$C4689,Hosts!$A:$A,0),MATCH(Places!G$1,Hosts!$1:$1,0))</f>
        <v>No</v>
      </c>
      <c r="H4689" s="17">
        <v>17</v>
      </c>
      <c r="I4689" s="17" t="str">
        <f>INDEX(Neighborhoods!$A:$C,MATCH(Places!$H4689,Neighborhoods!$A:$A,0),MATCH(Places!I$1,Neighborhoods!$1:$1,0))</f>
        <v>Manhattan</v>
      </c>
      <c r="J4689" s="17" t="str">
        <f>INDEX(Neighborhoods!$A:$C,MATCH(Places!$H4689,Neighborhoods!$A:$A,0),MATCH(Places!J$1,Neighborhoods!$1:$1,0))</f>
        <v>Hell's Kitchen</v>
      </c>
      <c r="K4689" s="17" t="s">
        <v>16</v>
      </c>
      <c r="L4689" s="17" t="str">
        <f t="shared" si="292"/>
        <v>Yes</v>
      </c>
      <c r="M4689" s="17">
        <v>1</v>
      </c>
      <c r="N4689" s="17" t="str" cm="1">
        <f t="array" ref="N4689">_xlfn.IFS(M4689&lt;=2,"Small",M4689&lt;=5,"Medium",M4689&gt;5,"Large")</f>
        <v>Small</v>
      </c>
      <c r="O4689" s="65">
        <v>33</v>
      </c>
      <c r="P4689" s="87">
        <f t="shared" si="293"/>
        <v>0.03</v>
      </c>
      <c r="Q4689" s="68">
        <v>4.83</v>
      </c>
      <c r="R4689" s="68" t="str" cm="1">
        <f t="array" ref="R4689">_xlfn.SWITCH(ROUND(Q4689,0),5,"Excellent",4,"Good",3,"Ok","Bad")</f>
        <v>Excellent</v>
      </c>
      <c r="S4689" s="17">
        <v>42</v>
      </c>
      <c r="T4689" s="17" t="str">
        <f t="shared" si="294"/>
        <v>No</v>
      </c>
      <c r="U4689" s="82">
        <v>43574</v>
      </c>
      <c r="V4689" s="82">
        <v>44053</v>
      </c>
      <c r="W4689" s="17">
        <v>175</v>
      </c>
      <c r="X4689" s="17" t="str">
        <f t="shared" si="295"/>
        <v>Active</v>
      </c>
      <c r="Y4689" s="17" t="s">
        <v>15616</v>
      </c>
      <c r="Z4689" s="17"/>
    </row>
    <row r="4690" spans="1:26" x14ac:dyDescent="0.25">
      <c r="A4690">
        <v>4689</v>
      </c>
      <c r="B4690" s="17" t="s">
        <v>3284</v>
      </c>
      <c r="C4690" s="17">
        <v>1341</v>
      </c>
      <c r="D4690" s="17" t="str">
        <f>INDEX(Hosts!$A:$O,MATCH(Places!$C4690,Hosts!$A:$A,0),MATCH(Places!D$1,Hosts!$1:$1,0))</f>
        <v>Within a day</v>
      </c>
      <c r="E4690" s="87">
        <f>INDEX(Hosts!$A:$O,MATCH(Places!$C4690,Hosts!$A:$A,0),MATCH(Places!E$1,Hosts!$1:$1,0))</f>
        <v>0.67</v>
      </c>
      <c r="F4690" s="87">
        <f>INDEX(Hosts!$A:$O,MATCH(Places!$C4690,Hosts!$A:$A,0),MATCH(Places!F$1,Hosts!$1:$1,0))</f>
        <v>0.5</v>
      </c>
      <c r="G4690" s="17" t="str">
        <f>INDEX(Hosts!$A:$O,MATCH(Places!$C4690,Hosts!$A:$A,0),MATCH(Places!G$1,Hosts!$1:$1,0))</f>
        <v>Yes</v>
      </c>
      <c r="H4690" s="17">
        <v>12</v>
      </c>
      <c r="I4690" s="17" t="str">
        <f>INDEX(Neighborhoods!$A:$C,MATCH(Places!$H4690,Neighborhoods!$A:$A,0),MATCH(Places!I$1,Neighborhoods!$1:$1,0))</f>
        <v>Brooklyn</v>
      </c>
      <c r="J4690" s="17" t="str">
        <f>INDEX(Neighborhoods!$A:$C,MATCH(Places!$H4690,Neighborhoods!$A:$A,0),MATCH(Places!J$1,Neighborhoods!$1:$1,0))</f>
        <v>Williamsburg</v>
      </c>
      <c r="K4690" s="17" t="s">
        <v>11822</v>
      </c>
      <c r="L4690" s="17" t="str">
        <f t="shared" si="292"/>
        <v>No</v>
      </c>
      <c r="M4690" s="17">
        <v>2</v>
      </c>
      <c r="N4690" s="17" t="str" cm="1">
        <f t="array" ref="N4690">_xlfn.IFS(M4690&lt;=2,"Small",M4690&lt;=5,"Medium",M4690&gt;5,"Large")</f>
        <v>Small</v>
      </c>
      <c r="O4690" s="65">
        <v>168</v>
      </c>
      <c r="P4690" s="87">
        <f t="shared" si="293"/>
        <v>0.03</v>
      </c>
      <c r="Q4690" s="68">
        <v>4.95</v>
      </c>
      <c r="R4690" s="68" t="str" cm="1">
        <f t="array" ref="R4690">_xlfn.SWITCH(ROUND(Q4690,0),5,"Excellent",4,"Good",3,"Ok","Bad")</f>
        <v>Excellent</v>
      </c>
      <c r="S4690" s="17">
        <v>19</v>
      </c>
      <c r="T4690" s="17" t="str">
        <f t="shared" si="294"/>
        <v>No</v>
      </c>
      <c r="U4690" s="82">
        <v>43576</v>
      </c>
      <c r="V4690" s="82">
        <v>43898</v>
      </c>
      <c r="W4690" s="17">
        <v>15</v>
      </c>
      <c r="X4690" s="17" t="str">
        <f t="shared" si="295"/>
        <v>Active</v>
      </c>
      <c r="Y4690" s="17" t="s">
        <v>15615</v>
      </c>
      <c r="Z4690" s="17"/>
    </row>
    <row r="4691" spans="1:26" x14ac:dyDescent="0.25">
      <c r="A4691">
        <v>4690</v>
      </c>
      <c r="B4691" s="17" t="s">
        <v>14624</v>
      </c>
      <c r="C4691" s="17">
        <v>3833</v>
      </c>
      <c r="D4691" s="17" t="str">
        <f>INDEX(Hosts!$A:$O,MATCH(Places!$C4691,Hosts!$A:$A,0),MATCH(Places!D$1,Hosts!$1:$1,0))</f>
        <v>Within an hour</v>
      </c>
      <c r="E4691" s="87">
        <f>INDEX(Hosts!$A:$O,MATCH(Places!$C4691,Hosts!$A:$A,0),MATCH(Places!E$1,Hosts!$1:$1,0))</f>
        <v>0.97</v>
      </c>
      <c r="F4691" s="87">
        <f>INDEX(Hosts!$A:$O,MATCH(Places!$C4691,Hosts!$A:$A,0),MATCH(Places!F$1,Hosts!$1:$1,0))</f>
        <v>0.96</v>
      </c>
      <c r="G4691" s="17" t="str">
        <f>INDEX(Hosts!$A:$O,MATCH(Places!$C4691,Hosts!$A:$A,0),MATCH(Places!G$1,Hosts!$1:$1,0))</f>
        <v>No</v>
      </c>
      <c r="H4691" s="17">
        <v>7</v>
      </c>
      <c r="I4691" s="17" t="str">
        <f>INDEX(Neighborhoods!$A:$C,MATCH(Places!$H4691,Neighborhoods!$A:$A,0),MATCH(Places!I$1,Neighborhoods!$1:$1,0))</f>
        <v>Brooklyn</v>
      </c>
      <c r="J4691" s="17" t="str">
        <f>INDEX(Neighborhoods!$A:$C,MATCH(Places!$H4691,Neighborhoods!$A:$A,0),MATCH(Places!J$1,Neighborhoods!$1:$1,0))</f>
        <v>Bedford-Stuyvesant</v>
      </c>
      <c r="K4691" s="17" t="s">
        <v>1</v>
      </c>
      <c r="L4691" s="17" t="str">
        <f t="shared" si="292"/>
        <v>Yes</v>
      </c>
      <c r="M4691" s="17">
        <v>4</v>
      </c>
      <c r="N4691" s="17" t="str" cm="1">
        <f t="array" ref="N4691">_xlfn.IFS(M4691&lt;=2,"Small",M4691&lt;=5,"Medium",M4691&gt;5,"Large")</f>
        <v>Medium</v>
      </c>
      <c r="O4691" s="65">
        <v>50</v>
      </c>
      <c r="P4691" s="87">
        <f t="shared" si="293"/>
        <v>0.03</v>
      </c>
      <c r="Q4691" s="68">
        <v>4.3499999999999996</v>
      </c>
      <c r="R4691" s="68" t="str" cm="1">
        <f t="array" ref="R4691">_xlfn.SWITCH(ROUND(Q4691,0),5,"Excellent",4,"Good",3,"Ok","Bad")</f>
        <v>Good</v>
      </c>
      <c r="S4691" s="17">
        <v>91</v>
      </c>
      <c r="T4691" s="17" t="str">
        <f t="shared" si="294"/>
        <v>No</v>
      </c>
      <c r="U4691" s="82">
        <v>43576</v>
      </c>
      <c r="V4691" s="82">
        <v>44051</v>
      </c>
      <c r="W4691" s="17">
        <v>29</v>
      </c>
      <c r="X4691" s="17" t="str">
        <f t="shared" si="295"/>
        <v>Active</v>
      </c>
      <c r="Y4691" s="17" t="s">
        <v>15616</v>
      </c>
      <c r="Z4691" s="17"/>
    </row>
    <row r="4692" spans="1:26" x14ac:dyDescent="0.25">
      <c r="A4692">
        <v>4691</v>
      </c>
      <c r="B4692" s="17" t="s">
        <v>15300</v>
      </c>
      <c r="C4692" s="17">
        <v>3833</v>
      </c>
      <c r="D4692" s="17" t="str">
        <f>INDEX(Hosts!$A:$O,MATCH(Places!$C4692,Hosts!$A:$A,0),MATCH(Places!D$1,Hosts!$1:$1,0))</f>
        <v>Within an hour</v>
      </c>
      <c r="E4692" s="87">
        <f>INDEX(Hosts!$A:$O,MATCH(Places!$C4692,Hosts!$A:$A,0),MATCH(Places!E$1,Hosts!$1:$1,0))</f>
        <v>0.97</v>
      </c>
      <c r="F4692" s="87">
        <f>INDEX(Hosts!$A:$O,MATCH(Places!$C4692,Hosts!$A:$A,0),MATCH(Places!F$1,Hosts!$1:$1,0))</f>
        <v>0.96</v>
      </c>
      <c r="G4692" s="17" t="str">
        <f>INDEX(Hosts!$A:$O,MATCH(Places!$C4692,Hosts!$A:$A,0),MATCH(Places!G$1,Hosts!$1:$1,0))</f>
        <v>No</v>
      </c>
      <c r="H4692" s="17">
        <v>7</v>
      </c>
      <c r="I4692" s="17" t="str">
        <f>INDEX(Neighborhoods!$A:$C,MATCH(Places!$H4692,Neighborhoods!$A:$A,0),MATCH(Places!I$1,Neighborhoods!$1:$1,0))</f>
        <v>Brooklyn</v>
      </c>
      <c r="J4692" s="17" t="str">
        <f>INDEX(Neighborhoods!$A:$C,MATCH(Places!$H4692,Neighborhoods!$A:$A,0),MATCH(Places!J$1,Neighborhoods!$1:$1,0))</f>
        <v>Bedford-Stuyvesant</v>
      </c>
      <c r="K4692" s="17" t="s">
        <v>1</v>
      </c>
      <c r="L4692" s="17" t="str">
        <f t="shared" si="292"/>
        <v>Yes</v>
      </c>
      <c r="M4692" s="17">
        <v>3</v>
      </c>
      <c r="N4692" s="17" t="str" cm="1">
        <f t="array" ref="N4692">_xlfn.IFS(M4692&lt;=2,"Small",M4692&lt;=5,"Medium",M4692&gt;5,"Large")</f>
        <v>Medium</v>
      </c>
      <c r="O4692" s="65">
        <v>51</v>
      </c>
      <c r="P4692" s="87">
        <f t="shared" si="293"/>
        <v>0.03</v>
      </c>
      <c r="Q4692" s="68">
        <v>4.57</v>
      </c>
      <c r="R4692" s="68" t="str" cm="1">
        <f t="array" ref="R4692">_xlfn.SWITCH(ROUND(Q4692,0),5,"Excellent",4,"Good",3,"Ok","Bad")</f>
        <v>Excellent</v>
      </c>
      <c r="S4692" s="17">
        <v>87</v>
      </c>
      <c r="T4692" s="17" t="str">
        <f t="shared" si="294"/>
        <v>No</v>
      </c>
      <c r="U4692" s="82">
        <v>43580</v>
      </c>
      <c r="V4692" s="82">
        <v>44057</v>
      </c>
      <c r="W4692" s="17">
        <v>43</v>
      </c>
      <c r="X4692" s="17" t="str">
        <f t="shared" si="295"/>
        <v>Active</v>
      </c>
      <c r="Y4692" s="17" t="s">
        <v>15615</v>
      </c>
      <c r="Z4692" s="17"/>
    </row>
    <row r="4693" spans="1:26" x14ac:dyDescent="0.25">
      <c r="A4693">
        <v>4692</v>
      </c>
      <c r="B4693" s="17" t="s">
        <v>14876</v>
      </c>
      <c r="C4693" s="17">
        <v>3173</v>
      </c>
      <c r="D4693" s="17" t="str">
        <f>INDEX(Hosts!$A:$O,MATCH(Places!$C4693,Hosts!$A:$A,0),MATCH(Places!D$1,Hosts!$1:$1,0))</f>
        <v>Within a few hours</v>
      </c>
      <c r="E4693" s="87">
        <f>INDEX(Hosts!$A:$O,MATCH(Places!$C4693,Hosts!$A:$A,0),MATCH(Places!E$1,Hosts!$1:$1,0))</f>
        <v>1</v>
      </c>
      <c r="F4693" s="87">
        <f>INDEX(Hosts!$A:$O,MATCH(Places!$C4693,Hosts!$A:$A,0),MATCH(Places!F$1,Hosts!$1:$1,0))</f>
        <v>1</v>
      </c>
      <c r="G4693" s="17" t="str">
        <f>INDEX(Hosts!$A:$O,MATCH(Places!$C4693,Hosts!$A:$A,0),MATCH(Places!G$1,Hosts!$1:$1,0))</f>
        <v>No</v>
      </c>
      <c r="H4693" s="17">
        <v>19</v>
      </c>
      <c r="I4693" s="17" t="str">
        <f>INDEX(Neighborhoods!$A:$C,MATCH(Places!$H4693,Neighborhoods!$A:$A,0),MATCH(Places!I$1,Neighborhoods!$1:$1,0))</f>
        <v>Manhattan</v>
      </c>
      <c r="J4693" s="17" t="str">
        <f>INDEX(Neighborhoods!$A:$C,MATCH(Places!$H4693,Neighborhoods!$A:$A,0),MATCH(Places!J$1,Neighborhoods!$1:$1,0))</f>
        <v>Upper East Side</v>
      </c>
      <c r="K4693" s="17" t="s">
        <v>1</v>
      </c>
      <c r="L4693" s="17" t="str">
        <f t="shared" si="292"/>
        <v>Yes</v>
      </c>
      <c r="M4693" s="17">
        <v>2</v>
      </c>
      <c r="N4693" s="17" t="str" cm="1">
        <f t="array" ref="N4693">_xlfn.IFS(M4693&lt;=2,"Small",M4693&lt;=5,"Medium",M4693&gt;5,"Large")</f>
        <v>Small</v>
      </c>
      <c r="O4693" s="65">
        <v>125</v>
      </c>
      <c r="P4693" s="87">
        <f t="shared" si="293"/>
        <v>0.03</v>
      </c>
      <c r="Q4693" s="68">
        <v>4.8899999999999997</v>
      </c>
      <c r="R4693" s="68" t="str" cm="1">
        <f t="array" ref="R4693">_xlfn.SWITCH(ROUND(Q4693,0),5,"Excellent",4,"Good",3,"Ok","Bad")</f>
        <v>Excellent</v>
      </c>
      <c r="S4693" s="17">
        <v>61</v>
      </c>
      <c r="T4693" s="17" t="str">
        <f t="shared" si="294"/>
        <v>No</v>
      </c>
      <c r="U4693" s="82">
        <v>43602</v>
      </c>
      <c r="V4693" s="82">
        <v>43898</v>
      </c>
      <c r="W4693" s="17">
        <v>0</v>
      </c>
      <c r="X4693" s="17" t="str">
        <f t="shared" si="295"/>
        <v>Inactive</v>
      </c>
      <c r="Y4693" s="17" t="s">
        <v>15616</v>
      </c>
      <c r="Z4693" s="17"/>
    </row>
    <row r="4694" spans="1:26" x14ac:dyDescent="0.25">
      <c r="A4694">
        <v>4693</v>
      </c>
      <c r="B4694" s="17" t="s">
        <v>3285</v>
      </c>
      <c r="C4694" s="17">
        <v>3792</v>
      </c>
      <c r="D4694" s="17" t="str">
        <f>INDEX(Hosts!$A:$O,MATCH(Places!$C4694,Hosts!$A:$A,0),MATCH(Places!D$1,Hosts!$1:$1,0))</f>
        <v>Within an hour</v>
      </c>
      <c r="E4694" s="87">
        <f>INDEX(Hosts!$A:$O,MATCH(Places!$C4694,Hosts!$A:$A,0),MATCH(Places!E$1,Hosts!$1:$1,0))</f>
        <v>1</v>
      </c>
      <c r="F4694" s="87">
        <f>INDEX(Hosts!$A:$O,MATCH(Places!$C4694,Hosts!$A:$A,0),MATCH(Places!F$1,Hosts!$1:$1,0))</f>
        <v>0.98</v>
      </c>
      <c r="G4694" s="17" t="str">
        <f>INDEX(Hosts!$A:$O,MATCH(Places!$C4694,Hosts!$A:$A,0),MATCH(Places!G$1,Hosts!$1:$1,0))</f>
        <v>Yes</v>
      </c>
      <c r="H4694" s="17">
        <v>10</v>
      </c>
      <c r="I4694" s="17" t="str">
        <f>INDEX(Neighborhoods!$A:$C,MATCH(Places!$H4694,Neighborhoods!$A:$A,0),MATCH(Places!I$1,Neighborhoods!$1:$1,0))</f>
        <v>Brooklyn</v>
      </c>
      <c r="J4694" s="17" t="str">
        <f>INDEX(Neighborhoods!$A:$C,MATCH(Places!$H4694,Neighborhoods!$A:$A,0),MATCH(Places!J$1,Neighborhoods!$1:$1,0))</f>
        <v>East Flatbush</v>
      </c>
      <c r="K4694" s="17" t="s">
        <v>1</v>
      </c>
      <c r="L4694" s="17" t="str">
        <f t="shared" si="292"/>
        <v>Yes</v>
      </c>
      <c r="M4694" s="17">
        <v>2</v>
      </c>
      <c r="N4694" s="17" t="str" cm="1">
        <f t="array" ref="N4694">_xlfn.IFS(M4694&lt;=2,"Small",M4694&lt;=5,"Medium",M4694&gt;5,"Large")</f>
        <v>Small</v>
      </c>
      <c r="O4694" s="65">
        <v>65</v>
      </c>
      <c r="P4694" s="87">
        <f t="shared" si="293"/>
        <v>0.03</v>
      </c>
      <c r="Q4694" s="68">
        <v>4.91</v>
      </c>
      <c r="R4694" s="68" t="str" cm="1">
        <f t="array" ref="R4694">_xlfn.SWITCH(ROUND(Q4694,0),5,"Excellent",4,"Good",3,"Ok","Bad")</f>
        <v>Excellent</v>
      </c>
      <c r="S4694" s="17">
        <v>11</v>
      </c>
      <c r="T4694" s="17" t="str">
        <f t="shared" si="294"/>
        <v>No</v>
      </c>
      <c r="U4694" s="82">
        <v>43576</v>
      </c>
      <c r="V4694" s="82">
        <v>44035</v>
      </c>
      <c r="W4694" s="17">
        <v>360</v>
      </c>
      <c r="X4694" s="17" t="str">
        <f t="shared" si="295"/>
        <v>Active</v>
      </c>
      <c r="Y4694" s="17" t="s">
        <v>15616</v>
      </c>
      <c r="Z4694" s="17"/>
    </row>
    <row r="4695" spans="1:26" x14ac:dyDescent="0.25">
      <c r="A4695">
        <v>4694</v>
      </c>
      <c r="B4695" s="17" t="s">
        <v>14913</v>
      </c>
      <c r="C4695" s="17">
        <v>3833</v>
      </c>
      <c r="D4695" s="17" t="str">
        <f>INDEX(Hosts!$A:$O,MATCH(Places!$C4695,Hosts!$A:$A,0),MATCH(Places!D$1,Hosts!$1:$1,0))</f>
        <v>Within an hour</v>
      </c>
      <c r="E4695" s="87">
        <f>INDEX(Hosts!$A:$O,MATCH(Places!$C4695,Hosts!$A:$A,0),MATCH(Places!E$1,Hosts!$1:$1,0))</f>
        <v>0.97</v>
      </c>
      <c r="F4695" s="87">
        <f>INDEX(Hosts!$A:$O,MATCH(Places!$C4695,Hosts!$A:$A,0),MATCH(Places!F$1,Hosts!$1:$1,0))</f>
        <v>0.96</v>
      </c>
      <c r="G4695" s="17" t="str">
        <f>INDEX(Hosts!$A:$O,MATCH(Places!$C4695,Hosts!$A:$A,0),MATCH(Places!G$1,Hosts!$1:$1,0))</f>
        <v>No</v>
      </c>
      <c r="H4695" s="17">
        <v>7</v>
      </c>
      <c r="I4695" s="17" t="str">
        <f>INDEX(Neighborhoods!$A:$C,MATCH(Places!$H4695,Neighborhoods!$A:$A,0),MATCH(Places!I$1,Neighborhoods!$1:$1,0))</f>
        <v>Brooklyn</v>
      </c>
      <c r="J4695" s="17" t="str">
        <f>INDEX(Neighborhoods!$A:$C,MATCH(Places!$H4695,Neighborhoods!$A:$A,0),MATCH(Places!J$1,Neighborhoods!$1:$1,0))</f>
        <v>Bedford-Stuyvesant</v>
      </c>
      <c r="K4695" s="17" t="s">
        <v>1</v>
      </c>
      <c r="L4695" s="17" t="str">
        <f t="shared" si="292"/>
        <v>Yes</v>
      </c>
      <c r="M4695" s="17">
        <v>2</v>
      </c>
      <c r="N4695" s="17" t="str" cm="1">
        <f t="array" ref="N4695">_xlfn.IFS(M4695&lt;=2,"Small",M4695&lt;=5,"Medium",M4695&gt;5,"Large")</f>
        <v>Small</v>
      </c>
      <c r="O4695" s="65">
        <v>48</v>
      </c>
      <c r="P4695" s="87">
        <f t="shared" si="293"/>
        <v>0.03</v>
      </c>
      <c r="Q4695" s="68">
        <v>4.75</v>
      </c>
      <c r="R4695" s="68" t="str" cm="1">
        <f t="array" ref="R4695">_xlfn.SWITCH(ROUND(Q4695,0),5,"Excellent",4,"Good",3,"Ok","Bad")</f>
        <v>Excellent</v>
      </c>
      <c r="S4695" s="17">
        <v>69</v>
      </c>
      <c r="T4695" s="17" t="str">
        <f t="shared" si="294"/>
        <v>No</v>
      </c>
      <c r="U4695" s="82">
        <v>43574</v>
      </c>
      <c r="V4695" s="82">
        <v>44053</v>
      </c>
      <c r="W4695" s="17">
        <v>43</v>
      </c>
      <c r="X4695" s="17" t="str">
        <f t="shared" si="295"/>
        <v>Active</v>
      </c>
      <c r="Y4695" s="17" t="s">
        <v>15615</v>
      </c>
      <c r="Z4695" s="17"/>
    </row>
    <row r="4696" spans="1:26" x14ac:dyDescent="0.25">
      <c r="A4696">
        <v>4695</v>
      </c>
      <c r="B4696" s="17" t="s">
        <v>13411</v>
      </c>
      <c r="C4696" s="17">
        <v>3834</v>
      </c>
      <c r="D4696" s="17" t="str">
        <f>INDEX(Hosts!$A:$O,MATCH(Places!$C4696,Hosts!$A:$A,0),MATCH(Places!D$1,Hosts!$1:$1,0))</f>
        <v>Within an hour</v>
      </c>
      <c r="E4696" s="87">
        <f>INDEX(Hosts!$A:$O,MATCH(Places!$C4696,Hosts!$A:$A,0),MATCH(Places!E$1,Hosts!$1:$1,0))</f>
        <v>1</v>
      </c>
      <c r="F4696" s="87">
        <f>INDEX(Hosts!$A:$O,MATCH(Places!$C4696,Hosts!$A:$A,0),MATCH(Places!F$1,Hosts!$1:$1,0))</f>
        <v>0.92</v>
      </c>
      <c r="G4696" s="17" t="str">
        <f>INDEX(Hosts!$A:$O,MATCH(Places!$C4696,Hosts!$A:$A,0),MATCH(Places!G$1,Hosts!$1:$1,0))</f>
        <v>Yes</v>
      </c>
      <c r="H4696" s="17">
        <v>10</v>
      </c>
      <c r="I4696" s="17" t="str">
        <f>INDEX(Neighborhoods!$A:$C,MATCH(Places!$H4696,Neighborhoods!$A:$A,0),MATCH(Places!I$1,Neighborhoods!$1:$1,0))</f>
        <v>Brooklyn</v>
      </c>
      <c r="J4696" s="17" t="str">
        <f>INDEX(Neighborhoods!$A:$C,MATCH(Places!$H4696,Neighborhoods!$A:$A,0),MATCH(Places!J$1,Neighborhoods!$1:$1,0))</f>
        <v>East Flatbush</v>
      </c>
      <c r="K4696" s="17" t="s">
        <v>1</v>
      </c>
      <c r="L4696" s="17" t="str">
        <f t="shared" si="292"/>
        <v>Yes</v>
      </c>
      <c r="M4696" s="17">
        <v>2</v>
      </c>
      <c r="N4696" s="17" t="str" cm="1">
        <f t="array" ref="N4696">_xlfn.IFS(M4696&lt;=2,"Small",M4696&lt;=5,"Medium",M4696&gt;5,"Large")</f>
        <v>Small</v>
      </c>
      <c r="O4696" s="65">
        <v>40</v>
      </c>
      <c r="P4696" s="87">
        <f t="shared" si="293"/>
        <v>0.03</v>
      </c>
      <c r="Q4696" s="68">
        <v>4.9000000000000004</v>
      </c>
      <c r="R4696" s="68" t="str" cm="1">
        <f t="array" ref="R4696">_xlfn.SWITCH(ROUND(Q4696,0),5,"Excellent",4,"Good",3,"Ok","Bad")</f>
        <v>Excellent</v>
      </c>
      <c r="S4696" s="17">
        <v>41</v>
      </c>
      <c r="T4696" s="17" t="str">
        <f t="shared" si="294"/>
        <v>No</v>
      </c>
      <c r="U4696" s="82">
        <v>43584</v>
      </c>
      <c r="V4696" s="82">
        <v>44013</v>
      </c>
      <c r="W4696" s="17">
        <v>160</v>
      </c>
      <c r="X4696" s="17" t="str">
        <f t="shared" si="295"/>
        <v>Active</v>
      </c>
      <c r="Y4696" s="17" t="s">
        <v>15615</v>
      </c>
      <c r="Z4696" s="17"/>
    </row>
    <row r="4697" spans="1:26" x14ac:dyDescent="0.25">
      <c r="A4697">
        <v>4696</v>
      </c>
      <c r="B4697" s="17" t="s">
        <v>3286</v>
      </c>
      <c r="C4697" s="17">
        <v>1134</v>
      </c>
      <c r="D4697" s="17" t="str">
        <f>INDEX(Hosts!$A:$O,MATCH(Places!$C4697,Hosts!$A:$A,0),MATCH(Places!D$1,Hosts!$1:$1,0))</f>
        <v>Within an hour</v>
      </c>
      <c r="E4697" s="87">
        <f>INDEX(Hosts!$A:$O,MATCH(Places!$C4697,Hosts!$A:$A,0),MATCH(Places!E$1,Hosts!$1:$1,0))</f>
        <v>1</v>
      </c>
      <c r="F4697" s="87">
        <f>INDEX(Hosts!$A:$O,MATCH(Places!$C4697,Hosts!$A:$A,0),MATCH(Places!F$1,Hosts!$1:$1,0))</f>
        <v>0.65</v>
      </c>
      <c r="G4697" s="17" t="str">
        <f>INDEX(Hosts!$A:$O,MATCH(Places!$C4697,Hosts!$A:$A,0),MATCH(Places!G$1,Hosts!$1:$1,0))</f>
        <v>Yes</v>
      </c>
      <c r="H4697" s="17">
        <v>7</v>
      </c>
      <c r="I4697" s="17" t="str">
        <f>INDEX(Neighborhoods!$A:$C,MATCH(Places!$H4697,Neighborhoods!$A:$A,0),MATCH(Places!I$1,Neighborhoods!$1:$1,0))</f>
        <v>Brooklyn</v>
      </c>
      <c r="J4697" s="17" t="str">
        <f>INDEX(Neighborhoods!$A:$C,MATCH(Places!$H4697,Neighborhoods!$A:$A,0),MATCH(Places!J$1,Neighborhoods!$1:$1,0))</f>
        <v>Bedford-Stuyvesant</v>
      </c>
      <c r="K4697" s="17" t="s">
        <v>1</v>
      </c>
      <c r="L4697" s="17" t="str">
        <f t="shared" si="292"/>
        <v>Yes</v>
      </c>
      <c r="M4697" s="17">
        <v>1</v>
      </c>
      <c r="N4697" s="17" t="str" cm="1">
        <f t="array" ref="N4697">_xlfn.IFS(M4697&lt;=2,"Small",M4697&lt;=5,"Medium",M4697&gt;5,"Large")</f>
        <v>Small</v>
      </c>
      <c r="O4697" s="65">
        <v>39</v>
      </c>
      <c r="P4697" s="87">
        <f t="shared" si="293"/>
        <v>0.03</v>
      </c>
      <c r="Q4697" s="68">
        <v>5</v>
      </c>
      <c r="R4697" s="68" t="str" cm="1">
        <f t="array" ref="R4697">_xlfn.SWITCH(ROUND(Q4697,0),5,"Excellent",4,"Good",3,"Ok","Bad")</f>
        <v>Excellent</v>
      </c>
      <c r="S4697" s="17">
        <v>5</v>
      </c>
      <c r="T4697" s="17" t="str">
        <f t="shared" si="294"/>
        <v>No</v>
      </c>
      <c r="U4697" s="82">
        <v>43611</v>
      </c>
      <c r="V4697" s="82">
        <v>43781</v>
      </c>
      <c r="W4697" s="17">
        <v>15</v>
      </c>
      <c r="X4697" s="17" t="str">
        <f t="shared" si="295"/>
        <v>Active</v>
      </c>
      <c r="Y4697" s="17" t="s">
        <v>15615</v>
      </c>
      <c r="Z4697" s="17"/>
    </row>
    <row r="4698" spans="1:26" x14ac:dyDescent="0.25">
      <c r="A4698">
        <v>4697</v>
      </c>
      <c r="B4698" s="17" t="s">
        <v>13688</v>
      </c>
      <c r="C4698" s="17">
        <v>3535</v>
      </c>
      <c r="D4698" s="17" t="str">
        <f>INDEX(Hosts!$A:$O,MATCH(Places!$C4698,Hosts!$A:$A,0),MATCH(Places!D$1,Hosts!$1:$1,0))</f>
        <v>Within an hour</v>
      </c>
      <c r="E4698" s="87">
        <f>INDEX(Hosts!$A:$O,MATCH(Places!$C4698,Hosts!$A:$A,0),MATCH(Places!E$1,Hosts!$1:$1,0))</f>
        <v>0.93</v>
      </c>
      <c r="F4698" s="87">
        <f>INDEX(Hosts!$A:$O,MATCH(Places!$C4698,Hosts!$A:$A,0),MATCH(Places!F$1,Hosts!$1:$1,0))</f>
        <v>0.99</v>
      </c>
      <c r="G4698" s="17" t="str">
        <f>INDEX(Hosts!$A:$O,MATCH(Places!$C4698,Hosts!$A:$A,0),MATCH(Places!G$1,Hosts!$1:$1,0))</f>
        <v>No</v>
      </c>
      <c r="H4698" s="17">
        <v>7</v>
      </c>
      <c r="I4698" s="17" t="str">
        <f>INDEX(Neighborhoods!$A:$C,MATCH(Places!$H4698,Neighborhoods!$A:$A,0),MATCH(Places!I$1,Neighborhoods!$1:$1,0))</f>
        <v>Brooklyn</v>
      </c>
      <c r="J4698" s="17" t="str">
        <f>INDEX(Neighborhoods!$A:$C,MATCH(Places!$H4698,Neighborhoods!$A:$A,0),MATCH(Places!J$1,Neighborhoods!$1:$1,0))</f>
        <v>Bedford-Stuyvesant</v>
      </c>
      <c r="K4698" s="17" t="s">
        <v>1</v>
      </c>
      <c r="L4698" s="17" t="str">
        <f t="shared" si="292"/>
        <v>Yes</v>
      </c>
      <c r="M4698" s="17">
        <v>3</v>
      </c>
      <c r="N4698" s="17" t="str" cm="1">
        <f t="array" ref="N4698">_xlfn.IFS(M4698&lt;=2,"Small",M4698&lt;=5,"Medium",M4698&gt;5,"Large")</f>
        <v>Medium</v>
      </c>
      <c r="O4698" s="65">
        <v>42</v>
      </c>
      <c r="P4698" s="87">
        <f t="shared" si="293"/>
        <v>0.03</v>
      </c>
      <c r="Q4698" s="68">
        <v>4.3</v>
      </c>
      <c r="R4698" s="68" t="str" cm="1">
        <f t="array" ref="R4698">_xlfn.SWITCH(ROUND(Q4698,0),5,"Excellent",4,"Good",3,"Ok","Bad")</f>
        <v>Good</v>
      </c>
      <c r="S4698" s="17">
        <v>43</v>
      </c>
      <c r="T4698" s="17" t="str">
        <f t="shared" si="294"/>
        <v>No</v>
      </c>
      <c r="U4698" s="82">
        <v>43575</v>
      </c>
      <c r="V4698" s="82">
        <v>44030</v>
      </c>
      <c r="W4698" s="17">
        <v>167</v>
      </c>
      <c r="X4698" s="17" t="str">
        <f t="shared" si="295"/>
        <v>Active</v>
      </c>
      <c r="Y4698" s="17" t="s">
        <v>15616</v>
      </c>
      <c r="Z4698" s="17"/>
    </row>
    <row r="4699" spans="1:26" x14ac:dyDescent="0.25">
      <c r="A4699">
        <v>4698</v>
      </c>
      <c r="B4699" s="17" t="s">
        <v>3287</v>
      </c>
      <c r="C4699" s="17">
        <v>3245</v>
      </c>
      <c r="D4699" s="17" t="str">
        <f>INDEX(Hosts!$A:$O,MATCH(Places!$C4699,Hosts!$A:$A,0),MATCH(Places!D$1,Hosts!$1:$1,0))</f>
        <v>Within an hour</v>
      </c>
      <c r="E4699" s="87">
        <f>INDEX(Hosts!$A:$O,MATCH(Places!$C4699,Hosts!$A:$A,0),MATCH(Places!E$1,Hosts!$1:$1,0))</f>
        <v>1</v>
      </c>
      <c r="F4699" s="87">
        <f>INDEX(Hosts!$A:$O,MATCH(Places!$C4699,Hosts!$A:$A,0),MATCH(Places!F$1,Hosts!$1:$1,0))</f>
        <v>1</v>
      </c>
      <c r="G4699" s="17" t="str">
        <f>INDEX(Hosts!$A:$O,MATCH(Places!$C4699,Hosts!$A:$A,0),MATCH(Places!G$1,Hosts!$1:$1,0))</f>
        <v>Yes</v>
      </c>
      <c r="H4699" s="17">
        <v>20</v>
      </c>
      <c r="I4699" s="17" t="str">
        <f>INDEX(Neighborhoods!$A:$C,MATCH(Places!$H4699,Neighborhoods!$A:$A,0),MATCH(Places!I$1,Neighborhoods!$1:$1,0))</f>
        <v>Manhattan</v>
      </c>
      <c r="J4699" s="17" t="str">
        <f>INDEX(Neighborhoods!$A:$C,MATCH(Places!$H4699,Neighborhoods!$A:$A,0),MATCH(Places!J$1,Neighborhoods!$1:$1,0))</f>
        <v>Upper West Side</v>
      </c>
      <c r="K4699" s="17" t="s">
        <v>11822</v>
      </c>
      <c r="L4699" s="17" t="str">
        <f t="shared" si="292"/>
        <v>No</v>
      </c>
      <c r="M4699" s="17">
        <v>2</v>
      </c>
      <c r="N4699" s="17" t="str" cm="1">
        <f t="array" ref="N4699">_xlfn.IFS(M4699&lt;=2,"Small",M4699&lt;=5,"Medium",M4699&gt;5,"Large")</f>
        <v>Small</v>
      </c>
      <c r="O4699" s="65">
        <v>182</v>
      </c>
      <c r="P4699" s="87">
        <f t="shared" si="293"/>
        <v>0.03</v>
      </c>
      <c r="Q4699" s="68">
        <v>5</v>
      </c>
      <c r="R4699" s="68" t="str" cm="1">
        <f t="array" ref="R4699">_xlfn.SWITCH(ROUND(Q4699,0),5,"Excellent",4,"Good",3,"Ok","Bad")</f>
        <v>Excellent</v>
      </c>
      <c r="S4699" s="17">
        <v>15</v>
      </c>
      <c r="T4699" s="17" t="str">
        <f t="shared" si="294"/>
        <v>No</v>
      </c>
      <c r="U4699" s="82">
        <v>43610</v>
      </c>
      <c r="V4699" s="82">
        <v>43998</v>
      </c>
      <c r="W4699" s="17">
        <v>131</v>
      </c>
      <c r="X4699" s="17" t="str">
        <f t="shared" si="295"/>
        <v>Active</v>
      </c>
      <c r="Y4699" s="17" t="s">
        <v>15615</v>
      </c>
      <c r="Z4699" s="17"/>
    </row>
    <row r="4700" spans="1:26" x14ac:dyDescent="0.25">
      <c r="A4700">
        <v>4699</v>
      </c>
      <c r="B4700" s="17" t="s">
        <v>3288</v>
      </c>
      <c r="C4700" s="17">
        <v>3535</v>
      </c>
      <c r="D4700" s="17" t="str">
        <f>INDEX(Hosts!$A:$O,MATCH(Places!$C4700,Hosts!$A:$A,0),MATCH(Places!D$1,Hosts!$1:$1,0))</f>
        <v>Within an hour</v>
      </c>
      <c r="E4700" s="87">
        <f>INDEX(Hosts!$A:$O,MATCH(Places!$C4700,Hosts!$A:$A,0),MATCH(Places!E$1,Hosts!$1:$1,0))</f>
        <v>0.93</v>
      </c>
      <c r="F4700" s="87">
        <f>INDEX(Hosts!$A:$O,MATCH(Places!$C4700,Hosts!$A:$A,0),MATCH(Places!F$1,Hosts!$1:$1,0))</f>
        <v>0.99</v>
      </c>
      <c r="G4700" s="17" t="str">
        <f>INDEX(Hosts!$A:$O,MATCH(Places!$C4700,Hosts!$A:$A,0),MATCH(Places!G$1,Hosts!$1:$1,0))</f>
        <v>No</v>
      </c>
      <c r="H4700" s="17">
        <v>7</v>
      </c>
      <c r="I4700" s="17" t="str">
        <f>INDEX(Neighborhoods!$A:$C,MATCH(Places!$H4700,Neighborhoods!$A:$A,0),MATCH(Places!I$1,Neighborhoods!$1:$1,0))</f>
        <v>Brooklyn</v>
      </c>
      <c r="J4700" s="17" t="str">
        <f>INDEX(Neighborhoods!$A:$C,MATCH(Places!$H4700,Neighborhoods!$A:$A,0),MATCH(Places!J$1,Neighborhoods!$1:$1,0))</f>
        <v>Bedford-Stuyvesant</v>
      </c>
      <c r="K4700" s="17" t="s">
        <v>1</v>
      </c>
      <c r="L4700" s="17" t="str">
        <f t="shared" si="292"/>
        <v>Yes</v>
      </c>
      <c r="M4700" s="17">
        <v>4</v>
      </c>
      <c r="N4700" s="17" t="str" cm="1">
        <f t="array" ref="N4700">_xlfn.IFS(M4700&lt;=2,"Small",M4700&lt;=5,"Medium",M4700&gt;5,"Large")</f>
        <v>Medium</v>
      </c>
      <c r="O4700" s="65">
        <v>55</v>
      </c>
      <c r="P4700" s="87">
        <f t="shared" si="293"/>
        <v>0.03</v>
      </c>
      <c r="Q4700" s="68">
        <v>4.3099999999999996</v>
      </c>
      <c r="R4700" s="68" t="str" cm="1">
        <f t="array" ref="R4700">_xlfn.SWITCH(ROUND(Q4700,0),5,"Excellent",4,"Good",3,"Ok","Bad")</f>
        <v>Good</v>
      </c>
      <c r="S4700" s="17">
        <v>39</v>
      </c>
      <c r="T4700" s="17" t="str">
        <f t="shared" si="294"/>
        <v>No</v>
      </c>
      <c r="U4700" s="82">
        <v>43584</v>
      </c>
      <c r="V4700" s="82">
        <v>44024</v>
      </c>
      <c r="W4700" s="17">
        <v>178</v>
      </c>
      <c r="X4700" s="17" t="str">
        <f t="shared" si="295"/>
        <v>Active</v>
      </c>
      <c r="Y4700" s="17" t="s">
        <v>15616</v>
      </c>
      <c r="Z4700" s="17"/>
    </row>
    <row r="4701" spans="1:26" x14ac:dyDescent="0.25">
      <c r="A4701">
        <v>4700</v>
      </c>
      <c r="B4701" s="17" t="s">
        <v>3289</v>
      </c>
      <c r="C4701" s="17">
        <v>3535</v>
      </c>
      <c r="D4701" s="17" t="str">
        <f>INDEX(Hosts!$A:$O,MATCH(Places!$C4701,Hosts!$A:$A,0),MATCH(Places!D$1,Hosts!$1:$1,0))</f>
        <v>Within an hour</v>
      </c>
      <c r="E4701" s="87">
        <f>INDEX(Hosts!$A:$O,MATCH(Places!$C4701,Hosts!$A:$A,0),MATCH(Places!E$1,Hosts!$1:$1,0))</f>
        <v>0.93</v>
      </c>
      <c r="F4701" s="87">
        <f>INDEX(Hosts!$A:$O,MATCH(Places!$C4701,Hosts!$A:$A,0),MATCH(Places!F$1,Hosts!$1:$1,0))</f>
        <v>0.99</v>
      </c>
      <c r="G4701" s="17" t="str">
        <f>INDEX(Hosts!$A:$O,MATCH(Places!$C4701,Hosts!$A:$A,0),MATCH(Places!G$1,Hosts!$1:$1,0))</f>
        <v>No</v>
      </c>
      <c r="H4701" s="17">
        <v>7</v>
      </c>
      <c r="I4701" s="17" t="str">
        <f>INDEX(Neighborhoods!$A:$C,MATCH(Places!$H4701,Neighborhoods!$A:$A,0),MATCH(Places!I$1,Neighborhoods!$1:$1,0))</f>
        <v>Brooklyn</v>
      </c>
      <c r="J4701" s="17" t="str">
        <f>INDEX(Neighborhoods!$A:$C,MATCH(Places!$H4701,Neighborhoods!$A:$A,0),MATCH(Places!J$1,Neighborhoods!$1:$1,0))</f>
        <v>Bedford-Stuyvesant</v>
      </c>
      <c r="K4701" s="17" t="s">
        <v>1</v>
      </c>
      <c r="L4701" s="17" t="str">
        <f t="shared" si="292"/>
        <v>Yes</v>
      </c>
      <c r="M4701" s="17">
        <v>3</v>
      </c>
      <c r="N4701" s="17" t="str" cm="1">
        <f t="array" ref="N4701">_xlfn.IFS(M4701&lt;=2,"Small",M4701&lt;=5,"Medium",M4701&gt;5,"Large")</f>
        <v>Medium</v>
      </c>
      <c r="O4701" s="65">
        <v>42</v>
      </c>
      <c r="P4701" s="87">
        <f t="shared" si="293"/>
        <v>0.03</v>
      </c>
      <c r="Q4701" s="68">
        <v>4.3099999999999996</v>
      </c>
      <c r="R4701" s="68" t="str" cm="1">
        <f t="array" ref="R4701">_xlfn.SWITCH(ROUND(Q4701,0),5,"Excellent",4,"Good",3,"Ok","Bad")</f>
        <v>Good</v>
      </c>
      <c r="S4701" s="17">
        <v>35</v>
      </c>
      <c r="T4701" s="17" t="str">
        <f t="shared" si="294"/>
        <v>No</v>
      </c>
      <c r="U4701" s="82">
        <v>43576</v>
      </c>
      <c r="V4701" s="82">
        <v>44004</v>
      </c>
      <c r="W4701" s="17">
        <v>164</v>
      </c>
      <c r="X4701" s="17" t="str">
        <f t="shared" si="295"/>
        <v>Active</v>
      </c>
      <c r="Y4701" s="17" t="s">
        <v>15616</v>
      </c>
      <c r="Z4701" s="17"/>
    </row>
    <row r="4702" spans="1:26" x14ac:dyDescent="0.25">
      <c r="A4702">
        <v>4701</v>
      </c>
      <c r="B4702" s="17" t="s">
        <v>3290</v>
      </c>
      <c r="C4702" s="17">
        <v>3535</v>
      </c>
      <c r="D4702" s="17" t="str">
        <f>INDEX(Hosts!$A:$O,MATCH(Places!$C4702,Hosts!$A:$A,0),MATCH(Places!D$1,Hosts!$1:$1,0))</f>
        <v>Within an hour</v>
      </c>
      <c r="E4702" s="87">
        <f>INDEX(Hosts!$A:$O,MATCH(Places!$C4702,Hosts!$A:$A,0),MATCH(Places!E$1,Hosts!$1:$1,0))</f>
        <v>0.93</v>
      </c>
      <c r="F4702" s="87">
        <f>INDEX(Hosts!$A:$O,MATCH(Places!$C4702,Hosts!$A:$A,0),MATCH(Places!F$1,Hosts!$1:$1,0))</f>
        <v>0.99</v>
      </c>
      <c r="G4702" s="17" t="str">
        <f>INDEX(Hosts!$A:$O,MATCH(Places!$C4702,Hosts!$A:$A,0),MATCH(Places!G$1,Hosts!$1:$1,0))</f>
        <v>No</v>
      </c>
      <c r="H4702" s="17">
        <v>7</v>
      </c>
      <c r="I4702" s="17" t="str">
        <f>INDEX(Neighborhoods!$A:$C,MATCH(Places!$H4702,Neighborhoods!$A:$A,0),MATCH(Places!I$1,Neighborhoods!$1:$1,0))</f>
        <v>Brooklyn</v>
      </c>
      <c r="J4702" s="17" t="str">
        <f>INDEX(Neighborhoods!$A:$C,MATCH(Places!$H4702,Neighborhoods!$A:$A,0),MATCH(Places!J$1,Neighborhoods!$1:$1,0))</f>
        <v>Bedford-Stuyvesant</v>
      </c>
      <c r="K4702" s="17" t="s">
        <v>1</v>
      </c>
      <c r="L4702" s="17" t="str">
        <f t="shared" si="292"/>
        <v>Yes</v>
      </c>
      <c r="M4702" s="17">
        <v>3</v>
      </c>
      <c r="N4702" s="17" t="str" cm="1">
        <f t="array" ref="N4702">_xlfn.IFS(M4702&lt;=2,"Small",M4702&lt;=5,"Medium",M4702&gt;5,"Large")</f>
        <v>Medium</v>
      </c>
      <c r="O4702" s="65">
        <v>42</v>
      </c>
      <c r="P4702" s="87">
        <f t="shared" si="293"/>
        <v>0.03</v>
      </c>
      <c r="Q4702" s="68">
        <v>4.21</v>
      </c>
      <c r="R4702" s="68" t="str" cm="1">
        <f t="array" ref="R4702">_xlfn.SWITCH(ROUND(Q4702,0),5,"Excellent",4,"Good",3,"Ok","Bad")</f>
        <v>Good</v>
      </c>
      <c r="S4702" s="17">
        <v>43</v>
      </c>
      <c r="T4702" s="17" t="str">
        <f t="shared" si="294"/>
        <v>No</v>
      </c>
      <c r="U4702" s="82">
        <v>43585</v>
      </c>
      <c r="V4702" s="82">
        <v>44017</v>
      </c>
      <c r="W4702" s="17">
        <v>164</v>
      </c>
      <c r="X4702" s="17" t="str">
        <f t="shared" si="295"/>
        <v>Active</v>
      </c>
      <c r="Y4702" s="17" t="s">
        <v>15616</v>
      </c>
      <c r="Z4702" s="17"/>
    </row>
    <row r="4703" spans="1:26" x14ac:dyDescent="0.25">
      <c r="A4703">
        <v>4702</v>
      </c>
      <c r="B4703" s="17" t="s">
        <v>3291</v>
      </c>
      <c r="C4703" s="17">
        <v>3535</v>
      </c>
      <c r="D4703" s="17" t="str">
        <f>INDEX(Hosts!$A:$O,MATCH(Places!$C4703,Hosts!$A:$A,0),MATCH(Places!D$1,Hosts!$1:$1,0))</f>
        <v>Within an hour</v>
      </c>
      <c r="E4703" s="87">
        <f>INDEX(Hosts!$A:$O,MATCH(Places!$C4703,Hosts!$A:$A,0),MATCH(Places!E$1,Hosts!$1:$1,0))</f>
        <v>0.93</v>
      </c>
      <c r="F4703" s="87">
        <f>INDEX(Hosts!$A:$O,MATCH(Places!$C4703,Hosts!$A:$A,0),MATCH(Places!F$1,Hosts!$1:$1,0))</f>
        <v>0.99</v>
      </c>
      <c r="G4703" s="17" t="str">
        <f>INDEX(Hosts!$A:$O,MATCH(Places!$C4703,Hosts!$A:$A,0),MATCH(Places!G$1,Hosts!$1:$1,0))</f>
        <v>No</v>
      </c>
      <c r="H4703" s="17">
        <v>7</v>
      </c>
      <c r="I4703" s="17" t="str">
        <f>INDEX(Neighborhoods!$A:$C,MATCH(Places!$H4703,Neighborhoods!$A:$A,0),MATCH(Places!I$1,Neighborhoods!$1:$1,0))</f>
        <v>Brooklyn</v>
      </c>
      <c r="J4703" s="17" t="str">
        <f>INDEX(Neighborhoods!$A:$C,MATCH(Places!$H4703,Neighborhoods!$A:$A,0),MATCH(Places!J$1,Neighborhoods!$1:$1,0))</f>
        <v>Bedford-Stuyvesant</v>
      </c>
      <c r="K4703" s="17" t="s">
        <v>1</v>
      </c>
      <c r="L4703" s="17" t="str">
        <f t="shared" si="292"/>
        <v>Yes</v>
      </c>
      <c r="M4703" s="17">
        <v>3</v>
      </c>
      <c r="N4703" s="17" t="str" cm="1">
        <f t="array" ref="N4703">_xlfn.IFS(M4703&lt;=2,"Small",M4703&lt;=5,"Medium",M4703&gt;5,"Large")</f>
        <v>Medium</v>
      </c>
      <c r="O4703" s="65">
        <v>49</v>
      </c>
      <c r="P4703" s="87">
        <f t="shared" si="293"/>
        <v>0.03</v>
      </c>
      <c r="Q4703" s="68">
        <v>4.2699999999999996</v>
      </c>
      <c r="R4703" s="68" t="str" cm="1">
        <f t="array" ref="R4703">_xlfn.SWITCH(ROUND(Q4703,0),5,"Excellent",4,"Good",3,"Ok","Bad")</f>
        <v>Good</v>
      </c>
      <c r="S4703" s="17">
        <v>37</v>
      </c>
      <c r="T4703" s="17" t="str">
        <f t="shared" si="294"/>
        <v>No</v>
      </c>
      <c r="U4703" s="82">
        <v>43587</v>
      </c>
      <c r="V4703" s="82">
        <v>43891</v>
      </c>
      <c r="W4703" s="17">
        <v>179</v>
      </c>
      <c r="X4703" s="17" t="str">
        <f t="shared" si="295"/>
        <v>Active</v>
      </c>
      <c r="Y4703" s="17" t="s">
        <v>15616</v>
      </c>
      <c r="Z4703" s="17"/>
    </row>
    <row r="4704" spans="1:26" x14ac:dyDescent="0.25">
      <c r="A4704">
        <v>4703</v>
      </c>
      <c r="B4704" s="17" t="s">
        <v>3292</v>
      </c>
      <c r="C4704" s="17">
        <v>3535</v>
      </c>
      <c r="D4704" s="17" t="str">
        <f>INDEX(Hosts!$A:$O,MATCH(Places!$C4704,Hosts!$A:$A,0),MATCH(Places!D$1,Hosts!$1:$1,0))</f>
        <v>Within an hour</v>
      </c>
      <c r="E4704" s="87">
        <f>INDEX(Hosts!$A:$O,MATCH(Places!$C4704,Hosts!$A:$A,0),MATCH(Places!E$1,Hosts!$1:$1,0))</f>
        <v>0.93</v>
      </c>
      <c r="F4704" s="87">
        <f>INDEX(Hosts!$A:$O,MATCH(Places!$C4704,Hosts!$A:$A,0),MATCH(Places!F$1,Hosts!$1:$1,0))</f>
        <v>0.99</v>
      </c>
      <c r="G4704" s="17" t="str">
        <f>INDEX(Hosts!$A:$O,MATCH(Places!$C4704,Hosts!$A:$A,0),MATCH(Places!G$1,Hosts!$1:$1,0))</f>
        <v>No</v>
      </c>
      <c r="H4704" s="17">
        <v>7</v>
      </c>
      <c r="I4704" s="17" t="str">
        <f>INDEX(Neighborhoods!$A:$C,MATCH(Places!$H4704,Neighborhoods!$A:$A,0),MATCH(Places!I$1,Neighborhoods!$1:$1,0))</f>
        <v>Brooklyn</v>
      </c>
      <c r="J4704" s="17" t="str">
        <f>INDEX(Neighborhoods!$A:$C,MATCH(Places!$H4704,Neighborhoods!$A:$A,0),MATCH(Places!J$1,Neighborhoods!$1:$1,0))</f>
        <v>Bedford-Stuyvesant</v>
      </c>
      <c r="K4704" s="17" t="s">
        <v>1</v>
      </c>
      <c r="L4704" s="17" t="str">
        <f t="shared" si="292"/>
        <v>Yes</v>
      </c>
      <c r="M4704" s="17">
        <v>3</v>
      </c>
      <c r="N4704" s="17" t="str" cm="1">
        <f t="array" ref="N4704">_xlfn.IFS(M4704&lt;=2,"Small",M4704&lt;=5,"Medium",M4704&gt;5,"Large")</f>
        <v>Medium</v>
      </c>
      <c r="O4704" s="65">
        <v>50</v>
      </c>
      <c r="P4704" s="87">
        <f t="shared" si="293"/>
        <v>0.03</v>
      </c>
      <c r="Q4704" s="68">
        <v>4.21</v>
      </c>
      <c r="R4704" s="68" t="str" cm="1">
        <f t="array" ref="R4704">_xlfn.SWITCH(ROUND(Q4704,0),5,"Excellent",4,"Good",3,"Ok","Bad")</f>
        <v>Good</v>
      </c>
      <c r="S4704" s="17">
        <v>19</v>
      </c>
      <c r="T4704" s="17" t="str">
        <f t="shared" si="294"/>
        <v>No</v>
      </c>
      <c r="U4704" s="82">
        <v>43670</v>
      </c>
      <c r="V4704" s="82">
        <v>44038</v>
      </c>
      <c r="W4704" s="17">
        <v>179</v>
      </c>
      <c r="X4704" s="17" t="str">
        <f t="shared" si="295"/>
        <v>Active</v>
      </c>
      <c r="Y4704" s="17" t="s">
        <v>15616</v>
      </c>
      <c r="Z4704" s="17"/>
    </row>
    <row r="4705" spans="1:26" x14ac:dyDescent="0.25">
      <c r="A4705">
        <v>4704</v>
      </c>
      <c r="B4705" s="17" t="s">
        <v>3293</v>
      </c>
      <c r="C4705" s="17">
        <v>3347</v>
      </c>
      <c r="D4705" s="17" t="str">
        <f>INDEX(Hosts!$A:$O,MATCH(Places!$C4705,Hosts!$A:$A,0),MATCH(Places!D$1,Hosts!$1:$1,0))</f>
        <v>Within an hour</v>
      </c>
      <c r="E4705" s="87">
        <f>INDEX(Hosts!$A:$O,MATCH(Places!$C4705,Hosts!$A:$A,0),MATCH(Places!E$1,Hosts!$1:$1,0))</f>
        <v>1</v>
      </c>
      <c r="F4705" s="87">
        <f>INDEX(Hosts!$A:$O,MATCH(Places!$C4705,Hosts!$A:$A,0),MATCH(Places!F$1,Hosts!$1:$1,0))</f>
        <v>0.99</v>
      </c>
      <c r="G4705" s="17" t="str">
        <f>INDEX(Hosts!$A:$O,MATCH(Places!$C4705,Hosts!$A:$A,0),MATCH(Places!G$1,Hosts!$1:$1,0))</f>
        <v>Yes</v>
      </c>
      <c r="H4705" s="17">
        <v>7</v>
      </c>
      <c r="I4705" s="17" t="str">
        <f>INDEX(Neighborhoods!$A:$C,MATCH(Places!$H4705,Neighborhoods!$A:$A,0),MATCH(Places!I$1,Neighborhoods!$1:$1,0))</f>
        <v>Brooklyn</v>
      </c>
      <c r="J4705" s="17" t="str">
        <f>INDEX(Neighborhoods!$A:$C,MATCH(Places!$H4705,Neighborhoods!$A:$A,0),MATCH(Places!J$1,Neighborhoods!$1:$1,0))</f>
        <v>Bedford-Stuyvesant</v>
      </c>
      <c r="K4705" s="17" t="s">
        <v>11822</v>
      </c>
      <c r="L4705" s="17" t="str">
        <f t="shared" si="292"/>
        <v>No</v>
      </c>
      <c r="M4705" s="17">
        <v>5</v>
      </c>
      <c r="N4705" s="17" t="str" cm="1">
        <f t="array" ref="N4705">_xlfn.IFS(M4705&lt;=2,"Small",M4705&lt;=5,"Medium",M4705&gt;5,"Large")</f>
        <v>Medium</v>
      </c>
      <c r="O4705" s="65">
        <v>246</v>
      </c>
      <c r="P4705" s="87">
        <f t="shared" si="293"/>
        <v>0.04</v>
      </c>
      <c r="Q4705" s="68">
        <v>4.9400000000000004</v>
      </c>
      <c r="R4705" s="68" t="str" cm="1">
        <f t="array" ref="R4705">_xlfn.SWITCH(ROUND(Q4705,0),5,"Excellent",4,"Good",3,"Ok","Bad")</f>
        <v>Excellent</v>
      </c>
      <c r="S4705" s="17">
        <v>47</v>
      </c>
      <c r="T4705" s="17" t="str">
        <f t="shared" si="294"/>
        <v>No</v>
      </c>
      <c r="U4705" s="82">
        <v>43589</v>
      </c>
      <c r="V4705" s="82">
        <v>43905</v>
      </c>
      <c r="W4705" s="17">
        <v>332</v>
      </c>
      <c r="X4705" s="17" t="str">
        <f t="shared" si="295"/>
        <v>Active</v>
      </c>
      <c r="Y4705" s="17" t="s">
        <v>15616</v>
      </c>
      <c r="Z4705" s="17"/>
    </row>
    <row r="4706" spans="1:26" x14ac:dyDescent="0.25">
      <c r="A4706">
        <v>4705</v>
      </c>
      <c r="B4706" s="17" t="s">
        <v>14447</v>
      </c>
      <c r="C4706" s="17">
        <v>1242</v>
      </c>
      <c r="D4706" s="17" t="str">
        <f>INDEX(Hosts!$A:$O,MATCH(Places!$C4706,Hosts!$A:$A,0),MATCH(Places!D$1,Hosts!$1:$1,0))</f>
        <v>Within a day</v>
      </c>
      <c r="E4706" s="87">
        <f>INDEX(Hosts!$A:$O,MATCH(Places!$C4706,Hosts!$A:$A,0),MATCH(Places!E$1,Hosts!$1:$1,0))</f>
        <v>0.5</v>
      </c>
      <c r="F4706" s="87">
        <f>INDEX(Hosts!$A:$O,MATCH(Places!$C4706,Hosts!$A:$A,0),MATCH(Places!F$1,Hosts!$1:$1,0))</f>
        <v>0.84</v>
      </c>
      <c r="G4706" s="17" t="str">
        <f>INDEX(Hosts!$A:$O,MATCH(Places!$C4706,Hosts!$A:$A,0),MATCH(Places!G$1,Hosts!$1:$1,0))</f>
        <v>Yes</v>
      </c>
      <c r="H4706" s="17">
        <v>20</v>
      </c>
      <c r="I4706" s="17" t="str">
        <f>INDEX(Neighborhoods!$A:$C,MATCH(Places!$H4706,Neighborhoods!$A:$A,0),MATCH(Places!I$1,Neighborhoods!$1:$1,0))</f>
        <v>Manhattan</v>
      </c>
      <c r="J4706" s="17" t="str">
        <f>INDEX(Neighborhoods!$A:$C,MATCH(Places!$H4706,Neighborhoods!$A:$A,0),MATCH(Places!J$1,Neighborhoods!$1:$1,0))</f>
        <v>Upper West Side</v>
      </c>
      <c r="K4706" s="17" t="s">
        <v>11822</v>
      </c>
      <c r="L4706" s="17" t="str">
        <f t="shared" si="292"/>
        <v>No</v>
      </c>
      <c r="M4706" s="17">
        <v>2</v>
      </c>
      <c r="N4706" s="17" t="str" cm="1">
        <f t="array" ref="N4706">_xlfn.IFS(M4706&lt;=2,"Small",M4706&lt;=5,"Medium",M4706&gt;5,"Large")</f>
        <v>Small</v>
      </c>
      <c r="O4706" s="65">
        <v>100</v>
      </c>
      <c r="P4706" s="87">
        <f t="shared" si="293"/>
        <v>0.03</v>
      </c>
      <c r="Q4706" s="68">
        <v>5</v>
      </c>
      <c r="R4706" s="68" t="str" cm="1">
        <f t="array" ref="R4706">_xlfn.SWITCH(ROUND(Q4706,0),5,"Excellent",4,"Good",3,"Ok","Bad")</f>
        <v>Excellent</v>
      </c>
      <c r="S4706" s="17">
        <v>8</v>
      </c>
      <c r="T4706" s="17" t="str">
        <f t="shared" si="294"/>
        <v>No</v>
      </c>
      <c r="U4706" s="82">
        <v>43767</v>
      </c>
      <c r="V4706" s="82">
        <v>43891</v>
      </c>
      <c r="W4706" s="17">
        <v>0</v>
      </c>
      <c r="X4706" s="17" t="str">
        <f t="shared" si="295"/>
        <v>Inactive</v>
      </c>
      <c r="Y4706" s="17" t="s">
        <v>15615</v>
      </c>
      <c r="Z4706" s="17"/>
    </row>
    <row r="4707" spans="1:26" x14ac:dyDescent="0.25">
      <c r="A4707">
        <v>4706</v>
      </c>
      <c r="B4707" s="17" t="s">
        <v>3294</v>
      </c>
      <c r="C4707" s="17">
        <v>40</v>
      </c>
      <c r="D4707" s="17" t="str">
        <f>INDEX(Hosts!$A:$O,MATCH(Places!$C4707,Hosts!$A:$A,0),MATCH(Places!D$1,Hosts!$1:$1,0))</f>
        <v>Within a day</v>
      </c>
      <c r="E4707" s="87">
        <f>INDEX(Hosts!$A:$O,MATCH(Places!$C4707,Hosts!$A:$A,0),MATCH(Places!E$1,Hosts!$1:$1,0))</f>
        <v>0.73</v>
      </c>
      <c r="F4707" s="87">
        <f>INDEX(Hosts!$A:$O,MATCH(Places!$C4707,Hosts!$A:$A,0),MATCH(Places!F$1,Hosts!$1:$1,0))</f>
        <v>0.93</v>
      </c>
      <c r="G4707" s="17" t="str">
        <f>INDEX(Hosts!$A:$O,MATCH(Places!$C4707,Hosts!$A:$A,0),MATCH(Places!G$1,Hosts!$1:$1,0))</f>
        <v>No</v>
      </c>
      <c r="H4707" s="17">
        <v>7</v>
      </c>
      <c r="I4707" s="17" t="str">
        <f>INDEX(Neighborhoods!$A:$C,MATCH(Places!$H4707,Neighborhoods!$A:$A,0),MATCH(Places!I$1,Neighborhoods!$1:$1,0))</f>
        <v>Brooklyn</v>
      </c>
      <c r="J4707" s="17" t="str">
        <f>INDEX(Neighborhoods!$A:$C,MATCH(Places!$H4707,Neighborhoods!$A:$A,0),MATCH(Places!J$1,Neighborhoods!$1:$1,0))</f>
        <v>Bedford-Stuyvesant</v>
      </c>
      <c r="K4707" s="17" t="s">
        <v>11822</v>
      </c>
      <c r="L4707" s="17" t="str">
        <f t="shared" si="292"/>
        <v>No</v>
      </c>
      <c r="M4707" s="17">
        <v>2</v>
      </c>
      <c r="N4707" s="17" t="str" cm="1">
        <f t="array" ref="N4707">_xlfn.IFS(M4707&lt;=2,"Small",M4707&lt;=5,"Medium",M4707&gt;5,"Large")</f>
        <v>Small</v>
      </c>
      <c r="O4707" s="65">
        <v>100</v>
      </c>
      <c r="P4707" s="87">
        <f t="shared" si="293"/>
        <v>0.03</v>
      </c>
      <c r="Q4707" s="68">
        <v>4.55</v>
      </c>
      <c r="R4707" s="68" t="str" cm="1">
        <f t="array" ref="R4707">_xlfn.SWITCH(ROUND(Q4707,0),5,"Excellent",4,"Good",3,"Ok","Bad")</f>
        <v>Excellent</v>
      </c>
      <c r="S4707" s="17">
        <v>22</v>
      </c>
      <c r="T4707" s="17" t="str">
        <f t="shared" si="294"/>
        <v>No</v>
      </c>
      <c r="U4707" s="82">
        <v>43612</v>
      </c>
      <c r="V4707" s="82">
        <v>43946</v>
      </c>
      <c r="W4707" s="17">
        <v>105</v>
      </c>
      <c r="X4707" s="17" t="str">
        <f t="shared" si="295"/>
        <v>Active</v>
      </c>
      <c r="Y4707" s="17" t="s">
        <v>15615</v>
      </c>
      <c r="Z4707" s="17"/>
    </row>
    <row r="4708" spans="1:26" x14ac:dyDescent="0.25">
      <c r="A4708">
        <v>4707</v>
      </c>
      <c r="B4708" s="17" t="s">
        <v>3295</v>
      </c>
      <c r="C4708" s="17">
        <v>1339</v>
      </c>
      <c r="D4708" s="17" t="str">
        <f>INDEX(Hosts!$A:$O,MATCH(Places!$C4708,Hosts!$A:$A,0),MATCH(Places!D$1,Hosts!$1:$1,0))</f>
        <v>Within an hour</v>
      </c>
      <c r="E4708" s="87">
        <f>INDEX(Hosts!$A:$O,MATCH(Places!$C4708,Hosts!$A:$A,0),MATCH(Places!E$1,Hosts!$1:$1,0))</f>
        <v>1</v>
      </c>
      <c r="F4708" s="87">
        <f>INDEX(Hosts!$A:$O,MATCH(Places!$C4708,Hosts!$A:$A,0),MATCH(Places!F$1,Hosts!$1:$1,0))</f>
        <v>0.96</v>
      </c>
      <c r="G4708" s="17" t="str">
        <f>INDEX(Hosts!$A:$O,MATCH(Places!$C4708,Hosts!$A:$A,0),MATCH(Places!G$1,Hosts!$1:$1,0))</f>
        <v>Yes</v>
      </c>
      <c r="H4708" s="17">
        <v>7</v>
      </c>
      <c r="I4708" s="17" t="str">
        <f>INDEX(Neighborhoods!$A:$C,MATCH(Places!$H4708,Neighborhoods!$A:$A,0),MATCH(Places!I$1,Neighborhoods!$1:$1,0))</f>
        <v>Brooklyn</v>
      </c>
      <c r="J4708" s="17" t="str">
        <f>INDEX(Neighborhoods!$A:$C,MATCH(Places!$H4708,Neighborhoods!$A:$A,0),MATCH(Places!J$1,Neighborhoods!$1:$1,0))</f>
        <v>Bedford-Stuyvesant</v>
      </c>
      <c r="K4708" s="17" t="s">
        <v>11822</v>
      </c>
      <c r="L4708" s="17" t="str">
        <f t="shared" si="292"/>
        <v>No</v>
      </c>
      <c r="M4708" s="17">
        <v>6</v>
      </c>
      <c r="N4708" s="17" t="str" cm="1">
        <f t="array" ref="N4708">_xlfn.IFS(M4708&lt;=2,"Small",M4708&lt;=5,"Medium",M4708&gt;5,"Large")</f>
        <v>Large</v>
      </c>
      <c r="O4708" s="65">
        <v>120</v>
      </c>
      <c r="P4708" s="87">
        <f t="shared" si="293"/>
        <v>0.03</v>
      </c>
      <c r="Q4708" s="68">
        <v>4.91</v>
      </c>
      <c r="R4708" s="68" t="str" cm="1">
        <f t="array" ref="R4708">_xlfn.SWITCH(ROUND(Q4708,0),5,"Excellent",4,"Good",3,"Ok","Bad")</f>
        <v>Excellent</v>
      </c>
      <c r="S4708" s="17">
        <v>32</v>
      </c>
      <c r="T4708" s="17" t="str">
        <f t="shared" si="294"/>
        <v>No</v>
      </c>
      <c r="U4708" s="82">
        <v>43574</v>
      </c>
      <c r="V4708" s="82">
        <v>44053</v>
      </c>
      <c r="W4708" s="17">
        <v>185</v>
      </c>
      <c r="X4708" s="17" t="str">
        <f t="shared" si="295"/>
        <v>Active</v>
      </c>
      <c r="Y4708" s="17" t="s">
        <v>15615</v>
      </c>
      <c r="Z4708" s="17"/>
    </row>
    <row r="4709" spans="1:26" x14ac:dyDescent="0.25">
      <c r="A4709">
        <v>4708</v>
      </c>
      <c r="B4709" s="17" t="s">
        <v>3296</v>
      </c>
      <c r="C4709" s="17">
        <v>3836</v>
      </c>
      <c r="D4709" s="17" t="str">
        <f>INDEX(Hosts!$A:$O,MATCH(Places!$C4709,Hosts!$A:$A,0),MATCH(Places!D$1,Hosts!$1:$1,0))</f>
        <v>Within an hour</v>
      </c>
      <c r="E4709" s="87">
        <f>INDEX(Hosts!$A:$O,MATCH(Places!$C4709,Hosts!$A:$A,0),MATCH(Places!E$1,Hosts!$1:$1,0))</f>
        <v>1</v>
      </c>
      <c r="F4709" s="87">
        <f>INDEX(Hosts!$A:$O,MATCH(Places!$C4709,Hosts!$A:$A,0),MATCH(Places!F$1,Hosts!$1:$1,0))</f>
        <v>1</v>
      </c>
      <c r="G4709" s="17" t="str">
        <f>INDEX(Hosts!$A:$O,MATCH(Places!$C4709,Hosts!$A:$A,0),MATCH(Places!G$1,Hosts!$1:$1,0))</f>
        <v>Yes</v>
      </c>
      <c r="H4709" s="17">
        <v>7</v>
      </c>
      <c r="I4709" s="17" t="str">
        <f>INDEX(Neighborhoods!$A:$C,MATCH(Places!$H4709,Neighborhoods!$A:$A,0),MATCH(Places!I$1,Neighborhoods!$1:$1,0))</f>
        <v>Brooklyn</v>
      </c>
      <c r="J4709" s="17" t="str">
        <f>INDEX(Neighborhoods!$A:$C,MATCH(Places!$H4709,Neighborhoods!$A:$A,0),MATCH(Places!J$1,Neighborhoods!$1:$1,0))</f>
        <v>Bedford-Stuyvesant</v>
      </c>
      <c r="K4709" s="17" t="s">
        <v>11822</v>
      </c>
      <c r="L4709" s="17" t="str">
        <f t="shared" si="292"/>
        <v>No</v>
      </c>
      <c r="M4709" s="17">
        <v>5</v>
      </c>
      <c r="N4709" s="17" t="str" cm="1">
        <f t="array" ref="N4709">_xlfn.IFS(M4709&lt;=2,"Small",M4709&lt;=5,"Medium",M4709&gt;5,"Large")</f>
        <v>Medium</v>
      </c>
      <c r="O4709" s="65">
        <v>185</v>
      </c>
      <c r="P4709" s="87">
        <f t="shared" si="293"/>
        <v>0.03</v>
      </c>
      <c r="Q4709" s="68">
        <v>4.9000000000000004</v>
      </c>
      <c r="R4709" s="68" t="str" cm="1">
        <f t="array" ref="R4709">_xlfn.SWITCH(ROUND(Q4709,0),5,"Excellent",4,"Good",3,"Ok","Bad")</f>
        <v>Excellent</v>
      </c>
      <c r="S4709" s="17">
        <v>41</v>
      </c>
      <c r="T4709" s="17" t="str">
        <f t="shared" si="294"/>
        <v>No</v>
      </c>
      <c r="U4709" s="82">
        <v>43583</v>
      </c>
      <c r="V4709" s="82">
        <v>44038</v>
      </c>
      <c r="W4709" s="17">
        <v>139</v>
      </c>
      <c r="X4709" s="17" t="str">
        <f t="shared" si="295"/>
        <v>Active</v>
      </c>
      <c r="Y4709" s="17" t="s">
        <v>15616</v>
      </c>
      <c r="Z4709" s="17"/>
    </row>
    <row r="4710" spans="1:26" x14ac:dyDescent="0.25">
      <c r="A4710">
        <v>4709</v>
      </c>
      <c r="B4710" s="17" t="s">
        <v>3297</v>
      </c>
      <c r="C4710" s="17">
        <v>2577</v>
      </c>
      <c r="D4710" s="17" t="str">
        <f>INDEX(Hosts!$A:$O,MATCH(Places!$C4710,Hosts!$A:$A,0),MATCH(Places!D$1,Hosts!$1:$1,0))</f>
        <v>Within a few hours</v>
      </c>
      <c r="E4710" s="87">
        <f>INDEX(Hosts!$A:$O,MATCH(Places!$C4710,Hosts!$A:$A,0),MATCH(Places!E$1,Hosts!$1:$1,0))</f>
        <v>1</v>
      </c>
      <c r="F4710" s="87">
        <f>INDEX(Hosts!$A:$O,MATCH(Places!$C4710,Hosts!$A:$A,0),MATCH(Places!F$1,Hosts!$1:$1,0))</f>
        <v>0.44</v>
      </c>
      <c r="G4710" s="17" t="str">
        <f>INDEX(Hosts!$A:$O,MATCH(Places!$C4710,Hosts!$A:$A,0),MATCH(Places!G$1,Hosts!$1:$1,0))</f>
        <v>No</v>
      </c>
      <c r="H4710" s="17">
        <v>8</v>
      </c>
      <c r="I4710" s="17" t="str">
        <f>INDEX(Neighborhoods!$A:$C,MATCH(Places!$H4710,Neighborhoods!$A:$A,0),MATCH(Places!I$1,Neighborhoods!$1:$1,0))</f>
        <v>Brooklyn</v>
      </c>
      <c r="J4710" s="17" t="str">
        <f>INDEX(Neighborhoods!$A:$C,MATCH(Places!$H4710,Neighborhoods!$A:$A,0),MATCH(Places!J$1,Neighborhoods!$1:$1,0))</f>
        <v>Bushwick</v>
      </c>
      <c r="K4710" s="17" t="s">
        <v>11822</v>
      </c>
      <c r="L4710" s="17" t="str">
        <f t="shared" si="292"/>
        <v>No</v>
      </c>
      <c r="M4710" s="17">
        <v>4</v>
      </c>
      <c r="N4710" s="17" t="str" cm="1">
        <f t="array" ref="N4710">_xlfn.IFS(M4710&lt;=2,"Small",M4710&lt;=5,"Medium",M4710&gt;5,"Large")</f>
        <v>Medium</v>
      </c>
      <c r="O4710" s="65">
        <v>201</v>
      </c>
      <c r="P4710" s="87">
        <f t="shared" si="293"/>
        <v>0.04</v>
      </c>
      <c r="Q4710" s="68">
        <v>4.7300000000000004</v>
      </c>
      <c r="R4710" s="68" t="str" cm="1">
        <f t="array" ref="R4710">_xlfn.SWITCH(ROUND(Q4710,0),5,"Excellent",4,"Good",3,"Ok","Bad")</f>
        <v>Excellent</v>
      </c>
      <c r="S4710" s="17">
        <v>11</v>
      </c>
      <c r="T4710" s="17" t="str">
        <f t="shared" si="294"/>
        <v>No</v>
      </c>
      <c r="U4710" s="82">
        <v>43583</v>
      </c>
      <c r="V4710" s="82">
        <v>43752</v>
      </c>
      <c r="W4710" s="17">
        <v>227</v>
      </c>
      <c r="X4710" s="17" t="str">
        <f t="shared" si="295"/>
        <v>Active</v>
      </c>
      <c r="Y4710" s="17" t="s">
        <v>15616</v>
      </c>
      <c r="Z4710" s="17"/>
    </row>
    <row r="4711" spans="1:26" x14ac:dyDescent="0.25">
      <c r="A4711">
        <v>4710</v>
      </c>
      <c r="B4711" s="17" t="s">
        <v>3298</v>
      </c>
      <c r="C4711" s="17">
        <v>1798</v>
      </c>
      <c r="D4711" s="17" t="str">
        <f>INDEX(Hosts!$A:$O,MATCH(Places!$C4711,Hosts!$A:$A,0),MATCH(Places!D$1,Hosts!$1:$1,0))</f>
        <v>Within an hour</v>
      </c>
      <c r="E4711" s="87">
        <f>INDEX(Hosts!$A:$O,MATCH(Places!$C4711,Hosts!$A:$A,0),MATCH(Places!E$1,Hosts!$1:$1,0))</f>
        <v>0.92</v>
      </c>
      <c r="F4711" s="87">
        <f>INDEX(Hosts!$A:$O,MATCH(Places!$C4711,Hosts!$A:$A,0),MATCH(Places!F$1,Hosts!$1:$1,0))</f>
        <v>0.85</v>
      </c>
      <c r="G4711" s="17" t="str">
        <f>INDEX(Hosts!$A:$O,MATCH(Places!$C4711,Hosts!$A:$A,0),MATCH(Places!G$1,Hosts!$1:$1,0))</f>
        <v>Yes</v>
      </c>
      <c r="H4711" s="17">
        <v>16</v>
      </c>
      <c r="I4711" s="17" t="str">
        <f>INDEX(Neighborhoods!$A:$C,MATCH(Places!$H4711,Neighborhoods!$A:$A,0),MATCH(Places!I$1,Neighborhoods!$1:$1,0))</f>
        <v>Manhattan</v>
      </c>
      <c r="J4711" s="17" t="str">
        <f>INDEX(Neighborhoods!$A:$C,MATCH(Places!$H4711,Neighborhoods!$A:$A,0),MATCH(Places!J$1,Neighborhoods!$1:$1,0))</f>
        <v>Harlem</v>
      </c>
      <c r="K4711" s="17" t="s">
        <v>1</v>
      </c>
      <c r="L4711" s="17" t="str">
        <f t="shared" si="292"/>
        <v>Yes</v>
      </c>
      <c r="M4711" s="17">
        <v>4</v>
      </c>
      <c r="N4711" s="17" t="str" cm="1">
        <f t="array" ref="N4711">_xlfn.IFS(M4711&lt;=2,"Small",M4711&lt;=5,"Medium",M4711&gt;5,"Large")</f>
        <v>Medium</v>
      </c>
      <c r="O4711" s="65">
        <v>139</v>
      </c>
      <c r="P4711" s="87">
        <f t="shared" si="293"/>
        <v>0.03</v>
      </c>
      <c r="Q4711" s="68">
        <v>4.8099999999999996</v>
      </c>
      <c r="R4711" s="68" t="str" cm="1">
        <f t="array" ref="R4711">_xlfn.SWITCH(ROUND(Q4711,0),5,"Excellent",4,"Good",3,"Ok","Bad")</f>
        <v>Excellent</v>
      </c>
      <c r="S4711" s="17">
        <v>54</v>
      </c>
      <c r="T4711" s="17" t="str">
        <f t="shared" si="294"/>
        <v>No</v>
      </c>
      <c r="U4711" s="82">
        <v>43583</v>
      </c>
      <c r="V4711" s="82">
        <v>43997</v>
      </c>
      <c r="W4711" s="17">
        <v>164</v>
      </c>
      <c r="X4711" s="17" t="str">
        <f t="shared" si="295"/>
        <v>Active</v>
      </c>
      <c r="Y4711" s="17" t="s">
        <v>15616</v>
      </c>
      <c r="Z4711" s="17"/>
    </row>
    <row r="4712" spans="1:26" x14ac:dyDescent="0.25">
      <c r="A4712">
        <v>4711</v>
      </c>
      <c r="B4712" s="17" t="s">
        <v>3299</v>
      </c>
      <c r="C4712" s="17">
        <v>3829</v>
      </c>
      <c r="D4712" s="17" t="str">
        <f>INDEX(Hosts!$A:$O,MATCH(Places!$C4712,Hosts!$A:$A,0),MATCH(Places!D$1,Hosts!$1:$1,0))</f>
        <v>Within an hour</v>
      </c>
      <c r="E4712" s="87">
        <f>INDEX(Hosts!$A:$O,MATCH(Places!$C4712,Hosts!$A:$A,0),MATCH(Places!E$1,Hosts!$1:$1,0))</f>
        <v>1</v>
      </c>
      <c r="F4712" s="87">
        <f>INDEX(Hosts!$A:$O,MATCH(Places!$C4712,Hosts!$A:$A,0),MATCH(Places!F$1,Hosts!$1:$1,0))</f>
        <v>1</v>
      </c>
      <c r="G4712" s="17" t="str">
        <f>INDEX(Hosts!$A:$O,MATCH(Places!$C4712,Hosts!$A:$A,0),MATCH(Places!G$1,Hosts!$1:$1,0))</f>
        <v>No</v>
      </c>
      <c r="H4712" s="17">
        <v>17</v>
      </c>
      <c r="I4712" s="17" t="str">
        <f>INDEX(Neighborhoods!$A:$C,MATCH(Places!$H4712,Neighborhoods!$A:$A,0),MATCH(Places!I$1,Neighborhoods!$1:$1,0))</f>
        <v>Manhattan</v>
      </c>
      <c r="J4712" s="17" t="str">
        <f>INDEX(Neighborhoods!$A:$C,MATCH(Places!$H4712,Neighborhoods!$A:$A,0),MATCH(Places!J$1,Neighborhoods!$1:$1,0))</f>
        <v>Hell's Kitchen</v>
      </c>
      <c r="K4712" s="17" t="s">
        <v>16</v>
      </c>
      <c r="L4712" s="17" t="str">
        <f t="shared" si="292"/>
        <v>Yes</v>
      </c>
      <c r="M4712" s="17">
        <v>2</v>
      </c>
      <c r="N4712" s="17" t="str" cm="1">
        <f t="array" ref="N4712">_xlfn.IFS(M4712&lt;=2,"Small",M4712&lt;=5,"Medium",M4712&gt;5,"Large")</f>
        <v>Small</v>
      </c>
      <c r="O4712" s="65">
        <v>85</v>
      </c>
      <c r="P4712" s="87">
        <f t="shared" si="293"/>
        <v>0.03</v>
      </c>
      <c r="Q4712" s="68">
        <v>4.6500000000000004</v>
      </c>
      <c r="R4712" s="68" t="str" cm="1">
        <f t="array" ref="R4712">_xlfn.SWITCH(ROUND(Q4712,0),5,"Excellent",4,"Good",3,"Ok","Bad")</f>
        <v>Excellent</v>
      </c>
      <c r="S4712" s="17">
        <v>51</v>
      </c>
      <c r="T4712" s="17" t="str">
        <f t="shared" si="294"/>
        <v>No</v>
      </c>
      <c r="U4712" s="82">
        <v>43572</v>
      </c>
      <c r="V4712" s="82">
        <v>44031</v>
      </c>
      <c r="W4712" s="17">
        <v>365</v>
      </c>
      <c r="X4712" s="17" t="str">
        <f t="shared" si="295"/>
        <v>Active</v>
      </c>
      <c r="Y4712" s="17" t="s">
        <v>15616</v>
      </c>
      <c r="Z4712" s="17"/>
    </row>
    <row r="4713" spans="1:26" x14ac:dyDescent="0.25">
      <c r="A4713">
        <v>4712</v>
      </c>
      <c r="B4713" s="17" t="s">
        <v>14500</v>
      </c>
      <c r="C4713" s="17">
        <v>3831</v>
      </c>
      <c r="D4713" s="17" t="str">
        <f>INDEX(Hosts!$A:$O,MATCH(Places!$C4713,Hosts!$A:$A,0),MATCH(Places!D$1,Hosts!$1:$1,0))</f>
        <v>Within a few hours</v>
      </c>
      <c r="E4713" s="87">
        <f>INDEX(Hosts!$A:$O,MATCH(Places!$C4713,Hosts!$A:$A,0),MATCH(Places!E$1,Hosts!$1:$1,0))</f>
        <v>0.67</v>
      </c>
      <c r="F4713" s="87">
        <f>INDEX(Hosts!$A:$O,MATCH(Places!$C4713,Hosts!$A:$A,0),MATCH(Places!F$1,Hosts!$1:$1,0))</f>
        <v>0.95</v>
      </c>
      <c r="G4713" s="17" t="str">
        <f>INDEX(Hosts!$A:$O,MATCH(Places!$C4713,Hosts!$A:$A,0),MATCH(Places!G$1,Hosts!$1:$1,0))</f>
        <v>No</v>
      </c>
      <c r="H4713" s="17">
        <v>26</v>
      </c>
      <c r="I4713" s="17" t="str">
        <f>INDEX(Neighborhoods!$A:$C,MATCH(Places!$H4713,Neighborhoods!$A:$A,0),MATCH(Places!I$1,Neighborhoods!$1:$1,0))</f>
        <v>Queens</v>
      </c>
      <c r="J4713" s="17" t="str">
        <f>INDEX(Neighborhoods!$A:$C,MATCH(Places!$H4713,Neighborhoods!$A:$A,0),MATCH(Places!J$1,Neighborhoods!$1:$1,0))</f>
        <v>Sunnyside</v>
      </c>
      <c r="K4713" s="17" t="s">
        <v>1</v>
      </c>
      <c r="L4713" s="17" t="str">
        <f t="shared" si="292"/>
        <v>Yes</v>
      </c>
      <c r="M4713" s="17">
        <v>3</v>
      </c>
      <c r="N4713" s="17" t="str" cm="1">
        <f t="array" ref="N4713">_xlfn.IFS(M4713&lt;=2,"Small",M4713&lt;=5,"Medium",M4713&gt;5,"Large")</f>
        <v>Medium</v>
      </c>
      <c r="O4713" s="65">
        <v>40</v>
      </c>
      <c r="P4713" s="87">
        <f t="shared" si="293"/>
        <v>0.03</v>
      </c>
      <c r="Q4713" s="68">
        <v>4.8899999999999997</v>
      </c>
      <c r="R4713" s="68" t="str" cm="1">
        <f t="array" ref="R4713">_xlfn.SWITCH(ROUND(Q4713,0),5,"Excellent",4,"Good",3,"Ok","Bad")</f>
        <v>Excellent</v>
      </c>
      <c r="S4713" s="17">
        <v>44</v>
      </c>
      <c r="T4713" s="17" t="str">
        <f t="shared" si="294"/>
        <v>No</v>
      </c>
      <c r="U4713" s="82">
        <v>43585</v>
      </c>
      <c r="V4713" s="82">
        <v>43899</v>
      </c>
      <c r="W4713" s="17">
        <v>60</v>
      </c>
      <c r="X4713" s="17" t="str">
        <f t="shared" si="295"/>
        <v>Active</v>
      </c>
      <c r="Y4713" s="17" t="s">
        <v>15616</v>
      </c>
      <c r="Z4713" s="17"/>
    </row>
    <row r="4714" spans="1:26" x14ac:dyDescent="0.25">
      <c r="A4714">
        <v>4713</v>
      </c>
      <c r="B4714" s="17" t="s">
        <v>3300</v>
      </c>
      <c r="C4714" s="17">
        <v>2178</v>
      </c>
      <c r="D4714" s="17" t="str">
        <f>INDEX(Hosts!$A:$O,MATCH(Places!$C4714,Hosts!$A:$A,0),MATCH(Places!D$1,Hosts!$1:$1,0))</f>
        <v>Within an hour</v>
      </c>
      <c r="E4714" s="87">
        <f>INDEX(Hosts!$A:$O,MATCH(Places!$C4714,Hosts!$A:$A,0),MATCH(Places!E$1,Hosts!$1:$1,0))</f>
        <v>1</v>
      </c>
      <c r="F4714" s="87">
        <f>INDEX(Hosts!$A:$O,MATCH(Places!$C4714,Hosts!$A:$A,0),MATCH(Places!F$1,Hosts!$1:$1,0))</f>
        <v>1</v>
      </c>
      <c r="G4714" s="17" t="str">
        <f>INDEX(Hosts!$A:$O,MATCH(Places!$C4714,Hosts!$A:$A,0),MATCH(Places!G$1,Hosts!$1:$1,0))</f>
        <v>No</v>
      </c>
      <c r="H4714" s="17">
        <v>7</v>
      </c>
      <c r="I4714" s="17" t="str">
        <f>INDEX(Neighborhoods!$A:$C,MATCH(Places!$H4714,Neighborhoods!$A:$A,0),MATCH(Places!I$1,Neighborhoods!$1:$1,0))</f>
        <v>Brooklyn</v>
      </c>
      <c r="J4714" s="17" t="str">
        <f>INDEX(Neighborhoods!$A:$C,MATCH(Places!$H4714,Neighborhoods!$A:$A,0),MATCH(Places!J$1,Neighborhoods!$1:$1,0))</f>
        <v>Bedford-Stuyvesant</v>
      </c>
      <c r="K4714" s="17" t="s">
        <v>1</v>
      </c>
      <c r="L4714" s="17" t="str">
        <f t="shared" si="292"/>
        <v>Yes</v>
      </c>
      <c r="M4714" s="17">
        <v>2</v>
      </c>
      <c r="N4714" s="17" t="str" cm="1">
        <f t="array" ref="N4714">_xlfn.IFS(M4714&lt;=2,"Small",M4714&lt;=5,"Medium",M4714&gt;5,"Large")</f>
        <v>Small</v>
      </c>
      <c r="O4714" s="65">
        <v>60</v>
      </c>
      <c r="P4714" s="87">
        <f t="shared" si="293"/>
        <v>0.03</v>
      </c>
      <c r="Q4714" s="68">
        <v>4.43</v>
      </c>
      <c r="R4714" s="68" t="str" cm="1">
        <f t="array" ref="R4714">_xlfn.SWITCH(ROUND(Q4714,0),5,"Excellent",4,"Good",3,"Ok","Bad")</f>
        <v>Good</v>
      </c>
      <c r="S4714" s="17">
        <v>21</v>
      </c>
      <c r="T4714" s="17" t="str">
        <f t="shared" si="294"/>
        <v>No</v>
      </c>
      <c r="U4714" s="82">
        <v>43597</v>
      </c>
      <c r="V4714" s="82">
        <v>43772</v>
      </c>
      <c r="W4714" s="17">
        <v>0</v>
      </c>
      <c r="X4714" s="17" t="str">
        <f t="shared" si="295"/>
        <v>Inactive</v>
      </c>
      <c r="Y4714" s="17" t="s">
        <v>15616</v>
      </c>
      <c r="Z4714" s="17"/>
    </row>
    <row r="4715" spans="1:26" x14ac:dyDescent="0.25">
      <c r="A4715">
        <v>4714</v>
      </c>
      <c r="B4715" s="17" t="s">
        <v>3301</v>
      </c>
      <c r="C4715" s="17">
        <v>3838</v>
      </c>
      <c r="D4715" s="17" t="str">
        <f>INDEX(Hosts!$A:$O,MATCH(Places!$C4715,Hosts!$A:$A,0),MATCH(Places!D$1,Hosts!$1:$1,0))</f>
        <v>Within an hour</v>
      </c>
      <c r="E4715" s="87">
        <f>INDEX(Hosts!$A:$O,MATCH(Places!$C4715,Hosts!$A:$A,0),MATCH(Places!E$1,Hosts!$1:$1,0))</f>
        <v>1</v>
      </c>
      <c r="F4715" s="87">
        <f>INDEX(Hosts!$A:$O,MATCH(Places!$C4715,Hosts!$A:$A,0),MATCH(Places!F$1,Hosts!$1:$1,0))</f>
        <v>0.66</v>
      </c>
      <c r="G4715" s="17" t="str">
        <f>INDEX(Hosts!$A:$O,MATCH(Places!$C4715,Hosts!$A:$A,0),MATCH(Places!G$1,Hosts!$1:$1,0))</f>
        <v>Yes</v>
      </c>
      <c r="H4715" s="17">
        <v>16</v>
      </c>
      <c r="I4715" s="17" t="str">
        <f>INDEX(Neighborhoods!$A:$C,MATCH(Places!$H4715,Neighborhoods!$A:$A,0),MATCH(Places!I$1,Neighborhoods!$1:$1,0))</f>
        <v>Manhattan</v>
      </c>
      <c r="J4715" s="17" t="str">
        <f>INDEX(Neighborhoods!$A:$C,MATCH(Places!$H4715,Neighborhoods!$A:$A,0),MATCH(Places!J$1,Neighborhoods!$1:$1,0))</f>
        <v>Harlem</v>
      </c>
      <c r="K4715" s="17" t="s">
        <v>1</v>
      </c>
      <c r="L4715" s="17" t="str">
        <f t="shared" si="292"/>
        <v>Yes</v>
      </c>
      <c r="M4715" s="17">
        <v>1</v>
      </c>
      <c r="N4715" s="17" t="str" cm="1">
        <f t="array" ref="N4715">_xlfn.IFS(M4715&lt;=2,"Small",M4715&lt;=5,"Medium",M4715&gt;5,"Large")</f>
        <v>Small</v>
      </c>
      <c r="O4715" s="65">
        <v>42</v>
      </c>
      <c r="P4715" s="87">
        <f t="shared" si="293"/>
        <v>0.03</v>
      </c>
      <c r="Q4715" s="68">
        <v>4.9800000000000004</v>
      </c>
      <c r="R4715" s="68" t="str" cm="1">
        <f t="array" ref="R4715">_xlfn.SWITCH(ROUND(Q4715,0),5,"Excellent",4,"Good",3,"Ok","Bad")</f>
        <v>Excellent</v>
      </c>
      <c r="S4715" s="17">
        <v>46</v>
      </c>
      <c r="T4715" s="17" t="str">
        <f t="shared" si="294"/>
        <v>No</v>
      </c>
      <c r="U4715" s="82">
        <v>43574</v>
      </c>
      <c r="V4715" s="82">
        <v>43864</v>
      </c>
      <c r="W4715" s="17">
        <v>70</v>
      </c>
      <c r="X4715" s="17" t="str">
        <f t="shared" si="295"/>
        <v>Active</v>
      </c>
      <c r="Y4715" s="17" t="s">
        <v>15615</v>
      </c>
      <c r="Z4715" s="17"/>
    </row>
    <row r="4716" spans="1:26" x14ac:dyDescent="0.25">
      <c r="A4716">
        <v>4715</v>
      </c>
      <c r="B4716" s="17" t="s">
        <v>3302</v>
      </c>
      <c r="C4716" s="17">
        <v>3837</v>
      </c>
      <c r="D4716" s="17" t="str">
        <f>INDEX(Hosts!$A:$O,MATCH(Places!$C4716,Hosts!$A:$A,0),MATCH(Places!D$1,Hosts!$1:$1,0))</f>
        <v>Within a few hours</v>
      </c>
      <c r="E4716" s="87">
        <f>INDEX(Hosts!$A:$O,MATCH(Places!$C4716,Hosts!$A:$A,0),MATCH(Places!E$1,Hosts!$1:$1,0))</f>
        <v>1</v>
      </c>
      <c r="F4716" s="87">
        <f>INDEX(Hosts!$A:$O,MATCH(Places!$C4716,Hosts!$A:$A,0),MATCH(Places!F$1,Hosts!$1:$1,0))</f>
        <v>1</v>
      </c>
      <c r="G4716" s="17" t="str">
        <f>INDEX(Hosts!$A:$O,MATCH(Places!$C4716,Hosts!$A:$A,0),MATCH(Places!G$1,Hosts!$1:$1,0))</f>
        <v>Yes</v>
      </c>
      <c r="H4716" s="17">
        <v>23</v>
      </c>
      <c r="I4716" s="17" t="str">
        <f>INDEX(Neighborhoods!$A:$C,MATCH(Places!$H4716,Neighborhoods!$A:$A,0),MATCH(Places!I$1,Neighborhoods!$1:$1,0))</f>
        <v>Queens</v>
      </c>
      <c r="J4716" s="17" t="str">
        <f>INDEX(Neighborhoods!$A:$C,MATCH(Places!$H4716,Neighborhoods!$A:$A,0),MATCH(Places!J$1,Neighborhoods!$1:$1,0))</f>
        <v>Jamaica</v>
      </c>
      <c r="K4716" s="17" t="s">
        <v>11822</v>
      </c>
      <c r="L4716" s="17" t="str">
        <f t="shared" si="292"/>
        <v>No</v>
      </c>
      <c r="M4716" s="17">
        <v>4</v>
      </c>
      <c r="N4716" s="17" t="str" cm="1">
        <f t="array" ref="N4716">_xlfn.IFS(M4716&lt;=2,"Small",M4716&lt;=5,"Medium",M4716&gt;5,"Large")</f>
        <v>Medium</v>
      </c>
      <c r="O4716" s="65">
        <v>350</v>
      </c>
      <c r="P4716" s="87">
        <f t="shared" si="293"/>
        <v>0.04</v>
      </c>
      <c r="Q4716" s="68">
        <v>5</v>
      </c>
      <c r="R4716" s="68" t="str" cm="1">
        <f t="array" ref="R4716">_xlfn.SWITCH(ROUND(Q4716,0),5,"Excellent",4,"Good",3,"Ok","Bad")</f>
        <v>Excellent</v>
      </c>
      <c r="S4716" s="17">
        <v>25</v>
      </c>
      <c r="T4716" s="17" t="str">
        <f t="shared" si="294"/>
        <v>No</v>
      </c>
      <c r="U4716" s="82">
        <v>43576</v>
      </c>
      <c r="V4716" s="82">
        <v>43764</v>
      </c>
      <c r="W4716" s="17">
        <v>320</v>
      </c>
      <c r="X4716" s="17" t="str">
        <f t="shared" si="295"/>
        <v>Active</v>
      </c>
      <c r="Y4716" s="17" t="s">
        <v>15615</v>
      </c>
      <c r="Z4716" s="17"/>
    </row>
    <row r="4717" spans="1:26" x14ac:dyDescent="0.25">
      <c r="A4717">
        <v>4716</v>
      </c>
      <c r="B4717" s="17" t="s">
        <v>3303</v>
      </c>
      <c r="C4717" s="17">
        <v>3829</v>
      </c>
      <c r="D4717" s="17" t="str">
        <f>INDEX(Hosts!$A:$O,MATCH(Places!$C4717,Hosts!$A:$A,0),MATCH(Places!D$1,Hosts!$1:$1,0))</f>
        <v>Within an hour</v>
      </c>
      <c r="E4717" s="87">
        <f>INDEX(Hosts!$A:$O,MATCH(Places!$C4717,Hosts!$A:$A,0),MATCH(Places!E$1,Hosts!$1:$1,0))</f>
        <v>1</v>
      </c>
      <c r="F4717" s="87">
        <f>INDEX(Hosts!$A:$O,MATCH(Places!$C4717,Hosts!$A:$A,0),MATCH(Places!F$1,Hosts!$1:$1,0))</f>
        <v>1</v>
      </c>
      <c r="G4717" s="17" t="str">
        <f>INDEX(Hosts!$A:$O,MATCH(Places!$C4717,Hosts!$A:$A,0),MATCH(Places!G$1,Hosts!$1:$1,0))</f>
        <v>No</v>
      </c>
      <c r="H4717" s="17">
        <v>17</v>
      </c>
      <c r="I4717" s="17" t="str">
        <f>INDEX(Neighborhoods!$A:$C,MATCH(Places!$H4717,Neighborhoods!$A:$A,0),MATCH(Places!I$1,Neighborhoods!$1:$1,0))</f>
        <v>Manhattan</v>
      </c>
      <c r="J4717" s="17" t="str">
        <f>INDEX(Neighborhoods!$A:$C,MATCH(Places!$H4717,Neighborhoods!$A:$A,0),MATCH(Places!J$1,Neighborhoods!$1:$1,0))</f>
        <v>Hell's Kitchen</v>
      </c>
      <c r="K4717" s="17" t="s">
        <v>16</v>
      </c>
      <c r="L4717" s="17" t="str">
        <f t="shared" si="292"/>
        <v>Yes</v>
      </c>
      <c r="M4717" s="17">
        <v>2</v>
      </c>
      <c r="N4717" s="17" t="str" cm="1">
        <f t="array" ref="N4717">_xlfn.IFS(M4717&lt;=2,"Small",M4717&lt;=5,"Medium",M4717&gt;5,"Large")</f>
        <v>Small</v>
      </c>
      <c r="O4717" s="65">
        <v>41</v>
      </c>
      <c r="P4717" s="87">
        <f t="shared" si="293"/>
        <v>0.03</v>
      </c>
      <c r="Q4717" s="68">
        <v>4.55</v>
      </c>
      <c r="R4717" s="68" t="str" cm="1">
        <f t="array" ref="R4717">_xlfn.SWITCH(ROUND(Q4717,0),5,"Excellent",4,"Good",3,"Ok","Bad")</f>
        <v>Excellent</v>
      </c>
      <c r="S4717" s="17">
        <v>40</v>
      </c>
      <c r="T4717" s="17" t="str">
        <f t="shared" si="294"/>
        <v>No</v>
      </c>
      <c r="U4717" s="82">
        <v>43574</v>
      </c>
      <c r="V4717" s="82">
        <v>44056</v>
      </c>
      <c r="W4717" s="17">
        <v>365</v>
      </c>
      <c r="X4717" s="17" t="str">
        <f t="shared" si="295"/>
        <v>Active</v>
      </c>
      <c r="Y4717" s="17" t="s">
        <v>15616</v>
      </c>
      <c r="Z4717" s="17"/>
    </row>
    <row r="4718" spans="1:26" x14ac:dyDescent="0.25">
      <c r="A4718">
        <v>4717</v>
      </c>
      <c r="B4718" s="17" t="s">
        <v>3304</v>
      </c>
      <c r="C4718" s="17">
        <v>2232</v>
      </c>
      <c r="D4718" s="17" t="str">
        <f>INDEX(Hosts!$A:$O,MATCH(Places!$C4718,Hosts!$A:$A,0),MATCH(Places!D$1,Hosts!$1:$1,0))</f>
        <v>Within an hour</v>
      </c>
      <c r="E4718" s="87">
        <f>INDEX(Hosts!$A:$O,MATCH(Places!$C4718,Hosts!$A:$A,0),MATCH(Places!E$1,Hosts!$1:$1,0))</f>
        <v>1</v>
      </c>
      <c r="F4718" s="87">
        <f>INDEX(Hosts!$A:$O,MATCH(Places!$C4718,Hosts!$A:$A,0),MATCH(Places!F$1,Hosts!$1:$1,0))</f>
        <v>0.89</v>
      </c>
      <c r="G4718" s="17" t="str">
        <f>INDEX(Hosts!$A:$O,MATCH(Places!$C4718,Hosts!$A:$A,0),MATCH(Places!G$1,Hosts!$1:$1,0))</f>
        <v>No</v>
      </c>
      <c r="H4718" s="17">
        <v>21</v>
      </c>
      <c r="I4718" s="17" t="str">
        <f>INDEX(Neighborhoods!$A:$C,MATCH(Places!$H4718,Neighborhoods!$A:$A,0),MATCH(Places!I$1,Neighborhoods!$1:$1,0))</f>
        <v>Queens</v>
      </c>
      <c r="J4718" s="17" t="str">
        <f>INDEX(Neighborhoods!$A:$C,MATCH(Places!$H4718,Neighborhoods!$A:$A,0),MATCH(Places!J$1,Neighborhoods!$1:$1,0))</f>
        <v>Astoria</v>
      </c>
      <c r="K4718" s="17" t="s">
        <v>1</v>
      </c>
      <c r="L4718" s="17" t="str">
        <f t="shared" si="292"/>
        <v>Yes</v>
      </c>
      <c r="M4718" s="17">
        <v>2</v>
      </c>
      <c r="N4718" s="17" t="str" cm="1">
        <f t="array" ref="N4718">_xlfn.IFS(M4718&lt;=2,"Small",M4718&lt;=5,"Medium",M4718&gt;5,"Large")</f>
        <v>Small</v>
      </c>
      <c r="O4718" s="65">
        <v>52</v>
      </c>
      <c r="P4718" s="87">
        <f t="shared" si="293"/>
        <v>0.03</v>
      </c>
      <c r="Q4718" s="68">
        <v>4.74</v>
      </c>
      <c r="R4718" s="68" t="str" cm="1">
        <f t="array" ref="R4718">_xlfn.SWITCH(ROUND(Q4718,0),5,"Excellent",4,"Good",3,"Ok","Bad")</f>
        <v>Excellent</v>
      </c>
      <c r="S4718" s="17">
        <v>35</v>
      </c>
      <c r="T4718" s="17" t="str">
        <f t="shared" si="294"/>
        <v>No</v>
      </c>
      <c r="U4718" s="82">
        <v>43583</v>
      </c>
      <c r="V4718" s="82">
        <v>43905</v>
      </c>
      <c r="W4718" s="17">
        <v>362</v>
      </c>
      <c r="X4718" s="17" t="str">
        <f t="shared" si="295"/>
        <v>Active</v>
      </c>
      <c r="Y4718" s="17" t="s">
        <v>15615</v>
      </c>
      <c r="Z4718" s="17"/>
    </row>
    <row r="4719" spans="1:26" x14ac:dyDescent="0.25">
      <c r="A4719">
        <v>4718</v>
      </c>
      <c r="B4719" s="17" t="s">
        <v>3305</v>
      </c>
      <c r="C4719" s="17">
        <v>2232</v>
      </c>
      <c r="D4719" s="17" t="str">
        <f>INDEX(Hosts!$A:$O,MATCH(Places!$C4719,Hosts!$A:$A,0),MATCH(Places!D$1,Hosts!$1:$1,0))</f>
        <v>Within an hour</v>
      </c>
      <c r="E4719" s="87">
        <f>INDEX(Hosts!$A:$O,MATCH(Places!$C4719,Hosts!$A:$A,0),MATCH(Places!E$1,Hosts!$1:$1,0))</f>
        <v>1</v>
      </c>
      <c r="F4719" s="87">
        <f>INDEX(Hosts!$A:$O,MATCH(Places!$C4719,Hosts!$A:$A,0),MATCH(Places!F$1,Hosts!$1:$1,0))</f>
        <v>0.89</v>
      </c>
      <c r="G4719" s="17" t="str">
        <f>INDEX(Hosts!$A:$O,MATCH(Places!$C4719,Hosts!$A:$A,0),MATCH(Places!G$1,Hosts!$1:$1,0))</f>
        <v>No</v>
      </c>
      <c r="H4719" s="17">
        <v>21</v>
      </c>
      <c r="I4719" s="17" t="str">
        <f>INDEX(Neighborhoods!$A:$C,MATCH(Places!$H4719,Neighborhoods!$A:$A,0),MATCH(Places!I$1,Neighborhoods!$1:$1,0))</f>
        <v>Queens</v>
      </c>
      <c r="J4719" s="17" t="str">
        <f>INDEX(Neighborhoods!$A:$C,MATCH(Places!$H4719,Neighborhoods!$A:$A,0),MATCH(Places!J$1,Neighborhoods!$1:$1,0))</f>
        <v>Astoria</v>
      </c>
      <c r="K4719" s="17" t="s">
        <v>1</v>
      </c>
      <c r="L4719" s="17" t="str">
        <f t="shared" si="292"/>
        <v>Yes</v>
      </c>
      <c r="M4719" s="17">
        <v>1</v>
      </c>
      <c r="N4719" s="17" t="str" cm="1">
        <f t="array" ref="N4719">_xlfn.IFS(M4719&lt;=2,"Small",M4719&lt;=5,"Medium",M4719&gt;5,"Large")</f>
        <v>Small</v>
      </c>
      <c r="O4719" s="65">
        <v>42</v>
      </c>
      <c r="P4719" s="87">
        <f t="shared" si="293"/>
        <v>0.03</v>
      </c>
      <c r="Q4719" s="68">
        <v>4.91</v>
      </c>
      <c r="R4719" s="68" t="str" cm="1">
        <f t="array" ref="R4719">_xlfn.SWITCH(ROUND(Q4719,0),5,"Excellent",4,"Good",3,"Ok","Bad")</f>
        <v>Excellent</v>
      </c>
      <c r="S4719" s="17">
        <v>22</v>
      </c>
      <c r="T4719" s="17" t="str">
        <f t="shared" si="294"/>
        <v>No</v>
      </c>
      <c r="U4719" s="82">
        <v>43588</v>
      </c>
      <c r="V4719" s="82">
        <v>43909</v>
      </c>
      <c r="W4719" s="17">
        <v>351</v>
      </c>
      <c r="X4719" s="17" t="str">
        <f t="shared" si="295"/>
        <v>Active</v>
      </c>
      <c r="Y4719" s="17" t="s">
        <v>15615</v>
      </c>
      <c r="Z4719" s="17"/>
    </row>
    <row r="4720" spans="1:26" x14ac:dyDescent="0.25">
      <c r="A4720">
        <v>4719</v>
      </c>
      <c r="B4720" s="17" t="s">
        <v>15312</v>
      </c>
      <c r="C4720" s="17">
        <v>1467</v>
      </c>
      <c r="D4720" s="17" t="str">
        <f>INDEX(Hosts!$A:$O,MATCH(Places!$C4720,Hosts!$A:$A,0),MATCH(Places!D$1,Hosts!$1:$1,0))</f>
        <v>Within an hour</v>
      </c>
      <c r="E4720" s="87">
        <f>INDEX(Hosts!$A:$O,MATCH(Places!$C4720,Hosts!$A:$A,0),MATCH(Places!E$1,Hosts!$1:$1,0))</f>
        <v>0.89</v>
      </c>
      <c r="F4720" s="87">
        <f>INDEX(Hosts!$A:$O,MATCH(Places!$C4720,Hosts!$A:$A,0),MATCH(Places!F$1,Hosts!$1:$1,0))</f>
        <v>0.96</v>
      </c>
      <c r="G4720" s="17" t="str">
        <f>INDEX(Hosts!$A:$O,MATCH(Places!$C4720,Hosts!$A:$A,0),MATCH(Places!G$1,Hosts!$1:$1,0))</f>
        <v>No</v>
      </c>
      <c r="H4720" s="17">
        <v>16</v>
      </c>
      <c r="I4720" s="17" t="str">
        <f>INDEX(Neighborhoods!$A:$C,MATCH(Places!$H4720,Neighborhoods!$A:$A,0),MATCH(Places!I$1,Neighborhoods!$1:$1,0))</f>
        <v>Manhattan</v>
      </c>
      <c r="J4720" s="17" t="str">
        <f>INDEX(Neighborhoods!$A:$C,MATCH(Places!$H4720,Neighborhoods!$A:$A,0),MATCH(Places!J$1,Neighborhoods!$1:$1,0))</f>
        <v>Harlem</v>
      </c>
      <c r="K4720" s="17" t="s">
        <v>1</v>
      </c>
      <c r="L4720" s="17" t="str">
        <f t="shared" si="292"/>
        <v>Yes</v>
      </c>
      <c r="M4720" s="17">
        <v>2</v>
      </c>
      <c r="N4720" s="17" t="str" cm="1">
        <f t="array" ref="N4720">_xlfn.IFS(M4720&lt;=2,"Small",M4720&lt;=5,"Medium",M4720&gt;5,"Large")</f>
        <v>Small</v>
      </c>
      <c r="O4720" s="65">
        <v>54</v>
      </c>
      <c r="P4720" s="87">
        <f t="shared" si="293"/>
        <v>0.03</v>
      </c>
      <c r="Q4720" s="68">
        <v>4.8</v>
      </c>
      <c r="R4720" s="68" t="str" cm="1">
        <f t="array" ref="R4720">_xlfn.SWITCH(ROUND(Q4720,0),5,"Excellent",4,"Good",3,"Ok","Bad")</f>
        <v>Excellent</v>
      </c>
      <c r="S4720" s="17">
        <v>5</v>
      </c>
      <c r="T4720" s="17" t="str">
        <f t="shared" si="294"/>
        <v>No</v>
      </c>
      <c r="U4720" s="82">
        <v>43578</v>
      </c>
      <c r="V4720" s="82">
        <v>43851</v>
      </c>
      <c r="W4720" s="17">
        <v>365</v>
      </c>
      <c r="X4720" s="17" t="str">
        <f t="shared" si="295"/>
        <v>Active</v>
      </c>
      <c r="Y4720" s="17" t="s">
        <v>15616</v>
      </c>
      <c r="Z4720" s="17"/>
    </row>
    <row r="4721" spans="1:26" x14ac:dyDescent="0.25">
      <c r="A4721">
        <v>4720</v>
      </c>
      <c r="B4721" s="17" t="s">
        <v>3307</v>
      </c>
      <c r="C4721" s="17">
        <v>2251</v>
      </c>
      <c r="D4721" s="17" t="str">
        <f>INDEX(Hosts!$A:$O,MATCH(Places!$C4721,Hosts!$A:$A,0),MATCH(Places!D$1,Hosts!$1:$1,0))</f>
        <v>Within a day</v>
      </c>
      <c r="E4721" s="87">
        <f>INDEX(Hosts!$A:$O,MATCH(Places!$C4721,Hosts!$A:$A,0),MATCH(Places!E$1,Hosts!$1:$1,0))</f>
        <v>0.5</v>
      </c>
      <c r="F4721" s="87">
        <f>INDEX(Hosts!$A:$O,MATCH(Places!$C4721,Hosts!$A:$A,0),MATCH(Places!F$1,Hosts!$1:$1,0))</f>
        <v>0.94</v>
      </c>
      <c r="G4721" s="17" t="str">
        <f>INDEX(Hosts!$A:$O,MATCH(Places!$C4721,Hosts!$A:$A,0),MATCH(Places!G$1,Hosts!$1:$1,0))</f>
        <v>Yes</v>
      </c>
      <c r="H4721" s="17">
        <v>15</v>
      </c>
      <c r="I4721" s="17" t="str">
        <f>INDEX(Neighborhoods!$A:$C,MATCH(Places!$H4721,Neighborhoods!$A:$A,0),MATCH(Places!I$1,Neighborhoods!$1:$1,0))</f>
        <v>Manhattan</v>
      </c>
      <c r="J4721" s="17" t="str">
        <f>INDEX(Neighborhoods!$A:$C,MATCH(Places!$H4721,Neighborhoods!$A:$A,0),MATCH(Places!J$1,Neighborhoods!$1:$1,0))</f>
        <v>East Village</v>
      </c>
      <c r="K4721" s="17" t="s">
        <v>1</v>
      </c>
      <c r="L4721" s="17" t="str">
        <f t="shared" si="292"/>
        <v>Yes</v>
      </c>
      <c r="M4721" s="17">
        <v>2</v>
      </c>
      <c r="N4721" s="17" t="str" cm="1">
        <f t="array" ref="N4721">_xlfn.IFS(M4721&lt;=2,"Small",M4721&lt;=5,"Medium",M4721&gt;5,"Large")</f>
        <v>Small</v>
      </c>
      <c r="O4721" s="65">
        <v>109</v>
      </c>
      <c r="P4721" s="87">
        <f t="shared" si="293"/>
        <v>0.03</v>
      </c>
      <c r="Q4721" s="68">
        <v>5</v>
      </c>
      <c r="R4721" s="68" t="str" cm="1">
        <f t="array" ref="R4721">_xlfn.SWITCH(ROUND(Q4721,0),5,"Excellent",4,"Good",3,"Ok","Bad")</f>
        <v>Excellent</v>
      </c>
      <c r="S4721" s="17">
        <v>9</v>
      </c>
      <c r="T4721" s="17" t="str">
        <f t="shared" si="294"/>
        <v>No</v>
      </c>
      <c r="U4721" s="82">
        <v>43576</v>
      </c>
      <c r="V4721" s="82">
        <v>43629</v>
      </c>
      <c r="W4721" s="17">
        <v>0</v>
      </c>
      <c r="X4721" s="17" t="str">
        <f t="shared" si="295"/>
        <v>Inactive</v>
      </c>
      <c r="Y4721" s="17" t="s">
        <v>15616</v>
      </c>
      <c r="Z4721" s="17"/>
    </row>
    <row r="4722" spans="1:26" x14ac:dyDescent="0.25">
      <c r="A4722">
        <v>4721</v>
      </c>
      <c r="B4722" s="17" t="s">
        <v>3308</v>
      </c>
      <c r="C4722" s="17">
        <v>2251</v>
      </c>
      <c r="D4722" s="17" t="str">
        <f>INDEX(Hosts!$A:$O,MATCH(Places!$C4722,Hosts!$A:$A,0),MATCH(Places!D$1,Hosts!$1:$1,0))</f>
        <v>Within a day</v>
      </c>
      <c r="E4722" s="87">
        <f>INDEX(Hosts!$A:$O,MATCH(Places!$C4722,Hosts!$A:$A,0),MATCH(Places!E$1,Hosts!$1:$1,0))</f>
        <v>0.5</v>
      </c>
      <c r="F4722" s="87">
        <f>INDEX(Hosts!$A:$O,MATCH(Places!$C4722,Hosts!$A:$A,0),MATCH(Places!F$1,Hosts!$1:$1,0))</f>
        <v>0.94</v>
      </c>
      <c r="G4722" s="17" t="str">
        <f>INDEX(Hosts!$A:$O,MATCH(Places!$C4722,Hosts!$A:$A,0),MATCH(Places!G$1,Hosts!$1:$1,0))</f>
        <v>Yes</v>
      </c>
      <c r="H4722" s="17">
        <v>15</v>
      </c>
      <c r="I4722" s="17" t="str">
        <f>INDEX(Neighborhoods!$A:$C,MATCH(Places!$H4722,Neighborhoods!$A:$A,0),MATCH(Places!I$1,Neighborhoods!$1:$1,0))</f>
        <v>Manhattan</v>
      </c>
      <c r="J4722" s="17" t="str">
        <f>INDEX(Neighborhoods!$A:$C,MATCH(Places!$H4722,Neighborhoods!$A:$A,0),MATCH(Places!J$1,Neighborhoods!$1:$1,0))</f>
        <v>East Village</v>
      </c>
      <c r="K4722" s="17" t="s">
        <v>1</v>
      </c>
      <c r="L4722" s="17" t="str">
        <f t="shared" si="292"/>
        <v>Yes</v>
      </c>
      <c r="M4722" s="17">
        <v>2</v>
      </c>
      <c r="N4722" s="17" t="str" cm="1">
        <f t="array" ref="N4722">_xlfn.IFS(M4722&lt;=2,"Small",M4722&lt;=5,"Medium",M4722&gt;5,"Large")</f>
        <v>Small</v>
      </c>
      <c r="O4722" s="65">
        <v>109</v>
      </c>
      <c r="P4722" s="87">
        <f t="shared" si="293"/>
        <v>0.03</v>
      </c>
      <c r="Q4722" s="68">
        <v>5</v>
      </c>
      <c r="R4722" s="68" t="str" cm="1">
        <f t="array" ref="R4722">_xlfn.SWITCH(ROUND(Q4722,0),5,"Excellent",4,"Good",3,"Ok","Bad")</f>
        <v>Excellent</v>
      </c>
      <c r="S4722" s="17">
        <v>5</v>
      </c>
      <c r="T4722" s="17" t="str">
        <f t="shared" si="294"/>
        <v>No</v>
      </c>
      <c r="U4722" s="82">
        <v>43576</v>
      </c>
      <c r="V4722" s="82">
        <v>43629</v>
      </c>
      <c r="W4722" s="17">
        <v>0</v>
      </c>
      <c r="X4722" s="17" t="str">
        <f t="shared" si="295"/>
        <v>Inactive</v>
      </c>
      <c r="Y4722" s="17" t="s">
        <v>15616</v>
      </c>
      <c r="Z4722" s="17"/>
    </row>
    <row r="4723" spans="1:26" x14ac:dyDescent="0.25">
      <c r="A4723">
        <v>4722</v>
      </c>
      <c r="B4723" s="17" t="s">
        <v>15381</v>
      </c>
      <c r="C4723" s="17">
        <v>2043</v>
      </c>
      <c r="D4723" s="17" t="str">
        <f>INDEX(Hosts!$A:$O,MATCH(Places!$C4723,Hosts!$A:$A,0),MATCH(Places!D$1,Hosts!$1:$1,0))</f>
        <v>Within a day</v>
      </c>
      <c r="E4723" s="87">
        <f>INDEX(Hosts!$A:$O,MATCH(Places!$C4723,Hosts!$A:$A,0),MATCH(Places!E$1,Hosts!$1:$1,0))</f>
        <v>1</v>
      </c>
      <c r="F4723" s="87">
        <f>INDEX(Hosts!$A:$O,MATCH(Places!$C4723,Hosts!$A:$A,0),MATCH(Places!F$1,Hosts!$1:$1,0))</f>
        <v>0.5</v>
      </c>
      <c r="G4723" s="17" t="str">
        <f>INDEX(Hosts!$A:$O,MATCH(Places!$C4723,Hosts!$A:$A,0),MATCH(Places!G$1,Hosts!$1:$1,0))</f>
        <v>No</v>
      </c>
      <c r="H4723" s="17">
        <v>17</v>
      </c>
      <c r="I4723" s="17" t="str">
        <f>INDEX(Neighborhoods!$A:$C,MATCH(Places!$H4723,Neighborhoods!$A:$A,0),MATCH(Places!I$1,Neighborhoods!$1:$1,0))</f>
        <v>Manhattan</v>
      </c>
      <c r="J4723" s="17" t="str">
        <f>INDEX(Neighborhoods!$A:$C,MATCH(Places!$H4723,Neighborhoods!$A:$A,0),MATCH(Places!J$1,Neighborhoods!$1:$1,0))</f>
        <v>Hell's Kitchen</v>
      </c>
      <c r="K4723" s="17" t="s">
        <v>11822</v>
      </c>
      <c r="L4723" s="17" t="str">
        <f t="shared" si="292"/>
        <v>No</v>
      </c>
      <c r="M4723" s="17">
        <v>2</v>
      </c>
      <c r="N4723" s="17" t="str" cm="1">
        <f t="array" ref="N4723">_xlfn.IFS(M4723&lt;=2,"Small",M4723&lt;=5,"Medium",M4723&gt;5,"Large")</f>
        <v>Small</v>
      </c>
      <c r="O4723" s="65">
        <v>100</v>
      </c>
      <c r="P4723" s="87">
        <f t="shared" si="293"/>
        <v>0.03</v>
      </c>
      <c r="Q4723" s="68">
        <v>4.67</v>
      </c>
      <c r="R4723" s="68" t="str" cm="1">
        <f t="array" ref="R4723">_xlfn.SWITCH(ROUND(Q4723,0),5,"Excellent",4,"Good",3,"Ok","Bad")</f>
        <v>Excellent</v>
      </c>
      <c r="S4723" s="17">
        <v>9</v>
      </c>
      <c r="T4723" s="17" t="str">
        <f t="shared" si="294"/>
        <v>No</v>
      </c>
      <c r="U4723" s="82">
        <v>43597</v>
      </c>
      <c r="V4723" s="82">
        <v>43652</v>
      </c>
      <c r="W4723" s="17">
        <v>266</v>
      </c>
      <c r="X4723" s="17" t="str">
        <f t="shared" si="295"/>
        <v>Active</v>
      </c>
      <c r="Y4723" s="17" t="s">
        <v>15615</v>
      </c>
      <c r="Z4723" s="17"/>
    </row>
    <row r="4724" spans="1:26" x14ac:dyDescent="0.25">
      <c r="A4724">
        <v>4723</v>
      </c>
      <c r="B4724" s="17" t="s">
        <v>3309</v>
      </c>
      <c r="C4724" s="17">
        <v>2232</v>
      </c>
      <c r="D4724" s="17" t="str">
        <f>INDEX(Hosts!$A:$O,MATCH(Places!$C4724,Hosts!$A:$A,0),MATCH(Places!D$1,Hosts!$1:$1,0))</f>
        <v>Within an hour</v>
      </c>
      <c r="E4724" s="87">
        <f>INDEX(Hosts!$A:$O,MATCH(Places!$C4724,Hosts!$A:$A,0),MATCH(Places!E$1,Hosts!$1:$1,0))</f>
        <v>1</v>
      </c>
      <c r="F4724" s="87">
        <f>INDEX(Hosts!$A:$O,MATCH(Places!$C4724,Hosts!$A:$A,0),MATCH(Places!F$1,Hosts!$1:$1,0))</f>
        <v>0.89</v>
      </c>
      <c r="G4724" s="17" t="str">
        <f>INDEX(Hosts!$A:$O,MATCH(Places!$C4724,Hosts!$A:$A,0),MATCH(Places!G$1,Hosts!$1:$1,0))</f>
        <v>No</v>
      </c>
      <c r="H4724" s="17">
        <v>21</v>
      </c>
      <c r="I4724" s="17" t="str">
        <f>INDEX(Neighborhoods!$A:$C,MATCH(Places!$H4724,Neighborhoods!$A:$A,0),MATCH(Places!I$1,Neighborhoods!$1:$1,0))</f>
        <v>Queens</v>
      </c>
      <c r="J4724" s="17" t="str">
        <f>INDEX(Neighborhoods!$A:$C,MATCH(Places!$H4724,Neighborhoods!$A:$A,0),MATCH(Places!J$1,Neighborhoods!$1:$1,0))</f>
        <v>Astoria</v>
      </c>
      <c r="K4724" s="17" t="s">
        <v>1</v>
      </c>
      <c r="L4724" s="17" t="str">
        <f t="shared" si="292"/>
        <v>Yes</v>
      </c>
      <c r="M4724" s="17">
        <v>1</v>
      </c>
      <c r="N4724" s="17" t="str" cm="1">
        <f t="array" ref="N4724">_xlfn.IFS(M4724&lt;=2,"Small",M4724&lt;=5,"Medium",M4724&gt;5,"Large")</f>
        <v>Small</v>
      </c>
      <c r="O4724" s="65">
        <v>37</v>
      </c>
      <c r="P4724" s="87">
        <f t="shared" si="293"/>
        <v>0.03</v>
      </c>
      <c r="Q4724" s="68">
        <v>4.96</v>
      </c>
      <c r="R4724" s="68" t="str" cm="1">
        <f t="array" ref="R4724">_xlfn.SWITCH(ROUND(Q4724,0),5,"Excellent",4,"Good",3,"Ok","Bad")</f>
        <v>Excellent</v>
      </c>
      <c r="S4724" s="17">
        <v>27</v>
      </c>
      <c r="T4724" s="17" t="str">
        <f t="shared" si="294"/>
        <v>No</v>
      </c>
      <c r="U4724" s="82">
        <v>43582</v>
      </c>
      <c r="V4724" s="82">
        <v>43816</v>
      </c>
      <c r="W4724" s="17">
        <v>359</v>
      </c>
      <c r="X4724" s="17" t="str">
        <f t="shared" si="295"/>
        <v>Active</v>
      </c>
      <c r="Y4724" s="17" t="s">
        <v>15615</v>
      </c>
      <c r="Z4724" s="17"/>
    </row>
    <row r="4725" spans="1:26" x14ac:dyDescent="0.25">
      <c r="A4725">
        <v>4724</v>
      </c>
      <c r="B4725" s="17" t="s">
        <v>3310</v>
      </c>
      <c r="C4725" s="17">
        <v>2232</v>
      </c>
      <c r="D4725" s="17" t="str">
        <f>INDEX(Hosts!$A:$O,MATCH(Places!$C4725,Hosts!$A:$A,0),MATCH(Places!D$1,Hosts!$1:$1,0))</f>
        <v>Within an hour</v>
      </c>
      <c r="E4725" s="87">
        <f>INDEX(Hosts!$A:$O,MATCH(Places!$C4725,Hosts!$A:$A,0),MATCH(Places!E$1,Hosts!$1:$1,0))</f>
        <v>1</v>
      </c>
      <c r="F4725" s="87">
        <f>INDEX(Hosts!$A:$O,MATCH(Places!$C4725,Hosts!$A:$A,0),MATCH(Places!F$1,Hosts!$1:$1,0))</f>
        <v>0.89</v>
      </c>
      <c r="G4725" s="17" t="str">
        <f>INDEX(Hosts!$A:$O,MATCH(Places!$C4725,Hosts!$A:$A,0),MATCH(Places!G$1,Hosts!$1:$1,0))</f>
        <v>No</v>
      </c>
      <c r="H4725" s="17">
        <v>24</v>
      </c>
      <c r="I4725" s="17" t="str">
        <f>INDEX(Neighborhoods!$A:$C,MATCH(Places!$H4725,Neighborhoods!$A:$A,0),MATCH(Places!I$1,Neighborhoods!$1:$1,0))</f>
        <v>Queens</v>
      </c>
      <c r="J4725" s="17" t="str">
        <f>INDEX(Neighborhoods!$A:$C,MATCH(Places!$H4725,Neighborhoods!$A:$A,0),MATCH(Places!J$1,Neighborhoods!$1:$1,0))</f>
        <v>Long Island City</v>
      </c>
      <c r="K4725" s="17" t="s">
        <v>1</v>
      </c>
      <c r="L4725" s="17" t="str">
        <f t="shared" si="292"/>
        <v>Yes</v>
      </c>
      <c r="M4725" s="17">
        <v>2</v>
      </c>
      <c r="N4725" s="17" t="str" cm="1">
        <f t="array" ref="N4725">_xlfn.IFS(M4725&lt;=2,"Small",M4725&lt;=5,"Medium",M4725&gt;5,"Large")</f>
        <v>Small</v>
      </c>
      <c r="O4725" s="65">
        <v>42</v>
      </c>
      <c r="P4725" s="87">
        <f t="shared" si="293"/>
        <v>0.03</v>
      </c>
      <c r="Q4725" s="68">
        <v>4.9000000000000004</v>
      </c>
      <c r="R4725" s="68" t="str" cm="1">
        <f t="array" ref="R4725">_xlfn.SWITCH(ROUND(Q4725,0),5,"Excellent",4,"Good",3,"Ok","Bad")</f>
        <v>Excellent</v>
      </c>
      <c r="S4725" s="17">
        <v>29</v>
      </c>
      <c r="T4725" s="17" t="str">
        <f t="shared" si="294"/>
        <v>No</v>
      </c>
      <c r="U4725" s="82">
        <v>43576</v>
      </c>
      <c r="V4725" s="82">
        <v>43900</v>
      </c>
      <c r="W4725" s="17">
        <v>365</v>
      </c>
      <c r="X4725" s="17" t="str">
        <f t="shared" si="295"/>
        <v>Active</v>
      </c>
      <c r="Y4725" s="17" t="s">
        <v>15615</v>
      </c>
      <c r="Z4725" s="17"/>
    </row>
    <row r="4726" spans="1:26" x14ac:dyDescent="0.25">
      <c r="A4726">
        <v>4725</v>
      </c>
      <c r="B4726" s="17" t="s">
        <v>3311</v>
      </c>
      <c r="C4726" s="17">
        <v>3842</v>
      </c>
      <c r="D4726" s="17" t="str">
        <f>INDEX(Hosts!$A:$O,MATCH(Places!$C4726,Hosts!$A:$A,0),MATCH(Places!D$1,Hosts!$1:$1,0))</f>
        <v>A few days or more</v>
      </c>
      <c r="E4726" s="87">
        <f>INDEX(Hosts!$A:$O,MATCH(Places!$C4726,Hosts!$A:$A,0),MATCH(Places!E$1,Hosts!$1:$1,0))</f>
        <v>0</v>
      </c>
      <c r="F4726" s="87">
        <f>INDEX(Hosts!$A:$O,MATCH(Places!$C4726,Hosts!$A:$A,0),MATCH(Places!F$1,Hosts!$1:$1,0))</f>
        <v>0.65</v>
      </c>
      <c r="G4726" s="17" t="str">
        <f>INDEX(Hosts!$A:$O,MATCH(Places!$C4726,Hosts!$A:$A,0),MATCH(Places!G$1,Hosts!$1:$1,0))</f>
        <v>No</v>
      </c>
      <c r="H4726" s="17">
        <v>16</v>
      </c>
      <c r="I4726" s="17" t="str">
        <f>INDEX(Neighborhoods!$A:$C,MATCH(Places!$H4726,Neighborhoods!$A:$A,0),MATCH(Places!I$1,Neighborhoods!$1:$1,0))</f>
        <v>Manhattan</v>
      </c>
      <c r="J4726" s="17" t="str">
        <f>INDEX(Neighborhoods!$A:$C,MATCH(Places!$H4726,Neighborhoods!$A:$A,0),MATCH(Places!J$1,Neighborhoods!$1:$1,0))</f>
        <v>Harlem</v>
      </c>
      <c r="K4726" s="17" t="s">
        <v>1</v>
      </c>
      <c r="L4726" s="17" t="str">
        <f t="shared" si="292"/>
        <v>Yes</v>
      </c>
      <c r="M4726" s="17">
        <v>2</v>
      </c>
      <c r="N4726" s="17" t="str" cm="1">
        <f t="array" ref="N4726">_xlfn.IFS(M4726&lt;=2,"Small",M4726&lt;=5,"Medium",M4726&gt;5,"Large")</f>
        <v>Small</v>
      </c>
      <c r="O4726" s="65">
        <v>69</v>
      </c>
      <c r="P4726" s="87">
        <f t="shared" si="293"/>
        <v>0.03</v>
      </c>
      <c r="Q4726" s="68">
        <v>4.4800000000000004</v>
      </c>
      <c r="R4726" s="68" t="str" cm="1">
        <f t="array" ref="R4726">_xlfn.SWITCH(ROUND(Q4726,0),5,"Excellent",4,"Good",3,"Ok","Bad")</f>
        <v>Good</v>
      </c>
      <c r="S4726" s="17">
        <v>27</v>
      </c>
      <c r="T4726" s="17" t="str">
        <f t="shared" si="294"/>
        <v>No</v>
      </c>
      <c r="U4726" s="82">
        <v>43591</v>
      </c>
      <c r="V4726" s="82">
        <v>43831</v>
      </c>
      <c r="W4726" s="17">
        <v>179</v>
      </c>
      <c r="X4726" s="17" t="str">
        <f t="shared" si="295"/>
        <v>Active</v>
      </c>
      <c r="Y4726" s="17" t="s">
        <v>15615</v>
      </c>
      <c r="Z4726" s="17"/>
    </row>
    <row r="4727" spans="1:26" x14ac:dyDescent="0.25">
      <c r="A4727">
        <v>4726</v>
      </c>
      <c r="B4727" s="17" t="s">
        <v>3312</v>
      </c>
      <c r="C4727" s="17">
        <v>3842</v>
      </c>
      <c r="D4727" s="17" t="str">
        <f>INDEX(Hosts!$A:$O,MATCH(Places!$C4727,Hosts!$A:$A,0),MATCH(Places!D$1,Hosts!$1:$1,0))</f>
        <v>A few days or more</v>
      </c>
      <c r="E4727" s="87">
        <f>INDEX(Hosts!$A:$O,MATCH(Places!$C4727,Hosts!$A:$A,0),MATCH(Places!E$1,Hosts!$1:$1,0))</f>
        <v>0</v>
      </c>
      <c r="F4727" s="87">
        <f>INDEX(Hosts!$A:$O,MATCH(Places!$C4727,Hosts!$A:$A,0),MATCH(Places!F$1,Hosts!$1:$1,0))</f>
        <v>0.65</v>
      </c>
      <c r="G4727" s="17" t="str">
        <f>INDEX(Hosts!$A:$O,MATCH(Places!$C4727,Hosts!$A:$A,0),MATCH(Places!G$1,Hosts!$1:$1,0))</f>
        <v>No</v>
      </c>
      <c r="H4727" s="17">
        <v>16</v>
      </c>
      <c r="I4727" s="17" t="str">
        <f>INDEX(Neighborhoods!$A:$C,MATCH(Places!$H4727,Neighborhoods!$A:$A,0),MATCH(Places!I$1,Neighborhoods!$1:$1,0))</f>
        <v>Manhattan</v>
      </c>
      <c r="J4727" s="17" t="str">
        <f>INDEX(Neighborhoods!$A:$C,MATCH(Places!$H4727,Neighborhoods!$A:$A,0),MATCH(Places!J$1,Neighborhoods!$1:$1,0))</f>
        <v>Harlem</v>
      </c>
      <c r="K4727" s="17" t="s">
        <v>1</v>
      </c>
      <c r="L4727" s="17" t="str">
        <f t="shared" si="292"/>
        <v>Yes</v>
      </c>
      <c r="M4727" s="17">
        <v>2</v>
      </c>
      <c r="N4727" s="17" t="str" cm="1">
        <f t="array" ref="N4727">_xlfn.IFS(M4727&lt;=2,"Small",M4727&lt;=5,"Medium",M4727&gt;5,"Large")</f>
        <v>Small</v>
      </c>
      <c r="O4727" s="65">
        <v>59</v>
      </c>
      <c r="P4727" s="87">
        <f t="shared" si="293"/>
        <v>0.03</v>
      </c>
      <c r="Q4727" s="68">
        <v>4.75</v>
      </c>
      <c r="R4727" s="68" t="str" cm="1">
        <f t="array" ref="R4727">_xlfn.SWITCH(ROUND(Q4727,0),5,"Excellent",4,"Good",3,"Ok","Bad")</f>
        <v>Excellent</v>
      </c>
      <c r="S4727" s="17">
        <v>24</v>
      </c>
      <c r="T4727" s="17" t="str">
        <f t="shared" si="294"/>
        <v>No</v>
      </c>
      <c r="U4727" s="82">
        <v>43610</v>
      </c>
      <c r="V4727" s="82">
        <v>43799</v>
      </c>
      <c r="W4727" s="17">
        <v>179</v>
      </c>
      <c r="X4727" s="17" t="str">
        <f t="shared" si="295"/>
        <v>Active</v>
      </c>
      <c r="Y4727" s="17" t="s">
        <v>15615</v>
      </c>
      <c r="Z4727" s="17"/>
    </row>
    <row r="4728" spans="1:26" x14ac:dyDescent="0.25">
      <c r="A4728">
        <v>4727</v>
      </c>
      <c r="B4728" s="17" t="s">
        <v>3313</v>
      </c>
      <c r="C4728" s="17">
        <v>2884</v>
      </c>
      <c r="D4728" s="17" t="str">
        <f>INDEX(Hosts!$A:$O,MATCH(Places!$C4728,Hosts!$A:$A,0),MATCH(Places!D$1,Hosts!$1:$1,0))</f>
        <v>Within a day</v>
      </c>
      <c r="E4728" s="87">
        <f>INDEX(Hosts!$A:$O,MATCH(Places!$C4728,Hosts!$A:$A,0),MATCH(Places!E$1,Hosts!$1:$1,0))</f>
        <v>1</v>
      </c>
      <c r="F4728" s="87">
        <f>INDEX(Hosts!$A:$O,MATCH(Places!$C4728,Hosts!$A:$A,0),MATCH(Places!F$1,Hosts!$1:$1,0))</f>
        <v>0.33</v>
      </c>
      <c r="G4728" s="17" t="str">
        <f>INDEX(Hosts!$A:$O,MATCH(Places!$C4728,Hosts!$A:$A,0),MATCH(Places!G$1,Hosts!$1:$1,0))</f>
        <v>No</v>
      </c>
      <c r="H4728" s="17">
        <v>7</v>
      </c>
      <c r="I4728" s="17" t="str">
        <f>INDEX(Neighborhoods!$A:$C,MATCH(Places!$H4728,Neighborhoods!$A:$A,0),MATCH(Places!I$1,Neighborhoods!$1:$1,0))</f>
        <v>Brooklyn</v>
      </c>
      <c r="J4728" s="17" t="str">
        <f>INDEX(Neighborhoods!$A:$C,MATCH(Places!$H4728,Neighborhoods!$A:$A,0),MATCH(Places!J$1,Neighborhoods!$1:$1,0))</f>
        <v>Bedford-Stuyvesant</v>
      </c>
      <c r="K4728" s="17" t="s">
        <v>1</v>
      </c>
      <c r="L4728" s="17" t="str">
        <f t="shared" si="292"/>
        <v>Yes</v>
      </c>
      <c r="M4728" s="17">
        <v>2</v>
      </c>
      <c r="N4728" s="17" t="str" cm="1">
        <f t="array" ref="N4728">_xlfn.IFS(M4728&lt;=2,"Small",M4728&lt;=5,"Medium",M4728&gt;5,"Large")</f>
        <v>Small</v>
      </c>
      <c r="O4728" s="65">
        <v>75</v>
      </c>
      <c r="P4728" s="87">
        <f t="shared" si="293"/>
        <v>0.03</v>
      </c>
      <c r="Q4728" s="68">
        <v>4.33</v>
      </c>
      <c r="R4728" s="68" t="str" cm="1">
        <f t="array" ref="R4728">_xlfn.SWITCH(ROUND(Q4728,0),5,"Excellent",4,"Good",3,"Ok","Bad")</f>
        <v>Good</v>
      </c>
      <c r="S4728" s="17">
        <v>3</v>
      </c>
      <c r="T4728" s="17" t="str">
        <f t="shared" si="294"/>
        <v>No</v>
      </c>
      <c r="U4728" s="82">
        <v>43596</v>
      </c>
      <c r="V4728" s="82">
        <v>43703</v>
      </c>
      <c r="W4728" s="17">
        <v>180</v>
      </c>
      <c r="X4728" s="17" t="str">
        <f t="shared" si="295"/>
        <v>Active</v>
      </c>
      <c r="Y4728" s="17" t="s">
        <v>15616</v>
      </c>
      <c r="Z4728" s="17"/>
    </row>
    <row r="4729" spans="1:26" x14ac:dyDescent="0.25">
      <c r="A4729">
        <v>4728</v>
      </c>
      <c r="B4729" s="17" t="s">
        <v>3314</v>
      </c>
      <c r="C4729" s="17">
        <v>1536</v>
      </c>
      <c r="D4729" s="17" t="str">
        <f>INDEX(Hosts!$A:$O,MATCH(Places!$C4729,Hosts!$A:$A,0),MATCH(Places!D$1,Hosts!$1:$1,0))</f>
        <v>A few days or more</v>
      </c>
      <c r="E4729" s="87">
        <f>INDEX(Hosts!$A:$O,MATCH(Places!$C4729,Hosts!$A:$A,0),MATCH(Places!E$1,Hosts!$1:$1,0))</f>
        <v>0</v>
      </c>
      <c r="F4729" s="87">
        <f>INDEX(Hosts!$A:$O,MATCH(Places!$C4729,Hosts!$A:$A,0),MATCH(Places!F$1,Hosts!$1:$1,0))</f>
        <v>0.71</v>
      </c>
      <c r="G4729" s="17" t="str">
        <f>INDEX(Hosts!$A:$O,MATCH(Places!$C4729,Hosts!$A:$A,0),MATCH(Places!G$1,Hosts!$1:$1,0))</f>
        <v>No</v>
      </c>
      <c r="H4729" s="17">
        <v>25</v>
      </c>
      <c r="I4729" s="17" t="str">
        <f>INDEX(Neighborhoods!$A:$C,MATCH(Places!$H4729,Neighborhoods!$A:$A,0),MATCH(Places!I$1,Neighborhoods!$1:$1,0))</f>
        <v>Queens</v>
      </c>
      <c r="J4729" s="17" t="str">
        <f>INDEX(Neighborhoods!$A:$C,MATCH(Places!$H4729,Neighborhoods!$A:$A,0),MATCH(Places!J$1,Neighborhoods!$1:$1,0))</f>
        <v>Ridgewood</v>
      </c>
      <c r="K4729" s="17" t="s">
        <v>1</v>
      </c>
      <c r="L4729" s="17" t="str">
        <f t="shared" si="292"/>
        <v>Yes</v>
      </c>
      <c r="M4729" s="17">
        <v>2</v>
      </c>
      <c r="N4729" s="17" t="str" cm="1">
        <f t="array" ref="N4729">_xlfn.IFS(M4729&lt;=2,"Small",M4729&lt;=5,"Medium",M4729&gt;5,"Large")</f>
        <v>Small</v>
      </c>
      <c r="O4729" s="65">
        <v>66</v>
      </c>
      <c r="P4729" s="87">
        <f t="shared" si="293"/>
        <v>0.03</v>
      </c>
      <c r="Q4729" s="68">
        <v>4.67</v>
      </c>
      <c r="R4729" s="68" t="str" cm="1">
        <f t="array" ref="R4729">_xlfn.SWITCH(ROUND(Q4729,0),5,"Excellent",4,"Good",3,"Ok","Bad")</f>
        <v>Excellent</v>
      </c>
      <c r="S4729" s="17">
        <v>21</v>
      </c>
      <c r="T4729" s="17" t="str">
        <f t="shared" si="294"/>
        <v>No</v>
      </c>
      <c r="U4729" s="82">
        <v>43598</v>
      </c>
      <c r="V4729" s="82">
        <v>43788</v>
      </c>
      <c r="W4729" s="17">
        <v>180</v>
      </c>
      <c r="X4729" s="17" t="str">
        <f t="shared" si="295"/>
        <v>Active</v>
      </c>
      <c r="Y4729" s="17" t="s">
        <v>15615</v>
      </c>
      <c r="Z4729" s="17"/>
    </row>
    <row r="4730" spans="1:26" x14ac:dyDescent="0.25">
      <c r="A4730">
        <v>4729</v>
      </c>
      <c r="B4730" s="17" t="s">
        <v>3315</v>
      </c>
      <c r="C4730" s="17">
        <v>3292</v>
      </c>
      <c r="D4730" s="17" t="str">
        <f>INDEX(Hosts!$A:$O,MATCH(Places!$C4730,Hosts!$A:$A,0),MATCH(Places!D$1,Hosts!$1:$1,0))</f>
        <v>Within an hour</v>
      </c>
      <c r="E4730" s="87">
        <f>INDEX(Hosts!$A:$O,MATCH(Places!$C4730,Hosts!$A:$A,0),MATCH(Places!E$1,Hosts!$1:$1,0))</f>
        <v>1</v>
      </c>
      <c r="F4730" s="87">
        <f>INDEX(Hosts!$A:$O,MATCH(Places!$C4730,Hosts!$A:$A,0),MATCH(Places!F$1,Hosts!$1:$1,0))</f>
        <v>0.79</v>
      </c>
      <c r="G4730" s="17" t="str">
        <f>INDEX(Hosts!$A:$O,MATCH(Places!$C4730,Hosts!$A:$A,0),MATCH(Places!G$1,Hosts!$1:$1,0))</f>
        <v>No</v>
      </c>
      <c r="H4730" s="17">
        <v>16</v>
      </c>
      <c r="I4730" s="17" t="str">
        <f>INDEX(Neighborhoods!$A:$C,MATCH(Places!$H4730,Neighborhoods!$A:$A,0),MATCH(Places!I$1,Neighborhoods!$1:$1,0))</f>
        <v>Manhattan</v>
      </c>
      <c r="J4730" s="17" t="str">
        <f>INDEX(Neighborhoods!$A:$C,MATCH(Places!$H4730,Neighborhoods!$A:$A,0),MATCH(Places!J$1,Neighborhoods!$1:$1,0))</f>
        <v>Harlem</v>
      </c>
      <c r="K4730" s="17" t="s">
        <v>1</v>
      </c>
      <c r="L4730" s="17" t="str">
        <f t="shared" si="292"/>
        <v>Yes</v>
      </c>
      <c r="M4730" s="17">
        <v>1</v>
      </c>
      <c r="N4730" s="17" t="str" cm="1">
        <f t="array" ref="N4730">_xlfn.IFS(M4730&lt;=2,"Small",M4730&lt;=5,"Medium",M4730&gt;5,"Large")</f>
        <v>Small</v>
      </c>
      <c r="O4730" s="65">
        <v>35</v>
      </c>
      <c r="P4730" s="87">
        <f t="shared" si="293"/>
        <v>0.03</v>
      </c>
      <c r="Q4730" s="68">
        <v>5</v>
      </c>
      <c r="R4730" s="68" t="str" cm="1">
        <f t="array" ref="R4730">_xlfn.SWITCH(ROUND(Q4730,0),5,"Excellent",4,"Good",3,"Ok","Bad")</f>
        <v>Excellent</v>
      </c>
      <c r="S4730" s="17">
        <v>5</v>
      </c>
      <c r="T4730" s="17" t="str">
        <f t="shared" si="294"/>
        <v>No</v>
      </c>
      <c r="U4730" s="82">
        <v>43677</v>
      </c>
      <c r="V4730" s="82">
        <v>43982</v>
      </c>
      <c r="W4730" s="17">
        <v>350</v>
      </c>
      <c r="X4730" s="17" t="str">
        <f t="shared" si="295"/>
        <v>Active</v>
      </c>
      <c r="Y4730" s="17" t="s">
        <v>15615</v>
      </c>
      <c r="Z4730" s="17"/>
    </row>
    <row r="4731" spans="1:26" x14ac:dyDescent="0.25">
      <c r="A4731">
        <v>4730</v>
      </c>
      <c r="B4731" s="17" t="s">
        <v>3316</v>
      </c>
      <c r="C4731" s="17">
        <v>1056</v>
      </c>
      <c r="D4731" s="17" t="str">
        <f>INDEX(Hosts!$A:$O,MATCH(Places!$C4731,Hosts!$A:$A,0),MATCH(Places!D$1,Hosts!$1:$1,0))</f>
        <v>Within a few hours</v>
      </c>
      <c r="E4731" s="87">
        <f>INDEX(Hosts!$A:$O,MATCH(Places!$C4731,Hosts!$A:$A,0),MATCH(Places!E$1,Hosts!$1:$1,0))</f>
        <v>0.91</v>
      </c>
      <c r="F4731" s="87">
        <f>INDEX(Hosts!$A:$O,MATCH(Places!$C4731,Hosts!$A:$A,0),MATCH(Places!F$1,Hosts!$1:$1,0))</f>
        <v>0.99</v>
      </c>
      <c r="G4731" s="17" t="str">
        <f>INDEX(Hosts!$A:$O,MATCH(Places!$C4731,Hosts!$A:$A,0),MATCH(Places!G$1,Hosts!$1:$1,0))</f>
        <v>No</v>
      </c>
      <c r="H4731" s="17">
        <v>8</v>
      </c>
      <c r="I4731" s="17" t="str">
        <f>INDEX(Neighborhoods!$A:$C,MATCH(Places!$H4731,Neighborhoods!$A:$A,0),MATCH(Places!I$1,Neighborhoods!$1:$1,0))</f>
        <v>Brooklyn</v>
      </c>
      <c r="J4731" s="17" t="str">
        <f>INDEX(Neighborhoods!$A:$C,MATCH(Places!$H4731,Neighborhoods!$A:$A,0),MATCH(Places!J$1,Neighborhoods!$1:$1,0))</f>
        <v>Bushwick</v>
      </c>
      <c r="K4731" s="17" t="s">
        <v>1</v>
      </c>
      <c r="L4731" s="17" t="str">
        <f t="shared" si="292"/>
        <v>Yes</v>
      </c>
      <c r="M4731" s="17">
        <v>2</v>
      </c>
      <c r="N4731" s="17" t="str" cm="1">
        <f t="array" ref="N4731">_xlfn.IFS(M4731&lt;=2,"Small",M4731&lt;=5,"Medium",M4731&gt;5,"Large")</f>
        <v>Small</v>
      </c>
      <c r="O4731" s="65">
        <v>51</v>
      </c>
      <c r="P4731" s="87">
        <f t="shared" si="293"/>
        <v>0.03</v>
      </c>
      <c r="Q4731" s="68">
        <v>4.78</v>
      </c>
      <c r="R4731" s="68" t="str" cm="1">
        <f t="array" ref="R4731">_xlfn.SWITCH(ROUND(Q4731,0),5,"Excellent",4,"Good",3,"Ok","Bad")</f>
        <v>Excellent</v>
      </c>
      <c r="S4731" s="17">
        <v>9</v>
      </c>
      <c r="T4731" s="17" t="str">
        <f t="shared" si="294"/>
        <v>No</v>
      </c>
      <c r="U4731" s="82">
        <v>43596</v>
      </c>
      <c r="V4731" s="82">
        <v>44020</v>
      </c>
      <c r="W4731" s="17">
        <v>165</v>
      </c>
      <c r="X4731" s="17" t="str">
        <f t="shared" si="295"/>
        <v>Active</v>
      </c>
      <c r="Y4731" s="17" t="s">
        <v>15616</v>
      </c>
      <c r="Z4731" s="17"/>
    </row>
    <row r="4732" spans="1:26" x14ac:dyDescent="0.25">
      <c r="A4732">
        <v>4731</v>
      </c>
      <c r="B4732" s="17" t="s">
        <v>3317</v>
      </c>
      <c r="C4732" s="17">
        <v>3576</v>
      </c>
      <c r="D4732" s="17" t="str">
        <f>INDEX(Hosts!$A:$O,MATCH(Places!$C4732,Hosts!$A:$A,0),MATCH(Places!D$1,Hosts!$1:$1,0))</f>
        <v>Within a day</v>
      </c>
      <c r="E4732" s="87">
        <f>INDEX(Hosts!$A:$O,MATCH(Places!$C4732,Hosts!$A:$A,0),MATCH(Places!E$1,Hosts!$1:$1,0))</f>
        <v>1</v>
      </c>
      <c r="F4732" s="87">
        <f>INDEX(Hosts!$A:$O,MATCH(Places!$C4732,Hosts!$A:$A,0),MATCH(Places!F$1,Hosts!$1:$1,0))</f>
        <v>0.96</v>
      </c>
      <c r="G4732" s="17" t="str">
        <f>INDEX(Hosts!$A:$O,MATCH(Places!$C4732,Hosts!$A:$A,0),MATCH(Places!G$1,Hosts!$1:$1,0))</f>
        <v>Yes</v>
      </c>
      <c r="H4732" s="17">
        <v>2</v>
      </c>
      <c r="I4732" s="17" t="str">
        <f>INDEX(Neighborhoods!$A:$C,MATCH(Places!$H4732,Neighborhoods!$A:$A,0),MATCH(Places!I$1,Neighborhoods!$1:$1,0))</f>
        <v>Bronx</v>
      </c>
      <c r="J4732" s="17" t="str">
        <f>INDEX(Neighborhoods!$A:$C,MATCH(Places!$H4732,Neighborhoods!$A:$A,0),MATCH(Places!J$1,Neighborhoods!$1:$1,0))</f>
        <v>Concourse</v>
      </c>
      <c r="K4732" s="17" t="s">
        <v>1</v>
      </c>
      <c r="L4732" s="17" t="str">
        <f t="shared" si="292"/>
        <v>Yes</v>
      </c>
      <c r="M4732" s="17">
        <v>2</v>
      </c>
      <c r="N4732" s="17" t="str" cm="1">
        <f t="array" ref="N4732">_xlfn.IFS(M4732&lt;=2,"Small",M4732&lt;=5,"Medium",M4732&gt;5,"Large")</f>
        <v>Small</v>
      </c>
      <c r="O4732" s="65">
        <v>65</v>
      </c>
      <c r="P4732" s="87">
        <f t="shared" si="293"/>
        <v>0.03</v>
      </c>
      <c r="Q4732" s="68">
        <v>4.45</v>
      </c>
      <c r="R4732" s="68" t="str" cm="1">
        <f t="array" ref="R4732">_xlfn.SWITCH(ROUND(Q4732,0),5,"Excellent",4,"Good",3,"Ok","Bad")</f>
        <v>Good</v>
      </c>
      <c r="S4732" s="17">
        <v>11</v>
      </c>
      <c r="T4732" s="17" t="str">
        <f t="shared" si="294"/>
        <v>No</v>
      </c>
      <c r="U4732" s="82">
        <v>43585</v>
      </c>
      <c r="V4732" s="82">
        <v>43920</v>
      </c>
      <c r="W4732" s="17">
        <v>365</v>
      </c>
      <c r="X4732" s="17" t="str">
        <f t="shared" si="295"/>
        <v>Active</v>
      </c>
      <c r="Y4732" s="17" t="s">
        <v>15616</v>
      </c>
      <c r="Z4732" s="17"/>
    </row>
    <row r="4733" spans="1:26" x14ac:dyDescent="0.25">
      <c r="A4733">
        <v>4732</v>
      </c>
      <c r="B4733" s="17" t="s">
        <v>3318</v>
      </c>
      <c r="C4733" s="17">
        <v>2407</v>
      </c>
      <c r="D4733" s="17" t="str">
        <f>INDEX(Hosts!$A:$O,MATCH(Places!$C4733,Hosts!$A:$A,0),MATCH(Places!D$1,Hosts!$1:$1,0))</f>
        <v>Within a day</v>
      </c>
      <c r="E4733" s="87">
        <f>INDEX(Hosts!$A:$O,MATCH(Places!$C4733,Hosts!$A:$A,0),MATCH(Places!E$1,Hosts!$1:$1,0))</f>
        <v>1</v>
      </c>
      <c r="F4733" s="87">
        <f>INDEX(Hosts!$A:$O,MATCH(Places!$C4733,Hosts!$A:$A,0),MATCH(Places!F$1,Hosts!$1:$1,0))</f>
        <v>1</v>
      </c>
      <c r="G4733" s="17" t="str">
        <f>INDEX(Hosts!$A:$O,MATCH(Places!$C4733,Hosts!$A:$A,0),MATCH(Places!G$1,Hosts!$1:$1,0))</f>
        <v>Yes</v>
      </c>
      <c r="H4733" s="17">
        <v>14</v>
      </c>
      <c r="I4733" s="17" t="str">
        <f>INDEX(Neighborhoods!$A:$C,MATCH(Places!$H4733,Neighborhoods!$A:$A,0),MATCH(Places!I$1,Neighborhoods!$1:$1,0))</f>
        <v>Manhattan</v>
      </c>
      <c r="J4733" s="17" t="str">
        <f>INDEX(Neighborhoods!$A:$C,MATCH(Places!$H4733,Neighborhoods!$A:$A,0),MATCH(Places!J$1,Neighborhoods!$1:$1,0))</f>
        <v>East Harlem</v>
      </c>
      <c r="K4733" s="17" t="s">
        <v>11822</v>
      </c>
      <c r="L4733" s="17" t="str">
        <f t="shared" si="292"/>
        <v>No</v>
      </c>
      <c r="M4733" s="17">
        <v>2</v>
      </c>
      <c r="N4733" s="17" t="str" cm="1">
        <f t="array" ref="N4733">_xlfn.IFS(M4733&lt;=2,"Small",M4733&lt;=5,"Medium",M4733&gt;5,"Large")</f>
        <v>Small</v>
      </c>
      <c r="O4733" s="65">
        <v>150</v>
      </c>
      <c r="P4733" s="87">
        <f t="shared" si="293"/>
        <v>0.03</v>
      </c>
      <c r="Q4733" s="68">
        <v>5</v>
      </c>
      <c r="R4733" s="68" t="str" cm="1">
        <f t="array" ref="R4733">_xlfn.SWITCH(ROUND(Q4733,0),5,"Excellent",4,"Good",3,"Ok","Bad")</f>
        <v>Excellent</v>
      </c>
      <c r="S4733" s="17">
        <v>17</v>
      </c>
      <c r="T4733" s="17" t="str">
        <f t="shared" si="294"/>
        <v>No</v>
      </c>
      <c r="U4733" s="82">
        <v>43606</v>
      </c>
      <c r="V4733" s="82">
        <v>43877</v>
      </c>
      <c r="W4733" s="17">
        <v>179</v>
      </c>
      <c r="X4733" s="17" t="str">
        <f t="shared" si="295"/>
        <v>Active</v>
      </c>
      <c r="Y4733" s="17" t="s">
        <v>15616</v>
      </c>
      <c r="Z4733" s="17"/>
    </row>
    <row r="4734" spans="1:26" x14ac:dyDescent="0.25">
      <c r="A4734">
        <v>4733</v>
      </c>
      <c r="B4734" s="17" t="s">
        <v>3319</v>
      </c>
      <c r="C4734" s="17">
        <v>2288</v>
      </c>
      <c r="D4734" s="17" t="str">
        <f>INDEX(Hosts!$A:$O,MATCH(Places!$C4734,Hosts!$A:$A,0),MATCH(Places!D$1,Hosts!$1:$1,0))</f>
        <v>A few days or more</v>
      </c>
      <c r="E4734" s="87">
        <f>INDEX(Hosts!$A:$O,MATCH(Places!$C4734,Hosts!$A:$A,0),MATCH(Places!E$1,Hosts!$1:$1,0))</f>
        <v>0</v>
      </c>
      <c r="F4734" s="87">
        <f>INDEX(Hosts!$A:$O,MATCH(Places!$C4734,Hosts!$A:$A,0),MATCH(Places!F$1,Hosts!$1:$1,0))</f>
        <v>0.87</v>
      </c>
      <c r="G4734" s="17" t="str">
        <f>INDEX(Hosts!$A:$O,MATCH(Places!$C4734,Hosts!$A:$A,0),MATCH(Places!G$1,Hosts!$1:$1,0))</f>
        <v>No</v>
      </c>
      <c r="H4734" s="17">
        <v>17</v>
      </c>
      <c r="I4734" s="17" t="str">
        <f>INDEX(Neighborhoods!$A:$C,MATCH(Places!$H4734,Neighborhoods!$A:$A,0),MATCH(Places!I$1,Neighborhoods!$1:$1,0))</f>
        <v>Manhattan</v>
      </c>
      <c r="J4734" s="17" t="str">
        <f>INDEX(Neighborhoods!$A:$C,MATCH(Places!$H4734,Neighborhoods!$A:$A,0),MATCH(Places!J$1,Neighborhoods!$1:$1,0))</f>
        <v>Hell's Kitchen</v>
      </c>
      <c r="K4734" s="17" t="s">
        <v>1</v>
      </c>
      <c r="L4734" s="17" t="str">
        <f t="shared" si="292"/>
        <v>Yes</v>
      </c>
      <c r="M4734" s="17">
        <v>2</v>
      </c>
      <c r="N4734" s="17" t="str" cm="1">
        <f t="array" ref="N4734">_xlfn.IFS(M4734&lt;=2,"Small",M4734&lt;=5,"Medium",M4734&gt;5,"Large")</f>
        <v>Small</v>
      </c>
      <c r="O4734" s="65">
        <v>99</v>
      </c>
      <c r="P4734" s="87">
        <f t="shared" si="293"/>
        <v>0.03</v>
      </c>
      <c r="Q4734" s="68">
        <v>4.76</v>
      </c>
      <c r="R4734" s="68" t="str" cm="1">
        <f t="array" ref="R4734">_xlfn.SWITCH(ROUND(Q4734,0),5,"Excellent",4,"Good",3,"Ok","Bad")</f>
        <v>Excellent</v>
      </c>
      <c r="S4734" s="17">
        <v>34</v>
      </c>
      <c r="T4734" s="17" t="str">
        <f t="shared" si="294"/>
        <v>No</v>
      </c>
      <c r="U4734" s="82">
        <v>43714</v>
      </c>
      <c r="V4734" s="82">
        <v>43904</v>
      </c>
      <c r="W4734" s="17">
        <v>365</v>
      </c>
      <c r="X4734" s="17" t="str">
        <f t="shared" si="295"/>
        <v>Active</v>
      </c>
      <c r="Y4734" s="17" t="s">
        <v>15615</v>
      </c>
      <c r="Z4734" s="17"/>
    </row>
    <row r="4735" spans="1:26" x14ac:dyDescent="0.25">
      <c r="A4735">
        <v>4734</v>
      </c>
      <c r="B4735" s="17" t="s">
        <v>3320</v>
      </c>
      <c r="C4735" s="17">
        <v>3844</v>
      </c>
      <c r="D4735" s="17" t="str">
        <f>INDEX(Hosts!$A:$O,MATCH(Places!$C4735,Hosts!$A:$A,0),MATCH(Places!D$1,Hosts!$1:$1,0))</f>
        <v>A few days or more</v>
      </c>
      <c r="E4735" s="87">
        <f>INDEX(Hosts!$A:$O,MATCH(Places!$C4735,Hosts!$A:$A,0),MATCH(Places!E$1,Hosts!$1:$1,0))</f>
        <v>0</v>
      </c>
      <c r="F4735" s="87">
        <f>INDEX(Hosts!$A:$O,MATCH(Places!$C4735,Hosts!$A:$A,0),MATCH(Places!F$1,Hosts!$1:$1,0))</f>
        <v>0.88</v>
      </c>
      <c r="G4735" s="17" t="str">
        <f>INDEX(Hosts!$A:$O,MATCH(Places!$C4735,Hosts!$A:$A,0),MATCH(Places!G$1,Hosts!$1:$1,0))</f>
        <v>Yes</v>
      </c>
      <c r="H4735" s="17">
        <v>16</v>
      </c>
      <c r="I4735" s="17" t="str">
        <f>INDEX(Neighborhoods!$A:$C,MATCH(Places!$H4735,Neighborhoods!$A:$A,0),MATCH(Places!I$1,Neighborhoods!$1:$1,0))</f>
        <v>Manhattan</v>
      </c>
      <c r="J4735" s="17" t="str">
        <f>INDEX(Neighborhoods!$A:$C,MATCH(Places!$H4735,Neighborhoods!$A:$A,0),MATCH(Places!J$1,Neighborhoods!$1:$1,0))</f>
        <v>Harlem</v>
      </c>
      <c r="K4735" s="17" t="s">
        <v>1</v>
      </c>
      <c r="L4735" s="17" t="str">
        <f t="shared" si="292"/>
        <v>Yes</v>
      </c>
      <c r="M4735" s="17">
        <v>2</v>
      </c>
      <c r="N4735" s="17" t="str" cm="1">
        <f t="array" ref="N4735">_xlfn.IFS(M4735&lt;=2,"Small",M4735&lt;=5,"Medium",M4735&gt;5,"Large")</f>
        <v>Small</v>
      </c>
      <c r="O4735" s="65">
        <v>75</v>
      </c>
      <c r="P4735" s="87">
        <f t="shared" si="293"/>
        <v>0.03</v>
      </c>
      <c r="Q4735" s="68">
        <v>5</v>
      </c>
      <c r="R4735" s="68" t="str" cm="1">
        <f t="array" ref="R4735">_xlfn.SWITCH(ROUND(Q4735,0),5,"Excellent",4,"Good",3,"Ok","Bad")</f>
        <v>Excellent</v>
      </c>
      <c r="S4735" s="17">
        <v>34</v>
      </c>
      <c r="T4735" s="17" t="str">
        <f t="shared" si="294"/>
        <v>No</v>
      </c>
      <c r="U4735" s="82">
        <v>43591</v>
      </c>
      <c r="V4735" s="82">
        <v>43905</v>
      </c>
      <c r="W4735" s="17">
        <v>320</v>
      </c>
      <c r="X4735" s="17" t="str">
        <f t="shared" si="295"/>
        <v>Active</v>
      </c>
      <c r="Y4735" s="17" t="s">
        <v>15616</v>
      </c>
      <c r="Z4735" s="17"/>
    </row>
    <row r="4736" spans="1:26" x14ac:dyDescent="0.25">
      <c r="A4736">
        <v>4735</v>
      </c>
      <c r="B4736" s="17" t="s">
        <v>13696</v>
      </c>
      <c r="C4736" s="17">
        <v>546</v>
      </c>
      <c r="D4736" s="17" t="str">
        <f>INDEX(Hosts!$A:$O,MATCH(Places!$C4736,Hosts!$A:$A,0),MATCH(Places!D$1,Hosts!$1:$1,0))</f>
        <v>Within an hour</v>
      </c>
      <c r="E4736" s="87">
        <f>INDEX(Hosts!$A:$O,MATCH(Places!$C4736,Hosts!$A:$A,0),MATCH(Places!E$1,Hosts!$1:$1,0))</f>
        <v>1</v>
      </c>
      <c r="F4736" s="87">
        <f>INDEX(Hosts!$A:$O,MATCH(Places!$C4736,Hosts!$A:$A,0),MATCH(Places!F$1,Hosts!$1:$1,0))</f>
        <v>1</v>
      </c>
      <c r="G4736" s="17" t="str">
        <f>INDEX(Hosts!$A:$O,MATCH(Places!$C4736,Hosts!$A:$A,0),MATCH(Places!G$1,Hosts!$1:$1,0))</f>
        <v>No</v>
      </c>
      <c r="H4736" s="17">
        <v>12</v>
      </c>
      <c r="I4736" s="17" t="str">
        <f>INDEX(Neighborhoods!$A:$C,MATCH(Places!$H4736,Neighborhoods!$A:$A,0),MATCH(Places!I$1,Neighborhoods!$1:$1,0))</f>
        <v>Brooklyn</v>
      </c>
      <c r="J4736" s="17" t="str">
        <f>INDEX(Neighborhoods!$A:$C,MATCH(Places!$H4736,Neighborhoods!$A:$A,0),MATCH(Places!J$1,Neighborhoods!$1:$1,0))</f>
        <v>Williamsburg</v>
      </c>
      <c r="K4736" s="17" t="s">
        <v>11822</v>
      </c>
      <c r="L4736" s="17" t="str">
        <f t="shared" si="292"/>
        <v>No</v>
      </c>
      <c r="M4736" s="17">
        <v>2</v>
      </c>
      <c r="N4736" s="17" t="str" cm="1">
        <f t="array" ref="N4736">_xlfn.IFS(M4736&lt;=2,"Small",M4736&lt;=5,"Medium",M4736&gt;5,"Large")</f>
        <v>Small</v>
      </c>
      <c r="O4736" s="65">
        <v>180</v>
      </c>
      <c r="P4736" s="87">
        <f t="shared" si="293"/>
        <v>0.03</v>
      </c>
      <c r="Q4736" s="68">
        <v>5</v>
      </c>
      <c r="R4736" s="68" t="str" cm="1">
        <f t="array" ref="R4736">_xlfn.SWITCH(ROUND(Q4736,0),5,"Excellent",4,"Good",3,"Ok","Bad")</f>
        <v>Excellent</v>
      </c>
      <c r="S4736" s="17">
        <v>5</v>
      </c>
      <c r="T4736" s="17" t="str">
        <f t="shared" si="294"/>
        <v>No</v>
      </c>
      <c r="U4736" s="82">
        <v>43732</v>
      </c>
      <c r="V4736" s="82">
        <v>43891</v>
      </c>
      <c r="W4736" s="17">
        <v>3</v>
      </c>
      <c r="X4736" s="17" t="str">
        <f t="shared" si="295"/>
        <v>Active</v>
      </c>
      <c r="Y4736" s="17" t="s">
        <v>15615</v>
      </c>
      <c r="Z4736" s="17"/>
    </row>
    <row r="4737" spans="1:26" x14ac:dyDescent="0.25">
      <c r="A4737">
        <v>4736</v>
      </c>
      <c r="B4737" s="17" t="s">
        <v>14544</v>
      </c>
      <c r="C4737" s="17">
        <v>3406</v>
      </c>
      <c r="D4737" s="17" t="str">
        <f>INDEX(Hosts!$A:$O,MATCH(Places!$C4737,Hosts!$A:$A,0),MATCH(Places!D$1,Hosts!$1:$1,0))</f>
        <v>Within an hour</v>
      </c>
      <c r="E4737" s="87">
        <f>INDEX(Hosts!$A:$O,MATCH(Places!$C4737,Hosts!$A:$A,0),MATCH(Places!E$1,Hosts!$1:$1,0))</f>
        <v>1</v>
      </c>
      <c r="F4737" s="87">
        <f>INDEX(Hosts!$A:$O,MATCH(Places!$C4737,Hosts!$A:$A,0),MATCH(Places!F$1,Hosts!$1:$1,0))</f>
        <v>0.96</v>
      </c>
      <c r="G4737" s="17" t="str">
        <f>INDEX(Hosts!$A:$O,MATCH(Places!$C4737,Hosts!$A:$A,0),MATCH(Places!G$1,Hosts!$1:$1,0))</f>
        <v>Yes</v>
      </c>
      <c r="H4737" s="17">
        <v>14</v>
      </c>
      <c r="I4737" s="17" t="str">
        <f>INDEX(Neighborhoods!$A:$C,MATCH(Places!$H4737,Neighborhoods!$A:$A,0),MATCH(Places!I$1,Neighborhoods!$1:$1,0))</f>
        <v>Manhattan</v>
      </c>
      <c r="J4737" s="17" t="str">
        <f>INDEX(Neighborhoods!$A:$C,MATCH(Places!$H4737,Neighborhoods!$A:$A,0),MATCH(Places!J$1,Neighborhoods!$1:$1,0))</f>
        <v>East Harlem</v>
      </c>
      <c r="K4737" s="17" t="s">
        <v>1</v>
      </c>
      <c r="L4737" s="17" t="str">
        <f t="shared" si="292"/>
        <v>Yes</v>
      </c>
      <c r="M4737" s="17">
        <v>1</v>
      </c>
      <c r="N4737" s="17" t="str" cm="1">
        <f t="array" ref="N4737">_xlfn.IFS(M4737&lt;=2,"Small",M4737&lt;=5,"Medium",M4737&gt;5,"Large")</f>
        <v>Small</v>
      </c>
      <c r="O4737" s="65">
        <v>55</v>
      </c>
      <c r="P4737" s="87">
        <f t="shared" si="293"/>
        <v>0.03</v>
      </c>
      <c r="Q4737" s="68">
        <v>4.91</v>
      </c>
      <c r="R4737" s="68" t="str" cm="1">
        <f t="array" ref="R4737">_xlfn.SWITCH(ROUND(Q4737,0),5,"Excellent",4,"Good",3,"Ok","Bad")</f>
        <v>Excellent</v>
      </c>
      <c r="S4737" s="17">
        <v>33</v>
      </c>
      <c r="T4737" s="17" t="str">
        <f t="shared" si="294"/>
        <v>No</v>
      </c>
      <c r="U4737" s="82">
        <v>43587</v>
      </c>
      <c r="V4737" s="82">
        <v>43922</v>
      </c>
      <c r="W4737" s="17">
        <v>365</v>
      </c>
      <c r="X4737" s="17" t="str">
        <f t="shared" si="295"/>
        <v>Active</v>
      </c>
      <c r="Y4737" s="17" t="s">
        <v>15616</v>
      </c>
      <c r="Z4737" s="17"/>
    </row>
    <row r="4738" spans="1:26" x14ac:dyDescent="0.25">
      <c r="A4738">
        <v>4737</v>
      </c>
      <c r="B4738" s="17" t="s">
        <v>3321</v>
      </c>
      <c r="C4738" s="17">
        <v>3845</v>
      </c>
      <c r="D4738" s="17" t="str">
        <f>INDEX(Hosts!$A:$O,MATCH(Places!$C4738,Hosts!$A:$A,0),MATCH(Places!D$1,Hosts!$1:$1,0))</f>
        <v>Within an hour</v>
      </c>
      <c r="E4738" s="87">
        <f>INDEX(Hosts!$A:$O,MATCH(Places!$C4738,Hosts!$A:$A,0),MATCH(Places!E$1,Hosts!$1:$1,0))</f>
        <v>1</v>
      </c>
      <c r="F4738" s="87">
        <f>INDEX(Hosts!$A:$O,MATCH(Places!$C4738,Hosts!$A:$A,0),MATCH(Places!F$1,Hosts!$1:$1,0))</f>
        <v>0.99</v>
      </c>
      <c r="G4738" s="17" t="str">
        <f>INDEX(Hosts!$A:$O,MATCH(Places!$C4738,Hosts!$A:$A,0),MATCH(Places!G$1,Hosts!$1:$1,0))</f>
        <v>Yes</v>
      </c>
      <c r="H4738" s="17">
        <v>7</v>
      </c>
      <c r="I4738" s="17" t="str">
        <f>INDEX(Neighborhoods!$A:$C,MATCH(Places!$H4738,Neighborhoods!$A:$A,0),MATCH(Places!I$1,Neighborhoods!$1:$1,0))</f>
        <v>Brooklyn</v>
      </c>
      <c r="J4738" s="17" t="str">
        <f>INDEX(Neighborhoods!$A:$C,MATCH(Places!$H4738,Neighborhoods!$A:$A,0),MATCH(Places!J$1,Neighborhoods!$1:$1,0))</f>
        <v>Bedford-Stuyvesant</v>
      </c>
      <c r="K4738" s="17" t="s">
        <v>1</v>
      </c>
      <c r="L4738" s="17" t="str">
        <f t="shared" ref="L4738:L4801" si="296">IF(OR(K4738="Private room",K4738="Shared room"),"Yes","No")</f>
        <v>Yes</v>
      </c>
      <c r="M4738" s="17">
        <v>2</v>
      </c>
      <c r="N4738" s="17" t="str" cm="1">
        <f t="array" ref="N4738">_xlfn.IFS(M4738&lt;=2,"Small",M4738&lt;=5,"Medium",M4738&gt;5,"Large")</f>
        <v>Small</v>
      </c>
      <c r="O4738" s="65">
        <v>53</v>
      </c>
      <c r="P4738" s="87">
        <f t="shared" ref="P4738:P4801" si="297">VLOOKUP(O4738,$AB$1:$AC$5,2)</f>
        <v>0.03</v>
      </c>
      <c r="Q4738" s="68">
        <v>4.9000000000000004</v>
      </c>
      <c r="R4738" s="68" t="str" cm="1">
        <f t="array" ref="R4738">_xlfn.SWITCH(ROUND(Q4738,0),5,"Excellent",4,"Good",3,"Ok","Bad")</f>
        <v>Excellent</v>
      </c>
      <c r="S4738" s="17">
        <v>106</v>
      </c>
      <c r="T4738" s="17" t="str">
        <f t="shared" ref="T4738:T4801" si="298">IF(AND(Q4738&gt;=4.8,S4738&gt;100),"Yes","No")</f>
        <v>Yes</v>
      </c>
      <c r="U4738" s="82">
        <v>43589</v>
      </c>
      <c r="V4738" s="82">
        <v>44008</v>
      </c>
      <c r="W4738" s="17">
        <v>269</v>
      </c>
      <c r="X4738" s="17" t="str">
        <f t="shared" ref="X4738:X4801" si="299">IF(W4738&lt;&gt;0,"Active","Inactive")</f>
        <v>Active</v>
      </c>
      <c r="Y4738" s="17" t="s">
        <v>15616</v>
      </c>
      <c r="Z4738" s="17"/>
    </row>
    <row r="4739" spans="1:26" x14ac:dyDescent="0.25">
      <c r="A4739">
        <v>4738</v>
      </c>
      <c r="B4739" s="17" t="s">
        <v>13940</v>
      </c>
      <c r="C4739" s="17">
        <v>3761</v>
      </c>
      <c r="D4739" s="17" t="str">
        <f>INDEX(Hosts!$A:$O,MATCH(Places!$C4739,Hosts!$A:$A,0),MATCH(Places!D$1,Hosts!$1:$1,0))</f>
        <v>Within an hour</v>
      </c>
      <c r="E4739" s="87">
        <f>INDEX(Hosts!$A:$O,MATCH(Places!$C4739,Hosts!$A:$A,0),MATCH(Places!E$1,Hosts!$1:$1,0))</f>
        <v>1</v>
      </c>
      <c r="F4739" s="87">
        <f>INDEX(Hosts!$A:$O,MATCH(Places!$C4739,Hosts!$A:$A,0),MATCH(Places!F$1,Hosts!$1:$1,0))</f>
        <v>0.96</v>
      </c>
      <c r="G4739" s="17" t="str">
        <f>INDEX(Hosts!$A:$O,MATCH(Places!$C4739,Hosts!$A:$A,0),MATCH(Places!G$1,Hosts!$1:$1,0))</f>
        <v>No</v>
      </c>
      <c r="H4739" s="17">
        <v>23</v>
      </c>
      <c r="I4739" s="17" t="str">
        <f>INDEX(Neighborhoods!$A:$C,MATCH(Places!$H4739,Neighborhoods!$A:$A,0),MATCH(Places!I$1,Neighborhoods!$1:$1,0))</f>
        <v>Queens</v>
      </c>
      <c r="J4739" s="17" t="str">
        <f>INDEX(Neighborhoods!$A:$C,MATCH(Places!$H4739,Neighborhoods!$A:$A,0),MATCH(Places!J$1,Neighborhoods!$1:$1,0))</f>
        <v>Jamaica</v>
      </c>
      <c r="K4739" s="17" t="s">
        <v>1</v>
      </c>
      <c r="L4739" s="17" t="str">
        <f t="shared" si="296"/>
        <v>Yes</v>
      </c>
      <c r="M4739" s="17">
        <v>2</v>
      </c>
      <c r="N4739" s="17" t="str" cm="1">
        <f t="array" ref="N4739">_xlfn.IFS(M4739&lt;=2,"Small",M4739&lt;=5,"Medium",M4739&gt;5,"Large")</f>
        <v>Small</v>
      </c>
      <c r="O4739" s="65">
        <v>39</v>
      </c>
      <c r="P4739" s="87">
        <f t="shared" si="297"/>
        <v>0.03</v>
      </c>
      <c r="Q4739" s="68">
        <v>4.74</v>
      </c>
      <c r="R4739" s="68" t="str" cm="1">
        <f t="array" ref="R4739">_xlfn.SWITCH(ROUND(Q4739,0),5,"Excellent",4,"Good",3,"Ok","Bad")</f>
        <v>Excellent</v>
      </c>
      <c r="S4739" s="17">
        <v>121</v>
      </c>
      <c r="T4739" s="17" t="str">
        <f t="shared" si="298"/>
        <v>No</v>
      </c>
      <c r="U4739" s="82">
        <v>43583</v>
      </c>
      <c r="V4739" s="82">
        <v>44053</v>
      </c>
      <c r="W4739" s="17">
        <v>87</v>
      </c>
      <c r="X4739" s="17" t="str">
        <f t="shared" si="299"/>
        <v>Active</v>
      </c>
      <c r="Y4739" s="17" t="s">
        <v>15615</v>
      </c>
      <c r="Z4739" s="17"/>
    </row>
    <row r="4740" spans="1:26" x14ac:dyDescent="0.25">
      <c r="A4740">
        <v>4739</v>
      </c>
      <c r="B4740" s="17" t="s">
        <v>14619</v>
      </c>
      <c r="C4740" s="17">
        <v>3484</v>
      </c>
      <c r="D4740" s="17" t="str">
        <f>INDEX(Hosts!$A:$O,MATCH(Places!$C4740,Hosts!$A:$A,0),MATCH(Places!D$1,Hosts!$1:$1,0))</f>
        <v>Within an hour</v>
      </c>
      <c r="E4740" s="87">
        <f>INDEX(Hosts!$A:$O,MATCH(Places!$C4740,Hosts!$A:$A,0),MATCH(Places!E$1,Hosts!$1:$1,0))</f>
        <v>1</v>
      </c>
      <c r="F4740" s="87">
        <f>INDEX(Hosts!$A:$O,MATCH(Places!$C4740,Hosts!$A:$A,0),MATCH(Places!F$1,Hosts!$1:$1,0))</f>
        <v>1</v>
      </c>
      <c r="G4740" s="17" t="str">
        <f>INDEX(Hosts!$A:$O,MATCH(Places!$C4740,Hosts!$A:$A,0),MATCH(Places!G$1,Hosts!$1:$1,0))</f>
        <v>Yes</v>
      </c>
      <c r="H4740" s="17">
        <v>17</v>
      </c>
      <c r="I4740" s="17" t="str">
        <f>INDEX(Neighborhoods!$A:$C,MATCH(Places!$H4740,Neighborhoods!$A:$A,0),MATCH(Places!I$1,Neighborhoods!$1:$1,0))</f>
        <v>Manhattan</v>
      </c>
      <c r="J4740" s="17" t="str">
        <f>INDEX(Neighborhoods!$A:$C,MATCH(Places!$H4740,Neighborhoods!$A:$A,0),MATCH(Places!J$1,Neighborhoods!$1:$1,0))</f>
        <v>Hell's Kitchen</v>
      </c>
      <c r="K4740" s="17" t="s">
        <v>11822</v>
      </c>
      <c r="L4740" s="17" t="str">
        <f t="shared" si="296"/>
        <v>No</v>
      </c>
      <c r="M4740" s="17">
        <v>6</v>
      </c>
      <c r="N4740" s="17" t="str" cm="1">
        <f t="array" ref="N4740">_xlfn.IFS(M4740&lt;=2,"Small",M4740&lt;=5,"Medium",M4740&gt;5,"Large")</f>
        <v>Large</v>
      </c>
      <c r="O4740" s="65">
        <v>150</v>
      </c>
      <c r="P4740" s="87">
        <f t="shared" si="297"/>
        <v>0.03</v>
      </c>
      <c r="Q4740" s="68">
        <v>4.97</v>
      </c>
      <c r="R4740" s="68" t="str" cm="1">
        <f t="array" ref="R4740">_xlfn.SWITCH(ROUND(Q4740,0),5,"Excellent",4,"Good",3,"Ok","Bad")</f>
        <v>Excellent</v>
      </c>
      <c r="S4740" s="17">
        <v>74</v>
      </c>
      <c r="T4740" s="17" t="str">
        <f t="shared" si="298"/>
        <v>No</v>
      </c>
      <c r="U4740" s="82">
        <v>43590</v>
      </c>
      <c r="V4740" s="82">
        <v>44024</v>
      </c>
      <c r="W4740" s="17">
        <v>293</v>
      </c>
      <c r="X4740" s="17" t="str">
        <f t="shared" si="299"/>
        <v>Active</v>
      </c>
      <c r="Y4740" s="17" t="s">
        <v>15615</v>
      </c>
      <c r="Z4740" s="17"/>
    </row>
    <row r="4741" spans="1:26" x14ac:dyDescent="0.25">
      <c r="A4741">
        <v>4740</v>
      </c>
      <c r="B4741" s="17" t="s">
        <v>14980</v>
      </c>
      <c r="C4741" s="17">
        <v>737</v>
      </c>
      <c r="D4741" s="17" t="str">
        <f>INDEX(Hosts!$A:$O,MATCH(Places!$C4741,Hosts!$A:$A,0),MATCH(Places!D$1,Hosts!$1:$1,0))</f>
        <v>Within an hour</v>
      </c>
      <c r="E4741" s="87">
        <f>INDEX(Hosts!$A:$O,MATCH(Places!$C4741,Hosts!$A:$A,0),MATCH(Places!E$1,Hosts!$1:$1,0))</f>
        <v>1</v>
      </c>
      <c r="F4741" s="87">
        <f>INDEX(Hosts!$A:$O,MATCH(Places!$C4741,Hosts!$A:$A,0),MATCH(Places!F$1,Hosts!$1:$1,0))</f>
        <v>0.99</v>
      </c>
      <c r="G4741" s="17" t="str">
        <f>INDEX(Hosts!$A:$O,MATCH(Places!$C4741,Hosts!$A:$A,0),MATCH(Places!G$1,Hosts!$1:$1,0))</f>
        <v>No</v>
      </c>
      <c r="H4741" s="17">
        <v>26</v>
      </c>
      <c r="I4741" s="17" t="str">
        <f>INDEX(Neighborhoods!$A:$C,MATCH(Places!$H4741,Neighborhoods!$A:$A,0),MATCH(Places!I$1,Neighborhoods!$1:$1,0))</f>
        <v>Queens</v>
      </c>
      <c r="J4741" s="17" t="str">
        <f>INDEX(Neighborhoods!$A:$C,MATCH(Places!$H4741,Neighborhoods!$A:$A,0),MATCH(Places!J$1,Neighborhoods!$1:$1,0))</f>
        <v>Sunnyside</v>
      </c>
      <c r="K4741" s="17" t="s">
        <v>1</v>
      </c>
      <c r="L4741" s="17" t="str">
        <f t="shared" si="296"/>
        <v>Yes</v>
      </c>
      <c r="M4741" s="17">
        <v>2</v>
      </c>
      <c r="N4741" s="17" t="str" cm="1">
        <f t="array" ref="N4741">_xlfn.IFS(M4741&lt;=2,"Small",M4741&lt;=5,"Medium",M4741&gt;5,"Large")</f>
        <v>Small</v>
      </c>
      <c r="O4741" s="65">
        <v>35</v>
      </c>
      <c r="P4741" s="87">
        <f t="shared" si="297"/>
        <v>0.03</v>
      </c>
      <c r="Q4741" s="68">
        <v>4.54</v>
      </c>
      <c r="R4741" s="68" t="str" cm="1">
        <f t="array" ref="R4741">_xlfn.SWITCH(ROUND(Q4741,0),5,"Excellent",4,"Good",3,"Ok","Bad")</f>
        <v>Excellent</v>
      </c>
      <c r="S4741" s="17">
        <v>39</v>
      </c>
      <c r="T4741" s="17" t="str">
        <f t="shared" si="298"/>
        <v>No</v>
      </c>
      <c r="U4741" s="82">
        <v>43637</v>
      </c>
      <c r="V4741" s="82">
        <v>43947</v>
      </c>
      <c r="W4741" s="17">
        <v>0</v>
      </c>
      <c r="X4741" s="17" t="str">
        <f t="shared" si="299"/>
        <v>Inactive</v>
      </c>
      <c r="Y4741" s="17" t="s">
        <v>15616</v>
      </c>
      <c r="Z4741" s="17"/>
    </row>
    <row r="4742" spans="1:26" x14ac:dyDescent="0.25">
      <c r="A4742">
        <v>4741</v>
      </c>
      <c r="B4742" s="17" t="s">
        <v>3322</v>
      </c>
      <c r="C4742" s="17">
        <v>3338</v>
      </c>
      <c r="D4742" s="17" t="str">
        <f>INDEX(Hosts!$A:$O,MATCH(Places!$C4742,Hosts!$A:$A,0),MATCH(Places!D$1,Hosts!$1:$1,0))</f>
        <v>Within an hour</v>
      </c>
      <c r="E4742" s="87">
        <f>INDEX(Hosts!$A:$O,MATCH(Places!$C4742,Hosts!$A:$A,0),MATCH(Places!E$1,Hosts!$1:$1,0))</f>
        <v>1</v>
      </c>
      <c r="F4742" s="87">
        <f>INDEX(Hosts!$A:$O,MATCH(Places!$C4742,Hosts!$A:$A,0),MATCH(Places!F$1,Hosts!$1:$1,0))</f>
        <v>1</v>
      </c>
      <c r="G4742" s="17" t="str">
        <f>INDEX(Hosts!$A:$O,MATCH(Places!$C4742,Hosts!$A:$A,0),MATCH(Places!G$1,Hosts!$1:$1,0))</f>
        <v>Yes</v>
      </c>
      <c r="H4742" s="17">
        <v>10</v>
      </c>
      <c r="I4742" s="17" t="str">
        <f>INDEX(Neighborhoods!$A:$C,MATCH(Places!$H4742,Neighborhoods!$A:$A,0),MATCH(Places!I$1,Neighborhoods!$1:$1,0))</f>
        <v>Brooklyn</v>
      </c>
      <c r="J4742" s="17" t="str">
        <f>INDEX(Neighborhoods!$A:$C,MATCH(Places!$H4742,Neighborhoods!$A:$A,0),MATCH(Places!J$1,Neighborhoods!$1:$1,0))</f>
        <v>East Flatbush</v>
      </c>
      <c r="K4742" s="17" t="s">
        <v>1</v>
      </c>
      <c r="L4742" s="17" t="str">
        <f t="shared" si="296"/>
        <v>Yes</v>
      </c>
      <c r="M4742" s="17">
        <v>2</v>
      </c>
      <c r="N4742" s="17" t="str" cm="1">
        <f t="array" ref="N4742">_xlfn.IFS(M4742&lt;=2,"Small",M4742&lt;=5,"Medium",M4742&gt;5,"Large")</f>
        <v>Small</v>
      </c>
      <c r="O4742" s="65">
        <v>65</v>
      </c>
      <c r="P4742" s="87">
        <f t="shared" si="297"/>
        <v>0.03</v>
      </c>
      <c r="Q4742" s="68">
        <v>4.83</v>
      </c>
      <c r="R4742" s="68" t="str" cm="1">
        <f t="array" ref="R4742">_xlfn.SWITCH(ROUND(Q4742,0),5,"Excellent",4,"Good",3,"Ok","Bad")</f>
        <v>Excellent</v>
      </c>
      <c r="S4742" s="17">
        <v>6</v>
      </c>
      <c r="T4742" s="17" t="str">
        <f t="shared" si="298"/>
        <v>No</v>
      </c>
      <c r="U4742" s="82">
        <v>43617</v>
      </c>
      <c r="V4742" s="82">
        <v>43832</v>
      </c>
      <c r="W4742" s="17">
        <v>0</v>
      </c>
      <c r="X4742" s="17" t="str">
        <f t="shared" si="299"/>
        <v>Inactive</v>
      </c>
      <c r="Y4742" s="17" t="s">
        <v>15616</v>
      </c>
      <c r="Z4742" s="17"/>
    </row>
    <row r="4743" spans="1:26" x14ac:dyDescent="0.25">
      <c r="A4743">
        <v>4742</v>
      </c>
      <c r="B4743" s="17" t="s">
        <v>3323</v>
      </c>
      <c r="C4743" s="17">
        <v>2689</v>
      </c>
      <c r="D4743" s="17" t="str">
        <f>INDEX(Hosts!$A:$O,MATCH(Places!$C4743,Hosts!$A:$A,0),MATCH(Places!D$1,Hosts!$1:$1,0))</f>
        <v>A few days or more</v>
      </c>
      <c r="E4743" s="87">
        <f>INDEX(Hosts!$A:$O,MATCH(Places!$C4743,Hosts!$A:$A,0),MATCH(Places!E$1,Hosts!$1:$1,0))</f>
        <v>0</v>
      </c>
      <c r="F4743" s="87">
        <f>INDEX(Hosts!$A:$O,MATCH(Places!$C4743,Hosts!$A:$A,0),MATCH(Places!F$1,Hosts!$1:$1,0))</f>
        <v>0.75</v>
      </c>
      <c r="G4743" s="17" t="str">
        <f>INDEX(Hosts!$A:$O,MATCH(Places!$C4743,Hosts!$A:$A,0),MATCH(Places!G$1,Hosts!$1:$1,0))</f>
        <v>Yes</v>
      </c>
      <c r="H4743" s="17">
        <v>15</v>
      </c>
      <c r="I4743" s="17" t="str">
        <f>INDEX(Neighborhoods!$A:$C,MATCH(Places!$H4743,Neighborhoods!$A:$A,0),MATCH(Places!I$1,Neighborhoods!$1:$1,0))</f>
        <v>Manhattan</v>
      </c>
      <c r="J4743" s="17" t="str">
        <f>INDEX(Neighborhoods!$A:$C,MATCH(Places!$H4743,Neighborhoods!$A:$A,0),MATCH(Places!J$1,Neighborhoods!$1:$1,0))</f>
        <v>East Village</v>
      </c>
      <c r="K4743" s="17" t="s">
        <v>11822</v>
      </c>
      <c r="L4743" s="17" t="str">
        <f t="shared" si="296"/>
        <v>No</v>
      </c>
      <c r="M4743" s="17">
        <v>2</v>
      </c>
      <c r="N4743" s="17" t="str" cm="1">
        <f t="array" ref="N4743">_xlfn.IFS(M4743&lt;=2,"Small",M4743&lt;=5,"Medium",M4743&gt;5,"Large")</f>
        <v>Small</v>
      </c>
      <c r="O4743" s="65">
        <v>100</v>
      </c>
      <c r="P4743" s="87">
        <f t="shared" si="297"/>
        <v>0.03</v>
      </c>
      <c r="Q4743" s="68">
        <v>5</v>
      </c>
      <c r="R4743" s="68" t="str" cm="1">
        <f t="array" ref="R4743">_xlfn.SWITCH(ROUND(Q4743,0),5,"Excellent",4,"Good",3,"Ok","Bad")</f>
        <v>Excellent</v>
      </c>
      <c r="S4743" s="17">
        <v>12</v>
      </c>
      <c r="T4743" s="17" t="str">
        <f t="shared" si="298"/>
        <v>No</v>
      </c>
      <c r="U4743" s="82">
        <v>43590</v>
      </c>
      <c r="V4743" s="82">
        <v>43832</v>
      </c>
      <c r="W4743" s="17">
        <v>0</v>
      </c>
      <c r="X4743" s="17" t="str">
        <f t="shared" si="299"/>
        <v>Inactive</v>
      </c>
      <c r="Y4743" s="17" t="s">
        <v>15615</v>
      </c>
      <c r="Z4743" s="17"/>
    </row>
    <row r="4744" spans="1:26" x14ac:dyDescent="0.25">
      <c r="A4744">
        <v>4743</v>
      </c>
      <c r="B4744" s="17" t="s">
        <v>13287</v>
      </c>
      <c r="C4744" s="17">
        <v>3821</v>
      </c>
      <c r="D4744" s="17" t="str">
        <f>INDEX(Hosts!$A:$O,MATCH(Places!$C4744,Hosts!$A:$A,0),MATCH(Places!D$1,Hosts!$1:$1,0))</f>
        <v>Within an hour</v>
      </c>
      <c r="E4744" s="87">
        <f>INDEX(Hosts!$A:$O,MATCH(Places!$C4744,Hosts!$A:$A,0),MATCH(Places!E$1,Hosts!$1:$1,0))</f>
        <v>1</v>
      </c>
      <c r="F4744" s="87">
        <f>INDEX(Hosts!$A:$O,MATCH(Places!$C4744,Hosts!$A:$A,0),MATCH(Places!F$1,Hosts!$1:$1,0))</f>
        <v>0.97</v>
      </c>
      <c r="G4744" s="17" t="str">
        <f>INDEX(Hosts!$A:$O,MATCH(Places!$C4744,Hosts!$A:$A,0),MATCH(Places!G$1,Hosts!$1:$1,0))</f>
        <v>No</v>
      </c>
      <c r="H4744" s="17">
        <v>14</v>
      </c>
      <c r="I4744" s="17" t="str">
        <f>INDEX(Neighborhoods!$A:$C,MATCH(Places!$H4744,Neighborhoods!$A:$A,0),MATCH(Places!I$1,Neighborhoods!$1:$1,0))</f>
        <v>Manhattan</v>
      </c>
      <c r="J4744" s="17" t="str">
        <f>INDEX(Neighborhoods!$A:$C,MATCH(Places!$H4744,Neighborhoods!$A:$A,0),MATCH(Places!J$1,Neighborhoods!$1:$1,0))</f>
        <v>East Harlem</v>
      </c>
      <c r="K4744" s="17" t="s">
        <v>16</v>
      </c>
      <c r="L4744" s="17" t="str">
        <f t="shared" si="296"/>
        <v>Yes</v>
      </c>
      <c r="M4744" s="17">
        <v>1</v>
      </c>
      <c r="N4744" s="17" t="str" cm="1">
        <f t="array" ref="N4744">_xlfn.IFS(M4744&lt;=2,"Small",M4744&lt;=5,"Medium",M4744&gt;5,"Large")</f>
        <v>Small</v>
      </c>
      <c r="O4744" s="65">
        <v>28</v>
      </c>
      <c r="P4744" s="87">
        <f t="shared" si="297"/>
        <v>0.03</v>
      </c>
      <c r="Q4744" s="68">
        <v>4.8499999999999996</v>
      </c>
      <c r="R4744" s="68" t="str" cm="1">
        <f t="array" ref="R4744">_xlfn.SWITCH(ROUND(Q4744,0),5,"Excellent",4,"Good",3,"Ok","Bad")</f>
        <v>Excellent</v>
      </c>
      <c r="S4744" s="17">
        <v>26</v>
      </c>
      <c r="T4744" s="17" t="str">
        <f t="shared" si="298"/>
        <v>No</v>
      </c>
      <c r="U4744" s="82">
        <v>43590</v>
      </c>
      <c r="V4744" s="82">
        <v>43902</v>
      </c>
      <c r="W4744" s="17">
        <v>0</v>
      </c>
      <c r="X4744" s="17" t="str">
        <f t="shared" si="299"/>
        <v>Inactive</v>
      </c>
      <c r="Y4744" s="17" t="s">
        <v>15616</v>
      </c>
      <c r="Z4744" s="17"/>
    </row>
    <row r="4745" spans="1:26" x14ac:dyDescent="0.25">
      <c r="A4745">
        <v>4744</v>
      </c>
      <c r="B4745" s="17" t="s">
        <v>3324</v>
      </c>
      <c r="C4745" s="17">
        <v>3807</v>
      </c>
      <c r="D4745" s="17" t="str">
        <f>INDEX(Hosts!$A:$O,MATCH(Places!$C4745,Hosts!$A:$A,0),MATCH(Places!D$1,Hosts!$1:$1,0))</f>
        <v>Within an hour</v>
      </c>
      <c r="E4745" s="87">
        <f>INDEX(Hosts!$A:$O,MATCH(Places!$C4745,Hosts!$A:$A,0),MATCH(Places!E$1,Hosts!$1:$1,0))</f>
        <v>1</v>
      </c>
      <c r="F4745" s="87">
        <f>INDEX(Hosts!$A:$O,MATCH(Places!$C4745,Hosts!$A:$A,0),MATCH(Places!F$1,Hosts!$1:$1,0))</f>
        <v>1</v>
      </c>
      <c r="G4745" s="17" t="str">
        <f>INDEX(Hosts!$A:$O,MATCH(Places!$C4745,Hosts!$A:$A,0),MATCH(Places!G$1,Hosts!$1:$1,0))</f>
        <v>No</v>
      </c>
      <c r="H4745" s="17">
        <v>7</v>
      </c>
      <c r="I4745" s="17" t="str">
        <f>INDEX(Neighborhoods!$A:$C,MATCH(Places!$H4745,Neighborhoods!$A:$A,0),MATCH(Places!I$1,Neighborhoods!$1:$1,0))</f>
        <v>Brooklyn</v>
      </c>
      <c r="J4745" s="17" t="str">
        <f>INDEX(Neighborhoods!$A:$C,MATCH(Places!$H4745,Neighborhoods!$A:$A,0),MATCH(Places!J$1,Neighborhoods!$1:$1,0))</f>
        <v>Bedford-Stuyvesant</v>
      </c>
      <c r="K4745" s="17" t="s">
        <v>11822</v>
      </c>
      <c r="L4745" s="17" t="str">
        <f t="shared" si="296"/>
        <v>No</v>
      </c>
      <c r="M4745" s="17">
        <v>5</v>
      </c>
      <c r="N4745" s="17" t="str" cm="1">
        <f t="array" ref="N4745">_xlfn.IFS(M4745&lt;=2,"Small",M4745&lt;=5,"Medium",M4745&gt;5,"Large")</f>
        <v>Medium</v>
      </c>
      <c r="O4745" s="65">
        <v>93</v>
      </c>
      <c r="P4745" s="87">
        <f t="shared" si="297"/>
        <v>0.03</v>
      </c>
      <c r="Q4745" s="68">
        <v>4.5999999999999996</v>
      </c>
      <c r="R4745" s="68" t="str" cm="1">
        <f t="array" ref="R4745">_xlfn.SWITCH(ROUND(Q4745,0),5,"Excellent",4,"Good",3,"Ok","Bad")</f>
        <v>Excellent</v>
      </c>
      <c r="S4745" s="17">
        <v>5</v>
      </c>
      <c r="T4745" s="17" t="str">
        <f t="shared" si="298"/>
        <v>No</v>
      </c>
      <c r="U4745" s="82">
        <v>43624</v>
      </c>
      <c r="V4745" s="82">
        <v>43996</v>
      </c>
      <c r="W4745" s="17">
        <v>130</v>
      </c>
      <c r="X4745" s="17" t="str">
        <f t="shared" si="299"/>
        <v>Active</v>
      </c>
      <c r="Y4745" s="17" t="s">
        <v>15615</v>
      </c>
      <c r="Z4745" s="17"/>
    </row>
    <row r="4746" spans="1:26" x14ac:dyDescent="0.25">
      <c r="A4746">
        <v>4745</v>
      </c>
      <c r="B4746" s="17" t="s">
        <v>13722</v>
      </c>
      <c r="C4746" s="17">
        <v>3841</v>
      </c>
      <c r="D4746" s="17" t="str">
        <f>INDEX(Hosts!$A:$O,MATCH(Places!$C4746,Hosts!$A:$A,0),MATCH(Places!D$1,Hosts!$1:$1,0))</f>
        <v>Within an hour</v>
      </c>
      <c r="E4746" s="87">
        <f>INDEX(Hosts!$A:$O,MATCH(Places!$C4746,Hosts!$A:$A,0),MATCH(Places!E$1,Hosts!$1:$1,0))</f>
        <v>1</v>
      </c>
      <c r="F4746" s="87">
        <f>INDEX(Hosts!$A:$O,MATCH(Places!$C4746,Hosts!$A:$A,0),MATCH(Places!F$1,Hosts!$1:$1,0))</f>
        <v>0.95</v>
      </c>
      <c r="G4746" s="17" t="str">
        <f>INDEX(Hosts!$A:$O,MATCH(Places!$C4746,Hosts!$A:$A,0),MATCH(Places!G$1,Hosts!$1:$1,0))</f>
        <v>Yes</v>
      </c>
      <c r="H4746" s="17">
        <v>28</v>
      </c>
      <c r="I4746" s="17" t="str">
        <f>INDEX(Neighborhoods!$A:$C,MATCH(Places!$H4746,Neighborhoods!$A:$A,0),MATCH(Places!I$1,Neighborhoods!$1:$1,0))</f>
        <v>Staten Island</v>
      </c>
      <c r="J4746" s="17" t="str">
        <f>INDEX(Neighborhoods!$A:$C,MATCH(Places!$H4746,Neighborhoods!$A:$A,0),MATCH(Places!J$1,Neighborhoods!$1:$1,0))</f>
        <v>St. George</v>
      </c>
      <c r="K4746" s="17" t="s">
        <v>11822</v>
      </c>
      <c r="L4746" s="17" t="str">
        <f t="shared" si="296"/>
        <v>No</v>
      </c>
      <c r="M4746" s="17">
        <v>5</v>
      </c>
      <c r="N4746" s="17" t="str" cm="1">
        <f t="array" ref="N4746">_xlfn.IFS(M4746&lt;=2,"Small",M4746&lt;=5,"Medium",M4746&gt;5,"Large")</f>
        <v>Medium</v>
      </c>
      <c r="O4746" s="65">
        <v>125</v>
      </c>
      <c r="P4746" s="87">
        <f t="shared" si="297"/>
        <v>0.03</v>
      </c>
      <c r="Q4746" s="68">
        <v>5</v>
      </c>
      <c r="R4746" s="68" t="str" cm="1">
        <f t="array" ref="R4746">_xlfn.SWITCH(ROUND(Q4746,0),5,"Excellent",4,"Good",3,"Ok","Bad")</f>
        <v>Excellent</v>
      </c>
      <c r="S4746" s="17">
        <v>9</v>
      </c>
      <c r="T4746" s="17" t="str">
        <f t="shared" si="298"/>
        <v>No</v>
      </c>
      <c r="U4746" s="82">
        <v>43831</v>
      </c>
      <c r="V4746" s="82">
        <v>44031</v>
      </c>
      <c r="W4746" s="17">
        <v>103</v>
      </c>
      <c r="X4746" s="17" t="str">
        <f t="shared" si="299"/>
        <v>Active</v>
      </c>
      <c r="Y4746" s="17" t="s">
        <v>15616</v>
      </c>
      <c r="Z4746" s="17"/>
    </row>
    <row r="4747" spans="1:26" x14ac:dyDescent="0.25">
      <c r="A4747">
        <v>4746</v>
      </c>
      <c r="B4747" s="17" t="s">
        <v>13791</v>
      </c>
      <c r="C4747" s="17">
        <v>3849</v>
      </c>
      <c r="D4747" s="17" t="str">
        <f>INDEX(Hosts!$A:$O,MATCH(Places!$C4747,Hosts!$A:$A,0),MATCH(Places!D$1,Hosts!$1:$1,0))</f>
        <v>Within an hour</v>
      </c>
      <c r="E4747" s="87">
        <f>INDEX(Hosts!$A:$O,MATCH(Places!$C4747,Hosts!$A:$A,0),MATCH(Places!E$1,Hosts!$1:$1,0))</f>
        <v>1</v>
      </c>
      <c r="F4747" s="87">
        <f>INDEX(Hosts!$A:$O,MATCH(Places!$C4747,Hosts!$A:$A,0),MATCH(Places!F$1,Hosts!$1:$1,0))</f>
        <v>1</v>
      </c>
      <c r="G4747" s="17" t="str">
        <f>INDEX(Hosts!$A:$O,MATCH(Places!$C4747,Hosts!$A:$A,0),MATCH(Places!G$1,Hosts!$1:$1,0))</f>
        <v>No</v>
      </c>
      <c r="H4747" s="17">
        <v>15</v>
      </c>
      <c r="I4747" s="17" t="str">
        <f>INDEX(Neighborhoods!$A:$C,MATCH(Places!$H4747,Neighborhoods!$A:$A,0),MATCH(Places!I$1,Neighborhoods!$1:$1,0))</f>
        <v>Manhattan</v>
      </c>
      <c r="J4747" s="17" t="str">
        <f>INDEX(Neighborhoods!$A:$C,MATCH(Places!$H4747,Neighborhoods!$A:$A,0),MATCH(Places!J$1,Neighborhoods!$1:$1,0))</f>
        <v>East Village</v>
      </c>
      <c r="K4747" s="17" t="s">
        <v>11822</v>
      </c>
      <c r="L4747" s="17" t="str">
        <f t="shared" si="296"/>
        <v>No</v>
      </c>
      <c r="M4747" s="17">
        <v>4</v>
      </c>
      <c r="N4747" s="17" t="str" cm="1">
        <f t="array" ref="N4747">_xlfn.IFS(M4747&lt;=2,"Small",M4747&lt;=5,"Medium",M4747&gt;5,"Large")</f>
        <v>Medium</v>
      </c>
      <c r="O4747" s="65">
        <v>102</v>
      </c>
      <c r="P4747" s="87">
        <f t="shared" si="297"/>
        <v>0.03</v>
      </c>
      <c r="Q4747" s="68">
        <v>4.62</v>
      </c>
      <c r="R4747" s="68" t="str" cm="1">
        <f t="array" ref="R4747">_xlfn.SWITCH(ROUND(Q4747,0),5,"Excellent",4,"Good",3,"Ok","Bad")</f>
        <v>Excellent</v>
      </c>
      <c r="S4747" s="17">
        <v>37</v>
      </c>
      <c r="T4747" s="17" t="str">
        <f t="shared" si="298"/>
        <v>No</v>
      </c>
      <c r="U4747" s="82">
        <v>43693</v>
      </c>
      <c r="V4747" s="82">
        <v>44043</v>
      </c>
      <c r="W4747" s="17">
        <v>160</v>
      </c>
      <c r="X4747" s="17" t="str">
        <f t="shared" si="299"/>
        <v>Active</v>
      </c>
      <c r="Y4747" s="17" t="s">
        <v>15616</v>
      </c>
      <c r="Z4747" s="17"/>
    </row>
    <row r="4748" spans="1:26" x14ac:dyDescent="0.25">
      <c r="A4748">
        <v>4747</v>
      </c>
      <c r="B4748" s="17" t="s">
        <v>13791</v>
      </c>
      <c r="C4748" s="17">
        <v>3980</v>
      </c>
      <c r="D4748" s="17" t="str">
        <f>INDEX(Hosts!$A:$O,MATCH(Places!$C4748,Hosts!$A:$A,0),MATCH(Places!D$1,Hosts!$1:$1,0))</f>
        <v>Within an hour</v>
      </c>
      <c r="E4748" s="87">
        <f>INDEX(Hosts!$A:$O,MATCH(Places!$C4748,Hosts!$A:$A,0),MATCH(Places!E$1,Hosts!$1:$1,0))</f>
        <v>0.9</v>
      </c>
      <c r="F4748" s="87">
        <f>INDEX(Hosts!$A:$O,MATCH(Places!$C4748,Hosts!$A:$A,0),MATCH(Places!F$1,Hosts!$1:$1,0))</f>
        <v>0.97</v>
      </c>
      <c r="G4748" s="17" t="str">
        <f>INDEX(Hosts!$A:$O,MATCH(Places!$C4748,Hosts!$A:$A,0),MATCH(Places!G$1,Hosts!$1:$1,0))</f>
        <v>No</v>
      </c>
      <c r="H4748" s="17">
        <v>15</v>
      </c>
      <c r="I4748" s="17" t="str">
        <f>INDEX(Neighborhoods!$A:$C,MATCH(Places!$H4748,Neighborhoods!$A:$A,0),MATCH(Places!I$1,Neighborhoods!$1:$1,0))</f>
        <v>Manhattan</v>
      </c>
      <c r="J4748" s="17" t="str">
        <f>INDEX(Neighborhoods!$A:$C,MATCH(Places!$H4748,Neighborhoods!$A:$A,0),MATCH(Places!J$1,Neighborhoods!$1:$1,0))</f>
        <v>East Village</v>
      </c>
      <c r="K4748" s="17" t="s">
        <v>11822</v>
      </c>
      <c r="L4748" s="17" t="str">
        <f t="shared" si="296"/>
        <v>No</v>
      </c>
      <c r="M4748" s="17">
        <v>4</v>
      </c>
      <c r="N4748" s="17" t="str" cm="1">
        <f t="array" ref="N4748">_xlfn.IFS(M4748&lt;=2,"Small",M4748&lt;=5,"Medium",M4748&gt;5,"Large")</f>
        <v>Medium</v>
      </c>
      <c r="O4748" s="65">
        <v>129</v>
      </c>
      <c r="P4748" s="87">
        <f t="shared" si="297"/>
        <v>0.03</v>
      </c>
      <c r="Q4748" s="68">
        <v>4.8</v>
      </c>
      <c r="R4748" s="68" t="str" cm="1">
        <f t="array" ref="R4748">_xlfn.SWITCH(ROUND(Q4748,0),5,"Excellent",4,"Good",3,"Ok","Bad")</f>
        <v>Excellent</v>
      </c>
      <c r="S4748" s="17">
        <v>15</v>
      </c>
      <c r="T4748" s="17" t="str">
        <f t="shared" si="298"/>
        <v>No</v>
      </c>
      <c r="U4748" s="82">
        <v>43831</v>
      </c>
      <c r="V4748" s="82">
        <v>43987</v>
      </c>
      <c r="W4748" s="17">
        <v>169</v>
      </c>
      <c r="X4748" s="17" t="str">
        <f t="shared" si="299"/>
        <v>Active</v>
      </c>
      <c r="Y4748" s="17" t="s">
        <v>15616</v>
      </c>
      <c r="Z4748" s="17"/>
    </row>
    <row r="4749" spans="1:26" x14ac:dyDescent="0.25">
      <c r="A4749">
        <v>4748</v>
      </c>
      <c r="B4749" s="17" t="s">
        <v>3325</v>
      </c>
      <c r="C4749" s="17">
        <v>3338</v>
      </c>
      <c r="D4749" s="17" t="str">
        <f>INDEX(Hosts!$A:$O,MATCH(Places!$C4749,Hosts!$A:$A,0),MATCH(Places!D$1,Hosts!$1:$1,0))</f>
        <v>Within an hour</v>
      </c>
      <c r="E4749" s="87">
        <f>INDEX(Hosts!$A:$O,MATCH(Places!$C4749,Hosts!$A:$A,0),MATCH(Places!E$1,Hosts!$1:$1,0))</f>
        <v>1</v>
      </c>
      <c r="F4749" s="87">
        <f>INDEX(Hosts!$A:$O,MATCH(Places!$C4749,Hosts!$A:$A,0),MATCH(Places!F$1,Hosts!$1:$1,0))</f>
        <v>1</v>
      </c>
      <c r="G4749" s="17" t="str">
        <f>INDEX(Hosts!$A:$O,MATCH(Places!$C4749,Hosts!$A:$A,0),MATCH(Places!G$1,Hosts!$1:$1,0))</f>
        <v>Yes</v>
      </c>
      <c r="H4749" s="17">
        <v>10</v>
      </c>
      <c r="I4749" s="17" t="str">
        <f>INDEX(Neighborhoods!$A:$C,MATCH(Places!$H4749,Neighborhoods!$A:$A,0),MATCH(Places!I$1,Neighborhoods!$1:$1,0))</f>
        <v>Brooklyn</v>
      </c>
      <c r="J4749" s="17" t="str">
        <f>INDEX(Neighborhoods!$A:$C,MATCH(Places!$H4749,Neighborhoods!$A:$A,0),MATCH(Places!J$1,Neighborhoods!$1:$1,0))</f>
        <v>East Flatbush</v>
      </c>
      <c r="K4749" s="17" t="s">
        <v>1</v>
      </c>
      <c r="L4749" s="17" t="str">
        <f t="shared" si="296"/>
        <v>Yes</v>
      </c>
      <c r="M4749" s="17">
        <v>2</v>
      </c>
      <c r="N4749" s="17" t="str" cm="1">
        <f t="array" ref="N4749">_xlfn.IFS(M4749&lt;=2,"Small",M4749&lt;=5,"Medium",M4749&gt;5,"Large")</f>
        <v>Small</v>
      </c>
      <c r="O4749" s="65">
        <v>125</v>
      </c>
      <c r="P4749" s="87">
        <f t="shared" si="297"/>
        <v>0.03</v>
      </c>
      <c r="Q4749" s="68">
        <v>4.75</v>
      </c>
      <c r="R4749" s="68" t="str" cm="1">
        <f t="array" ref="R4749">_xlfn.SWITCH(ROUND(Q4749,0),5,"Excellent",4,"Good",3,"Ok","Bad")</f>
        <v>Excellent</v>
      </c>
      <c r="S4749" s="17">
        <v>4</v>
      </c>
      <c r="T4749" s="17" t="str">
        <f t="shared" si="298"/>
        <v>No</v>
      </c>
      <c r="U4749" s="82">
        <v>43699</v>
      </c>
      <c r="V4749" s="82">
        <v>43753</v>
      </c>
      <c r="W4749" s="17">
        <v>365</v>
      </c>
      <c r="X4749" s="17" t="str">
        <f t="shared" si="299"/>
        <v>Active</v>
      </c>
      <c r="Y4749" s="17" t="s">
        <v>15616</v>
      </c>
      <c r="Z4749" s="17"/>
    </row>
    <row r="4750" spans="1:26" x14ac:dyDescent="0.25">
      <c r="A4750">
        <v>4749</v>
      </c>
      <c r="B4750" s="17" t="s">
        <v>3326</v>
      </c>
      <c r="C4750" s="17">
        <v>3677</v>
      </c>
      <c r="D4750" s="17" t="str">
        <f>INDEX(Hosts!$A:$O,MATCH(Places!$C4750,Hosts!$A:$A,0),MATCH(Places!D$1,Hosts!$1:$1,0))</f>
        <v>A few days or more</v>
      </c>
      <c r="E4750" s="87">
        <f>INDEX(Hosts!$A:$O,MATCH(Places!$C4750,Hosts!$A:$A,0),MATCH(Places!E$1,Hosts!$1:$1,0))</f>
        <v>0</v>
      </c>
      <c r="F4750" s="87">
        <f>INDEX(Hosts!$A:$O,MATCH(Places!$C4750,Hosts!$A:$A,0),MATCH(Places!F$1,Hosts!$1:$1,0))</f>
        <v>1</v>
      </c>
      <c r="G4750" s="17" t="str">
        <f>INDEX(Hosts!$A:$O,MATCH(Places!$C4750,Hosts!$A:$A,0),MATCH(Places!G$1,Hosts!$1:$1,0))</f>
        <v>No</v>
      </c>
      <c r="H4750" s="17">
        <v>9</v>
      </c>
      <c r="I4750" s="17" t="str">
        <f>INDEX(Neighborhoods!$A:$C,MATCH(Places!$H4750,Neighborhoods!$A:$A,0),MATCH(Places!I$1,Neighborhoods!$1:$1,0))</f>
        <v>Brooklyn</v>
      </c>
      <c r="J4750" s="17" t="str">
        <f>INDEX(Neighborhoods!$A:$C,MATCH(Places!$H4750,Neighborhoods!$A:$A,0),MATCH(Places!J$1,Neighborhoods!$1:$1,0))</f>
        <v>Crown Heights</v>
      </c>
      <c r="K4750" s="17" t="s">
        <v>1</v>
      </c>
      <c r="L4750" s="17" t="str">
        <f t="shared" si="296"/>
        <v>Yes</v>
      </c>
      <c r="M4750" s="17">
        <v>2</v>
      </c>
      <c r="N4750" s="17" t="str" cm="1">
        <f t="array" ref="N4750">_xlfn.IFS(M4750&lt;=2,"Small",M4750&lt;=5,"Medium",M4750&gt;5,"Large")</f>
        <v>Small</v>
      </c>
      <c r="O4750" s="65">
        <v>150</v>
      </c>
      <c r="P4750" s="87">
        <f t="shared" si="297"/>
        <v>0.03</v>
      </c>
      <c r="Q4750" s="68">
        <v>3.67</v>
      </c>
      <c r="R4750" s="68" t="str" cm="1">
        <f t="array" ref="R4750">_xlfn.SWITCH(ROUND(Q4750,0),5,"Excellent",4,"Good",3,"Ok","Bad")</f>
        <v>Good</v>
      </c>
      <c r="S4750" s="17">
        <v>3</v>
      </c>
      <c r="T4750" s="17" t="str">
        <f t="shared" si="298"/>
        <v>No</v>
      </c>
      <c r="U4750" s="82">
        <v>43589</v>
      </c>
      <c r="V4750" s="82">
        <v>43646</v>
      </c>
      <c r="W4750" s="17">
        <v>364</v>
      </c>
      <c r="X4750" s="17" t="str">
        <f t="shared" si="299"/>
        <v>Active</v>
      </c>
      <c r="Y4750" s="17" t="s">
        <v>15616</v>
      </c>
      <c r="Z4750" s="17"/>
    </row>
    <row r="4751" spans="1:26" x14ac:dyDescent="0.25">
      <c r="A4751">
        <v>4750</v>
      </c>
      <c r="B4751" s="17" t="s">
        <v>14353</v>
      </c>
      <c r="C4751" s="17">
        <v>158</v>
      </c>
      <c r="D4751" s="17" t="str">
        <f>INDEX(Hosts!$A:$O,MATCH(Places!$C4751,Hosts!$A:$A,0),MATCH(Places!D$1,Hosts!$1:$1,0))</f>
        <v>Within an hour</v>
      </c>
      <c r="E4751" s="87">
        <f>INDEX(Hosts!$A:$O,MATCH(Places!$C4751,Hosts!$A:$A,0),MATCH(Places!E$1,Hosts!$1:$1,0))</f>
        <v>1</v>
      </c>
      <c r="F4751" s="87">
        <f>INDEX(Hosts!$A:$O,MATCH(Places!$C4751,Hosts!$A:$A,0),MATCH(Places!F$1,Hosts!$1:$1,0))</f>
        <v>0.87</v>
      </c>
      <c r="G4751" s="17" t="str">
        <f>INDEX(Hosts!$A:$O,MATCH(Places!$C4751,Hosts!$A:$A,0),MATCH(Places!G$1,Hosts!$1:$1,0))</f>
        <v>Yes</v>
      </c>
      <c r="H4751" s="17">
        <v>12</v>
      </c>
      <c r="I4751" s="17" t="str">
        <f>INDEX(Neighborhoods!$A:$C,MATCH(Places!$H4751,Neighborhoods!$A:$A,0),MATCH(Places!I$1,Neighborhoods!$1:$1,0))</f>
        <v>Brooklyn</v>
      </c>
      <c r="J4751" s="17" t="str">
        <f>INDEX(Neighborhoods!$A:$C,MATCH(Places!$H4751,Neighborhoods!$A:$A,0),MATCH(Places!J$1,Neighborhoods!$1:$1,0))</f>
        <v>Williamsburg</v>
      </c>
      <c r="K4751" s="17" t="s">
        <v>11822</v>
      </c>
      <c r="L4751" s="17" t="str">
        <f t="shared" si="296"/>
        <v>No</v>
      </c>
      <c r="M4751" s="17">
        <v>4</v>
      </c>
      <c r="N4751" s="17" t="str" cm="1">
        <f t="array" ref="N4751">_xlfn.IFS(M4751&lt;=2,"Small",M4751&lt;=5,"Medium",M4751&gt;5,"Large")</f>
        <v>Medium</v>
      </c>
      <c r="O4751" s="65">
        <v>98</v>
      </c>
      <c r="P4751" s="87">
        <f t="shared" si="297"/>
        <v>0.03</v>
      </c>
      <c r="Q4751" s="68">
        <v>4.8600000000000003</v>
      </c>
      <c r="R4751" s="68" t="str" cm="1">
        <f t="array" ref="R4751">_xlfn.SWITCH(ROUND(Q4751,0),5,"Excellent",4,"Good",3,"Ok","Bad")</f>
        <v>Excellent</v>
      </c>
      <c r="S4751" s="17">
        <v>7</v>
      </c>
      <c r="T4751" s="17" t="str">
        <f t="shared" si="298"/>
        <v>No</v>
      </c>
      <c r="U4751" s="82">
        <v>43633</v>
      </c>
      <c r="V4751" s="82">
        <v>43851</v>
      </c>
      <c r="W4751" s="17">
        <v>0</v>
      </c>
      <c r="X4751" s="17" t="str">
        <f t="shared" si="299"/>
        <v>Inactive</v>
      </c>
      <c r="Y4751" s="17" t="s">
        <v>15615</v>
      </c>
      <c r="Z4751" s="17"/>
    </row>
    <row r="4752" spans="1:26" x14ac:dyDescent="0.25">
      <c r="A4752">
        <v>4751</v>
      </c>
      <c r="B4752" s="17" t="s">
        <v>3327</v>
      </c>
      <c r="C4752" s="17">
        <v>3180</v>
      </c>
      <c r="D4752" s="17" t="str">
        <f>INDEX(Hosts!$A:$O,MATCH(Places!$C4752,Hosts!$A:$A,0),MATCH(Places!D$1,Hosts!$1:$1,0))</f>
        <v>Within an hour</v>
      </c>
      <c r="E4752" s="87">
        <f>INDEX(Hosts!$A:$O,MATCH(Places!$C4752,Hosts!$A:$A,0),MATCH(Places!E$1,Hosts!$1:$1,0))</f>
        <v>1</v>
      </c>
      <c r="F4752" s="87">
        <f>INDEX(Hosts!$A:$O,MATCH(Places!$C4752,Hosts!$A:$A,0),MATCH(Places!F$1,Hosts!$1:$1,0))</f>
        <v>0.92</v>
      </c>
      <c r="G4752" s="17" t="str">
        <f>INDEX(Hosts!$A:$O,MATCH(Places!$C4752,Hosts!$A:$A,0),MATCH(Places!G$1,Hosts!$1:$1,0))</f>
        <v>Yes</v>
      </c>
      <c r="H4752" s="17">
        <v>7</v>
      </c>
      <c r="I4752" s="17" t="str">
        <f>INDEX(Neighborhoods!$A:$C,MATCH(Places!$H4752,Neighborhoods!$A:$A,0),MATCH(Places!I$1,Neighborhoods!$1:$1,0))</f>
        <v>Brooklyn</v>
      </c>
      <c r="J4752" s="17" t="str">
        <f>INDEX(Neighborhoods!$A:$C,MATCH(Places!$H4752,Neighborhoods!$A:$A,0),MATCH(Places!J$1,Neighborhoods!$1:$1,0))</f>
        <v>Bedford-Stuyvesant</v>
      </c>
      <c r="K4752" s="17" t="s">
        <v>11822</v>
      </c>
      <c r="L4752" s="17" t="str">
        <f t="shared" si="296"/>
        <v>No</v>
      </c>
      <c r="M4752" s="17">
        <v>6</v>
      </c>
      <c r="N4752" s="17" t="str" cm="1">
        <f t="array" ref="N4752">_xlfn.IFS(M4752&lt;=2,"Small",M4752&lt;=5,"Medium",M4752&gt;5,"Large")</f>
        <v>Large</v>
      </c>
      <c r="O4752" s="65">
        <v>203</v>
      </c>
      <c r="P4752" s="87">
        <f t="shared" si="297"/>
        <v>0.04</v>
      </c>
      <c r="Q4752" s="68">
        <v>4.95</v>
      </c>
      <c r="R4752" s="68" t="str" cm="1">
        <f t="array" ref="R4752">_xlfn.SWITCH(ROUND(Q4752,0),5,"Excellent",4,"Good",3,"Ok","Bad")</f>
        <v>Excellent</v>
      </c>
      <c r="S4752" s="17">
        <v>19</v>
      </c>
      <c r="T4752" s="17" t="str">
        <f t="shared" si="298"/>
        <v>No</v>
      </c>
      <c r="U4752" s="82">
        <v>43605</v>
      </c>
      <c r="V4752" s="82">
        <v>43814</v>
      </c>
      <c r="W4752" s="17">
        <v>364</v>
      </c>
      <c r="X4752" s="17" t="str">
        <f t="shared" si="299"/>
        <v>Active</v>
      </c>
      <c r="Y4752" s="17" t="s">
        <v>15615</v>
      </c>
      <c r="Z4752" s="17"/>
    </row>
    <row r="4753" spans="1:26" x14ac:dyDescent="0.25">
      <c r="A4753">
        <v>4752</v>
      </c>
      <c r="B4753" s="17" t="s">
        <v>3328</v>
      </c>
      <c r="C4753" s="17">
        <v>1414</v>
      </c>
      <c r="D4753" s="17" t="str">
        <f>INDEX(Hosts!$A:$O,MATCH(Places!$C4753,Hosts!$A:$A,0),MATCH(Places!D$1,Hosts!$1:$1,0))</f>
        <v>Within a day</v>
      </c>
      <c r="E4753" s="87">
        <f>INDEX(Hosts!$A:$O,MATCH(Places!$C4753,Hosts!$A:$A,0),MATCH(Places!E$1,Hosts!$1:$1,0))</f>
        <v>0.7</v>
      </c>
      <c r="F4753" s="87">
        <f>INDEX(Hosts!$A:$O,MATCH(Places!$C4753,Hosts!$A:$A,0),MATCH(Places!F$1,Hosts!$1:$1,0))</f>
        <v>0.38</v>
      </c>
      <c r="G4753" s="17" t="str">
        <f>INDEX(Hosts!$A:$O,MATCH(Places!$C4753,Hosts!$A:$A,0),MATCH(Places!G$1,Hosts!$1:$1,0))</f>
        <v>No</v>
      </c>
      <c r="H4753" s="17">
        <v>11</v>
      </c>
      <c r="I4753" s="17" t="str">
        <f>INDEX(Neighborhoods!$A:$C,MATCH(Places!$H4753,Neighborhoods!$A:$A,0),MATCH(Places!I$1,Neighborhoods!$1:$1,0))</f>
        <v>Brooklyn</v>
      </c>
      <c r="J4753" s="17" t="str">
        <f>INDEX(Neighborhoods!$A:$C,MATCH(Places!$H4753,Neighborhoods!$A:$A,0),MATCH(Places!J$1,Neighborhoods!$1:$1,0))</f>
        <v>Greenpoint</v>
      </c>
      <c r="K4753" s="17" t="s">
        <v>11822</v>
      </c>
      <c r="L4753" s="17" t="str">
        <f t="shared" si="296"/>
        <v>No</v>
      </c>
      <c r="M4753" s="17">
        <v>5</v>
      </c>
      <c r="N4753" s="17" t="str" cm="1">
        <f t="array" ref="N4753">_xlfn.IFS(M4753&lt;=2,"Small",M4753&lt;=5,"Medium",M4753&gt;5,"Large")</f>
        <v>Medium</v>
      </c>
      <c r="O4753" s="65">
        <v>160</v>
      </c>
      <c r="P4753" s="87">
        <f t="shared" si="297"/>
        <v>0.03</v>
      </c>
      <c r="Q4753" s="68">
        <v>5</v>
      </c>
      <c r="R4753" s="68" t="str" cm="1">
        <f t="array" ref="R4753">_xlfn.SWITCH(ROUND(Q4753,0),5,"Excellent",4,"Good",3,"Ok","Bad")</f>
        <v>Excellent</v>
      </c>
      <c r="S4753" s="17">
        <v>3</v>
      </c>
      <c r="T4753" s="17" t="str">
        <f t="shared" si="298"/>
        <v>No</v>
      </c>
      <c r="U4753" s="82">
        <v>43633</v>
      </c>
      <c r="V4753" s="82">
        <v>43690</v>
      </c>
      <c r="W4753" s="17">
        <v>92</v>
      </c>
      <c r="X4753" s="17" t="str">
        <f t="shared" si="299"/>
        <v>Active</v>
      </c>
      <c r="Y4753" s="17" t="s">
        <v>15615</v>
      </c>
      <c r="Z4753" s="17"/>
    </row>
    <row r="4754" spans="1:26" x14ac:dyDescent="0.25">
      <c r="A4754">
        <v>4753</v>
      </c>
      <c r="B4754" s="17" t="s">
        <v>13903</v>
      </c>
      <c r="C4754" s="17">
        <v>3851</v>
      </c>
      <c r="D4754" s="17" t="str">
        <f>INDEX(Hosts!$A:$O,MATCH(Places!$C4754,Hosts!$A:$A,0),MATCH(Places!D$1,Hosts!$1:$1,0))</f>
        <v>Within an hour</v>
      </c>
      <c r="E4754" s="87">
        <f>INDEX(Hosts!$A:$O,MATCH(Places!$C4754,Hosts!$A:$A,0),MATCH(Places!E$1,Hosts!$1:$1,0))</f>
        <v>1</v>
      </c>
      <c r="F4754" s="87">
        <f>INDEX(Hosts!$A:$O,MATCH(Places!$C4754,Hosts!$A:$A,0),MATCH(Places!F$1,Hosts!$1:$1,0))</f>
        <v>1</v>
      </c>
      <c r="G4754" s="17" t="str">
        <f>INDEX(Hosts!$A:$O,MATCH(Places!$C4754,Hosts!$A:$A,0),MATCH(Places!G$1,Hosts!$1:$1,0))</f>
        <v>No</v>
      </c>
      <c r="H4754" s="17">
        <v>23</v>
      </c>
      <c r="I4754" s="17" t="str">
        <f>INDEX(Neighborhoods!$A:$C,MATCH(Places!$H4754,Neighborhoods!$A:$A,0),MATCH(Places!I$1,Neighborhoods!$1:$1,0))</f>
        <v>Queens</v>
      </c>
      <c r="J4754" s="17" t="str">
        <f>INDEX(Neighborhoods!$A:$C,MATCH(Places!$H4754,Neighborhoods!$A:$A,0),MATCH(Places!J$1,Neighborhoods!$1:$1,0))</f>
        <v>Jamaica</v>
      </c>
      <c r="K4754" s="17" t="s">
        <v>1</v>
      </c>
      <c r="L4754" s="17" t="str">
        <f t="shared" si="296"/>
        <v>Yes</v>
      </c>
      <c r="M4754" s="17">
        <v>4</v>
      </c>
      <c r="N4754" s="17" t="str" cm="1">
        <f t="array" ref="N4754">_xlfn.IFS(M4754&lt;=2,"Small",M4754&lt;=5,"Medium",M4754&gt;5,"Large")</f>
        <v>Medium</v>
      </c>
      <c r="O4754" s="65">
        <v>129</v>
      </c>
      <c r="P4754" s="87">
        <f t="shared" si="297"/>
        <v>0.03</v>
      </c>
      <c r="Q4754" s="68">
        <v>4.83</v>
      </c>
      <c r="R4754" s="68" t="str" cm="1">
        <f t="array" ref="R4754">_xlfn.SWITCH(ROUND(Q4754,0),5,"Excellent",4,"Good",3,"Ok","Bad")</f>
        <v>Excellent</v>
      </c>
      <c r="S4754" s="17">
        <v>6</v>
      </c>
      <c r="T4754" s="17" t="str">
        <f t="shared" si="298"/>
        <v>No</v>
      </c>
      <c r="U4754" s="82">
        <v>43603</v>
      </c>
      <c r="V4754" s="82">
        <v>43751</v>
      </c>
      <c r="W4754" s="17">
        <v>364</v>
      </c>
      <c r="X4754" s="17" t="str">
        <f t="shared" si="299"/>
        <v>Active</v>
      </c>
      <c r="Y4754" s="17" t="s">
        <v>15615</v>
      </c>
      <c r="Z4754" s="17"/>
    </row>
    <row r="4755" spans="1:26" x14ac:dyDescent="0.25">
      <c r="A4755">
        <v>4754</v>
      </c>
      <c r="B4755" s="17" t="s">
        <v>3329</v>
      </c>
      <c r="C4755" s="17">
        <v>3853</v>
      </c>
      <c r="D4755" s="17" t="str">
        <f>INDEX(Hosts!$A:$O,MATCH(Places!$C4755,Hosts!$A:$A,0),MATCH(Places!D$1,Hosts!$1:$1,0))</f>
        <v>A few days or more</v>
      </c>
      <c r="E4755" s="87">
        <f>INDEX(Hosts!$A:$O,MATCH(Places!$C4755,Hosts!$A:$A,0),MATCH(Places!E$1,Hosts!$1:$1,0))</f>
        <v>0.4</v>
      </c>
      <c r="F4755" s="87">
        <f>INDEX(Hosts!$A:$O,MATCH(Places!$C4755,Hosts!$A:$A,0),MATCH(Places!F$1,Hosts!$1:$1,0))</f>
        <v>1</v>
      </c>
      <c r="G4755" s="17" t="str">
        <f>INDEX(Hosts!$A:$O,MATCH(Places!$C4755,Hosts!$A:$A,0),MATCH(Places!G$1,Hosts!$1:$1,0))</f>
        <v>No</v>
      </c>
      <c r="H4755" s="17">
        <v>21</v>
      </c>
      <c r="I4755" s="17" t="str">
        <f>INDEX(Neighborhoods!$A:$C,MATCH(Places!$H4755,Neighborhoods!$A:$A,0),MATCH(Places!I$1,Neighborhoods!$1:$1,0))</f>
        <v>Queens</v>
      </c>
      <c r="J4755" s="17" t="str">
        <f>INDEX(Neighborhoods!$A:$C,MATCH(Places!$H4755,Neighborhoods!$A:$A,0),MATCH(Places!J$1,Neighborhoods!$1:$1,0))</f>
        <v>Astoria</v>
      </c>
      <c r="K4755" s="17" t="s">
        <v>11822</v>
      </c>
      <c r="L4755" s="17" t="str">
        <f t="shared" si="296"/>
        <v>No</v>
      </c>
      <c r="M4755" s="17">
        <v>3</v>
      </c>
      <c r="N4755" s="17" t="str" cm="1">
        <f t="array" ref="N4755">_xlfn.IFS(M4755&lt;=2,"Small",M4755&lt;=5,"Medium",M4755&gt;5,"Large")</f>
        <v>Medium</v>
      </c>
      <c r="O4755" s="65">
        <v>80</v>
      </c>
      <c r="P4755" s="87">
        <f t="shared" si="297"/>
        <v>0.03</v>
      </c>
      <c r="Q4755" s="68">
        <v>5</v>
      </c>
      <c r="R4755" s="68" t="str" cm="1">
        <f t="array" ref="R4755">_xlfn.SWITCH(ROUND(Q4755,0),5,"Excellent",4,"Good",3,"Ok","Bad")</f>
        <v>Excellent</v>
      </c>
      <c r="S4755" s="17">
        <v>8</v>
      </c>
      <c r="T4755" s="17" t="str">
        <f t="shared" si="298"/>
        <v>No</v>
      </c>
      <c r="U4755" s="82">
        <v>43589</v>
      </c>
      <c r="V4755" s="82">
        <v>43651</v>
      </c>
      <c r="W4755" s="17">
        <v>41</v>
      </c>
      <c r="X4755" s="17" t="str">
        <f t="shared" si="299"/>
        <v>Active</v>
      </c>
      <c r="Y4755" s="17" t="s">
        <v>15616</v>
      </c>
      <c r="Z4755" s="17"/>
    </row>
    <row r="4756" spans="1:26" x14ac:dyDescent="0.25">
      <c r="A4756">
        <v>4755</v>
      </c>
      <c r="B4756" s="17" t="s">
        <v>13352</v>
      </c>
      <c r="C4756" s="17">
        <v>1990</v>
      </c>
      <c r="D4756" s="17" t="str">
        <f>INDEX(Hosts!$A:$O,MATCH(Places!$C4756,Hosts!$A:$A,0),MATCH(Places!D$1,Hosts!$1:$1,0))</f>
        <v>A few days or more</v>
      </c>
      <c r="E4756" s="87">
        <f>INDEX(Hosts!$A:$O,MATCH(Places!$C4756,Hosts!$A:$A,0),MATCH(Places!E$1,Hosts!$1:$1,0))</f>
        <v>0.4</v>
      </c>
      <c r="F4756" s="87">
        <f>INDEX(Hosts!$A:$O,MATCH(Places!$C4756,Hosts!$A:$A,0),MATCH(Places!F$1,Hosts!$1:$1,0))</f>
        <v>0.85</v>
      </c>
      <c r="G4756" s="17" t="str">
        <f>INDEX(Hosts!$A:$O,MATCH(Places!$C4756,Hosts!$A:$A,0),MATCH(Places!G$1,Hosts!$1:$1,0))</f>
        <v>Yes</v>
      </c>
      <c r="H4756" s="17">
        <v>11</v>
      </c>
      <c r="I4756" s="17" t="str">
        <f>INDEX(Neighborhoods!$A:$C,MATCH(Places!$H4756,Neighborhoods!$A:$A,0),MATCH(Places!I$1,Neighborhoods!$1:$1,0))</f>
        <v>Brooklyn</v>
      </c>
      <c r="J4756" s="17" t="str">
        <f>INDEX(Neighborhoods!$A:$C,MATCH(Places!$H4756,Neighborhoods!$A:$A,0),MATCH(Places!J$1,Neighborhoods!$1:$1,0))</f>
        <v>Greenpoint</v>
      </c>
      <c r="K4756" s="17" t="s">
        <v>1</v>
      </c>
      <c r="L4756" s="17" t="str">
        <f t="shared" si="296"/>
        <v>Yes</v>
      </c>
      <c r="M4756" s="17">
        <v>2</v>
      </c>
      <c r="N4756" s="17" t="str" cm="1">
        <f t="array" ref="N4756">_xlfn.IFS(M4756&lt;=2,"Small",M4756&lt;=5,"Medium",M4756&gt;5,"Large")</f>
        <v>Small</v>
      </c>
      <c r="O4756" s="65">
        <v>200</v>
      </c>
      <c r="P4756" s="87">
        <f t="shared" si="297"/>
        <v>0.04</v>
      </c>
      <c r="Q4756" s="68">
        <v>5</v>
      </c>
      <c r="R4756" s="68" t="str" cm="1">
        <f t="array" ref="R4756">_xlfn.SWITCH(ROUND(Q4756,0),5,"Excellent",4,"Good",3,"Ok","Bad")</f>
        <v>Excellent</v>
      </c>
      <c r="S4756" s="17">
        <v>30</v>
      </c>
      <c r="T4756" s="17" t="str">
        <f t="shared" si="298"/>
        <v>No</v>
      </c>
      <c r="U4756" s="82">
        <v>43606</v>
      </c>
      <c r="V4756" s="82">
        <v>43901</v>
      </c>
      <c r="W4756" s="17">
        <v>0</v>
      </c>
      <c r="X4756" s="17" t="str">
        <f t="shared" si="299"/>
        <v>Inactive</v>
      </c>
      <c r="Y4756" s="17" t="s">
        <v>15615</v>
      </c>
      <c r="Z4756" s="17"/>
    </row>
    <row r="4757" spans="1:26" x14ac:dyDescent="0.25">
      <c r="A4757">
        <v>4756</v>
      </c>
      <c r="B4757" s="17" t="s">
        <v>3330</v>
      </c>
      <c r="C4757" s="17">
        <v>2288</v>
      </c>
      <c r="D4757" s="17" t="str">
        <f>INDEX(Hosts!$A:$O,MATCH(Places!$C4757,Hosts!$A:$A,0),MATCH(Places!D$1,Hosts!$1:$1,0))</f>
        <v>A few days or more</v>
      </c>
      <c r="E4757" s="87">
        <f>INDEX(Hosts!$A:$O,MATCH(Places!$C4757,Hosts!$A:$A,0),MATCH(Places!E$1,Hosts!$1:$1,0))</f>
        <v>0</v>
      </c>
      <c r="F4757" s="87">
        <f>INDEX(Hosts!$A:$O,MATCH(Places!$C4757,Hosts!$A:$A,0),MATCH(Places!F$1,Hosts!$1:$1,0))</f>
        <v>0.87</v>
      </c>
      <c r="G4757" s="17" t="str">
        <f>INDEX(Hosts!$A:$O,MATCH(Places!$C4757,Hosts!$A:$A,0),MATCH(Places!G$1,Hosts!$1:$1,0))</f>
        <v>No</v>
      </c>
      <c r="H4757" s="17">
        <v>17</v>
      </c>
      <c r="I4757" s="17" t="str">
        <f>INDEX(Neighborhoods!$A:$C,MATCH(Places!$H4757,Neighborhoods!$A:$A,0),MATCH(Places!I$1,Neighborhoods!$1:$1,0))</f>
        <v>Manhattan</v>
      </c>
      <c r="J4757" s="17" t="str">
        <f>INDEX(Neighborhoods!$A:$C,MATCH(Places!$H4757,Neighborhoods!$A:$A,0),MATCH(Places!J$1,Neighborhoods!$1:$1,0))</f>
        <v>Hell's Kitchen</v>
      </c>
      <c r="K4757" s="17" t="s">
        <v>1</v>
      </c>
      <c r="L4757" s="17" t="str">
        <f t="shared" si="296"/>
        <v>Yes</v>
      </c>
      <c r="M4757" s="17">
        <v>3</v>
      </c>
      <c r="N4757" s="17" t="str" cm="1">
        <f t="array" ref="N4757">_xlfn.IFS(M4757&lt;=2,"Small",M4757&lt;=5,"Medium",M4757&gt;5,"Large")</f>
        <v>Medium</v>
      </c>
      <c r="O4757" s="65">
        <v>69</v>
      </c>
      <c r="P4757" s="87">
        <f t="shared" si="297"/>
        <v>0.03</v>
      </c>
      <c r="Q4757" s="68">
        <v>4.57</v>
      </c>
      <c r="R4757" s="68" t="str" cm="1">
        <f t="array" ref="R4757">_xlfn.SWITCH(ROUND(Q4757,0),5,"Excellent",4,"Good",3,"Ok","Bad")</f>
        <v>Excellent</v>
      </c>
      <c r="S4757" s="17">
        <v>53</v>
      </c>
      <c r="T4757" s="17" t="str">
        <f t="shared" si="298"/>
        <v>No</v>
      </c>
      <c r="U4757" s="82">
        <v>43592</v>
      </c>
      <c r="V4757" s="82">
        <v>43911</v>
      </c>
      <c r="W4757" s="17">
        <v>365</v>
      </c>
      <c r="X4757" s="17" t="str">
        <f t="shared" si="299"/>
        <v>Active</v>
      </c>
      <c r="Y4757" s="17" t="s">
        <v>15615</v>
      </c>
      <c r="Z4757" s="17"/>
    </row>
    <row r="4758" spans="1:26" x14ac:dyDescent="0.25">
      <c r="A4758">
        <v>4757</v>
      </c>
      <c r="B4758" s="17" t="s">
        <v>14595</v>
      </c>
      <c r="C4758" s="17">
        <v>998</v>
      </c>
      <c r="D4758" s="17" t="str">
        <f>INDEX(Hosts!$A:$O,MATCH(Places!$C4758,Hosts!$A:$A,0),MATCH(Places!D$1,Hosts!$1:$1,0))</f>
        <v>Within a few hours</v>
      </c>
      <c r="E4758" s="87">
        <f>INDEX(Hosts!$A:$O,MATCH(Places!$C4758,Hosts!$A:$A,0),MATCH(Places!E$1,Hosts!$1:$1,0))</f>
        <v>1</v>
      </c>
      <c r="F4758" s="87">
        <f>INDEX(Hosts!$A:$O,MATCH(Places!$C4758,Hosts!$A:$A,0),MATCH(Places!F$1,Hosts!$1:$1,0))</f>
        <v>0.94</v>
      </c>
      <c r="G4758" s="17" t="str">
        <f>INDEX(Hosts!$A:$O,MATCH(Places!$C4758,Hosts!$A:$A,0),MATCH(Places!G$1,Hosts!$1:$1,0))</f>
        <v>Yes</v>
      </c>
      <c r="H4758" s="17">
        <v>13</v>
      </c>
      <c r="I4758" s="17" t="str">
        <f>INDEX(Neighborhoods!$A:$C,MATCH(Places!$H4758,Neighborhoods!$A:$A,0),MATCH(Places!I$1,Neighborhoods!$1:$1,0))</f>
        <v>Manhattan</v>
      </c>
      <c r="J4758" s="17" t="str">
        <f>INDEX(Neighborhoods!$A:$C,MATCH(Places!$H4758,Neighborhoods!$A:$A,0),MATCH(Places!J$1,Neighborhoods!$1:$1,0))</f>
        <v>Chelsea</v>
      </c>
      <c r="K4758" s="17" t="s">
        <v>11822</v>
      </c>
      <c r="L4758" s="17" t="str">
        <f t="shared" si="296"/>
        <v>No</v>
      </c>
      <c r="M4758" s="17">
        <v>4</v>
      </c>
      <c r="N4758" s="17" t="str" cm="1">
        <f t="array" ref="N4758">_xlfn.IFS(M4758&lt;=2,"Small",M4758&lt;=5,"Medium",M4758&gt;5,"Large")</f>
        <v>Medium</v>
      </c>
      <c r="O4758" s="65">
        <v>398</v>
      </c>
      <c r="P4758" s="87">
        <f t="shared" si="297"/>
        <v>0.04</v>
      </c>
      <c r="Q4758" s="68">
        <v>5</v>
      </c>
      <c r="R4758" s="68" t="str" cm="1">
        <f t="array" ref="R4758">_xlfn.SWITCH(ROUND(Q4758,0),5,"Excellent",4,"Good",3,"Ok","Bad")</f>
        <v>Excellent</v>
      </c>
      <c r="S4758" s="17">
        <v>33</v>
      </c>
      <c r="T4758" s="17" t="str">
        <f t="shared" si="298"/>
        <v>No</v>
      </c>
      <c r="U4758" s="82">
        <v>43591</v>
      </c>
      <c r="V4758" s="82">
        <v>43905</v>
      </c>
      <c r="W4758" s="17">
        <v>0</v>
      </c>
      <c r="X4758" s="17" t="str">
        <f t="shared" si="299"/>
        <v>Inactive</v>
      </c>
      <c r="Y4758" s="17" t="s">
        <v>15616</v>
      </c>
      <c r="Z4758" s="17"/>
    </row>
    <row r="4759" spans="1:26" x14ac:dyDescent="0.25">
      <c r="A4759">
        <v>4758</v>
      </c>
      <c r="B4759" s="17" t="s">
        <v>13143</v>
      </c>
      <c r="C4759" s="17">
        <v>1153</v>
      </c>
      <c r="D4759" s="17" t="str">
        <f>INDEX(Hosts!$A:$O,MATCH(Places!$C4759,Hosts!$A:$A,0),MATCH(Places!D$1,Hosts!$1:$1,0))</f>
        <v>Within an hour</v>
      </c>
      <c r="E4759" s="87">
        <f>INDEX(Hosts!$A:$O,MATCH(Places!$C4759,Hosts!$A:$A,0),MATCH(Places!E$1,Hosts!$1:$1,0))</f>
        <v>1</v>
      </c>
      <c r="F4759" s="87">
        <f>INDEX(Hosts!$A:$O,MATCH(Places!$C4759,Hosts!$A:$A,0),MATCH(Places!F$1,Hosts!$1:$1,0))</f>
        <v>1</v>
      </c>
      <c r="G4759" s="17" t="str">
        <f>INDEX(Hosts!$A:$O,MATCH(Places!$C4759,Hosts!$A:$A,0),MATCH(Places!G$1,Hosts!$1:$1,0))</f>
        <v>No</v>
      </c>
      <c r="H4759" s="17">
        <v>7</v>
      </c>
      <c r="I4759" s="17" t="str">
        <f>INDEX(Neighborhoods!$A:$C,MATCH(Places!$H4759,Neighborhoods!$A:$A,0),MATCH(Places!I$1,Neighborhoods!$1:$1,0))</f>
        <v>Brooklyn</v>
      </c>
      <c r="J4759" s="17" t="str">
        <f>INDEX(Neighborhoods!$A:$C,MATCH(Places!$H4759,Neighborhoods!$A:$A,0),MATCH(Places!J$1,Neighborhoods!$1:$1,0))</f>
        <v>Bedford-Stuyvesant</v>
      </c>
      <c r="K4759" s="17" t="s">
        <v>1</v>
      </c>
      <c r="L4759" s="17" t="str">
        <f t="shared" si="296"/>
        <v>Yes</v>
      </c>
      <c r="M4759" s="17">
        <v>2</v>
      </c>
      <c r="N4759" s="17" t="str" cm="1">
        <f t="array" ref="N4759">_xlfn.IFS(M4759&lt;=2,"Small",M4759&lt;=5,"Medium",M4759&gt;5,"Large")</f>
        <v>Small</v>
      </c>
      <c r="O4759" s="65">
        <v>144</v>
      </c>
      <c r="P4759" s="87">
        <f t="shared" si="297"/>
        <v>0.03</v>
      </c>
      <c r="Q4759" s="68">
        <v>4.6500000000000004</v>
      </c>
      <c r="R4759" s="68" t="str" cm="1">
        <f t="array" ref="R4759">_xlfn.SWITCH(ROUND(Q4759,0),5,"Excellent",4,"Good",3,"Ok","Bad")</f>
        <v>Excellent</v>
      </c>
      <c r="S4759" s="17">
        <v>26</v>
      </c>
      <c r="T4759" s="17" t="str">
        <f t="shared" si="298"/>
        <v>No</v>
      </c>
      <c r="U4759" s="82">
        <v>43607</v>
      </c>
      <c r="V4759" s="82">
        <v>43884</v>
      </c>
      <c r="W4759" s="17">
        <v>137</v>
      </c>
      <c r="X4759" s="17" t="str">
        <f t="shared" si="299"/>
        <v>Active</v>
      </c>
      <c r="Y4759" s="17" t="s">
        <v>15616</v>
      </c>
      <c r="Z4759" s="17"/>
    </row>
    <row r="4760" spans="1:26" x14ac:dyDescent="0.25">
      <c r="A4760">
        <v>4759</v>
      </c>
      <c r="B4760" s="17" t="s">
        <v>13564</v>
      </c>
      <c r="C4760" s="17">
        <v>771</v>
      </c>
      <c r="D4760" s="17" t="str">
        <f>INDEX(Hosts!$A:$O,MATCH(Places!$C4760,Hosts!$A:$A,0),MATCH(Places!D$1,Hosts!$1:$1,0))</f>
        <v>Within a few hours</v>
      </c>
      <c r="E4760" s="87">
        <f>INDEX(Hosts!$A:$O,MATCH(Places!$C4760,Hosts!$A:$A,0),MATCH(Places!E$1,Hosts!$1:$1,0))</f>
        <v>1</v>
      </c>
      <c r="F4760" s="87">
        <f>INDEX(Hosts!$A:$O,MATCH(Places!$C4760,Hosts!$A:$A,0),MATCH(Places!F$1,Hosts!$1:$1,0))</f>
        <v>0.92</v>
      </c>
      <c r="G4760" s="17" t="str">
        <f>INDEX(Hosts!$A:$O,MATCH(Places!$C4760,Hosts!$A:$A,0),MATCH(Places!G$1,Hosts!$1:$1,0))</f>
        <v>Yes</v>
      </c>
      <c r="H4760" s="17">
        <v>12</v>
      </c>
      <c r="I4760" s="17" t="str">
        <f>INDEX(Neighborhoods!$A:$C,MATCH(Places!$H4760,Neighborhoods!$A:$A,0),MATCH(Places!I$1,Neighborhoods!$1:$1,0))</f>
        <v>Brooklyn</v>
      </c>
      <c r="J4760" s="17" t="str">
        <f>INDEX(Neighborhoods!$A:$C,MATCH(Places!$H4760,Neighborhoods!$A:$A,0),MATCH(Places!J$1,Neighborhoods!$1:$1,0))</f>
        <v>Williamsburg</v>
      </c>
      <c r="K4760" s="17" t="s">
        <v>11822</v>
      </c>
      <c r="L4760" s="17" t="str">
        <f t="shared" si="296"/>
        <v>No</v>
      </c>
      <c r="M4760" s="17">
        <v>2</v>
      </c>
      <c r="N4760" s="17" t="str" cm="1">
        <f t="array" ref="N4760">_xlfn.IFS(M4760&lt;=2,"Small",M4760&lt;=5,"Medium",M4760&gt;5,"Large")</f>
        <v>Small</v>
      </c>
      <c r="O4760" s="65">
        <v>54</v>
      </c>
      <c r="P4760" s="87">
        <f t="shared" si="297"/>
        <v>0.03</v>
      </c>
      <c r="Q4760" s="68">
        <v>5</v>
      </c>
      <c r="R4760" s="68" t="str" cm="1">
        <f t="array" ref="R4760">_xlfn.SWITCH(ROUND(Q4760,0),5,"Excellent",4,"Good",3,"Ok","Bad")</f>
        <v>Excellent</v>
      </c>
      <c r="S4760" s="17">
        <v>10</v>
      </c>
      <c r="T4760" s="17" t="str">
        <f t="shared" si="298"/>
        <v>No</v>
      </c>
      <c r="U4760" s="82">
        <v>43649</v>
      </c>
      <c r="V4760" s="82">
        <v>43892</v>
      </c>
      <c r="W4760" s="17">
        <v>0</v>
      </c>
      <c r="X4760" s="17" t="str">
        <f t="shared" si="299"/>
        <v>Inactive</v>
      </c>
      <c r="Y4760" s="17" t="s">
        <v>15616</v>
      </c>
      <c r="Z4760" s="17"/>
    </row>
    <row r="4761" spans="1:26" x14ac:dyDescent="0.25">
      <c r="A4761">
        <v>4760</v>
      </c>
      <c r="B4761" s="17" t="s">
        <v>13813</v>
      </c>
      <c r="C4761" s="17">
        <v>3705</v>
      </c>
      <c r="D4761" s="17" t="str">
        <f>INDEX(Hosts!$A:$O,MATCH(Places!$C4761,Hosts!$A:$A,0),MATCH(Places!D$1,Hosts!$1:$1,0))</f>
        <v>Within an hour</v>
      </c>
      <c r="E4761" s="87">
        <f>INDEX(Hosts!$A:$O,MATCH(Places!$C4761,Hosts!$A:$A,0),MATCH(Places!E$1,Hosts!$1:$1,0))</f>
        <v>1</v>
      </c>
      <c r="F4761" s="87">
        <f>INDEX(Hosts!$A:$O,MATCH(Places!$C4761,Hosts!$A:$A,0),MATCH(Places!F$1,Hosts!$1:$1,0))</f>
        <v>0.9</v>
      </c>
      <c r="G4761" s="17" t="str">
        <f>INDEX(Hosts!$A:$O,MATCH(Places!$C4761,Hosts!$A:$A,0),MATCH(Places!G$1,Hosts!$1:$1,0))</f>
        <v>Yes</v>
      </c>
      <c r="H4761" s="17">
        <v>12</v>
      </c>
      <c r="I4761" s="17" t="str">
        <f>INDEX(Neighborhoods!$A:$C,MATCH(Places!$H4761,Neighborhoods!$A:$A,0),MATCH(Places!I$1,Neighborhoods!$1:$1,0))</f>
        <v>Brooklyn</v>
      </c>
      <c r="J4761" s="17" t="str">
        <f>INDEX(Neighborhoods!$A:$C,MATCH(Places!$H4761,Neighborhoods!$A:$A,0),MATCH(Places!J$1,Neighborhoods!$1:$1,0))</f>
        <v>Williamsburg</v>
      </c>
      <c r="K4761" s="17" t="s">
        <v>11822</v>
      </c>
      <c r="L4761" s="17" t="str">
        <f t="shared" si="296"/>
        <v>No</v>
      </c>
      <c r="M4761" s="17">
        <v>4</v>
      </c>
      <c r="N4761" s="17" t="str" cm="1">
        <f t="array" ref="N4761">_xlfn.IFS(M4761&lt;=2,"Small",M4761&lt;=5,"Medium",M4761&gt;5,"Large")</f>
        <v>Medium</v>
      </c>
      <c r="O4761" s="65">
        <v>600</v>
      </c>
      <c r="P4761" s="87">
        <f t="shared" si="297"/>
        <v>0.05</v>
      </c>
      <c r="Q4761" s="68">
        <v>5</v>
      </c>
      <c r="R4761" s="68" t="str" cm="1">
        <f t="array" ref="R4761">_xlfn.SWITCH(ROUND(Q4761,0),5,"Excellent",4,"Good",3,"Ok","Bad")</f>
        <v>Excellent</v>
      </c>
      <c r="S4761" s="17">
        <v>12</v>
      </c>
      <c r="T4761" s="17" t="str">
        <f t="shared" si="298"/>
        <v>No</v>
      </c>
      <c r="U4761" s="82">
        <v>43659</v>
      </c>
      <c r="V4761" s="82">
        <v>43984</v>
      </c>
      <c r="W4761" s="17">
        <v>305</v>
      </c>
      <c r="X4761" s="17" t="str">
        <f t="shared" si="299"/>
        <v>Active</v>
      </c>
      <c r="Y4761" s="17" t="s">
        <v>15615</v>
      </c>
      <c r="Z4761" s="17"/>
    </row>
    <row r="4762" spans="1:26" x14ac:dyDescent="0.25">
      <c r="A4762">
        <v>4761</v>
      </c>
      <c r="B4762" s="17" t="s">
        <v>13850</v>
      </c>
      <c r="C4762" s="17">
        <v>2937</v>
      </c>
      <c r="D4762" s="17" t="str">
        <f>INDEX(Hosts!$A:$O,MATCH(Places!$C4762,Hosts!$A:$A,0),MATCH(Places!D$1,Hosts!$1:$1,0))</f>
        <v>Within an hour</v>
      </c>
      <c r="E4762" s="87">
        <f>INDEX(Hosts!$A:$O,MATCH(Places!$C4762,Hosts!$A:$A,0),MATCH(Places!E$1,Hosts!$1:$1,0))</f>
        <v>0.9</v>
      </c>
      <c r="F4762" s="87">
        <f>INDEX(Hosts!$A:$O,MATCH(Places!$C4762,Hosts!$A:$A,0),MATCH(Places!F$1,Hosts!$1:$1,0))</f>
        <v>0.99</v>
      </c>
      <c r="G4762" s="17" t="str">
        <f>INDEX(Hosts!$A:$O,MATCH(Places!$C4762,Hosts!$A:$A,0),MATCH(Places!G$1,Hosts!$1:$1,0))</f>
        <v>No</v>
      </c>
      <c r="H4762" s="17">
        <v>7</v>
      </c>
      <c r="I4762" s="17" t="str">
        <f>INDEX(Neighborhoods!$A:$C,MATCH(Places!$H4762,Neighborhoods!$A:$A,0),MATCH(Places!I$1,Neighborhoods!$1:$1,0))</f>
        <v>Brooklyn</v>
      </c>
      <c r="J4762" s="17" t="str">
        <f>INDEX(Neighborhoods!$A:$C,MATCH(Places!$H4762,Neighborhoods!$A:$A,0),MATCH(Places!J$1,Neighborhoods!$1:$1,0))</f>
        <v>Bedford-Stuyvesant</v>
      </c>
      <c r="K4762" s="17" t="s">
        <v>11822</v>
      </c>
      <c r="L4762" s="17" t="str">
        <f t="shared" si="296"/>
        <v>No</v>
      </c>
      <c r="M4762" s="17">
        <v>2</v>
      </c>
      <c r="N4762" s="17" t="str" cm="1">
        <f t="array" ref="N4762">_xlfn.IFS(M4762&lt;=2,"Small",M4762&lt;=5,"Medium",M4762&gt;5,"Large")</f>
        <v>Small</v>
      </c>
      <c r="O4762" s="65">
        <v>73</v>
      </c>
      <c r="P4762" s="87">
        <f t="shared" si="297"/>
        <v>0.03</v>
      </c>
      <c r="Q4762" s="68">
        <v>4.88</v>
      </c>
      <c r="R4762" s="68" t="str" cm="1">
        <f t="array" ref="R4762">_xlfn.SWITCH(ROUND(Q4762,0),5,"Excellent",4,"Good",3,"Ok","Bad")</f>
        <v>Excellent</v>
      </c>
      <c r="S4762" s="17">
        <v>25</v>
      </c>
      <c r="T4762" s="17" t="str">
        <f t="shared" si="298"/>
        <v>No</v>
      </c>
      <c r="U4762" s="82">
        <v>43604</v>
      </c>
      <c r="V4762" s="82">
        <v>44058</v>
      </c>
      <c r="W4762" s="17">
        <v>180</v>
      </c>
      <c r="X4762" s="17" t="str">
        <f t="shared" si="299"/>
        <v>Active</v>
      </c>
      <c r="Y4762" s="17" t="s">
        <v>15615</v>
      </c>
      <c r="Z4762" s="17"/>
    </row>
    <row r="4763" spans="1:26" x14ac:dyDescent="0.25">
      <c r="A4763">
        <v>4762</v>
      </c>
      <c r="B4763" s="17" t="s">
        <v>14566</v>
      </c>
      <c r="C4763" s="17">
        <v>2949</v>
      </c>
      <c r="D4763" s="17" t="str">
        <f>INDEX(Hosts!$A:$O,MATCH(Places!$C4763,Hosts!$A:$A,0),MATCH(Places!D$1,Hosts!$1:$1,0))</f>
        <v>Within an hour</v>
      </c>
      <c r="E4763" s="87">
        <f>INDEX(Hosts!$A:$O,MATCH(Places!$C4763,Hosts!$A:$A,0),MATCH(Places!E$1,Hosts!$1:$1,0))</f>
        <v>1</v>
      </c>
      <c r="F4763" s="87">
        <f>INDEX(Hosts!$A:$O,MATCH(Places!$C4763,Hosts!$A:$A,0),MATCH(Places!F$1,Hosts!$1:$1,0))</f>
        <v>0.98</v>
      </c>
      <c r="G4763" s="17" t="str">
        <f>INDEX(Hosts!$A:$O,MATCH(Places!$C4763,Hosts!$A:$A,0),MATCH(Places!G$1,Hosts!$1:$1,0))</f>
        <v>Yes</v>
      </c>
      <c r="H4763" s="17">
        <v>8</v>
      </c>
      <c r="I4763" s="17" t="str">
        <f>INDEX(Neighborhoods!$A:$C,MATCH(Places!$H4763,Neighborhoods!$A:$A,0),MATCH(Places!I$1,Neighborhoods!$1:$1,0))</f>
        <v>Brooklyn</v>
      </c>
      <c r="J4763" s="17" t="str">
        <f>INDEX(Neighborhoods!$A:$C,MATCH(Places!$H4763,Neighborhoods!$A:$A,0),MATCH(Places!J$1,Neighborhoods!$1:$1,0))</f>
        <v>Bushwick</v>
      </c>
      <c r="K4763" s="17" t="s">
        <v>11822</v>
      </c>
      <c r="L4763" s="17" t="str">
        <f t="shared" si="296"/>
        <v>No</v>
      </c>
      <c r="M4763" s="17">
        <v>2</v>
      </c>
      <c r="N4763" s="17" t="str" cm="1">
        <f t="array" ref="N4763">_xlfn.IFS(M4763&lt;=2,"Small",M4763&lt;=5,"Medium",M4763&gt;5,"Large")</f>
        <v>Small</v>
      </c>
      <c r="O4763" s="65">
        <v>140</v>
      </c>
      <c r="P4763" s="87">
        <f t="shared" si="297"/>
        <v>0.03</v>
      </c>
      <c r="Q4763" s="68">
        <v>4.97</v>
      </c>
      <c r="R4763" s="68" t="str" cm="1">
        <f t="array" ref="R4763">_xlfn.SWITCH(ROUND(Q4763,0),5,"Excellent",4,"Good",3,"Ok","Bad")</f>
        <v>Excellent</v>
      </c>
      <c r="S4763" s="17">
        <v>37</v>
      </c>
      <c r="T4763" s="17" t="str">
        <f t="shared" si="298"/>
        <v>No</v>
      </c>
      <c r="U4763" s="82">
        <v>43602</v>
      </c>
      <c r="V4763" s="82">
        <v>43975</v>
      </c>
      <c r="W4763" s="17">
        <v>174</v>
      </c>
      <c r="X4763" s="17" t="str">
        <f t="shared" si="299"/>
        <v>Active</v>
      </c>
      <c r="Y4763" s="17" t="s">
        <v>15616</v>
      </c>
      <c r="Z4763" s="17"/>
    </row>
    <row r="4764" spans="1:26" x14ac:dyDescent="0.25">
      <c r="A4764">
        <v>4763</v>
      </c>
      <c r="B4764" s="17" t="s">
        <v>13729</v>
      </c>
      <c r="C4764" s="17">
        <v>3680</v>
      </c>
      <c r="D4764" s="17" t="str">
        <f>INDEX(Hosts!$A:$O,MATCH(Places!$C4764,Hosts!$A:$A,0),MATCH(Places!D$1,Hosts!$1:$1,0))</f>
        <v>Within an hour</v>
      </c>
      <c r="E4764" s="87">
        <f>INDEX(Hosts!$A:$O,MATCH(Places!$C4764,Hosts!$A:$A,0),MATCH(Places!E$1,Hosts!$1:$1,0))</f>
        <v>1</v>
      </c>
      <c r="F4764" s="87">
        <f>INDEX(Hosts!$A:$O,MATCH(Places!$C4764,Hosts!$A:$A,0),MATCH(Places!F$1,Hosts!$1:$1,0))</f>
        <v>0.91</v>
      </c>
      <c r="G4764" s="17" t="str">
        <f>INDEX(Hosts!$A:$O,MATCH(Places!$C4764,Hosts!$A:$A,0),MATCH(Places!G$1,Hosts!$1:$1,0))</f>
        <v>No</v>
      </c>
      <c r="H4764" s="17">
        <v>15</v>
      </c>
      <c r="I4764" s="17" t="str">
        <f>INDEX(Neighborhoods!$A:$C,MATCH(Places!$H4764,Neighborhoods!$A:$A,0),MATCH(Places!I$1,Neighborhoods!$1:$1,0))</f>
        <v>Manhattan</v>
      </c>
      <c r="J4764" s="17" t="str">
        <f>INDEX(Neighborhoods!$A:$C,MATCH(Places!$H4764,Neighborhoods!$A:$A,0),MATCH(Places!J$1,Neighborhoods!$1:$1,0))</f>
        <v>East Village</v>
      </c>
      <c r="K4764" s="17" t="s">
        <v>11822</v>
      </c>
      <c r="L4764" s="17" t="str">
        <f t="shared" si="296"/>
        <v>No</v>
      </c>
      <c r="M4764" s="17">
        <v>3</v>
      </c>
      <c r="N4764" s="17" t="str" cm="1">
        <f t="array" ref="N4764">_xlfn.IFS(M4764&lt;=2,"Small",M4764&lt;=5,"Medium",M4764&gt;5,"Large")</f>
        <v>Medium</v>
      </c>
      <c r="O4764" s="65">
        <v>93</v>
      </c>
      <c r="P4764" s="87">
        <f t="shared" si="297"/>
        <v>0.03</v>
      </c>
      <c r="Q4764" s="68">
        <v>5</v>
      </c>
      <c r="R4764" s="68" t="str" cm="1">
        <f t="array" ref="R4764">_xlfn.SWITCH(ROUND(Q4764,0),5,"Excellent",4,"Good",3,"Ok","Bad")</f>
        <v>Excellent</v>
      </c>
      <c r="S4764" s="17">
        <v>7</v>
      </c>
      <c r="T4764" s="17" t="str">
        <f t="shared" si="298"/>
        <v>No</v>
      </c>
      <c r="U4764" s="82">
        <v>43592</v>
      </c>
      <c r="V4764" s="82">
        <v>44042</v>
      </c>
      <c r="W4764" s="17">
        <v>351</v>
      </c>
      <c r="X4764" s="17" t="str">
        <f t="shared" si="299"/>
        <v>Active</v>
      </c>
      <c r="Y4764" s="17" t="s">
        <v>15615</v>
      </c>
      <c r="Z4764" s="17"/>
    </row>
    <row r="4765" spans="1:26" x14ac:dyDescent="0.25">
      <c r="A4765">
        <v>4764</v>
      </c>
      <c r="B4765" s="17" t="s">
        <v>3331</v>
      </c>
      <c r="C4765" s="17">
        <v>3845</v>
      </c>
      <c r="D4765" s="17" t="str">
        <f>INDEX(Hosts!$A:$O,MATCH(Places!$C4765,Hosts!$A:$A,0),MATCH(Places!D$1,Hosts!$1:$1,0))</f>
        <v>Within an hour</v>
      </c>
      <c r="E4765" s="87">
        <f>INDEX(Hosts!$A:$O,MATCH(Places!$C4765,Hosts!$A:$A,0),MATCH(Places!E$1,Hosts!$1:$1,0))</f>
        <v>1</v>
      </c>
      <c r="F4765" s="87">
        <f>INDEX(Hosts!$A:$O,MATCH(Places!$C4765,Hosts!$A:$A,0),MATCH(Places!F$1,Hosts!$1:$1,0))</f>
        <v>0.99</v>
      </c>
      <c r="G4765" s="17" t="str">
        <f>INDEX(Hosts!$A:$O,MATCH(Places!$C4765,Hosts!$A:$A,0),MATCH(Places!G$1,Hosts!$1:$1,0))</f>
        <v>Yes</v>
      </c>
      <c r="H4765" s="17">
        <v>7</v>
      </c>
      <c r="I4765" s="17" t="str">
        <f>INDEX(Neighborhoods!$A:$C,MATCH(Places!$H4765,Neighborhoods!$A:$A,0),MATCH(Places!I$1,Neighborhoods!$1:$1,0))</f>
        <v>Brooklyn</v>
      </c>
      <c r="J4765" s="17" t="str">
        <f>INDEX(Neighborhoods!$A:$C,MATCH(Places!$H4765,Neighborhoods!$A:$A,0),MATCH(Places!J$1,Neighborhoods!$1:$1,0))</f>
        <v>Bedford-Stuyvesant</v>
      </c>
      <c r="K4765" s="17" t="s">
        <v>1</v>
      </c>
      <c r="L4765" s="17" t="str">
        <f t="shared" si="296"/>
        <v>Yes</v>
      </c>
      <c r="M4765" s="17">
        <v>2</v>
      </c>
      <c r="N4765" s="17" t="str" cm="1">
        <f t="array" ref="N4765">_xlfn.IFS(M4765&lt;=2,"Small",M4765&lt;=5,"Medium",M4765&gt;5,"Large")</f>
        <v>Small</v>
      </c>
      <c r="O4765" s="65">
        <v>53</v>
      </c>
      <c r="P4765" s="87">
        <f t="shared" si="297"/>
        <v>0.03</v>
      </c>
      <c r="Q4765" s="68">
        <v>4.9800000000000004</v>
      </c>
      <c r="R4765" s="68" t="str" cm="1">
        <f t="array" ref="R4765">_xlfn.SWITCH(ROUND(Q4765,0),5,"Excellent",4,"Good",3,"Ok","Bad")</f>
        <v>Excellent</v>
      </c>
      <c r="S4765" s="17">
        <v>122</v>
      </c>
      <c r="T4765" s="17" t="str">
        <f t="shared" si="298"/>
        <v>Yes</v>
      </c>
      <c r="U4765" s="82">
        <v>43590</v>
      </c>
      <c r="V4765" s="82">
        <v>44056</v>
      </c>
      <c r="W4765" s="17">
        <v>270</v>
      </c>
      <c r="X4765" s="17" t="str">
        <f t="shared" si="299"/>
        <v>Active</v>
      </c>
      <c r="Y4765" s="17" t="s">
        <v>15616</v>
      </c>
      <c r="Z4765" s="17"/>
    </row>
    <row r="4766" spans="1:26" x14ac:dyDescent="0.25">
      <c r="A4766">
        <v>4765</v>
      </c>
      <c r="B4766" s="17" t="s">
        <v>3332</v>
      </c>
      <c r="C4766" s="17">
        <v>2339</v>
      </c>
      <c r="D4766" s="17" t="str">
        <f>INDEX(Hosts!$A:$O,MATCH(Places!$C4766,Hosts!$A:$A,0),MATCH(Places!D$1,Hosts!$1:$1,0))</f>
        <v>Within an hour</v>
      </c>
      <c r="E4766" s="87">
        <f>INDEX(Hosts!$A:$O,MATCH(Places!$C4766,Hosts!$A:$A,0),MATCH(Places!E$1,Hosts!$1:$1,0))</f>
        <v>1</v>
      </c>
      <c r="F4766" s="87">
        <f>INDEX(Hosts!$A:$O,MATCH(Places!$C4766,Hosts!$A:$A,0),MATCH(Places!F$1,Hosts!$1:$1,0))</f>
        <v>0.93</v>
      </c>
      <c r="G4766" s="17" t="str">
        <f>INDEX(Hosts!$A:$O,MATCH(Places!$C4766,Hosts!$A:$A,0),MATCH(Places!G$1,Hosts!$1:$1,0))</f>
        <v>Yes</v>
      </c>
      <c r="H4766" s="17">
        <v>18</v>
      </c>
      <c r="I4766" s="17" t="str">
        <f>INDEX(Neighborhoods!$A:$C,MATCH(Places!$H4766,Neighborhoods!$A:$A,0),MATCH(Places!I$1,Neighborhoods!$1:$1,0))</f>
        <v>Manhattan</v>
      </c>
      <c r="J4766" s="17" t="str">
        <f>INDEX(Neighborhoods!$A:$C,MATCH(Places!$H4766,Neighborhoods!$A:$A,0),MATCH(Places!J$1,Neighborhoods!$1:$1,0))</f>
        <v>Midtown</v>
      </c>
      <c r="K4766" s="17" t="s">
        <v>11822</v>
      </c>
      <c r="L4766" s="17" t="str">
        <f t="shared" si="296"/>
        <v>No</v>
      </c>
      <c r="M4766" s="17">
        <v>2</v>
      </c>
      <c r="N4766" s="17" t="str" cm="1">
        <f t="array" ref="N4766">_xlfn.IFS(M4766&lt;=2,"Small",M4766&lt;=5,"Medium",M4766&gt;5,"Large")</f>
        <v>Small</v>
      </c>
      <c r="O4766" s="65">
        <v>199</v>
      </c>
      <c r="P4766" s="87">
        <f t="shared" si="297"/>
        <v>0.03</v>
      </c>
      <c r="Q4766" s="68">
        <v>4.88</v>
      </c>
      <c r="R4766" s="68" t="str" cm="1">
        <f t="array" ref="R4766">_xlfn.SWITCH(ROUND(Q4766,0),5,"Excellent",4,"Good",3,"Ok","Bad")</f>
        <v>Excellent</v>
      </c>
      <c r="S4766" s="17">
        <v>16</v>
      </c>
      <c r="T4766" s="17" t="str">
        <f t="shared" si="298"/>
        <v>No</v>
      </c>
      <c r="U4766" s="82">
        <v>43710</v>
      </c>
      <c r="V4766" s="82">
        <v>43832</v>
      </c>
      <c r="W4766" s="17">
        <v>0</v>
      </c>
      <c r="X4766" s="17" t="str">
        <f t="shared" si="299"/>
        <v>Inactive</v>
      </c>
      <c r="Y4766" s="17" t="s">
        <v>15615</v>
      </c>
      <c r="Z4766" s="17"/>
    </row>
    <row r="4767" spans="1:26" x14ac:dyDescent="0.25">
      <c r="A4767">
        <v>4766</v>
      </c>
      <c r="B4767" s="17" t="s">
        <v>15165</v>
      </c>
      <c r="C4767" s="17">
        <v>584</v>
      </c>
      <c r="D4767" s="17" t="str">
        <f>INDEX(Hosts!$A:$O,MATCH(Places!$C4767,Hosts!$A:$A,0),MATCH(Places!D$1,Hosts!$1:$1,0))</f>
        <v>Within a few hours</v>
      </c>
      <c r="E4767" s="87">
        <f>INDEX(Hosts!$A:$O,MATCH(Places!$C4767,Hosts!$A:$A,0),MATCH(Places!E$1,Hosts!$1:$1,0))</f>
        <v>1</v>
      </c>
      <c r="F4767" s="87">
        <f>INDEX(Hosts!$A:$O,MATCH(Places!$C4767,Hosts!$A:$A,0),MATCH(Places!F$1,Hosts!$1:$1,0))</f>
        <v>1</v>
      </c>
      <c r="G4767" s="17" t="str">
        <f>INDEX(Hosts!$A:$O,MATCH(Places!$C4767,Hosts!$A:$A,0),MATCH(Places!G$1,Hosts!$1:$1,0))</f>
        <v>No</v>
      </c>
      <c r="H4767" s="17">
        <v>7</v>
      </c>
      <c r="I4767" s="17" t="str">
        <f>INDEX(Neighborhoods!$A:$C,MATCH(Places!$H4767,Neighborhoods!$A:$A,0),MATCH(Places!I$1,Neighborhoods!$1:$1,0))</f>
        <v>Brooklyn</v>
      </c>
      <c r="J4767" s="17" t="str">
        <f>INDEX(Neighborhoods!$A:$C,MATCH(Places!$H4767,Neighborhoods!$A:$A,0),MATCH(Places!J$1,Neighborhoods!$1:$1,0))</f>
        <v>Bedford-Stuyvesant</v>
      </c>
      <c r="K4767" s="17" t="s">
        <v>11822</v>
      </c>
      <c r="L4767" s="17" t="str">
        <f t="shared" si="296"/>
        <v>No</v>
      </c>
      <c r="M4767" s="17">
        <v>2</v>
      </c>
      <c r="N4767" s="17" t="str" cm="1">
        <f t="array" ref="N4767">_xlfn.IFS(M4767&lt;=2,"Small",M4767&lt;=5,"Medium",M4767&gt;5,"Large")</f>
        <v>Small</v>
      </c>
      <c r="O4767" s="65">
        <v>100</v>
      </c>
      <c r="P4767" s="87">
        <f t="shared" si="297"/>
        <v>0.03</v>
      </c>
      <c r="Q4767" s="68">
        <v>4.8899999999999997</v>
      </c>
      <c r="R4767" s="68" t="str" cm="1">
        <f t="array" ref="R4767">_xlfn.SWITCH(ROUND(Q4767,0),5,"Excellent",4,"Good",3,"Ok","Bad")</f>
        <v>Excellent</v>
      </c>
      <c r="S4767" s="17">
        <v>9</v>
      </c>
      <c r="T4767" s="17" t="str">
        <f t="shared" si="298"/>
        <v>No</v>
      </c>
      <c r="U4767" s="82">
        <v>43702</v>
      </c>
      <c r="V4767" s="82">
        <v>43831</v>
      </c>
      <c r="W4767" s="17">
        <v>49</v>
      </c>
      <c r="X4767" s="17" t="str">
        <f t="shared" si="299"/>
        <v>Active</v>
      </c>
      <c r="Y4767" s="17" t="s">
        <v>15615</v>
      </c>
      <c r="Z4767" s="17"/>
    </row>
    <row r="4768" spans="1:26" x14ac:dyDescent="0.25">
      <c r="A4768">
        <v>4767</v>
      </c>
      <c r="B4768" s="17" t="s">
        <v>3333</v>
      </c>
      <c r="C4768" s="17">
        <v>3689</v>
      </c>
      <c r="D4768" s="17" t="str">
        <f>INDEX(Hosts!$A:$O,MATCH(Places!$C4768,Hosts!$A:$A,0),MATCH(Places!D$1,Hosts!$1:$1,0))</f>
        <v>Within an hour</v>
      </c>
      <c r="E4768" s="87">
        <f>INDEX(Hosts!$A:$O,MATCH(Places!$C4768,Hosts!$A:$A,0),MATCH(Places!E$1,Hosts!$1:$1,0))</f>
        <v>1</v>
      </c>
      <c r="F4768" s="87">
        <f>INDEX(Hosts!$A:$O,MATCH(Places!$C4768,Hosts!$A:$A,0),MATCH(Places!F$1,Hosts!$1:$1,0))</f>
        <v>0.99</v>
      </c>
      <c r="G4768" s="17" t="str">
        <f>INDEX(Hosts!$A:$O,MATCH(Places!$C4768,Hosts!$A:$A,0),MATCH(Places!G$1,Hosts!$1:$1,0))</f>
        <v>Yes</v>
      </c>
      <c r="H4768" s="17">
        <v>7</v>
      </c>
      <c r="I4768" s="17" t="str">
        <f>INDEX(Neighborhoods!$A:$C,MATCH(Places!$H4768,Neighborhoods!$A:$A,0),MATCH(Places!I$1,Neighborhoods!$1:$1,0))</f>
        <v>Brooklyn</v>
      </c>
      <c r="J4768" s="17" t="str">
        <f>INDEX(Neighborhoods!$A:$C,MATCH(Places!$H4768,Neighborhoods!$A:$A,0),MATCH(Places!J$1,Neighborhoods!$1:$1,0))</f>
        <v>Bedford-Stuyvesant</v>
      </c>
      <c r="K4768" s="17" t="s">
        <v>1</v>
      </c>
      <c r="L4768" s="17" t="str">
        <f t="shared" si="296"/>
        <v>Yes</v>
      </c>
      <c r="M4768" s="17">
        <v>2</v>
      </c>
      <c r="N4768" s="17" t="str" cm="1">
        <f t="array" ref="N4768">_xlfn.IFS(M4768&lt;=2,"Small",M4768&lt;=5,"Medium",M4768&gt;5,"Large")</f>
        <v>Small</v>
      </c>
      <c r="O4768" s="65">
        <v>48</v>
      </c>
      <c r="P4768" s="87">
        <f t="shared" si="297"/>
        <v>0.03</v>
      </c>
      <c r="Q4768" s="68">
        <v>4.96</v>
      </c>
      <c r="R4768" s="68" t="str" cm="1">
        <f t="array" ref="R4768">_xlfn.SWITCH(ROUND(Q4768,0),5,"Excellent",4,"Good",3,"Ok","Bad")</f>
        <v>Excellent</v>
      </c>
      <c r="S4768" s="17">
        <v>28</v>
      </c>
      <c r="T4768" s="17" t="str">
        <f t="shared" si="298"/>
        <v>No</v>
      </c>
      <c r="U4768" s="82">
        <v>43595</v>
      </c>
      <c r="V4768" s="82">
        <v>44043</v>
      </c>
      <c r="W4768" s="17">
        <v>89</v>
      </c>
      <c r="X4768" s="17" t="str">
        <f t="shared" si="299"/>
        <v>Active</v>
      </c>
      <c r="Y4768" s="17" t="s">
        <v>15615</v>
      </c>
      <c r="Z4768" s="17"/>
    </row>
    <row r="4769" spans="1:26" x14ac:dyDescent="0.25">
      <c r="A4769">
        <v>4768</v>
      </c>
      <c r="B4769" s="17" t="s">
        <v>3334</v>
      </c>
      <c r="C4769" s="17">
        <v>3787</v>
      </c>
      <c r="D4769" s="17" t="str">
        <f>INDEX(Hosts!$A:$O,MATCH(Places!$C4769,Hosts!$A:$A,0),MATCH(Places!D$1,Hosts!$1:$1,0))</f>
        <v>Within a day</v>
      </c>
      <c r="E4769" s="87">
        <f>INDEX(Hosts!$A:$O,MATCH(Places!$C4769,Hosts!$A:$A,0),MATCH(Places!E$1,Hosts!$1:$1,0))</f>
        <v>1</v>
      </c>
      <c r="F4769" s="87">
        <f>INDEX(Hosts!$A:$O,MATCH(Places!$C4769,Hosts!$A:$A,0),MATCH(Places!F$1,Hosts!$1:$1,0))</f>
        <v>0.88</v>
      </c>
      <c r="G4769" s="17" t="str">
        <f>INDEX(Hosts!$A:$O,MATCH(Places!$C4769,Hosts!$A:$A,0),MATCH(Places!G$1,Hosts!$1:$1,0))</f>
        <v>No</v>
      </c>
      <c r="H4769" s="17">
        <v>13</v>
      </c>
      <c r="I4769" s="17" t="str">
        <f>INDEX(Neighborhoods!$A:$C,MATCH(Places!$H4769,Neighborhoods!$A:$A,0),MATCH(Places!I$1,Neighborhoods!$1:$1,0))</f>
        <v>Manhattan</v>
      </c>
      <c r="J4769" s="17" t="str">
        <f>INDEX(Neighborhoods!$A:$C,MATCH(Places!$H4769,Neighborhoods!$A:$A,0),MATCH(Places!J$1,Neighborhoods!$1:$1,0))</f>
        <v>Chelsea</v>
      </c>
      <c r="K4769" s="17" t="s">
        <v>11822</v>
      </c>
      <c r="L4769" s="17" t="str">
        <f t="shared" si="296"/>
        <v>No</v>
      </c>
      <c r="M4769" s="17">
        <v>4</v>
      </c>
      <c r="N4769" s="17" t="str" cm="1">
        <f t="array" ref="N4769">_xlfn.IFS(M4769&lt;=2,"Small",M4769&lt;=5,"Medium",M4769&gt;5,"Large")</f>
        <v>Medium</v>
      </c>
      <c r="O4769" s="65">
        <v>249</v>
      </c>
      <c r="P4769" s="87">
        <f t="shared" si="297"/>
        <v>0.04</v>
      </c>
      <c r="Q4769" s="68">
        <v>4.82</v>
      </c>
      <c r="R4769" s="68" t="str" cm="1">
        <f t="array" ref="R4769">_xlfn.SWITCH(ROUND(Q4769,0),5,"Excellent",4,"Good",3,"Ok","Bad")</f>
        <v>Excellent</v>
      </c>
      <c r="S4769" s="17">
        <v>17</v>
      </c>
      <c r="T4769" s="17" t="str">
        <f t="shared" si="298"/>
        <v>No</v>
      </c>
      <c r="U4769" s="82">
        <v>43602</v>
      </c>
      <c r="V4769" s="82">
        <v>43809</v>
      </c>
      <c r="W4769" s="17">
        <v>180</v>
      </c>
      <c r="X4769" s="17" t="str">
        <f t="shared" si="299"/>
        <v>Active</v>
      </c>
      <c r="Y4769" s="17" t="s">
        <v>15616</v>
      </c>
      <c r="Z4769" s="17"/>
    </row>
    <row r="4770" spans="1:26" x14ac:dyDescent="0.25">
      <c r="A4770">
        <v>4769</v>
      </c>
      <c r="B4770" s="17" t="s">
        <v>13628</v>
      </c>
      <c r="C4770" s="17">
        <v>2333</v>
      </c>
      <c r="D4770" s="17" t="str">
        <f>INDEX(Hosts!$A:$O,MATCH(Places!$C4770,Hosts!$A:$A,0),MATCH(Places!D$1,Hosts!$1:$1,0))</f>
        <v>A few days or more</v>
      </c>
      <c r="E4770" s="87">
        <f>INDEX(Hosts!$A:$O,MATCH(Places!$C4770,Hosts!$A:$A,0),MATCH(Places!E$1,Hosts!$1:$1,0))</f>
        <v>0</v>
      </c>
      <c r="F4770" s="87">
        <f>INDEX(Hosts!$A:$O,MATCH(Places!$C4770,Hosts!$A:$A,0),MATCH(Places!F$1,Hosts!$1:$1,0))</f>
        <v>0.66</v>
      </c>
      <c r="G4770" s="17" t="str">
        <f>INDEX(Hosts!$A:$O,MATCH(Places!$C4770,Hosts!$A:$A,0),MATCH(Places!G$1,Hosts!$1:$1,0))</f>
        <v>Yes</v>
      </c>
      <c r="H4770" s="17">
        <v>7</v>
      </c>
      <c r="I4770" s="17" t="str">
        <f>INDEX(Neighborhoods!$A:$C,MATCH(Places!$H4770,Neighborhoods!$A:$A,0),MATCH(Places!I$1,Neighborhoods!$1:$1,0))</f>
        <v>Brooklyn</v>
      </c>
      <c r="J4770" s="17" t="str">
        <f>INDEX(Neighborhoods!$A:$C,MATCH(Places!$H4770,Neighborhoods!$A:$A,0),MATCH(Places!J$1,Neighborhoods!$1:$1,0))</f>
        <v>Bedford-Stuyvesant</v>
      </c>
      <c r="K4770" s="17" t="s">
        <v>1</v>
      </c>
      <c r="L4770" s="17" t="str">
        <f t="shared" si="296"/>
        <v>Yes</v>
      </c>
      <c r="M4770" s="17">
        <v>2</v>
      </c>
      <c r="N4770" s="17" t="str" cm="1">
        <f t="array" ref="N4770">_xlfn.IFS(M4770&lt;=2,"Small",M4770&lt;=5,"Medium",M4770&gt;5,"Large")</f>
        <v>Small</v>
      </c>
      <c r="O4770" s="65">
        <v>27</v>
      </c>
      <c r="P4770" s="87">
        <f t="shared" si="297"/>
        <v>0.03</v>
      </c>
      <c r="Q4770" s="68">
        <v>4.67</v>
      </c>
      <c r="R4770" s="68" t="str" cm="1">
        <f t="array" ref="R4770">_xlfn.SWITCH(ROUND(Q4770,0),5,"Excellent",4,"Good",3,"Ok","Bad")</f>
        <v>Excellent</v>
      </c>
      <c r="S4770" s="17">
        <v>9</v>
      </c>
      <c r="T4770" s="17" t="str">
        <f t="shared" si="298"/>
        <v>No</v>
      </c>
      <c r="U4770" s="82">
        <v>43596</v>
      </c>
      <c r="V4770" s="82">
        <v>43902</v>
      </c>
      <c r="W4770" s="17">
        <v>0</v>
      </c>
      <c r="X4770" s="17" t="str">
        <f t="shared" si="299"/>
        <v>Inactive</v>
      </c>
      <c r="Y4770" s="17" t="s">
        <v>15615</v>
      </c>
      <c r="Z4770" s="17"/>
    </row>
    <row r="4771" spans="1:26" x14ac:dyDescent="0.25">
      <c r="A4771">
        <v>4770</v>
      </c>
      <c r="B4771" s="17" t="s">
        <v>14600</v>
      </c>
      <c r="C4771" s="17">
        <v>3540</v>
      </c>
      <c r="D4771" s="17" t="str">
        <f>INDEX(Hosts!$A:$O,MATCH(Places!$C4771,Hosts!$A:$A,0),MATCH(Places!D$1,Hosts!$1:$1,0))</f>
        <v>Within an hour</v>
      </c>
      <c r="E4771" s="87">
        <f>INDEX(Hosts!$A:$O,MATCH(Places!$C4771,Hosts!$A:$A,0),MATCH(Places!E$1,Hosts!$1:$1,0))</f>
        <v>1</v>
      </c>
      <c r="F4771" s="87">
        <f>INDEX(Hosts!$A:$O,MATCH(Places!$C4771,Hosts!$A:$A,0),MATCH(Places!F$1,Hosts!$1:$1,0))</f>
        <v>1</v>
      </c>
      <c r="G4771" s="17" t="str">
        <f>INDEX(Hosts!$A:$O,MATCH(Places!$C4771,Hosts!$A:$A,0),MATCH(Places!G$1,Hosts!$1:$1,0))</f>
        <v>No</v>
      </c>
      <c r="H4771" s="17">
        <v>25</v>
      </c>
      <c r="I4771" s="17" t="str">
        <f>INDEX(Neighborhoods!$A:$C,MATCH(Places!$H4771,Neighborhoods!$A:$A,0),MATCH(Places!I$1,Neighborhoods!$1:$1,0))</f>
        <v>Queens</v>
      </c>
      <c r="J4771" s="17" t="str">
        <f>INDEX(Neighborhoods!$A:$C,MATCH(Places!$H4771,Neighborhoods!$A:$A,0),MATCH(Places!J$1,Neighborhoods!$1:$1,0))</f>
        <v>Ridgewood</v>
      </c>
      <c r="K4771" s="17" t="s">
        <v>11822</v>
      </c>
      <c r="L4771" s="17" t="str">
        <f t="shared" si="296"/>
        <v>No</v>
      </c>
      <c r="M4771" s="17">
        <v>7</v>
      </c>
      <c r="N4771" s="17" t="str" cm="1">
        <f t="array" ref="N4771">_xlfn.IFS(M4771&lt;=2,"Small",M4771&lt;=5,"Medium",M4771&gt;5,"Large")</f>
        <v>Large</v>
      </c>
      <c r="O4771" s="65">
        <v>125</v>
      </c>
      <c r="P4771" s="87">
        <f t="shared" si="297"/>
        <v>0.03</v>
      </c>
      <c r="Q4771" s="68">
        <v>4.1399999999999997</v>
      </c>
      <c r="R4771" s="68" t="str" cm="1">
        <f t="array" ref="R4771">_xlfn.SWITCH(ROUND(Q4771,0),5,"Excellent",4,"Good",3,"Ok","Bad")</f>
        <v>Good</v>
      </c>
      <c r="S4771" s="17">
        <v>7</v>
      </c>
      <c r="T4771" s="17" t="str">
        <f t="shared" si="298"/>
        <v>No</v>
      </c>
      <c r="U4771" s="82">
        <v>43596</v>
      </c>
      <c r="V4771" s="82">
        <v>43765</v>
      </c>
      <c r="W4771" s="17">
        <v>90</v>
      </c>
      <c r="X4771" s="17" t="str">
        <f t="shared" si="299"/>
        <v>Active</v>
      </c>
      <c r="Y4771" s="17" t="s">
        <v>15615</v>
      </c>
      <c r="Z4771" s="17"/>
    </row>
    <row r="4772" spans="1:26" x14ac:dyDescent="0.25">
      <c r="A4772">
        <v>4771</v>
      </c>
      <c r="B4772" s="17" t="s">
        <v>15404</v>
      </c>
      <c r="C4772" s="17">
        <v>3857</v>
      </c>
      <c r="D4772" s="17" t="str">
        <f>INDEX(Hosts!$A:$O,MATCH(Places!$C4772,Hosts!$A:$A,0),MATCH(Places!D$1,Hosts!$1:$1,0))</f>
        <v>Within an hour</v>
      </c>
      <c r="E4772" s="87">
        <f>INDEX(Hosts!$A:$O,MATCH(Places!$C4772,Hosts!$A:$A,0),MATCH(Places!E$1,Hosts!$1:$1,0))</f>
        <v>1</v>
      </c>
      <c r="F4772" s="87">
        <f>INDEX(Hosts!$A:$O,MATCH(Places!$C4772,Hosts!$A:$A,0),MATCH(Places!F$1,Hosts!$1:$1,0))</f>
        <v>0.43</v>
      </c>
      <c r="G4772" s="17" t="str">
        <f>INDEX(Hosts!$A:$O,MATCH(Places!$C4772,Hosts!$A:$A,0),MATCH(Places!G$1,Hosts!$1:$1,0))</f>
        <v>No</v>
      </c>
      <c r="H4772" s="17">
        <v>12</v>
      </c>
      <c r="I4772" s="17" t="str">
        <f>INDEX(Neighborhoods!$A:$C,MATCH(Places!$H4772,Neighborhoods!$A:$A,0),MATCH(Places!I$1,Neighborhoods!$1:$1,0))</f>
        <v>Brooklyn</v>
      </c>
      <c r="J4772" s="17" t="str">
        <f>INDEX(Neighborhoods!$A:$C,MATCH(Places!$H4772,Neighborhoods!$A:$A,0),MATCH(Places!J$1,Neighborhoods!$1:$1,0))</f>
        <v>Williamsburg</v>
      </c>
      <c r="K4772" s="17" t="s">
        <v>1</v>
      </c>
      <c r="L4772" s="17" t="str">
        <f t="shared" si="296"/>
        <v>Yes</v>
      </c>
      <c r="M4772" s="17">
        <v>3</v>
      </c>
      <c r="N4772" s="17" t="str" cm="1">
        <f t="array" ref="N4772">_xlfn.IFS(M4772&lt;=2,"Small",M4772&lt;=5,"Medium",M4772&gt;5,"Large")</f>
        <v>Medium</v>
      </c>
      <c r="O4772" s="65">
        <v>48</v>
      </c>
      <c r="P4772" s="87">
        <f t="shared" si="297"/>
        <v>0.03</v>
      </c>
      <c r="Q4772" s="68">
        <v>4.29</v>
      </c>
      <c r="R4772" s="68" t="str" cm="1">
        <f t="array" ref="R4772">_xlfn.SWITCH(ROUND(Q4772,0),5,"Excellent",4,"Good",3,"Ok","Bad")</f>
        <v>Good</v>
      </c>
      <c r="S4772" s="17">
        <v>7</v>
      </c>
      <c r="T4772" s="17" t="str">
        <f t="shared" si="298"/>
        <v>No</v>
      </c>
      <c r="U4772" s="82">
        <v>43602</v>
      </c>
      <c r="V4772" s="82">
        <v>43810</v>
      </c>
      <c r="W4772" s="17">
        <v>180</v>
      </c>
      <c r="X4772" s="17" t="str">
        <f t="shared" si="299"/>
        <v>Active</v>
      </c>
      <c r="Y4772" s="17" t="s">
        <v>15616</v>
      </c>
      <c r="Z4772" s="17"/>
    </row>
    <row r="4773" spans="1:26" x14ac:dyDescent="0.25">
      <c r="A4773">
        <v>4772</v>
      </c>
      <c r="B4773" s="17" t="s">
        <v>3335</v>
      </c>
      <c r="C4773" s="17">
        <v>3679</v>
      </c>
      <c r="D4773" s="17" t="str">
        <f>INDEX(Hosts!$A:$O,MATCH(Places!$C4773,Hosts!$A:$A,0),MATCH(Places!D$1,Hosts!$1:$1,0))</f>
        <v>Within an hour</v>
      </c>
      <c r="E4773" s="87">
        <f>INDEX(Hosts!$A:$O,MATCH(Places!$C4773,Hosts!$A:$A,0),MATCH(Places!E$1,Hosts!$1:$1,0))</f>
        <v>0.94</v>
      </c>
      <c r="F4773" s="87">
        <f>INDEX(Hosts!$A:$O,MATCH(Places!$C4773,Hosts!$A:$A,0),MATCH(Places!F$1,Hosts!$1:$1,0))</f>
        <v>0.97</v>
      </c>
      <c r="G4773" s="17" t="str">
        <f>INDEX(Hosts!$A:$O,MATCH(Places!$C4773,Hosts!$A:$A,0),MATCH(Places!G$1,Hosts!$1:$1,0))</f>
        <v>No</v>
      </c>
      <c r="H4773" s="17">
        <v>7</v>
      </c>
      <c r="I4773" s="17" t="str">
        <f>INDEX(Neighborhoods!$A:$C,MATCH(Places!$H4773,Neighborhoods!$A:$A,0),MATCH(Places!I$1,Neighborhoods!$1:$1,0))</f>
        <v>Brooklyn</v>
      </c>
      <c r="J4773" s="17" t="str">
        <f>INDEX(Neighborhoods!$A:$C,MATCH(Places!$H4773,Neighborhoods!$A:$A,0),MATCH(Places!J$1,Neighborhoods!$1:$1,0))</f>
        <v>Bedford-Stuyvesant</v>
      </c>
      <c r="K4773" s="17" t="s">
        <v>1</v>
      </c>
      <c r="L4773" s="17" t="str">
        <f t="shared" si="296"/>
        <v>Yes</v>
      </c>
      <c r="M4773" s="17">
        <v>3</v>
      </c>
      <c r="N4773" s="17" t="str" cm="1">
        <f t="array" ref="N4773">_xlfn.IFS(M4773&lt;=2,"Small",M4773&lt;=5,"Medium",M4773&gt;5,"Large")</f>
        <v>Medium</v>
      </c>
      <c r="O4773" s="65">
        <v>47</v>
      </c>
      <c r="P4773" s="87">
        <f t="shared" si="297"/>
        <v>0.03</v>
      </c>
      <c r="Q4773" s="68">
        <v>4.7</v>
      </c>
      <c r="R4773" s="68" t="str" cm="1">
        <f t="array" ref="R4773">_xlfn.SWITCH(ROUND(Q4773,0),5,"Excellent",4,"Good",3,"Ok","Bad")</f>
        <v>Excellent</v>
      </c>
      <c r="S4773" s="17">
        <v>20</v>
      </c>
      <c r="T4773" s="17" t="str">
        <f t="shared" si="298"/>
        <v>No</v>
      </c>
      <c r="U4773" s="82">
        <v>43599</v>
      </c>
      <c r="V4773" s="82">
        <v>44018</v>
      </c>
      <c r="W4773" s="17">
        <v>102</v>
      </c>
      <c r="X4773" s="17" t="str">
        <f t="shared" si="299"/>
        <v>Active</v>
      </c>
      <c r="Y4773" s="17" t="s">
        <v>15615</v>
      </c>
      <c r="Z4773" s="17"/>
    </row>
    <row r="4774" spans="1:26" x14ac:dyDescent="0.25">
      <c r="A4774">
        <v>4773</v>
      </c>
      <c r="B4774" s="17" t="s">
        <v>14040</v>
      </c>
      <c r="C4774" s="17">
        <v>2477</v>
      </c>
      <c r="D4774" s="17" t="str">
        <f>INDEX(Hosts!$A:$O,MATCH(Places!$C4774,Hosts!$A:$A,0),MATCH(Places!D$1,Hosts!$1:$1,0))</f>
        <v>Within an hour</v>
      </c>
      <c r="E4774" s="87">
        <f>INDEX(Hosts!$A:$O,MATCH(Places!$C4774,Hosts!$A:$A,0),MATCH(Places!E$1,Hosts!$1:$1,0))</f>
        <v>1</v>
      </c>
      <c r="F4774" s="87">
        <f>INDEX(Hosts!$A:$O,MATCH(Places!$C4774,Hosts!$A:$A,0),MATCH(Places!F$1,Hosts!$1:$1,0))</f>
        <v>1</v>
      </c>
      <c r="G4774" s="17" t="str">
        <f>INDEX(Hosts!$A:$O,MATCH(Places!$C4774,Hosts!$A:$A,0),MATCH(Places!G$1,Hosts!$1:$1,0))</f>
        <v>Yes</v>
      </c>
      <c r="H4774" s="17">
        <v>9</v>
      </c>
      <c r="I4774" s="17" t="str">
        <f>INDEX(Neighborhoods!$A:$C,MATCH(Places!$H4774,Neighborhoods!$A:$A,0),MATCH(Places!I$1,Neighborhoods!$1:$1,0))</f>
        <v>Brooklyn</v>
      </c>
      <c r="J4774" s="17" t="str">
        <f>INDEX(Neighborhoods!$A:$C,MATCH(Places!$H4774,Neighborhoods!$A:$A,0),MATCH(Places!J$1,Neighborhoods!$1:$1,0))</f>
        <v>Crown Heights</v>
      </c>
      <c r="K4774" s="17" t="s">
        <v>11822</v>
      </c>
      <c r="L4774" s="17" t="str">
        <f t="shared" si="296"/>
        <v>No</v>
      </c>
      <c r="M4774" s="17">
        <v>8</v>
      </c>
      <c r="N4774" s="17" t="str" cm="1">
        <f t="array" ref="N4774">_xlfn.IFS(M4774&lt;=2,"Small",M4774&lt;=5,"Medium",M4774&gt;5,"Large")</f>
        <v>Large</v>
      </c>
      <c r="O4774" s="65">
        <v>359</v>
      </c>
      <c r="P4774" s="87">
        <f t="shared" si="297"/>
        <v>0.04</v>
      </c>
      <c r="Q4774" s="68">
        <v>5</v>
      </c>
      <c r="R4774" s="68" t="str" cm="1">
        <f t="array" ref="R4774">_xlfn.SWITCH(ROUND(Q4774,0),5,"Excellent",4,"Good",3,"Ok","Bad")</f>
        <v>Excellent</v>
      </c>
      <c r="S4774" s="17">
        <v>13</v>
      </c>
      <c r="T4774" s="17" t="str">
        <f t="shared" si="298"/>
        <v>No</v>
      </c>
      <c r="U4774" s="82">
        <v>43600</v>
      </c>
      <c r="V4774" s="82">
        <v>43884</v>
      </c>
      <c r="W4774" s="17">
        <v>0</v>
      </c>
      <c r="X4774" s="17" t="str">
        <f t="shared" si="299"/>
        <v>Inactive</v>
      </c>
      <c r="Y4774" s="17" t="s">
        <v>15616</v>
      </c>
      <c r="Z4774" s="17"/>
    </row>
    <row r="4775" spans="1:26" x14ac:dyDescent="0.25">
      <c r="A4775">
        <v>4774</v>
      </c>
      <c r="B4775" s="17" t="s">
        <v>3336</v>
      </c>
      <c r="C4775" s="17">
        <v>1842</v>
      </c>
      <c r="D4775" s="17" t="str">
        <f>INDEX(Hosts!$A:$O,MATCH(Places!$C4775,Hosts!$A:$A,0),MATCH(Places!D$1,Hosts!$1:$1,0))</f>
        <v>Within a few hours</v>
      </c>
      <c r="E4775" s="87">
        <f>INDEX(Hosts!$A:$O,MATCH(Places!$C4775,Hosts!$A:$A,0),MATCH(Places!E$1,Hosts!$1:$1,0))</f>
        <v>1</v>
      </c>
      <c r="F4775" s="87">
        <f>INDEX(Hosts!$A:$O,MATCH(Places!$C4775,Hosts!$A:$A,0),MATCH(Places!F$1,Hosts!$1:$1,0))</f>
        <v>0.91</v>
      </c>
      <c r="G4775" s="17" t="str">
        <f>INDEX(Hosts!$A:$O,MATCH(Places!$C4775,Hosts!$A:$A,0),MATCH(Places!G$1,Hosts!$1:$1,0))</f>
        <v>Yes</v>
      </c>
      <c r="H4775" s="17">
        <v>7</v>
      </c>
      <c r="I4775" s="17" t="str">
        <f>INDEX(Neighborhoods!$A:$C,MATCH(Places!$H4775,Neighborhoods!$A:$A,0),MATCH(Places!I$1,Neighborhoods!$1:$1,0))</f>
        <v>Brooklyn</v>
      </c>
      <c r="J4775" s="17" t="str">
        <f>INDEX(Neighborhoods!$A:$C,MATCH(Places!$H4775,Neighborhoods!$A:$A,0),MATCH(Places!J$1,Neighborhoods!$1:$1,0))</f>
        <v>Bedford-Stuyvesant</v>
      </c>
      <c r="K4775" s="17" t="s">
        <v>1</v>
      </c>
      <c r="L4775" s="17" t="str">
        <f t="shared" si="296"/>
        <v>Yes</v>
      </c>
      <c r="M4775" s="17">
        <v>2</v>
      </c>
      <c r="N4775" s="17" t="str" cm="1">
        <f t="array" ref="N4775">_xlfn.IFS(M4775&lt;=2,"Small",M4775&lt;=5,"Medium",M4775&gt;5,"Large")</f>
        <v>Small</v>
      </c>
      <c r="O4775" s="65">
        <v>50</v>
      </c>
      <c r="P4775" s="87">
        <f t="shared" si="297"/>
        <v>0.03</v>
      </c>
      <c r="Q4775" s="68">
        <v>5</v>
      </c>
      <c r="R4775" s="68" t="str" cm="1">
        <f t="array" ref="R4775">_xlfn.SWITCH(ROUND(Q4775,0),5,"Excellent",4,"Good",3,"Ok","Bad")</f>
        <v>Excellent</v>
      </c>
      <c r="S4775" s="17">
        <v>19</v>
      </c>
      <c r="T4775" s="17" t="str">
        <f t="shared" si="298"/>
        <v>No</v>
      </c>
      <c r="U4775" s="82">
        <v>43617</v>
      </c>
      <c r="V4775" s="82">
        <v>43914</v>
      </c>
      <c r="W4775" s="17">
        <v>351</v>
      </c>
      <c r="X4775" s="17" t="str">
        <f t="shared" si="299"/>
        <v>Active</v>
      </c>
      <c r="Y4775" s="17" t="s">
        <v>15615</v>
      </c>
      <c r="Z4775" s="17"/>
    </row>
    <row r="4776" spans="1:26" x14ac:dyDescent="0.25">
      <c r="A4776">
        <v>4775</v>
      </c>
      <c r="B4776" s="17" t="s">
        <v>14675</v>
      </c>
      <c r="C4776" s="17">
        <v>3561</v>
      </c>
      <c r="D4776" s="17" t="str">
        <f>INDEX(Hosts!$A:$O,MATCH(Places!$C4776,Hosts!$A:$A,0),MATCH(Places!D$1,Hosts!$1:$1,0))</f>
        <v>Within a few hours</v>
      </c>
      <c r="E4776" s="87">
        <f>INDEX(Hosts!$A:$O,MATCH(Places!$C4776,Hosts!$A:$A,0),MATCH(Places!E$1,Hosts!$1:$1,0))</f>
        <v>0.75</v>
      </c>
      <c r="F4776" s="87">
        <f>INDEX(Hosts!$A:$O,MATCH(Places!$C4776,Hosts!$A:$A,0),MATCH(Places!F$1,Hosts!$1:$1,0))</f>
        <v>0.92</v>
      </c>
      <c r="G4776" s="17" t="str">
        <f>INDEX(Hosts!$A:$O,MATCH(Places!$C4776,Hosts!$A:$A,0),MATCH(Places!G$1,Hosts!$1:$1,0))</f>
        <v>Yes</v>
      </c>
      <c r="H4776" s="17">
        <v>6</v>
      </c>
      <c r="I4776" s="17" t="str">
        <f>INDEX(Neighborhoods!$A:$C,MATCH(Places!$H4776,Neighborhoods!$A:$A,0),MATCH(Places!I$1,Neighborhoods!$1:$1,0))</f>
        <v>Bronx</v>
      </c>
      <c r="J4776" s="17" t="str">
        <f>INDEX(Neighborhoods!$A:$C,MATCH(Places!$H4776,Neighborhoods!$A:$A,0),MATCH(Places!J$1,Neighborhoods!$1:$1,0))</f>
        <v>Wakefield</v>
      </c>
      <c r="K4776" s="17" t="s">
        <v>11822</v>
      </c>
      <c r="L4776" s="17" t="str">
        <f t="shared" si="296"/>
        <v>No</v>
      </c>
      <c r="M4776" s="17">
        <v>9</v>
      </c>
      <c r="N4776" s="17" t="str" cm="1">
        <f t="array" ref="N4776">_xlfn.IFS(M4776&lt;=2,"Small",M4776&lt;=5,"Medium",M4776&gt;5,"Large")</f>
        <v>Large</v>
      </c>
      <c r="O4776" s="65">
        <v>609</v>
      </c>
      <c r="P4776" s="87">
        <f t="shared" si="297"/>
        <v>0.05</v>
      </c>
      <c r="Q4776" s="68">
        <v>4.8099999999999996</v>
      </c>
      <c r="R4776" s="68" t="str" cm="1">
        <f t="array" ref="R4776">_xlfn.SWITCH(ROUND(Q4776,0),5,"Excellent",4,"Good",3,"Ok","Bad")</f>
        <v>Excellent</v>
      </c>
      <c r="S4776" s="17">
        <v>27</v>
      </c>
      <c r="T4776" s="17" t="str">
        <f t="shared" si="298"/>
        <v>No</v>
      </c>
      <c r="U4776" s="82">
        <v>43602</v>
      </c>
      <c r="V4776" s="82">
        <v>43995</v>
      </c>
      <c r="W4776" s="17">
        <v>270</v>
      </c>
      <c r="X4776" s="17" t="str">
        <f t="shared" si="299"/>
        <v>Active</v>
      </c>
      <c r="Y4776" s="17" t="s">
        <v>15615</v>
      </c>
      <c r="Z4776" s="17"/>
    </row>
    <row r="4777" spans="1:26" x14ac:dyDescent="0.25">
      <c r="A4777">
        <v>4776</v>
      </c>
      <c r="B4777" s="17" t="s">
        <v>3337</v>
      </c>
      <c r="C4777" s="17">
        <v>3482</v>
      </c>
      <c r="D4777" s="17" t="str">
        <f>INDEX(Hosts!$A:$O,MATCH(Places!$C4777,Hosts!$A:$A,0),MATCH(Places!D$1,Hosts!$1:$1,0))</f>
        <v>Within a few hours</v>
      </c>
      <c r="E4777" s="87">
        <f>INDEX(Hosts!$A:$O,MATCH(Places!$C4777,Hosts!$A:$A,0),MATCH(Places!E$1,Hosts!$1:$1,0))</f>
        <v>0.98</v>
      </c>
      <c r="F4777" s="87">
        <f>INDEX(Hosts!$A:$O,MATCH(Places!$C4777,Hosts!$A:$A,0),MATCH(Places!F$1,Hosts!$1:$1,0))</f>
        <v>0.98</v>
      </c>
      <c r="G4777" s="17" t="str">
        <f>INDEX(Hosts!$A:$O,MATCH(Places!$C4777,Hosts!$A:$A,0),MATCH(Places!G$1,Hosts!$1:$1,0))</f>
        <v>No</v>
      </c>
      <c r="H4777" s="17">
        <v>5</v>
      </c>
      <c r="I4777" s="17" t="str">
        <f>INDEX(Neighborhoods!$A:$C,MATCH(Places!$H4777,Neighborhoods!$A:$A,0),MATCH(Places!I$1,Neighborhoods!$1:$1,0))</f>
        <v>Bronx</v>
      </c>
      <c r="J4777" s="17" t="str">
        <f>INDEX(Neighborhoods!$A:$C,MATCH(Places!$H4777,Neighborhoods!$A:$A,0),MATCH(Places!J$1,Neighborhoods!$1:$1,0))</f>
        <v>Port Morris</v>
      </c>
      <c r="K4777" s="17" t="s">
        <v>16</v>
      </c>
      <c r="L4777" s="17" t="str">
        <f t="shared" si="296"/>
        <v>Yes</v>
      </c>
      <c r="M4777" s="17">
        <v>1</v>
      </c>
      <c r="N4777" s="17" t="str" cm="1">
        <f t="array" ref="N4777">_xlfn.IFS(M4777&lt;=2,"Small",M4777&lt;=5,"Medium",M4777&gt;5,"Large")</f>
        <v>Small</v>
      </c>
      <c r="O4777" s="65">
        <v>22</v>
      </c>
      <c r="P4777" s="87">
        <f t="shared" si="297"/>
        <v>0.03</v>
      </c>
      <c r="Q4777" s="68">
        <v>4.33</v>
      </c>
      <c r="R4777" s="68" t="str" cm="1">
        <f t="array" ref="R4777">_xlfn.SWITCH(ROUND(Q4777,0),5,"Excellent",4,"Good",3,"Ok","Bad")</f>
        <v>Good</v>
      </c>
      <c r="S4777" s="17">
        <v>18</v>
      </c>
      <c r="T4777" s="17" t="str">
        <f t="shared" si="298"/>
        <v>No</v>
      </c>
      <c r="U4777" s="82">
        <v>43597</v>
      </c>
      <c r="V4777" s="82">
        <v>43811</v>
      </c>
      <c r="W4777" s="17">
        <v>105</v>
      </c>
      <c r="X4777" s="17" t="str">
        <f t="shared" si="299"/>
        <v>Active</v>
      </c>
      <c r="Y4777" s="17" t="s">
        <v>15615</v>
      </c>
      <c r="Z4777" s="17"/>
    </row>
    <row r="4778" spans="1:26" x14ac:dyDescent="0.25">
      <c r="A4778">
        <v>4777</v>
      </c>
      <c r="B4778" s="17" t="s">
        <v>14009</v>
      </c>
      <c r="C4778" s="17">
        <v>1153</v>
      </c>
      <c r="D4778" s="17" t="str">
        <f>INDEX(Hosts!$A:$O,MATCH(Places!$C4778,Hosts!$A:$A,0),MATCH(Places!D$1,Hosts!$1:$1,0))</f>
        <v>Within an hour</v>
      </c>
      <c r="E4778" s="87">
        <f>INDEX(Hosts!$A:$O,MATCH(Places!$C4778,Hosts!$A:$A,0),MATCH(Places!E$1,Hosts!$1:$1,0))</f>
        <v>1</v>
      </c>
      <c r="F4778" s="87">
        <f>INDEX(Hosts!$A:$O,MATCH(Places!$C4778,Hosts!$A:$A,0),MATCH(Places!F$1,Hosts!$1:$1,0))</f>
        <v>1</v>
      </c>
      <c r="G4778" s="17" t="str">
        <f>INDEX(Hosts!$A:$O,MATCH(Places!$C4778,Hosts!$A:$A,0),MATCH(Places!G$1,Hosts!$1:$1,0))</f>
        <v>No</v>
      </c>
      <c r="H4778" s="17">
        <v>7</v>
      </c>
      <c r="I4778" s="17" t="str">
        <f>INDEX(Neighborhoods!$A:$C,MATCH(Places!$H4778,Neighborhoods!$A:$A,0),MATCH(Places!I$1,Neighborhoods!$1:$1,0))</f>
        <v>Brooklyn</v>
      </c>
      <c r="J4778" s="17" t="str">
        <f>INDEX(Neighborhoods!$A:$C,MATCH(Places!$H4778,Neighborhoods!$A:$A,0),MATCH(Places!J$1,Neighborhoods!$1:$1,0))</f>
        <v>Bedford-Stuyvesant</v>
      </c>
      <c r="K4778" s="17" t="s">
        <v>1</v>
      </c>
      <c r="L4778" s="17" t="str">
        <f t="shared" si="296"/>
        <v>Yes</v>
      </c>
      <c r="M4778" s="17">
        <v>2</v>
      </c>
      <c r="N4778" s="17" t="str" cm="1">
        <f t="array" ref="N4778">_xlfn.IFS(M4778&lt;=2,"Small",M4778&lt;=5,"Medium",M4778&gt;5,"Large")</f>
        <v>Small</v>
      </c>
      <c r="O4778" s="65">
        <v>185</v>
      </c>
      <c r="P4778" s="87">
        <f t="shared" si="297"/>
        <v>0.03</v>
      </c>
      <c r="Q4778" s="68">
        <v>4.75</v>
      </c>
      <c r="R4778" s="68" t="str" cm="1">
        <f t="array" ref="R4778">_xlfn.SWITCH(ROUND(Q4778,0),5,"Excellent",4,"Good",3,"Ok","Bad")</f>
        <v>Excellent</v>
      </c>
      <c r="S4778" s="17">
        <v>8</v>
      </c>
      <c r="T4778" s="17" t="str">
        <f t="shared" si="298"/>
        <v>No</v>
      </c>
      <c r="U4778" s="82">
        <v>43752</v>
      </c>
      <c r="V4778" s="82">
        <v>43863</v>
      </c>
      <c r="W4778" s="17">
        <v>0</v>
      </c>
      <c r="X4778" s="17" t="str">
        <f t="shared" si="299"/>
        <v>Inactive</v>
      </c>
      <c r="Y4778" s="17" t="s">
        <v>15616</v>
      </c>
      <c r="Z4778" s="17"/>
    </row>
    <row r="4779" spans="1:26" x14ac:dyDescent="0.25">
      <c r="A4779">
        <v>4778</v>
      </c>
      <c r="B4779" s="17" t="s">
        <v>3338</v>
      </c>
      <c r="C4779" s="17">
        <v>1288</v>
      </c>
      <c r="D4779" s="17" t="str">
        <f>INDEX(Hosts!$A:$O,MATCH(Places!$C4779,Hosts!$A:$A,0),MATCH(Places!D$1,Hosts!$1:$1,0))</f>
        <v>Within a few hours</v>
      </c>
      <c r="E4779" s="87">
        <f>INDEX(Hosts!$A:$O,MATCH(Places!$C4779,Hosts!$A:$A,0),MATCH(Places!E$1,Hosts!$1:$1,0))</f>
        <v>1</v>
      </c>
      <c r="F4779" s="87">
        <f>INDEX(Hosts!$A:$O,MATCH(Places!$C4779,Hosts!$A:$A,0),MATCH(Places!F$1,Hosts!$1:$1,0))</f>
        <v>0.9</v>
      </c>
      <c r="G4779" s="17" t="str">
        <f>INDEX(Hosts!$A:$O,MATCH(Places!$C4779,Hosts!$A:$A,0),MATCH(Places!G$1,Hosts!$1:$1,0))</f>
        <v>No</v>
      </c>
      <c r="H4779" s="17">
        <v>17</v>
      </c>
      <c r="I4779" s="17" t="str">
        <f>INDEX(Neighborhoods!$A:$C,MATCH(Places!$H4779,Neighborhoods!$A:$A,0),MATCH(Places!I$1,Neighborhoods!$1:$1,0))</f>
        <v>Manhattan</v>
      </c>
      <c r="J4779" s="17" t="str">
        <f>INDEX(Neighborhoods!$A:$C,MATCH(Places!$H4779,Neighborhoods!$A:$A,0),MATCH(Places!J$1,Neighborhoods!$1:$1,0))</f>
        <v>Hell's Kitchen</v>
      </c>
      <c r="K4779" s="17" t="s">
        <v>1</v>
      </c>
      <c r="L4779" s="17" t="str">
        <f t="shared" si="296"/>
        <v>Yes</v>
      </c>
      <c r="M4779" s="17">
        <v>2</v>
      </c>
      <c r="N4779" s="17" t="str" cm="1">
        <f t="array" ref="N4779">_xlfn.IFS(M4779&lt;=2,"Small",M4779&lt;=5,"Medium",M4779&gt;5,"Large")</f>
        <v>Small</v>
      </c>
      <c r="O4779" s="65">
        <v>79</v>
      </c>
      <c r="P4779" s="87">
        <f t="shared" si="297"/>
        <v>0.03</v>
      </c>
      <c r="Q4779" s="68">
        <v>4.9000000000000004</v>
      </c>
      <c r="R4779" s="68" t="str" cm="1">
        <f t="array" ref="R4779">_xlfn.SWITCH(ROUND(Q4779,0),5,"Excellent",4,"Good",3,"Ok","Bad")</f>
        <v>Excellent</v>
      </c>
      <c r="S4779" s="17">
        <v>42</v>
      </c>
      <c r="T4779" s="17" t="str">
        <f t="shared" si="298"/>
        <v>No</v>
      </c>
      <c r="U4779" s="82">
        <v>43602</v>
      </c>
      <c r="V4779" s="82">
        <v>44042</v>
      </c>
      <c r="W4779" s="17">
        <v>179</v>
      </c>
      <c r="X4779" s="17" t="str">
        <f t="shared" si="299"/>
        <v>Active</v>
      </c>
      <c r="Y4779" s="17" t="s">
        <v>15615</v>
      </c>
      <c r="Z4779" s="17"/>
    </row>
    <row r="4780" spans="1:26" x14ac:dyDescent="0.25">
      <c r="A4780">
        <v>4779</v>
      </c>
      <c r="B4780" s="17" t="s">
        <v>3339</v>
      </c>
      <c r="C4780" s="17">
        <v>1106</v>
      </c>
      <c r="D4780" s="17" t="str">
        <f>INDEX(Hosts!$A:$O,MATCH(Places!$C4780,Hosts!$A:$A,0),MATCH(Places!D$1,Hosts!$1:$1,0))</f>
        <v>Within an hour</v>
      </c>
      <c r="E4780" s="87">
        <f>INDEX(Hosts!$A:$O,MATCH(Places!$C4780,Hosts!$A:$A,0),MATCH(Places!E$1,Hosts!$1:$1,0))</f>
        <v>1</v>
      </c>
      <c r="F4780" s="87">
        <f>INDEX(Hosts!$A:$O,MATCH(Places!$C4780,Hosts!$A:$A,0),MATCH(Places!F$1,Hosts!$1:$1,0))</f>
        <v>1</v>
      </c>
      <c r="G4780" s="17" t="str">
        <f>INDEX(Hosts!$A:$O,MATCH(Places!$C4780,Hosts!$A:$A,0),MATCH(Places!G$1,Hosts!$1:$1,0))</f>
        <v>Yes</v>
      </c>
      <c r="H4780" s="17">
        <v>12</v>
      </c>
      <c r="I4780" s="17" t="str">
        <f>INDEX(Neighborhoods!$A:$C,MATCH(Places!$H4780,Neighborhoods!$A:$A,0),MATCH(Places!I$1,Neighborhoods!$1:$1,0))</f>
        <v>Brooklyn</v>
      </c>
      <c r="J4780" s="17" t="str">
        <f>INDEX(Neighborhoods!$A:$C,MATCH(Places!$H4780,Neighborhoods!$A:$A,0),MATCH(Places!J$1,Neighborhoods!$1:$1,0))</f>
        <v>Williamsburg</v>
      </c>
      <c r="K4780" s="17" t="s">
        <v>11822</v>
      </c>
      <c r="L4780" s="17" t="str">
        <f t="shared" si="296"/>
        <v>No</v>
      </c>
      <c r="M4780" s="17">
        <v>2</v>
      </c>
      <c r="N4780" s="17" t="str" cm="1">
        <f t="array" ref="N4780">_xlfn.IFS(M4780&lt;=2,"Small",M4780&lt;=5,"Medium",M4780&gt;5,"Large")</f>
        <v>Small</v>
      </c>
      <c r="O4780" s="65">
        <v>139</v>
      </c>
      <c r="P4780" s="87">
        <f t="shared" si="297"/>
        <v>0.03</v>
      </c>
      <c r="Q4780" s="68">
        <v>4.8499999999999996</v>
      </c>
      <c r="R4780" s="68" t="str" cm="1">
        <f t="array" ref="R4780">_xlfn.SWITCH(ROUND(Q4780,0),5,"Excellent",4,"Good",3,"Ok","Bad")</f>
        <v>Excellent</v>
      </c>
      <c r="S4780" s="17">
        <v>34</v>
      </c>
      <c r="T4780" s="17" t="str">
        <f t="shared" si="298"/>
        <v>No</v>
      </c>
      <c r="U4780" s="82">
        <v>43633</v>
      </c>
      <c r="V4780" s="82">
        <v>44046</v>
      </c>
      <c r="W4780" s="17">
        <v>5</v>
      </c>
      <c r="X4780" s="17" t="str">
        <f t="shared" si="299"/>
        <v>Active</v>
      </c>
      <c r="Y4780" s="17" t="s">
        <v>15616</v>
      </c>
      <c r="Z4780" s="17"/>
    </row>
    <row r="4781" spans="1:26" x14ac:dyDescent="0.25">
      <c r="A4781">
        <v>4780</v>
      </c>
      <c r="B4781" s="17" t="s">
        <v>3340</v>
      </c>
      <c r="C4781" s="17">
        <v>2564</v>
      </c>
      <c r="D4781" s="17" t="str">
        <f>INDEX(Hosts!$A:$O,MATCH(Places!$C4781,Hosts!$A:$A,0),MATCH(Places!D$1,Hosts!$1:$1,0))</f>
        <v>Within a few hours</v>
      </c>
      <c r="E4781" s="87">
        <f>INDEX(Hosts!$A:$O,MATCH(Places!$C4781,Hosts!$A:$A,0),MATCH(Places!E$1,Hosts!$1:$1,0))</f>
        <v>1</v>
      </c>
      <c r="F4781" s="87">
        <f>INDEX(Hosts!$A:$O,MATCH(Places!$C4781,Hosts!$A:$A,0),MATCH(Places!F$1,Hosts!$1:$1,0))</f>
        <v>0.95</v>
      </c>
      <c r="G4781" s="17" t="str">
        <f>INDEX(Hosts!$A:$O,MATCH(Places!$C4781,Hosts!$A:$A,0),MATCH(Places!G$1,Hosts!$1:$1,0))</f>
        <v>Yes</v>
      </c>
      <c r="H4781" s="17">
        <v>12</v>
      </c>
      <c r="I4781" s="17" t="str">
        <f>INDEX(Neighborhoods!$A:$C,MATCH(Places!$H4781,Neighborhoods!$A:$A,0),MATCH(Places!I$1,Neighborhoods!$1:$1,0))</f>
        <v>Brooklyn</v>
      </c>
      <c r="J4781" s="17" t="str">
        <f>INDEX(Neighborhoods!$A:$C,MATCH(Places!$H4781,Neighborhoods!$A:$A,0),MATCH(Places!J$1,Neighborhoods!$1:$1,0))</f>
        <v>Williamsburg</v>
      </c>
      <c r="K4781" s="17" t="s">
        <v>11822</v>
      </c>
      <c r="L4781" s="17" t="str">
        <f t="shared" si="296"/>
        <v>No</v>
      </c>
      <c r="M4781" s="17">
        <v>4</v>
      </c>
      <c r="N4781" s="17" t="str" cm="1">
        <f t="array" ref="N4781">_xlfn.IFS(M4781&lt;=2,"Small",M4781&lt;=5,"Medium",M4781&gt;5,"Large")</f>
        <v>Medium</v>
      </c>
      <c r="O4781" s="65">
        <v>140</v>
      </c>
      <c r="P4781" s="87">
        <f t="shared" si="297"/>
        <v>0.03</v>
      </c>
      <c r="Q4781" s="68">
        <v>5</v>
      </c>
      <c r="R4781" s="68" t="str" cm="1">
        <f t="array" ref="R4781">_xlfn.SWITCH(ROUND(Q4781,0),5,"Excellent",4,"Good",3,"Ok","Bad")</f>
        <v>Excellent</v>
      </c>
      <c r="S4781" s="17">
        <v>35</v>
      </c>
      <c r="T4781" s="17" t="str">
        <f t="shared" si="298"/>
        <v>No</v>
      </c>
      <c r="U4781" s="82">
        <v>43674</v>
      </c>
      <c r="V4781" s="82">
        <v>43901</v>
      </c>
      <c r="W4781" s="17">
        <v>332</v>
      </c>
      <c r="X4781" s="17" t="str">
        <f t="shared" si="299"/>
        <v>Active</v>
      </c>
      <c r="Y4781" s="17" t="s">
        <v>15615</v>
      </c>
      <c r="Z4781" s="17"/>
    </row>
    <row r="4782" spans="1:26" x14ac:dyDescent="0.25">
      <c r="A4782">
        <v>4781</v>
      </c>
      <c r="B4782" s="17" t="s">
        <v>3341</v>
      </c>
      <c r="C4782" s="17">
        <v>2770</v>
      </c>
      <c r="D4782" s="17" t="str">
        <f>INDEX(Hosts!$A:$O,MATCH(Places!$C4782,Hosts!$A:$A,0),MATCH(Places!D$1,Hosts!$1:$1,0))</f>
        <v>Within an hour</v>
      </c>
      <c r="E4782" s="87">
        <f>INDEX(Hosts!$A:$O,MATCH(Places!$C4782,Hosts!$A:$A,0),MATCH(Places!E$1,Hosts!$1:$1,0))</f>
        <v>1</v>
      </c>
      <c r="F4782" s="87">
        <f>INDEX(Hosts!$A:$O,MATCH(Places!$C4782,Hosts!$A:$A,0),MATCH(Places!F$1,Hosts!$1:$1,0))</f>
        <v>1</v>
      </c>
      <c r="G4782" s="17" t="str">
        <f>INDEX(Hosts!$A:$O,MATCH(Places!$C4782,Hosts!$A:$A,0),MATCH(Places!G$1,Hosts!$1:$1,0))</f>
        <v>Yes</v>
      </c>
      <c r="H4782" s="17">
        <v>15</v>
      </c>
      <c r="I4782" s="17" t="str">
        <f>INDEX(Neighborhoods!$A:$C,MATCH(Places!$H4782,Neighborhoods!$A:$A,0),MATCH(Places!I$1,Neighborhoods!$1:$1,0))</f>
        <v>Manhattan</v>
      </c>
      <c r="J4782" s="17" t="str">
        <f>INDEX(Neighborhoods!$A:$C,MATCH(Places!$H4782,Neighborhoods!$A:$A,0),MATCH(Places!J$1,Neighborhoods!$1:$1,0))</f>
        <v>East Village</v>
      </c>
      <c r="K4782" s="17" t="s">
        <v>11822</v>
      </c>
      <c r="L4782" s="17" t="str">
        <f t="shared" si="296"/>
        <v>No</v>
      </c>
      <c r="M4782" s="17">
        <v>2</v>
      </c>
      <c r="N4782" s="17" t="str" cm="1">
        <f t="array" ref="N4782">_xlfn.IFS(M4782&lt;=2,"Small",M4782&lt;=5,"Medium",M4782&gt;5,"Large")</f>
        <v>Small</v>
      </c>
      <c r="O4782" s="65">
        <v>115</v>
      </c>
      <c r="P4782" s="87">
        <f t="shared" si="297"/>
        <v>0.03</v>
      </c>
      <c r="Q4782" s="68">
        <v>4.91</v>
      </c>
      <c r="R4782" s="68" t="str" cm="1">
        <f t="array" ref="R4782">_xlfn.SWITCH(ROUND(Q4782,0),5,"Excellent",4,"Good",3,"Ok","Bad")</f>
        <v>Excellent</v>
      </c>
      <c r="S4782" s="17">
        <v>43</v>
      </c>
      <c r="T4782" s="17" t="str">
        <f t="shared" si="298"/>
        <v>No</v>
      </c>
      <c r="U4782" s="82">
        <v>43606</v>
      </c>
      <c r="V4782" s="82">
        <v>44053</v>
      </c>
      <c r="W4782" s="17">
        <v>20</v>
      </c>
      <c r="X4782" s="17" t="str">
        <f t="shared" si="299"/>
        <v>Active</v>
      </c>
      <c r="Y4782" s="17" t="s">
        <v>15615</v>
      </c>
      <c r="Z4782" s="17"/>
    </row>
    <row r="4783" spans="1:26" x14ac:dyDescent="0.25">
      <c r="A4783">
        <v>4782</v>
      </c>
      <c r="B4783" s="17" t="s">
        <v>3342</v>
      </c>
      <c r="C4783" s="17">
        <v>1130</v>
      </c>
      <c r="D4783" s="17" t="str">
        <f>INDEX(Hosts!$A:$O,MATCH(Places!$C4783,Hosts!$A:$A,0),MATCH(Places!D$1,Hosts!$1:$1,0))</f>
        <v>Within a few hours</v>
      </c>
      <c r="E4783" s="87">
        <f>INDEX(Hosts!$A:$O,MATCH(Places!$C4783,Hosts!$A:$A,0),MATCH(Places!E$1,Hosts!$1:$1,0))</f>
        <v>1</v>
      </c>
      <c r="F4783" s="87">
        <f>INDEX(Hosts!$A:$O,MATCH(Places!$C4783,Hosts!$A:$A,0),MATCH(Places!F$1,Hosts!$1:$1,0))</f>
        <v>0.43</v>
      </c>
      <c r="G4783" s="17" t="str">
        <f>INDEX(Hosts!$A:$O,MATCH(Places!$C4783,Hosts!$A:$A,0),MATCH(Places!G$1,Hosts!$1:$1,0))</f>
        <v>No</v>
      </c>
      <c r="H4783" s="17">
        <v>13</v>
      </c>
      <c r="I4783" s="17" t="str">
        <f>INDEX(Neighborhoods!$A:$C,MATCH(Places!$H4783,Neighborhoods!$A:$A,0),MATCH(Places!I$1,Neighborhoods!$1:$1,0))</f>
        <v>Manhattan</v>
      </c>
      <c r="J4783" s="17" t="str">
        <f>INDEX(Neighborhoods!$A:$C,MATCH(Places!$H4783,Neighborhoods!$A:$A,0),MATCH(Places!J$1,Neighborhoods!$1:$1,0))</f>
        <v>Chelsea</v>
      </c>
      <c r="K4783" s="17" t="s">
        <v>11822</v>
      </c>
      <c r="L4783" s="17" t="str">
        <f t="shared" si="296"/>
        <v>No</v>
      </c>
      <c r="M4783" s="17">
        <v>1</v>
      </c>
      <c r="N4783" s="17" t="str" cm="1">
        <f t="array" ref="N4783">_xlfn.IFS(M4783&lt;=2,"Small",M4783&lt;=5,"Medium",M4783&gt;5,"Large")</f>
        <v>Small</v>
      </c>
      <c r="O4783" s="65">
        <v>215</v>
      </c>
      <c r="P4783" s="87">
        <f t="shared" si="297"/>
        <v>0.04</v>
      </c>
      <c r="Q4783" s="68">
        <v>5</v>
      </c>
      <c r="R4783" s="68" t="str" cm="1">
        <f t="array" ref="R4783">_xlfn.SWITCH(ROUND(Q4783,0),5,"Excellent",4,"Good",3,"Ok","Bad")</f>
        <v>Excellent</v>
      </c>
      <c r="S4783" s="17">
        <v>5</v>
      </c>
      <c r="T4783" s="17" t="str">
        <f t="shared" si="298"/>
        <v>No</v>
      </c>
      <c r="U4783" s="82">
        <v>43621</v>
      </c>
      <c r="V4783" s="82">
        <v>43789</v>
      </c>
      <c r="W4783" s="17">
        <v>3</v>
      </c>
      <c r="X4783" s="17" t="str">
        <f t="shared" si="299"/>
        <v>Active</v>
      </c>
      <c r="Y4783" s="17" t="s">
        <v>15615</v>
      </c>
      <c r="Z4783" s="17"/>
    </row>
    <row r="4784" spans="1:26" x14ac:dyDescent="0.25">
      <c r="A4784">
        <v>4783</v>
      </c>
      <c r="B4784" s="17" t="s">
        <v>3343</v>
      </c>
      <c r="C4784" s="17">
        <v>1660</v>
      </c>
      <c r="D4784" s="17" t="str">
        <f>INDEX(Hosts!$A:$O,MATCH(Places!$C4784,Hosts!$A:$A,0),MATCH(Places!D$1,Hosts!$1:$1,0))</f>
        <v>Within a few hours</v>
      </c>
      <c r="E4784" s="87">
        <f>INDEX(Hosts!$A:$O,MATCH(Places!$C4784,Hosts!$A:$A,0),MATCH(Places!E$1,Hosts!$1:$1,0))</f>
        <v>1</v>
      </c>
      <c r="F4784" s="87">
        <f>INDEX(Hosts!$A:$O,MATCH(Places!$C4784,Hosts!$A:$A,0),MATCH(Places!F$1,Hosts!$1:$1,0))</f>
        <v>0.91</v>
      </c>
      <c r="G4784" s="17" t="str">
        <f>INDEX(Hosts!$A:$O,MATCH(Places!$C4784,Hosts!$A:$A,0),MATCH(Places!G$1,Hosts!$1:$1,0))</f>
        <v>Yes</v>
      </c>
      <c r="H4784" s="17">
        <v>15</v>
      </c>
      <c r="I4784" s="17" t="str">
        <f>INDEX(Neighborhoods!$A:$C,MATCH(Places!$H4784,Neighborhoods!$A:$A,0),MATCH(Places!I$1,Neighborhoods!$1:$1,0))</f>
        <v>Manhattan</v>
      </c>
      <c r="J4784" s="17" t="str">
        <f>INDEX(Neighborhoods!$A:$C,MATCH(Places!$H4784,Neighborhoods!$A:$A,0),MATCH(Places!J$1,Neighborhoods!$1:$1,0))</f>
        <v>East Village</v>
      </c>
      <c r="K4784" s="17" t="s">
        <v>11822</v>
      </c>
      <c r="L4784" s="17" t="str">
        <f t="shared" si="296"/>
        <v>No</v>
      </c>
      <c r="M4784" s="17">
        <v>2</v>
      </c>
      <c r="N4784" s="17" t="str" cm="1">
        <f t="array" ref="N4784">_xlfn.IFS(M4784&lt;=2,"Small",M4784&lt;=5,"Medium",M4784&gt;5,"Large")</f>
        <v>Small</v>
      </c>
      <c r="O4784" s="65">
        <v>150</v>
      </c>
      <c r="P4784" s="87">
        <f t="shared" si="297"/>
        <v>0.03</v>
      </c>
      <c r="Q4784" s="68">
        <v>4.9400000000000004</v>
      </c>
      <c r="R4784" s="68" t="str" cm="1">
        <f t="array" ref="R4784">_xlfn.SWITCH(ROUND(Q4784,0),5,"Excellent",4,"Good",3,"Ok","Bad")</f>
        <v>Excellent</v>
      </c>
      <c r="S4784" s="17">
        <v>16</v>
      </c>
      <c r="T4784" s="17" t="str">
        <f t="shared" si="298"/>
        <v>No</v>
      </c>
      <c r="U4784" s="82">
        <v>43611</v>
      </c>
      <c r="V4784" s="82">
        <v>43878</v>
      </c>
      <c r="W4784" s="17">
        <v>0</v>
      </c>
      <c r="X4784" s="17" t="str">
        <f t="shared" si="299"/>
        <v>Inactive</v>
      </c>
      <c r="Y4784" s="17" t="s">
        <v>15615</v>
      </c>
      <c r="Z4784" s="17"/>
    </row>
    <row r="4785" spans="1:26" x14ac:dyDescent="0.25">
      <c r="A4785">
        <v>4784</v>
      </c>
      <c r="B4785" s="17" t="s">
        <v>3344</v>
      </c>
      <c r="C4785" s="17">
        <v>2561</v>
      </c>
      <c r="D4785" s="17" t="str">
        <f>INDEX(Hosts!$A:$O,MATCH(Places!$C4785,Hosts!$A:$A,0),MATCH(Places!D$1,Hosts!$1:$1,0))</f>
        <v>Within an hour</v>
      </c>
      <c r="E4785" s="87">
        <f>INDEX(Hosts!$A:$O,MATCH(Places!$C4785,Hosts!$A:$A,0),MATCH(Places!E$1,Hosts!$1:$1,0))</f>
        <v>1</v>
      </c>
      <c r="F4785" s="87">
        <f>INDEX(Hosts!$A:$O,MATCH(Places!$C4785,Hosts!$A:$A,0),MATCH(Places!F$1,Hosts!$1:$1,0))</f>
        <v>0.99</v>
      </c>
      <c r="G4785" s="17" t="str">
        <f>INDEX(Hosts!$A:$O,MATCH(Places!$C4785,Hosts!$A:$A,0),MATCH(Places!G$1,Hosts!$1:$1,0))</f>
        <v>No</v>
      </c>
      <c r="H4785" s="17">
        <v>7</v>
      </c>
      <c r="I4785" s="17" t="str">
        <f>INDEX(Neighborhoods!$A:$C,MATCH(Places!$H4785,Neighborhoods!$A:$A,0),MATCH(Places!I$1,Neighborhoods!$1:$1,0))</f>
        <v>Brooklyn</v>
      </c>
      <c r="J4785" s="17" t="str">
        <f>INDEX(Neighborhoods!$A:$C,MATCH(Places!$H4785,Neighborhoods!$A:$A,0),MATCH(Places!J$1,Neighborhoods!$1:$1,0))</f>
        <v>Bedford-Stuyvesant</v>
      </c>
      <c r="K4785" s="17" t="s">
        <v>1</v>
      </c>
      <c r="L4785" s="17" t="str">
        <f t="shared" si="296"/>
        <v>Yes</v>
      </c>
      <c r="M4785" s="17">
        <v>2</v>
      </c>
      <c r="N4785" s="17" t="str" cm="1">
        <f t="array" ref="N4785">_xlfn.IFS(M4785&lt;=2,"Small",M4785&lt;=5,"Medium",M4785&gt;5,"Large")</f>
        <v>Small</v>
      </c>
      <c r="O4785" s="65">
        <v>51</v>
      </c>
      <c r="P4785" s="87">
        <f t="shared" si="297"/>
        <v>0.03</v>
      </c>
      <c r="Q4785" s="68">
        <v>4.7300000000000004</v>
      </c>
      <c r="R4785" s="68" t="str" cm="1">
        <f t="array" ref="R4785">_xlfn.SWITCH(ROUND(Q4785,0),5,"Excellent",4,"Good",3,"Ok","Bad")</f>
        <v>Excellent</v>
      </c>
      <c r="S4785" s="17">
        <v>40</v>
      </c>
      <c r="T4785" s="17" t="str">
        <f t="shared" si="298"/>
        <v>No</v>
      </c>
      <c r="U4785" s="82">
        <v>43611</v>
      </c>
      <c r="V4785" s="82">
        <v>44046</v>
      </c>
      <c r="W4785" s="17">
        <v>179</v>
      </c>
      <c r="X4785" s="17" t="str">
        <f t="shared" si="299"/>
        <v>Active</v>
      </c>
      <c r="Y4785" s="17" t="s">
        <v>15615</v>
      </c>
      <c r="Z4785" s="17"/>
    </row>
    <row r="4786" spans="1:26" x14ac:dyDescent="0.25">
      <c r="A4786">
        <v>4785</v>
      </c>
      <c r="B4786" s="17" t="s">
        <v>14468</v>
      </c>
      <c r="C4786" s="17">
        <v>959</v>
      </c>
      <c r="D4786" s="17" t="str">
        <f>INDEX(Hosts!$A:$O,MATCH(Places!$C4786,Hosts!$A:$A,0),MATCH(Places!D$1,Hosts!$1:$1,0))</f>
        <v>Within a day</v>
      </c>
      <c r="E4786" s="87">
        <f>INDEX(Hosts!$A:$O,MATCH(Places!$C4786,Hosts!$A:$A,0),MATCH(Places!E$1,Hosts!$1:$1,0))</f>
        <v>1</v>
      </c>
      <c r="F4786" s="87">
        <f>INDEX(Hosts!$A:$O,MATCH(Places!$C4786,Hosts!$A:$A,0),MATCH(Places!F$1,Hosts!$1:$1,0))</f>
        <v>0.88</v>
      </c>
      <c r="G4786" s="17" t="str">
        <f>INDEX(Hosts!$A:$O,MATCH(Places!$C4786,Hosts!$A:$A,0),MATCH(Places!G$1,Hosts!$1:$1,0))</f>
        <v>No</v>
      </c>
      <c r="H4786" s="17">
        <v>16</v>
      </c>
      <c r="I4786" s="17" t="str">
        <f>INDEX(Neighborhoods!$A:$C,MATCH(Places!$H4786,Neighborhoods!$A:$A,0),MATCH(Places!I$1,Neighborhoods!$1:$1,0))</f>
        <v>Manhattan</v>
      </c>
      <c r="J4786" s="17" t="str">
        <f>INDEX(Neighborhoods!$A:$C,MATCH(Places!$H4786,Neighborhoods!$A:$A,0),MATCH(Places!J$1,Neighborhoods!$1:$1,0))</f>
        <v>Harlem</v>
      </c>
      <c r="K4786" s="17" t="s">
        <v>11822</v>
      </c>
      <c r="L4786" s="17" t="str">
        <f t="shared" si="296"/>
        <v>No</v>
      </c>
      <c r="M4786" s="17">
        <v>2</v>
      </c>
      <c r="N4786" s="17" t="str" cm="1">
        <f t="array" ref="N4786">_xlfn.IFS(M4786&lt;=2,"Small",M4786&lt;=5,"Medium",M4786&gt;5,"Large")</f>
        <v>Small</v>
      </c>
      <c r="O4786" s="65">
        <v>110</v>
      </c>
      <c r="P4786" s="87">
        <f t="shared" si="297"/>
        <v>0.03</v>
      </c>
      <c r="Q4786" s="68">
        <v>4.7300000000000004</v>
      </c>
      <c r="R4786" s="68" t="str" cm="1">
        <f t="array" ref="R4786">_xlfn.SWITCH(ROUND(Q4786,0),5,"Excellent",4,"Good",3,"Ok","Bad")</f>
        <v>Excellent</v>
      </c>
      <c r="S4786" s="17">
        <v>11</v>
      </c>
      <c r="T4786" s="17" t="str">
        <f t="shared" si="298"/>
        <v>No</v>
      </c>
      <c r="U4786" s="82">
        <v>43633</v>
      </c>
      <c r="V4786" s="82">
        <v>43989</v>
      </c>
      <c r="W4786" s="17">
        <v>16</v>
      </c>
      <c r="X4786" s="17" t="str">
        <f t="shared" si="299"/>
        <v>Active</v>
      </c>
      <c r="Y4786" s="17" t="s">
        <v>15615</v>
      </c>
      <c r="Z4786" s="17"/>
    </row>
    <row r="4787" spans="1:26" x14ac:dyDescent="0.25">
      <c r="A4787">
        <v>4786</v>
      </c>
      <c r="B4787" s="17" t="s">
        <v>3408</v>
      </c>
      <c r="C4787" s="17">
        <v>3228</v>
      </c>
      <c r="D4787" s="17" t="str">
        <f>INDEX(Hosts!$A:$O,MATCH(Places!$C4787,Hosts!$A:$A,0),MATCH(Places!D$1,Hosts!$1:$1,0))</f>
        <v>Within a few hours</v>
      </c>
      <c r="E4787" s="87">
        <f>INDEX(Hosts!$A:$O,MATCH(Places!$C4787,Hosts!$A:$A,0),MATCH(Places!E$1,Hosts!$1:$1,0))</f>
        <v>1</v>
      </c>
      <c r="F4787" s="87">
        <f>INDEX(Hosts!$A:$O,MATCH(Places!$C4787,Hosts!$A:$A,0),MATCH(Places!F$1,Hosts!$1:$1,0))</f>
        <v>0.94</v>
      </c>
      <c r="G4787" s="17" t="str">
        <f>INDEX(Hosts!$A:$O,MATCH(Places!$C4787,Hosts!$A:$A,0),MATCH(Places!G$1,Hosts!$1:$1,0))</f>
        <v>No</v>
      </c>
      <c r="H4787" s="17">
        <v>7</v>
      </c>
      <c r="I4787" s="17" t="str">
        <f>INDEX(Neighborhoods!$A:$C,MATCH(Places!$H4787,Neighborhoods!$A:$A,0),MATCH(Places!I$1,Neighborhoods!$1:$1,0))</f>
        <v>Brooklyn</v>
      </c>
      <c r="J4787" s="17" t="str">
        <f>INDEX(Neighborhoods!$A:$C,MATCH(Places!$H4787,Neighborhoods!$A:$A,0),MATCH(Places!J$1,Neighborhoods!$1:$1,0))</f>
        <v>Bedford-Stuyvesant</v>
      </c>
      <c r="K4787" s="17" t="s">
        <v>1</v>
      </c>
      <c r="L4787" s="17" t="str">
        <f t="shared" si="296"/>
        <v>Yes</v>
      </c>
      <c r="M4787" s="17">
        <v>2</v>
      </c>
      <c r="N4787" s="17" t="str" cm="1">
        <f t="array" ref="N4787">_xlfn.IFS(M4787&lt;=2,"Small",M4787&lt;=5,"Medium",M4787&gt;5,"Large")</f>
        <v>Small</v>
      </c>
      <c r="O4787" s="65">
        <v>60</v>
      </c>
      <c r="P4787" s="87">
        <f t="shared" si="297"/>
        <v>0.03</v>
      </c>
      <c r="Q4787" s="68">
        <v>4.75</v>
      </c>
      <c r="R4787" s="68" t="str" cm="1">
        <f t="array" ref="R4787">_xlfn.SWITCH(ROUND(Q4787,0),5,"Excellent",4,"Good",3,"Ok","Bad")</f>
        <v>Excellent</v>
      </c>
      <c r="S4787" s="17">
        <v>4</v>
      </c>
      <c r="T4787" s="17" t="str">
        <f t="shared" si="298"/>
        <v>No</v>
      </c>
      <c r="U4787" s="82">
        <v>43671</v>
      </c>
      <c r="V4787" s="82">
        <v>43709</v>
      </c>
      <c r="W4787" s="17">
        <v>0</v>
      </c>
      <c r="X4787" s="17" t="str">
        <f t="shared" si="299"/>
        <v>Inactive</v>
      </c>
      <c r="Y4787" s="17" t="s">
        <v>15615</v>
      </c>
      <c r="Z4787" s="17"/>
    </row>
    <row r="4788" spans="1:26" x14ac:dyDescent="0.25">
      <c r="A4788">
        <v>4787</v>
      </c>
      <c r="B4788" s="17" t="s">
        <v>3345</v>
      </c>
      <c r="C4788" s="17">
        <v>2118</v>
      </c>
      <c r="D4788" s="17" t="str">
        <f>INDEX(Hosts!$A:$O,MATCH(Places!$C4788,Hosts!$A:$A,0),MATCH(Places!D$1,Hosts!$1:$1,0))</f>
        <v>Within a few hours</v>
      </c>
      <c r="E4788" s="87">
        <f>INDEX(Hosts!$A:$O,MATCH(Places!$C4788,Hosts!$A:$A,0),MATCH(Places!E$1,Hosts!$1:$1,0))</f>
        <v>0.9</v>
      </c>
      <c r="F4788" s="87">
        <f>INDEX(Hosts!$A:$O,MATCH(Places!$C4788,Hosts!$A:$A,0),MATCH(Places!F$1,Hosts!$1:$1,0))</f>
        <v>1</v>
      </c>
      <c r="G4788" s="17" t="str">
        <f>INDEX(Hosts!$A:$O,MATCH(Places!$C4788,Hosts!$A:$A,0),MATCH(Places!G$1,Hosts!$1:$1,0))</f>
        <v>Yes</v>
      </c>
      <c r="H4788" s="17">
        <v>12</v>
      </c>
      <c r="I4788" s="17" t="str">
        <f>INDEX(Neighborhoods!$A:$C,MATCH(Places!$H4788,Neighborhoods!$A:$A,0),MATCH(Places!I$1,Neighborhoods!$1:$1,0))</f>
        <v>Brooklyn</v>
      </c>
      <c r="J4788" s="17" t="str">
        <f>INDEX(Neighborhoods!$A:$C,MATCH(Places!$H4788,Neighborhoods!$A:$A,0),MATCH(Places!J$1,Neighborhoods!$1:$1,0))</f>
        <v>Williamsburg</v>
      </c>
      <c r="K4788" s="17" t="s">
        <v>11822</v>
      </c>
      <c r="L4788" s="17" t="str">
        <f t="shared" si="296"/>
        <v>No</v>
      </c>
      <c r="M4788" s="17">
        <v>3</v>
      </c>
      <c r="N4788" s="17" t="str" cm="1">
        <f t="array" ref="N4788">_xlfn.IFS(M4788&lt;=2,"Small",M4788&lt;=5,"Medium",M4788&gt;5,"Large")</f>
        <v>Medium</v>
      </c>
      <c r="O4788" s="65">
        <v>200</v>
      </c>
      <c r="P4788" s="87">
        <f t="shared" si="297"/>
        <v>0.04</v>
      </c>
      <c r="Q4788" s="68">
        <v>5</v>
      </c>
      <c r="R4788" s="68" t="str" cm="1">
        <f t="array" ref="R4788">_xlfn.SWITCH(ROUND(Q4788,0),5,"Excellent",4,"Good",3,"Ok","Bad")</f>
        <v>Excellent</v>
      </c>
      <c r="S4788" s="17">
        <v>48</v>
      </c>
      <c r="T4788" s="17" t="str">
        <f t="shared" si="298"/>
        <v>No</v>
      </c>
      <c r="U4788" s="82">
        <v>43616</v>
      </c>
      <c r="V4788" s="82">
        <v>44038</v>
      </c>
      <c r="W4788" s="17">
        <v>110</v>
      </c>
      <c r="X4788" s="17" t="str">
        <f t="shared" si="299"/>
        <v>Active</v>
      </c>
      <c r="Y4788" s="17" t="s">
        <v>15615</v>
      </c>
      <c r="Z4788" s="17"/>
    </row>
    <row r="4789" spans="1:26" x14ac:dyDescent="0.25">
      <c r="A4789">
        <v>4788</v>
      </c>
      <c r="B4789" s="17" t="s">
        <v>3346</v>
      </c>
      <c r="C4789" s="17">
        <v>1919</v>
      </c>
      <c r="D4789" s="17" t="str">
        <f>INDEX(Hosts!$A:$O,MATCH(Places!$C4789,Hosts!$A:$A,0),MATCH(Places!D$1,Hosts!$1:$1,0))</f>
        <v>Within an hour</v>
      </c>
      <c r="E4789" s="87">
        <f>INDEX(Hosts!$A:$O,MATCH(Places!$C4789,Hosts!$A:$A,0),MATCH(Places!E$1,Hosts!$1:$1,0))</f>
        <v>1</v>
      </c>
      <c r="F4789" s="87">
        <f>INDEX(Hosts!$A:$O,MATCH(Places!$C4789,Hosts!$A:$A,0),MATCH(Places!F$1,Hosts!$1:$1,0))</f>
        <v>0.99</v>
      </c>
      <c r="G4789" s="17" t="str">
        <f>INDEX(Hosts!$A:$O,MATCH(Places!$C4789,Hosts!$A:$A,0),MATCH(Places!G$1,Hosts!$1:$1,0))</f>
        <v>No</v>
      </c>
      <c r="H4789" s="17">
        <v>20</v>
      </c>
      <c r="I4789" s="17" t="str">
        <f>INDEX(Neighborhoods!$A:$C,MATCH(Places!$H4789,Neighborhoods!$A:$A,0),MATCH(Places!I$1,Neighborhoods!$1:$1,0))</f>
        <v>Manhattan</v>
      </c>
      <c r="J4789" s="17" t="str">
        <f>INDEX(Neighborhoods!$A:$C,MATCH(Places!$H4789,Neighborhoods!$A:$A,0),MATCH(Places!J$1,Neighborhoods!$1:$1,0))</f>
        <v>Upper West Side</v>
      </c>
      <c r="K4789" s="17" t="s">
        <v>1</v>
      </c>
      <c r="L4789" s="17" t="str">
        <f t="shared" si="296"/>
        <v>Yes</v>
      </c>
      <c r="M4789" s="17">
        <v>2</v>
      </c>
      <c r="N4789" s="17" t="str" cm="1">
        <f t="array" ref="N4789">_xlfn.IFS(M4789&lt;=2,"Small",M4789&lt;=5,"Medium",M4789&gt;5,"Large")</f>
        <v>Small</v>
      </c>
      <c r="O4789" s="65">
        <v>97</v>
      </c>
      <c r="P4789" s="87">
        <f t="shared" si="297"/>
        <v>0.03</v>
      </c>
      <c r="Q4789" s="68">
        <v>4.88</v>
      </c>
      <c r="R4789" s="68" t="str" cm="1">
        <f t="array" ref="R4789">_xlfn.SWITCH(ROUND(Q4789,0),5,"Excellent",4,"Good",3,"Ok","Bad")</f>
        <v>Excellent</v>
      </c>
      <c r="S4789" s="17">
        <v>17</v>
      </c>
      <c r="T4789" s="17" t="str">
        <f t="shared" si="298"/>
        <v>No</v>
      </c>
      <c r="U4789" s="82">
        <v>43619</v>
      </c>
      <c r="V4789" s="82">
        <v>43814</v>
      </c>
      <c r="W4789" s="17">
        <v>0</v>
      </c>
      <c r="X4789" s="17" t="str">
        <f t="shared" si="299"/>
        <v>Inactive</v>
      </c>
      <c r="Y4789" s="17" t="s">
        <v>15616</v>
      </c>
      <c r="Z4789" s="17"/>
    </row>
    <row r="4790" spans="1:26" x14ac:dyDescent="0.25">
      <c r="A4790">
        <v>4789</v>
      </c>
      <c r="B4790" s="17" t="s">
        <v>3347</v>
      </c>
      <c r="C4790" s="17">
        <v>3859</v>
      </c>
      <c r="D4790" s="17" t="str">
        <f>INDEX(Hosts!$A:$O,MATCH(Places!$C4790,Hosts!$A:$A,0),MATCH(Places!D$1,Hosts!$1:$1,0))</f>
        <v>Within an hour</v>
      </c>
      <c r="E4790" s="87">
        <f>INDEX(Hosts!$A:$O,MATCH(Places!$C4790,Hosts!$A:$A,0),MATCH(Places!E$1,Hosts!$1:$1,0))</f>
        <v>1</v>
      </c>
      <c r="F4790" s="87">
        <f>INDEX(Hosts!$A:$O,MATCH(Places!$C4790,Hosts!$A:$A,0),MATCH(Places!F$1,Hosts!$1:$1,0))</f>
        <v>0.99</v>
      </c>
      <c r="G4790" s="17" t="str">
        <f>INDEX(Hosts!$A:$O,MATCH(Places!$C4790,Hosts!$A:$A,0),MATCH(Places!G$1,Hosts!$1:$1,0))</f>
        <v>Yes</v>
      </c>
      <c r="H4790" s="17">
        <v>25</v>
      </c>
      <c r="I4790" s="17" t="str">
        <f>INDEX(Neighborhoods!$A:$C,MATCH(Places!$H4790,Neighborhoods!$A:$A,0),MATCH(Places!I$1,Neighborhoods!$1:$1,0))</f>
        <v>Queens</v>
      </c>
      <c r="J4790" s="17" t="str">
        <f>INDEX(Neighborhoods!$A:$C,MATCH(Places!$H4790,Neighborhoods!$A:$A,0),MATCH(Places!J$1,Neighborhoods!$1:$1,0))</f>
        <v>Ridgewood</v>
      </c>
      <c r="K4790" s="17" t="s">
        <v>1</v>
      </c>
      <c r="L4790" s="17" t="str">
        <f t="shared" si="296"/>
        <v>Yes</v>
      </c>
      <c r="M4790" s="17">
        <v>2</v>
      </c>
      <c r="N4790" s="17" t="str" cm="1">
        <f t="array" ref="N4790">_xlfn.IFS(M4790&lt;=2,"Small",M4790&lt;=5,"Medium",M4790&gt;5,"Large")</f>
        <v>Small</v>
      </c>
      <c r="O4790" s="65">
        <v>57</v>
      </c>
      <c r="P4790" s="87">
        <f t="shared" si="297"/>
        <v>0.03</v>
      </c>
      <c r="Q4790" s="68">
        <v>4.99</v>
      </c>
      <c r="R4790" s="68" t="str" cm="1">
        <f t="array" ref="R4790">_xlfn.SWITCH(ROUND(Q4790,0),5,"Excellent",4,"Good",3,"Ok","Bad")</f>
        <v>Excellent</v>
      </c>
      <c r="S4790" s="17">
        <v>98</v>
      </c>
      <c r="T4790" s="17" t="str">
        <f t="shared" si="298"/>
        <v>No</v>
      </c>
      <c r="U4790" s="82">
        <v>43596</v>
      </c>
      <c r="V4790" s="82">
        <v>44050</v>
      </c>
      <c r="W4790" s="17">
        <v>266</v>
      </c>
      <c r="X4790" s="17" t="str">
        <f t="shared" si="299"/>
        <v>Active</v>
      </c>
      <c r="Y4790" s="17" t="s">
        <v>15615</v>
      </c>
      <c r="Z4790" s="17"/>
    </row>
    <row r="4791" spans="1:26" x14ac:dyDescent="0.25">
      <c r="A4791">
        <v>4790</v>
      </c>
      <c r="B4791" s="17" t="s">
        <v>3348</v>
      </c>
      <c r="C4791" s="17">
        <v>1256</v>
      </c>
      <c r="D4791" s="17" t="str">
        <f>INDEX(Hosts!$A:$O,MATCH(Places!$C4791,Hosts!$A:$A,0),MATCH(Places!D$1,Hosts!$1:$1,0))</f>
        <v>Within an hour</v>
      </c>
      <c r="E4791" s="87">
        <f>INDEX(Hosts!$A:$O,MATCH(Places!$C4791,Hosts!$A:$A,0),MATCH(Places!E$1,Hosts!$1:$1,0))</f>
        <v>0.8</v>
      </c>
      <c r="F4791" s="87">
        <f>INDEX(Hosts!$A:$O,MATCH(Places!$C4791,Hosts!$A:$A,0),MATCH(Places!F$1,Hosts!$1:$1,0))</f>
        <v>1</v>
      </c>
      <c r="G4791" s="17" t="str">
        <f>INDEX(Hosts!$A:$O,MATCH(Places!$C4791,Hosts!$A:$A,0),MATCH(Places!G$1,Hosts!$1:$1,0))</f>
        <v>Yes</v>
      </c>
      <c r="H4791" s="17">
        <v>17</v>
      </c>
      <c r="I4791" s="17" t="str">
        <f>INDEX(Neighborhoods!$A:$C,MATCH(Places!$H4791,Neighborhoods!$A:$A,0),MATCH(Places!I$1,Neighborhoods!$1:$1,0))</f>
        <v>Manhattan</v>
      </c>
      <c r="J4791" s="17" t="str">
        <f>INDEX(Neighborhoods!$A:$C,MATCH(Places!$H4791,Neighborhoods!$A:$A,0),MATCH(Places!J$1,Neighborhoods!$1:$1,0))</f>
        <v>Hell's Kitchen</v>
      </c>
      <c r="K4791" s="17" t="s">
        <v>11822</v>
      </c>
      <c r="L4791" s="17" t="str">
        <f t="shared" si="296"/>
        <v>No</v>
      </c>
      <c r="M4791" s="17">
        <v>2</v>
      </c>
      <c r="N4791" s="17" t="str" cm="1">
        <f t="array" ref="N4791">_xlfn.IFS(M4791&lt;=2,"Small",M4791&lt;=5,"Medium",M4791&gt;5,"Large")</f>
        <v>Small</v>
      </c>
      <c r="O4791" s="65">
        <v>175</v>
      </c>
      <c r="P4791" s="87">
        <f t="shared" si="297"/>
        <v>0.03</v>
      </c>
      <c r="Q4791" s="68">
        <v>4.91</v>
      </c>
      <c r="R4791" s="68" t="str" cm="1">
        <f t="array" ref="R4791">_xlfn.SWITCH(ROUND(Q4791,0),5,"Excellent",4,"Good",3,"Ok","Bad")</f>
        <v>Excellent</v>
      </c>
      <c r="S4791" s="17">
        <v>22</v>
      </c>
      <c r="T4791" s="17" t="str">
        <f t="shared" si="298"/>
        <v>No</v>
      </c>
      <c r="U4791" s="82">
        <v>43633</v>
      </c>
      <c r="V4791" s="82">
        <v>44018</v>
      </c>
      <c r="W4791" s="17">
        <v>10</v>
      </c>
      <c r="X4791" s="17" t="str">
        <f t="shared" si="299"/>
        <v>Active</v>
      </c>
      <c r="Y4791" s="17" t="s">
        <v>15616</v>
      </c>
      <c r="Z4791" s="17"/>
    </row>
    <row r="4792" spans="1:26" x14ac:dyDescent="0.25">
      <c r="A4792">
        <v>4791</v>
      </c>
      <c r="B4792" s="17" t="s">
        <v>3349</v>
      </c>
      <c r="C4792" s="17">
        <v>261</v>
      </c>
      <c r="D4792" s="17" t="str">
        <f>INDEX(Hosts!$A:$O,MATCH(Places!$C4792,Hosts!$A:$A,0),MATCH(Places!D$1,Hosts!$1:$1,0))</f>
        <v>Within a few hours</v>
      </c>
      <c r="E4792" s="87">
        <f>INDEX(Hosts!$A:$O,MATCH(Places!$C4792,Hosts!$A:$A,0),MATCH(Places!E$1,Hosts!$1:$1,0))</f>
        <v>1</v>
      </c>
      <c r="F4792" s="87">
        <f>INDEX(Hosts!$A:$O,MATCH(Places!$C4792,Hosts!$A:$A,0),MATCH(Places!F$1,Hosts!$1:$1,0))</f>
        <v>1</v>
      </c>
      <c r="G4792" s="17" t="str">
        <f>INDEX(Hosts!$A:$O,MATCH(Places!$C4792,Hosts!$A:$A,0),MATCH(Places!G$1,Hosts!$1:$1,0))</f>
        <v>Yes</v>
      </c>
      <c r="H4792" s="17">
        <v>7</v>
      </c>
      <c r="I4792" s="17" t="str">
        <f>INDEX(Neighborhoods!$A:$C,MATCH(Places!$H4792,Neighborhoods!$A:$A,0),MATCH(Places!I$1,Neighborhoods!$1:$1,0))</f>
        <v>Brooklyn</v>
      </c>
      <c r="J4792" s="17" t="str">
        <f>INDEX(Neighborhoods!$A:$C,MATCH(Places!$H4792,Neighborhoods!$A:$A,0),MATCH(Places!J$1,Neighborhoods!$1:$1,0))</f>
        <v>Bedford-Stuyvesant</v>
      </c>
      <c r="K4792" s="17" t="s">
        <v>11822</v>
      </c>
      <c r="L4792" s="17" t="str">
        <f t="shared" si="296"/>
        <v>No</v>
      </c>
      <c r="M4792" s="17">
        <v>3</v>
      </c>
      <c r="N4792" s="17" t="str" cm="1">
        <f t="array" ref="N4792">_xlfn.IFS(M4792&lt;=2,"Small",M4792&lt;=5,"Medium",M4792&gt;5,"Large")</f>
        <v>Medium</v>
      </c>
      <c r="O4792" s="65">
        <v>75</v>
      </c>
      <c r="P4792" s="87">
        <f t="shared" si="297"/>
        <v>0.03</v>
      </c>
      <c r="Q4792" s="68">
        <v>5</v>
      </c>
      <c r="R4792" s="68" t="str" cm="1">
        <f t="array" ref="R4792">_xlfn.SWITCH(ROUND(Q4792,0),5,"Excellent",4,"Good",3,"Ok","Bad")</f>
        <v>Excellent</v>
      </c>
      <c r="S4792" s="17">
        <v>11</v>
      </c>
      <c r="T4792" s="17" t="str">
        <f t="shared" si="298"/>
        <v>No</v>
      </c>
      <c r="U4792" s="82">
        <v>43606</v>
      </c>
      <c r="V4792" s="82">
        <v>43877</v>
      </c>
      <c r="W4792" s="17">
        <v>0</v>
      </c>
      <c r="X4792" s="17" t="str">
        <f t="shared" si="299"/>
        <v>Inactive</v>
      </c>
      <c r="Y4792" s="17" t="s">
        <v>15615</v>
      </c>
      <c r="Z4792" s="17"/>
    </row>
    <row r="4793" spans="1:26" x14ac:dyDescent="0.25">
      <c r="A4793">
        <v>4792</v>
      </c>
      <c r="B4793" s="17" t="s">
        <v>3350</v>
      </c>
      <c r="C4793" s="17">
        <v>3859</v>
      </c>
      <c r="D4793" s="17" t="str">
        <f>INDEX(Hosts!$A:$O,MATCH(Places!$C4793,Hosts!$A:$A,0),MATCH(Places!D$1,Hosts!$1:$1,0))</f>
        <v>Within an hour</v>
      </c>
      <c r="E4793" s="87">
        <f>INDEX(Hosts!$A:$O,MATCH(Places!$C4793,Hosts!$A:$A,0),MATCH(Places!E$1,Hosts!$1:$1,0))</f>
        <v>1</v>
      </c>
      <c r="F4793" s="87">
        <f>INDEX(Hosts!$A:$O,MATCH(Places!$C4793,Hosts!$A:$A,0),MATCH(Places!F$1,Hosts!$1:$1,0))</f>
        <v>0.99</v>
      </c>
      <c r="G4793" s="17" t="str">
        <f>INDEX(Hosts!$A:$O,MATCH(Places!$C4793,Hosts!$A:$A,0),MATCH(Places!G$1,Hosts!$1:$1,0))</f>
        <v>Yes</v>
      </c>
      <c r="H4793" s="17">
        <v>25</v>
      </c>
      <c r="I4793" s="17" t="str">
        <f>INDEX(Neighborhoods!$A:$C,MATCH(Places!$H4793,Neighborhoods!$A:$A,0),MATCH(Places!I$1,Neighborhoods!$1:$1,0))</f>
        <v>Queens</v>
      </c>
      <c r="J4793" s="17" t="str">
        <f>INDEX(Neighborhoods!$A:$C,MATCH(Places!$H4793,Neighborhoods!$A:$A,0),MATCH(Places!J$1,Neighborhoods!$1:$1,0))</f>
        <v>Ridgewood</v>
      </c>
      <c r="K4793" s="17" t="s">
        <v>1</v>
      </c>
      <c r="L4793" s="17" t="str">
        <f t="shared" si="296"/>
        <v>Yes</v>
      </c>
      <c r="M4793" s="17">
        <v>2</v>
      </c>
      <c r="N4793" s="17" t="str" cm="1">
        <f t="array" ref="N4793">_xlfn.IFS(M4793&lt;=2,"Small",M4793&lt;=5,"Medium",M4793&gt;5,"Large")</f>
        <v>Small</v>
      </c>
      <c r="O4793" s="65">
        <v>51</v>
      </c>
      <c r="P4793" s="87">
        <f t="shared" si="297"/>
        <v>0.03</v>
      </c>
      <c r="Q4793" s="68">
        <v>4.9800000000000004</v>
      </c>
      <c r="R4793" s="68" t="str" cm="1">
        <f t="array" ref="R4793">_xlfn.SWITCH(ROUND(Q4793,0),5,"Excellent",4,"Good",3,"Ok","Bad")</f>
        <v>Excellent</v>
      </c>
      <c r="S4793" s="17">
        <v>108</v>
      </c>
      <c r="T4793" s="17" t="str">
        <f t="shared" si="298"/>
        <v>Yes</v>
      </c>
      <c r="U4793" s="82">
        <v>43596</v>
      </c>
      <c r="V4793" s="82">
        <v>44057</v>
      </c>
      <c r="W4793" s="17">
        <v>259</v>
      </c>
      <c r="X4793" s="17" t="str">
        <f t="shared" si="299"/>
        <v>Active</v>
      </c>
      <c r="Y4793" s="17" t="s">
        <v>15615</v>
      </c>
      <c r="Z4793" s="17"/>
    </row>
    <row r="4794" spans="1:26" x14ac:dyDescent="0.25">
      <c r="A4794">
        <v>4793</v>
      </c>
      <c r="B4794" s="17" t="s">
        <v>14127</v>
      </c>
      <c r="C4794" s="17">
        <v>3860</v>
      </c>
      <c r="D4794" s="17" t="str">
        <f>INDEX(Hosts!$A:$O,MATCH(Places!$C4794,Hosts!$A:$A,0),MATCH(Places!D$1,Hosts!$1:$1,0))</f>
        <v>Within an hour</v>
      </c>
      <c r="E4794" s="87">
        <f>INDEX(Hosts!$A:$O,MATCH(Places!$C4794,Hosts!$A:$A,0),MATCH(Places!E$1,Hosts!$1:$1,0))</f>
        <v>1</v>
      </c>
      <c r="F4794" s="87">
        <f>INDEX(Hosts!$A:$O,MATCH(Places!$C4794,Hosts!$A:$A,0),MATCH(Places!F$1,Hosts!$1:$1,0))</f>
        <v>1</v>
      </c>
      <c r="G4794" s="17" t="str">
        <f>INDEX(Hosts!$A:$O,MATCH(Places!$C4794,Hosts!$A:$A,0),MATCH(Places!G$1,Hosts!$1:$1,0))</f>
        <v>Yes</v>
      </c>
      <c r="H4794" s="17">
        <v>20</v>
      </c>
      <c r="I4794" s="17" t="str">
        <f>INDEX(Neighborhoods!$A:$C,MATCH(Places!$H4794,Neighborhoods!$A:$A,0),MATCH(Places!I$1,Neighborhoods!$1:$1,0))</f>
        <v>Manhattan</v>
      </c>
      <c r="J4794" s="17" t="str">
        <f>INDEX(Neighborhoods!$A:$C,MATCH(Places!$H4794,Neighborhoods!$A:$A,0),MATCH(Places!J$1,Neighborhoods!$1:$1,0))</f>
        <v>Upper West Side</v>
      </c>
      <c r="K4794" s="17" t="s">
        <v>11822</v>
      </c>
      <c r="L4794" s="17" t="str">
        <f t="shared" si="296"/>
        <v>No</v>
      </c>
      <c r="M4794" s="17">
        <v>5</v>
      </c>
      <c r="N4794" s="17" t="str" cm="1">
        <f t="array" ref="N4794">_xlfn.IFS(M4794&lt;=2,"Small",M4794&lt;=5,"Medium",M4794&gt;5,"Large")</f>
        <v>Medium</v>
      </c>
      <c r="O4794" s="65">
        <v>110</v>
      </c>
      <c r="P4794" s="87">
        <f t="shared" si="297"/>
        <v>0.03</v>
      </c>
      <c r="Q4794" s="68">
        <v>4.82</v>
      </c>
      <c r="R4794" s="68" t="str" cm="1">
        <f t="array" ref="R4794">_xlfn.SWITCH(ROUND(Q4794,0),5,"Excellent",4,"Good",3,"Ok","Bad")</f>
        <v>Excellent</v>
      </c>
      <c r="S4794" s="17">
        <v>50</v>
      </c>
      <c r="T4794" s="17" t="str">
        <f t="shared" si="298"/>
        <v>No</v>
      </c>
      <c r="U4794" s="82">
        <v>43596</v>
      </c>
      <c r="V4794" s="82">
        <v>44051</v>
      </c>
      <c r="W4794" s="17">
        <v>33</v>
      </c>
      <c r="X4794" s="17" t="str">
        <f t="shared" si="299"/>
        <v>Active</v>
      </c>
      <c r="Y4794" s="17" t="s">
        <v>15616</v>
      </c>
      <c r="Z4794" s="17"/>
    </row>
    <row r="4795" spans="1:26" x14ac:dyDescent="0.25">
      <c r="A4795">
        <v>4794</v>
      </c>
      <c r="B4795" s="17" t="s">
        <v>13631</v>
      </c>
      <c r="C4795" s="17">
        <v>2124</v>
      </c>
      <c r="D4795" s="17" t="str">
        <f>INDEX(Hosts!$A:$O,MATCH(Places!$C4795,Hosts!$A:$A,0),MATCH(Places!D$1,Hosts!$1:$1,0))</f>
        <v>Within an hour</v>
      </c>
      <c r="E4795" s="87">
        <f>INDEX(Hosts!$A:$O,MATCH(Places!$C4795,Hosts!$A:$A,0),MATCH(Places!E$1,Hosts!$1:$1,0))</f>
        <v>1</v>
      </c>
      <c r="F4795" s="87">
        <f>INDEX(Hosts!$A:$O,MATCH(Places!$C4795,Hosts!$A:$A,0),MATCH(Places!F$1,Hosts!$1:$1,0))</f>
        <v>1</v>
      </c>
      <c r="G4795" s="17" t="str">
        <f>INDEX(Hosts!$A:$O,MATCH(Places!$C4795,Hosts!$A:$A,0),MATCH(Places!G$1,Hosts!$1:$1,0))</f>
        <v>Yes</v>
      </c>
      <c r="H4795" s="17">
        <v>15</v>
      </c>
      <c r="I4795" s="17" t="str">
        <f>INDEX(Neighborhoods!$A:$C,MATCH(Places!$H4795,Neighborhoods!$A:$A,0),MATCH(Places!I$1,Neighborhoods!$1:$1,0))</f>
        <v>Manhattan</v>
      </c>
      <c r="J4795" s="17" t="str">
        <f>INDEX(Neighborhoods!$A:$C,MATCH(Places!$H4795,Neighborhoods!$A:$A,0),MATCH(Places!J$1,Neighborhoods!$1:$1,0))</f>
        <v>East Village</v>
      </c>
      <c r="K4795" s="17" t="s">
        <v>11822</v>
      </c>
      <c r="L4795" s="17" t="str">
        <f t="shared" si="296"/>
        <v>No</v>
      </c>
      <c r="M4795" s="17">
        <v>2</v>
      </c>
      <c r="N4795" s="17" t="str" cm="1">
        <f t="array" ref="N4795">_xlfn.IFS(M4795&lt;=2,"Small",M4795&lt;=5,"Medium",M4795&gt;5,"Large")</f>
        <v>Small</v>
      </c>
      <c r="O4795" s="65">
        <v>490</v>
      </c>
      <c r="P4795" s="87">
        <f t="shared" si="297"/>
        <v>0.04</v>
      </c>
      <c r="Q4795" s="68">
        <v>5</v>
      </c>
      <c r="R4795" s="68" t="str" cm="1">
        <f t="array" ref="R4795">_xlfn.SWITCH(ROUND(Q4795,0),5,"Excellent",4,"Good",3,"Ok","Bad")</f>
        <v>Excellent</v>
      </c>
      <c r="S4795" s="17">
        <v>5</v>
      </c>
      <c r="T4795" s="17" t="str">
        <f t="shared" si="298"/>
        <v>No</v>
      </c>
      <c r="U4795" s="82">
        <v>43651</v>
      </c>
      <c r="V4795" s="82">
        <v>43899</v>
      </c>
      <c r="W4795" s="17">
        <v>0</v>
      </c>
      <c r="X4795" s="17" t="str">
        <f t="shared" si="299"/>
        <v>Inactive</v>
      </c>
      <c r="Y4795" s="17" t="s">
        <v>15615</v>
      </c>
      <c r="Z4795" s="17"/>
    </row>
    <row r="4796" spans="1:26" x14ac:dyDescent="0.25">
      <c r="A4796">
        <v>4795</v>
      </c>
      <c r="B4796" s="17" t="s">
        <v>3351</v>
      </c>
      <c r="C4796" s="17">
        <v>1837</v>
      </c>
      <c r="D4796" s="17" t="str">
        <f>INDEX(Hosts!$A:$O,MATCH(Places!$C4796,Hosts!$A:$A,0),MATCH(Places!D$1,Hosts!$1:$1,0))</f>
        <v>Within a few hours</v>
      </c>
      <c r="E4796" s="87">
        <f>INDEX(Hosts!$A:$O,MATCH(Places!$C4796,Hosts!$A:$A,0),MATCH(Places!E$1,Hosts!$1:$1,0))</f>
        <v>1</v>
      </c>
      <c r="F4796" s="87">
        <f>INDEX(Hosts!$A:$O,MATCH(Places!$C4796,Hosts!$A:$A,0),MATCH(Places!F$1,Hosts!$1:$1,0))</f>
        <v>0.93</v>
      </c>
      <c r="G4796" s="17" t="str">
        <f>INDEX(Hosts!$A:$O,MATCH(Places!$C4796,Hosts!$A:$A,0),MATCH(Places!G$1,Hosts!$1:$1,0))</f>
        <v>Yes</v>
      </c>
      <c r="H4796" s="17">
        <v>9</v>
      </c>
      <c r="I4796" s="17" t="str">
        <f>INDEX(Neighborhoods!$A:$C,MATCH(Places!$H4796,Neighborhoods!$A:$A,0),MATCH(Places!I$1,Neighborhoods!$1:$1,0))</f>
        <v>Brooklyn</v>
      </c>
      <c r="J4796" s="17" t="str">
        <f>INDEX(Neighborhoods!$A:$C,MATCH(Places!$H4796,Neighborhoods!$A:$A,0),MATCH(Places!J$1,Neighborhoods!$1:$1,0))</f>
        <v>Crown Heights</v>
      </c>
      <c r="K4796" s="17" t="s">
        <v>11822</v>
      </c>
      <c r="L4796" s="17" t="str">
        <f t="shared" si="296"/>
        <v>No</v>
      </c>
      <c r="M4796" s="17">
        <v>16</v>
      </c>
      <c r="N4796" s="17" t="str" cm="1">
        <f t="array" ref="N4796">_xlfn.IFS(M4796&lt;=2,"Small",M4796&lt;=5,"Medium",M4796&gt;5,"Large")</f>
        <v>Large</v>
      </c>
      <c r="O4796" s="65">
        <v>4000</v>
      </c>
      <c r="P4796" s="87">
        <f t="shared" si="297"/>
        <v>7.0000000000000007E-2</v>
      </c>
      <c r="Q4796" s="68">
        <v>5</v>
      </c>
      <c r="R4796" s="68" t="str" cm="1">
        <f t="array" ref="R4796">_xlfn.SWITCH(ROUND(Q4796,0),5,"Excellent",4,"Good",3,"Ok","Bad")</f>
        <v>Excellent</v>
      </c>
      <c r="S4796" s="17">
        <v>3</v>
      </c>
      <c r="T4796" s="17" t="str">
        <f t="shared" si="298"/>
        <v>No</v>
      </c>
      <c r="U4796" s="82">
        <v>43624</v>
      </c>
      <c r="V4796" s="82">
        <v>43783</v>
      </c>
      <c r="W4796" s="17">
        <v>178</v>
      </c>
      <c r="X4796" s="17" t="str">
        <f t="shared" si="299"/>
        <v>Active</v>
      </c>
      <c r="Y4796" s="17" t="s">
        <v>15615</v>
      </c>
      <c r="Z4796" s="17"/>
    </row>
    <row r="4797" spans="1:26" x14ac:dyDescent="0.25">
      <c r="A4797">
        <v>4796</v>
      </c>
      <c r="B4797" s="17" t="s">
        <v>14822</v>
      </c>
      <c r="C4797" s="17">
        <v>3861</v>
      </c>
      <c r="D4797" s="17" t="str">
        <f>INDEX(Hosts!$A:$O,MATCH(Places!$C4797,Hosts!$A:$A,0),MATCH(Places!D$1,Hosts!$1:$1,0))</f>
        <v>Within a few hours</v>
      </c>
      <c r="E4797" s="87">
        <f>INDEX(Hosts!$A:$O,MATCH(Places!$C4797,Hosts!$A:$A,0),MATCH(Places!E$1,Hosts!$1:$1,0))</f>
        <v>1</v>
      </c>
      <c r="F4797" s="87">
        <f>INDEX(Hosts!$A:$O,MATCH(Places!$C4797,Hosts!$A:$A,0),MATCH(Places!F$1,Hosts!$1:$1,0))</f>
        <v>0.96</v>
      </c>
      <c r="G4797" s="17" t="str">
        <f>INDEX(Hosts!$A:$O,MATCH(Places!$C4797,Hosts!$A:$A,0),MATCH(Places!G$1,Hosts!$1:$1,0))</f>
        <v>Yes</v>
      </c>
      <c r="H4797" s="17">
        <v>7</v>
      </c>
      <c r="I4797" s="17" t="str">
        <f>INDEX(Neighborhoods!$A:$C,MATCH(Places!$H4797,Neighborhoods!$A:$A,0),MATCH(Places!I$1,Neighborhoods!$1:$1,0))</f>
        <v>Brooklyn</v>
      </c>
      <c r="J4797" s="17" t="str">
        <f>INDEX(Neighborhoods!$A:$C,MATCH(Places!$H4797,Neighborhoods!$A:$A,0),MATCH(Places!J$1,Neighborhoods!$1:$1,0))</f>
        <v>Bedford-Stuyvesant</v>
      </c>
      <c r="K4797" s="17" t="s">
        <v>11822</v>
      </c>
      <c r="L4797" s="17" t="str">
        <f t="shared" si="296"/>
        <v>No</v>
      </c>
      <c r="M4797" s="17">
        <v>6</v>
      </c>
      <c r="N4797" s="17" t="str" cm="1">
        <f t="array" ref="N4797">_xlfn.IFS(M4797&lt;=2,"Small",M4797&lt;=5,"Medium",M4797&gt;5,"Large")</f>
        <v>Large</v>
      </c>
      <c r="O4797" s="65">
        <v>124</v>
      </c>
      <c r="P4797" s="87">
        <f t="shared" si="297"/>
        <v>0.03</v>
      </c>
      <c r="Q4797" s="68">
        <v>5</v>
      </c>
      <c r="R4797" s="68" t="str" cm="1">
        <f t="array" ref="R4797">_xlfn.SWITCH(ROUND(Q4797,0),5,"Excellent",4,"Good",3,"Ok","Bad")</f>
        <v>Excellent</v>
      </c>
      <c r="S4797" s="17">
        <v>15</v>
      </c>
      <c r="T4797" s="17" t="str">
        <f t="shared" si="298"/>
        <v>No</v>
      </c>
      <c r="U4797" s="82">
        <v>43640</v>
      </c>
      <c r="V4797" s="82">
        <v>44031</v>
      </c>
      <c r="W4797" s="17">
        <v>364</v>
      </c>
      <c r="X4797" s="17" t="str">
        <f t="shared" si="299"/>
        <v>Active</v>
      </c>
      <c r="Y4797" s="17" t="s">
        <v>15615</v>
      </c>
      <c r="Z4797" s="17"/>
    </row>
    <row r="4798" spans="1:26" x14ac:dyDescent="0.25">
      <c r="A4798">
        <v>4797</v>
      </c>
      <c r="B4798" s="17" t="s">
        <v>14113</v>
      </c>
      <c r="C4798" s="17">
        <v>2505</v>
      </c>
      <c r="D4798" s="17" t="str">
        <f>INDEX(Hosts!$A:$O,MATCH(Places!$C4798,Hosts!$A:$A,0),MATCH(Places!D$1,Hosts!$1:$1,0))</f>
        <v>Within an hour</v>
      </c>
      <c r="E4798" s="87">
        <f>INDEX(Hosts!$A:$O,MATCH(Places!$C4798,Hosts!$A:$A,0),MATCH(Places!E$1,Hosts!$1:$1,0))</f>
        <v>1</v>
      </c>
      <c r="F4798" s="87">
        <f>INDEX(Hosts!$A:$O,MATCH(Places!$C4798,Hosts!$A:$A,0),MATCH(Places!F$1,Hosts!$1:$1,0))</f>
        <v>1</v>
      </c>
      <c r="G4798" s="17" t="str">
        <f>INDEX(Hosts!$A:$O,MATCH(Places!$C4798,Hosts!$A:$A,0),MATCH(Places!G$1,Hosts!$1:$1,0))</f>
        <v>Yes</v>
      </c>
      <c r="H4798" s="17">
        <v>12</v>
      </c>
      <c r="I4798" s="17" t="str">
        <f>INDEX(Neighborhoods!$A:$C,MATCH(Places!$H4798,Neighborhoods!$A:$A,0),MATCH(Places!I$1,Neighborhoods!$1:$1,0))</f>
        <v>Brooklyn</v>
      </c>
      <c r="J4798" s="17" t="str">
        <f>INDEX(Neighborhoods!$A:$C,MATCH(Places!$H4798,Neighborhoods!$A:$A,0),MATCH(Places!J$1,Neighborhoods!$1:$1,0))</f>
        <v>Williamsburg</v>
      </c>
      <c r="K4798" s="17" t="s">
        <v>1</v>
      </c>
      <c r="L4798" s="17" t="str">
        <f t="shared" si="296"/>
        <v>Yes</v>
      </c>
      <c r="M4798" s="17">
        <v>1</v>
      </c>
      <c r="N4798" s="17" t="str" cm="1">
        <f t="array" ref="N4798">_xlfn.IFS(M4798&lt;=2,"Small",M4798&lt;=5,"Medium",M4798&gt;5,"Large")</f>
        <v>Small</v>
      </c>
      <c r="O4798" s="65">
        <v>65</v>
      </c>
      <c r="P4798" s="87">
        <f t="shared" si="297"/>
        <v>0.03</v>
      </c>
      <c r="Q4798" s="68">
        <v>5</v>
      </c>
      <c r="R4798" s="68" t="str" cm="1">
        <f t="array" ref="R4798">_xlfn.SWITCH(ROUND(Q4798,0),5,"Excellent",4,"Good",3,"Ok","Bad")</f>
        <v>Excellent</v>
      </c>
      <c r="S4798" s="17">
        <v>13</v>
      </c>
      <c r="T4798" s="17" t="str">
        <f t="shared" si="298"/>
        <v>No</v>
      </c>
      <c r="U4798" s="82">
        <v>43604</v>
      </c>
      <c r="V4798" s="82">
        <v>43786</v>
      </c>
      <c r="W4798" s="17">
        <v>114</v>
      </c>
      <c r="X4798" s="17" t="str">
        <f t="shared" si="299"/>
        <v>Active</v>
      </c>
      <c r="Y4798" s="17" t="s">
        <v>15616</v>
      </c>
      <c r="Z4798" s="17"/>
    </row>
    <row r="4799" spans="1:26" x14ac:dyDescent="0.25">
      <c r="A4799">
        <v>4798</v>
      </c>
      <c r="B4799" s="17" t="s">
        <v>15338</v>
      </c>
      <c r="C4799" s="17">
        <v>3568</v>
      </c>
      <c r="D4799" s="17" t="str">
        <f>INDEX(Hosts!$A:$O,MATCH(Places!$C4799,Hosts!$A:$A,0),MATCH(Places!D$1,Hosts!$1:$1,0))</f>
        <v>Within a day</v>
      </c>
      <c r="E4799" s="87">
        <f>INDEX(Hosts!$A:$O,MATCH(Places!$C4799,Hosts!$A:$A,0),MATCH(Places!E$1,Hosts!$1:$1,0))</f>
        <v>1</v>
      </c>
      <c r="F4799" s="87">
        <f>INDEX(Hosts!$A:$O,MATCH(Places!$C4799,Hosts!$A:$A,0),MATCH(Places!F$1,Hosts!$1:$1,0))</f>
        <v>0.5</v>
      </c>
      <c r="G4799" s="17" t="str">
        <f>INDEX(Hosts!$A:$O,MATCH(Places!$C4799,Hosts!$A:$A,0),MATCH(Places!G$1,Hosts!$1:$1,0))</f>
        <v>Yes</v>
      </c>
      <c r="H4799" s="17">
        <v>21</v>
      </c>
      <c r="I4799" s="17" t="str">
        <f>INDEX(Neighborhoods!$A:$C,MATCH(Places!$H4799,Neighborhoods!$A:$A,0),MATCH(Places!I$1,Neighborhoods!$1:$1,0))</f>
        <v>Queens</v>
      </c>
      <c r="J4799" s="17" t="str">
        <f>INDEX(Neighborhoods!$A:$C,MATCH(Places!$H4799,Neighborhoods!$A:$A,0),MATCH(Places!J$1,Neighborhoods!$1:$1,0))</f>
        <v>Astoria</v>
      </c>
      <c r="K4799" s="17" t="s">
        <v>1</v>
      </c>
      <c r="L4799" s="17" t="str">
        <f t="shared" si="296"/>
        <v>Yes</v>
      </c>
      <c r="M4799" s="17">
        <v>1</v>
      </c>
      <c r="N4799" s="17" t="str" cm="1">
        <f t="array" ref="N4799">_xlfn.IFS(M4799&lt;=2,"Small",M4799&lt;=5,"Medium",M4799&gt;5,"Large")</f>
        <v>Small</v>
      </c>
      <c r="O4799" s="65">
        <v>30</v>
      </c>
      <c r="P4799" s="87">
        <f t="shared" si="297"/>
        <v>0.03</v>
      </c>
      <c r="Q4799" s="68">
        <v>5</v>
      </c>
      <c r="R4799" s="68" t="str" cm="1">
        <f t="array" ref="R4799">_xlfn.SWITCH(ROUND(Q4799,0),5,"Excellent",4,"Good",3,"Ok","Bad")</f>
        <v>Excellent</v>
      </c>
      <c r="S4799" s="17">
        <v>8</v>
      </c>
      <c r="T4799" s="17" t="str">
        <f t="shared" si="298"/>
        <v>No</v>
      </c>
      <c r="U4799" s="82">
        <v>43609</v>
      </c>
      <c r="V4799" s="82">
        <v>43814</v>
      </c>
      <c r="W4799" s="17">
        <v>31</v>
      </c>
      <c r="X4799" s="17" t="str">
        <f t="shared" si="299"/>
        <v>Active</v>
      </c>
      <c r="Y4799" s="17" t="s">
        <v>15615</v>
      </c>
      <c r="Z4799" s="17"/>
    </row>
    <row r="4800" spans="1:26" x14ac:dyDescent="0.25">
      <c r="A4800">
        <v>4799</v>
      </c>
      <c r="B4800" s="17" t="s">
        <v>3352</v>
      </c>
      <c r="C4800" s="17">
        <v>3475</v>
      </c>
      <c r="D4800" s="17" t="str">
        <f>INDEX(Hosts!$A:$O,MATCH(Places!$C4800,Hosts!$A:$A,0),MATCH(Places!D$1,Hosts!$1:$1,0))</f>
        <v>Within a few hours</v>
      </c>
      <c r="E4800" s="87">
        <f>INDEX(Hosts!$A:$O,MATCH(Places!$C4800,Hosts!$A:$A,0),MATCH(Places!E$1,Hosts!$1:$1,0))</f>
        <v>1</v>
      </c>
      <c r="F4800" s="87">
        <f>INDEX(Hosts!$A:$O,MATCH(Places!$C4800,Hosts!$A:$A,0),MATCH(Places!F$1,Hosts!$1:$1,0))</f>
        <v>1</v>
      </c>
      <c r="G4800" s="17" t="str">
        <f>INDEX(Hosts!$A:$O,MATCH(Places!$C4800,Hosts!$A:$A,0),MATCH(Places!G$1,Hosts!$1:$1,0))</f>
        <v>Yes</v>
      </c>
      <c r="H4800" s="17">
        <v>14</v>
      </c>
      <c r="I4800" s="17" t="str">
        <f>INDEX(Neighborhoods!$A:$C,MATCH(Places!$H4800,Neighborhoods!$A:$A,0),MATCH(Places!I$1,Neighborhoods!$1:$1,0))</f>
        <v>Manhattan</v>
      </c>
      <c r="J4800" s="17" t="str">
        <f>INDEX(Neighborhoods!$A:$C,MATCH(Places!$H4800,Neighborhoods!$A:$A,0),MATCH(Places!J$1,Neighborhoods!$1:$1,0))</f>
        <v>East Harlem</v>
      </c>
      <c r="K4800" s="17" t="s">
        <v>11822</v>
      </c>
      <c r="L4800" s="17" t="str">
        <f t="shared" si="296"/>
        <v>No</v>
      </c>
      <c r="M4800" s="17">
        <v>3</v>
      </c>
      <c r="N4800" s="17" t="str" cm="1">
        <f t="array" ref="N4800">_xlfn.IFS(M4800&lt;=2,"Small",M4800&lt;=5,"Medium",M4800&gt;5,"Large")</f>
        <v>Medium</v>
      </c>
      <c r="O4800" s="65">
        <v>150</v>
      </c>
      <c r="P4800" s="87">
        <f t="shared" si="297"/>
        <v>0.03</v>
      </c>
      <c r="Q4800" s="68">
        <v>5</v>
      </c>
      <c r="R4800" s="68" t="str" cm="1">
        <f t="array" ref="R4800">_xlfn.SWITCH(ROUND(Q4800,0),5,"Excellent",4,"Good",3,"Ok","Bad")</f>
        <v>Excellent</v>
      </c>
      <c r="S4800" s="17">
        <v>22</v>
      </c>
      <c r="T4800" s="17" t="str">
        <f t="shared" si="298"/>
        <v>No</v>
      </c>
      <c r="U4800" s="82">
        <v>43603</v>
      </c>
      <c r="V4800" s="82">
        <v>43879</v>
      </c>
      <c r="W4800" s="17">
        <v>62</v>
      </c>
      <c r="X4800" s="17" t="str">
        <f t="shared" si="299"/>
        <v>Active</v>
      </c>
      <c r="Y4800" s="17" t="s">
        <v>15615</v>
      </c>
      <c r="Z4800" s="17"/>
    </row>
    <row r="4801" spans="1:26" x14ac:dyDescent="0.25">
      <c r="A4801">
        <v>4800</v>
      </c>
      <c r="B4801" s="17" t="s">
        <v>3353</v>
      </c>
      <c r="C4801" s="17">
        <v>3862</v>
      </c>
      <c r="D4801" s="17" t="str">
        <f>INDEX(Hosts!$A:$O,MATCH(Places!$C4801,Hosts!$A:$A,0),MATCH(Places!D$1,Hosts!$1:$1,0))</f>
        <v>Within an hour</v>
      </c>
      <c r="E4801" s="87">
        <f>INDEX(Hosts!$A:$O,MATCH(Places!$C4801,Hosts!$A:$A,0),MATCH(Places!E$1,Hosts!$1:$1,0))</f>
        <v>0.9</v>
      </c>
      <c r="F4801" s="87">
        <f>INDEX(Hosts!$A:$O,MATCH(Places!$C4801,Hosts!$A:$A,0),MATCH(Places!F$1,Hosts!$1:$1,0))</f>
        <v>0.97</v>
      </c>
      <c r="G4801" s="17" t="str">
        <f>INDEX(Hosts!$A:$O,MATCH(Places!$C4801,Hosts!$A:$A,0),MATCH(Places!G$1,Hosts!$1:$1,0))</f>
        <v>No</v>
      </c>
      <c r="H4801" s="17">
        <v>7</v>
      </c>
      <c r="I4801" s="17" t="str">
        <f>INDEX(Neighborhoods!$A:$C,MATCH(Places!$H4801,Neighborhoods!$A:$A,0),MATCH(Places!I$1,Neighborhoods!$1:$1,0))</f>
        <v>Brooklyn</v>
      </c>
      <c r="J4801" s="17" t="str">
        <f>INDEX(Neighborhoods!$A:$C,MATCH(Places!$H4801,Neighborhoods!$A:$A,0),MATCH(Places!J$1,Neighborhoods!$1:$1,0))</f>
        <v>Bedford-Stuyvesant</v>
      </c>
      <c r="K4801" s="17" t="s">
        <v>11822</v>
      </c>
      <c r="L4801" s="17" t="str">
        <f t="shared" si="296"/>
        <v>No</v>
      </c>
      <c r="M4801" s="17">
        <v>4</v>
      </c>
      <c r="N4801" s="17" t="str" cm="1">
        <f t="array" ref="N4801">_xlfn.IFS(M4801&lt;=2,"Small",M4801&lt;=5,"Medium",M4801&gt;5,"Large")</f>
        <v>Medium</v>
      </c>
      <c r="O4801" s="65">
        <v>130</v>
      </c>
      <c r="P4801" s="87">
        <f t="shared" si="297"/>
        <v>0.03</v>
      </c>
      <c r="Q4801" s="68">
        <v>4.74</v>
      </c>
      <c r="R4801" s="68" t="str" cm="1">
        <f t="array" ref="R4801">_xlfn.SWITCH(ROUND(Q4801,0),5,"Excellent",4,"Good",3,"Ok","Bad")</f>
        <v>Excellent</v>
      </c>
      <c r="S4801" s="17">
        <v>35</v>
      </c>
      <c r="T4801" s="17" t="str">
        <f t="shared" si="298"/>
        <v>No</v>
      </c>
      <c r="U4801" s="82">
        <v>43606</v>
      </c>
      <c r="V4801" s="82">
        <v>43849</v>
      </c>
      <c r="W4801" s="17">
        <v>173</v>
      </c>
      <c r="X4801" s="17" t="str">
        <f t="shared" si="299"/>
        <v>Active</v>
      </c>
      <c r="Y4801" s="17" t="s">
        <v>15616</v>
      </c>
      <c r="Z4801" s="17"/>
    </row>
    <row r="4802" spans="1:26" x14ac:dyDescent="0.25">
      <c r="A4802">
        <v>4801</v>
      </c>
      <c r="B4802" s="17" t="s">
        <v>3354</v>
      </c>
      <c r="C4802" s="17">
        <v>1445</v>
      </c>
      <c r="D4802" s="17" t="str">
        <f>INDEX(Hosts!$A:$O,MATCH(Places!$C4802,Hosts!$A:$A,0),MATCH(Places!D$1,Hosts!$1:$1,0))</f>
        <v>Within a day</v>
      </c>
      <c r="E4802" s="87">
        <f>INDEX(Hosts!$A:$O,MATCH(Places!$C4802,Hosts!$A:$A,0),MATCH(Places!E$1,Hosts!$1:$1,0))</f>
        <v>0.8</v>
      </c>
      <c r="F4802" s="87">
        <f>INDEX(Hosts!$A:$O,MATCH(Places!$C4802,Hosts!$A:$A,0),MATCH(Places!F$1,Hosts!$1:$1,0))</f>
        <v>0.77</v>
      </c>
      <c r="G4802" s="17" t="str">
        <f>INDEX(Hosts!$A:$O,MATCH(Places!$C4802,Hosts!$A:$A,0),MATCH(Places!G$1,Hosts!$1:$1,0))</f>
        <v>Yes</v>
      </c>
      <c r="H4802" s="17">
        <v>11</v>
      </c>
      <c r="I4802" s="17" t="str">
        <f>INDEX(Neighborhoods!$A:$C,MATCH(Places!$H4802,Neighborhoods!$A:$A,0),MATCH(Places!I$1,Neighborhoods!$1:$1,0))</f>
        <v>Brooklyn</v>
      </c>
      <c r="J4802" s="17" t="str">
        <f>INDEX(Neighborhoods!$A:$C,MATCH(Places!$H4802,Neighborhoods!$A:$A,0),MATCH(Places!J$1,Neighborhoods!$1:$1,0))</f>
        <v>Greenpoint</v>
      </c>
      <c r="K4802" s="17" t="s">
        <v>11822</v>
      </c>
      <c r="L4802" s="17" t="str">
        <f t="shared" ref="L4802:L4865" si="300">IF(OR(K4802="Private room",K4802="Shared room"),"Yes","No")</f>
        <v>No</v>
      </c>
      <c r="M4802" s="17">
        <v>3</v>
      </c>
      <c r="N4802" s="17" t="str" cm="1">
        <f t="array" ref="N4802">_xlfn.IFS(M4802&lt;=2,"Small",M4802&lt;=5,"Medium",M4802&gt;5,"Large")</f>
        <v>Medium</v>
      </c>
      <c r="O4802" s="65">
        <v>79</v>
      </c>
      <c r="P4802" s="87">
        <f t="shared" ref="P4802:P4865" si="301">VLOOKUP(O4802,$AB$1:$AC$5,2)</f>
        <v>0.03</v>
      </c>
      <c r="Q4802" s="68">
        <v>5</v>
      </c>
      <c r="R4802" s="68" t="str" cm="1">
        <f t="array" ref="R4802">_xlfn.SWITCH(ROUND(Q4802,0),5,"Excellent",4,"Good",3,"Ok","Bad")</f>
        <v>Excellent</v>
      </c>
      <c r="S4802" s="17">
        <v>16</v>
      </c>
      <c r="T4802" s="17" t="str">
        <f t="shared" ref="T4802:T4865" si="302">IF(AND(Q4802&gt;=4.8,S4802&gt;100),"Yes","No")</f>
        <v>No</v>
      </c>
      <c r="U4802" s="82">
        <v>43631</v>
      </c>
      <c r="V4802" s="82">
        <v>44044</v>
      </c>
      <c r="W4802" s="17">
        <v>74</v>
      </c>
      <c r="X4802" s="17" t="str">
        <f t="shared" ref="X4802:X4865" si="303">IF(W4802&lt;&gt;0,"Active","Inactive")</f>
        <v>Active</v>
      </c>
      <c r="Y4802" s="17" t="s">
        <v>15615</v>
      </c>
      <c r="Z4802" s="17"/>
    </row>
    <row r="4803" spans="1:26" x14ac:dyDescent="0.25">
      <c r="A4803">
        <v>4802</v>
      </c>
      <c r="B4803" s="17" t="s">
        <v>3355</v>
      </c>
      <c r="C4803" s="17">
        <v>2082</v>
      </c>
      <c r="D4803" s="17" t="str">
        <f>INDEX(Hosts!$A:$O,MATCH(Places!$C4803,Hosts!$A:$A,0),MATCH(Places!D$1,Hosts!$1:$1,0))</f>
        <v>Within a day</v>
      </c>
      <c r="E4803" s="87">
        <f>INDEX(Hosts!$A:$O,MATCH(Places!$C4803,Hosts!$A:$A,0),MATCH(Places!E$1,Hosts!$1:$1,0))</f>
        <v>1</v>
      </c>
      <c r="F4803" s="87">
        <f>INDEX(Hosts!$A:$O,MATCH(Places!$C4803,Hosts!$A:$A,0),MATCH(Places!F$1,Hosts!$1:$1,0))</f>
        <v>1</v>
      </c>
      <c r="G4803" s="17" t="str">
        <f>INDEX(Hosts!$A:$O,MATCH(Places!$C4803,Hosts!$A:$A,0),MATCH(Places!G$1,Hosts!$1:$1,0))</f>
        <v>No</v>
      </c>
      <c r="H4803" s="17">
        <v>20</v>
      </c>
      <c r="I4803" s="17" t="str">
        <f>INDEX(Neighborhoods!$A:$C,MATCH(Places!$H4803,Neighborhoods!$A:$A,0),MATCH(Places!I$1,Neighborhoods!$1:$1,0))</f>
        <v>Manhattan</v>
      </c>
      <c r="J4803" s="17" t="str">
        <f>INDEX(Neighborhoods!$A:$C,MATCH(Places!$H4803,Neighborhoods!$A:$A,0),MATCH(Places!J$1,Neighborhoods!$1:$1,0))</f>
        <v>Upper West Side</v>
      </c>
      <c r="K4803" s="17" t="s">
        <v>11822</v>
      </c>
      <c r="L4803" s="17" t="str">
        <f t="shared" si="300"/>
        <v>No</v>
      </c>
      <c r="M4803" s="17">
        <v>4</v>
      </c>
      <c r="N4803" s="17" t="str" cm="1">
        <f t="array" ref="N4803">_xlfn.IFS(M4803&lt;=2,"Small",M4803&lt;=5,"Medium",M4803&gt;5,"Large")</f>
        <v>Medium</v>
      </c>
      <c r="O4803" s="65">
        <v>400</v>
      </c>
      <c r="P4803" s="87">
        <f t="shared" si="301"/>
        <v>0.04</v>
      </c>
      <c r="Q4803" s="68">
        <v>5</v>
      </c>
      <c r="R4803" s="68" t="str" cm="1">
        <f t="array" ref="R4803">_xlfn.SWITCH(ROUND(Q4803,0),5,"Excellent",4,"Good",3,"Ok","Bad")</f>
        <v>Excellent</v>
      </c>
      <c r="S4803" s="17">
        <v>3</v>
      </c>
      <c r="T4803" s="17" t="str">
        <f t="shared" si="302"/>
        <v>No</v>
      </c>
      <c r="U4803" s="82">
        <v>43687</v>
      </c>
      <c r="V4803" s="82">
        <v>43831</v>
      </c>
      <c r="W4803" s="17">
        <v>14</v>
      </c>
      <c r="X4803" s="17" t="str">
        <f t="shared" si="303"/>
        <v>Active</v>
      </c>
      <c r="Y4803" s="17" t="s">
        <v>15615</v>
      </c>
      <c r="Z4803" s="17"/>
    </row>
    <row r="4804" spans="1:26" x14ac:dyDescent="0.25">
      <c r="A4804">
        <v>4803</v>
      </c>
      <c r="B4804" s="17" t="s">
        <v>3356</v>
      </c>
      <c r="C4804" s="17">
        <v>1985</v>
      </c>
      <c r="D4804" s="17" t="str">
        <f>INDEX(Hosts!$A:$O,MATCH(Places!$C4804,Hosts!$A:$A,0),MATCH(Places!D$1,Hosts!$1:$1,0))</f>
        <v>Within a few hours</v>
      </c>
      <c r="E4804" s="87">
        <f>INDEX(Hosts!$A:$O,MATCH(Places!$C4804,Hosts!$A:$A,0),MATCH(Places!E$1,Hosts!$1:$1,0))</f>
        <v>0.8</v>
      </c>
      <c r="F4804" s="87">
        <f>INDEX(Hosts!$A:$O,MATCH(Places!$C4804,Hosts!$A:$A,0),MATCH(Places!F$1,Hosts!$1:$1,0))</f>
        <v>0.85</v>
      </c>
      <c r="G4804" s="17" t="str">
        <f>INDEX(Hosts!$A:$O,MATCH(Places!$C4804,Hosts!$A:$A,0),MATCH(Places!G$1,Hosts!$1:$1,0))</f>
        <v>No</v>
      </c>
      <c r="H4804" s="17">
        <v>16</v>
      </c>
      <c r="I4804" s="17" t="str">
        <f>INDEX(Neighborhoods!$A:$C,MATCH(Places!$H4804,Neighborhoods!$A:$A,0),MATCH(Places!I$1,Neighborhoods!$1:$1,0))</f>
        <v>Manhattan</v>
      </c>
      <c r="J4804" s="17" t="str">
        <f>INDEX(Neighborhoods!$A:$C,MATCH(Places!$H4804,Neighborhoods!$A:$A,0),MATCH(Places!J$1,Neighborhoods!$1:$1,0))</f>
        <v>Harlem</v>
      </c>
      <c r="K4804" s="17" t="s">
        <v>11822</v>
      </c>
      <c r="L4804" s="17" t="str">
        <f t="shared" si="300"/>
        <v>No</v>
      </c>
      <c r="M4804" s="17">
        <v>4</v>
      </c>
      <c r="N4804" s="17" t="str" cm="1">
        <f t="array" ref="N4804">_xlfn.IFS(M4804&lt;=2,"Small",M4804&lt;=5,"Medium",M4804&gt;5,"Large")</f>
        <v>Medium</v>
      </c>
      <c r="O4804" s="65">
        <v>120</v>
      </c>
      <c r="P4804" s="87">
        <f t="shared" si="301"/>
        <v>0.03</v>
      </c>
      <c r="Q4804" s="68">
        <v>5</v>
      </c>
      <c r="R4804" s="68" t="str" cm="1">
        <f t="array" ref="R4804">_xlfn.SWITCH(ROUND(Q4804,0),5,"Excellent",4,"Good",3,"Ok","Bad")</f>
        <v>Excellent</v>
      </c>
      <c r="S4804" s="17">
        <v>4</v>
      </c>
      <c r="T4804" s="17" t="str">
        <f t="shared" si="302"/>
        <v>No</v>
      </c>
      <c r="U4804" s="82">
        <v>43644</v>
      </c>
      <c r="V4804" s="82">
        <v>43832</v>
      </c>
      <c r="W4804" s="17">
        <v>88</v>
      </c>
      <c r="X4804" s="17" t="str">
        <f t="shared" si="303"/>
        <v>Active</v>
      </c>
      <c r="Y4804" s="17" t="s">
        <v>15615</v>
      </c>
      <c r="Z4804" s="17"/>
    </row>
    <row r="4805" spans="1:26" x14ac:dyDescent="0.25">
      <c r="A4805">
        <v>4804</v>
      </c>
      <c r="B4805" s="17" t="s">
        <v>3357</v>
      </c>
      <c r="C4805" s="17">
        <v>951</v>
      </c>
      <c r="D4805" s="17" t="str">
        <f>INDEX(Hosts!$A:$O,MATCH(Places!$C4805,Hosts!$A:$A,0),MATCH(Places!D$1,Hosts!$1:$1,0))</f>
        <v>Within an hour</v>
      </c>
      <c r="E4805" s="87">
        <f>INDEX(Hosts!$A:$O,MATCH(Places!$C4805,Hosts!$A:$A,0),MATCH(Places!E$1,Hosts!$1:$1,0))</f>
        <v>1</v>
      </c>
      <c r="F4805" s="87">
        <f>INDEX(Hosts!$A:$O,MATCH(Places!$C4805,Hosts!$A:$A,0),MATCH(Places!F$1,Hosts!$1:$1,0))</f>
        <v>1</v>
      </c>
      <c r="G4805" s="17" t="str">
        <f>INDEX(Hosts!$A:$O,MATCH(Places!$C4805,Hosts!$A:$A,0),MATCH(Places!G$1,Hosts!$1:$1,0))</f>
        <v>No</v>
      </c>
      <c r="H4805" s="17">
        <v>15</v>
      </c>
      <c r="I4805" s="17" t="str">
        <f>INDEX(Neighborhoods!$A:$C,MATCH(Places!$H4805,Neighborhoods!$A:$A,0),MATCH(Places!I$1,Neighborhoods!$1:$1,0))</f>
        <v>Manhattan</v>
      </c>
      <c r="J4805" s="17" t="str">
        <f>INDEX(Neighborhoods!$A:$C,MATCH(Places!$H4805,Neighborhoods!$A:$A,0),MATCH(Places!J$1,Neighborhoods!$1:$1,0))</f>
        <v>East Village</v>
      </c>
      <c r="K4805" s="17" t="s">
        <v>11822</v>
      </c>
      <c r="L4805" s="17" t="str">
        <f t="shared" si="300"/>
        <v>No</v>
      </c>
      <c r="M4805" s="17">
        <v>7</v>
      </c>
      <c r="N4805" s="17" t="str" cm="1">
        <f t="array" ref="N4805">_xlfn.IFS(M4805&lt;=2,"Small",M4805&lt;=5,"Medium",M4805&gt;5,"Large")</f>
        <v>Large</v>
      </c>
      <c r="O4805" s="65">
        <v>151</v>
      </c>
      <c r="P4805" s="87">
        <f t="shared" si="301"/>
        <v>0.03</v>
      </c>
      <c r="Q4805" s="68">
        <v>4.87</v>
      </c>
      <c r="R4805" s="68" t="str" cm="1">
        <f t="array" ref="R4805">_xlfn.SWITCH(ROUND(Q4805,0),5,"Excellent",4,"Good",3,"Ok","Bad")</f>
        <v>Excellent</v>
      </c>
      <c r="S4805" s="17">
        <v>62</v>
      </c>
      <c r="T4805" s="17" t="str">
        <f t="shared" si="302"/>
        <v>No</v>
      </c>
      <c r="U4805" s="82">
        <v>43606</v>
      </c>
      <c r="V4805" s="82">
        <v>43981</v>
      </c>
      <c r="W4805" s="17">
        <v>123</v>
      </c>
      <c r="X4805" s="17" t="str">
        <f t="shared" si="303"/>
        <v>Active</v>
      </c>
      <c r="Y4805" s="17" t="s">
        <v>15616</v>
      </c>
      <c r="Z4805" s="17"/>
    </row>
    <row r="4806" spans="1:26" x14ac:dyDescent="0.25">
      <c r="A4806">
        <v>4805</v>
      </c>
      <c r="B4806" s="17" t="s">
        <v>3358</v>
      </c>
      <c r="C4806" s="17">
        <v>2404</v>
      </c>
      <c r="D4806" s="17" t="str">
        <f>INDEX(Hosts!$A:$O,MATCH(Places!$C4806,Hosts!$A:$A,0),MATCH(Places!D$1,Hosts!$1:$1,0))</f>
        <v>Within an hour</v>
      </c>
      <c r="E4806" s="87">
        <f>INDEX(Hosts!$A:$O,MATCH(Places!$C4806,Hosts!$A:$A,0),MATCH(Places!E$1,Hosts!$1:$1,0))</f>
        <v>1</v>
      </c>
      <c r="F4806" s="87">
        <f>INDEX(Hosts!$A:$O,MATCH(Places!$C4806,Hosts!$A:$A,0),MATCH(Places!F$1,Hosts!$1:$1,0))</f>
        <v>0.99</v>
      </c>
      <c r="G4806" s="17" t="str">
        <f>INDEX(Hosts!$A:$O,MATCH(Places!$C4806,Hosts!$A:$A,0),MATCH(Places!G$1,Hosts!$1:$1,0))</f>
        <v>Yes</v>
      </c>
      <c r="H4806" s="17">
        <v>16</v>
      </c>
      <c r="I4806" s="17" t="str">
        <f>INDEX(Neighborhoods!$A:$C,MATCH(Places!$H4806,Neighborhoods!$A:$A,0),MATCH(Places!I$1,Neighborhoods!$1:$1,0))</f>
        <v>Manhattan</v>
      </c>
      <c r="J4806" s="17" t="str">
        <f>INDEX(Neighborhoods!$A:$C,MATCH(Places!$H4806,Neighborhoods!$A:$A,0),MATCH(Places!J$1,Neighborhoods!$1:$1,0))</f>
        <v>Harlem</v>
      </c>
      <c r="K4806" s="17" t="s">
        <v>1</v>
      </c>
      <c r="L4806" s="17" t="str">
        <f t="shared" si="300"/>
        <v>Yes</v>
      </c>
      <c r="M4806" s="17">
        <v>3</v>
      </c>
      <c r="N4806" s="17" t="str" cm="1">
        <f t="array" ref="N4806">_xlfn.IFS(M4806&lt;=2,"Small",M4806&lt;=5,"Medium",M4806&gt;5,"Large")</f>
        <v>Medium</v>
      </c>
      <c r="O4806" s="65">
        <v>125</v>
      </c>
      <c r="P4806" s="87">
        <f t="shared" si="301"/>
        <v>0.03</v>
      </c>
      <c r="Q4806" s="68">
        <v>5</v>
      </c>
      <c r="R4806" s="68" t="str" cm="1">
        <f t="array" ref="R4806">_xlfn.SWITCH(ROUND(Q4806,0),5,"Excellent",4,"Good",3,"Ok","Bad")</f>
        <v>Excellent</v>
      </c>
      <c r="S4806" s="17">
        <v>38</v>
      </c>
      <c r="T4806" s="17" t="str">
        <f t="shared" si="302"/>
        <v>No</v>
      </c>
      <c r="U4806" s="82">
        <v>43653</v>
      </c>
      <c r="V4806" s="82">
        <v>43883</v>
      </c>
      <c r="W4806" s="17">
        <v>320</v>
      </c>
      <c r="X4806" s="17" t="str">
        <f t="shared" si="303"/>
        <v>Active</v>
      </c>
      <c r="Y4806" s="17" t="s">
        <v>15615</v>
      </c>
      <c r="Z4806" s="17"/>
    </row>
    <row r="4807" spans="1:26" x14ac:dyDescent="0.25">
      <c r="A4807">
        <v>4806</v>
      </c>
      <c r="B4807" s="17" t="s">
        <v>3359</v>
      </c>
      <c r="C4807" s="17">
        <v>2404</v>
      </c>
      <c r="D4807" s="17" t="str">
        <f>INDEX(Hosts!$A:$O,MATCH(Places!$C4807,Hosts!$A:$A,0),MATCH(Places!D$1,Hosts!$1:$1,0))</f>
        <v>Within an hour</v>
      </c>
      <c r="E4807" s="87">
        <f>INDEX(Hosts!$A:$O,MATCH(Places!$C4807,Hosts!$A:$A,0),MATCH(Places!E$1,Hosts!$1:$1,0))</f>
        <v>1</v>
      </c>
      <c r="F4807" s="87">
        <f>INDEX(Hosts!$A:$O,MATCH(Places!$C4807,Hosts!$A:$A,0),MATCH(Places!F$1,Hosts!$1:$1,0))</f>
        <v>0.99</v>
      </c>
      <c r="G4807" s="17" t="str">
        <f>INDEX(Hosts!$A:$O,MATCH(Places!$C4807,Hosts!$A:$A,0),MATCH(Places!G$1,Hosts!$1:$1,0))</f>
        <v>Yes</v>
      </c>
      <c r="H4807" s="17">
        <v>16</v>
      </c>
      <c r="I4807" s="17" t="str">
        <f>INDEX(Neighborhoods!$A:$C,MATCH(Places!$H4807,Neighborhoods!$A:$A,0),MATCH(Places!I$1,Neighborhoods!$1:$1,0))</f>
        <v>Manhattan</v>
      </c>
      <c r="J4807" s="17" t="str">
        <f>INDEX(Neighborhoods!$A:$C,MATCH(Places!$H4807,Neighborhoods!$A:$A,0),MATCH(Places!J$1,Neighborhoods!$1:$1,0))</f>
        <v>Harlem</v>
      </c>
      <c r="K4807" s="17" t="s">
        <v>1</v>
      </c>
      <c r="L4807" s="17" t="str">
        <f t="shared" si="300"/>
        <v>Yes</v>
      </c>
      <c r="M4807" s="17">
        <v>2</v>
      </c>
      <c r="N4807" s="17" t="str" cm="1">
        <f t="array" ref="N4807">_xlfn.IFS(M4807&lt;=2,"Small",M4807&lt;=5,"Medium",M4807&gt;5,"Large")</f>
        <v>Small</v>
      </c>
      <c r="O4807" s="65">
        <v>65</v>
      </c>
      <c r="P4807" s="87">
        <f t="shared" si="301"/>
        <v>0.03</v>
      </c>
      <c r="Q4807" s="68">
        <v>4.97</v>
      </c>
      <c r="R4807" s="68" t="str" cm="1">
        <f t="array" ref="R4807">_xlfn.SWITCH(ROUND(Q4807,0),5,"Excellent",4,"Good",3,"Ok","Bad")</f>
        <v>Excellent</v>
      </c>
      <c r="S4807" s="17">
        <v>37</v>
      </c>
      <c r="T4807" s="17" t="str">
        <f t="shared" si="302"/>
        <v>No</v>
      </c>
      <c r="U4807" s="82">
        <v>43627</v>
      </c>
      <c r="V4807" s="82">
        <v>44022</v>
      </c>
      <c r="W4807" s="17">
        <v>211</v>
      </c>
      <c r="X4807" s="17" t="str">
        <f t="shared" si="303"/>
        <v>Active</v>
      </c>
      <c r="Y4807" s="17" t="s">
        <v>15615</v>
      </c>
      <c r="Z4807" s="17"/>
    </row>
    <row r="4808" spans="1:26" x14ac:dyDescent="0.25">
      <c r="A4808">
        <v>4807</v>
      </c>
      <c r="B4808" s="17" t="s">
        <v>13267</v>
      </c>
      <c r="C4808" s="17">
        <v>1273</v>
      </c>
      <c r="D4808" s="17" t="str">
        <f>INDEX(Hosts!$A:$O,MATCH(Places!$C4808,Hosts!$A:$A,0),MATCH(Places!D$1,Hosts!$1:$1,0))</f>
        <v>Within a few hours</v>
      </c>
      <c r="E4808" s="87">
        <f>INDEX(Hosts!$A:$O,MATCH(Places!$C4808,Hosts!$A:$A,0),MATCH(Places!E$1,Hosts!$1:$1,0))</f>
        <v>0.96</v>
      </c>
      <c r="F4808" s="87">
        <f>INDEX(Hosts!$A:$O,MATCH(Places!$C4808,Hosts!$A:$A,0),MATCH(Places!F$1,Hosts!$1:$1,0))</f>
        <v>0.79</v>
      </c>
      <c r="G4808" s="17" t="str">
        <f>INDEX(Hosts!$A:$O,MATCH(Places!$C4808,Hosts!$A:$A,0),MATCH(Places!G$1,Hosts!$1:$1,0))</f>
        <v>No</v>
      </c>
      <c r="H4808" s="17">
        <v>4</v>
      </c>
      <c r="I4808" s="17" t="str">
        <f>INDEX(Neighborhoods!$A:$C,MATCH(Places!$H4808,Neighborhoods!$A:$A,0),MATCH(Places!I$1,Neighborhoods!$1:$1,0))</f>
        <v>Bronx</v>
      </c>
      <c r="J4808" s="17" t="str">
        <f>INDEX(Neighborhoods!$A:$C,MATCH(Places!$H4808,Neighborhoods!$A:$A,0),MATCH(Places!J$1,Neighborhoods!$1:$1,0))</f>
        <v>Mott Haven</v>
      </c>
      <c r="K4808" s="17" t="s">
        <v>11822</v>
      </c>
      <c r="L4808" s="17" t="str">
        <f t="shared" si="300"/>
        <v>No</v>
      </c>
      <c r="M4808" s="17">
        <v>4</v>
      </c>
      <c r="N4808" s="17" t="str" cm="1">
        <f t="array" ref="N4808">_xlfn.IFS(M4808&lt;=2,"Small",M4808&lt;=5,"Medium",M4808&gt;5,"Large")</f>
        <v>Medium</v>
      </c>
      <c r="O4808" s="65">
        <v>65</v>
      </c>
      <c r="P4808" s="87">
        <f t="shared" si="301"/>
        <v>0.03</v>
      </c>
      <c r="Q4808" s="68">
        <v>5</v>
      </c>
      <c r="R4808" s="68" t="str" cm="1">
        <f t="array" ref="R4808">_xlfn.SWITCH(ROUND(Q4808,0),5,"Excellent",4,"Good",3,"Ok","Bad")</f>
        <v>Excellent</v>
      </c>
      <c r="S4808" s="17">
        <v>19</v>
      </c>
      <c r="T4808" s="17" t="str">
        <f t="shared" si="302"/>
        <v>No</v>
      </c>
      <c r="U4808" s="82">
        <v>43780</v>
      </c>
      <c r="V4808" s="82">
        <v>44058</v>
      </c>
      <c r="W4808" s="17">
        <v>351</v>
      </c>
      <c r="X4808" s="17" t="str">
        <f t="shared" si="303"/>
        <v>Active</v>
      </c>
      <c r="Y4808" s="17" t="s">
        <v>15615</v>
      </c>
      <c r="Z4808" s="17"/>
    </row>
    <row r="4809" spans="1:26" x14ac:dyDescent="0.25">
      <c r="A4809">
        <v>4808</v>
      </c>
      <c r="B4809" s="17" t="s">
        <v>15590</v>
      </c>
      <c r="C4809" s="17">
        <v>2671</v>
      </c>
      <c r="D4809" s="17" t="str">
        <f>INDEX(Hosts!$A:$O,MATCH(Places!$C4809,Hosts!$A:$A,0),MATCH(Places!D$1,Hosts!$1:$1,0))</f>
        <v>Within an hour</v>
      </c>
      <c r="E4809" s="87">
        <f>INDEX(Hosts!$A:$O,MATCH(Places!$C4809,Hosts!$A:$A,0),MATCH(Places!E$1,Hosts!$1:$1,0))</f>
        <v>1</v>
      </c>
      <c r="F4809" s="87">
        <f>INDEX(Hosts!$A:$O,MATCH(Places!$C4809,Hosts!$A:$A,0),MATCH(Places!F$1,Hosts!$1:$1,0))</f>
        <v>0.94</v>
      </c>
      <c r="G4809" s="17" t="str">
        <f>INDEX(Hosts!$A:$O,MATCH(Places!$C4809,Hosts!$A:$A,0),MATCH(Places!G$1,Hosts!$1:$1,0))</f>
        <v>Yes</v>
      </c>
      <c r="H4809" s="17">
        <v>10</v>
      </c>
      <c r="I4809" s="17" t="str">
        <f>INDEX(Neighborhoods!$A:$C,MATCH(Places!$H4809,Neighborhoods!$A:$A,0),MATCH(Places!I$1,Neighborhoods!$1:$1,0))</f>
        <v>Brooklyn</v>
      </c>
      <c r="J4809" s="17" t="str">
        <f>INDEX(Neighborhoods!$A:$C,MATCH(Places!$H4809,Neighborhoods!$A:$A,0),MATCH(Places!J$1,Neighborhoods!$1:$1,0))</f>
        <v>East Flatbush</v>
      </c>
      <c r="K4809" s="17" t="s">
        <v>1</v>
      </c>
      <c r="L4809" s="17" t="str">
        <f t="shared" si="300"/>
        <v>Yes</v>
      </c>
      <c r="M4809" s="17">
        <v>2</v>
      </c>
      <c r="N4809" s="17" t="str" cm="1">
        <f t="array" ref="N4809">_xlfn.IFS(M4809&lt;=2,"Small",M4809&lt;=5,"Medium",M4809&gt;5,"Large")</f>
        <v>Small</v>
      </c>
      <c r="O4809" s="65">
        <v>113</v>
      </c>
      <c r="P4809" s="87">
        <f t="shared" si="301"/>
        <v>0.03</v>
      </c>
      <c r="Q4809" s="68">
        <v>5</v>
      </c>
      <c r="R4809" s="68" t="str" cm="1">
        <f t="array" ref="R4809">_xlfn.SWITCH(ROUND(Q4809,0),5,"Excellent",4,"Good",3,"Ok","Bad")</f>
        <v>Excellent</v>
      </c>
      <c r="S4809" s="17">
        <v>29</v>
      </c>
      <c r="T4809" s="17" t="str">
        <f t="shared" si="302"/>
        <v>No</v>
      </c>
      <c r="U4809" s="82">
        <v>43825</v>
      </c>
      <c r="V4809" s="82">
        <v>44045</v>
      </c>
      <c r="W4809" s="17">
        <v>54</v>
      </c>
      <c r="X4809" s="17" t="str">
        <f t="shared" si="303"/>
        <v>Active</v>
      </c>
      <c r="Y4809" s="17" t="s">
        <v>15615</v>
      </c>
      <c r="Z4809" s="17"/>
    </row>
    <row r="4810" spans="1:26" x14ac:dyDescent="0.25">
      <c r="A4810">
        <v>4809</v>
      </c>
      <c r="B4810" s="17" t="s">
        <v>14812</v>
      </c>
      <c r="C4810" s="17">
        <v>3863</v>
      </c>
      <c r="D4810" s="17" t="str">
        <f>INDEX(Hosts!$A:$O,MATCH(Places!$C4810,Hosts!$A:$A,0),MATCH(Places!D$1,Hosts!$1:$1,0))</f>
        <v>Within an hour</v>
      </c>
      <c r="E4810" s="87">
        <f>INDEX(Hosts!$A:$O,MATCH(Places!$C4810,Hosts!$A:$A,0),MATCH(Places!E$1,Hosts!$1:$1,0))</f>
        <v>0.71</v>
      </c>
      <c r="F4810" s="87">
        <f>INDEX(Hosts!$A:$O,MATCH(Places!$C4810,Hosts!$A:$A,0),MATCH(Places!F$1,Hosts!$1:$1,0))</f>
        <v>0.96</v>
      </c>
      <c r="G4810" s="17" t="str">
        <f>INDEX(Hosts!$A:$O,MATCH(Places!$C4810,Hosts!$A:$A,0),MATCH(Places!G$1,Hosts!$1:$1,0))</f>
        <v>No</v>
      </c>
      <c r="H4810" s="17">
        <v>9</v>
      </c>
      <c r="I4810" s="17" t="str">
        <f>INDEX(Neighborhoods!$A:$C,MATCH(Places!$H4810,Neighborhoods!$A:$A,0),MATCH(Places!I$1,Neighborhoods!$1:$1,0))</f>
        <v>Brooklyn</v>
      </c>
      <c r="J4810" s="17" t="str">
        <f>INDEX(Neighborhoods!$A:$C,MATCH(Places!$H4810,Neighborhoods!$A:$A,0),MATCH(Places!J$1,Neighborhoods!$1:$1,0))</f>
        <v>Crown Heights</v>
      </c>
      <c r="K4810" s="17" t="s">
        <v>1</v>
      </c>
      <c r="L4810" s="17" t="str">
        <f t="shared" si="300"/>
        <v>Yes</v>
      </c>
      <c r="M4810" s="17">
        <v>2</v>
      </c>
      <c r="N4810" s="17" t="str" cm="1">
        <f t="array" ref="N4810">_xlfn.IFS(M4810&lt;=2,"Small",M4810&lt;=5,"Medium",M4810&gt;5,"Large")</f>
        <v>Small</v>
      </c>
      <c r="O4810" s="65">
        <v>76</v>
      </c>
      <c r="P4810" s="87">
        <f t="shared" si="301"/>
        <v>0.03</v>
      </c>
      <c r="Q4810" s="68">
        <v>4.59</v>
      </c>
      <c r="R4810" s="68" t="str" cm="1">
        <f t="array" ref="R4810">_xlfn.SWITCH(ROUND(Q4810,0),5,"Excellent",4,"Good",3,"Ok","Bad")</f>
        <v>Excellent</v>
      </c>
      <c r="S4810" s="17">
        <v>68</v>
      </c>
      <c r="T4810" s="17" t="str">
        <f t="shared" si="302"/>
        <v>No</v>
      </c>
      <c r="U4810" s="82">
        <v>43618</v>
      </c>
      <c r="V4810" s="82">
        <v>44057</v>
      </c>
      <c r="W4810" s="17">
        <v>59</v>
      </c>
      <c r="X4810" s="17" t="str">
        <f t="shared" si="303"/>
        <v>Active</v>
      </c>
      <c r="Y4810" s="17" t="s">
        <v>15616</v>
      </c>
      <c r="Z4810" s="17"/>
    </row>
    <row r="4811" spans="1:26" x14ac:dyDescent="0.25">
      <c r="A4811">
        <v>4810</v>
      </c>
      <c r="B4811" s="17" t="s">
        <v>3361</v>
      </c>
      <c r="C4811" s="17">
        <v>1730</v>
      </c>
      <c r="D4811" s="17" t="str">
        <f>INDEX(Hosts!$A:$O,MATCH(Places!$C4811,Hosts!$A:$A,0),MATCH(Places!D$1,Hosts!$1:$1,0))</f>
        <v>Within an hour</v>
      </c>
      <c r="E4811" s="87">
        <f>INDEX(Hosts!$A:$O,MATCH(Places!$C4811,Hosts!$A:$A,0),MATCH(Places!E$1,Hosts!$1:$1,0))</f>
        <v>1</v>
      </c>
      <c r="F4811" s="87">
        <f>INDEX(Hosts!$A:$O,MATCH(Places!$C4811,Hosts!$A:$A,0),MATCH(Places!F$1,Hosts!$1:$1,0))</f>
        <v>0.38</v>
      </c>
      <c r="G4811" s="17" t="str">
        <f>INDEX(Hosts!$A:$O,MATCH(Places!$C4811,Hosts!$A:$A,0),MATCH(Places!G$1,Hosts!$1:$1,0))</f>
        <v>No</v>
      </c>
      <c r="H4811" s="17">
        <v>11</v>
      </c>
      <c r="I4811" s="17" t="str">
        <f>INDEX(Neighborhoods!$A:$C,MATCH(Places!$H4811,Neighborhoods!$A:$A,0),MATCH(Places!I$1,Neighborhoods!$1:$1,0))</f>
        <v>Brooklyn</v>
      </c>
      <c r="J4811" s="17" t="str">
        <f>INDEX(Neighborhoods!$A:$C,MATCH(Places!$H4811,Neighborhoods!$A:$A,0),MATCH(Places!J$1,Neighborhoods!$1:$1,0))</f>
        <v>Greenpoint</v>
      </c>
      <c r="K4811" s="17" t="s">
        <v>1</v>
      </c>
      <c r="L4811" s="17" t="str">
        <f t="shared" si="300"/>
        <v>Yes</v>
      </c>
      <c r="M4811" s="17">
        <v>1</v>
      </c>
      <c r="N4811" s="17" t="str" cm="1">
        <f t="array" ref="N4811">_xlfn.IFS(M4811&lt;=2,"Small",M4811&lt;=5,"Medium",M4811&gt;5,"Large")</f>
        <v>Small</v>
      </c>
      <c r="O4811" s="65">
        <v>45</v>
      </c>
      <c r="P4811" s="87">
        <f t="shared" si="301"/>
        <v>0.03</v>
      </c>
      <c r="Q4811" s="68">
        <v>5</v>
      </c>
      <c r="R4811" s="68" t="str" cm="1">
        <f t="array" ref="R4811">_xlfn.SWITCH(ROUND(Q4811,0),5,"Excellent",4,"Good",3,"Ok","Bad")</f>
        <v>Excellent</v>
      </c>
      <c r="S4811" s="17">
        <v>3</v>
      </c>
      <c r="T4811" s="17" t="str">
        <f t="shared" si="302"/>
        <v>No</v>
      </c>
      <c r="U4811" s="82">
        <v>43617</v>
      </c>
      <c r="V4811" s="82">
        <v>43879</v>
      </c>
      <c r="W4811" s="17">
        <v>45</v>
      </c>
      <c r="X4811" s="17" t="str">
        <f t="shared" si="303"/>
        <v>Active</v>
      </c>
      <c r="Y4811" s="17" t="s">
        <v>15615</v>
      </c>
      <c r="Z4811" s="17"/>
    </row>
    <row r="4812" spans="1:26" x14ac:dyDescent="0.25">
      <c r="A4812">
        <v>4811</v>
      </c>
      <c r="B4812" s="17" t="s">
        <v>3362</v>
      </c>
      <c r="C4812" s="17">
        <v>3516</v>
      </c>
      <c r="D4812" s="17" t="str">
        <f>INDEX(Hosts!$A:$O,MATCH(Places!$C4812,Hosts!$A:$A,0),MATCH(Places!D$1,Hosts!$1:$1,0))</f>
        <v>Within a day</v>
      </c>
      <c r="E4812" s="87">
        <f>INDEX(Hosts!$A:$O,MATCH(Places!$C4812,Hosts!$A:$A,0),MATCH(Places!E$1,Hosts!$1:$1,0))</f>
        <v>1</v>
      </c>
      <c r="F4812" s="87">
        <f>INDEX(Hosts!$A:$O,MATCH(Places!$C4812,Hosts!$A:$A,0),MATCH(Places!F$1,Hosts!$1:$1,0))</f>
        <v>0.63</v>
      </c>
      <c r="G4812" s="17" t="str">
        <f>INDEX(Hosts!$A:$O,MATCH(Places!$C4812,Hosts!$A:$A,0),MATCH(Places!G$1,Hosts!$1:$1,0))</f>
        <v>No</v>
      </c>
      <c r="H4812" s="17">
        <v>21</v>
      </c>
      <c r="I4812" s="17" t="str">
        <f>INDEX(Neighborhoods!$A:$C,MATCH(Places!$H4812,Neighborhoods!$A:$A,0),MATCH(Places!I$1,Neighborhoods!$1:$1,0))</f>
        <v>Queens</v>
      </c>
      <c r="J4812" s="17" t="str">
        <f>INDEX(Neighborhoods!$A:$C,MATCH(Places!$H4812,Neighborhoods!$A:$A,0),MATCH(Places!J$1,Neighborhoods!$1:$1,0))</f>
        <v>Astoria</v>
      </c>
      <c r="K4812" s="17" t="s">
        <v>1</v>
      </c>
      <c r="L4812" s="17" t="str">
        <f t="shared" si="300"/>
        <v>Yes</v>
      </c>
      <c r="M4812" s="17">
        <v>1</v>
      </c>
      <c r="N4812" s="17" t="str" cm="1">
        <f t="array" ref="N4812">_xlfn.IFS(M4812&lt;=2,"Small",M4812&lt;=5,"Medium",M4812&gt;5,"Large")</f>
        <v>Small</v>
      </c>
      <c r="O4812" s="65">
        <v>55</v>
      </c>
      <c r="P4812" s="87">
        <f t="shared" si="301"/>
        <v>0.03</v>
      </c>
      <c r="Q4812" s="68">
        <v>5</v>
      </c>
      <c r="R4812" s="68" t="str" cm="1">
        <f t="array" ref="R4812">_xlfn.SWITCH(ROUND(Q4812,0),5,"Excellent",4,"Good",3,"Ok","Bad")</f>
        <v>Excellent</v>
      </c>
      <c r="S4812" s="17">
        <v>3</v>
      </c>
      <c r="T4812" s="17" t="str">
        <f t="shared" si="302"/>
        <v>No</v>
      </c>
      <c r="U4812" s="82">
        <v>43620</v>
      </c>
      <c r="V4812" s="82">
        <v>43831</v>
      </c>
      <c r="W4812" s="17">
        <v>75</v>
      </c>
      <c r="X4812" s="17" t="str">
        <f t="shared" si="303"/>
        <v>Active</v>
      </c>
      <c r="Y4812" s="17" t="s">
        <v>15615</v>
      </c>
      <c r="Z4812" s="17"/>
    </row>
    <row r="4813" spans="1:26" x14ac:dyDescent="0.25">
      <c r="A4813">
        <v>4812</v>
      </c>
      <c r="B4813" s="17" t="s">
        <v>14766</v>
      </c>
      <c r="C4813" s="17">
        <v>1301</v>
      </c>
      <c r="D4813" s="17" t="str">
        <f>INDEX(Hosts!$A:$O,MATCH(Places!$C4813,Hosts!$A:$A,0),MATCH(Places!D$1,Hosts!$1:$1,0))</f>
        <v>Within an hour</v>
      </c>
      <c r="E4813" s="87">
        <f>INDEX(Hosts!$A:$O,MATCH(Places!$C4813,Hosts!$A:$A,0),MATCH(Places!E$1,Hosts!$1:$1,0))</f>
        <v>1</v>
      </c>
      <c r="F4813" s="87">
        <f>INDEX(Hosts!$A:$O,MATCH(Places!$C4813,Hosts!$A:$A,0),MATCH(Places!F$1,Hosts!$1:$1,0))</f>
        <v>0.82</v>
      </c>
      <c r="G4813" s="17" t="str">
        <f>INDEX(Hosts!$A:$O,MATCH(Places!$C4813,Hosts!$A:$A,0),MATCH(Places!G$1,Hosts!$1:$1,0))</f>
        <v>Yes</v>
      </c>
      <c r="H4813" s="17">
        <v>7</v>
      </c>
      <c r="I4813" s="17" t="str">
        <f>INDEX(Neighborhoods!$A:$C,MATCH(Places!$H4813,Neighborhoods!$A:$A,0),MATCH(Places!I$1,Neighborhoods!$1:$1,0))</f>
        <v>Brooklyn</v>
      </c>
      <c r="J4813" s="17" t="str">
        <f>INDEX(Neighborhoods!$A:$C,MATCH(Places!$H4813,Neighborhoods!$A:$A,0),MATCH(Places!J$1,Neighborhoods!$1:$1,0))</f>
        <v>Bedford-Stuyvesant</v>
      </c>
      <c r="K4813" s="17" t="s">
        <v>1</v>
      </c>
      <c r="L4813" s="17" t="str">
        <f t="shared" si="300"/>
        <v>Yes</v>
      </c>
      <c r="M4813" s="17">
        <v>2</v>
      </c>
      <c r="N4813" s="17" t="str" cm="1">
        <f t="array" ref="N4813">_xlfn.IFS(M4813&lt;=2,"Small",M4813&lt;=5,"Medium",M4813&gt;5,"Large")</f>
        <v>Small</v>
      </c>
      <c r="O4813" s="65">
        <v>73</v>
      </c>
      <c r="P4813" s="87">
        <f t="shared" si="301"/>
        <v>0.03</v>
      </c>
      <c r="Q4813" s="68">
        <v>4.83</v>
      </c>
      <c r="R4813" s="68" t="str" cm="1">
        <f t="array" ref="R4813">_xlfn.SWITCH(ROUND(Q4813,0),5,"Excellent",4,"Good",3,"Ok","Bad")</f>
        <v>Excellent</v>
      </c>
      <c r="S4813" s="17">
        <v>6</v>
      </c>
      <c r="T4813" s="17" t="str">
        <f t="shared" si="302"/>
        <v>No</v>
      </c>
      <c r="U4813" s="82">
        <v>43603</v>
      </c>
      <c r="V4813" s="82">
        <v>43876</v>
      </c>
      <c r="W4813" s="17">
        <v>77</v>
      </c>
      <c r="X4813" s="17" t="str">
        <f t="shared" si="303"/>
        <v>Active</v>
      </c>
      <c r="Y4813" s="17" t="s">
        <v>15616</v>
      </c>
      <c r="Z4813" s="17"/>
    </row>
    <row r="4814" spans="1:26" x14ac:dyDescent="0.25">
      <c r="A4814">
        <v>4813</v>
      </c>
      <c r="B4814" s="17" t="s">
        <v>3363</v>
      </c>
      <c r="C4814" s="17">
        <v>2190</v>
      </c>
      <c r="D4814" s="17" t="str">
        <f>INDEX(Hosts!$A:$O,MATCH(Places!$C4814,Hosts!$A:$A,0),MATCH(Places!D$1,Hosts!$1:$1,0))</f>
        <v>Within a few hours</v>
      </c>
      <c r="E4814" s="87">
        <f>INDEX(Hosts!$A:$O,MATCH(Places!$C4814,Hosts!$A:$A,0),MATCH(Places!E$1,Hosts!$1:$1,0))</f>
        <v>0.94</v>
      </c>
      <c r="F4814" s="87">
        <f>INDEX(Hosts!$A:$O,MATCH(Places!$C4814,Hosts!$A:$A,0),MATCH(Places!F$1,Hosts!$1:$1,0))</f>
        <v>0.96</v>
      </c>
      <c r="G4814" s="17" t="str">
        <f>INDEX(Hosts!$A:$O,MATCH(Places!$C4814,Hosts!$A:$A,0),MATCH(Places!G$1,Hosts!$1:$1,0))</f>
        <v>No</v>
      </c>
      <c r="H4814" s="17">
        <v>5</v>
      </c>
      <c r="I4814" s="17" t="str">
        <f>INDEX(Neighborhoods!$A:$C,MATCH(Places!$H4814,Neighborhoods!$A:$A,0),MATCH(Places!I$1,Neighborhoods!$1:$1,0))</f>
        <v>Bronx</v>
      </c>
      <c r="J4814" s="17" t="str">
        <f>INDEX(Neighborhoods!$A:$C,MATCH(Places!$H4814,Neighborhoods!$A:$A,0),MATCH(Places!J$1,Neighborhoods!$1:$1,0))</f>
        <v>Port Morris</v>
      </c>
      <c r="K4814" s="17" t="s">
        <v>16</v>
      </c>
      <c r="L4814" s="17" t="str">
        <f t="shared" si="300"/>
        <v>Yes</v>
      </c>
      <c r="M4814" s="17">
        <v>1</v>
      </c>
      <c r="N4814" s="17" t="str" cm="1">
        <f t="array" ref="N4814">_xlfn.IFS(M4814&lt;=2,"Small",M4814&lt;=5,"Medium",M4814&gt;5,"Large")</f>
        <v>Small</v>
      </c>
      <c r="O4814" s="65">
        <v>25</v>
      </c>
      <c r="P4814" s="87">
        <f t="shared" si="301"/>
        <v>0.03</v>
      </c>
      <c r="Q4814" s="68">
        <v>4.4800000000000004</v>
      </c>
      <c r="R4814" s="68" t="str" cm="1">
        <f t="array" ref="R4814">_xlfn.SWITCH(ROUND(Q4814,0),5,"Excellent",4,"Good",3,"Ok","Bad")</f>
        <v>Good</v>
      </c>
      <c r="S4814" s="17">
        <v>33</v>
      </c>
      <c r="T4814" s="17" t="str">
        <f t="shared" si="302"/>
        <v>No</v>
      </c>
      <c r="U4814" s="82">
        <v>43604</v>
      </c>
      <c r="V4814" s="82">
        <v>43975</v>
      </c>
      <c r="W4814" s="17">
        <v>120</v>
      </c>
      <c r="X4814" s="17" t="str">
        <f t="shared" si="303"/>
        <v>Active</v>
      </c>
      <c r="Y4814" s="17" t="s">
        <v>15615</v>
      </c>
      <c r="Z4814" s="17"/>
    </row>
    <row r="4815" spans="1:26" x14ac:dyDescent="0.25">
      <c r="A4815">
        <v>4814</v>
      </c>
      <c r="B4815" s="17" t="s">
        <v>3364</v>
      </c>
      <c r="C4815" s="17">
        <v>2190</v>
      </c>
      <c r="D4815" s="17" t="str">
        <f>INDEX(Hosts!$A:$O,MATCH(Places!$C4815,Hosts!$A:$A,0),MATCH(Places!D$1,Hosts!$1:$1,0))</f>
        <v>Within a few hours</v>
      </c>
      <c r="E4815" s="87">
        <f>INDEX(Hosts!$A:$O,MATCH(Places!$C4815,Hosts!$A:$A,0),MATCH(Places!E$1,Hosts!$1:$1,0))</f>
        <v>0.94</v>
      </c>
      <c r="F4815" s="87">
        <f>INDEX(Hosts!$A:$O,MATCH(Places!$C4815,Hosts!$A:$A,0),MATCH(Places!F$1,Hosts!$1:$1,0))</f>
        <v>0.96</v>
      </c>
      <c r="G4815" s="17" t="str">
        <f>INDEX(Hosts!$A:$O,MATCH(Places!$C4815,Hosts!$A:$A,0),MATCH(Places!G$1,Hosts!$1:$1,0))</f>
        <v>No</v>
      </c>
      <c r="H4815" s="17">
        <v>5</v>
      </c>
      <c r="I4815" s="17" t="str">
        <f>INDEX(Neighborhoods!$A:$C,MATCH(Places!$H4815,Neighborhoods!$A:$A,0),MATCH(Places!I$1,Neighborhoods!$1:$1,0))</f>
        <v>Bronx</v>
      </c>
      <c r="J4815" s="17" t="str">
        <f>INDEX(Neighborhoods!$A:$C,MATCH(Places!$H4815,Neighborhoods!$A:$A,0),MATCH(Places!J$1,Neighborhoods!$1:$1,0))</f>
        <v>Port Morris</v>
      </c>
      <c r="K4815" s="17" t="s">
        <v>16</v>
      </c>
      <c r="L4815" s="17" t="str">
        <f t="shared" si="300"/>
        <v>Yes</v>
      </c>
      <c r="M4815" s="17">
        <v>1</v>
      </c>
      <c r="N4815" s="17" t="str" cm="1">
        <f t="array" ref="N4815">_xlfn.IFS(M4815&lt;=2,"Small",M4815&lt;=5,"Medium",M4815&gt;5,"Large")</f>
        <v>Small</v>
      </c>
      <c r="O4815" s="65">
        <v>25</v>
      </c>
      <c r="P4815" s="87">
        <f t="shared" si="301"/>
        <v>0.03</v>
      </c>
      <c r="Q4815" s="68">
        <v>4.38</v>
      </c>
      <c r="R4815" s="68" t="str" cm="1">
        <f t="array" ref="R4815">_xlfn.SWITCH(ROUND(Q4815,0),5,"Excellent",4,"Good",3,"Ok","Bad")</f>
        <v>Good</v>
      </c>
      <c r="S4815" s="17">
        <v>21</v>
      </c>
      <c r="T4815" s="17" t="str">
        <f t="shared" si="302"/>
        <v>No</v>
      </c>
      <c r="U4815" s="82">
        <v>43610</v>
      </c>
      <c r="V4815" s="82">
        <v>43853</v>
      </c>
      <c r="W4815" s="17">
        <v>120</v>
      </c>
      <c r="X4815" s="17" t="str">
        <f t="shared" si="303"/>
        <v>Active</v>
      </c>
      <c r="Y4815" s="17" t="s">
        <v>15615</v>
      </c>
      <c r="Z4815" s="17"/>
    </row>
    <row r="4816" spans="1:26" x14ac:dyDescent="0.25">
      <c r="A4816">
        <v>4815</v>
      </c>
      <c r="B4816" s="17" t="s">
        <v>15464</v>
      </c>
      <c r="C4816" s="17">
        <v>2545</v>
      </c>
      <c r="D4816" s="17" t="str">
        <f>INDEX(Hosts!$A:$O,MATCH(Places!$C4816,Hosts!$A:$A,0),MATCH(Places!D$1,Hosts!$1:$1,0))</f>
        <v>Within an hour</v>
      </c>
      <c r="E4816" s="87">
        <f>INDEX(Hosts!$A:$O,MATCH(Places!$C4816,Hosts!$A:$A,0),MATCH(Places!E$1,Hosts!$1:$1,0))</f>
        <v>1</v>
      </c>
      <c r="F4816" s="87">
        <f>INDEX(Hosts!$A:$O,MATCH(Places!$C4816,Hosts!$A:$A,0),MATCH(Places!F$1,Hosts!$1:$1,0))</f>
        <v>0.91</v>
      </c>
      <c r="G4816" s="17" t="str">
        <f>INDEX(Hosts!$A:$O,MATCH(Places!$C4816,Hosts!$A:$A,0),MATCH(Places!G$1,Hosts!$1:$1,0))</f>
        <v>Yes</v>
      </c>
      <c r="H4816" s="17">
        <v>7</v>
      </c>
      <c r="I4816" s="17" t="str">
        <f>INDEX(Neighborhoods!$A:$C,MATCH(Places!$H4816,Neighborhoods!$A:$A,0),MATCH(Places!I$1,Neighborhoods!$1:$1,0))</f>
        <v>Brooklyn</v>
      </c>
      <c r="J4816" s="17" t="str">
        <f>INDEX(Neighborhoods!$A:$C,MATCH(Places!$H4816,Neighborhoods!$A:$A,0),MATCH(Places!J$1,Neighborhoods!$1:$1,0))</f>
        <v>Bedford-Stuyvesant</v>
      </c>
      <c r="K4816" s="17" t="s">
        <v>1</v>
      </c>
      <c r="L4816" s="17" t="str">
        <f t="shared" si="300"/>
        <v>Yes</v>
      </c>
      <c r="M4816" s="17">
        <v>1</v>
      </c>
      <c r="N4816" s="17" t="str" cm="1">
        <f t="array" ref="N4816">_xlfn.IFS(M4816&lt;=2,"Small",M4816&lt;=5,"Medium",M4816&gt;5,"Large")</f>
        <v>Small</v>
      </c>
      <c r="O4816" s="65">
        <v>35</v>
      </c>
      <c r="P4816" s="87">
        <f t="shared" si="301"/>
        <v>0.03</v>
      </c>
      <c r="Q4816" s="68">
        <v>5</v>
      </c>
      <c r="R4816" s="68" t="str" cm="1">
        <f t="array" ref="R4816">_xlfn.SWITCH(ROUND(Q4816,0),5,"Excellent",4,"Good",3,"Ok","Bad")</f>
        <v>Excellent</v>
      </c>
      <c r="S4816" s="17">
        <v>4</v>
      </c>
      <c r="T4816" s="17" t="str">
        <f t="shared" si="302"/>
        <v>No</v>
      </c>
      <c r="U4816" s="82">
        <v>43797</v>
      </c>
      <c r="V4816" s="82">
        <v>44024</v>
      </c>
      <c r="W4816" s="17">
        <v>259</v>
      </c>
      <c r="X4816" s="17" t="str">
        <f t="shared" si="303"/>
        <v>Active</v>
      </c>
      <c r="Y4816" s="17" t="s">
        <v>15616</v>
      </c>
      <c r="Z4816" s="17"/>
    </row>
    <row r="4817" spans="1:26" x14ac:dyDescent="0.25">
      <c r="A4817">
        <v>4816</v>
      </c>
      <c r="B4817" s="17" t="s">
        <v>15263</v>
      </c>
      <c r="C4817" s="17">
        <v>2545</v>
      </c>
      <c r="D4817" s="17" t="str">
        <f>INDEX(Hosts!$A:$O,MATCH(Places!$C4817,Hosts!$A:$A,0),MATCH(Places!D$1,Hosts!$1:$1,0))</f>
        <v>Within an hour</v>
      </c>
      <c r="E4817" s="87">
        <f>INDEX(Hosts!$A:$O,MATCH(Places!$C4817,Hosts!$A:$A,0),MATCH(Places!E$1,Hosts!$1:$1,0))</f>
        <v>1</v>
      </c>
      <c r="F4817" s="87">
        <f>INDEX(Hosts!$A:$O,MATCH(Places!$C4817,Hosts!$A:$A,0),MATCH(Places!F$1,Hosts!$1:$1,0))</f>
        <v>0.91</v>
      </c>
      <c r="G4817" s="17" t="str">
        <f>INDEX(Hosts!$A:$O,MATCH(Places!$C4817,Hosts!$A:$A,0),MATCH(Places!G$1,Hosts!$1:$1,0))</f>
        <v>Yes</v>
      </c>
      <c r="H4817" s="17">
        <v>7</v>
      </c>
      <c r="I4817" s="17" t="str">
        <f>INDEX(Neighborhoods!$A:$C,MATCH(Places!$H4817,Neighborhoods!$A:$A,0),MATCH(Places!I$1,Neighborhoods!$1:$1,0))</f>
        <v>Brooklyn</v>
      </c>
      <c r="J4817" s="17" t="str">
        <f>INDEX(Neighborhoods!$A:$C,MATCH(Places!$H4817,Neighborhoods!$A:$A,0),MATCH(Places!J$1,Neighborhoods!$1:$1,0))</f>
        <v>Bedford-Stuyvesant</v>
      </c>
      <c r="K4817" s="17" t="s">
        <v>1</v>
      </c>
      <c r="L4817" s="17" t="str">
        <f t="shared" si="300"/>
        <v>Yes</v>
      </c>
      <c r="M4817" s="17">
        <v>1</v>
      </c>
      <c r="N4817" s="17" t="str" cm="1">
        <f t="array" ref="N4817">_xlfn.IFS(M4817&lt;=2,"Small",M4817&lt;=5,"Medium",M4817&gt;5,"Large")</f>
        <v>Small</v>
      </c>
      <c r="O4817" s="65">
        <v>54</v>
      </c>
      <c r="P4817" s="87">
        <f t="shared" si="301"/>
        <v>0.03</v>
      </c>
      <c r="Q4817" s="68">
        <v>4.5</v>
      </c>
      <c r="R4817" s="68" t="str" cm="1">
        <f t="array" ref="R4817">_xlfn.SWITCH(ROUND(Q4817,0),5,"Excellent",4,"Good",3,"Ok","Bad")</f>
        <v>Excellent</v>
      </c>
      <c r="S4817" s="17">
        <v>6</v>
      </c>
      <c r="T4817" s="17" t="str">
        <f t="shared" si="302"/>
        <v>No</v>
      </c>
      <c r="U4817" s="82">
        <v>43718</v>
      </c>
      <c r="V4817" s="82">
        <v>44013</v>
      </c>
      <c r="W4817" s="17">
        <v>138</v>
      </c>
      <c r="X4817" s="17" t="str">
        <f t="shared" si="303"/>
        <v>Active</v>
      </c>
      <c r="Y4817" s="17" t="s">
        <v>15616</v>
      </c>
      <c r="Z4817" s="17"/>
    </row>
    <row r="4818" spans="1:26" x14ac:dyDescent="0.25">
      <c r="A4818">
        <v>4817</v>
      </c>
      <c r="B4818" s="17" t="s">
        <v>3365</v>
      </c>
      <c r="C4818" s="17">
        <v>2190</v>
      </c>
      <c r="D4818" s="17" t="str">
        <f>INDEX(Hosts!$A:$O,MATCH(Places!$C4818,Hosts!$A:$A,0),MATCH(Places!D$1,Hosts!$1:$1,0))</f>
        <v>Within a few hours</v>
      </c>
      <c r="E4818" s="87">
        <f>INDEX(Hosts!$A:$O,MATCH(Places!$C4818,Hosts!$A:$A,0),MATCH(Places!E$1,Hosts!$1:$1,0))</f>
        <v>0.94</v>
      </c>
      <c r="F4818" s="87">
        <f>INDEX(Hosts!$A:$O,MATCH(Places!$C4818,Hosts!$A:$A,0),MATCH(Places!F$1,Hosts!$1:$1,0))</f>
        <v>0.96</v>
      </c>
      <c r="G4818" s="17" t="str">
        <f>INDEX(Hosts!$A:$O,MATCH(Places!$C4818,Hosts!$A:$A,0),MATCH(Places!G$1,Hosts!$1:$1,0))</f>
        <v>No</v>
      </c>
      <c r="H4818" s="17">
        <v>5</v>
      </c>
      <c r="I4818" s="17" t="str">
        <f>INDEX(Neighborhoods!$A:$C,MATCH(Places!$H4818,Neighborhoods!$A:$A,0),MATCH(Places!I$1,Neighborhoods!$1:$1,0))</f>
        <v>Bronx</v>
      </c>
      <c r="J4818" s="17" t="str">
        <f>INDEX(Neighborhoods!$A:$C,MATCH(Places!$H4818,Neighborhoods!$A:$A,0),MATCH(Places!J$1,Neighborhoods!$1:$1,0))</f>
        <v>Port Morris</v>
      </c>
      <c r="K4818" s="17" t="s">
        <v>16</v>
      </c>
      <c r="L4818" s="17" t="str">
        <f t="shared" si="300"/>
        <v>Yes</v>
      </c>
      <c r="M4818" s="17">
        <v>1</v>
      </c>
      <c r="N4818" s="17" t="str" cm="1">
        <f t="array" ref="N4818">_xlfn.IFS(M4818&lt;=2,"Small",M4818&lt;=5,"Medium",M4818&gt;5,"Large")</f>
        <v>Small</v>
      </c>
      <c r="O4818" s="65">
        <v>25</v>
      </c>
      <c r="P4818" s="87">
        <f t="shared" si="301"/>
        <v>0.03</v>
      </c>
      <c r="Q4818" s="68">
        <v>4.58</v>
      </c>
      <c r="R4818" s="68" t="str" cm="1">
        <f t="array" ref="R4818">_xlfn.SWITCH(ROUND(Q4818,0),5,"Excellent",4,"Good",3,"Ok","Bad")</f>
        <v>Excellent</v>
      </c>
      <c r="S4818" s="17">
        <v>12</v>
      </c>
      <c r="T4818" s="17" t="str">
        <f t="shared" si="302"/>
        <v>No</v>
      </c>
      <c r="U4818" s="82">
        <v>43603</v>
      </c>
      <c r="V4818" s="82">
        <v>43824</v>
      </c>
      <c r="W4818" s="17">
        <v>120</v>
      </c>
      <c r="X4818" s="17" t="str">
        <f t="shared" si="303"/>
        <v>Active</v>
      </c>
      <c r="Y4818" s="17" t="s">
        <v>15615</v>
      </c>
      <c r="Z4818" s="17"/>
    </row>
    <row r="4819" spans="1:26" x14ac:dyDescent="0.25">
      <c r="A4819">
        <v>4818</v>
      </c>
      <c r="B4819" s="17" t="s">
        <v>3366</v>
      </c>
      <c r="C4819" s="17">
        <v>2190</v>
      </c>
      <c r="D4819" s="17" t="str">
        <f>INDEX(Hosts!$A:$O,MATCH(Places!$C4819,Hosts!$A:$A,0),MATCH(Places!D$1,Hosts!$1:$1,0))</f>
        <v>Within a few hours</v>
      </c>
      <c r="E4819" s="87">
        <f>INDEX(Hosts!$A:$O,MATCH(Places!$C4819,Hosts!$A:$A,0),MATCH(Places!E$1,Hosts!$1:$1,0))</f>
        <v>0.94</v>
      </c>
      <c r="F4819" s="87">
        <f>INDEX(Hosts!$A:$O,MATCH(Places!$C4819,Hosts!$A:$A,0),MATCH(Places!F$1,Hosts!$1:$1,0))</f>
        <v>0.96</v>
      </c>
      <c r="G4819" s="17" t="str">
        <f>INDEX(Hosts!$A:$O,MATCH(Places!$C4819,Hosts!$A:$A,0),MATCH(Places!G$1,Hosts!$1:$1,0))</f>
        <v>No</v>
      </c>
      <c r="H4819" s="17">
        <v>5</v>
      </c>
      <c r="I4819" s="17" t="str">
        <f>INDEX(Neighborhoods!$A:$C,MATCH(Places!$H4819,Neighborhoods!$A:$A,0),MATCH(Places!I$1,Neighborhoods!$1:$1,0))</f>
        <v>Bronx</v>
      </c>
      <c r="J4819" s="17" t="str">
        <f>INDEX(Neighborhoods!$A:$C,MATCH(Places!$H4819,Neighborhoods!$A:$A,0),MATCH(Places!J$1,Neighborhoods!$1:$1,0))</f>
        <v>Port Morris</v>
      </c>
      <c r="K4819" s="17" t="s">
        <v>16</v>
      </c>
      <c r="L4819" s="17" t="str">
        <f t="shared" si="300"/>
        <v>Yes</v>
      </c>
      <c r="M4819" s="17">
        <v>1</v>
      </c>
      <c r="N4819" s="17" t="str" cm="1">
        <f t="array" ref="N4819">_xlfn.IFS(M4819&lt;=2,"Small",M4819&lt;=5,"Medium",M4819&gt;5,"Large")</f>
        <v>Small</v>
      </c>
      <c r="O4819" s="65">
        <v>25</v>
      </c>
      <c r="P4819" s="87">
        <f t="shared" si="301"/>
        <v>0.03</v>
      </c>
      <c r="Q4819" s="68">
        <v>4</v>
      </c>
      <c r="R4819" s="68" t="str" cm="1">
        <f t="array" ref="R4819">_xlfn.SWITCH(ROUND(Q4819,0),5,"Excellent",4,"Good",3,"Ok","Bad")</f>
        <v>Good</v>
      </c>
      <c r="S4819" s="17">
        <v>10</v>
      </c>
      <c r="T4819" s="17" t="str">
        <f t="shared" si="302"/>
        <v>No</v>
      </c>
      <c r="U4819" s="82">
        <v>43602</v>
      </c>
      <c r="V4819" s="82">
        <v>43744</v>
      </c>
      <c r="W4819" s="17">
        <v>118</v>
      </c>
      <c r="X4819" s="17" t="str">
        <f t="shared" si="303"/>
        <v>Active</v>
      </c>
      <c r="Y4819" s="17" t="s">
        <v>15615</v>
      </c>
      <c r="Z4819" s="17"/>
    </row>
    <row r="4820" spans="1:26" x14ac:dyDescent="0.25">
      <c r="A4820">
        <v>4819</v>
      </c>
      <c r="B4820" s="17" t="s">
        <v>1544</v>
      </c>
      <c r="C4820" s="17">
        <v>1410</v>
      </c>
      <c r="D4820" s="17" t="str">
        <f>INDEX(Hosts!$A:$O,MATCH(Places!$C4820,Hosts!$A:$A,0),MATCH(Places!D$1,Hosts!$1:$1,0))</f>
        <v>Within a few hours</v>
      </c>
      <c r="E4820" s="87">
        <f>INDEX(Hosts!$A:$O,MATCH(Places!$C4820,Hosts!$A:$A,0),MATCH(Places!E$1,Hosts!$1:$1,0))</f>
        <v>1</v>
      </c>
      <c r="F4820" s="87">
        <f>INDEX(Hosts!$A:$O,MATCH(Places!$C4820,Hosts!$A:$A,0),MATCH(Places!F$1,Hosts!$1:$1,0))</f>
        <v>0.99</v>
      </c>
      <c r="G4820" s="17" t="str">
        <f>INDEX(Hosts!$A:$O,MATCH(Places!$C4820,Hosts!$A:$A,0),MATCH(Places!G$1,Hosts!$1:$1,0))</f>
        <v>Yes</v>
      </c>
      <c r="H4820" s="17">
        <v>12</v>
      </c>
      <c r="I4820" s="17" t="str">
        <f>INDEX(Neighborhoods!$A:$C,MATCH(Places!$H4820,Neighborhoods!$A:$A,0),MATCH(Places!I$1,Neighborhoods!$1:$1,0))</f>
        <v>Brooklyn</v>
      </c>
      <c r="J4820" s="17" t="str">
        <f>INDEX(Neighborhoods!$A:$C,MATCH(Places!$H4820,Neighborhoods!$A:$A,0),MATCH(Places!J$1,Neighborhoods!$1:$1,0))</f>
        <v>Williamsburg</v>
      </c>
      <c r="K4820" s="17" t="s">
        <v>1</v>
      </c>
      <c r="L4820" s="17" t="str">
        <f t="shared" si="300"/>
        <v>Yes</v>
      </c>
      <c r="M4820" s="17">
        <v>2</v>
      </c>
      <c r="N4820" s="17" t="str" cm="1">
        <f t="array" ref="N4820">_xlfn.IFS(M4820&lt;=2,"Small",M4820&lt;=5,"Medium",M4820&gt;5,"Large")</f>
        <v>Small</v>
      </c>
      <c r="O4820" s="65">
        <v>62</v>
      </c>
      <c r="P4820" s="87">
        <f t="shared" si="301"/>
        <v>0.03</v>
      </c>
      <c r="Q4820" s="68">
        <v>4.93</v>
      </c>
      <c r="R4820" s="68" t="str" cm="1">
        <f t="array" ref="R4820">_xlfn.SWITCH(ROUND(Q4820,0),5,"Excellent",4,"Good",3,"Ok","Bad")</f>
        <v>Excellent</v>
      </c>
      <c r="S4820" s="17">
        <v>27</v>
      </c>
      <c r="T4820" s="17" t="str">
        <f t="shared" si="302"/>
        <v>No</v>
      </c>
      <c r="U4820" s="82">
        <v>43607</v>
      </c>
      <c r="V4820" s="82">
        <v>43906</v>
      </c>
      <c r="W4820" s="17">
        <v>0</v>
      </c>
      <c r="X4820" s="17" t="str">
        <f t="shared" si="303"/>
        <v>Inactive</v>
      </c>
      <c r="Y4820" s="17" t="s">
        <v>15615</v>
      </c>
      <c r="Z4820" s="17"/>
    </row>
    <row r="4821" spans="1:26" x14ac:dyDescent="0.25">
      <c r="A4821">
        <v>4820</v>
      </c>
      <c r="B4821" s="17" t="s">
        <v>13415</v>
      </c>
      <c r="C4821" s="17">
        <v>2557</v>
      </c>
      <c r="D4821" s="17" t="str">
        <f>INDEX(Hosts!$A:$O,MATCH(Places!$C4821,Hosts!$A:$A,0),MATCH(Places!D$1,Hosts!$1:$1,0))</f>
        <v>Within an hour</v>
      </c>
      <c r="E4821" s="87">
        <f>INDEX(Hosts!$A:$O,MATCH(Places!$C4821,Hosts!$A:$A,0),MATCH(Places!E$1,Hosts!$1:$1,0))</f>
        <v>0.98</v>
      </c>
      <c r="F4821" s="87">
        <f>INDEX(Hosts!$A:$O,MATCH(Places!$C4821,Hosts!$A:$A,0),MATCH(Places!F$1,Hosts!$1:$1,0))</f>
        <v>0.91</v>
      </c>
      <c r="G4821" s="17" t="str">
        <f>INDEX(Hosts!$A:$O,MATCH(Places!$C4821,Hosts!$A:$A,0),MATCH(Places!G$1,Hosts!$1:$1,0))</f>
        <v>Yes</v>
      </c>
      <c r="H4821" s="17">
        <v>9</v>
      </c>
      <c r="I4821" s="17" t="str">
        <f>INDEX(Neighborhoods!$A:$C,MATCH(Places!$H4821,Neighborhoods!$A:$A,0),MATCH(Places!I$1,Neighborhoods!$1:$1,0))</f>
        <v>Brooklyn</v>
      </c>
      <c r="J4821" s="17" t="str">
        <f>INDEX(Neighborhoods!$A:$C,MATCH(Places!$H4821,Neighborhoods!$A:$A,0),MATCH(Places!J$1,Neighborhoods!$1:$1,0))</f>
        <v>Crown Heights</v>
      </c>
      <c r="K4821" s="17" t="s">
        <v>11822</v>
      </c>
      <c r="L4821" s="17" t="str">
        <f t="shared" si="300"/>
        <v>No</v>
      </c>
      <c r="M4821" s="17">
        <v>4</v>
      </c>
      <c r="N4821" s="17" t="str" cm="1">
        <f t="array" ref="N4821">_xlfn.IFS(M4821&lt;=2,"Small",M4821&lt;=5,"Medium",M4821&gt;5,"Large")</f>
        <v>Medium</v>
      </c>
      <c r="O4821" s="65">
        <v>105</v>
      </c>
      <c r="P4821" s="87">
        <f t="shared" si="301"/>
        <v>0.03</v>
      </c>
      <c r="Q4821" s="68">
        <v>4.97</v>
      </c>
      <c r="R4821" s="68" t="str" cm="1">
        <f t="array" ref="R4821">_xlfn.SWITCH(ROUND(Q4821,0),5,"Excellent",4,"Good",3,"Ok","Bad")</f>
        <v>Excellent</v>
      </c>
      <c r="S4821" s="17">
        <v>72</v>
      </c>
      <c r="T4821" s="17" t="str">
        <f t="shared" si="302"/>
        <v>No</v>
      </c>
      <c r="U4821" s="82">
        <v>43779</v>
      </c>
      <c r="V4821" s="82">
        <v>44045</v>
      </c>
      <c r="W4821" s="17">
        <v>49</v>
      </c>
      <c r="X4821" s="17" t="str">
        <f t="shared" si="303"/>
        <v>Active</v>
      </c>
      <c r="Y4821" s="17" t="s">
        <v>15615</v>
      </c>
      <c r="Z4821" s="17"/>
    </row>
    <row r="4822" spans="1:26" x14ac:dyDescent="0.25">
      <c r="A4822">
        <v>4821</v>
      </c>
      <c r="B4822" s="17" t="s">
        <v>14778</v>
      </c>
      <c r="C4822" s="17">
        <v>1865</v>
      </c>
      <c r="D4822" s="17" t="str">
        <f>INDEX(Hosts!$A:$O,MATCH(Places!$C4822,Hosts!$A:$A,0),MATCH(Places!D$1,Hosts!$1:$1,0))</f>
        <v>Within a day</v>
      </c>
      <c r="E4822" s="87">
        <f>INDEX(Hosts!$A:$O,MATCH(Places!$C4822,Hosts!$A:$A,0),MATCH(Places!E$1,Hosts!$1:$1,0))</f>
        <v>1</v>
      </c>
      <c r="F4822" s="87">
        <f>INDEX(Hosts!$A:$O,MATCH(Places!$C4822,Hosts!$A:$A,0),MATCH(Places!F$1,Hosts!$1:$1,0))</f>
        <v>0.95</v>
      </c>
      <c r="G4822" s="17" t="str">
        <f>INDEX(Hosts!$A:$O,MATCH(Places!$C4822,Hosts!$A:$A,0),MATCH(Places!G$1,Hosts!$1:$1,0))</f>
        <v>Yes</v>
      </c>
      <c r="H4822" s="17">
        <v>22</v>
      </c>
      <c r="I4822" s="17" t="str">
        <f>INDEX(Neighborhoods!$A:$C,MATCH(Places!$H4822,Neighborhoods!$A:$A,0),MATCH(Places!I$1,Neighborhoods!$1:$1,0))</f>
        <v>Queens</v>
      </c>
      <c r="J4822" s="17" t="str">
        <f>INDEX(Neighborhoods!$A:$C,MATCH(Places!$H4822,Neighborhoods!$A:$A,0),MATCH(Places!J$1,Neighborhoods!$1:$1,0))</f>
        <v>Flushing</v>
      </c>
      <c r="K4822" s="17" t="s">
        <v>1</v>
      </c>
      <c r="L4822" s="17" t="str">
        <f t="shared" si="300"/>
        <v>Yes</v>
      </c>
      <c r="M4822" s="17">
        <v>2</v>
      </c>
      <c r="N4822" s="17" t="str" cm="1">
        <f t="array" ref="N4822">_xlfn.IFS(M4822&lt;=2,"Small",M4822&lt;=5,"Medium",M4822&gt;5,"Large")</f>
        <v>Small</v>
      </c>
      <c r="O4822" s="65">
        <v>75</v>
      </c>
      <c r="P4822" s="87">
        <f t="shared" si="301"/>
        <v>0.03</v>
      </c>
      <c r="Q4822" s="68">
        <v>4.9800000000000004</v>
      </c>
      <c r="R4822" s="68" t="str" cm="1">
        <f t="array" ref="R4822">_xlfn.SWITCH(ROUND(Q4822,0),5,"Excellent",4,"Good",3,"Ok","Bad")</f>
        <v>Excellent</v>
      </c>
      <c r="S4822" s="17">
        <v>42</v>
      </c>
      <c r="T4822" s="17" t="str">
        <f t="shared" si="302"/>
        <v>No</v>
      </c>
      <c r="U4822" s="82">
        <v>43614</v>
      </c>
      <c r="V4822" s="82">
        <v>43857</v>
      </c>
      <c r="W4822" s="17">
        <v>45</v>
      </c>
      <c r="X4822" s="17" t="str">
        <f t="shared" si="303"/>
        <v>Active</v>
      </c>
      <c r="Y4822" s="17" t="s">
        <v>15615</v>
      </c>
      <c r="Z4822" s="17"/>
    </row>
    <row r="4823" spans="1:26" x14ac:dyDescent="0.25">
      <c r="A4823">
        <v>4822</v>
      </c>
      <c r="B4823" s="17" t="s">
        <v>3367</v>
      </c>
      <c r="C4823" s="17">
        <v>3865</v>
      </c>
      <c r="D4823" s="17" t="str">
        <f>INDEX(Hosts!$A:$O,MATCH(Places!$C4823,Hosts!$A:$A,0),MATCH(Places!D$1,Hosts!$1:$1,0))</f>
        <v>Within an hour</v>
      </c>
      <c r="E4823" s="87">
        <f>INDEX(Hosts!$A:$O,MATCH(Places!$C4823,Hosts!$A:$A,0),MATCH(Places!E$1,Hosts!$1:$1,0))</f>
        <v>0.95</v>
      </c>
      <c r="F4823" s="87">
        <f>INDEX(Hosts!$A:$O,MATCH(Places!$C4823,Hosts!$A:$A,0),MATCH(Places!F$1,Hosts!$1:$1,0))</f>
        <v>0.98</v>
      </c>
      <c r="G4823" s="17" t="str">
        <f>INDEX(Hosts!$A:$O,MATCH(Places!$C4823,Hosts!$A:$A,0),MATCH(Places!G$1,Hosts!$1:$1,0))</f>
        <v>Yes</v>
      </c>
      <c r="H4823" s="17">
        <v>10</v>
      </c>
      <c r="I4823" s="17" t="str">
        <f>INDEX(Neighborhoods!$A:$C,MATCH(Places!$H4823,Neighborhoods!$A:$A,0),MATCH(Places!I$1,Neighborhoods!$1:$1,0))</f>
        <v>Brooklyn</v>
      </c>
      <c r="J4823" s="17" t="str">
        <f>INDEX(Neighborhoods!$A:$C,MATCH(Places!$H4823,Neighborhoods!$A:$A,0),MATCH(Places!J$1,Neighborhoods!$1:$1,0))</f>
        <v>East Flatbush</v>
      </c>
      <c r="K4823" s="17" t="s">
        <v>11822</v>
      </c>
      <c r="L4823" s="17" t="str">
        <f t="shared" si="300"/>
        <v>No</v>
      </c>
      <c r="M4823" s="17">
        <v>3</v>
      </c>
      <c r="N4823" s="17" t="str" cm="1">
        <f t="array" ref="N4823">_xlfn.IFS(M4823&lt;=2,"Small",M4823&lt;=5,"Medium",M4823&gt;5,"Large")</f>
        <v>Medium</v>
      </c>
      <c r="O4823" s="65">
        <v>89</v>
      </c>
      <c r="P4823" s="87">
        <f t="shared" si="301"/>
        <v>0.03</v>
      </c>
      <c r="Q4823" s="68">
        <v>4.93</v>
      </c>
      <c r="R4823" s="68" t="str" cm="1">
        <f t="array" ref="R4823">_xlfn.SWITCH(ROUND(Q4823,0),5,"Excellent",4,"Good",3,"Ok","Bad")</f>
        <v>Excellent</v>
      </c>
      <c r="S4823" s="17">
        <v>56</v>
      </c>
      <c r="T4823" s="17" t="str">
        <f t="shared" si="302"/>
        <v>No</v>
      </c>
      <c r="U4823" s="82">
        <v>43619</v>
      </c>
      <c r="V4823" s="82">
        <v>44051</v>
      </c>
      <c r="W4823" s="17">
        <v>240</v>
      </c>
      <c r="X4823" s="17" t="str">
        <f t="shared" si="303"/>
        <v>Active</v>
      </c>
      <c r="Y4823" s="17" t="s">
        <v>15616</v>
      </c>
      <c r="Z4823" s="17"/>
    </row>
    <row r="4824" spans="1:26" x14ac:dyDescent="0.25">
      <c r="A4824">
        <v>4823</v>
      </c>
      <c r="B4824" s="17" t="s">
        <v>13987</v>
      </c>
      <c r="C4824" s="17">
        <v>2086</v>
      </c>
      <c r="D4824" s="17" t="str">
        <f>INDEX(Hosts!$A:$O,MATCH(Places!$C4824,Hosts!$A:$A,0),MATCH(Places!D$1,Hosts!$1:$1,0))</f>
        <v>Within a few hours</v>
      </c>
      <c r="E4824" s="87">
        <f>INDEX(Hosts!$A:$O,MATCH(Places!$C4824,Hosts!$A:$A,0),MATCH(Places!E$1,Hosts!$1:$1,0))</f>
        <v>0.86</v>
      </c>
      <c r="F4824" s="87">
        <f>INDEX(Hosts!$A:$O,MATCH(Places!$C4824,Hosts!$A:$A,0),MATCH(Places!F$1,Hosts!$1:$1,0))</f>
        <v>0.5</v>
      </c>
      <c r="G4824" s="17" t="str">
        <f>INDEX(Hosts!$A:$O,MATCH(Places!$C4824,Hosts!$A:$A,0),MATCH(Places!G$1,Hosts!$1:$1,0))</f>
        <v>No</v>
      </c>
      <c r="H4824" s="17">
        <v>8</v>
      </c>
      <c r="I4824" s="17" t="str">
        <f>INDEX(Neighborhoods!$A:$C,MATCH(Places!$H4824,Neighborhoods!$A:$A,0),MATCH(Places!I$1,Neighborhoods!$1:$1,0))</f>
        <v>Brooklyn</v>
      </c>
      <c r="J4824" s="17" t="str">
        <f>INDEX(Neighborhoods!$A:$C,MATCH(Places!$H4824,Neighborhoods!$A:$A,0),MATCH(Places!J$1,Neighborhoods!$1:$1,0))</f>
        <v>Bushwick</v>
      </c>
      <c r="K4824" s="17" t="s">
        <v>1</v>
      </c>
      <c r="L4824" s="17" t="str">
        <f t="shared" si="300"/>
        <v>Yes</v>
      </c>
      <c r="M4824" s="17">
        <v>2</v>
      </c>
      <c r="N4824" s="17" t="str" cm="1">
        <f t="array" ref="N4824">_xlfn.IFS(M4824&lt;=2,"Small",M4824&lt;=5,"Medium",M4824&gt;5,"Large")</f>
        <v>Small</v>
      </c>
      <c r="O4824" s="65">
        <v>50</v>
      </c>
      <c r="P4824" s="87">
        <f t="shared" si="301"/>
        <v>0.03</v>
      </c>
      <c r="Q4824" s="68">
        <v>5</v>
      </c>
      <c r="R4824" s="68" t="str" cm="1">
        <f t="array" ref="R4824">_xlfn.SWITCH(ROUND(Q4824,0),5,"Excellent",4,"Good",3,"Ok","Bad")</f>
        <v>Excellent</v>
      </c>
      <c r="S4824" s="17">
        <v>3</v>
      </c>
      <c r="T4824" s="17" t="str">
        <f t="shared" si="302"/>
        <v>No</v>
      </c>
      <c r="U4824" s="82">
        <v>43605</v>
      </c>
      <c r="V4824" s="82">
        <v>43616</v>
      </c>
      <c r="W4824" s="17">
        <v>10</v>
      </c>
      <c r="X4824" s="17" t="str">
        <f t="shared" si="303"/>
        <v>Active</v>
      </c>
      <c r="Y4824" s="17" t="s">
        <v>15616</v>
      </c>
      <c r="Z4824" s="17"/>
    </row>
    <row r="4825" spans="1:26" x14ac:dyDescent="0.25">
      <c r="A4825">
        <v>4824</v>
      </c>
      <c r="B4825" s="17" t="s">
        <v>3368</v>
      </c>
      <c r="C4825" s="17">
        <v>2638</v>
      </c>
      <c r="D4825" s="17" t="str">
        <f>INDEX(Hosts!$A:$O,MATCH(Places!$C4825,Hosts!$A:$A,0),MATCH(Places!D$1,Hosts!$1:$1,0))</f>
        <v>Within an hour</v>
      </c>
      <c r="E4825" s="87">
        <f>INDEX(Hosts!$A:$O,MATCH(Places!$C4825,Hosts!$A:$A,0),MATCH(Places!E$1,Hosts!$1:$1,0))</f>
        <v>1</v>
      </c>
      <c r="F4825" s="87">
        <f>INDEX(Hosts!$A:$O,MATCH(Places!$C4825,Hosts!$A:$A,0),MATCH(Places!F$1,Hosts!$1:$1,0))</f>
        <v>0.92</v>
      </c>
      <c r="G4825" s="17" t="str">
        <f>INDEX(Hosts!$A:$O,MATCH(Places!$C4825,Hosts!$A:$A,0),MATCH(Places!G$1,Hosts!$1:$1,0))</f>
        <v>Yes</v>
      </c>
      <c r="H4825" s="17">
        <v>8</v>
      </c>
      <c r="I4825" s="17" t="str">
        <f>INDEX(Neighborhoods!$A:$C,MATCH(Places!$H4825,Neighborhoods!$A:$A,0),MATCH(Places!I$1,Neighborhoods!$1:$1,0))</f>
        <v>Brooklyn</v>
      </c>
      <c r="J4825" s="17" t="str">
        <f>INDEX(Neighborhoods!$A:$C,MATCH(Places!$H4825,Neighborhoods!$A:$A,0),MATCH(Places!J$1,Neighborhoods!$1:$1,0))</f>
        <v>Bushwick</v>
      </c>
      <c r="K4825" s="17" t="s">
        <v>11822</v>
      </c>
      <c r="L4825" s="17" t="str">
        <f t="shared" si="300"/>
        <v>No</v>
      </c>
      <c r="M4825" s="17">
        <v>4</v>
      </c>
      <c r="N4825" s="17" t="str" cm="1">
        <f t="array" ref="N4825">_xlfn.IFS(M4825&lt;=2,"Small",M4825&lt;=5,"Medium",M4825&gt;5,"Large")</f>
        <v>Medium</v>
      </c>
      <c r="O4825" s="65">
        <v>208</v>
      </c>
      <c r="P4825" s="87">
        <f t="shared" si="301"/>
        <v>0.04</v>
      </c>
      <c r="Q4825" s="68">
        <v>4.91</v>
      </c>
      <c r="R4825" s="68" t="str" cm="1">
        <f t="array" ref="R4825">_xlfn.SWITCH(ROUND(Q4825,0),5,"Excellent",4,"Good",3,"Ok","Bad")</f>
        <v>Excellent</v>
      </c>
      <c r="S4825" s="17">
        <v>53</v>
      </c>
      <c r="T4825" s="17" t="str">
        <f t="shared" si="302"/>
        <v>No</v>
      </c>
      <c r="U4825" s="82">
        <v>43613</v>
      </c>
      <c r="V4825" s="82">
        <v>44053</v>
      </c>
      <c r="W4825" s="17">
        <v>90</v>
      </c>
      <c r="X4825" s="17" t="str">
        <f t="shared" si="303"/>
        <v>Active</v>
      </c>
      <c r="Y4825" s="17" t="s">
        <v>15615</v>
      </c>
      <c r="Z4825" s="17"/>
    </row>
    <row r="4826" spans="1:26" x14ac:dyDescent="0.25">
      <c r="A4826">
        <v>4825</v>
      </c>
      <c r="B4826" s="17" t="s">
        <v>3369</v>
      </c>
      <c r="C4826" s="17">
        <v>3866</v>
      </c>
      <c r="D4826" s="17" t="str">
        <f>INDEX(Hosts!$A:$O,MATCH(Places!$C4826,Hosts!$A:$A,0),MATCH(Places!D$1,Hosts!$1:$1,0))</f>
        <v>Within a day</v>
      </c>
      <c r="E4826" s="87">
        <f>INDEX(Hosts!$A:$O,MATCH(Places!$C4826,Hosts!$A:$A,0),MATCH(Places!E$1,Hosts!$1:$1,0))</f>
        <v>1</v>
      </c>
      <c r="F4826" s="87">
        <f>INDEX(Hosts!$A:$O,MATCH(Places!$C4826,Hosts!$A:$A,0),MATCH(Places!F$1,Hosts!$1:$1,0))</f>
        <v>1</v>
      </c>
      <c r="G4826" s="17" t="str">
        <f>INDEX(Hosts!$A:$O,MATCH(Places!$C4826,Hosts!$A:$A,0),MATCH(Places!G$1,Hosts!$1:$1,0))</f>
        <v>No</v>
      </c>
      <c r="H4826" s="17">
        <v>8</v>
      </c>
      <c r="I4826" s="17" t="str">
        <f>INDEX(Neighborhoods!$A:$C,MATCH(Places!$H4826,Neighborhoods!$A:$A,0),MATCH(Places!I$1,Neighborhoods!$1:$1,0))</f>
        <v>Brooklyn</v>
      </c>
      <c r="J4826" s="17" t="str">
        <f>INDEX(Neighborhoods!$A:$C,MATCH(Places!$H4826,Neighborhoods!$A:$A,0),MATCH(Places!J$1,Neighborhoods!$1:$1,0))</f>
        <v>Bushwick</v>
      </c>
      <c r="K4826" s="17" t="s">
        <v>1</v>
      </c>
      <c r="L4826" s="17" t="str">
        <f t="shared" si="300"/>
        <v>Yes</v>
      </c>
      <c r="M4826" s="17">
        <v>2</v>
      </c>
      <c r="N4826" s="17" t="str" cm="1">
        <f t="array" ref="N4826">_xlfn.IFS(M4826&lt;=2,"Small",M4826&lt;=5,"Medium",M4826&gt;5,"Large")</f>
        <v>Small</v>
      </c>
      <c r="O4826" s="65">
        <v>55</v>
      </c>
      <c r="P4826" s="87">
        <f t="shared" si="301"/>
        <v>0.03</v>
      </c>
      <c r="Q4826" s="68">
        <v>4.63</v>
      </c>
      <c r="R4826" s="68" t="str" cm="1">
        <f t="array" ref="R4826">_xlfn.SWITCH(ROUND(Q4826,0),5,"Excellent",4,"Good",3,"Ok","Bad")</f>
        <v>Excellent</v>
      </c>
      <c r="S4826" s="17">
        <v>8</v>
      </c>
      <c r="T4826" s="17" t="str">
        <f t="shared" si="302"/>
        <v>No</v>
      </c>
      <c r="U4826" s="82">
        <v>43647</v>
      </c>
      <c r="V4826" s="82">
        <v>43835</v>
      </c>
      <c r="W4826" s="17">
        <v>10</v>
      </c>
      <c r="X4826" s="17" t="str">
        <f t="shared" si="303"/>
        <v>Active</v>
      </c>
      <c r="Y4826" s="17" t="s">
        <v>15616</v>
      </c>
      <c r="Z4826" s="17"/>
    </row>
    <row r="4827" spans="1:26" x14ac:dyDescent="0.25">
      <c r="A4827">
        <v>4826</v>
      </c>
      <c r="B4827" s="17" t="s">
        <v>3370</v>
      </c>
      <c r="C4827" s="17">
        <v>2695</v>
      </c>
      <c r="D4827" s="17" t="str">
        <f>INDEX(Hosts!$A:$O,MATCH(Places!$C4827,Hosts!$A:$A,0),MATCH(Places!D$1,Hosts!$1:$1,0))</f>
        <v>Within a few hours</v>
      </c>
      <c r="E4827" s="87">
        <f>INDEX(Hosts!$A:$O,MATCH(Places!$C4827,Hosts!$A:$A,0),MATCH(Places!E$1,Hosts!$1:$1,0))</f>
        <v>1</v>
      </c>
      <c r="F4827" s="87">
        <f>INDEX(Hosts!$A:$O,MATCH(Places!$C4827,Hosts!$A:$A,0),MATCH(Places!F$1,Hosts!$1:$1,0))</f>
        <v>0.89</v>
      </c>
      <c r="G4827" s="17" t="str">
        <f>INDEX(Hosts!$A:$O,MATCH(Places!$C4827,Hosts!$A:$A,0),MATCH(Places!G$1,Hosts!$1:$1,0))</f>
        <v>No</v>
      </c>
      <c r="H4827" s="17">
        <v>8</v>
      </c>
      <c r="I4827" s="17" t="str">
        <f>INDEX(Neighborhoods!$A:$C,MATCH(Places!$H4827,Neighborhoods!$A:$A,0),MATCH(Places!I$1,Neighborhoods!$1:$1,0))</f>
        <v>Brooklyn</v>
      </c>
      <c r="J4827" s="17" t="str">
        <f>INDEX(Neighborhoods!$A:$C,MATCH(Places!$H4827,Neighborhoods!$A:$A,0),MATCH(Places!J$1,Neighborhoods!$1:$1,0))</f>
        <v>Bushwick</v>
      </c>
      <c r="K4827" s="17" t="s">
        <v>1</v>
      </c>
      <c r="L4827" s="17" t="str">
        <f t="shared" si="300"/>
        <v>Yes</v>
      </c>
      <c r="M4827" s="17">
        <v>2</v>
      </c>
      <c r="N4827" s="17" t="str" cm="1">
        <f t="array" ref="N4827">_xlfn.IFS(M4827&lt;=2,"Small",M4827&lt;=5,"Medium",M4827&gt;5,"Large")</f>
        <v>Small</v>
      </c>
      <c r="O4827" s="65">
        <v>54</v>
      </c>
      <c r="P4827" s="87">
        <f t="shared" si="301"/>
        <v>0.03</v>
      </c>
      <c r="Q4827" s="68">
        <v>4.43</v>
      </c>
      <c r="R4827" s="68" t="str" cm="1">
        <f t="array" ref="R4827">_xlfn.SWITCH(ROUND(Q4827,0),5,"Excellent",4,"Good",3,"Ok","Bad")</f>
        <v>Good</v>
      </c>
      <c r="S4827" s="17">
        <v>14</v>
      </c>
      <c r="T4827" s="17" t="str">
        <f t="shared" si="302"/>
        <v>No</v>
      </c>
      <c r="U4827" s="82">
        <v>43603</v>
      </c>
      <c r="V4827" s="82">
        <v>43793</v>
      </c>
      <c r="W4827" s="17">
        <v>0</v>
      </c>
      <c r="X4827" s="17" t="str">
        <f t="shared" si="303"/>
        <v>Inactive</v>
      </c>
      <c r="Y4827" s="17" t="s">
        <v>15616</v>
      </c>
      <c r="Z4827" s="17"/>
    </row>
    <row r="4828" spans="1:26" x14ac:dyDescent="0.25">
      <c r="A4828">
        <v>4827</v>
      </c>
      <c r="B4828" s="17" t="s">
        <v>3371</v>
      </c>
      <c r="C4828" s="17">
        <v>3091</v>
      </c>
      <c r="D4828" s="17" t="str">
        <f>INDEX(Hosts!$A:$O,MATCH(Places!$C4828,Hosts!$A:$A,0),MATCH(Places!D$1,Hosts!$1:$1,0))</f>
        <v>Within a day</v>
      </c>
      <c r="E4828" s="87">
        <f>INDEX(Hosts!$A:$O,MATCH(Places!$C4828,Hosts!$A:$A,0),MATCH(Places!E$1,Hosts!$1:$1,0))</f>
        <v>0.5</v>
      </c>
      <c r="F4828" s="87">
        <f>INDEX(Hosts!$A:$O,MATCH(Places!$C4828,Hosts!$A:$A,0),MATCH(Places!F$1,Hosts!$1:$1,0))</f>
        <v>0.94</v>
      </c>
      <c r="G4828" s="17" t="str">
        <f>INDEX(Hosts!$A:$O,MATCH(Places!$C4828,Hosts!$A:$A,0),MATCH(Places!G$1,Hosts!$1:$1,0))</f>
        <v>No</v>
      </c>
      <c r="H4828" s="17">
        <v>7</v>
      </c>
      <c r="I4828" s="17" t="str">
        <f>INDEX(Neighborhoods!$A:$C,MATCH(Places!$H4828,Neighborhoods!$A:$A,0),MATCH(Places!I$1,Neighborhoods!$1:$1,0))</f>
        <v>Brooklyn</v>
      </c>
      <c r="J4828" s="17" t="str">
        <f>INDEX(Neighborhoods!$A:$C,MATCH(Places!$H4828,Neighborhoods!$A:$A,0),MATCH(Places!J$1,Neighborhoods!$1:$1,0))</f>
        <v>Bedford-Stuyvesant</v>
      </c>
      <c r="K4828" s="17" t="s">
        <v>1</v>
      </c>
      <c r="L4828" s="17" t="str">
        <f t="shared" si="300"/>
        <v>Yes</v>
      </c>
      <c r="M4828" s="17">
        <v>3</v>
      </c>
      <c r="N4828" s="17" t="str" cm="1">
        <f t="array" ref="N4828">_xlfn.IFS(M4828&lt;=2,"Small",M4828&lt;=5,"Medium",M4828&gt;5,"Large")</f>
        <v>Medium</v>
      </c>
      <c r="O4828" s="65">
        <v>81</v>
      </c>
      <c r="P4828" s="87">
        <f t="shared" si="301"/>
        <v>0.03</v>
      </c>
      <c r="Q4828" s="68">
        <v>4</v>
      </c>
      <c r="R4828" s="68" t="str" cm="1">
        <f t="array" ref="R4828">_xlfn.SWITCH(ROUND(Q4828,0),5,"Excellent",4,"Good",3,"Ok","Bad")</f>
        <v>Good</v>
      </c>
      <c r="S4828" s="17">
        <v>4</v>
      </c>
      <c r="T4828" s="17" t="str">
        <f t="shared" si="302"/>
        <v>No</v>
      </c>
      <c r="U4828" s="82">
        <v>43608</v>
      </c>
      <c r="V4828" s="82">
        <v>43705</v>
      </c>
      <c r="W4828" s="17">
        <v>0</v>
      </c>
      <c r="X4828" s="17" t="str">
        <f t="shared" si="303"/>
        <v>Inactive</v>
      </c>
      <c r="Y4828" s="17" t="s">
        <v>15615</v>
      </c>
      <c r="Z4828" s="17"/>
    </row>
    <row r="4829" spans="1:26" x14ac:dyDescent="0.25">
      <c r="A4829">
        <v>4828</v>
      </c>
      <c r="B4829" s="17" t="s">
        <v>3372</v>
      </c>
      <c r="C4829" s="17">
        <v>2206</v>
      </c>
      <c r="D4829" s="17" t="str">
        <f>INDEX(Hosts!$A:$O,MATCH(Places!$C4829,Hosts!$A:$A,0),MATCH(Places!D$1,Hosts!$1:$1,0))</f>
        <v>Within a day</v>
      </c>
      <c r="E4829" s="87">
        <f>INDEX(Hosts!$A:$O,MATCH(Places!$C4829,Hosts!$A:$A,0),MATCH(Places!E$1,Hosts!$1:$1,0))</f>
        <v>1</v>
      </c>
      <c r="F4829" s="87">
        <f>INDEX(Hosts!$A:$O,MATCH(Places!$C4829,Hosts!$A:$A,0),MATCH(Places!F$1,Hosts!$1:$1,0))</f>
        <v>0.5</v>
      </c>
      <c r="G4829" s="17" t="str">
        <f>INDEX(Hosts!$A:$O,MATCH(Places!$C4829,Hosts!$A:$A,0),MATCH(Places!G$1,Hosts!$1:$1,0))</f>
        <v>No</v>
      </c>
      <c r="H4829" s="17">
        <v>8</v>
      </c>
      <c r="I4829" s="17" t="str">
        <f>INDEX(Neighborhoods!$A:$C,MATCH(Places!$H4829,Neighborhoods!$A:$A,0),MATCH(Places!I$1,Neighborhoods!$1:$1,0))</f>
        <v>Brooklyn</v>
      </c>
      <c r="J4829" s="17" t="str">
        <f>INDEX(Neighborhoods!$A:$C,MATCH(Places!$H4829,Neighborhoods!$A:$A,0),MATCH(Places!J$1,Neighborhoods!$1:$1,0))</f>
        <v>Bushwick</v>
      </c>
      <c r="K4829" s="17" t="s">
        <v>11822</v>
      </c>
      <c r="L4829" s="17" t="str">
        <f t="shared" si="300"/>
        <v>No</v>
      </c>
      <c r="M4829" s="17">
        <v>8</v>
      </c>
      <c r="N4829" s="17" t="str" cm="1">
        <f t="array" ref="N4829">_xlfn.IFS(M4829&lt;=2,"Small",M4829&lt;=5,"Medium",M4829&gt;5,"Large")</f>
        <v>Large</v>
      </c>
      <c r="O4829" s="65">
        <v>180</v>
      </c>
      <c r="P4829" s="87">
        <f t="shared" si="301"/>
        <v>0.03</v>
      </c>
      <c r="Q4829" s="68">
        <v>5</v>
      </c>
      <c r="R4829" s="68" t="str" cm="1">
        <f t="array" ref="R4829">_xlfn.SWITCH(ROUND(Q4829,0),5,"Excellent",4,"Good",3,"Ok","Bad")</f>
        <v>Excellent</v>
      </c>
      <c r="S4829" s="17">
        <v>4</v>
      </c>
      <c r="T4829" s="17" t="str">
        <f t="shared" si="302"/>
        <v>No</v>
      </c>
      <c r="U4829" s="82">
        <v>43662</v>
      </c>
      <c r="V4829" s="82">
        <v>43832</v>
      </c>
      <c r="W4829" s="17">
        <v>0</v>
      </c>
      <c r="X4829" s="17" t="str">
        <f t="shared" si="303"/>
        <v>Inactive</v>
      </c>
      <c r="Y4829" s="17" t="s">
        <v>15615</v>
      </c>
      <c r="Z4829" s="17"/>
    </row>
    <row r="4830" spans="1:26" x14ac:dyDescent="0.25">
      <c r="A4830">
        <v>4829</v>
      </c>
      <c r="B4830" s="17" t="s">
        <v>3373</v>
      </c>
      <c r="C4830" s="17">
        <v>3867</v>
      </c>
      <c r="D4830" s="17" t="str">
        <f>INDEX(Hosts!$A:$O,MATCH(Places!$C4830,Hosts!$A:$A,0),MATCH(Places!D$1,Hosts!$1:$1,0))</f>
        <v>Within an hour</v>
      </c>
      <c r="E4830" s="87">
        <f>INDEX(Hosts!$A:$O,MATCH(Places!$C4830,Hosts!$A:$A,0),MATCH(Places!E$1,Hosts!$1:$1,0))</f>
        <v>1</v>
      </c>
      <c r="F4830" s="87">
        <f>INDEX(Hosts!$A:$O,MATCH(Places!$C4830,Hosts!$A:$A,0),MATCH(Places!F$1,Hosts!$1:$1,0))</f>
        <v>1</v>
      </c>
      <c r="G4830" s="17" t="str">
        <f>INDEX(Hosts!$A:$O,MATCH(Places!$C4830,Hosts!$A:$A,0),MATCH(Places!G$1,Hosts!$1:$1,0))</f>
        <v>No</v>
      </c>
      <c r="H4830" s="17">
        <v>17</v>
      </c>
      <c r="I4830" s="17" t="str">
        <f>INDEX(Neighborhoods!$A:$C,MATCH(Places!$H4830,Neighborhoods!$A:$A,0),MATCH(Places!I$1,Neighborhoods!$1:$1,0))</f>
        <v>Manhattan</v>
      </c>
      <c r="J4830" s="17" t="str">
        <f>INDEX(Neighborhoods!$A:$C,MATCH(Places!$H4830,Neighborhoods!$A:$A,0),MATCH(Places!J$1,Neighborhoods!$1:$1,0))</f>
        <v>Hell's Kitchen</v>
      </c>
      <c r="K4830" s="17" t="s">
        <v>16</v>
      </c>
      <c r="L4830" s="17" t="str">
        <f t="shared" si="300"/>
        <v>Yes</v>
      </c>
      <c r="M4830" s="17">
        <v>2</v>
      </c>
      <c r="N4830" s="17" t="str" cm="1">
        <f t="array" ref="N4830">_xlfn.IFS(M4830&lt;=2,"Small",M4830&lt;=5,"Medium",M4830&gt;5,"Large")</f>
        <v>Small</v>
      </c>
      <c r="O4830" s="65">
        <v>44</v>
      </c>
      <c r="P4830" s="87">
        <f t="shared" si="301"/>
        <v>0.03</v>
      </c>
      <c r="Q4830" s="68">
        <v>4.67</v>
      </c>
      <c r="R4830" s="68" t="str" cm="1">
        <f t="array" ref="R4830">_xlfn.SWITCH(ROUND(Q4830,0),5,"Excellent",4,"Good",3,"Ok","Bad")</f>
        <v>Excellent</v>
      </c>
      <c r="S4830" s="17">
        <v>48</v>
      </c>
      <c r="T4830" s="17" t="str">
        <f t="shared" si="302"/>
        <v>No</v>
      </c>
      <c r="U4830" s="82">
        <v>43603</v>
      </c>
      <c r="V4830" s="82">
        <v>43902</v>
      </c>
      <c r="W4830" s="17">
        <v>365</v>
      </c>
      <c r="X4830" s="17" t="str">
        <f t="shared" si="303"/>
        <v>Active</v>
      </c>
      <c r="Y4830" s="17" t="s">
        <v>15616</v>
      </c>
      <c r="Z4830" s="17"/>
    </row>
    <row r="4831" spans="1:26" x14ac:dyDescent="0.25">
      <c r="A4831">
        <v>4830</v>
      </c>
      <c r="B4831" s="17" t="s">
        <v>13883</v>
      </c>
      <c r="C4831" s="17">
        <v>3868</v>
      </c>
      <c r="D4831" s="17" t="str">
        <f>INDEX(Hosts!$A:$O,MATCH(Places!$C4831,Hosts!$A:$A,0),MATCH(Places!D$1,Hosts!$1:$1,0))</f>
        <v>Within an hour</v>
      </c>
      <c r="E4831" s="87">
        <f>INDEX(Hosts!$A:$O,MATCH(Places!$C4831,Hosts!$A:$A,0),MATCH(Places!E$1,Hosts!$1:$1,0))</f>
        <v>0.96</v>
      </c>
      <c r="F4831" s="87">
        <f>INDEX(Hosts!$A:$O,MATCH(Places!$C4831,Hosts!$A:$A,0),MATCH(Places!F$1,Hosts!$1:$1,0))</f>
        <v>1</v>
      </c>
      <c r="G4831" s="17" t="str">
        <f>INDEX(Hosts!$A:$O,MATCH(Places!$C4831,Hosts!$A:$A,0),MATCH(Places!G$1,Hosts!$1:$1,0))</f>
        <v>No</v>
      </c>
      <c r="H4831" s="17">
        <v>15</v>
      </c>
      <c r="I4831" s="17" t="str">
        <f>INDEX(Neighborhoods!$A:$C,MATCH(Places!$H4831,Neighborhoods!$A:$A,0),MATCH(Places!I$1,Neighborhoods!$1:$1,0))</f>
        <v>Manhattan</v>
      </c>
      <c r="J4831" s="17" t="str">
        <f>INDEX(Neighborhoods!$A:$C,MATCH(Places!$H4831,Neighborhoods!$A:$A,0),MATCH(Places!J$1,Neighborhoods!$1:$1,0))</f>
        <v>East Village</v>
      </c>
      <c r="K4831" s="17" t="s">
        <v>11822</v>
      </c>
      <c r="L4831" s="17" t="str">
        <f t="shared" si="300"/>
        <v>No</v>
      </c>
      <c r="M4831" s="17">
        <v>3</v>
      </c>
      <c r="N4831" s="17" t="str" cm="1">
        <f t="array" ref="N4831">_xlfn.IFS(M4831&lt;=2,"Small",M4831&lt;=5,"Medium",M4831&gt;5,"Large")</f>
        <v>Medium</v>
      </c>
      <c r="O4831" s="65">
        <v>59</v>
      </c>
      <c r="P4831" s="87">
        <f t="shared" si="301"/>
        <v>0.03</v>
      </c>
      <c r="Q4831" s="68">
        <v>4.8899999999999997</v>
      </c>
      <c r="R4831" s="68" t="str" cm="1">
        <f t="array" ref="R4831">_xlfn.SWITCH(ROUND(Q4831,0),5,"Excellent",4,"Good",3,"Ok","Bad")</f>
        <v>Excellent</v>
      </c>
      <c r="S4831" s="17">
        <v>44</v>
      </c>
      <c r="T4831" s="17" t="str">
        <f t="shared" si="302"/>
        <v>No</v>
      </c>
      <c r="U4831" s="82">
        <v>43604</v>
      </c>
      <c r="V4831" s="82">
        <v>43884</v>
      </c>
      <c r="W4831" s="17">
        <v>180</v>
      </c>
      <c r="X4831" s="17" t="str">
        <f t="shared" si="303"/>
        <v>Active</v>
      </c>
      <c r="Y4831" s="17" t="s">
        <v>15616</v>
      </c>
      <c r="Z4831" s="17"/>
    </row>
    <row r="4832" spans="1:26" x14ac:dyDescent="0.25">
      <c r="A4832">
        <v>4831</v>
      </c>
      <c r="B4832" s="17" t="s">
        <v>3374</v>
      </c>
      <c r="C4832" s="17">
        <v>3867</v>
      </c>
      <c r="D4832" s="17" t="str">
        <f>INDEX(Hosts!$A:$O,MATCH(Places!$C4832,Hosts!$A:$A,0),MATCH(Places!D$1,Hosts!$1:$1,0))</f>
        <v>Within an hour</v>
      </c>
      <c r="E4832" s="87">
        <f>INDEX(Hosts!$A:$O,MATCH(Places!$C4832,Hosts!$A:$A,0),MATCH(Places!E$1,Hosts!$1:$1,0))</f>
        <v>1</v>
      </c>
      <c r="F4832" s="87">
        <f>INDEX(Hosts!$A:$O,MATCH(Places!$C4832,Hosts!$A:$A,0),MATCH(Places!F$1,Hosts!$1:$1,0))</f>
        <v>1</v>
      </c>
      <c r="G4832" s="17" t="str">
        <f>INDEX(Hosts!$A:$O,MATCH(Places!$C4832,Hosts!$A:$A,0),MATCH(Places!G$1,Hosts!$1:$1,0))</f>
        <v>No</v>
      </c>
      <c r="H4832" s="17">
        <v>17</v>
      </c>
      <c r="I4832" s="17" t="str">
        <f>INDEX(Neighborhoods!$A:$C,MATCH(Places!$H4832,Neighborhoods!$A:$A,0),MATCH(Places!I$1,Neighborhoods!$1:$1,0))</f>
        <v>Manhattan</v>
      </c>
      <c r="J4832" s="17" t="str">
        <f>INDEX(Neighborhoods!$A:$C,MATCH(Places!$H4832,Neighborhoods!$A:$A,0),MATCH(Places!J$1,Neighborhoods!$1:$1,0))</f>
        <v>Hell's Kitchen</v>
      </c>
      <c r="K4832" s="17" t="s">
        <v>16</v>
      </c>
      <c r="L4832" s="17" t="str">
        <f t="shared" si="300"/>
        <v>Yes</v>
      </c>
      <c r="M4832" s="17">
        <v>2</v>
      </c>
      <c r="N4832" s="17" t="str" cm="1">
        <f t="array" ref="N4832">_xlfn.IFS(M4832&lt;=2,"Small",M4832&lt;=5,"Medium",M4832&gt;5,"Large")</f>
        <v>Small</v>
      </c>
      <c r="O4832" s="65">
        <v>44</v>
      </c>
      <c r="P4832" s="87">
        <f t="shared" si="301"/>
        <v>0.03</v>
      </c>
      <c r="Q4832" s="68">
        <v>4.58</v>
      </c>
      <c r="R4832" s="68" t="str" cm="1">
        <f t="array" ref="R4832">_xlfn.SWITCH(ROUND(Q4832,0),5,"Excellent",4,"Good",3,"Ok","Bad")</f>
        <v>Excellent</v>
      </c>
      <c r="S4832" s="17">
        <v>24</v>
      </c>
      <c r="T4832" s="17" t="str">
        <f t="shared" si="302"/>
        <v>No</v>
      </c>
      <c r="U4832" s="82">
        <v>43603</v>
      </c>
      <c r="V4832" s="82">
        <v>43872</v>
      </c>
      <c r="W4832" s="17">
        <v>362</v>
      </c>
      <c r="X4832" s="17" t="str">
        <f t="shared" si="303"/>
        <v>Active</v>
      </c>
      <c r="Y4832" s="17" t="s">
        <v>15616</v>
      </c>
      <c r="Z4832" s="17"/>
    </row>
    <row r="4833" spans="1:26" x14ac:dyDescent="0.25">
      <c r="A4833">
        <v>4832</v>
      </c>
      <c r="B4833" s="17" t="s">
        <v>3375</v>
      </c>
      <c r="C4833" s="17">
        <v>3867</v>
      </c>
      <c r="D4833" s="17" t="str">
        <f>INDEX(Hosts!$A:$O,MATCH(Places!$C4833,Hosts!$A:$A,0),MATCH(Places!D$1,Hosts!$1:$1,0))</f>
        <v>Within an hour</v>
      </c>
      <c r="E4833" s="87">
        <f>INDEX(Hosts!$A:$O,MATCH(Places!$C4833,Hosts!$A:$A,0),MATCH(Places!E$1,Hosts!$1:$1,0))</f>
        <v>1</v>
      </c>
      <c r="F4833" s="87">
        <f>INDEX(Hosts!$A:$O,MATCH(Places!$C4833,Hosts!$A:$A,0),MATCH(Places!F$1,Hosts!$1:$1,0))</f>
        <v>1</v>
      </c>
      <c r="G4833" s="17" t="str">
        <f>INDEX(Hosts!$A:$O,MATCH(Places!$C4833,Hosts!$A:$A,0),MATCH(Places!G$1,Hosts!$1:$1,0))</f>
        <v>No</v>
      </c>
      <c r="H4833" s="17">
        <v>17</v>
      </c>
      <c r="I4833" s="17" t="str">
        <f>INDEX(Neighborhoods!$A:$C,MATCH(Places!$H4833,Neighborhoods!$A:$A,0),MATCH(Places!I$1,Neighborhoods!$1:$1,0))</f>
        <v>Manhattan</v>
      </c>
      <c r="J4833" s="17" t="str">
        <f>INDEX(Neighborhoods!$A:$C,MATCH(Places!$H4833,Neighborhoods!$A:$A,0),MATCH(Places!J$1,Neighborhoods!$1:$1,0))</f>
        <v>Hell's Kitchen</v>
      </c>
      <c r="K4833" s="17" t="s">
        <v>16</v>
      </c>
      <c r="L4833" s="17" t="str">
        <f t="shared" si="300"/>
        <v>Yes</v>
      </c>
      <c r="M4833" s="17">
        <v>2</v>
      </c>
      <c r="N4833" s="17" t="str" cm="1">
        <f t="array" ref="N4833">_xlfn.IFS(M4833&lt;=2,"Small",M4833&lt;=5,"Medium",M4833&gt;5,"Large")</f>
        <v>Small</v>
      </c>
      <c r="O4833" s="65">
        <v>44</v>
      </c>
      <c r="P4833" s="87">
        <f t="shared" si="301"/>
        <v>0.03</v>
      </c>
      <c r="Q4833" s="68">
        <v>4.6500000000000004</v>
      </c>
      <c r="R4833" s="68" t="str" cm="1">
        <f t="array" ref="R4833">_xlfn.SWITCH(ROUND(Q4833,0),5,"Excellent",4,"Good",3,"Ok","Bad")</f>
        <v>Excellent</v>
      </c>
      <c r="S4833" s="17">
        <v>26</v>
      </c>
      <c r="T4833" s="17" t="str">
        <f t="shared" si="302"/>
        <v>No</v>
      </c>
      <c r="U4833" s="82">
        <v>43614</v>
      </c>
      <c r="V4833" s="82">
        <v>43872</v>
      </c>
      <c r="W4833" s="17">
        <v>365</v>
      </c>
      <c r="X4833" s="17" t="str">
        <f t="shared" si="303"/>
        <v>Active</v>
      </c>
      <c r="Y4833" s="17" t="s">
        <v>15616</v>
      </c>
      <c r="Z4833" s="17"/>
    </row>
    <row r="4834" spans="1:26" x14ac:dyDescent="0.25">
      <c r="A4834">
        <v>4833</v>
      </c>
      <c r="B4834" s="17" t="s">
        <v>14284</v>
      </c>
      <c r="C4834" s="17">
        <v>2628</v>
      </c>
      <c r="D4834" s="17" t="str">
        <f>INDEX(Hosts!$A:$O,MATCH(Places!$C4834,Hosts!$A:$A,0),MATCH(Places!D$1,Hosts!$1:$1,0))</f>
        <v>Within an hour</v>
      </c>
      <c r="E4834" s="87">
        <f>INDEX(Hosts!$A:$O,MATCH(Places!$C4834,Hosts!$A:$A,0),MATCH(Places!E$1,Hosts!$1:$1,0))</f>
        <v>1</v>
      </c>
      <c r="F4834" s="87">
        <f>INDEX(Hosts!$A:$O,MATCH(Places!$C4834,Hosts!$A:$A,0),MATCH(Places!F$1,Hosts!$1:$1,0))</f>
        <v>0.95</v>
      </c>
      <c r="G4834" s="17" t="str">
        <f>INDEX(Hosts!$A:$O,MATCH(Places!$C4834,Hosts!$A:$A,0),MATCH(Places!G$1,Hosts!$1:$1,0))</f>
        <v>No</v>
      </c>
      <c r="H4834" s="17">
        <v>10</v>
      </c>
      <c r="I4834" s="17" t="str">
        <f>INDEX(Neighborhoods!$A:$C,MATCH(Places!$H4834,Neighborhoods!$A:$A,0),MATCH(Places!I$1,Neighborhoods!$1:$1,0))</f>
        <v>Brooklyn</v>
      </c>
      <c r="J4834" s="17" t="str">
        <f>INDEX(Neighborhoods!$A:$C,MATCH(Places!$H4834,Neighborhoods!$A:$A,0),MATCH(Places!J$1,Neighborhoods!$1:$1,0))</f>
        <v>East Flatbush</v>
      </c>
      <c r="K4834" s="17" t="s">
        <v>16</v>
      </c>
      <c r="L4834" s="17" t="str">
        <f t="shared" si="300"/>
        <v>Yes</v>
      </c>
      <c r="M4834" s="17">
        <v>2</v>
      </c>
      <c r="N4834" s="17" t="str" cm="1">
        <f t="array" ref="N4834">_xlfn.IFS(M4834&lt;=2,"Small",M4834&lt;=5,"Medium",M4834&gt;5,"Large")</f>
        <v>Small</v>
      </c>
      <c r="O4834" s="65">
        <v>45</v>
      </c>
      <c r="P4834" s="87">
        <f t="shared" si="301"/>
        <v>0.03</v>
      </c>
      <c r="Q4834" s="68">
        <v>4.8</v>
      </c>
      <c r="R4834" s="68" t="str" cm="1">
        <f t="array" ref="R4834">_xlfn.SWITCH(ROUND(Q4834,0),5,"Excellent",4,"Good",3,"Ok","Bad")</f>
        <v>Excellent</v>
      </c>
      <c r="S4834" s="17">
        <v>5</v>
      </c>
      <c r="T4834" s="17" t="str">
        <f t="shared" si="302"/>
        <v>No</v>
      </c>
      <c r="U4834" s="82">
        <v>43793</v>
      </c>
      <c r="V4834" s="82">
        <v>43828</v>
      </c>
      <c r="W4834" s="17">
        <v>161</v>
      </c>
      <c r="X4834" s="17" t="str">
        <f t="shared" si="303"/>
        <v>Active</v>
      </c>
      <c r="Y4834" s="17" t="s">
        <v>15616</v>
      </c>
      <c r="Z4834" s="17"/>
    </row>
    <row r="4835" spans="1:26" x14ac:dyDescent="0.25">
      <c r="A4835">
        <v>4834</v>
      </c>
      <c r="B4835" s="17" t="s">
        <v>14608</v>
      </c>
      <c r="C4835" s="17">
        <v>3868</v>
      </c>
      <c r="D4835" s="17" t="str">
        <f>INDEX(Hosts!$A:$O,MATCH(Places!$C4835,Hosts!$A:$A,0),MATCH(Places!D$1,Hosts!$1:$1,0))</f>
        <v>Within an hour</v>
      </c>
      <c r="E4835" s="87">
        <f>INDEX(Hosts!$A:$O,MATCH(Places!$C4835,Hosts!$A:$A,0),MATCH(Places!E$1,Hosts!$1:$1,0))</f>
        <v>0.96</v>
      </c>
      <c r="F4835" s="87">
        <f>INDEX(Hosts!$A:$O,MATCH(Places!$C4835,Hosts!$A:$A,0),MATCH(Places!F$1,Hosts!$1:$1,0))</f>
        <v>1</v>
      </c>
      <c r="G4835" s="17" t="str">
        <f>INDEX(Hosts!$A:$O,MATCH(Places!$C4835,Hosts!$A:$A,0),MATCH(Places!G$1,Hosts!$1:$1,0))</f>
        <v>No</v>
      </c>
      <c r="H4835" s="17">
        <v>15</v>
      </c>
      <c r="I4835" s="17" t="str">
        <f>INDEX(Neighborhoods!$A:$C,MATCH(Places!$H4835,Neighborhoods!$A:$A,0),MATCH(Places!I$1,Neighborhoods!$1:$1,0))</f>
        <v>Manhattan</v>
      </c>
      <c r="J4835" s="17" t="str">
        <f>INDEX(Neighborhoods!$A:$C,MATCH(Places!$H4835,Neighborhoods!$A:$A,0),MATCH(Places!J$1,Neighborhoods!$1:$1,0))</f>
        <v>East Village</v>
      </c>
      <c r="K4835" s="17" t="s">
        <v>11822</v>
      </c>
      <c r="L4835" s="17" t="str">
        <f t="shared" si="300"/>
        <v>No</v>
      </c>
      <c r="M4835" s="17">
        <v>3</v>
      </c>
      <c r="N4835" s="17" t="str" cm="1">
        <f t="array" ref="N4835">_xlfn.IFS(M4835&lt;=2,"Small",M4835&lt;=5,"Medium",M4835&gt;5,"Large")</f>
        <v>Medium</v>
      </c>
      <c r="O4835" s="65">
        <v>59</v>
      </c>
      <c r="P4835" s="87">
        <f t="shared" si="301"/>
        <v>0.03</v>
      </c>
      <c r="Q4835" s="68">
        <v>4.59</v>
      </c>
      <c r="R4835" s="68" t="str" cm="1">
        <f t="array" ref="R4835">_xlfn.SWITCH(ROUND(Q4835,0),5,"Excellent",4,"Good",3,"Ok","Bad")</f>
        <v>Excellent</v>
      </c>
      <c r="S4835" s="17">
        <v>58</v>
      </c>
      <c r="T4835" s="17" t="str">
        <f t="shared" si="302"/>
        <v>No</v>
      </c>
      <c r="U4835" s="82">
        <v>43604</v>
      </c>
      <c r="V4835" s="82">
        <v>43954</v>
      </c>
      <c r="W4835" s="17">
        <v>177</v>
      </c>
      <c r="X4835" s="17" t="str">
        <f t="shared" si="303"/>
        <v>Active</v>
      </c>
      <c r="Y4835" s="17" t="s">
        <v>15616</v>
      </c>
      <c r="Z4835" s="17"/>
    </row>
    <row r="4836" spans="1:26" x14ac:dyDescent="0.25">
      <c r="A4836">
        <v>4835</v>
      </c>
      <c r="B4836" s="17" t="s">
        <v>13848</v>
      </c>
      <c r="C4836" s="17">
        <v>3616</v>
      </c>
      <c r="D4836" s="17" t="str">
        <f>INDEX(Hosts!$A:$O,MATCH(Places!$C4836,Hosts!$A:$A,0),MATCH(Places!D$1,Hosts!$1:$1,0))</f>
        <v>Within an hour</v>
      </c>
      <c r="E4836" s="87">
        <f>INDEX(Hosts!$A:$O,MATCH(Places!$C4836,Hosts!$A:$A,0),MATCH(Places!E$1,Hosts!$1:$1,0))</f>
        <v>1</v>
      </c>
      <c r="F4836" s="87">
        <f>INDEX(Hosts!$A:$O,MATCH(Places!$C4836,Hosts!$A:$A,0),MATCH(Places!F$1,Hosts!$1:$1,0))</f>
        <v>0.93</v>
      </c>
      <c r="G4836" s="17" t="str">
        <f>INDEX(Hosts!$A:$O,MATCH(Places!$C4836,Hosts!$A:$A,0),MATCH(Places!G$1,Hosts!$1:$1,0))</f>
        <v>Yes</v>
      </c>
      <c r="H4836" s="17">
        <v>16</v>
      </c>
      <c r="I4836" s="17" t="str">
        <f>INDEX(Neighborhoods!$A:$C,MATCH(Places!$H4836,Neighborhoods!$A:$A,0),MATCH(Places!I$1,Neighborhoods!$1:$1,0))</f>
        <v>Manhattan</v>
      </c>
      <c r="J4836" s="17" t="str">
        <f>INDEX(Neighborhoods!$A:$C,MATCH(Places!$H4836,Neighborhoods!$A:$A,0),MATCH(Places!J$1,Neighborhoods!$1:$1,0))</f>
        <v>Harlem</v>
      </c>
      <c r="K4836" s="17" t="s">
        <v>11822</v>
      </c>
      <c r="L4836" s="17" t="str">
        <f t="shared" si="300"/>
        <v>No</v>
      </c>
      <c r="M4836" s="17">
        <v>5</v>
      </c>
      <c r="N4836" s="17" t="str" cm="1">
        <f t="array" ref="N4836">_xlfn.IFS(M4836&lt;=2,"Small",M4836&lt;=5,"Medium",M4836&gt;5,"Large")</f>
        <v>Medium</v>
      </c>
      <c r="O4836" s="65">
        <v>96</v>
      </c>
      <c r="P4836" s="87">
        <f t="shared" si="301"/>
        <v>0.03</v>
      </c>
      <c r="Q4836" s="68">
        <v>4.97</v>
      </c>
      <c r="R4836" s="68" t="str" cm="1">
        <f t="array" ref="R4836">_xlfn.SWITCH(ROUND(Q4836,0),5,"Excellent",4,"Good",3,"Ok","Bad")</f>
        <v>Excellent</v>
      </c>
      <c r="S4836" s="17">
        <v>76</v>
      </c>
      <c r="T4836" s="17" t="str">
        <f t="shared" si="302"/>
        <v>No</v>
      </c>
      <c r="U4836" s="82">
        <v>43611</v>
      </c>
      <c r="V4836" s="82">
        <v>44035</v>
      </c>
      <c r="W4836" s="17">
        <v>123</v>
      </c>
      <c r="X4836" s="17" t="str">
        <f t="shared" si="303"/>
        <v>Active</v>
      </c>
      <c r="Y4836" s="17" t="s">
        <v>15615</v>
      </c>
      <c r="Z4836" s="17"/>
    </row>
    <row r="4837" spans="1:26" x14ac:dyDescent="0.25">
      <c r="A4837">
        <v>4836</v>
      </c>
      <c r="B4837" s="17" t="s">
        <v>3376</v>
      </c>
      <c r="C4837" s="17">
        <v>1455</v>
      </c>
      <c r="D4837" s="17" t="str">
        <f>INDEX(Hosts!$A:$O,MATCH(Places!$C4837,Hosts!$A:$A,0),MATCH(Places!D$1,Hosts!$1:$1,0))</f>
        <v>Within an hour</v>
      </c>
      <c r="E4837" s="87">
        <f>INDEX(Hosts!$A:$O,MATCH(Places!$C4837,Hosts!$A:$A,0),MATCH(Places!E$1,Hosts!$1:$1,0))</f>
        <v>1</v>
      </c>
      <c r="F4837" s="87">
        <f>INDEX(Hosts!$A:$O,MATCH(Places!$C4837,Hosts!$A:$A,0),MATCH(Places!F$1,Hosts!$1:$1,0))</f>
        <v>1</v>
      </c>
      <c r="G4837" s="17" t="str">
        <f>INDEX(Hosts!$A:$O,MATCH(Places!$C4837,Hosts!$A:$A,0),MATCH(Places!G$1,Hosts!$1:$1,0))</f>
        <v>No</v>
      </c>
      <c r="H4837" s="17">
        <v>7</v>
      </c>
      <c r="I4837" s="17" t="str">
        <f>INDEX(Neighborhoods!$A:$C,MATCH(Places!$H4837,Neighborhoods!$A:$A,0),MATCH(Places!I$1,Neighborhoods!$1:$1,0))</f>
        <v>Brooklyn</v>
      </c>
      <c r="J4837" s="17" t="str">
        <f>INDEX(Neighborhoods!$A:$C,MATCH(Places!$H4837,Neighborhoods!$A:$A,0),MATCH(Places!J$1,Neighborhoods!$1:$1,0))</f>
        <v>Bedford-Stuyvesant</v>
      </c>
      <c r="K4837" s="17" t="s">
        <v>11822</v>
      </c>
      <c r="L4837" s="17" t="str">
        <f t="shared" si="300"/>
        <v>No</v>
      </c>
      <c r="M4837" s="17">
        <v>2</v>
      </c>
      <c r="N4837" s="17" t="str" cm="1">
        <f t="array" ref="N4837">_xlfn.IFS(M4837&lt;=2,"Small",M4837&lt;=5,"Medium",M4837&gt;5,"Large")</f>
        <v>Small</v>
      </c>
      <c r="O4837" s="65">
        <v>99</v>
      </c>
      <c r="P4837" s="87">
        <f t="shared" si="301"/>
        <v>0.03</v>
      </c>
      <c r="Q4837" s="68">
        <v>5</v>
      </c>
      <c r="R4837" s="68" t="str" cm="1">
        <f t="array" ref="R4837">_xlfn.SWITCH(ROUND(Q4837,0),5,"Excellent",4,"Good",3,"Ok","Bad")</f>
        <v>Excellent</v>
      </c>
      <c r="S4837" s="17">
        <v>3</v>
      </c>
      <c r="T4837" s="17" t="str">
        <f t="shared" si="302"/>
        <v>No</v>
      </c>
      <c r="U4837" s="82">
        <v>43666</v>
      </c>
      <c r="V4837" s="82">
        <v>43921</v>
      </c>
      <c r="W4837" s="17">
        <v>122</v>
      </c>
      <c r="X4837" s="17" t="str">
        <f t="shared" si="303"/>
        <v>Active</v>
      </c>
      <c r="Y4837" s="17" t="s">
        <v>15615</v>
      </c>
      <c r="Z4837" s="17"/>
    </row>
    <row r="4838" spans="1:26" x14ac:dyDescent="0.25">
      <c r="A4838">
        <v>4837</v>
      </c>
      <c r="B4838" s="17" t="s">
        <v>3377</v>
      </c>
      <c r="C4838" s="17">
        <v>1147</v>
      </c>
      <c r="D4838" s="17" t="str">
        <f>INDEX(Hosts!$A:$O,MATCH(Places!$C4838,Hosts!$A:$A,0),MATCH(Places!D$1,Hosts!$1:$1,0))</f>
        <v>Within an hour</v>
      </c>
      <c r="E4838" s="87">
        <f>INDEX(Hosts!$A:$O,MATCH(Places!$C4838,Hosts!$A:$A,0),MATCH(Places!E$1,Hosts!$1:$1,0))</f>
        <v>1</v>
      </c>
      <c r="F4838" s="87">
        <f>INDEX(Hosts!$A:$O,MATCH(Places!$C4838,Hosts!$A:$A,0),MATCH(Places!F$1,Hosts!$1:$1,0))</f>
        <v>0</v>
      </c>
      <c r="G4838" s="17" t="str">
        <f>INDEX(Hosts!$A:$O,MATCH(Places!$C4838,Hosts!$A:$A,0),MATCH(Places!G$1,Hosts!$1:$1,0))</f>
        <v>Yes</v>
      </c>
      <c r="H4838" s="17">
        <v>8</v>
      </c>
      <c r="I4838" s="17" t="str">
        <f>INDEX(Neighborhoods!$A:$C,MATCH(Places!$H4838,Neighborhoods!$A:$A,0),MATCH(Places!I$1,Neighborhoods!$1:$1,0))</f>
        <v>Brooklyn</v>
      </c>
      <c r="J4838" s="17" t="str">
        <f>INDEX(Neighborhoods!$A:$C,MATCH(Places!$H4838,Neighborhoods!$A:$A,0),MATCH(Places!J$1,Neighborhoods!$1:$1,0))</f>
        <v>Bushwick</v>
      </c>
      <c r="K4838" s="17" t="s">
        <v>1</v>
      </c>
      <c r="L4838" s="17" t="str">
        <f t="shared" si="300"/>
        <v>Yes</v>
      </c>
      <c r="M4838" s="17">
        <v>1</v>
      </c>
      <c r="N4838" s="17" t="str" cm="1">
        <f t="array" ref="N4838">_xlfn.IFS(M4838&lt;=2,"Small",M4838&lt;=5,"Medium",M4838&gt;5,"Large")</f>
        <v>Small</v>
      </c>
      <c r="O4838" s="65">
        <v>50</v>
      </c>
      <c r="P4838" s="87">
        <f t="shared" si="301"/>
        <v>0.03</v>
      </c>
      <c r="Q4838" s="68">
        <v>5</v>
      </c>
      <c r="R4838" s="68" t="str" cm="1">
        <f t="array" ref="R4838">_xlfn.SWITCH(ROUND(Q4838,0),5,"Excellent",4,"Good",3,"Ok","Bad")</f>
        <v>Excellent</v>
      </c>
      <c r="S4838" s="17">
        <v>6</v>
      </c>
      <c r="T4838" s="17" t="str">
        <f t="shared" si="302"/>
        <v>No</v>
      </c>
      <c r="U4838" s="82">
        <v>43618</v>
      </c>
      <c r="V4838" s="82">
        <v>43646</v>
      </c>
      <c r="W4838" s="17">
        <v>0</v>
      </c>
      <c r="X4838" s="17" t="str">
        <f t="shared" si="303"/>
        <v>Inactive</v>
      </c>
      <c r="Y4838" s="17" t="s">
        <v>15615</v>
      </c>
      <c r="Z4838" s="17"/>
    </row>
    <row r="4839" spans="1:26" x14ac:dyDescent="0.25">
      <c r="A4839">
        <v>4838</v>
      </c>
      <c r="B4839" s="17" t="s">
        <v>3378</v>
      </c>
      <c r="C4839" s="17">
        <v>1360</v>
      </c>
      <c r="D4839" s="17" t="str">
        <f>INDEX(Hosts!$A:$O,MATCH(Places!$C4839,Hosts!$A:$A,0),MATCH(Places!D$1,Hosts!$1:$1,0))</f>
        <v>Within an hour</v>
      </c>
      <c r="E4839" s="87">
        <f>INDEX(Hosts!$A:$O,MATCH(Places!$C4839,Hosts!$A:$A,0),MATCH(Places!E$1,Hosts!$1:$1,0))</f>
        <v>1</v>
      </c>
      <c r="F4839" s="87">
        <f>INDEX(Hosts!$A:$O,MATCH(Places!$C4839,Hosts!$A:$A,0),MATCH(Places!F$1,Hosts!$1:$1,0))</f>
        <v>0.69</v>
      </c>
      <c r="G4839" s="17" t="str">
        <f>INDEX(Hosts!$A:$O,MATCH(Places!$C4839,Hosts!$A:$A,0),MATCH(Places!G$1,Hosts!$1:$1,0))</f>
        <v>No</v>
      </c>
      <c r="H4839" s="17">
        <v>10</v>
      </c>
      <c r="I4839" s="17" t="str">
        <f>INDEX(Neighborhoods!$A:$C,MATCH(Places!$H4839,Neighborhoods!$A:$A,0),MATCH(Places!I$1,Neighborhoods!$1:$1,0))</f>
        <v>Brooklyn</v>
      </c>
      <c r="J4839" s="17" t="str">
        <f>INDEX(Neighborhoods!$A:$C,MATCH(Places!$H4839,Neighborhoods!$A:$A,0),MATCH(Places!J$1,Neighborhoods!$1:$1,0))</f>
        <v>East Flatbush</v>
      </c>
      <c r="K4839" s="17" t="s">
        <v>1</v>
      </c>
      <c r="L4839" s="17" t="str">
        <f t="shared" si="300"/>
        <v>Yes</v>
      </c>
      <c r="M4839" s="17">
        <v>1</v>
      </c>
      <c r="N4839" s="17" t="str" cm="1">
        <f t="array" ref="N4839">_xlfn.IFS(M4839&lt;=2,"Small",M4839&lt;=5,"Medium",M4839&gt;5,"Large")</f>
        <v>Small</v>
      </c>
      <c r="O4839" s="65">
        <v>160</v>
      </c>
      <c r="P4839" s="87">
        <f t="shared" si="301"/>
        <v>0.03</v>
      </c>
      <c r="Q4839" s="68">
        <v>5</v>
      </c>
      <c r="R4839" s="68" t="str" cm="1">
        <f t="array" ref="R4839">_xlfn.SWITCH(ROUND(Q4839,0),5,"Excellent",4,"Good",3,"Ok","Bad")</f>
        <v>Excellent</v>
      </c>
      <c r="S4839" s="17">
        <v>3</v>
      </c>
      <c r="T4839" s="17" t="str">
        <f t="shared" si="302"/>
        <v>No</v>
      </c>
      <c r="U4839" s="82">
        <v>43604</v>
      </c>
      <c r="V4839" s="82">
        <v>43710</v>
      </c>
      <c r="W4839" s="17">
        <v>365</v>
      </c>
      <c r="X4839" s="17" t="str">
        <f t="shared" si="303"/>
        <v>Active</v>
      </c>
      <c r="Y4839" s="17" t="s">
        <v>15616</v>
      </c>
      <c r="Z4839" s="17"/>
    </row>
    <row r="4840" spans="1:26" x14ac:dyDescent="0.25">
      <c r="A4840">
        <v>4839</v>
      </c>
      <c r="B4840" s="17" t="s">
        <v>3379</v>
      </c>
      <c r="C4840" s="17">
        <v>2715</v>
      </c>
      <c r="D4840" s="17" t="str">
        <f>INDEX(Hosts!$A:$O,MATCH(Places!$C4840,Hosts!$A:$A,0),MATCH(Places!D$1,Hosts!$1:$1,0))</f>
        <v>Within an hour</v>
      </c>
      <c r="E4840" s="87">
        <f>INDEX(Hosts!$A:$O,MATCH(Places!$C4840,Hosts!$A:$A,0),MATCH(Places!E$1,Hosts!$1:$1,0))</f>
        <v>0.88</v>
      </c>
      <c r="F4840" s="87">
        <f>INDEX(Hosts!$A:$O,MATCH(Places!$C4840,Hosts!$A:$A,0),MATCH(Places!F$1,Hosts!$1:$1,0))</f>
        <v>0.98</v>
      </c>
      <c r="G4840" s="17" t="str">
        <f>INDEX(Hosts!$A:$O,MATCH(Places!$C4840,Hosts!$A:$A,0),MATCH(Places!G$1,Hosts!$1:$1,0))</f>
        <v>No</v>
      </c>
      <c r="H4840" s="17">
        <v>18</v>
      </c>
      <c r="I4840" s="17" t="str">
        <f>INDEX(Neighborhoods!$A:$C,MATCH(Places!$H4840,Neighborhoods!$A:$A,0),MATCH(Places!I$1,Neighborhoods!$1:$1,0))</f>
        <v>Manhattan</v>
      </c>
      <c r="J4840" s="17" t="str">
        <f>INDEX(Neighborhoods!$A:$C,MATCH(Places!$H4840,Neighborhoods!$A:$A,0),MATCH(Places!J$1,Neighborhoods!$1:$1,0))</f>
        <v>Midtown</v>
      </c>
      <c r="K4840" s="17" t="s">
        <v>11822</v>
      </c>
      <c r="L4840" s="17" t="str">
        <f t="shared" si="300"/>
        <v>No</v>
      </c>
      <c r="M4840" s="17">
        <v>5</v>
      </c>
      <c r="N4840" s="17" t="str" cm="1">
        <f t="array" ref="N4840">_xlfn.IFS(M4840&lt;=2,"Small",M4840&lt;=5,"Medium",M4840&gt;5,"Large")</f>
        <v>Medium</v>
      </c>
      <c r="O4840" s="65">
        <v>149</v>
      </c>
      <c r="P4840" s="87">
        <f t="shared" si="301"/>
        <v>0.03</v>
      </c>
      <c r="Q4840" s="68">
        <v>4.67</v>
      </c>
      <c r="R4840" s="68" t="str" cm="1">
        <f t="array" ref="R4840">_xlfn.SWITCH(ROUND(Q4840,0),5,"Excellent",4,"Good",3,"Ok","Bad")</f>
        <v>Excellent</v>
      </c>
      <c r="S4840" s="17">
        <v>3</v>
      </c>
      <c r="T4840" s="17" t="str">
        <f t="shared" si="302"/>
        <v>No</v>
      </c>
      <c r="U4840" s="82">
        <v>43878</v>
      </c>
      <c r="V4840" s="82">
        <v>44034</v>
      </c>
      <c r="W4840" s="17">
        <v>365</v>
      </c>
      <c r="X4840" s="17" t="str">
        <f t="shared" si="303"/>
        <v>Active</v>
      </c>
      <c r="Y4840" s="17" t="s">
        <v>15616</v>
      </c>
      <c r="Z4840" s="17"/>
    </row>
    <row r="4841" spans="1:26" x14ac:dyDescent="0.25">
      <c r="A4841">
        <v>4840</v>
      </c>
      <c r="B4841" s="17" t="s">
        <v>15009</v>
      </c>
      <c r="C4841" s="17">
        <v>1843</v>
      </c>
      <c r="D4841" s="17" t="str">
        <f>INDEX(Hosts!$A:$O,MATCH(Places!$C4841,Hosts!$A:$A,0),MATCH(Places!D$1,Hosts!$1:$1,0))</f>
        <v>Within an hour</v>
      </c>
      <c r="E4841" s="87">
        <f>INDEX(Hosts!$A:$O,MATCH(Places!$C4841,Hosts!$A:$A,0),MATCH(Places!E$1,Hosts!$1:$1,0))</f>
        <v>1</v>
      </c>
      <c r="F4841" s="87">
        <f>INDEX(Hosts!$A:$O,MATCH(Places!$C4841,Hosts!$A:$A,0),MATCH(Places!F$1,Hosts!$1:$1,0))</f>
        <v>0.96</v>
      </c>
      <c r="G4841" s="17" t="str">
        <f>INDEX(Hosts!$A:$O,MATCH(Places!$C4841,Hosts!$A:$A,0),MATCH(Places!G$1,Hosts!$1:$1,0))</f>
        <v>Yes</v>
      </c>
      <c r="H4841" s="17">
        <v>7</v>
      </c>
      <c r="I4841" s="17" t="str">
        <f>INDEX(Neighborhoods!$A:$C,MATCH(Places!$H4841,Neighborhoods!$A:$A,0),MATCH(Places!I$1,Neighborhoods!$1:$1,0))</f>
        <v>Brooklyn</v>
      </c>
      <c r="J4841" s="17" t="str">
        <f>INDEX(Neighborhoods!$A:$C,MATCH(Places!$H4841,Neighborhoods!$A:$A,0),MATCH(Places!J$1,Neighborhoods!$1:$1,0))</f>
        <v>Bedford-Stuyvesant</v>
      </c>
      <c r="K4841" s="17" t="s">
        <v>1</v>
      </c>
      <c r="L4841" s="17" t="str">
        <f t="shared" si="300"/>
        <v>Yes</v>
      </c>
      <c r="M4841" s="17">
        <v>2</v>
      </c>
      <c r="N4841" s="17" t="str" cm="1">
        <f t="array" ref="N4841">_xlfn.IFS(M4841&lt;=2,"Small",M4841&lt;=5,"Medium",M4841&gt;5,"Large")</f>
        <v>Small</v>
      </c>
      <c r="O4841" s="65">
        <v>92.86</v>
      </c>
      <c r="P4841" s="87">
        <f t="shared" si="301"/>
        <v>0.03</v>
      </c>
      <c r="Q4841" s="68">
        <v>4.83</v>
      </c>
      <c r="R4841" s="68" t="str" cm="1">
        <f t="array" ref="R4841">_xlfn.SWITCH(ROUND(Q4841,0),5,"Excellent",4,"Good",3,"Ok","Bad")</f>
        <v>Excellent</v>
      </c>
      <c r="S4841" s="17">
        <v>18</v>
      </c>
      <c r="T4841" s="17" t="str">
        <f t="shared" si="302"/>
        <v>No</v>
      </c>
      <c r="U4841" s="82">
        <v>43626</v>
      </c>
      <c r="V4841" s="82">
        <v>43877</v>
      </c>
      <c r="W4841" s="17">
        <v>74</v>
      </c>
      <c r="X4841" s="17" t="str">
        <f t="shared" si="303"/>
        <v>Active</v>
      </c>
      <c r="Y4841" s="17" t="s">
        <v>15615</v>
      </c>
      <c r="Z4841" s="17"/>
    </row>
    <row r="4842" spans="1:26" x14ac:dyDescent="0.25">
      <c r="A4842">
        <v>4841</v>
      </c>
      <c r="B4842" s="17" t="s">
        <v>13748</v>
      </c>
      <c r="C4842" s="17">
        <v>432</v>
      </c>
      <c r="D4842" s="17" t="str">
        <f>INDEX(Hosts!$A:$O,MATCH(Places!$C4842,Hosts!$A:$A,0),MATCH(Places!D$1,Hosts!$1:$1,0))</f>
        <v>Within a few hours</v>
      </c>
      <c r="E4842" s="87">
        <f>INDEX(Hosts!$A:$O,MATCH(Places!$C4842,Hosts!$A:$A,0),MATCH(Places!E$1,Hosts!$1:$1,0))</f>
        <v>0.8</v>
      </c>
      <c r="F4842" s="87">
        <f>INDEX(Hosts!$A:$O,MATCH(Places!$C4842,Hosts!$A:$A,0),MATCH(Places!F$1,Hosts!$1:$1,0))</f>
        <v>0.88</v>
      </c>
      <c r="G4842" s="17" t="str">
        <f>INDEX(Hosts!$A:$O,MATCH(Places!$C4842,Hosts!$A:$A,0),MATCH(Places!G$1,Hosts!$1:$1,0))</f>
        <v>No</v>
      </c>
      <c r="H4842" s="17">
        <v>12</v>
      </c>
      <c r="I4842" s="17" t="str">
        <f>INDEX(Neighborhoods!$A:$C,MATCH(Places!$H4842,Neighborhoods!$A:$A,0),MATCH(Places!I$1,Neighborhoods!$1:$1,0))</f>
        <v>Brooklyn</v>
      </c>
      <c r="J4842" s="17" t="str">
        <f>INDEX(Neighborhoods!$A:$C,MATCH(Places!$H4842,Neighborhoods!$A:$A,0),MATCH(Places!J$1,Neighborhoods!$1:$1,0))</f>
        <v>Williamsburg</v>
      </c>
      <c r="K4842" s="17" t="s">
        <v>11822</v>
      </c>
      <c r="L4842" s="17" t="str">
        <f t="shared" si="300"/>
        <v>No</v>
      </c>
      <c r="M4842" s="17">
        <v>2</v>
      </c>
      <c r="N4842" s="17" t="str" cm="1">
        <f t="array" ref="N4842">_xlfn.IFS(M4842&lt;=2,"Small",M4842&lt;=5,"Medium",M4842&gt;5,"Large")</f>
        <v>Small</v>
      </c>
      <c r="O4842" s="65">
        <v>50</v>
      </c>
      <c r="P4842" s="87">
        <f t="shared" si="301"/>
        <v>0.03</v>
      </c>
      <c r="Q4842" s="68">
        <v>4.67</v>
      </c>
      <c r="R4842" s="68" t="str" cm="1">
        <f t="array" ref="R4842">_xlfn.SWITCH(ROUND(Q4842,0),5,"Excellent",4,"Good",3,"Ok","Bad")</f>
        <v>Excellent</v>
      </c>
      <c r="S4842" s="17">
        <v>3</v>
      </c>
      <c r="T4842" s="17" t="str">
        <f t="shared" si="302"/>
        <v>No</v>
      </c>
      <c r="U4842" s="82">
        <v>43770</v>
      </c>
      <c r="V4842" s="82">
        <v>43930</v>
      </c>
      <c r="W4842" s="17">
        <v>167</v>
      </c>
      <c r="X4842" s="17" t="str">
        <f t="shared" si="303"/>
        <v>Active</v>
      </c>
      <c r="Y4842" s="17" t="s">
        <v>15616</v>
      </c>
      <c r="Z4842" s="17"/>
    </row>
    <row r="4843" spans="1:26" x14ac:dyDescent="0.25">
      <c r="A4843">
        <v>4842</v>
      </c>
      <c r="B4843" s="17" t="s">
        <v>13933</v>
      </c>
      <c r="C4843" s="17">
        <v>1037</v>
      </c>
      <c r="D4843" s="17" t="str">
        <f>INDEX(Hosts!$A:$O,MATCH(Places!$C4843,Hosts!$A:$A,0),MATCH(Places!D$1,Hosts!$1:$1,0))</f>
        <v>Within a day</v>
      </c>
      <c r="E4843" s="87">
        <f>INDEX(Hosts!$A:$O,MATCH(Places!$C4843,Hosts!$A:$A,0),MATCH(Places!E$1,Hosts!$1:$1,0))</f>
        <v>1</v>
      </c>
      <c r="F4843" s="87">
        <f>INDEX(Hosts!$A:$O,MATCH(Places!$C4843,Hosts!$A:$A,0),MATCH(Places!F$1,Hosts!$1:$1,0))</f>
        <v>0.62</v>
      </c>
      <c r="G4843" s="17" t="str">
        <f>INDEX(Hosts!$A:$O,MATCH(Places!$C4843,Hosts!$A:$A,0),MATCH(Places!G$1,Hosts!$1:$1,0))</f>
        <v>No</v>
      </c>
      <c r="H4843" s="17">
        <v>16</v>
      </c>
      <c r="I4843" s="17" t="str">
        <f>INDEX(Neighborhoods!$A:$C,MATCH(Places!$H4843,Neighborhoods!$A:$A,0),MATCH(Places!I$1,Neighborhoods!$1:$1,0))</f>
        <v>Manhattan</v>
      </c>
      <c r="J4843" s="17" t="str">
        <f>INDEX(Neighborhoods!$A:$C,MATCH(Places!$H4843,Neighborhoods!$A:$A,0),MATCH(Places!J$1,Neighborhoods!$1:$1,0))</f>
        <v>Harlem</v>
      </c>
      <c r="K4843" s="17" t="s">
        <v>1</v>
      </c>
      <c r="L4843" s="17" t="str">
        <f t="shared" si="300"/>
        <v>Yes</v>
      </c>
      <c r="M4843" s="17">
        <v>1</v>
      </c>
      <c r="N4843" s="17" t="str" cm="1">
        <f t="array" ref="N4843">_xlfn.IFS(M4843&lt;=2,"Small",M4843&lt;=5,"Medium",M4843&gt;5,"Large")</f>
        <v>Small</v>
      </c>
      <c r="O4843" s="65">
        <v>42</v>
      </c>
      <c r="P4843" s="87">
        <f t="shared" si="301"/>
        <v>0.03</v>
      </c>
      <c r="Q4843" s="68">
        <v>4.8600000000000003</v>
      </c>
      <c r="R4843" s="68" t="str" cm="1">
        <f t="array" ref="R4843">_xlfn.SWITCH(ROUND(Q4843,0),5,"Excellent",4,"Good",3,"Ok","Bad")</f>
        <v>Excellent</v>
      </c>
      <c r="S4843" s="17">
        <v>7</v>
      </c>
      <c r="T4843" s="17" t="str">
        <f t="shared" si="302"/>
        <v>No</v>
      </c>
      <c r="U4843" s="82">
        <v>43677</v>
      </c>
      <c r="V4843" s="82">
        <v>43914</v>
      </c>
      <c r="W4843" s="17">
        <v>30</v>
      </c>
      <c r="X4843" s="17" t="str">
        <f t="shared" si="303"/>
        <v>Active</v>
      </c>
      <c r="Y4843" s="17" t="s">
        <v>15615</v>
      </c>
      <c r="Z4843" s="17"/>
    </row>
    <row r="4844" spans="1:26" x14ac:dyDescent="0.25">
      <c r="A4844">
        <v>4843</v>
      </c>
      <c r="B4844" s="17" t="s">
        <v>3380</v>
      </c>
      <c r="C4844" s="17">
        <v>1056</v>
      </c>
      <c r="D4844" s="17" t="str">
        <f>INDEX(Hosts!$A:$O,MATCH(Places!$C4844,Hosts!$A:$A,0),MATCH(Places!D$1,Hosts!$1:$1,0))</f>
        <v>Within a few hours</v>
      </c>
      <c r="E4844" s="87">
        <f>INDEX(Hosts!$A:$O,MATCH(Places!$C4844,Hosts!$A:$A,0),MATCH(Places!E$1,Hosts!$1:$1,0))</f>
        <v>0.91</v>
      </c>
      <c r="F4844" s="87">
        <f>INDEX(Hosts!$A:$O,MATCH(Places!$C4844,Hosts!$A:$A,0),MATCH(Places!F$1,Hosts!$1:$1,0))</f>
        <v>0.99</v>
      </c>
      <c r="G4844" s="17" t="str">
        <f>INDEX(Hosts!$A:$O,MATCH(Places!$C4844,Hosts!$A:$A,0),MATCH(Places!G$1,Hosts!$1:$1,0))</f>
        <v>No</v>
      </c>
      <c r="H4844" s="17">
        <v>8</v>
      </c>
      <c r="I4844" s="17" t="str">
        <f>INDEX(Neighborhoods!$A:$C,MATCH(Places!$H4844,Neighborhoods!$A:$A,0),MATCH(Places!I$1,Neighborhoods!$1:$1,0))</f>
        <v>Brooklyn</v>
      </c>
      <c r="J4844" s="17" t="str">
        <f>INDEX(Neighborhoods!$A:$C,MATCH(Places!$H4844,Neighborhoods!$A:$A,0),MATCH(Places!J$1,Neighborhoods!$1:$1,0))</f>
        <v>Bushwick</v>
      </c>
      <c r="K4844" s="17" t="s">
        <v>1</v>
      </c>
      <c r="L4844" s="17" t="str">
        <f t="shared" si="300"/>
        <v>Yes</v>
      </c>
      <c r="M4844" s="17">
        <v>2</v>
      </c>
      <c r="N4844" s="17" t="str" cm="1">
        <f t="array" ref="N4844">_xlfn.IFS(M4844&lt;=2,"Small",M4844&lt;=5,"Medium",M4844&gt;5,"Large")</f>
        <v>Small</v>
      </c>
      <c r="O4844" s="65">
        <v>54</v>
      </c>
      <c r="P4844" s="87">
        <f t="shared" si="301"/>
        <v>0.03</v>
      </c>
      <c r="Q4844" s="68">
        <v>4.4000000000000004</v>
      </c>
      <c r="R4844" s="68" t="str" cm="1">
        <f t="array" ref="R4844">_xlfn.SWITCH(ROUND(Q4844,0),5,"Excellent",4,"Good",3,"Ok","Bad")</f>
        <v>Good</v>
      </c>
      <c r="S4844" s="17">
        <v>5</v>
      </c>
      <c r="T4844" s="17" t="str">
        <f t="shared" si="302"/>
        <v>No</v>
      </c>
      <c r="U4844" s="82">
        <v>43621</v>
      </c>
      <c r="V4844" s="82">
        <v>43831</v>
      </c>
      <c r="W4844" s="17">
        <v>100</v>
      </c>
      <c r="X4844" s="17" t="str">
        <f t="shared" si="303"/>
        <v>Active</v>
      </c>
      <c r="Y4844" s="17" t="s">
        <v>15616</v>
      </c>
      <c r="Z4844" s="17"/>
    </row>
    <row r="4845" spans="1:26" x14ac:dyDescent="0.25">
      <c r="A4845">
        <v>4844</v>
      </c>
      <c r="B4845" s="17" t="s">
        <v>13570</v>
      </c>
      <c r="C4845" s="17">
        <v>2862</v>
      </c>
      <c r="D4845" s="17" t="str">
        <f>INDEX(Hosts!$A:$O,MATCH(Places!$C4845,Hosts!$A:$A,0),MATCH(Places!D$1,Hosts!$1:$1,0))</f>
        <v>Within a few hours</v>
      </c>
      <c r="E4845" s="87">
        <f>INDEX(Hosts!$A:$O,MATCH(Places!$C4845,Hosts!$A:$A,0),MATCH(Places!E$1,Hosts!$1:$1,0))</f>
        <v>1</v>
      </c>
      <c r="F4845" s="87">
        <f>INDEX(Hosts!$A:$O,MATCH(Places!$C4845,Hosts!$A:$A,0),MATCH(Places!F$1,Hosts!$1:$1,0))</f>
        <v>0.95</v>
      </c>
      <c r="G4845" s="17" t="str">
        <f>INDEX(Hosts!$A:$O,MATCH(Places!$C4845,Hosts!$A:$A,0),MATCH(Places!G$1,Hosts!$1:$1,0))</f>
        <v>Yes</v>
      </c>
      <c r="H4845" s="17">
        <v>7</v>
      </c>
      <c r="I4845" s="17" t="str">
        <f>INDEX(Neighborhoods!$A:$C,MATCH(Places!$H4845,Neighborhoods!$A:$A,0),MATCH(Places!I$1,Neighborhoods!$1:$1,0))</f>
        <v>Brooklyn</v>
      </c>
      <c r="J4845" s="17" t="str">
        <f>INDEX(Neighborhoods!$A:$C,MATCH(Places!$H4845,Neighborhoods!$A:$A,0),MATCH(Places!J$1,Neighborhoods!$1:$1,0))</f>
        <v>Bedford-Stuyvesant</v>
      </c>
      <c r="K4845" s="17" t="s">
        <v>1</v>
      </c>
      <c r="L4845" s="17" t="str">
        <f t="shared" si="300"/>
        <v>Yes</v>
      </c>
      <c r="M4845" s="17">
        <v>1</v>
      </c>
      <c r="N4845" s="17" t="str" cm="1">
        <f t="array" ref="N4845">_xlfn.IFS(M4845&lt;=2,"Small",M4845&lt;=5,"Medium",M4845&gt;5,"Large")</f>
        <v>Small</v>
      </c>
      <c r="O4845" s="65">
        <v>59</v>
      </c>
      <c r="P4845" s="87">
        <f t="shared" si="301"/>
        <v>0.03</v>
      </c>
      <c r="Q4845" s="68">
        <v>5</v>
      </c>
      <c r="R4845" s="68" t="str" cm="1">
        <f t="array" ref="R4845">_xlfn.SWITCH(ROUND(Q4845,0),5,"Excellent",4,"Good",3,"Ok","Bad")</f>
        <v>Excellent</v>
      </c>
      <c r="S4845" s="17">
        <v>8</v>
      </c>
      <c r="T4845" s="17" t="str">
        <f t="shared" si="302"/>
        <v>No</v>
      </c>
      <c r="U4845" s="82">
        <v>43646</v>
      </c>
      <c r="V4845" s="82">
        <v>43800</v>
      </c>
      <c r="W4845" s="17">
        <v>90</v>
      </c>
      <c r="X4845" s="17" t="str">
        <f t="shared" si="303"/>
        <v>Active</v>
      </c>
      <c r="Y4845" s="17" t="s">
        <v>15615</v>
      </c>
      <c r="Z4845" s="17"/>
    </row>
    <row r="4846" spans="1:26" x14ac:dyDescent="0.25">
      <c r="A4846">
        <v>4845</v>
      </c>
      <c r="B4846" s="17" t="s">
        <v>3381</v>
      </c>
      <c r="C4846" s="17">
        <v>1630</v>
      </c>
      <c r="D4846" s="17" t="str">
        <f>INDEX(Hosts!$A:$O,MATCH(Places!$C4846,Hosts!$A:$A,0),MATCH(Places!D$1,Hosts!$1:$1,0))</f>
        <v>Within an hour</v>
      </c>
      <c r="E4846" s="87">
        <f>INDEX(Hosts!$A:$O,MATCH(Places!$C4846,Hosts!$A:$A,0),MATCH(Places!E$1,Hosts!$1:$1,0))</f>
        <v>1</v>
      </c>
      <c r="F4846" s="87">
        <f>INDEX(Hosts!$A:$O,MATCH(Places!$C4846,Hosts!$A:$A,0),MATCH(Places!F$1,Hosts!$1:$1,0))</f>
        <v>1</v>
      </c>
      <c r="G4846" s="17" t="str">
        <f>INDEX(Hosts!$A:$O,MATCH(Places!$C4846,Hosts!$A:$A,0),MATCH(Places!G$1,Hosts!$1:$1,0))</f>
        <v>No</v>
      </c>
      <c r="H4846" s="17">
        <v>9</v>
      </c>
      <c r="I4846" s="17" t="str">
        <f>INDEX(Neighborhoods!$A:$C,MATCH(Places!$H4846,Neighborhoods!$A:$A,0),MATCH(Places!I$1,Neighborhoods!$1:$1,0))</f>
        <v>Brooklyn</v>
      </c>
      <c r="J4846" s="17" t="str">
        <f>INDEX(Neighborhoods!$A:$C,MATCH(Places!$H4846,Neighborhoods!$A:$A,0),MATCH(Places!J$1,Neighborhoods!$1:$1,0))</f>
        <v>Crown Heights</v>
      </c>
      <c r="K4846" s="17" t="s">
        <v>11822</v>
      </c>
      <c r="L4846" s="17" t="str">
        <f t="shared" si="300"/>
        <v>No</v>
      </c>
      <c r="M4846" s="17">
        <v>3</v>
      </c>
      <c r="N4846" s="17" t="str" cm="1">
        <f t="array" ref="N4846">_xlfn.IFS(M4846&lt;=2,"Small",M4846&lt;=5,"Medium",M4846&gt;5,"Large")</f>
        <v>Medium</v>
      </c>
      <c r="O4846" s="65">
        <v>75</v>
      </c>
      <c r="P4846" s="87">
        <f t="shared" si="301"/>
        <v>0.03</v>
      </c>
      <c r="Q4846" s="68">
        <v>5</v>
      </c>
      <c r="R4846" s="68" t="str" cm="1">
        <f t="array" ref="R4846">_xlfn.SWITCH(ROUND(Q4846,0),5,"Excellent",4,"Good",3,"Ok","Bad")</f>
        <v>Excellent</v>
      </c>
      <c r="S4846" s="17">
        <v>15</v>
      </c>
      <c r="T4846" s="17" t="str">
        <f t="shared" si="302"/>
        <v>No</v>
      </c>
      <c r="U4846" s="82">
        <v>43629</v>
      </c>
      <c r="V4846" s="82">
        <v>44030</v>
      </c>
      <c r="W4846" s="17">
        <v>0</v>
      </c>
      <c r="X4846" s="17" t="str">
        <f t="shared" si="303"/>
        <v>Inactive</v>
      </c>
      <c r="Y4846" s="17" t="s">
        <v>15616</v>
      </c>
      <c r="Z4846" s="17"/>
    </row>
    <row r="4847" spans="1:26" x14ac:dyDescent="0.25">
      <c r="A4847">
        <v>4846</v>
      </c>
      <c r="B4847" s="17" t="s">
        <v>3382</v>
      </c>
      <c r="C4847" s="17">
        <v>3870</v>
      </c>
      <c r="D4847" s="17" t="str">
        <f>INDEX(Hosts!$A:$O,MATCH(Places!$C4847,Hosts!$A:$A,0),MATCH(Places!D$1,Hosts!$1:$1,0))</f>
        <v>Within an hour</v>
      </c>
      <c r="E4847" s="87">
        <f>INDEX(Hosts!$A:$O,MATCH(Places!$C4847,Hosts!$A:$A,0),MATCH(Places!E$1,Hosts!$1:$1,0))</f>
        <v>0.94</v>
      </c>
      <c r="F4847" s="87">
        <f>INDEX(Hosts!$A:$O,MATCH(Places!$C4847,Hosts!$A:$A,0),MATCH(Places!F$1,Hosts!$1:$1,0))</f>
        <v>0.97</v>
      </c>
      <c r="G4847" s="17" t="str">
        <f>INDEX(Hosts!$A:$O,MATCH(Places!$C4847,Hosts!$A:$A,0),MATCH(Places!G$1,Hosts!$1:$1,0))</f>
        <v>Yes</v>
      </c>
      <c r="H4847" s="17">
        <v>17</v>
      </c>
      <c r="I4847" s="17" t="str">
        <f>INDEX(Neighborhoods!$A:$C,MATCH(Places!$H4847,Neighborhoods!$A:$A,0),MATCH(Places!I$1,Neighborhoods!$1:$1,0))</f>
        <v>Manhattan</v>
      </c>
      <c r="J4847" s="17" t="str">
        <f>INDEX(Neighborhoods!$A:$C,MATCH(Places!$H4847,Neighborhoods!$A:$A,0),MATCH(Places!J$1,Neighborhoods!$1:$1,0))</f>
        <v>Hell's Kitchen</v>
      </c>
      <c r="K4847" s="17" t="s">
        <v>11822</v>
      </c>
      <c r="L4847" s="17" t="str">
        <f t="shared" si="300"/>
        <v>No</v>
      </c>
      <c r="M4847" s="17">
        <v>4</v>
      </c>
      <c r="N4847" s="17" t="str" cm="1">
        <f t="array" ref="N4847">_xlfn.IFS(M4847&lt;=2,"Small",M4847&lt;=5,"Medium",M4847&gt;5,"Large")</f>
        <v>Medium</v>
      </c>
      <c r="O4847" s="65">
        <v>125</v>
      </c>
      <c r="P4847" s="87">
        <f t="shared" si="301"/>
        <v>0.03</v>
      </c>
      <c r="Q4847" s="68">
        <v>4.99</v>
      </c>
      <c r="R4847" s="68" t="str" cm="1">
        <f t="array" ref="R4847">_xlfn.SWITCH(ROUND(Q4847,0),5,"Excellent",4,"Good",3,"Ok","Bad")</f>
        <v>Excellent</v>
      </c>
      <c r="S4847" s="17">
        <v>68</v>
      </c>
      <c r="T4847" s="17" t="str">
        <f t="shared" si="302"/>
        <v>No</v>
      </c>
      <c r="U4847" s="82">
        <v>43609</v>
      </c>
      <c r="V4847" s="82">
        <v>44039</v>
      </c>
      <c r="W4847" s="17">
        <v>249</v>
      </c>
      <c r="X4847" s="17" t="str">
        <f t="shared" si="303"/>
        <v>Active</v>
      </c>
      <c r="Y4847" s="17" t="s">
        <v>15616</v>
      </c>
      <c r="Z4847" s="17"/>
    </row>
    <row r="4848" spans="1:26" x14ac:dyDescent="0.25">
      <c r="A4848">
        <v>4847</v>
      </c>
      <c r="B4848" s="17" t="s">
        <v>3383</v>
      </c>
      <c r="C4848" s="17">
        <v>2305</v>
      </c>
      <c r="D4848" s="17" t="str">
        <f>INDEX(Hosts!$A:$O,MATCH(Places!$C4848,Hosts!$A:$A,0),MATCH(Places!D$1,Hosts!$1:$1,0))</f>
        <v>Within an hour</v>
      </c>
      <c r="E4848" s="87">
        <f>INDEX(Hosts!$A:$O,MATCH(Places!$C4848,Hosts!$A:$A,0),MATCH(Places!E$1,Hosts!$1:$1,0))</f>
        <v>1</v>
      </c>
      <c r="F4848" s="87">
        <f>INDEX(Hosts!$A:$O,MATCH(Places!$C4848,Hosts!$A:$A,0),MATCH(Places!F$1,Hosts!$1:$1,0))</f>
        <v>0.94</v>
      </c>
      <c r="G4848" s="17" t="str">
        <f>INDEX(Hosts!$A:$O,MATCH(Places!$C4848,Hosts!$A:$A,0),MATCH(Places!G$1,Hosts!$1:$1,0))</f>
        <v>Yes</v>
      </c>
      <c r="H4848" s="17">
        <v>7</v>
      </c>
      <c r="I4848" s="17" t="str">
        <f>INDEX(Neighborhoods!$A:$C,MATCH(Places!$H4848,Neighborhoods!$A:$A,0),MATCH(Places!I$1,Neighborhoods!$1:$1,0))</f>
        <v>Brooklyn</v>
      </c>
      <c r="J4848" s="17" t="str">
        <f>INDEX(Neighborhoods!$A:$C,MATCH(Places!$H4848,Neighborhoods!$A:$A,0),MATCH(Places!J$1,Neighborhoods!$1:$1,0))</f>
        <v>Bedford-Stuyvesant</v>
      </c>
      <c r="K4848" s="17" t="s">
        <v>11822</v>
      </c>
      <c r="L4848" s="17" t="str">
        <f t="shared" si="300"/>
        <v>No</v>
      </c>
      <c r="M4848" s="17">
        <v>4</v>
      </c>
      <c r="N4848" s="17" t="str" cm="1">
        <f t="array" ref="N4848">_xlfn.IFS(M4848&lt;=2,"Small",M4848&lt;=5,"Medium",M4848&gt;5,"Large")</f>
        <v>Medium</v>
      </c>
      <c r="O4848" s="65">
        <v>141</v>
      </c>
      <c r="P4848" s="87">
        <f t="shared" si="301"/>
        <v>0.03</v>
      </c>
      <c r="Q4848" s="68">
        <v>4.92</v>
      </c>
      <c r="R4848" s="68" t="str" cm="1">
        <f t="array" ref="R4848">_xlfn.SWITCH(ROUND(Q4848,0),5,"Excellent",4,"Good",3,"Ok","Bad")</f>
        <v>Excellent</v>
      </c>
      <c r="S4848" s="17">
        <v>50</v>
      </c>
      <c r="T4848" s="17" t="str">
        <f t="shared" si="302"/>
        <v>No</v>
      </c>
      <c r="U4848" s="82">
        <v>43621</v>
      </c>
      <c r="V4848" s="82">
        <v>43899</v>
      </c>
      <c r="W4848" s="17">
        <v>364</v>
      </c>
      <c r="X4848" s="17" t="str">
        <f t="shared" si="303"/>
        <v>Active</v>
      </c>
      <c r="Y4848" s="17" t="s">
        <v>15615</v>
      </c>
      <c r="Z4848" s="17"/>
    </row>
    <row r="4849" spans="1:26" x14ac:dyDescent="0.25">
      <c r="A4849">
        <v>4848</v>
      </c>
      <c r="B4849" s="17" t="s">
        <v>3384</v>
      </c>
      <c r="C4849" s="17">
        <v>2413</v>
      </c>
      <c r="D4849" s="17" t="str">
        <f>INDEX(Hosts!$A:$O,MATCH(Places!$C4849,Hosts!$A:$A,0),MATCH(Places!D$1,Hosts!$1:$1,0))</f>
        <v>Within a few hours</v>
      </c>
      <c r="E4849" s="87">
        <f>INDEX(Hosts!$A:$O,MATCH(Places!$C4849,Hosts!$A:$A,0),MATCH(Places!E$1,Hosts!$1:$1,0))</f>
        <v>1</v>
      </c>
      <c r="F4849" s="87">
        <f>INDEX(Hosts!$A:$O,MATCH(Places!$C4849,Hosts!$A:$A,0),MATCH(Places!F$1,Hosts!$1:$1,0))</f>
        <v>1</v>
      </c>
      <c r="G4849" s="17" t="str">
        <f>INDEX(Hosts!$A:$O,MATCH(Places!$C4849,Hosts!$A:$A,0),MATCH(Places!G$1,Hosts!$1:$1,0))</f>
        <v>Yes</v>
      </c>
      <c r="H4849" s="17">
        <v>7</v>
      </c>
      <c r="I4849" s="17" t="str">
        <f>INDEX(Neighborhoods!$A:$C,MATCH(Places!$H4849,Neighborhoods!$A:$A,0),MATCH(Places!I$1,Neighborhoods!$1:$1,0))</f>
        <v>Brooklyn</v>
      </c>
      <c r="J4849" s="17" t="str">
        <f>INDEX(Neighborhoods!$A:$C,MATCH(Places!$H4849,Neighborhoods!$A:$A,0),MATCH(Places!J$1,Neighborhoods!$1:$1,0))</f>
        <v>Bedford-Stuyvesant</v>
      </c>
      <c r="K4849" s="17" t="s">
        <v>11822</v>
      </c>
      <c r="L4849" s="17" t="str">
        <f t="shared" si="300"/>
        <v>No</v>
      </c>
      <c r="M4849" s="17">
        <v>5</v>
      </c>
      <c r="N4849" s="17" t="str" cm="1">
        <f t="array" ref="N4849">_xlfn.IFS(M4849&lt;=2,"Small",M4849&lt;=5,"Medium",M4849&gt;5,"Large")</f>
        <v>Medium</v>
      </c>
      <c r="O4849" s="65">
        <v>150</v>
      </c>
      <c r="P4849" s="87">
        <f t="shared" si="301"/>
        <v>0.03</v>
      </c>
      <c r="Q4849" s="68">
        <v>4.8600000000000003</v>
      </c>
      <c r="R4849" s="68" t="str" cm="1">
        <f t="array" ref="R4849">_xlfn.SWITCH(ROUND(Q4849,0),5,"Excellent",4,"Good",3,"Ok","Bad")</f>
        <v>Excellent</v>
      </c>
      <c r="S4849" s="17">
        <v>7</v>
      </c>
      <c r="T4849" s="17" t="str">
        <f t="shared" si="302"/>
        <v>No</v>
      </c>
      <c r="U4849" s="82">
        <v>43618</v>
      </c>
      <c r="V4849" s="82">
        <v>43702</v>
      </c>
      <c r="W4849" s="17">
        <v>0</v>
      </c>
      <c r="X4849" s="17" t="str">
        <f t="shared" si="303"/>
        <v>Inactive</v>
      </c>
      <c r="Y4849" s="17" t="s">
        <v>15616</v>
      </c>
      <c r="Z4849" s="17"/>
    </row>
    <row r="4850" spans="1:26" x14ac:dyDescent="0.25">
      <c r="A4850">
        <v>4849</v>
      </c>
      <c r="B4850" s="17" t="s">
        <v>3385</v>
      </c>
      <c r="C4850" s="17">
        <v>1615</v>
      </c>
      <c r="D4850" s="17" t="str">
        <f>INDEX(Hosts!$A:$O,MATCH(Places!$C4850,Hosts!$A:$A,0),MATCH(Places!D$1,Hosts!$1:$1,0))</f>
        <v>Within a day</v>
      </c>
      <c r="E4850" s="87">
        <f>INDEX(Hosts!$A:$O,MATCH(Places!$C4850,Hosts!$A:$A,0),MATCH(Places!E$1,Hosts!$1:$1,0))</f>
        <v>1</v>
      </c>
      <c r="F4850" s="87">
        <f>INDEX(Hosts!$A:$O,MATCH(Places!$C4850,Hosts!$A:$A,0),MATCH(Places!F$1,Hosts!$1:$1,0))</f>
        <v>0.19</v>
      </c>
      <c r="G4850" s="17" t="str">
        <f>INDEX(Hosts!$A:$O,MATCH(Places!$C4850,Hosts!$A:$A,0),MATCH(Places!G$1,Hosts!$1:$1,0))</f>
        <v>No</v>
      </c>
      <c r="H4850" s="17">
        <v>9</v>
      </c>
      <c r="I4850" s="17" t="str">
        <f>INDEX(Neighborhoods!$A:$C,MATCH(Places!$H4850,Neighborhoods!$A:$A,0),MATCH(Places!I$1,Neighborhoods!$1:$1,0))</f>
        <v>Brooklyn</v>
      </c>
      <c r="J4850" s="17" t="str">
        <f>INDEX(Neighborhoods!$A:$C,MATCH(Places!$H4850,Neighborhoods!$A:$A,0),MATCH(Places!J$1,Neighborhoods!$1:$1,0))</f>
        <v>Crown Heights</v>
      </c>
      <c r="K4850" s="17" t="s">
        <v>11822</v>
      </c>
      <c r="L4850" s="17" t="str">
        <f t="shared" si="300"/>
        <v>No</v>
      </c>
      <c r="M4850" s="17">
        <v>2</v>
      </c>
      <c r="N4850" s="17" t="str" cm="1">
        <f t="array" ref="N4850">_xlfn.IFS(M4850&lt;=2,"Small",M4850&lt;=5,"Medium",M4850&gt;5,"Large")</f>
        <v>Small</v>
      </c>
      <c r="O4850" s="65">
        <v>150</v>
      </c>
      <c r="P4850" s="87">
        <f t="shared" si="301"/>
        <v>0.03</v>
      </c>
      <c r="Q4850" s="68">
        <v>5</v>
      </c>
      <c r="R4850" s="68" t="str" cm="1">
        <f t="array" ref="R4850">_xlfn.SWITCH(ROUND(Q4850,0),5,"Excellent",4,"Good",3,"Ok","Bad")</f>
        <v>Excellent</v>
      </c>
      <c r="S4850" s="17">
        <v>8</v>
      </c>
      <c r="T4850" s="17" t="str">
        <f t="shared" si="302"/>
        <v>No</v>
      </c>
      <c r="U4850" s="82">
        <v>43652</v>
      </c>
      <c r="V4850" s="82">
        <v>43799</v>
      </c>
      <c r="W4850" s="17">
        <v>90</v>
      </c>
      <c r="X4850" s="17" t="str">
        <f t="shared" si="303"/>
        <v>Active</v>
      </c>
      <c r="Y4850" s="17" t="s">
        <v>15615</v>
      </c>
      <c r="Z4850" s="17"/>
    </row>
    <row r="4851" spans="1:26" x14ac:dyDescent="0.25">
      <c r="A4851">
        <v>4850</v>
      </c>
      <c r="B4851" s="17" t="s">
        <v>3386</v>
      </c>
      <c r="C4851" s="17">
        <v>1665</v>
      </c>
      <c r="D4851" s="17" t="str">
        <f>INDEX(Hosts!$A:$O,MATCH(Places!$C4851,Hosts!$A:$A,0),MATCH(Places!D$1,Hosts!$1:$1,0))</f>
        <v>Within a few hours</v>
      </c>
      <c r="E4851" s="87">
        <f>INDEX(Hosts!$A:$O,MATCH(Places!$C4851,Hosts!$A:$A,0),MATCH(Places!E$1,Hosts!$1:$1,0))</f>
        <v>0.83</v>
      </c>
      <c r="F4851" s="87">
        <f>INDEX(Hosts!$A:$O,MATCH(Places!$C4851,Hosts!$A:$A,0),MATCH(Places!F$1,Hosts!$1:$1,0))</f>
        <v>0.83</v>
      </c>
      <c r="G4851" s="17" t="str">
        <f>INDEX(Hosts!$A:$O,MATCH(Places!$C4851,Hosts!$A:$A,0),MATCH(Places!G$1,Hosts!$1:$1,0))</f>
        <v>Yes</v>
      </c>
      <c r="H4851" s="17">
        <v>12</v>
      </c>
      <c r="I4851" s="17" t="str">
        <f>INDEX(Neighborhoods!$A:$C,MATCH(Places!$H4851,Neighborhoods!$A:$A,0),MATCH(Places!I$1,Neighborhoods!$1:$1,0))</f>
        <v>Brooklyn</v>
      </c>
      <c r="J4851" s="17" t="str">
        <f>INDEX(Neighborhoods!$A:$C,MATCH(Places!$H4851,Neighborhoods!$A:$A,0),MATCH(Places!J$1,Neighborhoods!$1:$1,0))</f>
        <v>Williamsburg</v>
      </c>
      <c r="K4851" s="17" t="s">
        <v>1</v>
      </c>
      <c r="L4851" s="17" t="str">
        <f t="shared" si="300"/>
        <v>Yes</v>
      </c>
      <c r="M4851" s="17">
        <v>2</v>
      </c>
      <c r="N4851" s="17" t="str" cm="1">
        <f t="array" ref="N4851">_xlfn.IFS(M4851&lt;=2,"Small",M4851&lt;=5,"Medium",M4851&gt;5,"Large")</f>
        <v>Small</v>
      </c>
      <c r="O4851" s="65">
        <v>80</v>
      </c>
      <c r="P4851" s="87">
        <f t="shared" si="301"/>
        <v>0.03</v>
      </c>
      <c r="Q4851" s="68">
        <v>4.83</v>
      </c>
      <c r="R4851" s="68" t="str" cm="1">
        <f t="array" ref="R4851">_xlfn.SWITCH(ROUND(Q4851,0),5,"Excellent",4,"Good",3,"Ok","Bad")</f>
        <v>Excellent</v>
      </c>
      <c r="S4851" s="17">
        <v>24</v>
      </c>
      <c r="T4851" s="17" t="str">
        <f t="shared" si="302"/>
        <v>No</v>
      </c>
      <c r="U4851" s="82">
        <v>43634</v>
      </c>
      <c r="V4851" s="82">
        <v>43905</v>
      </c>
      <c r="W4851" s="17">
        <v>84</v>
      </c>
      <c r="X4851" s="17" t="str">
        <f t="shared" si="303"/>
        <v>Active</v>
      </c>
      <c r="Y4851" s="17" t="s">
        <v>15615</v>
      </c>
      <c r="Z4851" s="17"/>
    </row>
    <row r="4852" spans="1:26" x14ac:dyDescent="0.25">
      <c r="A4852">
        <v>4851</v>
      </c>
      <c r="B4852" s="17" t="s">
        <v>3387</v>
      </c>
      <c r="C4852" s="17">
        <v>3872</v>
      </c>
      <c r="D4852" s="17" t="str">
        <f>INDEX(Hosts!$A:$O,MATCH(Places!$C4852,Hosts!$A:$A,0),MATCH(Places!D$1,Hosts!$1:$1,0))</f>
        <v>Within a few hours</v>
      </c>
      <c r="E4852" s="87">
        <f>INDEX(Hosts!$A:$O,MATCH(Places!$C4852,Hosts!$A:$A,0),MATCH(Places!E$1,Hosts!$1:$1,0))</f>
        <v>0.8</v>
      </c>
      <c r="F4852" s="87">
        <f>INDEX(Hosts!$A:$O,MATCH(Places!$C4852,Hosts!$A:$A,0),MATCH(Places!F$1,Hosts!$1:$1,0))</f>
        <v>0.94</v>
      </c>
      <c r="G4852" s="17" t="str">
        <f>INDEX(Hosts!$A:$O,MATCH(Places!$C4852,Hosts!$A:$A,0),MATCH(Places!G$1,Hosts!$1:$1,0))</f>
        <v>No</v>
      </c>
      <c r="H4852" s="17">
        <v>8</v>
      </c>
      <c r="I4852" s="17" t="str">
        <f>INDEX(Neighborhoods!$A:$C,MATCH(Places!$H4852,Neighborhoods!$A:$A,0),MATCH(Places!I$1,Neighborhoods!$1:$1,0))</f>
        <v>Brooklyn</v>
      </c>
      <c r="J4852" s="17" t="str">
        <f>INDEX(Neighborhoods!$A:$C,MATCH(Places!$H4852,Neighborhoods!$A:$A,0),MATCH(Places!J$1,Neighborhoods!$1:$1,0))</f>
        <v>Bushwick</v>
      </c>
      <c r="K4852" s="17" t="s">
        <v>1</v>
      </c>
      <c r="L4852" s="17" t="str">
        <f t="shared" si="300"/>
        <v>Yes</v>
      </c>
      <c r="M4852" s="17">
        <v>3</v>
      </c>
      <c r="N4852" s="17" t="str" cm="1">
        <f t="array" ref="N4852">_xlfn.IFS(M4852&lt;=2,"Small",M4852&lt;=5,"Medium",M4852&gt;5,"Large")</f>
        <v>Medium</v>
      </c>
      <c r="O4852" s="65">
        <v>50</v>
      </c>
      <c r="P4852" s="87">
        <f t="shared" si="301"/>
        <v>0.03</v>
      </c>
      <c r="Q4852" s="68">
        <v>4.8099999999999996</v>
      </c>
      <c r="R4852" s="68" t="str" cm="1">
        <f t="array" ref="R4852">_xlfn.SWITCH(ROUND(Q4852,0),5,"Excellent",4,"Good",3,"Ok","Bad")</f>
        <v>Excellent</v>
      </c>
      <c r="S4852" s="17">
        <v>42</v>
      </c>
      <c r="T4852" s="17" t="str">
        <f t="shared" si="302"/>
        <v>No</v>
      </c>
      <c r="U4852" s="82">
        <v>43612</v>
      </c>
      <c r="V4852" s="82">
        <v>43906</v>
      </c>
      <c r="W4852" s="17">
        <v>90</v>
      </c>
      <c r="X4852" s="17" t="str">
        <f t="shared" si="303"/>
        <v>Active</v>
      </c>
      <c r="Y4852" s="17" t="s">
        <v>15615</v>
      </c>
      <c r="Z4852" s="17"/>
    </row>
    <row r="4853" spans="1:26" x14ac:dyDescent="0.25">
      <c r="A4853">
        <v>4852</v>
      </c>
      <c r="B4853" s="17" t="s">
        <v>3388</v>
      </c>
      <c r="C4853" s="17">
        <v>514</v>
      </c>
      <c r="D4853" s="17" t="str">
        <f>INDEX(Hosts!$A:$O,MATCH(Places!$C4853,Hosts!$A:$A,0),MATCH(Places!D$1,Hosts!$1:$1,0))</f>
        <v>A few days or more</v>
      </c>
      <c r="E4853" s="87">
        <f>INDEX(Hosts!$A:$O,MATCH(Places!$C4853,Hosts!$A:$A,0),MATCH(Places!E$1,Hosts!$1:$1,0))</f>
        <v>0</v>
      </c>
      <c r="F4853" s="87">
        <f>INDEX(Hosts!$A:$O,MATCH(Places!$C4853,Hosts!$A:$A,0),MATCH(Places!F$1,Hosts!$1:$1,0))</f>
        <v>0.9</v>
      </c>
      <c r="G4853" s="17" t="str">
        <f>INDEX(Hosts!$A:$O,MATCH(Places!$C4853,Hosts!$A:$A,0),MATCH(Places!G$1,Hosts!$1:$1,0))</f>
        <v>Yes</v>
      </c>
      <c r="H4853" s="17">
        <v>14</v>
      </c>
      <c r="I4853" s="17" t="str">
        <f>INDEX(Neighborhoods!$A:$C,MATCH(Places!$H4853,Neighborhoods!$A:$A,0),MATCH(Places!I$1,Neighborhoods!$1:$1,0))</f>
        <v>Manhattan</v>
      </c>
      <c r="J4853" s="17" t="str">
        <f>INDEX(Neighborhoods!$A:$C,MATCH(Places!$H4853,Neighborhoods!$A:$A,0),MATCH(Places!J$1,Neighborhoods!$1:$1,0))</f>
        <v>East Harlem</v>
      </c>
      <c r="K4853" s="17" t="s">
        <v>16</v>
      </c>
      <c r="L4853" s="17" t="str">
        <f t="shared" si="300"/>
        <v>Yes</v>
      </c>
      <c r="M4853" s="17">
        <v>1</v>
      </c>
      <c r="N4853" s="17" t="str" cm="1">
        <f t="array" ref="N4853">_xlfn.IFS(M4853&lt;=2,"Small",M4853&lt;=5,"Medium",M4853&gt;5,"Large")</f>
        <v>Small</v>
      </c>
      <c r="O4853" s="65">
        <v>50</v>
      </c>
      <c r="P4853" s="87">
        <f t="shared" si="301"/>
        <v>0.03</v>
      </c>
      <c r="Q4853" s="68">
        <v>5</v>
      </c>
      <c r="R4853" s="68" t="str" cm="1">
        <f t="array" ref="R4853">_xlfn.SWITCH(ROUND(Q4853,0),5,"Excellent",4,"Good",3,"Ok","Bad")</f>
        <v>Excellent</v>
      </c>
      <c r="S4853" s="17">
        <v>23</v>
      </c>
      <c r="T4853" s="17" t="str">
        <f t="shared" si="302"/>
        <v>No</v>
      </c>
      <c r="U4853" s="82">
        <v>43626</v>
      </c>
      <c r="V4853" s="82">
        <v>43898</v>
      </c>
      <c r="W4853" s="17">
        <v>88</v>
      </c>
      <c r="X4853" s="17" t="str">
        <f t="shared" si="303"/>
        <v>Active</v>
      </c>
      <c r="Y4853" s="17" t="s">
        <v>15616</v>
      </c>
      <c r="Z4853" s="17"/>
    </row>
    <row r="4854" spans="1:26" x14ac:dyDescent="0.25">
      <c r="A4854">
        <v>4853</v>
      </c>
      <c r="B4854" s="17" t="s">
        <v>14144</v>
      </c>
      <c r="C4854" s="17">
        <v>553</v>
      </c>
      <c r="D4854" s="17" t="str">
        <f>INDEX(Hosts!$A:$O,MATCH(Places!$C4854,Hosts!$A:$A,0),MATCH(Places!D$1,Hosts!$1:$1,0))</f>
        <v>Within a day</v>
      </c>
      <c r="E4854" s="87">
        <f>INDEX(Hosts!$A:$O,MATCH(Places!$C4854,Hosts!$A:$A,0),MATCH(Places!E$1,Hosts!$1:$1,0))</f>
        <v>0.92</v>
      </c>
      <c r="F4854" s="87">
        <f>INDEX(Hosts!$A:$O,MATCH(Places!$C4854,Hosts!$A:$A,0),MATCH(Places!F$1,Hosts!$1:$1,0))</f>
        <v>0.82</v>
      </c>
      <c r="G4854" s="17" t="str">
        <f>INDEX(Hosts!$A:$O,MATCH(Places!$C4854,Hosts!$A:$A,0),MATCH(Places!G$1,Hosts!$1:$1,0))</f>
        <v>Yes</v>
      </c>
      <c r="H4854" s="17">
        <v>16</v>
      </c>
      <c r="I4854" s="17" t="str">
        <f>INDEX(Neighborhoods!$A:$C,MATCH(Places!$H4854,Neighborhoods!$A:$A,0),MATCH(Places!I$1,Neighborhoods!$1:$1,0))</f>
        <v>Manhattan</v>
      </c>
      <c r="J4854" s="17" t="str">
        <f>INDEX(Neighborhoods!$A:$C,MATCH(Places!$H4854,Neighborhoods!$A:$A,0),MATCH(Places!J$1,Neighborhoods!$1:$1,0))</f>
        <v>Harlem</v>
      </c>
      <c r="K4854" s="17" t="s">
        <v>11822</v>
      </c>
      <c r="L4854" s="17" t="str">
        <f t="shared" si="300"/>
        <v>No</v>
      </c>
      <c r="M4854" s="17">
        <v>4</v>
      </c>
      <c r="N4854" s="17" t="str" cm="1">
        <f t="array" ref="N4854">_xlfn.IFS(M4854&lt;=2,"Small",M4854&lt;=5,"Medium",M4854&gt;5,"Large")</f>
        <v>Medium</v>
      </c>
      <c r="O4854" s="65">
        <v>175</v>
      </c>
      <c r="P4854" s="87">
        <f t="shared" si="301"/>
        <v>0.03</v>
      </c>
      <c r="Q4854" s="68">
        <v>4.84</v>
      </c>
      <c r="R4854" s="68" t="str" cm="1">
        <f t="array" ref="R4854">_xlfn.SWITCH(ROUND(Q4854,0),5,"Excellent",4,"Good",3,"Ok","Bad")</f>
        <v>Excellent</v>
      </c>
      <c r="S4854" s="17">
        <v>19</v>
      </c>
      <c r="T4854" s="17" t="str">
        <f t="shared" si="302"/>
        <v>No</v>
      </c>
      <c r="U4854" s="82">
        <v>43736</v>
      </c>
      <c r="V4854" s="82">
        <v>43908</v>
      </c>
      <c r="W4854" s="17">
        <v>181</v>
      </c>
      <c r="X4854" s="17" t="str">
        <f t="shared" si="303"/>
        <v>Active</v>
      </c>
      <c r="Y4854" s="17" t="s">
        <v>15616</v>
      </c>
      <c r="Z4854" s="17"/>
    </row>
    <row r="4855" spans="1:26" x14ac:dyDescent="0.25">
      <c r="A4855">
        <v>4854</v>
      </c>
      <c r="B4855" s="17" t="s">
        <v>3389</v>
      </c>
      <c r="C4855" s="17">
        <v>3942</v>
      </c>
      <c r="D4855" s="17" t="str">
        <f>INDEX(Hosts!$A:$O,MATCH(Places!$C4855,Hosts!$A:$A,0),MATCH(Places!D$1,Hosts!$1:$1,0))</f>
        <v>Within an hour</v>
      </c>
      <c r="E4855" s="87">
        <f>INDEX(Hosts!$A:$O,MATCH(Places!$C4855,Hosts!$A:$A,0),MATCH(Places!E$1,Hosts!$1:$1,0))</f>
        <v>0.9</v>
      </c>
      <c r="F4855" s="87">
        <f>INDEX(Hosts!$A:$O,MATCH(Places!$C4855,Hosts!$A:$A,0),MATCH(Places!F$1,Hosts!$1:$1,0))</f>
        <v>0.82</v>
      </c>
      <c r="G4855" s="17" t="str">
        <f>INDEX(Hosts!$A:$O,MATCH(Places!$C4855,Hosts!$A:$A,0),MATCH(Places!G$1,Hosts!$1:$1,0))</f>
        <v>No</v>
      </c>
      <c r="H4855" s="17">
        <v>7</v>
      </c>
      <c r="I4855" s="17" t="str">
        <f>INDEX(Neighborhoods!$A:$C,MATCH(Places!$H4855,Neighborhoods!$A:$A,0),MATCH(Places!I$1,Neighborhoods!$1:$1,0))</f>
        <v>Brooklyn</v>
      </c>
      <c r="J4855" s="17" t="str">
        <f>INDEX(Neighborhoods!$A:$C,MATCH(Places!$H4855,Neighborhoods!$A:$A,0),MATCH(Places!J$1,Neighborhoods!$1:$1,0))</f>
        <v>Bedford-Stuyvesant</v>
      </c>
      <c r="K4855" s="17" t="s">
        <v>1</v>
      </c>
      <c r="L4855" s="17" t="str">
        <f t="shared" si="300"/>
        <v>Yes</v>
      </c>
      <c r="M4855" s="17">
        <v>4</v>
      </c>
      <c r="N4855" s="17" t="str" cm="1">
        <f t="array" ref="N4855">_xlfn.IFS(M4855&lt;=2,"Small",M4855&lt;=5,"Medium",M4855&gt;5,"Large")</f>
        <v>Medium</v>
      </c>
      <c r="O4855" s="65">
        <v>40</v>
      </c>
      <c r="P4855" s="87">
        <f t="shared" si="301"/>
        <v>0.03</v>
      </c>
      <c r="Q4855" s="68">
        <v>5</v>
      </c>
      <c r="R4855" s="68" t="str" cm="1">
        <f t="array" ref="R4855">_xlfn.SWITCH(ROUND(Q4855,0),5,"Excellent",4,"Good",3,"Ok","Bad")</f>
        <v>Excellent</v>
      </c>
      <c r="S4855" s="17">
        <v>5</v>
      </c>
      <c r="T4855" s="17" t="str">
        <f t="shared" si="302"/>
        <v>No</v>
      </c>
      <c r="U4855" s="82">
        <v>43842</v>
      </c>
      <c r="V4855" s="82">
        <v>43906</v>
      </c>
      <c r="W4855" s="17">
        <v>83</v>
      </c>
      <c r="X4855" s="17" t="str">
        <f t="shared" si="303"/>
        <v>Active</v>
      </c>
      <c r="Y4855" s="17" t="s">
        <v>15615</v>
      </c>
      <c r="Z4855" s="17"/>
    </row>
    <row r="4856" spans="1:26" x14ac:dyDescent="0.25">
      <c r="A4856">
        <v>4855</v>
      </c>
      <c r="B4856" s="17" t="s">
        <v>13777</v>
      </c>
      <c r="C4856" s="17">
        <v>3140</v>
      </c>
      <c r="D4856" s="17" t="str">
        <f>INDEX(Hosts!$A:$O,MATCH(Places!$C4856,Hosts!$A:$A,0),MATCH(Places!D$1,Hosts!$1:$1,0))</f>
        <v>Within an hour</v>
      </c>
      <c r="E4856" s="87">
        <f>INDEX(Hosts!$A:$O,MATCH(Places!$C4856,Hosts!$A:$A,0),MATCH(Places!E$1,Hosts!$1:$1,0))</f>
        <v>1</v>
      </c>
      <c r="F4856" s="87">
        <f>INDEX(Hosts!$A:$O,MATCH(Places!$C4856,Hosts!$A:$A,0),MATCH(Places!F$1,Hosts!$1:$1,0))</f>
        <v>0.9</v>
      </c>
      <c r="G4856" s="17" t="str">
        <f>INDEX(Hosts!$A:$O,MATCH(Places!$C4856,Hosts!$A:$A,0),MATCH(Places!G$1,Hosts!$1:$1,0))</f>
        <v>No</v>
      </c>
      <c r="H4856" s="17">
        <v>20</v>
      </c>
      <c r="I4856" s="17" t="str">
        <f>INDEX(Neighborhoods!$A:$C,MATCH(Places!$H4856,Neighborhoods!$A:$A,0),MATCH(Places!I$1,Neighborhoods!$1:$1,0))</f>
        <v>Manhattan</v>
      </c>
      <c r="J4856" s="17" t="str">
        <f>INDEX(Neighborhoods!$A:$C,MATCH(Places!$H4856,Neighborhoods!$A:$A,0),MATCH(Places!J$1,Neighborhoods!$1:$1,0))</f>
        <v>Upper West Side</v>
      </c>
      <c r="K4856" s="17" t="s">
        <v>11822</v>
      </c>
      <c r="L4856" s="17" t="str">
        <f t="shared" si="300"/>
        <v>No</v>
      </c>
      <c r="M4856" s="17">
        <v>3</v>
      </c>
      <c r="N4856" s="17" t="str" cm="1">
        <f t="array" ref="N4856">_xlfn.IFS(M4856&lt;=2,"Small",M4856&lt;=5,"Medium",M4856&gt;5,"Large")</f>
        <v>Medium</v>
      </c>
      <c r="O4856" s="65">
        <v>150</v>
      </c>
      <c r="P4856" s="87">
        <f t="shared" si="301"/>
        <v>0.03</v>
      </c>
      <c r="Q4856" s="68">
        <v>5</v>
      </c>
      <c r="R4856" s="68" t="str" cm="1">
        <f t="array" ref="R4856">_xlfn.SWITCH(ROUND(Q4856,0),5,"Excellent",4,"Good",3,"Ok","Bad")</f>
        <v>Excellent</v>
      </c>
      <c r="S4856" s="17">
        <v>3</v>
      </c>
      <c r="T4856" s="17" t="str">
        <f t="shared" si="302"/>
        <v>No</v>
      </c>
      <c r="U4856" s="82">
        <v>43666</v>
      </c>
      <c r="V4856" s="82">
        <v>44013</v>
      </c>
      <c r="W4856" s="17">
        <v>245</v>
      </c>
      <c r="X4856" s="17" t="str">
        <f t="shared" si="303"/>
        <v>Active</v>
      </c>
      <c r="Y4856" s="17" t="s">
        <v>15615</v>
      </c>
      <c r="Z4856" s="17"/>
    </row>
    <row r="4857" spans="1:26" x14ac:dyDescent="0.25">
      <c r="A4857">
        <v>4856</v>
      </c>
      <c r="B4857" s="17" t="s">
        <v>3391</v>
      </c>
      <c r="C4857" s="17">
        <v>3687</v>
      </c>
      <c r="D4857" s="17" t="str">
        <f>INDEX(Hosts!$A:$O,MATCH(Places!$C4857,Hosts!$A:$A,0),MATCH(Places!D$1,Hosts!$1:$1,0))</f>
        <v>Within a few hours</v>
      </c>
      <c r="E4857" s="87">
        <f>INDEX(Hosts!$A:$O,MATCH(Places!$C4857,Hosts!$A:$A,0),MATCH(Places!E$1,Hosts!$1:$1,0))</f>
        <v>1</v>
      </c>
      <c r="F4857" s="87">
        <f>INDEX(Hosts!$A:$O,MATCH(Places!$C4857,Hosts!$A:$A,0),MATCH(Places!F$1,Hosts!$1:$1,0))</f>
        <v>0.5</v>
      </c>
      <c r="G4857" s="17" t="str">
        <f>INDEX(Hosts!$A:$O,MATCH(Places!$C4857,Hosts!$A:$A,0),MATCH(Places!G$1,Hosts!$1:$1,0))</f>
        <v>No</v>
      </c>
      <c r="H4857" s="17">
        <v>16</v>
      </c>
      <c r="I4857" s="17" t="str">
        <f>INDEX(Neighborhoods!$A:$C,MATCH(Places!$H4857,Neighborhoods!$A:$A,0),MATCH(Places!I$1,Neighborhoods!$1:$1,0))</f>
        <v>Manhattan</v>
      </c>
      <c r="J4857" s="17" t="str">
        <f>INDEX(Neighborhoods!$A:$C,MATCH(Places!$H4857,Neighborhoods!$A:$A,0),MATCH(Places!J$1,Neighborhoods!$1:$1,0))</f>
        <v>Harlem</v>
      </c>
      <c r="K4857" s="17" t="s">
        <v>11822</v>
      </c>
      <c r="L4857" s="17" t="str">
        <f t="shared" si="300"/>
        <v>No</v>
      </c>
      <c r="M4857" s="17">
        <v>3</v>
      </c>
      <c r="N4857" s="17" t="str" cm="1">
        <f t="array" ref="N4857">_xlfn.IFS(M4857&lt;=2,"Small",M4857&lt;=5,"Medium",M4857&gt;5,"Large")</f>
        <v>Medium</v>
      </c>
      <c r="O4857" s="65">
        <v>120</v>
      </c>
      <c r="P4857" s="87">
        <f t="shared" si="301"/>
        <v>0.03</v>
      </c>
      <c r="Q4857" s="68">
        <v>4.33</v>
      </c>
      <c r="R4857" s="68" t="str" cm="1">
        <f t="array" ref="R4857">_xlfn.SWITCH(ROUND(Q4857,0),5,"Excellent",4,"Good",3,"Ok","Bad")</f>
        <v>Good</v>
      </c>
      <c r="S4857" s="17">
        <v>3</v>
      </c>
      <c r="T4857" s="17" t="str">
        <f t="shared" si="302"/>
        <v>No</v>
      </c>
      <c r="U4857" s="82">
        <v>43694</v>
      </c>
      <c r="V4857" s="82">
        <v>43712</v>
      </c>
      <c r="W4857" s="17">
        <v>48</v>
      </c>
      <c r="X4857" s="17" t="str">
        <f t="shared" si="303"/>
        <v>Active</v>
      </c>
      <c r="Y4857" s="17" t="s">
        <v>15616</v>
      </c>
      <c r="Z4857" s="17"/>
    </row>
    <row r="4858" spans="1:26" x14ac:dyDescent="0.25">
      <c r="A4858">
        <v>4857</v>
      </c>
      <c r="B4858" s="17" t="s">
        <v>3392</v>
      </c>
      <c r="C4858" s="17">
        <v>1683</v>
      </c>
      <c r="D4858" s="17" t="str">
        <f>INDEX(Hosts!$A:$O,MATCH(Places!$C4858,Hosts!$A:$A,0),MATCH(Places!D$1,Hosts!$1:$1,0))</f>
        <v>A few days or more</v>
      </c>
      <c r="E4858" s="87">
        <f>INDEX(Hosts!$A:$O,MATCH(Places!$C4858,Hosts!$A:$A,0),MATCH(Places!E$1,Hosts!$1:$1,0))</f>
        <v>0</v>
      </c>
      <c r="F4858" s="87">
        <f>INDEX(Hosts!$A:$O,MATCH(Places!$C4858,Hosts!$A:$A,0),MATCH(Places!F$1,Hosts!$1:$1,0))</f>
        <v>0.71</v>
      </c>
      <c r="G4858" s="17" t="str">
        <f>INDEX(Hosts!$A:$O,MATCH(Places!$C4858,Hosts!$A:$A,0),MATCH(Places!G$1,Hosts!$1:$1,0))</f>
        <v>No</v>
      </c>
      <c r="H4858" s="17">
        <v>7</v>
      </c>
      <c r="I4858" s="17" t="str">
        <f>INDEX(Neighborhoods!$A:$C,MATCH(Places!$H4858,Neighborhoods!$A:$A,0),MATCH(Places!I$1,Neighborhoods!$1:$1,0))</f>
        <v>Brooklyn</v>
      </c>
      <c r="J4858" s="17" t="str">
        <f>INDEX(Neighborhoods!$A:$C,MATCH(Places!$H4858,Neighborhoods!$A:$A,0),MATCH(Places!J$1,Neighborhoods!$1:$1,0))</f>
        <v>Bedford-Stuyvesant</v>
      </c>
      <c r="K4858" s="17" t="s">
        <v>1</v>
      </c>
      <c r="L4858" s="17" t="str">
        <f t="shared" si="300"/>
        <v>Yes</v>
      </c>
      <c r="M4858" s="17">
        <v>2</v>
      </c>
      <c r="N4858" s="17" t="str" cm="1">
        <f t="array" ref="N4858">_xlfn.IFS(M4858&lt;=2,"Small",M4858&lt;=5,"Medium",M4858&gt;5,"Large")</f>
        <v>Small</v>
      </c>
      <c r="O4858" s="65">
        <v>65</v>
      </c>
      <c r="P4858" s="87">
        <f t="shared" si="301"/>
        <v>0.03</v>
      </c>
      <c r="Q4858" s="68">
        <v>5</v>
      </c>
      <c r="R4858" s="68" t="str" cm="1">
        <f t="array" ref="R4858">_xlfn.SWITCH(ROUND(Q4858,0),5,"Excellent",4,"Good",3,"Ok","Bad")</f>
        <v>Excellent</v>
      </c>
      <c r="S4858" s="17">
        <v>4</v>
      </c>
      <c r="T4858" s="17" t="str">
        <f t="shared" si="302"/>
        <v>No</v>
      </c>
      <c r="U4858" s="82">
        <v>43625</v>
      </c>
      <c r="V4858" s="82">
        <v>43831</v>
      </c>
      <c r="W4858" s="17">
        <v>89</v>
      </c>
      <c r="X4858" s="17" t="str">
        <f t="shared" si="303"/>
        <v>Active</v>
      </c>
      <c r="Y4858" s="17" t="s">
        <v>15615</v>
      </c>
      <c r="Z4858" s="17"/>
    </row>
    <row r="4859" spans="1:26" x14ac:dyDescent="0.25">
      <c r="A4859">
        <v>4858</v>
      </c>
      <c r="B4859" s="17" t="s">
        <v>15501</v>
      </c>
      <c r="C4859" s="17">
        <v>2965</v>
      </c>
      <c r="D4859" s="17" t="str">
        <f>INDEX(Hosts!$A:$O,MATCH(Places!$C4859,Hosts!$A:$A,0),MATCH(Places!D$1,Hosts!$1:$1,0))</f>
        <v>Within a day</v>
      </c>
      <c r="E4859" s="87">
        <f>INDEX(Hosts!$A:$O,MATCH(Places!$C4859,Hosts!$A:$A,0),MATCH(Places!E$1,Hosts!$1:$1,0))</f>
        <v>0.83</v>
      </c>
      <c r="F4859" s="87">
        <f>INDEX(Hosts!$A:$O,MATCH(Places!$C4859,Hosts!$A:$A,0),MATCH(Places!F$1,Hosts!$1:$1,0))</f>
        <v>0.78</v>
      </c>
      <c r="G4859" s="17" t="str">
        <f>INDEX(Hosts!$A:$O,MATCH(Places!$C4859,Hosts!$A:$A,0),MATCH(Places!G$1,Hosts!$1:$1,0))</f>
        <v>Yes</v>
      </c>
      <c r="H4859" s="17">
        <v>20</v>
      </c>
      <c r="I4859" s="17" t="str">
        <f>INDEX(Neighborhoods!$A:$C,MATCH(Places!$H4859,Neighborhoods!$A:$A,0),MATCH(Places!I$1,Neighborhoods!$1:$1,0))</f>
        <v>Manhattan</v>
      </c>
      <c r="J4859" s="17" t="str">
        <f>INDEX(Neighborhoods!$A:$C,MATCH(Places!$H4859,Neighborhoods!$A:$A,0),MATCH(Places!J$1,Neighborhoods!$1:$1,0))</f>
        <v>Upper West Side</v>
      </c>
      <c r="K4859" s="17" t="s">
        <v>11822</v>
      </c>
      <c r="L4859" s="17" t="str">
        <f t="shared" si="300"/>
        <v>No</v>
      </c>
      <c r="M4859" s="17">
        <v>2</v>
      </c>
      <c r="N4859" s="17" t="str" cm="1">
        <f t="array" ref="N4859">_xlfn.IFS(M4859&lt;=2,"Small",M4859&lt;=5,"Medium",M4859&gt;5,"Large")</f>
        <v>Small</v>
      </c>
      <c r="O4859" s="65">
        <v>225</v>
      </c>
      <c r="P4859" s="87">
        <f t="shared" si="301"/>
        <v>0.04</v>
      </c>
      <c r="Q4859" s="68">
        <v>4.9800000000000004</v>
      </c>
      <c r="R4859" s="68" t="str" cm="1">
        <f t="array" ref="R4859">_xlfn.SWITCH(ROUND(Q4859,0),5,"Excellent",4,"Good",3,"Ok","Bad")</f>
        <v>Excellent</v>
      </c>
      <c r="S4859" s="17">
        <v>40</v>
      </c>
      <c r="T4859" s="17" t="str">
        <f t="shared" si="302"/>
        <v>No</v>
      </c>
      <c r="U4859" s="82">
        <v>43619</v>
      </c>
      <c r="V4859" s="82">
        <v>44043</v>
      </c>
      <c r="W4859" s="17">
        <v>24</v>
      </c>
      <c r="X4859" s="17" t="str">
        <f t="shared" si="303"/>
        <v>Active</v>
      </c>
      <c r="Y4859" s="17" t="s">
        <v>15615</v>
      </c>
      <c r="Z4859" s="17"/>
    </row>
    <row r="4860" spans="1:26" x14ac:dyDescent="0.25">
      <c r="A4860">
        <v>4859</v>
      </c>
      <c r="B4860" s="17" t="s">
        <v>3393</v>
      </c>
      <c r="C4860" s="17">
        <v>2215</v>
      </c>
      <c r="D4860" s="17" t="str">
        <f>INDEX(Hosts!$A:$O,MATCH(Places!$C4860,Hosts!$A:$A,0),MATCH(Places!D$1,Hosts!$1:$1,0))</f>
        <v>Within a day</v>
      </c>
      <c r="E4860" s="87">
        <f>INDEX(Hosts!$A:$O,MATCH(Places!$C4860,Hosts!$A:$A,0),MATCH(Places!E$1,Hosts!$1:$1,0))</f>
        <v>1</v>
      </c>
      <c r="F4860" s="87">
        <f>INDEX(Hosts!$A:$O,MATCH(Places!$C4860,Hosts!$A:$A,0),MATCH(Places!F$1,Hosts!$1:$1,0))</f>
        <v>0.5</v>
      </c>
      <c r="G4860" s="17" t="str">
        <f>INDEX(Hosts!$A:$O,MATCH(Places!$C4860,Hosts!$A:$A,0),MATCH(Places!G$1,Hosts!$1:$1,0))</f>
        <v>Yes</v>
      </c>
      <c r="H4860" s="17">
        <v>12</v>
      </c>
      <c r="I4860" s="17" t="str">
        <f>INDEX(Neighborhoods!$A:$C,MATCH(Places!$H4860,Neighborhoods!$A:$A,0),MATCH(Places!I$1,Neighborhoods!$1:$1,0))</f>
        <v>Brooklyn</v>
      </c>
      <c r="J4860" s="17" t="str">
        <f>INDEX(Neighborhoods!$A:$C,MATCH(Places!$H4860,Neighborhoods!$A:$A,0),MATCH(Places!J$1,Neighborhoods!$1:$1,0))</f>
        <v>Williamsburg</v>
      </c>
      <c r="K4860" s="17" t="s">
        <v>11822</v>
      </c>
      <c r="L4860" s="17" t="str">
        <f t="shared" si="300"/>
        <v>No</v>
      </c>
      <c r="M4860" s="17">
        <v>3</v>
      </c>
      <c r="N4860" s="17" t="str" cm="1">
        <f t="array" ref="N4860">_xlfn.IFS(M4860&lt;=2,"Small",M4860&lt;=5,"Medium",M4860&gt;5,"Large")</f>
        <v>Medium</v>
      </c>
      <c r="O4860" s="65">
        <v>150</v>
      </c>
      <c r="P4860" s="87">
        <f t="shared" si="301"/>
        <v>0.03</v>
      </c>
      <c r="Q4860" s="68">
        <v>5</v>
      </c>
      <c r="R4860" s="68" t="str" cm="1">
        <f t="array" ref="R4860">_xlfn.SWITCH(ROUND(Q4860,0),5,"Excellent",4,"Good",3,"Ok","Bad")</f>
        <v>Excellent</v>
      </c>
      <c r="S4860" s="17">
        <v>9</v>
      </c>
      <c r="T4860" s="17" t="str">
        <f t="shared" si="302"/>
        <v>No</v>
      </c>
      <c r="U4860" s="82">
        <v>43625</v>
      </c>
      <c r="V4860" s="82">
        <v>43820</v>
      </c>
      <c r="W4860" s="17">
        <v>0</v>
      </c>
      <c r="X4860" s="17" t="str">
        <f t="shared" si="303"/>
        <v>Inactive</v>
      </c>
      <c r="Y4860" s="17" t="s">
        <v>15615</v>
      </c>
      <c r="Z4860" s="17"/>
    </row>
    <row r="4861" spans="1:26" x14ac:dyDescent="0.25">
      <c r="A4861">
        <v>4860</v>
      </c>
      <c r="B4861" s="17" t="s">
        <v>13213</v>
      </c>
      <c r="C4861" s="17">
        <v>3732</v>
      </c>
      <c r="D4861" s="17" t="str">
        <f>INDEX(Hosts!$A:$O,MATCH(Places!$C4861,Hosts!$A:$A,0),MATCH(Places!D$1,Hosts!$1:$1,0))</f>
        <v>Within an hour</v>
      </c>
      <c r="E4861" s="87">
        <f>INDEX(Hosts!$A:$O,MATCH(Places!$C4861,Hosts!$A:$A,0),MATCH(Places!E$1,Hosts!$1:$1,0))</f>
        <v>1</v>
      </c>
      <c r="F4861" s="87">
        <f>INDEX(Hosts!$A:$O,MATCH(Places!$C4861,Hosts!$A:$A,0),MATCH(Places!F$1,Hosts!$1:$1,0))</f>
        <v>1</v>
      </c>
      <c r="G4861" s="17" t="str">
        <f>INDEX(Hosts!$A:$O,MATCH(Places!$C4861,Hosts!$A:$A,0),MATCH(Places!G$1,Hosts!$1:$1,0))</f>
        <v>Yes</v>
      </c>
      <c r="H4861" s="17">
        <v>8</v>
      </c>
      <c r="I4861" s="17" t="str">
        <f>INDEX(Neighborhoods!$A:$C,MATCH(Places!$H4861,Neighborhoods!$A:$A,0),MATCH(Places!I$1,Neighborhoods!$1:$1,0))</f>
        <v>Brooklyn</v>
      </c>
      <c r="J4861" s="17" t="str">
        <f>INDEX(Neighborhoods!$A:$C,MATCH(Places!$H4861,Neighborhoods!$A:$A,0),MATCH(Places!J$1,Neighborhoods!$1:$1,0))</f>
        <v>Bushwick</v>
      </c>
      <c r="K4861" s="17" t="s">
        <v>1</v>
      </c>
      <c r="L4861" s="17" t="str">
        <f t="shared" si="300"/>
        <v>Yes</v>
      </c>
      <c r="M4861" s="17">
        <v>2</v>
      </c>
      <c r="N4861" s="17" t="str" cm="1">
        <f t="array" ref="N4861">_xlfn.IFS(M4861&lt;=2,"Small",M4861&lt;=5,"Medium",M4861&gt;5,"Large")</f>
        <v>Small</v>
      </c>
      <c r="O4861" s="65">
        <v>70</v>
      </c>
      <c r="P4861" s="87">
        <f t="shared" si="301"/>
        <v>0.03</v>
      </c>
      <c r="Q4861" s="68">
        <v>4.9800000000000004</v>
      </c>
      <c r="R4861" s="68" t="str" cm="1">
        <f t="array" ref="R4861">_xlfn.SWITCH(ROUND(Q4861,0),5,"Excellent",4,"Good",3,"Ok","Bad")</f>
        <v>Excellent</v>
      </c>
      <c r="S4861" s="17">
        <v>58</v>
      </c>
      <c r="T4861" s="17" t="str">
        <f t="shared" si="302"/>
        <v>No</v>
      </c>
      <c r="U4861" s="82">
        <v>43614</v>
      </c>
      <c r="V4861" s="82">
        <v>44057</v>
      </c>
      <c r="W4861" s="17">
        <v>347</v>
      </c>
      <c r="X4861" s="17" t="str">
        <f t="shared" si="303"/>
        <v>Active</v>
      </c>
      <c r="Y4861" s="17" t="s">
        <v>15615</v>
      </c>
      <c r="Z4861" s="17"/>
    </row>
    <row r="4862" spans="1:26" x14ac:dyDescent="0.25">
      <c r="A4862">
        <v>4861</v>
      </c>
      <c r="B4862" s="17" t="s">
        <v>3394</v>
      </c>
      <c r="C4862" s="17">
        <v>2160</v>
      </c>
      <c r="D4862" s="17" t="str">
        <f>INDEX(Hosts!$A:$O,MATCH(Places!$C4862,Hosts!$A:$A,0),MATCH(Places!D$1,Hosts!$1:$1,0))</f>
        <v>Within an hour</v>
      </c>
      <c r="E4862" s="87">
        <f>INDEX(Hosts!$A:$O,MATCH(Places!$C4862,Hosts!$A:$A,0),MATCH(Places!E$1,Hosts!$1:$1,0))</f>
        <v>1</v>
      </c>
      <c r="F4862" s="87">
        <f>INDEX(Hosts!$A:$O,MATCH(Places!$C4862,Hosts!$A:$A,0),MATCH(Places!F$1,Hosts!$1:$1,0))</f>
        <v>0.33</v>
      </c>
      <c r="G4862" s="17" t="str">
        <f>INDEX(Hosts!$A:$O,MATCH(Places!$C4862,Hosts!$A:$A,0),MATCH(Places!G$1,Hosts!$1:$1,0))</f>
        <v>No</v>
      </c>
      <c r="H4862" s="17">
        <v>15</v>
      </c>
      <c r="I4862" s="17" t="str">
        <f>INDEX(Neighborhoods!$A:$C,MATCH(Places!$H4862,Neighborhoods!$A:$A,0),MATCH(Places!I$1,Neighborhoods!$1:$1,0))</f>
        <v>Manhattan</v>
      </c>
      <c r="J4862" s="17" t="str">
        <f>INDEX(Neighborhoods!$A:$C,MATCH(Places!$H4862,Neighborhoods!$A:$A,0),MATCH(Places!J$1,Neighborhoods!$1:$1,0))</f>
        <v>East Village</v>
      </c>
      <c r="K4862" s="17" t="s">
        <v>11822</v>
      </c>
      <c r="L4862" s="17" t="str">
        <f t="shared" si="300"/>
        <v>No</v>
      </c>
      <c r="M4862" s="17">
        <v>6</v>
      </c>
      <c r="N4862" s="17" t="str" cm="1">
        <f t="array" ref="N4862">_xlfn.IFS(M4862&lt;=2,"Small",M4862&lt;=5,"Medium",M4862&gt;5,"Large")</f>
        <v>Large</v>
      </c>
      <c r="O4862" s="65">
        <v>850</v>
      </c>
      <c r="P4862" s="87">
        <f t="shared" si="301"/>
        <v>0.05</v>
      </c>
      <c r="Q4862" s="68">
        <v>5</v>
      </c>
      <c r="R4862" s="68" t="str" cm="1">
        <f t="array" ref="R4862">_xlfn.SWITCH(ROUND(Q4862,0),5,"Excellent",4,"Good",3,"Ok","Bad")</f>
        <v>Excellent</v>
      </c>
      <c r="S4862" s="17">
        <v>3</v>
      </c>
      <c r="T4862" s="17" t="str">
        <f t="shared" si="302"/>
        <v>No</v>
      </c>
      <c r="U4862" s="82">
        <v>43666</v>
      </c>
      <c r="V4862" s="82">
        <v>43826</v>
      </c>
      <c r="W4862" s="17">
        <v>15</v>
      </c>
      <c r="X4862" s="17" t="str">
        <f t="shared" si="303"/>
        <v>Active</v>
      </c>
      <c r="Y4862" s="17" t="s">
        <v>15615</v>
      </c>
      <c r="Z4862" s="17"/>
    </row>
    <row r="4863" spans="1:26" x14ac:dyDescent="0.25">
      <c r="A4863">
        <v>4862</v>
      </c>
      <c r="B4863" s="17" t="s">
        <v>14258</v>
      </c>
      <c r="C4863" s="17">
        <v>2814</v>
      </c>
      <c r="D4863" s="17" t="str">
        <f>INDEX(Hosts!$A:$O,MATCH(Places!$C4863,Hosts!$A:$A,0),MATCH(Places!D$1,Hosts!$1:$1,0))</f>
        <v>Within an hour</v>
      </c>
      <c r="E4863" s="87">
        <f>INDEX(Hosts!$A:$O,MATCH(Places!$C4863,Hosts!$A:$A,0),MATCH(Places!E$1,Hosts!$1:$1,0))</f>
        <v>1</v>
      </c>
      <c r="F4863" s="87">
        <f>INDEX(Hosts!$A:$O,MATCH(Places!$C4863,Hosts!$A:$A,0),MATCH(Places!F$1,Hosts!$1:$1,0))</f>
        <v>0.94</v>
      </c>
      <c r="G4863" s="17" t="str">
        <f>INDEX(Hosts!$A:$O,MATCH(Places!$C4863,Hosts!$A:$A,0),MATCH(Places!G$1,Hosts!$1:$1,0))</f>
        <v>Yes</v>
      </c>
      <c r="H4863" s="17">
        <v>24</v>
      </c>
      <c r="I4863" s="17" t="str">
        <f>INDEX(Neighborhoods!$A:$C,MATCH(Places!$H4863,Neighborhoods!$A:$A,0),MATCH(Places!I$1,Neighborhoods!$1:$1,0))</f>
        <v>Queens</v>
      </c>
      <c r="J4863" s="17" t="str">
        <f>INDEX(Neighborhoods!$A:$C,MATCH(Places!$H4863,Neighborhoods!$A:$A,0),MATCH(Places!J$1,Neighborhoods!$1:$1,0))</f>
        <v>Long Island City</v>
      </c>
      <c r="K4863" s="17" t="s">
        <v>11822</v>
      </c>
      <c r="L4863" s="17" t="str">
        <f t="shared" si="300"/>
        <v>No</v>
      </c>
      <c r="M4863" s="17">
        <v>8</v>
      </c>
      <c r="N4863" s="17" t="str" cm="1">
        <f t="array" ref="N4863">_xlfn.IFS(M4863&lt;=2,"Small",M4863&lt;=5,"Medium",M4863&gt;5,"Large")</f>
        <v>Large</v>
      </c>
      <c r="O4863" s="65">
        <v>242</v>
      </c>
      <c r="P4863" s="87">
        <f t="shared" si="301"/>
        <v>0.04</v>
      </c>
      <c r="Q4863" s="68">
        <v>4.9800000000000004</v>
      </c>
      <c r="R4863" s="68" t="str" cm="1">
        <f t="array" ref="R4863">_xlfn.SWITCH(ROUND(Q4863,0),5,"Excellent",4,"Good",3,"Ok","Bad")</f>
        <v>Excellent</v>
      </c>
      <c r="S4863" s="17">
        <v>42</v>
      </c>
      <c r="T4863" s="17" t="str">
        <f t="shared" si="302"/>
        <v>No</v>
      </c>
      <c r="U4863" s="82">
        <v>43626</v>
      </c>
      <c r="V4863" s="82">
        <v>43943</v>
      </c>
      <c r="W4863" s="17">
        <v>336</v>
      </c>
      <c r="X4863" s="17" t="str">
        <f t="shared" si="303"/>
        <v>Active</v>
      </c>
      <c r="Y4863" s="17" t="s">
        <v>15615</v>
      </c>
      <c r="Z4863" s="17"/>
    </row>
    <row r="4864" spans="1:26" x14ac:dyDescent="0.25">
      <c r="A4864">
        <v>4863</v>
      </c>
      <c r="B4864" s="17" t="s">
        <v>13421</v>
      </c>
      <c r="C4864" s="17">
        <v>3874</v>
      </c>
      <c r="D4864" s="17" t="str">
        <f>INDEX(Hosts!$A:$O,MATCH(Places!$C4864,Hosts!$A:$A,0),MATCH(Places!D$1,Hosts!$1:$1,0))</f>
        <v>Within an hour</v>
      </c>
      <c r="E4864" s="87">
        <f>INDEX(Hosts!$A:$O,MATCH(Places!$C4864,Hosts!$A:$A,0),MATCH(Places!E$1,Hosts!$1:$1,0))</f>
        <v>1</v>
      </c>
      <c r="F4864" s="87">
        <f>INDEX(Hosts!$A:$O,MATCH(Places!$C4864,Hosts!$A:$A,0),MATCH(Places!F$1,Hosts!$1:$1,0))</f>
        <v>0.99</v>
      </c>
      <c r="G4864" s="17" t="str">
        <f>INDEX(Hosts!$A:$O,MATCH(Places!$C4864,Hosts!$A:$A,0),MATCH(Places!G$1,Hosts!$1:$1,0))</f>
        <v>Yes</v>
      </c>
      <c r="H4864" s="17">
        <v>22</v>
      </c>
      <c r="I4864" s="17" t="str">
        <f>INDEX(Neighborhoods!$A:$C,MATCH(Places!$H4864,Neighborhoods!$A:$A,0),MATCH(Places!I$1,Neighborhoods!$1:$1,0))</f>
        <v>Queens</v>
      </c>
      <c r="J4864" s="17" t="str">
        <f>INDEX(Neighborhoods!$A:$C,MATCH(Places!$H4864,Neighborhoods!$A:$A,0),MATCH(Places!J$1,Neighborhoods!$1:$1,0))</f>
        <v>Flushing</v>
      </c>
      <c r="K4864" s="17" t="s">
        <v>1</v>
      </c>
      <c r="L4864" s="17" t="str">
        <f t="shared" si="300"/>
        <v>Yes</v>
      </c>
      <c r="M4864" s="17">
        <v>2</v>
      </c>
      <c r="N4864" s="17" t="str" cm="1">
        <f t="array" ref="N4864">_xlfn.IFS(M4864&lt;=2,"Small",M4864&lt;=5,"Medium",M4864&gt;5,"Large")</f>
        <v>Small</v>
      </c>
      <c r="O4864" s="65">
        <v>80</v>
      </c>
      <c r="P4864" s="87">
        <f t="shared" si="301"/>
        <v>0.03</v>
      </c>
      <c r="Q4864" s="68">
        <v>4.96</v>
      </c>
      <c r="R4864" s="68" t="str" cm="1">
        <f t="array" ref="R4864">_xlfn.SWITCH(ROUND(Q4864,0),5,"Excellent",4,"Good",3,"Ok","Bad")</f>
        <v>Excellent</v>
      </c>
      <c r="S4864" s="17">
        <v>53</v>
      </c>
      <c r="T4864" s="17" t="str">
        <f t="shared" si="302"/>
        <v>No</v>
      </c>
      <c r="U4864" s="82">
        <v>43623</v>
      </c>
      <c r="V4864" s="82">
        <v>43885</v>
      </c>
      <c r="W4864" s="17">
        <v>90</v>
      </c>
      <c r="X4864" s="17" t="str">
        <f t="shared" si="303"/>
        <v>Active</v>
      </c>
      <c r="Y4864" s="17" t="s">
        <v>15615</v>
      </c>
      <c r="Z4864" s="17"/>
    </row>
    <row r="4865" spans="1:26" x14ac:dyDescent="0.25">
      <c r="A4865">
        <v>4864</v>
      </c>
      <c r="B4865" s="17" t="s">
        <v>13624</v>
      </c>
      <c r="C4865" s="17">
        <v>561</v>
      </c>
      <c r="D4865" s="17" t="str">
        <f>INDEX(Hosts!$A:$O,MATCH(Places!$C4865,Hosts!$A:$A,0),MATCH(Places!D$1,Hosts!$1:$1,0))</f>
        <v>Within a day</v>
      </c>
      <c r="E4865" s="87">
        <f>INDEX(Hosts!$A:$O,MATCH(Places!$C4865,Hosts!$A:$A,0),MATCH(Places!E$1,Hosts!$1:$1,0))</f>
        <v>1</v>
      </c>
      <c r="F4865" s="87">
        <f>INDEX(Hosts!$A:$O,MATCH(Places!$C4865,Hosts!$A:$A,0),MATCH(Places!F$1,Hosts!$1:$1,0))</f>
        <v>1</v>
      </c>
      <c r="G4865" s="17" t="str">
        <f>INDEX(Hosts!$A:$O,MATCH(Places!$C4865,Hosts!$A:$A,0),MATCH(Places!G$1,Hosts!$1:$1,0))</f>
        <v>Yes</v>
      </c>
      <c r="H4865" s="17">
        <v>9</v>
      </c>
      <c r="I4865" s="17" t="str">
        <f>INDEX(Neighborhoods!$A:$C,MATCH(Places!$H4865,Neighborhoods!$A:$A,0),MATCH(Places!I$1,Neighborhoods!$1:$1,0))</f>
        <v>Brooklyn</v>
      </c>
      <c r="J4865" s="17" t="str">
        <f>INDEX(Neighborhoods!$A:$C,MATCH(Places!$H4865,Neighborhoods!$A:$A,0),MATCH(Places!J$1,Neighborhoods!$1:$1,0))</f>
        <v>Crown Heights</v>
      </c>
      <c r="K4865" s="17" t="s">
        <v>11822</v>
      </c>
      <c r="L4865" s="17" t="str">
        <f t="shared" si="300"/>
        <v>No</v>
      </c>
      <c r="M4865" s="17">
        <v>2</v>
      </c>
      <c r="N4865" s="17" t="str" cm="1">
        <f t="array" ref="N4865">_xlfn.IFS(M4865&lt;=2,"Small",M4865&lt;=5,"Medium",M4865&gt;5,"Large")</f>
        <v>Small</v>
      </c>
      <c r="O4865" s="65">
        <v>125</v>
      </c>
      <c r="P4865" s="87">
        <f t="shared" si="301"/>
        <v>0.03</v>
      </c>
      <c r="Q4865" s="68">
        <v>4.88</v>
      </c>
      <c r="R4865" s="68" t="str" cm="1">
        <f t="array" ref="R4865">_xlfn.SWITCH(ROUND(Q4865,0),5,"Excellent",4,"Good",3,"Ok","Bad")</f>
        <v>Excellent</v>
      </c>
      <c r="S4865" s="17">
        <v>8</v>
      </c>
      <c r="T4865" s="17" t="str">
        <f t="shared" si="302"/>
        <v>No</v>
      </c>
      <c r="U4865" s="82">
        <v>43803</v>
      </c>
      <c r="V4865" s="82">
        <v>43908</v>
      </c>
      <c r="W4865" s="17">
        <v>0</v>
      </c>
      <c r="X4865" s="17" t="str">
        <f t="shared" si="303"/>
        <v>Inactive</v>
      </c>
      <c r="Y4865" s="17" t="s">
        <v>15616</v>
      </c>
      <c r="Z4865" s="17"/>
    </row>
    <row r="4866" spans="1:26" x14ac:dyDescent="0.25">
      <c r="A4866">
        <v>4865</v>
      </c>
      <c r="B4866" s="17" t="s">
        <v>3396</v>
      </c>
      <c r="C4866" s="17">
        <v>1466</v>
      </c>
      <c r="D4866" s="17" t="str">
        <f>INDEX(Hosts!$A:$O,MATCH(Places!$C4866,Hosts!$A:$A,0),MATCH(Places!D$1,Hosts!$1:$1,0))</f>
        <v>Within a few hours</v>
      </c>
      <c r="E4866" s="87">
        <f>INDEX(Hosts!$A:$O,MATCH(Places!$C4866,Hosts!$A:$A,0),MATCH(Places!E$1,Hosts!$1:$1,0))</f>
        <v>1</v>
      </c>
      <c r="F4866" s="87">
        <f>INDEX(Hosts!$A:$O,MATCH(Places!$C4866,Hosts!$A:$A,0),MATCH(Places!F$1,Hosts!$1:$1,0))</f>
        <v>0.71</v>
      </c>
      <c r="G4866" s="17" t="str">
        <f>INDEX(Hosts!$A:$O,MATCH(Places!$C4866,Hosts!$A:$A,0),MATCH(Places!G$1,Hosts!$1:$1,0))</f>
        <v>No</v>
      </c>
      <c r="H4866" s="17">
        <v>12</v>
      </c>
      <c r="I4866" s="17" t="str">
        <f>INDEX(Neighborhoods!$A:$C,MATCH(Places!$H4866,Neighborhoods!$A:$A,0),MATCH(Places!I$1,Neighborhoods!$1:$1,0))</f>
        <v>Brooklyn</v>
      </c>
      <c r="J4866" s="17" t="str">
        <f>INDEX(Neighborhoods!$A:$C,MATCH(Places!$H4866,Neighborhoods!$A:$A,0),MATCH(Places!J$1,Neighborhoods!$1:$1,0))</f>
        <v>Williamsburg</v>
      </c>
      <c r="K4866" s="17" t="s">
        <v>1</v>
      </c>
      <c r="L4866" s="17" t="str">
        <f t="shared" ref="L4866:L4929" si="304">IF(OR(K4866="Private room",K4866="Shared room"),"Yes","No")</f>
        <v>Yes</v>
      </c>
      <c r="M4866" s="17">
        <v>1</v>
      </c>
      <c r="N4866" s="17" t="str" cm="1">
        <f t="array" ref="N4866">_xlfn.IFS(M4866&lt;=2,"Small",M4866&lt;=5,"Medium",M4866&gt;5,"Large")</f>
        <v>Small</v>
      </c>
      <c r="O4866" s="65">
        <v>75</v>
      </c>
      <c r="P4866" s="87">
        <f t="shared" ref="P4866:P4929" si="305">VLOOKUP(O4866,$AB$1:$AC$5,2)</f>
        <v>0.03</v>
      </c>
      <c r="Q4866" s="68">
        <v>5</v>
      </c>
      <c r="R4866" s="68" t="str" cm="1">
        <f t="array" ref="R4866">_xlfn.SWITCH(ROUND(Q4866,0),5,"Excellent",4,"Good",3,"Ok","Bad")</f>
        <v>Excellent</v>
      </c>
      <c r="S4866" s="17">
        <v>4</v>
      </c>
      <c r="T4866" s="17" t="str">
        <f t="shared" ref="T4866:T4929" si="306">IF(AND(Q4866&gt;=4.8,S4866&gt;100),"Yes","No")</f>
        <v>No</v>
      </c>
      <c r="U4866" s="82">
        <v>43689</v>
      </c>
      <c r="V4866" s="82">
        <v>43832</v>
      </c>
      <c r="W4866" s="17">
        <v>17</v>
      </c>
      <c r="X4866" s="17" t="str">
        <f t="shared" ref="X4866:X4929" si="307">IF(W4866&lt;&gt;0,"Active","Inactive")</f>
        <v>Active</v>
      </c>
      <c r="Y4866" s="17" t="s">
        <v>15615</v>
      </c>
      <c r="Z4866" s="17"/>
    </row>
    <row r="4867" spans="1:26" x14ac:dyDescent="0.25">
      <c r="A4867">
        <v>4866</v>
      </c>
      <c r="B4867" s="17" t="s">
        <v>3397</v>
      </c>
      <c r="C4867" s="17">
        <v>1176</v>
      </c>
      <c r="D4867" s="17" t="str">
        <f>INDEX(Hosts!$A:$O,MATCH(Places!$C4867,Hosts!$A:$A,0),MATCH(Places!D$1,Hosts!$1:$1,0))</f>
        <v>Within a day</v>
      </c>
      <c r="E4867" s="87">
        <f>INDEX(Hosts!$A:$O,MATCH(Places!$C4867,Hosts!$A:$A,0),MATCH(Places!E$1,Hosts!$1:$1,0))</f>
        <v>0.75</v>
      </c>
      <c r="F4867" s="87">
        <f>INDEX(Hosts!$A:$O,MATCH(Places!$C4867,Hosts!$A:$A,0),MATCH(Places!F$1,Hosts!$1:$1,0))</f>
        <v>0.97</v>
      </c>
      <c r="G4867" s="17" t="str">
        <f>INDEX(Hosts!$A:$O,MATCH(Places!$C4867,Hosts!$A:$A,0),MATCH(Places!G$1,Hosts!$1:$1,0))</f>
        <v>Yes</v>
      </c>
      <c r="H4867" s="17">
        <v>7</v>
      </c>
      <c r="I4867" s="17" t="str">
        <f>INDEX(Neighborhoods!$A:$C,MATCH(Places!$H4867,Neighborhoods!$A:$A,0),MATCH(Places!I$1,Neighborhoods!$1:$1,0))</f>
        <v>Brooklyn</v>
      </c>
      <c r="J4867" s="17" t="str">
        <f>INDEX(Neighborhoods!$A:$C,MATCH(Places!$H4867,Neighborhoods!$A:$A,0),MATCH(Places!J$1,Neighborhoods!$1:$1,0))</f>
        <v>Bedford-Stuyvesant</v>
      </c>
      <c r="K4867" s="17" t="s">
        <v>11822</v>
      </c>
      <c r="L4867" s="17" t="str">
        <f t="shared" si="304"/>
        <v>No</v>
      </c>
      <c r="M4867" s="17">
        <v>5</v>
      </c>
      <c r="N4867" s="17" t="str" cm="1">
        <f t="array" ref="N4867">_xlfn.IFS(M4867&lt;=2,"Small",M4867&lt;=5,"Medium",M4867&gt;5,"Large")</f>
        <v>Medium</v>
      </c>
      <c r="O4867" s="65">
        <v>133</v>
      </c>
      <c r="P4867" s="87">
        <f t="shared" si="305"/>
        <v>0.03</v>
      </c>
      <c r="Q4867" s="68">
        <v>4.91</v>
      </c>
      <c r="R4867" s="68" t="str" cm="1">
        <f t="array" ref="R4867">_xlfn.SWITCH(ROUND(Q4867,0),5,"Excellent",4,"Good",3,"Ok","Bad")</f>
        <v>Excellent</v>
      </c>
      <c r="S4867" s="17">
        <v>32</v>
      </c>
      <c r="T4867" s="17" t="str">
        <f t="shared" si="306"/>
        <v>No</v>
      </c>
      <c r="U4867" s="82">
        <v>43633</v>
      </c>
      <c r="V4867" s="82">
        <v>43998</v>
      </c>
      <c r="W4867" s="17">
        <v>0</v>
      </c>
      <c r="X4867" s="17" t="str">
        <f t="shared" si="307"/>
        <v>Inactive</v>
      </c>
      <c r="Y4867" s="17" t="s">
        <v>15615</v>
      </c>
      <c r="Z4867" s="17"/>
    </row>
    <row r="4868" spans="1:26" x14ac:dyDescent="0.25">
      <c r="A4868">
        <v>4867</v>
      </c>
      <c r="B4868" s="17" t="s">
        <v>13241</v>
      </c>
      <c r="C4868" s="17">
        <v>3689</v>
      </c>
      <c r="D4868" s="17" t="str">
        <f>INDEX(Hosts!$A:$O,MATCH(Places!$C4868,Hosts!$A:$A,0),MATCH(Places!D$1,Hosts!$1:$1,0))</f>
        <v>Within an hour</v>
      </c>
      <c r="E4868" s="87">
        <f>INDEX(Hosts!$A:$O,MATCH(Places!$C4868,Hosts!$A:$A,0),MATCH(Places!E$1,Hosts!$1:$1,0))</f>
        <v>1</v>
      </c>
      <c r="F4868" s="87">
        <f>INDEX(Hosts!$A:$O,MATCH(Places!$C4868,Hosts!$A:$A,0),MATCH(Places!F$1,Hosts!$1:$1,0))</f>
        <v>0.99</v>
      </c>
      <c r="G4868" s="17" t="str">
        <f>INDEX(Hosts!$A:$O,MATCH(Places!$C4868,Hosts!$A:$A,0),MATCH(Places!G$1,Hosts!$1:$1,0))</f>
        <v>Yes</v>
      </c>
      <c r="H4868" s="17">
        <v>9</v>
      </c>
      <c r="I4868" s="17" t="str">
        <f>INDEX(Neighborhoods!$A:$C,MATCH(Places!$H4868,Neighborhoods!$A:$A,0),MATCH(Places!I$1,Neighborhoods!$1:$1,0))</f>
        <v>Brooklyn</v>
      </c>
      <c r="J4868" s="17" t="str">
        <f>INDEX(Neighborhoods!$A:$C,MATCH(Places!$H4868,Neighborhoods!$A:$A,0),MATCH(Places!J$1,Neighborhoods!$1:$1,0))</f>
        <v>Crown Heights</v>
      </c>
      <c r="K4868" s="17" t="s">
        <v>1</v>
      </c>
      <c r="L4868" s="17" t="str">
        <f t="shared" si="304"/>
        <v>Yes</v>
      </c>
      <c r="M4868" s="17">
        <v>2</v>
      </c>
      <c r="N4868" s="17" t="str" cm="1">
        <f t="array" ref="N4868">_xlfn.IFS(M4868&lt;=2,"Small",M4868&lt;=5,"Medium",M4868&gt;5,"Large")</f>
        <v>Small</v>
      </c>
      <c r="O4868" s="65">
        <v>48</v>
      </c>
      <c r="P4868" s="87">
        <f t="shared" si="305"/>
        <v>0.03</v>
      </c>
      <c r="Q4868" s="68">
        <v>4.74</v>
      </c>
      <c r="R4868" s="68" t="str" cm="1">
        <f t="array" ref="R4868">_xlfn.SWITCH(ROUND(Q4868,0),5,"Excellent",4,"Good",3,"Ok","Bad")</f>
        <v>Excellent</v>
      </c>
      <c r="S4868" s="17">
        <v>19</v>
      </c>
      <c r="T4868" s="17" t="str">
        <f t="shared" si="306"/>
        <v>No</v>
      </c>
      <c r="U4868" s="82">
        <v>43626</v>
      </c>
      <c r="V4868" s="82">
        <v>44025</v>
      </c>
      <c r="W4868" s="17">
        <v>90</v>
      </c>
      <c r="X4868" s="17" t="str">
        <f t="shared" si="307"/>
        <v>Active</v>
      </c>
      <c r="Y4868" s="17" t="s">
        <v>15615</v>
      </c>
      <c r="Z4868" s="17"/>
    </row>
    <row r="4869" spans="1:26" x14ac:dyDescent="0.25">
      <c r="A4869">
        <v>4868</v>
      </c>
      <c r="B4869" s="17" t="s">
        <v>3398</v>
      </c>
      <c r="C4869" s="17">
        <v>647</v>
      </c>
      <c r="D4869" s="17" t="str">
        <f>INDEX(Hosts!$A:$O,MATCH(Places!$C4869,Hosts!$A:$A,0),MATCH(Places!D$1,Hosts!$1:$1,0))</f>
        <v>Within a day</v>
      </c>
      <c r="E4869" s="87">
        <f>INDEX(Hosts!$A:$O,MATCH(Places!$C4869,Hosts!$A:$A,0),MATCH(Places!E$1,Hosts!$1:$1,0))</f>
        <v>1</v>
      </c>
      <c r="F4869" s="87">
        <f>INDEX(Hosts!$A:$O,MATCH(Places!$C4869,Hosts!$A:$A,0),MATCH(Places!F$1,Hosts!$1:$1,0))</f>
        <v>1</v>
      </c>
      <c r="G4869" s="17" t="str">
        <f>INDEX(Hosts!$A:$O,MATCH(Places!$C4869,Hosts!$A:$A,0),MATCH(Places!G$1,Hosts!$1:$1,0))</f>
        <v>No</v>
      </c>
      <c r="H4869" s="17">
        <v>19</v>
      </c>
      <c r="I4869" s="17" t="str">
        <f>INDEX(Neighborhoods!$A:$C,MATCH(Places!$H4869,Neighborhoods!$A:$A,0),MATCH(Places!I$1,Neighborhoods!$1:$1,0))</f>
        <v>Manhattan</v>
      </c>
      <c r="J4869" s="17" t="str">
        <f>INDEX(Neighborhoods!$A:$C,MATCH(Places!$H4869,Neighborhoods!$A:$A,0),MATCH(Places!J$1,Neighborhoods!$1:$1,0))</f>
        <v>Upper East Side</v>
      </c>
      <c r="K4869" s="17" t="s">
        <v>11822</v>
      </c>
      <c r="L4869" s="17" t="str">
        <f t="shared" si="304"/>
        <v>No</v>
      </c>
      <c r="M4869" s="17">
        <v>4</v>
      </c>
      <c r="N4869" s="17" t="str" cm="1">
        <f t="array" ref="N4869">_xlfn.IFS(M4869&lt;=2,"Small",M4869&lt;=5,"Medium",M4869&gt;5,"Large")</f>
        <v>Medium</v>
      </c>
      <c r="O4869" s="65">
        <v>140</v>
      </c>
      <c r="P4869" s="87">
        <f t="shared" si="305"/>
        <v>0.03</v>
      </c>
      <c r="Q4869" s="68">
        <v>4.8</v>
      </c>
      <c r="R4869" s="68" t="str" cm="1">
        <f t="array" ref="R4869">_xlfn.SWITCH(ROUND(Q4869,0),5,"Excellent",4,"Good",3,"Ok","Bad")</f>
        <v>Excellent</v>
      </c>
      <c r="S4869" s="17">
        <v>5</v>
      </c>
      <c r="T4869" s="17" t="str">
        <f t="shared" si="306"/>
        <v>No</v>
      </c>
      <c r="U4869" s="82">
        <v>43652</v>
      </c>
      <c r="V4869" s="82">
        <v>43831</v>
      </c>
      <c r="W4869" s="17">
        <v>0</v>
      </c>
      <c r="X4869" s="17" t="str">
        <f t="shared" si="307"/>
        <v>Inactive</v>
      </c>
      <c r="Y4869" s="17" t="s">
        <v>15616</v>
      </c>
      <c r="Z4869" s="17"/>
    </row>
    <row r="4870" spans="1:26" x14ac:dyDescent="0.25">
      <c r="A4870">
        <v>4869</v>
      </c>
      <c r="B4870" s="17" t="s">
        <v>3399</v>
      </c>
      <c r="C4870" s="17">
        <v>3877</v>
      </c>
      <c r="D4870" s="17" t="str">
        <f>INDEX(Hosts!$A:$O,MATCH(Places!$C4870,Hosts!$A:$A,0),MATCH(Places!D$1,Hosts!$1:$1,0))</f>
        <v>Within a few hours</v>
      </c>
      <c r="E4870" s="87">
        <f>INDEX(Hosts!$A:$O,MATCH(Places!$C4870,Hosts!$A:$A,0),MATCH(Places!E$1,Hosts!$1:$1,0))</f>
        <v>0.7</v>
      </c>
      <c r="F4870" s="87">
        <f>INDEX(Hosts!$A:$O,MATCH(Places!$C4870,Hosts!$A:$A,0),MATCH(Places!F$1,Hosts!$1:$1,0))</f>
        <v>0.95</v>
      </c>
      <c r="G4870" s="17" t="str">
        <f>INDEX(Hosts!$A:$O,MATCH(Places!$C4870,Hosts!$A:$A,0),MATCH(Places!G$1,Hosts!$1:$1,0))</f>
        <v>No</v>
      </c>
      <c r="H4870" s="17">
        <v>24</v>
      </c>
      <c r="I4870" s="17" t="str">
        <f>INDEX(Neighborhoods!$A:$C,MATCH(Places!$H4870,Neighborhoods!$A:$A,0),MATCH(Places!I$1,Neighborhoods!$1:$1,0))</f>
        <v>Queens</v>
      </c>
      <c r="J4870" s="17" t="str">
        <f>INDEX(Neighborhoods!$A:$C,MATCH(Places!$H4870,Neighborhoods!$A:$A,0),MATCH(Places!J$1,Neighborhoods!$1:$1,0))</f>
        <v>Long Island City</v>
      </c>
      <c r="K4870" s="17" t="s">
        <v>11822</v>
      </c>
      <c r="L4870" s="17" t="str">
        <f t="shared" si="304"/>
        <v>No</v>
      </c>
      <c r="M4870" s="17">
        <v>6</v>
      </c>
      <c r="N4870" s="17" t="str" cm="1">
        <f t="array" ref="N4870">_xlfn.IFS(M4870&lt;=2,"Small",M4870&lt;=5,"Medium",M4870&gt;5,"Large")</f>
        <v>Large</v>
      </c>
      <c r="O4870" s="65">
        <v>185</v>
      </c>
      <c r="P4870" s="87">
        <f t="shared" si="305"/>
        <v>0.03</v>
      </c>
      <c r="Q4870" s="68">
        <v>4.97</v>
      </c>
      <c r="R4870" s="68" t="str" cm="1">
        <f t="array" ref="R4870">_xlfn.SWITCH(ROUND(Q4870,0),5,"Excellent",4,"Good",3,"Ok","Bad")</f>
        <v>Excellent</v>
      </c>
      <c r="S4870" s="17">
        <v>31</v>
      </c>
      <c r="T4870" s="17" t="str">
        <f t="shared" si="306"/>
        <v>No</v>
      </c>
      <c r="U4870" s="82">
        <v>43646</v>
      </c>
      <c r="V4870" s="82">
        <v>44044</v>
      </c>
      <c r="W4870" s="17">
        <v>171</v>
      </c>
      <c r="X4870" s="17" t="str">
        <f t="shared" si="307"/>
        <v>Active</v>
      </c>
      <c r="Y4870" s="17" t="s">
        <v>15615</v>
      </c>
      <c r="Z4870" s="17"/>
    </row>
    <row r="4871" spans="1:26" x14ac:dyDescent="0.25">
      <c r="A4871">
        <v>4870</v>
      </c>
      <c r="B4871" s="17" t="s">
        <v>13625</v>
      </c>
      <c r="C4871" s="17">
        <v>3871</v>
      </c>
      <c r="D4871" s="17" t="str">
        <f>INDEX(Hosts!$A:$O,MATCH(Places!$C4871,Hosts!$A:$A,0),MATCH(Places!D$1,Hosts!$1:$1,0))</f>
        <v>Within an hour</v>
      </c>
      <c r="E4871" s="87">
        <f>INDEX(Hosts!$A:$O,MATCH(Places!$C4871,Hosts!$A:$A,0),MATCH(Places!E$1,Hosts!$1:$1,0))</f>
        <v>1</v>
      </c>
      <c r="F4871" s="87">
        <f>INDEX(Hosts!$A:$O,MATCH(Places!$C4871,Hosts!$A:$A,0),MATCH(Places!F$1,Hosts!$1:$1,0))</f>
        <v>0.99</v>
      </c>
      <c r="G4871" s="17" t="str">
        <f>INDEX(Hosts!$A:$O,MATCH(Places!$C4871,Hosts!$A:$A,0),MATCH(Places!G$1,Hosts!$1:$1,0))</f>
        <v>No</v>
      </c>
      <c r="H4871" s="17">
        <v>18</v>
      </c>
      <c r="I4871" s="17" t="str">
        <f>INDEX(Neighborhoods!$A:$C,MATCH(Places!$H4871,Neighborhoods!$A:$A,0),MATCH(Places!I$1,Neighborhoods!$1:$1,0))</f>
        <v>Manhattan</v>
      </c>
      <c r="J4871" s="17" t="str">
        <f>INDEX(Neighborhoods!$A:$C,MATCH(Places!$H4871,Neighborhoods!$A:$A,0),MATCH(Places!J$1,Neighborhoods!$1:$1,0))</f>
        <v>Midtown</v>
      </c>
      <c r="K4871" s="17" t="s">
        <v>1</v>
      </c>
      <c r="L4871" s="17" t="str">
        <f t="shared" si="304"/>
        <v>Yes</v>
      </c>
      <c r="M4871" s="17">
        <v>2</v>
      </c>
      <c r="N4871" s="17" t="str" cm="1">
        <f t="array" ref="N4871">_xlfn.IFS(M4871&lt;=2,"Small",M4871&lt;=5,"Medium",M4871&gt;5,"Large")</f>
        <v>Small</v>
      </c>
      <c r="O4871" s="65">
        <v>129</v>
      </c>
      <c r="P4871" s="87">
        <f t="shared" si="305"/>
        <v>0.03</v>
      </c>
      <c r="Q4871" s="68">
        <v>5</v>
      </c>
      <c r="R4871" s="68" t="str" cm="1">
        <f t="array" ref="R4871">_xlfn.SWITCH(ROUND(Q4871,0),5,"Excellent",4,"Good",3,"Ok","Bad")</f>
        <v>Excellent</v>
      </c>
      <c r="S4871" s="17">
        <v>5</v>
      </c>
      <c r="T4871" s="17" t="str">
        <f t="shared" si="306"/>
        <v>No</v>
      </c>
      <c r="U4871" s="82">
        <v>43981</v>
      </c>
      <c r="V4871" s="82">
        <v>44031</v>
      </c>
      <c r="W4871" s="17">
        <v>8</v>
      </c>
      <c r="X4871" s="17" t="str">
        <f t="shared" si="307"/>
        <v>Active</v>
      </c>
      <c r="Y4871" s="17" t="s">
        <v>15616</v>
      </c>
      <c r="Z4871" s="17"/>
    </row>
    <row r="4872" spans="1:26" x14ac:dyDescent="0.25">
      <c r="A4872">
        <v>4871</v>
      </c>
      <c r="B4872" s="17" t="s">
        <v>3400</v>
      </c>
      <c r="C4872" s="17">
        <v>3755</v>
      </c>
      <c r="D4872" s="17" t="str">
        <f>INDEX(Hosts!$A:$O,MATCH(Places!$C4872,Hosts!$A:$A,0),MATCH(Places!D$1,Hosts!$1:$1,0))</f>
        <v>Within an hour</v>
      </c>
      <c r="E4872" s="87">
        <f>INDEX(Hosts!$A:$O,MATCH(Places!$C4872,Hosts!$A:$A,0),MATCH(Places!E$1,Hosts!$1:$1,0))</f>
        <v>0.91</v>
      </c>
      <c r="F4872" s="87">
        <f>INDEX(Hosts!$A:$O,MATCH(Places!$C4872,Hosts!$A:$A,0),MATCH(Places!F$1,Hosts!$1:$1,0))</f>
        <v>0.98</v>
      </c>
      <c r="G4872" s="17" t="str">
        <f>INDEX(Hosts!$A:$O,MATCH(Places!$C4872,Hosts!$A:$A,0),MATCH(Places!G$1,Hosts!$1:$1,0))</f>
        <v>No</v>
      </c>
      <c r="H4872" s="17">
        <v>18</v>
      </c>
      <c r="I4872" s="17" t="str">
        <f>INDEX(Neighborhoods!$A:$C,MATCH(Places!$H4872,Neighborhoods!$A:$A,0),MATCH(Places!I$1,Neighborhoods!$1:$1,0))</f>
        <v>Manhattan</v>
      </c>
      <c r="J4872" s="17" t="str">
        <f>INDEX(Neighborhoods!$A:$C,MATCH(Places!$H4872,Neighborhoods!$A:$A,0),MATCH(Places!J$1,Neighborhoods!$1:$1,0))</f>
        <v>Midtown</v>
      </c>
      <c r="K4872" s="17" t="s">
        <v>1</v>
      </c>
      <c r="L4872" s="17" t="str">
        <f t="shared" si="304"/>
        <v>Yes</v>
      </c>
      <c r="M4872" s="17">
        <v>3</v>
      </c>
      <c r="N4872" s="17" t="str" cm="1">
        <f t="array" ref="N4872">_xlfn.IFS(M4872&lt;=2,"Small",M4872&lt;=5,"Medium",M4872&gt;5,"Large")</f>
        <v>Medium</v>
      </c>
      <c r="O4872" s="65">
        <v>173</v>
      </c>
      <c r="P4872" s="87">
        <f t="shared" si="305"/>
        <v>0.03</v>
      </c>
      <c r="Q4872" s="68">
        <v>4.66</v>
      </c>
      <c r="R4872" s="68" t="str" cm="1">
        <f t="array" ref="R4872">_xlfn.SWITCH(ROUND(Q4872,0),5,"Excellent",4,"Good",3,"Ok","Bad")</f>
        <v>Excellent</v>
      </c>
      <c r="S4872" s="17">
        <v>47</v>
      </c>
      <c r="T4872" s="17" t="str">
        <f t="shared" si="306"/>
        <v>No</v>
      </c>
      <c r="U4872" s="82">
        <v>43632</v>
      </c>
      <c r="V4872" s="82">
        <v>43886</v>
      </c>
      <c r="W4872" s="17">
        <v>364</v>
      </c>
      <c r="X4872" s="17" t="str">
        <f t="shared" si="307"/>
        <v>Active</v>
      </c>
      <c r="Y4872" s="17" t="s">
        <v>15616</v>
      </c>
      <c r="Z4872" s="17"/>
    </row>
    <row r="4873" spans="1:26" x14ac:dyDescent="0.25">
      <c r="A4873">
        <v>4872</v>
      </c>
      <c r="B4873" s="17" t="s">
        <v>3401</v>
      </c>
      <c r="C4873" s="17">
        <v>3848</v>
      </c>
      <c r="D4873" s="17" t="str">
        <f>INDEX(Hosts!$A:$O,MATCH(Places!$C4873,Hosts!$A:$A,0),MATCH(Places!D$1,Hosts!$1:$1,0))</f>
        <v>Within an hour</v>
      </c>
      <c r="E4873" s="87">
        <f>INDEX(Hosts!$A:$O,MATCH(Places!$C4873,Hosts!$A:$A,0),MATCH(Places!E$1,Hosts!$1:$1,0))</f>
        <v>1</v>
      </c>
      <c r="F4873" s="87">
        <f>INDEX(Hosts!$A:$O,MATCH(Places!$C4873,Hosts!$A:$A,0),MATCH(Places!F$1,Hosts!$1:$1,0))</f>
        <v>1</v>
      </c>
      <c r="G4873" s="17" t="str">
        <f>INDEX(Hosts!$A:$O,MATCH(Places!$C4873,Hosts!$A:$A,0),MATCH(Places!G$1,Hosts!$1:$1,0))</f>
        <v>No</v>
      </c>
      <c r="H4873" s="17">
        <v>17</v>
      </c>
      <c r="I4873" s="17" t="str">
        <f>INDEX(Neighborhoods!$A:$C,MATCH(Places!$H4873,Neighborhoods!$A:$A,0),MATCH(Places!I$1,Neighborhoods!$1:$1,0))</f>
        <v>Manhattan</v>
      </c>
      <c r="J4873" s="17" t="str">
        <f>INDEX(Neighborhoods!$A:$C,MATCH(Places!$H4873,Neighborhoods!$A:$A,0),MATCH(Places!J$1,Neighborhoods!$1:$1,0))</f>
        <v>Hell's Kitchen</v>
      </c>
      <c r="K4873" s="17" t="s">
        <v>11822</v>
      </c>
      <c r="L4873" s="17" t="str">
        <f t="shared" si="304"/>
        <v>No</v>
      </c>
      <c r="M4873" s="17">
        <v>6</v>
      </c>
      <c r="N4873" s="17" t="str" cm="1">
        <f t="array" ref="N4873">_xlfn.IFS(M4873&lt;=2,"Small",M4873&lt;=5,"Medium",M4873&gt;5,"Large")</f>
        <v>Large</v>
      </c>
      <c r="O4873" s="65">
        <v>210</v>
      </c>
      <c r="P4873" s="87">
        <f t="shared" si="305"/>
        <v>0.04</v>
      </c>
      <c r="Q4873" s="68">
        <v>4.5</v>
      </c>
      <c r="R4873" s="68" t="str" cm="1">
        <f t="array" ref="R4873">_xlfn.SWITCH(ROUND(Q4873,0),5,"Excellent",4,"Good",3,"Ok","Bad")</f>
        <v>Excellent</v>
      </c>
      <c r="S4873" s="17">
        <v>36</v>
      </c>
      <c r="T4873" s="17" t="str">
        <f t="shared" si="306"/>
        <v>No</v>
      </c>
      <c r="U4873" s="82">
        <v>43633</v>
      </c>
      <c r="V4873" s="82">
        <v>44046</v>
      </c>
      <c r="W4873" s="17">
        <v>38</v>
      </c>
      <c r="X4873" s="17" t="str">
        <f t="shared" si="307"/>
        <v>Active</v>
      </c>
      <c r="Y4873" s="17" t="s">
        <v>15616</v>
      </c>
      <c r="Z4873" s="17"/>
    </row>
    <row r="4874" spans="1:26" x14ac:dyDescent="0.25">
      <c r="A4874">
        <v>4873</v>
      </c>
      <c r="B4874" s="17" t="s">
        <v>3402</v>
      </c>
      <c r="C4874" s="17">
        <v>3755</v>
      </c>
      <c r="D4874" s="17" t="str">
        <f>INDEX(Hosts!$A:$O,MATCH(Places!$C4874,Hosts!$A:$A,0),MATCH(Places!D$1,Hosts!$1:$1,0))</f>
        <v>Within an hour</v>
      </c>
      <c r="E4874" s="87">
        <f>INDEX(Hosts!$A:$O,MATCH(Places!$C4874,Hosts!$A:$A,0),MATCH(Places!E$1,Hosts!$1:$1,0))</f>
        <v>0.91</v>
      </c>
      <c r="F4874" s="87">
        <f>INDEX(Hosts!$A:$O,MATCH(Places!$C4874,Hosts!$A:$A,0),MATCH(Places!F$1,Hosts!$1:$1,0))</f>
        <v>0.98</v>
      </c>
      <c r="G4874" s="17" t="str">
        <f>INDEX(Hosts!$A:$O,MATCH(Places!$C4874,Hosts!$A:$A,0),MATCH(Places!G$1,Hosts!$1:$1,0))</f>
        <v>No</v>
      </c>
      <c r="H4874" s="17">
        <v>18</v>
      </c>
      <c r="I4874" s="17" t="str">
        <f>INDEX(Neighborhoods!$A:$C,MATCH(Places!$H4874,Neighborhoods!$A:$A,0),MATCH(Places!I$1,Neighborhoods!$1:$1,0))</f>
        <v>Manhattan</v>
      </c>
      <c r="J4874" s="17" t="str">
        <f>INDEX(Neighborhoods!$A:$C,MATCH(Places!$H4874,Neighborhoods!$A:$A,0),MATCH(Places!J$1,Neighborhoods!$1:$1,0))</f>
        <v>Midtown</v>
      </c>
      <c r="K4874" s="17" t="s">
        <v>1</v>
      </c>
      <c r="L4874" s="17" t="str">
        <f t="shared" si="304"/>
        <v>Yes</v>
      </c>
      <c r="M4874" s="17">
        <v>3</v>
      </c>
      <c r="N4874" s="17" t="str" cm="1">
        <f t="array" ref="N4874">_xlfn.IFS(M4874&lt;=2,"Small",M4874&lt;=5,"Medium",M4874&gt;5,"Large")</f>
        <v>Medium</v>
      </c>
      <c r="O4874" s="65">
        <v>179</v>
      </c>
      <c r="P4874" s="87">
        <f t="shared" si="305"/>
        <v>0.03</v>
      </c>
      <c r="Q4874" s="68">
        <v>4.75</v>
      </c>
      <c r="R4874" s="68" t="str" cm="1">
        <f t="array" ref="R4874">_xlfn.SWITCH(ROUND(Q4874,0),5,"Excellent",4,"Good",3,"Ok","Bad")</f>
        <v>Excellent</v>
      </c>
      <c r="S4874" s="17">
        <v>12</v>
      </c>
      <c r="T4874" s="17" t="str">
        <f t="shared" si="306"/>
        <v>No</v>
      </c>
      <c r="U4874" s="82">
        <v>43645</v>
      </c>
      <c r="V4874" s="82">
        <v>44025</v>
      </c>
      <c r="W4874" s="17">
        <v>361</v>
      </c>
      <c r="X4874" s="17" t="str">
        <f t="shared" si="307"/>
        <v>Active</v>
      </c>
      <c r="Y4874" s="17" t="s">
        <v>15616</v>
      </c>
      <c r="Z4874" s="17"/>
    </row>
    <row r="4875" spans="1:26" x14ac:dyDescent="0.25">
      <c r="A4875">
        <v>4874</v>
      </c>
      <c r="B4875" s="17" t="s">
        <v>13530</v>
      </c>
      <c r="C4875" s="17">
        <v>3755</v>
      </c>
      <c r="D4875" s="17" t="str">
        <f>INDEX(Hosts!$A:$O,MATCH(Places!$C4875,Hosts!$A:$A,0),MATCH(Places!D$1,Hosts!$1:$1,0))</f>
        <v>Within an hour</v>
      </c>
      <c r="E4875" s="87">
        <f>INDEX(Hosts!$A:$O,MATCH(Places!$C4875,Hosts!$A:$A,0),MATCH(Places!E$1,Hosts!$1:$1,0))</f>
        <v>0.91</v>
      </c>
      <c r="F4875" s="87">
        <f>INDEX(Hosts!$A:$O,MATCH(Places!$C4875,Hosts!$A:$A,0),MATCH(Places!F$1,Hosts!$1:$1,0))</f>
        <v>0.98</v>
      </c>
      <c r="G4875" s="17" t="str">
        <f>INDEX(Hosts!$A:$O,MATCH(Places!$C4875,Hosts!$A:$A,0),MATCH(Places!G$1,Hosts!$1:$1,0))</f>
        <v>No</v>
      </c>
      <c r="H4875" s="17">
        <v>18</v>
      </c>
      <c r="I4875" s="17" t="str">
        <f>INDEX(Neighborhoods!$A:$C,MATCH(Places!$H4875,Neighborhoods!$A:$A,0),MATCH(Places!I$1,Neighborhoods!$1:$1,0))</f>
        <v>Manhattan</v>
      </c>
      <c r="J4875" s="17" t="str">
        <f>INDEX(Neighborhoods!$A:$C,MATCH(Places!$H4875,Neighborhoods!$A:$A,0),MATCH(Places!J$1,Neighborhoods!$1:$1,0))</f>
        <v>Midtown</v>
      </c>
      <c r="K4875" s="17" t="s">
        <v>1</v>
      </c>
      <c r="L4875" s="17" t="str">
        <f t="shared" si="304"/>
        <v>Yes</v>
      </c>
      <c r="M4875" s="17">
        <v>3</v>
      </c>
      <c r="N4875" s="17" t="str" cm="1">
        <f t="array" ref="N4875">_xlfn.IFS(M4875&lt;=2,"Small",M4875&lt;=5,"Medium",M4875&gt;5,"Large")</f>
        <v>Medium</v>
      </c>
      <c r="O4875" s="65">
        <v>194</v>
      </c>
      <c r="P4875" s="87">
        <f t="shared" si="305"/>
        <v>0.03</v>
      </c>
      <c r="Q4875" s="68">
        <v>4.6100000000000003</v>
      </c>
      <c r="R4875" s="68" t="str" cm="1">
        <f t="array" ref="R4875">_xlfn.SWITCH(ROUND(Q4875,0),5,"Excellent",4,"Good",3,"Ok","Bad")</f>
        <v>Excellent</v>
      </c>
      <c r="S4875" s="17">
        <v>44</v>
      </c>
      <c r="T4875" s="17" t="str">
        <f t="shared" si="306"/>
        <v>No</v>
      </c>
      <c r="U4875" s="82">
        <v>43638</v>
      </c>
      <c r="V4875" s="82">
        <v>44052</v>
      </c>
      <c r="W4875" s="17">
        <v>356</v>
      </c>
      <c r="X4875" s="17" t="str">
        <f t="shared" si="307"/>
        <v>Active</v>
      </c>
      <c r="Y4875" s="17" t="s">
        <v>15616</v>
      </c>
      <c r="Z4875" s="17"/>
    </row>
    <row r="4876" spans="1:26" x14ac:dyDescent="0.25">
      <c r="A4876">
        <v>4875</v>
      </c>
      <c r="B4876" s="17" t="s">
        <v>3403</v>
      </c>
      <c r="C4876" s="17">
        <v>3755</v>
      </c>
      <c r="D4876" s="17" t="str">
        <f>INDEX(Hosts!$A:$O,MATCH(Places!$C4876,Hosts!$A:$A,0),MATCH(Places!D$1,Hosts!$1:$1,0))</f>
        <v>Within an hour</v>
      </c>
      <c r="E4876" s="87">
        <f>INDEX(Hosts!$A:$O,MATCH(Places!$C4876,Hosts!$A:$A,0),MATCH(Places!E$1,Hosts!$1:$1,0))</f>
        <v>0.91</v>
      </c>
      <c r="F4876" s="87">
        <f>INDEX(Hosts!$A:$O,MATCH(Places!$C4876,Hosts!$A:$A,0),MATCH(Places!F$1,Hosts!$1:$1,0))</f>
        <v>0.98</v>
      </c>
      <c r="G4876" s="17" t="str">
        <f>INDEX(Hosts!$A:$O,MATCH(Places!$C4876,Hosts!$A:$A,0),MATCH(Places!G$1,Hosts!$1:$1,0))</f>
        <v>No</v>
      </c>
      <c r="H4876" s="17">
        <v>18</v>
      </c>
      <c r="I4876" s="17" t="str">
        <f>INDEX(Neighborhoods!$A:$C,MATCH(Places!$H4876,Neighborhoods!$A:$A,0),MATCH(Places!I$1,Neighborhoods!$1:$1,0))</f>
        <v>Manhattan</v>
      </c>
      <c r="J4876" s="17" t="str">
        <f>INDEX(Neighborhoods!$A:$C,MATCH(Places!$H4876,Neighborhoods!$A:$A,0),MATCH(Places!J$1,Neighborhoods!$1:$1,0))</f>
        <v>Midtown</v>
      </c>
      <c r="K4876" s="17" t="s">
        <v>1</v>
      </c>
      <c r="L4876" s="17" t="str">
        <f t="shared" si="304"/>
        <v>Yes</v>
      </c>
      <c r="M4876" s="17">
        <v>4</v>
      </c>
      <c r="N4876" s="17" t="str" cm="1">
        <f t="array" ref="N4876">_xlfn.IFS(M4876&lt;=2,"Small",M4876&lt;=5,"Medium",M4876&gt;5,"Large")</f>
        <v>Medium</v>
      </c>
      <c r="O4876" s="65">
        <v>299</v>
      </c>
      <c r="P4876" s="87">
        <f t="shared" si="305"/>
        <v>0.04</v>
      </c>
      <c r="Q4876" s="68">
        <v>4.6500000000000004</v>
      </c>
      <c r="R4876" s="68" t="str" cm="1">
        <f t="array" ref="R4876">_xlfn.SWITCH(ROUND(Q4876,0),5,"Excellent",4,"Good",3,"Ok","Bad")</f>
        <v>Excellent</v>
      </c>
      <c r="S4876" s="17">
        <v>52</v>
      </c>
      <c r="T4876" s="17" t="str">
        <f t="shared" si="306"/>
        <v>No</v>
      </c>
      <c r="U4876" s="82">
        <v>43632</v>
      </c>
      <c r="V4876" s="82">
        <v>44018</v>
      </c>
      <c r="W4876" s="17">
        <v>354</v>
      </c>
      <c r="X4876" s="17" t="str">
        <f t="shared" si="307"/>
        <v>Active</v>
      </c>
      <c r="Y4876" s="17" t="s">
        <v>15616</v>
      </c>
      <c r="Z4876" s="17"/>
    </row>
    <row r="4877" spans="1:26" x14ac:dyDescent="0.25">
      <c r="A4877">
        <v>4876</v>
      </c>
      <c r="B4877" s="17" t="s">
        <v>3404</v>
      </c>
      <c r="C4877" s="17">
        <v>2502</v>
      </c>
      <c r="D4877" s="17" t="str">
        <f>INDEX(Hosts!$A:$O,MATCH(Places!$C4877,Hosts!$A:$A,0),MATCH(Places!D$1,Hosts!$1:$1,0))</f>
        <v>Within a few hours</v>
      </c>
      <c r="E4877" s="87">
        <f>INDEX(Hosts!$A:$O,MATCH(Places!$C4877,Hosts!$A:$A,0),MATCH(Places!E$1,Hosts!$1:$1,0))</f>
        <v>0.88</v>
      </c>
      <c r="F4877" s="87">
        <f>INDEX(Hosts!$A:$O,MATCH(Places!$C4877,Hosts!$A:$A,0),MATCH(Places!F$1,Hosts!$1:$1,0))</f>
        <v>0.91</v>
      </c>
      <c r="G4877" s="17" t="str">
        <f>INDEX(Hosts!$A:$O,MATCH(Places!$C4877,Hosts!$A:$A,0),MATCH(Places!G$1,Hosts!$1:$1,0))</f>
        <v>No</v>
      </c>
      <c r="H4877" s="17">
        <v>13</v>
      </c>
      <c r="I4877" s="17" t="str">
        <f>INDEX(Neighborhoods!$A:$C,MATCH(Places!$H4877,Neighborhoods!$A:$A,0),MATCH(Places!I$1,Neighborhoods!$1:$1,0))</f>
        <v>Manhattan</v>
      </c>
      <c r="J4877" s="17" t="str">
        <f>INDEX(Neighborhoods!$A:$C,MATCH(Places!$H4877,Neighborhoods!$A:$A,0),MATCH(Places!J$1,Neighborhoods!$1:$1,0))</f>
        <v>Chelsea</v>
      </c>
      <c r="K4877" s="17" t="s">
        <v>11822</v>
      </c>
      <c r="L4877" s="17" t="str">
        <f t="shared" si="304"/>
        <v>No</v>
      </c>
      <c r="M4877" s="17">
        <v>5</v>
      </c>
      <c r="N4877" s="17" t="str" cm="1">
        <f t="array" ref="N4877">_xlfn.IFS(M4877&lt;=2,"Small",M4877&lt;=5,"Medium",M4877&gt;5,"Large")</f>
        <v>Medium</v>
      </c>
      <c r="O4877" s="65">
        <v>108</v>
      </c>
      <c r="P4877" s="87">
        <f t="shared" si="305"/>
        <v>0.03</v>
      </c>
      <c r="Q4877" s="68">
        <v>4.79</v>
      </c>
      <c r="R4877" s="68" t="str" cm="1">
        <f t="array" ref="R4877">_xlfn.SWITCH(ROUND(Q4877,0),5,"Excellent",4,"Good",3,"Ok","Bad")</f>
        <v>Excellent</v>
      </c>
      <c r="S4877" s="17">
        <v>14</v>
      </c>
      <c r="T4877" s="17" t="str">
        <f t="shared" si="306"/>
        <v>No</v>
      </c>
      <c r="U4877" s="82">
        <v>43673</v>
      </c>
      <c r="V4877" s="82">
        <v>44014</v>
      </c>
      <c r="W4877" s="17">
        <v>155</v>
      </c>
      <c r="X4877" s="17" t="str">
        <f t="shared" si="307"/>
        <v>Active</v>
      </c>
      <c r="Y4877" s="17" t="s">
        <v>15615</v>
      </c>
      <c r="Z4877" s="17"/>
    </row>
    <row r="4878" spans="1:26" x14ac:dyDescent="0.25">
      <c r="A4878">
        <v>4877</v>
      </c>
      <c r="B4878" s="17" t="s">
        <v>3405</v>
      </c>
      <c r="C4878" s="17">
        <v>976</v>
      </c>
      <c r="D4878" s="17" t="str">
        <f>INDEX(Hosts!$A:$O,MATCH(Places!$C4878,Hosts!$A:$A,0),MATCH(Places!D$1,Hosts!$1:$1,0))</f>
        <v>Within an hour</v>
      </c>
      <c r="E4878" s="87">
        <f>INDEX(Hosts!$A:$O,MATCH(Places!$C4878,Hosts!$A:$A,0),MATCH(Places!E$1,Hosts!$1:$1,0))</f>
        <v>1</v>
      </c>
      <c r="F4878" s="87">
        <f>INDEX(Hosts!$A:$O,MATCH(Places!$C4878,Hosts!$A:$A,0),MATCH(Places!F$1,Hosts!$1:$1,0))</f>
        <v>0.81</v>
      </c>
      <c r="G4878" s="17" t="str">
        <f>INDEX(Hosts!$A:$O,MATCH(Places!$C4878,Hosts!$A:$A,0),MATCH(Places!G$1,Hosts!$1:$1,0))</f>
        <v>Yes</v>
      </c>
      <c r="H4878" s="17">
        <v>15</v>
      </c>
      <c r="I4878" s="17" t="str">
        <f>INDEX(Neighborhoods!$A:$C,MATCH(Places!$H4878,Neighborhoods!$A:$A,0),MATCH(Places!I$1,Neighborhoods!$1:$1,0))</f>
        <v>Manhattan</v>
      </c>
      <c r="J4878" s="17" t="str">
        <f>INDEX(Neighborhoods!$A:$C,MATCH(Places!$H4878,Neighborhoods!$A:$A,0),MATCH(Places!J$1,Neighborhoods!$1:$1,0))</f>
        <v>East Village</v>
      </c>
      <c r="K4878" s="17" t="s">
        <v>1</v>
      </c>
      <c r="L4878" s="17" t="str">
        <f t="shared" si="304"/>
        <v>Yes</v>
      </c>
      <c r="M4878" s="17">
        <v>1</v>
      </c>
      <c r="N4878" s="17" t="str" cm="1">
        <f t="array" ref="N4878">_xlfn.IFS(M4878&lt;=2,"Small",M4878&lt;=5,"Medium",M4878&gt;5,"Large")</f>
        <v>Small</v>
      </c>
      <c r="O4878" s="65">
        <v>48</v>
      </c>
      <c r="P4878" s="87">
        <f t="shared" si="305"/>
        <v>0.03</v>
      </c>
      <c r="Q4878" s="68">
        <v>5</v>
      </c>
      <c r="R4878" s="68" t="str" cm="1">
        <f t="array" ref="R4878">_xlfn.SWITCH(ROUND(Q4878,0),5,"Excellent",4,"Good",3,"Ok","Bad")</f>
        <v>Excellent</v>
      </c>
      <c r="S4878" s="17">
        <v>8</v>
      </c>
      <c r="T4878" s="17" t="str">
        <f t="shared" si="306"/>
        <v>No</v>
      </c>
      <c r="U4878" s="82">
        <v>43626</v>
      </c>
      <c r="V4878" s="82">
        <v>43800</v>
      </c>
      <c r="W4878" s="17">
        <v>259</v>
      </c>
      <c r="X4878" s="17" t="str">
        <f t="shared" si="307"/>
        <v>Active</v>
      </c>
      <c r="Y4878" s="17" t="s">
        <v>15615</v>
      </c>
      <c r="Z4878" s="17"/>
    </row>
    <row r="4879" spans="1:26" x14ac:dyDescent="0.25">
      <c r="A4879">
        <v>4878</v>
      </c>
      <c r="B4879" s="17" t="s">
        <v>3406</v>
      </c>
      <c r="C4879" s="17">
        <v>3880</v>
      </c>
      <c r="D4879" s="17" t="str">
        <f>INDEX(Hosts!$A:$O,MATCH(Places!$C4879,Hosts!$A:$A,0),MATCH(Places!D$1,Hosts!$1:$1,0))</f>
        <v>A few days or more</v>
      </c>
      <c r="E4879" s="87">
        <f>INDEX(Hosts!$A:$O,MATCH(Places!$C4879,Hosts!$A:$A,0),MATCH(Places!E$1,Hosts!$1:$1,0))</f>
        <v>0.38</v>
      </c>
      <c r="F4879" s="87">
        <f>INDEX(Hosts!$A:$O,MATCH(Places!$C4879,Hosts!$A:$A,0),MATCH(Places!F$1,Hosts!$1:$1,0))</f>
        <v>1</v>
      </c>
      <c r="G4879" s="17" t="str">
        <f>INDEX(Hosts!$A:$O,MATCH(Places!$C4879,Hosts!$A:$A,0),MATCH(Places!G$1,Hosts!$1:$1,0))</f>
        <v>No</v>
      </c>
      <c r="H4879" s="17">
        <v>7</v>
      </c>
      <c r="I4879" s="17" t="str">
        <f>INDEX(Neighborhoods!$A:$C,MATCH(Places!$H4879,Neighborhoods!$A:$A,0),MATCH(Places!I$1,Neighborhoods!$1:$1,0))</f>
        <v>Brooklyn</v>
      </c>
      <c r="J4879" s="17" t="str">
        <f>INDEX(Neighborhoods!$A:$C,MATCH(Places!$H4879,Neighborhoods!$A:$A,0),MATCH(Places!J$1,Neighborhoods!$1:$1,0))</f>
        <v>Bedford-Stuyvesant</v>
      </c>
      <c r="K4879" s="17" t="s">
        <v>11822</v>
      </c>
      <c r="L4879" s="17" t="str">
        <f t="shared" si="304"/>
        <v>No</v>
      </c>
      <c r="M4879" s="17">
        <v>4</v>
      </c>
      <c r="N4879" s="17" t="str" cm="1">
        <f t="array" ref="N4879">_xlfn.IFS(M4879&lt;=2,"Small",M4879&lt;=5,"Medium",M4879&gt;5,"Large")</f>
        <v>Medium</v>
      </c>
      <c r="O4879" s="65">
        <v>100</v>
      </c>
      <c r="P4879" s="87">
        <f t="shared" si="305"/>
        <v>0.03</v>
      </c>
      <c r="Q4879" s="68">
        <v>4.6399999999999997</v>
      </c>
      <c r="R4879" s="68" t="str" cm="1">
        <f t="array" ref="R4879">_xlfn.SWITCH(ROUND(Q4879,0),5,"Excellent",4,"Good",3,"Ok","Bad")</f>
        <v>Excellent</v>
      </c>
      <c r="S4879" s="17">
        <v>25</v>
      </c>
      <c r="T4879" s="17" t="str">
        <f t="shared" si="306"/>
        <v>No</v>
      </c>
      <c r="U4879" s="82">
        <v>43622</v>
      </c>
      <c r="V4879" s="82">
        <v>43898</v>
      </c>
      <c r="W4879" s="17">
        <v>262</v>
      </c>
      <c r="X4879" s="17" t="str">
        <f t="shared" si="307"/>
        <v>Active</v>
      </c>
      <c r="Y4879" s="17" t="s">
        <v>15615</v>
      </c>
      <c r="Z4879" s="17"/>
    </row>
    <row r="4880" spans="1:26" x14ac:dyDescent="0.25">
      <c r="A4880">
        <v>4879</v>
      </c>
      <c r="B4880" s="17" t="s">
        <v>13297</v>
      </c>
      <c r="C4880" s="17">
        <v>2612</v>
      </c>
      <c r="D4880" s="17" t="str">
        <f>INDEX(Hosts!$A:$O,MATCH(Places!$C4880,Hosts!$A:$A,0),MATCH(Places!D$1,Hosts!$1:$1,0))</f>
        <v>Within a day</v>
      </c>
      <c r="E4880" s="87">
        <f>INDEX(Hosts!$A:$O,MATCH(Places!$C4880,Hosts!$A:$A,0),MATCH(Places!E$1,Hosts!$1:$1,0))</f>
        <v>0.5</v>
      </c>
      <c r="F4880" s="87">
        <f>INDEX(Hosts!$A:$O,MATCH(Places!$C4880,Hosts!$A:$A,0),MATCH(Places!F$1,Hosts!$1:$1,0))</f>
        <v>0.69</v>
      </c>
      <c r="G4880" s="17" t="str">
        <f>INDEX(Hosts!$A:$O,MATCH(Places!$C4880,Hosts!$A:$A,0),MATCH(Places!G$1,Hosts!$1:$1,0))</f>
        <v>No</v>
      </c>
      <c r="H4880" s="17">
        <v>24</v>
      </c>
      <c r="I4880" s="17" t="str">
        <f>INDEX(Neighborhoods!$A:$C,MATCH(Places!$H4880,Neighborhoods!$A:$A,0),MATCH(Places!I$1,Neighborhoods!$1:$1,0))</f>
        <v>Queens</v>
      </c>
      <c r="J4880" s="17" t="str">
        <f>INDEX(Neighborhoods!$A:$C,MATCH(Places!$H4880,Neighborhoods!$A:$A,0),MATCH(Places!J$1,Neighborhoods!$1:$1,0))</f>
        <v>Long Island City</v>
      </c>
      <c r="K4880" s="17" t="s">
        <v>11822</v>
      </c>
      <c r="L4880" s="17" t="str">
        <f t="shared" si="304"/>
        <v>No</v>
      </c>
      <c r="M4880" s="17">
        <v>4</v>
      </c>
      <c r="N4880" s="17" t="str" cm="1">
        <f t="array" ref="N4880">_xlfn.IFS(M4880&lt;=2,"Small",M4880&lt;=5,"Medium",M4880&gt;5,"Large")</f>
        <v>Medium</v>
      </c>
      <c r="O4880" s="65">
        <v>265</v>
      </c>
      <c r="P4880" s="87">
        <f t="shared" si="305"/>
        <v>0.04</v>
      </c>
      <c r="Q4880" s="68">
        <v>4.75</v>
      </c>
      <c r="R4880" s="68" t="str" cm="1">
        <f t="array" ref="R4880">_xlfn.SWITCH(ROUND(Q4880,0),5,"Excellent",4,"Good",3,"Ok","Bad")</f>
        <v>Excellent</v>
      </c>
      <c r="S4880" s="17">
        <v>4</v>
      </c>
      <c r="T4880" s="17" t="str">
        <f t="shared" si="306"/>
        <v>No</v>
      </c>
      <c r="U4880" s="82">
        <v>43672</v>
      </c>
      <c r="V4880" s="82">
        <v>43756</v>
      </c>
      <c r="W4880" s="17">
        <v>106</v>
      </c>
      <c r="X4880" s="17" t="str">
        <f t="shared" si="307"/>
        <v>Active</v>
      </c>
      <c r="Y4880" s="17" t="s">
        <v>15616</v>
      </c>
      <c r="Z4880" s="17"/>
    </row>
    <row r="4881" spans="1:26" x14ac:dyDescent="0.25">
      <c r="A4881">
        <v>4880</v>
      </c>
      <c r="B4881" s="17" t="s">
        <v>3407</v>
      </c>
      <c r="C4881" s="17">
        <v>3878</v>
      </c>
      <c r="D4881" s="17" t="str">
        <f>INDEX(Hosts!$A:$O,MATCH(Places!$C4881,Hosts!$A:$A,0),MATCH(Places!D$1,Hosts!$1:$1,0))</f>
        <v>Within a day</v>
      </c>
      <c r="E4881" s="87">
        <f>INDEX(Hosts!$A:$O,MATCH(Places!$C4881,Hosts!$A:$A,0),MATCH(Places!E$1,Hosts!$1:$1,0))</f>
        <v>0.5</v>
      </c>
      <c r="F4881" s="87">
        <f>INDEX(Hosts!$A:$O,MATCH(Places!$C4881,Hosts!$A:$A,0),MATCH(Places!F$1,Hosts!$1:$1,0))</f>
        <v>1</v>
      </c>
      <c r="G4881" s="17" t="str">
        <f>INDEX(Hosts!$A:$O,MATCH(Places!$C4881,Hosts!$A:$A,0),MATCH(Places!G$1,Hosts!$1:$1,0))</f>
        <v>No</v>
      </c>
      <c r="H4881" s="17">
        <v>17</v>
      </c>
      <c r="I4881" s="17" t="str">
        <f>INDEX(Neighborhoods!$A:$C,MATCH(Places!$H4881,Neighborhoods!$A:$A,0),MATCH(Places!I$1,Neighborhoods!$1:$1,0))</f>
        <v>Manhattan</v>
      </c>
      <c r="J4881" s="17" t="str">
        <f>INDEX(Neighborhoods!$A:$C,MATCH(Places!$H4881,Neighborhoods!$A:$A,0),MATCH(Places!J$1,Neighborhoods!$1:$1,0))</f>
        <v>Hell's Kitchen</v>
      </c>
      <c r="K4881" s="17" t="s">
        <v>11822</v>
      </c>
      <c r="L4881" s="17" t="str">
        <f t="shared" si="304"/>
        <v>No</v>
      </c>
      <c r="M4881" s="17">
        <v>4</v>
      </c>
      <c r="N4881" s="17" t="str" cm="1">
        <f t="array" ref="N4881">_xlfn.IFS(M4881&lt;=2,"Small",M4881&lt;=5,"Medium",M4881&gt;5,"Large")</f>
        <v>Medium</v>
      </c>
      <c r="O4881" s="65">
        <v>326</v>
      </c>
      <c r="P4881" s="87">
        <f t="shared" si="305"/>
        <v>0.04</v>
      </c>
      <c r="Q4881" s="68">
        <v>4.55</v>
      </c>
      <c r="R4881" s="68" t="str" cm="1">
        <f t="array" ref="R4881">_xlfn.SWITCH(ROUND(Q4881,0),5,"Excellent",4,"Good",3,"Ok","Bad")</f>
        <v>Excellent</v>
      </c>
      <c r="S4881" s="17">
        <v>20</v>
      </c>
      <c r="T4881" s="17" t="str">
        <f t="shared" si="306"/>
        <v>No</v>
      </c>
      <c r="U4881" s="82">
        <v>43618</v>
      </c>
      <c r="V4881" s="82">
        <v>43831</v>
      </c>
      <c r="W4881" s="17">
        <v>0</v>
      </c>
      <c r="X4881" s="17" t="str">
        <f t="shared" si="307"/>
        <v>Inactive</v>
      </c>
      <c r="Y4881" s="17" t="s">
        <v>15616</v>
      </c>
      <c r="Z4881" s="17"/>
    </row>
    <row r="4882" spans="1:26" x14ac:dyDescent="0.25">
      <c r="A4882">
        <v>4881</v>
      </c>
      <c r="B4882" s="17" t="s">
        <v>3409</v>
      </c>
      <c r="C4882" s="17">
        <v>3882</v>
      </c>
      <c r="D4882" s="17" t="str">
        <f>INDEX(Hosts!$A:$O,MATCH(Places!$C4882,Hosts!$A:$A,0),MATCH(Places!D$1,Hosts!$1:$1,0))</f>
        <v>Within a few hours</v>
      </c>
      <c r="E4882" s="87">
        <f>INDEX(Hosts!$A:$O,MATCH(Places!$C4882,Hosts!$A:$A,0),MATCH(Places!E$1,Hosts!$1:$1,0))</f>
        <v>1</v>
      </c>
      <c r="F4882" s="87">
        <f>INDEX(Hosts!$A:$O,MATCH(Places!$C4882,Hosts!$A:$A,0),MATCH(Places!F$1,Hosts!$1:$1,0))</f>
        <v>0.84</v>
      </c>
      <c r="G4882" s="17" t="str">
        <f>INDEX(Hosts!$A:$O,MATCH(Places!$C4882,Hosts!$A:$A,0),MATCH(Places!G$1,Hosts!$1:$1,0))</f>
        <v>No</v>
      </c>
      <c r="H4882" s="17">
        <v>9</v>
      </c>
      <c r="I4882" s="17" t="str">
        <f>INDEX(Neighborhoods!$A:$C,MATCH(Places!$H4882,Neighborhoods!$A:$A,0),MATCH(Places!I$1,Neighborhoods!$1:$1,0))</f>
        <v>Brooklyn</v>
      </c>
      <c r="J4882" s="17" t="str">
        <f>INDEX(Neighborhoods!$A:$C,MATCH(Places!$H4882,Neighborhoods!$A:$A,0),MATCH(Places!J$1,Neighborhoods!$1:$1,0))</f>
        <v>Crown Heights</v>
      </c>
      <c r="K4882" s="17" t="s">
        <v>11822</v>
      </c>
      <c r="L4882" s="17" t="str">
        <f t="shared" si="304"/>
        <v>No</v>
      </c>
      <c r="M4882" s="17">
        <v>13</v>
      </c>
      <c r="N4882" s="17" t="str" cm="1">
        <f t="array" ref="N4882">_xlfn.IFS(M4882&lt;=2,"Small",M4882&lt;=5,"Medium",M4882&gt;5,"Large")</f>
        <v>Large</v>
      </c>
      <c r="O4882" s="65">
        <v>395</v>
      </c>
      <c r="P4882" s="87">
        <f t="shared" si="305"/>
        <v>0.04</v>
      </c>
      <c r="Q4882" s="68">
        <v>4.6500000000000004</v>
      </c>
      <c r="R4882" s="68" t="str" cm="1">
        <f t="array" ref="R4882">_xlfn.SWITCH(ROUND(Q4882,0),5,"Excellent",4,"Good",3,"Ok","Bad")</f>
        <v>Excellent</v>
      </c>
      <c r="S4882" s="17">
        <v>23</v>
      </c>
      <c r="T4882" s="17" t="str">
        <f t="shared" si="306"/>
        <v>No</v>
      </c>
      <c r="U4882" s="82">
        <v>43632</v>
      </c>
      <c r="V4882" s="82">
        <v>43994</v>
      </c>
      <c r="W4882" s="17">
        <v>358</v>
      </c>
      <c r="X4882" s="17" t="str">
        <f t="shared" si="307"/>
        <v>Active</v>
      </c>
      <c r="Y4882" s="17" t="s">
        <v>15615</v>
      </c>
      <c r="Z4882" s="17"/>
    </row>
    <row r="4883" spans="1:26" x14ac:dyDescent="0.25">
      <c r="A4883">
        <v>4882</v>
      </c>
      <c r="B4883" s="17" t="s">
        <v>3410</v>
      </c>
      <c r="C4883" s="17">
        <v>2400</v>
      </c>
      <c r="D4883" s="17" t="str">
        <f>INDEX(Hosts!$A:$O,MATCH(Places!$C4883,Hosts!$A:$A,0),MATCH(Places!D$1,Hosts!$1:$1,0))</f>
        <v>Within a day</v>
      </c>
      <c r="E4883" s="87">
        <f>INDEX(Hosts!$A:$O,MATCH(Places!$C4883,Hosts!$A:$A,0),MATCH(Places!E$1,Hosts!$1:$1,0))</f>
        <v>0.5</v>
      </c>
      <c r="F4883" s="87">
        <f>INDEX(Hosts!$A:$O,MATCH(Places!$C4883,Hosts!$A:$A,0),MATCH(Places!F$1,Hosts!$1:$1,0))</f>
        <v>0.73</v>
      </c>
      <c r="G4883" s="17" t="str">
        <f>INDEX(Hosts!$A:$O,MATCH(Places!$C4883,Hosts!$A:$A,0),MATCH(Places!G$1,Hosts!$1:$1,0))</f>
        <v>No</v>
      </c>
      <c r="H4883" s="17">
        <v>21</v>
      </c>
      <c r="I4883" s="17" t="str">
        <f>INDEX(Neighborhoods!$A:$C,MATCH(Places!$H4883,Neighborhoods!$A:$A,0),MATCH(Places!I$1,Neighborhoods!$1:$1,0))</f>
        <v>Queens</v>
      </c>
      <c r="J4883" s="17" t="str">
        <f>INDEX(Neighborhoods!$A:$C,MATCH(Places!$H4883,Neighborhoods!$A:$A,0),MATCH(Places!J$1,Neighborhoods!$1:$1,0))</f>
        <v>Astoria</v>
      </c>
      <c r="K4883" s="17" t="s">
        <v>1</v>
      </c>
      <c r="L4883" s="17" t="str">
        <f t="shared" si="304"/>
        <v>Yes</v>
      </c>
      <c r="M4883" s="17">
        <v>2</v>
      </c>
      <c r="N4883" s="17" t="str" cm="1">
        <f t="array" ref="N4883">_xlfn.IFS(M4883&lt;=2,"Small",M4883&lt;=5,"Medium",M4883&gt;5,"Large")</f>
        <v>Small</v>
      </c>
      <c r="O4883" s="65">
        <v>50</v>
      </c>
      <c r="P4883" s="87">
        <f t="shared" si="305"/>
        <v>0.03</v>
      </c>
      <c r="Q4883" s="68">
        <v>4.76</v>
      </c>
      <c r="R4883" s="68" t="str" cm="1">
        <f t="array" ref="R4883">_xlfn.SWITCH(ROUND(Q4883,0),5,"Excellent",4,"Good",3,"Ok","Bad")</f>
        <v>Excellent</v>
      </c>
      <c r="S4883" s="17">
        <v>25</v>
      </c>
      <c r="T4883" s="17" t="str">
        <f t="shared" si="306"/>
        <v>No</v>
      </c>
      <c r="U4883" s="82">
        <v>43629</v>
      </c>
      <c r="V4883" s="82">
        <v>43831</v>
      </c>
      <c r="W4883" s="17">
        <v>86</v>
      </c>
      <c r="X4883" s="17" t="str">
        <f t="shared" si="307"/>
        <v>Active</v>
      </c>
      <c r="Y4883" s="17" t="s">
        <v>15615</v>
      </c>
      <c r="Z4883" s="17"/>
    </row>
    <row r="4884" spans="1:26" x14ac:dyDescent="0.25">
      <c r="A4884">
        <v>4883</v>
      </c>
      <c r="B4884" s="17" t="s">
        <v>15406</v>
      </c>
      <c r="C4884" s="17">
        <v>3883</v>
      </c>
      <c r="D4884" s="17" t="str">
        <f>INDEX(Hosts!$A:$O,MATCH(Places!$C4884,Hosts!$A:$A,0),MATCH(Places!D$1,Hosts!$1:$1,0))</f>
        <v>Within an hour</v>
      </c>
      <c r="E4884" s="87">
        <f>INDEX(Hosts!$A:$O,MATCH(Places!$C4884,Hosts!$A:$A,0),MATCH(Places!E$1,Hosts!$1:$1,0))</f>
        <v>1</v>
      </c>
      <c r="F4884" s="87">
        <f>INDEX(Hosts!$A:$O,MATCH(Places!$C4884,Hosts!$A:$A,0),MATCH(Places!F$1,Hosts!$1:$1,0))</f>
        <v>0.89</v>
      </c>
      <c r="G4884" s="17" t="str">
        <f>INDEX(Hosts!$A:$O,MATCH(Places!$C4884,Hosts!$A:$A,0),MATCH(Places!G$1,Hosts!$1:$1,0))</f>
        <v>Yes</v>
      </c>
      <c r="H4884" s="17">
        <v>23</v>
      </c>
      <c r="I4884" s="17" t="str">
        <f>INDEX(Neighborhoods!$A:$C,MATCH(Places!$H4884,Neighborhoods!$A:$A,0),MATCH(Places!I$1,Neighborhoods!$1:$1,0))</f>
        <v>Queens</v>
      </c>
      <c r="J4884" s="17" t="str">
        <f>INDEX(Neighborhoods!$A:$C,MATCH(Places!$H4884,Neighborhoods!$A:$A,0),MATCH(Places!J$1,Neighborhoods!$1:$1,0))</f>
        <v>Jamaica</v>
      </c>
      <c r="K4884" s="17" t="s">
        <v>11822</v>
      </c>
      <c r="L4884" s="17" t="str">
        <f t="shared" si="304"/>
        <v>No</v>
      </c>
      <c r="M4884" s="17">
        <v>2</v>
      </c>
      <c r="N4884" s="17" t="str" cm="1">
        <f t="array" ref="N4884">_xlfn.IFS(M4884&lt;=2,"Small",M4884&lt;=5,"Medium",M4884&gt;5,"Large")</f>
        <v>Small</v>
      </c>
      <c r="O4884" s="65">
        <v>92</v>
      </c>
      <c r="P4884" s="87">
        <f t="shared" si="305"/>
        <v>0.03</v>
      </c>
      <c r="Q4884" s="68">
        <v>5</v>
      </c>
      <c r="R4884" s="68" t="str" cm="1">
        <f t="array" ref="R4884">_xlfn.SWITCH(ROUND(Q4884,0),5,"Excellent",4,"Good",3,"Ok","Bad")</f>
        <v>Excellent</v>
      </c>
      <c r="S4884" s="17">
        <v>27</v>
      </c>
      <c r="T4884" s="17" t="str">
        <f t="shared" si="306"/>
        <v>No</v>
      </c>
      <c r="U4884" s="82">
        <v>43633</v>
      </c>
      <c r="V4884" s="82">
        <v>44053</v>
      </c>
      <c r="W4884" s="17">
        <v>260</v>
      </c>
      <c r="X4884" s="17" t="str">
        <f t="shared" si="307"/>
        <v>Active</v>
      </c>
      <c r="Y4884" s="17" t="s">
        <v>15615</v>
      </c>
      <c r="Z4884" s="17"/>
    </row>
    <row r="4885" spans="1:26" x14ac:dyDescent="0.25">
      <c r="A4885">
        <v>4884</v>
      </c>
      <c r="B4885" s="17" t="s">
        <v>15497</v>
      </c>
      <c r="C4885" s="17">
        <v>2050</v>
      </c>
      <c r="D4885" s="17" t="str">
        <f>INDEX(Hosts!$A:$O,MATCH(Places!$C4885,Hosts!$A:$A,0),MATCH(Places!D$1,Hosts!$1:$1,0))</f>
        <v>Within a few hours</v>
      </c>
      <c r="E4885" s="87">
        <f>INDEX(Hosts!$A:$O,MATCH(Places!$C4885,Hosts!$A:$A,0),MATCH(Places!E$1,Hosts!$1:$1,0))</f>
        <v>0.92</v>
      </c>
      <c r="F4885" s="87">
        <f>INDEX(Hosts!$A:$O,MATCH(Places!$C4885,Hosts!$A:$A,0),MATCH(Places!F$1,Hosts!$1:$1,0))</f>
        <v>0.77</v>
      </c>
      <c r="G4885" s="17" t="str">
        <f>INDEX(Hosts!$A:$O,MATCH(Places!$C4885,Hosts!$A:$A,0),MATCH(Places!G$1,Hosts!$1:$1,0))</f>
        <v>Yes</v>
      </c>
      <c r="H4885" s="17">
        <v>12</v>
      </c>
      <c r="I4885" s="17" t="str">
        <f>INDEX(Neighborhoods!$A:$C,MATCH(Places!$H4885,Neighborhoods!$A:$A,0),MATCH(Places!I$1,Neighborhoods!$1:$1,0))</f>
        <v>Brooklyn</v>
      </c>
      <c r="J4885" s="17" t="str">
        <f>INDEX(Neighborhoods!$A:$C,MATCH(Places!$H4885,Neighborhoods!$A:$A,0),MATCH(Places!J$1,Neighborhoods!$1:$1,0))</f>
        <v>Williamsburg</v>
      </c>
      <c r="K4885" s="17" t="s">
        <v>1</v>
      </c>
      <c r="L4885" s="17" t="str">
        <f t="shared" si="304"/>
        <v>Yes</v>
      </c>
      <c r="M4885" s="17">
        <v>2</v>
      </c>
      <c r="N4885" s="17" t="str" cm="1">
        <f t="array" ref="N4885">_xlfn.IFS(M4885&lt;=2,"Small",M4885&lt;=5,"Medium",M4885&gt;5,"Large")</f>
        <v>Small</v>
      </c>
      <c r="O4885" s="65">
        <v>70</v>
      </c>
      <c r="P4885" s="87">
        <f t="shared" si="305"/>
        <v>0.03</v>
      </c>
      <c r="Q4885" s="68">
        <v>4.95</v>
      </c>
      <c r="R4885" s="68" t="str" cm="1">
        <f t="array" ref="R4885">_xlfn.SWITCH(ROUND(Q4885,0),5,"Excellent",4,"Good",3,"Ok","Bad")</f>
        <v>Excellent</v>
      </c>
      <c r="S4885" s="17">
        <v>19</v>
      </c>
      <c r="T4885" s="17" t="str">
        <f t="shared" si="306"/>
        <v>No</v>
      </c>
      <c r="U4885" s="82">
        <v>43637</v>
      </c>
      <c r="V4885" s="82">
        <v>43842</v>
      </c>
      <c r="W4885" s="17">
        <v>189</v>
      </c>
      <c r="X4885" s="17" t="str">
        <f t="shared" si="307"/>
        <v>Active</v>
      </c>
      <c r="Y4885" s="17" t="s">
        <v>15615</v>
      </c>
      <c r="Z4885" s="17"/>
    </row>
    <row r="4886" spans="1:26" x14ac:dyDescent="0.25">
      <c r="A4886">
        <v>4885</v>
      </c>
      <c r="B4886" s="17" t="s">
        <v>3412</v>
      </c>
      <c r="C4886" s="17">
        <v>3441</v>
      </c>
      <c r="D4886" s="17" t="str">
        <f>INDEX(Hosts!$A:$O,MATCH(Places!$C4886,Hosts!$A:$A,0),MATCH(Places!D$1,Hosts!$1:$1,0))</f>
        <v>Within an hour</v>
      </c>
      <c r="E4886" s="87">
        <f>INDEX(Hosts!$A:$O,MATCH(Places!$C4886,Hosts!$A:$A,0),MATCH(Places!E$1,Hosts!$1:$1,0))</f>
        <v>1</v>
      </c>
      <c r="F4886" s="87">
        <f>INDEX(Hosts!$A:$O,MATCH(Places!$C4886,Hosts!$A:$A,0),MATCH(Places!F$1,Hosts!$1:$1,0))</f>
        <v>1</v>
      </c>
      <c r="G4886" s="17" t="str">
        <f>INDEX(Hosts!$A:$O,MATCH(Places!$C4886,Hosts!$A:$A,0),MATCH(Places!G$1,Hosts!$1:$1,0))</f>
        <v>Yes</v>
      </c>
      <c r="H4886" s="17">
        <v>26</v>
      </c>
      <c r="I4886" s="17" t="str">
        <f>INDEX(Neighborhoods!$A:$C,MATCH(Places!$H4886,Neighborhoods!$A:$A,0),MATCH(Places!I$1,Neighborhoods!$1:$1,0))</f>
        <v>Queens</v>
      </c>
      <c r="J4886" s="17" t="str">
        <f>INDEX(Neighborhoods!$A:$C,MATCH(Places!$H4886,Neighborhoods!$A:$A,0),MATCH(Places!J$1,Neighborhoods!$1:$1,0))</f>
        <v>Sunnyside</v>
      </c>
      <c r="K4886" s="17" t="s">
        <v>1</v>
      </c>
      <c r="L4886" s="17" t="str">
        <f t="shared" si="304"/>
        <v>Yes</v>
      </c>
      <c r="M4886" s="17">
        <v>3</v>
      </c>
      <c r="N4886" s="17" t="str" cm="1">
        <f t="array" ref="N4886">_xlfn.IFS(M4886&lt;=2,"Small",M4886&lt;=5,"Medium",M4886&gt;5,"Large")</f>
        <v>Medium</v>
      </c>
      <c r="O4886" s="65">
        <v>59</v>
      </c>
      <c r="P4886" s="87">
        <f t="shared" si="305"/>
        <v>0.03</v>
      </c>
      <c r="Q4886" s="68">
        <v>4.74</v>
      </c>
      <c r="R4886" s="68" t="str" cm="1">
        <f t="array" ref="R4886">_xlfn.SWITCH(ROUND(Q4886,0),5,"Excellent",4,"Good",3,"Ok","Bad")</f>
        <v>Excellent</v>
      </c>
      <c r="S4886" s="17">
        <v>19</v>
      </c>
      <c r="T4886" s="17" t="str">
        <f t="shared" si="306"/>
        <v>No</v>
      </c>
      <c r="U4886" s="82">
        <v>43618</v>
      </c>
      <c r="V4886" s="82">
        <v>44030</v>
      </c>
      <c r="W4886" s="17">
        <v>365</v>
      </c>
      <c r="X4886" s="17" t="str">
        <f t="shared" si="307"/>
        <v>Active</v>
      </c>
      <c r="Y4886" s="17" t="s">
        <v>15616</v>
      </c>
      <c r="Z4886" s="17"/>
    </row>
    <row r="4887" spans="1:26" x14ac:dyDescent="0.25">
      <c r="A4887">
        <v>4886</v>
      </c>
      <c r="B4887" s="17" t="s">
        <v>13257</v>
      </c>
      <c r="C4887" s="17">
        <v>3886</v>
      </c>
      <c r="D4887" s="17" t="str">
        <f>INDEX(Hosts!$A:$O,MATCH(Places!$C4887,Hosts!$A:$A,0),MATCH(Places!D$1,Hosts!$1:$1,0))</f>
        <v>Within a day</v>
      </c>
      <c r="E4887" s="87">
        <f>INDEX(Hosts!$A:$O,MATCH(Places!$C4887,Hosts!$A:$A,0),MATCH(Places!E$1,Hosts!$1:$1,0))</f>
        <v>0.9</v>
      </c>
      <c r="F4887" s="87">
        <f>INDEX(Hosts!$A:$O,MATCH(Places!$C4887,Hosts!$A:$A,0),MATCH(Places!F$1,Hosts!$1:$1,0))</f>
        <v>1</v>
      </c>
      <c r="G4887" s="17" t="str">
        <f>INDEX(Hosts!$A:$O,MATCH(Places!$C4887,Hosts!$A:$A,0),MATCH(Places!G$1,Hosts!$1:$1,0))</f>
        <v>Yes</v>
      </c>
      <c r="H4887" s="17">
        <v>18</v>
      </c>
      <c r="I4887" s="17" t="str">
        <f>INDEX(Neighborhoods!$A:$C,MATCH(Places!$H4887,Neighborhoods!$A:$A,0),MATCH(Places!I$1,Neighborhoods!$1:$1,0))</f>
        <v>Manhattan</v>
      </c>
      <c r="J4887" s="17" t="str">
        <f>INDEX(Neighborhoods!$A:$C,MATCH(Places!$H4887,Neighborhoods!$A:$A,0),MATCH(Places!J$1,Neighborhoods!$1:$1,0))</f>
        <v>Midtown</v>
      </c>
      <c r="K4887" s="17" t="s">
        <v>11822</v>
      </c>
      <c r="L4887" s="17" t="str">
        <f t="shared" si="304"/>
        <v>No</v>
      </c>
      <c r="M4887" s="17">
        <v>14</v>
      </c>
      <c r="N4887" s="17" t="str" cm="1">
        <f t="array" ref="N4887">_xlfn.IFS(M4887&lt;=2,"Small",M4887&lt;=5,"Medium",M4887&gt;5,"Large")</f>
        <v>Large</v>
      </c>
      <c r="O4887" s="65">
        <v>543</v>
      </c>
      <c r="P4887" s="87">
        <f t="shared" si="305"/>
        <v>0.05</v>
      </c>
      <c r="Q4887" s="68">
        <v>5</v>
      </c>
      <c r="R4887" s="68" t="str" cm="1">
        <f t="array" ref="R4887">_xlfn.SWITCH(ROUND(Q4887,0),5,"Excellent",4,"Good",3,"Ok","Bad")</f>
        <v>Excellent</v>
      </c>
      <c r="S4887" s="17">
        <v>16</v>
      </c>
      <c r="T4887" s="17" t="str">
        <f t="shared" si="306"/>
        <v>No</v>
      </c>
      <c r="U4887" s="82">
        <v>43707</v>
      </c>
      <c r="V4887" s="82">
        <v>44010</v>
      </c>
      <c r="W4887" s="17">
        <v>349</v>
      </c>
      <c r="X4887" s="17" t="str">
        <f t="shared" si="307"/>
        <v>Active</v>
      </c>
      <c r="Y4887" s="17" t="s">
        <v>15615</v>
      </c>
      <c r="Z4887" s="17"/>
    </row>
    <row r="4888" spans="1:26" x14ac:dyDescent="0.25">
      <c r="A4888">
        <v>4887</v>
      </c>
      <c r="B4888" s="17" t="s">
        <v>15315</v>
      </c>
      <c r="C4888" s="17">
        <v>3022</v>
      </c>
      <c r="D4888" s="17" t="str">
        <f>INDEX(Hosts!$A:$O,MATCH(Places!$C4888,Hosts!$A:$A,0),MATCH(Places!D$1,Hosts!$1:$1,0))</f>
        <v>Within an hour</v>
      </c>
      <c r="E4888" s="87">
        <f>INDEX(Hosts!$A:$O,MATCH(Places!$C4888,Hosts!$A:$A,0),MATCH(Places!E$1,Hosts!$1:$1,0))</f>
        <v>1</v>
      </c>
      <c r="F4888" s="87">
        <f>INDEX(Hosts!$A:$O,MATCH(Places!$C4888,Hosts!$A:$A,0),MATCH(Places!F$1,Hosts!$1:$1,0))</f>
        <v>0.95</v>
      </c>
      <c r="G4888" s="17" t="str">
        <f>INDEX(Hosts!$A:$O,MATCH(Places!$C4888,Hosts!$A:$A,0),MATCH(Places!G$1,Hosts!$1:$1,0))</f>
        <v>Yes</v>
      </c>
      <c r="H4888" s="17">
        <v>8</v>
      </c>
      <c r="I4888" s="17" t="str">
        <f>INDEX(Neighborhoods!$A:$C,MATCH(Places!$H4888,Neighborhoods!$A:$A,0),MATCH(Places!I$1,Neighborhoods!$1:$1,0))</f>
        <v>Brooklyn</v>
      </c>
      <c r="J4888" s="17" t="str">
        <f>INDEX(Neighborhoods!$A:$C,MATCH(Places!$H4888,Neighborhoods!$A:$A,0),MATCH(Places!J$1,Neighborhoods!$1:$1,0))</f>
        <v>Bushwick</v>
      </c>
      <c r="K4888" s="17" t="s">
        <v>1</v>
      </c>
      <c r="L4888" s="17" t="str">
        <f t="shared" si="304"/>
        <v>Yes</v>
      </c>
      <c r="M4888" s="17">
        <v>2</v>
      </c>
      <c r="N4888" s="17" t="str" cm="1">
        <f t="array" ref="N4888">_xlfn.IFS(M4888&lt;=2,"Small",M4888&lt;=5,"Medium",M4888&gt;5,"Large")</f>
        <v>Small</v>
      </c>
      <c r="O4888" s="65">
        <v>69</v>
      </c>
      <c r="P4888" s="87">
        <f t="shared" si="305"/>
        <v>0.03</v>
      </c>
      <c r="Q4888" s="68">
        <v>4.91</v>
      </c>
      <c r="R4888" s="68" t="str" cm="1">
        <f t="array" ref="R4888">_xlfn.SWITCH(ROUND(Q4888,0),5,"Excellent",4,"Good",3,"Ok","Bad")</f>
        <v>Excellent</v>
      </c>
      <c r="S4888" s="17">
        <v>44</v>
      </c>
      <c r="T4888" s="17" t="str">
        <f t="shared" si="306"/>
        <v>No</v>
      </c>
      <c r="U4888" s="82">
        <v>43620</v>
      </c>
      <c r="V4888" s="82">
        <v>44053</v>
      </c>
      <c r="W4888" s="17">
        <v>357</v>
      </c>
      <c r="X4888" s="17" t="str">
        <f t="shared" si="307"/>
        <v>Active</v>
      </c>
      <c r="Y4888" s="17" t="s">
        <v>15615</v>
      </c>
      <c r="Z4888" s="17"/>
    </row>
    <row r="4889" spans="1:26" x14ac:dyDescent="0.25">
      <c r="A4889">
        <v>4888</v>
      </c>
      <c r="B4889" s="17" t="s">
        <v>13833</v>
      </c>
      <c r="C4889" s="17">
        <v>3887</v>
      </c>
      <c r="D4889" s="17" t="str">
        <f>INDEX(Hosts!$A:$O,MATCH(Places!$C4889,Hosts!$A:$A,0),MATCH(Places!D$1,Hosts!$1:$1,0))</f>
        <v>Within an hour</v>
      </c>
      <c r="E4889" s="87">
        <f>INDEX(Hosts!$A:$O,MATCH(Places!$C4889,Hosts!$A:$A,0),MATCH(Places!E$1,Hosts!$1:$1,0))</f>
        <v>1</v>
      </c>
      <c r="F4889" s="87">
        <f>INDEX(Hosts!$A:$O,MATCH(Places!$C4889,Hosts!$A:$A,0),MATCH(Places!F$1,Hosts!$1:$1,0))</f>
        <v>0.83</v>
      </c>
      <c r="G4889" s="17" t="str">
        <f>INDEX(Hosts!$A:$O,MATCH(Places!$C4889,Hosts!$A:$A,0),MATCH(Places!G$1,Hosts!$1:$1,0))</f>
        <v>Yes</v>
      </c>
      <c r="H4889" s="17">
        <v>14</v>
      </c>
      <c r="I4889" s="17" t="str">
        <f>INDEX(Neighborhoods!$A:$C,MATCH(Places!$H4889,Neighborhoods!$A:$A,0),MATCH(Places!I$1,Neighborhoods!$1:$1,0))</f>
        <v>Manhattan</v>
      </c>
      <c r="J4889" s="17" t="str">
        <f>INDEX(Neighborhoods!$A:$C,MATCH(Places!$H4889,Neighborhoods!$A:$A,0),MATCH(Places!J$1,Neighborhoods!$1:$1,0))</f>
        <v>East Harlem</v>
      </c>
      <c r="K4889" s="17" t="s">
        <v>11822</v>
      </c>
      <c r="L4889" s="17" t="str">
        <f t="shared" si="304"/>
        <v>No</v>
      </c>
      <c r="M4889" s="17">
        <v>6</v>
      </c>
      <c r="N4889" s="17" t="str" cm="1">
        <f t="array" ref="N4889">_xlfn.IFS(M4889&lt;=2,"Small",M4889&lt;=5,"Medium",M4889&gt;5,"Large")</f>
        <v>Large</v>
      </c>
      <c r="O4889" s="65">
        <v>180</v>
      </c>
      <c r="P4889" s="87">
        <f t="shared" si="305"/>
        <v>0.03</v>
      </c>
      <c r="Q4889" s="68">
        <v>5</v>
      </c>
      <c r="R4889" s="68" t="str" cm="1">
        <f t="array" ref="R4889">_xlfn.SWITCH(ROUND(Q4889,0),5,"Excellent",4,"Good",3,"Ok","Bad")</f>
        <v>Excellent</v>
      </c>
      <c r="S4889" s="17">
        <v>24</v>
      </c>
      <c r="T4889" s="17" t="str">
        <f t="shared" si="306"/>
        <v>No</v>
      </c>
      <c r="U4889" s="82">
        <v>43752</v>
      </c>
      <c r="V4889" s="82">
        <v>44038</v>
      </c>
      <c r="W4889" s="17">
        <v>223</v>
      </c>
      <c r="X4889" s="17" t="str">
        <f t="shared" si="307"/>
        <v>Active</v>
      </c>
      <c r="Y4889" s="17" t="s">
        <v>15615</v>
      </c>
      <c r="Z4889" s="17"/>
    </row>
    <row r="4890" spans="1:26" x14ac:dyDescent="0.25">
      <c r="A4890">
        <v>4889</v>
      </c>
      <c r="B4890" s="17" t="s">
        <v>3413</v>
      </c>
      <c r="C4890" s="17">
        <v>3888</v>
      </c>
      <c r="D4890" s="17" t="str">
        <f>INDEX(Hosts!$A:$O,MATCH(Places!$C4890,Hosts!$A:$A,0),MATCH(Places!D$1,Hosts!$1:$1,0))</f>
        <v>Within an hour</v>
      </c>
      <c r="E4890" s="87">
        <f>INDEX(Hosts!$A:$O,MATCH(Places!$C4890,Hosts!$A:$A,0),MATCH(Places!E$1,Hosts!$1:$1,0))</f>
        <v>1</v>
      </c>
      <c r="F4890" s="87">
        <f>INDEX(Hosts!$A:$O,MATCH(Places!$C4890,Hosts!$A:$A,0),MATCH(Places!F$1,Hosts!$1:$1,0))</f>
        <v>1</v>
      </c>
      <c r="G4890" s="17" t="str">
        <f>INDEX(Hosts!$A:$O,MATCH(Places!$C4890,Hosts!$A:$A,0),MATCH(Places!G$1,Hosts!$1:$1,0))</f>
        <v>Yes</v>
      </c>
      <c r="H4890" s="17">
        <v>16</v>
      </c>
      <c r="I4890" s="17" t="str">
        <f>INDEX(Neighborhoods!$A:$C,MATCH(Places!$H4890,Neighborhoods!$A:$A,0),MATCH(Places!I$1,Neighborhoods!$1:$1,0))</f>
        <v>Manhattan</v>
      </c>
      <c r="J4890" s="17" t="str">
        <f>INDEX(Neighborhoods!$A:$C,MATCH(Places!$H4890,Neighborhoods!$A:$A,0),MATCH(Places!J$1,Neighborhoods!$1:$1,0))</f>
        <v>Harlem</v>
      </c>
      <c r="K4890" s="17" t="s">
        <v>1</v>
      </c>
      <c r="L4890" s="17" t="str">
        <f t="shared" si="304"/>
        <v>Yes</v>
      </c>
      <c r="M4890" s="17">
        <v>1</v>
      </c>
      <c r="N4890" s="17" t="str" cm="1">
        <f t="array" ref="N4890">_xlfn.IFS(M4890&lt;=2,"Small",M4890&lt;=5,"Medium",M4890&gt;5,"Large")</f>
        <v>Small</v>
      </c>
      <c r="O4890" s="65">
        <v>50</v>
      </c>
      <c r="P4890" s="87">
        <f t="shared" si="305"/>
        <v>0.03</v>
      </c>
      <c r="Q4890" s="68">
        <v>5</v>
      </c>
      <c r="R4890" s="68" t="str" cm="1">
        <f t="array" ref="R4890">_xlfn.SWITCH(ROUND(Q4890,0),5,"Excellent",4,"Good",3,"Ok","Bad")</f>
        <v>Excellent</v>
      </c>
      <c r="S4890" s="17">
        <v>63</v>
      </c>
      <c r="T4890" s="17" t="str">
        <f t="shared" si="306"/>
        <v>No</v>
      </c>
      <c r="U4890" s="82">
        <v>43619</v>
      </c>
      <c r="V4890" s="82">
        <v>44057</v>
      </c>
      <c r="W4890" s="17">
        <v>174</v>
      </c>
      <c r="X4890" s="17" t="str">
        <f t="shared" si="307"/>
        <v>Active</v>
      </c>
      <c r="Y4890" s="17" t="s">
        <v>15616</v>
      </c>
      <c r="Z4890" s="17"/>
    </row>
    <row r="4891" spans="1:26" x14ac:dyDescent="0.25">
      <c r="A4891">
        <v>4890</v>
      </c>
      <c r="B4891" s="17" t="s">
        <v>3414</v>
      </c>
      <c r="C4891" s="17">
        <v>3839</v>
      </c>
      <c r="D4891" s="17" t="str">
        <f>INDEX(Hosts!$A:$O,MATCH(Places!$C4891,Hosts!$A:$A,0),MATCH(Places!D$1,Hosts!$1:$1,0))</f>
        <v>Within a few hours</v>
      </c>
      <c r="E4891" s="87">
        <f>INDEX(Hosts!$A:$O,MATCH(Places!$C4891,Hosts!$A:$A,0),MATCH(Places!E$1,Hosts!$1:$1,0))</f>
        <v>0.85</v>
      </c>
      <c r="F4891" s="87">
        <f>INDEX(Hosts!$A:$O,MATCH(Places!$C4891,Hosts!$A:$A,0),MATCH(Places!F$1,Hosts!$1:$1,0))</f>
        <v>0.74</v>
      </c>
      <c r="G4891" s="17" t="str">
        <f>INDEX(Hosts!$A:$O,MATCH(Places!$C4891,Hosts!$A:$A,0),MATCH(Places!G$1,Hosts!$1:$1,0))</f>
        <v>No</v>
      </c>
      <c r="H4891" s="17">
        <v>7</v>
      </c>
      <c r="I4891" s="17" t="str">
        <f>INDEX(Neighborhoods!$A:$C,MATCH(Places!$H4891,Neighborhoods!$A:$A,0),MATCH(Places!I$1,Neighborhoods!$1:$1,0))</f>
        <v>Brooklyn</v>
      </c>
      <c r="J4891" s="17" t="str">
        <f>INDEX(Neighborhoods!$A:$C,MATCH(Places!$H4891,Neighborhoods!$A:$A,0),MATCH(Places!J$1,Neighborhoods!$1:$1,0))</f>
        <v>Bedford-Stuyvesant</v>
      </c>
      <c r="K4891" s="17" t="s">
        <v>11822</v>
      </c>
      <c r="L4891" s="17" t="str">
        <f t="shared" si="304"/>
        <v>No</v>
      </c>
      <c r="M4891" s="17">
        <v>14</v>
      </c>
      <c r="N4891" s="17" t="str" cm="1">
        <f t="array" ref="N4891">_xlfn.IFS(M4891&lt;=2,"Small",M4891&lt;=5,"Medium",M4891&gt;5,"Large")</f>
        <v>Large</v>
      </c>
      <c r="O4891" s="65">
        <v>210</v>
      </c>
      <c r="P4891" s="87">
        <f t="shared" si="305"/>
        <v>0.04</v>
      </c>
      <c r="Q4891" s="68">
        <v>4.74</v>
      </c>
      <c r="R4891" s="68" t="str" cm="1">
        <f t="array" ref="R4891">_xlfn.SWITCH(ROUND(Q4891,0),5,"Excellent",4,"Good",3,"Ok","Bad")</f>
        <v>Excellent</v>
      </c>
      <c r="S4891" s="17">
        <v>53</v>
      </c>
      <c r="T4891" s="17" t="str">
        <f t="shared" si="306"/>
        <v>No</v>
      </c>
      <c r="U4891" s="82">
        <v>43632</v>
      </c>
      <c r="V4891" s="82">
        <v>44053</v>
      </c>
      <c r="W4891" s="17">
        <v>226</v>
      </c>
      <c r="X4891" s="17" t="str">
        <f t="shared" si="307"/>
        <v>Active</v>
      </c>
      <c r="Y4891" s="17" t="s">
        <v>15615</v>
      </c>
      <c r="Z4891" s="17"/>
    </row>
    <row r="4892" spans="1:26" x14ac:dyDescent="0.25">
      <c r="A4892">
        <v>4891</v>
      </c>
      <c r="B4892" s="17" t="s">
        <v>3415</v>
      </c>
      <c r="C4892" s="17">
        <v>3224</v>
      </c>
      <c r="D4892" s="17" t="str">
        <f>INDEX(Hosts!$A:$O,MATCH(Places!$C4892,Hosts!$A:$A,0),MATCH(Places!D$1,Hosts!$1:$1,0))</f>
        <v>A few days or more</v>
      </c>
      <c r="E4892" s="87">
        <f>INDEX(Hosts!$A:$O,MATCH(Places!$C4892,Hosts!$A:$A,0),MATCH(Places!E$1,Hosts!$1:$1,0))</f>
        <v>0</v>
      </c>
      <c r="F4892" s="87">
        <f>INDEX(Hosts!$A:$O,MATCH(Places!$C4892,Hosts!$A:$A,0),MATCH(Places!F$1,Hosts!$1:$1,0))</f>
        <v>1</v>
      </c>
      <c r="G4892" s="17" t="str">
        <f>INDEX(Hosts!$A:$O,MATCH(Places!$C4892,Hosts!$A:$A,0),MATCH(Places!G$1,Hosts!$1:$1,0))</f>
        <v>Yes</v>
      </c>
      <c r="H4892" s="17">
        <v>9</v>
      </c>
      <c r="I4892" s="17" t="str">
        <f>INDEX(Neighborhoods!$A:$C,MATCH(Places!$H4892,Neighborhoods!$A:$A,0),MATCH(Places!I$1,Neighborhoods!$1:$1,0))</f>
        <v>Brooklyn</v>
      </c>
      <c r="J4892" s="17" t="str">
        <f>INDEX(Neighborhoods!$A:$C,MATCH(Places!$H4892,Neighborhoods!$A:$A,0),MATCH(Places!J$1,Neighborhoods!$1:$1,0))</f>
        <v>Crown Heights</v>
      </c>
      <c r="K4892" s="17" t="s">
        <v>11822</v>
      </c>
      <c r="L4892" s="17" t="str">
        <f t="shared" si="304"/>
        <v>No</v>
      </c>
      <c r="M4892" s="17">
        <v>3</v>
      </c>
      <c r="N4892" s="17" t="str" cm="1">
        <f t="array" ref="N4892">_xlfn.IFS(M4892&lt;=2,"Small",M4892&lt;=5,"Medium",M4892&gt;5,"Large")</f>
        <v>Medium</v>
      </c>
      <c r="O4892" s="65">
        <v>125</v>
      </c>
      <c r="P4892" s="87">
        <f t="shared" si="305"/>
        <v>0.03</v>
      </c>
      <c r="Q4892" s="68">
        <v>4.9400000000000004</v>
      </c>
      <c r="R4892" s="68" t="str" cm="1">
        <f t="array" ref="R4892">_xlfn.SWITCH(ROUND(Q4892,0),5,"Excellent",4,"Good",3,"Ok","Bad")</f>
        <v>Excellent</v>
      </c>
      <c r="S4892" s="17">
        <v>18</v>
      </c>
      <c r="T4892" s="17" t="str">
        <f t="shared" si="306"/>
        <v>No</v>
      </c>
      <c r="U4892" s="82">
        <v>43647</v>
      </c>
      <c r="V4892" s="82">
        <v>43812</v>
      </c>
      <c r="W4892" s="17">
        <v>358</v>
      </c>
      <c r="X4892" s="17" t="str">
        <f t="shared" si="307"/>
        <v>Active</v>
      </c>
      <c r="Y4892" s="17" t="s">
        <v>15616</v>
      </c>
      <c r="Z4892" s="17"/>
    </row>
    <row r="4893" spans="1:26" x14ac:dyDescent="0.25">
      <c r="A4893">
        <v>4892</v>
      </c>
      <c r="B4893" s="17" t="s">
        <v>3416</v>
      </c>
      <c r="C4893" s="17">
        <v>3884</v>
      </c>
      <c r="D4893" s="17" t="str">
        <f>INDEX(Hosts!$A:$O,MATCH(Places!$C4893,Hosts!$A:$A,0),MATCH(Places!D$1,Hosts!$1:$1,0))</f>
        <v>Within a few hours</v>
      </c>
      <c r="E4893" s="87">
        <f>INDEX(Hosts!$A:$O,MATCH(Places!$C4893,Hosts!$A:$A,0),MATCH(Places!E$1,Hosts!$1:$1,0))</f>
        <v>1</v>
      </c>
      <c r="F4893" s="87">
        <f>INDEX(Hosts!$A:$O,MATCH(Places!$C4893,Hosts!$A:$A,0),MATCH(Places!F$1,Hosts!$1:$1,0))</f>
        <v>1</v>
      </c>
      <c r="G4893" s="17" t="str">
        <f>INDEX(Hosts!$A:$O,MATCH(Places!$C4893,Hosts!$A:$A,0),MATCH(Places!G$1,Hosts!$1:$1,0))</f>
        <v>Yes</v>
      </c>
      <c r="H4893" s="17">
        <v>23</v>
      </c>
      <c r="I4893" s="17" t="str">
        <f>INDEX(Neighborhoods!$A:$C,MATCH(Places!$H4893,Neighborhoods!$A:$A,0),MATCH(Places!I$1,Neighborhoods!$1:$1,0))</f>
        <v>Queens</v>
      </c>
      <c r="J4893" s="17" t="str">
        <f>INDEX(Neighborhoods!$A:$C,MATCH(Places!$H4893,Neighborhoods!$A:$A,0),MATCH(Places!J$1,Neighborhoods!$1:$1,0))</f>
        <v>Jamaica</v>
      </c>
      <c r="K4893" s="17" t="s">
        <v>11822</v>
      </c>
      <c r="L4893" s="17" t="str">
        <f t="shared" si="304"/>
        <v>No</v>
      </c>
      <c r="M4893" s="17">
        <v>6</v>
      </c>
      <c r="N4893" s="17" t="str" cm="1">
        <f t="array" ref="N4893">_xlfn.IFS(M4893&lt;=2,"Small",M4893&lt;=5,"Medium",M4893&gt;5,"Large")</f>
        <v>Large</v>
      </c>
      <c r="O4893" s="65">
        <v>166</v>
      </c>
      <c r="P4893" s="87">
        <f t="shared" si="305"/>
        <v>0.03</v>
      </c>
      <c r="Q4893" s="68">
        <v>5</v>
      </c>
      <c r="R4893" s="68" t="str" cm="1">
        <f t="array" ref="R4893">_xlfn.SWITCH(ROUND(Q4893,0),5,"Excellent",4,"Good",3,"Ok","Bad")</f>
        <v>Excellent</v>
      </c>
      <c r="S4893" s="17">
        <v>10</v>
      </c>
      <c r="T4893" s="17" t="str">
        <f t="shared" si="306"/>
        <v>No</v>
      </c>
      <c r="U4893" s="82">
        <v>43669</v>
      </c>
      <c r="V4893" s="82">
        <v>43833</v>
      </c>
      <c r="W4893" s="17">
        <v>89</v>
      </c>
      <c r="X4893" s="17" t="str">
        <f t="shared" si="307"/>
        <v>Active</v>
      </c>
      <c r="Y4893" s="17" t="s">
        <v>15615</v>
      </c>
      <c r="Z4893" s="17"/>
    </row>
    <row r="4894" spans="1:26" x14ac:dyDescent="0.25">
      <c r="A4894">
        <v>4893</v>
      </c>
      <c r="B4894" s="17" t="s">
        <v>3417</v>
      </c>
      <c r="C4894" s="17">
        <v>3890</v>
      </c>
      <c r="D4894" s="17" t="str">
        <f>INDEX(Hosts!$A:$O,MATCH(Places!$C4894,Hosts!$A:$A,0),MATCH(Places!D$1,Hosts!$1:$1,0))</f>
        <v>Within an hour</v>
      </c>
      <c r="E4894" s="87">
        <f>INDEX(Hosts!$A:$O,MATCH(Places!$C4894,Hosts!$A:$A,0),MATCH(Places!E$1,Hosts!$1:$1,0))</f>
        <v>1</v>
      </c>
      <c r="F4894" s="87">
        <f>INDEX(Hosts!$A:$O,MATCH(Places!$C4894,Hosts!$A:$A,0),MATCH(Places!F$1,Hosts!$1:$1,0))</f>
        <v>1</v>
      </c>
      <c r="G4894" s="17" t="str">
        <f>INDEX(Hosts!$A:$O,MATCH(Places!$C4894,Hosts!$A:$A,0),MATCH(Places!G$1,Hosts!$1:$1,0))</f>
        <v>No</v>
      </c>
      <c r="H4894" s="17">
        <v>7</v>
      </c>
      <c r="I4894" s="17" t="str">
        <f>INDEX(Neighborhoods!$A:$C,MATCH(Places!$H4894,Neighborhoods!$A:$A,0),MATCH(Places!I$1,Neighborhoods!$1:$1,0))</f>
        <v>Brooklyn</v>
      </c>
      <c r="J4894" s="17" t="str">
        <f>INDEX(Neighborhoods!$A:$C,MATCH(Places!$H4894,Neighborhoods!$A:$A,0),MATCH(Places!J$1,Neighborhoods!$1:$1,0))</f>
        <v>Bedford-Stuyvesant</v>
      </c>
      <c r="K4894" s="17" t="s">
        <v>11822</v>
      </c>
      <c r="L4894" s="17" t="str">
        <f t="shared" si="304"/>
        <v>No</v>
      </c>
      <c r="M4894" s="17">
        <v>2</v>
      </c>
      <c r="N4894" s="17" t="str" cm="1">
        <f t="array" ref="N4894">_xlfn.IFS(M4894&lt;=2,"Small",M4894&lt;=5,"Medium",M4894&gt;5,"Large")</f>
        <v>Small</v>
      </c>
      <c r="O4894" s="65">
        <v>200</v>
      </c>
      <c r="P4894" s="87">
        <f t="shared" si="305"/>
        <v>0.04</v>
      </c>
      <c r="Q4894" s="68">
        <v>5</v>
      </c>
      <c r="R4894" s="68" t="str" cm="1">
        <f t="array" ref="R4894">_xlfn.SWITCH(ROUND(Q4894,0),5,"Excellent",4,"Good",3,"Ok","Bad")</f>
        <v>Excellent</v>
      </c>
      <c r="S4894" s="17">
        <v>4</v>
      </c>
      <c r="T4894" s="17" t="str">
        <f t="shared" si="306"/>
        <v>No</v>
      </c>
      <c r="U4894" s="82">
        <v>43702</v>
      </c>
      <c r="V4894" s="82">
        <v>43722</v>
      </c>
      <c r="W4894" s="17">
        <v>44</v>
      </c>
      <c r="X4894" s="17" t="str">
        <f t="shared" si="307"/>
        <v>Active</v>
      </c>
      <c r="Y4894" s="17" t="s">
        <v>15615</v>
      </c>
      <c r="Z4894" s="17"/>
    </row>
    <row r="4895" spans="1:26" x14ac:dyDescent="0.25">
      <c r="A4895">
        <v>4894</v>
      </c>
      <c r="B4895" s="17" t="s">
        <v>3418</v>
      </c>
      <c r="C4895" s="17">
        <v>3891</v>
      </c>
      <c r="D4895" s="17" t="str">
        <f>INDEX(Hosts!$A:$O,MATCH(Places!$C4895,Hosts!$A:$A,0),MATCH(Places!D$1,Hosts!$1:$1,0))</f>
        <v>Within an hour</v>
      </c>
      <c r="E4895" s="87">
        <f>INDEX(Hosts!$A:$O,MATCH(Places!$C4895,Hosts!$A:$A,0),MATCH(Places!E$1,Hosts!$1:$1,0))</f>
        <v>1</v>
      </c>
      <c r="F4895" s="87">
        <f>INDEX(Hosts!$A:$O,MATCH(Places!$C4895,Hosts!$A:$A,0),MATCH(Places!F$1,Hosts!$1:$1,0))</f>
        <v>0.97</v>
      </c>
      <c r="G4895" s="17" t="str">
        <f>INDEX(Hosts!$A:$O,MATCH(Places!$C4895,Hosts!$A:$A,0),MATCH(Places!G$1,Hosts!$1:$1,0))</f>
        <v>Yes</v>
      </c>
      <c r="H4895" s="17">
        <v>19</v>
      </c>
      <c r="I4895" s="17" t="str">
        <f>INDEX(Neighborhoods!$A:$C,MATCH(Places!$H4895,Neighborhoods!$A:$A,0),MATCH(Places!I$1,Neighborhoods!$1:$1,0))</f>
        <v>Manhattan</v>
      </c>
      <c r="J4895" s="17" t="str">
        <f>INDEX(Neighborhoods!$A:$C,MATCH(Places!$H4895,Neighborhoods!$A:$A,0),MATCH(Places!J$1,Neighborhoods!$1:$1,0))</f>
        <v>Upper East Side</v>
      </c>
      <c r="K4895" s="17" t="s">
        <v>11822</v>
      </c>
      <c r="L4895" s="17" t="str">
        <f t="shared" si="304"/>
        <v>No</v>
      </c>
      <c r="M4895" s="17">
        <v>2</v>
      </c>
      <c r="N4895" s="17" t="str" cm="1">
        <f t="array" ref="N4895">_xlfn.IFS(M4895&lt;=2,"Small",M4895&lt;=5,"Medium",M4895&gt;5,"Large")</f>
        <v>Small</v>
      </c>
      <c r="O4895" s="65">
        <v>225</v>
      </c>
      <c r="P4895" s="87">
        <f t="shared" si="305"/>
        <v>0.04</v>
      </c>
      <c r="Q4895" s="68">
        <v>5</v>
      </c>
      <c r="R4895" s="68" t="str" cm="1">
        <f t="array" ref="R4895">_xlfn.SWITCH(ROUND(Q4895,0),5,"Excellent",4,"Good",3,"Ok","Bad")</f>
        <v>Excellent</v>
      </c>
      <c r="S4895" s="17">
        <v>5</v>
      </c>
      <c r="T4895" s="17" t="str">
        <f t="shared" si="306"/>
        <v>No</v>
      </c>
      <c r="U4895" s="82">
        <v>43790</v>
      </c>
      <c r="V4895" s="82">
        <v>44046</v>
      </c>
      <c r="W4895" s="17">
        <v>364</v>
      </c>
      <c r="X4895" s="17" t="str">
        <f t="shared" si="307"/>
        <v>Active</v>
      </c>
      <c r="Y4895" s="17" t="s">
        <v>15615</v>
      </c>
      <c r="Z4895" s="17"/>
    </row>
    <row r="4896" spans="1:26" x14ac:dyDescent="0.25">
      <c r="A4896">
        <v>4895</v>
      </c>
      <c r="B4896" s="17" t="s">
        <v>3419</v>
      </c>
      <c r="C4896" s="17">
        <v>3891</v>
      </c>
      <c r="D4896" s="17" t="str">
        <f>INDEX(Hosts!$A:$O,MATCH(Places!$C4896,Hosts!$A:$A,0),MATCH(Places!D$1,Hosts!$1:$1,0))</f>
        <v>Within an hour</v>
      </c>
      <c r="E4896" s="87">
        <f>INDEX(Hosts!$A:$O,MATCH(Places!$C4896,Hosts!$A:$A,0),MATCH(Places!E$1,Hosts!$1:$1,0))</f>
        <v>1</v>
      </c>
      <c r="F4896" s="87">
        <f>INDEX(Hosts!$A:$O,MATCH(Places!$C4896,Hosts!$A:$A,0),MATCH(Places!F$1,Hosts!$1:$1,0))</f>
        <v>0.97</v>
      </c>
      <c r="G4896" s="17" t="str">
        <f>INDEX(Hosts!$A:$O,MATCH(Places!$C4896,Hosts!$A:$A,0),MATCH(Places!G$1,Hosts!$1:$1,0))</f>
        <v>Yes</v>
      </c>
      <c r="H4896" s="17">
        <v>19</v>
      </c>
      <c r="I4896" s="17" t="str">
        <f>INDEX(Neighborhoods!$A:$C,MATCH(Places!$H4896,Neighborhoods!$A:$A,0),MATCH(Places!I$1,Neighborhoods!$1:$1,0))</f>
        <v>Manhattan</v>
      </c>
      <c r="J4896" s="17" t="str">
        <f>INDEX(Neighborhoods!$A:$C,MATCH(Places!$H4896,Neighborhoods!$A:$A,0),MATCH(Places!J$1,Neighborhoods!$1:$1,0))</f>
        <v>Upper East Side</v>
      </c>
      <c r="K4896" s="17" t="s">
        <v>11822</v>
      </c>
      <c r="L4896" s="17" t="str">
        <f t="shared" si="304"/>
        <v>No</v>
      </c>
      <c r="M4896" s="17">
        <v>2</v>
      </c>
      <c r="N4896" s="17" t="str" cm="1">
        <f t="array" ref="N4896">_xlfn.IFS(M4896&lt;=2,"Small",M4896&lt;=5,"Medium",M4896&gt;5,"Large")</f>
        <v>Small</v>
      </c>
      <c r="O4896" s="65">
        <v>225</v>
      </c>
      <c r="P4896" s="87">
        <f t="shared" si="305"/>
        <v>0.04</v>
      </c>
      <c r="Q4896" s="68">
        <v>5</v>
      </c>
      <c r="R4896" s="68" t="str" cm="1">
        <f t="array" ref="R4896">_xlfn.SWITCH(ROUND(Q4896,0),5,"Excellent",4,"Good",3,"Ok","Bad")</f>
        <v>Excellent</v>
      </c>
      <c r="S4896" s="17">
        <v>5</v>
      </c>
      <c r="T4896" s="17" t="str">
        <f t="shared" si="306"/>
        <v>No</v>
      </c>
      <c r="U4896" s="82">
        <v>43772</v>
      </c>
      <c r="V4896" s="82">
        <v>43985</v>
      </c>
      <c r="W4896" s="17">
        <v>332</v>
      </c>
      <c r="X4896" s="17" t="str">
        <f t="shared" si="307"/>
        <v>Active</v>
      </c>
      <c r="Y4896" s="17" t="s">
        <v>15615</v>
      </c>
      <c r="Z4896" s="17"/>
    </row>
    <row r="4897" spans="1:26" x14ac:dyDescent="0.25">
      <c r="A4897">
        <v>4896</v>
      </c>
      <c r="B4897" s="17" t="s">
        <v>15432</v>
      </c>
      <c r="C4897" s="17">
        <v>3892</v>
      </c>
      <c r="D4897" s="17" t="str">
        <f>INDEX(Hosts!$A:$O,MATCH(Places!$C4897,Hosts!$A:$A,0),MATCH(Places!D$1,Hosts!$1:$1,0))</f>
        <v>Within an hour</v>
      </c>
      <c r="E4897" s="87">
        <f>INDEX(Hosts!$A:$O,MATCH(Places!$C4897,Hosts!$A:$A,0),MATCH(Places!E$1,Hosts!$1:$1,0))</f>
        <v>1</v>
      </c>
      <c r="F4897" s="87">
        <f>INDEX(Hosts!$A:$O,MATCH(Places!$C4897,Hosts!$A:$A,0),MATCH(Places!F$1,Hosts!$1:$1,0))</f>
        <v>0.96</v>
      </c>
      <c r="G4897" s="17" t="str">
        <f>INDEX(Hosts!$A:$O,MATCH(Places!$C4897,Hosts!$A:$A,0),MATCH(Places!G$1,Hosts!$1:$1,0))</f>
        <v>No</v>
      </c>
      <c r="H4897" s="17">
        <v>16</v>
      </c>
      <c r="I4897" s="17" t="str">
        <f>INDEX(Neighborhoods!$A:$C,MATCH(Places!$H4897,Neighborhoods!$A:$A,0),MATCH(Places!I$1,Neighborhoods!$1:$1,0))</f>
        <v>Manhattan</v>
      </c>
      <c r="J4897" s="17" t="str">
        <f>INDEX(Neighborhoods!$A:$C,MATCH(Places!$H4897,Neighborhoods!$A:$A,0),MATCH(Places!J$1,Neighborhoods!$1:$1,0))</f>
        <v>Harlem</v>
      </c>
      <c r="K4897" s="17" t="s">
        <v>11822</v>
      </c>
      <c r="L4897" s="17" t="str">
        <f t="shared" si="304"/>
        <v>No</v>
      </c>
      <c r="M4897" s="17">
        <v>4</v>
      </c>
      <c r="N4897" s="17" t="str" cm="1">
        <f t="array" ref="N4897">_xlfn.IFS(M4897&lt;=2,"Small",M4897&lt;=5,"Medium",M4897&gt;5,"Large")</f>
        <v>Medium</v>
      </c>
      <c r="O4897" s="65">
        <v>175</v>
      </c>
      <c r="P4897" s="87">
        <f t="shared" si="305"/>
        <v>0.03</v>
      </c>
      <c r="Q4897" s="68">
        <v>5</v>
      </c>
      <c r="R4897" s="68" t="str" cm="1">
        <f t="array" ref="R4897">_xlfn.SWITCH(ROUND(Q4897,0),5,"Excellent",4,"Good",3,"Ok","Bad")</f>
        <v>Excellent</v>
      </c>
      <c r="S4897" s="17">
        <v>20</v>
      </c>
      <c r="T4897" s="17" t="str">
        <f t="shared" si="306"/>
        <v>No</v>
      </c>
      <c r="U4897" s="82">
        <v>43710</v>
      </c>
      <c r="V4897" s="82">
        <v>44024</v>
      </c>
      <c r="W4897" s="17">
        <v>179</v>
      </c>
      <c r="X4897" s="17" t="str">
        <f t="shared" si="307"/>
        <v>Active</v>
      </c>
      <c r="Y4897" s="17" t="s">
        <v>15615</v>
      </c>
      <c r="Z4897" s="17"/>
    </row>
    <row r="4898" spans="1:26" x14ac:dyDescent="0.25">
      <c r="A4898">
        <v>4897</v>
      </c>
      <c r="B4898" s="17" t="s">
        <v>3420</v>
      </c>
      <c r="C4898" s="17">
        <v>2461</v>
      </c>
      <c r="D4898" s="17" t="str">
        <f>INDEX(Hosts!$A:$O,MATCH(Places!$C4898,Hosts!$A:$A,0),MATCH(Places!D$1,Hosts!$1:$1,0))</f>
        <v>Within an hour</v>
      </c>
      <c r="E4898" s="87">
        <f>INDEX(Hosts!$A:$O,MATCH(Places!$C4898,Hosts!$A:$A,0),MATCH(Places!E$1,Hosts!$1:$1,0))</f>
        <v>1</v>
      </c>
      <c r="F4898" s="87">
        <f>INDEX(Hosts!$A:$O,MATCH(Places!$C4898,Hosts!$A:$A,0),MATCH(Places!F$1,Hosts!$1:$1,0))</f>
        <v>0.87</v>
      </c>
      <c r="G4898" s="17" t="str">
        <f>INDEX(Hosts!$A:$O,MATCH(Places!$C4898,Hosts!$A:$A,0),MATCH(Places!G$1,Hosts!$1:$1,0))</f>
        <v>Yes</v>
      </c>
      <c r="H4898" s="17">
        <v>7</v>
      </c>
      <c r="I4898" s="17" t="str">
        <f>INDEX(Neighborhoods!$A:$C,MATCH(Places!$H4898,Neighborhoods!$A:$A,0),MATCH(Places!I$1,Neighborhoods!$1:$1,0))</f>
        <v>Brooklyn</v>
      </c>
      <c r="J4898" s="17" t="str">
        <f>INDEX(Neighborhoods!$A:$C,MATCH(Places!$H4898,Neighborhoods!$A:$A,0),MATCH(Places!J$1,Neighborhoods!$1:$1,0))</f>
        <v>Bedford-Stuyvesant</v>
      </c>
      <c r="K4898" s="17" t="s">
        <v>11822</v>
      </c>
      <c r="L4898" s="17" t="str">
        <f t="shared" si="304"/>
        <v>No</v>
      </c>
      <c r="M4898" s="17">
        <v>2</v>
      </c>
      <c r="N4898" s="17" t="str" cm="1">
        <f t="array" ref="N4898">_xlfn.IFS(M4898&lt;=2,"Small",M4898&lt;=5,"Medium",M4898&gt;5,"Large")</f>
        <v>Small</v>
      </c>
      <c r="O4898" s="65">
        <v>68</v>
      </c>
      <c r="P4898" s="87">
        <f t="shared" si="305"/>
        <v>0.03</v>
      </c>
      <c r="Q4898" s="68">
        <v>5</v>
      </c>
      <c r="R4898" s="68" t="str" cm="1">
        <f t="array" ref="R4898">_xlfn.SWITCH(ROUND(Q4898,0),5,"Excellent",4,"Good",3,"Ok","Bad")</f>
        <v>Excellent</v>
      </c>
      <c r="S4898" s="17">
        <v>19</v>
      </c>
      <c r="T4898" s="17" t="str">
        <f t="shared" si="306"/>
        <v>No</v>
      </c>
      <c r="U4898" s="82">
        <v>43634</v>
      </c>
      <c r="V4898" s="82">
        <v>44036</v>
      </c>
      <c r="W4898" s="17">
        <v>0</v>
      </c>
      <c r="X4898" s="17" t="str">
        <f t="shared" si="307"/>
        <v>Inactive</v>
      </c>
      <c r="Y4898" s="17" t="s">
        <v>15615</v>
      </c>
      <c r="Z4898" s="17"/>
    </row>
    <row r="4899" spans="1:26" x14ac:dyDescent="0.25">
      <c r="A4899">
        <v>4898</v>
      </c>
      <c r="B4899" s="17" t="s">
        <v>14325</v>
      </c>
      <c r="C4899" s="17">
        <v>3275</v>
      </c>
      <c r="D4899" s="17" t="str">
        <f>INDEX(Hosts!$A:$O,MATCH(Places!$C4899,Hosts!$A:$A,0),MATCH(Places!D$1,Hosts!$1:$1,0))</f>
        <v>Within a few hours</v>
      </c>
      <c r="E4899" s="87">
        <f>INDEX(Hosts!$A:$O,MATCH(Places!$C4899,Hosts!$A:$A,0),MATCH(Places!E$1,Hosts!$1:$1,0))</f>
        <v>0.93</v>
      </c>
      <c r="F4899" s="87">
        <f>INDEX(Hosts!$A:$O,MATCH(Places!$C4899,Hosts!$A:$A,0),MATCH(Places!F$1,Hosts!$1:$1,0))</f>
        <v>0.97</v>
      </c>
      <c r="G4899" s="17" t="str">
        <f>INDEX(Hosts!$A:$O,MATCH(Places!$C4899,Hosts!$A:$A,0),MATCH(Places!G$1,Hosts!$1:$1,0))</f>
        <v>Yes</v>
      </c>
      <c r="H4899" s="17">
        <v>25</v>
      </c>
      <c r="I4899" s="17" t="str">
        <f>INDEX(Neighborhoods!$A:$C,MATCH(Places!$H4899,Neighborhoods!$A:$A,0),MATCH(Places!I$1,Neighborhoods!$1:$1,0))</f>
        <v>Queens</v>
      </c>
      <c r="J4899" s="17" t="str">
        <f>INDEX(Neighborhoods!$A:$C,MATCH(Places!$H4899,Neighborhoods!$A:$A,0),MATCH(Places!J$1,Neighborhoods!$1:$1,0))</f>
        <v>Ridgewood</v>
      </c>
      <c r="K4899" s="17" t="s">
        <v>11822</v>
      </c>
      <c r="L4899" s="17" t="str">
        <f t="shared" si="304"/>
        <v>No</v>
      </c>
      <c r="M4899" s="17">
        <v>10</v>
      </c>
      <c r="N4899" s="17" t="str" cm="1">
        <f t="array" ref="N4899">_xlfn.IFS(M4899&lt;=2,"Small",M4899&lt;=5,"Medium",M4899&gt;5,"Large")</f>
        <v>Large</v>
      </c>
      <c r="O4899" s="65">
        <v>375</v>
      </c>
      <c r="P4899" s="87">
        <f t="shared" si="305"/>
        <v>0.04</v>
      </c>
      <c r="Q4899" s="68">
        <v>4.97</v>
      </c>
      <c r="R4899" s="68" t="str" cm="1">
        <f t="array" ref="R4899">_xlfn.SWITCH(ROUND(Q4899,0),5,"Excellent",4,"Good",3,"Ok","Bad")</f>
        <v>Excellent</v>
      </c>
      <c r="S4899" s="17">
        <v>38</v>
      </c>
      <c r="T4899" s="17" t="str">
        <f t="shared" si="306"/>
        <v>No</v>
      </c>
      <c r="U4899" s="82">
        <v>43629</v>
      </c>
      <c r="V4899" s="82">
        <v>44004</v>
      </c>
      <c r="W4899" s="17">
        <v>124</v>
      </c>
      <c r="X4899" s="17" t="str">
        <f t="shared" si="307"/>
        <v>Active</v>
      </c>
      <c r="Y4899" s="17" t="s">
        <v>15616</v>
      </c>
      <c r="Z4899" s="17"/>
    </row>
    <row r="4900" spans="1:26" x14ac:dyDescent="0.25">
      <c r="A4900">
        <v>4899</v>
      </c>
      <c r="B4900" s="17" t="s">
        <v>3421</v>
      </c>
      <c r="C4900" s="17">
        <v>3175</v>
      </c>
      <c r="D4900" s="17" t="str">
        <f>INDEX(Hosts!$A:$O,MATCH(Places!$C4900,Hosts!$A:$A,0),MATCH(Places!D$1,Hosts!$1:$1,0))</f>
        <v>Within an hour</v>
      </c>
      <c r="E4900" s="87">
        <f>INDEX(Hosts!$A:$O,MATCH(Places!$C4900,Hosts!$A:$A,0),MATCH(Places!E$1,Hosts!$1:$1,0))</f>
        <v>1</v>
      </c>
      <c r="F4900" s="87">
        <f>INDEX(Hosts!$A:$O,MATCH(Places!$C4900,Hosts!$A:$A,0),MATCH(Places!F$1,Hosts!$1:$1,0))</f>
        <v>1</v>
      </c>
      <c r="G4900" s="17" t="str">
        <f>INDEX(Hosts!$A:$O,MATCH(Places!$C4900,Hosts!$A:$A,0),MATCH(Places!G$1,Hosts!$1:$1,0))</f>
        <v>Yes</v>
      </c>
      <c r="H4900" s="17">
        <v>26</v>
      </c>
      <c r="I4900" s="17" t="str">
        <f>INDEX(Neighborhoods!$A:$C,MATCH(Places!$H4900,Neighborhoods!$A:$A,0),MATCH(Places!I$1,Neighborhoods!$1:$1,0))</f>
        <v>Queens</v>
      </c>
      <c r="J4900" s="17" t="str">
        <f>INDEX(Neighborhoods!$A:$C,MATCH(Places!$H4900,Neighborhoods!$A:$A,0),MATCH(Places!J$1,Neighborhoods!$1:$1,0))</f>
        <v>Sunnyside</v>
      </c>
      <c r="K4900" s="17" t="s">
        <v>11822</v>
      </c>
      <c r="L4900" s="17" t="str">
        <f t="shared" si="304"/>
        <v>No</v>
      </c>
      <c r="M4900" s="17">
        <v>2</v>
      </c>
      <c r="N4900" s="17" t="str" cm="1">
        <f t="array" ref="N4900">_xlfn.IFS(M4900&lt;=2,"Small",M4900&lt;=5,"Medium",M4900&gt;5,"Large")</f>
        <v>Small</v>
      </c>
      <c r="O4900" s="65">
        <v>114</v>
      </c>
      <c r="P4900" s="87">
        <f t="shared" si="305"/>
        <v>0.03</v>
      </c>
      <c r="Q4900" s="68">
        <v>4.97</v>
      </c>
      <c r="R4900" s="68" t="str" cm="1">
        <f t="array" ref="R4900">_xlfn.SWITCH(ROUND(Q4900,0),5,"Excellent",4,"Good",3,"Ok","Bad")</f>
        <v>Excellent</v>
      </c>
      <c r="S4900" s="17">
        <v>37</v>
      </c>
      <c r="T4900" s="17" t="str">
        <f t="shared" si="306"/>
        <v>No</v>
      </c>
      <c r="U4900" s="82">
        <v>43623</v>
      </c>
      <c r="V4900" s="82">
        <v>43899</v>
      </c>
      <c r="W4900" s="17">
        <v>97</v>
      </c>
      <c r="X4900" s="17" t="str">
        <f t="shared" si="307"/>
        <v>Active</v>
      </c>
      <c r="Y4900" s="17" t="s">
        <v>15616</v>
      </c>
      <c r="Z4900" s="17"/>
    </row>
    <row r="4901" spans="1:26" x14ac:dyDescent="0.25">
      <c r="A4901">
        <v>4900</v>
      </c>
      <c r="B4901" s="17" t="s">
        <v>3422</v>
      </c>
      <c r="C4901" s="17">
        <v>1834</v>
      </c>
      <c r="D4901" s="17" t="str">
        <f>INDEX(Hosts!$A:$O,MATCH(Places!$C4901,Hosts!$A:$A,0),MATCH(Places!D$1,Hosts!$1:$1,0))</f>
        <v>Within an hour</v>
      </c>
      <c r="E4901" s="87">
        <f>INDEX(Hosts!$A:$O,MATCH(Places!$C4901,Hosts!$A:$A,0),MATCH(Places!E$1,Hosts!$1:$1,0))</f>
        <v>0.8</v>
      </c>
      <c r="F4901" s="87">
        <f>INDEX(Hosts!$A:$O,MATCH(Places!$C4901,Hosts!$A:$A,0),MATCH(Places!F$1,Hosts!$1:$1,0))</f>
        <v>0.96</v>
      </c>
      <c r="G4901" s="17" t="str">
        <f>INDEX(Hosts!$A:$O,MATCH(Places!$C4901,Hosts!$A:$A,0),MATCH(Places!G$1,Hosts!$1:$1,0))</f>
        <v>Yes</v>
      </c>
      <c r="H4901" s="17">
        <v>12</v>
      </c>
      <c r="I4901" s="17" t="str">
        <f>INDEX(Neighborhoods!$A:$C,MATCH(Places!$H4901,Neighborhoods!$A:$A,0),MATCH(Places!I$1,Neighborhoods!$1:$1,0))</f>
        <v>Brooklyn</v>
      </c>
      <c r="J4901" s="17" t="str">
        <f>INDEX(Neighborhoods!$A:$C,MATCH(Places!$H4901,Neighborhoods!$A:$A,0),MATCH(Places!J$1,Neighborhoods!$1:$1,0))</f>
        <v>Williamsburg</v>
      </c>
      <c r="K4901" s="17" t="s">
        <v>11822</v>
      </c>
      <c r="L4901" s="17" t="str">
        <f t="shared" si="304"/>
        <v>No</v>
      </c>
      <c r="M4901" s="17">
        <v>4</v>
      </c>
      <c r="N4901" s="17" t="str" cm="1">
        <f t="array" ref="N4901">_xlfn.IFS(M4901&lt;=2,"Small",M4901&lt;=5,"Medium",M4901&gt;5,"Large")</f>
        <v>Medium</v>
      </c>
      <c r="O4901" s="65">
        <v>308</v>
      </c>
      <c r="P4901" s="87">
        <f t="shared" si="305"/>
        <v>0.04</v>
      </c>
      <c r="Q4901" s="68">
        <v>5</v>
      </c>
      <c r="R4901" s="68" t="str" cm="1">
        <f t="array" ref="R4901">_xlfn.SWITCH(ROUND(Q4901,0),5,"Excellent",4,"Good",3,"Ok","Bad")</f>
        <v>Excellent</v>
      </c>
      <c r="S4901" s="17">
        <v>17</v>
      </c>
      <c r="T4901" s="17" t="str">
        <f t="shared" si="306"/>
        <v>No</v>
      </c>
      <c r="U4901" s="82">
        <v>43636</v>
      </c>
      <c r="V4901" s="82">
        <v>44027</v>
      </c>
      <c r="W4901" s="17">
        <v>146</v>
      </c>
      <c r="X4901" s="17" t="str">
        <f t="shared" si="307"/>
        <v>Active</v>
      </c>
      <c r="Y4901" s="17" t="s">
        <v>15616</v>
      </c>
      <c r="Z4901" s="17"/>
    </row>
    <row r="4902" spans="1:26" x14ac:dyDescent="0.25">
      <c r="A4902">
        <v>4901</v>
      </c>
      <c r="B4902" s="17" t="s">
        <v>3423</v>
      </c>
      <c r="C4902" s="17">
        <v>3893</v>
      </c>
      <c r="D4902" s="17" t="str">
        <f>INDEX(Hosts!$A:$O,MATCH(Places!$C4902,Hosts!$A:$A,0),MATCH(Places!D$1,Hosts!$1:$1,0))</f>
        <v>Within a few hours</v>
      </c>
      <c r="E4902" s="87">
        <f>INDEX(Hosts!$A:$O,MATCH(Places!$C4902,Hosts!$A:$A,0),MATCH(Places!E$1,Hosts!$1:$1,0))</f>
        <v>1</v>
      </c>
      <c r="F4902" s="87">
        <f>INDEX(Hosts!$A:$O,MATCH(Places!$C4902,Hosts!$A:$A,0),MATCH(Places!F$1,Hosts!$1:$1,0))</f>
        <v>0.96</v>
      </c>
      <c r="G4902" s="17" t="str">
        <f>INDEX(Hosts!$A:$O,MATCH(Places!$C4902,Hosts!$A:$A,0),MATCH(Places!G$1,Hosts!$1:$1,0))</f>
        <v>Yes</v>
      </c>
      <c r="H4902" s="17">
        <v>17</v>
      </c>
      <c r="I4902" s="17" t="str">
        <f>INDEX(Neighborhoods!$A:$C,MATCH(Places!$H4902,Neighborhoods!$A:$A,0),MATCH(Places!I$1,Neighborhoods!$1:$1,0))</f>
        <v>Manhattan</v>
      </c>
      <c r="J4902" s="17" t="str">
        <f>INDEX(Neighborhoods!$A:$C,MATCH(Places!$H4902,Neighborhoods!$A:$A,0),MATCH(Places!J$1,Neighborhoods!$1:$1,0))</f>
        <v>Hell's Kitchen</v>
      </c>
      <c r="K4902" s="17" t="s">
        <v>11822</v>
      </c>
      <c r="L4902" s="17" t="str">
        <f t="shared" si="304"/>
        <v>No</v>
      </c>
      <c r="M4902" s="17">
        <v>7</v>
      </c>
      <c r="N4902" s="17" t="str" cm="1">
        <f t="array" ref="N4902">_xlfn.IFS(M4902&lt;=2,"Small",M4902&lt;=5,"Medium",M4902&gt;5,"Large")</f>
        <v>Large</v>
      </c>
      <c r="O4902" s="65">
        <v>239</v>
      </c>
      <c r="P4902" s="87">
        <f t="shared" si="305"/>
        <v>0.04</v>
      </c>
      <c r="Q4902" s="68">
        <v>4.9000000000000004</v>
      </c>
      <c r="R4902" s="68" t="str" cm="1">
        <f t="array" ref="R4902">_xlfn.SWITCH(ROUND(Q4902,0),5,"Excellent",4,"Good",3,"Ok","Bad")</f>
        <v>Excellent</v>
      </c>
      <c r="S4902" s="17">
        <v>50</v>
      </c>
      <c r="T4902" s="17" t="str">
        <f t="shared" si="306"/>
        <v>No</v>
      </c>
      <c r="U4902" s="82">
        <v>43639</v>
      </c>
      <c r="V4902" s="82">
        <v>43904</v>
      </c>
      <c r="W4902" s="17">
        <v>344</v>
      </c>
      <c r="X4902" s="17" t="str">
        <f t="shared" si="307"/>
        <v>Active</v>
      </c>
      <c r="Y4902" s="17" t="s">
        <v>15615</v>
      </c>
      <c r="Z4902" s="17"/>
    </row>
    <row r="4903" spans="1:26" x14ac:dyDescent="0.25">
      <c r="A4903">
        <v>4902</v>
      </c>
      <c r="B4903" s="17" t="s">
        <v>3425</v>
      </c>
      <c r="C4903" s="17">
        <v>3275</v>
      </c>
      <c r="D4903" s="17" t="str">
        <f>INDEX(Hosts!$A:$O,MATCH(Places!$C4903,Hosts!$A:$A,0),MATCH(Places!D$1,Hosts!$1:$1,0))</f>
        <v>Within a few hours</v>
      </c>
      <c r="E4903" s="87">
        <f>INDEX(Hosts!$A:$O,MATCH(Places!$C4903,Hosts!$A:$A,0),MATCH(Places!E$1,Hosts!$1:$1,0))</f>
        <v>0.93</v>
      </c>
      <c r="F4903" s="87">
        <f>INDEX(Hosts!$A:$O,MATCH(Places!$C4903,Hosts!$A:$A,0),MATCH(Places!F$1,Hosts!$1:$1,0))</f>
        <v>0.97</v>
      </c>
      <c r="G4903" s="17" t="str">
        <f>INDEX(Hosts!$A:$O,MATCH(Places!$C4903,Hosts!$A:$A,0),MATCH(Places!G$1,Hosts!$1:$1,0))</f>
        <v>Yes</v>
      </c>
      <c r="H4903" s="17">
        <v>25</v>
      </c>
      <c r="I4903" s="17" t="str">
        <f>INDEX(Neighborhoods!$A:$C,MATCH(Places!$H4903,Neighborhoods!$A:$A,0),MATCH(Places!I$1,Neighborhoods!$1:$1,0))</f>
        <v>Queens</v>
      </c>
      <c r="J4903" s="17" t="str">
        <f>INDEX(Neighborhoods!$A:$C,MATCH(Places!$H4903,Neighborhoods!$A:$A,0),MATCH(Places!J$1,Neighborhoods!$1:$1,0))</f>
        <v>Ridgewood</v>
      </c>
      <c r="K4903" s="17" t="s">
        <v>1</v>
      </c>
      <c r="L4903" s="17" t="str">
        <f t="shared" si="304"/>
        <v>Yes</v>
      </c>
      <c r="M4903" s="17">
        <v>2</v>
      </c>
      <c r="N4903" s="17" t="str" cm="1">
        <f t="array" ref="N4903">_xlfn.IFS(M4903&lt;=2,"Small",M4903&lt;=5,"Medium",M4903&gt;5,"Large")</f>
        <v>Small</v>
      </c>
      <c r="O4903" s="65">
        <v>165</v>
      </c>
      <c r="P4903" s="87">
        <f t="shared" si="305"/>
        <v>0.03</v>
      </c>
      <c r="Q4903" s="68">
        <v>5</v>
      </c>
      <c r="R4903" s="68" t="str" cm="1">
        <f t="array" ref="R4903">_xlfn.SWITCH(ROUND(Q4903,0),5,"Excellent",4,"Good",3,"Ok","Bad")</f>
        <v>Excellent</v>
      </c>
      <c r="S4903" s="17">
        <v>15</v>
      </c>
      <c r="T4903" s="17" t="str">
        <f t="shared" si="306"/>
        <v>No</v>
      </c>
      <c r="U4903" s="82">
        <v>43665</v>
      </c>
      <c r="V4903" s="82">
        <v>43917</v>
      </c>
      <c r="W4903" s="17">
        <v>137</v>
      </c>
      <c r="X4903" s="17" t="str">
        <f t="shared" si="307"/>
        <v>Active</v>
      </c>
      <c r="Y4903" s="17" t="s">
        <v>15615</v>
      </c>
      <c r="Z4903" s="17"/>
    </row>
    <row r="4904" spans="1:26" x14ac:dyDescent="0.25">
      <c r="A4904">
        <v>4903</v>
      </c>
      <c r="B4904" s="17" t="s">
        <v>3426</v>
      </c>
      <c r="C4904" s="17">
        <v>3023</v>
      </c>
      <c r="D4904" s="17" t="str">
        <f>INDEX(Hosts!$A:$O,MATCH(Places!$C4904,Hosts!$A:$A,0),MATCH(Places!D$1,Hosts!$1:$1,0))</f>
        <v>Within an hour</v>
      </c>
      <c r="E4904" s="87">
        <f>INDEX(Hosts!$A:$O,MATCH(Places!$C4904,Hosts!$A:$A,0),MATCH(Places!E$1,Hosts!$1:$1,0))</f>
        <v>1</v>
      </c>
      <c r="F4904" s="87">
        <f>INDEX(Hosts!$A:$O,MATCH(Places!$C4904,Hosts!$A:$A,0),MATCH(Places!F$1,Hosts!$1:$1,0))</f>
        <v>1</v>
      </c>
      <c r="G4904" s="17" t="str">
        <f>INDEX(Hosts!$A:$O,MATCH(Places!$C4904,Hosts!$A:$A,0),MATCH(Places!G$1,Hosts!$1:$1,0))</f>
        <v>No</v>
      </c>
      <c r="H4904" s="17">
        <v>8</v>
      </c>
      <c r="I4904" s="17" t="str">
        <f>INDEX(Neighborhoods!$A:$C,MATCH(Places!$H4904,Neighborhoods!$A:$A,0),MATCH(Places!I$1,Neighborhoods!$1:$1,0))</f>
        <v>Brooklyn</v>
      </c>
      <c r="J4904" s="17" t="str">
        <f>INDEX(Neighborhoods!$A:$C,MATCH(Places!$H4904,Neighborhoods!$A:$A,0),MATCH(Places!J$1,Neighborhoods!$1:$1,0))</f>
        <v>Bushwick</v>
      </c>
      <c r="K4904" s="17" t="s">
        <v>11822</v>
      </c>
      <c r="L4904" s="17" t="str">
        <f t="shared" si="304"/>
        <v>No</v>
      </c>
      <c r="M4904" s="17">
        <v>7</v>
      </c>
      <c r="N4904" s="17" t="str" cm="1">
        <f t="array" ref="N4904">_xlfn.IFS(M4904&lt;=2,"Small",M4904&lt;=5,"Medium",M4904&gt;5,"Large")</f>
        <v>Large</v>
      </c>
      <c r="O4904" s="65">
        <v>175</v>
      </c>
      <c r="P4904" s="87">
        <f t="shared" si="305"/>
        <v>0.03</v>
      </c>
      <c r="Q4904" s="68">
        <v>4.67</v>
      </c>
      <c r="R4904" s="68" t="str" cm="1">
        <f t="array" ref="R4904">_xlfn.SWITCH(ROUND(Q4904,0),5,"Excellent",4,"Good",3,"Ok","Bad")</f>
        <v>Excellent</v>
      </c>
      <c r="S4904" s="17">
        <v>15</v>
      </c>
      <c r="T4904" s="17" t="str">
        <f t="shared" si="306"/>
        <v>No</v>
      </c>
      <c r="U4904" s="82">
        <v>43632</v>
      </c>
      <c r="V4904" s="82">
        <v>43833</v>
      </c>
      <c r="W4904" s="17">
        <v>365</v>
      </c>
      <c r="X4904" s="17" t="str">
        <f t="shared" si="307"/>
        <v>Active</v>
      </c>
      <c r="Y4904" s="17" t="s">
        <v>15616</v>
      </c>
      <c r="Z4904" s="17"/>
    </row>
    <row r="4905" spans="1:26" x14ac:dyDescent="0.25">
      <c r="A4905">
        <v>4904</v>
      </c>
      <c r="B4905" s="17" t="s">
        <v>14210</v>
      </c>
      <c r="C4905" s="17">
        <v>2804</v>
      </c>
      <c r="D4905" s="17" t="str">
        <f>INDEX(Hosts!$A:$O,MATCH(Places!$C4905,Hosts!$A:$A,0),MATCH(Places!D$1,Hosts!$1:$1,0))</f>
        <v>Within an hour</v>
      </c>
      <c r="E4905" s="87">
        <f>INDEX(Hosts!$A:$O,MATCH(Places!$C4905,Hosts!$A:$A,0),MATCH(Places!E$1,Hosts!$1:$1,0))</f>
        <v>1</v>
      </c>
      <c r="F4905" s="87">
        <f>INDEX(Hosts!$A:$O,MATCH(Places!$C4905,Hosts!$A:$A,0),MATCH(Places!F$1,Hosts!$1:$1,0))</f>
        <v>0.96</v>
      </c>
      <c r="G4905" s="17" t="str">
        <f>INDEX(Hosts!$A:$O,MATCH(Places!$C4905,Hosts!$A:$A,0),MATCH(Places!G$1,Hosts!$1:$1,0))</f>
        <v>Yes</v>
      </c>
      <c r="H4905" s="17">
        <v>23</v>
      </c>
      <c r="I4905" s="17" t="str">
        <f>INDEX(Neighborhoods!$A:$C,MATCH(Places!$H4905,Neighborhoods!$A:$A,0),MATCH(Places!I$1,Neighborhoods!$1:$1,0))</f>
        <v>Queens</v>
      </c>
      <c r="J4905" s="17" t="str">
        <f>INDEX(Neighborhoods!$A:$C,MATCH(Places!$H4905,Neighborhoods!$A:$A,0),MATCH(Places!J$1,Neighborhoods!$1:$1,0))</f>
        <v>Jamaica</v>
      </c>
      <c r="K4905" s="17" t="s">
        <v>1</v>
      </c>
      <c r="L4905" s="17" t="str">
        <f t="shared" si="304"/>
        <v>Yes</v>
      </c>
      <c r="M4905" s="17">
        <v>2</v>
      </c>
      <c r="N4905" s="17" t="str" cm="1">
        <f t="array" ref="N4905">_xlfn.IFS(M4905&lt;=2,"Small",M4905&lt;=5,"Medium",M4905&gt;5,"Large")</f>
        <v>Small</v>
      </c>
      <c r="O4905" s="65">
        <v>150</v>
      </c>
      <c r="P4905" s="87">
        <f t="shared" si="305"/>
        <v>0.03</v>
      </c>
      <c r="Q4905" s="68">
        <v>5</v>
      </c>
      <c r="R4905" s="68" t="str" cm="1">
        <f t="array" ref="R4905">_xlfn.SWITCH(ROUND(Q4905,0),5,"Excellent",4,"Good",3,"Ok","Bad")</f>
        <v>Excellent</v>
      </c>
      <c r="S4905" s="17">
        <v>4</v>
      </c>
      <c r="T4905" s="17" t="str">
        <f t="shared" si="306"/>
        <v>No</v>
      </c>
      <c r="U4905" s="82">
        <v>43649</v>
      </c>
      <c r="V4905" s="82">
        <v>43877</v>
      </c>
      <c r="W4905" s="17">
        <v>364</v>
      </c>
      <c r="X4905" s="17" t="str">
        <f t="shared" si="307"/>
        <v>Active</v>
      </c>
      <c r="Y4905" s="17" t="s">
        <v>15615</v>
      </c>
      <c r="Z4905" s="17"/>
    </row>
    <row r="4906" spans="1:26" x14ac:dyDescent="0.25">
      <c r="A4906">
        <v>4905</v>
      </c>
      <c r="B4906" s="17" t="s">
        <v>14603</v>
      </c>
      <c r="C4906" s="17">
        <v>3894</v>
      </c>
      <c r="D4906" s="17" t="str">
        <f>INDEX(Hosts!$A:$O,MATCH(Places!$C4906,Hosts!$A:$A,0),MATCH(Places!D$1,Hosts!$1:$1,0))</f>
        <v>Within a few hours</v>
      </c>
      <c r="E4906" s="87">
        <f>INDEX(Hosts!$A:$O,MATCH(Places!$C4906,Hosts!$A:$A,0),MATCH(Places!E$1,Hosts!$1:$1,0))</f>
        <v>1</v>
      </c>
      <c r="F4906" s="87">
        <f>INDEX(Hosts!$A:$O,MATCH(Places!$C4906,Hosts!$A:$A,0),MATCH(Places!F$1,Hosts!$1:$1,0))</f>
        <v>0.95</v>
      </c>
      <c r="G4906" s="17" t="str">
        <f>INDEX(Hosts!$A:$O,MATCH(Places!$C4906,Hosts!$A:$A,0),MATCH(Places!G$1,Hosts!$1:$1,0))</f>
        <v>Yes</v>
      </c>
      <c r="H4906" s="17">
        <v>17</v>
      </c>
      <c r="I4906" s="17" t="str">
        <f>INDEX(Neighborhoods!$A:$C,MATCH(Places!$H4906,Neighborhoods!$A:$A,0),MATCH(Places!I$1,Neighborhoods!$1:$1,0))</f>
        <v>Manhattan</v>
      </c>
      <c r="J4906" s="17" t="str">
        <f>INDEX(Neighborhoods!$A:$C,MATCH(Places!$H4906,Neighborhoods!$A:$A,0),MATCH(Places!J$1,Neighborhoods!$1:$1,0))</f>
        <v>Hell's Kitchen</v>
      </c>
      <c r="K4906" s="17" t="s">
        <v>11822</v>
      </c>
      <c r="L4906" s="17" t="str">
        <f t="shared" si="304"/>
        <v>No</v>
      </c>
      <c r="M4906" s="17">
        <v>3</v>
      </c>
      <c r="N4906" s="17" t="str" cm="1">
        <f t="array" ref="N4906">_xlfn.IFS(M4906&lt;=2,"Small",M4906&lt;=5,"Medium",M4906&gt;5,"Large")</f>
        <v>Medium</v>
      </c>
      <c r="O4906" s="65">
        <v>320</v>
      </c>
      <c r="P4906" s="87">
        <f t="shared" si="305"/>
        <v>0.04</v>
      </c>
      <c r="Q4906" s="68">
        <v>4.78</v>
      </c>
      <c r="R4906" s="68" t="str" cm="1">
        <f t="array" ref="R4906">_xlfn.SWITCH(ROUND(Q4906,0),5,"Excellent",4,"Good",3,"Ok","Bad")</f>
        <v>Excellent</v>
      </c>
      <c r="S4906" s="17">
        <v>27</v>
      </c>
      <c r="T4906" s="17" t="str">
        <f t="shared" si="306"/>
        <v>No</v>
      </c>
      <c r="U4906" s="82">
        <v>43622</v>
      </c>
      <c r="V4906" s="82">
        <v>44044</v>
      </c>
      <c r="W4906" s="17">
        <v>122</v>
      </c>
      <c r="X4906" s="17" t="str">
        <f t="shared" si="307"/>
        <v>Active</v>
      </c>
      <c r="Y4906" s="17" t="s">
        <v>15615</v>
      </c>
      <c r="Z4906" s="17"/>
    </row>
    <row r="4907" spans="1:26" x14ac:dyDescent="0.25">
      <c r="A4907">
        <v>4906</v>
      </c>
      <c r="B4907" s="17" t="s">
        <v>3427</v>
      </c>
      <c r="C4907" s="17">
        <v>1545</v>
      </c>
      <c r="D4907" s="17" t="str">
        <f>INDEX(Hosts!$A:$O,MATCH(Places!$C4907,Hosts!$A:$A,0),MATCH(Places!D$1,Hosts!$1:$1,0))</f>
        <v>Within an hour</v>
      </c>
      <c r="E4907" s="87">
        <f>INDEX(Hosts!$A:$O,MATCH(Places!$C4907,Hosts!$A:$A,0),MATCH(Places!E$1,Hosts!$1:$1,0))</f>
        <v>1</v>
      </c>
      <c r="F4907" s="87">
        <f>INDEX(Hosts!$A:$O,MATCH(Places!$C4907,Hosts!$A:$A,0),MATCH(Places!F$1,Hosts!$1:$1,0))</f>
        <v>0.95</v>
      </c>
      <c r="G4907" s="17" t="str">
        <f>INDEX(Hosts!$A:$O,MATCH(Places!$C4907,Hosts!$A:$A,0),MATCH(Places!G$1,Hosts!$1:$1,0))</f>
        <v>Yes</v>
      </c>
      <c r="H4907" s="17">
        <v>21</v>
      </c>
      <c r="I4907" s="17" t="str">
        <f>INDEX(Neighborhoods!$A:$C,MATCH(Places!$H4907,Neighborhoods!$A:$A,0),MATCH(Places!I$1,Neighborhoods!$1:$1,0))</f>
        <v>Queens</v>
      </c>
      <c r="J4907" s="17" t="str">
        <f>INDEX(Neighborhoods!$A:$C,MATCH(Places!$H4907,Neighborhoods!$A:$A,0),MATCH(Places!J$1,Neighborhoods!$1:$1,0))</f>
        <v>Astoria</v>
      </c>
      <c r="K4907" s="17" t="s">
        <v>11822</v>
      </c>
      <c r="L4907" s="17" t="str">
        <f t="shared" si="304"/>
        <v>No</v>
      </c>
      <c r="M4907" s="17">
        <v>4</v>
      </c>
      <c r="N4907" s="17" t="str" cm="1">
        <f t="array" ref="N4907">_xlfn.IFS(M4907&lt;=2,"Small",M4907&lt;=5,"Medium",M4907&gt;5,"Large")</f>
        <v>Medium</v>
      </c>
      <c r="O4907" s="65">
        <v>149</v>
      </c>
      <c r="P4907" s="87">
        <f t="shared" si="305"/>
        <v>0.03</v>
      </c>
      <c r="Q4907" s="68">
        <v>5</v>
      </c>
      <c r="R4907" s="68" t="str" cm="1">
        <f t="array" ref="R4907">_xlfn.SWITCH(ROUND(Q4907,0),5,"Excellent",4,"Good",3,"Ok","Bad")</f>
        <v>Excellent</v>
      </c>
      <c r="S4907" s="17">
        <v>6</v>
      </c>
      <c r="T4907" s="17" t="str">
        <f t="shared" si="306"/>
        <v>No</v>
      </c>
      <c r="U4907" s="82">
        <v>43709</v>
      </c>
      <c r="V4907" s="82">
        <v>44012</v>
      </c>
      <c r="W4907" s="17">
        <v>328</v>
      </c>
      <c r="X4907" s="17" t="str">
        <f t="shared" si="307"/>
        <v>Active</v>
      </c>
      <c r="Y4907" s="17" t="s">
        <v>15616</v>
      </c>
      <c r="Z4907" s="17"/>
    </row>
    <row r="4908" spans="1:26" x14ac:dyDescent="0.25">
      <c r="A4908">
        <v>4907</v>
      </c>
      <c r="B4908" s="17" t="s">
        <v>14739</v>
      </c>
      <c r="C4908" s="17">
        <v>1368</v>
      </c>
      <c r="D4908" s="17" t="str">
        <f>INDEX(Hosts!$A:$O,MATCH(Places!$C4908,Hosts!$A:$A,0),MATCH(Places!D$1,Hosts!$1:$1,0))</f>
        <v>Within a few hours</v>
      </c>
      <c r="E4908" s="87">
        <f>INDEX(Hosts!$A:$O,MATCH(Places!$C4908,Hosts!$A:$A,0),MATCH(Places!E$1,Hosts!$1:$1,0))</f>
        <v>1</v>
      </c>
      <c r="F4908" s="87">
        <f>INDEX(Hosts!$A:$O,MATCH(Places!$C4908,Hosts!$A:$A,0),MATCH(Places!F$1,Hosts!$1:$1,0))</f>
        <v>0.9</v>
      </c>
      <c r="G4908" s="17" t="str">
        <f>INDEX(Hosts!$A:$O,MATCH(Places!$C4908,Hosts!$A:$A,0),MATCH(Places!G$1,Hosts!$1:$1,0))</f>
        <v>No</v>
      </c>
      <c r="H4908" s="17">
        <v>12</v>
      </c>
      <c r="I4908" s="17" t="str">
        <f>INDEX(Neighborhoods!$A:$C,MATCH(Places!$H4908,Neighborhoods!$A:$A,0),MATCH(Places!I$1,Neighborhoods!$1:$1,0))</f>
        <v>Brooklyn</v>
      </c>
      <c r="J4908" s="17" t="str">
        <f>INDEX(Neighborhoods!$A:$C,MATCH(Places!$H4908,Neighborhoods!$A:$A,0),MATCH(Places!J$1,Neighborhoods!$1:$1,0))</f>
        <v>Williamsburg</v>
      </c>
      <c r="K4908" s="17" t="s">
        <v>1</v>
      </c>
      <c r="L4908" s="17" t="str">
        <f t="shared" si="304"/>
        <v>Yes</v>
      </c>
      <c r="M4908" s="17">
        <v>2</v>
      </c>
      <c r="N4908" s="17" t="str" cm="1">
        <f t="array" ref="N4908">_xlfn.IFS(M4908&lt;=2,"Small",M4908&lt;=5,"Medium",M4908&gt;5,"Large")</f>
        <v>Small</v>
      </c>
      <c r="O4908" s="65">
        <v>50</v>
      </c>
      <c r="P4908" s="87">
        <f t="shared" si="305"/>
        <v>0.03</v>
      </c>
      <c r="Q4908" s="68">
        <v>4.4000000000000004</v>
      </c>
      <c r="R4908" s="68" t="str" cm="1">
        <f t="array" ref="R4908">_xlfn.SWITCH(ROUND(Q4908,0),5,"Excellent",4,"Good",3,"Ok","Bad")</f>
        <v>Good</v>
      </c>
      <c r="S4908" s="17">
        <v>10</v>
      </c>
      <c r="T4908" s="17" t="str">
        <f t="shared" si="306"/>
        <v>No</v>
      </c>
      <c r="U4908" s="82">
        <v>43626</v>
      </c>
      <c r="V4908" s="82">
        <v>43827</v>
      </c>
      <c r="W4908" s="17">
        <v>0</v>
      </c>
      <c r="X4908" s="17" t="str">
        <f t="shared" si="307"/>
        <v>Inactive</v>
      </c>
      <c r="Y4908" s="17" t="s">
        <v>15616</v>
      </c>
      <c r="Z4908" s="17"/>
    </row>
    <row r="4909" spans="1:26" x14ac:dyDescent="0.25">
      <c r="A4909">
        <v>4908</v>
      </c>
      <c r="B4909" s="17" t="s">
        <v>3428</v>
      </c>
      <c r="C4909" s="17">
        <v>3839</v>
      </c>
      <c r="D4909" s="17" t="str">
        <f>INDEX(Hosts!$A:$O,MATCH(Places!$C4909,Hosts!$A:$A,0),MATCH(Places!D$1,Hosts!$1:$1,0))</f>
        <v>Within a few hours</v>
      </c>
      <c r="E4909" s="87">
        <f>INDEX(Hosts!$A:$O,MATCH(Places!$C4909,Hosts!$A:$A,0),MATCH(Places!E$1,Hosts!$1:$1,0))</f>
        <v>0.85</v>
      </c>
      <c r="F4909" s="87">
        <f>INDEX(Hosts!$A:$O,MATCH(Places!$C4909,Hosts!$A:$A,0),MATCH(Places!F$1,Hosts!$1:$1,0))</f>
        <v>0.74</v>
      </c>
      <c r="G4909" s="17" t="str">
        <f>INDEX(Hosts!$A:$O,MATCH(Places!$C4909,Hosts!$A:$A,0),MATCH(Places!G$1,Hosts!$1:$1,0))</f>
        <v>No</v>
      </c>
      <c r="H4909" s="17">
        <v>7</v>
      </c>
      <c r="I4909" s="17" t="str">
        <f>INDEX(Neighborhoods!$A:$C,MATCH(Places!$H4909,Neighborhoods!$A:$A,0),MATCH(Places!I$1,Neighborhoods!$1:$1,0))</f>
        <v>Brooklyn</v>
      </c>
      <c r="J4909" s="17" t="str">
        <f>INDEX(Neighborhoods!$A:$C,MATCH(Places!$H4909,Neighborhoods!$A:$A,0),MATCH(Places!J$1,Neighborhoods!$1:$1,0))</f>
        <v>Bedford-Stuyvesant</v>
      </c>
      <c r="K4909" s="17" t="s">
        <v>1</v>
      </c>
      <c r="L4909" s="17" t="str">
        <f t="shared" si="304"/>
        <v>Yes</v>
      </c>
      <c r="M4909" s="17">
        <v>9</v>
      </c>
      <c r="N4909" s="17" t="str" cm="1">
        <f t="array" ref="N4909">_xlfn.IFS(M4909&lt;=2,"Small",M4909&lt;=5,"Medium",M4909&gt;5,"Large")</f>
        <v>Large</v>
      </c>
      <c r="O4909" s="65">
        <v>150</v>
      </c>
      <c r="P4909" s="87">
        <f t="shared" si="305"/>
        <v>0.03</v>
      </c>
      <c r="Q4909" s="68">
        <v>4.83</v>
      </c>
      <c r="R4909" s="68" t="str" cm="1">
        <f t="array" ref="R4909">_xlfn.SWITCH(ROUND(Q4909,0),5,"Excellent",4,"Good",3,"Ok","Bad")</f>
        <v>Excellent</v>
      </c>
      <c r="S4909" s="17">
        <v>41</v>
      </c>
      <c r="T4909" s="17" t="str">
        <f t="shared" si="306"/>
        <v>No</v>
      </c>
      <c r="U4909" s="82">
        <v>43632</v>
      </c>
      <c r="V4909" s="82">
        <v>43921</v>
      </c>
      <c r="W4909" s="17">
        <v>0</v>
      </c>
      <c r="X4909" s="17" t="str">
        <f t="shared" si="307"/>
        <v>Inactive</v>
      </c>
      <c r="Y4909" s="17" t="s">
        <v>15615</v>
      </c>
      <c r="Z4909" s="17"/>
    </row>
    <row r="4910" spans="1:26" x14ac:dyDescent="0.25">
      <c r="A4910">
        <v>4909</v>
      </c>
      <c r="B4910" s="17" t="s">
        <v>15360</v>
      </c>
      <c r="C4910" s="17">
        <v>2757</v>
      </c>
      <c r="D4910" s="17" t="str">
        <f>INDEX(Hosts!$A:$O,MATCH(Places!$C4910,Hosts!$A:$A,0),MATCH(Places!D$1,Hosts!$1:$1,0))</f>
        <v>Within an hour</v>
      </c>
      <c r="E4910" s="87">
        <f>INDEX(Hosts!$A:$O,MATCH(Places!$C4910,Hosts!$A:$A,0),MATCH(Places!E$1,Hosts!$1:$1,0))</f>
        <v>0.9</v>
      </c>
      <c r="F4910" s="87">
        <f>INDEX(Hosts!$A:$O,MATCH(Places!$C4910,Hosts!$A:$A,0),MATCH(Places!F$1,Hosts!$1:$1,0))</f>
        <v>0.97</v>
      </c>
      <c r="G4910" s="17" t="str">
        <f>INDEX(Hosts!$A:$O,MATCH(Places!$C4910,Hosts!$A:$A,0),MATCH(Places!G$1,Hosts!$1:$1,0))</f>
        <v>No</v>
      </c>
      <c r="H4910" s="17">
        <v>14</v>
      </c>
      <c r="I4910" s="17" t="str">
        <f>INDEX(Neighborhoods!$A:$C,MATCH(Places!$H4910,Neighborhoods!$A:$A,0),MATCH(Places!I$1,Neighborhoods!$1:$1,0))</f>
        <v>Manhattan</v>
      </c>
      <c r="J4910" s="17" t="str">
        <f>INDEX(Neighborhoods!$A:$C,MATCH(Places!$H4910,Neighborhoods!$A:$A,0),MATCH(Places!J$1,Neighborhoods!$1:$1,0))</f>
        <v>East Harlem</v>
      </c>
      <c r="K4910" s="17" t="s">
        <v>1</v>
      </c>
      <c r="L4910" s="17" t="str">
        <f t="shared" si="304"/>
        <v>Yes</v>
      </c>
      <c r="M4910" s="17">
        <v>2</v>
      </c>
      <c r="N4910" s="17" t="str" cm="1">
        <f t="array" ref="N4910">_xlfn.IFS(M4910&lt;=2,"Small",M4910&lt;=5,"Medium",M4910&gt;5,"Large")</f>
        <v>Small</v>
      </c>
      <c r="O4910" s="65">
        <v>74</v>
      </c>
      <c r="P4910" s="87">
        <f t="shared" si="305"/>
        <v>0.03</v>
      </c>
      <c r="Q4910" s="68">
        <v>4.17</v>
      </c>
      <c r="R4910" s="68" t="str" cm="1">
        <f t="array" ref="R4910">_xlfn.SWITCH(ROUND(Q4910,0),5,"Excellent",4,"Good",3,"Ok","Bad")</f>
        <v>Good</v>
      </c>
      <c r="S4910" s="17">
        <v>36</v>
      </c>
      <c r="T4910" s="17" t="str">
        <f t="shared" si="306"/>
        <v>No</v>
      </c>
      <c r="U4910" s="82">
        <v>43629</v>
      </c>
      <c r="V4910" s="82">
        <v>43914</v>
      </c>
      <c r="W4910" s="17">
        <v>0</v>
      </c>
      <c r="X4910" s="17" t="str">
        <f t="shared" si="307"/>
        <v>Inactive</v>
      </c>
      <c r="Y4910" s="17" t="s">
        <v>15616</v>
      </c>
      <c r="Z4910" s="17"/>
    </row>
    <row r="4911" spans="1:26" x14ac:dyDescent="0.25">
      <c r="A4911">
        <v>4910</v>
      </c>
      <c r="B4911" s="17" t="s">
        <v>3429</v>
      </c>
      <c r="C4911" s="17">
        <v>232</v>
      </c>
      <c r="D4911" s="17" t="str">
        <f>INDEX(Hosts!$A:$O,MATCH(Places!$C4911,Hosts!$A:$A,0),MATCH(Places!D$1,Hosts!$1:$1,0))</f>
        <v>Within a few hours</v>
      </c>
      <c r="E4911" s="87">
        <f>INDEX(Hosts!$A:$O,MATCH(Places!$C4911,Hosts!$A:$A,0),MATCH(Places!E$1,Hosts!$1:$1,0))</f>
        <v>1</v>
      </c>
      <c r="F4911" s="87">
        <f>INDEX(Hosts!$A:$O,MATCH(Places!$C4911,Hosts!$A:$A,0),MATCH(Places!F$1,Hosts!$1:$1,0))</f>
        <v>0.67</v>
      </c>
      <c r="G4911" s="17" t="str">
        <f>INDEX(Hosts!$A:$O,MATCH(Places!$C4911,Hosts!$A:$A,0),MATCH(Places!G$1,Hosts!$1:$1,0))</f>
        <v>No</v>
      </c>
      <c r="H4911" s="17">
        <v>8</v>
      </c>
      <c r="I4911" s="17" t="str">
        <f>INDEX(Neighborhoods!$A:$C,MATCH(Places!$H4911,Neighborhoods!$A:$A,0),MATCH(Places!I$1,Neighborhoods!$1:$1,0))</f>
        <v>Brooklyn</v>
      </c>
      <c r="J4911" s="17" t="str">
        <f>INDEX(Neighborhoods!$A:$C,MATCH(Places!$H4911,Neighborhoods!$A:$A,0),MATCH(Places!J$1,Neighborhoods!$1:$1,0))</f>
        <v>Bushwick</v>
      </c>
      <c r="K4911" s="17" t="s">
        <v>11822</v>
      </c>
      <c r="L4911" s="17" t="str">
        <f t="shared" si="304"/>
        <v>No</v>
      </c>
      <c r="M4911" s="17">
        <v>4</v>
      </c>
      <c r="N4911" s="17" t="str" cm="1">
        <f t="array" ref="N4911">_xlfn.IFS(M4911&lt;=2,"Small",M4911&lt;=5,"Medium",M4911&gt;5,"Large")</f>
        <v>Medium</v>
      </c>
      <c r="O4911" s="65">
        <v>129</v>
      </c>
      <c r="P4911" s="87">
        <f t="shared" si="305"/>
        <v>0.03</v>
      </c>
      <c r="Q4911" s="68">
        <v>5</v>
      </c>
      <c r="R4911" s="68" t="str" cm="1">
        <f t="array" ref="R4911">_xlfn.SWITCH(ROUND(Q4911,0),5,"Excellent",4,"Good",3,"Ok","Bad")</f>
        <v>Excellent</v>
      </c>
      <c r="S4911" s="17">
        <v>4</v>
      </c>
      <c r="T4911" s="17" t="str">
        <f t="shared" si="306"/>
        <v>No</v>
      </c>
      <c r="U4911" s="82">
        <v>43745</v>
      </c>
      <c r="V4911" s="82">
        <v>43832</v>
      </c>
      <c r="W4911" s="17">
        <v>147</v>
      </c>
      <c r="X4911" s="17" t="str">
        <f t="shared" si="307"/>
        <v>Active</v>
      </c>
      <c r="Y4911" s="17" t="s">
        <v>15615</v>
      </c>
      <c r="Z4911" s="17"/>
    </row>
    <row r="4912" spans="1:26" x14ac:dyDescent="0.25">
      <c r="A4912">
        <v>4911</v>
      </c>
      <c r="B4912" s="17" t="s">
        <v>13466</v>
      </c>
      <c r="C4912" s="17">
        <v>3490</v>
      </c>
      <c r="D4912" s="17" t="str">
        <f>INDEX(Hosts!$A:$O,MATCH(Places!$C4912,Hosts!$A:$A,0),MATCH(Places!D$1,Hosts!$1:$1,0))</f>
        <v>Within an hour</v>
      </c>
      <c r="E4912" s="87">
        <f>INDEX(Hosts!$A:$O,MATCH(Places!$C4912,Hosts!$A:$A,0),MATCH(Places!E$1,Hosts!$1:$1,0))</f>
        <v>1</v>
      </c>
      <c r="F4912" s="87">
        <f>INDEX(Hosts!$A:$O,MATCH(Places!$C4912,Hosts!$A:$A,0),MATCH(Places!F$1,Hosts!$1:$1,0))</f>
        <v>0.98</v>
      </c>
      <c r="G4912" s="17" t="str">
        <f>INDEX(Hosts!$A:$O,MATCH(Places!$C4912,Hosts!$A:$A,0),MATCH(Places!G$1,Hosts!$1:$1,0))</f>
        <v>Yes</v>
      </c>
      <c r="H4912" s="17">
        <v>23</v>
      </c>
      <c r="I4912" s="17" t="str">
        <f>INDEX(Neighborhoods!$A:$C,MATCH(Places!$H4912,Neighborhoods!$A:$A,0),MATCH(Places!I$1,Neighborhoods!$1:$1,0))</f>
        <v>Queens</v>
      </c>
      <c r="J4912" s="17" t="str">
        <f>INDEX(Neighborhoods!$A:$C,MATCH(Places!$H4912,Neighborhoods!$A:$A,0),MATCH(Places!J$1,Neighborhoods!$1:$1,0))</f>
        <v>Jamaica</v>
      </c>
      <c r="K4912" s="17" t="s">
        <v>1</v>
      </c>
      <c r="L4912" s="17" t="str">
        <f t="shared" si="304"/>
        <v>Yes</v>
      </c>
      <c r="M4912" s="17">
        <v>2</v>
      </c>
      <c r="N4912" s="17" t="str" cm="1">
        <f t="array" ref="N4912">_xlfn.IFS(M4912&lt;=2,"Small",M4912&lt;=5,"Medium",M4912&gt;5,"Large")</f>
        <v>Small</v>
      </c>
      <c r="O4912" s="65">
        <v>75</v>
      </c>
      <c r="P4912" s="87">
        <f t="shared" si="305"/>
        <v>0.03</v>
      </c>
      <c r="Q4912" s="68">
        <v>4.9800000000000004</v>
      </c>
      <c r="R4912" s="68" t="str" cm="1">
        <f t="array" ref="R4912">_xlfn.SWITCH(ROUND(Q4912,0),5,"Excellent",4,"Good",3,"Ok","Bad")</f>
        <v>Excellent</v>
      </c>
      <c r="S4912" s="17">
        <v>45</v>
      </c>
      <c r="T4912" s="17" t="str">
        <f t="shared" si="306"/>
        <v>No</v>
      </c>
      <c r="U4912" s="82">
        <v>43652</v>
      </c>
      <c r="V4912" s="82">
        <v>44045</v>
      </c>
      <c r="W4912" s="17">
        <v>0</v>
      </c>
      <c r="X4912" s="17" t="str">
        <f t="shared" si="307"/>
        <v>Inactive</v>
      </c>
      <c r="Y4912" s="17" t="s">
        <v>15616</v>
      </c>
      <c r="Z4912" s="17"/>
    </row>
    <row r="4913" spans="1:26" x14ac:dyDescent="0.25">
      <c r="A4913">
        <v>4912</v>
      </c>
      <c r="B4913" s="17" t="s">
        <v>14193</v>
      </c>
      <c r="C4913" s="17">
        <v>3898</v>
      </c>
      <c r="D4913" s="17" t="str">
        <f>INDEX(Hosts!$A:$O,MATCH(Places!$C4913,Hosts!$A:$A,0),MATCH(Places!D$1,Hosts!$1:$1,0))</f>
        <v>Within an hour</v>
      </c>
      <c r="E4913" s="87">
        <f>INDEX(Hosts!$A:$O,MATCH(Places!$C4913,Hosts!$A:$A,0),MATCH(Places!E$1,Hosts!$1:$1,0))</f>
        <v>1</v>
      </c>
      <c r="F4913" s="87">
        <f>INDEX(Hosts!$A:$O,MATCH(Places!$C4913,Hosts!$A:$A,0),MATCH(Places!F$1,Hosts!$1:$1,0))</f>
        <v>0.81</v>
      </c>
      <c r="G4913" s="17" t="str">
        <f>INDEX(Hosts!$A:$O,MATCH(Places!$C4913,Hosts!$A:$A,0),MATCH(Places!G$1,Hosts!$1:$1,0))</f>
        <v>Yes</v>
      </c>
      <c r="H4913" s="17">
        <v>7</v>
      </c>
      <c r="I4913" s="17" t="str">
        <f>INDEX(Neighborhoods!$A:$C,MATCH(Places!$H4913,Neighborhoods!$A:$A,0),MATCH(Places!I$1,Neighborhoods!$1:$1,0))</f>
        <v>Brooklyn</v>
      </c>
      <c r="J4913" s="17" t="str">
        <f>INDEX(Neighborhoods!$A:$C,MATCH(Places!$H4913,Neighborhoods!$A:$A,0),MATCH(Places!J$1,Neighborhoods!$1:$1,0))</f>
        <v>Bedford-Stuyvesant</v>
      </c>
      <c r="K4913" s="17" t="s">
        <v>1</v>
      </c>
      <c r="L4913" s="17" t="str">
        <f t="shared" si="304"/>
        <v>Yes</v>
      </c>
      <c r="M4913" s="17">
        <v>2</v>
      </c>
      <c r="N4913" s="17" t="str" cm="1">
        <f t="array" ref="N4913">_xlfn.IFS(M4913&lt;=2,"Small",M4913&lt;=5,"Medium",M4913&gt;5,"Large")</f>
        <v>Small</v>
      </c>
      <c r="O4913" s="65">
        <v>60</v>
      </c>
      <c r="P4913" s="87">
        <f t="shared" si="305"/>
        <v>0.03</v>
      </c>
      <c r="Q4913" s="68">
        <v>5</v>
      </c>
      <c r="R4913" s="68" t="str" cm="1">
        <f t="array" ref="R4913">_xlfn.SWITCH(ROUND(Q4913,0),5,"Excellent",4,"Good",3,"Ok","Bad")</f>
        <v>Excellent</v>
      </c>
      <c r="S4913" s="17">
        <v>34</v>
      </c>
      <c r="T4913" s="17" t="str">
        <f t="shared" si="306"/>
        <v>No</v>
      </c>
      <c r="U4913" s="82">
        <v>43630</v>
      </c>
      <c r="V4913" s="82">
        <v>44052</v>
      </c>
      <c r="W4913" s="17">
        <v>164</v>
      </c>
      <c r="X4913" s="17" t="str">
        <f t="shared" si="307"/>
        <v>Active</v>
      </c>
      <c r="Y4913" s="17" t="s">
        <v>15615</v>
      </c>
      <c r="Z4913" s="17"/>
    </row>
    <row r="4914" spans="1:26" x14ac:dyDescent="0.25">
      <c r="A4914">
        <v>4913</v>
      </c>
      <c r="B4914" s="17" t="s">
        <v>3430</v>
      </c>
      <c r="C4914" s="17">
        <v>2114</v>
      </c>
      <c r="D4914" s="17" t="str">
        <f>INDEX(Hosts!$A:$O,MATCH(Places!$C4914,Hosts!$A:$A,0),MATCH(Places!D$1,Hosts!$1:$1,0))</f>
        <v>Within an hour</v>
      </c>
      <c r="E4914" s="87">
        <f>INDEX(Hosts!$A:$O,MATCH(Places!$C4914,Hosts!$A:$A,0),MATCH(Places!E$1,Hosts!$1:$1,0))</f>
        <v>1</v>
      </c>
      <c r="F4914" s="87">
        <f>INDEX(Hosts!$A:$O,MATCH(Places!$C4914,Hosts!$A:$A,0),MATCH(Places!F$1,Hosts!$1:$1,0))</f>
        <v>1</v>
      </c>
      <c r="G4914" s="17" t="str">
        <f>INDEX(Hosts!$A:$O,MATCH(Places!$C4914,Hosts!$A:$A,0),MATCH(Places!G$1,Hosts!$1:$1,0))</f>
        <v>No</v>
      </c>
      <c r="H4914" s="17">
        <v>19</v>
      </c>
      <c r="I4914" s="17" t="str">
        <f>INDEX(Neighborhoods!$A:$C,MATCH(Places!$H4914,Neighborhoods!$A:$A,0),MATCH(Places!I$1,Neighborhoods!$1:$1,0))</f>
        <v>Manhattan</v>
      </c>
      <c r="J4914" s="17" t="str">
        <f>INDEX(Neighborhoods!$A:$C,MATCH(Places!$H4914,Neighborhoods!$A:$A,0),MATCH(Places!J$1,Neighborhoods!$1:$1,0))</f>
        <v>Upper East Side</v>
      </c>
      <c r="K4914" s="17" t="s">
        <v>11822</v>
      </c>
      <c r="L4914" s="17" t="str">
        <f t="shared" si="304"/>
        <v>No</v>
      </c>
      <c r="M4914" s="17">
        <v>5</v>
      </c>
      <c r="N4914" s="17" t="str" cm="1">
        <f t="array" ref="N4914">_xlfn.IFS(M4914&lt;=2,"Small",M4914&lt;=5,"Medium",M4914&gt;5,"Large")</f>
        <v>Medium</v>
      </c>
      <c r="O4914" s="65">
        <v>249</v>
      </c>
      <c r="P4914" s="87">
        <f t="shared" si="305"/>
        <v>0.04</v>
      </c>
      <c r="Q4914" s="68">
        <v>4.67</v>
      </c>
      <c r="R4914" s="68" t="str" cm="1">
        <f t="array" ref="R4914">_xlfn.SWITCH(ROUND(Q4914,0),5,"Excellent",4,"Good",3,"Ok","Bad")</f>
        <v>Excellent</v>
      </c>
      <c r="S4914" s="17">
        <v>3</v>
      </c>
      <c r="T4914" s="17" t="str">
        <f t="shared" si="306"/>
        <v>No</v>
      </c>
      <c r="U4914" s="82">
        <v>43735</v>
      </c>
      <c r="V4914" s="82">
        <v>43916</v>
      </c>
      <c r="W4914" s="17">
        <v>346</v>
      </c>
      <c r="X4914" s="17" t="str">
        <f t="shared" si="307"/>
        <v>Active</v>
      </c>
      <c r="Y4914" s="17" t="s">
        <v>15615</v>
      </c>
      <c r="Z4914" s="17"/>
    </row>
    <row r="4915" spans="1:26" x14ac:dyDescent="0.25">
      <c r="A4915">
        <v>4914</v>
      </c>
      <c r="B4915" s="17" t="s">
        <v>3431</v>
      </c>
      <c r="C4915" s="17">
        <v>1974</v>
      </c>
      <c r="D4915" s="17" t="str">
        <f>INDEX(Hosts!$A:$O,MATCH(Places!$C4915,Hosts!$A:$A,0),MATCH(Places!D$1,Hosts!$1:$1,0))</f>
        <v>Within an hour</v>
      </c>
      <c r="E4915" s="87">
        <f>INDEX(Hosts!$A:$O,MATCH(Places!$C4915,Hosts!$A:$A,0),MATCH(Places!E$1,Hosts!$1:$1,0))</f>
        <v>1</v>
      </c>
      <c r="F4915" s="87">
        <f>INDEX(Hosts!$A:$O,MATCH(Places!$C4915,Hosts!$A:$A,0),MATCH(Places!F$1,Hosts!$1:$1,0))</f>
        <v>0.99</v>
      </c>
      <c r="G4915" s="17" t="str">
        <f>INDEX(Hosts!$A:$O,MATCH(Places!$C4915,Hosts!$A:$A,0),MATCH(Places!G$1,Hosts!$1:$1,0))</f>
        <v>Yes</v>
      </c>
      <c r="H4915" s="17">
        <v>23</v>
      </c>
      <c r="I4915" s="17" t="str">
        <f>INDEX(Neighborhoods!$A:$C,MATCH(Places!$H4915,Neighborhoods!$A:$A,0),MATCH(Places!I$1,Neighborhoods!$1:$1,0))</f>
        <v>Queens</v>
      </c>
      <c r="J4915" s="17" t="str">
        <f>INDEX(Neighborhoods!$A:$C,MATCH(Places!$H4915,Neighborhoods!$A:$A,0),MATCH(Places!J$1,Neighborhoods!$1:$1,0))</f>
        <v>Jamaica</v>
      </c>
      <c r="K4915" s="17" t="s">
        <v>1</v>
      </c>
      <c r="L4915" s="17" t="str">
        <f t="shared" si="304"/>
        <v>Yes</v>
      </c>
      <c r="M4915" s="17">
        <v>1</v>
      </c>
      <c r="N4915" s="17" t="str" cm="1">
        <f t="array" ref="N4915">_xlfn.IFS(M4915&lt;=2,"Small",M4915&lt;=5,"Medium",M4915&gt;5,"Large")</f>
        <v>Small</v>
      </c>
      <c r="O4915" s="65">
        <v>36</v>
      </c>
      <c r="P4915" s="87">
        <f t="shared" si="305"/>
        <v>0.03</v>
      </c>
      <c r="Q4915" s="68">
        <v>4.84</v>
      </c>
      <c r="R4915" s="68" t="str" cm="1">
        <f t="array" ref="R4915">_xlfn.SWITCH(ROUND(Q4915,0),5,"Excellent",4,"Good",3,"Ok","Bad")</f>
        <v>Excellent</v>
      </c>
      <c r="S4915" s="17">
        <v>43</v>
      </c>
      <c r="T4915" s="17" t="str">
        <f t="shared" si="306"/>
        <v>No</v>
      </c>
      <c r="U4915" s="82">
        <v>43629</v>
      </c>
      <c r="V4915" s="82">
        <v>44058</v>
      </c>
      <c r="W4915" s="17">
        <v>168</v>
      </c>
      <c r="X4915" s="17" t="str">
        <f t="shared" si="307"/>
        <v>Active</v>
      </c>
      <c r="Y4915" s="17" t="s">
        <v>15616</v>
      </c>
      <c r="Z4915" s="17"/>
    </row>
    <row r="4916" spans="1:26" x14ac:dyDescent="0.25">
      <c r="A4916">
        <v>4915</v>
      </c>
      <c r="B4916" s="17" t="s">
        <v>13330</v>
      </c>
      <c r="C4916" s="17">
        <v>3900</v>
      </c>
      <c r="D4916" s="17" t="str">
        <f>INDEX(Hosts!$A:$O,MATCH(Places!$C4916,Hosts!$A:$A,0),MATCH(Places!D$1,Hosts!$1:$1,0))</f>
        <v>Within an hour</v>
      </c>
      <c r="E4916" s="87">
        <f>INDEX(Hosts!$A:$O,MATCH(Places!$C4916,Hosts!$A:$A,0),MATCH(Places!E$1,Hosts!$1:$1,0))</f>
        <v>0.92</v>
      </c>
      <c r="F4916" s="87">
        <f>INDEX(Hosts!$A:$O,MATCH(Places!$C4916,Hosts!$A:$A,0),MATCH(Places!F$1,Hosts!$1:$1,0))</f>
        <v>1</v>
      </c>
      <c r="G4916" s="17" t="str">
        <f>INDEX(Hosts!$A:$O,MATCH(Places!$C4916,Hosts!$A:$A,0),MATCH(Places!G$1,Hosts!$1:$1,0))</f>
        <v>Yes</v>
      </c>
      <c r="H4916" s="17">
        <v>6</v>
      </c>
      <c r="I4916" s="17" t="str">
        <f>INDEX(Neighborhoods!$A:$C,MATCH(Places!$H4916,Neighborhoods!$A:$A,0),MATCH(Places!I$1,Neighborhoods!$1:$1,0))</f>
        <v>Bronx</v>
      </c>
      <c r="J4916" s="17" t="str">
        <f>INDEX(Neighborhoods!$A:$C,MATCH(Places!$H4916,Neighborhoods!$A:$A,0),MATCH(Places!J$1,Neighborhoods!$1:$1,0))</f>
        <v>Wakefield</v>
      </c>
      <c r="K4916" s="17" t="s">
        <v>11822</v>
      </c>
      <c r="L4916" s="17" t="str">
        <f t="shared" si="304"/>
        <v>No</v>
      </c>
      <c r="M4916" s="17">
        <v>7</v>
      </c>
      <c r="N4916" s="17" t="str" cm="1">
        <f t="array" ref="N4916">_xlfn.IFS(M4916&lt;=2,"Small",M4916&lt;=5,"Medium",M4916&gt;5,"Large")</f>
        <v>Large</v>
      </c>
      <c r="O4916" s="65">
        <v>230</v>
      </c>
      <c r="P4916" s="87">
        <f t="shared" si="305"/>
        <v>0.04</v>
      </c>
      <c r="Q4916" s="68">
        <v>4.91</v>
      </c>
      <c r="R4916" s="68" t="str" cm="1">
        <f t="array" ref="R4916">_xlfn.SWITCH(ROUND(Q4916,0),5,"Excellent",4,"Good",3,"Ok","Bad")</f>
        <v>Excellent</v>
      </c>
      <c r="S4916" s="17">
        <v>32</v>
      </c>
      <c r="T4916" s="17" t="str">
        <f t="shared" si="306"/>
        <v>No</v>
      </c>
      <c r="U4916" s="82">
        <v>43654</v>
      </c>
      <c r="V4916" s="82">
        <v>44043</v>
      </c>
      <c r="W4916" s="17">
        <v>332</v>
      </c>
      <c r="X4916" s="17" t="str">
        <f t="shared" si="307"/>
        <v>Active</v>
      </c>
      <c r="Y4916" s="17" t="s">
        <v>15616</v>
      </c>
      <c r="Z4916" s="17"/>
    </row>
    <row r="4917" spans="1:26" x14ac:dyDescent="0.25">
      <c r="A4917">
        <v>4916</v>
      </c>
      <c r="B4917" s="17" t="s">
        <v>13935</v>
      </c>
      <c r="C4917" s="17">
        <v>3790</v>
      </c>
      <c r="D4917" s="17" t="str">
        <f>INDEX(Hosts!$A:$O,MATCH(Places!$C4917,Hosts!$A:$A,0),MATCH(Places!D$1,Hosts!$1:$1,0))</f>
        <v>Within an hour</v>
      </c>
      <c r="E4917" s="87">
        <f>INDEX(Hosts!$A:$O,MATCH(Places!$C4917,Hosts!$A:$A,0),MATCH(Places!E$1,Hosts!$1:$1,0))</f>
        <v>1</v>
      </c>
      <c r="F4917" s="87">
        <f>INDEX(Hosts!$A:$O,MATCH(Places!$C4917,Hosts!$A:$A,0),MATCH(Places!F$1,Hosts!$1:$1,0))</f>
        <v>0.97</v>
      </c>
      <c r="G4917" s="17" t="str">
        <f>INDEX(Hosts!$A:$O,MATCH(Places!$C4917,Hosts!$A:$A,0),MATCH(Places!G$1,Hosts!$1:$1,0))</f>
        <v>Yes</v>
      </c>
      <c r="H4917" s="17">
        <v>16</v>
      </c>
      <c r="I4917" s="17" t="str">
        <f>INDEX(Neighborhoods!$A:$C,MATCH(Places!$H4917,Neighborhoods!$A:$A,0),MATCH(Places!I$1,Neighborhoods!$1:$1,0))</f>
        <v>Manhattan</v>
      </c>
      <c r="J4917" s="17" t="str">
        <f>INDEX(Neighborhoods!$A:$C,MATCH(Places!$H4917,Neighborhoods!$A:$A,0),MATCH(Places!J$1,Neighborhoods!$1:$1,0))</f>
        <v>Harlem</v>
      </c>
      <c r="K4917" s="17" t="s">
        <v>11822</v>
      </c>
      <c r="L4917" s="17" t="str">
        <f t="shared" si="304"/>
        <v>No</v>
      </c>
      <c r="M4917" s="17">
        <v>13</v>
      </c>
      <c r="N4917" s="17" t="str" cm="1">
        <f t="array" ref="N4917">_xlfn.IFS(M4917&lt;=2,"Small",M4917&lt;=5,"Medium",M4917&gt;5,"Large")</f>
        <v>Large</v>
      </c>
      <c r="O4917" s="65">
        <v>423.86</v>
      </c>
      <c r="P4917" s="87">
        <f t="shared" si="305"/>
        <v>0.04</v>
      </c>
      <c r="Q4917" s="68">
        <v>4.8499999999999996</v>
      </c>
      <c r="R4917" s="68" t="str" cm="1">
        <f t="array" ref="R4917">_xlfn.SWITCH(ROUND(Q4917,0),5,"Excellent",4,"Good",3,"Ok","Bad")</f>
        <v>Excellent</v>
      </c>
      <c r="S4917" s="17">
        <v>33</v>
      </c>
      <c r="T4917" s="17" t="str">
        <f t="shared" si="306"/>
        <v>No</v>
      </c>
      <c r="U4917" s="82">
        <v>43667</v>
      </c>
      <c r="V4917" s="82">
        <v>44055</v>
      </c>
      <c r="W4917" s="17">
        <v>203</v>
      </c>
      <c r="X4917" s="17" t="str">
        <f t="shared" si="307"/>
        <v>Active</v>
      </c>
      <c r="Y4917" s="17" t="s">
        <v>15615</v>
      </c>
      <c r="Z4917" s="17"/>
    </row>
    <row r="4918" spans="1:26" x14ac:dyDescent="0.25">
      <c r="A4918">
        <v>4917</v>
      </c>
      <c r="B4918" s="17" t="s">
        <v>14859</v>
      </c>
      <c r="C4918" s="17">
        <v>2637</v>
      </c>
      <c r="D4918" s="17" t="str">
        <f>INDEX(Hosts!$A:$O,MATCH(Places!$C4918,Hosts!$A:$A,0),MATCH(Places!D$1,Hosts!$1:$1,0))</f>
        <v>Within an hour</v>
      </c>
      <c r="E4918" s="87">
        <f>INDEX(Hosts!$A:$O,MATCH(Places!$C4918,Hosts!$A:$A,0),MATCH(Places!E$1,Hosts!$1:$1,0))</f>
        <v>1</v>
      </c>
      <c r="F4918" s="87">
        <f>INDEX(Hosts!$A:$O,MATCH(Places!$C4918,Hosts!$A:$A,0),MATCH(Places!F$1,Hosts!$1:$1,0))</f>
        <v>1</v>
      </c>
      <c r="G4918" s="17" t="str">
        <f>INDEX(Hosts!$A:$O,MATCH(Places!$C4918,Hosts!$A:$A,0),MATCH(Places!G$1,Hosts!$1:$1,0))</f>
        <v>Yes</v>
      </c>
      <c r="H4918" s="17">
        <v>7</v>
      </c>
      <c r="I4918" s="17" t="str">
        <f>INDEX(Neighborhoods!$A:$C,MATCH(Places!$H4918,Neighborhoods!$A:$A,0),MATCH(Places!I$1,Neighborhoods!$1:$1,0))</f>
        <v>Brooklyn</v>
      </c>
      <c r="J4918" s="17" t="str">
        <f>INDEX(Neighborhoods!$A:$C,MATCH(Places!$H4918,Neighborhoods!$A:$A,0),MATCH(Places!J$1,Neighborhoods!$1:$1,0))</f>
        <v>Bedford-Stuyvesant</v>
      </c>
      <c r="K4918" s="17" t="s">
        <v>11822</v>
      </c>
      <c r="L4918" s="17" t="str">
        <f t="shared" si="304"/>
        <v>No</v>
      </c>
      <c r="M4918" s="17">
        <v>4</v>
      </c>
      <c r="N4918" s="17" t="str" cm="1">
        <f t="array" ref="N4918">_xlfn.IFS(M4918&lt;=2,"Small",M4918&lt;=5,"Medium",M4918&gt;5,"Large")</f>
        <v>Medium</v>
      </c>
      <c r="O4918" s="65">
        <v>140</v>
      </c>
      <c r="P4918" s="87">
        <f t="shared" si="305"/>
        <v>0.03</v>
      </c>
      <c r="Q4918" s="68">
        <v>4.83</v>
      </c>
      <c r="R4918" s="68" t="str" cm="1">
        <f t="array" ref="R4918">_xlfn.SWITCH(ROUND(Q4918,0),5,"Excellent",4,"Good",3,"Ok","Bad")</f>
        <v>Excellent</v>
      </c>
      <c r="S4918" s="17">
        <v>29</v>
      </c>
      <c r="T4918" s="17" t="str">
        <f t="shared" si="306"/>
        <v>No</v>
      </c>
      <c r="U4918" s="82">
        <v>43674</v>
      </c>
      <c r="V4918" s="82">
        <v>43942</v>
      </c>
      <c r="W4918" s="17">
        <v>321</v>
      </c>
      <c r="X4918" s="17" t="str">
        <f t="shared" si="307"/>
        <v>Active</v>
      </c>
      <c r="Y4918" s="17" t="s">
        <v>15616</v>
      </c>
      <c r="Z4918" s="17"/>
    </row>
    <row r="4919" spans="1:26" x14ac:dyDescent="0.25">
      <c r="A4919">
        <v>4918</v>
      </c>
      <c r="B4919" s="17" t="s">
        <v>3432</v>
      </c>
      <c r="C4919" s="17">
        <v>3901</v>
      </c>
      <c r="D4919" s="17" t="str">
        <f>INDEX(Hosts!$A:$O,MATCH(Places!$C4919,Hosts!$A:$A,0),MATCH(Places!D$1,Hosts!$1:$1,0))</f>
        <v>A few days or more</v>
      </c>
      <c r="E4919" s="87">
        <f>INDEX(Hosts!$A:$O,MATCH(Places!$C4919,Hosts!$A:$A,0),MATCH(Places!E$1,Hosts!$1:$1,0))</f>
        <v>0.4</v>
      </c>
      <c r="F4919" s="87">
        <f>INDEX(Hosts!$A:$O,MATCH(Places!$C4919,Hosts!$A:$A,0),MATCH(Places!F$1,Hosts!$1:$1,0))</f>
        <v>0.91</v>
      </c>
      <c r="G4919" s="17" t="str">
        <f>INDEX(Hosts!$A:$O,MATCH(Places!$C4919,Hosts!$A:$A,0),MATCH(Places!G$1,Hosts!$1:$1,0))</f>
        <v>No</v>
      </c>
      <c r="H4919" s="17">
        <v>7</v>
      </c>
      <c r="I4919" s="17" t="str">
        <f>INDEX(Neighborhoods!$A:$C,MATCH(Places!$H4919,Neighborhoods!$A:$A,0),MATCH(Places!I$1,Neighborhoods!$1:$1,0))</f>
        <v>Brooklyn</v>
      </c>
      <c r="J4919" s="17" t="str">
        <f>INDEX(Neighborhoods!$A:$C,MATCH(Places!$H4919,Neighborhoods!$A:$A,0),MATCH(Places!J$1,Neighborhoods!$1:$1,0))</f>
        <v>Bedford-Stuyvesant</v>
      </c>
      <c r="K4919" s="17" t="s">
        <v>11822</v>
      </c>
      <c r="L4919" s="17" t="str">
        <f t="shared" si="304"/>
        <v>No</v>
      </c>
      <c r="M4919" s="17">
        <v>10</v>
      </c>
      <c r="N4919" s="17" t="str" cm="1">
        <f t="array" ref="N4919">_xlfn.IFS(M4919&lt;=2,"Small",M4919&lt;=5,"Medium",M4919&gt;5,"Large")</f>
        <v>Large</v>
      </c>
      <c r="O4919" s="65">
        <v>214</v>
      </c>
      <c r="P4919" s="87">
        <f t="shared" si="305"/>
        <v>0.04</v>
      </c>
      <c r="Q4919" s="68">
        <v>4.79</v>
      </c>
      <c r="R4919" s="68" t="str" cm="1">
        <f t="array" ref="R4919">_xlfn.SWITCH(ROUND(Q4919,0),5,"Excellent",4,"Good",3,"Ok","Bad")</f>
        <v>Excellent</v>
      </c>
      <c r="S4919" s="17">
        <v>28</v>
      </c>
      <c r="T4919" s="17" t="str">
        <f t="shared" si="306"/>
        <v>No</v>
      </c>
      <c r="U4919" s="82">
        <v>43632</v>
      </c>
      <c r="V4919" s="82">
        <v>43988</v>
      </c>
      <c r="W4919" s="17">
        <v>224</v>
      </c>
      <c r="X4919" s="17" t="str">
        <f t="shared" si="307"/>
        <v>Active</v>
      </c>
      <c r="Y4919" s="17" t="s">
        <v>15615</v>
      </c>
      <c r="Z4919" s="17"/>
    </row>
    <row r="4920" spans="1:26" x14ac:dyDescent="0.25">
      <c r="A4920">
        <v>4919</v>
      </c>
      <c r="B4920" s="17" t="s">
        <v>3433</v>
      </c>
      <c r="C4920" s="17">
        <v>3851</v>
      </c>
      <c r="D4920" s="17" t="str">
        <f>INDEX(Hosts!$A:$O,MATCH(Places!$C4920,Hosts!$A:$A,0),MATCH(Places!D$1,Hosts!$1:$1,0))</f>
        <v>Within an hour</v>
      </c>
      <c r="E4920" s="87">
        <f>INDEX(Hosts!$A:$O,MATCH(Places!$C4920,Hosts!$A:$A,0),MATCH(Places!E$1,Hosts!$1:$1,0))</f>
        <v>1</v>
      </c>
      <c r="F4920" s="87">
        <f>INDEX(Hosts!$A:$O,MATCH(Places!$C4920,Hosts!$A:$A,0),MATCH(Places!F$1,Hosts!$1:$1,0))</f>
        <v>1</v>
      </c>
      <c r="G4920" s="17" t="str">
        <f>INDEX(Hosts!$A:$O,MATCH(Places!$C4920,Hosts!$A:$A,0),MATCH(Places!G$1,Hosts!$1:$1,0))</f>
        <v>No</v>
      </c>
      <c r="H4920" s="17">
        <v>23</v>
      </c>
      <c r="I4920" s="17" t="str">
        <f>INDEX(Neighborhoods!$A:$C,MATCH(Places!$H4920,Neighborhoods!$A:$A,0),MATCH(Places!I$1,Neighborhoods!$1:$1,0))</f>
        <v>Queens</v>
      </c>
      <c r="J4920" s="17" t="str">
        <f>INDEX(Neighborhoods!$A:$C,MATCH(Places!$H4920,Neighborhoods!$A:$A,0),MATCH(Places!J$1,Neighborhoods!$1:$1,0))</f>
        <v>Jamaica</v>
      </c>
      <c r="K4920" s="17" t="s">
        <v>1</v>
      </c>
      <c r="L4920" s="17" t="str">
        <f t="shared" si="304"/>
        <v>Yes</v>
      </c>
      <c r="M4920" s="17">
        <v>2</v>
      </c>
      <c r="N4920" s="17" t="str" cm="1">
        <f t="array" ref="N4920">_xlfn.IFS(M4920&lt;=2,"Small",M4920&lt;=5,"Medium",M4920&gt;5,"Large")</f>
        <v>Small</v>
      </c>
      <c r="O4920" s="65">
        <v>61</v>
      </c>
      <c r="P4920" s="87">
        <f t="shared" si="305"/>
        <v>0.03</v>
      </c>
      <c r="Q4920" s="68">
        <v>4.7300000000000004</v>
      </c>
      <c r="R4920" s="68" t="str" cm="1">
        <f t="array" ref="R4920">_xlfn.SWITCH(ROUND(Q4920,0),5,"Excellent",4,"Good",3,"Ok","Bad")</f>
        <v>Excellent</v>
      </c>
      <c r="S4920" s="17">
        <v>22</v>
      </c>
      <c r="T4920" s="17" t="str">
        <f t="shared" si="306"/>
        <v>No</v>
      </c>
      <c r="U4920" s="82">
        <v>43625</v>
      </c>
      <c r="V4920" s="82">
        <v>43980</v>
      </c>
      <c r="W4920" s="17">
        <v>364</v>
      </c>
      <c r="X4920" s="17" t="str">
        <f t="shared" si="307"/>
        <v>Active</v>
      </c>
      <c r="Y4920" s="17" t="s">
        <v>15615</v>
      </c>
      <c r="Z4920" s="17"/>
    </row>
    <row r="4921" spans="1:26" x14ac:dyDescent="0.25">
      <c r="A4921">
        <v>4920</v>
      </c>
      <c r="B4921" s="17" t="s">
        <v>14138</v>
      </c>
      <c r="C4921" s="17">
        <v>521</v>
      </c>
      <c r="D4921" s="17" t="str">
        <f>INDEX(Hosts!$A:$O,MATCH(Places!$C4921,Hosts!$A:$A,0),MATCH(Places!D$1,Hosts!$1:$1,0))</f>
        <v>Within a few hours</v>
      </c>
      <c r="E4921" s="87">
        <f>INDEX(Hosts!$A:$O,MATCH(Places!$C4921,Hosts!$A:$A,0),MATCH(Places!E$1,Hosts!$1:$1,0))</f>
        <v>1</v>
      </c>
      <c r="F4921" s="87">
        <f>INDEX(Hosts!$A:$O,MATCH(Places!$C4921,Hosts!$A:$A,0),MATCH(Places!F$1,Hosts!$1:$1,0))</f>
        <v>0.79</v>
      </c>
      <c r="G4921" s="17" t="str">
        <f>INDEX(Hosts!$A:$O,MATCH(Places!$C4921,Hosts!$A:$A,0),MATCH(Places!G$1,Hosts!$1:$1,0))</f>
        <v>Yes</v>
      </c>
      <c r="H4921" s="17">
        <v>17</v>
      </c>
      <c r="I4921" s="17" t="str">
        <f>INDEX(Neighborhoods!$A:$C,MATCH(Places!$H4921,Neighborhoods!$A:$A,0),MATCH(Places!I$1,Neighborhoods!$1:$1,0))</f>
        <v>Manhattan</v>
      </c>
      <c r="J4921" s="17" t="str">
        <f>INDEX(Neighborhoods!$A:$C,MATCH(Places!$H4921,Neighborhoods!$A:$A,0),MATCH(Places!J$1,Neighborhoods!$1:$1,0))</f>
        <v>Hell's Kitchen</v>
      </c>
      <c r="K4921" s="17" t="s">
        <v>11822</v>
      </c>
      <c r="L4921" s="17" t="str">
        <f t="shared" si="304"/>
        <v>No</v>
      </c>
      <c r="M4921" s="17">
        <v>3</v>
      </c>
      <c r="N4921" s="17" t="str" cm="1">
        <f t="array" ref="N4921">_xlfn.IFS(M4921&lt;=2,"Small",M4921&lt;=5,"Medium",M4921&gt;5,"Large")</f>
        <v>Medium</v>
      </c>
      <c r="O4921" s="65">
        <v>80</v>
      </c>
      <c r="P4921" s="87">
        <f t="shared" si="305"/>
        <v>0.03</v>
      </c>
      <c r="Q4921" s="68">
        <v>5</v>
      </c>
      <c r="R4921" s="68" t="str" cm="1">
        <f t="array" ref="R4921">_xlfn.SWITCH(ROUND(Q4921,0),5,"Excellent",4,"Good",3,"Ok","Bad")</f>
        <v>Excellent</v>
      </c>
      <c r="S4921" s="17">
        <v>5</v>
      </c>
      <c r="T4921" s="17" t="str">
        <f t="shared" si="306"/>
        <v>No</v>
      </c>
      <c r="U4921" s="82">
        <v>43709</v>
      </c>
      <c r="V4921" s="82">
        <v>43952</v>
      </c>
      <c r="W4921" s="17">
        <v>0</v>
      </c>
      <c r="X4921" s="17" t="str">
        <f t="shared" si="307"/>
        <v>Inactive</v>
      </c>
      <c r="Y4921" s="17" t="s">
        <v>15616</v>
      </c>
      <c r="Z4921" s="17"/>
    </row>
    <row r="4922" spans="1:26" x14ac:dyDescent="0.25">
      <c r="A4922">
        <v>4921</v>
      </c>
      <c r="B4922" s="17" t="s">
        <v>3434</v>
      </c>
      <c r="C4922" s="17">
        <v>1658</v>
      </c>
      <c r="D4922" s="17" t="str">
        <f>INDEX(Hosts!$A:$O,MATCH(Places!$C4922,Hosts!$A:$A,0),MATCH(Places!D$1,Hosts!$1:$1,0))</f>
        <v>Within an hour</v>
      </c>
      <c r="E4922" s="87">
        <f>INDEX(Hosts!$A:$O,MATCH(Places!$C4922,Hosts!$A:$A,0),MATCH(Places!E$1,Hosts!$1:$1,0))</f>
        <v>1</v>
      </c>
      <c r="F4922" s="87">
        <f>INDEX(Hosts!$A:$O,MATCH(Places!$C4922,Hosts!$A:$A,0),MATCH(Places!F$1,Hosts!$1:$1,0))</f>
        <v>1</v>
      </c>
      <c r="G4922" s="17" t="str">
        <f>INDEX(Hosts!$A:$O,MATCH(Places!$C4922,Hosts!$A:$A,0),MATCH(Places!G$1,Hosts!$1:$1,0))</f>
        <v>No</v>
      </c>
      <c r="H4922" s="17">
        <v>11</v>
      </c>
      <c r="I4922" s="17" t="str">
        <f>INDEX(Neighborhoods!$A:$C,MATCH(Places!$H4922,Neighborhoods!$A:$A,0),MATCH(Places!I$1,Neighborhoods!$1:$1,0))</f>
        <v>Brooklyn</v>
      </c>
      <c r="J4922" s="17" t="str">
        <f>INDEX(Neighborhoods!$A:$C,MATCH(Places!$H4922,Neighborhoods!$A:$A,0),MATCH(Places!J$1,Neighborhoods!$1:$1,0))</f>
        <v>Greenpoint</v>
      </c>
      <c r="K4922" s="17" t="s">
        <v>11822</v>
      </c>
      <c r="L4922" s="17" t="str">
        <f t="shared" si="304"/>
        <v>No</v>
      </c>
      <c r="M4922" s="17">
        <v>4</v>
      </c>
      <c r="N4922" s="17" t="str" cm="1">
        <f t="array" ref="N4922">_xlfn.IFS(M4922&lt;=2,"Small",M4922&lt;=5,"Medium",M4922&gt;5,"Large")</f>
        <v>Medium</v>
      </c>
      <c r="O4922" s="65">
        <v>121</v>
      </c>
      <c r="P4922" s="87">
        <f t="shared" si="305"/>
        <v>0.03</v>
      </c>
      <c r="Q4922" s="68">
        <v>4.74</v>
      </c>
      <c r="R4922" s="68" t="str" cm="1">
        <f t="array" ref="R4922">_xlfn.SWITCH(ROUND(Q4922,0),5,"Excellent",4,"Good",3,"Ok","Bad")</f>
        <v>Excellent</v>
      </c>
      <c r="S4922" s="17">
        <v>23</v>
      </c>
      <c r="T4922" s="17" t="str">
        <f t="shared" si="306"/>
        <v>No</v>
      </c>
      <c r="U4922" s="82">
        <v>43632</v>
      </c>
      <c r="V4922" s="82">
        <v>44044</v>
      </c>
      <c r="W4922" s="17">
        <v>365</v>
      </c>
      <c r="X4922" s="17" t="str">
        <f t="shared" si="307"/>
        <v>Active</v>
      </c>
      <c r="Y4922" s="17" t="s">
        <v>15616</v>
      </c>
      <c r="Z4922" s="17"/>
    </row>
    <row r="4923" spans="1:26" x14ac:dyDescent="0.25">
      <c r="A4923">
        <v>4922</v>
      </c>
      <c r="B4923" s="17" t="s">
        <v>3435</v>
      </c>
      <c r="C4923" s="17">
        <v>3879</v>
      </c>
      <c r="D4923" s="17" t="str">
        <f>INDEX(Hosts!$A:$O,MATCH(Places!$C4923,Hosts!$A:$A,0),MATCH(Places!D$1,Hosts!$1:$1,0))</f>
        <v>Within an hour</v>
      </c>
      <c r="E4923" s="87">
        <f>INDEX(Hosts!$A:$O,MATCH(Places!$C4923,Hosts!$A:$A,0),MATCH(Places!E$1,Hosts!$1:$1,0))</f>
        <v>1</v>
      </c>
      <c r="F4923" s="87">
        <f>INDEX(Hosts!$A:$O,MATCH(Places!$C4923,Hosts!$A:$A,0),MATCH(Places!F$1,Hosts!$1:$1,0))</f>
        <v>0.99</v>
      </c>
      <c r="G4923" s="17" t="str">
        <f>INDEX(Hosts!$A:$O,MATCH(Places!$C4923,Hosts!$A:$A,0),MATCH(Places!G$1,Hosts!$1:$1,0))</f>
        <v>No</v>
      </c>
      <c r="H4923" s="17">
        <v>17</v>
      </c>
      <c r="I4923" s="17" t="str">
        <f>INDEX(Neighborhoods!$A:$C,MATCH(Places!$H4923,Neighborhoods!$A:$A,0),MATCH(Places!I$1,Neighborhoods!$1:$1,0))</f>
        <v>Manhattan</v>
      </c>
      <c r="J4923" s="17" t="str">
        <f>INDEX(Neighborhoods!$A:$C,MATCH(Places!$H4923,Neighborhoods!$A:$A,0),MATCH(Places!J$1,Neighborhoods!$1:$1,0))</f>
        <v>Hell's Kitchen</v>
      </c>
      <c r="K4923" s="17" t="s">
        <v>11822</v>
      </c>
      <c r="L4923" s="17" t="str">
        <f t="shared" si="304"/>
        <v>No</v>
      </c>
      <c r="M4923" s="17">
        <v>4</v>
      </c>
      <c r="N4923" s="17" t="str" cm="1">
        <f t="array" ref="N4923">_xlfn.IFS(M4923&lt;=2,"Small",M4923&lt;=5,"Medium",M4923&gt;5,"Large")</f>
        <v>Medium</v>
      </c>
      <c r="O4923" s="65">
        <v>123</v>
      </c>
      <c r="P4923" s="87">
        <f t="shared" si="305"/>
        <v>0.03</v>
      </c>
      <c r="Q4923" s="68">
        <v>4.49</v>
      </c>
      <c r="R4923" s="68" t="str" cm="1">
        <f t="array" ref="R4923">_xlfn.SWITCH(ROUND(Q4923,0),5,"Excellent",4,"Good",3,"Ok","Bad")</f>
        <v>Good</v>
      </c>
      <c r="S4923" s="17">
        <v>51</v>
      </c>
      <c r="T4923" s="17" t="str">
        <f t="shared" si="306"/>
        <v>No</v>
      </c>
      <c r="U4923" s="82">
        <v>43628</v>
      </c>
      <c r="V4923" s="82">
        <v>44039</v>
      </c>
      <c r="W4923" s="17">
        <v>33</v>
      </c>
      <c r="X4923" s="17" t="str">
        <f t="shared" si="307"/>
        <v>Active</v>
      </c>
      <c r="Y4923" s="17" t="s">
        <v>15616</v>
      </c>
      <c r="Z4923" s="17"/>
    </row>
    <row r="4924" spans="1:26" x14ac:dyDescent="0.25">
      <c r="A4924">
        <v>4923</v>
      </c>
      <c r="B4924" s="17" t="s">
        <v>3436</v>
      </c>
      <c r="C4924" s="17">
        <v>3895</v>
      </c>
      <c r="D4924" s="17" t="str">
        <f>INDEX(Hosts!$A:$O,MATCH(Places!$C4924,Hosts!$A:$A,0),MATCH(Places!D$1,Hosts!$1:$1,0))</f>
        <v>Within an hour</v>
      </c>
      <c r="E4924" s="87">
        <f>INDEX(Hosts!$A:$O,MATCH(Places!$C4924,Hosts!$A:$A,0),MATCH(Places!E$1,Hosts!$1:$1,0))</f>
        <v>1</v>
      </c>
      <c r="F4924" s="87">
        <f>INDEX(Hosts!$A:$O,MATCH(Places!$C4924,Hosts!$A:$A,0),MATCH(Places!F$1,Hosts!$1:$1,0))</f>
        <v>0.81</v>
      </c>
      <c r="G4924" s="17" t="str">
        <f>INDEX(Hosts!$A:$O,MATCH(Places!$C4924,Hosts!$A:$A,0),MATCH(Places!G$1,Hosts!$1:$1,0))</f>
        <v>No</v>
      </c>
      <c r="H4924" s="17">
        <v>8</v>
      </c>
      <c r="I4924" s="17" t="str">
        <f>INDEX(Neighborhoods!$A:$C,MATCH(Places!$H4924,Neighborhoods!$A:$A,0),MATCH(Places!I$1,Neighborhoods!$1:$1,0))</f>
        <v>Brooklyn</v>
      </c>
      <c r="J4924" s="17" t="str">
        <f>INDEX(Neighborhoods!$A:$C,MATCH(Places!$H4924,Neighborhoods!$A:$A,0),MATCH(Places!J$1,Neighborhoods!$1:$1,0))</f>
        <v>Bushwick</v>
      </c>
      <c r="K4924" s="17" t="s">
        <v>11822</v>
      </c>
      <c r="L4924" s="17" t="str">
        <f t="shared" si="304"/>
        <v>No</v>
      </c>
      <c r="M4924" s="17">
        <v>16</v>
      </c>
      <c r="N4924" s="17" t="str" cm="1">
        <f t="array" ref="N4924">_xlfn.IFS(M4924&lt;=2,"Small",M4924&lt;=5,"Medium",M4924&gt;5,"Large")</f>
        <v>Large</v>
      </c>
      <c r="O4924" s="65">
        <v>279</v>
      </c>
      <c r="P4924" s="87">
        <f t="shared" si="305"/>
        <v>0.04</v>
      </c>
      <c r="Q4924" s="68">
        <v>4.75</v>
      </c>
      <c r="R4924" s="68" t="str" cm="1">
        <f t="array" ref="R4924">_xlfn.SWITCH(ROUND(Q4924,0),5,"Excellent",4,"Good",3,"Ok","Bad")</f>
        <v>Excellent</v>
      </c>
      <c r="S4924" s="17">
        <v>24</v>
      </c>
      <c r="T4924" s="17" t="str">
        <f t="shared" si="306"/>
        <v>No</v>
      </c>
      <c r="U4924" s="82">
        <v>43636</v>
      </c>
      <c r="V4924" s="82">
        <v>43892</v>
      </c>
      <c r="W4924" s="17">
        <v>323</v>
      </c>
      <c r="X4924" s="17" t="str">
        <f t="shared" si="307"/>
        <v>Active</v>
      </c>
      <c r="Y4924" s="17" t="s">
        <v>15615</v>
      </c>
      <c r="Z4924" s="17"/>
    </row>
    <row r="4925" spans="1:26" x14ac:dyDescent="0.25">
      <c r="A4925">
        <v>4924</v>
      </c>
      <c r="B4925" s="17" t="s">
        <v>3437</v>
      </c>
      <c r="C4925" s="17">
        <v>3895</v>
      </c>
      <c r="D4925" s="17" t="str">
        <f>INDEX(Hosts!$A:$O,MATCH(Places!$C4925,Hosts!$A:$A,0),MATCH(Places!D$1,Hosts!$1:$1,0))</f>
        <v>Within an hour</v>
      </c>
      <c r="E4925" s="87">
        <f>INDEX(Hosts!$A:$O,MATCH(Places!$C4925,Hosts!$A:$A,0),MATCH(Places!E$1,Hosts!$1:$1,0))</f>
        <v>1</v>
      </c>
      <c r="F4925" s="87">
        <f>INDEX(Hosts!$A:$O,MATCH(Places!$C4925,Hosts!$A:$A,0),MATCH(Places!F$1,Hosts!$1:$1,0))</f>
        <v>0.81</v>
      </c>
      <c r="G4925" s="17" t="str">
        <f>INDEX(Hosts!$A:$O,MATCH(Places!$C4925,Hosts!$A:$A,0),MATCH(Places!G$1,Hosts!$1:$1,0))</f>
        <v>No</v>
      </c>
      <c r="H4925" s="17">
        <v>8</v>
      </c>
      <c r="I4925" s="17" t="str">
        <f>INDEX(Neighborhoods!$A:$C,MATCH(Places!$H4925,Neighborhoods!$A:$A,0),MATCH(Places!I$1,Neighborhoods!$1:$1,0))</f>
        <v>Brooklyn</v>
      </c>
      <c r="J4925" s="17" t="str">
        <f>INDEX(Neighborhoods!$A:$C,MATCH(Places!$H4925,Neighborhoods!$A:$A,0),MATCH(Places!J$1,Neighborhoods!$1:$1,0))</f>
        <v>Bushwick</v>
      </c>
      <c r="K4925" s="17" t="s">
        <v>11822</v>
      </c>
      <c r="L4925" s="17" t="str">
        <f t="shared" si="304"/>
        <v>No</v>
      </c>
      <c r="M4925" s="17">
        <v>5</v>
      </c>
      <c r="N4925" s="17" t="str" cm="1">
        <f t="array" ref="N4925">_xlfn.IFS(M4925&lt;=2,"Small",M4925&lt;=5,"Medium",M4925&gt;5,"Large")</f>
        <v>Medium</v>
      </c>
      <c r="O4925" s="65">
        <v>175</v>
      </c>
      <c r="P4925" s="87">
        <f t="shared" si="305"/>
        <v>0.03</v>
      </c>
      <c r="Q4925" s="68">
        <v>4.68</v>
      </c>
      <c r="R4925" s="68" t="str" cm="1">
        <f t="array" ref="R4925">_xlfn.SWITCH(ROUND(Q4925,0),5,"Excellent",4,"Good",3,"Ok","Bad")</f>
        <v>Excellent</v>
      </c>
      <c r="S4925" s="17">
        <v>19</v>
      </c>
      <c r="T4925" s="17" t="str">
        <f t="shared" si="306"/>
        <v>No</v>
      </c>
      <c r="U4925" s="82">
        <v>43641</v>
      </c>
      <c r="V4925" s="82">
        <v>44036</v>
      </c>
      <c r="W4925" s="17">
        <v>326</v>
      </c>
      <c r="X4925" s="17" t="str">
        <f t="shared" si="307"/>
        <v>Active</v>
      </c>
      <c r="Y4925" s="17" t="s">
        <v>15615</v>
      </c>
      <c r="Z4925" s="17"/>
    </row>
    <row r="4926" spans="1:26" x14ac:dyDescent="0.25">
      <c r="A4926">
        <v>4925</v>
      </c>
      <c r="B4926" s="17" t="s">
        <v>3438</v>
      </c>
      <c r="C4926" s="17">
        <v>3895</v>
      </c>
      <c r="D4926" s="17" t="str">
        <f>INDEX(Hosts!$A:$O,MATCH(Places!$C4926,Hosts!$A:$A,0),MATCH(Places!D$1,Hosts!$1:$1,0))</f>
        <v>Within an hour</v>
      </c>
      <c r="E4926" s="87">
        <f>INDEX(Hosts!$A:$O,MATCH(Places!$C4926,Hosts!$A:$A,0),MATCH(Places!E$1,Hosts!$1:$1,0))</f>
        <v>1</v>
      </c>
      <c r="F4926" s="87">
        <f>INDEX(Hosts!$A:$O,MATCH(Places!$C4926,Hosts!$A:$A,0),MATCH(Places!F$1,Hosts!$1:$1,0))</f>
        <v>0.81</v>
      </c>
      <c r="G4926" s="17" t="str">
        <f>INDEX(Hosts!$A:$O,MATCH(Places!$C4926,Hosts!$A:$A,0),MATCH(Places!G$1,Hosts!$1:$1,0))</f>
        <v>No</v>
      </c>
      <c r="H4926" s="17">
        <v>8</v>
      </c>
      <c r="I4926" s="17" t="str">
        <f>INDEX(Neighborhoods!$A:$C,MATCH(Places!$H4926,Neighborhoods!$A:$A,0),MATCH(Places!I$1,Neighborhoods!$1:$1,0))</f>
        <v>Brooklyn</v>
      </c>
      <c r="J4926" s="17" t="str">
        <f>INDEX(Neighborhoods!$A:$C,MATCH(Places!$H4926,Neighborhoods!$A:$A,0),MATCH(Places!J$1,Neighborhoods!$1:$1,0))</f>
        <v>Bushwick</v>
      </c>
      <c r="K4926" s="17" t="s">
        <v>11822</v>
      </c>
      <c r="L4926" s="17" t="str">
        <f t="shared" si="304"/>
        <v>No</v>
      </c>
      <c r="M4926" s="17">
        <v>16</v>
      </c>
      <c r="N4926" s="17" t="str" cm="1">
        <f t="array" ref="N4926">_xlfn.IFS(M4926&lt;=2,"Small",M4926&lt;=5,"Medium",M4926&gt;5,"Large")</f>
        <v>Large</v>
      </c>
      <c r="O4926" s="65">
        <v>349</v>
      </c>
      <c r="P4926" s="87">
        <f t="shared" si="305"/>
        <v>0.04</v>
      </c>
      <c r="Q4926" s="68">
        <v>5</v>
      </c>
      <c r="R4926" s="68" t="str" cm="1">
        <f t="array" ref="R4926">_xlfn.SWITCH(ROUND(Q4926,0),5,"Excellent",4,"Good",3,"Ok","Bad")</f>
        <v>Excellent</v>
      </c>
      <c r="S4926" s="17">
        <v>10</v>
      </c>
      <c r="T4926" s="17" t="str">
        <f t="shared" si="306"/>
        <v>No</v>
      </c>
      <c r="U4926" s="82">
        <v>43632</v>
      </c>
      <c r="V4926" s="82">
        <v>43870</v>
      </c>
      <c r="W4926" s="17">
        <v>323</v>
      </c>
      <c r="X4926" s="17" t="str">
        <f t="shared" si="307"/>
        <v>Active</v>
      </c>
      <c r="Y4926" s="17" t="s">
        <v>15615</v>
      </c>
      <c r="Z4926" s="17"/>
    </row>
    <row r="4927" spans="1:26" x14ac:dyDescent="0.25">
      <c r="A4927">
        <v>4926</v>
      </c>
      <c r="B4927" s="17" t="s">
        <v>15241</v>
      </c>
      <c r="C4927" s="17">
        <v>3855</v>
      </c>
      <c r="D4927" s="17" t="str">
        <f>INDEX(Hosts!$A:$O,MATCH(Places!$C4927,Hosts!$A:$A,0),MATCH(Places!D$1,Hosts!$1:$1,0))</f>
        <v>Within a few hours</v>
      </c>
      <c r="E4927" s="87">
        <f>INDEX(Hosts!$A:$O,MATCH(Places!$C4927,Hosts!$A:$A,0),MATCH(Places!E$1,Hosts!$1:$1,0))</f>
        <v>1</v>
      </c>
      <c r="F4927" s="87">
        <f>INDEX(Hosts!$A:$O,MATCH(Places!$C4927,Hosts!$A:$A,0),MATCH(Places!F$1,Hosts!$1:$1,0))</f>
        <v>0.94</v>
      </c>
      <c r="G4927" s="17" t="str">
        <f>INDEX(Hosts!$A:$O,MATCH(Places!$C4927,Hosts!$A:$A,0),MATCH(Places!G$1,Hosts!$1:$1,0))</f>
        <v>Yes</v>
      </c>
      <c r="H4927" s="17">
        <v>9</v>
      </c>
      <c r="I4927" s="17" t="str">
        <f>INDEX(Neighborhoods!$A:$C,MATCH(Places!$H4927,Neighborhoods!$A:$A,0),MATCH(Places!I$1,Neighborhoods!$1:$1,0))</f>
        <v>Brooklyn</v>
      </c>
      <c r="J4927" s="17" t="str">
        <f>INDEX(Neighborhoods!$A:$C,MATCH(Places!$H4927,Neighborhoods!$A:$A,0),MATCH(Places!J$1,Neighborhoods!$1:$1,0))</f>
        <v>Crown Heights</v>
      </c>
      <c r="K4927" s="17" t="s">
        <v>11822</v>
      </c>
      <c r="L4927" s="17" t="str">
        <f t="shared" si="304"/>
        <v>No</v>
      </c>
      <c r="M4927" s="17">
        <v>15</v>
      </c>
      <c r="N4927" s="17" t="str" cm="1">
        <f t="array" ref="N4927">_xlfn.IFS(M4927&lt;=2,"Small",M4927&lt;=5,"Medium",M4927&gt;5,"Large")</f>
        <v>Large</v>
      </c>
      <c r="O4927" s="65">
        <v>442</v>
      </c>
      <c r="P4927" s="87">
        <f t="shared" si="305"/>
        <v>0.04</v>
      </c>
      <c r="Q4927" s="68">
        <v>4.93</v>
      </c>
      <c r="R4927" s="68" t="str" cm="1">
        <f t="array" ref="R4927">_xlfn.SWITCH(ROUND(Q4927,0),5,"Excellent",4,"Good",3,"Ok","Bad")</f>
        <v>Excellent</v>
      </c>
      <c r="S4927" s="17">
        <v>14</v>
      </c>
      <c r="T4927" s="17" t="str">
        <f t="shared" si="306"/>
        <v>No</v>
      </c>
      <c r="U4927" s="82">
        <v>43755</v>
      </c>
      <c r="V4927" s="82">
        <v>43905</v>
      </c>
      <c r="W4927" s="17">
        <v>75</v>
      </c>
      <c r="X4927" s="17" t="str">
        <f t="shared" si="307"/>
        <v>Active</v>
      </c>
      <c r="Y4927" s="17" t="s">
        <v>15615</v>
      </c>
      <c r="Z4927" s="17"/>
    </row>
    <row r="4928" spans="1:26" x14ac:dyDescent="0.25">
      <c r="A4928">
        <v>4927</v>
      </c>
      <c r="B4928" s="17" t="s">
        <v>14330</v>
      </c>
      <c r="C4928" s="17">
        <v>3320</v>
      </c>
      <c r="D4928" s="17" t="str">
        <f>INDEX(Hosts!$A:$O,MATCH(Places!$C4928,Hosts!$A:$A,0),MATCH(Places!D$1,Hosts!$1:$1,0))</f>
        <v>Within a few hours</v>
      </c>
      <c r="E4928" s="87">
        <f>INDEX(Hosts!$A:$O,MATCH(Places!$C4928,Hosts!$A:$A,0),MATCH(Places!E$1,Hosts!$1:$1,0))</f>
        <v>1</v>
      </c>
      <c r="F4928" s="87">
        <f>INDEX(Hosts!$A:$O,MATCH(Places!$C4928,Hosts!$A:$A,0),MATCH(Places!F$1,Hosts!$1:$1,0))</f>
        <v>0.5</v>
      </c>
      <c r="G4928" s="17" t="str">
        <f>INDEX(Hosts!$A:$O,MATCH(Places!$C4928,Hosts!$A:$A,0),MATCH(Places!G$1,Hosts!$1:$1,0))</f>
        <v>No</v>
      </c>
      <c r="H4928" s="17">
        <v>20</v>
      </c>
      <c r="I4928" s="17" t="str">
        <f>INDEX(Neighborhoods!$A:$C,MATCH(Places!$H4928,Neighborhoods!$A:$A,0),MATCH(Places!I$1,Neighborhoods!$1:$1,0))</f>
        <v>Manhattan</v>
      </c>
      <c r="J4928" s="17" t="str">
        <f>INDEX(Neighborhoods!$A:$C,MATCH(Places!$H4928,Neighborhoods!$A:$A,0),MATCH(Places!J$1,Neighborhoods!$1:$1,0))</f>
        <v>Upper West Side</v>
      </c>
      <c r="K4928" s="17" t="s">
        <v>11822</v>
      </c>
      <c r="L4928" s="17" t="str">
        <f t="shared" si="304"/>
        <v>No</v>
      </c>
      <c r="M4928" s="17">
        <v>2</v>
      </c>
      <c r="N4928" s="17" t="str" cm="1">
        <f t="array" ref="N4928">_xlfn.IFS(M4928&lt;=2,"Small",M4928&lt;=5,"Medium",M4928&gt;5,"Large")</f>
        <v>Small</v>
      </c>
      <c r="O4928" s="65">
        <v>175</v>
      </c>
      <c r="P4928" s="87">
        <f t="shared" si="305"/>
        <v>0.03</v>
      </c>
      <c r="Q4928" s="68">
        <v>5</v>
      </c>
      <c r="R4928" s="68" t="str" cm="1">
        <f t="array" ref="R4928">_xlfn.SWITCH(ROUND(Q4928,0),5,"Excellent",4,"Good",3,"Ok","Bad")</f>
        <v>Excellent</v>
      </c>
      <c r="S4928" s="17">
        <v>3</v>
      </c>
      <c r="T4928" s="17" t="str">
        <f t="shared" si="306"/>
        <v>No</v>
      </c>
      <c r="U4928" s="82">
        <v>43646</v>
      </c>
      <c r="V4928" s="82">
        <v>43832</v>
      </c>
      <c r="W4928" s="17">
        <v>54</v>
      </c>
      <c r="X4928" s="17" t="str">
        <f t="shared" si="307"/>
        <v>Active</v>
      </c>
      <c r="Y4928" s="17" t="s">
        <v>15616</v>
      </c>
      <c r="Z4928" s="17"/>
    </row>
    <row r="4929" spans="1:26" x14ac:dyDescent="0.25">
      <c r="A4929">
        <v>4928</v>
      </c>
      <c r="B4929" s="17" t="s">
        <v>15245</v>
      </c>
      <c r="C4929" s="17">
        <v>1116</v>
      </c>
      <c r="D4929" s="17" t="str">
        <f>INDEX(Hosts!$A:$O,MATCH(Places!$C4929,Hosts!$A:$A,0),MATCH(Places!D$1,Hosts!$1:$1,0))</f>
        <v>Within a few hours</v>
      </c>
      <c r="E4929" s="87">
        <f>INDEX(Hosts!$A:$O,MATCH(Places!$C4929,Hosts!$A:$A,0),MATCH(Places!E$1,Hosts!$1:$1,0))</f>
        <v>1</v>
      </c>
      <c r="F4929" s="87">
        <f>INDEX(Hosts!$A:$O,MATCH(Places!$C4929,Hosts!$A:$A,0),MATCH(Places!F$1,Hosts!$1:$1,0))</f>
        <v>1</v>
      </c>
      <c r="G4929" s="17" t="str">
        <f>INDEX(Hosts!$A:$O,MATCH(Places!$C4929,Hosts!$A:$A,0),MATCH(Places!G$1,Hosts!$1:$1,0))</f>
        <v>No</v>
      </c>
      <c r="H4929" s="17">
        <v>12</v>
      </c>
      <c r="I4929" s="17" t="str">
        <f>INDEX(Neighborhoods!$A:$C,MATCH(Places!$H4929,Neighborhoods!$A:$A,0),MATCH(Places!I$1,Neighborhoods!$1:$1,0))</f>
        <v>Brooklyn</v>
      </c>
      <c r="J4929" s="17" t="str">
        <f>INDEX(Neighborhoods!$A:$C,MATCH(Places!$H4929,Neighborhoods!$A:$A,0),MATCH(Places!J$1,Neighborhoods!$1:$1,0))</f>
        <v>Williamsburg</v>
      </c>
      <c r="K4929" s="17" t="s">
        <v>11822</v>
      </c>
      <c r="L4929" s="17" t="str">
        <f t="shared" si="304"/>
        <v>No</v>
      </c>
      <c r="M4929" s="17">
        <v>2</v>
      </c>
      <c r="N4929" s="17" t="str" cm="1">
        <f t="array" ref="N4929">_xlfn.IFS(M4929&lt;=2,"Small",M4929&lt;=5,"Medium",M4929&gt;5,"Large")</f>
        <v>Small</v>
      </c>
      <c r="O4929" s="65">
        <v>120</v>
      </c>
      <c r="P4929" s="87">
        <f t="shared" si="305"/>
        <v>0.03</v>
      </c>
      <c r="Q4929" s="68">
        <v>5</v>
      </c>
      <c r="R4929" s="68" t="str" cm="1">
        <f t="array" ref="R4929">_xlfn.SWITCH(ROUND(Q4929,0),5,"Excellent",4,"Good",3,"Ok","Bad")</f>
        <v>Excellent</v>
      </c>
      <c r="S4929" s="17">
        <v>8</v>
      </c>
      <c r="T4929" s="17" t="str">
        <f t="shared" si="306"/>
        <v>No</v>
      </c>
      <c r="U4929" s="82">
        <v>43829</v>
      </c>
      <c r="V4929" s="82">
        <v>44017</v>
      </c>
      <c r="W4929" s="17">
        <v>0</v>
      </c>
      <c r="X4929" s="17" t="str">
        <f t="shared" si="307"/>
        <v>Inactive</v>
      </c>
      <c r="Y4929" s="17" t="s">
        <v>15615</v>
      </c>
      <c r="Z4929" s="17"/>
    </row>
    <row r="4930" spans="1:26" x14ac:dyDescent="0.25">
      <c r="A4930">
        <v>4929</v>
      </c>
      <c r="B4930" s="17" t="s">
        <v>3439</v>
      </c>
      <c r="C4930" s="17">
        <v>3901</v>
      </c>
      <c r="D4930" s="17" t="str">
        <f>INDEX(Hosts!$A:$O,MATCH(Places!$C4930,Hosts!$A:$A,0),MATCH(Places!D$1,Hosts!$1:$1,0))</f>
        <v>A few days or more</v>
      </c>
      <c r="E4930" s="87">
        <f>INDEX(Hosts!$A:$O,MATCH(Places!$C4930,Hosts!$A:$A,0),MATCH(Places!E$1,Hosts!$1:$1,0))</f>
        <v>0.4</v>
      </c>
      <c r="F4930" s="87">
        <f>INDEX(Hosts!$A:$O,MATCH(Places!$C4930,Hosts!$A:$A,0),MATCH(Places!F$1,Hosts!$1:$1,0))</f>
        <v>0.91</v>
      </c>
      <c r="G4930" s="17" t="str">
        <f>INDEX(Hosts!$A:$O,MATCH(Places!$C4930,Hosts!$A:$A,0),MATCH(Places!G$1,Hosts!$1:$1,0))</f>
        <v>No</v>
      </c>
      <c r="H4930" s="17">
        <v>7</v>
      </c>
      <c r="I4930" s="17" t="str">
        <f>INDEX(Neighborhoods!$A:$C,MATCH(Places!$H4930,Neighborhoods!$A:$A,0),MATCH(Places!I$1,Neighborhoods!$1:$1,0))</f>
        <v>Brooklyn</v>
      </c>
      <c r="J4930" s="17" t="str">
        <f>INDEX(Neighborhoods!$A:$C,MATCH(Places!$H4930,Neighborhoods!$A:$A,0),MATCH(Places!J$1,Neighborhoods!$1:$1,0))</f>
        <v>Bedford-Stuyvesant</v>
      </c>
      <c r="K4930" s="17" t="s">
        <v>11822</v>
      </c>
      <c r="L4930" s="17" t="str">
        <f t="shared" ref="L4930:L4993" si="308">IF(OR(K4930="Private room",K4930="Shared room"),"Yes","No")</f>
        <v>No</v>
      </c>
      <c r="M4930" s="17">
        <v>10</v>
      </c>
      <c r="N4930" s="17" t="str" cm="1">
        <f t="array" ref="N4930">_xlfn.IFS(M4930&lt;=2,"Small",M4930&lt;=5,"Medium",M4930&gt;5,"Large")</f>
        <v>Large</v>
      </c>
      <c r="O4930" s="65">
        <v>216</v>
      </c>
      <c r="P4930" s="87">
        <f t="shared" ref="P4930:P4993" si="309">VLOOKUP(O4930,$AB$1:$AC$5,2)</f>
        <v>0.04</v>
      </c>
      <c r="Q4930" s="68">
        <v>4.88</v>
      </c>
      <c r="R4930" s="68" t="str" cm="1">
        <f t="array" ref="R4930">_xlfn.SWITCH(ROUND(Q4930,0),5,"Excellent",4,"Good",3,"Ok","Bad")</f>
        <v>Excellent</v>
      </c>
      <c r="S4930" s="17">
        <v>24</v>
      </c>
      <c r="T4930" s="17" t="str">
        <f t="shared" ref="T4930:T4993" si="310">IF(AND(Q4930&gt;=4.8,S4930&gt;100),"Yes","No")</f>
        <v>No</v>
      </c>
      <c r="U4930" s="82">
        <v>43632</v>
      </c>
      <c r="V4930" s="82">
        <v>43877</v>
      </c>
      <c r="W4930" s="17">
        <v>204</v>
      </c>
      <c r="X4930" s="17" t="str">
        <f t="shared" ref="X4930:X4993" si="311">IF(W4930&lt;&gt;0,"Active","Inactive")</f>
        <v>Active</v>
      </c>
      <c r="Y4930" s="17" t="s">
        <v>15615</v>
      </c>
      <c r="Z4930" s="17"/>
    </row>
    <row r="4931" spans="1:26" x14ac:dyDescent="0.25">
      <c r="A4931">
        <v>4930</v>
      </c>
      <c r="B4931" s="17" t="s">
        <v>3440</v>
      </c>
      <c r="C4931" s="17">
        <v>3664</v>
      </c>
      <c r="D4931" s="17" t="str">
        <f>INDEX(Hosts!$A:$O,MATCH(Places!$C4931,Hosts!$A:$A,0),MATCH(Places!D$1,Hosts!$1:$1,0))</f>
        <v>Within an hour</v>
      </c>
      <c r="E4931" s="87">
        <f>INDEX(Hosts!$A:$O,MATCH(Places!$C4931,Hosts!$A:$A,0),MATCH(Places!E$1,Hosts!$1:$1,0))</f>
        <v>1</v>
      </c>
      <c r="F4931" s="87">
        <f>INDEX(Hosts!$A:$O,MATCH(Places!$C4931,Hosts!$A:$A,0),MATCH(Places!F$1,Hosts!$1:$1,0))</f>
        <v>0.97</v>
      </c>
      <c r="G4931" s="17" t="str">
        <f>INDEX(Hosts!$A:$O,MATCH(Places!$C4931,Hosts!$A:$A,0),MATCH(Places!G$1,Hosts!$1:$1,0))</f>
        <v>Yes</v>
      </c>
      <c r="H4931" s="17">
        <v>16</v>
      </c>
      <c r="I4931" s="17" t="str">
        <f>INDEX(Neighborhoods!$A:$C,MATCH(Places!$H4931,Neighborhoods!$A:$A,0),MATCH(Places!I$1,Neighborhoods!$1:$1,0))</f>
        <v>Manhattan</v>
      </c>
      <c r="J4931" s="17" t="str">
        <f>INDEX(Neighborhoods!$A:$C,MATCH(Places!$H4931,Neighborhoods!$A:$A,0),MATCH(Places!J$1,Neighborhoods!$1:$1,0))</f>
        <v>Harlem</v>
      </c>
      <c r="K4931" s="17" t="s">
        <v>11822</v>
      </c>
      <c r="L4931" s="17" t="str">
        <f t="shared" si="308"/>
        <v>No</v>
      </c>
      <c r="M4931" s="17">
        <v>6</v>
      </c>
      <c r="N4931" s="17" t="str" cm="1">
        <f t="array" ref="N4931">_xlfn.IFS(M4931&lt;=2,"Small",M4931&lt;=5,"Medium",M4931&gt;5,"Large")</f>
        <v>Large</v>
      </c>
      <c r="O4931" s="65">
        <v>354</v>
      </c>
      <c r="P4931" s="87">
        <f t="shared" si="309"/>
        <v>0.04</v>
      </c>
      <c r="Q4931" s="68">
        <v>5</v>
      </c>
      <c r="R4931" s="68" t="str" cm="1">
        <f t="array" ref="R4931">_xlfn.SWITCH(ROUND(Q4931,0),5,"Excellent",4,"Good",3,"Ok","Bad")</f>
        <v>Excellent</v>
      </c>
      <c r="S4931" s="17">
        <v>6</v>
      </c>
      <c r="T4931" s="17" t="str">
        <f t="shared" si="310"/>
        <v>No</v>
      </c>
      <c r="U4931" s="82">
        <v>43663</v>
      </c>
      <c r="V4931" s="82">
        <v>43800</v>
      </c>
      <c r="W4931" s="17">
        <v>0</v>
      </c>
      <c r="X4931" s="17" t="str">
        <f t="shared" si="311"/>
        <v>Inactive</v>
      </c>
      <c r="Y4931" s="17" t="s">
        <v>15615</v>
      </c>
      <c r="Z4931" s="17"/>
    </row>
    <row r="4932" spans="1:26" x14ac:dyDescent="0.25">
      <c r="A4932">
        <v>4931</v>
      </c>
      <c r="B4932" s="17" t="s">
        <v>3441</v>
      </c>
      <c r="C4932" s="17">
        <v>34</v>
      </c>
      <c r="D4932" s="17" t="str">
        <f>INDEX(Hosts!$A:$O,MATCH(Places!$C4932,Hosts!$A:$A,0),MATCH(Places!D$1,Hosts!$1:$1,0))</f>
        <v>Within a few hours</v>
      </c>
      <c r="E4932" s="87">
        <f>INDEX(Hosts!$A:$O,MATCH(Places!$C4932,Hosts!$A:$A,0),MATCH(Places!E$1,Hosts!$1:$1,0))</f>
        <v>1</v>
      </c>
      <c r="F4932" s="87">
        <f>INDEX(Hosts!$A:$O,MATCH(Places!$C4932,Hosts!$A:$A,0),MATCH(Places!F$1,Hosts!$1:$1,0))</f>
        <v>0.6</v>
      </c>
      <c r="G4932" s="17" t="str">
        <f>INDEX(Hosts!$A:$O,MATCH(Places!$C4932,Hosts!$A:$A,0),MATCH(Places!G$1,Hosts!$1:$1,0))</f>
        <v>Yes</v>
      </c>
      <c r="H4932" s="17">
        <v>7</v>
      </c>
      <c r="I4932" s="17" t="str">
        <f>INDEX(Neighborhoods!$A:$C,MATCH(Places!$H4932,Neighborhoods!$A:$A,0),MATCH(Places!I$1,Neighborhoods!$1:$1,0))</f>
        <v>Brooklyn</v>
      </c>
      <c r="J4932" s="17" t="str">
        <f>INDEX(Neighborhoods!$A:$C,MATCH(Places!$H4932,Neighborhoods!$A:$A,0),MATCH(Places!J$1,Neighborhoods!$1:$1,0))</f>
        <v>Bedford-Stuyvesant</v>
      </c>
      <c r="K4932" s="17" t="s">
        <v>11822</v>
      </c>
      <c r="L4932" s="17" t="str">
        <f t="shared" si="308"/>
        <v>No</v>
      </c>
      <c r="M4932" s="17">
        <v>5</v>
      </c>
      <c r="N4932" s="17" t="str" cm="1">
        <f t="array" ref="N4932">_xlfn.IFS(M4932&lt;=2,"Small",M4932&lt;=5,"Medium",M4932&gt;5,"Large")</f>
        <v>Medium</v>
      </c>
      <c r="O4932" s="65">
        <v>200</v>
      </c>
      <c r="P4932" s="87">
        <f t="shared" si="309"/>
        <v>0.04</v>
      </c>
      <c r="Q4932" s="68">
        <v>5</v>
      </c>
      <c r="R4932" s="68" t="str" cm="1">
        <f t="array" ref="R4932">_xlfn.SWITCH(ROUND(Q4932,0),5,"Excellent",4,"Good",3,"Ok","Bad")</f>
        <v>Excellent</v>
      </c>
      <c r="S4932" s="17">
        <v>10</v>
      </c>
      <c r="T4932" s="17" t="str">
        <f t="shared" si="310"/>
        <v>No</v>
      </c>
      <c r="U4932" s="82">
        <v>43632</v>
      </c>
      <c r="V4932" s="82">
        <v>43828</v>
      </c>
      <c r="W4932" s="17">
        <v>87</v>
      </c>
      <c r="X4932" s="17" t="str">
        <f t="shared" si="311"/>
        <v>Active</v>
      </c>
      <c r="Y4932" s="17" t="s">
        <v>15615</v>
      </c>
      <c r="Z4932" s="17"/>
    </row>
    <row r="4933" spans="1:26" x14ac:dyDescent="0.25">
      <c r="A4933">
        <v>4932</v>
      </c>
      <c r="B4933" s="17" t="s">
        <v>15167</v>
      </c>
      <c r="C4933" s="17">
        <v>3873</v>
      </c>
      <c r="D4933" s="17" t="str">
        <f>INDEX(Hosts!$A:$O,MATCH(Places!$C4933,Hosts!$A:$A,0),MATCH(Places!D$1,Hosts!$1:$1,0))</f>
        <v>Within an hour</v>
      </c>
      <c r="E4933" s="87">
        <f>INDEX(Hosts!$A:$O,MATCH(Places!$C4933,Hosts!$A:$A,0),MATCH(Places!E$1,Hosts!$1:$1,0))</f>
        <v>0.93</v>
      </c>
      <c r="F4933" s="87">
        <f>INDEX(Hosts!$A:$O,MATCH(Places!$C4933,Hosts!$A:$A,0),MATCH(Places!F$1,Hosts!$1:$1,0))</f>
        <v>1</v>
      </c>
      <c r="G4933" s="17" t="str">
        <f>INDEX(Hosts!$A:$O,MATCH(Places!$C4933,Hosts!$A:$A,0),MATCH(Places!G$1,Hosts!$1:$1,0))</f>
        <v>No</v>
      </c>
      <c r="H4933" s="17">
        <v>24</v>
      </c>
      <c r="I4933" s="17" t="str">
        <f>INDEX(Neighborhoods!$A:$C,MATCH(Places!$H4933,Neighborhoods!$A:$A,0),MATCH(Places!I$1,Neighborhoods!$1:$1,0))</f>
        <v>Queens</v>
      </c>
      <c r="J4933" s="17" t="str">
        <f>INDEX(Neighborhoods!$A:$C,MATCH(Places!$H4933,Neighborhoods!$A:$A,0),MATCH(Places!J$1,Neighborhoods!$1:$1,0))</f>
        <v>Long Island City</v>
      </c>
      <c r="K4933" s="17" t="s">
        <v>1</v>
      </c>
      <c r="L4933" s="17" t="str">
        <f t="shared" si="308"/>
        <v>Yes</v>
      </c>
      <c r="M4933" s="17">
        <v>2</v>
      </c>
      <c r="N4933" s="17" t="str" cm="1">
        <f t="array" ref="N4933">_xlfn.IFS(M4933&lt;=2,"Small",M4933&lt;=5,"Medium",M4933&gt;5,"Large")</f>
        <v>Small</v>
      </c>
      <c r="O4933" s="65">
        <v>159</v>
      </c>
      <c r="P4933" s="87">
        <f t="shared" si="309"/>
        <v>0.03</v>
      </c>
      <c r="Q4933" s="68">
        <v>4.33</v>
      </c>
      <c r="R4933" s="68" t="str" cm="1">
        <f t="array" ref="R4933">_xlfn.SWITCH(ROUND(Q4933,0),5,"Excellent",4,"Good",3,"Ok","Bad")</f>
        <v>Good</v>
      </c>
      <c r="S4933" s="17">
        <v>3</v>
      </c>
      <c r="T4933" s="17" t="str">
        <f t="shared" si="310"/>
        <v>No</v>
      </c>
      <c r="U4933" s="82">
        <v>43863</v>
      </c>
      <c r="V4933" s="82">
        <v>43895</v>
      </c>
      <c r="W4933" s="17">
        <v>365</v>
      </c>
      <c r="X4933" s="17" t="str">
        <f t="shared" si="311"/>
        <v>Active</v>
      </c>
      <c r="Y4933" s="17" t="s">
        <v>15616</v>
      </c>
      <c r="Z4933" s="17"/>
    </row>
    <row r="4934" spans="1:26" x14ac:dyDescent="0.25">
      <c r="A4934">
        <v>4933</v>
      </c>
      <c r="B4934" s="17" t="s">
        <v>15564</v>
      </c>
      <c r="C4934" s="17">
        <v>3896</v>
      </c>
      <c r="D4934" s="17" t="str">
        <f>INDEX(Hosts!$A:$O,MATCH(Places!$C4934,Hosts!$A:$A,0),MATCH(Places!D$1,Hosts!$1:$1,0))</f>
        <v>Within an hour</v>
      </c>
      <c r="E4934" s="87">
        <f>INDEX(Hosts!$A:$O,MATCH(Places!$C4934,Hosts!$A:$A,0),MATCH(Places!E$1,Hosts!$1:$1,0))</f>
        <v>0.91</v>
      </c>
      <c r="F4934" s="87">
        <f>INDEX(Hosts!$A:$O,MATCH(Places!$C4934,Hosts!$A:$A,0),MATCH(Places!F$1,Hosts!$1:$1,0))</f>
        <v>0.99</v>
      </c>
      <c r="G4934" s="17" t="str">
        <f>INDEX(Hosts!$A:$O,MATCH(Places!$C4934,Hosts!$A:$A,0),MATCH(Places!G$1,Hosts!$1:$1,0))</f>
        <v>No</v>
      </c>
      <c r="H4934" s="17">
        <v>13</v>
      </c>
      <c r="I4934" s="17" t="str">
        <f>INDEX(Neighborhoods!$A:$C,MATCH(Places!$H4934,Neighborhoods!$A:$A,0),MATCH(Places!I$1,Neighborhoods!$1:$1,0))</f>
        <v>Manhattan</v>
      </c>
      <c r="J4934" s="17" t="str">
        <f>INDEX(Neighborhoods!$A:$C,MATCH(Places!$H4934,Neighborhoods!$A:$A,0),MATCH(Places!J$1,Neighborhoods!$1:$1,0))</f>
        <v>Chelsea</v>
      </c>
      <c r="K4934" s="17" t="s">
        <v>1</v>
      </c>
      <c r="L4934" s="17" t="str">
        <f t="shared" si="308"/>
        <v>Yes</v>
      </c>
      <c r="M4934" s="17">
        <v>2</v>
      </c>
      <c r="N4934" s="17" t="str" cm="1">
        <f t="array" ref="N4934">_xlfn.IFS(M4934&lt;=2,"Small",M4934&lt;=5,"Medium",M4934&gt;5,"Large")</f>
        <v>Small</v>
      </c>
      <c r="O4934" s="65">
        <v>70</v>
      </c>
      <c r="P4934" s="87">
        <f t="shared" si="309"/>
        <v>0.03</v>
      </c>
      <c r="Q4934" s="68">
        <v>4.5</v>
      </c>
      <c r="R4934" s="68" t="str" cm="1">
        <f t="array" ref="R4934">_xlfn.SWITCH(ROUND(Q4934,0),5,"Excellent",4,"Good",3,"Ok","Bad")</f>
        <v>Excellent</v>
      </c>
      <c r="S4934" s="17">
        <v>4</v>
      </c>
      <c r="T4934" s="17" t="str">
        <f t="shared" si="310"/>
        <v>No</v>
      </c>
      <c r="U4934" s="82">
        <v>43826</v>
      </c>
      <c r="V4934" s="82">
        <v>44058</v>
      </c>
      <c r="W4934" s="17">
        <v>364</v>
      </c>
      <c r="X4934" s="17" t="str">
        <f t="shared" si="311"/>
        <v>Active</v>
      </c>
      <c r="Y4934" s="17" t="s">
        <v>15616</v>
      </c>
      <c r="Z4934" s="17"/>
    </row>
    <row r="4935" spans="1:26" x14ac:dyDescent="0.25">
      <c r="A4935">
        <v>4934</v>
      </c>
      <c r="B4935" s="17" t="s">
        <v>13819</v>
      </c>
      <c r="C4935" s="17">
        <v>3896</v>
      </c>
      <c r="D4935" s="17" t="str">
        <f>INDEX(Hosts!$A:$O,MATCH(Places!$C4935,Hosts!$A:$A,0),MATCH(Places!D$1,Hosts!$1:$1,0))</f>
        <v>Within an hour</v>
      </c>
      <c r="E4935" s="87">
        <f>INDEX(Hosts!$A:$O,MATCH(Places!$C4935,Hosts!$A:$A,0),MATCH(Places!E$1,Hosts!$1:$1,0))</f>
        <v>0.91</v>
      </c>
      <c r="F4935" s="87">
        <f>INDEX(Hosts!$A:$O,MATCH(Places!$C4935,Hosts!$A:$A,0),MATCH(Places!F$1,Hosts!$1:$1,0))</f>
        <v>0.99</v>
      </c>
      <c r="G4935" s="17" t="str">
        <f>INDEX(Hosts!$A:$O,MATCH(Places!$C4935,Hosts!$A:$A,0),MATCH(Places!G$1,Hosts!$1:$1,0))</f>
        <v>No</v>
      </c>
      <c r="H4935" s="17">
        <v>13</v>
      </c>
      <c r="I4935" s="17" t="str">
        <f>INDEX(Neighborhoods!$A:$C,MATCH(Places!$H4935,Neighborhoods!$A:$A,0),MATCH(Places!I$1,Neighborhoods!$1:$1,0))</f>
        <v>Manhattan</v>
      </c>
      <c r="J4935" s="17" t="str">
        <f>INDEX(Neighborhoods!$A:$C,MATCH(Places!$H4935,Neighborhoods!$A:$A,0),MATCH(Places!J$1,Neighborhoods!$1:$1,0))</f>
        <v>Chelsea</v>
      </c>
      <c r="K4935" s="17" t="s">
        <v>1</v>
      </c>
      <c r="L4935" s="17" t="str">
        <f t="shared" si="308"/>
        <v>Yes</v>
      </c>
      <c r="M4935" s="17">
        <v>2</v>
      </c>
      <c r="N4935" s="17" t="str" cm="1">
        <f t="array" ref="N4935">_xlfn.IFS(M4935&lt;=2,"Small",M4935&lt;=5,"Medium",M4935&gt;5,"Large")</f>
        <v>Small</v>
      </c>
      <c r="O4935" s="65">
        <v>102</v>
      </c>
      <c r="P4935" s="87">
        <f t="shared" si="309"/>
        <v>0.03</v>
      </c>
      <c r="Q4935" s="68">
        <v>4.6900000000000004</v>
      </c>
      <c r="R4935" s="68" t="str" cm="1">
        <f t="array" ref="R4935">_xlfn.SWITCH(ROUND(Q4935,0),5,"Excellent",4,"Good",3,"Ok","Bad")</f>
        <v>Excellent</v>
      </c>
      <c r="S4935" s="17">
        <v>13</v>
      </c>
      <c r="T4935" s="17" t="str">
        <f t="shared" si="310"/>
        <v>No</v>
      </c>
      <c r="U4935" s="82">
        <v>43845</v>
      </c>
      <c r="V4935" s="82">
        <v>44026</v>
      </c>
      <c r="W4935" s="17">
        <v>364</v>
      </c>
      <c r="X4935" s="17" t="str">
        <f t="shared" si="311"/>
        <v>Active</v>
      </c>
      <c r="Y4935" s="17" t="s">
        <v>15616</v>
      </c>
      <c r="Z4935" s="17"/>
    </row>
    <row r="4936" spans="1:26" x14ac:dyDescent="0.25">
      <c r="A4936">
        <v>4935</v>
      </c>
      <c r="B4936" s="17" t="s">
        <v>3442</v>
      </c>
      <c r="C4936" s="17">
        <v>3891</v>
      </c>
      <c r="D4936" s="17" t="str">
        <f>INDEX(Hosts!$A:$O,MATCH(Places!$C4936,Hosts!$A:$A,0),MATCH(Places!D$1,Hosts!$1:$1,0))</f>
        <v>Within an hour</v>
      </c>
      <c r="E4936" s="87">
        <f>INDEX(Hosts!$A:$O,MATCH(Places!$C4936,Hosts!$A:$A,0),MATCH(Places!E$1,Hosts!$1:$1,0))</f>
        <v>1</v>
      </c>
      <c r="F4936" s="87">
        <f>INDEX(Hosts!$A:$O,MATCH(Places!$C4936,Hosts!$A:$A,0),MATCH(Places!F$1,Hosts!$1:$1,0))</f>
        <v>0.97</v>
      </c>
      <c r="G4936" s="17" t="str">
        <f>INDEX(Hosts!$A:$O,MATCH(Places!$C4936,Hosts!$A:$A,0),MATCH(Places!G$1,Hosts!$1:$1,0))</f>
        <v>Yes</v>
      </c>
      <c r="H4936" s="17">
        <v>19</v>
      </c>
      <c r="I4936" s="17" t="str">
        <f>INDEX(Neighborhoods!$A:$C,MATCH(Places!$H4936,Neighborhoods!$A:$A,0),MATCH(Places!I$1,Neighborhoods!$1:$1,0))</f>
        <v>Manhattan</v>
      </c>
      <c r="J4936" s="17" t="str">
        <f>INDEX(Neighborhoods!$A:$C,MATCH(Places!$H4936,Neighborhoods!$A:$A,0),MATCH(Places!J$1,Neighborhoods!$1:$1,0))</f>
        <v>Upper East Side</v>
      </c>
      <c r="K4936" s="17" t="s">
        <v>11822</v>
      </c>
      <c r="L4936" s="17" t="str">
        <f t="shared" si="308"/>
        <v>No</v>
      </c>
      <c r="M4936" s="17">
        <v>3</v>
      </c>
      <c r="N4936" s="17" t="str" cm="1">
        <f t="array" ref="N4936">_xlfn.IFS(M4936&lt;=2,"Small",M4936&lt;=5,"Medium",M4936&gt;5,"Large")</f>
        <v>Medium</v>
      </c>
      <c r="O4936" s="65">
        <v>180</v>
      </c>
      <c r="P4936" s="87">
        <f t="shared" si="309"/>
        <v>0.03</v>
      </c>
      <c r="Q4936" s="68">
        <v>5</v>
      </c>
      <c r="R4936" s="68" t="str" cm="1">
        <f t="array" ref="R4936">_xlfn.SWITCH(ROUND(Q4936,0),5,"Excellent",4,"Good",3,"Ok","Bad")</f>
        <v>Excellent</v>
      </c>
      <c r="S4936" s="17">
        <v>9</v>
      </c>
      <c r="T4936" s="17" t="str">
        <f t="shared" si="310"/>
        <v>No</v>
      </c>
      <c r="U4936" s="82">
        <v>43687</v>
      </c>
      <c r="V4936" s="82">
        <v>43907</v>
      </c>
      <c r="W4936" s="17">
        <v>310</v>
      </c>
      <c r="X4936" s="17" t="str">
        <f t="shared" si="311"/>
        <v>Active</v>
      </c>
      <c r="Y4936" s="17" t="s">
        <v>15615</v>
      </c>
      <c r="Z4936" s="17"/>
    </row>
    <row r="4937" spans="1:26" x14ac:dyDescent="0.25">
      <c r="A4937">
        <v>4936</v>
      </c>
      <c r="B4937" s="17" t="s">
        <v>3443</v>
      </c>
      <c r="C4937" s="17">
        <v>1898</v>
      </c>
      <c r="D4937" s="17" t="str">
        <f>INDEX(Hosts!$A:$O,MATCH(Places!$C4937,Hosts!$A:$A,0),MATCH(Places!D$1,Hosts!$1:$1,0))</f>
        <v>Within a day</v>
      </c>
      <c r="E4937" s="87">
        <f>INDEX(Hosts!$A:$O,MATCH(Places!$C4937,Hosts!$A:$A,0),MATCH(Places!E$1,Hosts!$1:$1,0))</f>
        <v>0.65</v>
      </c>
      <c r="F4937" s="87">
        <f>INDEX(Hosts!$A:$O,MATCH(Places!$C4937,Hosts!$A:$A,0),MATCH(Places!F$1,Hosts!$1:$1,0))</f>
        <v>0.23</v>
      </c>
      <c r="G4937" s="17" t="str">
        <f>INDEX(Hosts!$A:$O,MATCH(Places!$C4937,Hosts!$A:$A,0),MATCH(Places!G$1,Hosts!$1:$1,0))</f>
        <v>No</v>
      </c>
      <c r="H4937" s="17">
        <v>9</v>
      </c>
      <c r="I4937" s="17" t="str">
        <f>INDEX(Neighborhoods!$A:$C,MATCH(Places!$H4937,Neighborhoods!$A:$A,0),MATCH(Places!I$1,Neighborhoods!$1:$1,0))</f>
        <v>Brooklyn</v>
      </c>
      <c r="J4937" s="17" t="str">
        <f>INDEX(Neighborhoods!$A:$C,MATCH(Places!$H4937,Neighborhoods!$A:$A,0),MATCH(Places!J$1,Neighborhoods!$1:$1,0))</f>
        <v>Crown Heights</v>
      </c>
      <c r="K4937" s="17" t="s">
        <v>11822</v>
      </c>
      <c r="L4937" s="17" t="str">
        <f t="shared" si="308"/>
        <v>No</v>
      </c>
      <c r="M4937" s="17">
        <v>1</v>
      </c>
      <c r="N4937" s="17" t="str" cm="1">
        <f t="array" ref="N4937">_xlfn.IFS(M4937&lt;=2,"Small",M4937&lt;=5,"Medium",M4937&gt;5,"Large")</f>
        <v>Small</v>
      </c>
      <c r="O4937" s="65">
        <v>52</v>
      </c>
      <c r="P4937" s="87">
        <f t="shared" si="309"/>
        <v>0.03</v>
      </c>
      <c r="Q4937" s="68">
        <v>4.67</v>
      </c>
      <c r="R4937" s="68" t="str" cm="1">
        <f t="array" ref="R4937">_xlfn.SWITCH(ROUND(Q4937,0),5,"Excellent",4,"Good",3,"Ok","Bad")</f>
        <v>Excellent</v>
      </c>
      <c r="S4937" s="17">
        <v>3</v>
      </c>
      <c r="T4937" s="17" t="str">
        <f t="shared" si="310"/>
        <v>No</v>
      </c>
      <c r="U4937" s="82">
        <v>43653</v>
      </c>
      <c r="V4937" s="82">
        <v>43689</v>
      </c>
      <c r="W4937" s="17">
        <v>112</v>
      </c>
      <c r="X4937" s="17" t="str">
        <f t="shared" si="311"/>
        <v>Active</v>
      </c>
      <c r="Y4937" s="17" t="s">
        <v>15616</v>
      </c>
      <c r="Z4937" s="17"/>
    </row>
    <row r="4938" spans="1:26" x14ac:dyDescent="0.25">
      <c r="A4938">
        <v>4937</v>
      </c>
      <c r="B4938" s="17" t="s">
        <v>3444</v>
      </c>
      <c r="C4938" s="17">
        <v>2838</v>
      </c>
      <c r="D4938" s="17" t="str">
        <f>INDEX(Hosts!$A:$O,MATCH(Places!$C4938,Hosts!$A:$A,0),MATCH(Places!D$1,Hosts!$1:$1,0))</f>
        <v>Within a day</v>
      </c>
      <c r="E4938" s="87">
        <f>INDEX(Hosts!$A:$O,MATCH(Places!$C4938,Hosts!$A:$A,0),MATCH(Places!E$1,Hosts!$1:$1,0))</f>
        <v>1</v>
      </c>
      <c r="F4938" s="87">
        <f>INDEX(Hosts!$A:$O,MATCH(Places!$C4938,Hosts!$A:$A,0),MATCH(Places!F$1,Hosts!$1:$1,0))</f>
        <v>0.93</v>
      </c>
      <c r="G4938" s="17" t="str">
        <f>INDEX(Hosts!$A:$O,MATCH(Places!$C4938,Hosts!$A:$A,0),MATCH(Places!G$1,Hosts!$1:$1,0))</f>
        <v>Yes</v>
      </c>
      <c r="H4938" s="17">
        <v>7</v>
      </c>
      <c r="I4938" s="17" t="str">
        <f>INDEX(Neighborhoods!$A:$C,MATCH(Places!$H4938,Neighborhoods!$A:$A,0),MATCH(Places!I$1,Neighborhoods!$1:$1,0))</f>
        <v>Brooklyn</v>
      </c>
      <c r="J4938" s="17" t="str">
        <f>INDEX(Neighborhoods!$A:$C,MATCH(Places!$H4938,Neighborhoods!$A:$A,0),MATCH(Places!J$1,Neighborhoods!$1:$1,0))</f>
        <v>Bedford-Stuyvesant</v>
      </c>
      <c r="K4938" s="17" t="s">
        <v>1</v>
      </c>
      <c r="L4938" s="17" t="str">
        <f t="shared" si="308"/>
        <v>Yes</v>
      </c>
      <c r="M4938" s="17">
        <v>2</v>
      </c>
      <c r="N4938" s="17" t="str" cm="1">
        <f t="array" ref="N4938">_xlfn.IFS(M4938&lt;=2,"Small",M4938&lt;=5,"Medium",M4938&gt;5,"Large")</f>
        <v>Small</v>
      </c>
      <c r="O4938" s="65">
        <v>53</v>
      </c>
      <c r="P4938" s="87">
        <f t="shared" si="309"/>
        <v>0.03</v>
      </c>
      <c r="Q4938" s="68">
        <v>5</v>
      </c>
      <c r="R4938" s="68" t="str" cm="1">
        <f t="array" ref="R4938">_xlfn.SWITCH(ROUND(Q4938,0),5,"Excellent",4,"Good",3,"Ok","Bad")</f>
        <v>Excellent</v>
      </c>
      <c r="S4938" s="17">
        <v>18</v>
      </c>
      <c r="T4938" s="17" t="str">
        <f t="shared" si="310"/>
        <v>No</v>
      </c>
      <c r="U4938" s="82">
        <v>43635</v>
      </c>
      <c r="V4938" s="82">
        <v>43908</v>
      </c>
      <c r="W4938" s="17">
        <v>143</v>
      </c>
      <c r="X4938" s="17" t="str">
        <f t="shared" si="311"/>
        <v>Active</v>
      </c>
      <c r="Y4938" s="17" t="s">
        <v>15615</v>
      </c>
      <c r="Z4938" s="17"/>
    </row>
    <row r="4939" spans="1:26" x14ac:dyDescent="0.25">
      <c r="A4939">
        <v>4938</v>
      </c>
      <c r="B4939" s="17" t="s">
        <v>3445</v>
      </c>
      <c r="C4939" s="17">
        <v>3888</v>
      </c>
      <c r="D4939" s="17" t="str">
        <f>INDEX(Hosts!$A:$O,MATCH(Places!$C4939,Hosts!$A:$A,0),MATCH(Places!D$1,Hosts!$1:$1,0))</f>
        <v>Within an hour</v>
      </c>
      <c r="E4939" s="87">
        <f>INDEX(Hosts!$A:$O,MATCH(Places!$C4939,Hosts!$A:$A,0),MATCH(Places!E$1,Hosts!$1:$1,0))</f>
        <v>1</v>
      </c>
      <c r="F4939" s="87">
        <f>INDEX(Hosts!$A:$O,MATCH(Places!$C4939,Hosts!$A:$A,0),MATCH(Places!F$1,Hosts!$1:$1,0))</f>
        <v>1</v>
      </c>
      <c r="G4939" s="17" t="str">
        <f>INDEX(Hosts!$A:$O,MATCH(Places!$C4939,Hosts!$A:$A,0),MATCH(Places!G$1,Hosts!$1:$1,0))</f>
        <v>Yes</v>
      </c>
      <c r="H4939" s="17">
        <v>16</v>
      </c>
      <c r="I4939" s="17" t="str">
        <f>INDEX(Neighborhoods!$A:$C,MATCH(Places!$H4939,Neighborhoods!$A:$A,0),MATCH(Places!I$1,Neighborhoods!$1:$1,0))</f>
        <v>Manhattan</v>
      </c>
      <c r="J4939" s="17" t="str">
        <f>INDEX(Neighborhoods!$A:$C,MATCH(Places!$H4939,Neighborhoods!$A:$A,0),MATCH(Places!J$1,Neighborhoods!$1:$1,0))</f>
        <v>Harlem</v>
      </c>
      <c r="K4939" s="17" t="s">
        <v>11822</v>
      </c>
      <c r="L4939" s="17" t="str">
        <f t="shared" si="308"/>
        <v>No</v>
      </c>
      <c r="M4939" s="17">
        <v>3</v>
      </c>
      <c r="N4939" s="17" t="str" cm="1">
        <f t="array" ref="N4939">_xlfn.IFS(M4939&lt;=2,"Small",M4939&lt;=5,"Medium",M4939&gt;5,"Large")</f>
        <v>Medium</v>
      </c>
      <c r="O4939" s="65">
        <v>150</v>
      </c>
      <c r="P4939" s="87">
        <f t="shared" si="309"/>
        <v>0.03</v>
      </c>
      <c r="Q4939" s="68">
        <v>5</v>
      </c>
      <c r="R4939" s="68" t="str" cm="1">
        <f t="array" ref="R4939">_xlfn.SWITCH(ROUND(Q4939,0),5,"Excellent",4,"Good",3,"Ok","Bad")</f>
        <v>Excellent</v>
      </c>
      <c r="S4939" s="17">
        <v>6</v>
      </c>
      <c r="T4939" s="17" t="str">
        <f t="shared" si="310"/>
        <v>No</v>
      </c>
      <c r="U4939" s="82">
        <v>43678</v>
      </c>
      <c r="V4939" s="82">
        <v>43833</v>
      </c>
      <c r="W4939" s="17">
        <v>0</v>
      </c>
      <c r="X4939" s="17" t="str">
        <f t="shared" si="311"/>
        <v>Inactive</v>
      </c>
      <c r="Y4939" s="17" t="s">
        <v>15615</v>
      </c>
      <c r="Z4939" s="17"/>
    </row>
    <row r="4940" spans="1:26" x14ac:dyDescent="0.25">
      <c r="A4940">
        <v>4939</v>
      </c>
      <c r="B4940" s="17" t="s">
        <v>3446</v>
      </c>
      <c r="C4940" s="17">
        <v>3897</v>
      </c>
      <c r="D4940" s="17" t="str">
        <f>INDEX(Hosts!$A:$O,MATCH(Places!$C4940,Hosts!$A:$A,0),MATCH(Places!D$1,Hosts!$1:$1,0))</f>
        <v>Within a day</v>
      </c>
      <c r="E4940" s="87">
        <f>INDEX(Hosts!$A:$O,MATCH(Places!$C4940,Hosts!$A:$A,0),MATCH(Places!E$1,Hosts!$1:$1,0))</f>
        <v>0.6</v>
      </c>
      <c r="F4940" s="87">
        <f>INDEX(Hosts!$A:$O,MATCH(Places!$C4940,Hosts!$A:$A,0),MATCH(Places!F$1,Hosts!$1:$1,0))</f>
        <v>0.98</v>
      </c>
      <c r="G4940" s="17" t="str">
        <f>INDEX(Hosts!$A:$O,MATCH(Places!$C4940,Hosts!$A:$A,0),MATCH(Places!G$1,Hosts!$1:$1,0))</f>
        <v>Yes</v>
      </c>
      <c r="H4940" s="17">
        <v>18</v>
      </c>
      <c r="I4940" s="17" t="str">
        <f>INDEX(Neighborhoods!$A:$C,MATCH(Places!$H4940,Neighborhoods!$A:$A,0),MATCH(Places!I$1,Neighborhoods!$1:$1,0))</f>
        <v>Manhattan</v>
      </c>
      <c r="J4940" s="17" t="str">
        <f>INDEX(Neighborhoods!$A:$C,MATCH(Places!$H4940,Neighborhoods!$A:$A,0),MATCH(Places!J$1,Neighborhoods!$1:$1,0))</f>
        <v>Midtown</v>
      </c>
      <c r="K4940" s="17" t="s">
        <v>11822</v>
      </c>
      <c r="L4940" s="17" t="str">
        <f t="shared" si="308"/>
        <v>No</v>
      </c>
      <c r="M4940" s="17">
        <v>12</v>
      </c>
      <c r="N4940" s="17" t="str" cm="1">
        <f t="array" ref="N4940">_xlfn.IFS(M4940&lt;=2,"Small",M4940&lt;=5,"Medium",M4940&gt;5,"Large")</f>
        <v>Large</v>
      </c>
      <c r="O4940" s="65">
        <v>500</v>
      </c>
      <c r="P4940" s="87">
        <f t="shared" si="309"/>
        <v>0.05</v>
      </c>
      <c r="Q4940" s="68">
        <v>5</v>
      </c>
      <c r="R4940" s="68" t="str" cm="1">
        <f t="array" ref="R4940">_xlfn.SWITCH(ROUND(Q4940,0),5,"Excellent",4,"Good",3,"Ok","Bad")</f>
        <v>Excellent</v>
      </c>
      <c r="S4940" s="17">
        <v>21</v>
      </c>
      <c r="T4940" s="17" t="str">
        <f t="shared" si="310"/>
        <v>No</v>
      </c>
      <c r="U4940" s="82">
        <v>43666</v>
      </c>
      <c r="V4940" s="82">
        <v>43891</v>
      </c>
      <c r="W4940" s="17">
        <v>341</v>
      </c>
      <c r="X4940" s="17" t="str">
        <f t="shared" si="311"/>
        <v>Active</v>
      </c>
      <c r="Y4940" s="17" t="s">
        <v>15615</v>
      </c>
      <c r="Z4940" s="17"/>
    </row>
    <row r="4941" spans="1:26" x14ac:dyDescent="0.25">
      <c r="A4941">
        <v>4940</v>
      </c>
      <c r="B4941" s="17" t="s">
        <v>3447</v>
      </c>
      <c r="C4941" s="17">
        <v>2715</v>
      </c>
      <c r="D4941" s="17" t="str">
        <f>INDEX(Hosts!$A:$O,MATCH(Places!$C4941,Hosts!$A:$A,0),MATCH(Places!D$1,Hosts!$1:$1,0))</f>
        <v>Within an hour</v>
      </c>
      <c r="E4941" s="87">
        <f>INDEX(Hosts!$A:$O,MATCH(Places!$C4941,Hosts!$A:$A,0),MATCH(Places!E$1,Hosts!$1:$1,0))</f>
        <v>0.88</v>
      </c>
      <c r="F4941" s="87">
        <f>INDEX(Hosts!$A:$O,MATCH(Places!$C4941,Hosts!$A:$A,0),MATCH(Places!F$1,Hosts!$1:$1,0))</f>
        <v>0.98</v>
      </c>
      <c r="G4941" s="17" t="str">
        <f>INDEX(Hosts!$A:$O,MATCH(Places!$C4941,Hosts!$A:$A,0),MATCH(Places!G$1,Hosts!$1:$1,0))</f>
        <v>No</v>
      </c>
      <c r="H4941" s="17">
        <v>18</v>
      </c>
      <c r="I4941" s="17" t="str">
        <f>INDEX(Neighborhoods!$A:$C,MATCH(Places!$H4941,Neighborhoods!$A:$A,0),MATCH(Places!I$1,Neighborhoods!$1:$1,0))</f>
        <v>Manhattan</v>
      </c>
      <c r="J4941" s="17" t="str">
        <f>INDEX(Neighborhoods!$A:$C,MATCH(Places!$H4941,Neighborhoods!$A:$A,0),MATCH(Places!J$1,Neighborhoods!$1:$1,0))</f>
        <v>Midtown</v>
      </c>
      <c r="K4941" s="17" t="s">
        <v>11822</v>
      </c>
      <c r="L4941" s="17" t="str">
        <f t="shared" si="308"/>
        <v>No</v>
      </c>
      <c r="M4941" s="17">
        <v>5</v>
      </c>
      <c r="N4941" s="17" t="str" cm="1">
        <f t="array" ref="N4941">_xlfn.IFS(M4941&lt;=2,"Small",M4941&lt;=5,"Medium",M4941&gt;5,"Large")</f>
        <v>Medium</v>
      </c>
      <c r="O4941" s="65">
        <v>189</v>
      </c>
      <c r="P4941" s="87">
        <f t="shared" si="309"/>
        <v>0.03</v>
      </c>
      <c r="Q4941" s="68">
        <v>5</v>
      </c>
      <c r="R4941" s="68" t="str" cm="1">
        <f t="array" ref="R4941">_xlfn.SWITCH(ROUND(Q4941,0),5,"Excellent",4,"Good",3,"Ok","Bad")</f>
        <v>Excellent</v>
      </c>
      <c r="S4941" s="17">
        <v>3</v>
      </c>
      <c r="T4941" s="17" t="str">
        <f t="shared" si="310"/>
        <v>No</v>
      </c>
      <c r="U4941" s="82">
        <v>43882</v>
      </c>
      <c r="V4941" s="82">
        <v>44043</v>
      </c>
      <c r="W4941" s="17">
        <v>327</v>
      </c>
      <c r="X4941" s="17" t="str">
        <f t="shared" si="311"/>
        <v>Active</v>
      </c>
      <c r="Y4941" s="17" t="s">
        <v>15616</v>
      </c>
      <c r="Z4941" s="17"/>
    </row>
    <row r="4942" spans="1:26" x14ac:dyDescent="0.25">
      <c r="A4942">
        <v>4941</v>
      </c>
      <c r="B4942" s="17" t="s">
        <v>13161</v>
      </c>
      <c r="C4942" s="17">
        <v>3903</v>
      </c>
      <c r="D4942" s="17" t="str">
        <f>INDEX(Hosts!$A:$O,MATCH(Places!$C4942,Hosts!$A:$A,0),MATCH(Places!D$1,Hosts!$1:$1,0))</f>
        <v>Within an hour</v>
      </c>
      <c r="E4942" s="87">
        <f>INDEX(Hosts!$A:$O,MATCH(Places!$C4942,Hosts!$A:$A,0),MATCH(Places!E$1,Hosts!$1:$1,0))</f>
        <v>1</v>
      </c>
      <c r="F4942" s="87">
        <f>INDEX(Hosts!$A:$O,MATCH(Places!$C4942,Hosts!$A:$A,0),MATCH(Places!F$1,Hosts!$1:$1,0))</f>
        <v>0.98</v>
      </c>
      <c r="G4942" s="17" t="str">
        <f>INDEX(Hosts!$A:$O,MATCH(Places!$C4942,Hosts!$A:$A,0),MATCH(Places!G$1,Hosts!$1:$1,0))</f>
        <v>Yes</v>
      </c>
      <c r="H4942" s="17">
        <v>12</v>
      </c>
      <c r="I4942" s="17" t="str">
        <f>INDEX(Neighborhoods!$A:$C,MATCH(Places!$H4942,Neighborhoods!$A:$A,0),MATCH(Places!I$1,Neighborhoods!$1:$1,0))</f>
        <v>Brooklyn</v>
      </c>
      <c r="J4942" s="17" t="str">
        <f>INDEX(Neighborhoods!$A:$C,MATCH(Places!$H4942,Neighborhoods!$A:$A,0),MATCH(Places!J$1,Neighborhoods!$1:$1,0))</f>
        <v>Williamsburg</v>
      </c>
      <c r="K4942" s="17" t="s">
        <v>11822</v>
      </c>
      <c r="L4942" s="17" t="str">
        <f t="shared" si="308"/>
        <v>No</v>
      </c>
      <c r="M4942" s="17">
        <v>6</v>
      </c>
      <c r="N4942" s="17" t="str" cm="1">
        <f t="array" ref="N4942">_xlfn.IFS(M4942&lt;=2,"Small",M4942&lt;=5,"Medium",M4942&gt;5,"Large")</f>
        <v>Large</v>
      </c>
      <c r="O4942" s="65">
        <v>78</v>
      </c>
      <c r="P4942" s="87">
        <f t="shared" si="309"/>
        <v>0.03</v>
      </c>
      <c r="Q4942" s="68">
        <v>4.9000000000000004</v>
      </c>
      <c r="R4942" s="68" t="str" cm="1">
        <f t="array" ref="R4942">_xlfn.SWITCH(ROUND(Q4942,0),5,"Excellent",4,"Good",3,"Ok","Bad")</f>
        <v>Excellent</v>
      </c>
      <c r="S4942" s="17">
        <v>48</v>
      </c>
      <c r="T4942" s="17" t="str">
        <f t="shared" si="310"/>
        <v>No</v>
      </c>
      <c r="U4942" s="82">
        <v>43645</v>
      </c>
      <c r="V4942" s="82">
        <v>44056</v>
      </c>
      <c r="W4942" s="17">
        <v>80</v>
      </c>
      <c r="X4942" s="17" t="str">
        <f t="shared" si="311"/>
        <v>Active</v>
      </c>
      <c r="Y4942" s="17" t="s">
        <v>15615</v>
      </c>
      <c r="Z4942" s="17"/>
    </row>
    <row r="4943" spans="1:26" x14ac:dyDescent="0.25">
      <c r="A4943">
        <v>4942</v>
      </c>
      <c r="B4943" s="17" t="s">
        <v>3448</v>
      </c>
      <c r="C4943" s="17">
        <v>666</v>
      </c>
      <c r="D4943" s="17" t="str">
        <f>INDEX(Hosts!$A:$O,MATCH(Places!$C4943,Hosts!$A:$A,0),MATCH(Places!D$1,Hosts!$1:$1,0))</f>
        <v>Within a day</v>
      </c>
      <c r="E4943" s="87">
        <f>INDEX(Hosts!$A:$O,MATCH(Places!$C4943,Hosts!$A:$A,0),MATCH(Places!E$1,Hosts!$1:$1,0))</f>
        <v>0.71</v>
      </c>
      <c r="F4943" s="87">
        <f>INDEX(Hosts!$A:$O,MATCH(Places!$C4943,Hosts!$A:$A,0),MATCH(Places!F$1,Hosts!$1:$1,0))</f>
        <v>0.54</v>
      </c>
      <c r="G4943" s="17" t="str">
        <f>INDEX(Hosts!$A:$O,MATCH(Places!$C4943,Hosts!$A:$A,0),MATCH(Places!G$1,Hosts!$1:$1,0))</f>
        <v>No</v>
      </c>
      <c r="H4943" s="17">
        <v>5</v>
      </c>
      <c r="I4943" s="17" t="str">
        <f>INDEX(Neighborhoods!$A:$C,MATCH(Places!$H4943,Neighborhoods!$A:$A,0),MATCH(Places!I$1,Neighborhoods!$1:$1,0))</f>
        <v>Bronx</v>
      </c>
      <c r="J4943" s="17" t="str">
        <f>INDEX(Neighborhoods!$A:$C,MATCH(Places!$H4943,Neighborhoods!$A:$A,0),MATCH(Places!J$1,Neighborhoods!$1:$1,0))</f>
        <v>Port Morris</v>
      </c>
      <c r="K4943" s="17" t="s">
        <v>11822</v>
      </c>
      <c r="L4943" s="17" t="str">
        <f t="shared" si="308"/>
        <v>No</v>
      </c>
      <c r="M4943" s="17">
        <v>2</v>
      </c>
      <c r="N4943" s="17" t="str" cm="1">
        <f t="array" ref="N4943">_xlfn.IFS(M4943&lt;=2,"Small",M4943&lt;=5,"Medium",M4943&gt;5,"Large")</f>
        <v>Small</v>
      </c>
      <c r="O4943" s="65">
        <v>102</v>
      </c>
      <c r="P4943" s="87">
        <f t="shared" si="309"/>
        <v>0.03</v>
      </c>
      <c r="Q4943" s="68">
        <v>4.75</v>
      </c>
      <c r="R4943" s="68" t="str" cm="1">
        <f t="array" ref="R4943">_xlfn.SWITCH(ROUND(Q4943,0),5,"Excellent",4,"Good",3,"Ok","Bad")</f>
        <v>Excellent</v>
      </c>
      <c r="S4943" s="17">
        <v>4</v>
      </c>
      <c r="T4943" s="17" t="str">
        <f t="shared" si="310"/>
        <v>No</v>
      </c>
      <c r="U4943" s="82">
        <v>43658</v>
      </c>
      <c r="V4943" s="82">
        <v>44042</v>
      </c>
      <c r="W4943" s="17">
        <v>229</v>
      </c>
      <c r="X4943" s="17" t="str">
        <f t="shared" si="311"/>
        <v>Active</v>
      </c>
      <c r="Y4943" s="17" t="s">
        <v>15615</v>
      </c>
      <c r="Z4943" s="17"/>
    </row>
    <row r="4944" spans="1:26" x14ac:dyDescent="0.25">
      <c r="A4944">
        <v>4943</v>
      </c>
      <c r="B4944" s="17" t="s">
        <v>3449</v>
      </c>
      <c r="C4944" s="17">
        <v>3904</v>
      </c>
      <c r="D4944" s="17" t="str">
        <f>INDEX(Hosts!$A:$O,MATCH(Places!$C4944,Hosts!$A:$A,0),MATCH(Places!D$1,Hosts!$1:$1,0))</f>
        <v>Within a few hours</v>
      </c>
      <c r="E4944" s="87">
        <f>INDEX(Hosts!$A:$O,MATCH(Places!$C4944,Hosts!$A:$A,0),MATCH(Places!E$1,Hosts!$1:$1,0))</f>
        <v>1</v>
      </c>
      <c r="F4944" s="87">
        <f>INDEX(Hosts!$A:$O,MATCH(Places!$C4944,Hosts!$A:$A,0),MATCH(Places!F$1,Hosts!$1:$1,0))</f>
        <v>0.42</v>
      </c>
      <c r="G4944" s="17" t="str">
        <f>INDEX(Hosts!$A:$O,MATCH(Places!$C4944,Hosts!$A:$A,0),MATCH(Places!G$1,Hosts!$1:$1,0))</f>
        <v>No</v>
      </c>
      <c r="H4944" s="17">
        <v>20</v>
      </c>
      <c r="I4944" s="17" t="str">
        <f>INDEX(Neighborhoods!$A:$C,MATCH(Places!$H4944,Neighborhoods!$A:$A,0),MATCH(Places!I$1,Neighborhoods!$1:$1,0))</f>
        <v>Manhattan</v>
      </c>
      <c r="J4944" s="17" t="str">
        <f>INDEX(Neighborhoods!$A:$C,MATCH(Places!$H4944,Neighborhoods!$A:$A,0),MATCH(Places!J$1,Neighborhoods!$1:$1,0))</f>
        <v>Upper West Side</v>
      </c>
      <c r="K4944" s="17" t="s">
        <v>11822</v>
      </c>
      <c r="L4944" s="17" t="str">
        <f t="shared" si="308"/>
        <v>No</v>
      </c>
      <c r="M4944" s="17">
        <v>4</v>
      </c>
      <c r="N4944" s="17" t="str" cm="1">
        <f t="array" ref="N4944">_xlfn.IFS(M4944&lt;=2,"Small",M4944&lt;=5,"Medium",M4944&gt;5,"Large")</f>
        <v>Medium</v>
      </c>
      <c r="O4944" s="65">
        <v>189</v>
      </c>
      <c r="P4944" s="87">
        <f t="shared" si="309"/>
        <v>0.03</v>
      </c>
      <c r="Q4944" s="68">
        <v>5</v>
      </c>
      <c r="R4944" s="68" t="str" cm="1">
        <f t="array" ref="R4944">_xlfn.SWITCH(ROUND(Q4944,0),5,"Excellent",4,"Good",3,"Ok","Bad")</f>
        <v>Excellent</v>
      </c>
      <c r="S4944" s="17">
        <v>22</v>
      </c>
      <c r="T4944" s="17" t="str">
        <f t="shared" si="310"/>
        <v>No</v>
      </c>
      <c r="U4944" s="82">
        <v>43632</v>
      </c>
      <c r="V4944" s="82">
        <v>43836</v>
      </c>
      <c r="W4944" s="17">
        <v>24</v>
      </c>
      <c r="X4944" s="17" t="str">
        <f t="shared" si="311"/>
        <v>Active</v>
      </c>
      <c r="Y4944" s="17" t="s">
        <v>15615</v>
      </c>
      <c r="Z4944" s="17"/>
    </row>
    <row r="4945" spans="1:26" x14ac:dyDescent="0.25">
      <c r="A4945">
        <v>4944</v>
      </c>
      <c r="B4945" s="17" t="s">
        <v>13799</v>
      </c>
      <c r="C4945" s="17">
        <v>3060</v>
      </c>
      <c r="D4945" s="17" t="str">
        <f>INDEX(Hosts!$A:$O,MATCH(Places!$C4945,Hosts!$A:$A,0),MATCH(Places!D$1,Hosts!$1:$1,0))</f>
        <v>Within an hour</v>
      </c>
      <c r="E4945" s="87">
        <f>INDEX(Hosts!$A:$O,MATCH(Places!$C4945,Hosts!$A:$A,0),MATCH(Places!E$1,Hosts!$1:$1,0))</f>
        <v>1</v>
      </c>
      <c r="F4945" s="87">
        <f>INDEX(Hosts!$A:$O,MATCH(Places!$C4945,Hosts!$A:$A,0),MATCH(Places!F$1,Hosts!$1:$1,0))</f>
        <v>1</v>
      </c>
      <c r="G4945" s="17" t="str">
        <f>INDEX(Hosts!$A:$O,MATCH(Places!$C4945,Hosts!$A:$A,0),MATCH(Places!G$1,Hosts!$1:$1,0))</f>
        <v>No</v>
      </c>
      <c r="H4945" s="17">
        <v>18</v>
      </c>
      <c r="I4945" s="17" t="str">
        <f>INDEX(Neighborhoods!$A:$C,MATCH(Places!$H4945,Neighborhoods!$A:$A,0),MATCH(Places!I$1,Neighborhoods!$1:$1,0))</f>
        <v>Manhattan</v>
      </c>
      <c r="J4945" s="17" t="str">
        <f>INDEX(Neighborhoods!$A:$C,MATCH(Places!$H4945,Neighborhoods!$A:$A,0),MATCH(Places!J$1,Neighborhoods!$1:$1,0))</f>
        <v>Midtown</v>
      </c>
      <c r="K4945" s="17" t="s">
        <v>11822</v>
      </c>
      <c r="L4945" s="17" t="str">
        <f t="shared" si="308"/>
        <v>No</v>
      </c>
      <c r="M4945" s="17">
        <v>6</v>
      </c>
      <c r="N4945" s="17" t="str" cm="1">
        <f t="array" ref="N4945">_xlfn.IFS(M4945&lt;=2,"Small",M4945&lt;=5,"Medium",M4945&gt;5,"Large")</f>
        <v>Large</v>
      </c>
      <c r="O4945" s="65">
        <v>146</v>
      </c>
      <c r="P4945" s="87">
        <f t="shared" si="309"/>
        <v>0.03</v>
      </c>
      <c r="Q4945" s="68">
        <v>4.79</v>
      </c>
      <c r="R4945" s="68" t="str" cm="1">
        <f t="array" ref="R4945">_xlfn.SWITCH(ROUND(Q4945,0),5,"Excellent",4,"Good",3,"Ok","Bad")</f>
        <v>Excellent</v>
      </c>
      <c r="S4945" s="17">
        <v>28</v>
      </c>
      <c r="T4945" s="17" t="str">
        <f t="shared" si="310"/>
        <v>No</v>
      </c>
      <c r="U4945" s="82">
        <v>43646</v>
      </c>
      <c r="V4945" s="82">
        <v>43995</v>
      </c>
      <c r="W4945" s="17">
        <v>293</v>
      </c>
      <c r="X4945" s="17" t="str">
        <f t="shared" si="311"/>
        <v>Active</v>
      </c>
      <c r="Y4945" s="17" t="s">
        <v>15616</v>
      </c>
      <c r="Z4945" s="17"/>
    </row>
    <row r="4946" spans="1:26" x14ac:dyDescent="0.25">
      <c r="A4946">
        <v>4945</v>
      </c>
      <c r="B4946" s="17" t="s">
        <v>15554</v>
      </c>
      <c r="C4946" s="17">
        <v>1361</v>
      </c>
      <c r="D4946" s="17" t="str">
        <f>INDEX(Hosts!$A:$O,MATCH(Places!$C4946,Hosts!$A:$A,0),MATCH(Places!D$1,Hosts!$1:$1,0))</f>
        <v>Within a few hours</v>
      </c>
      <c r="E4946" s="87">
        <f>INDEX(Hosts!$A:$O,MATCH(Places!$C4946,Hosts!$A:$A,0),MATCH(Places!E$1,Hosts!$1:$1,0))</f>
        <v>1</v>
      </c>
      <c r="F4946" s="87">
        <f>INDEX(Hosts!$A:$O,MATCH(Places!$C4946,Hosts!$A:$A,0),MATCH(Places!F$1,Hosts!$1:$1,0))</f>
        <v>0.67</v>
      </c>
      <c r="G4946" s="17" t="str">
        <f>INDEX(Hosts!$A:$O,MATCH(Places!$C4946,Hosts!$A:$A,0),MATCH(Places!G$1,Hosts!$1:$1,0))</f>
        <v>No</v>
      </c>
      <c r="H4946" s="17">
        <v>15</v>
      </c>
      <c r="I4946" s="17" t="str">
        <f>INDEX(Neighborhoods!$A:$C,MATCH(Places!$H4946,Neighborhoods!$A:$A,0),MATCH(Places!I$1,Neighborhoods!$1:$1,0))</f>
        <v>Manhattan</v>
      </c>
      <c r="J4946" s="17" t="str">
        <f>INDEX(Neighborhoods!$A:$C,MATCH(Places!$H4946,Neighborhoods!$A:$A,0),MATCH(Places!J$1,Neighborhoods!$1:$1,0))</f>
        <v>East Village</v>
      </c>
      <c r="K4946" s="17" t="s">
        <v>11822</v>
      </c>
      <c r="L4946" s="17" t="str">
        <f t="shared" si="308"/>
        <v>No</v>
      </c>
      <c r="M4946" s="17">
        <v>16</v>
      </c>
      <c r="N4946" s="17" t="str" cm="1">
        <f t="array" ref="N4946">_xlfn.IFS(M4946&lt;=2,"Small",M4946&lt;=5,"Medium",M4946&gt;5,"Large")</f>
        <v>Large</v>
      </c>
      <c r="O4946" s="65">
        <v>1125</v>
      </c>
      <c r="P4946" s="87">
        <f t="shared" si="309"/>
        <v>7.0000000000000007E-2</v>
      </c>
      <c r="Q4946" s="68">
        <v>5</v>
      </c>
      <c r="R4946" s="68" t="str" cm="1">
        <f t="array" ref="R4946">_xlfn.SWITCH(ROUND(Q4946,0),5,"Excellent",4,"Good",3,"Ok","Bad")</f>
        <v>Excellent</v>
      </c>
      <c r="S4946" s="17">
        <v>4</v>
      </c>
      <c r="T4946" s="17" t="str">
        <f t="shared" si="310"/>
        <v>No</v>
      </c>
      <c r="U4946" s="82">
        <v>43793</v>
      </c>
      <c r="V4946" s="82">
        <v>43905</v>
      </c>
      <c r="W4946" s="17">
        <v>0</v>
      </c>
      <c r="X4946" s="17" t="str">
        <f t="shared" si="311"/>
        <v>Inactive</v>
      </c>
      <c r="Y4946" s="17" t="s">
        <v>15615</v>
      </c>
      <c r="Z4946" s="17"/>
    </row>
    <row r="4947" spans="1:26" x14ac:dyDescent="0.25">
      <c r="A4947">
        <v>4946</v>
      </c>
      <c r="B4947" s="17" t="s">
        <v>3450</v>
      </c>
      <c r="C4947" s="17">
        <v>3905</v>
      </c>
      <c r="D4947" s="17" t="str">
        <f>INDEX(Hosts!$A:$O,MATCH(Places!$C4947,Hosts!$A:$A,0),MATCH(Places!D$1,Hosts!$1:$1,0))</f>
        <v>Within an hour</v>
      </c>
      <c r="E4947" s="87">
        <f>INDEX(Hosts!$A:$O,MATCH(Places!$C4947,Hosts!$A:$A,0),MATCH(Places!E$1,Hosts!$1:$1,0))</f>
        <v>1</v>
      </c>
      <c r="F4947" s="87">
        <f>INDEX(Hosts!$A:$O,MATCH(Places!$C4947,Hosts!$A:$A,0),MATCH(Places!F$1,Hosts!$1:$1,0))</f>
        <v>0.99</v>
      </c>
      <c r="G4947" s="17" t="str">
        <f>INDEX(Hosts!$A:$O,MATCH(Places!$C4947,Hosts!$A:$A,0),MATCH(Places!G$1,Hosts!$1:$1,0))</f>
        <v>No</v>
      </c>
      <c r="H4947" s="17">
        <v>26</v>
      </c>
      <c r="I4947" s="17" t="str">
        <f>INDEX(Neighborhoods!$A:$C,MATCH(Places!$H4947,Neighborhoods!$A:$A,0),MATCH(Places!I$1,Neighborhoods!$1:$1,0))</f>
        <v>Queens</v>
      </c>
      <c r="J4947" s="17" t="str">
        <f>INDEX(Neighborhoods!$A:$C,MATCH(Places!$H4947,Neighborhoods!$A:$A,0),MATCH(Places!J$1,Neighborhoods!$1:$1,0))</f>
        <v>Sunnyside</v>
      </c>
      <c r="K4947" s="17" t="s">
        <v>1</v>
      </c>
      <c r="L4947" s="17" t="str">
        <f t="shared" si="308"/>
        <v>Yes</v>
      </c>
      <c r="M4947" s="17">
        <v>7</v>
      </c>
      <c r="N4947" s="17" t="str" cm="1">
        <f t="array" ref="N4947">_xlfn.IFS(M4947&lt;=2,"Small",M4947&lt;=5,"Medium",M4947&gt;5,"Large")</f>
        <v>Large</v>
      </c>
      <c r="O4947" s="65">
        <v>189</v>
      </c>
      <c r="P4947" s="87">
        <f t="shared" si="309"/>
        <v>0.03</v>
      </c>
      <c r="Q4947" s="68">
        <v>4.7300000000000004</v>
      </c>
      <c r="R4947" s="68" t="str" cm="1">
        <f t="array" ref="R4947">_xlfn.SWITCH(ROUND(Q4947,0),5,"Excellent",4,"Good",3,"Ok","Bad")</f>
        <v>Excellent</v>
      </c>
      <c r="S4947" s="17">
        <v>45</v>
      </c>
      <c r="T4947" s="17" t="str">
        <f t="shared" si="310"/>
        <v>No</v>
      </c>
      <c r="U4947" s="82">
        <v>43638</v>
      </c>
      <c r="V4947" s="82">
        <v>44045</v>
      </c>
      <c r="W4947" s="17">
        <v>363</v>
      </c>
      <c r="X4947" s="17" t="str">
        <f t="shared" si="311"/>
        <v>Active</v>
      </c>
      <c r="Y4947" s="17" t="s">
        <v>15615</v>
      </c>
      <c r="Z4947" s="17"/>
    </row>
    <row r="4948" spans="1:26" x14ac:dyDescent="0.25">
      <c r="A4948">
        <v>4947</v>
      </c>
      <c r="B4948" s="17" t="s">
        <v>3451</v>
      </c>
      <c r="C4948" s="17">
        <v>3907</v>
      </c>
      <c r="D4948" s="17" t="str">
        <f>INDEX(Hosts!$A:$O,MATCH(Places!$C4948,Hosts!$A:$A,0),MATCH(Places!D$1,Hosts!$1:$1,0))</f>
        <v>Within an hour</v>
      </c>
      <c r="E4948" s="87">
        <f>INDEX(Hosts!$A:$O,MATCH(Places!$C4948,Hosts!$A:$A,0),MATCH(Places!E$1,Hosts!$1:$1,0))</f>
        <v>1</v>
      </c>
      <c r="F4948" s="87">
        <f>INDEX(Hosts!$A:$O,MATCH(Places!$C4948,Hosts!$A:$A,0),MATCH(Places!F$1,Hosts!$1:$1,0))</f>
        <v>0.96</v>
      </c>
      <c r="G4948" s="17" t="str">
        <f>INDEX(Hosts!$A:$O,MATCH(Places!$C4948,Hosts!$A:$A,0),MATCH(Places!G$1,Hosts!$1:$1,0))</f>
        <v>Yes</v>
      </c>
      <c r="H4948" s="17">
        <v>16</v>
      </c>
      <c r="I4948" s="17" t="str">
        <f>INDEX(Neighborhoods!$A:$C,MATCH(Places!$H4948,Neighborhoods!$A:$A,0),MATCH(Places!I$1,Neighborhoods!$1:$1,0))</f>
        <v>Manhattan</v>
      </c>
      <c r="J4948" s="17" t="str">
        <f>INDEX(Neighborhoods!$A:$C,MATCH(Places!$H4948,Neighborhoods!$A:$A,0),MATCH(Places!J$1,Neighborhoods!$1:$1,0))</f>
        <v>Harlem</v>
      </c>
      <c r="K4948" s="17" t="s">
        <v>1</v>
      </c>
      <c r="L4948" s="17" t="str">
        <f t="shared" si="308"/>
        <v>Yes</v>
      </c>
      <c r="M4948" s="17">
        <v>2</v>
      </c>
      <c r="N4948" s="17" t="str" cm="1">
        <f t="array" ref="N4948">_xlfn.IFS(M4948&lt;=2,"Small",M4948&lt;=5,"Medium",M4948&gt;5,"Large")</f>
        <v>Small</v>
      </c>
      <c r="O4948" s="65">
        <v>95</v>
      </c>
      <c r="P4948" s="87">
        <f t="shared" si="309"/>
        <v>0.03</v>
      </c>
      <c r="Q4948" s="68">
        <v>5</v>
      </c>
      <c r="R4948" s="68" t="str" cm="1">
        <f t="array" ref="R4948">_xlfn.SWITCH(ROUND(Q4948,0),5,"Excellent",4,"Good",3,"Ok","Bad")</f>
        <v>Excellent</v>
      </c>
      <c r="S4948" s="17">
        <v>14</v>
      </c>
      <c r="T4948" s="17" t="str">
        <f t="shared" si="310"/>
        <v>No</v>
      </c>
      <c r="U4948" s="82">
        <v>43654</v>
      </c>
      <c r="V4948" s="82">
        <v>43785</v>
      </c>
      <c r="W4948" s="17">
        <v>0</v>
      </c>
      <c r="X4948" s="17" t="str">
        <f t="shared" si="311"/>
        <v>Inactive</v>
      </c>
      <c r="Y4948" s="17" t="s">
        <v>15615</v>
      </c>
      <c r="Z4948" s="17"/>
    </row>
    <row r="4949" spans="1:26" x14ac:dyDescent="0.25">
      <c r="A4949">
        <v>4948</v>
      </c>
      <c r="B4949" s="17" t="s">
        <v>3452</v>
      </c>
      <c r="C4949" s="17">
        <v>1867</v>
      </c>
      <c r="D4949" s="17" t="str">
        <f>INDEX(Hosts!$A:$O,MATCH(Places!$C4949,Hosts!$A:$A,0),MATCH(Places!D$1,Hosts!$1:$1,0))</f>
        <v>Within an hour</v>
      </c>
      <c r="E4949" s="87">
        <f>INDEX(Hosts!$A:$O,MATCH(Places!$C4949,Hosts!$A:$A,0),MATCH(Places!E$1,Hosts!$1:$1,0))</f>
        <v>1</v>
      </c>
      <c r="F4949" s="87">
        <f>INDEX(Hosts!$A:$O,MATCH(Places!$C4949,Hosts!$A:$A,0),MATCH(Places!F$1,Hosts!$1:$1,0))</f>
        <v>0.93</v>
      </c>
      <c r="G4949" s="17" t="str">
        <f>INDEX(Hosts!$A:$O,MATCH(Places!$C4949,Hosts!$A:$A,0),MATCH(Places!G$1,Hosts!$1:$1,0))</f>
        <v>Yes</v>
      </c>
      <c r="H4949" s="17">
        <v>8</v>
      </c>
      <c r="I4949" s="17" t="str">
        <f>INDEX(Neighborhoods!$A:$C,MATCH(Places!$H4949,Neighborhoods!$A:$A,0),MATCH(Places!I$1,Neighborhoods!$1:$1,0))</f>
        <v>Brooklyn</v>
      </c>
      <c r="J4949" s="17" t="str">
        <f>INDEX(Neighborhoods!$A:$C,MATCH(Places!$H4949,Neighborhoods!$A:$A,0),MATCH(Places!J$1,Neighborhoods!$1:$1,0))</f>
        <v>Bushwick</v>
      </c>
      <c r="K4949" s="17" t="s">
        <v>11822</v>
      </c>
      <c r="L4949" s="17" t="str">
        <f t="shared" si="308"/>
        <v>No</v>
      </c>
      <c r="M4949" s="17">
        <v>5</v>
      </c>
      <c r="N4949" s="17" t="str" cm="1">
        <f t="array" ref="N4949">_xlfn.IFS(M4949&lt;=2,"Small",M4949&lt;=5,"Medium",M4949&gt;5,"Large")</f>
        <v>Medium</v>
      </c>
      <c r="O4949" s="65">
        <v>170</v>
      </c>
      <c r="P4949" s="87">
        <f t="shared" si="309"/>
        <v>0.03</v>
      </c>
      <c r="Q4949" s="68">
        <v>5</v>
      </c>
      <c r="R4949" s="68" t="str" cm="1">
        <f t="array" ref="R4949">_xlfn.SWITCH(ROUND(Q4949,0),5,"Excellent",4,"Good",3,"Ok","Bad")</f>
        <v>Excellent</v>
      </c>
      <c r="S4949" s="17">
        <v>21</v>
      </c>
      <c r="T4949" s="17" t="str">
        <f t="shared" si="310"/>
        <v>No</v>
      </c>
      <c r="U4949" s="82">
        <v>43638</v>
      </c>
      <c r="V4949" s="82">
        <v>43990</v>
      </c>
      <c r="W4949" s="17">
        <v>319</v>
      </c>
      <c r="X4949" s="17" t="str">
        <f t="shared" si="311"/>
        <v>Active</v>
      </c>
      <c r="Y4949" s="17" t="s">
        <v>15616</v>
      </c>
      <c r="Z4949" s="17"/>
    </row>
    <row r="4950" spans="1:26" x14ac:dyDescent="0.25">
      <c r="A4950">
        <v>4949</v>
      </c>
      <c r="B4950" s="17" t="s">
        <v>14250</v>
      </c>
      <c r="C4950" s="17">
        <v>3906</v>
      </c>
      <c r="D4950" s="17" t="str">
        <f>INDEX(Hosts!$A:$O,MATCH(Places!$C4950,Hosts!$A:$A,0),MATCH(Places!D$1,Hosts!$1:$1,0))</f>
        <v>Within a few hours</v>
      </c>
      <c r="E4950" s="87">
        <f>INDEX(Hosts!$A:$O,MATCH(Places!$C4950,Hosts!$A:$A,0),MATCH(Places!E$1,Hosts!$1:$1,0))</f>
        <v>1</v>
      </c>
      <c r="F4950" s="87">
        <f>INDEX(Hosts!$A:$O,MATCH(Places!$C4950,Hosts!$A:$A,0),MATCH(Places!F$1,Hosts!$1:$1,0))</f>
        <v>1</v>
      </c>
      <c r="G4950" s="17" t="str">
        <f>INDEX(Hosts!$A:$O,MATCH(Places!$C4950,Hosts!$A:$A,0),MATCH(Places!G$1,Hosts!$1:$1,0))</f>
        <v>No</v>
      </c>
      <c r="H4950" s="17">
        <v>8</v>
      </c>
      <c r="I4950" s="17" t="str">
        <f>INDEX(Neighborhoods!$A:$C,MATCH(Places!$H4950,Neighborhoods!$A:$A,0),MATCH(Places!I$1,Neighborhoods!$1:$1,0))</f>
        <v>Brooklyn</v>
      </c>
      <c r="J4950" s="17" t="str">
        <f>INDEX(Neighborhoods!$A:$C,MATCH(Places!$H4950,Neighborhoods!$A:$A,0),MATCH(Places!J$1,Neighborhoods!$1:$1,0))</f>
        <v>Bushwick</v>
      </c>
      <c r="K4950" s="17" t="s">
        <v>1</v>
      </c>
      <c r="L4950" s="17" t="str">
        <f t="shared" si="308"/>
        <v>Yes</v>
      </c>
      <c r="M4950" s="17">
        <v>2</v>
      </c>
      <c r="N4950" s="17" t="str" cm="1">
        <f t="array" ref="N4950">_xlfn.IFS(M4950&lt;=2,"Small",M4950&lt;=5,"Medium",M4950&gt;5,"Large")</f>
        <v>Small</v>
      </c>
      <c r="O4950" s="65">
        <v>59</v>
      </c>
      <c r="P4950" s="87">
        <f t="shared" si="309"/>
        <v>0.03</v>
      </c>
      <c r="Q4950" s="68">
        <v>4.58</v>
      </c>
      <c r="R4950" s="68" t="str" cm="1">
        <f t="array" ref="R4950">_xlfn.SWITCH(ROUND(Q4950,0),5,"Excellent",4,"Good",3,"Ok","Bad")</f>
        <v>Excellent</v>
      </c>
      <c r="S4950" s="17">
        <v>19</v>
      </c>
      <c r="T4950" s="17" t="str">
        <f t="shared" si="310"/>
        <v>No</v>
      </c>
      <c r="U4950" s="82">
        <v>43647</v>
      </c>
      <c r="V4950" s="82">
        <v>43844</v>
      </c>
      <c r="W4950" s="17">
        <v>41</v>
      </c>
      <c r="X4950" s="17" t="str">
        <f t="shared" si="311"/>
        <v>Active</v>
      </c>
      <c r="Y4950" s="17" t="s">
        <v>15615</v>
      </c>
      <c r="Z4950" s="17"/>
    </row>
    <row r="4951" spans="1:26" x14ac:dyDescent="0.25">
      <c r="A4951">
        <v>4950</v>
      </c>
      <c r="B4951" s="17" t="s">
        <v>14426</v>
      </c>
      <c r="C4951" s="17">
        <v>3022</v>
      </c>
      <c r="D4951" s="17" t="str">
        <f>INDEX(Hosts!$A:$O,MATCH(Places!$C4951,Hosts!$A:$A,0),MATCH(Places!D$1,Hosts!$1:$1,0))</f>
        <v>Within an hour</v>
      </c>
      <c r="E4951" s="87">
        <f>INDEX(Hosts!$A:$O,MATCH(Places!$C4951,Hosts!$A:$A,0),MATCH(Places!E$1,Hosts!$1:$1,0))</f>
        <v>1</v>
      </c>
      <c r="F4951" s="87">
        <f>INDEX(Hosts!$A:$O,MATCH(Places!$C4951,Hosts!$A:$A,0),MATCH(Places!F$1,Hosts!$1:$1,0))</f>
        <v>0.95</v>
      </c>
      <c r="G4951" s="17" t="str">
        <f>INDEX(Hosts!$A:$O,MATCH(Places!$C4951,Hosts!$A:$A,0),MATCH(Places!G$1,Hosts!$1:$1,0))</f>
        <v>Yes</v>
      </c>
      <c r="H4951" s="17">
        <v>8</v>
      </c>
      <c r="I4951" s="17" t="str">
        <f>INDEX(Neighborhoods!$A:$C,MATCH(Places!$H4951,Neighborhoods!$A:$A,0),MATCH(Places!I$1,Neighborhoods!$1:$1,0))</f>
        <v>Brooklyn</v>
      </c>
      <c r="J4951" s="17" t="str">
        <f>INDEX(Neighborhoods!$A:$C,MATCH(Places!$H4951,Neighborhoods!$A:$A,0),MATCH(Places!J$1,Neighborhoods!$1:$1,0))</f>
        <v>Bushwick</v>
      </c>
      <c r="K4951" s="17" t="s">
        <v>1</v>
      </c>
      <c r="L4951" s="17" t="str">
        <f t="shared" si="308"/>
        <v>Yes</v>
      </c>
      <c r="M4951" s="17">
        <v>2</v>
      </c>
      <c r="N4951" s="17" t="str" cm="1">
        <f t="array" ref="N4951">_xlfn.IFS(M4951&lt;=2,"Small",M4951&lt;=5,"Medium",M4951&gt;5,"Large")</f>
        <v>Small</v>
      </c>
      <c r="O4951" s="65">
        <v>60</v>
      </c>
      <c r="P4951" s="87">
        <f t="shared" si="309"/>
        <v>0.03</v>
      </c>
      <c r="Q4951" s="68">
        <v>4.97</v>
      </c>
      <c r="R4951" s="68" t="str" cm="1">
        <f t="array" ref="R4951">_xlfn.SWITCH(ROUND(Q4951,0),5,"Excellent",4,"Good",3,"Ok","Bad")</f>
        <v>Excellent</v>
      </c>
      <c r="S4951" s="17">
        <v>37</v>
      </c>
      <c r="T4951" s="17" t="str">
        <f t="shared" si="310"/>
        <v>No</v>
      </c>
      <c r="U4951" s="82">
        <v>43639</v>
      </c>
      <c r="V4951" s="82">
        <v>43906</v>
      </c>
      <c r="W4951" s="17">
        <v>356</v>
      </c>
      <c r="X4951" s="17" t="str">
        <f t="shared" si="311"/>
        <v>Active</v>
      </c>
      <c r="Y4951" s="17" t="s">
        <v>15615</v>
      </c>
      <c r="Z4951" s="17"/>
    </row>
    <row r="4952" spans="1:26" x14ac:dyDescent="0.25">
      <c r="A4952">
        <v>4951</v>
      </c>
      <c r="B4952" s="17" t="s">
        <v>3453</v>
      </c>
      <c r="C4952" s="17">
        <v>1171</v>
      </c>
      <c r="D4952" s="17" t="str">
        <f>INDEX(Hosts!$A:$O,MATCH(Places!$C4952,Hosts!$A:$A,0),MATCH(Places!D$1,Hosts!$1:$1,0))</f>
        <v>Within a day</v>
      </c>
      <c r="E4952" s="87">
        <f>INDEX(Hosts!$A:$O,MATCH(Places!$C4952,Hosts!$A:$A,0),MATCH(Places!E$1,Hosts!$1:$1,0))</f>
        <v>0.67</v>
      </c>
      <c r="F4952" s="87">
        <f>INDEX(Hosts!$A:$O,MATCH(Places!$C4952,Hosts!$A:$A,0),MATCH(Places!F$1,Hosts!$1:$1,0))</f>
        <v>0.97</v>
      </c>
      <c r="G4952" s="17" t="str">
        <f>INDEX(Hosts!$A:$O,MATCH(Places!$C4952,Hosts!$A:$A,0),MATCH(Places!G$1,Hosts!$1:$1,0))</f>
        <v>Yes</v>
      </c>
      <c r="H4952" s="17">
        <v>7</v>
      </c>
      <c r="I4952" s="17" t="str">
        <f>INDEX(Neighborhoods!$A:$C,MATCH(Places!$H4952,Neighborhoods!$A:$A,0),MATCH(Places!I$1,Neighborhoods!$1:$1,0))</f>
        <v>Brooklyn</v>
      </c>
      <c r="J4952" s="17" t="str">
        <f>INDEX(Neighborhoods!$A:$C,MATCH(Places!$H4952,Neighborhoods!$A:$A,0),MATCH(Places!J$1,Neighborhoods!$1:$1,0))</f>
        <v>Bedford-Stuyvesant</v>
      </c>
      <c r="K4952" s="17" t="s">
        <v>11822</v>
      </c>
      <c r="L4952" s="17" t="str">
        <f t="shared" si="308"/>
        <v>No</v>
      </c>
      <c r="M4952" s="17">
        <v>4</v>
      </c>
      <c r="N4952" s="17" t="str" cm="1">
        <f t="array" ref="N4952">_xlfn.IFS(M4952&lt;=2,"Small",M4952&lt;=5,"Medium",M4952&gt;5,"Large")</f>
        <v>Medium</v>
      </c>
      <c r="O4952" s="65">
        <v>112</v>
      </c>
      <c r="P4952" s="87">
        <f t="shared" si="309"/>
        <v>0.03</v>
      </c>
      <c r="Q4952" s="68">
        <v>4.8899999999999997</v>
      </c>
      <c r="R4952" s="68" t="str" cm="1">
        <f t="array" ref="R4952">_xlfn.SWITCH(ROUND(Q4952,0),5,"Excellent",4,"Good",3,"Ok","Bad")</f>
        <v>Excellent</v>
      </c>
      <c r="S4952" s="17">
        <v>38</v>
      </c>
      <c r="T4952" s="17" t="str">
        <f t="shared" si="310"/>
        <v>No</v>
      </c>
      <c r="U4952" s="82">
        <v>43639</v>
      </c>
      <c r="V4952" s="82">
        <v>43905</v>
      </c>
      <c r="W4952" s="17">
        <v>104</v>
      </c>
      <c r="X4952" s="17" t="str">
        <f t="shared" si="311"/>
        <v>Active</v>
      </c>
      <c r="Y4952" s="17" t="s">
        <v>15615</v>
      </c>
      <c r="Z4952" s="17"/>
    </row>
    <row r="4953" spans="1:26" x14ac:dyDescent="0.25">
      <c r="A4953">
        <v>4952</v>
      </c>
      <c r="B4953" s="17" t="s">
        <v>13915</v>
      </c>
      <c r="C4953" s="17">
        <v>3906</v>
      </c>
      <c r="D4953" s="17" t="str">
        <f>INDEX(Hosts!$A:$O,MATCH(Places!$C4953,Hosts!$A:$A,0),MATCH(Places!D$1,Hosts!$1:$1,0))</f>
        <v>Within a few hours</v>
      </c>
      <c r="E4953" s="87">
        <f>INDEX(Hosts!$A:$O,MATCH(Places!$C4953,Hosts!$A:$A,0),MATCH(Places!E$1,Hosts!$1:$1,0))</f>
        <v>1</v>
      </c>
      <c r="F4953" s="87">
        <f>INDEX(Hosts!$A:$O,MATCH(Places!$C4953,Hosts!$A:$A,0),MATCH(Places!F$1,Hosts!$1:$1,0))</f>
        <v>1</v>
      </c>
      <c r="G4953" s="17" t="str">
        <f>INDEX(Hosts!$A:$O,MATCH(Places!$C4953,Hosts!$A:$A,0),MATCH(Places!G$1,Hosts!$1:$1,0))</f>
        <v>No</v>
      </c>
      <c r="H4953" s="17">
        <v>8</v>
      </c>
      <c r="I4953" s="17" t="str">
        <f>INDEX(Neighborhoods!$A:$C,MATCH(Places!$H4953,Neighborhoods!$A:$A,0),MATCH(Places!I$1,Neighborhoods!$1:$1,0))</f>
        <v>Brooklyn</v>
      </c>
      <c r="J4953" s="17" t="str">
        <f>INDEX(Neighborhoods!$A:$C,MATCH(Places!$H4953,Neighborhoods!$A:$A,0),MATCH(Places!J$1,Neighborhoods!$1:$1,0))</f>
        <v>Bushwick</v>
      </c>
      <c r="K4953" s="17" t="s">
        <v>1</v>
      </c>
      <c r="L4953" s="17" t="str">
        <f t="shared" si="308"/>
        <v>Yes</v>
      </c>
      <c r="M4953" s="17">
        <v>2</v>
      </c>
      <c r="N4953" s="17" t="str" cm="1">
        <f t="array" ref="N4953">_xlfn.IFS(M4953&lt;=2,"Small",M4953&lt;=5,"Medium",M4953&gt;5,"Large")</f>
        <v>Small</v>
      </c>
      <c r="O4953" s="65">
        <v>49</v>
      </c>
      <c r="P4953" s="87">
        <f t="shared" si="309"/>
        <v>0.03</v>
      </c>
      <c r="Q4953" s="68">
        <v>4.6500000000000004</v>
      </c>
      <c r="R4953" s="68" t="str" cm="1">
        <f t="array" ref="R4953">_xlfn.SWITCH(ROUND(Q4953,0),5,"Excellent",4,"Good",3,"Ok","Bad")</f>
        <v>Excellent</v>
      </c>
      <c r="S4953" s="17">
        <v>20</v>
      </c>
      <c r="T4953" s="17" t="str">
        <f t="shared" si="310"/>
        <v>No</v>
      </c>
      <c r="U4953" s="82">
        <v>43645</v>
      </c>
      <c r="V4953" s="82">
        <v>43921</v>
      </c>
      <c r="W4953" s="17">
        <v>0</v>
      </c>
      <c r="X4953" s="17" t="str">
        <f t="shared" si="311"/>
        <v>Inactive</v>
      </c>
      <c r="Y4953" s="17" t="s">
        <v>15616</v>
      </c>
      <c r="Z4953" s="17"/>
    </row>
    <row r="4954" spans="1:26" x14ac:dyDescent="0.25">
      <c r="A4954">
        <v>4953</v>
      </c>
      <c r="B4954" s="17" t="s">
        <v>3455</v>
      </c>
      <c r="C4954" s="17">
        <v>913</v>
      </c>
      <c r="D4954" s="17" t="str">
        <f>INDEX(Hosts!$A:$O,MATCH(Places!$C4954,Hosts!$A:$A,0),MATCH(Places!D$1,Hosts!$1:$1,0))</f>
        <v>Within an hour</v>
      </c>
      <c r="E4954" s="87">
        <f>INDEX(Hosts!$A:$O,MATCH(Places!$C4954,Hosts!$A:$A,0),MATCH(Places!E$1,Hosts!$1:$1,0))</f>
        <v>1</v>
      </c>
      <c r="F4954" s="87">
        <f>INDEX(Hosts!$A:$O,MATCH(Places!$C4954,Hosts!$A:$A,0),MATCH(Places!F$1,Hosts!$1:$1,0))</f>
        <v>1</v>
      </c>
      <c r="G4954" s="17" t="str">
        <f>INDEX(Hosts!$A:$O,MATCH(Places!$C4954,Hosts!$A:$A,0),MATCH(Places!G$1,Hosts!$1:$1,0))</f>
        <v>Yes</v>
      </c>
      <c r="H4954" s="17">
        <v>15</v>
      </c>
      <c r="I4954" s="17" t="str">
        <f>INDEX(Neighborhoods!$A:$C,MATCH(Places!$H4954,Neighborhoods!$A:$A,0),MATCH(Places!I$1,Neighborhoods!$1:$1,0))</f>
        <v>Manhattan</v>
      </c>
      <c r="J4954" s="17" t="str">
        <f>INDEX(Neighborhoods!$A:$C,MATCH(Places!$H4954,Neighborhoods!$A:$A,0),MATCH(Places!J$1,Neighborhoods!$1:$1,0))</f>
        <v>East Village</v>
      </c>
      <c r="K4954" s="17" t="s">
        <v>11822</v>
      </c>
      <c r="L4954" s="17" t="str">
        <f t="shared" si="308"/>
        <v>No</v>
      </c>
      <c r="M4954" s="17">
        <v>4</v>
      </c>
      <c r="N4954" s="17" t="str" cm="1">
        <f t="array" ref="N4954">_xlfn.IFS(M4954&lt;=2,"Small",M4954&lt;=5,"Medium",M4954&gt;5,"Large")</f>
        <v>Medium</v>
      </c>
      <c r="O4954" s="65">
        <v>79</v>
      </c>
      <c r="P4954" s="87">
        <f t="shared" si="309"/>
        <v>0.03</v>
      </c>
      <c r="Q4954" s="68">
        <v>4.92</v>
      </c>
      <c r="R4954" s="68" t="str" cm="1">
        <f t="array" ref="R4954">_xlfn.SWITCH(ROUND(Q4954,0),5,"Excellent",4,"Good",3,"Ok","Bad")</f>
        <v>Excellent</v>
      </c>
      <c r="S4954" s="17">
        <v>36</v>
      </c>
      <c r="T4954" s="17" t="str">
        <f t="shared" si="310"/>
        <v>No</v>
      </c>
      <c r="U4954" s="82">
        <v>43641</v>
      </c>
      <c r="V4954" s="82">
        <v>44010</v>
      </c>
      <c r="W4954" s="17">
        <v>73</v>
      </c>
      <c r="X4954" s="17" t="str">
        <f t="shared" si="311"/>
        <v>Active</v>
      </c>
      <c r="Y4954" s="17" t="s">
        <v>15616</v>
      </c>
      <c r="Z4954" s="17"/>
    </row>
    <row r="4955" spans="1:26" x14ac:dyDescent="0.25">
      <c r="A4955">
        <v>4954</v>
      </c>
      <c r="B4955" s="17" t="s">
        <v>3456</v>
      </c>
      <c r="C4955" s="17">
        <v>2874</v>
      </c>
      <c r="D4955" s="17" t="str">
        <f>INDEX(Hosts!$A:$O,MATCH(Places!$C4955,Hosts!$A:$A,0),MATCH(Places!D$1,Hosts!$1:$1,0))</f>
        <v>Within an hour</v>
      </c>
      <c r="E4955" s="87">
        <f>INDEX(Hosts!$A:$O,MATCH(Places!$C4955,Hosts!$A:$A,0),MATCH(Places!E$1,Hosts!$1:$1,0))</f>
        <v>0.9</v>
      </c>
      <c r="F4955" s="87">
        <f>INDEX(Hosts!$A:$O,MATCH(Places!$C4955,Hosts!$A:$A,0),MATCH(Places!F$1,Hosts!$1:$1,0))</f>
        <v>0.93</v>
      </c>
      <c r="G4955" s="17" t="str">
        <f>INDEX(Hosts!$A:$O,MATCH(Places!$C4955,Hosts!$A:$A,0),MATCH(Places!G$1,Hosts!$1:$1,0))</f>
        <v>Yes</v>
      </c>
      <c r="H4955" s="17">
        <v>15</v>
      </c>
      <c r="I4955" s="17" t="str">
        <f>INDEX(Neighborhoods!$A:$C,MATCH(Places!$H4955,Neighborhoods!$A:$A,0),MATCH(Places!I$1,Neighborhoods!$1:$1,0))</f>
        <v>Manhattan</v>
      </c>
      <c r="J4955" s="17" t="str">
        <f>INDEX(Neighborhoods!$A:$C,MATCH(Places!$H4955,Neighborhoods!$A:$A,0),MATCH(Places!J$1,Neighborhoods!$1:$1,0))</f>
        <v>East Village</v>
      </c>
      <c r="K4955" s="17" t="s">
        <v>11822</v>
      </c>
      <c r="L4955" s="17" t="str">
        <f t="shared" si="308"/>
        <v>No</v>
      </c>
      <c r="M4955" s="17">
        <v>2</v>
      </c>
      <c r="N4955" s="17" t="str" cm="1">
        <f t="array" ref="N4955">_xlfn.IFS(M4955&lt;=2,"Small",M4955&lt;=5,"Medium",M4955&gt;5,"Large")</f>
        <v>Small</v>
      </c>
      <c r="O4955" s="65">
        <v>165</v>
      </c>
      <c r="P4955" s="87">
        <f t="shared" si="309"/>
        <v>0.03</v>
      </c>
      <c r="Q4955" s="68">
        <v>4.91</v>
      </c>
      <c r="R4955" s="68" t="str" cm="1">
        <f t="array" ref="R4955">_xlfn.SWITCH(ROUND(Q4955,0),5,"Excellent",4,"Good",3,"Ok","Bad")</f>
        <v>Excellent</v>
      </c>
      <c r="S4955" s="17">
        <v>11</v>
      </c>
      <c r="T4955" s="17" t="str">
        <f t="shared" si="310"/>
        <v>No</v>
      </c>
      <c r="U4955" s="82">
        <v>43646</v>
      </c>
      <c r="V4955" s="82">
        <v>44014</v>
      </c>
      <c r="W4955" s="17">
        <v>3</v>
      </c>
      <c r="X4955" s="17" t="str">
        <f t="shared" si="311"/>
        <v>Active</v>
      </c>
      <c r="Y4955" s="17" t="s">
        <v>15616</v>
      </c>
      <c r="Z4955" s="17"/>
    </row>
    <row r="4956" spans="1:26" x14ac:dyDescent="0.25">
      <c r="A4956">
        <v>4955</v>
      </c>
      <c r="B4956" s="17" t="s">
        <v>3457</v>
      </c>
      <c r="C4956" s="17">
        <v>3225</v>
      </c>
      <c r="D4956" s="17" t="str">
        <f>INDEX(Hosts!$A:$O,MATCH(Places!$C4956,Hosts!$A:$A,0),MATCH(Places!D$1,Hosts!$1:$1,0))</f>
        <v>Within an hour</v>
      </c>
      <c r="E4956" s="87">
        <f>INDEX(Hosts!$A:$O,MATCH(Places!$C4956,Hosts!$A:$A,0),MATCH(Places!E$1,Hosts!$1:$1,0))</f>
        <v>1</v>
      </c>
      <c r="F4956" s="87">
        <f>INDEX(Hosts!$A:$O,MATCH(Places!$C4956,Hosts!$A:$A,0),MATCH(Places!F$1,Hosts!$1:$1,0))</f>
        <v>0.96</v>
      </c>
      <c r="G4956" s="17" t="str">
        <f>INDEX(Hosts!$A:$O,MATCH(Places!$C4956,Hosts!$A:$A,0),MATCH(Places!G$1,Hosts!$1:$1,0))</f>
        <v>Yes</v>
      </c>
      <c r="H4956" s="17">
        <v>9</v>
      </c>
      <c r="I4956" s="17" t="str">
        <f>INDEX(Neighborhoods!$A:$C,MATCH(Places!$H4956,Neighborhoods!$A:$A,0),MATCH(Places!I$1,Neighborhoods!$1:$1,0))</f>
        <v>Brooklyn</v>
      </c>
      <c r="J4956" s="17" t="str">
        <f>INDEX(Neighborhoods!$A:$C,MATCH(Places!$H4956,Neighborhoods!$A:$A,0),MATCH(Places!J$1,Neighborhoods!$1:$1,0))</f>
        <v>Crown Heights</v>
      </c>
      <c r="K4956" s="17" t="s">
        <v>1</v>
      </c>
      <c r="L4956" s="17" t="str">
        <f t="shared" si="308"/>
        <v>Yes</v>
      </c>
      <c r="M4956" s="17">
        <v>2</v>
      </c>
      <c r="N4956" s="17" t="str" cm="1">
        <f t="array" ref="N4956">_xlfn.IFS(M4956&lt;=2,"Small",M4956&lt;=5,"Medium",M4956&gt;5,"Large")</f>
        <v>Small</v>
      </c>
      <c r="O4956" s="65">
        <v>40</v>
      </c>
      <c r="P4956" s="87">
        <f t="shared" si="309"/>
        <v>0.03</v>
      </c>
      <c r="Q4956" s="68">
        <v>4.74</v>
      </c>
      <c r="R4956" s="68" t="str" cm="1">
        <f t="array" ref="R4956">_xlfn.SWITCH(ROUND(Q4956,0),5,"Excellent",4,"Good",3,"Ok","Bad")</f>
        <v>Excellent</v>
      </c>
      <c r="S4956" s="17">
        <v>38</v>
      </c>
      <c r="T4956" s="17" t="str">
        <f t="shared" si="310"/>
        <v>No</v>
      </c>
      <c r="U4956" s="82">
        <v>43633</v>
      </c>
      <c r="V4956" s="82">
        <v>44031</v>
      </c>
      <c r="W4956" s="17">
        <v>362</v>
      </c>
      <c r="X4956" s="17" t="str">
        <f t="shared" si="311"/>
        <v>Active</v>
      </c>
      <c r="Y4956" s="17" t="s">
        <v>15616</v>
      </c>
      <c r="Z4956" s="17"/>
    </row>
    <row r="4957" spans="1:26" x14ac:dyDescent="0.25">
      <c r="A4957">
        <v>4956</v>
      </c>
      <c r="B4957" s="17" t="s">
        <v>3458</v>
      </c>
      <c r="C4957" s="17">
        <v>3225</v>
      </c>
      <c r="D4957" s="17" t="str">
        <f>INDEX(Hosts!$A:$O,MATCH(Places!$C4957,Hosts!$A:$A,0),MATCH(Places!D$1,Hosts!$1:$1,0))</f>
        <v>Within an hour</v>
      </c>
      <c r="E4957" s="87">
        <f>INDEX(Hosts!$A:$O,MATCH(Places!$C4957,Hosts!$A:$A,0),MATCH(Places!E$1,Hosts!$1:$1,0))</f>
        <v>1</v>
      </c>
      <c r="F4957" s="87">
        <f>INDEX(Hosts!$A:$O,MATCH(Places!$C4957,Hosts!$A:$A,0),MATCH(Places!F$1,Hosts!$1:$1,0))</f>
        <v>0.96</v>
      </c>
      <c r="G4957" s="17" t="str">
        <f>INDEX(Hosts!$A:$O,MATCH(Places!$C4957,Hosts!$A:$A,0),MATCH(Places!G$1,Hosts!$1:$1,0))</f>
        <v>Yes</v>
      </c>
      <c r="H4957" s="17">
        <v>9</v>
      </c>
      <c r="I4957" s="17" t="str">
        <f>INDEX(Neighborhoods!$A:$C,MATCH(Places!$H4957,Neighborhoods!$A:$A,0),MATCH(Places!I$1,Neighborhoods!$1:$1,0))</f>
        <v>Brooklyn</v>
      </c>
      <c r="J4957" s="17" t="str">
        <f>INDEX(Neighborhoods!$A:$C,MATCH(Places!$H4957,Neighborhoods!$A:$A,0),MATCH(Places!J$1,Neighborhoods!$1:$1,0))</f>
        <v>Crown Heights</v>
      </c>
      <c r="K4957" s="17" t="s">
        <v>1</v>
      </c>
      <c r="L4957" s="17" t="str">
        <f t="shared" si="308"/>
        <v>Yes</v>
      </c>
      <c r="M4957" s="17">
        <v>2</v>
      </c>
      <c r="N4957" s="17" t="str" cm="1">
        <f t="array" ref="N4957">_xlfn.IFS(M4957&lt;=2,"Small",M4957&lt;=5,"Medium",M4957&gt;5,"Large")</f>
        <v>Small</v>
      </c>
      <c r="O4957" s="65">
        <v>57</v>
      </c>
      <c r="P4957" s="87">
        <f t="shared" si="309"/>
        <v>0.03</v>
      </c>
      <c r="Q4957" s="68">
        <v>4.58</v>
      </c>
      <c r="R4957" s="68" t="str" cm="1">
        <f t="array" ref="R4957">_xlfn.SWITCH(ROUND(Q4957,0),5,"Excellent",4,"Good",3,"Ok","Bad")</f>
        <v>Excellent</v>
      </c>
      <c r="S4957" s="17">
        <v>50</v>
      </c>
      <c r="T4957" s="17" t="str">
        <f t="shared" si="310"/>
        <v>No</v>
      </c>
      <c r="U4957" s="82">
        <v>43633</v>
      </c>
      <c r="V4957" s="82">
        <v>44032</v>
      </c>
      <c r="W4957" s="17">
        <v>345</v>
      </c>
      <c r="X4957" s="17" t="str">
        <f t="shared" si="311"/>
        <v>Active</v>
      </c>
      <c r="Y4957" s="17" t="s">
        <v>15616</v>
      </c>
      <c r="Z4957" s="17"/>
    </row>
    <row r="4958" spans="1:26" x14ac:dyDescent="0.25">
      <c r="A4958">
        <v>4957</v>
      </c>
      <c r="B4958" s="17" t="s">
        <v>3459</v>
      </c>
      <c r="C4958" s="17">
        <v>3225</v>
      </c>
      <c r="D4958" s="17" t="str">
        <f>INDEX(Hosts!$A:$O,MATCH(Places!$C4958,Hosts!$A:$A,0),MATCH(Places!D$1,Hosts!$1:$1,0))</f>
        <v>Within an hour</v>
      </c>
      <c r="E4958" s="87">
        <f>INDEX(Hosts!$A:$O,MATCH(Places!$C4958,Hosts!$A:$A,0),MATCH(Places!E$1,Hosts!$1:$1,0))</f>
        <v>1</v>
      </c>
      <c r="F4958" s="87">
        <f>INDEX(Hosts!$A:$O,MATCH(Places!$C4958,Hosts!$A:$A,0),MATCH(Places!F$1,Hosts!$1:$1,0))</f>
        <v>0.96</v>
      </c>
      <c r="G4958" s="17" t="str">
        <f>INDEX(Hosts!$A:$O,MATCH(Places!$C4958,Hosts!$A:$A,0),MATCH(Places!G$1,Hosts!$1:$1,0))</f>
        <v>Yes</v>
      </c>
      <c r="H4958" s="17">
        <v>9</v>
      </c>
      <c r="I4958" s="17" t="str">
        <f>INDEX(Neighborhoods!$A:$C,MATCH(Places!$H4958,Neighborhoods!$A:$A,0),MATCH(Places!I$1,Neighborhoods!$1:$1,0))</f>
        <v>Brooklyn</v>
      </c>
      <c r="J4958" s="17" t="str">
        <f>INDEX(Neighborhoods!$A:$C,MATCH(Places!$H4958,Neighborhoods!$A:$A,0),MATCH(Places!J$1,Neighborhoods!$1:$1,0))</f>
        <v>Crown Heights</v>
      </c>
      <c r="K4958" s="17" t="s">
        <v>1</v>
      </c>
      <c r="L4958" s="17" t="str">
        <f t="shared" si="308"/>
        <v>Yes</v>
      </c>
      <c r="M4958" s="17">
        <v>2</v>
      </c>
      <c r="N4958" s="17" t="str" cm="1">
        <f t="array" ref="N4958">_xlfn.IFS(M4958&lt;=2,"Small",M4958&lt;=5,"Medium",M4958&gt;5,"Large")</f>
        <v>Small</v>
      </c>
      <c r="O4958" s="65">
        <v>48</v>
      </c>
      <c r="P4958" s="87">
        <f t="shared" si="309"/>
        <v>0.03</v>
      </c>
      <c r="Q4958" s="68">
        <v>4.9800000000000004</v>
      </c>
      <c r="R4958" s="68" t="str" cm="1">
        <f t="array" ref="R4958">_xlfn.SWITCH(ROUND(Q4958,0),5,"Excellent",4,"Good",3,"Ok","Bad")</f>
        <v>Excellent</v>
      </c>
      <c r="S4958" s="17">
        <v>51</v>
      </c>
      <c r="T4958" s="17" t="str">
        <f t="shared" si="310"/>
        <v>No</v>
      </c>
      <c r="U4958" s="82">
        <v>43633</v>
      </c>
      <c r="V4958" s="82">
        <v>44036</v>
      </c>
      <c r="W4958" s="17">
        <v>359</v>
      </c>
      <c r="X4958" s="17" t="str">
        <f t="shared" si="311"/>
        <v>Active</v>
      </c>
      <c r="Y4958" s="17" t="s">
        <v>15616</v>
      </c>
      <c r="Z4958" s="17"/>
    </row>
    <row r="4959" spans="1:26" x14ac:dyDescent="0.25">
      <c r="A4959">
        <v>4958</v>
      </c>
      <c r="B4959" s="17" t="s">
        <v>14290</v>
      </c>
      <c r="C4959" s="17">
        <v>783</v>
      </c>
      <c r="D4959" s="17" t="str">
        <f>INDEX(Hosts!$A:$O,MATCH(Places!$C4959,Hosts!$A:$A,0),MATCH(Places!D$1,Hosts!$1:$1,0))</f>
        <v>Within an hour</v>
      </c>
      <c r="E4959" s="87">
        <f>INDEX(Hosts!$A:$O,MATCH(Places!$C4959,Hosts!$A:$A,0),MATCH(Places!E$1,Hosts!$1:$1,0))</f>
        <v>0.98</v>
      </c>
      <c r="F4959" s="87">
        <f>INDEX(Hosts!$A:$O,MATCH(Places!$C4959,Hosts!$A:$A,0),MATCH(Places!F$1,Hosts!$1:$1,0))</f>
        <v>0.97</v>
      </c>
      <c r="G4959" s="17" t="str">
        <f>INDEX(Hosts!$A:$O,MATCH(Places!$C4959,Hosts!$A:$A,0),MATCH(Places!G$1,Hosts!$1:$1,0))</f>
        <v>No</v>
      </c>
      <c r="H4959" s="17">
        <v>16</v>
      </c>
      <c r="I4959" s="17" t="str">
        <f>INDEX(Neighborhoods!$A:$C,MATCH(Places!$H4959,Neighborhoods!$A:$A,0),MATCH(Places!I$1,Neighborhoods!$1:$1,0))</f>
        <v>Manhattan</v>
      </c>
      <c r="J4959" s="17" t="str">
        <f>INDEX(Neighborhoods!$A:$C,MATCH(Places!$H4959,Neighborhoods!$A:$A,0),MATCH(Places!J$1,Neighborhoods!$1:$1,0))</f>
        <v>Harlem</v>
      </c>
      <c r="K4959" s="17" t="s">
        <v>11822</v>
      </c>
      <c r="L4959" s="17" t="str">
        <f t="shared" si="308"/>
        <v>No</v>
      </c>
      <c r="M4959" s="17">
        <v>2</v>
      </c>
      <c r="N4959" s="17" t="str" cm="1">
        <f t="array" ref="N4959">_xlfn.IFS(M4959&lt;=2,"Small",M4959&lt;=5,"Medium",M4959&gt;5,"Large")</f>
        <v>Small</v>
      </c>
      <c r="O4959" s="65">
        <v>58</v>
      </c>
      <c r="P4959" s="87">
        <f t="shared" si="309"/>
        <v>0.03</v>
      </c>
      <c r="Q4959" s="68">
        <v>4.92</v>
      </c>
      <c r="R4959" s="68" t="str" cm="1">
        <f t="array" ref="R4959">_xlfn.SWITCH(ROUND(Q4959,0),5,"Excellent",4,"Good",3,"Ok","Bad")</f>
        <v>Excellent</v>
      </c>
      <c r="S4959" s="17">
        <v>12</v>
      </c>
      <c r="T4959" s="17" t="str">
        <f t="shared" si="310"/>
        <v>No</v>
      </c>
      <c r="U4959" s="82">
        <v>43681</v>
      </c>
      <c r="V4959" s="82">
        <v>43895</v>
      </c>
      <c r="W4959" s="17">
        <v>17</v>
      </c>
      <c r="X4959" s="17" t="str">
        <f t="shared" si="311"/>
        <v>Active</v>
      </c>
      <c r="Y4959" s="17" t="s">
        <v>15615</v>
      </c>
      <c r="Z4959" s="17"/>
    </row>
    <row r="4960" spans="1:26" x14ac:dyDescent="0.25">
      <c r="A4960">
        <v>4959</v>
      </c>
      <c r="B4960" s="17" t="s">
        <v>3460</v>
      </c>
      <c r="C4960" s="17">
        <v>209</v>
      </c>
      <c r="D4960" s="17" t="str">
        <f>INDEX(Hosts!$A:$O,MATCH(Places!$C4960,Hosts!$A:$A,0),MATCH(Places!D$1,Hosts!$1:$1,0))</f>
        <v>A few days or more</v>
      </c>
      <c r="E4960" s="87">
        <f>INDEX(Hosts!$A:$O,MATCH(Places!$C4960,Hosts!$A:$A,0),MATCH(Places!E$1,Hosts!$1:$1,0))</f>
        <v>0</v>
      </c>
      <c r="F4960" s="87">
        <f>INDEX(Hosts!$A:$O,MATCH(Places!$C4960,Hosts!$A:$A,0),MATCH(Places!F$1,Hosts!$1:$1,0))</f>
        <v>0.28000000000000003</v>
      </c>
      <c r="G4960" s="17" t="str">
        <f>INDEX(Hosts!$A:$O,MATCH(Places!$C4960,Hosts!$A:$A,0),MATCH(Places!G$1,Hosts!$1:$1,0))</f>
        <v>No</v>
      </c>
      <c r="H4960" s="17">
        <v>7</v>
      </c>
      <c r="I4960" s="17" t="str">
        <f>INDEX(Neighborhoods!$A:$C,MATCH(Places!$H4960,Neighborhoods!$A:$A,0),MATCH(Places!I$1,Neighborhoods!$1:$1,0))</f>
        <v>Brooklyn</v>
      </c>
      <c r="J4960" s="17" t="str">
        <f>INDEX(Neighborhoods!$A:$C,MATCH(Places!$H4960,Neighborhoods!$A:$A,0),MATCH(Places!J$1,Neighborhoods!$1:$1,0))</f>
        <v>Bedford-Stuyvesant</v>
      </c>
      <c r="K4960" s="17" t="s">
        <v>11822</v>
      </c>
      <c r="L4960" s="17" t="str">
        <f t="shared" si="308"/>
        <v>No</v>
      </c>
      <c r="M4960" s="17">
        <v>4</v>
      </c>
      <c r="N4960" s="17" t="str" cm="1">
        <f t="array" ref="N4960">_xlfn.IFS(M4960&lt;=2,"Small",M4960&lt;=5,"Medium",M4960&gt;5,"Large")</f>
        <v>Medium</v>
      </c>
      <c r="O4960" s="65">
        <v>80</v>
      </c>
      <c r="P4960" s="87">
        <f t="shared" si="309"/>
        <v>0.03</v>
      </c>
      <c r="Q4960" s="68">
        <v>4.67</v>
      </c>
      <c r="R4960" s="68" t="str" cm="1">
        <f t="array" ref="R4960">_xlfn.SWITCH(ROUND(Q4960,0),5,"Excellent",4,"Good",3,"Ok","Bad")</f>
        <v>Excellent</v>
      </c>
      <c r="S4960" s="17">
        <v>3</v>
      </c>
      <c r="T4960" s="17" t="str">
        <f t="shared" si="310"/>
        <v>No</v>
      </c>
      <c r="U4960" s="82">
        <v>43668</v>
      </c>
      <c r="V4960" s="82">
        <v>43835</v>
      </c>
      <c r="W4960" s="17">
        <v>179</v>
      </c>
      <c r="X4960" s="17" t="str">
        <f t="shared" si="311"/>
        <v>Active</v>
      </c>
      <c r="Y4960" s="17" t="s">
        <v>15615</v>
      </c>
      <c r="Z4960" s="17"/>
    </row>
    <row r="4961" spans="1:26" x14ac:dyDescent="0.25">
      <c r="A4961">
        <v>4960</v>
      </c>
      <c r="B4961" s="17" t="s">
        <v>3461</v>
      </c>
      <c r="C4961" s="17">
        <v>3875</v>
      </c>
      <c r="D4961" s="17" t="str">
        <f>INDEX(Hosts!$A:$O,MATCH(Places!$C4961,Hosts!$A:$A,0),MATCH(Places!D$1,Hosts!$1:$1,0))</f>
        <v>Within an hour</v>
      </c>
      <c r="E4961" s="87">
        <f>INDEX(Hosts!$A:$O,MATCH(Places!$C4961,Hosts!$A:$A,0),MATCH(Places!E$1,Hosts!$1:$1,0))</f>
        <v>0.83</v>
      </c>
      <c r="F4961" s="87">
        <f>INDEX(Hosts!$A:$O,MATCH(Places!$C4961,Hosts!$A:$A,0),MATCH(Places!F$1,Hosts!$1:$1,0))</f>
        <v>1</v>
      </c>
      <c r="G4961" s="17" t="str">
        <f>INDEX(Hosts!$A:$O,MATCH(Places!$C4961,Hosts!$A:$A,0),MATCH(Places!G$1,Hosts!$1:$1,0))</f>
        <v>Yes</v>
      </c>
      <c r="H4961" s="17">
        <v>10</v>
      </c>
      <c r="I4961" s="17" t="str">
        <f>INDEX(Neighborhoods!$A:$C,MATCH(Places!$H4961,Neighborhoods!$A:$A,0),MATCH(Places!I$1,Neighborhoods!$1:$1,0))</f>
        <v>Brooklyn</v>
      </c>
      <c r="J4961" s="17" t="str">
        <f>INDEX(Neighborhoods!$A:$C,MATCH(Places!$H4961,Neighborhoods!$A:$A,0),MATCH(Places!J$1,Neighborhoods!$1:$1,0))</f>
        <v>East Flatbush</v>
      </c>
      <c r="K4961" s="17" t="s">
        <v>11822</v>
      </c>
      <c r="L4961" s="17" t="str">
        <f t="shared" si="308"/>
        <v>No</v>
      </c>
      <c r="M4961" s="17">
        <v>8</v>
      </c>
      <c r="N4961" s="17" t="str" cm="1">
        <f t="array" ref="N4961">_xlfn.IFS(M4961&lt;=2,"Small",M4961&lt;=5,"Medium",M4961&gt;5,"Large")</f>
        <v>Large</v>
      </c>
      <c r="O4961" s="65">
        <v>257</v>
      </c>
      <c r="P4961" s="87">
        <f t="shared" si="309"/>
        <v>0.04</v>
      </c>
      <c r="Q4961" s="68">
        <v>4.95</v>
      </c>
      <c r="R4961" s="68" t="str" cm="1">
        <f t="array" ref="R4961">_xlfn.SWITCH(ROUND(Q4961,0),5,"Excellent",4,"Good",3,"Ok","Bad")</f>
        <v>Excellent</v>
      </c>
      <c r="S4961" s="17">
        <v>19</v>
      </c>
      <c r="T4961" s="17" t="str">
        <f t="shared" si="310"/>
        <v>No</v>
      </c>
      <c r="U4961" s="82">
        <v>43641</v>
      </c>
      <c r="V4961" s="82">
        <v>43834</v>
      </c>
      <c r="W4961" s="17">
        <v>265</v>
      </c>
      <c r="X4961" s="17" t="str">
        <f t="shared" si="311"/>
        <v>Active</v>
      </c>
      <c r="Y4961" s="17" t="s">
        <v>15615</v>
      </c>
      <c r="Z4961" s="17"/>
    </row>
    <row r="4962" spans="1:26" x14ac:dyDescent="0.25">
      <c r="A4962">
        <v>4961</v>
      </c>
      <c r="B4962" s="17" t="s">
        <v>13749</v>
      </c>
      <c r="C4962" s="17">
        <v>1922</v>
      </c>
      <c r="D4962" s="17" t="str">
        <f>INDEX(Hosts!$A:$O,MATCH(Places!$C4962,Hosts!$A:$A,0),MATCH(Places!D$1,Hosts!$1:$1,0))</f>
        <v>Within an hour</v>
      </c>
      <c r="E4962" s="87">
        <f>INDEX(Hosts!$A:$O,MATCH(Places!$C4962,Hosts!$A:$A,0),MATCH(Places!E$1,Hosts!$1:$1,0))</f>
        <v>1</v>
      </c>
      <c r="F4962" s="87">
        <f>INDEX(Hosts!$A:$O,MATCH(Places!$C4962,Hosts!$A:$A,0),MATCH(Places!F$1,Hosts!$1:$1,0))</f>
        <v>1</v>
      </c>
      <c r="G4962" s="17" t="str">
        <f>INDEX(Hosts!$A:$O,MATCH(Places!$C4962,Hosts!$A:$A,0),MATCH(Places!G$1,Hosts!$1:$1,0))</f>
        <v>No</v>
      </c>
      <c r="H4962" s="17">
        <v>7</v>
      </c>
      <c r="I4962" s="17" t="str">
        <f>INDEX(Neighborhoods!$A:$C,MATCH(Places!$H4962,Neighborhoods!$A:$A,0),MATCH(Places!I$1,Neighborhoods!$1:$1,0))</f>
        <v>Brooklyn</v>
      </c>
      <c r="J4962" s="17" t="str">
        <f>INDEX(Neighborhoods!$A:$C,MATCH(Places!$H4962,Neighborhoods!$A:$A,0),MATCH(Places!J$1,Neighborhoods!$1:$1,0))</f>
        <v>Bedford-Stuyvesant</v>
      </c>
      <c r="K4962" s="17" t="s">
        <v>1</v>
      </c>
      <c r="L4962" s="17" t="str">
        <f t="shared" si="308"/>
        <v>Yes</v>
      </c>
      <c r="M4962" s="17">
        <v>1</v>
      </c>
      <c r="N4962" s="17" t="str" cm="1">
        <f t="array" ref="N4962">_xlfn.IFS(M4962&lt;=2,"Small",M4962&lt;=5,"Medium",M4962&gt;5,"Large")</f>
        <v>Small</v>
      </c>
      <c r="O4962" s="65">
        <v>32</v>
      </c>
      <c r="P4962" s="87">
        <f t="shared" si="309"/>
        <v>0.03</v>
      </c>
      <c r="Q4962" s="68">
        <v>4.8</v>
      </c>
      <c r="R4962" s="68" t="str" cm="1">
        <f t="array" ref="R4962">_xlfn.SWITCH(ROUND(Q4962,0),5,"Excellent",4,"Good",3,"Ok","Bad")</f>
        <v>Excellent</v>
      </c>
      <c r="S4962" s="17">
        <v>25</v>
      </c>
      <c r="T4962" s="17" t="str">
        <f t="shared" si="310"/>
        <v>No</v>
      </c>
      <c r="U4962" s="82">
        <v>43788</v>
      </c>
      <c r="V4962" s="82">
        <v>44043</v>
      </c>
      <c r="W4962" s="17">
        <v>45</v>
      </c>
      <c r="X4962" s="17" t="str">
        <f t="shared" si="311"/>
        <v>Active</v>
      </c>
      <c r="Y4962" s="17" t="s">
        <v>15615</v>
      </c>
      <c r="Z4962" s="17"/>
    </row>
    <row r="4963" spans="1:26" x14ac:dyDescent="0.25">
      <c r="A4963">
        <v>4962</v>
      </c>
      <c r="B4963" s="17" t="s">
        <v>3462</v>
      </c>
      <c r="C4963" s="17">
        <v>2715</v>
      </c>
      <c r="D4963" s="17" t="str">
        <f>INDEX(Hosts!$A:$O,MATCH(Places!$C4963,Hosts!$A:$A,0),MATCH(Places!D$1,Hosts!$1:$1,0))</f>
        <v>Within an hour</v>
      </c>
      <c r="E4963" s="87">
        <f>INDEX(Hosts!$A:$O,MATCH(Places!$C4963,Hosts!$A:$A,0),MATCH(Places!E$1,Hosts!$1:$1,0))</f>
        <v>0.88</v>
      </c>
      <c r="F4963" s="87">
        <f>INDEX(Hosts!$A:$O,MATCH(Places!$C4963,Hosts!$A:$A,0),MATCH(Places!F$1,Hosts!$1:$1,0))</f>
        <v>0.98</v>
      </c>
      <c r="G4963" s="17" t="str">
        <f>INDEX(Hosts!$A:$O,MATCH(Places!$C4963,Hosts!$A:$A,0),MATCH(Places!G$1,Hosts!$1:$1,0))</f>
        <v>No</v>
      </c>
      <c r="H4963" s="17">
        <v>18</v>
      </c>
      <c r="I4963" s="17" t="str">
        <f>INDEX(Neighborhoods!$A:$C,MATCH(Places!$H4963,Neighborhoods!$A:$A,0),MATCH(Places!I$1,Neighborhoods!$1:$1,0))</f>
        <v>Manhattan</v>
      </c>
      <c r="J4963" s="17" t="str">
        <f>INDEX(Neighborhoods!$A:$C,MATCH(Places!$H4963,Neighborhoods!$A:$A,0),MATCH(Places!J$1,Neighborhoods!$1:$1,0))</f>
        <v>Midtown</v>
      </c>
      <c r="K4963" s="17" t="s">
        <v>11822</v>
      </c>
      <c r="L4963" s="17" t="str">
        <f t="shared" si="308"/>
        <v>No</v>
      </c>
      <c r="M4963" s="17">
        <v>4</v>
      </c>
      <c r="N4963" s="17" t="str" cm="1">
        <f t="array" ref="N4963">_xlfn.IFS(M4963&lt;=2,"Small",M4963&lt;=5,"Medium",M4963&gt;5,"Large")</f>
        <v>Medium</v>
      </c>
      <c r="O4963" s="65">
        <v>149</v>
      </c>
      <c r="P4963" s="87">
        <f t="shared" si="309"/>
        <v>0.03</v>
      </c>
      <c r="Q4963" s="68">
        <v>4.5</v>
      </c>
      <c r="R4963" s="68" t="str" cm="1">
        <f t="array" ref="R4963">_xlfn.SWITCH(ROUND(Q4963,0),5,"Excellent",4,"Good",3,"Ok","Bad")</f>
        <v>Excellent</v>
      </c>
      <c r="S4963" s="17">
        <v>6</v>
      </c>
      <c r="T4963" s="17" t="str">
        <f t="shared" si="310"/>
        <v>No</v>
      </c>
      <c r="U4963" s="82">
        <v>43739</v>
      </c>
      <c r="V4963" s="82">
        <v>44037</v>
      </c>
      <c r="W4963" s="17">
        <v>365</v>
      </c>
      <c r="X4963" s="17" t="str">
        <f t="shared" si="311"/>
        <v>Active</v>
      </c>
      <c r="Y4963" s="17" t="s">
        <v>15616</v>
      </c>
      <c r="Z4963" s="17"/>
    </row>
    <row r="4964" spans="1:26" x14ac:dyDescent="0.25">
      <c r="A4964">
        <v>4963</v>
      </c>
      <c r="B4964" s="17" t="s">
        <v>14179</v>
      </c>
      <c r="C4964" s="17">
        <v>2588</v>
      </c>
      <c r="D4964" s="17" t="str">
        <f>INDEX(Hosts!$A:$O,MATCH(Places!$C4964,Hosts!$A:$A,0),MATCH(Places!D$1,Hosts!$1:$1,0))</f>
        <v>Within an hour</v>
      </c>
      <c r="E4964" s="87">
        <f>INDEX(Hosts!$A:$O,MATCH(Places!$C4964,Hosts!$A:$A,0),MATCH(Places!E$1,Hosts!$1:$1,0))</f>
        <v>0.9</v>
      </c>
      <c r="F4964" s="87">
        <f>INDEX(Hosts!$A:$O,MATCH(Places!$C4964,Hosts!$A:$A,0),MATCH(Places!F$1,Hosts!$1:$1,0))</f>
        <v>0.94</v>
      </c>
      <c r="G4964" s="17" t="str">
        <f>INDEX(Hosts!$A:$O,MATCH(Places!$C4964,Hosts!$A:$A,0),MATCH(Places!G$1,Hosts!$1:$1,0))</f>
        <v>No</v>
      </c>
      <c r="H4964" s="17">
        <v>18</v>
      </c>
      <c r="I4964" s="17" t="str">
        <f>INDEX(Neighborhoods!$A:$C,MATCH(Places!$H4964,Neighborhoods!$A:$A,0),MATCH(Places!I$1,Neighborhoods!$1:$1,0))</f>
        <v>Manhattan</v>
      </c>
      <c r="J4964" s="17" t="str">
        <f>INDEX(Neighborhoods!$A:$C,MATCH(Places!$H4964,Neighborhoods!$A:$A,0),MATCH(Places!J$1,Neighborhoods!$1:$1,0))</f>
        <v>Midtown</v>
      </c>
      <c r="K4964" s="17" t="s">
        <v>11822</v>
      </c>
      <c r="L4964" s="17" t="str">
        <f t="shared" si="308"/>
        <v>No</v>
      </c>
      <c r="M4964" s="17">
        <v>4</v>
      </c>
      <c r="N4964" s="17" t="str" cm="1">
        <f t="array" ref="N4964">_xlfn.IFS(M4964&lt;=2,"Small",M4964&lt;=5,"Medium",M4964&gt;5,"Large")</f>
        <v>Medium</v>
      </c>
      <c r="O4964" s="65">
        <v>113</v>
      </c>
      <c r="P4964" s="87">
        <f t="shared" si="309"/>
        <v>0.03</v>
      </c>
      <c r="Q4964" s="68">
        <v>4.8600000000000003</v>
      </c>
      <c r="R4964" s="68" t="str" cm="1">
        <f t="array" ref="R4964">_xlfn.SWITCH(ROUND(Q4964,0),5,"Excellent",4,"Good",3,"Ok","Bad")</f>
        <v>Excellent</v>
      </c>
      <c r="S4964" s="17">
        <v>7</v>
      </c>
      <c r="T4964" s="17" t="str">
        <f t="shared" si="310"/>
        <v>No</v>
      </c>
      <c r="U4964" s="82">
        <v>43677</v>
      </c>
      <c r="V4964" s="82">
        <v>44005</v>
      </c>
      <c r="W4964" s="17">
        <v>242</v>
      </c>
      <c r="X4964" s="17" t="str">
        <f t="shared" si="311"/>
        <v>Active</v>
      </c>
      <c r="Y4964" s="17" t="s">
        <v>15615</v>
      </c>
      <c r="Z4964" s="17"/>
    </row>
    <row r="4965" spans="1:26" x14ac:dyDescent="0.25">
      <c r="A4965">
        <v>4964</v>
      </c>
      <c r="B4965" s="17" t="s">
        <v>14713</v>
      </c>
      <c r="C4965" s="17">
        <v>3490</v>
      </c>
      <c r="D4965" s="17" t="str">
        <f>INDEX(Hosts!$A:$O,MATCH(Places!$C4965,Hosts!$A:$A,0),MATCH(Places!D$1,Hosts!$1:$1,0))</f>
        <v>Within an hour</v>
      </c>
      <c r="E4965" s="87">
        <f>INDEX(Hosts!$A:$O,MATCH(Places!$C4965,Hosts!$A:$A,0),MATCH(Places!E$1,Hosts!$1:$1,0))</f>
        <v>1</v>
      </c>
      <c r="F4965" s="87">
        <f>INDEX(Hosts!$A:$O,MATCH(Places!$C4965,Hosts!$A:$A,0),MATCH(Places!F$1,Hosts!$1:$1,0))</f>
        <v>0.98</v>
      </c>
      <c r="G4965" s="17" t="str">
        <f>INDEX(Hosts!$A:$O,MATCH(Places!$C4965,Hosts!$A:$A,0),MATCH(Places!G$1,Hosts!$1:$1,0))</f>
        <v>Yes</v>
      </c>
      <c r="H4965" s="17">
        <v>23</v>
      </c>
      <c r="I4965" s="17" t="str">
        <f>INDEX(Neighborhoods!$A:$C,MATCH(Places!$H4965,Neighborhoods!$A:$A,0),MATCH(Places!I$1,Neighborhoods!$1:$1,0))</f>
        <v>Queens</v>
      </c>
      <c r="J4965" s="17" t="str">
        <f>INDEX(Neighborhoods!$A:$C,MATCH(Places!$H4965,Neighborhoods!$A:$A,0),MATCH(Places!J$1,Neighborhoods!$1:$1,0))</f>
        <v>Jamaica</v>
      </c>
      <c r="K4965" s="17" t="s">
        <v>1</v>
      </c>
      <c r="L4965" s="17" t="str">
        <f t="shared" si="308"/>
        <v>Yes</v>
      </c>
      <c r="M4965" s="17">
        <v>2</v>
      </c>
      <c r="N4965" s="17" t="str" cm="1">
        <f t="array" ref="N4965">_xlfn.IFS(M4965&lt;=2,"Small",M4965&lt;=5,"Medium",M4965&gt;5,"Large")</f>
        <v>Small</v>
      </c>
      <c r="O4965" s="65">
        <v>70</v>
      </c>
      <c r="P4965" s="87">
        <f t="shared" si="309"/>
        <v>0.03</v>
      </c>
      <c r="Q4965" s="68">
        <v>4.9800000000000004</v>
      </c>
      <c r="R4965" s="68" t="str" cm="1">
        <f t="array" ref="R4965">_xlfn.SWITCH(ROUND(Q4965,0),5,"Excellent",4,"Good",3,"Ok","Bad")</f>
        <v>Excellent</v>
      </c>
      <c r="S4965" s="17">
        <v>42</v>
      </c>
      <c r="T4965" s="17" t="str">
        <f t="shared" si="310"/>
        <v>No</v>
      </c>
      <c r="U4965" s="82">
        <v>43647</v>
      </c>
      <c r="V4965" s="82">
        <v>44045</v>
      </c>
      <c r="W4965" s="17">
        <v>82</v>
      </c>
      <c r="X4965" s="17" t="str">
        <f t="shared" si="311"/>
        <v>Active</v>
      </c>
      <c r="Y4965" s="17" t="s">
        <v>15616</v>
      </c>
      <c r="Z4965" s="17"/>
    </row>
    <row r="4966" spans="1:26" x14ac:dyDescent="0.25">
      <c r="A4966">
        <v>4965</v>
      </c>
      <c r="B4966" s="17" t="s">
        <v>14805</v>
      </c>
      <c r="C4966" s="17">
        <v>1497</v>
      </c>
      <c r="D4966" s="17" t="str">
        <f>INDEX(Hosts!$A:$O,MATCH(Places!$C4966,Hosts!$A:$A,0),MATCH(Places!D$1,Hosts!$1:$1,0))</f>
        <v>Within an hour</v>
      </c>
      <c r="E4966" s="87">
        <f>INDEX(Hosts!$A:$O,MATCH(Places!$C4966,Hosts!$A:$A,0),MATCH(Places!E$1,Hosts!$1:$1,0))</f>
        <v>1</v>
      </c>
      <c r="F4966" s="87">
        <f>INDEX(Hosts!$A:$O,MATCH(Places!$C4966,Hosts!$A:$A,0),MATCH(Places!F$1,Hosts!$1:$1,0))</f>
        <v>0.98</v>
      </c>
      <c r="G4966" s="17" t="str">
        <f>INDEX(Hosts!$A:$O,MATCH(Places!$C4966,Hosts!$A:$A,0),MATCH(Places!G$1,Hosts!$1:$1,0))</f>
        <v>No</v>
      </c>
      <c r="H4966" s="17">
        <v>17</v>
      </c>
      <c r="I4966" s="17" t="str">
        <f>INDEX(Neighborhoods!$A:$C,MATCH(Places!$H4966,Neighborhoods!$A:$A,0),MATCH(Places!I$1,Neighborhoods!$1:$1,0))</f>
        <v>Manhattan</v>
      </c>
      <c r="J4966" s="17" t="str">
        <f>INDEX(Neighborhoods!$A:$C,MATCH(Places!$H4966,Neighborhoods!$A:$A,0),MATCH(Places!J$1,Neighborhoods!$1:$1,0))</f>
        <v>Hell's Kitchen</v>
      </c>
      <c r="K4966" s="17" t="s">
        <v>11822</v>
      </c>
      <c r="L4966" s="17" t="str">
        <f t="shared" si="308"/>
        <v>No</v>
      </c>
      <c r="M4966" s="17">
        <v>5</v>
      </c>
      <c r="N4966" s="17" t="str" cm="1">
        <f t="array" ref="N4966">_xlfn.IFS(M4966&lt;=2,"Small",M4966&lt;=5,"Medium",M4966&gt;5,"Large")</f>
        <v>Medium</v>
      </c>
      <c r="O4966" s="65">
        <v>99</v>
      </c>
      <c r="P4966" s="87">
        <f t="shared" si="309"/>
        <v>0.03</v>
      </c>
      <c r="Q4966" s="68">
        <v>4.82</v>
      </c>
      <c r="R4966" s="68" t="str" cm="1">
        <f t="array" ref="R4966">_xlfn.SWITCH(ROUND(Q4966,0),5,"Excellent",4,"Good",3,"Ok","Bad")</f>
        <v>Excellent</v>
      </c>
      <c r="S4966" s="17">
        <v>28</v>
      </c>
      <c r="T4966" s="17" t="str">
        <f t="shared" si="310"/>
        <v>No</v>
      </c>
      <c r="U4966" s="82">
        <v>43677</v>
      </c>
      <c r="V4966" s="82">
        <v>44054</v>
      </c>
      <c r="W4966" s="17">
        <v>335</v>
      </c>
      <c r="X4966" s="17" t="str">
        <f t="shared" si="311"/>
        <v>Active</v>
      </c>
      <c r="Y4966" s="17" t="s">
        <v>15616</v>
      </c>
      <c r="Z4966" s="17"/>
    </row>
    <row r="4967" spans="1:26" x14ac:dyDescent="0.25">
      <c r="A4967">
        <v>4966</v>
      </c>
      <c r="B4967" s="17" t="s">
        <v>14086</v>
      </c>
      <c r="C4967" s="17">
        <v>1091</v>
      </c>
      <c r="D4967" s="17" t="str">
        <f>INDEX(Hosts!$A:$O,MATCH(Places!$C4967,Hosts!$A:$A,0),MATCH(Places!D$1,Hosts!$1:$1,0))</f>
        <v>Within an hour</v>
      </c>
      <c r="E4967" s="87">
        <f>INDEX(Hosts!$A:$O,MATCH(Places!$C4967,Hosts!$A:$A,0),MATCH(Places!E$1,Hosts!$1:$1,0))</f>
        <v>0.9</v>
      </c>
      <c r="F4967" s="87">
        <f>INDEX(Hosts!$A:$O,MATCH(Places!$C4967,Hosts!$A:$A,0),MATCH(Places!F$1,Hosts!$1:$1,0))</f>
        <v>0.97</v>
      </c>
      <c r="G4967" s="17" t="str">
        <f>INDEX(Hosts!$A:$O,MATCH(Places!$C4967,Hosts!$A:$A,0),MATCH(Places!G$1,Hosts!$1:$1,0))</f>
        <v>No</v>
      </c>
      <c r="H4967" s="17">
        <v>12</v>
      </c>
      <c r="I4967" s="17" t="str">
        <f>INDEX(Neighborhoods!$A:$C,MATCH(Places!$H4967,Neighborhoods!$A:$A,0),MATCH(Places!I$1,Neighborhoods!$1:$1,0))</f>
        <v>Brooklyn</v>
      </c>
      <c r="J4967" s="17" t="str">
        <f>INDEX(Neighborhoods!$A:$C,MATCH(Places!$H4967,Neighborhoods!$A:$A,0),MATCH(Places!J$1,Neighborhoods!$1:$1,0))</f>
        <v>Williamsburg</v>
      </c>
      <c r="K4967" s="17" t="s">
        <v>11822</v>
      </c>
      <c r="L4967" s="17" t="str">
        <f t="shared" si="308"/>
        <v>No</v>
      </c>
      <c r="M4967" s="17">
        <v>2</v>
      </c>
      <c r="N4967" s="17" t="str" cm="1">
        <f t="array" ref="N4967">_xlfn.IFS(M4967&lt;=2,"Small",M4967&lt;=5,"Medium",M4967&gt;5,"Large")</f>
        <v>Small</v>
      </c>
      <c r="O4967" s="65">
        <v>110</v>
      </c>
      <c r="P4967" s="87">
        <f t="shared" si="309"/>
        <v>0.03</v>
      </c>
      <c r="Q4967" s="68">
        <v>5</v>
      </c>
      <c r="R4967" s="68" t="str" cm="1">
        <f t="array" ref="R4967">_xlfn.SWITCH(ROUND(Q4967,0),5,"Excellent",4,"Good",3,"Ok","Bad")</f>
        <v>Excellent</v>
      </c>
      <c r="S4967" s="17">
        <v>12</v>
      </c>
      <c r="T4967" s="17" t="str">
        <f t="shared" si="310"/>
        <v>No</v>
      </c>
      <c r="U4967" s="82">
        <v>43966</v>
      </c>
      <c r="V4967" s="82">
        <v>44041</v>
      </c>
      <c r="W4967" s="17">
        <v>319</v>
      </c>
      <c r="X4967" s="17" t="str">
        <f t="shared" si="311"/>
        <v>Active</v>
      </c>
      <c r="Y4967" s="17" t="s">
        <v>15615</v>
      </c>
      <c r="Z4967" s="17"/>
    </row>
    <row r="4968" spans="1:26" x14ac:dyDescent="0.25">
      <c r="A4968">
        <v>4967</v>
      </c>
      <c r="B4968" s="17" t="s">
        <v>14066</v>
      </c>
      <c r="C4968" s="17">
        <v>3634</v>
      </c>
      <c r="D4968" s="17" t="str">
        <f>INDEX(Hosts!$A:$O,MATCH(Places!$C4968,Hosts!$A:$A,0),MATCH(Places!D$1,Hosts!$1:$1,0))</f>
        <v>Within a few hours</v>
      </c>
      <c r="E4968" s="87">
        <f>INDEX(Hosts!$A:$O,MATCH(Places!$C4968,Hosts!$A:$A,0),MATCH(Places!E$1,Hosts!$1:$1,0))</f>
        <v>0.95</v>
      </c>
      <c r="F4968" s="87">
        <f>INDEX(Hosts!$A:$O,MATCH(Places!$C4968,Hosts!$A:$A,0),MATCH(Places!F$1,Hosts!$1:$1,0))</f>
        <v>0.92</v>
      </c>
      <c r="G4968" s="17" t="str">
        <f>INDEX(Hosts!$A:$O,MATCH(Places!$C4968,Hosts!$A:$A,0),MATCH(Places!G$1,Hosts!$1:$1,0))</f>
        <v>No</v>
      </c>
      <c r="H4968" s="17">
        <v>17</v>
      </c>
      <c r="I4968" s="17" t="str">
        <f>INDEX(Neighborhoods!$A:$C,MATCH(Places!$H4968,Neighborhoods!$A:$A,0),MATCH(Places!I$1,Neighborhoods!$1:$1,0))</f>
        <v>Manhattan</v>
      </c>
      <c r="J4968" s="17" t="str">
        <f>INDEX(Neighborhoods!$A:$C,MATCH(Places!$H4968,Neighborhoods!$A:$A,0),MATCH(Places!J$1,Neighborhoods!$1:$1,0))</f>
        <v>Hell's Kitchen</v>
      </c>
      <c r="K4968" s="17" t="s">
        <v>1</v>
      </c>
      <c r="L4968" s="17" t="str">
        <f t="shared" si="308"/>
        <v>Yes</v>
      </c>
      <c r="M4968" s="17">
        <v>1</v>
      </c>
      <c r="N4968" s="17" t="str" cm="1">
        <f t="array" ref="N4968">_xlfn.IFS(M4968&lt;=2,"Small",M4968&lt;=5,"Medium",M4968&gt;5,"Large")</f>
        <v>Small</v>
      </c>
      <c r="O4968" s="65">
        <v>60</v>
      </c>
      <c r="P4968" s="87">
        <f t="shared" si="309"/>
        <v>0.03</v>
      </c>
      <c r="Q4968" s="68">
        <v>4.5199999999999996</v>
      </c>
      <c r="R4968" s="68" t="str" cm="1">
        <f t="array" ref="R4968">_xlfn.SWITCH(ROUND(Q4968,0),5,"Excellent",4,"Good",3,"Ok","Bad")</f>
        <v>Excellent</v>
      </c>
      <c r="S4968" s="17">
        <v>25</v>
      </c>
      <c r="T4968" s="17" t="str">
        <f t="shared" si="310"/>
        <v>No</v>
      </c>
      <c r="U4968" s="82">
        <v>43723</v>
      </c>
      <c r="V4968" s="82">
        <v>43907</v>
      </c>
      <c r="W4968" s="17">
        <v>39</v>
      </c>
      <c r="X4968" s="17" t="str">
        <f t="shared" si="311"/>
        <v>Active</v>
      </c>
      <c r="Y4968" s="17" t="s">
        <v>15616</v>
      </c>
      <c r="Z4968" s="17"/>
    </row>
    <row r="4969" spans="1:26" x14ac:dyDescent="0.25">
      <c r="A4969">
        <v>4968</v>
      </c>
      <c r="B4969" s="17" t="s">
        <v>14434</v>
      </c>
      <c r="C4969" s="17">
        <v>1124</v>
      </c>
      <c r="D4969" s="17" t="str">
        <f>INDEX(Hosts!$A:$O,MATCH(Places!$C4969,Hosts!$A:$A,0),MATCH(Places!D$1,Hosts!$1:$1,0))</f>
        <v>Within a day</v>
      </c>
      <c r="E4969" s="87">
        <f>INDEX(Hosts!$A:$O,MATCH(Places!$C4969,Hosts!$A:$A,0),MATCH(Places!E$1,Hosts!$1:$1,0))</f>
        <v>0.75</v>
      </c>
      <c r="F4969" s="87">
        <f>INDEX(Hosts!$A:$O,MATCH(Places!$C4969,Hosts!$A:$A,0),MATCH(Places!F$1,Hosts!$1:$1,0))</f>
        <v>0.84</v>
      </c>
      <c r="G4969" s="17" t="str">
        <f>INDEX(Hosts!$A:$O,MATCH(Places!$C4969,Hosts!$A:$A,0),MATCH(Places!G$1,Hosts!$1:$1,0))</f>
        <v>No</v>
      </c>
      <c r="H4969" s="17">
        <v>7</v>
      </c>
      <c r="I4969" s="17" t="str">
        <f>INDEX(Neighborhoods!$A:$C,MATCH(Places!$H4969,Neighborhoods!$A:$A,0),MATCH(Places!I$1,Neighborhoods!$1:$1,0))</f>
        <v>Brooklyn</v>
      </c>
      <c r="J4969" s="17" t="str">
        <f>INDEX(Neighborhoods!$A:$C,MATCH(Places!$H4969,Neighborhoods!$A:$A,0),MATCH(Places!J$1,Neighborhoods!$1:$1,0))</f>
        <v>Bedford-Stuyvesant</v>
      </c>
      <c r="K4969" s="17" t="s">
        <v>11822</v>
      </c>
      <c r="L4969" s="17" t="str">
        <f t="shared" si="308"/>
        <v>No</v>
      </c>
      <c r="M4969" s="17">
        <v>3</v>
      </c>
      <c r="N4969" s="17" t="str" cm="1">
        <f t="array" ref="N4969">_xlfn.IFS(M4969&lt;=2,"Small",M4969&lt;=5,"Medium",M4969&gt;5,"Large")</f>
        <v>Medium</v>
      </c>
      <c r="O4969" s="65">
        <v>95</v>
      </c>
      <c r="P4969" s="87">
        <f t="shared" si="309"/>
        <v>0.03</v>
      </c>
      <c r="Q4969" s="68">
        <v>4.8099999999999996</v>
      </c>
      <c r="R4969" s="68" t="str" cm="1">
        <f t="array" ref="R4969">_xlfn.SWITCH(ROUND(Q4969,0),5,"Excellent",4,"Good",3,"Ok","Bad")</f>
        <v>Excellent</v>
      </c>
      <c r="S4969" s="17">
        <v>21</v>
      </c>
      <c r="T4969" s="17" t="str">
        <f t="shared" si="310"/>
        <v>No</v>
      </c>
      <c r="U4969" s="82">
        <v>43639</v>
      </c>
      <c r="V4969" s="82">
        <v>43886</v>
      </c>
      <c r="W4969" s="17">
        <v>122</v>
      </c>
      <c r="X4969" s="17" t="str">
        <f t="shared" si="311"/>
        <v>Active</v>
      </c>
      <c r="Y4969" s="17" t="s">
        <v>15615</v>
      </c>
      <c r="Z4969" s="17"/>
    </row>
    <row r="4970" spans="1:26" x14ac:dyDescent="0.25">
      <c r="A4970">
        <v>4969</v>
      </c>
      <c r="B4970" s="17" t="s">
        <v>3463</v>
      </c>
      <c r="C4970" s="17">
        <v>3593</v>
      </c>
      <c r="D4970" s="17" t="str">
        <f>INDEX(Hosts!$A:$O,MATCH(Places!$C4970,Hosts!$A:$A,0),MATCH(Places!D$1,Hosts!$1:$1,0))</f>
        <v>Within a few hours</v>
      </c>
      <c r="E4970" s="87">
        <f>INDEX(Hosts!$A:$O,MATCH(Places!$C4970,Hosts!$A:$A,0),MATCH(Places!E$1,Hosts!$1:$1,0))</f>
        <v>0.7</v>
      </c>
      <c r="F4970" s="87">
        <f>INDEX(Hosts!$A:$O,MATCH(Places!$C4970,Hosts!$A:$A,0),MATCH(Places!F$1,Hosts!$1:$1,0))</f>
        <v>0.86</v>
      </c>
      <c r="G4970" s="17" t="str">
        <f>INDEX(Hosts!$A:$O,MATCH(Places!$C4970,Hosts!$A:$A,0),MATCH(Places!G$1,Hosts!$1:$1,0))</f>
        <v>Yes</v>
      </c>
      <c r="H4970" s="17">
        <v>21</v>
      </c>
      <c r="I4970" s="17" t="str">
        <f>INDEX(Neighborhoods!$A:$C,MATCH(Places!$H4970,Neighborhoods!$A:$A,0),MATCH(Places!I$1,Neighborhoods!$1:$1,0))</f>
        <v>Queens</v>
      </c>
      <c r="J4970" s="17" t="str">
        <f>INDEX(Neighborhoods!$A:$C,MATCH(Places!$H4970,Neighborhoods!$A:$A,0),MATCH(Places!J$1,Neighborhoods!$1:$1,0))</f>
        <v>Astoria</v>
      </c>
      <c r="K4970" s="17" t="s">
        <v>11822</v>
      </c>
      <c r="L4970" s="17" t="str">
        <f t="shared" si="308"/>
        <v>No</v>
      </c>
      <c r="M4970" s="17">
        <v>6</v>
      </c>
      <c r="N4970" s="17" t="str" cm="1">
        <f t="array" ref="N4970">_xlfn.IFS(M4970&lt;=2,"Small",M4970&lt;=5,"Medium",M4970&gt;5,"Large")</f>
        <v>Large</v>
      </c>
      <c r="O4970" s="65">
        <v>144</v>
      </c>
      <c r="P4970" s="87">
        <f t="shared" si="309"/>
        <v>0.03</v>
      </c>
      <c r="Q4970" s="68">
        <v>5</v>
      </c>
      <c r="R4970" s="68" t="str" cm="1">
        <f t="array" ref="R4970">_xlfn.SWITCH(ROUND(Q4970,0),5,"Excellent",4,"Good",3,"Ok","Bad")</f>
        <v>Excellent</v>
      </c>
      <c r="S4970" s="17">
        <v>24</v>
      </c>
      <c r="T4970" s="17" t="str">
        <f t="shared" si="310"/>
        <v>No</v>
      </c>
      <c r="U4970" s="82">
        <v>43645</v>
      </c>
      <c r="V4970" s="82">
        <v>44042</v>
      </c>
      <c r="W4970" s="17">
        <v>89</v>
      </c>
      <c r="X4970" s="17" t="str">
        <f t="shared" si="311"/>
        <v>Active</v>
      </c>
      <c r="Y4970" s="17" t="s">
        <v>15615</v>
      </c>
      <c r="Z4970" s="17"/>
    </row>
    <row r="4971" spans="1:26" x14ac:dyDescent="0.25">
      <c r="A4971">
        <v>4970</v>
      </c>
      <c r="B4971" s="17" t="s">
        <v>15237</v>
      </c>
      <c r="C4971" s="17">
        <v>84</v>
      </c>
      <c r="D4971" s="17" t="str">
        <f>INDEX(Hosts!$A:$O,MATCH(Places!$C4971,Hosts!$A:$A,0),MATCH(Places!D$1,Hosts!$1:$1,0))</f>
        <v>Within an hour</v>
      </c>
      <c r="E4971" s="87">
        <f>INDEX(Hosts!$A:$O,MATCH(Places!$C4971,Hosts!$A:$A,0),MATCH(Places!E$1,Hosts!$1:$1,0))</f>
        <v>1</v>
      </c>
      <c r="F4971" s="87">
        <f>INDEX(Hosts!$A:$O,MATCH(Places!$C4971,Hosts!$A:$A,0),MATCH(Places!F$1,Hosts!$1:$1,0))</f>
        <v>1</v>
      </c>
      <c r="G4971" s="17" t="str">
        <f>INDEX(Hosts!$A:$O,MATCH(Places!$C4971,Hosts!$A:$A,0),MATCH(Places!G$1,Hosts!$1:$1,0))</f>
        <v>Yes</v>
      </c>
      <c r="H4971" s="17">
        <v>7</v>
      </c>
      <c r="I4971" s="17" t="str">
        <f>INDEX(Neighborhoods!$A:$C,MATCH(Places!$H4971,Neighborhoods!$A:$A,0),MATCH(Places!I$1,Neighborhoods!$1:$1,0))</f>
        <v>Brooklyn</v>
      </c>
      <c r="J4971" s="17" t="str">
        <f>INDEX(Neighborhoods!$A:$C,MATCH(Places!$H4971,Neighborhoods!$A:$A,0),MATCH(Places!J$1,Neighborhoods!$1:$1,0))</f>
        <v>Bedford-Stuyvesant</v>
      </c>
      <c r="K4971" s="17" t="s">
        <v>11822</v>
      </c>
      <c r="L4971" s="17" t="str">
        <f t="shared" si="308"/>
        <v>No</v>
      </c>
      <c r="M4971" s="17">
        <v>2</v>
      </c>
      <c r="N4971" s="17" t="str" cm="1">
        <f t="array" ref="N4971">_xlfn.IFS(M4971&lt;=2,"Small",M4971&lt;=5,"Medium",M4971&gt;5,"Large")</f>
        <v>Small</v>
      </c>
      <c r="O4971" s="65">
        <v>117</v>
      </c>
      <c r="P4971" s="87">
        <f t="shared" si="309"/>
        <v>0.03</v>
      </c>
      <c r="Q4971" s="68">
        <v>4.93</v>
      </c>
      <c r="R4971" s="68" t="str" cm="1">
        <f t="array" ref="R4971">_xlfn.SWITCH(ROUND(Q4971,0),5,"Excellent",4,"Good",3,"Ok","Bad")</f>
        <v>Excellent</v>
      </c>
      <c r="S4971" s="17">
        <v>14</v>
      </c>
      <c r="T4971" s="17" t="str">
        <f t="shared" si="310"/>
        <v>No</v>
      </c>
      <c r="U4971" s="82">
        <v>43653</v>
      </c>
      <c r="V4971" s="82">
        <v>43749</v>
      </c>
      <c r="W4971" s="17">
        <v>0</v>
      </c>
      <c r="X4971" s="17" t="str">
        <f t="shared" si="311"/>
        <v>Inactive</v>
      </c>
      <c r="Y4971" s="17" t="s">
        <v>15615</v>
      </c>
      <c r="Z4971" s="17"/>
    </row>
    <row r="4972" spans="1:26" x14ac:dyDescent="0.25">
      <c r="A4972">
        <v>4971</v>
      </c>
      <c r="B4972" s="17" t="s">
        <v>3464</v>
      </c>
      <c r="C4972" s="17">
        <v>1595</v>
      </c>
      <c r="D4972" s="17" t="str">
        <f>INDEX(Hosts!$A:$O,MATCH(Places!$C4972,Hosts!$A:$A,0),MATCH(Places!D$1,Hosts!$1:$1,0))</f>
        <v>Within a day</v>
      </c>
      <c r="E4972" s="87">
        <f>INDEX(Hosts!$A:$O,MATCH(Places!$C4972,Hosts!$A:$A,0),MATCH(Places!E$1,Hosts!$1:$1,0))</f>
        <v>0.77</v>
      </c>
      <c r="F4972" s="87">
        <f>INDEX(Hosts!$A:$O,MATCH(Places!$C4972,Hosts!$A:$A,0),MATCH(Places!F$1,Hosts!$1:$1,0))</f>
        <v>1</v>
      </c>
      <c r="G4972" s="17" t="str">
        <f>INDEX(Hosts!$A:$O,MATCH(Places!$C4972,Hosts!$A:$A,0),MATCH(Places!G$1,Hosts!$1:$1,0))</f>
        <v>Yes</v>
      </c>
      <c r="H4972" s="17">
        <v>16</v>
      </c>
      <c r="I4972" s="17" t="str">
        <f>INDEX(Neighborhoods!$A:$C,MATCH(Places!$H4972,Neighborhoods!$A:$A,0),MATCH(Places!I$1,Neighborhoods!$1:$1,0))</f>
        <v>Manhattan</v>
      </c>
      <c r="J4972" s="17" t="str">
        <f>INDEX(Neighborhoods!$A:$C,MATCH(Places!$H4972,Neighborhoods!$A:$A,0),MATCH(Places!J$1,Neighborhoods!$1:$1,0))</f>
        <v>Harlem</v>
      </c>
      <c r="K4972" s="17" t="s">
        <v>11822</v>
      </c>
      <c r="L4972" s="17" t="str">
        <f t="shared" si="308"/>
        <v>No</v>
      </c>
      <c r="M4972" s="17">
        <v>4</v>
      </c>
      <c r="N4972" s="17" t="str" cm="1">
        <f t="array" ref="N4972">_xlfn.IFS(M4972&lt;=2,"Small",M4972&lt;=5,"Medium",M4972&gt;5,"Large")</f>
        <v>Medium</v>
      </c>
      <c r="O4972" s="65">
        <v>149</v>
      </c>
      <c r="P4972" s="87">
        <f t="shared" si="309"/>
        <v>0.03</v>
      </c>
      <c r="Q4972" s="68">
        <v>4.84</v>
      </c>
      <c r="R4972" s="68" t="str" cm="1">
        <f t="array" ref="R4972">_xlfn.SWITCH(ROUND(Q4972,0),5,"Excellent",4,"Good",3,"Ok","Bad")</f>
        <v>Excellent</v>
      </c>
      <c r="S4972" s="17">
        <v>45</v>
      </c>
      <c r="T4972" s="17" t="str">
        <f t="shared" si="310"/>
        <v>No</v>
      </c>
      <c r="U4972" s="82">
        <v>43651</v>
      </c>
      <c r="V4972" s="82">
        <v>44049</v>
      </c>
      <c r="W4972" s="17">
        <v>318</v>
      </c>
      <c r="X4972" s="17" t="str">
        <f t="shared" si="311"/>
        <v>Active</v>
      </c>
      <c r="Y4972" s="17" t="s">
        <v>15616</v>
      </c>
      <c r="Z4972" s="17"/>
    </row>
    <row r="4973" spans="1:26" x14ac:dyDescent="0.25">
      <c r="A4973">
        <v>4972</v>
      </c>
      <c r="B4973" s="17" t="s">
        <v>3465</v>
      </c>
      <c r="C4973" s="17">
        <v>2625</v>
      </c>
      <c r="D4973" s="17" t="str">
        <f>INDEX(Hosts!$A:$O,MATCH(Places!$C4973,Hosts!$A:$A,0),MATCH(Places!D$1,Hosts!$1:$1,0))</f>
        <v>Within a few hours</v>
      </c>
      <c r="E4973" s="87">
        <f>INDEX(Hosts!$A:$O,MATCH(Places!$C4973,Hosts!$A:$A,0),MATCH(Places!E$1,Hosts!$1:$1,0))</f>
        <v>1</v>
      </c>
      <c r="F4973" s="87">
        <f>INDEX(Hosts!$A:$O,MATCH(Places!$C4973,Hosts!$A:$A,0),MATCH(Places!F$1,Hosts!$1:$1,0))</f>
        <v>1</v>
      </c>
      <c r="G4973" s="17" t="str">
        <f>INDEX(Hosts!$A:$O,MATCH(Places!$C4973,Hosts!$A:$A,0),MATCH(Places!G$1,Hosts!$1:$1,0))</f>
        <v>No</v>
      </c>
      <c r="H4973" s="17">
        <v>9</v>
      </c>
      <c r="I4973" s="17" t="str">
        <f>INDEX(Neighborhoods!$A:$C,MATCH(Places!$H4973,Neighborhoods!$A:$A,0),MATCH(Places!I$1,Neighborhoods!$1:$1,0))</f>
        <v>Brooklyn</v>
      </c>
      <c r="J4973" s="17" t="str">
        <f>INDEX(Neighborhoods!$A:$C,MATCH(Places!$H4973,Neighborhoods!$A:$A,0),MATCH(Places!J$1,Neighborhoods!$1:$1,0))</f>
        <v>Crown Heights</v>
      </c>
      <c r="K4973" s="17" t="s">
        <v>11822</v>
      </c>
      <c r="L4973" s="17" t="str">
        <f t="shared" si="308"/>
        <v>No</v>
      </c>
      <c r="M4973" s="17">
        <v>6</v>
      </c>
      <c r="N4973" s="17" t="str" cm="1">
        <f t="array" ref="N4973">_xlfn.IFS(M4973&lt;=2,"Small",M4973&lt;=5,"Medium",M4973&gt;5,"Large")</f>
        <v>Large</v>
      </c>
      <c r="O4973" s="65">
        <v>115</v>
      </c>
      <c r="P4973" s="87">
        <f t="shared" si="309"/>
        <v>0.03</v>
      </c>
      <c r="Q4973" s="68">
        <v>5</v>
      </c>
      <c r="R4973" s="68" t="str" cm="1">
        <f t="array" ref="R4973">_xlfn.SWITCH(ROUND(Q4973,0),5,"Excellent",4,"Good",3,"Ok","Bad")</f>
        <v>Excellent</v>
      </c>
      <c r="S4973" s="17">
        <v>7</v>
      </c>
      <c r="T4973" s="17" t="str">
        <f t="shared" si="310"/>
        <v>No</v>
      </c>
      <c r="U4973" s="82">
        <v>43647</v>
      </c>
      <c r="V4973" s="82">
        <v>44027</v>
      </c>
      <c r="W4973" s="17">
        <v>24</v>
      </c>
      <c r="X4973" s="17" t="str">
        <f t="shared" si="311"/>
        <v>Active</v>
      </c>
      <c r="Y4973" s="17" t="s">
        <v>15616</v>
      </c>
      <c r="Z4973" s="17"/>
    </row>
    <row r="4974" spans="1:26" x14ac:dyDescent="0.25">
      <c r="A4974">
        <v>4973</v>
      </c>
      <c r="B4974" s="17" t="s">
        <v>3466</v>
      </c>
      <c r="C4974" s="17">
        <v>3917</v>
      </c>
      <c r="D4974" s="17" t="str">
        <f>INDEX(Hosts!$A:$O,MATCH(Places!$C4974,Hosts!$A:$A,0),MATCH(Places!D$1,Hosts!$1:$1,0))</f>
        <v>Within an hour</v>
      </c>
      <c r="E4974" s="87">
        <f>INDEX(Hosts!$A:$O,MATCH(Places!$C4974,Hosts!$A:$A,0),MATCH(Places!E$1,Hosts!$1:$1,0))</f>
        <v>0.93</v>
      </c>
      <c r="F4974" s="87">
        <f>INDEX(Hosts!$A:$O,MATCH(Places!$C4974,Hosts!$A:$A,0),MATCH(Places!F$1,Hosts!$1:$1,0))</f>
        <v>0.87</v>
      </c>
      <c r="G4974" s="17" t="str">
        <f>INDEX(Hosts!$A:$O,MATCH(Places!$C4974,Hosts!$A:$A,0),MATCH(Places!G$1,Hosts!$1:$1,0))</f>
        <v>No</v>
      </c>
      <c r="H4974" s="17">
        <v>12</v>
      </c>
      <c r="I4974" s="17" t="str">
        <f>INDEX(Neighborhoods!$A:$C,MATCH(Places!$H4974,Neighborhoods!$A:$A,0),MATCH(Places!I$1,Neighborhoods!$1:$1,0))</f>
        <v>Brooklyn</v>
      </c>
      <c r="J4974" s="17" t="str">
        <f>INDEX(Neighborhoods!$A:$C,MATCH(Places!$H4974,Neighborhoods!$A:$A,0),MATCH(Places!J$1,Neighborhoods!$1:$1,0))</f>
        <v>Williamsburg</v>
      </c>
      <c r="K4974" s="17" t="s">
        <v>11822</v>
      </c>
      <c r="L4974" s="17" t="str">
        <f t="shared" si="308"/>
        <v>No</v>
      </c>
      <c r="M4974" s="17">
        <v>6</v>
      </c>
      <c r="N4974" s="17" t="str" cm="1">
        <f t="array" ref="N4974">_xlfn.IFS(M4974&lt;=2,"Small",M4974&lt;=5,"Medium",M4974&gt;5,"Large")</f>
        <v>Large</v>
      </c>
      <c r="O4974" s="65">
        <v>67</v>
      </c>
      <c r="P4974" s="87">
        <f t="shared" si="309"/>
        <v>0.03</v>
      </c>
      <c r="Q4974" s="68">
        <v>4.88</v>
      </c>
      <c r="R4974" s="68" t="str" cm="1">
        <f t="array" ref="R4974">_xlfn.SWITCH(ROUND(Q4974,0),5,"Excellent",4,"Good",3,"Ok","Bad")</f>
        <v>Excellent</v>
      </c>
      <c r="S4974" s="17">
        <v>49</v>
      </c>
      <c r="T4974" s="17" t="str">
        <f t="shared" si="310"/>
        <v>No</v>
      </c>
      <c r="U4974" s="82">
        <v>43644</v>
      </c>
      <c r="V4974" s="82">
        <v>44051</v>
      </c>
      <c r="W4974" s="17">
        <v>25</v>
      </c>
      <c r="X4974" s="17" t="str">
        <f t="shared" si="311"/>
        <v>Active</v>
      </c>
      <c r="Y4974" s="17" t="s">
        <v>15615</v>
      </c>
      <c r="Z4974" s="17"/>
    </row>
    <row r="4975" spans="1:26" x14ac:dyDescent="0.25">
      <c r="A4975">
        <v>4974</v>
      </c>
      <c r="B4975" s="17" t="s">
        <v>15149</v>
      </c>
      <c r="C4975" s="17">
        <v>664</v>
      </c>
      <c r="D4975" s="17" t="str">
        <f>INDEX(Hosts!$A:$O,MATCH(Places!$C4975,Hosts!$A:$A,0),MATCH(Places!D$1,Hosts!$1:$1,0))</f>
        <v>Within an hour</v>
      </c>
      <c r="E4975" s="87">
        <f>INDEX(Hosts!$A:$O,MATCH(Places!$C4975,Hosts!$A:$A,0),MATCH(Places!E$1,Hosts!$1:$1,0))</f>
        <v>1</v>
      </c>
      <c r="F4975" s="87">
        <f>INDEX(Hosts!$A:$O,MATCH(Places!$C4975,Hosts!$A:$A,0),MATCH(Places!F$1,Hosts!$1:$1,0))</f>
        <v>0.97</v>
      </c>
      <c r="G4975" s="17" t="str">
        <f>INDEX(Hosts!$A:$O,MATCH(Places!$C4975,Hosts!$A:$A,0),MATCH(Places!G$1,Hosts!$1:$1,0))</f>
        <v>Yes</v>
      </c>
      <c r="H4975" s="17">
        <v>20</v>
      </c>
      <c r="I4975" s="17" t="str">
        <f>INDEX(Neighborhoods!$A:$C,MATCH(Places!$H4975,Neighborhoods!$A:$A,0),MATCH(Places!I$1,Neighborhoods!$1:$1,0))</f>
        <v>Manhattan</v>
      </c>
      <c r="J4975" s="17" t="str">
        <f>INDEX(Neighborhoods!$A:$C,MATCH(Places!$H4975,Neighborhoods!$A:$A,0),MATCH(Places!J$1,Neighborhoods!$1:$1,0))</f>
        <v>Upper West Side</v>
      </c>
      <c r="K4975" s="17" t="s">
        <v>11822</v>
      </c>
      <c r="L4975" s="17" t="str">
        <f t="shared" si="308"/>
        <v>No</v>
      </c>
      <c r="M4975" s="17">
        <v>4</v>
      </c>
      <c r="N4975" s="17" t="str" cm="1">
        <f t="array" ref="N4975">_xlfn.IFS(M4975&lt;=2,"Small",M4975&lt;=5,"Medium",M4975&gt;5,"Large")</f>
        <v>Medium</v>
      </c>
      <c r="O4975" s="65">
        <v>145</v>
      </c>
      <c r="P4975" s="87">
        <f t="shared" si="309"/>
        <v>0.03</v>
      </c>
      <c r="Q4975" s="68">
        <v>5</v>
      </c>
      <c r="R4975" s="68" t="str" cm="1">
        <f t="array" ref="R4975">_xlfn.SWITCH(ROUND(Q4975,0),5,"Excellent",4,"Good",3,"Ok","Bad")</f>
        <v>Excellent</v>
      </c>
      <c r="S4975" s="17">
        <v>20</v>
      </c>
      <c r="T4975" s="17" t="str">
        <f t="shared" si="310"/>
        <v>No</v>
      </c>
      <c r="U4975" s="82">
        <v>43668</v>
      </c>
      <c r="V4975" s="82">
        <v>43903</v>
      </c>
      <c r="W4975" s="17">
        <v>132</v>
      </c>
      <c r="X4975" s="17" t="str">
        <f t="shared" si="311"/>
        <v>Active</v>
      </c>
      <c r="Y4975" s="17" t="s">
        <v>15615</v>
      </c>
      <c r="Z4975" s="17"/>
    </row>
    <row r="4976" spans="1:26" x14ac:dyDescent="0.25">
      <c r="A4976">
        <v>4975</v>
      </c>
      <c r="B4976" s="17" t="s">
        <v>3467</v>
      </c>
      <c r="C4976" s="17">
        <v>3918</v>
      </c>
      <c r="D4976" s="17" t="str">
        <f>INDEX(Hosts!$A:$O,MATCH(Places!$C4976,Hosts!$A:$A,0),MATCH(Places!D$1,Hosts!$1:$1,0))</f>
        <v>Within an hour</v>
      </c>
      <c r="E4976" s="87">
        <f>INDEX(Hosts!$A:$O,MATCH(Places!$C4976,Hosts!$A:$A,0),MATCH(Places!E$1,Hosts!$1:$1,0))</f>
        <v>1</v>
      </c>
      <c r="F4976" s="87">
        <f>INDEX(Hosts!$A:$O,MATCH(Places!$C4976,Hosts!$A:$A,0),MATCH(Places!F$1,Hosts!$1:$1,0))</f>
        <v>0.96</v>
      </c>
      <c r="G4976" s="17" t="str">
        <f>INDEX(Hosts!$A:$O,MATCH(Places!$C4976,Hosts!$A:$A,0),MATCH(Places!G$1,Hosts!$1:$1,0))</f>
        <v>No</v>
      </c>
      <c r="H4976" s="17">
        <v>23</v>
      </c>
      <c r="I4976" s="17" t="str">
        <f>INDEX(Neighborhoods!$A:$C,MATCH(Places!$H4976,Neighborhoods!$A:$A,0),MATCH(Places!I$1,Neighborhoods!$1:$1,0))</f>
        <v>Queens</v>
      </c>
      <c r="J4976" s="17" t="str">
        <f>INDEX(Neighborhoods!$A:$C,MATCH(Places!$H4976,Neighborhoods!$A:$A,0),MATCH(Places!J$1,Neighborhoods!$1:$1,0))</f>
        <v>Jamaica</v>
      </c>
      <c r="K4976" s="17" t="s">
        <v>11822</v>
      </c>
      <c r="L4976" s="17" t="str">
        <f t="shared" si="308"/>
        <v>No</v>
      </c>
      <c r="M4976" s="17">
        <v>4</v>
      </c>
      <c r="N4976" s="17" t="str" cm="1">
        <f t="array" ref="N4976">_xlfn.IFS(M4976&lt;=2,"Small",M4976&lt;=5,"Medium",M4976&gt;5,"Large")</f>
        <v>Medium</v>
      </c>
      <c r="O4976" s="65">
        <v>135</v>
      </c>
      <c r="P4976" s="87">
        <f t="shared" si="309"/>
        <v>0.03</v>
      </c>
      <c r="Q4976" s="68">
        <v>4.96</v>
      </c>
      <c r="R4976" s="68" t="str" cm="1">
        <f t="array" ref="R4976">_xlfn.SWITCH(ROUND(Q4976,0),5,"Excellent",4,"Good",3,"Ok","Bad")</f>
        <v>Excellent</v>
      </c>
      <c r="S4976" s="17">
        <v>23</v>
      </c>
      <c r="T4976" s="17" t="str">
        <f t="shared" si="310"/>
        <v>No</v>
      </c>
      <c r="U4976" s="82">
        <v>43647</v>
      </c>
      <c r="V4976" s="82">
        <v>44052</v>
      </c>
      <c r="W4976" s="17">
        <v>356</v>
      </c>
      <c r="X4976" s="17" t="str">
        <f t="shared" si="311"/>
        <v>Active</v>
      </c>
      <c r="Y4976" s="17" t="s">
        <v>15615</v>
      </c>
      <c r="Z4976" s="17"/>
    </row>
    <row r="4977" spans="1:26" x14ac:dyDescent="0.25">
      <c r="A4977">
        <v>4976</v>
      </c>
      <c r="B4977" s="17" t="s">
        <v>14995</v>
      </c>
      <c r="C4977" s="17">
        <v>3919</v>
      </c>
      <c r="D4977" s="17" t="str">
        <f>INDEX(Hosts!$A:$O,MATCH(Places!$C4977,Hosts!$A:$A,0),MATCH(Places!D$1,Hosts!$1:$1,0))</f>
        <v>Within an hour</v>
      </c>
      <c r="E4977" s="87">
        <f>INDEX(Hosts!$A:$O,MATCH(Places!$C4977,Hosts!$A:$A,0),MATCH(Places!E$1,Hosts!$1:$1,0))</f>
        <v>0.8</v>
      </c>
      <c r="F4977" s="87">
        <f>INDEX(Hosts!$A:$O,MATCH(Places!$C4977,Hosts!$A:$A,0),MATCH(Places!F$1,Hosts!$1:$1,0))</f>
        <v>0.9</v>
      </c>
      <c r="G4977" s="17" t="str">
        <f>INDEX(Hosts!$A:$O,MATCH(Places!$C4977,Hosts!$A:$A,0),MATCH(Places!G$1,Hosts!$1:$1,0))</f>
        <v>No</v>
      </c>
      <c r="H4977" s="17">
        <v>17</v>
      </c>
      <c r="I4977" s="17" t="str">
        <f>INDEX(Neighborhoods!$A:$C,MATCH(Places!$H4977,Neighborhoods!$A:$A,0),MATCH(Places!I$1,Neighborhoods!$1:$1,0))</f>
        <v>Manhattan</v>
      </c>
      <c r="J4977" s="17" t="str">
        <f>INDEX(Neighborhoods!$A:$C,MATCH(Places!$H4977,Neighborhoods!$A:$A,0),MATCH(Places!J$1,Neighborhoods!$1:$1,0))</f>
        <v>Hell's Kitchen</v>
      </c>
      <c r="K4977" s="17" t="s">
        <v>11822</v>
      </c>
      <c r="L4977" s="17" t="str">
        <f t="shared" si="308"/>
        <v>No</v>
      </c>
      <c r="M4977" s="17">
        <v>2</v>
      </c>
      <c r="N4977" s="17" t="str" cm="1">
        <f t="array" ref="N4977">_xlfn.IFS(M4977&lt;=2,"Small",M4977&lt;=5,"Medium",M4977&gt;5,"Large")</f>
        <v>Small</v>
      </c>
      <c r="O4977" s="65">
        <v>139</v>
      </c>
      <c r="P4977" s="87">
        <f t="shared" si="309"/>
        <v>0.03</v>
      </c>
      <c r="Q4977" s="68">
        <v>4.75</v>
      </c>
      <c r="R4977" s="68" t="str" cm="1">
        <f t="array" ref="R4977">_xlfn.SWITCH(ROUND(Q4977,0),5,"Excellent",4,"Good",3,"Ok","Bad")</f>
        <v>Excellent</v>
      </c>
      <c r="S4977" s="17">
        <v>4</v>
      </c>
      <c r="T4977" s="17" t="str">
        <f t="shared" si="310"/>
        <v>No</v>
      </c>
      <c r="U4977" s="82">
        <v>43799</v>
      </c>
      <c r="V4977" s="82">
        <v>43855</v>
      </c>
      <c r="W4977" s="17">
        <v>35</v>
      </c>
      <c r="X4977" s="17" t="str">
        <f t="shared" si="311"/>
        <v>Active</v>
      </c>
      <c r="Y4977" s="17" t="s">
        <v>15615</v>
      </c>
      <c r="Z4977" s="17"/>
    </row>
    <row r="4978" spans="1:26" x14ac:dyDescent="0.25">
      <c r="A4978">
        <v>4977</v>
      </c>
      <c r="B4978" s="17" t="s">
        <v>3468</v>
      </c>
      <c r="C4978" s="17">
        <v>3920</v>
      </c>
      <c r="D4978" s="17" t="str">
        <f>INDEX(Hosts!$A:$O,MATCH(Places!$C4978,Hosts!$A:$A,0),MATCH(Places!D$1,Hosts!$1:$1,0))</f>
        <v>A few days or more</v>
      </c>
      <c r="E4978" s="87">
        <f>INDEX(Hosts!$A:$O,MATCH(Places!$C4978,Hosts!$A:$A,0),MATCH(Places!E$1,Hosts!$1:$1,0))</f>
        <v>0</v>
      </c>
      <c r="F4978" s="87">
        <f>INDEX(Hosts!$A:$O,MATCH(Places!$C4978,Hosts!$A:$A,0),MATCH(Places!F$1,Hosts!$1:$1,0))</f>
        <v>0.67</v>
      </c>
      <c r="G4978" s="17" t="str">
        <f>INDEX(Hosts!$A:$O,MATCH(Places!$C4978,Hosts!$A:$A,0),MATCH(Places!G$1,Hosts!$1:$1,0))</f>
        <v>No</v>
      </c>
      <c r="H4978" s="17">
        <v>16</v>
      </c>
      <c r="I4978" s="17" t="str">
        <f>INDEX(Neighborhoods!$A:$C,MATCH(Places!$H4978,Neighborhoods!$A:$A,0),MATCH(Places!I$1,Neighborhoods!$1:$1,0))</f>
        <v>Manhattan</v>
      </c>
      <c r="J4978" s="17" t="str">
        <f>INDEX(Neighborhoods!$A:$C,MATCH(Places!$H4978,Neighborhoods!$A:$A,0),MATCH(Places!J$1,Neighborhoods!$1:$1,0))</f>
        <v>Harlem</v>
      </c>
      <c r="K4978" s="17" t="s">
        <v>1</v>
      </c>
      <c r="L4978" s="17" t="str">
        <f t="shared" si="308"/>
        <v>Yes</v>
      </c>
      <c r="M4978" s="17">
        <v>1</v>
      </c>
      <c r="N4978" s="17" t="str" cm="1">
        <f t="array" ref="N4978">_xlfn.IFS(M4978&lt;=2,"Small",M4978&lt;=5,"Medium",M4978&gt;5,"Large")</f>
        <v>Small</v>
      </c>
      <c r="O4978" s="65">
        <v>70</v>
      </c>
      <c r="P4978" s="87">
        <f t="shared" si="309"/>
        <v>0.03</v>
      </c>
      <c r="Q4978" s="68">
        <v>4.57</v>
      </c>
      <c r="R4978" s="68" t="str" cm="1">
        <f t="array" ref="R4978">_xlfn.SWITCH(ROUND(Q4978,0),5,"Excellent",4,"Good",3,"Ok","Bad")</f>
        <v>Excellent</v>
      </c>
      <c r="S4978" s="17">
        <v>7</v>
      </c>
      <c r="T4978" s="17" t="str">
        <f t="shared" si="310"/>
        <v>No</v>
      </c>
      <c r="U4978" s="82">
        <v>43652</v>
      </c>
      <c r="V4978" s="82">
        <v>43708</v>
      </c>
      <c r="W4978" s="17">
        <v>365</v>
      </c>
      <c r="X4978" s="17" t="str">
        <f t="shared" si="311"/>
        <v>Active</v>
      </c>
      <c r="Y4978" s="17" t="s">
        <v>15616</v>
      </c>
      <c r="Z4978" s="17"/>
    </row>
    <row r="4979" spans="1:26" x14ac:dyDescent="0.25">
      <c r="A4979">
        <v>4978</v>
      </c>
      <c r="B4979" s="17" t="s">
        <v>3469</v>
      </c>
      <c r="C4979" s="17">
        <v>3914</v>
      </c>
      <c r="D4979" s="17" t="str">
        <f>INDEX(Hosts!$A:$O,MATCH(Places!$C4979,Hosts!$A:$A,0),MATCH(Places!D$1,Hosts!$1:$1,0))</f>
        <v>Within an hour</v>
      </c>
      <c r="E4979" s="87">
        <f>INDEX(Hosts!$A:$O,MATCH(Places!$C4979,Hosts!$A:$A,0),MATCH(Places!E$1,Hosts!$1:$1,0))</f>
        <v>1</v>
      </c>
      <c r="F4979" s="87">
        <f>INDEX(Hosts!$A:$O,MATCH(Places!$C4979,Hosts!$A:$A,0),MATCH(Places!F$1,Hosts!$1:$1,0))</f>
        <v>0.97</v>
      </c>
      <c r="G4979" s="17" t="str">
        <f>INDEX(Hosts!$A:$O,MATCH(Places!$C4979,Hosts!$A:$A,0),MATCH(Places!G$1,Hosts!$1:$1,0))</f>
        <v>No</v>
      </c>
      <c r="H4979" s="17">
        <v>17</v>
      </c>
      <c r="I4979" s="17" t="str">
        <f>INDEX(Neighborhoods!$A:$C,MATCH(Places!$H4979,Neighborhoods!$A:$A,0),MATCH(Places!I$1,Neighborhoods!$1:$1,0))</f>
        <v>Manhattan</v>
      </c>
      <c r="J4979" s="17" t="str">
        <f>INDEX(Neighborhoods!$A:$C,MATCH(Places!$H4979,Neighborhoods!$A:$A,0),MATCH(Places!J$1,Neighborhoods!$1:$1,0))</f>
        <v>Hell's Kitchen</v>
      </c>
      <c r="K4979" s="17" t="s">
        <v>11822</v>
      </c>
      <c r="L4979" s="17" t="str">
        <f t="shared" si="308"/>
        <v>No</v>
      </c>
      <c r="M4979" s="17">
        <v>6</v>
      </c>
      <c r="N4979" s="17" t="str" cm="1">
        <f t="array" ref="N4979">_xlfn.IFS(M4979&lt;=2,"Small",M4979&lt;=5,"Medium",M4979&gt;5,"Large")</f>
        <v>Large</v>
      </c>
      <c r="O4979" s="65">
        <v>206</v>
      </c>
      <c r="P4979" s="87">
        <f t="shared" si="309"/>
        <v>0.04</v>
      </c>
      <c r="Q4979" s="68">
        <v>4.8099999999999996</v>
      </c>
      <c r="R4979" s="68" t="str" cm="1">
        <f t="array" ref="R4979">_xlfn.SWITCH(ROUND(Q4979,0),5,"Excellent",4,"Good",3,"Ok","Bad")</f>
        <v>Excellent</v>
      </c>
      <c r="S4979" s="17">
        <v>32</v>
      </c>
      <c r="T4979" s="17" t="str">
        <f t="shared" si="310"/>
        <v>No</v>
      </c>
      <c r="U4979" s="82">
        <v>43667</v>
      </c>
      <c r="V4979" s="82">
        <v>44051</v>
      </c>
      <c r="W4979" s="17">
        <v>309</v>
      </c>
      <c r="X4979" s="17" t="str">
        <f t="shared" si="311"/>
        <v>Active</v>
      </c>
      <c r="Y4979" s="17" t="s">
        <v>15615</v>
      </c>
      <c r="Z4979" s="17"/>
    </row>
    <row r="4980" spans="1:26" x14ac:dyDescent="0.25">
      <c r="A4980">
        <v>4979</v>
      </c>
      <c r="B4980" s="17" t="s">
        <v>14170</v>
      </c>
      <c r="C4980" s="17">
        <v>3468</v>
      </c>
      <c r="D4980" s="17" t="str">
        <f>INDEX(Hosts!$A:$O,MATCH(Places!$C4980,Hosts!$A:$A,0),MATCH(Places!D$1,Hosts!$1:$1,0))</f>
        <v>Within a few hours</v>
      </c>
      <c r="E4980" s="87">
        <f>INDEX(Hosts!$A:$O,MATCH(Places!$C4980,Hosts!$A:$A,0),MATCH(Places!E$1,Hosts!$1:$1,0))</f>
        <v>0.82</v>
      </c>
      <c r="F4980" s="87">
        <f>INDEX(Hosts!$A:$O,MATCH(Places!$C4980,Hosts!$A:$A,0),MATCH(Places!F$1,Hosts!$1:$1,0))</f>
        <v>0.85</v>
      </c>
      <c r="G4980" s="17" t="str">
        <f>INDEX(Hosts!$A:$O,MATCH(Places!$C4980,Hosts!$A:$A,0),MATCH(Places!G$1,Hosts!$1:$1,0))</f>
        <v>Yes</v>
      </c>
      <c r="H4980" s="17">
        <v>15</v>
      </c>
      <c r="I4980" s="17" t="str">
        <f>INDEX(Neighborhoods!$A:$C,MATCH(Places!$H4980,Neighborhoods!$A:$A,0),MATCH(Places!I$1,Neighborhoods!$1:$1,0))</f>
        <v>Manhattan</v>
      </c>
      <c r="J4980" s="17" t="str">
        <f>INDEX(Neighborhoods!$A:$C,MATCH(Places!$H4980,Neighborhoods!$A:$A,0),MATCH(Places!J$1,Neighborhoods!$1:$1,0))</f>
        <v>East Village</v>
      </c>
      <c r="K4980" s="17" t="s">
        <v>11822</v>
      </c>
      <c r="L4980" s="17" t="str">
        <f t="shared" si="308"/>
        <v>No</v>
      </c>
      <c r="M4980" s="17">
        <v>3</v>
      </c>
      <c r="N4980" s="17" t="str" cm="1">
        <f t="array" ref="N4980">_xlfn.IFS(M4980&lt;=2,"Small",M4980&lt;=5,"Medium",M4980&gt;5,"Large")</f>
        <v>Medium</v>
      </c>
      <c r="O4980" s="65">
        <v>180</v>
      </c>
      <c r="P4980" s="87">
        <f t="shared" si="309"/>
        <v>0.03</v>
      </c>
      <c r="Q4980" s="68">
        <v>5</v>
      </c>
      <c r="R4980" s="68" t="str" cm="1">
        <f t="array" ref="R4980">_xlfn.SWITCH(ROUND(Q4980,0),5,"Excellent",4,"Good",3,"Ok","Bad")</f>
        <v>Excellent</v>
      </c>
      <c r="S4980" s="17">
        <v>9</v>
      </c>
      <c r="T4980" s="17" t="str">
        <f t="shared" si="310"/>
        <v>No</v>
      </c>
      <c r="U4980" s="82">
        <v>43643</v>
      </c>
      <c r="V4980" s="82">
        <v>43798</v>
      </c>
      <c r="W4980" s="17">
        <v>365</v>
      </c>
      <c r="X4980" s="17" t="str">
        <f t="shared" si="311"/>
        <v>Active</v>
      </c>
      <c r="Y4980" s="17" t="s">
        <v>15616</v>
      </c>
      <c r="Z4980" s="17"/>
    </row>
    <row r="4981" spans="1:26" x14ac:dyDescent="0.25">
      <c r="A4981">
        <v>4980</v>
      </c>
      <c r="B4981" s="17" t="s">
        <v>3470</v>
      </c>
      <c r="C4981" s="17">
        <v>2987</v>
      </c>
      <c r="D4981" s="17" t="str">
        <f>INDEX(Hosts!$A:$O,MATCH(Places!$C4981,Hosts!$A:$A,0),MATCH(Places!D$1,Hosts!$1:$1,0))</f>
        <v>Within a few hours</v>
      </c>
      <c r="E4981" s="87">
        <f>INDEX(Hosts!$A:$O,MATCH(Places!$C4981,Hosts!$A:$A,0),MATCH(Places!E$1,Hosts!$1:$1,0))</f>
        <v>1</v>
      </c>
      <c r="F4981" s="87">
        <f>INDEX(Hosts!$A:$O,MATCH(Places!$C4981,Hosts!$A:$A,0),MATCH(Places!F$1,Hosts!$1:$1,0))</f>
        <v>0.99</v>
      </c>
      <c r="G4981" s="17" t="str">
        <f>INDEX(Hosts!$A:$O,MATCH(Places!$C4981,Hosts!$A:$A,0),MATCH(Places!G$1,Hosts!$1:$1,0))</f>
        <v>No</v>
      </c>
      <c r="H4981" s="17">
        <v>31</v>
      </c>
      <c r="I4981" s="17" t="str">
        <f>INDEX(Neighborhoods!$A:$C,MATCH(Places!$H4981,Neighborhoods!$A:$A,0),MATCH(Places!I$1,Neighborhoods!$1:$1,0))</f>
        <v>Staten Island</v>
      </c>
      <c r="J4981" s="17" t="str">
        <f>INDEX(Neighborhoods!$A:$C,MATCH(Places!$H4981,Neighborhoods!$A:$A,0),MATCH(Places!J$1,Neighborhoods!$1:$1,0))</f>
        <v>West Brighton</v>
      </c>
      <c r="K4981" s="17" t="s">
        <v>11822</v>
      </c>
      <c r="L4981" s="17" t="str">
        <f t="shared" si="308"/>
        <v>No</v>
      </c>
      <c r="M4981" s="17">
        <v>8</v>
      </c>
      <c r="N4981" s="17" t="str" cm="1">
        <f t="array" ref="N4981">_xlfn.IFS(M4981&lt;=2,"Small",M4981&lt;=5,"Medium",M4981&gt;5,"Large")</f>
        <v>Large</v>
      </c>
      <c r="O4981" s="65">
        <v>175</v>
      </c>
      <c r="P4981" s="87">
        <f t="shared" si="309"/>
        <v>0.03</v>
      </c>
      <c r="Q4981" s="68">
        <v>4.33</v>
      </c>
      <c r="R4981" s="68" t="str" cm="1">
        <f t="array" ref="R4981">_xlfn.SWITCH(ROUND(Q4981,0),5,"Excellent",4,"Good",3,"Ok","Bad")</f>
        <v>Good</v>
      </c>
      <c r="S4981" s="17">
        <v>6</v>
      </c>
      <c r="T4981" s="17" t="str">
        <f t="shared" si="310"/>
        <v>No</v>
      </c>
      <c r="U4981" s="82">
        <v>43667</v>
      </c>
      <c r="V4981" s="82">
        <v>43832</v>
      </c>
      <c r="W4981" s="17">
        <v>365</v>
      </c>
      <c r="X4981" s="17" t="str">
        <f t="shared" si="311"/>
        <v>Active</v>
      </c>
      <c r="Y4981" s="17" t="s">
        <v>15615</v>
      </c>
      <c r="Z4981" s="17"/>
    </row>
    <row r="4982" spans="1:26" x14ac:dyDescent="0.25">
      <c r="A4982">
        <v>4981</v>
      </c>
      <c r="B4982" s="17" t="s">
        <v>13541</v>
      </c>
      <c r="C4982" s="17">
        <v>3889</v>
      </c>
      <c r="D4982" s="17" t="str">
        <f>INDEX(Hosts!$A:$O,MATCH(Places!$C4982,Hosts!$A:$A,0),MATCH(Places!D$1,Hosts!$1:$1,0))</f>
        <v>Within a few hours</v>
      </c>
      <c r="E4982" s="87">
        <f>INDEX(Hosts!$A:$O,MATCH(Places!$C4982,Hosts!$A:$A,0),MATCH(Places!E$1,Hosts!$1:$1,0))</f>
        <v>0.75</v>
      </c>
      <c r="F4982" s="87">
        <f>INDEX(Hosts!$A:$O,MATCH(Places!$C4982,Hosts!$A:$A,0),MATCH(Places!F$1,Hosts!$1:$1,0))</f>
        <v>0.97</v>
      </c>
      <c r="G4982" s="17" t="str">
        <f>INDEX(Hosts!$A:$O,MATCH(Places!$C4982,Hosts!$A:$A,0),MATCH(Places!G$1,Hosts!$1:$1,0))</f>
        <v>No</v>
      </c>
      <c r="H4982" s="17">
        <v>17</v>
      </c>
      <c r="I4982" s="17" t="str">
        <f>INDEX(Neighborhoods!$A:$C,MATCH(Places!$H4982,Neighborhoods!$A:$A,0),MATCH(Places!I$1,Neighborhoods!$1:$1,0))</f>
        <v>Manhattan</v>
      </c>
      <c r="J4982" s="17" t="str">
        <f>INDEX(Neighborhoods!$A:$C,MATCH(Places!$H4982,Neighborhoods!$A:$A,0),MATCH(Places!J$1,Neighborhoods!$1:$1,0))</f>
        <v>Hell's Kitchen</v>
      </c>
      <c r="K4982" s="17" t="s">
        <v>11822</v>
      </c>
      <c r="L4982" s="17" t="str">
        <f t="shared" si="308"/>
        <v>No</v>
      </c>
      <c r="M4982" s="17">
        <v>4</v>
      </c>
      <c r="N4982" s="17" t="str" cm="1">
        <f t="array" ref="N4982">_xlfn.IFS(M4982&lt;=2,"Small",M4982&lt;=5,"Medium",M4982&gt;5,"Large")</f>
        <v>Medium</v>
      </c>
      <c r="O4982" s="65">
        <v>266</v>
      </c>
      <c r="P4982" s="87">
        <f t="shared" si="309"/>
        <v>0.04</v>
      </c>
      <c r="Q4982" s="68">
        <v>4.83</v>
      </c>
      <c r="R4982" s="68" t="str" cm="1">
        <f t="array" ref="R4982">_xlfn.SWITCH(ROUND(Q4982,0),5,"Excellent",4,"Good",3,"Ok","Bad")</f>
        <v>Excellent</v>
      </c>
      <c r="S4982" s="17">
        <v>40</v>
      </c>
      <c r="T4982" s="17" t="str">
        <f t="shared" si="310"/>
        <v>No</v>
      </c>
      <c r="U4982" s="82">
        <v>43644</v>
      </c>
      <c r="V4982" s="82">
        <v>44023</v>
      </c>
      <c r="W4982" s="17">
        <v>226</v>
      </c>
      <c r="X4982" s="17" t="str">
        <f t="shared" si="311"/>
        <v>Active</v>
      </c>
      <c r="Y4982" s="17" t="s">
        <v>15616</v>
      </c>
      <c r="Z4982" s="17"/>
    </row>
    <row r="4983" spans="1:26" x14ac:dyDescent="0.25">
      <c r="A4983">
        <v>4982</v>
      </c>
      <c r="B4983" s="17" t="s">
        <v>13982</v>
      </c>
      <c r="C4983" s="17">
        <v>3275</v>
      </c>
      <c r="D4983" s="17" t="str">
        <f>INDEX(Hosts!$A:$O,MATCH(Places!$C4983,Hosts!$A:$A,0),MATCH(Places!D$1,Hosts!$1:$1,0))</f>
        <v>Within a few hours</v>
      </c>
      <c r="E4983" s="87">
        <f>INDEX(Hosts!$A:$O,MATCH(Places!$C4983,Hosts!$A:$A,0),MATCH(Places!E$1,Hosts!$1:$1,0))</f>
        <v>0.93</v>
      </c>
      <c r="F4983" s="87">
        <f>INDEX(Hosts!$A:$O,MATCH(Places!$C4983,Hosts!$A:$A,0),MATCH(Places!F$1,Hosts!$1:$1,0))</f>
        <v>0.97</v>
      </c>
      <c r="G4983" s="17" t="str">
        <f>INDEX(Hosts!$A:$O,MATCH(Places!$C4983,Hosts!$A:$A,0),MATCH(Places!G$1,Hosts!$1:$1,0))</f>
        <v>Yes</v>
      </c>
      <c r="H4983" s="17">
        <v>25</v>
      </c>
      <c r="I4983" s="17" t="str">
        <f>INDEX(Neighborhoods!$A:$C,MATCH(Places!$H4983,Neighborhoods!$A:$A,0),MATCH(Places!I$1,Neighborhoods!$1:$1,0))</f>
        <v>Queens</v>
      </c>
      <c r="J4983" s="17" t="str">
        <f>INDEX(Neighborhoods!$A:$C,MATCH(Places!$H4983,Neighborhoods!$A:$A,0),MATCH(Places!J$1,Neighborhoods!$1:$1,0))</f>
        <v>Ridgewood</v>
      </c>
      <c r="K4983" s="17" t="s">
        <v>1</v>
      </c>
      <c r="L4983" s="17" t="str">
        <f t="shared" si="308"/>
        <v>Yes</v>
      </c>
      <c r="M4983" s="17">
        <v>2</v>
      </c>
      <c r="N4983" s="17" t="str" cm="1">
        <f t="array" ref="N4983">_xlfn.IFS(M4983&lt;=2,"Small",M4983&lt;=5,"Medium",M4983&gt;5,"Large")</f>
        <v>Small</v>
      </c>
      <c r="O4983" s="65">
        <v>162</v>
      </c>
      <c r="P4983" s="87">
        <f t="shared" si="309"/>
        <v>0.03</v>
      </c>
      <c r="Q4983" s="68">
        <v>5</v>
      </c>
      <c r="R4983" s="68" t="str" cm="1">
        <f t="array" ref="R4983">_xlfn.SWITCH(ROUND(Q4983,0),5,"Excellent",4,"Good",3,"Ok","Bad")</f>
        <v>Excellent</v>
      </c>
      <c r="S4983" s="17">
        <v>15</v>
      </c>
      <c r="T4983" s="17" t="str">
        <f t="shared" si="310"/>
        <v>No</v>
      </c>
      <c r="U4983" s="82">
        <v>43644</v>
      </c>
      <c r="V4983" s="82">
        <v>43848</v>
      </c>
      <c r="W4983" s="17">
        <v>142</v>
      </c>
      <c r="X4983" s="17" t="str">
        <f t="shared" si="311"/>
        <v>Active</v>
      </c>
      <c r="Y4983" s="17" t="s">
        <v>15616</v>
      </c>
      <c r="Z4983" s="17"/>
    </row>
    <row r="4984" spans="1:26" x14ac:dyDescent="0.25">
      <c r="A4984">
        <v>4983</v>
      </c>
      <c r="B4984" s="17" t="s">
        <v>3471</v>
      </c>
      <c r="C4984" s="17">
        <v>2297</v>
      </c>
      <c r="D4984" s="17" t="str">
        <f>INDEX(Hosts!$A:$O,MATCH(Places!$C4984,Hosts!$A:$A,0),MATCH(Places!D$1,Hosts!$1:$1,0))</f>
        <v>Within an hour</v>
      </c>
      <c r="E4984" s="87">
        <f>INDEX(Hosts!$A:$O,MATCH(Places!$C4984,Hosts!$A:$A,0),MATCH(Places!E$1,Hosts!$1:$1,0))</f>
        <v>1</v>
      </c>
      <c r="F4984" s="87">
        <f>INDEX(Hosts!$A:$O,MATCH(Places!$C4984,Hosts!$A:$A,0),MATCH(Places!F$1,Hosts!$1:$1,0))</f>
        <v>1</v>
      </c>
      <c r="G4984" s="17" t="str">
        <f>INDEX(Hosts!$A:$O,MATCH(Places!$C4984,Hosts!$A:$A,0),MATCH(Places!G$1,Hosts!$1:$1,0))</f>
        <v>No</v>
      </c>
      <c r="H4984" s="17">
        <v>12</v>
      </c>
      <c r="I4984" s="17" t="str">
        <f>INDEX(Neighborhoods!$A:$C,MATCH(Places!$H4984,Neighborhoods!$A:$A,0),MATCH(Places!I$1,Neighborhoods!$1:$1,0))</f>
        <v>Brooklyn</v>
      </c>
      <c r="J4984" s="17" t="str">
        <f>INDEX(Neighborhoods!$A:$C,MATCH(Places!$H4984,Neighborhoods!$A:$A,0),MATCH(Places!J$1,Neighborhoods!$1:$1,0))</f>
        <v>Williamsburg</v>
      </c>
      <c r="K4984" s="17" t="s">
        <v>16</v>
      </c>
      <c r="L4984" s="17" t="str">
        <f t="shared" si="308"/>
        <v>Yes</v>
      </c>
      <c r="M4984" s="17">
        <v>1</v>
      </c>
      <c r="N4984" s="17" t="str" cm="1">
        <f t="array" ref="N4984">_xlfn.IFS(M4984&lt;=2,"Small",M4984&lt;=5,"Medium",M4984&gt;5,"Large")</f>
        <v>Small</v>
      </c>
      <c r="O4984" s="65">
        <v>101</v>
      </c>
      <c r="P4984" s="87">
        <f t="shared" si="309"/>
        <v>0.03</v>
      </c>
      <c r="Q4984" s="68">
        <v>4.83</v>
      </c>
      <c r="R4984" s="68" t="str" cm="1">
        <f t="array" ref="R4984">_xlfn.SWITCH(ROUND(Q4984,0),5,"Excellent",4,"Good",3,"Ok","Bad")</f>
        <v>Excellent</v>
      </c>
      <c r="S4984" s="17">
        <v>12</v>
      </c>
      <c r="T4984" s="17" t="str">
        <f t="shared" si="310"/>
        <v>No</v>
      </c>
      <c r="U4984" s="82">
        <v>43648</v>
      </c>
      <c r="V4984" s="82">
        <v>43807</v>
      </c>
      <c r="W4984" s="17">
        <v>168</v>
      </c>
      <c r="X4984" s="17" t="str">
        <f t="shared" si="311"/>
        <v>Active</v>
      </c>
      <c r="Y4984" s="17" t="s">
        <v>15616</v>
      </c>
      <c r="Z4984" s="17"/>
    </row>
    <row r="4985" spans="1:26" x14ac:dyDescent="0.25">
      <c r="A4985">
        <v>4984</v>
      </c>
      <c r="B4985" s="17" t="s">
        <v>14020</v>
      </c>
      <c r="C4985" s="17">
        <v>3906</v>
      </c>
      <c r="D4985" s="17" t="str">
        <f>INDEX(Hosts!$A:$O,MATCH(Places!$C4985,Hosts!$A:$A,0),MATCH(Places!D$1,Hosts!$1:$1,0))</f>
        <v>Within a few hours</v>
      </c>
      <c r="E4985" s="87">
        <f>INDEX(Hosts!$A:$O,MATCH(Places!$C4985,Hosts!$A:$A,0),MATCH(Places!E$1,Hosts!$1:$1,0))</f>
        <v>1</v>
      </c>
      <c r="F4985" s="87">
        <f>INDEX(Hosts!$A:$O,MATCH(Places!$C4985,Hosts!$A:$A,0),MATCH(Places!F$1,Hosts!$1:$1,0))</f>
        <v>1</v>
      </c>
      <c r="G4985" s="17" t="str">
        <f>INDEX(Hosts!$A:$O,MATCH(Places!$C4985,Hosts!$A:$A,0),MATCH(Places!G$1,Hosts!$1:$1,0))</f>
        <v>No</v>
      </c>
      <c r="H4985" s="17">
        <v>8</v>
      </c>
      <c r="I4985" s="17" t="str">
        <f>INDEX(Neighborhoods!$A:$C,MATCH(Places!$H4985,Neighborhoods!$A:$A,0),MATCH(Places!I$1,Neighborhoods!$1:$1,0))</f>
        <v>Brooklyn</v>
      </c>
      <c r="J4985" s="17" t="str">
        <f>INDEX(Neighborhoods!$A:$C,MATCH(Places!$H4985,Neighborhoods!$A:$A,0),MATCH(Places!J$1,Neighborhoods!$1:$1,0))</f>
        <v>Bushwick</v>
      </c>
      <c r="K4985" s="17" t="s">
        <v>1</v>
      </c>
      <c r="L4985" s="17" t="str">
        <f t="shared" si="308"/>
        <v>Yes</v>
      </c>
      <c r="M4985" s="17">
        <v>2</v>
      </c>
      <c r="N4985" s="17" t="str" cm="1">
        <f t="array" ref="N4985">_xlfn.IFS(M4985&lt;=2,"Small",M4985&lt;=5,"Medium",M4985&gt;5,"Large")</f>
        <v>Small</v>
      </c>
      <c r="O4985" s="65">
        <v>49</v>
      </c>
      <c r="P4985" s="87">
        <f t="shared" si="309"/>
        <v>0.03</v>
      </c>
      <c r="Q4985" s="68">
        <v>4.92</v>
      </c>
      <c r="R4985" s="68" t="str" cm="1">
        <f t="array" ref="R4985">_xlfn.SWITCH(ROUND(Q4985,0),5,"Excellent",4,"Good",3,"Ok","Bad")</f>
        <v>Excellent</v>
      </c>
      <c r="S4985" s="17">
        <v>13</v>
      </c>
      <c r="T4985" s="17" t="str">
        <f t="shared" si="310"/>
        <v>No</v>
      </c>
      <c r="U4985" s="82">
        <v>43647</v>
      </c>
      <c r="V4985" s="82">
        <v>43901</v>
      </c>
      <c r="W4985" s="17">
        <v>0</v>
      </c>
      <c r="X4985" s="17" t="str">
        <f t="shared" si="311"/>
        <v>Inactive</v>
      </c>
      <c r="Y4985" s="17" t="s">
        <v>15616</v>
      </c>
      <c r="Z4985" s="17"/>
    </row>
    <row r="4986" spans="1:26" x14ac:dyDescent="0.25">
      <c r="A4986">
        <v>4985</v>
      </c>
      <c r="B4986" s="17" t="s">
        <v>3472</v>
      </c>
      <c r="C4986" s="17">
        <v>56</v>
      </c>
      <c r="D4986" s="17" t="str">
        <f>INDEX(Hosts!$A:$O,MATCH(Places!$C4986,Hosts!$A:$A,0),MATCH(Places!D$1,Hosts!$1:$1,0))</f>
        <v>A few days or more</v>
      </c>
      <c r="E4986" s="87">
        <f>INDEX(Hosts!$A:$O,MATCH(Places!$C4986,Hosts!$A:$A,0),MATCH(Places!E$1,Hosts!$1:$1,0))</f>
        <v>0.33</v>
      </c>
      <c r="F4986" s="87">
        <f>INDEX(Hosts!$A:$O,MATCH(Places!$C4986,Hosts!$A:$A,0),MATCH(Places!F$1,Hosts!$1:$1,0))</f>
        <v>1</v>
      </c>
      <c r="G4986" s="17" t="str">
        <f>INDEX(Hosts!$A:$O,MATCH(Places!$C4986,Hosts!$A:$A,0),MATCH(Places!G$1,Hosts!$1:$1,0))</f>
        <v>No</v>
      </c>
      <c r="H4986" s="17">
        <v>12</v>
      </c>
      <c r="I4986" s="17" t="str">
        <f>INDEX(Neighborhoods!$A:$C,MATCH(Places!$H4986,Neighborhoods!$A:$A,0),MATCH(Places!I$1,Neighborhoods!$1:$1,0))</f>
        <v>Brooklyn</v>
      </c>
      <c r="J4986" s="17" t="str">
        <f>INDEX(Neighborhoods!$A:$C,MATCH(Places!$H4986,Neighborhoods!$A:$A,0),MATCH(Places!J$1,Neighborhoods!$1:$1,0))</f>
        <v>Williamsburg</v>
      </c>
      <c r="K4986" s="17" t="s">
        <v>11822</v>
      </c>
      <c r="L4986" s="17" t="str">
        <f t="shared" si="308"/>
        <v>No</v>
      </c>
      <c r="M4986" s="17">
        <v>5</v>
      </c>
      <c r="N4986" s="17" t="str" cm="1">
        <f t="array" ref="N4986">_xlfn.IFS(M4986&lt;=2,"Small",M4986&lt;=5,"Medium",M4986&gt;5,"Large")</f>
        <v>Medium</v>
      </c>
      <c r="O4986" s="65">
        <v>125</v>
      </c>
      <c r="P4986" s="87">
        <f t="shared" si="309"/>
        <v>0.03</v>
      </c>
      <c r="Q4986" s="68">
        <v>4.83</v>
      </c>
      <c r="R4986" s="68" t="str" cm="1">
        <f t="array" ref="R4986">_xlfn.SWITCH(ROUND(Q4986,0),5,"Excellent",4,"Good",3,"Ok","Bad")</f>
        <v>Excellent</v>
      </c>
      <c r="S4986" s="17">
        <v>6</v>
      </c>
      <c r="T4986" s="17" t="str">
        <f t="shared" si="310"/>
        <v>No</v>
      </c>
      <c r="U4986" s="82">
        <v>43639</v>
      </c>
      <c r="V4986" s="82">
        <v>43805</v>
      </c>
      <c r="W4986" s="17">
        <v>98</v>
      </c>
      <c r="X4986" s="17" t="str">
        <f t="shared" si="311"/>
        <v>Active</v>
      </c>
      <c r="Y4986" s="17" t="s">
        <v>15616</v>
      </c>
      <c r="Z4986" s="17"/>
    </row>
    <row r="4987" spans="1:26" x14ac:dyDescent="0.25">
      <c r="A4987">
        <v>4986</v>
      </c>
      <c r="B4987" s="17" t="s">
        <v>14437</v>
      </c>
      <c r="C4987" s="17">
        <v>3150</v>
      </c>
      <c r="D4987" s="17" t="str">
        <f>INDEX(Hosts!$A:$O,MATCH(Places!$C4987,Hosts!$A:$A,0),MATCH(Places!D$1,Hosts!$1:$1,0))</f>
        <v>Within an hour</v>
      </c>
      <c r="E4987" s="87">
        <f>INDEX(Hosts!$A:$O,MATCH(Places!$C4987,Hosts!$A:$A,0),MATCH(Places!E$1,Hosts!$1:$1,0))</f>
        <v>1</v>
      </c>
      <c r="F4987" s="87">
        <f>INDEX(Hosts!$A:$O,MATCH(Places!$C4987,Hosts!$A:$A,0),MATCH(Places!F$1,Hosts!$1:$1,0))</f>
        <v>0.91</v>
      </c>
      <c r="G4987" s="17" t="str">
        <f>INDEX(Hosts!$A:$O,MATCH(Places!$C4987,Hosts!$A:$A,0),MATCH(Places!G$1,Hosts!$1:$1,0))</f>
        <v>No</v>
      </c>
      <c r="H4987" s="17">
        <v>11</v>
      </c>
      <c r="I4987" s="17" t="str">
        <f>INDEX(Neighborhoods!$A:$C,MATCH(Places!$H4987,Neighborhoods!$A:$A,0),MATCH(Places!I$1,Neighborhoods!$1:$1,0))</f>
        <v>Brooklyn</v>
      </c>
      <c r="J4987" s="17" t="str">
        <f>INDEX(Neighborhoods!$A:$C,MATCH(Places!$H4987,Neighborhoods!$A:$A,0),MATCH(Places!J$1,Neighborhoods!$1:$1,0))</f>
        <v>Greenpoint</v>
      </c>
      <c r="K4987" s="17" t="s">
        <v>11822</v>
      </c>
      <c r="L4987" s="17" t="str">
        <f t="shared" si="308"/>
        <v>No</v>
      </c>
      <c r="M4987" s="17">
        <v>2</v>
      </c>
      <c r="N4987" s="17" t="str" cm="1">
        <f t="array" ref="N4987">_xlfn.IFS(M4987&lt;=2,"Small",M4987&lt;=5,"Medium",M4987&gt;5,"Large")</f>
        <v>Small</v>
      </c>
      <c r="O4987" s="65">
        <v>90</v>
      </c>
      <c r="P4987" s="87">
        <f t="shared" si="309"/>
        <v>0.03</v>
      </c>
      <c r="Q4987" s="68">
        <v>5</v>
      </c>
      <c r="R4987" s="68" t="str" cm="1">
        <f t="array" ref="R4987">_xlfn.SWITCH(ROUND(Q4987,0),5,"Excellent",4,"Good",3,"Ok","Bad")</f>
        <v>Excellent</v>
      </c>
      <c r="S4987" s="17">
        <v>4</v>
      </c>
      <c r="T4987" s="17" t="str">
        <f t="shared" si="310"/>
        <v>No</v>
      </c>
      <c r="U4987" s="82">
        <v>43764</v>
      </c>
      <c r="V4987" s="82">
        <v>43868</v>
      </c>
      <c r="W4987" s="17">
        <v>44</v>
      </c>
      <c r="X4987" s="17" t="str">
        <f t="shared" si="311"/>
        <v>Active</v>
      </c>
      <c r="Y4987" s="17" t="s">
        <v>15615</v>
      </c>
      <c r="Z4987" s="17"/>
    </row>
    <row r="4988" spans="1:26" x14ac:dyDescent="0.25">
      <c r="A4988">
        <v>4987</v>
      </c>
      <c r="B4988" s="17" t="s">
        <v>13382</v>
      </c>
      <c r="C4988" s="17">
        <v>3923</v>
      </c>
      <c r="D4988" s="17" t="str">
        <f>INDEX(Hosts!$A:$O,MATCH(Places!$C4988,Hosts!$A:$A,0),MATCH(Places!D$1,Hosts!$1:$1,0))</f>
        <v>Within a day</v>
      </c>
      <c r="E4988" s="87">
        <f>INDEX(Hosts!$A:$O,MATCH(Places!$C4988,Hosts!$A:$A,0),MATCH(Places!E$1,Hosts!$1:$1,0))</f>
        <v>1</v>
      </c>
      <c r="F4988" s="87">
        <f>INDEX(Hosts!$A:$O,MATCH(Places!$C4988,Hosts!$A:$A,0),MATCH(Places!F$1,Hosts!$1:$1,0))</f>
        <v>0.5</v>
      </c>
      <c r="G4988" s="17" t="str">
        <f>INDEX(Hosts!$A:$O,MATCH(Places!$C4988,Hosts!$A:$A,0),MATCH(Places!G$1,Hosts!$1:$1,0))</f>
        <v>No</v>
      </c>
      <c r="H4988" s="17">
        <v>17</v>
      </c>
      <c r="I4988" s="17" t="str">
        <f>INDEX(Neighborhoods!$A:$C,MATCH(Places!$H4988,Neighborhoods!$A:$A,0),MATCH(Places!I$1,Neighborhoods!$1:$1,0))</f>
        <v>Manhattan</v>
      </c>
      <c r="J4988" s="17" t="str">
        <f>INDEX(Neighborhoods!$A:$C,MATCH(Places!$H4988,Neighborhoods!$A:$A,0),MATCH(Places!J$1,Neighborhoods!$1:$1,0))</f>
        <v>Hell's Kitchen</v>
      </c>
      <c r="K4988" s="17" t="s">
        <v>11822</v>
      </c>
      <c r="L4988" s="17" t="str">
        <f t="shared" si="308"/>
        <v>No</v>
      </c>
      <c r="M4988" s="17">
        <v>2</v>
      </c>
      <c r="N4988" s="17" t="str" cm="1">
        <f t="array" ref="N4988">_xlfn.IFS(M4988&lt;=2,"Small",M4988&lt;=5,"Medium",M4988&gt;5,"Large")</f>
        <v>Small</v>
      </c>
      <c r="O4988" s="65">
        <v>175</v>
      </c>
      <c r="P4988" s="87">
        <f t="shared" si="309"/>
        <v>0.03</v>
      </c>
      <c r="Q4988" s="68">
        <v>4.57</v>
      </c>
      <c r="R4988" s="68" t="str" cm="1">
        <f t="array" ref="R4988">_xlfn.SWITCH(ROUND(Q4988,0),5,"Excellent",4,"Good",3,"Ok","Bad")</f>
        <v>Excellent</v>
      </c>
      <c r="S4988" s="17">
        <v>7</v>
      </c>
      <c r="T4988" s="17" t="str">
        <f t="shared" si="310"/>
        <v>No</v>
      </c>
      <c r="U4988" s="82">
        <v>43647</v>
      </c>
      <c r="V4988" s="82">
        <v>43800</v>
      </c>
      <c r="W4988" s="17">
        <v>9</v>
      </c>
      <c r="X4988" s="17" t="str">
        <f t="shared" si="311"/>
        <v>Active</v>
      </c>
      <c r="Y4988" s="17" t="s">
        <v>15615</v>
      </c>
      <c r="Z4988" s="17"/>
    </row>
    <row r="4989" spans="1:26" x14ac:dyDescent="0.25">
      <c r="A4989">
        <v>4988</v>
      </c>
      <c r="B4989" s="17" t="s">
        <v>3473</v>
      </c>
      <c r="C4989" s="17">
        <v>748</v>
      </c>
      <c r="D4989" s="17" t="str">
        <f>INDEX(Hosts!$A:$O,MATCH(Places!$C4989,Hosts!$A:$A,0),MATCH(Places!D$1,Hosts!$1:$1,0))</f>
        <v>Within a few hours</v>
      </c>
      <c r="E4989" s="87">
        <f>INDEX(Hosts!$A:$O,MATCH(Places!$C4989,Hosts!$A:$A,0),MATCH(Places!E$1,Hosts!$1:$1,0))</f>
        <v>1</v>
      </c>
      <c r="F4989" s="87">
        <f>INDEX(Hosts!$A:$O,MATCH(Places!$C4989,Hosts!$A:$A,0),MATCH(Places!F$1,Hosts!$1:$1,0))</f>
        <v>0.91</v>
      </c>
      <c r="G4989" s="17" t="str">
        <f>INDEX(Hosts!$A:$O,MATCH(Places!$C4989,Hosts!$A:$A,0),MATCH(Places!G$1,Hosts!$1:$1,0))</f>
        <v>No</v>
      </c>
      <c r="H4989" s="17">
        <v>12</v>
      </c>
      <c r="I4989" s="17" t="str">
        <f>INDEX(Neighborhoods!$A:$C,MATCH(Places!$H4989,Neighborhoods!$A:$A,0),MATCH(Places!I$1,Neighborhoods!$1:$1,0))</f>
        <v>Brooklyn</v>
      </c>
      <c r="J4989" s="17" t="str">
        <f>INDEX(Neighborhoods!$A:$C,MATCH(Places!$H4989,Neighborhoods!$A:$A,0),MATCH(Places!J$1,Neighborhoods!$1:$1,0))</f>
        <v>Williamsburg</v>
      </c>
      <c r="K4989" s="17" t="s">
        <v>11822</v>
      </c>
      <c r="L4989" s="17" t="str">
        <f t="shared" si="308"/>
        <v>No</v>
      </c>
      <c r="M4989" s="17">
        <v>6</v>
      </c>
      <c r="N4989" s="17" t="str" cm="1">
        <f t="array" ref="N4989">_xlfn.IFS(M4989&lt;=2,"Small",M4989&lt;=5,"Medium",M4989&gt;5,"Large")</f>
        <v>Large</v>
      </c>
      <c r="O4989" s="65">
        <v>70</v>
      </c>
      <c r="P4989" s="87">
        <f t="shared" si="309"/>
        <v>0.03</v>
      </c>
      <c r="Q4989" s="68">
        <v>4.58</v>
      </c>
      <c r="R4989" s="68" t="str" cm="1">
        <f t="array" ref="R4989">_xlfn.SWITCH(ROUND(Q4989,0),5,"Excellent",4,"Good",3,"Ok","Bad")</f>
        <v>Excellent</v>
      </c>
      <c r="S4989" s="17">
        <v>48</v>
      </c>
      <c r="T4989" s="17" t="str">
        <f t="shared" si="310"/>
        <v>No</v>
      </c>
      <c r="U4989" s="82">
        <v>43654</v>
      </c>
      <c r="V4989" s="82">
        <v>43975</v>
      </c>
      <c r="W4989" s="17">
        <v>56</v>
      </c>
      <c r="X4989" s="17" t="str">
        <f t="shared" si="311"/>
        <v>Active</v>
      </c>
      <c r="Y4989" s="17" t="s">
        <v>15615</v>
      </c>
      <c r="Z4989" s="17"/>
    </row>
    <row r="4990" spans="1:26" x14ac:dyDescent="0.25">
      <c r="A4990">
        <v>4989</v>
      </c>
      <c r="B4990" s="17" t="s">
        <v>13388</v>
      </c>
      <c r="C4990" s="17">
        <v>3911</v>
      </c>
      <c r="D4990" s="17" t="str">
        <f>INDEX(Hosts!$A:$O,MATCH(Places!$C4990,Hosts!$A:$A,0),MATCH(Places!D$1,Hosts!$1:$1,0))</f>
        <v>Within an hour</v>
      </c>
      <c r="E4990" s="87">
        <f>INDEX(Hosts!$A:$O,MATCH(Places!$C4990,Hosts!$A:$A,0),MATCH(Places!E$1,Hosts!$1:$1,0))</f>
        <v>1</v>
      </c>
      <c r="F4990" s="87">
        <f>INDEX(Hosts!$A:$O,MATCH(Places!$C4990,Hosts!$A:$A,0),MATCH(Places!F$1,Hosts!$1:$1,0))</f>
        <v>0.97</v>
      </c>
      <c r="G4990" s="17" t="str">
        <f>INDEX(Hosts!$A:$O,MATCH(Places!$C4990,Hosts!$A:$A,0),MATCH(Places!G$1,Hosts!$1:$1,0))</f>
        <v>No</v>
      </c>
      <c r="H4990" s="17">
        <v>12</v>
      </c>
      <c r="I4990" s="17" t="str">
        <f>INDEX(Neighborhoods!$A:$C,MATCH(Places!$H4990,Neighborhoods!$A:$A,0),MATCH(Places!I$1,Neighborhoods!$1:$1,0))</f>
        <v>Brooklyn</v>
      </c>
      <c r="J4990" s="17" t="str">
        <f>INDEX(Neighborhoods!$A:$C,MATCH(Places!$H4990,Neighborhoods!$A:$A,0),MATCH(Places!J$1,Neighborhoods!$1:$1,0))</f>
        <v>Williamsburg</v>
      </c>
      <c r="K4990" s="17" t="s">
        <v>11822</v>
      </c>
      <c r="L4990" s="17" t="str">
        <f t="shared" si="308"/>
        <v>No</v>
      </c>
      <c r="M4990" s="17">
        <v>2</v>
      </c>
      <c r="N4990" s="17" t="str" cm="1">
        <f t="array" ref="N4990">_xlfn.IFS(M4990&lt;=2,"Small",M4990&lt;=5,"Medium",M4990&gt;5,"Large")</f>
        <v>Small</v>
      </c>
      <c r="O4990" s="65">
        <v>105</v>
      </c>
      <c r="P4990" s="87">
        <f t="shared" si="309"/>
        <v>0.03</v>
      </c>
      <c r="Q4990" s="68">
        <v>4.8600000000000003</v>
      </c>
      <c r="R4990" s="68" t="str" cm="1">
        <f t="array" ref="R4990">_xlfn.SWITCH(ROUND(Q4990,0),5,"Excellent",4,"Good",3,"Ok","Bad")</f>
        <v>Excellent</v>
      </c>
      <c r="S4990" s="17">
        <v>37</v>
      </c>
      <c r="T4990" s="17" t="str">
        <f t="shared" si="310"/>
        <v>No</v>
      </c>
      <c r="U4990" s="82">
        <v>43646</v>
      </c>
      <c r="V4990" s="82">
        <v>44045</v>
      </c>
      <c r="W4990" s="17">
        <v>320</v>
      </c>
      <c r="X4990" s="17" t="str">
        <f t="shared" si="311"/>
        <v>Active</v>
      </c>
      <c r="Y4990" s="17" t="s">
        <v>15615</v>
      </c>
      <c r="Z4990" s="17"/>
    </row>
    <row r="4991" spans="1:26" x14ac:dyDescent="0.25">
      <c r="A4991">
        <v>4990</v>
      </c>
      <c r="B4991" s="17" t="s">
        <v>13575</v>
      </c>
      <c r="C4991" s="17">
        <v>3591</v>
      </c>
      <c r="D4991" s="17" t="str">
        <f>INDEX(Hosts!$A:$O,MATCH(Places!$C4991,Hosts!$A:$A,0),MATCH(Places!D$1,Hosts!$1:$1,0))</f>
        <v>Within an hour</v>
      </c>
      <c r="E4991" s="87">
        <f>INDEX(Hosts!$A:$O,MATCH(Places!$C4991,Hosts!$A:$A,0),MATCH(Places!E$1,Hosts!$1:$1,0))</f>
        <v>1</v>
      </c>
      <c r="F4991" s="87">
        <f>INDEX(Hosts!$A:$O,MATCH(Places!$C4991,Hosts!$A:$A,0),MATCH(Places!F$1,Hosts!$1:$1,0))</f>
        <v>1</v>
      </c>
      <c r="G4991" s="17" t="str">
        <f>INDEX(Hosts!$A:$O,MATCH(Places!$C4991,Hosts!$A:$A,0),MATCH(Places!G$1,Hosts!$1:$1,0))</f>
        <v>Yes</v>
      </c>
      <c r="H4991" s="17">
        <v>8</v>
      </c>
      <c r="I4991" s="17" t="str">
        <f>INDEX(Neighborhoods!$A:$C,MATCH(Places!$H4991,Neighborhoods!$A:$A,0),MATCH(Places!I$1,Neighborhoods!$1:$1,0))</f>
        <v>Brooklyn</v>
      </c>
      <c r="J4991" s="17" t="str">
        <f>INDEX(Neighborhoods!$A:$C,MATCH(Places!$H4991,Neighborhoods!$A:$A,0),MATCH(Places!J$1,Neighborhoods!$1:$1,0))</f>
        <v>Bushwick</v>
      </c>
      <c r="K4991" s="17" t="s">
        <v>11822</v>
      </c>
      <c r="L4991" s="17" t="str">
        <f t="shared" si="308"/>
        <v>No</v>
      </c>
      <c r="M4991" s="17">
        <v>4</v>
      </c>
      <c r="N4991" s="17" t="str" cm="1">
        <f t="array" ref="N4991">_xlfn.IFS(M4991&lt;=2,"Small",M4991&lt;=5,"Medium",M4991&gt;5,"Large")</f>
        <v>Medium</v>
      </c>
      <c r="O4991" s="65">
        <v>116</v>
      </c>
      <c r="P4991" s="87">
        <f t="shared" si="309"/>
        <v>0.03</v>
      </c>
      <c r="Q4991" s="68">
        <v>4.8600000000000003</v>
      </c>
      <c r="R4991" s="68" t="str" cm="1">
        <f t="array" ref="R4991">_xlfn.SWITCH(ROUND(Q4991,0),5,"Excellent",4,"Good",3,"Ok","Bad")</f>
        <v>Excellent</v>
      </c>
      <c r="S4991" s="17">
        <v>7</v>
      </c>
      <c r="T4991" s="17" t="str">
        <f t="shared" si="310"/>
        <v>No</v>
      </c>
      <c r="U4991" s="82">
        <v>43661</v>
      </c>
      <c r="V4991" s="82">
        <v>43909</v>
      </c>
      <c r="W4991" s="17">
        <v>0</v>
      </c>
      <c r="X4991" s="17" t="str">
        <f t="shared" si="311"/>
        <v>Inactive</v>
      </c>
      <c r="Y4991" s="17" t="s">
        <v>15616</v>
      </c>
      <c r="Z4991" s="17"/>
    </row>
    <row r="4992" spans="1:26" x14ac:dyDescent="0.25">
      <c r="A4992">
        <v>4991</v>
      </c>
      <c r="B4992" s="17" t="s">
        <v>14318</v>
      </c>
      <c r="C4992" s="17">
        <v>3153</v>
      </c>
      <c r="D4992" s="17" t="str">
        <f>INDEX(Hosts!$A:$O,MATCH(Places!$C4992,Hosts!$A:$A,0),MATCH(Places!D$1,Hosts!$1:$1,0))</f>
        <v>Within a few hours</v>
      </c>
      <c r="E4992" s="87">
        <f>INDEX(Hosts!$A:$O,MATCH(Places!$C4992,Hosts!$A:$A,0),MATCH(Places!E$1,Hosts!$1:$1,0))</f>
        <v>0.9</v>
      </c>
      <c r="F4992" s="87">
        <f>INDEX(Hosts!$A:$O,MATCH(Places!$C4992,Hosts!$A:$A,0),MATCH(Places!F$1,Hosts!$1:$1,0))</f>
        <v>0.98</v>
      </c>
      <c r="G4992" s="17" t="str">
        <f>INDEX(Hosts!$A:$O,MATCH(Places!$C4992,Hosts!$A:$A,0),MATCH(Places!G$1,Hosts!$1:$1,0))</f>
        <v>Yes</v>
      </c>
      <c r="H4992" s="17">
        <v>22</v>
      </c>
      <c r="I4992" s="17" t="str">
        <f>INDEX(Neighborhoods!$A:$C,MATCH(Places!$H4992,Neighborhoods!$A:$A,0),MATCH(Places!I$1,Neighborhoods!$1:$1,0))</f>
        <v>Queens</v>
      </c>
      <c r="J4992" s="17" t="str">
        <f>INDEX(Neighborhoods!$A:$C,MATCH(Places!$H4992,Neighborhoods!$A:$A,0),MATCH(Places!J$1,Neighborhoods!$1:$1,0))</f>
        <v>Flushing</v>
      </c>
      <c r="K4992" s="17" t="s">
        <v>11822</v>
      </c>
      <c r="L4992" s="17" t="str">
        <f t="shared" si="308"/>
        <v>No</v>
      </c>
      <c r="M4992" s="17">
        <v>4</v>
      </c>
      <c r="N4992" s="17" t="str" cm="1">
        <f t="array" ref="N4992">_xlfn.IFS(M4992&lt;=2,"Small",M4992&lt;=5,"Medium",M4992&gt;5,"Large")</f>
        <v>Medium</v>
      </c>
      <c r="O4992" s="65">
        <v>85</v>
      </c>
      <c r="P4992" s="87">
        <f t="shared" si="309"/>
        <v>0.03</v>
      </c>
      <c r="Q4992" s="68">
        <v>4.82</v>
      </c>
      <c r="R4992" s="68" t="str" cm="1">
        <f t="array" ref="R4992">_xlfn.SWITCH(ROUND(Q4992,0),5,"Excellent",4,"Good",3,"Ok","Bad")</f>
        <v>Excellent</v>
      </c>
      <c r="S4992" s="17">
        <v>11</v>
      </c>
      <c r="T4992" s="17" t="str">
        <f t="shared" si="310"/>
        <v>No</v>
      </c>
      <c r="U4992" s="82">
        <v>43758</v>
      </c>
      <c r="V4992" s="82">
        <v>43963</v>
      </c>
      <c r="W4992" s="17">
        <v>0</v>
      </c>
      <c r="X4992" s="17" t="str">
        <f t="shared" si="311"/>
        <v>Inactive</v>
      </c>
      <c r="Y4992" s="17" t="s">
        <v>15616</v>
      </c>
      <c r="Z4992" s="17"/>
    </row>
    <row r="4993" spans="1:26" x14ac:dyDescent="0.25">
      <c r="A4993">
        <v>4992</v>
      </c>
      <c r="B4993" s="17" t="s">
        <v>3474</v>
      </c>
      <c r="C4993" s="17">
        <v>3928</v>
      </c>
      <c r="D4993" s="17" t="str">
        <f>INDEX(Hosts!$A:$O,MATCH(Places!$C4993,Hosts!$A:$A,0),MATCH(Places!D$1,Hosts!$1:$1,0))</f>
        <v>Within an hour</v>
      </c>
      <c r="E4993" s="87">
        <f>INDEX(Hosts!$A:$O,MATCH(Places!$C4993,Hosts!$A:$A,0),MATCH(Places!E$1,Hosts!$1:$1,0))</f>
        <v>1</v>
      </c>
      <c r="F4993" s="87">
        <f>INDEX(Hosts!$A:$O,MATCH(Places!$C4993,Hosts!$A:$A,0),MATCH(Places!F$1,Hosts!$1:$1,0))</f>
        <v>1</v>
      </c>
      <c r="G4993" s="17" t="str">
        <f>INDEX(Hosts!$A:$O,MATCH(Places!$C4993,Hosts!$A:$A,0),MATCH(Places!G$1,Hosts!$1:$1,0))</f>
        <v>No</v>
      </c>
      <c r="H4993" s="17">
        <v>1</v>
      </c>
      <c r="I4993" s="17" t="str">
        <f>INDEX(Neighborhoods!$A:$C,MATCH(Places!$H4993,Neighborhoods!$A:$A,0),MATCH(Places!I$1,Neighborhoods!$1:$1,0))</f>
        <v>Bronx</v>
      </c>
      <c r="J4993" s="17" t="str">
        <f>INDEX(Neighborhoods!$A:$C,MATCH(Places!$H4993,Neighborhoods!$A:$A,0),MATCH(Places!J$1,Neighborhoods!$1:$1,0))</f>
        <v>Allerton</v>
      </c>
      <c r="K4993" s="17" t="s">
        <v>11822</v>
      </c>
      <c r="L4993" s="17" t="str">
        <f t="shared" si="308"/>
        <v>No</v>
      </c>
      <c r="M4993" s="17">
        <v>5</v>
      </c>
      <c r="N4993" s="17" t="str" cm="1">
        <f t="array" ref="N4993">_xlfn.IFS(M4993&lt;=2,"Small",M4993&lt;=5,"Medium",M4993&gt;5,"Large")</f>
        <v>Medium</v>
      </c>
      <c r="O4993" s="65">
        <v>122</v>
      </c>
      <c r="P4993" s="87">
        <f t="shared" si="309"/>
        <v>0.03</v>
      </c>
      <c r="Q4993" s="68">
        <v>4.82</v>
      </c>
      <c r="R4993" s="68" t="str" cm="1">
        <f t="array" ref="R4993">_xlfn.SWITCH(ROUND(Q4993,0),5,"Excellent",4,"Good",3,"Ok","Bad")</f>
        <v>Excellent</v>
      </c>
      <c r="S4993" s="17">
        <v>39</v>
      </c>
      <c r="T4993" s="17" t="str">
        <f t="shared" si="310"/>
        <v>No</v>
      </c>
      <c r="U4993" s="82">
        <v>43646</v>
      </c>
      <c r="V4993" s="82">
        <v>43945</v>
      </c>
      <c r="W4993" s="17">
        <v>135</v>
      </c>
      <c r="X4993" s="17" t="str">
        <f t="shared" si="311"/>
        <v>Active</v>
      </c>
      <c r="Y4993" s="17" t="s">
        <v>15616</v>
      </c>
      <c r="Z4993" s="17"/>
    </row>
    <row r="4994" spans="1:26" x14ac:dyDescent="0.25">
      <c r="A4994">
        <v>4993</v>
      </c>
      <c r="B4994" s="17" t="s">
        <v>3475</v>
      </c>
      <c r="C4994" s="17">
        <v>555</v>
      </c>
      <c r="D4994" s="17" t="str">
        <f>INDEX(Hosts!$A:$O,MATCH(Places!$C4994,Hosts!$A:$A,0),MATCH(Places!D$1,Hosts!$1:$1,0))</f>
        <v>Within a day</v>
      </c>
      <c r="E4994" s="87">
        <f>INDEX(Hosts!$A:$O,MATCH(Places!$C4994,Hosts!$A:$A,0),MATCH(Places!E$1,Hosts!$1:$1,0))</f>
        <v>0.5</v>
      </c>
      <c r="F4994" s="87">
        <f>INDEX(Hosts!$A:$O,MATCH(Places!$C4994,Hosts!$A:$A,0),MATCH(Places!F$1,Hosts!$1:$1,0))</f>
        <v>0.87</v>
      </c>
      <c r="G4994" s="17" t="str">
        <f>INDEX(Hosts!$A:$O,MATCH(Places!$C4994,Hosts!$A:$A,0),MATCH(Places!G$1,Hosts!$1:$1,0))</f>
        <v>Yes</v>
      </c>
      <c r="H4994" s="17">
        <v>12</v>
      </c>
      <c r="I4994" s="17" t="str">
        <f>INDEX(Neighborhoods!$A:$C,MATCH(Places!$H4994,Neighborhoods!$A:$A,0),MATCH(Places!I$1,Neighborhoods!$1:$1,0))</f>
        <v>Brooklyn</v>
      </c>
      <c r="J4994" s="17" t="str">
        <f>INDEX(Neighborhoods!$A:$C,MATCH(Places!$H4994,Neighborhoods!$A:$A,0),MATCH(Places!J$1,Neighborhoods!$1:$1,0))</f>
        <v>Williamsburg</v>
      </c>
      <c r="K4994" s="17" t="s">
        <v>11822</v>
      </c>
      <c r="L4994" s="17" t="str">
        <f t="shared" ref="L4994:L5057" si="312">IF(OR(K4994="Private room",K4994="Shared room"),"Yes","No")</f>
        <v>No</v>
      </c>
      <c r="M4994" s="17">
        <v>2</v>
      </c>
      <c r="N4994" s="17" t="str" cm="1">
        <f t="array" ref="N4994">_xlfn.IFS(M4994&lt;=2,"Small",M4994&lt;=5,"Medium",M4994&gt;5,"Large")</f>
        <v>Small</v>
      </c>
      <c r="O4994" s="65">
        <v>180</v>
      </c>
      <c r="P4994" s="87">
        <f t="shared" ref="P4994:P5057" si="313">VLOOKUP(O4994,$AB$1:$AC$5,2)</f>
        <v>0.03</v>
      </c>
      <c r="Q4994" s="68">
        <v>5</v>
      </c>
      <c r="R4994" s="68" t="str" cm="1">
        <f t="array" ref="R4994">_xlfn.SWITCH(ROUND(Q4994,0),5,"Excellent",4,"Good",3,"Ok","Bad")</f>
        <v>Excellent</v>
      </c>
      <c r="S4994" s="17">
        <v>12</v>
      </c>
      <c r="T4994" s="17" t="str">
        <f t="shared" ref="T4994:T5057" si="314">IF(AND(Q4994&gt;=4.8,S4994&gt;100),"Yes","No")</f>
        <v>No</v>
      </c>
      <c r="U4994" s="82">
        <v>43653</v>
      </c>
      <c r="V4994" s="82">
        <v>43833</v>
      </c>
      <c r="W4994" s="17">
        <v>0</v>
      </c>
      <c r="X4994" s="17" t="str">
        <f t="shared" ref="X4994:X5057" si="315">IF(W4994&lt;&gt;0,"Active","Inactive")</f>
        <v>Inactive</v>
      </c>
      <c r="Y4994" s="17" t="s">
        <v>15615</v>
      </c>
      <c r="Z4994" s="17"/>
    </row>
    <row r="4995" spans="1:26" x14ac:dyDescent="0.25">
      <c r="A4995">
        <v>4994</v>
      </c>
      <c r="B4995" s="17" t="s">
        <v>3476</v>
      </c>
      <c r="C4995" s="17">
        <v>2648</v>
      </c>
      <c r="D4995" s="17" t="str">
        <f>INDEX(Hosts!$A:$O,MATCH(Places!$C4995,Hosts!$A:$A,0),MATCH(Places!D$1,Hosts!$1:$1,0))</f>
        <v>Within an hour</v>
      </c>
      <c r="E4995" s="87">
        <f>INDEX(Hosts!$A:$O,MATCH(Places!$C4995,Hosts!$A:$A,0),MATCH(Places!E$1,Hosts!$1:$1,0))</f>
        <v>1</v>
      </c>
      <c r="F4995" s="87">
        <f>INDEX(Hosts!$A:$O,MATCH(Places!$C4995,Hosts!$A:$A,0),MATCH(Places!F$1,Hosts!$1:$1,0))</f>
        <v>0.99</v>
      </c>
      <c r="G4995" s="17" t="str">
        <f>INDEX(Hosts!$A:$O,MATCH(Places!$C4995,Hosts!$A:$A,0),MATCH(Places!G$1,Hosts!$1:$1,0))</f>
        <v>Yes</v>
      </c>
      <c r="H4995" s="17">
        <v>16</v>
      </c>
      <c r="I4995" s="17" t="str">
        <f>INDEX(Neighborhoods!$A:$C,MATCH(Places!$H4995,Neighborhoods!$A:$A,0),MATCH(Places!I$1,Neighborhoods!$1:$1,0))</f>
        <v>Manhattan</v>
      </c>
      <c r="J4995" s="17" t="str">
        <f>INDEX(Neighborhoods!$A:$C,MATCH(Places!$H4995,Neighborhoods!$A:$A,0),MATCH(Places!J$1,Neighborhoods!$1:$1,0))</f>
        <v>Harlem</v>
      </c>
      <c r="K4995" s="17" t="s">
        <v>11822</v>
      </c>
      <c r="L4995" s="17" t="str">
        <f t="shared" si="312"/>
        <v>No</v>
      </c>
      <c r="M4995" s="17">
        <v>6</v>
      </c>
      <c r="N4995" s="17" t="str" cm="1">
        <f t="array" ref="N4995">_xlfn.IFS(M4995&lt;=2,"Small",M4995&lt;=5,"Medium",M4995&gt;5,"Large")</f>
        <v>Large</v>
      </c>
      <c r="O4995" s="65">
        <v>178</v>
      </c>
      <c r="P4995" s="87">
        <f t="shared" si="313"/>
        <v>0.03</v>
      </c>
      <c r="Q4995" s="68">
        <v>5</v>
      </c>
      <c r="R4995" s="68" t="str" cm="1">
        <f t="array" ref="R4995">_xlfn.SWITCH(ROUND(Q4995,0),5,"Excellent",4,"Good",3,"Ok","Bad")</f>
        <v>Excellent</v>
      </c>
      <c r="S4995" s="17">
        <v>43</v>
      </c>
      <c r="T4995" s="17" t="str">
        <f t="shared" si="314"/>
        <v>No</v>
      </c>
      <c r="U4995" s="82">
        <v>43669</v>
      </c>
      <c r="V4995" s="82">
        <v>44048</v>
      </c>
      <c r="W4995" s="17">
        <v>22</v>
      </c>
      <c r="X4995" s="17" t="str">
        <f t="shared" si="315"/>
        <v>Active</v>
      </c>
      <c r="Y4995" s="17" t="s">
        <v>15616</v>
      </c>
      <c r="Z4995" s="17"/>
    </row>
    <row r="4996" spans="1:26" x14ac:dyDescent="0.25">
      <c r="A4996">
        <v>4995</v>
      </c>
      <c r="B4996" s="17" t="s">
        <v>14670</v>
      </c>
      <c r="C4996" s="17">
        <v>3885</v>
      </c>
      <c r="D4996" s="17" t="str">
        <f>INDEX(Hosts!$A:$O,MATCH(Places!$C4996,Hosts!$A:$A,0),MATCH(Places!D$1,Hosts!$1:$1,0))</f>
        <v>A few days or more</v>
      </c>
      <c r="E4996" s="87">
        <f>INDEX(Hosts!$A:$O,MATCH(Places!$C4996,Hosts!$A:$A,0),MATCH(Places!E$1,Hosts!$1:$1,0))</f>
        <v>0.2</v>
      </c>
      <c r="F4996" s="87">
        <f>INDEX(Hosts!$A:$O,MATCH(Places!$C4996,Hosts!$A:$A,0),MATCH(Places!F$1,Hosts!$1:$1,0))</f>
        <v>1</v>
      </c>
      <c r="G4996" s="17" t="str">
        <f>INDEX(Hosts!$A:$O,MATCH(Places!$C4996,Hosts!$A:$A,0),MATCH(Places!G$1,Hosts!$1:$1,0))</f>
        <v>No</v>
      </c>
      <c r="H4996" s="17">
        <v>19</v>
      </c>
      <c r="I4996" s="17" t="str">
        <f>INDEX(Neighborhoods!$A:$C,MATCH(Places!$H4996,Neighborhoods!$A:$A,0),MATCH(Places!I$1,Neighborhoods!$1:$1,0))</f>
        <v>Manhattan</v>
      </c>
      <c r="J4996" s="17" t="str">
        <f>INDEX(Neighborhoods!$A:$C,MATCH(Places!$H4996,Neighborhoods!$A:$A,0),MATCH(Places!J$1,Neighborhoods!$1:$1,0))</f>
        <v>Upper East Side</v>
      </c>
      <c r="K4996" s="17" t="s">
        <v>11822</v>
      </c>
      <c r="L4996" s="17" t="str">
        <f t="shared" si="312"/>
        <v>No</v>
      </c>
      <c r="M4996" s="17">
        <v>3</v>
      </c>
      <c r="N4996" s="17" t="str" cm="1">
        <f t="array" ref="N4996">_xlfn.IFS(M4996&lt;=2,"Small",M4996&lt;=5,"Medium",M4996&gt;5,"Large")</f>
        <v>Medium</v>
      </c>
      <c r="O4996" s="65">
        <v>81</v>
      </c>
      <c r="P4996" s="87">
        <f t="shared" si="313"/>
        <v>0.03</v>
      </c>
      <c r="Q4996" s="68">
        <v>4.82</v>
      </c>
      <c r="R4996" s="68" t="str" cm="1">
        <f t="array" ref="R4996">_xlfn.SWITCH(ROUND(Q4996,0),5,"Excellent",4,"Good",3,"Ok","Bad")</f>
        <v>Excellent</v>
      </c>
      <c r="S4996" s="17">
        <v>11</v>
      </c>
      <c r="T4996" s="17" t="str">
        <f t="shared" si="314"/>
        <v>No</v>
      </c>
      <c r="U4996" s="82">
        <v>43743</v>
      </c>
      <c r="V4996" s="82">
        <v>43907</v>
      </c>
      <c r="W4996" s="17">
        <v>58</v>
      </c>
      <c r="X4996" s="17" t="str">
        <f t="shared" si="315"/>
        <v>Active</v>
      </c>
      <c r="Y4996" s="17" t="s">
        <v>15616</v>
      </c>
      <c r="Z4996" s="17"/>
    </row>
    <row r="4997" spans="1:26" x14ac:dyDescent="0.25">
      <c r="A4997">
        <v>4996</v>
      </c>
      <c r="B4997" s="17" t="s">
        <v>14307</v>
      </c>
      <c r="C4997" s="17">
        <v>3652</v>
      </c>
      <c r="D4997" s="17" t="str">
        <f>INDEX(Hosts!$A:$O,MATCH(Places!$C4997,Hosts!$A:$A,0),MATCH(Places!D$1,Hosts!$1:$1,0))</f>
        <v>Within an hour</v>
      </c>
      <c r="E4997" s="87">
        <f>INDEX(Hosts!$A:$O,MATCH(Places!$C4997,Hosts!$A:$A,0),MATCH(Places!E$1,Hosts!$1:$1,0))</f>
        <v>1</v>
      </c>
      <c r="F4997" s="87">
        <f>INDEX(Hosts!$A:$O,MATCH(Places!$C4997,Hosts!$A:$A,0),MATCH(Places!F$1,Hosts!$1:$1,0))</f>
        <v>0.96</v>
      </c>
      <c r="G4997" s="17" t="str">
        <f>INDEX(Hosts!$A:$O,MATCH(Places!$C4997,Hosts!$A:$A,0),MATCH(Places!G$1,Hosts!$1:$1,0))</f>
        <v>No</v>
      </c>
      <c r="H4997" s="17">
        <v>22</v>
      </c>
      <c r="I4997" s="17" t="str">
        <f>INDEX(Neighborhoods!$A:$C,MATCH(Places!$H4997,Neighborhoods!$A:$A,0),MATCH(Places!I$1,Neighborhoods!$1:$1,0))</f>
        <v>Queens</v>
      </c>
      <c r="J4997" s="17" t="str">
        <f>INDEX(Neighborhoods!$A:$C,MATCH(Places!$H4997,Neighborhoods!$A:$A,0),MATCH(Places!J$1,Neighborhoods!$1:$1,0))</f>
        <v>Flushing</v>
      </c>
      <c r="K4997" s="17" t="s">
        <v>1</v>
      </c>
      <c r="L4997" s="17" t="str">
        <f t="shared" si="312"/>
        <v>Yes</v>
      </c>
      <c r="M4997" s="17">
        <v>2</v>
      </c>
      <c r="N4997" s="17" t="str" cm="1">
        <f t="array" ref="N4997">_xlfn.IFS(M4997&lt;=2,"Small",M4997&lt;=5,"Medium",M4997&gt;5,"Large")</f>
        <v>Small</v>
      </c>
      <c r="O4997" s="65">
        <v>55</v>
      </c>
      <c r="P4997" s="87">
        <f t="shared" si="313"/>
        <v>0.03</v>
      </c>
      <c r="Q4997" s="68">
        <v>5</v>
      </c>
      <c r="R4997" s="68" t="str" cm="1">
        <f t="array" ref="R4997">_xlfn.SWITCH(ROUND(Q4997,0),5,"Excellent",4,"Good",3,"Ok","Bad")</f>
        <v>Excellent</v>
      </c>
      <c r="S4997" s="17">
        <v>16</v>
      </c>
      <c r="T4997" s="17" t="str">
        <f t="shared" si="314"/>
        <v>No</v>
      </c>
      <c r="U4997" s="82">
        <v>43648</v>
      </c>
      <c r="V4997" s="82">
        <v>43792</v>
      </c>
      <c r="W4997" s="17">
        <v>165</v>
      </c>
      <c r="X4997" s="17" t="str">
        <f t="shared" si="315"/>
        <v>Active</v>
      </c>
      <c r="Y4997" s="17" t="s">
        <v>15616</v>
      </c>
      <c r="Z4997" s="17"/>
    </row>
    <row r="4998" spans="1:26" x14ac:dyDescent="0.25">
      <c r="A4998">
        <v>4997</v>
      </c>
      <c r="B4998" s="17" t="s">
        <v>14897</v>
      </c>
      <c r="C4998" s="17">
        <v>3652</v>
      </c>
      <c r="D4998" s="17" t="str">
        <f>INDEX(Hosts!$A:$O,MATCH(Places!$C4998,Hosts!$A:$A,0),MATCH(Places!D$1,Hosts!$1:$1,0))</f>
        <v>Within an hour</v>
      </c>
      <c r="E4998" s="87">
        <f>INDEX(Hosts!$A:$O,MATCH(Places!$C4998,Hosts!$A:$A,0),MATCH(Places!E$1,Hosts!$1:$1,0))</f>
        <v>1</v>
      </c>
      <c r="F4998" s="87">
        <f>INDEX(Hosts!$A:$O,MATCH(Places!$C4998,Hosts!$A:$A,0),MATCH(Places!F$1,Hosts!$1:$1,0))</f>
        <v>0.96</v>
      </c>
      <c r="G4998" s="17" t="str">
        <f>INDEX(Hosts!$A:$O,MATCH(Places!$C4998,Hosts!$A:$A,0),MATCH(Places!G$1,Hosts!$1:$1,0))</f>
        <v>No</v>
      </c>
      <c r="H4998" s="17">
        <v>22</v>
      </c>
      <c r="I4998" s="17" t="str">
        <f>INDEX(Neighborhoods!$A:$C,MATCH(Places!$H4998,Neighborhoods!$A:$A,0),MATCH(Places!I$1,Neighborhoods!$1:$1,0))</f>
        <v>Queens</v>
      </c>
      <c r="J4998" s="17" t="str">
        <f>INDEX(Neighborhoods!$A:$C,MATCH(Places!$H4998,Neighborhoods!$A:$A,0),MATCH(Places!J$1,Neighborhoods!$1:$1,0))</f>
        <v>Flushing</v>
      </c>
      <c r="K4998" s="17" t="s">
        <v>1</v>
      </c>
      <c r="L4998" s="17" t="str">
        <f t="shared" si="312"/>
        <v>Yes</v>
      </c>
      <c r="M4998" s="17">
        <v>2</v>
      </c>
      <c r="N4998" s="17" t="str" cm="1">
        <f t="array" ref="N4998">_xlfn.IFS(M4998&lt;=2,"Small",M4998&lt;=5,"Medium",M4998&gt;5,"Large")</f>
        <v>Small</v>
      </c>
      <c r="O4998" s="65">
        <v>55</v>
      </c>
      <c r="P4998" s="87">
        <f t="shared" si="313"/>
        <v>0.03</v>
      </c>
      <c r="Q4998" s="68">
        <v>4.87</v>
      </c>
      <c r="R4998" s="68" t="str" cm="1">
        <f t="array" ref="R4998">_xlfn.SWITCH(ROUND(Q4998,0),5,"Excellent",4,"Good",3,"Ok","Bad")</f>
        <v>Excellent</v>
      </c>
      <c r="S4998" s="17">
        <v>15</v>
      </c>
      <c r="T4998" s="17" t="str">
        <f t="shared" si="314"/>
        <v>No</v>
      </c>
      <c r="U4998" s="82">
        <v>43652</v>
      </c>
      <c r="V4998" s="82">
        <v>43813</v>
      </c>
      <c r="W4998" s="17">
        <v>165</v>
      </c>
      <c r="X4998" s="17" t="str">
        <f t="shared" si="315"/>
        <v>Active</v>
      </c>
      <c r="Y4998" s="17" t="s">
        <v>15616</v>
      </c>
      <c r="Z4998" s="17"/>
    </row>
    <row r="4999" spans="1:26" x14ac:dyDescent="0.25">
      <c r="A4999">
        <v>4998</v>
      </c>
      <c r="B4999" s="17" t="s">
        <v>3477</v>
      </c>
      <c r="C4999" s="17">
        <v>1197</v>
      </c>
      <c r="D4999" s="17" t="str">
        <f>INDEX(Hosts!$A:$O,MATCH(Places!$C4999,Hosts!$A:$A,0),MATCH(Places!D$1,Hosts!$1:$1,0))</f>
        <v>Within an hour</v>
      </c>
      <c r="E4999" s="87">
        <f>INDEX(Hosts!$A:$O,MATCH(Places!$C4999,Hosts!$A:$A,0),MATCH(Places!E$1,Hosts!$1:$1,0))</f>
        <v>1</v>
      </c>
      <c r="F4999" s="87">
        <f>INDEX(Hosts!$A:$O,MATCH(Places!$C4999,Hosts!$A:$A,0),MATCH(Places!F$1,Hosts!$1:$1,0))</f>
        <v>0.82</v>
      </c>
      <c r="G4999" s="17" t="str">
        <f>INDEX(Hosts!$A:$O,MATCH(Places!$C4999,Hosts!$A:$A,0),MATCH(Places!G$1,Hosts!$1:$1,0))</f>
        <v>Yes</v>
      </c>
      <c r="H4999" s="17">
        <v>12</v>
      </c>
      <c r="I4999" s="17" t="str">
        <f>INDEX(Neighborhoods!$A:$C,MATCH(Places!$H4999,Neighborhoods!$A:$A,0),MATCH(Places!I$1,Neighborhoods!$1:$1,0))</f>
        <v>Brooklyn</v>
      </c>
      <c r="J4999" s="17" t="str">
        <f>INDEX(Neighborhoods!$A:$C,MATCH(Places!$H4999,Neighborhoods!$A:$A,0),MATCH(Places!J$1,Neighborhoods!$1:$1,0))</f>
        <v>Williamsburg</v>
      </c>
      <c r="K4999" s="17" t="s">
        <v>11822</v>
      </c>
      <c r="L4999" s="17" t="str">
        <f t="shared" si="312"/>
        <v>No</v>
      </c>
      <c r="M4999" s="17">
        <v>4</v>
      </c>
      <c r="N4999" s="17" t="str" cm="1">
        <f t="array" ref="N4999">_xlfn.IFS(M4999&lt;=2,"Small",M4999&lt;=5,"Medium",M4999&gt;5,"Large")</f>
        <v>Medium</v>
      </c>
      <c r="O4999" s="65">
        <v>695</v>
      </c>
      <c r="P4999" s="87">
        <f t="shared" si="313"/>
        <v>0.05</v>
      </c>
      <c r="Q4999" s="68">
        <v>5</v>
      </c>
      <c r="R4999" s="68" t="str" cm="1">
        <f t="array" ref="R4999">_xlfn.SWITCH(ROUND(Q4999,0),5,"Excellent",4,"Good",3,"Ok","Bad")</f>
        <v>Excellent</v>
      </c>
      <c r="S4999" s="17">
        <v>13</v>
      </c>
      <c r="T4999" s="17" t="str">
        <f t="shared" si="314"/>
        <v>No</v>
      </c>
      <c r="U4999" s="82">
        <v>43668</v>
      </c>
      <c r="V4999" s="82">
        <v>43854</v>
      </c>
      <c r="W4999" s="17">
        <v>0</v>
      </c>
      <c r="X4999" s="17" t="str">
        <f t="shared" si="315"/>
        <v>Inactive</v>
      </c>
      <c r="Y4999" s="17" t="s">
        <v>15615</v>
      </c>
      <c r="Z4999" s="17"/>
    </row>
    <row r="5000" spans="1:26" x14ac:dyDescent="0.25">
      <c r="A5000">
        <v>4999</v>
      </c>
      <c r="B5000" s="17" t="s">
        <v>3478</v>
      </c>
      <c r="C5000" s="17">
        <v>3916</v>
      </c>
      <c r="D5000" s="17" t="str">
        <f>INDEX(Hosts!$A:$O,MATCH(Places!$C5000,Hosts!$A:$A,0),MATCH(Places!D$1,Hosts!$1:$1,0))</f>
        <v>Within an hour</v>
      </c>
      <c r="E5000" s="87">
        <f>INDEX(Hosts!$A:$O,MATCH(Places!$C5000,Hosts!$A:$A,0),MATCH(Places!E$1,Hosts!$1:$1,0))</f>
        <v>1</v>
      </c>
      <c r="F5000" s="87">
        <f>INDEX(Hosts!$A:$O,MATCH(Places!$C5000,Hosts!$A:$A,0),MATCH(Places!F$1,Hosts!$1:$1,0))</f>
        <v>0.95</v>
      </c>
      <c r="G5000" s="17" t="str">
        <f>INDEX(Hosts!$A:$O,MATCH(Places!$C5000,Hosts!$A:$A,0),MATCH(Places!G$1,Hosts!$1:$1,0))</f>
        <v>No</v>
      </c>
      <c r="H5000" s="17">
        <v>12</v>
      </c>
      <c r="I5000" s="17" t="str">
        <f>INDEX(Neighborhoods!$A:$C,MATCH(Places!$H5000,Neighborhoods!$A:$A,0),MATCH(Places!I$1,Neighborhoods!$1:$1,0))</f>
        <v>Brooklyn</v>
      </c>
      <c r="J5000" s="17" t="str">
        <f>INDEX(Neighborhoods!$A:$C,MATCH(Places!$H5000,Neighborhoods!$A:$A,0),MATCH(Places!J$1,Neighborhoods!$1:$1,0))</f>
        <v>Williamsburg</v>
      </c>
      <c r="K5000" s="17" t="s">
        <v>11822</v>
      </c>
      <c r="L5000" s="17" t="str">
        <f t="shared" si="312"/>
        <v>No</v>
      </c>
      <c r="M5000" s="17">
        <v>6</v>
      </c>
      <c r="N5000" s="17" t="str" cm="1">
        <f t="array" ref="N5000">_xlfn.IFS(M5000&lt;=2,"Small",M5000&lt;=5,"Medium",M5000&gt;5,"Large")</f>
        <v>Large</v>
      </c>
      <c r="O5000" s="65">
        <v>66</v>
      </c>
      <c r="P5000" s="87">
        <f t="shared" si="313"/>
        <v>0.03</v>
      </c>
      <c r="Q5000" s="68">
        <v>4.88</v>
      </c>
      <c r="R5000" s="68" t="str" cm="1">
        <f t="array" ref="R5000">_xlfn.SWITCH(ROUND(Q5000,0),5,"Excellent",4,"Good",3,"Ok","Bad")</f>
        <v>Excellent</v>
      </c>
      <c r="S5000" s="17">
        <v>49</v>
      </c>
      <c r="T5000" s="17" t="str">
        <f t="shared" si="314"/>
        <v>No</v>
      </c>
      <c r="U5000" s="82">
        <v>43646</v>
      </c>
      <c r="V5000" s="82">
        <v>44024</v>
      </c>
      <c r="W5000" s="17">
        <v>38</v>
      </c>
      <c r="X5000" s="17" t="str">
        <f t="shared" si="315"/>
        <v>Active</v>
      </c>
      <c r="Y5000" s="17" t="s">
        <v>15615</v>
      </c>
      <c r="Z5000" s="17"/>
    </row>
    <row r="5001" spans="1:26" x14ac:dyDescent="0.25">
      <c r="A5001">
        <v>5000</v>
      </c>
      <c r="B5001" s="17" t="s">
        <v>14473</v>
      </c>
      <c r="C5001" s="17">
        <v>3930</v>
      </c>
      <c r="D5001" s="17" t="str">
        <f>INDEX(Hosts!$A:$O,MATCH(Places!$C5001,Hosts!$A:$A,0),MATCH(Places!D$1,Hosts!$1:$1,0))</f>
        <v>Within a day</v>
      </c>
      <c r="E5001" s="87">
        <f>INDEX(Hosts!$A:$O,MATCH(Places!$C5001,Hosts!$A:$A,0),MATCH(Places!E$1,Hosts!$1:$1,0))</f>
        <v>1</v>
      </c>
      <c r="F5001" s="87">
        <f>INDEX(Hosts!$A:$O,MATCH(Places!$C5001,Hosts!$A:$A,0),MATCH(Places!F$1,Hosts!$1:$1,0))</f>
        <v>0.98</v>
      </c>
      <c r="G5001" s="17" t="str">
        <f>INDEX(Hosts!$A:$O,MATCH(Places!$C5001,Hosts!$A:$A,0),MATCH(Places!G$1,Hosts!$1:$1,0))</f>
        <v>Yes</v>
      </c>
      <c r="H5001" s="17">
        <v>8</v>
      </c>
      <c r="I5001" s="17" t="str">
        <f>INDEX(Neighborhoods!$A:$C,MATCH(Places!$H5001,Neighborhoods!$A:$A,0),MATCH(Places!I$1,Neighborhoods!$1:$1,0))</f>
        <v>Brooklyn</v>
      </c>
      <c r="J5001" s="17" t="str">
        <f>INDEX(Neighborhoods!$A:$C,MATCH(Places!$H5001,Neighborhoods!$A:$A,0),MATCH(Places!J$1,Neighborhoods!$1:$1,0))</f>
        <v>Bushwick</v>
      </c>
      <c r="K5001" s="17" t="s">
        <v>11822</v>
      </c>
      <c r="L5001" s="17" t="str">
        <f t="shared" si="312"/>
        <v>No</v>
      </c>
      <c r="M5001" s="17">
        <v>8</v>
      </c>
      <c r="N5001" s="17" t="str" cm="1">
        <f t="array" ref="N5001">_xlfn.IFS(M5001&lt;=2,"Small",M5001&lt;=5,"Medium",M5001&gt;5,"Large")</f>
        <v>Large</v>
      </c>
      <c r="O5001" s="65">
        <v>186</v>
      </c>
      <c r="P5001" s="87">
        <f t="shared" si="313"/>
        <v>0.03</v>
      </c>
      <c r="Q5001" s="68">
        <v>5</v>
      </c>
      <c r="R5001" s="68" t="str" cm="1">
        <f t="array" ref="R5001">_xlfn.SWITCH(ROUND(Q5001,0),5,"Excellent",4,"Good",3,"Ok","Bad")</f>
        <v>Excellent</v>
      </c>
      <c r="S5001" s="17">
        <v>39</v>
      </c>
      <c r="T5001" s="17" t="str">
        <f t="shared" si="314"/>
        <v>No</v>
      </c>
      <c r="U5001" s="82">
        <v>43655</v>
      </c>
      <c r="V5001" s="82">
        <v>44019</v>
      </c>
      <c r="W5001" s="17">
        <v>221</v>
      </c>
      <c r="X5001" s="17" t="str">
        <f t="shared" si="315"/>
        <v>Active</v>
      </c>
      <c r="Y5001" s="17" t="s">
        <v>15615</v>
      </c>
      <c r="Z5001" s="17"/>
    </row>
    <row r="5002" spans="1:26" x14ac:dyDescent="0.25">
      <c r="A5002">
        <v>5001</v>
      </c>
      <c r="B5002" s="17" t="s">
        <v>3479</v>
      </c>
      <c r="C5002" s="17">
        <v>1456</v>
      </c>
      <c r="D5002" s="17" t="str">
        <f>INDEX(Hosts!$A:$O,MATCH(Places!$C5002,Hosts!$A:$A,0),MATCH(Places!D$1,Hosts!$1:$1,0))</f>
        <v>Within an hour</v>
      </c>
      <c r="E5002" s="87">
        <f>INDEX(Hosts!$A:$O,MATCH(Places!$C5002,Hosts!$A:$A,0),MATCH(Places!E$1,Hosts!$1:$1,0))</f>
        <v>0.9</v>
      </c>
      <c r="F5002" s="87">
        <f>INDEX(Hosts!$A:$O,MATCH(Places!$C5002,Hosts!$A:$A,0),MATCH(Places!F$1,Hosts!$1:$1,0))</f>
        <v>1</v>
      </c>
      <c r="G5002" s="17" t="str">
        <f>INDEX(Hosts!$A:$O,MATCH(Places!$C5002,Hosts!$A:$A,0),MATCH(Places!G$1,Hosts!$1:$1,0))</f>
        <v>No</v>
      </c>
      <c r="H5002" s="17">
        <v>18</v>
      </c>
      <c r="I5002" s="17" t="str">
        <f>INDEX(Neighborhoods!$A:$C,MATCH(Places!$H5002,Neighborhoods!$A:$A,0),MATCH(Places!I$1,Neighborhoods!$1:$1,0))</f>
        <v>Manhattan</v>
      </c>
      <c r="J5002" s="17" t="str">
        <f>INDEX(Neighborhoods!$A:$C,MATCH(Places!$H5002,Neighborhoods!$A:$A,0),MATCH(Places!J$1,Neighborhoods!$1:$1,0))</f>
        <v>Midtown</v>
      </c>
      <c r="K5002" s="17" t="s">
        <v>1</v>
      </c>
      <c r="L5002" s="17" t="str">
        <f t="shared" si="312"/>
        <v>Yes</v>
      </c>
      <c r="M5002" s="17">
        <v>2</v>
      </c>
      <c r="N5002" s="17" t="str" cm="1">
        <f t="array" ref="N5002">_xlfn.IFS(M5002&lt;=2,"Small",M5002&lt;=5,"Medium",M5002&gt;5,"Large")</f>
        <v>Small</v>
      </c>
      <c r="O5002" s="65">
        <v>75</v>
      </c>
      <c r="P5002" s="87">
        <f t="shared" si="313"/>
        <v>0.03</v>
      </c>
      <c r="Q5002" s="68">
        <v>4.75</v>
      </c>
      <c r="R5002" s="68" t="str" cm="1">
        <f t="array" ref="R5002">_xlfn.SWITCH(ROUND(Q5002,0),5,"Excellent",4,"Good",3,"Ok","Bad")</f>
        <v>Excellent</v>
      </c>
      <c r="S5002" s="17">
        <v>36</v>
      </c>
      <c r="T5002" s="17" t="str">
        <f t="shared" si="314"/>
        <v>No</v>
      </c>
      <c r="U5002" s="82">
        <v>43647</v>
      </c>
      <c r="V5002" s="82">
        <v>44025</v>
      </c>
      <c r="W5002" s="17">
        <v>55</v>
      </c>
      <c r="X5002" s="17" t="str">
        <f t="shared" si="315"/>
        <v>Active</v>
      </c>
      <c r="Y5002" s="17" t="s">
        <v>15616</v>
      </c>
      <c r="Z5002" s="17"/>
    </row>
    <row r="5003" spans="1:26" x14ac:dyDescent="0.25">
      <c r="A5003">
        <v>5002</v>
      </c>
      <c r="B5003" s="17" t="s">
        <v>13368</v>
      </c>
      <c r="C5003" s="17">
        <v>3906</v>
      </c>
      <c r="D5003" s="17" t="str">
        <f>INDEX(Hosts!$A:$O,MATCH(Places!$C5003,Hosts!$A:$A,0),MATCH(Places!D$1,Hosts!$1:$1,0))</f>
        <v>Within a few hours</v>
      </c>
      <c r="E5003" s="87">
        <f>INDEX(Hosts!$A:$O,MATCH(Places!$C5003,Hosts!$A:$A,0),MATCH(Places!E$1,Hosts!$1:$1,0))</f>
        <v>1</v>
      </c>
      <c r="F5003" s="87">
        <f>INDEX(Hosts!$A:$O,MATCH(Places!$C5003,Hosts!$A:$A,0),MATCH(Places!F$1,Hosts!$1:$1,0))</f>
        <v>1</v>
      </c>
      <c r="G5003" s="17" t="str">
        <f>INDEX(Hosts!$A:$O,MATCH(Places!$C5003,Hosts!$A:$A,0),MATCH(Places!G$1,Hosts!$1:$1,0))</f>
        <v>No</v>
      </c>
      <c r="H5003" s="17">
        <v>8</v>
      </c>
      <c r="I5003" s="17" t="str">
        <f>INDEX(Neighborhoods!$A:$C,MATCH(Places!$H5003,Neighborhoods!$A:$A,0),MATCH(Places!I$1,Neighborhoods!$1:$1,0))</f>
        <v>Brooklyn</v>
      </c>
      <c r="J5003" s="17" t="str">
        <f>INDEX(Neighborhoods!$A:$C,MATCH(Places!$H5003,Neighborhoods!$A:$A,0),MATCH(Places!J$1,Neighborhoods!$1:$1,0))</f>
        <v>Bushwick</v>
      </c>
      <c r="K5003" s="17" t="s">
        <v>1</v>
      </c>
      <c r="L5003" s="17" t="str">
        <f t="shared" si="312"/>
        <v>Yes</v>
      </c>
      <c r="M5003" s="17">
        <v>2</v>
      </c>
      <c r="N5003" s="17" t="str" cm="1">
        <f t="array" ref="N5003">_xlfn.IFS(M5003&lt;=2,"Small",M5003&lt;=5,"Medium",M5003&gt;5,"Large")</f>
        <v>Small</v>
      </c>
      <c r="O5003" s="65">
        <v>69</v>
      </c>
      <c r="P5003" s="87">
        <f t="shared" si="313"/>
        <v>0.03</v>
      </c>
      <c r="Q5003" s="68">
        <v>4.82</v>
      </c>
      <c r="R5003" s="68" t="str" cm="1">
        <f t="array" ref="R5003">_xlfn.SWITCH(ROUND(Q5003,0),5,"Excellent",4,"Good",3,"Ok","Bad")</f>
        <v>Excellent</v>
      </c>
      <c r="S5003" s="17">
        <v>39</v>
      </c>
      <c r="T5003" s="17" t="str">
        <f t="shared" si="314"/>
        <v>No</v>
      </c>
      <c r="U5003" s="82">
        <v>43646</v>
      </c>
      <c r="V5003" s="82">
        <v>43911</v>
      </c>
      <c r="W5003" s="17">
        <v>0</v>
      </c>
      <c r="X5003" s="17" t="str">
        <f t="shared" si="315"/>
        <v>Inactive</v>
      </c>
      <c r="Y5003" s="17" t="s">
        <v>15616</v>
      </c>
      <c r="Z5003" s="17"/>
    </row>
    <row r="5004" spans="1:26" x14ac:dyDescent="0.25">
      <c r="A5004">
        <v>5003</v>
      </c>
      <c r="B5004" s="17" t="s">
        <v>3480</v>
      </c>
      <c r="C5004" s="17">
        <v>2196</v>
      </c>
      <c r="D5004" s="17" t="str">
        <f>INDEX(Hosts!$A:$O,MATCH(Places!$C5004,Hosts!$A:$A,0),MATCH(Places!D$1,Hosts!$1:$1,0))</f>
        <v>Within a few hours</v>
      </c>
      <c r="E5004" s="87">
        <f>INDEX(Hosts!$A:$O,MATCH(Places!$C5004,Hosts!$A:$A,0),MATCH(Places!E$1,Hosts!$1:$1,0))</f>
        <v>1</v>
      </c>
      <c r="F5004" s="87">
        <f>INDEX(Hosts!$A:$O,MATCH(Places!$C5004,Hosts!$A:$A,0),MATCH(Places!F$1,Hosts!$1:$1,0))</f>
        <v>0.93</v>
      </c>
      <c r="G5004" s="17" t="str">
        <f>INDEX(Hosts!$A:$O,MATCH(Places!$C5004,Hosts!$A:$A,0),MATCH(Places!G$1,Hosts!$1:$1,0))</f>
        <v>No</v>
      </c>
      <c r="H5004" s="17">
        <v>22</v>
      </c>
      <c r="I5004" s="17" t="str">
        <f>INDEX(Neighborhoods!$A:$C,MATCH(Places!$H5004,Neighborhoods!$A:$A,0),MATCH(Places!I$1,Neighborhoods!$1:$1,0))</f>
        <v>Queens</v>
      </c>
      <c r="J5004" s="17" t="str">
        <f>INDEX(Neighborhoods!$A:$C,MATCH(Places!$H5004,Neighborhoods!$A:$A,0),MATCH(Places!J$1,Neighborhoods!$1:$1,0))</f>
        <v>Flushing</v>
      </c>
      <c r="K5004" s="17" t="s">
        <v>16</v>
      </c>
      <c r="L5004" s="17" t="str">
        <f t="shared" si="312"/>
        <v>Yes</v>
      </c>
      <c r="M5004" s="17">
        <v>1</v>
      </c>
      <c r="N5004" s="17" t="str" cm="1">
        <f t="array" ref="N5004">_xlfn.IFS(M5004&lt;=2,"Small",M5004&lt;=5,"Medium",M5004&gt;5,"Large")</f>
        <v>Small</v>
      </c>
      <c r="O5004" s="65">
        <v>25</v>
      </c>
      <c r="P5004" s="87">
        <f t="shared" si="313"/>
        <v>0.03</v>
      </c>
      <c r="Q5004" s="68">
        <v>4.8099999999999996</v>
      </c>
      <c r="R5004" s="68" t="str" cm="1">
        <f t="array" ref="R5004">_xlfn.SWITCH(ROUND(Q5004,0),5,"Excellent",4,"Good",3,"Ok","Bad")</f>
        <v>Excellent</v>
      </c>
      <c r="S5004" s="17">
        <v>31</v>
      </c>
      <c r="T5004" s="17" t="str">
        <f t="shared" si="314"/>
        <v>No</v>
      </c>
      <c r="U5004" s="82">
        <v>43646</v>
      </c>
      <c r="V5004" s="82">
        <v>44036</v>
      </c>
      <c r="W5004" s="17">
        <v>75</v>
      </c>
      <c r="X5004" s="17" t="str">
        <f t="shared" si="315"/>
        <v>Active</v>
      </c>
      <c r="Y5004" s="17" t="s">
        <v>15615</v>
      </c>
      <c r="Z5004" s="17"/>
    </row>
    <row r="5005" spans="1:26" x14ac:dyDescent="0.25">
      <c r="A5005">
        <v>5004</v>
      </c>
      <c r="B5005" s="17" t="s">
        <v>15123</v>
      </c>
      <c r="C5005" s="17">
        <v>1522</v>
      </c>
      <c r="D5005" s="17" t="str">
        <f>INDEX(Hosts!$A:$O,MATCH(Places!$C5005,Hosts!$A:$A,0),MATCH(Places!D$1,Hosts!$1:$1,0))</f>
        <v>Within a day</v>
      </c>
      <c r="E5005" s="87">
        <f>INDEX(Hosts!$A:$O,MATCH(Places!$C5005,Hosts!$A:$A,0),MATCH(Places!E$1,Hosts!$1:$1,0))</f>
        <v>0.8</v>
      </c>
      <c r="F5005" s="87">
        <f>INDEX(Hosts!$A:$O,MATCH(Places!$C5005,Hosts!$A:$A,0),MATCH(Places!F$1,Hosts!$1:$1,0))</f>
        <v>0.67</v>
      </c>
      <c r="G5005" s="17" t="str">
        <f>INDEX(Hosts!$A:$O,MATCH(Places!$C5005,Hosts!$A:$A,0),MATCH(Places!G$1,Hosts!$1:$1,0))</f>
        <v>No</v>
      </c>
      <c r="H5005" s="17">
        <v>20</v>
      </c>
      <c r="I5005" s="17" t="str">
        <f>INDEX(Neighborhoods!$A:$C,MATCH(Places!$H5005,Neighborhoods!$A:$A,0),MATCH(Places!I$1,Neighborhoods!$1:$1,0))</f>
        <v>Manhattan</v>
      </c>
      <c r="J5005" s="17" t="str">
        <f>INDEX(Neighborhoods!$A:$C,MATCH(Places!$H5005,Neighborhoods!$A:$A,0),MATCH(Places!J$1,Neighborhoods!$1:$1,0))</f>
        <v>Upper West Side</v>
      </c>
      <c r="K5005" s="17" t="s">
        <v>11822</v>
      </c>
      <c r="L5005" s="17" t="str">
        <f t="shared" si="312"/>
        <v>No</v>
      </c>
      <c r="M5005" s="17">
        <v>4</v>
      </c>
      <c r="N5005" s="17" t="str" cm="1">
        <f t="array" ref="N5005">_xlfn.IFS(M5005&lt;=2,"Small",M5005&lt;=5,"Medium",M5005&gt;5,"Large")</f>
        <v>Medium</v>
      </c>
      <c r="O5005" s="65">
        <v>130</v>
      </c>
      <c r="P5005" s="87">
        <f t="shared" si="313"/>
        <v>0.03</v>
      </c>
      <c r="Q5005" s="68">
        <v>4.5999999999999996</v>
      </c>
      <c r="R5005" s="68" t="str" cm="1">
        <f t="array" ref="R5005">_xlfn.SWITCH(ROUND(Q5005,0),5,"Excellent",4,"Good",3,"Ok","Bad")</f>
        <v>Excellent</v>
      </c>
      <c r="S5005" s="17">
        <v>5</v>
      </c>
      <c r="T5005" s="17" t="str">
        <f t="shared" si="314"/>
        <v>No</v>
      </c>
      <c r="U5005" s="82">
        <v>43672</v>
      </c>
      <c r="V5005" s="82">
        <v>44039</v>
      </c>
      <c r="W5005" s="17">
        <v>259</v>
      </c>
      <c r="X5005" s="17" t="str">
        <f t="shared" si="315"/>
        <v>Active</v>
      </c>
      <c r="Y5005" s="17" t="s">
        <v>15615</v>
      </c>
      <c r="Z5005" s="17"/>
    </row>
    <row r="5006" spans="1:26" x14ac:dyDescent="0.25">
      <c r="A5006">
        <v>5005</v>
      </c>
      <c r="B5006" s="17" t="s">
        <v>3481</v>
      </c>
      <c r="C5006" s="17">
        <v>1235</v>
      </c>
      <c r="D5006" s="17" t="str">
        <f>INDEX(Hosts!$A:$O,MATCH(Places!$C5006,Hosts!$A:$A,0),MATCH(Places!D$1,Hosts!$1:$1,0))</f>
        <v>Within a day</v>
      </c>
      <c r="E5006" s="87">
        <f>INDEX(Hosts!$A:$O,MATCH(Places!$C5006,Hosts!$A:$A,0),MATCH(Places!E$1,Hosts!$1:$1,0))</f>
        <v>0.5</v>
      </c>
      <c r="F5006" s="87">
        <f>INDEX(Hosts!$A:$O,MATCH(Places!$C5006,Hosts!$A:$A,0),MATCH(Places!F$1,Hosts!$1:$1,0))</f>
        <v>1</v>
      </c>
      <c r="G5006" s="17" t="str">
        <f>INDEX(Hosts!$A:$O,MATCH(Places!$C5006,Hosts!$A:$A,0),MATCH(Places!G$1,Hosts!$1:$1,0))</f>
        <v>No</v>
      </c>
      <c r="H5006" s="17">
        <v>17</v>
      </c>
      <c r="I5006" s="17" t="str">
        <f>INDEX(Neighborhoods!$A:$C,MATCH(Places!$H5006,Neighborhoods!$A:$A,0),MATCH(Places!I$1,Neighborhoods!$1:$1,0))</f>
        <v>Manhattan</v>
      </c>
      <c r="J5006" s="17" t="str">
        <f>INDEX(Neighborhoods!$A:$C,MATCH(Places!$H5006,Neighborhoods!$A:$A,0),MATCH(Places!J$1,Neighborhoods!$1:$1,0))</f>
        <v>Hell's Kitchen</v>
      </c>
      <c r="K5006" s="17" t="s">
        <v>11822</v>
      </c>
      <c r="L5006" s="17" t="str">
        <f t="shared" si="312"/>
        <v>No</v>
      </c>
      <c r="M5006" s="17">
        <v>4</v>
      </c>
      <c r="N5006" s="17" t="str" cm="1">
        <f t="array" ref="N5006">_xlfn.IFS(M5006&lt;=2,"Small",M5006&lt;=5,"Medium",M5006&gt;5,"Large")</f>
        <v>Medium</v>
      </c>
      <c r="O5006" s="65">
        <v>126</v>
      </c>
      <c r="P5006" s="87">
        <f t="shared" si="313"/>
        <v>0.03</v>
      </c>
      <c r="Q5006" s="68">
        <v>4.47</v>
      </c>
      <c r="R5006" s="68" t="str" cm="1">
        <f t="array" ref="R5006">_xlfn.SWITCH(ROUND(Q5006,0),5,"Excellent",4,"Good",3,"Ok","Bad")</f>
        <v>Good</v>
      </c>
      <c r="S5006" s="17">
        <v>43</v>
      </c>
      <c r="T5006" s="17" t="str">
        <f t="shared" si="314"/>
        <v>No</v>
      </c>
      <c r="U5006" s="82">
        <v>43672</v>
      </c>
      <c r="V5006" s="82">
        <v>43994</v>
      </c>
      <c r="W5006" s="17">
        <v>244</v>
      </c>
      <c r="X5006" s="17" t="str">
        <f t="shared" si="315"/>
        <v>Active</v>
      </c>
      <c r="Y5006" s="17" t="s">
        <v>15616</v>
      </c>
      <c r="Z5006" s="17"/>
    </row>
    <row r="5007" spans="1:26" x14ac:dyDescent="0.25">
      <c r="A5007">
        <v>5006</v>
      </c>
      <c r="B5007" s="17" t="s">
        <v>13171</v>
      </c>
      <c r="C5007" s="17">
        <v>125</v>
      </c>
      <c r="D5007" s="17" t="str">
        <f>INDEX(Hosts!$A:$O,MATCH(Places!$C5007,Hosts!$A:$A,0),MATCH(Places!D$1,Hosts!$1:$1,0))</f>
        <v>Within an hour</v>
      </c>
      <c r="E5007" s="87">
        <f>INDEX(Hosts!$A:$O,MATCH(Places!$C5007,Hosts!$A:$A,0),MATCH(Places!E$1,Hosts!$1:$1,0))</f>
        <v>1</v>
      </c>
      <c r="F5007" s="87">
        <f>INDEX(Hosts!$A:$O,MATCH(Places!$C5007,Hosts!$A:$A,0),MATCH(Places!F$1,Hosts!$1:$1,0))</f>
        <v>0.96</v>
      </c>
      <c r="G5007" s="17" t="str">
        <f>INDEX(Hosts!$A:$O,MATCH(Places!$C5007,Hosts!$A:$A,0),MATCH(Places!G$1,Hosts!$1:$1,0))</f>
        <v>Yes</v>
      </c>
      <c r="H5007" s="17">
        <v>7</v>
      </c>
      <c r="I5007" s="17" t="str">
        <f>INDEX(Neighborhoods!$A:$C,MATCH(Places!$H5007,Neighborhoods!$A:$A,0),MATCH(Places!I$1,Neighborhoods!$1:$1,0))</f>
        <v>Brooklyn</v>
      </c>
      <c r="J5007" s="17" t="str">
        <f>INDEX(Neighborhoods!$A:$C,MATCH(Places!$H5007,Neighborhoods!$A:$A,0),MATCH(Places!J$1,Neighborhoods!$1:$1,0))</f>
        <v>Bedford-Stuyvesant</v>
      </c>
      <c r="K5007" s="17" t="s">
        <v>11822</v>
      </c>
      <c r="L5007" s="17" t="str">
        <f t="shared" si="312"/>
        <v>No</v>
      </c>
      <c r="M5007" s="17">
        <v>2</v>
      </c>
      <c r="N5007" s="17" t="str" cm="1">
        <f t="array" ref="N5007">_xlfn.IFS(M5007&lt;=2,"Small",M5007&lt;=5,"Medium",M5007&gt;5,"Large")</f>
        <v>Small</v>
      </c>
      <c r="O5007" s="65">
        <v>154</v>
      </c>
      <c r="P5007" s="87">
        <f t="shared" si="313"/>
        <v>0.03</v>
      </c>
      <c r="Q5007" s="68">
        <v>5</v>
      </c>
      <c r="R5007" s="68" t="str" cm="1">
        <f t="array" ref="R5007">_xlfn.SWITCH(ROUND(Q5007,0),5,"Excellent",4,"Good",3,"Ok","Bad")</f>
        <v>Excellent</v>
      </c>
      <c r="S5007" s="17">
        <v>33</v>
      </c>
      <c r="T5007" s="17" t="str">
        <f t="shared" si="314"/>
        <v>No</v>
      </c>
      <c r="U5007" s="82">
        <v>43703</v>
      </c>
      <c r="V5007" s="82">
        <v>43923</v>
      </c>
      <c r="W5007" s="17">
        <v>249</v>
      </c>
      <c r="X5007" s="17" t="str">
        <f t="shared" si="315"/>
        <v>Active</v>
      </c>
      <c r="Y5007" s="17" t="s">
        <v>15616</v>
      </c>
      <c r="Z5007" s="17"/>
    </row>
    <row r="5008" spans="1:26" x14ac:dyDescent="0.25">
      <c r="A5008">
        <v>5007</v>
      </c>
      <c r="B5008" s="17" t="s">
        <v>14176</v>
      </c>
      <c r="C5008" s="17">
        <v>3931</v>
      </c>
      <c r="D5008" s="17" t="str">
        <f>INDEX(Hosts!$A:$O,MATCH(Places!$C5008,Hosts!$A:$A,0),MATCH(Places!D$1,Hosts!$1:$1,0))</f>
        <v>Within an hour</v>
      </c>
      <c r="E5008" s="87">
        <f>INDEX(Hosts!$A:$O,MATCH(Places!$C5008,Hosts!$A:$A,0),MATCH(Places!E$1,Hosts!$1:$1,0))</f>
        <v>1</v>
      </c>
      <c r="F5008" s="87">
        <f>INDEX(Hosts!$A:$O,MATCH(Places!$C5008,Hosts!$A:$A,0),MATCH(Places!F$1,Hosts!$1:$1,0))</f>
        <v>1</v>
      </c>
      <c r="G5008" s="17" t="str">
        <f>INDEX(Hosts!$A:$O,MATCH(Places!$C5008,Hosts!$A:$A,0),MATCH(Places!G$1,Hosts!$1:$1,0))</f>
        <v>Yes</v>
      </c>
      <c r="H5008" s="17">
        <v>8</v>
      </c>
      <c r="I5008" s="17" t="str">
        <f>INDEX(Neighborhoods!$A:$C,MATCH(Places!$H5008,Neighborhoods!$A:$A,0),MATCH(Places!I$1,Neighborhoods!$1:$1,0))</f>
        <v>Brooklyn</v>
      </c>
      <c r="J5008" s="17" t="str">
        <f>INDEX(Neighborhoods!$A:$C,MATCH(Places!$H5008,Neighborhoods!$A:$A,0),MATCH(Places!J$1,Neighborhoods!$1:$1,0))</f>
        <v>Bushwick</v>
      </c>
      <c r="K5008" s="17" t="s">
        <v>11822</v>
      </c>
      <c r="L5008" s="17" t="str">
        <f t="shared" si="312"/>
        <v>No</v>
      </c>
      <c r="M5008" s="17">
        <v>5</v>
      </c>
      <c r="N5008" s="17" t="str" cm="1">
        <f t="array" ref="N5008">_xlfn.IFS(M5008&lt;=2,"Small",M5008&lt;=5,"Medium",M5008&gt;5,"Large")</f>
        <v>Medium</v>
      </c>
      <c r="O5008" s="65">
        <v>100</v>
      </c>
      <c r="P5008" s="87">
        <f t="shared" si="313"/>
        <v>0.03</v>
      </c>
      <c r="Q5008" s="68">
        <v>4.8899999999999997</v>
      </c>
      <c r="R5008" s="68" t="str" cm="1">
        <f t="array" ref="R5008">_xlfn.SWITCH(ROUND(Q5008,0),5,"Excellent",4,"Good",3,"Ok","Bad")</f>
        <v>Excellent</v>
      </c>
      <c r="S5008" s="17">
        <v>38</v>
      </c>
      <c r="T5008" s="17" t="str">
        <f t="shared" si="314"/>
        <v>No</v>
      </c>
      <c r="U5008" s="82">
        <v>43679</v>
      </c>
      <c r="V5008" s="82">
        <v>43907</v>
      </c>
      <c r="W5008" s="17">
        <v>13</v>
      </c>
      <c r="X5008" s="17" t="str">
        <f t="shared" si="315"/>
        <v>Active</v>
      </c>
      <c r="Y5008" s="17" t="s">
        <v>15616</v>
      </c>
      <c r="Z5008" s="17"/>
    </row>
    <row r="5009" spans="1:26" x14ac:dyDescent="0.25">
      <c r="A5009">
        <v>5008</v>
      </c>
      <c r="B5009" s="17" t="s">
        <v>14827</v>
      </c>
      <c r="C5009" s="17">
        <v>3631</v>
      </c>
      <c r="D5009" s="17" t="str">
        <f>INDEX(Hosts!$A:$O,MATCH(Places!$C5009,Hosts!$A:$A,0),MATCH(Places!D$1,Hosts!$1:$1,0))</f>
        <v>Within an hour</v>
      </c>
      <c r="E5009" s="87">
        <f>INDEX(Hosts!$A:$O,MATCH(Places!$C5009,Hosts!$A:$A,0),MATCH(Places!E$1,Hosts!$1:$1,0))</f>
        <v>1</v>
      </c>
      <c r="F5009" s="87">
        <f>INDEX(Hosts!$A:$O,MATCH(Places!$C5009,Hosts!$A:$A,0),MATCH(Places!F$1,Hosts!$1:$1,0))</f>
        <v>0.92</v>
      </c>
      <c r="G5009" s="17" t="str">
        <f>INDEX(Hosts!$A:$O,MATCH(Places!$C5009,Hosts!$A:$A,0),MATCH(Places!G$1,Hosts!$1:$1,0))</f>
        <v>Yes</v>
      </c>
      <c r="H5009" s="17">
        <v>9</v>
      </c>
      <c r="I5009" s="17" t="str">
        <f>INDEX(Neighborhoods!$A:$C,MATCH(Places!$H5009,Neighborhoods!$A:$A,0),MATCH(Places!I$1,Neighborhoods!$1:$1,0))</f>
        <v>Brooklyn</v>
      </c>
      <c r="J5009" s="17" t="str">
        <f>INDEX(Neighborhoods!$A:$C,MATCH(Places!$H5009,Neighborhoods!$A:$A,0),MATCH(Places!J$1,Neighborhoods!$1:$1,0))</f>
        <v>Crown Heights</v>
      </c>
      <c r="K5009" s="17" t="s">
        <v>11822</v>
      </c>
      <c r="L5009" s="17" t="str">
        <f t="shared" si="312"/>
        <v>No</v>
      </c>
      <c r="M5009" s="17">
        <v>2</v>
      </c>
      <c r="N5009" s="17" t="str" cm="1">
        <f t="array" ref="N5009">_xlfn.IFS(M5009&lt;=2,"Small",M5009&lt;=5,"Medium",M5009&gt;5,"Large")</f>
        <v>Small</v>
      </c>
      <c r="O5009" s="65">
        <v>78.290000000000006</v>
      </c>
      <c r="P5009" s="87">
        <f t="shared" si="313"/>
        <v>0.03</v>
      </c>
      <c r="Q5009" s="68">
        <v>4.83</v>
      </c>
      <c r="R5009" s="68" t="str" cm="1">
        <f t="array" ref="R5009">_xlfn.SWITCH(ROUND(Q5009,0),5,"Excellent",4,"Good",3,"Ok","Bad")</f>
        <v>Excellent</v>
      </c>
      <c r="S5009" s="17">
        <v>23</v>
      </c>
      <c r="T5009" s="17" t="str">
        <f t="shared" si="314"/>
        <v>No</v>
      </c>
      <c r="U5009" s="82">
        <v>43666</v>
      </c>
      <c r="V5009" s="82">
        <v>43906</v>
      </c>
      <c r="W5009" s="17">
        <v>89</v>
      </c>
      <c r="X5009" s="17" t="str">
        <f t="shared" si="315"/>
        <v>Active</v>
      </c>
      <c r="Y5009" s="17" t="s">
        <v>15615</v>
      </c>
      <c r="Z5009" s="17"/>
    </row>
    <row r="5010" spans="1:26" x14ac:dyDescent="0.25">
      <c r="A5010">
        <v>5009</v>
      </c>
      <c r="B5010" s="17" t="s">
        <v>13603</v>
      </c>
      <c r="C5010" s="17">
        <v>3932</v>
      </c>
      <c r="D5010" s="17" t="str">
        <f>INDEX(Hosts!$A:$O,MATCH(Places!$C5010,Hosts!$A:$A,0),MATCH(Places!D$1,Hosts!$1:$1,0))</f>
        <v>Within an hour</v>
      </c>
      <c r="E5010" s="87">
        <f>INDEX(Hosts!$A:$O,MATCH(Places!$C5010,Hosts!$A:$A,0),MATCH(Places!E$1,Hosts!$1:$1,0))</f>
        <v>1</v>
      </c>
      <c r="F5010" s="87">
        <f>INDEX(Hosts!$A:$O,MATCH(Places!$C5010,Hosts!$A:$A,0),MATCH(Places!F$1,Hosts!$1:$1,0))</f>
        <v>1</v>
      </c>
      <c r="G5010" s="17" t="str">
        <f>INDEX(Hosts!$A:$O,MATCH(Places!$C5010,Hosts!$A:$A,0),MATCH(Places!G$1,Hosts!$1:$1,0))</f>
        <v>Yes</v>
      </c>
      <c r="H5010" s="17">
        <v>17</v>
      </c>
      <c r="I5010" s="17" t="str">
        <f>INDEX(Neighborhoods!$A:$C,MATCH(Places!$H5010,Neighborhoods!$A:$A,0),MATCH(Places!I$1,Neighborhoods!$1:$1,0))</f>
        <v>Manhattan</v>
      </c>
      <c r="J5010" s="17" t="str">
        <f>INDEX(Neighborhoods!$A:$C,MATCH(Places!$H5010,Neighborhoods!$A:$A,0),MATCH(Places!J$1,Neighborhoods!$1:$1,0))</f>
        <v>Hell's Kitchen</v>
      </c>
      <c r="K5010" s="17" t="s">
        <v>1</v>
      </c>
      <c r="L5010" s="17" t="str">
        <f t="shared" si="312"/>
        <v>Yes</v>
      </c>
      <c r="M5010" s="17">
        <v>2</v>
      </c>
      <c r="N5010" s="17" t="str" cm="1">
        <f t="array" ref="N5010">_xlfn.IFS(M5010&lt;=2,"Small",M5010&lt;=5,"Medium",M5010&gt;5,"Large")</f>
        <v>Small</v>
      </c>
      <c r="O5010" s="65">
        <v>115</v>
      </c>
      <c r="P5010" s="87">
        <f t="shared" si="313"/>
        <v>0.03</v>
      </c>
      <c r="Q5010" s="68">
        <v>5</v>
      </c>
      <c r="R5010" s="68" t="str" cm="1">
        <f t="array" ref="R5010">_xlfn.SWITCH(ROUND(Q5010,0),5,"Excellent",4,"Good",3,"Ok","Bad")</f>
        <v>Excellent</v>
      </c>
      <c r="S5010" s="17">
        <v>41</v>
      </c>
      <c r="T5010" s="17" t="str">
        <f t="shared" si="314"/>
        <v>No</v>
      </c>
      <c r="U5010" s="82">
        <v>43647</v>
      </c>
      <c r="V5010" s="82">
        <v>43979</v>
      </c>
      <c r="W5010" s="17">
        <v>154</v>
      </c>
      <c r="X5010" s="17" t="str">
        <f t="shared" si="315"/>
        <v>Active</v>
      </c>
      <c r="Y5010" s="17" t="s">
        <v>15616</v>
      </c>
      <c r="Z5010" s="17"/>
    </row>
    <row r="5011" spans="1:26" x14ac:dyDescent="0.25">
      <c r="A5011">
        <v>5010</v>
      </c>
      <c r="B5011" s="17" t="s">
        <v>3482</v>
      </c>
      <c r="C5011" s="17">
        <v>3925</v>
      </c>
      <c r="D5011" s="17" t="str">
        <f>INDEX(Hosts!$A:$O,MATCH(Places!$C5011,Hosts!$A:$A,0),MATCH(Places!D$1,Hosts!$1:$1,0))</f>
        <v>Within a day</v>
      </c>
      <c r="E5011" s="87">
        <f>INDEX(Hosts!$A:$O,MATCH(Places!$C5011,Hosts!$A:$A,0),MATCH(Places!E$1,Hosts!$1:$1,0))</f>
        <v>1</v>
      </c>
      <c r="F5011" s="87">
        <f>INDEX(Hosts!$A:$O,MATCH(Places!$C5011,Hosts!$A:$A,0),MATCH(Places!F$1,Hosts!$1:$1,0))</f>
        <v>1</v>
      </c>
      <c r="G5011" s="17" t="str">
        <f>INDEX(Hosts!$A:$O,MATCH(Places!$C5011,Hosts!$A:$A,0),MATCH(Places!G$1,Hosts!$1:$1,0))</f>
        <v>No</v>
      </c>
      <c r="H5011" s="17">
        <v>14</v>
      </c>
      <c r="I5011" s="17" t="str">
        <f>INDEX(Neighborhoods!$A:$C,MATCH(Places!$H5011,Neighborhoods!$A:$A,0),MATCH(Places!I$1,Neighborhoods!$1:$1,0))</f>
        <v>Manhattan</v>
      </c>
      <c r="J5011" s="17" t="str">
        <f>INDEX(Neighborhoods!$A:$C,MATCH(Places!$H5011,Neighborhoods!$A:$A,0),MATCH(Places!J$1,Neighborhoods!$1:$1,0))</f>
        <v>East Harlem</v>
      </c>
      <c r="K5011" s="17" t="s">
        <v>11822</v>
      </c>
      <c r="L5011" s="17" t="str">
        <f t="shared" si="312"/>
        <v>No</v>
      </c>
      <c r="M5011" s="17">
        <v>4</v>
      </c>
      <c r="N5011" s="17" t="str" cm="1">
        <f t="array" ref="N5011">_xlfn.IFS(M5011&lt;=2,"Small",M5011&lt;=5,"Medium",M5011&gt;5,"Large")</f>
        <v>Medium</v>
      </c>
      <c r="O5011" s="65">
        <v>215</v>
      </c>
      <c r="P5011" s="87">
        <f t="shared" si="313"/>
        <v>0.04</v>
      </c>
      <c r="Q5011" s="68">
        <v>4.53</v>
      </c>
      <c r="R5011" s="68" t="str" cm="1">
        <f t="array" ref="R5011">_xlfn.SWITCH(ROUND(Q5011,0),5,"Excellent",4,"Good",3,"Ok","Bad")</f>
        <v>Excellent</v>
      </c>
      <c r="S5011" s="17">
        <v>17</v>
      </c>
      <c r="T5011" s="17" t="str">
        <f t="shared" si="314"/>
        <v>No</v>
      </c>
      <c r="U5011" s="82">
        <v>43646</v>
      </c>
      <c r="V5011" s="82">
        <v>43902</v>
      </c>
      <c r="W5011" s="17">
        <v>365</v>
      </c>
      <c r="X5011" s="17" t="str">
        <f t="shared" si="315"/>
        <v>Active</v>
      </c>
      <c r="Y5011" s="17" t="s">
        <v>15616</v>
      </c>
      <c r="Z5011" s="17"/>
    </row>
    <row r="5012" spans="1:26" x14ac:dyDescent="0.25">
      <c r="A5012">
        <v>5011</v>
      </c>
      <c r="B5012" s="17" t="s">
        <v>13235</v>
      </c>
      <c r="C5012" s="17">
        <v>2259</v>
      </c>
      <c r="D5012" s="17" t="str">
        <f>INDEX(Hosts!$A:$O,MATCH(Places!$C5012,Hosts!$A:$A,0),MATCH(Places!D$1,Hosts!$1:$1,0))</f>
        <v>Within an hour</v>
      </c>
      <c r="E5012" s="87">
        <f>INDEX(Hosts!$A:$O,MATCH(Places!$C5012,Hosts!$A:$A,0),MATCH(Places!E$1,Hosts!$1:$1,0))</f>
        <v>1</v>
      </c>
      <c r="F5012" s="87">
        <f>INDEX(Hosts!$A:$O,MATCH(Places!$C5012,Hosts!$A:$A,0),MATCH(Places!F$1,Hosts!$1:$1,0))</f>
        <v>1</v>
      </c>
      <c r="G5012" s="17" t="str">
        <f>INDEX(Hosts!$A:$O,MATCH(Places!$C5012,Hosts!$A:$A,0),MATCH(Places!G$1,Hosts!$1:$1,0))</f>
        <v>No</v>
      </c>
      <c r="H5012" s="17">
        <v>26</v>
      </c>
      <c r="I5012" s="17" t="str">
        <f>INDEX(Neighborhoods!$A:$C,MATCH(Places!$H5012,Neighborhoods!$A:$A,0),MATCH(Places!I$1,Neighborhoods!$1:$1,0))</f>
        <v>Queens</v>
      </c>
      <c r="J5012" s="17" t="str">
        <f>INDEX(Neighborhoods!$A:$C,MATCH(Places!$H5012,Neighborhoods!$A:$A,0),MATCH(Places!J$1,Neighborhoods!$1:$1,0))</f>
        <v>Sunnyside</v>
      </c>
      <c r="K5012" s="17" t="s">
        <v>11822</v>
      </c>
      <c r="L5012" s="17" t="str">
        <f t="shared" si="312"/>
        <v>No</v>
      </c>
      <c r="M5012" s="17">
        <v>5</v>
      </c>
      <c r="N5012" s="17" t="str" cm="1">
        <f t="array" ref="N5012">_xlfn.IFS(M5012&lt;=2,"Small",M5012&lt;=5,"Medium",M5012&gt;5,"Large")</f>
        <v>Medium</v>
      </c>
      <c r="O5012" s="65">
        <v>75</v>
      </c>
      <c r="P5012" s="87">
        <f t="shared" si="313"/>
        <v>0.03</v>
      </c>
      <c r="Q5012" s="68">
        <v>4.5</v>
      </c>
      <c r="R5012" s="68" t="str" cm="1">
        <f t="array" ref="R5012">_xlfn.SWITCH(ROUND(Q5012,0),5,"Excellent",4,"Good",3,"Ok","Bad")</f>
        <v>Excellent</v>
      </c>
      <c r="S5012" s="17">
        <v>4</v>
      </c>
      <c r="T5012" s="17" t="str">
        <f t="shared" si="314"/>
        <v>No</v>
      </c>
      <c r="U5012" s="82">
        <v>43833</v>
      </c>
      <c r="V5012" s="82">
        <v>43879</v>
      </c>
      <c r="W5012" s="17">
        <v>48</v>
      </c>
      <c r="X5012" s="17" t="str">
        <f t="shared" si="315"/>
        <v>Active</v>
      </c>
      <c r="Y5012" s="17" t="s">
        <v>15616</v>
      </c>
      <c r="Z5012" s="17"/>
    </row>
    <row r="5013" spans="1:26" x14ac:dyDescent="0.25">
      <c r="A5013">
        <v>5012</v>
      </c>
      <c r="B5013" s="17" t="s">
        <v>3483</v>
      </c>
      <c r="C5013" s="17">
        <v>3933</v>
      </c>
      <c r="D5013" s="17" t="str">
        <f>INDEX(Hosts!$A:$O,MATCH(Places!$C5013,Hosts!$A:$A,0),MATCH(Places!D$1,Hosts!$1:$1,0))</f>
        <v>Within an hour</v>
      </c>
      <c r="E5013" s="87">
        <f>INDEX(Hosts!$A:$O,MATCH(Places!$C5013,Hosts!$A:$A,0),MATCH(Places!E$1,Hosts!$1:$1,0))</f>
        <v>1</v>
      </c>
      <c r="F5013" s="87">
        <f>INDEX(Hosts!$A:$O,MATCH(Places!$C5013,Hosts!$A:$A,0),MATCH(Places!F$1,Hosts!$1:$1,0))</f>
        <v>1</v>
      </c>
      <c r="G5013" s="17" t="str">
        <f>INDEX(Hosts!$A:$O,MATCH(Places!$C5013,Hosts!$A:$A,0),MATCH(Places!G$1,Hosts!$1:$1,0))</f>
        <v>Yes</v>
      </c>
      <c r="H5013" s="17">
        <v>8</v>
      </c>
      <c r="I5013" s="17" t="str">
        <f>INDEX(Neighborhoods!$A:$C,MATCH(Places!$H5013,Neighborhoods!$A:$A,0),MATCH(Places!I$1,Neighborhoods!$1:$1,0))</f>
        <v>Brooklyn</v>
      </c>
      <c r="J5013" s="17" t="str">
        <f>INDEX(Neighborhoods!$A:$C,MATCH(Places!$H5013,Neighborhoods!$A:$A,0),MATCH(Places!J$1,Neighborhoods!$1:$1,0))</f>
        <v>Bushwick</v>
      </c>
      <c r="K5013" s="17" t="s">
        <v>11822</v>
      </c>
      <c r="L5013" s="17" t="str">
        <f t="shared" si="312"/>
        <v>No</v>
      </c>
      <c r="M5013" s="17">
        <v>2</v>
      </c>
      <c r="N5013" s="17" t="str" cm="1">
        <f t="array" ref="N5013">_xlfn.IFS(M5013&lt;=2,"Small",M5013&lt;=5,"Medium",M5013&gt;5,"Large")</f>
        <v>Small</v>
      </c>
      <c r="O5013" s="65">
        <v>114</v>
      </c>
      <c r="P5013" s="87">
        <f t="shared" si="313"/>
        <v>0.03</v>
      </c>
      <c r="Q5013" s="68">
        <v>4.93</v>
      </c>
      <c r="R5013" s="68" t="str" cm="1">
        <f t="array" ref="R5013">_xlfn.SWITCH(ROUND(Q5013,0),5,"Excellent",4,"Good",3,"Ok","Bad")</f>
        <v>Excellent</v>
      </c>
      <c r="S5013" s="17">
        <v>29</v>
      </c>
      <c r="T5013" s="17" t="str">
        <f t="shared" si="314"/>
        <v>No</v>
      </c>
      <c r="U5013" s="82">
        <v>43681</v>
      </c>
      <c r="V5013" s="82">
        <v>43880</v>
      </c>
      <c r="W5013" s="17">
        <v>336</v>
      </c>
      <c r="X5013" s="17" t="str">
        <f t="shared" si="315"/>
        <v>Active</v>
      </c>
      <c r="Y5013" s="17" t="s">
        <v>15615</v>
      </c>
      <c r="Z5013" s="17"/>
    </row>
    <row r="5014" spans="1:26" x14ac:dyDescent="0.25">
      <c r="A5014">
        <v>5013</v>
      </c>
      <c r="B5014" s="17" t="s">
        <v>3484</v>
      </c>
      <c r="C5014" s="17">
        <v>3933</v>
      </c>
      <c r="D5014" s="17" t="str">
        <f>INDEX(Hosts!$A:$O,MATCH(Places!$C5014,Hosts!$A:$A,0),MATCH(Places!D$1,Hosts!$1:$1,0))</f>
        <v>Within an hour</v>
      </c>
      <c r="E5014" s="87">
        <f>INDEX(Hosts!$A:$O,MATCH(Places!$C5014,Hosts!$A:$A,0),MATCH(Places!E$1,Hosts!$1:$1,0))</f>
        <v>1</v>
      </c>
      <c r="F5014" s="87">
        <f>INDEX(Hosts!$A:$O,MATCH(Places!$C5014,Hosts!$A:$A,0),MATCH(Places!F$1,Hosts!$1:$1,0))</f>
        <v>1</v>
      </c>
      <c r="G5014" s="17" t="str">
        <f>INDEX(Hosts!$A:$O,MATCH(Places!$C5014,Hosts!$A:$A,0),MATCH(Places!G$1,Hosts!$1:$1,0))</f>
        <v>Yes</v>
      </c>
      <c r="H5014" s="17">
        <v>8</v>
      </c>
      <c r="I5014" s="17" t="str">
        <f>INDEX(Neighborhoods!$A:$C,MATCH(Places!$H5014,Neighborhoods!$A:$A,0),MATCH(Places!I$1,Neighborhoods!$1:$1,0))</f>
        <v>Brooklyn</v>
      </c>
      <c r="J5014" s="17" t="str">
        <f>INDEX(Neighborhoods!$A:$C,MATCH(Places!$H5014,Neighborhoods!$A:$A,0),MATCH(Places!J$1,Neighborhoods!$1:$1,0))</f>
        <v>Bushwick</v>
      </c>
      <c r="K5014" s="17" t="s">
        <v>11822</v>
      </c>
      <c r="L5014" s="17" t="str">
        <f t="shared" si="312"/>
        <v>No</v>
      </c>
      <c r="M5014" s="17">
        <v>2</v>
      </c>
      <c r="N5014" s="17" t="str" cm="1">
        <f t="array" ref="N5014">_xlfn.IFS(M5014&lt;=2,"Small",M5014&lt;=5,"Medium",M5014&gt;5,"Large")</f>
        <v>Small</v>
      </c>
      <c r="O5014" s="65">
        <v>149</v>
      </c>
      <c r="P5014" s="87">
        <f t="shared" si="313"/>
        <v>0.03</v>
      </c>
      <c r="Q5014" s="68">
        <v>5</v>
      </c>
      <c r="R5014" s="68" t="str" cm="1">
        <f t="array" ref="R5014">_xlfn.SWITCH(ROUND(Q5014,0),5,"Excellent",4,"Good",3,"Ok","Bad")</f>
        <v>Excellent</v>
      </c>
      <c r="S5014" s="17">
        <v>13</v>
      </c>
      <c r="T5014" s="17" t="str">
        <f t="shared" si="314"/>
        <v>No</v>
      </c>
      <c r="U5014" s="82">
        <v>43660</v>
      </c>
      <c r="V5014" s="82">
        <v>43989</v>
      </c>
      <c r="W5014" s="17">
        <v>347</v>
      </c>
      <c r="X5014" s="17" t="str">
        <f t="shared" si="315"/>
        <v>Active</v>
      </c>
      <c r="Y5014" s="17" t="s">
        <v>15615</v>
      </c>
      <c r="Z5014" s="17"/>
    </row>
    <row r="5015" spans="1:26" x14ac:dyDescent="0.25">
      <c r="A5015">
        <v>5014</v>
      </c>
      <c r="B5015" s="17" t="s">
        <v>14400</v>
      </c>
      <c r="C5015" s="17">
        <v>2424</v>
      </c>
      <c r="D5015" s="17" t="str">
        <f>INDEX(Hosts!$A:$O,MATCH(Places!$C5015,Hosts!$A:$A,0),MATCH(Places!D$1,Hosts!$1:$1,0))</f>
        <v>Within an hour</v>
      </c>
      <c r="E5015" s="87">
        <f>INDEX(Hosts!$A:$O,MATCH(Places!$C5015,Hosts!$A:$A,0),MATCH(Places!E$1,Hosts!$1:$1,0))</f>
        <v>1</v>
      </c>
      <c r="F5015" s="87">
        <f>INDEX(Hosts!$A:$O,MATCH(Places!$C5015,Hosts!$A:$A,0),MATCH(Places!F$1,Hosts!$1:$1,0))</f>
        <v>0.92</v>
      </c>
      <c r="G5015" s="17" t="str">
        <f>INDEX(Hosts!$A:$O,MATCH(Places!$C5015,Hosts!$A:$A,0),MATCH(Places!G$1,Hosts!$1:$1,0))</f>
        <v>Yes</v>
      </c>
      <c r="H5015" s="17">
        <v>14</v>
      </c>
      <c r="I5015" s="17" t="str">
        <f>INDEX(Neighborhoods!$A:$C,MATCH(Places!$H5015,Neighborhoods!$A:$A,0),MATCH(Places!I$1,Neighborhoods!$1:$1,0))</f>
        <v>Manhattan</v>
      </c>
      <c r="J5015" s="17" t="str">
        <f>INDEX(Neighborhoods!$A:$C,MATCH(Places!$H5015,Neighborhoods!$A:$A,0),MATCH(Places!J$1,Neighborhoods!$1:$1,0))</f>
        <v>East Harlem</v>
      </c>
      <c r="K5015" s="17" t="s">
        <v>11822</v>
      </c>
      <c r="L5015" s="17" t="str">
        <f t="shared" si="312"/>
        <v>No</v>
      </c>
      <c r="M5015" s="17">
        <v>5</v>
      </c>
      <c r="N5015" s="17" t="str" cm="1">
        <f t="array" ref="N5015">_xlfn.IFS(M5015&lt;=2,"Small",M5015&lt;=5,"Medium",M5015&gt;5,"Large")</f>
        <v>Medium</v>
      </c>
      <c r="O5015" s="65">
        <v>155</v>
      </c>
      <c r="P5015" s="87">
        <f t="shared" si="313"/>
        <v>0.03</v>
      </c>
      <c r="Q5015" s="68">
        <v>5</v>
      </c>
      <c r="R5015" s="68" t="str" cm="1">
        <f t="array" ref="R5015">_xlfn.SWITCH(ROUND(Q5015,0),5,"Excellent",4,"Good",3,"Ok","Bad")</f>
        <v>Excellent</v>
      </c>
      <c r="S5015" s="17">
        <v>19</v>
      </c>
      <c r="T5015" s="17" t="str">
        <f t="shared" si="314"/>
        <v>No</v>
      </c>
      <c r="U5015" s="82">
        <v>43741</v>
      </c>
      <c r="V5015" s="82">
        <v>43903</v>
      </c>
      <c r="W5015" s="17">
        <v>344</v>
      </c>
      <c r="X5015" s="17" t="str">
        <f t="shared" si="315"/>
        <v>Active</v>
      </c>
      <c r="Y5015" s="17" t="s">
        <v>15615</v>
      </c>
      <c r="Z5015" s="17"/>
    </row>
    <row r="5016" spans="1:26" x14ac:dyDescent="0.25">
      <c r="A5016">
        <v>5015</v>
      </c>
      <c r="B5016" s="17" t="s">
        <v>3485</v>
      </c>
      <c r="C5016" s="17">
        <v>3412</v>
      </c>
      <c r="D5016" s="17" t="str">
        <f>INDEX(Hosts!$A:$O,MATCH(Places!$C5016,Hosts!$A:$A,0),MATCH(Places!D$1,Hosts!$1:$1,0))</f>
        <v>Within an hour</v>
      </c>
      <c r="E5016" s="87">
        <f>INDEX(Hosts!$A:$O,MATCH(Places!$C5016,Hosts!$A:$A,0),MATCH(Places!E$1,Hosts!$1:$1,0))</f>
        <v>0.91</v>
      </c>
      <c r="F5016" s="87">
        <f>INDEX(Hosts!$A:$O,MATCH(Places!$C5016,Hosts!$A:$A,0),MATCH(Places!F$1,Hosts!$1:$1,0))</f>
        <v>0.44</v>
      </c>
      <c r="G5016" s="17" t="str">
        <f>INDEX(Hosts!$A:$O,MATCH(Places!$C5016,Hosts!$A:$A,0),MATCH(Places!G$1,Hosts!$1:$1,0))</f>
        <v>No</v>
      </c>
      <c r="H5016" s="17">
        <v>17</v>
      </c>
      <c r="I5016" s="17" t="str">
        <f>INDEX(Neighborhoods!$A:$C,MATCH(Places!$H5016,Neighborhoods!$A:$A,0),MATCH(Places!I$1,Neighborhoods!$1:$1,0))</f>
        <v>Manhattan</v>
      </c>
      <c r="J5016" s="17" t="str">
        <f>INDEX(Neighborhoods!$A:$C,MATCH(Places!$H5016,Neighborhoods!$A:$A,0),MATCH(Places!J$1,Neighborhoods!$1:$1,0))</f>
        <v>Hell's Kitchen</v>
      </c>
      <c r="K5016" s="17" t="s">
        <v>11822</v>
      </c>
      <c r="L5016" s="17" t="str">
        <f t="shared" si="312"/>
        <v>No</v>
      </c>
      <c r="M5016" s="17">
        <v>3</v>
      </c>
      <c r="N5016" s="17" t="str" cm="1">
        <f t="array" ref="N5016">_xlfn.IFS(M5016&lt;=2,"Small",M5016&lt;=5,"Medium",M5016&gt;5,"Large")</f>
        <v>Medium</v>
      </c>
      <c r="O5016" s="65">
        <v>228</v>
      </c>
      <c r="P5016" s="87">
        <f t="shared" si="313"/>
        <v>0.04</v>
      </c>
      <c r="Q5016" s="68">
        <v>4.82</v>
      </c>
      <c r="R5016" s="68" t="str" cm="1">
        <f t="array" ref="R5016">_xlfn.SWITCH(ROUND(Q5016,0),5,"Excellent",4,"Good",3,"Ok","Bad")</f>
        <v>Excellent</v>
      </c>
      <c r="S5016" s="17">
        <v>11</v>
      </c>
      <c r="T5016" s="17" t="str">
        <f t="shared" si="314"/>
        <v>No</v>
      </c>
      <c r="U5016" s="82">
        <v>43660</v>
      </c>
      <c r="V5016" s="82">
        <v>44056</v>
      </c>
      <c r="W5016" s="17">
        <v>21</v>
      </c>
      <c r="X5016" s="17" t="str">
        <f t="shared" si="315"/>
        <v>Active</v>
      </c>
      <c r="Y5016" s="17" t="s">
        <v>15615</v>
      </c>
      <c r="Z5016" s="17"/>
    </row>
    <row r="5017" spans="1:26" x14ac:dyDescent="0.25">
      <c r="A5017">
        <v>5016</v>
      </c>
      <c r="B5017" s="17" t="s">
        <v>15487</v>
      </c>
      <c r="C5017" s="17">
        <v>3490</v>
      </c>
      <c r="D5017" s="17" t="str">
        <f>INDEX(Hosts!$A:$O,MATCH(Places!$C5017,Hosts!$A:$A,0),MATCH(Places!D$1,Hosts!$1:$1,0))</f>
        <v>Within an hour</v>
      </c>
      <c r="E5017" s="87">
        <f>INDEX(Hosts!$A:$O,MATCH(Places!$C5017,Hosts!$A:$A,0),MATCH(Places!E$1,Hosts!$1:$1,0))</f>
        <v>1</v>
      </c>
      <c r="F5017" s="87">
        <f>INDEX(Hosts!$A:$O,MATCH(Places!$C5017,Hosts!$A:$A,0),MATCH(Places!F$1,Hosts!$1:$1,0))</f>
        <v>0.98</v>
      </c>
      <c r="G5017" s="17" t="str">
        <f>INDEX(Hosts!$A:$O,MATCH(Places!$C5017,Hosts!$A:$A,0),MATCH(Places!G$1,Hosts!$1:$1,0))</f>
        <v>Yes</v>
      </c>
      <c r="H5017" s="17">
        <v>23</v>
      </c>
      <c r="I5017" s="17" t="str">
        <f>INDEX(Neighborhoods!$A:$C,MATCH(Places!$H5017,Neighborhoods!$A:$A,0),MATCH(Places!I$1,Neighborhoods!$1:$1,0))</f>
        <v>Queens</v>
      </c>
      <c r="J5017" s="17" t="str">
        <f>INDEX(Neighborhoods!$A:$C,MATCH(Places!$H5017,Neighborhoods!$A:$A,0),MATCH(Places!J$1,Neighborhoods!$1:$1,0))</f>
        <v>Jamaica</v>
      </c>
      <c r="K5017" s="17" t="s">
        <v>1</v>
      </c>
      <c r="L5017" s="17" t="str">
        <f t="shared" si="312"/>
        <v>Yes</v>
      </c>
      <c r="M5017" s="17">
        <v>2</v>
      </c>
      <c r="N5017" s="17" t="str" cm="1">
        <f t="array" ref="N5017">_xlfn.IFS(M5017&lt;=2,"Small",M5017&lt;=5,"Medium",M5017&gt;5,"Large")</f>
        <v>Small</v>
      </c>
      <c r="O5017" s="65">
        <v>60</v>
      </c>
      <c r="P5017" s="87">
        <f t="shared" si="313"/>
        <v>0.03</v>
      </c>
      <c r="Q5017" s="68">
        <v>4.97</v>
      </c>
      <c r="R5017" s="68" t="str" cm="1">
        <f t="array" ref="R5017">_xlfn.SWITCH(ROUND(Q5017,0),5,"Excellent",4,"Good",3,"Ok","Bad")</f>
        <v>Excellent</v>
      </c>
      <c r="S5017" s="17">
        <v>73</v>
      </c>
      <c r="T5017" s="17" t="str">
        <f t="shared" si="314"/>
        <v>No</v>
      </c>
      <c r="U5017" s="82">
        <v>43673</v>
      </c>
      <c r="V5017" s="82">
        <v>44057</v>
      </c>
      <c r="W5017" s="17">
        <v>83</v>
      </c>
      <c r="X5017" s="17" t="str">
        <f t="shared" si="315"/>
        <v>Active</v>
      </c>
      <c r="Y5017" s="17" t="s">
        <v>15616</v>
      </c>
      <c r="Z5017" s="17"/>
    </row>
    <row r="5018" spans="1:26" x14ac:dyDescent="0.25">
      <c r="A5018">
        <v>5017</v>
      </c>
      <c r="B5018" s="17" t="s">
        <v>14900</v>
      </c>
      <c r="C5018" s="17">
        <v>2545</v>
      </c>
      <c r="D5018" s="17" t="str">
        <f>INDEX(Hosts!$A:$O,MATCH(Places!$C5018,Hosts!$A:$A,0),MATCH(Places!D$1,Hosts!$1:$1,0))</f>
        <v>Within an hour</v>
      </c>
      <c r="E5018" s="87">
        <f>INDEX(Hosts!$A:$O,MATCH(Places!$C5018,Hosts!$A:$A,0),MATCH(Places!E$1,Hosts!$1:$1,0))</f>
        <v>1</v>
      </c>
      <c r="F5018" s="87">
        <f>INDEX(Hosts!$A:$O,MATCH(Places!$C5018,Hosts!$A:$A,0),MATCH(Places!F$1,Hosts!$1:$1,0))</f>
        <v>0.91</v>
      </c>
      <c r="G5018" s="17" t="str">
        <f>INDEX(Hosts!$A:$O,MATCH(Places!$C5018,Hosts!$A:$A,0),MATCH(Places!G$1,Hosts!$1:$1,0))</f>
        <v>Yes</v>
      </c>
      <c r="H5018" s="17">
        <v>7</v>
      </c>
      <c r="I5018" s="17" t="str">
        <f>INDEX(Neighborhoods!$A:$C,MATCH(Places!$H5018,Neighborhoods!$A:$A,0),MATCH(Places!I$1,Neighborhoods!$1:$1,0))</f>
        <v>Brooklyn</v>
      </c>
      <c r="J5018" s="17" t="str">
        <f>INDEX(Neighborhoods!$A:$C,MATCH(Places!$H5018,Neighborhoods!$A:$A,0),MATCH(Places!J$1,Neighborhoods!$1:$1,0))</f>
        <v>Bedford-Stuyvesant</v>
      </c>
      <c r="K5018" s="17" t="s">
        <v>1</v>
      </c>
      <c r="L5018" s="17" t="str">
        <f t="shared" si="312"/>
        <v>Yes</v>
      </c>
      <c r="M5018" s="17">
        <v>1</v>
      </c>
      <c r="N5018" s="17" t="str" cm="1">
        <f t="array" ref="N5018">_xlfn.IFS(M5018&lt;=2,"Small",M5018&lt;=5,"Medium",M5018&gt;5,"Large")</f>
        <v>Small</v>
      </c>
      <c r="O5018" s="65">
        <v>57</v>
      </c>
      <c r="P5018" s="87">
        <f t="shared" si="313"/>
        <v>0.03</v>
      </c>
      <c r="Q5018" s="68">
        <v>4.75</v>
      </c>
      <c r="R5018" s="68" t="str" cm="1">
        <f t="array" ref="R5018">_xlfn.SWITCH(ROUND(Q5018,0),5,"Excellent",4,"Good",3,"Ok","Bad")</f>
        <v>Excellent</v>
      </c>
      <c r="S5018" s="17">
        <v>4</v>
      </c>
      <c r="T5018" s="17" t="str">
        <f t="shared" si="314"/>
        <v>No</v>
      </c>
      <c r="U5018" s="82">
        <v>43753</v>
      </c>
      <c r="V5018" s="82">
        <v>43961</v>
      </c>
      <c r="W5018" s="17">
        <v>337</v>
      </c>
      <c r="X5018" s="17" t="str">
        <f t="shared" si="315"/>
        <v>Active</v>
      </c>
      <c r="Y5018" s="17" t="s">
        <v>15616</v>
      </c>
      <c r="Z5018" s="17"/>
    </row>
    <row r="5019" spans="1:26" x14ac:dyDescent="0.25">
      <c r="A5019">
        <v>5018</v>
      </c>
      <c r="B5019" s="17" t="s">
        <v>3486</v>
      </c>
      <c r="C5019" s="17">
        <v>3496</v>
      </c>
      <c r="D5019" s="17" t="str">
        <f>INDEX(Hosts!$A:$O,MATCH(Places!$C5019,Hosts!$A:$A,0),MATCH(Places!D$1,Hosts!$1:$1,0))</f>
        <v>Within an hour</v>
      </c>
      <c r="E5019" s="87">
        <f>INDEX(Hosts!$A:$O,MATCH(Places!$C5019,Hosts!$A:$A,0),MATCH(Places!E$1,Hosts!$1:$1,0))</f>
        <v>0.89</v>
      </c>
      <c r="F5019" s="87">
        <f>INDEX(Hosts!$A:$O,MATCH(Places!$C5019,Hosts!$A:$A,0),MATCH(Places!F$1,Hosts!$1:$1,0))</f>
        <v>1</v>
      </c>
      <c r="G5019" s="17" t="str">
        <f>INDEX(Hosts!$A:$O,MATCH(Places!$C5019,Hosts!$A:$A,0),MATCH(Places!G$1,Hosts!$1:$1,0))</f>
        <v>Yes</v>
      </c>
      <c r="H5019" s="17">
        <v>10</v>
      </c>
      <c r="I5019" s="17" t="str">
        <f>INDEX(Neighborhoods!$A:$C,MATCH(Places!$H5019,Neighborhoods!$A:$A,0),MATCH(Places!I$1,Neighborhoods!$1:$1,0))</f>
        <v>Brooklyn</v>
      </c>
      <c r="J5019" s="17" t="str">
        <f>INDEX(Neighborhoods!$A:$C,MATCH(Places!$H5019,Neighborhoods!$A:$A,0),MATCH(Places!J$1,Neighborhoods!$1:$1,0))</f>
        <v>East Flatbush</v>
      </c>
      <c r="K5019" s="17" t="s">
        <v>11822</v>
      </c>
      <c r="L5019" s="17" t="str">
        <f t="shared" si="312"/>
        <v>No</v>
      </c>
      <c r="M5019" s="17">
        <v>7</v>
      </c>
      <c r="N5019" s="17" t="str" cm="1">
        <f t="array" ref="N5019">_xlfn.IFS(M5019&lt;=2,"Small",M5019&lt;=5,"Medium",M5019&gt;5,"Large")</f>
        <v>Large</v>
      </c>
      <c r="O5019" s="65">
        <v>141</v>
      </c>
      <c r="P5019" s="87">
        <f t="shared" si="313"/>
        <v>0.03</v>
      </c>
      <c r="Q5019" s="68">
        <v>4.8499999999999996</v>
      </c>
      <c r="R5019" s="68" t="str" cm="1">
        <f t="array" ref="R5019">_xlfn.SWITCH(ROUND(Q5019,0),5,"Excellent",4,"Good",3,"Ok","Bad")</f>
        <v>Excellent</v>
      </c>
      <c r="S5019" s="17">
        <v>26</v>
      </c>
      <c r="T5019" s="17" t="str">
        <f t="shared" si="314"/>
        <v>No</v>
      </c>
      <c r="U5019" s="82">
        <v>43666</v>
      </c>
      <c r="V5019" s="82">
        <v>44029</v>
      </c>
      <c r="W5019" s="17">
        <v>0</v>
      </c>
      <c r="X5019" s="17" t="str">
        <f t="shared" si="315"/>
        <v>Inactive</v>
      </c>
      <c r="Y5019" s="17" t="s">
        <v>15616</v>
      </c>
      <c r="Z5019" s="17"/>
    </row>
    <row r="5020" spans="1:26" x14ac:dyDescent="0.25">
      <c r="A5020">
        <v>5019</v>
      </c>
      <c r="B5020" s="17" t="s">
        <v>14105</v>
      </c>
      <c r="C5020" s="17">
        <v>3473</v>
      </c>
      <c r="D5020" s="17" t="str">
        <f>INDEX(Hosts!$A:$O,MATCH(Places!$C5020,Hosts!$A:$A,0),MATCH(Places!D$1,Hosts!$1:$1,0))</f>
        <v>Within an hour</v>
      </c>
      <c r="E5020" s="87">
        <f>INDEX(Hosts!$A:$O,MATCH(Places!$C5020,Hosts!$A:$A,0),MATCH(Places!E$1,Hosts!$1:$1,0))</f>
        <v>1</v>
      </c>
      <c r="F5020" s="87">
        <f>INDEX(Hosts!$A:$O,MATCH(Places!$C5020,Hosts!$A:$A,0),MATCH(Places!F$1,Hosts!$1:$1,0))</f>
        <v>1</v>
      </c>
      <c r="G5020" s="17" t="str">
        <f>INDEX(Hosts!$A:$O,MATCH(Places!$C5020,Hosts!$A:$A,0),MATCH(Places!G$1,Hosts!$1:$1,0))</f>
        <v>No</v>
      </c>
      <c r="H5020" s="17">
        <v>8</v>
      </c>
      <c r="I5020" s="17" t="str">
        <f>INDEX(Neighborhoods!$A:$C,MATCH(Places!$H5020,Neighborhoods!$A:$A,0),MATCH(Places!I$1,Neighborhoods!$1:$1,0))</f>
        <v>Brooklyn</v>
      </c>
      <c r="J5020" s="17" t="str">
        <f>INDEX(Neighborhoods!$A:$C,MATCH(Places!$H5020,Neighborhoods!$A:$A,0),MATCH(Places!J$1,Neighborhoods!$1:$1,0))</f>
        <v>Bushwick</v>
      </c>
      <c r="K5020" s="17" t="s">
        <v>1</v>
      </c>
      <c r="L5020" s="17" t="str">
        <f t="shared" si="312"/>
        <v>Yes</v>
      </c>
      <c r="M5020" s="17">
        <v>2</v>
      </c>
      <c r="N5020" s="17" t="str" cm="1">
        <f t="array" ref="N5020">_xlfn.IFS(M5020&lt;=2,"Small",M5020&lt;=5,"Medium",M5020&gt;5,"Large")</f>
        <v>Small</v>
      </c>
      <c r="O5020" s="65">
        <v>60</v>
      </c>
      <c r="P5020" s="87">
        <f t="shared" si="313"/>
        <v>0.03</v>
      </c>
      <c r="Q5020" s="68">
        <v>4.72</v>
      </c>
      <c r="R5020" s="68" t="str" cm="1">
        <f t="array" ref="R5020">_xlfn.SWITCH(ROUND(Q5020,0),5,"Excellent",4,"Good",3,"Ok","Bad")</f>
        <v>Excellent</v>
      </c>
      <c r="S5020" s="17">
        <v>36</v>
      </c>
      <c r="T5020" s="17" t="str">
        <f t="shared" si="314"/>
        <v>No</v>
      </c>
      <c r="U5020" s="82">
        <v>43663</v>
      </c>
      <c r="V5020" s="82">
        <v>43821</v>
      </c>
      <c r="W5020" s="17">
        <v>0</v>
      </c>
      <c r="X5020" s="17" t="str">
        <f t="shared" si="315"/>
        <v>Inactive</v>
      </c>
      <c r="Y5020" s="17" t="s">
        <v>15616</v>
      </c>
      <c r="Z5020" s="17"/>
    </row>
    <row r="5021" spans="1:26" x14ac:dyDescent="0.25">
      <c r="A5021">
        <v>5020</v>
      </c>
      <c r="B5021" s="17" t="s">
        <v>3487</v>
      </c>
      <c r="C5021" s="17">
        <v>3483</v>
      </c>
      <c r="D5021" s="17" t="str">
        <f>INDEX(Hosts!$A:$O,MATCH(Places!$C5021,Hosts!$A:$A,0),MATCH(Places!D$1,Hosts!$1:$1,0))</f>
        <v>Within an hour</v>
      </c>
      <c r="E5021" s="87">
        <f>INDEX(Hosts!$A:$O,MATCH(Places!$C5021,Hosts!$A:$A,0),MATCH(Places!E$1,Hosts!$1:$1,0))</f>
        <v>1</v>
      </c>
      <c r="F5021" s="87">
        <f>INDEX(Hosts!$A:$O,MATCH(Places!$C5021,Hosts!$A:$A,0),MATCH(Places!F$1,Hosts!$1:$1,0))</f>
        <v>0.95</v>
      </c>
      <c r="G5021" s="17" t="str">
        <f>INDEX(Hosts!$A:$O,MATCH(Places!$C5021,Hosts!$A:$A,0),MATCH(Places!G$1,Hosts!$1:$1,0))</f>
        <v>Yes</v>
      </c>
      <c r="H5021" s="17">
        <v>25</v>
      </c>
      <c r="I5021" s="17" t="str">
        <f>INDEX(Neighborhoods!$A:$C,MATCH(Places!$H5021,Neighborhoods!$A:$A,0),MATCH(Places!I$1,Neighborhoods!$1:$1,0))</f>
        <v>Queens</v>
      </c>
      <c r="J5021" s="17" t="str">
        <f>INDEX(Neighborhoods!$A:$C,MATCH(Places!$H5021,Neighborhoods!$A:$A,0),MATCH(Places!J$1,Neighborhoods!$1:$1,0))</f>
        <v>Ridgewood</v>
      </c>
      <c r="K5021" s="17" t="s">
        <v>1</v>
      </c>
      <c r="L5021" s="17" t="str">
        <f t="shared" si="312"/>
        <v>Yes</v>
      </c>
      <c r="M5021" s="17">
        <v>2</v>
      </c>
      <c r="N5021" s="17" t="str" cm="1">
        <f t="array" ref="N5021">_xlfn.IFS(M5021&lt;=2,"Small",M5021&lt;=5,"Medium",M5021&gt;5,"Large")</f>
        <v>Small</v>
      </c>
      <c r="O5021" s="65">
        <v>45</v>
      </c>
      <c r="P5021" s="87">
        <f t="shared" si="313"/>
        <v>0.03</v>
      </c>
      <c r="Q5021" s="68">
        <v>4.91</v>
      </c>
      <c r="R5021" s="68" t="str" cm="1">
        <f t="array" ref="R5021">_xlfn.SWITCH(ROUND(Q5021,0),5,"Excellent",4,"Good",3,"Ok","Bad")</f>
        <v>Excellent</v>
      </c>
      <c r="S5021" s="17">
        <v>34</v>
      </c>
      <c r="T5021" s="17" t="str">
        <f t="shared" si="314"/>
        <v>No</v>
      </c>
      <c r="U5021" s="82">
        <v>43661</v>
      </c>
      <c r="V5021" s="82">
        <v>44046</v>
      </c>
      <c r="W5021" s="17">
        <v>165</v>
      </c>
      <c r="X5021" s="17" t="str">
        <f t="shared" si="315"/>
        <v>Active</v>
      </c>
      <c r="Y5021" s="17" t="s">
        <v>15615</v>
      </c>
      <c r="Z5021" s="17"/>
    </row>
    <row r="5022" spans="1:26" x14ac:dyDescent="0.25">
      <c r="A5022">
        <v>5021</v>
      </c>
      <c r="B5022" s="17" t="s">
        <v>3488</v>
      </c>
      <c r="C5022" s="17">
        <v>1056</v>
      </c>
      <c r="D5022" s="17" t="str">
        <f>INDEX(Hosts!$A:$O,MATCH(Places!$C5022,Hosts!$A:$A,0),MATCH(Places!D$1,Hosts!$1:$1,0))</f>
        <v>Within a few hours</v>
      </c>
      <c r="E5022" s="87">
        <f>INDEX(Hosts!$A:$O,MATCH(Places!$C5022,Hosts!$A:$A,0),MATCH(Places!E$1,Hosts!$1:$1,0))</f>
        <v>0.91</v>
      </c>
      <c r="F5022" s="87">
        <f>INDEX(Hosts!$A:$O,MATCH(Places!$C5022,Hosts!$A:$A,0),MATCH(Places!F$1,Hosts!$1:$1,0))</f>
        <v>0.99</v>
      </c>
      <c r="G5022" s="17" t="str">
        <f>INDEX(Hosts!$A:$O,MATCH(Places!$C5022,Hosts!$A:$A,0),MATCH(Places!G$1,Hosts!$1:$1,0))</f>
        <v>No</v>
      </c>
      <c r="H5022" s="17">
        <v>8</v>
      </c>
      <c r="I5022" s="17" t="str">
        <f>INDEX(Neighborhoods!$A:$C,MATCH(Places!$H5022,Neighborhoods!$A:$A,0),MATCH(Places!I$1,Neighborhoods!$1:$1,0))</f>
        <v>Brooklyn</v>
      </c>
      <c r="J5022" s="17" t="str">
        <f>INDEX(Neighborhoods!$A:$C,MATCH(Places!$H5022,Neighborhoods!$A:$A,0),MATCH(Places!J$1,Neighborhoods!$1:$1,0))</f>
        <v>Bushwick</v>
      </c>
      <c r="K5022" s="17" t="s">
        <v>1</v>
      </c>
      <c r="L5022" s="17" t="str">
        <f t="shared" si="312"/>
        <v>Yes</v>
      </c>
      <c r="M5022" s="17">
        <v>2</v>
      </c>
      <c r="N5022" s="17" t="str" cm="1">
        <f t="array" ref="N5022">_xlfn.IFS(M5022&lt;=2,"Small",M5022&lt;=5,"Medium",M5022&gt;5,"Large")</f>
        <v>Small</v>
      </c>
      <c r="O5022" s="65">
        <v>51</v>
      </c>
      <c r="P5022" s="87">
        <f t="shared" si="313"/>
        <v>0.03</v>
      </c>
      <c r="Q5022" s="68">
        <v>4.75</v>
      </c>
      <c r="R5022" s="68" t="str" cm="1">
        <f t="array" ref="R5022">_xlfn.SWITCH(ROUND(Q5022,0),5,"Excellent",4,"Good",3,"Ok","Bad")</f>
        <v>Excellent</v>
      </c>
      <c r="S5022" s="17">
        <v>4</v>
      </c>
      <c r="T5022" s="17" t="str">
        <f t="shared" si="314"/>
        <v>No</v>
      </c>
      <c r="U5022" s="82">
        <v>43709</v>
      </c>
      <c r="V5022" s="82">
        <v>43976</v>
      </c>
      <c r="W5022" s="17">
        <v>168</v>
      </c>
      <c r="X5022" s="17" t="str">
        <f t="shared" si="315"/>
        <v>Active</v>
      </c>
      <c r="Y5022" s="17" t="s">
        <v>15616</v>
      </c>
      <c r="Z5022" s="17"/>
    </row>
    <row r="5023" spans="1:26" x14ac:dyDescent="0.25">
      <c r="A5023">
        <v>5022</v>
      </c>
      <c r="B5023" s="17" t="s">
        <v>13581</v>
      </c>
      <c r="C5023" s="17">
        <v>3591</v>
      </c>
      <c r="D5023" s="17" t="str">
        <f>INDEX(Hosts!$A:$O,MATCH(Places!$C5023,Hosts!$A:$A,0),MATCH(Places!D$1,Hosts!$1:$1,0))</f>
        <v>Within an hour</v>
      </c>
      <c r="E5023" s="87">
        <f>INDEX(Hosts!$A:$O,MATCH(Places!$C5023,Hosts!$A:$A,0),MATCH(Places!E$1,Hosts!$1:$1,0))</f>
        <v>1</v>
      </c>
      <c r="F5023" s="87">
        <f>INDEX(Hosts!$A:$O,MATCH(Places!$C5023,Hosts!$A:$A,0),MATCH(Places!F$1,Hosts!$1:$1,0))</f>
        <v>1</v>
      </c>
      <c r="G5023" s="17" t="str">
        <f>INDEX(Hosts!$A:$O,MATCH(Places!$C5023,Hosts!$A:$A,0),MATCH(Places!G$1,Hosts!$1:$1,0))</f>
        <v>Yes</v>
      </c>
      <c r="H5023" s="17">
        <v>8</v>
      </c>
      <c r="I5023" s="17" t="str">
        <f>INDEX(Neighborhoods!$A:$C,MATCH(Places!$H5023,Neighborhoods!$A:$A,0),MATCH(Places!I$1,Neighborhoods!$1:$1,0))</f>
        <v>Brooklyn</v>
      </c>
      <c r="J5023" s="17" t="str">
        <f>INDEX(Neighborhoods!$A:$C,MATCH(Places!$H5023,Neighborhoods!$A:$A,0),MATCH(Places!J$1,Neighborhoods!$1:$1,0))</f>
        <v>Bushwick</v>
      </c>
      <c r="K5023" s="17" t="s">
        <v>11822</v>
      </c>
      <c r="L5023" s="17" t="str">
        <f t="shared" si="312"/>
        <v>No</v>
      </c>
      <c r="M5023" s="17">
        <v>4</v>
      </c>
      <c r="N5023" s="17" t="str" cm="1">
        <f t="array" ref="N5023">_xlfn.IFS(M5023&lt;=2,"Small",M5023&lt;=5,"Medium",M5023&gt;5,"Large")</f>
        <v>Medium</v>
      </c>
      <c r="O5023" s="65">
        <v>116</v>
      </c>
      <c r="P5023" s="87">
        <f t="shared" si="313"/>
        <v>0.03</v>
      </c>
      <c r="Q5023" s="68">
        <v>4.9000000000000004</v>
      </c>
      <c r="R5023" s="68" t="str" cm="1">
        <f t="array" ref="R5023">_xlfn.SWITCH(ROUND(Q5023,0),5,"Excellent",4,"Good",3,"Ok","Bad")</f>
        <v>Excellent</v>
      </c>
      <c r="S5023" s="17">
        <v>10</v>
      </c>
      <c r="T5023" s="17" t="str">
        <f t="shared" si="314"/>
        <v>No</v>
      </c>
      <c r="U5023" s="82">
        <v>43709</v>
      </c>
      <c r="V5023" s="82">
        <v>43899</v>
      </c>
      <c r="W5023" s="17">
        <v>0</v>
      </c>
      <c r="X5023" s="17" t="str">
        <f t="shared" si="315"/>
        <v>Inactive</v>
      </c>
      <c r="Y5023" s="17" t="s">
        <v>15616</v>
      </c>
      <c r="Z5023" s="17"/>
    </row>
    <row r="5024" spans="1:26" x14ac:dyDescent="0.25">
      <c r="A5024">
        <v>5023</v>
      </c>
      <c r="B5024" s="17" t="s">
        <v>3489</v>
      </c>
      <c r="C5024" s="17">
        <v>3935</v>
      </c>
      <c r="D5024" s="17" t="str">
        <f>INDEX(Hosts!$A:$O,MATCH(Places!$C5024,Hosts!$A:$A,0),MATCH(Places!D$1,Hosts!$1:$1,0))</f>
        <v>Within a day</v>
      </c>
      <c r="E5024" s="87">
        <f>INDEX(Hosts!$A:$O,MATCH(Places!$C5024,Hosts!$A:$A,0),MATCH(Places!E$1,Hosts!$1:$1,0))</f>
        <v>1</v>
      </c>
      <c r="F5024" s="87">
        <f>INDEX(Hosts!$A:$O,MATCH(Places!$C5024,Hosts!$A:$A,0),MATCH(Places!F$1,Hosts!$1:$1,0))</f>
        <v>0.5</v>
      </c>
      <c r="G5024" s="17" t="str">
        <f>INDEX(Hosts!$A:$O,MATCH(Places!$C5024,Hosts!$A:$A,0),MATCH(Places!G$1,Hosts!$1:$1,0))</f>
        <v>No</v>
      </c>
      <c r="H5024" s="17">
        <v>24</v>
      </c>
      <c r="I5024" s="17" t="str">
        <f>INDEX(Neighborhoods!$A:$C,MATCH(Places!$H5024,Neighborhoods!$A:$A,0),MATCH(Places!I$1,Neighborhoods!$1:$1,0))</f>
        <v>Queens</v>
      </c>
      <c r="J5024" s="17" t="str">
        <f>INDEX(Neighborhoods!$A:$C,MATCH(Places!$H5024,Neighborhoods!$A:$A,0),MATCH(Places!J$1,Neighborhoods!$1:$1,0))</f>
        <v>Long Island City</v>
      </c>
      <c r="K5024" s="17" t="s">
        <v>11822</v>
      </c>
      <c r="L5024" s="17" t="str">
        <f t="shared" si="312"/>
        <v>No</v>
      </c>
      <c r="M5024" s="17">
        <v>4</v>
      </c>
      <c r="N5024" s="17" t="str" cm="1">
        <f t="array" ref="N5024">_xlfn.IFS(M5024&lt;=2,"Small",M5024&lt;=5,"Medium",M5024&gt;5,"Large")</f>
        <v>Medium</v>
      </c>
      <c r="O5024" s="65">
        <v>200</v>
      </c>
      <c r="P5024" s="87">
        <f t="shared" si="313"/>
        <v>0.04</v>
      </c>
      <c r="Q5024" s="68">
        <v>4.93</v>
      </c>
      <c r="R5024" s="68" t="str" cm="1">
        <f t="array" ref="R5024">_xlfn.SWITCH(ROUND(Q5024,0),5,"Excellent",4,"Good",3,"Ok","Bad")</f>
        <v>Excellent</v>
      </c>
      <c r="S5024" s="17">
        <v>15</v>
      </c>
      <c r="T5024" s="17" t="str">
        <f t="shared" si="314"/>
        <v>No</v>
      </c>
      <c r="U5024" s="82">
        <v>43667</v>
      </c>
      <c r="V5024" s="82">
        <v>43856</v>
      </c>
      <c r="W5024" s="17">
        <v>178</v>
      </c>
      <c r="X5024" s="17" t="str">
        <f t="shared" si="315"/>
        <v>Active</v>
      </c>
      <c r="Y5024" s="17" t="s">
        <v>15615</v>
      </c>
      <c r="Z5024" s="17"/>
    </row>
    <row r="5025" spans="1:26" x14ac:dyDescent="0.25">
      <c r="A5025">
        <v>5024</v>
      </c>
      <c r="B5025" s="17" t="s">
        <v>13172</v>
      </c>
      <c r="C5025" s="17">
        <v>3909</v>
      </c>
      <c r="D5025" s="17" t="str">
        <f>INDEX(Hosts!$A:$O,MATCH(Places!$C5025,Hosts!$A:$A,0),MATCH(Places!D$1,Hosts!$1:$1,0))</f>
        <v>Within an hour</v>
      </c>
      <c r="E5025" s="87">
        <f>INDEX(Hosts!$A:$O,MATCH(Places!$C5025,Hosts!$A:$A,0),MATCH(Places!E$1,Hosts!$1:$1,0))</f>
        <v>1</v>
      </c>
      <c r="F5025" s="87">
        <f>INDEX(Hosts!$A:$O,MATCH(Places!$C5025,Hosts!$A:$A,0),MATCH(Places!F$1,Hosts!$1:$1,0))</f>
        <v>1</v>
      </c>
      <c r="G5025" s="17" t="str">
        <f>INDEX(Hosts!$A:$O,MATCH(Places!$C5025,Hosts!$A:$A,0),MATCH(Places!G$1,Hosts!$1:$1,0))</f>
        <v>Yes</v>
      </c>
      <c r="H5025" s="17">
        <v>7</v>
      </c>
      <c r="I5025" s="17" t="str">
        <f>INDEX(Neighborhoods!$A:$C,MATCH(Places!$H5025,Neighborhoods!$A:$A,0),MATCH(Places!I$1,Neighborhoods!$1:$1,0))</f>
        <v>Brooklyn</v>
      </c>
      <c r="J5025" s="17" t="str">
        <f>INDEX(Neighborhoods!$A:$C,MATCH(Places!$H5025,Neighborhoods!$A:$A,0),MATCH(Places!J$1,Neighborhoods!$1:$1,0))</f>
        <v>Bedford-Stuyvesant</v>
      </c>
      <c r="K5025" s="17" t="s">
        <v>1</v>
      </c>
      <c r="L5025" s="17" t="str">
        <f t="shared" si="312"/>
        <v>Yes</v>
      </c>
      <c r="M5025" s="17">
        <v>2</v>
      </c>
      <c r="N5025" s="17" t="str" cm="1">
        <f t="array" ref="N5025">_xlfn.IFS(M5025&lt;=2,"Small",M5025&lt;=5,"Medium",M5025&gt;5,"Large")</f>
        <v>Small</v>
      </c>
      <c r="O5025" s="65">
        <v>65</v>
      </c>
      <c r="P5025" s="87">
        <f t="shared" si="313"/>
        <v>0.03</v>
      </c>
      <c r="Q5025" s="68">
        <v>4.97</v>
      </c>
      <c r="R5025" s="68" t="str" cm="1">
        <f t="array" ref="R5025">_xlfn.SWITCH(ROUND(Q5025,0),5,"Excellent",4,"Good",3,"Ok","Bad")</f>
        <v>Excellent</v>
      </c>
      <c r="S5025" s="17">
        <v>67</v>
      </c>
      <c r="T5025" s="17" t="str">
        <f t="shared" si="314"/>
        <v>No</v>
      </c>
      <c r="U5025" s="82">
        <v>43665</v>
      </c>
      <c r="V5025" s="82">
        <v>44034</v>
      </c>
      <c r="W5025" s="17">
        <v>364</v>
      </c>
      <c r="X5025" s="17" t="str">
        <f t="shared" si="315"/>
        <v>Active</v>
      </c>
      <c r="Y5025" s="17" t="s">
        <v>15616</v>
      </c>
      <c r="Z5025" s="17"/>
    </row>
    <row r="5026" spans="1:26" x14ac:dyDescent="0.25">
      <c r="A5026">
        <v>5025</v>
      </c>
      <c r="B5026" s="17" t="s">
        <v>3490</v>
      </c>
      <c r="C5026" s="17">
        <v>3936</v>
      </c>
      <c r="D5026" s="17" t="str">
        <f>INDEX(Hosts!$A:$O,MATCH(Places!$C5026,Hosts!$A:$A,0),MATCH(Places!D$1,Hosts!$1:$1,0))</f>
        <v>Within an hour</v>
      </c>
      <c r="E5026" s="87">
        <f>INDEX(Hosts!$A:$O,MATCH(Places!$C5026,Hosts!$A:$A,0),MATCH(Places!E$1,Hosts!$1:$1,0))</f>
        <v>1</v>
      </c>
      <c r="F5026" s="87">
        <f>INDEX(Hosts!$A:$O,MATCH(Places!$C5026,Hosts!$A:$A,0),MATCH(Places!F$1,Hosts!$1:$1,0))</f>
        <v>1</v>
      </c>
      <c r="G5026" s="17" t="str">
        <f>INDEX(Hosts!$A:$O,MATCH(Places!$C5026,Hosts!$A:$A,0),MATCH(Places!G$1,Hosts!$1:$1,0))</f>
        <v>No</v>
      </c>
      <c r="H5026" s="17">
        <v>21</v>
      </c>
      <c r="I5026" s="17" t="str">
        <f>INDEX(Neighborhoods!$A:$C,MATCH(Places!$H5026,Neighborhoods!$A:$A,0),MATCH(Places!I$1,Neighborhoods!$1:$1,0))</f>
        <v>Queens</v>
      </c>
      <c r="J5026" s="17" t="str">
        <f>INDEX(Neighborhoods!$A:$C,MATCH(Places!$H5026,Neighborhoods!$A:$A,0),MATCH(Places!J$1,Neighborhoods!$1:$1,0))</f>
        <v>Astoria</v>
      </c>
      <c r="K5026" s="17" t="s">
        <v>11822</v>
      </c>
      <c r="L5026" s="17" t="str">
        <f t="shared" si="312"/>
        <v>No</v>
      </c>
      <c r="M5026" s="17">
        <v>8</v>
      </c>
      <c r="N5026" s="17" t="str" cm="1">
        <f t="array" ref="N5026">_xlfn.IFS(M5026&lt;=2,"Small",M5026&lt;=5,"Medium",M5026&gt;5,"Large")</f>
        <v>Large</v>
      </c>
      <c r="O5026" s="65">
        <v>109</v>
      </c>
      <c r="P5026" s="87">
        <f t="shared" si="313"/>
        <v>0.03</v>
      </c>
      <c r="Q5026" s="68">
        <v>4.09</v>
      </c>
      <c r="R5026" s="68" t="str" cm="1">
        <f t="array" ref="R5026">_xlfn.SWITCH(ROUND(Q5026,0),5,"Excellent",4,"Good",3,"Ok","Bad")</f>
        <v>Good</v>
      </c>
      <c r="S5026" s="17">
        <v>11</v>
      </c>
      <c r="T5026" s="17" t="str">
        <f t="shared" si="314"/>
        <v>No</v>
      </c>
      <c r="U5026" s="82">
        <v>43681</v>
      </c>
      <c r="V5026" s="82">
        <v>44024</v>
      </c>
      <c r="W5026" s="17">
        <v>177</v>
      </c>
      <c r="X5026" s="17" t="str">
        <f t="shared" si="315"/>
        <v>Active</v>
      </c>
      <c r="Y5026" s="17" t="s">
        <v>15616</v>
      </c>
      <c r="Z5026" s="17"/>
    </row>
    <row r="5027" spans="1:26" x14ac:dyDescent="0.25">
      <c r="A5027">
        <v>5026</v>
      </c>
      <c r="B5027" s="17" t="s">
        <v>14300</v>
      </c>
      <c r="C5027" s="17">
        <v>3490</v>
      </c>
      <c r="D5027" s="17" t="str">
        <f>INDEX(Hosts!$A:$O,MATCH(Places!$C5027,Hosts!$A:$A,0),MATCH(Places!D$1,Hosts!$1:$1,0))</f>
        <v>Within an hour</v>
      </c>
      <c r="E5027" s="87">
        <f>INDEX(Hosts!$A:$O,MATCH(Places!$C5027,Hosts!$A:$A,0),MATCH(Places!E$1,Hosts!$1:$1,0))</f>
        <v>1</v>
      </c>
      <c r="F5027" s="87">
        <f>INDEX(Hosts!$A:$O,MATCH(Places!$C5027,Hosts!$A:$A,0),MATCH(Places!F$1,Hosts!$1:$1,0))</f>
        <v>0.98</v>
      </c>
      <c r="G5027" s="17" t="str">
        <f>INDEX(Hosts!$A:$O,MATCH(Places!$C5027,Hosts!$A:$A,0),MATCH(Places!G$1,Hosts!$1:$1,0))</f>
        <v>Yes</v>
      </c>
      <c r="H5027" s="17">
        <v>23</v>
      </c>
      <c r="I5027" s="17" t="str">
        <f>INDEX(Neighborhoods!$A:$C,MATCH(Places!$H5027,Neighborhoods!$A:$A,0),MATCH(Places!I$1,Neighborhoods!$1:$1,0))</f>
        <v>Queens</v>
      </c>
      <c r="J5027" s="17" t="str">
        <f>INDEX(Neighborhoods!$A:$C,MATCH(Places!$H5027,Neighborhoods!$A:$A,0),MATCH(Places!J$1,Neighborhoods!$1:$1,0))</f>
        <v>Jamaica</v>
      </c>
      <c r="K5027" s="17" t="s">
        <v>11822</v>
      </c>
      <c r="L5027" s="17" t="str">
        <f t="shared" si="312"/>
        <v>No</v>
      </c>
      <c r="M5027" s="17">
        <v>6</v>
      </c>
      <c r="N5027" s="17" t="str" cm="1">
        <f t="array" ref="N5027">_xlfn.IFS(M5027&lt;=2,"Small",M5027&lt;=5,"Medium",M5027&gt;5,"Large")</f>
        <v>Large</v>
      </c>
      <c r="O5027" s="65">
        <v>320</v>
      </c>
      <c r="P5027" s="87">
        <f t="shared" si="313"/>
        <v>0.04</v>
      </c>
      <c r="Q5027" s="68">
        <v>4.71</v>
      </c>
      <c r="R5027" s="68" t="str" cm="1">
        <f t="array" ref="R5027">_xlfn.SWITCH(ROUND(Q5027,0),5,"Excellent",4,"Good",3,"Ok","Bad")</f>
        <v>Excellent</v>
      </c>
      <c r="S5027" s="17">
        <v>7</v>
      </c>
      <c r="T5027" s="17" t="str">
        <f t="shared" si="314"/>
        <v>No</v>
      </c>
      <c r="U5027" s="82">
        <v>43674</v>
      </c>
      <c r="V5027" s="82">
        <v>44031</v>
      </c>
      <c r="W5027" s="17">
        <v>173</v>
      </c>
      <c r="X5027" s="17" t="str">
        <f t="shared" si="315"/>
        <v>Active</v>
      </c>
      <c r="Y5027" s="17" t="s">
        <v>15616</v>
      </c>
      <c r="Z5027" s="17"/>
    </row>
    <row r="5028" spans="1:26" x14ac:dyDescent="0.25">
      <c r="A5028">
        <v>5027</v>
      </c>
      <c r="B5028" s="17" t="s">
        <v>15539</v>
      </c>
      <c r="C5028" s="17">
        <v>3937</v>
      </c>
      <c r="D5028" s="17" t="str">
        <f>INDEX(Hosts!$A:$O,MATCH(Places!$C5028,Hosts!$A:$A,0),MATCH(Places!D$1,Hosts!$1:$1,0))</f>
        <v>Within an hour</v>
      </c>
      <c r="E5028" s="87">
        <f>INDEX(Hosts!$A:$O,MATCH(Places!$C5028,Hosts!$A:$A,0),MATCH(Places!E$1,Hosts!$1:$1,0))</f>
        <v>1</v>
      </c>
      <c r="F5028" s="87">
        <f>INDEX(Hosts!$A:$O,MATCH(Places!$C5028,Hosts!$A:$A,0),MATCH(Places!F$1,Hosts!$1:$1,0))</f>
        <v>1</v>
      </c>
      <c r="G5028" s="17" t="str">
        <f>INDEX(Hosts!$A:$O,MATCH(Places!$C5028,Hosts!$A:$A,0),MATCH(Places!G$1,Hosts!$1:$1,0))</f>
        <v>No</v>
      </c>
      <c r="H5028" s="17">
        <v>9</v>
      </c>
      <c r="I5028" s="17" t="str">
        <f>INDEX(Neighborhoods!$A:$C,MATCH(Places!$H5028,Neighborhoods!$A:$A,0),MATCH(Places!I$1,Neighborhoods!$1:$1,0))</f>
        <v>Brooklyn</v>
      </c>
      <c r="J5028" s="17" t="str">
        <f>INDEX(Neighborhoods!$A:$C,MATCH(Places!$H5028,Neighborhoods!$A:$A,0),MATCH(Places!J$1,Neighborhoods!$1:$1,0))</f>
        <v>Crown Heights</v>
      </c>
      <c r="K5028" s="17" t="s">
        <v>11822</v>
      </c>
      <c r="L5028" s="17" t="str">
        <f t="shared" si="312"/>
        <v>No</v>
      </c>
      <c r="M5028" s="17">
        <v>6</v>
      </c>
      <c r="N5028" s="17" t="str" cm="1">
        <f t="array" ref="N5028">_xlfn.IFS(M5028&lt;=2,"Small",M5028&lt;=5,"Medium",M5028&gt;5,"Large")</f>
        <v>Large</v>
      </c>
      <c r="O5028" s="65">
        <v>250</v>
      </c>
      <c r="P5028" s="87">
        <f t="shared" si="313"/>
        <v>0.04</v>
      </c>
      <c r="Q5028" s="68">
        <v>4.7</v>
      </c>
      <c r="R5028" s="68" t="str" cm="1">
        <f t="array" ref="R5028">_xlfn.SWITCH(ROUND(Q5028,0),5,"Excellent",4,"Good",3,"Ok","Bad")</f>
        <v>Excellent</v>
      </c>
      <c r="S5028" s="17">
        <v>33</v>
      </c>
      <c r="T5028" s="17" t="str">
        <f t="shared" si="314"/>
        <v>No</v>
      </c>
      <c r="U5028" s="82">
        <v>43695</v>
      </c>
      <c r="V5028" s="82">
        <v>43905</v>
      </c>
      <c r="W5028" s="17">
        <v>270</v>
      </c>
      <c r="X5028" s="17" t="str">
        <f t="shared" si="315"/>
        <v>Active</v>
      </c>
      <c r="Y5028" s="17" t="s">
        <v>15616</v>
      </c>
      <c r="Z5028" s="17"/>
    </row>
    <row r="5029" spans="1:26" x14ac:dyDescent="0.25">
      <c r="A5029">
        <v>5028</v>
      </c>
      <c r="B5029" s="17" t="s">
        <v>13516</v>
      </c>
      <c r="C5029" s="17">
        <v>3155</v>
      </c>
      <c r="D5029" s="17" t="str">
        <f>INDEX(Hosts!$A:$O,MATCH(Places!$C5029,Hosts!$A:$A,0),MATCH(Places!D$1,Hosts!$1:$1,0))</f>
        <v>Within an hour</v>
      </c>
      <c r="E5029" s="87">
        <f>INDEX(Hosts!$A:$O,MATCH(Places!$C5029,Hosts!$A:$A,0),MATCH(Places!E$1,Hosts!$1:$1,0))</f>
        <v>1</v>
      </c>
      <c r="F5029" s="87">
        <f>INDEX(Hosts!$A:$O,MATCH(Places!$C5029,Hosts!$A:$A,0),MATCH(Places!F$1,Hosts!$1:$1,0))</f>
        <v>1</v>
      </c>
      <c r="G5029" s="17" t="str">
        <f>INDEX(Hosts!$A:$O,MATCH(Places!$C5029,Hosts!$A:$A,0),MATCH(Places!G$1,Hosts!$1:$1,0))</f>
        <v>Yes</v>
      </c>
      <c r="H5029" s="17">
        <v>23</v>
      </c>
      <c r="I5029" s="17" t="str">
        <f>INDEX(Neighborhoods!$A:$C,MATCH(Places!$H5029,Neighborhoods!$A:$A,0),MATCH(Places!I$1,Neighborhoods!$1:$1,0))</f>
        <v>Queens</v>
      </c>
      <c r="J5029" s="17" t="str">
        <f>INDEX(Neighborhoods!$A:$C,MATCH(Places!$H5029,Neighborhoods!$A:$A,0),MATCH(Places!J$1,Neighborhoods!$1:$1,0))</f>
        <v>Jamaica</v>
      </c>
      <c r="K5029" s="17" t="s">
        <v>11822</v>
      </c>
      <c r="L5029" s="17" t="str">
        <f t="shared" si="312"/>
        <v>No</v>
      </c>
      <c r="M5029" s="17">
        <v>2</v>
      </c>
      <c r="N5029" s="17" t="str" cm="1">
        <f t="array" ref="N5029">_xlfn.IFS(M5029&lt;=2,"Small",M5029&lt;=5,"Medium",M5029&gt;5,"Large")</f>
        <v>Small</v>
      </c>
      <c r="O5029" s="65">
        <v>90</v>
      </c>
      <c r="P5029" s="87">
        <f t="shared" si="313"/>
        <v>0.03</v>
      </c>
      <c r="Q5029" s="68">
        <v>4.99</v>
      </c>
      <c r="R5029" s="68" t="str" cm="1">
        <f t="array" ref="R5029">_xlfn.SWITCH(ROUND(Q5029,0),5,"Excellent",4,"Good",3,"Ok","Bad")</f>
        <v>Excellent</v>
      </c>
      <c r="S5029" s="17">
        <v>127</v>
      </c>
      <c r="T5029" s="17" t="str">
        <f t="shared" si="314"/>
        <v>Yes</v>
      </c>
      <c r="U5029" s="82">
        <v>43715</v>
      </c>
      <c r="V5029" s="82">
        <v>44059</v>
      </c>
      <c r="W5029" s="17">
        <v>157</v>
      </c>
      <c r="X5029" s="17" t="str">
        <f t="shared" si="315"/>
        <v>Active</v>
      </c>
      <c r="Y5029" s="17" t="s">
        <v>15615</v>
      </c>
      <c r="Z5029" s="17"/>
    </row>
    <row r="5030" spans="1:26" x14ac:dyDescent="0.25">
      <c r="A5030">
        <v>5029</v>
      </c>
      <c r="B5030" s="17" t="s">
        <v>910</v>
      </c>
      <c r="C5030" s="17">
        <v>1946</v>
      </c>
      <c r="D5030" s="17" t="str">
        <f>INDEX(Hosts!$A:$O,MATCH(Places!$C5030,Hosts!$A:$A,0),MATCH(Places!D$1,Hosts!$1:$1,0))</f>
        <v>Within an hour</v>
      </c>
      <c r="E5030" s="87">
        <f>INDEX(Hosts!$A:$O,MATCH(Places!$C5030,Hosts!$A:$A,0),MATCH(Places!E$1,Hosts!$1:$1,0))</f>
        <v>1</v>
      </c>
      <c r="F5030" s="87">
        <f>INDEX(Hosts!$A:$O,MATCH(Places!$C5030,Hosts!$A:$A,0),MATCH(Places!F$1,Hosts!$1:$1,0))</f>
        <v>0.67</v>
      </c>
      <c r="G5030" s="17" t="str">
        <f>INDEX(Hosts!$A:$O,MATCH(Places!$C5030,Hosts!$A:$A,0),MATCH(Places!G$1,Hosts!$1:$1,0))</f>
        <v>No</v>
      </c>
      <c r="H5030" s="17">
        <v>7</v>
      </c>
      <c r="I5030" s="17" t="str">
        <f>INDEX(Neighborhoods!$A:$C,MATCH(Places!$H5030,Neighborhoods!$A:$A,0),MATCH(Places!I$1,Neighborhoods!$1:$1,0))</f>
        <v>Brooklyn</v>
      </c>
      <c r="J5030" s="17" t="str">
        <f>INDEX(Neighborhoods!$A:$C,MATCH(Places!$H5030,Neighborhoods!$A:$A,0),MATCH(Places!J$1,Neighborhoods!$1:$1,0))</f>
        <v>Bedford-Stuyvesant</v>
      </c>
      <c r="K5030" s="17" t="s">
        <v>1</v>
      </c>
      <c r="L5030" s="17" t="str">
        <f t="shared" si="312"/>
        <v>Yes</v>
      </c>
      <c r="M5030" s="17">
        <v>1</v>
      </c>
      <c r="N5030" s="17" t="str" cm="1">
        <f t="array" ref="N5030">_xlfn.IFS(M5030&lt;=2,"Small",M5030&lt;=5,"Medium",M5030&gt;5,"Large")</f>
        <v>Small</v>
      </c>
      <c r="O5030" s="65">
        <v>62</v>
      </c>
      <c r="P5030" s="87">
        <f t="shared" si="313"/>
        <v>0.03</v>
      </c>
      <c r="Q5030" s="68">
        <v>5</v>
      </c>
      <c r="R5030" s="68" t="str" cm="1">
        <f t="array" ref="R5030">_xlfn.SWITCH(ROUND(Q5030,0),5,"Excellent",4,"Good",3,"Ok","Bad")</f>
        <v>Excellent</v>
      </c>
      <c r="S5030" s="17">
        <v>3</v>
      </c>
      <c r="T5030" s="17" t="str">
        <f t="shared" si="314"/>
        <v>No</v>
      </c>
      <c r="U5030" s="82">
        <v>43655</v>
      </c>
      <c r="V5030" s="82">
        <v>43658</v>
      </c>
      <c r="W5030" s="17">
        <v>0</v>
      </c>
      <c r="X5030" s="17" t="str">
        <f t="shared" si="315"/>
        <v>Inactive</v>
      </c>
      <c r="Y5030" s="17" t="s">
        <v>15615</v>
      </c>
      <c r="Z5030" s="17"/>
    </row>
    <row r="5031" spans="1:26" x14ac:dyDescent="0.25">
      <c r="A5031">
        <v>5030</v>
      </c>
      <c r="B5031" s="17" t="s">
        <v>3491</v>
      </c>
      <c r="C5031" s="17">
        <v>150</v>
      </c>
      <c r="D5031" s="17" t="str">
        <f>INDEX(Hosts!$A:$O,MATCH(Places!$C5031,Hosts!$A:$A,0),MATCH(Places!D$1,Hosts!$1:$1,0))</f>
        <v>Within a day</v>
      </c>
      <c r="E5031" s="87">
        <f>INDEX(Hosts!$A:$O,MATCH(Places!$C5031,Hosts!$A:$A,0),MATCH(Places!E$1,Hosts!$1:$1,0))</f>
        <v>0.57999999999999996</v>
      </c>
      <c r="F5031" s="87">
        <f>INDEX(Hosts!$A:$O,MATCH(Places!$C5031,Hosts!$A:$A,0),MATCH(Places!F$1,Hosts!$1:$1,0))</f>
        <v>0.93</v>
      </c>
      <c r="G5031" s="17" t="str">
        <f>INDEX(Hosts!$A:$O,MATCH(Places!$C5031,Hosts!$A:$A,0),MATCH(Places!G$1,Hosts!$1:$1,0))</f>
        <v>No</v>
      </c>
      <c r="H5031" s="17">
        <v>7</v>
      </c>
      <c r="I5031" s="17" t="str">
        <f>INDEX(Neighborhoods!$A:$C,MATCH(Places!$H5031,Neighborhoods!$A:$A,0),MATCH(Places!I$1,Neighborhoods!$1:$1,0))</f>
        <v>Brooklyn</v>
      </c>
      <c r="J5031" s="17" t="str">
        <f>INDEX(Neighborhoods!$A:$C,MATCH(Places!$H5031,Neighborhoods!$A:$A,0),MATCH(Places!J$1,Neighborhoods!$1:$1,0))</f>
        <v>Bedford-Stuyvesant</v>
      </c>
      <c r="K5031" s="17" t="s">
        <v>11822</v>
      </c>
      <c r="L5031" s="17" t="str">
        <f t="shared" si="312"/>
        <v>No</v>
      </c>
      <c r="M5031" s="17">
        <v>8</v>
      </c>
      <c r="N5031" s="17" t="str" cm="1">
        <f t="array" ref="N5031">_xlfn.IFS(M5031&lt;=2,"Small",M5031&lt;=5,"Medium",M5031&gt;5,"Large")</f>
        <v>Large</v>
      </c>
      <c r="O5031" s="65">
        <v>336</v>
      </c>
      <c r="P5031" s="87">
        <f t="shared" si="313"/>
        <v>0.04</v>
      </c>
      <c r="Q5031" s="68">
        <v>4.53</v>
      </c>
      <c r="R5031" s="68" t="str" cm="1">
        <f t="array" ref="R5031">_xlfn.SWITCH(ROUND(Q5031,0),5,"Excellent",4,"Good",3,"Ok","Bad")</f>
        <v>Excellent</v>
      </c>
      <c r="S5031" s="17">
        <v>19</v>
      </c>
      <c r="T5031" s="17" t="str">
        <f t="shared" si="314"/>
        <v>No</v>
      </c>
      <c r="U5031" s="82">
        <v>43659</v>
      </c>
      <c r="V5031" s="82">
        <v>43900</v>
      </c>
      <c r="W5031" s="17">
        <v>343</v>
      </c>
      <c r="X5031" s="17" t="str">
        <f t="shared" si="315"/>
        <v>Active</v>
      </c>
      <c r="Y5031" s="17" t="s">
        <v>15615</v>
      </c>
      <c r="Z5031" s="17"/>
    </row>
    <row r="5032" spans="1:26" x14ac:dyDescent="0.25">
      <c r="A5032">
        <v>5031</v>
      </c>
      <c r="B5032" s="17" t="s">
        <v>13389</v>
      </c>
      <c r="C5032" s="17">
        <v>3805</v>
      </c>
      <c r="D5032" s="17" t="str">
        <f>INDEX(Hosts!$A:$O,MATCH(Places!$C5032,Hosts!$A:$A,0),MATCH(Places!D$1,Hosts!$1:$1,0))</f>
        <v>Within an hour</v>
      </c>
      <c r="E5032" s="87">
        <f>INDEX(Hosts!$A:$O,MATCH(Places!$C5032,Hosts!$A:$A,0),MATCH(Places!E$1,Hosts!$1:$1,0))</f>
        <v>0.98</v>
      </c>
      <c r="F5032" s="87">
        <f>INDEX(Hosts!$A:$O,MATCH(Places!$C5032,Hosts!$A:$A,0),MATCH(Places!F$1,Hosts!$1:$1,0))</f>
        <v>0.89</v>
      </c>
      <c r="G5032" s="17" t="str">
        <f>INDEX(Hosts!$A:$O,MATCH(Places!$C5032,Hosts!$A:$A,0),MATCH(Places!G$1,Hosts!$1:$1,0))</f>
        <v>Yes</v>
      </c>
      <c r="H5032" s="17">
        <v>9</v>
      </c>
      <c r="I5032" s="17" t="str">
        <f>INDEX(Neighborhoods!$A:$C,MATCH(Places!$H5032,Neighborhoods!$A:$A,0),MATCH(Places!I$1,Neighborhoods!$1:$1,0))</f>
        <v>Brooklyn</v>
      </c>
      <c r="J5032" s="17" t="str">
        <f>INDEX(Neighborhoods!$A:$C,MATCH(Places!$H5032,Neighborhoods!$A:$A,0),MATCH(Places!J$1,Neighborhoods!$1:$1,0))</f>
        <v>Crown Heights</v>
      </c>
      <c r="K5032" s="17" t="s">
        <v>11822</v>
      </c>
      <c r="L5032" s="17" t="str">
        <f t="shared" si="312"/>
        <v>No</v>
      </c>
      <c r="M5032" s="17">
        <v>22</v>
      </c>
      <c r="N5032" s="17" t="str" cm="1">
        <f t="array" ref="N5032">_xlfn.IFS(M5032&lt;=2,"Small",M5032&lt;=5,"Medium",M5032&gt;5,"Large")</f>
        <v>Large</v>
      </c>
      <c r="O5032" s="65">
        <v>394</v>
      </c>
      <c r="P5032" s="87">
        <f t="shared" si="313"/>
        <v>0.04</v>
      </c>
      <c r="Q5032" s="68">
        <v>5</v>
      </c>
      <c r="R5032" s="68" t="str" cm="1">
        <f t="array" ref="R5032">_xlfn.SWITCH(ROUND(Q5032,0),5,"Excellent",4,"Good",3,"Ok","Bad")</f>
        <v>Excellent</v>
      </c>
      <c r="S5032" s="17">
        <v>33</v>
      </c>
      <c r="T5032" s="17" t="str">
        <f t="shared" si="314"/>
        <v>No</v>
      </c>
      <c r="U5032" s="82">
        <v>43690</v>
      </c>
      <c r="V5032" s="82">
        <v>44011</v>
      </c>
      <c r="W5032" s="17">
        <v>325</v>
      </c>
      <c r="X5032" s="17" t="str">
        <f t="shared" si="315"/>
        <v>Active</v>
      </c>
      <c r="Y5032" s="17" t="s">
        <v>15616</v>
      </c>
      <c r="Z5032" s="17"/>
    </row>
    <row r="5033" spans="1:26" x14ac:dyDescent="0.25">
      <c r="A5033">
        <v>5032</v>
      </c>
      <c r="B5033" s="17" t="s">
        <v>14093</v>
      </c>
      <c r="C5033" s="17">
        <v>1976</v>
      </c>
      <c r="D5033" s="17" t="str">
        <f>INDEX(Hosts!$A:$O,MATCH(Places!$C5033,Hosts!$A:$A,0),MATCH(Places!D$1,Hosts!$1:$1,0))</f>
        <v>Within an hour</v>
      </c>
      <c r="E5033" s="87">
        <f>INDEX(Hosts!$A:$O,MATCH(Places!$C5033,Hosts!$A:$A,0),MATCH(Places!E$1,Hosts!$1:$1,0))</f>
        <v>1</v>
      </c>
      <c r="F5033" s="87">
        <f>INDEX(Hosts!$A:$O,MATCH(Places!$C5033,Hosts!$A:$A,0),MATCH(Places!F$1,Hosts!$1:$1,0))</f>
        <v>1</v>
      </c>
      <c r="G5033" s="17" t="str">
        <f>INDEX(Hosts!$A:$O,MATCH(Places!$C5033,Hosts!$A:$A,0),MATCH(Places!G$1,Hosts!$1:$1,0))</f>
        <v>No</v>
      </c>
      <c r="H5033" s="17">
        <v>14</v>
      </c>
      <c r="I5033" s="17" t="str">
        <f>INDEX(Neighborhoods!$A:$C,MATCH(Places!$H5033,Neighborhoods!$A:$A,0),MATCH(Places!I$1,Neighborhoods!$1:$1,0))</f>
        <v>Manhattan</v>
      </c>
      <c r="J5033" s="17" t="str">
        <f>INDEX(Neighborhoods!$A:$C,MATCH(Places!$H5033,Neighborhoods!$A:$A,0),MATCH(Places!J$1,Neighborhoods!$1:$1,0))</f>
        <v>East Harlem</v>
      </c>
      <c r="K5033" s="17" t="s">
        <v>1</v>
      </c>
      <c r="L5033" s="17" t="str">
        <f t="shared" si="312"/>
        <v>Yes</v>
      </c>
      <c r="M5033" s="17">
        <v>4</v>
      </c>
      <c r="N5033" s="17" t="str" cm="1">
        <f t="array" ref="N5033">_xlfn.IFS(M5033&lt;=2,"Small",M5033&lt;=5,"Medium",M5033&gt;5,"Large")</f>
        <v>Medium</v>
      </c>
      <c r="O5033" s="65">
        <v>150</v>
      </c>
      <c r="P5033" s="87">
        <f t="shared" si="313"/>
        <v>0.03</v>
      </c>
      <c r="Q5033" s="68">
        <v>5</v>
      </c>
      <c r="R5033" s="68" t="str" cm="1">
        <f t="array" ref="R5033">_xlfn.SWITCH(ROUND(Q5033,0),5,"Excellent",4,"Good",3,"Ok","Bad")</f>
        <v>Excellent</v>
      </c>
      <c r="S5033" s="17">
        <v>4</v>
      </c>
      <c r="T5033" s="17" t="str">
        <f t="shared" si="314"/>
        <v>No</v>
      </c>
      <c r="U5033" s="82">
        <v>43667</v>
      </c>
      <c r="V5033" s="82">
        <v>43683</v>
      </c>
      <c r="W5033" s="17">
        <v>21</v>
      </c>
      <c r="X5033" s="17" t="str">
        <f t="shared" si="315"/>
        <v>Active</v>
      </c>
      <c r="Y5033" s="17" t="s">
        <v>15616</v>
      </c>
      <c r="Z5033" s="17"/>
    </row>
    <row r="5034" spans="1:26" x14ac:dyDescent="0.25">
      <c r="A5034">
        <v>5033</v>
      </c>
      <c r="B5034" s="17" t="s">
        <v>13464</v>
      </c>
      <c r="C5034" s="17">
        <v>2319</v>
      </c>
      <c r="D5034" s="17" t="str">
        <f>INDEX(Hosts!$A:$O,MATCH(Places!$C5034,Hosts!$A:$A,0),MATCH(Places!D$1,Hosts!$1:$1,0))</f>
        <v>Within an hour</v>
      </c>
      <c r="E5034" s="87">
        <f>INDEX(Hosts!$A:$O,MATCH(Places!$C5034,Hosts!$A:$A,0),MATCH(Places!E$1,Hosts!$1:$1,0))</f>
        <v>0.87</v>
      </c>
      <c r="F5034" s="87">
        <f>INDEX(Hosts!$A:$O,MATCH(Places!$C5034,Hosts!$A:$A,0),MATCH(Places!F$1,Hosts!$1:$1,0))</f>
        <v>0.96</v>
      </c>
      <c r="G5034" s="17" t="str">
        <f>INDEX(Hosts!$A:$O,MATCH(Places!$C5034,Hosts!$A:$A,0),MATCH(Places!G$1,Hosts!$1:$1,0))</f>
        <v>Yes</v>
      </c>
      <c r="H5034" s="17">
        <v>9</v>
      </c>
      <c r="I5034" s="17" t="str">
        <f>INDEX(Neighborhoods!$A:$C,MATCH(Places!$H5034,Neighborhoods!$A:$A,0),MATCH(Places!I$1,Neighborhoods!$1:$1,0))</f>
        <v>Brooklyn</v>
      </c>
      <c r="J5034" s="17" t="str">
        <f>INDEX(Neighborhoods!$A:$C,MATCH(Places!$H5034,Neighborhoods!$A:$A,0),MATCH(Places!J$1,Neighborhoods!$1:$1,0))</f>
        <v>Crown Heights</v>
      </c>
      <c r="K5034" s="17" t="s">
        <v>11822</v>
      </c>
      <c r="L5034" s="17" t="str">
        <f t="shared" si="312"/>
        <v>No</v>
      </c>
      <c r="M5034" s="17">
        <v>20</v>
      </c>
      <c r="N5034" s="17" t="str" cm="1">
        <f t="array" ref="N5034">_xlfn.IFS(M5034&lt;=2,"Small",M5034&lt;=5,"Medium",M5034&gt;5,"Large")</f>
        <v>Large</v>
      </c>
      <c r="O5034" s="65">
        <v>735</v>
      </c>
      <c r="P5034" s="87">
        <f t="shared" si="313"/>
        <v>0.05</v>
      </c>
      <c r="Q5034" s="68">
        <v>4.76</v>
      </c>
      <c r="R5034" s="68" t="str" cm="1">
        <f t="array" ref="R5034">_xlfn.SWITCH(ROUND(Q5034,0),5,"Excellent",4,"Good",3,"Ok","Bad")</f>
        <v>Excellent</v>
      </c>
      <c r="S5034" s="17">
        <v>41</v>
      </c>
      <c r="T5034" s="17" t="str">
        <f t="shared" si="314"/>
        <v>No</v>
      </c>
      <c r="U5034" s="82">
        <v>43661</v>
      </c>
      <c r="V5034" s="82">
        <v>44025</v>
      </c>
      <c r="W5034" s="17">
        <v>308</v>
      </c>
      <c r="X5034" s="17" t="str">
        <f t="shared" si="315"/>
        <v>Active</v>
      </c>
      <c r="Y5034" s="17" t="s">
        <v>15616</v>
      </c>
      <c r="Z5034" s="17"/>
    </row>
    <row r="5035" spans="1:26" x14ac:dyDescent="0.25">
      <c r="A5035">
        <v>5034</v>
      </c>
      <c r="B5035" s="17" t="s">
        <v>3492</v>
      </c>
      <c r="C5035" s="17">
        <v>3938</v>
      </c>
      <c r="D5035" s="17" t="str">
        <f>INDEX(Hosts!$A:$O,MATCH(Places!$C5035,Hosts!$A:$A,0),MATCH(Places!D$1,Hosts!$1:$1,0))</f>
        <v>Within an hour</v>
      </c>
      <c r="E5035" s="87">
        <f>INDEX(Hosts!$A:$O,MATCH(Places!$C5035,Hosts!$A:$A,0),MATCH(Places!E$1,Hosts!$1:$1,0))</f>
        <v>1</v>
      </c>
      <c r="F5035" s="87">
        <f>INDEX(Hosts!$A:$O,MATCH(Places!$C5035,Hosts!$A:$A,0),MATCH(Places!F$1,Hosts!$1:$1,0))</f>
        <v>0.99</v>
      </c>
      <c r="G5035" s="17" t="str">
        <f>INDEX(Hosts!$A:$O,MATCH(Places!$C5035,Hosts!$A:$A,0),MATCH(Places!G$1,Hosts!$1:$1,0))</f>
        <v>Yes</v>
      </c>
      <c r="H5035" s="17">
        <v>8</v>
      </c>
      <c r="I5035" s="17" t="str">
        <f>INDEX(Neighborhoods!$A:$C,MATCH(Places!$H5035,Neighborhoods!$A:$A,0),MATCH(Places!I$1,Neighborhoods!$1:$1,0))</f>
        <v>Brooklyn</v>
      </c>
      <c r="J5035" s="17" t="str">
        <f>INDEX(Neighborhoods!$A:$C,MATCH(Places!$H5035,Neighborhoods!$A:$A,0),MATCH(Places!J$1,Neighborhoods!$1:$1,0))</f>
        <v>Bushwick</v>
      </c>
      <c r="K5035" s="17" t="s">
        <v>11822</v>
      </c>
      <c r="L5035" s="17" t="str">
        <f t="shared" si="312"/>
        <v>No</v>
      </c>
      <c r="M5035" s="17">
        <v>2</v>
      </c>
      <c r="N5035" s="17" t="str" cm="1">
        <f t="array" ref="N5035">_xlfn.IFS(M5035&lt;=2,"Small",M5035&lt;=5,"Medium",M5035&gt;5,"Large")</f>
        <v>Small</v>
      </c>
      <c r="O5035" s="65">
        <v>199</v>
      </c>
      <c r="P5035" s="87">
        <f t="shared" si="313"/>
        <v>0.03</v>
      </c>
      <c r="Q5035" s="68">
        <v>5</v>
      </c>
      <c r="R5035" s="68" t="str" cm="1">
        <f t="array" ref="R5035">_xlfn.SWITCH(ROUND(Q5035,0),5,"Excellent",4,"Good",3,"Ok","Bad")</f>
        <v>Excellent</v>
      </c>
      <c r="S5035" s="17">
        <v>9</v>
      </c>
      <c r="T5035" s="17" t="str">
        <f t="shared" si="314"/>
        <v>No</v>
      </c>
      <c r="U5035" s="82">
        <v>43668</v>
      </c>
      <c r="V5035" s="82">
        <v>43835</v>
      </c>
      <c r="W5035" s="17">
        <v>365</v>
      </c>
      <c r="X5035" s="17" t="str">
        <f t="shared" si="315"/>
        <v>Active</v>
      </c>
      <c r="Y5035" s="17" t="s">
        <v>15615</v>
      </c>
      <c r="Z5035" s="17"/>
    </row>
    <row r="5036" spans="1:26" x14ac:dyDescent="0.25">
      <c r="A5036">
        <v>5035</v>
      </c>
      <c r="B5036" s="17" t="s">
        <v>14565</v>
      </c>
      <c r="C5036" s="17">
        <v>3939</v>
      </c>
      <c r="D5036" s="17" t="str">
        <f>INDEX(Hosts!$A:$O,MATCH(Places!$C5036,Hosts!$A:$A,0),MATCH(Places!D$1,Hosts!$1:$1,0))</f>
        <v>Within an hour</v>
      </c>
      <c r="E5036" s="87">
        <f>INDEX(Hosts!$A:$O,MATCH(Places!$C5036,Hosts!$A:$A,0),MATCH(Places!E$1,Hosts!$1:$1,0))</f>
        <v>0.9</v>
      </c>
      <c r="F5036" s="87">
        <f>INDEX(Hosts!$A:$O,MATCH(Places!$C5036,Hosts!$A:$A,0),MATCH(Places!F$1,Hosts!$1:$1,0))</f>
        <v>1</v>
      </c>
      <c r="G5036" s="17" t="str">
        <f>INDEX(Hosts!$A:$O,MATCH(Places!$C5036,Hosts!$A:$A,0),MATCH(Places!G$1,Hosts!$1:$1,0))</f>
        <v>Yes</v>
      </c>
      <c r="H5036" s="17">
        <v>7</v>
      </c>
      <c r="I5036" s="17" t="str">
        <f>INDEX(Neighborhoods!$A:$C,MATCH(Places!$H5036,Neighborhoods!$A:$A,0),MATCH(Places!I$1,Neighborhoods!$1:$1,0))</f>
        <v>Brooklyn</v>
      </c>
      <c r="J5036" s="17" t="str">
        <f>INDEX(Neighborhoods!$A:$C,MATCH(Places!$H5036,Neighborhoods!$A:$A,0),MATCH(Places!J$1,Neighborhoods!$1:$1,0))</f>
        <v>Bedford-Stuyvesant</v>
      </c>
      <c r="K5036" s="17" t="s">
        <v>11822</v>
      </c>
      <c r="L5036" s="17" t="str">
        <f t="shared" si="312"/>
        <v>No</v>
      </c>
      <c r="M5036" s="17">
        <v>6</v>
      </c>
      <c r="N5036" s="17" t="str" cm="1">
        <f t="array" ref="N5036">_xlfn.IFS(M5036&lt;=2,"Small",M5036&lt;=5,"Medium",M5036&gt;5,"Large")</f>
        <v>Large</v>
      </c>
      <c r="O5036" s="65">
        <v>385</v>
      </c>
      <c r="P5036" s="87">
        <f t="shared" si="313"/>
        <v>0.04</v>
      </c>
      <c r="Q5036" s="68">
        <v>4.96</v>
      </c>
      <c r="R5036" s="68" t="str" cm="1">
        <f t="array" ref="R5036">_xlfn.SWITCH(ROUND(Q5036,0),5,"Excellent",4,"Good",3,"Ok","Bad")</f>
        <v>Excellent</v>
      </c>
      <c r="S5036" s="17">
        <v>25</v>
      </c>
      <c r="T5036" s="17" t="str">
        <f t="shared" si="314"/>
        <v>No</v>
      </c>
      <c r="U5036" s="82">
        <v>43665</v>
      </c>
      <c r="V5036" s="82">
        <v>43877</v>
      </c>
      <c r="W5036" s="17">
        <v>160</v>
      </c>
      <c r="X5036" s="17" t="str">
        <f t="shared" si="315"/>
        <v>Active</v>
      </c>
      <c r="Y5036" s="17" t="s">
        <v>15616</v>
      </c>
      <c r="Z5036" s="17"/>
    </row>
    <row r="5037" spans="1:26" x14ac:dyDescent="0.25">
      <c r="A5037">
        <v>5036</v>
      </c>
      <c r="B5037" s="17" t="s">
        <v>3493</v>
      </c>
      <c r="C5037" s="17">
        <v>3602</v>
      </c>
      <c r="D5037" s="17" t="str">
        <f>INDEX(Hosts!$A:$O,MATCH(Places!$C5037,Hosts!$A:$A,0),MATCH(Places!D$1,Hosts!$1:$1,0))</f>
        <v>Within a few hours</v>
      </c>
      <c r="E5037" s="87">
        <f>INDEX(Hosts!$A:$O,MATCH(Places!$C5037,Hosts!$A:$A,0),MATCH(Places!E$1,Hosts!$1:$1,0))</f>
        <v>1</v>
      </c>
      <c r="F5037" s="87">
        <f>INDEX(Hosts!$A:$O,MATCH(Places!$C5037,Hosts!$A:$A,0),MATCH(Places!F$1,Hosts!$1:$1,0))</f>
        <v>1</v>
      </c>
      <c r="G5037" s="17" t="str">
        <f>INDEX(Hosts!$A:$O,MATCH(Places!$C5037,Hosts!$A:$A,0),MATCH(Places!G$1,Hosts!$1:$1,0))</f>
        <v>Yes</v>
      </c>
      <c r="H5037" s="17">
        <v>26</v>
      </c>
      <c r="I5037" s="17" t="str">
        <f>INDEX(Neighborhoods!$A:$C,MATCH(Places!$H5037,Neighborhoods!$A:$A,0),MATCH(Places!I$1,Neighborhoods!$1:$1,0))</f>
        <v>Queens</v>
      </c>
      <c r="J5037" s="17" t="str">
        <f>INDEX(Neighborhoods!$A:$C,MATCH(Places!$H5037,Neighborhoods!$A:$A,0),MATCH(Places!J$1,Neighborhoods!$1:$1,0))</f>
        <v>Sunnyside</v>
      </c>
      <c r="K5037" s="17" t="s">
        <v>1</v>
      </c>
      <c r="L5037" s="17" t="str">
        <f t="shared" si="312"/>
        <v>Yes</v>
      </c>
      <c r="M5037" s="17">
        <v>2</v>
      </c>
      <c r="N5037" s="17" t="str" cm="1">
        <f t="array" ref="N5037">_xlfn.IFS(M5037&lt;=2,"Small",M5037&lt;=5,"Medium",M5037&gt;5,"Large")</f>
        <v>Small</v>
      </c>
      <c r="O5037" s="65">
        <v>50</v>
      </c>
      <c r="P5037" s="87">
        <f t="shared" si="313"/>
        <v>0.03</v>
      </c>
      <c r="Q5037" s="68">
        <v>4.91</v>
      </c>
      <c r="R5037" s="68" t="str" cm="1">
        <f t="array" ref="R5037">_xlfn.SWITCH(ROUND(Q5037,0),5,"Excellent",4,"Good",3,"Ok","Bad")</f>
        <v>Excellent</v>
      </c>
      <c r="S5037" s="17">
        <v>32</v>
      </c>
      <c r="T5037" s="17" t="str">
        <f t="shared" si="314"/>
        <v>No</v>
      </c>
      <c r="U5037" s="82">
        <v>43661</v>
      </c>
      <c r="V5037" s="82">
        <v>43906</v>
      </c>
      <c r="W5037" s="17">
        <v>179</v>
      </c>
      <c r="X5037" s="17" t="str">
        <f t="shared" si="315"/>
        <v>Active</v>
      </c>
      <c r="Y5037" s="17" t="s">
        <v>15616</v>
      </c>
      <c r="Z5037" s="17"/>
    </row>
    <row r="5038" spans="1:26" x14ac:dyDescent="0.25">
      <c r="A5038">
        <v>5037</v>
      </c>
      <c r="B5038" s="17" t="s">
        <v>14474</v>
      </c>
      <c r="C5038" s="17">
        <v>3781</v>
      </c>
      <c r="D5038" s="17" t="str">
        <f>INDEX(Hosts!$A:$O,MATCH(Places!$C5038,Hosts!$A:$A,0),MATCH(Places!D$1,Hosts!$1:$1,0))</f>
        <v>Within an hour</v>
      </c>
      <c r="E5038" s="87">
        <f>INDEX(Hosts!$A:$O,MATCH(Places!$C5038,Hosts!$A:$A,0),MATCH(Places!E$1,Hosts!$1:$1,0))</f>
        <v>0.79</v>
      </c>
      <c r="F5038" s="87">
        <f>INDEX(Hosts!$A:$O,MATCH(Places!$C5038,Hosts!$A:$A,0),MATCH(Places!F$1,Hosts!$1:$1,0))</f>
        <v>0.98</v>
      </c>
      <c r="G5038" s="17" t="str">
        <f>INDEX(Hosts!$A:$O,MATCH(Places!$C5038,Hosts!$A:$A,0),MATCH(Places!G$1,Hosts!$1:$1,0))</f>
        <v>No</v>
      </c>
      <c r="H5038" s="17">
        <v>26</v>
      </c>
      <c r="I5038" s="17" t="str">
        <f>INDEX(Neighborhoods!$A:$C,MATCH(Places!$H5038,Neighborhoods!$A:$A,0),MATCH(Places!I$1,Neighborhoods!$1:$1,0))</f>
        <v>Queens</v>
      </c>
      <c r="J5038" s="17" t="str">
        <f>INDEX(Neighborhoods!$A:$C,MATCH(Places!$H5038,Neighborhoods!$A:$A,0),MATCH(Places!J$1,Neighborhoods!$1:$1,0))</f>
        <v>Sunnyside</v>
      </c>
      <c r="K5038" s="17" t="s">
        <v>1</v>
      </c>
      <c r="L5038" s="17" t="str">
        <f t="shared" si="312"/>
        <v>Yes</v>
      </c>
      <c r="M5038" s="17">
        <v>1</v>
      </c>
      <c r="N5038" s="17" t="str" cm="1">
        <f t="array" ref="N5038">_xlfn.IFS(M5038&lt;=2,"Small",M5038&lt;=5,"Medium",M5038&gt;5,"Large")</f>
        <v>Small</v>
      </c>
      <c r="O5038" s="65">
        <v>28</v>
      </c>
      <c r="P5038" s="87">
        <f t="shared" si="313"/>
        <v>0.03</v>
      </c>
      <c r="Q5038" s="68">
        <v>5</v>
      </c>
      <c r="R5038" s="68" t="str" cm="1">
        <f t="array" ref="R5038">_xlfn.SWITCH(ROUND(Q5038,0),5,"Excellent",4,"Good",3,"Ok","Bad")</f>
        <v>Excellent</v>
      </c>
      <c r="S5038" s="17">
        <v>3</v>
      </c>
      <c r="T5038" s="17" t="str">
        <f t="shared" si="314"/>
        <v>No</v>
      </c>
      <c r="U5038" s="82">
        <v>43769</v>
      </c>
      <c r="V5038" s="82">
        <v>44032</v>
      </c>
      <c r="W5038" s="17">
        <v>42</v>
      </c>
      <c r="X5038" s="17" t="str">
        <f t="shared" si="315"/>
        <v>Active</v>
      </c>
      <c r="Y5038" s="17" t="s">
        <v>15615</v>
      </c>
      <c r="Z5038" s="17"/>
    </row>
    <row r="5039" spans="1:26" x14ac:dyDescent="0.25">
      <c r="A5039">
        <v>5038</v>
      </c>
      <c r="B5039" s="17" t="s">
        <v>14751</v>
      </c>
      <c r="C5039" s="17">
        <v>1312</v>
      </c>
      <c r="D5039" s="17" t="str">
        <f>INDEX(Hosts!$A:$O,MATCH(Places!$C5039,Hosts!$A:$A,0),MATCH(Places!D$1,Hosts!$1:$1,0))</f>
        <v>Within a few hours</v>
      </c>
      <c r="E5039" s="87">
        <f>INDEX(Hosts!$A:$O,MATCH(Places!$C5039,Hosts!$A:$A,0),MATCH(Places!E$1,Hosts!$1:$1,0))</f>
        <v>1</v>
      </c>
      <c r="F5039" s="87">
        <f>INDEX(Hosts!$A:$O,MATCH(Places!$C5039,Hosts!$A:$A,0),MATCH(Places!F$1,Hosts!$1:$1,0))</f>
        <v>0.76</v>
      </c>
      <c r="G5039" s="17" t="str">
        <f>INDEX(Hosts!$A:$O,MATCH(Places!$C5039,Hosts!$A:$A,0),MATCH(Places!G$1,Hosts!$1:$1,0))</f>
        <v>No</v>
      </c>
      <c r="H5039" s="17">
        <v>8</v>
      </c>
      <c r="I5039" s="17" t="str">
        <f>INDEX(Neighborhoods!$A:$C,MATCH(Places!$H5039,Neighborhoods!$A:$A,0),MATCH(Places!I$1,Neighborhoods!$1:$1,0))</f>
        <v>Brooklyn</v>
      </c>
      <c r="J5039" s="17" t="str">
        <f>INDEX(Neighborhoods!$A:$C,MATCH(Places!$H5039,Neighborhoods!$A:$A,0),MATCH(Places!J$1,Neighborhoods!$1:$1,0))</f>
        <v>Bushwick</v>
      </c>
      <c r="K5039" s="17" t="s">
        <v>11822</v>
      </c>
      <c r="L5039" s="17" t="str">
        <f t="shared" si="312"/>
        <v>No</v>
      </c>
      <c r="M5039" s="17">
        <v>4</v>
      </c>
      <c r="N5039" s="17" t="str" cm="1">
        <f t="array" ref="N5039">_xlfn.IFS(M5039&lt;=2,"Small",M5039&lt;=5,"Medium",M5039&gt;5,"Large")</f>
        <v>Medium</v>
      </c>
      <c r="O5039" s="65">
        <v>149</v>
      </c>
      <c r="P5039" s="87">
        <f t="shared" si="313"/>
        <v>0.03</v>
      </c>
      <c r="Q5039" s="68">
        <v>5</v>
      </c>
      <c r="R5039" s="68" t="str" cm="1">
        <f t="array" ref="R5039">_xlfn.SWITCH(ROUND(Q5039,0),5,"Excellent",4,"Good",3,"Ok","Bad")</f>
        <v>Excellent</v>
      </c>
      <c r="S5039" s="17">
        <v>17</v>
      </c>
      <c r="T5039" s="17" t="str">
        <f t="shared" si="314"/>
        <v>No</v>
      </c>
      <c r="U5039" s="82">
        <v>43667</v>
      </c>
      <c r="V5039" s="82">
        <v>44058</v>
      </c>
      <c r="W5039" s="17">
        <v>68</v>
      </c>
      <c r="X5039" s="17" t="str">
        <f t="shared" si="315"/>
        <v>Active</v>
      </c>
      <c r="Y5039" s="17" t="s">
        <v>15615</v>
      </c>
      <c r="Z5039" s="17"/>
    </row>
    <row r="5040" spans="1:26" x14ac:dyDescent="0.25">
      <c r="A5040">
        <v>5039</v>
      </c>
      <c r="B5040" s="17" t="s">
        <v>3494</v>
      </c>
      <c r="C5040" s="17">
        <v>3149</v>
      </c>
      <c r="D5040" s="17" t="str">
        <f>INDEX(Hosts!$A:$O,MATCH(Places!$C5040,Hosts!$A:$A,0),MATCH(Places!D$1,Hosts!$1:$1,0))</f>
        <v>Within an hour</v>
      </c>
      <c r="E5040" s="87">
        <f>INDEX(Hosts!$A:$O,MATCH(Places!$C5040,Hosts!$A:$A,0),MATCH(Places!E$1,Hosts!$1:$1,0))</f>
        <v>1</v>
      </c>
      <c r="F5040" s="87">
        <f>INDEX(Hosts!$A:$O,MATCH(Places!$C5040,Hosts!$A:$A,0),MATCH(Places!F$1,Hosts!$1:$1,0))</f>
        <v>1</v>
      </c>
      <c r="G5040" s="17" t="str">
        <f>INDEX(Hosts!$A:$O,MATCH(Places!$C5040,Hosts!$A:$A,0),MATCH(Places!G$1,Hosts!$1:$1,0))</f>
        <v>No</v>
      </c>
      <c r="H5040" s="17">
        <v>8</v>
      </c>
      <c r="I5040" s="17" t="str">
        <f>INDEX(Neighborhoods!$A:$C,MATCH(Places!$H5040,Neighborhoods!$A:$A,0),MATCH(Places!I$1,Neighborhoods!$1:$1,0))</f>
        <v>Brooklyn</v>
      </c>
      <c r="J5040" s="17" t="str">
        <f>INDEX(Neighborhoods!$A:$C,MATCH(Places!$H5040,Neighborhoods!$A:$A,0),MATCH(Places!J$1,Neighborhoods!$1:$1,0))</f>
        <v>Bushwick</v>
      </c>
      <c r="K5040" s="17" t="s">
        <v>1</v>
      </c>
      <c r="L5040" s="17" t="str">
        <f t="shared" si="312"/>
        <v>Yes</v>
      </c>
      <c r="M5040" s="17">
        <v>2</v>
      </c>
      <c r="N5040" s="17" t="str" cm="1">
        <f t="array" ref="N5040">_xlfn.IFS(M5040&lt;=2,"Small",M5040&lt;=5,"Medium",M5040&gt;5,"Large")</f>
        <v>Small</v>
      </c>
      <c r="O5040" s="65">
        <v>50</v>
      </c>
      <c r="P5040" s="87">
        <f t="shared" si="313"/>
        <v>0.03</v>
      </c>
      <c r="Q5040" s="68">
        <v>4.83</v>
      </c>
      <c r="R5040" s="68" t="str" cm="1">
        <f t="array" ref="R5040">_xlfn.SWITCH(ROUND(Q5040,0),5,"Excellent",4,"Good",3,"Ok","Bad")</f>
        <v>Excellent</v>
      </c>
      <c r="S5040" s="17">
        <v>18</v>
      </c>
      <c r="T5040" s="17" t="str">
        <f t="shared" si="314"/>
        <v>No</v>
      </c>
      <c r="U5040" s="82">
        <v>43655</v>
      </c>
      <c r="V5040" s="82">
        <v>43909</v>
      </c>
      <c r="W5040" s="17">
        <v>0</v>
      </c>
      <c r="X5040" s="17" t="str">
        <f t="shared" si="315"/>
        <v>Inactive</v>
      </c>
      <c r="Y5040" s="17" t="s">
        <v>15616</v>
      </c>
      <c r="Z5040" s="17"/>
    </row>
    <row r="5041" spans="1:26" x14ac:dyDescent="0.25">
      <c r="A5041">
        <v>5040</v>
      </c>
      <c r="B5041" s="17" t="s">
        <v>3495</v>
      </c>
      <c r="C5041" s="17">
        <v>3509</v>
      </c>
      <c r="D5041" s="17" t="str">
        <f>INDEX(Hosts!$A:$O,MATCH(Places!$C5041,Hosts!$A:$A,0),MATCH(Places!D$1,Hosts!$1:$1,0))</f>
        <v>Within an hour</v>
      </c>
      <c r="E5041" s="87">
        <f>INDEX(Hosts!$A:$O,MATCH(Places!$C5041,Hosts!$A:$A,0),MATCH(Places!E$1,Hosts!$1:$1,0))</f>
        <v>1</v>
      </c>
      <c r="F5041" s="87">
        <f>INDEX(Hosts!$A:$O,MATCH(Places!$C5041,Hosts!$A:$A,0),MATCH(Places!F$1,Hosts!$1:$1,0))</f>
        <v>0.94</v>
      </c>
      <c r="G5041" s="17" t="str">
        <f>INDEX(Hosts!$A:$O,MATCH(Places!$C5041,Hosts!$A:$A,0),MATCH(Places!G$1,Hosts!$1:$1,0))</f>
        <v>No</v>
      </c>
      <c r="H5041" s="17">
        <v>21</v>
      </c>
      <c r="I5041" s="17" t="str">
        <f>INDEX(Neighborhoods!$A:$C,MATCH(Places!$H5041,Neighborhoods!$A:$A,0),MATCH(Places!I$1,Neighborhoods!$1:$1,0))</f>
        <v>Queens</v>
      </c>
      <c r="J5041" s="17" t="str">
        <f>INDEX(Neighborhoods!$A:$C,MATCH(Places!$H5041,Neighborhoods!$A:$A,0),MATCH(Places!J$1,Neighborhoods!$1:$1,0))</f>
        <v>Astoria</v>
      </c>
      <c r="K5041" s="17" t="s">
        <v>11822</v>
      </c>
      <c r="L5041" s="17" t="str">
        <f t="shared" si="312"/>
        <v>No</v>
      </c>
      <c r="M5041" s="17">
        <v>5</v>
      </c>
      <c r="N5041" s="17" t="str" cm="1">
        <f t="array" ref="N5041">_xlfn.IFS(M5041&lt;=2,"Small",M5041&lt;=5,"Medium",M5041&gt;5,"Large")</f>
        <v>Medium</v>
      </c>
      <c r="O5041" s="65">
        <v>133</v>
      </c>
      <c r="P5041" s="87">
        <f t="shared" si="313"/>
        <v>0.03</v>
      </c>
      <c r="Q5041" s="68">
        <v>4.07</v>
      </c>
      <c r="R5041" s="68" t="str" cm="1">
        <f t="array" ref="R5041">_xlfn.SWITCH(ROUND(Q5041,0),5,"Excellent",4,"Good",3,"Ok","Bad")</f>
        <v>Good</v>
      </c>
      <c r="S5041" s="17">
        <v>14</v>
      </c>
      <c r="T5041" s="17" t="str">
        <f t="shared" si="314"/>
        <v>No</v>
      </c>
      <c r="U5041" s="82">
        <v>43671</v>
      </c>
      <c r="V5041" s="82">
        <v>44025</v>
      </c>
      <c r="W5041" s="17">
        <v>76</v>
      </c>
      <c r="X5041" s="17" t="str">
        <f t="shared" si="315"/>
        <v>Active</v>
      </c>
      <c r="Y5041" s="17" t="s">
        <v>15616</v>
      </c>
      <c r="Z5041" s="17"/>
    </row>
    <row r="5042" spans="1:26" x14ac:dyDescent="0.25">
      <c r="A5042">
        <v>5041</v>
      </c>
      <c r="B5042" s="17" t="s">
        <v>14465</v>
      </c>
      <c r="C5042" s="17">
        <v>1397</v>
      </c>
      <c r="D5042" s="17" t="str">
        <f>INDEX(Hosts!$A:$O,MATCH(Places!$C5042,Hosts!$A:$A,0),MATCH(Places!D$1,Hosts!$1:$1,0))</f>
        <v>Within an hour</v>
      </c>
      <c r="E5042" s="87">
        <f>INDEX(Hosts!$A:$O,MATCH(Places!$C5042,Hosts!$A:$A,0),MATCH(Places!E$1,Hosts!$1:$1,0))</f>
        <v>1</v>
      </c>
      <c r="F5042" s="87">
        <f>INDEX(Hosts!$A:$O,MATCH(Places!$C5042,Hosts!$A:$A,0),MATCH(Places!F$1,Hosts!$1:$1,0))</f>
        <v>0.97</v>
      </c>
      <c r="G5042" s="17" t="str">
        <f>INDEX(Hosts!$A:$O,MATCH(Places!$C5042,Hosts!$A:$A,0),MATCH(Places!G$1,Hosts!$1:$1,0))</f>
        <v>Yes</v>
      </c>
      <c r="H5042" s="17">
        <v>12</v>
      </c>
      <c r="I5042" s="17" t="str">
        <f>INDEX(Neighborhoods!$A:$C,MATCH(Places!$H5042,Neighborhoods!$A:$A,0),MATCH(Places!I$1,Neighborhoods!$1:$1,0))</f>
        <v>Brooklyn</v>
      </c>
      <c r="J5042" s="17" t="str">
        <f>INDEX(Neighborhoods!$A:$C,MATCH(Places!$H5042,Neighborhoods!$A:$A,0),MATCH(Places!J$1,Neighborhoods!$1:$1,0))</f>
        <v>Williamsburg</v>
      </c>
      <c r="K5042" s="17" t="s">
        <v>11822</v>
      </c>
      <c r="L5042" s="17" t="str">
        <f t="shared" si="312"/>
        <v>No</v>
      </c>
      <c r="M5042" s="17">
        <v>2</v>
      </c>
      <c r="N5042" s="17" t="str" cm="1">
        <f t="array" ref="N5042">_xlfn.IFS(M5042&lt;=2,"Small",M5042&lt;=5,"Medium",M5042&gt;5,"Large")</f>
        <v>Small</v>
      </c>
      <c r="O5042" s="65">
        <v>108</v>
      </c>
      <c r="P5042" s="87">
        <f t="shared" si="313"/>
        <v>0.03</v>
      </c>
      <c r="Q5042" s="68">
        <v>4.97</v>
      </c>
      <c r="R5042" s="68" t="str" cm="1">
        <f t="array" ref="R5042">_xlfn.SWITCH(ROUND(Q5042,0),5,"Excellent",4,"Good",3,"Ok","Bad")</f>
        <v>Excellent</v>
      </c>
      <c r="S5042" s="17">
        <v>36</v>
      </c>
      <c r="T5042" s="17" t="str">
        <f t="shared" si="314"/>
        <v>No</v>
      </c>
      <c r="U5042" s="82">
        <v>43669</v>
      </c>
      <c r="V5042" s="82">
        <v>44056</v>
      </c>
      <c r="W5042" s="17">
        <v>48</v>
      </c>
      <c r="X5042" s="17" t="str">
        <f t="shared" si="315"/>
        <v>Active</v>
      </c>
      <c r="Y5042" s="17" t="s">
        <v>15615</v>
      </c>
      <c r="Z5042" s="17"/>
    </row>
    <row r="5043" spans="1:26" x14ac:dyDescent="0.25">
      <c r="A5043">
        <v>5042</v>
      </c>
      <c r="B5043" s="17" t="s">
        <v>14361</v>
      </c>
      <c r="C5043" s="17">
        <v>1596</v>
      </c>
      <c r="D5043" s="17" t="str">
        <f>INDEX(Hosts!$A:$O,MATCH(Places!$C5043,Hosts!$A:$A,0),MATCH(Places!D$1,Hosts!$1:$1,0))</f>
        <v>Within a few hours</v>
      </c>
      <c r="E5043" s="87">
        <f>INDEX(Hosts!$A:$O,MATCH(Places!$C5043,Hosts!$A:$A,0),MATCH(Places!E$1,Hosts!$1:$1,0))</f>
        <v>1</v>
      </c>
      <c r="F5043" s="87">
        <f>INDEX(Hosts!$A:$O,MATCH(Places!$C5043,Hosts!$A:$A,0),MATCH(Places!F$1,Hosts!$1:$1,0))</f>
        <v>1</v>
      </c>
      <c r="G5043" s="17" t="str">
        <f>INDEX(Hosts!$A:$O,MATCH(Places!$C5043,Hosts!$A:$A,0),MATCH(Places!G$1,Hosts!$1:$1,0))</f>
        <v>Yes</v>
      </c>
      <c r="H5043" s="17">
        <v>11</v>
      </c>
      <c r="I5043" s="17" t="str">
        <f>INDEX(Neighborhoods!$A:$C,MATCH(Places!$H5043,Neighborhoods!$A:$A,0),MATCH(Places!I$1,Neighborhoods!$1:$1,0))</f>
        <v>Brooklyn</v>
      </c>
      <c r="J5043" s="17" t="str">
        <f>INDEX(Neighborhoods!$A:$C,MATCH(Places!$H5043,Neighborhoods!$A:$A,0),MATCH(Places!J$1,Neighborhoods!$1:$1,0))</f>
        <v>Greenpoint</v>
      </c>
      <c r="K5043" s="17" t="s">
        <v>11822</v>
      </c>
      <c r="L5043" s="17" t="str">
        <f t="shared" si="312"/>
        <v>No</v>
      </c>
      <c r="M5043" s="17">
        <v>4</v>
      </c>
      <c r="N5043" s="17" t="str" cm="1">
        <f t="array" ref="N5043">_xlfn.IFS(M5043&lt;=2,"Small",M5043&lt;=5,"Medium",M5043&gt;5,"Large")</f>
        <v>Medium</v>
      </c>
      <c r="O5043" s="65">
        <v>199</v>
      </c>
      <c r="P5043" s="87">
        <f t="shared" si="313"/>
        <v>0.03</v>
      </c>
      <c r="Q5043" s="68">
        <v>4.92</v>
      </c>
      <c r="R5043" s="68" t="str" cm="1">
        <f t="array" ref="R5043">_xlfn.SWITCH(ROUND(Q5043,0),5,"Excellent",4,"Good",3,"Ok","Bad")</f>
        <v>Excellent</v>
      </c>
      <c r="S5043" s="17">
        <v>13</v>
      </c>
      <c r="T5043" s="17" t="str">
        <f t="shared" si="314"/>
        <v>No</v>
      </c>
      <c r="U5043" s="82">
        <v>43687</v>
      </c>
      <c r="V5043" s="82">
        <v>44040</v>
      </c>
      <c r="W5043" s="17">
        <v>348</v>
      </c>
      <c r="X5043" s="17" t="str">
        <f t="shared" si="315"/>
        <v>Active</v>
      </c>
      <c r="Y5043" s="17" t="s">
        <v>15615</v>
      </c>
      <c r="Z5043" s="17"/>
    </row>
    <row r="5044" spans="1:26" x14ac:dyDescent="0.25">
      <c r="A5044">
        <v>5043</v>
      </c>
      <c r="B5044" s="17" t="s">
        <v>3496</v>
      </c>
      <c r="C5044" s="17">
        <v>1167</v>
      </c>
      <c r="D5044" s="17" t="str">
        <f>INDEX(Hosts!$A:$O,MATCH(Places!$C5044,Hosts!$A:$A,0),MATCH(Places!D$1,Hosts!$1:$1,0))</f>
        <v>Within a few hours</v>
      </c>
      <c r="E5044" s="87">
        <f>INDEX(Hosts!$A:$O,MATCH(Places!$C5044,Hosts!$A:$A,0),MATCH(Places!E$1,Hosts!$1:$1,0))</f>
        <v>0.77</v>
      </c>
      <c r="F5044" s="87">
        <f>INDEX(Hosts!$A:$O,MATCH(Places!$C5044,Hosts!$A:$A,0),MATCH(Places!F$1,Hosts!$1:$1,0))</f>
        <v>0.99</v>
      </c>
      <c r="G5044" s="17" t="str">
        <f>INDEX(Hosts!$A:$O,MATCH(Places!$C5044,Hosts!$A:$A,0),MATCH(Places!G$1,Hosts!$1:$1,0))</f>
        <v>No</v>
      </c>
      <c r="H5044" s="17">
        <v>20</v>
      </c>
      <c r="I5044" s="17" t="str">
        <f>INDEX(Neighborhoods!$A:$C,MATCH(Places!$H5044,Neighborhoods!$A:$A,0),MATCH(Places!I$1,Neighborhoods!$1:$1,0))</f>
        <v>Manhattan</v>
      </c>
      <c r="J5044" s="17" t="str">
        <f>INDEX(Neighborhoods!$A:$C,MATCH(Places!$H5044,Neighborhoods!$A:$A,0),MATCH(Places!J$1,Neighborhoods!$1:$1,0))</f>
        <v>Upper West Side</v>
      </c>
      <c r="K5044" s="17" t="s">
        <v>16</v>
      </c>
      <c r="L5044" s="17" t="str">
        <f t="shared" si="312"/>
        <v>Yes</v>
      </c>
      <c r="M5044" s="17">
        <v>2</v>
      </c>
      <c r="N5044" s="17" t="str" cm="1">
        <f t="array" ref="N5044">_xlfn.IFS(M5044&lt;=2,"Small",M5044&lt;=5,"Medium",M5044&gt;5,"Large")</f>
        <v>Small</v>
      </c>
      <c r="O5044" s="65">
        <v>28</v>
      </c>
      <c r="P5044" s="87">
        <f t="shared" si="313"/>
        <v>0.03</v>
      </c>
      <c r="Q5044" s="68">
        <v>4.7300000000000004</v>
      </c>
      <c r="R5044" s="68" t="str" cm="1">
        <f t="array" ref="R5044">_xlfn.SWITCH(ROUND(Q5044,0),5,"Excellent",4,"Good",3,"Ok","Bad")</f>
        <v>Excellent</v>
      </c>
      <c r="S5044" s="17">
        <v>11</v>
      </c>
      <c r="T5044" s="17" t="str">
        <f t="shared" si="314"/>
        <v>No</v>
      </c>
      <c r="U5044" s="82">
        <v>43668</v>
      </c>
      <c r="V5044" s="82">
        <v>44028</v>
      </c>
      <c r="W5044" s="17">
        <v>300</v>
      </c>
      <c r="X5044" s="17" t="str">
        <f t="shared" si="315"/>
        <v>Active</v>
      </c>
      <c r="Y5044" s="17" t="s">
        <v>15616</v>
      </c>
      <c r="Z5044" s="17"/>
    </row>
    <row r="5045" spans="1:26" x14ac:dyDescent="0.25">
      <c r="A5045">
        <v>5044</v>
      </c>
      <c r="B5045" s="17" t="s">
        <v>3497</v>
      </c>
      <c r="C5045" s="17">
        <v>2778</v>
      </c>
      <c r="D5045" s="17" t="str">
        <f>INDEX(Hosts!$A:$O,MATCH(Places!$C5045,Hosts!$A:$A,0),MATCH(Places!D$1,Hosts!$1:$1,0))</f>
        <v>Within an hour</v>
      </c>
      <c r="E5045" s="87">
        <f>INDEX(Hosts!$A:$O,MATCH(Places!$C5045,Hosts!$A:$A,0),MATCH(Places!E$1,Hosts!$1:$1,0))</f>
        <v>1</v>
      </c>
      <c r="F5045" s="87">
        <f>INDEX(Hosts!$A:$O,MATCH(Places!$C5045,Hosts!$A:$A,0),MATCH(Places!F$1,Hosts!$1:$1,0))</f>
        <v>0.92</v>
      </c>
      <c r="G5045" s="17" t="str">
        <f>INDEX(Hosts!$A:$O,MATCH(Places!$C5045,Hosts!$A:$A,0),MATCH(Places!G$1,Hosts!$1:$1,0))</f>
        <v>No</v>
      </c>
      <c r="H5045" s="17">
        <v>7</v>
      </c>
      <c r="I5045" s="17" t="str">
        <f>INDEX(Neighborhoods!$A:$C,MATCH(Places!$H5045,Neighborhoods!$A:$A,0),MATCH(Places!I$1,Neighborhoods!$1:$1,0))</f>
        <v>Brooklyn</v>
      </c>
      <c r="J5045" s="17" t="str">
        <f>INDEX(Neighborhoods!$A:$C,MATCH(Places!$H5045,Neighborhoods!$A:$A,0),MATCH(Places!J$1,Neighborhoods!$1:$1,0))</f>
        <v>Bedford-Stuyvesant</v>
      </c>
      <c r="K5045" s="17" t="s">
        <v>11822</v>
      </c>
      <c r="L5045" s="17" t="str">
        <f t="shared" si="312"/>
        <v>No</v>
      </c>
      <c r="M5045" s="17">
        <v>6</v>
      </c>
      <c r="N5045" s="17" t="str" cm="1">
        <f t="array" ref="N5045">_xlfn.IFS(M5045&lt;=2,"Small",M5045&lt;=5,"Medium",M5045&gt;5,"Large")</f>
        <v>Large</v>
      </c>
      <c r="O5045" s="65">
        <v>138</v>
      </c>
      <c r="P5045" s="87">
        <f t="shared" si="313"/>
        <v>0.03</v>
      </c>
      <c r="Q5045" s="68">
        <v>4.67</v>
      </c>
      <c r="R5045" s="68" t="str" cm="1">
        <f t="array" ref="R5045">_xlfn.SWITCH(ROUND(Q5045,0),5,"Excellent",4,"Good",3,"Ok","Bad")</f>
        <v>Excellent</v>
      </c>
      <c r="S5045" s="17">
        <v>9</v>
      </c>
      <c r="T5045" s="17" t="str">
        <f t="shared" si="314"/>
        <v>No</v>
      </c>
      <c r="U5045" s="82">
        <v>43781</v>
      </c>
      <c r="V5045" s="82">
        <v>43906</v>
      </c>
      <c r="W5045" s="17">
        <v>354</v>
      </c>
      <c r="X5045" s="17" t="str">
        <f t="shared" si="315"/>
        <v>Active</v>
      </c>
      <c r="Y5045" s="17" t="s">
        <v>15615</v>
      </c>
      <c r="Z5045" s="17"/>
    </row>
    <row r="5046" spans="1:26" x14ac:dyDescent="0.25">
      <c r="A5046">
        <v>5045</v>
      </c>
      <c r="B5046" s="17" t="s">
        <v>13177</v>
      </c>
      <c r="C5046" s="17">
        <v>3909</v>
      </c>
      <c r="D5046" s="17" t="str">
        <f>INDEX(Hosts!$A:$O,MATCH(Places!$C5046,Hosts!$A:$A,0),MATCH(Places!D$1,Hosts!$1:$1,0))</f>
        <v>Within an hour</v>
      </c>
      <c r="E5046" s="87">
        <f>INDEX(Hosts!$A:$O,MATCH(Places!$C5046,Hosts!$A:$A,0),MATCH(Places!E$1,Hosts!$1:$1,0))</f>
        <v>1</v>
      </c>
      <c r="F5046" s="87">
        <f>INDEX(Hosts!$A:$O,MATCH(Places!$C5046,Hosts!$A:$A,0),MATCH(Places!F$1,Hosts!$1:$1,0))</f>
        <v>1</v>
      </c>
      <c r="G5046" s="17" t="str">
        <f>INDEX(Hosts!$A:$O,MATCH(Places!$C5046,Hosts!$A:$A,0),MATCH(Places!G$1,Hosts!$1:$1,0))</f>
        <v>Yes</v>
      </c>
      <c r="H5046" s="17">
        <v>7</v>
      </c>
      <c r="I5046" s="17" t="str">
        <f>INDEX(Neighborhoods!$A:$C,MATCH(Places!$H5046,Neighborhoods!$A:$A,0),MATCH(Places!I$1,Neighborhoods!$1:$1,0))</f>
        <v>Brooklyn</v>
      </c>
      <c r="J5046" s="17" t="str">
        <f>INDEX(Neighborhoods!$A:$C,MATCH(Places!$H5046,Neighborhoods!$A:$A,0),MATCH(Places!J$1,Neighborhoods!$1:$1,0))</f>
        <v>Bedford-Stuyvesant</v>
      </c>
      <c r="K5046" s="17" t="s">
        <v>1</v>
      </c>
      <c r="L5046" s="17" t="str">
        <f t="shared" si="312"/>
        <v>Yes</v>
      </c>
      <c r="M5046" s="17">
        <v>2</v>
      </c>
      <c r="N5046" s="17" t="str" cm="1">
        <f t="array" ref="N5046">_xlfn.IFS(M5046&lt;=2,"Small",M5046&lt;=5,"Medium",M5046&gt;5,"Large")</f>
        <v>Small</v>
      </c>
      <c r="O5046" s="65">
        <v>72</v>
      </c>
      <c r="P5046" s="87">
        <f t="shared" si="313"/>
        <v>0.03</v>
      </c>
      <c r="Q5046" s="68">
        <v>5</v>
      </c>
      <c r="R5046" s="68" t="str" cm="1">
        <f t="array" ref="R5046">_xlfn.SWITCH(ROUND(Q5046,0),5,"Excellent",4,"Good",3,"Ok","Bad")</f>
        <v>Excellent</v>
      </c>
      <c r="S5046" s="17">
        <v>13</v>
      </c>
      <c r="T5046" s="17" t="str">
        <f t="shared" si="314"/>
        <v>No</v>
      </c>
      <c r="U5046" s="82">
        <v>43680</v>
      </c>
      <c r="V5046" s="82">
        <v>44056</v>
      </c>
      <c r="W5046" s="17">
        <v>364</v>
      </c>
      <c r="X5046" s="17" t="str">
        <f t="shared" si="315"/>
        <v>Active</v>
      </c>
      <c r="Y5046" s="17" t="s">
        <v>15616</v>
      </c>
      <c r="Z5046" s="17"/>
    </row>
    <row r="5047" spans="1:26" x14ac:dyDescent="0.25">
      <c r="A5047">
        <v>5046</v>
      </c>
      <c r="B5047" s="17" t="s">
        <v>3498</v>
      </c>
      <c r="C5047" s="17">
        <v>1302</v>
      </c>
      <c r="D5047" s="17" t="str">
        <f>INDEX(Hosts!$A:$O,MATCH(Places!$C5047,Hosts!$A:$A,0),MATCH(Places!D$1,Hosts!$1:$1,0))</f>
        <v>A few days or more</v>
      </c>
      <c r="E5047" s="87">
        <f>INDEX(Hosts!$A:$O,MATCH(Places!$C5047,Hosts!$A:$A,0),MATCH(Places!E$1,Hosts!$1:$1,0))</f>
        <v>0</v>
      </c>
      <c r="F5047" s="87">
        <f>INDEX(Hosts!$A:$O,MATCH(Places!$C5047,Hosts!$A:$A,0),MATCH(Places!F$1,Hosts!$1:$1,0))</f>
        <v>0.56999999999999995</v>
      </c>
      <c r="G5047" s="17" t="str">
        <f>INDEX(Hosts!$A:$O,MATCH(Places!$C5047,Hosts!$A:$A,0),MATCH(Places!G$1,Hosts!$1:$1,0))</f>
        <v>No</v>
      </c>
      <c r="H5047" s="17">
        <v>7</v>
      </c>
      <c r="I5047" s="17" t="str">
        <f>INDEX(Neighborhoods!$A:$C,MATCH(Places!$H5047,Neighborhoods!$A:$A,0),MATCH(Places!I$1,Neighborhoods!$1:$1,0))</f>
        <v>Brooklyn</v>
      </c>
      <c r="J5047" s="17" t="str">
        <f>INDEX(Neighborhoods!$A:$C,MATCH(Places!$H5047,Neighborhoods!$A:$A,0),MATCH(Places!J$1,Neighborhoods!$1:$1,0))</f>
        <v>Bedford-Stuyvesant</v>
      </c>
      <c r="K5047" s="17" t="s">
        <v>1</v>
      </c>
      <c r="L5047" s="17" t="str">
        <f t="shared" si="312"/>
        <v>Yes</v>
      </c>
      <c r="M5047" s="17">
        <v>2</v>
      </c>
      <c r="N5047" s="17" t="str" cm="1">
        <f t="array" ref="N5047">_xlfn.IFS(M5047&lt;=2,"Small",M5047&lt;=5,"Medium",M5047&gt;5,"Large")</f>
        <v>Small</v>
      </c>
      <c r="O5047" s="65">
        <v>70</v>
      </c>
      <c r="P5047" s="87">
        <f t="shared" si="313"/>
        <v>0.03</v>
      </c>
      <c r="Q5047" s="68">
        <v>4</v>
      </c>
      <c r="R5047" s="68" t="str" cm="1">
        <f t="array" ref="R5047">_xlfn.SWITCH(ROUND(Q5047,0),5,"Excellent",4,"Good",3,"Ok","Bad")</f>
        <v>Good</v>
      </c>
      <c r="S5047" s="17">
        <v>3</v>
      </c>
      <c r="T5047" s="17" t="str">
        <f t="shared" si="314"/>
        <v>No</v>
      </c>
      <c r="U5047" s="82">
        <v>43746</v>
      </c>
      <c r="V5047" s="82">
        <v>43759</v>
      </c>
      <c r="W5047" s="17">
        <v>74</v>
      </c>
      <c r="X5047" s="17" t="str">
        <f t="shared" si="315"/>
        <v>Active</v>
      </c>
      <c r="Y5047" s="17" t="s">
        <v>15615</v>
      </c>
      <c r="Z5047" s="17"/>
    </row>
    <row r="5048" spans="1:26" x14ac:dyDescent="0.25">
      <c r="A5048">
        <v>5047</v>
      </c>
      <c r="B5048" s="17" t="s">
        <v>15159</v>
      </c>
      <c r="C5048" s="17">
        <v>3552</v>
      </c>
      <c r="D5048" s="17" t="str">
        <f>INDEX(Hosts!$A:$O,MATCH(Places!$C5048,Hosts!$A:$A,0),MATCH(Places!D$1,Hosts!$1:$1,0))</f>
        <v>Within an hour</v>
      </c>
      <c r="E5048" s="87">
        <f>INDEX(Hosts!$A:$O,MATCH(Places!$C5048,Hosts!$A:$A,0),MATCH(Places!E$1,Hosts!$1:$1,0))</f>
        <v>1</v>
      </c>
      <c r="F5048" s="87">
        <f>INDEX(Hosts!$A:$O,MATCH(Places!$C5048,Hosts!$A:$A,0),MATCH(Places!F$1,Hosts!$1:$1,0))</f>
        <v>0.92</v>
      </c>
      <c r="G5048" s="17" t="str">
        <f>INDEX(Hosts!$A:$O,MATCH(Places!$C5048,Hosts!$A:$A,0),MATCH(Places!G$1,Hosts!$1:$1,0))</f>
        <v>No</v>
      </c>
      <c r="H5048" s="17">
        <v>24</v>
      </c>
      <c r="I5048" s="17" t="str">
        <f>INDEX(Neighborhoods!$A:$C,MATCH(Places!$H5048,Neighborhoods!$A:$A,0),MATCH(Places!I$1,Neighborhoods!$1:$1,0))</f>
        <v>Queens</v>
      </c>
      <c r="J5048" s="17" t="str">
        <f>INDEX(Neighborhoods!$A:$C,MATCH(Places!$H5048,Neighborhoods!$A:$A,0),MATCH(Places!J$1,Neighborhoods!$1:$1,0))</f>
        <v>Long Island City</v>
      </c>
      <c r="K5048" s="17" t="s">
        <v>1</v>
      </c>
      <c r="L5048" s="17" t="str">
        <f t="shared" si="312"/>
        <v>Yes</v>
      </c>
      <c r="M5048" s="17">
        <v>2</v>
      </c>
      <c r="N5048" s="17" t="str" cm="1">
        <f t="array" ref="N5048">_xlfn.IFS(M5048&lt;=2,"Small",M5048&lt;=5,"Medium",M5048&gt;5,"Large")</f>
        <v>Small</v>
      </c>
      <c r="O5048" s="65">
        <v>55</v>
      </c>
      <c r="P5048" s="87">
        <f t="shared" si="313"/>
        <v>0.03</v>
      </c>
      <c r="Q5048" s="68">
        <v>4.92</v>
      </c>
      <c r="R5048" s="68" t="str" cm="1">
        <f t="array" ref="R5048">_xlfn.SWITCH(ROUND(Q5048,0),5,"Excellent",4,"Good",3,"Ok","Bad")</f>
        <v>Excellent</v>
      </c>
      <c r="S5048" s="17">
        <v>36</v>
      </c>
      <c r="T5048" s="17" t="str">
        <f t="shared" si="314"/>
        <v>No</v>
      </c>
      <c r="U5048" s="82">
        <v>43661</v>
      </c>
      <c r="V5048" s="82">
        <v>44030</v>
      </c>
      <c r="W5048" s="17">
        <v>145</v>
      </c>
      <c r="X5048" s="17" t="str">
        <f t="shared" si="315"/>
        <v>Active</v>
      </c>
      <c r="Y5048" s="17" t="s">
        <v>15615</v>
      </c>
      <c r="Z5048" s="17"/>
    </row>
    <row r="5049" spans="1:26" x14ac:dyDescent="0.25">
      <c r="A5049">
        <v>5048</v>
      </c>
      <c r="B5049" s="17" t="s">
        <v>13300</v>
      </c>
      <c r="C5049" s="17">
        <v>3262</v>
      </c>
      <c r="D5049" s="17" t="str">
        <f>INDEX(Hosts!$A:$O,MATCH(Places!$C5049,Hosts!$A:$A,0),MATCH(Places!D$1,Hosts!$1:$1,0))</f>
        <v>Within an hour</v>
      </c>
      <c r="E5049" s="87">
        <f>INDEX(Hosts!$A:$O,MATCH(Places!$C5049,Hosts!$A:$A,0),MATCH(Places!E$1,Hosts!$1:$1,0))</f>
        <v>1</v>
      </c>
      <c r="F5049" s="87">
        <f>INDEX(Hosts!$A:$O,MATCH(Places!$C5049,Hosts!$A:$A,0),MATCH(Places!F$1,Hosts!$1:$1,0))</f>
        <v>1</v>
      </c>
      <c r="G5049" s="17" t="str">
        <f>INDEX(Hosts!$A:$O,MATCH(Places!$C5049,Hosts!$A:$A,0),MATCH(Places!G$1,Hosts!$1:$1,0))</f>
        <v>Yes</v>
      </c>
      <c r="H5049" s="17">
        <v>18</v>
      </c>
      <c r="I5049" s="17" t="str">
        <f>INDEX(Neighborhoods!$A:$C,MATCH(Places!$H5049,Neighborhoods!$A:$A,0),MATCH(Places!I$1,Neighborhoods!$1:$1,0))</f>
        <v>Manhattan</v>
      </c>
      <c r="J5049" s="17" t="str">
        <f>INDEX(Neighborhoods!$A:$C,MATCH(Places!$H5049,Neighborhoods!$A:$A,0),MATCH(Places!J$1,Neighborhoods!$1:$1,0))</f>
        <v>Midtown</v>
      </c>
      <c r="K5049" s="17" t="s">
        <v>11822</v>
      </c>
      <c r="L5049" s="17" t="str">
        <f t="shared" si="312"/>
        <v>No</v>
      </c>
      <c r="M5049" s="17">
        <v>6</v>
      </c>
      <c r="N5049" s="17" t="str" cm="1">
        <f t="array" ref="N5049">_xlfn.IFS(M5049&lt;=2,"Small",M5049&lt;=5,"Medium",M5049&gt;5,"Large")</f>
        <v>Large</v>
      </c>
      <c r="O5049" s="65">
        <v>369</v>
      </c>
      <c r="P5049" s="87">
        <f t="shared" si="313"/>
        <v>0.04</v>
      </c>
      <c r="Q5049" s="68">
        <v>5</v>
      </c>
      <c r="R5049" s="68" t="str" cm="1">
        <f t="array" ref="R5049">_xlfn.SWITCH(ROUND(Q5049,0),5,"Excellent",4,"Good",3,"Ok","Bad")</f>
        <v>Excellent</v>
      </c>
      <c r="S5049" s="17">
        <v>3</v>
      </c>
      <c r="T5049" s="17" t="str">
        <f t="shared" si="314"/>
        <v>No</v>
      </c>
      <c r="U5049" s="82">
        <v>43714</v>
      </c>
      <c r="V5049" s="82">
        <v>43904</v>
      </c>
      <c r="W5049" s="17">
        <v>0</v>
      </c>
      <c r="X5049" s="17" t="str">
        <f t="shared" si="315"/>
        <v>Inactive</v>
      </c>
      <c r="Y5049" s="17" t="s">
        <v>15616</v>
      </c>
      <c r="Z5049" s="17"/>
    </row>
    <row r="5050" spans="1:26" x14ac:dyDescent="0.25">
      <c r="A5050">
        <v>5049</v>
      </c>
      <c r="B5050" s="17" t="s">
        <v>14329</v>
      </c>
      <c r="C5050" s="17">
        <v>1219</v>
      </c>
      <c r="D5050" s="17" t="str">
        <f>INDEX(Hosts!$A:$O,MATCH(Places!$C5050,Hosts!$A:$A,0),MATCH(Places!D$1,Hosts!$1:$1,0))</f>
        <v>Within an hour</v>
      </c>
      <c r="E5050" s="87">
        <f>INDEX(Hosts!$A:$O,MATCH(Places!$C5050,Hosts!$A:$A,0),MATCH(Places!E$1,Hosts!$1:$1,0))</f>
        <v>1</v>
      </c>
      <c r="F5050" s="87">
        <f>INDEX(Hosts!$A:$O,MATCH(Places!$C5050,Hosts!$A:$A,0),MATCH(Places!F$1,Hosts!$1:$1,0))</f>
        <v>0.96</v>
      </c>
      <c r="G5050" s="17" t="str">
        <f>INDEX(Hosts!$A:$O,MATCH(Places!$C5050,Hosts!$A:$A,0),MATCH(Places!G$1,Hosts!$1:$1,0))</f>
        <v>Yes</v>
      </c>
      <c r="H5050" s="17">
        <v>12</v>
      </c>
      <c r="I5050" s="17" t="str">
        <f>INDEX(Neighborhoods!$A:$C,MATCH(Places!$H5050,Neighborhoods!$A:$A,0),MATCH(Places!I$1,Neighborhoods!$1:$1,0))</f>
        <v>Brooklyn</v>
      </c>
      <c r="J5050" s="17" t="str">
        <f>INDEX(Neighborhoods!$A:$C,MATCH(Places!$H5050,Neighborhoods!$A:$A,0),MATCH(Places!J$1,Neighborhoods!$1:$1,0))</f>
        <v>Williamsburg</v>
      </c>
      <c r="K5050" s="17" t="s">
        <v>1</v>
      </c>
      <c r="L5050" s="17" t="str">
        <f t="shared" si="312"/>
        <v>Yes</v>
      </c>
      <c r="M5050" s="17">
        <v>2</v>
      </c>
      <c r="N5050" s="17" t="str" cm="1">
        <f t="array" ref="N5050">_xlfn.IFS(M5050&lt;=2,"Small",M5050&lt;=5,"Medium",M5050&gt;5,"Large")</f>
        <v>Small</v>
      </c>
      <c r="O5050" s="65">
        <v>55</v>
      </c>
      <c r="P5050" s="87">
        <f t="shared" si="313"/>
        <v>0.03</v>
      </c>
      <c r="Q5050" s="68">
        <v>4.88</v>
      </c>
      <c r="R5050" s="68" t="str" cm="1">
        <f t="array" ref="R5050">_xlfn.SWITCH(ROUND(Q5050,0),5,"Excellent",4,"Good",3,"Ok","Bad")</f>
        <v>Excellent</v>
      </c>
      <c r="S5050" s="17">
        <v>16</v>
      </c>
      <c r="T5050" s="17" t="str">
        <f t="shared" si="314"/>
        <v>No</v>
      </c>
      <c r="U5050" s="82">
        <v>43667</v>
      </c>
      <c r="V5050" s="82">
        <v>44043</v>
      </c>
      <c r="W5050" s="17">
        <v>0</v>
      </c>
      <c r="X5050" s="17" t="str">
        <f t="shared" si="315"/>
        <v>Inactive</v>
      </c>
      <c r="Y5050" s="17" t="s">
        <v>15615</v>
      </c>
      <c r="Z5050" s="17"/>
    </row>
    <row r="5051" spans="1:26" x14ac:dyDescent="0.25">
      <c r="A5051">
        <v>5050</v>
      </c>
      <c r="B5051" s="17" t="s">
        <v>2535</v>
      </c>
      <c r="C5051" s="17">
        <v>2818</v>
      </c>
      <c r="D5051" s="17" t="str">
        <f>INDEX(Hosts!$A:$O,MATCH(Places!$C5051,Hosts!$A:$A,0),MATCH(Places!D$1,Hosts!$1:$1,0))</f>
        <v>Within a few hours</v>
      </c>
      <c r="E5051" s="87">
        <f>INDEX(Hosts!$A:$O,MATCH(Places!$C5051,Hosts!$A:$A,0),MATCH(Places!E$1,Hosts!$1:$1,0))</f>
        <v>1</v>
      </c>
      <c r="F5051" s="87">
        <f>INDEX(Hosts!$A:$O,MATCH(Places!$C5051,Hosts!$A:$A,0),MATCH(Places!F$1,Hosts!$1:$1,0))</f>
        <v>0.98</v>
      </c>
      <c r="G5051" s="17" t="str">
        <f>INDEX(Hosts!$A:$O,MATCH(Places!$C5051,Hosts!$A:$A,0),MATCH(Places!G$1,Hosts!$1:$1,0))</f>
        <v>No</v>
      </c>
      <c r="H5051" s="17">
        <v>7</v>
      </c>
      <c r="I5051" s="17" t="str">
        <f>INDEX(Neighborhoods!$A:$C,MATCH(Places!$H5051,Neighborhoods!$A:$A,0),MATCH(Places!I$1,Neighborhoods!$1:$1,0))</f>
        <v>Brooklyn</v>
      </c>
      <c r="J5051" s="17" t="str">
        <f>INDEX(Neighborhoods!$A:$C,MATCH(Places!$H5051,Neighborhoods!$A:$A,0),MATCH(Places!J$1,Neighborhoods!$1:$1,0))</f>
        <v>Bedford-Stuyvesant</v>
      </c>
      <c r="K5051" s="17" t="s">
        <v>1</v>
      </c>
      <c r="L5051" s="17" t="str">
        <f t="shared" si="312"/>
        <v>Yes</v>
      </c>
      <c r="M5051" s="17">
        <v>2</v>
      </c>
      <c r="N5051" s="17" t="str" cm="1">
        <f t="array" ref="N5051">_xlfn.IFS(M5051&lt;=2,"Small",M5051&lt;=5,"Medium",M5051&gt;5,"Large")</f>
        <v>Small</v>
      </c>
      <c r="O5051" s="65">
        <v>41</v>
      </c>
      <c r="P5051" s="87">
        <f t="shared" si="313"/>
        <v>0.03</v>
      </c>
      <c r="Q5051" s="68">
        <v>4.91</v>
      </c>
      <c r="R5051" s="68" t="str" cm="1">
        <f t="array" ref="R5051">_xlfn.SWITCH(ROUND(Q5051,0),5,"Excellent",4,"Good",3,"Ok","Bad")</f>
        <v>Excellent</v>
      </c>
      <c r="S5051" s="17">
        <v>11</v>
      </c>
      <c r="T5051" s="17" t="str">
        <f t="shared" si="314"/>
        <v>No</v>
      </c>
      <c r="U5051" s="82">
        <v>43729</v>
      </c>
      <c r="V5051" s="82">
        <v>43906</v>
      </c>
      <c r="W5051" s="17">
        <v>255</v>
      </c>
      <c r="X5051" s="17" t="str">
        <f t="shared" si="315"/>
        <v>Active</v>
      </c>
      <c r="Y5051" s="17" t="s">
        <v>15616</v>
      </c>
      <c r="Z5051" s="17"/>
    </row>
    <row r="5052" spans="1:26" x14ac:dyDescent="0.25">
      <c r="A5052">
        <v>5051</v>
      </c>
      <c r="B5052" s="17" t="s">
        <v>14515</v>
      </c>
      <c r="C5052" s="17">
        <v>1324</v>
      </c>
      <c r="D5052" s="17" t="str">
        <f>INDEX(Hosts!$A:$O,MATCH(Places!$C5052,Hosts!$A:$A,0),MATCH(Places!D$1,Hosts!$1:$1,0))</f>
        <v>Within an hour</v>
      </c>
      <c r="E5052" s="87">
        <f>INDEX(Hosts!$A:$O,MATCH(Places!$C5052,Hosts!$A:$A,0),MATCH(Places!E$1,Hosts!$1:$1,0))</f>
        <v>1</v>
      </c>
      <c r="F5052" s="87">
        <f>INDEX(Hosts!$A:$O,MATCH(Places!$C5052,Hosts!$A:$A,0),MATCH(Places!F$1,Hosts!$1:$1,0))</f>
        <v>0.95</v>
      </c>
      <c r="G5052" s="17" t="str">
        <f>INDEX(Hosts!$A:$O,MATCH(Places!$C5052,Hosts!$A:$A,0),MATCH(Places!G$1,Hosts!$1:$1,0))</f>
        <v>Yes</v>
      </c>
      <c r="H5052" s="17">
        <v>16</v>
      </c>
      <c r="I5052" s="17" t="str">
        <f>INDEX(Neighborhoods!$A:$C,MATCH(Places!$H5052,Neighborhoods!$A:$A,0),MATCH(Places!I$1,Neighborhoods!$1:$1,0))</f>
        <v>Manhattan</v>
      </c>
      <c r="J5052" s="17" t="str">
        <f>INDEX(Neighborhoods!$A:$C,MATCH(Places!$H5052,Neighborhoods!$A:$A,0),MATCH(Places!J$1,Neighborhoods!$1:$1,0))</f>
        <v>Harlem</v>
      </c>
      <c r="K5052" s="17" t="s">
        <v>11822</v>
      </c>
      <c r="L5052" s="17" t="str">
        <f t="shared" si="312"/>
        <v>No</v>
      </c>
      <c r="M5052" s="17">
        <v>2</v>
      </c>
      <c r="N5052" s="17" t="str" cm="1">
        <f t="array" ref="N5052">_xlfn.IFS(M5052&lt;=2,"Small",M5052&lt;=5,"Medium",M5052&gt;5,"Large")</f>
        <v>Small</v>
      </c>
      <c r="O5052" s="65">
        <v>114</v>
      </c>
      <c r="P5052" s="87">
        <f t="shared" si="313"/>
        <v>0.03</v>
      </c>
      <c r="Q5052" s="68">
        <v>5</v>
      </c>
      <c r="R5052" s="68" t="str" cm="1">
        <f t="array" ref="R5052">_xlfn.SWITCH(ROUND(Q5052,0),5,"Excellent",4,"Good",3,"Ok","Bad")</f>
        <v>Excellent</v>
      </c>
      <c r="S5052" s="17">
        <v>4</v>
      </c>
      <c r="T5052" s="17" t="str">
        <f t="shared" si="314"/>
        <v>No</v>
      </c>
      <c r="U5052" s="82">
        <v>43708</v>
      </c>
      <c r="V5052" s="82">
        <v>43982</v>
      </c>
      <c r="W5052" s="17">
        <v>352</v>
      </c>
      <c r="X5052" s="17" t="str">
        <f t="shared" si="315"/>
        <v>Active</v>
      </c>
      <c r="Y5052" s="17" t="s">
        <v>15615</v>
      </c>
      <c r="Z5052" s="17"/>
    </row>
    <row r="5053" spans="1:26" x14ac:dyDescent="0.25">
      <c r="A5053">
        <v>5052</v>
      </c>
      <c r="B5053" s="17" t="s">
        <v>13404</v>
      </c>
      <c r="C5053" s="17">
        <v>3938</v>
      </c>
      <c r="D5053" s="17" t="str">
        <f>INDEX(Hosts!$A:$O,MATCH(Places!$C5053,Hosts!$A:$A,0),MATCH(Places!D$1,Hosts!$1:$1,0))</f>
        <v>Within an hour</v>
      </c>
      <c r="E5053" s="87">
        <f>INDEX(Hosts!$A:$O,MATCH(Places!$C5053,Hosts!$A:$A,0),MATCH(Places!E$1,Hosts!$1:$1,0))</f>
        <v>1</v>
      </c>
      <c r="F5053" s="87">
        <f>INDEX(Hosts!$A:$O,MATCH(Places!$C5053,Hosts!$A:$A,0),MATCH(Places!F$1,Hosts!$1:$1,0))</f>
        <v>0.99</v>
      </c>
      <c r="G5053" s="17" t="str">
        <f>INDEX(Hosts!$A:$O,MATCH(Places!$C5053,Hosts!$A:$A,0),MATCH(Places!G$1,Hosts!$1:$1,0))</f>
        <v>Yes</v>
      </c>
      <c r="H5053" s="17">
        <v>8</v>
      </c>
      <c r="I5053" s="17" t="str">
        <f>INDEX(Neighborhoods!$A:$C,MATCH(Places!$H5053,Neighborhoods!$A:$A,0),MATCH(Places!I$1,Neighborhoods!$1:$1,0))</f>
        <v>Brooklyn</v>
      </c>
      <c r="J5053" s="17" t="str">
        <f>INDEX(Neighborhoods!$A:$C,MATCH(Places!$H5053,Neighborhoods!$A:$A,0),MATCH(Places!J$1,Neighborhoods!$1:$1,0))</f>
        <v>Bushwick</v>
      </c>
      <c r="K5053" s="17" t="s">
        <v>11822</v>
      </c>
      <c r="L5053" s="17" t="str">
        <f t="shared" si="312"/>
        <v>No</v>
      </c>
      <c r="M5053" s="17">
        <v>2</v>
      </c>
      <c r="N5053" s="17" t="str" cm="1">
        <f t="array" ref="N5053">_xlfn.IFS(M5053&lt;=2,"Small",M5053&lt;=5,"Medium",M5053&gt;5,"Large")</f>
        <v>Small</v>
      </c>
      <c r="O5053" s="65">
        <v>113</v>
      </c>
      <c r="P5053" s="87">
        <f t="shared" si="313"/>
        <v>0.03</v>
      </c>
      <c r="Q5053" s="68">
        <v>4.83</v>
      </c>
      <c r="R5053" s="68" t="str" cm="1">
        <f t="array" ref="R5053">_xlfn.SWITCH(ROUND(Q5053,0),5,"Excellent",4,"Good",3,"Ok","Bad")</f>
        <v>Excellent</v>
      </c>
      <c r="S5053" s="17">
        <v>52</v>
      </c>
      <c r="T5053" s="17" t="str">
        <f t="shared" si="314"/>
        <v>No</v>
      </c>
      <c r="U5053" s="82">
        <v>43662</v>
      </c>
      <c r="V5053" s="82">
        <v>44056</v>
      </c>
      <c r="W5053" s="17">
        <v>355</v>
      </c>
      <c r="X5053" s="17" t="str">
        <f t="shared" si="315"/>
        <v>Active</v>
      </c>
      <c r="Y5053" s="17" t="s">
        <v>15615</v>
      </c>
      <c r="Z5053" s="17"/>
    </row>
    <row r="5054" spans="1:26" x14ac:dyDescent="0.25">
      <c r="A5054">
        <v>5053</v>
      </c>
      <c r="B5054" s="17" t="s">
        <v>13373</v>
      </c>
      <c r="C5054" s="17">
        <v>3876</v>
      </c>
      <c r="D5054" s="17" t="str">
        <f>INDEX(Hosts!$A:$O,MATCH(Places!$C5054,Hosts!$A:$A,0),MATCH(Places!D$1,Hosts!$1:$1,0))</f>
        <v>Within an hour</v>
      </c>
      <c r="E5054" s="87">
        <f>INDEX(Hosts!$A:$O,MATCH(Places!$C5054,Hosts!$A:$A,0),MATCH(Places!E$1,Hosts!$1:$1,0))</f>
        <v>1</v>
      </c>
      <c r="F5054" s="87">
        <f>INDEX(Hosts!$A:$O,MATCH(Places!$C5054,Hosts!$A:$A,0),MATCH(Places!F$1,Hosts!$1:$1,0))</f>
        <v>0.93</v>
      </c>
      <c r="G5054" s="17" t="str">
        <f>INDEX(Hosts!$A:$O,MATCH(Places!$C5054,Hosts!$A:$A,0),MATCH(Places!G$1,Hosts!$1:$1,0))</f>
        <v>No</v>
      </c>
      <c r="H5054" s="17">
        <v>9</v>
      </c>
      <c r="I5054" s="17" t="str">
        <f>INDEX(Neighborhoods!$A:$C,MATCH(Places!$H5054,Neighborhoods!$A:$A,0),MATCH(Places!I$1,Neighborhoods!$1:$1,0))</f>
        <v>Brooklyn</v>
      </c>
      <c r="J5054" s="17" t="str">
        <f>INDEX(Neighborhoods!$A:$C,MATCH(Places!$H5054,Neighborhoods!$A:$A,0),MATCH(Places!J$1,Neighborhoods!$1:$1,0))</f>
        <v>Crown Heights</v>
      </c>
      <c r="K5054" s="17" t="s">
        <v>11822</v>
      </c>
      <c r="L5054" s="17" t="str">
        <f t="shared" si="312"/>
        <v>No</v>
      </c>
      <c r="M5054" s="17">
        <v>3</v>
      </c>
      <c r="N5054" s="17" t="str" cm="1">
        <f t="array" ref="N5054">_xlfn.IFS(M5054&lt;=2,"Small",M5054&lt;=5,"Medium",M5054&gt;5,"Large")</f>
        <v>Medium</v>
      </c>
      <c r="O5054" s="65">
        <v>155</v>
      </c>
      <c r="P5054" s="87">
        <f t="shared" si="313"/>
        <v>0.03</v>
      </c>
      <c r="Q5054" s="68">
        <v>4.8</v>
      </c>
      <c r="R5054" s="68" t="str" cm="1">
        <f t="array" ref="R5054">_xlfn.SWITCH(ROUND(Q5054,0),5,"Excellent",4,"Good",3,"Ok","Bad")</f>
        <v>Excellent</v>
      </c>
      <c r="S5054" s="17">
        <v>35</v>
      </c>
      <c r="T5054" s="17" t="str">
        <f t="shared" si="314"/>
        <v>No</v>
      </c>
      <c r="U5054" s="82">
        <v>43669</v>
      </c>
      <c r="V5054" s="82">
        <v>43891</v>
      </c>
      <c r="W5054" s="17">
        <v>61</v>
      </c>
      <c r="X5054" s="17" t="str">
        <f t="shared" si="315"/>
        <v>Active</v>
      </c>
      <c r="Y5054" s="17" t="s">
        <v>15615</v>
      </c>
      <c r="Z5054" s="17"/>
    </row>
    <row r="5055" spans="1:26" x14ac:dyDescent="0.25">
      <c r="A5055">
        <v>5054</v>
      </c>
      <c r="B5055" s="17" t="s">
        <v>15227</v>
      </c>
      <c r="C5055" s="17">
        <v>3740</v>
      </c>
      <c r="D5055" s="17" t="str">
        <f>INDEX(Hosts!$A:$O,MATCH(Places!$C5055,Hosts!$A:$A,0),MATCH(Places!D$1,Hosts!$1:$1,0))</f>
        <v>Within an hour</v>
      </c>
      <c r="E5055" s="87">
        <f>INDEX(Hosts!$A:$O,MATCH(Places!$C5055,Hosts!$A:$A,0),MATCH(Places!E$1,Hosts!$1:$1,0))</f>
        <v>1</v>
      </c>
      <c r="F5055" s="87">
        <f>INDEX(Hosts!$A:$O,MATCH(Places!$C5055,Hosts!$A:$A,0),MATCH(Places!F$1,Hosts!$1:$1,0))</f>
        <v>1</v>
      </c>
      <c r="G5055" s="17" t="str">
        <f>INDEX(Hosts!$A:$O,MATCH(Places!$C5055,Hosts!$A:$A,0),MATCH(Places!G$1,Hosts!$1:$1,0))</f>
        <v>Yes</v>
      </c>
      <c r="H5055" s="17">
        <v>10</v>
      </c>
      <c r="I5055" s="17" t="str">
        <f>INDEX(Neighborhoods!$A:$C,MATCH(Places!$H5055,Neighborhoods!$A:$A,0),MATCH(Places!I$1,Neighborhoods!$1:$1,0))</f>
        <v>Brooklyn</v>
      </c>
      <c r="J5055" s="17" t="str">
        <f>INDEX(Neighborhoods!$A:$C,MATCH(Places!$H5055,Neighborhoods!$A:$A,0),MATCH(Places!J$1,Neighborhoods!$1:$1,0))</f>
        <v>East Flatbush</v>
      </c>
      <c r="K5055" s="17" t="s">
        <v>1</v>
      </c>
      <c r="L5055" s="17" t="str">
        <f t="shared" si="312"/>
        <v>Yes</v>
      </c>
      <c r="M5055" s="17">
        <v>1</v>
      </c>
      <c r="N5055" s="17" t="str" cm="1">
        <f t="array" ref="N5055">_xlfn.IFS(M5055&lt;=2,"Small",M5055&lt;=5,"Medium",M5055&gt;5,"Large")</f>
        <v>Small</v>
      </c>
      <c r="O5055" s="65">
        <v>35</v>
      </c>
      <c r="P5055" s="87">
        <f t="shared" si="313"/>
        <v>0.03</v>
      </c>
      <c r="Q5055" s="68">
        <v>5</v>
      </c>
      <c r="R5055" s="68" t="str" cm="1">
        <f t="array" ref="R5055">_xlfn.SWITCH(ROUND(Q5055,0),5,"Excellent",4,"Good",3,"Ok","Bad")</f>
        <v>Excellent</v>
      </c>
      <c r="S5055" s="17">
        <v>10</v>
      </c>
      <c r="T5055" s="17" t="str">
        <f t="shared" si="314"/>
        <v>No</v>
      </c>
      <c r="U5055" s="82">
        <v>43672</v>
      </c>
      <c r="V5055" s="82">
        <v>43981</v>
      </c>
      <c r="W5055" s="17">
        <v>59</v>
      </c>
      <c r="X5055" s="17" t="str">
        <f t="shared" si="315"/>
        <v>Active</v>
      </c>
      <c r="Y5055" s="17" t="s">
        <v>15616</v>
      </c>
      <c r="Z5055" s="17"/>
    </row>
    <row r="5056" spans="1:26" x14ac:dyDescent="0.25">
      <c r="A5056">
        <v>5055</v>
      </c>
      <c r="B5056" s="17" t="s">
        <v>14729</v>
      </c>
      <c r="C5056" s="17">
        <v>3940</v>
      </c>
      <c r="D5056" s="17" t="str">
        <f>INDEX(Hosts!$A:$O,MATCH(Places!$C5056,Hosts!$A:$A,0),MATCH(Places!D$1,Hosts!$1:$1,0))</f>
        <v>Within an hour</v>
      </c>
      <c r="E5056" s="87">
        <f>INDEX(Hosts!$A:$O,MATCH(Places!$C5056,Hosts!$A:$A,0),MATCH(Places!E$1,Hosts!$1:$1,0))</f>
        <v>1</v>
      </c>
      <c r="F5056" s="87">
        <f>INDEX(Hosts!$A:$O,MATCH(Places!$C5056,Hosts!$A:$A,0),MATCH(Places!F$1,Hosts!$1:$1,0))</f>
        <v>1</v>
      </c>
      <c r="G5056" s="17" t="str">
        <f>INDEX(Hosts!$A:$O,MATCH(Places!$C5056,Hosts!$A:$A,0),MATCH(Places!G$1,Hosts!$1:$1,0))</f>
        <v>No</v>
      </c>
      <c r="H5056" s="17">
        <v>9</v>
      </c>
      <c r="I5056" s="17" t="str">
        <f>INDEX(Neighborhoods!$A:$C,MATCH(Places!$H5056,Neighborhoods!$A:$A,0),MATCH(Places!I$1,Neighborhoods!$1:$1,0))</f>
        <v>Brooklyn</v>
      </c>
      <c r="J5056" s="17" t="str">
        <f>INDEX(Neighborhoods!$A:$C,MATCH(Places!$H5056,Neighborhoods!$A:$A,0),MATCH(Places!J$1,Neighborhoods!$1:$1,0))</f>
        <v>Crown Heights</v>
      </c>
      <c r="K5056" s="17" t="s">
        <v>11822</v>
      </c>
      <c r="L5056" s="17" t="str">
        <f t="shared" si="312"/>
        <v>No</v>
      </c>
      <c r="M5056" s="17">
        <v>6</v>
      </c>
      <c r="N5056" s="17" t="str" cm="1">
        <f t="array" ref="N5056">_xlfn.IFS(M5056&lt;=2,"Small",M5056&lt;=5,"Medium",M5056&gt;5,"Large")</f>
        <v>Large</v>
      </c>
      <c r="O5056" s="65">
        <v>120</v>
      </c>
      <c r="P5056" s="87">
        <f t="shared" si="313"/>
        <v>0.03</v>
      </c>
      <c r="Q5056" s="68">
        <v>4.8899999999999997</v>
      </c>
      <c r="R5056" s="68" t="str" cm="1">
        <f t="array" ref="R5056">_xlfn.SWITCH(ROUND(Q5056,0),5,"Excellent",4,"Good",3,"Ok","Bad")</f>
        <v>Excellent</v>
      </c>
      <c r="S5056" s="17">
        <v>19</v>
      </c>
      <c r="T5056" s="17" t="str">
        <f t="shared" si="314"/>
        <v>No</v>
      </c>
      <c r="U5056" s="82">
        <v>43660</v>
      </c>
      <c r="V5056" s="82">
        <v>44017</v>
      </c>
      <c r="W5056" s="17">
        <v>319</v>
      </c>
      <c r="X5056" s="17" t="str">
        <f t="shared" si="315"/>
        <v>Active</v>
      </c>
      <c r="Y5056" s="17" t="s">
        <v>15616</v>
      </c>
      <c r="Z5056" s="17"/>
    </row>
    <row r="5057" spans="1:26" x14ac:dyDescent="0.25">
      <c r="A5057">
        <v>5056</v>
      </c>
      <c r="B5057" s="17" t="s">
        <v>14364</v>
      </c>
      <c r="C5057" s="17">
        <v>3943</v>
      </c>
      <c r="D5057" s="17" t="str">
        <f>INDEX(Hosts!$A:$O,MATCH(Places!$C5057,Hosts!$A:$A,0),MATCH(Places!D$1,Hosts!$1:$1,0))</f>
        <v>Within a few hours</v>
      </c>
      <c r="E5057" s="87">
        <f>INDEX(Hosts!$A:$O,MATCH(Places!$C5057,Hosts!$A:$A,0),MATCH(Places!E$1,Hosts!$1:$1,0))</f>
        <v>1</v>
      </c>
      <c r="F5057" s="87">
        <f>INDEX(Hosts!$A:$O,MATCH(Places!$C5057,Hosts!$A:$A,0),MATCH(Places!F$1,Hosts!$1:$1,0))</f>
        <v>1</v>
      </c>
      <c r="G5057" s="17" t="str">
        <f>INDEX(Hosts!$A:$O,MATCH(Places!$C5057,Hosts!$A:$A,0),MATCH(Places!G$1,Hosts!$1:$1,0))</f>
        <v>Yes</v>
      </c>
      <c r="H5057" s="17">
        <v>18</v>
      </c>
      <c r="I5057" s="17" t="str">
        <f>INDEX(Neighborhoods!$A:$C,MATCH(Places!$H5057,Neighborhoods!$A:$A,0),MATCH(Places!I$1,Neighborhoods!$1:$1,0))</f>
        <v>Manhattan</v>
      </c>
      <c r="J5057" s="17" t="str">
        <f>INDEX(Neighborhoods!$A:$C,MATCH(Places!$H5057,Neighborhoods!$A:$A,0),MATCH(Places!J$1,Neighborhoods!$1:$1,0))</f>
        <v>Midtown</v>
      </c>
      <c r="K5057" s="17" t="s">
        <v>11822</v>
      </c>
      <c r="L5057" s="17" t="str">
        <f t="shared" si="312"/>
        <v>No</v>
      </c>
      <c r="M5057" s="17">
        <v>4</v>
      </c>
      <c r="N5057" s="17" t="str" cm="1">
        <f t="array" ref="N5057">_xlfn.IFS(M5057&lt;=2,"Small",M5057&lt;=5,"Medium",M5057&gt;5,"Large")</f>
        <v>Medium</v>
      </c>
      <c r="O5057" s="65">
        <v>175</v>
      </c>
      <c r="P5057" s="87">
        <f t="shared" si="313"/>
        <v>0.03</v>
      </c>
      <c r="Q5057" s="68">
        <v>5</v>
      </c>
      <c r="R5057" s="68" t="str" cm="1">
        <f t="array" ref="R5057">_xlfn.SWITCH(ROUND(Q5057,0),5,"Excellent",4,"Good",3,"Ok","Bad")</f>
        <v>Excellent</v>
      </c>
      <c r="S5057" s="17">
        <v>10</v>
      </c>
      <c r="T5057" s="17" t="str">
        <f t="shared" si="314"/>
        <v>No</v>
      </c>
      <c r="U5057" s="82">
        <v>43661</v>
      </c>
      <c r="V5057" s="82">
        <v>43973</v>
      </c>
      <c r="W5057" s="17">
        <v>364</v>
      </c>
      <c r="X5057" s="17" t="str">
        <f t="shared" si="315"/>
        <v>Active</v>
      </c>
      <c r="Y5057" s="17" t="s">
        <v>15616</v>
      </c>
      <c r="Z5057" s="17"/>
    </row>
    <row r="5058" spans="1:26" x14ac:dyDescent="0.25">
      <c r="A5058">
        <v>5057</v>
      </c>
      <c r="B5058" s="17" t="s">
        <v>13403</v>
      </c>
      <c r="C5058" s="17">
        <v>3708</v>
      </c>
      <c r="D5058" s="17" t="str">
        <f>INDEX(Hosts!$A:$O,MATCH(Places!$C5058,Hosts!$A:$A,0),MATCH(Places!D$1,Hosts!$1:$1,0))</f>
        <v>Within a day</v>
      </c>
      <c r="E5058" s="87">
        <f>INDEX(Hosts!$A:$O,MATCH(Places!$C5058,Hosts!$A:$A,0),MATCH(Places!E$1,Hosts!$1:$1,0))</f>
        <v>1</v>
      </c>
      <c r="F5058" s="87">
        <f>INDEX(Hosts!$A:$O,MATCH(Places!$C5058,Hosts!$A:$A,0),MATCH(Places!F$1,Hosts!$1:$1,0))</f>
        <v>0.2</v>
      </c>
      <c r="G5058" s="17" t="str">
        <f>INDEX(Hosts!$A:$O,MATCH(Places!$C5058,Hosts!$A:$A,0),MATCH(Places!G$1,Hosts!$1:$1,0))</f>
        <v>No</v>
      </c>
      <c r="H5058" s="17">
        <v>13</v>
      </c>
      <c r="I5058" s="17" t="str">
        <f>INDEX(Neighborhoods!$A:$C,MATCH(Places!$H5058,Neighborhoods!$A:$A,0),MATCH(Places!I$1,Neighborhoods!$1:$1,0))</f>
        <v>Manhattan</v>
      </c>
      <c r="J5058" s="17" t="str">
        <f>INDEX(Neighborhoods!$A:$C,MATCH(Places!$H5058,Neighborhoods!$A:$A,0),MATCH(Places!J$1,Neighborhoods!$1:$1,0))</f>
        <v>Chelsea</v>
      </c>
      <c r="K5058" s="17" t="s">
        <v>11822</v>
      </c>
      <c r="L5058" s="17" t="str">
        <f t="shared" ref="L5058:L5121" si="316">IF(OR(K5058="Private room",K5058="Shared room"),"Yes","No")</f>
        <v>No</v>
      </c>
      <c r="M5058" s="17">
        <v>2</v>
      </c>
      <c r="N5058" s="17" t="str" cm="1">
        <f t="array" ref="N5058">_xlfn.IFS(M5058&lt;=2,"Small",M5058&lt;=5,"Medium",M5058&gt;5,"Large")</f>
        <v>Small</v>
      </c>
      <c r="O5058" s="65">
        <v>100</v>
      </c>
      <c r="P5058" s="87">
        <f t="shared" ref="P5058:P5121" si="317">VLOOKUP(O5058,$AB$1:$AC$5,2)</f>
        <v>0.03</v>
      </c>
      <c r="Q5058" s="68">
        <v>4.83</v>
      </c>
      <c r="R5058" s="68" t="str" cm="1">
        <f t="array" ref="R5058">_xlfn.SWITCH(ROUND(Q5058,0),5,"Excellent",4,"Good",3,"Ok","Bad")</f>
        <v>Excellent</v>
      </c>
      <c r="S5058" s="17">
        <v>6</v>
      </c>
      <c r="T5058" s="17" t="str">
        <f t="shared" ref="T5058:T5121" si="318">IF(AND(Q5058&gt;=4.8,S5058&gt;100),"Yes","No")</f>
        <v>No</v>
      </c>
      <c r="U5058" s="82">
        <v>43667</v>
      </c>
      <c r="V5058" s="82">
        <v>43985</v>
      </c>
      <c r="W5058" s="17">
        <v>349</v>
      </c>
      <c r="X5058" s="17" t="str">
        <f t="shared" ref="X5058:X5121" si="319">IF(W5058&lt;&gt;0,"Active","Inactive")</f>
        <v>Active</v>
      </c>
      <c r="Y5058" s="17" t="s">
        <v>15615</v>
      </c>
      <c r="Z5058" s="17"/>
    </row>
    <row r="5059" spans="1:26" x14ac:dyDescent="0.25">
      <c r="A5059">
        <v>5058</v>
      </c>
      <c r="B5059" s="17" t="s">
        <v>13753</v>
      </c>
      <c r="C5059" s="17">
        <v>3757</v>
      </c>
      <c r="D5059" s="17" t="str">
        <f>INDEX(Hosts!$A:$O,MATCH(Places!$C5059,Hosts!$A:$A,0),MATCH(Places!D$1,Hosts!$1:$1,0))</f>
        <v>Within an hour</v>
      </c>
      <c r="E5059" s="87">
        <f>INDEX(Hosts!$A:$O,MATCH(Places!$C5059,Hosts!$A:$A,0),MATCH(Places!E$1,Hosts!$1:$1,0))</f>
        <v>1</v>
      </c>
      <c r="F5059" s="87">
        <f>INDEX(Hosts!$A:$O,MATCH(Places!$C5059,Hosts!$A:$A,0),MATCH(Places!F$1,Hosts!$1:$1,0))</f>
        <v>1</v>
      </c>
      <c r="G5059" s="17" t="str">
        <f>INDEX(Hosts!$A:$O,MATCH(Places!$C5059,Hosts!$A:$A,0),MATCH(Places!G$1,Hosts!$1:$1,0))</f>
        <v>No</v>
      </c>
      <c r="H5059" s="17">
        <v>13</v>
      </c>
      <c r="I5059" s="17" t="str">
        <f>INDEX(Neighborhoods!$A:$C,MATCH(Places!$H5059,Neighborhoods!$A:$A,0),MATCH(Places!I$1,Neighborhoods!$1:$1,0))</f>
        <v>Manhattan</v>
      </c>
      <c r="J5059" s="17" t="str">
        <f>INDEX(Neighborhoods!$A:$C,MATCH(Places!$H5059,Neighborhoods!$A:$A,0),MATCH(Places!J$1,Neighborhoods!$1:$1,0))</f>
        <v>Chelsea</v>
      </c>
      <c r="K5059" s="17" t="s">
        <v>11822</v>
      </c>
      <c r="L5059" s="17" t="str">
        <f t="shared" si="316"/>
        <v>No</v>
      </c>
      <c r="M5059" s="17">
        <v>4</v>
      </c>
      <c r="N5059" s="17" t="str" cm="1">
        <f t="array" ref="N5059">_xlfn.IFS(M5059&lt;=2,"Small",M5059&lt;=5,"Medium",M5059&gt;5,"Large")</f>
        <v>Medium</v>
      </c>
      <c r="O5059" s="65">
        <v>399</v>
      </c>
      <c r="P5059" s="87">
        <f t="shared" si="317"/>
        <v>0.04</v>
      </c>
      <c r="Q5059" s="68">
        <v>5</v>
      </c>
      <c r="R5059" s="68" t="str" cm="1">
        <f t="array" ref="R5059">_xlfn.SWITCH(ROUND(Q5059,0),5,"Excellent",4,"Good",3,"Ok","Bad")</f>
        <v>Excellent</v>
      </c>
      <c r="S5059" s="17">
        <v>5</v>
      </c>
      <c r="T5059" s="17" t="str">
        <f t="shared" si="318"/>
        <v>No</v>
      </c>
      <c r="U5059" s="82">
        <v>43675</v>
      </c>
      <c r="V5059" s="82">
        <v>43826</v>
      </c>
      <c r="W5059" s="17">
        <v>0</v>
      </c>
      <c r="X5059" s="17" t="str">
        <f t="shared" si="319"/>
        <v>Inactive</v>
      </c>
      <c r="Y5059" s="17" t="s">
        <v>15616</v>
      </c>
      <c r="Z5059" s="17"/>
    </row>
    <row r="5060" spans="1:26" x14ac:dyDescent="0.25">
      <c r="A5060">
        <v>5059</v>
      </c>
      <c r="B5060" s="17" t="s">
        <v>15568</v>
      </c>
      <c r="C5060" s="17">
        <v>2478</v>
      </c>
      <c r="D5060" s="17" t="str">
        <f>INDEX(Hosts!$A:$O,MATCH(Places!$C5060,Hosts!$A:$A,0),MATCH(Places!D$1,Hosts!$1:$1,0))</f>
        <v>Within an hour</v>
      </c>
      <c r="E5060" s="87">
        <f>INDEX(Hosts!$A:$O,MATCH(Places!$C5060,Hosts!$A:$A,0),MATCH(Places!E$1,Hosts!$1:$1,0))</f>
        <v>1</v>
      </c>
      <c r="F5060" s="87">
        <f>INDEX(Hosts!$A:$O,MATCH(Places!$C5060,Hosts!$A:$A,0),MATCH(Places!F$1,Hosts!$1:$1,0))</f>
        <v>1</v>
      </c>
      <c r="G5060" s="17" t="str">
        <f>INDEX(Hosts!$A:$O,MATCH(Places!$C5060,Hosts!$A:$A,0),MATCH(Places!G$1,Hosts!$1:$1,0))</f>
        <v>Yes</v>
      </c>
      <c r="H5060" s="17">
        <v>11</v>
      </c>
      <c r="I5060" s="17" t="str">
        <f>INDEX(Neighborhoods!$A:$C,MATCH(Places!$H5060,Neighborhoods!$A:$A,0),MATCH(Places!I$1,Neighborhoods!$1:$1,0))</f>
        <v>Brooklyn</v>
      </c>
      <c r="J5060" s="17" t="str">
        <f>INDEX(Neighborhoods!$A:$C,MATCH(Places!$H5060,Neighborhoods!$A:$A,0),MATCH(Places!J$1,Neighborhoods!$1:$1,0))</f>
        <v>Greenpoint</v>
      </c>
      <c r="K5060" s="17" t="s">
        <v>1</v>
      </c>
      <c r="L5060" s="17" t="str">
        <f t="shared" si="316"/>
        <v>Yes</v>
      </c>
      <c r="M5060" s="17">
        <v>3</v>
      </c>
      <c r="N5060" s="17" t="str" cm="1">
        <f t="array" ref="N5060">_xlfn.IFS(M5060&lt;=2,"Small",M5060&lt;=5,"Medium",M5060&gt;5,"Large")</f>
        <v>Medium</v>
      </c>
      <c r="O5060" s="65">
        <v>157</v>
      </c>
      <c r="P5060" s="87">
        <f t="shared" si="317"/>
        <v>0.03</v>
      </c>
      <c r="Q5060" s="68">
        <v>4.88</v>
      </c>
      <c r="R5060" s="68" t="str" cm="1">
        <f t="array" ref="R5060">_xlfn.SWITCH(ROUND(Q5060,0),5,"Excellent",4,"Good",3,"Ok","Bad")</f>
        <v>Excellent</v>
      </c>
      <c r="S5060" s="17">
        <v>17</v>
      </c>
      <c r="T5060" s="17" t="str">
        <f t="shared" si="318"/>
        <v>No</v>
      </c>
      <c r="U5060" s="82">
        <v>43678</v>
      </c>
      <c r="V5060" s="82">
        <v>43800</v>
      </c>
      <c r="W5060" s="17">
        <v>0</v>
      </c>
      <c r="X5060" s="17" t="str">
        <f t="shared" si="319"/>
        <v>Inactive</v>
      </c>
      <c r="Y5060" s="17" t="s">
        <v>15616</v>
      </c>
      <c r="Z5060" s="17"/>
    </row>
    <row r="5061" spans="1:26" x14ac:dyDescent="0.25">
      <c r="A5061">
        <v>5060</v>
      </c>
      <c r="B5061" s="17" t="s">
        <v>14590</v>
      </c>
      <c r="C5061" s="17">
        <v>3169</v>
      </c>
      <c r="D5061" s="17" t="str">
        <f>INDEX(Hosts!$A:$O,MATCH(Places!$C5061,Hosts!$A:$A,0),MATCH(Places!D$1,Hosts!$1:$1,0))</f>
        <v>Within a day</v>
      </c>
      <c r="E5061" s="87">
        <f>INDEX(Hosts!$A:$O,MATCH(Places!$C5061,Hosts!$A:$A,0),MATCH(Places!E$1,Hosts!$1:$1,0))</f>
        <v>1</v>
      </c>
      <c r="F5061" s="87">
        <f>INDEX(Hosts!$A:$O,MATCH(Places!$C5061,Hosts!$A:$A,0),MATCH(Places!F$1,Hosts!$1:$1,0))</f>
        <v>0.98</v>
      </c>
      <c r="G5061" s="17" t="str">
        <f>INDEX(Hosts!$A:$O,MATCH(Places!$C5061,Hosts!$A:$A,0),MATCH(Places!G$1,Hosts!$1:$1,0))</f>
        <v>Yes</v>
      </c>
      <c r="H5061" s="17">
        <v>12</v>
      </c>
      <c r="I5061" s="17" t="str">
        <f>INDEX(Neighborhoods!$A:$C,MATCH(Places!$H5061,Neighborhoods!$A:$A,0),MATCH(Places!I$1,Neighborhoods!$1:$1,0))</f>
        <v>Brooklyn</v>
      </c>
      <c r="J5061" s="17" t="str">
        <f>INDEX(Neighborhoods!$A:$C,MATCH(Places!$H5061,Neighborhoods!$A:$A,0),MATCH(Places!J$1,Neighborhoods!$1:$1,0))</f>
        <v>Williamsburg</v>
      </c>
      <c r="K5061" s="17" t="s">
        <v>1</v>
      </c>
      <c r="L5061" s="17" t="str">
        <f t="shared" si="316"/>
        <v>Yes</v>
      </c>
      <c r="M5061" s="17">
        <v>2</v>
      </c>
      <c r="N5061" s="17" t="str" cm="1">
        <f t="array" ref="N5061">_xlfn.IFS(M5061&lt;=2,"Small",M5061&lt;=5,"Medium",M5061&gt;5,"Large")</f>
        <v>Small</v>
      </c>
      <c r="O5061" s="65">
        <v>87.14</v>
      </c>
      <c r="P5061" s="87">
        <f t="shared" si="317"/>
        <v>0.03</v>
      </c>
      <c r="Q5061" s="68">
        <v>5</v>
      </c>
      <c r="R5061" s="68" t="str" cm="1">
        <f t="array" ref="R5061">_xlfn.SWITCH(ROUND(Q5061,0),5,"Excellent",4,"Good",3,"Ok","Bad")</f>
        <v>Excellent</v>
      </c>
      <c r="S5061" s="17">
        <v>36</v>
      </c>
      <c r="T5061" s="17" t="str">
        <f t="shared" si="318"/>
        <v>No</v>
      </c>
      <c r="U5061" s="82">
        <v>43693</v>
      </c>
      <c r="V5061" s="82">
        <v>43906</v>
      </c>
      <c r="W5061" s="17">
        <v>259</v>
      </c>
      <c r="X5061" s="17" t="str">
        <f t="shared" si="319"/>
        <v>Active</v>
      </c>
      <c r="Y5061" s="17" t="s">
        <v>15615</v>
      </c>
      <c r="Z5061" s="17"/>
    </row>
    <row r="5062" spans="1:26" x14ac:dyDescent="0.25">
      <c r="A5062">
        <v>5061</v>
      </c>
      <c r="B5062" s="17" t="s">
        <v>13272</v>
      </c>
      <c r="C5062" s="17">
        <v>3762</v>
      </c>
      <c r="D5062" s="17" t="str">
        <f>INDEX(Hosts!$A:$O,MATCH(Places!$C5062,Hosts!$A:$A,0),MATCH(Places!D$1,Hosts!$1:$1,0))</f>
        <v>Within an hour</v>
      </c>
      <c r="E5062" s="87">
        <f>INDEX(Hosts!$A:$O,MATCH(Places!$C5062,Hosts!$A:$A,0),MATCH(Places!E$1,Hosts!$1:$1,0))</f>
        <v>1</v>
      </c>
      <c r="F5062" s="87">
        <f>INDEX(Hosts!$A:$O,MATCH(Places!$C5062,Hosts!$A:$A,0),MATCH(Places!F$1,Hosts!$1:$1,0))</f>
        <v>0.99</v>
      </c>
      <c r="G5062" s="17" t="str">
        <f>INDEX(Hosts!$A:$O,MATCH(Places!$C5062,Hosts!$A:$A,0),MATCH(Places!G$1,Hosts!$1:$1,0))</f>
        <v>No</v>
      </c>
      <c r="H5062" s="17">
        <v>26</v>
      </c>
      <c r="I5062" s="17" t="str">
        <f>INDEX(Neighborhoods!$A:$C,MATCH(Places!$H5062,Neighborhoods!$A:$A,0),MATCH(Places!I$1,Neighborhoods!$1:$1,0))</f>
        <v>Queens</v>
      </c>
      <c r="J5062" s="17" t="str">
        <f>INDEX(Neighborhoods!$A:$C,MATCH(Places!$H5062,Neighborhoods!$A:$A,0),MATCH(Places!J$1,Neighborhoods!$1:$1,0))</f>
        <v>Sunnyside</v>
      </c>
      <c r="K5062" s="17" t="s">
        <v>1</v>
      </c>
      <c r="L5062" s="17" t="str">
        <f t="shared" si="316"/>
        <v>Yes</v>
      </c>
      <c r="M5062" s="17">
        <v>1</v>
      </c>
      <c r="N5062" s="17" t="str" cm="1">
        <f t="array" ref="N5062">_xlfn.IFS(M5062&lt;=2,"Small",M5062&lt;=5,"Medium",M5062&gt;5,"Large")</f>
        <v>Small</v>
      </c>
      <c r="O5062" s="65">
        <v>25</v>
      </c>
      <c r="P5062" s="87">
        <f t="shared" si="317"/>
        <v>0.03</v>
      </c>
      <c r="Q5062" s="68">
        <v>4.74</v>
      </c>
      <c r="R5062" s="68" t="str" cm="1">
        <f t="array" ref="R5062">_xlfn.SWITCH(ROUND(Q5062,0),5,"Excellent",4,"Good",3,"Ok","Bad")</f>
        <v>Excellent</v>
      </c>
      <c r="S5062" s="17">
        <v>57</v>
      </c>
      <c r="T5062" s="17" t="str">
        <f t="shared" si="318"/>
        <v>No</v>
      </c>
      <c r="U5062" s="82">
        <v>43702</v>
      </c>
      <c r="V5062" s="82">
        <v>44025</v>
      </c>
      <c r="W5062" s="17">
        <v>0</v>
      </c>
      <c r="X5062" s="17" t="str">
        <f t="shared" si="319"/>
        <v>Inactive</v>
      </c>
      <c r="Y5062" s="17" t="s">
        <v>15616</v>
      </c>
      <c r="Z5062" s="17"/>
    </row>
    <row r="5063" spans="1:26" x14ac:dyDescent="0.25">
      <c r="A5063">
        <v>5062</v>
      </c>
      <c r="B5063" s="17" t="s">
        <v>14658</v>
      </c>
      <c r="C5063" s="17">
        <v>3835</v>
      </c>
      <c r="D5063" s="17" t="str">
        <f>INDEX(Hosts!$A:$O,MATCH(Places!$C5063,Hosts!$A:$A,0),MATCH(Places!D$1,Hosts!$1:$1,0))</f>
        <v>Within a few hours</v>
      </c>
      <c r="E5063" s="87">
        <f>INDEX(Hosts!$A:$O,MATCH(Places!$C5063,Hosts!$A:$A,0),MATCH(Places!E$1,Hosts!$1:$1,0))</f>
        <v>1</v>
      </c>
      <c r="F5063" s="87">
        <f>INDEX(Hosts!$A:$O,MATCH(Places!$C5063,Hosts!$A:$A,0),MATCH(Places!F$1,Hosts!$1:$1,0))</f>
        <v>1</v>
      </c>
      <c r="G5063" s="17" t="str">
        <f>INDEX(Hosts!$A:$O,MATCH(Places!$C5063,Hosts!$A:$A,0),MATCH(Places!G$1,Hosts!$1:$1,0))</f>
        <v>Yes</v>
      </c>
      <c r="H5063" s="17">
        <v>7</v>
      </c>
      <c r="I5063" s="17" t="str">
        <f>INDEX(Neighborhoods!$A:$C,MATCH(Places!$H5063,Neighborhoods!$A:$A,0),MATCH(Places!I$1,Neighborhoods!$1:$1,0))</f>
        <v>Brooklyn</v>
      </c>
      <c r="J5063" s="17" t="str">
        <f>INDEX(Neighborhoods!$A:$C,MATCH(Places!$H5063,Neighborhoods!$A:$A,0),MATCH(Places!J$1,Neighborhoods!$1:$1,0))</f>
        <v>Bedford-Stuyvesant</v>
      </c>
      <c r="K5063" s="17" t="s">
        <v>1</v>
      </c>
      <c r="L5063" s="17" t="str">
        <f t="shared" si="316"/>
        <v>Yes</v>
      </c>
      <c r="M5063" s="17">
        <v>2</v>
      </c>
      <c r="N5063" s="17" t="str" cm="1">
        <f t="array" ref="N5063">_xlfn.IFS(M5063&lt;=2,"Small",M5063&lt;=5,"Medium",M5063&gt;5,"Large")</f>
        <v>Small</v>
      </c>
      <c r="O5063" s="65">
        <v>94</v>
      </c>
      <c r="P5063" s="87">
        <f t="shared" si="317"/>
        <v>0.03</v>
      </c>
      <c r="Q5063" s="68">
        <v>4.93</v>
      </c>
      <c r="R5063" s="68" t="str" cm="1">
        <f t="array" ref="R5063">_xlfn.SWITCH(ROUND(Q5063,0),5,"Excellent",4,"Good",3,"Ok","Bad")</f>
        <v>Excellent</v>
      </c>
      <c r="S5063" s="17">
        <v>15</v>
      </c>
      <c r="T5063" s="17" t="str">
        <f t="shared" si="318"/>
        <v>No</v>
      </c>
      <c r="U5063" s="82">
        <v>43680</v>
      </c>
      <c r="V5063" s="82">
        <v>43879</v>
      </c>
      <c r="W5063" s="17">
        <v>0</v>
      </c>
      <c r="X5063" s="17" t="str">
        <f t="shared" si="319"/>
        <v>Inactive</v>
      </c>
      <c r="Y5063" s="17" t="s">
        <v>15616</v>
      </c>
      <c r="Z5063" s="17"/>
    </row>
    <row r="5064" spans="1:26" x14ac:dyDescent="0.25">
      <c r="A5064">
        <v>5063</v>
      </c>
      <c r="B5064" s="17" t="s">
        <v>15402</v>
      </c>
      <c r="C5064" s="17">
        <v>3944</v>
      </c>
      <c r="D5064" s="17" t="str">
        <f>INDEX(Hosts!$A:$O,MATCH(Places!$C5064,Hosts!$A:$A,0),MATCH(Places!D$1,Hosts!$1:$1,0))</f>
        <v>Within a day</v>
      </c>
      <c r="E5064" s="87">
        <f>INDEX(Hosts!$A:$O,MATCH(Places!$C5064,Hosts!$A:$A,0),MATCH(Places!E$1,Hosts!$1:$1,0))</f>
        <v>0.64</v>
      </c>
      <c r="F5064" s="87">
        <f>INDEX(Hosts!$A:$O,MATCH(Places!$C5064,Hosts!$A:$A,0),MATCH(Places!F$1,Hosts!$1:$1,0))</f>
        <v>0.85</v>
      </c>
      <c r="G5064" s="17" t="str">
        <f>INDEX(Hosts!$A:$O,MATCH(Places!$C5064,Hosts!$A:$A,0),MATCH(Places!G$1,Hosts!$1:$1,0))</f>
        <v>No</v>
      </c>
      <c r="H5064" s="17">
        <v>7</v>
      </c>
      <c r="I5064" s="17" t="str">
        <f>INDEX(Neighborhoods!$A:$C,MATCH(Places!$H5064,Neighborhoods!$A:$A,0),MATCH(Places!I$1,Neighborhoods!$1:$1,0))</f>
        <v>Brooklyn</v>
      </c>
      <c r="J5064" s="17" t="str">
        <f>INDEX(Neighborhoods!$A:$C,MATCH(Places!$H5064,Neighborhoods!$A:$A,0),MATCH(Places!J$1,Neighborhoods!$1:$1,0))</f>
        <v>Bedford-Stuyvesant</v>
      </c>
      <c r="K5064" s="17" t="s">
        <v>1</v>
      </c>
      <c r="L5064" s="17" t="str">
        <f t="shared" si="316"/>
        <v>Yes</v>
      </c>
      <c r="M5064" s="17">
        <v>3</v>
      </c>
      <c r="N5064" s="17" t="str" cm="1">
        <f t="array" ref="N5064">_xlfn.IFS(M5064&lt;=2,"Small",M5064&lt;=5,"Medium",M5064&gt;5,"Large")</f>
        <v>Medium</v>
      </c>
      <c r="O5064" s="65">
        <v>36.14</v>
      </c>
      <c r="P5064" s="87">
        <f t="shared" si="317"/>
        <v>0.03</v>
      </c>
      <c r="Q5064" s="68">
        <v>4.3600000000000003</v>
      </c>
      <c r="R5064" s="68" t="str" cm="1">
        <f t="array" ref="R5064">_xlfn.SWITCH(ROUND(Q5064,0),5,"Excellent",4,"Good",3,"Ok","Bad")</f>
        <v>Good</v>
      </c>
      <c r="S5064" s="17">
        <v>28</v>
      </c>
      <c r="T5064" s="17" t="str">
        <f t="shared" si="318"/>
        <v>No</v>
      </c>
      <c r="U5064" s="82">
        <v>43695</v>
      </c>
      <c r="V5064" s="82">
        <v>44038</v>
      </c>
      <c r="W5064" s="17">
        <v>365</v>
      </c>
      <c r="X5064" s="17" t="str">
        <f t="shared" si="319"/>
        <v>Active</v>
      </c>
      <c r="Y5064" s="17" t="s">
        <v>15615</v>
      </c>
      <c r="Z5064" s="17"/>
    </row>
    <row r="5065" spans="1:26" x14ac:dyDescent="0.25">
      <c r="A5065">
        <v>5064</v>
      </c>
      <c r="B5065" s="17" t="s">
        <v>14907</v>
      </c>
      <c r="C5065" s="17">
        <v>3934</v>
      </c>
      <c r="D5065" s="17" t="str">
        <f>INDEX(Hosts!$A:$O,MATCH(Places!$C5065,Hosts!$A:$A,0),MATCH(Places!D$1,Hosts!$1:$1,0))</f>
        <v>Within an hour</v>
      </c>
      <c r="E5065" s="87">
        <f>INDEX(Hosts!$A:$O,MATCH(Places!$C5065,Hosts!$A:$A,0),MATCH(Places!E$1,Hosts!$1:$1,0))</f>
        <v>1</v>
      </c>
      <c r="F5065" s="87">
        <f>INDEX(Hosts!$A:$O,MATCH(Places!$C5065,Hosts!$A:$A,0),MATCH(Places!F$1,Hosts!$1:$1,0))</f>
        <v>0.99</v>
      </c>
      <c r="G5065" s="17" t="str">
        <f>INDEX(Hosts!$A:$O,MATCH(Places!$C5065,Hosts!$A:$A,0),MATCH(Places!G$1,Hosts!$1:$1,0))</f>
        <v>Yes</v>
      </c>
      <c r="H5065" s="17">
        <v>7</v>
      </c>
      <c r="I5065" s="17" t="str">
        <f>INDEX(Neighborhoods!$A:$C,MATCH(Places!$H5065,Neighborhoods!$A:$A,0),MATCH(Places!I$1,Neighborhoods!$1:$1,0))</f>
        <v>Brooklyn</v>
      </c>
      <c r="J5065" s="17" t="str">
        <f>INDEX(Neighborhoods!$A:$C,MATCH(Places!$H5065,Neighborhoods!$A:$A,0),MATCH(Places!J$1,Neighborhoods!$1:$1,0))</f>
        <v>Bedford-Stuyvesant</v>
      </c>
      <c r="K5065" s="17" t="s">
        <v>1</v>
      </c>
      <c r="L5065" s="17" t="str">
        <f t="shared" si="316"/>
        <v>Yes</v>
      </c>
      <c r="M5065" s="17">
        <v>1</v>
      </c>
      <c r="N5065" s="17" t="str" cm="1">
        <f t="array" ref="N5065">_xlfn.IFS(M5065&lt;=2,"Small",M5065&lt;=5,"Medium",M5065&gt;5,"Large")</f>
        <v>Small</v>
      </c>
      <c r="O5065" s="65">
        <v>58</v>
      </c>
      <c r="P5065" s="87">
        <f t="shared" si="317"/>
        <v>0.03</v>
      </c>
      <c r="Q5065" s="68">
        <v>4.82</v>
      </c>
      <c r="R5065" s="68" t="str" cm="1">
        <f t="array" ref="R5065">_xlfn.SWITCH(ROUND(Q5065,0),5,"Excellent",4,"Good",3,"Ok","Bad")</f>
        <v>Excellent</v>
      </c>
      <c r="S5065" s="17">
        <v>34</v>
      </c>
      <c r="T5065" s="17" t="str">
        <f t="shared" si="318"/>
        <v>No</v>
      </c>
      <c r="U5065" s="82">
        <v>43681</v>
      </c>
      <c r="V5065" s="82">
        <v>44056</v>
      </c>
      <c r="W5065" s="17">
        <v>363</v>
      </c>
      <c r="X5065" s="17" t="str">
        <f t="shared" si="319"/>
        <v>Active</v>
      </c>
      <c r="Y5065" s="17" t="s">
        <v>15616</v>
      </c>
      <c r="Z5065" s="17"/>
    </row>
    <row r="5066" spans="1:26" x14ac:dyDescent="0.25">
      <c r="A5066">
        <v>5065</v>
      </c>
      <c r="B5066" s="17" t="s">
        <v>13600</v>
      </c>
      <c r="C5066" s="17">
        <v>3945</v>
      </c>
      <c r="D5066" s="17" t="str">
        <f>INDEX(Hosts!$A:$O,MATCH(Places!$C5066,Hosts!$A:$A,0),MATCH(Places!D$1,Hosts!$1:$1,0))</f>
        <v>Within an hour</v>
      </c>
      <c r="E5066" s="87">
        <f>INDEX(Hosts!$A:$O,MATCH(Places!$C5066,Hosts!$A:$A,0),MATCH(Places!E$1,Hosts!$1:$1,0))</f>
        <v>1</v>
      </c>
      <c r="F5066" s="87">
        <f>INDEX(Hosts!$A:$O,MATCH(Places!$C5066,Hosts!$A:$A,0),MATCH(Places!F$1,Hosts!$1:$1,0))</f>
        <v>0.98</v>
      </c>
      <c r="G5066" s="17" t="str">
        <f>INDEX(Hosts!$A:$O,MATCH(Places!$C5066,Hosts!$A:$A,0),MATCH(Places!G$1,Hosts!$1:$1,0))</f>
        <v>Yes</v>
      </c>
      <c r="H5066" s="17">
        <v>16</v>
      </c>
      <c r="I5066" s="17" t="str">
        <f>INDEX(Neighborhoods!$A:$C,MATCH(Places!$H5066,Neighborhoods!$A:$A,0),MATCH(Places!I$1,Neighborhoods!$1:$1,0))</f>
        <v>Manhattan</v>
      </c>
      <c r="J5066" s="17" t="str">
        <f>INDEX(Neighborhoods!$A:$C,MATCH(Places!$H5066,Neighborhoods!$A:$A,0),MATCH(Places!J$1,Neighborhoods!$1:$1,0))</f>
        <v>Harlem</v>
      </c>
      <c r="K5066" s="17" t="s">
        <v>1</v>
      </c>
      <c r="L5066" s="17" t="str">
        <f t="shared" si="316"/>
        <v>Yes</v>
      </c>
      <c r="M5066" s="17">
        <v>1</v>
      </c>
      <c r="N5066" s="17" t="str" cm="1">
        <f t="array" ref="N5066">_xlfn.IFS(M5066&lt;=2,"Small",M5066&lt;=5,"Medium",M5066&gt;5,"Large")</f>
        <v>Small</v>
      </c>
      <c r="O5066" s="65">
        <v>75</v>
      </c>
      <c r="P5066" s="87">
        <f t="shared" si="317"/>
        <v>0.03</v>
      </c>
      <c r="Q5066" s="68">
        <v>5</v>
      </c>
      <c r="R5066" s="68" t="str" cm="1">
        <f t="array" ref="R5066">_xlfn.SWITCH(ROUND(Q5066,0),5,"Excellent",4,"Good",3,"Ok","Bad")</f>
        <v>Excellent</v>
      </c>
      <c r="S5066" s="17">
        <v>42</v>
      </c>
      <c r="T5066" s="17" t="str">
        <f t="shared" si="318"/>
        <v>No</v>
      </c>
      <c r="U5066" s="82">
        <v>43670</v>
      </c>
      <c r="V5066" s="82">
        <v>43897</v>
      </c>
      <c r="W5066" s="17">
        <v>89</v>
      </c>
      <c r="X5066" s="17" t="str">
        <f t="shared" si="319"/>
        <v>Active</v>
      </c>
      <c r="Y5066" s="17" t="s">
        <v>15616</v>
      </c>
      <c r="Z5066" s="17"/>
    </row>
    <row r="5067" spans="1:26" x14ac:dyDescent="0.25">
      <c r="A5067">
        <v>5066</v>
      </c>
      <c r="B5067" s="17" t="s">
        <v>14718</v>
      </c>
      <c r="C5067" s="17">
        <v>2904</v>
      </c>
      <c r="D5067" s="17" t="str">
        <f>INDEX(Hosts!$A:$O,MATCH(Places!$C5067,Hosts!$A:$A,0),MATCH(Places!D$1,Hosts!$1:$1,0))</f>
        <v>Within a few hours</v>
      </c>
      <c r="E5067" s="87">
        <f>INDEX(Hosts!$A:$O,MATCH(Places!$C5067,Hosts!$A:$A,0),MATCH(Places!E$1,Hosts!$1:$1,0))</f>
        <v>1</v>
      </c>
      <c r="F5067" s="87">
        <f>INDEX(Hosts!$A:$O,MATCH(Places!$C5067,Hosts!$A:$A,0),MATCH(Places!F$1,Hosts!$1:$1,0))</f>
        <v>1</v>
      </c>
      <c r="G5067" s="17" t="str">
        <f>INDEX(Hosts!$A:$O,MATCH(Places!$C5067,Hosts!$A:$A,0),MATCH(Places!G$1,Hosts!$1:$1,0))</f>
        <v>No</v>
      </c>
      <c r="H5067" s="17">
        <v>16</v>
      </c>
      <c r="I5067" s="17" t="str">
        <f>INDEX(Neighborhoods!$A:$C,MATCH(Places!$H5067,Neighborhoods!$A:$A,0),MATCH(Places!I$1,Neighborhoods!$1:$1,0))</f>
        <v>Manhattan</v>
      </c>
      <c r="J5067" s="17" t="str">
        <f>INDEX(Neighborhoods!$A:$C,MATCH(Places!$H5067,Neighborhoods!$A:$A,0),MATCH(Places!J$1,Neighborhoods!$1:$1,0))</f>
        <v>Harlem</v>
      </c>
      <c r="K5067" s="17" t="s">
        <v>11822</v>
      </c>
      <c r="L5067" s="17" t="str">
        <f t="shared" si="316"/>
        <v>No</v>
      </c>
      <c r="M5067" s="17">
        <v>3</v>
      </c>
      <c r="N5067" s="17" t="str" cm="1">
        <f t="array" ref="N5067">_xlfn.IFS(M5067&lt;=2,"Small",M5067&lt;=5,"Medium",M5067&gt;5,"Large")</f>
        <v>Medium</v>
      </c>
      <c r="O5067" s="65">
        <v>92</v>
      </c>
      <c r="P5067" s="87">
        <f t="shared" si="317"/>
        <v>0.03</v>
      </c>
      <c r="Q5067" s="68">
        <v>5</v>
      </c>
      <c r="R5067" s="68" t="str" cm="1">
        <f t="array" ref="R5067">_xlfn.SWITCH(ROUND(Q5067,0),5,"Excellent",4,"Good",3,"Ok","Bad")</f>
        <v>Excellent</v>
      </c>
      <c r="S5067" s="17">
        <v>4</v>
      </c>
      <c r="T5067" s="17" t="str">
        <f t="shared" si="318"/>
        <v>No</v>
      </c>
      <c r="U5067" s="82">
        <v>43668</v>
      </c>
      <c r="V5067" s="82">
        <v>43826</v>
      </c>
      <c r="W5067" s="17">
        <v>0</v>
      </c>
      <c r="X5067" s="17" t="str">
        <f t="shared" si="319"/>
        <v>Inactive</v>
      </c>
      <c r="Y5067" s="17" t="s">
        <v>15615</v>
      </c>
      <c r="Z5067" s="17"/>
    </row>
    <row r="5068" spans="1:26" x14ac:dyDescent="0.25">
      <c r="A5068">
        <v>5067</v>
      </c>
      <c r="B5068" s="17" t="s">
        <v>13130</v>
      </c>
      <c r="C5068" s="17">
        <v>3217</v>
      </c>
      <c r="D5068" s="17" t="str">
        <f>INDEX(Hosts!$A:$O,MATCH(Places!$C5068,Hosts!$A:$A,0),MATCH(Places!D$1,Hosts!$1:$1,0))</f>
        <v>Within an hour</v>
      </c>
      <c r="E5068" s="87">
        <f>INDEX(Hosts!$A:$O,MATCH(Places!$C5068,Hosts!$A:$A,0),MATCH(Places!E$1,Hosts!$1:$1,0))</f>
        <v>1</v>
      </c>
      <c r="F5068" s="87">
        <f>INDEX(Hosts!$A:$O,MATCH(Places!$C5068,Hosts!$A:$A,0),MATCH(Places!F$1,Hosts!$1:$1,0))</f>
        <v>0.94</v>
      </c>
      <c r="G5068" s="17" t="str">
        <f>INDEX(Hosts!$A:$O,MATCH(Places!$C5068,Hosts!$A:$A,0),MATCH(Places!G$1,Hosts!$1:$1,0))</f>
        <v>Yes</v>
      </c>
      <c r="H5068" s="17">
        <v>24</v>
      </c>
      <c r="I5068" s="17" t="str">
        <f>INDEX(Neighborhoods!$A:$C,MATCH(Places!$H5068,Neighborhoods!$A:$A,0),MATCH(Places!I$1,Neighborhoods!$1:$1,0))</f>
        <v>Queens</v>
      </c>
      <c r="J5068" s="17" t="str">
        <f>INDEX(Neighborhoods!$A:$C,MATCH(Places!$H5068,Neighborhoods!$A:$A,0),MATCH(Places!J$1,Neighborhoods!$1:$1,0))</f>
        <v>Long Island City</v>
      </c>
      <c r="K5068" s="17" t="s">
        <v>11822</v>
      </c>
      <c r="L5068" s="17" t="str">
        <f t="shared" si="316"/>
        <v>No</v>
      </c>
      <c r="M5068" s="17">
        <v>8</v>
      </c>
      <c r="N5068" s="17" t="str" cm="1">
        <f t="array" ref="N5068">_xlfn.IFS(M5068&lt;=2,"Small",M5068&lt;=5,"Medium",M5068&gt;5,"Large")</f>
        <v>Large</v>
      </c>
      <c r="O5068" s="65">
        <v>140</v>
      </c>
      <c r="P5068" s="87">
        <f t="shared" si="317"/>
        <v>0.03</v>
      </c>
      <c r="Q5068" s="68">
        <v>4.99</v>
      </c>
      <c r="R5068" s="68" t="str" cm="1">
        <f t="array" ref="R5068">_xlfn.SWITCH(ROUND(Q5068,0),5,"Excellent",4,"Good",3,"Ok","Bad")</f>
        <v>Excellent</v>
      </c>
      <c r="S5068" s="17">
        <v>74</v>
      </c>
      <c r="T5068" s="17" t="str">
        <f t="shared" si="318"/>
        <v>No</v>
      </c>
      <c r="U5068" s="82">
        <v>43663</v>
      </c>
      <c r="V5068" s="82">
        <v>44058</v>
      </c>
      <c r="W5068" s="17">
        <v>74</v>
      </c>
      <c r="X5068" s="17" t="str">
        <f t="shared" si="319"/>
        <v>Active</v>
      </c>
      <c r="Y5068" s="17" t="s">
        <v>15615</v>
      </c>
      <c r="Z5068" s="17"/>
    </row>
    <row r="5069" spans="1:26" x14ac:dyDescent="0.25">
      <c r="A5069">
        <v>5068</v>
      </c>
      <c r="B5069" s="17" t="s">
        <v>14154</v>
      </c>
      <c r="C5069" s="17">
        <v>3072</v>
      </c>
      <c r="D5069" s="17" t="str">
        <f>INDEX(Hosts!$A:$O,MATCH(Places!$C5069,Hosts!$A:$A,0),MATCH(Places!D$1,Hosts!$1:$1,0))</f>
        <v>Within an hour</v>
      </c>
      <c r="E5069" s="87">
        <f>INDEX(Hosts!$A:$O,MATCH(Places!$C5069,Hosts!$A:$A,0),MATCH(Places!E$1,Hosts!$1:$1,0))</f>
        <v>1</v>
      </c>
      <c r="F5069" s="87">
        <f>INDEX(Hosts!$A:$O,MATCH(Places!$C5069,Hosts!$A:$A,0),MATCH(Places!F$1,Hosts!$1:$1,0))</f>
        <v>0.73</v>
      </c>
      <c r="G5069" s="17" t="str">
        <f>INDEX(Hosts!$A:$O,MATCH(Places!$C5069,Hosts!$A:$A,0),MATCH(Places!G$1,Hosts!$1:$1,0))</f>
        <v>Yes</v>
      </c>
      <c r="H5069" s="17">
        <v>17</v>
      </c>
      <c r="I5069" s="17" t="str">
        <f>INDEX(Neighborhoods!$A:$C,MATCH(Places!$H5069,Neighborhoods!$A:$A,0),MATCH(Places!I$1,Neighborhoods!$1:$1,0))</f>
        <v>Manhattan</v>
      </c>
      <c r="J5069" s="17" t="str">
        <f>INDEX(Neighborhoods!$A:$C,MATCH(Places!$H5069,Neighborhoods!$A:$A,0),MATCH(Places!J$1,Neighborhoods!$1:$1,0))</f>
        <v>Hell's Kitchen</v>
      </c>
      <c r="K5069" s="17" t="s">
        <v>11822</v>
      </c>
      <c r="L5069" s="17" t="str">
        <f t="shared" si="316"/>
        <v>No</v>
      </c>
      <c r="M5069" s="17">
        <v>4</v>
      </c>
      <c r="N5069" s="17" t="str" cm="1">
        <f t="array" ref="N5069">_xlfn.IFS(M5069&lt;=2,"Small",M5069&lt;=5,"Medium",M5069&gt;5,"Large")</f>
        <v>Medium</v>
      </c>
      <c r="O5069" s="65">
        <v>99</v>
      </c>
      <c r="P5069" s="87">
        <f t="shared" si="317"/>
        <v>0.03</v>
      </c>
      <c r="Q5069" s="68">
        <v>5</v>
      </c>
      <c r="R5069" s="68" t="str" cm="1">
        <f t="array" ref="R5069">_xlfn.SWITCH(ROUND(Q5069,0),5,"Excellent",4,"Good",3,"Ok","Bad")</f>
        <v>Excellent</v>
      </c>
      <c r="S5069" s="17">
        <v>4</v>
      </c>
      <c r="T5069" s="17" t="str">
        <f t="shared" si="318"/>
        <v>No</v>
      </c>
      <c r="U5069" s="82">
        <v>43737</v>
      </c>
      <c r="V5069" s="82">
        <v>43926</v>
      </c>
      <c r="W5069" s="17">
        <v>349</v>
      </c>
      <c r="X5069" s="17" t="str">
        <f t="shared" si="319"/>
        <v>Active</v>
      </c>
      <c r="Y5069" s="17" t="s">
        <v>15615</v>
      </c>
      <c r="Z5069" s="17"/>
    </row>
    <row r="5070" spans="1:26" x14ac:dyDescent="0.25">
      <c r="A5070">
        <v>5069</v>
      </c>
      <c r="B5070" s="17" t="s">
        <v>14301</v>
      </c>
      <c r="C5070" s="17">
        <v>2979</v>
      </c>
      <c r="D5070" s="17" t="str">
        <f>INDEX(Hosts!$A:$O,MATCH(Places!$C5070,Hosts!$A:$A,0),MATCH(Places!D$1,Hosts!$1:$1,0))</f>
        <v>Within an hour</v>
      </c>
      <c r="E5070" s="87">
        <f>INDEX(Hosts!$A:$O,MATCH(Places!$C5070,Hosts!$A:$A,0),MATCH(Places!E$1,Hosts!$1:$1,0))</f>
        <v>1</v>
      </c>
      <c r="F5070" s="87">
        <f>INDEX(Hosts!$A:$O,MATCH(Places!$C5070,Hosts!$A:$A,0),MATCH(Places!F$1,Hosts!$1:$1,0))</f>
        <v>1</v>
      </c>
      <c r="G5070" s="17" t="str">
        <f>INDEX(Hosts!$A:$O,MATCH(Places!$C5070,Hosts!$A:$A,0),MATCH(Places!G$1,Hosts!$1:$1,0))</f>
        <v>Yes</v>
      </c>
      <c r="H5070" s="17">
        <v>26</v>
      </c>
      <c r="I5070" s="17" t="str">
        <f>INDEX(Neighborhoods!$A:$C,MATCH(Places!$H5070,Neighborhoods!$A:$A,0),MATCH(Places!I$1,Neighborhoods!$1:$1,0))</f>
        <v>Queens</v>
      </c>
      <c r="J5070" s="17" t="str">
        <f>INDEX(Neighborhoods!$A:$C,MATCH(Places!$H5070,Neighborhoods!$A:$A,0),MATCH(Places!J$1,Neighborhoods!$1:$1,0))</f>
        <v>Sunnyside</v>
      </c>
      <c r="K5070" s="17" t="s">
        <v>11822</v>
      </c>
      <c r="L5070" s="17" t="str">
        <f t="shared" si="316"/>
        <v>No</v>
      </c>
      <c r="M5070" s="17">
        <v>5</v>
      </c>
      <c r="N5070" s="17" t="str" cm="1">
        <f t="array" ref="N5070">_xlfn.IFS(M5070&lt;=2,"Small",M5070&lt;=5,"Medium",M5070&gt;5,"Large")</f>
        <v>Medium</v>
      </c>
      <c r="O5070" s="65">
        <v>110</v>
      </c>
      <c r="P5070" s="87">
        <f t="shared" si="317"/>
        <v>0.03</v>
      </c>
      <c r="Q5070" s="68">
        <v>5</v>
      </c>
      <c r="R5070" s="68" t="str" cm="1">
        <f t="array" ref="R5070">_xlfn.SWITCH(ROUND(Q5070,0),5,"Excellent",4,"Good",3,"Ok","Bad")</f>
        <v>Excellent</v>
      </c>
      <c r="S5070" s="17">
        <v>45</v>
      </c>
      <c r="T5070" s="17" t="str">
        <f t="shared" si="318"/>
        <v>No</v>
      </c>
      <c r="U5070" s="82">
        <v>43675</v>
      </c>
      <c r="V5070" s="82">
        <v>44055</v>
      </c>
      <c r="W5070" s="17">
        <v>168</v>
      </c>
      <c r="X5070" s="17" t="str">
        <f t="shared" si="319"/>
        <v>Active</v>
      </c>
      <c r="Y5070" s="17" t="s">
        <v>15615</v>
      </c>
      <c r="Z5070" s="17"/>
    </row>
    <row r="5071" spans="1:26" x14ac:dyDescent="0.25">
      <c r="A5071">
        <v>5070</v>
      </c>
      <c r="B5071" s="17" t="s">
        <v>14390</v>
      </c>
      <c r="C5071" s="17">
        <v>2439</v>
      </c>
      <c r="D5071" s="17" t="str">
        <f>INDEX(Hosts!$A:$O,MATCH(Places!$C5071,Hosts!$A:$A,0),MATCH(Places!D$1,Hosts!$1:$1,0))</f>
        <v>Within a day</v>
      </c>
      <c r="E5071" s="87">
        <f>INDEX(Hosts!$A:$O,MATCH(Places!$C5071,Hosts!$A:$A,0),MATCH(Places!E$1,Hosts!$1:$1,0))</f>
        <v>1</v>
      </c>
      <c r="F5071" s="87">
        <f>INDEX(Hosts!$A:$O,MATCH(Places!$C5071,Hosts!$A:$A,0),MATCH(Places!F$1,Hosts!$1:$1,0))</f>
        <v>1</v>
      </c>
      <c r="G5071" s="17" t="str">
        <f>INDEX(Hosts!$A:$O,MATCH(Places!$C5071,Hosts!$A:$A,0),MATCH(Places!G$1,Hosts!$1:$1,0))</f>
        <v>No</v>
      </c>
      <c r="H5071" s="17">
        <v>9</v>
      </c>
      <c r="I5071" s="17" t="str">
        <f>INDEX(Neighborhoods!$A:$C,MATCH(Places!$H5071,Neighborhoods!$A:$A,0),MATCH(Places!I$1,Neighborhoods!$1:$1,0))</f>
        <v>Brooklyn</v>
      </c>
      <c r="J5071" s="17" t="str">
        <f>INDEX(Neighborhoods!$A:$C,MATCH(Places!$H5071,Neighborhoods!$A:$A,0),MATCH(Places!J$1,Neighborhoods!$1:$1,0))</f>
        <v>Crown Heights</v>
      </c>
      <c r="K5071" s="17" t="s">
        <v>11822</v>
      </c>
      <c r="L5071" s="17" t="str">
        <f t="shared" si="316"/>
        <v>No</v>
      </c>
      <c r="M5071" s="17">
        <v>3</v>
      </c>
      <c r="N5071" s="17" t="str" cm="1">
        <f t="array" ref="N5071">_xlfn.IFS(M5071&lt;=2,"Small",M5071&lt;=5,"Medium",M5071&gt;5,"Large")</f>
        <v>Medium</v>
      </c>
      <c r="O5071" s="65">
        <v>100</v>
      </c>
      <c r="P5071" s="87">
        <f t="shared" si="317"/>
        <v>0.03</v>
      </c>
      <c r="Q5071" s="68">
        <v>5</v>
      </c>
      <c r="R5071" s="68" t="str" cm="1">
        <f t="array" ref="R5071">_xlfn.SWITCH(ROUND(Q5071,0),5,"Excellent",4,"Good",3,"Ok","Bad")</f>
        <v>Excellent</v>
      </c>
      <c r="S5071" s="17">
        <v>7</v>
      </c>
      <c r="T5071" s="17" t="str">
        <f t="shared" si="318"/>
        <v>No</v>
      </c>
      <c r="U5071" s="82">
        <v>43727</v>
      </c>
      <c r="V5071" s="82">
        <v>44028</v>
      </c>
      <c r="W5071" s="17">
        <v>0</v>
      </c>
      <c r="X5071" s="17" t="str">
        <f t="shared" si="319"/>
        <v>Inactive</v>
      </c>
      <c r="Y5071" s="17" t="s">
        <v>15616</v>
      </c>
      <c r="Z5071" s="17"/>
    </row>
    <row r="5072" spans="1:26" x14ac:dyDescent="0.25">
      <c r="A5072">
        <v>5071</v>
      </c>
      <c r="B5072" s="17" t="s">
        <v>14165</v>
      </c>
      <c r="C5072" s="17">
        <v>3259</v>
      </c>
      <c r="D5072" s="17" t="str">
        <f>INDEX(Hosts!$A:$O,MATCH(Places!$C5072,Hosts!$A:$A,0),MATCH(Places!D$1,Hosts!$1:$1,0))</f>
        <v>Within an hour</v>
      </c>
      <c r="E5072" s="87">
        <f>INDEX(Hosts!$A:$O,MATCH(Places!$C5072,Hosts!$A:$A,0),MATCH(Places!E$1,Hosts!$1:$1,0))</f>
        <v>1</v>
      </c>
      <c r="F5072" s="87">
        <f>INDEX(Hosts!$A:$O,MATCH(Places!$C5072,Hosts!$A:$A,0),MATCH(Places!F$1,Hosts!$1:$1,0))</f>
        <v>0.94</v>
      </c>
      <c r="G5072" s="17" t="str">
        <f>INDEX(Hosts!$A:$O,MATCH(Places!$C5072,Hosts!$A:$A,0),MATCH(Places!G$1,Hosts!$1:$1,0))</f>
        <v>No</v>
      </c>
      <c r="H5072" s="17">
        <v>5</v>
      </c>
      <c r="I5072" s="17" t="str">
        <f>INDEX(Neighborhoods!$A:$C,MATCH(Places!$H5072,Neighborhoods!$A:$A,0),MATCH(Places!I$1,Neighborhoods!$1:$1,0))</f>
        <v>Bronx</v>
      </c>
      <c r="J5072" s="17" t="str">
        <f>INDEX(Neighborhoods!$A:$C,MATCH(Places!$H5072,Neighborhoods!$A:$A,0),MATCH(Places!J$1,Neighborhoods!$1:$1,0))</f>
        <v>Port Morris</v>
      </c>
      <c r="K5072" s="17" t="s">
        <v>11822</v>
      </c>
      <c r="L5072" s="17" t="str">
        <f t="shared" si="316"/>
        <v>No</v>
      </c>
      <c r="M5072" s="17">
        <v>8</v>
      </c>
      <c r="N5072" s="17" t="str" cm="1">
        <f t="array" ref="N5072">_xlfn.IFS(M5072&lt;=2,"Small",M5072&lt;=5,"Medium",M5072&gt;5,"Large")</f>
        <v>Large</v>
      </c>
      <c r="O5072" s="65">
        <v>225</v>
      </c>
      <c r="P5072" s="87">
        <f t="shared" si="317"/>
        <v>0.04</v>
      </c>
      <c r="Q5072" s="68">
        <v>4.8099999999999996</v>
      </c>
      <c r="R5072" s="68" t="str" cm="1">
        <f t="array" ref="R5072">_xlfn.SWITCH(ROUND(Q5072,0),5,"Excellent",4,"Good",3,"Ok","Bad")</f>
        <v>Excellent</v>
      </c>
      <c r="S5072" s="17">
        <v>21</v>
      </c>
      <c r="T5072" s="17" t="str">
        <f t="shared" si="318"/>
        <v>No</v>
      </c>
      <c r="U5072" s="82">
        <v>43701</v>
      </c>
      <c r="V5072" s="82">
        <v>43877</v>
      </c>
      <c r="W5072" s="17">
        <v>266</v>
      </c>
      <c r="X5072" s="17" t="str">
        <f t="shared" si="319"/>
        <v>Active</v>
      </c>
      <c r="Y5072" s="17" t="s">
        <v>15615</v>
      </c>
      <c r="Z5072" s="17"/>
    </row>
    <row r="5073" spans="1:26" x14ac:dyDescent="0.25">
      <c r="A5073">
        <v>5072</v>
      </c>
      <c r="B5073" s="17" t="s">
        <v>14895</v>
      </c>
      <c r="C5073" s="17">
        <v>3863</v>
      </c>
      <c r="D5073" s="17" t="str">
        <f>INDEX(Hosts!$A:$O,MATCH(Places!$C5073,Hosts!$A:$A,0),MATCH(Places!D$1,Hosts!$1:$1,0))</f>
        <v>Within an hour</v>
      </c>
      <c r="E5073" s="87">
        <f>INDEX(Hosts!$A:$O,MATCH(Places!$C5073,Hosts!$A:$A,0),MATCH(Places!E$1,Hosts!$1:$1,0))</f>
        <v>0.71</v>
      </c>
      <c r="F5073" s="87">
        <f>INDEX(Hosts!$A:$O,MATCH(Places!$C5073,Hosts!$A:$A,0),MATCH(Places!F$1,Hosts!$1:$1,0))</f>
        <v>0.96</v>
      </c>
      <c r="G5073" s="17" t="str">
        <f>INDEX(Hosts!$A:$O,MATCH(Places!$C5073,Hosts!$A:$A,0),MATCH(Places!G$1,Hosts!$1:$1,0))</f>
        <v>No</v>
      </c>
      <c r="H5073" s="17">
        <v>9</v>
      </c>
      <c r="I5073" s="17" t="str">
        <f>INDEX(Neighborhoods!$A:$C,MATCH(Places!$H5073,Neighborhoods!$A:$A,0),MATCH(Places!I$1,Neighborhoods!$1:$1,0))</f>
        <v>Brooklyn</v>
      </c>
      <c r="J5073" s="17" t="str">
        <f>INDEX(Neighborhoods!$A:$C,MATCH(Places!$H5073,Neighborhoods!$A:$A,0),MATCH(Places!J$1,Neighborhoods!$1:$1,0))</f>
        <v>Crown Heights</v>
      </c>
      <c r="K5073" s="17" t="s">
        <v>1</v>
      </c>
      <c r="L5073" s="17" t="str">
        <f t="shared" si="316"/>
        <v>Yes</v>
      </c>
      <c r="M5073" s="17">
        <v>2</v>
      </c>
      <c r="N5073" s="17" t="str" cm="1">
        <f t="array" ref="N5073">_xlfn.IFS(M5073&lt;=2,"Small",M5073&lt;=5,"Medium",M5073&gt;5,"Large")</f>
        <v>Small</v>
      </c>
      <c r="O5073" s="65">
        <v>93</v>
      </c>
      <c r="P5073" s="87">
        <f t="shared" si="317"/>
        <v>0.03</v>
      </c>
      <c r="Q5073" s="68">
        <v>4.5</v>
      </c>
      <c r="R5073" s="68" t="str" cm="1">
        <f t="array" ref="R5073">_xlfn.SWITCH(ROUND(Q5073,0),5,"Excellent",4,"Good",3,"Ok","Bad")</f>
        <v>Excellent</v>
      </c>
      <c r="S5073" s="17">
        <v>18</v>
      </c>
      <c r="T5073" s="17" t="str">
        <f t="shared" si="318"/>
        <v>No</v>
      </c>
      <c r="U5073" s="82">
        <v>43678</v>
      </c>
      <c r="V5073" s="82">
        <v>44046</v>
      </c>
      <c r="W5073" s="17">
        <v>0</v>
      </c>
      <c r="X5073" s="17" t="str">
        <f t="shared" si="319"/>
        <v>Inactive</v>
      </c>
      <c r="Y5073" s="17" t="s">
        <v>15616</v>
      </c>
      <c r="Z5073" s="17"/>
    </row>
    <row r="5074" spans="1:26" x14ac:dyDescent="0.25">
      <c r="A5074">
        <v>5073</v>
      </c>
      <c r="B5074" s="17" t="s">
        <v>13362</v>
      </c>
      <c r="C5074" s="17">
        <v>1781</v>
      </c>
      <c r="D5074" s="17" t="str">
        <f>INDEX(Hosts!$A:$O,MATCH(Places!$C5074,Hosts!$A:$A,0),MATCH(Places!D$1,Hosts!$1:$1,0))</f>
        <v>Within a few hours</v>
      </c>
      <c r="E5074" s="87">
        <f>INDEX(Hosts!$A:$O,MATCH(Places!$C5074,Hosts!$A:$A,0),MATCH(Places!E$1,Hosts!$1:$1,0))</f>
        <v>0.8</v>
      </c>
      <c r="F5074" s="87">
        <f>INDEX(Hosts!$A:$O,MATCH(Places!$C5074,Hosts!$A:$A,0),MATCH(Places!F$1,Hosts!$1:$1,0))</f>
        <v>1</v>
      </c>
      <c r="G5074" s="17" t="str">
        <f>INDEX(Hosts!$A:$O,MATCH(Places!$C5074,Hosts!$A:$A,0),MATCH(Places!G$1,Hosts!$1:$1,0))</f>
        <v>No</v>
      </c>
      <c r="H5074" s="17">
        <v>21</v>
      </c>
      <c r="I5074" s="17" t="str">
        <f>INDEX(Neighborhoods!$A:$C,MATCH(Places!$H5074,Neighborhoods!$A:$A,0),MATCH(Places!I$1,Neighborhoods!$1:$1,0))</f>
        <v>Queens</v>
      </c>
      <c r="J5074" s="17" t="str">
        <f>INDEX(Neighborhoods!$A:$C,MATCH(Places!$H5074,Neighborhoods!$A:$A,0),MATCH(Places!J$1,Neighborhoods!$1:$1,0))</f>
        <v>Astoria</v>
      </c>
      <c r="K5074" s="17" t="s">
        <v>11822</v>
      </c>
      <c r="L5074" s="17" t="str">
        <f t="shared" si="316"/>
        <v>No</v>
      </c>
      <c r="M5074" s="17">
        <v>3</v>
      </c>
      <c r="N5074" s="17" t="str" cm="1">
        <f t="array" ref="N5074">_xlfn.IFS(M5074&lt;=2,"Small",M5074&lt;=5,"Medium",M5074&gt;5,"Large")</f>
        <v>Medium</v>
      </c>
      <c r="O5074" s="65">
        <v>80</v>
      </c>
      <c r="P5074" s="87">
        <f t="shared" si="317"/>
        <v>0.03</v>
      </c>
      <c r="Q5074" s="68">
        <v>4.75</v>
      </c>
      <c r="R5074" s="68" t="str" cm="1">
        <f t="array" ref="R5074">_xlfn.SWITCH(ROUND(Q5074,0),5,"Excellent",4,"Good",3,"Ok","Bad")</f>
        <v>Excellent</v>
      </c>
      <c r="S5074" s="17">
        <v>4</v>
      </c>
      <c r="T5074" s="17" t="str">
        <f t="shared" si="318"/>
        <v>No</v>
      </c>
      <c r="U5074" s="82">
        <v>43677</v>
      </c>
      <c r="V5074" s="82">
        <v>43721</v>
      </c>
      <c r="W5074" s="17">
        <v>30</v>
      </c>
      <c r="X5074" s="17" t="str">
        <f t="shared" si="319"/>
        <v>Active</v>
      </c>
      <c r="Y5074" s="17" t="s">
        <v>15615</v>
      </c>
      <c r="Z5074" s="17"/>
    </row>
    <row r="5075" spans="1:26" x14ac:dyDescent="0.25">
      <c r="A5075">
        <v>5074</v>
      </c>
      <c r="B5075" s="17" t="s">
        <v>14550</v>
      </c>
      <c r="C5075" s="17">
        <v>734</v>
      </c>
      <c r="D5075" s="17" t="str">
        <f>INDEX(Hosts!$A:$O,MATCH(Places!$C5075,Hosts!$A:$A,0),MATCH(Places!D$1,Hosts!$1:$1,0))</f>
        <v>Within an hour</v>
      </c>
      <c r="E5075" s="87">
        <f>INDEX(Hosts!$A:$O,MATCH(Places!$C5075,Hosts!$A:$A,0),MATCH(Places!E$1,Hosts!$1:$1,0))</f>
        <v>1</v>
      </c>
      <c r="F5075" s="87">
        <f>INDEX(Hosts!$A:$O,MATCH(Places!$C5075,Hosts!$A:$A,0),MATCH(Places!F$1,Hosts!$1:$1,0))</f>
        <v>0.99</v>
      </c>
      <c r="G5075" s="17" t="str">
        <f>INDEX(Hosts!$A:$O,MATCH(Places!$C5075,Hosts!$A:$A,0),MATCH(Places!G$1,Hosts!$1:$1,0))</f>
        <v>No</v>
      </c>
      <c r="H5075" s="17">
        <v>12</v>
      </c>
      <c r="I5075" s="17" t="str">
        <f>INDEX(Neighborhoods!$A:$C,MATCH(Places!$H5075,Neighborhoods!$A:$A,0),MATCH(Places!I$1,Neighborhoods!$1:$1,0))</f>
        <v>Brooklyn</v>
      </c>
      <c r="J5075" s="17" t="str">
        <f>INDEX(Neighborhoods!$A:$C,MATCH(Places!$H5075,Neighborhoods!$A:$A,0),MATCH(Places!J$1,Neighborhoods!$1:$1,0))</f>
        <v>Williamsburg</v>
      </c>
      <c r="K5075" s="17" t="s">
        <v>1</v>
      </c>
      <c r="L5075" s="17" t="str">
        <f t="shared" si="316"/>
        <v>Yes</v>
      </c>
      <c r="M5075" s="17">
        <v>1</v>
      </c>
      <c r="N5075" s="17" t="str" cm="1">
        <f t="array" ref="N5075">_xlfn.IFS(M5075&lt;=2,"Small",M5075&lt;=5,"Medium",M5075&gt;5,"Large")</f>
        <v>Small</v>
      </c>
      <c r="O5075" s="65">
        <v>41</v>
      </c>
      <c r="P5075" s="87">
        <f t="shared" si="317"/>
        <v>0.03</v>
      </c>
      <c r="Q5075" s="68">
        <v>4.22</v>
      </c>
      <c r="R5075" s="68" t="str" cm="1">
        <f t="array" ref="R5075">_xlfn.SWITCH(ROUND(Q5075,0),5,"Excellent",4,"Good",3,"Ok","Bad")</f>
        <v>Good</v>
      </c>
      <c r="S5075" s="17">
        <v>9</v>
      </c>
      <c r="T5075" s="17" t="str">
        <f t="shared" si="318"/>
        <v>No</v>
      </c>
      <c r="U5075" s="82">
        <v>43703</v>
      </c>
      <c r="V5075" s="82">
        <v>43913</v>
      </c>
      <c r="W5075" s="17">
        <v>61</v>
      </c>
      <c r="X5075" s="17" t="str">
        <f t="shared" si="319"/>
        <v>Active</v>
      </c>
      <c r="Y5075" s="17" t="s">
        <v>15616</v>
      </c>
      <c r="Z5075" s="17"/>
    </row>
    <row r="5076" spans="1:26" x14ac:dyDescent="0.25">
      <c r="A5076">
        <v>5075</v>
      </c>
      <c r="B5076" s="17" t="s">
        <v>14281</v>
      </c>
      <c r="C5076" s="17">
        <v>3063</v>
      </c>
      <c r="D5076" s="17" t="str">
        <f>INDEX(Hosts!$A:$O,MATCH(Places!$C5076,Hosts!$A:$A,0),MATCH(Places!D$1,Hosts!$1:$1,0))</f>
        <v>Within an hour</v>
      </c>
      <c r="E5076" s="87">
        <f>INDEX(Hosts!$A:$O,MATCH(Places!$C5076,Hosts!$A:$A,0),MATCH(Places!E$1,Hosts!$1:$1,0))</f>
        <v>1</v>
      </c>
      <c r="F5076" s="87">
        <f>INDEX(Hosts!$A:$O,MATCH(Places!$C5076,Hosts!$A:$A,0),MATCH(Places!F$1,Hosts!$1:$1,0))</f>
        <v>0.99</v>
      </c>
      <c r="G5076" s="17" t="str">
        <f>INDEX(Hosts!$A:$O,MATCH(Places!$C5076,Hosts!$A:$A,0),MATCH(Places!G$1,Hosts!$1:$1,0))</f>
        <v>No</v>
      </c>
      <c r="H5076" s="17">
        <v>8</v>
      </c>
      <c r="I5076" s="17" t="str">
        <f>INDEX(Neighborhoods!$A:$C,MATCH(Places!$H5076,Neighborhoods!$A:$A,0),MATCH(Places!I$1,Neighborhoods!$1:$1,0))</f>
        <v>Brooklyn</v>
      </c>
      <c r="J5076" s="17" t="str">
        <f>INDEX(Neighborhoods!$A:$C,MATCH(Places!$H5076,Neighborhoods!$A:$A,0),MATCH(Places!J$1,Neighborhoods!$1:$1,0))</f>
        <v>Bushwick</v>
      </c>
      <c r="K5076" s="17" t="s">
        <v>1</v>
      </c>
      <c r="L5076" s="17" t="str">
        <f t="shared" si="316"/>
        <v>Yes</v>
      </c>
      <c r="M5076" s="17">
        <v>1</v>
      </c>
      <c r="N5076" s="17" t="str" cm="1">
        <f t="array" ref="N5076">_xlfn.IFS(M5076&lt;=2,"Small",M5076&lt;=5,"Medium",M5076&gt;5,"Large")</f>
        <v>Small</v>
      </c>
      <c r="O5076" s="65">
        <v>30</v>
      </c>
      <c r="P5076" s="87">
        <f t="shared" si="317"/>
        <v>0.03</v>
      </c>
      <c r="Q5076" s="68">
        <v>5</v>
      </c>
      <c r="R5076" s="68" t="str" cm="1">
        <f t="array" ref="R5076">_xlfn.SWITCH(ROUND(Q5076,0),5,"Excellent",4,"Good",3,"Ok","Bad")</f>
        <v>Excellent</v>
      </c>
      <c r="S5076" s="17">
        <v>4</v>
      </c>
      <c r="T5076" s="17" t="str">
        <f t="shared" si="318"/>
        <v>No</v>
      </c>
      <c r="U5076" s="82">
        <v>43840</v>
      </c>
      <c r="V5076" s="82">
        <v>44013</v>
      </c>
      <c r="W5076" s="17">
        <v>85</v>
      </c>
      <c r="X5076" s="17" t="str">
        <f t="shared" si="319"/>
        <v>Active</v>
      </c>
      <c r="Y5076" s="17" t="s">
        <v>15616</v>
      </c>
      <c r="Z5076" s="17"/>
    </row>
    <row r="5077" spans="1:26" x14ac:dyDescent="0.25">
      <c r="A5077">
        <v>5076</v>
      </c>
      <c r="B5077" s="17" t="s">
        <v>15388</v>
      </c>
      <c r="C5077" s="17">
        <v>2535</v>
      </c>
      <c r="D5077" s="17" t="str">
        <f>INDEX(Hosts!$A:$O,MATCH(Places!$C5077,Hosts!$A:$A,0),MATCH(Places!D$1,Hosts!$1:$1,0))</f>
        <v>Within an hour</v>
      </c>
      <c r="E5077" s="87">
        <f>INDEX(Hosts!$A:$O,MATCH(Places!$C5077,Hosts!$A:$A,0),MATCH(Places!E$1,Hosts!$1:$1,0))</f>
        <v>1</v>
      </c>
      <c r="F5077" s="87">
        <f>INDEX(Hosts!$A:$O,MATCH(Places!$C5077,Hosts!$A:$A,0),MATCH(Places!F$1,Hosts!$1:$1,0))</f>
        <v>0.96</v>
      </c>
      <c r="G5077" s="17" t="str">
        <f>INDEX(Hosts!$A:$O,MATCH(Places!$C5077,Hosts!$A:$A,0),MATCH(Places!G$1,Hosts!$1:$1,0))</f>
        <v>Yes</v>
      </c>
      <c r="H5077" s="17">
        <v>10</v>
      </c>
      <c r="I5077" s="17" t="str">
        <f>INDEX(Neighborhoods!$A:$C,MATCH(Places!$H5077,Neighborhoods!$A:$A,0),MATCH(Places!I$1,Neighborhoods!$1:$1,0))</f>
        <v>Brooklyn</v>
      </c>
      <c r="J5077" s="17" t="str">
        <f>INDEX(Neighborhoods!$A:$C,MATCH(Places!$H5077,Neighborhoods!$A:$A,0),MATCH(Places!J$1,Neighborhoods!$1:$1,0))</f>
        <v>East Flatbush</v>
      </c>
      <c r="K5077" s="17" t="s">
        <v>11822</v>
      </c>
      <c r="L5077" s="17" t="str">
        <f t="shared" si="316"/>
        <v>No</v>
      </c>
      <c r="M5077" s="17">
        <v>2</v>
      </c>
      <c r="N5077" s="17" t="str" cm="1">
        <f t="array" ref="N5077">_xlfn.IFS(M5077&lt;=2,"Small",M5077&lt;=5,"Medium",M5077&gt;5,"Large")</f>
        <v>Small</v>
      </c>
      <c r="O5077" s="65">
        <v>117</v>
      </c>
      <c r="P5077" s="87">
        <f t="shared" si="317"/>
        <v>0.03</v>
      </c>
      <c r="Q5077" s="68">
        <v>4.8899999999999997</v>
      </c>
      <c r="R5077" s="68" t="str" cm="1">
        <f t="array" ref="R5077">_xlfn.SWITCH(ROUND(Q5077,0),5,"Excellent",4,"Good",3,"Ok","Bad")</f>
        <v>Excellent</v>
      </c>
      <c r="S5077" s="17">
        <v>57</v>
      </c>
      <c r="T5077" s="17" t="str">
        <f t="shared" si="318"/>
        <v>No</v>
      </c>
      <c r="U5077" s="82">
        <v>43681</v>
      </c>
      <c r="V5077" s="82">
        <v>44055</v>
      </c>
      <c r="W5077" s="17">
        <v>78</v>
      </c>
      <c r="X5077" s="17" t="str">
        <f t="shared" si="319"/>
        <v>Active</v>
      </c>
      <c r="Y5077" s="17" t="s">
        <v>15615</v>
      </c>
      <c r="Z5077" s="17"/>
    </row>
    <row r="5078" spans="1:26" x14ac:dyDescent="0.25">
      <c r="A5078">
        <v>5077</v>
      </c>
      <c r="B5078" s="17" t="s">
        <v>13242</v>
      </c>
      <c r="C5078" s="17">
        <v>2990</v>
      </c>
      <c r="D5078" s="17" t="str">
        <f>INDEX(Hosts!$A:$O,MATCH(Places!$C5078,Hosts!$A:$A,0),MATCH(Places!D$1,Hosts!$1:$1,0))</f>
        <v>Within an hour</v>
      </c>
      <c r="E5078" s="87">
        <f>INDEX(Hosts!$A:$O,MATCH(Places!$C5078,Hosts!$A:$A,0),MATCH(Places!E$1,Hosts!$1:$1,0))</f>
        <v>1</v>
      </c>
      <c r="F5078" s="87">
        <f>INDEX(Hosts!$A:$O,MATCH(Places!$C5078,Hosts!$A:$A,0),MATCH(Places!F$1,Hosts!$1:$1,0))</f>
        <v>0.92</v>
      </c>
      <c r="G5078" s="17" t="str">
        <f>INDEX(Hosts!$A:$O,MATCH(Places!$C5078,Hosts!$A:$A,0),MATCH(Places!G$1,Hosts!$1:$1,0))</f>
        <v>No</v>
      </c>
      <c r="H5078" s="17">
        <v>19</v>
      </c>
      <c r="I5078" s="17" t="str">
        <f>INDEX(Neighborhoods!$A:$C,MATCH(Places!$H5078,Neighborhoods!$A:$A,0),MATCH(Places!I$1,Neighborhoods!$1:$1,0))</f>
        <v>Manhattan</v>
      </c>
      <c r="J5078" s="17" t="str">
        <f>INDEX(Neighborhoods!$A:$C,MATCH(Places!$H5078,Neighborhoods!$A:$A,0),MATCH(Places!J$1,Neighborhoods!$1:$1,0))</f>
        <v>Upper East Side</v>
      </c>
      <c r="K5078" s="17" t="s">
        <v>11822</v>
      </c>
      <c r="L5078" s="17" t="str">
        <f t="shared" si="316"/>
        <v>No</v>
      </c>
      <c r="M5078" s="17">
        <v>3</v>
      </c>
      <c r="N5078" s="17" t="str" cm="1">
        <f t="array" ref="N5078">_xlfn.IFS(M5078&lt;=2,"Small",M5078&lt;=5,"Medium",M5078&gt;5,"Large")</f>
        <v>Medium</v>
      </c>
      <c r="O5078" s="65">
        <v>198</v>
      </c>
      <c r="P5078" s="87">
        <f t="shared" si="317"/>
        <v>0.03</v>
      </c>
      <c r="Q5078" s="68">
        <v>4.8</v>
      </c>
      <c r="R5078" s="68" t="str" cm="1">
        <f t="array" ref="R5078">_xlfn.SWITCH(ROUND(Q5078,0),5,"Excellent",4,"Good",3,"Ok","Bad")</f>
        <v>Excellent</v>
      </c>
      <c r="S5078" s="17">
        <v>30</v>
      </c>
      <c r="T5078" s="17" t="str">
        <f t="shared" si="318"/>
        <v>No</v>
      </c>
      <c r="U5078" s="82">
        <v>43769</v>
      </c>
      <c r="V5078" s="82">
        <v>44027</v>
      </c>
      <c r="W5078" s="17">
        <v>0</v>
      </c>
      <c r="X5078" s="17" t="str">
        <f t="shared" si="319"/>
        <v>Inactive</v>
      </c>
      <c r="Y5078" s="17" t="s">
        <v>15616</v>
      </c>
      <c r="Z5078" s="17"/>
    </row>
    <row r="5079" spans="1:26" x14ac:dyDescent="0.25">
      <c r="A5079">
        <v>5078</v>
      </c>
      <c r="B5079" s="17" t="s">
        <v>14348</v>
      </c>
      <c r="C5079" s="17">
        <v>2482</v>
      </c>
      <c r="D5079" s="17" t="str">
        <f>INDEX(Hosts!$A:$O,MATCH(Places!$C5079,Hosts!$A:$A,0),MATCH(Places!D$1,Hosts!$1:$1,0))</f>
        <v>Within a day</v>
      </c>
      <c r="E5079" s="87">
        <f>INDEX(Hosts!$A:$O,MATCH(Places!$C5079,Hosts!$A:$A,0),MATCH(Places!E$1,Hosts!$1:$1,0))</f>
        <v>1</v>
      </c>
      <c r="F5079" s="87">
        <f>INDEX(Hosts!$A:$O,MATCH(Places!$C5079,Hosts!$A:$A,0),MATCH(Places!F$1,Hosts!$1:$1,0))</f>
        <v>0.65</v>
      </c>
      <c r="G5079" s="17" t="str">
        <f>INDEX(Hosts!$A:$O,MATCH(Places!$C5079,Hosts!$A:$A,0),MATCH(Places!G$1,Hosts!$1:$1,0))</f>
        <v>No</v>
      </c>
      <c r="H5079" s="17">
        <v>12</v>
      </c>
      <c r="I5079" s="17" t="str">
        <f>INDEX(Neighborhoods!$A:$C,MATCH(Places!$H5079,Neighborhoods!$A:$A,0),MATCH(Places!I$1,Neighborhoods!$1:$1,0))</f>
        <v>Brooklyn</v>
      </c>
      <c r="J5079" s="17" t="str">
        <f>INDEX(Neighborhoods!$A:$C,MATCH(Places!$H5079,Neighborhoods!$A:$A,0),MATCH(Places!J$1,Neighborhoods!$1:$1,0))</f>
        <v>Williamsburg</v>
      </c>
      <c r="K5079" s="17" t="s">
        <v>11822</v>
      </c>
      <c r="L5079" s="17" t="str">
        <f t="shared" si="316"/>
        <v>No</v>
      </c>
      <c r="M5079" s="17">
        <v>4</v>
      </c>
      <c r="N5079" s="17" t="str" cm="1">
        <f t="array" ref="N5079">_xlfn.IFS(M5079&lt;=2,"Small",M5079&lt;=5,"Medium",M5079&gt;5,"Large")</f>
        <v>Medium</v>
      </c>
      <c r="O5079" s="65">
        <v>182</v>
      </c>
      <c r="P5079" s="87">
        <f t="shared" si="317"/>
        <v>0.03</v>
      </c>
      <c r="Q5079" s="68">
        <v>4.8</v>
      </c>
      <c r="R5079" s="68" t="str" cm="1">
        <f t="array" ref="R5079">_xlfn.SWITCH(ROUND(Q5079,0),5,"Excellent",4,"Good",3,"Ok","Bad")</f>
        <v>Excellent</v>
      </c>
      <c r="S5079" s="17">
        <v>10</v>
      </c>
      <c r="T5079" s="17" t="str">
        <f t="shared" si="318"/>
        <v>No</v>
      </c>
      <c r="U5079" s="82">
        <v>43671</v>
      </c>
      <c r="V5079" s="82">
        <v>43878</v>
      </c>
      <c r="W5079" s="17">
        <v>365</v>
      </c>
      <c r="X5079" s="17" t="str">
        <f t="shared" si="319"/>
        <v>Active</v>
      </c>
      <c r="Y5079" s="17" t="s">
        <v>15615</v>
      </c>
      <c r="Z5079" s="17"/>
    </row>
    <row r="5080" spans="1:26" x14ac:dyDescent="0.25">
      <c r="A5080">
        <v>5079</v>
      </c>
      <c r="B5080" s="17" t="s">
        <v>14891</v>
      </c>
      <c r="C5080" s="17">
        <v>2383</v>
      </c>
      <c r="D5080" s="17" t="str">
        <f>INDEX(Hosts!$A:$O,MATCH(Places!$C5080,Hosts!$A:$A,0),MATCH(Places!D$1,Hosts!$1:$1,0))</f>
        <v>Within a day</v>
      </c>
      <c r="E5080" s="87">
        <f>INDEX(Hosts!$A:$O,MATCH(Places!$C5080,Hosts!$A:$A,0),MATCH(Places!E$1,Hosts!$1:$1,0))</f>
        <v>1</v>
      </c>
      <c r="F5080" s="87">
        <f>INDEX(Hosts!$A:$O,MATCH(Places!$C5080,Hosts!$A:$A,0),MATCH(Places!F$1,Hosts!$1:$1,0))</f>
        <v>0.93</v>
      </c>
      <c r="G5080" s="17" t="str">
        <f>INDEX(Hosts!$A:$O,MATCH(Places!$C5080,Hosts!$A:$A,0),MATCH(Places!G$1,Hosts!$1:$1,0))</f>
        <v>Yes</v>
      </c>
      <c r="H5080" s="17">
        <v>16</v>
      </c>
      <c r="I5080" s="17" t="str">
        <f>INDEX(Neighborhoods!$A:$C,MATCH(Places!$H5080,Neighborhoods!$A:$A,0),MATCH(Places!I$1,Neighborhoods!$1:$1,0))</f>
        <v>Manhattan</v>
      </c>
      <c r="J5080" s="17" t="str">
        <f>INDEX(Neighborhoods!$A:$C,MATCH(Places!$H5080,Neighborhoods!$A:$A,0),MATCH(Places!J$1,Neighborhoods!$1:$1,0))</f>
        <v>Harlem</v>
      </c>
      <c r="K5080" s="17" t="s">
        <v>1</v>
      </c>
      <c r="L5080" s="17" t="str">
        <f t="shared" si="316"/>
        <v>Yes</v>
      </c>
      <c r="M5080" s="17">
        <v>1</v>
      </c>
      <c r="N5080" s="17" t="str" cm="1">
        <f t="array" ref="N5080">_xlfn.IFS(M5080&lt;=2,"Small",M5080&lt;=5,"Medium",M5080&gt;5,"Large")</f>
        <v>Small</v>
      </c>
      <c r="O5080" s="65">
        <v>35</v>
      </c>
      <c r="P5080" s="87">
        <f t="shared" si="317"/>
        <v>0.03</v>
      </c>
      <c r="Q5080" s="68">
        <v>5</v>
      </c>
      <c r="R5080" s="68" t="str" cm="1">
        <f t="array" ref="R5080">_xlfn.SWITCH(ROUND(Q5080,0),5,"Excellent",4,"Good",3,"Ok","Bad")</f>
        <v>Excellent</v>
      </c>
      <c r="S5080" s="17">
        <v>7</v>
      </c>
      <c r="T5080" s="17" t="str">
        <f t="shared" si="318"/>
        <v>No</v>
      </c>
      <c r="U5080" s="82">
        <v>43794</v>
      </c>
      <c r="V5080" s="82">
        <v>43923</v>
      </c>
      <c r="W5080" s="17">
        <v>81</v>
      </c>
      <c r="X5080" s="17" t="str">
        <f t="shared" si="319"/>
        <v>Active</v>
      </c>
      <c r="Y5080" s="17" t="s">
        <v>15615</v>
      </c>
      <c r="Z5080" s="17"/>
    </row>
    <row r="5081" spans="1:26" x14ac:dyDescent="0.25">
      <c r="A5081">
        <v>5080</v>
      </c>
      <c r="B5081" s="17" t="s">
        <v>13380</v>
      </c>
      <c r="C5081" s="17">
        <v>3948</v>
      </c>
      <c r="D5081" s="17" t="str">
        <f>INDEX(Hosts!$A:$O,MATCH(Places!$C5081,Hosts!$A:$A,0),MATCH(Places!D$1,Hosts!$1:$1,0))</f>
        <v>Within an hour</v>
      </c>
      <c r="E5081" s="87">
        <f>INDEX(Hosts!$A:$O,MATCH(Places!$C5081,Hosts!$A:$A,0),MATCH(Places!E$1,Hosts!$1:$1,0))</f>
        <v>0.9</v>
      </c>
      <c r="F5081" s="87">
        <f>INDEX(Hosts!$A:$O,MATCH(Places!$C5081,Hosts!$A:$A,0),MATCH(Places!F$1,Hosts!$1:$1,0))</f>
        <v>0.9</v>
      </c>
      <c r="G5081" s="17" t="str">
        <f>INDEX(Hosts!$A:$O,MATCH(Places!$C5081,Hosts!$A:$A,0),MATCH(Places!G$1,Hosts!$1:$1,0))</f>
        <v>No</v>
      </c>
      <c r="H5081" s="17">
        <v>24</v>
      </c>
      <c r="I5081" s="17" t="str">
        <f>INDEX(Neighborhoods!$A:$C,MATCH(Places!$H5081,Neighborhoods!$A:$A,0),MATCH(Places!I$1,Neighborhoods!$1:$1,0))</f>
        <v>Queens</v>
      </c>
      <c r="J5081" s="17" t="str">
        <f>INDEX(Neighborhoods!$A:$C,MATCH(Places!$H5081,Neighborhoods!$A:$A,0),MATCH(Places!J$1,Neighborhoods!$1:$1,0))</f>
        <v>Long Island City</v>
      </c>
      <c r="K5081" s="17" t="s">
        <v>11822</v>
      </c>
      <c r="L5081" s="17" t="str">
        <f t="shared" si="316"/>
        <v>No</v>
      </c>
      <c r="M5081" s="17">
        <v>10</v>
      </c>
      <c r="N5081" s="17" t="str" cm="1">
        <f t="array" ref="N5081">_xlfn.IFS(M5081&lt;=2,"Small",M5081&lt;=5,"Medium",M5081&gt;5,"Large")</f>
        <v>Large</v>
      </c>
      <c r="O5081" s="65">
        <v>210</v>
      </c>
      <c r="P5081" s="87">
        <f t="shared" si="317"/>
        <v>0.04</v>
      </c>
      <c r="Q5081" s="68">
        <v>4.88</v>
      </c>
      <c r="R5081" s="68" t="str" cm="1">
        <f t="array" ref="R5081">_xlfn.SWITCH(ROUND(Q5081,0),5,"Excellent",4,"Good",3,"Ok","Bad")</f>
        <v>Excellent</v>
      </c>
      <c r="S5081" s="17">
        <v>33</v>
      </c>
      <c r="T5081" s="17" t="str">
        <f t="shared" si="318"/>
        <v>No</v>
      </c>
      <c r="U5081" s="82">
        <v>43693</v>
      </c>
      <c r="V5081" s="82">
        <v>44044</v>
      </c>
      <c r="W5081" s="17">
        <v>251</v>
      </c>
      <c r="X5081" s="17" t="str">
        <f t="shared" si="319"/>
        <v>Active</v>
      </c>
      <c r="Y5081" s="17" t="s">
        <v>15615</v>
      </c>
      <c r="Z5081" s="17"/>
    </row>
    <row r="5082" spans="1:26" x14ac:dyDescent="0.25">
      <c r="A5082">
        <v>5081</v>
      </c>
      <c r="B5082" s="17" t="s">
        <v>15187</v>
      </c>
      <c r="C5082" s="17">
        <v>2850</v>
      </c>
      <c r="D5082" s="17" t="str">
        <f>INDEX(Hosts!$A:$O,MATCH(Places!$C5082,Hosts!$A:$A,0),MATCH(Places!D$1,Hosts!$1:$1,0))</f>
        <v>Within an hour</v>
      </c>
      <c r="E5082" s="87">
        <f>INDEX(Hosts!$A:$O,MATCH(Places!$C5082,Hosts!$A:$A,0),MATCH(Places!E$1,Hosts!$1:$1,0))</f>
        <v>0.8</v>
      </c>
      <c r="F5082" s="87">
        <f>INDEX(Hosts!$A:$O,MATCH(Places!$C5082,Hosts!$A:$A,0),MATCH(Places!F$1,Hosts!$1:$1,0))</f>
        <v>0.98</v>
      </c>
      <c r="G5082" s="17" t="str">
        <f>INDEX(Hosts!$A:$O,MATCH(Places!$C5082,Hosts!$A:$A,0),MATCH(Places!G$1,Hosts!$1:$1,0))</f>
        <v>Yes</v>
      </c>
      <c r="H5082" s="17">
        <v>22</v>
      </c>
      <c r="I5082" s="17" t="str">
        <f>INDEX(Neighborhoods!$A:$C,MATCH(Places!$H5082,Neighborhoods!$A:$A,0),MATCH(Places!I$1,Neighborhoods!$1:$1,0))</f>
        <v>Queens</v>
      </c>
      <c r="J5082" s="17" t="str">
        <f>INDEX(Neighborhoods!$A:$C,MATCH(Places!$H5082,Neighborhoods!$A:$A,0),MATCH(Places!J$1,Neighborhoods!$1:$1,0))</f>
        <v>Flushing</v>
      </c>
      <c r="K5082" s="17" t="s">
        <v>1</v>
      </c>
      <c r="L5082" s="17" t="str">
        <f t="shared" si="316"/>
        <v>Yes</v>
      </c>
      <c r="M5082" s="17">
        <v>3</v>
      </c>
      <c r="N5082" s="17" t="str" cm="1">
        <f t="array" ref="N5082">_xlfn.IFS(M5082&lt;=2,"Small",M5082&lt;=5,"Medium",M5082&gt;5,"Large")</f>
        <v>Medium</v>
      </c>
      <c r="O5082" s="65">
        <v>50</v>
      </c>
      <c r="P5082" s="87">
        <f t="shared" si="317"/>
        <v>0.03</v>
      </c>
      <c r="Q5082" s="68">
        <v>4.7300000000000004</v>
      </c>
      <c r="R5082" s="68" t="str" cm="1">
        <f t="array" ref="R5082">_xlfn.SWITCH(ROUND(Q5082,0),5,"Excellent",4,"Good",3,"Ok","Bad")</f>
        <v>Excellent</v>
      </c>
      <c r="S5082" s="17">
        <v>11</v>
      </c>
      <c r="T5082" s="17" t="str">
        <f t="shared" si="318"/>
        <v>No</v>
      </c>
      <c r="U5082" s="82">
        <v>43689</v>
      </c>
      <c r="V5082" s="82">
        <v>43877</v>
      </c>
      <c r="W5082" s="17">
        <v>90</v>
      </c>
      <c r="X5082" s="17" t="str">
        <f t="shared" si="319"/>
        <v>Active</v>
      </c>
      <c r="Y5082" s="17" t="s">
        <v>15615</v>
      </c>
      <c r="Z5082" s="17"/>
    </row>
    <row r="5083" spans="1:26" x14ac:dyDescent="0.25">
      <c r="A5083">
        <v>5082</v>
      </c>
      <c r="B5083" s="17" t="s">
        <v>14569</v>
      </c>
      <c r="C5083" s="17">
        <v>3869</v>
      </c>
      <c r="D5083" s="17" t="str">
        <f>INDEX(Hosts!$A:$O,MATCH(Places!$C5083,Hosts!$A:$A,0),MATCH(Places!D$1,Hosts!$1:$1,0))</f>
        <v>Within a few hours</v>
      </c>
      <c r="E5083" s="87">
        <f>INDEX(Hosts!$A:$O,MATCH(Places!$C5083,Hosts!$A:$A,0),MATCH(Places!E$1,Hosts!$1:$1,0))</f>
        <v>0.8</v>
      </c>
      <c r="F5083" s="87">
        <f>INDEX(Hosts!$A:$O,MATCH(Places!$C5083,Hosts!$A:$A,0),MATCH(Places!F$1,Hosts!$1:$1,0))</f>
        <v>0.94</v>
      </c>
      <c r="G5083" s="17" t="str">
        <f>INDEX(Hosts!$A:$O,MATCH(Places!$C5083,Hosts!$A:$A,0),MATCH(Places!G$1,Hosts!$1:$1,0))</f>
        <v>No</v>
      </c>
      <c r="H5083" s="17">
        <v>17</v>
      </c>
      <c r="I5083" s="17" t="str">
        <f>INDEX(Neighborhoods!$A:$C,MATCH(Places!$H5083,Neighborhoods!$A:$A,0),MATCH(Places!I$1,Neighborhoods!$1:$1,0))</f>
        <v>Manhattan</v>
      </c>
      <c r="J5083" s="17" t="str">
        <f>INDEX(Neighborhoods!$A:$C,MATCH(Places!$H5083,Neighborhoods!$A:$A,0),MATCH(Places!J$1,Neighborhoods!$1:$1,0))</f>
        <v>Hell's Kitchen</v>
      </c>
      <c r="K5083" s="17" t="s">
        <v>11822</v>
      </c>
      <c r="L5083" s="17" t="str">
        <f t="shared" si="316"/>
        <v>No</v>
      </c>
      <c r="M5083" s="17">
        <v>4</v>
      </c>
      <c r="N5083" s="17" t="str" cm="1">
        <f t="array" ref="N5083">_xlfn.IFS(M5083&lt;=2,"Small",M5083&lt;=5,"Medium",M5083&gt;5,"Large")</f>
        <v>Medium</v>
      </c>
      <c r="O5083" s="65">
        <v>85</v>
      </c>
      <c r="P5083" s="87">
        <f t="shared" si="317"/>
        <v>0.03</v>
      </c>
      <c r="Q5083" s="68">
        <v>4.8099999999999996</v>
      </c>
      <c r="R5083" s="68" t="str" cm="1">
        <f t="array" ref="R5083">_xlfn.SWITCH(ROUND(Q5083,0),5,"Excellent",4,"Good",3,"Ok","Bad")</f>
        <v>Excellent</v>
      </c>
      <c r="S5083" s="17">
        <v>31</v>
      </c>
      <c r="T5083" s="17" t="str">
        <f t="shared" si="318"/>
        <v>No</v>
      </c>
      <c r="U5083" s="82">
        <v>43688</v>
      </c>
      <c r="V5083" s="82">
        <v>44022</v>
      </c>
      <c r="W5083" s="17">
        <v>175</v>
      </c>
      <c r="X5083" s="17" t="str">
        <f t="shared" si="319"/>
        <v>Active</v>
      </c>
      <c r="Y5083" s="17" t="s">
        <v>15615</v>
      </c>
      <c r="Z5083" s="17"/>
    </row>
    <row r="5084" spans="1:26" x14ac:dyDescent="0.25">
      <c r="A5084">
        <v>5083</v>
      </c>
      <c r="B5084" s="17" t="s">
        <v>14333</v>
      </c>
      <c r="C5084" s="17">
        <v>3947</v>
      </c>
      <c r="D5084" s="17" t="str">
        <f>INDEX(Hosts!$A:$O,MATCH(Places!$C5084,Hosts!$A:$A,0),MATCH(Places!D$1,Hosts!$1:$1,0))</f>
        <v>Within an hour</v>
      </c>
      <c r="E5084" s="87">
        <f>INDEX(Hosts!$A:$O,MATCH(Places!$C5084,Hosts!$A:$A,0),MATCH(Places!E$1,Hosts!$1:$1,0))</f>
        <v>1</v>
      </c>
      <c r="F5084" s="87">
        <f>INDEX(Hosts!$A:$O,MATCH(Places!$C5084,Hosts!$A:$A,0),MATCH(Places!F$1,Hosts!$1:$1,0))</f>
        <v>1</v>
      </c>
      <c r="G5084" s="17" t="str">
        <f>INDEX(Hosts!$A:$O,MATCH(Places!$C5084,Hosts!$A:$A,0),MATCH(Places!G$1,Hosts!$1:$1,0))</f>
        <v>Yes</v>
      </c>
      <c r="H5084" s="17">
        <v>21</v>
      </c>
      <c r="I5084" s="17" t="str">
        <f>INDEX(Neighborhoods!$A:$C,MATCH(Places!$H5084,Neighborhoods!$A:$A,0),MATCH(Places!I$1,Neighborhoods!$1:$1,0))</f>
        <v>Queens</v>
      </c>
      <c r="J5084" s="17" t="str">
        <f>INDEX(Neighborhoods!$A:$C,MATCH(Places!$H5084,Neighborhoods!$A:$A,0),MATCH(Places!J$1,Neighborhoods!$1:$1,0))</f>
        <v>Astoria</v>
      </c>
      <c r="K5084" s="17" t="s">
        <v>1</v>
      </c>
      <c r="L5084" s="17" t="str">
        <f t="shared" si="316"/>
        <v>Yes</v>
      </c>
      <c r="M5084" s="17">
        <v>2</v>
      </c>
      <c r="N5084" s="17" t="str" cm="1">
        <f t="array" ref="N5084">_xlfn.IFS(M5084&lt;=2,"Small",M5084&lt;=5,"Medium",M5084&gt;5,"Large")</f>
        <v>Small</v>
      </c>
      <c r="O5084" s="65">
        <v>53</v>
      </c>
      <c r="P5084" s="87">
        <f t="shared" si="317"/>
        <v>0.03</v>
      </c>
      <c r="Q5084" s="68">
        <v>5</v>
      </c>
      <c r="R5084" s="68" t="str" cm="1">
        <f t="array" ref="R5084">_xlfn.SWITCH(ROUND(Q5084,0),5,"Excellent",4,"Good",3,"Ok","Bad")</f>
        <v>Excellent</v>
      </c>
      <c r="S5084" s="17">
        <v>13</v>
      </c>
      <c r="T5084" s="17" t="str">
        <f t="shared" si="318"/>
        <v>No</v>
      </c>
      <c r="U5084" s="82">
        <v>43751</v>
      </c>
      <c r="V5084" s="82">
        <v>44055</v>
      </c>
      <c r="W5084" s="17">
        <v>15</v>
      </c>
      <c r="X5084" s="17" t="str">
        <f t="shared" si="319"/>
        <v>Active</v>
      </c>
      <c r="Y5084" s="17" t="s">
        <v>15615</v>
      </c>
      <c r="Z5084" s="17"/>
    </row>
    <row r="5085" spans="1:26" x14ac:dyDescent="0.25">
      <c r="A5085">
        <v>5084</v>
      </c>
      <c r="B5085" s="17" t="s">
        <v>13719</v>
      </c>
      <c r="C5085" s="17">
        <v>1716</v>
      </c>
      <c r="D5085" s="17" t="str">
        <f>INDEX(Hosts!$A:$O,MATCH(Places!$C5085,Hosts!$A:$A,0),MATCH(Places!D$1,Hosts!$1:$1,0))</f>
        <v>Within a day</v>
      </c>
      <c r="E5085" s="87">
        <f>INDEX(Hosts!$A:$O,MATCH(Places!$C5085,Hosts!$A:$A,0),MATCH(Places!E$1,Hosts!$1:$1,0))</f>
        <v>0.5</v>
      </c>
      <c r="F5085" s="87">
        <f>INDEX(Hosts!$A:$O,MATCH(Places!$C5085,Hosts!$A:$A,0),MATCH(Places!F$1,Hosts!$1:$1,0))</f>
        <v>0.77</v>
      </c>
      <c r="G5085" s="17" t="str">
        <f>INDEX(Hosts!$A:$O,MATCH(Places!$C5085,Hosts!$A:$A,0),MATCH(Places!G$1,Hosts!$1:$1,0))</f>
        <v>No</v>
      </c>
      <c r="H5085" s="17">
        <v>12</v>
      </c>
      <c r="I5085" s="17" t="str">
        <f>INDEX(Neighborhoods!$A:$C,MATCH(Places!$H5085,Neighborhoods!$A:$A,0),MATCH(Places!I$1,Neighborhoods!$1:$1,0))</f>
        <v>Brooklyn</v>
      </c>
      <c r="J5085" s="17" t="str">
        <f>INDEX(Neighborhoods!$A:$C,MATCH(Places!$H5085,Neighborhoods!$A:$A,0),MATCH(Places!J$1,Neighborhoods!$1:$1,0))</f>
        <v>Williamsburg</v>
      </c>
      <c r="K5085" s="17" t="s">
        <v>11822</v>
      </c>
      <c r="L5085" s="17" t="str">
        <f t="shared" si="316"/>
        <v>No</v>
      </c>
      <c r="M5085" s="17">
        <v>3</v>
      </c>
      <c r="N5085" s="17" t="str" cm="1">
        <f t="array" ref="N5085">_xlfn.IFS(M5085&lt;=2,"Small",M5085&lt;=5,"Medium",M5085&gt;5,"Large")</f>
        <v>Medium</v>
      </c>
      <c r="O5085" s="65">
        <v>195</v>
      </c>
      <c r="P5085" s="87">
        <f t="shared" si="317"/>
        <v>0.03</v>
      </c>
      <c r="Q5085" s="68">
        <v>5</v>
      </c>
      <c r="R5085" s="68" t="str" cm="1">
        <f t="array" ref="R5085">_xlfn.SWITCH(ROUND(Q5085,0),5,"Excellent",4,"Good",3,"Ok","Bad")</f>
        <v>Excellent</v>
      </c>
      <c r="S5085" s="17">
        <v>4</v>
      </c>
      <c r="T5085" s="17" t="str">
        <f t="shared" si="318"/>
        <v>No</v>
      </c>
      <c r="U5085" s="82">
        <v>43814</v>
      </c>
      <c r="V5085" s="82">
        <v>43874</v>
      </c>
      <c r="W5085" s="17">
        <v>364</v>
      </c>
      <c r="X5085" s="17" t="str">
        <f t="shared" si="319"/>
        <v>Active</v>
      </c>
      <c r="Y5085" s="17" t="s">
        <v>15615</v>
      </c>
      <c r="Z5085" s="17"/>
    </row>
    <row r="5086" spans="1:26" x14ac:dyDescent="0.25">
      <c r="A5086">
        <v>5085</v>
      </c>
      <c r="B5086" s="17" t="s">
        <v>14581</v>
      </c>
      <c r="C5086" s="17">
        <v>3934</v>
      </c>
      <c r="D5086" s="17" t="str">
        <f>INDEX(Hosts!$A:$O,MATCH(Places!$C5086,Hosts!$A:$A,0),MATCH(Places!D$1,Hosts!$1:$1,0))</f>
        <v>Within an hour</v>
      </c>
      <c r="E5086" s="87">
        <f>INDEX(Hosts!$A:$O,MATCH(Places!$C5086,Hosts!$A:$A,0),MATCH(Places!E$1,Hosts!$1:$1,0))</f>
        <v>1</v>
      </c>
      <c r="F5086" s="87">
        <f>INDEX(Hosts!$A:$O,MATCH(Places!$C5086,Hosts!$A:$A,0),MATCH(Places!F$1,Hosts!$1:$1,0))</f>
        <v>0.99</v>
      </c>
      <c r="G5086" s="17" t="str">
        <f>INDEX(Hosts!$A:$O,MATCH(Places!$C5086,Hosts!$A:$A,0),MATCH(Places!G$1,Hosts!$1:$1,0))</f>
        <v>Yes</v>
      </c>
      <c r="H5086" s="17">
        <v>7</v>
      </c>
      <c r="I5086" s="17" t="str">
        <f>INDEX(Neighborhoods!$A:$C,MATCH(Places!$H5086,Neighborhoods!$A:$A,0),MATCH(Places!I$1,Neighborhoods!$1:$1,0))</f>
        <v>Brooklyn</v>
      </c>
      <c r="J5086" s="17" t="str">
        <f>INDEX(Neighborhoods!$A:$C,MATCH(Places!$H5086,Neighborhoods!$A:$A,0),MATCH(Places!J$1,Neighborhoods!$1:$1,0))</f>
        <v>Bedford-Stuyvesant</v>
      </c>
      <c r="K5086" s="17" t="s">
        <v>1</v>
      </c>
      <c r="L5086" s="17" t="str">
        <f t="shared" si="316"/>
        <v>Yes</v>
      </c>
      <c r="M5086" s="17">
        <v>1</v>
      </c>
      <c r="N5086" s="17" t="str" cm="1">
        <f t="array" ref="N5086">_xlfn.IFS(M5086&lt;=2,"Small",M5086&lt;=5,"Medium",M5086&gt;5,"Large")</f>
        <v>Small</v>
      </c>
      <c r="O5086" s="65">
        <v>55</v>
      </c>
      <c r="P5086" s="87">
        <f t="shared" si="317"/>
        <v>0.03</v>
      </c>
      <c r="Q5086" s="68">
        <v>4.6399999999999997</v>
      </c>
      <c r="R5086" s="68" t="str" cm="1">
        <f t="array" ref="R5086">_xlfn.SWITCH(ROUND(Q5086,0),5,"Excellent",4,"Good",3,"Ok","Bad")</f>
        <v>Excellent</v>
      </c>
      <c r="S5086" s="17">
        <v>28</v>
      </c>
      <c r="T5086" s="17" t="str">
        <f t="shared" si="318"/>
        <v>No</v>
      </c>
      <c r="U5086" s="82">
        <v>43686</v>
      </c>
      <c r="V5086" s="82">
        <v>44051</v>
      </c>
      <c r="W5086" s="17">
        <v>173</v>
      </c>
      <c r="X5086" s="17" t="str">
        <f t="shared" si="319"/>
        <v>Active</v>
      </c>
      <c r="Y5086" s="17" t="s">
        <v>15616</v>
      </c>
      <c r="Z5086" s="17"/>
    </row>
    <row r="5087" spans="1:26" x14ac:dyDescent="0.25">
      <c r="A5087">
        <v>5086</v>
      </c>
      <c r="B5087" s="17" t="s">
        <v>14089</v>
      </c>
      <c r="C5087" s="17">
        <v>1298</v>
      </c>
      <c r="D5087" s="17" t="str">
        <f>INDEX(Hosts!$A:$O,MATCH(Places!$C5087,Hosts!$A:$A,0),MATCH(Places!D$1,Hosts!$1:$1,0))</f>
        <v>Within an hour</v>
      </c>
      <c r="E5087" s="87">
        <f>INDEX(Hosts!$A:$O,MATCH(Places!$C5087,Hosts!$A:$A,0),MATCH(Places!E$1,Hosts!$1:$1,0))</f>
        <v>1</v>
      </c>
      <c r="F5087" s="87">
        <f>INDEX(Hosts!$A:$O,MATCH(Places!$C5087,Hosts!$A:$A,0),MATCH(Places!F$1,Hosts!$1:$1,0))</f>
        <v>0.6</v>
      </c>
      <c r="G5087" s="17" t="str">
        <f>INDEX(Hosts!$A:$O,MATCH(Places!$C5087,Hosts!$A:$A,0),MATCH(Places!G$1,Hosts!$1:$1,0))</f>
        <v>No</v>
      </c>
      <c r="H5087" s="17">
        <v>12</v>
      </c>
      <c r="I5087" s="17" t="str">
        <f>INDEX(Neighborhoods!$A:$C,MATCH(Places!$H5087,Neighborhoods!$A:$A,0),MATCH(Places!I$1,Neighborhoods!$1:$1,0))</f>
        <v>Brooklyn</v>
      </c>
      <c r="J5087" s="17" t="str">
        <f>INDEX(Neighborhoods!$A:$C,MATCH(Places!$H5087,Neighborhoods!$A:$A,0),MATCH(Places!J$1,Neighborhoods!$1:$1,0))</f>
        <v>Williamsburg</v>
      </c>
      <c r="K5087" s="17" t="s">
        <v>1</v>
      </c>
      <c r="L5087" s="17" t="str">
        <f t="shared" si="316"/>
        <v>Yes</v>
      </c>
      <c r="M5087" s="17">
        <v>1</v>
      </c>
      <c r="N5087" s="17" t="str" cm="1">
        <f t="array" ref="N5087">_xlfn.IFS(M5087&lt;=2,"Small",M5087&lt;=5,"Medium",M5087&gt;5,"Large")</f>
        <v>Small</v>
      </c>
      <c r="O5087" s="65">
        <v>65</v>
      </c>
      <c r="P5087" s="87">
        <f t="shared" si="317"/>
        <v>0.03</v>
      </c>
      <c r="Q5087" s="68">
        <v>5</v>
      </c>
      <c r="R5087" s="68" t="str" cm="1">
        <f t="array" ref="R5087">_xlfn.SWITCH(ROUND(Q5087,0),5,"Excellent",4,"Good",3,"Ok","Bad")</f>
        <v>Excellent</v>
      </c>
      <c r="S5087" s="17">
        <v>4</v>
      </c>
      <c r="T5087" s="17" t="str">
        <f t="shared" si="318"/>
        <v>No</v>
      </c>
      <c r="U5087" s="82">
        <v>43716</v>
      </c>
      <c r="V5087" s="82">
        <v>43757</v>
      </c>
      <c r="W5087" s="17">
        <v>73</v>
      </c>
      <c r="X5087" s="17" t="str">
        <f t="shared" si="319"/>
        <v>Active</v>
      </c>
      <c r="Y5087" s="17" t="s">
        <v>15615</v>
      </c>
      <c r="Z5087" s="17"/>
    </row>
    <row r="5088" spans="1:26" x14ac:dyDescent="0.25">
      <c r="A5088">
        <v>5087</v>
      </c>
      <c r="B5088" s="17" t="s">
        <v>13229</v>
      </c>
      <c r="C5088" s="17">
        <v>3934</v>
      </c>
      <c r="D5088" s="17" t="str">
        <f>INDEX(Hosts!$A:$O,MATCH(Places!$C5088,Hosts!$A:$A,0),MATCH(Places!D$1,Hosts!$1:$1,0))</f>
        <v>Within an hour</v>
      </c>
      <c r="E5088" s="87">
        <f>INDEX(Hosts!$A:$O,MATCH(Places!$C5088,Hosts!$A:$A,0),MATCH(Places!E$1,Hosts!$1:$1,0))</f>
        <v>1</v>
      </c>
      <c r="F5088" s="87">
        <f>INDEX(Hosts!$A:$O,MATCH(Places!$C5088,Hosts!$A:$A,0),MATCH(Places!F$1,Hosts!$1:$1,0))</f>
        <v>0.99</v>
      </c>
      <c r="G5088" s="17" t="str">
        <f>INDEX(Hosts!$A:$O,MATCH(Places!$C5088,Hosts!$A:$A,0),MATCH(Places!G$1,Hosts!$1:$1,0))</f>
        <v>Yes</v>
      </c>
      <c r="H5088" s="17">
        <v>7</v>
      </c>
      <c r="I5088" s="17" t="str">
        <f>INDEX(Neighborhoods!$A:$C,MATCH(Places!$H5088,Neighborhoods!$A:$A,0),MATCH(Places!I$1,Neighborhoods!$1:$1,0))</f>
        <v>Brooklyn</v>
      </c>
      <c r="J5088" s="17" t="str">
        <f>INDEX(Neighborhoods!$A:$C,MATCH(Places!$H5088,Neighborhoods!$A:$A,0),MATCH(Places!J$1,Neighborhoods!$1:$1,0))</f>
        <v>Bedford-Stuyvesant</v>
      </c>
      <c r="K5088" s="17" t="s">
        <v>1</v>
      </c>
      <c r="L5088" s="17" t="str">
        <f t="shared" si="316"/>
        <v>Yes</v>
      </c>
      <c r="M5088" s="17">
        <v>1</v>
      </c>
      <c r="N5088" s="17" t="str" cm="1">
        <f t="array" ref="N5088">_xlfn.IFS(M5088&lt;=2,"Small",M5088&lt;=5,"Medium",M5088&gt;5,"Large")</f>
        <v>Small</v>
      </c>
      <c r="O5088" s="65">
        <v>55</v>
      </c>
      <c r="P5088" s="87">
        <f t="shared" si="317"/>
        <v>0.03</v>
      </c>
      <c r="Q5088" s="68">
        <v>5</v>
      </c>
      <c r="R5088" s="68" t="str" cm="1">
        <f t="array" ref="R5088">_xlfn.SWITCH(ROUND(Q5088,0),5,"Excellent",4,"Good",3,"Ok","Bad")</f>
        <v>Excellent</v>
      </c>
      <c r="S5088" s="17">
        <v>39</v>
      </c>
      <c r="T5088" s="17" t="str">
        <f t="shared" si="318"/>
        <v>No</v>
      </c>
      <c r="U5088" s="82">
        <v>43667</v>
      </c>
      <c r="V5088" s="82">
        <v>44041</v>
      </c>
      <c r="W5088" s="17">
        <v>175</v>
      </c>
      <c r="X5088" s="17" t="str">
        <f t="shared" si="319"/>
        <v>Active</v>
      </c>
      <c r="Y5088" s="17" t="s">
        <v>15616</v>
      </c>
      <c r="Z5088" s="17"/>
    </row>
    <row r="5089" spans="1:26" x14ac:dyDescent="0.25">
      <c r="A5089">
        <v>5088</v>
      </c>
      <c r="B5089" s="17" t="s">
        <v>13332</v>
      </c>
      <c r="C5089" s="17">
        <v>2287</v>
      </c>
      <c r="D5089" s="17" t="str">
        <f>INDEX(Hosts!$A:$O,MATCH(Places!$C5089,Hosts!$A:$A,0),MATCH(Places!D$1,Hosts!$1:$1,0))</f>
        <v>Within a day</v>
      </c>
      <c r="E5089" s="87">
        <f>INDEX(Hosts!$A:$O,MATCH(Places!$C5089,Hosts!$A:$A,0),MATCH(Places!E$1,Hosts!$1:$1,0))</f>
        <v>1</v>
      </c>
      <c r="F5089" s="87">
        <f>INDEX(Hosts!$A:$O,MATCH(Places!$C5089,Hosts!$A:$A,0),MATCH(Places!F$1,Hosts!$1:$1,0))</f>
        <v>0.79</v>
      </c>
      <c r="G5089" s="17" t="str">
        <f>INDEX(Hosts!$A:$O,MATCH(Places!$C5089,Hosts!$A:$A,0),MATCH(Places!G$1,Hosts!$1:$1,0))</f>
        <v>No</v>
      </c>
      <c r="H5089" s="17">
        <v>17</v>
      </c>
      <c r="I5089" s="17" t="str">
        <f>INDEX(Neighborhoods!$A:$C,MATCH(Places!$H5089,Neighborhoods!$A:$A,0),MATCH(Places!I$1,Neighborhoods!$1:$1,0))</f>
        <v>Manhattan</v>
      </c>
      <c r="J5089" s="17" t="str">
        <f>INDEX(Neighborhoods!$A:$C,MATCH(Places!$H5089,Neighborhoods!$A:$A,0),MATCH(Places!J$1,Neighborhoods!$1:$1,0))</f>
        <v>Hell's Kitchen</v>
      </c>
      <c r="K5089" s="17" t="s">
        <v>11822</v>
      </c>
      <c r="L5089" s="17" t="str">
        <f t="shared" si="316"/>
        <v>No</v>
      </c>
      <c r="M5089" s="17">
        <v>4</v>
      </c>
      <c r="N5089" s="17" t="str" cm="1">
        <f t="array" ref="N5089">_xlfn.IFS(M5089&lt;=2,"Small",M5089&lt;=5,"Medium",M5089&gt;5,"Large")</f>
        <v>Medium</v>
      </c>
      <c r="O5089" s="65">
        <v>425</v>
      </c>
      <c r="P5089" s="87">
        <f t="shared" si="317"/>
        <v>0.04</v>
      </c>
      <c r="Q5089" s="68">
        <v>4.82</v>
      </c>
      <c r="R5089" s="68" t="str" cm="1">
        <f t="array" ref="R5089">_xlfn.SWITCH(ROUND(Q5089,0),5,"Excellent",4,"Good",3,"Ok","Bad")</f>
        <v>Excellent</v>
      </c>
      <c r="S5089" s="17">
        <v>17</v>
      </c>
      <c r="T5089" s="17" t="str">
        <f t="shared" si="318"/>
        <v>No</v>
      </c>
      <c r="U5089" s="82">
        <v>43677</v>
      </c>
      <c r="V5089" s="82">
        <v>43849</v>
      </c>
      <c r="W5089" s="17">
        <v>0</v>
      </c>
      <c r="X5089" s="17" t="str">
        <f t="shared" si="319"/>
        <v>Inactive</v>
      </c>
      <c r="Y5089" s="17" t="s">
        <v>15615</v>
      </c>
      <c r="Z5089" s="17"/>
    </row>
    <row r="5090" spans="1:26" x14ac:dyDescent="0.25">
      <c r="A5090">
        <v>5089</v>
      </c>
      <c r="B5090" s="17" t="s">
        <v>15197</v>
      </c>
      <c r="C5090" s="17">
        <v>928</v>
      </c>
      <c r="D5090" s="17" t="str">
        <f>INDEX(Hosts!$A:$O,MATCH(Places!$C5090,Hosts!$A:$A,0),MATCH(Places!D$1,Hosts!$1:$1,0))</f>
        <v>Within a few hours</v>
      </c>
      <c r="E5090" s="87">
        <f>INDEX(Hosts!$A:$O,MATCH(Places!$C5090,Hosts!$A:$A,0),MATCH(Places!E$1,Hosts!$1:$1,0))</f>
        <v>1</v>
      </c>
      <c r="F5090" s="87">
        <f>INDEX(Hosts!$A:$O,MATCH(Places!$C5090,Hosts!$A:$A,0),MATCH(Places!F$1,Hosts!$1:$1,0))</f>
        <v>0.86</v>
      </c>
      <c r="G5090" s="17" t="str">
        <f>INDEX(Hosts!$A:$O,MATCH(Places!$C5090,Hosts!$A:$A,0),MATCH(Places!G$1,Hosts!$1:$1,0))</f>
        <v>Yes</v>
      </c>
      <c r="H5090" s="17">
        <v>7</v>
      </c>
      <c r="I5090" s="17" t="str">
        <f>INDEX(Neighborhoods!$A:$C,MATCH(Places!$H5090,Neighborhoods!$A:$A,0),MATCH(Places!I$1,Neighborhoods!$1:$1,0))</f>
        <v>Brooklyn</v>
      </c>
      <c r="J5090" s="17" t="str">
        <f>INDEX(Neighborhoods!$A:$C,MATCH(Places!$H5090,Neighborhoods!$A:$A,0),MATCH(Places!J$1,Neighborhoods!$1:$1,0))</f>
        <v>Bedford-Stuyvesant</v>
      </c>
      <c r="K5090" s="17" t="s">
        <v>11822</v>
      </c>
      <c r="L5090" s="17" t="str">
        <f t="shared" si="316"/>
        <v>No</v>
      </c>
      <c r="M5090" s="17">
        <v>6</v>
      </c>
      <c r="N5090" s="17" t="str" cm="1">
        <f t="array" ref="N5090">_xlfn.IFS(M5090&lt;=2,"Small",M5090&lt;=5,"Medium",M5090&gt;5,"Large")</f>
        <v>Large</v>
      </c>
      <c r="O5090" s="65">
        <v>154</v>
      </c>
      <c r="P5090" s="87">
        <f t="shared" si="317"/>
        <v>0.03</v>
      </c>
      <c r="Q5090" s="68">
        <v>4.99</v>
      </c>
      <c r="R5090" s="68" t="str" cm="1">
        <f t="array" ref="R5090">_xlfn.SWITCH(ROUND(Q5090,0),5,"Excellent",4,"Good",3,"Ok","Bad")</f>
        <v>Excellent</v>
      </c>
      <c r="S5090" s="17">
        <v>80</v>
      </c>
      <c r="T5090" s="17" t="str">
        <f t="shared" si="318"/>
        <v>No</v>
      </c>
      <c r="U5090" s="82">
        <v>43672</v>
      </c>
      <c r="V5090" s="82">
        <v>44056</v>
      </c>
      <c r="W5090" s="17">
        <v>116</v>
      </c>
      <c r="X5090" s="17" t="str">
        <f t="shared" si="319"/>
        <v>Active</v>
      </c>
      <c r="Y5090" s="17" t="s">
        <v>15615</v>
      </c>
      <c r="Z5090" s="17"/>
    </row>
    <row r="5091" spans="1:26" x14ac:dyDescent="0.25">
      <c r="A5091">
        <v>5090</v>
      </c>
      <c r="B5091" s="17" t="s">
        <v>15463</v>
      </c>
      <c r="C5091" s="17">
        <v>3652</v>
      </c>
      <c r="D5091" s="17" t="str">
        <f>INDEX(Hosts!$A:$O,MATCH(Places!$C5091,Hosts!$A:$A,0),MATCH(Places!D$1,Hosts!$1:$1,0))</f>
        <v>Within an hour</v>
      </c>
      <c r="E5091" s="87">
        <f>INDEX(Hosts!$A:$O,MATCH(Places!$C5091,Hosts!$A:$A,0),MATCH(Places!E$1,Hosts!$1:$1,0))</f>
        <v>1</v>
      </c>
      <c r="F5091" s="87">
        <f>INDEX(Hosts!$A:$O,MATCH(Places!$C5091,Hosts!$A:$A,0),MATCH(Places!F$1,Hosts!$1:$1,0))</f>
        <v>0.96</v>
      </c>
      <c r="G5091" s="17" t="str">
        <f>INDEX(Hosts!$A:$O,MATCH(Places!$C5091,Hosts!$A:$A,0),MATCH(Places!G$1,Hosts!$1:$1,0))</f>
        <v>No</v>
      </c>
      <c r="H5091" s="17">
        <v>22</v>
      </c>
      <c r="I5091" s="17" t="str">
        <f>INDEX(Neighborhoods!$A:$C,MATCH(Places!$H5091,Neighborhoods!$A:$A,0),MATCH(Places!I$1,Neighborhoods!$1:$1,0))</f>
        <v>Queens</v>
      </c>
      <c r="J5091" s="17" t="str">
        <f>INDEX(Neighborhoods!$A:$C,MATCH(Places!$H5091,Neighborhoods!$A:$A,0),MATCH(Places!J$1,Neighborhoods!$1:$1,0))</f>
        <v>Flushing</v>
      </c>
      <c r="K5091" s="17" t="s">
        <v>1</v>
      </c>
      <c r="L5091" s="17" t="str">
        <f t="shared" si="316"/>
        <v>Yes</v>
      </c>
      <c r="M5091" s="17">
        <v>3</v>
      </c>
      <c r="N5091" s="17" t="str" cm="1">
        <f t="array" ref="N5091">_xlfn.IFS(M5091&lt;=2,"Small",M5091&lt;=5,"Medium",M5091&gt;5,"Large")</f>
        <v>Medium</v>
      </c>
      <c r="O5091" s="65">
        <v>96</v>
      </c>
      <c r="P5091" s="87">
        <f t="shared" si="317"/>
        <v>0.03</v>
      </c>
      <c r="Q5091" s="68">
        <v>4.67</v>
      </c>
      <c r="R5091" s="68" t="str" cm="1">
        <f t="array" ref="R5091">_xlfn.SWITCH(ROUND(Q5091,0),5,"Excellent",4,"Good",3,"Ok","Bad")</f>
        <v>Excellent</v>
      </c>
      <c r="S5091" s="17">
        <v>15</v>
      </c>
      <c r="T5091" s="17" t="str">
        <f t="shared" si="318"/>
        <v>No</v>
      </c>
      <c r="U5091" s="82">
        <v>43699</v>
      </c>
      <c r="V5091" s="82">
        <v>43831</v>
      </c>
      <c r="W5091" s="17">
        <v>165</v>
      </c>
      <c r="X5091" s="17" t="str">
        <f t="shared" si="319"/>
        <v>Active</v>
      </c>
      <c r="Y5091" s="17" t="s">
        <v>15616</v>
      </c>
      <c r="Z5091" s="17"/>
    </row>
    <row r="5092" spans="1:26" x14ac:dyDescent="0.25">
      <c r="A5092">
        <v>5091</v>
      </c>
      <c r="B5092" s="17" t="s">
        <v>14735</v>
      </c>
      <c r="C5092" s="17">
        <v>1925</v>
      </c>
      <c r="D5092" s="17" t="str">
        <f>INDEX(Hosts!$A:$O,MATCH(Places!$C5092,Hosts!$A:$A,0),MATCH(Places!D$1,Hosts!$1:$1,0))</f>
        <v>Within an hour</v>
      </c>
      <c r="E5092" s="87">
        <f>INDEX(Hosts!$A:$O,MATCH(Places!$C5092,Hosts!$A:$A,0),MATCH(Places!E$1,Hosts!$1:$1,0))</f>
        <v>1</v>
      </c>
      <c r="F5092" s="87">
        <f>INDEX(Hosts!$A:$O,MATCH(Places!$C5092,Hosts!$A:$A,0),MATCH(Places!F$1,Hosts!$1:$1,0))</f>
        <v>1</v>
      </c>
      <c r="G5092" s="17" t="str">
        <f>INDEX(Hosts!$A:$O,MATCH(Places!$C5092,Hosts!$A:$A,0),MATCH(Places!G$1,Hosts!$1:$1,0))</f>
        <v>Yes</v>
      </c>
      <c r="H5092" s="17">
        <v>8</v>
      </c>
      <c r="I5092" s="17" t="str">
        <f>INDEX(Neighborhoods!$A:$C,MATCH(Places!$H5092,Neighborhoods!$A:$A,0),MATCH(Places!I$1,Neighborhoods!$1:$1,0))</f>
        <v>Brooklyn</v>
      </c>
      <c r="J5092" s="17" t="str">
        <f>INDEX(Neighborhoods!$A:$C,MATCH(Places!$H5092,Neighborhoods!$A:$A,0),MATCH(Places!J$1,Neighborhoods!$1:$1,0))</f>
        <v>Bushwick</v>
      </c>
      <c r="K5092" s="17" t="s">
        <v>1</v>
      </c>
      <c r="L5092" s="17" t="str">
        <f t="shared" si="316"/>
        <v>Yes</v>
      </c>
      <c r="M5092" s="17">
        <v>2</v>
      </c>
      <c r="N5092" s="17" t="str" cm="1">
        <f t="array" ref="N5092">_xlfn.IFS(M5092&lt;=2,"Small",M5092&lt;=5,"Medium",M5092&gt;5,"Large")</f>
        <v>Small</v>
      </c>
      <c r="O5092" s="65">
        <v>57</v>
      </c>
      <c r="P5092" s="87">
        <f t="shared" si="317"/>
        <v>0.03</v>
      </c>
      <c r="Q5092" s="68">
        <v>5</v>
      </c>
      <c r="R5092" s="68" t="str" cm="1">
        <f t="array" ref="R5092">_xlfn.SWITCH(ROUND(Q5092,0),5,"Excellent",4,"Good",3,"Ok","Bad")</f>
        <v>Excellent</v>
      </c>
      <c r="S5092" s="17">
        <v>21</v>
      </c>
      <c r="T5092" s="17" t="str">
        <f t="shared" si="318"/>
        <v>No</v>
      </c>
      <c r="U5092" s="82">
        <v>43698</v>
      </c>
      <c r="V5092" s="82">
        <v>43982</v>
      </c>
      <c r="W5092" s="17">
        <v>74</v>
      </c>
      <c r="X5092" s="17" t="str">
        <f t="shared" si="319"/>
        <v>Active</v>
      </c>
      <c r="Y5092" s="17" t="s">
        <v>15616</v>
      </c>
      <c r="Z5092" s="17"/>
    </row>
    <row r="5093" spans="1:26" x14ac:dyDescent="0.25">
      <c r="A5093">
        <v>5092</v>
      </c>
      <c r="B5093" s="17" t="s">
        <v>14173</v>
      </c>
      <c r="C5093" s="17">
        <v>2761</v>
      </c>
      <c r="D5093" s="17" t="str">
        <f>INDEX(Hosts!$A:$O,MATCH(Places!$C5093,Hosts!$A:$A,0),MATCH(Places!D$1,Hosts!$1:$1,0))</f>
        <v>Within an hour</v>
      </c>
      <c r="E5093" s="87">
        <f>INDEX(Hosts!$A:$O,MATCH(Places!$C5093,Hosts!$A:$A,0),MATCH(Places!E$1,Hosts!$1:$1,0))</f>
        <v>0.97</v>
      </c>
      <c r="F5093" s="87">
        <f>INDEX(Hosts!$A:$O,MATCH(Places!$C5093,Hosts!$A:$A,0),MATCH(Places!F$1,Hosts!$1:$1,0))</f>
        <v>0.64</v>
      </c>
      <c r="G5093" s="17" t="str">
        <f>INDEX(Hosts!$A:$O,MATCH(Places!$C5093,Hosts!$A:$A,0),MATCH(Places!G$1,Hosts!$1:$1,0))</f>
        <v>No</v>
      </c>
      <c r="H5093" s="17">
        <v>10</v>
      </c>
      <c r="I5093" s="17" t="str">
        <f>INDEX(Neighborhoods!$A:$C,MATCH(Places!$H5093,Neighborhoods!$A:$A,0),MATCH(Places!I$1,Neighborhoods!$1:$1,0))</f>
        <v>Brooklyn</v>
      </c>
      <c r="J5093" s="17" t="str">
        <f>INDEX(Neighborhoods!$A:$C,MATCH(Places!$H5093,Neighborhoods!$A:$A,0),MATCH(Places!J$1,Neighborhoods!$1:$1,0))</f>
        <v>East Flatbush</v>
      </c>
      <c r="K5093" s="17" t="s">
        <v>11822</v>
      </c>
      <c r="L5093" s="17" t="str">
        <f t="shared" si="316"/>
        <v>No</v>
      </c>
      <c r="M5093" s="17">
        <v>10</v>
      </c>
      <c r="N5093" s="17" t="str" cm="1">
        <f t="array" ref="N5093">_xlfn.IFS(M5093&lt;=2,"Small",M5093&lt;=5,"Medium",M5093&gt;5,"Large")</f>
        <v>Large</v>
      </c>
      <c r="O5093" s="65">
        <v>150</v>
      </c>
      <c r="P5093" s="87">
        <f t="shared" si="317"/>
        <v>0.03</v>
      </c>
      <c r="Q5093" s="68">
        <v>4.47</v>
      </c>
      <c r="R5093" s="68" t="str" cm="1">
        <f t="array" ref="R5093">_xlfn.SWITCH(ROUND(Q5093,0),5,"Excellent",4,"Good",3,"Ok","Bad")</f>
        <v>Good</v>
      </c>
      <c r="S5093" s="17">
        <v>15</v>
      </c>
      <c r="T5093" s="17" t="str">
        <f t="shared" si="318"/>
        <v>No</v>
      </c>
      <c r="U5093" s="82">
        <v>43764</v>
      </c>
      <c r="V5093" s="82">
        <v>44052</v>
      </c>
      <c r="W5093" s="17">
        <v>266</v>
      </c>
      <c r="X5093" s="17" t="str">
        <f t="shared" si="319"/>
        <v>Active</v>
      </c>
      <c r="Y5093" s="17" t="s">
        <v>15615</v>
      </c>
      <c r="Z5093" s="17"/>
    </row>
    <row r="5094" spans="1:26" x14ac:dyDescent="0.25">
      <c r="A5094">
        <v>5093</v>
      </c>
      <c r="B5094" s="17" t="s">
        <v>13121</v>
      </c>
      <c r="C5094" s="17">
        <v>3067</v>
      </c>
      <c r="D5094" s="17" t="str">
        <f>INDEX(Hosts!$A:$O,MATCH(Places!$C5094,Hosts!$A:$A,0),MATCH(Places!D$1,Hosts!$1:$1,0))</f>
        <v>Within a day</v>
      </c>
      <c r="E5094" s="87">
        <f>INDEX(Hosts!$A:$O,MATCH(Places!$C5094,Hosts!$A:$A,0),MATCH(Places!E$1,Hosts!$1:$1,0))</f>
        <v>0.67</v>
      </c>
      <c r="F5094" s="87">
        <f>INDEX(Hosts!$A:$O,MATCH(Places!$C5094,Hosts!$A:$A,0),MATCH(Places!F$1,Hosts!$1:$1,0))</f>
        <v>0.9</v>
      </c>
      <c r="G5094" s="17" t="str">
        <f>INDEX(Hosts!$A:$O,MATCH(Places!$C5094,Hosts!$A:$A,0),MATCH(Places!G$1,Hosts!$1:$1,0))</f>
        <v>Yes</v>
      </c>
      <c r="H5094" s="17">
        <v>8</v>
      </c>
      <c r="I5094" s="17" t="str">
        <f>INDEX(Neighborhoods!$A:$C,MATCH(Places!$H5094,Neighborhoods!$A:$A,0),MATCH(Places!I$1,Neighborhoods!$1:$1,0))</f>
        <v>Brooklyn</v>
      </c>
      <c r="J5094" s="17" t="str">
        <f>INDEX(Neighborhoods!$A:$C,MATCH(Places!$H5094,Neighborhoods!$A:$A,0),MATCH(Places!J$1,Neighborhoods!$1:$1,0))</f>
        <v>Bushwick</v>
      </c>
      <c r="K5094" s="17" t="s">
        <v>1</v>
      </c>
      <c r="L5094" s="17" t="str">
        <f t="shared" si="316"/>
        <v>Yes</v>
      </c>
      <c r="M5094" s="17">
        <v>2</v>
      </c>
      <c r="N5094" s="17" t="str" cm="1">
        <f t="array" ref="N5094">_xlfn.IFS(M5094&lt;=2,"Small",M5094&lt;=5,"Medium",M5094&gt;5,"Large")</f>
        <v>Small</v>
      </c>
      <c r="O5094" s="65">
        <v>65</v>
      </c>
      <c r="P5094" s="87">
        <f t="shared" si="317"/>
        <v>0.03</v>
      </c>
      <c r="Q5094" s="68">
        <v>5</v>
      </c>
      <c r="R5094" s="68" t="str" cm="1">
        <f t="array" ref="R5094">_xlfn.SWITCH(ROUND(Q5094,0),5,"Excellent",4,"Good",3,"Ok","Bad")</f>
        <v>Excellent</v>
      </c>
      <c r="S5094" s="17">
        <v>32</v>
      </c>
      <c r="T5094" s="17" t="str">
        <f t="shared" si="318"/>
        <v>No</v>
      </c>
      <c r="U5094" s="82">
        <v>43674</v>
      </c>
      <c r="V5094" s="82">
        <v>43878</v>
      </c>
      <c r="W5094" s="17">
        <v>70</v>
      </c>
      <c r="X5094" s="17" t="str">
        <f t="shared" si="319"/>
        <v>Active</v>
      </c>
      <c r="Y5094" s="17" t="s">
        <v>15615</v>
      </c>
      <c r="Z5094" s="17"/>
    </row>
    <row r="5095" spans="1:26" x14ac:dyDescent="0.25">
      <c r="A5095">
        <v>5094</v>
      </c>
      <c r="B5095" s="17" t="s">
        <v>15441</v>
      </c>
      <c r="C5095" s="17">
        <v>2865</v>
      </c>
      <c r="D5095" s="17" t="str">
        <f>INDEX(Hosts!$A:$O,MATCH(Places!$C5095,Hosts!$A:$A,0),MATCH(Places!D$1,Hosts!$1:$1,0))</f>
        <v>Within a few hours</v>
      </c>
      <c r="E5095" s="87">
        <f>INDEX(Hosts!$A:$O,MATCH(Places!$C5095,Hosts!$A:$A,0),MATCH(Places!E$1,Hosts!$1:$1,0))</f>
        <v>1</v>
      </c>
      <c r="F5095" s="87">
        <f>INDEX(Hosts!$A:$O,MATCH(Places!$C5095,Hosts!$A:$A,0),MATCH(Places!F$1,Hosts!$1:$1,0))</f>
        <v>1</v>
      </c>
      <c r="G5095" s="17" t="str">
        <f>INDEX(Hosts!$A:$O,MATCH(Places!$C5095,Hosts!$A:$A,0),MATCH(Places!G$1,Hosts!$1:$1,0))</f>
        <v>Yes</v>
      </c>
      <c r="H5095" s="17">
        <v>21</v>
      </c>
      <c r="I5095" s="17" t="str">
        <f>INDEX(Neighborhoods!$A:$C,MATCH(Places!$H5095,Neighborhoods!$A:$A,0),MATCH(Places!I$1,Neighborhoods!$1:$1,0))</f>
        <v>Queens</v>
      </c>
      <c r="J5095" s="17" t="str">
        <f>INDEX(Neighborhoods!$A:$C,MATCH(Places!$H5095,Neighborhoods!$A:$A,0),MATCH(Places!J$1,Neighborhoods!$1:$1,0))</f>
        <v>Astoria</v>
      </c>
      <c r="K5095" s="17" t="s">
        <v>11822</v>
      </c>
      <c r="L5095" s="17" t="str">
        <f t="shared" si="316"/>
        <v>No</v>
      </c>
      <c r="M5095" s="17">
        <v>9</v>
      </c>
      <c r="N5095" s="17" t="str" cm="1">
        <f t="array" ref="N5095">_xlfn.IFS(M5095&lt;=2,"Small",M5095&lt;=5,"Medium",M5095&gt;5,"Large")</f>
        <v>Large</v>
      </c>
      <c r="O5095" s="65">
        <v>232</v>
      </c>
      <c r="P5095" s="87">
        <f t="shared" si="317"/>
        <v>0.04</v>
      </c>
      <c r="Q5095" s="68">
        <v>5</v>
      </c>
      <c r="R5095" s="68" t="str" cm="1">
        <f t="array" ref="R5095">_xlfn.SWITCH(ROUND(Q5095,0),5,"Excellent",4,"Good",3,"Ok","Bad")</f>
        <v>Excellent</v>
      </c>
      <c r="S5095" s="17">
        <v>36</v>
      </c>
      <c r="T5095" s="17" t="str">
        <f t="shared" si="318"/>
        <v>No</v>
      </c>
      <c r="U5095" s="82">
        <v>43682</v>
      </c>
      <c r="V5095" s="82">
        <v>44045</v>
      </c>
      <c r="W5095" s="17">
        <v>340</v>
      </c>
      <c r="X5095" s="17" t="str">
        <f t="shared" si="319"/>
        <v>Active</v>
      </c>
      <c r="Y5095" s="17" t="s">
        <v>15616</v>
      </c>
      <c r="Z5095" s="17"/>
    </row>
    <row r="5096" spans="1:26" x14ac:dyDescent="0.25">
      <c r="A5096">
        <v>5095</v>
      </c>
      <c r="B5096" s="17" t="s">
        <v>13223</v>
      </c>
      <c r="C5096" s="17">
        <v>3561</v>
      </c>
      <c r="D5096" s="17" t="str">
        <f>INDEX(Hosts!$A:$O,MATCH(Places!$C5096,Hosts!$A:$A,0),MATCH(Places!D$1,Hosts!$1:$1,0))</f>
        <v>Within a few hours</v>
      </c>
      <c r="E5096" s="87">
        <f>INDEX(Hosts!$A:$O,MATCH(Places!$C5096,Hosts!$A:$A,0),MATCH(Places!E$1,Hosts!$1:$1,0))</f>
        <v>0.75</v>
      </c>
      <c r="F5096" s="87">
        <f>INDEX(Hosts!$A:$O,MATCH(Places!$C5096,Hosts!$A:$A,0),MATCH(Places!F$1,Hosts!$1:$1,0))</f>
        <v>0.92</v>
      </c>
      <c r="G5096" s="17" t="str">
        <f>INDEX(Hosts!$A:$O,MATCH(Places!$C5096,Hosts!$A:$A,0),MATCH(Places!G$1,Hosts!$1:$1,0))</f>
        <v>Yes</v>
      </c>
      <c r="H5096" s="17">
        <v>6</v>
      </c>
      <c r="I5096" s="17" t="str">
        <f>INDEX(Neighborhoods!$A:$C,MATCH(Places!$H5096,Neighborhoods!$A:$A,0),MATCH(Places!I$1,Neighborhoods!$1:$1,0))</f>
        <v>Bronx</v>
      </c>
      <c r="J5096" s="17" t="str">
        <f>INDEX(Neighborhoods!$A:$C,MATCH(Places!$H5096,Neighborhoods!$A:$A,0),MATCH(Places!J$1,Neighborhoods!$1:$1,0))</f>
        <v>Wakefield</v>
      </c>
      <c r="K5096" s="17" t="s">
        <v>11822</v>
      </c>
      <c r="L5096" s="17" t="str">
        <f t="shared" si="316"/>
        <v>No</v>
      </c>
      <c r="M5096" s="17">
        <v>9</v>
      </c>
      <c r="N5096" s="17" t="str" cm="1">
        <f t="array" ref="N5096">_xlfn.IFS(M5096&lt;=2,"Small",M5096&lt;=5,"Medium",M5096&gt;5,"Large")</f>
        <v>Large</v>
      </c>
      <c r="O5096" s="65">
        <v>612</v>
      </c>
      <c r="P5096" s="87">
        <f t="shared" si="317"/>
        <v>0.05</v>
      </c>
      <c r="Q5096" s="68">
        <v>5</v>
      </c>
      <c r="R5096" s="68" t="str" cm="1">
        <f t="array" ref="R5096">_xlfn.SWITCH(ROUND(Q5096,0),5,"Excellent",4,"Good",3,"Ok","Bad")</f>
        <v>Excellent</v>
      </c>
      <c r="S5096" s="17">
        <v>13</v>
      </c>
      <c r="T5096" s="17" t="str">
        <f t="shared" si="318"/>
        <v>No</v>
      </c>
      <c r="U5096" s="82">
        <v>43669</v>
      </c>
      <c r="V5096" s="82">
        <v>43977</v>
      </c>
      <c r="W5096" s="17">
        <v>365</v>
      </c>
      <c r="X5096" s="17" t="str">
        <f t="shared" si="319"/>
        <v>Active</v>
      </c>
      <c r="Y5096" s="17" t="s">
        <v>15615</v>
      </c>
      <c r="Z5096" s="17"/>
    </row>
    <row r="5097" spans="1:26" x14ac:dyDescent="0.25">
      <c r="A5097">
        <v>5096</v>
      </c>
      <c r="B5097" s="17" t="s">
        <v>13582</v>
      </c>
      <c r="C5097" s="17">
        <v>3952</v>
      </c>
      <c r="D5097" s="17" t="str">
        <f>INDEX(Hosts!$A:$O,MATCH(Places!$C5097,Hosts!$A:$A,0),MATCH(Places!D$1,Hosts!$1:$1,0))</f>
        <v>Within an hour</v>
      </c>
      <c r="E5097" s="87">
        <f>INDEX(Hosts!$A:$O,MATCH(Places!$C5097,Hosts!$A:$A,0),MATCH(Places!E$1,Hosts!$1:$1,0))</f>
        <v>1</v>
      </c>
      <c r="F5097" s="87">
        <f>INDEX(Hosts!$A:$O,MATCH(Places!$C5097,Hosts!$A:$A,0),MATCH(Places!F$1,Hosts!$1:$1,0))</f>
        <v>1</v>
      </c>
      <c r="G5097" s="17" t="str">
        <f>INDEX(Hosts!$A:$O,MATCH(Places!$C5097,Hosts!$A:$A,0),MATCH(Places!G$1,Hosts!$1:$1,0))</f>
        <v>Yes</v>
      </c>
      <c r="H5097" s="17">
        <v>21</v>
      </c>
      <c r="I5097" s="17" t="str">
        <f>INDEX(Neighborhoods!$A:$C,MATCH(Places!$H5097,Neighborhoods!$A:$A,0),MATCH(Places!I$1,Neighborhoods!$1:$1,0))</f>
        <v>Queens</v>
      </c>
      <c r="J5097" s="17" t="str">
        <f>INDEX(Neighborhoods!$A:$C,MATCH(Places!$H5097,Neighborhoods!$A:$A,0),MATCH(Places!J$1,Neighborhoods!$1:$1,0))</f>
        <v>Astoria</v>
      </c>
      <c r="K5097" s="17" t="s">
        <v>1</v>
      </c>
      <c r="L5097" s="17" t="str">
        <f t="shared" si="316"/>
        <v>Yes</v>
      </c>
      <c r="M5097" s="17">
        <v>2</v>
      </c>
      <c r="N5097" s="17" t="str" cm="1">
        <f t="array" ref="N5097">_xlfn.IFS(M5097&lt;=2,"Small",M5097&lt;=5,"Medium",M5097&gt;5,"Large")</f>
        <v>Small</v>
      </c>
      <c r="O5097" s="65">
        <v>49</v>
      </c>
      <c r="P5097" s="87">
        <f t="shared" si="317"/>
        <v>0.03</v>
      </c>
      <c r="Q5097" s="68">
        <v>4.91</v>
      </c>
      <c r="R5097" s="68" t="str" cm="1">
        <f t="array" ref="R5097">_xlfn.SWITCH(ROUND(Q5097,0),5,"Excellent",4,"Good",3,"Ok","Bad")</f>
        <v>Excellent</v>
      </c>
      <c r="S5097" s="17">
        <v>22</v>
      </c>
      <c r="T5097" s="17" t="str">
        <f t="shared" si="318"/>
        <v>No</v>
      </c>
      <c r="U5097" s="82">
        <v>43694</v>
      </c>
      <c r="V5097" s="82">
        <v>44040</v>
      </c>
      <c r="W5097" s="17">
        <v>155</v>
      </c>
      <c r="X5097" s="17" t="str">
        <f t="shared" si="319"/>
        <v>Active</v>
      </c>
      <c r="Y5097" s="17" t="s">
        <v>15616</v>
      </c>
      <c r="Z5097" s="17"/>
    </row>
    <row r="5098" spans="1:26" x14ac:dyDescent="0.25">
      <c r="A5098">
        <v>5097</v>
      </c>
      <c r="B5098" s="17" t="s">
        <v>14699</v>
      </c>
      <c r="C5098" s="17">
        <v>3952</v>
      </c>
      <c r="D5098" s="17" t="str">
        <f>INDEX(Hosts!$A:$O,MATCH(Places!$C5098,Hosts!$A:$A,0),MATCH(Places!D$1,Hosts!$1:$1,0))</f>
        <v>Within an hour</v>
      </c>
      <c r="E5098" s="87">
        <f>INDEX(Hosts!$A:$O,MATCH(Places!$C5098,Hosts!$A:$A,0),MATCH(Places!E$1,Hosts!$1:$1,0))</f>
        <v>1</v>
      </c>
      <c r="F5098" s="87">
        <f>INDEX(Hosts!$A:$O,MATCH(Places!$C5098,Hosts!$A:$A,0),MATCH(Places!F$1,Hosts!$1:$1,0))</f>
        <v>1</v>
      </c>
      <c r="G5098" s="17" t="str">
        <f>INDEX(Hosts!$A:$O,MATCH(Places!$C5098,Hosts!$A:$A,0),MATCH(Places!G$1,Hosts!$1:$1,0))</f>
        <v>Yes</v>
      </c>
      <c r="H5098" s="17">
        <v>21</v>
      </c>
      <c r="I5098" s="17" t="str">
        <f>INDEX(Neighborhoods!$A:$C,MATCH(Places!$H5098,Neighborhoods!$A:$A,0),MATCH(Places!I$1,Neighborhoods!$1:$1,0))</f>
        <v>Queens</v>
      </c>
      <c r="J5098" s="17" t="str">
        <f>INDEX(Neighborhoods!$A:$C,MATCH(Places!$H5098,Neighborhoods!$A:$A,0),MATCH(Places!J$1,Neighborhoods!$1:$1,0))</f>
        <v>Astoria</v>
      </c>
      <c r="K5098" s="17" t="s">
        <v>1</v>
      </c>
      <c r="L5098" s="17" t="str">
        <f t="shared" si="316"/>
        <v>Yes</v>
      </c>
      <c r="M5098" s="17">
        <v>2</v>
      </c>
      <c r="N5098" s="17" t="str" cm="1">
        <f t="array" ref="N5098">_xlfn.IFS(M5098&lt;=2,"Small",M5098&lt;=5,"Medium",M5098&gt;5,"Large")</f>
        <v>Small</v>
      </c>
      <c r="O5098" s="65">
        <v>72</v>
      </c>
      <c r="P5098" s="87">
        <f t="shared" si="317"/>
        <v>0.03</v>
      </c>
      <c r="Q5098" s="68">
        <v>4.97</v>
      </c>
      <c r="R5098" s="68" t="str" cm="1">
        <f t="array" ref="R5098">_xlfn.SWITCH(ROUND(Q5098,0),5,"Excellent",4,"Good",3,"Ok","Bad")</f>
        <v>Excellent</v>
      </c>
      <c r="S5098" s="17">
        <v>36</v>
      </c>
      <c r="T5098" s="17" t="str">
        <f t="shared" si="318"/>
        <v>No</v>
      </c>
      <c r="U5098" s="82">
        <v>43676</v>
      </c>
      <c r="V5098" s="82">
        <v>43903</v>
      </c>
      <c r="W5098" s="17">
        <v>180</v>
      </c>
      <c r="X5098" s="17" t="str">
        <f t="shared" si="319"/>
        <v>Active</v>
      </c>
      <c r="Y5098" s="17" t="s">
        <v>15616</v>
      </c>
      <c r="Z5098" s="17"/>
    </row>
    <row r="5099" spans="1:26" x14ac:dyDescent="0.25">
      <c r="A5099">
        <v>5098</v>
      </c>
      <c r="B5099" s="17" t="s">
        <v>15098</v>
      </c>
      <c r="C5099" s="17">
        <v>3952</v>
      </c>
      <c r="D5099" s="17" t="str">
        <f>INDEX(Hosts!$A:$O,MATCH(Places!$C5099,Hosts!$A:$A,0),MATCH(Places!D$1,Hosts!$1:$1,0))</f>
        <v>Within an hour</v>
      </c>
      <c r="E5099" s="87">
        <f>INDEX(Hosts!$A:$O,MATCH(Places!$C5099,Hosts!$A:$A,0),MATCH(Places!E$1,Hosts!$1:$1,0))</f>
        <v>1</v>
      </c>
      <c r="F5099" s="87">
        <f>INDEX(Hosts!$A:$O,MATCH(Places!$C5099,Hosts!$A:$A,0),MATCH(Places!F$1,Hosts!$1:$1,0))</f>
        <v>1</v>
      </c>
      <c r="G5099" s="17" t="str">
        <f>INDEX(Hosts!$A:$O,MATCH(Places!$C5099,Hosts!$A:$A,0),MATCH(Places!G$1,Hosts!$1:$1,0))</f>
        <v>Yes</v>
      </c>
      <c r="H5099" s="17">
        <v>21</v>
      </c>
      <c r="I5099" s="17" t="str">
        <f>INDEX(Neighborhoods!$A:$C,MATCH(Places!$H5099,Neighborhoods!$A:$A,0),MATCH(Places!I$1,Neighborhoods!$1:$1,0))</f>
        <v>Queens</v>
      </c>
      <c r="J5099" s="17" t="str">
        <f>INDEX(Neighborhoods!$A:$C,MATCH(Places!$H5099,Neighborhoods!$A:$A,0),MATCH(Places!J$1,Neighborhoods!$1:$1,0))</f>
        <v>Astoria</v>
      </c>
      <c r="K5099" s="17" t="s">
        <v>1</v>
      </c>
      <c r="L5099" s="17" t="str">
        <f t="shared" si="316"/>
        <v>Yes</v>
      </c>
      <c r="M5099" s="17">
        <v>2</v>
      </c>
      <c r="N5099" s="17" t="str" cm="1">
        <f t="array" ref="N5099">_xlfn.IFS(M5099&lt;=2,"Small",M5099&lt;=5,"Medium",M5099&gt;5,"Large")</f>
        <v>Small</v>
      </c>
      <c r="O5099" s="65">
        <v>45</v>
      </c>
      <c r="P5099" s="87">
        <f t="shared" si="317"/>
        <v>0.03</v>
      </c>
      <c r="Q5099" s="68">
        <v>4.6500000000000004</v>
      </c>
      <c r="R5099" s="68" t="str" cm="1">
        <f t="array" ref="R5099">_xlfn.SWITCH(ROUND(Q5099,0),5,"Excellent",4,"Good",3,"Ok","Bad")</f>
        <v>Excellent</v>
      </c>
      <c r="S5099" s="17">
        <v>17</v>
      </c>
      <c r="T5099" s="17" t="str">
        <f t="shared" si="318"/>
        <v>No</v>
      </c>
      <c r="U5099" s="82">
        <v>43670</v>
      </c>
      <c r="V5099" s="82">
        <v>43917</v>
      </c>
      <c r="W5099" s="17">
        <v>169</v>
      </c>
      <c r="X5099" s="17" t="str">
        <f t="shared" si="319"/>
        <v>Active</v>
      </c>
      <c r="Y5099" s="17" t="s">
        <v>15616</v>
      </c>
      <c r="Z5099" s="17"/>
    </row>
    <row r="5100" spans="1:26" x14ac:dyDescent="0.25">
      <c r="A5100">
        <v>5099</v>
      </c>
      <c r="B5100" s="17" t="s">
        <v>14186</v>
      </c>
      <c r="C5100" s="17">
        <v>1583</v>
      </c>
      <c r="D5100" s="17" t="str">
        <f>INDEX(Hosts!$A:$O,MATCH(Places!$C5100,Hosts!$A:$A,0),MATCH(Places!D$1,Hosts!$1:$1,0))</f>
        <v>Within a day</v>
      </c>
      <c r="E5100" s="87">
        <f>INDEX(Hosts!$A:$O,MATCH(Places!$C5100,Hosts!$A:$A,0),MATCH(Places!E$1,Hosts!$1:$1,0))</f>
        <v>1</v>
      </c>
      <c r="F5100" s="87">
        <f>INDEX(Hosts!$A:$O,MATCH(Places!$C5100,Hosts!$A:$A,0),MATCH(Places!F$1,Hosts!$1:$1,0))</f>
        <v>0.8</v>
      </c>
      <c r="G5100" s="17" t="str">
        <f>INDEX(Hosts!$A:$O,MATCH(Places!$C5100,Hosts!$A:$A,0),MATCH(Places!G$1,Hosts!$1:$1,0))</f>
        <v>No</v>
      </c>
      <c r="H5100" s="17">
        <v>12</v>
      </c>
      <c r="I5100" s="17" t="str">
        <f>INDEX(Neighborhoods!$A:$C,MATCH(Places!$H5100,Neighborhoods!$A:$A,0),MATCH(Places!I$1,Neighborhoods!$1:$1,0))</f>
        <v>Brooklyn</v>
      </c>
      <c r="J5100" s="17" t="str">
        <f>INDEX(Neighborhoods!$A:$C,MATCH(Places!$H5100,Neighborhoods!$A:$A,0),MATCH(Places!J$1,Neighborhoods!$1:$1,0))</f>
        <v>Williamsburg</v>
      </c>
      <c r="K5100" s="17" t="s">
        <v>11822</v>
      </c>
      <c r="L5100" s="17" t="str">
        <f t="shared" si="316"/>
        <v>No</v>
      </c>
      <c r="M5100" s="17">
        <v>2</v>
      </c>
      <c r="N5100" s="17" t="str" cm="1">
        <f t="array" ref="N5100">_xlfn.IFS(M5100&lt;=2,"Small",M5100&lt;=5,"Medium",M5100&gt;5,"Large")</f>
        <v>Small</v>
      </c>
      <c r="O5100" s="65">
        <v>50</v>
      </c>
      <c r="P5100" s="87">
        <f t="shared" si="317"/>
        <v>0.03</v>
      </c>
      <c r="Q5100" s="68">
        <v>5</v>
      </c>
      <c r="R5100" s="68" t="str" cm="1">
        <f t="array" ref="R5100">_xlfn.SWITCH(ROUND(Q5100,0),5,"Excellent",4,"Good",3,"Ok","Bad")</f>
        <v>Excellent</v>
      </c>
      <c r="S5100" s="17">
        <v>5</v>
      </c>
      <c r="T5100" s="17" t="str">
        <f t="shared" si="318"/>
        <v>No</v>
      </c>
      <c r="U5100" s="82">
        <v>43683</v>
      </c>
      <c r="V5100" s="82">
        <v>43996</v>
      </c>
      <c r="W5100" s="17">
        <v>0</v>
      </c>
      <c r="X5100" s="17" t="str">
        <f t="shared" si="319"/>
        <v>Inactive</v>
      </c>
      <c r="Y5100" s="17" t="s">
        <v>15615</v>
      </c>
      <c r="Z5100" s="17"/>
    </row>
    <row r="5101" spans="1:26" x14ac:dyDescent="0.25">
      <c r="A5101">
        <v>5100</v>
      </c>
      <c r="B5101" s="17" t="s">
        <v>13890</v>
      </c>
      <c r="C5101" s="17">
        <v>563</v>
      </c>
      <c r="D5101" s="17" t="str">
        <f>INDEX(Hosts!$A:$O,MATCH(Places!$C5101,Hosts!$A:$A,0),MATCH(Places!D$1,Hosts!$1:$1,0))</f>
        <v>Within an hour</v>
      </c>
      <c r="E5101" s="87">
        <f>INDEX(Hosts!$A:$O,MATCH(Places!$C5101,Hosts!$A:$A,0),MATCH(Places!E$1,Hosts!$1:$1,0))</f>
        <v>1</v>
      </c>
      <c r="F5101" s="87">
        <f>INDEX(Hosts!$A:$O,MATCH(Places!$C5101,Hosts!$A:$A,0),MATCH(Places!F$1,Hosts!$1:$1,0))</f>
        <v>0.99</v>
      </c>
      <c r="G5101" s="17" t="str">
        <f>INDEX(Hosts!$A:$O,MATCH(Places!$C5101,Hosts!$A:$A,0),MATCH(Places!G$1,Hosts!$1:$1,0))</f>
        <v>No</v>
      </c>
      <c r="H5101" s="17">
        <v>10</v>
      </c>
      <c r="I5101" s="17" t="str">
        <f>INDEX(Neighborhoods!$A:$C,MATCH(Places!$H5101,Neighborhoods!$A:$A,0),MATCH(Places!I$1,Neighborhoods!$1:$1,0))</f>
        <v>Brooklyn</v>
      </c>
      <c r="J5101" s="17" t="str">
        <f>INDEX(Neighborhoods!$A:$C,MATCH(Places!$H5101,Neighborhoods!$A:$A,0),MATCH(Places!J$1,Neighborhoods!$1:$1,0))</f>
        <v>East Flatbush</v>
      </c>
      <c r="K5101" s="17" t="s">
        <v>11822</v>
      </c>
      <c r="L5101" s="17" t="str">
        <f t="shared" si="316"/>
        <v>No</v>
      </c>
      <c r="M5101" s="17">
        <v>8</v>
      </c>
      <c r="N5101" s="17" t="str" cm="1">
        <f t="array" ref="N5101">_xlfn.IFS(M5101&lt;=2,"Small",M5101&lt;=5,"Medium",M5101&gt;5,"Large")</f>
        <v>Large</v>
      </c>
      <c r="O5101" s="65">
        <v>150</v>
      </c>
      <c r="P5101" s="87">
        <f t="shared" si="317"/>
        <v>0.03</v>
      </c>
      <c r="Q5101" s="68">
        <v>4.5</v>
      </c>
      <c r="R5101" s="68" t="str" cm="1">
        <f t="array" ref="R5101">_xlfn.SWITCH(ROUND(Q5101,0),5,"Excellent",4,"Good",3,"Ok","Bad")</f>
        <v>Excellent</v>
      </c>
      <c r="S5101" s="17">
        <v>12</v>
      </c>
      <c r="T5101" s="17" t="str">
        <f t="shared" si="318"/>
        <v>No</v>
      </c>
      <c r="U5101" s="82">
        <v>43744</v>
      </c>
      <c r="V5101" s="82">
        <v>44045</v>
      </c>
      <c r="W5101" s="17">
        <v>178</v>
      </c>
      <c r="X5101" s="17" t="str">
        <f t="shared" si="319"/>
        <v>Active</v>
      </c>
      <c r="Y5101" s="17" t="s">
        <v>15615</v>
      </c>
      <c r="Z5101" s="17"/>
    </row>
    <row r="5102" spans="1:26" x14ac:dyDescent="0.25">
      <c r="A5102">
        <v>5101</v>
      </c>
      <c r="B5102" s="17" t="s">
        <v>15317</v>
      </c>
      <c r="C5102" s="17">
        <v>1396</v>
      </c>
      <c r="D5102" s="17" t="str">
        <f>INDEX(Hosts!$A:$O,MATCH(Places!$C5102,Hosts!$A:$A,0),MATCH(Places!D$1,Hosts!$1:$1,0))</f>
        <v>Within an hour</v>
      </c>
      <c r="E5102" s="87">
        <f>INDEX(Hosts!$A:$O,MATCH(Places!$C5102,Hosts!$A:$A,0),MATCH(Places!E$1,Hosts!$1:$1,0))</f>
        <v>1</v>
      </c>
      <c r="F5102" s="87">
        <f>INDEX(Hosts!$A:$O,MATCH(Places!$C5102,Hosts!$A:$A,0),MATCH(Places!F$1,Hosts!$1:$1,0))</f>
        <v>0.98</v>
      </c>
      <c r="G5102" s="17" t="str">
        <f>INDEX(Hosts!$A:$O,MATCH(Places!$C5102,Hosts!$A:$A,0),MATCH(Places!G$1,Hosts!$1:$1,0))</f>
        <v>Yes</v>
      </c>
      <c r="H5102" s="17">
        <v>12</v>
      </c>
      <c r="I5102" s="17" t="str">
        <f>INDEX(Neighborhoods!$A:$C,MATCH(Places!$H5102,Neighborhoods!$A:$A,0),MATCH(Places!I$1,Neighborhoods!$1:$1,0))</f>
        <v>Brooklyn</v>
      </c>
      <c r="J5102" s="17" t="str">
        <f>INDEX(Neighborhoods!$A:$C,MATCH(Places!$H5102,Neighborhoods!$A:$A,0),MATCH(Places!J$1,Neighborhoods!$1:$1,0))</f>
        <v>Williamsburg</v>
      </c>
      <c r="K5102" s="17" t="s">
        <v>11822</v>
      </c>
      <c r="L5102" s="17" t="str">
        <f t="shared" si="316"/>
        <v>No</v>
      </c>
      <c r="M5102" s="17">
        <v>3</v>
      </c>
      <c r="N5102" s="17" t="str" cm="1">
        <f t="array" ref="N5102">_xlfn.IFS(M5102&lt;=2,"Small",M5102&lt;=5,"Medium",M5102&gt;5,"Large")</f>
        <v>Medium</v>
      </c>
      <c r="O5102" s="65">
        <v>159</v>
      </c>
      <c r="P5102" s="87">
        <f t="shared" si="317"/>
        <v>0.03</v>
      </c>
      <c r="Q5102" s="68">
        <v>5</v>
      </c>
      <c r="R5102" s="68" t="str" cm="1">
        <f t="array" ref="R5102">_xlfn.SWITCH(ROUND(Q5102,0),5,"Excellent",4,"Good",3,"Ok","Bad")</f>
        <v>Excellent</v>
      </c>
      <c r="S5102" s="17">
        <v>18</v>
      </c>
      <c r="T5102" s="17" t="str">
        <f t="shared" si="318"/>
        <v>No</v>
      </c>
      <c r="U5102" s="82">
        <v>43703</v>
      </c>
      <c r="V5102" s="82">
        <v>44045</v>
      </c>
      <c r="W5102" s="17">
        <v>19</v>
      </c>
      <c r="X5102" s="17" t="str">
        <f t="shared" si="319"/>
        <v>Active</v>
      </c>
      <c r="Y5102" s="17" t="s">
        <v>15615</v>
      </c>
      <c r="Z5102" s="17"/>
    </row>
    <row r="5103" spans="1:26" x14ac:dyDescent="0.25">
      <c r="A5103">
        <v>5102</v>
      </c>
      <c r="B5103" s="17" t="s">
        <v>14375</v>
      </c>
      <c r="C5103" s="17">
        <v>3899</v>
      </c>
      <c r="D5103" s="17" t="str">
        <f>INDEX(Hosts!$A:$O,MATCH(Places!$C5103,Hosts!$A:$A,0),MATCH(Places!D$1,Hosts!$1:$1,0))</f>
        <v>Within a few hours</v>
      </c>
      <c r="E5103" s="87">
        <f>INDEX(Hosts!$A:$O,MATCH(Places!$C5103,Hosts!$A:$A,0),MATCH(Places!E$1,Hosts!$1:$1,0))</f>
        <v>1</v>
      </c>
      <c r="F5103" s="87">
        <f>INDEX(Hosts!$A:$O,MATCH(Places!$C5103,Hosts!$A:$A,0),MATCH(Places!F$1,Hosts!$1:$1,0))</f>
        <v>0.96</v>
      </c>
      <c r="G5103" s="17" t="str">
        <f>INDEX(Hosts!$A:$O,MATCH(Places!$C5103,Hosts!$A:$A,0),MATCH(Places!G$1,Hosts!$1:$1,0))</f>
        <v>Yes</v>
      </c>
      <c r="H5103" s="17">
        <v>12</v>
      </c>
      <c r="I5103" s="17" t="str">
        <f>INDEX(Neighborhoods!$A:$C,MATCH(Places!$H5103,Neighborhoods!$A:$A,0),MATCH(Places!I$1,Neighborhoods!$1:$1,0))</f>
        <v>Brooklyn</v>
      </c>
      <c r="J5103" s="17" t="str">
        <f>INDEX(Neighborhoods!$A:$C,MATCH(Places!$H5103,Neighborhoods!$A:$A,0),MATCH(Places!J$1,Neighborhoods!$1:$1,0))</f>
        <v>Williamsburg</v>
      </c>
      <c r="K5103" s="17" t="s">
        <v>11822</v>
      </c>
      <c r="L5103" s="17" t="str">
        <f t="shared" si="316"/>
        <v>No</v>
      </c>
      <c r="M5103" s="17">
        <v>6</v>
      </c>
      <c r="N5103" s="17" t="str" cm="1">
        <f t="array" ref="N5103">_xlfn.IFS(M5103&lt;=2,"Small",M5103&lt;=5,"Medium",M5103&gt;5,"Large")</f>
        <v>Large</v>
      </c>
      <c r="O5103" s="65">
        <v>161</v>
      </c>
      <c r="P5103" s="87">
        <f t="shared" si="317"/>
        <v>0.03</v>
      </c>
      <c r="Q5103" s="68">
        <v>4.91</v>
      </c>
      <c r="R5103" s="68" t="str" cm="1">
        <f t="array" ref="R5103">_xlfn.SWITCH(ROUND(Q5103,0),5,"Excellent",4,"Good",3,"Ok","Bad")</f>
        <v>Excellent</v>
      </c>
      <c r="S5103" s="17">
        <v>46</v>
      </c>
      <c r="T5103" s="17" t="str">
        <f t="shared" si="318"/>
        <v>No</v>
      </c>
      <c r="U5103" s="82">
        <v>43699</v>
      </c>
      <c r="V5103" s="82">
        <v>43904</v>
      </c>
      <c r="W5103" s="17">
        <v>71</v>
      </c>
      <c r="X5103" s="17" t="str">
        <f t="shared" si="319"/>
        <v>Active</v>
      </c>
      <c r="Y5103" s="17" t="s">
        <v>15615</v>
      </c>
      <c r="Z5103" s="17"/>
    </row>
    <row r="5104" spans="1:26" x14ac:dyDescent="0.25">
      <c r="A5104">
        <v>5103</v>
      </c>
      <c r="B5104" s="17" t="s">
        <v>15031</v>
      </c>
      <c r="C5104" s="17">
        <v>3953</v>
      </c>
      <c r="D5104" s="17" t="str">
        <f>INDEX(Hosts!$A:$O,MATCH(Places!$C5104,Hosts!$A:$A,0),MATCH(Places!D$1,Hosts!$1:$1,0))</f>
        <v>Within a few hours</v>
      </c>
      <c r="E5104" s="87">
        <f>INDEX(Hosts!$A:$O,MATCH(Places!$C5104,Hosts!$A:$A,0),MATCH(Places!E$1,Hosts!$1:$1,0))</f>
        <v>1</v>
      </c>
      <c r="F5104" s="87">
        <f>INDEX(Hosts!$A:$O,MATCH(Places!$C5104,Hosts!$A:$A,0),MATCH(Places!F$1,Hosts!$1:$1,0))</f>
        <v>0.93</v>
      </c>
      <c r="G5104" s="17" t="str">
        <f>INDEX(Hosts!$A:$O,MATCH(Places!$C5104,Hosts!$A:$A,0),MATCH(Places!G$1,Hosts!$1:$1,0))</f>
        <v>No</v>
      </c>
      <c r="H5104" s="17">
        <v>9</v>
      </c>
      <c r="I5104" s="17" t="str">
        <f>INDEX(Neighborhoods!$A:$C,MATCH(Places!$H5104,Neighborhoods!$A:$A,0),MATCH(Places!I$1,Neighborhoods!$1:$1,0))</f>
        <v>Brooklyn</v>
      </c>
      <c r="J5104" s="17" t="str">
        <f>INDEX(Neighborhoods!$A:$C,MATCH(Places!$H5104,Neighborhoods!$A:$A,0),MATCH(Places!J$1,Neighborhoods!$1:$1,0))</f>
        <v>Crown Heights</v>
      </c>
      <c r="K5104" s="17" t="s">
        <v>1</v>
      </c>
      <c r="L5104" s="17" t="str">
        <f t="shared" si="316"/>
        <v>Yes</v>
      </c>
      <c r="M5104" s="17">
        <v>4</v>
      </c>
      <c r="N5104" s="17" t="str" cm="1">
        <f t="array" ref="N5104">_xlfn.IFS(M5104&lt;=2,"Small",M5104&lt;=5,"Medium",M5104&gt;5,"Large")</f>
        <v>Medium</v>
      </c>
      <c r="O5104" s="65">
        <v>45</v>
      </c>
      <c r="P5104" s="87">
        <f t="shared" si="317"/>
        <v>0.03</v>
      </c>
      <c r="Q5104" s="68">
        <v>5</v>
      </c>
      <c r="R5104" s="68" t="str" cm="1">
        <f t="array" ref="R5104">_xlfn.SWITCH(ROUND(Q5104,0),5,"Excellent",4,"Good",3,"Ok","Bad")</f>
        <v>Excellent</v>
      </c>
      <c r="S5104" s="17">
        <v>9</v>
      </c>
      <c r="T5104" s="17" t="str">
        <f t="shared" si="318"/>
        <v>No</v>
      </c>
      <c r="U5104" s="82">
        <v>43732</v>
      </c>
      <c r="V5104" s="82">
        <v>44015</v>
      </c>
      <c r="W5104" s="17">
        <v>64</v>
      </c>
      <c r="X5104" s="17" t="str">
        <f t="shared" si="319"/>
        <v>Active</v>
      </c>
      <c r="Y5104" s="17" t="s">
        <v>15616</v>
      </c>
      <c r="Z5104" s="17"/>
    </row>
    <row r="5105" spans="1:26" x14ac:dyDescent="0.25">
      <c r="A5105">
        <v>5104</v>
      </c>
      <c r="B5105" s="17" t="s">
        <v>14241</v>
      </c>
      <c r="C5105" s="17">
        <v>2561</v>
      </c>
      <c r="D5105" s="17" t="str">
        <f>INDEX(Hosts!$A:$O,MATCH(Places!$C5105,Hosts!$A:$A,0),MATCH(Places!D$1,Hosts!$1:$1,0))</f>
        <v>Within an hour</v>
      </c>
      <c r="E5105" s="87">
        <f>INDEX(Hosts!$A:$O,MATCH(Places!$C5105,Hosts!$A:$A,0),MATCH(Places!E$1,Hosts!$1:$1,0))</f>
        <v>1</v>
      </c>
      <c r="F5105" s="87">
        <f>INDEX(Hosts!$A:$O,MATCH(Places!$C5105,Hosts!$A:$A,0),MATCH(Places!F$1,Hosts!$1:$1,0))</f>
        <v>0.99</v>
      </c>
      <c r="G5105" s="17" t="str">
        <f>INDEX(Hosts!$A:$O,MATCH(Places!$C5105,Hosts!$A:$A,0),MATCH(Places!G$1,Hosts!$1:$1,0))</f>
        <v>No</v>
      </c>
      <c r="H5105" s="17">
        <v>7</v>
      </c>
      <c r="I5105" s="17" t="str">
        <f>INDEX(Neighborhoods!$A:$C,MATCH(Places!$H5105,Neighborhoods!$A:$A,0),MATCH(Places!I$1,Neighborhoods!$1:$1,0))</f>
        <v>Brooklyn</v>
      </c>
      <c r="J5105" s="17" t="str">
        <f>INDEX(Neighborhoods!$A:$C,MATCH(Places!$H5105,Neighborhoods!$A:$A,0),MATCH(Places!J$1,Neighborhoods!$1:$1,0))</f>
        <v>Bedford-Stuyvesant</v>
      </c>
      <c r="K5105" s="17" t="s">
        <v>1</v>
      </c>
      <c r="L5105" s="17" t="str">
        <f t="shared" si="316"/>
        <v>Yes</v>
      </c>
      <c r="M5105" s="17">
        <v>2</v>
      </c>
      <c r="N5105" s="17" t="str" cm="1">
        <f t="array" ref="N5105">_xlfn.IFS(M5105&lt;=2,"Small",M5105&lt;=5,"Medium",M5105&gt;5,"Large")</f>
        <v>Small</v>
      </c>
      <c r="O5105" s="65">
        <v>45</v>
      </c>
      <c r="P5105" s="87">
        <f t="shared" si="317"/>
        <v>0.03</v>
      </c>
      <c r="Q5105" s="68">
        <v>4.58</v>
      </c>
      <c r="R5105" s="68" t="str" cm="1">
        <f t="array" ref="R5105">_xlfn.SWITCH(ROUND(Q5105,0),5,"Excellent",4,"Good",3,"Ok","Bad")</f>
        <v>Excellent</v>
      </c>
      <c r="S5105" s="17">
        <v>26</v>
      </c>
      <c r="T5105" s="17" t="str">
        <f t="shared" si="318"/>
        <v>No</v>
      </c>
      <c r="U5105" s="82">
        <v>43694</v>
      </c>
      <c r="V5105" s="82">
        <v>44044</v>
      </c>
      <c r="W5105" s="17">
        <v>164</v>
      </c>
      <c r="X5105" s="17" t="str">
        <f t="shared" si="319"/>
        <v>Active</v>
      </c>
      <c r="Y5105" s="17" t="s">
        <v>15615</v>
      </c>
      <c r="Z5105" s="17"/>
    </row>
    <row r="5106" spans="1:26" x14ac:dyDescent="0.25">
      <c r="A5106">
        <v>5105</v>
      </c>
      <c r="B5106" s="17" t="s">
        <v>15212</v>
      </c>
      <c r="C5106" s="17">
        <v>3946</v>
      </c>
      <c r="D5106" s="17" t="str">
        <f>INDEX(Hosts!$A:$O,MATCH(Places!$C5106,Hosts!$A:$A,0),MATCH(Places!D$1,Hosts!$1:$1,0))</f>
        <v>Within a few hours</v>
      </c>
      <c r="E5106" s="87">
        <f>INDEX(Hosts!$A:$O,MATCH(Places!$C5106,Hosts!$A:$A,0),MATCH(Places!E$1,Hosts!$1:$1,0))</f>
        <v>1</v>
      </c>
      <c r="F5106" s="87">
        <f>INDEX(Hosts!$A:$O,MATCH(Places!$C5106,Hosts!$A:$A,0),MATCH(Places!F$1,Hosts!$1:$1,0))</f>
        <v>0.92</v>
      </c>
      <c r="G5106" s="17" t="str">
        <f>INDEX(Hosts!$A:$O,MATCH(Places!$C5106,Hosts!$A:$A,0),MATCH(Places!G$1,Hosts!$1:$1,0))</f>
        <v>No</v>
      </c>
      <c r="H5106" s="17">
        <v>20</v>
      </c>
      <c r="I5106" s="17" t="str">
        <f>INDEX(Neighborhoods!$A:$C,MATCH(Places!$H5106,Neighborhoods!$A:$A,0),MATCH(Places!I$1,Neighborhoods!$1:$1,0))</f>
        <v>Manhattan</v>
      </c>
      <c r="J5106" s="17" t="str">
        <f>INDEX(Neighborhoods!$A:$C,MATCH(Places!$H5106,Neighborhoods!$A:$A,0),MATCH(Places!J$1,Neighborhoods!$1:$1,0))</f>
        <v>Upper West Side</v>
      </c>
      <c r="K5106" s="17" t="s">
        <v>1</v>
      </c>
      <c r="L5106" s="17" t="str">
        <f t="shared" si="316"/>
        <v>Yes</v>
      </c>
      <c r="M5106" s="17">
        <v>6</v>
      </c>
      <c r="N5106" s="17" t="str" cm="1">
        <f t="array" ref="N5106">_xlfn.IFS(M5106&lt;=2,"Small",M5106&lt;=5,"Medium",M5106&gt;5,"Large")</f>
        <v>Large</v>
      </c>
      <c r="O5106" s="65">
        <v>449</v>
      </c>
      <c r="P5106" s="87">
        <f t="shared" si="317"/>
        <v>0.04</v>
      </c>
      <c r="Q5106" s="68">
        <v>4.58</v>
      </c>
      <c r="R5106" s="68" t="str" cm="1">
        <f t="array" ref="R5106">_xlfn.SWITCH(ROUND(Q5106,0),5,"Excellent",4,"Good",3,"Ok","Bad")</f>
        <v>Excellent</v>
      </c>
      <c r="S5106" s="17">
        <v>24</v>
      </c>
      <c r="T5106" s="17" t="str">
        <f t="shared" si="318"/>
        <v>No</v>
      </c>
      <c r="U5106" s="82">
        <v>43697</v>
      </c>
      <c r="V5106" s="82">
        <v>44034</v>
      </c>
      <c r="W5106" s="17">
        <v>188</v>
      </c>
      <c r="X5106" s="17" t="str">
        <f t="shared" si="319"/>
        <v>Active</v>
      </c>
      <c r="Y5106" s="17" t="s">
        <v>15616</v>
      </c>
      <c r="Z5106" s="17"/>
    </row>
    <row r="5107" spans="1:26" x14ac:dyDescent="0.25">
      <c r="A5107">
        <v>5106</v>
      </c>
      <c r="B5107" s="17" t="s">
        <v>14517</v>
      </c>
      <c r="C5107" s="17">
        <v>825</v>
      </c>
      <c r="D5107" s="17" t="str">
        <f>INDEX(Hosts!$A:$O,MATCH(Places!$C5107,Hosts!$A:$A,0),MATCH(Places!D$1,Hosts!$1:$1,0))</f>
        <v>Within an hour</v>
      </c>
      <c r="E5107" s="87">
        <f>INDEX(Hosts!$A:$O,MATCH(Places!$C5107,Hosts!$A:$A,0),MATCH(Places!E$1,Hosts!$1:$1,0))</f>
        <v>1</v>
      </c>
      <c r="F5107" s="87">
        <f>INDEX(Hosts!$A:$O,MATCH(Places!$C5107,Hosts!$A:$A,0),MATCH(Places!F$1,Hosts!$1:$1,0))</f>
        <v>0.95</v>
      </c>
      <c r="G5107" s="17" t="str">
        <f>INDEX(Hosts!$A:$O,MATCH(Places!$C5107,Hosts!$A:$A,0),MATCH(Places!G$1,Hosts!$1:$1,0))</f>
        <v>Yes</v>
      </c>
      <c r="H5107" s="17">
        <v>7</v>
      </c>
      <c r="I5107" s="17" t="str">
        <f>INDEX(Neighborhoods!$A:$C,MATCH(Places!$H5107,Neighborhoods!$A:$A,0),MATCH(Places!I$1,Neighborhoods!$1:$1,0))</f>
        <v>Brooklyn</v>
      </c>
      <c r="J5107" s="17" t="str">
        <f>INDEX(Neighborhoods!$A:$C,MATCH(Places!$H5107,Neighborhoods!$A:$A,0),MATCH(Places!J$1,Neighborhoods!$1:$1,0))</f>
        <v>Bedford-Stuyvesant</v>
      </c>
      <c r="K5107" s="17" t="s">
        <v>11822</v>
      </c>
      <c r="L5107" s="17" t="str">
        <f t="shared" si="316"/>
        <v>No</v>
      </c>
      <c r="M5107" s="17">
        <v>6</v>
      </c>
      <c r="N5107" s="17" t="str" cm="1">
        <f t="array" ref="N5107">_xlfn.IFS(M5107&lt;=2,"Small",M5107&lt;=5,"Medium",M5107&gt;5,"Large")</f>
        <v>Large</v>
      </c>
      <c r="O5107" s="65">
        <v>84</v>
      </c>
      <c r="P5107" s="87">
        <f t="shared" si="317"/>
        <v>0.03</v>
      </c>
      <c r="Q5107" s="68">
        <v>4.9800000000000004</v>
      </c>
      <c r="R5107" s="68" t="str" cm="1">
        <f t="array" ref="R5107">_xlfn.SWITCH(ROUND(Q5107,0),5,"Excellent",4,"Good",3,"Ok","Bad")</f>
        <v>Excellent</v>
      </c>
      <c r="S5107" s="17">
        <v>47</v>
      </c>
      <c r="T5107" s="17" t="str">
        <f t="shared" si="318"/>
        <v>No</v>
      </c>
      <c r="U5107" s="82">
        <v>43678</v>
      </c>
      <c r="V5107" s="82">
        <v>44037</v>
      </c>
      <c r="W5107" s="17">
        <v>139</v>
      </c>
      <c r="X5107" s="17" t="str">
        <f t="shared" si="319"/>
        <v>Active</v>
      </c>
      <c r="Y5107" s="17" t="s">
        <v>15615</v>
      </c>
      <c r="Z5107" s="17"/>
    </row>
    <row r="5108" spans="1:26" x14ac:dyDescent="0.25">
      <c r="A5108">
        <v>5107</v>
      </c>
      <c r="B5108" s="17" t="s">
        <v>15016</v>
      </c>
      <c r="C5108" s="17">
        <v>2561</v>
      </c>
      <c r="D5108" s="17" t="str">
        <f>INDEX(Hosts!$A:$O,MATCH(Places!$C5108,Hosts!$A:$A,0),MATCH(Places!D$1,Hosts!$1:$1,0))</f>
        <v>Within an hour</v>
      </c>
      <c r="E5108" s="87">
        <f>INDEX(Hosts!$A:$O,MATCH(Places!$C5108,Hosts!$A:$A,0),MATCH(Places!E$1,Hosts!$1:$1,0))</f>
        <v>1</v>
      </c>
      <c r="F5108" s="87">
        <f>INDEX(Hosts!$A:$O,MATCH(Places!$C5108,Hosts!$A:$A,0),MATCH(Places!F$1,Hosts!$1:$1,0))</f>
        <v>0.99</v>
      </c>
      <c r="G5108" s="17" t="str">
        <f>INDEX(Hosts!$A:$O,MATCH(Places!$C5108,Hosts!$A:$A,0),MATCH(Places!G$1,Hosts!$1:$1,0))</f>
        <v>No</v>
      </c>
      <c r="H5108" s="17">
        <v>7</v>
      </c>
      <c r="I5108" s="17" t="str">
        <f>INDEX(Neighborhoods!$A:$C,MATCH(Places!$H5108,Neighborhoods!$A:$A,0),MATCH(Places!I$1,Neighborhoods!$1:$1,0))</f>
        <v>Brooklyn</v>
      </c>
      <c r="J5108" s="17" t="str">
        <f>INDEX(Neighborhoods!$A:$C,MATCH(Places!$H5108,Neighborhoods!$A:$A,0),MATCH(Places!J$1,Neighborhoods!$1:$1,0))</f>
        <v>Bedford-Stuyvesant</v>
      </c>
      <c r="K5108" s="17" t="s">
        <v>1</v>
      </c>
      <c r="L5108" s="17" t="str">
        <f t="shared" si="316"/>
        <v>Yes</v>
      </c>
      <c r="M5108" s="17">
        <v>2</v>
      </c>
      <c r="N5108" s="17" t="str" cm="1">
        <f t="array" ref="N5108">_xlfn.IFS(M5108&lt;=2,"Small",M5108&lt;=5,"Medium",M5108&gt;5,"Large")</f>
        <v>Small</v>
      </c>
      <c r="O5108" s="65">
        <v>89</v>
      </c>
      <c r="P5108" s="87">
        <f t="shared" si="317"/>
        <v>0.03</v>
      </c>
      <c r="Q5108" s="68">
        <v>4.5</v>
      </c>
      <c r="R5108" s="68" t="str" cm="1">
        <f t="array" ref="R5108">_xlfn.SWITCH(ROUND(Q5108,0),5,"Excellent",4,"Good",3,"Ok","Bad")</f>
        <v>Excellent</v>
      </c>
      <c r="S5108" s="17">
        <v>32</v>
      </c>
      <c r="T5108" s="17" t="str">
        <f t="shared" si="318"/>
        <v>No</v>
      </c>
      <c r="U5108" s="82">
        <v>43693</v>
      </c>
      <c r="V5108" s="82">
        <v>44037</v>
      </c>
      <c r="W5108" s="17">
        <v>74</v>
      </c>
      <c r="X5108" s="17" t="str">
        <f t="shared" si="319"/>
        <v>Active</v>
      </c>
      <c r="Y5108" s="17" t="s">
        <v>15615</v>
      </c>
      <c r="Z5108" s="17"/>
    </row>
    <row r="5109" spans="1:26" x14ac:dyDescent="0.25">
      <c r="A5109">
        <v>5108</v>
      </c>
      <c r="B5109" s="17" t="s">
        <v>13988</v>
      </c>
      <c r="C5109" s="17">
        <v>3505</v>
      </c>
      <c r="D5109" s="17" t="str">
        <f>INDEX(Hosts!$A:$O,MATCH(Places!$C5109,Hosts!$A:$A,0),MATCH(Places!D$1,Hosts!$1:$1,0))</f>
        <v>Within an hour</v>
      </c>
      <c r="E5109" s="87">
        <f>INDEX(Hosts!$A:$O,MATCH(Places!$C5109,Hosts!$A:$A,0),MATCH(Places!E$1,Hosts!$1:$1,0))</f>
        <v>1</v>
      </c>
      <c r="F5109" s="87">
        <f>INDEX(Hosts!$A:$O,MATCH(Places!$C5109,Hosts!$A:$A,0),MATCH(Places!F$1,Hosts!$1:$1,0))</f>
        <v>1</v>
      </c>
      <c r="G5109" s="17" t="str">
        <f>INDEX(Hosts!$A:$O,MATCH(Places!$C5109,Hosts!$A:$A,0),MATCH(Places!G$1,Hosts!$1:$1,0))</f>
        <v>Yes</v>
      </c>
      <c r="H5109" s="17">
        <v>25</v>
      </c>
      <c r="I5109" s="17" t="str">
        <f>INDEX(Neighborhoods!$A:$C,MATCH(Places!$H5109,Neighborhoods!$A:$A,0),MATCH(Places!I$1,Neighborhoods!$1:$1,0))</f>
        <v>Queens</v>
      </c>
      <c r="J5109" s="17" t="str">
        <f>INDEX(Neighborhoods!$A:$C,MATCH(Places!$H5109,Neighborhoods!$A:$A,0),MATCH(Places!J$1,Neighborhoods!$1:$1,0))</f>
        <v>Ridgewood</v>
      </c>
      <c r="K5109" s="17" t="s">
        <v>1</v>
      </c>
      <c r="L5109" s="17" t="str">
        <f t="shared" si="316"/>
        <v>Yes</v>
      </c>
      <c r="M5109" s="17">
        <v>1</v>
      </c>
      <c r="N5109" s="17" t="str" cm="1">
        <f t="array" ref="N5109">_xlfn.IFS(M5109&lt;=2,"Small",M5109&lt;=5,"Medium",M5109&gt;5,"Large")</f>
        <v>Small</v>
      </c>
      <c r="O5109" s="65">
        <v>47</v>
      </c>
      <c r="P5109" s="87">
        <f t="shared" si="317"/>
        <v>0.03</v>
      </c>
      <c r="Q5109" s="68">
        <v>4.92</v>
      </c>
      <c r="R5109" s="68" t="str" cm="1">
        <f t="array" ref="R5109">_xlfn.SWITCH(ROUND(Q5109,0),5,"Excellent",4,"Good",3,"Ok","Bad")</f>
        <v>Excellent</v>
      </c>
      <c r="S5109" s="17">
        <v>12</v>
      </c>
      <c r="T5109" s="17" t="str">
        <f t="shared" si="318"/>
        <v>No</v>
      </c>
      <c r="U5109" s="82">
        <v>43675</v>
      </c>
      <c r="V5109" s="82">
        <v>43750</v>
      </c>
      <c r="W5109" s="17">
        <v>364</v>
      </c>
      <c r="X5109" s="17" t="str">
        <f t="shared" si="319"/>
        <v>Active</v>
      </c>
      <c r="Y5109" s="17" t="s">
        <v>15616</v>
      </c>
      <c r="Z5109" s="17"/>
    </row>
    <row r="5110" spans="1:26" x14ac:dyDescent="0.25">
      <c r="A5110">
        <v>5109</v>
      </c>
      <c r="B5110" s="17" t="s">
        <v>15168</v>
      </c>
      <c r="C5110" s="17">
        <v>3956</v>
      </c>
      <c r="D5110" s="17" t="str">
        <f>INDEX(Hosts!$A:$O,MATCH(Places!$C5110,Hosts!$A:$A,0),MATCH(Places!D$1,Hosts!$1:$1,0))</f>
        <v>Within a day</v>
      </c>
      <c r="E5110" s="87">
        <f>INDEX(Hosts!$A:$O,MATCH(Places!$C5110,Hosts!$A:$A,0),MATCH(Places!E$1,Hosts!$1:$1,0))</f>
        <v>0.65</v>
      </c>
      <c r="F5110" s="87">
        <f>INDEX(Hosts!$A:$O,MATCH(Places!$C5110,Hosts!$A:$A,0),MATCH(Places!F$1,Hosts!$1:$1,0))</f>
        <v>0.7</v>
      </c>
      <c r="G5110" s="17" t="str">
        <f>INDEX(Hosts!$A:$O,MATCH(Places!$C5110,Hosts!$A:$A,0),MATCH(Places!G$1,Hosts!$1:$1,0))</f>
        <v>No</v>
      </c>
      <c r="H5110" s="17">
        <v>17</v>
      </c>
      <c r="I5110" s="17" t="str">
        <f>INDEX(Neighborhoods!$A:$C,MATCH(Places!$H5110,Neighborhoods!$A:$A,0),MATCH(Places!I$1,Neighborhoods!$1:$1,0))</f>
        <v>Manhattan</v>
      </c>
      <c r="J5110" s="17" t="str">
        <f>INDEX(Neighborhoods!$A:$C,MATCH(Places!$H5110,Neighborhoods!$A:$A,0),MATCH(Places!J$1,Neighborhoods!$1:$1,0))</f>
        <v>Hell's Kitchen</v>
      </c>
      <c r="K5110" s="17" t="s">
        <v>1</v>
      </c>
      <c r="L5110" s="17" t="str">
        <f t="shared" si="316"/>
        <v>Yes</v>
      </c>
      <c r="M5110" s="17">
        <v>2</v>
      </c>
      <c r="N5110" s="17" t="str" cm="1">
        <f t="array" ref="N5110">_xlfn.IFS(M5110&lt;=2,"Small",M5110&lt;=5,"Medium",M5110&gt;5,"Large")</f>
        <v>Small</v>
      </c>
      <c r="O5110" s="65">
        <v>10000</v>
      </c>
      <c r="P5110" s="87">
        <f t="shared" si="317"/>
        <v>7.0000000000000007E-2</v>
      </c>
      <c r="Q5110" s="68">
        <v>4.8</v>
      </c>
      <c r="R5110" s="68" t="str" cm="1">
        <f t="array" ref="R5110">_xlfn.SWITCH(ROUND(Q5110,0),5,"Excellent",4,"Good",3,"Ok","Bad")</f>
        <v>Excellent</v>
      </c>
      <c r="S5110" s="17">
        <v>5</v>
      </c>
      <c r="T5110" s="17" t="str">
        <f t="shared" si="318"/>
        <v>No</v>
      </c>
      <c r="U5110" s="82">
        <v>43673</v>
      </c>
      <c r="V5110" s="82">
        <v>43832</v>
      </c>
      <c r="W5110" s="17">
        <v>365</v>
      </c>
      <c r="X5110" s="17" t="str">
        <f t="shared" si="319"/>
        <v>Active</v>
      </c>
      <c r="Y5110" s="17" t="s">
        <v>15616</v>
      </c>
      <c r="Z5110" s="17"/>
    </row>
    <row r="5111" spans="1:26" x14ac:dyDescent="0.25">
      <c r="A5111">
        <v>5110</v>
      </c>
      <c r="B5111" s="17" t="s">
        <v>14430</v>
      </c>
      <c r="C5111" s="17">
        <v>1219</v>
      </c>
      <c r="D5111" s="17" t="str">
        <f>INDEX(Hosts!$A:$O,MATCH(Places!$C5111,Hosts!$A:$A,0),MATCH(Places!D$1,Hosts!$1:$1,0))</f>
        <v>Within an hour</v>
      </c>
      <c r="E5111" s="87">
        <f>INDEX(Hosts!$A:$O,MATCH(Places!$C5111,Hosts!$A:$A,0),MATCH(Places!E$1,Hosts!$1:$1,0))</f>
        <v>1</v>
      </c>
      <c r="F5111" s="87">
        <f>INDEX(Hosts!$A:$O,MATCH(Places!$C5111,Hosts!$A:$A,0),MATCH(Places!F$1,Hosts!$1:$1,0))</f>
        <v>0.96</v>
      </c>
      <c r="G5111" s="17" t="str">
        <f>INDEX(Hosts!$A:$O,MATCH(Places!$C5111,Hosts!$A:$A,0),MATCH(Places!G$1,Hosts!$1:$1,0))</f>
        <v>Yes</v>
      </c>
      <c r="H5111" s="17">
        <v>12</v>
      </c>
      <c r="I5111" s="17" t="str">
        <f>INDEX(Neighborhoods!$A:$C,MATCH(Places!$H5111,Neighborhoods!$A:$A,0),MATCH(Places!I$1,Neighborhoods!$1:$1,0))</f>
        <v>Brooklyn</v>
      </c>
      <c r="J5111" s="17" t="str">
        <f>INDEX(Neighborhoods!$A:$C,MATCH(Places!$H5111,Neighborhoods!$A:$A,0),MATCH(Places!J$1,Neighborhoods!$1:$1,0))</f>
        <v>Williamsburg</v>
      </c>
      <c r="K5111" s="17" t="s">
        <v>1</v>
      </c>
      <c r="L5111" s="17" t="str">
        <f t="shared" si="316"/>
        <v>Yes</v>
      </c>
      <c r="M5111" s="17">
        <v>2</v>
      </c>
      <c r="N5111" s="17" t="str" cm="1">
        <f t="array" ref="N5111">_xlfn.IFS(M5111&lt;=2,"Small",M5111&lt;=5,"Medium",M5111&gt;5,"Large")</f>
        <v>Small</v>
      </c>
      <c r="O5111" s="65">
        <v>65</v>
      </c>
      <c r="P5111" s="87">
        <f t="shared" si="317"/>
        <v>0.03</v>
      </c>
      <c r="Q5111" s="68">
        <v>4.96</v>
      </c>
      <c r="R5111" s="68" t="str" cm="1">
        <f t="array" ref="R5111">_xlfn.SWITCH(ROUND(Q5111,0),5,"Excellent",4,"Good",3,"Ok","Bad")</f>
        <v>Excellent</v>
      </c>
      <c r="S5111" s="17">
        <v>28</v>
      </c>
      <c r="T5111" s="17" t="str">
        <f t="shared" si="318"/>
        <v>No</v>
      </c>
      <c r="U5111" s="82">
        <v>43696</v>
      </c>
      <c r="V5111" s="82">
        <v>43884</v>
      </c>
      <c r="W5111" s="17">
        <v>0</v>
      </c>
      <c r="X5111" s="17" t="str">
        <f t="shared" si="319"/>
        <v>Inactive</v>
      </c>
      <c r="Y5111" s="17" t="s">
        <v>15615</v>
      </c>
      <c r="Z5111" s="17"/>
    </row>
    <row r="5112" spans="1:26" x14ac:dyDescent="0.25">
      <c r="A5112">
        <v>5111</v>
      </c>
      <c r="B5112" s="17" t="s">
        <v>13863</v>
      </c>
      <c r="C5112" s="17">
        <v>3958</v>
      </c>
      <c r="D5112" s="17" t="str">
        <f>INDEX(Hosts!$A:$O,MATCH(Places!$C5112,Hosts!$A:$A,0),MATCH(Places!D$1,Hosts!$1:$1,0))</f>
        <v>Within an hour</v>
      </c>
      <c r="E5112" s="87">
        <f>INDEX(Hosts!$A:$O,MATCH(Places!$C5112,Hosts!$A:$A,0),MATCH(Places!E$1,Hosts!$1:$1,0))</f>
        <v>1</v>
      </c>
      <c r="F5112" s="87">
        <f>INDEX(Hosts!$A:$O,MATCH(Places!$C5112,Hosts!$A:$A,0),MATCH(Places!F$1,Hosts!$1:$1,0))</f>
        <v>1</v>
      </c>
      <c r="G5112" s="17" t="str">
        <f>INDEX(Hosts!$A:$O,MATCH(Places!$C5112,Hosts!$A:$A,0),MATCH(Places!G$1,Hosts!$1:$1,0))</f>
        <v>Yes</v>
      </c>
      <c r="H5112" s="17">
        <v>7</v>
      </c>
      <c r="I5112" s="17" t="str">
        <f>INDEX(Neighborhoods!$A:$C,MATCH(Places!$H5112,Neighborhoods!$A:$A,0),MATCH(Places!I$1,Neighborhoods!$1:$1,0))</f>
        <v>Brooklyn</v>
      </c>
      <c r="J5112" s="17" t="str">
        <f>INDEX(Neighborhoods!$A:$C,MATCH(Places!$H5112,Neighborhoods!$A:$A,0),MATCH(Places!J$1,Neighborhoods!$1:$1,0))</f>
        <v>Bedford-Stuyvesant</v>
      </c>
      <c r="K5112" s="17" t="s">
        <v>11822</v>
      </c>
      <c r="L5112" s="17" t="str">
        <f t="shared" si="316"/>
        <v>No</v>
      </c>
      <c r="M5112" s="17">
        <v>2</v>
      </c>
      <c r="N5112" s="17" t="str" cm="1">
        <f t="array" ref="N5112">_xlfn.IFS(M5112&lt;=2,"Small",M5112&lt;=5,"Medium",M5112&gt;5,"Large")</f>
        <v>Small</v>
      </c>
      <c r="O5112" s="65">
        <v>114</v>
      </c>
      <c r="P5112" s="87">
        <f t="shared" si="317"/>
        <v>0.03</v>
      </c>
      <c r="Q5112" s="68">
        <v>5</v>
      </c>
      <c r="R5112" s="68" t="str" cm="1">
        <f t="array" ref="R5112">_xlfn.SWITCH(ROUND(Q5112,0),5,"Excellent",4,"Good",3,"Ok","Bad")</f>
        <v>Excellent</v>
      </c>
      <c r="S5112" s="17">
        <v>26</v>
      </c>
      <c r="T5112" s="17" t="str">
        <f t="shared" si="318"/>
        <v>No</v>
      </c>
      <c r="U5112" s="82">
        <v>43693</v>
      </c>
      <c r="V5112" s="82">
        <v>43976</v>
      </c>
      <c r="W5112" s="17">
        <v>121</v>
      </c>
      <c r="X5112" s="17" t="str">
        <f t="shared" si="319"/>
        <v>Active</v>
      </c>
      <c r="Y5112" s="17" t="s">
        <v>15616</v>
      </c>
      <c r="Z5112" s="17"/>
    </row>
    <row r="5113" spans="1:26" x14ac:dyDescent="0.25">
      <c r="A5113">
        <v>5112</v>
      </c>
      <c r="B5113" s="17" t="s">
        <v>14887</v>
      </c>
      <c r="C5113" s="17">
        <v>3960</v>
      </c>
      <c r="D5113" s="17" t="str">
        <f>INDEX(Hosts!$A:$O,MATCH(Places!$C5113,Hosts!$A:$A,0),MATCH(Places!D$1,Hosts!$1:$1,0))</f>
        <v>Within an hour</v>
      </c>
      <c r="E5113" s="87">
        <f>INDEX(Hosts!$A:$O,MATCH(Places!$C5113,Hosts!$A:$A,0),MATCH(Places!E$1,Hosts!$1:$1,0))</f>
        <v>1</v>
      </c>
      <c r="F5113" s="87">
        <f>INDEX(Hosts!$A:$O,MATCH(Places!$C5113,Hosts!$A:$A,0),MATCH(Places!F$1,Hosts!$1:$1,0))</f>
        <v>0.82</v>
      </c>
      <c r="G5113" s="17" t="str">
        <f>INDEX(Hosts!$A:$O,MATCH(Places!$C5113,Hosts!$A:$A,0),MATCH(Places!G$1,Hosts!$1:$1,0))</f>
        <v>No</v>
      </c>
      <c r="H5113" s="17">
        <v>17</v>
      </c>
      <c r="I5113" s="17" t="str">
        <f>INDEX(Neighborhoods!$A:$C,MATCH(Places!$H5113,Neighborhoods!$A:$A,0),MATCH(Places!I$1,Neighborhoods!$1:$1,0))</f>
        <v>Manhattan</v>
      </c>
      <c r="J5113" s="17" t="str">
        <f>INDEX(Neighborhoods!$A:$C,MATCH(Places!$H5113,Neighborhoods!$A:$A,0),MATCH(Places!J$1,Neighborhoods!$1:$1,0))</f>
        <v>Hell's Kitchen</v>
      </c>
      <c r="K5113" s="17" t="s">
        <v>11822</v>
      </c>
      <c r="L5113" s="17" t="str">
        <f t="shared" si="316"/>
        <v>No</v>
      </c>
      <c r="M5113" s="17">
        <v>2</v>
      </c>
      <c r="N5113" s="17" t="str" cm="1">
        <f t="array" ref="N5113">_xlfn.IFS(M5113&lt;=2,"Small",M5113&lt;=5,"Medium",M5113&gt;5,"Large")</f>
        <v>Small</v>
      </c>
      <c r="O5113" s="65">
        <v>78</v>
      </c>
      <c r="P5113" s="87">
        <f t="shared" si="317"/>
        <v>0.03</v>
      </c>
      <c r="Q5113" s="68">
        <v>4.8499999999999996</v>
      </c>
      <c r="R5113" s="68" t="str" cm="1">
        <f t="array" ref="R5113">_xlfn.SWITCH(ROUND(Q5113,0),5,"Excellent",4,"Good",3,"Ok","Bad")</f>
        <v>Excellent</v>
      </c>
      <c r="S5113" s="17">
        <v>20</v>
      </c>
      <c r="T5113" s="17" t="str">
        <f t="shared" si="318"/>
        <v>No</v>
      </c>
      <c r="U5113" s="82">
        <v>43710</v>
      </c>
      <c r="V5113" s="82">
        <v>44016</v>
      </c>
      <c r="W5113" s="17">
        <v>251</v>
      </c>
      <c r="X5113" s="17" t="str">
        <f t="shared" si="319"/>
        <v>Active</v>
      </c>
      <c r="Y5113" s="17" t="s">
        <v>15615</v>
      </c>
      <c r="Z5113" s="17"/>
    </row>
    <row r="5114" spans="1:26" x14ac:dyDescent="0.25">
      <c r="A5114">
        <v>5113</v>
      </c>
      <c r="B5114" s="17" t="s">
        <v>14383</v>
      </c>
      <c r="C5114" s="17">
        <v>3951</v>
      </c>
      <c r="D5114" s="17" t="str">
        <f>INDEX(Hosts!$A:$O,MATCH(Places!$C5114,Hosts!$A:$A,0),MATCH(Places!D$1,Hosts!$1:$1,0))</f>
        <v>Within an hour</v>
      </c>
      <c r="E5114" s="87">
        <f>INDEX(Hosts!$A:$O,MATCH(Places!$C5114,Hosts!$A:$A,0),MATCH(Places!E$1,Hosts!$1:$1,0))</f>
        <v>0.9</v>
      </c>
      <c r="F5114" s="87">
        <f>INDEX(Hosts!$A:$O,MATCH(Places!$C5114,Hosts!$A:$A,0),MATCH(Places!F$1,Hosts!$1:$1,0))</f>
        <v>0.83</v>
      </c>
      <c r="G5114" s="17" t="str">
        <f>INDEX(Hosts!$A:$O,MATCH(Places!$C5114,Hosts!$A:$A,0),MATCH(Places!G$1,Hosts!$1:$1,0))</f>
        <v>No</v>
      </c>
      <c r="H5114" s="17">
        <v>9</v>
      </c>
      <c r="I5114" s="17" t="str">
        <f>INDEX(Neighborhoods!$A:$C,MATCH(Places!$H5114,Neighborhoods!$A:$A,0),MATCH(Places!I$1,Neighborhoods!$1:$1,0))</f>
        <v>Brooklyn</v>
      </c>
      <c r="J5114" s="17" t="str">
        <f>INDEX(Neighborhoods!$A:$C,MATCH(Places!$H5114,Neighborhoods!$A:$A,0),MATCH(Places!J$1,Neighborhoods!$1:$1,0))</f>
        <v>Crown Heights</v>
      </c>
      <c r="K5114" s="17" t="s">
        <v>1</v>
      </c>
      <c r="L5114" s="17" t="str">
        <f t="shared" si="316"/>
        <v>Yes</v>
      </c>
      <c r="M5114" s="17">
        <v>1</v>
      </c>
      <c r="N5114" s="17" t="str" cm="1">
        <f t="array" ref="N5114">_xlfn.IFS(M5114&lt;=2,"Small",M5114&lt;=5,"Medium",M5114&gt;5,"Large")</f>
        <v>Small</v>
      </c>
      <c r="O5114" s="65">
        <v>49</v>
      </c>
      <c r="P5114" s="87">
        <f t="shared" si="317"/>
        <v>0.03</v>
      </c>
      <c r="Q5114" s="68">
        <v>5</v>
      </c>
      <c r="R5114" s="68" t="str" cm="1">
        <f t="array" ref="R5114">_xlfn.SWITCH(ROUND(Q5114,0),5,"Excellent",4,"Good",3,"Ok","Bad")</f>
        <v>Excellent</v>
      </c>
      <c r="S5114" s="17">
        <v>3</v>
      </c>
      <c r="T5114" s="17" t="str">
        <f t="shared" si="318"/>
        <v>No</v>
      </c>
      <c r="U5114" s="82">
        <v>43689</v>
      </c>
      <c r="V5114" s="82">
        <v>43750</v>
      </c>
      <c r="W5114" s="17">
        <v>60</v>
      </c>
      <c r="X5114" s="17" t="str">
        <f t="shared" si="319"/>
        <v>Active</v>
      </c>
      <c r="Y5114" s="17" t="s">
        <v>15615</v>
      </c>
      <c r="Z5114" s="17"/>
    </row>
    <row r="5115" spans="1:26" x14ac:dyDescent="0.25">
      <c r="A5115">
        <v>5114</v>
      </c>
      <c r="B5115" s="17" t="s">
        <v>15522</v>
      </c>
      <c r="C5115" s="17">
        <v>3922</v>
      </c>
      <c r="D5115" s="17" t="str">
        <f>INDEX(Hosts!$A:$O,MATCH(Places!$C5115,Hosts!$A:$A,0),MATCH(Places!D$1,Hosts!$1:$1,0))</f>
        <v>Within an hour</v>
      </c>
      <c r="E5115" s="87">
        <f>INDEX(Hosts!$A:$O,MATCH(Places!$C5115,Hosts!$A:$A,0),MATCH(Places!E$1,Hosts!$1:$1,0))</f>
        <v>1</v>
      </c>
      <c r="F5115" s="87">
        <f>INDEX(Hosts!$A:$O,MATCH(Places!$C5115,Hosts!$A:$A,0),MATCH(Places!F$1,Hosts!$1:$1,0))</f>
        <v>0.32</v>
      </c>
      <c r="G5115" s="17" t="str">
        <f>INDEX(Hosts!$A:$O,MATCH(Places!$C5115,Hosts!$A:$A,0),MATCH(Places!G$1,Hosts!$1:$1,0))</f>
        <v>No</v>
      </c>
      <c r="H5115" s="17">
        <v>14</v>
      </c>
      <c r="I5115" s="17" t="str">
        <f>INDEX(Neighborhoods!$A:$C,MATCH(Places!$H5115,Neighborhoods!$A:$A,0),MATCH(Places!I$1,Neighborhoods!$1:$1,0))</f>
        <v>Manhattan</v>
      </c>
      <c r="J5115" s="17" t="str">
        <f>INDEX(Neighborhoods!$A:$C,MATCH(Places!$H5115,Neighborhoods!$A:$A,0),MATCH(Places!J$1,Neighborhoods!$1:$1,0))</f>
        <v>East Harlem</v>
      </c>
      <c r="K5115" s="17" t="s">
        <v>11822</v>
      </c>
      <c r="L5115" s="17" t="str">
        <f t="shared" si="316"/>
        <v>No</v>
      </c>
      <c r="M5115" s="17">
        <v>1</v>
      </c>
      <c r="N5115" s="17" t="str" cm="1">
        <f t="array" ref="N5115">_xlfn.IFS(M5115&lt;=2,"Small",M5115&lt;=5,"Medium",M5115&gt;5,"Large")</f>
        <v>Small</v>
      </c>
      <c r="O5115" s="65">
        <v>65</v>
      </c>
      <c r="P5115" s="87">
        <f t="shared" si="317"/>
        <v>0.03</v>
      </c>
      <c r="Q5115" s="68">
        <v>4.67</v>
      </c>
      <c r="R5115" s="68" t="str" cm="1">
        <f t="array" ref="R5115">_xlfn.SWITCH(ROUND(Q5115,0),5,"Excellent",4,"Good",3,"Ok","Bad")</f>
        <v>Excellent</v>
      </c>
      <c r="S5115" s="17">
        <v>3</v>
      </c>
      <c r="T5115" s="17" t="str">
        <f t="shared" si="318"/>
        <v>No</v>
      </c>
      <c r="U5115" s="82">
        <v>43685</v>
      </c>
      <c r="V5115" s="82">
        <v>43832</v>
      </c>
      <c r="W5115" s="17">
        <v>336</v>
      </c>
      <c r="X5115" s="17" t="str">
        <f t="shared" si="319"/>
        <v>Active</v>
      </c>
      <c r="Y5115" s="17" t="s">
        <v>15615</v>
      </c>
      <c r="Z5115" s="17"/>
    </row>
    <row r="5116" spans="1:26" x14ac:dyDescent="0.25">
      <c r="A5116">
        <v>5115</v>
      </c>
      <c r="B5116" s="17" t="s">
        <v>15100</v>
      </c>
      <c r="C5116" s="17">
        <v>2938</v>
      </c>
      <c r="D5116" s="17" t="str">
        <f>INDEX(Hosts!$A:$O,MATCH(Places!$C5116,Hosts!$A:$A,0),MATCH(Places!D$1,Hosts!$1:$1,0))</f>
        <v>Within an hour</v>
      </c>
      <c r="E5116" s="87">
        <f>INDEX(Hosts!$A:$O,MATCH(Places!$C5116,Hosts!$A:$A,0),MATCH(Places!E$1,Hosts!$1:$1,0))</f>
        <v>1</v>
      </c>
      <c r="F5116" s="87">
        <f>INDEX(Hosts!$A:$O,MATCH(Places!$C5116,Hosts!$A:$A,0),MATCH(Places!F$1,Hosts!$1:$1,0))</f>
        <v>1</v>
      </c>
      <c r="G5116" s="17" t="str">
        <f>INDEX(Hosts!$A:$O,MATCH(Places!$C5116,Hosts!$A:$A,0),MATCH(Places!G$1,Hosts!$1:$1,0))</f>
        <v>No</v>
      </c>
      <c r="H5116" s="17">
        <v>10</v>
      </c>
      <c r="I5116" s="17" t="str">
        <f>INDEX(Neighborhoods!$A:$C,MATCH(Places!$H5116,Neighborhoods!$A:$A,0),MATCH(Places!I$1,Neighborhoods!$1:$1,0))</f>
        <v>Brooklyn</v>
      </c>
      <c r="J5116" s="17" t="str">
        <f>INDEX(Neighborhoods!$A:$C,MATCH(Places!$H5116,Neighborhoods!$A:$A,0),MATCH(Places!J$1,Neighborhoods!$1:$1,0))</f>
        <v>East Flatbush</v>
      </c>
      <c r="K5116" s="17" t="s">
        <v>11822</v>
      </c>
      <c r="L5116" s="17" t="str">
        <f t="shared" si="316"/>
        <v>No</v>
      </c>
      <c r="M5116" s="17">
        <v>5</v>
      </c>
      <c r="N5116" s="17" t="str" cm="1">
        <f t="array" ref="N5116">_xlfn.IFS(M5116&lt;=2,"Small",M5116&lt;=5,"Medium",M5116&gt;5,"Large")</f>
        <v>Medium</v>
      </c>
      <c r="O5116" s="65">
        <v>119</v>
      </c>
      <c r="P5116" s="87">
        <f t="shared" si="317"/>
        <v>0.03</v>
      </c>
      <c r="Q5116" s="68">
        <v>4.5</v>
      </c>
      <c r="R5116" s="68" t="str" cm="1">
        <f t="array" ref="R5116">_xlfn.SWITCH(ROUND(Q5116,0),5,"Excellent",4,"Good",3,"Ok","Bad")</f>
        <v>Excellent</v>
      </c>
      <c r="S5116" s="17">
        <v>28</v>
      </c>
      <c r="T5116" s="17" t="str">
        <f t="shared" si="318"/>
        <v>No</v>
      </c>
      <c r="U5116" s="82">
        <v>43695</v>
      </c>
      <c r="V5116" s="82">
        <v>44052</v>
      </c>
      <c r="W5116" s="17">
        <v>359</v>
      </c>
      <c r="X5116" s="17" t="str">
        <f t="shared" si="319"/>
        <v>Active</v>
      </c>
      <c r="Y5116" s="17" t="s">
        <v>15616</v>
      </c>
      <c r="Z5116" s="17"/>
    </row>
    <row r="5117" spans="1:26" x14ac:dyDescent="0.25">
      <c r="A5117">
        <v>5116</v>
      </c>
      <c r="B5117" s="17" t="s">
        <v>13282</v>
      </c>
      <c r="C5117" s="17">
        <v>2061</v>
      </c>
      <c r="D5117" s="17" t="str">
        <f>INDEX(Hosts!$A:$O,MATCH(Places!$C5117,Hosts!$A:$A,0),MATCH(Places!D$1,Hosts!$1:$1,0))</f>
        <v>Within an hour</v>
      </c>
      <c r="E5117" s="87">
        <f>INDEX(Hosts!$A:$O,MATCH(Places!$C5117,Hosts!$A:$A,0),MATCH(Places!E$1,Hosts!$1:$1,0))</f>
        <v>1</v>
      </c>
      <c r="F5117" s="87">
        <f>INDEX(Hosts!$A:$O,MATCH(Places!$C5117,Hosts!$A:$A,0),MATCH(Places!F$1,Hosts!$1:$1,0))</f>
        <v>0.79</v>
      </c>
      <c r="G5117" s="17" t="str">
        <f>INDEX(Hosts!$A:$O,MATCH(Places!$C5117,Hosts!$A:$A,0),MATCH(Places!G$1,Hosts!$1:$1,0))</f>
        <v>Yes</v>
      </c>
      <c r="H5117" s="17">
        <v>7</v>
      </c>
      <c r="I5117" s="17" t="str">
        <f>INDEX(Neighborhoods!$A:$C,MATCH(Places!$H5117,Neighborhoods!$A:$A,0),MATCH(Places!I$1,Neighborhoods!$1:$1,0))</f>
        <v>Brooklyn</v>
      </c>
      <c r="J5117" s="17" t="str">
        <f>INDEX(Neighborhoods!$A:$C,MATCH(Places!$H5117,Neighborhoods!$A:$A,0),MATCH(Places!J$1,Neighborhoods!$1:$1,0))</f>
        <v>Bedford-Stuyvesant</v>
      </c>
      <c r="K5117" s="17" t="s">
        <v>11822</v>
      </c>
      <c r="L5117" s="17" t="str">
        <f t="shared" si="316"/>
        <v>No</v>
      </c>
      <c r="M5117" s="17">
        <v>6</v>
      </c>
      <c r="N5117" s="17" t="str" cm="1">
        <f t="array" ref="N5117">_xlfn.IFS(M5117&lt;=2,"Small",M5117&lt;=5,"Medium",M5117&gt;5,"Large")</f>
        <v>Large</v>
      </c>
      <c r="O5117" s="65">
        <v>135</v>
      </c>
      <c r="P5117" s="87">
        <f t="shared" si="317"/>
        <v>0.03</v>
      </c>
      <c r="Q5117" s="68">
        <v>4.9400000000000004</v>
      </c>
      <c r="R5117" s="68" t="str" cm="1">
        <f t="array" ref="R5117">_xlfn.SWITCH(ROUND(Q5117,0),5,"Excellent",4,"Good",3,"Ok","Bad")</f>
        <v>Excellent</v>
      </c>
      <c r="S5117" s="17">
        <v>17</v>
      </c>
      <c r="T5117" s="17" t="str">
        <f t="shared" si="318"/>
        <v>No</v>
      </c>
      <c r="U5117" s="82">
        <v>43855</v>
      </c>
      <c r="V5117" s="82">
        <v>44043</v>
      </c>
      <c r="W5117" s="17">
        <v>232</v>
      </c>
      <c r="X5117" s="17" t="str">
        <f t="shared" si="319"/>
        <v>Active</v>
      </c>
      <c r="Y5117" s="17" t="s">
        <v>15615</v>
      </c>
      <c r="Z5117" s="17"/>
    </row>
    <row r="5118" spans="1:26" x14ac:dyDescent="0.25">
      <c r="A5118">
        <v>5117</v>
      </c>
      <c r="B5118" s="17" t="s">
        <v>13134</v>
      </c>
      <c r="C5118" s="17">
        <v>3950</v>
      </c>
      <c r="D5118" s="17" t="str">
        <f>INDEX(Hosts!$A:$O,MATCH(Places!$C5118,Hosts!$A:$A,0),MATCH(Places!D$1,Hosts!$1:$1,0))</f>
        <v>A few days or more</v>
      </c>
      <c r="E5118" s="87">
        <f>INDEX(Hosts!$A:$O,MATCH(Places!$C5118,Hosts!$A:$A,0),MATCH(Places!E$1,Hosts!$1:$1,0))</f>
        <v>0</v>
      </c>
      <c r="F5118" s="87">
        <f>INDEX(Hosts!$A:$O,MATCH(Places!$C5118,Hosts!$A:$A,0),MATCH(Places!F$1,Hosts!$1:$1,0))</f>
        <v>1</v>
      </c>
      <c r="G5118" s="17" t="str">
        <f>INDEX(Hosts!$A:$O,MATCH(Places!$C5118,Hosts!$A:$A,0),MATCH(Places!G$1,Hosts!$1:$1,0))</f>
        <v>No</v>
      </c>
      <c r="H5118" s="17">
        <v>20</v>
      </c>
      <c r="I5118" s="17" t="str">
        <f>INDEX(Neighborhoods!$A:$C,MATCH(Places!$H5118,Neighborhoods!$A:$A,0),MATCH(Places!I$1,Neighborhoods!$1:$1,0))</f>
        <v>Manhattan</v>
      </c>
      <c r="J5118" s="17" t="str">
        <f>INDEX(Neighborhoods!$A:$C,MATCH(Places!$H5118,Neighborhoods!$A:$A,0),MATCH(Places!J$1,Neighborhoods!$1:$1,0))</f>
        <v>Upper West Side</v>
      </c>
      <c r="K5118" s="17" t="s">
        <v>1</v>
      </c>
      <c r="L5118" s="17" t="str">
        <f t="shared" si="316"/>
        <v>Yes</v>
      </c>
      <c r="M5118" s="17">
        <v>5</v>
      </c>
      <c r="N5118" s="17" t="str" cm="1">
        <f t="array" ref="N5118">_xlfn.IFS(M5118&lt;=2,"Small",M5118&lt;=5,"Medium",M5118&gt;5,"Large")</f>
        <v>Medium</v>
      </c>
      <c r="O5118" s="65">
        <v>275</v>
      </c>
      <c r="P5118" s="87">
        <f t="shared" si="317"/>
        <v>0.04</v>
      </c>
      <c r="Q5118" s="68">
        <v>4.47</v>
      </c>
      <c r="R5118" s="68" t="str" cm="1">
        <f t="array" ref="R5118">_xlfn.SWITCH(ROUND(Q5118,0),5,"Excellent",4,"Good",3,"Ok","Bad")</f>
        <v>Good</v>
      </c>
      <c r="S5118" s="17">
        <v>19</v>
      </c>
      <c r="T5118" s="17" t="str">
        <f t="shared" si="318"/>
        <v>No</v>
      </c>
      <c r="U5118" s="82">
        <v>43682</v>
      </c>
      <c r="V5118" s="82">
        <v>43952</v>
      </c>
      <c r="W5118" s="17">
        <v>73</v>
      </c>
      <c r="X5118" s="17" t="str">
        <f t="shared" si="319"/>
        <v>Active</v>
      </c>
      <c r="Y5118" s="17" t="s">
        <v>15616</v>
      </c>
      <c r="Z5118" s="17"/>
    </row>
    <row r="5119" spans="1:26" x14ac:dyDescent="0.25">
      <c r="A5119">
        <v>5118</v>
      </c>
      <c r="B5119" s="17" t="s">
        <v>14940</v>
      </c>
      <c r="C5119" s="17">
        <v>3961</v>
      </c>
      <c r="D5119" s="17" t="str">
        <f>INDEX(Hosts!$A:$O,MATCH(Places!$C5119,Hosts!$A:$A,0),MATCH(Places!D$1,Hosts!$1:$1,0))</f>
        <v>Within a day</v>
      </c>
      <c r="E5119" s="87">
        <f>INDEX(Hosts!$A:$O,MATCH(Places!$C5119,Hosts!$A:$A,0),MATCH(Places!E$1,Hosts!$1:$1,0))</f>
        <v>0.6</v>
      </c>
      <c r="F5119" s="87">
        <f>INDEX(Hosts!$A:$O,MATCH(Places!$C5119,Hosts!$A:$A,0),MATCH(Places!F$1,Hosts!$1:$1,0))</f>
        <v>0.83</v>
      </c>
      <c r="G5119" s="17" t="str">
        <f>INDEX(Hosts!$A:$O,MATCH(Places!$C5119,Hosts!$A:$A,0),MATCH(Places!G$1,Hosts!$1:$1,0))</f>
        <v>No</v>
      </c>
      <c r="H5119" s="17">
        <v>19</v>
      </c>
      <c r="I5119" s="17" t="str">
        <f>INDEX(Neighborhoods!$A:$C,MATCH(Places!$H5119,Neighborhoods!$A:$A,0),MATCH(Places!I$1,Neighborhoods!$1:$1,0))</f>
        <v>Manhattan</v>
      </c>
      <c r="J5119" s="17" t="str">
        <f>INDEX(Neighborhoods!$A:$C,MATCH(Places!$H5119,Neighborhoods!$A:$A,0),MATCH(Places!J$1,Neighborhoods!$1:$1,0))</f>
        <v>Upper East Side</v>
      </c>
      <c r="K5119" s="17" t="s">
        <v>11822</v>
      </c>
      <c r="L5119" s="17" t="str">
        <f t="shared" si="316"/>
        <v>No</v>
      </c>
      <c r="M5119" s="17">
        <v>2</v>
      </c>
      <c r="N5119" s="17" t="str" cm="1">
        <f t="array" ref="N5119">_xlfn.IFS(M5119&lt;=2,"Small",M5119&lt;=5,"Medium",M5119&gt;5,"Large")</f>
        <v>Small</v>
      </c>
      <c r="O5119" s="65">
        <v>325</v>
      </c>
      <c r="P5119" s="87">
        <f t="shared" si="317"/>
        <v>0.04</v>
      </c>
      <c r="Q5119" s="68">
        <v>5</v>
      </c>
      <c r="R5119" s="68" t="str" cm="1">
        <f t="array" ref="R5119">_xlfn.SWITCH(ROUND(Q5119,0),5,"Excellent",4,"Good",3,"Ok","Bad")</f>
        <v>Excellent</v>
      </c>
      <c r="S5119" s="17">
        <v>8</v>
      </c>
      <c r="T5119" s="17" t="str">
        <f t="shared" si="318"/>
        <v>No</v>
      </c>
      <c r="U5119" s="82">
        <v>43732</v>
      </c>
      <c r="V5119" s="82">
        <v>43814</v>
      </c>
      <c r="W5119" s="17">
        <v>44</v>
      </c>
      <c r="X5119" s="17" t="str">
        <f t="shared" si="319"/>
        <v>Active</v>
      </c>
      <c r="Y5119" s="17" t="s">
        <v>15615</v>
      </c>
      <c r="Z5119" s="17"/>
    </row>
    <row r="5120" spans="1:26" x14ac:dyDescent="0.25">
      <c r="A5120">
        <v>5119</v>
      </c>
      <c r="B5120" s="17" t="s">
        <v>15610</v>
      </c>
      <c r="C5120" s="17">
        <v>1285</v>
      </c>
      <c r="D5120" s="17" t="str">
        <f>INDEX(Hosts!$A:$O,MATCH(Places!$C5120,Hosts!$A:$A,0),MATCH(Places!D$1,Hosts!$1:$1,0))</f>
        <v>Within a few hours</v>
      </c>
      <c r="E5120" s="87">
        <f>INDEX(Hosts!$A:$O,MATCH(Places!$C5120,Hosts!$A:$A,0),MATCH(Places!E$1,Hosts!$1:$1,0))</f>
        <v>0.75</v>
      </c>
      <c r="F5120" s="87">
        <f>INDEX(Hosts!$A:$O,MATCH(Places!$C5120,Hosts!$A:$A,0),MATCH(Places!F$1,Hosts!$1:$1,0))</f>
        <v>0.97</v>
      </c>
      <c r="G5120" s="17" t="str">
        <f>INDEX(Hosts!$A:$O,MATCH(Places!$C5120,Hosts!$A:$A,0),MATCH(Places!G$1,Hosts!$1:$1,0))</f>
        <v>No</v>
      </c>
      <c r="H5120" s="17">
        <v>7</v>
      </c>
      <c r="I5120" s="17" t="str">
        <f>INDEX(Neighborhoods!$A:$C,MATCH(Places!$H5120,Neighborhoods!$A:$A,0),MATCH(Places!I$1,Neighborhoods!$1:$1,0))</f>
        <v>Brooklyn</v>
      </c>
      <c r="J5120" s="17" t="str">
        <f>INDEX(Neighborhoods!$A:$C,MATCH(Places!$H5120,Neighborhoods!$A:$A,0),MATCH(Places!J$1,Neighborhoods!$1:$1,0))</f>
        <v>Bedford-Stuyvesant</v>
      </c>
      <c r="K5120" s="17" t="s">
        <v>1</v>
      </c>
      <c r="L5120" s="17" t="str">
        <f t="shared" si="316"/>
        <v>Yes</v>
      </c>
      <c r="M5120" s="17">
        <v>2</v>
      </c>
      <c r="N5120" s="17" t="str" cm="1">
        <f t="array" ref="N5120">_xlfn.IFS(M5120&lt;=2,"Small",M5120&lt;=5,"Medium",M5120&gt;5,"Large")</f>
        <v>Small</v>
      </c>
      <c r="O5120" s="65">
        <v>50</v>
      </c>
      <c r="P5120" s="87">
        <f t="shared" si="317"/>
        <v>0.03</v>
      </c>
      <c r="Q5120" s="68">
        <v>5</v>
      </c>
      <c r="R5120" s="68" t="str" cm="1">
        <f t="array" ref="R5120">_xlfn.SWITCH(ROUND(Q5120,0),5,"Excellent",4,"Good",3,"Ok","Bad")</f>
        <v>Excellent</v>
      </c>
      <c r="S5120" s="17">
        <v>31</v>
      </c>
      <c r="T5120" s="17" t="str">
        <f t="shared" si="318"/>
        <v>No</v>
      </c>
      <c r="U5120" s="82">
        <v>43714</v>
      </c>
      <c r="V5120" s="82">
        <v>43870</v>
      </c>
      <c r="W5120" s="17">
        <v>180</v>
      </c>
      <c r="X5120" s="17" t="str">
        <f t="shared" si="319"/>
        <v>Active</v>
      </c>
      <c r="Y5120" s="17" t="s">
        <v>15615</v>
      </c>
      <c r="Z5120" s="17"/>
    </row>
    <row r="5121" spans="1:26" x14ac:dyDescent="0.25">
      <c r="A5121">
        <v>5120</v>
      </c>
      <c r="B5121" s="17" t="s">
        <v>13318</v>
      </c>
      <c r="C5121" s="17">
        <v>1285</v>
      </c>
      <c r="D5121" s="17" t="str">
        <f>INDEX(Hosts!$A:$O,MATCH(Places!$C5121,Hosts!$A:$A,0),MATCH(Places!D$1,Hosts!$1:$1,0))</f>
        <v>Within a few hours</v>
      </c>
      <c r="E5121" s="87">
        <f>INDEX(Hosts!$A:$O,MATCH(Places!$C5121,Hosts!$A:$A,0),MATCH(Places!E$1,Hosts!$1:$1,0))</f>
        <v>0.75</v>
      </c>
      <c r="F5121" s="87">
        <f>INDEX(Hosts!$A:$O,MATCH(Places!$C5121,Hosts!$A:$A,0),MATCH(Places!F$1,Hosts!$1:$1,0))</f>
        <v>0.97</v>
      </c>
      <c r="G5121" s="17" t="str">
        <f>INDEX(Hosts!$A:$O,MATCH(Places!$C5121,Hosts!$A:$A,0),MATCH(Places!G$1,Hosts!$1:$1,0))</f>
        <v>No</v>
      </c>
      <c r="H5121" s="17">
        <v>7</v>
      </c>
      <c r="I5121" s="17" t="str">
        <f>INDEX(Neighborhoods!$A:$C,MATCH(Places!$H5121,Neighborhoods!$A:$A,0),MATCH(Places!I$1,Neighborhoods!$1:$1,0))</f>
        <v>Brooklyn</v>
      </c>
      <c r="J5121" s="17" t="str">
        <f>INDEX(Neighborhoods!$A:$C,MATCH(Places!$H5121,Neighborhoods!$A:$A,0),MATCH(Places!J$1,Neighborhoods!$1:$1,0))</f>
        <v>Bedford-Stuyvesant</v>
      </c>
      <c r="K5121" s="17" t="s">
        <v>1</v>
      </c>
      <c r="L5121" s="17" t="str">
        <f t="shared" si="316"/>
        <v>Yes</v>
      </c>
      <c r="M5121" s="17">
        <v>2</v>
      </c>
      <c r="N5121" s="17" t="str" cm="1">
        <f t="array" ref="N5121">_xlfn.IFS(M5121&lt;=2,"Small",M5121&lt;=5,"Medium",M5121&gt;5,"Large")</f>
        <v>Small</v>
      </c>
      <c r="O5121" s="65">
        <v>50</v>
      </c>
      <c r="P5121" s="87">
        <f t="shared" si="317"/>
        <v>0.03</v>
      </c>
      <c r="Q5121" s="68">
        <v>4.75</v>
      </c>
      <c r="R5121" s="68" t="str" cm="1">
        <f t="array" ref="R5121">_xlfn.SWITCH(ROUND(Q5121,0),5,"Excellent",4,"Good",3,"Ok","Bad")</f>
        <v>Excellent</v>
      </c>
      <c r="S5121" s="17">
        <v>32</v>
      </c>
      <c r="T5121" s="17" t="str">
        <f t="shared" si="318"/>
        <v>No</v>
      </c>
      <c r="U5121" s="82">
        <v>43689</v>
      </c>
      <c r="V5121" s="82">
        <v>43904</v>
      </c>
      <c r="W5121" s="17">
        <v>149</v>
      </c>
      <c r="X5121" s="17" t="str">
        <f t="shared" si="319"/>
        <v>Active</v>
      </c>
      <c r="Y5121" s="17" t="s">
        <v>15615</v>
      </c>
      <c r="Z5121" s="17"/>
    </row>
    <row r="5122" spans="1:26" x14ac:dyDescent="0.25">
      <c r="A5122">
        <v>5121</v>
      </c>
      <c r="B5122" s="17" t="s">
        <v>13470</v>
      </c>
      <c r="C5122" s="17">
        <v>2850</v>
      </c>
      <c r="D5122" s="17" t="str">
        <f>INDEX(Hosts!$A:$O,MATCH(Places!$C5122,Hosts!$A:$A,0),MATCH(Places!D$1,Hosts!$1:$1,0))</f>
        <v>Within an hour</v>
      </c>
      <c r="E5122" s="87">
        <f>INDEX(Hosts!$A:$O,MATCH(Places!$C5122,Hosts!$A:$A,0),MATCH(Places!E$1,Hosts!$1:$1,0))</f>
        <v>0.8</v>
      </c>
      <c r="F5122" s="87">
        <f>INDEX(Hosts!$A:$O,MATCH(Places!$C5122,Hosts!$A:$A,0),MATCH(Places!F$1,Hosts!$1:$1,0))</f>
        <v>0.98</v>
      </c>
      <c r="G5122" s="17" t="str">
        <f>INDEX(Hosts!$A:$O,MATCH(Places!$C5122,Hosts!$A:$A,0),MATCH(Places!G$1,Hosts!$1:$1,0))</f>
        <v>Yes</v>
      </c>
      <c r="H5122" s="17">
        <v>22</v>
      </c>
      <c r="I5122" s="17" t="str">
        <f>INDEX(Neighborhoods!$A:$C,MATCH(Places!$H5122,Neighborhoods!$A:$A,0),MATCH(Places!I$1,Neighborhoods!$1:$1,0))</f>
        <v>Queens</v>
      </c>
      <c r="J5122" s="17" t="str">
        <f>INDEX(Neighborhoods!$A:$C,MATCH(Places!$H5122,Neighborhoods!$A:$A,0),MATCH(Places!J$1,Neighborhoods!$1:$1,0))</f>
        <v>Flushing</v>
      </c>
      <c r="K5122" s="17" t="s">
        <v>1</v>
      </c>
      <c r="L5122" s="17" t="str">
        <f t="shared" ref="L5122:L5185" si="320">IF(OR(K5122="Private room",K5122="Shared room"),"Yes","No")</f>
        <v>Yes</v>
      </c>
      <c r="M5122" s="17">
        <v>2</v>
      </c>
      <c r="N5122" s="17" t="str" cm="1">
        <f t="array" ref="N5122">_xlfn.IFS(M5122&lt;=2,"Small",M5122&lt;=5,"Medium",M5122&gt;5,"Large")</f>
        <v>Small</v>
      </c>
      <c r="O5122" s="65">
        <v>45</v>
      </c>
      <c r="P5122" s="87">
        <f t="shared" ref="P5122:P5185" si="321">VLOOKUP(O5122,$AB$1:$AC$5,2)</f>
        <v>0.03</v>
      </c>
      <c r="Q5122" s="68">
        <v>4.8899999999999997</v>
      </c>
      <c r="R5122" s="68" t="str" cm="1">
        <f t="array" ref="R5122">_xlfn.SWITCH(ROUND(Q5122,0),5,"Excellent",4,"Good",3,"Ok","Bad")</f>
        <v>Excellent</v>
      </c>
      <c r="S5122" s="17">
        <v>9</v>
      </c>
      <c r="T5122" s="17" t="str">
        <f t="shared" ref="T5122:T5185" si="322">IF(AND(Q5122&gt;=4.8,S5122&gt;100),"Yes","No")</f>
        <v>No</v>
      </c>
      <c r="U5122" s="82">
        <v>43685</v>
      </c>
      <c r="V5122" s="82">
        <v>44037</v>
      </c>
      <c r="W5122" s="17">
        <v>89</v>
      </c>
      <c r="X5122" s="17" t="str">
        <f t="shared" ref="X5122:X5185" si="323">IF(W5122&lt;&gt;0,"Active","Inactive")</f>
        <v>Active</v>
      </c>
      <c r="Y5122" s="17" t="s">
        <v>15616</v>
      </c>
      <c r="Z5122" s="17"/>
    </row>
    <row r="5123" spans="1:26" x14ac:dyDescent="0.25">
      <c r="A5123">
        <v>5122</v>
      </c>
      <c r="B5123" s="17" t="s">
        <v>14321</v>
      </c>
      <c r="C5123" s="17">
        <v>3963</v>
      </c>
      <c r="D5123" s="17" t="str">
        <f>INDEX(Hosts!$A:$O,MATCH(Places!$C5123,Hosts!$A:$A,0),MATCH(Places!D$1,Hosts!$1:$1,0))</f>
        <v>Within an hour</v>
      </c>
      <c r="E5123" s="87">
        <f>INDEX(Hosts!$A:$O,MATCH(Places!$C5123,Hosts!$A:$A,0),MATCH(Places!E$1,Hosts!$1:$1,0))</f>
        <v>1</v>
      </c>
      <c r="F5123" s="87">
        <f>INDEX(Hosts!$A:$O,MATCH(Places!$C5123,Hosts!$A:$A,0),MATCH(Places!F$1,Hosts!$1:$1,0))</f>
        <v>0.92</v>
      </c>
      <c r="G5123" s="17" t="str">
        <f>INDEX(Hosts!$A:$O,MATCH(Places!$C5123,Hosts!$A:$A,0),MATCH(Places!G$1,Hosts!$1:$1,0))</f>
        <v>Yes</v>
      </c>
      <c r="H5123" s="17">
        <v>12</v>
      </c>
      <c r="I5123" s="17" t="str">
        <f>INDEX(Neighborhoods!$A:$C,MATCH(Places!$H5123,Neighborhoods!$A:$A,0),MATCH(Places!I$1,Neighborhoods!$1:$1,0))</f>
        <v>Brooklyn</v>
      </c>
      <c r="J5123" s="17" t="str">
        <f>INDEX(Neighborhoods!$A:$C,MATCH(Places!$H5123,Neighborhoods!$A:$A,0),MATCH(Places!J$1,Neighborhoods!$1:$1,0))</f>
        <v>Williamsburg</v>
      </c>
      <c r="K5123" s="17" t="s">
        <v>11822</v>
      </c>
      <c r="L5123" s="17" t="str">
        <f t="shared" si="320"/>
        <v>No</v>
      </c>
      <c r="M5123" s="17">
        <v>3</v>
      </c>
      <c r="N5123" s="17" t="str" cm="1">
        <f t="array" ref="N5123">_xlfn.IFS(M5123&lt;=2,"Small",M5123&lt;=5,"Medium",M5123&gt;5,"Large")</f>
        <v>Medium</v>
      </c>
      <c r="O5123" s="65">
        <v>100</v>
      </c>
      <c r="P5123" s="87">
        <f t="shared" si="321"/>
        <v>0.03</v>
      </c>
      <c r="Q5123" s="68">
        <v>4.9000000000000004</v>
      </c>
      <c r="R5123" s="68" t="str" cm="1">
        <f t="array" ref="R5123">_xlfn.SWITCH(ROUND(Q5123,0),5,"Excellent",4,"Good",3,"Ok","Bad")</f>
        <v>Excellent</v>
      </c>
      <c r="S5123" s="17">
        <v>50</v>
      </c>
      <c r="T5123" s="17" t="str">
        <f t="shared" si="322"/>
        <v>No</v>
      </c>
      <c r="U5123" s="82">
        <v>43684</v>
      </c>
      <c r="V5123" s="82">
        <v>44045</v>
      </c>
      <c r="W5123" s="17">
        <v>173</v>
      </c>
      <c r="X5123" s="17" t="str">
        <f t="shared" si="323"/>
        <v>Active</v>
      </c>
      <c r="Y5123" s="17" t="s">
        <v>15615</v>
      </c>
      <c r="Z5123" s="17"/>
    </row>
    <row r="5124" spans="1:26" x14ac:dyDescent="0.25">
      <c r="A5124">
        <v>5123</v>
      </c>
      <c r="B5124" s="17" t="s">
        <v>15354</v>
      </c>
      <c r="C5124" s="17">
        <v>222</v>
      </c>
      <c r="D5124" s="17" t="str">
        <f>INDEX(Hosts!$A:$O,MATCH(Places!$C5124,Hosts!$A:$A,0),MATCH(Places!D$1,Hosts!$1:$1,0))</f>
        <v>Within a day</v>
      </c>
      <c r="E5124" s="87">
        <f>INDEX(Hosts!$A:$O,MATCH(Places!$C5124,Hosts!$A:$A,0),MATCH(Places!E$1,Hosts!$1:$1,0))</f>
        <v>1</v>
      </c>
      <c r="F5124" s="87">
        <f>INDEX(Hosts!$A:$O,MATCH(Places!$C5124,Hosts!$A:$A,0),MATCH(Places!F$1,Hosts!$1:$1,0))</f>
        <v>0.14000000000000001</v>
      </c>
      <c r="G5124" s="17" t="str">
        <f>INDEX(Hosts!$A:$O,MATCH(Places!$C5124,Hosts!$A:$A,0),MATCH(Places!G$1,Hosts!$1:$1,0))</f>
        <v>No</v>
      </c>
      <c r="H5124" s="17">
        <v>12</v>
      </c>
      <c r="I5124" s="17" t="str">
        <f>INDEX(Neighborhoods!$A:$C,MATCH(Places!$H5124,Neighborhoods!$A:$A,0),MATCH(Places!I$1,Neighborhoods!$1:$1,0))</f>
        <v>Brooklyn</v>
      </c>
      <c r="J5124" s="17" t="str">
        <f>INDEX(Neighborhoods!$A:$C,MATCH(Places!$H5124,Neighborhoods!$A:$A,0),MATCH(Places!J$1,Neighborhoods!$1:$1,0))</f>
        <v>Williamsburg</v>
      </c>
      <c r="K5124" s="17" t="s">
        <v>16</v>
      </c>
      <c r="L5124" s="17" t="str">
        <f t="shared" si="320"/>
        <v>Yes</v>
      </c>
      <c r="M5124" s="17">
        <v>2</v>
      </c>
      <c r="N5124" s="17" t="str" cm="1">
        <f t="array" ref="N5124">_xlfn.IFS(M5124&lt;=2,"Small",M5124&lt;=5,"Medium",M5124&gt;5,"Large")</f>
        <v>Small</v>
      </c>
      <c r="O5124" s="65">
        <v>45</v>
      </c>
      <c r="P5124" s="87">
        <f t="shared" si="321"/>
        <v>0.03</v>
      </c>
      <c r="Q5124" s="68">
        <v>4.75</v>
      </c>
      <c r="R5124" s="68" t="str" cm="1">
        <f t="array" ref="R5124">_xlfn.SWITCH(ROUND(Q5124,0),5,"Excellent",4,"Good",3,"Ok","Bad")</f>
        <v>Excellent</v>
      </c>
      <c r="S5124" s="17">
        <v>4</v>
      </c>
      <c r="T5124" s="17" t="str">
        <f t="shared" si="322"/>
        <v>No</v>
      </c>
      <c r="U5124" s="82">
        <v>43688</v>
      </c>
      <c r="V5124" s="82">
        <v>43840</v>
      </c>
      <c r="W5124" s="17">
        <v>88</v>
      </c>
      <c r="X5124" s="17" t="str">
        <f t="shared" si="323"/>
        <v>Active</v>
      </c>
      <c r="Y5124" s="17" t="s">
        <v>15615</v>
      </c>
      <c r="Z5124" s="17"/>
    </row>
    <row r="5125" spans="1:26" x14ac:dyDescent="0.25">
      <c r="A5125">
        <v>5124</v>
      </c>
      <c r="B5125" s="17" t="s">
        <v>14764</v>
      </c>
      <c r="C5125" s="17">
        <v>3964</v>
      </c>
      <c r="D5125" s="17" t="str">
        <f>INDEX(Hosts!$A:$O,MATCH(Places!$C5125,Hosts!$A:$A,0),MATCH(Places!D$1,Hosts!$1:$1,0))</f>
        <v>Within an hour</v>
      </c>
      <c r="E5125" s="87">
        <f>INDEX(Hosts!$A:$O,MATCH(Places!$C5125,Hosts!$A:$A,0),MATCH(Places!E$1,Hosts!$1:$1,0))</f>
        <v>1</v>
      </c>
      <c r="F5125" s="87">
        <f>INDEX(Hosts!$A:$O,MATCH(Places!$C5125,Hosts!$A:$A,0),MATCH(Places!F$1,Hosts!$1:$1,0))</f>
        <v>0.93</v>
      </c>
      <c r="G5125" s="17" t="str">
        <f>INDEX(Hosts!$A:$O,MATCH(Places!$C5125,Hosts!$A:$A,0),MATCH(Places!G$1,Hosts!$1:$1,0))</f>
        <v>No</v>
      </c>
      <c r="H5125" s="17">
        <v>23</v>
      </c>
      <c r="I5125" s="17" t="str">
        <f>INDEX(Neighborhoods!$A:$C,MATCH(Places!$H5125,Neighborhoods!$A:$A,0),MATCH(Places!I$1,Neighborhoods!$1:$1,0))</f>
        <v>Queens</v>
      </c>
      <c r="J5125" s="17" t="str">
        <f>INDEX(Neighborhoods!$A:$C,MATCH(Places!$H5125,Neighborhoods!$A:$A,0),MATCH(Places!J$1,Neighborhoods!$1:$1,0))</f>
        <v>Jamaica</v>
      </c>
      <c r="K5125" s="17" t="s">
        <v>1</v>
      </c>
      <c r="L5125" s="17" t="str">
        <f t="shared" si="320"/>
        <v>Yes</v>
      </c>
      <c r="M5125" s="17">
        <v>2</v>
      </c>
      <c r="N5125" s="17" t="str" cm="1">
        <f t="array" ref="N5125">_xlfn.IFS(M5125&lt;=2,"Small",M5125&lt;=5,"Medium",M5125&gt;5,"Large")</f>
        <v>Small</v>
      </c>
      <c r="O5125" s="65">
        <v>80</v>
      </c>
      <c r="P5125" s="87">
        <f t="shared" si="321"/>
        <v>0.03</v>
      </c>
      <c r="Q5125" s="68">
        <v>4.8600000000000003</v>
      </c>
      <c r="R5125" s="68" t="str" cm="1">
        <f t="array" ref="R5125">_xlfn.SWITCH(ROUND(Q5125,0),5,"Excellent",4,"Good",3,"Ok","Bad")</f>
        <v>Excellent</v>
      </c>
      <c r="S5125" s="17">
        <v>14</v>
      </c>
      <c r="T5125" s="17" t="str">
        <f t="shared" si="322"/>
        <v>No</v>
      </c>
      <c r="U5125" s="82">
        <v>43679</v>
      </c>
      <c r="V5125" s="82">
        <v>43831</v>
      </c>
      <c r="W5125" s="17">
        <v>228</v>
      </c>
      <c r="X5125" s="17" t="str">
        <f t="shared" si="323"/>
        <v>Active</v>
      </c>
      <c r="Y5125" s="17" t="s">
        <v>15615</v>
      </c>
      <c r="Z5125" s="17"/>
    </row>
    <row r="5126" spans="1:26" x14ac:dyDescent="0.25">
      <c r="A5126">
        <v>5125</v>
      </c>
      <c r="B5126" s="17" t="s">
        <v>13520</v>
      </c>
      <c r="C5126" s="17">
        <v>1118</v>
      </c>
      <c r="D5126" s="17" t="str">
        <f>INDEX(Hosts!$A:$O,MATCH(Places!$C5126,Hosts!$A:$A,0),MATCH(Places!D$1,Hosts!$1:$1,0))</f>
        <v>A few days or more</v>
      </c>
      <c r="E5126" s="87">
        <f>INDEX(Hosts!$A:$O,MATCH(Places!$C5126,Hosts!$A:$A,0),MATCH(Places!E$1,Hosts!$1:$1,0))</f>
        <v>0</v>
      </c>
      <c r="F5126" s="87">
        <f>INDEX(Hosts!$A:$O,MATCH(Places!$C5126,Hosts!$A:$A,0),MATCH(Places!F$1,Hosts!$1:$1,0))</f>
        <v>0.8</v>
      </c>
      <c r="G5126" s="17" t="str">
        <f>INDEX(Hosts!$A:$O,MATCH(Places!$C5126,Hosts!$A:$A,0),MATCH(Places!G$1,Hosts!$1:$1,0))</f>
        <v>No</v>
      </c>
      <c r="H5126" s="17">
        <v>8</v>
      </c>
      <c r="I5126" s="17" t="str">
        <f>INDEX(Neighborhoods!$A:$C,MATCH(Places!$H5126,Neighborhoods!$A:$A,0),MATCH(Places!I$1,Neighborhoods!$1:$1,0))</f>
        <v>Brooklyn</v>
      </c>
      <c r="J5126" s="17" t="str">
        <f>INDEX(Neighborhoods!$A:$C,MATCH(Places!$H5126,Neighborhoods!$A:$A,0),MATCH(Places!J$1,Neighborhoods!$1:$1,0))</f>
        <v>Bushwick</v>
      </c>
      <c r="K5126" s="17" t="s">
        <v>1</v>
      </c>
      <c r="L5126" s="17" t="str">
        <f t="shared" si="320"/>
        <v>Yes</v>
      </c>
      <c r="M5126" s="17">
        <v>2</v>
      </c>
      <c r="N5126" s="17" t="str" cm="1">
        <f t="array" ref="N5126">_xlfn.IFS(M5126&lt;=2,"Small",M5126&lt;=5,"Medium",M5126&gt;5,"Large")</f>
        <v>Small</v>
      </c>
      <c r="O5126" s="65">
        <v>34</v>
      </c>
      <c r="P5126" s="87">
        <f t="shared" si="321"/>
        <v>0.03</v>
      </c>
      <c r="Q5126" s="68">
        <v>3.33</v>
      </c>
      <c r="R5126" s="68" t="str" cm="1">
        <f t="array" ref="R5126">_xlfn.SWITCH(ROUND(Q5126,0),5,"Excellent",4,"Good",3,"Ok","Bad")</f>
        <v>Ok</v>
      </c>
      <c r="S5126" s="17">
        <v>3</v>
      </c>
      <c r="T5126" s="17" t="str">
        <f t="shared" si="322"/>
        <v>No</v>
      </c>
      <c r="U5126" s="82">
        <v>43738</v>
      </c>
      <c r="V5126" s="82">
        <v>43785</v>
      </c>
      <c r="W5126" s="17">
        <v>90</v>
      </c>
      <c r="X5126" s="17" t="str">
        <f t="shared" si="323"/>
        <v>Active</v>
      </c>
      <c r="Y5126" s="17" t="s">
        <v>15616</v>
      </c>
      <c r="Z5126" s="17"/>
    </row>
    <row r="5127" spans="1:26" x14ac:dyDescent="0.25">
      <c r="A5127">
        <v>5126</v>
      </c>
      <c r="B5127" s="17" t="s">
        <v>15145</v>
      </c>
      <c r="C5127" s="17">
        <v>3965</v>
      </c>
      <c r="D5127" s="17" t="str">
        <f>INDEX(Hosts!$A:$O,MATCH(Places!$C5127,Hosts!$A:$A,0),MATCH(Places!D$1,Hosts!$1:$1,0))</f>
        <v>Within a day</v>
      </c>
      <c r="E5127" s="87">
        <f>INDEX(Hosts!$A:$O,MATCH(Places!$C5127,Hosts!$A:$A,0),MATCH(Places!E$1,Hosts!$1:$1,0))</f>
        <v>1</v>
      </c>
      <c r="F5127" s="87">
        <f>INDEX(Hosts!$A:$O,MATCH(Places!$C5127,Hosts!$A:$A,0),MATCH(Places!F$1,Hosts!$1:$1,0))</f>
        <v>0.79</v>
      </c>
      <c r="G5127" s="17" t="str">
        <f>INDEX(Hosts!$A:$O,MATCH(Places!$C5127,Hosts!$A:$A,0),MATCH(Places!G$1,Hosts!$1:$1,0))</f>
        <v>No</v>
      </c>
      <c r="H5127" s="17">
        <v>14</v>
      </c>
      <c r="I5127" s="17" t="str">
        <f>INDEX(Neighborhoods!$A:$C,MATCH(Places!$H5127,Neighborhoods!$A:$A,0),MATCH(Places!I$1,Neighborhoods!$1:$1,0))</f>
        <v>Manhattan</v>
      </c>
      <c r="J5127" s="17" t="str">
        <f>INDEX(Neighborhoods!$A:$C,MATCH(Places!$H5127,Neighborhoods!$A:$A,0),MATCH(Places!J$1,Neighborhoods!$1:$1,0))</f>
        <v>East Harlem</v>
      </c>
      <c r="K5127" s="17" t="s">
        <v>11822</v>
      </c>
      <c r="L5127" s="17" t="str">
        <f t="shared" si="320"/>
        <v>No</v>
      </c>
      <c r="M5127" s="17">
        <v>2</v>
      </c>
      <c r="N5127" s="17" t="str" cm="1">
        <f t="array" ref="N5127">_xlfn.IFS(M5127&lt;=2,"Small",M5127&lt;=5,"Medium",M5127&gt;5,"Large")</f>
        <v>Small</v>
      </c>
      <c r="O5127" s="65">
        <v>131</v>
      </c>
      <c r="P5127" s="87">
        <f t="shared" si="321"/>
        <v>0.03</v>
      </c>
      <c r="Q5127" s="68">
        <v>4.92</v>
      </c>
      <c r="R5127" s="68" t="str" cm="1">
        <f t="array" ref="R5127">_xlfn.SWITCH(ROUND(Q5127,0),5,"Excellent",4,"Good",3,"Ok","Bad")</f>
        <v>Excellent</v>
      </c>
      <c r="S5127" s="17">
        <v>12</v>
      </c>
      <c r="T5127" s="17" t="str">
        <f t="shared" si="322"/>
        <v>No</v>
      </c>
      <c r="U5127" s="82">
        <v>43685</v>
      </c>
      <c r="V5127" s="82">
        <v>43878</v>
      </c>
      <c r="W5127" s="17">
        <v>75</v>
      </c>
      <c r="X5127" s="17" t="str">
        <f t="shared" si="323"/>
        <v>Active</v>
      </c>
      <c r="Y5127" s="17" t="s">
        <v>15615</v>
      </c>
      <c r="Z5127" s="17"/>
    </row>
    <row r="5128" spans="1:26" x14ac:dyDescent="0.25">
      <c r="A5128">
        <v>5127</v>
      </c>
      <c r="B5128" s="17" t="s">
        <v>13491</v>
      </c>
      <c r="C5128" s="17">
        <v>3966</v>
      </c>
      <c r="D5128" s="17" t="str">
        <f>INDEX(Hosts!$A:$O,MATCH(Places!$C5128,Hosts!$A:$A,0),MATCH(Places!D$1,Hosts!$1:$1,0))</f>
        <v>Within an hour</v>
      </c>
      <c r="E5128" s="87">
        <f>INDEX(Hosts!$A:$O,MATCH(Places!$C5128,Hosts!$A:$A,0),MATCH(Places!E$1,Hosts!$1:$1,0))</f>
        <v>1</v>
      </c>
      <c r="F5128" s="87">
        <f>INDEX(Hosts!$A:$O,MATCH(Places!$C5128,Hosts!$A:$A,0),MATCH(Places!F$1,Hosts!$1:$1,0))</f>
        <v>0.99</v>
      </c>
      <c r="G5128" s="17" t="str">
        <f>INDEX(Hosts!$A:$O,MATCH(Places!$C5128,Hosts!$A:$A,0),MATCH(Places!G$1,Hosts!$1:$1,0))</f>
        <v>No</v>
      </c>
      <c r="H5128" s="17">
        <v>10</v>
      </c>
      <c r="I5128" s="17" t="str">
        <f>INDEX(Neighborhoods!$A:$C,MATCH(Places!$H5128,Neighborhoods!$A:$A,0),MATCH(Places!I$1,Neighborhoods!$1:$1,0))</f>
        <v>Brooklyn</v>
      </c>
      <c r="J5128" s="17" t="str">
        <f>INDEX(Neighborhoods!$A:$C,MATCH(Places!$H5128,Neighborhoods!$A:$A,0),MATCH(Places!J$1,Neighborhoods!$1:$1,0))</f>
        <v>East Flatbush</v>
      </c>
      <c r="K5128" s="17" t="s">
        <v>1</v>
      </c>
      <c r="L5128" s="17" t="str">
        <f t="shared" si="320"/>
        <v>Yes</v>
      </c>
      <c r="M5128" s="17">
        <v>1</v>
      </c>
      <c r="N5128" s="17" t="str" cm="1">
        <f t="array" ref="N5128">_xlfn.IFS(M5128&lt;=2,"Small",M5128&lt;=5,"Medium",M5128&gt;5,"Large")</f>
        <v>Small</v>
      </c>
      <c r="O5128" s="65">
        <v>55</v>
      </c>
      <c r="P5128" s="87">
        <f t="shared" si="321"/>
        <v>0.03</v>
      </c>
      <c r="Q5128" s="68">
        <v>5</v>
      </c>
      <c r="R5128" s="68" t="str" cm="1">
        <f t="array" ref="R5128">_xlfn.SWITCH(ROUND(Q5128,0),5,"Excellent",4,"Good",3,"Ok","Bad")</f>
        <v>Excellent</v>
      </c>
      <c r="S5128" s="17">
        <v>17</v>
      </c>
      <c r="T5128" s="17" t="str">
        <f t="shared" si="322"/>
        <v>No</v>
      </c>
      <c r="U5128" s="82">
        <v>43688</v>
      </c>
      <c r="V5128" s="82">
        <v>43933</v>
      </c>
      <c r="W5128" s="17">
        <v>135</v>
      </c>
      <c r="X5128" s="17" t="str">
        <f t="shared" si="323"/>
        <v>Active</v>
      </c>
      <c r="Y5128" s="17" t="s">
        <v>15616</v>
      </c>
      <c r="Z5128" s="17"/>
    </row>
    <row r="5129" spans="1:26" x14ac:dyDescent="0.25">
      <c r="A5129">
        <v>5128</v>
      </c>
      <c r="B5129" s="17" t="s">
        <v>15193</v>
      </c>
      <c r="C5129" s="17">
        <v>2995</v>
      </c>
      <c r="D5129" s="17" t="str">
        <f>INDEX(Hosts!$A:$O,MATCH(Places!$C5129,Hosts!$A:$A,0),MATCH(Places!D$1,Hosts!$1:$1,0))</f>
        <v>Within an hour</v>
      </c>
      <c r="E5129" s="87">
        <f>INDEX(Hosts!$A:$O,MATCH(Places!$C5129,Hosts!$A:$A,0),MATCH(Places!E$1,Hosts!$1:$1,0))</f>
        <v>1</v>
      </c>
      <c r="F5129" s="87">
        <f>INDEX(Hosts!$A:$O,MATCH(Places!$C5129,Hosts!$A:$A,0),MATCH(Places!F$1,Hosts!$1:$1,0))</f>
        <v>1</v>
      </c>
      <c r="G5129" s="17" t="str">
        <f>INDEX(Hosts!$A:$O,MATCH(Places!$C5129,Hosts!$A:$A,0),MATCH(Places!G$1,Hosts!$1:$1,0))</f>
        <v>No</v>
      </c>
      <c r="H5129" s="17">
        <v>19</v>
      </c>
      <c r="I5129" s="17" t="str">
        <f>INDEX(Neighborhoods!$A:$C,MATCH(Places!$H5129,Neighborhoods!$A:$A,0),MATCH(Places!I$1,Neighborhoods!$1:$1,0))</f>
        <v>Manhattan</v>
      </c>
      <c r="J5129" s="17" t="str">
        <f>INDEX(Neighborhoods!$A:$C,MATCH(Places!$H5129,Neighborhoods!$A:$A,0),MATCH(Places!J$1,Neighborhoods!$1:$1,0))</f>
        <v>Upper East Side</v>
      </c>
      <c r="K5129" s="17" t="s">
        <v>11822</v>
      </c>
      <c r="L5129" s="17" t="str">
        <f t="shared" si="320"/>
        <v>No</v>
      </c>
      <c r="M5129" s="17">
        <v>6</v>
      </c>
      <c r="N5129" s="17" t="str" cm="1">
        <f t="array" ref="N5129">_xlfn.IFS(M5129&lt;=2,"Small",M5129&lt;=5,"Medium",M5129&gt;5,"Large")</f>
        <v>Large</v>
      </c>
      <c r="O5129" s="65">
        <v>349</v>
      </c>
      <c r="P5129" s="87">
        <f t="shared" si="321"/>
        <v>0.04</v>
      </c>
      <c r="Q5129" s="68">
        <v>4.6399999999999997</v>
      </c>
      <c r="R5129" s="68" t="str" cm="1">
        <f t="array" ref="R5129">_xlfn.SWITCH(ROUND(Q5129,0),5,"Excellent",4,"Good",3,"Ok","Bad")</f>
        <v>Excellent</v>
      </c>
      <c r="S5129" s="17">
        <v>14</v>
      </c>
      <c r="T5129" s="17" t="str">
        <f t="shared" si="322"/>
        <v>No</v>
      </c>
      <c r="U5129" s="82">
        <v>43681</v>
      </c>
      <c r="V5129" s="82">
        <v>43973</v>
      </c>
      <c r="W5129" s="17">
        <v>0</v>
      </c>
      <c r="X5129" s="17" t="str">
        <f t="shared" si="323"/>
        <v>Inactive</v>
      </c>
      <c r="Y5129" s="17" t="s">
        <v>15616</v>
      </c>
      <c r="Z5129" s="17"/>
    </row>
    <row r="5130" spans="1:26" x14ac:dyDescent="0.25">
      <c r="A5130">
        <v>5129</v>
      </c>
      <c r="B5130" s="17" t="s">
        <v>14124</v>
      </c>
      <c r="C5130" s="17">
        <v>3043</v>
      </c>
      <c r="D5130" s="17" t="str">
        <f>INDEX(Hosts!$A:$O,MATCH(Places!$C5130,Hosts!$A:$A,0),MATCH(Places!D$1,Hosts!$1:$1,0))</f>
        <v>A few days or more</v>
      </c>
      <c r="E5130" s="87">
        <f>INDEX(Hosts!$A:$O,MATCH(Places!$C5130,Hosts!$A:$A,0),MATCH(Places!E$1,Hosts!$1:$1,0))</f>
        <v>0</v>
      </c>
      <c r="F5130" s="87">
        <f>INDEX(Hosts!$A:$O,MATCH(Places!$C5130,Hosts!$A:$A,0),MATCH(Places!F$1,Hosts!$1:$1,0))</f>
        <v>1</v>
      </c>
      <c r="G5130" s="17" t="str">
        <f>INDEX(Hosts!$A:$O,MATCH(Places!$C5130,Hosts!$A:$A,0),MATCH(Places!G$1,Hosts!$1:$1,0))</f>
        <v>No</v>
      </c>
      <c r="H5130" s="17">
        <v>7</v>
      </c>
      <c r="I5130" s="17" t="str">
        <f>INDEX(Neighborhoods!$A:$C,MATCH(Places!$H5130,Neighborhoods!$A:$A,0),MATCH(Places!I$1,Neighborhoods!$1:$1,0))</f>
        <v>Brooklyn</v>
      </c>
      <c r="J5130" s="17" t="str">
        <f>INDEX(Neighborhoods!$A:$C,MATCH(Places!$H5130,Neighborhoods!$A:$A,0),MATCH(Places!J$1,Neighborhoods!$1:$1,0))</f>
        <v>Bedford-Stuyvesant</v>
      </c>
      <c r="K5130" s="17" t="s">
        <v>11822</v>
      </c>
      <c r="L5130" s="17" t="str">
        <f t="shared" si="320"/>
        <v>No</v>
      </c>
      <c r="M5130" s="17">
        <v>4</v>
      </c>
      <c r="N5130" s="17" t="str" cm="1">
        <f t="array" ref="N5130">_xlfn.IFS(M5130&lt;=2,"Small",M5130&lt;=5,"Medium",M5130&gt;5,"Large")</f>
        <v>Medium</v>
      </c>
      <c r="O5130" s="65">
        <v>185</v>
      </c>
      <c r="P5130" s="87">
        <f t="shared" si="321"/>
        <v>0.03</v>
      </c>
      <c r="Q5130" s="68">
        <v>4.71</v>
      </c>
      <c r="R5130" s="68" t="str" cm="1">
        <f t="array" ref="R5130">_xlfn.SWITCH(ROUND(Q5130,0),5,"Excellent",4,"Good",3,"Ok","Bad")</f>
        <v>Excellent</v>
      </c>
      <c r="S5130" s="17">
        <v>14</v>
      </c>
      <c r="T5130" s="17" t="str">
        <f t="shared" si="322"/>
        <v>No</v>
      </c>
      <c r="U5130" s="82">
        <v>43687</v>
      </c>
      <c r="V5130" s="82">
        <v>43828</v>
      </c>
      <c r="W5130" s="17">
        <v>89</v>
      </c>
      <c r="X5130" s="17" t="str">
        <f t="shared" si="323"/>
        <v>Active</v>
      </c>
      <c r="Y5130" s="17" t="s">
        <v>15616</v>
      </c>
      <c r="Z5130" s="17"/>
    </row>
    <row r="5131" spans="1:26" x14ac:dyDescent="0.25">
      <c r="A5131">
        <v>5130</v>
      </c>
      <c r="B5131" s="17" t="s">
        <v>14394</v>
      </c>
      <c r="C5131" s="17">
        <v>3330</v>
      </c>
      <c r="D5131" s="17" t="str">
        <f>INDEX(Hosts!$A:$O,MATCH(Places!$C5131,Hosts!$A:$A,0),MATCH(Places!D$1,Hosts!$1:$1,0))</f>
        <v>Within an hour</v>
      </c>
      <c r="E5131" s="87">
        <f>INDEX(Hosts!$A:$O,MATCH(Places!$C5131,Hosts!$A:$A,0),MATCH(Places!E$1,Hosts!$1:$1,0))</f>
        <v>1</v>
      </c>
      <c r="F5131" s="87">
        <f>INDEX(Hosts!$A:$O,MATCH(Places!$C5131,Hosts!$A:$A,0),MATCH(Places!F$1,Hosts!$1:$1,0))</f>
        <v>0.97</v>
      </c>
      <c r="G5131" s="17" t="str">
        <f>INDEX(Hosts!$A:$O,MATCH(Places!$C5131,Hosts!$A:$A,0),MATCH(Places!G$1,Hosts!$1:$1,0))</f>
        <v>Yes</v>
      </c>
      <c r="H5131" s="17">
        <v>14</v>
      </c>
      <c r="I5131" s="17" t="str">
        <f>INDEX(Neighborhoods!$A:$C,MATCH(Places!$H5131,Neighborhoods!$A:$A,0),MATCH(Places!I$1,Neighborhoods!$1:$1,0))</f>
        <v>Manhattan</v>
      </c>
      <c r="J5131" s="17" t="str">
        <f>INDEX(Neighborhoods!$A:$C,MATCH(Places!$H5131,Neighborhoods!$A:$A,0),MATCH(Places!J$1,Neighborhoods!$1:$1,0))</f>
        <v>East Harlem</v>
      </c>
      <c r="K5131" s="17" t="s">
        <v>11822</v>
      </c>
      <c r="L5131" s="17" t="str">
        <f t="shared" si="320"/>
        <v>No</v>
      </c>
      <c r="M5131" s="17">
        <v>10</v>
      </c>
      <c r="N5131" s="17" t="str" cm="1">
        <f t="array" ref="N5131">_xlfn.IFS(M5131&lt;=2,"Small",M5131&lt;=5,"Medium",M5131&gt;5,"Large")</f>
        <v>Large</v>
      </c>
      <c r="O5131" s="65">
        <v>500</v>
      </c>
      <c r="P5131" s="87">
        <f t="shared" si="321"/>
        <v>0.05</v>
      </c>
      <c r="Q5131" s="68">
        <v>4.5599999999999996</v>
      </c>
      <c r="R5131" s="68" t="str" cm="1">
        <f t="array" ref="R5131">_xlfn.SWITCH(ROUND(Q5131,0),5,"Excellent",4,"Good",3,"Ok","Bad")</f>
        <v>Excellent</v>
      </c>
      <c r="S5131" s="17">
        <v>9</v>
      </c>
      <c r="T5131" s="17" t="str">
        <f t="shared" si="322"/>
        <v>No</v>
      </c>
      <c r="U5131" s="82">
        <v>43731</v>
      </c>
      <c r="V5131" s="82">
        <v>43891</v>
      </c>
      <c r="W5131" s="17">
        <v>0</v>
      </c>
      <c r="X5131" s="17" t="str">
        <f t="shared" si="323"/>
        <v>Inactive</v>
      </c>
      <c r="Y5131" s="17" t="s">
        <v>15616</v>
      </c>
      <c r="Z5131" s="17"/>
    </row>
    <row r="5132" spans="1:26" x14ac:dyDescent="0.25">
      <c r="A5132">
        <v>5131</v>
      </c>
      <c r="B5132" s="17" t="s">
        <v>13586</v>
      </c>
      <c r="C5132" s="17">
        <v>3966</v>
      </c>
      <c r="D5132" s="17" t="str">
        <f>INDEX(Hosts!$A:$O,MATCH(Places!$C5132,Hosts!$A:$A,0),MATCH(Places!D$1,Hosts!$1:$1,0))</f>
        <v>Within an hour</v>
      </c>
      <c r="E5132" s="87">
        <f>INDEX(Hosts!$A:$O,MATCH(Places!$C5132,Hosts!$A:$A,0),MATCH(Places!E$1,Hosts!$1:$1,0))</f>
        <v>1</v>
      </c>
      <c r="F5132" s="87">
        <f>INDEX(Hosts!$A:$O,MATCH(Places!$C5132,Hosts!$A:$A,0),MATCH(Places!F$1,Hosts!$1:$1,0))</f>
        <v>0.99</v>
      </c>
      <c r="G5132" s="17" t="str">
        <f>INDEX(Hosts!$A:$O,MATCH(Places!$C5132,Hosts!$A:$A,0),MATCH(Places!G$1,Hosts!$1:$1,0))</f>
        <v>No</v>
      </c>
      <c r="H5132" s="17">
        <v>10</v>
      </c>
      <c r="I5132" s="17" t="str">
        <f>INDEX(Neighborhoods!$A:$C,MATCH(Places!$H5132,Neighborhoods!$A:$A,0),MATCH(Places!I$1,Neighborhoods!$1:$1,0))</f>
        <v>Brooklyn</v>
      </c>
      <c r="J5132" s="17" t="str">
        <f>INDEX(Neighborhoods!$A:$C,MATCH(Places!$H5132,Neighborhoods!$A:$A,0),MATCH(Places!J$1,Neighborhoods!$1:$1,0))</f>
        <v>East Flatbush</v>
      </c>
      <c r="K5132" s="17" t="s">
        <v>1</v>
      </c>
      <c r="L5132" s="17" t="str">
        <f t="shared" si="320"/>
        <v>Yes</v>
      </c>
      <c r="M5132" s="17">
        <v>2</v>
      </c>
      <c r="N5132" s="17" t="str" cm="1">
        <f t="array" ref="N5132">_xlfn.IFS(M5132&lt;=2,"Small",M5132&lt;=5,"Medium",M5132&gt;5,"Large")</f>
        <v>Small</v>
      </c>
      <c r="O5132" s="65">
        <v>55</v>
      </c>
      <c r="P5132" s="87">
        <f t="shared" si="321"/>
        <v>0.03</v>
      </c>
      <c r="Q5132" s="68">
        <v>4.7300000000000004</v>
      </c>
      <c r="R5132" s="68" t="str" cm="1">
        <f t="array" ref="R5132">_xlfn.SWITCH(ROUND(Q5132,0),5,"Excellent",4,"Good",3,"Ok","Bad")</f>
        <v>Excellent</v>
      </c>
      <c r="S5132" s="17">
        <v>33</v>
      </c>
      <c r="T5132" s="17" t="str">
        <f t="shared" si="322"/>
        <v>No</v>
      </c>
      <c r="U5132" s="82">
        <v>43685</v>
      </c>
      <c r="V5132" s="82">
        <v>43911</v>
      </c>
      <c r="W5132" s="17">
        <v>154</v>
      </c>
      <c r="X5132" s="17" t="str">
        <f t="shared" si="323"/>
        <v>Active</v>
      </c>
      <c r="Y5132" s="17" t="s">
        <v>15616</v>
      </c>
      <c r="Z5132" s="17"/>
    </row>
    <row r="5133" spans="1:26" x14ac:dyDescent="0.25">
      <c r="A5133">
        <v>5132</v>
      </c>
      <c r="B5133" s="17" t="s">
        <v>14785</v>
      </c>
      <c r="C5133" s="17">
        <v>3807</v>
      </c>
      <c r="D5133" s="17" t="str">
        <f>INDEX(Hosts!$A:$O,MATCH(Places!$C5133,Hosts!$A:$A,0),MATCH(Places!D$1,Hosts!$1:$1,0))</f>
        <v>Within an hour</v>
      </c>
      <c r="E5133" s="87">
        <f>INDEX(Hosts!$A:$O,MATCH(Places!$C5133,Hosts!$A:$A,0),MATCH(Places!E$1,Hosts!$1:$1,0))</f>
        <v>1</v>
      </c>
      <c r="F5133" s="87">
        <f>INDEX(Hosts!$A:$O,MATCH(Places!$C5133,Hosts!$A:$A,0),MATCH(Places!F$1,Hosts!$1:$1,0))</f>
        <v>1</v>
      </c>
      <c r="G5133" s="17" t="str">
        <f>INDEX(Hosts!$A:$O,MATCH(Places!$C5133,Hosts!$A:$A,0),MATCH(Places!G$1,Hosts!$1:$1,0))</f>
        <v>No</v>
      </c>
      <c r="H5133" s="17">
        <v>7</v>
      </c>
      <c r="I5133" s="17" t="str">
        <f>INDEX(Neighborhoods!$A:$C,MATCH(Places!$H5133,Neighborhoods!$A:$A,0),MATCH(Places!I$1,Neighborhoods!$1:$1,0))</f>
        <v>Brooklyn</v>
      </c>
      <c r="J5133" s="17" t="str">
        <f>INDEX(Neighborhoods!$A:$C,MATCH(Places!$H5133,Neighborhoods!$A:$A,0),MATCH(Places!J$1,Neighborhoods!$1:$1,0))</f>
        <v>Bedford-Stuyvesant</v>
      </c>
      <c r="K5133" s="17" t="s">
        <v>11822</v>
      </c>
      <c r="L5133" s="17" t="str">
        <f t="shared" si="320"/>
        <v>No</v>
      </c>
      <c r="M5133" s="17">
        <v>2</v>
      </c>
      <c r="N5133" s="17" t="str" cm="1">
        <f t="array" ref="N5133">_xlfn.IFS(M5133&lt;=2,"Small",M5133&lt;=5,"Medium",M5133&gt;5,"Large")</f>
        <v>Small</v>
      </c>
      <c r="O5133" s="65">
        <v>75</v>
      </c>
      <c r="P5133" s="87">
        <f t="shared" si="321"/>
        <v>0.03</v>
      </c>
      <c r="Q5133" s="68">
        <v>4.75</v>
      </c>
      <c r="R5133" s="68" t="str" cm="1">
        <f t="array" ref="R5133">_xlfn.SWITCH(ROUND(Q5133,0),5,"Excellent",4,"Good",3,"Ok","Bad")</f>
        <v>Excellent</v>
      </c>
      <c r="S5133" s="17">
        <v>4</v>
      </c>
      <c r="T5133" s="17" t="str">
        <f t="shared" si="322"/>
        <v>No</v>
      </c>
      <c r="U5133" s="82">
        <v>43769</v>
      </c>
      <c r="V5133" s="82">
        <v>43921</v>
      </c>
      <c r="W5133" s="17">
        <v>254</v>
      </c>
      <c r="X5133" s="17" t="str">
        <f t="shared" si="323"/>
        <v>Active</v>
      </c>
      <c r="Y5133" s="17" t="s">
        <v>15615</v>
      </c>
      <c r="Z5133" s="17"/>
    </row>
    <row r="5134" spans="1:26" x14ac:dyDescent="0.25">
      <c r="A5134">
        <v>5133</v>
      </c>
      <c r="B5134" s="17" t="s">
        <v>13752</v>
      </c>
      <c r="C5134" s="17">
        <v>3817</v>
      </c>
      <c r="D5134" s="17" t="str">
        <f>INDEX(Hosts!$A:$O,MATCH(Places!$C5134,Hosts!$A:$A,0),MATCH(Places!D$1,Hosts!$1:$1,0))</f>
        <v>A few days or more</v>
      </c>
      <c r="E5134" s="87">
        <f>INDEX(Hosts!$A:$O,MATCH(Places!$C5134,Hosts!$A:$A,0),MATCH(Places!E$1,Hosts!$1:$1,0))</f>
        <v>0</v>
      </c>
      <c r="F5134" s="87">
        <f>INDEX(Hosts!$A:$O,MATCH(Places!$C5134,Hosts!$A:$A,0),MATCH(Places!F$1,Hosts!$1:$1,0))</f>
        <v>0.92</v>
      </c>
      <c r="G5134" s="17" t="str">
        <f>INDEX(Hosts!$A:$O,MATCH(Places!$C5134,Hosts!$A:$A,0),MATCH(Places!G$1,Hosts!$1:$1,0))</f>
        <v>No</v>
      </c>
      <c r="H5134" s="17">
        <v>21</v>
      </c>
      <c r="I5134" s="17" t="str">
        <f>INDEX(Neighborhoods!$A:$C,MATCH(Places!$H5134,Neighborhoods!$A:$A,0),MATCH(Places!I$1,Neighborhoods!$1:$1,0))</f>
        <v>Queens</v>
      </c>
      <c r="J5134" s="17" t="str">
        <f>INDEX(Neighborhoods!$A:$C,MATCH(Places!$H5134,Neighborhoods!$A:$A,0),MATCH(Places!J$1,Neighborhoods!$1:$1,0))</f>
        <v>Astoria</v>
      </c>
      <c r="K5134" s="17" t="s">
        <v>1</v>
      </c>
      <c r="L5134" s="17" t="str">
        <f t="shared" si="320"/>
        <v>Yes</v>
      </c>
      <c r="M5134" s="17">
        <v>2</v>
      </c>
      <c r="N5134" s="17" t="str" cm="1">
        <f t="array" ref="N5134">_xlfn.IFS(M5134&lt;=2,"Small",M5134&lt;=5,"Medium",M5134&gt;5,"Large")</f>
        <v>Small</v>
      </c>
      <c r="O5134" s="65">
        <v>50</v>
      </c>
      <c r="P5134" s="87">
        <f t="shared" si="321"/>
        <v>0.03</v>
      </c>
      <c r="Q5134" s="68">
        <v>5</v>
      </c>
      <c r="R5134" s="68" t="str" cm="1">
        <f t="array" ref="R5134">_xlfn.SWITCH(ROUND(Q5134,0),5,"Excellent",4,"Good",3,"Ok","Bad")</f>
        <v>Excellent</v>
      </c>
      <c r="S5134" s="17">
        <v>8</v>
      </c>
      <c r="T5134" s="17" t="str">
        <f t="shared" si="322"/>
        <v>No</v>
      </c>
      <c r="U5134" s="82">
        <v>43690</v>
      </c>
      <c r="V5134" s="82">
        <v>43728</v>
      </c>
      <c r="W5134" s="17">
        <v>364</v>
      </c>
      <c r="X5134" s="17" t="str">
        <f t="shared" si="323"/>
        <v>Active</v>
      </c>
      <c r="Y5134" s="17" t="s">
        <v>15615</v>
      </c>
      <c r="Z5134" s="17"/>
    </row>
    <row r="5135" spans="1:26" x14ac:dyDescent="0.25">
      <c r="A5135">
        <v>5134</v>
      </c>
      <c r="B5135" s="17" t="s">
        <v>13139</v>
      </c>
      <c r="C5135" s="17">
        <v>2250</v>
      </c>
      <c r="D5135" s="17" t="str">
        <f>INDEX(Hosts!$A:$O,MATCH(Places!$C5135,Hosts!$A:$A,0),MATCH(Places!D$1,Hosts!$1:$1,0))</f>
        <v>Within a few hours</v>
      </c>
      <c r="E5135" s="87">
        <f>INDEX(Hosts!$A:$O,MATCH(Places!$C5135,Hosts!$A:$A,0),MATCH(Places!E$1,Hosts!$1:$1,0))</f>
        <v>1</v>
      </c>
      <c r="F5135" s="87">
        <f>INDEX(Hosts!$A:$O,MATCH(Places!$C5135,Hosts!$A:$A,0),MATCH(Places!F$1,Hosts!$1:$1,0))</f>
        <v>0.83</v>
      </c>
      <c r="G5135" s="17" t="str">
        <f>INDEX(Hosts!$A:$O,MATCH(Places!$C5135,Hosts!$A:$A,0),MATCH(Places!G$1,Hosts!$1:$1,0))</f>
        <v>Yes</v>
      </c>
      <c r="H5135" s="17">
        <v>9</v>
      </c>
      <c r="I5135" s="17" t="str">
        <f>INDEX(Neighborhoods!$A:$C,MATCH(Places!$H5135,Neighborhoods!$A:$A,0),MATCH(Places!I$1,Neighborhoods!$1:$1,0))</f>
        <v>Brooklyn</v>
      </c>
      <c r="J5135" s="17" t="str">
        <f>INDEX(Neighborhoods!$A:$C,MATCH(Places!$H5135,Neighborhoods!$A:$A,0),MATCH(Places!J$1,Neighborhoods!$1:$1,0))</f>
        <v>Crown Heights</v>
      </c>
      <c r="K5135" s="17" t="s">
        <v>1</v>
      </c>
      <c r="L5135" s="17" t="str">
        <f t="shared" si="320"/>
        <v>Yes</v>
      </c>
      <c r="M5135" s="17">
        <v>2</v>
      </c>
      <c r="N5135" s="17" t="str" cm="1">
        <f t="array" ref="N5135">_xlfn.IFS(M5135&lt;=2,"Small",M5135&lt;=5,"Medium",M5135&gt;5,"Large")</f>
        <v>Small</v>
      </c>
      <c r="O5135" s="65">
        <v>80</v>
      </c>
      <c r="P5135" s="87">
        <f t="shared" si="321"/>
        <v>0.03</v>
      </c>
      <c r="Q5135" s="68">
        <v>5</v>
      </c>
      <c r="R5135" s="68" t="str" cm="1">
        <f t="array" ref="R5135">_xlfn.SWITCH(ROUND(Q5135,0),5,"Excellent",4,"Good",3,"Ok","Bad")</f>
        <v>Excellent</v>
      </c>
      <c r="S5135" s="17">
        <v>11</v>
      </c>
      <c r="T5135" s="17" t="str">
        <f t="shared" si="322"/>
        <v>No</v>
      </c>
      <c r="U5135" s="82">
        <v>43697</v>
      </c>
      <c r="V5135" s="82">
        <v>43878</v>
      </c>
      <c r="W5135" s="17">
        <v>180</v>
      </c>
      <c r="X5135" s="17" t="str">
        <f t="shared" si="323"/>
        <v>Active</v>
      </c>
      <c r="Y5135" s="17" t="s">
        <v>15615</v>
      </c>
      <c r="Z5135" s="17"/>
    </row>
    <row r="5136" spans="1:26" x14ac:dyDescent="0.25">
      <c r="A5136">
        <v>5135</v>
      </c>
      <c r="B5136" s="17" t="s">
        <v>13355</v>
      </c>
      <c r="C5136" s="17">
        <v>3351</v>
      </c>
      <c r="D5136" s="17" t="str">
        <f>INDEX(Hosts!$A:$O,MATCH(Places!$C5136,Hosts!$A:$A,0),MATCH(Places!D$1,Hosts!$1:$1,0))</f>
        <v>Within an hour</v>
      </c>
      <c r="E5136" s="87">
        <f>INDEX(Hosts!$A:$O,MATCH(Places!$C5136,Hosts!$A:$A,0),MATCH(Places!E$1,Hosts!$1:$1,0))</f>
        <v>1</v>
      </c>
      <c r="F5136" s="87">
        <f>INDEX(Hosts!$A:$O,MATCH(Places!$C5136,Hosts!$A:$A,0),MATCH(Places!F$1,Hosts!$1:$1,0))</f>
        <v>0.96</v>
      </c>
      <c r="G5136" s="17" t="str">
        <f>INDEX(Hosts!$A:$O,MATCH(Places!$C5136,Hosts!$A:$A,0),MATCH(Places!G$1,Hosts!$1:$1,0))</f>
        <v>Yes</v>
      </c>
      <c r="H5136" s="17">
        <v>1</v>
      </c>
      <c r="I5136" s="17" t="str">
        <f>INDEX(Neighborhoods!$A:$C,MATCH(Places!$H5136,Neighborhoods!$A:$A,0),MATCH(Places!I$1,Neighborhoods!$1:$1,0))</f>
        <v>Bronx</v>
      </c>
      <c r="J5136" s="17" t="str">
        <f>INDEX(Neighborhoods!$A:$C,MATCH(Places!$H5136,Neighborhoods!$A:$A,0),MATCH(Places!J$1,Neighborhoods!$1:$1,0))</f>
        <v>Allerton</v>
      </c>
      <c r="K5136" s="17" t="s">
        <v>1</v>
      </c>
      <c r="L5136" s="17" t="str">
        <f t="shared" si="320"/>
        <v>Yes</v>
      </c>
      <c r="M5136" s="17">
        <v>2</v>
      </c>
      <c r="N5136" s="17" t="str" cm="1">
        <f t="array" ref="N5136">_xlfn.IFS(M5136&lt;=2,"Small",M5136&lt;=5,"Medium",M5136&gt;5,"Large")</f>
        <v>Small</v>
      </c>
      <c r="O5136" s="65">
        <v>70</v>
      </c>
      <c r="P5136" s="87">
        <f t="shared" si="321"/>
        <v>0.03</v>
      </c>
      <c r="Q5136" s="68">
        <v>4.9800000000000004</v>
      </c>
      <c r="R5136" s="68" t="str" cm="1">
        <f t="array" ref="R5136">_xlfn.SWITCH(ROUND(Q5136,0),5,"Excellent",4,"Good",3,"Ok","Bad")</f>
        <v>Excellent</v>
      </c>
      <c r="S5136" s="17">
        <v>50</v>
      </c>
      <c r="T5136" s="17" t="str">
        <f t="shared" si="322"/>
        <v>No</v>
      </c>
      <c r="U5136" s="82">
        <v>43719</v>
      </c>
      <c r="V5136" s="82">
        <v>44043</v>
      </c>
      <c r="W5136" s="17">
        <v>364</v>
      </c>
      <c r="X5136" s="17" t="str">
        <f t="shared" si="323"/>
        <v>Active</v>
      </c>
      <c r="Y5136" s="17" t="s">
        <v>15615</v>
      </c>
      <c r="Z5136" s="17"/>
    </row>
    <row r="5137" spans="1:26" x14ac:dyDescent="0.25">
      <c r="A5137">
        <v>5136</v>
      </c>
      <c r="B5137" s="17" t="s">
        <v>15362</v>
      </c>
      <c r="C5137" s="17">
        <v>3246</v>
      </c>
      <c r="D5137" s="17" t="str">
        <f>INDEX(Hosts!$A:$O,MATCH(Places!$C5137,Hosts!$A:$A,0),MATCH(Places!D$1,Hosts!$1:$1,0))</f>
        <v>Within a day</v>
      </c>
      <c r="E5137" s="87">
        <f>INDEX(Hosts!$A:$O,MATCH(Places!$C5137,Hosts!$A:$A,0),MATCH(Places!E$1,Hosts!$1:$1,0))</f>
        <v>0.75</v>
      </c>
      <c r="F5137" s="87">
        <f>INDEX(Hosts!$A:$O,MATCH(Places!$C5137,Hosts!$A:$A,0),MATCH(Places!F$1,Hosts!$1:$1,0))</f>
        <v>0.89</v>
      </c>
      <c r="G5137" s="17" t="str">
        <f>INDEX(Hosts!$A:$O,MATCH(Places!$C5137,Hosts!$A:$A,0),MATCH(Places!G$1,Hosts!$1:$1,0))</f>
        <v>No</v>
      </c>
      <c r="H5137" s="17">
        <v>3</v>
      </c>
      <c r="I5137" s="17" t="str">
        <f>INDEX(Neighborhoods!$A:$C,MATCH(Places!$H5137,Neighborhoods!$A:$A,0),MATCH(Places!I$1,Neighborhoods!$1:$1,0))</f>
        <v>Bronx</v>
      </c>
      <c r="J5137" s="17" t="str">
        <f>INDEX(Neighborhoods!$A:$C,MATCH(Places!$H5137,Neighborhoods!$A:$A,0),MATCH(Places!J$1,Neighborhoods!$1:$1,0))</f>
        <v>Longwood</v>
      </c>
      <c r="K5137" s="17" t="s">
        <v>11822</v>
      </c>
      <c r="L5137" s="17" t="str">
        <f t="shared" si="320"/>
        <v>No</v>
      </c>
      <c r="M5137" s="17">
        <v>6</v>
      </c>
      <c r="N5137" s="17" t="str" cm="1">
        <f t="array" ref="N5137">_xlfn.IFS(M5137&lt;=2,"Small",M5137&lt;=5,"Medium",M5137&gt;5,"Large")</f>
        <v>Large</v>
      </c>
      <c r="O5137" s="65">
        <v>300</v>
      </c>
      <c r="P5137" s="87">
        <f t="shared" si="321"/>
        <v>0.04</v>
      </c>
      <c r="Q5137" s="68">
        <v>4.83</v>
      </c>
      <c r="R5137" s="68" t="str" cm="1">
        <f t="array" ref="R5137">_xlfn.SWITCH(ROUND(Q5137,0),5,"Excellent",4,"Good",3,"Ok","Bad")</f>
        <v>Excellent</v>
      </c>
      <c r="S5137" s="17">
        <v>6</v>
      </c>
      <c r="T5137" s="17" t="str">
        <f t="shared" si="322"/>
        <v>No</v>
      </c>
      <c r="U5137" s="82">
        <v>43710</v>
      </c>
      <c r="V5137" s="82">
        <v>43831</v>
      </c>
      <c r="W5137" s="17">
        <v>165</v>
      </c>
      <c r="X5137" s="17" t="str">
        <f t="shared" si="323"/>
        <v>Active</v>
      </c>
      <c r="Y5137" s="17" t="s">
        <v>15615</v>
      </c>
      <c r="Z5137" s="17"/>
    </row>
    <row r="5138" spans="1:26" x14ac:dyDescent="0.25">
      <c r="A5138">
        <v>5137</v>
      </c>
      <c r="B5138" s="17" t="s">
        <v>13859</v>
      </c>
      <c r="C5138" s="17">
        <v>1285</v>
      </c>
      <c r="D5138" s="17" t="str">
        <f>INDEX(Hosts!$A:$O,MATCH(Places!$C5138,Hosts!$A:$A,0),MATCH(Places!D$1,Hosts!$1:$1,0))</f>
        <v>Within a few hours</v>
      </c>
      <c r="E5138" s="87">
        <f>INDEX(Hosts!$A:$O,MATCH(Places!$C5138,Hosts!$A:$A,0),MATCH(Places!E$1,Hosts!$1:$1,0))</f>
        <v>0.75</v>
      </c>
      <c r="F5138" s="87">
        <f>INDEX(Hosts!$A:$O,MATCH(Places!$C5138,Hosts!$A:$A,0),MATCH(Places!F$1,Hosts!$1:$1,0))</f>
        <v>0.97</v>
      </c>
      <c r="G5138" s="17" t="str">
        <f>INDEX(Hosts!$A:$O,MATCH(Places!$C5138,Hosts!$A:$A,0),MATCH(Places!G$1,Hosts!$1:$1,0))</f>
        <v>No</v>
      </c>
      <c r="H5138" s="17">
        <v>7</v>
      </c>
      <c r="I5138" s="17" t="str">
        <f>INDEX(Neighborhoods!$A:$C,MATCH(Places!$H5138,Neighborhoods!$A:$A,0),MATCH(Places!I$1,Neighborhoods!$1:$1,0))</f>
        <v>Brooklyn</v>
      </c>
      <c r="J5138" s="17" t="str">
        <f>INDEX(Neighborhoods!$A:$C,MATCH(Places!$H5138,Neighborhoods!$A:$A,0),MATCH(Places!J$1,Neighborhoods!$1:$1,0))</f>
        <v>Bedford-Stuyvesant</v>
      </c>
      <c r="K5138" s="17" t="s">
        <v>1</v>
      </c>
      <c r="L5138" s="17" t="str">
        <f t="shared" si="320"/>
        <v>Yes</v>
      </c>
      <c r="M5138" s="17">
        <v>2</v>
      </c>
      <c r="N5138" s="17" t="str" cm="1">
        <f t="array" ref="N5138">_xlfn.IFS(M5138&lt;=2,"Small",M5138&lt;=5,"Medium",M5138&gt;5,"Large")</f>
        <v>Small</v>
      </c>
      <c r="O5138" s="65">
        <v>55</v>
      </c>
      <c r="P5138" s="87">
        <f t="shared" si="321"/>
        <v>0.03</v>
      </c>
      <c r="Q5138" s="68">
        <v>4.96</v>
      </c>
      <c r="R5138" s="68" t="str" cm="1">
        <f t="array" ref="R5138">_xlfn.SWITCH(ROUND(Q5138,0),5,"Excellent",4,"Good",3,"Ok","Bad")</f>
        <v>Excellent</v>
      </c>
      <c r="S5138" s="17">
        <v>26</v>
      </c>
      <c r="T5138" s="17" t="str">
        <f t="shared" si="322"/>
        <v>No</v>
      </c>
      <c r="U5138" s="82">
        <v>43692</v>
      </c>
      <c r="V5138" s="82">
        <v>43903</v>
      </c>
      <c r="W5138" s="17">
        <v>149</v>
      </c>
      <c r="X5138" s="17" t="str">
        <f t="shared" si="323"/>
        <v>Active</v>
      </c>
      <c r="Y5138" s="17" t="s">
        <v>15615</v>
      </c>
      <c r="Z5138" s="17"/>
    </row>
    <row r="5139" spans="1:26" x14ac:dyDescent="0.25">
      <c r="A5139">
        <v>5138</v>
      </c>
      <c r="B5139" s="17" t="s">
        <v>14114</v>
      </c>
      <c r="C5139" s="17">
        <v>2363</v>
      </c>
      <c r="D5139" s="17" t="str">
        <f>INDEX(Hosts!$A:$O,MATCH(Places!$C5139,Hosts!$A:$A,0),MATCH(Places!D$1,Hosts!$1:$1,0))</f>
        <v>Within a few hours</v>
      </c>
      <c r="E5139" s="87">
        <f>INDEX(Hosts!$A:$O,MATCH(Places!$C5139,Hosts!$A:$A,0),MATCH(Places!E$1,Hosts!$1:$1,0))</f>
        <v>0.67</v>
      </c>
      <c r="F5139" s="87">
        <f>INDEX(Hosts!$A:$O,MATCH(Places!$C5139,Hosts!$A:$A,0),MATCH(Places!F$1,Hosts!$1:$1,0))</f>
        <v>0.96</v>
      </c>
      <c r="G5139" s="17" t="str">
        <f>INDEX(Hosts!$A:$O,MATCH(Places!$C5139,Hosts!$A:$A,0),MATCH(Places!G$1,Hosts!$1:$1,0))</f>
        <v>No</v>
      </c>
      <c r="H5139" s="17">
        <v>14</v>
      </c>
      <c r="I5139" s="17" t="str">
        <f>INDEX(Neighborhoods!$A:$C,MATCH(Places!$H5139,Neighborhoods!$A:$A,0),MATCH(Places!I$1,Neighborhoods!$1:$1,0))</f>
        <v>Manhattan</v>
      </c>
      <c r="J5139" s="17" t="str">
        <f>INDEX(Neighborhoods!$A:$C,MATCH(Places!$H5139,Neighborhoods!$A:$A,0),MATCH(Places!J$1,Neighborhoods!$1:$1,0))</f>
        <v>East Harlem</v>
      </c>
      <c r="K5139" s="17" t="s">
        <v>1</v>
      </c>
      <c r="L5139" s="17" t="str">
        <f t="shared" si="320"/>
        <v>Yes</v>
      </c>
      <c r="M5139" s="17">
        <v>6</v>
      </c>
      <c r="N5139" s="17" t="str" cm="1">
        <f t="array" ref="N5139">_xlfn.IFS(M5139&lt;=2,"Small",M5139&lt;=5,"Medium",M5139&gt;5,"Large")</f>
        <v>Large</v>
      </c>
      <c r="O5139" s="65">
        <v>74</v>
      </c>
      <c r="P5139" s="87">
        <f t="shared" si="321"/>
        <v>0.03</v>
      </c>
      <c r="Q5139" s="68">
        <v>4.5599999999999996</v>
      </c>
      <c r="R5139" s="68" t="str" cm="1">
        <f t="array" ref="R5139">_xlfn.SWITCH(ROUND(Q5139,0),5,"Excellent",4,"Good",3,"Ok","Bad")</f>
        <v>Excellent</v>
      </c>
      <c r="S5139" s="17">
        <v>9</v>
      </c>
      <c r="T5139" s="17" t="str">
        <f t="shared" si="322"/>
        <v>No</v>
      </c>
      <c r="U5139" s="82">
        <v>43710</v>
      </c>
      <c r="V5139" s="82">
        <v>43828</v>
      </c>
      <c r="W5139" s="17">
        <v>365</v>
      </c>
      <c r="X5139" s="17" t="str">
        <f t="shared" si="323"/>
        <v>Active</v>
      </c>
      <c r="Y5139" s="17" t="s">
        <v>15616</v>
      </c>
      <c r="Z5139" s="17"/>
    </row>
    <row r="5140" spans="1:26" x14ac:dyDescent="0.25">
      <c r="A5140">
        <v>5139</v>
      </c>
      <c r="B5140" s="17" t="s">
        <v>13251</v>
      </c>
      <c r="C5140" s="17">
        <v>3967</v>
      </c>
      <c r="D5140" s="17" t="str">
        <f>INDEX(Hosts!$A:$O,MATCH(Places!$C5140,Hosts!$A:$A,0),MATCH(Places!D$1,Hosts!$1:$1,0))</f>
        <v>Within a day</v>
      </c>
      <c r="E5140" s="87">
        <f>INDEX(Hosts!$A:$O,MATCH(Places!$C5140,Hosts!$A:$A,0),MATCH(Places!E$1,Hosts!$1:$1,0))</f>
        <v>0.6</v>
      </c>
      <c r="F5140" s="87">
        <f>INDEX(Hosts!$A:$O,MATCH(Places!$C5140,Hosts!$A:$A,0),MATCH(Places!F$1,Hosts!$1:$1,0))</f>
        <v>0.95</v>
      </c>
      <c r="G5140" s="17" t="str">
        <f>INDEX(Hosts!$A:$O,MATCH(Places!$C5140,Hosts!$A:$A,0),MATCH(Places!G$1,Hosts!$1:$1,0))</f>
        <v>No</v>
      </c>
      <c r="H5140" s="17">
        <v>7</v>
      </c>
      <c r="I5140" s="17" t="str">
        <f>INDEX(Neighborhoods!$A:$C,MATCH(Places!$H5140,Neighborhoods!$A:$A,0),MATCH(Places!I$1,Neighborhoods!$1:$1,0))</f>
        <v>Brooklyn</v>
      </c>
      <c r="J5140" s="17" t="str">
        <f>INDEX(Neighborhoods!$A:$C,MATCH(Places!$H5140,Neighborhoods!$A:$A,0),MATCH(Places!J$1,Neighborhoods!$1:$1,0))</f>
        <v>Bedford-Stuyvesant</v>
      </c>
      <c r="K5140" s="17" t="s">
        <v>1</v>
      </c>
      <c r="L5140" s="17" t="str">
        <f t="shared" si="320"/>
        <v>Yes</v>
      </c>
      <c r="M5140" s="17">
        <v>2</v>
      </c>
      <c r="N5140" s="17" t="str" cm="1">
        <f t="array" ref="N5140">_xlfn.IFS(M5140&lt;=2,"Small",M5140&lt;=5,"Medium",M5140&gt;5,"Large")</f>
        <v>Small</v>
      </c>
      <c r="O5140" s="65">
        <v>45</v>
      </c>
      <c r="P5140" s="87">
        <f t="shared" si="321"/>
        <v>0.03</v>
      </c>
      <c r="Q5140" s="68">
        <v>4.8</v>
      </c>
      <c r="R5140" s="68" t="str" cm="1">
        <f t="array" ref="R5140">_xlfn.SWITCH(ROUND(Q5140,0),5,"Excellent",4,"Good",3,"Ok","Bad")</f>
        <v>Excellent</v>
      </c>
      <c r="S5140" s="17">
        <v>30</v>
      </c>
      <c r="T5140" s="17" t="str">
        <f t="shared" si="322"/>
        <v>No</v>
      </c>
      <c r="U5140" s="82">
        <v>43698</v>
      </c>
      <c r="V5140" s="82">
        <v>43890</v>
      </c>
      <c r="W5140" s="17">
        <v>164</v>
      </c>
      <c r="X5140" s="17" t="str">
        <f t="shared" si="323"/>
        <v>Active</v>
      </c>
      <c r="Y5140" s="17" t="s">
        <v>15615</v>
      </c>
      <c r="Z5140" s="17"/>
    </row>
    <row r="5141" spans="1:26" x14ac:dyDescent="0.25">
      <c r="A5141">
        <v>5140</v>
      </c>
      <c r="B5141" s="17" t="s">
        <v>14050</v>
      </c>
      <c r="C5141" s="17">
        <v>3962</v>
      </c>
      <c r="D5141" s="17" t="str">
        <f>INDEX(Hosts!$A:$O,MATCH(Places!$C5141,Hosts!$A:$A,0),MATCH(Places!D$1,Hosts!$1:$1,0))</f>
        <v>Within an hour</v>
      </c>
      <c r="E5141" s="87">
        <f>INDEX(Hosts!$A:$O,MATCH(Places!$C5141,Hosts!$A:$A,0),MATCH(Places!E$1,Hosts!$1:$1,0))</f>
        <v>1</v>
      </c>
      <c r="F5141" s="87">
        <f>INDEX(Hosts!$A:$O,MATCH(Places!$C5141,Hosts!$A:$A,0),MATCH(Places!F$1,Hosts!$1:$1,0))</f>
        <v>0.95</v>
      </c>
      <c r="G5141" s="17" t="str">
        <f>INDEX(Hosts!$A:$O,MATCH(Places!$C5141,Hosts!$A:$A,0),MATCH(Places!G$1,Hosts!$1:$1,0))</f>
        <v>No</v>
      </c>
      <c r="H5141" s="17">
        <v>14</v>
      </c>
      <c r="I5141" s="17" t="str">
        <f>INDEX(Neighborhoods!$A:$C,MATCH(Places!$H5141,Neighborhoods!$A:$A,0),MATCH(Places!I$1,Neighborhoods!$1:$1,0))</f>
        <v>Manhattan</v>
      </c>
      <c r="J5141" s="17" t="str">
        <f>INDEX(Neighborhoods!$A:$C,MATCH(Places!$H5141,Neighborhoods!$A:$A,0),MATCH(Places!J$1,Neighborhoods!$1:$1,0))</f>
        <v>East Harlem</v>
      </c>
      <c r="K5141" s="17" t="s">
        <v>11822</v>
      </c>
      <c r="L5141" s="17" t="str">
        <f t="shared" si="320"/>
        <v>No</v>
      </c>
      <c r="M5141" s="17">
        <v>6</v>
      </c>
      <c r="N5141" s="17" t="str" cm="1">
        <f t="array" ref="N5141">_xlfn.IFS(M5141&lt;=2,"Small",M5141&lt;=5,"Medium",M5141&gt;5,"Large")</f>
        <v>Large</v>
      </c>
      <c r="O5141" s="65">
        <v>69</v>
      </c>
      <c r="P5141" s="87">
        <f t="shared" si="321"/>
        <v>0.03</v>
      </c>
      <c r="Q5141" s="68">
        <v>4</v>
      </c>
      <c r="R5141" s="68" t="str" cm="1">
        <f t="array" ref="R5141">_xlfn.SWITCH(ROUND(Q5141,0),5,"Excellent",4,"Good",3,"Ok","Bad")</f>
        <v>Good</v>
      </c>
      <c r="S5141" s="17">
        <v>3</v>
      </c>
      <c r="T5141" s="17" t="str">
        <f t="shared" si="322"/>
        <v>No</v>
      </c>
      <c r="U5141" s="82">
        <v>43738</v>
      </c>
      <c r="V5141" s="82">
        <v>44012</v>
      </c>
      <c r="W5141" s="17">
        <v>241</v>
      </c>
      <c r="X5141" s="17" t="str">
        <f t="shared" si="323"/>
        <v>Active</v>
      </c>
      <c r="Y5141" s="17" t="s">
        <v>15615</v>
      </c>
      <c r="Z5141" s="17"/>
    </row>
    <row r="5142" spans="1:26" x14ac:dyDescent="0.25">
      <c r="A5142">
        <v>5141</v>
      </c>
      <c r="B5142" s="17" t="s">
        <v>13569</v>
      </c>
      <c r="C5142" s="17">
        <v>2363</v>
      </c>
      <c r="D5142" s="17" t="str">
        <f>INDEX(Hosts!$A:$O,MATCH(Places!$C5142,Hosts!$A:$A,0),MATCH(Places!D$1,Hosts!$1:$1,0))</f>
        <v>Within a few hours</v>
      </c>
      <c r="E5142" s="87">
        <f>INDEX(Hosts!$A:$O,MATCH(Places!$C5142,Hosts!$A:$A,0),MATCH(Places!E$1,Hosts!$1:$1,0))</f>
        <v>0.67</v>
      </c>
      <c r="F5142" s="87">
        <f>INDEX(Hosts!$A:$O,MATCH(Places!$C5142,Hosts!$A:$A,0),MATCH(Places!F$1,Hosts!$1:$1,0))</f>
        <v>0.96</v>
      </c>
      <c r="G5142" s="17" t="str">
        <f>INDEX(Hosts!$A:$O,MATCH(Places!$C5142,Hosts!$A:$A,0),MATCH(Places!G$1,Hosts!$1:$1,0))</f>
        <v>No</v>
      </c>
      <c r="H5142" s="17">
        <v>14</v>
      </c>
      <c r="I5142" s="17" t="str">
        <f>INDEX(Neighborhoods!$A:$C,MATCH(Places!$H5142,Neighborhoods!$A:$A,0),MATCH(Places!I$1,Neighborhoods!$1:$1,0))</f>
        <v>Manhattan</v>
      </c>
      <c r="J5142" s="17" t="str">
        <f>INDEX(Neighborhoods!$A:$C,MATCH(Places!$H5142,Neighborhoods!$A:$A,0),MATCH(Places!J$1,Neighborhoods!$1:$1,0))</f>
        <v>East Harlem</v>
      </c>
      <c r="K5142" s="17" t="s">
        <v>16</v>
      </c>
      <c r="L5142" s="17" t="str">
        <f t="shared" si="320"/>
        <v>Yes</v>
      </c>
      <c r="M5142" s="17">
        <v>2</v>
      </c>
      <c r="N5142" s="17" t="str" cm="1">
        <f t="array" ref="N5142">_xlfn.IFS(M5142&lt;=2,"Small",M5142&lt;=5,"Medium",M5142&gt;5,"Large")</f>
        <v>Small</v>
      </c>
      <c r="O5142" s="65">
        <v>39</v>
      </c>
      <c r="P5142" s="87">
        <f t="shared" si="321"/>
        <v>0.03</v>
      </c>
      <c r="Q5142" s="68">
        <v>4.63</v>
      </c>
      <c r="R5142" s="68" t="str" cm="1">
        <f t="array" ref="R5142">_xlfn.SWITCH(ROUND(Q5142,0),5,"Excellent",4,"Good",3,"Ok","Bad")</f>
        <v>Excellent</v>
      </c>
      <c r="S5142" s="17">
        <v>16</v>
      </c>
      <c r="T5142" s="17" t="str">
        <f t="shared" si="322"/>
        <v>No</v>
      </c>
      <c r="U5142" s="82">
        <v>43688</v>
      </c>
      <c r="V5142" s="82">
        <v>43909</v>
      </c>
      <c r="W5142" s="17">
        <v>365</v>
      </c>
      <c r="X5142" s="17" t="str">
        <f t="shared" si="323"/>
        <v>Active</v>
      </c>
      <c r="Y5142" s="17" t="s">
        <v>15616</v>
      </c>
      <c r="Z5142" s="17"/>
    </row>
    <row r="5143" spans="1:26" x14ac:dyDescent="0.25">
      <c r="A5143">
        <v>5142</v>
      </c>
      <c r="B5143" s="17" t="s">
        <v>13844</v>
      </c>
      <c r="C5143" s="17">
        <v>489</v>
      </c>
      <c r="D5143" s="17" t="str">
        <f>INDEX(Hosts!$A:$O,MATCH(Places!$C5143,Hosts!$A:$A,0),MATCH(Places!D$1,Hosts!$1:$1,0))</f>
        <v>Within a few hours</v>
      </c>
      <c r="E5143" s="87">
        <f>INDEX(Hosts!$A:$O,MATCH(Places!$C5143,Hosts!$A:$A,0),MATCH(Places!E$1,Hosts!$1:$1,0))</f>
        <v>1</v>
      </c>
      <c r="F5143" s="87">
        <f>INDEX(Hosts!$A:$O,MATCH(Places!$C5143,Hosts!$A:$A,0),MATCH(Places!F$1,Hosts!$1:$1,0))</f>
        <v>0.93</v>
      </c>
      <c r="G5143" s="17" t="str">
        <f>INDEX(Hosts!$A:$O,MATCH(Places!$C5143,Hosts!$A:$A,0),MATCH(Places!G$1,Hosts!$1:$1,0))</f>
        <v>No</v>
      </c>
      <c r="H5143" s="17">
        <v>9</v>
      </c>
      <c r="I5143" s="17" t="str">
        <f>INDEX(Neighborhoods!$A:$C,MATCH(Places!$H5143,Neighborhoods!$A:$A,0),MATCH(Places!I$1,Neighborhoods!$1:$1,0))</f>
        <v>Brooklyn</v>
      </c>
      <c r="J5143" s="17" t="str">
        <f>INDEX(Neighborhoods!$A:$C,MATCH(Places!$H5143,Neighborhoods!$A:$A,0),MATCH(Places!J$1,Neighborhoods!$1:$1,0))</f>
        <v>Crown Heights</v>
      </c>
      <c r="K5143" s="17" t="s">
        <v>11822</v>
      </c>
      <c r="L5143" s="17" t="str">
        <f t="shared" si="320"/>
        <v>No</v>
      </c>
      <c r="M5143" s="17">
        <v>4</v>
      </c>
      <c r="N5143" s="17" t="str" cm="1">
        <f t="array" ref="N5143">_xlfn.IFS(M5143&lt;=2,"Small",M5143&lt;=5,"Medium",M5143&gt;5,"Large")</f>
        <v>Medium</v>
      </c>
      <c r="O5143" s="65">
        <v>123</v>
      </c>
      <c r="P5143" s="87">
        <f t="shared" si="321"/>
        <v>0.03</v>
      </c>
      <c r="Q5143" s="68">
        <v>5</v>
      </c>
      <c r="R5143" s="68" t="str" cm="1">
        <f t="array" ref="R5143">_xlfn.SWITCH(ROUND(Q5143,0),5,"Excellent",4,"Good",3,"Ok","Bad")</f>
        <v>Excellent</v>
      </c>
      <c r="S5143" s="17">
        <v>6</v>
      </c>
      <c r="T5143" s="17" t="str">
        <f t="shared" si="322"/>
        <v>No</v>
      </c>
      <c r="U5143" s="82">
        <v>43786</v>
      </c>
      <c r="V5143" s="82">
        <v>43877</v>
      </c>
      <c r="W5143" s="17">
        <v>104</v>
      </c>
      <c r="X5143" s="17" t="str">
        <f t="shared" si="323"/>
        <v>Active</v>
      </c>
      <c r="Y5143" s="17" t="s">
        <v>15615</v>
      </c>
      <c r="Z5143" s="17"/>
    </row>
    <row r="5144" spans="1:26" x14ac:dyDescent="0.25">
      <c r="A5144">
        <v>5143</v>
      </c>
      <c r="B5144" s="17" t="s">
        <v>14972</v>
      </c>
      <c r="C5144" s="17">
        <v>1376</v>
      </c>
      <c r="D5144" s="17" t="str">
        <f>INDEX(Hosts!$A:$O,MATCH(Places!$C5144,Hosts!$A:$A,0),MATCH(Places!D$1,Hosts!$1:$1,0))</f>
        <v>Within an hour</v>
      </c>
      <c r="E5144" s="87">
        <f>INDEX(Hosts!$A:$O,MATCH(Places!$C5144,Hosts!$A:$A,0),MATCH(Places!E$1,Hosts!$1:$1,0))</f>
        <v>1</v>
      </c>
      <c r="F5144" s="87">
        <f>INDEX(Hosts!$A:$O,MATCH(Places!$C5144,Hosts!$A:$A,0),MATCH(Places!F$1,Hosts!$1:$1,0))</f>
        <v>0.62</v>
      </c>
      <c r="G5144" s="17" t="str">
        <f>INDEX(Hosts!$A:$O,MATCH(Places!$C5144,Hosts!$A:$A,0),MATCH(Places!G$1,Hosts!$1:$1,0))</f>
        <v>No</v>
      </c>
      <c r="H5144" s="17">
        <v>14</v>
      </c>
      <c r="I5144" s="17" t="str">
        <f>INDEX(Neighborhoods!$A:$C,MATCH(Places!$H5144,Neighborhoods!$A:$A,0),MATCH(Places!I$1,Neighborhoods!$1:$1,0))</f>
        <v>Manhattan</v>
      </c>
      <c r="J5144" s="17" t="str">
        <f>INDEX(Neighborhoods!$A:$C,MATCH(Places!$H5144,Neighborhoods!$A:$A,0),MATCH(Places!J$1,Neighborhoods!$1:$1,0))</f>
        <v>East Harlem</v>
      </c>
      <c r="K5144" s="17" t="s">
        <v>11822</v>
      </c>
      <c r="L5144" s="17" t="str">
        <f t="shared" si="320"/>
        <v>No</v>
      </c>
      <c r="M5144" s="17">
        <v>6</v>
      </c>
      <c r="N5144" s="17" t="str" cm="1">
        <f t="array" ref="N5144">_xlfn.IFS(M5144&lt;=2,"Small",M5144&lt;=5,"Medium",M5144&gt;5,"Large")</f>
        <v>Large</v>
      </c>
      <c r="O5144" s="65">
        <v>54</v>
      </c>
      <c r="P5144" s="87">
        <f t="shared" si="321"/>
        <v>0.03</v>
      </c>
      <c r="Q5144" s="68">
        <v>5</v>
      </c>
      <c r="R5144" s="68" t="str" cm="1">
        <f t="array" ref="R5144">_xlfn.SWITCH(ROUND(Q5144,0),5,"Excellent",4,"Good",3,"Ok","Bad")</f>
        <v>Excellent</v>
      </c>
      <c r="S5144" s="17">
        <v>4</v>
      </c>
      <c r="T5144" s="17" t="str">
        <f t="shared" si="322"/>
        <v>No</v>
      </c>
      <c r="U5144" s="82">
        <v>43792</v>
      </c>
      <c r="V5144" s="82">
        <v>44046</v>
      </c>
      <c r="W5144" s="17">
        <v>365</v>
      </c>
      <c r="X5144" s="17" t="str">
        <f t="shared" si="323"/>
        <v>Active</v>
      </c>
      <c r="Y5144" s="17" t="s">
        <v>15615</v>
      </c>
      <c r="Z5144" s="17"/>
    </row>
    <row r="5145" spans="1:26" x14ac:dyDescent="0.25">
      <c r="A5145">
        <v>5144</v>
      </c>
      <c r="B5145" s="17" t="s">
        <v>13522</v>
      </c>
      <c r="C5145" s="17">
        <v>1628</v>
      </c>
      <c r="D5145" s="17" t="str">
        <f>INDEX(Hosts!$A:$O,MATCH(Places!$C5145,Hosts!$A:$A,0),MATCH(Places!D$1,Hosts!$1:$1,0))</f>
        <v>Within a few hours</v>
      </c>
      <c r="E5145" s="87">
        <f>INDEX(Hosts!$A:$O,MATCH(Places!$C5145,Hosts!$A:$A,0),MATCH(Places!E$1,Hosts!$1:$1,0))</f>
        <v>0.8</v>
      </c>
      <c r="F5145" s="87">
        <f>INDEX(Hosts!$A:$O,MATCH(Places!$C5145,Hosts!$A:$A,0),MATCH(Places!F$1,Hosts!$1:$1,0))</f>
        <v>0.44</v>
      </c>
      <c r="G5145" s="17" t="str">
        <f>INDEX(Hosts!$A:$O,MATCH(Places!$C5145,Hosts!$A:$A,0),MATCH(Places!G$1,Hosts!$1:$1,0))</f>
        <v>No</v>
      </c>
      <c r="H5145" s="17">
        <v>12</v>
      </c>
      <c r="I5145" s="17" t="str">
        <f>INDEX(Neighborhoods!$A:$C,MATCH(Places!$H5145,Neighborhoods!$A:$A,0),MATCH(Places!I$1,Neighborhoods!$1:$1,0))</f>
        <v>Brooklyn</v>
      </c>
      <c r="J5145" s="17" t="str">
        <f>INDEX(Neighborhoods!$A:$C,MATCH(Places!$H5145,Neighborhoods!$A:$A,0),MATCH(Places!J$1,Neighborhoods!$1:$1,0))</f>
        <v>Williamsburg</v>
      </c>
      <c r="K5145" s="17" t="s">
        <v>1</v>
      </c>
      <c r="L5145" s="17" t="str">
        <f t="shared" si="320"/>
        <v>Yes</v>
      </c>
      <c r="M5145" s="17">
        <v>2</v>
      </c>
      <c r="N5145" s="17" t="str" cm="1">
        <f t="array" ref="N5145">_xlfn.IFS(M5145&lt;=2,"Small",M5145&lt;=5,"Medium",M5145&gt;5,"Large")</f>
        <v>Small</v>
      </c>
      <c r="O5145" s="65">
        <v>65</v>
      </c>
      <c r="P5145" s="87">
        <f t="shared" si="321"/>
        <v>0.03</v>
      </c>
      <c r="Q5145" s="68">
        <v>4.5999999999999996</v>
      </c>
      <c r="R5145" s="68" t="str" cm="1">
        <f t="array" ref="R5145">_xlfn.SWITCH(ROUND(Q5145,0),5,"Excellent",4,"Good",3,"Ok","Bad")</f>
        <v>Excellent</v>
      </c>
      <c r="S5145" s="17">
        <v>5</v>
      </c>
      <c r="T5145" s="17" t="str">
        <f t="shared" si="322"/>
        <v>No</v>
      </c>
      <c r="U5145" s="82">
        <v>43689</v>
      </c>
      <c r="V5145" s="82">
        <v>43831</v>
      </c>
      <c r="W5145" s="17">
        <v>365</v>
      </c>
      <c r="X5145" s="17" t="str">
        <f t="shared" si="323"/>
        <v>Active</v>
      </c>
      <c r="Y5145" s="17" t="s">
        <v>15615</v>
      </c>
      <c r="Z5145" s="17"/>
    </row>
    <row r="5146" spans="1:26" x14ac:dyDescent="0.25">
      <c r="A5146">
        <v>5145</v>
      </c>
      <c r="B5146" s="17" t="s">
        <v>13131</v>
      </c>
      <c r="C5146" s="17">
        <v>3128</v>
      </c>
      <c r="D5146" s="17" t="str">
        <f>INDEX(Hosts!$A:$O,MATCH(Places!$C5146,Hosts!$A:$A,0),MATCH(Places!D$1,Hosts!$1:$1,0))</f>
        <v>Within an hour</v>
      </c>
      <c r="E5146" s="87">
        <f>INDEX(Hosts!$A:$O,MATCH(Places!$C5146,Hosts!$A:$A,0),MATCH(Places!E$1,Hosts!$1:$1,0))</f>
        <v>1</v>
      </c>
      <c r="F5146" s="87">
        <f>INDEX(Hosts!$A:$O,MATCH(Places!$C5146,Hosts!$A:$A,0),MATCH(Places!F$1,Hosts!$1:$1,0))</f>
        <v>0.93</v>
      </c>
      <c r="G5146" s="17" t="str">
        <f>INDEX(Hosts!$A:$O,MATCH(Places!$C5146,Hosts!$A:$A,0),MATCH(Places!G$1,Hosts!$1:$1,0))</f>
        <v>Yes</v>
      </c>
      <c r="H5146" s="17">
        <v>24</v>
      </c>
      <c r="I5146" s="17" t="str">
        <f>INDEX(Neighborhoods!$A:$C,MATCH(Places!$H5146,Neighborhoods!$A:$A,0),MATCH(Places!I$1,Neighborhoods!$1:$1,0))</f>
        <v>Queens</v>
      </c>
      <c r="J5146" s="17" t="str">
        <f>INDEX(Neighborhoods!$A:$C,MATCH(Places!$H5146,Neighborhoods!$A:$A,0),MATCH(Places!J$1,Neighborhoods!$1:$1,0))</f>
        <v>Long Island City</v>
      </c>
      <c r="K5146" s="17" t="s">
        <v>11822</v>
      </c>
      <c r="L5146" s="17" t="str">
        <f t="shared" si="320"/>
        <v>No</v>
      </c>
      <c r="M5146" s="17">
        <v>4</v>
      </c>
      <c r="N5146" s="17" t="str" cm="1">
        <f t="array" ref="N5146">_xlfn.IFS(M5146&lt;=2,"Small",M5146&lt;=5,"Medium",M5146&gt;5,"Large")</f>
        <v>Medium</v>
      </c>
      <c r="O5146" s="65">
        <v>120</v>
      </c>
      <c r="P5146" s="87">
        <f t="shared" si="321"/>
        <v>0.03</v>
      </c>
      <c r="Q5146" s="68">
        <v>5</v>
      </c>
      <c r="R5146" s="68" t="str" cm="1">
        <f t="array" ref="R5146">_xlfn.SWITCH(ROUND(Q5146,0),5,"Excellent",4,"Good",3,"Ok","Bad")</f>
        <v>Excellent</v>
      </c>
      <c r="S5146" s="17">
        <v>21</v>
      </c>
      <c r="T5146" s="17" t="str">
        <f t="shared" si="322"/>
        <v>No</v>
      </c>
      <c r="U5146" s="82">
        <v>43745</v>
      </c>
      <c r="V5146" s="82">
        <v>44037</v>
      </c>
      <c r="W5146" s="17">
        <v>356</v>
      </c>
      <c r="X5146" s="17" t="str">
        <f t="shared" si="323"/>
        <v>Active</v>
      </c>
      <c r="Y5146" s="17" t="s">
        <v>15616</v>
      </c>
      <c r="Z5146" s="17"/>
    </row>
    <row r="5147" spans="1:26" x14ac:dyDescent="0.25">
      <c r="A5147">
        <v>5146</v>
      </c>
      <c r="B5147" s="17" t="s">
        <v>3454</v>
      </c>
      <c r="C5147" s="17">
        <v>3970</v>
      </c>
      <c r="D5147" s="17" t="str">
        <f>INDEX(Hosts!$A:$O,MATCH(Places!$C5147,Hosts!$A:$A,0),MATCH(Places!D$1,Hosts!$1:$1,0))</f>
        <v>Within an hour</v>
      </c>
      <c r="E5147" s="87">
        <f>INDEX(Hosts!$A:$O,MATCH(Places!$C5147,Hosts!$A:$A,0),MATCH(Places!E$1,Hosts!$1:$1,0))</f>
        <v>0.97</v>
      </c>
      <c r="F5147" s="87">
        <f>INDEX(Hosts!$A:$O,MATCH(Places!$C5147,Hosts!$A:$A,0),MATCH(Places!F$1,Hosts!$1:$1,0))</f>
        <v>0.93</v>
      </c>
      <c r="G5147" s="17" t="str">
        <f>INDEX(Hosts!$A:$O,MATCH(Places!$C5147,Hosts!$A:$A,0),MATCH(Places!G$1,Hosts!$1:$1,0))</f>
        <v>No</v>
      </c>
      <c r="H5147" s="17">
        <v>7</v>
      </c>
      <c r="I5147" s="17" t="str">
        <f>INDEX(Neighborhoods!$A:$C,MATCH(Places!$H5147,Neighborhoods!$A:$A,0),MATCH(Places!I$1,Neighborhoods!$1:$1,0))</f>
        <v>Brooklyn</v>
      </c>
      <c r="J5147" s="17" t="str">
        <f>INDEX(Neighborhoods!$A:$C,MATCH(Places!$H5147,Neighborhoods!$A:$A,0),MATCH(Places!J$1,Neighborhoods!$1:$1,0))</f>
        <v>Bedford-Stuyvesant</v>
      </c>
      <c r="K5147" s="17" t="s">
        <v>11822</v>
      </c>
      <c r="L5147" s="17" t="str">
        <f t="shared" si="320"/>
        <v>No</v>
      </c>
      <c r="M5147" s="17">
        <v>6</v>
      </c>
      <c r="N5147" s="17" t="str" cm="1">
        <f t="array" ref="N5147">_xlfn.IFS(M5147&lt;=2,"Small",M5147&lt;=5,"Medium",M5147&gt;5,"Large")</f>
        <v>Large</v>
      </c>
      <c r="O5147" s="65">
        <v>270</v>
      </c>
      <c r="P5147" s="87">
        <f t="shared" si="321"/>
        <v>0.04</v>
      </c>
      <c r="Q5147" s="68">
        <v>4.5199999999999996</v>
      </c>
      <c r="R5147" s="68" t="str" cm="1">
        <f t="array" ref="R5147">_xlfn.SWITCH(ROUND(Q5147,0),5,"Excellent",4,"Good",3,"Ok","Bad")</f>
        <v>Excellent</v>
      </c>
      <c r="S5147" s="17">
        <v>31</v>
      </c>
      <c r="T5147" s="17" t="str">
        <f t="shared" si="322"/>
        <v>No</v>
      </c>
      <c r="U5147" s="82">
        <v>43687</v>
      </c>
      <c r="V5147" s="82">
        <v>44046</v>
      </c>
      <c r="W5147" s="17">
        <v>52</v>
      </c>
      <c r="X5147" s="17" t="str">
        <f t="shared" si="323"/>
        <v>Active</v>
      </c>
      <c r="Y5147" s="17" t="s">
        <v>15615</v>
      </c>
      <c r="Z5147" s="17"/>
    </row>
    <row r="5148" spans="1:26" x14ac:dyDescent="0.25">
      <c r="A5148">
        <v>5147</v>
      </c>
      <c r="B5148" s="17" t="s">
        <v>14681</v>
      </c>
      <c r="C5148" s="17">
        <v>3970</v>
      </c>
      <c r="D5148" s="17" t="str">
        <f>INDEX(Hosts!$A:$O,MATCH(Places!$C5148,Hosts!$A:$A,0),MATCH(Places!D$1,Hosts!$1:$1,0))</f>
        <v>Within an hour</v>
      </c>
      <c r="E5148" s="87">
        <f>INDEX(Hosts!$A:$O,MATCH(Places!$C5148,Hosts!$A:$A,0),MATCH(Places!E$1,Hosts!$1:$1,0))</f>
        <v>0.97</v>
      </c>
      <c r="F5148" s="87">
        <f>INDEX(Hosts!$A:$O,MATCH(Places!$C5148,Hosts!$A:$A,0),MATCH(Places!F$1,Hosts!$1:$1,0))</f>
        <v>0.93</v>
      </c>
      <c r="G5148" s="17" t="str">
        <f>INDEX(Hosts!$A:$O,MATCH(Places!$C5148,Hosts!$A:$A,0),MATCH(Places!G$1,Hosts!$1:$1,0))</f>
        <v>No</v>
      </c>
      <c r="H5148" s="17">
        <v>7</v>
      </c>
      <c r="I5148" s="17" t="str">
        <f>INDEX(Neighborhoods!$A:$C,MATCH(Places!$H5148,Neighborhoods!$A:$A,0),MATCH(Places!I$1,Neighborhoods!$1:$1,0))</f>
        <v>Brooklyn</v>
      </c>
      <c r="J5148" s="17" t="str">
        <f>INDEX(Neighborhoods!$A:$C,MATCH(Places!$H5148,Neighborhoods!$A:$A,0),MATCH(Places!J$1,Neighborhoods!$1:$1,0))</f>
        <v>Bedford-Stuyvesant</v>
      </c>
      <c r="K5148" s="17" t="s">
        <v>11822</v>
      </c>
      <c r="L5148" s="17" t="str">
        <f t="shared" si="320"/>
        <v>No</v>
      </c>
      <c r="M5148" s="17">
        <v>4</v>
      </c>
      <c r="N5148" s="17" t="str" cm="1">
        <f t="array" ref="N5148">_xlfn.IFS(M5148&lt;=2,"Small",M5148&lt;=5,"Medium",M5148&gt;5,"Large")</f>
        <v>Medium</v>
      </c>
      <c r="O5148" s="65">
        <v>126</v>
      </c>
      <c r="P5148" s="87">
        <f t="shared" si="321"/>
        <v>0.03</v>
      </c>
      <c r="Q5148" s="68">
        <v>4.83</v>
      </c>
      <c r="R5148" s="68" t="str" cm="1">
        <f t="array" ref="R5148">_xlfn.SWITCH(ROUND(Q5148,0),5,"Excellent",4,"Good",3,"Ok","Bad")</f>
        <v>Excellent</v>
      </c>
      <c r="S5148" s="17">
        <v>24</v>
      </c>
      <c r="T5148" s="17" t="str">
        <f t="shared" si="322"/>
        <v>No</v>
      </c>
      <c r="U5148" s="82">
        <v>43684</v>
      </c>
      <c r="V5148" s="82">
        <v>44029</v>
      </c>
      <c r="W5148" s="17">
        <v>74</v>
      </c>
      <c r="X5148" s="17" t="str">
        <f t="shared" si="323"/>
        <v>Active</v>
      </c>
      <c r="Y5148" s="17" t="s">
        <v>15616</v>
      </c>
      <c r="Z5148" s="17"/>
    </row>
    <row r="5149" spans="1:26" x14ac:dyDescent="0.25">
      <c r="A5149">
        <v>5148</v>
      </c>
      <c r="B5149" s="17" t="s">
        <v>14432</v>
      </c>
      <c r="C5149" s="17">
        <v>3046</v>
      </c>
      <c r="D5149" s="17" t="str">
        <f>INDEX(Hosts!$A:$O,MATCH(Places!$C5149,Hosts!$A:$A,0),MATCH(Places!D$1,Hosts!$1:$1,0))</f>
        <v>Within an hour</v>
      </c>
      <c r="E5149" s="87">
        <f>INDEX(Hosts!$A:$O,MATCH(Places!$C5149,Hosts!$A:$A,0),MATCH(Places!E$1,Hosts!$1:$1,0))</f>
        <v>0.8</v>
      </c>
      <c r="F5149" s="87">
        <f>INDEX(Hosts!$A:$O,MATCH(Places!$C5149,Hosts!$A:$A,0),MATCH(Places!F$1,Hosts!$1:$1,0))</f>
        <v>0.96</v>
      </c>
      <c r="G5149" s="17" t="str">
        <f>INDEX(Hosts!$A:$O,MATCH(Places!$C5149,Hosts!$A:$A,0),MATCH(Places!G$1,Hosts!$1:$1,0))</f>
        <v>Yes</v>
      </c>
      <c r="H5149" s="17">
        <v>9</v>
      </c>
      <c r="I5149" s="17" t="str">
        <f>INDEX(Neighborhoods!$A:$C,MATCH(Places!$H5149,Neighborhoods!$A:$A,0),MATCH(Places!I$1,Neighborhoods!$1:$1,0))</f>
        <v>Brooklyn</v>
      </c>
      <c r="J5149" s="17" t="str">
        <f>INDEX(Neighborhoods!$A:$C,MATCH(Places!$H5149,Neighborhoods!$A:$A,0),MATCH(Places!J$1,Neighborhoods!$1:$1,0))</f>
        <v>Crown Heights</v>
      </c>
      <c r="K5149" s="17" t="s">
        <v>1</v>
      </c>
      <c r="L5149" s="17" t="str">
        <f t="shared" si="320"/>
        <v>Yes</v>
      </c>
      <c r="M5149" s="17">
        <v>1</v>
      </c>
      <c r="N5149" s="17" t="str" cm="1">
        <f t="array" ref="N5149">_xlfn.IFS(M5149&lt;=2,"Small",M5149&lt;=5,"Medium",M5149&gt;5,"Large")</f>
        <v>Small</v>
      </c>
      <c r="O5149" s="65">
        <v>52</v>
      </c>
      <c r="P5149" s="87">
        <f t="shared" si="321"/>
        <v>0.03</v>
      </c>
      <c r="Q5149" s="68">
        <v>5</v>
      </c>
      <c r="R5149" s="68" t="str" cm="1">
        <f t="array" ref="R5149">_xlfn.SWITCH(ROUND(Q5149,0),5,"Excellent",4,"Good",3,"Ok","Bad")</f>
        <v>Excellent</v>
      </c>
      <c r="S5149" s="17">
        <v>12</v>
      </c>
      <c r="T5149" s="17" t="str">
        <f t="shared" si="322"/>
        <v>No</v>
      </c>
      <c r="U5149" s="82">
        <v>43715</v>
      </c>
      <c r="V5149" s="82">
        <v>44005</v>
      </c>
      <c r="W5149" s="17">
        <v>88</v>
      </c>
      <c r="X5149" s="17" t="str">
        <f t="shared" si="323"/>
        <v>Active</v>
      </c>
      <c r="Y5149" s="17" t="s">
        <v>15616</v>
      </c>
      <c r="Z5149" s="17"/>
    </row>
    <row r="5150" spans="1:26" x14ac:dyDescent="0.25">
      <c r="A5150">
        <v>5149</v>
      </c>
      <c r="B5150" s="17" t="s">
        <v>15014</v>
      </c>
      <c r="C5150" s="17">
        <v>684</v>
      </c>
      <c r="D5150" s="17" t="str">
        <f>INDEX(Hosts!$A:$O,MATCH(Places!$C5150,Hosts!$A:$A,0),MATCH(Places!D$1,Hosts!$1:$1,0))</f>
        <v>Within a day</v>
      </c>
      <c r="E5150" s="87">
        <f>INDEX(Hosts!$A:$O,MATCH(Places!$C5150,Hosts!$A:$A,0),MATCH(Places!E$1,Hosts!$1:$1,0))</f>
        <v>0.8</v>
      </c>
      <c r="F5150" s="87">
        <f>INDEX(Hosts!$A:$O,MATCH(Places!$C5150,Hosts!$A:$A,0),MATCH(Places!F$1,Hosts!$1:$1,0))</f>
        <v>0.87</v>
      </c>
      <c r="G5150" s="17" t="str">
        <f>INDEX(Hosts!$A:$O,MATCH(Places!$C5150,Hosts!$A:$A,0),MATCH(Places!G$1,Hosts!$1:$1,0))</f>
        <v>No</v>
      </c>
      <c r="H5150" s="17">
        <v>20</v>
      </c>
      <c r="I5150" s="17" t="str">
        <f>INDEX(Neighborhoods!$A:$C,MATCH(Places!$H5150,Neighborhoods!$A:$A,0),MATCH(Places!I$1,Neighborhoods!$1:$1,0))</f>
        <v>Manhattan</v>
      </c>
      <c r="J5150" s="17" t="str">
        <f>INDEX(Neighborhoods!$A:$C,MATCH(Places!$H5150,Neighborhoods!$A:$A,0),MATCH(Places!J$1,Neighborhoods!$1:$1,0))</f>
        <v>Upper West Side</v>
      </c>
      <c r="K5150" s="17" t="s">
        <v>1</v>
      </c>
      <c r="L5150" s="17" t="str">
        <f t="shared" si="320"/>
        <v>Yes</v>
      </c>
      <c r="M5150" s="17">
        <v>2</v>
      </c>
      <c r="N5150" s="17" t="str" cm="1">
        <f t="array" ref="N5150">_xlfn.IFS(M5150&lt;=2,"Small",M5150&lt;=5,"Medium",M5150&gt;5,"Large")</f>
        <v>Small</v>
      </c>
      <c r="O5150" s="65">
        <v>60</v>
      </c>
      <c r="P5150" s="87">
        <f t="shared" si="321"/>
        <v>0.03</v>
      </c>
      <c r="Q5150" s="68">
        <v>4.5999999999999996</v>
      </c>
      <c r="R5150" s="68" t="str" cm="1">
        <f t="array" ref="R5150">_xlfn.SWITCH(ROUND(Q5150,0),5,"Excellent",4,"Good",3,"Ok","Bad")</f>
        <v>Excellent</v>
      </c>
      <c r="S5150" s="17">
        <v>5</v>
      </c>
      <c r="T5150" s="17" t="str">
        <f t="shared" si="322"/>
        <v>No</v>
      </c>
      <c r="U5150" s="82">
        <v>43814</v>
      </c>
      <c r="V5150" s="82">
        <v>43870</v>
      </c>
      <c r="W5150" s="17">
        <v>29</v>
      </c>
      <c r="X5150" s="17" t="str">
        <f t="shared" si="323"/>
        <v>Active</v>
      </c>
      <c r="Y5150" s="17" t="s">
        <v>15615</v>
      </c>
      <c r="Z5150" s="17"/>
    </row>
    <row r="5151" spans="1:26" x14ac:dyDescent="0.25">
      <c r="A5151">
        <v>5150</v>
      </c>
      <c r="B5151" s="17" t="s">
        <v>14872</v>
      </c>
      <c r="C5151" s="17">
        <v>3881</v>
      </c>
      <c r="D5151" s="17" t="str">
        <f>INDEX(Hosts!$A:$O,MATCH(Places!$C5151,Hosts!$A:$A,0),MATCH(Places!D$1,Hosts!$1:$1,0))</f>
        <v>Within an hour</v>
      </c>
      <c r="E5151" s="87">
        <f>INDEX(Hosts!$A:$O,MATCH(Places!$C5151,Hosts!$A:$A,0),MATCH(Places!E$1,Hosts!$1:$1,0))</f>
        <v>1</v>
      </c>
      <c r="F5151" s="87">
        <f>INDEX(Hosts!$A:$O,MATCH(Places!$C5151,Hosts!$A:$A,0),MATCH(Places!F$1,Hosts!$1:$1,0))</f>
        <v>0.98</v>
      </c>
      <c r="G5151" s="17" t="str">
        <f>INDEX(Hosts!$A:$O,MATCH(Places!$C5151,Hosts!$A:$A,0),MATCH(Places!G$1,Hosts!$1:$1,0))</f>
        <v>No</v>
      </c>
      <c r="H5151" s="17">
        <v>20</v>
      </c>
      <c r="I5151" s="17" t="str">
        <f>INDEX(Neighborhoods!$A:$C,MATCH(Places!$H5151,Neighborhoods!$A:$A,0),MATCH(Places!I$1,Neighborhoods!$1:$1,0))</f>
        <v>Manhattan</v>
      </c>
      <c r="J5151" s="17" t="str">
        <f>INDEX(Neighborhoods!$A:$C,MATCH(Places!$H5151,Neighborhoods!$A:$A,0),MATCH(Places!J$1,Neighborhoods!$1:$1,0))</f>
        <v>Upper West Side</v>
      </c>
      <c r="K5151" s="17" t="s">
        <v>1</v>
      </c>
      <c r="L5151" s="17" t="str">
        <f t="shared" si="320"/>
        <v>Yes</v>
      </c>
      <c r="M5151" s="17">
        <v>3</v>
      </c>
      <c r="N5151" s="17" t="str" cm="1">
        <f t="array" ref="N5151">_xlfn.IFS(M5151&lt;=2,"Small",M5151&lt;=5,"Medium",M5151&gt;5,"Large")</f>
        <v>Medium</v>
      </c>
      <c r="O5151" s="65">
        <v>110</v>
      </c>
      <c r="P5151" s="87">
        <f t="shared" si="321"/>
        <v>0.03</v>
      </c>
      <c r="Q5151" s="68">
        <v>4.5199999999999996</v>
      </c>
      <c r="R5151" s="68" t="str" cm="1">
        <f t="array" ref="R5151">_xlfn.SWITCH(ROUND(Q5151,0),5,"Excellent",4,"Good",3,"Ok","Bad")</f>
        <v>Excellent</v>
      </c>
      <c r="S5151" s="17">
        <v>27</v>
      </c>
      <c r="T5151" s="17" t="str">
        <f t="shared" si="322"/>
        <v>No</v>
      </c>
      <c r="U5151" s="82">
        <v>43689</v>
      </c>
      <c r="V5151" s="82">
        <v>44025</v>
      </c>
      <c r="W5151" s="17">
        <v>10</v>
      </c>
      <c r="X5151" s="17" t="str">
        <f t="shared" si="323"/>
        <v>Active</v>
      </c>
      <c r="Y5151" s="17" t="s">
        <v>15616</v>
      </c>
      <c r="Z5151" s="17"/>
    </row>
    <row r="5152" spans="1:26" x14ac:dyDescent="0.25">
      <c r="A5152">
        <v>5151</v>
      </c>
      <c r="B5152" s="17" t="s">
        <v>15284</v>
      </c>
      <c r="C5152" s="17">
        <v>3973</v>
      </c>
      <c r="D5152" s="17" t="str">
        <f>INDEX(Hosts!$A:$O,MATCH(Places!$C5152,Hosts!$A:$A,0),MATCH(Places!D$1,Hosts!$1:$1,0))</f>
        <v>Within an hour</v>
      </c>
      <c r="E5152" s="87">
        <f>INDEX(Hosts!$A:$O,MATCH(Places!$C5152,Hosts!$A:$A,0),MATCH(Places!E$1,Hosts!$1:$1,0))</f>
        <v>1</v>
      </c>
      <c r="F5152" s="87">
        <f>INDEX(Hosts!$A:$O,MATCH(Places!$C5152,Hosts!$A:$A,0),MATCH(Places!F$1,Hosts!$1:$1,0))</f>
        <v>0.89</v>
      </c>
      <c r="G5152" s="17" t="str">
        <f>INDEX(Hosts!$A:$O,MATCH(Places!$C5152,Hosts!$A:$A,0),MATCH(Places!G$1,Hosts!$1:$1,0))</f>
        <v>Yes</v>
      </c>
      <c r="H5152" s="17">
        <v>25</v>
      </c>
      <c r="I5152" s="17" t="str">
        <f>INDEX(Neighborhoods!$A:$C,MATCH(Places!$H5152,Neighborhoods!$A:$A,0),MATCH(Places!I$1,Neighborhoods!$1:$1,0))</f>
        <v>Queens</v>
      </c>
      <c r="J5152" s="17" t="str">
        <f>INDEX(Neighborhoods!$A:$C,MATCH(Places!$H5152,Neighborhoods!$A:$A,0),MATCH(Places!J$1,Neighborhoods!$1:$1,0))</f>
        <v>Ridgewood</v>
      </c>
      <c r="K5152" s="17" t="s">
        <v>11822</v>
      </c>
      <c r="L5152" s="17" t="str">
        <f t="shared" si="320"/>
        <v>No</v>
      </c>
      <c r="M5152" s="17">
        <v>3</v>
      </c>
      <c r="N5152" s="17" t="str" cm="1">
        <f t="array" ref="N5152">_xlfn.IFS(M5152&lt;=2,"Small",M5152&lt;=5,"Medium",M5152&gt;5,"Large")</f>
        <v>Medium</v>
      </c>
      <c r="O5152" s="65">
        <v>162</v>
      </c>
      <c r="P5152" s="87">
        <f t="shared" si="321"/>
        <v>0.03</v>
      </c>
      <c r="Q5152" s="68">
        <v>5</v>
      </c>
      <c r="R5152" s="68" t="str" cm="1">
        <f t="array" ref="R5152">_xlfn.SWITCH(ROUND(Q5152,0),5,"Excellent",4,"Good",3,"Ok","Bad")</f>
        <v>Excellent</v>
      </c>
      <c r="S5152" s="17">
        <v>21</v>
      </c>
      <c r="T5152" s="17" t="str">
        <f t="shared" si="322"/>
        <v>No</v>
      </c>
      <c r="U5152" s="82">
        <v>43688</v>
      </c>
      <c r="V5152" s="82">
        <v>44054</v>
      </c>
      <c r="W5152" s="17">
        <v>270</v>
      </c>
      <c r="X5152" s="17" t="str">
        <f t="shared" si="323"/>
        <v>Active</v>
      </c>
      <c r="Y5152" s="17" t="s">
        <v>15616</v>
      </c>
      <c r="Z5152" s="17"/>
    </row>
    <row r="5153" spans="1:26" x14ac:dyDescent="0.25">
      <c r="A5153">
        <v>5152</v>
      </c>
      <c r="B5153" s="17" t="s">
        <v>15353</v>
      </c>
      <c r="C5153" s="17">
        <v>2173</v>
      </c>
      <c r="D5153" s="17" t="str">
        <f>INDEX(Hosts!$A:$O,MATCH(Places!$C5153,Hosts!$A:$A,0),MATCH(Places!D$1,Hosts!$1:$1,0))</f>
        <v>Within an hour</v>
      </c>
      <c r="E5153" s="87">
        <f>INDEX(Hosts!$A:$O,MATCH(Places!$C5153,Hosts!$A:$A,0),MATCH(Places!E$1,Hosts!$1:$1,0))</f>
        <v>1</v>
      </c>
      <c r="F5153" s="87">
        <f>INDEX(Hosts!$A:$O,MATCH(Places!$C5153,Hosts!$A:$A,0),MATCH(Places!F$1,Hosts!$1:$1,0))</f>
        <v>0.64</v>
      </c>
      <c r="G5153" s="17" t="str">
        <f>INDEX(Hosts!$A:$O,MATCH(Places!$C5153,Hosts!$A:$A,0),MATCH(Places!G$1,Hosts!$1:$1,0))</f>
        <v>Yes</v>
      </c>
      <c r="H5153" s="17">
        <v>8</v>
      </c>
      <c r="I5153" s="17" t="str">
        <f>INDEX(Neighborhoods!$A:$C,MATCH(Places!$H5153,Neighborhoods!$A:$A,0),MATCH(Places!I$1,Neighborhoods!$1:$1,0))</f>
        <v>Brooklyn</v>
      </c>
      <c r="J5153" s="17" t="str">
        <f>INDEX(Neighborhoods!$A:$C,MATCH(Places!$H5153,Neighborhoods!$A:$A,0),MATCH(Places!J$1,Neighborhoods!$1:$1,0))</f>
        <v>Bushwick</v>
      </c>
      <c r="K5153" s="17" t="s">
        <v>11822</v>
      </c>
      <c r="L5153" s="17" t="str">
        <f t="shared" si="320"/>
        <v>No</v>
      </c>
      <c r="M5153" s="17">
        <v>10</v>
      </c>
      <c r="N5153" s="17" t="str" cm="1">
        <f t="array" ref="N5153">_xlfn.IFS(M5153&lt;=2,"Small",M5153&lt;=5,"Medium",M5153&gt;5,"Large")</f>
        <v>Large</v>
      </c>
      <c r="O5153" s="65">
        <v>234</v>
      </c>
      <c r="P5153" s="87">
        <f t="shared" si="321"/>
        <v>0.04</v>
      </c>
      <c r="Q5153" s="68">
        <v>5</v>
      </c>
      <c r="R5153" s="68" t="str" cm="1">
        <f t="array" ref="R5153">_xlfn.SWITCH(ROUND(Q5153,0),5,"Excellent",4,"Good",3,"Ok","Bad")</f>
        <v>Excellent</v>
      </c>
      <c r="S5153" s="17">
        <v>30</v>
      </c>
      <c r="T5153" s="17" t="str">
        <f t="shared" si="322"/>
        <v>No</v>
      </c>
      <c r="U5153" s="82">
        <v>43689</v>
      </c>
      <c r="V5153" s="82">
        <v>44045</v>
      </c>
      <c r="W5153" s="17">
        <v>265</v>
      </c>
      <c r="X5153" s="17" t="str">
        <f t="shared" si="323"/>
        <v>Active</v>
      </c>
      <c r="Y5153" s="17" t="s">
        <v>15615</v>
      </c>
      <c r="Z5153" s="17"/>
    </row>
    <row r="5154" spans="1:26" x14ac:dyDescent="0.25">
      <c r="A5154">
        <v>5153</v>
      </c>
      <c r="B5154" s="17" t="s">
        <v>14412</v>
      </c>
      <c r="C5154" s="17">
        <v>3311</v>
      </c>
      <c r="D5154" s="17" t="str">
        <f>INDEX(Hosts!$A:$O,MATCH(Places!$C5154,Hosts!$A:$A,0),MATCH(Places!D$1,Hosts!$1:$1,0))</f>
        <v>A few days or more</v>
      </c>
      <c r="E5154" s="87">
        <f>INDEX(Hosts!$A:$O,MATCH(Places!$C5154,Hosts!$A:$A,0),MATCH(Places!E$1,Hosts!$1:$1,0))</f>
        <v>0.4</v>
      </c>
      <c r="F5154" s="87">
        <f>INDEX(Hosts!$A:$O,MATCH(Places!$C5154,Hosts!$A:$A,0),MATCH(Places!F$1,Hosts!$1:$1,0))</f>
        <v>0.9</v>
      </c>
      <c r="G5154" s="17" t="str">
        <f>INDEX(Hosts!$A:$O,MATCH(Places!$C5154,Hosts!$A:$A,0),MATCH(Places!G$1,Hosts!$1:$1,0))</f>
        <v>No</v>
      </c>
      <c r="H5154" s="17">
        <v>25</v>
      </c>
      <c r="I5154" s="17" t="str">
        <f>INDEX(Neighborhoods!$A:$C,MATCH(Places!$H5154,Neighborhoods!$A:$A,0),MATCH(Places!I$1,Neighborhoods!$1:$1,0))</f>
        <v>Queens</v>
      </c>
      <c r="J5154" s="17" t="str">
        <f>INDEX(Neighborhoods!$A:$C,MATCH(Places!$H5154,Neighborhoods!$A:$A,0),MATCH(Places!J$1,Neighborhoods!$1:$1,0))</f>
        <v>Ridgewood</v>
      </c>
      <c r="K5154" s="17" t="s">
        <v>1</v>
      </c>
      <c r="L5154" s="17" t="str">
        <f t="shared" si="320"/>
        <v>Yes</v>
      </c>
      <c r="M5154" s="17">
        <v>2</v>
      </c>
      <c r="N5154" s="17" t="str" cm="1">
        <f t="array" ref="N5154">_xlfn.IFS(M5154&lt;=2,"Small",M5154&lt;=5,"Medium",M5154&gt;5,"Large")</f>
        <v>Small</v>
      </c>
      <c r="O5154" s="65">
        <v>40</v>
      </c>
      <c r="P5154" s="87">
        <f t="shared" si="321"/>
        <v>0.03</v>
      </c>
      <c r="Q5154" s="68">
        <v>4.8</v>
      </c>
      <c r="R5154" s="68" t="str" cm="1">
        <f t="array" ref="R5154">_xlfn.SWITCH(ROUND(Q5154,0),5,"Excellent",4,"Good",3,"Ok","Bad")</f>
        <v>Excellent</v>
      </c>
      <c r="S5154" s="17">
        <v>5</v>
      </c>
      <c r="T5154" s="17" t="str">
        <f t="shared" si="322"/>
        <v>No</v>
      </c>
      <c r="U5154" s="82">
        <v>43774</v>
      </c>
      <c r="V5154" s="82">
        <v>43898</v>
      </c>
      <c r="W5154" s="17">
        <v>179</v>
      </c>
      <c r="X5154" s="17" t="str">
        <f t="shared" si="323"/>
        <v>Active</v>
      </c>
      <c r="Y5154" s="17" t="s">
        <v>15615</v>
      </c>
      <c r="Z5154" s="17"/>
    </row>
    <row r="5155" spans="1:26" x14ac:dyDescent="0.25">
      <c r="A5155">
        <v>5154</v>
      </c>
      <c r="B5155" s="17" t="s">
        <v>14298</v>
      </c>
      <c r="C5155" s="17">
        <v>3968</v>
      </c>
      <c r="D5155" s="17" t="str">
        <f>INDEX(Hosts!$A:$O,MATCH(Places!$C5155,Hosts!$A:$A,0),MATCH(Places!D$1,Hosts!$1:$1,0))</f>
        <v>Within an hour</v>
      </c>
      <c r="E5155" s="87">
        <f>INDEX(Hosts!$A:$O,MATCH(Places!$C5155,Hosts!$A:$A,0),MATCH(Places!E$1,Hosts!$1:$1,0))</f>
        <v>1</v>
      </c>
      <c r="F5155" s="87">
        <f>INDEX(Hosts!$A:$O,MATCH(Places!$C5155,Hosts!$A:$A,0),MATCH(Places!F$1,Hosts!$1:$1,0))</f>
        <v>1</v>
      </c>
      <c r="G5155" s="17" t="str">
        <f>INDEX(Hosts!$A:$O,MATCH(Places!$C5155,Hosts!$A:$A,0),MATCH(Places!G$1,Hosts!$1:$1,0))</f>
        <v>No</v>
      </c>
      <c r="H5155" s="17">
        <v>20</v>
      </c>
      <c r="I5155" s="17" t="str">
        <f>INDEX(Neighborhoods!$A:$C,MATCH(Places!$H5155,Neighborhoods!$A:$A,0),MATCH(Places!I$1,Neighborhoods!$1:$1,0))</f>
        <v>Manhattan</v>
      </c>
      <c r="J5155" s="17" t="str">
        <f>INDEX(Neighborhoods!$A:$C,MATCH(Places!$H5155,Neighborhoods!$A:$A,0),MATCH(Places!J$1,Neighborhoods!$1:$1,0))</f>
        <v>Upper West Side</v>
      </c>
      <c r="K5155" s="17" t="s">
        <v>1</v>
      </c>
      <c r="L5155" s="17" t="str">
        <f t="shared" si="320"/>
        <v>Yes</v>
      </c>
      <c r="M5155" s="17">
        <v>2</v>
      </c>
      <c r="N5155" s="17" t="str" cm="1">
        <f t="array" ref="N5155">_xlfn.IFS(M5155&lt;=2,"Small",M5155&lt;=5,"Medium",M5155&gt;5,"Large")</f>
        <v>Small</v>
      </c>
      <c r="O5155" s="65">
        <v>83</v>
      </c>
      <c r="P5155" s="87">
        <f t="shared" si="321"/>
        <v>0.03</v>
      </c>
      <c r="Q5155" s="68">
        <v>4.42</v>
      </c>
      <c r="R5155" s="68" t="str" cm="1">
        <f t="array" ref="R5155">_xlfn.SWITCH(ROUND(Q5155,0),5,"Excellent",4,"Good",3,"Ok","Bad")</f>
        <v>Good</v>
      </c>
      <c r="S5155" s="17">
        <v>33</v>
      </c>
      <c r="T5155" s="17" t="str">
        <f t="shared" si="322"/>
        <v>No</v>
      </c>
      <c r="U5155" s="82">
        <v>43695</v>
      </c>
      <c r="V5155" s="82">
        <v>44034</v>
      </c>
      <c r="W5155" s="17">
        <v>272</v>
      </c>
      <c r="X5155" s="17" t="str">
        <f t="shared" si="323"/>
        <v>Active</v>
      </c>
      <c r="Y5155" s="17" t="s">
        <v>15616</v>
      </c>
      <c r="Z5155" s="17"/>
    </row>
    <row r="5156" spans="1:26" x14ac:dyDescent="0.25">
      <c r="A5156">
        <v>5155</v>
      </c>
      <c r="B5156" s="17" t="s">
        <v>14115</v>
      </c>
      <c r="C5156" s="17">
        <v>470</v>
      </c>
      <c r="D5156" s="17" t="str">
        <f>INDEX(Hosts!$A:$O,MATCH(Places!$C5156,Hosts!$A:$A,0),MATCH(Places!D$1,Hosts!$1:$1,0))</f>
        <v>Within a day</v>
      </c>
      <c r="E5156" s="87">
        <f>INDEX(Hosts!$A:$O,MATCH(Places!$C5156,Hosts!$A:$A,0),MATCH(Places!E$1,Hosts!$1:$1,0))</f>
        <v>1</v>
      </c>
      <c r="F5156" s="87">
        <f>INDEX(Hosts!$A:$O,MATCH(Places!$C5156,Hosts!$A:$A,0),MATCH(Places!F$1,Hosts!$1:$1,0))</f>
        <v>0.97</v>
      </c>
      <c r="G5156" s="17" t="str">
        <f>INDEX(Hosts!$A:$O,MATCH(Places!$C5156,Hosts!$A:$A,0),MATCH(Places!G$1,Hosts!$1:$1,0))</f>
        <v>Yes</v>
      </c>
      <c r="H5156" s="17">
        <v>9</v>
      </c>
      <c r="I5156" s="17" t="str">
        <f>INDEX(Neighborhoods!$A:$C,MATCH(Places!$H5156,Neighborhoods!$A:$A,0),MATCH(Places!I$1,Neighborhoods!$1:$1,0))</f>
        <v>Brooklyn</v>
      </c>
      <c r="J5156" s="17" t="str">
        <f>INDEX(Neighborhoods!$A:$C,MATCH(Places!$H5156,Neighborhoods!$A:$A,0),MATCH(Places!J$1,Neighborhoods!$1:$1,0))</f>
        <v>Crown Heights</v>
      </c>
      <c r="K5156" s="17" t="s">
        <v>1</v>
      </c>
      <c r="L5156" s="17" t="str">
        <f t="shared" si="320"/>
        <v>Yes</v>
      </c>
      <c r="M5156" s="17">
        <v>2</v>
      </c>
      <c r="N5156" s="17" t="str" cm="1">
        <f t="array" ref="N5156">_xlfn.IFS(M5156&lt;=2,"Small",M5156&lt;=5,"Medium",M5156&gt;5,"Large")</f>
        <v>Small</v>
      </c>
      <c r="O5156" s="65">
        <v>64</v>
      </c>
      <c r="P5156" s="87">
        <f t="shared" si="321"/>
        <v>0.03</v>
      </c>
      <c r="Q5156" s="68">
        <v>5</v>
      </c>
      <c r="R5156" s="68" t="str" cm="1">
        <f t="array" ref="R5156">_xlfn.SWITCH(ROUND(Q5156,0),5,"Excellent",4,"Good",3,"Ok","Bad")</f>
        <v>Excellent</v>
      </c>
      <c r="S5156" s="17">
        <v>22</v>
      </c>
      <c r="T5156" s="17" t="str">
        <f t="shared" si="322"/>
        <v>No</v>
      </c>
      <c r="U5156" s="82">
        <v>43708</v>
      </c>
      <c r="V5156" s="82">
        <v>43900</v>
      </c>
      <c r="W5156" s="17">
        <v>69</v>
      </c>
      <c r="X5156" s="17" t="str">
        <f t="shared" si="323"/>
        <v>Active</v>
      </c>
      <c r="Y5156" s="17" t="s">
        <v>15615</v>
      </c>
      <c r="Z5156" s="17"/>
    </row>
    <row r="5157" spans="1:26" x14ac:dyDescent="0.25">
      <c r="A5157">
        <v>5156</v>
      </c>
      <c r="B5157" s="17" t="s">
        <v>15427</v>
      </c>
      <c r="C5157" s="17">
        <v>3955</v>
      </c>
      <c r="D5157" s="17" t="str">
        <f>INDEX(Hosts!$A:$O,MATCH(Places!$C5157,Hosts!$A:$A,0),MATCH(Places!D$1,Hosts!$1:$1,0))</f>
        <v>Within an hour</v>
      </c>
      <c r="E5157" s="87">
        <f>INDEX(Hosts!$A:$O,MATCH(Places!$C5157,Hosts!$A:$A,0),MATCH(Places!E$1,Hosts!$1:$1,0))</f>
        <v>1</v>
      </c>
      <c r="F5157" s="87">
        <f>INDEX(Hosts!$A:$O,MATCH(Places!$C5157,Hosts!$A:$A,0),MATCH(Places!F$1,Hosts!$1:$1,0))</f>
        <v>1</v>
      </c>
      <c r="G5157" s="17" t="str">
        <f>INDEX(Hosts!$A:$O,MATCH(Places!$C5157,Hosts!$A:$A,0),MATCH(Places!G$1,Hosts!$1:$1,0))</f>
        <v>Yes</v>
      </c>
      <c r="H5157" s="17">
        <v>17</v>
      </c>
      <c r="I5157" s="17" t="str">
        <f>INDEX(Neighborhoods!$A:$C,MATCH(Places!$H5157,Neighborhoods!$A:$A,0),MATCH(Places!I$1,Neighborhoods!$1:$1,0))</f>
        <v>Manhattan</v>
      </c>
      <c r="J5157" s="17" t="str">
        <f>INDEX(Neighborhoods!$A:$C,MATCH(Places!$H5157,Neighborhoods!$A:$A,0),MATCH(Places!J$1,Neighborhoods!$1:$1,0))</f>
        <v>Hell's Kitchen</v>
      </c>
      <c r="K5157" s="17" t="s">
        <v>11822</v>
      </c>
      <c r="L5157" s="17" t="str">
        <f t="shared" si="320"/>
        <v>No</v>
      </c>
      <c r="M5157" s="17">
        <v>4</v>
      </c>
      <c r="N5157" s="17" t="str" cm="1">
        <f t="array" ref="N5157">_xlfn.IFS(M5157&lt;=2,"Small",M5157&lt;=5,"Medium",M5157&gt;5,"Large")</f>
        <v>Medium</v>
      </c>
      <c r="O5157" s="65">
        <v>146</v>
      </c>
      <c r="P5157" s="87">
        <f t="shared" si="321"/>
        <v>0.03</v>
      </c>
      <c r="Q5157" s="68">
        <v>4.83</v>
      </c>
      <c r="R5157" s="68" t="str" cm="1">
        <f t="array" ref="R5157">_xlfn.SWITCH(ROUND(Q5157,0),5,"Excellent",4,"Good",3,"Ok","Bad")</f>
        <v>Excellent</v>
      </c>
      <c r="S5157" s="17">
        <v>29</v>
      </c>
      <c r="T5157" s="17" t="str">
        <f t="shared" si="322"/>
        <v>No</v>
      </c>
      <c r="U5157" s="82">
        <v>43712</v>
      </c>
      <c r="V5157" s="82">
        <v>44056</v>
      </c>
      <c r="W5157" s="17">
        <v>166</v>
      </c>
      <c r="X5157" s="17" t="str">
        <f t="shared" si="323"/>
        <v>Active</v>
      </c>
      <c r="Y5157" s="17" t="s">
        <v>15616</v>
      </c>
      <c r="Z5157" s="17"/>
    </row>
    <row r="5158" spans="1:26" x14ac:dyDescent="0.25">
      <c r="A5158">
        <v>5157</v>
      </c>
      <c r="B5158" s="17" t="s">
        <v>14763</v>
      </c>
      <c r="C5158" s="17">
        <v>2504</v>
      </c>
      <c r="D5158" s="17" t="str">
        <f>INDEX(Hosts!$A:$O,MATCH(Places!$C5158,Hosts!$A:$A,0),MATCH(Places!D$1,Hosts!$1:$1,0))</f>
        <v>Within an hour</v>
      </c>
      <c r="E5158" s="87">
        <f>INDEX(Hosts!$A:$O,MATCH(Places!$C5158,Hosts!$A:$A,0),MATCH(Places!E$1,Hosts!$1:$1,0))</f>
        <v>1</v>
      </c>
      <c r="F5158" s="87">
        <f>INDEX(Hosts!$A:$O,MATCH(Places!$C5158,Hosts!$A:$A,0),MATCH(Places!F$1,Hosts!$1:$1,0))</f>
        <v>0.71</v>
      </c>
      <c r="G5158" s="17" t="str">
        <f>INDEX(Hosts!$A:$O,MATCH(Places!$C5158,Hosts!$A:$A,0),MATCH(Places!G$1,Hosts!$1:$1,0))</f>
        <v>No</v>
      </c>
      <c r="H5158" s="17">
        <v>15</v>
      </c>
      <c r="I5158" s="17" t="str">
        <f>INDEX(Neighborhoods!$A:$C,MATCH(Places!$H5158,Neighborhoods!$A:$A,0),MATCH(Places!I$1,Neighborhoods!$1:$1,0))</f>
        <v>Manhattan</v>
      </c>
      <c r="J5158" s="17" t="str">
        <f>INDEX(Neighborhoods!$A:$C,MATCH(Places!$H5158,Neighborhoods!$A:$A,0),MATCH(Places!J$1,Neighborhoods!$1:$1,0))</f>
        <v>East Village</v>
      </c>
      <c r="K5158" s="17" t="s">
        <v>11822</v>
      </c>
      <c r="L5158" s="17" t="str">
        <f t="shared" si="320"/>
        <v>No</v>
      </c>
      <c r="M5158" s="17">
        <v>2</v>
      </c>
      <c r="N5158" s="17" t="str" cm="1">
        <f t="array" ref="N5158">_xlfn.IFS(M5158&lt;=2,"Small",M5158&lt;=5,"Medium",M5158&gt;5,"Large")</f>
        <v>Small</v>
      </c>
      <c r="O5158" s="65">
        <v>168</v>
      </c>
      <c r="P5158" s="87">
        <f t="shared" si="321"/>
        <v>0.03</v>
      </c>
      <c r="Q5158" s="68">
        <v>4.4000000000000004</v>
      </c>
      <c r="R5158" s="68" t="str" cm="1">
        <f t="array" ref="R5158">_xlfn.SWITCH(ROUND(Q5158,0),5,"Excellent",4,"Good",3,"Ok","Bad")</f>
        <v>Good</v>
      </c>
      <c r="S5158" s="17">
        <v>5</v>
      </c>
      <c r="T5158" s="17" t="str">
        <f t="shared" si="322"/>
        <v>No</v>
      </c>
      <c r="U5158" s="82">
        <v>43712</v>
      </c>
      <c r="V5158" s="82">
        <v>44058</v>
      </c>
      <c r="W5158" s="17">
        <v>147</v>
      </c>
      <c r="X5158" s="17" t="str">
        <f t="shared" si="323"/>
        <v>Active</v>
      </c>
      <c r="Y5158" s="17" t="s">
        <v>15615</v>
      </c>
      <c r="Z5158" s="17"/>
    </row>
    <row r="5159" spans="1:26" x14ac:dyDescent="0.25">
      <c r="A5159">
        <v>5158</v>
      </c>
      <c r="B5159" s="17" t="s">
        <v>14158</v>
      </c>
      <c r="C5159" s="17">
        <v>2379</v>
      </c>
      <c r="D5159" s="17" t="str">
        <f>INDEX(Hosts!$A:$O,MATCH(Places!$C5159,Hosts!$A:$A,0),MATCH(Places!D$1,Hosts!$1:$1,0))</f>
        <v>Within an hour</v>
      </c>
      <c r="E5159" s="87">
        <f>INDEX(Hosts!$A:$O,MATCH(Places!$C5159,Hosts!$A:$A,0),MATCH(Places!E$1,Hosts!$1:$1,0))</f>
        <v>1</v>
      </c>
      <c r="F5159" s="87">
        <f>INDEX(Hosts!$A:$O,MATCH(Places!$C5159,Hosts!$A:$A,0),MATCH(Places!F$1,Hosts!$1:$1,0))</f>
        <v>0.94</v>
      </c>
      <c r="G5159" s="17" t="str">
        <f>INDEX(Hosts!$A:$O,MATCH(Places!$C5159,Hosts!$A:$A,0),MATCH(Places!G$1,Hosts!$1:$1,0))</f>
        <v>Yes</v>
      </c>
      <c r="H5159" s="17">
        <v>10</v>
      </c>
      <c r="I5159" s="17" t="str">
        <f>INDEX(Neighborhoods!$A:$C,MATCH(Places!$H5159,Neighborhoods!$A:$A,0),MATCH(Places!I$1,Neighborhoods!$1:$1,0))</f>
        <v>Brooklyn</v>
      </c>
      <c r="J5159" s="17" t="str">
        <f>INDEX(Neighborhoods!$A:$C,MATCH(Places!$H5159,Neighborhoods!$A:$A,0),MATCH(Places!J$1,Neighborhoods!$1:$1,0))</f>
        <v>East Flatbush</v>
      </c>
      <c r="K5159" s="17" t="s">
        <v>11822</v>
      </c>
      <c r="L5159" s="17" t="str">
        <f t="shared" si="320"/>
        <v>No</v>
      </c>
      <c r="M5159" s="17">
        <v>4</v>
      </c>
      <c r="N5159" s="17" t="str" cm="1">
        <f t="array" ref="N5159">_xlfn.IFS(M5159&lt;=2,"Small",M5159&lt;=5,"Medium",M5159&gt;5,"Large")</f>
        <v>Medium</v>
      </c>
      <c r="O5159" s="65">
        <v>104</v>
      </c>
      <c r="P5159" s="87">
        <f t="shared" si="321"/>
        <v>0.03</v>
      </c>
      <c r="Q5159" s="68">
        <v>5</v>
      </c>
      <c r="R5159" s="68" t="str" cm="1">
        <f t="array" ref="R5159">_xlfn.SWITCH(ROUND(Q5159,0),5,"Excellent",4,"Good",3,"Ok","Bad")</f>
        <v>Excellent</v>
      </c>
      <c r="S5159" s="17">
        <v>20</v>
      </c>
      <c r="T5159" s="17" t="str">
        <f t="shared" si="322"/>
        <v>No</v>
      </c>
      <c r="U5159" s="82">
        <v>43689</v>
      </c>
      <c r="V5159" s="82">
        <v>44020</v>
      </c>
      <c r="W5159" s="17">
        <v>301</v>
      </c>
      <c r="X5159" s="17" t="str">
        <f t="shared" si="323"/>
        <v>Active</v>
      </c>
      <c r="Y5159" s="17" t="s">
        <v>15615</v>
      </c>
      <c r="Z5159" s="17"/>
    </row>
    <row r="5160" spans="1:26" x14ac:dyDescent="0.25">
      <c r="A5160">
        <v>5159</v>
      </c>
      <c r="B5160" s="17" t="s">
        <v>13898</v>
      </c>
      <c r="C5160" s="17">
        <v>2845</v>
      </c>
      <c r="D5160" s="17" t="str">
        <f>INDEX(Hosts!$A:$O,MATCH(Places!$C5160,Hosts!$A:$A,0),MATCH(Places!D$1,Hosts!$1:$1,0))</f>
        <v>Within an hour</v>
      </c>
      <c r="E5160" s="87">
        <f>INDEX(Hosts!$A:$O,MATCH(Places!$C5160,Hosts!$A:$A,0),MATCH(Places!E$1,Hosts!$1:$1,0))</f>
        <v>1</v>
      </c>
      <c r="F5160" s="87">
        <f>INDEX(Hosts!$A:$O,MATCH(Places!$C5160,Hosts!$A:$A,0),MATCH(Places!F$1,Hosts!$1:$1,0))</f>
        <v>0.99</v>
      </c>
      <c r="G5160" s="17" t="str">
        <f>INDEX(Hosts!$A:$O,MATCH(Places!$C5160,Hosts!$A:$A,0),MATCH(Places!G$1,Hosts!$1:$1,0))</f>
        <v>No</v>
      </c>
      <c r="H5160" s="17">
        <v>8</v>
      </c>
      <c r="I5160" s="17" t="str">
        <f>INDEX(Neighborhoods!$A:$C,MATCH(Places!$H5160,Neighborhoods!$A:$A,0),MATCH(Places!I$1,Neighborhoods!$1:$1,0))</f>
        <v>Brooklyn</v>
      </c>
      <c r="J5160" s="17" t="str">
        <f>INDEX(Neighborhoods!$A:$C,MATCH(Places!$H5160,Neighborhoods!$A:$A,0),MATCH(Places!J$1,Neighborhoods!$1:$1,0))</f>
        <v>Bushwick</v>
      </c>
      <c r="K5160" s="17" t="s">
        <v>16</v>
      </c>
      <c r="L5160" s="17" t="str">
        <f t="shared" si="320"/>
        <v>Yes</v>
      </c>
      <c r="M5160" s="17">
        <v>2</v>
      </c>
      <c r="N5160" s="17" t="str" cm="1">
        <f t="array" ref="N5160">_xlfn.IFS(M5160&lt;=2,"Small",M5160&lt;=5,"Medium",M5160&gt;5,"Large")</f>
        <v>Small</v>
      </c>
      <c r="O5160" s="65">
        <v>20</v>
      </c>
      <c r="P5160" s="87">
        <f t="shared" si="321"/>
        <v>0.03</v>
      </c>
      <c r="Q5160" s="68">
        <v>4.9000000000000004</v>
      </c>
      <c r="R5160" s="68" t="str" cm="1">
        <f t="array" ref="R5160">_xlfn.SWITCH(ROUND(Q5160,0),5,"Excellent",4,"Good",3,"Ok","Bad")</f>
        <v>Excellent</v>
      </c>
      <c r="S5160" s="17">
        <v>39</v>
      </c>
      <c r="T5160" s="17" t="str">
        <f t="shared" si="322"/>
        <v>No</v>
      </c>
      <c r="U5160" s="82">
        <v>43685</v>
      </c>
      <c r="V5160" s="82">
        <v>43949</v>
      </c>
      <c r="W5160" s="17">
        <v>134</v>
      </c>
      <c r="X5160" s="17" t="str">
        <f t="shared" si="323"/>
        <v>Active</v>
      </c>
      <c r="Y5160" s="17" t="s">
        <v>15616</v>
      </c>
      <c r="Z5160" s="17"/>
    </row>
    <row r="5161" spans="1:26" x14ac:dyDescent="0.25">
      <c r="A5161">
        <v>5160</v>
      </c>
      <c r="B5161" s="17" t="s">
        <v>13958</v>
      </c>
      <c r="C5161" s="17">
        <v>1279</v>
      </c>
      <c r="D5161" s="17" t="str">
        <f>INDEX(Hosts!$A:$O,MATCH(Places!$C5161,Hosts!$A:$A,0),MATCH(Places!D$1,Hosts!$1:$1,0))</f>
        <v>Within an hour</v>
      </c>
      <c r="E5161" s="87">
        <f>INDEX(Hosts!$A:$O,MATCH(Places!$C5161,Hosts!$A:$A,0),MATCH(Places!E$1,Hosts!$1:$1,0))</f>
        <v>1</v>
      </c>
      <c r="F5161" s="87">
        <f>INDEX(Hosts!$A:$O,MATCH(Places!$C5161,Hosts!$A:$A,0),MATCH(Places!F$1,Hosts!$1:$1,0))</f>
        <v>0.99</v>
      </c>
      <c r="G5161" s="17" t="str">
        <f>INDEX(Hosts!$A:$O,MATCH(Places!$C5161,Hosts!$A:$A,0),MATCH(Places!G$1,Hosts!$1:$1,0))</f>
        <v>Yes</v>
      </c>
      <c r="H5161" s="17">
        <v>7</v>
      </c>
      <c r="I5161" s="17" t="str">
        <f>INDEX(Neighborhoods!$A:$C,MATCH(Places!$H5161,Neighborhoods!$A:$A,0),MATCH(Places!I$1,Neighborhoods!$1:$1,0))</f>
        <v>Brooklyn</v>
      </c>
      <c r="J5161" s="17" t="str">
        <f>INDEX(Neighborhoods!$A:$C,MATCH(Places!$H5161,Neighborhoods!$A:$A,0),MATCH(Places!J$1,Neighborhoods!$1:$1,0))</f>
        <v>Bedford-Stuyvesant</v>
      </c>
      <c r="K5161" s="17" t="s">
        <v>11822</v>
      </c>
      <c r="L5161" s="17" t="str">
        <f t="shared" si="320"/>
        <v>No</v>
      </c>
      <c r="M5161" s="17">
        <v>4</v>
      </c>
      <c r="N5161" s="17" t="str" cm="1">
        <f t="array" ref="N5161">_xlfn.IFS(M5161&lt;=2,"Small",M5161&lt;=5,"Medium",M5161&gt;5,"Large")</f>
        <v>Medium</v>
      </c>
      <c r="O5161" s="65">
        <v>106</v>
      </c>
      <c r="P5161" s="87">
        <f t="shared" si="321"/>
        <v>0.03</v>
      </c>
      <c r="Q5161" s="68">
        <v>4.9800000000000004</v>
      </c>
      <c r="R5161" s="68" t="str" cm="1">
        <f t="array" ref="R5161">_xlfn.SWITCH(ROUND(Q5161,0),5,"Excellent",4,"Good",3,"Ok","Bad")</f>
        <v>Excellent</v>
      </c>
      <c r="S5161" s="17">
        <v>50</v>
      </c>
      <c r="T5161" s="17" t="str">
        <f t="shared" si="322"/>
        <v>No</v>
      </c>
      <c r="U5161" s="82">
        <v>43711</v>
      </c>
      <c r="V5161" s="82">
        <v>44046</v>
      </c>
      <c r="W5161" s="17">
        <v>206</v>
      </c>
      <c r="X5161" s="17" t="str">
        <f t="shared" si="323"/>
        <v>Active</v>
      </c>
      <c r="Y5161" s="17" t="s">
        <v>15616</v>
      </c>
      <c r="Z5161" s="17"/>
    </row>
    <row r="5162" spans="1:26" x14ac:dyDescent="0.25">
      <c r="A5162">
        <v>5161</v>
      </c>
      <c r="B5162" s="17" t="s">
        <v>14736</v>
      </c>
      <c r="C5162" s="17">
        <v>2872</v>
      </c>
      <c r="D5162" s="17" t="str">
        <f>INDEX(Hosts!$A:$O,MATCH(Places!$C5162,Hosts!$A:$A,0),MATCH(Places!D$1,Hosts!$1:$1,0))</f>
        <v>Within a day</v>
      </c>
      <c r="E5162" s="87">
        <f>INDEX(Hosts!$A:$O,MATCH(Places!$C5162,Hosts!$A:$A,0),MATCH(Places!E$1,Hosts!$1:$1,0))</f>
        <v>0.5</v>
      </c>
      <c r="F5162" s="87">
        <f>INDEX(Hosts!$A:$O,MATCH(Places!$C5162,Hosts!$A:$A,0),MATCH(Places!F$1,Hosts!$1:$1,0))</f>
        <v>0.91</v>
      </c>
      <c r="G5162" s="17" t="str">
        <f>INDEX(Hosts!$A:$O,MATCH(Places!$C5162,Hosts!$A:$A,0),MATCH(Places!G$1,Hosts!$1:$1,0))</f>
        <v>No</v>
      </c>
      <c r="H5162" s="17">
        <v>7</v>
      </c>
      <c r="I5162" s="17" t="str">
        <f>INDEX(Neighborhoods!$A:$C,MATCH(Places!$H5162,Neighborhoods!$A:$A,0),MATCH(Places!I$1,Neighborhoods!$1:$1,0))</f>
        <v>Brooklyn</v>
      </c>
      <c r="J5162" s="17" t="str">
        <f>INDEX(Neighborhoods!$A:$C,MATCH(Places!$H5162,Neighborhoods!$A:$A,0),MATCH(Places!J$1,Neighborhoods!$1:$1,0))</f>
        <v>Bedford-Stuyvesant</v>
      </c>
      <c r="K5162" s="17" t="s">
        <v>1</v>
      </c>
      <c r="L5162" s="17" t="str">
        <f t="shared" si="320"/>
        <v>Yes</v>
      </c>
      <c r="M5162" s="17">
        <v>2</v>
      </c>
      <c r="N5162" s="17" t="str" cm="1">
        <f t="array" ref="N5162">_xlfn.IFS(M5162&lt;=2,"Small",M5162&lt;=5,"Medium",M5162&gt;5,"Large")</f>
        <v>Small</v>
      </c>
      <c r="O5162" s="65">
        <v>60</v>
      </c>
      <c r="P5162" s="87">
        <f t="shared" si="321"/>
        <v>0.03</v>
      </c>
      <c r="Q5162" s="68">
        <v>4.63</v>
      </c>
      <c r="R5162" s="68" t="str" cm="1">
        <f t="array" ref="R5162">_xlfn.SWITCH(ROUND(Q5162,0),5,"Excellent",4,"Good",3,"Ok","Bad")</f>
        <v>Excellent</v>
      </c>
      <c r="S5162" s="17">
        <v>16</v>
      </c>
      <c r="T5162" s="17" t="str">
        <f t="shared" si="322"/>
        <v>No</v>
      </c>
      <c r="U5162" s="82">
        <v>43800</v>
      </c>
      <c r="V5162" s="82">
        <v>44054</v>
      </c>
      <c r="W5162" s="17">
        <v>90</v>
      </c>
      <c r="X5162" s="17" t="str">
        <f t="shared" si="323"/>
        <v>Active</v>
      </c>
      <c r="Y5162" s="17" t="s">
        <v>15615</v>
      </c>
      <c r="Z5162" s="17"/>
    </row>
    <row r="5163" spans="1:26" x14ac:dyDescent="0.25">
      <c r="A5163">
        <v>5162</v>
      </c>
      <c r="B5163" s="17" t="s">
        <v>14840</v>
      </c>
      <c r="C5163" s="17">
        <v>3652</v>
      </c>
      <c r="D5163" s="17" t="str">
        <f>INDEX(Hosts!$A:$O,MATCH(Places!$C5163,Hosts!$A:$A,0),MATCH(Places!D$1,Hosts!$1:$1,0))</f>
        <v>Within an hour</v>
      </c>
      <c r="E5163" s="87">
        <f>INDEX(Hosts!$A:$O,MATCH(Places!$C5163,Hosts!$A:$A,0),MATCH(Places!E$1,Hosts!$1:$1,0))</f>
        <v>1</v>
      </c>
      <c r="F5163" s="87">
        <f>INDEX(Hosts!$A:$O,MATCH(Places!$C5163,Hosts!$A:$A,0),MATCH(Places!F$1,Hosts!$1:$1,0))</f>
        <v>0.96</v>
      </c>
      <c r="G5163" s="17" t="str">
        <f>INDEX(Hosts!$A:$O,MATCH(Places!$C5163,Hosts!$A:$A,0),MATCH(Places!G$1,Hosts!$1:$1,0))</f>
        <v>No</v>
      </c>
      <c r="H5163" s="17">
        <v>22</v>
      </c>
      <c r="I5163" s="17" t="str">
        <f>INDEX(Neighborhoods!$A:$C,MATCH(Places!$H5163,Neighborhoods!$A:$A,0),MATCH(Places!I$1,Neighborhoods!$1:$1,0))</f>
        <v>Queens</v>
      </c>
      <c r="J5163" s="17" t="str">
        <f>INDEX(Neighborhoods!$A:$C,MATCH(Places!$H5163,Neighborhoods!$A:$A,0),MATCH(Places!J$1,Neighborhoods!$1:$1,0))</f>
        <v>Flushing</v>
      </c>
      <c r="K5163" s="17" t="s">
        <v>1</v>
      </c>
      <c r="L5163" s="17" t="str">
        <f t="shared" si="320"/>
        <v>Yes</v>
      </c>
      <c r="M5163" s="17">
        <v>2</v>
      </c>
      <c r="N5163" s="17" t="str" cm="1">
        <f t="array" ref="N5163">_xlfn.IFS(M5163&lt;=2,"Small",M5163&lt;=5,"Medium",M5163&gt;5,"Large")</f>
        <v>Small</v>
      </c>
      <c r="O5163" s="65">
        <v>59</v>
      </c>
      <c r="P5163" s="87">
        <f t="shared" si="321"/>
        <v>0.03</v>
      </c>
      <c r="Q5163" s="68">
        <v>4.57</v>
      </c>
      <c r="R5163" s="68" t="str" cm="1">
        <f t="array" ref="R5163">_xlfn.SWITCH(ROUND(Q5163,0),5,"Excellent",4,"Good",3,"Ok","Bad")</f>
        <v>Excellent</v>
      </c>
      <c r="S5163" s="17">
        <v>7</v>
      </c>
      <c r="T5163" s="17" t="str">
        <f t="shared" si="322"/>
        <v>No</v>
      </c>
      <c r="U5163" s="82">
        <v>43716</v>
      </c>
      <c r="V5163" s="82">
        <v>43876</v>
      </c>
      <c r="W5163" s="17">
        <v>350</v>
      </c>
      <c r="X5163" s="17" t="str">
        <f t="shared" si="323"/>
        <v>Active</v>
      </c>
      <c r="Y5163" s="17" t="s">
        <v>15616</v>
      </c>
      <c r="Z5163" s="17"/>
    </row>
    <row r="5164" spans="1:26" x14ac:dyDescent="0.25">
      <c r="A5164">
        <v>5163</v>
      </c>
      <c r="B5164" s="17" t="s">
        <v>15584</v>
      </c>
      <c r="C5164" s="17">
        <v>3571</v>
      </c>
      <c r="D5164" s="17" t="str">
        <f>INDEX(Hosts!$A:$O,MATCH(Places!$C5164,Hosts!$A:$A,0),MATCH(Places!D$1,Hosts!$1:$1,0))</f>
        <v>Within an hour</v>
      </c>
      <c r="E5164" s="87">
        <f>INDEX(Hosts!$A:$O,MATCH(Places!$C5164,Hosts!$A:$A,0),MATCH(Places!E$1,Hosts!$1:$1,0))</f>
        <v>1</v>
      </c>
      <c r="F5164" s="87">
        <f>INDEX(Hosts!$A:$O,MATCH(Places!$C5164,Hosts!$A:$A,0),MATCH(Places!F$1,Hosts!$1:$1,0))</f>
        <v>1</v>
      </c>
      <c r="G5164" s="17" t="str">
        <f>INDEX(Hosts!$A:$O,MATCH(Places!$C5164,Hosts!$A:$A,0),MATCH(Places!G$1,Hosts!$1:$1,0))</f>
        <v>No</v>
      </c>
      <c r="H5164" s="17">
        <v>23</v>
      </c>
      <c r="I5164" s="17" t="str">
        <f>INDEX(Neighborhoods!$A:$C,MATCH(Places!$H5164,Neighborhoods!$A:$A,0),MATCH(Places!I$1,Neighborhoods!$1:$1,0))</f>
        <v>Queens</v>
      </c>
      <c r="J5164" s="17" t="str">
        <f>INDEX(Neighborhoods!$A:$C,MATCH(Places!$H5164,Neighborhoods!$A:$A,0),MATCH(Places!J$1,Neighborhoods!$1:$1,0))</f>
        <v>Jamaica</v>
      </c>
      <c r="K5164" s="17" t="s">
        <v>1</v>
      </c>
      <c r="L5164" s="17" t="str">
        <f t="shared" si="320"/>
        <v>Yes</v>
      </c>
      <c r="M5164" s="17">
        <v>2</v>
      </c>
      <c r="N5164" s="17" t="str" cm="1">
        <f t="array" ref="N5164">_xlfn.IFS(M5164&lt;=2,"Small",M5164&lt;=5,"Medium",M5164&gt;5,"Large")</f>
        <v>Small</v>
      </c>
      <c r="O5164" s="65">
        <v>50</v>
      </c>
      <c r="P5164" s="87">
        <f t="shared" si="321"/>
        <v>0.03</v>
      </c>
      <c r="Q5164" s="68">
        <v>4.8600000000000003</v>
      </c>
      <c r="R5164" s="68" t="str" cm="1">
        <f t="array" ref="R5164">_xlfn.SWITCH(ROUND(Q5164,0),5,"Excellent",4,"Good",3,"Ok","Bad")</f>
        <v>Excellent</v>
      </c>
      <c r="S5164" s="17">
        <v>7</v>
      </c>
      <c r="T5164" s="17" t="str">
        <f t="shared" si="322"/>
        <v>No</v>
      </c>
      <c r="U5164" s="82">
        <v>43711</v>
      </c>
      <c r="V5164" s="82">
        <v>44020</v>
      </c>
      <c r="W5164" s="17">
        <v>119</v>
      </c>
      <c r="X5164" s="17" t="str">
        <f t="shared" si="323"/>
        <v>Active</v>
      </c>
      <c r="Y5164" s="17" t="s">
        <v>15616</v>
      </c>
      <c r="Z5164" s="17"/>
    </row>
    <row r="5165" spans="1:26" x14ac:dyDescent="0.25">
      <c r="A5165">
        <v>5164</v>
      </c>
      <c r="B5165" s="17" t="s">
        <v>13269</v>
      </c>
      <c r="C5165" s="17">
        <v>431</v>
      </c>
      <c r="D5165" s="17" t="str">
        <f>INDEX(Hosts!$A:$O,MATCH(Places!$C5165,Hosts!$A:$A,0),MATCH(Places!D$1,Hosts!$1:$1,0))</f>
        <v>Within a few hours</v>
      </c>
      <c r="E5165" s="87">
        <f>INDEX(Hosts!$A:$O,MATCH(Places!$C5165,Hosts!$A:$A,0),MATCH(Places!E$1,Hosts!$1:$1,0))</f>
        <v>1</v>
      </c>
      <c r="F5165" s="87">
        <f>INDEX(Hosts!$A:$O,MATCH(Places!$C5165,Hosts!$A:$A,0),MATCH(Places!F$1,Hosts!$1:$1,0))</f>
        <v>1</v>
      </c>
      <c r="G5165" s="17" t="str">
        <f>INDEX(Hosts!$A:$O,MATCH(Places!$C5165,Hosts!$A:$A,0),MATCH(Places!G$1,Hosts!$1:$1,0))</f>
        <v>No</v>
      </c>
      <c r="H5165" s="17">
        <v>13</v>
      </c>
      <c r="I5165" s="17" t="str">
        <f>INDEX(Neighborhoods!$A:$C,MATCH(Places!$H5165,Neighborhoods!$A:$A,0),MATCH(Places!I$1,Neighborhoods!$1:$1,0))</f>
        <v>Manhattan</v>
      </c>
      <c r="J5165" s="17" t="str">
        <f>INDEX(Neighborhoods!$A:$C,MATCH(Places!$H5165,Neighborhoods!$A:$A,0),MATCH(Places!J$1,Neighborhoods!$1:$1,0))</f>
        <v>Chelsea</v>
      </c>
      <c r="K5165" s="17" t="s">
        <v>1</v>
      </c>
      <c r="L5165" s="17" t="str">
        <f t="shared" si="320"/>
        <v>Yes</v>
      </c>
      <c r="M5165" s="17">
        <v>1</v>
      </c>
      <c r="N5165" s="17" t="str" cm="1">
        <f t="array" ref="N5165">_xlfn.IFS(M5165&lt;=2,"Small",M5165&lt;=5,"Medium",M5165&gt;5,"Large")</f>
        <v>Small</v>
      </c>
      <c r="O5165" s="65">
        <v>47</v>
      </c>
      <c r="P5165" s="87">
        <f t="shared" si="321"/>
        <v>0.03</v>
      </c>
      <c r="Q5165" s="68">
        <v>4.8899999999999997</v>
      </c>
      <c r="R5165" s="68" t="str" cm="1">
        <f t="array" ref="R5165">_xlfn.SWITCH(ROUND(Q5165,0),5,"Excellent",4,"Good",3,"Ok","Bad")</f>
        <v>Excellent</v>
      </c>
      <c r="S5165" s="17">
        <v>18</v>
      </c>
      <c r="T5165" s="17" t="str">
        <f t="shared" si="322"/>
        <v>No</v>
      </c>
      <c r="U5165" s="82">
        <v>43700</v>
      </c>
      <c r="V5165" s="82">
        <v>44028</v>
      </c>
      <c r="W5165" s="17">
        <v>53</v>
      </c>
      <c r="X5165" s="17" t="str">
        <f t="shared" si="323"/>
        <v>Active</v>
      </c>
      <c r="Y5165" s="17" t="s">
        <v>15616</v>
      </c>
      <c r="Z5165" s="17"/>
    </row>
    <row r="5166" spans="1:26" x14ac:dyDescent="0.25">
      <c r="A5166">
        <v>5165</v>
      </c>
      <c r="B5166" s="17" t="s">
        <v>14660</v>
      </c>
      <c r="C5166" s="17">
        <v>3776</v>
      </c>
      <c r="D5166" s="17" t="str">
        <f>INDEX(Hosts!$A:$O,MATCH(Places!$C5166,Hosts!$A:$A,0),MATCH(Places!D$1,Hosts!$1:$1,0))</f>
        <v>A few days or more</v>
      </c>
      <c r="E5166" s="87">
        <f>INDEX(Hosts!$A:$O,MATCH(Places!$C5166,Hosts!$A:$A,0),MATCH(Places!E$1,Hosts!$1:$1,0))</f>
        <v>0.25</v>
      </c>
      <c r="F5166" s="87">
        <f>INDEX(Hosts!$A:$O,MATCH(Places!$C5166,Hosts!$A:$A,0),MATCH(Places!F$1,Hosts!$1:$1,0))</f>
        <v>0.84</v>
      </c>
      <c r="G5166" s="17" t="str">
        <f>INDEX(Hosts!$A:$O,MATCH(Places!$C5166,Hosts!$A:$A,0),MATCH(Places!G$1,Hosts!$1:$1,0))</f>
        <v>Yes</v>
      </c>
      <c r="H5166" s="17">
        <v>24</v>
      </c>
      <c r="I5166" s="17" t="str">
        <f>INDEX(Neighborhoods!$A:$C,MATCH(Places!$H5166,Neighborhoods!$A:$A,0),MATCH(Places!I$1,Neighborhoods!$1:$1,0))</f>
        <v>Queens</v>
      </c>
      <c r="J5166" s="17" t="str">
        <f>INDEX(Neighborhoods!$A:$C,MATCH(Places!$H5166,Neighborhoods!$A:$A,0),MATCH(Places!J$1,Neighborhoods!$1:$1,0))</f>
        <v>Long Island City</v>
      </c>
      <c r="K5166" s="17" t="s">
        <v>1</v>
      </c>
      <c r="L5166" s="17" t="str">
        <f t="shared" si="320"/>
        <v>Yes</v>
      </c>
      <c r="M5166" s="17">
        <v>2</v>
      </c>
      <c r="N5166" s="17" t="str" cm="1">
        <f t="array" ref="N5166">_xlfn.IFS(M5166&lt;=2,"Small",M5166&lt;=5,"Medium",M5166&gt;5,"Large")</f>
        <v>Small</v>
      </c>
      <c r="O5166" s="65">
        <v>149</v>
      </c>
      <c r="P5166" s="87">
        <f t="shared" si="321"/>
        <v>0.03</v>
      </c>
      <c r="Q5166" s="68">
        <v>5</v>
      </c>
      <c r="R5166" s="68" t="str" cm="1">
        <f t="array" ref="R5166">_xlfn.SWITCH(ROUND(Q5166,0),5,"Excellent",4,"Good",3,"Ok","Bad")</f>
        <v>Excellent</v>
      </c>
      <c r="S5166" s="17">
        <v>4</v>
      </c>
      <c r="T5166" s="17" t="str">
        <f t="shared" si="322"/>
        <v>No</v>
      </c>
      <c r="U5166" s="82">
        <v>43702</v>
      </c>
      <c r="V5166" s="82">
        <v>43752</v>
      </c>
      <c r="W5166" s="17">
        <v>0</v>
      </c>
      <c r="X5166" s="17" t="str">
        <f t="shared" si="323"/>
        <v>Inactive</v>
      </c>
      <c r="Y5166" s="17" t="s">
        <v>15616</v>
      </c>
      <c r="Z5166" s="17"/>
    </row>
    <row r="5167" spans="1:26" x14ac:dyDescent="0.25">
      <c r="A5167">
        <v>5166</v>
      </c>
      <c r="B5167" s="17" t="s">
        <v>13444</v>
      </c>
      <c r="C5167" s="17">
        <v>3151</v>
      </c>
      <c r="D5167" s="17" t="str">
        <f>INDEX(Hosts!$A:$O,MATCH(Places!$C5167,Hosts!$A:$A,0),MATCH(Places!D$1,Hosts!$1:$1,0))</f>
        <v>A few days or more</v>
      </c>
      <c r="E5167" s="87">
        <f>INDEX(Hosts!$A:$O,MATCH(Places!$C5167,Hosts!$A:$A,0),MATCH(Places!E$1,Hosts!$1:$1,0))</f>
        <v>0</v>
      </c>
      <c r="F5167" s="87">
        <f>INDEX(Hosts!$A:$O,MATCH(Places!$C5167,Hosts!$A:$A,0),MATCH(Places!F$1,Hosts!$1:$1,0))</f>
        <v>1</v>
      </c>
      <c r="G5167" s="17" t="str">
        <f>INDEX(Hosts!$A:$O,MATCH(Places!$C5167,Hosts!$A:$A,0),MATCH(Places!G$1,Hosts!$1:$1,0))</f>
        <v>No</v>
      </c>
      <c r="H5167" s="17">
        <v>7</v>
      </c>
      <c r="I5167" s="17" t="str">
        <f>INDEX(Neighborhoods!$A:$C,MATCH(Places!$H5167,Neighborhoods!$A:$A,0),MATCH(Places!I$1,Neighborhoods!$1:$1,0))</f>
        <v>Brooklyn</v>
      </c>
      <c r="J5167" s="17" t="str">
        <f>INDEX(Neighborhoods!$A:$C,MATCH(Places!$H5167,Neighborhoods!$A:$A,0),MATCH(Places!J$1,Neighborhoods!$1:$1,0))</f>
        <v>Bedford-Stuyvesant</v>
      </c>
      <c r="K5167" s="17" t="s">
        <v>1</v>
      </c>
      <c r="L5167" s="17" t="str">
        <f t="shared" si="320"/>
        <v>Yes</v>
      </c>
      <c r="M5167" s="17">
        <v>3</v>
      </c>
      <c r="N5167" s="17" t="str" cm="1">
        <f t="array" ref="N5167">_xlfn.IFS(M5167&lt;=2,"Small",M5167&lt;=5,"Medium",M5167&gt;5,"Large")</f>
        <v>Medium</v>
      </c>
      <c r="O5167" s="65">
        <v>87</v>
      </c>
      <c r="P5167" s="87">
        <f t="shared" si="321"/>
        <v>0.03</v>
      </c>
      <c r="Q5167" s="68">
        <v>4.67</v>
      </c>
      <c r="R5167" s="68" t="str" cm="1">
        <f t="array" ref="R5167">_xlfn.SWITCH(ROUND(Q5167,0),5,"Excellent",4,"Good",3,"Ok","Bad")</f>
        <v>Excellent</v>
      </c>
      <c r="S5167" s="17">
        <v>6</v>
      </c>
      <c r="T5167" s="17" t="str">
        <f t="shared" si="322"/>
        <v>No</v>
      </c>
      <c r="U5167" s="82">
        <v>43753</v>
      </c>
      <c r="V5167" s="82">
        <v>43836</v>
      </c>
      <c r="W5167" s="17">
        <v>320</v>
      </c>
      <c r="X5167" s="17" t="str">
        <f t="shared" si="323"/>
        <v>Active</v>
      </c>
      <c r="Y5167" s="17" t="s">
        <v>15616</v>
      </c>
      <c r="Z5167" s="17"/>
    </row>
    <row r="5168" spans="1:26" x14ac:dyDescent="0.25">
      <c r="A5168">
        <v>5167</v>
      </c>
      <c r="B5168" s="17" t="s">
        <v>3264</v>
      </c>
      <c r="C5168" s="17">
        <v>3309</v>
      </c>
      <c r="D5168" s="17" t="str">
        <f>INDEX(Hosts!$A:$O,MATCH(Places!$C5168,Hosts!$A:$A,0),MATCH(Places!D$1,Hosts!$1:$1,0))</f>
        <v>Within an hour</v>
      </c>
      <c r="E5168" s="87">
        <f>INDEX(Hosts!$A:$O,MATCH(Places!$C5168,Hosts!$A:$A,0),MATCH(Places!E$1,Hosts!$1:$1,0))</f>
        <v>1</v>
      </c>
      <c r="F5168" s="87">
        <f>INDEX(Hosts!$A:$O,MATCH(Places!$C5168,Hosts!$A:$A,0),MATCH(Places!F$1,Hosts!$1:$1,0))</f>
        <v>1</v>
      </c>
      <c r="G5168" s="17" t="str">
        <f>INDEX(Hosts!$A:$O,MATCH(Places!$C5168,Hosts!$A:$A,0),MATCH(Places!G$1,Hosts!$1:$1,0))</f>
        <v>No</v>
      </c>
      <c r="H5168" s="17">
        <v>17</v>
      </c>
      <c r="I5168" s="17" t="str">
        <f>INDEX(Neighborhoods!$A:$C,MATCH(Places!$H5168,Neighborhoods!$A:$A,0),MATCH(Places!I$1,Neighborhoods!$1:$1,0))</f>
        <v>Manhattan</v>
      </c>
      <c r="J5168" s="17" t="str">
        <f>INDEX(Neighborhoods!$A:$C,MATCH(Places!$H5168,Neighborhoods!$A:$A,0),MATCH(Places!J$1,Neighborhoods!$1:$1,0))</f>
        <v>Hell's Kitchen</v>
      </c>
      <c r="K5168" s="17" t="s">
        <v>11822</v>
      </c>
      <c r="L5168" s="17" t="str">
        <f t="shared" si="320"/>
        <v>No</v>
      </c>
      <c r="M5168" s="17">
        <v>6</v>
      </c>
      <c r="N5168" s="17" t="str" cm="1">
        <f t="array" ref="N5168">_xlfn.IFS(M5168&lt;=2,"Small",M5168&lt;=5,"Medium",M5168&gt;5,"Large")</f>
        <v>Large</v>
      </c>
      <c r="O5168" s="65">
        <v>135</v>
      </c>
      <c r="P5168" s="87">
        <f t="shared" si="321"/>
        <v>0.03</v>
      </c>
      <c r="Q5168" s="68">
        <v>4.38</v>
      </c>
      <c r="R5168" s="68" t="str" cm="1">
        <f t="array" ref="R5168">_xlfn.SWITCH(ROUND(Q5168,0),5,"Excellent",4,"Good",3,"Ok","Bad")</f>
        <v>Good</v>
      </c>
      <c r="S5168" s="17">
        <v>26</v>
      </c>
      <c r="T5168" s="17" t="str">
        <f t="shared" si="322"/>
        <v>No</v>
      </c>
      <c r="U5168" s="82">
        <v>43696</v>
      </c>
      <c r="V5168" s="82">
        <v>44049</v>
      </c>
      <c r="W5168" s="17">
        <v>339</v>
      </c>
      <c r="X5168" s="17" t="str">
        <f t="shared" si="323"/>
        <v>Active</v>
      </c>
      <c r="Y5168" s="17" t="s">
        <v>15616</v>
      </c>
      <c r="Z5168" s="17"/>
    </row>
    <row r="5169" spans="1:26" x14ac:dyDescent="0.25">
      <c r="A5169">
        <v>5168</v>
      </c>
      <c r="B5169" s="17" t="s">
        <v>14723</v>
      </c>
      <c r="C5169" s="17">
        <v>3975</v>
      </c>
      <c r="D5169" s="17" t="str">
        <f>INDEX(Hosts!$A:$O,MATCH(Places!$C5169,Hosts!$A:$A,0),MATCH(Places!D$1,Hosts!$1:$1,0))</f>
        <v>Within an hour</v>
      </c>
      <c r="E5169" s="87">
        <f>INDEX(Hosts!$A:$O,MATCH(Places!$C5169,Hosts!$A:$A,0),MATCH(Places!E$1,Hosts!$1:$1,0))</f>
        <v>1</v>
      </c>
      <c r="F5169" s="87">
        <f>INDEX(Hosts!$A:$O,MATCH(Places!$C5169,Hosts!$A:$A,0),MATCH(Places!F$1,Hosts!$1:$1,0))</f>
        <v>0.92</v>
      </c>
      <c r="G5169" s="17" t="str">
        <f>INDEX(Hosts!$A:$O,MATCH(Places!$C5169,Hosts!$A:$A,0),MATCH(Places!G$1,Hosts!$1:$1,0))</f>
        <v>No</v>
      </c>
      <c r="H5169" s="17">
        <v>14</v>
      </c>
      <c r="I5169" s="17" t="str">
        <f>INDEX(Neighborhoods!$A:$C,MATCH(Places!$H5169,Neighborhoods!$A:$A,0),MATCH(Places!I$1,Neighborhoods!$1:$1,0))</f>
        <v>Manhattan</v>
      </c>
      <c r="J5169" s="17" t="str">
        <f>INDEX(Neighborhoods!$A:$C,MATCH(Places!$H5169,Neighborhoods!$A:$A,0),MATCH(Places!J$1,Neighborhoods!$1:$1,0))</f>
        <v>East Harlem</v>
      </c>
      <c r="K5169" s="17" t="s">
        <v>1</v>
      </c>
      <c r="L5169" s="17" t="str">
        <f t="shared" si="320"/>
        <v>Yes</v>
      </c>
      <c r="M5169" s="17">
        <v>1</v>
      </c>
      <c r="N5169" s="17" t="str" cm="1">
        <f t="array" ref="N5169">_xlfn.IFS(M5169&lt;=2,"Small",M5169&lt;=5,"Medium",M5169&gt;5,"Large")</f>
        <v>Small</v>
      </c>
      <c r="O5169" s="65">
        <v>65</v>
      </c>
      <c r="P5169" s="87">
        <f t="shared" si="321"/>
        <v>0.03</v>
      </c>
      <c r="Q5169" s="68">
        <v>5</v>
      </c>
      <c r="R5169" s="68" t="str" cm="1">
        <f t="array" ref="R5169">_xlfn.SWITCH(ROUND(Q5169,0),5,"Excellent",4,"Good",3,"Ok","Bad")</f>
        <v>Excellent</v>
      </c>
      <c r="S5169" s="17">
        <v>18</v>
      </c>
      <c r="T5169" s="17" t="str">
        <f t="shared" si="322"/>
        <v>No</v>
      </c>
      <c r="U5169" s="82">
        <v>43695</v>
      </c>
      <c r="V5169" s="82">
        <v>43787</v>
      </c>
      <c r="W5169" s="17">
        <v>135</v>
      </c>
      <c r="X5169" s="17" t="str">
        <f t="shared" si="323"/>
        <v>Active</v>
      </c>
      <c r="Y5169" s="17" t="s">
        <v>15616</v>
      </c>
      <c r="Z5169" s="17"/>
    </row>
    <row r="5170" spans="1:26" x14ac:dyDescent="0.25">
      <c r="A5170">
        <v>5169</v>
      </c>
      <c r="B5170" s="17" t="s">
        <v>13698</v>
      </c>
      <c r="C5170" s="17">
        <v>3825</v>
      </c>
      <c r="D5170" s="17" t="str">
        <f>INDEX(Hosts!$A:$O,MATCH(Places!$C5170,Hosts!$A:$A,0),MATCH(Places!D$1,Hosts!$1:$1,0))</f>
        <v>Within an hour</v>
      </c>
      <c r="E5170" s="87">
        <f>INDEX(Hosts!$A:$O,MATCH(Places!$C5170,Hosts!$A:$A,0),MATCH(Places!E$1,Hosts!$1:$1,0))</f>
        <v>1</v>
      </c>
      <c r="F5170" s="87">
        <f>INDEX(Hosts!$A:$O,MATCH(Places!$C5170,Hosts!$A:$A,0),MATCH(Places!F$1,Hosts!$1:$1,0))</f>
        <v>1</v>
      </c>
      <c r="G5170" s="17" t="str">
        <f>INDEX(Hosts!$A:$O,MATCH(Places!$C5170,Hosts!$A:$A,0),MATCH(Places!G$1,Hosts!$1:$1,0))</f>
        <v>No</v>
      </c>
      <c r="H5170" s="17">
        <v>17</v>
      </c>
      <c r="I5170" s="17" t="str">
        <f>INDEX(Neighborhoods!$A:$C,MATCH(Places!$H5170,Neighborhoods!$A:$A,0),MATCH(Places!I$1,Neighborhoods!$1:$1,0))</f>
        <v>Manhattan</v>
      </c>
      <c r="J5170" s="17" t="str">
        <f>INDEX(Neighborhoods!$A:$C,MATCH(Places!$H5170,Neighborhoods!$A:$A,0),MATCH(Places!J$1,Neighborhoods!$1:$1,0))</f>
        <v>Hell's Kitchen</v>
      </c>
      <c r="K5170" s="17" t="s">
        <v>11822</v>
      </c>
      <c r="L5170" s="17" t="str">
        <f t="shared" si="320"/>
        <v>No</v>
      </c>
      <c r="M5170" s="17">
        <v>6</v>
      </c>
      <c r="N5170" s="17" t="str" cm="1">
        <f t="array" ref="N5170">_xlfn.IFS(M5170&lt;=2,"Small",M5170&lt;=5,"Medium",M5170&gt;5,"Large")</f>
        <v>Large</v>
      </c>
      <c r="O5170" s="65">
        <v>124.71</v>
      </c>
      <c r="P5170" s="87">
        <f t="shared" si="321"/>
        <v>0.03</v>
      </c>
      <c r="Q5170" s="68">
        <v>4.67</v>
      </c>
      <c r="R5170" s="68" t="str" cm="1">
        <f t="array" ref="R5170">_xlfn.SWITCH(ROUND(Q5170,0),5,"Excellent",4,"Good",3,"Ok","Bad")</f>
        <v>Excellent</v>
      </c>
      <c r="S5170" s="17">
        <v>27</v>
      </c>
      <c r="T5170" s="17" t="str">
        <f t="shared" si="322"/>
        <v>No</v>
      </c>
      <c r="U5170" s="82">
        <v>43701</v>
      </c>
      <c r="V5170" s="82">
        <v>44050</v>
      </c>
      <c r="W5170" s="17">
        <v>221</v>
      </c>
      <c r="X5170" s="17" t="str">
        <f t="shared" si="323"/>
        <v>Active</v>
      </c>
      <c r="Y5170" s="17" t="s">
        <v>15616</v>
      </c>
      <c r="Z5170" s="17"/>
    </row>
    <row r="5171" spans="1:26" x14ac:dyDescent="0.25">
      <c r="A5171">
        <v>5170</v>
      </c>
      <c r="B5171" s="17" t="s">
        <v>13383</v>
      </c>
      <c r="C5171" s="17">
        <v>1964</v>
      </c>
      <c r="D5171" s="17" t="str">
        <f>INDEX(Hosts!$A:$O,MATCH(Places!$C5171,Hosts!$A:$A,0),MATCH(Places!D$1,Hosts!$1:$1,0))</f>
        <v>Within a day</v>
      </c>
      <c r="E5171" s="87">
        <f>INDEX(Hosts!$A:$O,MATCH(Places!$C5171,Hosts!$A:$A,0),MATCH(Places!E$1,Hosts!$1:$1,0))</f>
        <v>1</v>
      </c>
      <c r="F5171" s="87">
        <f>INDEX(Hosts!$A:$O,MATCH(Places!$C5171,Hosts!$A:$A,0),MATCH(Places!F$1,Hosts!$1:$1,0))</f>
        <v>0.33</v>
      </c>
      <c r="G5171" s="17" t="str">
        <f>INDEX(Hosts!$A:$O,MATCH(Places!$C5171,Hosts!$A:$A,0),MATCH(Places!G$1,Hosts!$1:$1,0))</f>
        <v>No</v>
      </c>
      <c r="H5171" s="17">
        <v>20</v>
      </c>
      <c r="I5171" s="17" t="str">
        <f>INDEX(Neighborhoods!$A:$C,MATCH(Places!$H5171,Neighborhoods!$A:$A,0),MATCH(Places!I$1,Neighborhoods!$1:$1,0))</f>
        <v>Manhattan</v>
      </c>
      <c r="J5171" s="17" t="str">
        <f>INDEX(Neighborhoods!$A:$C,MATCH(Places!$H5171,Neighborhoods!$A:$A,0),MATCH(Places!J$1,Neighborhoods!$1:$1,0))</f>
        <v>Upper West Side</v>
      </c>
      <c r="K5171" s="17" t="s">
        <v>11822</v>
      </c>
      <c r="L5171" s="17" t="str">
        <f t="shared" si="320"/>
        <v>No</v>
      </c>
      <c r="M5171" s="17">
        <v>3</v>
      </c>
      <c r="N5171" s="17" t="str" cm="1">
        <f t="array" ref="N5171">_xlfn.IFS(M5171&lt;=2,"Small",M5171&lt;=5,"Medium",M5171&gt;5,"Large")</f>
        <v>Medium</v>
      </c>
      <c r="O5171" s="65">
        <v>300</v>
      </c>
      <c r="P5171" s="87">
        <f t="shared" si="321"/>
        <v>0.04</v>
      </c>
      <c r="Q5171" s="68">
        <v>4.67</v>
      </c>
      <c r="R5171" s="68" t="str" cm="1">
        <f t="array" ref="R5171">_xlfn.SWITCH(ROUND(Q5171,0),5,"Excellent",4,"Good",3,"Ok","Bad")</f>
        <v>Excellent</v>
      </c>
      <c r="S5171" s="17">
        <v>3</v>
      </c>
      <c r="T5171" s="17" t="str">
        <f t="shared" si="322"/>
        <v>No</v>
      </c>
      <c r="U5171" s="82">
        <v>43711</v>
      </c>
      <c r="V5171" s="82">
        <v>43833</v>
      </c>
      <c r="W5171" s="17">
        <v>63</v>
      </c>
      <c r="X5171" s="17" t="str">
        <f t="shared" si="323"/>
        <v>Active</v>
      </c>
      <c r="Y5171" s="17" t="s">
        <v>15615</v>
      </c>
      <c r="Z5171" s="17"/>
    </row>
    <row r="5172" spans="1:26" x14ac:dyDescent="0.25">
      <c r="A5172">
        <v>5171</v>
      </c>
      <c r="B5172" s="17" t="s">
        <v>14818</v>
      </c>
      <c r="C5172" s="17">
        <v>2590</v>
      </c>
      <c r="D5172" s="17" t="str">
        <f>INDEX(Hosts!$A:$O,MATCH(Places!$C5172,Hosts!$A:$A,0),MATCH(Places!D$1,Hosts!$1:$1,0))</f>
        <v>Within an hour</v>
      </c>
      <c r="E5172" s="87">
        <f>INDEX(Hosts!$A:$O,MATCH(Places!$C5172,Hosts!$A:$A,0),MATCH(Places!E$1,Hosts!$1:$1,0))</f>
        <v>0.99</v>
      </c>
      <c r="F5172" s="87">
        <f>INDEX(Hosts!$A:$O,MATCH(Places!$C5172,Hosts!$A:$A,0),MATCH(Places!F$1,Hosts!$1:$1,0))</f>
        <v>0.94</v>
      </c>
      <c r="G5172" s="17" t="str">
        <f>INDEX(Hosts!$A:$O,MATCH(Places!$C5172,Hosts!$A:$A,0),MATCH(Places!G$1,Hosts!$1:$1,0))</f>
        <v>Yes</v>
      </c>
      <c r="H5172" s="17">
        <v>7</v>
      </c>
      <c r="I5172" s="17" t="str">
        <f>INDEX(Neighborhoods!$A:$C,MATCH(Places!$H5172,Neighborhoods!$A:$A,0),MATCH(Places!I$1,Neighborhoods!$1:$1,0))</f>
        <v>Brooklyn</v>
      </c>
      <c r="J5172" s="17" t="str">
        <f>INDEX(Neighborhoods!$A:$C,MATCH(Places!$H5172,Neighborhoods!$A:$A,0),MATCH(Places!J$1,Neighborhoods!$1:$1,0))</f>
        <v>Bedford-Stuyvesant</v>
      </c>
      <c r="K5172" s="17" t="s">
        <v>11822</v>
      </c>
      <c r="L5172" s="17" t="str">
        <f t="shared" si="320"/>
        <v>No</v>
      </c>
      <c r="M5172" s="17">
        <v>9</v>
      </c>
      <c r="N5172" s="17" t="str" cm="1">
        <f t="array" ref="N5172">_xlfn.IFS(M5172&lt;=2,"Small",M5172&lt;=5,"Medium",M5172&gt;5,"Large")</f>
        <v>Large</v>
      </c>
      <c r="O5172" s="65">
        <v>500</v>
      </c>
      <c r="P5172" s="87">
        <f t="shared" si="321"/>
        <v>0.05</v>
      </c>
      <c r="Q5172" s="68">
        <v>4.74</v>
      </c>
      <c r="R5172" s="68" t="str" cm="1">
        <f t="array" ref="R5172">_xlfn.SWITCH(ROUND(Q5172,0),5,"Excellent",4,"Good",3,"Ok","Bad")</f>
        <v>Excellent</v>
      </c>
      <c r="S5172" s="17">
        <v>39</v>
      </c>
      <c r="T5172" s="17" t="str">
        <f t="shared" si="322"/>
        <v>No</v>
      </c>
      <c r="U5172" s="82">
        <v>43798</v>
      </c>
      <c r="V5172" s="82">
        <v>44032</v>
      </c>
      <c r="W5172" s="17">
        <v>364</v>
      </c>
      <c r="X5172" s="17" t="str">
        <f t="shared" si="323"/>
        <v>Active</v>
      </c>
      <c r="Y5172" s="17" t="s">
        <v>15615</v>
      </c>
      <c r="Z5172" s="17"/>
    </row>
    <row r="5173" spans="1:26" x14ac:dyDescent="0.25">
      <c r="A5173">
        <v>5172</v>
      </c>
      <c r="B5173" s="17" t="s">
        <v>15201</v>
      </c>
      <c r="C5173" s="17">
        <v>3776</v>
      </c>
      <c r="D5173" s="17" t="str">
        <f>INDEX(Hosts!$A:$O,MATCH(Places!$C5173,Hosts!$A:$A,0),MATCH(Places!D$1,Hosts!$1:$1,0))</f>
        <v>A few days or more</v>
      </c>
      <c r="E5173" s="87">
        <f>INDEX(Hosts!$A:$O,MATCH(Places!$C5173,Hosts!$A:$A,0),MATCH(Places!E$1,Hosts!$1:$1,0))</f>
        <v>0.25</v>
      </c>
      <c r="F5173" s="87">
        <f>INDEX(Hosts!$A:$O,MATCH(Places!$C5173,Hosts!$A:$A,0),MATCH(Places!F$1,Hosts!$1:$1,0))</f>
        <v>0.84</v>
      </c>
      <c r="G5173" s="17" t="str">
        <f>INDEX(Hosts!$A:$O,MATCH(Places!$C5173,Hosts!$A:$A,0),MATCH(Places!G$1,Hosts!$1:$1,0))</f>
        <v>Yes</v>
      </c>
      <c r="H5173" s="17">
        <v>24</v>
      </c>
      <c r="I5173" s="17" t="str">
        <f>INDEX(Neighborhoods!$A:$C,MATCH(Places!$H5173,Neighborhoods!$A:$A,0),MATCH(Places!I$1,Neighborhoods!$1:$1,0))</f>
        <v>Queens</v>
      </c>
      <c r="J5173" s="17" t="str">
        <f>INDEX(Neighborhoods!$A:$C,MATCH(Places!$H5173,Neighborhoods!$A:$A,0),MATCH(Places!J$1,Neighborhoods!$1:$1,0))</f>
        <v>Long Island City</v>
      </c>
      <c r="K5173" s="17" t="s">
        <v>1</v>
      </c>
      <c r="L5173" s="17" t="str">
        <f t="shared" si="320"/>
        <v>Yes</v>
      </c>
      <c r="M5173" s="17">
        <v>2</v>
      </c>
      <c r="N5173" s="17" t="str" cm="1">
        <f t="array" ref="N5173">_xlfn.IFS(M5173&lt;=2,"Small",M5173&lt;=5,"Medium",M5173&gt;5,"Large")</f>
        <v>Small</v>
      </c>
      <c r="O5173" s="65">
        <v>109</v>
      </c>
      <c r="P5173" s="87">
        <f t="shared" si="321"/>
        <v>0.03</v>
      </c>
      <c r="Q5173" s="68">
        <v>4.75</v>
      </c>
      <c r="R5173" s="68" t="str" cm="1">
        <f t="array" ref="R5173">_xlfn.SWITCH(ROUND(Q5173,0),5,"Excellent",4,"Good",3,"Ok","Bad")</f>
        <v>Excellent</v>
      </c>
      <c r="S5173" s="17">
        <v>4</v>
      </c>
      <c r="T5173" s="17" t="str">
        <f t="shared" si="322"/>
        <v>No</v>
      </c>
      <c r="U5173" s="82">
        <v>43734</v>
      </c>
      <c r="V5173" s="82">
        <v>43785</v>
      </c>
      <c r="W5173" s="17">
        <v>0</v>
      </c>
      <c r="X5173" s="17" t="str">
        <f t="shared" si="323"/>
        <v>Inactive</v>
      </c>
      <c r="Y5173" s="17" t="s">
        <v>15616</v>
      </c>
      <c r="Z5173" s="17"/>
    </row>
    <row r="5174" spans="1:26" x14ac:dyDescent="0.25">
      <c r="A5174">
        <v>5173</v>
      </c>
      <c r="B5174" s="17" t="s">
        <v>15259</v>
      </c>
      <c r="C5174" s="17">
        <v>3776</v>
      </c>
      <c r="D5174" s="17" t="str">
        <f>INDEX(Hosts!$A:$O,MATCH(Places!$C5174,Hosts!$A:$A,0),MATCH(Places!D$1,Hosts!$1:$1,0))</f>
        <v>A few days or more</v>
      </c>
      <c r="E5174" s="87">
        <f>INDEX(Hosts!$A:$O,MATCH(Places!$C5174,Hosts!$A:$A,0),MATCH(Places!E$1,Hosts!$1:$1,0))</f>
        <v>0.25</v>
      </c>
      <c r="F5174" s="87">
        <f>INDEX(Hosts!$A:$O,MATCH(Places!$C5174,Hosts!$A:$A,0),MATCH(Places!F$1,Hosts!$1:$1,0))</f>
        <v>0.84</v>
      </c>
      <c r="G5174" s="17" t="str">
        <f>INDEX(Hosts!$A:$O,MATCH(Places!$C5174,Hosts!$A:$A,0),MATCH(Places!G$1,Hosts!$1:$1,0))</f>
        <v>Yes</v>
      </c>
      <c r="H5174" s="17">
        <v>24</v>
      </c>
      <c r="I5174" s="17" t="str">
        <f>INDEX(Neighborhoods!$A:$C,MATCH(Places!$H5174,Neighborhoods!$A:$A,0),MATCH(Places!I$1,Neighborhoods!$1:$1,0))</f>
        <v>Queens</v>
      </c>
      <c r="J5174" s="17" t="str">
        <f>INDEX(Neighborhoods!$A:$C,MATCH(Places!$H5174,Neighborhoods!$A:$A,0),MATCH(Places!J$1,Neighborhoods!$1:$1,0))</f>
        <v>Long Island City</v>
      </c>
      <c r="K5174" s="17" t="s">
        <v>1</v>
      </c>
      <c r="L5174" s="17" t="str">
        <f t="shared" si="320"/>
        <v>Yes</v>
      </c>
      <c r="M5174" s="17">
        <v>4</v>
      </c>
      <c r="N5174" s="17" t="str" cm="1">
        <f t="array" ref="N5174">_xlfn.IFS(M5174&lt;=2,"Small",M5174&lt;=5,"Medium",M5174&gt;5,"Large")</f>
        <v>Medium</v>
      </c>
      <c r="O5174" s="65">
        <v>179</v>
      </c>
      <c r="P5174" s="87">
        <f t="shared" si="321"/>
        <v>0.03</v>
      </c>
      <c r="Q5174" s="68">
        <v>5</v>
      </c>
      <c r="R5174" s="68" t="str" cm="1">
        <f t="array" ref="R5174">_xlfn.SWITCH(ROUND(Q5174,0),5,"Excellent",4,"Good",3,"Ok","Bad")</f>
        <v>Excellent</v>
      </c>
      <c r="S5174" s="17">
        <v>4</v>
      </c>
      <c r="T5174" s="17" t="str">
        <f t="shared" si="322"/>
        <v>No</v>
      </c>
      <c r="U5174" s="82">
        <v>43723</v>
      </c>
      <c r="V5174" s="82">
        <v>43779</v>
      </c>
      <c r="W5174" s="17">
        <v>0</v>
      </c>
      <c r="X5174" s="17" t="str">
        <f t="shared" si="323"/>
        <v>Inactive</v>
      </c>
      <c r="Y5174" s="17" t="s">
        <v>15616</v>
      </c>
      <c r="Z5174" s="17"/>
    </row>
    <row r="5175" spans="1:26" x14ac:dyDescent="0.25">
      <c r="A5175">
        <v>5174</v>
      </c>
      <c r="B5175" s="17" t="s">
        <v>15213</v>
      </c>
      <c r="C5175" s="17">
        <v>2231</v>
      </c>
      <c r="D5175" s="17" t="str">
        <f>INDEX(Hosts!$A:$O,MATCH(Places!$C5175,Hosts!$A:$A,0),MATCH(Places!D$1,Hosts!$1:$1,0))</f>
        <v>Within a day</v>
      </c>
      <c r="E5175" s="87">
        <f>INDEX(Hosts!$A:$O,MATCH(Places!$C5175,Hosts!$A:$A,0),MATCH(Places!E$1,Hosts!$1:$1,0))</f>
        <v>0.5</v>
      </c>
      <c r="F5175" s="87">
        <f>INDEX(Hosts!$A:$O,MATCH(Places!$C5175,Hosts!$A:$A,0),MATCH(Places!F$1,Hosts!$1:$1,0))</f>
        <v>0.96</v>
      </c>
      <c r="G5175" s="17" t="str">
        <f>INDEX(Hosts!$A:$O,MATCH(Places!$C5175,Hosts!$A:$A,0),MATCH(Places!G$1,Hosts!$1:$1,0))</f>
        <v>No</v>
      </c>
      <c r="H5175" s="17">
        <v>14</v>
      </c>
      <c r="I5175" s="17" t="str">
        <f>INDEX(Neighborhoods!$A:$C,MATCH(Places!$H5175,Neighborhoods!$A:$A,0),MATCH(Places!I$1,Neighborhoods!$1:$1,0))</f>
        <v>Manhattan</v>
      </c>
      <c r="J5175" s="17" t="str">
        <f>INDEX(Neighborhoods!$A:$C,MATCH(Places!$H5175,Neighborhoods!$A:$A,0),MATCH(Places!J$1,Neighborhoods!$1:$1,0))</f>
        <v>East Harlem</v>
      </c>
      <c r="K5175" s="17" t="s">
        <v>1</v>
      </c>
      <c r="L5175" s="17" t="str">
        <f t="shared" si="320"/>
        <v>Yes</v>
      </c>
      <c r="M5175" s="17">
        <v>2</v>
      </c>
      <c r="N5175" s="17" t="str" cm="1">
        <f t="array" ref="N5175">_xlfn.IFS(M5175&lt;=2,"Small",M5175&lt;=5,"Medium",M5175&gt;5,"Large")</f>
        <v>Small</v>
      </c>
      <c r="O5175" s="65">
        <v>130</v>
      </c>
      <c r="P5175" s="87">
        <f t="shared" si="321"/>
        <v>0.03</v>
      </c>
      <c r="Q5175" s="68">
        <v>4.5599999999999996</v>
      </c>
      <c r="R5175" s="68" t="str" cm="1">
        <f t="array" ref="R5175">_xlfn.SWITCH(ROUND(Q5175,0),5,"Excellent",4,"Good",3,"Ok","Bad")</f>
        <v>Excellent</v>
      </c>
      <c r="S5175" s="17">
        <v>18</v>
      </c>
      <c r="T5175" s="17" t="str">
        <f t="shared" si="322"/>
        <v>No</v>
      </c>
      <c r="U5175" s="82">
        <v>43688</v>
      </c>
      <c r="V5175" s="82">
        <v>43905</v>
      </c>
      <c r="W5175" s="17">
        <v>0</v>
      </c>
      <c r="X5175" s="17" t="str">
        <f t="shared" si="323"/>
        <v>Inactive</v>
      </c>
      <c r="Y5175" s="17" t="s">
        <v>15616</v>
      </c>
      <c r="Z5175" s="17"/>
    </row>
    <row r="5176" spans="1:26" x14ac:dyDescent="0.25">
      <c r="A5176">
        <v>5175</v>
      </c>
      <c r="B5176" s="17" t="s">
        <v>14085</v>
      </c>
      <c r="C5176" s="17">
        <v>3974</v>
      </c>
      <c r="D5176" s="17" t="str">
        <f>INDEX(Hosts!$A:$O,MATCH(Places!$C5176,Hosts!$A:$A,0),MATCH(Places!D$1,Hosts!$1:$1,0))</f>
        <v>Within a day</v>
      </c>
      <c r="E5176" s="87">
        <f>INDEX(Hosts!$A:$O,MATCH(Places!$C5176,Hosts!$A:$A,0),MATCH(Places!E$1,Hosts!$1:$1,0))</f>
        <v>0.7</v>
      </c>
      <c r="F5176" s="87">
        <f>INDEX(Hosts!$A:$O,MATCH(Places!$C5176,Hosts!$A:$A,0),MATCH(Places!F$1,Hosts!$1:$1,0))</f>
        <v>0.93</v>
      </c>
      <c r="G5176" s="17" t="str">
        <f>INDEX(Hosts!$A:$O,MATCH(Places!$C5176,Hosts!$A:$A,0),MATCH(Places!G$1,Hosts!$1:$1,0))</f>
        <v>No</v>
      </c>
      <c r="H5176" s="17">
        <v>19</v>
      </c>
      <c r="I5176" s="17" t="str">
        <f>INDEX(Neighborhoods!$A:$C,MATCH(Places!$H5176,Neighborhoods!$A:$A,0),MATCH(Places!I$1,Neighborhoods!$1:$1,0))</f>
        <v>Manhattan</v>
      </c>
      <c r="J5176" s="17" t="str">
        <f>INDEX(Neighborhoods!$A:$C,MATCH(Places!$H5176,Neighborhoods!$A:$A,0),MATCH(Places!J$1,Neighborhoods!$1:$1,0))</f>
        <v>Upper East Side</v>
      </c>
      <c r="K5176" s="17" t="s">
        <v>11822</v>
      </c>
      <c r="L5176" s="17" t="str">
        <f t="shared" si="320"/>
        <v>No</v>
      </c>
      <c r="M5176" s="17">
        <v>5</v>
      </c>
      <c r="N5176" s="17" t="str" cm="1">
        <f t="array" ref="N5176">_xlfn.IFS(M5176&lt;=2,"Small",M5176&lt;=5,"Medium",M5176&gt;5,"Large")</f>
        <v>Medium</v>
      </c>
      <c r="O5176" s="65">
        <v>227</v>
      </c>
      <c r="P5176" s="87">
        <f t="shared" si="321"/>
        <v>0.04</v>
      </c>
      <c r="Q5176" s="68">
        <v>4.4000000000000004</v>
      </c>
      <c r="R5176" s="68" t="str" cm="1">
        <f t="array" ref="R5176">_xlfn.SWITCH(ROUND(Q5176,0),5,"Excellent",4,"Good",3,"Ok","Bad")</f>
        <v>Good</v>
      </c>
      <c r="S5176" s="17">
        <v>30</v>
      </c>
      <c r="T5176" s="17" t="str">
        <f t="shared" si="322"/>
        <v>No</v>
      </c>
      <c r="U5176" s="82">
        <v>43714</v>
      </c>
      <c r="V5176" s="82">
        <v>43904</v>
      </c>
      <c r="W5176" s="17">
        <v>105</v>
      </c>
      <c r="X5176" s="17" t="str">
        <f t="shared" si="323"/>
        <v>Active</v>
      </c>
      <c r="Y5176" s="17" t="s">
        <v>15615</v>
      </c>
      <c r="Z5176" s="17"/>
    </row>
    <row r="5177" spans="1:26" x14ac:dyDescent="0.25">
      <c r="A5177">
        <v>5176</v>
      </c>
      <c r="B5177" s="17" t="s">
        <v>15473</v>
      </c>
      <c r="C5177" s="17">
        <v>282</v>
      </c>
      <c r="D5177" s="17" t="str">
        <f>INDEX(Hosts!$A:$O,MATCH(Places!$C5177,Hosts!$A:$A,0),MATCH(Places!D$1,Hosts!$1:$1,0))</f>
        <v>Within an hour</v>
      </c>
      <c r="E5177" s="87">
        <f>INDEX(Hosts!$A:$O,MATCH(Places!$C5177,Hosts!$A:$A,0),MATCH(Places!E$1,Hosts!$1:$1,0))</f>
        <v>1</v>
      </c>
      <c r="F5177" s="87">
        <f>INDEX(Hosts!$A:$O,MATCH(Places!$C5177,Hosts!$A:$A,0),MATCH(Places!F$1,Hosts!$1:$1,0))</f>
        <v>1</v>
      </c>
      <c r="G5177" s="17" t="str">
        <f>INDEX(Hosts!$A:$O,MATCH(Places!$C5177,Hosts!$A:$A,0),MATCH(Places!G$1,Hosts!$1:$1,0))</f>
        <v>No</v>
      </c>
      <c r="H5177" s="17">
        <v>16</v>
      </c>
      <c r="I5177" s="17" t="str">
        <f>INDEX(Neighborhoods!$A:$C,MATCH(Places!$H5177,Neighborhoods!$A:$A,0),MATCH(Places!I$1,Neighborhoods!$1:$1,0))</f>
        <v>Manhattan</v>
      </c>
      <c r="J5177" s="17" t="str">
        <f>INDEX(Neighborhoods!$A:$C,MATCH(Places!$H5177,Neighborhoods!$A:$A,0),MATCH(Places!J$1,Neighborhoods!$1:$1,0))</f>
        <v>Harlem</v>
      </c>
      <c r="K5177" s="17" t="s">
        <v>1</v>
      </c>
      <c r="L5177" s="17" t="str">
        <f t="shared" si="320"/>
        <v>Yes</v>
      </c>
      <c r="M5177" s="17">
        <v>4</v>
      </c>
      <c r="N5177" s="17" t="str" cm="1">
        <f t="array" ref="N5177">_xlfn.IFS(M5177&lt;=2,"Small",M5177&lt;=5,"Medium",M5177&gt;5,"Large")</f>
        <v>Medium</v>
      </c>
      <c r="O5177" s="65">
        <v>55</v>
      </c>
      <c r="P5177" s="87">
        <f t="shared" si="321"/>
        <v>0.03</v>
      </c>
      <c r="Q5177" s="68">
        <v>4.4000000000000004</v>
      </c>
      <c r="R5177" s="68" t="str" cm="1">
        <f t="array" ref="R5177">_xlfn.SWITCH(ROUND(Q5177,0),5,"Excellent",4,"Good",3,"Ok","Bad")</f>
        <v>Good</v>
      </c>
      <c r="S5177" s="17">
        <v>5</v>
      </c>
      <c r="T5177" s="17" t="str">
        <f t="shared" si="322"/>
        <v>No</v>
      </c>
      <c r="U5177" s="82">
        <v>43692</v>
      </c>
      <c r="V5177" s="82">
        <v>44041</v>
      </c>
      <c r="W5177" s="17">
        <v>0</v>
      </c>
      <c r="X5177" s="17" t="str">
        <f t="shared" si="323"/>
        <v>Inactive</v>
      </c>
      <c r="Y5177" s="17" t="s">
        <v>15616</v>
      </c>
      <c r="Z5177" s="17"/>
    </row>
    <row r="5178" spans="1:26" x14ac:dyDescent="0.25">
      <c r="A5178">
        <v>5177</v>
      </c>
      <c r="B5178" s="17" t="s">
        <v>13169</v>
      </c>
      <c r="C5178" s="17">
        <v>378</v>
      </c>
      <c r="D5178" s="17" t="str">
        <f>INDEX(Hosts!$A:$O,MATCH(Places!$C5178,Hosts!$A:$A,0),MATCH(Places!D$1,Hosts!$1:$1,0))</f>
        <v>Within a day</v>
      </c>
      <c r="E5178" s="87">
        <f>INDEX(Hosts!$A:$O,MATCH(Places!$C5178,Hosts!$A:$A,0),MATCH(Places!E$1,Hosts!$1:$1,0))</f>
        <v>1</v>
      </c>
      <c r="F5178" s="87">
        <f>INDEX(Hosts!$A:$O,MATCH(Places!$C5178,Hosts!$A:$A,0),MATCH(Places!F$1,Hosts!$1:$1,0))</f>
        <v>0.93</v>
      </c>
      <c r="G5178" s="17" t="str">
        <f>INDEX(Hosts!$A:$O,MATCH(Places!$C5178,Hosts!$A:$A,0),MATCH(Places!G$1,Hosts!$1:$1,0))</f>
        <v>Yes</v>
      </c>
      <c r="H5178" s="17">
        <v>15</v>
      </c>
      <c r="I5178" s="17" t="str">
        <f>INDEX(Neighborhoods!$A:$C,MATCH(Places!$H5178,Neighborhoods!$A:$A,0),MATCH(Places!I$1,Neighborhoods!$1:$1,0))</f>
        <v>Manhattan</v>
      </c>
      <c r="J5178" s="17" t="str">
        <f>INDEX(Neighborhoods!$A:$C,MATCH(Places!$H5178,Neighborhoods!$A:$A,0),MATCH(Places!J$1,Neighborhoods!$1:$1,0))</f>
        <v>East Village</v>
      </c>
      <c r="K5178" s="17" t="s">
        <v>11822</v>
      </c>
      <c r="L5178" s="17" t="str">
        <f t="shared" si="320"/>
        <v>No</v>
      </c>
      <c r="M5178" s="17">
        <v>6</v>
      </c>
      <c r="N5178" s="17" t="str" cm="1">
        <f t="array" ref="N5178">_xlfn.IFS(M5178&lt;=2,"Small",M5178&lt;=5,"Medium",M5178&gt;5,"Large")</f>
        <v>Large</v>
      </c>
      <c r="O5178" s="65">
        <v>215</v>
      </c>
      <c r="P5178" s="87">
        <f t="shared" si="321"/>
        <v>0.04</v>
      </c>
      <c r="Q5178" s="68">
        <v>5</v>
      </c>
      <c r="R5178" s="68" t="str" cm="1">
        <f t="array" ref="R5178">_xlfn.SWITCH(ROUND(Q5178,0),5,"Excellent",4,"Good",3,"Ok","Bad")</f>
        <v>Excellent</v>
      </c>
      <c r="S5178" s="17">
        <v>8</v>
      </c>
      <c r="T5178" s="17" t="str">
        <f t="shared" si="322"/>
        <v>No</v>
      </c>
      <c r="U5178" s="82">
        <v>43701</v>
      </c>
      <c r="V5178" s="82">
        <v>43904</v>
      </c>
      <c r="W5178" s="17">
        <v>364</v>
      </c>
      <c r="X5178" s="17" t="str">
        <f t="shared" si="323"/>
        <v>Active</v>
      </c>
      <c r="Y5178" s="17" t="s">
        <v>15615</v>
      </c>
      <c r="Z5178" s="17"/>
    </row>
    <row r="5179" spans="1:26" x14ac:dyDescent="0.25">
      <c r="A5179">
        <v>5178</v>
      </c>
      <c r="B5179" s="17" t="s">
        <v>14686</v>
      </c>
      <c r="C5179" s="17">
        <v>3335</v>
      </c>
      <c r="D5179" s="17" t="str">
        <f>INDEX(Hosts!$A:$O,MATCH(Places!$C5179,Hosts!$A:$A,0),MATCH(Places!D$1,Hosts!$1:$1,0))</f>
        <v>Within a few hours</v>
      </c>
      <c r="E5179" s="87">
        <f>INDEX(Hosts!$A:$O,MATCH(Places!$C5179,Hosts!$A:$A,0),MATCH(Places!E$1,Hosts!$1:$1,0))</f>
        <v>1</v>
      </c>
      <c r="F5179" s="87">
        <f>INDEX(Hosts!$A:$O,MATCH(Places!$C5179,Hosts!$A:$A,0),MATCH(Places!F$1,Hosts!$1:$1,0))</f>
        <v>0.94</v>
      </c>
      <c r="G5179" s="17" t="str">
        <f>INDEX(Hosts!$A:$O,MATCH(Places!$C5179,Hosts!$A:$A,0),MATCH(Places!G$1,Hosts!$1:$1,0))</f>
        <v>Yes</v>
      </c>
      <c r="H5179" s="17">
        <v>3</v>
      </c>
      <c r="I5179" s="17" t="str">
        <f>INDEX(Neighborhoods!$A:$C,MATCH(Places!$H5179,Neighborhoods!$A:$A,0),MATCH(Places!I$1,Neighborhoods!$1:$1,0))</f>
        <v>Bronx</v>
      </c>
      <c r="J5179" s="17" t="str">
        <f>INDEX(Neighborhoods!$A:$C,MATCH(Places!$H5179,Neighborhoods!$A:$A,0),MATCH(Places!J$1,Neighborhoods!$1:$1,0))</f>
        <v>Longwood</v>
      </c>
      <c r="K5179" s="17" t="s">
        <v>1</v>
      </c>
      <c r="L5179" s="17" t="str">
        <f t="shared" si="320"/>
        <v>Yes</v>
      </c>
      <c r="M5179" s="17">
        <v>2</v>
      </c>
      <c r="N5179" s="17" t="str" cm="1">
        <f t="array" ref="N5179">_xlfn.IFS(M5179&lt;=2,"Small",M5179&lt;=5,"Medium",M5179&gt;5,"Large")</f>
        <v>Small</v>
      </c>
      <c r="O5179" s="65">
        <v>42</v>
      </c>
      <c r="P5179" s="87">
        <f t="shared" si="321"/>
        <v>0.03</v>
      </c>
      <c r="Q5179" s="68">
        <v>4.95</v>
      </c>
      <c r="R5179" s="68" t="str" cm="1">
        <f t="array" ref="R5179">_xlfn.SWITCH(ROUND(Q5179,0),5,"Excellent",4,"Good",3,"Ok","Bad")</f>
        <v>Excellent</v>
      </c>
      <c r="S5179" s="17">
        <v>20</v>
      </c>
      <c r="T5179" s="17" t="str">
        <f t="shared" si="322"/>
        <v>No</v>
      </c>
      <c r="U5179" s="82">
        <v>43709</v>
      </c>
      <c r="V5179" s="82">
        <v>43903</v>
      </c>
      <c r="W5179" s="17">
        <v>293</v>
      </c>
      <c r="X5179" s="17" t="str">
        <f t="shared" si="323"/>
        <v>Active</v>
      </c>
      <c r="Y5179" s="17" t="s">
        <v>15616</v>
      </c>
      <c r="Z5179" s="17"/>
    </row>
    <row r="5180" spans="1:26" x14ac:dyDescent="0.25">
      <c r="A5180">
        <v>5179</v>
      </c>
      <c r="B5180" s="17" t="s">
        <v>14625</v>
      </c>
      <c r="C5180" s="17">
        <v>247</v>
      </c>
      <c r="D5180" s="17" t="str">
        <f>INDEX(Hosts!$A:$O,MATCH(Places!$C5180,Hosts!$A:$A,0),MATCH(Places!D$1,Hosts!$1:$1,0))</f>
        <v>Within a few hours</v>
      </c>
      <c r="E5180" s="87">
        <f>INDEX(Hosts!$A:$O,MATCH(Places!$C5180,Hosts!$A:$A,0),MATCH(Places!E$1,Hosts!$1:$1,0))</f>
        <v>0.9</v>
      </c>
      <c r="F5180" s="87">
        <f>INDEX(Hosts!$A:$O,MATCH(Places!$C5180,Hosts!$A:$A,0),MATCH(Places!F$1,Hosts!$1:$1,0))</f>
        <v>0.96</v>
      </c>
      <c r="G5180" s="17" t="str">
        <f>INDEX(Hosts!$A:$O,MATCH(Places!$C5180,Hosts!$A:$A,0),MATCH(Places!G$1,Hosts!$1:$1,0))</f>
        <v>No</v>
      </c>
      <c r="H5180" s="17">
        <v>12</v>
      </c>
      <c r="I5180" s="17" t="str">
        <f>INDEX(Neighborhoods!$A:$C,MATCH(Places!$H5180,Neighborhoods!$A:$A,0),MATCH(Places!I$1,Neighborhoods!$1:$1,0))</f>
        <v>Brooklyn</v>
      </c>
      <c r="J5180" s="17" t="str">
        <f>INDEX(Neighborhoods!$A:$C,MATCH(Places!$H5180,Neighborhoods!$A:$A,0),MATCH(Places!J$1,Neighborhoods!$1:$1,0))</f>
        <v>Williamsburg</v>
      </c>
      <c r="K5180" s="17" t="s">
        <v>1</v>
      </c>
      <c r="L5180" s="17" t="str">
        <f t="shared" si="320"/>
        <v>Yes</v>
      </c>
      <c r="M5180" s="17">
        <v>2</v>
      </c>
      <c r="N5180" s="17" t="str" cm="1">
        <f t="array" ref="N5180">_xlfn.IFS(M5180&lt;=2,"Small",M5180&lt;=5,"Medium",M5180&gt;5,"Large")</f>
        <v>Small</v>
      </c>
      <c r="O5180" s="65">
        <v>63</v>
      </c>
      <c r="P5180" s="87">
        <f t="shared" si="321"/>
        <v>0.03</v>
      </c>
      <c r="Q5180" s="68">
        <v>5</v>
      </c>
      <c r="R5180" s="68" t="str" cm="1">
        <f t="array" ref="R5180">_xlfn.SWITCH(ROUND(Q5180,0),5,"Excellent",4,"Good",3,"Ok","Bad")</f>
        <v>Excellent</v>
      </c>
      <c r="S5180" s="17">
        <v>23</v>
      </c>
      <c r="T5180" s="17" t="str">
        <f t="shared" si="322"/>
        <v>No</v>
      </c>
      <c r="U5180" s="82">
        <v>43715</v>
      </c>
      <c r="V5180" s="82">
        <v>44057</v>
      </c>
      <c r="W5180" s="17">
        <v>43</v>
      </c>
      <c r="X5180" s="17" t="str">
        <f t="shared" si="323"/>
        <v>Active</v>
      </c>
      <c r="Y5180" s="17" t="s">
        <v>15615</v>
      </c>
      <c r="Z5180" s="17"/>
    </row>
    <row r="5181" spans="1:26" x14ac:dyDescent="0.25">
      <c r="A5181">
        <v>5180</v>
      </c>
      <c r="B5181" s="17" t="s">
        <v>14354</v>
      </c>
      <c r="C5181" s="17">
        <v>3979</v>
      </c>
      <c r="D5181" s="17" t="str">
        <f>INDEX(Hosts!$A:$O,MATCH(Places!$C5181,Hosts!$A:$A,0),MATCH(Places!D$1,Hosts!$1:$1,0))</f>
        <v>Within an hour</v>
      </c>
      <c r="E5181" s="87">
        <f>INDEX(Hosts!$A:$O,MATCH(Places!$C5181,Hosts!$A:$A,0),MATCH(Places!E$1,Hosts!$1:$1,0))</f>
        <v>1</v>
      </c>
      <c r="F5181" s="87">
        <f>INDEX(Hosts!$A:$O,MATCH(Places!$C5181,Hosts!$A:$A,0),MATCH(Places!F$1,Hosts!$1:$1,0))</f>
        <v>0.96</v>
      </c>
      <c r="G5181" s="17" t="str">
        <f>INDEX(Hosts!$A:$O,MATCH(Places!$C5181,Hosts!$A:$A,0),MATCH(Places!G$1,Hosts!$1:$1,0))</f>
        <v>No</v>
      </c>
      <c r="H5181" s="17">
        <v>7</v>
      </c>
      <c r="I5181" s="17" t="str">
        <f>INDEX(Neighborhoods!$A:$C,MATCH(Places!$H5181,Neighborhoods!$A:$A,0),MATCH(Places!I$1,Neighborhoods!$1:$1,0))</f>
        <v>Brooklyn</v>
      </c>
      <c r="J5181" s="17" t="str">
        <f>INDEX(Neighborhoods!$A:$C,MATCH(Places!$H5181,Neighborhoods!$A:$A,0),MATCH(Places!J$1,Neighborhoods!$1:$1,0))</f>
        <v>Bedford-Stuyvesant</v>
      </c>
      <c r="K5181" s="17" t="s">
        <v>1</v>
      </c>
      <c r="L5181" s="17" t="str">
        <f t="shared" si="320"/>
        <v>Yes</v>
      </c>
      <c r="M5181" s="17">
        <v>2</v>
      </c>
      <c r="N5181" s="17" t="str" cm="1">
        <f t="array" ref="N5181">_xlfn.IFS(M5181&lt;=2,"Small",M5181&lt;=5,"Medium",M5181&gt;5,"Large")</f>
        <v>Small</v>
      </c>
      <c r="O5181" s="65">
        <v>45</v>
      </c>
      <c r="P5181" s="87">
        <f t="shared" si="321"/>
        <v>0.03</v>
      </c>
      <c r="Q5181" s="68">
        <v>4.5999999999999996</v>
      </c>
      <c r="R5181" s="68" t="str" cm="1">
        <f t="array" ref="R5181">_xlfn.SWITCH(ROUND(Q5181,0),5,"Excellent",4,"Good",3,"Ok","Bad")</f>
        <v>Excellent</v>
      </c>
      <c r="S5181" s="17">
        <v>10</v>
      </c>
      <c r="T5181" s="17" t="str">
        <f t="shared" si="322"/>
        <v>No</v>
      </c>
      <c r="U5181" s="82">
        <v>43793</v>
      </c>
      <c r="V5181" s="82">
        <v>43910</v>
      </c>
      <c r="W5181" s="17">
        <v>156</v>
      </c>
      <c r="X5181" s="17" t="str">
        <f t="shared" si="323"/>
        <v>Active</v>
      </c>
      <c r="Y5181" s="17" t="s">
        <v>15616</v>
      </c>
      <c r="Z5181" s="17"/>
    </row>
    <row r="5182" spans="1:26" x14ac:dyDescent="0.25">
      <c r="A5182">
        <v>5181</v>
      </c>
      <c r="B5182" s="17" t="s">
        <v>14340</v>
      </c>
      <c r="C5182" s="17">
        <v>674</v>
      </c>
      <c r="D5182" s="17" t="str">
        <f>INDEX(Hosts!$A:$O,MATCH(Places!$C5182,Hosts!$A:$A,0),MATCH(Places!D$1,Hosts!$1:$1,0))</f>
        <v>Within an hour</v>
      </c>
      <c r="E5182" s="87">
        <f>INDEX(Hosts!$A:$O,MATCH(Places!$C5182,Hosts!$A:$A,0),MATCH(Places!E$1,Hosts!$1:$1,0))</f>
        <v>1</v>
      </c>
      <c r="F5182" s="87">
        <f>INDEX(Hosts!$A:$O,MATCH(Places!$C5182,Hosts!$A:$A,0),MATCH(Places!F$1,Hosts!$1:$1,0))</f>
        <v>0.75</v>
      </c>
      <c r="G5182" s="17" t="str">
        <f>INDEX(Hosts!$A:$O,MATCH(Places!$C5182,Hosts!$A:$A,0),MATCH(Places!G$1,Hosts!$1:$1,0))</f>
        <v>No</v>
      </c>
      <c r="H5182" s="17">
        <v>13</v>
      </c>
      <c r="I5182" s="17" t="str">
        <f>INDEX(Neighborhoods!$A:$C,MATCH(Places!$H5182,Neighborhoods!$A:$A,0),MATCH(Places!I$1,Neighborhoods!$1:$1,0))</f>
        <v>Manhattan</v>
      </c>
      <c r="J5182" s="17" t="str">
        <f>INDEX(Neighborhoods!$A:$C,MATCH(Places!$H5182,Neighborhoods!$A:$A,0),MATCH(Places!J$1,Neighborhoods!$1:$1,0))</f>
        <v>Chelsea</v>
      </c>
      <c r="K5182" s="17" t="s">
        <v>11822</v>
      </c>
      <c r="L5182" s="17" t="str">
        <f t="shared" si="320"/>
        <v>No</v>
      </c>
      <c r="M5182" s="17">
        <v>2</v>
      </c>
      <c r="N5182" s="17" t="str" cm="1">
        <f t="array" ref="N5182">_xlfn.IFS(M5182&lt;=2,"Small",M5182&lt;=5,"Medium",M5182&gt;5,"Large")</f>
        <v>Small</v>
      </c>
      <c r="O5182" s="65">
        <v>190</v>
      </c>
      <c r="P5182" s="87">
        <f t="shared" si="321"/>
        <v>0.03</v>
      </c>
      <c r="Q5182" s="68">
        <v>5</v>
      </c>
      <c r="R5182" s="68" t="str" cm="1">
        <f t="array" ref="R5182">_xlfn.SWITCH(ROUND(Q5182,0),5,"Excellent",4,"Good",3,"Ok","Bad")</f>
        <v>Excellent</v>
      </c>
      <c r="S5182" s="17">
        <v>3</v>
      </c>
      <c r="T5182" s="17" t="str">
        <f t="shared" si="322"/>
        <v>No</v>
      </c>
      <c r="U5182" s="82">
        <v>43728</v>
      </c>
      <c r="V5182" s="82">
        <v>43814</v>
      </c>
      <c r="W5182" s="17">
        <v>42</v>
      </c>
      <c r="X5182" s="17" t="str">
        <f t="shared" si="323"/>
        <v>Active</v>
      </c>
      <c r="Y5182" s="17" t="s">
        <v>15615</v>
      </c>
      <c r="Z5182" s="17"/>
    </row>
    <row r="5183" spans="1:26" x14ac:dyDescent="0.25">
      <c r="A5183">
        <v>5182</v>
      </c>
      <c r="B5183" s="17" t="s">
        <v>14016</v>
      </c>
      <c r="C5183" s="17">
        <v>3978</v>
      </c>
      <c r="D5183" s="17" t="str">
        <f>INDEX(Hosts!$A:$O,MATCH(Places!$C5183,Hosts!$A:$A,0),MATCH(Places!D$1,Hosts!$1:$1,0))</f>
        <v>Within an hour</v>
      </c>
      <c r="E5183" s="87">
        <f>INDEX(Hosts!$A:$O,MATCH(Places!$C5183,Hosts!$A:$A,0),MATCH(Places!E$1,Hosts!$1:$1,0))</f>
        <v>1</v>
      </c>
      <c r="F5183" s="87">
        <f>INDEX(Hosts!$A:$O,MATCH(Places!$C5183,Hosts!$A:$A,0),MATCH(Places!F$1,Hosts!$1:$1,0))</f>
        <v>0.97</v>
      </c>
      <c r="G5183" s="17" t="str">
        <f>INDEX(Hosts!$A:$O,MATCH(Places!$C5183,Hosts!$A:$A,0),MATCH(Places!G$1,Hosts!$1:$1,0))</f>
        <v>No</v>
      </c>
      <c r="H5183" s="17">
        <v>22</v>
      </c>
      <c r="I5183" s="17" t="str">
        <f>INDEX(Neighborhoods!$A:$C,MATCH(Places!$H5183,Neighborhoods!$A:$A,0),MATCH(Places!I$1,Neighborhoods!$1:$1,0))</f>
        <v>Queens</v>
      </c>
      <c r="J5183" s="17" t="str">
        <f>INDEX(Neighborhoods!$A:$C,MATCH(Places!$H5183,Neighborhoods!$A:$A,0),MATCH(Places!J$1,Neighborhoods!$1:$1,0))</f>
        <v>Flushing</v>
      </c>
      <c r="K5183" s="17" t="s">
        <v>1</v>
      </c>
      <c r="L5183" s="17" t="str">
        <f t="shared" si="320"/>
        <v>Yes</v>
      </c>
      <c r="M5183" s="17">
        <v>2</v>
      </c>
      <c r="N5183" s="17" t="str" cm="1">
        <f t="array" ref="N5183">_xlfn.IFS(M5183&lt;=2,"Small",M5183&lt;=5,"Medium",M5183&gt;5,"Large")</f>
        <v>Small</v>
      </c>
      <c r="O5183" s="65">
        <v>45</v>
      </c>
      <c r="P5183" s="87">
        <f t="shared" si="321"/>
        <v>0.03</v>
      </c>
      <c r="Q5183" s="68">
        <v>3.8</v>
      </c>
      <c r="R5183" s="68" t="str" cm="1">
        <f t="array" ref="R5183">_xlfn.SWITCH(ROUND(Q5183,0),5,"Excellent",4,"Good",3,"Ok","Bad")</f>
        <v>Good</v>
      </c>
      <c r="S5183" s="17">
        <v>5</v>
      </c>
      <c r="T5183" s="17" t="str">
        <f t="shared" si="322"/>
        <v>No</v>
      </c>
      <c r="U5183" s="82">
        <v>43717</v>
      </c>
      <c r="V5183" s="82">
        <v>43833</v>
      </c>
      <c r="W5183" s="17">
        <v>133</v>
      </c>
      <c r="X5183" s="17" t="str">
        <f t="shared" si="323"/>
        <v>Active</v>
      </c>
      <c r="Y5183" s="17" t="s">
        <v>15615</v>
      </c>
      <c r="Z5183" s="17"/>
    </row>
    <row r="5184" spans="1:26" x14ac:dyDescent="0.25">
      <c r="A5184">
        <v>5183</v>
      </c>
      <c r="B5184" s="17" t="s">
        <v>14139</v>
      </c>
      <c r="C5184" s="17">
        <v>3648</v>
      </c>
      <c r="D5184" s="17" t="str">
        <f>INDEX(Hosts!$A:$O,MATCH(Places!$C5184,Hosts!$A:$A,0),MATCH(Places!D$1,Hosts!$1:$1,0))</f>
        <v>Within an hour</v>
      </c>
      <c r="E5184" s="87">
        <f>INDEX(Hosts!$A:$O,MATCH(Places!$C5184,Hosts!$A:$A,0),MATCH(Places!E$1,Hosts!$1:$1,0))</f>
        <v>1</v>
      </c>
      <c r="F5184" s="87">
        <f>INDEX(Hosts!$A:$O,MATCH(Places!$C5184,Hosts!$A:$A,0),MATCH(Places!F$1,Hosts!$1:$1,0))</f>
        <v>0.83</v>
      </c>
      <c r="G5184" s="17" t="str">
        <f>INDEX(Hosts!$A:$O,MATCH(Places!$C5184,Hosts!$A:$A,0),MATCH(Places!G$1,Hosts!$1:$1,0))</f>
        <v>Yes</v>
      </c>
      <c r="H5184" s="17">
        <v>8</v>
      </c>
      <c r="I5184" s="17" t="str">
        <f>INDEX(Neighborhoods!$A:$C,MATCH(Places!$H5184,Neighborhoods!$A:$A,0),MATCH(Places!I$1,Neighborhoods!$1:$1,0))</f>
        <v>Brooklyn</v>
      </c>
      <c r="J5184" s="17" t="str">
        <f>INDEX(Neighborhoods!$A:$C,MATCH(Places!$H5184,Neighborhoods!$A:$A,0),MATCH(Places!J$1,Neighborhoods!$1:$1,0))</f>
        <v>Bushwick</v>
      </c>
      <c r="K5184" s="17" t="s">
        <v>1</v>
      </c>
      <c r="L5184" s="17" t="str">
        <f t="shared" si="320"/>
        <v>Yes</v>
      </c>
      <c r="M5184" s="17">
        <v>2</v>
      </c>
      <c r="N5184" s="17" t="str" cm="1">
        <f t="array" ref="N5184">_xlfn.IFS(M5184&lt;=2,"Small",M5184&lt;=5,"Medium",M5184&gt;5,"Large")</f>
        <v>Small</v>
      </c>
      <c r="O5184" s="65">
        <v>43</v>
      </c>
      <c r="P5184" s="87">
        <f t="shared" si="321"/>
        <v>0.03</v>
      </c>
      <c r="Q5184" s="68">
        <v>4.9000000000000004</v>
      </c>
      <c r="R5184" s="68" t="str" cm="1">
        <f t="array" ref="R5184">_xlfn.SWITCH(ROUND(Q5184,0),5,"Excellent",4,"Good",3,"Ok","Bad")</f>
        <v>Excellent</v>
      </c>
      <c r="S5184" s="17">
        <v>20</v>
      </c>
      <c r="T5184" s="17" t="str">
        <f t="shared" si="322"/>
        <v>No</v>
      </c>
      <c r="U5184" s="82">
        <v>43699</v>
      </c>
      <c r="V5184" s="82">
        <v>44014</v>
      </c>
      <c r="W5184" s="17">
        <v>92</v>
      </c>
      <c r="X5184" s="17" t="str">
        <f t="shared" si="323"/>
        <v>Active</v>
      </c>
      <c r="Y5184" s="17" t="s">
        <v>15615</v>
      </c>
      <c r="Z5184" s="17"/>
    </row>
    <row r="5185" spans="1:26" x14ac:dyDescent="0.25">
      <c r="A5185">
        <v>5184</v>
      </c>
      <c r="B5185" s="17" t="s">
        <v>14407</v>
      </c>
      <c r="C5185" s="17">
        <v>3971</v>
      </c>
      <c r="D5185" s="17" t="str">
        <f>INDEX(Hosts!$A:$O,MATCH(Places!$C5185,Hosts!$A:$A,0),MATCH(Places!D$1,Hosts!$1:$1,0))</f>
        <v>Within an hour</v>
      </c>
      <c r="E5185" s="87">
        <f>INDEX(Hosts!$A:$O,MATCH(Places!$C5185,Hosts!$A:$A,0),MATCH(Places!E$1,Hosts!$1:$1,0))</f>
        <v>1</v>
      </c>
      <c r="F5185" s="87">
        <f>INDEX(Hosts!$A:$O,MATCH(Places!$C5185,Hosts!$A:$A,0),MATCH(Places!F$1,Hosts!$1:$1,0))</f>
        <v>0.8</v>
      </c>
      <c r="G5185" s="17" t="str">
        <f>INDEX(Hosts!$A:$O,MATCH(Places!$C5185,Hosts!$A:$A,0),MATCH(Places!G$1,Hosts!$1:$1,0))</f>
        <v>Yes</v>
      </c>
      <c r="H5185" s="17">
        <v>22</v>
      </c>
      <c r="I5185" s="17" t="str">
        <f>INDEX(Neighborhoods!$A:$C,MATCH(Places!$H5185,Neighborhoods!$A:$A,0),MATCH(Places!I$1,Neighborhoods!$1:$1,0))</f>
        <v>Queens</v>
      </c>
      <c r="J5185" s="17" t="str">
        <f>INDEX(Neighborhoods!$A:$C,MATCH(Places!$H5185,Neighborhoods!$A:$A,0),MATCH(Places!J$1,Neighborhoods!$1:$1,0))</f>
        <v>Flushing</v>
      </c>
      <c r="K5185" s="17" t="s">
        <v>1</v>
      </c>
      <c r="L5185" s="17" t="str">
        <f t="shared" si="320"/>
        <v>Yes</v>
      </c>
      <c r="M5185" s="17">
        <v>1</v>
      </c>
      <c r="N5185" s="17" t="str" cm="1">
        <f t="array" ref="N5185">_xlfn.IFS(M5185&lt;=2,"Small",M5185&lt;=5,"Medium",M5185&gt;5,"Large")</f>
        <v>Small</v>
      </c>
      <c r="O5185" s="65">
        <v>58</v>
      </c>
      <c r="P5185" s="87">
        <f t="shared" si="321"/>
        <v>0.03</v>
      </c>
      <c r="Q5185" s="68">
        <v>5</v>
      </c>
      <c r="R5185" s="68" t="str" cm="1">
        <f t="array" ref="R5185">_xlfn.SWITCH(ROUND(Q5185,0),5,"Excellent",4,"Good",3,"Ok","Bad")</f>
        <v>Excellent</v>
      </c>
      <c r="S5185" s="17">
        <v>29</v>
      </c>
      <c r="T5185" s="17" t="str">
        <f t="shared" si="322"/>
        <v>No</v>
      </c>
      <c r="U5185" s="82">
        <v>43694</v>
      </c>
      <c r="V5185" s="82">
        <v>43859</v>
      </c>
      <c r="W5185" s="17">
        <v>90</v>
      </c>
      <c r="X5185" s="17" t="str">
        <f t="shared" si="323"/>
        <v>Active</v>
      </c>
      <c r="Y5185" s="17" t="s">
        <v>15615</v>
      </c>
      <c r="Z5185" s="17"/>
    </row>
    <row r="5186" spans="1:26" x14ac:dyDescent="0.25">
      <c r="A5186">
        <v>5185</v>
      </c>
      <c r="B5186" s="17" t="s">
        <v>13443</v>
      </c>
      <c r="C5186" s="17">
        <v>3352</v>
      </c>
      <c r="D5186" s="17" t="str">
        <f>INDEX(Hosts!$A:$O,MATCH(Places!$C5186,Hosts!$A:$A,0),MATCH(Places!D$1,Hosts!$1:$1,0))</f>
        <v>Within an hour</v>
      </c>
      <c r="E5186" s="87">
        <f>INDEX(Hosts!$A:$O,MATCH(Places!$C5186,Hosts!$A:$A,0),MATCH(Places!E$1,Hosts!$1:$1,0))</f>
        <v>0.92</v>
      </c>
      <c r="F5186" s="87">
        <f>INDEX(Hosts!$A:$O,MATCH(Places!$C5186,Hosts!$A:$A,0),MATCH(Places!F$1,Hosts!$1:$1,0))</f>
        <v>1</v>
      </c>
      <c r="G5186" s="17" t="str">
        <f>INDEX(Hosts!$A:$O,MATCH(Places!$C5186,Hosts!$A:$A,0),MATCH(Places!G$1,Hosts!$1:$1,0))</f>
        <v>No</v>
      </c>
      <c r="H5186" s="17">
        <v>14</v>
      </c>
      <c r="I5186" s="17" t="str">
        <f>INDEX(Neighborhoods!$A:$C,MATCH(Places!$H5186,Neighborhoods!$A:$A,0),MATCH(Places!I$1,Neighborhoods!$1:$1,0))</f>
        <v>Manhattan</v>
      </c>
      <c r="J5186" s="17" t="str">
        <f>INDEX(Neighborhoods!$A:$C,MATCH(Places!$H5186,Neighborhoods!$A:$A,0),MATCH(Places!J$1,Neighborhoods!$1:$1,0))</f>
        <v>East Harlem</v>
      </c>
      <c r="K5186" s="17" t="s">
        <v>1</v>
      </c>
      <c r="L5186" s="17" t="str">
        <f t="shared" ref="L5186:L5249" si="324">IF(OR(K5186="Private room",K5186="Shared room"),"Yes","No")</f>
        <v>Yes</v>
      </c>
      <c r="M5186" s="17">
        <v>2</v>
      </c>
      <c r="N5186" s="17" t="str" cm="1">
        <f t="array" ref="N5186">_xlfn.IFS(M5186&lt;=2,"Small",M5186&lt;=5,"Medium",M5186&gt;5,"Large")</f>
        <v>Small</v>
      </c>
      <c r="O5186" s="65">
        <v>52</v>
      </c>
      <c r="P5186" s="87">
        <f t="shared" ref="P5186:P5249" si="325">VLOOKUP(O5186,$AB$1:$AC$5,2)</f>
        <v>0.03</v>
      </c>
      <c r="Q5186" s="68">
        <v>4.9000000000000004</v>
      </c>
      <c r="R5186" s="68" t="str" cm="1">
        <f t="array" ref="R5186">_xlfn.SWITCH(ROUND(Q5186,0),5,"Excellent",4,"Good",3,"Ok","Bad")</f>
        <v>Excellent</v>
      </c>
      <c r="S5186" s="17">
        <v>31</v>
      </c>
      <c r="T5186" s="17" t="str">
        <f t="shared" ref="T5186:T5249" si="326">IF(AND(Q5186&gt;=4.8,S5186&gt;100),"Yes","No")</f>
        <v>No</v>
      </c>
      <c r="U5186" s="82">
        <v>43693</v>
      </c>
      <c r="V5186" s="82">
        <v>43910</v>
      </c>
      <c r="W5186" s="17">
        <v>149</v>
      </c>
      <c r="X5186" s="17" t="str">
        <f t="shared" ref="X5186:X5249" si="327">IF(W5186&lt;&gt;0,"Active","Inactive")</f>
        <v>Active</v>
      </c>
      <c r="Y5186" s="17" t="s">
        <v>15616</v>
      </c>
      <c r="Z5186" s="17"/>
    </row>
    <row r="5187" spans="1:26" x14ac:dyDescent="0.25">
      <c r="A5187">
        <v>5186</v>
      </c>
      <c r="B5187" s="17" t="s">
        <v>14231</v>
      </c>
      <c r="C5187" s="17">
        <v>1893</v>
      </c>
      <c r="D5187" s="17" t="str">
        <f>INDEX(Hosts!$A:$O,MATCH(Places!$C5187,Hosts!$A:$A,0),MATCH(Places!D$1,Hosts!$1:$1,0))</f>
        <v>Within an hour</v>
      </c>
      <c r="E5187" s="87">
        <f>INDEX(Hosts!$A:$O,MATCH(Places!$C5187,Hosts!$A:$A,0),MATCH(Places!E$1,Hosts!$1:$1,0))</f>
        <v>1</v>
      </c>
      <c r="F5187" s="87">
        <f>INDEX(Hosts!$A:$O,MATCH(Places!$C5187,Hosts!$A:$A,0),MATCH(Places!F$1,Hosts!$1:$1,0))</f>
        <v>0.98</v>
      </c>
      <c r="G5187" s="17" t="str">
        <f>INDEX(Hosts!$A:$O,MATCH(Places!$C5187,Hosts!$A:$A,0),MATCH(Places!G$1,Hosts!$1:$1,0))</f>
        <v>Yes</v>
      </c>
      <c r="H5187" s="17">
        <v>29</v>
      </c>
      <c r="I5187" s="17" t="str">
        <f>INDEX(Neighborhoods!$A:$C,MATCH(Places!$H5187,Neighborhoods!$A:$A,0),MATCH(Places!I$1,Neighborhoods!$1:$1,0))</f>
        <v>Staten Island</v>
      </c>
      <c r="J5187" s="17" t="str">
        <f>INDEX(Neighborhoods!$A:$C,MATCH(Places!$H5187,Neighborhoods!$A:$A,0),MATCH(Places!J$1,Neighborhoods!$1:$1,0))</f>
        <v>Stapleton</v>
      </c>
      <c r="K5187" s="17" t="s">
        <v>11822</v>
      </c>
      <c r="L5187" s="17" t="str">
        <f t="shared" si="324"/>
        <v>No</v>
      </c>
      <c r="M5187" s="17">
        <v>6</v>
      </c>
      <c r="N5187" s="17" t="str" cm="1">
        <f t="array" ref="N5187">_xlfn.IFS(M5187&lt;=2,"Small",M5187&lt;=5,"Medium",M5187&gt;5,"Large")</f>
        <v>Large</v>
      </c>
      <c r="O5187" s="65">
        <v>99</v>
      </c>
      <c r="P5187" s="87">
        <f t="shared" si="325"/>
        <v>0.03</v>
      </c>
      <c r="Q5187" s="68">
        <v>4.95</v>
      </c>
      <c r="R5187" s="68" t="str" cm="1">
        <f t="array" ref="R5187">_xlfn.SWITCH(ROUND(Q5187,0),5,"Excellent",4,"Good",3,"Ok","Bad")</f>
        <v>Excellent</v>
      </c>
      <c r="S5187" s="17">
        <v>19</v>
      </c>
      <c r="T5187" s="17" t="str">
        <f t="shared" si="326"/>
        <v>No</v>
      </c>
      <c r="U5187" s="82">
        <v>43713</v>
      </c>
      <c r="V5187" s="82">
        <v>44011</v>
      </c>
      <c r="W5187" s="17">
        <v>30</v>
      </c>
      <c r="X5187" s="17" t="str">
        <f t="shared" si="327"/>
        <v>Active</v>
      </c>
      <c r="Y5187" s="17" t="s">
        <v>15615</v>
      </c>
      <c r="Z5187" s="17"/>
    </row>
    <row r="5188" spans="1:26" x14ac:dyDescent="0.25">
      <c r="A5188">
        <v>5187</v>
      </c>
      <c r="B5188" s="17" t="s">
        <v>14710</v>
      </c>
      <c r="C5188" s="17">
        <v>135</v>
      </c>
      <c r="D5188" s="17" t="str">
        <f>INDEX(Hosts!$A:$O,MATCH(Places!$C5188,Hosts!$A:$A,0),MATCH(Places!D$1,Hosts!$1:$1,0))</f>
        <v>Within an hour</v>
      </c>
      <c r="E5188" s="87">
        <f>INDEX(Hosts!$A:$O,MATCH(Places!$C5188,Hosts!$A:$A,0),MATCH(Places!E$1,Hosts!$1:$1,0))</f>
        <v>1</v>
      </c>
      <c r="F5188" s="87">
        <f>INDEX(Hosts!$A:$O,MATCH(Places!$C5188,Hosts!$A:$A,0),MATCH(Places!F$1,Hosts!$1:$1,0))</f>
        <v>0.86</v>
      </c>
      <c r="G5188" s="17" t="str">
        <f>INDEX(Hosts!$A:$O,MATCH(Places!$C5188,Hosts!$A:$A,0),MATCH(Places!G$1,Hosts!$1:$1,0))</f>
        <v>No</v>
      </c>
      <c r="H5188" s="17">
        <v>15</v>
      </c>
      <c r="I5188" s="17" t="str">
        <f>INDEX(Neighborhoods!$A:$C,MATCH(Places!$H5188,Neighborhoods!$A:$A,0),MATCH(Places!I$1,Neighborhoods!$1:$1,0))</f>
        <v>Manhattan</v>
      </c>
      <c r="J5188" s="17" t="str">
        <f>INDEX(Neighborhoods!$A:$C,MATCH(Places!$H5188,Neighborhoods!$A:$A,0),MATCH(Places!J$1,Neighborhoods!$1:$1,0))</f>
        <v>East Village</v>
      </c>
      <c r="K5188" s="17" t="s">
        <v>11822</v>
      </c>
      <c r="L5188" s="17" t="str">
        <f t="shared" si="324"/>
        <v>No</v>
      </c>
      <c r="M5188" s="17">
        <v>2</v>
      </c>
      <c r="N5188" s="17" t="str" cm="1">
        <f t="array" ref="N5188">_xlfn.IFS(M5188&lt;=2,"Small",M5188&lt;=5,"Medium",M5188&gt;5,"Large")</f>
        <v>Small</v>
      </c>
      <c r="O5188" s="65">
        <v>249</v>
      </c>
      <c r="P5188" s="87">
        <f t="shared" si="325"/>
        <v>0.04</v>
      </c>
      <c r="Q5188" s="68">
        <v>5</v>
      </c>
      <c r="R5188" s="68" t="str" cm="1">
        <f t="array" ref="R5188">_xlfn.SWITCH(ROUND(Q5188,0),5,"Excellent",4,"Good",3,"Ok","Bad")</f>
        <v>Excellent</v>
      </c>
      <c r="S5188" s="17">
        <v>4</v>
      </c>
      <c r="T5188" s="17" t="str">
        <f t="shared" si="326"/>
        <v>No</v>
      </c>
      <c r="U5188" s="82">
        <v>43709</v>
      </c>
      <c r="V5188" s="82">
        <v>43834</v>
      </c>
      <c r="W5188" s="17">
        <v>345</v>
      </c>
      <c r="X5188" s="17" t="str">
        <f t="shared" si="327"/>
        <v>Active</v>
      </c>
      <c r="Y5188" s="17" t="s">
        <v>15616</v>
      </c>
      <c r="Z5188" s="17"/>
    </row>
    <row r="5189" spans="1:26" x14ac:dyDescent="0.25">
      <c r="A5189">
        <v>5188</v>
      </c>
      <c r="B5189" s="17" t="s">
        <v>14070</v>
      </c>
      <c r="C5189" s="17">
        <v>911</v>
      </c>
      <c r="D5189" s="17" t="str">
        <f>INDEX(Hosts!$A:$O,MATCH(Places!$C5189,Hosts!$A:$A,0),MATCH(Places!D$1,Hosts!$1:$1,0))</f>
        <v>Within an hour</v>
      </c>
      <c r="E5189" s="87">
        <f>INDEX(Hosts!$A:$O,MATCH(Places!$C5189,Hosts!$A:$A,0),MATCH(Places!E$1,Hosts!$1:$1,0))</f>
        <v>1</v>
      </c>
      <c r="F5189" s="87">
        <f>INDEX(Hosts!$A:$O,MATCH(Places!$C5189,Hosts!$A:$A,0),MATCH(Places!F$1,Hosts!$1:$1,0))</f>
        <v>1</v>
      </c>
      <c r="G5189" s="17" t="str">
        <f>INDEX(Hosts!$A:$O,MATCH(Places!$C5189,Hosts!$A:$A,0),MATCH(Places!G$1,Hosts!$1:$1,0))</f>
        <v>No</v>
      </c>
      <c r="H5189" s="17">
        <v>26</v>
      </c>
      <c r="I5189" s="17" t="str">
        <f>INDEX(Neighborhoods!$A:$C,MATCH(Places!$H5189,Neighborhoods!$A:$A,0),MATCH(Places!I$1,Neighborhoods!$1:$1,0))</f>
        <v>Queens</v>
      </c>
      <c r="J5189" s="17" t="str">
        <f>INDEX(Neighborhoods!$A:$C,MATCH(Places!$H5189,Neighborhoods!$A:$A,0),MATCH(Places!J$1,Neighborhoods!$1:$1,0))</f>
        <v>Sunnyside</v>
      </c>
      <c r="K5189" s="17" t="s">
        <v>1</v>
      </c>
      <c r="L5189" s="17" t="str">
        <f t="shared" si="324"/>
        <v>Yes</v>
      </c>
      <c r="M5189" s="17">
        <v>2</v>
      </c>
      <c r="N5189" s="17" t="str" cm="1">
        <f t="array" ref="N5189">_xlfn.IFS(M5189&lt;=2,"Small",M5189&lt;=5,"Medium",M5189&gt;5,"Large")</f>
        <v>Small</v>
      </c>
      <c r="O5189" s="65">
        <v>59</v>
      </c>
      <c r="P5189" s="87">
        <f t="shared" si="325"/>
        <v>0.03</v>
      </c>
      <c r="Q5189" s="68">
        <v>4.66</v>
      </c>
      <c r="R5189" s="68" t="str" cm="1">
        <f t="array" ref="R5189">_xlfn.SWITCH(ROUND(Q5189,0),5,"Excellent",4,"Good",3,"Ok","Bad")</f>
        <v>Excellent</v>
      </c>
      <c r="S5189" s="17">
        <v>32</v>
      </c>
      <c r="T5189" s="17" t="str">
        <f t="shared" si="326"/>
        <v>No</v>
      </c>
      <c r="U5189" s="82">
        <v>43695</v>
      </c>
      <c r="V5189" s="82">
        <v>44059</v>
      </c>
      <c r="W5189" s="17">
        <v>364</v>
      </c>
      <c r="X5189" s="17" t="str">
        <f t="shared" si="327"/>
        <v>Active</v>
      </c>
      <c r="Y5189" s="17" t="s">
        <v>15616</v>
      </c>
      <c r="Z5189" s="17"/>
    </row>
    <row r="5190" spans="1:26" x14ac:dyDescent="0.25">
      <c r="A5190">
        <v>5189</v>
      </c>
      <c r="B5190" s="17" t="s">
        <v>14788</v>
      </c>
      <c r="C5190" s="17">
        <v>2769</v>
      </c>
      <c r="D5190" s="17" t="str">
        <f>INDEX(Hosts!$A:$O,MATCH(Places!$C5190,Hosts!$A:$A,0),MATCH(Places!D$1,Hosts!$1:$1,0))</f>
        <v>Within an hour</v>
      </c>
      <c r="E5190" s="87">
        <f>INDEX(Hosts!$A:$O,MATCH(Places!$C5190,Hosts!$A:$A,0),MATCH(Places!E$1,Hosts!$1:$1,0))</f>
        <v>1</v>
      </c>
      <c r="F5190" s="87">
        <f>INDEX(Hosts!$A:$O,MATCH(Places!$C5190,Hosts!$A:$A,0),MATCH(Places!F$1,Hosts!$1:$1,0))</f>
        <v>0.96</v>
      </c>
      <c r="G5190" s="17" t="str">
        <f>INDEX(Hosts!$A:$O,MATCH(Places!$C5190,Hosts!$A:$A,0),MATCH(Places!G$1,Hosts!$1:$1,0))</f>
        <v>Yes</v>
      </c>
      <c r="H5190" s="17">
        <v>23</v>
      </c>
      <c r="I5190" s="17" t="str">
        <f>INDEX(Neighborhoods!$A:$C,MATCH(Places!$H5190,Neighborhoods!$A:$A,0),MATCH(Places!I$1,Neighborhoods!$1:$1,0))</f>
        <v>Queens</v>
      </c>
      <c r="J5190" s="17" t="str">
        <f>INDEX(Neighborhoods!$A:$C,MATCH(Places!$H5190,Neighborhoods!$A:$A,0),MATCH(Places!J$1,Neighborhoods!$1:$1,0))</f>
        <v>Jamaica</v>
      </c>
      <c r="K5190" s="17" t="s">
        <v>11822</v>
      </c>
      <c r="L5190" s="17" t="str">
        <f t="shared" si="324"/>
        <v>No</v>
      </c>
      <c r="M5190" s="17">
        <v>6</v>
      </c>
      <c r="N5190" s="17" t="str" cm="1">
        <f t="array" ref="N5190">_xlfn.IFS(M5190&lt;=2,"Small",M5190&lt;=5,"Medium",M5190&gt;5,"Large")</f>
        <v>Large</v>
      </c>
      <c r="O5190" s="65">
        <v>130</v>
      </c>
      <c r="P5190" s="87">
        <f t="shared" si="325"/>
        <v>0.03</v>
      </c>
      <c r="Q5190" s="68">
        <v>4.91</v>
      </c>
      <c r="R5190" s="68" t="str" cm="1">
        <f t="array" ref="R5190">_xlfn.SWITCH(ROUND(Q5190,0),5,"Excellent",4,"Good",3,"Ok","Bad")</f>
        <v>Excellent</v>
      </c>
      <c r="S5190" s="17">
        <v>22</v>
      </c>
      <c r="T5190" s="17" t="str">
        <f t="shared" si="326"/>
        <v>No</v>
      </c>
      <c r="U5190" s="82">
        <v>43877</v>
      </c>
      <c r="V5190" s="82">
        <v>44058</v>
      </c>
      <c r="W5190" s="17">
        <v>253</v>
      </c>
      <c r="X5190" s="17" t="str">
        <f t="shared" si="327"/>
        <v>Active</v>
      </c>
      <c r="Y5190" s="17" t="s">
        <v>15616</v>
      </c>
      <c r="Z5190" s="17"/>
    </row>
    <row r="5191" spans="1:26" x14ac:dyDescent="0.25">
      <c r="A5191">
        <v>5190</v>
      </c>
      <c r="B5191" s="17" t="s">
        <v>13127</v>
      </c>
      <c r="C5191" s="17">
        <v>3981</v>
      </c>
      <c r="D5191" s="17" t="str">
        <f>INDEX(Hosts!$A:$O,MATCH(Places!$C5191,Hosts!$A:$A,0),MATCH(Places!D$1,Hosts!$1:$1,0))</f>
        <v>Within an hour</v>
      </c>
      <c r="E5191" s="87">
        <f>INDEX(Hosts!$A:$O,MATCH(Places!$C5191,Hosts!$A:$A,0),MATCH(Places!E$1,Hosts!$1:$1,0))</f>
        <v>1</v>
      </c>
      <c r="F5191" s="87">
        <f>INDEX(Hosts!$A:$O,MATCH(Places!$C5191,Hosts!$A:$A,0),MATCH(Places!F$1,Hosts!$1:$1,0))</f>
        <v>1</v>
      </c>
      <c r="G5191" s="17" t="str">
        <f>INDEX(Hosts!$A:$O,MATCH(Places!$C5191,Hosts!$A:$A,0),MATCH(Places!G$1,Hosts!$1:$1,0))</f>
        <v>Yes</v>
      </c>
      <c r="H5191" s="17">
        <v>8</v>
      </c>
      <c r="I5191" s="17" t="str">
        <f>INDEX(Neighborhoods!$A:$C,MATCH(Places!$H5191,Neighborhoods!$A:$A,0),MATCH(Places!I$1,Neighborhoods!$1:$1,0))</f>
        <v>Brooklyn</v>
      </c>
      <c r="J5191" s="17" t="str">
        <f>INDEX(Neighborhoods!$A:$C,MATCH(Places!$H5191,Neighborhoods!$A:$A,0),MATCH(Places!J$1,Neighborhoods!$1:$1,0))</f>
        <v>Bushwick</v>
      </c>
      <c r="K5191" s="17" t="s">
        <v>1</v>
      </c>
      <c r="L5191" s="17" t="str">
        <f t="shared" si="324"/>
        <v>Yes</v>
      </c>
      <c r="M5191" s="17">
        <v>2</v>
      </c>
      <c r="N5191" s="17" t="str" cm="1">
        <f t="array" ref="N5191">_xlfn.IFS(M5191&lt;=2,"Small",M5191&lt;=5,"Medium",M5191&gt;5,"Large")</f>
        <v>Small</v>
      </c>
      <c r="O5191" s="65">
        <v>25</v>
      </c>
      <c r="P5191" s="87">
        <f t="shared" si="325"/>
        <v>0.03</v>
      </c>
      <c r="Q5191" s="68">
        <v>4.8899999999999997</v>
      </c>
      <c r="R5191" s="68" t="str" cm="1">
        <f t="array" ref="R5191">_xlfn.SWITCH(ROUND(Q5191,0),5,"Excellent",4,"Good",3,"Ok","Bad")</f>
        <v>Excellent</v>
      </c>
      <c r="S5191" s="17">
        <v>111</v>
      </c>
      <c r="T5191" s="17" t="str">
        <f t="shared" si="326"/>
        <v>Yes</v>
      </c>
      <c r="U5191" s="82">
        <v>43696</v>
      </c>
      <c r="V5191" s="82">
        <v>44057</v>
      </c>
      <c r="W5191" s="17">
        <v>157</v>
      </c>
      <c r="X5191" s="17" t="str">
        <f t="shared" si="327"/>
        <v>Active</v>
      </c>
      <c r="Y5191" s="17" t="s">
        <v>15616</v>
      </c>
      <c r="Z5191" s="17"/>
    </row>
    <row r="5192" spans="1:26" x14ac:dyDescent="0.25">
      <c r="A5192">
        <v>5191</v>
      </c>
      <c r="B5192" s="17" t="s">
        <v>13547</v>
      </c>
      <c r="C5192" s="17">
        <v>2836</v>
      </c>
      <c r="D5192" s="17" t="str">
        <f>INDEX(Hosts!$A:$O,MATCH(Places!$C5192,Hosts!$A:$A,0),MATCH(Places!D$1,Hosts!$1:$1,0))</f>
        <v>Within an hour</v>
      </c>
      <c r="E5192" s="87">
        <f>INDEX(Hosts!$A:$O,MATCH(Places!$C5192,Hosts!$A:$A,0),MATCH(Places!E$1,Hosts!$1:$1,0))</f>
        <v>0.95</v>
      </c>
      <c r="F5192" s="87">
        <f>INDEX(Hosts!$A:$O,MATCH(Places!$C5192,Hosts!$A:$A,0),MATCH(Places!F$1,Hosts!$1:$1,0))</f>
        <v>0.94</v>
      </c>
      <c r="G5192" s="17" t="str">
        <f>INDEX(Hosts!$A:$O,MATCH(Places!$C5192,Hosts!$A:$A,0),MATCH(Places!G$1,Hosts!$1:$1,0))</f>
        <v>No</v>
      </c>
      <c r="H5192" s="17">
        <v>7</v>
      </c>
      <c r="I5192" s="17" t="str">
        <f>INDEX(Neighborhoods!$A:$C,MATCH(Places!$H5192,Neighborhoods!$A:$A,0),MATCH(Places!I$1,Neighborhoods!$1:$1,0))</f>
        <v>Brooklyn</v>
      </c>
      <c r="J5192" s="17" t="str">
        <f>INDEX(Neighborhoods!$A:$C,MATCH(Places!$H5192,Neighborhoods!$A:$A,0),MATCH(Places!J$1,Neighborhoods!$1:$1,0))</f>
        <v>Bedford-Stuyvesant</v>
      </c>
      <c r="K5192" s="17" t="s">
        <v>11822</v>
      </c>
      <c r="L5192" s="17" t="str">
        <f t="shared" si="324"/>
        <v>No</v>
      </c>
      <c r="M5192" s="17">
        <v>3</v>
      </c>
      <c r="N5192" s="17" t="str" cm="1">
        <f t="array" ref="N5192">_xlfn.IFS(M5192&lt;=2,"Small",M5192&lt;=5,"Medium",M5192&gt;5,"Large")</f>
        <v>Medium</v>
      </c>
      <c r="O5192" s="65">
        <v>71</v>
      </c>
      <c r="P5192" s="87">
        <f t="shared" si="325"/>
        <v>0.03</v>
      </c>
      <c r="Q5192" s="68">
        <v>3.84</v>
      </c>
      <c r="R5192" s="68" t="str" cm="1">
        <f t="array" ref="R5192">_xlfn.SWITCH(ROUND(Q5192,0),5,"Excellent",4,"Good",3,"Ok","Bad")</f>
        <v>Good</v>
      </c>
      <c r="S5192" s="17">
        <v>19</v>
      </c>
      <c r="T5192" s="17" t="str">
        <f t="shared" si="326"/>
        <v>No</v>
      </c>
      <c r="U5192" s="82">
        <v>43838</v>
      </c>
      <c r="V5192" s="82">
        <v>44027</v>
      </c>
      <c r="W5192" s="17">
        <v>87</v>
      </c>
      <c r="X5192" s="17" t="str">
        <f t="shared" si="327"/>
        <v>Active</v>
      </c>
      <c r="Y5192" s="17" t="s">
        <v>15615</v>
      </c>
      <c r="Z5192" s="17"/>
    </row>
    <row r="5193" spans="1:26" x14ac:dyDescent="0.25">
      <c r="A5193">
        <v>5192</v>
      </c>
      <c r="B5193" s="17" t="s">
        <v>15308</v>
      </c>
      <c r="C5193" s="17">
        <v>629</v>
      </c>
      <c r="D5193" s="17" t="str">
        <f>INDEX(Hosts!$A:$O,MATCH(Places!$C5193,Hosts!$A:$A,0),MATCH(Places!D$1,Hosts!$1:$1,0))</f>
        <v>Within an hour</v>
      </c>
      <c r="E5193" s="87">
        <f>INDEX(Hosts!$A:$O,MATCH(Places!$C5193,Hosts!$A:$A,0),MATCH(Places!E$1,Hosts!$1:$1,0))</f>
        <v>0.83</v>
      </c>
      <c r="F5193" s="87">
        <f>INDEX(Hosts!$A:$O,MATCH(Places!$C5193,Hosts!$A:$A,0),MATCH(Places!F$1,Hosts!$1:$1,0))</f>
        <v>0.91</v>
      </c>
      <c r="G5193" s="17" t="str">
        <f>INDEX(Hosts!$A:$O,MATCH(Places!$C5193,Hosts!$A:$A,0),MATCH(Places!G$1,Hosts!$1:$1,0))</f>
        <v>No</v>
      </c>
      <c r="H5193" s="17">
        <v>12</v>
      </c>
      <c r="I5193" s="17" t="str">
        <f>INDEX(Neighborhoods!$A:$C,MATCH(Places!$H5193,Neighborhoods!$A:$A,0),MATCH(Places!I$1,Neighborhoods!$1:$1,0))</f>
        <v>Brooklyn</v>
      </c>
      <c r="J5193" s="17" t="str">
        <f>INDEX(Neighborhoods!$A:$C,MATCH(Places!$H5193,Neighborhoods!$A:$A,0),MATCH(Places!J$1,Neighborhoods!$1:$1,0))</f>
        <v>Williamsburg</v>
      </c>
      <c r="K5193" s="17" t="s">
        <v>11822</v>
      </c>
      <c r="L5193" s="17" t="str">
        <f t="shared" si="324"/>
        <v>No</v>
      </c>
      <c r="M5193" s="17">
        <v>5</v>
      </c>
      <c r="N5193" s="17" t="str" cm="1">
        <f t="array" ref="N5193">_xlfn.IFS(M5193&lt;=2,"Small",M5193&lt;=5,"Medium",M5193&gt;5,"Large")</f>
        <v>Medium</v>
      </c>
      <c r="O5193" s="65">
        <v>249</v>
      </c>
      <c r="P5193" s="87">
        <f t="shared" si="325"/>
        <v>0.04</v>
      </c>
      <c r="Q5193" s="68">
        <v>4.62</v>
      </c>
      <c r="R5193" s="68" t="str" cm="1">
        <f t="array" ref="R5193">_xlfn.SWITCH(ROUND(Q5193,0),5,"Excellent",4,"Good",3,"Ok","Bad")</f>
        <v>Excellent</v>
      </c>
      <c r="S5193" s="17">
        <v>13</v>
      </c>
      <c r="T5193" s="17" t="str">
        <f t="shared" si="326"/>
        <v>No</v>
      </c>
      <c r="U5193" s="82">
        <v>43711</v>
      </c>
      <c r="V5193" s="82">
        <v>43879</v>
      </c>
      <c r="W5193" s="17">
        <v>257</v>
      </c>
      <c r="X5193" s="17" t="str">
        <f t="shared" si="327"/>
        <v>Active</v>
      </c>
      <c r="Y5193" s="17" t="s">
        <v>15615</v>
      </c>
      <c r="Z5193" s="17"/>
    </row>
    <row r="5194" spans="1:26" x14ac:dyDescent="0.25">
      <c r="A5194">
        <v>5193</v>
      </c>
      <c r="B5194" s="17" t="s">
        <v>13637</v>
      </c>
      <c r="C5194" s="17">
        <v>3352</v>
      </c>
      <c r="D5194" s="17" t="str">
        <f>INDEX(Hosts!$A:$O,MATCH(Places!$C5194,Hosts!$A:$A,0),MATCH(Places!D$1,Hosts!$1:$1,0))</f>
        <v>Within an hour</v>
      </c>
      <c r="E5194" s="87">
        <f>INDEX(Hosts!$A:$O,MATCH(Places!$C5194,Hosts!$A:$A,0),MATCH(Places!E$1,Hosts!$1:$1,0))</f>
        <v>0.92</v>
      </c>
      <c r="F5194" s="87">
        <f>INDEX(Hosts!$A:$O,MATCH(Places!$C5194,Hosts!$A:$A,0),MATCH(Places!F$1,Hosts!$1:$1,0))</f>
        <v>1</v>
      </c>
      <c r="G5194" s="17" t="str">
        <f>INDEX(Hosts!$A:$O,MATCH(Places!$C5194,Hosts!$A:$A,0),MATCH(Places!G$1,Hosts!$1:$1,0))</f>
        <v>No</v>
      </c>
      <c r="H5194" s="17">
        <v>14</v>
      </c>
      <c r="I5194" s="17" t="str">
        <f>INDEX(Neighborhoods!$A:$C,MATCH(Places!$H5194,Neighborhoods!$A:$A,0),MATCH(Places!I$1,Neighborhoods!$1:$1,0))</f>
        <v>Manhattan</v>
      </c>
      <c r="J5194" s="17" t="str">
        <f>INDEX(Neighborhoods!$A:$C,MATCH(Places!$H5194,Neighborhoods!$A:$A,0),MATCH(Places!J$1,Neighborhoods!$1:$1,0))</f>
        <v>East Harlem</v>
      </c>
      <c r="K5194" s="17" t="s">
        <v>1</v>
      </c>
      <c r="L5194" s="17" t="str">
        <f t="shared" si="324"/>
        <v>Yes</v>
      </c>
      <c r="M5194" s="17">
        <v>2</v>
      </c>
      <c r="N5194" s="17" t="str" cm="1">
        <f t="array" ref="N5194">_xlfn.IFS(M5194&lt;=2,"Small",M5194&lt;=5,"Medium",M5194&gt;5,"Large")</f>
        <v>Small</v>
      </c>
      <c r="O5194" s="65">
        <v>37</v>
      </c>
      <c r="P5194" s="87">
        <f t="shared" si="325"/>
        <v>0.03</v>
      </c>
      <c r="Q5194" s="68">
        <v>4.79</v>
      </c>
      <c r="R5194" s="68" t="str" cm="1">
        <f t="array" ref="R5194">_xlfn.SWITCH(ROUND(Q5194,0),5,"Excellent",4,"Good",3,"Ok","Bad")</f>
        <v>Excellent</v>
      </c>
      <c r="S5194" s="17">
        <v>48</v>
      </c>
      <c r="T5194" s="17" t="str">
        <f t="shared" si="326"/>
        <v>No</v>
      </c>
      <c r="U5194" s="82">
        <v>43701</v>
      </c>
      <c r="V5194" s="82">
        <v>44052</v>
      </c>
      <c r="W5194" s="17">
        <v>167</v>
      </c>
      <c r="X5194" s="17" t="str">
        <f t="shared" si="327"/>
        <v>Active</v>
      </c>
      <c r="Y5194" s="17" t="s">
        <v>15616</v>
      </c>
      <c r="Z5194" s="17"/>
    </row>
    <row r="5195" spans="1:26" x14ac:dyDescent="0.25">
      <c r="A5195">
        <v>5194</v>
      </c>
      <c r="B5195" s="17" t="s">
        <v>13462</v>
      </c>
      <c r="C5195" s="17">
        <v>1692</v>
      </c>
      <c r="D5195" s="17" t="str">
        <f>INDEX(Hosts!$A:$O,MATCH(Places!$C5195,Hosts!$A:$A,0),MATCH(Places!D$1,Hosts!$1:$1,0))</f>
        <v>Within an hour</v>
      </c>
      <c r="E5195" s="87">
        <f>INDEX(Hosts!$A:$O,MATCH(Places!$C5195,Hosts!$A:$A,0),MATCH(Places!E$1,Hosts!$1:$1,0))</f>
        <v>1</v>
      </c>
      <c r="F5195" s="87">
        <f>INDEX(Hosts!$A:$O,MATCH(Places!$C5195,Hosts!$A:$A,0),MATCH(Places!F$1,Hosts!$1:$1,0))</f>
        <v>1</v>
      </c>
      <c r="G5195" s="17" t="str">
        <f>INDEX(Hosts!$A:$O,MATCH(Places!$C5195,Hosts!$A:$A,0),MATCH(Places!G$1,Hosts!$1:$1,0))</f>
        <v>No</v>
      </c>
      <c r="H5195" s="17">
        <v>7</v>
      </c>
      <c r="I5195" s="17" t="str">
        <f>INDEX(Neighborhoods!$A:$C,MATCH(Places!$H5195,Neighborhoods!$A:$A,0),MATCH(Places!I$1,Neighborhoods!$1:$1,0))</f>
        <v>Brooklyn</v>
      </c>
      <c r="J5195" s="17" t="str">
        <f>INDEX(Neighborhoods!$A:$C,MATCH(Places!$H5195,Neighborhoods!$A:$A,0),MATCH(Places!J$1,Neighborhoods!$1:$1,0))</f>
        <v>Bedford-Stuyvesant</v>
      </c>
      <c r="K5195" s="17" t="s">
        <v>1</v>
      </c>
      <c r="L5195" s="17" t="str">
        <f t="shared" si="324"/>
        <v>Yes</v>
      </c>
      <c r="M5195" s="17">
        <v>2</v>
      </c>
      <c r="N5195" s="17" t="str" cm="1">
        <f t="array" ref="N5195">_xlfn.IFS(M5195&lt;=2,"Small",M5195&lt;=5,"Medium",M5195&gt;5,"Large")</f>
        <v>Small</v>
      </c>
      <c r="O5195" s="65">
        <v>100</v>
      </c>
      <c r="P5195" s="87">
        <f t="shared" si="325"/>
        <v>0.03</v>
      </c>
      <c r="Q5195" s="68">
        <v>4.63</v>
      </c>
      <c r="R5195" s="68" t="str" cm="1">
        <f t="array" ref="R5195">_xlfn.SWITCH(ROUND(Q5195,0),5,"Excellent",4,"Good",3,"Ok","Bad")</f>
        <v>Excellent</v>
      </c>
      <c r="S5195" s="17">
        <v>24</v>
      </c>
      <c r="T5195" s="17" t="str">
        <f t="shared" si="326"/>
        <v>No</v>
      </c>
      <c r="U5195" s="82">
        <v>43707</v>
      </c>
      <c r="V5195" s="82">
        <v>43905</v>
      </c>
      <c r="W5195" s="17">
        <v>0</v>
      </c>
      <c r="X5195" s="17" t="str">
        <f t="shared" si="327"/>
        <v>Inactive</v>
      </c>
      <c r="Y5195" s="17" t="s">
        <v>15616</v>
      </c>
      <c r="Z5195" s="17"/>
    </row>
    <row r="5196" spans="1:26" x14ac:dyDescent="0.25">
      <c r="A5196">
        <v>5195</v>
      </c>
      <c r="B5196" s="17" t="s">
        <v>14494</v>
      </c>
      <c r="C5196" s="17">
        <v>3466</v>
      </c>
      <c r="D5196" s="17" t="str">
        <f>INDEX(Hosts!$A:$O,MATCH(Places!$C5196,Hosts!$A:$A,0),MATCH(Places!D$1,Hosts!$1:$1,0))</f>
        <v>Within a day</v>
      </c>
      <c r="E5196" s="87">
        <f>INDEX(Hosts!$A:$O,MATCH(Places!$C5196,Hosts!$A:$A,0),MATCH(Places!E$1,Hosts!$1:$1,0))</f>
        <v>1</v>
      </c>
      <c r="F5196" s="87">
        <f>INDEX(Hosts!$A:$O,MATCH(Places!$C5196,Hosts!$A:$A,0),MATCH(Places!F$1,Hosts!$1:$1,0))</f>
        <v>0.88</v>
      </c>
      <c r="G5196" s="17" t="str">
        <f>INDEX(Hosts!$A:$O,MATCH(Places!$C5196,Hosts!$A:$A,0),MATCH(Places!G$1,Hosts!$1:$1,0))</f>
        <v>No</v>
      </c>
      <c r="H5196" s="17">
        <v>10</v>
      </c>
      <c r="I5196" s="17" t="str">
        <f>INDEX(Neighborhoods!$A:$C,MATCH(Places!$H5196,Neighborhoods!$A:$A,0),MATCH(Places!I$1,Neighborhoods!$1:$1,0))</f>
        <v>Brooklyn</v>
      </c>
      <c r="J5196" s="17" t="str">
        <f>INDEX(Neighborhoods!$A:$C,MATCH(Places!$H5196,Neighborhoods!$A:$A,0),MATCH(Places!J$1,Neighborhoods!$1:$1,0))</f>
        <v>East Flatbush</v>
      </c>
      <c r="K5196" s="17" t="s">
        <v>1</v>
      </c>
      <c r="L5196" s="17" t="str">
        <f t="shared" si="324"/>
        <v>Yes</v>
      </c>
      <c r="M5196" s="17">
        <v>2</v>
      </c>
      <c r="N5196" s="17" t="str" cm="1">
        <f t="array" ref="N5196">_xlfn.IFS(M5196&lt;=2,"Small",M5196&lt;=5,"Medium",M5196&gt;5,"Large")</f>
        <v>Small</v>
      </c>
      <c r="O5196" s="65">
        <v>50</v>
      </c>
      <c r="P5196" s="87">
        <f t="shared" si="325"/>
        <v>0.03</v>
      </c>
      <c r="Q5196" s="68">
        <v>4.38</v>
      </c>
      <c r="R5196" s="68" t="str" cm="1">
        <f t="array" ref="R5196">_xlfn.SWITCH(ROUND(Q5196,0),5,"Excellent",4,"Good",3,"Ok","Bad")</f>
        <v>Good</v>
      </c>
      <c r="S5196" s="17">
        <v>16</v>
      </c>
      <c r="T5196" s="17" t="str">
        <f t="shared" si="326"/>
        <v>No</v>
      </c>
      <c r="U5196" s="82">
        <v>43694</v>
      </c>
      <c r="V5196" s="82">
        <v>43832</v>
      </c>
      <c r="W5196" s="17">
        <v>43</v>
      </c>
      <c r="X5196" s="17" t="str">
        <f t="shared" si="327"/>
        <v>Active</v>
      </c>
      <c r="Y5196" s="17" t="s">
        <v>15616</v>
      </c>
      <c r="Z5196" s="17"/>
    </row>
    <row r="5197" spans="1:26" x14ac:dyDescent="0.25">
      <c r="A5197">
        <v>5196</v>
      </c>
      <c r="B5197" s="17" t="s">
        <v>14031</v>
      </c>
      <c r="C5197" s="17">
        <v>3983</v>
      </c>
      <c r="D5197" s="17" t="str">
        <f>INDEX(Hosts!$A:$O,MATCH(Places!$C5197,Hosts!$A:$A,0),MATCH(Places!D$1,Hosts!$1:$1,0))</f>
        <v>A few days or more</v>
      </c>
      <c r="E5197" s="87">
        <f>INDEX(Hosts!$A:$O,MATCH(Places!$C5197,Hosts!$A:$A,0),MATCH(Places!E$1,Hosts!$1:$1,0))</f>
        <v>0</v>
      </c>
      <c r="F5197" s="87">
        <f>INDEX(Hosts!$A:$O,MATCH(Places!$C5197,Hosts!$A:$A,0),MATCH(Places!F$1,Hosts!$1:$1,0))</f>
        <v>0.93</v>
      </c>
      <c r="G5197" s="17" t="str">
        <f>INDEX(Hosts!$A:$O,MATCH(Places!$C5197,Hosts!$A:$A,0),MATCH(Places!G$1,Hosts!$1:$1,0))</f>
        <v>No</v>
      </c>
      <c r="H5197" s="17">
        <v>21</v>
      </c>
      <c r="I5197" s="17" t="str">
        <f>INDEX(Neighborhoods!$A:$C,MATCH(Places!$H5197,Neighborhoods!$A:$A,0),MATCH(Places!I$1,Neighborhoods!$1:$1,0))</f>
        <v>Queens</v>
      </c>
      <c r="J5197" s="17" t="str">
        <f>INDEX(Neighborhoods!$A:$C,MATCH(Places!$H5197,Neighborhoods!$A:$A,0),MATCH(Places!J$1,Neighborhoods!$1:$1,0))</f>
        <v>Astoria</v>
      </c>
      <c r="K5197" s="17" t="s">
        <v>1</v>
      </c>
      <c r="L5197" s="17" t="str">
        <f t="shared" si="324"/>
        <v>Yes</v>
      </c>
      <c r="M5197" s="17">
        <v>2</v>
      </c>
      <c r="N5197" s="17" t="str" cm="1">
        <f t="array" ref="N5197">_xlfn.IFS(M5197&lt;=2,"Small",M5197&lt;=5,"Medium",M5197&gt;5,"Large")</f>
        <v>Small</v>
      </c>
      <c r="O5197" s="65">
        <v>90</v>
      </c>
      <c r="P5197" s="87">
        <f t="shared" si="325"/>
        <v>0.03</v>
      </c>
      <c r="Q5197" s="68">
        <v>5</v>
      </c>
      <c r="R5197" s="68" t="str" cm="1">
        <f t="array" ref="R5197">_xlfn.SWITCH(ROUND(Q5197,0),5,"Excellent",4,"Good",3,"Ok","Bad")</f>
        <v>Excellent</v>
      </c>
      <c r="S5197" s="17">
        <v>12</v>
      </c>
      <c r="T5197" s="17" t="str">
        <f t="shared" si="326"/>
        <v>No</v>
      </c>
      <c r="U5197" s="82">
        <v>43703</v>
      </c>
      <c r="V5197" s="82">
        <v>43780</v>
      </c>
      <c r="W5197" s="17">
        <v>0</v>
      </c>
      <c r="X5197" s="17" t="str">
        <f t="shared" si="327"/>
        <v>Inactive</v>
      </c>
      <c r="Y5197" s="17" t="s">
        <v>15616</v>
      </c>
      <c r="Z5197" s="17"/>
    </row>
    <row r="5198" spans="1:26" x14ac:dyDescent="0.25">
      <c r="A5198">
        <v>5197</v>
      </c>
      <c r="B5198" s="17" t="s">
        <v>14656</v>
      </c>
      <c r="C5198" s="17">
        <v>3972</v>
      </c>
      <c r="D5198" s="17" t="str">
        <f>INDEX(Hosts!$A:$O,MATCH(Places!$C5198,Hosts!$A:$A,0),MATCH(Places!D$1,Hosts!$1:$1,0))</f>
        <v>Within an hour</v>
      </c>
      <c r="E5198" s="87">
        <f>INDEX(Hosts!$A:$O,MATCH(Places!$C5198,Hosts!$A:$A,0),MATCH(Places!E$1,Hosts!$1:$1,0))</f>
        <v>1</v>
      </c>
      <c r="F5198" s="87">
        <f>INDEX(Hosts!$A:$O,MATCH(Places!$C5198,Hosts!$A:$A,0),MATCH(Places!F$1,Hosts!$1:$1,0))</f>
        <v>1</v>
      </c>
      <c r="G5198" s="17" t="str">
        <f>INDEX(Hosts!$A:$O,MATCH(Places!$C5198,Hosts!$A:$A,0),MATCH(Places!G$1,Hosts!$1:$1,0))</f>
        <v>No</v>
      </c>
      <c r="H5198" s="17">
        <v>17</v>
      </c>
      <c r="I5198" s="17" t="str">
        <f>INDEX(Neighborhoods!$A:$C,MATCH(Places!$H5198,Neighborhoods!$A:$A,0),MATCH(Places!I$1,Neighborhoods!$1:$1,0))</f>
        <v>Manhattan</v>
      </c>
      <c r="J5198" s="17" t="str">
        <f>INDEX(Neighborhoods!$A:$C,MATCH(Places!$H5198,Neighborhoods!$A:$A,0),MATCH(Places!J$1,Neighborhoods!$1:$1,0))</f>
        <v>Hell's Kitchen</v>
      </c>
      <c r="K5198" s="17" t="s">
        <v>11822</v>
      </c>
      <c r="L5198" s="17" t="str">
        <f t="shared" si="324"/>
        <v>No</v>
      </c>
      <c r="M5198" s="17">
        <v>4</v>
      </c>
      <c r="N5198" s="17" t="str" cm="1">
        <f t="array" ref="N5198">_xlfn.IFS(M5198&lt;=2,"Small",M5198&lt;=5,"Medium",M5198&gt;5,"Large")</f>
        <v>Medium</v>
      </c>
      <c r="O5198" s="65">
        <v>107</v>
      </c>
      <c r="P5198" s="87">
        <f t="shared" si="325"/>
        <v>0.03</v>
      </c>
      <c r="Q5198" s="68">
        <v>4.55</v>
      </c>
      <c r="R5198" s="68" t="str" cm="1">
        <f t="array" ref="R5198">_xlfn.SWITCH(ROUND(Q5198,0),5,"Excellent",4,"Good",3,"Ok","Bad")</f>
        <v>Excellent</v>
      </c>
      <c r="S5198" s="17">
        <v>40</v>
      </c>
      <c r="T5198" s="17" t="str">
        <f t="shared" si="326"/>
        <v>No</v>
      </c>
      <c r="U5198" s="82">
        <v>43707</v>
      </c>
      <c r="V5198" s="82">
        <v>44012</v>
      </c>
      <c r="W5198" s="17">
        <v>45</v>
      </c>
      <c r="X5198" s="17" t="str">
        <f t="shared" si="327"/>
        <v>Active</v>
      </c>
      <c r="Y5198" s="17" t="s">
        <v>15616</v>
      </c>
      <c r="Z5198" s="17"/>
    </row>
    <row r="5199" spans="1:26" x14ac:dyDescent="0.25">
      <c r="A5199">
        <v>5198</v>
      </c>
      <c r="B5199" s="17" t="s">
        <v>15198</v>
      </c>
      <c r="C5199" s="17">
        <v>2157</v>
      </c>
      <c r="D5199" s="17" t="str">
        <f>INDEX(Hosts!$A:$O,MATCH(Places!$C5199,Hosts!$A:$A,0),MATCH(Places!D$1,Hosts!$1:$1,0))</f>
        <v>Within an hour</v>
      </c>
      <c r="E5199" s="87">
        <f>INDEX(Hosts!$A:$O,MATCH(Places!$C5199,Hosts!$A:$A,0),MATCH(Places!E$1,Hosts!$1:$1,0))</f>
        <v>0.91</v>
      </c>
      <c r="F5199" s="87">
        <f>INDEX(Hosts!$A:$O,MATCH(Places!$C5199,Hosts!$A:$A,0),MATCH(Places!F$1,Hosts!$1:$1,0))</f>
        <v>0.89</v>
      </c>
      <c r="G5199" s="17" t="str">
        <f>INDEX(Hosts!$A:$O,MATCH(Places!$C5199,Hosts!$A:$A,0),MATCH(Places!G$1,Hosts!$1:$1,0))</f>
        <v>Yes</v>
      </c>
      <c r="H5199" s="17">
        <v>7</v>
      </c>
      <c r="I5199" s="17" t="str">
        <f>INDEX(Neighborhoods!$A:$C,MATCH(Places!$H5199,Neighborhoods!$A:$A,0),MATCH(Places!I$1,Neighborhoods!$1:$1,0))</f>
        <v>Brooklyn</v>
      </c>
      <c r="J5199" s="17" t="str">
        <f>INDEX(Neighborhoods!$A:$C,MATCH(Places!$H5199,Neighborhoods!$A:$A,0),MATCH(Places!J$1,Neighborhoods!$1:$1,0))</f>
        <v>Bedford-Stuyvesant</v>
      </c>
      <c r="K5199" s="17" t="s">
        <v>1</v>
      </c>
      <c r="L5199" s="17" t="str">
        <f t="shared" si="324"/>
        <v>Yes</v>
      </c>
      <c r="M5199" s="17">
        <v>1</v>
      </c>
      <c r="N5199" s="17" t="str" cm="1">
        <f t="array" ref="N5199">_xlfn.IFS(M5199&lt;=2,"Small",M5199&lt;=5,"Medium",M5199&gt;5,"Large")</f>
        <v>Small</v>
      </c>
      <c r="O5199" s="65">
        <v>38.14</v>
      </c>
      <c r="P5199" s="87">
        <f t="shared" si="325"/>
        <v>0.03</v>
      </c>
      <c r="Q5199" s="68">
        <v>4.5</v>
      </c>
      <c r="R5199" s="68" t="str" cm="1">
        <f t="array" ref="R5199">_xlfn.SWITCH(ROUND(Q5199,0),5,"Excellent",4,"Good",3,"Ok","Bad")</f>
        <v>Excellent</v>
      </c>
      <c r="S5199" s="17">
        <v>14</v>
      </c>
      <c r="T5199" s="17" t="str">
        <f t="shared" si="326"/>
        <v>No</v>
      </c>
      <c r="U5199" s="82">
        <v>43719</v>
      </c>
      <c r="V5199" s="82">
        <v>44030</v>
      </c>
      <c r="W5199" s="17">
        <v>0</v>
      </c>
      <c r="X5199" s="17" t="str">
        <f t="shared" si="327"/>
        <v>Inactive</v>
      </c>
      <c r="Y5199" s="17" t="s">
        <v>15616</v>
      </c>
      <c r="Z5199" s="17"/>
    </row>
    <row r="5200" spans="1:26" x14ac:dyDescent="0.25">
      <c r="A5200">
        <v>5199</v>
      </c>
      <c r="B5200" s="17" t="s">
        <v>15481</v>
      </c>
      <c r="C5200" s="17">
        <v>820</v>
      </c>
      <c r="D5200" s="17" t="str">
        <f>INDEX(Hosts!$A:$O,MATCH(Places!$C5200,Hosts!$A:$A,0),MATCH(Places!D$1,Hosts!$1:$1,0))</f>
        <v>Within an hour</v>
      </c>
      <c r="E5200" s="87">
        <f>INDEX(Hosts!$A:$O,MATCH(Places!$C5200,Hosts!$A:$A,0),MATCH(Places!E$1,Hosts!$1:$1,0))</f>
        <v>1</v>
      </c>
      <c r="F5200" s="87">
        <f>INDEX(Hosts!$A:$O,MATCH(Places!$C5200,Hosts!$A:$A,0),MATCH(Places!F$1,Hosts!$1:$1,0))</f>
        <v>0.77</v>
      </c>
      <c r="G5200" s="17" t="str">
        <f>INDEX(Hosts!$A:$O,MATCH(Places!$C5200,Hosts!$A:$A,0),MATCH(Places!G$1,Hosts!$1:$1,0))</f>
        <v>Yes</v>
      </c>
      <c r="H5200" s="17">
        <v>12</v>
      </c>
      <c r="I5200" s="17" t="str">
        <f>INDEX(Neighborhoods!$A:$C,MATCH(Places!$H5200,Neighborhoods!$A:$A,0),MATCH(Places!I$1,Neighborhoods!$1:$1,0))</f>
        <v>Brooklyn</v>
      </c>
      <c r="J5200" s="17" t="str">
        <f>INDEX(Neighborhoods!$A:$C,MATCH(Places!$H5200,Neighborhoods!$A:$A,0),MATCH(Places!J$1,Neighborhoods!$1:$1,0))</f>
        <v>Williamsburg</v>
      </c>
      <c r="K5200" s="17" t="s">
        <v>11822</v>
      </c>
      <c r="L5200" s="17" t="str">
        <f t="shared" si="324"/>
        <v>No</v>
      </c>
      <c r="M5200" s="17">
        <v>2</v>
      </c>
      <c r="N5200" s="17" t="str" cm="1">
        <f t="array" ref="N5200">_xlfn.IFS(M5200&lt;=2,"Small",M5200&lt;=5,"Medium",M5200&gt;5,"Large")</f>
        <v>Small</v>
      </c>
      <c r="O5200" s="65">
        <v>230</v>
      </c>
      <c r="P5200" s="87">
        <f t="shared" si="325"/>
        <v>0.04</v>
      </c>
      <c r="Q5200" s="68">
        <v>5</v>
      </c>
      <c r="R5200" s="68" t="str" cm="1">
        <f t="array" ref="R5200">_xlfn.SWITCH(ROUND(Q5200,0),5,"Excellent",4,"Good",3,"Ok","Bad")</f>
        <v>Excellent</v>
      </c>
      <c r="S5200" s="17">
        <v>3</v>
      </c>
      <c r="T5200" s="17" t="str">
        <f t="shared" si="326"/>
        <v>No</v>
      </c>
      <c r="U5200" s="82">
        <v>43730</v>
      </c>
      <c r="V5200" s="82">
        <v>43784</v>
      </c>
      <c r="W5200" s="17">
        <v>46</v>
      </c>
      <c r="X5200" s="17" t="str">
        <f t="shared" si="327"/>
        <v>Active</v>
      </c>
      <c r="Y5200" s="17" t="s">
        <v>15615</v>
      </c>
      <c r="Z5200" s="17"/>
    </row>
    <row r="5201" spans="1:26" x14ac:dyDescent="0.25">
      <c r="A5201">
        <v>5200</v>
      </c>
      <c r="B5201" s="17" t="s">
        <v>13871</v>
      </c>
      <c r="C5201" s="17">
        <v>3829</v>
      </c>
      <c r="D5201" s="17" t="str">
        <f>INDEX(Hosts!$A:$O,MATCH(Places!$C5201,Hosts!$A:$A,0),MATCH(Places!D$1,Hosts!$1:$1,0))</f>
        <v>Within an hour</v>
      </c>
      <c r="E5201" s="87">
        <f>INDEX(Hosts!$A:$O,MATCH(Places!$C5201,Hosts!$A:$A,0),MATCH(Places!E$1,Hosts!$1:$1,0))</f>
        <v>1</v>
      </c>
      <c r="F5201" s="87">
        <f>INDEX(Hosts!$A:$O,MATCH(Places!$C5201,Hosts!$A:$A,0),MATCH(Places!F$1,Hosts!$1:$1,0))</f>
        <v>1</v>
      </c>
      <c r="G5201" s="17" t="str">
        <f>INDEX(Hosts!$A:$O,MATCH(Places!$C5201,Hosts!$A:$A,0),MATCH(Places!G$1,Hosts!$1:$1,0))</f>
        <v>No</v>
      </c>
      <c r="H5201" s="17">
        <v>17</v>
      </c>
      <c r="I5201" s="17" t="str">
        <f>INDEX(Neighborhoods!$A:$C,MATCH(Places!$H5201,Neighborhoods!$A:$A,0),MATCH(Places!I$1,Neighborhoods!$1:$1,0))</f>
        <v>Manhattan</v>
      </c>
      <c r="J5201" s="17" t="str">
        <f>INDEX(Neighborhoods!$A:$C,MATCH(Places!$H5201,Neighborhoods!$A:$A,0),MATCH(Places!J$1,Neighborhoods!$1:$1,0))</f>
        <v>Hell's Kitchen</v>
      </c>
      <c r="K5201" s="17" t="s">
        <v>16</v>
      </c>
      <c r="L5201" s="17" t="str">
        <f t="shared" si="324"/>
        <v>Yes</v>
      </c>
      <c r="M5201" s="17">
        <v>2</v>
      </c>
      <c r="N5201" s="17" t="str" cm="1">
        <f t="array" ref="N5201">_xlfn.IFS(M5201&lt;=2,"Small",M5201&lt;=5,"Medium",M5201&gt;5,"Large")</f>
        <v>Small</v>
      </c>
      <c r="O5201" s="65">
        <v>85</v>
      </c>
      <c r="P5201" s="87">
        <f t="shared" si="325"/>
        <v>0.03</v>
      </c>
      <c r="Q5201" s="68">
        <v>4.74</v>
      </c>
      <c r="R5201" s="68" t="str" cm="1">
        <f t="array" ref="R5201">_xlfn.SWITCH(ROUND(Q5201,0),5,"Excellent",4,"Good",3,"Ok","Bad")</f>
        <v>Excellent</v>
      </c>
      <c r="S5201" s="17">
        <v>19</v>
      </c>
      <c r="T5201" s="17" t="str">
        <f t="shared" si="326"/>
        <v>No</v>
      </c>
      <c r="U5201" s="82">
        <v>43696</v>
      </c>
      <c r="V5201" s="82">
        <v>43817</v>
      </c>
      <c r="W5201" s="17">
        <v>90</v>
      </c>
      <c r="X5201" s="17" t="str">
        <f t="shared" si="327"/>
        <v>Active</v>
      </c>
      <c r="Y5201" s="17" t="s">
        <v>15616</v>
      </c>
      <c r="Z5201" s="17"/>
    </row>
    <row r="5202" spans="1:26" x14ac:dyDescent="0.25">
      <c r="A5202">
        <v>5201</v>
      </c>
      <c r="B5202" s="17" t="s">
        <v>15578</v>
      </c>
      <c r="C5202" s="17">
        <v>3984</v>
      </c>
      <c r="D5202" s="17" t="str">
        <f>INDEX(Hosts!$A:$O,MATCH(Places!$C5202,Hosts!$A:$A,0),MATCH(Places!D$1,Hosts!$1:$1,0))</f>
        <v>Within an hour</v>
      </c>
      <c r="E5202" s="87">
        <f>INDEX(Hosts!$A:$O,MATCH(Places!$C5202,Hosts!$A:$A,0),MATCH(Places!E$1,Hosts!$1:$1,0))</f>
        <v>1</v>
      </c>
      <c r="F5202" s="87">
        <f>INDEX(Hosts!$A:$O,MATCH(Places!$C5202,Hosts!$A:$A,0),MATCH(Places!F$1,Hosts!$1:$1,0))</f>
        <v>0.86</v>
      </c>
      <c r="G5202" s="17" t="str">
        <f>INDEX(Hosts!$A:$O,MATCH(Places!$C5202,Hosts!$A:$A,0),MATCH(Places!G$1,Hosts!$1:$1,0))</f>
        <v>No</v>
      </c>
      <c r="H5202" s="17">
        <v>8</v>
      </c>
      <c r="I5202" s="17" t="str">
        <f>INDEX(Neighborhoods!$A:$C,MATCH(Places!$H5202,Neighborhoods!$A:$A,0),MATCH(Places!I$1,Neighborhoods!$1:$1,0))</f>
        <v>Brooklyn</v>
      </c>
      <c r="J5202" s="17" t="str">
        <f>INDEX(Neighborhoods!$A:$C,MATCH(Places!$H5202,Neighborhoods!$A:$A,0),MATCH(Places!J$1,Neighborhoods!$1:$1,0))</f>
        <v>Bushwick</v>
      </c>
      <c r="K5202" s="17" t="s">
        <v>11822</v>
      </c>
      <c r="L5202" s="17" t="str">
        <f t="shared" si="324"/>
        <v>No</v>
      </c>
      <c r="M5202" s="17">
        <v>16</v>
      </c>
      <c r="N5202" s="17" t="str" cm="1">
        <f t="array" ref="N5202">_xlfn.IFS(M5202&lt;=2,"Small",M5202&lt;=5,"Medium",M5202&gt;5,"Large")</f>
        <v>Large</v>
      </c>
      <c r="O5202" s="65">
        <v>207</v>
      </c>
      <c r="P5202" s="87">
        <f t="shared" si="325"/>
        <v>0.04</v>
      </c>
      <c r="Q5202" s="68">
        <v>4.5</v>
      </c>
      <c r="R5202" s="68" t="str" cm="1">
        <f t="array" ref="R5202">_xlfn.SWITCH(ROUND(Q5202,0),5,"Excellent",4,"Good",3,"Ok","Bad")</f>
        <v>Excellent</v>
      </c>
      <c r="S5202" s="17">
        <v>6</v>
      </c>
      <c r="T5202" s="17" t="str">
        <f t="shared" si="326"/>
        <v>No</v>
      </c>
      <c r="U5202" s="82">
        <v>43799</v>
      </c>
      <c r="V5202" s="82">
        <v>43906</v>
      </c>
      <c r="W5202" s="17">
        <v>346</v>
      </c>
      <c r="X5202" s="17" t="str">
        <f t="shared" si="327"/>
        <v>Active</v>
      </c>
      <c r="Y5202" s="17" t="s">
        <v>15615</v>
      </c>
      <c r="Z5202" s="17"/>
    </row>
    <row r="5203" spans="1:26" x14ac:dyDescent="0.25">
      <c r="A5203">
        <v>5202</v>
      </c>
      <c r="B5203" s="17" t="s">
        <v>14208</v>
      </c>
      <c r="C5203" s="17">
        <v>3761</v>
      </c>
      <c r="D5203" s="17" t="str">
        <f>INDEX(Hosts!$A:$O,MATCH(Places!$C5203,Hosts!$A:$A,0),MATCH(Places!D$1,Hosts!$1:$1,0))</f>
        <v>Within an hour</v>
      </c>
      <c r="E5203" s="87">
        <f>INDEX(Hosts!$A:$O,MATCH(Places!$C5203,Hosts!$A:$A,0),MATCH(Places!E$1,Hosts!$1:$1,0))</f>
        <v>1</v>
      </c>
      <c r="F5203" s="87">
        <f>INDEX(Hosts!$A:$O,MATCH(Places!$C5203,Hosts!$A:$A,0),MATCH(Places!F$1,Hosts!$1:$1,0))</f>
        <v>0.96</v>
      </c>
      <c r="G5203" s="17" t="str">
        <f>INDEX(Hosts!$A:$O,MATCH(Places!$C5203,Hosts!$A:$A,0),MATCH(Places!G$1,Hosts!$1:$1,0))</f>
        <v>No</v>
      </c>
      <c r="H5203" s="17">
        <v>23</v>
      </c>
      <c r="I5203" s="17" t="str">
        <f>INDEX(Neighborhoods!$A:$C,MATCH(Places!$H5203,Neighborhoods!$A:$A,0),MATCH(Places!I$1,Neighborhoods!$1:$1,0))</f>
        <v>Queens</v>
      </c>
      <c r="J5203" s="17" t="str">
        <f>INDEX(Neighborhoods!$A:$C,MATCH(Places!$H5203,Neighborhoods!$A:$A,0),MATCH(Places!J$1,Neighborhoods!$1:$1,0))</f>
        <v>Jamaica</v>
      </c>
      <c r="K5203" s="17" t="s">
        <v>1</v>
      </c>
      <c r="L5203" s="17" t="str">
        <f t="shared" si="324"/>
        <v>Yes</v>
      </c>
      <c r="M5203" s="17">
        <v>1</v>
      </c>
      <c r="N5203" s="17" t="str" cm="1">
        <f t="array" ref="N5203">_xlfn.IFS(M5203&lt;=2,"Small",M5203&lt;=5,"Medium",M5203&gt;5,"Large")</f>
        <v>Small</v>
      </c>
      <c r="O5203" s="65">
        <v>35</v>
      </c>
      <c r="P5203" s="87">
        <f t="shared" si="325"/>
        <v>0.03</v>
      </c>
      <c r="Q5203" s="68">
        <v>4.76</v>
      </c>
      <c r="R5203" s="68" t="str" cm="1">
        <f t="array" ref="R5203">_xlfn.SWITCH(ROUND(Q5203,0),5,"Excellent",4,"Good",3,"Ok","Bad")</f>
        <v>Excellent</v>
      </c>
      <c r="S5203" s="17">
        <v>115</v>
      </c>
      <c r="T5203" s="17" t="str">
        <f t="shared" si="326"/>
        <v>No</v>
      </c>
      <c r="U5203" s="82">
        <v>43697</v>
      </c>
      <c r="V5203" s="82">
        <v>44044</v>
      </c>
      <c r="W5203" s="17">
        <v>175</v>
      </c>
      <c r="X5203" s="17" t="str">
        <f t="shared" si="327"/>
        <v>Active</v>
      </c>
      <c r="Y5203" s="17" t="s">
        <v>15615</v>
      </c>
      <c r="Z5203" s="17"/>
    </row>
    <row r="5204" spans="1:26" x14ac:dyDescent="0.25">
      <c r="A5204">
        <v>5203</v>
      </c>
      <c r="B5204" s="17" t="s">
        <v>14090</v>
      </c>
      <c r="C5204" s="17">
        <v>392</v>
      </c>
      <c r="D5204" s="17" t="str">
        <f>INDEX(Hosts!$A:$O,MATCH(Places!$C5204,Hosts!$A:$A,0),MATCH(Places!D$1,Hosts!$1:$1,0))</f>
        <v>Within an hour</v>
      </c>
      <c r="E5204" s="87">
        <f>INDEX(Hosts!$A:$O,MATCH(Places!$C5204,Hosts!$A:$A,0),MATCH(Places!E$1,Hosts!$1:$1,0))</f>
        <v>1</v>
      </c>
      <c r="F5204" s="87">
        <f>INDEX(Hosts!$A:$O,MATCH(Places!$C5204,Hosts!$A:$A,0),MATCH(Places!F$1,Hosts!$1:$1,0))</f>
        <v>0.75</v>
      </c>
      <c r="G5204" s="17" t="str">
        <f>INDEX(Hosts!$A:$O,MATCH(Places!$C5204,Hosts!$A:$A,0),MATCH(Places!G$1,Hosts!$1:$1,0))</f>
        <v>No</v>
      </c>
      <c r="H5204" s="17">
        <v>19</v>
      </c>
      <c r="I5204" s="17" t="str">
        <f>INDEX(Neighborhoods!$A:$C,MATCH(Places!$H5204,Neighborhoods!$A:$A,0),MATCH(Places!I$1,Neighborhoods!$1:$1,0))</f>
        <v>Manhattan</v>
      </c>
      <c r="J5204" s="17" t="str">
        <f>INDEX(Neighborhoods!$A:$C,MATCH(Places!$H5204,Neighborhoods!$A:$A,0),MATCH(Places!J$1,Neighborhoods!$1:$1,0))</f>
        <v>Upper East Side</v>
      </c>
      <c r="K5204" s="17" t="s">
        <v>11822</v>
      </c>
      <c r="L5204" s="17" t="str">
        <f t="shared" si="324"/>
        <v>No</v>
      </c>
      <c r="M5204" s="17">
        <v>2</v>
      </c>
      <c r="N5204" s="17" t="str" cm="1">
        <f t="array" ref="N5204">_xlfn.IFS(M5204&lt;=2,"Small",M5204&lt;=5,"Medium",M5204&gt;5,"Large")</f>
        <v>Small</v>
      </c>
      <c r="O5204" s="65">
        <v>125</v>
      </c>
      <c r="P5204" s="87">
        <f t="shared" si="325"/>
        <v>0.03</v>
      </c>
      <c r="Q5204" s="68">
        <v>4.88</v>
      </c>
      <c r="R5204" s="68" t="str" cm="1">
        <f t="array" ref="R5204">_xlfn.SWITCH(ROUND(Q5204,0),5,"Excellent",4,"Good",3,"Ok","Bad")</f>
        <v>Excellent</v>
      </c>
      <c r="S5204" s="17">
        <v>8</v>
      </c>
      <c r="T5204" s="17" t="str">
        <f t="shared" si="326"/>
        <v>No</v>
      </c>
      <c r="U5204" s="82">
        <v>43710</v>
      </c>
      <c r="V5204" s="82">
        <v>43832</v>
      </c>
      <c r="W5204" s="17">
        <v>47</v>
      </c>
      <c r="X5204" s="17" t="str">
        <f t="shared" si="327"/>
        <v>Active</v>
      </c>
      <c r="Y5204" s="17" t="s">
        <v>15615</v>
      </c>
      <c r="Z5204" s="17"/>
    </row>
    <row r="5205" spans="1:26" x14ac:dyDescent="0.25">
      <c r="A5205">
        <v>5204</v>
      </c>
      <c r="B5205" s="17" t="s">
        <v>14459</v>
      </c>
      <c r="C5205" s="17">
        <v>3985</v>
      </c>
      <c r="D5205" s="17" t="str">
        <f>INDEX(Hosts!$A:$O,MATCH(Places!$C5205,Hosts!$A:$A,0),MATCH(Places!D$1,Hosts!$1:$1,0))</f>
        <v>Within an hour</v>
      </c>
      <c r="E5205" s="87">
        <f>INDEX(Hosts!$A:$O,MATCH(Places!$C5205,Hosts!$A:$A,0),MATCH(Places!E$1,Hosts!$1:$1,0))</f>
        <v>1</v>
      </c>
      <c r="F5205" s="87">
        <f>INDEX(Hosts!$A:$O,MATCH(Places!$C5205,Hosts!$A:$A,0),MATCH(Places!F$1,Hosts!$1:$1,0))</f>
        <v>0.97</v>
      </c>
      <c r="G5205" s="17" t="str">
        <f>INDEX(Hosts!$A:$O,MATCH(Places!$C5205,Hosts!$A:$A,0),MATCH(Places!G$1,Hosts!$1:$1,0))</f>
        <v>Yes</v>
      </c>
      <c r="H5205" s="17">
        <v>8</v>
      </c>
      <c r="I5205" s="17" t="str">
        <f>INDEX(Neighborhoods!$A:$C,MATCH(Places!$H5205,Neighborhoods!$A:$A,0),MATCH(Places!I$1,Neighborhoods!$1:$1,0))</f>
        <v>Brooklyn</v>
      </c>
      <c r="J5205" s="17" t="str">
        <f>INDEX(Neighborhoods!$A:$C,MATCH(Places!$H5205,Neighborhoods!$A:$A,0),MATCH(Places!J$1,Neighborhoods!$1:$1,0))</f>
        <v>Bushwick</v>
      </c>
      <c r="K5205" s="17" t="s">
        <v>1</v>
      </c>
      <c r="L5205" s="17" t="str">
        <f t="shared" si="324"/>
        <v>Yes</v>
      </c>
      <c r="M5205" s="17">
        <v>2</v>
      </c>
      <c r="N5205" s="17" t="str" cm="1">
        <f t="array" ref="N5205">_xlfn.IFS(M5205&lt;=2,"Small",M5205&lt;=5,"Medium",M5205&gt;5,"Large")</f>
        <v>Small</v>
      </c>
      <c r="O5205" s="65">
        <v>48</v>
      </c>
      <c r="P5205" s="87">
        <f t="shared" si="325"/>
        <v>0.03</v>
      </c>
      <c r="Q5205" s="68">
        <v>4.8899999999999997</v>
      </c>
      <c r="R5205" s="68" t="str" cm="1">
        <f t="array" ref="R5205">_xlfn.SWITCH(ROUND(Q5205,0),5,"Excellent",4,"Good",3,"Ok","Bad")</f>
        <v>Excellent</v>
      </c>
      <c r="S5205" s="17">
        <v>76</v>
      </c>
      <c r="T5205" s="17" t="str">
        <f t="shared" si="326"/>
        <v>No</v>
      </c>
      <c r="U5205" s="82">
        <v>43698</v>
      </c>
      <c r="V5205" s="82">
        <v>44045</v>
      </c>
      <c r="W5205" s="17">
        <v>16</v>
      </c>
      <c r="X5205" s="17" t="str">
        <f t="shared" si="327"/>
        <v>Active</v>
      </c>
      <c r="Y5205" s="17" t="s">
        <v>15616</v>
      </c>
      <c r="Z5205" s="17"/>
    </row>
    <row r="5206" spans="1:26" x14ac:dyDescent="0.25">
      <c r="A5206">
        <v>5205</v>
      </c>
      <c r="B5206" s="17" t="s">
        <v>13895</v>
      </c>
      <c r="C5206" s="17">
        <v>3984</v>
      </c>
      <c r="D5206" s="17" t="str">
        <f>INDEX(Hosts!$A:$O,MATCH(Places!$C5206,Hosts!$A:$A,0),MATCH(Places!D$1,Hosts!$1:$1,0))</f>
        <v>Within an hour</v>
      </c>
      <c r="E5206" s="87">
        <f>INDEX(Hosts!$A:$O,MATCH(Places!$C5206,Hosts!$A:$A,0),MATCH(Places!E$1,Hosts!$1:$1,0))</f>
        <v>1</v>
      </c>
      <c r="F5206" s="87">
        <f>INDEX(Hosts!$A:$O,MATCH(Places!$C5206,Hosts!$A:$A,0),MATCH(Places!F$1,Hosts!$1:$1,0))</f>
        <v>0.86</v>
      </c>
      <c r="G5206" s="17" t="str">
        <f>INDEX(Hosts!$A:$O,MATCH(Places!$C5206,Hosts!$A:$A,0),MATCH(Places!G$1,Hosts!$1:$1,0))</f>
        <v>No</v>
      </c>
      <c r="H5206" s="17">
        <v>8</v>
      </c>
      <c r="I5206" s="17" t="str">
        <f>INDEX(Neighborhoods!$A:$C,MATCH(Places!$H5206,Neighborhoods!$A:$A,0),MATCH(Places!I$1,Neighborhoods!$1:$1,0))</f>
        <v>Brooklyn</v>
      </c>
      <c r="J5206" s="17" t="str">
        <f>INDEX(Neighborhoods!$A:$C,MATCH(Places!$H5206,Neighborhoods!$A:$A,0),MATCH(Places!J$1,Neighborhoods!$1:$1,0))</f>
        <v>Bushwick</v>
      </c>
      <c r="K5206" s="17" t="s">
        <v>11822</v>
      </c>
      <c r="L5206" s="17" t="str">
        <f t="shared" si="324"/>
        <v>No</v>
      </c>
      <c r="M5206" s="17">
        <v>12</v>
      </c>
      <c r="N5206" s="17" t="str" cm="1">
        <f t="array" ref="N5206">_xlfn.IFS(M5206&lt;=2,"Small",M5206&lt;=5,"Medium",M5206&gt;5,"Large")</f>
        <v>Large</v>
      </c>
      <c r="O5206" s="65">
        <v>108</v>
      </c>
      <c r="P5206" s="87">
        <f t="shared" si="325"/>
        <v>0.03</v>
      </c>
      <c r="Q5206" s="68">
        <v>4.82</v>
      </c>
      <c r="R5206" s="68" t="str" cm="1">
        <f t="array" ref="R5206">_xlfn.SWITCH(ROUND(Q5206,0),5,"Excellent",4,"Good",3,"Ok","Bad")</f>
        <v>Excellent</v>
      </c>
      <c r="S5206" s="17">
        <v>11</v>
      </c>
      <c r="T5206" s="17" t="str">
        <f t="shared" si="326"/>
        <v>No</v>
      </c>
      <c r="U5206" s="82">
        <v>43702</v>
      </c>
      <c r="V5206" s="82">
        <v>43898</v>
      </c>
      <c r="W5206" s="17">
        <v>357</v>
      </c>
      <c r="X5206" s="17" t="str">
        <f t="shared" si="327"/>
        <v>Active</v>
      </c>
      <c r="Y5206" s="17" t="s">
        <v>15615</v>
      </c>
      <c r="Z5206" s="17"/>
    </row>
    <row r="5207" spans="1:26" x14ac:dyDescent="0.25">
      <c r="A5207">
        <v>5206</v>
      </c>
      <c r="B5207" s="17" t="s">
        <v>15496</v>
      </c>
      <c r="C5207" s="17">
        <v>3984</v>
      </c>
      <c r="D5207" s="17" t="str">
        <f>INDEX(Hosts!$A:$O,MATCH(Places!$C5207,Hosts!$A:$A,0),MATCH(Places!D$1,Hosts!$1:$1,0))</f>
        <v>Within an hour</v>
      </c>
      <c r="E5207" s="87">
        <f>INDEX(Hosts!$A:$O,MATCH(Places!$C5207,Hosts!$A:$A,0),MATCH(Places!E$1,Hosts!$1:$1,0))</f>
        <v>1</v>
      </c>
      <c r="F5207" s="87">
        <f>INDEX(Hosts!$A:$O,MATCH(Places!$C5207,Hosts!$A:$A,0),MATCH(Places!F$1,Hosts!$1:$1,0))</f>
        <v>0.86</v>
      </c>
      <c r="G5207" s="17" t="str">
        <f>INDEX(Hosts!$A:$O,MATCH(Places!$C5207,Hosts!$A:$A,0),MATCH(Places!G$1,Hosts!$1:$1,0))</f>
        <v>No</v>
      </c>
      <c r="H5207" s="17">
        <v>8</v>
      </c>
      <c r="I5207" s="17" t="str">
        <f>INDEX(Neighborhoods!$A:$C,MATCH(Places!$H5207,Neighborhoods!$A:$A,0),MATCH(Places!I$1,Neighborhoods!$1:$1,0))</f>
        <v>Brooklyn</v>
      </c>
      <c r="J5207" s="17" t="str">
        <f>INDEX(Neighborhoods!$A:$C,MATCH(Places!$H5207,Neighborhoods!$A:$A,0),MATCH(Places!J$1,Neighborhoods!$1:$1,0))</f>
        <v>Bushwick</v>
      </c>
      <c r="K5207" s="17" t="s">
        <v>11822</v>
      </c>
      <c r="L5207" s="17" t="str">
        <f t="shared" si="324"/>
        <v>No</v>
      </c>
      <c r="M5207" s="17">
        <v>11</v>
      </c>
      <c r="N5207" s="17" t="str" cm="1">
        <f t="array" ref="N5207">_xlfn.IFS(M5207&lt;=2,"Small",M5207&lt;=5,"Medium",M5207&gt;5,"Large")</f>
        <v>Large</v>
      </c>
      <c r="O5207" s="65">
        <v>99</v>
      </c>
      <c r="P5207" s="87">
        <f t="shared" si="325"/>
        <v>0.03</v>
      </c>
      <c r="Q5207" s="68">
        <v>4.75</v>
      </c>
      <c r="R5207" s="68" t="str" cm="1">
        <f t="array" ref="R5207">_xlfn.SWITCH(ROUND(Q5207,0),5,"Excellent",4,"Good",3,"Ok","Bad")</f>
        <v>Excellent</v>
      </c>
      <c r="S5207" s="17">
        <v>12</v>
      </c>
      <c r="T5207" s="17" t="str">
        <f t="shared" si="326"/>
        <v>No</v>
      </c>
      <c r="U5207" s="82">
        <v>43711</v>
      </c>
      <c r="V5207" s="82">
        <v>44043</v>
      </c>
      <c r="W5207" s="17">
        <v>346</v>
      </c>
      <c r="X5207" s="17" t="str">
        <f t="shared" si="327"/>
        <v>Active</v>
      </c>
      <c r="Y5207" s="17" t="s">
        <v>15615</v>
      </c>
      <c r="Z5207" s="17"/>
    </row>
    <row r="5208" spans="1:26" x14ac:dyDescent="0.25">
      <c r="A5208">
        <v>5207</v>
      </c>
      <c r="B5208" s="17" t="s">
        <v>13666</v>
      </c>
      <c r="C5208" s="17">
        <v>3402</v>
      </c>
      <c r="D5208" s="17" t="str">
        <f>INDEX(Hosts!$A:$O,MATCH(Places!$C5208,Hosts!$A:$A,0),MATCH(Places!D$1,Hosts!$1:$1,0))</f>
        <v>Within an hour</v>
      </c>
      <c r="E5208" s="87">
        <f>INDEX(Hosts!$A:$O,MATCH(Places!$C5208,Hosts!$A:$A,0),MATCH(Places!E$1,Hosts!$1:$1,0))</f>
        <v>1</v>
      </c>
      <c r="F5208" s="87">
        <f>INDEX(Hosts!$A:$O,MATCH(Places!$C5208,Hosts!$A:$A,0),MATCH(Places!F$1,Hosts!$1:$1,0))</f>
        <v>0.97</v>
      </c>
      <c r="G5208" s="17" t="str">
        <f>INDEX(Hosts!$A:$O,MATCH(Places!$C5208,Hosts!$A:$A,0),MATCH(Places!G$1,Hosts!$1:$1,0))</f>
        <v>Yes</v>
      </c>
      <c r="H5208" s="17">
        <v>12</v>
      </c>
      <c r="I5208" s="17" t="str">
        <f>INDEX(Neighborhoods!$A:$C,MATCH(Places!$H5208,Neighborhoods!$A:$A,0),MATCH(Places!I$1,Neighborhoods!$1:$1,0))</f>
        <v>Brooklyn</v>
      </c>
      <c r="J5208" s="17" t="str">
        <f>INDEX(Neighborhoods!$A:$C,MATCH(Places!$H5208,Neighborhoods!$A:$A,0),MATCH(Places!J$1,Neighborhoods!$1:$1,0))</f>
        <v>Williamsburg</v>
      </c>
      <c r="K5208" s="17" t="s">
        <v>11822</v>
      </c>
      <c r="L5208" s="17" t="str">
        <f t="shared" si="324"/>
        <v>No</v>
      </c>
      <c r="M5208" s="17">
        <v>3</v>
      </c>
      <c r="N5208" s="17" t="str" cm="1">
        <f t="array" ref="N5208">_xlfn.IFS(M5208&lt;=2,"Small",M5208&lt;=5,"Medium",M5208&gt;5,"Large")</f>
        <v>Medium</v>
      </c>
      <c r="O5208" s="65">
        <v>137</v>
      </c>
      <c r="P5208" s="87">
        <f t="shared" si="325"/>
        <v>0.03</v>
      </c>
      <c r="Q5208" s="68">
        <v>4.92</v>
      </c>
      <c r="R5208" s="68" t="str" cm="1">
        <f t="array" ref="R5208">_xlfn.SWITCH(ROUND(Q5208,0),5,"Excellent",4,"Good",3,"Ok","Bad")</f>
        <v>Excellent</v>
      </c>
      <c r="S5208" s="17">
        <v>108</v>
      </c>
      <c r="T5208" s="17" t="str">
        <f t="shared" si="326"/>
        <v>Yes</v>
      </c>
      <c r="U5208" s="82">
        <v>43699</v>
      </c>
      <c r="V5208" s="82">
        <v>44049</v>
      </c>
      <c r="W5208" s="17">
        <v>173</v>
      </c>
      <c r="X5208" s="17" t="str">
        <f t="shared" si="327"/>
        <v>Active</v>
      </c>
      <c r="Y5208" s="17" t="s">
        <v>15615</v>
      </c>
      <c r="Z5208" s="17"/>
    </row>
    <row r="5209" spans="1:26" x14ac:dyDescent="0.25">
      <c r="A5209">
        <v>5208</v>
      </c>
      <c r="B5209" s="17" t="s">
        <v>14779</v>
      </c>
      <c r="C5209" s="17">
        <v>1376</v>
      </c>
      <c r="D5209" s="17" t="str">
        <f>INDEX(Hosts!$A:$O,MATCH(Places!$C5209,Hosts!$A:$A,0),MATCH(Places!D$1,Hosts!$1:$1,0))</f>
        <v>Within an hour</v>
      </c>
      <c r="E5209" s="87">
        <f>INDEX(Hosts!$A:$O,MATCH(Places!$C5209,Hosts!$A:$A,0),MATCH(Places!E$1,Hosts!$1:$1,0))</f>
        <v>1</v>
      </c>
      <c r="F5209" s="87">
        <f>INDEX(Hosts!$A:$O,MATCH(Places!$C5209,Hosts!$A:$A,0),MATCH(Places!F$1,Hosts!$1:$1,0))</f>
        <v>0.62</v>
      </c>
      <c r="G5209" s="17" t="str">
        <f>INDEX(Hosts!$A:$O,MATCH(Places!$C5209,Hosts!$A:$A,0),MATCH(Places!G$1,Hosts!$1:$1,0))</f>
        <v>No</v>
      </c>
      <c r="H5209" s="17">
        <v>20</v>
      </c>
      <c r="I5209" s="17" t="str">
        <f>INDEX(Neighborhoods!$A:$C,MATCH(Places!$H5209,Neighborhoods!$A:$A,0),MATCH(Places!I$1,Neighborhoods!$1:$1,0))</f>
        <v>Manhattan</v>
      </c>
      <c r="J5209" s="17" t="str">
        <f>INDEX(Neighborhoods!$A:$C,MATCH(Places!$H5209,Neighborhoods!$A:$A,0),MATCH(Places!J$1,Neighborhoods!$1:$1,0))</f>
        <v>Upper West Side</v>
      </c>
      <c r="K5209" s="17" t="s">
        <v>11822</v>
      </c>
      <c r="L5209" s="17" t="str">
        <f t="shared" si="324"/>
        <v>No</v>
      </c>
      <c r="M5209" s="17">
        <v>4</v>
      </c>
      <c r="N5209" s="17" t="str" cm="1">
        <f t="array" ref="N5209">_xlfn.IFS(M5209&lt;=2,"Small",M5209&lt;=5,"Medium",M5209&gt;5,"Large")</f>
        <v>Medium</v>
      </c>
      <c r="O5209" s="65">
        <v>129</v>
      </c>
      <c r="P5209" s="87">
        <f t="shared" si="325"/>
        <v>0.03</v>
      </c>
      <c r="Q5209" s="68">
        <v>4.8</v>
      </c>
      <c r="R5209" s="68" t="str" cm="1">
        <f t="array" ref="R5209">_xlfn.SWITCH(ROUND(Q5209,0),5,"Excellent",4,"Good",3,"Ok","Bad")</f>
        <v>Excellent</v>
      </c>
      <c r="S5209" s="17">
        <v>5</v>
      </c>
      <c r="T5209" s="17" t="str">
        <f t="shared" si="326"/>
        <v>No</v>
      </c>
      <c r="U5209" s="82">
        <v>43775</v>
      </c>
      <c r="V5209" s="82">
        <v>44043</v>
      </c>
      <c r="W5209" s="17">
        <v>229</v>
      </c>
      <c r="X5209" s="17" t="str">
        <f t="shared" si="327"/>
        <v>Active</v>
      </c>
      <c r="Y5209" s="17" t="s">
        <v>15615</v>
      </c>
      <c r="Z5209" s="17"/>
    </row>
    <row r="5210" spans="1:26" x14ac:dyDescent="0.25">
      <c r="A5210">
        <v>5209</v>
      </c>
      <c r="B5210" s="17" t="s">
        <v>14801</v>
      </c>
      <c r="C5210" s="17">
        <v>3832</v>
      </c>
      <c r="D5210" s="17" t="str">
        <f>INDEX(Hosts!$A:$O,MATCH(Places!$C5210,Hosts!$A:$A,0),MATCH(Places!D$1,Hosts!$1:$1,0))</f>
        <v>Within an hour</v>
      </c>
      <c r="E5210" s="87">
        <f>INDEX(Hosts!$A:$O,MATCH(Places!$C5210,Hosts!$A:$A,0),MATCH(Places!E$1,Hosts!$1:$1,0))</f>
        <v>0.88</v>
      </c>
      <c r="F5210" s="87">
        <f>INDEX(Hosts!$A:$O,MATCH(Places!$C5210,Hosts!$A:$A,0),MATCH(Places!F$1,Hosts!$1:$1,0))</f>
        <v>1</v>
      </c>
      <c r="G5210" s="17" t="str">
        <f>INDEX(Hosts!$A:$O,MATCH(Places!$C5210,Hosts!$A:$A,0),MATCH(Places!G$1,Hosts!$1:$1,0))</f>
        <v>No</v>
      </c>
      <c r="H5210" s="17">
        <v>11</v>
      </c>
      <c r="I5210" s="17" t="str">
        <f>INDEX(Neighborhoods!$A:$C,MATCH(Places!$H5210,Neighborhoods!$A:$A,0),MATCH(Places!I$1,Neighborhoods!$1:$1,0))</f>
        <v>Brooklyn</v>
      </c>
      <c r="J5210" s="17" t="str">
        <f>INDEX(Neighborhoods!$A:$C,MATCH(Places!$H5210,Neighborhoods!$A:$A,0),MATCH(Places!J$1,Neighborhoods!$1:$1,0))</f>
        <v>Greenpoint</v>
      </c>
      <c r="K5210" s="17" t="s">
        <v>11822</v>
      </c>
      <c r="L5210" s="17" t="str">
        <f t="shared" si="324"/>
        <v>No</v>
      </c>
      <c r="M5210" s="17">
        <v>6</v>
      </c>
      <c r="N5210" s="17" t="str" cm="1">
        <f t="array" ref="N5210">_xlfn.IFS(M5210&lt;=2,"Small",M5210&lt;=5,"Medium",M5210&gt;5,"Large")</f>
        <v>Large</v>
      </c>
      <c r="O5210" s="65">
        <v>263</v>
      </c>
      <c r="P5210" s="87">
        <f t="shared" si="325"/>
        <v>0.04</v>
      </c>
      <c r="Q5210" s="68">
        <v>4.92</v>
      </c>
      <c r="R5210" s="68" t="str" cm="1">
        <f t="array" ref="R5210">_xlfn.SWITCH(ROUND(Q5210,0),5,"Excellent",4,"Good",3,"Ok","Bad")</f>
        <v>Excellent</v>
      </c>
      <c r="S5210" s="17">
        <v>25</v>
      </c>
      <c r="T5210" s="17" t="str">
        <f t="shared" si="326"/>
        <v>No</v>
      </c>
      <c r="U5210" s="82">
        <v>43716</v>
      </c>
      <c r="V5210" s="82">
        <v>44033</v>
      </c>
      <c r="W5210" s="17">
        <v>262</v>
      </c>
      <c r="X5210" s="17" t="str">
        <f t="shared" si="327"/>
        <v>Active</v>
      </c>
      <c r="Y5210" s="17" t="s">
        <v>15616</v>
      </c>
      <c r="Z5210" s="17"/>
    </row>
    <row r="5211" spans="1:26" x14ac:dyDescent="0.25">
      <c r="A5211">
        <v>5210</v>
      </c>
      <c r="B5211" s="17" t="s">
        <v>14368</v>
      </c>
      <c r="C5211" s="17">
        <v>1701</v>
      </c>
      <c r="D5211" s="17" t="str">
        <f>INDEX(Hosts!$A:$O,MATCH(Places!$C5211,Hosts!$A:$A,0),MATCH(Places!D$1,Hosts!$1:$1,0))</f>
        <v>Within an hour</v>
      </c>
      <c r="E5211" s="87">
        <f>INDEX(Hosts!$A:$O,MATCH(Places!$C5211,Hosts!$A:$A,0),MATCH(Places!E$1,Hosts!$1:$1,0))</f>
        <v>1</v>
      </c>
      <c r="F5211" s="87">
        <f>INDEX(Hosts!$A:$O,MATCH(Places!$C5211,Hosts!$A:$A,0),MATCH(Places!F$1,Hosts!$1:$1,0))</f>
        <v>0.97</v>
      </c>
      <c r="G5211" s="17" t="str">
        <f>INDEX(Hosts!$A:$O,MATCH(Places!$C5211,Hosts!$A:$A,0),MATCH(Places!G$1,Hosts!$1:$1,0))</f>
        <v>Yes</v>
      </c>
      <c r="H5211" s="17">
        <v>21</v>
      </c>
      <c r="I5211" s="17" t="str">
        <f>INDEX(Neighborhoods!$A:$C,MATCH(Places!$H5211,Neighborhoods!$A:$A,0),MATCH(Places!I$1,Neighborhoods!$1:$1,0))</f>
        <v>Queens</v>
      </c>
      <c r="J5211" s="17" t="str">
        <f>INDEX(Neighborhoods!$A:$C,MATCH(Places!$H5211,Neighborhoods!$A:$A,0),MATCH(Places!J$1,Neighborhoods!$1:$1,0))</f>
        <v>Astoria</v>
      </c>
      <c r="K5211" s="17" t="s">
        <v>1</v>
      </c>
      <c r="L5211" s="17" t="str">
        <f t="shared" si="324"/>
        <v>Yes</v>
      </c>
      <c r="M5211" s="17">
        <v>1</v>
      </c>
      <c r="N5211" s="17" t="str" cm="1">
        <f t="array" ref="N5211">_xlfn.IFS(M5211&lt;=2,"Small",M5211&lt;=5,"Medium",M5211&gt;5,"Large")</f>
        <v>Small</v>
      </c>
      <c r="O5211" s="65">
        <v>34</v>
      </c>
      <c r="P5211" s="87">
        <f t="shared" si="325"/>
        <v>0.03</v>
      </c>
      <c r="Q5211" s="68">
        <v>5</v>
      </c>
      <c r="R5211" s="68" t="str" cm="1">
        <f t="array" ref="R5211">_xlfn.SWITCH(ROUND(Q5211,0),5,"Excellent",4,"Good",3,"Ok","Bad")</f>
        <v>Excellent</v>
      </c>
      <c r="S5211" s="17">
        <v>28</v>
      </c>
      <c r="T5211" s="17" t="str">
        <f t="shared" si="326"/>
        <v>No</v>
      </c>
      <c r="U5211" s="82">
        <v>43721</v>
      </c>
      <c r="V5211" s="82">
        <v>44051</v>
      </c>
      <c r="W5211" s="17">
        <v>138</v>
      </c>
      <c r="X5211" s="17" t="str">
        <f t="shared" si="327"/>
        <v>Active</v>
      </c>
      <c r="Y5211" s="17" t="s">
        <v>15616</v>
      </c>
      <c r="Z5211" s="17"/>
    </row>
    <row r="5212" spans="1:26" x14ac:dyDescent="0.25">
      <c r="A5212">
        <v>5211</v>
      </c>
      <c r="B5212" s="17" t="s">
        <v>15058</v>
      </c>
      <c r="C5212" s="17">
        <v>1610</v>
      </c>
      <c r="D5212" s="17" t="str">
        <f>INDEX(Hosts!$A:$O,MATCH(Places!$C5212,Hosts!$A:$A,0),MATCH(Places!D$1,Hosts!$1:$1,0))</f>
        <v>Within a day</v>
      </c>
      <c r="E5212" s="87">
        <f>INDEX(Hosts!$A:$O,MATCH(Places!$C5212,Hosts!$A:$A,0),MATCH(Places!E$1,Hosts!$1:$1,0))</f>
        <v>1</v>
      </c>
      <c r="F5212" s="87">
        <f>INDEX(Hosts!$A:$O,MATCH(Places!$C5212,Hosts!$A:$A,0),MATCH(Places!F$1,Hosts!$1:$1,0))</f>
        <v>0.8</v>
      </c>
      <c r="G5212" s="17" t="str">
        <f>INDEX(Hosts!$A:$O,MATCH(Places!$C5212,Hosts!$A:$A,0),MATCH(Places!G$1,Hosts!$1:$1,0))</f>
        <v>No</v>
      </c>
      <c r="H5212" s="17">
        <v>12</v>
      </c>
      <c r="I5212" s="17" t="str">
        <f>INDEX(Neighborhoods!$A:$C,MATCH(Places!$H5212,Neighborhoods!$A:$A,0),MATCH(Places!I$1,Neighborhoods!$1:$1,0))</f>
        <v>Brooklyn</v>
      </c>
      <c r="J5212" s="17" t="str">
        <f>INDEX(Neighborhoods!$A:$C,MATCH(Places!$H5212,Neighborhoods!$A:$A,0),MATCH(Places!J$1,Neighborhoods!$1:$1,0))</f>
        <v>Williamsburg</v>
      </c>
      <c r="K5212" s="17" t="s">
        <v>11822</v>
      </c>
      <c r="L5212" s="17" t="str">
        <f t="shared" si="324"/>
        <v>No</v>
      </c>
      <c r="M5212" s="17">
        <v>4</v>
      </c>
      <c r="N5212" s="17" t="str" cm="1">
        <f t="array" ref="N5212">_xlfn.IFS(M5212&lt;=2,"Small",M5212&lt;=5,"Medium",M5212&gt;5,"Large")</f>
        <v>Medium</v>
      </c>
      <c r="O5212" s="65">
        <v>300</v>
      </c>
      <c r="P5212" s="87">
        <f t="shared" si="325"/>
        <v>0.04</v>
      </c>
      <c r="Q5212" s="68">
        <v>5</v>
      </c>
      <c r="R5212" s="68" t="str" cm="1">
        <f t="array" ref="R5212">_xlfn.SWITCH(ROUND(Q5212,0),5,"Excellent",4,"Good",3,"Ok","Bad")</f>
        <v>Excellent</v>
      </c>
      <c r="S5212" s="17">
        <v>6</v>
      </c>
      <c r="T5212" s="17" t="str">
        <f t="shared" si="326"/>
        <v>No</v>
      </c>
      <c r="U5212" s="82">
        <v>43744</v>
      </c>
      <c r="V5212" s="82">
        <v>44017</v>
      </c>
      <c r="W5212" s="17">
        <v>71</v>
      </c>
      <c r="X5212" s="17" t="str">
        <f t="shared" si="327"/>
        <v>Active</v>
      </c>
      <c r="Y5212" s="17" t="s">
        <v>15615</v>
      </c>
      <c r="Z5212" s="17"/>
    </row>
    <row r="5213" spans="1:26" x14ac:dyDescent="0.25">
      <c r="A5213">
        <v>5212</v>
      </c>
      <c r="B5213" s="17" t="s">
        <v>13849</v>
      </c>
      <c r="C5213" s="17">
        <v>360</v>
      </c>
      <c r="D5213" s="17" t="str">
        <f>INDEX(Hosts!$A:$O,MATCH(Places!$C5213,Hosts!$A:$A,0),MATCH(Places!D$1,Hosts!$1:$1,0))</f>
        <v>A few days or more</v>
      </c>
      <c r="E5213" s="87">
        <f>INDEX(Hosts!$A:$O,MATCH(Places!$C5213,Hosts!$A:$A,0),MATCH(Places!E$1,Hosts!$1:$1,0))</f>
        <v>0.4</v>
      </c>
      <c r="F5213" s="87">
        <f>INDEX(Hosts!$A:$O,MATCH(Places!$C5213,Hosts!$A:$A,0),MATCH(Places!F$1,Hosts!$1:$1,0))</f>
        <v>0.75</v>
      </c>
      <c r="G5213" s="17" t="str">
        <f>INDEX(Hosts!$A:$O,MATCH(Places!$C5213,Hosts!$A:$A,0),MATCH(Places!G$1,Hosts!$1:$1,0))</f>
        <v>Yes</v>
      </c>
      <c r="H5213" s="17">
        <v>16</v>
      </c>
      <c r="I5213" s="17" t="str">
        <f>INDEX(Neighborhoods!$A:$C,MATCH(Places!$H5213,Neighborhoods!$A:$A,0),MATCH(Places!I$1,Neighborhoods!$1:$1,0))</f>
        <v>Manhattan</v>
      </c>
      <c r="J5213" s="17" t="str">
        <f>INDEX(Neighborhoods!$A:$C,MATCH(Places!$H5213,Neighborhoods!$A:$A,0),MATCH(Places!J$1,Neighborhoods!$1:$1,0))</f>
        <v>Harlem</v>
      </c>
      <c r="K5213" s="17" t="s">
        <v>1</v>
      </c>
      <c r="L5213" s="17" t="str">
        <f t="shared" si="324"/>
        <v>Yes</v>
      </c>
      <c r="M5213" s="17">
        <v>2</v>
      </c>
      <c r="N5213" s="17" t="str" cm="1">
        <f t="array" ref="N5213">_xlfn.IFS(M5213&lt;=2,"Small",M5213&lt;=5,"Medium",M5213&gt;5,"Large")</f>
        <v>Small</v>
      </c>
      <c r="O5213" s="65">
        <v>70</v>
      </c>
      <c r="P5213" s="87">
        <f t="shared" si="325"/>
        <v>0.03</v>
      </c>
      <c r="Q5213" s="68">
        <v>4.67</v>
      </c>
      <c r="R5213" s="68" t="str" cm="1">
        <f t="array" ref="R5213">_xlfn.SWITCH(ROUND(Q5213,0),5,"Excellent",4,"Good",3,"Ok","Bad")</f>
        <v>Excellent</v>
      </c>
      <c r="S5213" s="17">
        <v>3</v>
      </c>
      <c r="T5213" s="17" t="str">
        <f t="shared" si="326"/>
        <v>No</v>
      </c>
      <c r="U5213" s="82">
        <v>43715</v>
      </c>
      <c r="V5213" s="82">
        <v>43728</v>
      </c>
      <c r="W5213" s="17">
        <v>180</v>
      </c>
      <c r="X5213" s="17" t="str">
        <f t="shared" si="327"/>
        <v>Active</v>
      </c>
      <c r="Y5213" s="17" t="s">
        <v>15616</v>
      </c>
      <c r="Z5213" s="17"/>
    </row>
    <row r="5214" spans="1:26" x14ac:dyDescent="0.25">
      <c r="A5214">
        <v>5213</v>
      </c>
      <c r="B5214" s="17" t="s">
        <v>14080</v>
      </c>
      <c r="C5214" s="17">
        <v>3944</v>
      </c>
      <c r="D5214" s="17" t="str">
        <f>INDEX(Hosts!$A:$O,MATCH(Places!$C5214,Hosts!$A:$A,0),MATCH(Places!D$1,Hosts!$1:$1,0))</f>
        <v>Within a day</v>
      </c>
      <c r="E5214" s="87">
        <f>INDEX(Hosts!$A:$O,MATCH(Places!$C5214,Hosts!$A:$A,0),MATCH(Places!E$1,Hosts!$1:$1,0))</f>
        <v>0.64</v>
      </c>
      <c r="F5214" s="87">
        <f>INDEX(Hosts!$A:$O,MATCH(Places!$C5214,Hosts!$A:$A,0),MATCH(Places!F$1,Hosts!$1:$1,0))</f>
        <v>0.85</v>
      </c>
      <c r="G5214" s="17" t="str">
        <f>INDEX(Hosts!$A:$O,MATCH(Places!$C5214,Hosts!$A:$A,0),MATCH(Places!G$1,Hosts!$1:$1,0))</f>
        <v>No</v>
      </c>
      <c r="H5214" s="17">
        <v>7</v>
      </c>
      <c r="I5214" s="17" t="str">
        <f>INDEX(Neighborhoods!$A:$C,MATCH(Places!$H5214,Neighborhoods!$A:$A,0),MATCH(Places!I$1,Neighborhoods!$1:$1,0))</f>
        <v>Brooklyn</v>
      </c>
      <c r="J5214" s="17" t="str">
        <f>INDEX(Neighborhoods!$A:$C,MATCH(Places!$H5214,Neighborhoods!$A:$A,0),MATCH(Places!J$1,Neighborhoods!$1:$1,0))</f>
        <v>Bedford-Stuyvesant</v>
      </c>
      <c r="K5214" s="17" t="s">
        <v>1</v>
      </c>
      <c r="L5214" s="17" t="str">
        <f t="shared" si="324"/>
        <v>Yes</v>
      </c>
      <c r="M5214" s="17">
        <v>3</v>
      </c>
      <c r="N5214" s="17" t="str" cm="1">
        <f t="array" ref="N5214">_xlfn.IFS(M5214&lt;=2,"Small",M5214&lt;=5,"Medium",M5214&gt;5,"Large")</f>
        <v>Medium</v>
      </c>
      <c r="O5214" s="65">
        <v>31</v>
      </c>
      <c r="P5214" s="87">
        <f t="shared" si="325"/>
        <v>0.03</v>
      </c>
      <c r="Q5214" s="68">
        <v>4.6399999999999997</v>
      </c>
      <c r="R5214" s="68" t="str" cm="1">
        <f t="array" ref="R5214">_xlfn.SWITCH(ROUND(Q5214,0),5,"Excellent",4,"Good",3,"Ok","Bad")</f>
        <v>Excellent</v>
      </c>
      <c r="S5214" s="17">
        <v>36</v>
      </c>
      <c r="T5214" s="17" t="str">
        <f t="shared" si="326"/>
        <v>No</v>
      </c>
      <c r="U5214" s="82">
        <v>43711</v>
      </c>
      <c r="V5214" s="82">
        <v>44037</v>
      </c>
      <c r="W5214" s="17">
        <v>70</v>
      </c>
      <c r="X5214" s="17" t="str">
        <f t="shared" si="327"/>
        <v>Active</v>
      </c>
      <c r="Y5214" s="17" t="s">
        <v>15615</v>
      </c>
      <c r="Z5214" s="17"/>
    </row>
    <row r="5215" spans="1:26" x14ac:dyDescent="0.25">
      <c r="A5215">
        <v>5214</v>
      </c>
      <c r="B5215" s="17" t="s">
        <v>13408</v>
      </c>
      <c r="C5215" s="17">
        <v>3934</v>
      </c>
      <c r="D5215" s="17" t="str">
        <f>INDEX(Hosts!$A:$O,MATCH(Places!$C5215,Hosts!$A:$A,0),MATCH(Places!D$1,Hosts!$1:$1,0))</f>
        <v>Within an hour</v>
      </c>
      <c r="E5215" s="87">
        <f>INDEX(Hosts!$A:$O,MATCH(Places!$C5215,Hosts!$A:$A,0),MATCH(Places!E$1,Hosts!$1:$1,0))</f>
        <v>1</v>
      </c>
      <c r="F5215" s="87">
        <f>INDEX(Hosts!$A:$O,MATCH(Places!$C5215,Hosts!$A:$A,0),MATCH(Places!F$1,Hosts!$1:$1,0))</f>
        <v>0.99</v>
      </c>
      <c r="G5215" s="17" t="str">
        <f>INDEX(Hosts!$A:$O,MATCH(Places!$C5215,Hosts!$A:$A,0),MATCH(Places!G$1,Hosts!$1:$1,0))</f>
        <v>Yes</v>
      </c>
      <c r="H5215" s="17">
        <v>7</v>
      </c>
      <c r="I5215" s="17" t="str">
        <f>INDEX(Neighborhoods!$A:$C,MATCH(Places!$H5215,Neighborhoods!$A:$A,0),MATCH(Places!I$1,Neighborhoods!$1:$1,0))</f>
        <v>Brooklyn</v>
      </c>
      <c r="J5215" s="17" t="str">
        <f>INDEX(Neighborhoods!$A:$C,MATCH(Places!$H5215,Neighborhoods!$A:$A,0),MATCH(Places!J$1,Neighborhoods!$1:$1,0))</f>
        <v>Bedford-Stuyvesant</v>
      </c>
      <c r="K5215" s="17" t="s">
        <v>1</v>
      </c>
      <c r="L5215" s="17" t="str">
        <f t="shared" si="324"/>
        <v>Yes</v>
      </c>
      <c r="M5215" s="17">
        <v>1</v>
      </c>
      <c r="N5215" s="17" t="str" cm="1">
        <f t="array" ref="N5215">_xlfn.IFS(M5215&lt;=2,"Small",M5215&lt;=5,"Medium",M5215&gt;5,"Large")</f>
        <v>Small</v>
      </c>
      <c r="O5215" s="65">
        <v>39</v>
      </c>
      <c r="P5215" s="87">
        <f t="shared" si="325"/>
        <v>0.03</v>
      </c>
      <c r="Q5215" s="68">
        <v>5</v>
      </c>
      <c r="R5215" s="68" t="str" cm="1">
        <f t="array" ref="R5215">_xlfn.SWITCH(ROUND(Q5215,0),5,"Excellent",4,"Good",3,"Ok","Bad")</f>
        <v>Excellent</v>
      </c>
      <c r="S5215" s="17">
        <v>16</v>
      </c>
      <c r="T5215" s="17" t="str">
        <f t="shared" si="326"/>
        <v>No</v>
      </c>
      <c r="U5215" s="82">
        <v>43766</v>
      </c>
      <c r="V5215" s="82">
        <v>43976</v>
      </c>
      <c r="W5215" s="17">
        <v>155</v>
      </c>
      <c r="X5215" s="17" t="str">
        <f t="shared" si="327"/>
        <v>Active</v>
      </c>
      <c r="Y5215" s="17" t="s">
        <v>15616</v>
      </c>
      <c r="Z5215" s="17"/>
    </row>
    <row r="5216" spans="1:26" x14ac:dyDescent="0.25">
      <c r="A5216">
        <v>5215</v>
      </c>
      <c r="B5216" s="17" t="s">
        <v>13887</v>
      </c>
      <c r="C5216" s="17">
        <v>3427</v>
      </c>
      <c r="D5216" s="17" t="str">
        <f>INDEX(Hosts!$A:$O,MATCH(Places!$C5216,Hosts!$A:$A,0),MATCH(Places!D$1,Hosts!$1:$1,0))</f>
        <v>Within a few hours</v>
      </c>
      <c r="E5216" s="87">
        <f>INDEX(Hosts!$A:$O,MATCH(Places!$C5216,Hosts!$A:$A,0),MATCH(Places!E$1,Hosts!$1:$1,0))</f>
        <v>0.8</v>
      </c>
      <c r="F5216" s="87">
        <f>INDEX(Hosts!$A:$O,MATCH(Places!$C5216,Hosts!$A:$A,0),MATCH(Places!F$1,Hosts!$1:$1,0))</f>
        <v>0.95</v>
      </c>
      <c r="G5216" s="17" t="str">
        <f>INDEX(Hosts!$A:$O,MATCH(Places!$C5216,Hosts!$A:$A,0),MATCH(Places!G$1,Hosts!$1:$1,0))</f>
        <v>No</v>
      </c>
      <c r="H5216" s="17">
        <v>16</v>
      </c>
      <c r="I5216" s="17" t="str">
        <f>INDEX(Neighborhoods!$A:$C,MATCH(Places!$H5216,Neighborhoods!$A:$A,0),MATCH(Places!I$1,Neighborhoods!$1:$1,0))</f>
        <v>Manhattan</v>
      </c>
      <c r="J5216" s="17" t="str">
        <f>INDEX(Neighborhoods!$A:$C,MATCH(Places!$H5216,Neighborhoods!$A:$A,0),MATCH(Places!J$1,Neighborhoods!$1:$1,0))</f>
        <v>Harlem</v>
      </c>
      <c r="K5216" s="17" t="s">
        <v>11822</v>
      </c>
      <c r="L5216" s="17" t="str">
        <f t="shared" si="324"/>
        <v>No</v>
      </c>
      <c r="M5216" s="17">
        <v>6</v>
      </c>
      <c r="N5216" s="17" t="str" cm="1">
        <f t="array" ref="N5216">_xlfn.IFS(M5216&lt;=2,"Small",M5216&lt;=5,"Medium",M5216&gt;5,"Large")</f>
        <v>Large</v>
      </c>
      <c r="O5216" s="65">
        <v>150</v>
      </c>
      <c r="P5216" s="87">
        <f t="shared" si="325"/>
        <v>0.03</v>
      </c>
      <c r="Q5216" s="68">
        <v>4.67</v>
      </c>
      <c r="R5216" s="68" t="str" cm="1">
        <f t="array" ref="R5216">_xlfn.SWITCH(ROUND(Q5216,0),5,"Excellent",4,"Good",3,"Ok","Bad")</f>
        <v>Excellent</v>
      </c>
      <c r="S5216" s="17">
        <v>9</v>
      </c>
      <c r="T5216" s="17" t="str">
        <f t="shared" si="326"/>
        <v>No</v>
      </c>
      <c r="U5216" s="82">
        <v>43728</v>
      </c>
      <c r="V5216" s="82">
        <v>43906</v>
      </c>
      <c r="W5216" s="17">
        <v>48</v>
      </c>
      <c r="X5216" s="17" t="str">
        <f t="shared" si="327"/>
        <v>Active</v>
      </c>
      <c r="Y5216" s="17" t="s">
        <v>15615</v>
      </c>
      <c r="Z5216" s="17"/>
    </row>
    <row r="5217" spans="1:26" x14ac:dyDescent="0.25">
      <c r="A5217">
        <v>5216</v>
      </c>
      <c r="B5217" s="17" t="s">
        <v>13512</v>
      </c>
      <c r="C5217" s="17">
        <v>1902</v>
      </c>
      <c r="D5217" s="17" t="str">
        <f>INDEX(Hosts!$A:$O,MATCH(Places!$C5217,Hosts!$A:$A,0),MATCH(Places!D$1,Hosts!$1:$1,0))</f>
        <v>Within an hour</v>
      </c>
      <c r="E5217" s="87">
        <f>INDEX(Hosts!$A:$O,MATCH(Places!$C5217,Hosts!$A:$A,0),MATCH(Places!E$1,Hosts!$1:$1,0))</f>
        <v>1</v>
      </c>
      <c r="F5217" s="87">
        <f>INDEX(Hosts!$A:$O,MATCH(Places!$C5217,Hosts!$A:$A,0),MATCH(Places!F$1,Hosts!$1:$1,0))</f>
        <v>0.97</v>
      </c>
      <c r="G5217" s="17" t="str">
        <f>INDEX(Hosts!$A:$O,MATCH(Places!$C5217,Hosts!$A:$A,0),MATCH(Places!G$1,Hosts!$1:$1,0))</f>
        <v>Yes</v>
      </c>
      <c r="H5217" s="17">
        <v>18</v>
      </c>
      <c r="I5217" s="17" t="str">
        <f>INDEX(Neighborhoods!$A:$C,MATCH(Places!$H5217,Neighborhoods!$A:$A,0),MATCH(Places!I$1,Neighborhoods!$1:$1,0))</f>
        <v>Manhattan</v>
      </c>
      <c r="J5217" s="17" t="str">
        <f>INDEX(Neighborhoods!$A:$C,MATCH(Places!$H5217,Neighborhoods!$A:$A,0),MATCH(Places!J$1,Neighborhoods!$1:$1,0))</f>
        <v>Midtown</v>
      </c>
      <c r="K5217" s="17" t="s">
        <v>1</v>
      </c>
      <c r="L5217" s="17" t="str">
        <f t="shared" si="324"/>
        <v>Yes</v>
      </c>
      <c r="M5217" s="17">
        <v>2</v>
      </c>
      <c r="N5217" s="17" t="str" cm="1">
        <f t="array" ref="N5217">_xlfn.IFS(M5217&lt;=2,"Small",M5217&lt;=5,"Medium",M5217&gt;5,"Large")</f>
        <v>Small</v>
      </c>
      <c r="O5217" s="65">
        <v>64</v>
      </c>
      <c r="P5217" s="87">
        <f t="shared" si="325"/>
        <v>0.03</v>
      </c>
      <c r="Q5217" s="68">
        <v>4.82</v>
      </c>
      <c r="R5217" s="68" t="str" cm="1">
        <f t="array" ref="R5217">_xlfn.SWITCH(ROUND(Q5217,0),5,"Excellent",4,"Good",3,"Ok","Bad")</f>
        <v>Excellent</v>
      </c>
      <c r="S5217" s="17">
        <v>22</v>
      </c>
      <c r="T5217" s="17" t="str">
        <f t="shared" si="326"/>
        <v>No</v>
      </c>
      <c r="U5217" s="82">
        <v>43755</v>
      </c>
      <c r="V5217" s="82">
        <v>43856</v>
      </c>
      <c r="W5217" s="17">
        <v>0</v>
      </c>
      <c r="X5217" s="17" t="str">
        <f t="shared" si="327"/>
        <v>Inactive</v>
      </c>
      <c r="Y5217" s="17" t="s">
        <v>15616</v>
      </c>
      <c r="Z5217" s="17"/>
    </row>
    <row r="5218" spans="1:26" x14ac:dyDescent="0.25">
      <c r="A5218">
        <v>5217</v>
      </c>
      <c r="B5218" s="17" t="s">
        <v>15337</v>
      </c>
      <c r="C5218" s="17">
        <v>1790</v>
      </c>
      <c r="D5218" s="17" t="str">
        <f>INDEX(Hosts!$A:$O,MATCH(Places!$C5218,Hosts!$A:$A,0),MATCH(Places!D$1,Hosts!$1:$1,0))</f>
        <v>Within a few hours</v>
      </c>
      <c r="E5218" s="87">
        <f>INDEX(Hosts!$A:$O,MATCH(Places!$C5218,Hosts!$A:$A,0),MATCH(Places!E$1,Hosts!$1:$1,0))</f>
        <v>1</v>
      </c>
      <c r="F5218" s="87">
        <f>INDEX(Hosts!$A:$O,MATCH(Places!$C5218,Hosts!$A:$A,0),MATCH(Places!F$1,Hosts!$1:$1,0))</f>
        <v>1</v>
      </c>
      <c r="G5218" s="17" t="str">
        <f>INDEX(Hosts!$A:$O,MATCH(Places!$C5218,Hosts!$A:$A,0),MATCH(Places!G$1,Hosts!$1:$1,0))</f>
        <v>No</v>
      </c>
      <c r="H5218" s="17">
        <v>16</v>
      </c>
      <c r="I5218" s="17" t="str">
        <f>INDEX(Neighborhoods!$A:$C,MATCH(Places!$H5218,Neighborhoods!$A:$A,0),MATCH(Places!I$1,Neighborhoods!$1:$1,0))</f>
        <v>Manhattan</v>
      </c>
      <c r="J5218" s="17" t="str">
        <f>INDEX(Neighborhoods!$A:$C,MATCH(Places!$H5218,Neighborhoods!$A:$A,0),MATCH(Places!J$1,Neighborhoods!$1:$1,0))</f>
        <v>Harlem</v>
      </c>
      <c r="K5218" s="17" t="s">
        <v>11822</v>
      </c>
      <c r="L5218" s="17" t="str">
        <f t="shared" si="324"/>
        <v>No</v>
      </c>
      <c r="M5218" s="17">
        <v>8</v>
      </c>
      <c r="N5218" s="17" t="str" cm="1">
        <f t="array" ref="N5218">_xlfn.IFS(M5218&lt;=2,"Small",M5218&lt;=5,"Medium",M5218&gt;5,"Large")</f>
        <v>Large</v>
      </c>
      <c r="O5218" s="65">
        <v>120</v>
      </c>
      <c r="P5218" s="87">
        <f t="shared" si="325"/>
        <v>0.03</v>
      </c>
      <c r="Q5218" s="68">
        <v>5</v>
      </c>
      <c r="R5218" s="68" t="str" cm="1">
        <f t="array" ref="R5218">_xlfn.SWITCH(ROUND(Q5218,0),5,"Excellent",4,"Good",3,"Ok","Bad")</f>
        <v>Excellent</v>
      </c>
      <c r="S5218" s="17">
        <v>5</v>
      </c>
      <c r="T5218" s="17" t="str">
        <f t="shared" si="326"/>
        <v>No</v>
      </c>
      <c r="U5218" s="82">
        <v>43711</v>
      </c>
      <c r="V5218" s="82">
        <v>43850</v>
      </c>
      <c r="W5218" s="17">
        <v>0</v>
      </c>
      <c r="X5218" s="17" t="str">
        <f t="shared" si="327"/>
        <v>Inactive</v>
      </c>
      <c r="Y5218" s="17" t="s">
        <v>15616</v>
      </c>
      <c r="Z5218" s="17"/>
    </row>
    <row r="5219" spans="1:26" x14ac:dyDescent="0.25">
      <c r="A5219">
        <v>5218</v>
      </c>
      <c r="B5219" s="17" t="s">
        <v>13190</v>
      </c>
      <c r="C5219" s="17">
        <v>3989</v>
      </c>
      <c r="D5219" s="17" t="str">
        <f>INDEX(Hosts!$A:$O,MATCH(Places!$C5219,Hosts!$A:$A,0),MATCH(Places!D$1,Hosts!$1:$1,0))</f>
        <v>Within an hour</v>
      </c>
      <c r="E5219" s="87">
        <f>INDEX(Hosts!$A:$O,MATCH(Places!$C5219,Hosts!$A:$A,0),MATCH(Places!E$1,Hosts!$1:$1,0))</f>
        <v>1</v>
      </c>
      <c r="F5219" s="87">
        <f>INDEX(Hosts!$A:$O,MATCH(Places!$C5219,Hosts!$A:$A,0),MATCH(Places!F$1,Hosts!$1:$1,0))</f>
        <v>1</v>
      </c>
      <c r="G5219" s="17" t="str">
        <f>INDEX(Hosts!$A:$O,MATCH(Places!$C5219,Hosts!$A:$A,0),MATCH(Places!G$1,Hosts!$1:$1,0))</f>
        <v>Yes</v>
      </c>
      <c r="H5219" s="17">
        <v>10</v>
      </c>
      <c r="I5219" s="17" t="str">
        <f>INDEX(Neighborhoods!$A:$C,MATCH(Places!$H5219,Neighborhoods!$A:$A,0),MATCH(Places!I$1,Neighborhoods!$1:$1,0))</f>
        <v>Brooklyn</v>
      </c>
      <c r="J5219" s="17" t="str">
        <f>INDEX(Neighborhoods!$A:$C,MATCH(Places!$H5219,Neighborhoods!$A:$A,0),MATCH(Places!J$1,Neighborhoods!$1:$1,0))</f>
        <v>East Flatbush</v>
      </c>
      <c r="K5219" s="17" t="s">
        <v>11822</v>
      </c>
      <c r="L5219" s="17" t="str">
        <f t="shared" si="324"/>
        <v>No</v>
      </c>
      <c r="M5219" s="17">
        <v>4</v>
      </c>
      <c r="N5219" s="17" t="str" cm="1">
        <f t="array" ref="N5219">_xlfn.IFS(M5219&lt;=2,"Small",M5219&lt;=5,"Medium",M5219&gt;5,"Large")</f>
        <v>Medium</v>
      </c>
      <c r="O5219" s="65">
        <v>126</v>
      </c>
      <c r="P5219" s="87">
        <f t="shared" si="325"/>
        <v>0.03</v>
      </c>
      <c r="Q5219" s="68">
        <v>5</v>
      </c>
      <c r="R5219" s="68" t="str" cm="1">
        <f t="array" ref="R5219">_xlfn.SWITCH(ROUND(Q5219,0),5,"Excellent",4,"Good",3,"Ok","Bad")</f>
        <v>Excellent</v>
      </c>
      <c r="S5219" s="17">
        <v>14</v>
      </c>
      <c r="T5219" s="17" t="str">
        <f t="shared" si="326"/>
        <v>No</v>
      </c>
      <c r="U5219" s="82">
        <v>43711</v>
      </c>
      <c r="V5219" s="82">
        <v>44033</v>
      </c>
      <c r="W5219" s="17">
        <v>365</v>
      </c>
      <c r="X5219" s="17" t="str">
        <f t="shared" si="327"/>
        <v>Active</v>
      </c>
      <c r="Y5219" s="17" t="s">
        <v>15615</v>
      </c>
      <c r="Z5219" s="17"/>
    </row>
    <row r="5220" spans="1:26" x14ac:dyDescent="0.25">
      <c r="A5220">
        <v>5219</v>
      </c>
      <c r="B5220" s="17" t="s">
        <v>13115</v>
      </c>
      <c r="C5220" s="17">
        <v>3510</v>
      </c>
      <c r="D5220" s="17" t="str">
        <f>INDEX(Hosts!$A:$O,MATCH(Places!$C5220,Hosts!$A:$A,0),MATCH(Places!D$1,Hosts!$1:$1,0))</f>
        <v>Within a day</v>
      </c>
      <c r="E5220" s="87">
        <f>INDEX(Hosts!$A:$O,MATCH(Places!$C5220,Hosts!$A:$A,0),MATCH(Places!E$1,Hosts!$1:$1,0))</f>
        <v>0.71</v>
      </c>
      <c r="F5220" s="87">
        <f>INDEX(Hosts!$A:$O,MATCH(Places!$C5220,Hosts!$A:$A,0),MATCH(Places!F$1,Hosts!$1:$1,0))</f>
        <v>0.96</v>
      </c>
      <c r="G5220" s="17" t="str">
        <f>INDEX(Hosts!$A:$O,MATCH(Places!$C5220,Hosts!$A:$A,0),MATCH(Places!G$1,Hosts!$1:$1,0))</f>
        <v>No</v>
      </c>
      <c r="H5220" s="17">
        <v>10</v>
      </c>
      <c r="I5220" s="17" t="str">
        <f>INDEX(Neighborhoods!$A:$C,MATCH(Places!$H5220,Neighborhoods!$A:$A,0),MATCH(Places!I$1,Neighborhoods!$1:$1,0))</f>
        <v>Brooklyn</v>
      </c>
      <c r="J5220" s="17" t="str">
        <f>INDEX(Neighborhoods!$A:$C,MATCH(Places!$H5220,Neighborhoods!$A:$A,0),MATCH(Places!J$1,Neighborhoods!$1:$1,0))</f>
        <v>East Flatbush</v>
      </c>
      <c r="K5220" s="17" t="s">
        <v>11822</v>
      </c>
      <c r="L5220" s="17" t="str">
        <f t="shared" si="324"/>
        <v>No</v>
      </c>
      <c r="M5220" s="17">
        <v>4</v>
      </c>
      <c r="N5220" s="17" t="str" cm="1">
        <f t="array" ref="N5220">_xlfn.IFS(M5220&lt;=2,"Small",M5220&lt;=5,"Medium",M5220&gt;5,"Large")</f>
        <v>Medium</v>
      </c>
      <c r="O5220" s="65">
        <v>60</v>
      </c>
      <c r="P5220" s="87">
        <f t="shared" si="325"/>
        <v>0.03</v>
      </c>
      <c r="Q5220" s="68">
        <v>4.8899999999999997</v>
      </c>
      <c r="R5220" s="68" t="str" cm="1">
        <f t="array" ref="R5220">_xlfn.SWITCH(ROUND(Q5220,0),5,"Excellent",4,"Good",3,"Ok","Bad")</f>
        <v>Excellent</v>
      </c>
      <c r="S5220" s="17">
        <v>47</v>
      </c>
      <c r="T5220" s="17" t="str">
        <f t="shared" si="326"/>
        <v>No</v>
      </c>
      <c r="U5220" s="82">
        <v>43710</v>
      </c>
      <c r="V5220" s="82">
        <v>44043</v>
      </c>
      <c r="W5220" s="17">
        <v>178</v>
      </c>
      <c r="X5220" s="17" t="str">
        <f t="shared" si="327"/>
        <v>Active</v>
      </c>
      <c r="Y5220" s="17" t="s">
        <v>15615</v>
      </c>
      <c r="Z5220" s="17"/>
    </row>
    <row r="5221" spans="1:26" x14ac:dyDescent="0.25">
      <c r="A5221">
        <v>5220</v>
      </c>
      <c r="B5221" s="17" t="s">
        <v>14534</v>
      </c>
      <c r="C5221" s="17">
        <v>2940</v>
      </c>
      <c r="D5221" s="17" t="str">
        <f>INDEX(Hosts!$A:$O,MATCH(Places!$C5221,Hosts!$A:$A,0),MATCH(Places!D$1,Hosts!$1:$1,0))</f>
        <v>Within a few hours</v>
      </c>
      <c r="E5221" s="87">
        <f>INDEX(Hosts!$A:$O,MATCH(Places!$C5221,Hosts!$A:$A,0),MATCH(Places!E$1,Hosts!$1:$1,0))</f>
        <v>1</v>
      </c>
      <c r="F5221" s="87">
        <f>INDEX(Hosts!$A:$O,MATCH(Places!$C5221,Hosts!$A:$A,0),MATCH(Places!F$1,Hosts!$1:$1,0))</f>
        <v>0.75</v>
      </c>
      <c r="G5221" s="17" t="str">
        <f>INDEX(Hosts!$A:$O,MATCH(Places!$C5221,Hosts!$A:$A,0),MATCH(Places!G$1,Hosts!$1:$1,0))</f>
        <v>No</v>
      </c>
      <c r="H5221" s="17">
        <v>9</v>
      </c>
      <c r="I5221" s="17" t="str">
        <f>INDEX(Neighborhoods!$A:$C,MATCH(Places!$H5221,Neighborhoods!$A:$A,0),MATCH(Places!I$1,Neighborhoods!$1:$1,0))</f>
        <v>Brooklyn</v>
      </c>
      <c r="J5221" s="17" t="str">
        <f>INDEX(Neighborhoods!$A:$C,MATCH(Places!$H5221,Neighborhoods!$A:$A,0),MATCH(Places!J$1,Neighborhoods!$1:$1,0))</f>
        <v>Crown Heights</v>
      </c>
      <c r="K5221" s="17" t="s">
        <v>11822</v>
      </c>
      <c r="L5221" s="17" t="str">
        <f t="shared" si="324"/>
        <v>No</v>
      </c>
      <c r="M5221" s="17">
        <v>2</v>
      </c>
      <c r="N5221" s="17" t="str" cm="1">
        <f t="array" ref="N5221">_xlfn.IFS(M5221&lt;=2,"Small",M5221&lt;=5,"Medium",M5221&gt;5,"Large")</f>
        <v>Small</v>
      </c>
      <c r="O5221" s="65">
        <v>99</v>
      </c>
      <c r="P5221" s="87">
        <f t="shared" si="325"/>
        <v>0.03</v>
      </c>
      <c r="Q5221" s="68">
        <v>5</v>
      </c>
      <c r="R5221" s="68" t="str" cm="1">
        <f t="array" ref="R5221">_xlfn.SWITCH(ROUND(Q5221,0),5,"Excellent",4,"Good",3,"Ok","Bad")</f>
        <v>Excellent</v>
      </c>
      <c r="S5221" s="17">
        <v>5</v>
      </c>
      <c r="T5221" s="17" t="str">
        <f t="shared" si="326"/>
        <v>No</v>
      </c>
      <c r="U5221" s="82">
        <v>43739</v>
      </c>
      <c r="V5221" s="82">
        <v>43807</v>
      </c>
      <c r="W5221" s="17">
        <v>15</v>
      </c>
      <c r="X5221" s="17" t="str">
        <f t="shared" si="327"/>
        <v>Active</v>
      </c>
      <c r="Y5221" s="17" t="s">
        <v>15616</v>
      </c>
      <c r="Z5221" s="17"/>
    </row>
    <row r="5222" spans="1:26" x14ac:dyDescent="0.25">
      <c r="A5222">
        <v>5221</v>
      </c>
      <c r="B5222" s="17" t="s">
        <v>13137</v>
      </c>
      <c r="C5222" s="17">
        <v>2679</v>
      </c>
      <c r="D5222" s="17" t="str">
        <f>INDEX(Hosts!$A:$O,MATCH(Places!$C5222,Hosts!$A:$A,0),MATCH(Places!D$1,Hosts!$1:$1,0))</f>
        <v>Within a day</v>
      </c>
      <c r="E5222" s="87">
        <f>INDEX(Hosts!$A:$O,MATCH(Places!$C5222,Hosts!$A:$A,0),MATCH(Places!E$1,Hosts!$1:$1,0))</f>
        <v>0.6</v>
      </c>
      <c r="F5222" s="87">
        <f>INDEX(Hosts!$A:$O,MATCH(Places!$C5222,Hosts!$A:$A,0),MATCH(Places!F$1,Hosts!$1:$1,0))</f>
        <v>0.47</v>
      </c>
      <c r="G5222" s="17" t="str">
        <f>INDEX(Hosts!$A:$O,MATCH(Places!$C5222,Hosts!$A:$A,0),MATCH(Places!G$1,Hosts!$1:$1,0))</f>
        <v>No</v>
      </c>
      <c r="H5222" s="17">
        <v>25</v>
      </c>
      <c r="I5222" s="17" t="str">
        <f>INDEX(Neighborhoods!$A:$C,MATCH(Places!$H5222,Neighborhoods!$A:$A,0),MATCH(Places!I$1,Neighborhoods!$1:$1,0))</f>
        <v>Queens</v>
      </c>
      <c r="J5222" s="17" t="str">
        <f>INDEX(Neighborhoods!$A:$C,MATCH(Places!$H5222,Neighborhoods!$A:$A,0),MATCH(Places!J$1,Neighborhoods!$1:$1,0))</f>
        <v>Ridgewood</v>
      </c>
      <c r="K5222" s="17" t="s">
        <v>1</v>
      </c>
      <c r="L5222" s="17" t="str">
        <f t="shared" si="324"/>
        <v>Yes</v>
      </c>
      <c r="M5222" s="17">
        <v>2</v>
      </c>
      <c r="N5222" s="17" t="str" cm="1">
        <f t="array" ref="N5222">_xlfn.IFS(M5222&lt;=2,"Small",M5222&lt;=5,"Medium",M5222&gt;5,"Large")</f>
        <v>Small</v>
      </c>
      <c r="O5222" s="65">
        <v>50</v>
      </c>
      <c r="P5222" s="87">
        <f t="shared" si="325"/>
        <v>0.03</v>
      </c>
      <c r="Q5222" s="68">
        <v>4.75</v>
      </c>
      <c r="R5222" s="68" t="str" cm="1">
        <f t="array" ref="R5222">_xlfn.SWITCH(ROUND(Q5222,0),5,"Excellent",4,"Good",3,"Ok","Bad")</f>
        <v>Excellent</v>
      </c>
      <c r="S5222" s="17">
        <v>4</v>
      </c>
      <c r="T5222" s="17" t="str">
        <f t="shared" si="326"/>
        <v>No</v>
      </c>
      <c r="U5222" s="82">
        <v>43750</v>
      </c>
      <c r="V5222" s="82">
        <v>43883</v>
      </c>
      <c r="W5222" s="17">
        <v>45</v>
      </c>
      <c r="X5222" s="17" t="str">
        <f t="shared" si="327"/>
        <v>Active</v>
      </c>
      <c r="Y5222" s="17" t="s">
        <v>15615</v>
      </c>
      <c r="Z5222" s="17"/>
    </row>
    <row r="5223" spans="1:26" x14ac:dyDescent="0.25">
      <c r="A5223">
        <v>5222</v>
      </c>
      <c r="B5223" s="17" t="s">
        <v>13670</v>
      </c>
      <c r="C5223" s="17">
        <v>3868</v>
      </c>
      <c r="D5223" s="17" t="str">
        <f>INDEX(Hosts!$A:$O,MATCH(Places!$C5223,Hosts!$A:$A,0),MATCH(Places!D$1,Hosts!$1:$1,0))</f>
        <v>Within an hour</v>
      </c>
      <c r="E5223" s="87">
        <f>INDEX(Hosts!$A:$O,MATCH(Places!$C5223,Hosts!$A:$A,0),MATCH(Places!E$1,Hosts!$1:$1,0))</f>
        <v>0.96</v>
      </c>
      <c r="F5223" s="87">
        <f>INDEX(Hosts!$A:$O,MATCH(Places!$C5223,Hosts!$A:$A,0),MATCH(Places!F$1,Hosts!$1:$1,0))</f>
        <v>1</v>
      </c>
      <c r="G5223" s="17" t="str">
        <f>INDEX(Hosts!$A:$O,MATCH(Places!$C5223,Hosts!$A:$A,0),MATCH(Places!G$1,Hosts!$1:$1,0))</f>
        <v>No</v>
      </c>
      <c r="H5223" s="17">
        <v>15</v>
      </c>
      <c r="I5223" s="17" t="str">
        <f>INDEX(Neighborhoods!$A:$C,MATCH(Places!$H5223,Neighborhoods!$A:$A,0),MATCH(Places!I$1,Neighborhoods!$1:$1,0))</f>
        <v>Manhattan</v>
      </c>
      <c r="J5223" s="17" t="str">
        <f>INDEX(Neighborhoods!$A:$C,MATCH(Places!$H5223,Neighborhoods!$A:$A,0),MATCH(Places!J$1,Neighborhoods!$1:$1,0))</f>
        <v>East Village</v>
      </c>
      <c r="K5223" s="17" t="s">
        <v>11822</v>
      </c>
      <c r="L5223" s="17" t="str">
        <f t="shared" si="324"/>
        <v>No</v>
      </c>
      <c r="M5223" s="17">
        <v>3</v>
      </c>
      <c r="N5223" s="17" t="str" cm="1">
        <f t="array" ref="N5223">_xlfn.IFS(M5223&lt;=2,"Small",M5223&lt;=5,"Medium",M5223&gt;5,"Large")</f>
        <v>Medium</v>
      </c>
      <c r="O5223" s="65">
        <v>59</v>
      </c>
      <c r="P5223" s="87">
        <f t="shared" si="325"/>
        <v>0.03</v>
      </c>
      <c r="Q5223" s="68">
        <v>4.34</v>
      </c>
      <c r="R5223" s="68" t="str" cm="1">
        <f t="array" ref="R5223">_xlfn.SWITCH(ROUND(Q5223,0),5,"Excellent",4,"Good",3,"Ok","Bad")</f>
        <v>Good</v>
      </c>
      <c r="S5223" s="17">
        <v>32</v>
      </c>
      <c r="T5223" s="17" t="str">
        <f t="shared" si="326"/>
        <v>No</v>
      </c>
      <c r="U5223" s="82">
        <v>43704</v>
      </c>
      <c r="V5223" s="82">
        <v>43832</v>
      </c>
      <c r="W5223" s="17">
        <v>365</v>
      </c>
      <c r="X5223" s="17" t="str">
        <f t="shared" si="327"/>
        <v>Active</v>
      </c>
      <c r="Y5223" s="17" t="s">
        <v>15616</v>
      </c>
      <c r="Z5223" s="17"/>
    </row>
    <row r="5224" spans="1:26" x14ac:dyDescent="0.25">
      <c r="A5224">
        <v>5223</v>
      </c>
      <c r="B5224" s="17" t="s">
        <v>14211</v>
      </c>
      <c r="C5224" s="17">
        <v>3992</v>
      </c>
      <c r="D5224" s="17" t="str">
        <f>INDEX(Hosts!$A:$O,MATCH(Places!$C5224,Hosts!$A:$A,0),MATCH(Places!D$1,Hosts!$1:$1,0))</f>
        <v>Within a day</v>
      </c>
      <c r="E5224" s="87">
        <f>INDEX(Hosts!$A:$O,MATCH(Places!$C5224,Hosts!$A:$A,0),MATCH(Places!E$1,Hosts!$1:$1,0))</f>
        <v>1</v>
      </c>
      <c r="F5224" s="87">
        <f>INDEX(Hosts!$A:$O,MATCH(Places!$C5224,Hosts!$A:$A,0),MATCH(Places!F$1,Hosts!$1:$1,0))</f>
        <v>0.89</v>
      </c>
      <c r="G5224" s="17" t="str">
        <f>INDEX(Hosts!$A:$O,MATCH(Places!$C5224,Hosts!$A:$A,0),MATCH(Places!G$1,Hosts!$1:$1,0))</f>
        <v>Yes</v>
      </c>
      <c r="H5224" s="17">
        <v>16</v>
      </c>
      <c r="I5224" s="17" t="str">
        <f>INDEX(Neighborhoods!$A:$C,MATCH(Places!$H5224,Neighborhoods!$A:$A,0),MATCH(Places!I$1,Neighborhoods!$1:$1,0))</f>
        <v>Manhattan</v>
      </c>
      <c r="J5224" s="17" t="str">
        <f>INDEX(Neighborhoods!$A:$C,MATCH(Places!$H5224,Neighborhoods!$A:$A,0),MATCH(Places!J$1,Neighborhoods!$1:$1,0))</f>
        <v>Harlem</v>
      </c>
      <c r="K5224" s="17" t="s">
        <v>1</v>
      </c>
      <c r="L5224" s="17" t="str">
        <f t="shared" si="324"/>
        <v>Yes</v>
      </c>
      <c r="M5224" s="17">
        <v>2</v>
      </c>
      <c r="N5224" s="17" t="str" cm="1">
        <f t="array" ref="N5224">_xlfn.IFS(M5224&lt;=2,"Small",M5224&lt;=5,"Medium",M5224&gt;5,"Large")</f>
        <v>Small</v>
      </c>
      <c r="O5224" s="65">
        <v>55</v>
      </c>
      <c r="P5224" s="87">
        <f t="shared" si="325"/>
        <v>0.03</v>
      </c>
      <c r="Q5224" s="68">
        <v>5</v>
      </c>
      <c r="R5224" s="68" t="str" cm="1">
        <f t="array" ref="R5224">_xlfn.SWITCH(ROUND(Q5224,0),5,"Excellent",4,"Good",3,"Ok","Bad")</f>
        <v>Excellent</v>
      </c>
      <c r="S5224" s="17">
        <v>8</v>
      </c>
      <c r="T5224" s="17" t="str">
        <f t="shared" si="326"/>
        <v>No</v>
      </c>
      <c r="U5224" s="82">
        <v>43752</v>
      </c>
      <c r="V5224" s="82">
        <v>43898</v>
      </c>
      <c r="W5224" s="17">
        <v>227</v>
      </c>
      <c r="X5224" s="17" t="str">
        <f t="shared" si="327"/>
        <v>Active</v>
      </c>
      <c r="Y5224" s="17" t="s">
        <v>15615</v>
      </c>
      <c r="Z5224" s="17"/>
    </row>
    <row r="5225" spans="1:26" x14ac:dyDescent="0.25">
      <c r="A5225">
        <v>5224</v>
      </c>
      <c r="B5225" s="17" t="s">
        <v>13203</v>
      </c>
      <c r="C5225" s="17">
        <v>840</v>
      </c>
      <c r="D5225" s="17" t="str">
        <f>INDEX(Hosts!$A:$O,MATCH(Places!$C5225,Hosts!$A:$A,0),MATCH(Places!D$1,Hosts!$1:$1,0))</f>
        <v>Within an hour</v>
      </c>
      <c r="E5225" s="87">
        <f>INDEX(Hosts!$A:$O,MATCH(Places!$C5225,Hosts!$A:$A,0),MATCH(Places!E$1,Hosts!$1:$1,0))</f>
        <v>1</v>
      </c>
      <c r="F5225" s="87">
        <f>INDEX(Hosts!$A:$O,MATCH(Places!$C5225,Hosts!$A:$A,0),MATCH(Places!F$1,Hosts!$1:$1,0))</f>
        <v>0.88</v>
      </c>
      <c r="G5225" s="17" t="str">
        <f>INDEX(Hosts!$A:$O,MATCH(Places!$C5225,Hosts!$A:$A,0),MATCH(Places!G$1,Hosts!$1:$1,0))</f>
        <v>No</v>
      </c>
      <c r="H5225" s="17">
        <v>12</v>
      </c>
      <c r="I5225" s="17" t="str">
        <f>INDEX(Neighborhoods!$A:$C,MATCH(Places!$H5225,Neighborhoods!$A:$A,0),MATCH(Places!I$1,Neighborhoods!$1:$1,0))</f>
        <v>Brooklyn</v>
      </c>
      <c r="J5225" s="17" t="str">
        <f>INDEX(Neighborhoods!$A:$C,MATCH(Places!$H5225,Neighborhoods!$A:$A,0),MATCH(Places!J$1,Neighborhoods!$1:$1,0))</f>
        <v>Williamsburg</v>
      </c>
      <c r="K5225" s="17" t="s">
        <v>11822</v>
      </c>
      <c r="L5225" s="17" t="str">
        <f t="shared" si="324"/>
        <v>No</v>
      </c>
      <c r="M5225" s="17">
        <v>2</v>
      </c>
      <c r="N5225" s="17" t="str" cm="1">
        <f t="array" ref="N5225">_xlfn.IFS(M5225&lt;=2,"Small",M5225&lt;=5,"Medium",M5225&gt;5,"Large")</f>
        <v>Small</v>
      </c>
      <c r="O5225" s="65">
        <v>146</v>
      </c>
      <c r="P5225" s="87">
        <f t="shared" si="325"/>
        <v>0.03</v>
      </c>
      <c r="Q5225" s="68">
        <v>4.8</v>
      </c>
      <c r="R5225" s="68" t="str" cm="1">
        <f t="array" ref="R5225">_xlfn.SWITCH(ROUND(Q5225,0),5,"Excellent",4,"Good",3,"Ok","Bad")</f>
        <v>Excellent</v>
      </c>
      <c r="S5225" s="17">
        <v>5</v>
      </c>
      <c r="T5225" s="17" t="str">
        <f t="shared" si="326"/>
        <v>No</v>
      </c>
      <c r="U5225" s="82">
        <v>43710</v>
      </c>
      <c r="V5225" s="82">
        <v>43830</v>
      </c>
      <c r="W5225" s="17">
        <v>0</v>
      </c>
      <c r="X5225" s="17" t="str">
        <f t="shared" si="327"/>
        <v>Inactive</v>
      </c>
      <c r="Y5225" s="17" t="s">
        <v>15615</v>
      </c>
      <c r="Z5225" s="17"/>
    </row>
    <row r="5226" spans="1:26" x14ac:dyDescent="0.25">
      <c r="A5226">
        <v>5225</v>
      </c>
      <c r="B5226" s="17" t="s">
        <v>13708</v>
      </c>
      <c r="C5226" s="17">
        <v>799</v>
      </c>
      <c r="D5226" s="17" t="str">
        <f>INDEX(Hosts!$A:$O,MATCH(Places!$C5226,Hosts!$A:$A,0),MATCH(Places!D$1,Hosts!$1:$1,0))</f>
        <v>Within a day</v>
      </c>
      <c r="E5226" s="87">
        <f>INDEX(Hosts!$A:$O,MATCH(Places!$C5226,Hosts!$A:$A,0),MATCH(Places!E$1,Hosts!$1:$1,0))</f>
        <v>1</v>
      </c>
      <c r="F5226" s="87">
        <f>INDEX(Hosts!$A:$O,MATCH(Places!$C5226,Hosts!$A:$A,0),MATCH(Places!F$1,Hosts!$1:$1,0))</f>
        <v>0.5</v>
      </c>
      <c r="G5226" s="17" t="str">
        <f>INDEX(Hosts!$A:$O,MATCH(Places!$C5226,Hosts!$A:$A,0),MATCH(Places!G$1,Hosts!$1:$1,0))</f>
        <v>No</v>
      </c>
      <c r="H5226" s="17">
        <v>11</v>
      </c>
      <c r="I5226" s="17" t="str">
        <f>INDEX(Neighborhoods!$A:$C,MATCH(Places!$H5226,Neighborhoods!$A:$A,0),MATCH(Places!I$1,Neighborhoods!$1:$1,0))</f>
        <v>Brooklyn</v>
      </c>
      <c r="J5226" s="17" t="str">
        <f>INDEX(Neighborhoods!$A:$C,MATCH(Places!$H5226,Neighborhoods!$A:$A,0),MATCH(Places!J$1,Neighborhoods!$1:$1,0))</f>
        <v>Greenpoint</v>
      </c>
      <c r="K5226" s="17" t="s">
        <v>11822</v>
      </c>
      <c r="L5226" s="17" t="str">
        <f t="shared" si="324"/>
        <v>No</v>
      </c>
      <c r="M5226" s="17">
        <v>3</v>
      </c>
      <c r="N5226" s="17" t="str" cm="1">
        <f t="array" ref="N5226">_xlfn.IFS(M5226&lt;=2,"Small",M5226&lt;=5,"Medium",M5226&gt;5,"Large")</f>
        <v>Medium</v>
      </c>
      <c r="O5226" s="65">
        <v>150</v>
      </c>
      <c r="P5226" s="87">
        <f t="shared" si="325"/>
        <v>0.03</v>
      </c>
      <c r="Q5226" s="68">
        <v>4.75</v>
      </c>
      <c r="R5226" s="68" t="str" cm="1">
        <f t="array" ref="R5226">_xlfn.SWITCH(ROUND(Q5226,0),5,"Excellent",4,"Good",3,"Ok","Bad")</f>
        <v>Excellent</v>
      </c>
      <c r="S5226" s="17">
        <v>4</v>
      </c>
      <c r="T5226" s="17" t="str">
        <f t="shared" si="326"/>
        <v>No</v>
      </c>
      <c r="U5226" s="82">
        <v>43717</v>
      </c>
      <c r="V5226" s="82">
        <v>43756</v>
      </c>
      <c r="W5226" s="17">
        <v>64</v>
      </c>
      <c r="X5226" s="17" t="str">
        <f t="shared" si="327"/>
        <v>Active</v>
      </c>
      <c r="Y5226" s="17" t="s">
        <v>15615</v>
      </c>
      <c r="Z5226" s="17"/>
    </row>
    <row r="5227" spans="1:26" x14ac:dyDescent="0.25">
      <c r="A5227">
        <v>5226</v>
      </c>
      <c r="B5227" s="17" t="s">
        <v>13255</v>
      </c>
      <c r="C5227" s="17">
        <v>3992</v>
      </c>
      <c r="D5227" s="17" t="str">
        <f>INDEX(Hosts!$A:$O,MATCH(Places!$C5227,Hosts!$A:$A,0),MATCH(Places!D$1,Hosts!$1:$1,0))</f>
        <v>Within a day</v>
      </c>
      <c r="E5227" s="87">
        <f>INDEX(Hosts!$A:$O,MATCH(Places!$C5227,Hosts!$A:$A,0),MATCH(Places!E$1,Hosts!$1:$1,0))</f>
        <v>1</v>
      </c>
      <c r="F5227" s="87">
        <f>INDEX(Hosts!$A:$O,MATCH(Places!$C5227,Hosts!$A:$A,0),MATCH(Places!F$1,Hosts!$1:$1,0))</f>
        <v>0.89</v>
      </c>
      <c r="G5227" s="17" t="str">
        <f>INDEX(Hosts!$A:$O,MATCH(Places!$C5227,Hosts!$A:$A,0),MATCH(Places!G$1,Hosts!$1:$1,0))</f>
        <v>Yes</v>
      </c>
      <c r="H5227" s="17">
        <v>16</v>
      </c>
      <c r="I5227" s="17" t="str">
        <f>INDEX(Neighborhoods!$A:$C,MATCH(Places!$H5227,Neighborhoods!$A:$A,0),MATCH(Places!I$1,Neighborhoods!$1:$1,0))</f>
        <v>Manhattan</v>
      </c>
      <c r="J5227" s="17" t="str">
        <f>INDEX(Neighborhoods!$A:$C,MATCH(Places!$H5227,Neighborhoods!$A:$A,0),MATCH(Places!J$1,Neighborhoods!$1:$1,0))</f>
        <v>Harlem</v>
      </c>
      <c r="K5227" s="17" t="s">
        <v>1</v>
      </c>
      <c r="L5227" s="17" t="str">
        <f t="shared" si="324"/>
        <v>Yes</v>
      </c>
      <c r="M5227" s="17">
        <v>3</v>
      </c>
      <c r="N5227" s="17" t="str" cm="1">
        <f t="array" ref="N5227">_xlfn.IFS(M5227&lt;=2,"Small",M5227&lt;=5,"Medium",M5227&gt;5,"Large")</f>
        <v>Medium</v>
      </c>
      <c r="O5227" s="65">
        <v>65</v>
      </c>
      <c r="P5227" s="87">
        <f t="shared" si="325"/>
        <v>0.03</v>
      </c>
      <c r="Q5227" s="68">
        <v>5</v>
      </c>
      <c r="R5227" s="68" t="str" cm="1">
        <f t="array" ref="R5227">_xlfn.SWITCH(ROUND(Q5227,0),5,"Excellent",4,"Good",3,"Ok","Bad")</f>
        <v>Excellent</v>
      </c>
      <c r="S5227" s="17">
        <v>13</v>
      </c>
      <c r="T5227" s="17" t="str">
        <f t="shared" si="326"/>
        <v>No</v>
      </c>
      <c r="U5227" s="82">
        <v>43720</v>
      </c>
      <c r="V5227" s="82">
        <v>43842</v>
      </c>
      <c r="W5227" s="17">
        <v>227</v>
      </c>
      <c r="X5227" s="17" t="str">
        <f t="shared" si="327"/>
        <v>Active</v>
      </c>
      <c r="Y5227" s="17" t="s">
        <v>15615</v>
      </c>
      <c r="Z5227" s="17"/>
    </row>
    <row r="5228" spans="1:26" x14ac:dyDescent="0.25">
      <c r="A5228">
        <v>5227</v>
      </c>
      <c r="B5228" s="17" t="s">
        <v>13135</v>
      </c>
      <c r="C5228" s="17">
        <v>2184</v>
      </c>
      <c r="D5228" s="17" t="str">
        <f>INDEX(Hosts!$A:$O,MATCH(Places!$C5228,Hosts!$A:$A,0),MATCH(Places!D$1,Hosts!$1:$1,0))</f>
        <v>Within a few hours</v>
      </c>
      <c r="E5228" s="87">
        <f>INDEX(Hosts!$A:$O,MATCH(Places!$C5228,Hosts!$A:$A,0),MATCH(Places!E$1,Hosts!$1:$1,0))</f>
        <v>1</v>
      </c>
      <c r="F5228" s="87">
        <f>INDEX(Hosts!$A:$O,MATCH(Places!$C5228,Hosts!$A:$A,0),MATCH(Places!F$1,Hosts!$1:$1,0))</f>
        <v>0.71</v>
      </c>
      <c r="G5228" s="17" t="str">
        <f>INDEX(Hosts!$A:$O,MATCH(Places!$C5228,Hosts!$A:$A,0),MATCH(Places!G$1,Hosts!$1:$1,0))</f>
        <v>No</v>
      </c>
      <c r="H5228" s="17">
        <v>22</v>
      </c>
      <c r="I5228" s="17" t="str">
        <f>INDEX(Neighborhoods!$A:$C,MATCH(Places!$H5228,Neighborhoods!$A:$A,0),MATCH(Places!I$1,Neighborhoods!$1:$1,0))</f>
        <v>Queens</v>
      </c>
      <c r="J5228" s="17" t="str">
        <f>INDEX(Neighborhoods!$A:$C,MATCH(Places!$H5228,Neighborhoods!$A:$A,0),MATCH(Places!J$1,Neighborhoods!$1:$1,0))</f>
        <v>Flushing</v>
      </c>
      <c r="K5228" s="17" t="s">
        <v>11822</v>
      </c>
      <c r="L5228" s="17" t="str">
        <f t="shared" si="324"/>
        <v>No</v>
      </c>
      <c r="M5228" s="17">
        <v>4</v>
      </c>
      <c r="N5228" s="17" t="str" cm="1">
        <f t="array" ref="N5228">_xlfn.IFS(M5228&lt;=2,"Small",M5228&lt;=5,"Medium",M5228&gt;5,"Large")</f>
        <v>Medium</v>
      </c>
      <c r="O5228" s="65">
        <v>75</v>
      </c>
      <c r="P5228" s="87">
        <f t="shared" si="325"/>
        <v>0.03</v>
      </c>
      <c r="Q5228" s="68">
        <v>5</v>
      </c>
      <c r="R5228" s="68" t="str" cm="1">
        <f t="array" ref="R5228">_xlfn.SWITCH(ROUND(Q5228,0),5,"Excellent",4,"Good",3,"Ok","Bad")</f>
        <v>Excellent</v>
      </c>
      <c r="S5228" s="17">
        <v>5</v>
      </c>
      <c r="T5228" s="17" t="str">
        <f t="shared" si="326"/>
        <v>No</v>
      </c>
      <c r="U5228" s="82">
        <v>43722</v>
      </c>
      <c r="V5228" s="82">
        <v>44008</v>
      </c>
      <c r="W5228" s="17">
        <v>112</v>
      </c>
      <c r="X5228" s="17" t="str">
        <f t="shared" si="327"/>
        <v>Active</v>
      </c>
      <c r="Y5228" s="17" t="s">
        <v>15615</v>
      </c>
      <c r="Z5228" s="17"/>
    </row>
    <row r="5229" spans="1:26" x14ac:dyDescent="0.25">
      <c r="A5229">
        <v>5228</v>
      </c>
      <c r="B5229" s="17" t="s">
        <v>14059</v>
      </c>
      <c r="C5229" s="17">
        <v>2945</v>
      </c>
      <c r="D5229" s="17" t="str">
        <f>INDEX(Hosts!$A:$O,MATCH(Places!$C5229,Hosts!$A:$A,0),MATCH(Places!D$1,Hosts!$1:$1,0))</f>
        <v>Within a day</v>
      </c>
      <c r="E5229" s="87">
        <f>INDEX(Hosts!$A:$O,MATCH(Places!$C5229,Hosts!$A:$A,0),MATCH(Places!E$1,Hosts!$1:$1,0))</f>
        <v>1</v>
      </c>
      <c r="F5229" s="87">
        <f>INDEX(Hosts!$A:$O,MATCH(Places!$C5229,Hosts!$A:$A,0),MATCH(Places!F$1,Hosts!$1:$1,0))</f>
        <v>0.89</v>
      </c>
      <c r="G5229" s="17" t="str">
        <f>INDEX(Hosts!$A:$O,MATCH(Places!$C5229,Hosts!$A:$A,0),MATCH(Places!G$1,Hosts!$1:$1,0))</f>
        <v>Yes</v>
      </c>
      <c r="H5229" s="17">
        <v>8</v>
      </c>
      <c r="I5229" s="17" t="str">
        <f>INDEX(Neighborhoods!$A:$C,MATCH(Places!$H5229,Neighborhoods!$A:$A,0),MATCH(Places!I$1,Neighborhoods!$1:$1,0))</f>
        <v>Brooklyn</v>
      </c>
      <c r="J5229" s="17" t="str">
        <f>INDEX(Neighborhoods!$A:$C,MATCH(Places!$H5229,Neighborhoods!$A:$A,0),MATCH(Places!J$1,Neighborhoods!$1:$1,0))</f>
        <v>Bushwick</v>
      </c>
      <c r="K5229" s="17" t="s">
        <v>1</v>
      </c>
      <c r="L5229" s="17" t="str">
        <f t="shared" si="324"/>
        <v>Yes</v>
      </c>
      <c r="M5229" s="17">
        <v>2</v>
      </c>
      <c r="N5229" s="17" t="str" cm="1">
        <f t="array" ref="N5229">_xlfn.IFS(M5229&lt;=2,"Small",M5229&lt;=5,"Medium",M5229&gt;5,"Large")</f>
        <v>Small</v>
      </c>
      <c r="O5229" s="65">
        <v>55</v>
      </c>
      <c r="P5229" s="87">
        <f t="shared" si="325"/>
        <v>0.03</v>
      </c>
      <c r="Q5229" s="68">
        <v>4.83</v>
      </c>
      <c r="R5229" s="68" t="str" cm="1">
        <f t="array" ref="R5229">_xlfn.SWITCH(ROUND(Q5229,0),5,"Excellent",4,"Good",3,"Ok","Bad")</f>
        <v>Excellent</v>
      </c>
      <c r="S5229" s="17">
        <v>6</v>
      </c>
      <c r="T5229" s="17" t="str">
        <f t="shared" si="326"/>
        <v>No</v>
      </c>
      <c r="U5229" s="82">
        <v>43716</v>
      </c>
      <c r="V5229" s="82">
        <v>43830</v>
      </c>
      <c r="W5229" s="17">
        <v>75</v>
      </c>
      <c r="X5229" s="17" t="str">
        <f t="shared" si="327"/>
        <v>Active</v>
      </c>
      <c r="Y5229" s="17" t="s">
        <v>15616</v>
      </c>
      <c r="Z5229" s="17"/>
    </row>
    <row r="5230" spans="1:26" x14ac:dyDescent="0.25">
      <c r="A5230">
        <v>5229</v>
      </c>
      <c r="B5230" s="17" t="s">
        <v>13542</v>
      </c>
      <c r="C5230" s="17">
        <v>3993</v>
      </c>
      <c r="D5230" s="17" t="str">
        <f>INDEX(Hosts!$A:$O,MATCH(Places!$C5230,Hosts!$A:$A,0),MATCH(Places!D$1,Hosts!$1:$1,0))</f>
        <v>Within a few hours</v>
      </c>
      <c r="E5230" s="87">
        <f>INDEX(Hosts!$A:$O,MATCH(Places!$C5230,Hosts!$A:$A,0),MATCH(Places!E$1,Hosts!$1:$1,0))</f>
        <v>0.75</v>
      </c>
      <c r="F5230" s="87">
        <f>INDEX(Hosts!$A:$O,MATCH(Places!$C5230,Hosts!$A:$A,0),MATCH(Places!F$1,Hosts!$1:$1,0))</f>
        <v>1</v>
      </c>
      <c r="G5230" s="17" t="str">
        <f>INDEX(Hosts!$A:$O,MATCH(Places!$C5230,Hosts!$A:$A,0),MATCH(Places!G$1,Hosts!$1:$1,0))</f>
        <v>Yes</v>
      </c>
      <c r="H5230" s="17">
        <v>12</v>
      </c>
      <c r="I5230" s="17" t="str">
        <f>INDEX(Neighborhoods!$A:$C,MATCH(Places!$H5230,Neighborhoods!$A:$A,0),MATCH(Places!I$1,Neighborhoods!$1:$1,0))</f>
        <v>Brooklyn</v>
      </c>
      <c r="J5230" s="17" t="str">
        <f>INDEX(Neighborhoods!$A:$C,MATCH(Places!$H5230,Neighborhoods!$A:$A,0),MATCH(Places!J$1,Neighborhoods!$1:$1,0))</f>
        <v>Williamsburg</v>
      </c>
      <c r="K5230" s="17" t="s">
        <v>11822</v>
      </c>
      <c r="L5230" s="17" t="str">
        <f t="shared" si="324"/>
        <v>No</v>
      </c>
      <c r="M5230" s="17">
        <v>4</v>
      </c>
      <c r="N5230" s="17" t="str" cm="1">
        <f t="array" ref="N5230">_xlfn.IFS(M5230&lt;=2,"Small",M5230&lt;=5,"Medium",M5230&gt;5,"Large")</f>
        <v>Medium</v>
      </c>
      <c r="O5230" s="65">
        <v>120</v>
      </c>
      <c r="P5230" s="87">
        <f t="shared" si="325"/>
        <v>0.03</v>
      </c>
      <c r="Q5230" s="68">
        <v>4.92</v>
      </c>
      <c r="R5230" s="68" t="str" cm="1">
        <f t="array" ref="R5230">_xlfn.SWITCH(ROUND(Q5230,0),5,"Excellent",4,"Good",3,"Ok","Bad")</f>
        <v>Excellent</v>
      </c>
      <c r="S5230" s="17">
        <v>12</v>
      </c>
      <c r="T5230" s="17" t="str">
        <f t="shared" si="326"/>
        <v>No</v>
      </c>
      <c r="U5230" s="82">
        <v>43717</v>
      </c>
      <c r="V5230" s="82">
        <v>43898</v>
      </c>
      <c r="W5230" s="17">
        <v>4</v>
      </c>
      <c r="X5230" s="17" t="str">
        <f t="shared" si="327"/>
        <v>Active</v>
      </c>
      <c r="Y5230" s="17" t="s">
        <v>15615</v>
      </c>
      <c r="Z5230" s="17"/>
    </row>
    <row r="5231" spans="1:26" x14ac:dyDescent="0.25">
      <c r="A5231">
        <v>5230</v>
      </c>
      <c r="B5231" s="17" t="s">
        <v>14875</v>
      </c>
      <c r="C5231" s="17">
        <v>3508</v>
      </c>
      <c r="D5231" s="17" t="str">
        <f>INDEX(Hosts!$A:$O,MATCH(Places!$C5231,Hosts!$A:$A,0),MATCH(Places!D$1,Hosts!$1:$1,0))</f>
        <v>Within a few hours</v>
      </c>
      <c r="E5231" s="87">
        <f>INDEX(Hosts!$A:$O,MATCH(Places!$C5231,Hosts!$A:$A,0),MATCH(Places!E$1,Hosts!$1:$1,0))</f>
        <v>1</v>
      </c>
      <c r="F5231" s="87">
        <f>INDEX(Hosts!$A:$O,MATCH(Places!$C5231,Hosts!$A:$A,0),MATCH(Places!F$1,Hosts!$1:$1,0))</f>
        <v>0.94</v>
      </c>
      <c r="G5231" s="17" t="str">
        <f>INDEX(Hosts!$A:$O,MATCH(Places!$C5231,Hosts!$A:$A,0),MATCH(Places!G$1,Hosts!$1:$1,0))</f>
        <v>No</v>
      </c>
      <c r="H5231" s="17">
        <v>21</v>
      </c>
      <c r="I5231" s="17" t="str">
        <f>INDEX(Neighborhoods!$A:$C,MATCH(Places!$H5231,Neighborhoods!$A:$A,0),MATCH(Places!I$1,Neighborhoods!$1:$1,0))</f>
        <v>Queens</v>
      </c>
      <c r="J5231" s="17" t="str">
        <f>INDEX(Neighborhoods!$A:$C,MATCH(Places!$H5231,Neighborhoods!$A:$A,0),MATCH(Places!J$1,Neighborhoods!$1:$1,0))</f>
        <v>Astoria</v>
      </c>
      <c r="K5231" s="17" t="s">
        <v>11822</v>
      </c>
      <c r="L5231" s="17" t="str">
        <f t="shared" si="324"/>
        <v>No</v>
      </c>
      <c r="M5231" s="17">
        <v>5</v>
      </c>
      <c r="N5231" s="17" t="str" cm="1">
        <f t="array" ref="N5231">_xlfn.IFS(M5231&lt;=2,"Small",M5231&lt;=5,"Medium",M5231&gt;5,"Large")</f>
        <v>Medium</v>
      </c>
      <c r="O5231" s="65">
        <v>150</v>
      </c>
      <c r="P5231" s="87">
        <f t="shared" si="325"/>
        <v>0.03</v>
      </c>
      <c r="Q5231" s="68">
        <v>4.78</v>
      </c>
      <c r="R5231" s="68" t="str" cm="1">
        <f t="array" ref="R5231">_xlfn.SWITCH(ROUND(Q5231,0),5,"Excellent",4,"Good",3,"Ok","Bad")</f>
        <v>Excellent</v>
      </c>
      <c r="S5231" s="17">
        <v>9</v>
      </c>
      <c r="T5231" s="17" t="str">
        <f t="shared" si="326"/>
        <v>No</v>
      </c>
      <c r="U5231" s="82">
        <v>43716</v>
      </c>
      <c r="V5231" s="82">
        <v>43850</v>
      </c>
      <c r="W5231" s="17">
        <v>361</v>
      </c>
      <c r="X5231" s="17" t="str">
        <f t="shared" si="327"/>
        <v>Active</v>
      </c>
      <c r="Y5231" s="17" t="s">
        <v>15616</v>
      </c>
      <c r="Z5231" s="17"/>
    </row>
    <row r="5232" spans="1:26" x14ac:dyDescent="0.25">
      <c r="A5232">
        <v>5231</v>
      </c>
      <c r="B5232" s="17" t="s">
        <v>14331</v>
      </c>
      <c r="C5232" s="17">
        <v>548</v>
      </c>
      <c r="D5232" s="17" t="str">
        <f>INDEX(Hosts!$A:$O,MATCH(Places!$C5232,Hosts!$A:$A,0),MATCH(Places!D$1,Hosts!$1:$1,0))</f>
        <v>Within an hour</v>
      </c>
      <c r="E5232" s="87">
        <f>INDEX(Hosts!$A:$O,MATCH(Places!$C5232,Hosts!$A:$A,0),MATCH(Places!E$1,Hosts!$1:$1,0))</f>
        <v>1</v>
      </c>
      <c r="F5232" s="87">
        <f>INDEX(Hosts!$A:$O,MATCH(Places!$C5232,Hosts!$A:$A,0),MATCH(Places!F$1,Hosts!$1:$1,0))</f>
        <v>0.85</v>
      </c>
      <c r="G5232" s="17" t="str">
        <f>INDEX(Hosts!$A:$O,MATCH(Places!$C5232,Hosts!$A:$A,0),MATCH(Places!G$1,Hosts!$1:$1,0))</f>
        <v>Yes</v>
      </c>
      <c r="H5232" s="17">
        <v>19</v>
      </c>
      <c r="I5232" s="17" t="str">
        <f>INDEX(Neighborhoods!$A:$C,MATCH(Places!$H5232,Neighborhoods!$A:$A,0),MATCH(Places!I$1,Neighborhoods!$1:$1,0))</f>
        <v>Manhattan</v>
      </c>
      <c r="J5232" s="17" t="str">
        <f>INDEX(Neighborhoods!$A:$C,MATCH(Places!$H5232,Neighborhoods!$A:$A,0),MATCH(Places!J$1,Neighborhoods!$1:$1,0))</f>
        <v>Upper East Side</v>
      </c>
      <c r="K5232" s="17" t="s">
        <v>1</v>
      </c>
      <c r="L5232" s="17" t="str">
        <f t="shared" si="324"/>
        <v>Yes</v>
      </c>
      <c r="M5232" s="17">
        <v>6</v>
      </c>
      <c r="N5232" s="17" t="str" cm="1">
        <f t="array" ref="N5232">_xlfn.IFS(M5232&lt;=2,"Small",M5232&lt;=5,"Medium",M5232&gt;5,"Large")</f>
        <v>Large</v>
      </c>
      <c r="O5232" s="65">
        <v>240</v>
      </c>
      <c r="P5232" s="87">
        <f t="shared" si="325"/>
        <v>0.04</v>
      </c>
      <c r="Q5232" s="68">
        <v>5</v>
      </c>
      <c r="R5232" s="68" t="str" cm="1">
        <f t="array" ref="R5232">_xlfn.SWITCH(ROUND(Q5232,0),5,"Excellent",4,"Good",3,"Ok","Bad")</f>
        <v>Excellent</v>
      </c>
      <c r="S5232" s="17">
        <v>13</v>
      </c>
      <c r="T5232" s="17" t="str">
        <f t="shared" si="326"/>
        <v>No</v>
      </c>
      <c r="U5232" s="82">
        <v>43717</v>
      </c>
      <c r="V5232" s="82">
        <v>43884</v>
      </c>
      <c r="W5232" s="17">
        <v>140</v>
      </c>
      <c r="X5232" s="17" t="str">
        <f t="shared" si="327"/>
        <v>Active</v>
      </c>
      <c r="Y5232" s="17" t="s">
        <v>15615</v>
      </c>
      <c r="Z5232" s="17"/>
    </row>
    <row r="5233" spans="1:26" x14ac:dyDescent="0.25">
      <c r="A5233">
        <v>5232</v>
      </c>
      <c r="B5233" s="17" t="s">
        <v>13664</v>
      </c>
      <c r="C5233" s="17">
        <v>1812</v>
      </c>
      <c r="D5233" s="17" t="str">
        <f>INDEX(Hosts!$A:$O,MATCH(Places!$C5233,Hosts!$A:$A,0),MATCH(Places!D$1,Hosts!$1:$1,0))</f>
        <v>Within a few hours</v>
      </c>
      <c r="E5233" s="87">
        <f>INDEX(Hosts!$A:$O,MATCH(Places!$C5233,Hosts!$A:$A,0),MATCH(Places!E$1,Hosts!$1:$1,0))</f>
        <v>1</v>
      </c>
      <c r="F5233" s="87">
        <f>INDEX(Hosts!$A:$O,MATCH(Places!$C5233,Hosts!$A:$A,0),MATCH(Places!F$1,Hosts!$1:$1,0))</f>
        <v>0.8</v>
      </c>
      <c r="G5233" s="17" t="str">
        <f>INDEX(Hosts!$A:$O,MATCH(Places!$C5233,Hosts!$A:$A,0),MATCH(Places!G$1,Hosts!$1:$1,0))</f>
        <v>Yes</v>
      </c>
      <c r="H5233" s="17">
        <v>8</v>
      </c>
      <c r="I5233" s="17" t="str">
        <f>INDEX(Neighborhoods!$A:$C,MATCH(Places!$H5233,Neighborhoods!$A:$A,0),MATCH(Places!I$1,Neighborhoods!$1:$1,0))</f>
        <v>Brooklyn</v>
      </c>
      <c r="J5233" s="17" t="str">
        <f>INDEX(Neighborhoods!$A:$C,MATCH(Places!$H5233,Neighborhoods!$A:$A,0),MATCH(Places!J$1,Neighborhoods!$1:$1,0))</f>
        <v>Bushwick</v>
      </c>
      <c r="K5233" s="17" t="s">
        <v>1</v>
      </c>
      <c r="L5233" s="17" t="str">
        <f t="shared" si="324"/>
        <v>Yes</v>
      </c>
      <c r="M5233" s="17">
        <v>2</v>
      </c>
      <c r="N5233" s="17" t="str" cm="1">
        <f t="array" ref="N5233">_xlfn.IFS(M5233&lt;=2,"Small",M5233&lt;=5,"Medium",M5233&gt;5,"Large")</f>
        <v>Small</v>
      </c>
      <c r="O5233" s="65">
        <v>35</v>
      </c>
      <c r="P5233" s="87">
        <f t="shared" si="325"/>
        <v>0.03</v>
      </c>
      <c r="Q5233" s="68">
        <v>5</v>
      </c>
      <c r="R5233" s="68" t="str" cm="1">
        <f t="array" ref="R5233">_xlfn.SWITCH(ROUND(Q5233,0),5,"Excellent",4,"Good",3,"Ok","Bad")</f>
        <v>Excellent</v>
      </c>
      <c r="S5233" s="17">
        <v>20</v>
      </c>
      <c r="T5233" s="17" t="str">
        <f t="shared" si="326"/>
        <v>No</v>
      </c>
      <c r="U5233" s="82">
        <v>43755</v>
      </c>
      <c r="V5233" s="82">
        <v>44029</v>
      </c>
      <c r="W5233" s="17">
        <v>2</v>
      </c>
      <c r="X5233" s="17" t="str">
        <f t="shared" si="327"/>
        <v>Active</v>
      </c>
      <c r="Y5233" s="17" t="s">
        <v>15615</v>
      </c>
      <c r="Z5233" s="17"/>
    </row>
    <row r="5234" spans="1:26" x14ac:dyDescent="0.25">
      <c r="A5234">
        <v>5233</v>
      </c>
      <c r="B5234" s="17" t="s">
        <v>13713</v>
      </c>
      <c r="C5234" s="17">
        <v>3693</v>
      </c>
      <c r="D5234" s="17" t="str">
        <f>INDEX(Hosts!$A:$O,MATCH(Places!$C5234,Hosts!$A:$A,0),MATCH(Places!D$1,Hosts!$1:$1,0))</f>
        <v>Within a few hours</v>
      </c>
      <c r="E5234" s="87">
        <f>INDEX(Hosts!$A:$O,MATCH(Places!$C5234,Hosts!$A:$A,0),MATCH(Places!E$1,Hosts!$1:$1,0))</f>
        <v>1</v>
      </c>
      <c r="F5234" s="87">
        <f>INDEX(Hosts!$A:$O,MATCH(Places!$C5234,Hosts!$A:$A,0),MATCH(Places!F$1,Hosts!$1:$1,0))</f>
        <v>0.96</v>
      </c>
      <c r="G5234" s="17" t="str">
        <f>INDEX(Hosts!$A:$O,MATCH(Places!$C5234,Hosts!$A:$A,0),MATCH(Places!G$1,Hosts!$1:$1,0))</f>
        <v>Yes</v>
      </c>
      <c r="H5234" s="17">
        <v>9</v>
      </c>
      <c r="I5234" s="17" t="str">
        <f>INDEX(Neighborhoods!$A:$C,MATCH(Places!$H5234,Neighborhoods!$A:$A,0),MATCH(Places!I$1,Neighborhoods!$1:$1,0))</f>
        <v>Brooklyn</v>
      </c>
      <c r="J5234" s="17" t="str">
        <f>INDEX(Neighborhoods!$A:$C,MATCH(Places!$H5234,Neighborhoods!$A:$A,0),MATCH(Places!J$1,Neighborhoods!$1:$1,0))</f>
        <v>Crown Heights</v>
      </c>
      <c r="K5234" s="17" t="s">
        <v>11822</v>
      </c>
      <c r="L5234" s="17" t="str">
        <f t="shared" si="324"/>
        <v>No</v>
      </c>
      <c r="M5234" s="17">
        <v>2</v>
      </c>
      <c r="N5234" s="17" t="str" cm="1">
        <f t="array" ref="N5234">_xlfn.IFS(M5234&lt;=2,"Small",M5234&lt;=5,"Medium",M5234&gt;5,"Large")</f>
        <v>Small</v>
      </c>
      <c r="O5234" s="65">
        <v>138</v>
      </c>
      <c r="P5234" s="87">
        <f t="shared" si="325"/>
        <v>0.03</v>
      </c>
      <c r="Q5234" s="68">
        <v>4.8</v>
      </c>
      <c r="R5234" s="68" t="str" cm="1">
        <f t="array" ref="R5234">_xlfn.SWITCH(ROUND(Q5234,0),5,"Excellent",4,"Good",3,"Ok","Bad")</f>
        <v>Excellent</v>
      </c>
      <c r="S5234" s="17">
        <v>10</v>
      </c>
      <c r="T5234" s="17" t="str">
        <f t="shared" si="326"/>
        <v>No</v>
      </c>
      <c r="U5234" s="82">
        <v>43717</v>
      </c>
      <c r="V5234" s="82">
        <v>43806</v>
      </c>
      <c r="W5234" s="17">
        <v>88</v>
      </c>
      <c r="X5234" s="17" t="str">
        <f t="shared" si="327"/>
        <v>Active</v>
      </c>
      <c r="Y5234" s="17" t="s">
        <v>15615</v>
      </c>
      <c r="Z5234" s="17"/>
    </row>
    <row r="5235" spans="1:26" x14ac:dyDescent="0.25">
      <c r="A5235">
        <v>5234</v>
      </c>
      <c r="B5235" s="17" t="s">
        <v>15395</v>
      </c>
      <c r="C5235" s="17">
        <v>2718</v>
      </c>
      <c r="D5235" s="17" t="str">
        <f>INDEX(Hosts!$A:$O,MATCH(Places!$C5235,Hosts!$A:$A,0),MATCH(Places!D$1,Hosts!$1:$1,0))</f>
        <v>Within an hour</v>
      </c>
      <c r="E5235" s="87">
        <f>INDEX(Hosts!$A:$O,MATCH(Places!$C5235,Hosts!$A:$A,0),MATCH(Places!E$1,Hosts!$1:$1,0))</f>
        <v>1</v>
      </c>
      <c r="F5235" s="87">
        <f>INDEX(Hosts!$A:$O,MATCH(Places!$C5235,Hosts!$A:$A,0),MATCH(Places!F$1,Hosts!$1:$1,0))</f>
        <v>0.96</v>
      </c>
      <c r="G5235" s="17" t="str">
        <f>INDEX(Hosts!$A:$O,MATCH(Places!$C5235,Hosts!$A:$A,0),MATCH(Places!G$1,Hosts!$1:$1,0))</f>
        <v>Yes</v>
      </c>
      <c r="H5235" s="17">
        <v>8</v>
      </c>
      <c r="I5235" s="17" t="str">
        <f>INDEX(Neighborhoods!$A:$C,MATCH(Places!$H5235,Neighborhoods!$A:$A,0),MATCH(Places!I$1,Neighborhoods!$1:$1,0))</f>
        <v>Brooklyn</v>
      </c>
      <c r="J5235" s="17" t="str">
        <f>INDEX(Neighborhoods!$A:$C,MATCH(Places!$H5235,Neighborhoods!$A:$A,0),MATCH(Places!J$1,Neighborhoods!$1:$1,0))</f>
        <v>Bushwick</v>
      </c>
      <c r="K5235" s="17" t="s">
        <v>11822</v>
      </c>
      <c r="L5235" s="17" t="str">
        <f t="shared" si="324"/>
        <v>No</v>
      </c>
      <c r="M5235" s="17">
        <v>8</v>
      </c>
      <c r="N5235" s="17" t="str" cm="1">
        <f t="array" ref="N5235">_xlfn.IFS(M5235&lt;=2,"Small",M5235&lt;=5,"Medium",M5235&gt;5,"Large")</f>
        <v>Large</v>
      </c>
      <c r="O5235" s="65">
        <v>200</v>
      </c>
      <c r="P5235" s="87">
        <f t="shared" si="325"/>
        <v>0.04</v>
      </c>
      <c r="Q5235" s="68">
        <v>4.9000000000000004</v>
      </c>
      <c r="R5235" s="68" t="str" cm="1">
        <f t="array" ref="R5235">_xlfn.SWITCH(ROUND(Q5235,0),5,"Excellent",4,"Good",3,"Ok","Bad")</f>
        <v>Excellent</v>
      </c>
      <c r="S5235" s="17">
        <v>21</v>
      </c>
      <c r="T5235" s="17" t="str">
        <f t="shared" si="326"/>
        <v>No</v>
      </c>
      <c r="U5235" s="82">
        <v>43726</v>
      </c>
      <c r="V5235" s="82">
        <v>43906</v>
      </c>
      <c r="W5235" s="17">
        <v>54</v>
      </c>
      <c r="X5235" s="17" t="str">
        <f t="shared" si="327"/>
        <v>Active</v>
      </c>
      <c r="Y5235" s="17" t="s">
        <v>15616</v>
      </c>
      <c r="Z5235" s="17"/>
    </row>
    <row r="5236" spans="1:26" x14ac:dyDescent="0.25">
      <c r="A5236">
        <v>5235</v>
      </c>
      <c r="B5236" s="17" t="s">
        <v>14541</v>
      </c>
      <c r="C5236" s="17">
        <v>2977</v>
      </c>
      <c r="D5236" s="17" t="str">
        <f>INDEX(Hosts!$A:$O,MATCH(Places!$C5236,Hosts!$A:$A,0),MATCH(Places!D$1,Hosts!$1:$1,0))</f>
        <v>Within an hour</v>
      </c>
      <c r="E5236" s="87">
        <f>INDEX(Hosts!$A:$O,MATCH(Places!$C5236,Hosts!$A:$A,0),MATCH(Places!E$1,Hosts!$1:$1,0))</f>
        <v>1</v>
      </c>
      <c r="F5236" s="87">
        <f>INDEX(Hosts!$A:$O,MATCH(Places!$C5236,Hosts!$A:$A,0),MATCH(Places!F$1,Hosts!$1:$1,0))</f>
        <v>0.98</v>
      </c>
      <c r="G5236" s="17" t="str">
        <f>INDEX(Hosts!$A:$O,MATCH(Places!$C5236,Hosts!$A:$A,0),MATCH(Places!G$1,Hosts!$1:$1,0))</f>
        <v>Yes</v>
      </c>
      <c r="H5236" s="17">
        <v>15</v>
      </c>
      <c r="I5236" s="17" t="str">
        <f>INDEX(Neighborhoods!$A:$C,MATCH(Places!$H5236,Neighborhoods!$A:$A,0),MATCH(Places!I$1,Neighborhoods!$1:$1,0))</f>
        <v>Manhattan</v>
      </c>
      <c r="J5236" s="17" t="str">
        <f>INDEX(Neighborhoods!$A:$C,MATCH(Places!$H5236,Neighborhoods!$A:$A,0),MATCH(Places!J$1,Neighborhoods!$1:$1,0))</f>
        <v>East Village</v>
      </c>
      <c r="K5236" s="17" t="s">
        <v>11822</v>
      </c>
      <c r="L5236" s="17" t="str">
        <f t="shared" si="324"/>
        <v>No</v>
      </c>
      <c r="M5236" s="17">
        <v>8</v>
      </c>
      <c r="N5236" s="17" t="str" cm="1">
        <f t="array" ref="N5236">_xlfn.IFS(M5236&lt;=2,"Small",M5236&lt;=5,"Medium",M5236&gt;5,"Large")</f>
        <v>Large</v>
      </c>
      <c r="O5236" s="65">
        <v>497</v>
      </c>
      <c r="P5236" s="87">
        <f t="shared" si="325"/>
        <v>0.04</v>
      </c>
      <c r="Q5236" s="68">
        <v>4.59</v>
      </c>
      <c r="R5236" s="68" t="str" cm="1">
        <f t="array" ref="R5236">_xlfn.SWITCH(ROUND(Q5236,0),5,"Excellent",4,"Good",3,"Ok","Bad")</f>
        <v>Excellent</v>
      </c>
      <c r="S5236" s="17">
        <v>29</v>
      </c>
      <c r="T5236" s="17" t="str">
        <f t="shared" si="326"/>
        <v>No</v>
      </c>
      <c r="U5236" s="82">
        <v>43724</v>
      </c>
      <c r="V5236" s="82">
        <v>43978</v>
      </c>
      <c r="W5236" s="17">
        <v>352</v>
      </c>
      <c r="X5236" s="17" t="str">
        <f t="shared" si="327"/>
        <v>Active</v>
      </c>
      <c r="Y5236" s="17" t="s">
        <v>15616</v>
      </c>
      <c r="Z5236" s="17"/>
    </row>
    <row r="5237" spans="1:26" x14ac:dyDescent="0.25">
      <c r="A5237">
        <v>5236</v>
      </c>
      <c r="B5237" s="17" t="s">
        <v>13998</v>
      </c>
      <c r="C5237" s="17">
        <v>2945</v>
      </c>
      <c r="D5237" s="17" t="str">
        <f>INDEX(Hosts!$A:$O,MATCH(Places!$C5237,Hosts!$A:$A,0),MATCH(Places!D$1,Hosts!$1:$1,0))</f>
        <v>Within a day</v>
      </c>
      <c r="E5237" s="87">
        <f>INDEX(Hosts!$A:$O,MATCH(Places!$C5237,Hosts!$A:$A,0),MATCH(Places!E$1,Hosts!$1:$1,0))</f>
        <v>1</v>
      </c>
      <c r="F5237" s="87">
        <f>INDEX(Hosts!$A:$O,MATCH(Places!$C5237,Hosts!$A:$A,0),MATCH(Places!F$1,Hosts!$1:$1,0))</f>
        <v>0.89</v>
      </c>
      <c r="G5237" s="17" t="str">
        <f>INDEX(Hosts!$A:$O,MATCH(Places!$C5237,Hosts!$A:$A,0),MATCH(Places!G$1,Hosts!$1:$1,0))</f>
        <v>Yes</v>
      </c>
      <c r="H5237" s="17">
        <v>8</v>
      </c>
      <c r="I5237" s="17" t="str">
        <f>INDEX(Neighborhoods!$A:$C,MATCH(Places!$H5237,Neighborhoods!$A:$A,0),MATCH(Places!I$1,Neighborhoods!$1:$1,0))</f>
        <v>Brooklyn</v>
      </c>
      <c r="J5237" s="17" t="str">
        <f>INDEX(Neighborhoods!$A:$C,MATCH(Places!$H5237,Neighborhoods!$A:$A,0),MATCH(Places!J$1,Neighborhoods!$1:$1,0))</f>
        <v>Bushwick</v>
      </c>
      <c r="K5237" s="17" t="s">
        <v>1</v>
      </c>
      <c r="L5237" s="17" t="str">
        <f t="shared" si="324"/>
        <v>Yes</v>
      </c>
      <c r="M5237" s="17">
        <v>2</v>
      </c>
      <c r="N5237" s="17" t="str" cm="1">
        <f t="array" ref="N5237">_xlfn.IFS(M5237&lt;=2,"Small",M5237&lt;=5,"Medium",M5237&gt;5,"Large")</f>
        <v>Small</v>
      </c>
      <c r="O5237" s="65">
        <v>92</v>
      </c>
      <c r="P5237" s="87">
        <f t="shared" si="325"/>
        <v>0.03</v>
      </c>
      <c r="Q5237" s="68">
        <v>4.88</v>
      </c>
      <c r="R5237" s="68" t="str" cm="1">
        <f t="array" ref="R5237">_xlfn.SWITCH(ROUND(Q5237,0),5,"Excellent",4,"Good",3,"Ok","Bad")</f>
        <v>Excellent</v>
      </c>
      <c r="S5237" s="17">
        <v>8</v>
      </c>
      <c r="T5237" s="17" t="str">
        <f t="shared" si="326"/>
        <v>No</v>
      </c>
      <c r="U5237" s="82">
        <v>43722</v>
      </c>
      <c r="V5237" s="82">
        <v>43766</v>
      </c>
      <c r="W5237" s="17">
        <v>89</v>
      </c>
      <c r="X5237" s="17" t="str">
        <f t="shared" si="327"/>
        <v>Active</v>
      </c>
      <c r="Y5237" s="17" t="s">
        <v>15616</v>
      </c>
      <c r="Z5237" s="17"/>
    </row>
    <row r="5238" spans="1:26" x14ac:dyDescent="0.25">
      <c r="A5238">
        <v>5237</v>
      </c>
      <c r="B5238" s="17" t="s">
        <v>13893</v>
      </c>
      <c r="C5238" s="17">
        <v>945</v>
      </c>
      <c r="D5238" s="17" t="str">
        <f>INDEX(Hosts!$A:$O,MATCH(Places!$C5238,Hosts!$A:$A,0),MATCH(Places!D$1,Hosts!$1:$1,0))</f>
        <v>A few days or more</v>
      </c>
      <c r="E5238" s="87">
        <f>INDEX(Hosts!$A:$O,MATCH(Places!$C5238,Hosts!$A:$A,0),MATCH(Places!E$1,Hosts!$1:$1,0))</f>
        <v>0.2</v>
      </c>
      <c r="F5238" s="87">
        <f>INDEX(Hosts!$A:$O,MATCH(Places!$C5238,Hosts!$A:$A,0),MATCH(Places!F$1,Hosts!$1:$1,0))</f>
        <v>0.94</v>
      </c>
      <c r="G5238" s="17" t="str">
        <f>INDEX(Hosts!$A:$O,MATCH(Places!$C5238,Hosts!$A:$A,0),MATCH(Places!G$1,Hosts!$1:$1,0))</f>
        <v>No</v>
      </c>
      <c r="H5238" s="17">
        <v>12</v>
      </c>
      <c r="I5238" s="17" t="str">
        <f>INDEX(Neighborhoods!$A:$C,MATCH(Places!$H5238,Neighborhoods!$A:$A,0),MATCH(Places!I$1,Neighborhoods!$1:$1,0))</f>
        <v>Brooklyn</v>
      </c>
      <c r="J5238" s="17" t="str">
        <f>INDEX(Neighborhoods!$A:$C,MATCH(Places!$H5238,Neighborhoods!$A:$A,0),MATCH(Places!J$1,Neighborhoods!$1:$1,0))</f>
        <v>Williamsburg</v>
      </c>
      <c r="K5238" s="17" t="s">
        <v>11822</v>
      </c>
      <c r="L5238" s="17" t="str">
        <f t="shared" si="324"/>
        <v>No</v>
      </c>
      <c r="M5238" s="17">
        <v>2</v>
      </c>
      <c r="N5238" s="17" t="str" cm="1">
        <f t="array" ref="N5238">_xlfn.IFS(M5238&lt;=2,"Small",M5238&lt;=5,"Medium",M5238&gt;5,"Large")</f>
        <v>Small</v>
      </c>
      <c r="O5238" s="65">
        <v>139</v>
      </c>
      <c r="P5238" s="87">
        <f t="shared" si="325"/>
        <v>0.03</v>
      </c>
      <c r="Q5238" s="68">
        <v>4.8099999999999996</v>
      </c>
      <c r="R5238" s="68" t="str" cm="1">
        <f t="array" ref="R5238">_xlfn.SWITCH(ROUND(Q5238,0),5,"Excellent",4,"Good",3,"Ok","Bad")</f>
        <v>Excellent</v>
      </c>
      <c r="S5238" s="17">
        <v>16</v>
      </c>
      <c r="T5238" s="17" t="str">
        <f t="shared" si="326"/>
        <v>No</v>
      </c>
      <c r="U5238" s="82">
        <v>43726</v>
      </c>
      <c r="V5238" s="82">
        <v>43920</v>
      </c>
      <c r="W5238" s="17">
        <v>44</v>
      </c>
      <c r="X5238" s="17" t="str">
        <f t="shared" si="327"/>
        <v>Active</v>
      </c>
      <c r="Y5238" s="17" t="s">
        <v>15616</v>
      </c>
      <c r="Z5238" s="17"/>
    </row>
    <row r="5239" spans="1:26" x14ac:dyDescent="0.25">
      <c r="A5239">
        <v>5238</v>
      </c>
      <c r="B5239" s="17" t="s">
        <v>15126</v>
      </c>
      <c r="C5239" s="17">
        <v>3522</v>
      </c>
      <c r="D5239" s="17" t="str">
        <f>INDEX(Hosts!$A:$O,MATCH(Places!$C5239,Hosts!$A:$A,0),MATCH(Places!D$1,Hosts!$1:$1,0))</f>
        <v>Within a few hours</v>
      </c>
      <c r="E5239" s="87">
        <f>INDEX(Hosts!$A:$O,MATCH(Places!$C5239,Hosts!$A:$A,0),MATCH(Places!E$1,Hosts!$1:$1,0))</f>
        <v>1</v>
      </c>
      <c r="F5239" s="87">
        <f>INDEX(Hosts!$A:$O,MATCH(Places!$C5239,Hosts!$A:$A,0),MATCH(Places!F$1,Hosts!$1:$1,0))</f>
        <v>0.94</v>
      </c>
      <c r="G5239" s="17" t="str">
        <f>INDEX(Hosts!$A:$O,MATCH(Places!$C5239,Hosts!$A:$A,0),MATCH(Places!G$1,Hosts!$1:$1,0))</f>
        <v>Yes</v>
      </c>
      <c r="H5239" s="17">
        <v>9</v>
      </c>
      <c r="I5239" s="17" t="str">
        <f>INDEX(Neighborhoods!$A:$C,MATCH(Places!$H5239,Neighborhoods!$A:$A,0),MATCH(Places!I$1,Neighborhoods!$1:$1,0))</f>
        <v>Brooklyn</v>
      </c>
      <c r="J5239" s="17" t="str">
        <f>INDEX(Neighborhoods!$A:$C,MATCH(Places!$H5239,Neighborhoods!$A:$A,0),MATCH(Places!J$1,Neighborhoods!$1:$1,0))</f>
        <v>Crown Heights</v>
      </c>
      <c r="K5239" s="17" t="s">
        <v>1</v>
      </c>
      <c r="L5239" s="17" t="str">
        <f t="shared" si="324"/>
        <v>Yes</v>
      </c>
      <c r="M5239" s="17">
        <v>2</v>
      </c>
      <c r="N5239" s="17" t="str" cm="1">
        <f t="array" ref="N5239">_xlfn.IFS(M5239&lt;=2,"Small",M5239&lt;=5,"Medium",M5239&gt;5,"Large")</f>
        <v>Small</v>
      </c>
      <c r="O5239" s="65">
        <v>44</v>
      </c>
      <c r="P5239" s="87">
        <f t="shared" si="325"/>
        <v>0.03</v>
      </c>
      <c r="Q5239" s="68">
        <v>5</v>
      </c>
      <c r="R5239" s="68" t="str" cm="1">
        <f t="array" ref="R5239">_xlfn.SWITCH(ROUND(Q5239,0),5,"Excellent",4,"Good",3,"Ok","Bad")</f>
        <v>Excellent</v>
      </c>
      <c r="S5239" s="17">
        <v>14</v>
      </c>
      <c r="T5239" s="17" t="str">
        <f t="shared" si="326"/>
        <v>No</v>
      </c>
      <c r="U5239" s="82">
        <v>43710</v>
      </c>
      <c r="V5239" s="82">
        <v>43905</v>
      </c>
      <c r="W5239" s="17">
        <v>230</v>
      </c>
      <c r="X5239" s="17" t="str">
        <f t="shared" si="327"/>
        <v>Active</v>
      </c>
      <c r="Y5239" s="17" t="s">
        <v>15615</v>
      </c>
      <c r="Z5239" s="17"/>
    </row>
    <row r="5240" spans="1:26" x14ac:dyDescent="0.25">
      <c r="A5240">
        <v>5239</v>
      </c>
      <c r="B5240" s="17" t="s">
        <v>14362</v>
      </c>
      <c r="C5240" s="17">
        <v>3995</v>
      </c>
      <c r="D5240" s="17" t="str">
        <f>INDEX(Hosts!$A:$O,MATCH(Places!$C5240,Hosts!$A:$A,0),MATCH(Places!D$1,Hosts!$1:$1,0))</f>
        <v>Within an hour</v>
      </c>
      <c r="E5240" s="87">
        <f>INDEX(Hosts!$A:$O,MATCH(Places!$C5240,Hosts!$A:$A,0),MATCH(Places!E$1,Hosts!$1:$1,0))</f>
        <v>1</v>
      </c>
      <c r="F5240" s="87">
        <f>INDEX(Hosts!$A:$O,MATCH(Places!$C5240,Hosts!$A:$A,0),MATCH(Places!F$1,Hosts!$1:$1,0))</f>
        <v>1</v>
      </c>
      <c r="G5240" s="17" t="str">
        <f>INDEX(Hosts!$A:$O,MATCH(Places!$C5240,Hosts!$A:$A,0),MATCH(Places!G$1,Hosts!$1:$1,0))</f>
        <v>No</v>
      </c>
      <c r="H5240" s="17">
        <v>15</v>
      </c>
      <c r="I5240" s="17" t="str">
        <f>INDEX(Neighborhoods!$A:$C,MATCH(Places!$H5240,Neighborhoods!$A:$A,0),MATCH(Places!I$1,Neighborhoods!$1:$1,0))</f>
        <v>Manhattan</v>
      </c>
      <c r="J5240" s="17" t="str">
        <f>INDEX(Neighborhoods!$A:$C,MATCH(Places!$H5240,Neighborhoods!$A:$A,0),MATCH(Places!J$1,Neighborhoods!$1:$1,0))</f>
        <v>East Village</v>
      </c>
      <c r="K5240" s="17" t="s">
        <v>1</v>
      </c>
      <c r="L5240" s="17" t="str">
        <f t="shared" si="324"/>
        <v>Yes</v>
      </c>
      <c r="M5240" s="17">
        <v>2</v>
      </c>
      <c r="N5240" s="17" t="str" cm="1">
        <f t="array" ref="N5240">_xlfn.IFS(M5240&lt;=2,"Small",M5240&lt;=5,"Medium",M5240&gt;5,"Large")</f>
        <v>Small</v>
      </c>
      <c r="O5240" s="65">
        <v>59</v>
      </c>
      <c r="P5240" s="87">
        <f t="shared" si="325"/>
        <v>0.03</v>
      </c>
      <c r="Q5240" s="68">
        <v>4.67</v>
      </c>
      <c r="R5240" s="68" t="str" cm="1">
        <f t="array" ref="R5240">_xlfn.SWITCH(ROUND(Q5240,0),5,"Excellent",4,"Good",3,"Ok","Bad")</f>
        <v>Excellent</v>
      </c>
      <c r="S5240" s="17">
        <v>27</v>
      </c>
      <c r="T5240" s="17" t="str">
        <f t="shared" si="326"/>
        <v>No</v>
      </c>
      <c r="U5240" s="82">
        <v>43723</v>
      </c>
      <c r="V5240" s="82">
        <v>43931</v>
      </c>
      <c r="W5240" s="17">
        <v>0</v>
      </c>
      <c r="X5240" s="17" t="str">
        <f t="shared" si="327"/>
        <v>Inactive</v>
      </c>
      <c r="Y5240" s="17" t="s">
        <v>15616</v>
      </c>
      <c r="Z5240" s="17"/>
    </row>
    <row r="5241" spans="1:26" x14ac:dyDescent="0.25">
      <c r="A5241">
        <v>5240</v>
      </c>
      <c r="B5241" s="17" t="s">
        <v>14707</v>
      </c>
      <c r="C5241" s="17">
        <v>3996</v>
      </c>
      <c r="D5241" s="17" t="str">
        <f>INDEX(Hosts!$A:$O,MATCH(Places!$C5241,Hosts!$A:$A,0),MATCH(Places!D$1,Hosts!$1:$1,0))</f>
        <v>Within an hour</v>
      </c>
      <c r="E5241" s="87">
        <f>INDEX(Hosts!$A:$O,MATCH(Places!$C5241,Hosts!$A:$A,0),MATCH(Places!E$1,Hosts!$1:$1,0))</f>
        <v>1</v>
      </c>
      <c r="F5241" s="87">
        <f>INDEX(Hosts!$A:$O,MATCH(Places!$C5241,Hosts!$A:$A,0),MATCH(Places!F$1,Hosts!$1:$1,0))</f>
        <v>1</v>
      </c>
      <c r="G5241" s="17" t="str">
        <f>INDEX(Hosts!$A:$O,MATCH(Places!$C5241,Hosts!$A:$A,0),MATCH(Places!G$1,Hosts!$1:$1,0))</f>
        <v>No</v>
      </c>
      <c r="H5241" s="17">
        <v>20</v>
      </c>
      <c r="I5241" s="17" t="str">
        <f>INDEX(Neighborhoods!$A:$C,MATCH(Places!$H5241,Neighborhoods!$A:$A,0),MATCH(Places!I$1,Neighborhoods!$1:$1,0))</f>
        <v>Manhattan</v>
      </c>
      <c r="J5241" s="17" t="str">
        <f>INDEX(Neighborhoods!$A:$C,MATCH(Places!$H5241,Neighborhoods!$A:$A,0),MATCH(Places!J$1,Neighborhoods!$1:$1,0))</f>
        <v>Upper West Side</v>
      </c>
      <c r="K5241" s="17" t="s">
        <v>1</v>
      </c>
      <c r="L5241" s="17" t="str">
        <f t="shared" si="324"/>
        <v>Yes</v>
      </c>
      <c r="M5241" s="17">
        <v>2</v>
      </c>
      <c r="N5241" s="17" t="str" cm="1">
        <f t="array" ref="N5241">_xlfn.IFS(M5241&lt;=2,"Small",M5241&lt;=5,"Medium",M5241&gt;5,"Large")</f>
        <v>Small</v>
      </c>
      <c r="O5241" s="65">
        <v>60</v>
      </c>
      <c r="P5241" s="87">
        <f t="shared" si="325"/>
        <v>0.03</v>
      </c>
      <c r="Q5241" s="68">
        <v>4.3899999999999997</v>
      </c>
      <c r="R5241" s="68" t="str" cm="1">
        <f t="array" ref="R5241">_xlfn.SWITCH(ROUND(Q5241,0),5,"Excellent",4,"Good",3,"Ok","Bad")</f>
        <v>Good</v>
      </c>
      <c r="S5241" s="17">
        <v>28</v>
      </c>
      <c r="T5241" s="17" t="str">
        <f t="shared" si="326"/>
        <v>No</v>
      </c>
      <c r="U5241" s="82">
        <v>43723</v>
      </c>
      <c r="V5241" s="82">
        <v>43902</v>
      </c>
      <c r="W5241" s="17">
        <v>289</v>
      </c>
      <c r="X5241" s="17" t="str">
        <f t="shared" si="327"/>
        <v>Active</v>
      </c>
      <c r="Y5241" s="17" t="s">
        <v>15616</v>
      </c>
      <c r="Z5241" s="17"/>
    </row>
    <row r="5242" spans="1:26" x14ac:dyDescent="0.25">
      <c r="A5242">
        <v>5241</v>
      </c>
      <c r="B5242" s="17" t="s">
        <v>15419</v>
      </c>
      <c r="C5242" s="17">
        <v>3996</v>
      </c>
      <c r="D5242" s="17" t="str">
        <f>INDEX(Hosts!$A:$O,MATCH(Places!$C5242,Hosts!$A:$A,0),MATCH(Places!D$1,Hosts!$1:$1,0))</f>
        <v>Within an hour</v>
      </c>
      <c r="E5242" s="87">
        <f>INDEX(Hosts!$A:$O,MATCH(Places!$C5242,Hosts!$A:$A,0),MATCH(Places!E$1,Hosts!$1:$1,0))</f>
        <v>1</v>
      </c>
      <c r="F5242" s="87">
        <f>INDEX(Hosts!$A:$O,MATCH(Places!$C5242,Hosts!$A:$A,0),MATCH(Places!F$1,Hosts!$1:$1,0))</f>
        <v>1</v>
      </c>
      <c r="G5242" s="17" t="str">
        <f>INDEX(Hosts!$A:$O,MATCH(Places!$C5242,Hosts!$A:$A,0),MATCH(Places!G$1,Hosts!$1:$1,0))</f>
        <v>No</v>
      </c>
      <c r="H5242" s="17">
        <v>20</v>
      </c>
      <c r="I5242" s="17" t="str">
        <f>INDEX(Neighborhoods!$A:$C,MATCH(Places!$H5242,Neighborhoods!$A:$A,0),MATCH(Places!I$1,Neighborhoods!$1:$1,0))</f>
        <v>Manhattan</v>
      </c>
      <c r="J5242" s="17" t="str">
        <f>INDEX(Neighborhoods!$A:$C,MATCH(Places!$H5242,Neighborhoods!$A:$A,0),MATCH(Places!J$1,Neighborhoods!$1:$1,0))</f>
        <v>Upper West Side</v>
      </c>
      <c r="K5242" s="17" t="s">
        <v>1</v>
      </c>
      <c r="L5242" s="17" t="str">
        <f t="shared" si="324"/>
        <v>Yes</v>
      </c>
      <c r="M5242" s="17">
        <v>2</v>
      </c>
      <c r="N5242" s="17" t="str" cm="1">
        <f t="array" ref="N5242">_xlfn.IFS(M5242&lt;=2,"Small",M5242&lt;=5,"Medium",M5242&gt;5,"Large")</f>
        <v>Small</v>
      </c>
      <c r="O5242" s="65">
        <v>70</v>
      </c>
      <c r="P5242" s="87">
        <f t="shared" si="325"/>
        <v>0.03</v>
      </c>
      <c r="Q5242" s="68">
        <v>4.8</v>
      </c>
      <c r="R5242" s="68" t="str" cm="1">
        <f t="array" ref="R5242">_xlfn.SWITCH(ROUND(Q5242,0),5,"Excellent",4,"Good",3,"Ok","Bad")</f>
        <v>Excellent</v>
      </c>
      <c r="S5242" s="17">
        <v>35</v>
      </c>
      <c r="T5242" s="17" t="str">
        <f t="shared" si="326"/>
        <v>No</v>
      </c>
      <c r="U5242" s="82">
        <v>43723</v>
      </c>
      <c r="V5242" s="82">
        <v>44040</v>
      </c>
      <c r="W5242" s="17">
        <v>336</v>
      </c>
      <c r="X5242" s="17" t="str">
        <f t="shared" si="327"/>
        <v>Active</v>
      </c>
      <c r="Y5242" s="17" t="s">
        <v>15616</v>
      </c>
      <c r="Z5242" s="17"/>
    </row>
    <row r="5243" spans="1:26" x14ac:dyDescent="0.25">
      <c r="A5243">
        <v>5242</v>
      </c>
      <c r="B5243" s="17" t="s">
        <v>14172</v>
      </c>
      <c r="C5243" s="17">
        <v>3575</v>
      </c>
      <c r="D5243" s="17" t="str">
        <f>INDEX(Hosts!$A:$O,MATCH(Places!$C5243,Hosts!$A:$A,0),MATCH(Places!D$1,Hosts!$1:$1,0))</f>
        <v>Within an hour</v>
      </c>
      <c r="E5243" s="87">
        <f>INDEX(Hosts!$A:$O,MATCH(Places!$C5243,Hosts!$A:$A,0),MATCH(Places!E$1,Hosts!$1:$1,0))</f>
        <v>1</v>
      </c>
      <c r="F5243" s="87">
        <f>INDEX(Hosts!$A:$O,MATCH(Places!$C5243,Hosts!$A:$A,0),MATCH(Places!F$1,Hosts!$1:$1,0))</f>
        <v>0.94</v>
      </c>
      <c r="G5243" s="17" t="str">
        <f>INDEX(Hosts!$A:$O,MATCH(Places!$C5243,Hosts!$A:$A,0),MATCH(Places!G$1,Hosts!$1:$1,0))</f>
        <v>No</v>
      </c>
      <c r="H5243" s="17">
        <v>7</v>
      </c>
      <c r="I5243" s="17" t="str">
        <f>INDEX(Neighborhoods!$A:$C,MATCH(Places!$H5243,Neighborhoods!$A:$A,0),MATCH(Places!I$1,Neighborhoods!$1:$1,0))</f>
        <v>Brooklyn</v>
      </c>
      <c r="J5243" s="17" t="str">
        <f>INDEX(Neighborhoods!$A:$C,MATCH(Places!$H5243,Neighborhoods!$A:$A,0),MATCH(Places!J$1,Neighborhoods!$1:$1,0))</f>
        <v>Bedford-Stuyvesant</v>
      </c>
      <c r="K5243" s="17" t="s">
        <v>11822</v>
      </c>
      <c r="L5243" s="17" t="str">
        <f t="shared" si="324"/>
        <v>No</v>
      </c>
      <c r="M5243" s="17">
        <v>2</v>
      </c>
      <c r="N5243" s="17" t="str" cm="1">
        <f t="array" ref="N5243">_xlfn.IFS(M5243&lt;=2,"Small",M5243&lt;=5,"Medium",M5243&gt;5,"Large")</f>
        <v>Small</v>
      </c>
      <c r="O5243" s="65">
        <v>125</v>
      </c>
      <c r="P5243" s="87">
        <f t="shared" si="325"/>
        <v>0.03</v>
      </c>
      <c r="Q5243" s="68">
        <v>3.78</v>
      </c>
      <c r="R5243" s="68" t="str" cm="1">
        <f t="array" ref="R5243">_xlfn.SWITCH(ROUND(Q5243,0),5,"Excellent",4,"Good",3,"Ok","Bad")</f>
        <v>Good</v>
      </c>
      <c r="S5243" s="17">
        <v>9</v>
      </c>
      <c r="T5243" s="17" t="str">
        <f t="shared" si="326"/>
        <v>No</v>
      </c>
      <c r="U5243" s="82">
        <v>43728</v>
      </c>
      <c r="V5243" s="82">
        <v>44029</v>
      </c>
      <c r="W5243" s="17">
        <v>359</v>
      </c>
      <c r="X5243" s="17" t="str">
        <f t="shared" si="327"/>
        <v>Active</v>
      </c>
      <c r="Y5243" s="17" t="s">
        <v>15616</v>
      </c>
      <c r="Z5243" s="17"/>
    </row>
    <row r="5244" spans="1:26" x14ac:dyDescent="0.25">
      <c r="A5244">
        <v>5243</v>
      </c>
      <c r="B5244" s="17" t="s">
        <v>15269</v>
      </c>
      <c r="C5244" s="17">
        <v>2816</v>
      </c>
      <c r="D5244" s="17" t="str">
        <f>INDEX(Hosts!$A:$O,MATCH(Places!$C5244,Hosts!$A:$A,0),MATCH(Places!D$1,Hosts!$1:$1,0))</f>
        <v>A few days or more</v>
      </c>
      <c r="E5244" s="87">
        <f>INDEX(Hosts!$A:$O,MATCH(Places!$C5244,Hosts!$A:$A,0),MATCH(Places!E$1,Hosts!$1:$1,0))</f>
        <v>0</v>
      </c>
      <c r="F5244" s="87">
        <f>INDEX(Hosts!$A:$O,MATCH(Places!$C5244,Hosts!$A:$A,0),MATCH(Places!F$1,Hosts!$1:$1,0))</f>
        <v>0.97</v>
      </c>
      <c r="G5244" s="17" t="str">
        <f>INDEX(Hosts!$A:$O,MATCH(Places!$C5244,Hosts!$A:$A,0),MATCH(Places!G$1,Hosts!$1:$1,0))</f>
        <v>No</v>
      </c>
      <c r="H5244" s="17">
        <v>8</v>
      </c>
      <c r="I5244" s="17" t="str">
        <f>INDEX(Neighborhoods!$A:$C,MATCH(Places!$H5244,Neighborhoods!$A:$A,0),MATCH(Places!I$1,Neighborhoods!$1:$1,0))</f>
        <v>Brooklyn</v>
      </c>
      <c r="J5244" s="17" t="str">
        <f>INDEX(Neighborhoods!$A:$C,MATCH(Places!$H5244,Neighborhoods!$A:$A,0),MATCH(Places!J$1,Neighborhoods!$1:$1,0))</f>
        <v>Bushwick</v>
      </c>
      <c r="K5244" s="17" t="s">
        <v>1</v>
      </c>
      <c r="L5244" s="17" t="str">
        <f t="shared" si="324"/>
        <v>Yes</v>
      </c>
      <c r="M5244" s="17">
        <v>1</v>
      </c>
      <c r="N5244" s="17" t="str" cm="1">
        <f t="array" ref="N5244">_xlfn.IFS(M5244&lt;=2,"Small",M5244&lt;=5,"Medium",M5244&gt;5,"Large")</f>
        <v>Small</v>
      </c>
      <c r="O5244" s="65">
        <v>59</v>
      </c>
      <c r="P5244" s="87">
        <f t="shared" si="325"/>
        <v>0.03</v>
      </c>
      <c r="Q5244" s="68">
        <v>4.5599999999999996</v>
      </c>
      <c r="R5244" s="68" t="str" cm="1">
        <f t="array" ref="R5244">_xlfn.SWITCH(ROUND(Q5244,0),5,"Excellent",4,"Good",3,"Ok","Bad")</f>
        <v>Excellent</v>
      </c>
      <c r="S5244" s="17">
        <v>9</v>
      </c>
      <c r="T5244" s="17" t="str">
        <f t="shared" si="326"/>
        <v>No</v>
      </c>
      <c r="U5244" s="82">
        <v>43717</v>
      </c>
      <c r="V5244" s="82">
        <v>43864</v>
      </c>
      <c r="W5244" s="17">
        <v>269</v>
      </c>
      <c r="X5244" s="17" t="str">
        <f t="shared" si="327"/>
        <v>Active</v>
      </c>
      <c r="Y5244" s="17" t="s">
        <v>15615</v>
      </c>
      <c r="Z5244" s="17"/>
    </row>
    <row r="5245" spans="1:26" x14ac:dyDescent="0.25">
      <c r="A5245">
        <v>5244</v>
      </c>
      <c r="B5245" s="17" t="s">
        <v>15485</v>
      </c>
      <c r="C5245" s="17">
        <v>2816</v>
      </c>
      <c r="D5245" s="17" t="str">
        <f>INDEX(Hosts!$A:$O,MATCH(Places!$C5245,Hosts!$A:$A,0),MATCH(Places!D$1,Hosts!$1:$1,0))</f>
        <v>A few days or more</v>
      </c>
      <c r="E5245" s="87">
        <f>INDEX(Hosts!$A:$O,MATCH(Places!$C5245,Hosts!$A:$A,0),MATCH(Places!E$1,Hosts!$1:$1,0))</f>
        <v>0</v>
      </c>
      <c r="F5245" s="87">
        <f>INDEX(Hosts!$A:$O,MATCH(Places!$C5245,Hosts!$A:$A,0),MATCH(Places!F$1,Hosts!$1:$1,0))</f>
        <v>0.97</v>
      </c>
      <c r="G5245" s="17" t="str">
        <f>INDEX(Hosts!$A:$O,MATCH(Places!$C5245,Hosts!$A:$A,0),MATCH(Places!G$1,Hosts!$1:$1,0))</f>
        <v>No</v>
      </c>
      <c r="H5245" s="17">
        <v>8</v>
      </c>
      <c r="I5245" s="17" t="str">
        <f>INDEX(Neighborhoods!$A:$C,MATCH(Places!$H5245,Neighborhoods!$A:$A,0),MATCH(Places!I$1,Neighborhoods!$1:$1,0))</f>
        <v>Brooklyn</v>
      </c>
      <c r="J5245" s="17" t="str">
        <f>INDEX(Neighborhoods!$A:$C,MATCH(Places!$H5245,Neighborhoods!$A:$A,0),MATCH(Places!J$1,Neighborhoods!$1:$1,0))</f>
        <v>Bushwick</v>
      </c>
      <c r="K5245" s="17" t="s">
        <v>1</v>
      </c>
      <c r="L5245" s="17" t="str">
        <f t="shared" si="324"/>
        <v>Yes</v>
      </c>
      <c r="M5245" s="17">
        <v>1</v>
      </c>
      <c r="N5245" s="17" t="str" cm="1">
        <f t="array" ref="N5245">_xlfn.IFS(M5245&lt;=2,"Small",M5245&lt;=5,"Medium",M5245&gt;5,"Large")</f>
        <v>Small</v>
      </c>
      <c r="O5245" s="65">
        <v>50</v>
      </c>
      <c r="P5245" s="87">
        <f t="shared" si="325"/>
        <v>0.03</v>
      </c>
      <c r="Q5245" s="68">
        <v>5</v>
      </c>
      <c r="R5245" s="68" t="str" cm="1">
        <f t="array" ref="R5245">_xlfn.SWITCH(ROUND(Q5245,0),5,"Excellent",4,"Good",3,"Ok","Bad")</f>
        <v>Excellent</v>
      </c>
      <c r="S5245" s="17">
        <v>3</v>
      </c>
      <c r="T5245" s="17" t="str">
        <f t="shared" si="326"/>
        <v>No</v>
      </c>
      <c r="U5245" s="82">
        <v>43772</v>
      </c>
      <c r="V5245" s="82">
        <v>43884</v>
      </c>
      <c r="W5245" s="17">
        <v>363</v>
      </c>
      <c r="X5245" s="17" t="str">
        <f t="shared" si="327"/>
        <v>Active</v>
      </c>
      <c r="Y5245" s="17" t="s">
        <v>15615</v>
      </c>
      <c r="Z5245" s="17"/>
    </row>
    <row r="5246" spans="1:26" x14ac:dyDescent="0.25">
      <c r="A5246">
        <v>5245</v>
      </c>
      <c r="B5246" s="17" t="s">
        <v>14418</v>
      </c>
      <c r="C5246" s="17">
        <v>1778</v>
      </c>
      <c r="D5246" s="17" t="str">
        <f>INDEX(Hosts!$A:$O,MATCH(Places!$C5246,Hosts!$A:$A,0),MATCH(Places!D$1,Hosts!$1:$1,0))</f>
        <v>Within a day</v>
      </c>
      <c r="E5246" s="87">
        <f>INDEX(Hosts!$A:$O,MATCH(Places!$C5246,Hosts!$A:$A,0),MATCH(Places!E$1,Hosts!$1:$1,0))</f>
        <v>1</v>
      </c>
      <c r="F5246" s="87">
        <f>INDEX(Hosts!$A:$O,MATCH(Places!$C5246,Hosts!$A:$A,0),MATCH(Places!F$1,Hosts!$1:$1,0))</f>
        <v>0.72</v>
      </c>
      <c r="G5246" s="17" t="str">
        <f>INDEX(Hosts!$A:$O,MATCH(Places!$C5246,Hosts!$A:$A,0),MATCH(Places!G$1,Hosts!$1:$1,0))</f>
        <v>No</v>
      </c>
      <c r="H5246" s="17">
        <v>12</v>
      </c>
      <c r="I5246" s="17" t="str">
        <f>INDEX(Neighborhoods!$A:$C,MATCH(Places!$H5246,Neighborhoods!$A:$A,0),MATCH(Places!I$1,Neighborhoods!$1:$1,0))</f>
        <v>Brooklyn</v>
      </c>
      <c r="J5246" s="17" t="str">
        <f>INDEX(Neighborhoods!$A:$C,MATCH(Places!$H5246,Neighborhoods!$A:$A,0),MATCH(Places!J$1,Neighborhoods!$1:$1,0))</f>
        <v>Williamsburg</v>
      </c>
      <c r="K5246" s="17" t="s">
        <v>1</v>
      </c>
      <c r="L5246" s="17" t="str">
        <f t="shared" si="324"/>
        <v>Yes</v>
      </c>
      <c r="M5246" s="17">
        <v>2</v>
      </c>
      <c r="N5246" s="17" t="str" cm="1">
        <f t="array" ref="N5246">_xlfn.IFS(M5246&lt;=2,"Small",M5246&lt;=5,"Medium",M5246&gt;5,"Large")</f>
        <v>Small</v>
      </c>
      <c r="O5246" s="65">
        <v>85</v>
      </c>
      <c r="P5246" s="87">
        <f t="shared" si="325"/>
        <v>0.03</v>
      </c>
      <c r="Q5246" s="68">
        <v>5</v>
      </c>
      <c r="R5246" s="68" t="str" cm="1">
        <f t="array" ref="R5246">_xlfn.SWITCH(ROUND(Q5246,0),5,"Excellent",4,"Good",3,"Ok","Bad")</f>
        <v>Excellent</v>
      </c>
      <c r="S5246" s="17">
        <v>9</v>
      </c>
      <c r="T5246" s="17" t="str">
        <f t="shared" si="326"/>
        <v>No</v>
      </c>
      <c r="U5246" s="82">
        <v>43730</v>
      </c>
      <c r="V5246" s="82">
        <v>43810</v>
      </c>
      <c r="W5246" s="17">
        <v>174</v>
      </c>
      <c r="X5246" s="17" t="str">
        <f t="shared" si="327"/>
        <v>Active</v>
      </c>
      <c r="Y5246" s="17" t="s">
        <v>15615</v>
      </c>
      <c r="Z5246" s="17"/>
    </row>
    <row r="5247" spans="1:26" x14ac:dyDescent="0.25">
      <c r="A5247">
        <v>5246</v>
      </c>
      <c r="B5247" s="17" t="s">
        <v>13822</v>
      </c>
      <c r="C5247" s="17">
        <v>3694</v>
      </c>
      <c r="D5247" s="17" t="str">
        <f>INDEX(Hosts!$A:$O,MATCH(Places!$C5247,Hosts!$A:$A,0),MATCH(Places!D$1,Hosts!$1:$1,0))</f>
        <v>Within an hour</v>
      </c>
      <c r="E5247" s="87">
        <f>INDEX(Hosts!$A:$O,MATCH(Places!$C5247,Hosts!$A:$A,0),MATCH(Places!E$1,Hosts!$1:$1,0))</f>
        <v>1</v>
      </c>
      <c r="F5247" s="87">
        <f>INDEX(Hosts!$A:$O,MATCH(Places!$C5247,Hosts!$A:$A,0),MATCH(Places!F$1,Hosts!$1:$1,0))</f>
        <v>0.93</v>
      </c>
      <c r="G5247" s="17" t="str">
        <f>INDEX(Hosts!$A:$O,MATCH(Places!$C5247,Hosts!$A:$A,0),MATCH(Places!G$1,Hosts!$1:$1,0))</f>
        <v>No</v>
      </c>
      <c r="H5247" s="17">
        <v>10</v>
      </c>
      <c r="I5247" s="17" t="str">
        <f>INDEX(Neighborhoods!$A:$C,MATCH(Places!$H5247,Neighborhoods!$A:$A,0),MATCH(Places!I$1,Neighborhoods!$1:$1,0))</f>
        <v>Brooklyn</v>
      </c>
      <c r="J5247" s="17" t="str">
        <f>INDEX(Neighborhoods!$A:$C,MATCH(Places!$H5247,Neighborhoods!$A:$A,0),MATCH(Places!J$1,Neighborhoods!$1:$1,0))</f>
        <v>East Flatbush</v>
      </c>
      <c r="K5247" s="17" t="s">
        <v>1</v>
      </c>
      <c r="L5247" s="17" t="str">
        <f t="shared" si="324"/>
        <v>Yes</v>
      </c>
      <c r="M5247" s="17">
        <v>1</v>
      </c>
      <c r="N5247" s="17" t="str" cm="1">
        <f t="array" ref="N5247">_xlfn.IFS(M5247&lt;=2,"Small",M5247&lt;=5,"Medium",M5247&gt;5,"Large")</f>
        <v>Small</v>
      </c>
      <c r="O5247" s="65">
        <v>75</v>
      </c>
      <c r="P5247" s="87">
        <f t="shared" si="325"/>
        <v>0.03</v>
      </c>
      <c r="Q5247" s="68">
        <v>5</v>
      </c>
      <c r="R5247" s="68" t="str" cm="1">
        <f t="array" ref="R5247">_xlfn.SWITCH(ROUND(Q5247,0),5,"Excellent",4,"Good",3,"Ok","Bad")</f>
        <v>Excellent</v>
      </c>
      <c r="S5247" s="17">
        <v>3</v>
      </c>
      <c r="T5247" s="17" t="str">
        <f t="shared" si="326"/>
        <v>No</v>
      </c>
      <c r="U5247" s="82">
        <v>43709</v>
      </c>
      <c r="V5247" s="82">
        <v>43903</v>
      </c>
      <c r="W5247" s="17">
        <v>159</v>
      </c>
      <c r="X5247" s="17" t="str">
        <f t="shared" si="327"/>
        <v>Active</v>
      </c>
      <c r="Y5247" s="17" t="s">
        <v>15615</v>
      </c>
      <c r="Z5247" s="17"/>
    </row>
    <row r="5248" spans="1:26" x14ac:dyDescent="0.25">
      <c r="A5248">
        <v>5247</v>
      </c>
      <c r="B5248" s="17" t="s">
        <v>14377</v>
      </c>
      <c r="C5248" s="17">
        <v>3850</v>
      </c>
      <c r="D5248" s="17" t="str">
        <f>INDEX(Hosts!$A:$O,MATCH(Places!$C5248,Hosts!$A:$A,0),MATCH(Places!D$1,Hosts!$1:$1,0))</f>
        <v>Within an hour</v>
      </c>
      <c r="E5248" s="87">
        <f>INDEX(Hosts!$A:$O,MATCH(Places!$C5248,Hosts!$A:$A,0),MATCH(Places!E$1,Hosts!$1:$1,0))</f>
        <v>1</v>
      </c>
      <c r="F5248" s="87">
        <f>INDEX(Hosts!$A:$O,MATCH(Places!$C5248,Hosts!$A:$A,0),MATCH(Places!F$1,Hosts!$1:$1,0))</f>
        <v>1</v>
      </c>
      <c r="G5248" s="17" t="str">
        <f>INDEX(Hosts!$A:$O,MATCH(Places!$C5248,Hosts!$A:$A,0),MATCH(Places!G$1,Hosts!$1:$1,0))</f>
        <v>Yes</v>
      </c>
      <c r="H5248" s="17">
        <v>21</v>
      </c>
      <c r="I5248" s="17" t="str">
        <f>INDEX(Neighborhoods!$A:$C,MATCH(Places!$H5248,Neighborhoods!$A:$A,0),MATCH(Places!I$1,Neighborhoods!$1:$1,0))</f>
        <v>Queens</v>
      </c>
      <c r="J5248" s="17" t="str">
        <f>INDEX(Neighborhoods!$A:$C,MATCH(Places!$H5248,Neighborhoods!$A:$A,0),MATCH(Places!J$1,Neighborhoods!$1:$1,0))</f>
        <v>Astoria</v>
      </c>
      <c r="K5248" s="17" t="s">
        <v>1</v>
      </c>
      <c r="L5248" s="17" t="str">
        <f t="shared" si="324"/>
        <v>Yes</v>
      </c>
      <c r="M5248" s="17">
        <v>2</v>
      </c>
      <c r="N5248" s="17" t="str" cm="1">
        <f t="array" ref="N5248">_xlfn.IFS(M5248&lt;=2,"Small",M5248&lt;=5,"Medium",M5248&gt;5,"Large")</f>
        <v>Small</v>
      </c>
      <c r="O5248" s="65">
        <v>69</v>
      </c>
      <c r="P5248" s="87">
        <f t="shared" si="325"/>
        <v>0.03</v>
      </c>
      <c r="Q5248" s="68">
        <v>4.91</v>
      </c>
      <c r="R5248" s="68" t="str" cm="1">
        <f t="array" ref="R5248">_xlfn.SWITCH(ROUND(Q5248,0),5,"Excellent",4,"Good",3,"Ok","Bad")</f>
        <v>Excellent</v>
      </c>
      <c r="S5248" s="17">
        <v>35</v>
      </c>
      <c r="T5248" s="17" t="str">
        <f t="shared" si="326"/>
        <v>No</v>
      </c>
      <c r="U5248" s="82">
        <v>43718</v>
      </c>
      <c r="V5248" s="82">
        <v>43908</v>
      </c>
      <c r="W5248" s="17">
        <v>74</v>
      </c>
      <c r="X5248" s="17" t="str">
        <f t="shared" si="327"/>
        <v>Active</v>
      </c>
      <c r="Y5248" s="17" t="s">
        <v>15616</v>
      </c>
      <c r="Z5248" s="17"/>
    </row>
    <row r="5249" spans="1:26" x14ac:dyDescent="0.25">
      <c r="A5249">
        <v>5248</v>
      </c>
      <c r="B5249" s="17" t="s">
        <v>13431</v>
      </c>
      <c r="C5249" s="17">
        <v>2575</v>
      </c>
      <c r="D5249" s="17" t="str">
        <f>INDEX(Hosts!$A:$O,MATCH(Places!$C5249,Hosts!$A:$A,0),MATCH(Places!D$1,Hosts!$1:$1,0))</f>
        <v>Within an hour</v>
      </c>
      <c r="E5249" s="87">
        <f>INDEX(Hosts!$A:$O,MATCH(Places!$C5249,Hosts!$A:$A,0),MATCH(Places!E$1,Hosts!$1:$1,0))</f>
        <v>1</v>
      </c>
      <c r="F5249" s="87">
        <f>INDEX(Hosts!$A:$O,MATCH(Places!$C5249,Hosts!$A:$A,0),MATCH(Places!F$1,Hosts!$1:$1,0))</f>
        <v>0.97</v>
      </c>
      <c r="G5249" s="17" t="str">
        <f>INDEX(Hosts!$A:$O,MATCH(Places!$C5249,Hosts!$A:$A,0),MATCH(Places!G$1,Hosts!$1:$1,0))</f>
        <v>Yes</v>
      </c>
      <c r="H5249" s="17">
        <v>9</v>
      </c>
      <c r="I5249" s="17" t="str">
        <f>INDEX(Neighborhoods!$A:$C,MATCH(Places!$H5249,Neighborhoods!$A:$A,0),MATCH(Places!I$1,Neighborhoods!$1:$1,0))</f>
        <v>Brooklyn</v>
      </c>
      <c r="J5249" s="17" t="str">
        <f>INDEX(Neighborhoods!$A:$C,MATCH(Places!$H5249,Neighborhoods!$A:$A,0),MATCH(Places!J$1,Neighborhoods!$1:$1,0))</f>
        <v>Crown Heights</v>
      </c>
      <c r="K5249" s="17" t="s">
        <v>1</v>
      </c>
      <c r="L5249" s="17" t="str">
        <f t="shared" si="324"/>
        <v>Yes</v>
      </c>
      <c r="M5249" s="17">
        <v>2</v>
      </c>
      <c r="N5249" s="17" t="str" cm="1">
        <f t="array" ref="N5249">_xlfn.IFS(M5249&lt;=2,"Small",M5249&lt;=5,"Medium",M5249&gt;5,"Large")</f>
        <v>Small</v>
      </c>
      <c r="O5249" s="65">
        <v>80</v>
      </c>
      <c r="P5249" s="87">
        <f t="shared" si="325"/>
        <v>0.03</v>
      </c>
      <c r="Q5249" s="68">
        <v>4.91</v>
      </c>
      <c r="R5249" s="68" t="str" cm="1">
        <f t="array" ref="R5249">_xlfn.SWITCH(ROUND(Q5249,0),5,"Excellent",4,"Good",3,"Ok","Bad")</f>
        <v>Excellent</v>
      </c>
      <c r="S5249" s="17">
        <v>23</v>
      </c>
      <c r="T5249" s="17" t="str">
        <f t="shared" si="326"/>
        <v>No</v>
      </c>
      <c r="U5249" s="82">
        <v>43721</v>
      </c>
      <c r="V5249" s="82">
        <v>43911</v>
      </c>
      <c r="W5249" s="17">
        <v>0</v>
      </c>
      <c r="X5249" s="17" t="str">
        <f t="shared" si="327"/>
        <v>Inactive</v>
      </c>
      <c r="Y5249" s="17" t="s">
        <v>15615</v>
      </c>
      <c r="Z5249" s="17"/>
    </row>
    <row r="5250" spans="1:26" x14ac:dyDescent="0.25">
      <c r="A5250">
        <v>5249</v>
      </c>
      <c r="B5250" s="17" t="s">
        <v>13252</v>
      </c>
      <c r="C5250" s="17">
        <v>3544</v>
      </c>
      <c r="D5250" s="17" t="str">
        <f>INDEX(Hosts!$A:$O,MATCH(Places!$C5250,Hosts!$A:$A,0),MATCH(Places!D$1,Hosts!$1:$1,0))</f>
        <v>Within an hour</v>
      </c>
      <c r="E5250" s="87">
        <f>INDEX(Hosts!$A:$O,MATCH(Places!$C5250,Hosts!$A:$A,0),MATCH(Places!E$1,Hosts!$1:$1,0))</f>
        <v>0.9</v>
      </c>
      <c r="F5250" s="87">
        <f>INDEX(Hosts!$A:$O,MATCH(Places!$C5250,Hosts!$A:$A,0),MATCH(Places!F$1,Hosts!$1:$1,0))</f>
        <v>0.99</v>
      </c>
      <c r="G5250" s="17" t="str">
        <f>INDEX(Hosts!$A:$O,MATCH(Places!$C5250,Hosts!$A:$A,0),MATCH(Places!G$1,Hosts!$1:$1,0))</f>
        <v>No</v>
      </c>
      <c r="H5250" s="17">
        <v>17</v>
      </c>
      <c r="I5250" s="17" t="str">
        <f>INDEX(Neighborhoods!$A:$C,MATCH(Places!$H5250,Neighborhoods!$A:$A,0),MATCH(Places!I$1,Neighborhoods!$1:$1,0))</f>
        <v>Manhattan</v>
      </c>
      <c r="J5250" s="17" t="str">
        <f>INDEX(Neighborhoods!$A:$C,MATCH(Places!$H5250,Neighborhoods!$A:$A,0),MATCH(Places!J$1,Neighborhoods!$1:$1,0))</f>
        <v>Hell's Kitchen</v>
      </c>
      <c r="K5250" s="17" t="s">
        <v>1</v>
      </c>
      <c r="L5250" s="17" t="str">
        <f t="shared" ref="L5250:L5313" si="328">IF(OR(K5250="Private room",K5250="Shared room"),"Yes","No")</f>
        <v>Yes</v>
      </c>
      <c r="M5250" s="17">
        <v>2</v>
      </c>
      <c r="N5250" s="17" t="str" cm="1">
        <f t="array" ref="N5250">_xlfn.IFS(M5250&lt;=2,"Small",M5250&lt;=5,"Medium",M5250&gt;5,"Large")</f>
        <v>Small</v>
      </c>
      <c r="O5250" s="65">
        <v>150</v>
      </c>
      <c r="P5250" s="87">
        <f t="shared" ref="P5250:P5313" si="329">VLOOKUP(O5250,$AB$1:$AC$5,2)</f>
        <v>0.03</v>
      </c>
      <c r="Q5250" s="68">
        <v>4.67</v>
      </c>
      <c r="R5250" s="68" t="str" cm="1">
        <f t="array" ref="R5250">_xlfn.SWITCH(ROUND(Q5250,0),5,"Excellent",4,"Good",3,"Ok","Bad")</f>
        <v>Excellent</v>
      </c>
      <c r="S5250" s="17">
        <v>3</v>
      </c>
      <c r="T5250" s="17" t="str">
        <f t="shared" ref="T5250:T5313" si="330">IF(AND(Q5250&gt;=4.8,S5250&gt;100),"Yes","No")</f>
        <v>No</v>
      </c>
      <c r="U5250" s="82">
        <v>43743</v>
      </c>
      <c r="V5250" s="82">
        <v>43812</v>
      </c>
      <c r="W5250" s="17">
        <v>365</v>
      </c>
      <c r="X5250" s="17" t="str">
        <f t="shared" ref="X5250:X5313" si="331">IF(W5250&lt;&gt;0,"Active","Inactive")</f>
        <v>Active</v>
      </c>
      <c r="Y5250" s="17" t="s">
        <v>15616</v>
      </c>
      <c r="Z5250" s="17"/>
    </row>
    <row r="5251" spans="1:26" x14ac:dyDescent="0.25">
      <c r="A5251">
        <v>5250</v>
      </c>
      <c r="B5251" s="17" t="s">
        <v>15589</v>
      </c>
      <c r="C5251" s="17">
        <v>3055</v>
      </c>
      <c r="D5251" s="17" t="str">
        <f>INDEX(Hosts!$A:$O,MATCH(Places!$C5251,Hosts!$A:$A,0),MATCH(Places!D$1,Hosts!$1:$1,0))</f>
        <v>Within an hour</v>
      </c>
      <c r="E5251" s="87">
        <f>INDEX(Hosts!$A:$O,MATCH(Places!$C5251,Hosts!$A:$A,0),MATCH(Places!E$1,Hosts!$1:$1,0))</f>
        <v>1</v>
      </c>
      <c r="F5251" s="87">
        <f>INDEX(Hosts!$A:$O,MATCH(Places!$C5251,Hosts!$A:$A,0),MATCH(Places!F$1,Hosts!$1:$1,0))</f>
        <v>0.79</v>
      </c>
      <c r="G5251" s="17" t="str">
        <f>INDEX(Hosts!$A:$O,MATCH(Places!$C5251,Hosts!$A:$A,0),MATCH(Places!G$1,Hosts!$1:$1,0))</f>
        <v>No</v>
      </c>
      <c r="H5251" s="17">
        <v>7</v>
      </c>
      <c r="I5251" s="17" t="str">
        <f>INDEX(Neighborhoods!$A:$C,MATCH(Places!$H5251,Neighborhoods!$A:$A,0),MATCH(Places!I$1,Neighborhoods!$1:$1,0))</f>
        <v>Brooklyn</v>
      </c>
      <c r="J5251" s="17" t="str">
        <f>INDEX(Neighborhoods!$A:$C,MATCH(Places!$H5251,Neighborhoods!$A:$A,0),MATCH(Places!J$1,Neighborhoods!$1:$1,0))</f>
        <v>Bedford-Stuyvesant</v>
      </c>
      <c r="K5251" s="17" t="s">
        <v>1</v>
      </c>
      <c r="L5251" s="17" t="str">
        <f t="shared" si="328"/>
        <v>Yes</v>
      </c>
      <c r="M5251" s="17">
        <v>2</v>
      </c>
      <c r="N5251" s="17" t="str" cm="1">
        <f t="array" ref="N5251">_xlfn.IFS(M5251&lt;=2,"Small",M5251&lt;=5,"Medium",M5251&gt;5,"Large")</f>
        <v>Small</v>
      </c>
      <c r="O5251" s="65">
        <v>50</v>
      </c>
      <c r="P5251" s="87">
        <f t="shared" si="329"/>
        <v>0.03</v>
      </c>
      <c r="Q5251" s="68">
        <v>4.33</v>
      </c>
      <c r="R5251" s="68" t="str" cm="1">
        <f t="array" ref="R5251">_xlfn.SWITCH(ROUND(Q5251,0),5,"Excellent",4,"Good",3,"Ok","Bad")</f>
        <v>Good</v>
      </c>
      <c r="S5251" s="17">
        <v>6</v>
      </c>
      <c r="T5251" s="17" t="str">
        <f t="shared" si="330"/>
        <v>No</v>
      </c>
      <c r="U5251" s="82">
        <v>43735</v>
      </c>
      <c r="V5251" s="82">
        <v>43886</v>
      </c>
      <c r="W5251" s="17">
        <v>0</v>
      </c>
      <c r="X5251" s="17" t="str">
        <f t="shared" si="331"/>
        <v>Inactive</v>
      </c>
      <c r="Y5251" s="17" t="s">
        <v>15616</v>
      </c>
      <c r="Z5251" s="17"/>
    </row>
    <row r="5252" spans="1:26" x14ac:dyDescent="0.25">
      <c r="A5252">
        <v>5251</v>
      </c>
      <c r="B5252" s="17" t="s">
        <v>13523</v>
      </c>
      <c r="C5252" s="17">
        <v>3793</v>
      </c>
      <c r="D5252" s="17" t="str">
        <f>INDEX(Hosts!$A:$O,MATCH(Places!$C5252,Hosts!$A:$A,0),MATCH(Places!D$1,Hosts!$1:$1,0))</f>
        <v>Within a day</v>
      </c>
      <c r="E5252" s="87">
        <f>INDEX(Hosts!$A:$O,MATCH(Places!$C5252,Hosts!$A:$A,0),MATCH(Places!E$1,Hosts!$1:$1,0))</f>
        <v>0.5</v>
      </c>
      <c r="F5252" s="87">
        <f>INDEX(Hosts!$A:$O,MATCH(Places!$C5252,Hosts!$A:$A,0),MATCH(Places!F$1,Hosts!$1:$1,0))</f>
        <v>1</v>
      </c>
      <c r="G5252" s="17" t="str">
        <f>INDEX(Hosts!$A:$O,MATCH(Places!$C5252,Hosts!$A:$A,0),MATCH(Places!G$1,Hosts!$1:$1,0))</f>
        <v>Yes</v>
      </c>
      <c r="H5252" s="17">
        <v>24</v>
      </c>
      <c r="I5252" s="17" t="str">
        <f>INDEX(Neighborhoods!$A:$C,MATCH(Places!$H5252,Neighborhoods!$A:$A,0),MATCH(Places!I$1,Neighborhoods!$1:$1,0))</f>
        <v>Queens</v>
      </c>
      <c r="J5252" s="17" t="str">
        <f>INDEX(Neighborhoods!$A:$C,MATCH(Places!$H5252,Neighborhoods!$A:$A,0),MATCH(Places!J$1,Neighborhoods!$1:$1,0))</f>
        <v>Long Island City</v>
      </c>
      <c r="K5252" s="17" t="s">
        <v>11822</v>
      </c>
      <c r="L5252" s="17" t="str">
        <f t="shared" si="328"/>
        <v>No</v>
      </c>
      <c r="M5252" s="17">
        <v>4</v>
      </c>
      <c r="N5252" s="17" t="str" cm="1">
        <f t="array" ref="N5252">_xlfn.IFS(M5252&lt;=2,"Small",M5252&lt;=5,"Medium",M5252&gt;5,"Large")</f>
        <v>Medium</v>
      </c>
      <c r="O5252" s="65">
        <v>136</v>
      </c>
      <c r="P5252" s="87">
        <f t="shared" si="329"/>
        <v>0.03</v>
      </c>
      <c r="Q5252" s="68">
        <v>5</v>
      </c>
      <c r="R5252" s="68" t="str" cm="1">
        <f t="array" ref="R5252">_xlfn.SWITCH(ROUND(Q5252,0),5,"Excellent",4,"Good",3,"Ok","Bad")</f>
        <v>Excellent</v>
      </c>
      <c r="S5252" s="17">
        <v>17</v>
      </c>
      <c r="T5252" s="17" t="str">
        <f t="shared" si="330"/>
        <v>No</v>
      </c>
      <c r="U5252" s="82">
        <v>43762</v>
      </c>
      <c r="V5252" s="82">
        <v>43905</v>
      </c>
      <c r="W5252" s="17">
        <v>288</v>
      </c>
      <c r="X5252" s="17" t="str">
        <f t="shared" si="331"/>
        <v>Active</v>
      </c>
      <c r="Y5252" s="17" t="s">
        <v>15616</v>
      </c>
      <c r="Z5252" s="17"/>
    </row>
    <row r="5253" spans="1:26" x14ac:dyDescent="0.25">
      <c r="A5253">
        <v>5252</v>
      </c>
      <c r="B5253" s="17" t="s">
        <v>15572</v>
      </c>
      <c r="C5253" s="17">
        <v>1315</v>
      </c>
      <c r="D5253" s="17" t="str">
        <f>INDEX(Hosts!$A:$O,MATCH(Places!$C5253,Hosts!$A:$A,0),MATCH(Places!D$1,Hosts!$1:$1,0))</f>
        <v>Within a few hours</v>
      </c>
      <c r="E5253" s="87">
        <f>INDEX(Hosts!$A:$O,MATCH(Places!$C5253,Hosts!$A:$A,0),MATCH(Places!E$1,Hosts!$1:$1,0))</f>
        <v>0.9</v>
      </c>
      <c r="F5253" s="87">
        <f>INDEX(Hosts!$A:$O,MATCH(Places!$C5253,Hosts!$A:$A,0),MATCH(Places!F$1,Hosts!$1:$1,0))</f>
        <v>0.93</v>
      </c>
      <c r="G5253" s="17" t="str">
        <f>INDEX(Hosts!$A:$O,MATCH(Places!$C5253,Hosts!$A:$A,0),MATCH(Places!G$1,Hosts!$1:$1,0))</f>
        <v>No</v>
      </c>
      <c r="H5253" s="17">
        <v>12</v>
      </c>
      <c r="I5253" s="17" t="str">
        <f>INDEX(Neighborhoods!$A:$C,MATCH(Places!$H5253,Neighborhoods!$A:$A,0),MATCH(Places!I$1,Neighborhoods!$1:$1,0))</f>
        <v>Brooklyn</v>
      </c>
      <c r="J5253" s="17" t="str">
        <f>INDEX(Neighborhoods!$A:$C,MATCH(Places!$H5253,Neighborhoods!$A:$A,0),MATCH(Places!J$1,Neighborhoods!$1:$1,0))</f>
        <v>Williamsburg</v>
      </c>
      <c r="K5253" s="17" t="s">
        <v>11822</v>
      </c>
      <c r="L5253" s="17" t="str">
        <f t="shared" si="328"/>
        <v>No</v>
      </c>
      <c r="M5253" s="17">
        <v>2</v>
      </c>
      <c r="N5253" s="17" t="str" cm="1">
        <f t="array" ref="N5253">_xlfn.IFS(M5253&lt;=2,"Small",M5253&lt;=5,"Medium",M5253&gt;5,"Large")</f>
        <v>Small</v>
      </c>
      <c r="O5253" s="65">
        <v>90</v>
      </c>
      <c r="P5253" s="87">
        <f t="shared" si="329"/>
        <v>0.03</v>
      </c>
      <c r="Q5253" s="68">
        <v>4.8099999999999996</v>
      </c>
      <c r="R5253" s="68" t="str" cm="1">
        <f t="array" ref="R5253">_xlfn.SWITCH(ROUND(Q5253,0),5,"Excellent",4,"Good",3,"Ok","Bad")</f>
        <v>Excellent</v>
      </c>
      <c r="S5253" s="17">
        <v>21</v>
      </c>
      <c r="T5253" s="17" t="str">
        <f t="shared" si="330"/>
        <v>No</v>
      </c>
      <c r="U5253" s="82">
        <v>43723</v>
      </c>
      <c r="V5253" s="82">
        <v>43905</v>
      </c>
      <c r="W5253" s="17">
        <v>109</v>
      </c>
      <c r="X5253" s="17" t="str">
        <f t="shared" si="331"/>
        <v>Active</v>
      </c>
      <c r="Y5253" s="17" t="s">
        <v>15615</v>
      </c>
      <c r="Z5253" s="17"/>
    </row>
    <row r="5254" spans="1:26" x14ac:dyDescent="0.25">
      <c r="A5254">
        <v>5253</v>
      </c>
      <c r="B5254" s="17" t="s">
        <v>15181</v>
      </c>
      <c r="C5254" s="17">
        <v>1251</v>
      </c>
      <c r="D5254" s="17" t="str">
        <f>INDEX(Hosts!$A:$O,MATCH(Places!$C5254,Hosts!$A:$A,0),MATCH(Places!D$1,Hosts!$1:$1,0))</f>
        <v>Within a few hours</v>
      </c>
      <c r="E5254" s="87">
        <f>INDEX(Hosts!$A:$O,MATCH(Places!$C5254,Hosts!$A:$A,0),MATCH(Places!E$1,Hosts!$1:$1,0))</f>
        <v>0.9</v>
      </c>
      <c r="F5254" s="87">
        <f>INDEX(Hosts!$A:$O,MATCH(Places!$C5254,Hosts!$A:$A,0),MATCH(Places!F$1,Hosts!$1:$1,0))</f>
        <v>0.99</v>
      </c>
      <c r="G5254" s="17" t="str">
        <f>INDEX(Hosts!$A:$O,MATCH(Places!$C5254,Hosts!$A:$A,0),MATCH(Places!G$1,Hosts!$1:$1,0))</f>
        <v>Yes</v>
      </c>
      <c r="H5254" s="17">
        <v>12</v>
      </c>
      <c r="I5254" s="17" t="str">
        <f>INDEX(Neighborhoods!$A:$C,MATCH(Places!$H5254,Neighborhoods!$A:$A,0),MATCH(Places!I$1,Neighborhoods!$1:$1,0))</f>
        <v>Brooklyn</v>
      </c>
      <c r="J5254" s="17" t="str">
        <f>INDEX(Neighborhoods!$A:$C,MATCH(Places!$H5254,Neighborhoods!$A:$A,0),MATCH(Places!J$1,Neighborhoods!$1:$1,0))</f>
        <v>Williamsburg</v>
      </c>
      <c r="K5254" s="17" t="s">
        <v>1</v>
      </c>
      <c r="L5254" s="17" t="str">
        <f t="shared" si="328"/>
        <v>Yes</v>
      </c>
      <c r="M5254" s="17">
        <v>2</v>
      </c>
      <c r="N5254" s="17" t="str" cm="1">
        <f t="array" ref="N5254">_xlfn.IFS(M5254&lt;=2,"Small",M5254&lt;=5,"Medium",M5254&gt;5,"Large")</f>
        <v>Small</v>
      </c>
      <c r="O5254" s="65">
        <v>35</v>
      </c>
      <c r="P5254" s="87">
        <f t="shared" si="329"/>
        <v>0.03</v>
      </c>
      <c r="Q5254" s="68">
        <v>4.91</v>
      </c>
      <c r="R5254" s="68" t="str" cm="1">
        <f t="array" ref="R5254">_xlfn.SWITCH(ROUND(Q5254,0),5,"Excellent",4,"Good",3,"Ok","Bad")</f>
        <v>Excellent</v>
      </c>
      <c r="S5254" s="17">
        <v>34</v>
      </c>
      <c r="T5254" s="17" t="str">
        <f t="shared" si="330"/>
        <v>No</v>
      </c>
      <c r="U5254" s="82">
        <v>43716</v>
      </c>
      <c r="V5254" s="82">
        <v>44043</v>
      </c>
      <c r="W5254" s="17">
        <v>182</v>
      </c>
      <c r="X5254" s="17" t="str">
        <f t="shared" si="331"/>
        <v>Active</v>
      </c>
      <c r="Y5254" s="17" t="s">
        <v>15615</v>
      </c>
      <c r="Z5254" s="17"/>
    </row>
    <row r="5255" spans="1:26" x14ac:dyDescent="0.25">
      <c r="A5255">
        <v>5254</v>
      </c>
      <c r="B5255" s="17" t="s">
        <v>15116</v>
      </c>
      <c r="C5255" s="17">
        <v>3307</v>
      </c>
      <c r="D5255" s="17" t="str">
        <f>INDEX(Hosts!$A:$O,MATCH(Places!$C5255,Hosts!$A:$A,0),MATCH(Places!D$1,Hosts!$1:$1,0))</f>
        <v>Within a day</v>
      </c>
      <c r="E5255" s="87">
        <f>INDEX(Hosts!$A:$O,MATCH(Places!$C5255,Hosts!$A:$A,0),MATCH(Places!E$1,Hosts!$1:$1,0))</f>
        <v>1</v>
      </c>
      <c r="F5255" s="87">
        <f>INDEX(Hosts!$A:$O,MATCH(Places!$C5255,Hosts!$A:$A,0),MATCH(Places!F$1,Hosts!$1:$1,0))</f>
        <v>0.78</v>
      </c>
      <c r="G5255" s="17" t="str">
        <f>INDEX(Hosts!$A:$O,MATCH(Places!$C5255,Hosts!$A:$A,0),MATCH(Places!G$1,Hosts!$1:$1,0))</f>
        <v>Yes</v>
      </c>
      <c r="H5255" s="17">
        <v>14</v>
      </c>
      <c r="I5255" s="17" t="str">
        <f>INDEX(Neighborhoods!$A:$C,MATCH(Places!$H5255,Neighborhoods!$A:$A,0),MATCH(Places!I$1,Neighborhoods!$1:$1,0))</f>
        <v>Manhattan</v>
      </c>
      <c r="J5255" s="17" t="str">
        <f>INDEX(Neighborhoods!$A:$C,MATCH(Places!$H5255,Neighborhoods!$A:$A,0),MATCH(Places!J$1,Neighborhoods!$1:$1,0))</f>
        <v>East Harlem</v>
      </c>
      <c r="K5255" s="17" t="s">
        <v>11822</v>
      </c>
      <c r="L5255" s="17" t="str">
        <f t="shared" si="328"/>
        <v>No</v>
      </c>
      <c r="M5255" s="17">
        <v>7</v>
      </c>
      <c r="N5255" s="17" t="str" cm="1">
        <f t="array" ref="N5255">_xlfn.IFS(M5255&lt;=2,"Small",M5255&lt;=5,"Medium",M5255&gt;5,"Large")</f>
        <v>Large</v>
      </c>
      <c r="O5255" s="65">
        <v>300</v>
      </c>
      <c r="P5255" s="87">
        <f t="shared" si="329"/>
        <v>0.04</v>
      </c>
      <c r="Q5255" s="68">
        <v>4.9000000000000004</v>
      </c>
      <c r="R5255" s="68" t="str" cm="1">
        <f t="array" ref="R5255">_xlfn.SWITCH(ROUND(Q5255,0),5,"Excellent",4,"Good",3,"Ok","Bad")</f>
        <v>Excellent</v>
      </c>
      <c r="S5255" s="17">
        <v>10</v>
      </c>
      <c r="T5255" s="17" t="str">
        <f t="shared" si="330"/>
        <v>No</v>
      </c>
      <c r="U5255" s="82">
        <v>43786</v>
      </c>
      <c r="V5255" s="82">
        <v>43904</v>
      </c>
      <c r="W5255" s="17">
        <v>76</v>
      </c>
      <c r="X5255" s="17" t="str">
        <f t="shared" si="331"/>
        <v>Active</v>
      </c>
      <c r="Y5255" s="17" t="s">
        <v>15616</v>
      </c>
      <c r="Z5255" s="17"/>
    </row>
    <row r="5256" spans="1:26" x14ac:dyDescent="0.25">
      <c r="A5256">
        <v>5255</v>
      </c>
      <c r="B5256" s="17" t="s">
        <v>15111</v>
      </c>
      <c r="C5256" s="17">
        <v>2575</v>
      </c>
      <c r="D5256" s="17" t="str">
        <f>INDEX(Hosts!$A:$O,MATCH(Places!$C5256,Hosts!$A:$A,0),MATCH(Places!D$1,Hosts!$1:$1,0))</f>
        <v>Within an hour</v>
      </c>
      <c r="E5256" s="87">
        <f>INDEX(Hosts!$A:$O,MATCH(Places!$C5256,Hosts!$A:$A,0),MATCH(Places!E$1,Hosts!$1:$1,0))</f>
        <v>1</v>
      </c>
      <c r="F5256" s="87">
        <f>INDEX(Hosts!$A:$O,MATCH(Places!$C5256,Hosts!$A:$A,0),MATCH(Places!F$1,Hosts!$1:$1,0))</f>
        <v>0.97</v>
      </c>
      <c r="G5256" s="17" t="str">
        <f>INDEX(Hosts!$A:$O,MATCH(Places!$C5256,Hosts!$A:$A,0),MATCH(Places!G$1,Hosts!$1:$1,0))</f>
        <v>Yes</v>
      </c>
      <c r="H5256" s="17">
        <v>9</v>
      </c>
      <c r="I5256" s="17" t="str">
        <f>INDEX(Neighborhoods!$A:$C,MATCH(Places!$H5256,Neighborhoods!$A:$A,0),MATCH(Places!I$1,Neighborhoods!$1:$1,0))</f>
        <v>Brooklyn</v>
      </c>
      <c r="J5256" s="17" t="str">
        <f>INDEX(Neighborhoods!$A:$C,MATCH(Places!$H5256,Neighborhoods!$A:$A,0),MATCH(Places!J$1,Neighborhoods!$1:$1,0))</f>
        <v>Crown Heights</v>
      </c>
      <c r="K5256" s="17" t="s">
        <v>1</v>
      </c>
      <c r="L5256" s="17" t="str">
        <f t="shared" si="328"/>
        <v>Yes</v>
      </c>
      <c r="M5256" s="17">
        <v>2</v>
      </c>
      <c r="N5256" s="17" t="str" cm="1">
        <f t="array" ref="N5256">_xlfn.IFS(M5256&lt;=2,"Small",M5256&lt;=5,"Medium",M5256&gt;5,"Large")</f>
        <v>Small</v>
      </c>
      <c r="O5256" s="65">
        <v>78</v>
      </c>
      <c r="P5256" s="87">
        <f t="shared" si="329"/>
        <v>0.03</v>
      </c>
      <c r="Q5256" s="68">
        <v>4.93</v>
      </c>
      <c r="R5256" s="68" t="str" cm="1">
        <f t="array" ref="R5256">_xlfn.SWITCH(ROUND(Q5256,0),5,"Excellent",4,"Good",3,"Ok","Bad")</f>
        <v>Excellent</v>
      </c>
      <c r="S5256" s="17">
        <v>27</v>
      </c>
      <c r="T5256" s="17" t="str">
        <f t="shared" si="330"/>
        <v>No</v>
      </c>
      <c r="U5256" s="82">
        <v>43724</v>
      </c>
      <c r="V5256" s="82">
        <v>43962</v>
      </c>
      <c r="W5256" s="17">
        <v>0</v>
      </c>
      <c r="X5256" s="17" t="str">
        <f t="shared" si="331"/>
        <v>Inactive</v>
      </c>
      <c r="Y5256" s="17" t="s">
        <v>15615</v>
      </c>
      <c r="Z5256" s="17"/>
    </row>
    <row r="5257" spans="1:26" x14ac:dyDescent="0.25">
      <c r="A5257">
        <v>5256</v>
      </c>
      <c r="B5257" s="17" t="s">
        <v>13595</v>
      </c>
      <c r="C5257" s="17">
        <v>269</v>
      </c>
      <c r="D5257" s="17" t="str">
        <f>INDEX(Hosts!$A:$O,MATCH(Places!$C5257,Hosts!$A:$A,0),MATCH(Places!D$1,Hosts!$1:$1,0))</f>
        <v>Within a day</v>
      </c>
      <c r="E5257" s="87">
        <f>INDEX(Hosts!$A:$O,MATCH(Places!$C5257,Hosts!$A:$A,0),MATCH(Places!E$1,Hosts!$1:$1,0))</f>
        <v>0.7</v>
      </c>
      <c r="F5257" s="87">
        <f>INDEX(Hosts!$A:$O,MATCH(Places!$C5257,Hosts!$A:$A,0),MATCH(Places!F$1,Hosts!$1:$1,0))</f>
        <v>0.96</v>
      </c>
      <c r="G5257" s="17" t="str">
        <f>INDEX(Hosts!$A:$O,MATCH(Places!$C5257,Hosts!$A:$A,0),MATCH(Places!G$1,Hosts!$1:$1,0))</f>
        <v>Yes</v>
      </c>
      <c r="H5257" s="17">
        <v>18</v>
      </c>
      <c r="I5257" s="17" t="str">
        <f>INDEX(Neighborhoods!$A:$C,MATCH(Places!$H5257,Neighborhoods!$A:$A,0),MATCH(Places!I$1,Neighborhoods!$1:$1,0))</f>
        <v>Manhattan</v>
      </c>
      <c r="J5257" s="17" t="str">
        <f>INDEX(Neighborhoods!$A:$C,MATCH(Places!$H5257,Neighborhoods!$A:$A,0),MATCH(Places!J$1,Neighborhoods!$1:$1,0))</f>
        <v>Midtown</v>
      </c>
      <c r="K5257" s="17" t="s">
        <v>11822</v>
      </c>
      <c r="L5257" s="17" t="str">
        <f t="shared" si="328"/>
        <v>No</v>
      </c>
      <c r="M5257" s="17">
        <v>6</v>
      </c>
      <c r="N5257" s="17" t="str" cm="1">
        <f t="array" ref="N5257">_xlfn.IFS(M5257&lt;=2,"Small",M5257&lt;=5,"Medium",M5257&gt;5,"Large")</f>
        <v>Large</v>
      </c>
      <c r="O5257" s="65">
        <v>295</v>
      </c>
      <c r="P5257" s="87">
        <f t="shared" si="329"/>
        <v>0.04</v>
      </c>
      <c r="Q5257" s="68">
        <v>4.8499999999999996</v>
      </c>
      <c r="R5257" s="68" t="str" cm="1">
        <f t="array" ref="R5257">_xlfn.SWITCH(ROUND(Q5257,0),5,"Excellent",4,"Good",3,"Ok","Bad")</f>
        <v>Excellent</v>
      </c>
      <c r="S5257" s="17">
        <v>13</v>
      </c>
      <c r="T5257" s="17" t="str">
        <f t="shared" si="330"/>
        <v>No</v>
      </c>
      <c r="U5257" s="82">
        <v>43730</v>
      </c>
      <c r="V5257" s="82">
        <v>43850</v>
      </c>
      <c r="W5257" s="17">
        <v>328</v>
      </c>
      <c r="X5257" s="17" t="str">
        <f t="shared" si="331"/>
        <v>Active</v>
      </c>
      <c r="Y5257" s="17" t="s">
        <v>15616</v>
      </c>
      <c r="Z5257" s="17"/>
    </row>
    <row r="5258" spans="1:26" x14ac:dyDescent="0.25">
      <c r="A5258">
        <v>5257</v>
      </c>
      <c r="B5258" s="17" t="s">
        <v>14275</v>
      </c>
      <c r="C5258" s="17">
        <v>3154</v>
      </c>
      <c r="D5258" s="17" t="str">
        <f>INDEX(Hosts!$A:$O,MATCH(Places!$C5258,Hosts!$A:$A,0),MATCH(Places!D$1,Hosts!$1:$1,0))</f>
        <v>Within an hour</v>
      </c>
      <c r="E5258" s="87">
        <f>INDEX(Hosts!$A:$O,MATCH(Places!$C5258,Hosts!$A:$A,0),MATCH(Places!E$1,Hosts!$1:$1,0))</f>
        <v>1</v>
      </c>
      <c r="F5258" s="87">
        <f>INDEX(Hosts!$A:$O,MATCH(Places!$C5258,Hosts!$A:$A,0),MATCH(Places!F$1,Hosts!$1:$1,0))</f>
        <v>0.98</v>
      </c>
      <c r="G5258" s="17" t="str">
        <f>INDEX(Hosts!$A:$O,MATCH(Places!$C5258,Hosts!$A:$A,0),MATCH(Places!G$1,Hosts!$1:$1,0))</f>
        <v>Yes</v>
      </c>
      <c r="H5258" s="17">
        <v>7</v>
      </c>
      <c r="I5258" s="17" t="str">
        <f>INDEX(Neighborhoods!$A:$C,MATCH(Places!$H5258,Neighborhoods!$A:$A,0),MATCH(Places!I$1,Neighborhoods!$1:$1,0))</f>
        <v>Brooklyn</v>
      </c>
      <c r="J5258" s="17" t="str">
        <f>INDEX(Neighborhoods!$A:$C,MATCH(Places!$H5258,Neighborhoods!$A:$A,0),MATCH(Places!J$1,Neighborhoods!$1:$1,0))</f>
        <v>Bedford-Stuyvesant</v>
      </c>
      <c r="K5258" s="17" t="s">
        <v>1</v>
      </c>
      <c r="L5258" s="17" t="str">
        <f t="shared" si="328"/>
        <v>Yes</v>
      </c>
      <c r="M5258" s="17">
        <v>2</v>
      </c>
      <c r="N5258" s="17" t="str" cm="1">
        <f t="array" ref="N5258">_xlfn.IFS(M5258&lt;=2,"Small",M5258&lt;=5,"Medium",M5258&gt;5,"Large")</f>
        <v>Small</v>
      </c>
      <c r="O5258" s="65">
        <v>85</v>
      </c>
      <c r="P5258" s="87">
        <f t="shared" si="329"/>
        <v>0.03</v>
      </c>
      <c r="Q5258" s="68">
        <v>5</v>
      </c>
      <c r="R5258" s="68" t="str" cm="1">
        <f t="array" ref="R5258">_xlfn.SWITCH(ROUND(Q5258,0),5,"Excellent",4,"Good",3,"Ok","Bad")</f>
        <v>Excellent</v>
      </c>
      <c r="S5258" s="17">
        <v>16</v>
      </c>
      <c r="T5258" s="17" t="str">
        <f t="shared" si="330"/>
        <v>No</v>
      </c>
      <c r="U5258" s="82">
        <v>43723</v>
      </c>
      <c r="V5258" s="82">
        <v>43818</v>
      </c>
      <c r="W5258" s="17">
        <v>180</v>
      </c>
      <c r="X5258" s="17" t="str">
        <f t="shared" si="331"/>
        <v>Active</v>
      </c>
      <c r="Y5258" s="17" t="s">
        <v>15616</v>
      </c>
      <c r="Z5258" s="17"/>
    </row>
    <row r="5259" spans="1:26" x14ac:dyDescent="0.25">
      <c r="A5259">
        <v>5258</v>
      </c>
      <c r="B5259" s="17" t="s">
        <v>13686</v>
      </c>
      <c r="C5259" s="17">
        <v>2933</v>
      </c>
      <c r="D5259" s="17" t="str">
        <f>INDEX(Hosts!$A:$O,MATCH(Places!$C5259,Hosts!$A:$A,0),MATCH(Places!D$1,Hosts!$1:$1,0))</f>
        <v>Within an hour</v>
      </c>
      <c r="E5259" s="87">
        <f>INDEX(Hosts!$A:$O,MATCH(Places!$C5259,Hosts!$A:$A,0),MATCH(Places!E$1,Hosts!$1:$1,0))</f>
        <v>1</v>
      </c>
      <c r="F5259" s="87">
        <f>INDEX(Hosts!$A:$O,MATCH(Places!$C5259,Hosts!$A:$A,0),MATCH(Places!F$1,Hosts!$1:$1,0))</f>
        <v>0.98</v>
      </c>
      <c r="G5259" s="17" t="str">
        <f>INDEX(Hosts!$A:$O,MATCH(Places!$C5259,Hosts!$A:$A,0),MATCH(Places!G$1,Hosts!$1:$1,0))</f>
        <v>Yes</v>
      </c>
      <c r="H5259" s="17">
        <v>7</v>
      </c>
      <c r="I5259" s="17" t="str">
        <f>INDEX(Neighborhoods!$A:$C,MATCH(Places!$H5259,Neighborhoods!$A:$A,0),MATCH(Places!I$1,Neighborhoods!$1:$1,0))</f>
        <v>Brooklyn</v>
      </c>
      <c r="J5259" s="17" t="str">
        <f>INDEX(Neighborhoods!$A:$C,MATCH(Places!$H5259,Neighborhoods!$A:$A,0),MATCH(Places!J$1,Neighborhoods!$1:$1,0))</f>
        <v>Bedford-Stuyvesant</v>
      </c>
      <c r="K5259" s="17" t="s">
        <v>11822</v>
      </c>
      <c r="L5259" s="17" t="str">
        <f t="shared" si="328"/>
        <v>No</v>
      </c>
      <c r="M5259" s="17">
        <v>4</v>
      </c>
      <c r="N5259" s="17" t="str" cm="1">
        <f t="array" ref="N5259">_xlfn.IFS(M5259&lt;=2,"Small",M5259&lt;=5,"Medium",M5259&gt;5,"Large")</f>
        <v>Medium</v>
      </c>
      <c r="O5259" s="65">
        <v>111</v>
      </c>
      <c r="P5259" s="87">
        <f t="shared" si="329"/>
        <v>0.03</v>
      </c>
      <c r="Q5259" s="68">
        <v>4.91</v>
      </c>
      <c r="R5259" s="68" t="str" cm="1">
        <f t="array" ref="R5259">_xlfn.SWITCH(ROUND(Q5259,0),5,"Excellent",4,"Good",3,"Ok","Bad")</f>
        <v>Excellent</v>
      </c>
      <c r="S5259" s="17">
        <v>23</v>
      </c>
      <c r="T5259" s="17" t="str">
        <f t="shared" si="330"/>
        <v>No</v>
      </c>
      <c r="U5259" s="82">
        <v>43758</v>
      </c>
      <c r="V5259" s="82">
        <v>43897</v>
      </c>
      <c r="W5259" s="17">
        <v>350</v>
      </c>
      <c r="X5259" s="17" t="str">
        <f t="shared" si="331"/>
        <v>Active</v>
      </c>
      <c r="Y5259" s="17" t="s">
        <v>15615</v>
      </c>
      <c r="Z5259" s="17"/>
    </row>
    <row r="5260" spans="1:26" x14ac:dyDescent="0.25">
      <c r="A5260">
        <v>5259</v>
      </c>
      <c r="B5260" s="17" t="s">
        <v>13705</v>
      </c>
      <c r="C5260" s="17">
        <v>3828</v>
      </c>
      <c r="D5260" s="17" t="str">
        <f>INDEX(Hosts!$A:$O,MATCH(Places!$C5260,Hosts!$A:$A,0),MATCH(Places!D$1,Hosts!$1:$1,0))</f>
        <v>Within a day</v>
      </c>
      <c r="E5260" s="87">
        <f>INDEX(Hosts!$A:$O,MATCH(Places!$C5260,Hosts!$A:$A,0),MATCH(Places!E$1,Hosts!$1:$1,0))</f>
        <v>1</v>
      </c>
      <c r="F5260" s="87">
        <f>INDEX(Hosts!$A:$O,MATCH(Places!$C5260,Hosts!$A:$A,0),MATCH(Places!F$1,Hosts!$1:$1,0))</f>
        <v>1</v>
      </c>
      <c r="G5260" s="17" t="str">
        <f>INDEX(Hosts!$A:$O,MATCH(Places!$C5260,Hosts!$A:$A,0),MATCH(Places!G$1,Hosts!$1:$1,0))</f>
        <v>No</v>
      </c>
      <c r="H5260" s="17">
        <v>12</v>
      </c>
      <c r="I5260" s="17" t="str">
        <f>INDEX(Neighborhoods!$A:$C,MATCH(Places!$H5260,Neighborhoods!$A:$A,0),MATCH(Places!I$1,Neighborhoods!$1:$1,0))</f>
        <v>Brooklyn</v>
      </c>
      <c r="J5260" s="17" t="str">
        <f>INDEX(Neighborhoods!$A:$C,MATCH(Places!$H5260,Neighborhoods!$A:$A,0),MATCH(Places!J$1,Neighborhoods!$1:$1,0))</f>
        <v>Williamsburg</v>
      </c>
      <c r="K5260" s="17" t="s">
        <v>1</v>
      </c>
      <c r="L5260" s="17" t="str">
        <f t="shared" si="328"/>
        <v>Yes</v>
      </c>
      <c r="M5260" s="17">
        <v>2</v>
      </c>
      <c r="N5260" s="17" t="str" cm="1">
        <f t="array" ref="N5260">_xlfn.IFS(M5260&lt;=2,"Small",M5260&lt;=5,"Medium",M5260&gt;5,"Large")</f>
        <v>Small</v>
      </c>
      <c r="O5260" s="65">
        <v>85</v>
      </c>
      <c r="P5260" s="87">
        <f t="shared" si="329"/>
        <v>0.03</v>
      </c>
      <c r="Q5260" s="68">
        <v>4.17</v>
      </c>
      <c r="R5260" s="68" t="str" cm="1">
        <f t="array" ref="R5260">_xlfn.SWITCH(ROUND(Q5260,0),5,"Excellent",4,"Good",3,"Ok","Bad")</f>
        <v>Good</v>
      </c>
      <c r="S5260" s="17">
        <v>24</v>
      </c>
      <c r="T5260" s="17" t="str">
        <f t="shared" si="330"/>
        <v>No</v>
      </c>
      <c r="U5260" s="82">
        <v>43714</v>
      </c>
      <c r="V5260" s="82">
        <v>43872</v>
      </c>
      <c r="W5260" s="17">
        <v>228</v>
      </c>
      <c r="X5260" s="17" t="str">
        <f t="shared" si="331"/>
        <v>Active</v>
      </c>
      <c r="Y5260" s="17" t="s">
        <v>15616</v>
      </c>
      <c r="Z5260" s="17"/>
    </row>
    <row r="5261" spans="1:26" x14ac:dyDescent="0.25">
      <c r="A5261">
        <v>5260</v>
      </c>
      <c r="B5261" s="17" t="s">
        <v>14904</v>
      </c>
      <c r="C5261" s="17">
        <v>3915</v>
      </c>
      <c r="D5261" s="17" t="str">
        <f>INDEX(Hosts!$A:$O,MATCH(Places!$C5261,Hosts!$A:$A,0),MATCH(Places!D$1,Hosts!$1:$1,0))</f>
        <v>Within an hour</v>
      </c>
      <c r="E5261" s="87">
        <f>INDEX(Hosts!$A:$O,MATCH(Places!$C5261,Hosts!$A:$A,0),MATCH(Places!E$1,Hosts!$1:$1,0))</f>
        <v>1</v>
      </c>
      <c r="F5261" s="87">
        <f>INDEX(Hosts!$A:$O,MATCH(Places!$C5261,Hosts!$A:$A,0),MATCH(Places!F$1,Hosts!$1:$1,0))</f>
        <v>1</v>
      </c>
      <c r="G5261" s="17" t="str">
        <f>INDEX(Hosts!$A:$O,MATCH(Places!$C5261,Hosts!$A:$A,0),MATCH(Places!G$1,Hosts!$1:$1,0))</f>
        <v>No</v>
      </c>
      <c r="H5261" s="17">
        <v>9</v>
      </c>
      <c r="I5261" s="17" t="str">
        <f>INDEX(Neighborhoods!$A:$C,MATCH(Places!$H5261,Neighborhoods!$A:$A,0),MATCH(Places!I$1,Neighborhoods!$1:$1,0))</f>
        <v>Brooklyn</v>
      </c>
      <c r="J5261" s="17" t="str">
        <f>INDEX(Neighborhoods!$A:$C,MATCH(Places!$H5261,Neighborhoods!$A:$A,0),MATCH(Places!J$1,Neighborhoods!$1:$1,0))</f>
        <v>Crown Heights</v>
      </c>
      <c r="K5261" s="17" t="s">
        <v>11822</v>
      </c>
      <c r="L5261" s="17" t="str">
        <f t="shared" si="328"/>
        <v>No</v>
      </c>
      <c r="M5261" s="17">
        <v>6</v>
      </c>
      <c r="N5261" s="17" t="str" cm="1">
        <f t="array" ref="N5261">_xlfn.IFS(M5261&lt;=2,"Small",M5261&lt;=5,"Medium",M5261&gt;5,"Large")</f>
        <v>Large</v>
      </c>
      <c r="O5261" s="65">
        <v>132.43</v>
      </c>
      <c r="P5261" s="87">
        <f t="shared" si="329"/>
        <v>0.03</v>
      </c>
      <c r="Q5261" s="68">
        <v>4.25</v>
      </c>
      <c r="R5261" s="68" t="str" cm="1">
        <f t="array" ref="R5261">_xlfn.SWITCH(ROUND(Q5261,0),5,"Excellent",4,"Good",3,"Ok","Bad")</f>
        <v>Good</v>
      </c>
      <c r="S5261" s="17">
        <v>4</v>
      </c>
      <c r="T5261" s="17" t="str">
        <f t="shared" si="330"/>
        <v>No</v>
      </c>
      <c r="U5261" s="82">
        <v>43745</v>
      </c>
      <c r="V5261" s="82">
        <v>43812</v>
      </c>
      <c r="W5261" s="17">
        <v>156</v>
      </c>
      <c r="X5261" s="17" t="str">
        <f t="shared" si="331"/>
        <v>Active</v>
      </c>
      <c r="Y5261" s="17" t="s">
        <v>15616</v>
      </c>
      <c r="Z5261" s="17"/>
    </row>
    <row r="5262" spans="1:26" x14ac:dyDescent="0.25">
      <c r="A5262">
        <v>5261</v>
      </c>
      <c r="B5262" s="17" t="s">
        <v>14296</v>
      </c>
      <c r="C5262" s="17">
        <v>526</v>
      </c>
      <c r="D5262" s="17" t="str">
        <f>INDEX(Hosts!$A:$O,MATCH(Places!$C5262,Hosts!$A:$A,0),MATCH(Places!D$1,Hosts!$1:$1,0))</f>
        <v>Within a few hours</v>
      </c>
      <c r="E5262" s="87">
        <f>INDEX(Hosts!$A:$O,MATCH(Places!$C5262,Hosts!$A:$A,0),MATCH(Places!E$1,Hosts!$1:$1,0))</f>
        <v>1</v>
      </c>
      <c r="F5262" s="87">
        <f>INDEX(Hosts!$A:$O,MATCH(Places!$C5262,Hosts!$A:$A,0),MATCH(Places!F$1,Hosts!$1:$1,0))</f>
        <v>1</v>
      </c>
      <c r="G5262" s="17" t="str">
        <f>INDEX(Hosts!$A:$O,MATCH(Places!$C5262,Hosts!$A:$A,0),MATCH(Places!G$1,Hosts!$1:$1,0))</f>
        <v>Yes</v>
      </c>
      <c r="H5262" s="17">
        <v>12</v>
      </c>
      <c r="I5262" s="17" t="str">
        <f>INDEX(Neighborhoods!$A:$C,MATCH(Places!$H5262,Neighborhoods!$A:$A,0),MATCH(Places!I$1,Neighborhoods!$1:$1,0))</f>
        <v>Brooklyn</v>
      </c>
      <c r="J5262" s="17" t="str">
        <f>INDEX(Neighborhoods!$A:$C,MATCH(Places!$H5262,Neighborhoods!$A:$A,0),MATCH(Places!J$1,Neighborhoods!$1:$1,0))</f>
        <v>Williamsburg</v>
      </c>
      <c r="K5262" s="17" t="s">
        <v>1</v>
      </c>
      <c r="L5262" s="17" t="str">
        <f t="shared" si="328"/>
        <v>Yes</v>
      </c>
      <c r="M5262" s="17">
        <v>2</v>
      </c>
      <c r="N5262" s="17" t="str" cm="1">
        <f t="array" ref="N5262">_xlfn.IFS(M5262&lt;=2,"Small",M5262&lt;=5,"Medium",M5262&gt;5,"Large")</f>
        <v>Small</v>
      </c>
      <c r="O5262" s="65">
        <v>140</v>
      </c>
      <c r="P5262" s="87">
        <f t="shared" si="329"/>
        <v>0.03</v>
      </c>
      <c r="Q5262" s="68">
        <v>5</v>
      </c>
      <c r="R5262" s="68" t="str" cm="1">
        <f t="array" ref="R5262">_xlfn.SWITCH(ROUND(Q5262,0),5,"Excellent",4,"Good",3,"Ok","Bad")</f>
        <v>Excellent</v>
      </c>
      <c r="S5262" s="17">
        <v>8</v>
      </c>
      <c r="T5262" s="17" t="str">
        <f t="shared" si="330"/>
        <v>No</v>
      </c>
      <c r="U5262" s="82">
        <v>43718</v>
      </c>
      <c r="V5262" s="82">
        <v>43832</v>
      </c>
      <c r="W5262" s="17">
        <v>40</v>
      </c>
      <c r="X5262" s="17" t="str">
        <f t="shared" si="331"/>
        <v>Active</v>
      </c>
      <c r="Y5262" s="17" t="s">
        <v>15616</v>
      </c>
      <c r="Z5262" s="17"/>
    </row>
    <row r="5263" spans="1:26" x14ac:dyDescent="0.25">
      <c r="A5263">
        <v>5262</v>
      </c>
      <c r="B5263" s="17" t="s">
        <v>14002</v>
      </c>
      <c r="C5263" s="17">
        <v>2595</v>
      </c>
      <c r="D5263" s="17" t="str">
        <f>INDEX(Hosts!$A:$O,MATCH(Places!$C5263,Hosts!$A:$A,0),MATCH(Places!D$1,Hosts!$1:$1,0))</f>
        <v>Within a day</v>
      </c>
      <c r="E5263" s="87">
        <f>INDEX(Hosts!$A:$O,MATCH(Places!$C5263,Hosts!$A:$A,0),MATCH(Places!E$1,Hosts!$1:$1,0))</f>
        <v>1</v>
      </c>
      <c r="F5263" s="87">
        <f>INDEX(Hosts!$A:$O,MATCH(Places!$C5263,Hosts!$A:$A,0),MATCH(Places!F$1,Hosts!$1:$1,0))</f>
        <v>1</v>
      </c>
      <c r="G5263" s="17" t="str">
        <f>INDEX(Hosts!$A:$O,MATCH(Places!$C5263,Hosts!$A:$A,0),MATCH(Places!G$1,Hosts!$1:$1,0))</f>
        <v>No</v>
      </c>
      <c r="H5263" s="17">
        <v>20</v>
      </c>
      <c r="I5263" s="17" t="str">
        <f>INDEX(Neighborhoods!$A:$C,MATCH(Places!$H5263,Neighborhoods!$A:$A,0),MATCH(Places!I$1,Neighborhoods!$1:$1,0))</f>
        <v>Manhattan</v>
      </c>
      <c r="J5263" s="17" t="str">
        <f>INDEX(Neighborhoods!$A:$C,MATCH(Places!$H5263,Neighborhoods!$A:$A,0),MATCH(Places!J$1,Neighborhoods!$1:$1,0))</f>
        <v>Upper West Side</v>
      </c>
      <c r="K5263" s="17" t="s">
        <v>1</v>
      </c>
      <c r="L5263" s="17" t="str">
        <f t="shared" si="328"/>
        <v>Yes</v>
      </c>
      <c r="M5263" s="17">
        <v>2</v>
      </c>
      <c r="N5263" s="17" t="str" cm="1">
        <f t="array" ref="N5263">_xlfn.IFS(M5263&lt;=2,"Small",M5263&lt;=5,"Medium",M5263&gt;5,"Large")</f>
        <v>Small</v>
      </c>
      <c r="O5263" s="65">
        <v>65</v>
      </c>
      <c r="P5263" s="87">
        <f t="shared" si="329"/>
        <v>0.03</v>
      </c>
      <c r="Q5263" s="68">
        <v>5</v>
      </c>
      <c r="R5263" s="68" t="str" cm="1">
        <f t="array" ref="R5263">_xlfn.SWITCH(ROUND(Q5263,0),5,"Excellent",4,"Good",3,"Ok","Bad")</f>
        <v>Excellent</v>
      </c>
      <c r="S5263" s="17">
        <v>5</v>
      </c>
      <c r="T5263" s="17" t="str">
        <f t="shared" si="330"/>
        <v>No</v>
      </c>
      <c r="U5263" s="82">
        <v>43724</v>
      </c>
      <c r="V5263" s="82">
        <v>43849</v>
      </c>
      <c r="W5263" s="17">
        <v>0</v>
      </c>
      <c r="X5263" s="17" t="str">
        <f t="shared" si="331"/>
        <v>Inactive</v>
      </c>
      <c r="Y5263" s="17" t="s">
        <v>15615</v>
      </c>
      <c r="Z5263" s="17"/>
    </row>
    <row r="5264" spans="1:26" x14ac:dyDescent="0.25">
      <c r="A5264">
        <v>5263</v>
      </c>
      <c r="B5264" s="17" t="s">
        <v>14003</v>
      </c>
      <c r="C5264" s="17">
        <v>3278</v>
      </c>
      <c r="D5264" s="17" t="str">
        <f>INDEX(Hosts!$A:$O,MATCH(Places!$C5264,Hosts!$A:$A,0),MATCH(Places!D$1,Hosts!$1:$1,0))</f>
        <v>Within an hour</v>
      </c>
      <c r="E5264" s="87">
        <f>INDEX(Hosts!$A:$O,MATCH(Places!$C5264,Hosts!$A:$A,0),MATCH(Places!E$1,Hosts!$1:$1,0))</f>
        <v>1</v>
      </c>
      <c r="F5264" s="87">
        <f>INDEX(Hosts!$A:$O,MATCH(Places!$C5264,Hosts!$A:$A,0),MATCH(Places!F$1,Hosts!$1:$1,0))</f>
        <v>1</v>
      </c>
      <c r="G5264" s="17" t="str">
        <f>INDEX(Hosts!$A:$O,MATCH(Places!$C5264,Hosts!$A:$A,0),MATCH(Places!G$1,Hosts!$1:$1,0))</f>
        <v>No</v>
      </c>
      <c r="H5264" s="17">
        <v>18</v>
      </c>
      <c r="I5264" s="17" t="str">
        <f>INDEX(Neighborhoods!$A:$C,MATCH(Places!$H5264,Neighborhoods!$A:$A,0),MATCH(Places!I$1,Neighborhoods!$1:$1,0))</f>
        <v>Manhattan</v>
      </c>
      <c r="J5264" s="17" t="str">
        <f>INDEX(Neighborhoods!$A:$C,MATCH(Places!$H5264,Neighborhoods!$A:$A,0),MATCH(Places!J$1,Neighborhoods!$1:$1,0))</f>
        <v>Midtown</v>
      </c>
      <c r="K5264" s="17" t="s">
        <v>11822</v>
      </c>
      <c r="L5264" s="17" t="str">
        <f t="shared" si="328"/>
        <v>No</v>
      </c>
      <c r="M5264" s="17">
        <v>5</v>
      </c>
      <c r="N5264" s="17" t="str" cm="1">
        <f t="array" ref="N5264">_xlfn.IFS(M5264&lt;=2,"Small",M5264&lt;=5,"Medium",M5264&gt;5,"Large")</f>
        <v>Medium</v>
      </c>
      <c r="O5264" s="65">
        <v>300</v>
      </c>
      <c r="P5264" s="87">
        <f t="shared" si="329"/>
        <v>0.04</v>
      </c>
      <c r="Q5264" s="68">
        <v>4.88</v>
      </c>
      <c r="R5264" s="68" t="str" cm="1">
        <f t="array" ref="R5264">_xlfn.SWITCH(ROUND(Q5264,0),5,"Excellent",4,"Good",3,"Ok","Bad")</f>
        <v>Excellent</v>
      </c>
      <c r="S5264" s="17">
        <v>17</v>
      </c>
      <c r="T5264" s="17" t="str">
        <f t="shared" si="330"/>
        <v>No</v>
      </c>
      <c r="U5264" s="82">
        <v>43731</v>
      </c>
      <c r="V5264" s="82">
        <v>43907</v>
      </c>
      <c r="W5264" s="17">
        <v>354</v>
      </c>
      <c r="X5264" s="17" t="str">
        <f t="shared" si="331"/>
        <v>Active</v>
      </c>
      <c r="Y5264" s="17" t="s">
        <v>15616</v>
      </c>
      <c r="Z5264" s="17"/>
    </row>
    <row r="5265" spans="1:26" x14ac:dyDescent="0.25">
      <c r="A5265">
        <v>5264</v>
      </c>
      <c r="B5265" s="17" t="s">
        <v>14633</v>
      </c>
      <c r="C5265" s="17">
        <v>2313</v>
      </c>
      <c r="D5265" s="17" t="str">
        <f>INDEX(Hosts!$A:$O,MATCH(Places!$C5265,Hosts!$A:$A,0),MATCH(Places!D$1,Hosts!$1:$1,0))</f>
        <v>Within a few hours</v>
      </c>
      <c r="E5265" s="87">
        <f>INDEX(Hosts!$A:$O,MATCH(Places!$C5265,Hosts!$A:$A,0),MATCH(Places!E$1,Hosts!$1:$1,0))</f>
        <v>0.93</v>
      </c>
      <c r="F5265" s="87">
        <f>INDEX(Hosts!$A:$O,MATCH(Places!$C5265,Hosts!$A:$A,0),MATCH(Places!F$1,Hosts!$1:$1,0))</f>
        <v>0.71</v>
      </c>
      <c r="G5265" s="17" t="str">
        <f>INDEX(Hosts!$A:$O,MATCH(Places!$C5265,Hosts!$A:$A,0),MATCH(Places!G$1,Hosts!$1:$1,0))</f>
        <v>No</v>
      </c>
      <c r="H5265" s="17">
        <v>12</v>
      </c>
      <c r="I5265" s="17" t="str">
        <f>INDEX(Neighborhoods!$A:$C,MATCH(Places!$H5265,Neighborhoods!$A:$A,0),MATCH(Places!I$1,Neighborhoods!$1:$1,0))</f>
        <v>Brooklyn</v>
      </c>
      <c r="J5265" s="17" t="str">
        <f>INDEX(Neighborhoods!$A:$C,MATCH(Places!$H5265,Neighborhoods!$A:$A,0),MATCH(Places!J$1,Neighborhoods!$1:$1,0))</f>
        <v>Williamsburg</v>
      </c>
      <c r="K5265" s="17" t="s">
        <v>1</v>
      </c>
      <c r="L5265" s="17" t="str">
        <f t="shared" si="328"/>
        <v>Yes</v>
      </c>
      <c r="M5265" s="17">
        <v>1</v>
      </c>
      <c r="N5265" s="17" t="str" cm="1">
        <f t="array" ref="N5265">_xlfn.IFS(M5265&lt;=2,"Small",M5265&lt;=5,"Medium",M5265&gt;5,"Large")</f>
        <v>Small</v>
      </c>
      <c r="O5265" s="65">
        <v>46</v>
      </c>
      <c r="P5265" s="87">
        <f t="shared" si="329"/>
        <v>0.03</v>
      </c>
      <c r="Q5265" s="68">
        <v>4.33</v>
      </c>
      <c r="R5265" s="68" t="str" cm="1">
        <f t="array" ref="R5265">_xlfn.SWITCH(ROUND(Q5265,0),5,"Excellent",4,"Good",3,"Ok","Bad")</f>
        <v>Good</v>
      </c>
      <c r="S5265" s="17">
        <v>3</v>
      </c>
      <c r="T5265" s="17" t="str">
        <f t="shared" si="330"/>
        <v>No</v>
      </c>
      <c r="U5265" s="82">
        <v>43757</v>
      </c>
      <c r="V5265" s="82">
        <v>43832</v>
      </c>
      <c r="W5265" s="17">
        <v>166</v>
      </c>
      <c r="X5265" s="17" t="str">
        <f t="shared" si="331"/>
        <v>Active</v>
      </c>
      <c r="Y5265" s="17" t="s">
        <v>15615</v>
      </c>
      <c r="Z5265" s="17"/>
    </row>
    <row r="5266" spans="1:26" x14ac:dyDescent="0.25">
      <c r="A5266">
        <v>5265</v>
      </c>
      <c r="B5266" s="17" t="s">
        <v>13736</v>
      </c>
      <c r="C5266" s="17">
        <v>3927</v>
      </c>
      <c r="D5266" s="17" t="str">
        <f>INDEX(Hosts!$A:$O,MATCH(Places!$C5266,Hosts!$A:$A,0),MATCH(Places!D$1,Hosts!$1:$1,0))</f>
        <v>Within an hour</v>
      </c>
      <c r="E5266" s="87">
        <f>INDEX(Hosts!$A:$O,MATCH(Places!$C5266,Hosts!$A:$A,0),MATCH(Places!E$1,Hosts!$1:$1,0))</f>
        <v>1</v>
      </c>
      <c r="F5266" s="87">
        <f>INDEX(Hosts!$A:$O,MATCH(Places!$C5266,Hosts!$A:$A,0),MATCH(Places!F$1,Hosts!$1:$1,0))</f>
        <v>0.95</v>
      </c>
      <c r="G5266" s="17" t="str">
        <f>INDEX(Hosts!$A:$O,MATCH(Places!$C5266,Hosts!$A:$A,0),MATCH(Places!G$1,Hosts!$1:$1,0))</f>
        <v>Yes</v>
      </c>
      <c r="H5266" s="17">
        <v>17</v>
      </c>
      <c r="I5266" s="17" t="str">
        <f>INDEX(Neighborhoods!$A:$C,MATCH(Places!$H5266,Neighborhoods!$A:$A,0),MATCH(Places!I$1,Neighborhoods!$1:$1,0))</f>
        <v>Manhattan</v>
      </c>
      <c r="J5266" s="17" t="str">
        <f>INDEX(Neighborhoods!$A:$C,MATCH(Places!$H5266,Neighborhoods!$A:$A,0),MATCH(Places!J$1,Neighborhoods!$1:$1,0))</f>
        <v>Hell's Kitchen</v>
      </c>
      <c r="K5266" s="17" t="s">
        <v>11822</v>
      </c>
      <c r="L5266" s="17" t="str">
        <f t="shared" si="328"/>
        <v>No</v>
      </c>
      <c r="M5266" s="17">
        <v>6</v>
      </c>
      <c r="N5266" s="17" t="str" cm="1">
        <f t="array" ref="N5266">_xlfn.IFS(M5266&lt;=2,"Small",M5266&lt;=5,"Medium",M5266&gt;5,"Large")</f>
        <v>Large</v>
      </c>
      <c r="O5266" s="65">
        <v>464</v>
      </c>
      <c r="P5266" s="87">
        <f t="shared" si="329"/>
        <v>0.04</v>
      </c>
      <c r="Q5266" s="68">
        <v>5</v>
      </c>
      <c r="R5266" s="68" t="str" cm="1">
        <f t="array" ref="R5266">_xlfn.SWITCH(ROUND(Q5266,0),5,"Excellent",4,"Good",3,"Ok","Bad")</f>
        <v>Excellent</v>
      </c>
      <c r="S5266" s="17">
        <v>22</v>
      </c>
      <c r="T5266" s="17" t="str">
        <f t="shared" si="330"/>
        <v>No</v>
      </c>
      <c r="U5266" s="82">
        <v>43716</v>
      </c>
      <c r="V5266" s="82">
        <v>43967</v>
      </c>
      <c r="W5266" s="17">
        <v>74</v>
      </c>
      <c r="X5266" s="17" t="str">
        <f t="shared" si="331"/>
        <v>Active</v>
      </c>
      <c r="Y5266" s="17" t="s">
        <v>15615</v>
      </c>
      <c r="Z5266" s="17"/>
    </row>
    <row r="5267" spans="1:26" x14ac:dyDescent="0.25">
      <c r="A5267">
        <v>5266</v>
      </c>
      <c r="B5267" s="17" t="s">
        <v>13181</v>
      </c>
      <c r="C5267" s="17">
        <v>676</v>
      </c>
      <c r="D5267" s="17" t="str">
        <f>INDEX(Hosts!$A:$O,MATCH(Places!$C5267,Hosts!$A:$A,0),MATCH(Places!D$1,Hosts!$1:$1,0))</f>
        <v>Within a few hours</v>
      </c>
      <c r="E5267" s="87">
        <f>INDEX(Hosts!$A:$O,MATCH(Places!$C5267,Hosts!$A:$A,0),MATCH(Places!E$1,Hosts!$1:$1,0))</f>
        <v>1</v>
      </c>
      <c r="F5267" s="87">
        <f>INDEX(Hosts!$A:$O,MATCH(Places!$C5267,Hosts!$A:$A,0),MATCH(Places!F$1,Hosts!$1:$1,0))</f>
        <v>1</v>
      </c>
      <c r="G5267" s="17" t="str">
        <f>INDEX(Hosts!$A:$O,MATCH(Places!$C5267,Hosts!$A:$A,0),MATCH(Places!G$1,Hosts!$1:$1,0))</f>
        <v>No</v>
      </c>
      <c r="H5267" s="17">
        <v>12</v>
      </c>
      <c r="I5267" s="17" t="str">
        <f>INDEX(Neighborhoods!$A:$C,MATCH(Places!$H5267,Neighborhoods!$A:$A,0),MATCH(Places!I$1,Neighborhoods!$1:$1,0))</f>
        <v>Brooklyn</v>
      </c>
      <c r="J5267" s="17" t="str">
        <f>INDEX(Neighborhoods!$A:$C,MATCH(Places!$H5267,Neighborhoods!$A:$A,0),MATCH(Places!J$1,Neighborhoods!$1:$1,0))</f>
        <v>Williamsburg</v>
      </c>
      <c r="K5267" s="17" t="s">
        <v>1</v>
      </c>
      <c r="L5267" s="17" t="str">
        <f t="shared" si="328"/>
        <v>Yes</v>
      </c>
      <c r="M5267" s="17">
        <v>2</v>
      </c>
      <c r="N5267" s="17" t="str" cm="1">
        <f t="array" ref="N5267">_xlfn.IFS(M5267&lt;=2,"Small",M5267&lt;=5,"Medium",M5267&gt;5,"Large")</f>
        <v>Small</v>
      </c>
      <c r="O5267" s="65">
        <v>58</v>
      </c>
      <c r="P5267" s="87">
        <f t="shared" si="329"/>
        <v>0.03</v>
      </c>
      <c r="Q5267" s="68">
        <v>4.5999999999999996</v>
      </c>
      <c r="R5267" s="68" t="str" cm="1">
        <f t="array" ref="R5267">_xlfn.SWITCH(ROUND(Q5267,0),5,"Excellent",4,"Good",3,"Ok","Bad")</f>
        <v>Excellent</v>
      </c>
      <c r="S5267" s="17">
        <v>10</v>
      </c>
      <c r="T5267" s="17" t="str">
        <f t="shared" si="330"/>
        <v>No</v>
      </c>
      <c r="U5267" s="82">
        <v>43735</v>
      </c>
      <c r="V5267" s="82">
        <v>43905</v>
      </c>
      <c r="W5267" s="17">
        <v>0</v>
      </c>
      <c r="X5267" s="17" t="str">
        <f t="shared" si="331"/>
        <v>Inactive</v>
      </c>
      <c r="Y5267" s="17" t="s">
        <v>15616</v>
      </c>
      <c r="Z5267" s="17"/>
    </row>
    <row r="5268" spans="1:26" x14ac:dyDescent="0.25">
      <c r="A5268">
        <v>5267</v>
      </c>
      <c r="B5268" s="17" t="s">
        <v>14048</v>
      </c>
      <c r="C5268" s="17">
        <v>1416</v>
      </c>
      <c r="D5268" s="17" t="str">
        <f>INDEX(Hosts!$A:$O,MATCH(Places!$C5268,Hosts!$A:$A,0),MATCH(Places!D$1,Hosts!$1:$1,0))</f>
        <v>Within an hour</v>
      </c>
      <c r="E5268" s="87">
        <f>INDEX(Hosts!$A:$O,MATCH(Places!$C5268,Hosts!$A:$A,0),MATCH(Places!E$1,Hosts!$1:$1,0))</f>
        <v>1</v>
      </c>
      <c r="F5268" s="87">
        <f>INDEX(Hosts!$A:$O,MATCH(Places!$C5268,Hosts!$A:$A,0),MATCH(Places!F$1,Hosts!$1:$1,0))</f>
        <v>1</v>
      </c>
      <c r="G5268" s="17" t="str">
        <f>INDEX(Hosts!$A:$O,MATCH(Places!$C5268,Hosts!$A:$A,0),MATCH(Places!G$1,Hosts!$1:$1,0))</f>
        <v>Yes</v>
      </c>
      <c r="H5268" s="17">
        <v>12</v>
      </c>
      <c r="I5268" s="17" t="str">
        <f>INDEX(Neighborhoods!$A:$C,MATCH(Places!$H5268,Neighborhoods!$A:$A,0),MATCH(Places!I$1,Neighborhoods!$1:$1,0))</f>
        <v>Brooklyn</v>
      </c>
      <c r="J5268" s="17" t="str">
        <f>INDEX(Neighborhoods!$A:$C,MATCH(Places!$H5268,Neighborhoods!$A:$A,0),MATCH(Places!J$1,Neighborhoods!$1:$1,0))</f>
        <v>Williamsburg</v>
      </c>
      <c r="K5268" s="17" t="s">
        <v>11822</v>
      </c>
      <c r="L5268" s="17" t="str">
        <f t="shared" si="328"/>
        <v>No</v>
      </c>
      <c r="M5268" s="17">
        <v>2</v>
      </c>
      <c r="N5268" s="17" t="str" cm="1">
        <f t="array" ref="N5268">_xlfn.IFS(M5268&lt;=2,"Small",M5268&lt;=5,"Medium",M5268&gt;5,"Large")</f>
        <v>Small</v>
      </c>
      <c r="O5268" s="65">
        <v>180</v>
      </c>
      <c r="P5268" s="87">
        <f t="shared" si="329"/>
        <v>0.03</v>
      </c>
      <c r="Q5268" s="68">
        <v>5</v>
      </c>
      <c r="R5268" s="68" t="str" cm="1">
        <f t="array" ref="R5268">_xlfn.SWITCH(ROUND(Q5268,0),5,"Excellent",4,"Good",3,"Ok","Bad")</f>
        <v>Excellent</v>
      </c>
      <c r="S5268" s="17">
        <v>22</v>
      </c>
      <c r="T5268" s="17" t="str">
        <f t="shared" si="330"/>
        <v>No</v>
      </c>
      <c r="U5268" s="82">
        <v>43724</v>
      </c>
      <c r="V5268" s="82">
        <v>44035</v>
      </c>
      <c r="W5268" s="17">
        <v>171</v>
      </c>
      <c r="X5268" s="17" t="str">
        <f t="shared" si="331"/>
        <v>Active</v>
      </c>
      <c r="Y5268" s="17" t="s">
        <v>15616</v>
      </c>
      <c r="Z5268" s="17"/>
    </row>
    <row r="5269" spans="1:26" x14ac:dyDescent="0.25">
      <c r="A5269">
        <v>5268</v>
      </c>
      <c r="B5269" s="17" t="s">
        <v>15534</v>
      </c>
      <c r="C5269" s="17">
        <v>360</v>
      </c>
      <c r="D5269" s="17" t="str">
        <f>INDEX(Hosts!$A:$O,MATCH(Places!$C5269,Hosts!$A:$A,0),MATCH(Places!D$1,Hosts!$1:$1,0))</f>
        <v>A few days or more</v>
      </c>
      <c r="E5269" s="87">
        <f>INDEX(Hosts!$A:$O,MATCH(Places!$C5269,Hosts!$A:$A,0),MATCH(Places!E$1,Hosts!$1:$1,0))</f>
        <v>0.4</v>
      </c>
      <c r="F5269" s="87">
        <f>INDEX(Hosts!$A:$O,MATCH(Places!$C5269,Hosts!$A:$A,0),MATCH(Places!F$1,Hosts!$1:$1,0))</f>
        <v>0.75</v>
      </c>
      <c r="G5269" s="17" t="str">
        <f>INDEX(Hosts!$A:$O,MATCH(Places!$C5269,Hosts!$A:$A,0),MATCH(Places!G$1,Hosts!$1:$1,0))</f>
        <v>Yes</v>
      </c>
      <c r="H5269" s="17">
        <v>16</v>
      </c>
      <c r="I5269" s="17" t="str">
        <f>INDEX(Neighborhoods!$A:$C,MATCH(Places!$H5269,Neighborhoods!$A:$A,0),MATCH(Places!I$1,Neighborhoods!$1:$1,0))</f>
        <v>Manhattan</v>
      </c>
      <c r="J5269" s="17" t="str">
        <f>INDEX(Neighborhoods!$A:$C,MATCH(Places!$H5269,Neighborhoods!$A:$A,0),MATCH(Places!J$1,Neighborhoods!$1:$1,0))</f>
        <v>Harlem</v>
      </c>
      <c r="K5269" s="17" t="s">
        <v>1</v>
      </c>
      <c r="L5269" s="17" t="str">
        <f t="shared" si="328"/>
        <v>Yes</v>
      </c>
      <c r="M5269" s="17">
        <v>2</v>
      </c>
      <c r="N5269" s="17" t="str" cm="1">
        <f t="array" ref="N5269">_xlfn.IFS(M5269&lt;=2,"Small",M5269&lt;=5,"Medium",M5269&gt;5,"Large")</f>
        <v>Small</v>
      </c>
      <c r="O5269" s="65">
        <v>68</v>
      </c>
      <c r="P5269" s="87">
        <f t="shared" si="329"/>
        <v>0.03</v>
      </c>
      <c r="Q5269" s="68">
        <v>4.91</v>
      </c>
      <c r="R5269" s="68" t="str" cm="1">
        <f t="array" ref="R5269">_xlfn.SWITCH(ROUND(Q5269,0),5,"Excellent",4,"Good",3,"Ok","Bad")</f>
        <v>Excellent</v>
      </c>
      <c r="S5269" s="17">
        <v>11</v>
      </c>
      <c r="T5269" s="17" t="str">
        <f t="shared" si="330"/>
        <v>No</v>
      </c>
      <c r="U5269" s="82">
        <v>43724</v>
      </c>
      <c r="V5269" s="82">
        <v>43879</v>
      </c>
      <c r="W5269" s="17">
        <v>196</v>
      </c>
      <c r="X5269" s="17" t="str">
        <f t="shared" si="331"/>
        <v>Active</v>
      </c>
      <c r="Y5269" s="17" t="s">
        <v>15615</v>
      </c>
      <c r="Z5269" s="17"/>
    </row>
    <row r="5270" spans="1:26" x14ac:dyDescent="0.25">
      <c r="A5270">
        <v>5269</v>
      </c>
      <c r="B5270" s="17" t="s">
        <v>14667</v>
      </c>
      <c r="C5270" s="17">
        <v>2584</v>
      </c>
      <c r="D5270" s="17" t="str">
        <f>INDEX(Hosts!$A:$O,MATCH(Places!$C5270,Hosts!$A:$A,0),MATCH(Places!D$1,Hosts!$1:$1,0))</f>
        <v>Within an hour</v>
      </c>
      <c r="E5270" s="87">
        <f>INDEX(Hosts!$A:$O,MATCH(Places!$C5270,Hosts!$A:$A,0),MATCH(Places!E$1,Hosts!$1:$1,0))</f>
        <v>1</v>
      </c>
      <c r="F5270" s="87">
        <f>INDEX(Hosts!$A:$O,MATCH(Places!$C5270,Hosts!$A:$A,0),MATCH(Places!F$1,Hosts!$1:$1,0))</f>
        <v>0.91</v>
      </c>
      <c r="G5270" s="17" t="str">
        <f>INDEX(Hosts!$A:$O,MATCH(Places!$C5270,Hosts!$A:$A,0),MATCH(Places!G$1,Hosts!$1:$1,0))</f>
        <v>Yes</v>
      </c>
      <c r="H5270" s="17">
        <v>20</v>
      </c>
      <c r="I5270" s="17" t="str">
        <f>INDEX(Neighborhoods!$A:$C,MATCH(Places!$H5270,Neighborhoods!$A:$A,0),MATCH(Places!I$1,Neighborhoods!$1:$1,0))</f>
        <v>Manhattan</v>
      </c>
      <c r="J5270" s="17" t="str">
        <f>INDEX(Neighborhoods!$A:$C,MATCH(Places!$H5270,Neighborhoods!$A:$A,0),MATCH(Places!J$1,Neighborhoods!$1:$1,0))</f>
        <v>Upper West Side</v>
      </c>
      <c r="K5270" s="17" t="s">
        <v>1</v>
      </c>
      <c r="L5270" s="17" t="str">
        <f t="shared" si="328"/>
        <v>Yes</v>
      </c>
      <c r="M5270" s="17">
        <v>1</v>
      </c>
      <c r="N5270" s="17" t="str" cm="1">
        <f t="array" ref="N5270">_xlfn.IFS(M5270&lt;=2,"Small",M5270&lt;=5,"Medium",M5270&gt;5,"Large")</f>
        <v>Small</v>
      </c>
      <c r="O5270" s="65">
        <v>59</v>
      </c>
      <c r="P5270" s="87">
        <f t="shared" si="329"/>
        <v>0.03</v>
      </c>
      <c r="Q5270" s="68">
        <v>4.83</v>
      </c>
      <c r="R5270" s="68" t="str" cm="1">
        <f t="array" ref="R5270">_xlfn.SWITCH(ROUND(Q5270,0),5,"Excellent",4,"Good",3,"Ok","Bad")</f>
        <v>Excellent</v>
      </c>
      <c r="S5270" s="17">
        <v>12</v>
      </c>
      <c r="T5270" s="17" t="str">
        <f t="shared" si="330"/>
        <v>No</v>
      </c>
      <c r="U5270" s="82">
        <v>43726</v>
      </c>
      <c r="V5270" s="82">
        <v>43898</v>
      </c>
      <c r="W5270" s="17">
        <v>76</v>
      </c>
      <c r="X5270" s="17" t="str">
        <f t="shared" si="331"/>
        <v>Active</v>
      </c>
      <c r="Y5270" s="17" t="s">
        <v>15616</v>
      </c>
      <c r="Z5270" s="17"/>
    </row>
    <row r="5271" spans="1:26" x14ac:dyDescent="0.25">
      <c r="A5271">
        <v>5270</v>
      </c>
      <c r="B5271" s="17" t="s">
        <v>14143</v>
      </c>
      <c r="C5271" s="17">
        <v>445</v>
      </c>
      <c r="D5271" s="17" t="str">
        <f>INDEX(Hosts!$A:$O,MATCH(Places!$C5271,Hosts!$A:$A,0),MATCH(Places!D$1,Hosts!$1:$1,0))</f>
        <v>Within an hour</v>
      </c>
      <c r="E5271" s="87">
        <f>INDEX(Hosts!$A:$O,MATCH(Places!$C5271,Hosts!$A:$A,0),MATCH(Places!E$1,Hosts!$1:$1,0))</f>
        <v>0.9</v>
      </c>
      <c r="F5271" s="87">
        <f>INDEX(Hosts!$A:$O,MATCH(Places!$C5271,Hosts!$A:$A,0),MATCH(Places!F$1,Hosts!$1:$1,0))</f>
        <v>0.99</v>
      </c>
      <c r="G5271" s="17" t="str">
        <f>INDEX(Hosts!$A:$O,MATCH(Places!$C5271,Hosts!$A:$A,0),MATCH(Places!G$1,Hosts!$1:$1,0))</f>
        <v>Yes</v>
      </c>
      <c r="H5271" s="17">
        <v>9</v>
      </c>
      <c r="I5271" s="17" t="str">
        <f>INDEX(Neighborhoods!$A:$C,MATCH(Places!$H5271,Neighborhoods!$A:$A,0),MATCH(Places!I$1,Neighborhoods!$1:$1,0))</f>
        <v>Brooklyn</v>
      </c>
      <c r="J5271" s="17" t="str">
        <f>INDEX(Neighborhoods!$A:$C,MATCH(Places!$H5271,Neighborhoods!$A:$A,0),MATCH(Places!J$1,Neighborhoods!$1:$1,0))</f>
        <v>Crown Heights</v>
      </c>
      <c r="K5271" s="17" t="s">
        <v>1</v>
      </c>
      <c r="L5271" s="17" t="str">
        <f t="shared" si="328"/>
        <v>Yes</v>
      </c>
      <c r="M5271" s="17">
        <v>2</v>
      </c>
      <c r="N5271" s="17" t="str" cm="1">
        <f t="array" ref="N5271">_xlfn.IFS(M5271&lt;=2,"Small",M5271&lt;=5,"Medium",M5271&gt;5,"Large")</f>
        <v>Small</v>
      </c>
      <c r="O5271" s="65">
        <v>94</v>
      </c>
      <c r="P5271" s="87">
        <f t="shared" si="329"/>
        <v>0.03</v>
      </c>
      <c r="Q5271" s="68">
        <v>4.67</v>
      </c>
      <c r="R5271" s="68" t="str" cm="1">
        <f t="array" ref="R5271">_xlfn.SWITCH(ROUND(Q5271,0),5,"Excellent",4,"Good",3,"Ok","Bad")</f>
        <v>Excellent</v>
      </c>
      <c r="S5271" s="17">
        <v>3</v>
      </c>
      <c r="T5271" s="17" t="str">
        <f t="shared" si="330"/>
        <v>No</v>
      </c>
      <c r="U5271" s="82">
        <v>43790</v>
      </c>
      <c r="V5271" s="82">
        <v>43830</v>
      </c>
      <c r="W5271" s="17">
        <v>168</v>
      </c>
      <c r="X5271" s="17" t="str">
        <f t="shared" si="331"/>
        <v>Active</v>
      </c>
      <c r="Y5271" s="17" t="s">
        <v>15615</v>
      </c>
      <c r="Z5271" s="17"/>
    </row>
    <row r="5272" spans="1:26" x14ac:dyDescent="0.25">
      <c r="A5272">
        <v>5271</v>
      </c>
      <c r="B5272" s="17" t="s">
        <v>14771</v>
      </c>
      <c r="C5272" s="17">
        <v>3607</v>
      </c>
      <c r="D5272" s="17" t="str">
        <f>INDEX(Hosts!$A:$O,MATCH(Places!$C5272,Hosts!$A:$A,0),MATCH(Places!D$1,Hosts!$1:$1,0))</f>
        <v>Within an hour</v>
      </c>
      <c r="E5272" s="87">
        <f>INDEX(Hosts!$A:$O,MATCH(Places!$C5272,Hosts!$A:$A,0),MATCH(Places!E$1,Hosts!$1:$1,0))</f>
        <v>1</v>
      </c>
      <c r="F5272" s="87">
        <f>INDEX(Hosts!$A:$O,MATCH(Places!$C5272,Hosts!$A:$A,0),MATCH(Places!F$1,Hosts!$1:$1,0))</f>
        <v>0.97</v>
      </c>
      <c r="G5272" s="17" t="str">
        <f>INDEX(Hosts!$A:$O,MATCH(Places!$C5272,Hosts!$A:$A,0),MATCH(Places!G$1,Hosts!$1:$1,0))</f>
        <v>No</v>
      </c>
      <c r="H5272" s="17">
        <v>22</v>
      </c>
      <c r="I5272" s="17" t="str">
        <f>INDEX(Neighborhoods!$A:$C,MATCH(Places!$H5272,Neighborhoods!$A:$A,0),MATCH(Places!I$1,Neighborhoods!$1:$1,0))</f>
        <v>Queens</v>
      </c>
      <c r="J5272" s="17" t="str">
        <f>INDEX(Neighborhoods!$A:$C,MATCH(Places!$H5272,Neighborhoods!$A:$A,0),MATCH(Places!J$1,Neighborhoods!$1:$1,0))</f>
        <v>Flushing</v>
      </c>
      <c r="K5272" s="17" t="s">
        <v>11822</v>
      </c>
      <c r="L5272" s="17" t="str">
        <f t="shared" si="328"/>
        <v>No</v>
      </c>
      <c r="M5272" s="17">
        <v>3</v>
      </c>
      <c r="N5272" s="17" t="str" cm="1">
        <f t="array" ref="N5272">_xlfn.IFS(M5272&lt;=2,"Small",M5272&lt;=5,"Medium",M5272&gt;5,"Large")</f>
        <v>Medium</v>
      </c>
      <c r="O5272" s="65">
        <v>65</v>
      </c>
      <c r="P5272" s="87">
        <f t="shared" si="329"/>
        <v>0.03</v>
      </c>
      <c r="Q5272" s="68">
        <v>4.42</v>
      </c>
      <c r="R5272" s="68" t="str" cm="1">
        <f t="array" ref="R5272">_xlfn.SWITCH(ROUND(Q5272,0),5,"Excellent",4,"Good",3,"Ok","Bad")</f>
        <v>Good</v>
      </c>
      <c r="S5272" s="17">
        <v>12</v>
      </c>
      <c r="T5272" s="17" t="str">
        <f t="shared" si="330"/>
        <v>No</v>
      </c>
      <c r="U5272" s="82">
        <v>43723</v>
      </c>
      <c r="V5272" s="82">
        <v>43995</v>
      </c>
      <c r="W5272" s="17">
        <v>343</v>
      </c>
      <c r="X5272" s="17" t="str">
        <f t="shared" si="331"/>
        <v>Active</v>
      </c>
      <c r="Y5272" s="17" t="s">
        <v>15615</v>
      </c>
      <c r="Z5272" s="17"/>
    </row>
    <row r="5273" spans="1:26" x14ac:dyDescent="0.25">
      <c r="A5273">
        <v>5272</v>
      </c>
      <c r="B5273" s="17" t="s">
        <v>14292</v>
      </c>
      <c r="C5273" s="17">
        <v>3999</v>
      </c>
      <c r="D5273" s="17" t="str">
        <f>INDEX(Hosts!$A:$O,MATCH(Places!$C5273,Hosts!$A:$A,0),MATCH(Places!D$1,Hosts!$1:$1,0))</f>
        <v>Within a few hours</v>
      </c>
      <c r="E5273" s="87">
        <f>INDEX(Hosts!$A:$O,MATCH(Places!$C5273,Hosts!$A:$A,0),MATCH(Places!E$1,Hosts!$1:$1,0))</f>
        <v>1</v>
      </c>
      <c r="F5273" s="87">
        <f>INDEX(Hosts!$A:$O,MATCH(Places!$C5273,Hosts!$A:$A,0),MATCH(Places!F$1,Hosts!$1:$1,0))</f>
        <v>0.93</v>
      </c>
      <c r="G5273" s="17" t="str">
        <f>INDEX(Hosts!$A:$O,MATCH(Places!$C5273,Hosts!$A:$A,0),MATCH(Places!G$1,Hosts!$1:$1,0))</f>
        <v>Yes</v>
      </c>
      <c r="H5273" s="17">
        <v>29</v>
      </c>
      <c r="I5273" s="17" t="str">
        <f>INDEX(Neighborhoods!$A:$C,MATCH(Places!$H5273,Neighborhoods!$A:$A,0),MATCH(Places!I$1,Neighborhoods!$1:$1,0))</f>
        <v>Staten Island</v>
      </c>
      <c r="J5273" s="17" t="str">
        <f>INDEX(Neighborhoods!$A:$C,MATCH(Places!$H5273,Neighborhoods!$A:$A,0),MATCH(Places!J$1,Neighborhoods!$1:$1,0))</f>
        <v>Stapleton</v>
      </c>
      <c r="K5273" s="17" t="s">
        <v>1</v>
      </c>
      <c r="L5273" s="17" t="str">
        <f t="shared" si="328"/>
        <v>Yes</v>
      </c>
      <c r="M5273" s="17">
        <v>3</v>
      </c>
      <c r="N5273" s="17" t="str" cm="1">
        <f t="array" ref="N5273">_xlfn.IFS(M5273&lt;=2,"Small",M5273&lt;=5,"Medium",M5273&gt;5,"Large")</f>
        <v>Medium</v>
      </c>
      <c r="O5273" s="65">
        <v>50</v>
      </c>
      <c r="P5273" s="87">
        <f t="shared" si="329"/>
        <v>0.03</v>
      </c>
      <c r="Q5273" s="68">
        <v>4.92</v>
      </c>
      <c r="R5273" s="68" t="str" cm="1">
        <f t="array" ref="R5273">_xlfn.SWITCH(ROUND(Q5273,0),5,"Excellent",4,"Good",3,"Ok","Bad")</f>
        <v>Excellent</v>
      </c>
      <c r="S5273" s="17">
        <v>12</v>
      </c>
      <c r="T5273" s="17" t="str">
        <f t="shared" si="330"/>
        <v>No</v>
      </c>
      <c r="U5273" s="82">
        <v>43739</v>
      </c>
      <c r="V5273" s="82">
        <v>43901</v>
      </c>
      <c r="W5273" s="17">
        <v>350</v>
      </c>
      <c r="X5273" s="17" t="str">
        <f t="shared" si="331"/>
        <v>Active</v>
      </c>
      <c r="Y5273" s="17" t="s">
        <v>15615</v>
      </c>
      <c r="Z5273" s="17"/>
    </row>
    <row r="5274" spans="1:26" x14ac:dyDescent="0.25">
      <c r="A5274">
        <v>5273</v>
      </c>
      <c r="B5274" s="17" t="s">
        <v>14540</v>
      </c>
      <c r="C5274" s="17">
        <v>348</v>
      </c>
      <c r="D5274" s="17" t="str">
        <f>INDEX(Hosts!$A:$O,MATCH(Places!$C5274,Hosts!$A:$A,0),MATCH(Places!D$1,Hosts!$1:$1,0))</f>
        <v>Within an hour</v>
      </c>
      <c r="E5274" s="87">
        <f>INDEX(Hosts!$A:$O,MATCH(Places!$C5274,Hosts!$A:$A,0),MATCH(Places!E$1,Hosts!$1:$1,0))</f>
        <v>1</v>
      </c>
      <c r="F5274" s="87">
        <f>INDEX(Hosts!$A:$O,MATCH(Places!$C5274,Hosts!$A:$A,0),MATCH(Places!F$1,Hosts!$1:$1,0))</f>
        <v>0.98</v>
      </c>
      <c r="G5274" s="17" t="str">
        <f>INDEX(Hosts!$A:$O,MATCH(Places!$C5274,Hosts!$A:$A,0),MATCH(Places!G$1,Hosts!$1:$1,0))</f>
        <v>Yes</v>
      </c>
      <c r="H5274" s="17">
        <v>12</v>
      </c>
      <c r="I5274" s="17" t="str">
        <f>INDEX(Neighborhoods!$A:$C,MATCH(Places!$H5274,Neighborhoods!$A:$A,0),MATCH(Places!I$1,Neighborhoods!$1:$1,0))</f>
        <v>Brooklyn</v>
      </c>
      <c r="J5274" s="17" t="str">
        <f>INDEX(Neighborhoods!$A:$C,MATCH(Places!$H5274,Neighborhoods!$A:$A,0),MATCH(Places!J$1,Neighborhoods!$1:$1,0))</f>
        <v>Williamsburg</v>
      </c>
      <c r="K5274" s="17" t="s">
        <v>1</v>
      </c>
      <c r="L5274" s="17" t="str">
        <f t="shared" si="328"/>
        <v>Yes</v>
      </c>
      <c r="M5274" s="17">
        <v>1</v>
      </c>
      <c r="N5274" s="17" t="str" cm="1">
        <f t="array" ref="N5274">_xlfn.IFS(M5274&lt;=2,"Small",M5274&lt;=5,"Medium",M5274&gt;5,"Large")</f>
        <v>Small</v>
      </c>
      <c r="O5274" s="65">
        <v>46</v>
      </c>
      <c r="P5274" s="87">
        <f t="shared" si="329"/>
        <v>0.03</v>
      </c>
      <c r="Q5274" s="68">
        <v>4.88</v>
      </c>
      <c r="R5274" s="68" t="str" cm="1">
        <f t="array" ref="R5274">_xlfn.SWITCH(ROUND(Q5274,0),5,"Excellent",4,"Good",3,"Ok","Bad")</f>
        <v>Excellent</v>
      </c>
      <c r="S5274" s="17">
        <v>8</v>
      </c>
      <c r="T5274" s="17" t="str">
        <f t="shared" si="330"/>
        <v>No</v>
      </c>
      <c r="U5274" s="82">
        <v>43736</v>
      </c>
      <c r="V5274" s="82">
        <v>43894</v>
      </c>
      <c r="W5274" s="17">
        <v>96</v>
      </c>
      <c r="X5274" s="17" t="str">
        <f t="shared" si="331"/>
        <v>Active</v>
      </c>
      <c r="Y5274" s="17" t="s">
        <v>15616</v>
      </c>
      <c r="Z5274" s="17"/>
    </row>
    <row r="5275" spans="1:26" x14ac:dyDescent="0.25">
      <c r="A5275">
        <v>5274</v>
      </c>
      <c r="B5275" s="17" t="s">
        <v>15305</v>
      </c>
      <c r="C5275" s="17">
        <v>3751</v>
      </c>
      <c r="D5275" s="17" t="str">
        <f>INDEX(Hosts!$A:$O,MATCH(Places!$C5275,Hosts!$A:$A,0),MATCH(Places!D$1,Hosts!$1:$1,0))</f>
        <v>Within an hour</v>
      </c>
      <c r="E5275" s="87">
        <f>INDEX(Hosts!$A:$O,MATCH(Places!$C5275,Hosts!$A:$A,0),MATCH(Places!E$1,Hosts!$1:$1,0))</f>
        <v>1</v>
      </c>
      <c r="F5275" s="87">
        <f>INDEX(Hosts!$A:$O,MATCH(Places!$C5275,Hosts!$A:$A,0),MATCH(Places!F$1,Hosts!$1:$1,0))</f>
        <v>0.97</v>
      </c>
      <c r="G5275" s="17" t="str">
        <f>INDEX(Hosts!$A:$O,MATCH(Places!$C5275,Hosts!$A:$A,0),MATCH(Places!G$1,Hosts!$1:$1,0))</f>
        <v>No</v>
      </c>
      <c r="H5275" s="17">
        <v>13</v>
      </c>
      <c r="I5275" s="17" t="str">
        <f>INDEX(Neighborhoods!$A:$C,MATCH(Places!$H5275,Neighborhoods!$A:$A,0),MATCH(Places!I$1,Neighborhoods!$1:$1,0))</f>
        <v>Manhattan</v>
      </c>
      <c r="J5275" s="17" t="str">
        <f>INDEX(Neighborhoods!$A:$C,MATCH(Places!$H5275,Neighborhoods!$A:$A,0),MATCH(Places!J$1,Neighborhoods!$1:$1,0))</f>
        <v>Chelsea</v>
      </c>
      <c r="K5275" s="17" t="s">
        <v>1</v>
      </c>
      <c r="L5275" s="17" t="str">
        <f t="shared" si="328"/>
        <v>Yes</v>
      </c>
      <c r="M5275" s="17">
        <v>1</v>
      </c>
      <c r="N5275" s="17" t="str" cm="1">
        <f t="array" ref="N5275">_xlfn.IFS(M5275&lt;=2,"Small",M5275&lt;=5,"Medium",M5275&gt;5,"Large")</f>
        <v>Small</v>
      </c>
      <c r="O5275" s="65">
        <v>45</v>
      </c>
      <c r="P5275" s="87">
        <f t="shared" si="329"/>
        <v>0.03</v>
      </c>
      <c r="Q5275" s="68">
        <v>4.75</v>
      </c>
      <c r="R5275" s="68" t="str" cm="1">
        <f t="array" ref="R5275">_xlfn.SWITCH(ROUND(Q5275,0),5,"Excellent",4,"Good",3,"Ok","Bad")</f>
        <v>Excellent</v>
      </c>
      <c r="S5275" s="17">
        <v>16</v>
      </c>
      <c r="T5275" s="17" t="str">
        <f t="shared" si="330"/>
        <v>No</v>
      </c>
      <c r="U5275" s="82">
        <v>43757</v>
      </c>
      <c r="V5275" s="82">
        <v>43899</v>
      </c>
      <c r="W5275" s="17">
        <v>203</v>
      </c>
      <c r="X5275" s="17" t="str">
        <f t="shared" si="331"/>
        <v>Active</v>
      </c>
      <c r="Y5275" s="17" t="s">
        <v>15615</v>
      </c>
      <c r="Z5275" s="17"/>
    </row>
    <row r="5276" spans="1:26" x14ac:dyDescent="0.25">
      <c r="A5276">
        <v>5275</v>
      </c>
      <c r="B5276" s="17" t="s">
        <v>14365</v>
      </c>
      <c r="C5276" s="17">
        <v>633</v>
      </c>
      <c r="D5276" s="17" t="str">
        <f>INDEX(Hosts!$A:$O,MATCH(Places!$C5276,Hosts!$A:$A,0),MATCH(Places!D$1,Hosts!$1:$1,0))</f>
        <v>Within a few hours</v>
      </c>
      <c r="E5276" s="87">
        <f>INDEX(Hosts!$A:$O,MATCH(Places!$C5276,Hosts!$A:$A,0),MATCH(Places!E$1,Hosts!$1:$1,0))</f>
        <v>0.9</v>
      </c>
      <c r="F5276" s="87">
        <f>INDEX(Hosts!$A:$O,MATCH(Places!$C5276,Hosts!$A:$A,0),MATCH(Places!F$1,Hosts!$1:$1,0))</f>
        <v>0.92</v>
      </c>
      <c r="G5276" s="17" t="str">
        <f>INDEX(Hosts!$A:$O,MATCH(Places!$C5276,Hosts!$A:$A,0),MATCH(Places!G$1,Hosts!$1:$1,0))</f>
        <v>Yes</v>
      </c>
      <c r="H5276" s="17">
        <v>7</v>
      </c>
      <c r="I5276" s="17" t="str">
        <f>INDEX(Neighborhoods!$A:$C,MATCH(Places!$H5276,Neighborhoods!$A:$A,0),MATCH(Places!I$1,Neighborhoods!$1:$1,0))</f>
        <v>Brooklyn</v>
      </c>
      <c r="J5276" s="17" t="str">
        <f>INDEX(Neighborhoods!$A:$C,MATCH(Places!$H5276,Neighborhoods!$A:$A,0),MATCH(Places!J$1,Neighborhoods!$1:$1,0))</f>
        <v>Bedford-Stuyvesant</v>
      </c>
      <c r="K5276" s="17" t="s">
        <v>11822</v>
      </c>
      <c r="L5276" s="17" t="str">
        <f t="shared" si="328"/>
        <v>No</v>
      </c>
      <c r="M5276" s="17">
        <v>6</v>
      </c>
      <c r="N5276" s="17" t="str" cm="1">
        <f t="array" ref="N5276">_xlfn.IFS(M5276&lt;=2,"Small",M5276&lt;=5,"Medium",M5276&gt;5,"Large")</f>
        <v>Large</v>
      </c>
      <c r="O5276" s="65">
        <v>129</v>
      </c>
      <c r="P5276" s="87">
        <f t="shared" si="329"/>
        <v>0.03</v>
      </c>
      <c r="Q5276" s="68">
        <v>4.8899999999999997</v>
      </c>
      <c r="R5276" s="68" t="str" cm="1">
        <f t="array" ref="R5276">_xlfn.SWITCH(ROUND(Q5276,0),5,"Excellent",4,"Good",3,"Ok","Bad")</f>
        <v>Excellent</v>
      </c>
      <c r="S5276" s="17">
        <v>19</v>
      </c>
      <c r="T5276" s="17" t="str">
        <f t="shared" si="330"/>
        <v>No</v>
      </c>
      <c r="U5276" s="82">
        <v>43738</v>
      </c>
      <c r="V5276" s="82">
        <v>44031</v>
      </c>
      <c r="W5276" s="17">
        <v>322</v>
      </c>
      <c r="X5276" s="17" t="str">
        <f t="shared" si="331"/>
        <v>Active</v>
      </c>
      <c r="Y5276" s="17" t="s">
        <v>15615</v>
      </c>
      <c r="Z5276" s="17"/>
    </row>
    <row r="5277" spans="1:26" x14ac:dyDescent="0.25">
      <c r="A5277">
        <v>5276</v>
      </c>
      <c r="B5277" s="17" t="s">
        <v>14830</v>
      </c>
      <c r="C5277" s="17">
        <v>3214</v>
      </c>
      <c r="D5277" s="17" t="str">
        <f>INDEX(Hosts!$A:$O,MATCH(Places!$C5277,Hosts!$A:$A,0),MATCH(Places!D$1,Hosts!$1:$1,0))</f>
        <v>Within an hour</v>
      </c>
      <c r="E5277" s="87">
        <f>INDEX(Hosts!$A:$O,MATCH(Places!$C5277,Hosts!$A:$A,0),MATCH(Places!E$1,Hosts!$1:$1,0))</f>
        <v>1</v>
      </c>
      <c r="F5277" s="87">
        <f>INDEX(Hosts!$A:$O,MATCH(Places!$C5277,Hosts!$A:$A,0),MATCH(Places!F$1,Hosts!$1:$1,0))</f>
        <v>0.99</v>
      </c>
      <c r="G5277" s="17" t="str">
        <f>INDEX(Hosts!$A:$O,MATCH(Places!$C5277,Hosts!$A:$A,0),MATCH(Places!G$1,Hosts!$1:$1,0))</f>
        <v>Yes</v>
      </c>
      <c r="H5277" s="17">
        <v>17</v>
      </c>
      <c r="I5277" s="17" t="str">
        <f>INDEX(Neighborhoods!$A:$C,MATCH(Places!$H5277,Neighborhoods!$A:$A,0),MATCH(Places!I$1,Neighborhoods!$1:$1,0))</f>
        <v>Manhattan</v>
      </c>
      <c r="J5277" s="17" t="str">
        <f>INDEX(Neighborhoods!$A:$C,MATCH(Places!$H5277,Neighborhoods!$A:$A,0),MATCH(Places!J$1,Neighborhoods!$1:$1,0))</f>
        <v>Hell's Kitchen</v>
      </c>
      <c r="K5277" s="17" t="s">
        <v>1</v>
      </c>
      <c r="L5277" s="17" t="str">
        <f t="shared" si="328"/>
        <v>Yes</v>
      </c>
      <c r="M5277" s="17">
        <v>5</v>
      </c>
      <c r="N5277" s="17" t="str" cm="1">
        <f t="array" ref="N5277">_xlfn.IFS(M5277&lt;=2,"Small",M5277&lt;=5,"Medium",M5277&gt;5,"Large")</f>
        <v>Medium</v>
      </c>
      <c r="O5277" s="65">
        <v>115</v>
      </c>
      <c r="P5277" s="87">
        <f t="shared" si="329"/>
        <v>0.03</v>
      </c>
      <c r="Q5277" s="68">
        <v>4.59</v>
      </c>
      <c r="R5277" s="68" t="str" cm="1">
        <f t="array" ref="R5277">_xlfn.SWITCH(ROUND(Q5277,0),5,"Excellent",4,"Good",3,"Ok","Bad")</f>
        <v>Excellent</v>
      </c>
      <c r="S5277" s="17">
        <v>44</v>
      </c>
      <c r="T5277" s="17" t="str">
        <f t="shared" si="330"/>
        <v>No</v>
      </c>
      <c r="U5277" s="82">
        <v>43736</v>
      </c>
      <c r="V5277" s="82">
        <v>44034</v>
      </c>
      <c r="W5277" s="17">
        <v>212</v>
      </c>
      <c r="X5277" s="17" t="str">
        <f t="shared" si="331"/>
        <v>Active</v>
      </c>
      <c r="Y5277" s="17" t="s">
        <v>15616</v>
      </c>
      <c r="Z5277" s="17"/>
    </row>
    <row r="5278" spans="1:26" x14ac:dyDescent="0.25">
      <c r="A5278">
        <v>5277</v>
      </c>
      <c r="B5278" s="17" t="s">
        <v>14927</v>
      </c>
      <c r="C5278" s="17">
        <v>22</v>
      </c>
      <c r="D5278" s="17" t="str">
        <f>INDEX(Hosts!$A:$O,MATCH(Places!$C5278,Hosts!$A:$A,0),MATCH(Places!D$1,Hosts!$1:$1,0))</f>
        <v>Within a few hours</v>
      </c>
      <c r="E5278" s="87">
        <f>INDEX(Hosts!$A:$O,MATCH(Places!$C5278,Hosts!$A:$A,0),MATCH(Places!E$1,Hosts!$1:$1,0))</f>
        <v>0.9</v>
      </c>
      <c r="F5278" s="87">
        <f>INDEX(Hosts!$A:$O,MATCH(Places!$C5278,Hosts!$A:$A,0),MATCH(Places!F$1,Hosts!$1:$1,0))</f>
        <v>0.75</v>
      </c>
      <c r="G5278" s="17" t="str">
        <f>INDEX(Hosts!$A:$O,MATCH(Places!$C5278,Hosts!$A:$A,0),MATCH(Places!G$1,Hosts!$1:$1,0))</f>
        <v>No</v>
      </c>
      <c r="H5278" s="17">
        <v>7</v>
      </c>
      <c r="I5278" s="17" t="str">
        <f>INDEX(Neighborhoods!$A:$C,MATCH(Places!$H5278,Neighborhoods!$A:$A,0),MATCH(Places!I$1,Neighborhoods!$1:$1,0))</f>
        <v>Brooklyn</v>
      </c>
      <c r="J5278" s="17" t="str">
        <f>INDEX(Neighborhoods!$A:$C,MATCH(Places!$H5278,Neighborhoods!$A:$A,0),MATCH(Places!J$1,Neighborhoods!$1:$1,0))</f>
        <v>Bedford-Stuyvesant</v>
      </c>
      <c r="K5278" s="17" t="s">
        <v>11822</v>
      </c>
      <c r="L5278" s="17" t="str">
        <f t="shared" si="328"/>
        <v>No</v>
      </c>
      <c r="M5278" s="17">
        <v>3</v>
      </c>
      <c r="N5278" s="17" t="str" cm="1">
        <f t="array" ref="N5278">_xlfn.IFS(M5278&lt;=2,"Small",M5278&lt;=5,"Medium",M5278&gt;5,"Large")</f>
        <v>Medium</v>
      </c>
      <c r="O5278" s="65">
        <v>129</v>
      </c>
      <c r="P5278" s="87">
        <f t="shared" si="329"/>
        <v>0.03</v>
      </c>
      <c r="Q5278" s="68">
        <v>5</v>
      </c>
      <c r="R5278" s="68" t="str" cm="1">
        <f t="array" ref="R5278">_xlfn.SWITCH(ROUND(Q5278,0),5,"Excellent",4,"Good",3,"Ok","Bad")</f>
        <v>Excellent</v>
      </c>
      <c r="S5278" s="17">
        <v>9</v>
      </c>
      <c r="T5278" s="17" t="str">
        <f t="shared" si="330"/>
        <v>No</v>
      </c>
      <c r="U5278" s="82">
        <v>43719</v>
      </c>
      <c r="V5278" s="82">
        <v>44016</v>
      </c>
      <c r="W5278" s="17">
        <v>198</v>
      </c>
      <c r="X5278" s="17" t="str">
        <f t="shared" si="331"/>
        <v>Active</v>
      </c>
      <c r="Y5278" s="17" t="s">
        <v>15615</v>
      </c>
      <c r="Z5278" s="17"/>
    </row>
    <row r="5279" spans="1:26" x14ac:dyDescent="0.25">
      <c r="A5279">
        <v>5278</v>
      </c>
      <c r="B5279" s="17" t="s">
        <v>15258</v>
      </c>
      <c r="C5279" s="17">
        <v>1135</v>
      </c>
      <c r="D5279" s="17" t="str">
        <f>INDEX(Hosts!$A:$O,MATCH(Places!$C5279,Hosts!$A:$A,0),MATCH(Places!D$1,Hosts!$1:$1,0))</f>
        <v>Within an hour</v>
      </c>
      <c r="E5279" s="87">
        <f>INDEX(Hosts!$A:$O,MATCH(Places!$C5279,Hosts!$A:$A,0),MATCH(Places!E$1,Hosts!$1:$1,0))</f>
        <v>1</v>
      </c>
      <c r="F5279" s="87">
        <f>INDEX(Hosts!$A:$O,MATCH(Places!$C5279,Hosts!$A:$A,0),MATCH(Places!F$1,Hosts!$1:$1,0))</f>
        <v>0.9</v>
      </c>
      <c r="G5279" s="17" t="str">
        <f>INDEX(Hosts!$A:$O,MATCH(Places!$C5279,Hosts!$A:$A,0),MATCH(Places!G$1,Hosts!$1:$1,0))</f>
        <v>Yes</v>
      </c>
      <c r="H5279" s="17">
        <v>9</v>
      </c>
      <c r="I5279" s="17" t="str">
        <f>INDEX(Neighborhoods!$A:$C,MATCH(Places!$H5279,Neighborhoods!$A:$A,0),MATCH(Places!I$1,Neighborhoods!$1:$1,0))</f>
        <v>Brooklyn</v>
      </c>
      <c r="J5279" s="17" t="str">
        <f>INDEX(Neighborhoods!$A:$C,MATCH(Places!$H5279,Neighborhoods!$A:$A,0),MATCH(Places!J$1,Neighborhoods!$1:$1,0))</f>
        <v>Crown Heights</v>
      </c>
      <c r="K5279" s="17" t="s">
        <v>11822</v>
      </c>
      <c r="L5279" s="17" t="str">
        <f t="shared" si="328"/>
        <v>No</v>
      </c>
      <c r="M5279" s="17">
        <v>7</v>
      </c>
      <c r="N5279" s="17" t="str" cm="1">
        <f t="array" ref="N5279">_xlfn.IFS(M5279&lt;=2,"Small",M5279&lt;=5,"Medium",M5279&gt;5,"Large")</f>
        <v>Large</v>
      </c>
      <c r="O5279" s="65">
        <v>254</v>
      </c>
      <c r="P5279" s="87">
        <f t="shared" si="329"/>
        <v>0.04</v>
      </c>
      <c r="Q5279" s="68">
        <v>5</v>
      </c>
      <c r="R5279" s="68" t="str" cm="1">
        <f t="array" ref="R5279">_xlfn.SWITCH(ROUND(Q5279,0),5,"Excellent",4,"Good",3,"Ok","Bad")</f>
        <v>Excellent</v>
      </c>
      <c r="S5279" s="17">
        <v>26</v>
      </c>
      <c r="T5279" s="17" t="str">
        <f t="shared" si="330"/>
        <v>No</v>
      </c>
      <c r="U5279" s="82">
        <v>43752</v>
      </c>
      <c r="V5279" s="82">
        <v>43901</v>
      </c>
      <c r="W5279" s="17">
        <v>350</v>
      </c>
      <c r="X5279" s="17" t="str">
        <f t="shared" si="331"/>
        <v>Active</v>
      </c>
      <c r="Y5279" s="17" t="s">
        <v>15615</v>
      </c>
      <c r="Z5279" s="17"/>
    </row>
    <row r="5280" spans="1:26" x14ac:dyDescent="0.25">
      <c r="A5280">
        <v>5279</v>
      </c>
      <c r="B5280" s="17" t="s">
        <v>13163</v>
      </c>
      <c r="C5280" s="17">
        <v>3926</v>
      </c>
      <c r="D5280" s="17" t="str">
        <f>INDEX(Hosts!$A:$O,MATCH(Places!$C5280,Hosts!$A:$A,0),MATCH(Places!D$1,Hosts!$1:$1,0))</f>
        <v>Within a few hours</v>
      </c>
      <c r="E5280" s="87">
        <f>INDEX(Hosts!$A:$O,MATCH(Places!$C5280,Hosts!$A:$A,0),MATCH(Places!E$1,Hosts!$1:$1,0))</f>
        <v>1</v>
      </c>
      <c r="F5280" s="87">
        <f>INDEX(Hosts!$A:$O,MATCH(Places!$C5280,Hosts!$A:$A,0),MATCH(Places!F$1,Hosts!$1:$1,0))</f>
        <v>0.93</v>
      </c>
      <c r="G5280" s="17" t="str">
        <f>INDEX(Hosts!$A:$O,MATCH(Places!$C5280,Hosts!$A:$A,0),MATCH(Places!G$1,Hosts!$1:$1,0))</f>
        <v>Yes</v>
      </c>
      <c r="H5280" s="17">
        <v>20</v>
      </c>
      <c r="I5280" s="17" t="str">
        <f>INDEX(Neighborhoods!$A:$C,MATCH(Places!$H5280,Neighborhoods!$A:$A,0),MATCH(Places!I$1,Neighborhoods!$1:$1,0))</f>
        <v>Manhattan</v>
      </c>
      <c r="J5280" s="17" t="str">
        <f>INDEX(Neighborhoods!$A:$C,MATCH(Places!$H5280,Neighborhoods!$A:$A,0),MATCH(Places!J$1,Neighborhoods!$1:$1,0))</f>
        <v>Upper West Side</v>
      </c>
      <c r="K5280" s="17" t="s">
        <v>1</v>
      </c>
      <c r="L5280" s="17" t="str">
        <f t="shared" si="328"/>
        <v>Yes</v>
      </c>
      <c r="M5280" s="17">
        <v>2</v>
      </c>
      <c r="N5280" s="17" t="str" cm="1">
        <f t="array" ref="N5280">_xlfn.IFS(M5280&lt;=2,"Small",M5280&lt;=5,"Medium",M5280&gt;5,"Large")</f>
        <v>Small</v>
      </c>
      <c r="O5280" s="65">
        <v>55</v>
      </c>
      <c r="P5280" s="87">
        <f t="shared" si="329"/>
        <v>0.03</v>
      </c>
      <c r="Q5280" s="68">
        <v>4.9000000000000004</v>
      </c>
      <c r="R5280" s="68" t="str" cm="1">
        <f t="array" ref="R5280">_xlfn.SWITCH(ROUND(Q5280,0),5,"Excellent",4,"Good",3,"Ok","Bad")</f>
        <v>Excellent</v>
      </c>
      <c r="S5280" s="17">
        <v>20</v>
      </c>
      <c r="T5280" s="17" t="str">
        <f t="shared" si="330"/>
        <v>No</v>
      </c>
      <c r="U5280" s="82">
        <v>43743</v>
      </c>
      <c r="V5280" s="82">
        <v>44036</v>
      </c>
      <c r="W5280" s="17">
        <v>133</v>
      </c>
      <c r="X5280" s="17" t="str">
        <f t="shared" si="331"/>
        <v>Active</v>
      </c>
      <c r="Y5280" s="17" t="s">
        <v>15616</v>
      </c>
      <c r="Z5280" s="17"/>
    </row>
    <row r="5281" spans="1:26" x14ac:dyDescent="0.25">
      <c r="A5281">
        <v>5280</v>
      </c>
      <c r="B5281" s="17" t="s">
        <v>15557</v>
      </c>
      <c r="C5281" s="17">
        <v>469</v>
      </c>
      <c r="D5281" s="17" t="str">
        <f>INDEX(Hosts!$A:$O,MATCH(Places!$C5281,Hosts!$A:$A,0),MATCH(Places!D$1,Hosts!$1:$1,0))</f>
        <v>Within a few hours</v>
      </c>
      <c r="E5281" s="87">
        <f>INDEX(Hosts!$A:$O,MATCH(Places!$C5281,Hosts!$A:$A,0),MATCH(Places!E$1,Hosts!$1:$1,0))</f>
        <v>1</v>
      </c>
      <c r="F5281" s="87">
        <f>INDEX(Hosts!$A:$O,MATCH(Places!$C5281,Hosts!$A:$A,0),MATCH(Places!F$1,Hosts!$1:$1,0))</f>
        <v>0.56999999999999995</v>
      </c>
      <c r="G5281" s="17" t="str">
        <f>INDEX(Hosts!$A:$O,MATCH(Places!$C5281,Hosts!$A:$A,0),MATCH(Places!G$1,Hosts!$1:$1,0))</f>
        <v>No</v>
      </c>
      <c r="H5281" s="17">
        <v>15</v>
      </c>
      <c r="I5281" s="17" t="str">
        <f>INDEX(Neighborhoods!$A:$C,MATCH(Places!$H5281,Neighborhoods!$A:$A,0),MATCH(Places!I$1,Neighborhoods!$1:$1,0))</f>
        <v>Manhattan</v>
      </c>
      <c r="J5281" s="17" t="str">
        <f>INDEX(Neighborhoods!$A:$C,MATCH(Places!$H5281,Neighborhoods!$A:$A,0),MATCH(Places!J$1,Neighborhoods!$1:$1,0))</f>
        <v>East Village</v>
      </c>
      <c r="K5281" s="17" t="s">
        <v>11822</v>
      </c>
      <c r="L5281" s="17" t="str">
        <f t="shared" si="328"/>
        <v>No</v>
      </c>
      <c r="M5281" s="17">
        <v>5</v>
      </c>
      <c r="N5281" s="17" t="str" cm="1">
        <f t="array" ref="N5281">_xlfn.IFS(M5281&lt;=2,"Small",M5281&lt;=5,"Medium",M5281&gt;5,"Large")</f>
        <v>Medium</v>
      </c>
      <c r="O5281" s="65">
        <v>200</v>
      </c>
      <c r="P5281" s="87">
        <f t="shared" si="329"/>
        <v>0.04</v>
      </c>
      <c r="Q5281" s="68">
        <v>4.67</v>
      </c>
      <c r="R5281" s="68" t="str" cm="1">
        <f t="array" ref="R5281">_xlfn.SWITCH(ROUND(Q5281,0),5,"Excellent",4,"Good",3,"Ok","Bad")</f>
        <v>Excellent</v>
      </c>
      <c r="S5281" s="17">
        <v>3</v>
      </c>
      <c r="T5281" s="17" t="str">
        <f t="shared" si="330"/>
        <v>No</v>
      </c>
      <c r="U5281" s="82">
        <v>43801</v>
      </c>
      <c r="V5281" s="82">
        <v>43831</v>
      </c>
      <c r="W5281" s="17">
        <v>56</v>
      </c>
      <c r="X5281" s="17" t="str">
        <f t="shared" si="331"/>
        <v>Active</v>
      </c>
      <c r="Y5281" s="17" t="s">
        <v>15615</v>
      </c>
      <c r="Z5281" s="17"/>
    </row>
    <row r="5282" spans="1:26" x14ac:dyDescent="0.25">
      <c r="A5282">
        <v>5281</v>
      </c>
      <c r="B5282" s="17" t="s">
        <v>13515</v>
      </c>
      <c r="C5282" s="17">
        <v>3829</v>
      </c>
      <c r="D5282" s="17" t="str">
        <f>INDEX(Hosts!$A:$O,MATCH(Places!$C5282,Hosts!$A:$A,0),MATCH(Places!D$1,Hosts!$1:$1,0))</f>
        <v>Within an hour</v>
      </c>
      <c r="E5282" s="87">
        <f>INDEX(Hosts!$A:$O,MATCH(Places!$C5282,Hosts!$A:$A,0),MATCH(Places!E$1,Hosts!$1:$1,0))</f>
        <v>1</v>
      </c>
      <c r="F5282" s="87">
        <f>INDEX(Hosts!$A:$O,MATCH(Places!$C5282,Hosts!$A:$A,0),MATCH(Places!F$1,Hosts!$1:$1,0))</f>
        <v>1</v>
      </c>
      <c r="G5282" s="17" t="str">
        <f>INDEX(Hosts!$A:$O,MATCH(Places!$C5282,Hosts!$A:$A,0),MATCH(Places!G$1,Hosts!$1:$1,0))</f>
        <v>No</v>
      </c>
      <c r="H5282" s="17">
        <v>17</v>
      </c>
      <c r="I5282" s="17" t="str">
        <f>INDEX(Neighborhoods!$A:$C,MATCH(Places!$H5282,Neighborhoods!$A:$A,0),MATCH(Places!I$1,Neighborhoods!$1:$1,0))</f>
        <v>Manhattan</v>
      </c>
      <c r="J5282" s="17" t="str">
        <f>INDEX(Neighborhoods!$A:$C,MATCH(Places!$H5282,Neighborhoods!$A:$A,0),MATCH(Places!J$1,Neighborhoods!$1:$1,0))</f>
        <v>Hell's Kitchen</v>
      </c>
      <c r="K5282" s="17" t="s">
        <v>16</v>
      </c>
      <c r="L5282" s="17" t="str">
        <f t="shared" si="328"/>
        <v>Yes</v>
      </c>
      <c r="M5282" s="17">
        <v>2</v>
      </c>
      <c r="N5282" s="17" t="str" cm="1">
        <f t="array" ref="N5282">_xlfn.IFS(M5282&lt;=2,"Small",M5282&lt;=5,"Medium",M5282&gt;5,"Large")</f>
        <v>Small</v>
      </c>
      <c r="O5282" s="65">
        <v>34</v>
      </c>
      <c r="P5282" s="87">
        <f t="shared" si="329"/>
        <v>0.03</v>
      </c>
      <c r="Q5282" s="68">
        <v>5</v>
      </c>
      <c r="R5282" s="68" t="str" cm="1">
        <f t="array" ref="R5282">_xlfn.SWITCH(ROUND(Q5282,0),5,"Excellent",4,"Good",3,"Ok","Bad")</f>
        <v>Excellent</v>
      </c>
      <c r="S5282" s="17">
        <v>4</v>
      </c>
      <c r="T5282" s="17" t="str">
        <f t="shared" si="330"/>
        <v>No</v>
      </c>
      <c r="U5282" s="82">
        <v>43730</v>
      </c>
      <c r="V5282" s="82">
        <v>44057</v>
      </c>
      <c r="W5282" s="17">
        <v>90</v>
      </c>
      <c r="X5282" s="17" t="str">
        <f t="shared" si="331"/>
        <v>Active</v>
      </c>
      <c r="Y5282" s="17" t="s">
        <v>15616</v>
      </c>
      <c r="Z5282" s="17"/>
    </row>
    <row r="5283" spans="1:26" x14ac:dyDescent="0.25">
      <c r="A5283">
        <v>5282</v>
      </c>
      <c r="B5283" s="17" t="s">
        <v>14212</v>
      </c>
      <c r="C5283" s="17">
        <v>2880</v>
      </c>
      <c r="D5283" s="17" t="str">
        <f>INDEX(Hosts!$A:$O,MATCH(Places!$C5283,Hosts!$A:$A,0),MATCH(Places!D$1,Hosts!$1:$1,0))</f>
        <v>Within an hour</v>
      </c>
      <c r="E5283" s="87">
        <f>INDEX(Hosts!$A:$O,MATCH(Places!$C5283,Hosts!$A:$A,0),MATCH(Places!E$1,Hosts!$1:$1,0))</f>
        <v>1</v>
      </c>
      <c r="F5283" s="87">
        <f>INDEX(Hosts!$A:$O,MATCH(Places!$C5283,Hosts!$A:$A,0),MATCH(Places!F$1,Hosts!$1:$1,0))</f>
        <v>0.98</v>
      </c>
      <c r="G5283" s="17" t="str">
        <f>INDEX(Hosts!$A:$O,MATCH(Places!$C5283,Hosts!$A:$A,0),MATCH(Places!G$1,Hosts!$1:$1,0))</f>
        <v>Yes</v>
      </c>
      <c r="H5283" s="17">
        <v>23</v>
      </c>
      <c r="I5283" s="17" t="str">
        <f>INDEX(Neighborhoods!$A:$C,MATCH(Places!$H5283,Neighborhoods!$A:$A,0),MATCH(Places!I$1,Neighborhoods!$1:$1,0))</f>
        <v>Queens</v>
      </c>
      <c r="J5283" s="17" t="str">
        <f>INDEX(Neighborhoods!$A:$C,MATCH(Places!$H5283,Neighborhoods!$A:$A,0),MATCH(Places!J$1,Neighborhoods!$1:$1,0))</f>
        <v>Jamaica</v>
      </c>
      <c r="K5283" s="17" t="s">
        <v>11822</v>
      </c>
      <c r="L5283" s="17" t="str">
        <f t="shared" si="328"/>
        <v>No</v>
      </c>
      <c r="M5283" s="17">
        <v>3</v>
      </c>
      <c r="N5283" s="17" t="str" cm="1">
        <f t="array" ref="N5283">_xlfn.IFS(M5283&lt;=2,"Small",M5283&lt;=5,"Medium",M5283&gt;5,"Large")</f>
        <v>Medium</v>
      </c>
      <c r="O5283" s="65">
        <v>106</v>
      </c>
      <c r="P5283" s="87">
        <f t="shared" si="329"/>
        <v>0.03</v>
      </c>
      <c r="Q5283" s="68">
        <v>4.91</v>
      </c>
      <c r="R5283" s="68" t="str" cm="1">
        <f t="array" ref="R5283">_xlfn.SWITCH(ROUND(Q5283,0),5,"Excellent",4,"Good",3,"Ok","Bad")</f>
        <v>Excellent</v>
      </c>
      <c r="S5283" s="17">
        <v>69</v>
      </c>
      <c r="T5283" s="17" t="str">
        <f t="shared" si="330"/>
        <v>No</v>
      </c>
      <c r="U5283" s="82">
        <v>43720</v>
      </c>
      <c r="V5283" s="82">
        <v>44045</v>
      </c>
      <c r="W5283" s="17">
        <v>357</v>
      </c>
      <c r="X5283" s="17" t="str">
        <f t="shared" si="331"/>
        <v>Active</v>
      </c>
      <c r="Y5283" s="17" t="s">
        <v>15615</v>
      </c>
      <c r="Z5283" s="17"/>
    </row>
    <row r="5284" spans="1:26" x14ac:dyDescent="0.25">
      <c r="A5284">
        <v>5283</v>
      </c>
      <c r="B5284" s="17" t="s">
        <v>13815</v>
      </c>
      <c r="C5284" s="17">
        <v>4001</v>
      </c>
      <c r="D5284" s="17" t="str">
        <f>INDEX(Hosts!$A:$O,MATCH(Places!$C5284,Hosts!$A:$A,0),MATCH(Places!D$1,Hosts!$1:$1,0))</f>
        <v>Within a day</v>
      </c>
      <c r="E5284" s="87">
        <f>INDEX(Hosts!$A:$O,MATCH(Places!$C5284,Hosts!$A:$A,0),MATCH(Places!E$1,Hosts!$1:$1,0))</f>
        <v>0.5</v>
      </c>
      <c r="F5284" s="87">
        <f>INDEX(Hosts!$A:$O,MATCH(Places!$C5284,Hosts!$A:$A,0),MATCH(Places!F$1,Hosts!$1:$1,0))</f>
        <v>0.99</v>
      </c>
      <c r="G5284" s="17" t="str">
        <f>INDEX(Hosts!$A:$O,MATCH(Places!$C5284,Hosts!$A:$A,0),MATCH(Places!G$1,Hosts!$1:$1,0))</f>
        <v>No</v>
      </c>
      <c r="H5284" s="17">
        <v>17</v>
      </c>
      <c r="I5284" s="17" t="str">
        <f>INDEX(Neighborhoods!$A:$C,MATCH(Places!$H5284,Neighborhoods!$A:$A,0),MATCH(Places!I$1,Neighborhoods!$1:$1,0))</f>
        <v>Manhattan</v>
      </c>
      <c r="J5284" s="17" t="str">
        <f>INDEX(Neighborhoods!$A:$C,MATCH(Places!$H5284,Neighborhoods!$A:$A,0),MATCH(Places!J$1,Neighborhoods!$1:$1,0))</f>
        <v>Hell's Kitchen</v>
      </c>
      <c r="K5284" s="17" t="s">
        <v>11822</v>
      </c>
      <c r="L5284" s="17" t="str">
        <f t="shared" si="328"/>
        <v>No</v>
      </c>
      <c r="M5284" s="17">
        <v>5</v>
      </c>
      <c r="N5284" s="17" t="str" cm="1">
        <f t="array" ref="N5284">_xlfn.IFS(M5284&lt;=2,"Small",M5284&lt;=5,"Medium",M5284&gt;5,"Large")</f>
        <v>Medium</v>
      </c>
      <c r="O5284" s="65">
        <v>143</v>
      </c>
      <c r="P5284" s="87">
        <f t="shared" si="329"/>
        <v>0.03</v>
      </c>
      <c r="Q5284" s="68">
        <v>4.58</v>
      </c>
      <c r="R5284" s="68" t="str" cm="1">
        <f t="array" ref="R5284">_xlfn.SWITCH(ROUND(Q5284,0),5,"Excellent",4,"Good",3,"Ok","Bad")</f>
        <v>Excellent</v>
      </c>
      <c r="S5284" s="17">
        <v>36</v>
      </c>
      <c r="T5284" s="17" t="str">
        <f t="shared" si="330"/>
        <v>No</v>
      </c>
      <c r="U5284" s="82">
        <v>43761</v>
      </c>
      <c r="V5284" s="82">
        <v>43944</v>
      </c>
      <c r="W5284" s="17">
        <v>336</v>
      </c>
      <c r="X5284" s="17" t="str">
        <f t="shared" si="331"/>
        <v>Active</v>
      </c>
      <c r="Y5284" s="17" t="s">
        <v>15616</v>
      </c>
      <c r="Z5284" s="17"/>
    </row>
    <row r="5285" spans="1:26" x14ac:dyDescent="0.25">
      <c r="A5285">
        <v>5284</v>
      </c>
      <c r="B5285" s="17" t="s">
        <v>13937</v>
      </c>
      <c r="C5285" s="17">
        <v>3342</v>
      </c>
      <c r="D5285" s="17" t="str">
        <f>INDEX(Hosts!$A:$O,MATCH(Places!$C5285,Hosts!$A:$A,0),MATCH(Places!D$1,Hosts!$1:$1,0))</f>
        <v>Within a few hours</v>
      </c>
      <c r="E5285" s="87">
        <f>INDEX(Hosts!$A:$O,MATCH(Places!$C5285,Hosts!$A:$A,0),MATCH(Places!E$1,Hosts!$1:$1,0))</f>
        <v>1</v>
      </c>
      <c r="F5285" s="87">
        <f>INDEX(Hosts!$A:$O,MATCH(Places!$C5285,Hosts!$A:$A,0),MATCH(Places!F$1,Hosts!$1:$1,0))</f>
        <v>1</v>
      </c>
      <c r="G5285" s="17" t="str">
        <f>INDEX(Hosts!$A:$O,MATCH(Places!$C5285,Hosts!$A:$A,0),MATCH(Places!G$1,Hosts!$1:$1,0))</f>
        <v>Yes</v>
      </c>
      <c r="H5285" s="17">
        <v>8</v>
      </c>
      <c r="I5285" s="17" t="str">
        <f>INDEX(Neighborhoods!$A:$C,MATCH(Places!$H5285,Neighborhoods!$A:$A,0),MATCH(Places!I$1,Neighborhoods!$1:$1,0))</f>
        <v>Brooklyn</v>
      </c>
      <c r="J5285" s="17" t="str">
        <f>INDEX(Neighborhoods!$A:$C,MATCH(Places!$H5285,Neighborhoods!$A:$A,0),MATCH(Places!J$1,Neighborhoods!$1:$1,0))</f>
        <v>Bushwick</v>
      </c>
      <c r="K5285" s="17" t="s">
        <v>1</v>
      </c>
      <c r="L5285" s="17" t="str">
        <f t="shared" si="328"/>
        <v>Yes</v>
      </c>
      <c r="M5285" s="17">
        <v>2</v>
      </c>
      <c r="N5285" s="17" t="str" cm="1">
        <f t="array" ref="N5285">_xlfn.IFS(M5285&lt;=2,"Small",M5285&lt;=5,"Medium",M5285&gt;5,"Large")</f>
        <v>Small</v>
      </c>
      <c r="O5285" s="65">
        <v>40</v>
      </c>
      <c r="P5285" s="87">
        <f t="shared" si="329"/>
        <v>0.03</v>
      </c>
      <c r="Q5285" s="68">
        <v>4.8</v>
      </c>
      <c r="R5285" s="68" t="str" cm="1">
        <f t="array" ref="R5285">_xlfn.SWITCH(ROUND(Q5285,0),5,"Excellent",4,"Good",3,"Ok","Bad")</f>
        <v>Excellent</v>
      </c>
      <c r="S5285" s="17">
        <v>10</v>
      </c>
      <c r="T5285" s="17" t="str">
        <f t="shared" si="330"/>
        <v>No</v>
      </c>
      <c r="U5285" s="82">
        <v>43728</v>
      </c>
      <c r="V5285" s="82">
        <v>43889</v>
      </c>
      <c r="W5285" s="17">
        <v>349</v>
      </c>
      <c r="X5285" s="17" t="str">
        <f t="shared" si="331"/>
        <v>Active</v>
      </c>
      <c r="Y5285" s="17" t="s">
        <v>15615</v>
      </c>
      <c r="Z5285" s="17"/>
    </row>
    <row r="5286" spans="1:26" x14ac:dyDescent="0.25">
      <c r="A5286">
        <v>5285</v>
      </c>
      <c r="B5286" s="17" t="s">
        <v>14152</v>
      </c>
      <c r="C5286" s="17">
        <v>1502</v>
      </c>
      <c r="D5286" s="17" t="str">
        <f>INDEX(Hosts!$A:$O,MATCH(Places!$C5286,Hosts!$A:$A,0),MATCH(Places!D$1,Hosts!$1:$1,0))</f>
        <v>Within a few hours</v>
      </c>
      <c r="E5286" s="87">
        <f>INDEX(Hosts!$A:$O,MATCH(Places!$C5286,Hosts!$A:$A,0),MATCH(Places!E$1,Hosts!$1:$1,0))</f>
        <v>1</v>
      </c>
      <c r="F5286" s="87">
        <f>INDEX(Hosts!$A:$O,MATCH(Places!$C5286,Hosts!$A:$A,0),MATCH(Places!F$1,Hosts!$1:$1,0))</f>
        <v>0.99</v>
      </c>
      <c r="G5286" s="17" t="str">
        <f>INDEX(Hosts!$A:$O,MATCH(Places!$C5286,Hosts!$A:$A,0),MATCH(Places!G$1,Hosts!$1:$1,0))</f>
        <v>Yes</v>
      </c>
      <c r="H5286" s="17">
        <v>20</v>
      </c>
      <c r="I5286" s="17" t="str">
        <f>INDEX(Neighborhoods!$A:$C,MATCH(Places!$H5286,Neighborhoods!$A:$A,0),MATCH(Places!I$1,Neighborhoods!$1:$1,0))</f>
        <v>Manhattan</v>
      </c>
      <c r="J5286" s="17" t="str">
        <f>INDEX(Neighborhoods!$A:$C,MATCH(Places!$H5286,Neighborhoods!$A:$A,0),MATCH(Places!J$1,Neighborhoods!$1:$1,0))</f>
        <v>Upper West Side</v>
      </c>
      <c r="K5286" s="17" t="s">
        <v>11822</v>
      </c>
      <c r="L5286" s="17" t="str">
        <f t="shared" si="328"/>
        <v>No</v>
      </c>
      <c r="M5286" s="17">
        <v>2</v>
      </c>
      <c r="N5286" s="17" t="str" cm="1">
        <f t="array" ref="N5286">_xlfn.IFS(M5286&lt;=2,"Small",M5286&lt;=5,"Medium",M5286&gt;5,"Large")</f>
        <v>Small</v>
      </c>
      <c r="O5286" s="65">
        <v>125</v>
      </c>
      <c r="P5286" s="87">
        <f t="shared" si="329"/>
        <v>0.03</v>
      </c>
      <c r="Q5286" s="68">
        <v>4.95</v>
      </c>
      <c r="R5286" s="68" t="str" cm="1">
        <f t="array" ref="R5286">_xlfn.SWITCH(ROUND(Q5286,0),5,"Excellent",4,"Good",3,"Ok","Bad")</f>
        <v>Excellent</v>
      </c>
      <c r="S5286" s="17">
        <v>21</v>
      </c>
      <c r="T5286" s="17" t="str">
        <f t="shared" si="330"/>
        <v>No</v>
      </c>
      <c r="U5286" s="82">
        <v>43723</v>
      </c>
      <c r="V5286" s="82">
        <v>44037</v>
      </c>
      <c r="W5286" s="17">
        <v>236</v>
      </c>
      <c r="X5286" s="17" t="str">
        <f t="shared" si="331"/>
        <v>Active</v>
      </c>
      <c r="Y5286" s="17" t="s">
        <v>15615</v>
      </c>
      <c r="Z5286" s="17"/>
    </row>
    <row r="5287" spans="1:26" x14ac:dyDescent="0.25">
      <c r="A5287">
        <v>5286</v>
      </c>
      <c r="B5287" s="17" t="s">
        <v>13734</v>
      </c>
      <c r="C5287" s="17">
        <v>3375</v>
      </c>
      <c r="D5287" s="17" t="str">
        <f>INDEX(Hosts!$A:$O,MATCH(Places!$C5287,Hosts!$A:$A,0),MATCH(Places!D$1,Hosts!$1:$1,0))</f>
        <v>A few days or more</v>
      </c>
      <c r="E5287" s="87">
        <f>INDEX(Hosts!$A:$O,MATCH(Places!$C5287,Hosts!$A:$A,0),MATCH(Places!E$1,Hosts!$1:$1,0))</f>
        <v>0</v>
      </c>
      <c r="F5287" s="87">
        <f>INDEX(Hosts!$A:$O,MATCH(Places!$C5287,Hosts!$A:$A,0),MATCH(Places!F$1,Hosts!$1:$1,0))</f>
        <v>1</v>
      </c>
      <c r="G5287" s="17" t="str">
        <f>INDEX(Hosts!$A:$O,MATCH(Places!$C5287,Hosts!$A:$A,0),MATCH(Places!G$1,Hosts!$1:$1,0))</f>
        <v>No</v>
      </c>
      <c r="H5287" s="17">
        <v>16</v>
      </c>
      <c r="I5287" s="17" t="str">
        <f>INDEX(Neighborhoods!$A:$C,MATCH(Places!$H5287,Neighborhoods!$A:$A,0),MATCH(Places!I$1,Neighborhoods!$1:$1,0))</f>
        <v>Manhattan</v>
      </c>
      <c r="J5287" s="17" t="str">
        <f>INDEX(Neighborhoods!$A:$C,MATCH(Places!$H5287,Neighborhoods!$A:$A,0),MATCH(Places!J$1,Neighborhoods!$1:$1,0))</f>
        <v>Harlem</v>
      </c>
      <c r="K5287" s="17" t="s">
        <v>11822</v>
      </c>
      <c r="L5287" s="17" t="str">
        <f t="shared" si="328"/>
        <v>No</v>
      </c>
      <c r="M5287" s="17">
        <v>2</v>
      </c>
      <c r="N5287" s="17" t="str" cm="1">
        <f t="array" ref="N5287">_xlfn.IFS(M5287&lt;=2,"Small",M5287&lt;=5,"Medium",M5287&gt;5,"Large")</f>
        <v>Small</v>
      </c>
      <c r="O5287" s="65">
        <v>144</v>
      </c>
      <c r="P5287" s="87">
        <f t="shared" si="329"/>
        <v>0.03</v>
      </c>
      <c r="Q5287" s="68">
        <v>4.83</v>
      </c>
      <c r="R5287" s="68" t="str" cm="1">
        <f t="array" ref="R5287">_xlfn.SWITCH(ROUND(Q5287,0),5,"Excellent",4,"Good",3,"Ok","Bad")</f>
        <v>Excellent</v>
      </c>
      <c r="S5287" s="17">
        <v>6</v>
      </c>
      <c r="T5287" s="17" t="str">
        <f t="shared" si="330"/>
        <v>No</v>
      </c>
      <c r="U5287" s="82">
        <v>43722</v>
      </c>
      <c r="V5287" s="82">
        <v>43832</v>
      </c>
      <c r="W5287" s="17">
        <v>364</v>
      </c>
      <c r="X5287" s="17" t="str">
        <f t="shared" si="331"/>
        <v>Active</v>
      </c>
      <c r="Y5287" s="17" t="s">
        <v>15616</v>
      </c>
      <c r="Z5287" s="17"/>
    </row>
    <row r="5288" spans="1:26" x14ac:dyDescent="0.25">
      <c r="A5288">
        <v>5287</v>
      </c>
      <c r="B5288" s="17" t="s">
        <v>14851</v>
      </c>
      <c r="C5288" s="17">
        <v>4003</v>
      </c>
      <c r="D5288" s="17" t="str">
        <f>INDEX(Hosts!$A:$O,MATCH(Places!$C5288,Hosts!$A:$A,0),MATCH(Places!D$1,Hosts!$1:$1,0))</f>
        <v>Within an hour</v>
      </c>
      <c r="E5288" s="87">
        <f>INDEX(Hosts!$A:$O,MATCH(Places!$C5288,Hosts!$A:$A,0),MATCH(Places!E$1,Hosts!$1:$1,0))</f>
        <v>1</v>
      </c>
      <c r="F5288" s="87">
        <f>INDEX(Hosts!$A:$O,MATCH(Places!$C5288,Hosts!$A:$A,0),MATCH(Places!F$1,Hosts!$1:$1,0))</f>
        <v>1</v>
      </c>
      <c r="G5288" s="17" t="str">
        <f>INDEX(Hosts!$A:$O,MATCH(Places!$C5288,Hosts!$A:$A,0),MATCH(Places!G$1,Hosts!$1:$1,0))</f>
        <v>Yes</v>
      </c>
      <c r="H5288" s="17">
        <v>12</v>
      </c>
      <c r="I5288" s="17" t="str">
        <f>INDEX(Neighborhoods!$A:$C,MATCH(Places!$H5288,Neighborhoods!$A:$A,0),MATCH(Places!I$1,Neighborhoods!$1:$1,0))</f>
        <v>Brooklyn</v>
      </c>
      <c r="J5288" s="17" t="str">
        <f>INDEX(Neighborhoods!$A:$C,MATCH(Places!$H5288,Neighborhoods!$A:$A,0),MATCH(Places!J$1,Neighborhoods!$1:$1,0))</f>
        <v>Williamsburg</v>
      </c>
      <c r="K5288" s="17" t="s">
        <v>1</v>
      </c>
      <c r="L5288" s="17" t="str">
        <f t="shared" si="328"/>
        <v>Yes</v>
      </c>
      <c r="M5288" s="17">
        <v>2</v>
      </c>
      <c r="N5288" s="17" t="str" cm="1">
        <f t="array" ref="N5288">_xlfn.IFS(M5288&lt;=2,"Small",M5288&lt;=5,"Medium",M5288&gt;5,"Large")</f>
        <v>Small</v>
      </c>
      <c r="O5288" s="65">
        <v>62</v>
      </c>
      <c r="P5288" s="87">
        <f t="shared" si="329"/>
        <v>0.03</v>
      </c>
      <c r="Q5288" s="68">
        <v>5</v>
      </c>
      <c r="R5288" s="68" t="str" cm="1">
        <f t="array" ref="R5288">_xlfn.SWITCH(ROUND(Q5288,0),5,"Excellent",4,"Good",3,"Ok","Bad")</f>
        <v>Excellent</v>
      </c>
      <c r="S5288" s="17">
        <v>61</v>
      </c>
      <c r="T5288" s="17" t="str">
        <f t="shared" si="330"/>
        <v>No</v>
      </c>
      <c r="U5288" s="82">
        <v>43722</v>
      </c>
      <c r="V5288" s="82">
        <v>44058</v>
      </c>
      <c r="W5288" s="17">
        <v>343</v>
      </c>
      <c r="X5288" s="17" t="str">
        <f t="shared" si="331"/>
        <v>Active</v>
      </c>
      <c r="Y5288" s="17" t="s">
        <v>15615</v>
      </c>
      <c r="Z5288" s="17"/>
    </row>
    <row r="5289" spans="1:26" x14ac:dyDescent="0.25">
      <c r="A5289">
        <v>5288</v>
      </c>
      <c r="B5289" s="17" t="s">
        <v>15023</v>
      </c>
      <c r="C5289" s="17">
        <v>1642</v>
      </c>
      <c r="D5289" s="17" t="str">
        <f>INDEX(Hosts!$A:$O,MATCH(Places!$C5289,Hosts!$A:$A,0),MATCH(Places!D$1,Hosts!$1:$1,0))</f>
        <v>A few days or more</v>
      </c>
      <c r="E5289" s="87">
        <f>INDEX(Hosts!$A:$O,MATCH(Places!$C5289,Hosts!$A:$A,0),MATCH(Places!E$1,Hosts!$1:$1,0))</f>
        <v>0</v>
      </c>
      <c r="F5289" s="87">
        <f>INDEX(Hosts!$A:$O,MATCH(Places!$C5289,Hosts!$A:$A,0),MATCH(Places!F$1,Hosts!$1:$1,0))</f>
        <v>0.44</v>
      </c>
      <c r="G5289" s="17" t="str">
        <f>INDEX(Hosts!$A:$O,MATCH(Places!$C5289,Hosts!$A:$A,0),MATCH(Places!G$1,Hosts!$1:$1,0))</f>
        <v>No</v>
      </c>
      <c r="H5289" s="17">
        <v>10</v>
      </c>
      <c r="I5289" s="17" t="str">
        <f>INDEX(Neighborhoods!$A:$C,MATCH(Places!$H5289,Neighborhoods!$A:$A,0),MATCH(Places!I$1,Neighborhoods!$1:$1,0))</f>
        <v>Brooklyn</v>
      </c>
      <c r="J5289" s="17" t="str">
        <f>INDEX(Neighborhoods!$A:$C,MATCH(Places!$H5289,Neighborhoods!$A:$A,0),MATCH(Places!J$1,Neighborhoods!$1:$1,0))</f>
        <v>East Flatbush</v>
      </c>
      <c r="K5289" s="17" t="s">
        <v>11822</v>
      </c>
      <c r="L5289" s="17" t="str">
        <f t="shared" si="328"/>
        <v>No</v>
      </c>
      <c r="M5289" s="17">
        <v>6</v>
      </c>
      <c r="N5289" s="17" t="str" cm="1">
        <f t="array" ref="N5289">_xlfn.IFS(M5289&lt;=2,"Small",M5289&lt;=5,"Medium",M5289&gt;5,"Large")</f>
        <v>Large</v>
      </c>
      <c r="O5289" s="65">
        <v>150</v>
      </c>
      <c r="P5289" s="87">
        <f t="shared" si="329"/>
        <v>0.03</v>
      </c>
      <c r="Q5289" s="68">
        <v>5</v>
      </c>
      <c r="R5289" s="68" t="str" cm="1">
        <f t="array" ref="R5289">_xlfn.SWITCH(ROUND(Q5289,0),5,"Excellent",4,"Good",3,"Ok","Bad")</f>
        <v>Excellent</v>
      </c>
      <c r="S5289" s="17">
        <v>3</v>
      </c>
      <c r="T5289" s="17" t="str">
        <f t="shared" si="330"/>
        <v>No</v>
      </c>
      <c r="U5289" s="82">
        <v>43752</v>
      </c>
      <c r="V5289" s="82">
        <v>43884</v>
      </c>
      <c r="W5289" s="17">
        <v>2</v>
      </c>
      <c r="X5289" s="17" t="str">
        <f t="shared" si="331"/>
        <v>Active</v>
      </c>
      <c r="Y5289" s="17" t="s">
        <v>15615</v>
      </c>
      <c r="Z5289" s="17"/>
    </row>
    <row r="5290" spans="1:26" x14ac:dyDescent="0.25">
      <c r="A5290">
        <v>5289</v>
      </c>
      <c r="B5290" s="17" t="s">
        <v>14128</v>
      </c>
      <c r="C5290" s="17">
        <v>4004</v>
      </c>
      <c r="D5290" s="17" t="str">
        <f>INDEX(Hosts!$A:$O,MATCH(Places!$C5290,Hosts!$A:$A,0),MATCH(Places!D$1,Hosts!$1:$1,0))</f>
        <v>Within a few hours</v>
      </c>
      <c r="E5290" s="87">
        <f>INDEX(Hosts!$A:$O,MATCH(Places!$C5290,Hosts!$A:$A,0),MATCH(Places!E$1,Hosts!$1:$1,0))</f>
        <v>1</v>
      </c>
      <c r="F5290" s="87">
        <f>INDEX(Hosts!$A:$O,MATCH(Places!$C5290,Hosts!$A:$A,0),MATCH(Places!F$1,Hosts!$1:$1,0))</f>
        <v>0.95</v>
      </c>
      <c r="G5290" s="17" t="str">
        <f>INDEX(Hosts!$A:$O,MATCH(Places!$C5290,Hosts!$A:$A,0),MATCH(Places!G$1,Hosts!$1:$1,0))</f>
        <v>Yes</v>
      </c>
      <c r="H5290" s="17">
        <v>16</v>
      </c>
      <c r="I5290" s="17" t="str">
        <f>INDEX(Neighborhoods!$A:$C,MATCH(Places!$H5290,Neighborhoods!$A:$A,0),MATCH(Places!I$1,Neighborhoods!$1:$1,0))</f>
        <v>Manhattan</v>
      </c>
      <c r="J5290" s="17" t="str">
        <f>INDEX(Neighborhoods!$A:$C,MATCH(Places!$H5290,Neighborhoods!$A:$A,0),MATCH(Places!J$1,Neighborhoods!$1:$1,0))</f>
        <v>Harlem</v>
      </c>
      <c r="K5290" s="17" t="s">
        <v>11822</v>
      </c>
      <c r="L5290" s="17" t="str">
        <f t="shared" si="328"/>
        <v>No</v>
      </c>
      <c r="M5290" s="17">
        <v>4</v>
      </c>
      <c r="N5290" s="17" t="str" cm="1">
        <f t="array" ref="N5290">_xlfn.IFS(M5290&lt;=2,"Small",M5290&lt;=5,"Medium",M5290&gt;5,"Large")</f>
        <v>Medium</v>
      </c>
      <c r="O5290" s="65">
        <v>135.71</v>
      </c>
      <c r="P5290" s="87">
        <f t="shared" si="329"/>
        <v>0.03</v>
      </c>
      <c r="Q5290" s="68">
        <v>5</v>
      </c>
      <c r="R5290" s="68" t="str" cm="1">
        <f t="array" ref="R5290">_xlfn.SWITCH(ROUND(Q5290,0),5,"Excellent",4,"Good",3,"Ok","Bad")</f>
        <v>Excellent</v>
      </c>
      <c r="S5290" s="17">
        <v>10</v>
      </c>
      <c r="T5290" s="17" t="str">
        <f t="shared" si="330"/>
        <v>No</v>
      </c>
      <c r="U5290" s="82">
        <v>43785</v>
      </c>
      <c r="V5290" s="82">
        <v>43898</v>
      </c>
      <c r="W5290" s="17">
        <v>40</v>
      </c>
      <c r="X5290" s="17" t="str">
        <f t="shared" si="331"/>
        <v>Active</v>
      </c>
      <c r="Y5290" s="17" t="s">
        <v>15615</v>
      </c>
      <c r="Z5290" s="17"/>
    </row>
    <row r="5291" spans="1:26" x14ac:dyDescent="0.25">
      <c r="A5291">
        <v>5290</v>
      </c>
      <c r="B5291" s="17" t="s">
        <v>13801</v>
      </c>
      <c r="C5291" s="17">
        <v>4005</v>
      </c>
      <c r="D5291" s="17" t="str">
        <f>INDEX(Hosts!$A:$O,MATCH(Places!$C5291,Hosts!$A:$A,0),MATCH(Places!D$1,Hosts!$1:$1,0))</f>
        <v>Within a day</v>
      </c>
      <c r="E5291" s="87">
        <f>INDEX(Hosts!$A:$O,MATCH(Places!$C5291,Hosts!$A:$A,0),MATCH(Places!E$1,Hosts!$1:$1,0))</f>
        <v>0.5</v>
      </c>
      <c r="F5291" s="87">
        <f>INDEX(Hosts!$A:$O,MATCH(Places!$C5291,Hosts!$A:$A,0),MATCH(Places!F$1,Hosts!$1:$1,0))</f>
        <v>0.24</v>
      </c>
      <c r="G5291" s="17" t="str">
        <f>INDEX(Hosts!$A:$O,MATCH(Places!$C5291,Hosts!$A:$A,0),MATCH(Places!G$1,Hosts!$1:$1,0))</f>
        <v>No</v>
      </c>
      <c r="H5291" s="17">
        <v>18</v>
      </c>
      <c r="I5291" s="17" t="str">
        <f>INDEX(Neighborhoods!$A:$C,MATCH(Places!$H5291,Neighborhoods!$A:$A,0),MATCH(Places!I$1,Neighborhoods!$1:$1,0))</f>
        <v>Manhattan</v>
      </c>
      <c r="J5291" s="17" t="str">
        <f>INDEX(Neighborhoods!$A:$C,MATCH(Places!$H5291,Neighborhoods!$A:$A,0),MATCH(Places!J$1,Neighborhoods!$1:$1,0))</f>
        <v>Midtown</v>
      </c>
      <c r="K5291" s="17" t="s">
        <v>11822</v>
      </c>
      <c r="L5291" s="17" t="str">
        <f t="shared" si="328"/>
        <v>No</v>
      </c>
      <c r="M5291" s="17">
        <v>2</v>
      </c>
      <c r="N5291" s="17" t="str" cm="1">
        <f t="array" ref="N5291">_xlfn.IFS(M5291&lt;=2,"Small",M5291&lt;=5,"Medium",M5291&gt;5,"Large")</f>
        <v>Small</v>
      </c>
      <c r="O5291" s="65">
        <v>199</v>
      </c>
      <c r="P5291" s="87">
        <f t="shared" si="329"/>
        <v>0.03</v>
      </c>
      <c r="Q5291" s="68">
        <v>5</v>
      </c>
      <c r="R5291" s="68" t="str" cm="1">
        <f t="array" ref="R5291">_xlfn.SWITCH(ROUND(Q5291,0),5,"Excellent",4,"Good",3,"Ok","Bad")</f>
        <v>Excellent</v>
      </c>
      <c r="S5291" s="17">
        <v>4</v>
      </c>
      <c r="T5291" s="17" t="str">
        <f t="shared" si="330"/>
        <v>No</v>
      </c>
      <c r="U5291" s="82">
        <v>43735</v>
      </c>
      <c r="V5291" s="82">
        <v>43811</v>
      </c>
      <c r="W5291" s="17">
        <v>0</v>
      </c>
      <c r="X5291" s="17" t="str">
        <f t="shared" si="331"/>
        <v>Inactive</v>
      </c>
      <c r="Y5291" s="17" t="s">
        <v>15615</v>
      </c>
      <c r="Z5291" s="17"/>
    </row>
    <row r="5292" spans="1:26" x14ac:dyDescent="0.25">
      <c r="A5292">
        <v>5291</v>
      </c>
      <c r="B5292" s="17" t="s">
        <v>15336</v>
      </c>
      <c r="C5292" s="17">
        <v>3136</v>
      </c>
      <c r="D5292" s="17" t="str">
        <f>INDEX(Hosts!$A:$O,MATCH(Places!$C5292,Hosts!$A:$A,0),MATCH(Places!D$1,Hosts!$1:$1,0))</f>
        <v>Within a few hours</v>
      </c>
      <c r="E5292" s="87">
        <f>INDEX(Hosts!$A:$O,MATCH(Places!$C5292,Hosts!$A:$A,0),MATCH(Places!E$1,Hosts!$1:$1,0))</f>
        <v>0.96</v>
      </c>
      <c r="F5292" s="87">
        <f>INDEX(Hosts!$A:$O,MATCH(Places!$C5292,Hosts!$A:$A,0),MATCH(Places!F$1,Hosts!$1:$1,0))</f>
        <v>0.97</v>
      </c>
      <c r="G5292" s="17" t="str">
        <f>INDEX(Hosts!$A:$O,MATCH(Places!$C5292,Hosts!$A:$A,0),MATCH(Places!G$1,Hosts!$1:$1,0))</f>
        <v>No</v>
      </c>
      <c r="H5292" s="17">
        <v>14</v>
      </c>
      <c r="I5292" s="17" t="str">
        <f>INDEX(Neighborhoods!$A:$C,MATCH(Places!$H5292,Neighborhoods!$A:$A,0),MATCH(Places!I$1,Neighborhoods!$1:$1,0))</f>
        <v>Manhattan</v>
      </c>
      <c r="J5292" s="17" t="str">
        <f>INDEX(Neighborhoods!$A:$C,MATCH(Places!$H5292,Neighborhoods!$A:$A,0),MATCH(Places!J$1,Neighborhoods!$1:$1,0))</f>
        <v>East Harlem</v>
      </c>
      <c r="K5292" s="17" t="s">
        <v>1</v>
      </c>
      <c r="L5292" s="17" t="str">
        <f t="shared" si="328"/>
        <v>Yes</v>
      </c>
      <c r="M5292" s="17">
        <v>2</v>
      </c>
      <c r="N5292" s="17" t="str" cm="1">
        <f t="array" ref="N5292">_xlfn.IFS(M5292&lt;=2,"Small",M5292&lt;=5,"Medium",M5292&gt;5,"Large")</f>
        <v>Small</v>
      </c>
      <c r="O5292" s="65">
        <v>69</v>
      </c>
      <c r="P5292" s="87">
        <f t="shared" si="329"/>
        <v>0.03</v>
      </c>
      <c r="Q5292" s="68">
        <v>4.74</v>
      </c>
      <c r="R5292" s="68" t="str" cm="1">
        <f t="array" ref="R5292">_xlfn.SWITCH(ROUND(Q5292,0),5,"Excellent",4,"Good",3,"Ok","Bad")</f>
        <v>Excellent</v>
      </c>
      <c r="S5292" s="17">
        <v>43</v>
      </c>
      <c r="T5292" s="17" t="str">
        <f t="shared" si="330"/>
        <v>No</v>
      </c>
      <c r="U5292" s="82">
        <v>43721</v>
      </c>
      <c r="V5292" s="82">
        <v>44057</v>
      </c>
      <c r="W5292" s="17">
        <v>325</v>
      </c>
      <c r="X5292" s="17" t="str">
        <f t="shared" si="331"/>
        <v>Active</v>
      </c>
      <c r="Y5292" s="17" t="s">
        <v>15615</v>
      </c>
      <c r="Z5292" s="17"/>
    </row>
    <row r="5293" spans="1:26" x14ac:dyDescent="0.25">
      <c r="A5293">
        <v>5292</v>
      </c>
      <c r="B5293" s="17" t="s">
        <v>14372</v>
      </c>
      <c r="C5293" s="17">
        <v>3136</v>
      </c>
      <c r="D5293" s="17" t="str">
        <f>INDEX(Hosts!$A:$O,MATCH(Places!$C5293,Hosts!$A:$A,0),MATCH(Places!D$1,Hosts!$1:$1,0))</f>
        <v>Within a few hours</v>
      </c>
      <c r="E5293" s="87">
        <f>INDEX(Hosts!$A:$O,MATCH(Places!$C5293,Hosts!$A:$A,0),MATCH(Places!E$1,Hosts!$1:$1,0))</f>
        <v>0.96</v>
      </c>
      <c r="F5293" s="87">
        <f>INDEX(Hosts!$A:$O,MATCH(Places!$C5293,Hosts!$A:$A,0),MATCH(Places!F$1,Hosts!$1:$1,0))</f>
        <v>0.97</v>
      </c>
      <c r="G5293" s="17" t="str">
        <f>INDEX(Hosts!$A:$O,MATCH(Places!$C5293,Hosts!$A:$A,0),MATCH(Places!G$1,Hosts!$1:$1,0))</f>
        <v>No</v>
      </c>
      <c r="H5293" s="17">
        <v>14</v>
      </c>
      <c r="I5293" s="17" t="str">
        <f>INDEX(Neighborhoods!$A:$C,MATCH(Places!$H5293,Neighborhoods!$A:$A,0),MATCH(Places!I$1,Neighborhoods!$1:$1,0))</f>
        <v>Manhattan</v>
      </c>
      <c r="J5293" s="17" t="str">
        <f>INDEX(Neighborhoods!$A:$C,MATCH(Places!$H5293,Neighborhoods!$A:$A,0),MATCH(Places!J$1,Neighborhoods!$1:$1,0))</f>
        <v>East Harlem</v>
      </c>
      <c r="K5293" s="17" t="s">
        <v>1</v>
      </c>
      <c r="L5293" s="17" t="str">
        <f t="shared" si="328"/>
        <v>Yes</v>
      </c>
      <c r="M5293" s="17">
        <v>1</v>
      </c>
      <c r="N5293" s="17" t="str" cm="1">
        <f t="array" ref="N5293">_xlfn.IFS(M5293&lt;=2,"Small",M5293&lt;=5,"Medium",M5293&gt;5,"Large")</f>
        <v>Small</v>
      </c>
      <c r="O5293" s="65">
        <v>69</v>
      </c>
      <c r="P5293" s="87">
        <f t="shared" si="329"/>
        <v>0.03</v>
      </c>
      <c r="Q5293" s="68">
        <v>4.67</v>
      </c>
      <c r="R5293" s="68" t="str" cm="1">
        <f t="array" ref="R5293">_xlfn.SWITCH(ROUND(Q5293,0),5,"Excellent",4,"Good",3,"Ok","Bad")</f>
        <v>Excellent</v>
      </c>
      <c r="S5293" s="17">
        <v>43</v>
      </c>
      <c r="T5293" s="17" t="str">
        <f t="shared" si="330"/>
        <v>No</v>
      </c>
      <c r="U5293" s="82">
        <v>43722</v>
      </c>
      <c r="V5293" s="82">
        <v>43997</v>
      </c>
      <c r="W5293" s="17">
        <v>345</v>
      </c>
      <c r="X5293" s="17" t="str">
        <f t="shared" si="331"/>
        <v>Active</v>
      </c>
      <c r="Y5293" s="17" t="s">
        <v>15615</v>
      </c>
      <c r="Z5293" s="17"/>
    </row>
    <row r="5294" spans="1:26" x14ac:dyDescent="0.25">
      <c r="A5294">
        <v>5293</v>
      </c>
      <c r="B5294" s="17" t="s">
        <v>13273</v>
      </c>
      <c r="C5294" s="17">
        <v>3275</v>
      </c>
      <c r="D5294" s="17" t="str">
        <f>INDEX(Hosts!$A:$O,MATCH(Places!$C5294,Hosts!$A:$A,0),MATCH(Places!D$1,Hosts!$1:$1,0))</f>
        <v>Within a few hours</v>
      </c>
      <c r="E5294" s="87">
        <f>INDEX(Hosts!$A:$O,MATCH(Places!$C5294,Hosts!$A:$A,0),MATCH(Places!E$1,Hosts!$1:$1,0))</f>
        <v>0.93</v>
      </c>
      <c r="F5294" s="87">
        <f>INDEX(Hosts!$A:$O,MATCH(Places!$C5294,Hosts!$A:$A,0),MATCH(Places!F$1,Hosts!$1:$1,0))</f>
        <v>0.97</v>
      </c>
      <c r="G5294" s="17" t="str">
        <f>INDEX(Hosts!$A:$O,MATCH(Places!$C5294,Hosts!$A:$A,0),MATCH(Places!G$1,Hosts!$1:$1,0))</f>
        <v>Yes</v>
      </c>
      <c r="H5294" s="17">
        <v>25</v>
      </c>
      <c r="I5294" s="17" t="str">
        <f>INDEX(Neighborhoods!$A:$C,MATCH(Places!$H5294,Neighborhoods!$A:$A,0),MATCH(Places!I$1,Neighborhoods!$1:$1,0))</f>
        <v>Queens</v>
      </c>
      <c r="J5294" s="17" t="str">
        <f>INDEX(Neighborhoods!$A:$C,MATCH(Places!$H5294,Neighborhoods!$A:$A,0),MATCH(Places!J$1,Neighborhoods!$1:$1,0))</f>
        <v>Ridgewood</v>
      </c>
      <c r="K5294" s="17" t="s">
        <v>1</v>
      </c>
      <c r="L5294" s="17" t="str">
        <f t="shared" si="328"/>
        <v>Yes</v>
      </c>
      <c r="M5294" s="17">
        <v>2</v>
      </c>
      <c r="N5294" s="17" t="str" cm="1">
        <f t="array" ref="N5294">_xlfn.IFS(M5294&lt;=2,"Small",M5294&lt;=5,"Medium",M5294&gt;5,"Large")</f>
        <v>Small</v>
      </c>
      <c r="O5294" s="65">
        <v>89.43</v>
      </c>
      <c r="P5294" s="87">
        <f t="shared" si="329"/>
        <v>0.03</v>
      </c>
      <c r="Q5294" s="68">
        <v>5</v>
      </c>
      <c r="R5294" s="68" t="str" cm="1">
        <f t="array" ref="R5294">_xlfn.SWITCH(ROUND(Q5294,0),5,"Excellent",4,"Good",3,"Ok","Bad")</f>
        <v>Excellent</v>
      </c>
      <c r="S5294" s="17">
        <v>8</v>
      </c>
      <c r="T5294" s="17" t="str">
        <f t="shared" si="330"/>
        <v>No</v>
      </c>
      <c r="U5294" s="82">
        <v>43722</v>
      </c>
      <c r="V5294" s="82">
        <v>43868</v>
      </c>
      <c r="W5294" s="17">
        <v>0</v>
      </c>
      <c r="X5294" s="17" t="str">
        <f t="shared" si="331"/>
        <v>Inactive</v>
      </c>
      <c r="Y5294" s="17" t="s">
        <v>15616</v>
      </c>
      <c r="Z5294" s="17"/>
    </row>
    <row r="5295" spans="1:26" x14ac:dyDescent="0.25">
      <c r="A5295">
        <v>5294</v>
      </c>
      <c r="B5295" s="17" t="s">
        <v>15527</v>
      </c>
      <c r="C5295" s="17">
        <v>3985</v>
      </c>
      <c r="D5295" s="17" t="str">
        <f>INDEX(Hosts!$A:$O,MATCH(Places!$C5295,Hosts!$A:$A,0),MATCH(Places!D$1,Hosts!$1:$1,0))</f>
        <v>Within an hour</v>
      </c>
      <c r="E5295" s="87">
        <f>INDEX(Hosts!$A:$O,MATCH(Places!$C5295,Hosts!$A:$A,0),MATCH(Places!E$1,Hosts!$1:$1,0))</f>
        <v>1</v>
      </c>
      <c r="F5295" s="87">
        <f>INDEX(Hosts!$A:$O,MATCH(Places!$C5295,Hosts!$A:$A,0),MATCH(Places!F$1,Hosts!$1:$1,0))</f>
        <v>0.97</v>
      </c>
      <c r="G5295" s="17" t="str">
        <f>INDEX(Hosts!$A:$O,MATCH(Places!$C5295,Hosts!$A:$A,0),MATCH(Places!G$1,Hosts!$1:$1,0))</f>
        <v>Yes</v>
      </c>
      <c r="H5295" s="17">
        <v>8</v>
      </c>
      <c r="I5295" s="17" t="str">
        <f>INDEX(Neighborhoods!$A:$C,MATCH(Places!$H5295,Neighborhoods!$A:$A,0),MATCH(Places!I$1,Neighborhoods!$1:$1,0))</f>
        <v>Brooklyn</v>
      </c>
      <c r="J5295" s="17" t="str">
        <f>INDEX(Neighborhoods!$A:$C,MATCH(Places!$H5295,Neighborhoods!$A:$A,0),MATCH(Places!J$1,Neighborhoods!$1:$1,0))</f>
        <v>Bushwick</v>
      </c>
      <c r="K5295" s="17" t="s">
        <v>1</v>
      </c>
      <c r="L5295" s="17" t="str">
        <f t="shared" si="328"/>
        <v>Yes</v>
      </c>
      <c r="M5295" s="17">
        <v>1</v>
      </c>
      <c r="N5295" s="17" t="str" cm="1">
        <f t="array" ref="N5295">_xlfn.IFS(M5295&lt;=2,"Small",M5295&lt;=5,"Medium",M5295&gt;5,"Large")</f>
        <v>Small</v>
      </c>
      <c r="O5295" s="65">
        <v>40</v>
      </c>
      <c r="P5295" s="87">
        <f t="shared" si="329"/>
        <v>0.03</v>
      </c>
      <c r="Q5295" s="68">
        <v>4.91</v>
      </c>
      <c r="R5295" s="68" t="str" cm="1">
        <f t="array" ref="R5295">_xlfn.SWITCH(ROUND(Q5295,0),5,"Excellent",4,"Good",3,"Ok","Bad")</f>
        <v>Excellent</v>
      </c>
      <c r="S5295" s="17">
        <v>46</v>
      </c>
      <c r="T5295" s="17" t="str">
        <f t="shared" si="330"/>
        <v>No</v>
      </c>
      <c r="U5295" s="82">
        <v>43735</v>
      </c>
      <c r="V5295" s="82">
        <v>44037</v>
      </c>
      <c r="W5295" s="17">
        <v>3</v>
      </c>
      <c r="X5295" s="17" t="str">
        <f t="shared" si="331"/>
        <v>Active</v>
      </c>
      <c r="Y5295" s="17" t="s">
        <v>15616</v>
      </c>
      <c r="Z5295" s="17"/>
    </row>
    <row r="5296" spans="1:26" x14ac:dyDescent="0.25">
      <c r="A5296">
        <v>5295</v>
      </c>
      <c r="B5296" s="17" t="s">
        <v>13961</v>
      </c>
      <c r="C5296" s="17">
        <v>3050</v>
      </c>
      <c r="D5296" s="17" t="str">
        <f>INDEX(Hosts!$A:$O,MATCH(Places!$C5296,Hosts!$A:$A,0),MATCH(Places!D$1,Hosts!$1:$1,0))</f>
        <v>Within an hour</v>
      </c>
      <c r="E5296" s="87">
        <f>INDEX(Hosts!$A:$O,MATCH(Places!$C5296,Hosts!$A:$A,0),MATCH(Places!E$1,Hosts!$1:$1,0))</f>
        <v>1</v>
      </c>
      <c r="F5296" s="87">
        <f>INDEX(Hosts!$A:$O,MATCH(Places!$C5296,Hosts!$A:$A,0),MATCH(Places!F$1,Hosts!$1:$1,0))</f>
        <v>0.98</v>
      </c>
      <c r="G5296" s="17" t="str">
        <f>INDEX(Hosts!$A:$O,MATCH(Places!$C5296,Hosts!$A:$A,0),MATCH(Places!G$1,Hosts!$1:$1,0))</f>
        <v>No</v>
      </c>
      <c r="H5296" s="17">
        <v>7</v>
      </c>
      <c r="I5296" s="17" t="str">
        <f>INDEX(Neighborhoods!$A:$C,MATCH(Places!$H5296,Neighborhoods!$A:$A,0),MATCH(Places!I$1,Neighborhoods!$1:$1,0))</f>
        <v>Brooklyn</v>
      </c>
      <c r="J5296" s="17" t="str">
        <f>INDEX(Neighborhoods!$A:$C,MATCH(Places!$H5296,Neighborhoods!$A:$A,0),MATCH(Places!J$1,Neighborhoods!$1:$1,0))</f>
        <v>Bedford-Stuyvesant</v>
      </c>
      <c r="K5296" s="17" t="s">
        <v>1</v>
      </c>
      <c r="L5296" s="17" t="str">
        <f t="shared" si="328"/>
        <v>Yes</v>
      </c>
      <c r="M5296" s="17">
        <v>2</v>
      </c>
      <c r="N5296" s="17" t="str" cm="1">
        <f t="array" ref="N5296">_xlfn.IFS(M5296&lt;=2,"Small",M5296&lt;=5,"Medium",M5296&gt;5,"Large")</f>
        <v>Small</v>
      </c>
      <c r="O5296" s="65">
        <v>83</v>
      </c>
      <c r="P5296" s="87">
        <f t="shared" si="329"/>
        <v>0.03</v>
      </c>
      <c r="Q5296" s="68">
        <v>4.5999999999999996</v>
      </c>
      <c r="R5296" s="68" t="str" cm="1">
        <f t="array" ref="R5296">_xlfn.SWITCH(ROUND(Q5296,0),5,"Excellent",4,"Good",3,"Ok","Bad")</f>
        <v>Excellent</v>
      </c>
      <c r="S5296" s="17">
        <v>5</v>
      </c>
      <c r="T5296" s="17" t="str">
        <f t="shared" si="330"/>
        <v>No</v>
      </c>
      <c r="U5296" s="82">
        <v>43727</v>
      </c>
      <c r="V5296" s="82">
        <v>43751</v>
      </c>
      <c r="W5296" s="17">
        <v>44</v>
      </c>
      <c r="X5296" s="17" t="str">
        <f t="shared" si="331"/>
        <v>Active</v>
      </c>
      <c r="Y5296" s="17" t="s">
        <v>15615</v>
      </c>
      <c r="Z5296" s="17"/>
    </row>
    <row r="5297" spans="1:26" x14ac:dyDescent="0.25">
      <c r="A5297">
        <v>5296</v>
      </c>
      <c r="B5297" s="17" t="s">
        <v>15314</v>
      </c>
      <c r="C5297" s="17">
        <v>3136</v>
      </c>
      <c r="D5297" s="17" t="str">
        <f>INDEX(Hosts!$A:$O,MATCH(Places!$C5297,Hosts!$A:$A,0),MATCH(Places!D$1,Hosts!$1:$1,0))</f>
        <v>Within a few hours</v>
      </c>
      <c r="E5297" s="87">
        <f>INDEX(Hosts!$A:$O,MATCH(Places!$C5297,Hosts!$A:$A,0),MATCH(Places!E$1,Hosts!$1:$1,0))</f>
        <v>0.96</v>
      </c>
      <c r="F5297" s="87">
        <f>INDEX(Hosts!$A:$O,MATCH(Places!$C5297,Hosts!$A:$A,0),MATCH(Places!F$1,Hosts!$1:$1,0))</f>
        <v>0.97</v>
      </c>
      <c r="G5297" s="17" t="str">
        <f>INDEX(Hosts!$A:$O,MATCH(Places!$C5297,Hosts!$A:$A,0),MATCH(Places!G$1,Hosts!$1:$1,0))</f>
        <v>No</v>
      </c>
      <c r="H5297" s="17">
        <v>14</v>
      </c>
      <c r="I5297" s="17" t="str">
        <f>INDEX(Neighborhoods!$A:$C,MATCH(Places!$H5297,Neighborhoods!$A:$A,0),MATCH(Places!I$1,Neighborhoods!$1:$1,0))</f>
        <v>Manhattan</v>
      </c>
      <c r="J5297" s="17" t="str">
        <f>INDEX(Neighborhoods!$A:$C,MATCH(Places!$H5297,Neighborhoods!$A:$A,0),MATCH(Places!J$1,Neighborhoods!$1:$1,0))</f>
        <v>East Harlem</v>
      </c>
      <c r="K5297" s="17" t="s">
        <v>1</v>
      </c>
      <c r="L5297" s="17" t="str">
        <f t="shared" si="328"/>
        <v>Yes</v>
      </c>
      <c r="M5297" s="17">
        <v>3</v>
      </c>
      <c r="N5297" s="17" t="str" cm="1">
        <f t="array" ref="N5297">_xlfn.IFS(M5297&lt;=2,"Small",M5297&lt;=5,"Medium",M5297&gt;5,"Large")</f>
        <v>Medium</v>
      </c>
      <c r="O5297" s="65">
        <v>99</v>
      </c>
      <c r="P5297" s="87">
        <f t="shared" si="329"/>
        <v>0.03</v>
      </c>
      <c r="Q5297" s="68">
        <v>4.8</v>
      </c>
      <c r="R5297" s="68" t="str" cm="1">
        <f t="array" ref="R5297">_xlfn.SWITCH(ROUND(Q5297,0),5,"Excellent",4,"Good",3,"Ok","Bad")</f>
        <v>Excellent</v>
      </c>
      <c r="S5297" s="17">
        <v>30</v>
      </c>
      <c r="T5297" s="17" t="str">
        <f t="shared" si="330"/>
        <v>No</v>
      </c>
      <c r="U5297" s="82">
        <v>43727</v>
      </c>
      <c r="V5297" s="82">
        <v>44056</v>
      </c>
      <c r="W5297" s="17">
        <v>331</v>
      </c>
      <c r="X5297" s="17" t="str">
        <f t="shared" si="331"/>
        <v>Active</v>
      </c>
      <c r="Y5297" s="17" t="s">
        <v>15615</v>
      </c>
      <c r="Z5297" s="17"/>
    </row>
    <row r="5298" spans="1:26" x14ac:dyDescent="0.25">
      <c r="A5298">
        <v>5297</v>
      </c>
      <c r="B5298" s="17" t="s">
        <v>13724</v>
      </c>
      <c r="C5298" s="17">
        <v>3990</v>
      </c>
      <c r="D5298" s="17" t="str">
        <f>INDEX(Hosts!$A:$O,MATCH(Places!$C5298,Hosts!$A:$A,0),MATCH(Places!D$1,Hosts!$1:$1,0))</f>
        <v>Within an hour</v>
      </c>
      <c r="E5298" s="87">
        <f>INDEX(Hosts!$A:$O,MATCH(Places!$C5298,Hosts!$A:$A,0),MATCH(Places!E$1,Hosts!$1:$1,0))</f>
        <v>1</v>
      </c>
      <c r="F5298" s="87">
        <f>INDEX(Hosts!$A:$O,MATCH(Places!$C5298,Hosts!$A:$A,0),MATCH(Places!F$1,Hosts!$1:$1,0))</f>
        <v>0.99</v>
      </c>
      <c r="G5298" s="17" t="str">
        <f>INDEX(Hosts!$A:$O,MATCH(Places!$C5298,Hosts!$A:$A,0),MATCH(Places!G$1,Hosts!$1:$1,0))</f>
        <v>Yes</v>
      </c>
      <c r="H5298" s="17">
        <v>17</v>
      </c>
      <c r="I5298" s="17" t="str">
        <f>INDEX(Neighborhoods!$A:$C,MATCH(Places!$H5298,Neighborhoods!$A:$A,0),MATCH(Places!I$1,Neighborhoods!$1:$1,0))</f>
        <v>Manhattan</v>
      </c>
      <c r="J5298" s="17" t="str">
        <f>INDEX(Neighborhoods!$A:$C,MATCH(Places!$H5298,Neighborhoods!$A:$A,0),MATCH(Places!J$1,Neighborhoods!$1:$1,0))</f>
        <v>Hell's Kitchen</v>
      </c>
      <c r="K5298" s="17" t="s">
        <v>1</v>
      </c>
      <c r="L5298" s="17" t="str">
        <f t="shared" si="328"/>
        <v>Yes</v>
      </c>
      <c r="M5298" s="17">
        <v>2</v>
      </c>
      <c r="N5298" s="17" t="str" cm="1">
        <f t="array" ref="N5298">_xlfn.IFS(M5298&lt;=2,"Small",M5298&lt;=5,"Medium",M5298&gt;5,"Large")</f>
        <v>Small</v>
      </c>
      <c r="O5298" s="65">
        <v>62</v>
      </c>
      <c r="P5298" s="87">
        <f t="shared" si="329"/>
        <v>0.03</v>
      </c>
      <c r="Q5298" s="68">
        <v>5</v>
      </c>
      <c r="R5298" s="68" t="str" cm="1">
        <f t="array" ref="R5298">_xlfn.SWITCH(ROUND(Q5298,0),5,"Excellent",4,"Good",3,"Ok","Bad")</f>
        <v>Excellent</v>
      </c>
      <c r="S5298" s="17">
        <v>44</v>
      </c>
      <c r="T5298" s="17" t="str">
        <f t="shared" si="330"/>
        <v>No</v>
      </c>
      <c r="U5298" s="82">
        <v>43725</v>
      </c>
      <c r="V5298" s="82">
        <v>44031</v>
      </c>
      <c r="W5298" s="17">
        <v>44</v>
      </c>
      <c r="X5298" s="17" t="str">
        <f t="shared" si="331"/>
        <v>Active</v>
      </c>
      <c r="Y5298" s="17" t="s">
        <v>15615</v>
      </c>
      <c r="Z5298" s="17"/>
    </row>
    <row r="5299" spans="1:26" x14ac:dyDescent="0.25">
      <c r="A5299">
        <v>5298</v>
      </c>
      <c r="B5299" s="17" t="s">
        <v>15320</v>
      </c>
      <c r="C5299" s="17">
        <v>3136</v>
      </c>
      <c r="D5299" s="17" t="str">
        <f>INDEX(Hosts!$A:$O,MATCH(Places!$C5299,Hosts!$A:$A,0),MATCH(Places!D$1,Hosts!$1:$1,0))</f>
        <v>Within a few hours</v>
      </c>
      <c r="E5299" s="87">
        <f>INDEX(Hosts!$A:$O,MATCH(Places!$C5299,Hosts!$A:$A,0),MATCH(Places!E$1,Hosts!$1:$1,0))</f>
        <v>0.96</v>
      </c>
      <c r="F5299" s="87">
        <f>INDEX(Hosts!$A:$O,MATCH(Places!$C5299,Hosts!$A:$A,0),MATCH(Places!F$1,Hosts!$1:$1,0))</f>
        <v>0.97</v>
      </c>
      <c r="G5299" s="17" t="str">
        <f>INDEX(Hosts!$A:$O,MATCH(Places!$C5299,Hosts!$A:$A,0),MATCH(Places!G$1,Hosts!$1:$1,0))</f>
        <v>No</v>
      </c>
      <c r="H5299" s="17">
        <v>14</v>
      </c>
      <c r="I5299" s="17" t="str">
        <f>INDEX(Neighborhoods!$A:$C,MATCH(Places!$H5299,Neighborhoods!$A:$A,0),MATCH(Places!I$1,Neighborhoods!$1:$1,0))</f>
        <v>Manhattan</v>
      </c>
      <c r="J5299" s="17" t="str">
        <f>INDEX(Neighborhoods!$A:$C,MATCH(Places!$H5299,Neighborhoods!$A:$A,0),MATCH(Places!J$1,Neighborhoods!$1:$1,0))</f>
        <v>East Harlem</v>
      </c>
      <c r="K5299" s="17" t="s">
        <v>1</v>
      </c>
      <c r="L5299" s="17" t="str">
        <f t="shared" si="328"/>
        <v>Yes</v>
      </c>
      <c r="M5299" s="17">
        <v>2</v>
      </c>
      <c r="N5299" s="17" t="str" cm="1">
        <f t="array" ref="N5299">_xlfn.IFS(M5299&lt;=2,"Small",M5299&lt;=5,"Medium",M5299&gt;5,"Large")</f>
        <v>Small</v>
      </c>
      <c r="O5299" s="65">
        <v>79</v>
      </c>
      <c r="P5299" s="87">
        <f t="shared" si="329"/>
        <v>0.03</v>
      </c>
      <c r="Q5299" s="68">
        <v>4.67</v>
      </c>
      <c r="R5299" s="68" t="str" cm="1">
        <f t="array" ref="R5299">_xlfn.SWITCH(ROUND(Q5299,0),5,"Excellent",4,"Good",3,"Ok","Bad")</f>
        <v>Excellent</v>
      </c>
      <c r="S5299" s="17">
        <v>54</v>
      </c>
      <c r="T5299" s="17" t="str">
        <f t="shared" si="330"/>
        <v>No</v>
      </c>
      <c r="U5299" s="82">
        <v>43726</v>
      </c>
      <c r="V5299" s="82">
        <v>44058</v>
      </c>
      <c r="W5299" s="17">
        <v>345</v>
      </c>
      <c r="X5299" s="17" t="str">
        <f t="shared" si="331"/>
        <v>Active</v>
      </c>
      <c r="Y5299" s="17" t="s">
        <v>15615</v>
      </c>
      <c r="Z5299" s="17"/>
    </row>
    <row r="5300" spans="1:26" x14ac:dyDescent="0.25">
      <c r="A5300">
        <v>5299</v>
      </c>
      <c r="B5300" s="17" t="s">
        <v>15531</v>
      </c>
      <c r="C5300" s="17">
        <v>2692</v>
      </c>
      <c r="D5300" s="17" t="str">
        <f>INDEX(Hosts!$A:$O,MATCH(Places!$C5300,Hosts!$A:$A,0),MATCH(Places!D$1,Hosts!$1:$1,0))</f>
        <v>Within a day</v>
      </c>
      <c r="E5300" s="87">
        <f>INDEX(Hosts!$A:$O,MATCH(Places!$C5300,Hosts!$A:$A,0),MATCH(Places!E$1,Hosts!$1:$1,0))</f>
        <v>1</v>
      </c>
      <c r="F5300" s="87">
        <f>INDEX(Hosts!$A:$O,MATCH(Places!$C5300,Hosts!$A:$A,0),MATCH(Places!F$1,Hosts!$1:$1,0))</f>
        <v>0.96</v>
      </c>
      <c r="G5300" s="17" t="str">
        <f>INDEX(Hosts!$A:$O,MATCH(Places!$C5300,Hosts!$A:$A,0),MATCH(Places!G$1,Hosts!$1:$1,0))</f>
        <v>Yes</v>
      </c>
      <c r="H5300" s="17">
        <v>16</v>
      </c>
      <c r="I5300" s="17" t="str">
        <f>INDEX(Neighborhoods!$A:$C,MATCH(Places!$H5300,Neighborhoods!$A:$A,0),MATCH(Places!I$1,Neighborhoods!$1:$1,0))</f>
        <v>Manhattan</v>
      </c>
      <c r="J5300" s="17" t="str">
        <f>INDEX(Neighborhoods!$A:$C,MATCH(Places!$H5300,Neighborhoods!$A:$A,0),MATCH(Places!J$1,Neighborhoods!$1:$1,0))</f>
        <v>Harlem</v>
      </c>
      <c r="K5300" s="17" t="s">
        <v>1</v>
      </c>
      <c r="L5300" s="17" t="str">
        <f t="shared" si="328"/>
        <v>Yes</v>
      </c>
      <c r="M5300" s="17">
        <v>2</v>
      </c>
      <c r="N5300" s="17" t="str" cm="1">
        <f t="array" ref="N5300">_xlfn.IFS(M5300&lt;=2,"Small",M5300&lt;=5,"Medium",M5300&gt;5,"Large")</f>
        <v>Small</v>
      </c>
      <c r="O5300" s="65">
        <v>65</v>
      </c>
      <c r="P5300" s="87">
        <f t="shared" si="329"/>
        <v>0.03</v>
      </c>
      <c r="Q5300" s="68">
        <v>4.8600000000000003</v>
      </c>
      <c r="R5300" s="68" t="str" cm="1">
        <f t="array" ref="R5300">_xlfn.SWITCH(ROUND(Q5300,0),5,"Excellent",4,"Good",3,"Ok","Bad")</f>
        <v>Excellent</v>
      </c>
      <c r="S5300" s="17">
        <v>14</v>
      </c>
      <c r="T5300" s="17" t="str">
        <f t="shared" si="330"/>
        <v>No</v>
      </c>
      <c r="U5300" s="82">
        <v>43766</v>
      </c>
      <c r="V5300" s="82">
        <v>43884</v>
      </c>
      <c r="W5300" s="17">
        <v>0</v>
      </c>
      <c r="X5300" s="17" t="str">
        <f t="shared" si="331"/>
        <v>Inactive</v>
      </c>
      <c r="Y5300" s="17" t="s">
        <v>15616</v>
      </c>
      <c r="Z5300" s="17"/>
    </row>
    <row r="5301" spans="1:26" x14ac:dyDescent="0.25">
      <c r="A5301">
        <v>5300</v>
      </c>
      <c r="B5301" s="17" t="s">
        <v>14262</v>
      </c>
      <c r="C5301" s="17">
        <v>3829</v>
      </c>
      <c r="D5301" s="17" t="str">
        <f>INDEX(Hosts!$A:$O,MATCH(Places!$C5301,Hosts!$A:$A,0),MATCH(Places!D$1,Hosts!$1:$1,0))</f>
        <v>Within an hour</v>
      </c>
      <c r="E5301" s="87">
        <f>INDEX(Hosts!$A:$O,MATCH(Places!$C5301,Hosts!$A:$A,0),MATCH(Places!E$1,Hosts!$1:$1,0))</f>
        <v>1</v>
      </c>
      <c r="F5301" s="87">
        <f>INDEX(Hosts!$A:$O,MATCH(Places!$C5301,Hosts!$A:$A,0),MATCH(Places!F$1,Hosts!$1:$1,0))</f>
        <v>1</v>
      </c>
      <c r="G5301" s="17" t="str">
        <f>INDEX(Hosts!$A:$O,MATCH(Places!$C5301,Hosts!$A:$A,0),MATCH(Places!G$1,Hosts!$1:$1,0))</f>
        <v>No</v>
      </c>
      <c r="H5301" s="17">
        <v>17</v>
      </c>
      <c r="I5301" s="17" t="str">
        <f>INDEX(Neighborhoods!$A:$C,MATCH(Places!$H5301,Neighborhoods!$A:$A,0),MATCH(Places!I$1,Neighborhoods!$1:$1,0))</f>
        <v>Manhattan</v>
      </c>
      <c r="J5301" s="17" t="str">
        <f>INDEX(Neighborhoods!$A:$C,MATCH(Places!$H5301,Neighborhoods!$A:$A,0),MATCH(Places!J$1,Neighborhoods!$1:$1,0))</f>
        <v>Hell's Kitchen</v>
      </c>
      <c r="K5301" s="17" t="s">
        <v>16</v>
      </c>
      <c r="L5301" s="17" t="str">
        <f t="shared" si="328"/>
        <v>Yes</v>
      </c>
      <c r="M5301" s="17">
        <v>2</v>
      </c>
      <c r="N5301" s="17" t="str" cm="1">
        <f t="array" ref="N5301">_xlfn.IFS(M5301&lt;=2,"Small",M5301&lt;=5,"Medium",M5301&gt;5,"Large")</f>
        <v>Small</v>
      </c>
      <c r="O5301" s="65">
        <v>87</v>
      </c>
      <c r="P5301" s="87">
        <f t="shared" si="329"/>
        <v>0.03</v>
      </c>
      <c r="Q5301" s="68">
        <v>4.38</v>
      </c>
      <c r="R5301" s="68" t="str" cm="1">
        <f t="array" ref="R5301">_xlfn.SWITCH(ROUND(Q5301,0),5,"Excellent",4,"Good",3,"Ok","Bad")</f>
        <v>Good</v>
      </c>
      <c r="S5301" s="17">
        <v>16</v>
      </c>
      <c r="T5301" s="17" t="str">
        <f t="shared" si="330"/>
        <v>No</v>
      </c>
      <c r="U5301" s="82">
        <v>43724</v>
      </c>
      <c r="V5301" s="82">
        <v>44037</v>
      </c>
      <c r="W5301" s="17">
        <v>90</v>
      </c>
      <c r="X5301" s="17" t="str">
        <f t="shared" si="331"/>
        <v>Active</v>
      </c>
      <c r="Y5301" s="17" t="s">
        <v>15616</v>
      </c>
      <c r="Z5301" s="17"/>
    </row>
    <row r="5302" spans="1:26" x14ac:dyDescent="0.25">
      <c r="A5302">
        <v>5301</v>
      </c>
      <c r="B5302" s="17" t="s">
        <v>14903</v>
      </c>
      <c r="C5302" s="17">
        <v>3777</v>
      </c>
      <c r="D5302" s="17" t="str">
        <f>INDEX(Hosts!$A:$O,MATCH(Places!$C5302,Hosts!$A:$A,0),MATCH(Places!D$1,Hosts!$1:$1,0))</f>
        <v>A few days or more</v>
      </c>
      <c r="E5302" s="87">
        <f>INDEX(Hosts!$A:$O,MATCH(Places!$C5302,Hosts!$A:$A,0),MATCH(Places!E$1,Hosts!$1:$1,0))</f>
        <v>0</v>
      </c>
      <c r="F5302" s="87">
        <f>INDEX(Hosts!$A:$O,MATCH(Places!$C5302,Hosts!$A:$A,0),MATCH(Places!F$1,Hosts!$1:$1,0))</f>
        <v>0.83</v>
      </c>
      <c r="G5302" s="17" t="str">
        <f>INDEX(Hosts!$A:$O,MATCH(Places!$C5302,Hosts!$A:$A,0),MATCH(Places!G$1,Hosts!$1:$1,0))</f>
        <v>No</v>
      </c>
      <c r="H5302" s="17">
        <v>16</v>
      </c>
      <c r="I5302" s="17" t="str">
        <f>INDEX(Neighborhoods!$A:$C,MATCH(Places!$H5302,Neighborhoods!$A:$A,0),MATCH(Places!I$1,Neighborhoods!$1:$1,0))</f>
        <v>Manhattan</v>
      </c>
      <c r="J5302" s="17" t="str">
        <f>INDEX(Neighborhoods!$A:$C,MATCH(Places!$H5302,Neighborhoods!$A:$A,0),MATCH(Places!J$1,Neighborhoods!$1:$1,0))</f>
        <v>Harlem</v>
      </c>
      <c r="K5302" s="17" t="s">
        <v>11822</v>
      </c>
      <c r="L5302" s="17" t="str">
        <f t="shared" si="328"/>
        <v>No</v>
      </c>
      <c r="M5302" s="17">
        <v>2</v>
      </c>
      <c r="N5302" s="17" t="str" cm="1">
        <f t="array" ref="N5302">_xlfn.IFS(M5302&lt;=2,"Small",M5302&lt;=5,"Medium",M5302&gt;5,"Large")</f>
        <v>Small</v>
      </c>
      <c r="O5302" s="65">
        <v>70</v>
      </c>
      <c r="P5302" s="87">
        <f t="shared" si="329"/>
        <v>0.03</v>
      </c>
      <c r="Q5302" s="68">
        <v>4.8</v>
      </c>
      <c r="R5302" s="68" t="str" cm="1">
        <f t="array" ref="R5302">_xlfn.SWITCH(ROUND(Q5302,0),5,"Excellent",4,"Good",3,"Ok","Bad")</f>
        <v>Excellent</v>
      </c>
      <c r="S5302" s="17">
        <v>5</v>
      </c>
      <c r="T5302" s="17" t="str">
        <f t="shared" si="330"/>
        <v>No</v>
      </c>
      <c r="U5302" s="82">
        <v>43742</v>
      </c>
      <c r="V5302" s="82">
        <v>43832</v>
      </c>
      <c r="W5302" s="17">
        <v>231</v>
      </c>
      <c r="X5302" s="17" t="str">
        <f t="shared" si="331"/>
        <v>Active</v>
      </c>
      <c r="Y5302" s="17" t="s">
        <v>15615</v>
      </c>
      <c r="Z5302" s="17"/>
    </row>
    <row r="5303" spans="1:26" x14ac:dyDescent="0.25">
      <c r="A5303">
        <v>5302</v>
      </c>
      <c r="B5303" s="17" t="s">
        <v>13390</v>
      </c>
      <c r="C5303" s="17">
        <v>3592</v>
      </c>
      <c r="D5303" s="17" t="str">
        <f>INDEX(Hosts!$A:$O,MATCH(Places!$C5303,Hosts!$A:$A,0),MATCH(Places!D$1,Hosts!$1:$1,0))</f>
        <v>Within a few hours</v>
      </c>
      <c r="E5303" s="87">
        <f>INDEX(Hosts!$A:$O,MATCH(Places!$C5303,Hosts!$A:$A,0),MATCH(Places!E$1,Hosts!$1:$1,0))</f>
        <v>1</v>
      </c>
      <c r="F5303" s="87">
        <f>INDEX(Hosts!$A:$O,MATCH(Places!$C5303,Hosts!$A:$A,0),MATCH(Places!F$1,Hosts!$1:$1,0))</f>
        <v>0.92</v>
      </c>
      <c r="G5303" s="17" t="str">
        <f>INDEX(Hosts!$A:$O,MATCH(Places!$C5303,Hosts!$A:$A,0),MATCH(Places!G$1,Hosts!$1:$1,0))</f>
        <v>Yes</v>
      </c>
      <c r="H5303" s="17">
        <v>17</v>
      </c>
      <c r="I5303" s="17" t="str">
        <f>INDEX(Neighborhoods!$A:$C,MATCH(Places!$H5303,Neighborhoods!$A:$A,0),MATCH(Places!I$1,Neighborhoods!$1:$1,0))</f>
        <v>Manhattan</v>
      </c>
      <c r="J5303" s="17" t="str">
        <f>INDEX(Neighborhoods!$A:$C,MATCH(Places!$H5303,Neighborhoods!$A:$A,0),MATCH(Places!J$1,Neighborhoods!$1:$1,0))</f>
        <v>Hell's Kitchen</v>
      </c>
      <c r="K5303" s="17" t="s">
        <v>11822</v>
      </c>
      <c r="L5303" s="17" t="str">
        <f t="shared" si="328"/>
        <v>No</v>
      </c>
      <c r="M5303" s="17">
        <v>4</v>
      </c>
      <c r="N5303" s="17" t="str" cm="1">
        <f t="array" ref="N5303">_xlfn.IFS(M5303&lt;=2,"Small",M5303&lt;=5,"Medium",M5303&gt;5,"Large")</f>
        <v>Medium</v>
      </c>
      <c r="O5303" s="65">
        <v>149</v>
      </c>
      <c r="P5303" s="87">
        <f t="shared" si="329"/>
        <v>0.03</v>
      </c>
      <c r="Q5303" s="68">
        <v>4.8600000000000003</v>
      </c>
      <c r="R5303" s="68" t="str" cm="1">
        <f t="array" ref="R5303">_xlfn.SWITCH(ROUND(Q5303,0),5,"Excellent",4,"Good",3,"Ok","Bad")</f>
        <v>Excellent</v>
      </c>
      <c r="S5303" s="17">
        <v>14</v>
      </c>
      <c r="T5303" s="17" t="str">
        <f t="shared" si="330"/>
        <v>No</v>
      </c>
      <c r="U5303" s="82">
        <v>43735</v>
      </c>
      <c r="V5303" s="82">
        <v>43910</v>
      </c>
      <c r="W5303" s="17">
        <v>137</v>
      </c>
      <c r="X5303" s="17" t="str">
        <f t="shared" si="331"/>
        <v>Active</v>
      </c>
      <c r="Y5303" s="17" t="s">
        <v>15615</v>
      </c>
      <c r="Z5303" s="17"/>
    </row>
    <row r="5304" spans="1:26" x14ac:dyDescent="0.25">
      <c r="A5304">
        <v>5303</v>
      </c>
      <c r="B5304" s="17" t="s">
        <v>13258</v>
      </c>
      <c r="C5304" s="17">
        <v>4007</v>
      </c>
      <c r="D5304" s="17" t="str">
        <f>INDEX(Hosts!$A:$O,MATCH(Places!$C5304,Hosts!$A:$A,0),MATCH(Places!D$1,Hosts!$1:$1,0))</f>
        <v>Within an hour</v>
      </c>
      <c r="E5304" s="87">
        <f>INDEX(Hosts!$A:$O,MATCH(Places!$C5304,Hosts!$A:$A,0),MATCH(Places!E$1,Hosts!$1:$1,0))</f>
        <v>0.94</v>
      </c>
      <c r="F5304" s="87">
        <f>INDEX(Hosts!$A:$O,MATCH(Places!$C5304,Hosts!$A:$A,0),MATCH(Places!F$1,Hosts!$1:$1,0))</f>
        <v>0.99</v>
      </c>
      <c r="G5304" s="17" t="str">
        <f>INDEX(Hosts!$A:$O,MATCH(Places!$C5304,Hosts!$A:$A,0),MATCH(Places!G$1,Hosts!$1:$1,0))</f>
        <v>No</v>
      </c>
      <c r="H5304" s="17">
        <v>7</v>
      </c>
      <c r="I5304" s="17" t="str">
        <f>INDEX(Neighborhoods!$A:$C,MATCH(Places!$H5304,Neighborhoods!$A:$A,0),MATCH(Places!I$1,Neighborhoods!$1:$1,0))</f>
        <v>Brooklyn</v>
      </c>
      <c r="J5304" s="17" t="str">
        <f>INDEX(Neighborhoods!$A:$C,MATCH(Places!$H5304,Neighborhoods!$A:$A,0),MATCH(Places!J$1,Neighborhoods!$1:$1,0))</f>
        <v>Bedford-Stuyvesant</v>
      </c>
      <c r="K5304" s="17" t="s">
        <v>1</v>
      </c>
      <c r="L5304" s="17" t="str">
        <f t="shared" si="328"/>
        <v>Yes</v>
      </c>
      <c r="M5304" s="17">
        <v>3</v>
      </c>
      <c r="N5304" s="17" t="str" cm="1">
        <f t="array" ref="N5304">_xlfn.IFS(M5304&lt;=2,"Small",M5304&lt;=5,"Medium",M5304&gt;5,"Large")</f>
        <v>Medium</v>
      </c>
      <c r="O5304" s="65">
        <v>45</v>
      </c>
      <c r="P5304" s="87">
        <f t="shared" si="329"/>
        <v>0.03</v>
      </c>
      <c r="Q5304" s="68">
        <v>4.54</v>
      </c>
      <c r="R5304" s="68" t="str" cm="1">
        <f t="array" ref="R5304">_xlfn.SWITCH(ROUND(Q5304,0),5,"Excellent",4,"Good",3,"Ok","Bad")</f>
        <v>Excellent</v>
      </c>
      <c r="S5304" s="17">
        <v>26</v>
      </c>
      <c r="T5304" s="17" t="str">
        <f t="shared" si="330"/>
        <v>No</v>
      </c>
      <c r="U5304" s="82">
        <v>43726</v>
      </c>
      <c r="V5304" s="82">
        <v>44018</v>
      </c>
      <c r="W5304" s="17">
        <v>164</v>
      </c>
      <c r="X5304" s="17" t="str">
        <f t="shared" si="331"/>
        <v>Active</v>
      </c>
      <c r="Y5304" s="17" t="s">
        <v>15616</v>
      </c>
      <c r="Z5304" s="17"/>
    </row>
    <row r="5305" spans="1:26" x14ac:dyDescent="0.25">
      <c r="A5305">
        <v>5304</v>
      </c>
      <c r="B5305" s="17" t="s">
        <v>15421</v>
      </c>
      <c r="C5305" s="17">
        <v>4007</v>
      </c>
      <c r="D5305" s="17" t="str">
        <f>INDEX(Hosts!$A:$O,MATCH(Places!$C5305,Hosts!$A:$A,0),MATCH(Places!D$1,Hosts!$1:$1,0))</f>
        <v>Within an hour</v>
      </c>
      <c r="E5305" s="87">
        <f>INDEX(Hosts!$A:$O,MATCH(Places!$C5305,Hosts!$A:$A,0),MATCH(Places!E$1,Hosts!$1:$1,0))</f>
        <v>0.94</v>
      </c>
      <c r="F5305" s="87">
        <f>INDEX(Hosts!$A:$O,MATCH(Places!$C5305,Hosts!$A:$A,0),MATCH(Places!F$1,Hosts!$1:$1,0))</f>
        <v>0.99</v>
      </c>
      <c r="G5305" s="17" t="str">
        <f>INDEX(Hosts!$A:$O,MATCH(Places!$C5305,Hosts!$A:$A,0),MATCH(Places!G$1,Hosts!$1:$1,0))</f>
        <v>No</v>
      </c>
      <c r="H5305" s="17">
        <v>7</v>
      </c>
      <c r="I5305" s="17" t="str">
        <f>INDEX(Neighborhoods!$A:$C,MATCH(Places!$H5305,Neighborhoods!$A:$A,0),MATCH(Places!I$1,Neighborhoods!$1:$1,0))</f>
        <v>Brooklyn</v>
      </c>
      <c r="J5305" s="17" t="str">
        <f>INDEX(Neighborhoods!$A:$C,MATCH(Places!$H5305,Neighborhoods!$A:$A,0),MATCH(Places!J$1,Neighborhoods!$1:$1,0))</f>
        <v>Bedford-Stuyvesant</v>
      </c>
      <c r="K5305" s="17" t="s">
        <v>1</v>
      </c>
      <c r="L5305" s="17" t="str">
        <f t="shared" si="328"/>
        <v>Yes</v>
      </c>
      <c r="M5305" s="17">
        <v>3</v>
      </c>
      <c r="N5305" s="17" t="str" cm="1">
        <f t="array" ref="N5305">_xlfn.IFS(M5305&lt;=2,"Small",M5305&lt;=5,"Medium",M5305&gt;5,"Large")</f>
        <v>Medium</v>
      </c>
      <c r="O5305" s="65">
        <v>45</v>
      </c>
      <c r="P5305" s="87">
        <f t="shared" si="329"/>
        <v>0.03</v>
      </c>
      <c r="Q5305" s="68">
        <v>4.41</v>
      </c>
      <c r="R5305" s="68" t="str" cm="1">
        <f t="array" ref="R5305">_xlfn.SWITCH(ROUND(Q5305,0),5,"Excellent",4,"Good",3,"Ok","Bad")</f>
        <v>Good</v>
      </c>
      <c r="S5305" s="17">
        <v>37</v>
      </c>
      <c r="T5305" s="17" t="str">
        <f t="shared" si="330"/>
        <v>No</v>
      </c>
      <c r="U5305" s="82">
        <v>43723</v>
      </c>
      <c r="V5305" s="82">
        <v>43959</v>
      </c>
      <c r="W5305" s="17">
        <v>164</v>
      </c>
      <c r="X5305" s="17" t="str">
        <f t="shared" si="331"/>
        <v>Active</v>
      </c>
      <c r="Y5305" s="17" t="s">
        <v>15616</v>
      </c>
      <c r="Z5305" s="17"/>
    </row>
    <row r="5306" spans="1:26" x14ac:dyDescent="0.25">
      <c r="A5306">
        <v>5305</v>
      </c>
      <c r="B5306" s="17" t="s">
        <v>13611</v>
      </c>
      <c r="C5306" s="17">
        <v>3978</v>
      </c>
      <c r="D5306" s="17" t="str">
        <f>INDEX(Hosts!$A:$O,MATCH(Places!$C5306,Hosts!$A:$A,0),MATCH(Places!D$1,Hosts!$1:$1,0))</f>
        <v>Within an hour</v>
      </c>
      <c r="E5306" s="87">
        <f>INDEX(Hosts!$A:$O,MATCH(Places!$C5306,Hosts!$A:$A,0),MATCH(Places!E$1,Hosts!$1:$1,0))</f>
        <v>1</v>
      </c>
      <c r="F5306" s="87">
        <f>INDEX(Hosts!$A:$O,MATCH(Places!$C5306,Hosts!$A:$A,0),MATCH(Places!F$1,Hosts!$1:$1,0))</f>
        <v>0.97</v>
      </c>
      <c r="G5306" s="17" t="str">
        <f>INDEX(Hosts!$A:$O,MATCH(Places!$C5306,Hosts!$A:$A,0),MATCH(Places!G$1,Hosts!$1:$1,0))</f>
        <v>No</v>
      </c>
      <c r="H5306" s="17">
        <v>22</v>
      </c>
      <c r="I5306" s="17" t="str">
        <f>INDEX(Neighborhoods!$A:$C,MATCH(Places!$H5306,Neighborhoods!$A:$A,0),MATCH(Places!I$1,Neighborhoods!$1:$1,0))</f>
        <v>Queens</v>
      </c>
      <c r="J5306" s="17" t="str">
        <f>INDEX(Neighborhoods!$A:$C,MATCH(Places!$H5306,Neighborhoods!$A:$A,0),MATCH(Places!J$1,Neighborhoods!$1:$1,0))</f>
        <v>Flushing</v>
      </c>
      <c r="K5306" s="17" t="s">
        <v>1</v>
      </c>
      <c r="L5306" s="17" t="str">
        <f t="shared" si="328"/>
        <v>Yes</v>
      </c>
      <c r="M5306" s="17">
        <v>2</v>
      </c>
      <c r="N5306" s="17" t="str" cm="1">
        <f t="array" ref="N5306">_xlfn.IFS(M5306&lt;=2,"Small",M5306&lt;=5,"Medium",M5306&gt;5,"Large")</f>
        <v>Small</v>
      </c>
      <c r="O5306" s="65">
        <v>55</v>
      </c>
      <c r="P5306" s="87">
        <f t="shared" si="329"/>
        <v>0.03</v>
      </c>
      <c r="Q5306" s="68">
        <v>4.43</v>
      </c>
      <c r="R5306" s="68" t="str" cm="1">
        <f t="array" ref="R5306">_xlfn.SWITCH(ROUND(Q5306,0),5,"Excellent",4,"Good",3,"Ok","Bad")</f>
        <v>Good</v>
      </c>
      <c r="S5306" s="17">
        <v>7</v>
      </c>
      <c r="T5306" s="17" t="str">
        <f t="shared" si="330"/>
        <v>No</v>
      </c>
      <c r="U5306" s="82">
        <v>43730</v>
      </c>
      <c r="V5306" s="82">
        <v>43800</v>
      </c>
      <c r="W5306" s="17">
        <v>136</v>
      </c>
      <c r="X5306" s="17" t="str">
        <f t="shared" si="331"/>
        <v>Active</v>
      </c>
      <c r="Y5306" s="17" t="s">
        <v>15615</v>
      </c>
      <c r="Z5306" s="17"/>
    </row>
    <row r="5307" spans="1:26" x14ac:dyDescent="0.25">
      <c r="A5307">
        <v>5306</v>
      </c>
      <c r="B5307" s="17" t="s">
        <v>15387</v>
      </c>
      <c r="C5307" s="17">
        <v>2104</v>
      </c>
      <c r="D5307" s="17" t="str">
        <f>INDEX(Hosts!$A:$O,MATCH(Places!$C5307,Hosts!$A:$A,0),MATCH(Places!D$1,Hosts!$1:$1,0))</f>
        <v>Within an hour</v>
      </c>
      <c r="E5307" s="87">
        <f>INDEX(Hosts!$A:$O,MATCH(Places!$C5307,Hosts!$A:$A,0),MATCH(Places!E$1,Hosts!$1:$1,0))</f>
        <v>1</v>
      </c>
      <c r="F5307" s="87">
        <f>INDEX(Hosts!$A:$O,MATCH(Places!$C5307,Hosts!$A:$A,0),MATCH(Places!F$1,Hosts!$1:$1,0))</f>
        <v>0.88</v>
      </c>
      <c r="G5307" s="17" t="str">
        <f>INDEX(Hosts!$A:$O,MATCH(Places!$C5307,Hosts!$A:$A,0),MATCH(Places!G$1,Hosts!$1:$1,0))</f>
        <v>Yes</v>
      </c>
      <c r="H5307" s="17">
        <v>7</v>
      </c>
      <c r="I5307" s="17" t="str">
        <f>INDEX(Neighborhoods!$A:$C,MATCH(Places!$H5307,Neighborhoods!$A:$A,0),MATCH(Places!I$1,Neighborhoods!$1:$1,0))</f>
        <v>Brooklyn</v>
      </c>
      <c r="J5307" s="17" t="str">
        <f>INDEX(Neighborhoods!$A:$C,MATCH(Places!$H5307,Neighborhoods!$A:$A,0),MATCH(Places!J$1,Neighborhoods!$1:$1,0))</f>
        <v>Bedford-Stuyvesant</v>
      </c>
      <c r="K5307" s="17" t="s">
        <v>11822</v>
      </c>
      <c r="L5307" s="17" t="str">
        <f t="shared" si="328"/>
        <v>No</v>
      </c>
      <c r="M5307" s="17">
        <v>5</v>
      </c>
      <c r="N5307" s="17" t="str" cm="1">
        <f t="array" ref="N5307">_xlfn.IFS(M5307&lt;=2,"Small",M5307&lt;=5,"Medium",M5307&gt;5,"Large")</f>
        <v>Medium</v>
      </c>
      <c r="O5307" s="65">
        <v>150</v>
      </c>
      <c r="P5307" s="87">
        <f t="shared" si="329"/>
        <v>0.03</v>
      </c>
      <c r="Q5307" s="68">
        <v>5</v>
      </c>
      <c r="R5307" s="68" t="str" cm="1">
        <f t="array" ref="R5307">_xlfn.SWITCH(ROUND(Q5307,0),5,"Excellent",4,"Good",3,"Ok","Bad")</f>
        <v>Excellent</v>
      </c>
      <c r="S5307" s="17">
        <v>12</v>
      </c>
      <c r="T5307" s="17" t="str">
        <f t="shared" si="330"/>
        <v>No</v>
      </c>
      <c r="U5307" s="82">
        <v>43733</v>
      </c>
      <c r="V5307" s="82">
        <v>44043</v>
      </c>
      <c r="W5307" s="17">
        <v>331</v>
      </c>
      <c r="X5307" s="17" t="str">
        <f t="shared" si="331"/>
        <v>Active</v>
      </c>
      <c r="Y5307" s="17" t="s">
        <v>15615</v>
      </c>
      <c r="Z5307" s="17"/>
    </row>
    <row r="5308" spans="1:26" x14ac:dyDescent="0.25">
      <c r="A5308">
        <v>5307</v>
      </c>
      <c r="B5308" s="17" t="s">
        <v>14727</v>
      </c>
      <c r="C5308" s="17">
        <v>2535</v>
      </c>
      <c r="D5308" s="17" t="str">
        <f>INDEX(Hosts!$A:$O,MATCH(Places!$C5308,Hosts!$A:$A,0),MATCH(Places!D$1,Hosts!$1:$1,0))</f>
        <v>Within an hour</v>
      </c>
      <c r="E5308" s="87">
        <f>INDEX(Hosts!$A:$O,MATCH(Places!$C5308,Hosts!$A:$A,0),MATCH(Places!E$1,Hosts!$1:$1,0))</f>
        <v>1</v>
      </c>
      <c r="F5308" s="87">
        <f>INDEX(Hosts!$A:$O,MATCH(Places!$C5308,Hosts!$A:$A,0),MATCH(Places!F$1,Hosts!$1:$1,0))</f>
        <v>0.96</v>
      </c>
      <c r="G5308" s="17" t="str">
        <f>INDEX(Hosts!$A:$O,MATCH(Places!$C5308,Hosts!$A:$A,0),MATCH(Places!G$1,Hosts!$1:$1,0))</f>
        <v>Yes</v>
      </c>
      <c r="H5308" s="17">
        <v>10</v>
      </c>
      <c r="I5308" s="17" t="str">
        <f>INDEX(Neighborhoods!$A:$C,MATCH(Places!$H5308,Neighborhoods!$A:$A,0),MATCH(Places!I$1,Neighborhoods!$1:$1,0))</f>
        <v>Brooklyn</v>
      </c>
      <c r="J5308" s="17" t="str">
        <f>INDEX(Neighborhoods!$A:$C,MATCH(Places!$H5308,Neighborhoods!$A:$A,0),MATCH(Places!J$1,Neighborhoods!$1:$1,0))</f>
        <v>East Flatbush</v>
      </c>
      <c r="K5308" s="17" t="s">
        <v>11822</v>
      </c>
      <c r="L5308" s="17" t="str">
        <f t="shared" si="328"/>
        <v>No</v>
      </c>
      <c r="M5308" s="17">
        <v>4</v>
      </c>
      <c r="N5308" s="17" t="str" cm="1">
        <f t="array" ref="N5308">_xlfn.IFS(M5308&lt;=2,"Small",M5308&lt;=5,"Medium",M5308&gt;5,"Large")</f>
        <v>Medium</v>
      </c>
      <c r="O5308" s="65">
        <v>125</v>
      </c>
      <c r="P5308" s="87">
        <f t="shared" si="329"/>
        <v>0.03</v>
      </c>
      <c r="Q5308" s="68">
        <v>4.92</v>
      </c>
      <c r="R5308" s="68" t="str" cm="1">
        <f t="array" ref="R5308">_xlfn.SWITCH(ROUND(Q5308,0),5,"Excellent",4,"Good",3,"Ok","Bad")</f>
        <v>Excellent</v>
      </c>
      <c r="S5308" s="17">
        <v>37</v>
      </c>
      <c r="T5308" s="17" t="str">
        <f t="shared" si="330"/>
        <v>No</v>
      </c>
      <c r="U5308" s="82">
        <v>43735</v>
      </c>
      <c r="V5308" s="82">
        <v>44059</v>
      </c>
      <c r="W5308" s="17">
        <v>169</v>
      </c>
      <c r="X5308" s="17" t="str">
        <f t="shared" si="331"/>
        <v>Active</v>
      </c>
      <c r="Y5308" s="17" t="s">
        <v>15615</v>
      </c>
      <c r="Z5308" s="17"/>
    </row>
    <row r="5309" spans="1:26" x14ac:dyDescent="0.25">
      <c r="A5309">
        <v>5308</v>
      </c>
      <c r="B5309" s="17" t="s">
        <v>14202</v>
      </c>
      <c r="C5309" s="17">
        <v>3141</v>
      </c>
      <c r="D5309" s="17" t="str">
        <f>INDEX(Hosts!$A:$O,MATCH(Places!$C5309,Hosts!$A:$A,0),MATCH(Places!D$1,Hosts!$1:$1,0))</f>
        <v>Within an hour</v>
      </c>
      <c r="E5309" s="87">
        <f>INDEX(Hosts!$A:$O,MATCH(Places!$C5309,Hosts!$A:$A,0),MATCH(Places!E$1,Hosts!$1:$1,0))</f>
        <v>0.97</v>
      </c>
      <c r="F5309" s="87">
        <f>INDEX(Hosts!$A:$O,MATCH(Places!$C5309,Hosts!$A:$A,0),MATCH(Places!F$1,Hosts!$1:$1,0))</f>
        <v>1</v>
      </c>
      <c r="G5309" s="17" t="str">
        <f>INDEX(Hosts!$A:$O,MATCH(Places!$C5309,Hosts!$A:$A,0),MATCH(Places!G$1,Hosts!$1:$1,0))</f>
        <v>No</v>
      </c>
      <c r="H5309" s="17">
        <v>19</v>
      </c>
      <c r="I5309" s="17" t="str">
        <f>INDEX(Neighborhoods!$A:$C,MATCH(Places!$H5309,Neighborhoods!$A:$A,0),MATCH(Places!I$1,Neighborhoods!$1:$1,0))</f>
        <v>Manhattan</v>
      </c>
      <c r="J5309" s="17" t="str">
        <f>INDEX(Neighborhoods!$A:$C,MATCH(Places!$H5309,Neighborhoods!$A:$A,0),MATCH(Places!J$1,Neighborhoods!$1:$1,0))</f>
        <v>Upper East Side</v>
      </c>
      <c r="K5309" s="17" t="s">
        <v>11822</v>
      </c>
      <c r="L5309" s="17" t="str">
        <f t="shared" si="328"/>
        <v>No</v>
      </c>
      <c r="M5309" s="17">
        <v>4</v>
      </c>
      <c r="N5309" s="17" t="str" cm="1">
        <f t="array" ref="N5309">_xlfn.IFS(M5309&lt;=2,"Small",M5309&lt;=5,"Medium",M5309&gt;5,"Large")</f>
        <v>Medium</v>
      </c>
      <c r="O5309" s="65">
        <v>150</v>
      </c>
      <c r="P5309" s="87">
        <f t="shared" si="329"/>
        <v>0.03</v>
      </c>
      <c r="Q5309" s="68">
        <v>4.67</v>
      </c>
      <c r="R5309" s="68" t="str" cm="1">
        <f t="array" ref="R5309">_xlfn.SWITCH(ROUND(Q5309,0),5,"Excellent",4,"Good",3,"Ok","Bad")</f>
        <v>Excellent</v>
      </c>
      <c r="S5309" s="17">
        <v>3</v>
      </c>
      <c r="T5309" s="17" t="str">
        <f t="shared" si="330"/>
        <v>No</v>
      </c>
      <c r="U5309" s="82">
        <v>43829</v>
      </c>
      <c r="V5309" s="82">
        <v>44028</v>
      </c>
      <c r="W5309" s="17">
        <v>339</v>
      </c>
      <c r="X5309" s="17" t="str">
        <f t="shared" si="331"/>
        <v>Active</v>
      </c>
      <c r="Y5309" s="17" t="s">
        <v>15616</v>
      </c>
      <c r="Z5309" s="17"/>
    </row>
    <row r="5310" spans="1:26" x14ac:dyDescent="0.25">
      <c r="A5310">
        <v>5309</v>
      </c>
      <c r="B5310" s="17" t="s">
        <v>13584</v>
      </c>
      <c r="C5310" s="17">
        <v>1669</v>
      </c>
      <c r="D5310" s="17" t="str">
        <f>INDEX(Hosts!$A:$O,MATCH(Places!$C5310,Hosts!$A:$A,0),MATCH(Places!D$1,Hosts!$1:$1,0))</f>
        <v>Within an hour</v>
      </c>
      <c r="E5310" s="87">
        <f>INDEX(Hosts!$A:$O,MATCH(Places!$C5310,Hosts!$A:$A,0),MATCH(Places!E$1,Hosts!$1:$1,0))</f>
        <v>1</v>
      </c>
      <c r="F5310" s="87">
        <f>INDEX(Hosts!$A:$O,MATCH(Places!$C5310,Hosts!$A:$A,0),MATCH(Places!F$1,Hosts!$1:$1,0))</f>
        <v>1</v>
      </c>
      <c r="G5310" s="17" t="str">
        <f>INDEX(Hosts!$A:$O,MATCH(Places!$C5310,Hosts!$A:$A,0),MATCH(Places!G$1,Hosts!$1:$1,0))</f>
        <v>Yes</v>
      </c>
      <c r="H5310" s="17">
        <v>17</v>
      </c>
      <c r="I5310" s="17" t="str">
        <f>INDEX(Neighborhoods!$A:$C,MATCH(Places!$H5310,Neighborhoods!$A:$A,0),MATCH(Places!I$1,Neighborhoods!$1:$1,0))</f>
        <v>Manhattan</v>
      </c>
      <c r="J5310" s="17" t="str">
        <f>INDEX(Neighborhoods!$A:$C,MATCH(Places!$H5310,Neighborhoods!$A:$A,0),MATCH(Places!J$1,Neighborhoods!$1:$1,0))</f>
        <v>Hell's Kitchen</v>
      </c>
      <c r="K5310" s="17" t="s">
        <v>11822</v>
      </c>
      <c r="L5310" s="17" t="str">
        <f t="shared" si="328"/>
        <v>No</v>
      </c>
      <c r="M5310" s="17">
        <v>3</v>
      </c>
      <c r="N5310" s="17" t="str" cm="1">
        <f t="array" ref="N5310">_xlfn.IFS(M5310&lt;=2,"Small",M5310&lt;=5,"Medium",M5310&gt;5,"Large")</f>
        <v>Medium</v>
      </c>
      <c r="O5310" s="65">
        <v>121</v>
      </c>
      <c r="P5310" s="87">
        <f t="shared" si="329"/>
        <v>0.03</v>
      </c>
      <c r="Q5310" s="68">
        <v>4.91</v>
      </c>
      <c r="R5310" s="68" t="str" cm="1">
        <f t="array" ref="R5310">_xlfn.SWITCH(ROUND(Q5310,0),5,"Excellent",4,"Good",3,"Ok","Bad")</f>
        <v>Excellent</v>
      </c>
      <c r="S5310" s="17">
        <v>35</v>
      </c>
      <c r="T5310" s="17" t="str">
        <f t="shared" si="330"/>
        <v>No</v>
      </c>
      <c r="U5310" s="82">
        <v>43727</v>
      </c>
      <c r="V5310" s="82">
        <v>44030</v>
      </c>
      <c r="W5310" s="17">
        <v>292</v>
      </c>
      <c r="X5310" s="17" t="str">
        <f t="shared" si="331"/>
        <v>Active</v>
      </c>
      <c r="Y5310" s="17" t="s">
        <v>15615</v>
      </c>
      <c r="Z5310" s="17"/>
    </row>
    <row r="5311" spans="1:26" x14ac:dyDescent="0.25">
      <c r="A5311">
        <v>5310</v>
      </c>
      <c r="B5311" s="17" t="s">
        <v>14547</v>
      </c>
      <c r="C5311" s="17">
        <v>2850</v>
      </c>
      <c r="D5311" s="17" t="str">
        <f>INDEX(Hosts!$A:$O,MATCH(Places!$C5311,Hosts!$A:$A,0),MATCH(Places!D$1,Hosts!$1:$1,0))</f>
        <v>Within an hour</v>
      </c>
      <c r="E5311" s="87">
        <f>INDEX(Hosts!$A:$O,MATCH(Places!$C5311,Hosts!$A:$A,0),MATCH(Places!E$1,Hosts!$1:$1,0))</f>
        <v>0.8</v>
      </c>
      <c r="F5311" s="87">
        <f>INDEX(Hosts!$A:$O,MATCH(Places!$C5311,Hosts!$A:$A,0),MATCH(Places!F$1,Hosts!$1:$1,0))</f>
        <v>0.98</v>
      </c>
      <c r="G5311" s="17" t="str">
        <f>INDEX(Hosts!$A:$O,MATCH(Places!$C5311,Hosts!$A:$A,0),MATCH(Places!G$1,Hosts!$1:$1,0))</f>
        <v>Yes</v>
      </c>
      <c r="H5311" s="17">
        <v>22</v>
      </c>
      <c r="I5311" s="17" t="str">
        <f>INDEX(Neighborhoods!$A:$C,MATCH(Places!$H5311,Neighborhoods!$A:$A,0),MATCH(Places!I$1,Neighborhoods!$1:$1,0))</f>
        <v>Queens</v>
      </c>
      <c r="J5311" s="17" t="str">
        <f>INDEX(Neighborhoods!$A:$C,MATCH(Places!$H5311,Neighborhoods!$A:$A,0),MATCH(Places!J$1,Neighborhoods!$1:$1,0))</f>
        <v>Flushing</v>
      </c>
      <c r="K5311" s="17" t="s">
        <v>1</v>
      </c>
      <c r="L5311" s="17" t="str">
        <f t="shared" si="328"/>
        <v>Yes</v>
      </c>
      <c r="M5311" s="17">
        <v>2</v>
      </c>
      <c r="N5311" s="17" t="str" cm="1">
        <f t="array" ref="N5311">_xlfn.IFS(M5311&lt;=2,"Small",M5311&lt;=5,"Medium",M5311&gt;5,"Large")</f>
        <v>Small</v>
      </c>
      <c r="O5311" s="65">
        <v>50</v>
      </c>
      <c r="P5311" s="87">
        <f t="shared" si="329"/>
        <v>0.03</v>
      </c>
      <c r="Q5311" s="68">
        <v>5</v>
      </c>
      <c r="R5311" s="68" t="str" cm="1">
        <f t="array" ref="R5311">_xlfn.SWITCH(ROUND(Q5311,0),5,"Excellent",4,"Good",3,"Ok","Bad")</f>
        <v>Excellent</v>
      </c>
      <c r="S5311" s="17">
        <v>7</v>
      </c>
      <c r="T5311" s="17" t="str">
        <f t="shared" si="330"/>
        <v>No</v>
      </c>
      <c r="U5311" s="82">
        <v>43730</v>
      </c>
      <c r="V5311" s="82">
        <v>43918</v>
      </c>
      <c r="W5311" s="17">
        <v>45</v>
      </c>
      <c r="X5311" s="17" t="str">
        <f t="shared" si="331"/>
        <v>Active</v>
      </c>
      <c r="Y5311" s="17" t="s">
        <v>15616</v>
      </c>
      <c r="Z5311" s="17"/>
    </row>
    <row r="5312" spans="1:26" x14ac:dyDescent="0.25">
      <c r="A5312">
        <v>5311</v>
      </c>
      <c r="B5312" s="17" t="s">
        <v>13571</v>
      </c>
      <c r="C5312" s="17">
        <v>3421</v>
      </c>
      <c r="D5312" s="17" t="str">
        <f>INDEX(Hosts!$A:$O,MATCH(Places!$C5312,Hosts!$A:$A,0),MATCH(Places!D$1,Hosts!$1:$1,0))</f>
        <v>Within a few hours</v>
      </c>
      <c r="E5312" s="87">
        <f>INDEX(Hosts!$A:$O,MATCH(Places!$C5312,Hosts!$A:$A,0),MATCH(Places!E$1,Hosts!$1:$1,0))</f>
        <v>1</v>
      </c>
      <c r="F5312" s="87">
        <f>INDEX(Hosts!$A:$O,MATCH(Places!$C5312,Hosts!$A:$A,0),MATCH(Places!F$1,Hosts!$1:$1,0))</f>
        <v>0.98</v>
      </c>
      <c r="G5312" s="17" t="str">
        <f>INDEX(Hosts!$A:$O,MATCH(Places!$C5312,Hosts!$A:$A,0),MATCH(Places!G$1,Hosts!$1:$1,0))</f>
        <v>Yes</v>
      </c>
      <c r="H5312" s="17">
        <v>21</v>
      </c>
      <c r="I5312" s="17" t="str">
        <f>INDEX(Neighborhoods!$A:$C,MATCH(Places!$H5312,Neighborhoods!$A:$A,0),MATCH(Places!I$1,Neighborhoods!$1:$1,0))</f>
        <v>Queens</v>
      </c>
      <c r="J5312" s="17" t="str">
        <f>INDEX(Neighborhoods!$A:$C,MATCH(Places!$H5312,Neighborhoods!$A:$A,0),MATCH(Places!J$1,Neighborhoods!$1:$1,0))</f>
        <v>Astoria</v>
      </c>
      <c r="K5312" s="17" t="s">
        <v>1</v>
      </c>
      <c r="L5312" s="17" t="str">
        <f t="shared" si="328"/>
        <v>Yes</v>
      </c>
      <c r="M5312" s="17">
        <v>2</v>
      </c>
      <c r="N5312" s="17" t="str" cm="1">
        <f t="array" ref="N5312">_xlfn.IFS(M5312&lt;=2,"Small",M5312&lt;=5,"Medium",M5312&gt;5,"Large")</f>
        <v>Small</v>
      </c>
      <c r="O5312" s="65">
        <v>60</v>
      </c>
      <c r="P5312" s="87">
        <f t="shared" si="329"/>
        <v>0.03</v>
      </c>
      <c r="Q5312" s="68">
        <v>5</v>
      </c>
      <c r="R5312" s="68" t="str" cm="1">
        <f t="array" ref="R5312">_xlfn.SWITCH(ROUND(Q5312,0),5,"Excellent",4,"Good",3,"Ok","Bad")</f>
        <v>Excellent</v>
      </c>
      <c r="S5312" s="17">
        <v>24</v>
      </c>
      <c r="T5312" s="17" t="str">
        <f t="shared" si="330"/>
        <v>No</v>
      </c>
      <c r="U5312" s="82">
        <v>43728</v>
      </c>
      <c r="V5312" s="82">
        <v>43914</v>
      </c>
      <c r="W5312" s="17">
        <v>0</v>
      </c>
      <c r="X5312" s="17" t="str">
        <f t="shared" si="331"/>
        <v>Inactive</v>
      </c>
      <c r="Y5312" s="17" t="s">
        <v>15615</v>
      </c>
      <c r="Z5312" s="17"/>
    </row>
    <row r="5313" spans="1:26" x14ac:dyDescent="0.25">
      <c r="A5313">
        <v>5312</v>
      </c>
      <c r="B5313" s="17" t="s">
        <v>13201</v>
      </c>
      <c r="C5313" s="17">
        <v>638</v>
      </c>
      <c r="D5313" s="17" t="str">
        <f>INDEX(Hosts!$A:$O,MATCH(Places!$C5313,Hosts!$A:$A,0),MATCH(Places!D$1,Hosts!$1:$1,0))</f>
        <v>Within an hour</v>
      </c>
      <c r="E5313" s="87">
        <f>INDEX(Hosts!$A:$O,MATCH(Places!$C5313,Hosts!$A:$A,0),MATCH(Places!E$1,Hosts!$1:$1,0))</f>
        <v>1</v>
      </c>
      <c r="F5313" s="87">
        <f>INDEX(Hosts!$A:$O,MATCH(Places!$C5313,Hosts!$A:$A,0),MATCH(Places!F$1,Hosts!$1:$1,0))</f>
        <v>0.81</v>
      </c>
      <c r="G5313" s="17" t="str">
        <f>INDEX(Hosts!$A:$O,MATCH(Places!$C5313,Hosts!$A:$A,0),MATCH(Places!G$1,Hosts!$1:$1,0))</f>
        <v>No</v>
      </c>
      <c r="H5313" s="17">
        <v>7</v>
      </c>
      <c r="I5313" s="17" t="str">
        <f>INDEX(Neighborhoods!$A:$C,MATCH(Places!$H5313,Neighborhoods!$A:$A,0),MATCH(Places!I$1,Neighborhoods!$1:$1,0))</f>
        <v>Brooklyn</v>
      </c>
      <c r="J5313" s="17" t="str">
        <f>INDEX(Neighborhoods!$A:$C,MATCH(Places!$H5313,Neighborhoods!$A:$A,0),MATCH(Places!J$1,Neighborhoods!$1:$1,0))</f>
        <v>Bedford-Stuyvesant</v>
      </c>
      <c r="K5313" s="17" t="s">
        <v>11822</v>
      </c>
      <c r="L5313" s="17" t="str">
        <f t="shared" si="328"/>
        <v>No</v>
      </c>
      <c r="M5313" s="17">
        <v>2</v>
      </c>
      <c r="N5313" s="17" t="str" cm="1">
        <f t="array" ref="N5313">_xlfn.IFS(M5313&lt;=2,"Small",M5313&lt;=5,"Medium",M5313&gt;5,"Large")</f>
        <v>Small</v>
      </c>
      <c r="O5313" s="65">
        <v>115</v>
      </c>
      <c r="P5313" s="87">
        <f t="shared" si="329"/>
        <v>0.03</v>
      </c>
      <c r="Q5313" s="68">
        <v>5</v>
      </c>
      <c r="R5313" s="68" t="str" cm="1">
        <f t="array" ref="R5313">_xlfn.SWITCH(ROUND(Q5313,0),5,"Excellent",4,"Good",3,"Ok","Bad")</f>
        <v>Excellent</v>
      </c>
      <c r="S5313" s="17">
        <v>6</v>
      </c>
      <c r="T5313" s="17" t="str">
        <f t="shared" si="330"/>
        <v>No</v>
      </c>
      <c r="U5313" s="82">
        <v>43745</v>
      </c>
      <c r="V5313" s="82">
        <v>44028</v>
      </c>
      <c r="W5313" s="17">
        <v>112</v>
      </c>
      <c r="X5313" s="17" t="str">
        <f t="shared" si="331"/>
        <v>Active</v>
      </c>
      <c r="Y5313" s="17" t="s">
        <v>15616</v>
      </c>
      <c r="Z5313" s="17"/>
    </row>
    <row r="5314" spans="1:26" x14ac:dyDescent="0.25">
      <c r="A5314">
        <v>5313</v>
      </c>
      <c r="B5314" s="17" t="s">
        <v>14163</v>
      </c>
      <c r="C5314" s="17">
        <v>2871</v>
      </c>
      <c r="D5314" s="17" t="str">
        <f>INDEX(Hosts!$A:$O,MATCH(Places!$C5314,Hosts!$A:$A,0),MATCH(Places!D$1,Hosts!$1:$1,0))</f>
        <v>Within an hour</v>
      </c>
      <c r="E5314" s="87">
        <f>INDEX(Hosts!$A:$O,MATCH(Places!$C5314,Hosts!$A:$A,0),MATCH(Places!E$1,Hosts!$1:$1,0))</f>
        <v>1</v>
      </c>
      <c r="F5314" s="87">
        <f>INDEX(Hosts!$A:$O,MATCH(Places!$C5314,Hosts!$A:$A,0),MATCH(Places!F$1,Hosts!$1:$1,0))</f>
        <v>0.96</v>
      </c>
      <c r="G5314" s="17" t="str">
        <f>INDEX(Hosts!$A:$O,MATCH(Places!$C5314,Hosts!$A:$A,0),MATCH(Places!G$1,Hosts!$1:$1,0))</f>
        <v>Yes</v>
      </c>
      <c r="H5314" s="17">
        <v>7</v>
      </c>
      <c r="I5314" s="17" t="str">
        <f>INDEX(Neighborhoods!$A:$C,MATCH(Places!$H5314,Neighborhoods!$A:$A,0),MATCH(Places!I$1,Neighborhoods!$1:$1,0))</f>
        <v>Brooklyn</v>
      </c>
      <c r="J5314" s="17" t="str">
        <f>INDEX(Neighborhoods!$A:$C,MATCH(Places!$H5314,Neighborhoods!$A:$A,0),MATCH(Places!J$1,Neighborhoods!$1:$1,0))</f>
        <v>Bedford-Stuyvesant</v>
      </c>
      <c r="K5314" s="17" t="s">
        <v>1</v>
      </c>
      <c r="L5314" s="17" t="str">
        <f t="shared" ref="L5314:L5377" si="332">IF(OR(K5314="Private room",K5314="Shared room"),"Yes","No")</f>
        <v>Yes</v>
      </c>
      <c r="M5314" s="17">
        <v>2</v>
      </c>
      <c r="N5314" s="17" t="str" cm="1">
        <f t="array" ref="N5314">_xlfn.IFS(M5314&lt;=2,"Small",M5314&lt;=5,"Medium",M5314&gt;5,"Large")</f>
        <v>Small</v>
      </c>
      <c r="O5314" s="65">
        <v>69</v>
      </c>
      <c r="P5314" s="87">
        <f t="shared" ref="P5314:P5377" si="333">VLOOKUP(O5314,$AB$1:$AC$5,2)</f>
        <v>0.03</v>
      </c>
      <c r="Q5314" s="68">
        <v>4.97</v>
      </c>
      <c r="R5314" s="68" t="str" cm="1">
        <f t="array" ref="R5314">_xlfn.SWITCH(ROUND(Q5314,0),5,"Excellent",4,"Good",3,"Ok","Bad")</f>
        <v>Excellent</v>
      </c>
      <c r="S5314" s="17">
        <v>39</v>
      </c>
      <c r="T5314" s="17" t="str">
        <f t="shared" ref="T5314:T5377" si="334">IF(AND(Q5314&gt;=4.8,S5314&gt;100),"Yes","No")</f>
        <v>No</v>
      </c>
      <c r="U5314" s="82">
        <v>43726</v>
      </c>
      <c r="V5314" s="82">
        <v>44049</v>
      </c>
      <c r="W5314" s="17">
        <v>15</v>
      </c>
      <c r="X5314" s="17" t="str">
        <f t="shared" ref="X5314:X5377" si="335">IF(W5314&lt;&gt;0,"Active","Inactive")</f>
        <v>Active</v>
      </c>
      <c r="Y5314" s="17" t="s">
        <v>15616</v>
      </c>
      <c r="Z5314" s="17"/>
    </row>
    <row r="5315" spans="1:26" x14ac:dyDescent="0.25">
      <c r="A5315">
        <v>5314</v>
      </c>
      <c r="B5315" s="17" t="s">
        <v>15511</v>
      </c>
      <c r="C5315" s="17">
        <v>1601</v>
      </c>
      <c r="D5315" s="17" t="str">
        <f>INDEX(Hosts!$A:$O,MATCH(Places!$C5315,Hosts!$A:$A,0),MATCH(Places!D$1,Hosts!$1:$1,0))</f>
        <v>Within an hour</v>
      </c>
      <c r="E5315" s="87">
        <f>INDEX(Hosts!$A:$O,MATCH(Places!$C5315,Hosts!$A:$A,0),MATCH(Places!E$1,Hosts!$1:$1,0))</f>
        <v>1</v>
      </c>
      <c r="F5315" s="87">
        <f>INDEX(Hosts!$A:$O,MATCH(Places!$C5315,Hosts!$A:$A,0),MATCH(Places!F$1,Hosts!$1:$1,0))</f>
        <v>0.52</v>
      </c>
      <c r="G5315" s="17" t="str">
        <f>INDEX(Hosts!$A:$O,MATCH(Places!$C5315,Hosts!$A:$A,0),MATCH(Places!G$1,Hosts!$1:$1,0))</f>
        <v>Yes</v>
      </c>
      <c r="H5315" s="17">
        <v>7</v>
      </c>
      <c r="I5315" s="17" t="str">
        <f>INDEX(Neighborhoods!$A:$C,MATCH(Places!$H5315,Neighborhoods!$A:$A,0),MATCH(Places!I$1,Neighborhoods!$1:$1,0))</f>
        <v>Brooklyn</v>
      </c>
      <c r="J5315" s="17" t="str">
        <f>INDEX(Neighborhoods!$A:$C,MATCH(Places!$H5315,Neighborhoods!$A:$A,0),MATCH(Places!J$1,Neighborhoods!$1:$1,0))</f>
        <v>Bedford-Stuyvesant</v>
      </c>
      <c r="K5315" s="17" t="s">
        <v>11822</v>
      </c>
      <c r="L5315" s="17" t="str">
        <f t="shared" si="332"/>
        <v>No</v>
      </c>
      <c r="M5315" s="17">
        <v>4</v>
      </c>
      <c r="N5315" s="17" t="str" cm="1">
        <f t="array" ref="N5315">_xlfn.IFS(M5315&lt;=2,"Small",M5315&lt;=5,"Medium",M5315&gt;5,"Large")</f>
        <v>Medium</v>
      </c>
      <c r="O5315" s="65">
        <v>160</v>
      </c>
      <c r="P5315" s="87">
        <f t="shared" si="333"/>
        <v>0.03</v>
      </c>
      <c r="Q5315" s="68">
        <v>5</v>
      </c>
      <c r="R5315" s="68" t="str" cm="1">
        <f t="array" ref="R5315">_xlfn.SWITCH(ROUND(Q5315,0),5,"Excellent",4,"Good",3,"Ok","Bad")</f>
        <v>Excellent</v>
      </c>
      <c r="S5315" s="17">
        <v>9</v>
      </c>
      <c r="T5315" s="17" t="str">
        <f t="shared" si="334"/>
        <v>No</v>
      </c>
      <c r="U5315" s="82">
        <v>43738</v>
      </c>
      <c r="V5315" s="82">
        <v>43931</v>
      </c>
      <c r="W5315" s="17">
        <v>12</v>
      </c>
      <c r="X5315" s="17" t="str">
        <f t="shared" si="335"/>
        <v>Active</v>
      </c>
      <c r="Y5315" s="17" t="s">
        <v>15615</v>
      </c>
      <c r="Z5315" s="17"/>
    </row>
    <row r="5316" spans="1:26" x14ac:dyDescent="0.25">
      <c r="A5316">
        <v>5315</v>
      </c>
      <c r="B5316" s="17" t="s">
        <v>13312</v>
      </c>
      <c r="C5316" s="17">
        <v>1020</v>
      </c>
      <c r="D5316" s="17" t="str">
        <f>INDEX(Hosts!$A:$O,MATCH(Places!$C5316,Hosts!$A:$A,0),MATCH(Places!D$1,Hosts!$1:$1,0))</f>
        <v>Within a few hours</v>
      </c>
      <c r="E5316" s="87">
        <f>INDEX(Hosts!$A:$O,MATCH(Places!$C5316,Hosts!$A:$A,0),MATCH(Places!E$1,Hosts!$1:$1,0))</f>
        <v>1</v>
      </c>
      <c r="F5316" s="87">
        <f>INDEX(Hosts!$A:$O,MATCH(Places!$C5316,Hosts!$A:$A,0),MATCH(Places!F$1,Hosts!$1:$1,0))</f>
        <v>0.99</v>
      </c>
      <c r="G5316" s="17" t="str">
        <f>INDEX(Hosts!$A:$O,MATCH(Places!$C5316,Hosts!$A:$A,0),MATCH(Places!G$1,Hosts!$1:$1,0))</f>
        <v>Yes</v>
      </c>
      <c r="H5316" s="17">
        <v>8</v>
      </c>
      <c r="I5316" s="17" t="str">
        <f>INDEX(Neighborhoods!$A:$C,MATCH(Places!$H5316,Neighborhoods!$A:$A,0),MATCH(Places!I$1,Neighborhoods!$1:$1,0))</f>
        <v>Brooklyn</v>
      </c>
      <c r="J5316" s="17" t="str">
        <f>INDEX(Neighborhoods!$A:$C,MATCH(Places!$H5316,Neighborhoods!$A:$A,0),MATCH(Places!J$1,Neighborhoods!$1:$1,0))</f>
        <v>Bushwick</v>
      </c>
      <c r="K5316" s="17" t="s">
        <v>16</v>
      </c>
      <c r="L5316" s="17" t="str">
        <f t="shared" si="332"/>
        <v>Yes</v>
      </c>
      <c r="M5316" s="17">
        <v>2</v>
      </c>
      <c r="N5316" s="17" t="str" cm="1">
        <f t="array" ref="N5316">_xlfn.IFS(M5316&lt;=2,"Small",M5316&lt;=5,"Medium",M5316&gt;5,"Large")</f>
        <v>Small</v>
      </c>
      <c r="O5316" s="65">
        <v>19</v>
      </c>
      <c r="P5316" s="87">
        <f t="shared" si="333"/>
        <v>0.03</v>
      </c>
      <c r="Q5316" s="68">
        <v>5</v>
      </c>
      <c r="R5316" s="68" t="str" cm="1">
        <f t="array" ref="R5316">_xlfn.SWITCH(ROUND(Q5316,0),5,"Excellent",4,"Good",3,"Ok","Bad")</f>
        <v>Excellent</v>
      </c>
      <c r="S5316" s="17">
        <v>17</v>
      </c>
      <c r="T5316" s="17" t="str">
        <f t="shared" si="334"/>
        <v>No</v>
      </c>
      <c r="U5316" s="82">
        <v>43752</v>
      </c>
      <c r="V5316" s="82">
        <v>44048</v>
      </c>
      <c r="W5316" s="17">
        <v>134</v>
      </c>
      <c r="X5316" s="17" t="str">
        <f t="shared" si="335"/>
        <v>Active</v>
      </c>
      <c r="Y5316" s="17" t="s">
        <v>15615</v>
      </c>
      <c r="Z5316" s="17"/>
    </row>
    <row r="5317" spans="1:26" x14ac:dyDescent="0.25">
      <c r="A5317">
        <v>5316</v>
      </c>
      <c r="B5317" s="17" t="s">
        <v>14497</v>
      </c>
      <c r="C5317" s="17">
        <v>3082</v>
      </c>
      <c r="D5317" s="17" t="str">
        <f>INDEX(Hosts!$A:$O,MATCH(Places!$C5317,Hosts!$A:$A,0),MATCH(Places!D$1,Hosts!$1:$1,0))</f>
        <v>A few days or more</v>
      </c>
      <c r="E5317" s="87">
        <f>INDEX(Hosts!$A:$O,MATCH(Places!$C5317,Hosts!$A:$A,0),MATCH(Places!E$1,Hosts!$1:$1,0))</f>
        <v>0.4</v>
      </c>
      <c r="F5317" s="87">
        <f>INDEX(Hosts!$A:$O,MATCH(Places!$C5317,Hosts!$A:$A,0),MATCH(Places!F$1,Hosts!$1:$1,0))</f>
        <v>0.76</v>
      </c>
      <c r="G5317" s="17" t="str">
        <f>INDEX(Hosts!$A:$O,MATCH(Places!$C5317,Hosts!$A:$A,0),MATCH(Places!G$1,Hosts!$1:$1,0))</f>
        <v>No</v>
      </c>
      <c r="H5317" s="17">
        <v>8</v>
      </c>
      <c r="I5317" s="17" t="str">
        <f>INDEX(Neighborhoods!$A:$C,MATCH(Places!$H5317,Neighborhoods!$A:$A,0),MATCH(Places!I$1,Neighborhoods!$1:$1,0))</f>
        <v>Brooklyn</v>
      </c>
      <c r="J5317" s="17" t="str">
        <f>INDEX(Neighborhoods!$A:$C,MATCH(Places!$H5317,Neighborhoods!$A:$A,0),MATCH(Places!J$1,Neighborhoods!$1:$1,0))</f>
        <v>Bushwick</v>
      </c>
      <c r="K5317" s="17" t="s">
        <v>1</v>
      </c>
      <c r="L5317" s="17" t="str">
        <f t="shared" si="332"/>
        <v>Yes</v>
      </c>
      <c r="M5317" s="17">
        <v>2</v>
      </c>
      <c r="N5317" s="17" t="str" cm="1">
        <f t="array" ref="N5317">_xlfn.IFS(M5317&lt;=2,"Small",M5317&lt;=5,"Medium",M5317&gt;5,"Large")</f>
        <v>Small</v>
      </c>
      <c r="O5317" s="65">
        <v>37</v>
      </c>
      <c r="P5317" s="87">
        <f t="shared" si="333"/>
        <v>0.03</v>
      </c>
      <c r="Q5317" s="68">
        <v>4.92</v>
      </c>
      <c r="R5317" s="68" t="str" cm="1">
        <f t="array" ref="R5317">_xlfn.SWITCH(ROUND(Q5317,0),5,"Excellent",4,"Good",3,"Ok","Bad")</f>
        <v>Excellent</v>
      </c>
      <c r="S5317" s="17">
        <v>13</v>
      </c>
      <c r="T5317" s="17" t="str">
        <f t="shared" si="334"/>
        <v>No</v>
      </c>
      <c r="U5317" s="82">
        <v>43732</v>
      </c>
      <c r="V5317" s="82">
        <v>44046</v>
      </c>
      <c r="W5317" s="17">
        <v>60</v>
      </c>
      <c r="X5317" s="17" t="str">
        <f t="shared" si="335"/>
        <v>Active</v>
      </c>
      <c r="Y5317" s="17" t="s">
        <v>15615</v>
      </c>
      <c r="Z5317" s="17"/>
    </row>
    <row r="5318" spans="1:26" x14ac:dyDescent="0.25">
      <c r="A5318">
        <v>5317</v>
      </c>
      <c r="B5318" s="17" t="s">
        <v>15595</v>
      </c>
      <c r="C5318" s="17">
        <v>1020</v>
      </c>
      <c r="D5318" s="17" t="str">
        <f>INDEX(Hosts!$A:$O,MATCH(Places!$C5318,Hosts!$A:$A,0),MATCH(Places!D$1,Hosts!$1:$1,0))</f>
        <v>Within a few hours</v>
      </c>
      <c r="E5318" s="87">
        <f>INDEX(Hosts!$A:$O,MATCH(Places!$C5318,Hosts!$A:$A,0),MATCH(Places!E$1,Hosts!$1:$1,0))</f>
        <v>1</v>
      </c>
      <c r="F5318" s="87">
        <f>INDEX(Hosts!$A:$O,MATCH(Places!$C5318,Hosts!$A:$A,0),MATCH(Places!F$1,Hosts!$1:$1,0))</f>
        <v>0.99</v>
      </c>
      <c r="G5318" s="17" t="str">
        <f>INDEX(Hosts!$A:$O,MATCH(Places!$C5318,Hosts!$A:$A,0),MATCH(Places!G$1,Hosts!$1:$1,0))</f>
        <v>Yes</v>
      </c>
      <c r="H5318" s="17">
        <v>8</v>
      </c>
      <c r="I5318" s="17" t="str">
        <f>INDEX(Neighborhoods!$A:$C,MATCH(Places!$H5318,Neighborhoods!$A:$A,0),MATCH(Places!I$1,Neighborhoods!$1:$1,0))</f>
        <v>Brooklyn</v>
      </c>
      <c r="J5318" s="17" t="str">
        <f>INDEX(Neighborhoods!$A:$C,MATCH(Places!$H5318,Neighborhoods!$A:$A,0),MATCH(Places!J$1,Neighborhoods!$1:$1,0))</f>
        <v>Bushwick</v>
      </c>
      <c r="K5318" s="17" t="s">
        <v>1</v>
      </c>
      <c r="L5318" s="17" t="str">
        <f t="shared" si="332"/>
        <v>Yes</v>
      </c>
      <c r="M5318" s="17">
        <v>2</v>
      </c>
      <c r="N5318" s="17" t="str" cm="1">
        <f t="array" ref="N5318">_xlfn.IFS(M5318&lt;=2,"Small",M5318&lt;=5,"Medium",M5318&gt;5,"Large")</f>
        <v>Small</v>
      </c>
      <c r="O5318" s="65">
        <v>31</v>
      </c>
      <c r="P5318" s="87">
        <f t="shared" si="333"/>
        <v>0.03</v>
      </c>
      <c r="Q5318" s="68">
        <v>5</v>
      </c>
      <c r="R5318" s="68" t="str" cm="1">
        <f t="array" ref="R5318">_xlfn.SWITCH(ROUND(Q5318,0),5,"Excellent",4,"Good",3,"Ok","Bad")</f>
        <v>Excellent</v>
      </c>
      <c r="S5318" s="17">
        <v>12</v>
      </c>
      <c r="T5318" s="17" t="str">
        <f t="shared" si="334"/>
        <v>No</v>
      </c>
      <c r="U5318" s="82">
        <v>43742</v>
      </c>
      <c r="V5318" s="82">
        <v>44043</v>
      </c>
      <c r="W5318" s="17">
        <v>134</v>
      </c>
      <c r="X5318" s="17" t="str">
        <f t="shared" si="335"/>
        <v>Active</v>
      </c>
      <c r="Y5318" s="17" t="s">
        <v>15616</v>
      </c>
      <c r="Z5318" s="17"/>
    </row>
    <row r="5319" spans="1:26" x14ac:dyDescent="0.25">
      <c r="A5319">
        <v>5318</v>
      </c>
      <c r="B5319" s="17" t="s">
        <v>13862</v>
      </c>
      <c r="C5319" s="17">
        <v>2647</v>
      </c>
      <c r="D5319" s="17" t="str">
        <f>INDEX(Hosts!$A:$O,MATCH(Places!$C5319,Hosts!$A:$A,0),MATCH(Places!D$1,Hosts!$1:$1,0))</f>
        <v>Within a few hours</v>
      </c>
      <c r="E5319" s="87">
        <f>INDEX(Hosts!$A:$O,MATCH(Places!$C5319,Hosts!$A:$A,0),MATCH(Places!E$1,Hosts!$1:$1,0))</f>
        <v>0.92</v>
      </c>
      <c r="F5319" s="87">
        <f>INDEX(Hosts!$A:$O,MATCH(Places!$C5319,Hosts!$A:$A,0),MATCH(Places!F$1,Hosts!$1:$1,0))</f>
        <v>0.91</v>
      </c>
      <c r="G5319" s="17" t="str">
        <f>INDEX(Hosts!$A:$O,MATCH(Places!$C5319,Hosts!$A:$A,0),MATCH(Places!G$1,Hosts!$1:$1,0))</f>
        <v>No</v>
      </c>
      <c r="H5319" s="17">
        <v>7</v>
      </c>
      <c r="I5319" s="17" t="str">
        <f>INDEX(Neighborhoods!$A:$C,MATCH(Places!$H5319,Neighborhoods!$A:$A,0),MATCH(Places!I$1,Neighborhoods!$1:$1,0))</f>
        <v>Brooklyn</v>
      </c>
      <c r="J5319" s="17" t="str">
        <f>INDEX(Neighborhoods!$A:$C,MATCH(Places!$H5319,Neighborhoods!$A:$A,0),MATCH(Places!J$1,Neighborhoods!$1:$1,0))</f>
        <v>Bedford-Stuyvesant</v>
      </c>
      <c r="K5319" s="17" t="s">
        <v>1</v>
      </c>
      <c r="L5319" s="17" t="str">
        <f t="shared" si="332"/>
        <v>Yes</v>
      </c>
      <c r="M5319" s="17">
        <v>2</v>
      </c>
      <c r="N5319" s="17" t="str" cm="1">
        <f t="array" ref="N5319">_xlfn.IFS(M5319&lt;=2,"Small",M5319&lt;=5,"Medium",M5319&gt;5,"Large")</f>
        <v>Small</v>
      </c>
      <c r="O5319" s="65">
        <v>55</v>
      </c>
      <c r="P5319" s="87">
        <f t="shared" si="333"/>
        <v>0.03</v>
      </c>
      <c r="Q5319" s="68">
        <v>4.7</v>
      </c>
      <c r="R5319" s="68" t="str" cm="1">
        <f t="array" ref="R5319">_xlfn.SWITCH(ROUND(Q5319,0),5,"Excellent",4,"Good",3,"Ok","Bad")</f>
        <v>Excellent</v>
      </c>
      <c r="S5319" s="17">
        <v>20</v>
      </c>
      <c r="T5319" s="17" t="str">
        <f t="shared" si="334"/>
        <v>No</v>
      </c>
      <c r="U5319" s="82">
        <v>43770</v>
      </c>
      <c r="V5319" s="82">
        <v>43924</v>
      </c>
      <c r="W5319" s="17">
        <v>349</v>
      </c>
      <c r="X5319" s="17" t="str">
        <f t="shared" si="335"/>
        <v>Active</v>
      </c>
      <c r="Y5319" s="17" t="s">
        <v>15615</v>
      </c>
      <c r="Z5319" s="17"/>
    </row>
    <row r="5320" spans="1:26" x14ac:dyDescent="0.25">
      <c r="A5320">
        <v>5319</v>
      </c>
      <c r="B5320" s="17" t="s">
        <v>15048</v>
      </c>
      <c r="C5320" s="17">
        <v>3858</v>
      </c>
      <c r="D5320" s="17" t="str">
        <f>INDEX(Hosts!$A:$O,MATCH(Places!$C5320,Hosts!$A:$A,0),MATCH(Places!D$1,Hosts!$1:$1,0))</f>
        <v>Within an hour</v>
      </c>
      <c r="E5320" s="87">
        <f>INDEX(Hosts!$A:$O,MATCH(Places!$C5320,Hosts!$A:$A,0),MATCH(Places!E$1,Hosts!$1:$1,0))</f>
        <v>1</v>
      </c>
      <c r="F5320" s="87">
        <f>INDEX(Hosts!$A:$O,MATCH(Places!$C5320,Hosts!$A:$A,0),MATCH(Places!F$1,Hosts!$1:$1,0))</f>
        <v>1</v>
      </c>
      <c r="G5320" s="17" t="str">
        <f>INDEX(Hosts!$A:$O,MATCH(Places!$C5320,Hosts!$A:$A,0),MATCH(Places!G$1,Hosts!$1:$1,0))</f>
        <v>No</v>
      </c>
      <c r="H5320" s="17">
        <v>22</v>
      </c>
      <c r="I5320" s="17" t="str">
        <f>INDEX(Neighborhoods!$A:$C,MATCH(Places!$H5320,Neighborhoods!$A:$A,0),MATCH(Places!I$1,Neighborhoods!$1:$1,0))</f>
        <v>Queens</v>
      </c>
      <c r="J5320" s="17" t="str">
        <f>INDEX(Neighborhoods!$A:$C,MATCH(Places!$H5320,Neighborhoods!$A:$A,0),MATCH(Places!J$1,Neighborhoods!$1:$1,0))</f>
        <v>Flushing</v>
      </c>
      <c r="K5320" s="17" t="s">
        <v>1</v>
      </c>
      <c r="L5320" s="17" t="str">
        <f t="shared" si="332"/>
        <v>Yes</v>
      </c>
      <c r="M5320" s="17">
        <v>1</v>
      </c>
      <c r="N5320" s="17" t="str" cm="1">
        <f t="array" ref="N5320">_xlfn.IFS(M5320&lt;=2,"Small",M5320&lt;=5,"Medium",M5320&gt;5,"Large")</f>
        <v>Small</v>
      </c>
      <c r="O5320" s="65">
        <v>90</v>
      </c>
      <c r="P5320" s="87">
        <f t="shared" si="333"/>
        <v>0.03</v>
      </c>
      <c r="Q5320" s="68">
        <v>4.29</v>
      </c>
      <c r="R5320" s="68" t="str" cm="1">
        <f t="array" ref="R5320">_xlfn.SWITCH(ROUND(Q5320,0),5,"Excellent",4,"Good",3,"Ok","Bad")</f>
        <v>Good</v>
      </c>
      <c r="S5320" s="17">
        <v>14</v>
      </c>
      <c r="T5320" s="17" t="str">
        <f t="shared" si="334"/>
        <v>No</v>
      </c>
      <c r="U5320" s="82">
        <v>43731</v>
      </c>
      <c r="V5320" s="82">
        <v>43828</v>
      </c>
      <c r="W5320" s="17">
        <v>198</v>
      </c>
      <c r="X5320" s="17" t="str">
        <f t="shared" si="335"/>
        <v>Active</v>
      </c>
      <c r="Y5320" s="17" t="s">
        <v>15616</v>
      </c>
      <c r="Z5320" s="17"/>
    </row>
    <row r="5321" spans="1:26" x14ac:dyDescent="0.25">
      <c r="A5321">
        <v>5320</v>
      </c>
      <c r="B5321" s="17" t="s">
        <v>14512</v>
      </c>
      <c r="C5321" s="17">
        <v>3976</v>
      </c>
      <c r="D5321" s="17" t="str">
        <f>INDEX(Hosts!$A:$O,MATCH(Places!$C5321,Hosts!$A:$A,0),MATCH(Places!D$1,Hosts!$1:$1,0))</f>
        <v>Within an hour</v>
      </c>
      <c r="E5321" s="87">
        <f>INDEX(Hosts!$A:$O,MATCH(Places!$C5321,Hosts!$A:$A,0),MATCH(Places!E$1,Hosts!$1:$1,0))</f>
        <v>1</v>
      </c>
      <c r="F5321" s="87">
        <f>INDEX(Hosts!$A:$O,MATCH(Places!$C5321,Hosts!$A:$A,0),MATCH(Places!F$1,Hosts!$1:$1,0))</f>
        <v>0.97</v>
      </c>
      <c r="G5321" s="17" t="str">
        <f>INDEX(Hosts!$A:$O,MATCH(Places!$C5321,Hosts!$A:$A,0),MATCH(Places!G$1,Hosts!$1:$1,0))</f>
        <v>Yes</v>
      </c>
      <c r="H5321" s="17">
        <v>31</v>
      </c>
      <c r="I5321" s="17" t="str">
        <f>INDEX(Neighborhoods!$A:$C,MATCH(Places!$H5321,Neighborhoods!$A:$A,0),MATCH(Places!I$1,Neighborhoods!$1:$1,0))</f>
        <v>Staten Island</v>
      </c>
      <c r="J5321" s="17" t="str">
        <f>INDEX(Neighborhoods!$A:$C,MATCH(Places!$H5321,Neighborhoods!$A:$A,0),MATCH(Places!J$1,Neighborhoods!$1:$1,0))</f>
        <v>West Brighton</v>
      </c>
      <c r="K5321" s="17" t="s">
        <v>11822</v>
      </c>
      <c r="L5321" s="17" t="str">
        <f t="shared" si="332"/>
        <v>No</v>
      </c>
      <c r="M5321" s="17">
        <v>8</v>
      </c>
      <c r="N5321" s="17" t="str" cm="1">
        <f t="array" ref="N5321">_xlfn.IFS(M5321&lt;=2,"Small",M5321&lt;=5,"Medium",M5321&gt;5,"Large")</f>
        <v>Large</v>
      </c>
      <c r="O5321" s="65">
        <v>149</v>
      </c>
      <c r="P5321" s="87">
        <f t="shared" si="333"/>
        <v>0.03</v>
      </c>
      <c r="Q5321" s="68">
        <v>5</v>
      </c>
      <c r="R5321" s="68" t="str" cm="1">
        <f t="array" ref="R5321">_xlfn.SWITCH(ROUND(Q5321,0),5,"Excellent",4,"Good",3,"Ok","Bad")</f>
        <v>Excellent</v>
      </c>
      <c r="S5321" s="17">
        <v>25</v>
      </c>
      <c r="T5321" s="17" t="str">
        <f t="shared" si="334"/>
        <v>No</v>
      </c>
      <c r="U5321" s="82">
        <v>43752</v>
      </c>
      <c r="V5321" s="82">
        <v>44027</v>
      </c>
      <c r="W5321" s="17">
        <v>262</v>
      </c>
      <c r="X5321" s="17" t="str">
        <f t="shared" si="335"/>
        <v>Active</v>
      </c>
      <c r="Y5321" s="17" t="s">
        <v>15615</v>
      </c>
      <c r="Z5321" s="17"/>
    </row>
    <row r="5322" spans="1:26" x14ac:dyDescent="0.25">
      <c r="A5322">
        <v>5321</v>
      </c>
      <c r="B5322" s="17" t="s">
        <v>14937</v>
      </c>
      <c r="C5322" s="17">
        <v>1655</v>
      </c>
      <c r="D5322" s="17" t="str">
        <f>INDEX(Hosts!$A:$O,MATCH(Places!$C5322,Hosts!$A:$A,0),MATCH(Places!D$1,Hosts!$1:$1,0))</f>
        <v>Within a few hours</v>
      </c>
      <c r="E5322" s="87">
        <f>INDEX(Hosts!$A:$O,MATCH(Places!$C5322,Hosts!$A:$A,0),MATCH(Places!E$1,Hosts!$1:$1,0))</f>
        <v>1</v>
      </c>
      <c r="F5322" s="87">
        <f>INDEX(Hosts!$A:$O,MATCH(Places!$C5322,Hosts!$A:$A,0),MATCH(Places!F$1,Hosts!$1:$1,0))</f>
        <v>0.71</v>
      </c>
      <c r="G5322" s="17" t="str">
        <f>INDEX(Hosts!$A:$O,MATCH(Places!$C5322,Hosts!$A:$A,0),MATCH(Places!G$1,Hosts!$1:$1,0))</f>
        <v>No</v>
      </c>
      <c r="H5322" s="17">
        <v>19</v>
      </c>
      <c r="I5322" s="17" t="str">
        <f>INDEX(Neighborhoods!$A:$C,MATCH(Places!$H5322,Neighborhoods!$A:$A,0),MATCH(Places!I$1,Neighborhoods!$1:$1,0))</f>
        <v>Manhattan</v>
      </c>
      <c r="J5322" s="17" t="str">
        <f>INDEX(Neighborhoods!$A:$C,MATCH(Places!$H5322,Neighborhoods!$A:$A,0),MATCH(Places!J$1,Neighborhoods!$1:$1,0))</f>
        <v>Upper East Side</v>
      </c>
      <c r="K5322" s="17" t="s">
        <v>11822</v>
      </c>
      <c r="L5322" s="17" t="str">
        <f t="shared" si="332"/>
        <v>No</v>
      </c>
      <c r="M5322" s="17">
        <v>2</v>
      </c>
      <c r="N5322" s="17" t="str" cm="1">
        <f t="array" ref="N5322">_xlfn.IFS(M5322&lt;=2,"Small",M5322&lt;=5,"Medium",M5322&gt;5,"Large")</f>
        <v>Small</v>
      </c>
      <c r="O5322" s="65">
        <v>70</v>
      </c>
      <c r="P5322" s="87">
        <f t="shared" si="333"/>
        <v>0.03</v>
      </c>
      <c r="Q5322" s="68">
        <v>4.67</v>
      </c>
      <c r="R5322" s="68" t="str" cm="1">
        <f t="array" ref="R5322">_xlfn.SWITCH(ROUND(Q5322,0),5,"Excellent",4,"Good",3,"Ok","Bad")</f>
        <v>Excellent</v>
      </c>
      <c r="S5322" s="17">
        <v>3</v>
      </c>
      <c r="T5322" s="17" t="str">
        <f t="shared" si="334"/>
        <v>No</v>
      </c>
      <c r="U5322" s="82">
        <v>43751</v>
      </c>
      <c r="V5322" s="82">
        <v>43882</v>
      </c>
      <c r="W5322" s="17">
        <v>0</v>
      </c>
      <c r="X5322" s="17" t="str">
        <f t="shared" si="335"/>
        <v>Inactive</v>
      </c>
      <c r="Y5322" s="17" t="s">
        <v>15616</v>
      </c>
      <c r="Z5322" s="17"/>
    </row>
    <row r="5323" spans="1:26" x14ac:dyDescent="0.25">
      <c r="A5323">
        <v>5322</v>
      </c>
      <c r="B5323" s="17" t="s">
        <v>15385</v>
      </c>
      <c r="C5323" s="17">
        <v>3582</v>
      </c>
      <c r="D5323" s="17" t="str">
        <f>INDEX(Hosts!$A:$O,MATCH(Places!$C5323,Hosts!$A:$A,0),MATCH(Places!D$1,Hosts!$1:$1,0))</f>
        <v>Within a few hours</v>
      </c>
      <c r="E5323" s="87">
        <f>INDEX(Hosts!$A:$O,MATCH(Places!$C5323,Hosts!$A:$A,0),MATCH(Places!E$1,Hosts!$1:$1,0))</f>
        <v>1</v>
      </c>
      <c r="F5323" s="87">
        <f>INDEX(Hosts!$A:$O,MATCH(Places!$C5323,Hosts!$A:$A,0),MATCH(Places!F$1,Hosts!$1:$1,0))</f>
        <v>1</v>
      </c>
      <c r="G5323" s="17" t="str">
        <f>INDEX(Hosts!$A:$O,MATCH(Places!$C5323,Hosts!$A:$A,0),MATCH(Places!G$1,Hosts!$1:$1,0))</f>
        <v>Yes</v>
      </c>
      <c r="H5323" s="17">
        <v>21</v>
      </c>
      <c r="I5323" s="17" t="str">
        <f>INDEX(Neighborhoods!$A:$C,MATCH(Places!$H5323,Neighborhoods!$A:$A,0),MATCH(Places!I$1,Neighborhoods!$1:$1,0))</f>
        <v>Queens</v>
      </c>
      <c r="J5323" s="17" t="str">
        <f>INDEX(Neighborhoods!$A:$C,MATCH(Places!$H5323,Neighborhoods!$A:$A,0),MATCH(Places!J$1,Neighborhoods!$1:$1,0))</f>
        <v>Astoria</v>
      </c>
      <c r="K5323" s="17" t="s">
        <v>1</v>
      </c>
      <c r="L5323" s="17" t="str">
        <f t="shared" si="332"/>
        <v>Yes</v>
      </c>
      <c r="M5323" s="17">
        <v>2</v>
      </c>
      <c r="N5323" s="17" t="str" cm="1">
        <f t="array" ref="N5323">_xlfn.IFS(M5323&lt;=2,"Small",M5323&lt;=5,"Medium",M5323&gt;5,"Large")</f>
        <v>Small</v>
      </c>
      <c r="O5323" s="65">
        <v>60</v>
      </c>
      <c r="P5323" s="87">
        <f t="shared" si="333"/>
        <v>0.03</v>
      </c>
      <c r="Q5323" s="68">
        <v>5</v>
      </c>
      <c r="R5323" s="68" t="str" cm="1">
        <f t="array" ref="R5323">_xlfn.SWITCH(ROUND(Q5323,0),5,"Excellent",4,"Good",3,"Ok","Bad")</f>
        <v>Excellent</v>
      </c>
      <c r="S5323" s="17">
        <v>26</v>
      </c>
      <c r="T5323" s="17" t="str">
        <f t="shared" si="334"/>
        <v>No</v>
      </c>
      <c r="U5323" s="82">
        <v>43732</v>
      </c>
      <c r="V5323" s="82">
        <v>43931</v>
      </c>
      <c r="W5323" s="17">
        <v>14</v>
      </c>
      <c r="X5323" s="17" t="str">
        <f t="shared" si="335"/>
        <v>Active</v>
      </c>
      <c r="Y5323" s="17" t="s">
        <v>15615</v>
      </c>
      <c r="Z5323" s="17"/>
    </row>
    <row r="5324" spans="1:26" x14ac:dyDescent="0.25">
      <c r="A5324">
        <v>5323</v>
      </c>
      <c r="B5324" s="17" t="s">
        <v>14328</v>
      </c>
      <c r="C5324" s="17">
        <v>3747</v>
      </c>
      <c r="D5324" s="17" t="str">
        <f>INDEX(Hosts!$A:$O,MATCH(Places!$C5324,Hosts!$A:$A,0),MATCH(Places!D$1,Hosts!$1:$1,0))</f>
        <v>Within an hour</v>
      </c>
      <c r="E5324" s="87">
        <f>INDEX(Hosts!$A:$O,MATCH(Places!$C5324,Hosts!$A:$A,0),MATCH(Places!E$1,Hosts!$1:$1,0))</f>
        <v>1</v>
      </c>
      <c r="F5324" s="87">
        <f>INDEX(Hosts!$A:$O,MATCH(Places!$C5324,Hosts!$A:$A,0),MATCH(Places!F$1,Hosts!$1:$1,0))</f>
        <v>0.98</v>
      </c>
      <c r="G5324" s="17" t="str">
        <f>INDEX(Hosts!$A:$O,MATCH(Places!$C5324,Hosts!$A:$A,0),MATCH(Places!G$1,Hosts!$1:$1,0))</f>
        <v>No</v>
      </c>
      <c r="H5324" s="17">
        <v>13</v>
      </c>
      <c r="I5324" s="17" t="str">
        <f>INDEX(Neighborhoods!$A:$C,MATCH(Places!$H5324,Neighborhoods!$A:$A,0),MATCH(Places!I$1,Neighborhoods!$1:$1,0))</f>
        <v>Manhattan</v>
      </c>
      <c r="J5324" s="17" t="str">
        <f>INDEX(Neighborhoods!$A:$C,MATCH(Places!$H5324,Neighborhoods!$A:$A,0),MATCH(Places!J$1,Neighborhoods!$1:$1,0))</f>
        <v>Chelsea</v>
      </c>
      <c r="K5324" s="17" t="s">
        <v>11822</v>
      </c>
      <c r="L5324" s="17" t="str">
        <f t="shared" si="332"/>
        <v>No</v>
      </c>
      <c r="M5324" s="17">
        <v>6</v>
      </c>
      <c r="N5324" s="17" t="str" cm="1">
        <f t="array" ref="N5324">_xlfn.IFS(M5324&lt;=2,"Small",M5324&lt;=5,"Medium",M5324&gt;5,"Large")</f>
        <v>Large</v>
      </c>
      <c r="O5324" s="65">
        <v>300</v>
      </c>
      <c r="P5324" s="87">
        <f t="shared" si="333"/>
        <v>0.04</v>
      </c>
      <c r="Q5324" s="68">
        <v>4.88</v>
      </c>
      <c r="R5324" s="68" t="str" cm="1">
        <f t="array" ref="R5324">_xlfn.SWITCH(ROUND(Q5324,0),5,"Excellent",4,"Good",3,"Ok","Bad")</f>
        <v>Excellent</v>
      </c>
      <c r="S5324" s="17">
        <v>33</v>
      </c>
      <c r="T5324" s="17" t="str">
        <f t="shared" si="334"/>
        <v>No</v>
      </c>
      <c r="U5324" s="82">
        <v>43759</v>
      </c>
      <c r="V5324" s="82">
        <v>44047</v>
      </c>
      <c r="W5324" s="17">
        <v>339</v>
      </c>
      <c r="X5324" s="17" t="str">
        <f t="shared" si="335"/>
        <v>Active</v>
      </c>
      <c r="Y5324" s="17" t="s">
        <v>15616</v>
      </c>
      <c r="Z5324" s="17"/>
    </row>
    <row r="5325" spans="1:26" x14ac:dyDescent="0.25">
      <c r="A5325">
        <v>5324</v>
      </c>
      <c r="B5325" s="17" t="s">
        <v>15195</v>
      </c>
      <c r="C5325" s="17">
        <v>3581</v>
      </c>
      <c r="D5325" s="17" t="str">
        <f>INDEX(Hosts!$A:$O,MATCH(Places!$C5325,Hosts!$A:$A,0),MATCH(Places!D$1,Hosts!$1:$1,0))</f>
        <v>Within a day</v>
      </c>
      <c r="E5325" s="87">
        <f>INDEX(Hosts!$A:$O,MATCH(Places!$C5325,Hosts!$A:$A,0),MATCH(Places!E$1,Hosts!$1:$1,0))</f>
        <v>0.5</v>
      </c>
      <c r="F5325" s="87">
        <f>INDEX(Hosts!$A:$O,MATCH(Places!$C5325,Hosts!$A:$A,0),MATCH(Places!F$1,Hosts!$1:$1,0))</f>
        <v>0.96</v>
      </c>
      <c r="G5325" s="17" t="str">
        <f>INDEX(Hosts!$A:$O,MATCH(Places!$C5325,Hosts!$A:$A,0),MATCH(Places!G$1,Hosts!$1:$1,0))</f>
        <v>No</v>
      </c>
      <c r="H5325" s="17">
        <v>16</v>
      </c>
      <c r="I5325" s="17" t="str">
        <f>INDEX(Neighborhoods!$A:$C,MATCH(Places!$H5325,Neighborhoods!$A:$A,0),MATCH(Places!I$1,Neighborhoods!$1:$1,0))</f>
        <v>Manhattan</v>
      </c>
      <c r="J5325" s="17" t="str">
        <f>INDEX(Neighborhoods!$A:$C,MATCH(Places!$H5325,Neighborhoods!$A:$A,0),MATCH(Places!J$1,Neighborhoods!$1:$1,0))</f>
        <v>Harlem</v>
      </c>
      <c r="K5325" s="17" t="s">
        <v>11822</v>
      </c>
      <c r="L5325" s="17" t="str">
        <f t="shared" si="332"/>
        <v>No</v>
      </c>
      <c r="M5325" s="17">
        <v>5</v>
      </c>
      <c r="N5325" s="17" t="str" cm="1">
        <f t="array" ref="N5325">_xlfn.IFS(M5325&lt;=2,"Small",M5325&lt;=5,"Medium",M5325&gt;5,"Large")</f>
        <v>Medium</v>
      </c>
      <c r="O5325" s="65">
        <v>95</v>
      </c>
      <c r="P5325" s="87">
        <f t="shared" si="333"/>
        <v>0.03</v>
      </c>
      <c r="Q5325" s="68">
        <v>4.5</v>
      </c>
      <c r="R5325" s="68" t="str" cm="1">
        <f t="array" ref="R5325">_xlfn.SWITCH(ROUND(Q5325,0),5,"Excellent",4,"Good",3,"Ok","Bad")</f>
        <v>Excellent</v>
      </c>
      <c r="S5325" s="17">
        <v>4</v>
      </c>
      <c r="T5325" s="17" t="str">
        <f t="shared" si="334"/>
        <v>No</v>
      </c>
      <c r="U5325" s="82">
        <v>43752</v>
      </c>
      <c r="V5325" s="82">
        <v>43829</v>
      </c>
      <c r="W5325" s="17">
        <v>180</v>
      </c>
      <c r="X5325" s="17" t="str">
        <f t="shared" si="335"/>
        <v>Active</v>
      </c>
      <c r="Y5325" s="17" t="s">
        <v>15615</v>
      </c>
      <c r="Z5325" s="17"/>
    </row>
    <row r="5326" spans="1:26" x14ac:dyDescent="0.25">
      <c r="A5326">
        <v>5325</v>
      </c>
      <c r="B5326" s="17" t="s">
        <v>14583</v>
      </c>
      <c r="C5326" s="17">
        <v>2951</v>
      </c>
      <c r="D5326" s="17" t="str">
        <f>INDEX(Hosts!$A:$O,MATCH(Places!$C5326,Hosts!$A:$A,0),MATCH(Places!D$1,Hosts!$1:$1,0))</f>
        <v>Within a few hours</v>
      </c>
      <c r="E5326" s="87">
        <f>INDEX(Hosts!$A:$O,MATCH(Places!$C5326,Hosts!$A:$A,0),MATCH(Places!E$1,Hosts!$1:$1,0))</f>
        <v>1</v>
      </c>
      <c r="F5326" s="87">
        <f>INDEX(Hosts!$A:$O,MATCH(Places!$C5326,Hosts!$A:$A,0),MATCH(Places!F$1,Hosts!$1:$1,0))</f>
        <v>1</v>
      </c>
      <c r="G5326" s="17" t="str">
        <f>INDEX(Hosts!$A:$O,MATCH(Places!$C5326,Hosts!$A:$A,0),MATCH(Places!G$1,Hosts!$1:$1,0))</f>
        <v>Yes</v>
      </c>
      <c r="H5326" s="17">
        <v>16</v>
      </c>
      <c r="I5326" s="17" t="str">
        <f>INDEX(Neighborhoods!$A:$C,MATCH(Places!$H5326,Neighborhoods!$A:$A,0),MATCH(Places!I$1,Neighborhoods!$1:$1,0))</f>
        <v>Manhattan</v>
      </c>
      <c r="J5326" s="17" t="str">
        <f>INDEX(Neighborhoods!$A:$C,MATCH(Places!$H5326,Neighborhoods!$A:$A,0),MATCH(Places!J$1,Neighborhoods!$1:$1,0))</f>
        <v>Harlem</v>
      </c>
      <c r="K5326" s="17" t="s">
        <v>1</v>
      </c>
      <c r="L5326" s="17" t="str">
        <f t="shared" si="332"/>
        <v>Yes</v>
      </c>
      <c r="M5326" s="17">
        <v>1</v>
      </c>
      <c r="N5326" s="17" t="str" cm="1">
        <f t="array" ref="N5326">_xlfn.IFS(M5326&lt;=2,"Small",M5326&lt;=5,"Medium",M5326&gt;5,"Large")</f>
        <v>Small</v>
      </c>
      <c r="O5326" s="65">
        <v>39</v>
      </c>
      <c r="P5326" s="87">
        <f t="shared" si="333"/>
        <v>0.03</v>
      </c>
      <c r="Q5326" s="68">
        <v>5</v>
      </c>
      <c r="R5326" s="68" t="str" cm="1">
        <f t="array" ref="R5326">_xlfn.SWITCH(ROUND(Q5326,0),5,"Excellent",4,"Good",3,"Ok","Bad")</f>
        <v>Excellent</v>
      </c>
      <c r="S5326" s="17">
        <v>12</v>
      </c>
      <c r="T5326" s="17" t="str">
        <f t="shared" si="334"/>
        <v>No</v>
      </c>
      <c r="U5326" s="82">
        <v>43755</v>
      </c>
      <c r="V5326" s="82">
        <v>43899</v>
      </c>
      <c r="W5326" s="17">
        <v>178</v>
      </c>
      <c r="X5326" s="17" t="str">
        <f t="shared" si="335"/>
        <v>Active</v>
      </c>
      <c r="Y5326" s="17" t="s">
        <v>15615</v>
      </c>
      <c r="Z5326" s="17"/>
    </row>
    <row r="5327" spans="1:26" x14ac:dyDescent="0.25">
      <c r="A5327">
        <v>5326</v>
      </c>
      <c r="B5327" s="17" t="s">
        <v>13576</v>
      </c>
      <c r="C5327" s="17">
        <v>3858</v>
      </c>
      <c r="D5327" s="17" t="str">
        <f>INDEX(Hosts!$A:$O,MATCH(Places!$C5327,Hosts!$A:$A,0),MATCH(Places!D$1,Hosts!$1:$1,0))</f>
        <v>Within an hour</v>
      </c>
      <c r="E5327" s="87">
        <f>INDEX(Hosts!$A:$O,MATCH(Places!$C5327,Hosts!$A:$A,0),MATCH(Places!E$1,Hosts!$1:$1,0))</f>
        <v>1</v>
      </c>
      <c r="F5327" s="87">
        <f>INDEX(Hosts!$A:$O,MATCH(Places!$C5327,Hosts!$A:$A,0),MATCH(Places!F$1,Hosts!$1:$1,0))</f>
        <v>1</v>
      </c>
      <c r="G5327" s="17" t="str">
        <f>INDEX(Hosts!$A:$O,MATCH(Places!$C5327,Hosts!$A:$A,0),MATCH(Places!G$1,Hosts!$1:$1,0))</f>
        <v>No</v>
      </c>
      <c r="H5327" s="17">
        <v>22</v>
      </c>
      <c r="I5327" s="17" t="str">
        <f>INDEX(Neighborhoods!$A:$C,MATCH(Places!$H5327,Neighborhoods!$A:$A,0),MATCH(Places!I$1,Neighborhoods!$1:$1,0))</f>
        <v>Queens</v>
      </c>
      <c r="J5327" s="17" t="str">
        <f>INDEX(Neighborhoods!$A:$C,MATCH(Places!$H5327,Neighborhoods!$A:$A,0),MATCH(Places!J$1,Neighborhoods!$1:$1,0))</f>
        <v>Flushing</v>
      </c>
      <c r="K5327" s="17" t="s">
        <v>1</v>
      </c>
      <c r="L5327" s="17" t="str">
        <f t="shared" si="332"/>
        <v>Yes</v>
      </c>
      <c r="M5327" s="17">
        <v>2</v>
      </c>
      <c r="N5327" s="17" t="str" cm="1">
        <f t="array" ref="N5327">_xlfn.IFS(M5327&lt;=2,"Small",M5327&lt;=5,"Medium",M5327&gt;5,"Large")</f>
        <v>Small</v>
      </c>
      <c r="O5327" s="65">
        <v>90</v>
      </c>
      <c r="P5327" s="87">
        <f t="shared" si="333"/>
        <v>0.03</v>
      </c>
      <c r="Q5327" s="68">
        <v>4.8</v>
      </c>
      <c r="R5327" s="68" t="str" cm="1">
        <f t="array" ref="R5327">_xlfn.SWITCH(ROUND(Q5327,0),5,"Excellent",4,"Good",3,"Ok","Bad")</f>
        <v>Excellent</v>
      </c>
      <c r="S5327" s="17">
        <v>5</v>
      </c>
      <c r="T5327" s="17" t="str">
        <f t="shared" si="334"/>
        <v>No</v>
      </c>
      <c r="U5327" s="82">
        <v>43730</v>
      </c>
      <c r="V5327" s="82">
        <v>43969</v>
      </c>
      <c r="W5327" s="17">
        <v>330</v>
      </c>
      <c r="X5327" s="17" t="str">
        <f t="shared" si="335"/>
        <v>Active</v>
      </c>
      <c r="Y5327" s="17" t="s">
        <v>15616</v>
      </c>
      <c r="Z5327" s="17"/>
    </row>
    <row r="5328" spans="1:26" x14ac:dyDescent="0.25">
      <c r="A5328">
        <v>5327</v>
      </c>
      <c r="B5328" s="17" t="s">
        <v>15146</v>
      </c>
      <c r="C5328" s="17">
        <v>3858</v>
      </c>
      <c r="D5328" s="17" t="str">
        <f>INDEX(Hosts!$A:$O,MATCH(Places!$C5328,Hosts!$A:$A,0),MATCH(Places!D$1,Hosts!$1:$1,0))</f>
        <v>Within an hour</v>
      </c>
      <c r="E5328" s="87">
        <f>INDEX(Hosts!$A:$O,MATCH(Places!$C5328,Hosts!$A:$A,0),MATCH(Places!E$1,Hosts!$1:$1,0))</f>
        <v>1</v>
      </c>
      <c r="F5328" s="87">
        <f>INDEX(Hosts!$A:$O,MATCH(Places!$C5328,Hosts!$A:$A,0),MATCH(Places!F$1,Hosts!$1:$1,0))</f>
        <v>1</v>
      </c>
      <c r="G5328" s="17" t="str">
        <f>INDEX(Hosts!$A:$O,MATCH(Places!$C5328,Hosts!$A:$A,0),MATCH(Places!G$1,Hosts!$1:$1,0))</f>
        <v>No</v>
      </c>
      <c r="H5328" s="17">
        <v>22</v>
      </c>
      <c r="I5328" s="17" t="str">
        <f>INDEX(Neighborhoods!$A:$C,MATCH(Places!$H5328,Neighborhoods!$A:$A,0),MATCH(Places!I$1,Neighborhoods!$1:$1,0))</f>
        <v>Queens</v>
      </c>
      <c r="J5328" s="17" t="str">
        <f>INDEX(Neighborhoods!$A:$C,MATCH(Places!$H5328,Neighborhoods!$A:$A,0),MATCH(Places!J$1,Neighborhoods!$1:$1,0))</f>
        <v>Flushing</v>
      </c>
      <c r="K5328" s="17" t="s">
        <v>1</v>
      </c>
      <c r="L5328" s="17" t="str">
        <f t="shared" si="332"/>
        <v>Yes</v>
      </c>
      <c r="M5328" s="17">
        <v>2</v>
      </c>
      <c r="N5328" s="17" t="str" cm="1">
        <f t="array" ref="N5328">_xlfn.IFS(M5328&lt;=2,"Small",M5328&lt;=5,"Medium",M5328&gt;5,"Large")</f>
        <v>Small</v>
      </c>
      <c r="O5328" s="65">
        <v>70</v>
      </c>
      <c r="P5328" s="87">
        <f t="shared" si="333"/>
        <v>0.03</v>
      </c>
      <c r="Q5328" s="68">
        <v>4</v>
      </c>
      <c r="R5328" s="68" t="str" cm="1">
        <f t="array" ref="R5328">_xlfn.SWITCH(ROUND(Q5328,0),5,"Excellent",4,"Good",3,"Ok","Bad")</f>
        <v>Good</v>
      </c>
      <c r="S5328" s="17">
        <v>4</v>
      </c>
      <c r="T5328" s="17" t="str">
        <f t="shared" si="334"/>
        <v>No</v>
      </c>
      <c r="U5328" s="82">
        <v>43807</v>
      </c>
      <c r="V5328" s="82">
        <v>43898</v>
      </c>
      <c r="W5328" s="17">
        <v>323</v>
      </c>
      <c r="X5328" s="17" t="str">
        <f t="shared" si="335"/>
        <v>Active</v>
      </c>
      <c r="Y5328" s="17" t="s">
        <v>15616</v>
      </c>
      <c r="Z5328" s="17"/>
    </row>
    <row r="5329" spans="1:26" x14ac:dyDescent="0.25">
      <c r="A5329">
        <v>5328</v>
      </c>
      <c r="B5329" s="17" t="s">
        <v>14912</v>
      </c>
      <c r="C5329" s="17">
        <v>3858</v>
      </c>
      <c r="D5329" s="17" t="str">
        <f>INDEX(Hosts!$A:$O,MATCH(Places!$C5329,Hosts!$A:$A,0),MATCH(Places!D$1,Hosts!$1:$1,0))</f>
        <v>Within an hour</v>
      </c>
      <c r="E5329" s="87">
        <f>INDEX(Hosts!$A:$O,MATCH(Places!$C5329,Hosts!$A:$A,0),MATCH(Places!E$1,Hosts!$1:$1,0))</f>
        <v>1</v>
      </c>
      <c r="F5329" s="87">
        <f>INDEX(Hosts!$A:$O,MATCH(Places!$C5329,Hosts!$A:$A,0),MATCH(Places!F$1,Hosts!$1:$1,0))</f>
        <v>1</v>
      </c>
      <c r="G5329" s="17" t="str">
        <f>INDEX(Hosts!$A:$O,MATCH(Places!$C5329,Hosts!$A:$A,0),MATCH(Places!G$1,Hosts!$1:$1,0))</f>
        <v>No</v>
      </c>
      <c r="H5329" s="17">
        <v>22</v>
      </c>
      <c r="I5329" s="17" t="str">
        <f>INDEX(Neighborhoods!$A:$C,MATCH(Places!$H5329,Neighborhoods!$A:$A,0),MATCH(Places!I$1,Neighborhoods!$1:$1,0))</f>
        <v>Queens</v>
      </c>
      <c r="J5329" s="17" t="str">
        <f>INDEX(Neighborhoods!$A:$C,MATCH(Places!$H5329,Neighborhoods!$A:$A,0),MATCH(Places!J$1,Neighborhoods!$1:$1,0))</f>
        <v>Flushing</v>
      </c>
      <c r="K5329" s="17" t="s">
        <v>1</v>
      </c>
      <c r="L5329" s="17" t="str">
        <f t="shared" si="332"/>
        <v>Yes</v>
      </c>
      <c r="M5329" s="17">
        <v>2</v>
      </c>
      <c r="N5329" s="17" t="str" cm="1">
        <f t="array" ref="N5329">_xlfn.IFS(M5329&lt;=2,"Small",M5329&lt;=5,"Medium",M5329&gt;5,"Large")</f>
        <v>Small</v>
      </c>
      <c r="O5329" s="65">
        <v>49</v>
      </c>
      <c r="P5329" s="87">
        <f t="shared" si="333"/>
        <v>0.03</v>
      </c>
      <c r="Q5329" s="68">
        <v>4.43</v>
      </c>
      <c r="R5329" s="68" t="str" cm="1">
        <f t="array" ref="R5329">_xlfn.SWITCH(ROUND(Q5329,0),5,"Excellent",4,"Good",3,"Ok","Bad")</f>
        <v>Good</v>
      </c>
      <c r="S5329" s="17">
        <v>7</v>
      </c>
      <c r="T5329" s="17" t="str">
        <f t="shared" si="334"/>
        <v>No</v>
      </c>
      <c r="U5329" s="82">
        <v>43736</v>
      </c>
      <c r="V5329" s="82">
        <v>43943</v>
      </c>
      <c r="W5329" s="17">
        <v>289</v>
      </c>
      <c r="X5329" s="17" t="str">
        <f t="shared" si="335"/>
        <v>Active</v>
      </c>
      <c r="Y5329" s="17" t="s">
        <v>15616</v>
      </c>
      <c r="Z5329" s="17"/>
    </row>
    <row r="5330" spans="1:26" x14ac:dyDescent="0.25">
      <c r="A5330">
        <v>5329</v>
      </c>
      <c r="B5330" s="17" t="s">
        <v>13966</v>
      </c>
      <c r="C5330" s="17">
        <v>4009</v>
      </c>
      <c r="D5330" s="17" t="str">
        <f>INDEX(Hosts!$A:$O,MATCH(Places!$C5330,Hosts!$A:$A,0),MATCH(Places!D$1,Hosts!$1:$1,0))</f>
        <v>Within a few hours</v>
      </c>
      <c r="E5330" s="87">
        <f>INDEX(Hosts!$A:$O,MATCH(Places!$C5330,Hosts!$A:$A,0),MATCH(Places!E$1,Hosts!$1:$1,0))</f>
        <v>1</v>
      </c>
      <c r="F5330" s="87">
        <f>INDEX(Hosts!$A:$O,MATCH(Places!$C5330,Hosts!$A:$A,0),MATCH(Places!F$1,Hosts!$1:$1,0))</f>
        <v>0.85</v>
      </c>
      <c r="G5330" s="17" t="str">
        <f>INDEX(Hosts!$A:$O,MATCH(Places!$C5330,Hosts!$A:$A,0),MATCH(Places!G$1,Hosts!$1:$1,0))</f>
        <v>No</v>
      </c>
      <c r="H5330" s="17">
        <v>20</v>
      </c>
      <c r="I5330" s="17" t="str">
        <f>INDEX(Neighborhoods!$A:$C,MATCH(Places!$H5330,Neighborhoods!$A:$A,0),MATCH(Places!I$1,Neighborhoods!$1:$1,0))</f>
        <v>Manhattan</v>
      </c>
      <c r="J5330" s="17" t="str">
        <f>INDEX(Neighborhoods!$A:$C,MATCH(Places!$H5330,Neighborhoods!$A:$A,0),MATCH(Places!J$1,Neighborhoods!$1:$1,0))</f>
        <v>Upper West Side</v>
      </c>
      <c r="K5330" s="17" t="s">
        <v>11822</v>
      </c>
      <c r="L5330" s="17" t="str">
        <f t="shared" si="332"/>
        <v>No</v>
      </c>
      <c r="M5330" s="17">
        <v>10</v>
      </c>
      <c r="N5330" s="17" t="str" cm="1">
        <f t="array" ref="N5330">_xlfn.IFS(M5330&lt;=2,"Small",M5330&lt;=5,"Medium",M5330&gt;5,"Large")</f>
        <v>Large</v>
      </c>
      <c r="O5330" s="65">
        <v>714</v>
      </c>
      <c r="P5330" s="87">
        <f t="shared" si="333"/>
        <v>0.05</v>
      </c>
      <c r="Q5330" s="68">
        <v>5</v>
      </c>
      <c r="R5330" s="68" t="str" cm="1">
        <f t="array" ref="R5330">_xlfn.SWITCH(ROUND(Q5330,0),5,"Excellent",4,"Good",3,"Ok","Bad")</f>
        <v>Excellent</v>
      </c>
      <c r="S5330" s="17">
        <v>3</v>
      </c>
      <c r="T5330" s="17" t="str">
        <f t="shared" si="334"/>
        <v>No</v>
      </c>
      <c r="U5330" s="82">
        <v>43739</v>
      </c>
      <c r="V5330" s="82">
        <v>44050</v>
      </c>
      <c r="W5330" s="17">
        <v>306</v>
      </c>
      <c r="X5330" s="17" t="str">
        <f t="shared" si="335"/>
        <v>Active</v>
      </c>
      <c r="Y5330" s="17" t="s">
        <v>15615</v>
      </c>
      <c r="Z5330" s="17"/>
    </row>
    <row r="5331" spans="1:26" x14ac:dyDescent="0.25">
      <c r="A5331">
        <v>5330</v>
      </c>
      <c r="B5331" s="17" t="s">
        <v>13144</v>
      </c>
      <c r="C5331" s="17">
        <v>2809</v>
      </c>
      <c r="D5331" s="17" t="str">
        <f>INDEX(Hosts!$A:$O,MATCH(Places!$C5331,Hosts!$A:$A,0),MATCH(Places!D$1,Hosts!$1:$1,0))</f>
        <v>Within an hour</v>
      </c>
      <c r="E5331" s="87">
        <f>INDEX(Hosts!$A:$O,MATCH(Places!$C5331,Hosts!$A:$A,0),MATCH(Places!E$1,Hosts!$1:$1,0))</f>
        <v>1</v>
      </c>
      <c r="F5331" s="87">
        <f>INDEX(Hosts!$A:$O,MATCH(Places!$C5331,Hosts!$A:$A,0),MATCH(Places!F$1,Hosts!$1:$1,0))</f>
        <v>1</v>
      </c>
      <c r="G5331" s="17" t="str">
        <f>INDEX(Hosts!$A:$O,MATCH(Places!$C5331,Hosts!$A:$A,0),MATCH(Places!G$1,Hosts!$1:$1,0))</f>
        <v>Yes</v>
      </c>
      <c r="H5331" s="17">
        <v>13</v>
      </c>
      <c r="I5331" s="17" t="str">
        <f>INDEX(Neighborhoods!$A:$C,MATCH(Places!$H5331,Neighborhoods!$A:$A,0),MATCH(Places!I$1,Neighborhoods!$1:$1,0))</f>
        <v>Manhattan</v>
      </c>
      <c r="J5331" s="17" t="str">
        <f>INDEX(Neighborhoods!$A:$C,MATCH(Places!$H5331,Neighborhoods!$A:$A,0),MATCH(Places!J$1,Neighborhoods!$1:$1,0))</f>
        <v>Chelsea</v>
      </c>
      <c r="K5331" s="17" t="s">
        <v>11822</v>
      </c>
      <c r="L5331" s="17" t="str">
        <f t="shared" si="332"/>
        <v>No</v>
      </c>
      <c r="M5331" s="17">
        <v>4</v>
      </c>
      <c r="N5331" s="17" t="str" cm="1">
        <f t="array" ref="N5331">_xlfn.IFS(M5331&lt;=2,"Small",M5331&lt;=5,"Medium",M5331&gt;5,"Large")</f>
        <v>Medium</v>
      </c>
      <c r="O5331" s="65">
        <v>143</v>
      </c>
      <c r="P5331" s="87">
        <f t="shared" si="333"/>
        <v>0.03</v>
      </c>
      <c r="Q5331" s="68">
        <v>4.83</v>
      </c>
      <c r="R5331" s="68" t="str" cm="1">
        <f t="array" ref="R5331">_xlfn.SWITCH(ROUND(Q5331,0),5,"Excellent",4,"Good",3,"Ok","Bad")</f>
        <v>Excellent</v>
      </c>
      <c r="S5331" s="17">
        <v>29</v>
      </c>
      <c r="T5331" s="17" t="str">
        <f t="shared" si="334"/>
        <v>No</v>
      </c>
      <c r="U5331" s="82">
        <v>43739</v>
      </c>
      <c r="V5331" s="82">
        <v>44047</v>
      </c>
      <c r="W5331" s="17">
        <v>65</v>
      </c>
      <c r="X5331" s="17" t="str">
        <f t="shared" si="335"/>
        <v>Active</v>
      </c>
      <c r="Y5331" s="17" t="s">
        <v>15616</v>
      </c>
      <c r="Z5331" s="17"/>
    </row>
    <row r="5332" spans="1:26" x14ac:dyDescent="0.25">
      <c r="A5332">
        <v>5331</v>
      </c>
      <c r="B5332" s="17" t="s">
        <v>13441</v>
      </c>
      <c r="C5332" s="17">
        <v>1562</v>
      </c>
      <c r="D5332" s="17" t="str">
        <f>INDEX(Hosts!$A:$O,MATCH(Places!$C5332,Hosts!$A:$A,0),MATCH(Places!D$1,Hosts!$1:$1,0))</f>
        <v>Within a few hours</v>
      </c>
      <c r="E5332" s="87">
        <f>INDEX(Hosts!$A:$O,MATCH(Places!$C5332,Hosts!$A:$A,0),MATCH(Places!E$1,Hosts!$1:$1,0))</f>
        <v>1</v>
      </c>
      <c r="F5332" s="87">
        <f>INDEX(Hosts!$A:$O,MATCH(Places!$C5332,Hosts!$A:$A,0),MATCH(Places!F$1,Hosts!$1:$1,0))</f>
        <v>1</v>
      </c>
      <c r="G5332" s="17" t="str">
        <f>INDEX(Hosts!$A:$O,MATCH(Places!$C5332,Hosts!$A:$A,0),MATCH(Places!G$1,Hosts!$1:$1,0))</f>
        <v>No</v>
      </c>
      <c r="H5332" s="17">
        <v>17</v>
      </c>
      <c r="I5332" s="17" t="str">
        <f>INDEX(Neighborhoods!$A:$C,MATCH(Places!$H5332,Neighborhoods!$A:$A,0),MATCH(Places!I$1,Neighborhoods!$1:$1,0))</f>
        <v>Manhattan</v>
      </c>
      <c r="J5332" s="17" t="str">
        <f>INDEX(Neighborhoods!$A:$C,MATCH(Places!$H5332,Neighborhoods!$A:$A,0),MATCH(Places!J$1,Neighborhoods!$1:$1,0))</f>
        <v>Hell's Kitchen</v>
      </c>
      <c r="K5332" s="17" t="s">
        <v>1</v>
      </c>
      <c r="L5332" s="17" t="str">
        <f t="shared" si="332"/>
        <v>Yes</v>
      </c>
      <c r="M5332" s="17">
        <v>2</v>
      </c>
      <c r="N5332" s="17" t="str" cm="1">
        <f t="array" ref="N5332">_xlfn.IFS(M5332&lt;=2,"Small",M5332&lt;=5,"Medium",M5332&gt;5,"Large")</f>
        <v>Small</v>
      </c>
      <c r="O5332" s="65">
        <v>175</v>
      </c>
      <c r="P5332" s="87">
        <f t="shared" si="333"/>
        <v>0.03</v>
      </c>
      <c r="Q5332" s="68">
        <v>4.67</v>
      </c>
      <c r="R5332" s="68" t="str" cm="1">
        <f t="array" ref="R5332">_xlfn.SWITCH(ROUND(Q5332,0),5,"Excellent",4,"Good",3,"Ok","Bad")</f>
        <v>Excellent</v>
      </c>
      <c r="S5332" s="17">
        <v>3</v>
      </c>
      <c r="T5332" s="17" t="str">
        <f t="shared" si="334"/>
        <v>No</v>
      </c>
      <c r="U5332" s="82">
        <v>43774</v>
      </c>
      <c r="V5332" s="82">
        <v>43808</v>
      </c>
      <c r="W5332" s="17">
        <v>365</v>
      </c>
      <c r="X5332" s="17" t="str">
        <f t="shared" si="335"/>
        <v>Active</v>
      </c>
      <c r="Y5332" s="17" t="s">
        <v>15616</v>
      </c>
      <c r="Z5332" s="17"/>
    </row>
    <row r="5333" spans="1:26" x14ac:dyDescent="0.25">
      <c r="A5333">
        <v>5332</v>
      </c>
      <c r="B5333" s="17" t="s">
        <v>13911</v>
      </c>
      <c r="C5333" s="17">
        <v>3285</v>
      </c>
      <c r="D5333" s="17" t="str">
        <f>INDEX(Hosts!$A:$O,MATCH(Places!$C5333,Hosts!$A:$A,0),MATCH(Places!D$1,Hosts!$1:$1,0))</f>
        <v>Within an hour</v>
      </c>
      <c r="E5333" s="87">
        <f>INDEX(Hosts!$A:$O,MATCH(Places!$C5333,Hosts!$A:$A,0),MATCH(Places!E$1,Hosts!$1:$1,0))</f>
        <v>0.94</v>
      </c>
      <c r="F5333" s="87">
        <f>INDEX(Hosts!$A:$O,MATCH(Places!$C5333,Hosts!$A:$A,0),MATCH(Places!F$1,Hosts!$1:$1,0))</f>
        <v>0.92</v>
      </c>
      <c r="G5333" s="17" t="str">
        <f>INDEX(Hosts!$A:$O,MATCH(Places!$C5333,Hosts!$A:$A,0),MATCH(Places!G$1,Hosts!$1:$1,0))</f>
        <v>No</v>
      </c>
      <c r="H5333" s="17">
        <v>11</v>
      </c>
      <c r="I5333" s="17" t="str">
        <f>INDEX(Neighborhoods!$A:$C,MATCH(Places!$H5333,Neighborhoods!$A:$A,0),MATCH(Places!I$1,Neighborhoods!$1:$1,0))</f>
        <v>Brooklyn</v>
      </c>
      <c r="J5333" s="17" t="str">
        <f>INDEX(Neighborhoods!$A:$C,MATCH(Places!$H5333,Neighborhoods!$A:$A,0),MATCH(Places!J$1,Neighborhoods!$1:$1,0))</f>
        <v>Greenpoint</v>
      </c>
      <c r="K5333" s="17" t="s">
        <v>11822</v>
      </c>
      <c r="L5333" s="17" t="str">
        <f t="shared" si="332"/>
        <v>No</v>
      </c>
      <c r="M5333" s="17">
        <v>2</v>
      </c>
      <c r="N5333" s="17" t="str" cm="1">
        <f t="array" ref="N5333">_xlfn.IFS(M5333&lt;=2,"Small",M5333&lt;=5,"Medium",M5333&gt;5,"Large")</f>
        <v>Small</v>
      </c>
      <c r="O5333" s="65">
        <v>140</v>
      </c>
      <c r="P5333" s="87">
        <f t="shared" si="333"/>
        <v>0.03</v>
      </c>
      <c r="Q5333" s="68">
        <v>4.67</v>
      </c>
      <c r="R5333" s="68" t="str" cm="1">
        <f t="array" ref="R5333">_xlfn.SWITCH(ROUND(Q5333,0),5,"Excellent",4,"Good",3,"Ok","Bad")</f>
        <v>Excellent</v>
      </c>
      <c r="S5333" s="17">
        <v>3</v>
      </c>
      <c r="T5333" s="17" t="str">
        <f t="shared" si="334"/>
        <v>No</v>
      </c>
      <c r="U5333" s="82">
        <v>43730</v>
      </c>
      <c r="V5333" s="82">
        <v>43831</v>
      </c>
      <c r="W5333" s="17">
        <v>175</v>
      </c>
      <c r="X5333" s="17" t="str">
        <f t="shared" si="335"/>
        <v>Active</v>
      </c>
      <c r="Y5333" s="17" t="s">
        <v>15615</v>
      </c>
      <c r="Z5333" s="17"/>
    </row>
    <row r="5334" spans="1:26" x14ac:dyDescent="0.25">
      <c r="A5334">
        <v>5333</v>
      </c>
      <c r="B5334" s="17" t="s">
        <v>14791</v>
      </c>
      <c r="C5334" s="17">
        <v>3783</v>
      </c>
      <c r="D5334" s="17" t="str">
        <f>INDEX(Hosts!$A:$O,MATCH(Places!$C5334,Hosts!$A:$A,0),MATCH(Places!D$1,Hosts!$1:$1,0))</f>
        <v>Within an hour</v>
      </c>
      <c r="E5334" s="87">
        <f>INDEX(Hosts!$A:$O,MATCH(Places!$C5334,Hosts!$A:$A,0),MATCH(Places!E$1,Hosts!$1:$1,0))</f>
        <v>1</v>
      </c>
      <c r="F5334" s="87">
        <f>INDEX(Hosts!$A:$O,MATCH(Places!$C5334,Hosts!$A:$A,0),MATCH(Places!F$1,Hosts!$1:$1,0))</f>
        <v>1</v>
      </c>
      <c r="G5334" s="17" t="str">
        <f>INDEX(Hosts!$A:$O,MATCH(Places!$C5334,Hosts!$A:$A,0),MATCH(Places!G$1,Hosts!$1:$1,0))</f>
        <v>Yes</v>
      </c>
      <c r="H5334" s="17">
        <v>24</v>
      </c>
      <c r="I5334" s="17" t="str">
        <f>INDEX(Neighborhoods!$A:$C,MATCH(Places!$H5334,Neighborhoods!$A:$A,0),MATCH(Places!I$1,Neighborhoods!$1:$1,0))</f>
        <v>Queens</v>
      </c>
      <c r="J5334" s="17" t="str">
        <f>INDEX(Neighborhoods!$A:$C,MATCH(Places!$H5334,Neighborhoods!$A:$A,0),MATCH(Places!J$1,Neighborhoods!$1:$1,0))</f>
        <v>Long Island City</v>
      </c>
      <c r="K5334" s="17" t="s">
        <v>1</v>
      </c>
      <c r="L5334" s="17" t="str">
        <f t="shared" si="332"/>
        <v>Yes</v>
      </c>
      <c r="M5334" s="17">
        <v>2</v>
      </c>
      <c r="N5334" s="17" t="str" cm="1">
        <f t="array" ref="N5334">_xlfn.IFS(M5334&lt;=2,"Small",M5334&lt;=5,"Medium",M5334&gt;5,"Large")</f>
        <v>Small</v>
      </c>
      <c r="O5334" s="65">
        <v>32</v>
      </c>
      <c r="P5334" s="87">
        <f t="shared" si="333"/>
        <v>0.03</v>
      </c>
      <c r="Q5334" s="68">
        <v>5</v>
      </c>
      <c r="R5334" s="68" t="str" cm="1">
        <f t="array" ref="R5334">_xlfn.SWITCH(ROUND(Q5334,0),5,"Excellent",4,"Good",3,"Ok","Bad")</f>
        <v>Excellent</v>
      </c>
      <c r="S5334" s="17">
        <v>8</v>
      </c>
      <c r="T5334" s="17" t="str">
        <f t="shared" si="334"/>
        <v>No</v>
      </c>
      <c r="U5334" s="82">
        <v>43753</v>
      </c>
      <c r="V5334" s="82">
        <v>43962</v>
      </c>
      <c r="W5334" s="17">
        <v>0</v>
      </c>
      <c r="X5334" s="17" t="str">
        <f t="shared" si="335"/>
        <v>Inactive</v>
      </c>
      <c r="Y5334" s="17" t="s">
        <v>15616</v>
      </c>
      <c r="Z5334" s="17"/>
    </row>
    <row r="5335" spans="1:26" x14ac:dyDescent="0.25">
      <c r="A5335">
        <v>5334</v>
      </c>
      <c r="B5335" s="17" t="s">
        <v>14027</v>
      </c>
      <c r="C5335" s="17">
        <v>2738</v>
      </c>
      <c r="D5335" s="17" t="str">
        <f>INDEX(Hosts!$A:$O,MATCH(Places!$C5335,Hosts!$A:$A,0),MATCH(Places!D$1,Hosts!$1:$1,0))</f>
        <v>Within an hour</v>
      </c>
      <c r="E5335" s="87">
        <f>INDEX(Hosts!$A:$O,MATCH(Places!$C5335,Hosts!$A:$A,0),MATCH(Places!E$1,Hosts!$1:$1,0))</f>
        <v>1</v>
      </c>
      <c r="F5335" s="87">
        <f>INDEX(Hosts!$A:$O,MATCH(Places!$C5335,Hosts!$A:$A,0),MATCH(Places!F$1,Hosts!$1:$1,0))</f>
        <v>0.98</v>
      </c>
      <c r="G5335" s="17" t="str">
        <f>INDEX(Hosts!$A:$O,MATCH(Places!$C5335,Hosts!$A:$A,0),MATCH(Places!G$1,Hosts!$1:$1,0))</f>
        <v>Yes</v>
      </c>
      <c r="H5335" s="17">
        <v>14</v>
      </c>
      <c r="I5335" s="17" t="str">
        <f>INDEX(Neighborhoods!$A:$C,MATCH(Places!$H5335,Neighborhoods!$A:$A,0),MATCH(Places!I$1,Neighborhoods!$1:$1,0))</f>
        <v>Manhattan</v>
      </c>
      <c r="J5335" s="17" t="str">
        <f>INDEX(Neighborhoods!$A:$C,MATCH(Places!$H5335,Neighborhoods!$A:$A,0),MATCH(Places!J$1,Neighborhoods!$1:$1,0))</f>
        <v>East Harlem</v>
      </c>
      <c r="K5335" s="17" t="s">
        <v>1</v>
      </c>
      <c r="L5335" s="17" t="str">
        <f t="shared" si="332"/>
        <v>Yes</v>
      </c>
      <c r="M5335" s="17">
        <v>1</v>
      </c>
      <c r="N5335" s="17" t="str" cm="1">
        <f t="array" ref="N5335">_xlfn.IFS(M5335&lt;=2,"Small",M5335&lt;=5,"Medium",M5335&gt;5,"Large")</f>
        <v>Small</v>
      </c>
      <c r="O5335" s="65">
        <v>40</v>
      </c>
      <c r="P5335" s="87">
        <f t="shared" si="333"/>
        <v>0.03</v>
      </c>
      <c r="Q5335" s="68">
        <v>5</v>
      </c>
      <c r="R5335" s="68" t="str" cm="1">
        <f t="array" ref="R5335">_xlfn.SWITCH(ROUND(Q5335,0),5,"Excellent",4,"Good",3,"Ok","Bad")</f>
        <v>Excellent</v>
      </c>
      <c r="S5335" s="17">
        <v>8</v>
      </c>
      <c r="T5335" s="17" t="str">
        <f t="shared" si="334"/>
        <v>No</v>
      </c>
      <c r="U5335" s="82">
        <v>43738</v>
      </c>
      <c r="V5335" s="82">
        <v>43888</v>
      </c>
      <c r="W5335" s="17">
        <v>0</v>
      </c>
      <c r="X5335" s="17" t="str">
        <f t="shared" si="335"/>
        <v>Inactive</v>
      </c>
      <c r="Y5335" s="17" t="s">
        <v>15616</v>
      </c>
      <c r="Z5335" s="17"/>
    </row>
    <row r="5336" spans="1:26" x14ac:dyDescent="0.25">
      <c r="A5336">
        <v>5335</v>
      </c>
      <c r="B5336" s="17" t="s">
        <v>13831</v>
      </c>
      <c r="C5336" s="17">
        <v>3342</v>
      </c>
      <c r="D5336" s="17" t="str">
        <f>INDEX(Hosts!$A:$O,MATCH(Places!$C5336,Hosts!$A:$A,0),MATCH(Places!D$1,Hosts!$1:$1,0))</f>
        <v>Within a few hours</v>
      </c>
      <c r="E5336" s="87">
        <f>INDEX(Hosts!$A:$O,MATCH(Places!$C5336,Hosts!$A:$A,0),MATCH(Places!E$1,Hosts!$1:$1,0))</f>
        <v>1</v>
      </c>
      <c r="F5336" s="87">
        <f>INDEX(Hosts!$A:$O,MATCH(Places!$C5336,Hosts!$A:$A,0),MATCH(Places!F$1,Hosts!$1:$1,0))</f>
        <v>1</v>
      </c>
      <c r="G5336" s="17" t="str">
        <f>INDEX(Hosts!$A:$O,MATCH(Places!$C5336,Hosts!$A:$A,0),MATCH(Places!G$1,Hosts!$1:$1,0))</f>
        <v>Yes</v>
      </c>
      <c r="H5336" s="17">
        <v>8</v>
      </c>
      <c r="I5336" s="17" t="str">
        <f>INDEX(Neighborhoods!$A:$C,MATCH(Places!$H5336,Neighborhoods!$A:$A,0),MATCH(Places!I$1,Neighborhoods!$1:$1,0))</f>
        <v>Brooklyn</v>
      </c>
      <c r="J5336" s="17" t="str">
        <f>INDEX(Neighborhoods!$A:$C,MATCH(Places!$H5336,Neighborhoods!$A:$A,0),MATCH(Places!J$1,Neighborhoods!$1:$1,0))</f>
        <v>Bushwick</v>
      </c>
      <c r="K5336" s="17" t="s">
        <v>1</v>
      </c>
      <c r="L5336" s="17" t="str">
        <f t="shared" si="332"/>
        <v>Yes</v>
      </c>
      <c r="M5336" s="17">
        <v>2</v>
      </c>
      <c r="N5336" s="17" t="str" cm="1">
        <f t="array" ref="N5336">_xlfn.IFS(M5336&lt;=2,"Small",M5336&lt;=5,"Medium",M5336&gt;5,"Large")</f>
        <v>Small</v>
      </c>
      <c r="O5336" s="65">
        <v>40</v>
      </c>
      <c r="P5336" s="87">
        <f t="shared" si="333"/>
        <v>0.03</v>
      </c>
      <c r="Q5336" s="68">
        <v>4.33</v>
      </c>
      <c r="R5336" s="68" t="str" cm="1">
        <f t="array" ref="R5336">_xlfn.SWITCH(ROUND(Q5336,0),5,"Excellent",4,"Good",3,"Ok","Bad")</f>
        <v>Good</v>
      </c>
      <c r="S5336" s="17">
        <v>6</v>
      </c>
      <c r="T5336" s="17" t="str">
        <f t="shared" si="334"/>
        <v>No</v>
      </c>
      <c r="U5336" s="82">
        <v>43752</v>
      </c>
      <c r="V5336" s="82">
        <v>43919</v>
      </c>
      <c r="W5336" s="17">
        <v>364</v>
      </c>
      <c r="X5336" s="17" t="str">
        <f t="shared" si="335"/>
        <v>Active</v>
      </c>
      <c r="Y5336" s="17" t="s">
        <v>15615</v>
      </c>
      <c r="Z5336" s="17"/>
    </row>
    <row r="5337" spans="1:26" x14ac:dyDescent="0.25">
      <c r="A5337">
        <v>5336</v>
      </c>
      <c r="B5337" s="17" t="s">
        <v>13869</v>
      </c>
      <c r="C5337" s="17">
        <v>3690</v>
      </c>
      <c r="D5337" s="17" t="str">
        <f>INDEX(Hosts!$A:$O,MATCH(Places!$C5337,Hosts!$A:$A,0),MATCH(Places!D$1,Hosts!$1:$1,0))</f>
        <v>Within a day</v>
      </c>
      <c r="E5337" s="87">
        <f>INDEX(Hosts!$A:$O,MATCH(Places!$C5337,Hosts!$A:$A,0),MATCH(Places!E$1,Hosts!$1:$1,0))</f>
        <v>0.52</v>
      </c>
      <c r="F5337" s="87">
        <f>INDEX(Hosts!$A:$O,MATCH(Places!$C5337,Hosts!$A:$A,0),MATCH(Places!F$1,Hosts!$1:$1,0))</f>
        <v>1</v>
      </c>
      <c r="G5337" s="17" t="str">
        <f>INDEX(Hosts!$A:$O,MATCH(Places!$C5337,Hosts!$A:$A,0),MATCH(Places!G$1,Hosts!$1:$1,0))</f>
        <v>No</v>
      </c>
      <c r="H5337" s="17">
        <v>17</v>
      </c>
      <c r="I5337" s="17" t="str">
        <f>INDEX(Neighborhoods!$A:$C,MATCH(Places!$H5337,Neighborhoods!$A:$A,0),MATCH(Places!I$1,Neighborhoods!$1:$1,0))</f>
        <v>Manhattan</v>
      </c>
      <c r="J5337" s="17" t="str">
        <f>INDEX(Neighborhoods!$A:$C,MATCH(Places!$H5337,Neighborhoods!$A:$A,0),MATCH(Places!J$1,Neighborhoods!$1:$1,0))</f>
        <v>Hell's Kitchen</v>
      </c>
      <c r="K5337" s="17" t="s">
        <v>11822</v>
      </c>
      <c r="L5337" s="17" t="str">
        <f t="shared" si="332"/>
        <v>No</v>
      </c>
      <c r="M5337" s="17">
        <v>6</v>
      </c>
      <c r="N5337" s="17" t="str" cm="1">
        <f t="array" ref="N5337">_xlfn.IFS(M5337&lt;=2,"Small",M5337&lt;=5,"Medium",M5337&gt;5,"Large")</f>
        <v>Large</v>
      </c>
      <c r="O5337" s="65">
        <v>389</v>
      </c>
      <c r="P5337" s="87">
        <f t="shared" si="333"/>
        <v>0.04</v>
      </c>
      <c r="Q5337" s="68">
        <v>4.58</v>
      </c>
      <c r="R5337" s="68" t="str" cm="1">
        <f t="array" ref="R5337">_xlfn.SWITCH(ROUND(Q5337,0),5,"Excellent",4,"Good",3,"Ok","Bad")</f>
        <v>Excellent</v>
      </c>
      <c r="S5337" s="17">
        <v>24</v>
      </c>
      <c r="T5337" s="17" t="str">
        <f t="shared" si="334"/>
        <v>No</v>
      </c>
      <c r="U5337" s="82">
        <v>43733</v>
      </c>
      <c r="V5337" s="82">
        <v>43907</v>
      </c>
      <c r="W5337" s="17">
        <v>346</v>
      </c>
      <c r="X5337" s="17" t="str">
        <f t="shared" si="335"/>
        <v>Active</v>
      </c>
      <c r="Y5337" s="17" t="s">
        <v>15616</v>
      </c>
      <c r="Z5337" s="17"/>
    </row>
    <row r="5338" spans="1:26" x14ac:dyDescent="0.25">
      <c r="A5338">
        <v>5337</v>
      </c>
      <c r="B5338" s="17" t="s">
        <v>13897</v>
      </c>
      <c r="C5338" s="17">
        <v>3562</v>
      </c>
      <c r="D5338" s="17" t="str">
        <f>INDEX(Hosts!$A:$O,MATCH(Places!$C5338,Hosts!$A:$A,0),MATCH(Places!D$1,Hosts!$1:$1,0))</f>
        <v>Within an hour</v>
      </c>
      <c r="E5338" s="87">
        <f>INDEX(Hosts!$A:$O,MATCH(Places!$C5338,Hosts!$A:$A,0),MATCH(Places!E$1,Hosts!$1:$1,0))</f>
        <v>1</v>
      </c>
      <c r="F5338" s="87">
        <f>INDEX(Hosts!$A:$O,MATCH(Places!$C5338,Hosts!$A:$A,0),MATCH(Places!F$1,Hosts!$1:$1,0))</f>
        <v>0.49</v>
      </c>
      <c r="G5338" s="17" t="str">
        <f>INDEX(Hosts!$A:$O,MATCH(Places!$C5338,Hosts!$A:$A,0),MATCH(Places!G$1,Hosts!$1:$1,0))</f>
        <v>No</v>
      </c>
      <c r="H5338" s="17">
        <v>15</v>
      </c>
      <c r="I5338" s="17" t="str">
        <f>INDEX(Neighborhoods!$A:$C,MATCH(Places!$H5338,Neighborhoods!$A:$A,0),MATCH(Places!I$1,Neighborhoods!$1:$1,0))</f>
        <v>Manhattan</v>
      </c>
      <c r="J5338" s="17" t="str">
        <f>INDEX(Neighborhoods!$A:$C,MATCH(Places!$H5338,Neighborhoods!$A:$A,0),MATCH(Places!J$1,Neighborhoods!$1:$1,0))</f>
        <v>East Village</v>
      </c>
      <c r="K5338" s="17" t="s">
        <v>1</v>
      </c>
      <c r="L5338" s="17" t="str">
        <f t="shared" si="332"/>
        <v>Yes</v>
      </c>
      <c r="M5338" s="17">
        <v>1</v>
      </c>
      <c r="N5338" s="17" t="str" cm="1">
        <f t="array" ref="N5338">_xlfn.IFS(M5338&lt;=2,"Small",M5338&lt;=5,"Medium",M5338&gt;5,"Large")</f>
        <v>Small</v>
      </c>
      <c r="O5338" s="65">
        <v>70</v>
      </c>
      <c r="P5338" s="87">
        <f t="shared" si="333"/>
        <v>0.03</v>
      </c>
      <c r="Q5338" s="68">
        <v>4.5</v>
      </c>
      <c r="R5338" s="68" t="str" cm="1">
        <f t="array" ref="R5338">_xlfn.SWITCH(ROUND(Q5338,0),5,"Excellent",4,"Good",3,"Ok","Bad")</f>
        <v>Excellent</v>
      </c>
      <c r="S5338" s="17">
        <v>12</v>
      </c>
      <c r="T5338" s="17" t="str">
        <f t="shared" si="334"/>
        <v>No</v>
      </c>
      <c r="U5338" s="82">
        <v>43744</v>
      </c>
      <c r="V5338" s="82">
        <v>43848</v>
      </c>
      <c r="W5338" s="17">
        <v>365</v>
      </c>
      <c r="X5338" s="17" t="str">
        <f t="shared" si="335"/>
        <v>Active</v>
      </c>
      <c r="Y5338" s="17" t="s">
        <v>15615</v>
      </c>
      <c r="Z5338" s="17"/>
    </row>
    <row r="5339" spans="1:26" x14ac:dyDescent="0.25">
      <c r="A5339">
        <v>5338</v>
      </c>
      <c r="B5339" s="17" t="s">
        <v>14359</v>
      </c>
      <c r="C5339" s="17">
        <v>4012</v>
      </c>
      <c r="D5339" s="17" t="str">
        <f>INDEX(Hosts!$A:$O,MATCH(Places!$C5339,Hosts!$A:$A,0),MATCH(Places!D$1,Hosts!$1:$1,0))</f>
        <v>Within an hour</v>
      </c>
      <c r="E5339" s="87">
        <f>INDEX(Hosts!$A:$O,MATCH(Places!$C5339,Hosts!$A:$A,0),MATCH(Places!E$1,Hosts!$1:$1,0))</f>
        <v>1</v>
      </c>
      <c r="F5339" s="87">
        <f>INDEX(Hosts!$A:$O,MATCH(Places!$C5339,Hosts!$A:$A,0),MATCH(Places!F$1,Hosts!$1:$1,0))</f>
        <v>1</v>
      </c>
      <c r="G5339" s="17" t="str">
        <f>INDEX(Hosts!$A:$O,MATCH(Places!$C5339,Hosts!$A:$A,0),MATCH(Places!G$1,Hosts!$1:$1,0))</f>
        <v>Yes</v>
      </c>
      <c r="H5339" s="17">
        <v>13</v>
      </c>
      <c r="I5339" s="17" t="str">
        <f>INDEX(Neighborhoods!$A:$C,MATCH(Places!$H5339,Neighborhoods!$A:$A,0),MATCH(Places!I$1,Neighborhoods!$1:$1,0))</f>
        <v>Manhattan</v>
      </c>
      <c r="J5339" s="17" t="str">
        <f>INDEX(Neighborhoods!$A:$C,MATCH(Places!$H5339,Neighborhoods!$A:$A,0),MATCH(Places!J$1,Neighborhoods!$1:$1,0))</f>
        <v>Chelsea</v>
      </c>
      <c r="K5339" s="17" t="s">
        <v>11822</v>
      </c>
      <c r="L5339" s="17" t="str">
        <f t="shared" si="332"/>
        <v>No</v>
      </c>
      <c r="M5339" s="17">
        <v>4</v>
      </c>
      <c r="N5339" s="17" t="str" cm="1">
        <f t="array" ref="N5339">_xlfn.IFS(M5339&lt;=2,"Small",M5339&lt;=5,"Medium",M5339&gt;5,"Large")</f>
        <v>Medium</v>
      </c>
      <c r="O5339" s="65">
        <v>290</v>
      </c>
      <c r="P5339" s="87">
        <f t="shared" si="333"/>
        <v>0.04</v>
      </c>
      <c r="Q5339" s="68">
        <v>5</v>
      </c>
      <c r="R5339" s="68" t="str" cm="1">
        <f t="array" ref="R5339">_xlfn.SWITCH(ROUND(Q5339,0),5,"Excellent",4,"Good",3,"Ok","Bad")</f>
        <v>Excellent</v>
      </c>
      <c r="S5339" s="17">
        <v>24</v>
      </c>
      <c r="T5339" s="17" t="str">
        <f t="shared" si="334"/>
        <v>No</v>
      </c>
      <c r="U5339" s="82">
        <v>43757</v>
      </c>
      <c r="V5339" s="82">
        <v>44054</v>
      </c>
      <c r="W5339" s="17">
        <v>59</v>
      </c>
      <c r="X5339" s="17" t="str">
        <f t="shared" si="335"/>
        <v>Active</v>
      </c>
      <c r="Y5339" s="17" t="s">
        <v>15616</v>
      </c>
      <c r="Z5339" s="17"/>
    </row>
    <row r="5340" spans="1:26" x14ac:dyDescent="0.25">
      <c r="A5340">
        <v>5339</v>
      </c>
      <c r="B5340" s="17" t="s">
        <v>13236</v>
      </c>
      <c r="C5340" s="17">
        <v>3719</v>
      </c>
      <c r="D5340" s="17" t="str">
        <f>INDEX(Hosts!$A:$O,MATCH(Places!$C5340,Hosts!$A:$A,0),MATCH(Places!D$1,Hosts!$1:$1,0))</f>
        <v>Within an hour</v>
      </c>
      <c r="E5340" s="87">
        <f>INDEX(Hosts!$A:$O,MATCH(Places!$C5340,Hosts!$A:$A,0),MATCH(Places!E$1,Hosts!$1:$1,0))</f>
        <v>1</v>
      </c>
      <c r="F5340" s="87">
        <f>INDEX(Hosts!$A:$O,MATCH(Places!$C5340,Hosts!$A:$A,0),MATCH(Places!F$1,Hosts!$1:$1,0))</f>
        <v>0.92</v>
      </c>
      <c r="G5340" s="17" t="str">
        <f>INDEX(Hosts!$A:$O,MATCH(Places!$C5340,Hosts!$A:$A,0),MATCH(Places!G$1,Hosts!$1:$1,0))</f>
        <v>No</v>
      </c>
      <c r="H5340" s="17">
        <v>31</v>
      </c>
      <c r="I5340" s="17" t="str">
        <f>INDEX(Neighborhoods!$A:$C,MATCH(Places!$H5340,Neighborhoods!$A:$A,0),MATCH(Places!I$1,Neighborhoods!$1:$1,0))</f>
        <v>Staten Island</v>
      </c>
      <c r="J5340" s="17" t="str">
        <f>INDEX(Neighborhoods!$A:$C,MATCH(Places!$H5340,Neighborhoods!$A:$A,0),MATCH(Places!J$1,Neighborhoods!$1:$1,0))</f>
        <v>West Brighton</v>
      </c>
      <c r="K5340" s="17" t="s">
        <v>1</v>
      </c>
      <c r="L5340" s="17" t="str">
        <f t="shared" si="332"/>
        <v>Yes</v>
      </c>
      <c r="M5340" s="17">
        <v>2</v>
      </c>
      <c r="N5340" s="17" t="str" cm="1">
        <f t="array" ref="N5340">_xlfn.IFS(M5340&lt;=2,"Small",M5340&lt;=5,"Medium",M5340&gt;5,"Large")</f>
        <v>Small</v>
      </c>
      <c r="O5340" s="65">
        <v>60</v>
      </c>
      <c r="P5340" s="87">
        <f t="shared" si="333"/>
        <v>0.03</v>
      </c>
      <c r="Q5340" s="68">
        <v>4.88</v>
      </c>
      <c r="R5340" s="68" t="str" cm="1">
        <f t="array" ref="R5340">_xlfn.SWITCH(ROUND(Q5340,0),5,"Excellent",4,"Good",3,"Ok","Bad")</f>
        <v>Excellent</v>
      </c>
      <c r="S5340" s="17">
        <v>17</v>
      </c>
      <c r="T5340" s="17" t="str">
        <f t="shared" si="334"/>
        <v>No</v>
      </c>
      <c r="U5340" s="82">
        <v>43747</v>
      </c>
      <c r="V5340" s="82">
        <v>44021</v>
      </c>
      <c r="W5340" s="17">
        <v>165</v>
      </c>
      <c r="X5340" s="17" t="str">
        <f t="shared" si="335"/>
        <v>Active</v>
      </c>
      <c r="Y5340" s="17" t="s">
        <v>15615</v>
      </c>
      <c r="Z5340" s="17"/>
    </row>
    <row r="5341" spans="1:26" x14ac:dyDescent="0.25">
      <c r="A5341">
        <v>5340</v>
      </c>
      <c r="B5341" s="17" t="s">
        <v>15234</v>
      </c>
      <c r="C5341" s="17">
        <v>535</v>
      </c>
      <c r="D5341" s="17" t="str">
        <f>INDEX(Hosts!$A:$O,MATCH(Places!$C5341,Hosts!$A:$A,0),MATCH(Places!D$1,Hosts!$1:$1,0))</f>
        <v>Within a few hours</v>
      </c>
      <c r="E5341" s="87">
        <f>INDEX(Hosts!$A:$O,MATCH(Places!$C5341,Hosts!$A:$A,0),MATCH(Places!E$1,Hosts!$1:$1,0))</f>
        <v>1</v>
      </c>
      <c r="F5341" s="87">
        <f>INDEX(Hosts!$A:$O,MATCH(Places!$C5341,Hosts!$A:$A,0),MATCH(Places!F$1,Hosts!$1:$1,0))</f>
        <v>0.88</v>
      </c>
      <c r="G5341" s="17" t="str">
        <f>INDEX(Hosts!$A:$O,MATCH(Places!$C5341,Hosts!$A:$A,0),MATCH(Places!G$1,Hosts!$1:$1,0))</f>
        <v>Yes</v>
      </c>
      <c r="H5341" s="17">
        <v>7</v>
      </c>
      <c r="I5341" s="17" t="str">
        <f>INDEX(Neighborhoods!$A:$C,MATCH(Places!$H5341,Neighborhoods!$A:$A,0),MATCH(Places!I$1,Neighborhoods!$1:$1,0))</f>
        <v>Brooklyn</v>
      </c>
      <c r="J5341" s="17" t="str">
        <f>INDEX(Neighborhoods!$A:$C,MATCH(Places!$H5341,Neighborhoods!$A:$A,0),MATCH(Places!J$1,Neighborhoods!$1:$1,0))</f>
        <v>Bedford-Stuyvesant</v>
      </c>
      <c r="K5341" s="17" t="s">
        <v>11822</v>
      </c>
      <c r="L5341" s="17" t="str">
        <f t="shared" si="332"/>
        <v>No</v>
      </c>
      <c r="M5341" s="17">
        <v>4</v>
      </c>
      <c r="N5341" s="17" t="str" cm="1">
        <f t="array" ref="N5341">_xlfn.IFS(M5341&lt;=2,"Small",M5341&lt;=5,"Medium",M5341&gt;5,"Large")</f>
        <v>Medium</v>
      </c>
      <c r="O5341" s="65">
        <v>96</v>
      </c>
      <c r="P5341" s="87">
        <f t="shared" si="333"/>
        <v>0.03</v>
      </c>
      <c r="Q5341" s="68">
        <v>5</v>
      </c>
      <c r="R5341" s="68" t="str" cm="1">
        <f t="array" ref="R5341">_xlfn.SWITCH(ROUND(Q5341,0),5,"Excellent",4,"Good",3,"Ok","Bad")</f>
        <v>Excellent</v>
      </c>
      <c r="S5341" s="17">
        <v>13</v>
      </c>
      <c r="T5341" s="17" t="str">
        <f t="shared" si="334"/>
        <v>No</v>
      </c>
      <c r="U5341" s="82">
        <v>43754</v>
      </c>
      <c r="V5341" s="82">
        <v>44021</v>
      </c>
      <c r="W5341" s="17">
        <v>85</v>
      </c>
      <c r="X5341" s="17" t="str">
        <f t="shared" si="335"/>
        <v>Active</v>
      </c>
      <c r="Y5341" s="17" t="s">
        <v>15615</v>
      </c>
      <c r="Z5341" s="17"/>
    </row>
    <row r="5342" spans="1:26" x14ac:dyDescent="0.25">
      <c r="A5342">
        <v>5341</v>
      </c>
      <c r="B5342" s="17" t="s">
        <v>13674</v>
      </c>
      <c r="C5342" s="17">
        <v>3719</v>
      </c>
      <c r="D5342" s="17" t="str">
        <f>INDEX(Hosts!$A:$O,MATCH(Places!$C5342,Hosts!$A:$A,0),MATCH(Places!D$1,Hosts!$1:$1,0))</f>
        <v>Within an hour</v>
      </c>
      <c r="E5342" s="87">
        <f>INDEX(Hosts!$A:$O,MATCH(Places!$C5342,Hosts!$A:$A,0),MATCH(Places!E$1,Hosts!$1:$1,0))</f>
        <v>1</v>
      </c>
      <c r="F5342" s="87">
        <f>INDEX(Hosts!$A:$O,MATCH(Places!$C5342,Hosts!$A:$A,0),MATCH(Places!F$1,Hosts!$1:$1,0))</f>
        <v>0.92</v>
      </c>
      <c r="G5342" s="17" t="str">
        <f>INDEX(Hosts!$A:$O,MATCH(Places!$C5342,Hosts!$A:$A,0),MATCH(Places!G$1,Hosts!$1:$1,0))</f>
        <v>No</v>
      </c>
      <c r="H5342" s="17">
        <v>31</v>
      </c>
      <c r="I5342" s="17" t="str">
        <f>INDEX(Neighborhoods!$A:$C,MATCH(Places!$H5342,Neighborhoods!$A:$A,0),MATCH(Places!I$1,Neighborhoods!$1:$1,0))</f>
        <v>Staten Island</v>
      </c>
      <c r="J5342" s="17" t="str">
        <f>INDEX(Neighborhoods!$A:$C,MATCH(Places!$H5342,Neighborhoods!$A:$A,0),MATCH(Places!J$1,Neighborhoods!$1:$1,0))</f>
        <v>West Brighton</v>
      </c>
      <c r="K5342" s="17" t="s">
        <v>1</v>
      </c>
      <c r="L5342" s="17" t="str">
        <f t="shared" si="332"/>
        <v>Yes</v>
      </c>
      <c r="M5342" s="17">
        <v>2</v>
      </c>
      <c r="N5342" s="17" t="str" cm="1">
        <f t="array" ref="N5342">_xlfn.IFS(M5342&lt;=2,"Small",M5342&lt;=5,"Medium",M5342&gt;5,"Large")</f>
        <v>Small</v>
      </c>
      <c r="O5342" s="65">
        <v>60</v>
      </c>
      <c r="P5342" s="87">
        <f t="shared" si="333"/>
        <v>0.03</v>
      </c>
      <c r="Q5342" s="68">
        <v>4.67</v>
      </c>
      <c r="R5342" s="68" t="str" cm="1">
        <f t="array" ref="R5342">_xlfn.SWITCH(ROUND(Q5342,0),5,"Excellent",4,"Good",3,"Ok","Bad")</f>
        <v>Excellent</v>
      </c>
      <c r="S5342" s="17">
        <v>3</v>
      </c>
      <c r="T5342" s="17" t="str">
        <f t="shared" si="334"/>
        <v>No</v>
      </c>
      <c r="U5342" s="82">
        <v>43745</v>
      </c>
      <c r="V5342" s="82">
        <v>43804</v>
      </c>
      <c r="W5342" s="17">
        <v>228</v>
      </c>
      <c r="X5342" s="17" t="str">
        <f t="shared" si="335"/>
        <v>Active</v>
      </c>
      <c r="Y5342" s="17" t="s">
        <v>15615</v>
      </c>
      <c r="Z5342" s="17"/>
    </row>
    <row r="5343" spans="1:26" x14ac:dyDescent="0.25">
      <c r="A5343">
        <v>5342</v>
      </c>
      <c r="B5343" s="17" t="s">
        <v>13548</v>
      </c>
      <c r="C5343" s="17">
        <v>4014</v>
      </c>
      <c r="D5343" s="17" t="str">
        <f>INDEX(Hosts!$A:$O,MATCH(Places!$C5343,Hosts!$A:$A,0),MATCH(Places!D$1,Hosts!$1:$1,0))</f>
        <v>Within an hour</v>
      </c>
      <c r="E5343" s="87">
        <f>INDEX(Hosts!$A:$O,MATCH(Places!$C5343,Hosts!$A:$A,0),MATCH(Places!E$1,Hosts!$1:$1,0))</f>
        <v>1</v>
      </c>
      <c r="F5343" s="87">
        <f>INDEX(Hosts!$A:$O,MATCH(Places!$C5343,Hosts!$A:$A,0),MATCH(Places!F$1,Hosts!$1:$1,0))</f>
        <v>0.99</v>
      </c>
      <c r="G5343" s="17" t="str">
        <f>INDEX(Hosts!$A:$O,MATCH(Places!$C5343,Hosts!$A:$A,0),MATCH(Places!G$1,Hosts!$1:$1,0))</f>
        <v>Yes</v>
      </c>
      <c r="H5343" s="17">
        <v>15</v>
      </c>
      <c r="I5343" s="17" t="str">
        <f>INDEX(Neighborhoods!$A:$C,MATCH(Places!$H5343,Neighborhoods!$A:$A,0),MATCH(Places!I$1,Neighborhoods!$1:$1,0))</f>
        <v>Manhattan</v>
      </c>
      <c r="J5343" s="17" t="str">
        <f>INDEX(Neighborhoods!$A:$C,MATCH(Places!$H5343,Neighborhoods!$A:$A,0),MATCH(Places!J$1,Neighborhoods!$1:$1,0))</f>
        <v>East Village</v>
      </c>
      <c r="K5343" s="17" t="s">
        <v>11822</v>
      </c>
      <c r="L5343" s="17" t="str">
        <f t="shared" si="332"/>
        <v>No</v>
      </c>
      <c r="M5343" s="17">
        <v>8</v>
      </c>
      <c r="N5343" s="17" t="str" cm="1">
        <f t="array" ref="N5343">_xlfn.IFS(M5343&lt;=2,"Small",M5343&lt;=5,"Medium",M5343&gt;5,"Large")</f>
        <v>Large</v>
      </c>
      <c r="O5343" s="65">
        <v>140</v>
      </c>
      <c r="P5343" s="87">
        <f t="shared" si="333"/>
        <v>0.03</v>
      </c>
      <c r="Q5343" s="68">
        <v>5</v>
      </c>
      <c r="R5343" s="68" t="str" cm="1">
        <f t="array" ref="R5343">_xlfn.SWITCH(ROUND(Q5343,0),5,"Excellent",4,"Good",3,"Ok","Bad")</f>
        <v>Excellent</v>
      </c>
      <c r="S5343" s="17">
        <v>17</v>
      </c>
      <c r="T5343" s="17" t="str">
        <f t="shared" si="334"/>
        <v>No</v>
      </c>
      <c r="U5343" s="82">
        <v>43807</v>
      </c>
      <c r="V5343" s="82">
        <v>44053</v>
      </c>
      <c r="W5343" s="17">
        <v>262</v>
      </c>
      <c r="X5343" s="17" t="str">
        <f t="shared" si="335"/>
        <v>Active</v>
      </c>
      <c r="Y5343" s="17" t="s">
        <v>15616</v>
      </c>
      <c r="Z5343" s="17"/>
    </row>
    <row r="5344" spans="1:26" x14ac:dyDescent="0.25">
      <c r="A5344">
        <v>5343</v>
      </c>
      <c r="B5344" s="17" t="s">
        <v>14702</v>
      </c>
      <c r="C5344" s="17">
        <v>1892</v>
      </c>
      <c r="D5344" s="17" t="str">
        <f>INDEX(Hosts!$A:$O,MATCH(Places!$C5344,Hosts!$A:$A,0),MATCH(Places!D$1,Hosts!$1:$1,0))</f>
        <v>Within a few hours</v>
      </c>
      <c r="E5344" s="87">
        <f>INDEX(Hosts!$A:$O,MATCH(Places!$C5344,Hosts!$A:$A,0),MATCH(Places!E$1,Hosts!$1:$1,0))</f>
        <v>0.92</v>
      </c>
      <c r="F5344" s="87">
        <f>INDEX(Hosts!$A:$O,MATCH(Places!$C5344,Hosts!$A:$A,0),MATCH(Places!F$1,Hosts!$1:$1,0))</f>
        <v>0.71</v>
      </c>
      <c r="G5344" s="17" t="str">
        <f>INDEX(Hosts!$A:$O,MATCH(Places!$C5344,Hosts!$A:$A,0),MATCH(Places!G$1,Hosts!$1:$1,0))</f>
        <v>No</v>
      </c>
      <c r="H5344" s="17">
        <v>7</v>
      </c>
      <c r="I5344" s="17" t="str">
        <f>INDEX(Neighborhoods!$A:$C,MATCH(Places!$H5344,Neighborhoods!$A:$A,0),MATCH(Places!I$1,Neighborhoods!$1:$1,0))</f>
        <v>Brooklyn</v>
      </c>
      <c r="J5344" s="17" t="str">
        <f>INDEX(Neighborhoods!$A:$C,MATCH(Places!$H5344,Neighborhoods!$A:$A,0),MATCH(Places!J$1,Neighborhoods!$1:$1,0))</f>
        <v>Bedford-Stuyvesant</v>
      </c>
      <c r="K5344" s="17" t="s">
        <v>11822</v>
      </c>
      <c r="L5344" s="17" t="str">
        <f t="shared" si="332"/>
        <v>No</v>
      </c>
      <c r="M5344" s="17">
        <v>4</v>
      </c>
      <c r="N5344" s="17" t="str" cm="1">
        <f t="array" ref="N5344">_xlfn.IFS(M5344&lt;=2,"Small",M5344&lt;=5,"Medium",M5344&gt;5,"Large")</f>
        <v>Medium</v>
      </c>
      <c r="O5344" s="65">
        <v>145</v>
      </c>
      <c r="P5344" s="87">
        <f t="shared" si="333"/>
        <v>0.03</v>
      </c>
      <c r="Q5344" s="68">
        <v>4.67</v>
      </c>
      <c r="R5344" s="68" t="str" cm="1">
        <f t="array" ref="R5344">_xlfn.SWITCH(ROUND(Q5344,0),5,"Excellent",4,"Good",3,"Ok","Bad")</f>
        <v>Excellent</v>
      </c>
      <c r="S5344" s="17">
        <v>3</v>
      </c>
      <c r="T5344" s="17" t="str">
        <f t="shared" si="334"/>
        <v>No</v>
      </c>
      <c r="U5344" s="82">
        <v>43766</v>
      </c>
      <c r="V5344" s="82">
        <v>43836</v>
      </c>
      <c r="W5344" s="17">
        <v>78</v>
      </c>
      <c r="X5344" s="17" t="str">
        <f t="shared" si="335"/>
        <v>Active</v>
      </c>
      <c r="Y5344" s="17" t="s">
        <v>15615</v>
      </c>
      <c r="Z5344" s="17"/>
    </row>
    <row r="5345" spans="1:26" x14ac:dyDescent="0.25">
      <c r="A5345">
        <v>5344</v>
      </c>
      <c r="B5345" s="17" t="s">
        <v>13232</v>
      </c>
      <c r="C5345" s="17">
        <v>1974</v>
      </c>
      <c r="D5345" s="17" t="str">
        <f>INDEX(Hosts!$A:$O,MATCH(Places!$C5345,Hosts!$A:$A,0),MATCH(Places!D$1,Hosts!$1:$1,0))</f>
        <v>Within an hour</v>
      </c>
      <c r="E5345" s="87">
        <f>INDEX(Hosts!$A:$O,MATCH(Places!$C5345,Hosts!$A:$A,0),MATCH(Places!E$1,Hosts!$1:$1,0))</f>
        <v>1</v>
      </c>
      <c r="F5345" s="87">
        <f>INDEX(Hosts!$A:$O,MATCH(Places!$C5345,Hosts!$A:$A,0),MATCH(Places!F$1,Hosts!$1:$1,0))</f>
        <v>0.99</v>
      </c>
      <c r="G5345" s="17" t="str">
        <f>INDEX(Hosts!$A:$O,MATCH(Places!$C5345,Hosts!$A:$A,0),MATCH(Places!G$1,Hosts!$1:$1,0))</f>
        <v>Yes</v>
      </c>
      <c r="H5345" s="17">
        <v>23</v>
      </c>
      <c r="I5345" s="17" t="str">
        <f>INDEX(Neighborhoods!$A:$C,MATCH(Places!$H5345,Neighborhoods!$A:$A,0),MATCH(Places!I$1,Neighborhoods!$1:$1,0))</f>
        <v>Queens</v>
      </c>
      <c r="J5345" s="17" t="str">
        <f>INDEX(Neighborhoods!$A:$C,MATCH(Places!$H5345,Neighborhoods!$A:$A,0),MATCH(Places!J$1,Neighborhoods!$1:$1,0))</f>
        <v>Jamaica</v>
      </c>
      <c r="K5345" s="17" t="s">
        <v>1</v>
      </c>
      <c r="L5345" s="17" t="str">
        <f t="shared" si="332"/>
        <v>Yes</v>
      </c>
      <c r="M5345" s="17">
        <v>2</v>
      </c>
      <c r="N5345" s="17" t="str" cm="1">
        <f t="array" ref="N5345">_xlfn.IFS(M5345&lt;=2,"Small",M5345&lt;=5,"Medium",M5345&gt;5,"Large")</f>
        <v>Small</v>
      </c>
      <c r="O5345" s="65">
        <v>43</v>
      </c>
      <c r="P5345" s="87">
        <f t="shared" si="333"/>
        <v>0.03</v>
      </c>
      <c r="Q5345" s="68">
        <v>4.88</v>
      </c>
      <c r="R5345" s="68" t="str" cm="1">
        <f t="array" ref="R5345">_xlfn.SWITCH(ROUND(Q5345,0),5,"Excellent",4,"Good",3,"Ok","Bad")</f>
        <v>Excellent</v>
      </c>
      <c r="S5345" s="17">
        <v>16</v>
      </c>
      <c r="T5345" s="17" t="str">
        <f t="shared" si="334"/>
        <v>No</v>
      </c>
      <c r="U5345" s="82">
        <v>43746</v>
      </c>
      <c r="V5345" s="82">
        <v>44026</v>
      </c>
      <c r="W5345" s="17">
        <v>158</v>
      </c>
      <c r="X5345" s="17" t="str">
        <f t="shared" si="335"/>
        <v>Active</v>
      </c>
      <c r="Y5345" s="17" t="s">
        <v>15616</v>
      </c>
      <c r="Z5345" s="17"/>
    </row>
    <row r="5346" spans="1:26" x14ac:dyDescent="0.25">
      <c r="A5346">
        <v>5345</v>
      </c>
      <c r="B5346" s="17" t="s">
        <v>13307</v>
      </c>
      <c r="C5346" s="17">
        <v>4015</v>
      </c>
      <c r="D5346" s="17" t="str">
        <f>INDEX(Hosts!$A:$O,MATCH(Places!$C5346,Hosts!$A:$A,0),MATCH(Places!D$1,Hosts!$1:$1,0))</f>
        <v>Within a few hours</v>
      </c>
      <c r="E5346" s="87">
        <f>INDEX(Hosts!$A:$O,MATCH(Places!$C5346,Hosts!$A:$A,0),MATCH(Places!E$1,Hosts!$1:$1,0))</f>
        <v>1</v>
      </c>
      <c r="F5346" s="87">
        <f>INDEX(Hosts!$A:$O,MATCH(Places!$C5346,Hosts!$A:$A,0),MATCH(Places!F$1,Hosts!$1:$1,0))</f>
        <v>0.74</v>
      </c>
      <c r="G5346" s="17" t="str">
        <f>INDEX(Hosts!$A:$O,MATCH(Places!$C5346,Hosts!$A:$A,0),MATCH(Places!G$1,Hosts!$1:$1,0))</f>
        <v>No</v>
      </c>
      <c r="H5346" s="17">
        <v>20</v>
      </c>
      <c r="I5346" s="17" t="str">
        <f>INDEX(Neighborhoods!$A:$C,MATCH(Places!$H5346,Neighborhoods!$A:$A,0),MATCH(Places!I$1,Neighborhoods!$1:$1,0))</f>
        <v>Manhattan</v>
      </c>
      <c r="J5346" s="17" t="str">
        <f>INDEX(Neighborhoods!$A:$C,MATCH(Places!$H5346,Neighborhoods!$A:$A,0),MATCH(Places!J$1,Neighborhoods!$1:$1,0))</f>
        <v>Upper West Side</v>
      </c>
      <c r="K5346" s="17" t="s">
        <v>11822</v>
      </c>
      <c r="L5346" s="17" t="str">
        <f t="shared" si="332"/>
        <v>No</v>
      </c>
      <c r="M5346" s="17">
        <v>4</v>
      </c>
      <c r="N5346" s="17" t="str" cm="1">
        <f t="array" ref="N5346">_xlfn.IFS(M5346&lt;=2,"Small",M5346&lt;=5,"Medium",M5346&gt;5,"Large")</f>
        <v>Medium</v>
      </c>
      <c r="O5346" s="65">
        <v>195</v>
      </c>
      <c r="P5346" s="87">
        <f t="shared" si="333"/>
        <v>0.03</v>
      </c>
      <c r="Q5346" s="68">
        <v>5</v>
      </c>
      <c r="R5346" s="68" t="str" cm="1">
        <f t="array" ref="R5346">_xlfn.SWITCH(ROUND(Q5346,0),5,"Excellent",4,"Good",3,"Ok","Bad")</f>
        <v>Excellent</v>
      </c>
      <c r="S5346" s="17">
        <v>6</v>
      </c>
      <c r="T5346" s="17" t="str">
        <f t="shared" si="334"/>
        <v>No</v>
      </c>
      <c r="U5346" s="82">
        <v>43757</v>
      </c>
      <c r="V5346" s="82">
        <v>43878</v>
      </c>
      <c r="W5346" s="17">
        <v>242</v>
      </c>
      <c r="X5346" s="17" t="str">
        <f t="shared" si="335"/>
        <v>Active</v>
      </c>
      <c r="Y5346" s="17" t="s">
        <v>15615</v>
      </c>
      <c r="Z5346" s="17"/>
    </row>
    <row r="5347" spans="1:26" x14ac:dyDescent="0.25">
      <c r="A5347">
        <v>5346</v>
      </c>
      <c r="B5347" s="17" t="s">
        <v>1311</v>
      </c>
      <c r="C5347" s="17">
        <v>2596</v>
      </c>
      <c r="D5347" s="17" t="str">
        <f>INDEX(Hosts!$A:$O,MATCH(Places!$C5347,Hosts!$A:$A,0),MATCH(Places!D$1,Hosts!$1:$1,0))</f>
        <v>Within an hour</v>
      </c>
      <c r="E5347" s="87">
        <f>INDEX(Hosts!$A:$O,MATCH(Places!$C5347,Hosts!$A:$A,0),MATCH(Places!E$1,Hosts!$1:$1,0))</f>
        <v>1</v>
      </c>
      <c r="F5347" s="87">
        <f>INDEX(Hosts!$A:$O,MATCH(Places!$C5347,Hosts!$A:$A,0),MATCH(Places!F$1,Hosts!$1:$1,0))</f>
        <v>0.99</v>
      </c>
      <c r="G5347" s="17" t="str">
        <f>INDEX(Hosts!$A:$O,MATCH(Places!$C5347,Hosts!$A:$A,0),MATCH(Places!G$1,Hosts!$1:$1,0))</f>
        <v>Yes</v>
      </c>
      <c r="H5347" s="17">
        <v>7</v>
      </c>
      <c r="I5347" s="17" t="str">
        <f>INDEX(Neighborhoods!$A:$C,MATCH(Places!$H5347,Neighborhoods!$A:$A,0),MATCH(Places!I$1,Neighborhoods!$1:$1,0))</f>
        <v>Brooklyn</v>
      </c>
      <c r="J5347" s="17" t="str">
        <f>INDEX(Neighborhoods!$A:$C,MATCH(Places!$H5347,Neighborhoods!$A:$A,0),MATCH(Places!J$1,Neighborhoods!$1:$1,0))</f>
        <v>Bedford-Stuyvesant</v>
      </c>
      <c r="K5347" s="17" t="s">
        <v>1</v>
      </c>
      <c r="L5347" s="17" t="str">
        <f t="shared" si="332"/>
        <v>Yes</v>
      </c>
      <c r="M5347" s="17">
        <v>2</v>
      </c>
      <c r="N5347" s="17" t="str" cm="1">
        <f t="array" ref="N5347">_xlfn.IFS(M5347&lt;=2,"Small",M5347&lt;=5,"Medium",M5347&gt;5,"Large")</f>
        <v>Small</v>
      </c>
      <c r="O5347" s="65">
        <v>43</v>
      </c>
      <c r="P5347" s="87">
        <f t="shared" si="333"/>
        <v>0.03</v>
      </c>
      <c r="Q5347" s="68">
        <v>4.91</v>
      </c>
      <c r="R5347" s="68" t="str" cm="1">
        <f t="array" ref="R5347">_xlfn.SWITCH(ROUND(Q5347,0),5,"Excellent",4,"Good",3,"Ok","Bad")</f>
        <v>Excellent</v>
      </c>
      <c r="S5347" s="17">
        <v>22</v>
      </c>
      <c r="T5347" s="17" t="str">
        <f t="shared" si="334"/>
        <v>No</v>
      </c>
      <c r="U5347" s="82">
        <v>43739</v>
      </c>
      <c r="V5347" s="82">
        <v>44044</v>
      </c>
      <c r="W5347" s="17">
        <v>45</v>
      </c>
      <c r="X5347" s="17" t="str">
        <f t="shared" si="335"/>
        <v>Active</v>
      </c>
      <c r="Y5347" s="17" t="s">
        <v>15615</v>
      </c>
      <c r="Z5347" s="17"/>
    </row>
    <row r="5348" spans="1:26" x14ac:dyDescent="0.25">
      <c r="A5348">
        <v>5347</v>
      </c>
      <c r="B5348" s="17" t="s">
        <v>2825</v>
      </c>
      <c r="C5348" s="17">
        <v>2596</v>
      </c>
      <c r="D5348" s="17" t="str">
        <f>INDEX(Hosts!$A:$O,MATCH(Places!$C5348,Hosts!$A:$A,0),MATCH(Places!D$1,Hosts!$1:$1,0))</f>
        <v>Within an hour</v>
      </c>
      <c r="E5348" s="87">
        <f>INDEX(Hosts!$A:$O,MATCH(Places!$C5348,Hosts!$A:$A,0),MATCH(Places!E$1,Hosts!$1:$1,0))</f>
        <v>1</v>
      </c>
      <c r="F5348" s="87">
        <f>INDEX(Hosts!$A:$O,MATCH(Places!$C5348,Hosts!$A:$A,0),MATCH(Places!F$1,Hosts!$1:$1,0))</f>
        <v>0.99</v>
      </c>
      <c r="G5348" s="17" t="str">
        <f>INDEX(Hosts!$A:$O,MATCH(Places!$C5348,Hosts!$A:$A,0),MATCH(Places!G$1,Hosts!$1:$1,0))</f>
        <v>Yes</v>
      </c>
      <c r="H5348" s="17">
        <v>7</v>
      </c>
      <c r="I5348" s="17" t="str">
        <f>INDEX(Neighborhoods!$A:$C,MATCH(Places!$H5348,Neighborhoods!$A:$A,0),MATCH(Places!I$1,Neighborhoods!$1:$1,0))</f>
        <v>Brooklyn</v>
      </c>
      <c r="J5348" s="17" t="str">
        <f>INDEX(Neighborhoods!$A:$C,MATCH(Places!$H5348,Neighborhoods!$A:$A,0),MATCH(Places!J$1,Neighborhoods!$1:$1,0))</f>
        <v>Bedford-Stuyvesant</v>
      </c>
      <c r="K5348" s="17" t="s">
        <v>1</v>
      </c>
      <c r="L5348" s="17" t="str">
        <f t="shared" si="332"/>
        <v>Yes</v>
      </c>
      <c r="M5348" s="17">
        <v>2</v>
      </c>
      <c r="N5348" s="17" t="str" cm="1">
        <f t="array" ref="N5348">_xlfn.IFS(M5348&lt;=2,"Small",M5348&lt;=5,"Medium",M5348&gt;5,"Large")</f>
        <v>Small</v>
      </c>
      <c r="O5348" s="65">
        <v>43</v>
      </c>
      <c r="P5348" s="87">
        <f t="shared" si="333"/>
        <v>0.03</v>
      </c>
      <c r="Q5348" s="68">
        <v>4.9000000000000004</v>
      </c>
      <c r="R5348" s="68" t="str" cm="1">
        <f t="array" ref="R5348">_xlfn.SWITCH(ROUND(Q5348,0),5,"Excellent",4,"Good",3,"Ok","Bad")</f>
        <v>Excellent</v>
      </c>
      <c r="S5348" s="17">
        <v>30</v>
      </c>
      <c r="T5348" s="17" t="str">
        <f t="shared" si="334"/>
        <v>No</v>
      </c>
      <c r="U5348" s="82">
        <v>43765</v>
      </c>
      <c r="V5348" s="82">
        <v>44042</v>
      </c>
      <c r="W5348" s="17">
        <v>46</v>
      </c>
      <c r="X5348" s="17" t="str">
        <f t="shared" si="335"/>
        <v>Active</v>
      </c>
      <c r="Y5348" s="17" t="s">
        <v>15615</v>
      </c>
      <c r="Z5348" s="17"/>
    </row>
    <row r="5349" spans="1:26" x14ac:dyDescent="0.25">
      <c r="A5349">
        <v>5348</v>
      </c>
      <c r="B5349" s="17" t="s">
        <v>14952</v>
      </c>
      <c r="C5349" s="17">
        <v>2596</v>
      </c>
      <c r="D5349" s="17" t="str">
        <f>INDEX(Hosts!$A:$O,MATCH(Places!$C5349,Hosts!$A:$A,0),MATCH(Places!D$1,Hosts!$1:$1,0))</f>
        <v>Within an hour</v>
      </c>
      <c r="E5349" s="87">
        <f>INDEX(Hosts!$A:$O,MATCH(Places!$C5349,Hosts!$A:$A,0),MATCH(Places!E$1,Hosts!$1:$1,0))</f>
        <v>1</v>
      </c>
      <c r="F5349" s="87">
        <f>INDEX(Hosts!$A:$O,MATCH(Places!$C5349,Hosts!$A:$A,0),MATCH(Places!F$1,Hosts!$1:$1,0))</f>
        <v>0.99</v>
      </c>
      <c r="G5349" s="17" t="str">
        <f>INDEX(Hosts!$A:$O,MATCH(Places!$C5349,Hosts!$A:$A,0),MATCH(Places!G$1,Hosts!$1:$1,0))</f>
        <v>Yes</v>
      </c>
      <c r="H5349" s="17">
        <v>7</v>
      </c>
      <c r="I5349" s="17" t="str">
        <f>INDEX(Neighborhoods!$A:$C,MATCH(Places!$H5349,Neighborhoods!$A:$A,0),MATCH(Places!I$1,Neighborhoods!$1:$1,0))</f>
        <v>Brooklyn</v>
      </c>
      <c r="J5349" s="17" t="str">
        <f>INDEX(Neighborhoods!$A:$C,MATCH(Places!$H5349,Neighborhoods!$A:$A,0),MATCH(Places!J$1,Neighborhoods!$1:$1,0))</f>
        <v>Bedford-Stuyvesant</v>
      </c>
      <c r="K5349" s="17" t="s">
        <v>1</v>
      </c>
      <c r="L5349" s="17" t="str">
        <f t="shared" si="332"/>
        <v>Yes</v>
      </c>
      <c r="M5349" s="17">
        <v>2</v>
      </c>
      <c r="N5349" s="17" t="str" cm="1">
        <f t="array" ref="N5349">_xlfn.IFS(M5349&lt;=2,"Small",M5349&lt;=5,"Medium",M5349&gt;5,"Large")</f>
        <v>Small</v>
      </c>
      <c r="O5349" s="65">
        <v>43</v>
      </c>
      <c r="P5349" s="87">
        <f t="shared" si="333"/>
        <v>0.03</v>
      </c>
      <c r="Q5349" s="68">
        <v>5</v>
      </c>
      <c r="R5349" s="68" t="str" cm="1">
        <f t="array" ref="R5349">_xlfn.SWITCH(ROUND(Q5349,0),5,"Excellent",4,"Good",3,"Ok","Bad")</f>
        <v>Excellent</v>
      </c>
      <c r="S5349" s="17">
        <v>21</v>
      </c>
      <c r="T5349" s="17" t="str">
        <f t="shared" si="334"/>
        <v>No</v>
      </c>
      <c r="U5349" s="82">
        <v>43745</v>
      </c>
      <c r="V5349" s="82">
        <v>44032</v>
      </c>
      <c r="W5349" s="17">
        <v>40</v>
      </c>
      <c r="X5349" s="17" t="str">
        <f t="shared" si="335"/>
        <v>Active</v>
      </c>
      <c r="Y5349" s="17" t="s">
        <v>15615</v>
      </c>
      <c r="Z5349" s="17"/>
    </row>
    <row r="5350" spans="1:26" x14ac:dyDescent="0.25">
      <c r="A5350">
        <v>5349</v>
      </c>
      <c r="B5350" s="17" t="s">
        <v>1313</v>
      </c>
      <c r="C5350" s="17">
        <v>2596</v>
      </c>
      <c r="D5350" s="17" t="str">
        <f>INDEX(Hosts!$A:$O,MATCH(Places!$C5350,Hosts!$A:$A,0),MATCH(Places!D$1,Hosts!$1:$1,0))</f>
        <v>Within an hour</v>
      </c>
      <c r="E5350" s="87">
        <f>INDEX(Hosts!$A:$O,MATCH(Places!$C5350,Hosts!$A:$A,0),MATCH(Places!E$1,Hosts!$1:$1,0))</f>
        <v>1</v>
      </c>
      <c r="F5350" s="87">
        <f>INDEX(Hosts!$A:$O,MATCH(Places!$C5350,Hosts!$A:$A,0),MATCH(Places!F$1,Hosts!$1:$1,0))</f>
        <v>0.99</v>
      </c>
      <c r="G5350" s="17" t="str">
        <f>INDEX(Hosts!$A:$O,MATCH(Places!$C5350,Hosts!$A:$A,0),MATCH(Places!G$1,Hosts!$1:$1,0))</f>
        <v>Yes</v>
      </c>
      <c r="H5350" s="17">
        <v>7</v>
      </c>
      <c r="I5350" s="17" t="str">
        <f>INDEX(Neighborhoods!$A:$C,MATCH(Places!$H5350,Neighborhoods!$A:$A,0),MATCH(Places!I$1,Neighborhoods!$1:$1,0))</f>
        <v>Brooklyn</v>
      </c>
      <c r="J5350" s="17" t="str">
        <f>INDEX(Neighborhoods!$A:$C,MATCH(Places!$H5350,Neighborhoods!$A:$A,0),MATCH(Places!J$1,Neighborhoods!$1:$1,0))</f>
        <v>Bedford-Stuyvesant</v>
      </c>
      <c r="K5350" s="17" t="s">
        <v>1</v>
      </c>
      <c r="L5350" s="17" t="str">
        <f t="shared" si="332"/>
        <v>Yes</v>
      </c>
      <c r="M5350" s="17">
        <v>2</v>
      </c>
      <c r="N5350" s="17" t="str" cm="1">
        <f t="array" ref="N5350">_xlfn.IFS(M5350&lt;=2,"Small",M5350&lt;=5,"Medium",M5350&gt;5,"Large")</f>
        <v>Small</v>
      </c>
      <c r="O5350" s="65">
        <v>43</v>
      </c>
      <c r="P5350" s="87">
        <f t="shared" si="333"/>
        <v>0.03</v>
      </c>
      <c r="Q5350" s="68">
        <v>5</v>
      </c>
      <c r="R5350" s="68" t="str" cm="1">
        <f t="array" ref="R5350">_xlfn.SWITCH(ROUND(Q5350,0),5,"Excellent",4,"Good",3,"Ok","Bad")</f>
        <v>Excellent</v>
      </c>
      <c r="S5350" s="17">
        <v>21</v>
      </c>
      <c r="T5350" s="17" t="str">
        <f t="shared" si="334"/>
        <v>No</v>
      </c>
      <c r="U5350" s="82">
        <v>43757</v>
      </c>
      <c r="V5350" s="82">
        <v>44036</v>
      </c>
      <c r="W5350" s="17">
        <v>45</v>
      </c>
      <c r="X5350" s="17" t="str">
        <f t="shared" si="335"/>
        <v>Active</v>
      </c>
      <c r="Y5350" s="17" t="s">
        <v>15615</v>
      </c>
      <c r="Z5350" s="17"/>
    </row>
    <row r="5351" spans="1:26" x14ac:dyDescent="0.25">
      <c r="A5351">
        <v>5350</v>
      </c>
      <c r="B5351" s="17" t="s">
        <v>15080</v>
      </c>
      <c r="C5351" s="17">
        <v>937</v>
      </c>
      <c r="D5351" s="17" t="str">
        <f>INDEX(Hosts!$A:$O,MATCH(Places!$C5351,Hosts!$A:$A,0),MATCH(Places!D$1,Hosts!$1:$1,0))</f>
        <v>Within an hour</v>
      </c>
      <c r="E5351" s="87">
        <f>INDEX(Hosts!$A:$O,MATCH(Places!$C5351,Hosts!$A:$A,0),MATCH(Places!E$1,Hosts!$1:$1,0))</f>
        <v>1</v>
      </c>
      <c r="F5351" s="87">
        <f>INDEX(Hosts!$A:$O,MATCH(Places!$C5351,Hosts!$A:$A,0),MATCH(Places!F$1,Hosts!$1:$1,0))</f>
        <v>0.94</v>
      </c>
      <c r="G5351" s="17" t="str">
        <f>INDEX(Hosts!$A:$O,MATCH(Places!$C5351,Hosts!$A:$A,0),MATCH(Places!G$1,Hosts!$1:$1,0))</f>
        <v>No</v>
      </c>
      <c r="H5351" s="17">
        <v>7</v>
      </c>
      <c r="I5351" s="17" t="str">
        <f>INDEX(Neighborhoods!$A:$C,MATCH(Places!$H5351,Neighborhoods!$A:$A,0),MATCH(Places!I$1,Neighborhoods!$1:$1,0))</f>
        <v>Brooklyn</v>
      </c>
      <c r="J5351" s="17" t="str">
        <f>INDEX(Neighborhoods!$A:$C,MATCH(Places!$H5351,Neighborhoods!$A:$A,0),MATCH(Places!J$1,Neighborhoods!$1:$1,0))</f>
        <v>Bedford-Stuyvesant</v>
      </c>
      <c r="K5351" s="17" t="s">
        <v>11822</v>
      </c>
      <c r="L5351" s="17" t="str">
        <f t="shared" si="332"/>
        <v>No</v>
      </c>
      <c r="M5351" s="17">
        <v>2</v>
      </c>
      <c r="N5351" s="17" t="str" cm="1">
        <f t="array" ref="N5351">_xlfn.IFS(M5351&lt;=2,"Small",M5351&lt;=5,"Medium",M5351&gt;5,"Large")</f>
        <v>Small</v>
      </c>
      <c r="O5351" s="65">
        <v>78</v>
      </c>
      <c r="P5351" s="87">
        <f t="shared" si="333"/>
        <v>0.03</v>
      </c>
      <c r="Q5351" s="68">
        <v>5</v>
      </c>
      <c r="R5351" s="68" t="str" cm="1">
        <f t="array" ref="R5351">_xlfn.SWITCH(ROUND(Q5351,0),5,"Excellent",4,"Good",3,"Ok","Bad")</f>
        <v>Excellent</v>
      </c>
      <c r="S5351" s="17">
        <v>4</v>
      </c>
      <c r="T5351" s="17" t="str">
        <f t="shared" si="334"/>
        <v>No</v>
      </c>
      <c r="U5351" s="82">
        <v>43800</v>
      </c>
      <c r="V5351" s="82">
        <v>44053</v>
      </c>
      <c r="W5351" s="17">
        <v>86</v>
      </c>
      <c r="X5351" s="17" t="str">
        <f t="shared" si="335"/>
        <v>Active</v>
      </c>
      <c r="Y5351" s="17" t="s">
        <v>15616</v>
      </c>
      <c r="Z5351" s="17"/>
    </row>
    <row r="5352" spans="1:26" x14ac:dyDescent="0.25">
      <c r="A5352">
        <v>5351</v>
      </c>
      <c r="B5352" s="17" t="s">
        <v>13994</v>
      </c>
      <c r="C5352" s="17">
        <v>2882</v>
      </c>
      <c r="D5352" s="17" t="str">
        <f>INDEX(Hosts!$A:$O,MATCH(Places!$C5352,Hosts!$A:$A,0),MATCH(Places!D$1,Hosts!$1:$1,0))</f>
        <v>Within an hour</v>
      </c>
      <c r="E5352" s="87">
        <f>INDEX(Hosts!$A:$O,MATCH(Places!$C5352,Hosts!$A:$A,0),MATCH(Places!E$1,Hosts!$1:$1,0))</f>
        <v>1</v>
      </c>
      <c r="F5352" s="87">
        <f>INDEX(Hosts!$A:$O,MATCH(Places!$C5352,Hosts!$A:$A,0),MATCH(Places!F$1,Hosts!$1:$1,0))</f>
        <v>0.96</v>
      </c>
      <c r="G5352" s="17" t="str">
        <f>INDEX(Hosts!$A:$O,MATCH(Places!$C5352,Hosts!$A:$A,0),MATCH(Places!G$1,Hosts!$1:$1,0))</f>
        <v>Yes</v>
      </c>
      <c r="H5352" s="17">
        <v>7</v>
      </c>
      <c r="I5352" s="17" t="str">
        <f>INDEX(Neighborhoods!$A:$C,MATCH(Places!$H5352,Neighborhoods!$A:$A,0),MATCH(Places!I$1,Neighborhoods!$1:$1,0))</f>
        <v>Brooklyn</v>
      </c>
      <c r="J5352" s="17" t="str">
        <f>INDEX(Neighborhoods!$A:$C,MATCH(Places!$H5352,Neighborhoods!$A:$A,0),MATCH(Places!J$1,Neighborhoods!$1:$1,0))</f>
        <v>Bedford-Stuyvesant</v>
      </c>
      <c r="K5352" s="17" t="s">
        <v>11822</v>
      </c>
      <c r="L5352" s="17" t="str">
        <f t="shared" si="332"/>
        <v>No</v>
      </c>
      <c r="M5352" s="17">
        <v>6</v>
      </c>
      <c r="N5352" s="17" t="str" cm="1">
        <f t="array" ref="N5352">_xlfn.IFS(M5352&lt;=2,"Small",M5352&lt;=5,"Medium",M5352&gt;5,"Large")</f>
        <v>Large</v>
      </c>
      <c r="O5352" s="65">
        <v>170</v>
      </c>
      <c r="P5352" s="87">
        <f t="shared" si="333"/>
        <v>0.03</v>
      </c>
      <c r="Q5352" s="68">
        <v>5</v>
      </c>
      <c r="R5352" s="68" t="str" cm="1">
        <f t="array" ref="R5352">_xlfn.SWITCH(ROUND(Q5352,0),5,"Excellent",4,"Good",3,"Ok","Bad")</f>
        <v>Excellent</v>
      </c>
      <c r="S5352" s="17">
        <v>22</v>
      </c>
      <c r="T5352" s="17" t="str">
        <f t="shared" si="334"/>
        <v>No</v>
      </c>
      <c r="U5352" s="82">
        <v>43774</v>
      </c>
      <c r="V5352" s="82">
        <v>44024</v>
      </c>
      <c r="W5352" s="17">
        <v>151</v>
      </c>
      <c r="X5352" s="17" t="str">
        <f t="shared" si="335"/>
        <v>Active</v>
      </c>
      <c r="Y5352" s="17" t="s">
        <v>15615</v>
      </c>
      <c r="Z5352" s="17"/>
    </row>
    <row r="5353" spans="1:26" x14ac:dyDescent="0.25">
      <c r="A5353">
        <v>5352</v>
      </c>
      <c r="B5353" s="17" t="s">
        <v>14320</v>
      </c>
      <c r="C5353" s="17">
        <v>4017</v>
      </c>
      <c r="D5353" s="17" t="str">
        <f>INDEX(Hosts!$A:$O,MATCH(Places!$C5353,Hosts!$A:$A,0),MATCH(Places!D$1,Hosts!$1:$1,0))</f>
        <v>Within a few hours</v>
      </c>
      <c r="E5353" s="87">
        <f>INDEX(Hosts!$A:$O,MATCH(Places!$C5353,Hosts!$A:$A,0),MATCH(Places!E$1,Hosts!$1:$1,0))</f>
        <v>1</v>
      </c>
      <c r="F5353" s="87">
        <f>INDEX(Hosts!$A:$O,MATCH(Places!$C5353,Hosts!$A:$A,0),MATCH(Places!F$1,Hosts!$1:$1,0))</f>
        <v>0.64</v>
      </c>
      <c r="G5353" s="17" t="str">
        <f>INDEX(Hosts!$A:$O,MATCH(Places!$C5353,Hosts!$A:$A,0),MATCH(Places!G$1,Hosts!$1:$1,0))</f>
        <v>No</v>
      </c>
      <c r="H5353" s="17">
        <v>22</v>
      </c>
      <c r="I5353" s="17" t="str">
        <f>INDEX(Neighborhoods!$A:$C,MATCH(Places!$H5353,Neighborhoods!$A:$A,0),MATCH(Places!I$1,Neighborhoods!$1:$1,0))</f>
        <v>Queens</v>
      </c>
      <c r="J5353" s="17" t="str">
        <f>INDEX(Neighborhoods!$A:$C,MATCH(Places!$H5353,Neighborhoods!$A:$A,0),MATCH(Places!J$1,Neighborhoods!$1:$1,0))</f>
        <v>Flushing</v>
      </c>
      <c r="K5353" s="17" t="s">
        <v>1</v>
      </c>
      <c r="L5353" s="17" t="str">
        <f t="shared" si="332"/>
        <v>Yes</v>
      </c>
      <c r="M5353" s="17">
        <v>2</v>
      </c>
      <c r="N5353" s="17" t="str" cm="1">
        <f t="array" ref="N5353">_xlfn.IFS(M5353&lt;=2,"Small",M5353&lt;=5,"Medium",M5353&gt;5,"Large")</f>
        <v>Small</v>
      </c>
      <c r="O5353" s="65">
        <v>60</v>
      </c>
      <c r="P5353" s="87">
        <f t="shared" si="333"/>
        <v>0.03</v>
      </c>
      <c r="Q5353" s="68">
        <v>5</v>
      </c>
      <c r="R5353" s="68" t="str" cm="1">
        <f t="array" ref="R5353">_xlfn.SWITCH(ROUND(Q5353,0),5,"Excellent",4,"Good",3,"Ok","Bad")</f>
        <v>Excellent</v>
      </c>
      <c r="S5353" s="17">
        <v>3</v>
      </c>
      <c r="T5353" s="17" t="str">
        <f t="shared" si="334"/>
        <v>No</v>
      </c>
      <c r="U5353" s="82">
        <v>43824</v>
      </c>
      <c r="V5353" s="82">
        <v>43832</v>
      </c>
      <c r="W5353" s="17">
        <v>178</v>
      </c>
      <c r="X5353" s="17" t="str">
        <f t="shared" si="335"/>
        <v>Active</v>
      </c>
      <c r="Y5353" s="17" t="s">
        <v>15616</v>
      </c>
      <c r="Z5353" s="17"/>
    </row>
    <row r="5354" spans="1:26" x14ac:dyDescent="0.25">
      <c r="A5354">
        <v>5353</v>
      </c>
      <c r="B5354" s="17" t="s">
        <v>14116</v>
      </c>
      <c r="C5354" s="17">
        <v>4018</v>
      </c>
      <c r="D5354" s="17" t="str">
        <f>INDEX(Hosts!$A:$O,MATCH(Places!$C5354,Hosts!$A:$A,0),MATCH(Places!D$1,Hosts!$1:$1,0))</f>
        <v>Within a day</v>
      </c>
      <c r="E5354" s="87">
        <f>INDEX(Hosts!$A:$O,MATCH(Places!$C5354,Hosts!$A:$A,0),MATCH(Places!E$1,Hosts!$1:$1,0))</f>
        <v>1</v>
      </c>
      <c r="F5354" s="87">
        <f>INDEX(Hosts!$A:$O,MATCH(Places!$C5354,Hosts!$A:$A,0),MATCH(Places!F$1,Hosts!$1:$1,0))</f>
        <v>0.75</v>
      </c>
      <c r="G5354" s="17" t="str">
        <f>INDEX(Hosts!$A:$O,MATCH(Places!$C5354,Hosts!$A:$A,0),MATCH(Places!G$1,Hosts!$1:$1,0))</f>
        <v>No</v>
      </c>
      <c r="H5354" s="17">
        <v>23</v>
      </c>
      <c r="I5354" s="17" t="str">
        <f>INDEX(Neighborhoods!$A:$C,MATCH(Places!$H5354,Neighborhoods!$A:$A,0),MATCH(Places!I$1,Neighborhoods!$1:$1,0))</f>
        <v>Queens</v>
      </c>
      <c r="J5354" s="17" t="str">
        <f>INDEX(Neighborhoods!$A:$C,MATCH(Places!$H5354,Neighborhoods!$A:$A,0),MATCH(Places!J$1,Neighborhoods!$1:$1,0))</f>
        <v>Jamaica</v>
      </c>
      <c r="K5354" s="17" t="s">
        <v>1</v>
      </c>
      <c r="L5354" s="17" t="str">
        <f t="shared" si="332"/>
        <v>Yes</v>
      </c>
      <c r="M5354" s="17">
        <v>2</v>
      </c>
      <c r="N5354" s="17" t="str" cm="1">
        <f t="array" ref="N5354">_xlfn.IFS(M5354&lt;=2,"Small",M5354&lt;=5,"Medium",M5354&gt;5,"Large")</f>
        <v>Small</v>
      </c>
      <c r="O5354" s="65">
        <v>60</v>
      </c>
      <c r="P5354" s="87">
        <f t="shared" si="333"/>
        <v>0.03</v>
      </c>
      <c r="Q5354" s="68">
        <v>4</v>
      </c>
      <c r="R5354" s="68" t="str" cm="1">
        <f t="array" ref="R5354">_xlfn.SWITCH(ROUND(Q5354,0),5,"Excellent",4,"Good",3,"Ok","Bad")</f>
        <v>Good</v>
      </c>
      <c r="S5354" s="17">
        <v>6</v>
      </c>
      <c r="T5354" s="17" t="str">
        <f t="shared" si="334"/>
        <v>No</v>
      </c>
      <c r="U5354" s="82">
        <v>43738</v>
      </c>
      <c r="V5354" s="82">
        <v>43817</v>
      </c>
      <c r="W5354" s="17">
        <v>279</v>
      </c>
      <c r="X5354" s="17" t="str">
        <f t="shared" si="335"/>
        <v>Active</v>
      </c>
      <c r="Y5354" s="17" t="s">
        <v>15615</v>
      </c>
      <c r="Z5354" s="17"/>
    </row>
    <row r="5355" spans="1:26" x14ac:dyDescent="0.25">
      <c r="A5355">
        <v>5354</v>
      </c>
      <c r="B5355" s="17" t="s">
        <v>13618</v>
      </c>
      <c r="C5355" s="17">
        <v>377</v>
      </c>
      <c r="D5355" s="17" t="str">
        <f>INDEX(Hosts!$A:$O,MATCH(Places!$C5355,Hosts!$A:$A,0),MATCH(Places!D$1,Hosts!$1:$1,0))</f>
        <v>Within a few hours</v>
      </c>
      <c r="E5355" s="87">
        <f>INDEX(Hosts!$A:$O,MATCH(Places!$C5355,Hosts!$A:$A,0),MATCH(Places!E$1,Hosts!$1:$1,0))</f>
        <v>1</v>
      </c>
      <c r="F5355" s="87">
        <f>INDEX(Hosts!$A:$O,MATCH(Places!$C5355,Hosts!$A:$A,0),MATCH(Places!F$1,Hosts!$1:$1,0))</f>
        <v>0.33</v>
      </c>
      <c r="G5355" s="17" t="str">
        <f>INDEX(Hosts!$A:$O,MATCH(Places!$C5355,Hosts!$A:$A,0),MATCH(Places!G$1,Hosts!$1:$1,0))</f>
        <v>No</v>
      </c>
      <c r="H5355" s="17">
        <v>7</v>
      </c>
      <c r="I5355" s="17" t="str">
        <f>INDEX(Neighborhoods!$A:$C,MATCH(Places!$H5355,Neighborhoods!$A:$A,0),MATCH(Places!I$1,Neighborhoods!$1:$1,0))</f>
        <v>Brooklyn</v>
      </c>
      <c r="J5355" s="17" t="str">
        <f>INDEX(Neighborhoods!$A:$C,MATCH(Places!$H5355,Neighborhoods!$A:$A,0),MATCH(Places!J$1,Neighborhoods!$1:$1,0))</f>
        <v>Bedford-Stuyvesant</v>
      </c>
      <c r="K5355" s="17" t="s">
        <v>11822</v>
      </c>
      <c r="L5355" s="17" t="str">
        <f t="shared" si="332"/>
        <v>No</v>
      </c>
      <c r="M5355" s="17">
        <v>2</v>
      </c>
      <c r="N5355" s="17" t="str" cm="1">
        <f t="array" ref="N5355">_xlfn.IFS(M5355&lt;=2,"Small",M5355&lt;=5,"Medium",M5355&gt;5,"Large")</f>
        <v>Small</v>
      </c>
      <c r="O5355" s="65">
        <v>170</v>
      </c>
      <c r="P5355" s="87">
        <f t="shared" si="333"/>
        <v>0.03</v>
      </c>
      <c r="Q5355" s="68">
        <v>5</v>
      </c>
      <c r="R5355" s="68" t="str" cm="1">
        <f t="array" ref="R5355">_xlfn.SWITCH(ROUND(Q5355,0),5,"Excellent",4,"Good",3,"Ok","Bad")</f>
        <v>Excellent</v>
      </c>
      <c r="S5355" s="17">
        <v>5</v>
      </c>
      <c r="T5355" s="17" t="str">
        <f t="shared" si="334"/>
        <v>No</v>
      </c>
      <c r="U5355" s="82">
        <v>43749</v>
      </c>
      <c r="V5355" s="82">
        <v>43832</v>
      </c>
      <c r="W5355" s="17">
        <v>89</v>
      </c>
      <c r="X5355" s="17" t="str">
        <f t="shared" si="335"/>
        <v>Active</v>
      </c>
      <c r="Y5355" s="17" t="s">
        <v>15615</v>
      </c>
      <c r="Z5355" s="17"/>
    </row>
    <row r="5356" spans="1:26" x14ac:dyDescent="0.25">
      <c r="A5356">
        <v>5355</v>
      </c>
      <c r="B5356" s="17" t="s">
        <v>13259</v>
      </c>
      <c r="C5356" s="17">
        <v>4019</v>
      </c>
      <c r="D5356" s="17" t="str">
        <f>INDEX(Hosts!$A:$O,MATCH(Places!$C5356,Hosts!$A:$A,0),MATCH(Places!D$1,Hosts!$1:$1,0))</f>
        <v>Within an hour</v>
      </c>
      <c r="E5356" s="87">
        <f>INDEX(Hosts!$A:$O,MATCH(Places!$C5356,Hosts!$A:$A,0),MATCH(Places!E$1,Hosts!$1:$1,0))</f>
        <v>1</v>
      </c>
      <c r="F5356" s="87">
        <f>INDEX(Hosts!$A:$O,MATCH(Places!$C5356,Hosts!$A:$A,0),MATCH(Places!F$1,Hosts!$1:$1,0))</f>
        <v>1</v>
      </c>
      <c r="G5356" s="17" t="str">
        <f>INDEX(Hosts!$A:$O,MATCH(Places!$C5356,Hosts!$A:$A,0),MATCH(Places!G$1,Hosts!$1:$1,0))</f>
        <v>Yes</v>
      </c>
      <c r="H5356" s="17">
        <v>22</v>
      </c>
      <c r="I5356" s="17" t="str">
        <f>INDEX(Neighborhoods!$A:$C,MATCH(Places!$H5356,Neighborhoods!$A:$A,0),MATCH(Places!I$1,Neighborhoods!$1:$1,0))</f>
        <v>Queens</v>
      </c>
      <c r="J5356" s="17" t="str">
        <f>INDEX(Neighborhoods!$A:$C,MATCH(Places!$H5356,Neighborhoods!$A:$A,0),MATCH(Places!J$1,Neighborhoods!$1:$1,0))</f>
        <v>Flushing</v>
      </c>
      <c r="K5356" s="17" t="s">
        <v>11822</v>
      </c>
      <c r="L5356" s="17" t="str">
        <f t="shared" si="332"/>
        <v>No</v>
      </c>
      <c r="M5356" s="17">
        <v>6</v>
      </c>
      <c r="N5356" s="17" t="str" cm="1">
        <f t="array" ref="N5356">_xlfn.IFS(M5356&lt;=2,"Small",M5356&lt;=5,"Medium",M5356&gt;5,"Large")</f>
        <v>Large</v>
      </c>
      <c r="O5356" s="65">
        <v>140</v>
      </c>
      <c r="P5356" s="87">
        <f t="shared" si="333"/>
        <v>0.03</v>
      </c>
      <c r="Q5356" s="68">
        <v>5</v>
      </c>
      <c r="R5356" s="68" t="str" cm="1">
        <f t="array" ref="R5356">_xlfn.SWITCH(ROUND(Q5356,0),5,"Excellent",4,"Good",3,"Ok","Bad")</f>
        <v>Excellent</v>
      </c>
      <c r="S5356" s="17">
        <v>13</v>
      </c>
      <c r="T5356" s="17" t="str">
        <f t="shared" si="334"/>
        <v>No</v>
      </c>
      <c r="U5356" s="82">
        <v>43759</v>
      </c>
      <c r="V5356" s="82">
        <v>43898</v>
      </c>
      <c r="W5356" s="17">
        <v>75</v>
      </c>
      <c r="X5356" s="17" t="str">
        <f t="shared" si="335"/>
        <v>Active</v>
      </c>
      <c r="Y5356" s="17" t="s">
        <v>15616</v>
      </c>
      <c r="Z5356" s="17"/>
    </row>
    <row r="5357" spans="1:26" x14ac:dyDescent="0.25">
      <c r="A5357">
        <v>5356</v>
      </c>
      <c r="B5357" s="17" t="s">
        <v>15156</v>
      </c>
      <c r="C5357" s="17">
        <v>4020</v>
      </c>
      <c r="D5357" s="17" t="str">
        <f>INDEX(Hosts!$A:$O,MATCH(Places!$C5357,Hosts!$A:$A,0),MATCH(Places!D$1,Hosts!$1:$1,0))</f>
        <v>Within a few hours</v>
      </c>
      <c r="E5357" s="87">
        <f>INDEX(Hosts!$A:$O,MATCH(Places!$C5357,Hosts!$A:$A,0),MATCH(Places!E$1,Hosts!$1:$1,0))</f>
        <v>0.8</v>
      </c>
      <c r="F5357" s="87">
        <f>INDEX(Hosts!$A:$O,MATCH(Places!$C5357,Hosts!$A:$A,0),MATCH(Places!F$1,Hosts!$1:$1,0))</f>
        <v>1</v>
      </c>
      <c r="G5357" s="17" t="str">
        <f>INDEX(Hosts!$A:$O,MATCH(Places!$C5357,Hosts!$A:$A,0),MATCH(Places!G$1,Hosts!$1:$1,0))</f>
        <v>No</v>
      </c>
      <c r="H5357" s="17">
        <v>9</v>
      </c>
      <c r="I5357" s="17" t="str">
        <f>INDEX(Neighborhoods!$A:$C,MATCH(Places!$H5357,Neighborhoods!$A:$A,0),MATCH(Places!I$1,Neighborhoods!$1:$1,0))</f>
        <v>Brooklyn</v>
      </c>
      <c r="J5357" s="17" t="str">
        <f>INDEX(Neighborhoods!$A:$C,MATCH(Places!$H5357,Neighborhoods!$A:$A,0),MATCH(Places!J$1,Neighborhoods!$1:$1,0))</f>
        <v>Crown Heights</v>
      </c>
      <c r="K5357" s="17" t="s">
        <v>11822</v>
      </c>
      <c r="L5357" s="17" t="str">
        <f t="shared" si="332"/>
        <v>No</v>
      </c>
      <c r="M5357" s="17">
        <v>10</v>
      </c>
      <c r="N5357" s="17" t="str" cm="1">
        <f t="array" ref="N5357">_xlfn.IFS(M5357&lt;=2,"Small",M5357&lt;=5,"Medium",M5357&gt;5,"Large")</f>
        <v>Large</v>
      </c>
      <c r="O5357" s="65">
        <v>250</v>
      </c>
      <c r="P5357" s="87">
        <f t="shared" si="333"/>
        <v>0.04</v>
      </c>
      <c r="Q5357" s="68">
        <v>4.75</v>
      </c>
      <c r="R5357" s="68" t="str" cm="1">
        <f t="array" ref="R5357">_xlfn.SWITCH(ROUND(Q5357,0),5,"Excellent",4,"Good",3,"Ok","Bad")</f>
        <v>Excellent</v>
      </c>
      <c r="S5357" s="17">
        <v>4</v>
      </c>
      <c r="T5357" s="17" t="str">
        <f t="shared" si="334"/>
        <v>No</v>
      </c>
      <c r="U5357" s="82">
        <v>43849</v>
      </c>
      <c r="V5357" s="82">
        <v>43891</v>
      </c>
      <c r="W5357" s="17">
        <v>365</v>
      </c>
      <c r="X5357" s="17" t="str">
        <f t="shared" si="335"/>
        <v>Active</v>
      </c>
      <c r="Y5357" s="17" t="s">
        <v>15616</v>
      </c>
      <c r="Z5357" s="17"/>
    </row>
    <row r="5358" spans="1:26" x14ac:dyDescent="0.25">
      <c r="A5358">
        <v>5357</v>
      </c>
      <c r="B5358" s="17" t="s">
        <v>15024</v>
      </c>
      <c r="C5358" s="17">
        <v>2573</v>
      </c>
      <c r="D5358" s="17" t="str">
        <f>INDEX(Hosts!$A:$O,MATCH(Places!$C5358,Hosts!$A:$A,0),MATCH(Places!D$1,Hosts!$1:$1,0))</f>
        <v>Within an hour</v>
      </c>
      <c r="E5358" s="87">
        <f>INDEX(Hosts!$A:$O,MATCH(Places!$C5358,Hosts!$A:$A,0),MATCH(Places!E$1,Hosts!$1:$1,0))</f>
        <v>1</v>
      </c>
      <c r="F5358" s="87">
        <f>INDEX(Hosts!$A:$O,MATCH(Places!$C5358,Hosts!$A:$A,0),MATCH(Places!F$1,Hosts!$1:$1,0))</f>
        <v>0.98</v>
      </c>
      <c r="G5358" s="17" t="str">
        <f>INDEX(Hosts!$A:$O,MATCH(Places!$C5358,Hosts!$A:$A,0),MATCH(Places!G$1,Hosts!$1:$1,0))</f>
        <v>Yes</v>
      </c>
      <c r="H5358" s="17">
        <v>7</v>
      </c>
      <c r="I5358" s="17" t="str">
        <f>INDEX(Neighborhoods!$A:$C,MATCH(Places!$H5358,Neighborhoods!$A:$A,0),MATCH(Places!I$1,Neighborhoods!$1:$1,0))</f>
        <v>Brooklyn</v>
      </c>
      <c r="J5358" s="17" t="str">
        <f>INDEX(Neighborhoods!$A:$C,MATCH(Places!$H5358,Neighborhoods!$A:$A,0),MATCH(Places!J$1,Neighborhoods!$1:$1,0))</f>
        <v>Bedford-Stuyvesant</v>
      </c>
      <c r="K5358" s="17" t="s">
        <v>1</v>
      </c>
      <c r="L5358" s="17" t="str">
        <f t="shared" si="332"/>
        <v>Yes</v>
      </c>
      <c r="M5358" s="17">
        <v>2</v>
      </c>
      <c r="N5358" s="17" t="str" cm="1">
        <f t="array" ref="N5358">_xlfn.IFS(M5358&lt;=2,"Small",M5358&lt;=5,"Medium",M5358&gt;5,"Large")</f>
        <v>Small</v>
      </c>
      <c r="O5358" s="65">
        <v>49</v>
      </c>
      <c r="P5358" s="87">
        <f t="shared" si="333"/>
        <v>0.03</v>
      </c>
      <c r="Q5358" s="68">
        <v>5</v>
      </c>
      <c r="R5358" s="68" t="str" cm="1">
        <f t="array" ref="R5358">_xlfn.SWITCH(ROUND(Q5358,0),5,"Excellent",4,"Good",3,"Ok","Bad")</f>
        <v>Excellent</v>
      </c>
      <c r="S5358" s="17">
        <v>12</v>
      </c>
      <c r="T5358" s="17" t="str">
        <f t="shared" si="334"/>
        <v>No</v>
      </c>
      <c r="U5358" s="82">
        <v>43745</v>
      </c>
      <c r="V5358" s="82">
        <v>43920</v>
      </c>
      <c r="W5358" s="17">
        <v>0</v>
      </c>
      <c r="X5358" s="17" t="str">
        <f t="shared" si="335"/>
        <v>Inactive</v>
      </c>
      <c r="Y5358" s="17" t="s">
        <v>15616</v>
      </c>
      <c r="Z5358" s="17"/>
    </row>
    <row r="5359" spans="1:26" x14ac:dyDescent="0.25">
      <c r="A5359">
        <v>5358</v>
      </c>
      <c r="B5359" s="17" t="s">
        <v>14431</v>
      </c>
      <c r="C5359" s="17">
        <v>3424</v>
      </c>
      <c r="D5359" s="17" t="str">
        <f>INDEX(Hosts!$A:$O,MATCH(Places!$C5359,Hosts!$A:$A,0),MATCH(Places!D$1,Hosts!$1:$1,0))</f>
        <v>Within an hour</v>
      </c>
      <c r="E5359" s="87">
        <f>INDEX(Hosts!$A:$O,MATCH(Places!$C5359,Hosts!$A:$A,0),MATCH(Places!E$1,Hosts!$1:$1,0))</f>
        <v>1</v>
      </c>
      <c r="F5359" s="87">
        <f>INDEX(Hosts!$A:$O,MATCH(Places!$C5359,Hosts!$A:$A,0),MATCH(Places!F$1,Hosts!$1:$1,0))</f>
        <v>1</v>
      </c>
      <c r="G5359" s="17" t="str">
        <f>INDEX(Hosts!$A:$O,MATCH(Places!$C5359,Hosts!$A:$A,0),MATCH(Places!G$1,Hosts!$1:$1,0))</f>
        <v>Yes</v>
      </c>
      <c r="H5359" s="17">
        <v>8</v>
      </c>
      <c r="I5359" s="17" t="str">
        <f>INDEX(Neighborhoods!$A:$C,MATCH(Places!$H5359,Neighborhoods!$A:$A,0),MATCH(Places!I$1,Neighborhoods!$1:$1,0))</f>
        <v>Brooklyn</v>
      </c>
      <c r="J5359" s="17" t="str">
        <f>INDEX(Neighborhoods!$A:$C,MATCH(Places!$H5359,Neighborhoods!$A:$A,0),MATCH(Places!J$1,Neighborhoods!$1:$1,0))</f>
        <v>Bushwick</v>
      </c>
      <c r="K5359" s="17" t="s">
        <v>1</v>
      </c>
      <c r="L5359" s="17" t="str">
        <f t="shared" si="332"/>
        <v>Yes</v>
      </c>
      <c r="M5359" s="17">
        <v>2</v>
      </c>
      <c r="N5359" s="17" t="str" cm="1">
        <f t="array" ref="N5359">_xlfn.IFS(M5359&lt;=2,"Small",M5359&lt;=5,"Medium",M5359&gt;5,"Large")</f>
        <v>Small</v>
      </c>
      <c r="O5359" s="65">
        <v>44</v>
      </c>
      <c r="P5359" s="87">
        <f t="shared" si="333"/>
        <v>0.03</v>
      </c>
      <c r="Q5359" s="68">
        <v>4.93</v>
      </c>
      <c r="R5359" s="68" t="str" cm="1">
        <f t="array" ref="R5359">_xlfn.SWITCH(ROUND(Q5359,0),5,"Excellent",4,"Good",3,"Ok","Bad")</f>
        <v>Excellent</v>
      </c>
      <c r="S5359" s="17">
        <v>14</v>
      </c>
      <c r="T5359" s="17" t="str">
        <f t="shared" si="334"/>
        <v>No</v>
      </c>
      <c r="U5359" s="82">
        <v>43759</v>
      </c>
      <c r="V5359" s="82">
        <v>44043</v>
      </c>
      <c r="W5359" s="17">
        <v>134</v>
      </c>
      <c r="X5359" s="17" t="str">
        <f t="shared" si="335"/>
        <v>Active</v>
      </c>
      <c r="Y5359" s="17" t="s">
        <v>15615</v>
      </c>
      <c r="Z5359" s="17"/>
    </row>
    <row r="5360" spans="1:26" x14ac:dyDescent="0.25">
      <c r="A5360">
        <v>5359</v>
      </c>
      <c r="B5360" s="17" t="s">
        <v>13973</v>
      </c>
      <c r="C5360" s="17">
        <v>3818</v>
      </c>
      <c r="D5360" s="17" t="str">
        <f>INDEX(Hosts!$A:$O,MATCH(Places!$C5360,Hosts!$A:$A,0),MATCH(Places!D$1,Hosts!$1:$1,0))</f>
        <v>Within an hour</v>
      </c>
      <c r="E5360" s="87">
        <f>INDEX(Hosts!$A:$O,MATCH(Places!$C5360,Hosts!$A:$A,0),MATCH(Places!E$1,Hosts!$1:$1,0))</f>
        <v>0.85</v>
      </c>
      <c r="F5360" s="87">
        <f>INDEX(Hosts!$A:$O,MATCH(Places!$C5360,Hosts!$A:$A,0),MATCH(Places!F$1,Hosts!$1:$1,0))</f>
        <v>0.98</v>
      </c>
      <c r="G5360" s="17" t="str">
        <f>INDEX(Hosts!$A:$O,MATCH(Places!$C5360,Hosts!$A:$A,0),MATCH(Places!G$1,Hosts!$1:$1,0))</f>
        <v>No</v>
      </c>
      <c r="H5360" s="17">
        <v>9</v>
      </c>
      <c r="I5360" s="17" t="str">
        <f>INDEX(Neighborhoods!$A:$C,MATCH(Places!$H5360,Neighborhoods!$A:$A,0),MATCH(Places!I$1,Neighborhoods!$1:$1,0))</f>
        <v>Brooklyn</v>
      </c>
      <c r="J5360" s="17" t="str">
        <f>INDEX(Neighborhoods!$A:$C,MATCH(Places!$H5360,Neighborhoods!$A:$A,0),MATCH(Places!J$1,Neighborhoods!$1:$1,0))</f>
        <v>Crown Heights</v>
      </c>
      <c r="K5360" s="17" t="s">
        <v>1</v>
      </c>
      <c r="L5360" s="17" t="str">
        <f t="shared" si="332"/>
        <v>Yes</v>
      </c>
      <c r="M5360" s="17">
        <v>3</v>
      </c>
      <c r="N5360" s="17" t="str" cm="1">
        <f t="array" ref="N5360">_xlfn.IFS(M5360&lt;=2,"Small",M5360&lt;=5,"Medium",M5360&gt;5,"Large")</f>
        <v>Medium</v>
      </c>
      <c r="O5360" s="65">
        <v>52</v>
      </c>
      <c r="P5360" s="87">
        <f t="shared" si="333"/>
        <v>0.03</v>
      </c>
      <c r="Q5360" s="68">
        <v>4.75</v>
      </c>
      <c r="R5360" s="68" t="str" cm="1">
        <f t="array" ref="R5360">_xlfn.SWITCH(ROUND(Q5360,0),5,"Excellent",4,"Good",3,"Ok","Bad")</f>
        <v>Excellent</v>
      </c>
      <c r="S5360" s="17">
        <v>4</v>
      </c>
      <c r="T5360" s="17" t="str">
        <f t="shared" si="334"/>
        <v>No</v>
      </c>
      <c r="U5360" s="82">
        <v>44020</v>
      </c>
      <c r="V5360" s="82">
        <v>44038</v>
      </c>
      <c r="W5360" s="17">
        <v>364</v>
      </c>
      <c r="X5360" s="17" t="str">
        <f t="shared" si="335"/>
        <v>Active</v>
      </c>
      <c r="Y5360" s="17" t="s">
        <v>15616</v>
      </c>
      <c r="Z5360" s="17"/>
    </row>
    <row r="5361" spans="1:26" x14ac:dyDescent="0.25">
      <c r="A5361">
        <v>5360</v>
      </c>
      <c r="B5361" s="17" t="s">
        <v>15231</v>
      </c>
      <c r="C5361" s="17">
        <v>1020</v>
      </c>
      <c r="D5361" s="17" t="str">
        <f>INDEX(Hosts!$A:$O,MATCH(Places!$C5361,Hosts!$A:$A,0),MATCH(Places!D$1,Hosts!$1:$1,0))</f>
        <v>Within a few hours</v>
      </c>
      <c r="E5361" s="87">
        <f>INDEX(Hosts!$A:$O,MATCH(Places!$C5361,Hosts!$A:$A,0),MATCH(Places!E$1,Hosts!$1:$1,0))</f>
        <v>1</v>
      </c>
      <c r="F5361" s="87">
        <f>INDEX(Hosts!$A:$O,MATCH(Places!$C5361,Hosts!$A:$A,0),MATCH(Places!F$1,Hosts!$1:$1,0))</f>
        <v>0.99</v>
      </c>
      <c r="G5361" s="17" t="str">
        <f>INDEX(Hosts!$A:$O,MATCH(Places!$C5361,Hosts!$A:$A,0),MATCH(Places!G$1,Hosts!$1:$1,0))</f>
        <v>Yes</v>
      </c>
      <c r="H5361" s="17">
        <v>8</v>
      </c>
      <c r="I5361" s="17" t="str">
        <f>INDEX(Neighborhoods!$A:$C,MATCH(Places!$H5361,Neighborhoods!$A:$A,0),MATCH(Places!I$1,Neighborhoods!$1:$1,0))</f>
        <v>Brooklyn</v>
      </c>
      <c r="J5361" s="17" t="str">
        <f>INDEX(Neighborhoods!$A:$C,MATCH(Places!$H5361,Neighborhoods!$A:$A,0),MATCH(Places!J$1,Neighborhoods!$1:$1,0))</f>
        <v>Bushwick</v>
      </c>
      <c r="K5361" s="17" t="s">
        <v>1</v>
      </c>
      <c r="L5361" s="17" t="str">
        <f t="shared" si="332"/>
        <v>Yes</v>
      </c>
      <c r="M5361" s="17">
        <v>2</v>
      </c>
      <c r="N5361" s="17" t="str" cm="1">
        <f t="array" ref="N5361">_xlfn.IFS(M5361&lt;=2,"Small",M5361&lt;=5,"Medium",M5361&gt;5,"Large")</f>
        <v>Small</v>
      </c>
      <c r="O5361" s="65">
        <v>31</v>
      </c>
      <c r="P5361" s="87">
        <f t="shared" si="333"/>
        <v>0.03</v>
      </c>
      <c r="Q5361" s="68">
        <v>5</v>
      </c>
      <c r="R5361" s="68" t="str" cm="1">
        <f t="array" ref="R5361">_xlfn.SWITCH(ROUND(Q5361,0),5,"Excellent",4,"Good",3,"Ok","Bad")</f>
        <v>Excellent</v>
      </c>
      <c r="S5361" s="17">
        <v>13</v>
      </c>
      <c r="T5361" s="17" t="str">
        <f t="shared" si="334"/>
        <v>No</v>
      </c>
      <c r="U5361" s="82">
        <v>43740</v>
      </c>
      <c r="V5361" s="82">
        <v>44008</v>
      </c>
      <c r="W5361" s="17">
        <v>103</v>
      </c>
      <c r="X5361" s="17" t="str">
        <f t="shared" si="335"/>
        <v>Active</v>
      </c>
      <c r="Y5361" s="17" t="s">
        <v>15616</v>
      </c>
      <c r="Z5361" s="17"/>
    </row>
    <row r="5362" spans="1:26" x14ac:dyDescent="0.25">
      <c r="A5362">
        <v>5361</v>
      </c>
      <c r="B5362" s="17" t="s">
        <v>13448</v>
      </c>
      <c r="C5362" s="17">
        <v>1020</v>
      </c>
      <c r="D5362" s="17" t="str">
        <f>INDEX(Hosts!$A:$O,MATCH(Places!$C5362,Hosts!$A:$A,0),MATCH(Places!D$1,Hosts!$1:$1,0))</f>
        <v>Within a few hours</v>
      </c>
      <c r="E5362" s="87">
        <f>INDEX(Hosts!$A:$O,MATCH(Places!$C5362,Hosts!$A:$A,0),MATCH(Places!E$1,Hosts!$1:$1,0))</f>
        <v>1</v>
      </c>
      <c r="F5362" s="87">
        <f>INDEX(Hosts!$A:$O,MATCH(Places!$C5362,Hosts!$A:$A,0),MATCH(Places!F$1,Hosts!$1:$1,0))</f>
        <v>0.99</v>
      </c>
      <c r="G5362" s="17" t="str">
        <f>INDEX(Hosts!$A:$O,MATCH(Places!$C5362,Hosts!$A:$A,0),MATCH(Places!G$1,Hosts!$1:$1,0))</f>
        <v>Yes</v>
      </c>
      <c r="H5362" s="17">
        <v>8</v>
      </c>
      <c r="I5362" s="17" t="str">
        <f>INDEX(Neighborhoods!$A:$C,MATCH(Places!$H5362,Neighborhoods!$A:$A,0),MATCH(Places!I$1,Neighborhoods!$1:$1,0))</f>
        <v>Brooklyn</v>
      </c>
      <c r="J5362" s="17" t="str">
        <f>INDEX(Neighborhoods!$A:$C,MATCH(Places!$H5362,Neighborhoods!$A:$A,0),MATCH(Places!J$1,Neighborhoods!$1:$1,0))</f>
        <v>Bushwick</v>
      </c>
      <c r="K5362" s="17" t="s">
        <v>1</v>
      </c>
      <c r="L5362" s="17" t="str">
        <f t="shared" si="332"/>
        <v>Yes</v>
      </c>
      <c r="M5362" s="17">
        <v>2</v>
      </c>
      <c r="N5362" s="17" t="str" cm="1">
        <f t="array" ref="N5362">_xlfn.IFS(M5362&lt;=2,"Small",M5362&lt;=5,"Medium",M5362&gt;5,"Large")</f>
        <v>Small</v>
      </c>
      <c r="O5362" s="65">
        <v>31</v>
      </c>
      <c r="P5362" s="87">
        <f t="shared" si="333"/>
        <v>0.03</v>
      </c>
      <c r="Q5362" s="68">
        <v>4.95</v>
      </c>
      <c r="R5362" s="68" t="str" cm="1">
        <f t="array" ref="R5362">_xlfn.SWITCH(ROUND(Q5362,0),5,"Excellent",4,"Good",3,"Ok","Bad")</f>
        <v>Excellent</v>
      </c>
      <c r="S5362" s="17">
        <v>20</v>
      </c>
      <c r="T5362" s="17" t="str">
        <f t="shared" si="334"/>
        <v>No</v>
      </c>
      <c r="U5362" s="82">
        <v>43740</v>
      </c>
      <c r="V5362" s="82">
        <v>43995</v>
      </c>
      <c r="W5362" s="17">
        <v>134</v>
      </c>
      <c r="X5362" s="17" t="str">
        <f t="shared" si="335"/>
        <v>Active</v>
      </c>
      <c r="Y5362" s="17" t="s">
        <v>15616</v>
      </c>
      <c r="Z5362" s="17"/>
    </row>
    <row r="5363" spans="1:26" x14ac:dyDescent="0.25">
      <c r="A5363">
        <v>5362</v>
      </c>
      <c r="B5363" s="17" t="s">
        <v>14554</v>
      </c>
      <c r="C5363" s="17">
        <v>3723</v>
      </c>
      <c r="D5363" s="17" t="str">
        <f>INDEX(Hosts!$A:$O,MATCH(Places!$C5363,Hosts!$A:$A,0),MATCH(Places!D$1,Hosts!$1:$1,0))</f>
        <v>Within a day</v>
      </c>
      <c r="E5363" s="87">
        <f>INDEX(Hosts!$A:$O,MATCH(Places!$C5363,Hosts!$A:$A,0),MATCH(Places!E$1,Hosts!$1:$1,0))</f>
        <v>1</v>
      </c>
      <c r="F5363" s="87">
        <f>INDEX(Hosts!$A:$O,MATCH(Places!$C5363,Hosts!$A:$A,0),MATCH(Places!F$1,Hosts!$1:$1,0))</f>
        <v>0.94</v>
      </c>
      <c r="G5363" s="17" t="str">
        <f>INDEX(Hosts!$A:$O,MATCH(Places!$C5363,Hosts!$A:$A,0),MATCH(Places!G$1,Hosts!$1:$1,0))</f>
        <v>Yes</v>
      </c>
      <c r="H5363" s="17">
        <v>15</v>
      </c>
      <c r="I5363" s="17" t="str">
        <f>INDEX(Neighborhoods!$A:$C,MATCH(Places!$H5363,Neighborhoods!$A:$A,0),MATCH(Places!I$1,Neighborhoods!$1:$1,0))</f>
        <v>Manhattan</v>
      </c>
      <c r="J5363" s="17" t="str">
        <f>INDEX(Neighborhoods!$A:$C,MATCH(Places!$H5363,Neighborhoods!$A:$A,0),MATCH(Places!J$1,Neighborhoods!$1:$1,0))</f>
        <v>East Village</v>
      </c>
      <c r="K5363" s="17" t="s">
        <v>1</v>
      </c>
      <c r="L5363" s="17" t="str">
        <f t="shared" si="332"/>
        <v>Yes</v>
      </c>
      <c r="M5363" s="17">
        <v>2</v>
      </c>
      <c r="N5363" s="17" t="str" cm="1">
        <f t="array" ref="N5363">_xlfn.IFS(M5363&lt;=2,"Small",M5363&lt;=5,"Medium",M5363&gt;5,"Large")</f>
        <v>Small</v>
      </c>
      <c r="O5363" s="65">
        <v>102</v>
      </c>
      <c r="P5363" s="87">
        <f t="shared" si="333"/>
        <v>0.03</v>
      </c>
      <c r="Q5363" s="68">
        <v>4.78</v>
      </c>
      <c r="R5363" s="68" t="str" cm="1">
        <f t="array" ref="R5363">_xlfn.SWITCH(ROUND(Q5363,0),5,"Excellent",4,"Good",3,"Ok","Bad")</f>
        <v>Excellent</v>
      </c>
      <c r="S5363" s="17">
        <v>9</v>
      </c>
      <c r="T5363" s="17" t="str">
        <f t="shared" si="334"/>
        <v>No</v>
      </c>
      <c r="U5363" s="82">
        <v>43773</v>
      </c>
      <c r="V5363" s="82">
        <v>43878</v>
      </c>
      <c r="W5363" s="17">
        <v>365</v>
      </c>
      <c r="X5363" s="17" t="str">
        <f t="shared" si="335"/>
        <v>Active</v>
      </c>
      <c r="Y5363" s="17" t="s">
        <v>15615</v>
      </c>
      <c r="Z5363" s="17"/>
    </row>
    <row r="5364" spans="1:26" x14ac:dyDescent="0.25">
      <c r="A5364">
        <v>5363</v>
      </c>
      <c r="B5364" s="17" t="s">
        <v>14924</v>
      </c>
      <c r="C5364" s="17">
        <v>4016</v>
      </c>
      <c r="D5364" s="17" t="str">
        <f>INDEX(Hosts!$A:$O,MATCH(Places!$C5364,Hosts!$A:$A,0),MATCH(Places!D$1,Hosts!$1:$1,0))</f>
        <v>Within an hour</v>
      </c>
      <c r="E5364" s="87">
        <f>INDEX(Hosts!$A:$O,MATCH(Places!$C5364,Hosts!$A:$A,0),MATCH(Places!E$1,Hosts!$1:$1,0))</f>
        <v>0.91</v>
      </c>
      <c r="F5364" s="87">
        <f>INDEX(Hosts!$A:$O,MATCH(Places!$C5364,Hosts!$A:$A,0),MATCH(Places!F$1,Hosts!$1:$1,0))</f>
        <v>0.96</v>
      </c>
      <c r="G5364" s="17" t="str">
        <f>INDEX(Hosts!$A:$O,MATCH(Places!$C5364,Hosts!$A:$A,0),MATCH(Places!G$1,Hosts!$1:$1,0))</f>
        <v>No</v>
      </c>
      <c r="H5364" s="17">
        <v>9</v>
      </c>
      <c r="I5364" s="17" t="str">
        <f>INDEX(Neighborhoods!$A:$C,MATCH(Places!$H5364,Neighborhoods!$A:$A,0),MATCH(Places!I$1,Neighborhoods!$1:$1,0))</f>
        <v>Brooklyn</v>
      </c>
      <c r="J5364" s="17" t="str">
        <f>INDEX(Neighborhoods!$A:$C,MATCH(Places!$H5364,Neighborhoods!$A:$A,0),MATCH(Places!J$1,Neighborhoods!$1:$1,0))</f>
        <v>Crown Heights</v>
      </c>
      <c r="K5364" s="17" t="s">
        <v>1</v>
      </c>
      <c r="L5364" s="17" t="str">
        <f t="shared" si="332"/>
        <v>Yes</v>
      </c>
      <c r="M5364" s="17">
        <v>4</v>
      </c>
      <c r="N5364" s="17" t="str" cm="1">
        <f t="array" ref="N5364">_xlfn.IFS(M5364&lt;=2,"Small",M5364&lt;=5,"Medium",M5364&gt;5,"Large")</f>
        <v>Medium</v>
      </c>
      <c r="O5364" s="65">
        <v>55</v>
      </c>
      <c r="P5364" s="87">
        <f t="shared" si="333"/>
        <v>0.03</v>
      </c>
      <c r="Q5364" s="68">
        <v>4.1900000000000004</v>
      </c>
      <c r="R5364" s="68" t="str" cm="1">
        <f t="array" ref="R5364">_xlfn.SWITCH(ROUND(Q5364,0),5,"Excellent",4,"Good",3,"Ok","Bad")</f>
        <v>Good</v>
      </c>
      <c r="S5364" s="17">
        <v>16</v>
      </c>
      <c r="T5364" s="17" t="str">
        <f t="shared" si="334"/>
        <v>No</v>
      </c>
      <c r="U5364" s="82">
        <v>43899</v>
      </c>
      <c r="V5364" s="82">
        <v>44010</v>
      </c>
      <c r="W5364" s="17">
        <v>364</v>
      </c>
      <c r="X5364" s="17" t="str">
        <f t="shared" si="335"/>
        <v>Active</v>
      </c>
      <c r="Y5364" s="17" t="s">
        <v>15616</v>
      </c>
      <c r="Z5364" s="17"/>
    </row>
    <row r="5365" spans="1:26" x14ac:dyDescent="0.25">
      <c r="A5365">
        <v>5364</v>
      </c>
      <c r="B5365" s="17" t="s">
        <v>13596</v>
      </c>
      <c r="C5365" s="17">
        <v>1225</v>
      </c>
      <c r="D5365" s="17" t="str">
        <f>INDEX(Hosts!$A:$O,MATCH(Places!$C5365,Hosts!$A:$A,0),MATCH(Places!D$1,Hosts!$1:$1,0))</f>
        <v>Within an hour</v>
      </c>
      <c r="E5365" s="87">
        <f>INDEX(Hosts!$A:$O,MATCH(Places!$C5365,Hosts!$A:$A,0),MATCH(Places!E$1,Hosts!$1:$1,0))</f>
        <v>1</v>
      </c>
      <c r="F5365" s="87">
        <f>INDEX(Hosts!$A:$O,MATCH(Places!$C5365,Hosts!$A:$A,0),MATCH(Places!F$1,Hosts!$1:$1,0))</f>
        <v>0.99</v>
      </c>
      <c r="G5365" s="17" t="str">
        <f>INDEX(Hosts!$A:$O,MATCH(Places!$C5365,Hosts!$A:$A,0),MATCH(Places!G$1,Hosts!$1:$1,0))</f>
        <v>Yes</v>
      </c>
      <c r="H5365" s="17">
        <v>7</v>
      </c>
      <c r="I5365" s="17" t="str">
        <f>INDEX(Neighborhoods!$A:$C,MATCH(Places!$H5365,Neighborhoods!$A:$A,0),MATCH(Places!I$1,Neighborhoods!$1:$1,0))</f>
        <v>Brooklyn</v>
      </c>
      <c r="J5365" s="17" t="str">
        <f>INDEX(Neighborhoods!$A:$C,MATCH(Places!$H5365,Neighborhoods!$A:$A,0),MATCH(Places!J$1,Neighborhoods!$1:$1,0))</f>
        <v>Bedford-Stuyvesant</v>
      </c>
      <c r="K5365" s="17" t="s">
        <v>11822</v>
      </c>
      <c r="L5365" s="17" t="str">
        <f t="shared" si="332"/>
        <v>No</v>
      </c>
      <c r="M5365" s="17">
        <v>4</v>
      </c>
      <c r="N5365" s="17" t="str" cm="1">
        <f t="array" ref="N5365">_xlfn.IFS(M5365&lt;=2,"Small",M5365&lt;=5,"Medium",M5365&gt;5,"Large")</f>
        <v>Medium</v>
      </c>
      <c r="O5365" s="65">
        <v>150</v>
      </c>
      <c r="P5365" s="87">
        <f t="shared" si="333"/>
        <v>0.03</v>
      </c>
      <c r="Q5365" s="68">
        <v>4.92</v>
      </c>
      <c r="R5365" s="68" t="str" cm="1">
        <f t="array" ref="R5365">_xlfn.SWITCH(ROUND(Q5365,0),5,"Excellent",4,"Good",3,"Ok","Bad")</f>
        <v>Excellent</v>
      </c>
      <c r="S5365" s="17">
        <v>13</v>
      </c>
      <c r="T5365" s="17" t="str">
        <f t="shared" si="334"/>
        <v>No</v>
      </c>
      <c r="U5365" s="82">
        <v>43793</v>
      </c>
      <c r="V5365" s="82">
        <v>43902</v>
      </c>
      <c r="W5365" s="17">
        <v>5</v>
      </c>
      <c r="X5365" s="17" t="str">
        <f t="shared" si="335"/>
        <v>Active</v>
      </c>
      <c r="Y5365" s="17" t="s">
        <v>15615</v>
      </c>
      <c r="Z5365" s="17"/>
    </row>
    <row r="5366" spans="1:26" x14ac:dyDescent="0.25">
      <c r="A5366">
        <v>5365</v>
      </c>
      <c r="B5366" s="17" t="s">
        <v>14112</v>
      </c>
      <c r="C5366" s="17">
        <v>700</v>
      </c>
      <c r="D5366" s="17" t="str">
        <f>INDEX(Hosts!$A:$O,MATCH(Places!$C5366,Hosts!$A:$A,0),MATCH(Places!D$1,Hosts!$1:$1,0))</f>
        <v>Within a day</v>
      </c>
      <c r="E5366" s="87">
        <f>INDEX(Hosts!$A:$O,MATCH(Places!$C5366,Hosts!$A:$A,0),MATCH(Places!E$1,Hosts!$1:$1,0))</f>
        <v>0.67</v>
      </c>
      <c r="F5366" s="87">
        <f>INDEX(Hosts!$A:$O,MATCH(Places!$C5366,Hosts!$A:$A,0),MATCH(Places!F$1,Hosts!$1:$1,0))</f>
        <v>1</v>
      </c>
      <c r="G5366" s="17" t="str">
        <f>INDEX(Hosts!$A:$O,MATCH(Places!$C5366,Hosts!$A:$A,0),MATCH(Places!G$1,Hosts!$1:$1,0))</f>
        <v>No</v>
      </c>
      <c r="H5366" s="17">
        <v>7</v>
      </c>
      <c r="I5366" s="17" t="str">
        <f>INDEX(Neighborhoods!$A:$C,MATCH(Places!$H5366,Neighborhoods!$A:$A,0),MATCH(Places!I$1,Neighborhoods!$1:$1,0))</f>
        <v>Brooklyn</v>
      </c>
      <c r="J5366" s="17" t="str">
        <f>INDEX(Neighborhoods!$A:$C,MATCH(Places!$H5366,Neighborhoods!$A:$A,0),MATCH(Places!J$1,Neighborhoods!$1:$1,0))</f>
        <v>Bedford-Stuyvesant</v>
      </c>
      <c r="K5366" s="17" t="s">
        <v>1</v>
      </c>
      <c r="L5366" s="17" t="str">
        <f t="shared" si="332"/>
        <v>Yes</v>
      </c>
      <c r="M5366" s="17">
        <v>2</v>
      </c>
      <c r="N5366" s="17" t="str" cm="1">
        <f t="array" ref="N5366">_xlfn.IFS(M5366&lt;=2,"Small",M5366&lt;=5,"Medium",M5366&gt;5,"Large")</f>
        <v>Small</v>
      </c>
      <c r="O5366" s="65">
        <v>49</v>
      </c>
      <c r="P5366" s="87">
        <f t="shared" si="333"/>
        <v>0.03</v>
      </c>
      <c r="Q5366" s="68">
        <v>4.92</v>
      </c>
      <c r="R5366" s="68" t="str" cm="1">
        <f t="array" ref="R5366">_xlfn.SWITCH(ROUND(Q5366,0),5,"Excellent",4,"Good",3,"Ok","Bad")</f>
        <v>Excellent</v>
      </c>
      <c r="S5366" s="17">
        <v>12</v>
      </c>
      <c r="T5366" s="17" t="str">
        <f t="shared" si="334"/>
        <v>No</v>
      </c>
      <c r="U5366" s="82">
        <v>43792</v>
      </c>
      <c r="V5366" s="82">
        <v>43905</v>
      </c>
      <c r="W5366" s="17">
        <v>0</v>
      </c>
      <c r="X5366" s="17" t="str">
        <f t="shared" si="335"/>
        <v>Inactive</v>
      </c>
      <c r="Y5366" s="17" t="s">
        <v>15616</v>
      </c>
      <c r="Z5366" s="17"/>
    </row>
    <row r="5367" spans="1:26" x14ac:dyDescent="0.25">
      <c r="A5367">
        <v>5366</v>
      </c>
      <c r="B5367" s="17" t="s">
        <v>14987</v>
      </c>
      <c r="C5367" s="17">
        <v>3734</v>
      </c>
      <c r="D5367" s="17" t="str">
        <f>INDEX(Hosts!$A:$O,MATCH(Places!$C5367,Hosts!$A:$A,0),MATCH(Places!D$1,Hosts!$1:$1,0))</f>
        <v>Within a few hours</v>
      </c>
      <c r="E5367" s="87">
        <f>INDEX(Hosts!$A:$O,MATCH(Places!$C5367,Hosts!$A:$A,0),MATCH(Places!E$1,Hosts!$1:$1,0))</f>
        <v>1</v>
      </c>
      <c r="F5367" s="87">
        <f>INDEX(Hosts!$A:$O,MATCH(Places!$C5367,Hosts!$A:$A,0),MATCH(Places!F$1,Hosts!$1:$1,0))</f>
        <v>0.94</v>
      </c>
      <c r="G5367" s="17" t="str">
        <f>INDEX(Hosts!$A:$O,MATCH(Places!$C5367,Hosts!$A:$A,0),MATCH(Places!G$1,Hosts!$1:$1,0))</f>
        <v>Yes</v>
      </c>
      <c r="H5367" s="17">
        <v>21</v>
      </c>
      <c r="I5367" s="17" t="str">
        <f>INDEX(Neighborhoods!$A:$C,MATCH(Places!$H5367,Neighborhoods!$A:$A,0),MATCH(Places!I$1,Neighborhoods!$1:$1,0))</f>
        <v>Queens</v>
      </c>
      <c r="J5367" s="17" t="str">
        <f>INDEX(Neighborhoods!$A:$C,MATCH(Places!$H5367,Neighborhoods!$A:$A,0),MATCH(Places!J$1,Neighborhoods!$1:$1,0))</f>
        <v>Astoria</v>
      </c>
      <c r="K5367" s="17" t="s">
        <v>11822</v>
      </c>
      <c r="L5367" s="17" t="str">
        <f t="shared" si="332"/>
        <v>No</v>
      </c>
      <c r="M5367" s="17">
        <v>5</v>
      </c>
      <c r="N5367" s="17" t="str" cm="1">
        <f t="array" ref="N5367">_xlfn.IFS(M5367&lt;=2,"Small",M5367&lt;=5,"Medium",M5367&gt;5,"Large")</f>
        <v>Medium</v>
      </c>
      <c r="O5367" s="65">
        <v>148</v>
      </c>
      <c r="P5367" s="87">
        <f t="shared" si="333"/>
        <v>0.03</v>
      </c>
      <c r="Q5367" s="68">
        <v>5</v>
      </c>
      <c r="R5367" s="68" t="str" cm="1">
        <f t="array" ref="R5367">_xlfn.SWITCH(ROUND(Q5367,0),5,"Excellent",4,"Good",3,"Ok","Bad")</f>
        <v>Excellent</v>
      </c>
      <c r="S5367" s="17">
        <v>30</v>
      </c>
      <c r="T5367" s="17" t="str">
        <f t="shared" si="334"/>
        <v>No</v>
      </c>
      <c r="U5367" s="82">
        <v>43773</v>
      </c>
      <c r="V5367" s="82">
        <v>43952</v>
      </c>
      <c r="W5367" s="17">
        <v>40</v>
      </c>
      <c r="X5367" s="17" t="str">
        <f t="shared" si="335"/>
        <v>Active</v>
      </c>
      <c r="Y5367" s="17" t="s">
        <v>15615</v>
      </c>
      <c r="Z5367" s="17"/>
    </row>
    <row r="5368" spans="1:26" x14ac:dyDescent="0.25">
      <c r="A5368">
        <v>5367</v>
      </c>
      <c r="B5368" s="17" t="s">
        <v>13830</v>
      </c>
      <c r="C5368" s="17">
        <v>3424</v>
      </c>
      <c r="D5368" s="17" t="str">
        <f>INDEX(Hosts!$A:$O,MATCH(Places!$C5368,Hosts!$A:$A,0),MATCH(Places!D$1,Hosts!$1:$1,0))</f>
        <v>Within an hour</v>
      </c>
      <c r="E5368" s="87">
        <f>INDEX(Hosts!$A:$O,MATCH(Places!$C5368,Hosts!$A:$A,0),MATCH(Places!E$1,Hosts!$1:$1,0))</f>
        <v>1</v>
      </c>
      <c r="F5368" s="87">
        <f>INDEX(Hosts!$A:$O,MATCH(Places!$C5368,Hosts!$A:$A,0),MATCH(Places!F$1,Hosts!$1:$1,0))</f>
        <v>1</v>
      </c>
      <c r="G5368" s="17" t="str">
        <f>INDEX(Hosts!$A:$O,MATCH(Places!$C5368,Hosts!$A:$A,0),MATCH(Places!G$1,Hosts!$1:$1,0))</f>
        <v>Yes</v>
      </c>
      <c r="H5368" s="17">
        <v>8</v>
      </c>
      <c r="I5368" s="17" t="str">
        <f>INDEX(Neighborhoods!$A:$C,MATCH(Places!$H5368,Neighborhoods!$A:$A,0),MATCH(Places!I$1,Neighborhoods!$1:$1,0))</f>
        <v>Brooklyn</v>
      </c>
      <c r="J5368" s="17" t="str">
        <f>INDEX(Neighborhoods!$A:$C,MATCH(Places!$H5368,Neighborhoods!$A:$A,0),MATCH(Places!J$1,Neighborhoods!$1:$1,0))</f>
        <v>Bushwick</v>
      </c>
      <c r="K5368" s="17" t="s">
        <v>1</v>
      </c>
      <c r="L5368" s="17" t="str">
        <f t="shared" si="332"/>
        <v>Yes</v>
      </c>
      <c r="M5368" s="17">
        <v>2</v>
      </c>
      <c r="N5368" s="17" t="str" cm="1">
        <f t="array" ref="N5368">_xlfn.IFS(M5368&lt;=2,"Small",M5368&lt;=5,"Medium",M5368&gt;5,"Large")</f>
        <v>Small</v>
      </c>
      <c r="O5368" s="65">
        <v>60</v>
      </c>
      <c r="P5368" s="87">
        <f t="shared" si="333"/>
        <v>0.03</v>
      </c>
      <c r="Q5368" s="68">
        <v>5</v>
      </c>
      <c r="R5368" s="68" t="str" cm="1">
        <f t="array" ref="R5368">_xlfn.SWITCH(ROUND(Q5368,0),5,"Excellent",4,"Good",3,"Ok","Bad")</f>
        <v>Excellent</v>
      </c>
      <c r="S5368" s="17">
        <v>5</v>
      </c>
      <c r="T5368" s="17" t="str">
        <f t="shared" si="334"/>
        <v>No</v>
      </c>
      <c r="U5368" s="82">
        <v>43753</v>
      </c>
      <c r="V5368" s="82">
        <v>43884</v>
      </c>
      <c r="W5368" s="17">
        <v>43</v>
      </c>
      <c r="X5368" s="17" t="str">
        <f t="shared" si="335"/>
        <v>Active</v>
      </c>
      <c r="Y5368" s="17" t="s">
        <v>15616</v>
      </c>
      <c r="Z5368" s="17"/>
    </row>
    <row r="5369" spans="1:26" x14ac:dyDescent="0.25">
      <c r="A5369">
        <v>5368</v>
      </c>
      <c r="B5369" s="17" t="s">
        <v>14774</v>
      </c>
      <c r="C5369" s="17">
        <v>3596</v>
      </c>
      <c r="D5369" s="17" t="str">
        <f>INDEX(Hosts!$A:$O,MATCH(Places!$C5369,Hosts!$A:$A,0),MATCH(Places!D$1,Hosts!$1:$1,0))</f>
        <v>Within an hour</v>
      </c>
      <c r="E5369" s="87">
        <f>INDEX(Hosts!$A:$O,MATCH(Places!$C5369,Hosts!$A:$A,0),MATCH(Places!E$1,Hosts!$1:$1,0))</f>
        <v>1</v>
      </c>
      <c r="F5369" s="87">
        <f>INDEX(Hosts!$A:$O,MATCH(Places!$C5369,Hosts!$A:$A,0),MATCH(Places!F$1,Hosts!$1:$1,0))</f>
        <v>1</v>
      </c>
      <c r="G5369" s="17" t="str">
        <f>INDEX(Hosts!$A:$O,MATCH(Places!$C5369,Hosts!$A:$A,0),MATCH(Places!G$1,Hosts!$1:$1,0))</f>
        <v>Yes</v>
      </c>
      <c r="H5369" s="17">
        <v>12</v>
      </c>
      <c r="I5369" s="17" t="str">
        <f>INDEX(Neighborhoods!$A:$C,MATCH(Places!$H5369,Neighborhoods!$A:$A,0),MATCH(Places!I$1,Neighborhoods!$1:$1,0))</f>
        <v>Brooklyn</v>
      </c>
      <c r="J5369" s="17" t="str">
        <f>INDEX(Neighborhoods!$A:$C,MATCH(Places!$H5369,Neighborhoods!$A:$A,0),MATCH(Places!J$1,Neighborhoods!$1:$1,0))</f>
        <v>Williamsburg</v>
      </c>
      <c r="K5369" s="17" t="s">
        <v>11822</v>
      </c>
      <c r="L5369" s="17" t="str">
        <f t="shared" si="332"/>
        <v>No</v>
      </c>
      <c r="M5369" s="17">
        <v>2</v>
      </c>
      <c r="N5369" s="17" t="str" cm="1">
        <f t="array" ref="N5369">_xlfn.IFS(M5369&lt;=2,"Small",M5369&lt;=5,"Medium",M5369&gt;5,"Large")</f>
        <v>Small</v>
      </c>
      <c r="O5369" s="65">
        <v>73</v>
      </c>
      <c r="P5369" s="87">
        <f t="shared" si="333"/>
        <v>0.03</v>
      </c>
      <c r="Q5369" s="68">
        <v>4.95</v>
      </c>
      <c r="R5369" s="68" t="str" cm="1">
        <f t="array" ref="R5369">_xlfn.SWITCH(ROUND(Q5369,0),5,"Excellent",4,"Good",3,"Ok","Bad")</f>
        <v>Excellent</v>
      </c>
      <c r="S5369" s="17">
        <v>19</v>
      </c>
      <c r="T5369" s="17" t="str">
        <f t="shared" si="334"/>
        <v>No</v>
      </c>
      <c r="U5369" s="82">
        <v>43744</v>
      </c>
      <c r="V5369" s="82">
        <v>44027</v>
      </c>
      <c r="W5369" s="17">
        <v>0</v>
      </c>
      <c r="X5369" s="17" t="str">
        <f t="shared" si="335"/>
        <v>Inactive</v>
      </c>
      <c r="Y5369" s="17" t="s">
        <v>15616</v>
      </c>
      <c r="Z5369" s="17"/>
    </row>
    <row r="5370" spans="1:26" x14ac:dyDescent="0.25">
      <c r="A5370">
        <v>5369</v>
      </c>
      <c r="B5370" s="17" t="s">
        <v>15364</v>
      </c>
      <c r="C5370" s="17">
        <v>595</v>
      </c>
      <c r="D5370" s="17" t="str">
        <f>INDEX(Hosts!$A:$O,MATCH(Places!$C5370,Hosts!$A:$A,0),MATCH(Places!D$1,Hosts!$1:$1,0))</f>
        <v>Within a day</v>
      </c>
      <c r="E5370" s="87">
        <f>INDEX(Hosts!$A:$O,MATCH(Places!$C5370,Hosts!$A:$A,0),MATCH(Places!E$1,Hosts!$1:$1,0))</f>
        <v>1</v>
      </c>
      <c r="F5370" s="87">
        <f>INDEX(Hosts!$A:$O,MATCH(Places!$C5370,Hosts!$A:$A,0),MATCH(Places!F$1,Hosts!$1:$1,0))</f>
        <v>0.81</v>
      </c>
      <c r="G5370" s="17" t="str">
        <f>INDEX(Hosts!$A:$O,MATCH(Places!$C5370,Hosts!$A:$A,0),MATCH(Places!G$1,Hosts!$1:$1,0))</f>
        <v>No</v>
      </c>
      <c r="H5370" s="17">
        <v>17</v>
      </c>
      <c r="I5370" s="17" t="str">
        <f>INDEX(Neighborhoods!$A:$C,MATCH(Places!$H5370,Neighborhoods!$A:$A,0),MATCH(Places!I$1,Neighborhoods!$1:$1,0))</f>
        <v>Manhattan</v>
      </c>
      <c r="J5370" s="17" t="str">
        <f>INDEX(Neighborhoods!$A:$C,MATCH(Places!$H5370,Neighborhoods!$A:$A,0),MATCH(Places!J$1,Neighborhoods!$1:$1,0))</f>
        <v>Hell's Kitchen</v>
      </c>
      <c r="K5370" s="17" t="s">
        <v>11822</v>
      </c>
      <c r="L5370" s="17" t="str">
        <f t="shared" si="332"/>
        <v>No</v>
      </c>
      <c r="M5370" s="17">
        <v>1</v>
      </c>
      <c r="N5370" s="17" t="str" cm="1">
        <f t="array" ref="N5370">_xlfn.IFS(M5370&lt;=2,"Small",M5370&lt;=5,"Medium",M5370&gt;5,"Large")</f>
        <v>Small</v>
      </c>
      <c r="O5370" s="65">
        <v>99</v>
      </c>
      <c r="P5370" s="87">
        <f t="shared" si="333"/>
        <v>0.03</v>
      </c>
      <c r="Q5370" s="68">
        <v>5</v>
      </c>
      <c r="R5370" s="68" t="str" cm="1">
        <f t="array" ref="R5370">_xlfn.SWITCH(ROUND(Q5370,0),5,"Excellent",4,"Good",3,"Ok","Bad")</f>
        <v>Excellent</v>
      </c>
      <c r="S5370" s="17">
        <v>3</v>
      </c>
      <c r="T5370" s="17" t="str">
        <f t="shared" si="334"/>
        <v>No</v>
      </c>
      <c r="U5370" s="82">
        <v>43813</v>
      </c>
      <c r="V5370" s="82">
        <v>43872</v>
      </c>
      <c r="W5370" s="17">
        <v>364</v>
      </c>
      <c r="X5370" s="17" t="str">
        <f t="shared" si="335"/>
        <v>Active</v>
      </c>
      <c r="Y5370" s="17" t="s">
        <v>15615</v>
      </c>
      <c r="Z5370" s="17"/>
    </row>
    <row r="5371" spans="1:26" x14ac:dyDescent="0.25">
      <c r="A5371">
        <v>5370</v>
      </c>
      <c r="B5371" s="17" t="s">
        <v>15150</v>
      </c>
      <c r="C5371" s="17">
        <v>2106</v>
      </c>
      <c r="D5371" s="17" t="str">
        <f>INDEX(Hosts!$A:$O,MATCH(Places!$C5371,Hosts!$A:$A,0),MATCH(Places!D$1,Hosts!$1:$1,0))</f>
        <v>Within a day</v>
      </c>
      <c r="E5371" s="87">
        <f>INDEX(Hosts!$A:$O,MATCH(Places!$C5371,Hosts!$A:$A,0),MATCH(Places!E$1,Hosts!$1:$1,0))</f>
        <v>0.88</v>
      </c>
      <c r="F5371" s="87">
        <f>INDEX(Hosts!$A:$O,MATCH(Places!$C5371,Hosts!$A:$A,0),MATCH(Places!F$1,Hosts!$1:$1,0))</f>
        <v>0.91</v>
      </c>
      <c r="G5371" s="17" t="str">
        <f>INDEX(Hosts!$A:$O,MATCH(Places!$C5371,Hosts!$A:$A,0),MATCH(Places!G$1,Hosts!$1:$1,0))</f>
        <v>No</v>
      </c>
      <c r="H5371" s="17">
        <v>24</v>
      </c>
      <c r="I5371" s="17" t="str">
        <f>INDEX(Neighborhoods!$A:$C,MATCH(Places!$H5371,Neighborhoods!$A:$A,0),MATCH(Places!I$1,Neighborhoods!$1:$1,0))</f>
        <v>Queens</v>
      </c>
      <c r="J5371" s="17" t="str">
        <f>INDEX(Neighborhoods!$A:$C,MATCH(Places!$H5371,Neighborhoods!$A:$A,0),MATCH(Places!J$1,Neighborhoods!$1:$1,0))</f>
        <v>Long Island City</v>
      </c>
      <c r="K5371" s="17" t="s">
        <v>11822</v>
      </c>
      <c r="L5371" s="17" t="str">
        <f t="shared" si="332"/>
        <v>No</v>
      </c>
      <c r="M5371" s="17">
        <v>2</v>
      </c>
      <c r="N5371" s="17" t="str" cm="1">
        <f t="array" ref="N5371">_xlfn.IFS(M5371&lt;=2,"Small",M5371&lt;=5,"Medium",M5371&gt;5,"Large")</f>
        <v>Small</v>
      </c>
      <c r="O5371" s="65">
        <v>105</v>
      </c>
      <c r="P5371" s="87">
        <f t="shared" si="333"/>
        <v>0.03</v>
      </c>
      <c r="Q5371" s="68">
        <v>5</v>
      </c>
      <c r="R5371" s="68" t="str" cm="1">
        <f t="array" ref="R5371">_xlfn.SWITCH(ROUND(Q5371,0),5,"Excellent",4,"Good",3,"Ok","Bad")</f>
        <v>Excellent</v>
      </c>
      <c r="S5371" s="17">
        <v>5</v>
      </c>
      <c r="T5371" s="17" t="str">
        <f t="shared" si="334"/>
        <v>No</v>
      </c>
      <c r="U5371" s="82">
        <v>43781</v>
      </c>
      <c r="V5371" s="82">
        <v>43999</v>
      </c>
      <c r="W5371" s="17">
        <v>317</v>
      </c>
      <c r="X5371" s="17" t="str">
        <f t="shared" si="335"/>
        <v>Active</v>
      </c>
      <c r="Y5371" s="17" t="s">
        <v>15615</v>
      </c>
      <c r="Z5371" s="17"/>
    </row>
    <row r="5372" spans="1:26" x14ac:dyDescent="0.25">
      <c r="A5372">
        <v>5371</v>
      </c>
      <c r="B5372" s="17" t="s">
        <v>14449</v>
      </c>
      <c r="C5372" s="17">
        <v>2845</v>
      </c>
      <c r="D5372" s="17" t="str">
        <f>INDEX(Hosts!$A:$O,MATCH(Places!$C5372,Hosts!$A:$A,0),MATCH(Places!D$1,Hosts!$1:$1,0))</f>
        <v>Within an hour</v>
      </c>
      <c r="E5372" s="87">
        <f>INDEX(Hosts!$A:$O,MATCH(Places!$C5372,Hosts!$A:$A,0),MATCH(Places!E$1,Hosts!$1:$1,0))</f>
        <v>1</v>
      </c>
      <c r="F5372" s="87">
        <f>INDEX(Hosts!$A:$O,MATCH(Places!$C5372,Hosts!$A:$A,0),MATCH(Places!F$1,Hosts!$1:$1,0))</f>
        <v>0.99</v>
      </c>
      <c r="G5372" s="17" t="str">
        <f>INDEX(Hosts!$A:$O,MATCH(Places!$C5372,Hosts!$A:$A,0),MATCH(Places!G$1,Hosts!$1:$1,0))</f>
        <v>No</v>
      </c>
      <c r="H5372" s="17">
        <v>8</v>
      </c>
      <c r="I5372" s="17" t="str">
        <f>INDEX(Neighborhoods!$A:$C,MATCH(Places!$H5372,Neighborhoods!$A:$A,0),MATCH(Places!I$1,Neighborhoods!$1:$1,0))</f>
        <v>Brooklyn</v>
      </c>
      <c r="J5372" s="17" t="str">
        <f>INDEX(Neighborhoods!$A:$C,MATCH(Places!$H5372,Neighborhoods!$A:$A,0),MATCH(Places!J$1,Neighborhoods!$1:$1,0))</f>
        <v>Bushwick</v>
      </c>
      <c r="K5372" s="17" t="s">
        <v>16</v>
      </c>
      <c r="L5372" s="17" t="str">
        <f t="shared" si="332"/>
        <v>Yes</v>
      </c>
      <c r="M5372" s="17">
        <v>2</v>
      </c>
      <c r="N5372" s="17" t="str" cm="1">
        <f t="array" ref="N5372">_xlfn.IFS(M5372&lt;=2,"Small",M5372&lt;=5,"Medium",M5372&gt;5,"Large")</f>
        <v>Small</v>
      </c>
      <c r="O5372" s="65">
        <v>18</v>
      </c>
      <c r="P5372" s="87">
        <f t="shared" si="333"/>
        <v>0.03</v>
      </c>
      <c r="Q5372" s="68">
        <v>4.67</v>
      </c>
      <c r="R5372" s="68" t="str" cm="1">
        <f t="array" ref="R5372">_xlfn.SWITCH(ROUND(Q5372,0),5,"Excellent",4,"Good",3,"Ok","Bad")</f>
        <v>Excellent</v>
      </c>
      <c r="S5372" s="17">
        <v>12</v>
      </c>
      <c r="T5372" s="17" t="str">
        <f t="shared" si="334"/>
        <v>No</v>
      </c>
      <c r="U5372" s="82">
        <v>43747</v>
      </c>
      <c r="V5372" s="82">
        <v>43862</v>
      </c>
      <c r="W5372" s="17">
        <v>134</v>
      </c>
      <c r="X5372" s="17" t="str">
        <f t="shared" si="335"/>
        <v>Active</v>
      </c>
      <c r="Y5372" s="17" t="s">
        <v>15616</v>
      </c>
      <c r="Z5372" s="17"/>
    </row>
    <row r="5373" spans="1:26" x14ac:dyDescent="0.25">
      <c r="A5373">
        <v>5372</v>
      </c>
      <c r="B5373" s="17" t="s">
        <v>13503</v>
      </c>
      <c r="C5373" s="17">
        <v>2374</v>
      </c>
      <c r="D5373" s="17" t="str">
        <f>INDEX(Hosts!$A:$O,MATCH(Places!$C5373,Hosts!$A:$A,0),MATCH(Places!D$1,Hosts!$1:$1,0))</f>
        <v>Within a day</v>
      </c>
      <c r="E5373" s="87">
        <f>INDEX(Hosts!$A:$O,MATCH(Places!$C5373,Hosts!$A:$A,0),MATCH(Places!E$1,Hosts!$1:$1,0))</f>
        <v>1</v>
      </c>
      <c r="F5373" s="87">
        <f>INDEX(Hosts!$A:$O,MATCH(Places!$C5373,Hosts!$A:$A,0),MATCH(Places!F$1,Hosts!$1:$1,0))</f>
        <v>0.88</v>
      </c>
      <c r="G5373" s="17" t="str">
        <f>INDEX(Hosts!$A:$O,MATCH(Places!$C5373,Hosts!$A:$A,0),MATCH(Places!G$1,Hosts!$1:$1,0))</f>
        <v>No</v>
      </c>
      <c r="H5373" s="17">
        <v>9</v>
      </c>
      <c r="I5373" s="17" t="str">
        <f>INDEX(Neighborhoods!$A:$C,MATCH(Places!$H5373,Neighborhoods!$A:$A,0),MATCH(Places!I$1,Neighborhoods!$1:$1,0))</f>
        <v>Brooklyn</v>
      </c>
      <c r="J5373" s="17" t="str">
        <f>INDEX(Neighborhoods!$A:$C,MATCH(Places!$H5373,Neighborhoods!$A:$A,0),MATCH(Places!J$1,Neighborhoods!$1:$1,0))</f>
        <v>Crown Heights</v>
      </c>
      <c r="K5373" s="17" t="s">
        <v>11822</v>
      </c>
      <c r="L5373" s="17" t="str">
        <f t="shared" si="332"/>
        <v>No</v>
      </c>
      <c r="M5373" s="17">
        <v>2</v>
      </c>
      <c r="N5373" s="17" t="str" cm="1">
        <f t="array" ref="N5373">_xlfn.IFS(M5373&lt;=2,"Small",M5373&lt;=5,"Medium",M5373&gt;5,"Large")</f>
        <v>Small</v>
      </c>
      <c r="O5373" s="65">
        <v>140</v>
      </c>
      <c r="P5373" s="87">
        <f t="shared" si="333"/>
        <v>0.03</v>
      </c>
      <c r="Q5373" s="68">
        <v>5</v>
      </c>
      <c r="R5373" s="68" t="str" cm="1">
        <f t="array" ref="R5373">_xlfn.SWITCH(ROUND(Q5373,0),5,"Excellent",4,"Good",3,"Ok","Bad")</f>
        <v>Excellent</v>
      </c>
      <c r="S5373" s="17">
        <v>5</v>
      </c>
      <c r="T5373" s="17" t="str">
        <f t="shared" si="334"/>
        <v>No</v>
      </c>
      <c r="U5373" s="82">
        <v>43744</v>
      </c>
      <c r="V5373" s="82">
        <v>44007</v>
      </c>
      <c r="W5373" s="17">
        <v>193</v>
      </c>
      <c r="X5373" s="17" t="str">
        <f t="shared" si="335"/>
        <v>Active</v>
      </c>
      <c r="Y5373" s="17" t="s">
        <v>15615</v>
      </c>
      <c r="Z5373" s="17"/>
    </row>
    <row r="5374" spans="1:26" x14ac:dyDescent="0.25">
      <c r="A5374">
        <v>5373</v>
      </c>
      <c r="B5374" s="17" t="s">
        <v>15071</v>
      </c>
      <c r="C5374" s="17">
        <v>1020</v>
      </c>
      <c r="D5374" s="17" t="str">
        <f>INDEX(Hosts!$A:$O,MATCH(Places!$C5374,Hosts!$A:$A,0),MATCH(Places!D$1,Hosts!$1:$1,0))</f>
        <v>Within a few hours</v>
      </c>
      <c r="E5374" s="87">
        <f>INDEX(Hosts!$A:$O,MATCH(Places!$C5374,Hosts!$A:$A,0),MATCH(Places!E$1,Hosts!$1:$1,0))</f>
        <v>1</v>
      </c>
      <c r="F5374" s="87">
        <f>INDEX(Hosts!$A:$O,MATCH(Places!$C5374,Hosts!$A:$A,0),MATCH(Places!F$1,Hosts!$1:$1,0))</f>
        <v>0.99</v>
      </c>
      <c r="G5374" s="17" t="str">
        <f>INDEX(Hosts!$A:$O,MATCH(Places!$C5374,Hosts!$A:$A,0),MATCH(Places!G$1,Hosts!$1:$1,0))</f>
        <v>Yes</v>
      </c>
      <c r="H5374" s="17">
        <v>8</v>
      </c>
      <c r="I5374" s="17" t="str">
        <f>INDEX(Neighborhoods!$A:$C,MATCH(Places!$H5374,Neighborhoods!$A:$A,0),MATCH(Places!I$1,Neighborhoods!$1:$1,0))</f>
        <v>Brooklyn</v>
      </c>
      <c r="J5374" s="17" t="str">
        <f>INDEX(Neighborhoods!$A:$C,MATCH(Places!$H5374,Neighborhoods!$A:$A,0),MATCH(Places!J$1,Neighborhoods!$1:$1,0))</f>
        <v>Bushwick</v>
      </c>
      <c r="K5374" s="17" t="s">
        <v>16</v>
      </c>
      <c r="L5374" s="17" t="str">
        <f t="shared" si="332"/>
        <v>Yes</v>
      </c>
      <c r="M5374" s="17">
        <v>1</v>
      </c>
      <c r="N5374" s="17" t="str" cm="1">
        <f t="array" ref="N5374">_xlfn.IFS(M5374&lt;=2,"Small",M5374&lt;=5,"Medium",M5374&gt;5,"Large")</f>
        <v>Small</v>
      </c>
      <c r="O5374" s="65">
        <v>19</v>
      </c>
      <c r="P5374" s="87">
        <f t="shared" si="333"/>
        <v>0.03</v>
      </c>
      <c r="Q5374" s="68">
        <v>4.91</v>
      </c>
      <c r="R5374" s="68" t="str" cm="1">
        <f t="array" ref="R5374">_xlfn.SWITCH(ROUND(Q5374,0),5,"Excellent",4,"Good",3,"Ok","Bad")</f>
        <v>Excellent</v>
      </c>
      <c r="S5374" s="17">
        <v>11</v>
      </c>
      <c r="T5374" s="17" t="str">
        <f t="shared" si="334"/>
        <v>No</v>
      </c>
      <c r="U5374" s="82">
        <v>43748</v>
      </c>
      <c r="V5374" s="82">
        <v>44020</v>
      </c>
      <c r="W5374" s="17">
        <v>164</v>
      </c>
      <c r="X5374" s="17" t="str">
        <f t="shared" si="335"/>
        <v>Active</v>
      </c>
      <c r="Y5374" s="17" t="s">
        <v>15616</v>
      </c>
      <c r="Z5374" s="17"/>
    </row>
    <row r="5375" spans="1:26" x14ac:dyDescent="0.25">
      <c r="A5375">
        <v>5374</v>
      </c>
      <c r="B5375" s="17" t="s">
        <v>13707</v>
      </c>
      <c r="C5375" s="17">
        <v>3826</v>
      </c>
      <c r="D5375" s="17" t="str">
        <f>INDEX(Hosts!$A:$O,MATCH(Places!$C5375,Hosts!$A:$A,0),MATCH(Places!D$1,Hosts!$1:$1,0))</f>
        <v>Within an hour</v>
      </c>
      <c r="E5375" s="87">
        <f>INDEX(Hosts!$A:$O,MATCH(Places!$C5375,Hosts!$A:$A,0),MATCH(Places!E$1,Hosts!$1:$1,0))</f>
        <v>0.95</v>
      </c>
      <c r="F5375" s="87">
        <f>INDEX(Hosts!$A:$O,MATCH(Places!$C5375,Hosts!$A:$A,0),MATCH(Places!F$1,Hosts!$1:$1,0))</f>
        <v>0.99</v>
      </c>
      <c r="G5375" s="17" t="str">
        <f>INDEX(Hosts!$A:$O,MATCH(Places!$C5375,Hosts!$A:$A,0),MATCH(Places!G$1,Hosts!$1:$1,0))</f>
        <v>No</v>
      </c>
      <c r="H5375" s="17">
        <v>10</v>
      </c>
      <c r="I5375" s="17" t="str">
        <f>INDEX(Neighborhoods!$A:$C,MATCH(Places!$H5375,Neighborhoods!$A:$A,0),MATCH(Places!I$1,Neighborhoods!$1:$1,0))</f>
        <v>Brooklyn</v>
      </c>
      <c r="J5375" s="17" t="str">
        <f>INDEX(Neighborhoods!$A:$C,MATCH(Places!$H5375,Neighborhoods!$A:$A,0),MATCH(Places!J$1,Neighborhoods!$1:$1,0))</f>
        <v>East Flatbush</v>
      </c>
      <c r="K5375" s="17" t="s">
        <v>1</v>
      </c>
      <c r="L5375" s="17" t="str">
        <f t="shared" si="332"/>
        <v>Yes</v>
      </c>
      <c r="M5375" s="17">
        <v>2</v>
      </c>
      <c r="N5375" s="17" t="str" cm="1">
        <f t="array" ref="N5375">_xlfn.IFS(M5375&lt;=2,"Small",M5375&lt;=5,"Medium",M5375&gt;5,"Large")</f>
        <v>Small</v>
      </c>
      <c r="O5375" s="65">
        <v>60</v>
      </c>
      <c r="P5375" s="87">
        <f t="shared" si="333"/>
        <v>0.03</v>
      </c>
      <c r="Q5375" s="68">
        <v>5</v>
      </c>
      <c r="R5375" s="68" t="str" cm="1">
        <f t="array" ref="R5375">_xlfn.SWITCH(ROUND(Q5375,0),5,"Excellent",4,"Good",3,"Ok","Bad")</f>
        <v>Excellent</v>
      </c>
      <c r="S5375" s="17">
        <v>30</v>
      </c>
      <c r="T5375" s="17" t="str">
        <f t="shared" si="334"/>
        <v>No</v>
      </c>
      <c r="U5375" s="82">
        <v>43744</v>
      </c>
      <c r="V5375" s="82">
        <v>44021</v>
      </c>
      <c r="W5375" s="17">
        <v>356</v>
      </c>
      <c r="X5375" s="17" t="str">
        <f t="shared" si="335"/>
        <v>Active</v>
      </c>
      <c r="Y5375" s="17" t="s">
        <v>15616</v>
      </c>
      <c r="Z5375" s="17"/>
    </row>
    <row r="5376" spans="1:26" x14ac:dyDescent="0.25">
      <c r="A5376">
        <v>5375</v>
      </c>
      <c r="B5376" s="17" t="s">
        <v>14071</v>
      </c>
      <c r="C5376" s="17">
        <v>1528</v>
      </c>
      <c r="D5376" s="17" t="str">
        <f>INDEX(Hosts!$A:$O,MATCH(Places!$C5376,Hosts!$A:$A,0),MATCH(Places!D$1,Hosts!$1:$1,0))</f>
        <v>Within an hour</v>
      </c>
      <c r="E5376" s="87">
        <f>INDEX(Hosts!$A:$O,MATCH(Places!$C5376,Hosts!$A:$A,0),MATCH(Places!E$1,Hosts!$1:$1,0))</f>
        <v>1</v>
      </c>
      <c r="F5376" s="87">
        <f>INDEX(Hosts!$A:$O,MATCH(Places!$C5376,Hosts!$A:$A,0),MATCH(Places!F$1,Hosts!$1:$1,0))</f>
        <v>0.7</v>
      </c>
      <c r="G5376" s="17" t="str">
        <f>INDEX(Hosts!$A:$O,MATCH(Places!$C5376,Hosts!$A:$A,0),MATCH(Places!G$1,Hosts!$1:$1,0))</f>
        <v>Yes</v>
      </c>
      <c r="H5376" s="17">
        <v>15</v>
      </c>
      <c r="I5376" s="17" t="str">
        <f>INDEX(Neighborhoods!$A:$C,MATCH(Places!$H5376,Neighborhoods!$A:$A,0),MATCH(Places!I$1,Neighborhoods!$1:$1,0))</f>
        <v>Manhattan</v>
      </c>
      <c r="J5376" s="17" t="str">
        <f>INDEX(Neighborhoods!$A:$C,MATCH(Places!$H5376,Neighborhoods!$A:$A,0),MATCH(Places!J$1,Neighborhoods!$1:$1,0))</f>
        <v>East Village</v>
      </c>
      <c r="K5376" s="17" t="s">
        <v>1</v>
      </c>
      <c r="L5376" s="17" t="str">
        <f t="shared" si="332"/>
        <v>Yes</v>
      </c>
      <c r="M5376" s="17">
        <v>2</v>
      </c>
      <c r="N5376" s="17" t="str" cm="1">
        <f t="array" ref="N5376">_xlfn.IFS(M5376&lt;=2,"Small",M5376&lt;=5,"Medium",M5376&gt;5,"Large")</f>
        <v>Small</v>
      </c>
      <c r="O5376" s="65">
        <v>180</v>
      </c>
      <c r="P5376" s="87">
        <f t="shared" si="333"/>
        <v>0.03</v>
      </c>
      <c r="Q5376" s="68">
        <v>5</v>
      </c>
      <c r="R5376" s="68" t="str" cm="1">
        <f t="array" ref="R5376">_xlfn.SWITCH(ROUND(Q5376,0),5,"Excellent",4,"Good",3,"Ok","Bad")</f>
        <v>Excellent</v>
      </c>
      <c r="S5376" s="17">
        <v>3</v>
      </c>
      <c r="T5376" s="17" t="str">
        <f t="shared" si="334"/>
        <v>No</v>
      </c>
      <c r="U5376" s="82">
        <v>43759</v>
      </c>
      <c r="V5376" s="82">
        <v>43773</v>
      </c>
      <c r="W5376" s="17">
        <v>0</v>
      </c>
      <c r="X5376" s="17" t="str">
        <f t="shared" si="335"/>
        <v>Inactive</v>
      </c>
      <c r="Y5376" s="17" t="s">
        <v>15615</v>
      </c>
      <c r="Z5376" s="17"/>
    </row>
    <row r="5377" spans="1:26" x14ac:dyDescent="0.25">
      <c r="A5377">
        <v>5376</v>
      </c>
      <c r="B5377" s="17" t="s">
        <v>14336</v>
      </c>
      <c r="C5377" s="17">
        <v>2486</v>
      </c>
      <c r="D5377" s="17" t="str">
        <f>INDEX(Hosts!$A:$O,MATCH(Places!$C5377,Hosts!$A:$A,0),MATCH(Places!D$1,Hosts!$1:$1,0))</f>
        <v>Within a few hours</v>
      </c>
      <c r="E5377" s="87">
        <f>INDEX(Hosts!$A:$O,MATCH(Places!$C5377,Hosts!$A:$A,0),MATCH(Places!E$1,Hosts!$1:$1,0))</f>
        <v>1</v>
      </c>
      <c r="F5377" s="87">
        <f>INDEX(Hosts!$A:$O,MATCH(Places!$C5377,Hosts!$A:$A,0),MATCH(Places!F$1,Hosts!$1:$1,0))</f>
        <v>0.82</v>
      </c>
      <c r="G5377" s="17" t="str">
        <f>INDEX(Hosts!$A:$O,MATCH(Places!$C5377,Hosts!$A:$A,0),MATCH(Places!G$1,Hosts!$1:$1,0))</f>
        <v>No</v>
      </c>
      <c r="H5377" s="17">
        <v>17</v>
      </c>
      <c r="I5377" s="17" t="str">
        <f>INDEX(Neighborhoods!$A:$C,MATCH(Places!$H5377,Neighborhoods!$A:$A,0),MATCH(Places!I$1,Neighborhoods!$1:$1,0))</f>
        <v>Manhattan</v>
      </c>
      <c r="J5377" s="17" t="str">
        <f>INDEX(Neighborhoods!$A:$C,MATCH(Places!$H5377,Neighborhoods!$A:$A,0),MATCH(Places!J$1,Neighborhoods!$1:$1,0))</f>
        <v>Hell's Kitchen</v>
      </c>
      <c r="K5377" s="17" t="s">
        <v>11822</v>
      </c>
      <c r="L5377" s="17" t="str">
        <f t="shared" si="332"/>
        <v>No</v>
      </c>
      <c r="M5377" s="17">
        <v>5</v>
      </c>
      <c r="N5377" s="17" t="str" cm="1">
        <f t="array" ref="N5377">_xlfn.IFS(M5377&lt;=2,"Small",M5377&lt;=5,"Medium",M5377&gt;5,"Large")</f>
        <v>Medium</v>
      </c>
      <c r="O5377" s="65">
        <v>270</v>
      </c>
      <c r="P5377" s="87">
        <f t="shared" si="333"/>
        <v>0.04</v>
      </c>
      <c r="Q5377" s="68">
        <v>4.95</v>
      </c>
      <c r="R5377" s="68" t="str" cm="1">
        <f t="array" ref="R5377">_xlfn.SWITCH(ROUND(Q5377,0),5,"Excellent",4,"Good",3,"Ok","Bad")</f>
        <v>Excellent</v>
      </c>
      <c r="S5377" s="17">
        <v>21</v>
      </c>
      <c r="T5377" s="17" t="str">
        <f t="shared" si="334"/>
        <v>No</v>
      </c>
      <c r="U5377" s="82">
        <v>43744</v>
      </c>
      <c r="V5377" s="82">
        <v>43908</v>
      </c>
      <c r="W5377" s="17">
        <v>60</v>
      </c>
      <c r="X5377" s="17" t="str">
        <f t="shared" si="335"/>
        <v>Active</v>
      </c>
      <c r="Y5377" s="17" t="s">
        <v>15615</v>
      </c>
      <c r="Z5377" s="17"/>
    </row>
    <row r="5378" spans="1:26" x14ac:dyDescent="0.25">
      <c r="A5378">
        <v>5377</v>
      </c>
      <c r="B5378" s="17" t="s">
        <v>15551</v>
      </c>
      <c r="C5378" s="17">
        <v>3641</v>
      </c>
      <c r="D5378" s="17" t="str">
        <f>INDEX(Hosts!$A:$O,MATCH(Places!$C5378,Hosts!$A:$A,0),MATCH(Places!D$1,Hosts!$1:$1,0))</f>
        <v>Within an hour</v>
      </c>
      <c r="E5378" s="87">
        <f>INDEX(Hosts!$A:$O,MATCH(Places!$C5378,Hosts!$A:$A,0),MATCH(Places!E$1,Hosts!$1:$1,0))</f>
        <v>1</v>
      </c>
      <c r="F5378" s="87">
        <f>INDEX(Hosts!$A:$O,MATCH(Places!$C5378,Hosts!$A:$A,0),MATCH(Places!F$1,Hosts!$1:$1,0))</f>
        <v>0.97</v>
      </c>
      <c r="G5378" s="17" t="str">
        <f>INDEX(Hosts!$A:$O,MATCH(Places!$C5378,Hosts!$A:$A,0),MATCH(Places!G$1,Hosts!$1:$1,0))</f>
        <v>No</v>
      </c>
      <c r="H5378" s="17">
        <v>13</v>
      </c>
      <c r="I5378" s="17" t="str">
        <f>INDEX(Neighborhoods!$A:$C,MATCH(Places!$H5378,Neighborhoods!$A:$A,0),MATCH(Places!I$1,Neighborhoods!$1:$1,0))</f>
        <v>Manhattan</v>
      </c>
      <c r="J5378" s="17" t="str">
        <f>INDEX(Neighborhoods!$A:$C,MATCH(Places!$H5378,Neighborhoods!$A:$A,0),MATCH(Places!J$1,Neighborhoods!$1:$1,0))</f>
        <v>Chelsea</v>
      </c>
      <c r="K5378" s="17" t="s">
        <v>11822</v>
      </c>
      <c r="L5378" s="17" t="str">
        <f t="shared" ref="L5378:L5441" si="336">IF(OR(K5378="Private room",K5378="Shared room"),"Yes","No")</f>
        <v>No</v>
      </c>
      <c r="M5378" s="17">
        <v>3</v>
      </c>
      <c r="N5378" s="17" t="str" cm="1">
        <f t="array" ref="N5378">_xlfn.IFS(M5378&lt;=2,"Small",M5378&lt;=5,"Medium",M5378&gt;5,"Large")</f>
        <v>Medium</v>
      </c>
      <c r="O5378" s="65">
        <v>126</v>
      </c>
      <c r="P5378" s="87">
        <f t="shared" ref="P5378:P5441" si="337">VLOOKUP(O5378,$AB$1:$AC$5,2)</f>
        <v>0.03</v>
      </c>
      <c r="Q5378" s="68">
        <v>4.58</v>
      </c>
      <c r="R5378" s="68" t="str" cm="1">
        <f t="array" ref="R5378">_xlfn.SWITCH(ROUND(Q5378,0),5,"Excellent",4,"Good",3,"Ok","Bad")</f>
        <v>Excellent</v>
      </c>
      <c r="S5378" s="17">
        <v>26</v>
      </c>
      <c r="T5378" s="17" t="str">
        <f t="shared" ref="T5378:T5441" si="338">IF(AND(Q5378&gt;=4.8,S5378&gt;100),"Yes","No")</f>
        <v>No</v>
      </c>
      <c r="U5378" s="82">
        <v>43773</v>
      </c>
      <c r="V5378" s="82">
        <v>44050</v>
      </c>
      <c r="W5378" s="17">
        <v>104</v>
      </c>
      <c r="X5378" s="17" t="str">
        <f t="shared" ref="X5378:X5441" si="339">IF(W5378&lt;&gt;0,"Active","Inactive")</f>
        <v>Active</v>
      </c>
      <c r="Y5378" s="17" t="s">
        <v>15616</v>
      </c>
      <c r="Z5378" s="17"/>
    </row>
    <row r="5379" spans="1:26" x14ac:dyDescent="0.25">
      <c r="A5379">
        <v>5378</v>
      </c>
      <c r="B5379" s="17" t="s">
        <v>14620</v>
      </c>
      <c r="C5379" s="17">
        <v>4013</v>
      </c>
      <c r="D5379" s="17" t="str">
        <f>INDEX(Hosts!$A:$O,MATCH(Places!$C5379,Hosts!$A:$A,0),MATCH(Places!D$1,Hosts!$1:$1,0))</f>
        <v>Within an hour</v>
      </c>
      <c r="E5379" s="87">
        <f>INDEX(Hosts!$A:$O,MATCH(Places!$C5379,Hosts!$A:$A,0),MATCH(Places!E$1,Hosts!$1:$1,0))</f>
        <v>1</v>
      </c>
      <c r="F5379" s="87">
        <f>INDEX(Hosts!$A:$O,MATCH(Places!$C5379,Hosts!$A:$A,0),MATCH(Places!F$1,Hosts!$1:$1,0))</f>
        <v>1</v>
      </c>
      <c r="G5379" s="17" t="str">
        <f>INDEX(Hosts!$A:$O,MATCH(Places!$C5379,Hosts!$A:$A,0),MATCH(Places!G$1,Hosts!$1:$1,0))</f>
        <v>Yes</v>
      </c>
      <c r="H5379" s="17">
        <v>8</v>
      </c>
      <c r="I5379" s="17" t="str">
        <f>INDEX(Neighborhoods!$A:$C,MATCH(Places!$H5379,Neighborhoods!$A:$A,0),MATCH(Places!I$1,Neighborhoods!$1:$1,0))</f>
        <v>Brooklyn</v>
      </c>
      <c r="J5379" s="17" t="str">
        <f>INDEX(Neighborhoods!$A:$C,MATCH(Places!$H5379,Neighborhoods!$A:$A,0),MATCH(Places!J$1,Neighborhoods!$1:$1,0))</f>
        <v>Bushwick</v>
      </c>
      <c r="K5379" s="17" t="s">
        <v>11822</v>
      </c>
      <c r="L5379" s="17" t="str">
        <f t="shared" si="336"/>
        <v>No</v>
      </c>
      <c r="M5379" s="17">
        <v>2</v>
      </c>
      <c r="N5379" s="17" t="str" cm="1">
        <f t="array" ref="N5379">_xlfn.IFS(M5379&lt;=2,"Small",M5379&lt;=5,"Medium",M5379&gt;5,"Large")</f>
        <v>Small</v>
      </c>
      <c r="O5379" s="65">
        <v>130</v>
      </c>
      <c r="P5379" s="87">
        <f t="shared" si="337"/>
        <v>0.03</v>
      </c>
      <c r="Q5379" s="68">
        <v>4.8</v>
      </c>
      <c r="R5379" s="68" t="str" cm="1">
        <f t="array" ref="R5379">_xlfn.SWITCH(ROUND(Q5379,0),5,"Excellent",4,"Good",3,"Ok","Bad")</f>
        <v>Excellent</v>
      </c>
      <c r="S5379" s="17">
        <v>5</v>
      </c>
      <c r="T5379" s="17" t="str">
        <f t="shared" si="338"/>
        <v>No</v>
      </c>
      <c r="U5379" s="82">
        <v>43769</v>
      </c>
      <c r="V5379" s="82">
        <v>44051</v>
      </c>
      <c r="W5379" s="17">
        <v>42</v>
      </c>
      <c r="X5379" s="17" t="str">
        <f t="shared" si="339"/>
        <v>Active</v>
      </c>
      <c r="Y5379" s="17" t="s">
        <v>15615</v>
      </c>
      <c r="Z5379" s="17"/>
    </row>
    <row r="5380" spans="1:26" x14ac:dyDescent="0.25">
      <c r="A5380">
        <v>5379</v>
      </c>
      <c r="B5380" s="17" t="s">
        <v>13999</v>
      </c>
      <c r="C5380" s="17">
        <v>4013</v>
      </c>
      <c r="D5380" s="17" t="str">
        <f>INDEX(Hosts!$A:$O,MATCH(Places!$C5380,Hosts!$A:$A,0),MATCH(Places!D$1,Hosts!$1:$1,0))</f>
        <v>Within an hour</v>
      </c>
      <c r="E5380" s="87">
        <f>INDEX(Hosts!$A:$O,MATCH(Places!$C5380,Hosts!$A:$A,0),MATCH(Places!E$1,Hosts!$1:$1,0))</f>
        <v>1</v>
      </c>
      <c r="F5380" s="87">
        <f>INDEX(Hosts!$A:$O,MATCH(Places!$C5380,Hosts!$A:$A,0),MATCH(Places!F$1,Hosts!$1:$1,0))</f>
        <v>1</v>
      </c>
      <c r="G5380" s="17" t="str">
        <f>INDEX(Hosts!$A:$O,MATCH(Places!$C5380,Hosts!$A:$A,0),MATCH(Places!G$1,Hosts!$1:$1,0))</f>
        <v>Yes</v>
      </c>
      <c r="H5380" s="17">
        <v>8</v>
      </c>
      <c r="I5380" s="17" t="str">
        <f>INDEX(Neighborhoods!$A:$C,MATCH(Places!$H5380,Neighborhoods!$A:$A,0),MATCH(Places!I$1,Neighborhoods!$1:$1,0))</f>
        <v>Brooklyn</v>
      </c>
      <c r="J5380" s="17" t="str">
        <f>INDEX(Neighborhoods!$A:$C,MATCH(Places!$H5380,Neighborhoods!$A:$A,0),MATCH(Places!J$1,Neighborhoods!$1:$1,0))</f>
        <v>Bushwick</v>
      </c>
      <c r="K5380" s="17" t="s">
        <v>11822</v>
      </c>
      <c r="L5380" s="17" t="str">
        <f t="shared" si="336"/>
        <v>No</v>
      </c>
      <c r="M5380" s="17">
        <v>2</v>
      </c>
      <c r="N5380" s="17" t="str" cm="1">
        <f t="array" ref="N5380">_xlfn.IFS(M5380&lt;=2,"Small",M5380&lt;=5,"Medium",M5380&gt;5,"Large")</f>
        <v>Small</v>
      </c>
      <c r="O5380" s="65">
        <v>115</v>
      </c>
      <c r="P5380" s="87">
        <f t="shared" si="337"/>
        <v>0.03</v>
      </c>
      <c r="Q5380" s="68">
        <v>4.92</v>
      </c>
      <c r="R5380" s="68" t="str" cm="1">
        <f t="array" ref="R5380">_xlfn.SWITCH(ROUND(Q5380,0),5,"Excellent",4,"Good",3,"Ok","Bad")</f>
        <v>Excellent</v>
      </c>
      <c r="S5380" s="17">
        <v>12</v>
      </c>
      <c r="T5380" s="17" t="str">
        <f t="shared" si="338"/>
        <v>No</v>
      </c>
      <c r="U5380" s="82">
        <v>43752</v>
      </c>
      <c r="V5380" s="82">
        <v>43910</v>
      </c>
      <c r="W5380" s="17">
        <v>0</v>
      </c>
      <c r="X5380" s="17" t="str">
        <f t="shared" si="339"/>
        <v>Inactive</v>
      </c>
      <c r="Y5380" s="17" t="s">
        <v>15615</v>
      </c>
      <c r="Z5380" s="17"/>
    </row>
    <row r="5381" spans="1:26" x14ac:dyDescent="0.25">
      <c r="A5381">
        <v>5380</v>
      </c>
      <c r="B5381" s="17" t="s">
        <v>15033</v>
      </c>
      <c r="C5381" s="17">
        <v>2138</v>
      </c>
      <c r="D5381" s="17" t="str">
        <f>INDEX(Hosts!$A:$O,MATCH(Places!$C5381,Hosts!$A:$A,0),MATCH(Places!D$1,Hosts!$1:$1,0))</f>
        <v>Within a few hours</v>
      </c>
      <c r="E5381" s="87">
        <f>INDEX(Hosts!$A:$O,MATCH(Places!$C5381,Hosts!$A:$A,0),MATCH(Places!E$1,Hosts!$1:$1,0))</f>
        <v>0.95</v>
      </c>
      <c r="F5381" s="87">
        <f>INDEX(Hosts!$A:$O,MATCH(Places!$C5381,Hosts!$A:$A,0),MATCH(Places!F$1,Hosts!$1:$1,0))</f>
        <v>0.93</v>
      </c>
      <c r="G5381" s="17" t="str">
        <f>INDEX(Hosts!$A:$O,MATCH(Places!$C5381,Hosts!$A:$A,0),MATCH(Places!G$1,Hosts!$1:$1,0))</f>
        <v>No</v>
      </c>
      <c r="H5381" s="17">
        <v>17</v>
      </c>
      <c r="I5381" s="17" t="str">
        <f>INDEX(Neighborhoods!$A:$C,MATCH(Places!$H5381,Neighborhoods!$A:$A,0),MATCH(Places!I$1,Neighborhoods!$1:$1,0))</f>
        <v>Manhattan</v>
      </c>
      <c r="J5381" s="17" t="str">
        <f>INDEX(Neighborhoods!$A:$C,MATCH(Places!$H5381,Neighborhoods!$A:$A,0),MATCH(Places!J$1,Neighborhoods!$1:$1,0))</f>
        <v>Hell's Kitchen</v>
      </c>
      <c r="K5381" s="17" t="s">
        <v>11822</v>
      </c>
      <c r="L5381" s="17" t="str">
        <f t="shared" si="336"/>
        <v>No</v>
      </c>
      <c r="M5381" s="17">
        <v>2</v>
      </c>
      <c r="N5381" s="17" t="str" cm="1">
        <f t="array" ref="N5381">_xlfn.IFS(M5381&lt;=2,"Small",M5381&lt;=5,"Medium",M5381&gt;5,"Large")</f>
        <v>Small</v>
      </c>
      <c r="O5381" s="65">
        <v>109</v>
      </c>
      <c r="P5381" s="87">
        <f t="shared" si="337"/>
        <v>0.03</v>
      </c>
      <c r="Q5381" s="68">
        <v>4.6900000000000004</v>
      </c>
      <c r="R5381" s="68" t="str" cm="1">
        <f t="array" ref="R5381">_xlfn.SWITCH(ROUND(Q5381,0),5,"Excellent",4,"Good",3,"Ok","Bad")</f>
        <v>Excellent</v>
      </c>
      <c r="S5381" s="17">
        <v>48</v>
      </c>
      <c r="T5381" s="17" t="str">
        <f t="shared" si="338"/>
        <v>No</v>
      </c>
      <c r="U5381" s="82">
        <v>43750</v>
      </c>
      <c r="V5381" s="82">
        <v>44032</v>
      </c>
      <c r="W5381" s="17">
        <v>0</v>
      </c>
      <c r="X5381" s="17" t="str">
        <f t="shared" si="339"/>
        <v>Inactive</v>
      </c>
      <c r="Y5381" s="17" t="s">
        <v>15615</v>
      </c>
      <c r="Z5381" s="17"/>
    </row>
    <row r="5382" spans="1:26" x14ac:dyDescent="0.25">
      <c r="A5382">
        <v>5381</v>
      </c>
      <c r="B5382" s="17" t="s">
        <v>15088</v>
      </c>
      <c r="C5382" s="17">
        <v>1569</v>
      </c>
      <c r="D5382" s="17" t="str">
        <f>INDEX(Hosts!$A:$O,MATCH(Places!$C5382,Hosts!$A:$A,0),MATCH(Places!D$1,Hosts!$1:$1,0))</f>
        <v>Within an hour</v>
      </c>
      <c r="E5382" s="87">
        <f>INDEX(Hosts!$A:$O,MATCH(Places!$C5382,Hosts!$A:$A,0),MATCH(Places!E$1,Hosts!$1:$1,0))</f>
        <v>1</v>
      </c>
      <c r="F5382" s="87">
        <f>INDEX(Hosts!$A:$O,MATCH(Places!$C5382,Hosts!$A:$A,0),MATCH(Places!F$1,Hosts!$1:$1,0))</f>
        <v>1</v>
      </c>
      <c r="G5382" s="17" t="str">
        <f>INDEX(Hosts!$A:$O,MATCH(Places!$C5382,Hosts!$A:$A,0),MATCH(Places!G$1,Hosts!$1:$1,0))</f>
        <v>Yes</v>
      </c>
      <c r="H5382" s="17">
        <v>15</v>
      </c>
      <c r="I5382" s="17" t="str">
        <f>INDEX(Neighborhoods!$A:$C,MATCH(Places!$H5382,Neighborhoods!$A:$A,0),MATCH(Places!I$1,Neighborhoods!$1:$1,0))</f>
        <v>Manhattan</v>
      </c>
      <c r="J5382" s="17" t="str">
        <f>INDEX(Neighborhoods!$A:$C,MATCH(Places!$H5382,Neighborhoods!$A:$A,0),MATCH(Places!J$1,Neighborhoods!$1:$1,0))</f>
        <v>East Village</v>
      </c>
      <c r="K5382" s="17" t="s">
        <v>11822</v>
      </c>
      <c r="L5382" s="17" t="str">
        <f t="shared" si="336"/>
        <v>No</v>
      </c>
      <c r="M5382" s="17">
        <v>2</v>
      </c>
      <c r="N5382" s="17" t="str" cm="1">
        <f t="array" ref="N5382">_xlfn.IFS(M5382&lt;=2,"Small",M5382&lt;=5,"Medium",M5382&gt;5,"Large")</f>
        <v>Small</v>
      </c>
      <c r="O5382" s="65">
        <v>206</v>
      </c>
      <c r="P5382" s="87">
        <f t="shared" si="337"/>
        <v>0.04</v>
      </c>
      <c r="Q5382" s="68">
        <v>4.92</v>
      </c>
      <c r="R5382" s="68" t="str" cm="1">
        <f t="array" ref="R5382">_xlfn.SWITCH(ROUND(Q5382,0),5,"Excellent",4,"Good",3,"Ok","Bad")</f>
        <v>Excellent</v>
      </c>
      <c r="S5382" s="17">
        <v>13</v>
      </c>
      <c r="T5382" s="17" t="str">
        <f t="shared" si="338"/>
        <v>No</v>
      </c>
      <c r="U5382" s="82">
        <v>43746</v>
      </c>
      <c r="V5382" s="82">
        <v>44013</v>
      </c>
      <c r="W5382" s="17">
        <v>0</v>
      </c>
      <c r="X5382" s="17" t="str">
        <f t="shared" si="339"/>
        <v>Inactive</v>
      </c>
      <c r="Y5382" s="17" t="s">
        <v>15615</v>
      </c>
      <c r="Z5382" s="17"/>
    </row>
    <row r="5383" spans="1:26" x14ac:dyDescent="0.25">
      <c r="A5383">
        <v>5382</v>
      </c>
      <c r="B5383" s="17" t="s">
        <v>13509</v>
      </c>
      <c r="C5383" s="17">
        <v>1783</v>
      </c>
      <c r="D5383" s="17" t="str">
        <f>INDEX(Hosts!$A:$O,MATCH(Places!$C5383,Hosts!$A:$A,0),MATCH(Places!D$1,Hosts!$1:$1,0))</f>
        <v>Within an hour</v>
      </c>
      <c r="E5383" s="87">
        <f>INDEX(Hosts!$A:$O,MATCH(Places!$C5383,Hosts!$A:$A,0),MATCH(Places!E$1,Hosts!$1:$1,0))</f>
        <v>1</v>
      </c>
      <c r="F5383" s="87">
        <f>INDEX(Hosts!$A:$O,MATCH(Places!$C5383,Hosts!$A:$A,0),MATCH(Places!F$1,Hosts!$1:$1,0))</f>
        <v>0.97</v>
      </c>
      <c r="G5383" s="17" t="str">
        <f>INDEX(Hosts!$A:$O,MATCH(Places!$C5383,Hosts!$A:$A,0),MATCH(Places!G$1,Hosts!$1:$1,0))</f>
        <v>Yes</v>
      </c>
      <c r="H5383" s="17">
        <v>9</v>
      </c>
      <c r="I5383" s="17" t="str">
        <f>INDEX(Neighborhoods!$A:$C,MATCH(Places!$H5383,Neighborhoods!$A:$A,0),MATCH(Places!I$1,Neighborhoods!$1:$1,0))</f>
        <v>Brooklyn</v>
      </c>
      <c r="J5383" s="17" t="str">
        <f>INDEX(Neighborhoods!$A:$C,MATCH(Places!$H5383,Neighborhoods!$A:$A,0),MATCH(Places!J$1,Neighborhoods!$1:$1,0))</f>
        <v>Crown Heights</v>
      </c>
      <c r="K5383" s="17" t="s">
        <v>1</v>
      </c>
      <c r="L5383" s="17" t="str">
        <f t="shared" si="336"/>
        <v>Yes</v>
      </c>
      <c r="M5383" s="17">
        <v>2</v>
      </c>
      <c r="N5383" s="17" t="str" cm="1">
        <f t="array" ref="N5383">_xlfn.IFS(M5383&lt;=2,"Small",M5383&lt;=5,"Medium",M5383&gt;5,"Large")</f>
        <v>Small</v>
      </c>
      <c r="O5383" s="65">
        <v>45</v>
      </c>
      <c r="P5383" s="87">
        <f t="shared" si="337"/>
        <v>0.03</v>
      </c>
      <c r="Q5383" s="68">
        <v>4.8499999999999996</v>
      </c>
      <c r="R5383" s="68" t="str" cm="1">
        <f t="array" ref="R5383">_xlfn.SWITCH(ROUND(Q5383,0),5,"Excellent",4,"Good",3,"Ok","Bad")</f>
        <v>Excellent</v>
      </c>
      <c r="S5383" s="17">
        <v>13</v>
      </c>
      <c r="T5383" s="17" t="str">
        <f t="shared" si="338"/>
        <v>No</v>
      </c>
      <c r="U5383" s="82">
        <v>43759</v>
      </c>
      <c r="V5383" s="82">
        <v>43889</v>
      </c>
      <c r="W5383" s="17">
        <v>126</v>
      </c>
      <c r="X5383" s="17" t="str">
        <f t="shared" si="339"/>
        <v>Active</v>
      </c>
      <c r="Y5383" s="17" t="s">
        <v>15616</v>
      </c>
      <c r="Z5383" s="17"/>
    </row>
    <row r="5384" spans="1:26" x14ac:dyDescent="0.25">
      <c r="A5384">
        <v>5383</v>
      </c>
      <c r="B5384" s="17" t="s">
        <v>15018</v>
      </c>
      <c r="C5384" s="17">
        <v>3826</v>
      </c>
      <c r="D5384" s="17" t="str">
        <f>INDEX(Hosts!$A:$O,MATCH(Places!$C5384,Hosts!$A:$A,0),MATCH(Places!D$1,Hosts!$1:$1,0))</f>
        <v>Within an hour</v>
      </c>
      <c r="E5384" s="87">
        <f>INDEX(Hosts!$A:$O,MATCH(Places!$C5384,Hosts!$A:$A,0),MATCH(Places!E$1,Hosts!$1:$1,0))</f>
        <v>0.95</v>
      </c>
      <c r="F5384" s="87">
        <f>INDEX(Hosts!$A:$O,MATCH(Places!$C5384,Hosts!$A:$A,0),MATCH(Places!F$1,Hosts!$1:$1,0))</f>
        <v>0.99</v>
      </c>
      <c r="G5384" s="17" t="str">
        <f>INDEX(Hosts!$A:$O,MATCH(Places!$C5384,Hosts!$A:$A,0),MATCH(Places!G$1,Hosts!$1:$1,0))</f>
        <v>No</v>
      </c>
      <c r="H5384" s="17">
        <v>10</v>
      </c>
      <c r="I5384" s="17" t="str">
        <f>INDEX(Neighborhoods!$A:$C,MATCH(Places!$H5384,Neighborhoods!$A:$A,0),MATCH(Places!I$1,Neighborhoods!$1:$1,0))</f>
        <v>Brooklyn</v>
      </c>
      <c r="J5384" s="17" t="str">
        <f>INDEX(Neighborhoods!$A:$C,MATCH(Places!$H5384,Neighborhoods!$A:$A,0),MATCH(Places!J$1,Neighborhoods!$1:$1,0))</f>
        <v>East Flatbush</v>
      </c>
      <c r="K5384" s="17" t="s">
        <v>1</v>
      </c>
      <c r="L5384" s="17" t="str">
        <f t="shared" si="336"/>
        <v>Yes</v>
      </c>
      <c r="M5384" s="17">
        <v>2</v>
      </c>
      <c r="N5384" s="17" t="str" cm="1">
        <f t="array" ref="N5384">_xlfn.IFS(M5384&lt;=2,"Small",M5384&lt;=5,"Medium",M5384&gt;5,"Large")</f>
        <v>Small</v>
      </c>
      <c r="O5384" s="65">
        <v>70</v>
      </c>
      <c r="P5384" s="87">
        <f t="shared" si="337"/>
        <v>0.03</v>
      </c>
      <c r="Q5384" s="68">
        <v>4.9800000000000004</v>
      </c>
      <c r="R5384" s="68" t="str" cm="1">
        <f t="array" ref="R5384">_xlfn.SWITCH(ROUND(Q5384,0),5,"Excellent",4,"Good",3,"Ok","Bad")</f>
        <v>Excellent</v>
      </c>
      <c r="S5384" s="17">
        <v>63</v>
      </c>
      <c r="T5384" s="17" t="str">
        <f t="shared" si="338"/>
        <v>No</v>
      </c>
      <c r="U5384" s="82">
        <v>43754</v>
      </c>
      <c r="V5384" s="82">
        <v>44044</v>
      </c>
      <c r="W5384" s="17">
        <v>169</v>
      </c>
      <c r="X5384" s="17" t="str">
        <f t="shared" si="339"/>
        <v>Active</v>
      </c>
      <c r="Y5384" s="17" t="s">
        <v>15616</v>
      </c>
      <c r="Z5384" s="17"/>
    </row>
    <row r="5385" spans="1:26" x14ac:dyDescent="0.25">
      <c r="A5385">
        <v>5384</v>
      </c>
      <c r="B5385" s="17" t="s">
        <v>14306</v>
      </c>
      <c r="C5385" s="17">
        <v>3463</v>
      </c>
      <c r="D5385" s="17" t="str">
        <f>INDEX(Hosts!$A:$O,MATCH(Places!$C5385,Hosts!$A:$A,0),MATCH(Places!D$1,Hosts!$1:$1,0))</f>
        <v>Within an hour</v>
      </c>
      <c r="E5385" s="87">
        <f>INDEX(Hosts!$A:$O,MATCH(Places!$C5385,Hosts!$A:$A,0),MATCH(Places!E$1,Hosts!$1:$1,0))</f>
        <v>1</v>
      </c>
      <c r="F5385" s="87">
        <f>INDEX(Hosts!$A:$O,MATCH(Places!$C5385,Hosts!$A:$A,0),MATCH(Places!F$1,Hosts!$1:$1,0))</f>
        <v>1</v>
      </c>
      <c r="G5385" s="17" t="str">
        <f>INDEX(Hosts!$A:$O,MATCH(Places!$C5385,Hosts!$A:$A,0),MATCH(Places!G$1,Hosts!$1:$1,0))</f>
        <v>Yes</v>
      </c>
      <c r="H5385" s="17">
        <v>7</v>
      </c>
      <c r="I5385" s="17" t="str">
        <f>INDEX(Neighborhoods!$A:$C,MATCH(Places!$H5385,Neighborhoods!$A:$A,0),MATCH(Places!I$1,Neighborhoods!$1:$1,0))</f>
        <v>Brooklyn</v>
      </c>
      <c r="J5385" s="17" t="str">
        <f>INDEX(Neighborhoods!$A:$C,MATCH(Places!$H5385,Neighborhoods!$A:$A,0),MATCH(Places!J$1,Neighborhoods!$1:$1,0))</f>
        <v>Bedford-Stuyvesant</v>
      </c>
      <c r="K5385" s="17" t="s">
        <v>1</v>
      </c>
      <c r="L5385" s="17" t="str">
        <f t="shared" si="336"/>
        <v>Yes</v>
      </c>
      <c r="M5385" s="17">
        <v>2</v>
      </c>
      <c r="N5385" s="17" t="str" cm="1">
        <f t="array" ref="N5385">_xlfn.IFS(M5385&lt;=2,"Small",M5385&lt;=5,"Medium",M5385&gt;5,"Large")</f>
        <v>Small</v>
      </c>
      <c r="O5385" s="65">
        <v>55</v>
      </c>
      <c r="P5385" s="87">
        <f t="shared" si="337"/>
        <v>0.03</v>
      </c>
      <c r="Q5385" s="68">
        <v>4.83</v>
      </c>
      <c r="R5385" s="68" t="str" cm="1">
        <f t="array" ref="R5385">_xlfn.SWITCH(ROUND(Q5385,0),5,"Excellent",4,"Good",3,"Ok","Bad")</f>
        <v>Excellent</v>
      </c>
      <c r="S5385" s="17">
        <v>6</v>
      </c>
      <c r="T5385" s="17" t="str">
        <f t="shared" si="338"/>
        <v>No</v>
      </c>
      <c r="U5385" s="82">
        <v>43765</v>
      </c>
      <c r="V5385" s="82">
        <v>43831</v>
      </c>
      <c r="W5385" s="17">
        <v>137</v>
      </c>
      <c r="X5385" s="17" t="str">
        <f t="shared" si="339"/>
        <v>Active</v>
      </c>
      <c r="Y5385" s="17" t="s">
        <v>15616</v>
      </c>
      <c r="Z5385" s="17"/>
    </row>
    <row r="5386" spans="1:26" x14ac:dyDescent="0.25">
      <c r="A5386">
        <v>5385</v>
      </c>
      <c r="B5386" s="17" t="s">
        <v>15224</v>
      </c>
      <c r="C5386" s="17">
        <v>4023</v>
      </c>
      <c r="D5386" s="17" t="str">
        <f>INDEX(Hosts!$A:$O,MATCH(Places!$C5386,Hosts!$A:$A,0),MATCH(Places!D$1,Hosts!$1:$1,0))</f>
        <v>Within a few hours</v>
      </c>
      <c r="E5386" s="87">
        <f>INDEX(Hosts!$A:$O,MATCH(Places!$C5386,Hosts!$A:$A,0),MATCH(Places!E$1,Hosts!$1:$1,0))</f>
        <v>1</v>
      </c>
      <c r="F5386" s="87">
        <f>INDEX(Hosts!$A:$O,MATCH(Places!$C5386,Hosts!$A:$A,0),MATCH(Places!F$1,Hosts!$1:$1,0))</f>
        <v>1</v>
      </c>
      <c r="G5386" s="17" t="str">
        <f>INDEX(Hosts!$A:$O,MATCH(Places!$C5386,Hosts!$A:$A,0),MATCH(Places!G$1,Hosts!$1:$1,0))</f>
        <v>Yes</v>
      </c>
      <c r="H5386" s="17">
        <v>12</v>
      </c>
      <c r="I5386" s="17" t="str">
        <f>INDEX(Neighborhoods!$A:$C,MATCH(Places!$H5386,Neighborhoods!$A:$A,0),MATCH(Places!I$1,Neighborhoods!$1:$1,0))</f>
        <v>Brooklyn</v>
      </c>
      <c r="J5386" s="17" t="str">
        <f>INDEX(Neighborhoods!$A:$C,MATCH(Places!$H5386,Neighborhoods!$A:$A,0),MATCH(Places!J$1,Neighborhoods!$1:$1,0))</f>
        <v>Williamsburg</v>
      </c>
      <c r="K5386" s="17" t="s">
        <v>11822</v>
      </c>
      <c r="L5386" s="17" t="str">
        <f t="shared" si="336"/>
        <v>No</v>
      </c>
      <c r="M5386" s="17">
        <v>2</v>
      </c>
      <c r="N5386" s="17" t="str" cm="1">
        <f t="array" ref="N5386">_xlfn.IFS(M5386&lt;=2,"Small",M5386&lt;=5,"Medium",M5386&gt;5,"Large")</f>
        <v>Small</v>
      </c>
      <c r="O5386" s="65">
        <v>180</v>
      </c>
      <c r="P5386" s="87">
        <f t="shared" si="337"/>
        <v>0.03</v>
      </c>
      <c r="Q5386" s="68">
        <v>5</v>
      </c>
      <c r="R5386" s="68" t="str" cm="1">
        <f t="array" ref="R5386">_xlfn.SWITCH(ROUND(Q5386,0),5,"Excellent",4,"Good",3,"Ok","Bad")</f>
        <v>Excellent</v>
      </c>
      <c r="S5386" s="17">
        <v>11</v>
      </c>
      <c r="T5386" s="17" t="str">
        <f t="shared" si="338"/>
        <v>No</v>
      </c>
      <c r="U5386" s="82">
        <v>43752</v>
      </c>
      <c r="V5386" s="82">
        <v>43833</v>
      </c>
      <c r="W5386" s="17">
        <v>87</v>
      </c>
      <c r="X5386" s="17" t="str">
        <f t="shared" si="339"/>
        <v>Active</v>
      </c>
      <c r="Y5386" s="17" t="s">
        <v>15615</v>
      </c>
      <c r="Z5386" s="17"/>
    </row>
    <row r="5387" spans="1:26" x14ac:dyDescent="0.25">
      <c r="A5387">
        <v>5386</v>
      </c>
      <c r="B5387" s="17" t="s">
        <v>15357</v>
      </c>
      <c r="C5387" s="17">
        <v>4024</v>
      </c>
      <c r="D5387" s="17" t="str">
        <f>INDEX(Hosts!$A:$O,MATCH(Places!$C5387,Hosts!$A:$A,0),MATCH(Places!D$1,Hosts!$1:$1,0))</f>
        <v>Within a day</v>
      </c>
      <c r="E5387" s="87">
        <f>INDEX(Hosts!$A:$O,MATCH(Places!$C5387,Hosts!$A:$A,0),MATCH(Places!E$1,Hosts!$1:$1,0))</f>
        <v>1</v>
      </c>
      <c r="F5387" s="87">
        <f>INDEX(Hosts!$A:$O,MATCH(Places!$C5387,Hosts!$A:$A,0),MATCH(Places!F$1,Hosts!$1:$1,0))</f>
        <v>0.94</v>
      </c>
      <c r="G5387" s="17" t="str">
        <f>INDEX(Hosts!$A:$O,MATCH(Places!$C5387,Hosts!$A:$A,0),MATCH(Places!G$1,Hosts!$1:$1,0))</f>
        <v>No</v>
      </c>
      <c r="H5387" s="17">
        <v>13</v>
      </c>
      <c r="I5387" s="17" t="str">
        <f>INDEX(Neighborhoods!$A:$C,MATCH(Places!$H5387,Neighborhoods!$A:$A,0),MATCH(Places!I$1,Neighborhoods!$1:$1,0))</f>
        <v>Manhattan</v>
      </c>
      <c r="J5387" s="17" t="str">
        <f>INDEX(Neighborhoods!$A:$C,MATCH(Places!$H5387,Neighborhoods!$A:$A,0),MATCH(Places!J$1,Neighborhoods!$1:$1,0))</f>
        <v>Chelsea</v>
      </c>
      <c r="K5387" s="17" t="s">
        <v>11822</v>
      </c>
      <c r="L5387" s="17" t="str">
        <f t="shared" si="336"/>
        <v>No</v>
      </c>
      <c r="M5387" s="17">
        <v>5</v>
      </c>
      <c r="N5387" s="17" t="str" cm="1">
        <f t="array" ref="N5387">_xlfn.IFS(M5387&lt;=2,"Small",M5387&lt;=5,"Medium",M5387&gt;5,"Large")</f>
        <v>Medium</v>
      </c>
      <c r="O5387" s="65">
        <v>481</v>
      </c>
      <c r="P5387" s="87">
        <f t="shared" si="337"/>
        <v>0.04</v>
      </c>
      <c r="Q5387" s="68">
        <v>4.75</v>
      </c>
      <c r="R5387" s="68" t="str" cm="1">
        <f t="array" ref="R5387">_xlfn.SWITCH(ROUND(Q5387,0),5,"Excellent",4,"Good",3,"Ok","Bad")</f>
        <v>Excellent</v>
      </c>
      <c r="S5387" s="17">
        <v>12</v>
      </c>
      <c r="T5387" s="17" t="str">
        <f t="shared" si="338"/>
        <v>No</v>
      </c>
      <c r="U5387" s="82">
        <v>43751</v>
      </c>
      <c r="V5387" s="82">
        <v>43842</v>
      </c>
      <c r="W5387" s="17">
        <v>227</v>
      </c>
      <c r="X5387" s="17" t="str">
        <f t="shared" si="339"/>
        <v>Active</v>
      </c>
      <c r="Y5387" s="17" t="s">
        <v>15616</v>
      </c>
      <c r="Z5387" s="17"/>
    </row>
    <row r="5388" spans="1:26" x14ac:dyDescent="0.25">
      <c r="A5388">
        <v>5387</v>
      </c>
      <c r="B5388" s="17" t="s">
        <v>15492</v>
      </c>
      <c r="C5388" s="17">
        <v>3692</v>
      </c>
      <c r="D5388" s="17" t="str">
        <f>INDEX(Hosts!$A:$O,MATCH(Places!$C5388,Hosts!$A:$A,0),MATCH(Places!D$1,Hosts!$1:$1,0))</f>
        <v>Within an hour</v>
      </c>
      <c r="E5388" s="87">
        <f>INDEX(Hosts!$A:$O,MATCH(Places!$C5388,Hosts!$A:$A,0),MATCH(Places!E$1,Hosts!$1:$1,0))</f>
        <v>1</v>
      </c>
      <c r="F5388" s="87">
        <f>INDEX(Hosts!$A:$O,MATCH(Places!$C5388,Hosts!$A:$A,0),MATCH(Places!F$1,Hosts!$1:$1,0))</f>
        <v>0.98</v>
      </c>
      <c r="G5388" s="17" t="str">
        <f>INDEX(Hosts!$A:$O,MATCH(Places!$C5388,Hosts!$A:$A,0),MATCH(Places!G$1,Hosts!$1:$1,0))</f>
        <v>Yes</v>
      </c>
      <c r="H5388" s="17">
        <v>15</v>
      </c>
      <c r="I5388" s="17" t="str">
        <f>INDEX(Neighborhoods!$A:$C,MATCH(Places!$H5388,Neighborhoods!$A:$A,0),MATCH(Places!I$1,Neighborhoods!$1:$1,0))</f>
        <v>Manhattan</v>
      </c>
      <c r="J5388" s="17" t="str">
        <f>INDEX(Neighborhoods!$A:$C,MATCH(Places!$H5388,Neighborhoods!$A:$A,0),MATCH(Places!J$1,Neighborhoods!$1:$1,0))</f>
        <v>East Village</v>
      </c>
      <c r="K5388" s="17" t="s">
        <v>1</v>
      </c>
      <c r="L5388" s="17" t="str">
        <f t="shared" si="336"/>
        <v>Yes</v>
      </c>
      <c r="M5388" s="17">
        <v>2</v>
      </c>
      <c r="N5388" s="17" t="str" cm="1">
        <f t="array" ref="N5388">_xlfn.IFS(M5388&lt;=2,"Small",M5388&lt;=5,"Medium",M5388&gt;5,"Large")</f>
        <v>Small</v>
      </c>
      <c r="O5388" s="65">
        <v>215</v>
      </c>
      <c r="P5388" s="87">
        <f t="shared" si="337"/>
        <v>0.04</v>
      </c>
      <c r="Q5388" s="68">
        <v>5</v>
      </c>
      <c r="R5388" s="68" t="str" cm="1">
        <f t="array" ref="R5388">_xlfn.SWITCH(ROUND(Q5388,0),5,"Excellent",4,"Good",3,"Ok","Bad")</f>
        <v>Excellent</v>
      </c>
      <c r="S5388" s="17">
        <v>49</v>
      </c>
      <c r="T5388" s="17" t="str">
        <f t="shared" si="338"/>
        <v>No</v>
      </c>
      <c r="U5388" s="82">
        <v>43747</v>
      </c>
      <c r="V5388" s="82">
        <v>43906</v>
      </c>
      <c r="W5388" s="17">
        <v>14</v>
      </c>
      <c r="X5388" s="17" t="str">
        <f t="shared" si="339"/>
        <v>Active</v>
      </c>
      <c r="Y5388" s="17" t="s">
        <v>15615</v>
      </c>
      <c r="Z5388" s="17"/>
    </row>
    <row r="5389" spans="1:26" x14ac:dyDescent="0.25">
      <c r="A5389">
        <v>5388</v>
      </c>
      <c r="B5389" s="17" t="s">
        <v>13497</v>
      </c>
      <c r="C5389" s="17">
        <v>3186</v>
      </c>
      <c r="D5389" s="17" t="str">
        <f>INDEX(Hosts!$A:$O,MATCH(Places!$C5389,Hosts!$A:$A,0),MATCH(Places!D$1,Hosts!$1:$1,0))</f>
        <v>Within an hour</v>
      </c>
      <c r="E5389" s="87">
        <f>INDEX(Hosts!$A:$O,MATCH(Places!$C5389,Hosts!$A:$A,0),MATCH(Places!E$1,Hosts!$1:$1,0))</f>
        <v>1</v>
      </c>
      <c r="F5389" s="87">
        <f>INDEX(Hosts!$A:$O,MATCH(Places!$C5389,Hosts!$A:$A,0),MATCH(Places!F$1,Hosts!$1:$1,0))</f>
        <v>0.97</v>
      </c>
      <c r="G5389" s="17" t="str">
        <f>INDEX(Hosts!$A:$O,MATCH(Places!$C5389,Hosts!$A:$A,0),MATCH(Places!G$1,Hosts!$1:$1,0))</f>
        <v>Yes</v>
      </c>
      <c r="H5389" s="17">
        <v>6</v>
      </c>
      <c r="I5389" s="17" t="str">
        <f>INDEX(Neighborhoods!$A:$C,MATCH(Places!$H5389,Neighborhoods!$A:$A,0),MATCH(Places!I$1,Neighborhoods!$1:$1,0))</f>
        <v>Bronx</v>
      </c>
      <c r="J5389" s="17" t="str">
        <f>INDEX(Neighborhoods!$A:$C,MATCH(Places!$H5389,Neighborhoods!$A:$A,0),MATCH(Places!J$1,Neighborhoods!$1:$1,0))</f>
        <v>Wakefield</v>
      </c>
      <c r="K5389" s="17" t="s">
        <v>11822</v>
      </c>
      <c r="L5389" s="17" t="str">
        <f t="shared" si="336"/>
        <v>No</v>
      </c>
      <c r="M5389" s="17">
        <v>5</v>
      </c>
      <c r="N5389" s="17" t="str" cm="1">
        <f t="array" ref="N5389">_xlfn.IFS(M5389&lt;=2,"Small",M5389&lt;=5,"Medium",M5389&gt;5,"Large")</f>
        <v>Medium</v>
      </c>
      <c r="O5389" s="65">
        <v>99</v>
      </c>
      <c r="P5389" s="87">
        <f t="shared" si="337"/>
        <v>0.03</v>
      </c>
      <c r="Q5389" s="68">
        <v>5</v>
      </c>
      <c r="R5389" s="68" t="str" cm="1">
        <f t="array" ref="R5389">_xlfn.SWITCH(ROUND(Q5389,0),5,"Excellent",4,"Good",3,"Ok","Bad")</f>
        <v>Excellent</v>
      </c>
      <c r="S5389" s="17">
        <v>29</v>
      </c>
      <c r="T5389" s="17" t="str">
        <f t="shared" si="338"/>
        <v>No</v>
      </c>
      <c r="U5389" s="82">
        <v>43802</v>
      </c>
      <c r="V5389" s="82">
        <v>44043</v>
      </c>
      <c r="W5389" s="17">
        <v>321</v>
      </c>
      <c r="X5389" s="17" t="str">
        <f t="shared" si="339"/>
        <v>Active</v>
      </c>
      <c r="Y5389" s="17" t="s">
        <v>15615</v>
      </c>
      <c r="Z5389" s="17"/>
    </row>
    <row r="5390" spans="1:26" x14ac:dyDescent="0.25">
      <c r="A5390">
        <v>5389</v>
      </c>
      <c r="B5390" s="17" t="s">
        <v>14804</v>
      </c>
      <c r="C5390" s="17">
        <v>3567</v>
      </c>
      <c r="D5390" s="17" t="str">
        <f>INDEX(Hosts!$A:$O,MATCH(Places!$C5390,Hosts!$A:$A,0),MATCH(Places!D$1,Hosts!$1:$1,0))</f>
        <v>Within a few hours</v>
      </c>
      <c r="E5390" s="87">
        <f>INDEX(Hosts!$A:$O,MATCH(Places!$C5390,Hosts!$A:$A,0),MATCH(Places!E$1,Hosts!$1:$1,0))</f>
        <v>0.89</v>
      </c>
      <c r="F5390" s="87">
        <f>INDEX(Hosts!$A:$O,MATCH(Places!$C5390,Hosts!$A:$A,0),MATCH(Places!F$1,Hosts!$1:$1,0))</f>
        <v>0.92</v>
      </c>
      <c r="G5390" s="17" t="str">
        <f>INDEX(Hosts!$A:$O,MATCH(Places!$C5390,Hosts!$A:$A,0),MATCH(Places!G$1,Hosts!$1:$1,0))</f>
        <v>No</v>
      </c>
      <c r="H5390" s="17">
        <v>15</v>
      </c>
      <c r="I5390" s="17" t="str">
        <f>INDEX(Neighborhoods!$A:$C,MATCH(Places!$H5390,Neighborhoods!$A:$A,0),MATCH(Places!I$1,Neighborhoods!$1:$1,0))</f>
        <v>Manhattan</v>
      </c>
      <c r="J5390" s="17" t="str">
        <f>INDEX(Neighborhoods!$A:$C,MATCH(Places!$H5390,Neighborhoods!$A:$A,0),MATCH(Places!J$1,Neighborhoods!$1:$1,0))</f>
        <v>East Village</v>
      </c>
      <c r="K5390" s="17" t="s">
        <v>11822</v>
      </c>
      <c r="L5390" s="17" t="str">
        <f t="shared" si="336"/>
        <v>No</v>
      </c>
      <c r="M5390" s="17">
        <v>4</v>
      </c>
      <c r="N5390" s="17" t="str" cm="1">
        <f t="array" ref="N5390">_xlfn.IFS(M5390&lt;=2,"Small",M5390&lt;=5,"Medium",M5390&gt;5,"Large")</f>
        <v>Medium</v>
      </c>
      <c r="O5390" s="65">
        <v>199</v>
      </c>
      <c r="P5390" s="87">
        <f t="shared" si="337"/>
        <v>0.03</v>
      </c>
      <c r="Q5390" s="68">
        <v>4.5599999999999996</v>
      </c>
      <c r="R5390" s="68" t="str" cm="1">
        <f t="array" ref="R5390">_xlfn.SWITCH(ROUND(Q5390,0),5,"Excellent",4,"Good",3,"Ok","Bad")</f>
        <v>Excellent</v>
      </c>
      <c r="S5390" s="17">
        <v>9</v>
      </c>
      <c r="T5390" s="17" t="str">
        <f t="shared" si="338"/>
        <v>No</v>
      </c>
      <c r="U5390" s="82">
        <v>43778</v>
      </c>
      <c r="V5390" s="82">
        <v>43879</v>
      </c>
      <c r="W5390" s="17">
        <v>32</v>
      </c>
      <c r="X5390" s="17" t="str">
        <f t="shared" si="339"/>
        <v>Active</v>
      </c>
      <c r="Y5390" s="17" t="s">
        <v>15616</v>
      </c>
      <c r="Z5390" s="17"/>
    </row>
    <row r="5391" spans="1:26" x14ac:dyDescent="0.25">
      <c r="A5391">
        <v>5390</v>
      </c>
      <c r="B5391" s="17" t="s">
        <v>14420</v>
      </c>
      <c r="C5391" s="17">
        <v>3843</v>
      </c>
      <c r="D5391" s="17" t="str">
        <f>INDEX(Hosts!$A:$O,MATCH(Places!$C5391,Hosts!$A:$A,0),MATCH(Places!D$1,Hosts!$1:$1,0))</f>
        <v>Within an hour</v>
      </c>
      <c r="E5391" s="87">
        <f>INDEX(Hosts!$A:$O,MATCH(Places!$C5391,Hosts!$A:$A,0),MATCH(Places!E$1,Hosts!$1:$1,0))</f>
        <v>1</v>
      </c>
      <c r="F5391" s="87">
        <f>INDEX(Hosts!$A:$O,MATCH(Places!$C5391,Hosts!$A:$A,0),MATCH(Places!F$1,Hosts!$1:$1,0))</f>
        <v>0.94</v>
      </c>
      <c r="G5391" s="17" t="str">
        <f>INDEX(Hosts!$A:$O,MATCH(Places!$C5391,Hosts!$A:$A,0),MATCH(Places!G$1,Hosts!$1:$1,0))</f>
        <v>No</v>
      </c>
      <c r="H5391" s="17">
        <v>17</v>
      </c>
      <c r="I5391" s="17" t="str">
        <f>INDEX(Neighborhoods!$A:$C,MATCH(Places!$H5391,Neighborhoods!$A:$A,0),MATCH(Places!I$1,Neighborhoods!$1:$1,0))</f>
        <v>Manhattan</v>
      </c>
      <c r="J5391" s="17" t="str">
        <f>INDEX(Neighborhoods!$A:$C,MATCH(Places!$H5391,Neighborhoods!$A:$A,0),MATCH(Places!J$1,Neighborhoods!$1:$1,0))</f>
        <v>Hell's Kitchen</v>
      </c>
      <c r="K5391" s="17" t="s">
        <v>11822</v>
      </c>
      <c r="L5391" s="17" t="str">
        <f t="shared" si="336"/>
        <v>No</v>
      </c>
      <c r="M5391" s="17">
        <v>2</v>
      </c>
      <c r="N5391" s="17" t="str" cm="1">
        <f t="array" ref="N5391">_xlfn.IFS(M5391&lt;=2,"Small",M5391&lt;=5,"Medium",M5391&gt;5,"Large")</f>
        <v>Small</v>
      </c>
      <c r="O5391" s="65">
        <v>500</v>
      </c>
      <c r="P5391" s="87">
        <f t="shared" si="337"/>
        <v>0.05</v>
      </c>
      <c r="Q5391" s="68">
        <v>5</v>
      </c>
      <c r="R5391" s="68" t="str" cm="1">
        <f t="array" ref="R5391">_xlfn.SWITCH(ROUND(Q5391,0),5,"Excellent",4,"Good",3,"Ok","Bad")</f>
        <v>Excellent</v>
      </c>
      <c r="S5391" s="17">
        <v>4</v>
      </c>
      <c r="T5391" s="17" t="str">
        <f t="shared" si="338"/>
        <v>No</v>
      </c>
      <c r="U5391" s="82">
        <v>43771</v>
      </c>
      <c r="V5391" s="82">
        <v>43814</v>
      </c>
      <c r="W5391" s="17">
        <v>365</v>
      </c>
      <c r="X5391" s="17" t="str">
        <f t="shared" si="339"/>
        <v>Active</v>
      </c>
      <c r="Y5391" s="17" t="s">
        <v>15616</v>
      </c>
      <c r="Z5391" s="17"/>
    </row>
    <row r="5392" spans="1:26" x14ac:dyDescent="0.25">
      <c r="A5392">
        <v>5391</v>
      </c>
      <c r="B5392" s="17" t="s">
        <v>14966</v>
      </c>
      <c r="C5392" s="17">
        <v>3826</v>
      </c>
      <c r="D5392" s="17" t="str">
        <f>INDEX(Hosts!$A:$O,MATCH(Places!$C5392,Hosts!$A:$A,0),MATCH(Places!D$1,Hosts!$1:$1,0))</f>
        <v>Within an hour</v>
      </c>
      <c r="E5392" s="87">
        <f>INDEX(Hosts!$A:$O,MATCH(Places!$C5392,Hosts!$A:$A,0),MATCH(Places!E$1,Hosts!$1:$1,0))</f>
        <v>0.95</v>
      </c>
      <c r="F5392" s="87">
        <f>INDEX(Hosts!$A:$O,MATCH(Places!$C5392,Hosts!$A:$A,0),MATCH(Places!F$1,Hosts!$1:$1,0))</f>
        <v>0.99</v>
      </c>
      <c r="G5392" s="17" t="str">
        <f>INDEX(Hosts!$A:$O,MATCH(Places!$C5392,Hosts!$A:$A,0),MATCH(Places!G$1,Hosts!$1:$1,0))</f>
        <v>No</v>
      </c>
      <c r="H5392" s="17">
        <v>10</v>
      </c>
      <c r="I5392" s="17" t="str">
        <f>INDEX(Neighborhoods!$A:$C,MATCH(Places!$H5392,Neighborhoods!$A:$A,0),MATCH(Places!I$1,Neighborhoods!$1:$1,0))</f>
        <v>Brooklyn</v>
      </c>
      <c r="J5392" s="17" t="str">
        <f>INDEX(Neighborhoods!$A:$C,MATCH(Places!$H5392,Neighborhoods!$A:$A,0),MATCH(Places!J$1,Neighborhoods!$1:$1,0))</f>
        <v>East Flatbush</v>
      </c>
      <c r="K5392" s="17" t="s">
        <v>1</v>
      </c>
      <c r="L5392" s="17" t="str">
        <f t="shared" si="336"/>
        <v>Yes</v>
      </c>
      <c r="M5392" s="17">
        <v>2</v>
      </c>
      <c r="N5392" s="17" t="str" cm="1">
        <f t="array" ref="N5392">_xlfn.IFS(M5392&lt;=2,"Small",M5392&lt;=5,"Medium",M5392&gt;5,"Large")</f>
        <v>Small</v>
      </c>
      <c r="O5392" s="65">
        <v>70</v>
      </c>
      <c r="P5392" s="87">
        <f t="shared" si="337"/>
        <v>0.03</v>
      </c>
      <c r="Q5392" s="68">
        <v>4.8499999999999996</v>
      </c>
      <c r="R5392" s="68" t="str" cm="1">
        <f t="array" ref="R5392">_xlfn.SWITCH(ROUND(Q5392,0),5,"Excellent",4,"Good",3,"Ok","Bad")</f>
        <v>Excellent</v>
      </c>
      <c r="S5392" s="17">
        <v>26</v>
      </c>
      <c r="T5392" s="17" t="str">
        <f t="shared" si="338"/>
        <v>No</v>
      </c>
      <c r="U5392" s="82">
        <v>43752</v>
      </c>
      <c r="V5392" s="82">
        <v>44044</v>
      </c>
      <c r="W5392" s="17">
        <v>179</v>
      </c>
      <c r="X5392" s="17" t="str">
        <f t="shared" si="339"/>
        <v>Active</v>
      </c>
      <c r="Y5392" s="17" t="s">
        <v>15616</v>
      </c>
      <c r="Z5392" s="17"/>
    </row>
    <row r="5393" spans="1:26" x14ac:dyDescent="0.25">
      <c r="A5393">
        <v>5392</v>
      </c>
      <c r="B5393" s="17" t="s">
        <v>14077</v>
      </c>
      <c r="C5393" s="17">
        <v>4025</v>
      </c>
      <c r="D5393" s="17" t="str">
        <f>INDEX(Hosts!$A:$O,MATCH(Places!$C5393,Hosts!$A:$A,0),MATCH(Places!D$1,Hosts!$1:$1,0))</f>
        <v>Within an hour</v>
      </c>
      <c r="E5393" s="87">
        <f>INDEX(Hosts!$A:$O,MATCH(Places!$C5393,Hosts!$A:$A,0),MATCH(Places!E$1,Hosts!$1:$1,0))</f>
        <v>1</v>
      </c>
      <c r="F5393" s="87">
        <f>INDEX(Hosts!$A:$O,MATCH(Places!$C5393,Hosts!$A:$A,0),MATCH(Places!F$1,Hosts!$1:$1,0))</f>
        <v>1</v>
      </c>
      <c r="G5393" s="17" t="str">
        <f>INDEX(Hosts!$A:$O,MATCH(Places!$C5393,Hosts!$A:$A,0),MATCH(Places!G$1,Hosts!$1:$1,0))</f>
        <v>No</v>
      </c>
      <c r="H5393" s="17">
        <v>24</v>
      </c>
      <c r="I5393" s="17" t="str">
        <f>INDEX(Neighborhoods!$A:$C,MATCH(Places!$H5393,Neighborhoods!$A:$A,0),MATCH(Places!I$1,Neighborhoods!$1:$1,0))</f>
        <v>Queens</v>
      </c>
      <c r="J5393" s="17" t="str">
        <f>INDEX(Neighborhoods!$A:$C,MATCH(Places!$H5393,Neighborhoods!$A:$A,0),MATCH(Places!J$1,Neighborhoods!$1:$1,0))</f>
        <v>Long Island City</v>
      </c>
      <c r="K5393" s="17" t="s">
        <v>1</v>
      </c>
      <c r="L5393" s="17" t="str">
        <f t="shared" si="336"/>
        <v>Yes</v>
      </c>
      <c r="M5393" s="17">
        <v>2</v>
      </c>
      <c r="N5393" s="17" t="str" cm="1">
        <f t="array" ref="N5393">_xlfn.IFS(M5393&lt;=2,"Small",M5393&lt;=5,"Medium",M5393&gt;5,"Large")</f>
        <v>Small</v>
      </c>
      <c r="O5393" s="65">
        <v>125</v>
      </c>
      <c r="P5393" s="87">
        <f t="shared" si="337"/>
        <v>0.03</v>
      </c>
      <c r="Q5393" s="68">
        <v>5</v>
      </c>
      <c r="R5393" s="68" t="str" cm="1">
        <f t="array" ref="R5393">_xlfn.SWITCH(ROUND(Q5393,0),5,"Excellent",4,"Good",3,"Ok","Bad")</f>
        <v>Excellent</v>
      </c>
      <c r="S5393" s="17">
        <v>4</v>
      </c>
      <c r="T5393" s="17" t="str">
        <f t="shared" si="338"/>
        <v>No</v>
      </c>
      <c r="U5393" s="82">
        <v>43829</v>
      </c>
      <c r="V5393" s="82">
        <v>44015</v>
      </c>
      <c r="W5393" s="17">
        <v>90</v>
      </c>
      <c r="X5393" s="17" t="str">
        <f t="shared" si="339"/>
        <v>Active</v>
      </c>
      <c r="Y5393" s="17" t="s">
        <v>15616</v>
      </c>
      <c r="Z5393" s="17"/>
    </row>
    <row r="5394" spans="1:26" x14ac:dyDescent="0.25">
      <c r="A5394">
        <v>5393</v>
      </c>
      <c r="B5394" s="17" t="s">
        <v>14289</v>
      </c>
      <c r="C5394" s="17">
        <v>2223</v>
      </c>
      <c r="D5394" s="17" t="str">
        <f>INDEX(Hosts!$A:$O,MATCH(Places!$C5394,Hosts!$A:$A,0),MATCH(Places!D$1,Hosts!$1:$1,0))</f>
        <v>Within an hour</v>
      </c>
      <c r="E5394" s="87">
        <f>INDEX(Hosts!$A:$O,MATCH(Places!$C5394,Hosts!$A:$A,0),MATCH(Places!E$1,Hosts!$1:$1,0))</f>
        <v>1</v>
      </c>
      <c r="F5394" s="87">
        <f>INDEX(Hosts!$A:$O,MATCH(Places!$C5394,Hosts!$A:$A,0),MATCH(Places!F$1,Hosts!$1:$1,0))</f>
        <v>0.91</v>
      </c>
      <c r="G5394" s="17" t="str">
        <f>INDEX(Hosts!$A:$O,MATCH(Places!$C5394,Hosts!$A:$A,0),MATCH(Places!G$1,Hosts!$1:$1,0))</f>
        <v>Yes</v>
      </c>
      <c r="H5394" s="17">
        <v>23</v>
      </c>
      <c r="I5394" s="17" t="str">
        <f>INDEX(Neighborhoods!$A:$C,MATCH(Places!$H5394,Neighborhoods!$A:$A,0),MATCH(Places!I$1,Neighborhoods!$1:$1,0))</f>
        <v>Queens</v>
      </c>
      <c r="J5394" s="17" t="str">
        <f>INDEX(Neighborhoods!$A:$C,MATCH(Places!$H5394,Neighborhoods!$A:$A,0),MATCH(Places!J$1,Neighborhoods!$1:$1,0))</f>
        <v>Jamaica</v>
      </c>
      <c r="K5394" s="17" t="s">
        <v>11822</v>
      </c>
      <c r="L5394" s="17" t="str">
        <f t="shared" si="336"/>
        <v>No</v>
      </c>
      <c r="M5394" s="17">
        <v>3</v>
      </c>
      <c r="N5394" s="17" t="str" cm="1">
        <f t="array" ref="N5394">_xlfn.IFS(M5394&lt;=2,"Small",M5394&lt;=5,"Medium",M5394&gt;5,"Large")</f>
        <v>Medium</v>
      </c>
      <c r="O5394" s="65">
        <v>89</v>
      </c>
      <c r="P5394" s="87">
        <f t="shared" si="337"/>
        <v>0.03</v>
      </c>
      <c r="Q5394" s="68">
        <v>4.9800000000000004</v>
      </c>
      <c r="R5394" s="68" t="str" cm="1">
        <f t="array" ref="R5394">_xlfn.SWITCH(ROUND(Q5394,0),5,"Excellent",4,"Good",3,"Ok","Bad")</f>
        <v>Excellent</v>
      </c>
      <c r="S5394" s="17">
        <v>45</v>
      </c>
      <c r="T5394" s="17" t="str">
        <f t="shared" si="338"/>
        <v>No</v>
      </c>
      <c r="U5394" s="82">
        <v>43800</v>
      </c>
      <c r="V5394" s="82">
        <v>44055</v>
      </c>
      <c r="W5394" s="17">
        <v>77</v>
      </c>
      <c r="X5394" s="17" t="str">
        <f t="shared" si="339"/>
        <v>Active</v>
      </c>
      <c r="Y5394" s="17" t="s">
        <v>15615</v>
      </c>
      <c r="Z5394" s="17"/>
    </row>
    <row r="5395" spans="1:26" x14ac:dyDescent="0.25">
      <c r="A5395">
        <v>5394</v>
      </c>
      <c r="B5395" s="17" t="s">
        <v>13406</v>
      </c>
      <c r="C5395" s="17">
        <v>2010</v>
      </c>
      <c r="D5395" s="17" t="str">
        <f>INDEX(Hosts!$A:$O,MATCH(Places!$C5395,Hosts!$A:$A,0),MATCH(Places!D$1,Hosts!$1:$1,0))</f>
        <v>Within a few hours</v>
      </c>
      <c r="E5395" s="87">
        <f>INDEX(Hosts!$A:$O,MATCH(Places!$C5395,Hosts!$A:$A,0),MATCH(Places!E$1,Hosts!$1:$1,0))</f>
        <v>0.83</v>
      </c>
      <c r="F5395" s="87">
        <f>INDEX(Hosts!$A:$O,MATCH(Places!$C5395,Hosts!$A:$A,0),MATCH(Places!F$1,Hosts!$1:$1,0))</f>
        <v>0.85</v>
      </c>
      <c r="G5395" s="17" t="str">
        <f>INDEX(Hosts!$A:$O,MATCH(Places!$C5395,Hosts!$A:$A,0),MATCH(Places!G$1,Hosts!$1:$1,0))</f>
        <v>No</v>
      </c>
      <c r="H5395" s="17">
        <v>16</v>
      </c>
      <c r="I5395" s="17" t="str">
        <f>INDEX(Neighborhoods!$A:$C,MATCH(Places!$H5395,Neighborhoods!$A:$A,0),MATCH(Places!I$1,Neighborhoods!$1:$1,0))</f>
        <v>Manhattan</v>
      </c>
      <c r="J5395" s="17" t="str">
        <f>INDEX(Neighborhoods!$A:$C,MATCH(Places!$H5395,Neighborhoods!$A:$A,0),MATCH(Places!J$1,Neighborhoods!$1:$1,0))</f>
        <v>Harlem</v>
      </c>
      <c r="K5395" s="17" t="s">
        <v>1</v>
      </c>
      <c r="L5395" s="17" t="str">
        <f t="shared" si="336"/>
        <v>Yes</v>
      </c>
      <c r="M5395" s="17">
        <v>1</v>
      </c>
      <c r="N5395" s="17" t="str" cm="1">
        <f t="array" ref="N5395">_xlfn.IFS(M5395&lt;=2,"Small",M5395&lt;=5,"Medium",M5395&gt;5,"Large")</f>
        <v>Small</v>
      </c>
      <c r="O5395" s="65">
        <v>40</v>
      </c>
      <c r="P5395" s="87">
        <f t="shared" si="337"/>
        <v>0.03</v>
      </c>
      <c r="Q5395" s="68">
        <v>3.67</v>
      </c>
      <c r="R5395" s="68" t="str" cm="1">
        <f t="array" ref="R5395">_xlfn.SWITCH(ROUND(Q5395,0),5,"Excellent",4,"Good",3,"Ok","Bad")</f>
        <v>Good</v>
      </c>
      <c r="S5395" s="17">
        <v>3</v>
      </c>
      <c r="T5395" s="17" t="str">
        <f t="shared" si="338"/>
        <v>No</v>
      </c>
      <c r="U5395" s="82">
        <v>43836</v>
      </c>
      <c r="V5395" s="82">
        <v>43917</v>
      </c>
      <c r="W5395" s="17">
        <v>179</v>
      </c>
      <c r="X5395" s="17" t="str">
        <f t="shared" si="339"/>
        <v>Active</v>
      </c>
      <c r="Y5395" s="17" t="s">
        <v>15615</v>
      </c>
      <c r="Z5395" s="17"/>
    </row>
    <row r="5396" spans="1:26" x14ac:dyDescent="0.25">
      <c r="A5396">
        <v>5395</v>
      </c>
      <c r="B5396" s="17" t="s">
        <v>15307</v>
      </c>
      <c r="C5396" s="17">
        <v>1153</v>
      </c>
      <c r="D5396" s="17" t="str">
        <f>INDEX(Hosts!$A:$O,MATCH(Places!$C5396,Hosts!$A:$A,0),MATCH(Places!D$1,Hosts!$1:$1,0))</f>
        <v>Within an hour</v>
      </c>
      <c r="E5396" s="87">
        <f>INDEX(Hosts!$A:$O,MATCH(Places!$C5396,Hosts!$A:$A,0),MATCH(Places!E$1,Hosts!$1:$1,0))</f>
        <v>1</v>
      </c>
      <c r="F5396" s="87">
        <f>INDEX(Hosts!$A:$O,MATCH(Places!$C5396,Hosts!$A:$A,0),MATCH(Places!F$1,Hosts!$1:$1,0))</f>
        <v>1</v>
      </c>
      <c r="G5396" s="17" t="str">
        <f>INDEX(Hosts!$A:$O,MATCH(Places!$C5396,Hosts!$A:$A,0),MATCH(Places!G$1,Hosts!$1:$1,0))</f>
        <v>No</v>
      </c>
      <c r="H5396" s="17">
        <v>7</v>
      </c>
      <c r="I5396" s="17" t="str">
        <f>INDEX(Neighborhoods!$A:$C,MATCH(Places!$H5396,Neighborhoods!$A:$A,0),MATCH(Places!I$1,Neighborhoods!$1:$1,0))</f>
        <v>Brooklyn</v>
      </c>
      <c r="J5396" s="17" t="str">
        <f>INDEX(Neighborhoods!$A:$C,MATCH(Places!$H5396,Neighborhoods!$A:$A,0),MATCH(Places!J$1,Neighborhoods!$1:$1,0))</f>
        <v>Bedford-Stuyvesant</v>
      </c>
      <c r="K5396" s="17" t="s">
        <v>1</v>
      </c>
      <c r="L5396" s="17" t="str">
        <f t="shared" si="336"/>
        <v>Yes</v>
      </c>
      <c r="M5396" s="17">
        <v>2</v>
      </c>
      <c r="N5396" s="17" t="str" cm="1">
        <f t="array" ref="N5396">_xlfn.IFS(M5396&lt;=2,"Small",M5396&lt;=5,"Medium",M5396&gt;5,"Large")</f>
        <v>Small</v>
      </c>
      <c r="O5396" s="65">
        <v>144</v>
      </c>
      <c r="P5396" s="87">
        <f t="shared" si="337"/>
        <v>0.03</v>
      </c>
      <c r="Q5396" s="68">
        <v>5</v>
      </c>
      <c r="R5396" s="68" t="str" cm="1">
        <f t="array" ref="R5396">_xlfn.SWITCH(ROUND(Q5396,0),5,"Excellent",4,"Good",3,"Ok","Bad")</f>
        <v>Excellent</v>
      </c>
      <c r="S5396" s="17">
        <v>16</v>
      </c>
      <c r="T5396" s="17" t="str">
        <f t="shared" si="338"/>
        <v>No</v>
      </c>
      <c r="U5396" s="82">
        <v>43752</v>
      </c>
      <c r="V5396" s="82">
        <v>43902</v>
      </c>
      <c r="W5396" s="17">
        <v>42</v>
      </c>
      <c r="X5396" s="17" t="str">
        <f t="shared" si="339"/>
        <v>Active</v>
      </c>
      <c r="Y5396" s="17" t="s">
        <v>15616</v>
      </c>
      <c r="Z5396" s="17"/>
    </row>
    <row r="5397" spans="1:26" x14ac:dyDescent="0.25">
      <c r="A5397">
        <v>5396</v>
      </c>
      <c r="B5397" s="17" t="s">
        <v>14156</v>
      </c>
      <c r="C5397" s="17">
        <v>828</v>
      </c>
      <c r="D5397" s="17" t="str">
        <f>INDEX(Hosts!$A:$O,MATCH(Places!$C5397,Hosts!$A:$A,0),MATCH(Places!D$1,Hosts!$1:$1,0))</f>
        <v>Within an hour</v>
      </c>
      <c r="E5397" s="87">
        <f>INDEX(Hosts!$A:$O,MATCH(Places!$C5397,Hosts!$A:$A,0),MATCH(Places!E$1,Hosts!$1:$1,0))</f>
        <v>1</v>
      </c>
      <c r="F5397" s="87">
        <f>INDEX(Hosts!$A:$O,MATCH(Places!$C5397,Hosts!$A:$A,0),MATCH(Places!F$1,Hosts!$1:$1,0))</f>
        <v>0.8</v>
      </c>
      <c r="G5397" s="17" t="str">
        <f>INDEX(Hosts!$A:$O,MATCH(Places!$C5397,Hosts!$A:$A,0),MATCH(Places!G$1,Hosts!$1:$1,0))</f>
        <v>Yes</v>
      </c>
      <c r="H5397" s="17">
        <v>24</v>
      </c>
      <c r="I5397" s="17" t="str">
        <f>INDEX(Neighborhoods!$A:$C,MATCH(Places!$H5397,Neighborhoods!$A:$A,0),MATCH(Places!I$1,Neighborhoods!$1:$1,0))</f>
        <v>Queens</v>
      </c>
      <c r="J5397" s="17" t="str">
        <f>INDEX(Neighborhoods!$A:$C,MATCH(Places!$H5397,Neighborhoods!$A:$A,0),MATCH(Places!J$1,Neighborhoods!$1:$1,0))</f>
        <v>Long Island City</v>
      </c>
      <c r="K5397" s="17" t="s">
        <v>11822</v>
      </c>
      <c r="L5397" s="17" t="str">
        <f t="shared" si="336"/>
        <v>No</v>
      </c>
      <c r="M5397" s="17">
        <v>4</v>
      </c>
      <c r="N5397" s="17" t="str" cm="1">
        <f t="array" ref="N5397">_xlfn.IFS(M5397&lt;=2,"Small",M5397&lt;=5,"Medium",M5397&gt;5,"Large")</f>
        <v>Medium</v>
      </c>
      <c r="O5397" s="65">
        <v>124.29</v>
      </c>
      <c r="P5397" s="87">
        <f t="shared" si="337"/>
        <v>0.03</v>
      </c>
      <c r="Q5397" s="68">
        <v>5</v>
      </c>
      <c r="R5397" s="68" t="str" cm="1">
        <f t="array" ref="R5397">_xlfn.SWITCH(ROUND(Q5397,0),5,"Excellent",4,"Good",3,"Ok","Bad")</f>
        <v>Excellent</v>
      </c>
      <c r="S5397" s="17">
        <v>31</v>
      </c>
      <c r="T5397" s="17" t="str">
        <f t="shared" si="338"/>
        <v>No</v>
      </c>
      <c r="U5397" s="82">
        <v>43762</v>
      </c>
      <c r="V5397" s="82">
        <v>44059</v>
      </c>
      <c r="W5397" s="17">
        <v>2</v>
      </c>
      <c r="X5397" s="17" t="str">
        <f t="shared" si="339"/>
        <v>Active</v>
      </c>
      <c r="Y5397" s="17" t="s">
        <v>15615</v>
      </c>
      <c r="Z5397" s="17"/>
    </row>
    <row r="5398" spans="1:26" x14ac:dyDescent="0.25">
      <c r="A5398">
        <v>5397</v>
      </c>
      <c r="B5398" s="17" t="s">
        <v>13558</v>
      </c>
      <c r="C5398" s="17">
        <v>4016</v>
      </c>
      <c r="D5398" s="17" t="str">
        <f>INDEX(Hosts!$A:$O,MATCH(Places!$C5398,Hosts!$A:$A,0),MATCH(Places!D$1,Hosts!$1:$1,0))</f>
        <v>Within an hour</v>
      </c>
      <c r="E5398" s="87">
        <f>INDEX(Hosts!$A:$O,MATCH(Places!$C5398,Hosts!$A:$A,0),MATCH(Places!E$1,Hosts!$1:$1,0))</f>
        <v>0.91</v>
      </c>
      <c r="F5398" s="87">
        <f>INDEX(Hosts!$A:$O,MATCH(Places!$C5398,Hosts!$A:$A,0),MATCH(Places!F$1,Hosts!$1:$1,0))</f>
        <v>0.96</v>
      </c>
      <c r="G5398" s="17" t="str">
        <f>INDEX(Hosts!$A:$O,MATCH(Places!$C5398,Hosts!$A:$A,0),MATCH(Places!G$1,Hosts!$1:$1,0))</f>
        <v>No</v>
      </c>
      <c r="H5398" s="17">
        <v>9</v>
      </c>
      <c r="I5398" s="17" t="str">
        <f>INDEX(Neighborhoods!$A:$C,MATCH(Places!$H5398,Neighborhoods!$A:$A,0),MATCH(Places!I$1,Neighborhoods!$1:$1,0))</f>
        <v>Brooklyn</v>
      </c>
      <c r="J5398" s="17" t="str">
        <f>INDEX(Neighborhoods!$A:$C,MATCH(Places!$H5398,Neighborhoods!$A:$A,0),MATCH(Places!J$1,Neighborhoods!$1:$1,0))</f>
        <v>Crown Heights</v>
      </c>
      <c r="K5398" s="17" t="s">
        <v>1</v>
      </c>
      <c r="L5398" s="17" t="str">
        <f t="shared" si="336"/>
        <v>Yes</v>
      </c>
      <c r="M5398" s="17">
        <v>2</v>
      </c>
      <c r="N5398" s="17" t="str" cm="1">
        <f t="array" ref="N5398">_xlfn.IFS(M5398&lt;=2,"Small",M5398&lt;=5,"Medium",M5398&gt;5,"Large")</f>
        <v>Small</v>
      </c>
      <c r="O5398" s="65">
        <v>55</v>
      </c>
      <c r="P5398" s="87">
        <f t="shared" si="337"/>
        <v>0.03</v>
      </c>
      <c r="Q5398" s="68">
        <v>4.1900000000000004</v>
      </c>
      <c r="R5398" s="68" t="str" cm="1">
        <f t="array" ref="R5398">_xlfn.SWITCH(ROUND(Q5398,0),5,"Excellent",4,"Good",3,"Ok","Bad")</f>
        <v>Good</v>
      </c>
      <c r="S5398" s="17">
        <v>26</v>
      </c>
      <c r="T5398" s="17" t="str">
        <f t="shared" si="338"/>
        <v>No</v>
      </c>
      <c r="U5398" s="82">
        <v>43799</v>
      </c>
      <c r="V5398" s="82">
        <v>44007</v>
      </c>
      <c r="W5398" s="17">
        <v>365</v>
      </c>
      <c r="X5398" s="17" t="str">
        <f t="shared" si="339"/>
        <v>Active</v>
      </c>
      <c r="Y5398" s="17" t="s">
        <v>15616</v>
      </c>
      <c r="Z5398" s="17"/>
    </row>
    <row r="5399" spans="1:26" x14ac:dyDescent="0.25">
      <c r="A5399">
        <v>5398</v>
      </c>
      <c r="B5399" s="17" t="s">
        <v>15040</v>
      </c>
      <c r="C5399" s="17">
        <v>4016</v>
      </c>
      <c r="D5399" s="17" t="str">
        <f>INDEX(Hosts!$A:$O,MATCH(Places!$C5399,Hosts!$A:$A,0),MATCH(Places!D$1,Hosts!$1:$1,0))</f>
        <v>Within an hour</v>
      </c>
      <c r="E5399" s="87">
        <f>INDEX(Hosts!$A:$O,MATCH(Places!$C5399,Hosts!$A:$A,0),MATCH(Places!E$1,Hosts!$1:$1,0))</f>
        <v>0.91</v>
      </c>
      <c r="F5399" s="87">
        <f>INDEX(Hosts!$A:$O,MATCH(Places!$C5399,Hosts!$A:$A,0),MATCH(Places!F$1,Hosts!$1:$1,0))</f>
        <v>0.96</v>
      </c>
      <c r="G5399" s="17" t="str">
        <f>INDEX(Hosts!$A:$O,MATCH(Places!$C5399,Hosts!$A:$A,0),MATCH(Places!G$1,Hosts!$1:$1,0))</f>
        <v>No</v>
      </c>
      <c r="H5399" s="17">
        <v>9</v>
      </c>
      <c r="I5399" s="17" t="str">
        <f>INDEX(Neighborhoods!$A:$C,MATCH(Places!$H5399,Neighborhoods!$A:$A,0),MATCH(Places!I$1,Neighborhoods!$1:$1,0))</f>
        <v>Brooklyn</v>
      </c>
      <c r="J5399" s="17" t="str">
        <f>INDEX(Neighborhoods!$A:$C,MATCH(Places!$H5399,Neighborhoods!$A:$A,0),MATCH(Places!J$1,Neighborhoods!$1:$1,0))</f>
        <v>Crown Heights</v>
      </c>
      <c r="K5399" s="17" t="s">
        <v>1</v>
      </c>
      <c r="L5399" s="17" t="str">
        <f t="shared" si="336"/>
        <v>Yes</v>
      </c>
      <c r="M5399" s="17">
        <v>2</v>
      </c>
      <c r="N5399" s="17" t="str" cm="1">
        <f t="array" ref="N5399">_xlfn.IFS(M5399&lt;=2,"Small",M5399&lt;=5,"Medium",M5399&gt;5,"Large")</f>
        <v>Small</v>
      </c>
      <c r="O5399" s="65">
        <v>55</v>
      </c>
      <c r="P5399" s="87">
        <f t="shared" si="337"/>
        <v>0.03</v>
      </c>
      <c r="Q5399" s="68">
        <v>4.12</v>
      </c>
      <c r="R5399" s="68" t="str" cm="1">
        <f t="array" ref="R5399">_xlfn.SWITCH(ROUND(Q5399,0),5,"Excellent",4,"Good",3,"Ok","Bad")</f>
        <v>Good</v>
      </c>
      <c r="S5399" s="17">
        <v>26</v>
      </c>
      <c r="T5399" s="17" t="str">
        <f t="shared" si="338"/>
        <v>No</v>
      </c>
      <c r="U5399" s="82">
        <v>43749</v>
      </c>
      <c r="V5399" s="82">
        <v>44037</v>
      </c>
      <c r="W5399" s="17">
        <v>365</v>
      </c>
      <c r="X5399" s="17" t="str">
        <f t="shared" si="339"/>
        <v>Active</v>
      </c>
      <c r="Y5399" s="17" t="s">
        <v>15616</v>
      </c>
      <c r="Z5399" s="17"/>
    </row>
    <row r="5400" spans="1:26" x14ac:dyDescent="0.25">
      <c r="A5400">
        <v>5399</v>
      </c>
      <c r="B5400" s="17" t="s">
        <v>14525</v>
      </c>
      <c r="C5400" s="17">
        <v>4016</v>
      </c>
      <c r="D5400" s="17" t="str">
        <f>INDEX(Hosts!$A:$O,MATCH(Places!$C5400,Hosts!$A:$A,0),MATCH(Places!D$1,Hosts!$1:$1,0))</f>
        <v>Within an hour</v>
      </c>
      <c r="E5400" s="87">
        <f>INDEX(Hosts!$A:$O,MATCH(Places!$C5400,Hosts!$A:$A,0),MATCH(Places!E$1,Hosts!$1:$1,0))</f>
        <v>0.91</v>
      </c>
      <c r="F5400" s="87">
        <f>INDEX(Hosts!$A:$O,MATCH(Places!$C5400,Hosts!$A:$A,0),MATCH(Places!F$1,Hosts!$1:$1,0))</f>
        <v>0.96</v>
      </c>
      <c r="G5400" s="17" t="str">
        <f>INDEX(Hosts!$A:$O,MATCH(Places!$C5400,Hosts!$A:$A,0),MATCH(Places!G$1,Hosts!$1:$1,0))</f>
        <v>No</v>
      </c>
      <c r="H5400" s="17">
        <v>9</v>
      </c>
      <c r="I5400" s="17" t="str">
        <f>INDEX(Neighborhoods!$A:$C,MATCH(Places!$H5400,Neighborhoods!$A:$A,0),MATCH(Places!I$1,Neighborhoods!$1:$1,0))</f>
        <v>Brooklyn</v>
      </c>
      <c r="J5400" s="17" t="str">
        <f>INDEX(Neighborhoods!$A:$C,MATCH(Places!$H5400,Neighborhoods!$A:$A,0),MATCH(Places!J$1,Neighborhoods!$1:$1,0))</f>
        <v>Crown Heights</v>
      </c>
      <c r="K5400" s="17" t="s">
        <v>1</v>
      </c>
      <c r="L5400" s="17" t="str">
        <f t="shared" si="336"/>
        <v>Yes</v>
      </c>
      <c r="M5400" s="17">
        <v>2</v>
      </c>
      <c r="N5400" s="17" t="str" cm="1">
        <f t="array" ref="N5400">_xlfn.IFS(M5400&lt;=2,"Small",M5400&lt;=5,"Medium",M5400&gt;5,"Large")</f>
        <v>Small</v>
      </c>
      <c r="O5400" s="65">
        <v>55</v>
      </c>
      <c r="P5400" s="87">
        <f t="shared" si="337"/>
        <v>0.03</v>
      </c>
      <c r="Q5400" s="68">
        <v>4.5999999999999996</v>
      </c>
      <c r="R5400" s="68" t="str" cm="1">
        <f t="array" ref="R5400">_xlfn.SWITCH(ROUND(Q5400,0),5,"Excellent",4,"Good",3,"Ok","Bad")</f>
        <v>Excellent</v>
      </c>
      <c r="S5400" s="17">
        <v>10</v>
      </c>
      <c r="T5400" s="17" t="str">
        <f t="shared" si="338"/>
        <v>No</v>
      </c>
      <c r="U5400" s="82">
        <v>43755</v>
      </c>
      <c r="V5400" s="82">
        <v>44006</v>
      </c>
      <c r="W5400" s="17">
        <v>0</v>
      </c>
      <c r="X5400" s="17" t="str">
        <f t="shared" si="339"/>
        <v>Inactive</v>
      </c>
      <c r="Y5400" s="17" t="s">
        <v>15616</v>
      </c>
      <c r="Z5400" s="17"/>
    </row>
    <row r="5401" spans="1:26" x14ac:dyDescent="0.25">
      <c r="A5401">
        <v>5400</v>
      </c>
      <c r="B5401" s="17" t="s">
        <v>15136</v>
      </c>
      <c r="C5401" s="17">
        <v>2355</v>
      </c>
      <c r="D5401" s="17" t="str">
        <f>INDEX(Hosts!$A:$O,MATCH(Places!$C5401,Hosts!$A:$A,0),MATCH(Places!D$1,Hosts!$1:$1,0))</f>
        <v>Within an hour</v>
      </c>
      <c r="E5401" s="87">
        <f>INDEX(Hosts!$A:$O,MATCH(Places!$C5401,Hosts!$A:$A,0),MATCH(Places!E$1,Hosts!$1:$1,0))</f>
        <v>0.89</v>
      </c>
      <c r="F5401" s="87">
        <f>INDEX(Hosts!$A:$O,MATCH(Places!$C5401,Hosts!$A:$A,0),MATCH(Places!F$1,Hosts!$1:$1,0))</f>
        <v>0.97</v>
      </c>
      <c r="G5401" s="17" t="str">
        <f>INDEX(Hosts!$A:$O,MATCH(Places!$C5401,Hosts!$A:$A,0),MATCH(Places!G$1,Hosts!$1:$1,0))</f>
        <v>No</v>
      </c>
      <c r="H5401" s="17">
        <v>12</v>
      </c>
      <c r="I5401" s="17" t="str">
        <f>INDEX(Neighborhoods!$A:$C,MATCH(Places!$H5401,Neighborhoods!$A:$A,0),MATCH(Places!I$1,Neighborhoods!$1:$1,0))</f>
        <v>Brooklyn</v>
      </c>
      <c r="J5401" s="17" t="str">
        <f>INDEX(Neighborhoods!$A:$C,MATCH(Places!$H5401,Neighborhoods!$A:$A,0),MATCH(Places!J$1,Neighborhoods!$1:$1,0))</f>
        <v>Williamsburg</v>
      </c>
      <c r="K5401" s="17" t="s">
        <v>11822</v>
      </c>
      <c r="L5401" s="17" t="str">
        <f t="shared" si="336"/>
        <v>No</v>
      </c>
      <c r="M5401" s="17">
        <v>6</v>
      </c>
      <c r="N5401" s="17" t="str" cm="1">
        <f t="array" ref="N5401">_xlfn.IFS(M5401&lt;=2,"Small",M5401&lt;=5,"Medium",M5401&gt;5,"Large")</f>
        <v>Large</v>
      </c>
      <c r="O5401" s="65">
        <v>261</v>
      </c>
      <c r="P5401" s="87">
        <f t="shared" si="337"/>
        <v>0.04</v>
      </c>
      <c r="Q5401" s="68">
        <v>4.63</v>
      </c>
      <c r="R5401" s="68" t="str" cm="1">
        <f t="array" ref="R5401">_xlfn.SWITCH(ROUND(Q5401,0),5,"Excellent",4,"Good",3,"Ok","Bad")</f>
        <v>Excellent</v>
      </c>
      <c r="S5401" s="17">
        <v>16</v>
      </c>
      <c r="T5401" s="17" t="str">
        <f t="shared" si="338"/>
        <v>No</v>
      </c>
      <c r="U5401" s="82">
        <v>43755</v>
      </c>
      <c r="V5401" s="82">
        <v>44045</v>
      </c>
      <c r="W5401" s="17">
        <v>357</v>
      </c>
      <c r="X5401" s="17" t="str">
        <f t="shared" si="339"/>
        <v>Active</v>
      </c>
      <c r="Y5401" s="17" t="s">
        <v>15616</v>
      </c>
      <c r="Z5401" s="17"/>
    </row>
    <row r="5402" spans="1:26" x14ac:dyDescent="0.25">
      <c r="A5402">
        <v>5401</v>
      </c>
      <c r="B5402" s="17" t="s">
        <v>15056</v>
      </c>
      <c r="C5402" s="17">
        <v>2355</v>
      </c>
      <c r="D5402" s="17" t="str">
        <f>INDEX(Hosts!$A:$O,MATCH(Places!$C5402,Hosts!$A:$A,0),MATCH(Places!D$1,Hosts!$1:$1,0))</f>
        <v>Within an hour</v>
      </c>
      <c r="E5402" s="87">
        <f>INDEX(Hosts!$A:$O,MATCH(Places!$C5402,Hosts!$A:$A,0),MATCH(Places!E$1,Hosts!$1:$1,0))</f>
        <v>0.89</v>
      </c>
      <c r="F5402" s="87">
        <f>INDEX(Hosts!$A:$O,MATCH(Places!$C5402,Hosts!$A:$A,0),MATCH(Places!F$1,Hosts!$1:$1,0))</f>
        <v>0.97</v>
      </c>
      <c r="G5402" s="17" t="str">
        <f>INDEX(Hosts!$A:$O,MATCH(Places!$C5402,Hosts!$A:$A,0),MATCH(Places!G$1,Hosts!$1:$1,0))</f>
        <v>No</v>
      </c>
      <c r="H5402" s="17">
        <v>12</v>
      </c>
      <c r="I5402" s="17" t="str">
        <f>INDEX(Neighborhoods!$A:$C,MATCH(Places!$H5402,Neighborhoods!$A:$A,0),MATCH(Places!I$1,Neighborhoods!$1:$1,0))</f>
        <v>Brooklyn</v>
      </c>
      <c r="J5402" s="17" t="str">
        <f>INDEX(Neighborhoods!$A:$C,MATCH(Places!$H5402,Neighborhoods!$A:$A,0),MATCH(Places!J$1,Neighborhoods!$1:$1,0))</f>
        <v>Williamsburg</v>
      </c>
      <c r="K5402" s="17" t="s">
        <v>11822</v>
      </c>
      <c r="L5402" s="17" t="str">
        <f t="shared" si="336"/>
        <v>No</v>
      </c>
      <c r="M5402" s="17">
        <v>6</v>
      </c>
      <c r="N5402" s="17" t="str" cm="1">
        <f t="array" ref="N5402">_xlfn.IFS(M5402&lt;=2,"Small",M5402&lt;=5,"Medium",M5402&gt;5,"Large")</f>
        <v>Large</v>
      </c>
      <c r="O5402" s="65">
        <v>319.43</v>
      </c>
      <c r="P5402" s="87">
        <f t="shared" si="337"/>
        <v>0.04</v>
      </c>
      <c r="Q5402" s="68">
        <v>4.83</v>
      </c>
      <c r="R5402" s="68" t="str" cm="1">
        <f t="array" ref="R5402">_xlfn.SWITCH(ROUND(Q5402,0),5,"Excellent",4,"Good",3,"Ok","Bad")</f>
        <v>Excellent</v>
      </c>
      <c r="S5402" s="17">
        <v>12</v>
      </c>
      <c r="T5402" s="17" t="str">
        <f t="shared" si="338"/>
        <v>No</v>
      </c>
      <c r="U5402" s="82">
        <v>43752</v>
      </c>
      <c r="V5402" s="82">
        <v>43898</v>
      </c>
      <c r="W5402" s="17">
        <v>357</v>
      </c>
      <c r="X5402" s="17" t="str">
        <f t="shared" si="339"/>
        <v>Active</v>
      </c>
      <c r="Y5402" s="17" t="s">
        <v>15616</v>
      </c>
      <c r="Z5402" s="17"/>
    </row>
    <row r="5403" spans="1:26" x14ac:dyDescent="0.25">
      <c r="A5403">
        <v>5402</v>
      </c>
      <c r="B5403" s="17" t="s">
        <v>14352</v>
      </c>
      <c r="C5403" s="17">
        <v>3585</v>
      </c>
      <c r="D5403" s="17" t="str">
        <f>INDEX(Hosts!$A:$O,MATCH(Places!$C5403,Hosts!$A:$A,0),MATCH(Places!D$1,Hosts!$1:$1,0))</f>
        <v>Within an hour</v>
      </c>
      <c r="E5403" s="87">
        <f>INDEX(Hosts!$A:$O,MATCH(Places!$C5403,Hosts!$A:$A,0),MATCH(Places!E$1,Hosts!$1:$1,0))</f>
        <v>0.98</v>
      </c>
      <c r="F5403" s="87">
        <f>INDEX(Hosts!$A:$O,MATCH(Places!$C5403,Hosts!$A:$A,0),MATCH(Places!F$1,Hosts!$1:$1,0))</f>
        <v>0.96</v>
      </c>
      <c r="G5403" s="17" t="str">
        <f>INDEX(Hosts!$A:$O,MATCH(Places!$C5403,Hosts!$A:$A,0),MATCH(Places!G$1,Hosts!$1:$1,0))</f>
        <v>Yes</v>
      </c>
      <c r="H5403" s="17">
        <v>23</v>
      </c>
      <c r="I5403" s="17" t="str">
        <f>INDEX(Neighborhoods!$A:$C,MATCH(Places!$H5403,Neighborhoods!$A:$A,0),MATCH(Places!I$1,Neighborhoods!$1:$1,0))</f>
        <v>Queens</v>
      </c>
      <c r="J5403" s="17" t="str">
        <f>INDEX(Neighborhoods!$A:$C,MATCH(Places!$H5403,Neighborhoods!$A:$A,0),MATCH(Places!J$1,Neighborhoods!$1:$1,0))</f>
        <v>Jamaica</v>
      </c>
      <c r="K5403" s="17" t="s">
        <v>11822</v>
      </c>
      <c r="L5403" s="17" t="str">
        <f t="shared" si="336"/>
        <v>No</v>
      </c>
      <c r="M5403" s="17">
        <v>10</v>
      </c>
      <c r="N5403" s="17" t="str" cm="1">
        <f t="array" ref="N5403">_xlfn.IFS(M5403&lt;=2,"Small",M5403&lt;=5,"Medium",M5403&gt;5,"Large")</f>
        <v>Large</v>
      </c>
      <c r="O5403" s="65">
        <v>155</v>
      </c>
      <c r="P5403" s="87">
        <f t="shared" si="337"/>
        <v>0.03</v>
      </c>
      <c r="Q5403" s="68">
        <v>4.8600000000000003</v>
      </c>
      <c r="R5403" s="68" t="str" cm="1">
        <f t="array" ref="R5403">_xlfn.SWITCH(ROUND(Q5403,0),5,"Excellent",4,"Good",3,"Ok","Bad")</f>
        <v>Excellent</v>
      </c>
      <c r="S5403" s="17">
        <v>21</v>
      </c>
      <c r="T5403" s="17" t="str">
        <f t="shared" si="338"/>
        <v>No</v>
      </c>
      <c r="U5403" s="82">
        <v>43768</v>
      </c>
      <c r="V5403" s="82">
        <v>44043</v>
      </c>
      <c r="W5403" s="17">
        <v>164</v>
      </c>
      <c r="X5403" s="17" t="str">
        <f t="shared" si="339"/>
        <v>Active</v>
      </c>
      <c r="Y5403" s="17" t="s">
        <v>15615</v>
      </c>
      <c r="Z5403" s="17"/>
    </row>
    <row r="5404" spans="1:26" x14ac:dyDescent="0.25">
      <c r="A5404">
        <v>5403</v>
      </c>
      <c r="B5404" s="17" t="s">
        <v>14344</v>
      </c>
      <c r="C5404" s="17">
        <v>2216</v>
      </c>
      <c r="D5404" s="17" t="str">
        <f>INDEX(Hosts!$A:$O,MATCH(Places!$C5404,Hosts!$A:$A,0),MATCH(Places!D$1,Hosts!$1:$1,0))</f>
        <v>Within an hour</v>
      </c>
      <c r="E5404" s="87">
        <f>INDEX(Hosts!$A:$O,MATCH(Places!$C5404,Hosts!$A:$A,0),MATCH(Places!E$1,Hosts!$1:$1,0))</f>
        <v>1</v>
      </c>
      <c r="F5404" s="87">
        <f>INDEX(Hosts!$A:$O,MATCH(Places!$C5404,Hosts!$A:$A,0),MATCH(Places!F$1,Hosts!$1:$1,0))</f>
        <v>1</v>
      </c>
      <c r="G5404" s="17" t="str">
        <f>INDEX(Hosts!$A:$O,MATCH(Places!$C5404,Hosts!$A:$A,0),MATCH(Places!G$1,Hosts!$1:$1,0))</f>
        <v>Yes</v>
      </c>
      <c r="H5404" s="17">
        <v>20</v>
      </c>
      <c r="I5404" s="17" t="str">
        <f>INDEX(Neighborhoods!$A:$C,MATCH(Places!$H5404,Neighborhoods!$A:$A,0),MATCH(Places!I$1,Neighborhoods!$1:$1,0))</f>
        <v>Manhattan</v>
      </c>
      <c r="J5404" s="17" t="str">
        <f>INDEX(Neighborhoods!$A:$C,MATCH(Places!$H5404,Neighborhoods!$A:$A,0),MATCH(Places!J$1,Neighborhoods!$1:$1,0))</f>
        <v>Upper West Side</v>
      </c>
      <c r="K5404" s="17" t="s">
        <v>1</v>
      </c>
      <c r="L5404" s="17" t="str">
        <f t="shared" si="336"/>
        <v>Yes</v>
      </c>
      <c r="M5404" s="17">
        <v>1</v>
      </c>
      <c r="N5404" s="17" t="str" cm="1">
        <f t="array" ref="N5404">_xlfn.IFS(M5404&lt;=2,"Small",M5404&lt;=5,"Medium",M5404&gt;5,"Large")</f>
        <v>Small</v>
      </c>
      <c r="O5404" s="65">
        <v>63</v>
      </c>
      <c r="P5404" s="87">
        <f t="shared" si="337"/>
        <v>0.03</v>
      </c>
      <c r="Q5404" s="68">
        <v>4.93</v>
      </c>
      <c r="R5404" s="68" t="str" cm="1">
        <f t="array" ref="R5404">_xlfn.SWITCH(ROUND(Q5404,0),5,"Excellent",4,"Good",3,"Ok","Bad")</f>
        <v>Excellent</v>
      </c>
      <c r="S5404" s="17">
        <v>15</v>
      </c>
      <c r="T5404" s="17" t="str">
        <f t="shared" si="338"/>
        <v>No</v>
      </c>
      <c r="U5404" s="82">
        <v>43755</v>
      </c>
      <c r="V5404" s="82">
        <v>44056</v>
      </c>
      <c r="W5404" s="17">
        <v>157</v>
      </c>
      <c r="X5404" s="17" t="str">
        <f t="shared" si="339"/>
        <v>Active</v>
      </c>
      <c r="Y5404" s="17" t="s">
        <v>15616</v>
      </c>
      <c r="Z5404" s="17"/>
    </row>
    <row r="5405" spans="1:26" x14ac:dyDescent="0.25">
      <c r="A5405">
        <v>5404</v>
      </c>
      <c r="B5405" s="17" t="s">
        <v>13396</v>
      </c>
      <c r="C5405" s="17">
        <v>2575</v>
      </c>
      <c r="D5405" s="17" t="str">
        <f>INDEX(Hosts!$A:$O,MATCH(Places!$C5405,Hosts!$A:$A,0),MATCH(Places!D$1,Hosts!$1:$1,0))</f>
        <v>Within an hour</v>
      </c>
      <c r="E5405" s="87">
        <f>INDEX(Hosts!$A:$O,MATCH(Places!$C5405,Hosts!$A:$A,0),MATCH(Places!E$1,Hosts!$1:$1,0))</f>
        <v>1</v>
      </c>
      <c r="F5405" s="87">
        <f>INDEX(Hosts!$A:$O,MATCH(Places!$C5405,Hosts!$A:$A,0),MATCH(Places!F$1,Hosts!$1:$1,0))</f>
        <v>0.97</v>
      </c>
      <c r="G5405" s="17" t="str">
        <f>INDEX(Hosts!$A:$O,MATCH(Places!$C5405,Hosts!$A:$A,0),MATCH(Places!G$1,Hosts!$1:$1,0))</f>
        <v>Yes</v>
      </c>
      <c r="H5405" s="17">
        <v>9</v>
      </c>
      <c r="I5405" s="17" t="str">
        <f>INDEX(Neighborhoods!$A:$C,MATCH(Places!$H5405,Neighborhoods!$A:$A,0),MATCH(Places!I$1,Neighborhoods!$1:$1,0))</f>
        <v>Brooklyn</v>
      </c>
      <c r="J5405" s="17" t="str">
        <f>INDEX(Neighborhoods!$A:$C,MATCH(Places!$H5405,Neighborhoods!$A:$A,0),MATCH(Places!J$1,Neighborhoods!$1:$1,0))</f>
        <v>Crown Heights</v>
      </c>
      <c r="K5405" s="17" t="s">
        <v>1</v>
      </c>
      <c r="L5405" s="17" t="str">
        <f t="shared" si="336"/>
        <v>Yes</v>
      </c>
      <c r="M5405" s="17">
        <v>2</v>
      </c>
      <c r="N5405" s="17" t="str" cm="1">
        <f t="array" ref="N5405">_xlfn.IFS(M5405&lt;=2,"Small",M5405&lt;=5,"Medium",M5405&gt;5,"Large")</f>
        <v>Small</v>
      </c>
      <c r="O5405" s="65">
        <v>89</v>
      </c>
      <c r="P5405" s="87">
        <f t="shared" si="337"/>
        <v>0.03</v>
      </c>
      <c r="Q5405" s="68">
        <v>4.92</v>
      </c>
      <c r="R5405" s="68" t="str" cm="1">
        <f t="array" ref="R5405">_xlfn.SWITCH(ROUND(Q5405,0),5,"Excellent",4,"Good",3,"Ok","Bad")</f>
        <v>Excellent</v>
      </c>
      <c r="S5405" s="17">
        <v>13</v>
      </c>
      <c r="T5405" s="17" t="str">
        <f t="shared" si="338"/>
        <v>No</v>
      </c>
      <c r="U5405" s="82">
        <v>43759</v>
      </c>
      <c r="V5405" s="82">
        <v>43899</v>
      </c>
      <c r="W5405" s="17">
        <v>15</v>
      </c>
      <c r="X5405" s="17" t="str">
        <f t="shared" si="339"/>
        <v>Active</v>
      </c>
      <c r="Y5405" s="17" t="s">
        <v>15615</v>
      </c>
      <c r="Z5405" s="17"/>
    </row>
    <row r="5406" spans="1:26" x14ac:dyDescent="0.25">
      <c r="A5406">
        <v>5405</v>
      </c>
      <c r="B5406" s="17" t="s">
        <v>14269</v>
      </c>
      <c r="C5406" s="17">
        <v>4026</v>
      </c>
      <c r="D5406" s="17" t="str">
        <f>INDEX(Hosts!$A:$O,MATCH(Places!$C5406,Hosts!$A:$A,0),MATCH(Places!D$1,Hosts!$1:$1,0))</f>
        <v>Within a day</v>
      </c>
      <c r="E5406" s="87">
        <f>INDEX(Hosts!$A:$O,MATCH(Places!$C5406,Hosts!$A:$A,0),MATCH(Places!E$1,Hosts!$1:$1,0))</f>
        <v>1</v>
      </c>
      <c r="F5406" s="87">
        <f>INDEX(Hosts!$A:$O,MATCH(Places!$C5406,Hosts!$A:$A,0),MATCH(Places!F$1,Hosts!$1:$1,0))</f>
        <v>0.71</v>
      </c>
      <c r="G5406" s="17" t="str">
        <f>INDEX(Hosts!$A:$O,MATCH(Places!$C5406,Hosts!$A:$A,0),MATCH(Places!G$1,Hosts!$1:$1,0))</f>
        <v>No</v>
      </c>
      <c r="H5406" s="17">
        <v>20</v>
      </c>
      <c r="I5406" s="17" t="str">
        <f>INDEX(Neighborhoods!$A:$C,MATCH(Places!$H5406,Neighborhoods!$A:$A,0),MATCH(Places!I$1,Neighborhoods!$1:$1,0))</f>
        <v>Manhattan</v>
      </c>
      <c r="J5406" s="17" t="str">
        <f>INDEX(Neighborhoods!$A:$C,MATCH(Places!$H5406,Neighborhoods!$A:$A,0),MATCH(Places!J$1,Neighborhoods!$1:$1,0))</f>
        <v>Upper West Side</v>
      </c>
      <c r="K5406" s="17" t="s">
        <v>11822</v>
      </c>
      <c r="L5406" s="17" t="str">
        <f t="shared" si="336"/>
        <v>No</v>
      </c>
      <c r="M5406" s="17">
        <v>2</v>
      </c>
      <c r="N5406" s="17" t="str" cm="1">
        <f t="array" ref="N5406">_xlfn.IFS(M5406&lt;=2,"Small",M5406&lt;=5,"Medium",M5406&gt;5,"Large")</f>
        <v>Small</v>
      </c>
      <c r="O5406" s="65">
        <v>120</v>
      </c>
      <c r="P5406" s="87">
        <f t="shared" si="337"/>
        <v>0.03</v>
      </c>
      <c r="Q5406" s="68">
        <v>4.71</v>
      </c>
      <c r="R5406" s="68" t="str" cm="1">
        <f t="array" ref="R5406">_xlfn.SWITCH(ROUND(Q5406,0),5,"Excellent",4,"Good",3,"Ok","Bad")</f>
        <v>Excellent</v>
      </c>
      <c r="S5406" s="17">
        <v>7</v>
      </c>
      <c r="T5406" s="17" t="str">
        <f t="shared" si="338"/>
        <v>No</v>
      </c>
      <c r="U5406" s="82">
        <v>43750</v>
      </c>
      <c r="V5406" s="82">
        <v>43881</v>
      </c>
      <c r="W5406" s="17">
        <v>0</v>
      </c>
      <c r="X5406" s="17" t="str">
        <f t="shared" si="339"/>
        <v>Inactive</v>
      </c>
      <c r="Y5406" s="17" t="s">
        <v>15615</v>
      </c>
      <c r="Z5406" s="17"/>
    </row>
    <row r="5407" spans="1:26" x14ac:dyDescent="0.25">
      <c r="A5407">
        <v>5406</v>
      </c>
      <c r="B5407" s="17" t="s">
        <v>13735</v>
      </c>
      <c r="C5407" s="17">
        <v>1020</v>
      </c>
      <c r="D5407" s="17" t="str">
        <f>INDEX(Hosts!$A:$O,MATCH(Places!$C5407,Hosts!$A:$A,0),MATCH(Places!D$1,Hosts!$1:$1,0))</f>
        <v>Within a few hours</v>
      </c>
      <c r="E5407" s="87">
        <f>INDEX(Hosts!$A:$O,MATCH(Places!$C5407,Hosts!$A:$A,0),MATCH(Places!E$1,Hosts!$1:$1,0))</f>
        <v>1</v>
      </c>
      <c r="F5407" s="87">
        <f>INDEX(Hosts!$A:$O,MATCH(Places!$C5407,Hosts!$A:$A,0),MATCH(Places!F$1,Hosts!$1:$1,0))</f>
        <v>0.99</v>
      </c>
      <c r="G5407" s="17" t="str">
        <f>INDEX(Hosts!$A:$O,MATCH(Places!$C5407,Hosts!$A:$A,0),MATCH(Places!G$1,Hosts!$1:$1,0))</f>
        <v>Yes</v>
      </c>
      <c r="H5407" s="17">
        <v>8</v>
      </c>
      <c r="I5407" s="17" t="str">
        <f>INDEX(Neighborhoods!$A:$C,MATCH(Places!$H5407,Neighborhoods!$A:$A,0),MATCH(Places!I$1,Neighborhoods!$1:$1,0))</f>
        <v>Brooklyn</v>
      </c>
      <c r="J5407" s="17" t="str">
        <f>INDEX(Neighborhoods!$A:$C,MATCH(Places!$H5407,Neighborhoods!$A:$A,0),MATCH(Places!J$1,Neighborhoods!$1:$1,0))</f>
        <v>Bushwick</v>
      </c>
      <c r="K5407" s="17" t="s">
        <v>16</v>
      </c>
      <c r="L5407" s="17" t="str">
        <f t="shared" si="336"/>
        <v>Yes</v>
      </c>
      <c r="M5407" s="17">
        <v>1</v>
      </c>
      <c r="N5407" s="17" t="str" cm="1">
        <f t="array" ref="N5407">_xlfn.IFS(M5407&lt;=2,"Small",M5407&lt;=5,"Medium",M5407&gt;5,"Large")</f>
        <v>Small</v>
      </c>
      <c r="O5407" s="65">
        <v>20</v>
      </c>
      <c r="P5407" s="87">
        <f t="shared" si="337"/>
        <v>0.03</v>
      </c>
      <c r="Q5407" s="68">
        <v>5</v>
      </c>
      <c r="R5407" s="68" t="str" cm="1">
        <f t="array" ref="R5407">_xlfn.SWITCH(ROUND(Q5407,0),5,"Excellent",4,"Good",3,"Ok","Bad")</f>
        <v>Excellent</v>
      </c>
      <c r="S5407" s="17">
        <v>11</v>
      </c>
      <c r="T5407" s="17" t="str">
        <f t="shared" si="338"/>
        <v>No</v>
      </c>
      <c r="U5407" s="82">
        <v>43759</v>
      </c>
      <c r="V5407" s="82">
        <v>43890</v>
      </c>
      <c r="W5407" s="17">
        <v>134</v>
      </c>
      <c r="X5407" s="17" t="str">
        <f t="shared" si="339"/>
        <v>Active</v>
      </c>
      <c r="Y5407" s="17" t="s">
        <v>15616</v>
      </c>
      <c r="Z5407" s="17"/>
    </row>
    <row r="5408" spans="1:26" x14ac:dyDescent="0.25">
      <c r="A5408">
        <v>5407</v>
      </c>
      <c r="B5408" s="17" t="s">
        <v>13218</v>
      </c>
      <c r="C5408" s="17">
        <v>1020</v>
      </c>
      <c r="D5408" s="17" t="str">
        <f>INDEX(Hosts!$A:$O,MATCH(Places!$C5408,Hosts!$A:$A,0),MATCH(Places!D$1,Hosts!$1:$1,0))</f>
        <v>Within a few hours</v>
      </c>
      <c r="E5408" s="87">
        <f>INDEX(Hosts!$A:$O,MATCH(Places!$C5408,Hosts!$A:$A,0),MATCH(Places!E$1,Hosts!$1:$1,0))</f>
        <v>1</v>
      </c>
      <c r="F5408" s="87">
        <f>INDEX(Hosts!$A:$O,MATCH(Places!$C5408,Hosts!$A:$A,0),MATCH(Places!F$1,Hosts!$1:$1,0))</f>
        <v>0.99</v>
      </c>
      <c r="G5408" s="17" t="str">
        <f>INDEX(Hosts!$A:$O,MATCH(Places!$C5408,Hosts!$A:$A,0),MATCH(Places!G$1,Hosts!$1:$1,0))</f>
        <v>Yes</v>
      </c>
      <c r="H5408" s="17">
        <v>8</v>
      </c>
      <c r="I5408" s="17" t="str">
        <f>INDEX(Neighborhoods!$A:$C,MATCH(Places!$H5408,Neighborhoods!$A:$A,0),MATCH(Places!I$1,Neighborhoods!$1:$1,0))</f>
        <v>Brooklyn</v>
      </c>
      <c r="J5408" s="17" t="str">
        <f>INDEX(Neighborhoods!$A:$C,MATCH(Places!$H5408,Neighborhoods!$A:$A,0),MATCH(Places!J$1,Neighborhoods!$1:$1,0))</f>
        <v>Bushwick</v>
      </c>
      <c r="K5408" s="17" t="s">
        <v>16</v>
      </c>
      <c r="L5408" s="17" t="str">
        <f t="shared" si="336"/>
        <v>Yes</v>
      </c>
      <c r="M5408" s="17">
        <v>1</v>
      </c>
      <c r="N5408" s="17" t="str" cm="1">
        <f t="array" ref="N5408">_xlfn.IFS(M5408&lt;=2,"Small",M5408&lt;=5,"Medium",M5408&gt;5,"Large")</f>
        <v>Small</v>
      </c>
      <c r="O5408" s="65">
        <v>19</v>
      </c>
      <c r="P5408" s="87">
        <f t="shared" si="337"/>
        <v>0.03</v>
      </c>
      <c r="Q5408" s="68">
        <v>5</v>
      </c>
      <c r="R5408" s="68" t="str" cm="1">
        <f t="array" ref="R5408">_xlfn.SWITCH(ROUND(Q5408,0),5,"Excellent",4,"Good",3,"Ok","Bad")</f>
        <v>Excellent</v>
      </c>
      <c r="S5408" s="17">
        <v>6</v>
      </c>
      <c r="T5408" s="17" t="str">
        <f t="shared" si="338"/>
        <v>No</v>
      </c>
      <c r="U5408" s="82">
        <v>43757</v>
      </c>
      <c r="V5408" s="82">
        <v>43921</v>
      </c>
      <c r="W5408" s="17">
        <v>164</v>
      </c>
      <c r="X5408" s="17" t="str">
        <f t="shared" si="339"/>
        <v>Active</v>
      </c>
      <c r="Y5408" s="17" t="s">
        <v>15616</v>
      </c>
      <c r="Z5408" s="17"/>
    </row>
    <row r="5409" spans="1:26" x14ac:dyDescent="0.25">
      <c r="A5409">
        <v>5408</v>
      </c>
      <c r="B5409" s="17" t="s">
        <v>14649</v>
      </c>
      <c r="C5409" s="17">
        <v>2355</v>
      </c>
      <c r="D5409" s="17" t="str">
        <f>INDEX(Hosts!$A:$O,MATCH(Places!$C5409,Hosts!$A:$A,0),MATCH(Places!D$1,Hosts!$1:$1,0))</f>
        <v>Within an hour</v>
      </c>
      <c r="E5409" s="87">
        <f>INDEX(Hosts!$A:$O,MATCH(Places!$C5409,Hosts!$A:$A,0),MATCH(Places!E$1,Hosts!$1:$1,0))</f>
        <v>0.89</v>
      </c>
      <c r="F5409" s="87">
        <f>INDEX(Hosts!$A:$O,MATCH(Places!$C5409,Hosts!$A:$A,0),MATCH(Places!F$1,Hosts!$1:$1,0))</f>
        <v>0.97</v>
      </c>
      <c r="G5409" s="17" t="str">
        <f>INDEX(Hosts!$A:$O,MATCH(Places!$C5409,Hosts!$A:$A,0),MATCH(Places!G$1,Hosts!$1:$1,0))</f>
        <v>No</v>
      </c>
      <c r="H5409" s="17">
        <v>12</v>
      </c>
      <c r="I5409" s="17" t="str">
        <f>INDEX(Neighborhoods!$A:$C,MATCH(Places!$H5409,Neighborhoods!$A:$A,0),MATCH(Places!I$1,Neighborhoods!$1:$1,0))</f>
        <v>Brooklyn</v>
      </c>
      <c r="J5409" s="17" t="str">
        <f>INDEX(Neighborhoods!$A:$C,MATCH(Places!$H5409,Neighborhoods!$A:$A,0),MATCH(Places!J$1,Neighborhoods!$1:$1,0))</f>
        <v>Williamsburg</v>
      </c>
      <c r="K5409" s="17" t="s">
        <v>11822</v>
      </c>
      <c r="L5409" s="17" t="str">
        <f t="shared" si="336"/>
        <v>No</v>
      </c>
      <c r="M5409" s="17">
        <v>12</v>
      </c>
      <c r="N5409" s="17" t="str" cm="1">
        <f t="array" ref="N5409">_xlfn.IFS(M5409&lt;=2,"Small",M5409&lt;=5,"Medium",M5409&gt;5,"Large")</f>
        <v>Large</v>
      </c>
      <c r="O5409" s="65">
        <v>499</v>
      </c>
      <c r="P5409" s="87">
        <f t="shared" si="337"/>
        <v>0.04</v>
      </c>
      <c r="Q5409" s="68">
        <v>4.75</v>
      </c>
      <c r="R5409" s="68" t="str" cm="1">
        <f t="array" ref="R5409">_xlfn.SWITCH(ROUND(Q5409,0),5,"Excellent",4,"Good",3,"Ok","Bad")</f>
        <v>Excellent</v>
      </c>
      <c r="S5409" s="17">
        <v>8</v>
      </c>
      <c r="T5409" s="17" t="str">
        <f t="shared" si="338"/>
        <v>No</v>
      </c>
      <c r="U5409" s="82">
        <v>43807</v>
      </c>
      <c r="V5409" s="82">
        <v>43890</v>
      </c>
      <c r="W5409" s="17">
        <v>356</v>
      </c>
      <c r="X5409" s="17" t="str">
        <f t="shared" si="339"/>
        <v>Active</v>
      </c>
      <c r="Y5409" s="17" t="s">
        <v>15616</v>
      </c>
      <c r="Z5409" s="17"/>
    </row>
    <row r="5410" spans="1:26" x14ac:dyDescent="0.25">
      <c r="A5410">
        <v>5409</v>
      </c>
      <c r="B5410" s="17" t="s">
        <v>15328</v>
      </c>
      <c r="C5410" s="17">
        <v>3854</v>
      </c>
      <c r="D5410" s="17" t="str">
        <f>INDEX(Hosts!$A:$O,MATCH(Places!$C5410,Hosts!$A:$A,0),MATCH(Places!D$1,Hosts!$1:$1,0))</f>
        <v>Within an hour</v>
      </c>
      <c r="E5410" s="87">
        <f>INDEX(Hosts!$A:$O,MATCH(Places!$C5410,Hosts!$A:$A,0),MATCH(Places!E$1,Hosts!$1:$1,0))</f>
        <v>1</v>
      </c>
      <c r="F5410" s="87">
        <f>INDEX(Hosts!$A:$O,MATCH(Places!$C5410,Hosts!$A:$A,0),MATCH(Places!F$1,Hosts!$1:$1,0))</f>
        <v>0.8</v>
      </c>
      <c r="G5410" s="17" t="str">
        <f>INDEX(Hosts!$A:$O,MATCH(Places!$C5410,Hosts!$A:$A,0),MATCH(Places!G$1,Hosts!$1:$1,0))</f>
        <v>No</v>
      </c>
      <c r="H5410" s="17">
        <v>23</v>
      </c>
      <c r="I5410" s="17" t="str">
        <f>INDEX(Neighborhoods!$A:$C,MATCH(Places!$H5410,Neighborhoods!$A:$A,0),MATCH(Places!I$1,Neighborhoods!$1:$1,0))</f>
        <v>Queens</v>
      </c>
      <c r="J5410" s="17" t="str">
        <f>INDEX(Neighborhoods!$A:$C,MATCH(Places!$H5410,Neighborhoods!$A:$A,0),MATCH(Places!J$1,Neighborhoods!$1:$1,0))</f>
        <v>Jamaica</v>
      </c>
      <c r="K5410" s="17" t="s">
        <v>16</v>
      </c>
      <c r="L5410" s="17" t="str">
        <f t="shared" si="336"/>
        <v>Yes</v>
      </c>
      <c r="M5410" s="17">
        <v>1</v>
      </c>
      <c r="N5410" s="17" t="str" cm="1">
        <f t="array" ref="N5410">_xlfn.IFS(M5410&lt;=2,"Small",M5410&lt;=5,"Medium",M5410&gt;5,"Large")</f>
        <v>Small</v>
      </c>
      <c r="O5410" s="65">
        <v>40</v>
      </c>
      <c r="P5410" s="87">
        <f t="shared" si="337"/>
        <v>0.03</v>
      </c>
      <c r="Q5410" s="68">
        <v>4</v>
      </c>
      <c r="R5410" s="68" t="str" cm="1">
        <f t="array" ref="R5410">_xlfn.SWITCH(ROUND(Q5410,0),5,"Excellent",4,"Good",3,"Ok","Bad")</f>
        <v>Good</v>
      </c>
      <c r="S5410" s="17">
        <v>3</v>
      </c>
      <c r="T5410" s="17" t="str">
        <f t="shared" si="338"/>
        <v>No</v>
      </c>
      <c r="U5410" s="82">
        <v>43766</v>
      </c>
      <c r="V5410" s="82">
        <v>43768</v>
      </c>
      <c r="W5410" s="17">
        <v>180</v>
      </c>
      <c r="X5410" s="17" t="str">
        <f t="shared" si="339"/>
        <v>Active</v>
      </c>
      <c r="Y5410" s="17" t="s">
        <v>15616</v>
      </c>
      <c r="Z5410" s="17"/>
    </row>
    <row r="5411" spans="1:26" x14ac:dyDescent="0.25">
      <c r="A5411">
        <v>5410</v>
      </c>
      <c r="B5411" s="17" t="s">
        <v>13398</v>
      </c>
      <c r="C5411" s="17">
        <v>4027</v>
      </c>
      <c r="D5411" s="17" t="str">
        <f>INDEX(Hosts!$A:$O,MATCH(Places!$C5411,Hosts!$A:$A,0),MATCH(Places!D$1,Hosts!$1:$1,0))</f>
        <v>Within an hour</v>
      </c>
      <c r="E5411" s="87">
        <f>INDEX(Hosts!$A:$O,MATCH(Places!$C5411,Hosts!$A:$A,0),MATCH(Places!E$1,Hosts!$1:$1,0))</f>
        <v>1</v>
      </c>
      <c r="F5411" s="87">
        <f>INDEX(Hosts!$A:$O,MATCH(Places!$C5411,Hosts!$A:$A,0),MATCH(Places!F$1,Hosts!$1:$1,0))</f>
        <v>0.88</v>
      </c>
      <c r="G5411" s="17" t="str">
        <f>INDEX(Hosts!$A:$O,MATCH(Places!$C5411,Hosts!$A:$A,0),MATCH(Places!G$1,Hosts!$1:$1,0))</f>
        <v>No</v>
      </c>
      <c r="H5411" s="17">
        <v>7</v>
      </c>
      <c r="I5411" s="17" t="str">
        <f>INDEX(Neighborhoods!$A:$C,MATCH(Places!$H5411,Neighborhoods!$A:$A,0),MATCH(Places!I$1,Neighborhoods!$1:$1,0))</f>
        <v>Brooklyn</v>
      </c>
      <c r="J5411" s="17" t="str">
        <f>INDEX(Neighborhoods!$A:$C,MATCH(Places!$H5411,Neighborhoods!$A:$A,0),MATCH(Places!J$1,Neighborhoods!$1:$1,0))</f>
        <v>Bedford-Stuyvesant</v>
      </c>
      <c r="K5411" s="17" t="s">
        <v>11822</v>
      </c>
      <c r="L5411" s="17" t="str">
        <f t="shared" si="336"/>
        <v>No</v>
      </c>
      <c r="M5411" s="17">
        <v>5</v>
      </c>
      <c r="N5411" s="17" t="str" cm="1">
        <f t="array" ref="N5411">_xlfn.IFS(M5411&lt;=2,"Small",M5411&lt;=5,"Medium",M5411&gt;5,"Large")</f>
        <v>Medium</v>
      </c>
      <c r="O5411" s="65">
        <v>135</v>
      </c>
      <c r="P5411" s="87">
        <f t="shared" si="337"/>
        <v>0.03</v>
      </c>
      <c r="Q5411" s="68">
        <v>5</v>
      </c>
      <c r="R5411" s="68" t="str" cm="1">
        <f t="array" ref="R5411">_xlfn.SWITCH(ROUND(Q5411,0),5,"Excellent",4,"Good",3,"Ok","Bad")</f>
        <v>Excellent</v>
      </c>
      <c r="S5411" s="17">
        <v>7</v>
      </c>
      <c r="T5411" s="17" t="str">
        <f t="shared" si="338"/>
        <v>No</v>
      </c>
      <c r="U5411" s="82">
        <v>43798</v>
      </c>
      <c r="V5411" s="82">
        <v>43834</v>
      </c>
      <c r="W5411" s="17">
        <v>0</v>
      </c>
      <c r="X5411" s="17" t="str">
        <f t="shared" si="339"/>
        <v>Inactive</v>
      </c>
      <c r="Y5411" s="17" t="s">
        <v>15615</v>
      </c>
      <c r="Z5411" s="17"/>
    </row>
    <row r="5412" spans="1:26" x14ac:dyDescent="0.25">
      <c r="A5412">
        <v>5411</v>
      </c>
      <c r="B5412" s="17" t="s">
        <v>15172</v>
      </c>
      <c r="C5412" s="17">
        <v>3991</v>
      </c>
      <c r="D5412" s="17" t="str">
        <f>INDEX(Hosts!$A:$O,MATCH(Places!$C5412,Hosts!$A:$A,0),MATCH(Places!D$1,Hosts!$1:$1,0))</f>
        <v>Within a few hours</v>
      </c>
      <c r="E5412" s="87">
        <f>INDEX(Hosts!$A:$O,MATCH(Places!$C5412,Hosts!$A:$A,0),MATCH(Places!E$1,Hosts!$1:$1,0))</f>
        <v>0.69</v>
      </c>
      <c r="F5412" s="87">
        <f>INDEX(Hosts!$A:$O,MATCH(Places!$C5412,Hosts!$A:$A,0),MATCH(Places!F$1,Hosts!$1:$1,0))</f>
        <v>0.97</v>
      </c>
      <c r="G5412" s="17" t="str">
        <f>INDEX(Hosts!$A:$O,MATCH(Places!$C5412,Hosts!$A:$A,0),MATCH(Places!G$1,Hosts!$1:$1,0))</f>
        <v>No</v>
      </c>
      <c r="H5412" s="17">
        <v>16</v>
      </c>
      <c r="I5412" s="17" t="str">
        <f>INDEX(Neighborhoods!$A:$C,MATCH(Places!$H5412,Neighborhoods!$A:$A,0),MATCH(Places!I$1,Neighborhoods!$1:$1,0))</f>
        <v>Manhattan</v>
      </c>
      <c r="J5412" s="17" t="str">
        <f>INDEX(Neighborhoods!$A:$C,MATCH(Places!$H5412,Neighborhoods!$A:$A,0),MATCH(Places!J$1,Neighborhoods!$1:$1,0))</f>
        <v>Harlem</v>
      </c>
      <c r="K5412" s="17" t="s">
        <v>1</v>
      </c>
      <c r="L5412" s="17" t="str">
        <f t="shared" si="336"/>
        <v>Yes</v>
      </c>
      <c r="M5412" s="17">
        <v>8</v>
      </c>
      <c r="N5412" s="17" t="str" cm="1">
        <f t="array" ref="N5412">_xlfn.IFS(M5412&lt;=2,"Small",M5412&lt;=5,"Medium",M5412&gt;5,"Large")</f>
        <v>Large</v>
      </c>
      <c r="O5412" s="65">
        <v>250</v>
      </c>
      <c r="P5412" s="87">
        <f t="shared" si="337"/>
        <v>0.04</v>
      </c>
      <c r="Q5412" s="68">
        <v>4.32</v>
      </c>
      <c r="R5412" s="68" t="str" cm="1">
        <f t="array" ref="R5412">_xlfn.SWITCH(ROUND(Q5412,0),5,"Excellent",4,"Good",3,"Ok","Bad")</f>
        <v>Good</v>
      </c>
      <c r="S5412" s="17">
        <v>19</v>
      </c>
      <c r="T5412" s="17" t="str">
        <f t="shared" si="338"/>
        <v>No</v>
      </c>
      <c r="U5412" s="82">
        <v>43762</v>
      </c>
      <c r="V5412" s="82">
        <v>44030</v>
      </c>
      <c r="W5412" s="17">
        <v>207</v>
      </c>
      <c r="X5412" s="17" t="str">
        <f t="shared" si="339"/>
        <v>Active</v>
      </c>
      <c r="Y5412" s="17" t="s">
        <v>15615</v>
      </c>
      <c r="Z5412" s="17"/>
    </row>
    <row r="5413" spans="1:26" x14ac:dyDescent="0.25">
      <c r="A5413">
        <v>5412</v>
      </c>
      <c r="B5413" s="17" t="s">
        <v>15261</v>
      </c>
      <c r="C5413" s="17">
        <v>2748</v>
      </c>
      <c r="D5413" s="17" t="str">
        <f>INDEX(Hosts!$A:$O,MATCH(Places!$C5413,Hosts!$A:$A,0),MATCH(Places!D$1,Hosts!$1:$1,0))</f>
        <v>A few days or more</v>
      </c>
      <c r="E5413" s="87">
        <f>INDEX(Hosts!$A:$O,MATCH(Places!$C5413,Hosts!$A:$A,0),MATCH(Places!E$1,Hosts!$1:$1,0))</f>
        <v>0</v>
      </c>
      <c r="F5413" s="87">
        <f>INDEX(Hosts!$A:$O,MATCH(Places!$C5413,Hosts!$A:$A,0),MATCH(Places!F$1,Hosts!$1:$1,0))</f>
        <v>0.85</v>
      </c>
      <c r="G5413" s="17" t="str">
        <f>INDEX(Hosts!$A:$O,MATCH(Places!$C5413,Hosts!$A:$A,0),MATCH(Places!G$1,Hosts!$1:$1,0))</f>
        <v>No</v>
      </c>
      <c r="H5413" s="17">
        <v>7</v>
      </c>
      <c r="I5413" s="17" t="str">
        <f>INDEX(Neighborhoods!$A:$C,MATCH(Places!$H5413,Neighborhoods!$A:$A,0),MATCH(Places!I$1,Neighborhoods!$1:$1,0))</f>
        <v>Brooklyn</v>
      </c>
      <c r="J5413" s="17" t="str">
        <f>INDEX(Neighborhoods!$A:$C,MATCH(Places!$H5413,Neighborhoods!$A:$A,0),MATCH(Places!J$1,Neighborhoods!$1:$1,0))</f>
        <v>Bedford-Stuyvesant</v>
      </c>
      <c r="K5413" s="17" t="s">
        <v>11822</v>
      </c>
      <c r="L5413" s="17" t="str">
        <f t="shared" si="336"/>
        <v>No</v>
      </c>
      <c r="M5413" s="17">
        <v>2</v>
      </c>
      <c r="N5413" s="17" t="str" cm="1">
        <f t="array" ref="N5413">_xlfn.IFS(M5413&lt;=2,"Small",M5413&lt;=5,"Medium",M5413&gt;5,"Large")</f>
        <v>Small</v>
      </c>
      <c r="O5413" s="65">
        <v>100</v>
      </c>
      <c r="P5413" s="87">
        <f t="shared" si="337"/>
        <v>0.03</v>
      </c>
      <c r="Q5413" s="68">
        <v>4.75</v>
      </c>
      <c r="R5413" s="68" t="str" cm="1">
        <f t="array" ref="R5413">_xlfn.SWITCH(ROUND(Q5413,0),5,"Excellent",4,"Good",3,"Ok","Bad")</f>
        <v>Excellent</v>
      </c>
      <c r="S5413" s="17">
        <v>4</v>
      </c>
      <c r="T5413" s="17" t="str">
        <f t="shared" si="338"/>
        <v>No</v>
      </c>
      <c r="U5413" s="82">
        <v>43765</v>
      </c>
      <c r="V5413" s="82">
        <v>43900</v>
      </c>
      <c r="W5413" s="17">
        <v>88</v>
      </c>
      <c r="X5413" s="17" t="str">
        <f t="shared" si="339"/>
        <v>Active</v>
      </c>
      <c r="Y5413" s="17" t="s">
        <v>15615</v>
      </c>
      <c r="Z5413" s="17"/>
    </row>
    <row r="5414" spans="1:26" x14ac:dyDescent="0.25">
      <c r="A5414">
        <v>5413</v>
      </c>
      <c r="B5414" s="17" t="s">
        <v>14171</v>
      </c>
      <c r="C5414" s="17">
        <v>1020</v>
      </c>
      <c r="D5414" s="17" t="str">
        <f>INDEX(Hosts!$A:$O,MATCH(Places!$C5414,Hosts!$A:$A,0),MATCH(Places!D$1,Hosts!$1:$1,0))</f>
        <v>Within a few hours</v>
      </c>
      <c r="E5414" s="87">
        <f>INDEX(Hosts!$A:$O,MATCH(Places!$C5414,Hosts!$A:$A,0),MATCH(Places!E$1,Hosts!$1:$1,0))</f>
        <v>1</v>
      </c>
      <c r="F5414" s="87">
        <f>INDEX(Hosts!$A:$O,MATCH(Places!$C5414,Hosts!$A:$A,0),MATCH(Places!F$1,Hosts!$1:$1,0))</f>
        <v>0.99</v>
      </c>
      <c r="G5414" s="17" t="str">
        <f>INDEX(Hosts!$A:$O,MATCH(Places!$C5414,Hosts!$A:$A,0),MATCH(Places!G$1,Hosts!$1:$1,0))</f>
        <v>Yes</v>
      </c>
      <c r="H5414" s="17">
        <v>8</v>
      </c>
      <c r="I5414" s="17" t="str">
        <f>INDEX(Neighborhoods!$A:$C,MATCH(Places!$H5414,Neighborhoods!$A:$A,0),MATCH(Places!I$1,Neighborhoods!$1:$1,0))</f>
        <v>Brooklyn</v>
      </c>
      <c r="J5414" s="17" t="str">
        <f>INDEX(Neighborhoods!$A:$C,MATCH(Places!$H5414,Neighborhoods!$A:$A,0),MATCH(Places!J$1,Neighborhoods!$1:$1,0))</f>
        <v>Bushwick</v>
      </c>
      <c r="K5414" s="17" t="s">
        <v>16</v>
      </c>
      <c r="L5414" s="17" t="str">
        <f t="shared" si="336"/>
        <v>Yes</v>
      </c>
      <c r="M5414" s="17">
        <v>1</v>
      </c>
      <c r="N5414" s="17" t="str" cm="1">
        <f t="array" ref="N5414">_xlfn.IFS(M5414&lt;=2,"Small",M5414&lt;=5,"Medium",M5414&gt;5,"Large")</f>
        <v>Small</v>
      </c>
      <c r="O5414" s="65">
        <v>19</v>
      </c>
      <c r="P5414" s="87">
        <f t="shared" si="337"/>
        <v>0.03</v>
      </c>
      <c r="Q5414" s="68">
        <v>4.92</v>
      </c>
      <c r="R5414" s="68" t="str" cm="1">
        <f t="array" ref="R5414">_xlfn.SWITCH(ROUND(Q5414,0),5,"Excellent",4,"Good",3,"Ok","Bad")</f>
        <v>Excellent</v>
      </c>
      <c r="S5414" s="17">
        <v>13</v>
      </c>
      <c r="T5414" s="17" t="str">
        <f t="shared" si="338"/>
        <v>No</v>
      </c>
      <c r="U5414" s="82">
        <v>43758</v>
      </c>
      <c r="V5414" s="82">
        <v>44026</v>
      </c>
      <c r="W5414" s="17">
        <v>103</v>
      </c>
      <c r="X5414" s="17" t="str">
        <f t="shared" si="339"/>
        <v>Active</v>
      </c>
      <c r="Y5414" s="17" t="s">
        <v>15616</v>
      </c>
      <c r="Z5414" s="17"/>
    </row>
    <row r="5415" spans="1:26" x14ac:dyDescent="0.25">
      <c r="A5415">
        <v>5414</v>
      </c>
      <c r="B5415" s="17" t="s">
        <v>15228</v>
      </c>
      <c r="C5415" s="17">
        <v>623</v>
      </c>
      <c r="D5415" s="17" t="str">
        <f>INDEX(Hosts!$A:$O,MATCH(Places!$C5415,Hosts!$A:$A,0),MATCH(Places!D$1,Hosts!$1:$1,0))</f>
        <v>Within an hour</v>
      </c>
      <c r="E5415" s="87">
        <f>INDEX(Hosts!$A:$O,MATCH(Places!$C5415,Hosts!$A:$A,0),MATCH(Places!E$1,Hosts!$1:$1,0))</f>
        <v>0.8</v>
      </c>
      <c r="F5415" s="87">
        <f>INDEX(Hosts!$A:$O,MATCH(Places!$C5415,Hosts!$A:$A,0),MATCH(Places!F$1,Hosts!$1:$1,0))</f>
        <v>0.83</v>
      </c>
      <c r="G5415" s="17" t="str">
        <f>INDEX(Hosts!$A:$O,MATCH(Places!$C5415,Hosts!$A:$A,0),MATCH(Places!G$1,Hosts!$1:$1,0))</f>
        <v>Yes</v>
      </c>
      <c r="H5415" s="17">
        <v>12</v>
      </c>
      <c r="I5415" s="17" t="str">
        <f>INDEX(Neighborhoods!$A:$C,MATCH(Places!$H5415,Neighborhoods!$A:$A,0),MATCH(Places!I$1,Neighborhoods!$1:$1,0))</f>
        <v>Brooklyn</v>
      </c>
      <c r="J5415" s="17" t="str">
        <f>INDEX(Neighborhoods!$A:$C,MATCH(Places!$H5415,Neighborhoods!$A:$A,0),MATCH(Places!J$1,Neighborhoods!$1:$1,0))</f>
        <v>Williamsburg</v>
      </c>
      <c r="K5415" s="17" t="s">
        <v>1</v>
      </c>
      <c r="L5415" s="17" t="str">
        <f t="shared" si="336"/>
        <v>Yes</v>
      </c>
      <c r="M5415" s="17">
        <v>2</v>
      </c>
      <c r="N5415" s="17" t="str" cm="1">
        <f t="array" ref="N5415">_xlfn.IFS(M5415&lt;=2,"Small",M5415&lt;=5,"Medium",M5415&gt;5,"Large")</f>
        <v>Small</v>
      </c>
      <c r="O5415" s="65">
        <v>73</v>
      </c>
      <c r="P5415" s="87">
        <f t="shared" si="337"/>
        <v>0.03</v>
      </c>
      <c r="Q5415" s="68">
        <v>5</v>
      </c>
      <c r="R5415" s="68" t="str" cm="1">
        <f t="array" ref="R5415">_xlfn.SWITCH(ROUND(Q5415,0),5,"Excellent",4,"Good",3,"Ok","Bad")</f>
        <v>Excellent</v>
      </c>
      <c r="S5415" s="17">
        <v>9</v>
      </c>
      <c r="T5415" s="17" t="str">
        <f t="shared" si="338"/>
        <v>No</v>
      </c>
      <c r="U5415" s="82">
        <v>43765</v>
      </c>
      <c r="V5415" s="82">
        <v>43902</v>
      </c>
      <c r="W5415" s="17">
        <v>85</v>
      </c>
      <c r="X5415" s="17" t="str">
        <f t="shared" si="339"/>
        <v>Active</v>
      </c>
      <c r="Y5415" s="17" t="s">
        <v>15615</v>
      </c>
      <c r="Z5415" s="17"/>
    </row>
    <row r="5416" spans="1:26" x14ac:dyDescent="0.25">
      <c r="A5416">
        <v>5415</v>
      </c>
      <c r="B5416" s="17" t="s">
        <v>13950</v>
      </c>
      <c r="C5416" s="17">
        <v>1987</v>
      </c>
      <c r="D5416" s="17" t="str">
        <f>INDEX(Hosts!$A:$O,MATCH(Places!$C5416,Hosts!$A:$A,0),MATCH(Places!D$1,Hosts!$1:$1,0))</f>
        <v>Within a few hours</v>
      </c>
      <c r="E5416" s="87">
        <f>INDEX(Hosts!$A:$O,MATCH(Places!$C5416,Hosts!$A:$A,0),MATCH(Places!E$1,Hosts!$1:$1,0))</f>
        <v>0.88</v>
      </c>
      <c r="F5416" s="87">
        <f>INDEX(Hosts!$A:$O,MATCH(Places!$C5416,Hosts!$A:$A,0),MATCH(Places!F$1,Hosts!$1:$1,0))</f>
        <v>0.75</v>
      </c>
      <c r="G5416" s="17" t="str">
        <f>INDEX(Hosts!$A:$O,MATCH(Places!$C5416,Hosts!$A:$A,0),MATCH(Places!G$1,Hosts!$1:$1,0))</f>
        <v>No</v>
      </c>
      <c r="H5416" s="17">
        <v>19</v>
      </c>
      <c r="I5416" s="17" t="str">
        <f>INDEX(Neighborhoods!$A:$C,MATCH(Places!$H5416,Neighborhoods!$A:$A,0),MATCH(Places!I$1,Neighborhoods!$1:$1,0))</f>
        <v>Manhattan</v>
      </c>
      <c r="J5416" s="17" t="str">
        <f>INDEX(Neighborhoods!$A:$C,MATCH(Places!$H5416,Neighborhoods!$A:$A,0),MATCH(Places!J$1,Neighborhoods!$1:$1,0))</f>
        <v>Upper East Side</v>
      </c>
      <c r="K5416" s="17" t="s">
        <v>11822</v>
      </c>
      <c r="L5416" s="17" t="str">
        <f t="shared" si="336"/>
        <v>No</v>
      </c>
      <c r="M5416" s="17">
        <v>4</v>
      </c>
      <c r="N5416" s="17" t="str" cm="1">
        <f t="array" ref="N5416">_xlfn.IFS(M5416&lt;=2,"Small",M5416&lt;=5,"Medium",M5416&gt;5,"Large")</f>
        <v>Medium</v>
      </c>
      <c r="O5416" s="65">
        <v>214</v>
      </c>
      <c r="P5416" s="87">
        <f t="shared" si="337"/>
        <v>0.04</v>
      </c>
      <c r="Q5416" s="68">
        <v>4.43</v>
      </c>
      <c r="R5416" s="68" t="str" cm="1">
        <f t="array" ref="R5416">_xlfn.SWITCH(ROUND(Q5416,0),5,"Excellent",4,"Good",3,"Ok","Bad")</f>
        <v>Good</v>
      </c>
      <c r="S5416" s="17">
        <v>7</v>
      </c>
      <c r="T5416" s="17" t="str">
        <f t="shared" si="338"/>
        <v>No</v>
      </c>
      <c r="U5416" s="82">
        <v>43762</v>
      </c>
      <c r="V5416" s="82">
        <v>43912</v>
      </c>
      <c r="W5416" s="17">
        <v>88</v>
      </c>
      <c r="X5416" s="17" t="str">
        <f t="shared" si="339"/>
        <v>Active</v>
      </c>
      <c r="Y5416" s="17" t="s">
        <v>15615</v>
      </c>
      <c r="Z5416" s="17"/>
    </row>
    <row r="5417" spans="1:26" x14ac:dyDescent="0.25">
      <c r="A5417">
        <v>5416</v>
      </c>
      <c r="B5417" s="17" t="s">
        <v>14068</v>
      </c>
      <c r="C5417" s="17">
        <v>4028</v>
      </c>
      <c r="D5417" s="17" t="str">
        <f>INDEX(Hosts!$A:$O,MATCH(Places!$C5417,Hosts!$A:$A,0),MATCH(Places!D$1,Hosts!$1:$1,0))</f>
        <v>Within a day</v>
      </c>
      <c r="E5417" s="87">
        <f>INDEX(Hosts!$A:$O,MATCH(Places!$C5417,Hosts!$A:$A,0),MATCH(Places!E$1,Hosts!$1:$1,0))</f>
        <v>1</v>
      </c>
      <c r="F5417" s="87">
        <f>INDEX(Hosts!$A:$O,MATCH(Places!$C5417,Hosts!$A:$A,0),MATCH(Places!F$1,Hosts!$1:$1,0))</f>
        <v>0.85</v>
      </c>
      <c r="G5417" s="17" t="str">
        <f>INDEX(Hosts!$A:$O,MATCH(Places!$C5417,Hosts!$A:$A,0),MATCH(Places!G$1,Hosts!$1:$1,0))</f>
        <v>Yes</v>
      </c>
      <c r="H5417" s="17">
        <v>6</v>
      </c>
      <c r="I5417" s="17" t="str">
        <f>INDEX(Neighborhoods!$A:$C,MATCH(Places!$H5417,Neighborhoods!$A:$A,0),MATCH(Places!I$1,Neighborhoods!$1:$1,0))</f>
        <v>Bronx</v>
      </c>
      <c r="J5417" s="17" t="str">
        <f>INDEX(Neighborhoods!$A:$C,MATCH(Places!$H5417,Neighborhoods!$A:$A,0),MATCH(Places!J$1,Neighborhoods!$1:$1,0))</f>
        <v>Wakefield</v>
      </c>
      <c r="K5417" s="17" t="s">
        <v>1</v>
      </c>
      <c r="L5417" s="17" t="str">
        <f t="shared" si="336"/>
        <v>Yes</v>
      </c>
      <c r="M5417" s="17">
        <v>3</v>
      </c>
      <c r="N5417" s="17" t="str" cm="1">
        <f t="array" ref="N5417">_xlfn.IFS(M5417&lt;=2,"Small",M5417&lt;=5,"Medium",M5417&gt;5,"Large")</f>
        <v>Medium</v>
      </c>
      <c r="O5417" s="65">
        <v>60</v>
      </c>
      <c r="P5417" s="87">
        <f t="shared" si="337"/>
        <v>0.03</v>
      </c>
      <c r="Q5417" s="68">
        <v>5</v>
      </c>
      <c r="R5417" s="68" t="str" cm="1">
        <f t="array" ref="R5417">_xlfn.SWITCH(ROUND(Q5417,0),5,"Excellent",4,"Good",3,"Ok","Bad")</f>
        <v>Excellent</v>
      </c>
      <c r="S5417" s="17">
        <v>9</v>
      </c>
      <c r="T5417" s="17" t="str">
        <f t="shared" si="338"/>
        <v>No</v>
      </c>
      <c r="U5417" s="82">
        <v>43891</v>
      </c>
      <c r="V5417" s="82">
        <v>43966</v>
      </c>
      <c r="W5417" s="17">
        <v>165</v>
      </c>
      <c r="X5417" s="17" t="str">
        <f t="shared" si="339"/>
        <v>Active</v>
      </c>
      <c r="Y5417" s="17" t="s">
        <v>15616</v>
      </c>
      <c r="Z5417" s="17"/>
    </row>
    <row r="5418" spans="1:26" x14ac:dyDescent="0.25">
      <c r="A5418">
        <v>5417</v>
      </c>
      <c r="B5418" s="17" t="s">
        <v>14254</v>
      </c>
      <c r="C5418" s="17">
        <v>3608</v>
      </c>
      <c r="D5418" s="17" t="str">
        <f>INDEX(Hosts!$A:$O,MATCH(Places!$C5418,Hosts!$A:$A,0),MATCH(Places!D$1,Hosts!$1:$1,0))</f>
        <v>A few days or more</v>
      </c>
      <c r="E5418" s="87">
        <f>INDEX(Hosts!$A:$O,MATCH(Places!$C5418,Hosts!$A:$A,0),MATCH(Places!E$1,Hosts!$1:$1,0))</f>
        <v>0</v>
      </c>
      <c r="F5418" s="87">
        <f>INDEX(Hosts!$A:$O,MATCH(Places!$C5418,Hosts!$A:$A,0),MATCH(Places!F$1,Hosts!$1:$1,0))</f>
        <v>0.64</v>
      </c>
      <c r="G5418" s="17" t="str">
        <f>INDEX(Hosts!$A:$O,MATCH(Places!$C5418,Hosts!$A:$A,0),MATCH(Places!G$1,Hosts!$1:$1,0))</f>
        <v>No</v>
      </c>
      <c r="H5418" s="17">
        <v>3</v>
      </c>
      <c r="I5418" s="17" t="str">
        <f>INDEX(Neighborhoods!$A:$C,MATCH(Places!$H5418,Neighborhoods!$A:$A,0),MATCH(Places!I$1,Neighborhoods!$1:$1,0))</f>
        <v>Bronx</v>
      </c>
      <c r="J5418" s="17" t="str">
        <f>INDEX(Neighborhoods!$A:$C,MATCH(Places!$H5418,Neighborhoods!$A:$A,0),MATCH(Places!J$1,Neighborhoods!$1:$1,0))</f>
        <v>Longwood</v>
      </c>
      <c r="K5418" s="17" t="s">
        <v>11822</v>
      </c>
      <c r="L5418" s="17" t="str">
        <f t="shared" si="336"/>
        <v>No</v>
      </c>
      <c r="M5418" s="17">
        <v>4</v>
      </c>
      <c r="N5418" s="17" t="str" cm="1">
        <f t="array" ref="N5418">_xlfn.IFS(M5418&lt;=2,"Small",M5418&lt;=5,"Medium",M5418&gt;5,"Large")</f>
        <v>Medium</v>
      </c>
      <c r="O5418" s="65">
        <v>221</v>
      </c>
      <c r="P5418" s="87">
        <f t="shared" si="337"/>
        <v>0.04</v>
      </c>
      <c r="Q5418" s="68">
        <v>5</v>
      </c>
      <c r="R5418" s="68" t="str" cm="1">
        <f t="array" ref="R5418">_xlfn.SWITCH(ROUND(Q5418,0),5,"Excellent",4,"Good",3,"Ok","Bad")</f>
        <v>Excellent</v>
      </c>
      <c r="S5418" s="17">
        <v>3</v>
      </c>
      <c r="T5418" s="17" t="str">
        <f t="shared" si="338"/>
        <v>No</v>
      </c>
      <c r="U5418" s="82">
        <v>43756</v>
      </c>
      <c r="V5418" s="82">
        <v>43772</v>
      </c>
      <c r="W5418" s="17">
        <v>87</v>
      </c>
      <c r="X5418" s="17" t="str">
        <f t="shared" si="339"/>
        <v>Active</v>
      </c>
      <c r="Y5418" s="17" t="s">
        <v>15615</v>
      </c>
      <c r="Z5418" s="17"/>
    </row>
    <row r="5419" spans="1:26" x14ac:dyDescent="0.25">
      <c r="A5419">
        <v>5418</v>
      </c>
      <c r="B5419" s="17" t="s">
        <v>15498</v>
      </c>
      <c r="C5419" s="17">
        <v>3610</v>
      </c>
      <c r="D5419" s="17" t="str">
        <f>INDEX(Hosts!$A:$O,MATCH(Places!$C5419,Hosts!$A:$A,0),MATCH(Places!D$1,Hosts!$1:$1,0))</f>
        <v>Within a day</v>
      </c>
      <c r="E5419" s="87">
        <f>INDEX(Hosts!$A:$O,MATCH(Places!$C5419,Hosts!$A:$A,0),MATCH(Places!E$1,Hosts!$1:$1,0))</f>
        <v>0.9</v>
      </c>
      <c r="F5419" s="87">
        <f>INDEX(Hosts!$A:$O,MATCH(Places!$C5419,Hosts!$A:$A,0),MATCH(Places!F$1,Hosts!$1:$1,0))</f>
        <v>0.95</v>
      </c>
      <c r="G5419" s="17" t="str">
        <f>INDEX(Hosts!$A:$O,MATCH(Places!$C5419,Hosts!$A:$A,0),MATCH(Places!G$1,Hosts!$1:$1,0))</f>
        <v>No</v>
      </c>
      <c r="H5419" s="17">
        <v>15</v>
      </c>
      <c r="I5419" s="17" t="str">
        <f>INDEX(Neighborhoods!$A:$C,MATCH(Places!$H5419,Neighborhoods!$A:$A,0),MATCH(Places!I$1,Neighborhoods!$1:$1,0))</f>
        <v>Manhattan</v>
      </c>
      <c r="J5419" s="17" t="str">
        <f>INDEX(Neighborhoods!$A:$C,MATCH(Places!$H5419,Neighborhoods!$A:$A,0),MATCH(Places!J$1,Neighborhoods!$1:$1,0))</f>
        <v>East Village</v>
      </c>
      <c r="K5419" s="17" t="s">
        <v>11822</v>
      </c>
      <c r="L5419" s="17" t="str">
        <f t="shared" si="336"/>
        <v>No</v>
      </c>
      <c r="M5419" s="17">
        <v>8</v>
      </c>
      <c r="N5419" s="17" t="str" cm="1">
        <f t="array" ref="N5419">_xlfn.IFS(M5419&lt;=2,"Small",M5419&lt;=5,"Medium",M5419&gt;5,"Large")</f>
        <v>Large</v>
      </c>
      <c r="O5419" s="65">
        <v>550</v>
      </c>
      <c r="P5419" s="87">
        <f t="shared" si="337"/>
        <v>0.05</v>
      </c>
      <c r="Q5419" s="68">
        <v>4.62</v>
      </c>
      <c r="R5419" s="68" t="str" cm="1">
        <f t="array" ref="R5419">_xlfn.SWITCH(ROUND(Q5419,0),5,"Excellent",4,"Good",3,"Ok","Bad")</f>
        <v>Excellent</v>
      </c>
      <c r="S5419" s="17">
        <v>13</v>
      </c>
      <c r="T5419" s="17" t="str">
        <f t="shared" si="338"/>
        <v>No</v>
      </c>
      <c r="U5419" s="82">
        <v>43753</v>
      </c>
      <c r="V5419" s="82">
        <v>44032</v>
      </c>
      <c r="W5419" s="17">
        <v>180</v>
      </c>
      <c r="X5419" s="17" t="str">
        <f t="shared" si="339"/>
        <v>Active</v>
      </c>
      <c r="Y5419" s="17" t="s">
        <v>15615</v>
      </c>
      <c r="Z5419" s="17"/>
    </row>
    <row r="5420" spans="1:26" x14ac:dyDescent="0.25">
      <c r="A5420">
        <v>5419</v>
      </c>
      <c r="B5420" s="17" t="s">
        <v>15457</v>
      </c>
      <c r="C5420" s="17">
        <v>2497</v>
      </c>
      <c r="D5420" s="17" t="str">
        <f>INDEX(Hosts!$A:$O,MATCH(Places!$C5420,Hosts!$A:$A,0),MATCH(Places!D$1,Hosts!$1:$1,0))</f>
        <v>Within a few hours</v>
      </c>
      <c r="E5420" s="87">
        <f>INDEX(Hosts!$A:$O,MATCH(Places!$C5420,Hosts!$A:$A,0),MATCH(Places!E$1,Hosts!$1:$1,0))</f>
        <v>1</v>
      </c>
      <c r="F5420" s="87">
        <f>INDEX(Hosts!$A:$O,MATCH(Places!$C5420,Hosts!$A:$A,0),MATCH(Places!F$1,Hosts!$1:$1,0))</f>
        <v>0.94</v>
      </c>
      <c r="G5420" s="17" t="str">
        <f>INDEX(Hosts!$A:$O,MATCH(Places!$C5420,Hosts!$A:$A,0),MATCH(Places!G$1,Hosts!$1:$1,0))</f>
        <v>Yes</v>
      </c>
      <c r="H5420" s="17">
        <v>15</v>
      </c>
      <c r="I5420" s="17" t="str">
        <f>INDEX(Neighborhoods!$A:$C,MATCH(Places!$H5420,Neighborhoods!$A:$A,0),MATCH(Places!I$1,Neighborhoods!$1:$1,0))</f>
        <v>Manhattan</v>
      </c>
      <c r="J5420" s="17" t="str">
        <f>INDEX(Neighborhoods!$A:$C,MATCH(Places!$H5420,Neighborhoods!$A:$A,0),MATCH(Places!J$1,Neighborhoods!$1:$1,0))</f>
        <v>East Village</v>
      </c>
      <c r="K5420" s="17" t="s">
        <v>11822</v>
      </c>
      <c r="L5420" s="17" t="str">
        <f t="shared" si="336"/>
        <v>No</v>
      </c>
      <c r="M5420" s="17">
        <v>9</v>
      </c>
      <c r="N5420" s="17" t="str" cm="1">
        <f t="array" ref="N5420">_xlfn.IFS(M5420&lt;=2,"Small",M5420&lt;=5,"Medium",M5420&gt;5,"Large")</f>
        <v>Large</v>
      </c>
      <c r="O5420" s="65">
        <v>250</v>
      </c>
      <c r="P5420" s="87">
        <f t="shared" si="337"/>
        <v>0.04</v>
      </c>
      <c r="Q5420" s="68">
        <v>4.95</v>
      </c>
      <c r="R5420" s="68" t="str" cm="1">
        <f t="array" ref="R5420">_xlfn.SWITCH(ROUND(Q5420,0),5,"Excellent",4,"Good",3,"Ok","Bad")</f>
        <v>Excellent</v>
      </c>
      <c r="S5420" s="17">
        <v>19</v>
      </c>
      <c r="T5420" s="17" t="str">
        <f t="shared" si="338"/>
        <v>No</v>
      </c>
      <c r="U5420" s="82">
        <v>43765</v>
      </c>
      <c r="V5420" s="82">
        <v>44042</v>
      </c>
      <c r="W5420" s="17">
        <v>330</v>
      </c>
      <c r="X5420" s="17" t="str">
        <f t="shared" si="339"/>
        <v>Active</v>
      </c>
      <c r="Y5420" s="17" t="s">
        <v>15615</v>
      </c>
      <c r="Z5420" s="17"/>
    </row>
    <row r="5421" spans="1:26" x14ac:dyDescent="0.25">
      <c r="A5421">
        <v>5420</v>
      </c>
      <c r="B5421" s="17" t="s">
        <v>13436</v>
      </c>
      <c r="C5421" s="17">
        <v>3095</v>
      </c>
      <c r="D5421" s="17" t="str">
        <f>INDEX(Hosts!$A:$O,MATCH(Places!$C5421,Hosts!$A:$A,0),MATCH(Places!D$1,Hosts!$1:$1,0))</f>
        <v>Within a few hours</v>
      </c>
      <c r="E5421" s="87">
        <f>INDEX(Hosts!$A:$O,MATCH(Places!$C5421,Hosts!$A:$A,0),MATCH(Places!E$1,Hosts!$1:$1,0))</f>
        <v>0.8</v>
      </c>
      <c r="F5421" s="87">
        <f>INDEX(Hosts!$A:$O,MATCH(Places!$C5421,Hosts!$A:$A,0),MATCH(Places!F$1,Hosts!$1:$1,0))</f>
        <v>0.89</v>
      </c>
      <c r="G5421" s="17" t="str">
        <f>INDEX(Hosts!$A:$O,MATCH(Places!$C5421,Hosts!$A:$A,0),MATCH(Places!G$1,Hosts!$1:$1,0))</f>
        <v>Yes</v>
      </c>
      <c r="H5421" s="17">
        <v>11</v>
      </c>
      <c r="I5421" s="17" t="str">
        <f>INDEX(Neighborhoods!$A:$C,MATCH(Places!$H5421,Neighborhoods!$A:$A,0),MATCH(Places!I$1,Neighborhoods!$1:$1,0))</f>
        <v>Brooklyn</v>
      </c>
      <c r="J5421" s="17" t="str">
        <f>INDEX(Neighborhoods!$A:$C,MATCH(Places!$H5421,Neighborhoods!$A:$A,0),MATCH(Places!J$1,Neighborhoods!$1:$1,0))</f>
        <v>Greenpoint</v>
      </c>
      <c r="K5421" s="17" t="s">
        <v>11822</v>
      </c>
      <c r="L5421" s="17" t="str">
        <f t="shared" si="336"/>
        <v>No</v>
      </c>
      <c r="M5421" s="17">
        <v>4</v>
      </c>
      <c r="N5421" s="17" t="str" cm="1">
        <f t="array" ref="N5421">_xlfn.IFS(M5421&lt;=2,"Small",M5421&lt;=5,"Medium",M5421&gt;5,"Large")</f>
        <v>Medium</v>
      </c>
      <c r="O5421" s="65">
        <v>145</v>
      </c>
      <c r="P5421" s="87">
        <f t="shared" si="337"/>
        <v>0.03</v>
      </c>
      <c r="Q5421" s="68">
        <v>5</v>
      </c>
      <c r="R5421" s="68" t="str" cm="1">
        <f t="array" ref="R5421">_xlfn.SWITCH(ROUND(Q5421,0),5,"Excellent",4,"Good",3,"Ok","Bad")</f>
        <v>Excellent</v>
      </c>
      <c r="S5421" s="17">
        <v>15</v>
      </c>
      <c r="T5421" s="17" t="str">
        <f t="shared" si="338"/>
        <v>No</v>
      </c>
      <c r="U5421" s="82">
        <v>43777</v>
      </c>
      <c r="V5421" s="82">
        <v>44044</v>
      </c>
      <c r="W5421" s="17">
        <v>110</v>
      </c>
      <c r="X5421" s="17" t="str">
        <f t="shared" si="339"/>
        <v>Active</v>
      </c>
      <c r="Y5421" s="17" t="s">
        <v>15615</v>
      </c>
      <c r="Z5421" s="17"/>
    </row>
    <row r="5422" spans="1:26" x14ac:dyDescent="0.25">
      <c r="A5422">
        <v>5421</v>
      </c>
      <c r="B5422" s="17" t="s">
        <v>13769</v>
      </c>
      <c r="C5422" s="17">
        <v>4030</v>
      </c>
      <c r="D5422" s="17" t="str">
        <f>INDEX(Hosts!$A:$O,MATCH(Places!$C5422,Hosts!$A:$A,0),MATCH(Places!D$1,Hosts!$1:$1,0))</f>
        <v>Within a few hours</v>
      </c>
      <c r="E5422" s="87">
        <f>INDEX(Hosts!$A:$O,MATCH(Places!$C5422,Hosts!$A:$A,0),MATCH(Places!E$1,Hosts!$1:$1,0))</f>
        <v>0.95</v>
      </c>
      <c r="F5422" s="87">
        <f>INDEX(Hosts!$A:$O,MATCH(Places!$C5422,Hosts!$A:$A,0),MATCH(Places!F$1,Hosts!$1:$1,0))</f>
        <v>0.96</v>
      </c>
      <c r="G5422" s="17" t="str">
        <f>INDEX(Hosts!$A:$O,MATCH(Places!$C5422,Hosts!$A:$A,0),MATCH(Places!G$1,Hosts!$1:$1,0))</f>
        <v>Yes</v>
      </c>
      <c r="H5422" s="17">
        <v>23</v>
      </c>
      <c r="I5422" s="17" t="str">
        <f>INDEX(Neighborhoods!$A:$C,MATCH(Places!$H5422,Neighborhoods!$A:$A,0),MATCH(Places!I$1,Neighborhoods!$1:$1,0))</f>
        <v>Queens</v>
      </c>
      <c r="J5422" s="17" t="str">
        <f>INDEX(Neighborhoods!$A:$C,MATCH(Places!$H5422,Neighborhoods!$A:$A,0),MATCH(Places!J$1,Neighborhoods!$1:$1,0))</f>
        <v>Jamaica</v>
      </c>
      <c r="K5422" s="17" t="s">
        <v>1</v>
      </c>
      <c r="L5422" s="17" t="str">
        <f t="shared" si="336"/>
        <v>Yes</v>
      </c>
      <c r="M5422" s="17">
        <v>2</v>
      </c>
      <c r="N5422" s="17" t="str" cm="1">
        <f t="array" ref="N5422">_xlfn.IFS(M5422&lt;=2,"Small",M5422&lt;=5,"Medium",M5422&gt;5,"Large")</f>
        <v>Small</v>
      </c>
      <c r="O5422" s="65">
        <v>40</v>
      </c>
      <c r="P5422" s="87">
        <f t="shared" si="337"/>
        <v>0.03</v>
      </c>
      <c r="Q5422" s="68">
        <v>5</v>
      </c>
      <c r="R5422" s="68" t="str" cm="1">
        <f t="array" ref="R5422">_xlfn.SWITCH(ROUND(Q5422,0),5,"Excellent",4,"Good",3,"Ok","Bad")</f>
        <v>Excellent</v>
      </c>
      <c r="S5422" s="17">
        <v>41</v>
      </c>
      <c r="T5422" s="17" t="str">
        <f t="shared" si="338"/>
        <v>No</v>
      </c>
      <c r="U5422" s="82">
        <v>43758</v>
      </c>
      <c r="V5422" s="82">
        <v>44038</v>
      </c>
      <c r="W5422" s="17">
        <v>161</v>
      </c>
      <c r="X5422" s="17" t="str">
        <f t="shared" si="339"/>
        <v>Active</v>
      </c>
      <c r="Y5422" s="17" t="s">
        <v>15615</v>
      </c>
      <c r="Z5422" s="17"/>
    </row>
    <row r="5423" spans="1:26" x14ac:dyDescent="0.25">
      <c r="A5423">
        <v>5422</v>
      </c>
      <c r="B5423" s="17" t="s">
        <v>15140</v>
      </c>
      <c r="C5423" s="17">
        <v>3203</v>
      </c>
      <c r="D5423" s="17" t="str">
        <f>INDEX(Hosts!$A:$O,MATCH(Places!$C5423,Hosts!$A:$A,0),MATCH(Places!D$1,Hosts!$1:$1,0))</f>
        <v>A few days or more</v>
      </c>
      <c r="E5423" s="87">
        <f>INDEX(Hosts!$A:$O,MATCH(Places!$C5423,Hosts!$A:$A,0),MATCH(Places!E$1,Hosts!$1:$1,0))</f>
        <v>0.17</v>
      </c>
      <c r="F5423" s="87">
        <f>INDEX(Hosts!$A:$O,MATCH(Places!$C5423,Hosts!$A:$A,0),MATCH(Places!F$1,Hosts!$1:$1,0))</f>
        <v>0.26</v>
      </c>
      <c r="G5423" s="17" t="str">
        <f>INDEX(Hosts!$A:$O,MATCH(Places!$C5423,Hosts!$A:$A,0),MATCH(Places!G$1,Hosts!$1:$1,0))</f>
        <v>No</v>
      </c>
      <c r="H5423" s="17">
        <v>9</v>
      </c>
      <c r="I5423" s="17" t="str">
        <f>INDEX(Neighborhoods!$A:$C,MATCH(Places!$H5423,Neighborhoods!$A:$A,0),MATCH(Places!I$1,Neighborhoods!$1:$1,0))</f>
        <v>Brooklyn</v>
      </c>
      <c r="J5423" s="17" t="str">
        <f>INDEX(Neighborhoods!$A:$C,MATCH(Places!$H5423,Neighborhoods!$A:$A,0),MATCH(Places!J$1,Neighborhoods!$1:$1,0))</f>
        <v>Crown Heights</v>
      </c>
      <c r="K5423" s="17" t="s">
        <v>11822</v>
      </c>
      <c r="L5423" s="17" t="str">
        <f t="shared" si="336"/>
        <v>No</v>
      </c>
      <c r="M5423" s="17">
        <v>4</v>
      </c>
      <c r="N5423" s="17" t="str" cm="1">
        <f t="array" ref="N5423">_xlfn.IFS(M5423&lt;=2,"Small",M5423&lt;=5,"Medium",M5423&gt;5,"Large")</f>
        <v>Medium</v>
      </c>
      <c r="O5423" s="65">
        <v>100</v>
      </c>
      <c r="P5423" s="87">
        <f t="shared" si="337"/>
        <v>0.03</v>
      </c>
      <c r="Q5423" s="68">
        <v>4.8</v>
      </c>
      <c r="R5423" s="68" t="str" cm="1">
        <f t="array" ref="R5423">_xlfn.SWITCH(ROUND(Q5423,0),5,"Excellent",4,"Good",3,"Ok","Bad")</f>
        <v>Excellent</v>
      </c>
      <c r="S5423" s="17">
        <v>5</v>
      </c>
      <c r="T5423" s="17" t="str">
        <f t="shared" si="338"/>
        <v>No</v>
      </c>
      <c r="U5423" s="82">
        <v>43772</v>
      </c>
      <c r="V5423" s="82">
        <v>44018</v>
      </c>
      <c r="W5423" s="17">
        <v>89</v>
      </c>
      <c r="X5423" s="17" t="str">
        <f t="shared" si="339"/>
        <v>Active</v>
      </c>
      <c r="Y5423" s="17" t="s">
        <v>15615</v>
      </c>
      <c r="Z5423" s="17"/>
    </row>
    <row r="5424" spans="1:26" x14ac:dyDescent="0.25">
      <c r="A5424">
        <v>5423</v>
      </c>
      <c r="B5424" s="17" t="s">
        <v>14956</v>
      </c>
      <c r="C5424" s="17">
        <v>1020</v>
      </c>
      <c r="D5424" s="17" t="str">
        <f>INDEX(Hosts!$A:$O,MATCH(Places!$C5424,Hosts!$A:$A,0),MATCH(Places!D$1,Hosts!$1:$1,0))</f>
        <v>Within a few hours</v>
      </c>
      <c r="E5424" s="87">
        <f>INDEX(Hosts!$A:$O,MATCH(Places!$C5424,Hosts!$A:$A,0),MATCH(Places!E$1,Hosts!$1:$1,0))</f>
        <v>1</v>
      </c>
      <c r="F5424" s="87">
        <f>INDEX(Hosts!$A:$O,MATCH(Places!$C5424,Hosts!$A:$A,0),MATCH(Places!F$1,Hosts!$1:$1,0))</f>
        <v>0.99</v>
      </c>
      <c r="G5424" s="17" t="str">
        <f>INDEX(Hosts!$A:$O,MATCH(Places!$C5424,Hosts!$A:$A,0),MATCH(Places!G$1,Hosts!$1:$1,0))</f>
        <v>Yes</v>
      </c>
      <c r="H5424" s="17">
        <v>8</v>
      </c>
      <c r="I5424" s="17" t="str">
        <f>INDEX(Neighborhoods!$A:$C,MATCH(Places!$H5424,Neighborhoods!$A:$A,0),MATCH(Places!I$1,Neighborhoods!$1:$1,0))</f>
        <v>Brooklyn</v>
      </c>
      <c r="J5424" s="17" t="str">
        <f>INDEX(Neighborhoods!$A:$C,MATCH(Places!$H5424,Neighborhoods!$A:$A,0),MATCH(Places!J$1,Neighborhoods!$1:$1,0))</f>
        <v>Bushwick</v>
      </c>
      <c r="K5424" s="17" t="s">
        <v>16</v>
      </c>
      <c r="L5424" s="17" t="str">
        <f t="shared" si="336"/>
        <v>Yes</v>
      </c>
      <c r="M5424" s="17">
        <v>1</v>
      </c>
      <c r="N5424" s="17" t="str" cm="1">
        <f t="array" ref="N5424">_xlfn.IFS(M5424&lt;=2,"Small",M5424&lt;=5,"Medium",M5424&gt;5,"Large")</f>
        <v>Small</v>
      </c>
      <c r="O5424" s="65">
        <v>19</v>
      </c>
      <c r="P5424" s="87">
        <f t="shared" si="337"/>
        <v>0.03</v>
      </c>
      <c r="Q5424" s="68">
        <v>5</v>
      </c>
      <c r="R5424" s="68" t="str" cm="1">
        <f t="array" ref="R5424">_xlfn.SWITCH(ROUND(Q5424,0),5,"Excellent",4,"Good",3,"Ok","Bad")</f>
        <v>Excellent</v>
      </c>
      <c r="S5424" s="17">
        <v>11</v>
      </c>
      <c r="T5424" s="17" t="str">
        <f t="shared" si="338"/>
        <v>No</v>
      </c>
      <c r="U5424" s="82">
        <v>43757</v>
      </c>
      <c r="V5424" s="82">
        <v>44013</v>
      </c>
      <c r="W5424" s="17">
        <v>164</v>
      </c>
      <c r="X5424" s="17" t="str">
        <f t="shared" si="339"/>
        <v>Active</v>
      </c>
      <c r="Y5424" s="17" t="s">
        <v>15616</v>
      </c>
      <c r="Z5424" s="17"/>
    </row>
    <row r="5425" spans="1:26" x14ac:dyDescent="0.25">
      <c r="A5425">
        <v>5424</v>
      </c>
      <c r="B5425" s="17" t="s">
        <v>13381</v>
      </c>
      <c r="C5425" s="17">
        <v>4030</v>
      </c>
      <c r="D5425" s="17" t="str">
        <f>INDEX(Hosts!$A:$O,MATCH(Places!$C5425,Hosts!$A:$A,0),MATCH(Places!D$1,Hosts!$1:$1,0))</f>
        <v>Within a few hours</v>
      </c>
      <c r="E5425" s="87">
        <f>INDEX(Hosts!$A:$O,MATCH(Places!$C5425,Hosts!$A:$A,0),MATCH(Places!E$1,Hosts!$1:$1,0))</f>
        <v>0.95</v>
      </c>
      <c r="F5425" s="87">
        <f>INDEX(Hosts!$A:$O,MATCH(Places!$C5425,Hosts!$A:$A,0),MATCH(Places!F$1,Hosts!$1:$1,0))</f>
        <v>0.96</v>
      </c>
      <c r="G5425" s="17" t="str">
        <f>INDEX(Hosts!$A:$O,MATCH(Places!$C5425,Hosts!$A:$A,0),MATCH(Places!G$1,Hosts!$1:$1,0))</f>
        <v>Yes</v>
      </c>
      <c r="H5425" s="17">
        <v>23</v>
      </c>
      <c r="I5425" s="17" t="str">
        <f>INDEX(Neighborhoods!$A:$C,MATCH(Places!$H5425,Neighborhoods!$A:$A,0),MATCH(Places!I$1,Neighborhoods!$1:$1,0))</f>
        <v>Queens</v>
      </c>
      <c r="J5425" s="17" t="str">
        <f>INDEX(Neighborhoods!$A:$C,MATCH(Places!$H5425,Neighborhoods!$A:$A,0),MATCH(Places!J$1,Neighborhoods!$1:$1,0))</f>
        <v>Jamaica</v>
      </c>
      <c r="K5425" s="17" t="s">
        <v>1</v>
      </c>
      <c r="L5425" s="17" t="str">
        <f t="shared" si="336"/>
        <v>Yes</v>
      </c>
      <c r="M5425" s="17">
        <v>2</v>
      </c>
      <c r="N5425" s="17" t="str" cm="1">
        <f t="array" ref="N5425">_xlfn.IFS(M5425&lt;=2,"Small",M5425&lt;=5,"Medium",M5425&gt;5,"Large")</f>
        <v>Small</v>
      </c>
      <c r="O5425" s="65">
        <v>40.71</v>
      </c>
      <c r="P5425" s="87">
        <f t="shared" si="337"/>
        <v>0.03</v>
      </c>
      <c r="Q5425" s="68">
        <v>4.9000000000000004</v>
      </c>
      <c r="R5425" s="68" t="str" cm="1">
        <f t="array" ref="R5425">_xlfn.SWITCH(ROUND(Q5425,0),5,"Excellent",4,"Good",3,"Ok","Bad")</f>
        <v>Excellent</v>
      </c>
      <c r="S5425" s="17">
        <v>49</v>
      </c>
      <c r="T5425" s="17" t="str">
        <f t="shared" si="338"/>
        <v>No</v>
      </c>
      <c r="U5425" s="82">
        <v>43783</v>
      </c>
      <c r="V5425" s="82">
        <v>44045</v>
      </c>
      <c r="W5425" s="17">
        <v>345</v>
      </c>
      <c r="X5425" s="17" t="str">
        <f t="shared" si="339"/>
        <v>Active</v>
      </c>
      <c r="Y5425" s="17" t="s">
        <v>15615</v>
      </c>
      <c r="Z5425" s="17"/>
    </row>
    <row r="5426" spans="1:26" x14ac:dyDescent="0.25">
      <c r="A5426">
        <v>5425</v>
      </c>
      <c r="B5426" s="17" t="s">
        <v>13723</v>
      </c>
      <c r="C5426" s="17">
        <v>4031</v>
      </c>
      <c r="D5426" s="17" t="str">
        <f>INDEX(Hosts!$A:$O,MATCH(Places!$C5426,Hosts!$A:$A,0),MATCH(Places!D$1,Hosts!$1:$1,0))</f>
        <v>A few days or more</v>
      </c>
      <c r="E5426" s="87">
        <f>INDEX(Hosts!$A:$O,MATCH(Places!$C5426,Hosts!$A:$A,0),MATCH(Places!E$1,Hosts!$1:$1,0))</f>
        <v>0.33</v>
      </c>
      <c r="F5426" s="87">
        <f>INDEX(Hosts!$A:$O,MATCH(Places!$C5426,Hosts!$A:$A,0),MATCH(Places!F$1,Hosts!$1:$1,0))</f>
        <v>0.54</v>
      </c>
      <c r="G5426" s="17" t="str">
        <f>INDEX(Hosts!$A:$O,MATCH(Places!$C5426,Hosts!$A:$A,0),MATCH(Places!G$1,Hosts!$1:$1,0))</f>
        <v>No</v>
      </c>
      <c r="H5426" s="17">
        <v>9</v>
      </c>
      <c r="I5426" s="17" t="str">
        <f>INDEX(Neighborhoods!$A:$C,MATCH(Places!$H5426,Neighborhoods!$A:$A,0),MATCH(Places!I$1,Neighborhoods!$1:$1,0))</f>
        <v>Brooklyn</v>
      </c>
      <c r="J5426" s="17" t="str">
        <f>INDEX(Neighborhoods!$A:$C,MATCH(Places!$H5426,Neighborhoods!$A:$A,0),MATCH(Places!J$1,Neighborhoods!$1:$1,0))</f>
        <v>Crown Heights</v>
      </c>
      <c r="K5426" s="17" t="s">
        <v>1</v>
      </c>
      <c r="L5426" s="17" t="str">
        <f t="shared" si="336"/>
        <v>Yes</v>
      </c>
      <c r="M5426" s="17">
        <v>1</v>
      </c>
      <c r="N5426" s="17" t="str" cm="1">
        <f t="array" ref="N5426">_xlfn.IFS(M5426&lt;=2,"Small",M5426&lt;=5,"Medium",M5426&gt;5,"Large")</f>
        <v>Small</v>
      </c>
      <c r="O5426" s="65">
        <v>30</v>
      </c>
      <c r="P5426" s="87">
        <f t="shared" si="337"/>
        <v>0.03</v>
      </c>
      <c r="Q5426" s="68">
        <v>3.67</v>
      </c>
      <c r="R5426" s="68" t="str" cm="1">
        <f t="array" ref="R5426">_xlfn.SWITCH(ROUND(Q5426,0),5,"Excellent",4,"Good",3,"Ok","Bad")</f>
        <v>Good</v>
      </c>
      <c r="S5426" s="17">
        <v>3</v>
      </c>
      <c r="T5426" s="17" t="str">
        <f t="shared" si="338"/>
        <v>No</v>
      </c>
      <c r="U5426" s="82">
        <v>43819</v>
      </c>
      <c r="V5426" s="82">
        <v>44018</v>
      </c>
      <c r="W5426" s="17">
        <v>70</v>
      </c>
      <c r="X5426" s="17" t="str">
        <f t="shared" si="339"/>
        <v>Active</v>
      </c>
      <c r="Y5426" s="17" t="s">
        <v>15615</v>
      </c>
      <c r="Z5426" s="17"/>
    </row>
    <row r="5427" spans="1:26" x14ac:dyDescent="0.25">
      <c r="A5427">
        <v>5426</v>
      </c>
      <c r="B5427" s="17" t="s">
        <v>13771</v>
      </c>
      <c r="C5427" s="17">
        <v>4016</v>
      </c>
      <c r="D5427" s="17" t="str">
        <f>INDEX(Hosts!$A:$O,MATCH(Places!$C5427,Hosts!$A:$A,0),MATCH(Places!D$1,Hosts!$1:$1,0))</f>
        <v>Within an hour</v>
      </c>
      <c r="E5427" s="87">
        <f>INDEX(Hosts!$A:$O,MATCH(Places!$C5427,Hosts!$A:$A,0),MATCH(Places!E$1,Hosts!$1:$1,0))</f>
        <v>0.91</v>
      </c>
      <c r="F5427" s="87">
        <f>INDEX(Hosts!$A:$O,MATCH(Places!$C5427,Hosts!$A:$A,0),MATCH(Places!F$1,Hosts!$1:$1,0))</f>
        <v>0.96</v>
      </c>
      <c r="G5427" s="17" t="str">
        <f>INDEX(Hosts!$A:$O,MATCH(Places!$C5427,Hosts!$A:$A,0),MATCH(Places!G$1,Hosts!$1:$1,0))</f>
        <v>No</v>
      </c>
      <c r="H5427" s="17">
        <v>9</v>
      </c>
      <c r="I5427" s="17" t="str">
        <f>INDEX(Neighborhoods!$A:$C,MATCH(Places!$H5427,Neighborhoods!$A:$A,0),MATCH(Places!I$1,Neighborhoods!$1:$1,0))</f>
        <v>Brooklyn</v>
      </c>
      <c r="J5427" s="17" t="str">
        <f>INDEX(Neighborhoods!$A:$C,MATCH(Places!$H5427,Neighborhoods!$A:$A,0),MATCH(Places!J$1,Neighborhoods!$1:$1,0))</f>
        <v>Crown Heights</v>
      </c>
      <c r="K5427" s="17" t="s">
        <v>1</v>
      </c>
      <c r="L5427" s="17" t="str">
        <f t="shared" si="336"/>
        <v>Yes</v>
      </c>
      <c r="M5427" s="17">
        <v>2</v>
      </c>
      <c r="N5427" s="17" t="str" cm="1">
        <f t="array" ref="N5427">_xlfn.IFS(M5427&lt;=2,"Small",M5427&lt;=5,"Medium",M5427&gt;5,"Large")</f>
        <v>Small</v>
      </c>
      <c r="O5427" s="65">
        <v>55</v>
      </c>
      <c r="P5427" s="87">
        <f t="shared" si="337"/>
        <v>0.03</v>
      </c>
      <c r="Q5427" s="68">
        <v>4.25</v>
      </c>
      <c r="R5427" s="68" t="str" cm="1">
        <f t="array" ref="R5427">_xlfn.SWITCH(ROUND(Q5427,0),5,"Excellent",4,"Good",3,"Ok","Bad")</f>
        <v>Good</v>
      </c>
      <c r="S5427" s="17">
        <v>16</v>
      </c>
      <c r="T5427" s="17" t="str">
        <f t="shared" si="338"/>
        <v>No</v>
      </c>
      <c r="U5427" s="82">
        <v>43829</v>
      </c>
      <c r="V5427" s="82">
        <v>44009</v>
      </c>
      <c r="W5427" s="17">
        <v>365</v>
      </c>
      <c r="X5427" s="17" t="str">
        <f t="shared" si="339"/>
        <v>Active</v>
      </c>
      <c r="Y5427" s="17" t="s">
        <v>15616</v>
      </c>
      <c r="Z5427" s="17"/>
    </row>
    <row r="5428" spans="1:26" x14ac:dyDescent="0.25">
      <c r="A5428">
        <v>5427</v>
      </c>
      <c r="B5428" s="17" t="s">
        <v>13149</v>
      </c>
      <c r="C5428" s="17">
        <v>2960</v>
      </c>
      <c r="D5428" s="17" t="str">
        <f>INDEX(Hosts!$A:$O,MATCH(Places!$C5428,Hosts!$A:$A,0),MATCH(Places!D$1,Hosts!$1:$1,0))</f>
        <v>A few days or more</v>
      </c>
      <c r="E5428" s="87">
        <f>INDEX(Hosts!$A:$O,MATCH(Places!$C5428,Hosts!$A:$A,0),MATCH(Places!E$1,Hosts!$1:$1,0))</f>
        <v>0.33</v>
      </c>
      <c r="F5428" s="87">
        <f>INDEX(Hosts!$A:$O,MATCH(Places!$C5428,Hosts!$A:$A,0),MATCH(Places!F$1,Hosts!$1:$1,0))</f>
        <v>0.74</v>
      </c>
      <c r="G5428" s="17" t="str">
        <f>INDEX(Hosts!$A:$O,MATCH(Places!$C5428,Hosts!$A:$A,0),MATCH(Places!G$1,Hosts!$1:$1,0))</f>
        <v>No</v>
      </c>
      <c r="H5428" s="17">
        <v>26</v>
      </c>
      <c r="I5428" s="17" t="str">
        <f>INDEX(Neighborhoods!$A:$C,MATCH(Places!$H5428,Neighborhoods!$A:$A,0),MATCH(Places!I$1,Neighborhoods!$1:$1,0))</f>
        <v>Queens</v>
      </c>
      <c r="J5428" s="17" t="str">
        <f>INDEX(Neighborhoods!$A:$C,MATCH(Places!$H5428,Neighborhoods!$A:$A,0),MATCH(Places!J$1,Neighborhoods!$1:$1,0))</f>
        <v>Sunnyside</v>
      </c>
      <c r="K5428" s="17" t="s">
        <v>1</v>
      </c>
      <c r="L5428" s="17" t="str">
        <f t="shared" si="336"/>
        <v>Yes</v>
      </c>
      <c r="M5428" s="17">
        <v>1</v>
      </c>
      <c r="N5428" s="17" t="str" cm="1">
        <f t="array" ref="N5428">_xlfn.IFS(M5428&lt;=2,"Small",M5428&lt;=5,"Medium",M5428&gt;5,"Large")</f>
        <v>Small</v>
      </c>
      <c r="O5428" s="65">
        <v>35</v>
      </c>
      <c r="P5428" s="87">
        <f t="shared" si="337"/>
        <v>0.03</v>
      </c>
      <c r="Q5428" s="68">
        <v>5</v>
      </c>
      <c r="R5428" s="68" t="str" cm="1">
        <f t="array" ref="R5428">_xlfn.SWITCH(ROUND(Q5428,0),5,"Excellent",4,"Good",3,"Ok","Bad")</f>
        <v>Excellent</v>
      </c>
      <c r="S5428" s="17">
        <v>24</v>
      </c>
      <c r="T5428" s="17" t="str">
        <f t="shared" si="338"/>
        <v>No</v>
      </c>
      <c r="U5428" s="82">
        <v>43763</v>
      </c>
      <c r="V5428" s="82">
        <v>43878</v>
      </c>
      <c r="W5428" s="17">
        <v>89</v>
      </c>
      <c r="X5428" s="17" t="str">
        <f t="shared" si="339"/>
        <v>Active</v>
      </c>
      <c r="Y5428" s="17" t="s">
        <v>15615</v>
      </c>
      <c r="Z5428" s="17"/>
    </row>
    <row r="5429" spans="1:26" x14ac:dyDescent="0.25">
      <c r="A5429">
        <v>5428</v>
      </c>
      <c r="B5429" s="17" t="s">
        <v>14460</v>
      </c>
      <c r="C5429" s="17">
        <v>2617</v>
      </c>
      <c r="D5429" s="17" t="str">
        <f>INDEX(Hosts!$A:$O,MATCH(Places!$C5429,Hosts!$A:$A,0),MATCH(Places!D$1,Hosts!$1:$1,0))</f>
        <v>A few days or more</v>
      </c>
      <c r="E5429" s="87">
        <f>INDEX(Hosts!$A:$O,MATCH(Places!$C5429,Hosts!$A:$A,0),MATCH(Places!E$1,Hosts!$1:$1,0))</f>
        <v>0.33</v>
      </c>
      <c r="F5429" s="87">
        <f>INDEX(Hosts!$A:$O,MATCH(Places!$C5429,Hosts!$A:$A,0),MATCH(Places!F$1,Hosts!$1:$1,0))</f>
        <v>0.88</v>
      </c>
      <c r="G5429" s="17" t="str">
        <f>INDEX(Hosts!$A:$O,MATCH(Places!$C5429,Hosts!$A:$A,0),MATCH(Places!G$1,Hosts!$1:$1,0))</f>
        <v>No</v>
      </c>
      <c r="H5429" s="17">
        <v>16</v>
      </c>
      <c r="I5429" s="17" t="str">
        <f>INDEX(Neighborhoods!$A:$C,MATCH(Places!$H5429,Neighborhoods!$A:$A,0),MATCH(Places!I$1,Neighborhoods!$1:$1,0))</f>
        <v>Manhattan</v>
      </c>
      <c r="J5429" s="17" t="str">
        <f>INDEX(Neighborhoods!$A:$C,MATCH(Places!$H5429,Neighborhoods!$A:$A,0),MATCH(Places!J$1,Neighborhoods!$1:$1,0))</f>
        <v>Harlem</v>
      </c>
      <c r="K5429" s="17" t="s">
        <v>11822</v>
      </c>
      <c r="L5429" s="17" t="str">
        <f t="shared" si="336"/>
        <v>No</v>
      </c>
      <c r="M5429" s="17">
        <v>4</v>
      </c>
      <c r="N5429" s="17" t="str" cm="1">
        <f t="array" ref="N5429">_xlfn.IFS(M5429&lt;=2,"Small",M5429&lt;=5,"Medium",M5429&gt;5,"Large")</f>
        <v>Medium</v>
      </c>
      <c r="O5429" s="65">
        <v>139</v>
      </c>
      <c r="P5429" s="87">
        <f t="shared" si="337"/>
        <v>0.03</v>
      </c>
      <c r="Q5429" s="68">
        <v>4.8</v>
      </c>
      <c r="R5429" s="68" t="str" cm="1">
        <f t="array" ref="R5429">_xlfn.SWITCH(ROUND(Q5429,0),5,"Excellent",4,"Good",3,"Ok","Bad")</f>
        <v>Excellent</v>
      </c>
      <c r="S5429" s="17">
        <v>5</v>
      </c>
      <c r="T5429" s="17" t="str">
        <f t="shared" si="338"/>
        <v>No</v>
      </c>
      <c r="U5429" s="82">
        <v>43780</v>
      </c>
      <c r="V5429" s="82">
        <v>43820</v>
      </c>
      <c r="W5429" s="17">
        <v>90</v>
      </c>
      <c r="X5429" s="17" t="str">
        <f t="shared" si="339"/>
        <v>Active</v>
      </c>
      <c r="Y5429" s="17" t="s">
        <v>15616</v>
      </c>
      <c r="Z5429" s="17"/>
    </row>
    <row r="5430" spans="1:26" x14ac:dyDescent="0.25">
      <c r="A5430">
        <v>5429</v>
      </c>
      <c r="B5430" s="17" t="s">
        <v>15030</v>
      </c>
      <c r="C5430" s="17">
        <v>3913</v>
      </c>
      <c r="D5430" s="17" t="str">
        <f>INDEX(Hosts!$A:$O,MATCH(Places!$C5430,Hosts!$A:$A,0),MATCH(Places!D$1,Hosts!$1:$1,0))</f>
        <v>Within a few hours</v>
      </c>
      <c r="E5430" s="87">
        <f>INDEX(Hosts!$A:$O,MATCH(Places!$C5430,Hosts!$A:$A,0),MATCH(Places!E$1,Hosts!$1:$1,0))</f>
        <v>1</v>
      </c>
      <c r="F5430" s="87">
        <f>INDEX(Hosts!$A:$O,MATCH(Places!$C5430,Hosts!$A:$A,0),MATCH(Places!F$1,Hosts!$1:$1,0))</f>
        <v>0.97</v>
      </c>
      <c r="G5430" s="17" t="str">
        <f>INDEX(Hosts!$A:$O,MATCH(Places!$C5430,Hosts!$A:$A,0),MATCH(Places!G$1,Hosts!$1:$1,0))</f>
        <v>No</v>
      </c>
      <c r="H5430" s="17">
        <v>17</v>
      </c>
      <c r="I5430" s="17" t="str">
        <f>INDEX(Neighborhoods!$A:$C,MATCH(Places!$H5430,Neighborhoods!$A:$A,0),MATCH(Places!I$1,Neighborhoods!$1:$1,0))</f>
        <v>Manhattan</v>
      </c>
      <c r="J5430" s="17" t="str">
        <f>INDEX(Neighborhoods!$A:$C,MATCH(Places!$H5430,Neighborhoods!$A:$A,0),MATCH(Places!J$1,Neighborhoods!$1:$1,0))</f>
        <v>Hell's Kitchen</v>
      </c>
      <c r="K5430" s="17" t="s">
        <v>11822</v>
      </c>
      <c r="L5430" s="17" t="str">
        <f t="shared" si="336"/>
        <v>No</v>
      </c>
      <c r="M5430" s="17">
        <v>10</v>
      </c>
      <c r="N5430" s="17" t="str" cm="1">
        <f t="array" ref="N5430">_xlfn.IFS(M5430&lt;=2,"Small",M5430&lt;=5,"Medium",M5430&gt;5,"Large")</f>
        <v>Large</v>
      </c>
      <c r="O5430" s="65">
        <v>122</v>
      </c>
      <c r="P5430" s="87">
        <f t="shared" si="337"/>
        <v>0.03</v>
      </c>
      <c r="Q5430" s="68">
        <v>4.78</v>
      </c>
      <c r="R5430" s="68" t="str" cm="1">
        <f t="array" ref="R5430">_xlfn.SWITCH(ROUND(Q5430,0),5,"Excellent",4,"Good",3,"Ok","Bad")</f>
        <v>Excellent</v>
      </c>
      <c r="S5430" s="17">
        <v>9</v>
      </c>
      <c r="T5430" s="17" t="str">
        <f t="shared" si="338"/>
        <v>No</v>
      </c>
      <c r="U5430" s="82">
        <v>43850</v>
      </c>
      <c r="V5430" s="82">
        <v>44046</v>
      </c>
      <c r="W5430" s="17">
        <v>125</v>
      </c>
      <c r="X5430" s="17" t="str">
        <f t="shared" si="339"/>
        <v>Active</v>
      </c>
      <c r="Y5430" s="17" t="s">
        <v>15615</v>
      </c>
      <c r="Z5430" s="17"/>
    </row>
    <row r="5431" spans="1:26" x14ac:dyDescent="0.25">
      <c r="A5431">
        <v>5430</v>
      </c>
      <c r="B5431" s="17" t="s">
        <v>13529</v>
      </c>
      <c r="C5431" s="17">
        <v>629</v>
      </c>
      <c r="D5431" s="17" t="str">
        <f>INDEX(Hosts!$A:$O,MATCH(Places!$C5431,Hosts!$A:$A,0),MATCH(Places!D$1,Hosts!$1:$1,0))</f>
        <v>Within an hour</v>
      </c>
      <c r="E5431" s="87">
        <f>INDEX(Hosts!$A:$O,MATCH(Places!$C5431,Hosts!$A:$A,0),MATCH(Places!E$1,Hosts!$1:$1,0))</f>
        <v>0.83</v>
      </c>
      <c r="F5431" s="87">
        <f>INDEX(Hosts!$A:$O,MATCH(Places!$C5431,Hosts!$A:$A,0),MATCH(Places!F$1,Hosts!$1:$1,0))</f>
        <v>0.91</v>
      </c>
      <c r="G5431" s="17" t="str">
        <f>INDEX(Hosts!$A:$O,MATCH(Places!$C5431,Hosts!$A:$A,0),MATCH(Places!G$1,Hosts!$1:$1,0))</f>
        <v>No</v>
      </c>
      <c r="H5431" s="17">
        <v>12</v>
      </c>
      <c r="I5431" s="17" t="str">
        <f>INDEX(Neighborhoods!$A:$C,MATCH(Places!$H5431,Neighborhoods!$A:$A,0),MATCH(Places!I$1,Neighborhoods!$1:$1,0))</f>
        <v>Brooklyn</v>
      </c>
      <c r="J5431" s="17" t="str">
        <f>INDEX(Neighborhoods!$A:$C,MATCH(Places!$H5431,Neighborhoods!$A:$A,0),MATCH(Places!J$1,Neighborhoods!$1:$1,0))</f>
        <v>Williamsburg</v>
      </c>
      <c r="K5431" s="17" t="s">
        <v>11822</v>
      </c>
      <c r="L5431" s="17" t="str">
        <f t="shared" si="336"/>
        <v>No</v>
      </c>
      <c r="M5431" s="17">
        <v>5</v>
      </c>
      <c r="N5431" s="17" t="str" cm="1">
        <f t="array" ref="N5431">_xlfn.IFS(M5431&lt;=2,"Small",M5431&lt;=5,"Medium",M5431&gt;5,"Large")</f>
        <v>Medium</v>
      </c>
      <c r="O5431" s="65">
        <v>259</v>
      </c>
      <c r="P5431" s="87">
        <f t="shared" si="337"/>
        <v>0.04</v>
      </c>
      <c r="Q5431" s="68">
        <v>4.5199999999999996</v>
      </c>
      <c r="R5431" s="68" t="str" cm="1">
        <f t="array" ref="R5431">_xlfn.SWITCH(ROUND(Q5431,0),5,"Excellent",4,"Good",3,"Ok","Bad")</f>
        <v>Excellent</v>
      </c>
      <c r="S5431" s="17">
        <v>25</v>
      </c>
      <c r="T5431" s="17" t="str">
        <f t="shared" si="338"/>
        <v>No</v>
      </c>
      <c r="U5431" s="82">
        <v>43773</v>
      </c>
      <c r="V5431" s="82">
        <v>44008</v>
      </c>
      <c r="W5431" s="17">
        <v>228</v>
      </c>
      <c r="X5431" s="17" t="str">
        <f t="shared" si="339"/>
        <v>Active</v>
      </c>
      <c r="Y5431" s="17" t="s">
        <v>15615</v>
      </c>
      <c r="Z5431" s="17"/>
    </row>
    <row r="5432" spans="1:26" x14ac:dyDescent="0.25">
      <c r="A5432">
        <v>5431</v>
      </c>
      <c r="B5432" s="17" t="s">
        <v>14454</v>
      </c>
      <c r="C5432" s="17">
        <v>1706</v>
      </c>
      <c r="D5432" s="17" t="str">
        <f>INDEX(Hosts!$A:$O,MATCH(Places!$C5432,Hosts!$A:$A,0),MATCH(Places!D$1,Hosts!$1:$1,0))</f>
        <v>A few days or more</v>
      </c>
      <c r="E5432" s="87">
        <f>INDEX(Hosts!$A:$O,MATCH(Places!$C5432,Hosts!$A:$A,0),MATCH(Places!E$1,Hosts!$1:$1,0))</f>
        <v>0</v>
      </c>
      <c r="F5432" s="87">
        <f>INDEX(Hosts!$A:$O,MATCH(Places!$C5432,Hosts!$A:$A,0),MATCH(Places!F$1,Hosts!$1:$1,0))</f>
        <v>1</v>
      </c>
      <c r="G5432" s="17" t="str">
        <f>INDEX(Hosts!$A:$O,MATCH(Places!$C5432,Hosts!$A:$A,0),MATCH(Places!G$1,Hosts!$1:$1,0))</f>
        <v>No</v>
      </c>
      <c r="H5432" s="17">
        <v>17</v>
      </c>
      <c r="I5432" s="17" t="str">
        <f>INDEX(Neighborhoods!$A:$C,MATCH(Places!$H5432,Neighborhoods!$A:$A,0),MATCH(Places!I$1,Neighborhoods!$1:$1,0))</f>
        <v>Manhattan</v>
      </c>
      <c r="J5432" s="17" t="str">
        <f>INDEX(Neighborhoods!$A:$C,MATCH(Places!$H5432,Neighborhoods!$A:$A,0),MATCH(Places!J$1,Neighborhoods!$1:$1,0))</f>
        <v>Hell's Kitchen</v>
      </c>
      <c r="K5432" s="17" t="s">
        <v>11822</v>
      </c>
      <c r="L5432" s="17" t="str">
        <f t="shared" si="336"/>
        <v>No</v>
      </c>
      <c r="M5432" s="17">
        <v>10</v>
      </c>
      <c r="N5432" s="17" t="str" cm="1">
        <f t="array" ref="N5432">_xlfn.IFS(M5432&lt;=2,"Small",M5432&lt;=5,"Medium",M5432&gt;5,"Large")</f>
        <v>Large</v>
      </c>
      <c r="O5432" s="65">
        <v>700</v>
      </c>
      <c r="P5432" s="87">
        <f t="shared" si="337"/>
        <v>0.05</v>
      </c>
      <c r="Q5432" s="68">
        <v>4.9000000000000004</v>
      </c>
      <c r="R5432" s="68" t="str" cm="1">
        <f t="array" ref="R5432">_xlfn.SWITCH(ROUND(Q5432,0),5,"Excellent",4,"Good",3,"Ok","Bad")</f>
        <v>Excellent</v>
      </c>
      <c r="S5432" s="17">
        <v>31</v>
      </c>
      <c r="T5432" s="17" t="str">
        <f t="shared" si="338"/>
        <v>No</v>
      </c>
      <c r="U5432" s="82">
        <v>43757</v>
      </c>
      <c r="V5432" s="82">
        <v>43884</v>
      </c>
      <c r="W5432" s="17">
        <v>180</v>
      </c>
      <c r="X5432" s="17" t="str">
        <f t="shared" si="339"/>
        <v>Active</v>
      </c>
      <c r="Y5432" s="17" t="s">
        <v>15616</v>
      </c>
      <c r="Z5432" s="17"/>
    </row>
    <row r="5433" spans="1:26" x14ac:dyDescent="0.25">
      <c r="A5433">
        <v>5432</v>
      </c>
      <c r="B5433" s="17" t="s">
        <v>15255</v>
      </c>
      <c r="C5433" s="17">
        <v>2752</v>
      </c>
      <c r="D5433" s="17" t="str">
        <f>INDEX(Hosts!$A:$O,MATCH(Places!$C5433,Hosts!$A:$A,0),MATCH(Places!D$1,Hosts!$1:$1,0))</f>
        <v>Within a day</v>
      </c>
      <c r="E5433" s="87">
        <f>INDEX(Hosts!$A:$O,MATCH(Places!$C5433,Hosts!$A:$A,0),MATCH(Places!E$1,Hosts!$1:$1,0))</f>
        <v>1</v>
      </c>
      <c r="F5433" s="87">
        <f>INDEX(Hosts!$A:$O,MATCH(Places!$C5433,Hosts!$A:$A,0),MATCH(Places!F$1,Hosts!$1:$1,0))</f>
        <v>1</v>
      </c>
      <c r="G5433" s="17" t="str">
        <f>INDEX(Hosts!$A:$O,MATCH(Places!$C5433,Hosts!$A:$A,0),MATCH(Places!G$1,Hosts!$1:$1,0))</f>
        <v>Yes</v>
      </c>
      <c r="H5433" s="17">
        <v>12</v>
      </c>
      <c r="I5433" s="17" t="str">
        <f>INDEX(Neighborhoods!$A:$C,MATCH(Places!$H5433,Neighborhoods!$A:$A,0),MATCH(Places!I$1,Neighborhoods!$1:$1,0))</f>
        <v>Brooklyn</v>
      </c>
      <c r="J5433" s="17" t="str">
        <f>INDEX(Neighborhoods!$A:$C,MATCH(Places!$H5433,Neighborhoods!$A:$A,0),MATCH(Places!J$1,Neighborhoods!$1:$1,0))</f>
        <v>Williamsburg</v>
      </c>
      <c r="K5433" s="17" t="s">
        <v>1</v>
      </c>
      <c r="L5433" s="17" t="str">
        <f t="shared" si="336"/>
        <v>Yes</v>
      </c>
      <c r="M5433" s="17">
        <v>2</v>
      </c>
      <c r="N5433" s="17" t="str" cm="1">
        <f t="array" ref="N5433">_xlfn.IFS(M5433&lt;=2,"Small",M5433&lt;=5,"Medium",M5433&gt;5,"Large")</f>
        <v>Small</v>
      </c>
      <c r="O5433" s="65">
        <v>69</v>
      </c>
      <c r="P5433" s="87">
        <f t="shared" si="337"/>
        <v>0.03</v>
      </c>
      <c r="Q5433" s="68">
        <v>4.8</v>
      </c>
      <c r="R5433" s="68" t="str" cm="1">
        <f t="array" ref="R5433">_xlfn.SWITCH(ROUND(Q5433,0),5,"Excellent",4,"Good",3,"Ok","Bad")</f>
        <v>Excellent</v>
      </c>
      <c r="S5433" s="17">
        <v>5</v>
      </c>
      <c r="T5433" s="17" t="str">
        <f t="shared" si="338"/>
        <v>No</v>
      </c>
      <c r="U5433" s="82">
        <v>43772</v>
      </c>
      <c r="V5433" s="82">
        <v>43832</v>
      </c>
      <c r="W5433" s="17">
        <v>0</v>
      </c>
      <c r="X5433" s="17" t="str">
        <f t="shared" si="339"/>
        <v>Inactive</v>
      </c>
      <c r="Y5433" s="17" t="s">
        <v>15615</v>
      </c>
      <c r="Z5433" s="17"/>
    </row>
    <row r="5434" spans="1:26" x14ac:dyDescent="0.25">
      <c r="A5434">
        <v>5433</v>
      </c>
      <c r="B5434" s="17" t="s">
        <v>14570</v>
      </c>
      <c r="C5434" s="17">
        <v>1495</v>
      </c>
      <c r="D5434" s="17" t="str">
        <f>INDEX(Hosts!$A:$O,MATCH(Places!$C5434,Hosts!$A:$A,0),MATCH(Places!D$1,Hosts!$1:$1,0))</f>
        <v>Within a day</v>
      </c>
      <c r="E5434" s="87">
        <f>INDEX(Hosts!$A:$O,MATCH(Places!$C5434,Hosts!$A:$A,0),MATCH(Places!E$1,Hosts!$1:$1,0))</f>
        <v>0.59</v>
      </c>
      <c r="F5434" s="87">
        <f>INDEX(Hosts!$A:$O,MATCH(Places!$C5434,Hosts!$A:$A,0),MATCH(Places!F$1,Hosts!$1:$1,0))</f>
        <v>0.65</v>
      </c>
      <c r="G5434" s="17" t="str">
        <f>INDEX(Hosts!$A:$O,MATCH(Places!$C5434,Hosts!$A:$A,0),MATCH(Places!G$1,Hosts!$1:$1,0))</f>
        <v>No</v>
      </c>
      <c r="H5434" s="17">
        <v>5</v>
      </c>
      <c r="I5434" s="17" t="str">
        <f>INDEX(Neighborhoods!$A:$C,MATCH(Places!$H5434,Neighborhoods!$A:$A,0),MATCH(Places!I$1,Neighborhoods!$1:$1,0))</f>
        <v>Bronx</v>
      </c>
      <c r="J5434" s="17" t="str">
        <f>INDEX(Neighborhoods!$A:$C,MATCH(Places!$H5434,Neighborhoods!$A:$A,0),MATCH(Places!J$1,Neighborhoods!$1:$1,0))</f>
        <v>Port Morris</v>
      </c>
      <c r="K5434" s="17" t="s">
        <v>1</v>
      </c>
      <c r="L5434" s="17" t="str">
        <f t="shared" si="336"/>
        <v>Yes</v>
      </c>
      <c r="M5434" s="17">
        <v>2</v>
      </c>
      <c r="N5434" s="17" t="str" cm="1">
        <f t="array" ref="N5434">_xlfn.IFS(M5434&lt;=2,"Small",M5434&lt;=5,"Medium",M5434&gt;5,"Large")</f>
        <v>Small</v>
      </c>
      <c r="O5434" s="65">
        <v>65</v>
      </c>
      <c r="P5434" s="87">
        <f t="shared" si="337"/>
        <v>0.03</v>
      </c>
      <c r="Q5434" s="68">
        <v>4.67</v>
      </c>
      <c r="R5434" s="68" t="str" cm="1">
        <f t="array" ref="R5434">_xlfn.SWITCH(ROUND(Q5434,0),5,"Excellent",4,"Good",3,"Ok","Bad")</f>
        <v>Excellent</v>
      </c>
      <c r="S5434" s="17">
        <v>3</v>
      </c>
      <c r="T5434" s="17" t="str">
        <f t="shared" si="338"/>
        <v>No</v>
      </c>
      <c r="U5434" s="82">
        <v>43765</v>
      </c>
      <c r="V5434" s="82">
        <v>43801</v>
      </c>
      <c r="W5434" s="17">
        <v>88</v>
      </c>
      <c r="X5434" s="17" t="str">
        <f t="shared" si="339"/>
        <v>Active</v>
      </c>
      <c r="Y5434" s="17" t="s">
        <v>15615</v>
      </c>
      <c r="Z5434" s="17"/>
    </row>
    <row r="5435" spans="1:26" x14ac:dyDescent="0.25">
      <c r="A5435">
        <v>5434</v>
      </c>
      <c r="B5435" s="17" t="s">
        <v>13874</v>
      </c>
      <c r="C5435" s="17">
        <v>3868</v>
      </c>
      <c r="D5435" s="17" t="str">
        <f>INDEX(Hosts!$A:$O,MATCH(Places!$C5435,Hosts!$A:$A,0),MATCH(Places!D$1,Hosts!$1:$1,0))</f>
        <v>Within an hour</v>
      </c>
      <c r="E5435" s="87">
        <f>INDEX(Hosts!$A:$O,MATCH(Places!$C5435,Hosts!$A:$A,0),MATCH(Places!E$1,Hosts!$1:$1,0))</f>
        <v>0.96</v>
      </c>
      <c r="F5435" s="87">
        <f>INDEX(Hosts!$A:$O,MATCH(Places!$C5435,Hosts!$A:$A,0),MATCH(Places!F$1,Hosts!$1:$1,0))</f>
        <v>1</v>
      </c>
      <c r="G5435" s="17" t="str">
        <f>INDEX(Hosts!$A:$O,MATCH(Places!$C5435,Hosts!$A:$A,0),MATCH(Places!G$1,Hosts!$1:$1,0))</f>
        <v>No</v>
      </c>
      <c r="H5435" s="17">
        <v>15</v>
      </c>
      <c r="I5435" s="17" t="str">
        <f>INDEX(Neighborhoods!$A:$C,MATCH(Places!$H5435,Neighborhoods!$A:$A,0),MATCH(Places!I$1,Neighborhoods!$1:$1,0))</f>
        <v>Manhattan</v>
      </c>
      <c r="J5435" s="17" t="str">
        <f>INDEX(Neighborhoods!$A:$C,MATCH(Places!$H5435,Neighborhoods!$A:$A,0),MATCH(Places!J$1,Neighborhoods!$1:$1,0))</f>
        <v>East Village</v>
      </c>
      <c r="K5435" s="17" t="s">
        <v>1</v>
      </c>
      <c r="L5435" s="17" t="str">
        <f t="shared" si="336"/>
        <v>Yes</v>
      </c>
      <c r="M5435" s="17">
        <v>2</v>
      </c>
      <c r="N5435" s="17" t="str" cm="1">
        <f t="array" ref="N5435">_xlfn.IFS(M5435&lt;=2,"Small",M5435&lt;=5,"Medium",M5435&gt;5,"Large")</f>
        <v>Small</v>
      </c>
      <c r="O5435" s="65">
        <v>59</v>
      </c>
      <c r="P5435" s="87">
        <f t="shared" si="337"/>
        <v>0.03</v>
      </c>
      <c r="Q5435" s="68">
        <v>4.8899999999999997</v>
      </c>
      <c r="R5435" s="68" t="str" cm="1">
        <f t="array" ref="R5435">_xlfn.SWITCH(ROUND(Q5435,0),5,"Excellent",4,"Good",3,"Ok","Bad")</f>
        <v>Excellent</v>
      </c>
      <c r="S5435" s="17">
        <v>9</v>
      </c>
      <c r="T5435" s="17" t="str">
        <f t="shared" si="338"/>
        <v>No</v>
      </c>
      <c r="U5435" s="82">
        <v>43757</v>
      </c>
      <c r="V5435" s="82">
        <v>43876</v>
      </c>
      <c r="W5435" s="17">
        <v>365</v>
      </c>
      <c r="X5435" s="17" t="str">
        <f t="shared" si="339"/>
        <v>Active</v>
      </c>
      <c r="Y5435" s="17" t="s">
        <v>15616</v>
      </c>
      <c r="Z5435" s="17"/>
    </row>
    <row r="5436" spans="1:26" x14ac:dyDescent="0.25">
      <c r="A5436">
        <v>5435</v>
      </c>
      <c r="B5436" s="17" t="s">
        <v>13633</v>
      </c>
      <c r="C5436" s="17">
        <v>4032</v>
      </c>
      <c r="D5436" s="17" t="str">
        <f>INDEX(Hosts!$A:$O,MATCH(Places!$C5436,Hosts!$A:$A,0),MATCH(Places!D$1,Hosts!$1:$1,0))</f>
        <v>Within an hour</v>
      </c>
      <c r="E5436" s="87">
        <f>INDEX(Hosts!$A:$O,MATCH(Places!$C5436,Hosts!$A:$A,0),MATCH(Places!E$1,Hosts!$1:$1,0))</f>
        <v>1</v>
      </c>
      <c r="F5436" s="87">
        <f>INDEX(Hosts!$A:$O,MATCH(Places!$C5436,Hosts!$A:$A,0),MATCH(Places!F$1,Hosts!$1:$1,0))</f>
        <v>0.89</v>
      </c>
      <c r="G5436" s="17" t="str">
        <f>INDEX(Hosts!$A:$O,MATCH(Places!$C5436,Hosts!$A:$A,0),MATCH(Places!G$1,Hosts!$1:$1,0))</f>
        <v>No</v>
      </c>
      <c r="H5436" s="17">
        <v>17</v>
      </c>
      <c r="I5436" s="17" t="str">
        <f>INDEX(Neighborhoods!$A:$C,MATCH(Places!$H5436,Neighborhoods!$A:$A,0),MATCH(Places!I$1,Neighborhoods!$1:$1,0))</f>
        <v>Manhattan</v>
      </c>
      <c r="J5436" s="17" t="str">
        <f>INDEX(Neighborhoods!$A:$C,MATCH(Places!$H5436,Neighborhoods!$A:$A,0),MATCH(Places!J$1,Neighborhoods!$1:$1,0))</f>
        <v>Hell's Kitchen</v>
      </c>
      <c r="K5436" s="17" t="s">
        <v>1</v>
      </c>
      <c r="L5436" s="17" t="str">
        <f t="shared" si="336"/>
        <v>Yes</v>
      </c>
      <c r="M5436" s="17">
        <v>2</v>
      </c>
      <c r="N5436" s="17" t="str" cm="1">
        <f t="array" ref="N5436">_xlfn.IFS(M5436&lt;=2,"Small",M5436&lt;=5,"Medium",M5436&gt;5,"Large")</f>
        <v>Small</v>
      </c>
      <c r="O5436" s="65">
        <v>129</v>
      </c>
      <c r="P5436" s="87">
        <f t="shared" si="337"/>
        <v>0.03</v>
      </c>
      <c r="Q5436" s="68">
        <v>4.57</v>
      </c>
      <c r="R5436" s="68" t="str" cm="1">
        <f t="array" ref="R5436">_xlfn.SWITCH(ROUND(Q5436,0),5,"Excellent",4,"Good",3,"Ok","Bad")</f>
        <v>Excellent</v>
      </c>
      <c r="S5436" s="17">
        <v>7</v>
      </c>
      <c r="T5436" s="17" t="str">
        <f t="shared" si="338"/>
        <v>No</v>
      </c>
      <c r="U5436" s="82">
        <v>43779</v>
      </c>
      <c r="V5436" s="82">
        <v>43832</v>
      </c>
      <c r="W5436" s="17">
        <v>0</v>
      </c>
      <c r="X5436" s="17" t="str">
        <f t="shared" si="339"/>
        <v>Inactive</v>
      </c>
      <c r="Y5436" s="17" t="s">
        <v>15615</v>
      </c>
      <c r="Z5436" s="17"/>
    </row>
    <row r="5437" spans="1:26" x14ac:dyDescent="0.25">
      <c r="A5437">
        <v>5436</v>
      </c>
      <c r="B5437" s="17" t="s">
        <v>14950</v>
      </c>
      <c r="C5437" s="17">
        <v>3868</v>
      </c>
      <c r="D5437" s="17" t="str">
        <f>INDEX(Hosts!$A:$O,MATCH(Places!$C5437,Hosts!$A:$A,0),MATCH(Places!D$1,Hosts!$1:$1,0))</f>
        <v>Within an hour</v>
      </c>
      <c r="E5437" s="87">
        <f>INDEX(Hosts!$A:$O,MATCH(Places!$C5437,Hosts!$A:$A,0),MATCH(Places!E$1,Hosts!$1:$1,0))</f>
        <v>0.96</v>
      </c>
      <c r="F5437" s="87">
        <f>INDEX(Hosts!$A:$O,MATCH(Places!$C5437,Hosts!$A:$A,0),MATCH(Places!F$1,Hosts!$1:$1,0))</f>
        <v>1</v>
      </c>
      <c r="G5437" s="17" t="str">
        <f>INDEX(Hosts!$A:$O,MATCH(Places!$C5437,Hosts!$A:$A,0),MATCH(Places!G$1,Hosts!$1:$1,0))</f>
        <v>No</v>
      </c>
      <c r="H5437" s="17">
        <v>15</v>
      </c>
      <c r="I5437" s="17" t="str">
        <f>INDEX(Neighborhoods!$A:$C,MATCH(Places!$H5437,Neighborhoods!$A:$A,0),MATCH(Places!I$1,Neighborhoods!$1:$1,0))</f>
        <v>Manhattan</v>
      </c>
      <c r="J5437" s="17" t="str">
        <f>INDEX(Neighborhoods!$A:$C,MATCH(Places!$H5437,Neighborhoods!$A:$A,0),MATCH(Places!J$1,Neighborhoods!$1:$1,0))</f>
        <v>East Village</v>
      </c>
      <c r="K5437" s="17" t="s">
        <v>1</v>
      </c>
      <c r="L5437" s="17" t="str">
        <f t="shared" si="336"/>
        <v>Yes</v>
      </c>
      <c r="M5437" s="17">
        <v>3</v>
      </c>
      <c r="N5437" s="17" t="str" cm="1">
        <f t="array" ref="N5437">_xlfn.IFS(M5437&lt;=2,"Small",M5437&lt;=5,"Medium",M5437&gt;5,"Large")</f>
        <v>Medium</v>
      </c>
      <c r="O5437" s="65">
        <v>59</v>
      </c>
      <c r="P5437" s="87">
        <f t="shared" si="337"/>
        <v>0.03</v>
      </c>
      <c r="Q5437" s="68">
        <v>4.63</v>
      </c>
      <c r="R5437" s="68" t="str" cm="1">
        <f t="array" ref="R5437">_xlfn.SWITCH(ROUND(Q5437,0),5,"Excellent",4,"Good",3,"Ok","Bad")</f>
        <v>Excellent</v>
      </c>
      <c r="S5437" s="17">
        <v>16</v>
      </c>
      <c r="T5437" s="17" t="str">
        <f t="shared" si="338"/>
        <v>No</v>
      </c>
      <c r="U5437" s="82">
        <v>43762</v>
      </c>
      <c r="V5437" s="82">
        <v>44037</v>
      </c>
      <c r="W5437" s="17">
        <v>365</v>
      </c>
      <c r="X5437" s="17" t="str">
        <f t="shared" si="339"/>
        <v>Active</v>
      </c>
      <c r="Y5437" s="17" t="s">
        <v>15616</v>
      </c>
      <c r="Z5437" s="17"/>
    </row>
    <row r="5438" spans="1:26" x14ac:dyDescent="0.25">
      <c r="A5438">
        <v>5437</v>
      </c>
      <c r="B5438" s="17" t="s">
        <v>13120</v>
      </c>
      <c r="C5438" s="17">
        <v>3616</v>
      </c>
      <c r="D5438" s="17" t="str">
        <f>INDEX(Hosts!$A:$O,MATCH(Places!$C5438,Hosts!$A:$A,0),MATCH(Places!D$1,Hosts!$1:$1,0))</f>
        <v>Within an hour</v>
      </c>
      <c r="E5438" s="87">
        <f>INDEX(Hosts!$A:$O,MATCH(Places!$C5438,Hosts!$A:$A,0),MATCH(Places!E$1,Hosts!$1:$1,0))</f>
        <v>1</v>
      </c>
      <c r="F5438" s="87">
        <f>INDEX(Hosts!$A:$O,MATCH(Places!$C5438,Hosts!$A:$A,0),MATCH(Places!F$1,Hosts!$1:$1,0))</f>
        <v>0.93</v>
      </c>
      <c r="G5438" s="17" t="str">
        <f>INDEX(Hosts!$A:$O,MATCH(Places!$C5438,Hosts!$A:$A,0),MATCH(Places!G$1,Hosts!$1:$1,0))</f>
        <v>Yes</v>
      </c>
      <c r="H5438" s="17">
        <v>16</v>
      </c>
      <c r="I5438" s="17" t="str">
        <f>INDEX(Neighborhoods!$A:$C,MATCH(Places!$H5438,Neighborhoods!$A:$A,0),MATCH(Places!I$1,Neighborhoods!$1:$1,0))</f>
        <v>Manhattan</v>
      </c>
      <c r="J5438" s="17" t="str">
        <f>INDEX(Neighborhoods!$A:$C,MATCH(Places!$H5438,Neighborhoods!$A:$A,0),MATCH(Places!J$1,Neighborhoods!$1:$1,0))</f>
        <v>Harlem</v>
      </c>
      <c r="K5438" s="17" t="s">
        <v>11822</v>
      </c>
      <c r="L5438" s="17" t="str">
        <f t="shared" si="336"/>
        <v>No</v>
      </c>
      <c r="M5438" s="17">
        <v>6</v>
      </c>
      <c r="N5438" s="17" t="str" cm="1">
        <f t="array" ref="N5438">_xlfn.IFS(M5438&lt;=2,"Small",M5438&lt;=5,"Medium",M5438&gt;5,"Large")</f>
        <v>Large</v>
      </c>
      <c r="O5438" s="65">
        <v>108</v>
      </c>
      <c r="P5438" s="87">
        <f t="shared" si="337"/>
        <v>0.03</v>
      </c>
      <c r="Q5438" s="68">
        <v>4.9800000000000004</v>
      </c>
      <c r="R5438" s="68" t="str" cm="1">
        <f t="array" ref="R5438">_xlfn.SWITCH(ROUND(Q5438,0),5,"Excellent",4,"Good",3,"Ok","Bad")</f>
        <v>Excellent</v>
      </c>
      <c r="S5438" s="17">
        <v>44</v>
      </c>
      <c r="T5438" s="17" t="str">
        <f t="shared" si="338"/>
        <v>No</v>
      </c>
      <c r="U5438" s="82">
        <v>43769</v>
      </c>
      <c r="V5438" s="82">
        <v>44056</v>
      </c>
      <c r="W5438" s="17">
        <v>124</v>
      </c>
      <c r="X5438" s="17" t="str">
        <f t="shared" si="339"/>
        <v>Active</v>
      </c>
      <c r="Y5438" s="17" t="s">
        <v>15615</v>
      </c>
      <c r="Z5438" s="17"/>
    </row>
    <row r="5439" spans="1:26" x14ac:dyDescent="0.25">
      <c r="A5439">
        <v>5438</v>
      </c>
      <c r="B5439" s="17" t="s">
        <v>13159</v>
      </c>
      <c r="C5439" s="17">
        <v>1099</v>
      </c>
      <c r="D5439" s="17" t="str">
        <f>INDEX(Hosts!$A:$O,MATCH(Places!$C5439,Hosts!$A:$A,0),MATCH(Places!D$1,Hosts!$1:$1,0))</f>
        <v>Within a few hours</v>
      </c>
      <c r="E5439" s="87">
        <f>INDEX(Hosts!$A:$O,MATCH(Places!$C5439,Hosts!$A:$A,0),MATCH(Places!E$1,Hosts!$1:$1,0))</f>
        <v>1</v>
      </c>
      <c r="F5439" s="87">
        <f>INDEX(Hosts!$A:$O,MATCH(Places!$C5439,Hosts!$A:$A,0),MATCH(Places!F$1,Hosts!$1:$1,0))</f>
        <v>0.75</v>
      </c>
      <c r="G5439" s="17" t="str">
        <f>INDEX(Hosts!$A:$O,MATCH(Places!$C5439,Hosts!$A:$A,0),MATCH(Places!G$1,Hosts!$1:$1,0))</f>
        <v>No</v>
      </c>
      <c r="H5439" s="17">
        <v>12</v>
      </c>
      <c r="I5439" s="17" t="str">
        <f>INDEX(Neighborhoods!$A:$C,MATCH(Places!$H5439,Neighborhoods!$A:$A,0),MATCH(Places!I$1,Neighborhoods!$1:$1,0))</f>
        <v>Brooklyn</v>
      </c>
      <c r="J5439" s="17" t="str">
        <f>INDEX(Neighborhoods!$A:$C,MATCH(Places!$H5439,Neighborhoods!$A:$A,0),MATCH(Places!J$1,Neighborhoods!$1:$1,0))</f>
        <v>Williamsburg</v>
      </c>
      <c r="K5439" s="17" t="s">
        <v>11822</v>
      </c>
      <c r="L5439" s="17" t="str">
        <f t="shared" si="336"/>
        <v>No</v>
      </c>
      <c r="M5439" s="17">
        <v>2</v>
      </c>
      <c r="N5439" s="17" t="str" cm="1">
        <f t="array" ref="N5439">_xlfn.IFS(M5439&lt;=2,"Small",M5439&lt;=5,"Medium",M5439&gt;5,"Large")</f>
        <v>Small</v>
      </c>
      <c r="O5439" s="65">
        <v>150</v>
      </c>
      <c r="P5439" s="87">
        <f t="shared" si="337"/>
        <v>0.03</v>
      </c>
      <c r="Q5439" s="68">
        <v>4.88</v>
      </c>
      <c r="R5439" s="68" t="str" cm="1">
        <f t="array" ref="R5439">_xlfn.SWITCH(ROUND(Q5439,0),5,"Excellent",4,"Good",3,"Ok","Bad")</f>
        <v>Excellent</v>
      </c>
      <c r="S5439" s="17">
        <v>8</v>
      </c>
      <c r="T5439" s="17" t="str">
        <f t="shared" si="338"/>
        <v>No</v>
      </c>
      <c r="U5439" s="82">
        <v>44010</v>
      </c>
      <c r="V5439" s="82">
        <v>44045</v>
      </c>
      <c r="W5439" s="17">
        <v>5</v>
      </c>
      <c r="X5439" s="17" t="str">
        <f t="shared" si="339"/>
        <v>Active</v>
      </c>
      <c r="Y5439" s="17" t="s">
        <v>15615</v>
      </c>
      <c r="Z5439" s="17"/>
    </row>
    <row r="5440" spans="1:26" x14ac:dyDescent="0.25">
      <c r="A5440">
        <v>5439</v>
      </c>
      <c r="B5440" s="17" t="s">
        <v>14133</v>
      </c>
      <c r="C5440" s="17">
        <v>2752</v>
      </c>
      <c r="D5440" s="17" t="str">
        <f>INDEX(Hosts!$A:$O,MATCH(Places!$C5440,Hosts!$A:$A,0),MATCH(Places!D$1,Hosts!$1:$1,0))</f>
        <v>Within a day</v>
      </c>
      <c r="E5440" s="87">
        <f>INDEX(Hosts!$A:$O,MATCH(Places!$C5440,Hosts!$A:$A,0),MATCH(Places!E$1,Hosts!$1:$1,0))</f>
        <v>1</v>
      </c>
      <c r="F5440" s="87">
        <f>INDEX(Hosts!$A:$O,MATCH(Places!$C5440,Hosts!$A:$A,0),MATCH(Places!F$1,Hosts!$1:$1,0))</f>
        <v>1</v>
      </c>
      <c r="G5440" s="17" t="str">
        <f>INDEX(Hosts!$A:$O,MATCH(Places!$C5440,Hosts!$A:$A,0),MATCH(Places!G$1,Hosts!$1:$1,0))</f>
        <v>Yes</v>
      </c>
      <c r="H5440" s="17">
        <v>12</v>
      </c>
      <c r="I5440" s="17" t="str">
        <f>INDEX(Neighborhoods!$A:$C,MATCH(Places!$H5440,Neighborhoods!$A:$A,0),MATCH(Places!I$1,Neighborhoods!$1:$1,0))</f>
        <v>Brooklyn</v>
      </c>
      <c r="J5440" s="17" t="str">
        <f>INDEX(Neighborhoods!$A:$C,MATCH(Places!$H5440,Neighborhoods!$A:$A,0),MATCH(Places!J$1,Neighborhoods!$1:$1,0))</f>
        <v>Williamsburg</v>
      </c>
      <c r="K5440" s="17" t="s">
        <v>1</v>
      </c>
      <c r="L5440" s="17" t="str">
        <f t="shared" si="336"/>
        <v>Yes</v>
      </c>
      <c r="M5440" s="17">
        <v>2</v>
      </c>
      <c r="N5440" s="17" t="str" cm="1">
        <f t="array" ref="N5440">_xlfn.IFS(M5440&lt;=2,"Small",M5440&lt;=5,"Medium",M5440&gt;5,"Large")</f>
        <v>Small</v>
      </c>
      <c r="O5440" s="65">
        <v>69</v>
      </c>
      <c r="P5440" s="87">
        <f t="shared" si="337"/>
        <v>0.03</v>
      </c>
      <c r="Q5440" s="68">
        <v>5</v>
      </c>
      <c r="R5440" s="68" t="str" cm="1">
        <f t="array" ref="R5440">_xlfn.SWITCH(ROUND(Q5440,0),5,"Excellent",4,"Good",3,"Ok","Bad")</f>
        <v>Excellent</v>
      </c>
      <c r="S5440" s="17">
        <v>4</v>
      </c>
      <c r="T5440" s="17" t="str">
        <f t="shared" si="338"/>
        <v>No</v>
      </c>
      <c r="U5440" s="82">
        <v>43765</v>
      </c>
      <c r="V5440" s="82">
        <v>43831</v>
      </c>
      <c r="W5440" s="17">
        <v>15</v>
      </c>
      <c r="X5440" s="17" t="str">
        <f t="shared" si="339"/>
        <v>Active</v>
      </c>
      <c r="Y5440" s="17" t="s">
        <v>15616</v>
      </c>
      <c r="Z5440" s="17"/>
    </row>
    <row r="5441" spans="1:26" x14ac:dyDescent="0.25">
      <c r="A5441">
        <v>5440</v>
      </c>
      <c r="B5441" s="17" t="s">
        <v>15008</v>
      </c>
      <c r="C5441" s="17">
        <v>3530</v>
      </c>
      <c r="D5441" s="17" t="str">
        <f>INDEX(Hosts!$A:$O,MATCH(Places!$C5441,Hosts!$A:$A,0),MATCH(Places!D$1,Hosts!$1:$1,0))</f>
        <v>Within an hour</v>
      </c>
      <c r="E5441" s="87">
        <f>INDEX(Hosts!$A:$O,MATCH(Places!$C5441,Hosts!$A:$A,0),MATCH(Places!E$1,Hosts!$1:$1,0))</f>
        <v>1</v>
      </c>
      <c r="F5441" s="87">
        <f>INDEX(Hosts!$A:$O,MATCH(Places!$C5441,Hosts!$A:$A,0),MATCH(Places!F$1,Hosts!$1:$1,0))</f>
        <v>0.44</v>
      </c>
      <c r="G5441" s="17" t="str">
        <f>INDEX(Hosts!$A:$O,MATCH(Places!$C5441,Hosts!$A:$A,0),MATCH(Places!G$1,Hosts!$1:$1,0))</f>
        <v>No</v>
      </c>
      <c r="H5441" s="17">
        <v>18</v>
      </c>
      <c r="I5441" s="17" t="str">
        <f>INDEX(Neighborhoods!$A:$C,MATCH(Places!$H5441,Neighborhoods!$A:$A,0),MATCH(Places!I$1,Neighborhoods!$1:$1,0))</f>
        <v>Manhattan</v>
      </c>
      <c r="J5441" s="17" t="str">
        <f>INDEX(Neighborhoods!$A:$C,MATCH(Places!$H5441,Neighborhoods!$A:$A,0),MATCH(Places!J$1,Neighborhoods!$1:$1,0))</f>
        <v>Midtown</v>
      </c>
      <c r="K5441" s="17" t="s">
        <v>1</v>
      </c>
      <c r="L5441" s="17" t="str">
        <f t="shared" si="336"/>
        <v>Yes</v>
      </c>
      <c r="M5441" s="17">
        <v>1</v>
      </c>
      <c r="N5441" s="17" t="str" cm="1">
        <f t="array" ref="N5441">_xlfn.IFS(M5441&lt;=2,"Small",M5441&lt;=5,"Medium",M5441&gt;5,"Large")</f>
        <v>Small</v>
      </c>
      <c r="O5441" s="65">
        <v>68</v>
      </c>
      <c r="P5441" s="87">
        <f t="shared" si="337"/>
        <v>0.03</v>
      </c>
      <c r="Q5441" s="68">
        <v>5</v>
      </c>
      <c r="R5441" s="68" t="str" cm="1">
        <f t="array" ref="R5441">_xlfn.SWITCH(ROUND(Q5441,0),5,"Excellent",4,"Good",3,"Ok","Bad")</f>
        <v>Excellent</v>
      </c>
      <c r="S5441" s="17">
        <v>3</v>
      </c>
      <c r="T5441" s="17" t="str">
        <f t="shared" si="338"/>
        <v>No</v>
      </c>
      <c r="U5441" s="82">
        <v>43811</v>
      </c>
      <c r="V5441" s="82">
        <v>43846</v>
      </c>
      <c r="W5441" s="17">
        <v>60</v>
      </c>
      <c r="X5441" s="17" t="str">
        <f t="shared" si="339"/>
        <v>Active</v>
      </c>
      <c r="Y5441" s="17" t="s">
        <v>15615</v>
      </c>
      <c r="Z5441" s="17"/>
    </row>
    <row r="5442" spans="1:26" x14ac:dyDescent="0.25">
      <c r="A5442">
        <v>5441</v>
      </c>
      <c r="B5442" s="17" t="s">
        <v>14694</v>
      </c>
      <c r="C5442" s="17">
        <v>3988</v>
      </c>
      <c r="D5442" s="17" t="str">
        <f>INDEX(Hosts!$A:$O,MATCH(Places!$C5442,Hosts!$A:$A,0),MATCH(Places!D$1,Hosts!$1:$1,0))</f>
        <v>Within an hour</v>
      </c>
      <c r="E5442" s="87">
        <f>INDEX(Hosts!$A:$O,MATCH(Places!$C5442,Hosts!$A:$A,0),MATCH(Places!E$1,Hosts!$1:$1,0))</f>
        <v>1</v>
      </c>
      <c r="F5442" s="87">
        <f>INDEX(Hosts!$A:$O,MATCH(Places!$C5442,Hosts!$A:$A,0),MATCH(Places!F$1,Hosts!$1:$1,0))</f>
        <v>0.82</v>
      </c>
      <c r="G5442" s="17" t="str">
        <f>INDEX(Hosts!$A:$O,MATCH(Places!$C5442,Hosts!$A:$A,0),MATCH(Places!G$1,Hosts!$1:$1,0))</f>
        <v>No</v>
      </c>
      <c r="H5442" s="17">
        <v>12</v>
      </c>
      <c r="I5442" s="17" t="str">
        <f>INDEX(Neighborhoods!$A:$C,MATCH(Places!$H5442,Neighborhoods!$A:$A,0),MATCH(Places!I$1,Neighborhoods!$1:$1,0))</f>
        <v>Brooklyn</v>
      </c>
      <c r="J5442" s="17" t="str">
        <f>INDEX(Neighborhoods!$A:$C,MATCH(Places!$H5442,Neighborhoods!$A:$A,0),MATCH(Places!J$1,Neighborhoods!$1:$1,0))</f>
        <v>Williamsburg</v>
      </c>
      <c r="K5442" s="17" t="s">
        <v>11822</v>
      </c>
      <c r="L5442" s="17" t="str">
        <f t="shared" ref="L5442:L5505" si="340">IF(OR(K5442="Private room",K5442="Shared room"),"Yes","No")</f>
        <v>No</v>
      </c>
      <c r="M5442" s="17">
        <v>8</v>
      </c>
      <c r="N5442" s="17" t="str" cm="1">
        <f t="array" ref="N5442">_xlfn.IFS(M5442&lt;=2,"Small",M5442&lt;=5,"Medium",M5442&gt;5,"Large")</f>
        <v>Large</v>
      </c>
      <c r="O5442" s="65">
        <v>249</v>
      </c>
      <c r="P5442" s="87">
        <f t="shared" ref="P5442:P5505" si="341">VLOOKUP(O5442,$AB$1:$AC$5,2)</f>
        <v>0.04</v>
      </c>
      <c r="Q5442" s="68">
        <v>4.59</v>
      </c>
      <c r="R5442" s="68" t="str" cm="1">
        <f t="array" ref="R5442">_xlfn.SWITCH(ROUND(Q5442,0),5,"Excellent",4,"Good",3,"Ok","Bad")</f>
        <v>Excellent</v>
      </c>
      <c r="S5442" s="17">
        <v>22</v>
      </c>
      <c r="T5442" s="17" t="str">
        <f t="shared" ref="T5442:T5505" si="342">IF(AND(Q5442&gt;=4.8,S5442&gt;100),"Yes","No")</f>
        <v>No</v>
      </c>
      <c r="U5442" s="82">
        <v>43773</v>
      </c>
      <c r="V5442" s="82">
        <v>43973</v>
      </c>
      <c r="W5442" s="17">
        <v>348</v>
      </c>
      <c r="X5442" s="17" t="str">
        <f t="shared" ref="X5442:X5505" si="343">IF(W5442&lt;&gt;0,"Active","Inactive")</f>
        <v>Active</v>
      </c>
      <c r="Y5442" s="17" t="s">
        <v>15615</v>
      </c>
      <c r="Z5442" s="17"/>
    </row>
    <row r="5443" spans="1:26" x14ac:dyDescent="0.25">
      <c r="A5443">
        <v>5442</v>
      </c>
      <c r="B5443" s="17" t="s">
        <v>14629</v>
      </c>
      <c r="C5443" s="17">
        <v>4016</v>
      </c>
      <c r="D5443" s="17" t="str">
        <f>INDEX(Hosts!$A:$O,MATCH(Places!$C5443,Hosts!$A:$A,0),MATCH(Places!D$1,Hosts!$1:$1,0))</f>
        <v>Within an hour</v>
      </c>
      <c r="E5443" s="87">
        <f>INDEX(Hosts!$A:$O,MATCH(Places!$C5443,Hosts!$A:$A,0),MATCH(Places!E$1,Hosts!$1:$1,0))</f>
        <v>0.91</v>
      </c>
      <c r="F5443" s="87">
        <f>INDEX(Hosts!$A:$O,MATCH(Places!$C5443,Hosts!$A:$A,0),MATCH(Places!F$1,Hosts!$1:$1,0))</f>
        <v>0.96</v>
      </c>
      <c r="G5443" s="17" t="str">
        <f>INDEX(Hosts!$A:$O,MATCH(Places!$C5443,Hosts!$A:$A,0),MATCH(Places!G$1,Hosts!$1:$1,0))</f>
        <v>No</v>
      </c>
      <c r="H5443" s="17">
        <v>9</v>
      </c>
      <c r="I5443" s="17" t="str">
        <f>INDEX(Neighborhoods!$A:$C,MATCH(Places!$H5443,Neighborhoods!$A:$A,0),MATCH(Places!I$1,Neighborhoods!$1:$1,0))</f>
        <v>Brooklyn</v>
      </c>
      <c r="J5443" s="17" t="str">
        <f>INDEX(Neighborhoods!$A:$C,MATCH(Places!$H5443,Neighborhoods!$A:$A,0),MATCH(Places!J$1,Neighborhoods!$1:$1,0))</f>
        <v>Crown Heights</v>
      </c>
      <c r="K5443" s="17" t="s">
        <v>1</v>
      </c>
      <c r="L5443" s="17" t="str">
        <f t="shared" si="340"/>
        <v>Yes</v>
      </c>
      <c r="M5443" s="17">
        <v>3</v>
      </c>
      <c r="N5443" s="17" t="str" cm="1">
        <f t="array" ref="N5443">_xlfn.IFS(M5443&lt;=2,"Small",M5443&lt;=5,"Medium",M5443&gt;5,"Large")</f>
        <v>Medium</v>
      </c>
      <c r="O5443" s="65">
        <v>55</v>
      </c>
      <c r="P5443" s="87">
        <f t="shared" si="341"/>
        <v>0.03</v>
      </c>
      <c r="Q5443" s="68">
        <v>3.97</v>
      </c>
      <c r="R5443" s="68" t="str" cm="1">
        <f t="array" ref="R5443">_xlfn.SWITCH(ROUND(Q5443,0),5,"Excellent",4,"Good",3,"Ok","Bad")</f>
        <v>Good</v>
      </c>
      <c r="S5443" s="17">
        <v>30</v>
      </c>
      <c r="T5443" s="17" t="str">
        <f t="shared" si="342"/>
        <v>No</v>
      </c>
      <c r="U5443" s="82">
        <v>43767</v>
      </c>
      <c r="V5443" s="82">
        <v>44015</v>
      </c>
      <c r="W5443" s="17">
        <v>365</v>
      </c>
      <c r="X5443" s="17" t="str">
        <f t="shared" si="343"/>
        <v>Active</v>
      </c>
      <c r="Y5443" s="17" t="s">
        <v>15616</v>
      </c>
      <c r="Z5443" s="17"/>
    </row>
    <row r="5444" spans="1:26" x14ac:dyDescent="0.25">
      <c r="A5444">
        <v>5443</v>
      </c>
      <c r="B5444" s="17" t="s">
        <v>15027</v>
      </c>
      <c r="C5444" s="17">
        <v>3723</v>
      </c>
      <c r="D5444" s="17" t="str">
        <f>INDEX(Hosts!$A:$O,MATCH(Places!$C5444,Hosts!$A:$A,0),MATCH(Places!D$1,Hosts!$1:$1,0))</f>
        <v>Within a day</v>
      </c>
      <c r="E5444" s="87">
        <f>INDEX(Hosts!$A:$O,MATCH(Places!$C5444,Hosts!$A:$A,0),MATCH(Places!E$1,Hosts!$1:$1,0))</f>
        <v>1</v>
      </c>
      <c r="F5444" s="87">
        <f>INDEX(Hosts!$A:$O,MATCH(Places!$C5444,Hosts!$A:$A,0),MATCH(Places!F$1,Hosts!$1:$1,0))</f>
        <v>0.94</v>
      </c>
      <c r="G5444" s="17" t="str">
        <f>INDEX(Hosts!$A:$O,MATCH(Places!$C5444,Hosts!$A:$A,0),MATCH(Places!G$1,Hosts!$1:$1,0))</f>
        <v>Yes</v>
      </c>
      <c r="H5444" s="17">
        <v>15</v>
      </c>
      <c r="I5444" s="17" t="str">
        <f>INDEX(Neighborhoods!$A:$C,MATCH(Places!$H5444,Neighborhoods!$A:$A,0),MATCH(Places!I$1,Neighborhoods!$1:$1,0))</f>
        <v>Manhattan</v>
      </c>
      <c r="J5444" s="17" t="str">
        <f>INDEX(Neighborhoods!$A:$C,MATCH(Places!$H5444,Neighborhoods!$A:$A,0),MATCH(Places!J$1,Neighborhoods!$1:$1,0))</f>
        <v>East Village</v>
      </c>
      <c r="K5444" s="17" t="s">
        <v>1</v>
      </c>
      <c r="L5444" s="17" t="str">
        <f t="shared" si="340"/>
        <v>Yes</v>
      </c>
      <c r="M5444" s="17">
        <v>2</v>
      </c>
      <c r="N5444" s="17" t="str" cm="1">
        <f t="array" ref="N5444">_xlfn.IFS(M5444&lt;=2,"Small",M5444&lt;=5,"Medium",M5444&gt;5,"Large")</f>
        <v>Small</v>
      </c>
      <c r="O5444" s="65">
        <v>129</v>
      </c>
      <c r="P5444" s="87">
        <f t="shared" si="341"/>
        <v>0.03</v>
      </c>
      <c r="Q5444" s="68">
        <v>5</v>
      </c>
      <c r="R5444" s="68" t="str" cm="1">
        <f t="array" ref="R5444">_xlfn.SWITCH(ROUND(Q5444,0),5,"Excellent",4,"Good",3,"Ok","Bad")</f>
        <v>Excellent</v>
      </c>
      <c r="S5444" s="17">
        <v>7</v>
      </c>
      <c r="T5444" s="17" t="str">
        <f t="shared" si="342"/>
        <v>No</v>
      </c>
      <c r="U5444" s="82">
        <v>43781</v>
      </c>
      <c r="V5444" s="82">
        <v>43900</v>
      </c>
      <c r="W5444" s="17">
        <v>90</v>
      </c>
      <c r="X5444" s="17" t="str">
        <f t="shared" si="343"/>
        <v>Active</v>
      </c>
      <c r="Y5444" s="17" t="s">
        <v>15616</v>
      </c>
      <c r="Z5444" s="17"/>
    </row>
    <row r="5445" spans="1:26" x14ac:dyDescent="0.25">
      <c r="A5445">
        <v>5444</v>
      </c>
      <c r="B5445" s="17" t="s">
        <v>13304</v>
      </c>
      <c r="C5445" s="17">
        <v>3969</v>
      </c>
      <c r="D5445" s="17" t="str">
        <f>INDEX(Hosts!$A:$O,MATCH(Places!$C5445,Hosts!$A:$A,0),MATCH(Places!D$1,Hosts!$1:$1,0))</f>
        <v>Within a few hours</v>
      </c>
      <c r="E5445" s="87">
        <f>INDEX(Hosts!$A:$O,MATCH(Places!$C5445,Hosts!$A:$A,0),MATCH(Places!E$1,Hosts!$1:$1,0))</f>
        <v>1</v>
      </c>
      <c r="F5445" s="87">
        <f>INDEX(Hosts!$A:$O,MATCH(Places!$C5445,Hosts!$A:$A,0),MATCH(Places!F$1,Hosts!$1:$1,0))</f>
        <v>0.68</v>
      </c>
      <c r="G5445" s="17" t="str">
        <f>INDEX(Hosts!$A:$O,MATCH(Places!$C5445,Hosts!$A:$A,0),MATCH(Places!G$1,Hosts!$1:$1,0))</f>
        <v>No</v>
      </c>
      <c r="H5445" s="17">
        <v>14</v>
      </c>
      <c r="I5445" s="17" t="str">
        <f>INDEX(Neighborhoods!$A:$C,MATCH(Places!$H5445,Neighborhoods!$A:$A,0),MATCH(Places!I$1,Neighborhoods!$1:$1,0))</f>
        <v>Manhattan</v>
      </c>
      <c r="J5445" s="17" t="str">
        <f>INDEX(Neighborhoods!$A:$C,MATCH(Places!$H5445,Neighborhoods!$A:$A,0),MATCH(Places!J$1,Neighborhoods!$1:$1,0))</f>
        <v>East Harlem</v>
      </c>
      <c r="K5445" s="17" t="s">
        <v>1</v>
      </c>
      <c r="L5445" s="17" t="str">
        <f t="shared" si="340"/>
        <v>Yes</v>
      </c>
      <c r="M5445" s="17">
        <v>2</v>
      </c>
      <c r="N5445" s="17" t="str" cm="1">
        <f t="array" ref="N5445">_xlfn.IFS(M5445&lt;=2,"Small",M5445&lt;=5,"Medium",M5445&gt;5,"Large")</f>
        <v>Small</v>
      </c>
      <c r="O5445" s="65">
        <v>45</v>
      </c>
      <c r="P5445" s="87">
        <f t="shared" si="341"/>
        <v>0.03</v>
      </c>
      <c r="Q5445" s="68">
        <v>4.67</v>
      </c>
      <c r="R5445" s="68" t="str" cm="1">
        <f t="array" ref="R5445">_xlfn.SWITCH(ROUND(Q5445,0),5,"Excellent",4,"Good",3,"Ok","Bad")</f>
        <v>Excellent</v>
      </c>
      <c r="S5445" s="17">
        <v>3</v>
      </c>
      <c r="T5445" s="17" t="str">
        <f t="shared" si="342"/>
        <v>No</v>
      </c>
      <c r="U5445" s="82">
        <v>43792</v>
      </c>
      <c r="V5445" s="82">
        <v>43951</v>
      </c>
      <c r="W5445" s="17">
        <v>74</v>
      </c>
      <c r="X5445" s="17" t="str">
        <f t="shared" si="343"/>
        <v>Active</v>
      </c>
      <c r="Y5445" s="17" t="s">
        <v>15615</v>
      </c>
      <c r="Z5445" s="17"/>
    </row>
    <row r="5446" spans="1:26" x14ac:dyDescent="0.25">
      <c r="A5446">
        <v>5445</v>
      </c>
      <c r="B5446" s="17" t="s">
        <v>15458</v>
      </c>
      <c r="C5446" s="17">
        <v>3238</v>
      </c>
      <c r="D5446" s="17" t="str">
        <f>INDEX(Hosts!$A:$O,MATCH(Places!$C5446,Hosts!$A:$A,0),MATCH(Places!D$1,Hosts!$1:$1,0))</f>
        <v>Within a day</v>
      </c>
      <c r="E5446" s="87">
        <f>INDEX(Hosts!$A:$O,MATCH(Places!$C5446,Hosts!$A:$A,0),MATCH(Places!E$1,Hosts!$1:$1,0))</f>
        <v>1</v>
      </c>
      <c r="F5446" s="87">
        <f>INDEX(Hosts!$A:$O,MATCH(Places!$C5446,Hosts!$A:$A,0),MATCH(Places!F$1,Hosts!$1:$1,0))</f>
        <v>0.62</v>
      </c>
      <c r="G5446" s="17" t="str">
        <f>INDEX(Hosts!$A:$O,MATCH(Places!$C5446,Hosts!$A:$A,0),MATCH(Places!G$1,Hosts!$1:$1,0))</f>
        <v>No</v>
      </c>
      <c r="H5446" s="17">
        <v>14</v>
      </c>
      <c r="I5446" s="17" t="str">
        <f>INDEX(Neighborhoods!$A:$C,MATCH(Places!$H5446,Neighborhoods!$A:$A,0),MATCH(Places!I$1,Neighborhoods!$1:$1,0))</f>
        <v>Manhattan</v>
      </c>
      <c r="J5446" s="17" t="str">
        <f>INDEX(Neighborhoods!$A:$C,MATCH(Places!$H5446,Neighborhoods!$A:$A,0),MATCH(Places!J$1,Neighborhoods!$1:$1,0))</f>
        <v>East Harlem</v>
      </c>
      <c r="K5446" s="17" t="s">
        <v>11822</v>
      </c>
      <c r="L5446" s="17" t="str">
        <f t="shared" si="340"/>
        <v>No</v>
      </c>
      <c r="M5446" s="17">
        <v>2</v>
      </c>
      <c r="N5446" s="17" t="str" cm="1">
        <f t="array" ref="N5446">_xlfn.IFS(M5446&lt;=2,"Small",M5446&lt;=5,"Medium",M5446&gt;5,"Large")</f>
        <v>Small</v>
      </c>
      <c r="O5446" s="65">
        <v>140</v>
      </c>
      <c r="P5446" s="87">
        <f t="shared" si="341"/>
        <v>0.03</v>
      </c>
      <c r="Q5446" s="68">
        <v>4.7</v>
      </c>
      <c r="R5446" s="68" t="str" cm="1">
        <f t="array" ref="R5446">_xlfn.SWITCH(ROUND(Q5446,0),5,"Excellent",4,"Good",3,"Ok","Bad")</f>
        <v>Excellent</v>
      </c>
      <c r="S5446" s="17">
        <v>10</v>
      </c>
      <c r="T5446" s="17" t="str">
        <f t="shared" si="342"/>
        <v>No</v>
      </c>
      <c r="U5446" s="82">
        <v>43772</v>
      </c>
      <c r="V5446" s="82">
        <v>43871</v>
      </c>
      <c r="W5446" s="17">
        <v>334</v>
      </c>
      <c r="X5446" s="17" t="str">
        <f t="shared" si="343"/>
        <v>Active</v>
      </c>
      <c r="Y5446" s="17" t="s">
        <v>15615</v>
      </c>
      <c r="Z5446" s="17"/>
    </row>
    <row r="5447" spans="1:26" x14ac:dyDescent="0.25">
      <c r="A5447">
        <v>5446</v>
      </c>
      <c r="B5447" s="17" t="s">
        <v>15191</v>
      </c>
      <c r="C5447" s="17">
        <v>573</v>
      </c>
      <c r="D5447" s="17" t="str">
        <f>INDEX(Hosts!$A:$O,MATCH(Places!$C5447,Hosts!$A:$A,0),MATCH(Places!D$1,Hosts!$1:$1,0))</f>
        <v>Within an hour</v>
      </c>
      <c r="E5447" s="87">
        <f>INDEX(Hosts!$A:$O,MATCH(Places!$C5447,Hosts!$A:$A,0),MATCH(Places!E$1,Hosts!$1:$1,0))</f>
        <v>1</v>
      </c>
      <c r="F5447" s="87">
        <f>INDEX(Hosts!$A:$O,MATCH(Places!$C5447,Hosts!$A:$A,0),MATCH(Places!F$1,Hosts!$1:$1,0))</f>
        <v>0.99</v>
      </c>
      <c r="G5447" s="17" t="str">
        <f>INDEX(Hosts!$A:$O,MATCH(Places!$C5447,Hosts!$A:$A,0),MATCH(Places!G$1,Hosts!$1:$1,0))</f>
        <v>Yes</v>
      </c>
      <c r="H5447" s="17">
        <v>7</v>
      </c>
      <c r="I5447" s="17" t="str">
        <f>INDEX(Neighborhoods!$A:$C,MATCH(Places!$H5447,Neighborhoods!$A:$A,0),MATCH(Places!I$1,Neighborhoods!$1:$1,0))</f>
        <v>Brooklyn</v>
      </c>
      <c r="J5447" s="17" t="str">
        <f>INDEX(Neighborhoods!$A:$C,MATCH(Places!$H5447,Neighborhoods!$A:$A,0),MATCH(Places!J$1,Neighborhoods!$1:$1,0))</f>
        <v>Bedford-Stuyvesant</v>
      </c>
      <c r="K5447" s="17" t="s">
        <v>1</v>
      </c>
      <c r="L5447" s="17" t="str">
        <f t="shared" si="340"/>
        <v>Yes</v>
      </c>
      <c r="M5447" s="17">
        <v>1</v>
      </c>
      <c r="N5447" s="17" t="str" cm="1">
        <f t="array" ref="N5447">_xlfn.IFS(M5447&lt;=2,"Small",M5447&lt;=5,"Medium",M5447&gt;5,"Large")</f>
        <v>Small</v>
      </c>
      <c r="O5447" s="65">
        <v>60</v>
      </c>
      <c r="P5447" s="87">
        <f t="shared" si="341"/>
        <v>0.03</v>
      </c>
      <c r="Q5447" s="68">
        <v>4.83</v>
      </c>
      <c r="R5447" s="68" t="str" cm="1">
        <f t="array" ref="R5447">_xlfn.SWITCH(ROUND(Q5447,0),5,"Excellent",4,"Good",3,"Ok","Bad")</f>
        <v>Excellent</v>
      </c>
      <c r="S5447" s="17">
        <v>6</v>
      </c>
      <c r="T5447" s="17" t="str">
        <f t="shared" si="342"/>
        <v>No</v>
      </c>
      <c r="U5447" s="82">
        <v>43832</v>
      </c>
      <c r="V5447" s="82">
        <v>44052</v>
      </c>
      <c r="W5447" s="17">
        <v>342</v>
      </c>
      <c r="X5447" s="17" t="str">
        <f t="shared" si="343"/>
        <v>Active</v>
      </c>
      <c r="Y5447" s="17" t="s">
        <v>15616</v>
      </c>
      <c r="Z5447" s="17"/>
    </row>
    <row r="5448" spans="1:26" x14ac:dyDescent="0.25">
      <c r="A5448">
        <v>5447</v>
      </c>
      <c r="B5448" s="17" t="s">
        <v>13498</v>
      </c>
      <c r="C5448" s="17">
        <v>3506</v>
      </c>
      <c r="D5448" s="17" t="str">
        <f>INDEX(Hosts!$A:$O,MATCH(Places!$C5448,Hosts!$A:$A,0),MATCH(Places!D$1,Hosts!$1:$1,0))</f>
        <v>Within a day</v>
      </c>
      <c r="E5448" s="87">
        <f>INDEX(Hosts!$A:$O,MATCH(Places!$C5448,Hosts!$A:$A,0),MATCH(Places!E$1,Hosts!$1:$1,0))</f>
        <v>1</v>
      </c>
      <c r="F5448" s="87">
        <f>INDEX(Hosts!$A:$O,MATCH(Places!$C5448,Hosts!$A:$A,0),MATCH(Places!F$1,Hosts!$1:$1,0))</f>
        <v>0.82</v>
      </c>
      <c r="G5448" s="17" t="str">
        <f>INDEX(Hosts!$A:$O,MATCH(Places!$C5448,Hosts!$A:$A,0),MATCH(Places!G$1,Hosts!$1:$1,0))</f>
        <v>Yes</v>
      </c>
      <c r="H5448" s="17">
        <v>12</v>
      </c>
      <c r="I5448" s="17" t="str">
        <f>INDEX(Neighborhoods!$A:$C,MATCH(Places!$H5448,Neighborhoods!$A:$A,0),MATCH(Places!I$1,Neighborhoods!$1:$1,0))</f>
        <v>Brooklyn</v>
      </c>
      <c r="J5448" s="17" t="str">
        <f>INDEX(Neighborhoods!$A:$C,MATCH(Places!$H5448,Neighborhoods!$A:$A,0),MATCH(Places!J$1,Neighborhoods!$1:$1,0))</f>
        <v>Williamsburg</v>
      </c>
      <c r="K5448" s="17" t="s">
        <v>1</v>
      </c>
      <c r="L5448" s="17" t="str">
        <f t="shared" si="340"/>
        <v>Yes</v>
      </c>
      <c r="M5448" s="17">
        <v>2</v>
      </c>
      <c r="N5448" s="17" t="str" cm="1">
        <f t="array" ref="N5448">_xlfn.IFS(M5448&lt;=2,"Small",M5448&lt;=5,"Medium",M5448&gt;5,"Large")</f>
        <v>Small</v>
      </c>
      <c r="O5448" s="65">
        <v>66</v>
      </c>
      <c r="P5448" s="87">
        <f t="shared" si="341"/>
        <v>0.03</v>
      </c>
      <c r="Q5448" s="68">
        <v>4.8899999999999997</v>
      </c>
      <c r="R5448" s="68" t="str" cm="1">
        <f t="array" ref="R5448">_xlfn.SWITCH(ROUND(Q5448,0),5,"Excellent",4,"Good",3,"Ok","Bad")</f>
        <v>Excellent</v>
      </c>
      <c r="S5448" s="17">
        <v>18</v>
      </c>
      <c r="T5448" s="17" t="str">
        <f t="shared" si="342"/>
        <v>No</v>
      </c>
      <c r="U5448" s="82">
        <v>43765</v>
      </c>
      <c r="V5448" s="82">
        <v>44049</v>
      </c>
      <c r="W5448" s="17">
        <v>84</v>
      </c>
      <c r="X5448" s="17" t="str">
        <f t="shared" si="343"/>
        <v>Active</v>
      </c>
      <c r="Y5448" s="17" t="s">
        <v>15615</v>
      </c>
      <c r="Z5448" s="17"/>
    </row>
    <row r="5449" spans="1:26" x14ac:dyDescent="0.25">
      <c r="A5449">
        <v>5448</v>
      </c>
      <c r="B5449" s="17" t="s">
        <v>15130</v>
      </c>
      <c r="C5449" s="17">
        <v>4033</v>
      </c>
      <c r="D5449" s="17" t="str">
        <f>INDEX(Hosts!$A:$O,MATCH(Places!$C5449,Hosts!$A:$A,0),MATCH(Places!D$1,Hosts!$1:$1,0))</f>
        <v>Within an hour</v>
      </c>
      <c r="E5449" s="87">
        <f>INDEX(Hosts!$A:$O,MATCH(Places!$C5449,Hosts!$A:$A,0),MATCH(Places!E$1,Hosts!$1:$1,0))</f>
        <v>1</v>
      </c>
      <c r="F5449" s="87">
        <f>INDEX(Hosts!$A:$O,MATCH(Places!$C5449,Hosts!$A:$A,0),MATCH(Places!F$1,Hosts!$1:$1,0))</f>
        <v>1</v>
      </c>
      <c r="G5449" s="17" t="str">
        <f>INDEX(Hosts!$A:$O,MATCH(Places!$C5449,Hosts!$A:$A,0),MATCH(Places!G$1,Hosts!$1:$1,0))</f>
        <v>No</v>
      </c>
      <c r="H5449" s="17">
        <v>17</v>
      </c>
      <c r="I5449" s="17" t="str">
        <f>INDEX(Neighborhoods!$A:$C,MATCH(Places!$H5449,Neighborhoods!$A:$A,0),MATCH(Places!I$1,Neighborhoods!$1:$1,0))</f>
        <v>Manhattan</v>
      </c>
      <c r="J5449" s="17" t="str">
        <f>INDEX(Neighborhoods!$A:$C,MATCH(Places!$H5449,Neighborhoods!$A:$A,0),MATCH(Places!J$1,Neighborhoods!$1:$1,0))</f>
        <v>Hell's Kitchen</v>
      </c>
      <c r="K5449" s="17" t="s">
        <v>11822</v>
      </c>
      <c r="L5449" s="17" t="str">
        <f t="shared" si="340"/>
        <v>No</v>
      </c>
      <c r="M5449" s="17">
        <v>5</v>
      </c>
      <c r="N5449" s="17" t="str" cm="1">
        <f t="array" ref="N5449">_xlfn.IFS(M5449&lt;=2,"Small",M5449&lt;=5,"Medium",M5449&gt;5,"Large")</f>
        <v>Medium</v>
      </c>
      <c r="O5449" s="65">
        <v>296</v>
      </c>
      <c r="P5449" s="87">
        <f t="shared" si="341"/>
        <v>0.04</v>
      </c>
      <c r="Q5449" s="68">
        <v>4.84</v>
      </c>
      <c r="R5449" s="68" t="str" cm="1">
        <f t="array" ref="R5449">_xlfn.SWITCH(ROUND(Q5449,0),5,"Excellent",4,"Good",3,"Ok","Bad")</f>
        <v>Excellent</v>
      </c>
      <c r="S5449" s="17">
        <v>19</v>
      </c>
      <c r="T5449" s="17" t="str">
        <f t="shared" si="342"/>
        <v>No</v>
      </c>
      <c r="U5449" s="82">
        <v>43768</v>
      </c>
      <c r="V5449" s="82">
        <v>44035</v>
      </c>
      <c r="W5449" s="17">
        <v>134</v>
      </c>
      <c r="X5449" s="17" t="str">
        <f t="shared" si="343"/>
        <v>Active</v>
      </c>
      <c r="Y5449" s="17" t="s">
        <v>15615</v>
      </c>
      <c r="Z5449" s="17"/>
    </row>
    <row r="5450" spans="1:26" x14ac:dyDescent="0.25">
      <c r="A5450">
        <v>5449</v>
      </c>
      <c r="B5450" s="17" t="s">
        <v>13916</v>
      </c>
      <c r="C5450" s="17">
        <v>4006</v>
      </c>
      <c r="D5450" s="17" t="str">
        <f>INDEX(Hosts!$A:$O,MATCH(Places!$C5450,Hosts!$A:$A,0),MATCH(Places!D$1,Hosts!$1:$1,0))</f>
        <v>Within an hour</v>
      </c>
      <c r="E5450" s="87">
        <f>INDEX(Hosts!$A:$O,MATCH(Places!$C5450,Hosts!$A:$A,0),MATCH(Places!E$1,Hosts!$1:$1,0))</f>
        <v>1</v>
      </c>
      <c r="F5450" s="87">
        <f>INDEX(Hosts!$A:$O,MATCH(Places!$C5450,Hosts!$A:$A,0),MATCH(Places!F$1,Hosts!$1:$1,0))</f>
        <v>1</v>
      </c>
      <c r="G5450" s="17" t="str">
        <f>INDEX(Hosts!$A:$O,MATCH(Places!$C5450,Hosts!$A:$A,0),MATCH(Places!G$1,Hosts!$1:$1,0))</f>
        <v>No</v>
      </c>
      <c r="H5450" s="17">
        <v>20</v>
      </c>
      <c r="I5450" s="17" t="str">
        <f>INDEX(Neighborhoods!$A:$C,MATCH(Places!$H5450,Neighborhoods!$A:$A,0),MATCH(Places!I$1,Neighborhoods!$1:$1,0))</f>
        <v>Manhattan</v>
      </c>
      <c r="J5450" s="17" t="str">
        <f>INDEX(Neighborhoods!$A:$C,MATCH(Places!$H5450,Neighborhoods!$A:$A,0),MATCH(Places!J$1,Neighborhoods!$1:$1,0))</f>
        <v>Upper West Side</v>
      </c>
      <c r="K5450" s="17" t="s">
        <v>11822</v>
      </c>
      <c r="L5450" s="17" t="str">
        <f t="shared" si="340"/>
        <v>No</v>
      </c>
      <c r="M5450" s="17">
        <v>6</v>
      </c>
      <c r="N5450" s="17" t="str" cm="1">
        <f t="array" ref="N5450">_xlfn.IFS(M5450&lt;=2,"Small",M5450&lt;=5,"Medium",M5450&gt;5,"Large")</f>
        <v>Large</v>
      </c>
      <c r="O5450" s="65">
        <v>175</v>
      </c>
      <c r="P5450" s="87">
        <f t="shared" si="341"/>
        <v>0.03</v>
      </c>
      <c r="Q5450" s="68">
        <v>4.33</v>
      </c>
      <c r="R5450" s="68" t="str" cm="1">
        <f t="array" ref="R5450">_xlfn.SWITCH(ROUND(Q5450,0),5,"Excellent",4,"Good",3,"Ok","Bad")</f>
        <v>Good</v>
      </c>
      <c r="S5450" s="17">
        <v>3</v>
      </c>
      <c r="T5450" s="17" t="str">
        <f t="shared" si="342"/>
        <v>No</v>
      </c>
      <c r="U5450" s="82">
        <v>43808</v>
      </c>
      <c r="V5450" s="82">
        <v>43933</v>
      </c>
      <c r="W5450" s="17">
        <v>136</v>
      </c>
      <c r="X5450" s="17" t="str">
        <f t="shared" si="343"/>
        <v>Active</v>
      </c>
      <c r="Y5450" s="17" t="s">
        <v>15615</v>
      </c>
      <c r="Z5450" s="17"/>
    </row>
    <row r="5451" spans="1:26" x14ac:dyDescent="0.25">
      <c r="A5451">
        <v>5450</v>
      </c>
      <c r="B5451" s="17" t="s">
        <v>14305</v>
      </c>
      <c r="C5451" s="17">
        <v>4000</v>
      </c>
      <c r="D5451" s="17" t="str">
        <f>INDEX(Hosts!$A:$O,MATCH(Places!$C5451,Hosts!$A:$A,0),MATCH(Places!D$1,Hosts!$1:$1,0))</f>
        <v>Within an hour</v>
      </c>
      <c r="E5451" s="87">
        <f>INDEX(Hosts!$A:$O,MATCH(Places!$C5451,Hosts!$A:$A,0),MATCH(Places!E$1,Hosts!$1:$1,0))</f>
        <v>0.67</v>
      </c>
      <c r="F5451" s="87">
        <f>INDEX(Hosts!$A:$O,MATCH(Places!$C5451,Hosts!$A:$A,0),MATCH(Places!F$1,Hosts!$1:$1,0))</f>
        <v>0.95</v>
      </c>
      <c r="G5451" s="17" t="str">
        <f>INDEX(Hosts!$A:$O,MATCH(Places!$C5451,Hosts!$A:$A,0),MATCH(Places!G$1,Hosts!$1:$1,0))</f>
        <v>No</v>
      </c>
      <c r="H5451" s="17">
        <v>21</v>
      </c>
      <c r="I5451" s="17" t="str">
        <f>INDEX(Neighborhoods!$A:$C,MATCH(Places!$H5451,Neighborhoods!$A:$A,0),MATCH(Places!I$1,Neighborhoods!$1:$1,0))</f>
        <v>Queens</v>
      </c>
      <c r="J5451" s="17" t="str">
        <f>INDEX(Neighborhoods!$A:$C,MATCH(Places!$H5451,Neighborhoods!$A:$A,0),MATCH(Places!J$1,Neighborhoods!$1:$1,0))</f>
        <v>Astoria</v>
      </c>
      <c r="K5451" s="17" t="s">
        <v>1</v>
      </c>
      <c r="L5451" s="17" t="str">
        <f t="shared" si="340"/>
        <v>Yes</v>
      </c>
      <c r="M5451" s="17">
        <v>2</v>
      </c>
      <c r="N5451" s="17" t="str" cm="1">
        <f t="array" ref="N5451">_xlfn.IFS(M5451&lt;=2,"Small",M5451&lt;=5,"Medium",M5451&gt;5,"Large")</f>
        <v>Small</v>
      </c>
      <c r="O5451" s="65">
        <v>75</v>
      </c>
      <c r="P5451" s="87">
        <f t="shared" si="341"/>
        <v>0.03</v>
      </c>
      <c r="Q5451" s="68">
        <v>5</v>
      </c>
      <c r="R5451" s="68" t="str" cm="1">
        <f t="array" ref="R5451">_xlfn.SWITCH(ROUND(Q5451,0),5,"Excellent",4,"Good",3,"Ok","Bad")</f>
        <v>Excellent</v>
      </c>
      <c r="S5451" s="17">
        <v>3</v>
      </c>
      <c r="T5451" s="17" t="str">
        <f t="shared" si="342"/>
        <v>No</v>
      </c>
      <c r="U5451" s="82">
        <v>43819</v>
      </c>
      <c r="V5451" s="82">
        <v>43968</v>
      </c>
      <c r="W5451" s="17">
        <v>364</v>
      </c>
      <c r="X5451" s="17" t="str">
        <f t="shared" si="343"/>
        <v>Active</v>
      </c>
      <c r="Y5451" s="17" t="s">
        <v>15615</v>
      </c>
      <c r="Z5451" s="17"/>
    </row>
    <row r="5452" spans="1:26" x14ac:dyDescent="0.25">
      <c r="A5452">
        <v>5451</v>
      </c>
      <c r="B5452" s="17" t="s">
        <v>15202</v>
      </c>
      <c r="C5452" s="17">
        <v>116</v>
      </c>
      <c r="D5452" s="17" t="str">
        <f>INDEX(Hosts!$A:$O,MATCH(Places!$C5452,Hosts!$A:$A,0),MATCH(Places!D$1,Hosts!$1:$1,0))</f>
        <v>Within an hour</v>
      </c>
      <c r="E5452" s="87">
        <f>INDEX(Hosts!$A:$O,MATCH(Places!$C5452,Hosts!$A:$A,0),MATCH(Places!E$1,Hosts!$1:$1,0))</f>
        <v>1</v>
      </c>
      <c r="F5452" s="87">
        <f>INDEX(Hosts!$A:$O,MATCH(Places!$C5452,Hosts!$A:$A,0),MATCH(Places!F$1,Hosts!$1:$1,0))</f>
        <v>0.95</v>
      </c>
      <c r="G5452" s="17" t="str">
        <f>INDEX(Hosts!$A:$O,MATCH(Places!$C5452,Hosts!$A:$A,0),MATCH(Places!G$1,Hosts!$1:$1,0))</f>
        <v>No</v>
      </c>
      <c r="H5452" s="17">
        <v>11</v>
      </c>
      <c r="I5452" s="17" t="str">
        <f>INDEX(Neighborhoods!$A:$C,MATCH(Places!$H5452,Neighborhoods!$A:$A,0),MATCH(Places!I$1,Neighborhoods!$1:$1,0))</f>
        <v>Brooklyn</v>
      </c>
      <c r="J5452" s="17" t="str">
        <f>INDEX(Neighborhoods!$A:$C,MATCH(Places!$H5452,Neighborhoods!$A:$A,0),MATCH(Places!J$1,Neighborhoods!$1:$1,0))</f>
        <v>Greenpoint</v>
      </c>
      <c r="K5452" s="17" t="s">
        <v>11822</v>
      </c>
      <c r="L5452" s="17" t="str">
        <f t="shared" si="340"/>
        <v>No</v>
      </c>
      <c r="M5452" s="17">
        <v>2</v>
      </c>
      <c r="N5452" s="17" t="str" cm="1">
        <f t="array" ref="N5452">_xlfn.IFS(M5452&lt;=2,"Small",M5452&lt;=5,"Medium",M5452&gt;5,"Large")</f>
        <v>Small</v>
      </c>
      <c r="O5452" s="65">
        <v>125</v>
      </c>
      <c r="P5452" s="87">
        <f t="shared" si="341"/>
        <v>0.03</v>
      </c>
      <c r="Q5452" s="68">
        <v>5</v>
      </c>
      <c r="R5452" s="68" t="str" cm="1">
        <f t="array" ref="R5452">_xlfn.SWITCH(ROUND(Q5452,0),5,"Excellent",4,"Good",3,"Ok","Bad")</f>
        <v>Excellent</v>
      </c>
      <c r="S5452" s="17">
        <v>5</v>
      </c>
      <c r="T5452" s="17" t="str">
        <f t="shared" si="342"/>
        <v>No</v>
      </c>
      <c r="U5452" s="82">
        <v>43814</v>
      </c>
      <c r="V5452" s="82">
        <v>44003</v>
      </c>
      <c r="W5452" s="17">
        <v>0</v>
      </c>
      <c r="X5452" s="17" t="str">
        <f t="shared" si="343"/>
        <v>Inactive</v>
      </c>
      <c r="Y5452" s="17" t="s">
        <v>15616</v>
      </c>
      <c r="Z5452" s="17"/>
    </row>
    <row r="5453" spans="1:26" x14ac:dyDescent="0.25">
      <c r="A5453">
        <v>5452</v>
      </c>
      <c r="B5453" s="17" t="s">
        <v>13363</v>
      </c>
      <c r="C5453" s="17">
        <v>4035</v>
      </c>
      <c r="D5453" s="17" t="str">
        <f>INDEX(Hosts!$A:$O,MATCH(Places!$C5453,Hosts!$A:$A,0),MATCH(Places!D$1,Hosts!$1:$1,0))</f>
        <v>Within a few hours</v>
      </c>
      <c r="E5453" s="87">
        <f>INDEX(Hosts!$A:$O,MATCH(Places!$C5453,Hosts!$A:$A,0),MATCH(Places!E$1,Hosts!$1:$1,0))</f>
        <v>1</v>
      </c>
      <c r="F5453" s="87">
        <f>INDEX(Hosts!$A:$O,MATCH(Places!$C5453,Hosts!$A:$A,0),MATCH(Places!F$1,Hosts!$1:$1,0))</f>
        <v>0.98</v>
      </c>
      <c r="G5453" s="17" t="str">
        <f>INDEX(Hosts!$A:$O,MATCH(Places!$C5453,Hosts!$A:$A,0),MATCH(Places!G$1,Hosts!$1:$1,0))</f>
        <v>Yes</v>
      </c>
      <c r="H5453" s="17">
        <v>8</v>
      </c>
      <c r="I5453" s="17" t="str">
        <f>INDEX(Neighborhoods!$A:$C,MATCH(Places!$H5453,Neighborhoods!$A:$A,0),MATCH(Places!I$1,Neighborhoods!$1:$1,0))</f>
        <v>Brooklyn</v>
      </c>
      <c r="J5453" s="17" t="str">
        <f>INDEX(Neighborhoods!$A:$C,MATCH(Places!$H5453,Neighborhoods!$A:$A,0),MATCH(Places!J$1,Neighborhoods!$1:$1,0))</f>
        <v>Bushwick</v>
      </c>
      <c r="K5453" s="17" t="s">
        <v>1</v>
      </c>
      <c r="L5453" s="17" t="str">
        <f t="shared" si="340"/>
        <v>Yes</v>
      </c>
      <c r="M5453" s="17">
        <v>2</v>
      </c>
      <c r="N5453" s="17" t="str" cm="1">
        <f t="array" ref="N5453">_xlfn.IFS(M5453&lt;=2,"Small",M5453&lt;=5,"Medium",M5453&gt;5,"Large")</f>
        <v>Small</v>
      </c>
      <c r="O5453" s="65">
        <v>33</v>
      </c>
      <c r="P5453" s="87">
        <f t="shared" si="341"/>
        <v>0.03</v>
      </c>
      <c r="Q5453" s="68">
        <v>4.8499999999999996</v>
      </c>
      <c r="R5453" s="68" t="str" cm="1">
        <f t="array" ref="R5453">_xlfn.SWITCH(ROUND(Q5453,0),5,"Excellent",4,"Good",3,"Ok","Bad")</f>
        <v>Excellent</v>
      </c>
      <c r="S5453" s="17">
        <v>13</v>
      </c>
      <c r="T5453" s="17" t="str">
        <f t="shared" si="342"/>
        <v>No</v>
      </c>
      <c r="U5453" s="82">
        <v>43792</v>
      </c>
      <c r="V5453" s="82">
        <v>43918</v>
      </c>
      <c r="W5453" s="17">
        <v>44</v>
      </c>
      <c r="X5453" s="17" t="str">
        <f t="shared" si="343"/>
        <v>Active</v>
      </c>
      <c r="Y5453" s="17" t="s">
        <v>15615</v>
      </c>
      <c r="Z5453" s="17"/>
    </row>
    <row r="5454" spans="1:26" x14ac:dyDescent="0.25">
      <c r="A5454">
        <v>5453</v>
      </c>
      <c r="B5454" s="17" t="s">
        <v>13422</v>
      </c>
      <c r="C5454" s="17">
        <v>4035</v>
      </c>
      <c r="D5454" s="17" t="str">
        <f>INDEX(Hosts!$A:$O,MATCH(Places!$C5454,Hosts!$A:$A,0),MATCH(Places!D$1,Hosts!$1:$1,0))</f>
        <v>Within a few hours</v>
      </c>
      <c r="E5454" s="87">
        <f>INDEX(Hosts!$A:$O,MATCH(Places!$C5454,Hosts!$A:$A,0),MATCH(Places!E$1,Hosts!$1:$1,0))</f>
        <v>1</v>
      </c>
      <c r="F5454" s="87">
        <f>INDEX(Hosts!$A:$O,MATCH(Places!$C5454,Hosts!$A:$A,0),MATCH(Places!F$1,Hosts!$1:$1,0))</f>
        <v>0.98</v>
      </c>
      <c r="G5454" s="17" t="str">
        <f>INDEX(Hosts!$A:$O,MATCH(Places!$C5454,Hosts!$A:$A,0),MATCH(Places!G$1,Hosts!$1:$1,0))</f>
        <v>Yes</v>
      </c>
      <c r="H5454" s="17">
        <v>8</v>
      </c>
      <c r="I5454" s="17" t="str">
        <f>INDEX(Neighborhoods!$A:$C,MATCH(Places!$H5454,Neighborhoods!$A:$A,0),MATCH(Places!I$1,Neighborhoods!$1:$1,0))</f>
        <v>Brooklyn</v>
      </c>
      <c r="J5454" s="17" t="str">
        <f>INDEX(Neighborhoods!$A:$C,MATCH(Places!$H5454,Neighborhoods!$A:$A,0),MATCH(Places!J$1,Neighborhoods!$1:$1,0))</f>
        <v>Bushwick</v>
      </c>
      <c r="K5454" s="17" t="s">
        <v>1</v>
      </c>
      <c r="L5454" s="17" t="str">
        <f t="shared" si="340"/>
        <v>Yes</v>
      </c>
      <c r="M5454" s="17">
        <v>2</v>
      </c>
      <c r="N5454" s="17" t="str" cm="1">
        <f t="array" ref="N5454">_xlfn.IFS(M5454&lt;=2,"Small",M5454&lt;=5,"Medium",M5454&gt;5,"Large")</f>
        <v>Small</v>
      </c>
      <c r="O5454" s="65">
        <v>45</v>
      </c>
      <c r="P5454" s="87">
        <f t="shared" si="341"/>
        <v>0.03</v>
      </c>
      <c r="Q5454" s="68">
        <v>5</v>
      </c>
      <c r="R5454" s="68" t="str" cm="1">
        <f t="array" ref="R5454">_xlfn.SWITCH(ROUND(Q5454,0),5,"Excellent",4,"Good",3,"Ok","Bad")</f>
        <v>Excellent</v>
      </c>
      <c r="S5454" s="17">
        <v>14</v>
      </c>
      <c r="T5454" s="17" t="str">
        <f t="shared" si="342"/>
        <v>No</v>
      </c>
      <c r="U5454" s="82">
        <v>43771</v>
      </c>
      <c r="V5454" s="82">
        <v>43906</v>
      </c>
      <c r="W5454" s="17">
        <v>44</v>
      </c>
      <c r="X5454" s="17" t="str">
        <f t="shared" si="343"/>
        <v>Active</v>
      </c>
      <c r="Y5454" s="17" t="s">
        <v>15615</v>
      </c>
      <c r="Z5454" s="17"/>
    </row>
    <row r="5455" spans="1:26" x14ac:dyDescent="0.25">
      <c r="A5455">
        <v>5454</v>
      </c>
      <c r="B5455" s="17" t="s">
        <v>13868</v>
      </c>
      <c r="C5455" s="17">
        <v>4035</v>
      </c>
      <c r="D5455" s="17" t="str">
        <f>INDEX(Hosts!$A:$O,MATCH(Places!$C5455,Hosts!$A:$A,0),MATCH(Places!D$1,Hosts!$1:$1,0))</f>
        <v>Within a few hours</v>
      </c>
      <c r="E5455" s="87">
        <f>INDEX(Hosts!$A:$O,MATCH(Places!$C5455,Hosts!$A:$A,0),MATCH(Places!E$1,Hosts!$1:$1,0))</f>
        <v>1</v>
      </c>
      <c r="F5455" s="87">
        <f>INDEX(Hosts!$A:$O,MATCH(Places!$C5455,Hosts!$A:$A,0),MATCH(Places!F$1,Hosts!$1:$1,0))</f>
        <v>0.98</v>
      </c>
      <c r="G5455" s="17" t="str">
        <f>INDEX(Hosts!$A:$O,MATCH(Places!$C5455,Hosts!$A:$A,0),MATCH(Places!G$1,Hosts!$1:$1,0))</f>
        <v>Yes</v>
      </c>
      <c r="H5455" s="17">
        <v>8</v>
      </c>
      <c r="I5455" s="17" t="str">
        <f>INDEX(Neighborhoods!$A:$C,MATCH(Places!$H5455,Neighborhoods!$A:$A,0),MATCH(Places!I$1,Neighborhoods!$1:$1,0))</f>
        <v>Brooklyn</v>
      </c>
      <c r="J5455" s="17" t="str">
        <f>INDEX(Neighborhoods!$A:$C,MATCH(Places!$H5455,Neighborhoods!$A:$A,0),MATCH(Places!J$1,Neighborhoods!$1:$1,0))</f>
        <v>Bushwick</v>
      </c>
      <c r="K5455" s="17" t="s">
        <v>1</v>
      </c>
      <c r="L5455" s="17" t="str">
        <f t="shared" si="340"/>
        <v>Yes</v>
      </c>
      <c r="M5455" s="17">
        <v>4</v>
      </c>
      <c r="N5455" s="17" t="str" cm="1">
        <f t="array" ref="N5455">_xlfn.IFS(M5455&lt;=2,"Small",M5455&lt;=5,"Medium",M5455&gt;5,"Large")</f>
        <v>Medium</v>
      </c>
      <c r="O5455" s="65">
        <v>59</v>
      </c>
      <c r="P5455" s="87">
        <f t="shared" si="341"/>
        <v>0.03</v>
      </c>
      <c r="Q5455" s="68">
        <v>4.82</v>
      </c>
      <c r="R5455" s="68" t="str" cm="1">
        <f t="array" ref="R5455">_xlfn.SWITCH(ROUND(Q5455,0),5,"Excellent",4,"Good",3,"Ok","Bad")</f>
        <v>Excellent</v>
      </c>
      <c r="S5455" s="17">
        <v>11</v>
      </c>
      <c r="T5455" s="17" t="str">
        <f t="shared" si="342"/>
        <v>No</v>
      </c>
      <c r="U5455" s="82">
        <v>43765</v>
      </c>
      <c r="V5455" s="82">
        <v>43900</v>
      </c>
      <c r="W5455" s="17">
        <v>42</v>
      </c>
      <c r="X5455" s="17" t="str">
        <f t="shared" si="343"/>
        <v>Active</v>
      </c>
      <c r="Y5455" s="17" t="s">
        <v>15615</v>
      </c>
      <c r="Z5455" s="17"/>
    </row>
    <row r="5456" spans="1:26" x14ac:dyDescent="0.25">
      <c r="A5456">
        <v>5455</v>
      </c>
      <c r="B5456" s="17" t="s">
        <v>13613</v>
      </c>
      <c r="C5456" s="17">
        <v>2272</v>
      </c>
      <c r="D5456" s="17" t="str">
        <f>INDEX(Hosts!$A:$O,MATCH(Places!$C5456,Hosts!$A:$A,0),MATCH(Places!D$1,Hosts!$1:$1,0))</f>
        <v>Within a few hours</v>
      </c>
      <c r="E5456" s="87">
        <f>INDEX(Hosts!$A:$O,MATCH(Places!$C5456,Hosts!$A:$A,0),MATCH(Places!E$1,Hosts!$1:$1,0))</f>
        <v>0.8</v>
      </c>
      <c r="F5456" s="87">
        <f>INDEX(Hosts!$A:$O,MATCH(Places!$C5456,Hosts!$A:$A,0),MATCH(Places!F$1,Hosts!$1:$1,0))</f>
        <v>0.83</v>
      </c>
      <c r="G5456" s="17" t="str">
        <f>INDEX(Hosts!$A:$O,MATCH(Places!$C5456,Hosts!$A:$A,0),MATCH(Places!G$1,Hosts!$1:$1,0))</f>
        <v>Yes</v>
      </c>
      <c r="H5456" s="17">
        <v>18</v>
      </c>
      <c r="I5456" s="17" t="str">
        <f>INDEX(Neighborhoods!$A:$C,MATCH(Places!$H5456,Neighborhoods!$A:$A,0),MATCH(Places!I$1,Neighborhoods!$1:$1,0))</f>
        <v>Manhattan</v>
      </c>
      <c r="J5456" s="17" t="str">
        <f>INDEX(Neighborhoods!$A:$C,MATCH(Places!$H5456,Neighborhoods!$A:$A,0),MATCH(Places!J$1,Neighborhoods!$1:$1,0))</f>
        <v>Midtown</v>
      </c>
      <c r="K5456" s="17" t="s">
        <v>11822</v>
      </c>
      <c r="L5456" s="17" t="str">
        <f t="shared" si="340"/>
        <v>No</v>
      </c>
      <c r="M5456" s="17">
        <v>2</v>
      </c>
      <c r="N5456" s="17" t="str" cm="1">
        <f t="array" ref="N5456">_xlfn.IFS(M5456&lt;=2,"Small",M5456&lt;=5,"Medium",M5456&gt;5,"Large")</f>
        <v>Small</v>
      </c>
      <c r="O5456" s="65">
        <v>111</v>
      </c>
      <c r="P5456" s="87">
        <f t="shared" si="341"/>
        <v>0.03</v>
      </c>
      <c r="Q5456" s="68">
        <v>5</v>
      </c>
      <c r="R5456" s="68" t="str" cm="1">
        <f t="array" ref="R5456">_xlfn.SWITCH(ROUND(Q5456,0),5,"Excellent",4,"Good",3,"Ok","Bad")</f>
        <v>Excellent</v>
      </c>
      <c r="S5456" s="17">
        <v>4</v>
      </c>
      <c r="T5456" s="17" t="str">
        <f t="shared" si="342"/>
        <v>No</v>
      </c>
      <c r="U5456" s="82">
        <v>43780</v>
      </c>
      <c r="V5456" s="82">
        <v>43903</v>
      </c>
      <c r="W5456" s="17">
        <v>4</v>
      </c>
      <c r="X5456" s="17" t="str">
        <f t="shared" si="343"/>
        <v>Active</v>
      </c>
      <c r="Y5456" s="17" t="s">
        <v>15615</v>
      </c>
      <c r="Z5456" s="17"/>
    </row>
    <row r="5457" spans="1:26" x14ac:dyDescent="0.25">
      <c r="A5457">
        <v>5456</v>
      </c>
      <c r="B5457" s="17" t="s">
        <v>14896</v>
      </c>
      <c r="C5457" s="17">
        <v>2015</v>
      </c>
      <c r="D5457" s="17" t="str">
        <f>INDEX(Hosts!$A:$O,MATCH(Places!$C5457,Hosts!$A:$A,0),MATCH(Places!D$1,Hosts!$1:$1,0))</f>
        <v>Within a few hours</v>
      </c>
      <c r="E5457" s="87">
        <f>INDEX(Hosts!$A:$O,MATCH(Places!$C5457,Hosts!$A:$A,0),MATCH(Places!E$1,Hosts!$1:$1,0))</f>
        <v>1</v>
      </c>
      <c r="F5457" s="87">
        <f>INDEX(Hosts!$A:$O,MATCH(Places!$C5457,Hosts!$A:$A,0),MATCH(Places!F$1,Hosts!$1:$1,0))</f>
        <v>0.9</v>
      </c>
      <c r="G5457" s="17" t="str">
        <f>INDEX(Hosts!$A:$O,MATCH(Places!$C5457,Hosts!$A:$A,0),MATCH(Places!G$1,Hosts!$1:$1,0))</f>
        <v>No</v>
      </c>
      <c r="H5457" s="17">
        <v>10</v>
      </c>
      <c r="I5457" s="17" t="str">
        <f>INDEX(Neighborhoods!$A:$C,MATCH(Places!$H5457,Neighborhoods!$A:$A,0),MATCH(Places!I$1,Neighborhoods!$1:$1,0))</f>
        <v>Brooklyn</v>
      </c>
      <c r="J5457" s="17" t="str">
        <f>INDEX(Neighborhoods!$A:$C,MATCH(Places!$H5457,Neighborhoods!$A:$A,0),MATCH(Places!J$1,Neighborhoods!$1:$1,0))</f>
        <v>East Flatbush</v>
      </c>
      <c r="K5457" s="17" t="s">
        <v>1</v>
      </c>
      <c r="L5457" s="17" t="str">
        <f t="shared" si="340"/>
        <v>Yes</v>
      </c>
      <c r="M5457" s="17">
        <v>2</v>
      </c>
      <c r="N5457" s="17" t="str" cm="1">
        <f t="array" ref="N5457">_xlfn.IFS(M5457&lt;=2,"Small",M5457&lt;=5,"Medium",M5457&gt;5,"Large")</f>
        <v>Small</v>
      </c>
      <c r="O5457" s="65">
        <v>49</v>
      </c>
      <c r="P5457" s="87">
        <f t="shared" si="341"/>
        <v>0.03</v>
      </c>
      <c r="Q5457" s="68">
        <v>4.33</v>
      </c>
      <c r="R5457" s="68" t="str" cm="1">
        <f t="array" ref="R5457">_xlfn.SWITCH(ROUND(Q5457,0),5,"Excellent",4,"Good",3,"Ok","Bad")</f>
        <v>Good</v>
      </c>
      <c r="S5457" s="17">
        <v>3</v>
      </c>
      <c r="T5457" s="17" t="str">
        <f t="shared" si="342"/>
        <v>No</v>
      </c>
      <c r="U5457" s="82">
        <v>43796</v>
      </c>
      <c r="V5457" s="82">
        <v>43814</v>
      </c>
      <c r="W5457" s="17">
        <v>365</v>
      </c>
      <c r="X5457" s="17" t="str">
        <f t="shared" si="343"/>
        <v>Active</v>
      </c>
      <c r="Y5457" s="17" t="s">
        <v>15615</v>
      </c>
      <c r="Z5457" s="17"/>
    </row>
    <row r="5458" spans="1:26" x14ac:dyDescent="0.25">
      <c r="A5458">
        <v>5457</v>
      </c>
      <c r="B5458" s="17" t="s">
        <v>15499</v>
      </c>
      <c r="C5458" s="17">
        <v>4039</v>
      </c>
      <c r="D5458" s="17" t="str">
        <f>INDEX(Hosts!$A:$O,MATCH(Places!$C5458,Hosts!$A:$A,0),MATCH(Places!D$1,Hosts!$1:$1,0))</f>
        <v>Within a day</v>
      </c>
      <c r="E5458" s="87">
        <f>INDEX(Hosts!$A:$O,MATCH(Places!$C5458,Hosts!$A:$A,0),MATCH(Places!E$1,Hosts!$1:$1,0))</f>
        <v>0.6</v>
      </c>
      <c r="F5458" s="87">
        <f>INDEX(Hosts!$A:$O,MATCH(Places!$C5458,Hosts!$A:$A,0),MATCH(Places!F$1,Hosts!$1:$1,0))</f>
        <v>0.5</v>
      </c>
      <c r="G5458" s="17" t="str">
        <f>INDEX(Hosts!$A:$O,MATCH(Places!$C5458,Hosts!$A:$A,0),MATCH(Places!G$1,Hosts!$1:$1,0))</f>
        <v>Yes</v>
      </c>
      <c r="H5458" s="17">
        <v>9</v>
      </c>
      <c r="I5458" s="17" t="str">
        <f>INDEX(Neighborhoods!$A:$C,MATCH(Places!$H5458,Neighborhoods!$A:$A,0),MATCH(Places!I$1,Neighborhoods!$1:$1,0))</f>
        <v>Brooklyn</v>
      </c>
      <c r="J5458" s="17" t="str">
        <f>INDEX(Neighborhoods!$A:$C,MATCH(Places!$H5458,Neighborhoods!$A:$A,0),MATCH(Places!J$1,Neighborhoods!$1:$1,0))</f>
        <v>Crown Heights</v>
      </c>
      <c r="K5458" s="17" t="s">
        <v>1</v>
      </c>
      <c r="L5458" s="17" t="str">
        <f t="shared" si="340"/>
        <v>Yes</v>
      </c>
      <c r="M5458" s="17">
        <v>2</v>
      </c>
      <c r="N5458" s="17" t="str" cm="1">
        <f t="array" ref="N5458">_xlfn.IFS(M5458&lt;=2,"Small",M5458&lt;=5,"Medium",M5458&gt;5,"Large")</f>
        <v>Small</v>
      </c>
      <c r="O5458" s="65">
        <v>39</v>
      </c>
      <c r="P5458" s="87">
        <f t="shared" si="341"/>
        <v>0.03</v>
      </c>
      <c r="Q5458" s="68">
        <v>4.8</v>
      </c>
      <c r="R5458" s="68" t="str" cm="1">
        <f t="array" ref="R5458">_xlfn.SWITCH(ROUND(Q5458,0),5,"Excellent",4,"Good",3,"Ok","Bad")</f>
        <v>Excellent</v>
      </c>
      <c r="S5458" s="17">
        <v>10</v>
      </c>
      <c r="T5458" s="17" t="str">
        <f t="shared" si="342"/>
        <v>No</v>
      </c>
      <c r="U5458" s="82">
        <v>43790</v>
      </c>
      <c r="V5458" s="82">
        <v>43887</v>
      </c>
      <c r="W5458" s="17">
        <v>326</v>
      </c>
      <c r="X5458" s="17" t="str">
        <f t="shared" si="343"/>
        <v>Active</v>
      </c>
      <c r="Y5458" s="17" t="s">
        <v>15615</v>
      </c>
      <c r="Z5458" s="17"/>
    </row>
    <row r="5459" spans="1:26" x14ac:dyDescent="0.25">
      <c r="A5459">
        <v>5458</v>
      </c>
      <c r="B5459" s="17" t="s">
        <v>14705</v>
      </c>
      <c r="C5459" s="17">
        <v>3115</v>
      </c>
      <c r="D5459" s="17" t="str">
        <f>INDEX(Hosts!$A:$O,MATCH(Places!$C5459,Hosts!$A:$A,0),MATCH(Places!D$1,Hosts!$1:$1,0))</f>
        <v>Within a few hours</v>
      </c>
      <c r="E5459" s="87">
        <f>INDEX(Hosts!$A:$O,MATCH(Places!$C5459,Hosts!$A:$A,0),MATCH(Places!E$1,Hosts!$1:$1,0))</f>
        <v>1</v>
      </c>
      <c r="F5459" s="87">
        <f>INDEX(Hosts!$A:$O,MATCH(Places!$C5459,Hosts!$A:$A,0),MATCH(Places!F$1,Hosts!$1:$1,0))</f>
        <v>0.97</v>
      </c>
      <c r="G5459" s="17" t="str">
        <f>INDEX(Hosts!$A:$O,MATCH(Places!$C5459,Hosts!$A:$A,0),MATCH(Places!G$1,Hosts!$1:$1,0))</f>
        <v>No</v>
      </c>
      <c r="H5459" s="17">
        <v>16</v>
      </c>
      <c r="I5459" s="17" t="str">
        <f>INDEX(Neighborhoods!$A:$C,MATCH(Places!$H5459,Neighborhoods!$A:$A,0),MATCH(Places!I$1,Neighborhoods!$1:$1,0))</f>
        <v>Manhattan</v>
      </c>
      <c r="J5459" s="17" t="str">
        <f>INDEX(Neighborhoods!$A:$C,MATCH(Places!$H5459,Neighborhoods!$A:$A,0),MATCH(Places!J$1,Neighborhoods!$1:$1,0))</f>
        <v>Harlem</v>
      </c>
      <c r="K5459" s="17" t="s">
        <v>11822</v>
      </c>
      <c r="L5459" s="17" t="str">
        <f t="shared" si="340"/>
        <v>No</v>
      </c>
      <c r="M5459" s="17">
        <v>8</v>
      </c>
      <c r="N5459" s="17" t="str" cm="1">
        <f t="array" ref="N5459">_xlfn.IFS(M5459&lt;=2,"Small",M5459&lt;=5,"Medium",M5459&gt;5,"Large")</f>
        <v>Large</v>
      </c>
      <c r="O5459" s="65">
        <v>386</v>
      </c>
      <c r="P5459" s="87">
        <f t="shared" si="341"/>
        <v>0.04</v>
      </c>
      <c r="Q5459" s="68">
        <v>4.8</v>
      </c>
      <c r="R5459" s="68" t="str" cm="1">
        <f t="array" ref="R5459">_xlfn.SWITCH(ROUND(Q5459,0),5,"Excellent",4,"Good",3,"Ok","Bad")</f>
        <v>Excellent</v>
      </c>
      <c r="S5459" s="17">
        <v>5</v>
      </c>
      <c r="T5459" s="17" t="str">
        <f t="shared" si="342"/>
        <v>No</v>
      </c>
      <c r="U5459" s="82">
        <v>43832</v>
      </c>
      <c r="V5459" s="82">
        <v>43899</v>
      </c>
      <c r="W5459" s="17">
        <v>94</v>
      </c>
      <c r="X5459" s="17" t="str">
        <f t="shared" si="343"/>
        <v>Active</v>
      </c>
      <c r="Y5459" s="17" t="s">
        <v>15616</v>
      </c>
      <c r="Z5459" s="17"/>
    </row>
    <row r="5460" spans="1:26" x14ac:dyDescent="0.25">
      <c r="A5460">
        <v>5459</v>
      </c>
      <c r="B5460" s="17" t="s">
        <v>13919</v>
      </c>
      <c r="C5460" s="17">
        <v>1950</v>
      </c>
      <c r="D5460" s="17" t="str">
        <f>INDEX(Hosts!$A:$O,MATCH(Places!$C5460,Hosts!$A:$A,0),MATCH(Places!D$1,Hosts!$1:$1,0))</f>
        <v>Within an hour</v>
      </c>
      <c r="E5460" s="87">
        <f>INDEX(Hosts!$A:$O,MATCH(Places!$C5460,Hosts!$A:$A,0),MATCH(Places!E$1,Hosts!$1:$1,0))</f>
        <v>1</v>
      </c>
      <c r="F5460" s="87">
        <f>INDEX(Hosts!$A:$O,MATCH(Places!$C5460,Hosts!$A:$A,0),MATCH(Places!F$1,Hosts!$1:$1,0))</f>
        <v>0.95</v>
      </c>
      <c r="G5460" s="17" t="str">
        <f>INDEX(Hosts!$A:$O,MATCH(Places!$C5460,Hosts!$A:$A,0),MATCH(Places!G$1,Hosts!$1:$1,0))</f>
        <v>No</v>
      </c>
      <c r="H5460" s="17">
        <v>10</v>
      </c>
      <c r="I5460" s="17" t="str">
        <f>INDEX(Neighborhoods!$A:$C,MATCH(Places!$H5460,Neighborhoods!$A:$A,0),MATCH(Places!I$1,Neighborhoods!$1:$1,0))</f>
        <v>Brooklyn</v>
      </c>
      <c r="J5460" s="17" t="str">
        <f>INDEX(Neighborhoods!$A:$C,MATCH(Places!$H5460,Neighborhoods!$A:$A,0),MATCH(Places!J$1,Neighborhoods!$1:$1,0))</f>
        <v>East Flatbush</v>
      </c>
      <c r="K5460" s="17" t="s">
        <v>11822</v>
      </c>
      <c r="L5460" s="17" t="str">
        <f t="shared" si="340"/>
        <v>No</v>
      </c>
      <c r="M5460" s="17">
        <v>4</v>
      </c>
      <c r="N5460" s="17" t="str" cm="1">
        <f t="array" ref="N5460">_xlfn.IFS(M5460&lt;=2,"Small",M5460&lt;=5,"Medium",M5460&gt;5,"Large")</f>
        <v>Medium</v>
      </c>
      <c r="O5460" s="65">
        <v>90</v>
      </c>
      <c r="P5460" s="87">
        <f t="shared" si="341"/>
        <v>0.03</v>
      </c>
      <c r="Q5460" s="68">
        <v>5</v>
      </c>
      <c r="R5460" s="68" t="str" cm="1">
        <f t="array" ref="R5460">_xlfn.SWITCH(ROUND(Q5460,0),5,"Excellent",4,"Good",3,"Ok","Bad")</f>
        <v>Excellent</v>
      </c>
      <c r="S5460" s="17">
        <v>8</v>
      </c>
      <c r="T5460" s="17" t="str">
        <f t="shared" si="342"/>
        <v>No</v>
      </c>
      <c r="U5460" s="82">
        <v>43774</v>
      </c>
      <c r="V5460" s="82">
        <v>44024</v>
      </c>
      <c r="W5460" s="17">
        <v>357</v>
      </c>
      <c r="X5460" s="17" t="str">
        <f t="shared" si="343"/>
        <v>Active</v>
      </c>
      <c r="Y5460" s="17" t="s">
        <v>15616</v>
      </c>
      <c r="Z5460" s="17"/>
    </row>
    <row r="5461" spans="1:26" x14ac:dyDescent="0.25">
      <c r="A5461">
        <v>5460</v>
      </c>
      <c r="B5461" s="17" t="s">
        <v>15208</v>
      </c>
      <c r="C5461" s="17">
        <v>2871</v>
      </c>
      <c r="D5461" s="17" t="str">
        <f>INDEX(Hosts!$A:$O,MATCH(Places!$C5461,Hosts!$A:$A,0),MATCH(Places!D$1,Hosts!$1:$1,0))</f>
        <v>Within an hour</v>
      </c>
      <c r="E5461" s="87">
        <f>INDEX(Hosts!$A:$O,MATCH(Places!$C5461,Hosts!$A:$A,0),MATCH(Places!E$1,Hosts!$1:$1,0))</f>
        <v>1</v>
      </c>
      <c r="F5461" s="87">
        <f>INDEX(Hosts!$A:$O,MATCH(Places!$C5461,Hosts!$A:$A,0),MATCH(Places!F$1,Hosts!$1:$1,0))</f>
        <v>0.96</v>
      </c>
      <c r="G5461" s="17" t="str">
        <f>INDEX(Hosts!$A:$O,MATCH(Places!$C5461,Hosts!$A:$A,0),MATCH(Places!G$1,Hosts!$1:$1,0))</f>
        <v>Yes</v>
      </c>
      <c r="H5461" s="17">
        <v>7</v>
      </c>
      <c r="I5461" s="17" t="str">
        <f>INDEX(Neighborhoods!$A:$C,MATCH(Places!$H5461,Neighborhoods!$A:$A,0),MATCH(Places!I$1,Neighborhoods!$1:$1,0))</f>
        <v>Brooklyn</v>
      </c>
      <c r="J5461" s="17" t="str">
        <f>INDEX(Neighborhoods!$A:$C,MATCH(Places!$H5461,Neighborhoods!$A:$A,0),MATCH(Places!J$1,Neighborhoods!$1:$1,0))</f>
        <v>Bedford-Stuyvesant</v>
      </c>
      <c r="K5461" s="17" t="s">
        <v>1</v>
      </c>
      <c r="L5461" s="17" t="str">
        <f t="shared" si="340"/>
        <v>Yes</v>
      </c>
      <c r="M5461" s="17">
        <v>2</v>
      </c>
      <c r="N5461" s="17" t="str" cm="1">
        <f t="array" ref="N5461">_xlfn.IFS(M5461&lt;=2,"Small",M5461&lt;=5,"Medium",M5461&gt;5,"Large")</f>
        <v>Small</v>
      </c>
      <c r="O5461" s="65">
        <v>43</v>
      </c>
      <c r="P5461" s="87">
        <f t="shared" si="341"/>
        <v>0.03</v>
      </c>
      <c r="Q5461" s="68">
        <v>5</v>
      </c>
      <c r="R5461" s="68" t="str" cm="1">
        <f t="array" ref="R5461">_xlfn.SWITCH(ROUND(Q5461,0),5,"Excellent",4,"Good",3,"Ok","Bad")</f>
        <v>Excellent</v>
      </c>
      <c r="S5461" s="17">
        <v>24</v>
      </c>
      <c r="T5461" s="17" t="str">
        <f t="shared" si="342"/>
        <v>No</v>
      </c>
      <c r="U5461" s="82">
        <v>43792</v>
      </c>
      <c r="V5461" s="82">
        <v>44036</v>
      </c>
      <c r="W5461" s="17">
        <v>359</v>
      </c>
      <c r="X5461" s="17" t="str">
        <f t="shared" si="343"/>
        <v>Active</v>
      </c>
      <c r="Y5461" s="17" t="s">
        <v>15616</v>
      </c>
      <c r="Z5461" s="17"/>
    </row>
    <row r="5462" spans="1:26" x14ac:dyDescent="0.25">
      <c r="A5462">
        <v>5461</v>
      </c>
      <c r="B5462" s="17" t="s">
        <v>13407</v>
      </c>
      <c r="C5462" s="17">
        <v>407</v>
      </c>
      <c r="D5462" s="17" t="str">
        <f>INDEX(Hosts!$A:$O,MATCH(Places!$C5462,Hosts!$A:$A,0),MATCH(Places!D$1,Hosts!$1:$1,0))</f>
        <v>Within an hour</v>
      </c>
      <c r="E5462" s="87">
        <f>INDEX(Hosts!$A:$O,MATCH(Places!$C5462,Hosts!$A:$A,0),MATCH(Places!E$1,Hosts!$1:$1,0))</f>
        <v>0.6</v>
      </c>
      <c r="F5462" s="87">
        <f>INDEX(Hosts!$A:$O,MATCH(Places!$C5462,Hosts!$A:$A,0),MATCH(Places!F$1,Hosts!$1:$1,0))</f>
        <v>0.88</v>
      </c>
      <c r="G5462" s="17" t="str">
        <f>INDEX(Hosts!$A:$O,MATCH(Places!$C5462,Hosts!$A:$A,0),MATCH(Places!G$1,Hosts!$1:$1,0))</f>
        <v>No</v>
      </c>
      <c r="H5462" s="17">
        <v>13</v>
      </c>
      <c r="I5462" s="17" t="str">
        <f>INDEX(Neighborhoods!$A:$C,MATCH(Places!$H5462,Neighborhoods!$A:$A,0),MATCH(Places!I$1,Neighborhoods!$1:$1,0))</f>
        <v>Manhattan</v>
      </c>
      <c r="J5462" s="17" t="str">
        <f>INDEX(Neighborhoods!$A:$C,MATCH(Places!$H5462,Neighborhoods!$A:$A,0),MATCH(Places!J$1,Neighborhoods!$1:$1,0))</f>
        <v>Chelsea</v>
      </c>
      <c r="K5462" s="17" t="s">
        <v>11822</v>
      </c>
      <c r="L5462" s="17" t="str">
        <f t="shared" si="340"/>
        <v>No</v>
      </c>
      <c r="M5462" s="17">
        <v>2</v>
      </c>
      <c r="N5462" s="17" t="str" cm="1">
        <f t="array" ref="N5462">_xlfn.IFS(M5462&lt;=2,"Small",M5462&lt;=5,"Medium",M5462&gt;5,"Large")</f>
        <v>Small</v>
      </c>
      <c r="O5462" s="65">
        <v>175</v>
      </c>
      <c r="P5462" s="87">
        <f t="shared" si="341"/>
        <v>0.03</v>
      </c>
      <c r="Q5462" s="68">
        <v>4.67</v>
      </c>
      <c r="R5462" s="68" t="str" cm="1">
        <f t="array" ref="R5462">_xlfn.SWITCH(ROUND(Q5462,0),5,"Excellent",4,"Good",3,"Ok","Bad")</f>
        <v>Excellent</v>
      </c>
      <c r="S5462" s="17">
        <v>3</v>
      </c>
      <c r="T5462" s="17" t="str">
        <f t="shared" si="342"/>
        <v>No</v>
      </c>
      <c r="U5462" s="82">
        <v>43831</v>
      </c>
      <c r="V5462" s="82">
        <v>43910</v>
      </c>
      <c r="W5462" s="17">
        <v>180</v>
      </c>
      <c r="X5462" s="17" t="str">
        <f t="shared" si="343"/>
        <v>Active</v>
      </c>
      <c r="Y5462" s="17" t="s">
        <v>15616</v>
      </c>
      <c r="Z5462" s="17"/>
    </row>
    <row r="5463" spans="1:26" x14ac:dyDescent="0.25">
      <c r="A5463">
        <v>5462</v>
      </c>
      <c r="B5463" s="17" t="s">
        <v>15444</v>
      </c>
      <c r="C5463" s="17">
        <v>3605</v>
      </c>
      <c r="D5463" s="17" t="str">
        <f>INDEX(Hosts!$A:$O,MATCH(Places!$C5463,Hosts!$A:$A,0),MATCH(Places!D$1,Hosts!$1:$1,0))</f>
        <v>Within an hour</v>
      </c>
      <c r="E5463" s="87">
        <f>INDEX(Hosts!$A:$O,MATCH(Places!$C5463,Hosts!$A:$A,0),MATCH(Places!E$1,Hosts!$1:$1,0))</f>
        <v>1</v>
      </c>
      <c r="F5463" s="87">
        <f>INDEX(Hosts!$A:$O,MATCH(Places!$C5463,Hosts!$A:$A,0),MATCH(Places!F$1,Hosts!$1:$1,0))</f>
        <v>1</v>
      </c>
      <c r="G5463" s="17" t="str">
        <f>INDEX(Hosts!$A:$O,MATCH(Places!$C5463,Hosts!$A:$A,0),MATCH(Places!G$1,Hosts!$1:$1,0))</f>
        <v>Yes</v>
      </c>
      <c r="H5463" s="17">
        <v>7</v>
      </c>
      <c r="I5463" s="17" t="str">
        <f>INDEX(Neighborhoods!$A:$C,MATCH(Places!$H5463,Neighborhoods!$A:$A,0),MATCH(Places!I$1,Neighborhoods!$1:$1,0))</f>
        <v>Brooklyn</v>
      </c>
      <c r="J5463" s="17" t="str">
        <f>INDEX(Neighborhoods!$A:$C,MATCH(Places!$H5463,Neighborhoods!$A:$A,0),MATCH(Places!J$1,Neighborhoods!$1:$1,0))</f>
        <v>Bedford-Stuyvesant</v>
      </c>
      <c r="K5463" s="17" t="s">
        <v>11822</v>
      </c>
      <c r="L5463" s="17" t="str">
        <f t="shared" si="340"/>
        <v>No</v>
      </c>
      <c r="M5463" s="17">
        <v>4</v>
      </c>
      <c r="N5463" s="17" t="str" cm="1">
        <f t="array" ref="N5463">_xlfn.IFS(M5463&lt;=2,"Small",M5463&lt;=5,"Medium",M5463&gt;5,"Large")</f>
        <v>Medium</v>
      </c>
      <c r="O5463" s="65">
        <v>110</v>
      </c>
      <c r="P5463" s="87">
        <f t="shared" si="341"/>
        <v>0.03</v>
      </c>
      <c r="Q5463" s="68">
        <v>4.67</v>
      </c>
      <c r="R5463" s="68" t="str" cm="1">
        <f t="array" ref="R5463">_xlfn.SWITCH(ROUND(Q5463,0),5,"Excellent",4,"Good",3,"Ok","Bad")</f>
        <v>Excellent</v>
      </c>
      <c r="S5463" s="17">
        <v>6</v>
      </c>
      <c r="T5463" s="17" t="str">
        <f t="shared" si="342"/>
        <v>No</v>
      </c>
      <c r="U5463" s="82">
        <v>43789</v>
      </c>
      <c r="V5463" s="82">
        <v>43981</v>
      </c>
      <c r="W5463" s="17">
        <v>100</v>
      </c>
      <c r="X5463" s="17" t="str">
        <f t="shared" si="343"/>
        <v>Active</v>
      </c>
      <c r="Y5463" s="17" t="s">
        <v>15615</v>
      </c>
      <c r="Z5463" s="17"/>
    </row>
    <row r="5464" spans="1:26" x14ac:dyDescent="0.25">
      <c r="A5464">
        <v>5463</v>
      </c>
      <c r="B5464" s="17" t="s">
        <v>13268</v>
      </c>
      <c r="C5464" s="17">
        <v>1777</v>
      </c>
      <c r="D5464" s="17" t="str">
        <f>INDEX(Hosts!$A:$O,MATCH(Places!$C5464,Hosts!$A:$A,0),MATCH(Places!D$1,Hosts!$1:$1,0))</f>
        <v>Within a day</v>
      </c>
      <c r="E5464" s="87">
        <f>INDEX(Hosts!$A:$O,MATCH(Places!$C5464,Hosts!$A:$A,0),MATCH(Places!E$1,Hosts!$1:$1,0))</f>
        <v>0.92</v>
      </c>
      <c r="F5464" s="87">
        <f>INDEX(Hosts!$A:$O,MATCH(Places!$C5464,Hosts!$A:$A,0),MATCH(Places!F$1,Hosts!$1:$1,0))</f>
        <v>0.67</v>
      </c>
      <c r="G5464" s="17" t="str">
        <f>INDEX(Hosts!$A:$O,MATCH(Places!$C5464,Hosts!$A:$A,0),MATCH(Places!G$1,Hosts!$1:$1,0))</f>
        <v>No</v>
      </c>
      <c r="H5464" s="17">
        <v>18</v>
      </c>
      <c r="I5464" s="17" t="str">
        <f>INDEX(Neighborhoods!$A:$C,MATCH(Places!$H5464,Neighborhoods!$A:$A,0),MATCH(Places!I$1,Neighborhoods!$1:$1,0))</f>
        <v>Manhattan</v>
      </c>
      <c r="J5464" s="17" t="str">
        <f>INDEX(Neighborhoods!$A:$C,MATCH(Places!$H5464,Neighborhoods!$A:$A,0),MATCH(Places!J$1,Neighborhoods!$1:$1,0))</f>
        <v>Midtown</v>
      </c>
      <c r="K5464" s="17" t="s">
        <v>11822</v>
      </c>
      <c r="L5464" s="17" t="str">
        <f t="shared" si="340"/>
        <v>No</v>
      </c>
      <c r="M5464" s="17">
        <v>5</v>
      </c>
      <c r="N5464" s="17" t="str" cm="1">
        <f t="array" ref="N5464">_xlfn.IFS(M5464&lt;=2,"Small",M5464&lt;=5,"Medium",M5464&gt;5,"Large")</f>
        <v>Medium</v>
      </c>
      <c r="O5464" s="65">
        <v>135</v>
      </c>
      <c r="P5464" s="87">
        <f t="shared" si="341"/>
        <v>0.03</v>
      </c>
      <c r="Q5464" s="68">
        <v>3.25</v>
      </c>
      <c r="R5464" s="68" t="str" cm="1">
        <f t="array" ref="R5464">_xlfn.SWITCH(ROUND(Q5464,0),5,"Excellent",4,"Good",3,"Ok","Bad")</f>
        <v>Ok</v>
      </c>
      <c r="S5464" s="17">
        <v>4</v>
      </c>
      <c r="T5464" s="17" t="str">
        <f t="shared" si="342"/>
        <v>No</v>
      </c>
      <c r="U5464" s="82">
        <v>43778</v>
      </c>
      <c r="V5464" s="82">
        <v>44032</v>
      </c>
      <c r="W5464" s="17">
        <v>161</v>
      </c>
      <c r="X5464" s="17" t="str">
        <f t="shared" si="343"/>
        <v>Active</v>
      </c>
      <c r="Y5464" s="17" t="s">
        <v>15615</v>
      </c>
      <c r="Z5464" s="17"/>
    </row>
    <row r="5465" spans="1:26" x14ac:dyDescent="0.25">
      <c r="A5465">
        <v>5464</v>
      </c>
      <c r="B5465" s="17" t="s">
        <v>14204</v>
      </c>
      <c r="C5465" s="17">
        <v>4040</v>
      </c>
      <c r="D5465" s="17" t="str">
        <f>INDEX(Hosts!$A:$O,MATCH(Places!$C5465,Hosts!$A:$A,0),MATCH(Places!D$1,Hosts!$1:$1,0))</f>
        <v>Within an hour</v>
      </c>
      <c r="E5465" s="87">
        <f>INDEX(Hosts!$A:$O,MATCH(Places!$C5465,Hosts!$A:$A,0),MATCH(Places!E$1,Hosts!$1:$1,0))</f>
        <v>1</v>
      </c>
      <c r="F5465" s="87">
        <f>INDEX(Hosts!$A:$O,MATCH(Places!$C5465,Hosts!$A:$A,0),MATCH(Places!F$1,Hosts!$1:$1,0))</f>
        <v>0.81</v>
      </c>
      <c r="G5465" s="17" t="str">
        <f>INDEX(Hosts!$A:$O,MATCH(Places!$C5465,Hosts!$A:$A,0),MATCH(Places!G$1,Hosts!$1:$1,0))</f>
        <v>Yes</v>
      </c>
      <c r="H5465" s="17">
        <v>7</v>
      </c>
      <c r="I5465" s="17" t="str">
        <f>INDEX(Neighborhoods!$A:$C,MATCH(Places!$H5465,Neighborhoods!$A:$A,0),MATCH(Places!I$1,Neighborhoods!$1:$1,0))</f>
        <v>Brooklyn</v>
      </c>
      <c r="J5465" s="17" t="str">
        <f>INDEX(Neighborhoods!$A:$C,MATCH(Places!$H5465,Neighborhoods!$A:$A,0),MATCH(Places!J$1,Neighborhoods!$1:$1,0))</f>
        <v>Bedford-Stuyvesant</v>
      </c>
      <c r="K5465" s="17" t="s">
        <v>11822</v>
      </c>
      <c r="L5465" s="17" t="str">
        <f t="shared" si="340"/>
        <v>No</v>
      </c>
      <c r="M5465" s="17">
        <v>6</v>
      </c>
      <c r="N5465" s="17" t="str" cm="1">
        <f t="array" ref="N5465">_xlfn.IFS(M5465&lt;=2,"Small",M5465&lt;=5,"Medium",M5465&gt;5,"Large")</f>
        <v>Large</v>
      </c>
      <c r="O5465" s="65">
        <v>219</v>
      </c>
      <c r="P5465" s="87">
        <f t="shared" si="341"/>
        <v>0.04</v>
      </c>
      <c r="Q5465" s="68">
        <v>5</v>
      </c>
      <c r="R5465" s="68" t="str" cm="1">
        <f t="array" ref="R5465">_xlfn.SWITCH(ROUND(Q5465,0),5,"Excellent",4,"Good",3,"Ok","Bad")</f>
        <v>Excellent</v>
      </c>
      <c r="S5465" s="17">
        <v>9</v>
      </c>
      <c r="T5465" s="17" t="str">
        <f t="shared" si="342"/>
        <v>No</v>
      </c>
      <c r="U5465" s="82">
        <v>43779</v>
      </c>
      <c r="V5465" s="82">
        <v>43917</v>
      </c>
      <c r="W5465" s="17">
        <v>267</v>
      </c>
      <c r="X5465" s="17" t="str">
        <f t="shared" si="343"/>
        <v>Active</v>
      </c>
      <c r="Y5465" s="17" t="s">
        <v>15615</v>
      </c>
      <c r="Z5465" s="17"/>
    </row>
    <row r="5466" spans="1:26" x14ac:dyDescent="0.25">
      <c r="A5466">
        <v>5465</v>
      </c>
      <c r="B5466" s="17" t="s">
        <v>13756</v>
      </c>
      <c r="C5466" s="17">
        <v>3821</v>
      </c>
      <c r="D5466" s="17" t="str">
        <f>INDEX(Hosts!$A:$O,MATCH(Places!$C5466,Hosts!$A:$A,0),MATCH(Places!D$1,Hosts!$1:$1,0))</f>
        <v>Within an hour</v>
      </c>
      <c r="E5466" s="87">
        <f>INDEX(Hosts!$A:$O,MATCH(Places!$C5466,Hosts!$A:$A,0),MATCH(Places!E$1,Hosts!$1:$1,0))</f>
        <v>1</v>
      </c>
      <c r="F5466" s="87">
        <f>INDEX(Hosts!$A:$O,MATCH(Places!$C5466,Hosts!$A:$A,0),MATCH(Places!F$1,Hosts!$1:$1,0))</f>
        <v>0.97</v>
      </c>
      <c r="G5466" s="17" t="str">
        <f>INDEX(Hosts!$A:$O,MATCH(Places!$C5466,Hosts!$A:$A,0),MATCH(Places!G$1,Hosts!$1:$1,0))</f>
        <v>No</v>
      </c>
      <c r="H5466" s="17">
        <v>14</v>
      </c>
      <c r="I5466" s="17" t="str">
        <f>INDEX(Neighborhoods!$A:$C,MATCH(Places!$H5466,Neighborhoods!$A:$A,0),MATCH(Places!I$1,Neighborhoods!$1:$1,0))</f>
        <v>Manhattan</v>
      </c>
      <c r="J5466" s="17" t="str">
        <f>INDEX(Neighborhoods!$A:$C,MATCH(Places!$H5466,Neighborhoods!$A:$A,0),MATCH(Places!J$1,Neighborhoods!$1:$1,0))</f>
        <v>East Harlem</v>
      </c>
      <c r="K5466" s="17" t="s">
        <v>16</v>
      </c>
      <c r="L5466" s="17" t="str">
        <f t="shared" si="340"/>
        <v>Yes</v>
      </c>
      <c r="M5466" s="17">
        <v>1</v>
      </c>
      <c r="N5466" s="17" t="str" cm="1">
        <f t="array" ref="N5466">_xlfn.IFS(M5466&lt;=2,"Small",M5466&lt;=5,"Medium",M5466&gt;5,"Large")</f>
        <v>Small</v>
      </c>
      <c r="O5466" s="65">
        <v>28</v>
      </c>
      <c r="P5466" s="87">
        <f t="shared" si="341"/>
        <v>0.03</v>
      </c>
      <c r="Q5466" s="68">
        <v>4.91</v>
      </c>
      <c r="R5466" s="68" t="str" cm="1">
        <f t="array" ref="R5466">_xlfn.SWITCH(ROUND(Q5466,0),5,"Excellent",4,"Good",3,"Ok","Bad")</f>
        <v>Excellent</v>
      </c>
      <c r="S5466" s="17">
        <v>11</v>
      </c>
      <c r="T5466" s="17" t="str">
        <f t="shared" si="342"/>
        <v>No</v>
      </c>
      <c r="U5466" s="82">
        <v>43772</v>
      </c>
      <c r="V5466" s="82">
        <v>43905</v>
      </c>
      <c r="W5466" s="17">
        <v>0</v>
      </c>
      <c r="X5466" s="17" t="str">
        <f t="shared" si="343"/>
        <v>Inactive</v>
      </c>
      <c r="Y5466" s="17" t="s">
        <v>15616</v>
      </c>
      <c r="Z5466" s="17"/>
    </row>
    <row r="5467" spans="1:26" x14ac:dyDescent="0.25">
      <c r="A5467">
        <v>5466</v>
      </c>
      <c r="B5467" s="17" t="s">
        <v>15219</v>
      </c>
      <c r="C5467" s="17">
        <v>4042</v>
      </c>
      <c r="D5467" s="17" t="str">
        <f>INDEX(Hosts!$A:$O,MATCH(Places!$C5467,Hosts!$A:$A,0),MATCH(Places!D$1,Hosts!$1:$1,0))</f>
        <v>Within an hour</v>
      </c>
      <c r="E5467" s="87">
        <f>INDEX(Hosts!$A:$O,MATCH(Places!$C5467,Hosts!$A:$A,0),MATCH(Places!E$1,Hosts!$1:$1,0))</f>
        <v>1</v>
      </c>
      <c r="F5467" s="87">
        <f>INDEX(Hosts!$A:$O,MATCH(Places!$C5467,Hosts!$A:$A,0),MATCH(Places!F$1,Hosts!$1:$1,0))</f>
        <v>0.9</v>
      </c>
      <c r="G5467" s="17" t="str">
        <f>INDEX(Hosts!$A:$O,MATCH(Places!$C5467,Hosts!$A:$A,0),MATCH(Places!G$1,Hosts!$1:$1,0))</f>
        <v>Yes</v>
      </c>
      <c r="H5467" s="17">
        <v>7</v>
      </c>
      <c r="I5467" s="17" t="str">
        <f>INDEX(Neighborhoods!$A:$C,MATCH(Places!$H5467,Neighborhoods!$A:$A,0),MATCH(Places!I$1,Neighborhoods!$1:$1,0))</f>
        <v>Brooklyn</v>
      </c>
      <c r="J5467" s="17" t="str">
        <f>INDEX(Neighborhoods!$A:$C,MATCH(Places!$H5467,Neighborhoods!$A:$A,0),MATCH(Places!J$1,Neighborhoods!$1:$1,0))</f>
        <v>Bedford-Stuyvesant</v>
      </c>
      <c r="K5467" s="17" t="s">
        <v>11822</v>
      </c>
      <c r="L5467" s="17" t="str">
        <f t="shared" si="340"/>
        <v>No</v>
      </c>
      <c r="M5467" s="17">
        <v>5</v>
      </c>
      <c r="N5467" s="17" t="str" cm="1">
        <f t="array" ref="N5467">_xlfn.IFS(M5467&lt;=2,"Small",M5467&lt;=5,"Medium",M5467&gt;5,"Large")</f>
        <v>Medium</v>
      </c>
      <c r="O5467" s="65">
        <v>292</v>
      </c>
      <c r="P5467" s="87">
        <f t="shared" si="341"/>
        <v>0.04</v>
      </c>
      <c r="Q5467" s="68">
        <v>5</v>
      </c>
      <c r="R5467" s="68" t="str" cm="1">
        <f t="array" ref="R5467">_xlfn.SWITCH(ROUND(Q5467,0),5,"Excellent",4,"Good",3,"Ok","Bad")</f>
        <v>Excellent</v>
      </c>
      <c r="S5467" s="17">
        <v>12</v>
      </c>
      <c r="T5467" s="17" t="str">
        <f t="shared" si="342"/>
        <v>No</v>
      </c>
      <c r="U5467" s="82">
        <v>43831</v>
      </c>
      <c r="V5467" s="82">
        <v>44039</v>
      </c>
      <c r="W5467" s="17">
        <v>76</v>
      </c>
      <c r="X5467" s="17" t="str">
        <f t="shared" si="343"/>
        <v>Active</v>
      </c>
      <c r="Y5467" s="17" t="s">
        <v>15616</v>
      </c>
      <c r="Z5467" s="17"/>
    </row>
    <row r="5468" spans="1:26" x14ac:dyDescent="0.25">
      <c r="A5468">
        <v>5467</v>
      </c>
      <c r="B5468" s="17" t="s">
        <v>14155</v>
      </c>
      <c r="C5468" s="17">
        <v>2924</v>
      </c>
      <c r="D5468" s="17" t="str">
        <f>INDEX(Hosts!$A:$O,MATCH(Places!$C5468,Hosts!$A:$A,0),MATCH(Places!D$1,Hosts!$1:$1,0))</f>
        <v>Within an hour</v>
      </c>
      <c r="E5468" s="87">
        <f>INDEX(Hosts!$A:$O,MATCH(Places!$C5468,Hosts!$A:$A,0),MATCH(Places!E$1,Hosts!$1:$1,0))</f>
        <v>1</v>
      </c>
      <c r="F5468" s="87">
        <f>INDEX(Hosts!$A:$O,MATCH(Places!$C5468,Hosts!$A:$A,0),MATCH(Places!F$1,Hosts!$1:$1,0))</f>
        <v>0.94</v>
      </c>
      <c r="G5468" s="17" t="str">
        <f>INDEX(Hosts!$A:$O,MATCH(Places!$C5468,Hosts!$A:$A,0),MATCH(Places!G$1,Hosts!$1:$1,0))</f>
        <v>Yes</v>
      </c>
      <c r="H5468" s="17">
        <v>6</v>
      </c>
      <c r="I5468" s="17" t="str">
        <f>INDEX(Neighborhoods!$A:$C,MATCH(Places!$H5468,Neighborhoods!$A:$A,0),MATCH(Places!I$1,Neighborhoods!$1:$1,0))</f>
        <v>Bronx</v>
      </c>
      <c r="J5468" s="17" t="str">
        <f>INDEX(Neighborhoods!$A:$C,MATCH(Places!$H5468,Neighborhoods!$A:$A,0),MATCH(Places!J$1,Neighborhoods!$1:$1,0))</f>
        <v>Wakefield</v>
      </c>
      <c r="K5468" s="17" t="s">
        <v>1</v>
      </c>
      <c r="L5468" s="17" t="str">
        <f t="shared" si="340"/>
        <v>Yes</v>
      </c>
      <c r="M5468" s="17">
        <v>1</v>
      </c>
      <c r="N5468" s="17" t="str" cm="1">
        <f t="array" ref="N5468">_xlfn.IFS(M5468&lt;=2,"Small",M5468&lt;=5,"Medium",M5468&gt;5,"Large")</f>
        <v>Small</v>
      </c>
      <c r="O5468" s="65">
        <v>38</v>
      </c>
      <c r="P5468" s="87">
        <f t="shared" si="341"/>
        <v>0.03</v>
      </c>
      <c r="Q5468" s="68">
        <v>4.6500000000000004</v>
      </c>
      <c r="R5468" s="68" t="str" cm="1">
        <f t="array" ref="R5468">_xlfn.SWITCH(ROUND(Q5468,0),5,"Excellent",4,"Good",3,"Ok","Bad")</f>
        <v>Excellent</v>
      </c>
      <c r="S5468" s="17">
        <v>23</v>
      </c>
      <c r="T5468" s="17" t="str">
        <f t="shared" si="342"/>
        <v>No</v>
      </c>
      <c r="U5468" s="82">
        <v>43848</v>
      </c>
      <c r="V5468" s="82">
        <v>44032</v>
      </c>
      <c r="W5468" s="17">
        <v>0</v>
      </c>
      <c r="X5468" s="17" t="str">
        <f t="shared" si="343"/>
        <v>Inactive</v>
      </c>
      <c r="Y5468" s="17" t="s">
        <v>15615</v>
      </c>
      <c r="Z5468" s="17"/>
    </row>
    <row r="5469" spans="1:26" x14ac:dyDescent="0.25">
      <c r="A5469">
        <v>5468</v>
      </c>
      <c r="B5469" s="17" t="s">
        <v>13341</v>
      </c>
      <c r="C5469" s="17">
        <v>3545</v>
      </c>
      <c r="D5469" s="17" t="str">
        <f>INDEX(Hosts!$A:$O,MATCH(Places!$C5469,Hosts!$A:$A,0),MATCH(Places!D$1,Hosts!$1:$1,0))</f>
        <v>Within an hour</v>
      </c>
      <c r="E5469" s="87">
        <f>INDEX(Hosts!$A:$O,MATCH(Places!$C5469,Hosts!$A:$A,0),MATCH(Places!E$1,Hosts!$1:$1,0))</f>
        <v>1</v>
      </c>
      <c r="F5469" s="87">
        <f>INDEX(Hosts!$A:$O,MATCH(Places!$C5469,Hosts!$A:$A,0),MATCH(Places!F$1,Hosts!$1:$1,0))</f>
        <v>1</v>
      </c>
      <c r="G5469" s="17" t="str">
        <f>INDEX(Hosts!$A:$O,MATCH(Places!$C5469,Hosts!$A:$A,0),MATCH(Places!G$1,Hosts!$1:$1,0))</f>
        <v>No</v>
      </c>
      <c r="H5469" s="17">
        <v>17</v>
      </c>
      <c r="I5469" s="17" t="str">
        <f>INDEX(Neighborhoods!$A:$C,MATCH(Places!$H5469,Neighborhoods!$A:$A,0),MATCH(Places!I$1,Neighborhoods!$1:$1,0))</f>
        <v>Manhattan</v>
      </c>
      <c r="J5469" s="17" t="str">
        <f>INDEX(Neighborhoods!$A:$C,MATCH(Places!$H5469,Neighborhoods!$A:$A,0),MATCH(Places!J$1,Neighborhoods!$1:$1,0))</f>
        <v>Hell's Kitchen</v>
      </c>
      <c r="K5469" s="17" t="s">
        <v>11822</v>
      </c>
      <c r="L5469" s="17" t="str">
        <f t="shared" si="340"/>
        <v>No</v>
      </c>
      <c r="M5469" s="17">
        <v>3</v>
      </c>
      <c r="N5469" s="17" t="str" cm="1">
        <f t="array" ref="N5469">_xlfn.IFS(M5469&lt;=2,"Small",M5469&lt;=5,"Medium",M5469&gt;5,"Large")</f>
        <v>Medium</v>
      </c>
      <c r="O5469" s="65">
        <v>142</v>
      </c>
      <c r="P5469" s="87">
        <f t="shared" si="341"/>
        <v>0.03</v>
      </c>
      <c r="Q5469" s="68">
        <v>4.75</v>
      </c>
      <c r="R5469" s="68" t="str" cm="1">
        <f t="array" ref="R5469">_xlfn.SWITCH(ROUND(Q5469,0),5,"Excellent",4,"Good",3,"Ok","Bad")</f>
        <v>Excellent</v>
      </c>
      <c r="S5469" s="17">
        <v>16</v>
      </c>
      <c r="T5469" s="17" t="str">
        <f t="shared" si="342"/>
        <v>No</v>
      </c>
      <c r="U5469" s="82">
        <v>43842</v>
      </c>
      <c r="V5469" s="82">
        <v>44046</v>
      </c>
      <c r="W5469" s="17">
        <v>106</v>
      </c>
      <c r="X5469" s="17" t="str">
        <f t="shared" si="343"/>
        <v>Active</v>
      </c>
      <c r="Y5469" s="17" t="s">
        <v>15616</v>
      </c>
      <c r="Z5469" s="17"/>
    </row>
    <row r="5470" spans="1:26" x14ac:dyDescent="0.25">
      <c r="A5470">
        <v>5469</v>
      </c>
      <c r="B5470" s="17" t="s">
        <v>14728</v>
      </c>
      <c r="C5470" s="17">
        <v>3987</v>
      </c>
      <c r="D5470" s="17" t="str">
        <f>INDEX(Hosts!$A:$O,MATCH(Places!$C5470,Hosts!$A:$A,0),MATCH(Places!D$1,Hosts!$1:$1,0))</f>
        <v>Within an hour</v>
      </c>
      <c r="E5470" s="87">
        <f>INDEX(Hosts!$A:$O,MATCH(Places!$C5470,Hosts!$A:$A,0),MATCH(Places!E$1,Hosts!$1:$1,0))</f>
        <v>1</v>
      </c>
      <c r="F5470" s="87">
        <f>INDEX(Hosts!$A:$O,MATCH(Places!$C5470,Hosts!$A:$A,0),MATCH(Places!F$1,Hosts!$1:$1,0))</f>
        <v>0.98</v>
      </c>
      <c r="G5470" s="17" t="str">
        <f>INDEX(Hosts!$A:$O,MATCH(Places!$C5470,Hosts!$A:$A,0),MATCH(Places!G$1,Hosts!$1:$1,0))</f>
        <v>No</v>
      </c>
      <c r="H5470" s="17">
        <v>17</v>
      </c>
      <c r="I5470" s="17" t="str">
        <f>INDEX(Neighborhoods!$A:$C,MATCH(Places!$H5470,Neighborhoods!$A:$A,0),MATCH(Places!I$1,Neighborhoods!$1:$1,0))</f>
        <v>Manhattan</v>
      </c>
      <c r="J5470" s="17" t="str">
        <f>INDEX(Neighborhoods!$A:$C,MATCH(Places!$H5470,Neighborhoods!$A:$A,0),MATCH(Places!J$1,Neighborhoods!$1:$1,0))</f>
        <v>Hell's Kitchen</v>
      </c>
      <c r="K5470" s="17" t="s">
        <v>11822</v>
      </c>
      <c r="L5470" s="17" t="str">
        <f t="shared" si="340"/>
        <v>No</v>
      </c>
      <c r="M5470" s="17">
        <v>6</v>
      </c>
      <c r="N5470" s="17" t="str" cm="1">
        <f t="array" ref="N5470">_xlfn.IFS(M5470&lt;=2,"Small",M5470&lt;=5,"Medium",M5470&gt;5,"Large")</f>
        <v>Large</v>
      </c>
      <c r="O5470" s="65">
        <v>110</v>
      </c>
      <c r="P5470" s="87">
        <f t="shared" si="341"/>
        <v>0.03</v>
      </c>
      <c r="Q5470" s="68">
        <v>4.79</v>
      </c>
      <c r="R5470" s="68" t="str" cm="1">
        <f t="array" ref="R5470">_xlfn.SWITCH(ROUND(Q5470,0),5,"Excellent",4,"Good",3,"Ok","Bad")</f>
        <v>Excellent</v>
      </c>
      <c r="S5470" s="17">
        <v>19</v>
      </c>
      <c r="T5470" s="17" t="str">
        <f t="shared" si="342"/>
        <v>No</v>
      </c>
      <c r="U5470" s="82">
        <v>43797</v>
      </c>
      <c r="V5470" s="82">
        <v>44026</v>
      </c>
      <c r="W5470" s="17">
        <v>82</v>
      </c>
      <c r="X5470" s="17" t="str">
        <f t="shared" si="343"/>
        <v>Active</v>
      </c>
      <c r="Y5470" s="17" t="s">
        <v>15616</v>
      </c>
      <c r="Z5470" s="17"/>
    </row>
    <row r="5471" spans="1:26" x14ac:dyDescent="0.25">
      <c r="A5471">
        <v>5470</v>
      </c>
      <c r="B5471" s="17" t="s">
        <v>14819</v>
      </c>
      <c r="C5471" s="17">
        <v>4043</v>
      </c>
      <c r="D5471" s="17" t="str">
        <f>INDEX(Hosts!$A:$O,MATCH(Places!$C5471,Hosts!$A:$A,0),MATCH(Places!D$1,Hosts!$1:$1,0))</f>
        <v>Within an hour</v>
      </c>
      <c r="E5471" s="87">
        <f>INDEX(Hosts!$A:$O,MATCH(Places!$C5471,Hosts!$A:$A,0),MATCH(Places!E$1,Hosts!$1:$1,0))</f>
        <v>1</v>
      </c>
      <c r="F5471" s="87">
        <f>INDEX(Hosts!$A:$O,MATCH(Places!$C5471,Hosts!$A:$A,0),MATCH(Places!F$1,Hosts!$1:$1,0))</f>
        <v>1</v>
      </c>
      <c r="G5471" s="17" t="str">
        <f>INDEX(Hosts!$A:$O,MATCH(Places!$C5471,Hosts!$A:$A,0),MATCH(Places!G$1,Hosts!$1:$1,0))</f>
        <v>No</v>
      </c>
      <c r="H5471" s="17">
        <v>8</v>
      </c>
      <c r="I5471" s="17" t="str">
        <f>INDEX(Neighborhoods!$A:$C,MATCH(Places!$H5471,Neighborhoods!$A:$A,0),MATCH(Places!I$1,Neighborhoods!$1:$1,0))</f>
        <v>Brooklyn</v>
      </c>
      <c r="J5471" s="17" t="str">
        <f>INDEX(Neighborhoods!$A:$C,MATCH(Places!$H5471,Neighborhoods!$A:$A,0),MATCH(Places!J$1,Neighborhoods!$1:$1,0))</f>
        <v>Bushwick</v>
      </c>
      <c r="K5471" s="17" t="s">
        <v>1</v>
      </c>
      <c r="L5471" s="17" t="str">
        <f t="shared" si="340"/>
        <v>Yes</v>
      </c>
      <c r="M5471" s="17">
        <v>2</v>
      </c>
      <c r="N5471" s="17" t="str" cm="1">
        <f t="array" ref="N5471">_xlfn.IFS(M5471&lt;=2,"Small",M5471&lt;=5,"Medium",M5471&gt;5,"Large")</f>
        <v>Small</v>
      </c>
      <c r="O5471" s="65">
        <v>98</v>
      </c>
      <c r="P5471" s="87">
        <f t="shared" si="341"/>
        <v>0.03</v>
      </c>
      <c r="Q5471" s="68">
        <v>4.8</v>
      </c>
      <c r="R5471" s="68" t="str" cm="1">
        <f t="array" ref="R5471">_xlfn.SWITCH(ROUND(Q5471,0),5,"Excellent",4,"Good",3,"Ok","Bad")</f>
        <v>Excellent</v>
      </c>
      <c r="S5471" s="17">
        <v>10</v>
      </c>
      <c r="T5471" s="17" t="str">
        <f t="shared" si="342"/>
        <v>No</v>
      </c>
      <c r="U5471" s="82">
        <v>43770</v>
      </c>
      <c r="V5471" s="82">
        <v>43870</v>
      </c>
      <c r="W5471" s="17">
        <v>15</v>
      </c>
      <c r="X5471" s="17" t="str">
        <f t="shared" si="343"/>
        <v>Active</v>
      </c>
      <c r="Y5471" s="17" t="s">
        <v>15616</v>
      </c>
      <c r="Z5471" s="17"/>
    </row>
    <row r="5472" spans="1:26" x14ac:dyDescent="0.25">
      <c r="A5472">
        <v>5471</v>
      </c>
      <c r="B5472" s="17" t="s">
        <v>14591</v>
      </c>
      <c r="C5472" s="17">
        <v>3796</v>
      </c>
      <c r="D5472" s="17" t="str">
        <f>INDEX(Hosts!$A:$O,MATCH(Places!$C5472,Hosts!$A:$A,0),MATCH(Places!D$1,Hosts!$1:$1,0))</f>
        <v>A few days or more</v>
      </c>
      <c r="E5472" s="87">
        <f>INDEX(Hosts!$A:$O,MATCH(Places!$C5472,Hosts!$A:$A,0),MATCH(Places!E$1,Hosts!$1:$1,0))</f>
        <v>0.42</v>
      </c>
      <c r="F5472" s="87">
        <f>INDEX(Hosts!$A:$O,MATCH(Places!$C5472,Hosts!$A:$A,0),MATCH(Places!F$1,Hosts!$1:$1,0))</f>
        <v>0.96</v>
      </c>
      <c r="G5472" s="17" t="str">
        <f>INDEX(Hosts!$A:$O,MATCH(Places!$C5472,Hosts!$A:$A,0),MATCH(Places!G$1,Hosts!$1:$1,0))</f>
        <v>No</v>
      </c>
      <c r="H5472" s="17">
        <v>16</v>
      </c>
      <c r="I5472" s="17" t="str">
        <f>INDEX(Neighborhoods!$A:$C,MATCH(Places!$H5472,Neighborhoods!$A:$A,0),MATCH(Places!I$1,Neighborhoods!$1:$1,0))</f>
        <v>Manhattan</v>
      </c>
      <c r="J5472" s="17" t="str">
        <f>INDEX(Neighborhoods!$A:$C,MATCH(Places!$H5472,Neighborhoods!$A:$A,0),MATCH(Places!J$1,Neighborhoods!$1:$1,0))</f>
        <v>Harlem</v>
      </c>
      <c r="K5472" s="17" t="s">
        <v>11822</v>
      </c>
      <c r="L5472" s="17" t="str">
        <f t="shared" si="340"/>
        <v>No</v>
      </c>
      <c r="M5472" s="17">
        <v>5</v>
      </c>
      <c r="N5472" s="17" t="str" cm="1">
        <f t="array" ref="N5472">_xlfn.IFS(M5472&lt;=2,"Small",M5472&lt;=5,"Medium",M5472&gt;5,"Large")</f>
        <v>Medium</v>
      </c>
      <c r="O5472" s="65">
        <v>100</v>
      </c>
      <c r="P5472" s="87">
        <f t="shared" si="341"/>
        <v>0.03</v>
      </c>
      <c r="Q5472" s="68">
        <v>4</v>
      </c>
      <c r="R5472" s="68" t="str" cm="1">
        <f t="array" ref="R5472">_xlfn.SWITCH(ROUND(Q5472,0),5,"Excellent",4,"Good",3,"Ok","Bad")</f>
        <v>Good</v>
      </c>
      <c r="S5472" s="17">
        <v>3</v>
      </c>
      <c r="T5472" s="17" t="str">
        <f t="shared" si="342"/>
        <v>No</v>
      </c>
      <c r="U5472" s="82">
        <v>43775</v>
      </c>
      <c r="V5472" s="82">
        <v>43890</v>
      </c>
      <c r="W5472" s="17">
        <v>262</v>
      </c>
      <c r="X5472" s="17" t="str">
        <f t="shared" si="343"/>
        <v>Active</v>
      </c>
      <c r="Y5472" s="17" t="s">
        <v>15615</v>
      </c>
      <c r="Z5472" s="17"/>
    </row>
    <row r="5473" spans="1:26" x14ac:dyDescent="0.25">
      <c r="A5473">
        <v>5472</v>
      </c>
      <c r="B5473" s="17" t="s">
        <v>13471</v>
      </c>
      <c r="C5473" s="17">
        <v>3982</v>
      </c>
      <c r="D5473" s="17" t="str">
        <f>INDEX(Hosts!$A:$O,MATCH(Places!$C5473,Hosts!$A:$A,0),MATCH(Places!D$1,Hosts!$1:$1,0))</f>
        <v>Within a few hours</v>
      </c>
      <c r="E5473" s="87">
        <f>INDEX(Hosts!$A:$O,MATCH(Places!$C5473,Hosts!$A:$A,0),MATCH(Places!E$1,Hosts!$1:$1,0))</f>
        <v>0.67</v>
      </c>
      <c r="F5473" s="87">
        <f>INDEX(Hosts!$A:$O,MATCH(Places!$C5473,Hosts!$A:$A,0),MATCH(Places!F$1,Hosts!$1:$1,0))</f>
        <v>1</v>
      </c>
      <c r="G5473" s="17" t="str">
        <f>INDEX(Hosts!$A:$O,MATCH(Places!$C5473,Hosts!$A:$A,0),MATCH(Places!G$1,Hosts!$1:$1,0))</f>
        <v>No</v>
      </c>
      <c r="H5473" s="17">
        <v>11</v>
      </c>
      <c r="I5473" s="17" t="str">
        <f>INDEX(Neighborhoods!$A:$C,MATCH(Places!$H5473,Neighborhoods!$A:$A,0),MATCH(Places!I$1,Neighborhoods!$1:$1,0))</f>
        <v>Brooklyn</v>
      </c>
      <c r="J5473" s="17" t="str">
        <f>INDEX(Neighborhoods!$A:$C,MATCH(Places!$H5473,Neighborhoods!$A:$A,0),MATCH(Places!J$1,Neighborhoods!$1:$1,0))</f>
        <v>Greenpoint</v>
      </c>
      <c r="K5473" s="17" t="s">
        <v>11822</v>
      </c>
      <c r="L5473" s="17" t="str">
        <f t="shared" si="340"/>
        <v>No</v>
      </c>
      <c r="M5473" s="17">
        <v>8</v>
      </c>
      <c r="N5473" s="17" t="str" cm="1">
        <f t="array" ref="N5473">_xlfn.IFS(M5473&lt;=2,"Small",M5473&lt;=5,"Medium",M5473&gt;5,"Large")</f>
        <v>Large</v>
      </c>
      <c r="O5473" s="65">
        <v>164</v>
      </c>
      <c r="P5473" s="87">
        <f t="shared" si="341"/>
        <v>0.03</v>
      </c>
      <c r="Q5473" s="68">
        <v>4.5</v>
      </c>
      <c r="R5473" s="68" t="str" cm="1">
        <f t="array" ref="R5473">_xlfn.SWITCH(ROUND(Q5473,0),5,"Excellent",4,"Good",3,"Ok","Bad")</f>
        <v>Excellent</v>
      </c>
      <c r="S5473" s="17">
        <v>32</v>
      </c>
      <c r="T5473" s="17" t="str">
        <f t="shared" si="342"/>
        <v>No</v>
      </c>
      <c r="U5473" s="82">
        <v>43779</v>
      </c>
      <c r="V5473" s="82">
        <v>43919</v>
      </c>
      <c r="W5473" s="17">
        <v>29</v>
      </c>
      <c r="X5473" s="17" t="str">
        <f t="shared" si="343"/>
        <v>Active</v>
      </c>
      <c r="Y5473" s="17" t="s">
        <v>15616</v>
      </c>
      <c r="Z5473" s="17"/>
    </row>
    <row r="5474" spans="1:26" x14ac:dyDescent="0.25">
      <c r="A5474">
        <v>5473</v>
      </c>
      <c r="B5474" s="17" t="s">
        <v>13186</v>
      </c>
      <c r="C5474" s="17">
        <v>3991</v>
      </c>
      <c r="D5474" s="17" t="str">
        <f>INDEX(Hosts!$A:$O,MATCH(Places!$C5474,Hosts!$A:$A,0),MATCH(Places!D$1,Hosts!$1:$1,0))</f>
        <v>Within a few hours</v>
      </c>
      <c r="E5474" s="87">
        <f>INDEX(Hosts!$A:$O,MATCH(Places!$C5474,Hosts!$A:$A,0),MATCH(Places!E$1,Hosts!$1:$1,0))</f>
        <v>0.69</v>
      </c>
      <c r="F5474" s="87">
        <f>INDEX(Hosts!$A:$O,MATCH(Places!$C5474,Hosts!$A:$A,0),MATCH(Places!F$1,Hosts!$1:$1,0))</f>
        <v>0.97</v>
      </c>
      <c r="G5474" s="17" t="str">
        <f>INDEX(Hosts!$A:$O,MATCH(Places!$C5474,Hosts!$A:$A,0),MATCH(Places!G$1,Hosts!$1:$1,0))</f>
        <v>No</v>
      </c>
      <c r="H5474" s="17">
        <v>16</v>
      </c>
      <c r="I5474" s="17" t="str">
        <f>INDEX(Neighborhoods!$A:$C,MATCH(Places!$H5474,Neighborhoods!$A:$A,0),MATCH(Places!I$1,Neighborhoods!$1:$1,0))</f>
        <v>Manhattan</v>
      </c>
      <c r="J5474" s="17" t="str">
        <f>INDEX(Neighborhoods!$A:$C,MATCH(Places!$H5474,Neighborhoods!$A:$A,0),MATCH(Places!J$1,Neighborhoods!$1:$1,0))</f>
        <v>Harlem</v>
      </c>
      <c r="K5474" s="17" t="s">
        <v>1</v>
      </c>
      <c r="L5474" s="17" t="str">
        <f t="shared" si="340"/>
        <v>Yes</v>
      </c>
      <c r="M5474" s="17">
        <v>2</v>
      </c>
      <c r="N5474" s="17" t="str" cm="1">
        <f t="array" ref="N5474">_xlfn.IFS(M5474&lt;=2,"Small",M5474&lt;=5,"Medium",M5474&gt;5,"Large")</f>
        <v>Small</v>
      </c>
      <c r="O5474" s="65">
        <v>75</v>
      </c>
      <c r="P5474" s="87">
        <f t="shared" si="341"/>
        <v>0.03</v>
      </c>
      <c r="Q5474" s="68">
        <v>3.91</v>
      </c>
      <c r="R5474" s="68" t="str" cm="1">
        <f t="array" ref="R5474">_xlfn.SWITCH(ROUND(Q5474,0),5,"Excellent",4,"Good",3,"Ok","Bad")</f>
        <v>Good</v>
      </c>
      <c r="S5474" s="17">
        <v>11</v>
      </c>
      <c r="T5474" s="17" t="str">
        <f t="shared" si="342"/>
        <v>No</v>
      </c>
      <c r="U5474" s="82">
        <v>43789</v>
      </c>
      <c r="V5474" s="82">
        <v>44029</v>
      </c>
      <c r="W5474" s="17">
        <v>58</v>
      </c>
      <c r="X5474" s="17" t="str">
        <f t="shared" si="343"/>
        <v>Active</v>
      </c>
      <c r="Y5474" s="17" t="s">
        <v>15616</v>
      </c>
      <c r="Z5474" s="17"/>
    </row>
    <row r="5475" spans="1:26" x14ac:dyDescent="0.25">
      <c r="A5475">
        <v>5474</v>
      </c>
      <c r="B5475" s="17" t="s">
        <v>13354</v>
      </c>
      <c r="C5475" s="17">
        <v>1685</v>
      </c>
      <c r="D5475" s="17" t="str">
        <f>INDEX(Hosts!$A:$O,MATCH(Places!$C5475,Hosts!$A:$A,0),MATCH(Places!D$1,Hosts!$1:$1,0))</f>
        <v>Within an hour</v>
      </c>
      <c r="E5475" s="87">
        <f>INDEX(Hosts!$A:$O,MATCH(Places!$C5475,Hosts!$A:$A,0),MATCH(Places!E$1,Hosts!$1:$1,0))</f>
        <v>1</v>
      </c>
      <c r="F5475" s="87">
        <f>INDEX(Hosts!$A:$O,MATCH(Places!$C5475,Hosts!$A:$A,0),MATCH(Places!F$1,Hosts!$1:$1,0))</f>
        <v>1</v>
      </c>
      <c r="G5475" s="17" t="str">
        <f>INDEX(Hosts!$A:$O,MATCH(Places!$C5475,Hosts!$A:$A,0),MATCH(Places!G$1,Hosts!$1:$1,0))</f>
        <v>Yes</v>
      </c>
      <c r="H5475" s="17">
        <v>8</v>
      </c>
      <c r="I5475" s="17" t="str">
        <f>INDEX(Neighborhoods!$A:$C,MATCH(Places!$H5475,Neighborhoods!$A:$A,0),MATCH(Places!I$1,Neighborhoods!$1:$1,0))</f>
        <v>Brooklyn</v>
      </c>
      <c r="J5475" s="17" t="str">
        <f>INDEX(Neighborhoods!$A:$C,MATCH(Places!$H5475,Neighborhoods!$A:$A,0),MATCH(Places!J$1,Neighborhoods!$1:$1,0))</f>
        <v>Bushwick</v>
      </c>
      <c r="K5475" s="17" t="s">
        <v>1</v>
      </c>
      <c r="L5475" s="17" t="str">
        <f t="shared" si="340"/>
        <v>Yes</v>
      </c>
      <c r="M5475" s="17">
        <v>1</v>
      </c>
      <c r="N5475" s="17" t="str" cm="1">
        <f t="array" ref="N5475">_xlfn.IFS(M5475&lt;=2,"Small",M5475&lt;=5,"Medium",M5475&gt;5,"Large")</f>
        <v>Small</v>
      </c>
      <c r="O5475" s="65">
        <v>45</v>
      </c>
      <c r="P5475" s="87">
        <f t="shared" si="341"/>
        <v>0.03</v>
      </c>
      <c r="Q5475" s="68">
        <v>4.83</v>
      </c>
      <c r="R5475" s="68" t="str" cm="1">
        <f t="array" ref="R5475">_xlfn.SWITCH(ROUND(Q5475,0),5,"Excellent",4,"Good",3,"Ok","Bad")</f>
        <v>Excellent</v>
      </c>
      <c r="S5475" s="17">
        <v>6</v>
      </c>
      <c r="T5475" s="17" t="str">
        <f t="shared" si="342"/>
        <v>No</v>
      </c>
      <c r="U5475" s="82">
        <v>43809</v>
      </c>
      <c r="V5475" s="82">
        <v>43982</v>
      </c>
      <c r="W5475" s="17">
        <v>75</v>
      </c>
      <c r="X5475" s="17" t="str">
        <f t="shared" si="343"/>
        <v>Active</v>
      </c>
      <c r="Y5475" s="17" t="s">
        <v>15616</v>
      </c>
      <c r="Z5475" s="17"/>
    </row>
    <row r="5476" spans="1:26" x14ac:dyDescent="0.25">
      <c r="A5476">
        <v>5475</v>
      </c>
      <c r="B5476" s="17" t="s">
        <v>15345</v>
      </c>
      <c r="C5476" s="17">
        <v>3994</v>
      </c>
      <c r="D5476" s="17" t="str">
        <f>INDEX(Hosts!$A:$O,MATCH(Places!$C5476,Hosts!$A:$A,0),MATCH(Places!D$1,Hosts!$1:$1,0))</f>
        <v>Within a few hours</v>
      </c>
      <c r="E5476" s="87">
        <f>INDEX(Hosts!$A:$O,MATCH(Places!$C5476,Hosts!$A:$A,0),MATCH(Places!E$1,Hosts!$1:$1,0))</f>
        <v>0.7</v>
      </c>
      <c r="F5476" s="87">
        <f>INDEX(Hosts!$A:$O,MATCH(Places!$C5476,Hosts!$A:$A,0),MATCH(Places!F$1,Hosts!$1:$1,0))</f>
        <v>0.83</v>
      </c>
      <c r="G5476" s="17" t="str">
        <f>INDEX(Hosts!$A:$O,MATCH(Places!$C5476,Hosts!$A:$A,0),MATCH(Places!G$1,Hosts!$1:$1,0))</f>
        <v>No</v>
      </c>
      <c r="H5476" s="17">
        <v>12</v>
      </c>
      <c r="I5476" s="17" t="str">
        <f>INDEX(Neighborhoods!$A:$C,MATCH(Places!$H5476,Neighborhoods!$A:$A,0),MATCH(Places!I$1,Neighborhoods!$1:$1,0))</f>
        <v>Brooklyn</v>
      </c>
      <c r="J5476" s="17" t="str">
        <f>INDEX(Neighborhoods!$A:$C,MATCH(Places!$H5476,Neighborhoods!$A:$A,0),MATCH(Places!J$1,Neighborhoods!$1:$1,0))</f>
        <v>Williamsburg</v>
      </c>
      <c r="K5476" s="17" t="s">
        <v>1</v>
      </c>
      <c r="L5476" s="17" t="str">
        <f t="shared" si="340"/>
        <v>Yes</v>
      </c>
      <c r="M5476" s="17">
        <v>3</v>
      </c>
      <c r="N5476" s="17" t="str" cm="1">
        <f t="array" ref="N5476">_xlfn.IFS(M5476&lt;=2,"Small",M5476&lt;=5,"Medium",M5476&gt;5,"Large")</f>
        <v>Medium</v>
      </c>
      <c r="O5476" s="65">
        <v>44</v>
      </c>
      <c r="P5476" s="87">
        <f t="shared" si="341"/>
        <v>0.03</v>
      </c>
      <c r="Q5476" s="68">
        <v>3.67</v>
      </c>
      <c r="R5476" s="68" t="str" cm="1">
        <f t="array" ref="R5476">_xlfn.SWITCH(ROUND(Q5476,0),5,"Excellent",4,"Good",3,"Ok","Bad")</f>
        <v>Good</v>
      </c>
      <c r="S5476" s="17">
        <v>3</v>
      </c>
      <c r="T5476" s="17" t="str">
        <f t="shared" si="342"/>
        <v>No</v>
      </c>
      <c r="U5476" s="82">
        <v>43786</v>
      </c>
      <c r="V5476" s="82">
        <v>43807</v>
      </c>
      <c r="W5476" s="17">
        <v>105</v>
      </c>
      <c r="X5476" s="17" t="str">
        <f t="shared" si="343"/>
        <v>Active</v>
      </c>
      <c r="Y5476" s="17" t="s">
        <v>15616</v>
      </c>
      <c r="Z5476" s="17"/>
    </row>
    <row r="5477" spans="1:26" x14ac:dyDescent="0.25">
      <c r="A5477">
        <v>5476</v>
      </c>
      <c r="B5477" s="17" t="s">
        <v>13641</v>
      </c>
      <c r="C5477" s="17">
        <v>2079</v>
      </c>
      <c r="D5477" s="17" t="str">
        <f>INDEX(Hosts!$A:$O,MATCH(Places!$C5477,Hosts!$A:$A,0),MATCH(Places!D$1,Hosts!$1:$1,0))</f>
        <v>Within an hour</v>
      </c>
      <c r="E5477" s="87">
        <f>INDEX(Hosts!$A:$O,MATCH(Places!$C5477,Hosts!$A:$A,0),MATCH(Places!E$1,Hosts!$1:$1,0))</f>
        <v>1</v>
      </c>
      <c r="F5477" s="87">
        <f>INDEX(Hosts!$A:$O,MATCH(Places!$C5477,Hosts!$A:$A,0),MATCH(Places!F$1,Hosts!$1:$1,0))</f>
        <v>1</v>
      </c>
      <c r="G5477" s="17" t="str">
        <f>INDEX(Hosts!$A:$O,MATCH(Places!$C5477,Hosts!$A:$A,0),MATCH(Places!G$1,Hosts!$1:$1,0))</f>
        <v>No</v>
      </c>
      <c r="H5477" s="17">
        <v>20</v>
      </c>
      <c r="I5477" s="17" t="str">
        <f>INDEX(Neighborhoods!$A:$C,MATCH(Places!$H5477,Neighborhoods!$A:$A,0),MATCH(Places!I$1,Neighborhoods!$1:$1,0))</f>
        <v>Manhattan</v>
      </c>
      <c r="J5477" s="17" t="str">
        <f>INDEX(Neighborhoods!$A:$C,MATCH(Places!$H5477,Neighborhoods!$A:$A,0),MATCH(Places!J$1,Neighborhoods!$1:$1,0))</f>
        <v>Upper West Side</v>
      </c>
      <c r="K5477" s="17" t="s">
        <v>1</v>
      </c>
      <c r="L5477" s="17" t="str">
        <f t="shared" si="340"/>
        <v>Yes</v>
      </c>
      <c r="M5477" s="17">
        <v>3</v>
      </c>
      <c r="N5477" s="17" t="str" cm="1">
        <f t="array" ref="N5477">_xlfn.IFS(M5477&lt;=2,"Small",M5477&lt;=5,"Medium",M5477&gt;5,"Large")</f>
        <v>Medium</v>
      </c>
      <c r="O5477" s="65">
        <v>70</v>
      </c>
      <c r="P5477" s="87">
        <f t="shared" si="341"/>
        <v>0.03</v>
      </c>
      <c r="Q5477" s="68">
        <v>4.95</v>
      </c>
      <c r="R5477" s="68" t="str" cm="1">
        <f t="array" ref="R5477">_xlfn.SWITCH(ROUND(Q5477,0),5,"Excellent",4,"Good",3,"Ok","Bad")</f>
        <v>Excellent</v>
      </c>
      <c r="S5477" s="17">
        <v>20</v>
      </c>
      <c r="T5477" s="17" t="str">
        <f t="shared" si="342"/>
        <v>No</v>
      </c>
      <c r="U5477" s="82">
        <v>43778</v>
      </c>
      <c r="V5477" s="82">
        <v>44014</v>
      </c>
      <c r="W5477" s="17">
        <v>316</v>
      </c>
      <c r="X5477" s="17" t="str">
        <f t="shared" si="343"/>
        <v>Active</v>
      </c>
      <c r="Y5477" s="17" t="s">
        <v>15616</v>
      </c>
      <c r="Z5477" s="17"/>
    </row>
    <row r="5478" spans="1:26" x14ac:dyDescent="0.25">
      <c r="A5478">
        <v>5477</v>
      </c>
      <c r="B5478" s="17" t="s">
        <v>13938</v>
      </c>
      <c r="C5478" s="17">
        <v>2079</v>
      </c>
      <c r="D5478" s="17" t="str">
        <f>INDEX(Hosts!$A:$O,MATCH(Places!$C5478,Hosts!$A:$A,0),MATCH(Places!D$1,Hosts!$1:$1,0))</f>
        <v>Within an hour</v>
      </c>
      <c r="E5478" s="87">
        <f>INDEX(Hosts!$A:$O,MATCH(Places!$C5478,Hosts!$A:$A,0),MATCH(Places!E$1,Hosts!$1:$1,0))</f>
        <v>1</v>
      </c>
      <c r="F5478" s="87">
        <f>INDEX(Hosts!$A:$O,MATCH(Places!$C5478,Hosts!$A:$A,0),MATCH(Places!F$1,Hosts!$1:$1,0))</f>
        <v>1</v>
      </c>
      <c r="G5478" s="17" t="str">
        <f>INDEX(Hosts!$A:$O,MATCH(Places!$C5478,Hosts!$A:$A,0),MATCH(Places!G$1,Hosts!$1:$1,0))</f>
        <v>No</v>
      </c>
      <c r="H5478" s="17">
        <v>20</v>
      </c>
      <c r="I5478" s="17" t="str">
        <f>INDEX(Neighborhoods!$A:$C,MATCH(Places!$H5478,Neighborhoods!$A:$A,0),MATCH(Places!I$1,Neighborhoods!$1:$1,0))</f>
        <v>Manhattan</v>
      </c>
      <c r="J5478" s="17" t="str">
        <f>INDEX(Neighborhoods!$A:$C,MATCH(Places!$H5478,Neighborhoods!$A:$A,0),MATCH(Places!J$1,Neighborhoods!$1:$1,0))</f>
        <v>Upper West Side</v>
      </c>
      <c r="K5478" s="17" t="s">
        <v>1</v>
      </c>
      <c r="L5478" s="17" t="str">
        <f t="shared" si="340"/>
        <v>Yes</v>
      </c>
      <c r="M5478" s="17">
        <v>2</v>
      </c>
      <c r="N5478" s="17" t="str" cm="1">
        <f t="array" ref="N5478">_xlfn.IFS(M5478&lt;=2,"Small",M5478&lt;=5,"Medium",M5478&gt;5,"Large")</f>
        <v>Small</v>
      </c>
      <c r="O5478" s="65">
        <v>49.29</v>
      </c>
      <c r="P5478" s="87">
        <f t="shared" si="341"/>
        <v>0.03</v>
      </c>
      <c r="Q5478" s="68">
        <v>4.8099999999999996</v>
      </c>
      <c r="R5478" s="68" t="str" cm="1">
        <f t="array" ref="R5478">_xlfn.SWITCH(ROUND(Q5478,0),5,"Excellent",4,"Good",3,"Ok","Bad")</f>
        <v>Excellent</v>
      </c>
      <c r="S5478" s="17">
        <v>16</v>
      </c>
      <c r="T5478" s="17" t="str">
        <f t="shared" si="342"/>
        <v>No</v>
      </c>
      <c r="U5478" s="82">
        <v>43772</v>
      </c>
      <c r="V5478" s="82">
        <v>44046</v>
      </c>
      <c r="W5478" s="17">
        <v>362</v>
      </c>
      <c r="X5478" s="17" t="str">
        <f t="shared" si="343"/>
        <v>Active</v>
      </c>
      <c r="Y5478" s="17" t="s">
        <v>15616</v>
      </c>
      <c r="Z5478" s="17"/>
    </row>
    <row r="5479" spans="1:26" x14ac:dyDescent="0.25">
      <c r="A5479">
        <v>5478</v>
      </c>
      <c r="B5479" s="17" t="s">
        <v>15011</v>
      </c>
      <c r="C5479" s="17">
        <v>2079</v>
      </c>
      <c r="D5479" s="17" t="str">
        <f>INDEX(Hosts!$A:$O,MATCH(Places!$C5479,Hosts!$A:$A,0),MATCH(Places!D$1,Hosts!$1:$1,0))</f>
        <v>Within an hour</v>
      </c>
      <c r="E5479" s="87">
        <f>INDEX(Hosts!$A:$O,MATCH(Places!$C5479,Hosts!$A:$A,0),MATCH(Places!E$1,Hosts!$1:$1,0))</f>
        <v>1</v>
      </c>
      <c r="F5479" s="87">
        <f>INDEX(Hosts!$A:$O,MATCH(Places!$C5479,Hosts!$A:$A,0),MATCH(Places!F$1,Hosts!$1:$1,0))</f>
        <v>1</v>
      </c>
      <c r="G5479" s="17" t="str">
        <f>INDEX(Hosts!$A:$O,MATCH(Places!$C5479,Hosts!$A:$A,0),MATCH(Places!G$1,Hosts!$1:$1,0))</f>
        <v>No</v>
      </c>
      <c r="H5479" s="17">
        <v>20</v>
      </c>
      <c r="I5479" s="17" t="str">
        <f>INDEX(Neighborhoods!$A:$C,MATCH(Places!$H5479,Neighborhoods!$A:$A,0),MATCH(Places!I$1,Neighborhoods!$1:$1,0))</f>
        <v>Manhattan</v>
      </c>
      <c r="J5479" s="17" t="str">
        <f>INDEX(Neighborhoods!$A:$C,MATCH(Places!$H5479,Neighborhoods!$A:$A,0),MATCH(Places!J$1,Neighborhoods!$1:$1,0))</f>
        <v>Upper West Side</v>
      </c>
      <c r="K5479" s="17" t="s">
        <v>1</v>
      </c>
      <c r="L5479" s="17" t="str">
        <f t="shared" si="340"/>
        <v>Yes</v>
      </c>
      <c r="M5479" s="17">
        <v>2</v>
      </c>
      <c r="N5479" s="17" t="str" cm="1">
        <f t="array" ref="N5479">_xlfn.IFS(M5479&lt;=2,"Small",M5479&lt;=5,"Medium",M5479&gt;5,"Large")</f>
        <v>Small</v>
      </c>
      <c r="O5479" s="65">
        <v>46</v>
      </c>
      <c r="P5479" s="87">
        <f t="shared" si="341"/>
        <v>0.03</v>
      </c>
      <c r="Q5479" s="68">
        <v>4.67</v>
      </c>
      <c r="R5479" s="68" t="str" cm="1">
        <f t="array" ref="R5479">_xlfn.SWITCH(ROUND(Q5479,0),5,"Excellent",4,"Good",3,"Ok","Bad")</f>
        <v>Excellent</v>
      </c>
      <c r="S5479" s="17">
        <v>18</v>
      </c>
      <c r="T5479" s="17" t="str">
        <f t="shared" si="342"/>
        <v>No</v>
      </c>
      <c r="U5479" s="82">
        <v>43772</v>
      </c>
      <c r="V5479" s="82">
        <v>44041</v>
      </c>
      <c r="W5479" s="17">
        <v>364</v>
      </c>
      <c r="X5479" s="17" t="str">
        <f t="shared" si="343"/>
        <v>Active</v>
      </c>
      <c r="Y5479" s="17" t="s">
        <v>15616</v>
      </c>
      <c r="Z5479" s="17"/>
    </row>
    <row r="5480" spans="1:26" x14ac:dyDescent="0.25">
      <c r="A5480">
        <v>5479</v>
      </c>
      <c r="B5480" s="17" t="s">
        <v>14140</v>
      </c>
      <c r="C5480" s="17">
        <v>1226</v>
      </c>
      <c r="D5480" s="17" t="str">
        <f>INDEX(Hosts!$A:$O,MATCH(Places!$C5480,Hosts!$A:$A,0),MATCH(Places!D$1,Hosts!$1:$1,0))</f>
        <v>Within a few hours</v>
      </c>
      <c r="E5480" s="87">
        <f>INDEX(Hosts!$A:$O,MATCH(Places!$C5480,Hosts!$A:$A,0),MATCH(Places!E$1,Hosts!$1:$1,0))</f>
        <v>1</v>
      </c>
      <c r="F5480" s="87">
        <f>INDEX(Hosts!$A:$O,MATCH(Places!$C5480,Hosts!$A:$A,0),MATCH(Places!F$1,Hosts!$1:$1,0))</f>
        <v>1</v>
      </c>
      <c r="G5480" s="17" t="str">
        <f>INDEX(Hosts!$A:$O,MATCH(Places!$C5480,Hosts!$A:$A,0),MATCH(Places!G$1,Hosts!$1:$1,0))</f>
        <v>No</v>
      </c>
      <c r="H5480" s="17">
        <v>13</v>
      </c>
      <c r="I5480" s="17" t="str">
        <f>INDEX(Neighborhoods!$A:$C,MATCH(Places!$H5480,Neighborhoods!$A:$A,0),MATCH(Places!I$1,Neighborhoods!$1:$1,0))</f>
        <v>Manhattan</v>
      </c>
      <c r="J5480" s="17" t="str">
        <f>INDEX(Neighborhoods!$A:$C,MATCH(Places!$H5480,Neighborhoods!$A:$A,0),MATCH(Places!J$1,Neighborhoods!$1:$1,0))</f>
        <v>Chelsea</v>
      </c>
      <c r="K5480" s="17" t="s">
        <v>11822</v>
      </c>
      <c r="L5480" s="17" t="str">
        <f t="shared" si="340"/>
        <v>No</v>
      </c>
      <c r="M5480" s="17">
        <v>2</v>
      </c>
      <c r="N5480" s="17" t="str" cm="1">
        <f t="array" ref="N5480">_xlfn.IFS(M5480&lt;=2,"Small",M5480&lt;=5,"Medium",M5480&gt;5,"Large")</f>
        <v>Small</v>
      </c>
      <c r="O5480" s="65">
        <v>94</v>
      </c>
      <c r="P5480" s="87">
        <f t="shared" si="341"/>
        <v>0.03</v>
      </c>
      <c r="Q5480" s="68">
        <v>5</v>
      </c>
      <c r="R5480" s="68" t="str" cm="1">
        <f t="array" ref="R5480">_xlfn.SWITCH(ROUND(Q5480,0),5,"Excellent",4,"Good",3,"Ok","Bad")</f>
        <v>Excellent</v>
      </c>
      <c r="S5480" s="17">
        <v>9</v>
      </c>
      <c r="T5480" s="17" t="str">
        <f t="shared" si="342"/>
        <v>No</v>
      </c>
      <c r="U5480" s="82">
        <v>43779</v>
      </c>
      <c r="V5480" s="82">
        <v>43897</v>
      </c>
      <c r="W5480" s="17">
        <v>151</v>
      </c>
      <c r="X5480" s="17" t="str">
        <f t="shared" si="343"/>
        <v>Active</v>
      </c>
      <c r="Y5480" s="17" t="s">
        <v>15616</v>
      </c>
      <c r="Z5480" s="17"/>
    </row>
    <row r="5481" spans="1:26" x14ac:dyDescent="0.25">
      <c r="A5481">
        <v>5480</v>
      </c>
      <c r="B5481" s="17" t="s">
        <v>14010</v>
      </c>
      <c r="C5481" s="17">
        <v>2852</v>
      </c>
      <c r="D5481" s="17" t="str">
        <f>INDEX(Hosts!$A:$O,MATCH(Places!$C5481,Hosts!$A:$A,0),MATCH(Places!D$1,Hosts!$1:$1,0))</f>
        <v>Within an hour</v>
      </c>
      <c r="E5481" s="87">
        <f>INDEX(Hosts!$A:$O,MATCH(Places!$C5481,Hosts!$A:$A,0),MATCH(Places!E$1,Hosts!$1:$1,0))</f>
        <v>1</v>
      </c>
      <c r="F5481" s="87">
        <f>INDEX(Hosts!$A:$O,MATCH(Places!$C5481,Hosts!$A:$A,0),MATCH(Places!F$1,Hosts!$1:$1,0))</f>
        <v>0.96</v>
      </c>
      <c r="G5481" s="17" t="str">
        <f>INDEX(Hosts!$A:$O,MATCH(Places!$C5481,Hosts!$A:$A,0),MATCH(Places!G$1,Hosts!$1:$1,0))</f>
        <v>No</v>
      </c>
      <c r="H5481" s="17">
        <v>16</v>
      </c>
      <c r="I5481" s="17" t="str">
        <f>INDEX(Neighborhoods!$A:$C,MATCH(Places!$H5481,Neighborhoods!$A:$A,0),MATCH(Places!I$1,Neighborhoods!$1:$1,0))</f>
        <v>Manhattan</v>
      </c>
      <c r="J5481" s="17" t="str">
        <f>INDEX(Neighborhoods!$A:$C,MATCH(Places!$H5481,Neighborhoods!$A:$A,0),MATCH(Places!J$1,Neighborhoods!$1:$1,0))</f>
        <v>Harlem</v>
      </c>
      <c r="K5481" s="17" t="s">
        <v>11822</v>
      </c>
      <c r="L5481" s="17" t="str">
        <f t="shared" si="340"/>
        <v>No</v>
      </c>
      <c r="M5481" s="17">
        <v>2</v>
      </c>
      <c r="N5481" s="17" t="str" cm="1">
        <f t="array" ref="N5481">_xlfn.IFS(M5481&lt;=2,"Small",M5481&lt;=5,"Medium",M5481&gt;5,"Large")</f>
        <v>Small</v>
      </c>
      <c r="O5481" s="65">
        <v>89</v>
      </c>
      <c r="P5481" s="87">
        <f t="shared" si="341"/>
        <v>0.03</v>
      </c>
      <c r="Q5481" s="68">
        <v>4.8899999999999997</v>
      </c>
      <c r="R5481" s="68" t="str" cm="1">
        <f t="array" ref="R5481">_xlfn.SWITCH(ROUND(Q5481,0),5,"Excellent",4,"Good",3,"Ok","Bad")</f>
        <v>Excellent</v>
      </c>
      <c r="S5481" s="17">
        <v>9</v>
      </c>
      <c r="T5481" s="17" t="str">
        <f t="shared" si="342"/>
        <v>No</v>
      </c>
      <c r="U5481" s="82">
        <v>43790</v>
      </c>
      <c r="V5481" s="82">
        <v>43868</v>
      </c>
      <c r="W5481" s="17">
        <v>0</v>
      </c>
      <c r="X5481" s="17" t="str">
        <f t="shared" si="343"/>
        <v>Inactive</v>
      </c>
      <c r="Y5481" s="17" t="s">
        <v>15616</v>
      </c>
      <c r="Z5481" s="17"/>
    </row>
    <row r="5482" spans="1:26" x14ac:dyDescent="0.25">
      <c r="A5482">
        <v>5481</v>
      </c>
      <c r="B5482" s="17" t="s">
        <v>13882</v>
      </c>
      <c r="C5482" s="17">
        <v>2845</v>
      </c>
      <c r="D5482" s="17" t="str">
        <f>INDEX(Hosts!$A:$O,MATCH(Places!$C5482,Hosts!$A:$A,0),MATCH(Places!D$1,Hosts!$1:$1,0))</f>
        <v>Within an hour</v>
      </c>
      <c r="E5482" s="87">
        <f>INDEX(Hosts!$A:$O,MATCH(Places!$C5482,Hosts!$A:$A,0),MATCH(Places!E$1,Hosts!$1:$1,0))</f>
        <v>1</v>
      </c>
      <c r="F5482" s="87">
        <f>INDEX(Hosts!$A:$O,MATCH(Places!$C5482,Hosts!$A:$A,0),MATCH(Places!F$1,Hosts!$1:$1,0))</f>
        <v>0.99</v>
      </c>
      <c r="G5482" s="17" t="str">
        <f>INDEX(Hosts!$A:$O,MATCH(Places!$C5482,Hosts!$A:$A,0),MATCH(Places!G$1,Hosts!$1:$1,0))</f>
        <v>No</v>
      </c>
      <c r="H5482" s="17">
        <v>8</v>
      </c>
      <c r="I5482" s="17" t="str">
        <f>INDEX(Neighborhoods!$A:$C,MATCH(Places!$H5482,Neighborhoods!$A:$A,0),MATCH(Places!I$1,Neighborhoods!$1:$1,0))</f>
        <v>Brooklyn</v>
      </c>
      <c r="J5482" s="17" t="str">
        <f>INDEX(Neighborhoods!$A:$C,MATCH(Places!$H5482,Neighborhoods!$A:$A,0),MATCH(Places!J$1,Neighborhoods!$1:$1,0))</f>
        <v>Bushwick</v>
      </c>
      <c r="K5482" s="17" t="s">
        <v>16</v>
      </c>
      <c r="L5482" s="17" t="str">
        <f t="shared" si="340"/>
        <v>Yes</v>
      </c>
      <c r="M5482" s="17">
        <v>2</v>
      </c>
      <c r="N5482" s="17" t="str" cm="1">
        <f t="array" ref="N5482">_xlfn.IFS(M5482&lt;=2,"Small",M5482&lt;=5,"Medium",M5482&gt;5,"Large")</f>
        <v>Small</v>
      </c>
      <c r="O5482" s="65">
        <v>17</v>
      </c>
      <c r="P5482" s="87">
        <f t="shared" si="341"/>
        <v>0.03</v>
      </c>
      <c r="Q5482" s="68">
        <v>5</v>
      </c>
      <c r="R5482" s="68" t="str" cm="1">
        <f t="array" ref="R5482">_xlfn.SWITCH(ROUND(Q5482,0),5,"Excellent",4,"Good",3,"Ok","Bad")</f>
        <v>Excellent</v>
      </c>
      <c r="S5482" s="17">
        <v>6</v>
      </c>
      <c r="T5482" s="17" t="str">
        <f t="shared" si="342"/>
        <v>No</v>
      </c>
      <c r="U5482" s="82">
        <v>43802</v>
      </c>
      <c r="V5482" s="82">
        <v>43983</v>
      </c>
      <c r="W5482" s="17">
        <v>142</v>
      </c>
      <c r="X5482" s="17" t="str">
        <f t="shared" si="343"/>
        <v>Active</v>
      </c>
      <c r="Y5482" s="17" t="s">
        <v>15616</v>
      </c>
      <c r="Z5482" s="17"/>
    </row>
    <row r="5483" spans="1:26" x14ac:dyDescent="0.25">
      <c r="A5483">
        <v>5482</v>
      </c>
      <c r="B5483" s="17" t="s">
        <v>14855</v>
      </c>
      <c r="C5483" s="17">
        <v>4046</v>
      </c>
      <c r="D5483" s="17" t="str">
        <f>INDEX(Hosts!$A:$O,MATCH(Places!$C5483,Hosts!$A:$A,0),MATCH(Places!D$1,Hosts!$1:$1,0))</f>
        <v>Within an hour</v>
      </c>
      <c r="E5483" s="87">
        <f>INDEX(Hosts!$A:$O,MATCH(Places!$C5483,Hosts!$A:$A,0),MATCH(Places!E$1,Hosts!$1:$1,0))</f>
        <v>1</v>
      </c>
      <c r="F5483" s="87">
        <f>INDEX(Hosts!$A:$O,MATCH(Places!$C5483,Hosts!$A:$A,0),MATCH(Places!F$1,Hosts!$1:$1,0))</f>
        <v>0.98</v>
      </c>
      <c r="G5483" s="17" t="str">
        <f>INDEX(Hosts!$A:$O,MATCH(Places!$C5483,Hosts!$A:$A,0),MATCH(Places!G$1,Hosts!$1:$1,0))</f>
        <v>No</v>
      </c>
      <c r="H5483" s="17">
        <v>25</v>
      </c>
      <c r="I5483" s="17" t="str">
        <f>INDEX(Neighborhoods!$A:$C,MATCH(Places!$H5483,Neighborhoods!$A:$A,0),MATCH(Places!I$1,Neighborhoods!$1:$1,0))</f>
        <v>Queens</v>
      </c>
      <c r="J5483" s="17" t="str">
        <f>INDEX(Neighborhoods!$A:$C,MATCH(Places!$H5483,Neighborhoods!$A:$A,0),MATCH(Places!J$1,Neighborhoods!$1:$1,0))</f>
        <v>Ridgewood</v>
      </c>
      <c r="K5483" s="17" t="s">
        <v>1</v>
      </c>
      <c r="L5483" s="17" t="str">
        <f t="shared" si="340"/>
        <v>Yes</v>
      </c>
      <c r="M5483" s="17">
        <v>2</v>
      </c>
      <c r="N5483" s="17" t="str" cm="1">
        <f t="array" ref="N5483">_xlfn.IFS(M5483&lt;=2,"Small",M5483&lt;=5,"Medium",M5483&gt;5,"Large")</f>
        <v>Small</v>
      </c>
      <c r="O5483" s="65">
        <v>55</v>
      </c>
      <c r="P5483" s="87">
        <f t="shared" si="341"/>
        <v>0.03</v>
      </c>
      <c r="Q5483" s="68">
        <v>5</v>
      </c>
      <c r="R5483" s="68" t="str" cm="1">
        <f t="array" ref="R5483">_xlfn.SWITCH(ROUND(Q5483,0),5,"Excellent",4,"Good",3,"Ok","Bad")</f>
        <v>Excellent</v>
      </c>
      <c r="S5483" s="17">
        <v>4</v>
      </c>
      <c r="T5483" s="17" t="str">
        <f t="shared" si="342"/>
        <v>No</v>
      </c>
      <c r="U5483" s="82">
        <v>43850</v>
      </c>
      <c r="V5483" s="82">
        <v>43906</v>
      </c>
      <c r="W5483" s="17">
        <v>331</v>
      </c>
      <c r="X5483" s="17" t="str">
        <f t="shared" si="343"/>
        <v>Active</v>
      </c>
      <c r="Y5483" s="17" t="s">
        <v>15615</v>
      </c>
      <c r="Z5483" s="17"/>
    </row>
    <row r="5484" spans="1:26" x14ac:dyDescent="0.25">
      <c r="A5484">
        <v>5483</v>
      </c>
      <c r="B5484" s="17" t="s">
        <v>13538</v>
      </c>
      <c r="C5484" s="17">
        <v>4029</v>
      </c>
      <c r="D5484" s="17" t="str">
        <f>INDEX(Hosts!$A:$O,MATCH(Places!$C5484,Hosts!$A:$A,0),MATCH(Places!D$1,Hosts!$1:$1,0))</f>
        <v>Within an hour</v>
      </c>
      <c r="E5484" s="87">
        <f>INDEX(Hosts!$A:$O,MATCH(Places!$C5484,Hosts!$A:$A,0),MATCH(Places!E$1,Hosts!$1:$1,0))</f>
        <v>1</v>
      </c>
      <c r="F5484" s="87">
        <f>INDEX(Hosts!$A:$O,MATCH(Places!$C5484,Hosts!$A:$A,0),MATCH(Places!F$1,Hosts!$1:$1,0))</f>
        <v>0.87</v>
      </c>
      <c r="G5484" s="17" t="str">
        <f>INDEX(Hosts!$A:$O,MATCH(Places!$C5484,Hosts!$A:$A,0),MATCH(Places!G$1,Hosts!$1:$1,0))</f>
        <v>Yes</v>
      </c>
      <c r="H5484" s="17">
        <v>22</v>
      </c>
      <c r="I5484" s="17" t="str">
        <f>INDEX(Neighborhoods!$A:$C,MATCH(Places!$H5484,Neighborhoods!$A:$A,0),MATCH(Places!I$1,Neighborhoods!$1:$1,0))</f>
        <v>Queens</v>
      </c>
      <c r="J5484" s="17" t="str">
        <f>INDEX(Neighborhoods!$A:$C,MATCH(Places!$H5484,Neighborhoods!$A:$A,0),MATCH(Places!J$1,Neighborhoods!$1:$1,0))</f>
        <v>Flushing</v>
      </c>
      <c r="K5484" s="17" t="s">
        <v>1</v>
      </c>
      <c r="L5484" s="17" t="str">
        <f t="shared" si="340"/>
        <v>Yes</v>
      </c>
      <c r="M5484" s="17">
        <v>2</v>
      </c>
      <c r="N5484" s="17" t="str" cm="1">
        <f t="array" ref="N5484">_xlfn.IFS(M5484&lt;=2,"Small",M5484&lt;=5,"Medium",M5484&gt;5,"Large")</f>
        <v>Small</v>
      </c>
      <c r="O5484" s="65">
        <v>45</v>
      </c>
      <c r="P5484" s="87">
        <f t="shared" si="341"/>
        <v>0.03</v>
      </c>
      <c r="Q5484" s="68">
        <v>4.92</v>
      </c>
      <c r="R5484" s="68" t="str" cm="1">
        <f t="array" ref="R5484">_xlfn.SWITCH(ROUND(Q5484,0),5,"Excellent",4,"Good",3,"Ok","Bad")</f>
        <v>Excellent</v>
      </c>
      <c r="S5484" s="17">
        <v>13</v>
      </c>
      <c r="T5484" s="17" t="str">
        <f t="shared" si="342"/>
        <v>No</v>
      </c>
      <c r="U5484" s="82">
        <v>43804</v>
      </c>
      <c r="V5484" s="82">
        <v>43996</v>
      </c>
      <c r="W5484" s="17">
        <v>362</v>
      </c>
      <c r="X5484" s="17" t="str">
        <f t="shared" si="343"/>
        <v>Active</v>
      </c>
      <c r="Y5484" s="17" t="s">
        <v>15615</v>
      </c>
      <c r="Z5484" s="17"/>
    </row>
    <row r="5485" spans="1:26" x14ac:dyDescent="0.25">
      <c r="A5485">
        <v>5484</v>
      </c>
      <c r="B5485" s="17" t="s">
        <v>13445</v>
      </c>
      <c r="C5485" s="17">
        <v>3941</v>
      </c>
      <c r="D5485" s="17" t="str">
        <f>INDEX(Hosts!$A:$O,MATCH(Places!$C5485,Hosts!$A:$A,0),MATCH(Places!D$1,Hosts!$1:$1,0))</f>
        <v>Within a few hours</v>
      </c>
      <c r="E5485" s="87">
        <f>INDEX(Hosts!$A:$O,MATCH(Places!$C5485,Hosts!$A:$A,0),MATCH(Places!E$1,Hosts!$1:$1,0))</f>
        <v>0.9</v>
      </c>
      <c r="F5485" s="87">
        <f>INDEX(Hosts!$A:$O,MATCH(Places!$C5485,Hosts!$A:$A,0),MATCH(Places!F$1,Hosts!$1:$1,0))</f>
        <v>0.6</v>
      </c>
      <c r="G5485" s="17" t="str">
        <f>INDEX(Hosts!$A:$O,MATCH(Places!$C5485,Hosts!$A:$A,0),MATCH(Places!G$1,Hosts!$1:$1,0))</f>
        <v>No</v>
      </c>
      <c r="H5485" s="17">
        <v>8</v>
      </c>
      <c r="I5485" s="17" t="str">
        <f>INDEX(Neighborhoods!$A:$C,MATCH(Places!$H5485,Neighborhoods!$A:$A,0),MATCH(Places!I$1,Neighborhoods!$1:$1,0))</f>
        <v>Brooklyn</v>
      </c>
      <c r="J5485" s="17" t="str">
        <f>INDEX(Neighborhoods!$A:$C,MATCH(Places!$H5485,Neighborhoods!$A:$A,0),MATCH(Places!J$1,Neighborhoods!$1:$1,0))</f>
        <v>Bushwick</v>
      </c>
      <c r="K5485" s="17" t="s">
        <v>11822</v>
      </c>
      <c r="L5485" s="17" t="str">
        <f t="shared" si="340"/>
        <v>No</v>
      </c>
      <c r="M5485" s="17">
        <v>4</v>
      </c>
      <c r="N5485" s="17" t="str" cm="1">
        <f t="array" ref="N5485">_xlfn.IFS(M5485&lt;=2,"Small",M5485&lt;=5,"Medium",M5485&gt;5,"Large")</f>
        <v>Medium</v>
      </c>
      <c r="O5485" s="65">
        <v>233</v>
      </c>
      <c r="P5485" s="87">
        <f t="shared" si="341"/>
        <v>0.04</v>
      </c>
      <c r="Q5485" s="68">
        <v>5</v>
      </c>
      <c r="R5485" s="68" t="str" cm="1">
        <f t="array" ref="R5485">_xlfn.SWITCH(ROUND(Q5485,0),5,"Excellent",4,"Good",3,"Ok","Bad")</f>
        <v>Excellent</v>
      </c>
      <c r="S5485" s="17">
        <v>3</v>
      </c>
      <c r="T5485" s="17" t="str">
        <f t="shared" si="342"/>
        <v>No</v>
      </c>
      <c r="U5485" s="82">
        <v>43794</v>
      </c>
      <c r="V5485" s="82">
        <v>43831</v>
      </c>
      <c r="W5485" s="17">
        <v>364</v>
      </c>
      <c r="X5485" s="17" t="str">
        <f t="shared" si="343"/>
        <v>Active</v>
      </c>
      <c r="Y5485" s="17" t="s">
        <v>15615</v>
      </c>
      <c r="Z5485" s="17"/>
    </row>
    <row r="5486" spans="1:26" x14ac:dyDescent="0.25">
      <c r="A5486">
        <v>5485</v>
      </c>
      <c r="B5486" s="17" t="s">
        <v>13763</v>
      </c>
      <c r="C5486" s="17">
        <v>2533</v>
      </c>
      <c r="D5486" s="17" t="str">
        <f>INDEX(Hosts!$A:$O,MATCH(Places!$C5486,Hosts!$A:$A,0),MATCH(Places!D$1,Hosts!$1:$1,0))</f>
        <v>Within an hour</v>
      </c>
      <c r="E5486" s="87">
        <f>INDEX(Hosts!$A:$O,MATCH(Places!$C5486,Hosts!$A:$A,0),MATCH(Places!E$1,Hosts!$1:$1,0))</f>
        <v>0.99</v>
      </c>
      <c r="F5486" s="87">
        <f>INDEX(Hosts!$A:$O,MATCH(Places!$C5486,Hosts!$A:$A,0),MATCH(Places!F$1,Hosts!$1:$1,0))</f>
        <v>0.74</v>
      </c>
      <c r="G5486" s="17" t="str">
        <f>INDEX(Hosts!$A:$O,MATCH(Places!$C5486,Hosts!$A:$A,0),MATCH(Places!G$1,Hosts!$1:$1,0))</f>
        <v>No</v>
      </c>
      <c r="H5486" s="17">
        <v>7</v>
      </c>
      <c r="I5486" s="17" t="str">
        <f>INDEX(Neighborhoods!$A:$C,MATCH(Places!$H5486,Neighborhoods!$A:$A,0),MATCH(Places!I$1,Neighborhoods!$1:$1,0))</f>
        <v>Brooklyn</v>
      </c>
      <c r="J5486" s="17" t="str">
        <f>INDEX(Neighborhoods!$A:$C,MATCH(Places!$H5486,Neighborhoods!$A:$A,0),MATCH(Places!J$1,Neighborhoods!$1:$1,0))</f>
        <v>Bedford-Stuyvesant</v>
      </c>
      <c r="K5486" s="17" t="s">
        <v>11822</v>
      </c>
      <c r="L5486" s="17" t="str">
        <f t="shared" si="340"/>
        <v>No</v>
      </c>
      <c r="M5486" s="17">
        <v>16</v>
      </c>
      <c r="N5486" s="17" t="str" cm="1">
        <f t="array" ref="N5486">_xlfn.IFS(M5486&lt;=2,"Small",M5486&lt;=5,"Medium",M5486&gt;5,"Large")</f>
        <v>Large</v>
      </c>
      <c r="O5486" s="65">
        <v>520</v>
      </c>
      <c r="P5486" s="87">
        <f t="shared" si="341"/>
        <v>0.05</v>
      </c>
      <c r="Q5486" s="68">
        <v>5</v>
      </c>
      <c r="R5486" s="68" t="str" cm="1">
        <f t="array" ref="R5486">_xlfn.SWITCH(ROUND(Q5486,0),5,"Excellent",4,"Good",3,"Ok","Bad")</f>
        <v>Excellent</v>
      </c>
      <c r="S5486" s="17">
        <v>5</v>
      </c>
      <c r="T5486" s="17" t="str">
        <f t="shared" si="342"/>
        <v>No</v>
      </c>
      <c r="U5486" s="82">
        <v>43868</v>
      </c>
      <c r="V5486" s="82">
        <v>43951</v>
      </c>
      <c r="W5486" s="17">
        <v>158</v>
      </c>
      <c r="X5486" s="17" t="str">
        <f t="shared" si="343"/>
        <v>Active</v>
      </c>
      <c r="Y5486" s="17" t="s">
        <v>15615</v>
      </c>
      <c r="Z5486" s="17"/>
    </row>
    <row r="5487" spans="1:26" x14ac:dyDescent="0.25">
      <c r="A5487">
        <v>5486</v>
      </c>
      <c r="B5487" s="17" t="s">
        <v>14213</v>
      </c>
      <c r="C5487" s="17">
        <v>3893</v>
      </c>
      <c r="D5487" s="17" t="str">
        <f>INDEX(Hosts!$A:$O,MATCH(Places!$C5487,Hosts!$A:$A,0),MATCH(Places!D$1,Hosts!$1:$1,0))</f>
        <v>Within a few hours</v>
      </c>
      <c r="E5487" s="87">
        <f>INDEX(Hosts!$A:$O,MATCH(Places!$C5487,Hosts!$A:$A,0),MATCH(Places!E$1,Hosts!$1:$1,0))</f>
        <v>1</v>
      </c>
      <c r="F5487" s="87">
        <f>INDEX(Hosts!$A:$O,MATCH(Places!$C5487,Hosts!$A:$A,0),MATCH(Places!F$1,Hosts!$1:$1,0))</f>
        <v>0.96</v>
      </c>
      <c r="G5487" s="17" t="str">
        <f>INDEX(Hosts!$A:$O,MATCH(Places!$C5487,Hosts!$A:$A,0),MATCH(Places!G$1,Hosts!$1:$1,0))</f>
        <v>Yes</v>
      </c>
      <c r="H5487" s="17">
        <v>17</v>
      </c>
      <c r="I5487" s="17" t="str">
        <f>INDEX(Neighborhoods!$A:$C,MATCH(Places!$H5487,Neighborhoods!$A:$A,0),MATCH(Places!I$1,Neighborhoods!$1:$1,0))</f>
        <v>Manhattan</v>
      </c>
      <c r="J5487" s="17" t="str">
        <f>INDEX(Neighborhoods!$A:$C,MATCH(Places!$H5487,Neighborhoods!$A:$A,0),MATCH(Places!J$1,Neighborhoods!$1:$1,0))</f>
        <v>Hell's Kitchen</v>
      </c>
      <c r="K5487" s="17" t="s">
        <v>11822</v>
      </c>
      <c r="L5487" s="17" t="str">
        <f t="shared" si="340"/>
        <v>No</v>
      </c>
      <c r="M5487" s="17">
        <v>7</v>
      </c>
      <c r="N5487" s="17" t="str" cm="1">
        <f t="array" ref="N5487">_xlfn.IFS(M5487&lt;=2,"Small",M5487&lt;=5,"Medium",M5487&gt;5,"Large")</f>
        <v>Large</v>
      </c>
      <c r="O5487" s="65">
        <v>229</v>
      </c>
      <c r="P5487" s="87">
        <f t="shared" si="341"/>
        <v>0.04</v>
      </c>
      <c r="Q5487" s="68">
        <v>4.91</v>
      </c>
      <c r="R5487" s="68" t="str" cm="1">
        <f t="array" ref="R5487">_xlfn.SWITCH(ROUND(Q5487,0),5,"Excellent",4,"Good",3,"Ok","Bad")</f>
        <v>Excellent</v>
      </c>
      <c r="S5487" s="17">
        <v>22</v>
      </c>
      <c r="T5487" s="17" t="str">
        <f t="shared" si="342"/>
        <v>No</v>
      </c>
      <c r="U5487" s="82">
        <v>43776</v>
      </c>
      <c r="V5487" s="82">
        <v>43902</v>
      </c>
      <c r="W5487" s="17">
        <v>343</v>
      </c>
      <c r="X5487" s="17" t="str">
        <f t="shared" si="343"/>
        <v>Active</v>
      </c>
      <c r="Y5487" s="17" t="s">
        <v>15615</v>
      </c>
      <c r="Z5487" s="17"/>
    </row>
    <row r="5488" spans="1:26" x14ac:dyDescent="0.25">
      <c r="A5488">
        <v>5487</v>
      </c>
      <c r="B5488" s="17" t="s">
        <v>13459</v>
      </c>
      <c r="C5488" s="17">
        <v>3893</v>
      </c>
      <c r="D5488" s="17" t="str">
        <f>INDEX(Hosts!$A:$O,MATCH(Places!$C5488,Hosts!$A:$A,0),MATCH(Places!D$1,Hosts!$1:$1,0))</f>
        <v>Within a few hours</v>
      </c>
      <c r="E5488" s="87">
        <f>INDEX(Hosts!$A:$O,MATCH(Places!$C5488,Hosts!$A:$A,0),MATCH(Places!E$1,Hosts!$1:$1,0))</f>
        <v>1</v>
      </c>
      <c r="F5488" s="87">
        <f>INDEX(Hosts!$A:$O,MATCH(Places!$C5488,Hosts!$A:$A,0),MATCH(Places!F$1,Hosts!$1:$1,0))</f>
        <v>0.96</v>
      </c>
      <c r="G5488" s="17" t="str">
        <f>INDEX(Hosts!$A:$O,MATCH(Places!$C5488,Hosts!$A:$A,0),MATCH(Places!G$1,Hosts!$1:$1,0))</f>
        <v>Yes</v>
      </c>
      <c r="H5488" s="17">
        <v>17</v>
      </c>
      <c r="I5488" s="17" t="str">
        <f>INDEX(Neighborhoods!$A:$C,MATCH(Places!$H5488,Neighborhoods!$A:$A,0),MATCH(Places!I$1,Neighborhoods!$1:$1,0))</f>
        <v>Manhattan</v>
      </c>
      <c r="J5488" s="17" t="str">
        <f>INDEX(Neighborhoods!$A:$C,MATCH(Places!$H5488,Neighborhoods!$A:$A,0),MATCH(Places!J$1,Neighborhoods!$1:$1,0))</f>
        <v>Hell's Kitchen</v>
      </c>
      <c r="K5488" s="17" t="s">
        <v>11822</v>
      </c>
      <c r="L5488" s="17" t="str">
        <f t="shared" si="340"/>
        <v>No</v>
      </c>
      <c r="M5488" s="17">
        <v>8</v>
      </c>
      <c r="N5488" s="17" t="str" cm="1">
        <f t="array" ref="N5488">_xlfn.IFS(M5488&lt;=2,"Small",M5488&lt;=5,"Medium",M5488&gt;5,"Large")</f>
        <v>Large</v>
      </c>
      <c r="O5488" s="65">
        <v>229</v>
      </c>
      <c r="P5488" s="87">
        <f t="shared" si="341"/>
        <v>0.04</v>
      </c>
      <c r="Q5488" s="68">
        <v>4.7</v>
      </c>
      <c r="R5488" s="68" t="str" cm="1">
        <f t="array" ref="R5488">_xlfn.SWITCH(ROUND(Q5488,0),5,"Excellent",4,"Good",3,"Ok","Bad")</f>
        <v>Excellent</v>
      </c>
      <c r="S5488" s="17">
        <v>10</v>
      </c>
      <c r="T5488" s="17" t="str">
        <f t="shared" si="342"/>
        <v>No</v>
      </c>
      <c r="U5488" s="82">
        <v>43804</v>
      </c>
      <c r="V5488" s="82">
        <v>43898</v>
      </c>
      <c r="W5488" s="17">
        <v>362</v>
      </c>
      <c r="X5488" s="17" t="str">
        <f t="shared" si="343"/>
        <v>Active</v>
      </c>
      <c r="Y5488" s="17" t="s">
        <v>15615</v>
      </c>
      <c r="Z5488" s="17"/>
    </row>
    <row r="5489" spans="1:26" x14ac:dyDescent="0.25">
      <c r="A5489">
        <v>5488</v>
      </c>
      <c r="B5489" s="17" t="s">
        <v>13261</v>
      </c>
      <c r="C5489" s="17">
        <v>2222</v>
      </c>
      <c r="D5489" s="17" t="str">
        <f>INDEX(Hosts!$A:$O,MATCH(Places!$C5489,Hosts!$A:$A,0),MATCH(Places!D$1,Hosts!$1:$1,0))</f>
        <v>Within a day</v>
      </c>
      <c r="E5489" s="87">
        <f>INDEX(Hosts!$A:$O,MATCH(Places!$C5489,Hosts!$A:$A,0),MATCH(Places!E$1,Hosts!$1:$1,0))</f>
        <v>1</v>
      </c>
      <c r="F5489" s="87">
        <f>INDEX(Hosts!$A:$O,MATCH(Places!$C5489,Hosts!$A:$A,0),MATCH(Places!F$1,Hosts!$1:$1,0))</f>
        <v>0.97</v>
      </c>
      <c r="G5489" s="17" t="str">
        <f>INDEX(Hosts!$A:$O,MATCH(Places!$C5489,Hosts!$A:$A,0),MATCH(Places!G$1,Hosts!$1:$1,0))</f>
        <v>Yes</v>
      </c>
      <c r="H5489" s="17">
        <v>17</v>
      </c>
      <c r="I5489" s="17" t="str">
        <f>INDEX(Neighborhoods!$A:$C,MATCH(Places!$H5489,Neighborhoods!$A:$A,0),MATCH(Places!I$1,Neighborhoods!$1:$1,0))</f>
        <v>Manhattan</v>
      </c>
      <c r="J5489" s="17" t="str">
        <f>INDEX(Neighborhoods!$A:$C,MATCH(Places!$H5489,Neighborhoods!$A:$A,0),MATCH(Places!J$1,Neighborhoods!$1:$1,0))</f>
        <v>Hell's Kitchen</v>
      </c>
      <c r="K5489" s="17" t="s">
        <v>1</v>
      </c>
      <c r="L5489" s="17" t="str">
        <f t="shared" si="340"/>
        <v>Yes</v>
      </c>
      <c r="M5489" s="17">
        <v>2</v>
      </c>
      <c r="N5489" s="17" t="str" cm="1">
        <f t="array" ref="N5489">_xlfn.IFS(M5489&lt;=2,"Small",M5489&lt;=5,"Medium",M5489&gt;5,"Large")</f>
        <v>Small</v>
      </c>
      <c r="O5489" s="65">
        <v>119</v>
      </c>
      <c r="P5489" s="87">
        <f t="shared" si="341"/>
        <v>0.03</v>
      </c>
      <c r="Q5489" s="68">
        <v>4.9800000000000004</v>
      </c>
      <c r="R5489" s="68" t="str" cm="1">
        <f t="array" ref="R5489">_xlfn.SWITCH(ROUND(Q5489,0),5,"Excellent",4,"Good",3,"Ok","Bad")</f>
        <v>Excellent</v>
      </c>
      <c r="S5489" s="17">
        <v>43</v>
      </c>
      <c r="T5489" s="17" t="str">
        <f t="shared" si="342"/>
        <v>No</v>
      </c>
      <c r="U5489" s="82">
        <v>43779</v>
      </c>
      <c r="V5489" s="82">
        <v>43924</v>
      </c>
      <c r="W5489" s="17">
        <v>0</v>
      </c>
      <c r="X5489" s="17" t="str">
        <f t="shared" si="343"/>
        <v>Inactive</v>
      </c>
      <c r="Y5489" s="17" t="s">
        <v>15616</v>
      </c>
      <c r="Z5489" s="17"/>
    </row>
    <row r="5490" spans="1:26" x14ac:dyDescent="0.25">
      <c r="A5490">
        <v>5489</v>
      </c>
      <c r="B5490" s="17" t="s">
        <v>13446</v>
      </c>
      <c r="C5490" s="17">
        <v>3959</v>
      </c>
      <c r="D5490" s="17" t="str">
        <f>INDEX(Hosts!$A:$O,MATCH(Places!$C5490,Hosts!$A:$A,0),MATCH(Places!D$1,Hosts!$1:$1,0))</f>
        <v>Within a day</v>
      </c>
      <c r="E5490" s="87">
        <f>INDEX(Hosts!$A:$O,MATCH(Places!$C5490,Hosts!$A:$A,0),MATCH(Places!E$1,Hosts!$1:$1,0))</f>
        <v>0.99</v>
      </c>
      <c r="F5490" s="87">
        <f>INDEX(Hosts!$A:$O,MATCH(Places!$C5490,Hosts!$A:$A,0),MATCH(Places!F$1,Hosts!$1:$1,0))</f>
        <v>0.77</v>
      </c>
      <c r="G5490" s="17" t="str">
        <f>INDEX(Hosts!$A:$O,MATCH(Places!$C5490,Hosts!$A:$A,0),MATCH(Places!G$1,Hosts!$1:$1,0))</f>
        <v>No</v>
      </c>
      <c r="H5490" s="17">
        <v>19</v>
      </c>
      <c r="I5490" s="17" t="str">
        <f>INDEX(Neighborhoods!$A:$C,MATCH(Places!$H5490,Neighborhoods!$A:$A,0),MATCH(Places!I$1,Neighborhoods!$1:$1,0))</f>
        <v>Manhattan</v>
      </c>
      <c r="J5490" s="17" t="str">
        <f>INDEX(Neighborhoods!$A:$C,MATCH(Places!$H5490,Neighborhoods!$A:$A,0),MATCH(Places!J$1,Neighborhoods!$1:$1,0))</f>
        <v>Upper East Side</v>
      </c>
      <c r="K5490" s="17" t="s">
        <v>11822</v>
      </c>
      <c r="L5490" s="17" t="str">
        <f t="shared" si="340"/>
        <v>No</v>
      </c>
      <c r="M5490" s="17">
        <v>2</v>
      </c>
      <c r="N5490" s="17" t="str" cm="1">
        <f t="array" ref="N5490">_xlfn.IFS(M5490&lt;=2,"Small",M5490&lt;=5,"Medium",M5490&gt;5,"Large")</f>
        <v>Small</v>
      </c>
      <c r="O5490" s="65">
        <v>195</v>
      </c>
      <c r="P5490" s="87">
        <f t="shared" si="341"/>
        <v>0.03</v>
      </c>
      <c r="Q5490" s="68">
        <v>4.67</v>
      </c>
      <c r="R5490" s="68" t="str" cm="1">
        <f t="array" ref="R5490">_xlfn.SWITCH(ROUND(Q5490,0),5,"Excellent",4,"Good",3,"Ok","Bad")</f>
        <v>Excellent</v>
      </c>
      <c r="S5490" s="17">
        <v>3</v>
      </c>
      <c r="T5490" s="17" t="str">
        <f t="shared" si="342"/>
        <v>No</v>
      </c>
      <c r="U5490" s="82">
        <v>43820</v>
      </c>
      <c r="V5490" s="82">
        <v>43998</v>
      </c>
      <c r="W5490" s="17">
        <v>157</v>
      </c>
      <c r="X5490" s="17" t="str">
        <f t="shared" si="343"/>
        <v>Active</v>
      </c>
      <c r="Y5490" s="17" t="s">
        <v>15615</v>
      </c>
      <c r="Z5490" s="17"/>
    </row>
    <row r="5491" spans="1:26" x14ac:dyDescent="0.25">
      <c r="A5491">
        <v>5490</v>
      </c>
      <c r="B5491" s="17" t="s">
        <v>14235</v>
      </c>
      <c r="C5491" s="17">
        <v>1461</v>
      </c>
      <c r="D5491" s="17" t="str">
        <f>INDEX(Hosts!$A:$O,MATCH(Places!$C5491,Hosts!$A:$A,0),MATCH(Places!D$1,Hosts!$1:$1,0))</f>
        <v>Within an hour</v>
      </c>
      <c r="E5491" s="87">
        <f>INDEX(Hosts!$A:$O,MATCH(Places!$C5491,Hosts!$A:$A,0),MATCH(Places!E$1,Hosts!$1:$1,0))</f>
        <v>1</v>
      </c>
      <c r="F5491" s="87">
        <f>INDEX(Hosts!$A:$O,MATCH(Places!$C5491,Hosts!$A:$A,0),MATCH(Places!F$1,Hosts!$1:$1,0))</f>
        <v>1</v>
      </c>
      <c r="G5491" s="17" t="str">
        <f>INDEX(Hosts!$A:$O,MATCH(Places!$C5491,Hosts!$A:$A,0),MATCH(Places!G$1,Hosts!$1:$1,0))</f>
        <v>No</v>
      </c>
      <c r="H5491" s="17">
        <v>12</v>
      </c>
      <c r="I5491" s="17" t="str">
        <f>INDEX(Neighborhoods!$A:$C,MATCH(Places!$H5491,Neighborhoods!$A:$A,0),MATCH(Places!I$1,Neighborhoods!$1:$1,0))</f>
        <v>Brooklyn</v>
      </c>
      <c r="J5491" s="17" t="str">
        <f>INDEX(Neighborhoods!$A:$C,MATCH(Places!$H5491,Neighborhoods!$A:$A,0),MATCH(Places!J$1,Neighborhoods!$1:$1,0))</f>
        <v>Williamsburg</v>
      </c>
      <c r="K5491" s="17" t="s">
        <v>11822</v>
      </c>
      <c r="L5491" s="17" t="str">
        <f t="shared" si="340"/>
        <v>No</v>
      </c>
      <c r="M5491" s="17">
        <v>11</v>
      </c>
      <c r="N5491" s="17" t="str" cm="1">
        <f t="array" ref="N5491">_xlfn.IFS(M5491&lt;=2,"Small",M5491&lt;=5,"Medium",M5491&gt;5,"Large")</f>
        <v>Large</v>
      </c>
      <c r="O5491" s="65">
        <v>595</v>
      </c>
      <c r="P5491" s="87">
        <f t="shared" si="341"/>
        <v>0.05</v>
      </c>
      <c r="Q5491" s="68">
        <v>4.7300000000000004</v>
      </c>
      <c r="R5491" s="68" t="str" cm="1">
        <f t="array" ref="R5491">_xlfn.SWITCH(ROUND(Q5491,0),5,"Excellent",4,"Good",3,"Ok","Bad")</f>
        <v>Excellent</v>
      </c>
      <c r="S5491" s="17">
        <v>15</v>
      </c>
      <c r="T5491" s="17" t="str">
        <f t="shared" si="342"/>
        <v>No</v>
      </c>
      <c r="U5491" s="82">
        <v>43795</v>
      </c>
      <c r="V5491" s="82">
        <v>43916</v>
      </c>
      <c r="W5491" s="17">
        <v>140</v>
      </c>
      <c r="X5491" s="17" t="str">
        <f t="shared" si="343"/>
        <v>Active</v>
      </c>
      <c r="Y5491" s="17" t="s">
        <v>15616</v>
      </c>
      <c r="Z5491" s="17"/>
    </row>
    <row r="5492" spans="1:26" x14ac:dyDescent="0.25">
      <c r="A5492">
        <v>5491</v>
      </c>
      <c r="B5492" s="17" t="s">
        <v>13270</v>
      </c>
      <c r="C5492" s="17">
        <v>3910</v>
      </c>
      <c r="D5492" s="17" t="str">
        <f>INDEX(Hosts!$A:$O,MATCH(Places!$C5492,Hosts!$A:$A,0),MATCH(Places!D$1,Hosts!$1:$1,0))</f>
        <v>Within a day</v>
      </c>
      <c r="E5492" s="87">
        <f>INDEX(Hosts!$A:$O,MATCH(Places!$C5492,Hosts!$A:$A,0),MATCH(Places!E$1,Hosts!$1:$1,0))</f>
        <v>0.56999999999999995</v>
      </c>
      <c r="F5492" s="87">
        <f>INDEX(Hosts!$A:$O,MATCH(Places!$C5492,Hosts!$A:$A,0),MATCH(Places!F$1,Hosts!$1:$1,0))</f>
        <v>0.82</v>
      </c>
      <c r="G5492" s="17" t="str">
        <f>INDEX(Hosts!$A:$O,MATCH(Places!$C5492,Hosts!$A:$A,0),MATCH(Places!G$1,Hosts!$1:$1,0))</f>
        <v>No</v>
      </c>
      <c r="H5492" s="17">
        <v>18</v>
      </c>
      <c r="I5492" s="17" t="str">
        <f>INDEX(Neighborhoods!$A:$C,MATCH(Places!$H5492,Neighborhoods!$A:$A,0),MATCH(Places!I$1,Neighborhoods!$1:$1,0))</f>
        <v>Manhattan</v>
      </c>
      <c r="J5492" s="17" t="str">
        <f>INDEX(Neighborhoods!$A:$C,MATCH(Places!$H5492,Neighborhoods!$A:$A,0),MATCH(Places!J$1,Neighborhoods!$1:$1,0))</f>
        <v>Midtown</v>
      </c>
      <c r="K5492" s="17" t="s">
        <v>1</v>
      </c>
      <c r="L5492" s="17" t="str">
        <f t="shared" si="340"/>
        <v>Yes</v>
      </c>
      <c r="M5492" s="17">
        <v>2</v>
      </c>
      <c r="N5492" s="17" t="str" cm="1">
        <f t="array" ref="N5492">_xlfn.IFS(M5492&lt;=2,"Small",M5492&lt;=5,"Medium",M5492&gt;5,"Large")</f>
        <v>Small</v>
      </c>
      <c r="O5492" s="65">
        <v>132</v>
      </c>
      <c r="P5492" s="87">
        <f t="shared" si="341"/>
        <v>0.03</v>
      </c>
      <c r="Q5492" s="68">
        <v>5</v>
      </c>
      <c r="R5492" s="68" t="str" cm="1">
        <f t="array" ref="R5492">_xlfn.SWITCH(ROUND(Q5492,0),5,"Excellent",4,"Good",3,"Ok","Bad")</f>
        <v>Excellent</v>
      </c>
      <c r="S5492" s="17">
        <v>3</v>
      </c>
      <c r="T5492" s="17" t="str">
        <f t="shared" si="342"/>
        <v>No</v>
      </c>
      <c r="U5492" s="82">
        <v>44030</v>
      </c>
      <c r="V5492" s="82">
        <v>44040</v>
      </c>
      <c r="W5492" s="17">
        <v>77</v>
      </c>
      <c r="X5492" s="17" t="str">
        <f t="shared" si="343"/>
        <v>Active</v>
      </c>
      <c r="Y5492" s="17" t="s">
        <v>15616</v>
      </c>
      <c r="Z5492" s="17"/>
    </row>
    <row r="5493" spans="1:26" x14ac:dyDescent="0.25">
      <c r="A5493">
        <v>5492</v>
      </c>
      <c r="B5493" s="17" t="s">
        <v>13654</v>
      </c>
      <c r="C5493" s="17">
        <v>3910</v>
      </c>
      <c r="D5493" s="17" t="str">
        <f>INDEX(Hosts!$A:$O,MATCH(Places!$C5493,Hosts!$A:$A,0),MATCH(Places!D$1,Hosts!$1:$1,0))</f>
        <v>Within a day</v>
      </c>
      <c r="E5493" s="87">
        <f>INDEX(Hosts!$A:$O,MATCH(Places!$C5493,Hosts!$A:$A,0),MATCH(Places!E$1,Hosts!$1:$1,0))</f>
        <v>0.56999999999999995</v>
      </c>
      <c r="F5493" s="87">
        <f>INDEX(Hosts!$A:$O,MATCH(Places!$C5493,Hosts!$A:$A,0),MATCH(Places!F$1,Hosts!$1:$1,0))</f>
        <v>0.82</v>
      </c>
      <c r="G5493" s="17" t="str">
        <f>INDEX(Hosts!$A:$O,MATCH(Places!$C5493,Hosts!$A:$A,0),MATCH(Places!G$1,Hosts!$1:$1,0))</f>
        <v>No</v>
      </c>
      <c r="H5493" s="17">
        <v>18</v>
      </c>
      <c r="I5493" s="17" t="str">
        <f>INDEX(Neighborhoods!$A:$C,MATCH(Places!$H5493,Neighborhoods!$A:$A,0),MATCH(Places!I$1,Neighborhoods!$1:$1,0))</f>
        <v>Manhattan</v>
      </c>
      <c r="J5493" s="17" t="str">
        <f>INDEX(Neighborhoods!$A:$C,MATCH(Places!$H5493,Neighborhoods!$A:$A,0),MATCH(Places!J$1,Neighborhoods!$1:$1,0))</f>
        <v>Midtown</v>
      </c>
      <c r="K5493" s="17" t="s">
        <v>1</v>
      </c>
      <c r="L5493" s="17" t="str">
        <f t="shared" si="340"/>
        <v>Yes</v>
      </c>
      <c r="M5493" s="17">
        <v>2</v>
      </c>
      <c r="N5493" s="17" t="str" cm="1">
        <f t="array" ref="N5493">_xlfn.IFS(M5493&lt;=2,"Small",M5493&lt;=5,"Medium",M5493&gt;5,"Large")</f>
        <v>Small</v>
      </c>
      <c r="O5493" s="65">
        <v>108</v>
      </c>
      <c r="P5493" s="87">
        <f t="shared" si="341"/>
        <v>0.03</v>
      </c>
      <c r="Q5493" s="68">
        <v>4.95</v>
      </c>
      <c r="R5493" s="68" t="str" cm="1">
        <f t="array" ref="R5493">_xlfn.SWITCH(ROUND(Q5493,0),5,"Excellent",4,"Good",3,"Ok","Bad")</f>
        <v>Excellent</v>
      </c>
      <c r="S5493" s="17">
        <v>20</v>
      </c>
      <c r="T5493" s="17" t="str">
        <f t="shared" si="342"/>
        <v>No</v>
      </c>
      <c r="U5493" s="82">
        <v>44017</v>
      </c>
      <c r="V5493" s="82">
        <v>44054</v>
      </c>
      <c r="W5493" s="17">
        <v>73</v>
      </c>
      <c r="X5493" s="17" t="str">
        <f t="shared" si="343"/>
        <v>Active</v>
      </c>
      <c r="Y5493" s="17" t="s">
        <v>15616</v>
      </c>
      <c r="Z5493" s="17"/>
    </row>
    <row r="5494" spans="1:26" x14ac:dyDescent="0.25">
      <c r="A5494">
        <v>5493</v>
      </c>
      <c r="B5494" s="17" t="s">
        <v>15226</v>
      </c>
      <c r="C5494" s="17">
        <v>3910</v>
      </c>
      <c r="D5494" s="17" t="str">
        <f>INDEX(Hosts!$A:$O,MATCH(Places!$C5494,Hosts!$A:$A,0),MATCH(Places!D$1,Hosts!$1:$1,0))</f>
        <v>Within a day</v>
      </c>
      <c r="E5494" s="87">
        <f>INDEX(Hosts!$A:$O,MATCH(Places!$C5494,Hosts!$A:$A,0),MATCH(Places!E$1,Hosts!$1:$1,0))</f>
        <v>0.56999999999999995</v>
      </c>
      <c r="F5494" s="87">
        <f>INDEX(Hosts!$A:$O,MATCH(Places!$C5494,Hosts!$A:$A,0),MATCH(Places!F$1,Hosts!$1:$1,0))</f>
        <v>0.82</v>
      </c>
      <c r="G5494" s="17" t="str">
        <f>INDEX(Hosts!$A:$O,MATCH(Places!$C5494,Hosts!$A:$A,0),MATCH(Places!G$1,Hosts!$1:$1,0))</f>
        <v>No</v>
      </c>
      <c r="H5494" s="17">
        <v>18</v>
      </c>
      <c r="I5494" s="17" t="str">
        <f>INDEX(Neighborhoods!$A:$C,MATCH(Places!$H5494,Neighborhoods!$A:$A,0),MATCH(Places!I$1,Neighborhoods!$1:$1,0))</f>
        <v>Manhattan</v>
      </c>
      <c r="J5494" s="17" t="str">
        <f>INDEX(Neighborhoods!$A:$C,MATCH(Places!$H5494,Neighborhoods!$A:$A,0),MATCH(Places!J$1,Neighborhoods!$1:$1,0))</f>
        <v>Midtown</v>
      </c>
      <c r="K5494" s="17" t="s">
        <v>1</v>
      </c>
      <c r="L5494" s="17" t="str">
        <f t="shared" si="340"/>
        <v>Yes</v>
      </c>
      <c r="M5494" s="17">
        <v>2</v>
      </c>
      <c r="N5494" s="17" t="str" cm="1">
        <f t="array" ref="N5494">_xlfn.IFS(M5494&lt;=2,"Small",M5494&lt;=5,"Medium",M5494&gt;5,"Large")</f>
        <v>Small</v>
      </c>
      <c r="O5494" s="65">
        <v>147</v>
      </c>
      <c r="P5494" s="87">
        <f t="shared" si="341"/>
        <v>0.03</v>
      </c>
      <c r="Q5494" s="68">
        <v>5</v>
      </c>
      <c r="R5494" s="68" t="str" cm="1">
        <f t="array" ref="R5494">_xlfn.SWITCH(ROUND(Q5494,0),5,"Excellent",4,"Good",3,"Ok","Bad")</f>
        <v>Excellent</v>
      </c>
      <c r="S5494" s="17">
        <v>5</v>
      </c>
      <c r="T5494" s="17" t="str">
        <f t="shared" si="342"/>
        <v>No</v>
      </c>
      <c r="U5494" s="82">
        <v>44018</v>
      </c>
      <c r="V5494" s="82">
        <v>44045</v>
      </c>
      <c r="W5494" s="17">
        <v>15</v>
      </c>
      <c r="X5494" s="17" t="str">
        <f t="shared" si="343"/>
        <v>Active</v>
      </c>
      <c r="Y5494" s="17" t="s">
        <v>15616</v>
      </c>
      <c r="Z5494" s="17"/>
    </row>
    <row r="5495" spans="1:26" x14ac:dyDescent="0.25">
      <c r="A5495">
        <v>5494</v>
      </c>
      <c r="B5495" s="17" t="s">
        <v>14853</v>
      </c>
      <c r="C5495" s="17">
        <v>3910</v>
      </c>
      <c r="D5495" s="17" t="str">
        <f>INDEX(Hosts!$A:$O,MATCH(Places!$C5495,Hosts!$A:$A,0),MATCH(Places!D$1,Hosts!$1:$1,0))</f>
        <v>Within a day</v>
      </c>
      <c r="E5495" s="87">
        <f>INDEX(Hosts!$A:$O,MATCH(Places!$C5495,Hosts!$A:$A,0),MATCH(Places!E$1,Hosts!$1:$1,0))</f>
        <v>0.56999999999999995</v>
      </c>
      <c r="F5495" s="87">
        <f>INDEX(Hosts!$A:$O,MATCH(Places!$C5495,Hosts!$A:$A,0),MATCH(Places!F$1,Hosts!$1:$1,0))</f>
        <v>0.82</v>
      </c>
      <c r="G5495" s="17" t="str">
        <f>INDEX(Hosts!$A:$O,MATCH(Places!$C5495,Hosts!$A:$A,0),MATCH(Places!G$1,Hosts!$1:$1,0))</f>
        <v>No</v>
      </c>
      <c r="H5495" s="17">
        <v>18</v>
      </c>
      <c r="I5495" s="17" t="str">
        <f>INDEX(Neighborhoods!$A:$C,MATCH(Places!$H5495,Neighborhoods!$A:$A,0),MATCH(Places!I$1,Neighborhoods!$1:$1,0))</f>
        <v>Manhattan</v>
      </c>
      <c r="J5495" s="17" t="str">
        <f>INDEX(Neighborhoods!$A:$C,MATCH(Places!$H5495,Neighborhoods!$A:$A,0),MATCH(Places!J$1,Neighborhoods!$1:$1,0))</f>
        <v>Midtown</v>
      </c>
      <c r="K5495" s="17" t="s">
        <v>1</v>
      </c>
      <c r="L5495" s="17" t="str">
        <f t="shared" si="340"/>
        <v>Yes</v>
      </c>
      <c r="M5495" s="17">
        <v>2</v>
      </c>
      <c r="N5495" s="17" t="str" cm="1">
        <f t="array" ref="N5495">_xlfn.IFS(M5495&lt;=2,"Small",M5495&lt;=5,"Medium",M5495&gt;5,"Large")</f>
        <v>Small</v>
      </c>
      <c r="O5495" s="65">
        <v>172</v>
      </c>
      <c r="P5495" s="87">
        <f t="shared" si="341"/>
        <v>0.03</v>
      </c>
      <c r="Q5495" s="68">
        <v>4.4000000000000004</v>
      </c>
      <c r="R5495" s="68" t="str" cm="1">
        <f t="array" ref="R5495">_xlfn.SWITCH(ROUND(Q5495,0),5,"Excellent",4,"Good",3,"Ok","Bad")</f>
        <v>Good</v>
      </c>
      <c r="S5495" s="17">
        <v>5</v>
      </c>
      <c r="T5495" s="17" t="str">
        <f t="shared" si="342"/>
        <v>No</v>
      </c>
      <c r="U5495" s="82">
        <v>44033</v>
      </c>
      <c r="V5495" s="82">
        <v>44053</v>
      </c>
      <c r="W5495" s="17">
        <v>78</v>
      </c>
      <c r="X5495" s="17" t="str">
        <f t="shared" si="343"/>
        <v>Active</v>
      </c>
      <c r="Y5495" s="17" t="s">
        <v>15616</v>
      </c>
      <c r="Z5495" s="17"/>
    </row>
    <row r="5496" spans="1:26" x14ac:dyDescent="0.25">
      <c r="A5496">
        <v>5495</v>
      </c>
      <c r="B5496" s="17" t="s">
        <v>13716</v>
      </c>
      <c r="C5496" s="17">
        <v>4003</v>
      </c>
      <c r="D5496" s="17" t="str">
        <f>INDEX(Hosts!$A:$O,MATCH(Places!$C5496,Hosts!$A:$A,0),MATCH(Places!D$1,Hosts!$1:$1,0))</f>
        <v>Within an hour</v>
      </c>
      <c r="E5496" s="87">
        <f>INDEX(Hosts!$A:$O,MATCH(Places!$C5496,Hosts!$A:$A,0),MATCH(Places!E$1,Hosts!$1:$1,0))</f>
        <v>1</v>
      </c>
      <c r="F5496" s="87">
        <f>INDEX(Hosts!$A:$O,MATCH(Places!$C5496,Hosts!$A:$A,0),MATCH(Places!F$1,Hosts!$1:$1,0))</f>
        <v>1</v>
      </c>
      <c r="G5496" s="17" t="str">
        <f>INDEX(Hosts!$A:$O,MATCH(Places!$C5496,Hosts!$A:$A,0),MATCH(Places!G$1,Hosts!$1:$1,0))</f>
        <v>Yes</v>
      </c>
      <c r="H5496" s="17">
        <v>12</v>
      </c>
      <c r="I5496" s="17" t="str">
        <f>INDEX(Neighborhoods!$A:$C,MATCH(Places!$H5496,Neighborhoods!$A:$A,0),MATCH(Places!I$1,Neighborhoods!$1:$1,0))</f>
        <v>Brooklyn</v>
      </c>
      <c r="J5496" s="17" t="str">
        <f>INDEX(Neighborhoods!$A:$C,MATCH(Places!$H5496,Neighborhoods!$A:$A,0),MATCH(Places!J$1,Neighborhoods!$1:$1,0))</f>
        <v>Williamsburg</v>
      </c>
      <c r="K5496" s="17" t="s">
        <v>1</v>
      </c>
      <c r="L5496" s="17" t="str">
        <f t="shared" si="340"/>
        <v>Yes</v>
      </c>
      <c r="M5496" s="17">
        <v>2</v>
      </c>
      <c r="N5496" s="17" t="str" cm="1">
        <f t="array" ref="N5496">_xlfn.IFS(M5496&lt;=2,"Small",M5496&lt;=5,"Medium",M5496&gt;5,"Large")</f>
        <v>Small</v>
      </c>
      <c r="O5496" s="65">
        <v>59</v>
      </c>
      <c r="P5496" s="87">
        <f t="shared" si="341"/>
        <v>0.03</v>
      </c>
      <c r="Q5496" s="68">
        <v>5</v>
      </c>
      <c r="R5496" s="68" t="str" cm="1">
        <f t="array" ref="R5496">_xlfn.SWITCH(ROUND(Q5496,0),5,"Excellent",4,"Good",3,"Ok","Bad")</f>
        <v>Excellent</v>
      </c>
      <c r="S5496" s="17">
        <v>31</v>
      </c>
      <c r="T5496" s="17" t="str">
        <f t="shared" si="342"/>
        <v>No</v>
      </c>
      <c r="U5496" s="82">
        <v>43777</v>
      </c>
      <c r="V5496" s="82">
        <v>44043</v>
      </c>
      <c r="W5496" s="17">
        <v>336</v>
      </c>
      <c r="X5496" s="17" t="str">
        <f t="shared" si="343"/>
        <v>Active</v>
      </c>
      <c r="Y5496" s="17" t="s">
        <v>15615</v>
      </c>
      <c r="Z5496" s="17"/>
    </row>
    <row r="5497" spans="1:26" x14ac:dyDescent="0.25">
      <c r="A5497">
        <v>5496</v>
      </c>
      <c r="B5497" s="17" t="s">
        <v>14870</v>
      </c>
      <c r="C5497" s="17">
        <v>3322</v>
      </c>
      <c r="D5497" s="17" t="str">
        <f>INDEX(Hosts!$A:$O,MATCH(Places!$C5497,Hosts!$A:$A,0),MATCH(Places!D$1,Hosts!$1:$1,0))</f>
        <v>Within an hour</v>
      </c>
      <c r="E5497" s="87">
        <f>INDEX(Hosts!$A:$O,MATCH(Places!$C5497,Hosts!$A:$A,0),MATCH(Places!E$1,Hosts!$1:$1,0))</f>
        <v>1</v>
      </c>
      <c r="F5497" s="87">
        <f>INDEX(Hosts!$A:$O,MATCH(Places!$C5497,Hosts!$A:$A,0),MATCH(Places!F$1,Hosts!$1:$1,0))</f>
        <v>0.99</v>
      </c>
      <c r="G5497" s="17" t="str">
        <f>INDEX(Hosts!$A:$O,MATCH(Places!$C5497,Hosts!$A:$A,0),MATCH(Places!G$1,Hosts!$1:$1,0))</f>
        <v>Yes</v>
      </c>
      <c r="H5497" s="17">
        <v>4</v>
      </c>
      <c r="I5497" s="17" t="str">
        <f>INDEX(Neighborhoods!$A:$C,MATCH(Places!$H5497,Neighborhoods!$A:$A,0),MATCH(Places!I$1,Neighborhoods!$1:$1,0))</f>
        <v>Bronx</v>
      </c>
      <c r="J5497" s="17" t="str">
        <f>INDEX(Neighborhoods!$A:$C,MATCH(Places!$H5497,Neighborhoods!$A:$A,0),MATCH(Places!J$1,Neighborhoods!$1:$1,0))</f>
        <v>Mott Haven</v>
      </c>
      <c r="K5497" s="17" t="s">
        <v>1</v>
      </c>
      <c r="L5497" s="17" t="str">
        <f t="shared" si="340"/>
        <v>Yes</v>
      </c>
      <c r="M5497" s="17">
        <v>1</v>
      </c>
      <c r="N5497" s="17" t="str" cm="1">
        <f t="array" ref="N5497">_xlfn.IFS(M5497&lt;=2,"Small",M5497&lt;=5,"Medium",M5497&gt;5,"Large")</f>
        <v>Small</v>
      </c>
      <c r="O5497" s="65">
        <v>37</v>
      </c>
      <c r="P5497" s="87">
        <f t="shared" si="341"/>
        <v>0.03</v>
      </c>
      <c r="Q5497" s="68">
        <v>5</v>
      </c>
      <c r="R5497" s="68" t="str" cm="1">
        <f t="array" ref="R5497">_xlfn.SWITCH(ROUND(Q5497,0),5,"Excellent",4,"Good",3,"Ok","Bad")</f>
        <v>Excellent</v>
      </c>
      <c r="S5497" s="17">
        <v>20</v>
      </c>
      <c r="T5497" s="17" t="str">
        <f t="shared" si="342"/>
        <v>No</v>
      </c>
      <c r="U5497" s="82">
        <v>43776</v>
      </c>
      <c r="V5497" s="82">
        <v>44034</v>
      </c>
      <c r="W5497" s="17">
        <v>257</v>
      </c>
      <c r="X5497" s="17" t="str">
        <f t="shared" si="343"/>
        <v>Active</v>
      </c>
      <c r="Y5497" s="17" t="s">
        <v>15615</v>
      </c>
      <c r="Z5497" s="17"/>
    </row>
    <row r="5498" spans="1:26" x14ac:dyDescent="0.25">
      <c r="A5498">
        <v>5497</v>
      </c>
      <c r="B5498" s="17" t="s">
        <v>14218</v>
      </c>
      <c r="C5498" s="17">
        <v>3804</v>
      </c>
      <c r="D5498" s="17" t="str">
        <f>INDEX(Hosts!$A:$O,MATCH(Places!$C5498,Hosts!$A:$A,0),MATCH(Places!D$1,Hosts!$1:$1,0))</f>
        <v>A few days or more</v>
      </c>
      <c r="E5498" s="87">
        <f>INDEX(Hosts!$A:$O,MATCH(Places!$C5498,Hosts!$A:$A,0),MATCH(Places!E$1,Hosts!$1:$1,0))</f>
        <v>0</v>
      </c>
      <c r="F5498" s="87">
        <f>INDEX(Hosts!$A:$O,MATCH(Places!$C5498,Hosts!$A:$A,0),MATCH(Places!F$1,Hosts!$1:$1,0))</f>
        <v>0.97</v>
      </c>
      <c r="G5498" s="17" t="str">
        <f>INDEX(Hosts!$A:$O,MATCH(Places!$C5498,Hosts!$A:$A,0),MATCH(Places!G$1,Hosts!$1:$1,0))</f>
        <v>No</v>
      </c>
      <c r="H5498" s="17">
        <v>20</v>
      </c>
      <c r="I5498" s="17" t="str">
        <f>INDEX(Neighborhoods!$A:$C,MATCH(Places!$H5498,Neighborhoods!$A:$A,0),MATCH(Places!I$1,Neighborhoods!$1:$1,0))</f>
        <v>Manhattan</v>
      </c>
      <c r="J5498" s="17" t="str">
        <f>INDEX(Neighborhoods!$A:$C,MATCH(Places!$H5498,Neighborhoods!$A:$A,0),MATCH(Places!J$1,Neighborhoods!$1:$1,0))</f>
        <v>Upper West Side</v>
      </c>
      <c r="K5498" s="17" t="s">
        <v>11822</v>
      </c>
      <c r="L5498" s="17" t="str">
        <f t="shared" si="340"/>
        <v>No</v>
      </c>
      <c r="M5498" s="17">
        <v>7</v>
      </c>
      <c r="N5498" s="17" t="str" cm="1">
        <f t="array" ref="N5498">_xlfn.IFS(M5498&lt;=2,"Small",M5498&lt;=5,"Medium",M5498&gt;5,"Large")</f>
        <v>Large</v>
      </c>
      <c r="O5498" s="65">
        <v>1500</v>
      </c>
      <c r="P5498" s="87">
        <f t="shared" si="341"/>
        <v>7.0000000000000007E-2</v>
      </c>
      <c r="Q5498" s="68">
        <v>4.75</v>
      </c>
      <c r="R5498" s="68" t="str" cm="1">
        <f t="array" ref="R5498">_xlfn.SWITCH(ROUND(Q5498,0),5,"Excellent",4,"Good",3,"Ok","Bad")</f>
        <v>Excellent</v>
      </c>
      <c r="S5498" s="17">
        <v>8</v>
      </c>
      <c r="T5498" s="17" t="str">
        <f t="shared" si="342"/>
        <v>No</v>
      </c>
      <c r="U5498" s="82">
        <v>43775</v>
      </c>
      <c r="V5498" s="82">
        <v>43863</v>
      </c>
      <c r="W5498" s="17">
        <v>179</v>
      </c>
      <c r="X5498" s="17" t="str">
        <f t="shared" si="343"/>
        <v>Active</v>
      </c>
      <c r="Y5498" s="17" t="s">
        <v>15615</v>
      </c>
      <c r="Z5498" s="17"/>
    </row>
    <row r="5499" spans="1:26" x14ac:dyDescent="0.25">
      <c r="A5499">
        <v>5498</v>
      </c>
      <c r="B5499" s="17" t="s">
        <v>13295</v>
      </c>
      <c r="C5499" s="17">
        <v>1902</v>
      </c>
      <c r="D5499" s="17" t="str">
        <f>INDEX(Hosts!$A:$O,MATCH(Places!$C5499,Hosts!$A:$A,0),MATCH(Places!D$1,Hosts!$1:$1,0))</f>
        <v>Within an hour</v>
      </c>
      <c r="E5499" s="87">
        <f>INDEX(Hosts!$A:$O,MATCH(Places!$C5499,Hosts!$A:$A,0),MATCH(Places!E$1,Hosts!$1:$1,0))</f>
        <v>1</v>
      </c>
      <c r="F5499" s="87">
        <f>INDEX(Hosts!$A:$O,MATCH(Places!$C5499,Hosts!$A:$A,0),MATCH(Places!F$1,Hosts!$1:$1,0))</f>
        <v>0.97</v>
      </c>
      <c r="G5499" s="17" t="str">
        <f>INDEX(Hosts!$A:$O,MATCH(Places!$C5499,Hosts!$A:$A,0),MATCH(Places!G$1,Hosts!$1:$1,0))</f>
        <v>Yes</v>
      </c>
      <c r="H5499" s="17">
        <v>18</v>
      </c>
      <c r="I5499" s="17" t="str">
        <f>INDEX(Neighborhoods!$A:$C,MATCH(Places!$H5499,Neighborhoods!$A:$A,0),MATCH(Places!I$1,Neighborhoods!$1:$1,0))</f>
        <v>Manhattan</v>
      </c>
      <c r="J5499" s="17" t="str">
        <f>INDEX(Neighborhoods!$A:$C,MATCH(Places!$H5499,Neighborhoods!$A:$A,0),MATCH(Places!J$1,Neighborhoods!$1:$1,0))</f>
        <v>Midtown</v>
      </c>
      <c r="K5499" s="17" t="s">
        <v>1</v>
      </c>
      <c r="L5499" s="17" t="str">
        <f t="shared" si="340"/>
        <v>Yes</v>
      </c>
      <c r="M5499" s="17">
        <v>2</v>
      </c>
      <c r="N5499" s="17" t="str" cm="1">
        <f t="array" ref="N5499">_xlfn.IFS(M5499&lt;=2,"Small",M5499&lt;=5,"Medium",M5499&gt;5,"Large")</f>
        <v>Small</v>
      </c>
      <c r="O5499" s="65">
        <v>174</v>
      </c>
      <c r="P5499" s="87">
        <f t="shared" si="341"/>
        <v>0.03</v>
      </c>
      <c r="Q5499" s="68">
        <v>5</v>
      </c>
      <c r="R5499" s="68" t="str" cm="1">
        <f t="array" ref="R5499">_xlfn.SWITCH(ROUND(Q5499,0),5,"Excellent",4,"Good",3,"Ok","Bad")</f>
        <v>Excellent</v>
      </c>
      <c r="S5499" s="17">
        <v>19</v>
      </c>
      <c r="T5499" s="17" t="str">
        <f t="shared" si="342"/>
        <v>No</v>
      </c>
      <c r="U5499" s="82">
        <v>43776</v>
      </c>
      <c r="V5499" s="82">
        <v>43863</v>
      </c>
      <c r="W5499" s="17">
        <v>135</v>
      </c>
      <c r="X5499" s="17" t="str">
        <f t="shared" si="343"/>
        <v>Active</v>
      </c>
      <c r="Y5499" s="17" t="s">
        <v>15616</v>
      </c>
      <c r="Z5499" s="17"/>
    </row>
    <row r="5500" spans="1:26" x14ac:dyDescent="0.25">
      <c r="A5500">
        <v>5499</v>
      </c>
      <c r="B5500" s="17" t="s">
        <v>14502</v>
      </c>
      <c r="C5500" s="17">
        <v>4011</v>
      </c>
      <c r="D5500" s="17" t="str">
        <f>INDEX(Hosts!$A:$O,MATCH(Places!$C5500,Hosts!$A:$A,0),MATCH(Places!D$1,Hosts!$1:$1,0))</f>
        <v>Within an hour</v>
      </c>
      <c r="E5500" s="87">
        <f>INDEX(Hosts!$A:$O,MATCH(Places!$C5500,Hosts!$A:$A,0),MATCH(Places!E$1,Hosts!$1:$1,0))</f>
        <v>1</v>
      </c>
      <c r="F5500" s="87">
        <f>INDEX(Hosts!$A:$O,MATCH(Places!$C5500,Hosts!$A:$A,0),MATCH(Places!F$1,Hosts!$1:$1,0))</f>
        <v>1</v>
      </c>
      <c r="G5500" s="17" t="str">
        <f>INDEX(Hosts!$A:$O,MATCH(Places!$C5500,Hosts!$A:$A,0),MATCH(Places!G$1,Hosts!$1:$1,0))</f>
        <v>No</v>
      </c>
      <c r="H5500" s="17">
        <v>10</v>
      </c>
      <c r="I5500" s="17" t="str">
        <f>INDEX(Neighborhoods!$A:$C,MATCH(Places!$H5500,Neighborhoods!$A:$A,0),MATCH(Places!I$1,Neighborhoods!$1:$1,0))</f>
        <v>Brooklyn</v>
      </c>
      <c r="J5500" s="17" t="str">
        <f>INDEX(Neighborhoods!$A:$C,MATCH(Places!$H5500,Neighborhoods!$A:$A,0),MATCH(Places!J$1,Neighborhoods!$1:$1,0))</f>
        <v>East Flatbush</v>
      </c>
      <c r="K5500" s="17" t="s">
        <v>1</v>
      </c>
      <c r="L5500" s="17" t="str">
        <f t="shared" si="340"/>
        <v>Yes</v>
      </c>
      <c r="M5500" s="17">
        <v>1</v>
      </c>
      <c r="N5500" s="17" t="str" cm="1">
        <f t="array" ref="N5500">_xlfn.IFS(M5500&lt;=2,"Small",M5500&lt;=5,"Medium",M5500&gt;5,"Large")</f>
        <v>Small</v>
      </c>
      <c r="O5500" s="65">
        <v>49</v>
      </c>
      <c r="P5500" s="87">
        <f t="shared" si="341"/>
        <v>0.03</v>
      </c>
      <c r="Q5500" s="68">
        <v>3.67</v>
      </c>
      <c r="R5500" s="68" t="str" cm="1">
        <f t="array" ref="R5500">_xlfn.SWITCH(ROUND(Q5500,0),5,"Excellent",4,"Good",3,"Ok","Bad")</f>
        <v>Good</v>
      </c>
      <c r="S5500" s="17">
        <v>3</v>
      </c>
      <c r="T5500" s="17" t="str">
        <f t="shared" si="342"/>
        <v>No</v>
      </c>
      <c r="U5500" s="82">
        <v>43843</v>
      </c>
      <c r="V5500" s="82">
        <v>44018</v>
      </c>
      <c r="W5500" s="17">
        <v>362</v>
      </c>
      <c r="X5500" s="17" t="str">
        <f t="shared" si="343"/>
        <v>Active</v>
      </c>
      <c r="Y5500" s="17" t="s">
        <v>15615</v>
      </c>
      <c r="Z5500" s="17"/>
    </row>
    <row r="5501" spans="1:26" x14ac:dyDescent="0.25">
      <c r="A5501">
        <v>5500</v>
      </c>
      <c r="B5501" s="17" t="s">
        <v>14502</v>
      </c>
      <c r="C5501" s="17">
        <v>4011</v>
      </c>
      <c r="D5501" s="17" t="str">
        <f>INDEX(Hosts!$A:$O,MATCH(Places!$C5501,Hosts!$A:$A,0),MATCH(Places!D$1,Hosts!$1:$1,0))</f>
        <v>Within an hour</v>
      </c>
      <c r="E5501" s="87">
        <f>INDEX(Hosts!$A:$O,MATCH(Places!$C5501,Hosts!$A:$A,0),MATCH(Places!E$1,Hosts!$1:$1,0))</f>
        <v>1</v>
      </c>
      <c r="F5501" s="87">
        <f>INDEX(Hosts!$A:$O,MATCH(Places!$C5501,Hosts!$A:$A,0),MATCH(Places!F$1,Hosts!$1:$1,0))</f>
        <v>1</v>
      </c>
      <c r="G5501" s="17" t="str">
        <f>INDEX(Hosts!$A:$O,MATCH(Places!$C5501,Hosts!$A:$A,0),MATCH(Places!G$1,Hosts!$1:$1,0))</f>
        <v>No</v>
      </c>
      <c r="H5501" s="17">
        <v>10</v>
      </c>
      <c r="I5501" s="17" t="str">
        <f>INDEX(Neighborhoods!$A:$C,MATCH(Places!$H5501,Neighborhoods!$A:$A,0),MATCH(Places!I$1,Neighborhoods!$1:$1,0))</f>
        <v>Brooklyn</v>
      </c>
      <c r="J5501" s="17" t="str">
        <f>INDEX(Neighborhoods!$A:$C,MATCH(Places!$H5501,Neighborhoods!$A:$A,0),MATCH(Places!J$1,Neighborhoods!$1:$1,0))</f>
        <v>East Flatbush</v>
      </c>
      <c r="K5501" s="17" t="s">
        <v>1</v>
      </c>
      <c r="L5501" s="17" t="str">
        <f t="shared" si="340"/>
        <v>Yes</v>
      </c>
      <c r="M5501" s="17">
        <v>1</v>
      </c>
      <c r="N5501" s="17" t="str" cm="1">
        <f t="array" ref="N5501">_xlfn.IFS(M5501&lt;=2,"Small",M5501&lt;=5,"Medium",M5501&gt;5,"Large")</f>
        <v>Small</v>
      </c>
      <c r="O5501" s="65">
        <v>49</v>
      </c>
      <c r="P5501" s="87">
        <f t="shared" si="341"/>
        <v>0.03</v>
      </c>
      <c r="Q5501" s="68">
        <v>4.83</v>
      </c>
      <c r="R5501" s="68" t="str" cm="1">
        <f t="array" ref="R5501">_xlfn.SWITCH(ROUND(Q5501,0),5,"Excellent",4,"Good",3,"Ok","Bad")</f>
        <v>Excellent</v>
      </c>
      <c r="S5501" s="17">
        <v>6</v>
      </c>
      <c r="T5501" s="17" t="str">
        <f t="shared" si="342"/>
        <v>No</v>
      </c>
      <c r="U5501" s="82">
        <v>43829</v>
      </c>
      <c r="V5501" s="82">
        <v>44018</v>
      </c>
      <c r="W5501" s="17">
        <v>362</v>
      </c>
      <c r="X5501" s="17" t="str">
        <f t="shared" si="343"/>
        <v>Active</v>
      </c>
      <c r="Y5501" s="17" t="s">
        <v>15616</v>
      </c>
      <c r="Z5501" s="17"/>
    </row>
    <row r="5502" spans="1:26" x14ac:dyDescent="0.25">
      <c r="A5502">
        <v>5501</v>
      </c>
      <c r="B5502" s="17" t="s">
        <v>14502</v>
      </c>
      <c r="C5502" s="17">
        <v>4011</v>
      </c>
      <c r="D5502" s="17" t="str">
        <f>INDEX(Hosts!$A:$O,MATCH(Places!$C5502,Hosts!$A:$A,0),MATCH(Places!D$1,Hosts!$1:$1,0))</f>
        <v>Within an hour</v>
      </c>
      <c r="E5502" s="87">
        <f>INDEX(Hosts!$A:$O,MATCH(Places!$C5502,Hosts!$A:$A,0),MATCH(Places!E$1,Hosts!$1:$1,0))</f>
        <v>1</v>
      </c>
      <c r="F5502" s="87">
        <f>INDEX(Hosts!$A:$O,MATCH(Places!$C5502,Hosts!$A:$A,0),MATCH(Places!F$1,Hosts!$1:$1,0))</f>
        <v>1</v>
      </c>
      <c r="G5502" s="17" t="str">
        <f>INDEX(Hosts!$A:$O,MATCH(Places!$C5502,Hosts!$A:$A,0),MATCH(Places!G$1,Hosts!$1:$1,0))</f>
        <v>No</v>
      </c>
      <c r="H5502" s="17">
        <v>10</v>
      </c>
      <c r="I5502" s="17" t="str">
        <f>INDEX(Neighborhoods!$A:$C,MATCH(Places!$H5502,Neighborhoods!$A:$A,0),MATCH(Places!I$1,Neighborhoods!$1:$1,0))</f>
        <v>Brooklyn</v>
      </c>
      <c r="J5502" s="17" t="str">
        <f>INDEX(Neighborhoods!$A:$C,MATCH(Places!$H5502,Neighborhoods!$A:$A,0),MATCH(Places!J$1,Neighborhoods!$1:$1,0))</f>
        <v>East Flatbush</v>
      </c>
      <c r="K5502" s="17" t="s">
        <v>1</v>
      </c>
      <c r="L5502" s="17" t="str">
        <f t="shared" si="340"/>
        <v>Yes</v>
      </c>
      <c r="M5502" s="17">
        <v>1</v>
      </c>
      <c r="N5502" s="17" t="str" cm="1">
        <f t="array" ref="N5502">_xlfn.IFS(M5502&lt;=2,"Small",M5502&lt;=5,"Medium",M5502&gt;5,"Large")</f>
        <v>Small</v>
      </c>
      <c r="O5502" s="65">
        <v>49</v>
      </c>
      <c r="P5502" s="87">
        <f t="shared" si="341"/>
        <v>0.03</v>
      </c>
      <c r="Q5502" s="68">
        <v>4.5</v>
      </c>
      <c r="R5502" s="68" t="str" cm="1">
        <f t="array" ref="R5502">_xlfn.SWITCH(ROUND(Q5502,0),5,"Excellent",4,"Good",3,"Ok","Bad")</f>
        <v>Excellent</v>
      </c>
      <c r="S5502" s="17">
        <v>4</v>
      </c>
      <c r="T5502" s="17" t="str">
        <f t="shared" si="342"/>
        <v>No</v>
      </c>
      <c r="U5502" s="82">
        <v>43833</v>
      </c>
      <c r="V5502" s="82">
        <v>44045</v>
      </c>
      <c r="W5502" s="17">
        <v>360</v>
      </c>
      <c r="X5502" s="17" t="str">
        <f t="shared" si="343"/>
        <v>Active</v>
      </c>
      <c r="Y5502" s="17" t="s">
        <v>15616</v>
      </c>
      <c r="Z5502" s="17"/>
    </row>
    <row r="5503" spans="1:26" x14ac:dyDescent="0.25">
      <c r="A5503">
        <v>5502</v>
      </c>
      <c r="B5503" s="17" t="s">
        <v>15243</v>
      </c>
      <c r="C5503" s="17">
        <v>3819</v>
      </c>
      <c r="D5503" s="17" t="str">
        <f>INDEX(Hosts!$A:$O,MATCH(Places!$C5503,Hosts!$A:$A,0),MATCH(Places!D$1,Hosts!$1:$1,0))</f>
        <v>Within an hour</v>
      </c>
      <c r="E5503" s="87">
        <f>INDEX(Hosts!$A:$O,MATCH(Places!$C5503,Hosts!$A:$A,0),MATCH(Places!E$1,Hosts!$1:$1,0))</f>
        <v>0.83</v>
      </c>
      <c r="F5503" s="87">
        <f>INDEX(Hosts!$A:$O,MATCH(Places!$C5503,Hosts!$A:$A,0),MATCH(Places!F$1,Hosts!$1:$1,0))</f>
        <v>1</v>
      </c>
      <c r="G5503" s="17" t="str">
        <f>INDEX(Hosts!$A:$O,MATCH(Places!$C5503,Hosts!$A:$A,0),MATCH(Places!G$1,Hosts!$1:$1,0))</f>
        <v>No</v>
      </c>
      <c r="H5503" s="17">
        <v>17</v>
      </c>
      <c r="I5503" s="17" t="str">
        <f>INDEX(Neighborhoods!$A:$C,MATCH(Places!$H5503,Neighborhoods!$A:$A,0),MATCH(Places!I$1,Neighborhoods!$1:$1,0))</f>
        <v>Manhattan</v>
      </c>
      <c r="J5503" s="17" t="str">
        <f>INDEX(Neighborhoods!$A:$C,MATCH(Places!$H5503,Neighborhoods!$A:$A,0),MATCH(Places!J$1,Neighborhoods!$1:$1,0))</f>
        <v>Hell's Kitchen</v>
      </c>
      <c r="K5503" s="17" t="s">
        <v>11822</v>
      </c>
      <c r="L5503" s="17" t="str">
        <f t="shared" si="340"/>
        <v>No</v>
      </c>
      <c r="M5503" s="17">
        <v>5</v>
      </c>
      <c r="N5503" s="17" t="str" cm="1">
        <f t="array" ref="N5503">_xlfn.IFS(M5503&lt;=2,"Small",M5503&lt;=5,"Medium",M5503&gt;5,"Large")</f>
        <v>Medium</v>
      </c>
      <c r="O5503" s="65">
        <v>80</v>
      </c>
      <c r="P5503" s="87">
        <f t="shared" si="341"/>
        <v>0.03</v>
      </c>
      <c r="Q5503" s="68">
        <v>4.5</v>
      </c>
      <c r="R5503" s="68" t="str" cm="1">
        <f t="array" ref="R5503">_xlfn.SWITCH(ROUND(Q5503,0),5,"Excellent",4,"Good",3,"Ok","Bad")</f>
        <v>Excellent</v>
      </c>
      <c r="S5503" s="17">
        <v>14</v>
      </c>
      <c r="T5503" s="17" t="str">
        <f t="shared" si="342"/>
        <v>No</v>
      </c>
      <c r="U5503" s="82">
        <v>43791</v>
      </c>
      <c r="V5503" s="82">
        <v>44030</v>
      </c>
      <c r="W5503" s="17">
        <v>28</v>
      </c>
      <c r="X5503" s="17" t="str">
        <f t="shared" si="343"/>
        <v>Active</v>
      </c>
      <c r="Y5503" s="17" t="s">
        <v>15616</v>
      </c>
      <c r="Z5503" s="17"/>
    </row>
    <row r="5504" spans="1:26" x14ac:dyDescent="0.25">
      <c r="A5504">
        <v>5503</v>
      </c>
      <c r="B5504" s="17" t="s">
        <v>15598</v>
      </c>
      <c r="C5504" s="17">
        <v>3819</v>
      </c>
      <c r="D5504" s="17" t="str">
        <f>INDEX(Hosts!$A:$O,MATCH(Places!$C5504,Hosts!$A:$A,0),MATCH(Places!D$1,Hosts!$1:$1,0))</f>
        <v>Within an hour</v>
      </c>
      <c r="E5504" s="87">
        <f>INDEX(Hosts!$A:$O,MATCH(Places!$C5504,Hosts!$A:$A,0),MATCH(Places!E$1,Hosts!$1:$1,0))</f>
        <v>0.83</v>
      </c>
      <c r="F5504" s="87">
        <f>INDEX(Hosts!$A:$O,MATCH(Places!$C5504,Hosts!$A:$A,0),MATCH(Places!F$1,Hosts!$1:$1,0))</f>
        <v>1</v>
      </c>
      <c r="G5504" s="17" t="str">
        <f>INDEX(Hosts!$A:$O,MATCH(Places!$C5504,Hosts!$A:$A,0),MATCH(Places!G$1,Hosts!$1:$1,0))</f>
        <v>No</v>
      </c>
      <c r="H5504" s="17">
        <v>17</v>
      </c>
      <c r="I5504" s="17" t="str">
        <f>INDEX(Neighborhoods!$A:$C,MATCH(Places!$H5504,Neighborhoods!$A:$A,0),MATCH(Places!I$1,Neighborhoods!$1:$1,0))</f>
        <v>Manhattan</v>
      </c>
      <c r="J5504" s="17" t="str">
        <f>INDEX(Neighborhoods!$A:$C,MATCH(Places!$H5504,Neighborhoods!$A:$A,0),MATCH(Places!J$1,Neighborhoods!$1:$1,0))</f>
        <v>Hell's Kitchen</v>
      </c>
      <c r="K5504" s="17" t="s">
        <v>11822</v>
      </c>
      <c r="L5504" s="17" t="str">
        <f t="shared" si="340"/>
        <v>No</v>
      </c>
      <c r="M5504" s="17">
        <v>6</v>
      </c>
      <c r="N5504" s="17" t="str" cm="1">
        <f t="array" ref="N5504">_xlfn.IFS(M5504&lt;=2,"Small",M5504&lt;=5,"Medium",M5504&gt;5,"Large")</f>
        <v>Large</v>
      </c>
      <c r="O5504" s="65">
        <v>80</v>
      </c>
      <c r="P5504" s="87">
        <f t="shared" si="341"/>
        <v>0.03</v>
      </c>
      <c r="Q5504" s="68">
        <v>4.5599999999999996</v>
      </c>
      <c r="R5504" s="68" t="str" cm="1">
        <f t="array" ref="R5504">_xlfn.SWITCH(ROUND(Q5504,0),5,"Excellent",4,"Good",3,"Ok","Bad")</f>
        <v>Excellent</v>
      </c>
      <c r="S5504" s="17">
        <v>9</v>
      </c>
      <c r="T5504" s="17" t="str">
        <f t="shared" si="342"/>
        <v>No</v>
      </c>
      <c r="U5504" s="82">
        <v>43786</v>
      </c>
      <c r="V5504" s="82">
        <v>43905</v>
      </c>
      <c r="W5504" s="17">
        <v>34</v>
      </c>
      <c r="X5504" s="17" t="str">
        <f t="shared" si="343"/>
        <v>Active</v>
      </c>
      <c r="Y5504" s="17" t="s">
        <v>15616</v>
      </c>
      <c r="Z5504" s="17"/>
    </row>
    <row r="5505" spans="1:26" x14ac:dyDescent="0.25">
      <c r="A5505">
        <v>5504</v>
      </c>
      <c r="B5505" s="17" t="s">
        <v>15399</v>
      </c>
      <c r="C5505" s="17">
        <v>30</v>
      </c>
      <c r="D5505" s="17" t="str">
        <f>INDEX(Hosts!$A:$O,MATCH(Places!$C5505,Hosts!$A:$A,0),MATCH(Places!D$1,Hosts!$1:$1,0))</f>
        <v>Within an hour</v>
      </c>
      <c r="E5505" s="87">
        <f>INDEX(Hosts!$A:$O,MATCH(Places!$C5505,Hosts!$A:$A,0),MATCH(Places!E$1,Hosts!$1:$1,0))</f>
        <v>1</v>
      </c>
      <c r="F5505" s="87">
        <f>INDEX(Hosts!$A:$O,MATCH(Places!$C5505,Hosts!$A:$A,0),MATCH(Places!F$1,Hosts!$1:$1,0))</f>
        <v>0.85</v>
      </c>
      <c r="G5505" s="17" t="str">
        <f>INDEX(Hosts!$A:$O,MATCH(Places!$C5505,Hosts!$A:$A,0),MATCH(Places!G$1,Hosts!$1:$1,0))</f>
        <v>Yes</v>
      </c>
      <c r="H5505" s="17">
        <v>7</v>
      </c>
      <c r="I5505" s="17" t="str">
        <f>INDEX(Neighborhoods!$A:$C,MATCH(Places!$H5505,Neighborhoods!$A:$A,0),MATCH(Places!I$1,Neighborhoods!$1:$1,0))</f>
        <v>Brooklyn</v>
      </c>
      <c r="J5505" s="17" t="str">
        <f>INDEX(Neighborhoods!$A:$C,MATCH(Places!$H5505,Neighborhoods!$A:$A,0),MATCH(Places!J$1,Neighborhoods!$1:$1,0))</f>
        <v>Bedford-Stuyvesant</v>
      </c>
      <c r="K5505" s="17" t="s">
        <v>11822</v>
      </c>
      <c r="L5505" s="17" t="str">
        <f t="shared" si="340"/>
        <v>No</v>
      </c>
      <c r="M5505" s="17">
        <v>4</v>
      </c>
      <c r="N5505" s="17" t="str" cm="1">
        <f t="array" ref="N5505">_xlfn.IFS(M5505&lt;=2,"Small",M5505&lt;=5,"Medium",M5505&gt;5,"Large")</f>
        <v>Medium</v>
      </c>
      <c r="O5505" s="65">
        <v>139</v>
      </c>
      <c r="P5505" s="87">
        <f t="shared" si="341"/>
        <v>0.03</v>
      </c>
      <c r="Q5505" s="68">
        <v>5</v>
      </c>
      <c r="R5505" s="68" t="str" cm="1">
        <f t="array" ref="R5505">_xlfn.SWITCH(ROUND(Q5505,0),5,"Excellent",4,"Good",3,"Ok","Bad")</f>
        <v>Excellent</v>
      </c>
      <c r="S5505" s="17">
        <v>13</v>
      </c>
      <c r="T5505" s="17" t="str">
        <f t="shared" si="342"/>
        <v>No</v>
      </c>
      <c r="U5505" s="82">
        <v>43790</v>
      </c>
      <c r="V5505" s="82">
        <v>44043</v>
      </c>
      <c r="W5505" s="17">
        <v>337</v>
      </c>
      <c r="X5505" s="17" t="str">
        <f t="shared" si="343"/>
        <v>Active</v>
      </c>
      <c r="Y5505" s="17" t="s">
        <v>15615</v>
      </c>
      <c r="Z5505" s="17"/>
    </row>
    <row r="5506" spans="1:26" x14ac:dyDescent="0.25">
      <c r="A5506">
        <v>5505</v>
      </c>
      <c r="B5506" s="17" t="s">
        <v>13867</v>
      </c>
      <c r="C5506" s="17">
        <v>1839</v>
      </c>
      <c r="D5506" s="17" t="str">
        <f>INDEX(Hosts!$A:$O,MATCH(Places!$C5506,Hosts!$A:$A,0),MATCH(Places!D$1,Hosts!$1:$1,0))</f>
        <v>Within an hour</v>
      </c>
      <c r="E5506" s="87">
        <f>INDEX(Hosts!$A:$O,MATCH(Places!$C5506,Hosts!$A:$A,0),MATCH(Places!E$1,Hosts!$1:$1,0))</f>
        <v>1</v>
      </c>
      <c r="F5506" s="87">
        <f>INDEX(Hosts!$A:$O,MATCH(Places!$C5506,Hosts!$A:$A,0),MATCH(Places!F$1,Hosts!$1:$1,0))</f>
        <v>0.92</v>
      </c>
      <c r="G5506" s="17" t="str">
        <f>INDEX(Hosts!$A:$O,MATCH(Places!$C5506,Hosts!$A:$A,0),MATCH(Places!G$1,Hosts!$1:$1,0))</f>
        <v>Yes</v>
      </c>
      <c r="H5506" s="17">
        <v>9</v>
      </c>
      <c r="I5506" s="17" t="str">
        <f>INDEX(Neighborhoods!$A:$C,MATCH(Places!$H5506,Neighborhoods!$A:$A,0),MATCH(Places!I$1,Neighborhoods!$1:$1,0))</f>
        <v>Brooklyn</v>
      </c>
      <c r="J5506" s="17" t="str">
        <f>INDEX(Neighborhoods!$A:$C,MATCH(Places!$H5506,Neighborhoods!$A:$A,0),MATCH(Places!J$1,Neighborhoods!$1:$1,0))</f>
        <v>Crown Heights</v>
      </c>
      <c r="K5506" s="17" t="s">
        <v>1</v>
      </c>
      <c r="L5506" s="17" t="str">
        <f t="shared" ref="L5506:L5569" si="344">IF(OR(K5506="Private room",K5506="Shared room"),"Yes","No")</f>
        <v>Yes</v>
      </c>
      <c r="M5506" s="17">
        <v>2</v>
      </c>
      <c r="N5506" s="17" t="str" cm="1">
        <f t="array" ref="N5506">_xlfn.IFS(M5506&lt;=2,"Small",M5506&lt;=5,"Medium",M5506&gt;5,"Large")</f>
        <v>Small</v>
      </c>
      <c r="O5506" s="65">
        <v>75</v>
      </c>
      <c r="P5506" s="87">
        <f t="shared" ref="P5506:P5569" si="345">VLOOKUP(O5506,$AB$1:$AC$5,2)</f>
        <v>0.03</v>
      </c>
      <c r="Q5506" s="68">
        <v>4.97</v>
      </c>
      <c r="R5506" s="68" t="str" cm="1">
        <f t="array" ref="R5506">_xlfn.SWITCH(ROUND(Q5506,0),5,"Excellent",4,"Good",3,"Ok","Bad")</f>
        <v>Excellent</v>
      </c>
      <c r="S5506" s="17">
        <v>31</v>
      </c>
      <c r="T5506" s="17" t="str">
        <f t="shared" ref="T5506:T5569" si="346">IF(AND(Q5506&gt;=4.8,S5506&gt;100),"Yes","No")</f>
        <v>No</v>
      </c>
      <c r="U5506" s="82">
        <v>43777</v>
      </c>
      <c r="V5506" s="82">
        <v>44047</v>
      </c>
      <c r="W5506" s="17">
        <v>9</v>
      </c>
      <c r="X5506" s="17" t="str">
        <f t="shared" ref="X5506:X5569" si="347">IF(W5506&lt;&gt;0,"Active","Inactive")</f>
        <v>Active</v>
      </c>
      <c r="Y5506" s="17" t="s">
        <v>15616</v>
      </c>
      <c r="Z5506" s="17"/>
    </row>
    <row r="5507" spans="1:26" x14ac:dyDescent="0.25">
      <c r="A5507">
        <v>5506</v>
      </c>
      <c r="B5507" s="17" t="s">
        <v>15333</v>
      </c>
      <c r="C5507" s="17">
        <v>3587</v>
      </c>
      <c r="D5507" s="17" t="str">
        <f>INDEX(Hosts!$A:$O,MATCH(Places!$C5507,Hosts!$A:$A,0),MATCH(Places!D$1,Hosts!$1:$1,0))</f>
        <v>Within an hour</v>
      </c>
      <c r="E5507" s="87">
        <f>INDEX(Hosts!$A:$O,MATCH(Places!$C5507,Hosts!$A:$A,0),MATCH(Places!E$1,Hosts!$1:$1,0))</f>
        <v>1</v>
      </c>
      <c r="F5507" s="87">
        <f>INDEX(Hosts!$A:$O,MATCH(Places!$C5507,Hosts!$A:$A,0),MATCH(Places!F$1,Hosts!$1:$1,0))</f>
        <v>0.99</v>
      </c>
      <c r="G5507" s="17" t="str">
        <f>INDEX(Hosts!$A:$O,MATCH(Places!$C5507,Hosts!$A:$A,0),MATCH(Places!G$1,Hosts!$1:$1,0))</f>
        <v>Yes</v>
      </c>
      <c r="H5507" s="17">
        <v>8</v>
      </c>
      <c r="I5507" s="17" t="str">
        <f>INDEX(Neighborhoods!$A:$C,MATCH(Places!$H5507,Neighborhoods!$A:$A,0),MATCH(Places!I$1,Neighborhoods!$1:$1,0))</f>
        <v>Brooklyn</v>
      </c>
      <c r="J5507" s="17" t="str">
        <f>INDEX(Neighborhoods!$A:$C,MATCH(Places!$H5507,Neighborhoods!$A:$A,0),MATCH(Places!J$1,Neighborhoods!$1:$1,0))</f>
        <v>Bushwick</v>
      </c>
      <c r="K5507" s="17" t="s">
        <v>1</v>
      </c>
      <c r="L5507" s="17" t="str">
        <f t="shared" si="344"/>
        <v>Yes</v>
      </c>
      <c r="M5507" s="17">
        <v>2</v>
      </c>
      <c r="N5507" s="17" t="str" cm="1">
        <f t="array" ref="N5507">_xlfn.IFS(M5507&lt;=2,"Small",M5507&lt;=5,"Medium",M5507&gt;5,"Large")</f>
        <v>Small</v>
      </c>
      <c r="O5507" s="65">
        <v>27</v>
      </c>
      <c r="P5507" s="87">
        <f t="shared" si="345"/>
        <v>0.03</v>
      </c>
      <c r="Q5507" s="68">
        <v>4.8099999999999996</v>
      </c>
      <c r="R5507" s="68" t="str" cm="1">
        <f t="array" ref="R5507">_xlfn.SWITCH(ROUND(Q5507,0),5,"Excellent",4,"Good",3,"Ok","Bad")</f>
        <v>Excellent</v>
      </c>
      <c r="S5507" s="17">
        <v>31</v>
      </c>
      <c r="T5507" s="17" t="str">
        <f t="shared" si="346"/>
        <v>No</v>
      </c>
      <c r="U5507" s="82">
        <v>43804</v>
      </c>
      <c r="V5507" s="82">
        <v>44046</v>
      </c>
      <c r="W5507" s="17">
        <v>18</v>
      </c>
      <c r="X5507" s="17" t="str">
        <f t="shared" si="347"/>
        <v>Active</v>
      </c>
      <c r="Y5507" s="17" t="s">
        <v>15615</v>
      </c>
      <c r="Z5507" s="17"/>
    </row>
    <row r="5508" spans="1:26" x14ac:dyDescent="0.25">
      <c r="A5508">
        <v>5507</v>
      </c>
      <c r="B5508" s="17" t="s">
        <v>14466</v>
      </c>
      <c r="C5508" s="17">
        <v>3998</v>
      </c>
      <c r="D5508" s="17" t="str">
        <f>INDEX(Hosts!$A:$O,MATCH(Places!$C5508,Hosts!$A:$A,0),MATCH(Places!D$1,Hosts!$1:$1,0))</f>
        <v>Within an hour</v>
      </c>
      <c r="E5508" s="87">
        <f>INDEX(Hosts!$A:$O,MATCH(Places!$C5508,Hosts!$A:$A,0),MATCH(Places!E$1,Hosts!$1:$1,0))</f>
        <v>0.8</v>
      </c>
      <c r="F5508" s="87">
        <f>INDEX(Hosts!$A:$O,MATCH(Places!$C5508,Hosts!$A:$A,0),MATCH(Places!F$1,Hosts!$1:$1,0))</f>
        <v>0.99</v>
      </c>
      <c r="G5508" s="17" t="str">
        <f>INDEX(Hosts!$A:$O,MATCH(Places!$C5508,Hosts!$A:$A,0),MATCH(Places!G$1,Hosts!$1:$1,0))</f>
        <v>Yes</v>
      </c>
      <c r="H5508" s="17">
        <v>17</v>
      </c>
      <c r="I5508" s="17" t="str">
        <f>INDEX(Neighborhoods!$A:$C,MATCH(Places!$H5508,Neighborhoods!$A:$A,0),MATCH(Places!I$1,Neighborhoods!$1:$1,0))</f>
        <v>Manhattan</v>
      </c>
      <c r="J5508" s="17" t="str">
        <f>INDEX(Neighborhoods!$A:$C,MATCH(Places!$H5508,Neighborhoods!$A:$A,0),MATCH(Places!J$1,Neighborhoods!$1:$1,0))</f>
        <v>Hell's Kitchen</v>
      </c>
      <c r="K5508" s="17" t="s">
        <v>11822</v>
      </c>
      <c r="L5508" s="17" t="str">
        <f t="shared" si="344"/>
        <v>No</v>
      </c>
      <c r="M5508" s="17">
        <v>4</v>
      </c>
      <c r="N5508" s="17" t="str" cm="1">
        <f t="array" ref="N5508">_xlfn.IFS(M5508&lt;=2,"Small",M5508&lt;=5,"Medium",M5508&gt;5,"Large")</f>
        <v>Medium</v>
      </c>
      <c r="O5508" s="65">
        <v>245</v>
      </c>
      <c r="P5508" s="87">
        <f t="shared" si="345"/>
        <v>0.04</v>
      </c>
      <c r="Q5508" s="68">
        <v>4.74</v>
      </c>
      <c r="R5508" s="68" t="str" cm="1">
        <f t="array" ref="R5508">_xlfn.SWITCH(ROUND(Q5508,0),5,"Excellent",4,"Good",3,"Ok","Bad")</f>
        <v>Excellent</v>
      </c>
      <c r="S5508" s="17">
        <v>34</v>
      </c>
      <c r="T5508" s="17" t="str">
        <f t="shared" si="346"/>
        <v>No</v>
      </c>
      <c r="U5508" s="82">
        <v>43785</v>
      </c>
      <c r="V5508" s="82">
        <v>43902</v>
      </c>
      <c r="W5508" s="17">
        <v>290</v>
      </c>
      <c r="X5508" s="17" t="str">
        <f t="shared" si="347"/>
        <v>Active</v>
      </c>
      <c r="Y5508" s="17" t="s">
        <v>15615</v>
      </c>
      <c r="Z5508" s="17"/>
    </row>
    <row r="5509" spans="1:26" x14ac:dyDescent="0.25">
      <c r="A5509">
        <v>5508</v>
      </c>
      <c r="B5509" s="17" t="s">
        <v>13834</v>
      </c>
      <c r="C5509" s="17">
        <v>4050</v>
      </c>
      <c r="D5509" s="17" t="str">
        <f>INDEX(Hosts!$A:$O,MATCH(Places!$C5509,Hosts!$A:$A,0),MATCH(Places!D$1,Hosts!$1:$1,0))</f>
        <v>Within an hour</v>
      </c>
      <c r="E5509" s="87">
        <f>INDEX(Hosts!$A:$O,MATCH(Places!$C5509,Hosts!$A:$A,0),MATCH(Places!E$1,Hosts!$1:$1,0))</f>
        <v>1</v>
      </c>
      <c r="F5509" s="87">
        <f>INDEX(Hosts!$A:$O,MATCH(Places!$C5509,Hosts!$A:$A,0),MATCH(Places!F$1,Hosts!$1:$1,0))</f>
        <v>0.93</v>
      </c>
      <c r="G5509" s="17" t="str">
        <f>INDEX(Hosts!$A:$O,MATCH(Places!$C5509,Hosts!$A:$A,0),MATCH(Places!G$1,Hosts!$1:$1,0))</f>
        <v>Yes</v>
      </c>
      <c r="H5509" s="17">
        <v>7</v>
      </c>
      <c r="I5509" s="17" t="str">
        <f>INDEX(Neighborhoods!$A:$C,MATCH(Places!$H5509,Neighborhoods!$A:$A,0),MATCH(Places!I$1,Neighborhoods!$1:$1,0))</f>
        <v>Brooklyn</v>
      </c>
      <c r="J5509" s="17" t="str">
        <f>INDEX(Neighborhoods!$A:$C,MATCH(Places!$H5509,Neighborhoods!$A:$A,0),MATCH(Places!J$1,Neighborhoods!$1:$1,0))</f>
        <v>Bedford-Stuyvesant</v>
      </c>
      <c r="K5509" s="17" t="s">
        <v>11822</v>
      </c>
      <c r="L5509" s="17" t="str">
        <f t="shared" si="344"/>
        <v>No</v>
      </c>
      <c r="M5509" s="17">
        <v>3</v>
      </c>
      <c r="N5509" s="17" t="str" cm="1">
        <f t="array" ref="N5509">_xlfn.IFS(M5509&lt;=2,"Small",M5509&lt;=5,"Medium",M5509&gt;5,"Large")</f>
        <v>Medium</v>
      </c>
      <c r="O5509" s="65">
        <v>108</v>
      </c>
      <c r="P5509" s="87">
        <f t="shared" si="345"/>
        <v>0.03</v>
      </c>
      <c r="Q5509" s="68">
        <v>4.91</v>
      </c>
      <c r="R5509" s="68" t="str" cm="1">
        <f t="array" ref="R5509">_xlfn.SWITCH(ROUND(Q5509,0),5,"Excellent",4,"Good",3,"Ok","Bad")</f>
        <v>Excellent</v>
      </c>
      <c r="S5509" s="17">
        <v>23</v>
      </c>
      <c r="T5509" s="17" t="str">
        <f t="shared" si="346"/>
        <v>No</v>
      </c>
      <c r="U5509" s="82">
        <v>43786</v>
      </c>
      <c r="V5509" s="82">
        <v>44052</v>
      </c>
      <c r="W5509" s="17">
        <v>47</v>
      </c>
      <c r="X5509" s="17" t="str">
        <f t="shared" si="347"/>
        <v>Active</v>
      </c>
      <c r="Y5509" s="17" t="s">
        <v>15616</v>
      </c>
      <c r="Z5509" s="17"/>
    </row>
    <row r="5510" spans="1:26" x14ac:dyDescent="0.25">
      <c r="A5510">
        <v>5509</v>
      </c>
      <c r="B5510" s="17" t="s">
        <v>13472</v>
      </c>
      <c r="C5510" s="17">
        <v>1902</v>
      </c>
      <c r="D5510" s="17" t="str">
        <f>INDEX(Hosts!$A:$O,MATCH(Places!$C5510,Hosts!$A:$A,0),MATCH(Places!D$1,Hosts!$1:$1,0))</f>
        <v>Within an hour</v>
      </c>
      <c r="E5510" s="87">
        <f>INDEX(Hosts!$A:$O,MATCH(Places!$C5510,Hosts!$A:$A,0),MATCH(Places!E$1,Hosts!$1:$1,0))</f>
        <v>1</v>
      </c>
      <c r="F5510" s="87">
        <f>INDEX(Hosts!$A:$O,MATCH(Places!$C5510,Hosts!$A:$A,0),MATCH(Places!F$1,Hosts!$1:$1,0))</f>
        <v>0.97</v>
      </c>
      <c r="G5510" s="17" t="str">
        <f>INDEX(Hosts!$A:$O,MATCH(Places!$C5510,Hosts!$A:$A,0),MATCH(Places!G$1,Hosts!$1:$1,0))</f>
        <v>Yes</v>
      </c>
      <c r="H5510" s="17">
        <v>18</v>
      </c>
      <c r="I5510" s="17" t="str">
        <f>INDEX(Neighborhoods!$A:$C,MATCH(Places!$H5510,Neighborhoods!$A:$A,0),MATCH(Places!I$1,Neighborhoods!$1:$1,0))</f>
        <v>Manhattan</v>
      </c>
      <c r="J5510" s="17" t="str">
        <f>INDEX(Neighborhoods!$A:$C,MATCH(Places!$H5510,Neighborhoods!$A:$A,0),MATCH(Places!J$1,Neighborhoods!$1:$1,0))</f>
        <v>Midtown</v>
      </c>
      <c r="K5510" s="17" t="s">
        <v>1</v>
      </c>
      <c r="L5510" s="17" t="str">
        <f t="shared" si="344"/>
        <v>Yes</v>
      </c>
      <c r="M5510" s="17">
        <v>2</v>
      </c>
      <c r="N5510" s="17" t="str" cm="1">
        <f t="array" ref="N5510">_xlfn.IFS(M5510&lt;=2,"Small",M5510&lt;=5,"Medium",M5510&gt;5,"Large")</f>
        <v>Small</v>
      </c>
      <c r="O5510" s="65">
        <v>155</v>
      </c>
      <c r="P5510" s="87">
        <f t="shared" si="345"/>
        <v>0.03</v>
      </c>
      <c r="Q5510" s="68">
        <v>4.9400000000000004</v>
      </c>
      <c r="R5510" s="68" t="str" cm="1">
        <f t="array" ref="R5510">_xlfn.SWITCH(ROUND(Q5510,0),5,"Excellent",4,"Good",3,"Ok","Bad")</f>
        <v>Excellent</v>
      </c>
      <c r="S5510" s="17">
        <v>16</v>
      </c>
      <c r="T5510" s="17" t="str">
        <f t="shared" si="346"/>
        <v>No</v>
      </c>
      <c r="U5510" s="82">
        <v>43788</v>
      </c>
      <c r="V5510" s="82">
        <v>43864</v>
      </c>
      <c r="W5510" s="17">
        <v>146</v>
      </c>
      <c r="X5510" s="17" t="str">
        <f t="shared" si="347"/>
        <v>Active</v>
      </c>
      <c r="Y5510" s="17" t="s">
        <v>15616</v>
      </c>
      <c r="Z5510" s="17"/>
    </row>
    <row r="5511" spans="1:26" x14ac:dyDescent="0.25">
      <c r="A5511">
        <v>5510</v>
      </c>
      <c r="B5511" s="17" t="s">
        <v>15518</v>
      </c>
      <c r="C5511" s="17">
        <v>3471</v>
      </c>
      <c r="D5511" s="17" t="str">
        <f>INDEX(Hosts!$A:$O,MATCH(Places!$C5511,Hosts!$A:$A,0),MATCH(Places!D$1,Hosts!$1:$1,0))</f>
        <v>Within a few hours</v>
      </c>
      <c r="E5511" s="87">
        <f>INDEX(Hosts!$A:$O,MATCH(Places!$C5511,Hosts!$A:$A,0),MATCH(Places!E$1,Hosts!$1:$1,0))</f>
        <v>1</v>
      </c>
      <c r="F5511" s="87">
        <f>INDEX(Hosts!$A:$O,MATCH(Places!$C5511,Hosts!$A:$A,0),MATCH(Places!F$1,Hosts!$1:$1,0))</f>
        <v>0.96</v>
      </c>
      <c r="G5511" s="17" t="str">
        <f>INDEX(Hosts!$A:$O,MATCH(Places!$C5511,Hosts!$A:$A,0),MATCH(Places!G$1,Hosts!$1:$1,0))</f>
        <v>No</v>
      </c>
      <c r="H5511" s="17">
        <v>7</v>
      </c>
      <c r="I5511" s="17" t="str">
        <f>INDEX(Neighborhoods!$A:$C,MATCH(Places!$H5511,Neighborhoods!$A:$A,0),MATCH(Places!I$1,Neighborhoods!$1:$1,0))</f>
        <v>Brooklyn</v>
      </c>
      <c r="J5511" s="17" t="str">
        <f>INDEX(Neighborhoods!$A:$C,MATCH(Places!$H5511,Neighborhoods!$A:$A,0),MATCH(Places!J$1,Neighborhoods!$1:$1,0))</f>
        <v>Bedford-Stuyvesant</v>
      </c>
      <c r="K5511" s="17" t="s">
        <v>1</v>
      </c>
      <c r="L5511" s="17" t="str">
        <f t="shared" si="344"/>
        <v>Yes</v>
      </c>
      <c r="M5511" s="17">
        <v>3</v>
      </c>
      <c r="N5511" s="17" t="str" cm="1">
        <f t="array" ref="N5511">_xlfn.IFS(M5511&lt;=2,"Small",M5511&lt;=5,"Medium",M5511&gt;5,"Large")</f>
        <v>Medium</v>
      </c>
      <c r="O5511" s="65">
        <v>130</v>
      </c>
      <c r="P5511" s="87">
        <f t="shared" si="345"/>
        <v>0.03</v>
      </c>
      <c r="Q5511" s="68">
        <v>5</v>
      </c>
      <c r="R5511" s="68" t="str" cm="1">
        <f t="array" ref="R5511">_xlfn.SWITCH(ROUND(Q5511,0),5,"Excellent",4,"Good",3,"Ok","Bad")</f>
        <v>Excellent</v>
      </c>
      <c r="S5511" s="17">
        <v>4</v>
      </c>
      <c r="T5511" s="17" t="str">
        <f t="shared" si="346"/>
        <v>No</v>
      </c>
      <c r="U5511" s="82">
        <v>43780</v>
      </c>
      <c r="V5511" s="82">
        <v>43904</v>
      </c>
      <c r="W5511" s="17">
        <v>365</v>
      </c>
      <c r="X5511" s="17" t="str">
        <f t="shared" si="347"/>
        <v>Active</v>
      </c>
      <c r="Y5511" s="17" t="s">
        <v>15616</v>
      </c>
      <c r="Z5511" s="17"/>
    </row>
    <row r="5512" spans="1:26" x14ac:dyDescent="0.25">
      <c r="A5512">
        <v>5511</v>
      </c>
      <c r="B5512" s="17" t="s">
        <v>15397</v>
      </c>
      <c r="C5512" s="17">
        <v>2753</v>
      </c>
      <c r="D5512" s="17" t="str">
        <f>INDEX(Hosts!$A:$O,MATCH(Places!$C5512,Hosts!$A:$A,0),MATCH(Places!D$1,Hosts!$1:$1,0))</f>
        <v>Within a few hours</v>
      </c>
      <c r="E5512" s="87">
        <f>INDEX(Hosts!$A:$O,MATCH(Places!$C5512,Hosts!$A:$A,0),MATCH(Places!E$1,Hosts!$1:$1,0))</f>
        <v>1</v>
      </c>
      <c r="F5512" s="87">
        <f>INDEX(Hosts!$A:$O,MATCH(Places!$C5512,Hosts!$A:$A,0),MATCH(Places!F$1,Hosts!$1:$1,0))</f>
        <v>0.8</v>
      </c>
      <c r="G5512" s="17" t="str">
        <f>INDEX(Hosts!$A:$O,MATCH(Places!$C5512,Hosts!$A:$A,0),MATCH(Places!G$1,Hosts!$1:$1,0))</f>
        <v>No</v>
      </c>
      <c r="H5512" s="17">
        <v>17</v>
      </c>
      <c r="I5512" s="17" t="str">
        <f>INDEX(Neighborhoods!$A:$C,MATCH(Places!$H5512,Neighborhoods!$A:$A,0),MATCH(Places!I$1,Neighborhoods!$1:$1,0))</f>
        <v>Manhattan</v>
      </c>
      <c r="J5512" s="17" t="str">
        <f>INDEX(Neighborhoods!$A:$C,MATCH(Places!$H5512,Neighborhoods!$A:$A,0),MATCH(Places!J$1,Neighborhoods!$1:$1,0))</f>
        <v>Hell's Kitchen</v>
      </c>
      <c r="K5512" s="17" t="s">
        <v>11822</v>
      </c>
      <c r="L5512" s="17" t="str">
        <f t="shared" si="344"/>
        <v>No</v>
      </c>
      <c r="M5512" s="17">
        <v>5</v>
      </c>
      <c r="N5512" s="17" t="str" cm="1">
        <f t="array" ref="N5512">_xlfn.IFS(M5512&lt;=2,"Small",M5512&lt;=5,"Medium",M5512&gt;5,"Large")</f>
        <v>Medium</v>
      </c>
      <c r="O5512" s="65">
        <v>102</v>
      </c>
      <c r="P5512" s="87">
        <f t="shared" si="345"/>
        <v>0.03</v>
      </c>
      <c r="Q5512" s="68">
        <v>5</v>
      </c>
      <c r="R5512" s="68" t="str" cm="1">
        <f t="array" ref="R5512">_xlfn.SWITCH(ROUND(Q5512,0),5,"Excellent",4,"Good",3,"Ok","Bad")</f>
        <v>Excellent</v>
      </c>
      <c r="S5512" s="17">
        <v>4</v>
      </c>
      <c r="T5512" s="17" t="str">
        <f t="shared" si="346"/>
        <v>No</v>
      </c>
      <c r="U5512" s="82">
        <v>43856</v>
      </c>
      <c r="V5512" s="82">
        <v>44027</v>
      </c>
      <c r="W5512" s="17">
        <v>101</v>
      </c>
      <c r="X5512" s="17" t="str">
        <f t="shared" si="347"/>
        <v>Active</v>
      </c>
      <c r="Y5512" s="17" t="s">
        <v>15616</v>
      </c>
      <c r="Z5512" s="17"/>
    </row>
    <row r="5513" spans="1:26" x14ac:dyDescent="0.25">
      <c r="A5513">
        <v>5512</v>
      </c>
      <c r="B5513" s="17" t="s">
        <v>14136</v>
      </c>
      <c r="C5513" s="17">
        <v>3182</v>
      </c>
      <c r="D5513" s="17" t="str">
        <f>INDEX(Hosts!$A:$O,MATCH(Places!$C5513,Hosts!$A:$A,0),MATCH(Places!D$1,Hosts!$1:$1,0))</f>
        <v>Within a few hours</v>
      </c>
      <c r="E5513" s="87">
        <f>INDEX(Hosts!$A:$O,MATCH(Places!$C5513,Hosts!$A:$A,0),MATCH(Places!E$1,Hosts!$1:$1,0))</f>
        <v>1</v>
      </c>
      <c r="F5513" s="87">
        <f>INDEX(Hosts!$A:$O,MATCH(Places!$C5513,Hosts!$A:$A,0),MATCH(Places!F$1,Hosts!$1:$1,0))</f>
        <v>0.91</v>
      </c>
      <c r="G5513" s="17" t="str">
        <f>INDEX(Hosts!$A:$O,MATCH(Places!$C5513,Hosts!$A:$A,0),MATCH(Places!G$1,Hosts!$1:$1,0))</f>
        <v>No</v>
      </c>
      <c r="H5513" s="17">
        <v>12</v>
      </c>
      <c r="I5513" s="17" t="str">
        <f>INDEX(Neighborhoods!$A:$C,MATCH(Places!$H5513,Neighborhoods!$A:$A,0),MATCH(Places!I$1,Neighborhoods!$1:$1,0))</f>
        <v>Brooklyn</v>
      </c>
      <c r="J5513" s="17" t="str">
        <f>INDEX(Neighborhoods!$A:$C,MATCH(Places!$H5513,Neighborhoods!$A:$A,0),MATCH(Places!J$1,Neighborhoods!$1:$1,0))</f>
        <v>Williamsburg</v>
      </c>
      <c r="K5513" s="17" t="s">
        <v>1</v>
      </c>
      <c r="L5513" s="17" t="str">
        <f t="shared" si="344"/>
        <v>Yes</v>
      </c>
      <c r="M5513" s="17">
        <v>2</v>
      </c>
      <c r="N5513" s="17" t="str" cm="1">
        <f t="array" ref="N5513">_xlfn.IFS(M5513&lt;=2,"Small",M5513&lt;=5,"Medium",M5513&gt;5,"Large")</f>
        <v>Small</v>
      </c>
      <c r="O5513" s="65">
        <v>95</v>
      </c>
      <c r="P5513" s="87">
        <f t="shared" si="345"/>
        <v>0.03</v>
      </c>
      <c r="Q5513" s="68">
        <v>4.25</v>
      </c>
      <c r="R5513" s="68" t="str" cm="1">
        <f t="array" ref="R5513">_xlfn.SWITCH(ROUND(Q5513,0),5,"Excellent",4,"Good",3,"Ok","Bad")</f>
        <v>Good</v>
      </c>
      <c r="S5513" s="17">
        <v>8</v>
      </c>
      <c r="T5513" s="17" t="str">
        <f t="shared" si="346"/>
        <v>No</v>
      </c>
      <c r="U5513" s="82">
        <v>43793</v>
      </c>
      <c r="V5513" s="82">
        <v>43921</v>
      </c>
      <c r="W5513" s="17">
        <v>90</v>
      </c>
      <c r="X5513" s="17" t="str">
        <f t="shared" si="347"/>
        <v>Active</v>
      </c>
      <c r="Y5513" s="17" t="s">
        <v>15616</v>
      </c>
      <c r="Z5513" s="17"/>
    </row>
    <row r="5514" spans="1:26" x14ac:dyDescent="0.25">
      <c r="A5514">
        <v>5513</v>
      </c>
      <c r="B5514" s="17" t="s">
        <v>13669</v>
      </c>
      <c r="C5514" s="17">
        <v>3994</v>
      </c>
      <c r="D5514" s="17" t="str">
        <f>INDEX(Hosts!$A:$O,MATCH(Places!$C5514,Hosts!$A:$A,0),MATCH(Places!D$1,Hosts!$1:$1,0))</f>
        <v>Within a few hours</v>
      </c>
      <c r="E5514" s="87">
        <f>INDEX(Hosts!$A:$O,MATCH(Places!$C5514,Hosts!$A:$A,0),MATCH(Places!E$1,Hosts!$1:$1,0))</f>
        <v>0.7</v>
      </c>
      <c r="F5514" s="87">
        <f>INDEX(Hosts!$A:$O,MATCH(Places!$C5514,Hosts!$A:$A,0),MATCH(Places!F$1,Hosts!$1:$1,0))</f>
        <v>0.83</v>
      </c>
      <c r="G5514" s="17" t="str">
        <f>INDEX(Hosts!$A:$O,MATCH(Places!$C5514,Hosts!$A:$A,0),MATCH(Places!G$1,Hosts!$1:$1,0))</f>
        <v>No</v>
      </c>
      <c r="H5514" s="17">
        <v>12</v>
      </c>
      <c r="I5514" s="17" t="str">
        <f>INDEX(Neighborhoods!$A:$C,MATCH(Places!$H5514,Neighborhoods!$A:$A,0),MATCH(Places!I$1,Neighborhoods!$1:$1,0))</f>
        <v>Brooklyn</v>
      </c>
      <c r="J5514" s="17" t="str">
        <f>INDEX(Neighborhoods!$A:$C,MATCH(Places!$H5514,Neighborhoods!$A:$A,0),MATCH(Places!J$1,Neighborhoods!$1:$1,0))</f>
        <v>Williamsburg</v>
      </c>
      <c r="K5514" s="17" t="s">
        <v>1</v>
      </c>
      <c r="L5514" s="17" t="str">
        <f t="shared" si="344"/>
        <v>Yes</v>
      </c>
      <c r="M5514" s="17">
        <v>3</v>
      </c>
      <c r="N5514" s="17" t="str" cm="1">
        <f t="array" ref="N5514">_xlfn.IFS(M5514&lt;=2,"Small",M5514&lt;=5,"Medium",M5514&gt;5,"Large")</f>
        <v>Medium</v>
      </c>
      <c r="O5514" s="65">
        <v>115</v>
      </c>
      <c r="P5514" s="87">
        <f t="shared" si="345"/>
        <v>0.03</v>
      </c>
      <c r="Q5514" s="68">
        <v>5</v>
      </c>
      <c r="R5514" s="68" t="str" cm="1">
        <f t="array" ref="R5514">_xlfn.SWITCH(ROUND(Q5514,0),5,"Excellent",4,"Good",3,"Ok","Bad")</f>
        <v>Excellent</v>
      </c>
      <c r="S5514" s="17">
        <v>3</v>
      </c>
      <c r="T5514" s="17" t="str">
        <f t="shared" si="346"/>
        <v>No</v>
      </c>
      <c r="U5514" s="82">
        <v>43809</v>
      </c>
      <c r="V5514" s="82">
        <v>44034</v>
      </c>
      <c r="W5514" s="17">
        <v>90</v>
      </c>
      <c r="X5514" s="17" t="str">
        <f t="shared" si="347"/>
        <v>Active</v>
      </c>
      <c r="Y5514" s="17" t="s">
        <v>15616</v>
      </c>
      <c r="Z5514" s="17"/>
    </row>
    <row r="5515" spans="1:26" x14ac:dyDescent="0.25">
      <c r="A5515">
        <v>5514</v>
      </c>
      <c r="B5515" s="17" t="s">
        <v>15184</v>
      </c>
      <c r="C5515" s="17">
        <v>4052</v>
      </c>
      <c r="D5515" s="17" t="str">
        <f>INDEX(Hosts!$A:$O,MATCH(Places!$C5515,Hosts!$A:$A,0),MATCH(Places!D$1,Hosts!$1:$1,0))</f>
        <v>Within a day</v>
      </c>
      <c r="E5515" s="87">
        <f>INDEX(Hosts!$A:$O,MATCH(Places!$C5515,Hosts!$A:$A,0),MATCH(Places!E$1,Hosts!$1:$1,0))</f>
        <v>0.5</v>
      </c>
      <c r="F5515" s="87">
        <f>INDEX(Hosts!$A:$O,MATCH(Places!$C5515,Hosts!$A:$A,0),MATCH(Places!F$1,Hosts!$1:$1,0))</f>
        <v>1</v>
      </c>
      <c r="G5515" s="17" t="str">
        <f>INDEX(Hosts!$A:$O,MATCH(Places!$C5515,Hosts!$A:$A,0),MATCH(Places!G$1,Hosts!$1:$1,0))</f>
        <v>Yes</v>
      </c>
      <c r="H5515" s="17">
        <v>17</v>
      </c>
      <c r="I5515" s="17" t="str">
        <f>INDEX(Neighborhoods!$A:$C,MATCH(Places!$H5515,Neighborhoods!$A:$A,0),MATCH(Places!I$1,Neighborhoods!$1:$1,0))</f>
        <v>Manhattan</v>
      </c>
      <c r="J5515" s="17" t="str">
        <f>INDEX(Neighborhoods!$A:$C,MATCH(Places!$H5515,Neighborhoods!$A:$A,0),MATCH(Places!J$1,Neighborhoods!$1:$1,0))</f>
        <v>Hell's Kitchen</v>
      </c>
      <c r="K5515" s="17" t="s">
        <v>11822</v>
      </c>
      <c r="L5515" s="17" t="str">
        <f t="shared" si="344"/>
        <v>No</v>
      </c>
      <c r="M5515" s="17">
        <v>6</v>
      </c>
      <c r="N5515" s="17" t="str" cm="1">
        <f t="array" ref="N5515">_xlfn.IFS(M5515&lt;=2,"Small",M5515&lt;=5,"Medium",M5515&gt;5,"Large")</f>
        <v>Large</v>
      </c>
      <c r="O5515" s="65">
        <v>490</v>
      </c>
      <c r="P5515" s="87">
        <f t="shared" si="345"/>
        <v>0.04</v>
      </c>
      <c r="Q5515" s="68">
        <v>5</v>
      </c>
      <c r="R5515" s="68" t="str" cm="1">
        <f t="array" ref="R5515">_xlfn.SWITCH(ROUND(Q5515,0),5,"Excellent",4,"Good",3,"Ok","Bad")</f>
        <v>Excellent</v>
      </c>
      <c r="S5515" s="17">
        <v>20</v>
      </c>
      <c r="T5515" s="17" t="str">
        <f t="shared" si="346"/>
        <v>No</v>
      </c>
      <c r="U5515" s="82">
        <v>43793</v>
      </c>
      <c r="V5515" s="82">
        <v>43905</v>
      </c>
      <c r="W5515" s="17">
        <v>286</v>
      </c>
      <c r="X5515" s="17" t="str">
        <f t="shared" si="347"/>
        <v>Active</v>
      </c>
      <c r="Y5515" s="17" t="s">
        <v>15616</v>
      </c>
      <c r="Z5515" s="17"/>
    </row>
    <row r="5516" spans="1:26" x14ac:dyDescent="0.25">
      <c r="A5516">
        <v>5515</v>
      </c>
      <c r="B5516" s="17" t="s">
        <v>14852</v>
      </c>
      <c r="C5516" s="17">
        <v>3991</v>
      </c>
      <c r="D5516" s="17" t="str">
        <f>INDEX(Hosts!$A:$O,MATCH(Places!$C5516,Hosts!$A:$A,0),MATCH(Places!D$1,Hosts!$1:$1,0))</f>
        <v>Within a few hours</v>
      </c>
      <c r="E5516" s="87">
        <f>INDEX(Hosts!$A:$O,MATCH(Places!$C5516,Hosts!$A:$A,0),MATCH(Places!E$1,Hosts!$1:$1,0))</f>
        <v>0.69</v>
      </c>
      <c r="F5516" s="87">
        <f>INDEX(Hosts!$A:$O,MATCH(Places!$C5516,Hosts!$A:$A,0),MATCH(Places!F$1,Hosts!$1:$1,0))</f>
        <v>0.97</v>
      </c>
      <c r="G5516" s="17" t="str">
        <f>INDEX(Hosts!$A:$O,MATCH(Places!$C5516,Hosts!$A:$A,0),MATCH(Places!G$1,Hosts!$1:$1,0))</f>
        <v>No</v>
      </c>
      <c r="H5516" s="17">
        <v>16</v>
      </c>
      <c r="I5516" s="17" t="str">
        <f>INDEX(Neighborhoods!$A:$C,MATCH(Places!$H5516,Neighborhoods!$A:$A,0),MATCH(Places!I$1,Neighborhoods!$1:$1,0))</f>
        <v>Manhattan</v>
      </c>
      <c r="J5516" s="17" t="str">
        <f>INDEX(Neighborhoods!$A:$C,MATCH(Places!$H5516,Neighborhoods!$A:$A,0),MATCH(Places!J$1,Neighborhoods!$1:$1,0))</f>
        <v>Harlem</v>
      </c>
      <c r="K5516" s="17" t="s">
        <v>1</v>
      </c>
      <c r="L5516" s="17" t="str">
        <f t="shared" si="344"/>
        <v>Yes</v>
      </c>
      <c r="M5516" s="17">
        <v>2</v>
      </c>
      <c r="N5516" s="17" t="str" cm="1">
        <f t="array" ref="N5516">_xlfn.IFS(M5516&lt;=2,"Small",M5516&lt;=5,"Medium",M5516&gt;5,"Large")</f>
        <v>Small</v>
      </c>
      <c r="O5516" s="65">
        <v>61</v>
      </c>
      <c r="P5516" s="87">
        <f t="shared" si="345"/>
        <v>0.03</v>
      </c>
      <c r="Q5516" s="68">
        <v>4.21</v>
      </c>
      <c r="R5516" s="68" t="str" cm="1">
        <f t="array" ref="R5516">_xlfn.SWITCH(ROUND(Q5516,0),5,"Excellent",4,"Good",3,"Ok","Bad")</f>
        <v>Good</v>
      </c>
      <c r="S5516" s="17">
        <v>29</v>
      </c>
      <c r="T5516" s="17" t="str">
        <f t="shared" si="346"/>
        <v>No</v>
      </c>
      <c r="U5516" s="82">
        <v>43789</v>
      </c>
      <c r="V5516" s="82">
        <v>44043</v>
      </c>
      <c r="W5516" s="17">
        <v>56</v>
      </c>
      <c r="X5516" s="17" t="str">
        <f t="shared" si="347"/>
        <v>Active</v>
      </c>
      <c r="Y5516" s="17" t="s">
        <v>15616</v>
      </c>
      <c r="Z5516" s="17"/>
    </row>
    <row r="5517" spans="1:26" x14ac:dyDescent="0.25">
      <c r="A5517">
        <v>5516</v>
      </c>
      <c r="B5517" s="17" t="s">
        <v>15361</v>
      </c>
      <c r="C5517" s="17">
        <v>3991</v>
      </c>
      <c r="D5517" s="17" t="str">
        <f>INDEX(Hosts!$A:$O,MATCH(Places!$C5517,Hosts!$A:$A,0),MATCH(Places!D$1,Hosts!$1:$1,0))</f>
        <v>Within a few hours</v>
      </c>
      <c r="E5517" s="87">
        <f>INDEX(Hosts!$A:$O,MATCH(Places!$C5517,Hosts!$A:$A,0),MATCH(Places!E$1,Hosts!$1:$1,0))</f>
        <v>0.69</v>
      </c>
      <c r="F5517" s="87">
        <f>INDEX(Hosts!$A:$O,MATCH(Places!$C5517,Hosts!$A:$A,0),MATCH(Places!F$1,Hosts!$1:$1,0))</f>
        <v>0.97</v>
      </c>
      <c r="G5517" s="17" t="str">
        <f>INDEX(Hosts!$A:$O,MATCH(Places!$C5517,Hosts!$A:$A,0),MATCH(Places!G$1,Hosts!$1:$1,0))</f>
        <v>No</v>
      </c>
      <c r="H5517" s="17">
        <v>16</v>
      </c>
      <c r="I5517" s="17" t="str">
        <f>INDEX(Neighborhoods!$A:$C,MATCH(Places!$H5517,Neighborhoods!$A:$A,0),MATCH(Places!I$1,Neighborhoods!$1:$1,0))</f>
        <v>Manhattan</v>
      </c>
      <c r="J5517" s="17" t="str">
        <f>INDEX(Neighborhoods!$A:$C,MATCH(Places!$H5517,Neighborhoods!$A:$A,0),MATCH(Places!J$1,Neighborhoods!$1:$1,0))</f>
        <v>Harlem</v>
      </c>
      <c r="K5517" s="17" t="s">
        <v>1</v>
      </c>
      <c r="L5517" s="17" t="str">
        <f t="shared" si="344"/>
        <v>Yes</v>
      </c>
      <c r="M5517" s="17">
        <v>2</v>
      </c>
      <c r="N5517" s="17" t="str" cm="1">
        <f t="array" ref="N5517">_xlfn.IFS(M5517&lt;=2,"Small",M5517&lt;=5,"Medium",M5517&gt;5,"Large")</f>
        <v>Small</v>
      </c>
      <c r="O5517" s="65">
        <v>61</v>
      </c>
      <c r="P5517" s="87">
        <f t="shared" si="345"/>
        <v>0.03</v>
      </c>
      <c r="Q5517" s="68">
        <v>3.97</v>
      </c>
      <c r="R5517" s="68" t="str" cm="1">
        <f t="array" ref="R5517">_xlfn.SWITCH(ROUND(Q5517,0),5,"Excellent",4,"Good",3,"Ok","Bad")</f>
        <v>Good</v>
      </c>
      <c r="S5517" s="17">
        <v>32</v>
      </c>
      <c r="T5517" s="17" t="str">
        <f t="shared" si="346"/>
        <v>No</v>
      </c>
      <c r="U5517" s="82">
        <v>43788</v>
      </c>
      <c r="V5517" s="82">
        <v>44044</v>
      </c>
      <c r="W5517" s="17">
        <v>56</v>
      </c>
      <c r="X5517" s="17" t="str">
        <f t="shared" si="347"/>
        <v>Active</v>
      </c>
      <c r="Y5517" s="17" t="s">
        <v>15616</v>
      </c>
      <c r="Z5517" s="17"/>
    </row>
    <row r="5518" spans="1:26" x14ac:dyDescent="0.25">
      <c r="A5518">
        <v>5517</v>
      </c>
      <c r="B5518" s="17" t="s">
        <v>14951</v>
      </c>
      <c r="C5518" s="17">
        <v>2613</v>
      </c>
      <c r="D5518" s="17" t="str">
        <f>INDEX(Hosts!$A:$O,MATCH(Places!$C5518,Hosts!$A:$A,0),MATCH(Places!D$1,Hosts!$1:$1,0))</f>
        <v>Within an hour</v>
      </c>
      <c r="E5518" s="87">
        <f>INDEX(Hosts!$A:$O,MATCH(Places!$C5518,Hosts!$A:$A,0),MATCH(Places!E$1,Hosts!$1:$1,0))</f>
        <v>1</v>
      </c>
      <c r="F5518" s="87">
        <f>INDEX(Hosts!$A:$O,MATCH(Places!$C5518,Hosts!$A:$A,0),MATCH(Places!F$1,Hosts!$1:$1,0))</f>
        <v>0.46</v>
      </c>
      <c r="G5518" s="17" t="str">
        <f>INDEX(Hosts!$A:$O,MATCH(Places!$C5518,Hosts!$A:$A,0),MATCH(Places!G$1,Hosts!$1:$1,0))</f>
        <v>No</v>
      </c>
      <c r="H5518" s="17">
        <v>11</v>
      </c>
      <c r="I5518" s="17" t="str">
        <f>INDEX(Neighborhoods!$A:$C,MATCH(Places!$H5518,Neighborhoods!$A:$A,0),MATCH(Places!I$1,Neighborhoods!$1:$1,0))</f>
        <v>Brooklyn</v>
      </c>
      <c r="J5518" s="17" t="str">
        <f>INDEX(Neighborhoods!$A:$C,MATCH(Places!$H5518,Neighborhoods!$A:$A,0),MATCH(Places!J$1,Neighborhoods!$1:$1,0))</f>
        <v>Greenpoint</v>
      </c>
      <c r="K5518" s="17" t="s">
        <v>11822</v>
      </c>
      <c r="L5518" s="17" t="str">
        <f t="shared" si="344"/>
        <v>No</v>
      </c>
      <c r="M5518" s="17">
        <v>6</v>
      </c>
      <c r="N5518" s="17" t="str" cm="1">
        <f t="array" ref="N5518">_xlfn.IFS(M5518&lt;=2,"Small",M5518&lt;=5,"Medium",M5518&gt;5,"Large")</f>
        <v>Large</v>
      </c>
      <c r="O5518" s="65">
        <v>147</v>
      </c>
      <c r="P5518" s="87">
        <f t="shared" si="345"/>
        <v>0.03</v>
      </c>
      <c r="Q5518" s="68">
        <v>5</v>
      </c>
      <c r="R5518" s="68" t="str" cm="1">
        <f t="array" ref="R5518">_xlfn.SWITCH(ROUND(Q5518,0),5,"Excellent",4,"Good",3,"Ok","Bad")</f>
        <v>Excellent</v>
      </c>
      <c r="S5518" s="17">
        <v>5</v>
      </c>
      <c r="T5518" s="17" t="str">
        <f t="shared" si="346"/>
        <v>No</v>
      </c>
      <c r="U5518" s="82">
        <v>43788</v>
      </c>
      <c r="V5518" s="82">
        <v>44039</v>
      </c>
      <c r="W5518" s="17">
        <v>6</v>
      </c>
      <c r="X5518" s="17" t="str">
        <f t="shared" si="347"/>
        <v>Active</v>
      </c>
      <c r="Y5518" s="17" t="s">
        <v>15615</v>
      </c>
      <c r="Z5518" s="17"/>
    </row>
    <row r="5519" spans="1:26" x14ac:dyDescent="0.25">
      <c r="A5519">
        <v>5518</v>
      </c>
      <c r="B5519" s="17" t="s">
        <v>13532</v>
      </c>
      <c r="C5519" s="17">
        <v>3529</v>
      </c>
      <c r="D5519" s="17" t="str">
        <f>INDEX(Hosts!$A:$O,MATCH(Places!$C5519,Hosts!$A:$A,0),MATCH(Places!D$1,Hosts!$1:$1,0))</f>
        <v>A few days or more</v>
      </c>
      <c r="E5519" s="87">
        <f>INDEX(Hosts!$A:$O,MATCH(Places!$C5519,Hosts!$A:$A,0),MATCH(Places!E$1,Hosts!$1:$1,0))</f>
        <v>0</v>
      </c>
      <c r="F5519" s="87">
        <f>INDEX(Hosts!$A:$O,MATCH(Places!$C5519,Hosts!$A:$A,0),MATCH(Places!F$1,Hosts!$1:$1,0))</f>
        <v>1</v>
      </c>
      <c r="G5519" s="17" t="str">
        <f>INDEX(Hosts!$A:$O,MATCH(Places!$C5519,Hosts!$A:$A,0),MATCH(Places!G$1,Hosts!$1:$1,0))</f>
        <v>No</v>
      </c>
      <c r="H5519" s="17">
        <v>25</v>
      </c>
      <c r="I5519" s="17" t="str">
        <f>INDEX(Neighborhoods!$A:$C,MATCH(Places!$H5519,Neighborhoods!$A:$A,0),MATCH(Places!I$1,Neighborhoods!$1:$1,0))</f>
        <v>Queens</v>
      </c>
      <c r="J5519" s="17" t="str">
        <f>INDEX(Neighborhoods!$A:$C,MATCH(Places!$H5519,Neighborhoods!$A:$A,0),MATCH(Places!J$1,Neighborhoods!$1:$1,0))</f>
        <v>Ridgewood</v>
      </c>
      <c r="K5519" s="17" t="s">
        <v>1</v>
      </c>
      <c r="L5519" s="17" t="str">
        <f t="shared" si="344"/>
        <v>Yes</v>
      </c>
      <c r="M5519" s="17">
        <v>4</v>
      </c>
      <c r="N5519" s="17" t="str" cm="1">
        <f t="array" ref="N5519">_xlfn.IFS(M5519&lt;=2,"Small",M5519&lt;=5,"Medium",M5519&gt;5,"Large")</f>
        <v>Medium</v>
      </c>
      <c r="O5519" s="65">
        <v>65</v>
      </c>
      <c r="P5519" s="87">
        <f t="shared" si="345"/>
        <v>0.03</v>
      </c>
      <c r="Q5519" s="68">
        <v>4.75</v>
      </c>
      <c r="R5519" s="68" t="str" cm="1">
        <f t="array" ref="R5519">_xlfn.SWITCH(ROUND(Q5519,0),5,"Excellent",4,"Good",3,"Ok","Bad")</f>
        <v>Excellent</v>
      </c>
      <c r="S5519" s="17">
        <v>4</v>
      </c>
      <c r="T5519" s="17" t="str">
        <f t="shared" si="346"/>
        <v>No</v>
      </c>
      <c r="U5519" s="82">
        <v>43794</v>
      </c>
      <c r="V5519" s="82">
        <v>43833</v>
      </c>
      <c r="W5519" s="17">
        <v>180</v>
      </c>
      <c r="X5519" s="17" t="str">
        <f t="shared" si="347"/>
        <v>Active</v>
      </c>
      <c r="Y5519" s="17" t="s">
        <v>15616</v>
      </c>
      <c r="Z5519" s="17"/>
    </row>
    <row r="5520" spans="1:26" x14ac:dyDescent="0.25">
      <c r="A5520">
        <v>5519</v>
      </c>
      <c r="B5520" s="17" t="s">
        <v>14347</v>
      </c>
      <c r="C5520" s="17">
        <v>2359</v>
      </c>
      <c r="D5520" s="17" t="str">
        <f>INDEX(Hosts!$A:$O,MATCH(Places!$C5520,Hosts!$A:$A,0),MATCH(Places!D$1,Hosts!$1:$1,0))</f>
        <v>Within an hour</v>
      </c>
      <c r="E5520" s="87">
        <f>INDEX(Hosts!$A:$O,MATCH(Places!$C5520,Hosts!$A:$A,0),MATCH(Places!E$1,Hosts!$1:$1,0))</f>
        <v>1</v>
      </c>
      <c r="F5520" s="87">
        <f>INDEX(Hosts!$A:$O,MATCH(Places!$C5520,Hosts!$A:$A,0),MATCH(Places!F$1,Hosts!$1:$1,0))</f>
        <v>0.97</v>
      </c>
      <c r="G5520" s="17" t="str">
        <f>INDEX(Hosts!$A:$O,MATCH(Places!$C5520,Hosts!$A:$A,0),MATCH(Places!G$1,Hosts!$1:$1,0))</f>
        <v>Yes</v>
      </c>
      <c r="H5520" s="17">
        <v>16</v>
      </c>
      <c r="I5520" s="17" t="str">
        <f>INDEX(Neighborhoods!$A:$C,MATCH(Places!$H5520,Neighborhoods!$A:$A,0),MATCH(Places!I$1,Neighborhoods!$1:$1,0))</f>
        <v>Manhattan</v>
      </c>
      <c r="J5520" s="17" t="str">
        <f>INDEX(Neighborhoods!$A:$C,MATCH(Places!$H5520,Neighborhoods!$A:$A,0),MATCH(Places!J$1,Neighborhoods!$1:$1,0))</f>
        <v>Harlem</v>
      </c>
      <c r="K5520" s="17" t="s">
        <v>1</v>
      </c>
      <c r="L5520" s="17" t="str">
        <f t="shared" si="344"/>
        <v>Yes</v>
      </c>
      <c r="M5520" s="17">
        <v>6</v>
      </c>
      <c r="N5520" s="17" t="str" cm="1">
        <f t="array" ref="N5520">_xlfn.IFS(M5520&lt;=2,"Small",M5520&lt;=5,"Medium",M5520&gt;5,"Large")</f>
        <v>Large</v>
      </c>
      <c r="O5520" s="65">
        <v>185</v>
      </c>
      <c r="P5520" s="87">
        <f t="shared" si="345"/>
        <v>0.03</v>
      </c>
      <c r="Q5520" s="68">
        <v>4.8</v>
      </c>
      <c r="R5520" s="68" t="str" cm="1">
        <f t="array" ref="R5520">_xlfn.SWITCH(ROUND(Q5520,0),5,"Excellent",4,"Good",3,"Ok","Bad")</f>
        <v>Excellent</v>
      </c>
      <c r="S5520" s="17">
        <v>5</v>
      </c>
      <c r="T5520" s="17" t="str">
        <f t="shared" si="346"/>
        <v>No</v>
      </c>
      <c r="U5520" s="82">
        <v>43816</v>
      </c>
      <c r="V5520" s="82">
        <v>44034</v>
      </c>
      <c r="W5520" s="17">
        <v>16</v>
      </c>
      <c r="X5520" s="17" t="str">
        <f t="shared" si="347"/>
        <v>Active</v>
      </c>
      <c r="Y5520" s="17" t="s">
        <v>15615</v>
      </c>
      <c r="Z5520" s="17"/>
    </row>
    <row r="5521" spans="1:26" x14ac:dyDescent="0.25">
      <c r="A5521">
        <v>5520</v>
      </c>
      <c r="B5521" s="17" t="s">
        <v>15436</v>
      </c>
      <c r="C5521" s="17">
        <v>862</v>
      </c>
      <c r="D5521" s="17" t="str">
        <f>INDEX(Hosts!$A:$O,MATCH(Places!$C5521,Hosts!$A:$A,0),MATCH(Places!D$1,Hosts!$1:$1,0))</f>
        <v>Within an hour</v>
      </c>
      <c r="E5521" s="87">
        <f>INDEX(Hosts!$A:$O,MATCH(Places!$C5521,Hosts!$A:$A,0),MATCH(Places!E$1,Hosts!$1:$1,0))</f>
        <v>1</v>
      </c>
      <c r="F5521" s="87">
        <f>INDEX(Hosts!$A:$O,MATCH(Places!$C5521,Hosts!$A:$A,0),MATCH(Places!F$1,Hosts!$1:$1,0))</f>
        <v>1</v>
      </c>
      <c r="G5521" s="17" t="str">
        <f>INDEX(Hosts!$A:$O,MATCH(Places!$C5521,Hosts!$A:$A,0),MATCH(Places!G$1,Hosts!$1:$1,0))</f>
        <v>Yes</v>
      </c>
      <c r="H5521" s="17">
        <v>12</v>
      </c>
      <c r="I5521" s="17" t="str">
        <f>INDEX(Neighborhoods!$A:$C,MATCH(Places!$H5521,Neighborhoods!$A:$A,0),MATCH(Places!I$1,Neighborhoods!$1:$1,0))</f>
        <v>Brooklyn</v>
      </c>
      <c r="J5521" s="17" t="str">
        <f>INDEX(Neighborhoods!$A:$C,MATCH(Places!$H5521,Neighborhoods!$A:$A,0),MATCH(Places!J$1,Neighborhoods!$1:$1,0))</f>
        <v>Williamsburg</v>
      </c>
      <c r="K5521" s="17" t="s">
        <v>1</v>
      </c>
      <c r="L5521" s="17" t="str">
        <f t="shared" si="344"/>
        <v>Yes</v>
      </c>
      <c r="M5521" s="17">
        <v>1</v>
      </c>
      <c r="N5521" s="17" t="str" cm="1">
        <f t="array" ref="N5521">_xlfn.IFS(M5521&lt;=2,"Small",M5521&lt;=5,"Medium",M5521&gt;5,"Large")</f>
        <v>Small</v>
      </c>
      <c r="O5521" s="65">
        <v>60</v>
      </c>
      <c r="P5521" s="87">
        <f t="shared" si="345"/>
        <v>0.03</v>
      </c>
      <c r="Q5521" s="68">
        <v>5</v>
      </c>
      <c r="R5521" s="68" t="str" cm="1">
        <f t="array" ref="R5521">_xlfn.SWITCH(ROUND(Q5521,0),5,"Excellent",4,"Good",3,"Ok","Bad")</f>
        <v>Excellent</v>
      </c>
      <c r="S5521" s="17">
        <v>20</v>
      </c>
      <c r="T5521" s="17" t="str">
        <f t="shared" si="346"/>
        <v>No</v>
      </c>
      <c r="U5521" s="82">
        <v>43785</v>
      </c>
      <c r="V5521" s="82">
        <v>44010</v>
      </c>
      <c r="W5521" s="17">
        <v>12</v>
      </c>
      <c r="X5521" s="17" t="str">
        <f t="shared" si="347"/>
        <v>Active</v>
      </c>
      <c r="Y5521" s="17" t="s">
        <v>15616</v>
      </c>
      <c r="Z5521" s="17"/>
    </row>
    <row r="5522" spans="1:26" x14ac:dyDescent="0.25">
      <c r="A5522">
        <v>5521</v>
      </c>
      <c r="B5522" s="17" t="s">
        <v>14659</v>
      </c>
      <c r="C5522" s="17">
        <v>1186</v>
      </c>
      <c r="D5522" s="17" t="str">
        <f>INDEX(Hosts!$A:$O,MATCH(Places!$C5522,Hosts!$A:$A,0),MATCH(Places!D$1,Hosts!$1:$1,0))</f>
        <v>Within an hour</v>
      </c>
      <c r="E5522" s="87">
        <f>INDEX(Hosts!$A:$O,MATCH(Places!$C5522,Hosts!$A:$A,0),MATCH(Places!E$1,Hosts!$1:$1,0))</f>
        <v>1</v>
      </c>
      <c r="F5522" s="87">
        <f>INDEX(Hosts!$A:$O,MATCH(Places!$C5522,Hosts!$A:$A,0),MATCH(Places!F$1,Hosts!$1:$1,0))</f>
        <v>0.93</v>
      </c>
      <c r="G5522" s="17" t="str">
        <f>INDEX(Hosts!$A:$O,MATCH(Places!$C5522,Hosts!$A:$A,0),MATCH(Places!G$1,Hosts!$1:$1,0))</f>
        <v>No</v>
      </c>
      <c r="H5522" s="17">
        <v>25</v>
      </c>
      <c r="I5522" s="17" t="str">
        <f>INDEX(Neighborhoods!$A:$C,MATCH(Places!$H5522,Neighborhoods!$A:$A,0),MATCH(Places!I$1,Neighborhoods!$1:$1,0))</f>
        <v>Queens</v>
      </c>
      <c r="J5522" s="17" t="str">
        <f>INDEX(Neighborhoods!$A:$C,MATCH(Places!$H5522,Neighborhoods!$A:$A,0),MATCH(Places!J$1,Neighborhoods!$1:$1,0))</f>
        <v>Ridgewood</v>
      </c>
      <c r="K5522" s="17" t="s">
        <v>1</v>
      </c>
      <c r="L5522" s="17" t="str">
        <f t="shared" si="344"/>
        <v>Yes</v>
      </c>
      <c r="M5522" s="17">
        <v>2</v>
      </c>
      <c r="N5522" s="17" t="str" cm="1">
        <f t="array" ref="N5522">_xlfn.IFS(M5522&lt;=2,"Small",M5522&lt;=5,"Medium",M5522&gt;5,"Large")</f>
        <v>Small</v>
      </c>
      <c r="O5522" s="65">
        <v>46</v>
      </c>
      <c r="P5522" s="87">
        <f t="shared" si="345"/>
        <v>0.03</v>
      </c>
      <c r="Q5522" s="68">
        <v>5</v>
      </c>
      <c r="R5522" s="68" t="str" cm="1">
        <f t="array" ref="R5522">_xlfn.SWITCH(ROUND(Q5522,0),5,"Excellent",4,"Good",3,"Ok","Bad")</f>
        <v>Excellent</v>
      </c>
      <c r="S5522" s="17">
        <v>7</v>
      </c>
      <c r="T5522" s="17" t="str">
        <f t="shared" si="346"/>
        <v>No</v>
      </c>
      <c r="U5522" s="82">
        <v>43817</v>
      </c>
      <c r="V5522" s="82">
        <v>43918</v>
      </c>
      <c r="W5522" s="17">
        <v>64</v>
      </c>
      <c r="X5522" s="17" t="str">
        <f t="shared" si="347"/>
        <v>Active</v>
      </c>
      <c r="Y5522" s="17" t="s">
        <v>15616</v>
      </c>
      <c r="Z5522" s="17"/>
    </row>
    <row r="5523" spans="1:26" x14ac:dyDescent="0.25">
      <c r="A5523">
        <v>5522</v>
      </c>
      <c r="B5523" s="17" t="s">
        <v>15279</v>
      </c>
      <c r="C5523" s="17">
        <v>2601</v>
      </c>
      <c r="D5523" s="17" t="str">
        <f>INDEX(Hosts!$A:$O,MATCH(Places!$C5523,Hosts!$A:$A,0),MATCH(Places!D$1,Hosts!$1:$1,0))</f>
        <v>Within an hour</v>
      </c>
      <c r="E5523" s="87">
        <f>INDEX(Hosts!$A:$O,MATCH(Places!$C5523,Hosts!$A:$A,0),MATCH(Places!E$1,Hosts!$1:$1,0))</f>
        <v>0.88</v>
      </c>
      <c r="F5523" s="87">
        <f>INDEX(Hosts!$A:$O,MATCH(Places!$C5523,Hosts!$A:$A,0),MATCH(Places!F$1,Hosts!$1:$1,0))</f>
        <v>0.93</v>
      </c>
      <c r="G5523" s="17" t="str">
        <f>INDEX(Hosts!$A:$O,MATCH(Places!$C5523,Hosts!$A:$A,0),MATCH(Places!G$1,Hosts!$1:$1,0))</f>
        <v>No</v>
      </c>
      <c r="H5523" s="17">
        <v>8</v>
      </c>
      <c r="I5523" s="17" t="str">
        <f>INDEX(Neighborhoods!$A:$C,MATCH(Places!$H5523,Neighborhoods!$A:$A,0),MATCH(Places!I$1,Neighborhoods!$1:$1,0))</f>
        <v>Brooklyn</v>
      </c>
      <c r="J5523" s="17" t="str">
        <f>INDEX(Neighborhoods!$A:$C,MATCH(Places!$H5523,Neighborhoods!$A:$A,0),MATCH(Places!J$1,Neighborhoods!$1:$1,0))</f>
        <v>Bushwick</v>
      </c>
      <c r="K5523" s="17" t="s">
        <v>11822</v>
      </c>
      <c r="L5523" s="17" t="str">
        <f t="shared" si="344"/>
        <v>No</v>
      </c>
      <c r="M5523" s="17">
        <v>5</v>
      </c>
      <c r="N5523" s="17" t="str" cm="1">
        <f t="array" ref="N5523">_xlfn.IFS(M5523&lt;=2,"Small",M5523&lt;=5,"Medium",M5523&gt;5,"Large")</f>
        <v>Medium</v>
      </c>
      <c r="O5523" s="65">
        <v>176</v>
      </c>
      <c r="P5523" s="87">
        <f t="shared" si="345"/>
        <v>0.03</v>
      </c>
      <c r="Q5523" s="68">
        <v>4.5</v>
      </c>
      <c r="R5523" s="68" t="str" cm="1">
        <f t="array" ref="R5523">_xlfn.SWITCH(ROUND(Q5523,0),5,"Excellent",4,"Good",3,"Ok","Bad")</f>
        <v>Excellent</v>
      </c>
      <c r="S5523" s="17">
        <v>8</v>
      </c>
      <c r="T5523" s="17" t="str">
        <f t="shared" si="346"/>
        <v>No</v>
      </c>
      <c r="U5523" s="82">
        <v>43800</v>
      </c>
      <c r="V5523" s="82">
        <v>44045</v>
      </c>
      <c r="W5523" s="17">
        <v>17</v>
      </c>
      <c r="X5523" s="17" t="str">
        <f t="shared" si="347"/>
        <v>Active</v>
      </c>
      <c r="Y5523" s="17" t="s">
        <v>15615</v>
      </c>
      <c r="Z5523" s="17"/>
    </row>
    <row r="5524" spans="1:26" x14ac:dyDescent="0.25">
      <c r="A5524">
        <v>5523</v>
      </c>
      <c r="B5524" s="17" t="s">
        <v>13855</v>
      </c>
      <c r="C5524" s="17">
        <v>2730</v>
      </c>
      <c r="D5524" s="17" t="str">
        <f>INDEX(Hosts!$A:$O,MATCH(Places!$C5524,Hosts!$A:$A,0),MATCH(Places!D$1,Hosts!$1:$1,0))</f>
        <v>Within an hour</v>
      </c>
      <c r="E5524" s="87">
        <f>INDEX(Hosts!$A:$O,MATCH(Places!$C5524,Hosts!$A:$A,0),MATCH(Places!E$1,Hosts!$1:$1,0))</f>
        <v>1</v>
      </c>
      <c r="F5524" s="87">
        <f>INDEX(Hosts!$A:$O,MATCH(Places!$C5524,Hosts!$A:$A,0),MATCH(Places!F$1,Hosts!$1:$1,0))</f>
        <v>0.96</v>
      </c>
      <c r="G5524" s="17" t="str">
        <f>INDEX(Hosts!$A:$O,MATCH(Places!$C5524,Hosts!$A:$A,0),MATCH(Places!G$1,Hosts!$1:$1,0))</f>
        <v>No</v>
      </c>
      <c r="H5524" s="17">
        <v>16</v>
      </c>
      <c r="I5524" s="17" t="str">
        <f>INDEX(Neighborhoods!$A:$C,MATCH(Places!$H5524,Neighborhoods!$A:$A,0),MATCH(Places!I$1,Neighborhoods!$1:$1,0))</f>
        <v>Manhattan</v>
      </c>
      <c r="J5524" s="17" t="str">
        <f>INDEX(Neighborhoods!$A:$C,MATCH(Places!$H5524,Neighborhoods!$A:$A,0),MATCH(Places!J$1,Neighborhoods!$1:$1,0))</f>
        <v>Harlem</v>
      </c>
      <c r="K5524" s="17" t="s">
        <v>11822</v>
      </c>
      <c r="L5524" s="17" t="str">
        <f t="shared" si="344"/>
        <v>No</v>
      </c>
      <c r="M5524" s="17">
        <v>4</v>
      </c>
      <c r="N5524" s="17" t="str" cm="1">
        <f t="array" ref="N5524">_xlfn.IFS(M5524&lt;=2,"Small",M5524&lt;=5,"Medium",M5524&gt;5,"Large")</f>
        <v>Medium</v>
      </c>
      <c r="O5524" s="65">
        <v>168</v>
      </c>
      <c r="P5524" s="87">
        <f t="shared" si="345"/>
        <v>0.03</v>
      </c>
      <c r="Q5524" s="68">
        <v>4.53</v>
      </c>
      <c r="R5524" s="68" t="str" cm="1">
        <f t="array" ref="R5524">_xlfn.SWITCH(ROUND(Q5524,0),5,"Excellent",4,"Good",3,"Ok","Bad")</f>
        <v>Excellent</v>
      </c>
      <c r="S5524" s="17">
        <v>19</v>
      </c>
      <c r="T5524" s="17" t="str">
        <f t="shared" si="346"/>
        <v>No</v>
      </c>
      <c r="U5524" s="82">
        <v>43782</v>
      </c>
      <c r="V5524" s="82">
        <v>44053</v>
      </c>
      <c r="W5524" s="17">
        <v>83</v>
      </c>
      <c r="X5524" s="17" t="str">
        <f t="shared" si="347"/>
        <v>Active</v>
      </c>
      <c r="Y5524" s="17" t="s">
        <v>15616</v>
      </c>
      <c r="Z5524" s="17"/>
    </row>
    <row r="5525" spans="1:26" x14ac:dyDescent="0.25">
      <c r="A5525">
        <v>5524</v>
      </c>
      <c r="B5525" s="17" t="s">
        <v>13526</v>
      </c>
      <c r="C5525" s="17">
        <v>2715</v>
      </c>
      <c r="D5525" s="17" t="str">
        <f>INDEX(Hosts!$A:$O,MATCH(Places!$C5525,Hosts!$A:$A,0),MATCH(Places!D$1,Hosts!$1:$1,0))</f>
        <v>Within an hour</v>
      </c>
      <c r="E5525" s="87">
        <f>INDEX(Hosts!$A:$O,MATCH(Places!$C5525,Hosts!$A:$A,0),MATCH(Places!E$1,Hosts!$1:$1,0))</f>
        <v>0.88</v>
      </c>
      <c r="F5525" s="87">
        <f>INDEX(Hosts!$A:$O,MATCH(Places!$C5525,Hosts!$A:$A,0),MATCH(Places!F$1,Hosts!$1:$1,0))</f>
        <v>0.98</v>
      </c>
      <c r="G5525" s="17" t="str">
        <f>INDEX(Hosts!$A:$O,MATCH(Places!$C5525,Hosts!$A:$A,0),MATCH(Places!G$1,Hosts!$1:$1,0))</f>
        <v>No</v>
      </c>
      <c r="H5525" s="17">
        <v>18</v>
      </c>
      <c r="I5525" s="17" t="str">
        <f>INDEX(Neighborhoods!$A:$C,MATCH(Places!$H5525,Neighborhoods!$A:$A,0),MATCH(Places!I$1,Neighborhoods!$1:$1,0))</f>
        <v>Manhattan</v>
      </c>
      <c r="J5525" s="17" t="str">
        <f>INDEX(Neighborhoods!$A:$C,MATCH(Places!$H5525,Neighborhoods!$A:$A,0),MATCH(Places!J$1,Neighborhoods!$1:$1,0))</f>
        <v>Midtown</v>
      </c>
      <c r="K5525" s="17" t="s">
        <v>11822</v>
      </c>
      <c r="L5525" s="17" t="str">
        <f t="shared" si="344"/>
        <v>No</v>
      </c>
      <c r="M5525" s="17">
        <v>6</v>
      </c>
      <c r="N5525" s="17" t="str" cm="1">
        <f t="array" ref="N5525">_xlfn.IFS(M5525&lt;=2,"Small",M5525&lt;=5,"Medium",M5525&gt;5,"Large")</f>
        <v>Large</v>
      </c>
      <c r="O5525" s="65">
        <v>236</v>
      </c>
      <c r="P5525" s="87">
        <f t="shared" si="345"/>
        <v>0.04</v>
      </c>
      <c r="Q5525" s="68">
        <v>4.33</v>
      </c>
      <c r="R5525" s="68" t="str" cm="1">
        <f t="array" ref="R5525">_xlfn.SWITCH(ROUND(Q5525,0),5,"Excellent",4,"Good",3,"Ok","Bad")</f>
        <v>Good</v>
      </c>
      <c r="S5525" s="17">
        <v>3</v>
      </c>
      <c r="T5525" s="17" t="str">
        <f t="shared" si="346"/>
        <v>No</v>
      </c>
      <c r="U5525" s="82">
        <v>44031</v>
      </c>
      <c r="V5525" s="82">
        <v>44040</v>
      </c>
      <c r="W5525" s="17">
        <v>365</v>
      </c>
      <c r="X5525" s="17" t="str">
        <f t="shared" si="347"/>
        <v>Active</v>
      </c>
      <c r="Y5525" s="17" t="s">
        <v>15616</v>
      </c>
      <c r="Z5525" s="17"/>
    </row>
    <row r="5526" spans="1:26" x14ac:dyDescent="0.25">
      <c r="A5526">
        <v>5525</v>
      </c>
      <c r="B5526" s="17" t="s">
        <v>13995</v>
      </c>
      <c r="C5526" s="17">
        <v>4053</v>
      </c>
      <c r="D5526" s="17" t="str">
        <f>INDEX(Hosts!$A:$O,MATCH(Places!$C5526,Hosts!$A:$A,0),MATCH(Places!D$1,Hosts!$1:$1,0))</f>
        <v>Within a few hours</v>
      </c>
      <c r="E5526" s="87">
        <f>INDEX(Hosts!$A:$O,MATCH(Places!$C5526,Hosts!$A:$A,0),MATCH(Places!E$1,Hosts!$1:$1,0))</f>
        <v>1</v>
      </c>
      <c r="F5526" s="87">
        <f>INDEX(Hosts!$A:$O,MATCH(Places!$C5526,Hosts!$A:$A,0),MATCH(Places!F$1,Hosts!$1:$1,0))</f>
        <v>1</v>
      </c>
      <c r="G5526" s="17" t="str">
        <f>INDEX(Hosts!$A:$O,MATCH(Places!$C5526,Hosts!$A:$A,0),MATCH(Places!G$1,Hosts!$1:$1,0))</f>
        <v>No</v>
      </c>
      <c r="H5526" s="17">
        <v>16</v>
      </c>
      <c r="I5526" s="17" t="str">
        <f>INDEX(Neighborhoods!$A:$C,MATCH(Places!$H5526,Neighborhoods!$A:$A,0),MATCH(Places!I$1,Neighborhoods!$1:$1,0))</f>
        <v>Manhattan</v>
      </c>
      <c r="J5526" s="17" t="str">
        <f>INDEX(Neighborhoods!$A:$C,MATCH(Places!$H5526,Neighborhoods!$A:$A,0),MATCH(Places!J$1,Neighborhoods!$1:$1,0))</f>
        <v>Harlem</v>
      </c>
      <c r="K5526" s="17" t="s">
        <v>11822</v>
      </c>
      <c r="L5526" s="17" t="str">
        <f t="shared" si="344"/>
        <v>No</v>
      </c>
      <c r="M5526" s="17">
        <v>2</v>
      </c>
      <c r="N5526" s="17" t="str" cm="1">
        <f t="array" ref="N5526">_xlfn.IFS(M5526&lt;=2,"Small",M5526&lt;=5,"Medium",M5526&gt;5,"Large")</f>
        <v>Small</v>
      </c>
      <c r="O5526" s="65">
        <v>95</v>
      </c>
      <c r="P5526" s="87">
        <f t="shared" si="345"/>
        <v>0.03</v>
      </c>
      <c r="Q5526" s="68">
        <v>5</v>
      </c>
      <c r="R5526" s="68" t="str" cm="1">
        <f t="array" ref="R5526">_xlfn.SWITCH(ROUND(Q5526,0),5,"Excellent",4,"Good",3,"Ok","Bad")</f>
        <v>Excellent</v>
      </c>
      <c r="S5526" s="17">
        <v>5</v>
      </c>
      <c r="T5526" s="17" t="str">
        <f t="shared" si="346"/>
        <v>No</v>
      </c>
      <c r="U5526" s="82">
        <v>43801</v>
      </c>
      <c r="V5526" s="82">
        <v>44035</v>
      </c>
      <c r="W5526" s="17">
        <v>0</v>
      </c>
      <c r="X5526" s="17" t="str">
        <f t="shared" si="347"/>
        <v>Inactive</v>
      </c>
      <c r="Y5526" s="17" t="s">
        <v>15615</v>
      </c>
      <c r="Z5526" s="17"/>
    </row>
    <row r="5527" spans="1:26" x14ac:dyDescent="0.25">
      <c r="A5527">
        <v>5526</v>
      </c>
      <c r="B5527" s="17" t="s">
        <v>14219</v>
      </c>
      <c r="C5527" s="17">
        <v>910</v>
      </c>
      <c r="D5527" s="17" t="str">
        <f>INDEX(Hosts!$A:$O,MATCH(Places!$C5527,Hosts!$A:$A,0),MATCH(Places!D$1,Hosts!$1:$1,0))</f>
        <v>Within a few hours</v>
      </c>
      <c r="E5527" s="87">
        <f>INDEX(Hosts!$A:$O,MATCH(Places!$C5527,Hosts!$A:$A,0),MATCH(Places!E$1,Hosts!$1:$1,0))</f>
        <v>1</v>
      </c>
      <c r="F5527" s="87">
        <f>INDEX(Hosts!$A:$O,MATCH(Places!$C5527,Hosts!$A:$A,0),MATCH(Places!F$1,Hosts!$1:$1,0))</f>
        <v>0.69</v>
      </c>
      <c r="G5527" s="17" t="str">
        <f>INDEX(Hosts!$A:$O,MATCH(Places!$C5527,Hosts!$A:$A,0),MATCH(Places!G$1,Hosts!$1:$1,0))</f>
        <v>Yes</v>
      </c>
      <c r="H5527" s="17">
        <v>7</v>
      </c>
      <c r="I5527" s="17" t="str">
        <f>INDEX(Neighborhoods!$A:$C,MATCH(Places!$H5527,Neighborhoods!$A:$A,0),MATCH(Places!I$1,Neighborhoods!$1:$1,0))</f>
        <v>Brooklyn</v>
      </c>
      <c r="J5527" s="17" t="str">
        <f>INDEX(Neighborhoods!$A:$C,MATCH(Places!$H5527,Neighborhoods!$A:$A,0),MATCH(Places!J$1,Neighborhoods!$1:$1,0))</f>
        <v>Bedford-Stuyvesant</v>
      </c>
      <c r="K5527" s="17" t="s">
        <v>11822</v>
      </c>
      <c r="L5527" s="17" t="str">
        <f t="shared" si="344"/>
        <v>No</v>
      </c>
      <c r="M5527" s="17">
        <v>6</v>
      </c>
      <c r="N5527" s="17" t="str" cm="1">
        <f t="array" ref="N5527">_xlfn.IFS(M5527&lt;=2,"Small",M5527&lt;=5,"Medium",M5527&gt;5,"Large")</f>
        <v>Large</v>
      </c>
      <c r="O5527" s="65">
        <v>275</v>
      </c>
      <c r="P5527" s="87">
        <f t="shared" si="345"/>
        <v>0.04</v>
      </c>
      <c r="Q5527" s="68">
        <v>5</v>
      </c>
      <c r="R5527" s="68" t="str" cm="1">
        <f t="array" ref="R5527">_xlfn.SWITCH(ROUND(Q5527,0),5,"Excellent",4,"Good",3,"Ok","Bad")</f>
        <v>Excellent</v>
      </c>
      <c r="S5527" s="17">
        <v>4</v>
      </c>
      <c r="T5527" s="17" t="str">
        <f t="shared" si="346"/>
        <v>No</v>
      </c>
      <c r="U5527" s="82">
        <v>43824</v>
      </c>
      <c r="V5527" s="82">
        <v>44032</v>
      </c>
      <c r="W5527" s="17">
        <v>348</v>
      </c>
      <c r="X5527" s="17" t="str">
        <f t="shared" si="347"/>
        <v>Active</v>
      </c>
      <c r="Y5527" s="17" t="s">
        <v>15615</v>
      </c>
      <c r="Z5527" s="17"/>
    </row>
    <row r="5528" spans="1:26" x14ac:dyDescent="0.25">
      <c r="A5528">
        <v>5527</v>
      </c>
      <c r="B5528" s="17" t="s">
        <v>14476</v>
      </c>
      <c r="C5528" s="17">
        <v>3495</v>
      </c>
      <c r="D5528" s="17" t="str">
        <f>INDEX(Hosts!$A:$O,MATCH(Places!$C5528,Hosts!$A:$A,0),MATCH(Places!D$1,Hosts!$1:$1,0))</f>
        <v>Within an hour</v>
      </c>
      <c r="E5528" s="87">
        <f>INDEX(Hosts!$A:$O,MATCH(Places!$C5528,Hosts!$A:$A,0),MATCH(Places!E$1,Hosts!$1:$1,0))</f>
        <v>1</v>
      </c>
      <c r="F5528" s="87">
        <f>INDEX(Hosts!$A:$O,MATCH(Places!$C5528,Hosts!$A:$A,0),MATCH(Places!F$1,Hosts!$1:$1,0))</f>
        <v>0.85</v>
      </c>
      <c r="G5528" s="17" t="str">
        <f>INDEX(Hosts!$A:$O,MATCH(Places!$C5528,Hosts!$A:$A,0),MATCH(Places!G$1,Hosts!$1:$1,0))</f>
        <v>No</v>
      </c>
      <c r="H5528" s="17">
        <v>22</v>
      </c>
      <c r="I5528" s="17" t="str">
        <f>INDEX(Neighborhoods!$A:$C,MATCH(Places!$H5528,Neighborhoods!$A:$A,0),MATCH(Places!I$1,Neighborhoods!$1:$1,0))</f>
        <v>Queens</v>
      </c>
      <c r="J5528" s="17" t="str">
        <f>INDEX(Neighborhoods!$A:$C,MATCH(Places!$H5528,Neighborhoods!$A:$A,0),MATCH(Places!J$1,Neighborhoods!$1:$1,0))</f>
        <v>Flushing</v>
      </c>
      <c r="K5528" s="17" t="s">
        <v>1</v>
      </c>
      <c r="L5528" s="17" t="str">
        <f t="shared" si="344"/>
        <v>Yes</v>
      </c>
      <c r="M5528" s="17">
        <v>2</v>
      </c>
      <c r="N5528" s="17" t="str" cm="1">
        <f t="array" ref="N5528">_xlfn.IFS(M5528&lt;=2,"Small",M5528&lt;=5,"Medium",M5528&gt;5,"Large")</f>
        <v>Small</v>
      </c>
      <c r="O5528" s="65">
        <v>45</v>
      </c>
      <c r="P5528" s="87">
        <f t="shared" si="345"/>
        <v>0.03</v>
      </c>
      <c r="Q5528" s="68">
        <v>4.75</v>
      </c>
      <c r="R5528" s="68" t="str" cm="1">
        <f t="array" ref="R5528">_xlfn.SWITCH(ROUND(Q5528,0),5,"Excellent",4,"Good",3,"Ok","Bad")</f>
        <v>Excellent</v>
      </c>
      <c r="S5528" s="17">
        <v>4</v>
      </c>
      <c r="T5528" s="17" t="str">
        <f t="shared" si="346"/>
        <v>No</v>
      </c>
      <c r="U5528" s="82">
        <v>43808</v>
      </c>
      <c r="V5528" s="82">
        <v>43995</v>
      </c>
      <c r="W5528" s="17">
        <v>175</v>
      </c>
      <c r="X5528" s="17" t="str">
        <f t="shared" si="347"/>
        <v>Active</v>
      </c>
      <c r="Y5528" s="17" t="s">
        <v>15615</v>
      </c>
      <c r="Z5528" s="17"/>
    </row>
    <row r="5529" spans="1:26" x14ac:dyDescent="0.25">
      <c r="A5529">
        <v>5528</v>
      </c>
      <c r="B5529" s="17" t="s">
        <v>13490</v>
      </c>
      <c r="C5529" s="17">
        <v>2967</v>
      </c>
      <c r="D5529" s="17" t="str">
        <f>INDEX(Hosts!$A:$O,MATCH(Places!$C5529,Hosts!$A:$A,0),MATCH(Places!D$1,Hosts!$1:$1,0))</f>
        <v>Within a day</v>
      </c>
      <c r="E5529" s="87">
        <f>INDEX(Hosts!$A:$O,MATCH(Places!$C5529,Hosts!$A:$A,0),MATCH(Places!E$1,Hosts!$1:$1,0))</f>
        <v>1</v>
      </c>
      <c r="F5529" s="87">
        <f>INDEX(Hosts!$A:$O,MATCH(Places!$C5529,Hosts!$A:$A,0),MATCH(Places!F$1,Hosts!$1:$1,0))</f>
        <v>1</v>
      </c>
      <c r="G5529" s="17" t="str">
        <f>INDEX(Hosts!$A:$O,MATCH(Places!$C5529,Hosts!$A:$A,0),MATCH(Places!G$1,Hosts!$1:$1,0))</f>
        <v>Yes</v>
      </c>
      <c r="H5529" s="17">
        <v>22</v>
      </c>
      <c r="I5529" s="17" t="str">
        <f>INDEX(Neighborhoods!$A:$C,MATCH(Places!$H5529,Neighborhoods!$A:$A,0),MATCH(Places!I$1,Neighborhoods!$1:$1,0))</f>
        <v>Queens</v>
      </c>
      <c r="J5529" s="17" t="str">
        <f>INDEX(Neighborhoods!$A:$C,MATCH(Places!$H5529,Neighborhoods!$A:$A,0),MATCH(Places!J$1,Neighborhoods!$1:$1,0))</f>
        <v>Flushing</v>
      </c>
      <c r="K5529" s="17" t="s">
        <v>11822</v>
      </c>
      <c r="L5529" s="17" t="str">
        <f t="shared" si="344"/>
        <v>No</v>
      </c>
      <c r="M5529" s="17">
        <v>3</v>
      </c>
      <c r="N5529" s="17" t="str" cm="1">
        <f t="array" ref="N5529">_xlfn.IFS(M5529&lt;=2,"Small",M5529&lt;=5,"Medium",M5529&gt;5,"Large")</f>
        <v>Medium</v>
      </c>
      <c r="O5529" s="65">
        <v>113</v>
      </c>
      <c r="P5529" s="87">
        <f t="shared" si="345"/>
        <v>0.03</v>
      </c>
      <c r="Q5529" s="68">
        <v>5</v>
      </c>
      <c r="R5529" s="68" t="str" cm="1">
        <f t="array" ref="R5529">_xlfn.SWITCH(ROUND(Q5529,0),5,"Excellent",4,"Good",3,"Ok","Bad")</f>
        <v>Excellent</v>
      </c>
      <c r="S5529" s="17">
        <v>8</v>
      </c>
      <c r="T5529" s="17" t="str">
        <f t="shared" si="346"/>
        <v>No</v>
      </c>
      <c r="U5529" s="82">
        <v>43787</v>
      </c>
      <c r="V5529" s="82">
        <v>43896</v>
      </c>
      <c r="W5529" s="17">
        <v>198</v>
      </c>
      <c r="X5529" s="17" t="str">
        <f t="shared" si="347"/>
        <v>Active</v>
      </c>
      <c r="Y5529" s="17" t="s">
        <v>15616</v>
      </c>
      <c r="Z5529" s="17"/>
    </row>
    <row r="5530" spans="1:26" x14ac:dyDescent="0.25">
      <c r="A5530">
        <v>5529</v>
      </c>
      <c r="B5530" s="17" t="s">
        <v>14076</v>
      </c>
      <c r="C5530" s="17">
        <v>3997</v>
      </c>
      <c r="D5530" s="17" t="str">
        <f>INDEX(Hosts!$A:$O,MATCH(Places!$C5530,Hosts!$A:$A,0),MATCH(Places!D$1,Hosts!$1:$1,0))</f>
        <v>Within an hour</v>
      </c>
      <c r="E5530" s="87">
        <f>INDEX(Hosts!$A:$O,MATCH(Places!$C5530,Hosts!$A:$A,0),MATCH(Places!E$1,Hosts!$1:$1,0))</f>
        <v>1</v>
      </c>
      <c r="F5530" s="87">
        <f>INDEX(Hosts!$A:$O,MATCH(Places!$C5530,Hosts!$A:$A,0),MATCH(Places!F$1,Hosts!$1:$1,0))</f>
        <v>1</v>
      </c>
      <c r="G5530" s="17" t="str">
        <f>INDEX(Hosts!$A:$O,MATCH(Places!$C5530,Hosts!$A:$A,0),MATCH(Places!G$1,Hosts!$1:$1,0))</f>
        <v>No</v>
      </c>
      <c r="H5530" s="17">
        <v>17</v>
      </c>
      <c r="I5530" s="17" t="str">
        <f>INDEX(Neighborhoods!$A:$C,MATCH(Places!$H5530,Neighborhoods!$A:$A,0),MATCH(Places!I$1,Neighborhoods!$1:$1,0))</f>
        <v>Manhattan</v>
      </c>
      <c r="J5530" s="17" t="str">
        <f>INDEX(Neighborhoods!$A:$C,MATCH(Places!$H5530,Neighborhoods!$A:$A,0),MATCH(Places!J$1,Neighborhoods!$1:$1,0))</f>
        <v>Hell's Kitchen</v>
      </c>
      <c r="K5530" s="17" t="s">
        <v>11822</v>
      </c>
      <c r="L5530" s="17" t="str">
        <f t="shared" si="344"/>
        <v>No</v>
      </c>
      <c r="M5530" s="17">
        <v>4</v>
      </c>
      <c r="N5530" s="17" t="str" cm="1">
        <f t="array" ref="N5530">_xlfn.IFS(M5530&lt;=2,"Small",M5530&lt;=5,"Medium",M5530&gt;5,"Large")</f>
        <v>Medium</v>
      </c>
      <c r="O5530" s="65">
        <v>262</v>
      </c>
      <c r="P5530" s="87">
        <f t="shared" si="345"/>
        <v>0.04</v>
      </c>
      <c r="Q5530" s="68">
        <v>4.67</v>
      </c>
      <c r="R5530" s="68" t="str" cm="1">
        <f t="array" ref="R5530">_xlfn.SWITCH(ROUND(Q5530,0),5,"Excellent",4,"Good",3,"Ok","Bad")</f>
        <v>Excellent</v>
      </c>
      <c r="S5530" s="17">
        <v>12</v>
      </c>
      <c r="T5530" s="17" t="str">
        <f t="shared" si="346"/>
        <v>No</v>
      </c>
      <c r="U5530" s="82">
        <v>43782</v>
      </c>
      <c r="V5530" s="82">
        <v>43994</v>
      </c>
      <c r="W5530" s="17">
        <v>0</v>
      </c>
      <c r="X5530" s="17" t="str">
        <f t="shared" si="347"/>
        <v>Inactive</v>
      </c>
      <c r="Y5530" s="17" t="s">
        <v>15616</v>
      </c>
      <c r="Z5530" s="17"/>
    </row>
    <row r="5531" spans="1:26" x14ac:dyDescent="0.25">
      <c r="A5531">
        <v>5530</v>
      </c>
      <c r="B5531" s="17" t="s">
        <v>14472</v>
      </c>
      <c r="C5531" s="17">
        <v>3868</v>
      </c>
      <c r="D5531" s="17" t="str">
        <f>INDEX(Hosts!$A:$O,MATCH(Places!$C5531,Hosts!$A:$A,0),MATCH(Places!D$1,Hosts!$1:$1,0))</f>
        <v>Within an hour</v>
      </c>
      <c r="E5531" s="87">
        <f>INDEX(Hosts!$A:$O,MATCH(Places!$C5531,Hosts!$A:$A,0),MATCH(Places!E$1,Hosts!$1:$1,0))</f>
        <v>0.96</v>
      </c>
      <c r="F5531" s="87">
        <f>INDEX(Hosts!$A:$O,MATCH(Places!$C5531,Hosts!$A:$A,0),MATCH(Places!F$1,Hosts!$1:$1,0))</f>
        <v>1</v>
      </c>
      <c r="G5531" s="17" t="str">
        <f>INDEX(Hosts!$A:$O,MATCH(Places!$C5531,Hosts!$A:$A,0),MATCH(Places!G$1,Hosts!$1:$1,0))</f>
        <v>No</v>
      </c>
      <c r="H5531" s="17">
        <v>13</v>
      </c>
      <c r="I5531" s="17" t="str">
        <f>INDEX(Neighborhoods!$A:$C,MATCH(Places!$H5531,Neighborhoods!$A:$A,0),MATCH(Places!I$1,Neighborhoods!$1:$1,0))</f>
        <v>Manhattan</v>
      </c>
      <c r="J5531" s="17" t="str">
        <f>INDEX(Neighborhoods!$A:$C,MATCH(Places!$H5531,Neighborhoods!$A:$A,0),MATCH(Places!J$1,Neighborhoods!$1:$1,0))</f>
        <v>Chelsea</v>
      </c>
      <c r="K5531" s="17" t="s">
        <v>1</v>
      </c>
      <c r="L5531" s="17" t="str">
        <f t="shared" si="344"/>
        <v>Yes</v>
      </c>
      <c r="M5531" s="17">
        <v>3</v>
      </c>
      <c r="N5531" s="17" t="str" cm="1">
        <f t="array" ref="N5531">_xlfn.IFS(M5531&lt;=2,"Small",M5531&lt;=5,"Medium",M5531&gt;5,"Large")</f>
        <v>Medium</v>
      </c>
      <c r="O5531" s="65">
        <v>56</v>
      </c>
      <c r="P5531" s="87">
        <f t="shared" si="345"/>
        <v>0.03</v>
      </c>
      <c r="Q5531" s="68">
        <v>4.79</v>
      </c>
      <c r="R5531" s="68" t="str" cm="1">
        <f t="array" ref="R5531">_xlfn.SWITCH(ROUND(Q5531,0),5,"Excellent",4,"Good",3,"Ok","Bad")</f>
        <v>Excellent</v>
      </c>
      <c r="S5531" s="17">
        <v>14</v>
      </c>
      <c r="T5531" s="17" t="str">
        <f t="shared" si="346"/>
        <v>No</v>
      </c>
      <c r="U5531" s="82">
        <v>43783</v>
      </c>
      <c r="V5531" s="82">
        <v>44029</v>
      </c>
      <c r="W5531" s="17">
        <v>365</v>
      </c>
      <c r="X5531" s="17" t="str">
        <f t="shared" si="347"/>
        <v>Active</v>
      </c>
      <c r="Y5531" s="17" t="s">
        <v>15616</v>
      </c>
      <c r="Z5531" s="17"/>
    </row>
    <row r="5532" spans="1:26" x14ac:dyDescent="0.25">
      <c r="A5532">
        <v>5531</v>
      </c>
      <c r="B5532" s="17" t="s">
        <v>15442</v>
      </c>
      <c r="C5532" s="17">
        <v>4038</v>
      </c>
      <c r="D5532" s="17" t="str">
        <f>INDEX(Hosts!$A:$O,MATCH(Places!$C5532,Hosts!$A:$A,0),MATCH(Places!D$1,Hosts!$1:$1,0))</f>
        <v>A few days or more</v>
      </c>
      <c r="E5532" s="87">
        <f>INDEX(Hosts!$A:$O,MATCH(Places!$C5532,Hosts!$A:$A,0),MATCH(Places!E$1,Hosts!$1:$1,0))</f>
        <v>0</v>
      </c>
      <c r="F5532" s="87">
        <f>INDEX(Hosts!$A:$O,MATCH(Places!$C5532,Hosts!$A:$A,0),MATCH(Places!F$1,Hosts!$1:$1,0))</f>
        <v>0.91</v>
      </c>
      <c r="G5532" s="17" t="str">
        <f>INDEX(Hosts!$A:$O,MATCH(Places!$C5532,Hosts!$A:$A,0),MATCH(Places!G$1,Hosts!$1:$1,0))</f>
        <v>No</v>
      </c>
      <c r="H5532" s="17">
        <v>9</v>
      </c>
      <c r="I5532" s="17" t="str">
        <f>INDEX(Neighborhoods!$A:$C,MATCH(Places!$H5532,Neighborhoods!$A:$A,0),MATCH(Places!I$1,Neighborhoods!$1:$1,0))</f>
        <v>Brooklyn</v>
      </c>
      <c r="J5532" s="17" t="str">
        <f>INDEX(Neighborhoods!$A:$C,MATCH(Places!$H5532,Neighborhoods!$A:$A,0),MATCH(Places!J$1,Neighborhoods!$1:$1,0))</f>
        <v>Crown Heights</v>
      </c>
      <c r="K5532" s="17" t="s">
        <v>11822</v>
      </c>
      <c r="L5532" s="17" t="str">
        <f t="shared" si="344"/>
        <v>No</v>
      </c>
      <c r="M5532" s="17">
        <v>6</v>
      </c>
      <c r="N5532" s="17" t="str" cm="1">
        <f t="array" ref="N5532">_xlfn.IFS(M5532&lt;=2,"Small",M5532&lt;=5,"Medium",M5532&gt;5,"Large")</f>
        <v>Large</v>
      </c>
      <c r="O5532" s="65">
        <v>204</v>
      </c>
      <c r="P5532" s="87">
        <f t="shared" si="345"/>
        <v>0.04</v>
      </c>
      <c r="Q5532" s="68">
        <v>4.71</v>
      </c>
      <c r="R5532" s="68" t="str" cm="1">
        <f t="array" ref="R5532">_xlfn.SWITCH(ROUND(Q5532,0),5,"Excellent",4,"Good",3,"Ok","Bad")</f>
        <v>Excellent</v>
      </c>
      <c r="S5532" s="17">
        <v>7</v>
      </c>
      <c r="T5532" s="17" t="str">
        <f t="shared" si="346"/>
        <v>No</v>
      </c>
      <c r="U5532" s="82">
        <v>43807</v>
      </c>
      <c r="V5532" s="82">
        <v>43883</v>
      </c>
      <c r="W5532" s="17">
        <v>332</v>
      </c>
      <c r="X5532" s="17" t="str">
        <f t="shared" si="347"/>
        <v>Active</v>
      </c>
      <c r="Y5532" s="17" t="s">
        <v>15616</v>
      </c>
      <c r="Z5532" s="17"/>
    </row>
    <row r="5533" spans="1:26" x14ac:dyDescent="0.25">
      <c r="A5533">
        <v>5532</v>
      </c>
      <c r="B5533" s="17" t="s">
        <v>13537</v>
      </c>
      <c r="C5533" s="17">
        <v>4051</v>
      </c>
      <c r="D5533" s="17" t="str">
        <f>INDEX(Hosts!$A:$O,MATCH(Places!$C5533,Hosts!$A:$A,0),MATCH(Places!D$1,Hosts!$1:$1,0))</f>
        <v>Within an hour</v>
      </c>
      <c r="E5533" s="87">
        <f>INDEX(Hosts!$A:$O,MATCH(Places!$C5533,Hosts!$A:$A,0),MATCH(Places!E$1,Hosts!$1:$1,0))</f>
        <v>0.9</v>
      </c>
      <c r="F5533" s="87">
        <f>INDEX(Hosts!$A:$O,MATCH(Places!$C5533,Hosts!$A:$A,0),MATCH(Places!F$1,Hosts!$1:$1,0))</f>
        <v>0.98</v>
      </c>
      <c r="G5533" s="17" t="str">
        <f>INDEX(Hosts!$A:$O,MATCH(Places!$C5533,Hosts!$A:$A,0),MATCH(Places!G$1,Hosts!$1:$1,0))</f>
        <v>No</v>
      </c>
      <c r="H5533" s="17">
        <v>8</v>
      </c>
      <c r="I5533" s="17" t="str">
        <f>INDEX(Neighborhoods!$A:$C,MATCH(Places!$H5533,Neighborhoods!$A:$A,0),MATCH(Places!I$1,Neighborhoods!$1:$1,0))</f>
        <v>Brooklyn</v>
      </c>
      <c r="J5533" s="17" t="str">
        <f>INDEX(Neighborhoods!$A:$C,MATCH(Places!$H5533,Neighborhoods!$A:$A,0),MATCH(Places!J$1,Neighborhoods!$1:$1,0))</f>
        <v>Bushwick</v>
      </c>
      <c r="K5533" s="17" t="s">
        <v>11822</v>
      </c>
      <c r="L5533" s="17" t="str">
        <f t="shared" si="344"/>
        <v>No</v>
      </c>
      <c r="M5533" s="17">
        <v>5</v>
      </c>
      <c r="N5533" s="17" t="str" cm="1">
        <f t="array" ref="N5533">_xlfn.IFS(M5533&lt;=2,"Small",M5533&lt;=5,"Medium",M5533&gt;5,"Large")</f>
        <v>Medium</v>
      </c>
      <c r="O5533" s="65">
        <v>85</v>
      </c>
      <c r="P5533" s="87">
        <f t="shared" si="345"/>
        <v>0.03</v>
      </c>
      <c r="Q5533" s="68">
        <v>4.5</v>
      </c>
      <c r="R5533" s="68" t="str" cm="1">
        <f t="array" ref="R5533">_xlfn.SWITCH(ROUND(Q5533,0),5,"Excellent",4,"Good",3,"Ok","Bad")</f>
        <v>Excellent</v>
      </c>
      <c r="S5533" s="17">
        <v>24</v>
      </c>
      <c r="T5533" s="17" t="str">
        <f t="shared" si="346"/>
        <v>No</v>
      </c>
      <c r="U5533" s="82">
        <v>43800</v>
      </c>
      <c r="V5533" s="82">
        <v>44021</v>
      </c>
      <c r="W5533" s="17">
        <v>33</v>
      </c>
      <c r="X5533" s="17" t="str">
        <f t="shared" si="347"/>
        <v>Active</v>
      </c>
      <c r="Y5533" s="17" t="s">
        <v>15616</v>
      </c>
      <c r="Z5533" s="17"/>
    </row>
    <row r="5534" spans="1:26" x14ac:dyDescent="0.25">
      <c r="A5534">
        <v>5533</v>
      </c>
      <c r="B5534" s="17" t="s">
        <v>13336</v>
      </c>
      <c r="C5534" s="17">
        <v>3868</v>
      </c>
      <c r="D5534" s="17" t="str">
        <f>INDEX(Hosts!$A:$O,MATCH(Places!$C5534,Hosts!$A:$A,0),MATCH(Places!D$1,Hosts!$1:$1,0))</f>
        <v>Within an hour</v>
      </c>
      <c r="E5534" s="87">
        <f>INDEX(Hosts!$A:$O,MATCH(Places!$C5534,Hosts!$A:$A,0),MATCH(Places!E$1,Hosts!$1:$1,0))</f>
        <v>0.96</v>
      </c>
      <c r="F5534" s="87">
        <f>INDEX(Hosts!$A:$O,MATCH(Places!$C5534,Hosts!$A:$A,0),MATCH(Places!F$1,Hosts!$1:$1,0))</f>
        <v>1</v>
      </c>
      <c r="G5534" s="17" t="str">
        <f>INDEX(Hosts!$A:$O,MATCH(Places!$C5534,Hosts!$A:$A,0),MATCH(Places!G$1,Hosts!$1:$1,0))</f>
        <v>No</v>
      </c>
      <c r="H5534" s="17">
        <v>13</v>
      </c>
      <c r="I5534" s="17" t="str">
        <f>INDEX(Neighborhoods!$A:$C,MATCH(Places!$H5534,Neighborhoods!$A:$A,0),MATCH(Places!I$1,Neighborhoods!$1:$1,0))</f>
        <v>Manhattan</v>
      </c>
      <c r="J5534" s="17" t="str">
        <f>INDEX(Neighborhoods!$A:$C,MATCH(Places!$H5534,Neighborhoods!$A:$A,0),MATCH(Places!J$1,Neighborhoods!$1:$1,0))</f>
        <v>Chelsea</v>
      </c>
      <c r="K5534" s="17" t="s">
        <v>11822</v>
      </c>
      <c r="L5534" s="17" t="str">
        <f t="shared" si="344"/>
        <v>No</v>
      </c>
      <c r="M5534" s="17">
        <v>3</v>
      </c>
      <c r="N5534" s="17" t="str" cm="1">
        <f t="array" ref="N5534">_xlfn.IFS(M5534&lt;=2,"Small",M5534&lt;=5,"Medium",M5534&gt;5,"Large")</f>
        <v>Medium</v>
      </c>
      <c r="O5534" s="65">
        <v>59</v>
      </c>
      <c r="P5534" s="87">
        <f t="shared" si="345"/>
        <v>0.03</v>
      </c>
      <c r="Q5534" s="68">
        <v>4.83</v>
      </c>
      <c r="R5534" s="68" t="str" cm="1">
        <f t="array" ref="R5534">_xlfn.SWITCH(ROUND(Q5534,0),5,"Excellent",4,"Good",3,"Ok","Bad")</f>
        <v>Excellent</v>
      </c>
      <c r="S5534" s="17">
        <v>6</v>
      </c>
      <c r="T5534" s="17" t="str">
        <f t="shared" si="346"/>
        <v>No</v>
      </c>
      <c r="U5534" s="82">
        <v>43797</v>
      </c>
      <c r="V5534" s="82">
        <v>43889</v>
      </c>
      <c r="W5534" s="17">
        <v>365</v>
      </c>
      <c r="X5534" s="17" t="str">
        <f t="shared" si="347"/>
        <v>Active</v>
      </c>
      <c r="Y5534" s="17" t="s">
        <v>15616</v>
      </c>
      <c r="Z5534" s="17"/>
    </row>
    <row r="5535" spans="1:26" x14ac:dyDescent="0.25">
      <c r="A5535">
        <v>5534</v>
      </c>
      <c r="B5535" s="17" t="s">
        <v>13525</v>
      </c>
      <c r="C5535" s="17">
        <v>282</v>
      </c>
      <c r="D5535" s="17" t="str">
        <f>INDEX(Hosts!$A:$O,MATCH(Places!$C5535,Hosts!$A:$A,0),MATCH(Places!D$1,Hosts!$1:$1,0))</f>
        <v>Within an hour</v>
      </c>
      <c r="E5535" s="87">
        <f>INDEX(Hosts!$A:$O,MATCH(Places!$C5535,Hosts!$A:$A,0),MATCH(Places!E$1,Hosts!$1:$1,0))</f>
        <v>1</v>
      </c>
      <c r="F5535" s="87">
        <f>INDEX(Hosts!$A:$O,MATCH(Places!$C5535,Hosts!$A:$A,0),MATCH(Places!F$1,Hosts!$1:$1,0))</f>
        <v>1</v>
      </c>
      <c r="G5535" s="17" t="str">
        <f>INDEX(Hosts!$A:$O,MATCH(Places!$C5535,Hosts!$A:$A,0),MATCH(Places!G$1,Hosts!$1:$1,0))</f>
        <v>No</v>
      </c>
      <c r="H5535" s="17">
        <v>16</v>
      </c>
      <c r="I5535" s="17" t="str">
        <f>INDEX(Neighborhoods!$A:$C,MATCH(Places!$H5535,Neighborhoods!$A:$A,0),MATCH(Places!I$1,Neighborhoods!$1:$1,0))</f>
        <v>Manhattan</v>
      </c>
      <c r="J5535" s="17" t="str">
        <f>INDEX(Neighborhoods!$A:$C,MATCH(Places!$H5535,Neighborhoods!$A:$A,0),MATCH(Places!J$1,Neighborhoods!$1:$1,0))</f>
        <v>Harlem</v>
      </c>
      <c r="K5535" s="17" t="s">
        <v>1</v>
      </c>
      <c r="L5535" s="17" t="str">
        <f t="shared" si="344"/>
        <v>Yes</v>
      </c>
      <c r="M5535" s="17">
        <v>3</v>
      </c>
      <c r="N5535" s="17" t="str" cm="1">
        <f t="array" ref="N5535">_xlfn.IFS(M5535&lt;=2,"Small",M5535&lt;=5,"Medium",M5535&gt;5,"Large")</f>
        <v>Medium</v>
      </c>
      <c r="O5535" s="65">
        <v>38.43</v>
      </c>
      <c r="P5535" s="87">
        <f t="shared" si="345"/>
        <v>0.03</v>
      </c>
      <c r="Q5535" s="68">
        <v>4</v>
      </c>
      <c r="R5535" s="68" t="str" cm="1">
        <f t="array" ref="R5535">_xlfn.SWITCH(ROUND(Q5535,0),5,"Excellent",4,"Good",3,"Ok","Bad")</f>
        <v>Good</v>
      </c>
      <c r="S5535" s="17">
        <v>3</v>
      </c>
      <c r="T5535" s="17" t="str">
        <f t="shared" si="346"/>
        <v>No</v>
      </c>
      <c r="U5535" s="82">
        <v>43791</v>
      </c>
      <c r="V5535" s="82">
        <v>43804</v>
      </c>
      <c r="W5535" s="17">
        <v>0</v>
      </c>
      <c r="X5535" s="17" t="str">
        <f t="shared" si="347"/>
        <v>Inactive</v>
      </c>
      <c r="Y5535" s="17" t="s">
        <v>15616</v>
      </c>
      <c r="Z5535" s="17"/>
    </row>
    <row r="5536" spans="1:26" x14ac:dyDescent="0.25">
      <c r="A5536">
        <v>5535</v>
      </c>
      <c r="B5536" s="17" t="s">
        <v>13484</v>
      </c>
      <c r="C5536" s="17">
        <v>3771</v>
      </c>
      <c r="D5536" s="17" t="str">
        <f>INDEX(Hosts!$A:$O,MATCH(Places!$C5536,Hosts!$A:$A,0),MATCH(Places!D$1,Hosts!$1:$1,0))</f>
        <v>Within an hour</v>
      </c>
      <c r="E5536" s="87">
        <f>INDEX(Hosts!$A:$O,MATCH(Places!$C5536,Hosts!$A:$A,0),MATCH(Places!E$1,Hosts!$1:$1,0))</f>
        <v>1</v>
      </c>
      <c r="F5536" s="87">
        <f>INDEX(Hosts!$A:$O,MATCH(Places!$C5536,Hosts!$A:$A,0),MATCH(Places!F$1,Hosts!$1:$1,0))</f>
        <v>0.63</v>
      </c>
      <c r="G5536" s="17" t="str">
        <f>INDEX(Hosts!$A:$O,MATCH(Places!$C5536,Hosts!$A:$A,0),MATCH(Places!G$1,Hosts!$1:$1,0))</f>
        <v>No</v>
      </c>
      <c r="H5536" s="17">
        <v>16</v>
      </c>
      <c r="I5536" s="17" t="str">
        <f>INDEX(Neighborhoods!$A:$C,MATCH(Places!$H5536,Neighborhoods!$A:$A,0),MATCH(Places!I$1,Neighborhoods!$1:$1,0))</f>
        <v>Manhattan</v>
      </c>
      <c r="J5536" s="17" t="str">
        <f>INDEX(Neighborhoods!$A:$C,MATCH(Places!$H5536,Neighborhoods!$A:$A,0),MATCH(Places!J$1,Neighborhoods!$1:$1,0))</f>
        <v>Harlem</v>
      </c>
      <c r="K5536" s="17" t="s">
        <v>11822</v>
      </c>
      <c r="L5536" s="17" t="str">
        <f t="shared" si="344"/>
        <v>No</v>
      </c>
      <c r="M5536" s="17">
        <v>2</v>
      </c>
      <c r="N5536" s="17" t="str" cm="1">
        <f t="array" ref="N5536">_xlfn.IFS(M5536&lt;=2,"Small",M5536&lt;=5,"Medium",M5536&gt;5,"Large")</f>
        <v>Small</v>
      </c>
      <c r="O5536" s="65">
        <v>86</v>
      </c>
      <c r="P5536" s="87">
        <f t="shared" si="345"/>
        <v>0.03</v>
      </c>
      <c r="Q5536" s="68">
        <v>4.63</v>
      </c>
      <c r="R5536" s="68" t="str" cm="1">
        <f t="array" ref="R5536">_xlfn.SWITCH(ROUND(Q5536,0),5,"Excellent",4,"Good",3,"Ok","Bad")</f>
        <v>Excellent</v>
      </c>
      <c r="S5536" s="17">
        <v>8</v>
      </c>
      <c r="T5536" s="17" t="str">
        <f t="shared" si="346"/>
        <v>No</v>
      </c>
      <c r="U5536" s="82">
        <v>43785</v>
      </c>
      <c r="V5536" s="82">
        <v>44024</v>
      </c>
      <c r="W5536" s="17">
        <v>34</v>
      </c>
      <c r="X5536" s="17" t="str">
        <f t="shared" si="347"/>
        <v>Active</v>
      </c>
      <c r="Y5536" s="17" t="s">
        <v>15615</v>
      </c>
      <c r="Z5536" s="17"/>
    </row>
    <row r="5537" spans="1:26" x14ac:dyDescent="0.25">
      <c r="A5537">
        <v>5536</v>
      </c>
      <c r="B5537" s="17" t="s">
        <v>14810</v>
      </c>
      <c r="C5537" s="17">
        <v>2931</v>
      </c>
      <c r="D5537" s="17" t="str">
        <f>INDEX(Hosts!$A:$O,MATCH(Places!$C5537,Hosts!$A:$A,0),MATCH(Places!D$1,Hosts!$1:$1,0))</f>
        <v>Within an hour</v>
      </c>
      <c r="E5537" s="87">
        <f>INDEX(Hosts!$A:$O,MATCH(Places!$C5537,Hosts!$A:$A,0),MATCH(Places!E$1,Hosts!$1:$1,0))</f>
        <v>1</v>
      </c>
      <c r="F5537" s="87">
        <f>INDEX(Hosts!$A:$O,MATCH(Places!$C5537,Hosts!$A:$A,0),MATCH(Places!F$1,Hosts!$1:$1,0))</f>
        <v>0.89</v>
      </c>
      <c r="G5537" s="17" t="str">
        <f>INDEX(Hosts!$A:$O,MATCH(Places!$C5537,Hosts!$A:$A,0),MATCH(Places!G$1,Hosts!$1:$1,0))</f>
        <v>Yes</v>
      </c>
      <c r="H5537" s="17">
        <v>14</v>
      </c>
      <c r="I5537" s="17" t="str">
        <f>INDEX(Neighborhoods!$A:$C,MATCH(Places!$H5537,Neighborhoods!$A:$A,0),MATCH(Places!I$1,Neighborhoods!$1:$1,0))</f>
        <v>Manhattan</v>
      </c>
      <c r="J5537" s="17" t="str">
        <f>INDEX(Neighborhoods!$A:$C,MATCH(Places!$H5537,Neighborhoods!$A:$A,0),MATCH(Places!J$1,Neighborhoods!$1:$1,0))</f>
        <v>East Harlem</v>
      </c>
      <c r="K5537" s="17" t="s">
        <v>1</v>
      </c>
      <c r="L5537" s="17" t="str">
        <f t="shared" si="344"/>
        <v>Yes</v>
      </c>
      <c r="M5537" s="17">
        <v>2</v>
      </c>
      <c r="N5537" s="17" t="str" cm="1">
        <f t="array" ref="N5537">_xlfn.IFS(M5537&lt;=2,"Small",M5537&lt;=5,"Medium",M5537&gt;5,"Large")</f>
        <v>Small</v>
      </c>
      <c r="O5537" s="65">
        <v>80</v>
      </c>
      <c r="P5537" s="87">
        <f t="shared" si="345"/>
        <v>0.03</v>
      </c>
      <c r="Q5537" s="68">
        <v>5</v>
      </c>
      <c r="R5537" s="68" t="str" cm="1">
        <f t="array" ref="R5537">_xlfn.SWITCH(ROUND(Q5537,0),5,"Excellent",4,"Good",3,"Ok","Bad")</f>
        <v>Excellent</v>
      </c>
      <c r="S5537" s="17">
        <v>13</v>
      </c>
      <c r="T5537" s="17" t="str">
        <f t="shared" si="346"/>
        <v>No</v>
      </c>
      <c r="U5537" s="82">
        <v>43799</v>
      </c>
      <c r="V5537" s="82">
        <v>44048</v>
      </c>
      <c r="W5537" s="17">
        <v>46</v>
      </c>
      <c r="X5537" s="17" t="str">
        <f t="shared" si="347"/>
        <v>Active</v>
      </c>
      <c r="Y5537" s="17" t="s">
        <v>15615</v>
      </c>
      <c r="Z5537" s="17"/>
    </row>
    <row r="5538" spans="1:26" x14ac:dyDescent="0.25">
      <c r="A5538">
        <v>5537</v>
      </c>
      <c r="B5538" s="17" t="s">
        <v>14949</v>
      </c>
      <c r="C5538" s="17">
        <v>4055</v>
      </c>
      <c r="D5538" s="17" t="str">
        <f>INDEX(Hosts!$A:$O,MATCH(Places!$C5538,Hosts!$A:$A,0),MATCH(Places!D$1,Hosts!$1:$1,0))</f>
        <v>Within a day</v>
      </c>
      <c r="E5538" s="87">
        <f>INDEX(Hosts!$A:$O,MATCH(Places!$C5538,Hosts!$A:$A,0),MATCH(Places!E$1,Hosts!$1:$1,0))</f>
        <v>0.5</v>
      </c>
      <c r="F5538" s="87">
        <f>INDEX(Hosts!$A:$O,MATCH(Places!$C5538,Hosts!$A:$A,0),MATCH(Places!F$1,Hosts!$1:$1,0))</f>
        <v>1</v>
      </c>
      <c r="G5538" s="17" t="str">
        <f>INDEX(Hosts!$A:$O,MATCH(Places!$C5538,Hosts!$A:$A,0),MATCH(Places!G$1,Hosts!$1:$1,0))</f>
        <v>No</v>
      </c>
      <c r="H5538" s="17">
        <v>22</v>
      </c>
      <c r="I5538" s="17" t="str">
        <f>INDEX(Neighborhoods!$A:$C,MATCH(Places!$H5538,Neighborhoods!$A:$A,0),MATCH(Places!I$1,Neighborhoods!$1:$1,0))</f>
        <v>Queens</v>
      </c>
      <c r="J5538" s="17" t="str">
        <f>INDEX(Neighborhoods!$A:$C,MATCH(Places!$H5538,Neighborhoods!$A:$A,0),MATCH(Places!J$1,Neighborhoods!$1:$1,0))</f>
        <v>Flushing</v>
      </c>
      <c r="K5538" s="17" t="s">
        <v>16</v>
      </c>
      <c r="L5538" s="17" t="str">
        <f t="shared" si="344"/>
        <v>Yes</v>
      </c>
      <c r="M5538" s="17">
        <v>4</v>
      </c>
      <c r="N5538" s="17" t="str" cm="1">
        <f t="array" ref="N5538">_xlfn.IFS(M5538&lt;=2,"Small",M5538&lt;=5,"Medium",M5538&gt;5,"Large")</f>
        <v>Medium</v>
      </c>
      <c r="O5538" s="65">
        <v>150</v>
      </c>
      <c r="P5538" s="87">
        <f t="shared" si="345"/>
        <v>0.03</v>
      </c>
      <c r="Q5538" s="68">
        <v>4.75</v>
      </c>
      <c r="R5538" s="68" t="str" cm="1">
        <f t="array" ref="R5538">_xlfn.SWITCH(ROUND(Q5538,0),5,"Excellent",4,"Good",3,"Ok","Bad")</f>
        <v>Excellent</v>
      </c>
      <c r="S5538" s="17">
        <v>4</v>
      </c>
      <c r="T5538" s="17" t="str">
        <f t="shared" si="346"/>
        <v>No</v>
      </c>
      <c r="U5538" s="82">
        <v>43793</v>
      </c>
      <c r="V5538" s="82">
        <v>43834</v>
      </c>
      <c r="W5538" s="17">
        <v>269</v>
      </c>
      <c r="X5538" s="17" t="str">
        <f t="shared" si="347"/>
        <v>Active</v>
      </c>
      <c r="Y5538" s="17" t="s">
        <v>15615</v>
      </c>
      <c r="Z5538" s="17"/>
    </row>
    <row r="5539" spans="1:26" x14ac:dyDescent="0.25">
      <c r="A5539">
        <v>5538</v>
      </c>
      <c r="B5539" s="17" t="s">
        <v>13630</v>
      </c>
      <c r="C5539" s="17">
        <v>1335</v>
      </c>
      <c r="D5539" s="17" t="str">
        <f>INDEX(Hosts!$A:$O,MATCH(Places!$C5539,Hosts!$A:$A,0),MATCH(Places!D$1,Hosts!$1:$1,0))</f>
        <v>Within an hour</v>
      </c>
      <c r="E5539" s="87">
        <f>INDEX(Hosts!$A:$O,MATCH(Places!$C5539,Hosts!$A:$A,0),MATCH(Places!E$1,Hosts!$1:$1,0))</f>
        <v>0.96</v>
      </c>
      <c r="F5539" s="87">
        <f>INDEX(Hosts!$A:$O,MATCH(Places!$C5539,Hosts!$A:$A,0),MATCH(Places!F$1,Hosts!$1:$1,0))</f>
        <v>0.98</v>
      </c>
      <c r="G5539" s="17" t="str">
        <f>INDEX(Hosts!$A:$O,MATCH(Places!$C5539,Hosts!$A:$A,0),MATCH(Places!G$1,Hosts!$1:$1,0))</f>
        <v>Yes</v>
      </c>
      <c r="H5539" s="17">
        <v>7</v>
      </c>
      <c r="I5539" s="17" t="str">
        <f>INDEX(Neighborhoods!$A:$C,MATCH(Places!$H5539,Neighborhoods!$A:$A,0),MATCH(Places!I$1,Neighborhoods!$1:$1,0))</f>
        <v>Brooklyn</v>
      </c>
      <c r="J5539" s="17" t="str">
        <f>INDEX(Neighborhoods!$A:$C,MATCH(Places!$H5539,Neighborhoods!$A:$A,0),MATCH(Places!J$1,Neighborhoods!$1:$1,0))</f>
        <v>Bedford-Stuyvesant</v>
      </c>
      <c r="K5539" s="17" t="s">
        <v>1</v>
      </c>
      <c r="L5539" s="17" t="str">
        <f t="shared" si="344"/>
        <v>Yes</v>
      </c>
      <c r="M5539" s="17">
        <v>1</v>
      </c>
      <c r="N5539" s="17" t="str" cm="1">
        <f t="array" ref="N5539">_xlfn.IFS(M5539&lt;=2,"Small",M5539&lt;=5,"Medium",M5539&gt;5,"Large")</f>
        <v>Small</v>
      </c>
      <c r="O5539" s="65">
        <v>30</v>
      </c>
      <c r="P5539" s="87">
        <f t="shared" si="345"/>
        <v>0.03</v>
      </c>
      <c r="Q5539" s="68">
        <v>4.75</v>
      </c>
      <c r="R5539" s="68" t="str" cm="1">
        <f t="array" ref="R5539">_xlfn.SWITCH(ROUND(Q5539,0),5,"Excellent",4,"Good",3,"Ok","Bad")</f>
        <v>Excellent</v>
      </c>
      <c r="S5539" s="17">
        <v>8</v>
      </c>
      <c r="T5539" s="17" t="str">
        <f t="shared" si="346"/>
        <v>No</v>
      </c>
      <c r="U5539" s="82">
        <v>43804</v>
      </c>
      <c r="V5539" s="82">
        <v>44041</v>
      </c>
      <c r="W5539" s="17">
        <v>0</v>
      </c>
      <c r="X5539" s="17" t="str">
        <f t="shared" si="347"/>
        <v>Inactive</v>
      </c>
      <c r="Y5539" s="17" t="s">
        <v>15616</v>
      </c>
      <c r="Z5539" s="17"/>
    </row>
    <row r="5540" spans="1:26" x14ac:dyDescent="0.25">
      <c r="A5540">
        <v>5539</v>
      </c>
      <c r="B5540" s="17" t="s">
        <v>13878</v>
      </c>
      <c r="C5540" s="17">
        <v>1598</v>
      </c>
      <c r="D5540" s="17" t="str">
        <f>INDEX(Hosts!$A:$O,MATCH(Places!$C5540,Hosts!$A:$A,0),MATCH(Places!D$1,Hosts!$1:$1,0))</f>
        <v>Within an hour</v>
      </c>
      <c r="E5540" s="87">
        <f>INDEX(Hosts!$A:$O,MATCH(Places!$C5540,Hosts!$A:$A,0),MATCH(Places!E$1,Hosts!$1:$1,0))</f>
        <v>1</v>
      </c>
      <c r="F5540" s="87">
        <f>INDEX(Hosts!$A:$O,MATCH(Places!$C5540,Hosts!$A:$A,0),MATCH(Places!F$1,Hosts!$1:$1,0))</f>
        <v>0.64</v>
      </c>
      <c r="G5540" s="17" t="str">
        <f>INDEX(Hosts!$A:$O,MATCH(Places!$C5540,Hosts!$A:$A,0),MATCH(Places!G$1,Hosts!$1:$1,0))</f>
        <v>No</v>
      </c>
      <c r="H5540" s="17">
        <v>12</v>
      </c>
      <c r="I5540" s="17" t="str">
        <f>INDEX(Neighborhoods!$A:$C,MATCH(Places!$H5540,Neighborhoods!$A:$A,0),MATCH(Places!I$1,Neighborhoods!$1:$1,0))</f>
        <v>Brooklyn</v>
      </c>
      <c r="J5540" s="17" t="str">
        <f>INDEX(Neighborhoods!$A:$C,MATCH(Places!$H5540,Neighborhoods!$A:$A,0),MATCH(Places!J$1,Neighborhoods!$1:$1,0))</f>
        <v>Williamsburg</v>
      </c>
      <c r="K5540" s="17" t="s">
        <v>11822</v>
      </c>
      <c r="L5540" s="17" t="str">
        <f t="shared" si="344"/>
        <v>No</v>
      </c>
      <c r="M5540" s="17">
        <v>2</v>
      </c>
      <c r="N5540" s="17" t="str" cm="1">
        <f t="array" ref="N5540">_xlfn.IFS(M5540&lt;=2,"Small",M5540&lt;=5,"Medium",M5540&gt;5,"Large")</f>
        <v>Small</v>
      </c>
      <c r="O5540" s="65">
        <v>140</v>
      </c>
      <c r="P5540" s="87">
        <f t="shared" si="345"/>
        <v>0.03</v>
      </c>
      <c r="Q5540" s="68">
        <v>4.91</v>
      </c>
      <c r="R5540" s="68" t="str" cm="1">
        <f t="array" ref="R5540">_xlfn.SWITCH(ROUND(Q5540,0),5,"Excellent",4,"Good",3,"Ok","Bad")</f>
        <v>Excellent</v>
      </c>
      <c r="S5540" s="17">
        <v>11</v>
      </c>
      <c r="T5540" s="17" t="str">
        <f t="shared" si="346"/>
        <v>No</v>
      </c>
      <c r="U5540" s="82">
        <v>43791</v>
      </c>
      <c r="V5540" s="82">
        <v>44052</v>
      </c>
      <c r="W5540" s="17">
        <v>365</v>
      </c>
      <c r="X5540" s="17" t="str">
        <f t="shared" si="347"/>
        <v>Active</v>
      </c>
      <c r="Y5540" s="17" t="s">
        <v>15615</v>
      </c>
      <c r="Z5540" s="17"/>
    </row>
    <row r="5541" spans="1:26" x14ac:dyDescent="0.25">
      <c r="A5541">
        <v>5540</v>
      </c>
      <c r="B5541" s="17" t="s">
        <v>13371</v>
      </c>
      <c r="C5541" s="17">
        <v>4056</v>
      </c>
      <c r="D5541" s="17" t="str">
        <f>INDEX(Hosts!$A:$O,MATCH(Places!$C5541,Hosts!$A:$A,0),MATCH(Places!D$1,Hosts!$1:$1,0))</f>
        <v>Within an hour</v>
      </c>
      <c r="E5541" s="87">
        <f>INDEX(Hosts!$A:$O,MATCH(Places!$C5541,Hosts!$A:$A,0),MATCH(Places!E$1,Hosts!$1:$1,0))</f>
        <v>1</v>
      </c>
      <c r="F5541" s="87">
        <f>INDEX(Hosts!$A:$O,MATCH(Places!$C5541,Hosts!$A:$A,0),MATCH(Places!F$1,Hosts!$1:$1,0))</f>
        <v>1</v>
      </c>
      <c r="G5541" s="17" t="str">
        <f>INDEX(Hosts!$A:$O,MATCH(Places!$C5541,Hosts!$A:$A,0),MATCH(Places!G$1,Hosts!$1:$1,0))</f>
        <v>Yes</v>
      </c>
      <c r="H5541" s="17">
        <v>17</v>
      </c>
      <c r="I5541" s="17" t="str">
        <f>INDEX(Neighborhoods!$A:$C,MATCH(Places!$H5541,Neighborhoods!$A:$A,0),MATCH(Places!I$1,Neighborhoods!$1:$1,0))</f>
        <v>Manhattan</v>
      </c>
      <c r="J5541" s="17" t="str">
        <f>INDEX(Neighborhoods!$A:$C,MATCH(Places!$H5541,Neighborhoods!$A:$A,0),MATCH(Places!J$1,Neighborhoods!$1:$1,0))</f>
        <v>Hell's Kitchen</v>
      </c>
      <c r="K5541" s="17" t="s">
        <v>1</v>
      </c>
      <c r="L5541" s="17" t="str">
        <f t="shared" si="344"/>
        <v>Yes</v>
      </c>
      <c r="M5541" s="17">
        <v>2</v>
      </c>
      <c r="N5541" s="17" t="str" cm="1">
        <f t="array" ref="N5541">_xlfn.IFS(M5541&lt;=2,"Small",M5541&lt;=5,"Medium",M5541&gt;5,"Large")</f>
        <v>Small</v>
      </c>
      <c r="O5541" s="65">
        <v>79</v>
      </c>
      <c r="P5541" s="87">
        <f t="shared" si="345"/>
        <v>0.03</v>
      </c>
      <c r="Q5541" s="68">
        <v>5</v>
      </c>
      <c r="R5541" s="68" t="str" cm="1">
        <f t="array" ref="R5541">_xlfn.SWITCH(ROUND(Q5541,0),5,"Excellent",4,"Good",3,"Ok","Bad")</f>
        <v>Excellent</v>
      </c>
      <c r="S5541" s="17">
        <v>15</v>
      </c>
      <c r="T5541" s="17" t="str">
        <f t="shared" si="346"/>
        <v>No</v>
      </c>
      <c r="U5541" s="82">
        <v>43790</v>
      </c>
      <c r="V5541" s="82">
        <v>43906</v>
      </c>
      <c r="W5541" s="17">
        <v>46</v>
      </c>
      <c r="X5541" s="17" t="str">
        <f t="shared" si="347"/>
        <v>Active</v>
      </c>
      <c r="Y5541" s="17" t="s">
        <v>15616</v>
      </c>
      <c r="Z5541" s="17"/>
    </row>
    <row r="5542" spans="1:26" x14ac:dyDescent="0.25">
      <c r="A5542">
        <v>5541</v>
      </c>
      <c r="B5542" s="17" t="s">
        <v>13320</v>
      </c>
      <c r="C5542" s="17">
        <v>3745</v>
      </c>
      <c r="D5542" s="17" t="str">
        <f>INDEX(Hosts!$A:$O,MATCH(Places!$C5542,Hosts!$A:$A,0),MATCH(Places!D$1,Hosts!$1:$1,0))</f>
        <v>Within a day</v>
      </c>
      <c r="E5542" s="87">
        <f>INDEX(Hosts!$A:$O,MATCH(Places!$C5542,Hosts!$A:$A,0),MATCH(Places!E$1,Hosts!$1:$1,0))</f>
        <v>1</v>
      </c>
      <c r="F5542" s="87">
        <f>INDEX(Hosts!$A:$O,MATCH(Places!$C5542,Hosts!$A:$A,0),MATCH(Places!F$1,Hosts!$1:$1,0))</f>
        <v>0.97</v>
      </c>
      <c r="G5542" s="17" t="str">
        <f>INDEX(Hosts!$A:$O,MATCH(Places!$C5542,Hosts!$A:$A,0),MATCH(Places!G$1,Hosts!$1:$1,0))</f>
        <v>No</v>
      </c>
      <c r="H5542" s="17">
        <v>17</v>
      </c>
      <c r="I5542" s="17" t="str">
        <f>INDEX(Neighborhoods!$A:$C,MATCH(Places!$H5542,Neighborhoods!$A:$A,0),MATCH(Places!I$1,Neighborhoods!$1:$1,0))</f>
        <v>Manhattan</v>
      </c>
      <c r="J5542" s="17" t="str">
        <f>INDEX(Neighborhoods!$A:$C,MATCH(Places!$H5542,Neighborhoods!$A:$A,0),MATCH(Places!J$1,Neighborhoods!$1:$1,0))</f>
        <v>Hell's Kitchen</v>
      </c>
      <c r="K5542" s="17" t="s">
        <v>11822</v>
      </c>
      <c r="L5542" s="17" t="str">
        <f t="shared" si="344"/>
        <v>No</v>
      </c>
      <c r="M5542" s="17">
        <v>6</v>
      </c>
      <c r="N5542" s="17" t="str" cm="1">
        <f t="array" ref="N5542">_xlfn.IFS(M5542&lt;=2,"Small",M5542&lt;=5,"Medium",M5542&gt;5,"Large")</f>
        <v>Large</v>
      </c>
      <c r="O5542" s="65">
        <v>489</v>
      </c>
      <c r="P5542" s="87">
        <f t="shared" si="345"/>
        <v>0.04</v>
      </c>
      <c r="Q5542" s="68">
        <v>5</v>
      </c>
      <c r="R5542" s="68" t="str" cm="1">
        <f t="array" ref="R5542">_xlfn.SWITCH(ROUND(Q5542,0),5,"Excellent",4,"Good",3,"Ok","Bad")</f>
        <v>Excellent</v>
      </c>
      <c r="S5542" s="17">
        <v>8</v>
      </c>
      <c r="T5542" s="17" t="str">
        <f t="shared" si="346"/>
        <v>No</v>
      </c>
      <c r="U5542" s="82">
        <v>43821</v>
      </c>
      <c r="V5542" s="82">
        <v>44032</v>
      </c>
      <c r="W5542" s="17">
        <v>314</v>
      </c>
      <c r="X5542" s="17" t="str">
        <f t="shared" si="347"/>
        <v>Active</v>
      </c>
      <c r="Y5542" s="17" t="s">
        <v>15615</v>
      </c>
      <c r="Z5542" s="17"/>
    </row>
    <row r="5543" spans="1:26" x14ac:dyDescent="0.25">
      <c r="A5543">
        <v>5542</v>
      </c>
      <c r="B5543" s="17" t="s">
        <v>15292</v>
      </c>
      <c r="C5543" s="17">
        <v>3957</v>
      </c>
      <c r="D5543" s="17" t="str">
        <f>INDEX(Hosts!$A:$O,MATCH(Places!$C5543,Hosts!$A:$A,0),MATCH(Places!D$1,Hosts!$1:$1,0))</f>
        <v>Within a few hours</v>
      </c>
      <c r="E5543" s="87">
        <f>INDEX(Hosts!$A:$O,MATCH(Places!$C5543,Hosts!$A:$A,0),MATCH(Places!E$1,Hosts!$1:$1,0))</f>
        <v>1</v>
      </c>
      <c r="F5543" s="87">
        <f>INDEX(Hosts!$A:$O,MATCH(Places!$C5543,Hosts!$A:$A,0),MATCH(Places!F$1,Hosts!$1:$1,0))</f>
        <v>1</v>
      </c>
      <c r="G5543" s="17" t="str">
        <f>INDEX(Hosts!$A:$O,MATCH(Places!$C5543,Hosts!$A:$A,0),MATCH(Places!G$1,Hosts!$1:$1,0))</f>
        <v>Yes</v>
      </c>
      <c r="H5543" s="17">
        <v>7</v>
      </c>
      <c r="I5543" s="17" t="str">
        <f>INDEX(Neighborhoods!$A:$C,MATCH(Places!$H5543,Neighborhoods!$A:$A,0),MATCH(Places!I$1,Neighborhoods!$1:$1,0))</f>
        <v>Brooklyn</v>
      </c>
      <c r="J5543" s="17" t="str">
        <f>INDEX(Neighborhoods!$A:$C,MATCH(Places!$H5543,Neighborhoods!$A:$A,0),MATCH(Places!J$1,Neighborhoods!$1:$1,0))</f>
        <v>Bedford-Stuyvesant</v>
      </c>
      <c r="K5543" s="17" t="s">
        <v>1</v>
      </c>
      <c r="L5543" s="17" t="str">
        <f t="shared" si="344"/>
        <v>Yes</v>
      </c>
      <c r="M5543" s="17">
        <v>2</v>
      </c>
      <c r="N5543" s="17" t="str" cm="1">
        <f t="array" ref="N5543">_xlfn.IFS(M5543&lt;=2,"Small",M5543&lt;=5,"Medium",M5543&gt;5,"Large")</f>
        <v>Small</v>
      </c>
      <c r="O5543" s="65">
        <v>77</v>
      </c>
      <c r="P5543" s="87">
        <f t="shared" si="345"/>
        <v>0.03</v>
      </c>
      <c r="Q5543" s="68">
        <v>5</v>
      </c>
      <c r="R5543" s="68" t="str" cm="1">
        <f t="array" ref="R5543">_xlfn.SWITCH(ROUND(Q5543,0),5,"Excellent",4,"Good",3,"Ok","Bad")</f>
        <v>Excellent</v>
      </c>
      <c r="S5543" s="17">
        <v>10</v>
      </c>
      <c r="T5543" s="17" t="str">
        <f t="shared" si="346"/>
        <v>No</v>
      </c>
      <c r="U5543" s="82">
        <v>43797</v>
      </c>
      <c r="V5543" s="82">
        <v>43921</v>
      </c>
      <c r="W5543" s="17">
        <v>90</v>
      </c>
      <c r="X5543" s="17" t="str">
        <f t="shared" si="347"/>
        <v>Active</v>
      </c>
      <c r="Y5543" s="17" t="s">
        <v>15615</v>
      </c>
      <c r="Z5543" s="17"/>
    </row>
    <row r="5544" spans="1:26" x14ac:dyDescent="0.25">
      <c r="A5544">
        <v>5543</v>
      </c>
      <c r="B5544" s="17" t="s">
        <v>15194</v>
      </c>
      <c r="C5544" s="17">
        <v>1016</v>
      </c>
      <c r="D5544" s="17" t="str">
        <f>INDEX(Hosts!$A:$O,MATCH(Places!$C5544,Hosts!$A:$A,0),MATCH(Places!D$1,Hosts!$1:$1,0))</f>
        <v>Within an hour</v>
      </c>
      <c r="E5544" s="87">
        <f>INDEX(Hosts!$A:$O,MATCH(Places!$C5544,Hosts!$A:$A,0),MATCH(Places!E$1,Hosts!$1:$1,0))</f>
        <v>1</v>
      </c>
      <c r="F5544" s="87">
        <f>INDEX(Hosts!$A:$O,MATCH(Places!$C5544,Hosts!$A:$A,0),MATCH(Places!F$1,Hosts!$1:$1,0))</f>
        <v>1</v>
      </c>
      <c r="G5544" s="17" t="str">
        <f>INDEX(Hosts!$A:$O,MATCH(Places!$C5544,Hosts!$A:$A,0),MATCH(Places!G$1,Hosts!$1:$1,0))</f>
        <v>Yes</v>
      </c>
      <c r="H5544" s="17">
        <v>12</v>
      </c>
      <c r="I5544" s="17" t="str">
        <f>INDEX(Neighborhoods!$A:$C,MATCH(Places!$H5544,Neighborhoods!$A:$A,0),MATCH(Places!I$1,Neighborhoods!$1:$1,0))</f>
        <v>Brooklyn</v>
      </c>
      <c r="J5544" s="17" t="str">
        <f>INDEX(Neighborhoods!$A:$C,MATCH(Places!$H5544,Neighborhoods!$A:$A,0),MATCH(Places!J$1,Neighborhoods!$1:$1,0))</f>
        <v>Williamsburg</v>
      </c>
      <c r="K5544" s="17" t="s">
        <v>11822</v>
      </c>
      <c r="L5544" s="17" t="str">
        <f t="shared" si="344"/>
        <v>No</v>
      </c>
      <c r="M5544" s="17">
        <v>3</v>
      </c>
      <c r="N5544" s="17" t="str" cm="1">
        <f t="array" ref="N5544">_xlfn.IFS(M5544&lt;=2,"Small",M5544&lt;=5,"Medium",M5544&gt;5,"Large")</f>
        <v>Medium</v>
      </c>
      <c r="O5544" s="65">
        <v>165</v>
      </c>
      <c r="P5544" s="87">
        <f t="shared" si="345"/>
        <v>0.03</v>
      </c>
      <c r="Q5544" s="68">
        <v>5</v>
      </c>
      <c r="R5544" s="68" t="str" cm="1">
        <f t="array" ref="R5544">_xlfn.SWITCH(ROUND(Q5544,0),5,"Excellent",4,"Good",3,"Ok","Bad")</f>
        <v>Excellent</v>
      </c>
      <c r="S5544" s="17">
        <v>20</v>
      </c>
      <c r="T5544" s="17" t="str">
        <f t="shared" si="346"/>
        <v>No</v>
      </c>
      <c r="U5544" s="82">
        <v>43832</v>
      </c>
      <c r="V5544" s="82">
        <v>44010</v>
      </c>
      <c r="W5544" s="17">
        <v>148</v>
      </c>
      <c r="X5544" s="17" t="str">
        <f t="shared" si="347"/>
        <v>Active</v>
      </c>
      <c r="Y5544" s="17" t="s">
        <v>15616</v>
      </c>
      <c r="Z5544" s="17"/>
    </row>
    <row r="5545" spans="1:26" x14ac:dyDescent="0.25">
      <c r="A5545">
        <v>5544</v>
      </c>
      <c r="B5545" s="17" t="s">
        <v>15376</v>
      </c>
      <c r="C5545" s="17">
        <v>3741</v>
      </c>
      <c r="D5545" s="17" t="str">
        <f>INDEX(Hosts!$A:$O,MATCH(Places!$C5545,Hosts!$A:$A,0),MATCH(Places!D$1,Hosts!$1:$1,0))</f>
        <v>Within a few hours</v>
      </c>
      <c r="E5545" s="87">
        <f>INDEX(Hosts!$A:$O,MATCH(Places!$C5545,Hosts!$A:$A,0),MATCH(Places!E$1,Hosts!$1:$1,0))</f>
        <v>1</v>
      </c>
      <c r="F5545" s="87">
        <f>INDEX(Hosts!$A:$O,MATCH(Places!$C5545,Hosts!$A:$A,0),MATCH(Places!F$1,Hosts!$1:$1,0))</f>
        <v>1</v>
      </c>
      <c r="G5545" s="17" t="str">
        <f>INDEX(Hosts!$A:$O,MATCH(Places!$C5545,Hosts!$A:$A,0),MATCH(Places!G$1,Hosts!$1:$1,0))</f>
        <v>No</v>
      </c>
      <c r="H5545" s="17">
        <v>17</v>
      </c>
      <c r="I5545" s="17" t="str">
        <f>INDEX(Neighborhoods!$A:$C,MATCH(Places!$H5545,Neighborhoods!$A:$A,0),MATCH(Places!I$1,Neighborhoods!$1:$1,0))</f>
        <v>Manhattan</v>
      </c>
      <c r="J5545" s="17" t="str">
        <f>INDEX(Neighborhoods!$A:$C,MATCH(Places!$H5545,Neighborhoods!$A:$A,0),MATCH(Places!J$1,Neighborhoods!$1:$1,0))</f>
        <v>Hell's Kitchen</v>
      </c>
      <c r="K5545" s="17" t="s">
        <v>11822</v>
      </c>
      <c r="L5545" s="17" t="str">
        <f t="shared" si="344"/>
        <v>No</v>
      </c>
      <c r="M5545" s="17">
        <v>6</v>
      </c>
      <c r="N5545" s="17" t="str" cm="1">
        <f t="array" ref="N5545">_xlfn.IFS(M5545&lt;=2,"Small",M5545&lt;=5,"Medium",M5545&gt;5,"Large")</f>
        <v>Large</v>
      </c>
      <c r="O5545" s="65">
        <v>118</v>
      </c>
      <c r="P5545" s="87">
        <f t="shared" si="345"/>
        <v>0.03</v>
      </c>
      <c r="Q5545" s="68">
        <v>5</v>
      </c>
      <c r="R5545" s="68" t="str" cm="1">
        <f t="array" ref="R5545">_xlfn.SWITCH(ROUND(Q5545,0),5,"Excellent",4,"Good",3,"Ok","Bad")</f>
        <v>Excellent</v>
      </c>
      <c r="S5545" s="17">
        <v>6</v>
      </c>
      <c r="T5545" s="17" t="str">
        <f t="shared" si="346"/>
        <v>No</v>
      </c>
      <c r="U5545" s="82">
        <v>43835</v>
      </c>
      <c r="V5545" s="82">
        <v>44035</v>
      </c>
      <c r="W5545" s="17">
        <v>140</v>
      </c>
      <c r="X5545" s="17" t="str">
        <f t="shared" si="347"/>
        <v>Active</v>
      </c>
      <c r="Y5545" s="17" t="s">
        <v>15616</v>
      </c>
      <c r="Z5545" s="17"/>
    </row>
    <row r="5546" spans="1:26" x14ac:dyDescent="0.25">
      <c r="A5546">
        <v>5545</v>
      </c>
      <c r="B5546" s="17" t="s">
        <v>14304</v>
      </c>
      <c r="C5546" s="17">
        <v>3371</v>
      </c>
      <c r="D5546" s="17" t="str">
        <f>INDEX(Hosts!$A:$O,MATCH(Places!$C5546,Hosts!$A:$A,0),MATCH(Places!D$1,Hosts!$1:$1,0))</f>
        <v>Within a few hours</v>
      </c>
      <c r="E5546" s="87">
        <f>INDEX(Hosts!$A:$O,MATCH(Places!$C5546,Hosts!$A:$A,0),MATCH(Places!E$1,Hosts!$1:$1,0))</f>
        <v>1</v>
      </c>
      <c r="F5546" s="87">
        <f>INDEX(Hosts!$A:$O,MATCH(Places!$C5546,Hosts!$A:$A,0),MATCH(Places!F$1,Hosts!$1:$1,0))</f>
        <v>0.97</v>
      </c>
      <c r="G5546" s="17" t="str">
        <f>INDEX(Hosts!$A:$O,MATCH(Places!$C5546,Hosts!$A:$A,0),MATCH(Places!G$1,Hosts!$1:$1,0))</f>
        <v>No</v>
      </c>
      <c r="H5546" s="17">
        <v>17</v>
      </c>
      <c r="I5546" s="17" t="str">
        <f>INDEX(Neighborhoods!$A:$C,MATCH(Places!$H5546,Neighborhoods!$A:$A,0),MATCH(Places!I$1,Neighborhoods!$1:$1,0))</f>
        <v>Manhattan</v>
      </c>
      <c r="J5546" s="17" t="str">
        <f>INDEX(Neighborhoods!$A:$C,MATCH(Places!$H5546,Neighborhoods!$A:$A,0),MATCH(Places!J$1,Neighborhoods!$1:$1,0))</f>
        <v>Hell's Kitchen</v>
      </c>
      <c r="K5546" s="17" t="s">
        <v>1</v>
      </c>
      <c r="L5546" s="17" t="str">
        <f t="shared" si="344"/>
        <v>Yes</v>
      </c>
      <c r="M5546" s="17">
        <v>2</v>
      </c>
      <c r="N5546" s="17" t="str" cm="1">
        <f t="array" ref="N5546">_xlfn.IFS(M5546&lt;=2,"Small",M5546&lt;=5,"Medium",M5546&gt;5,"Large")</f>
        <v>Small</v>
      </c>
      <c r="O5546" s="65">
        <v>150</v>
      </c>
      <c r="P5546" s="87">
        <f t="shared" si="345"/>
        <v>0.03</v>
      </c>
      <c r="Q5546" s="68">
        <v>5</v>
      </c>
      <c r="R5546" s="68" t="str" cm="1">
        <f t="array" ref="R5546">_xlfn.SWITCH(ROUND(Q5546,0),5,"Excellent",4,"Good",3,"Ok","Bad")</f>
        <v>Excellent</v>
      </c>
      <c r="S5546" s="17">
        <v>6</v>
      </c>
      <c r="T5546" s="17" t="str">
        <f t="shared" si="346"/>
        <v>No</v>
      </c>
      <c r="U5546" s="82">
        <v>43819</v>
      </c>
      <c r="V5546" s="82">
        <v>43906</v>
      </c>
      <c r="W5546" s="17">
        <v>90</v>
      </c>
      <c r="X5546" s="17" t="str">
        <f t="shared" si="347"/>
        <v>Active</v>
      </c>
      <c r="Y5546" s="17" t="s">
        <v>15615</v>
      </c>
      <c r="Z5546" s="17"/>
    </row>
    <row r="5547" spans="1:26" x14ac:dyDescent="0.25">
      <c r="A5547">
        <v>5546</v>
      </c>
      <c r="B5547" s="17" t="s">
        <v>14297</v>
      </c>
      <c r="C5547" s="17">
        <v>3371</v>
      </c>
      <c r="D5547" s="17" t="str">
        <f>INDEX(Hosts!$A:$O,MATCH(Places!$C5547,Hosts!$A:$A,0),MATCH(Places!D$1,Hosts!$1:$1,0))</f>
        <v>Within a few hours</v>
      </c>
      <c r="E5547" s="87">
        <f>INDEX(Hosts!$A:$O,MATCH(Places!$C5547,Hosts!$A:$A,0),MATCH(Places!E$1,Hosts!$1:$1,0))</f>
        <v>1</v>
      </c>
      <c r="F5547" s="87">
        <f>INDEX(Hosts!$A:$O,MATCH(Places!$C5547,Hosts!$A:$A,0),MATCH(Places!F$1,Hosts!$1:$1,0))</f>
        <v>0.97</v>
      </c>
      <c r="G5547" s="17" t="str">
        <f>INDEX(Hosts!$A:$O,MATCH(Places!$C5547,Hosts!$A:$A,0),MATCH(Places!G$1,Hosts!$1:$1,0))</f>
        <v>No</v>
      </c>
      <c r="H5547" s="17">
        <v>17</v>
      </c>
      <c r="I5547" s="17" t="str">
        <f>INDEX(Neighborhoods!$A:$C,MATCH(Places!$H5547,Neighborhoods!$A:$A,0),MATCH(Places!I$1,Neighborhoods!$1:$1,0))</f>
        <v>Manhattan</v>
      </c>
      <c r="J5547" s="17" t="str">
        <f>INDEX(Neighborhoods!$A:$C,MATCH(Places!$H5547,Neighborhoods!$A:$A,0),MATCH(Places!J$1,Neighborhoods!$1:$1,0))</f>
        <v>Hell's Kitchen</v>
      </c>
      <c r="K5547" s="17" t="s">
        <v>1</v>
      </c>
      <c r="L5547" s="17" t="str">
        <f t="shared" si="344"/>
        <v>Yes</v>
      </c>
      <c r="M5547" s="17">
        <v>3</v>
      </c>
      <c r="N5547" s="17" t="str" cm="1">
        <f t="array" ref="N5547">_xlfn.IFS(M5547&lt;=2,"Small",M5547&lt;=5,"Medium",M5547&gt;5,"Large")</f>
        <v>Medium</v>
      </c>
      <c r="O5547" s="65">
        <v>125</v>
      </c>
      <c r="P5547" s="87">
        <f t="shared" si="345"/>
        <v>0.03</v>
      </c>
      <c r="Q5547" s="68">
        <v>4.91</v>
      </c>
      <c r="R5547" s="68" t="str" cm="1">
        <f t="array" ref="R5547">_xlfn.SWITCH(ROUND(Q5547,0),5,"Excellent",4,"Good",3,"Ok","Bad")</f>
        <v>Excellent</v>
      </c>
      <c r="S5547" s="17">
        <v>11</v>
      </c>
      <c r="T5547" s="17" t="str">
        <f t="shared" si="346"/>
        <v>No</v>
      </c>
      <c r="U5547" s="82">
        <v>43806</v>
      </c>
      <c r="V5547" s="82">
        <v>43905</v>
      </c>
      <c r="W5547" s="17">
        <v>90</v>
      </c>
      <c r="X5547" s="17" t="str">
        <f t="shared" si="347"/>
        <v>Active</v>
      </c>
      <c r="Y5547" s="17" t="s">
        <v>15616</v>
      </c>
      <c r="Z5547" s="17"/>
    </row>
    <row r="5548" spans="1:26" x14ac:dyDescent="0.25">
      <c r="A5548">
        <v>5547</v>
      </c>
      <c r="B5548" s="17" t="s">
        <v>14970</v>
      </c>
      <c r="C5548" s="17">
        <v>4059</v>
      </c>
      <c r="D5548" s="17" t="str">
        <f>INDEX(Hosts!$A:$O,MATCH(Places!$C5548,Hosts!$A:$A,0),MATCH(Places!D$1,Hosts!$1:$1,0))</f>
        <v>Within an hour</v>
      </c>
      <c r="E5548" s="87">
        <f>INDEX(Hosts!$A:$O,MATCH(Places!$C5548,Hosts!$A:$A,0),MATCH(Places!E$1,Hosts!$1:$1,0))</f>
        <v>1</v>
      </c>
      <c r="F5548" s="87">
        <f>INDEX(Hosts!$A:$O,MATCH(Places!$C5548,Hosts!$A:$A,0),MATCH(Places!F$1,Hosts!$1:$1,0))</f>
        <v>0.95</v>
      </c>
      <c r="G5548" s="17" t="str">
        <f>INDEX(Hosts!$A:$O,MATCH(Places!$C5548,Hosts!$A:$A,0),MATCH(Places!G$1,Hosts!$1:$1,0))</f>
        <v>Yes</v>
      </c>
      <c r="H5548" s="17">
        <v>9</v>
      </c>
      <c r="I5548" s="17" t="str">
        <f>INDEX(Neighborhoods!$A:$C,MATCH(Places!$H5548,Neighborhoods!$A:$A,0),MATCH(Places!I$1,Neighborhoods!$1:$1,0))</f>
        <v>Brooklyn</v>
      </c>
      <c r="J5548" s="17" t="str">
        <f>INDEX(Neighborhoods!$A:$C,MATCH(Places!$H5548,Neighborhoods!$A:$A,0),MATCH(Places!J$1,Neighborhoods!$1:$1,0))</f>
        <v>Crown Heights</v>
      </c>
      <c r="K5548" s="17" t="s">
        <v>11822</v>
      </c>
      <c r="L5548" s="17" t="str">
        <f t="shared" si="344"/>
        <v>No</v>
      </c>
      <c r="M5548" s="17">
        <v>5</v>
      </c>
      <c r="N5548" s="17" t="str" cm="1">
        <f t="array" ref="N5548">_xlfn.IFS(M5548&lt;=2,"Small",M5548&lt;=5,"Medium",M5548&gt;5,"Large")</f>
        <v>Medium</v>
      </c>
      <c r="O5548" s="65">
        <v>229</v>
      </c>
      <c r="P5548" s="87">
        <f t="shared" si="345"/>
        <v>0.04</v>
      </c>
      <c r="Q5548" s="68">
        <v>5</v>
      </c>
      <c r="R5548" s="68" t="str" cm="1">
        <f t="array" ref="R5548">_xlfn.SWITCH(ROUND(Q5548,0),5,"Excellent",4,"Good",3,"Ok","Bad")</f>
        <v>Excellent</v>
      </c>
      <c r="S5548" s="17">
        <v>18</v>
      </c>
      <c r="T5548" s="17" t="str">
        <f t="shared" si="346"/>
        <v>No</v>
      </c>
      <c r="U5548" s="82">
        <v>43799</v>
      </c>
      <c r="V5548" s="82">
        <v>43900</v>
      </c>
      <c r="W5548" s="17">
        <v>44</v>
      </c>
      <c r="X5548" s="17" t="str">
        <f t="shared" si="347"/>
        <v>Active</v>
      </c>
      <c r="Y5548" s="17" t="s">
        <v>15615</v>
      </c>
      <c r="Z5548" s="17"/>
    </row>
    <row r="5549" spans="1:26" x14ac:dyDescent="0.25">
      <c r="A5549">
        <v>5548</v>
      </c>
      <c r="B5549" s="17" t="s">
        <v>14556</v>
      </c>
      <c r="C5549" s="17">
        <v>3926</v>
      </c>
      <c r="D5549" s="17" t="str">
        <f>INDEX(Hosts!$A:$O,MATCH(Places!$C5549,Hosts!$A:$A,0),MATCH(Places!D$1,Hosts!$1:$1,0))</f>
        <v>Within a few hours</v>
      </c>
      <c r="E5549" s="87">
        <f>INDEX(Hosts!$A:$O,MATCH(Places!$C5549,Hosts!$A:$A,0),MATCH(Places!E$1,Hosts!$1:$1,0))</f>
        <v>1</v>
      </c>
      <c r="F5549" s="87">
        <f>INDEX(Hosts!$A:$O,MATCH(Places!$C5549,Hosts!$A:$A,0),MATCH(Places!F$1,Hosts!$1:$1,0))</f>
        <v>0.93</v>
      </c>
      <c r="G5549" s="17" t="str">
        <f>INDEX(Hosts!$A:$O,MATCH(Places!$C5549,Hosts!$A:$A,0),MATCH(Places!G$1,Hosts!$1:$1,0))</f>
        <v>Yes</v>
      </c>
      <c r="H5549" s="17">
        <v>20</v>
      </c>
      <c r="I5549" s="17" t="str">
        <f>INDEX(Neighborhoods!$A:$C,MATCH(Places!$H5549,Neighborhoods!$A:$A,0),MATCH(Places!I$1,Neighborhoods!$1:$1,0))</f>
        <v>Manhattan</v>
      </c>
      <c r="J5549" s="17" t="str">
        <f>INDEX(Neighborhoods!$A:$C,MATCH(Places!$H5549,Neighborhoods!$A:$A,0),MATCH(Places!J$1,Neighborhoods!$1:$1,0))</f>
        <v>Upper West Side</v>
      </c>
      <c r="K5549" s="17" t="s">
        <v>1</v>
      </c>
      <c r="L5549" s="17" t="str">
        <f t="shared" si="344"/>
        <v>Yes</v>
      </c>
      <c r="M5549" s="17">
        <v>2</v>
      </c>
      <c r="N5549" s="17" t="str" cm="1">
        <f t="array" ref="N5549">_xlfn.IFS(M5549&lt;=2,"Small",M5549&lt;=5,"Medium",M5549&gt;5,"Large")</f>
        <v>Small</v>
      </c>
      <c r="O5549" s="65">
        <v>53</v>
      </c>
      <c r="P5549" s="87">
        <f t="shared" si="345"/>
        <v>0.03</v>
      </c>
      <c r="Q5549" s="68">
        <v>5</v>
      </c>
      <c r="R5549" s="68" t="str" cm="1">
        <f t="array" ref="R5549">_xlfn.SWITCH(ROUND(Q5549,0),5,"Excellent",4,"Good",3,"Ok","Bad")</f>
        <v>Excellent</v>
      </c>
      <c r="S5549" s="17">
        <v>4</v>
      </c>
      <c r="T5549" s="17" t="str">
        <f t="shared" si="346"/>
        <v>No</v>
      </c>
      <c r="U5549" s="82">
        <v>43831</v>
      </c>
      <c r="V5549" s="82">
        <v>43916</v>
      </c>
      <c r="W5549" s="17">
        <v>4</v>
      </c>
      <c r="X5549" s="17" t="str">
        <f t="shared" si="347"/>
        <v>Active</v>
      </c>
      <c r="Y5549" s="17" t="s">
        <v>15616</v>
      </c>
      <c r="Z5549" s="17"/>
    </row>
    <row r="5550" spans="1:26" x14ac:dyDescent="0.25">
      <c r="A5550">
        <v>5549</v>
      </c>
      <c r="B5550" s="17" t="s">
        <v>13721</v>
      </c>
      <c r="C5550" s="17">
        <v>3847</v>
      </c>
      <c r="D5550" s="17" t="str">
        <f>INDEX(Hosts!$A:$O,MATCH(Places!$C5550,Hosts!$A:$A,0),MATCH(Places!D$1,Hosts!$1:$1,0))</f>
        <v>Within a few hours</v>
      </c>
      <c r="E5550" s="87">
        <f>INDEX(Hosts!$A:$O,MATCH(Places!$C5550,Hosts!$A:$A,0),MATCH(Places!E$1,Hosts!$1:$1,0))</f>
        <v>1</v>
      </c>
      <c r="F5550" s="87">
        <f>INDEX(Hosts!$A:$O,MATCH(Places!$C5550,Hosts!$A:$A,0),MATCH(Places!F$1,Hosts!$1:$1,0))</f>
        <v>0.96</v>
      </c>
      <c r="G5550" s="17" t="str">
        <f>INDEX(Hosts!$A:$O,MATCH(Places!$C5550,Hosts!$A:$A,0),MATCH(Places!G$1,Hosts!$1:$1,0))</f>
        <v>No</v>
      </c>
      <c r="H5550" s="17">
        <v>20</v>
      </c>
      <c r="I5550" s="17" t="str">
        <f>INDEX(Neighborhoods!$A:$C,MATCH(Places!$H5550,Neighborhoods!$A:$A,0),MATCH(Places!I$1,Neighborhoods!$1:$1,0))</f>
        <v>Manhattan</v>
      </c>
      <c r="J5550" s="17" t="str">
        <f>INDEX(Neighborhoods!$A:$C,MATCH(Places!$H5550,Neighborhoods!$A:$A,0),MATCH(Places!J$1,Neighborhoods!$1:$1,0))</f>
        <v>Upper West Side</v>
      </c>
      <c r="K5550" s="17" t="s">
        <v>11822</v>
      </c>
      <c r="L5550" s="17" t="str">
        <f t="shared" si="344"/>
        <v>No</v>
      </c>
      <c r="M5550" s="17">
        <v>2</v>
      </c>
      <c r="N5550" s="17" t="str" cm="1">
        <f t="array" ref="N5550">_xlfn.IFS(M5550&lt;=2,"Small",M5550&lt;=5,"Medium",M5550&gt;5,"Large")</f>
        <v>Small</v>
      </c>
      <c r="O5550" s="65">
        <v>314</v>
      </c>
      <c r="P5550" s="87">
        <f t="shared" si="345"/>
        <v>0.04</v>
      </c>
      <c r="Q5550" s="68">
        <v>5</v>
      </c>
      <c r="R5550" s="68" t="str" cm="1">
        <f t="array" ref="R5550">_xlfn.SWITCH(ROUND(Q5550,0),5,"Excellent",4,"Good",3,"Ok","Bad")</f>
        <v>Excellent</v>
      </c>
      <c r="S5550" s="17">
        <v>3</v>
      </c>
      <c r="T5550" s="17" t="str">
        <f t="shared" si="346"/>
        <v>No</v>
      </c>
      <c r="U5550" s="82">
        <v>43831</v>
      </c>
      <c r="V5550" s="82">
        <v>44031</v>
      </c>
      <c r="W5550" s="17">
        <v>177</v>
      </c>
      <c r="X5550" s="17" t="str">
        <f t="shared" si="347"/>
        <v>Active</v>
      </c>
      <c r="Y5550" s="17" t="s">
        <v>15615</v>
      </c>
      <c r="Z5550" s="17"/>
    </row>
    <row r="5551" spans="1:26" x14ac:dyDescent="0.25">
      <c r="A5551">
        <v>5550</v>
      </c>
      <c r="B5551" s="17" t="s">
        <v>13230</v>
      </c>
      <c r="C5551" s="17">
        <v>3809</v>
      </c>
      <c r="D5551" s="17" t="str">
        <f>INDEX(Hosts!$A:$O,MATCH(Places!$C5551,Hosts!$A:$A,0),MATCH(Places!D$1,Hosts!$1:$1,0))</f>
        <v>Within an hour</v>
      </c>
      <c r="E5551" s="87">
        <f>INDEX(Hosts!$A:$O,MATCH(Places!$C5551,Hosts!$A:$A,0),MATCH(Places!E$1,Hosts!$1:$1,0))</f>
        <v>1</v>
      </c>
      <c r="F5551" s="87">
        <f>INDEX(Hosts!$A:$O,MATCH(Places!$C5551,Hosts!$A:$A,0),MATCH(Places!F$1,Hosts!$1:$1,0))</f>
        <v>1</v>
      </c>
      <c r="G5551" s="17" t="str">
        <f>INDEX(Hosts!$A:$O,MATCH(Places!$C5551,Hosts!$A:$A,0),MATCH(Places!G$1,Hosts!$1:$1,0))</f>
        <v>No</v>
      </c>
      <c r="H5551" s="17">
        <v>12</v>
      </c>
      <c r="I5551" s="17" t="str">
        <f>INDEX(Neighborhoods!$A:$C,MATCH(Places!$H5551,Neighborhoods!$A:$A,0),MATCH(Places!I$1,Neighborhoods!$1:$1,0))</f>
        <v>Brooklyn</v>
      </c>
      <c r="J5551" s="17" t="str">
        <f>INDEX(Neighborhoods!$A:$C,MATCH(Places!$H5551,Neighborhoods!$A:$A,0),MATCH(Places!J$1,Neighborhoods!$1:$1,0))</f>
        <v>Williamsburg</v>
      </c>
      <c r="K5551" s="17" t="s">
        <v>11822</v>
      </c>
      <c r="L5551" s="17" t="str">
        <f t="shared" si="344"/>
        <v>No</v>
      </c>
      <c r="M5551" s="17">
        <v>4</v>
      </c>
      <c r="N5551" s="17" t="str" cm="1">
        <f t="array" ref="N5551">_xlfn.IFS(M5551&lt;=2,"Small",M5551&lt;=5,"Medium",M5551&gt;5,"Large")</f>
        <v>Medium</v>
      </c>
      <c r="O5551" s="65">
        <v>105</v>
      </c>
      <c r="P5551" s="87">
        <f t="shared" si="345"/>
        <v>0.03</v>
      </c>
      <c r="Q5551" s="68">
        <v>5</v>
      </c>
      <c r="R5551" s="68" t="str" cm="1">
        <f t="array" ref="R5551">_xlfn.SWITCH(ROUND(Q5551,0),5,"Excellent",4,"Good",3,"Ok","Bad")</f>
        <v>Excellent</v>
      </c>
      <c r="S5551" s="17">
        <v>9</v>
      </c>
      <c r="T5551" s="17" t="str">
        <f t="shared" si="346"/>
        <v>No</v>
      </c>
      <c r="U5551" s="82">
        <v>43826</v>
      </c>
      <c r="V5551" s="82">
        <v>44043</v>
      </c>
      <c r="W5551" s="17">
        <v>0</v>
      </c>
      <c r="X5551" s="17" t="str">
        <f t="shared" si="347"/>
        <v>Inactive</v>
      </c>
      <c r="Y5551" s="17" t="s">
        <v>15616</v>
      </c>
      <c r="Z5551" s="17"/>
    </row>
    <row r="5552" spans="1:26" x14ac:dyDescent="0.25">
      <c r="A5552">
        <v>5551</v>
      </c>
      <c r="B5552" s="17" t="s">
        <v>14078</v>
      </c>
      <c r="C5552" s="17">
        <v>2651</v>
      </c>
      <c r="D5552" s="17" t="str">
        <f>INDEX(Hosts!$A:$O,MATCH(Places!$C5552,Hosts!$A:$A,0),MATCH(Places!D$1,Hosts!$1:$1,0))</f>
        <v>Within an hour</v>
      </c>
      <c r="E5552" s="87">
        <f>INDEX(Hosts!$A:$O,MATCH(Places!$C5552,Hosts!$A:$A,0),MATCH(Places!E$1,Hosts!$1:$1,0))</f>
        <v>1</v>
      </c>
      <c r="F5552" s="87">
        <f>INDEX(Hosts!$A:$O,MATCH(Places!$C5552,Hosts!$A:$A,0),MATCH(Places!F$1,Hosts!$1:$1,0))</f>
        <v>1</v>
      </c>
      <c r="G5552" s="17" t="str">
        <f>INDEX(Hosts!$A:$O,MATCH(Places!$C5552,Hosts!$A:$A,0),MATCH(Places!G$1,Hosts!$1:$1,0))</f>
        <v>Yes</v>
      </c>
      <c r="H5552" s="17">
        <v>16</v>
      </c>
      <c r="I5552" s="17" t="str">
        <f>INDEX(Neighborhoods!$A:$C,MATCH(Places!$H5552,Neighborhoods!$A:$A,0),MATCH(Places!I$1,Neighborhoods!$1:$1,0))</f>
        <v>Manhattan</v>
      </c>
      <c r="J5552" s="17" t="str">
        <f>INDEX(Neighborhoods!$A:$C,MATCH(Places!$H5552,Neighborhoods!$A:$A,0),MATCH(Places!J$1,Neighborhoods!$1:$1,0))</f>
        <v>Harlem</v>
      </c>
      <c r="K5552" s="17" t="s">
        <v>11822</v>
      </c>
      <c r="L5552" s="17" t="str">
        <f t="shared" si="344"/>
        <v>No</v>
      </c>
      <c r="M5552" s="17">
        <v>4</v>
      </c>
      <c r="N5552" s="17" t="str" cm="1">
        <f t="array" ref="N5552">_xlfn.IFS(M5552&lt;=2,"Small",M5552&lt;=5,"Medium",M5552&gt;5,"Large")</f>
        <v>Medium</v>
      </c>
      <c r="O5552" s="65">
        <v>140</v>
      </c>
      <c r="P5552" s="87">
        <f t="shared" si="345"/>
        <v>0.03</v>
      </c>
      <c r="Q5552" s="68">
        <v>4.8600000000000003</v>
      </c>
      <c r="R5552" s="68" t="str" cm="1">
        <f t="array" ref="R5552">_xlfn.SWITCH(ROUND(Q5552,0),5,"Excellent",4,"Good",3,"Ok","Bad")</f>
        <v>Excellent</v>
      </c>
      <c r="S5552" s="17">
        <v>7</v>
      </c>
      <c r="T5552" s="17" t="str">
        <f t="shared" si="346"/>
        <v>No</v>
      </c>
      <c r="U5552" s="82">
        <v>43801</v>
      </c>
      <c r="V5552" s="82">
        <v>44038</v>
      </c>
      <c r="W5552" s="17">
        <v>70</v>
      </c>
      <c r="X5552" s="17" t="str">
        <f t="shared" si="347"/>
        <v>Active</v>
      </c>
      <c r="Y5552" s="17" t="s">
        <v>15615</v>
      </c>
      <c r="Z5552" s="17"/>
    </row>
    <row r="5553" spans="1:26" x14ac:dyDescent="0.25">
      <c r="A5553">
        <v>5552</v>
      </c>
      <c r="B5553" s="17" t="s">
        <v>13284</v>
      </c>
      <c r="C5553" s="17">
        <v>4034</v>
      </c>
      <c r="D5553" s="17" t="str">
        <f>INDEX(Hosts!$A:$O,MATCH(Places!$C5553,Hosts!$A:$A,0),MATCH(Places!D$1,Hosts!$1:$1,0))</f>
        <v>Within an hour</v>
      </c>
      <c r="E5553" s="87">
        <f>INDEX(Hosts!$A:$O,MATCH(Places!$C5553,Hosts!$A:$A,0),MATCH(Places!E$1,Hosts!$1:$1,0))</f>
        <v>1</v>
      </c>
      <c r="F5553" s="87">
        <f>INDEX(Hosts!$A:$O,MATCH(Places!$C5553,Hosts!$A:$A,0),MATCH(Places!F$1,Hosts!$1:$1,0))</f>
        <v>1</v>
      </c>
      <c r="G5553" s="17" t="str">
        <f>INDEX(Hosts!$A:$O,MATCH(Places!$C5553,Hosts!$A:$A,0),MATCH(Places!G$1,Hosts!$1:$1,0))</f>
        <v>No</v>
      </c>
      <c r="H5553" s="17">
        <v>18</v>
      </c>
      <c r="I5553" s="17" t="str">
        <f>INDEX(Neighborhoods!$A:$C,MATCH(Places!$H5553,Neighborhoods!$A:$A,0),MATCH(Places!I$1,Neighborhoods!$1:$1,0))</f>
        <v>Manhattan</v>
      </c>
      <c r="J5553" s="17" t="str">
        <f>INDEX(Neighborhoods!$A:$C,MATCH(Places!$H5553,Neighborhoods!$A:$A,0),MATCH(Places!J$1,Neighborhoods!$1:$1,0))</f>
        <v>Midtown</v>
      </c>
      <c r="K5553" s="17" t="s">
        <v>11822</v>
      </c>
      <c r="L5553" s="17" t="str">
        <f t="shared" si="344"/>
        <v>No</v>
      </c>
      <c r="M5553" s="17">
        <v>6</v>
      </c>
      <c r="N5553" s="17" t="str" cm="1">
        <f t="array" ref="N5553">_xlfn.IFS(M5553&lt;=2,"Small",M5553&lt;=5,"Medium",M5553&gt;5,"Large")</f>
        <v>Large</v>
      </c>
      <c r="O5553" s="65">
        <v>250</v>
      </c>
      <c r="P5553" s="87">
        <f t="shared" si="345"/>
        <v>0.04</v>
      </c>
      <c r="Q5553" s="68">
        <v>4.71</v>
      </c>
      <c r="R5553" s="68" t="str" cm="1">
        <f t="array" ref="R5553">_xlfn.SWITCH(ROUND(Q5553,0),5,"Excellent",4,"Good",3,"Ok","Bad")</f>
        <v>Excellent</v>
      </c>
      <c r="S5553" s="17">
        <v>14</v>
      </c>
      <c r="T5553" s="17" t="str">
        <f t="shared" si="346"/>
        <v>No</v>
      </c>
      <c r="U5553" s="82">
        <v>43812</v>
      </c>
      <c r="V5553" s="82">
        <v>43907</v>
      </c>
      <c r="W5553" s="17">
        <v>169</v>
      </c>
      <c r="X5553" s="17" t="str">
        <f t="shared" si="347"/>
        <v>Active</v>
      </c>
      <c r="Y5553" s="17" t="s">
        <v>15616</v>
      </c>
      <c r="Z5553" s="17"/>
    </row>
    <row r="5554" spans="1:26" x14ac:dyDescent="0.25">
      <c r="A5554">
        <v>5553</v>
      </c>
      <c r="B5554" s="17" t="s">
        <v>14153</v>
      </c>
      <c r="C5554" s="17">
        <v>2853</v>
      </c>
      <c r="D5554" s="17" t="str">
        <f>INDEX(Hosts!$A:$O,MATCH(Places!$C5554,Hosts!$A:$A,0),MATCH(Places!D$1,Hosts!$1:$1,0))</f>
        <v>Within an hour</v>
      </c>
      <c r="E5554" s="87">
        <f>INDEX(Hosts!$A:$O,MATCH(Places!$C5554,Hosts!$A:$A,0),MATCH(Places!E$1,Hosts!$1:$1,0))</f>
        <v>1</v>
      </c>
      <c r="F5554" s="87">
        <f>INDEX(Hosts!$A:$O,MATCH(Places!$C5554,Hosts!$A:$A,0),MATCH(Places!F$1,Hosts!$1:$1,0))</f>
        <v>1</v>
      </c>
      <c r="G5554" s="17" t="str">
        <f>INDEX(Hosts!$A:$O,MATCH(Places!$C5554,Hosts!$A:$A,0),MATCH(Places!G$1,Hosts!$1:$1,0))</f>
        <v>No</v>
      </c>
      <c r="H5554" s="17">
        <v>13</v>
      </c>
      <c r="I5554" s="17" t="str">
        <f>INDEX(Neighborhoods!$A:$C,MATCH(Places!$H5554,Neighborhoods!$A:$A,0),MATCH(Places!I$1,Neighborhoods!$1:$1,0))</f>
        <v>Manhattan</v>
      </c>
      <c r="J5554" s="17" t="str">
        <f>INDEX(Neighborhoods!$A:$C,MATCH(Places!$H5554,Neighborhoods!$A:$A,0),MATCH(Places!J$1,Neighborhoods!$1:$1,0))</f>
        <v>Chelsea</v>
      </c>
      <c r="K5554" s="17" t="s">
        <v>11822</v>
      </c>
      <c r="L5554" s="17" t="str">
        <f t="shared" si="344"/>
        <v>No</v>
      </c>
      <c r="M5554" s="17">
        <v>6</v>
      </c>
      <c r="N5554" s="17" t="str" cm="1">
        <f t="array" ref="N5554">_xlfn.IFS(M5554&lt;=2,"Small",M5554&lt;=5,"Medium",M5554&gt;5,"Large")</f>
        <v>Large</v>
      </c>
      <c r="O5554" s="65">
        <v>106</v>
      </c>
      <c r="P5554" s="87">
        <f t="shared" si="345"/>
        <v>0.03</v>
      </c>
      <c r="Q5554" s="68">
        <v>5</v>
      </c>
      <c r="R5554" s="68" t="str" cm="1">
        <f t="array" ref="R5554">_xlfn.SWITCH(ROUND(Q5554,0),5,"Excellent",4,"Good",3,"Ok","Bad")</f>
        <v>Excellent</v>
      </c>
      <c r="S5554" s="17">
        <v>9</v>
      </c>
      <c r="T5554" s="17" t="str">
        <f t="shared" si="346"/>
        <v>No</v>
      </c>
      <c r="U5554" s="82">
        <v>43870</v>
      </c>
      <c r="V5554" s="82">
        <v>43981</v>
      </c>
      <c r="W5554" s="17">
        <v>260</v>
      </c>
      <c r="X5554" s="17" t="str">
        <f t="shared" si="347"/>
        <v>Active</v>
      </c>
      <c r="Y5554" s="17" t="s">
        <v>15616</v>
      </c>
      <c r="Z5554" s="17"/>
    </row>
    <row r="5555" spans="1:26" x14ac:dyDescent="0.25">
      <c r="A5555">
        <v>5554</v>
      </c>
      <c r="B5555" s="17" t="s">
        <v>14416</v>
      </c>
      <c r="C5555" s="17">
        <v>2744</v>
      </c>
      <c r="D5555" s="17" t="str">
        <f>INDEX(Hosts!$A:$O,MATCH(Places!$C5555,Hosts!$A:$A,0),MATCH(Places!D$1,Hosts!$1:$1,0))</f>
        <v>Within an hour</v>
      </c>
      <c r="E5555" s="87">
        <f>INDEX(Hosts!$A:$O,MATCH(Places!$C5555,Hosts!$A:$A,0),MATCH(Places!E$1,Hosts!$1:$1,0))</f>
        <v>1</v>
      </c>
      <c r="F5555" s="87">
        <f>INDEX(Hosts!$A:$O,MATCH(Places!$C5555,Hosts!$A:$A,0),MATCH(Places!F$1,Hosts!$1:$1,0))</f>
        <v>1</v>
      </c>
      <c r="G5555" s="17" t="str">
        <f>INDEX(Hosts!$A:$O,MATCH(Places!$C5555,Hosts!$A:$A,0),MATCH(Places!G$1,Hosts!$1:$1,0))</f>
        <v>No</v>
      </c>
      <c r="H5555" s="17">
        <v>12</v>
      </c>
      <c r="I5555" s="17" t="str">
        <f>INDEX(Neighborhoods!$A:$C,MATCH(Places!$H5555,Neighborhoods!$A:$A,0),MATCH(Places!I$1,Neighborhoods!$1:$1,0))</f>
        <v>Brooklyn</v>
      </c>
      <c r="J5555" s="17" t="str">
        <f>INDEX(Neighborhoods!$A:$C,MATCH(Places!$H5555,Neighborhoods!$A:$A,0),MATCH(Places!J$1,Neighborhoods!$1:$1,0))</f>
        <v>Williamsburg</v>
      </c>
      <c r="K5555" s="17" t="s">
        <v>1</v>
      </c>
      <c r="L5555" s="17" t="str">
        <f t="shared" si="344"/>
        <v>Yes</v>
      </c>
      <c r="M5555" s="17">
        <v>1</v>
      </c>
      <c r="N5555" s="17" t="str" cm="1">
        <f t="array" ref="N5555">_xlfn.IFS(M5555&lt;=2,"Small",M5555&lt;=5,"Medium",M5555&gt;5,"Large")</f>
        <v>Small</v>
      </c>
      <c r="O5555" s="65">
        <v>69</v>
      </c>
      <c r="P5555" s="87">
        <f t="shared" si="345"/>
        <v>0.03</v>
      </c>
      <c r="Q5555" s="68">
        <v>5</v>
      </c>
      <c r="R5555" s="68" t="str" cm="1">
        <f t="array" ref="R5555">_xlfn.SWITCH(ROUND(Q5555,0),5,"Excellent",4,"Good",3,"Ok","Bad")</f>
        <v>Excellent</v>
      </c>
      <c r="S5555" s="17">
        <v>3</v>
      </c>
      <c r="T5555" s="17" t="str">
        <f t="shared" si="346"/>
        <v>No</v>
      </c>
      <c r="U5555" s="82">
        <v>43820</v>
      </c>
      <c r="V5555" s="82">
        <v>44055</v>
      </c>
      <c r="W5555" s="17">
        <v>35</v>
      </c>
      <c r="X5555" s="17" t="str">
        <f t="shared" si="347"/>
        <v>Active</v>
      </c>
      <c r="Y5555" s="17" t="s">
        <v>15616</v>
      </c>
      <c r="Z5555" s="17"/>
    </row>
    <row r="5556" spans="1:26" x14ac:dyDescent="0.25">
      <c r="A5556">
        <v>5555</v>
      </c>
      <c r="B5556" s="17" t="s">
        <v>13739</v>
      </c>
      <c r="C5556" s="17">
        <v>4061</v>
      </c>
      <c r="D5556" s="17" t="str">
        <f>INDEX(Hosts!$A:$O,MATCH(Places!$C5556,Hosts!$A:$A,0),MATCH(Places!D$1,Hosts!$1:$1,0))</f>
        <v>Within an hour</v>
      </c>
      <c r="E5556" s="87">
        <f>INDEX(Hosts!$A:$O,MATCH(Places!$C5556,Hosts!$A:$A,0),MATCH(Places!E$1,Hosts!$1:$1,0))</f>
        <v>1</v>
      </c>
      <c r="F5556" s="87">
        <f>INDEX(Hosts!$A:$O,MATCH(Places!$C5556,Hosts!$A:$A,0),MATCH(Places!F$1,Hosts!$1:$1,0))</f>
        <v>0.99</v>
      </c>
      <c r="G5556" s="17" t="str">
        <f>INDEX(Hosts!$A:$O,MATCH(Places!$C5556,Hosts!$A:$A,0),MATCH(Places!G$1,Hosts!$1:$1,0))</f>
        <v>No</v>
      </c>
      <c r="H5556" s="17">
        <v>7</v>
      </c>
      <c r="I5556" s="17" t="str">
        <f>INDEX(Neighborhoods!$A:$C,MATCH(Places!$H5556,Neighborhoods!$A:$A,0),MATCH(Places!I$1,Neighborhoods!$1:$1,0))</f>
        <v>Brooklyn</v>
      </c>
      <c r="J5556" s="17" t="str">
        <f>INDEX(Neighborhoods!$A:$C,MATCH(Places!$H5556,Neighborhoods!$A:$A,0),MATCH(Places!J$1,Neighborhoods!$1:$1,0))</f>
        <v>Bedford-Stuyvesant</v>
      </c>
      <c r="K5556" s="17" t="s">
        <v>1</v>
      </c>
      <c r="L5556" s="17" t="str">
        <f t="shared" si="344"/>
        <v>Yes</v>
      </c>
      <c r="M5556" s="17">
        <v>3</v>
      </c>
      <c r="N5556" s="17" t="str" cm="1">
        <f t="array" ref="N5556">_xlfn.IFS(M5556&lt;=2,"Small",M5556&lt;=5,"Medium",M5556&gt;5,"Large")</f>
        <v>Medium</v>
      </c>
      <c r="O5556" s="65">
        <v>41</v>
      </c>
      <c r="P5556" s="87">
        <f t="shared" si="345"/>
        <v>0.03</v>
      </c>
      <c r="Q5556" s="68">
        <v>4.67</v>
      </c>
      <c r="R5556" s="68" t="str" cm="1">
        <f t="array" ref="R5556">_xlfn.SWITCH(ROUND(Q5556,0),5,"Excellent",4,"Good",3,"Ok","Bad")</f>
        <v>Excellent</v>
      </c>
      <c r="S5556" s="17">
        <v>18</v>
      </c>
      <c r="T5556" s="17" t="str">
        <f t="shared" si="346"/>
        <v>No</v>
      </c>
      <c r="U5556" s="82">
        <v>43792</v>
      </c>
      <c r="V5556" s="82">
        <v>43870</v>
      </c>
      <c r="W5556" s="17">
        <v>0</v>
      </c>
      <c r="X5556" s="17" t="str">
        <f t="shared" si="347"/>
        <v>Inactive</v>
      </c>
      <c r="Y5556" s="17" t="s">
        <v>15616</v>
      </c>
      <c r="Z5556" s="17"/>
    </row>
    <row r="5557" spans="1:26" x14ac:dyDescent="0.25">
      <c r="A5557">
        <v>5556</v>
      </c>
      <c r="B5557" s="17" t="s">
        <v>15377</v>
      </c>
      <c r="C5557" s="17">
        <v>4054</v>
      </c>
      <c r="D5557" s="17" t="str">
        <f>INDEX(Hosts!$A:$O,MATCH(Places!$C5557,Hosts!$A:$A,0),MATCH(Places!D$1,Hosts!$1:$1,0))</f>
        <v>A few days or more</v>
      </c>
      <c r="E5557" s="87">
        <f>INDEX(Hosts!$A:$O,MATCH(Places!$C5557,Hosts!$A:$A,0),MATCH(Places!E$1,Hosts!$1:$1,0))</f>
        <v>0.25</v>
      </c>
      <c r="F5557" s="87">
        <f>INDEX(Hosts!$A:$O,MATCH(Places!$C5557,Hosts!$A:$A,0),MATCH(Places!F$1,Hosts!$1:$1,0))</f>
        <v>0.84</v>
      </c>
      <c r="G5557" s="17" t="str">
        <f>INDEX(Hosts!$A:$O,MATCH(Places!$C5557,Hosts!$A:$A,0),MATCH(Places!G$1,Hosts!$1:$1,0))</f>
        <v>No</v>
      </c>
      <c r="H5557" s="17">
        <v>7</v>
      </c>
      <c r="I5557" s="17" t="str">
        <f>INDEX(Neighborhoods!$A:$C,MATCH(Places!$H5557,Neighborhoods!$A:$A,0),MATCH(Places!I$1,Neighborhoods!$1:$1,0))</f>
        <v>Brooklyn</v>
      </c>
      <c r="J5557" s="17" t="str">
        <f>INDEX(Neighborhoods!$A:$C,MATCH(Places!$H5557,Neighborhoods!$A:$A,0),MATCH(Places!J$1,Neighborhoods!$1:$1,0))</f>
        <v>Bedford-Stuyvesant</v>
      </c>
      <c r="K5557" s="17" t="s">
        <v>1</v>
      </c>
      <c r="L5557" s="17" t="str">
        <f t="shared" si="344"/>
        <v>Yes</v>
      </c>
      <c r="M5557" s="17">
        <v>4</v>
      </c>
      <c r="N5557" s="17" t="str" cm="1">
        <f t="array" ref="N5557">_xlfn.IFS(M5557&lt;=2,"Small",M5557&lt;=5,"Medium",M5557&gt;5,"Large")</f>
        <v>Medium</v>
      </c>
      <c r="O5557" s="65">
        <v>90</v>
      </c>
      <c r="P5557" s="87">
        <f t="shared" si="345"/>
        <v>0.03</v>
      </c>
      <c r="Q5557" s="68">
        <v>3.67</v>
      </c>
      <c r="R5557" s="68" t="str" cm="1">
        <f t="array" ref="R5557">_xlfn.SWITCH(ROUND(Q5557,0),5,"Excellent",4,"Good",3,"Ok","Bad")</f>
        <v>Good</v>
      </c>
      <c r="S5557" s="17">
        <v>3</v>
      </c>
      <c r="T5557" s="17" t="str">
        <f t="shared" si="346"/>
        <v>No</v>
      </c>
      <c r="U5557" s="82">
        <v>44004</v>
      </c>
      <c r="V5557" s="82">
        <v>44044</v>
      </c>
      <c r="W5557" s="17">
        <v>77</v>
      </c>
      <c r="X5557" s="17" t="str">
        <f t="shared" si="347"/>
        <v>Active</v>
      </c>
      <c r="Y5557" s="17" t="s">
        <v>15615</v>
      </c>
      <c r="Z5557" s="17"/>
    </row>
    <row r="5558" spans="1:26" x14ac:dyDescent="0.25">
      <c r="A5558">
        <v>5557</v>
      </c>
      <c r="B5558" s="17" t="s">
        <v>13643</v>
      </c>
      <c r="C5558" s="17">
        <v>1546</v>
      </c>
      <c r="D5558" s="17" t="str">
        <f>INDEX(Hosts!$A:$O,MATCH(Places!$C5558,Hosts!$A:$A,0),MATCH(Places!D$1,Hosts!$1:$1,0))</f>
        <v>Within an hour</v>
      </c>
      <c r="E5558" s="87">
        <f>INDEX(Hosts!$A:$O,MATCH(Places!$C5558,Hosts!$A:$A,0),MATCH(Places!E$1,Hosts!$1:$1,0))</f>
        <v>1</v>
      </c>
      <c r="F5558" s="87">
        <f>INDEX(Hosts!$A:$O,MATCH(Places!$C5558,Hosts!$A:$A,0),MATCH(Places!F$1,Hosts!$1:$1,0))</f>
        <v>0.93</v>
      </c>
      <c r="G5558" s="17" t="str">
        <f>INDEX(Hosts!$A:$O,MATCH(Places!$C5558,Hosts!$A:$A,0),MATCH(Places!G$1,Hosts!$1:$1,0))</f>
        <v>Yes</v>
      </c>
      <c r="H5558" s="17">
        <v>17</v>
      </c>
      <c r="I5558" s="17" t="str">
        <f>INDEX(Neighborhoods!$A:$C,MATCH(Places!$H5558,Neighborhoods!$A:$A,0),MATCH(Places!I$1,Neighborhoods!$1:$1,0))</f>
        <v>Manhattan</v>
      </c>
      <c r="J5558" s="17" t="str">
        <f>INDEX(Neighborhoods!$A:$C,MATCH(Places!$H5558,Neighborhoods!$A:$A,0),MATCH(Places!J$1,Neighborhoods!$1:$1,0))</f>
        <v>Hell's Kitchen</v>
      </c>
      <c r="K5558" s="17" t="s">
        <v>1</v>
      </c>
      <c r="L5558" s="17" t="str">
        <f t="shared" si="344"/>
        <v>Yes</v>
      </c>
      <c r="M5558" s="17">
        <v>2</v>
      </c>
      <c r="N5558" s="17" t="str" cm="1">
        <f t="array" ref="N5558">_xlfn.IFS(M5558&lt;=2,"Small",M5558&lt;=5,"Medium",M5558&gt;5,"Large")</f>
        <v>Small</v>
      </c>
      <c r="O5558" s="65">
        <v>57</v>
      </c>
      <c r="P5558" s="87">
        <f t="shared" si="345"/>
        <v>0.03</v>
      </c>
      <c r="Q5558" s="68">
        <v>5</v>
      </c>
      <c r="R5558" s="68" t="str" cm="1">
        <f t="array" ref="R5558">_xlfn.SWITCH(ROUND(Q5558,0),5,"Excellent",4,"Good",3,"Ok","Bad")</f>
        <v>Excellent</v>
      </c>
      <c r="S5558" s="17">
        <v>16</v>
      </c>
      <c r="T5558" s="17" t="str">
        <f t="shared" si="346"/>
        <v>No</v>
      </c>
      <c r="U5558" s="82">
        <v>43794</v>
      </c>
      <c r="V5558" s="82">
        <v>43905</v>
      </c>
      <c r="W5558" s="17">
        <v>0</v>
      </c>
      <c r="X5558" s="17" t="str">
        <f t="shared" si="347"/>
        <v>Inactive</v>
      </c>
      <c r="Y5558" s="17" t="s">
        <v>15615</v>
      </c>
      <c r="Z5558" s="17"/>
    </row>
    <row r="5559" spans="1:26" x14ac:dyDescent="0.25">
      <c r="A5559">
        <v>5558</v>
      </c>
      <c r="B5559" s="17" t="s">
        <v>14863</v>
      </c>
      <c r="C5559" s="17">
        <v>1546</v>
      </c>
      <c r="D5559" s="17" t="str">
        <f>INDEX(Hosts!$A:$O,MATCH(Places!$C5559,Hosts!$A:$A,0),MATCH(Places!D$1,Hosts!$1:$1,0))</f>
        <v>Within an hour</v>
      </c>
      <c r="E5559" s="87">
        <f>INDEX(Hosts!$A:$O,MATCH(Places!$C5559,Hosts!$A:$A,0),MATCH(Places!E$1,Hosts!$1:$1,0))</f>
        <v>1</v>
      </c>
      <c r="F5559" s="87">
        <f>INDEX(Hosts!$A:$O,MATCH(Places!$C5559,Hosts!$A:$A,0),MATCH(Places!F$1,Hosts!$1:$1,0))</f>
        <v>0.93</v>
      </c>
      <c r="G5559" s="17" t="str">
        <f>INDEX(Hosts!$A:$O,MATCH(Places!$C5559,Hosts!$A:$A,0),MATCH(Places!G$1,Hosts!$1:$1,0))</f>
        <v>Yes</v>
      </c>
      <c r="H5559" s="17">
        <v>17</v>
      </c>
      <c r="I5559" s="17" t="str">
        <f>INDEX(Neighborhoods!$A:$C,MATCH(Places!$H5559,Neighborhoods!$A:$A,0),MATCH(Places!I$1,Neighborhoods!$1:$1,0))</f>
        <v>Manhattan</v>
      </c>
      <c r="J5559" s="17" t="str">
        <f>INDEX(Neighborhoods!$A:$C,MATCH(Places!$H5559,Neighborhoods!$A:$A,0),MATCH(Places!J$1,Neighborhoods!$1:$1,0))</f>
        <v>Hell's Kitchen</v>
      </c>
      <c r="K5559" s="17" t="s">
        <v>1</v>
      </c>
      <c r="L5559" s="17" t="str">
        <f t="shared" si="344"/>
        <v>Yes</v>
      </c>
      <c r="M5559" s="17">
        <v>1</v>
      </c>
      <c r="N5559" s="17" t="str" cm="1">
        <f t="array" ref="N5559">_xlfn.IFS(M5559&lt;=2,"Small",M5559&lt;=5,"Medium",M5559&gt;5,"Large")</f>
        <v>Small</v>
      </c>
      <c r="O5559" s="65">
        <v>60</v>
      </c>
      <c r="P5559" s="87">
        <f t="shared" si="345"/>
        <v>0.03</v>
      </c>
      <c r="Q5559" s="68">
        <v>4.9000000000000004</v>
      </c>
      <c r="R5559" s="68" t="str" cm="1">
        <f t="array" ref="R5559">_xlfn.SWITCH(ROUND(Q5559,0),5,"Excellent",4,"Good",3,"Ok","Bad")</f>
        <v>Excellent</v>
      </c>
      <c r="S5559" s="17">
        <v>10</v>
      </c>
      <c r="T5559" s="17" t="str">
        <f t="shared" si="346"/>
        <v>No</v>
      </c>
      <c r="U5559" s="82">
        <v>43794</v>
      </c>
      <c r="V5559" s="82">
        <v>43905</v>
      </c>
      <c r="W5559" s="17">
        <v>0</v>
      </c>
      <c r="X5559" s="17" t="str">
        <f t="shared" si="347"/>
        <v>Inactive</v>
      </c>
      <c r="Y5559" s="17" t="s">
        <v>15615</v>
      </c>
      <c r="Z5559" s="17"/>
    </row>
    <row r="5560" spans="1:26" x14ac:dyDescent="0.25">
      <c r="A5560">
        <v>5559</v>
      </c>
      <c r="B5560" s="17" t="s">
        <v>14428</v>
      </c>
      <c r="C5560" s="17">
        <v>871</v>
      </c>
      <c r="D5560" s="17" t="str">
        <f>INDEX(Hosts!$A:$O,MATCH(Places!$C5560,Hosts!$A:$A,0),MATCH(Places!D$1,Hosts!$1:$1,0))</f>
        <v>Within a few hours</v>
      </c>
      <c r="E5560" s="87">
        <f>INDEX(Hosts!$A:$O,MATCH(Places!$C5560,Hosts!$A:$A,0),MATCH(Places!E$1,Hosts!$1:$1,0))</f>
        <v>0.84</v>
      </c>
      <c r="F5560" s="87">
        <f>INDEX(Hosts!$A:$O,MATCH(Places!$C5560,Hosts!$A:$A,0),MATCH(Places!F$1,Hosts!$1:$1,0))</f>
        <v>0.99</v>
      </c>
      <c r="G5560" s="17" t="str">
        <f>INDEX(Hosts!$A:$O,MATCH(Places!$C5560,Hosts!$A:$A,0),MATCH(Places!G$1,Hosts!$1:$1,0))</f>
        <v>Yes</v>
      </c>
      <c r="H5560" s="17">
        <v>13</v>
      </c>
      <c r="I5560" s="17" t="str">
        <f>INDEX(Neighborhoods!$A:$C,MATCH(Places!$H5560,Neighborhoods!$A:$A,0),MATCH(Places!I$1,Neighborhoods!$1:$1,0))</f>
        <v>Manhattan</v>
      </c>
      <c r="J5560" s="17" t="str">
        <f>INDEX(Neighborhoods!$A:$C,MATCH(Places!$H5560,Neighborhoods!$A:$A,0),MATCH(Places!J$1,Neighborhoods!$1:$1,0))</f>
        <v>Chelsea</v>
      </c>
      <c r="K5560" s="17" t="s">
        <v>11822</v>
      </c>
      <c r="L5560" s="17" t="str">
        <f t="shared" si="344"/>
        <v>No</v>
      </c>
      <c r="M5560" s="17">
        <v>3</v>
      </c>
      <c r="N5560" s="17" t="str" cm="1">
        <f t="array" ref="N5560">_xlfn.IFS(M5560&lt;=2,"Small",M5560&lt;=5,"Medium",M5560&gt;5,"Large")</f>
        <v>Medium</v>
      </c>
      <c r="O5560" s="65">
        <v>150</v>
      </c>
      <c r="P5560" s="87">
        <f t="shared" si="345"/>
        <v>0.03</v>
      </c>
      <c r="Q5560" s="68">
        <v>5</v>
      </c>
      <c r="R5560" s="68" t="str" cm="1">
        <f t="array" ref="R5560">_xlfn.SWITCH(ROUND(Q5560,0),5,"Excellent",4,"Good",3,"Ok","Bad")</f>
        <v>Excellent</v>
      </c>
      <c r="S5560" s="17">
        <v>3</v>
      </c>
      <c r="T5560" s="17" t="str">
        <f t="shared" si="346"/>
        <v>No</v>
      </c>
      <c r="U5560" s="82">
        <v>43867</v>
      </c>
      <c r="V5560" s="82">
        <v>43881</v>
      </c>
      <c r="W5560" s="17">
        <v>70</v>
      </c>
      <c r="X5560" s="17" t="str">
        <f t="shared" si="347"/>
        <v>Active</v>
      </c>
      <c r="Y5560" s="17" t="s">
        <v>15616</v>
      </c>
      <c r="Z5560" s="17"/>
    </row>
    <row r="5561" spans="1:26" x14ac:dyDescent="0.25">
      <c r="A5561">
        <v>5560</v>
      </c>
      <c r="B5561" s="17" t="s">
        <v>15468</v>
      </c>
      <c r="C5561" s="17">
        <v>1902</v>
      </c>
      <c r="D5561" s="17" t="str">
        <f>INDEX(Hosts!$A:$O,MATCH(Places!$C5561,Hosts!$A:$A,0),MATCH(Places!D$1,Hosts!$1:$1,0))</f>
        <v>Within an hour</v>
      </c>
      <c r="E5561" s="87">
        <f>INDEX(Hosts!$A:$O,MATCH(Places!$C5561,Hosts!$A:$A,0),MATCH(Places!E$1,Hosts!$1:$1,0))</f>
        <v>1</v>
      </c>
      <c r="F5561" s="87">
        <f>INDEX(Hosts!$A:$O,MATCH(Places!$C5561,Hosts!$A:$A,0),MATCH(Places!F$1,Hosts!$1:$1,0))</f>
        <v>0.97</v>
      </c>
      <c r="G5561" s="17" t="str">
        <f>INDEX(Hosts!$A:$O,MATCH(Places!$C5561,Hosts!$A:$A,0),MATCH(Places!G$1,Hosts!$1:$1,0))</f>
        <v>Yes</v>
      </c>
      <c r="H5561" s="17">
        <v>18</v>
      </c>
      <c r="I5561" s="17" t="str">
        <f>INDEX(Neighborhoods!$A:$C,MATCH(Places!$H5561,Neighborhoods!$A:$A,0),MATCH(Places!I$1,Neighborhoods!$1:$1,0))</f>
        <v>Manhattan</v>
      </c>
      <c r="J5561" s="17" t="str">
        <f>INDEX(Neighborhoods!$A:$C,MATCH(Places!$H5561,Neighborhoods!$A:$A,0),MATCH(Places!J$1,Neighborhoods!$1:$1,0))</f>
        <v>Midtown</v>
      </c>
      <c r="K5561" s="17" t="s">
        <v>1</v>
      </c>
      <c r="L5561" s="17" t="str">
        <f t="shared" si="344"/>
        <v>Yes</v>
      </c>
      <c r="M5561" s="17">
        <v>2</v>
      </c>
      <c r="N5561" s="17" t="str" cm="1">
        <f t="array" ref="N5561">_xlfn.IFS(M5561&lt;=2,"Small",M5561&lt;=5,"Medium",M5561&gt;5,"Large")</f>
        <v>Small</v>
      </c>
      <c r="O5561" s="65">
        <v>157</v>
      </c>
      <c r="P5561" s="87">
        <f t="shared" si="345"/>
        <v>0.03</v>
      </c>
      <c r="Q5561" s="68">
        <v>4.9000000000000004</v>
      </c>
      <c r="R5561" s="68" t="str" cm="1">
        <f t="array" ref="R5561">_xlfn.SWITCH(ROUND(Q5561,0),5,"Excellent",4,"Good",3,"Ok","Bad")</f>
        <v>Excellent</v>
      </c>
      <c r="S5561" s="17">
        <v>10</v>
      </c>
      <c r="T5561" s="17" t="str">
        <f t="shared" si="346"/>
        <v>No</v>
      </c>
      <c r="U5561" s="82">
        <v>43799</v>
      </c>
      <c r="V5561" s="82">
        <v>43877</v>
      </c>
      <c r="W5561" s="17">
        <v>40</v>
      </c>
      <c r="X5561" s="17" t="str">
        <f t="shared" si="347"/>
        <v>Active</v>
      </c>
      <c r="Y5561" s="17" t="s">
        <v>15616</v>
      </c>
      <c r="Z5561" s="17"/>
    </row>
    <row r="5562" spans="1:26" x14ac:dyDescent="0.25">
      <c r="A5562">
        <v>5561</v>
      </c>
      <c r="B5562" s="17" t="s">
        <v>14780</v>
      </c>
      <c r="C5562" s="17">
        <v>3979</v>
      </c>
      <c r="D5562" s="17" t="str">
        <f>INDEX(Hosts!$A:$O,MATCH(Places!$C5562,Hosts!$A:$A,0),MATCH(Places!D$1,Hosts!$1:$1,0))</f>
        <v>Within an hour</v>
      </c>
      <c r="E5562" s="87">
        <f>INDEX(Hosts!$A:$O,MATCH(Places!$C5562,Hosts!$A:$A,0),MATCH(Places!E$1,Hosts!$1:$1,0))</f>
        <v>1</v>
      </c>
      <c r="F5562" s="87">
        <f>INDEX(Hosts!$A:$O,MATCH(Places!$C5562,Hosts!$A:$A,0),MATCH(Places!F$1,Hosts!$1:$1,0))</f>
        <v>0.96</v>
      </c>
      <c r="G5562" s="17" t="str">
        <f>INDEX(Hosts!$A:$O,MATCH(Places!$C5562,Hosts!$A:$A,0),MATCH(Places!G$1,Hosts!$1:$1,0))</f>
        <v>No</v>
      </c>
      <c r="H5562" s="17">
        <v>7</v>
      </c>
      <c r="I5562" s="17" t="str">
        <f>INDEX(Neighborhoods!$A:$C,MATCH(Places!$H5562,Neighborhoods!$A:$A,0),MATCH(Places!I$1,Neighborhoods!$1:$1,0))</f>
        <v>Brooklyn</v>
      </c>
      <c r="J5562" s="17" t="str">
        <f>INDEX(Neighborhoods!$A:$C,MATCH(Places!$H5562,Neighborhoods!$A:$A,0),MATCH(Places!J$1,Neighborhoods!$1:$1,0))</f>
        <v>Bedford-Stuyvesant</v>
      </c>
      <c r="K5562" s="17" t="s">
        <v>1</v>
      </c>
      <c r="L5562" s="17" t="str">
        <f t="shared" si="344"/>
        <v>Yes</v>
      </c>
      <c r="M5562" s="17">
        <v>2</v>
      </c>
      <c r="N5562" s="17" t="str" cm="1">
        <f t="array" ref="N5562">_xlfn.IFS(M5562&lt;=2,"Small",M5562&lt;=5,"Medium",M5562&gt;5,"Large")</f>
        <v>Small</v>
      </c>
      <c r="O5562" s="65">
        <v>53</v>
      </c>
      <c r="P5562" s="87">
        <f t="shared" si="345"/>
        <v>0.03</v>
      </c>
      <c r="Q5562" s="68">
        <v>4.79</v>
      </c>
      <c r="R5562" s="68" t="str" cm="1">
        <f t="array" ref="R5562">_xlfn.SWITCH(ROUND(Q5562,0),5,"Excellent",4,"Good",3,"Ok","Bad")</f>
        <v>Excellent</v>
      </c>
      <c r="S5562" s="17">
        <v>14</v>
      </c>
      <c r="T5562" s="17" t="str">
        <f t="shared" si="346"/>
        <v>No</v>
      </c>
      <c r="U5562" s="82">
        <v>43810</v>
      </c>
      <c r="V5562" s="82">
        <v>44043</v>
      </c>
      <c r="W5562" s="17">
        <v>127</v>
      </c>
      <c r="X5562" s="17" t="str">
        <f t="shared" si="347"/>
        <v>Active</v>
      </c>
      <c r="Y5562" s="17" t="s">
        <v>15616</v>
      </c>
      <c r="Z5562" s="17"/>
    </row>
    <row r="5563" spans="1:26" x14ac:dyDescent="0.25">
      <c r="A5563">
        <v>5562</v>
      </c>
      <c r="B5563" s="17" t="s">
        <v>14130</v>
      </c>
      <c r="C5563" s="17">
        <v>4051</v>
      </c>
      <c r="D5563" s="17" t="str">
        <f>INDEX(Hosts!$A:$O,MATCH(Places!$C5563,Hosts!$A:$A,0),MATCH(Places!D$1,Hosts!$1:$1,0))</f>
        <v>Within an hour</v>
      </c>
      <c r="E5563" s="87">
        <f>INDEX(Hosts!$A:$O,MATCH(Places!$C5563,Hosts!$A:$A,0),MATCH(Places!E$1,Hosts!$1:$1,0))</f>
        <v>0.9</v>
      </c>
      <c r="F5563" s="87">
        <f>INDEX(Hosts!$A:$O,MATCH(Places!$C5563,Hosts!$A:$A,0),MATCH(Places!F$1,Hosts!$1:$1,0))</f>
        <v>0.98</v>
      </c>
      <c r="G5563" s="17" t="str">
        <f>INDEX(Hosts!$A:$O,MATCH(Places!$C5563,Hosts!$A:$A,0),MATCH(Places!G$1,Hosts!$1:$1,0))</f>
        <v>No</v>
      </c>
      <c r="H5563" s="17">
        <v>8</v>
      </c>
      <c r="I5563" s="17" t="str">
        <f>INDEX(Neighborhoods!$A:$C,MATCH(Places!$H5563,Neighborhoods!$A:$A,0),MATCH(Places!I$1,Neighborhoods!$1:$1,0))</f>
        <v>Brooklyn</v>
      </c>
      <c r="J5563" s="17" t="str">
        <f>INDEX(Neighborhoods!$A:$C,MATCH(Places!$H5563,Neighborhoods!$A:$A,0),MATCH(Places!J$1,Neighborhoods!$1:$1,0))</f>
        <v>Bushwick</v>
      </c>
      <c r="K5563" s="17" t="s">
        <v>11822</v>
      </c>
      <c r="L5563" s="17" t="str">
        <f t="shared" si="344"/>
        <v>No</v>
      </c>
      <c r="M5563" s="17">
        <v>4</v>
      </c>
      <c r="N5563" s="17" t="str" cm="1">
        <f t="array" ref="N5563">_xlfn.IFS(M5563&lt;=2,"Small",M5563&lt;=5,"Medium",M5563&gt;5,"Large")</f>
        <v>Medium</v>
      </c>
      <c r="O5563" s="65">
        <v>75</v>
      </c>
      <c r="P5563" s="87">
        <f t="shared" si="345"/>
        <v>0.03</v>
      </c>
      <c r="Q5563" s="68">
        <v>4.68</v>
      </c>
      <c r="R5563" s="68" t="str" cm="1">
        <f t="array" ref="R5563">_xlfn.SWITCH(ROUND(Q5563,0),5,"Excellent",4,"Good",3,"Ok","Bad")</f>
        <v>Excellent</v>
      </c>
      <c r="S5563" s="17">
        <v>22</v>
      </c>
      <c r="T5563" s="17" t="str">
        <f t="shared" si="346"/>
        <v>No</v>
      </c>
      <c r="U5563" s="82">
        <v>43797</v>
      </c>
      <c r="V5563" s="82">
        <v>43940</v>
      </c>
      <c r="W5563" s="17">
        <v>47</v>
      </c>
      <c r="X5563" s="17" t="str">
        <f t="shared" si="347"/>
        <v>Active</v>
      </c>
      <c r="Y5563" s="17" t="s">
        <v>15616</v>
      </c>
      <c r="Z5563" s="17"/>
    </row>
    <row r="5564" spans="1:26" x14ac:dyDescent="0.25">
      <c r="A5564">
        <v>5563</v>
      </c>
      <c r="B5564" s="17" t="s">
        <v>15367</v>
      </c>
      <c r="C5564" s="17">
        <v>4063</v>
      </c>
      <c r="D5564" s="17" t="str">
        <f>INDEX(Hosts!$A:$O,MATCH(Places!$C5564,Hosts!$A:$A,0),MATCH(Places!D$1,Hosts!$1:$1,0))</f>
        <v>A few days or more</v>
      </c>
      <c r="E5564" s="87">
        <f>INDEX(Hosts!$A:$O,MATCH(Places!$C5564,Hosts!$A:$A,0),MATCH(Places!E$1,Hosts!$1:$1,0))</f>
        <v>0.33</v>
      </c>
      <c r="F5564" s="87">
        <f>INDEX(Hosts!$A:$O,MATCH(Places!$C5564,Hosts!$A:$A,0),MATCH(Places!F$1,Hosts!$1:$1,0))</f>
        <v>1</v>
      </c>
      <c r="G5564" s="17" t="str">
        <f>INDEX(Hosts!$A:$O,MATCH(Places!$C5564,Hosts!$A:$A,0),MATCH(Places!G$1,Hosts!$1:$1,0))</f>
        <v>No</v>
      </c>
      <c r="H5564" s="17">
        <v>17</v>
      </c>
      <c r="I5564" s="17" t="str">
        <f>INDEX(Neighborhoods!$A:$C,MATCH(Places!$H5564,Neighborhoods!$A:$A,0),MATCH(Places!I$1,Neighborhoods!$1:$1,0))</f>
        <v>Manhattan</v>
      </c>
      <c r="J5564" s="17" t="str">
        <f>INDEX(Neighborhoods!$A:$C,MATCH(Places!$H5564,Neighborhoods!$A:$A,0),MATCH(Places!J$1,Neighborhoods!$1:$1,0))</f>
        <v>Hell's Kitchen</v>
      </c>
      <c r="K5564" s="17" t="s">
        <v>11822</v>
      </c>
      <c r="L5564" s="17" t="str">
        <f t="shared" si="344"/>
        <v>No</v>
      </c>
      <c r="M5564" s="17">
        <v>8</v>
      </c>
      <c r="N5564" s="17" t="str" cm="1">
        <f t="array" ref="N5564">_xlfn.IFS(M5564&lt;=2,"Small",M5564&lt;=5,"Medium",M5564&gt;5,"Large")</f>
        <v>Large</v>
      </c>
      <c r="O5564" s="65">
        <v>569</v>
      </c>
      <c r="P5564" s="87">
        <f t="shared" si="345"/>
        <v>0.05</v>
      </c>
      <c r="Q5564" s="68">
        <v>4.67</v>
      </c>
      <c r="R5564" s="68" t="str" cm="1">
        <f t="array" ref="R5564">_xlfn.SWITCH(ROUND(Q5564,0),5,"Excellent",4,"Good",3,"Ok","Bad")</f>
        <v>Excellent</v>
      </c>
      <c r="S5564" s="17">
        <v>12</v>
      </c>
      <c r="T5564" s="17" t="str">
        <f t="shared" si="346"/>
        <v>No</v>
      </c>
      <c r="U5564" s="82">
        <v>43805</v>
      </c>
      <c r="V5564" s="82">
        <v>43891</v>
      </c>
      <c r="W5564" s="17">
        <v>180</v>
      </c>
      <c r="X5564" s="17" t="str">
        <f t="shared" si="347"/>
        <v>Active</v>
      </c>
      <c r="Y5564" s="17" t="s">
        <v>15616</v>
      </c>
      <c r="Z5564" s="17"/>
    </row>
    <row r="5565" spans="1:26" x14ac:dyDescent="0.25">
      <c r="A5565">
        <v>5564</v>
      </c>
      <c r="B5565" s="17" t="s">
        <v>15091</v>
      </c>
      <c r="C5565" s="17">
        <v>4065</v>
      </c>
      <c r="D5565" s="17" t="str">
        <f>INDEX(Hosts!$A:$O,MATCH(Places!$C5565,Hosts!$A:$A,0),MATCH(Places!D$1,Hosts!$1:$1,0))</f>
        <v>Within an hour</v>
      </c>
      <c r="E5565" s="87">
        <f>INDEX(Hosts!$A:$O,MATCH(Places!$C5565,Hosts!$A:$A,0),MATCH(Places!E$1,Hosts!$1:$1,0))</f>
        <v>0.85</v>
      </c>
      <c r="F5565" s="87">
        <f>INDEX(Hosts!$A:$O,MATCH(Places!$C5565,Hosts!$A:$A,0),MATCH(Places!F$1,Hosts!$1:$1,0))</f>
        <v>0.99</v>
      </c>
      <c r="G5565" s="17" t="str">
        <f>INDEX(Hosts!$A:$O,MATCH(Places!$C5565,Hosts!$A:$A,0),MATCH(Places!G$1,Hosts!$1:$1,0))</f>
        <v>No</v>
      </c>
      <c r="H5565" s="17">
        <v>7</v>
      </c>
      <c r="I5565" s="17" t="str">
        <f>INDEX(Neighborhoods!$A:$C,MATCH(Places!$H5565,Neighborhoods!$A:$A,0),MATCH(Places!I$1,Neighborhoods!$1:$1,0))</f>
        <v>Brooklyn</v>
      </c>
      <c r="J5565" s="17" t="str">
        <f>INDEX(Neighborhoods!$A:$C,MATCH(Places!$H5565,Neighborhoods!$A:$A,0),MATCH(Places!J$1,Neighborhoods!$1:$1,0))</f>
        <v>Bedford-Stuyvesant</v>
      </c>
      <c r="K5565" s="17" t="s">
        <v>1</v>
      </c>
      <c r="L5565" s="17" t="str">
        <f t="shared" si="344"/>
        <v>Yes</v>
      </c>
      <c r="M5565" s="17">
        <v>3</v>
      </c>
      <c r="N5565" s="17" t="str" cm="1">
        <f t="array" ref="N5565">_xlfn.IFS(M5565&lt;=2,"Small",M5565&lt;=5,"Medium",M5565&gt;5,"Large")</f>
        <v>Medium</v>
      </c>
      <c r="O5565" s="65">
        <v>165.71</v>
      </c>
      <c r="P5565" s="87">
        <f t="shared" si="345"/>
        <v>0.03</v>
      </c>
      <c r="Q5565" s="68">
        <v>4.71</v>
      </c>
      <c r="R5565" s="68" t="str" cm="1">
        <f t="array" ref="R5565">_xlfn.SWITCH(ROUND(Q5565,0),5,"Excellent",4,"Good",3,"Ok","Bad")</f>
        <v>Excellent</v>
      </c>
      <c r="S5565" s="17">
        <v>21</v>
      </c>
      <c r="T5565" s="17" t="str">
        <f t="shared" si="346"/>
        <v>No</v>
      </c>
      <c r="U5565" s="82">
        <v>43798</v>
      </c>
      <c r="V5565" s="82">
        <v>44007</v>
      </c>
      <c r="W5565" s="17">
        <v>176</v>
      </c>
      <c r="X5565" s="17" t="str">
        <f t="shared" si="347"/>
        <v>Active</v>
      </c>
      <c r="Y5565" s="17" t="s">
        <v>15616</v>
      </c>
      <c r="Z5565" s="17"/>
    </row>
    <row r="5566" spans="1:26" x14ac:dyDescent="0.25">
      <c r="A5566">
        <v>5565</v>
      </c>
      <c r="B5566" s="17" t="s">
        <v>14401</v>
      </c>
      <c r="C5566" s="17">
        <v>1363</v>
      </c>
      <c r="D5566" s="17" t="str">
        <f>INDEX(Hosts!$A:$O,MATCH(Places!$C5566,Hosts!$A:$A,0),MATCH(Places!D$1,Hosts!$1:$1,0))</f>
        <v>Within an hour</v>
      </c>
      <c r="E5566" s="87">
        <f>INDEX(Hosts!$A:$O,MATCH(Places!$C5566,Hosts!$A:$A,0),MATCH(Places!E$1,Hosts!$1:$1,0))</f>
        <v>1</v>
      </c>
      <c r="F5566" s="87">
        <f>INDEX(Hosts!$A:$O,MATCH(Places!$C5566,Hosts!$A:$A,0),MATCH(Places!F$1,Hosts!$1:$1,0))</f>
        <v>0.8</v>
      </c>
      <c r="G5566" s="17" t="str">
        <f>INDEX(Hosts!$A:$O,MATCH(Places!$C5566,Hosts!$A:$A,0),MATCH(Places!G$1,Hosts!$1:$1,0))</f>
        <v>No</v>
      </c>
      <c r="H5566" s="17">
        <v>7</v>
      </c>
      <c r="I5566" s="17" t="str">
        <f>INDEX(Neighborhoods!$A:$C,MATCH(Places!$H5566,Neighborhoods!$A:$A,0),MATCH(Places!I$1,Neighborhoods!$1:$1,0))</f>
        <v>Brooklyn</v>
      </c>
      <c r="J5566" s="17" t="str">
        <f>INDEX(Neighborhoods!$A:$C,MATCH(Places!$H5566,Neighborhoods!$A:$A,0),MATCH(Places!J$1,Neighborhoods!$1:$1,0))</f>
        <v>Bedford-Stuyvesant</v>
      </c>
      <c r="K5566" s="17" t="s">
        <v>11822</v>
      </c>
      <c r="L5566" s="17" t="str">
        <f t="shared" si="344"/>
        <v>No</v>
      </c>
      <c r="M5566" s="17">
        <v>4</v>
      </c>
      <c r="N5566" s="17" t="str" cm="1">
        <f t="array" ref="N5566">_xlfn.IFS(M5566&lt;=2,"Small",M5566&lt;=5,"Medium",M5566&gt;5,"Large")</f>
        <v>Medium</v>
      </c>
      <c r="O5566" s="65">
        <v>114</v>
      </c>
      <c r="P5566" s="87">
        <f t="shared" si="345"/>
        <v>0.03</v>
      </c>
      <c r="Q5566" s="68">
        <v>5</v>
      </c>
      <c r="R5566" s="68" t="str" cm="1">
        <f t="array" ref="R5566">_xlfn.SWITCH(ROUND(Q5566,0),5,"Excellent",4,"Good",3,"Ok","Bad")</f>
        <v>Excellent</v>
      </c>
      <c r="S5566" s="17">
        <v>5</v>
      </c>
      <c r="T5566" s="17" t="str">
        <f t="shared" si="346"/>
        <v>No</v>
      </c>
      <c r="U5566" s="82">
        <v>43801</v>
      </c>
      <c r="V5566" s="82">
        <v>44000</v>
      </c>
      <c r="W5566" s="17">
        <v>0</v>
      </c>
      <c r="X5566" s="17" t="str">
        <f t="shared" si="347"/>
        <v>Inactive</v>
      </c>
      <c r="Y5566" s="17" t="s">
        <v>15616</v>
      </c>
      <c r="Z5566" s="17"/>
    </row>
    <row r="5567" spans="1:26" x14ac:dyDescent="0.25">
      <c r="A5567">
        <v>5566</v>
      </c>
      <c r="B5567" s="17" t="s">
        <v>13605</v>
      </c>
      <c r="C5567" s="17">
        <v>4065</v>
      </c>
      <c r="D5567" s="17" t="str">
        <f>INDEX(Hosts!$A:$O,MATCH(Places!$C5567,Hosts!$A:$A,0),MATCH(Places!D$1,Hosts!$1:$1,0))</f>
        <v>Within an hour</v>
      </c>
      <c r="E5567" s="87">
        <f>INDEX(Hosts!$A:$O,MATCH(Places!$C5567,Hosts!$A:$A,0),MATCH(Places!E$1,Hosts!$1:$1,0))</f>
        <v>0.85</v>
      </c>
      <c r="F5567" s="87">
        <f>INDEX(Hosts!$A:$O,MATCH(Places!$C5567,Hosts!$A:$A,0),MATCH(Places!F$1,Hosts!$1:$1,0))</f>
        <v>0.99</v>
      </c>
      <c r="G5567" s="17" t="str">
        <f>INDEX(Hosts!$A:$O,MATCH(Places!$C5567,Hosts!$A:$A,0),MATCH(Places!G$1,Hosts!$1:$1,0))</f>
        <v>No</v>
      </c>
      <c r="H5567" s="17">
        <v>7</v>
      </c>
      <c r="I5567" s="17" t="str">
        <f>INDEX(Neighborhoods!$A:$C,MATCH(Places!$H5567,Neighborhoods!$A:$A,0),MATCH(Places!I$1,Neighborhoods!$1:$1,0))</f>
        <v>Brooklyn</v>
      </c>
      <c r="J5567" s="17" t="str">
        <f>INDEX(Neighborhoods!$A:$C,MATCH(Places!$H5567,Neighborhoods!$A:$A,0),MATCH(Places!J$1,Neighborhoods!$1:$1,0))</f>
        <v>Bedford-Stuyvesant</v>
      </c>
      <c r="K5567" s="17" t="s">
        <v>1</v>
      </c>
      <c r="L5567" s="17" t="str">
        <f t="shared" si="344"/>
        <v>Yes</v>
      </c>
      <c r="M5567" s="17">
        <v>3</v>
      </c>
      <c r="N5567" s="17" t="str" cm="1">
        <f t="array" ref="N5567">_xlfn.IFS(M5567&lt;=2,"Small",M5567&lt;=5,"Medium",M5567&gt;5,"Large")</f>
        <v>Medium</v>
      </c>
      <c r="O5567" s="65">
        <v>47</v>
      </c>
      <c r="P5567" s="87">
        <f t="shared" si="345"/>
        <v>0.03</v>
      </c>
      <c r="Q5567" s="68">
        <v>4.4400000000000004</v>
      </c>
      <c r="R5567" s="68" t="str" cm="1">
        <f t="array" ref="R5567">_xlfn.SWITCH(ROUND(Q5567,0),5,"Excellent",4,"Good",3,"Ok","Bad")</f>
        <v>Good</v>
      </c>
      <c r="S5567" s="17">
        <v>48</v>
      </c>
      <c r="T5567" s="17" t="str">
        <f t="shared" si="346"/>
        <v>No</v>
      </c>
      <c r="U5567" s="82">
        <v>43799</v>
      </c>
      <c r="V5567" s="82">
        <v>44042</v>
      </c>
      <c r="W5567" s="17">
        <v>176</v>
      </c>
      <c r="X5567" s="17" t="str">
        <f t="shared" si="347"/>
        <v>Active</v>
      </c>
      <c r="Y5567" s="17" t="s">
        <v>15616</v>
      </c>
      <c r="Z5567" s="17"/>
    </row>
    <row r="5568" spans="1:26" x14ac:dyDescent="0.25">
      <c r="A5568">
        <v>5567</v>
      </c>
      <c r="B5568" s="17" t="s">
        <v>15331</v>
      </c>
      <c r="C5568" s="17">
        <v>4065</v>
      </c>
      <c r="D5568" s="17" t="str">
        <f>INDEX(Hosts!$A:$O,MATCH(Places!$C5568,Hosts!$A:$A,0),MATCH(Places!D$1,Hosts!$1:$1,0))</f>
        <v>Within an hour</v>
      </c>
      <c r="E5568" s="87">
        <f>INDEX(Hosts!$A:$O,MATCH(Places!$C5568,Hosts!$A:$A,0),MATCH(Places!E$1,Hosts!$1:$1,0))</f>
        <v>0.85</v>
      </c>
      <c r="F5568" s="87">
        <f>INDEX(Hosts!$A:$O,MATCH(Places!$C5568,Hosts!$A:$A,0),MATCH(Places!F$1,Hosts!$1:$1,0))</f>
        <v>0.99</v>
      </c>
      <c r="G5568" s="17" t="str">
        <f>INDEX(Hosts!$A:$O,MATCH(Places!$C5568,Hosts!$A:$A,0),MATCH(Places!G$1,Hosts!$1:$1,0))</f>
        <v>No</v>
      </c>
      <c r="H5568" s="17">
        <v>7</v>
      </c>
      <c r="I5568" s="17" t="str">
        <f>INDEX(Neighborhoods!$A:$C,MATCH(Places!$H5568,Neighborhoods!$A:$A,0),MATCH(Places!I$1,Neighborhoods!$1:$1,0))</f>
        <v>Brooklyn</v>
      </c>
      <c r="J5568" s="17" t="str">
        <f>INDEX(Neighborhoods!$A:$C,MATCH(Places!$H5568,Neighborhoods!$A:$A,0),MATCH(Places!J$1,Neighborhoods!$1:$1,0))</f>
        <v>Bedford-Stuyvesant</v>
      </c>
      <c r="K5568" s="17" t="s">
        <v>1</v>
      </c>
      <c r="L5568" s="17" t="str">
        <f t="shared" si="344"/>
        <v>Yes</v>
      </c>
      <c r="M5568" s="17">
        <v>3</v>
      </c>
      <c r="N5568" s="17" t="str" cm="1">
        <f t="array" ref="N5568">_xlfn.IFS(M5568&lt;=2,"Small",M5568&lt;=5,"Medium",M5568&gt;5,"Large")</f>
        <v>Medium</v>
      </c>
      <c r="O5568" s="65">
        <v>50</v>
      </c>
      <c r="P5568" s="87">
        <f t="shared" si="345"/>
        <v>0.03</v>
      </c>
      <c r="Q5568" s="68">
        <v>4.22</v>
      </c>
      <c r="R5568" s="68" t="str" cm="1">
        <f t="array" ref="R5568">_xlfn.SWITCH(ROUND(Q5568,0),5,"Excellent",4,"Good",3,"Ok","Bad")</f>
        <v>Good</v>
      </c>
      <c r="S5568" s="17">
        <v>18</v>
      </c>
      <c r="T5568" s="17" t="str">
        <f t="shared" si="346"/>
        <v>No</v>
      </c>
      <c r="U5568" s="82">
        <v>43807</v>
      </c>
      <c r="V5568" s="82">
        <v>44015</v>
      </c>
      <c r="W5568" s="17">
        <v>166</v>
      </c>
      <c r="X5568" s="17" t="str">
        <f t="shared" si="347"/>
        <v>Active</v>
      </c>
      <c r="Y5568" s="17" t="s">
        <v>15616</v>
      </c>
      <c r="Z5568" s="17"/>
    </row>
    <row r="5569" spans="1:26" x14ac:dyDescent="0.25">
      <c r="A5569">
        <v>5568</v>
      </c>
      <c r="B5569" s="17" t="s">
        <v>15374</v>
      </c>
      <c r="C5569" s="17">
        <v>4066</v>
      </c>
      <c r="D5569" s="17" t="str">
        <f>INDEX(Hosts!$A:$O,MATCH(Places!$C5569,Hosts!$A:$A,0),MATCH(Places!D$1,Hosts!$1:$1,0))</f>
        <v>Within an hour</v>
      </c>
      <c r="E5569" s="87">
        <f>INDEX(Hosts!$A:$O,MATCH(Places!$C5569,Hosts!$A:$A,0),MATCH(Places!E$1,Hosts!$1:$1,0))</f>
        <v>1</v>
      </c>
      <c r="F5569" s="87">
        <f>INDEX(Hosts!$A:$O,MATCH(Places!$C5569,Hosts!$A:$A,0),MATCH(Places!F$1,Hosts!$1:$1,0))</f>
        <v>1</v>
      </c>
      <c r="G5569" s="17" t="str">
        <f>INDEX(Hosts!$A:$O,MATCH(Places!$C5569,Hosts!$A:$A,0),MATCH(Places!G$1,Hosts!$1:$1,0))</f>
        <v>No</v>
      </c>
      <c r="H5569" s="17">
        <v>15</v>
      </c>
      <c r="I5569" s="17" t="str">
        <f>INDEX(Neighborhoods!$A:$C,MATCH(Places!$H5569,Neighborhoods!$A:$A,0),MATCH(Places!I$1,Neighborhoods!$1:$1,0))</f>
        <v>Manhattan</v>
      </c>
      <c r="J5569" s="17" t="str">
        <f>INDEX(Neighborhoods!$A:$C,MATCH(Places!$H5569,Neighborhoods!$A:$A,0),MATCH(Places!J$1,Neighborhoods!$1:$1,0))</f>
        <v>East Village</v>
      </c>
      <c r="K5569" s="17" t="s">
        <v>1</v>
      </c>
      <c r="L5569" s="17" t="str">
        <f t="shared" si="344"/>
        <v>Yes</v>
      </c>
      <c r="M5569" s="17">
        <v>2</v>
      </c>
      <c r="N5569" s="17" t="str" cm="1">
        <f t="array" ref="N5569">_xlfn.IFS(M5569&lt;=2,"Small",M5569&lt;=5,"Medium",M5569&gt;5,"Large")</f>
        <v>Small</v>
      </c>
      <c r="O5569" s="65">
        <v>118</v>
      </c>
      <c r="P5569" s="87">
        <f t="shared" si="345"/>
        <v>0.03</v>
      </c>
      <c r="Q5569" s="68">
        <v>4.5</v>
      </c>
      <c r="R5569" s="68" t="str" cm="1">
        <f t="array" ref="R5569">_xlfn.SWITCH(ROUND(Q5569,0),5,"Excellent",4,"Good",3,"Ok","Bad")</f>
        <v>Excellent</v>
      </c>
      <c r="S5569" s="17">
        <v>8</v>
      </c>
      <c r="T5569" s="17" t="str">
        <f t="shared" si="346"/>
        <v>No</v>
      </c>
      <c r="U5569" s="82">
        <v>43800</v>
      </c>
      <c r="V5569" s="82">
        <v>43983</v>
      </c>
      <c r="W5569" s="17">
        <v>267</v>
      </c>
      <c r="X5569" s="17" t="str">
        <f t="shared" si="347"/>
        <v>Active</v>
      </c>
      <c r="Y5569" s="17" t="s">
        <v>15615</v>
      </c>
      <c r="Z5569" s="17"/>
    </row>
    <row r="5570" spans="1:26" x14ac:dyDescent="0.25">
      <c r="A5570">
        <v>5569</v>
      </c>
      <c r="B5570" s="17" t="s">
        <v>14549</v>
      </c>
      <c r="C5570" s="17">
        <v>3912</v>
      </c>
      <c r="D5570" s="17" t="str">
        <f>INDEX(Hosts!$A:$O,MATCH(Places!$C5570,Hosts!$A:$A,0),MATCH(Places!D$1,Hosts!$1:$1,0))</f>
        <v>Within an hour</v>
      </c>
      <c r="E5570" s="87">
        <f>INDEX(Hosts!$A:$O,MATCH(Places!$C5570,Hosts!$A:$A,0),MATCH(Places!E$1,Hosts!$1:$1,0))</f>
        <v>1</v>
      </c>
      <c r="F5570" s="87">
        <f>INDEX(Hosts!$A:$O,MATCH(Places!$C5570,Hosts!$A:$A,0),MATCH(Places!F$1,Hosts!$1:$1,0))</f>
        <v>0.96</v>
      </c>
      <c r="G5570" s="17" t="str">
        <f>INDEX(Hosts!$A:$O,MATCH(Places!$C5570,Hosts!$A:$A,0),MATCH(Places!G$1,Hosts!$1:$1,0))</f>
        <v>Yes</v>
      </c>
      <c r="H5570" s="17">
        <v>7</v>
      </c>
      <c r="I5570" s="17" t="str">
        <f>INDEX(Neighborhoods!$A:$C,MATCH(Places!$H5570,Neighborhoods!$A:$A,0),MATCH(Places!I$1,Neighborhoods!$1:$1,0))</f>
        <v>Brooklyn</v>
      </c>
      <c r="J5570" s="17" t="str">
        <f>INDEX(Neighborhoods!$A:$C,MATCH(Places!$H5570,Neighborhoods!$A:$A,0),MATCH(Places!J$1,Neighborhoods!$1:$1,0))</f>
        <v>Bedford-Stuyvesant</v>
      </c>
      <c r="K5570" s="17" t="s">
        <v>1</v>
      </c>
      <c r="L5570" s="17" t="str">
        <f t="shared" ref="L5570:L5633" si="348">IF(OR(K5570="Private room",K5570="Shared room"),"Yes","No")</f>
        <v>Yes</v>
      </c>
      <c r="M5570" s="17">
        <v>2</v>
      </c>
      <c r="N5570" s="17" t="str" cm="1">
        <f t="array" ref="N5570">_xlfn.IFS(M5570&lt;=2,"Small",M5570&lt;=5,"Medium",M5570&gt;5,"Large")</f>
        <v>Small</v>
      </c>
      <c r="O5570" s="65">
        <v>45</v>
      </c>
      <c r="P5570" s="87">
        <f t="shared" ref="P5570:P5633" si="349">VLOOKUP(O5570,$AB$1:$AC$5,2)</f>
        <v>0.03</v>
      </c>
      <c r="Q5570" s="68">
        <v>5</v>
      </c>
      <c r="R5570" s="68" t="str" cm="1">
        <f t="array" ref="R5570">_xlfn.SWITCH(ROUND(Q5570,0),5,"Excellent",4,"Good",3,"Ok","Bad")</f>
        <v>Excellent</v>
      </c>
      <c r="S5570" s="17">
        <v>14</v>
      </c>
      <c r="T5570" s="17" t="str">
        <f t="shared" ref="T5570:T5633" si="350">IF(AND(Q5570&gt;=4.8,S5570&gt;100),"Yes","No")</f>
        <v>No</v>
      </c>
      <c r="U5570" s="82">
        <v>43808</v>
      </c>
      <c r="V5570" s="82">
        <v>44038</v>
      </c>
      <c r="W5570" s="17">
        <v>201</v>
      </c>
      <c r="X5570" s="17" t="str">
        <f t="shared" ref="X5570:X5633" si="351">IF(W5570&lt;&gt;0,"Active","Inactive")</f>
        <v>Active</v>
      </c>
      <c r="Y5570" s="17" t="s">
        <v>15615</v>
      </c>
      <c r="Z5570" s="17"/>
    </row>
    <row r="5571" spans="1:26" x14ac:dyDescent="0.25">
      <c r="A5571">
        <v>5570</v>
      </c>
      <c r="B5571" s="17" t="s">
        <v>15355</v>
      </c>
      <c r="C5571" s="17">
        <v>1254</v>
      </c>
      <c r="D5571" s="17" t="str">
        <f>INDEX(Hosts!$A:$O,MATCH(Places!$C5571,Hosts!$A:$A,0),MATCH(Places!D$1,Hosts!$1:$1,0))</f>
        <v>Within an hour</v>
      </c>
      <c r="E5571" s="87">
        <f>INDEX(Hosts!$A:$O,MATCH(Places!$C5571,Hosts!$A:$A,0),MATCH(Places!E$1,Hosts!$1:$1,0))</f>
        <v>1</v>
      </c>
      <c r="F5571" s="87">
        <f>INDEX(Hosts!$A:$O,MATCH(Places!$C5571,Hosts!$A:$A,0),MATCH(Places!F$1,Hosts!$1:$1,0))</f>
        <v>0.82</v>
      </c>
      <c r="G5571" s="17" t="str">
        <f>INDEX(Hosts!$A:$O,MATCH(Places!$C5571,Hosts!$A:$A,0),MATCH(Places!G$1,Hosts!$1:$1,0))</f>
        <v>No</v>
      </c>
      <c r="H5571" s="17">
        <v>8</v>
      </c>
      <c r="I5571" s="17" t="str">
        <f>INDEX(Neighborhoods!$A:$C,MATCH(Places!$H5571,Neighborhoods!$A:$A,0),MATCH(Places!I$1,Neighborhoods!$1:$1,0))</f>
        <v>Brooklyn</v>
      </c>
      <c r="J5571" s="17" t="str">
        <f>INDEX(Neighborhoods!$A:$C,MATCH(Places!$H5571,Neighborhoods!$A:$A,0),MATCH(Places!J$1,Neighborhoods!$1:$1,0))</f>
        <v>Bushwick</v>
      </c>
      <c r="K5571" s="17" t="s">
        <v>11822</v>
      </c>
      <c r="L5571" s="17" t="str">
        <f t="shared" si="348"/>
        <v>No</v>
      </c>
      <c r="M5571" s="17">
        <v>6</v>
      </c>
      <c r="N5571" s="17" t="str" cm="1">
        <f t="array" ref="N5571">_xlfn.IFS(M5571&lt;=2,"Small",M5571&lt;=5,"Medium",M5571&gt;5,"Large")</f>
        <v>Large</v>
      </c>
      <c r="O5571" s="65">
        <v>190</v>
      </c>
      <c r="P5571" s="87">
        <f t="shared" si="349"/>
        <v>0.03</v>
      </c>
      <c r="Q5571" s="68">
        <v>5</v>
      </c>
      <c r="R5571" s="68" t="str" cm="1">
        <f t="array" ref="R5571">_xlfn.SWITCH(ROUND(Q5571,0),5,"Excellent",4,"Good",3,"Ok","Bad")</f>
        <v>Excellent</v>
      </c>
      <c r="S5571" s="17">
        <v>4</v>
      </c>
      <c r="T5571" s="17" t="str">
        <f t="shared" si="350"/>
        <v>No</v>
      </c>
      <c r="U5571" s="82">
        <v>43814</v>
      </c>
      <c r="V5571" s="82">
        <v>44017</v>
      </c>
      <c r="W5571" s="17">
        <v>89</v>
      </c>
      <c r="X5571" s="17" t="str">
        <f t="shared" si="351"/>
        <v>Active</v>
      </c>
      <c r="Y5571" s="17" t="s">
        <v>15615</v>
      </c>
      <c r="Z5571" s="17"/>
    </row>
    <row r="5572" spans="1:26" x14ac:dyDescent="0.25">
      <c r="A5572">
        <v>5571</v>
      </c>
      <c r="B5572" s="17" t="s">
        <v>14274</v>
      </c>
      <c r="C5572" s="17">
        <v>2575</v>
      </c>
      <c r="D5572" s="17" t="str">
        <f>INDEX(Hosts!$A:$O,MATCH(Places!$C5572,Hosts!$A:$A,0),MATCH(Places!D$1,Hosts!$1:$1,0))</f>
        <v>Within an hour</v>
      </c>
      <c r="E5572" s="87">
        <f>INDEX(Hosts!$A:$O,MATCH(Places!$C5572,Hosts!$A:$A,0),MATCH(Places!E$1,Hosts!$1:$1,0))</f>
        <v>1</v>
      </c>
      <c r="F5572" s="87">
        <f>INDEX(Hosts!$A:$O,MATCH(Places!$C5572,Hosts!$A:$A,0),MATCH(Places!F$1,Hosts!$1:$1,0))</f>
        <v>0.97</v>
      </c>
      <c r="G5572" s="17" t="str">
        <f>INDEX(Hosts!$A:$O,MATCH(Places!$C5572,Hosts!$A:$A,0),MATCH(Places!G$1,Hosts!$1:$1,0))</f>
        <v>Yes</v>
      </c>
      <c r="H5572" s="17">
        <v>9</v>
      </c>
      <c r="I5572" s="17" t="str">
        <f>INDEX(Neighborhoods!$A:$C,MATCH(Places!$H5572,Neighborhoods!$A:$A,0),MATCH(Places!I$1,Neighborhoods!$1:$1,0))</f>
        <v>Brooklyn</v>
      </c>
      <c r="J5572" s="17" t="str">
        <f>INDEX(Neighborhoods!$A:$C,MATCH(Places!$H5572,Neighborhoods!$A:$A,0),MATCH(Places!J$1,Neighborhoods!$1:$1,0))</f>
        <v>Crown Heights</v>
      </c>
      <c r="K5572" s="17" t="s">
        <v>11822</v>
      </c>
      <c r="L5572" s="17" t="str">
        <f t="shared" si="348"/>
        <v>No</v>
      </c>
      <c r="M5572" s="17">
        <v>2</v>
      </c>
      <c r="N5572" s="17" t="str" cm="1">
        <f t="array" ref="N5572">_xlfn.IFS(M5572&lt;=2,"Small",M5572&lt;=5,"Medium",M5572&gt;5,"Large")</f>
        <v>Small</v>
      </c>
      <c r="O5572" s="65">
        <v>67</v>
      </c>
      <c r="P5572" s="87">
        <f t="shared" si="349"/>
        <v>0.03</v>
      </c>
      <c r="Q5572" s="68">
        <v>4.8</v>
      </c>
      <c r="R5572" s="68" t="str" cm="1">
        <f t="array" ref="R5572">_xlfn.SWITCH(ROUND(Q5572,0),5,"Excellent",4,"Good",3,"Ok","Bad")</f>
        <v>Excellent</v>
      </c>
      <c r="S5572" s="17">
        <v>10</v>
      </c>
      <c r="T5572" s="17" t="str">
        <f t="shared" si="350"/>
        <v>No</v>
      </c>
      <c r="U5572" s="82">
        <v>43807</v>
      </c>
      <c r="V5572" s="82">
        <v>43905</v>
      </c>
      <c r="W5572" s="17">
        <v>0</v>
      </c>
      <c r="X5572" s="17" t="str">
        <f t="shared" si="351"/>
        <v>Inactive</v>
      </c>
      <c r="Y5572" s="17" t="s">
        <v>15615</v>
      </c>
      <c r="Z5572" s="17"/>
    </row>
    <row r="5573" spans="1:26" x14ac:dyDescent="0.25">
      <c r="A5573">
        <v>5572</v>
      </c>
      <c r="B5573" s="17" t="s">
        <v>13193</v>
      </c>
      <c r="C5573" s="17">
        <v>3912</v>
      </c>
      <c r="D5573" s="17" t="str">
        <f>INDEX(Hosts!$A:$O,MATCH(Places!$C5573,Hosts!$A:$A,0),MATCH(Places!D$1,Hosts!$1:$1,0))</f>
        <v>Within an hour</v>
      </c>
      <c r="E5573" s="87">
        <f>INDEX(Hosts!$A:$O,MATCH(Places!$C5573,Hosts!$A:$A,0),MATCH(Places!E$1,Hosts!$1:$1,0))</f>
        <v>1</v>
      </c>
      <c r="F5573" s="87">
        <f>INDEX(Hosts!$A:$O,MATCH(Places!$C5573,Hosts!$A:$A,0),MATCH(Places!F$1,Hosts!$1:$1,0))</f>
        <v>0.96</v>
      </c>
      <c r="G5573" s="17" t="str">
        <f>INDEX(Hosts!$A:$O,MATCH(Places!$C5573,Hosts!$A:$A,0),MATCH(Places!G$1,Hosts!$1:$1,0))</f>
        <v>Yes</v>
      </c>
      <c r="H5573" s="17">
        <v>7</v>
      </c>
      <c r="I5573" s="17" t="str">
        <f>INDEX(Neighborhoods!$A:$C,MATCH(Places!$H5573,Neighborhoods!$A:$A,0),MATCH(Places!I$1,Neighborhoods!$1:$1,0))</f>
        <v>Brooklyn</v>
      </c>
      <c r="J5573" s="17" t="str">
        <f>INDEX(Neighborhoods!$A:$C,MATCH(Places!$H5573,Neighborhoods!$A:$A,0),MATCH(Places!J$1,Neighborhoods!$1:$1,0))</f>
        <v>Bedford-Stuyvesant</v>
      </c>
      <c r="K5573" s="17" t="s">
        <v>1</v>
      </c>
      <c r="L5573" s="17" t="str">
        <f t="shared" si="348"/>
        <v>Yes</v>
      </c>
      <c r="M5573" s="17">
        <v>2</v>
      </c>
      <c r="N5573" s="17" t="str" cm="1">
        <f t="array" ref="N5573">_xlfn.IFS(M5573&lt;=2,"Small",M5573&lt;=5,"Medium",M5573&gt;5,"Large")</f>
        <v>Small</v>
      </c>
      <c r="O5573" s="65">
        <v>40</v>
      </c>
      <c r="P5573" s="87">
        <f t="shared" si="349"/>
        <v>0.03</v>
      </c>
      <c r="Q5573" s="68">
        <v>5</v>
      </c>
      <c r="R5573" s="68" t="str" cm="1">
        <f t="array" ref="R5573">_xlfn.SWITCH(ROUND(Q5573,0),5,"Excellent",4,"Good",3,"Ok","Bad")</f>
        <v>Excellent</v>
      </c>
      <c r="S5573" s="17">
        <v>9</v>
      </c>
      <c r="T5573" s="17" t="str">
        <f t="shared" si="350"/>
        <v>No</v>
      </c>
      <c r="U5573" s="82">
        <v>43814</v>
      </c>
      <c r="V5573" s="82">
        <v>44036</v>
      </c>
      <c r="W5573" s="17">
        <v>248</v>
      </c>
      <c r="X5573" s="17" t="str">
        <f t="shared" si="351"/>
        <v>Active</v>
      </c>
      <c r="Y5573" s="17" t="s">
        <v>15615</v>
      </c>
      <c r="Z5573" s="17"/>
    </row>
    <row r="5574" spans="1:26" x14ac:dyDescent="0.25">
      <c r="A5574">
        <v>5573</v>
      </c>
      <c r="B5574" s="17" t="s">
        <v>15162</v>
      </c>
      <c r="C5574" s="17">
        <v>3683</v>
      </c>
      <c r="D5574" s="17" t="str">
        <f>INDEX(Hosts!$A:$O,MATCH(Places!$C5574,Hosts!$A:$A,0),MATCH(Places!D$1,Hosts!$1:$1,0))</f>
        <v>Within an hour</v>
      </c>
      <c r="E5574" s="87">
        <f>INDEX(Hosts!$A:$O,MATCH(Places!$C5574,Hosts!$A:$A,0),MATCH(Places!E$1,Hosts!$1:$1,0))</f>
        <v>1</v>
      </c>
      <c r="F5574" s="87">
        <f>INDEX(Hosts!$A:$O,MATCH(Places!$C5574,Hosts!$A:$A,0),MATCH(Places!F$1,Hosts!$1:$1,0))</f>
        <v>1</v>
      </c>
      <c r="G5574" s="17" t="str">
        <f>INDEX(Hosts!$A:$O,MATCH(Places!$C5574,Hosts!$A:$A,0),MATCH(Places!G$1,Hosts!$1:$1,0))</f>
        <v>No</v>
      </c>
      <c r="H5574" s="17">
        <v>11</v>
      </c>
      <c r="I5574" s="17" t="str">
        <f>INDEX(Neighborhoods!$A:$C,MATCH(Places!$H5574,Neighborhoods!$A:$A,0),MATCH(Places!I$1,Neighborhoods!$1:$1,0))</f>
        <v>Brooklyn</v>
      </c>
      <c r="J5574" s="17" t="str">
        <f>INDEX(Neighborhoods!$A:$C,MATCH(Places!$H5574,Neighborhoods!$A:$A,0),MATCH(Places!J$1,Neighborhoods!$1:$1,0))</f>
        <v>Greenpoint</v>
      </c>
      <c r="K5574" s="17" t="s">
        <v>11822</v>
      </c>
      <c r="L5574" s="17" t="str">
        <f t="shared" si="348"/>
        <v>No</v>
      </c>
      <c r="M5574" s="17">
        <v>3</v>
      </c>
      <c r="N5574" s="17" t="str" cm="1">
        <f t="array" ref="N5574">_xlfn.IFS(M5574&lt;=2,"Small",M5574&lt;=5,"Medium",M5574&gt;5,"Large")</f>
        <v>Medium</v>
      </c>
      <c r="O5574" s="65">
        <v>149</v>
      </c>
      <c r="P5574" s="87">
        <f t="shared" si="349"/>
        <v>0.03</v>
      </c>
      <c r="Q5574" s="68">
        <v>5</v>
      </c>
      <c r="R5574" s="68" t="str" cm="1">
        <f t="array" ref="R5574">_xlfn.SWITCH(ROUND(Q5574,0),5,"Excellent",4,"Good",3,"Ok","Bad")</f>
        <v>Excellent</v>
      </c>
      <c r="S5574" s="17">
        <v>4</v>
      </c>
      <c r="T5574" s="17" t="str">
        <f t="shared" si="350"/>
        <v>No</v>
      </c>
      <c r="U5574" s="82">
        <v>43794</v>
      </c>
      <c r="V5574" s="82">
        <v>43893</v>
      </c>
      <c r="W5574" s="17">
        <v>365</v>
      </c>
      <c r="X5574" s="17" t="str">
        <f t="shared" si="351"/>
        <v>Active</v>
      </c>
      <c r="Y5574" s="17" t="s">
        <v>15616</v>
      </c>
      <c r="Z5574" s="17"/>
    </row>
    <row r="5575" spans="1:26" x14ac:dyDescent="0.25">
      <c r="A5575">
        <v>5574</v>
      </c>
      <c r="B5575" s="17" t="s">
        <v>13648</v>
      </c>
      <c r="C5575" s="17">
        <v>3190</v>
      </c>
      <c r="D5575" s="17" t="str">
        <f>INDEX(Hosts!$A:$O,MATCH(Places!$C5575,Hosts!$A:$A,0),MATCH(Places!D$1,Hosts!$1:$1,0))</f>
        <v>Within an hour</v>
      </c>
      <c r="E5575" s="87">
        <f>INDEX(Hosts!$A:$O,MATCH(Places!$C5575,Hosts!$A:$A,0),MATCH(Places!E$1,Hosts!$1:$1,0))</f>
        <v>1</v>
      </c>
      <c r="F5575" s="87">
        <f>INDEX(Hosts!$A:$O,MATCH(Places!$C5575,Hosts!$A:$A,0),MATCH(Places!F$1,Hosts!$1:$1,0))</f>
        <v>0.98</v>
      </c>
      <c r="G5575" s="17" t="str">
        <f>INDEX(Hosts!$A:$O,MATCH(Places!$C5575,Hosts!$A:$A,0),MATCH(Places!G$1,Hosts!$1:$1,0))</f>
        <v>Yes</v>
      </c>
      <c r="H5575" s="17">
        <v>17</v>
      </c>
      <c r="I5575" s="17" t="str">
        <f>INDEX(Neighborhoods!$A:$C,MATCH(Places!$H5575,Neighborhoods!$A:$A,0),MATCH(Places!I$1,Neighborhoods!$1:$1,0))</f>
        <v>Manhattan</v>
      </c>
      <c r="J5575" s="17" t="str">
        <f>INDEX(Neighborhoods!$A:$C,MATCH(Places!$H5575,Neighborhoods!$A:$A,0),MATCH(Places!J$1,Neighborhoods!$1:$1,0))</f>
        <v>Hell's Kitchen</v>
      </c>
      <c r="K5575" s="17" t="s">
        <v>1</v>
      </c>
      <c r="L5575" s="17" t="str">
        <f t="shared" si="348"/>
        <v>Yes</v>
      </c>
      <c r="M5575" s="17">
        <v>2</v>
      </c>
      <c r="N5575" s="17" t="str" cm="1">
        <f t="array" ref="N5575">_xlfn.IFS(M5575&lt;=2,"Small",M5575&lt;=5,"Medium",M5575&gt;5,"Large")</f>
        <v>Small</v>
      </c>
      <c r="O5575" s="65">
        <v>62</v>
      </c>
      <c r="P5575" s="87">
        <f t="shared" si="349"/>
        <v>0.03</v>
      </c>
      <c r="Q5575" s="68">
        <v>5</v>
      </c>
      <c r="R5575" s="68" t="str" cm="1">
        <f t="array" ref="R5575">_xlfn.SWITCH(ROUND(Q5575,0),5,"Excellent",4,"Good",3,"Ok","Bad")</f>
        <v>Excellent</v>
      </c>
      <c r="S5575" s="17">
        <v>20</v>
      </c>
      <c r="T5575" s="17" t="str">
        <f t="shared" si="350"/>
        <v>No</v>
      </c>
      <c r="U5575" s="82">
        <v>43858</v>
      </c>
      <c r="V5575" s="82">
        <v>44047</v>
      </c>
      <c r="W5575" s="17">
        <v>98</v>
      </c>
      <c r="X5575" s="17" t="str">
        <f t="shared" si="351"/>
        <v>Active</v>
      </c>
      <c r="Y5575" s="17" t="s">
        <v>15616</v>
      </c>
      <c r="Z5575" s="17"/>
    </row>
    <row r="5576" spans="1:26" x14ac:dyDescent="0.25">
      <c r="A5576">
        <v>5575</v>
      </c>
      <c r="B5576" s="17" t="s">
        <v>15139</v>
      </c>
      <c r="C5576" s="17">
        <v>4067</v>
      </c>
      <c r="D5576" s="17" t="str">
        <f>INDEX(Hosts!$A:$O,MATCH(Places!$C5576,Hosts!$A:$A,0),MATCH(Places!D$1,Hosts!$1:$1,0))</f>
        <v>Within a few hours</v>
      </c>
      <c r="E5576" s="87">
        <f>INDEX(Hosts!$A:$O,MATCH(Places!$C5576,Hosts!$A:$A,0),MATCH(Places!E$1,Hosts!$1:$1,0))</f>
        <v>1</v>
      </c>
      <c r="F5576" s="87">
        <f>INDEX(Hosts!$A:$O,MATCH(Places!$C5576,Hosts!$A:$A,0),MATCH(Places!F$1,Hosts!$1:$1,0))</f>
        <v>0.48</v>
      </c>
      <c r="G5576" s="17" t="str">
        <f>INDEX(Hosts!$A:$O,MATCH(Places!$C5576,Hosts!$A:$A,0),MATCH(Places!G$1,Hosts!$1:$1,0))</f>
        <v>Yes</v>
      </c>
      <c r="H5576" s="17">
        <v>19</v>
      </c>
      <c r="I5576" s="17" t="str">
        <f>INDEX(Neighborhoods!$A:$C,MATCH(Places!$H5576,Neighborhoods!$A:$A,0),MATCH(Places!I$1,Neighborhoods!$1:$1,0))</f>
        <v>Manhattan</v>
      </c>
      <c r="J5576" s="17" t="str">
        <f>INDEX(Neighborhoods!$A:$C,MATCH(Places!$H5576,Neighborhoods!$A:$A,0),MATCH(Places!J$1,Neighborhoods!$1:$1,0))</f>
        <v>Upper East Side</v>
      </c>
      <c r="K5576" s="17" t="s">
        <v>1</v>
      </c>
      <c r="L5576" s="17" t="str">
        <f t="shared" si="348"/>
        <v>Yes</v>
      </c>
      <c r="M5576" s="17">
        <v>1</v>
      </c>
      <c r="N5576" s="17" t="str" cm="1">
        <f t="array" ref="N5576">_xlfn.IFS(M5576&lt;=2,"Small",M5576&lt;=5,"Medium",M5576&gt;5,"Large")</f>
        <v>Small</v>
      </c>
      <c r="O5576" s="65">
        <v>79</v>
      </c>
      <c r="P5576" s="87">
        <f t="shared" si="349"/>
        <v>0.03</v>
      </c>
      <c r="Q5576" s="68">
        <v>4.88</v>
      </c>
      <c r="R5576" s="68" t="str" cm="1">
        <f t="array" ref="R5576">_xlfn.SWITCH(ROUND(Q5576,0),5,"Excellent",4,"Good",3,"Ok","Bad")</f>
        <v>Excellent</v>
      </c>
      <c r="S5576" s="17">
        <v>8</v>
      </c>
      <c r="T5576" s="17" t="str">
        <f t="shared" si="350"/>
        <v>No</v>
      </c>
      <c r="U5576" s="82">
        <v>43801</v>
      </c>
      <c r="V5576" s="82">
        <v>43898</v>
      </c>
      <c r="W5576" s="17">
        <v>25</v>
      </c>
      <c r="X5576" s="17" t="str">
        <f t="shared" si="351"/>
        <v>Active</v>
      </c>
      <c r="Y5576" s="17" t="s">
        <v>15615</v>
      </c>
      <c r="Z5576" s="17"/>
    </row>
    <row r="5577" spans="1:26" x14ac:dyDescent="0.25">
      <c r="A5577">
        <v>5576</v>
      </c>
      <c r="B5577" s="17" t="s">
        <v>14072</v>
      </c>
      <c r="C5577" s="17">
        <v>3353</v>
      </c>
      <c r="D5577" s="17" t="str">
        <f>INDEX(Hosts!$A:$O,MATCH(Places!$C5577,Hosts!$A:$A,0),MATCH(Places!D$1,Hosts!$1:$1,0))</f>
        <v>Within a few hours</v>
      </c>
      <c r="E5577" s="87">
        <f>INDEX(Hosts!$A:$O,MATCH(Places!$C5577,Hosts!$A:$A,0),MATCH(Places!E$1,Hosts!$1:$1,0))</f>
        <v>1</v>
      </c>
      <c r="F5577" s="87">
        <f>INDEX(Hosts!$A:$O,MATCH(Places!$C5577,Hosts!$A:$A,0),MATCH(Places!F$1,Hosts!$1:$1,0))</f>
        <v>0.97</v>
      </c>
      <c r="G5577" s="17" t="str">
        <f>INDEX(Hosts!$A:$O,MATCH(Places!$C5577,Hosts!$A:$A,0),MATCH(Places!G$1,Hosts!$1:$1,0))</f>
        <v>No</v>
      </c>
      <c r="H5577" s="17">
        <v>8</v>
      </c>
      <c r="I5577" s="17" t="str">
        <f>INDEX(Neighborhoods!$A:$C,MATCH(Places!$H5577,Neighborhoods!$A:$A,0),MATCH(Places!I$1,Neighborhoods!$1:$1,0))</f>
        <v>Brooklyn</v>
      </c>
      <c r="J5577" s="17" t="str">
        <f>INDEX(Neighborhoods!$A:$C,MATCH(Places!$H5577,Neighborhoods!$A:$A,0),MATCH(Places!J$1,Neighborhoods!$1:$1,0))</f>
        <v>Bushwick</v>
      </c>
      <c r="K5577" s="17" t="s">
        <v>11822</v>
      </c>
      <c r="L5577" s="17" t="str">
        <f t="shared" si="348"/>
        <v>No</v>
      </c>
      <c r="M5577" s="17">
        <v>10</v>
      </c>
      <c r="N5577" s="17" t="str" cm="1">
        <f t="array" ref="N5577">_xlfn.IFS(M5577&lt;=2,"Small",M5577&lt;=5,"Medium",M5577&gt;5,"Large")</f>
        <v>Large</v>
      </c>
      <c r="O5577" s="65">
        <v>899</v>
      </c>
      <c r="P5577" s="87">
        <f t="shared" si="349"/>
        <v>0.05</v>
      </c>
      <c r="Q5577" s="68">
        <v>4.67</v>
      </c>
      <c r="R5577" s="68" t="str" cm="1">
        <f t="array" ref="R5577">_xlfn.SWITCH(ROUND(Q5577,0),5,"Excellent",4,"Good",3,"Ok","Bad")</f>
        <v>Excellent</v>
      </c>
      <c r="S5577" s="17">
        <v>6</v>
      </c>
      <c r="T5577" s="17" t="str">
        <f t="shared" si="350"/>
        <v>No</v>
      </c>
      <c r="U5577" s="82">
        <v>43977</v>
      </c>
      <c r="V5577" s="82">
        <v>44042</v>
      </c>
      <c r="W5577" s="17">
        <v>365</v>
      </c>
      <c r="X5577" s="17" t="str">
        <f t="shared" si="351"/>
        <v>Active</v>
      </c>
      <c r="Y5577" s="17" t="s">
        <v>15615</v>
      </c>
      <c r="Z5577" s="17"/>
    </row>
    <row r="5578" spans="1:26" x14ac:dyDescent="0.25">
      <c r="A5578">
        <v>5577</v>
      </c>
      <c r="B5578" s="17" t="s">
        <v>13117</v>
      </c>
      <c r="C5578" s="17">
        <v>3446</v>
      </c>
      <c r="D5578" s="17" t="str">
        <f>INDEX(Hosts!$A:$O,MATCH(Places!$C5578,Hosts!$A:$A,0),MATCH(Places!D$1,Hosts!$1:$1,0))</f>
        <v>Within a few hours</v>
      </c>
      <c r="E5578" s="87">
        <f>INDEX(Hosts!$A:$O,MATCH(Places!$C5578,Hosts!$A:$A,0),MATCH(Places!E$1,Hosts!$1:$1,0))</f>
        <v>1</v>
      </c>
      <c r="F5578" s="87">
        <f>INDEX(Hosts!$A:$O,MATCH(Places!$C5578,Hosts!$A:$A,0),MATCH(Places!F$1,Hosts!$1:$1,0))</f>
        <v>1</v>
      </c>
      <c r="G5578" s="17" t="str">
        <f>INDEX(Hosts!$A:$O,MATCH(Places!$C5578,Hosts!$A:$A,0),MATCH(Places!G$1,Hosts!$1:$1,0))</f>
        <v>No</v>
      </c>
      <c r="H5578" s="17">
        <v>9</v>
      </c>
      <c r="I5578" s="17" t="str">
        <f>INDEX(Neighborhoods!$A:$C,MATCH(Places!$H5578,Neighborhoods!$A:$A,0),MATCH(Places!I$1,Neighborhoods!$1:$1,0))</f>
        <v>Brooklyn</v>
      </c>
      <c r="J5578" s="17" t="str">
        <f>INDEX(Neighborhoods!$A:$C,MATCH(Places!$H5578,Neighborhoods!$A:$A,0),MATCH(Places!J$1,Neighborhoods!$1:$1,0))</f>
        <v>Crown Heights</v>
      </c>
      <c r="K5578" s="17" t="s">
        <v>11822</v>
      </c>
      <c r="L5578" s="17" t="str">
        <f t="shared" si="348"/>
        <v>No</v>
      </c>
      <c r="M5578" s="17">
        <v>6</v>
      </c>
      <c r="N5578" s="17" t="str" cm="1">
        <f t="array" ref="N5578">_xlfn.IFS(M5578&lt;=2,"Small",M5578&lt;=5,"Medium",M5578&gt;5,"Large")</f>
        <v>Large</v>
      </c>
      <c r="O5578" s="65">
        <v>232</v>
      </c>
      <c r="P5578" s="87">
        <f t="shared" si="349"/>
        <v>0.04</v>
      </c>
      <c r="Q5578" s="68">
        <v>5</v>
      </c>
      <c r="R5578" s="68" t="str" cm="1">
        <f t="array" ref="R5578">_xlfn.SWITCH(ROUND(Q5578,0),5,"Excellent",4,"Good",3,"Ok","Bad")</f>
        <v>Excellent</v>
      </c>
      <c r="S5578" s="17">
        <v>4</v>
      </c>
      <c r="T5578" s="17" t="str">
        <f t="shared" si="350"/>
        <v>No</v>
      </c>
      <c r="U5578" s="82">
        <v>43828</v>
      </c>
      <c r="V5578" s="82">
        <v>43903</v>
      </c>
      <c r="W5578" s="17">
        <v>245</v>
      </c>
      <c r="X5578" s="17" t="str">
        <f t="shared" si="351"/>
        <v>Active</v>
      </c>
      <c r="Y5578" s="17" t="s">
        <v>15616</v>
      </c>
      <c r="Z5578" s="17"/>
    </row>
    <row r="5579" spans="1:26" x14ac:dyDescent="0.25">
      <c r="A5579">
        <v>5578</v>
      </c>
      <c r="B5579" s="17" t="s">
        <v>14063</v>
      </c>
      <c r="C5579" s="17">
        <v>3093</v>
      </c>
      <c r="D5579" s="17" t="str">
        <f>INDEX(Hosts!$A:$O,MATCH(Places!$C5579,Hosts!$A:$A,0),MATCH(Places!D$1,Hosts!$1:$1,0))</f>
        <v>Within an hour</v>
      </c>
      <c r="E5579" s="87">
        <f>INDEX(Hosts!$A:$O,MATCH(Places!$C5579,Hosts!$A:$A,0),MATCH(Places!E$1,Hosts!$1:$1,0))</f>
        <v>0.83</v>
      </c>
      <c r="F5579" s="87">
        <f>INDEX(Hosts!$A:$O,MATCH(Places!$C5579,Hosts!$A:$A,0),MATCH(Places!F$1,Hosts!$1:$1,0))</f>
        <v>0.94</v>
      </c>
      <c r="G5579" s="17" t="str">
        <f>INDEX(Hosts!$A:$O,MATCH(Places!$C5579,Hosts!$A:$A,0),MATCH(Places!G$1,Hosts!$1:$1,0))</f>
        <v>No</v>
      </c>
      <c r="H5579" s="17">
        <v>17</v>
      </c>
      <c r="I5579" s="17" t="str">
        <f>INDEX(Neighborhoods!$A:$C,MATCH(Places!$H5579,Neighborhoods!$A:$A,0),MATCH(Places!I$1,Neighborhoods!$1:$1,0))</f>
        <v>Manhattan</v>
      </c>
      <c r="J5579" s="17" t="str">
        <f>INDEX(Neighborhoods!$A:$C,MATCH(Places!$H5579,Neighborhoods!$A:$A,0),MATCH(Places!J$1,Neighborhoods!$1:$1,0))</f>
        <v>Hell's Kitchen</v>
      </c>
      <c r="K5579" s="17" t="s">
        <v>11822</v>
      </c>
      <c r="L5579" s="17" t="str">
        <f t="shared" si="348"/>
        <v>No</v>
      </c>
      <c r="M5579" s="17">
        <v>4</v>
      </c>
      <c r="N5579" s="17" t="str" cm="1">
        <f t="array" ref="N5579">_xlfn.IFS(M5579&lt;=2,"Small",M5579&lt;=5,"Medium",M5579&gt;5,"Large")</f>
        <v>Medium</v>
      </c>
      <c r="O5579" s="65">
        <v>140</v>
      </c>
      <c r="P5579" s="87">
        <f t="shared" si="349"/>
        <v>0.03</v>
      </c>
      <c r="Q5579" s="68">
        <v>4.33</v>
      </c>
      <c r="R5579" s="68" t="str" cm="1">
        <f t="array" ref="R5579">_xlfn.SWITCH(ROUND(Q5579,0),5,"Excellent",4,"Good",3,"Ok","Bad")</f>
        <v>Good</v>
      </c>
      <c r="S5579" s="17">
        <v>3</v>
      </c>
      <c r="T5579" s="17" t="str">
        <f t="shared" si="350"/>
        <v>No</v>
      </c>
      <c r="U5579" s="82">
        <v>43883</v>
      </c>
      <c r="V5579" s="82">
        <v>44005</v>
      </c>
      <c r="W5579" s="17">
        <v>360</v>
      </c>
      <c r="X5579" s="17" t="str">
        <f t="shared" si="351"/>
        <v>Active</v>
      </c>
      <c r="Y5579" s="17" t="s">
        <v>15616</v>
      </c>
      <c r="Z5579" s="17"/>
    </row>
    <row r="5580" spans="1:26" x14ac:dyDescent="0.25">
      <c r="A5580">
        <v>5579</v>
      </c>
      <c r="B5580" s="17" t="s">
        <v>15452</v>
      </c>
      <c r="C5580" s="17">
        <v>4051</v>
      </c>
      <c r="D5580" s="17" t="str">
        <f>INDEX(Hosts!$A:$O,MATCH(Places!$C5580,Hosts!$A:$A,0),MATCH(Places!D$1,Hosts!$1:$1,0))</f>
        <v>Within an hour</v>
      </c>
      <c r="E5580" s="87">
        <f>INDEX(Hosts!$A:$O,MATCH(Places!$C5580,Hosts!$A:$A,0),MATCH(Places!E$1,Hosts!$1:$1,0))</f>
        <v>0.9</v>
      </c>
      <c r="F5580" s="87">
        <f>INDEX(Hosts!$A:$O,MATCH(Places!$C5580,Hosts!$A:$A,0),MATCH(Places!F$1,Hosts!$1:$1,0))</f>
        <v>0.98</v>
      </c>
      <c r="G5580" s="17" t="str">
        <f>INDEX(Hosts!$A:$O,MATCH(Places!$C5580,Hosts!$A:$A,0),MATCH(Places!G$1,Hosts!$1:$1,0))</f>
        <v>No</v>
      </c>
      <c r="H5580" s="17">
        <v>8</v>
      </c>
      <c r="I5580" s="17" t="str">
        <f>INDEX(Neighborhoods!$A:$C,MATCH(Places!$H5580,Neighborhoods!$A:$A,0),MATCH(Places!I$1,Neighborhoods!$1:$1,0))</f>
        <v>Brooklyn</v>
      </c>
      <c r="J5580" s="17" t="str">
        <f>INDEX(Neighborhoods!$A:$C,MATCH(Places!$H5580,Neighborhoods!$A:$A,0),MATCH(Places!J$1,Neighborhoods!$1:$1,0))</f>
        <v>Bushwick</v>
      </c>
      <c r="K5580" s="17" t="s">
        <v>11822</v>
      </c>
      <c r="L5580" s="17" t="str">
        <f t="shared" si="348"/>
        <v>No</v>
      </c>
      <c r="M5580" s="17">
        <v>6</v>
      </c>
      <c r="N5580" s="17" t="str" cm="1">
        <f t="array" ref="N5580">_xlfn.IFS(M5580&lt;=2,"Small",M5580&lt;=5,"Medium",M5580&gt;5,"Large")</f>
        <v>Large</v>
      </c>
      <c r="O5580" s="65">
        <v>85</v>
      </c>
      <c r="P5580" s="87">
        <f t="shared" si="349"/>
        <v>0.03</v>
      </c>
      <c r="Q5580" s="68">
        <v>4.33</v>
      </c>
      <c r="R5580" s="68" t="str" cm="1">
        <f t="array" ref="R5580">_xlfn.SWITCH(ROUND(Q5580,0),5,"Excellent",4,"Good",3,"Ok","Bad")</f>
        <v>Good</v>
      </c>
      <c r="S5580" s="17">
        <v>3</v>
      </c>
      <c r="T5580" s="17" t="str">
        <f t="shared" si="350"/>
        <v>No</v>
      </c>
      <c r="U5580" s="82">
        <v>43907</v>
      </c>
      <c r="V5580" s="82">
        <v>43949</v>
      </c>
      <c r="W5580" s="17">
        <v>42</v>
      </c>
      <c r="X5580" s="17" t="str">
        <f t="shared" si="351"/>
        <v>Active</v>
      </c>
      <c r="Y5580" s="17" t="s">
        <v>15616</v>
      </c>
      <c r="Z5580" s="17"/>
    </row>
    <row r="5581" spans="1:26" x14ac:dyDescent="0.25">
      <c r="A5581">
        <v>5580</v>
      </c>
      <c r="B5581" s="17" t="s">
        <v>15405</v>
      </c>
      <c r="C5581" s="17">
        <v>656</v>
      </c>
      <c r="D5581" s="17" t="str">
        <f>INDEX(Hosts!$A:$O,MATCH(Places!$C5581,Hosts!$A:$A,0),MATCH(Places!D$1,Hosts!$1:$1,0))</f>
        <v>Within an hour</v>
      </c>
      <c r="E5581" s="87">
        <f>INDEX(Hosts!$A:$O,MATCH(Places!$C5581,Hosts!$A:$A,0),MATCH(Places!E$1,Hosts!$1:$1,0))</f>
        <v>1</v>
      </c>
      <c r="F5581" s="87">
        <f>INDEX(Hosts!$A:$O,MATCH(Places!$C5581,Hosts!$A:$A,0),MATCH(Places!F$1,Hosts!$1:$1,0))</f>
        <v>1</v>
      </c>
      <c r="G5581" s="17" t="str">
        <f>INDEX(Hosts!$A:$O,MATCH(Places!$C5581,Hosts!$A:$A,0),MATCH(Places!G$1,Hosts!$1:$1,0))</f>
        <v>No</v>
      </c>
      <c r="H5581" s="17">
        <v>15</v>
      </c>
      <c r="I5581" s="17" t="str">
        <f>INDEX(Neighborhoods!$A:$C,MATCH(Places!$H5581,Neighborhoods!$A:$A,0),MATCH(Places!I$1,Neighborhoods!$1:$1,0))</f>
        <v>Manhattan</v>
      </c>
      <c r="J5581" s="17" t="str">
        <f>INDEX(Neighborhoods!$A:$C,MATCH(Places!$H5581,Neighborhoods!$A:$A,0),MATCH(Places!J$1,Neighborhoods!$1:$1,0))</f>
        <v>East Village</v>
      </c>
      <c r="K5581" s="17" t="s">
        <v>11822</v>
      </c>
      <c r="L5581" s="17" t="str">
        <f t="shared" si="348"/>
        <v>No</v>
      </c>
      <c r="M5581" s="17">
        <v>4</v>
      </c>
      <c r="N5581" s="17" t="str" cm="1">
        <f t="array" ref="N5581">_xlfn.IFS(M5581&lt;=2,"Small",M5581&lt;=5,"Medium",M5581&gt;5,"Large")</f>
        <v>Medium</v>
      </c>
      <c r="O5581" s="65">
        <v>564</v>
      </c>
      <c r="P5581" s="87">
        <f t="shared" si="349"/>
        <v>0.05</v>
      </c>
      <c r="Q5581" s="68">
        <v>3.67</v>
      </c>
      <c r="R5581" s="68" t="str" cm="1">
        <f t="array" ref="R5581">_xlfn.SWITCH(ROUND(Q5581,0),5,"Excellent",4,"Good",3,"Ok","Bad")</f>
        <v>Good</v>
      </c>
      <c r="S5581" s="17">
        <v>3</v>
      </c>
      <c r="T5581" s="17" t="str">
        <f t="shared" si="350"/>
        <v>No</v>
      </c>
      <c r="U5581" s="82">
        <v>43807</v>
      </c>
      <c r="V5581" s="82">
        <v>44045</v>
      </c>
      <c r="W5581" s="17">
        <v>365</v>
      </c>
      <c r="X5581" s="17" t="str">
        <f t="shared" si="351"/>
        <v>Active</v>
      </c>
      <c r="Y5581" s="17" t="s">
        <v>15616</v>
      </c>
      <c r="Z5581" s="17"/>
    </row>
    <row r="5582" spans="1:26" x14ac:dyDescent="0.25">
      <c r="A5582">
        <v>5581</v>
      </c>
      <c r="B5582" s="17" t="s">
        <v>14960</v>
      </c>
      <c r="C5582" s="17">
        <v>3801</v>
      </c>
      <c r="D5582" s="17" t="str">
        <f>INDEX(Hosts!$A:$O,MATCH(Places!$C5582,Hosts!$A:$A,0),MATCH(Places!D$1,Hosts!$1:$1,0))</f>
        <v>Within an hour</v>
      </c>
      <c r="E5582" s="87">
        <f>INDEX(Hosts!$A:$O,MATCH(Places!$C5582,Hosts!$A:$A,0),MATCH(Places!E$1,Hosts!$1:$1,0))</f>
        <v>0.92</v>
      </c>
      <c r="F5582" s="87">
        <f>INDEX(Hosts!$A:$O,MATCH(Places!$C5582,Hosts!$A:$A,0),MATCH(Places!F$1,Hosts!$1:$1,0))</f>
        <v>0.98</v>
      </c>
      <c r="G5582" s="17" t="str">
        <f>INDEX(Hosts!$A:$O,MATCH(Places!$C5582,Hosts!$A:$A,0),MATCH(Places!G$1,Hosts!$1:$1,0))</f>
        <v>Yes</v>
      </c>
      <c r="H5582" s="17">
        <v>7</v>
      </c>
      <c r="I5582" s="17" t="str">
        <f>INDEX(Neighborhoods!$A:$C,MATCH(Places!$H5582,Neighborhoods!$A:$A,0),MATCH(Places!I$1,Neighborhoods!$1:$1,0))</f>
        <v>Brooklyn</v>
      </c>
      <c r="J5582" s="17" t="str">
        <f>INDEX(Neighborhoods!$A:$C,MATCH(Places!$H5582,Neighborhoods!$A:$A,0),MATCH(Places!J$1,Neighborhoods!$1:$1,0))</f>
        <v>Bedford-Stuyvesant</v>
      </c>
      <c r="K5582" s="17" t="s">
        <v>11822</v>
      </c>
      <c r="L5582" s="17" t="str">
        <f t="shared" si="348"/>
        <v>No</v>
      </c>
      <c r="M5582" s="17">
        <v>2</v>
      </c>
      <c r="N5582" s="17" t="str" cm="1">
        <f t="array" ref="N5582">_xlfn.IFS(M5582&lt;=2,"Small",M5582&lt;=5,"Medium",M5582&gt;5,"Large")</f>
        <v>Small</v>
      </c>
      <c r="O5582" s="65">
        <v>225</v>
      </c>
      <c r="P5582" s="87">
        <f t="shared" si="349"/>
        <v>0.04</v>
      </c>
      <c r="Q5582" s="68">
        <v>4.67</v>
      </c>
      <c r="R5582" s="68" t="str" cm="1">
        <f t="array" ref="R5582">_xlfn.SWITCH(ROUND(Q5582,0),5,"Excellent",4,"Good",3,"Ok","Bad")</f>
        <v>Excellent</v>
      </c>
      <c r="S5582" s="17">
        <v>6</v>
      </c>
      <c r="T5582" s="17" t="str">
        <f t="shared" si="350"/>
        <v>No</v>
      </c>
      <c r="U5582" s="82">
        <v>43822</v>
      </c>
      <c r="V5582" s="82">
        <v>43936</v>
      </c>
      <c r="W5582" s="17">
        <v>162</v>
      </c>
      <c r="X5582" s="17" t="str">
        <f t="shared" si="351"/>
        <v>Active</v>
      </c>
      <c r="Y5582" s="17" t="s">
        <v>15616</v>
      </c>
      <c r="Z5582" s="17"/>
    </row>
    <row r="5583" spans="1:26" x14ac:dyDescent="0.25">
      <c r="A5583">
        <v>5582</v>
      </c>
      <c r="B5583" s="17" t="s">
        <v>14260</v>
      </c>
      <c r="C5583" s="17">
        <v>656</v>
      </c>
      <c r="D5583" s="17" t="str">
        <f>INDEX(Hosts!$A:$O,MATCH(Places!$C5583,Hosts!$A:$A,0),MATCH(Places!D$1,Hosts!$1:$1,0))</f>
        <v>Within an hour</v>
      </c>
      <c r="E5583" s="87">
        <f>INDEX(Hosts!$A:$O,MATCH(Places!$C5583,Hosts!$A:$A,0),MATCH(Places!E$1,Hosts!$1:$1,0))</f>
        <v>1</v>
      </c>
      <c r="F5583" s="87">
        <f>INDEX(Hosts!$A:$O,MATCH(Places!$C5583,Hosts!$A:$A,0),MATCH(Places!F$1,Hosts!$1:$1,0))</f>
        <v>1</v>
      </c>
      <c r="G5583" s="17" t="str">
        <f>INDEX(Hosts!$A:$O,MATCH(Places!$C5583,Hosts!$A:$A,0),MATCH(Places!G$1,Hosts!$1:$1,0))</f>
        <v>No</v>
      </c>
      <c r="H5583" s="17">
        <v>15</v>
      </c>
      <c r="I5583" s="17" t="str">
        <f>INDEX(Neighborhoods!$A:$C,MATCH(Places!$H5583,Neighborhoods!$A:$A,0),MATCH(Places!I$1,Neighborhoods!$1:$1,0))</f>
        <v>Manhattan</v>
      </c>
      <c r="J5583" s="17" t="str">
        <f>INDEX(Neighborhoods!$A:$C,MATCH(Places!$H5583,Neighborhoods!$A:$A,0),MATCH(Places!J$1,Neighborhoods!$1:$1,0))</f>
        <v>East Village</v>
      </c>
      <c r="K5583" s="17" t="s">
        <v>1</v>
      </c>
      <c r="L5583" s="17" t="str">
        <f t="shared" si="348"/>
        <v>Yes</v>
      </c>
      <c r="M5583" s="17">
        <v>4</v>
      </c>
      <c r="N5583" s="17" t="str" cm="1">
        <f t="array" ref="N5583">_xlfn.IFS(M5583&lt;=2,"Small",M5583&lt;=5,"Medium",M5583&gt;5,"Large")</f>
        <v>Medium</v>
      </c>
      <c r="O5583" s="65">
        <v>140</v>
      </c>
      <c r="P5583" s="87">
        <f t="shared" si="349"/>
        <v>0.03</v>
      </c>
      <c r="Q5583" s="68">
        <v>4.5999999999999996</v>
      </c>
      <c r="R5583" s="68" t="str" cm="1">
        <f t="array" ref="R5583">_xlfn.SWITCH(ROUND(Q5583,0),5,"Excellent",4,"Good",3,"Ok","Bad")</f>
        <v>Excellent</v>
      </c>
      <c r="S5583" s="17">
        <v>5</v>
      </c>
      <c r="T5583" s="17" t="str">
        <f t="shared" si="350"/>
        <v>No</v>
      </c>
      <c r="U5583" s="82">
        <v>43805</v>
      </c>
      <c r="V5583" s="82">
        <v>43988</v>
      </c>
      <c r="W5583" s="17">
        <v>0</v>
      </c>
      <c r="X5583" s="17" t="str">
        <f t="shared" si="351"/>
        <v>Inactive</v>
      </c>
      <c r="Y5583" s="17" t="s">
        <v>15616</v>
      </c>
      <c r="Z5583" s="17"/>
    </row>
    <row r="5584" spans="1:26" x14ac:dyDescent="0.25">
      <c r="A5584">
        <v>5583</v>
      </c>
      <c r="B5584" s="17" t="s">
        <v>15003</v>
      </c>
      <c r="C5584" s="17">
        <v>4029</v>
      </c>
      <c r="D5584" s="17" t="str">
        <f>INDEX(Hosts!$A:$O,MATCH(Places!$C5584,Hosts!$A:$A,0),MATCH(Places!D$1,Hosts!$1:$1,0))</f>
        <v>Within an hour</v>
      </c>
      <c r="E5584" s="87">
        <f>INDEX(Hosts!$A:$O,MATCH(Places!$C5584,Hosts!$A:$A,0),MATCH(Places!E$1,Hosts!$1:$1,0))</f>
        <v>1</v>
      </c>
      <c r="F5584" s="87">
        <f>INDEX(Hosts!$A:$O,MATCH(Places!$C5584,Hosts!$A:$A,0),MATCH(Places!F$1,Hosts!$1:$1,0))</f>
        <v>0.87</v>
      </c>
      <c r="G5584" s="17" t="str">
        <f>INDEX(Hosts!$A:$O,MATCH(Places!$C5584,Hosts!$A:$A,0),MATCH(Places!G$1,Hosts!$1:$1,0))</f>
        <v>Yes</v>
      </c>
      <c r="H5584" s="17">
        <v>22</v>
      </c>
      <c r="I5584" s="17" t="str">
        <f>INDEX(Neighborhoods!$A:$C,MATCH(Places!$H5584,Neighborhoods!$A:$A,0),MATCH(Places!I$1,Neighborhoods!$1:$1,0))</f>
        <v>Queens</v>
      </c>
      <c r="J5584" s="17" t="str">
        <f>INDEX(Neighborhoods!$A:$C,MATCH(Places!$H5584,Neighborhoods!$A:$A,0),MATCH(Places!J$1,Neighborhoods!$1:$1,0))</f>
        <v>Flushing</v>
      </c>
      <c r="K5584" s="17" t="s">
        <v>1</v>
      </c>
      <c r="L5584" s="17" t="str">
        <f t="shared" si="348"/>
        <v>Yes</v>
      </c>
      <c r="M5584" s="17">
        <v>2</v>
      </c>
      <c r="N5584" s="17" t="str" cm="1">
        <f t="array" ref="N5584">_xlfn.IFS(M5584&lt;=2,"Small",M5584&lt;=5,"Medium",M5584&gt;5,"Large")</f>
        <v>Small</v>
      </c>
      <c r="O5584" s="65">
        <v>45</v>
      </c>
      <c r="P5584" s="87">
        <f t="shared" si="349"/>
        <v>0.03</v>
      </c>
      <c r="Q5584" s="68">
        <v>5</v>
      </c>
      <c r="R5584" s="68" t="str" cm="1">
        <f t="array" ref="R5584">_xlfn.SWITCH(ROUND(Q5584,0),5,"Excellent",4,"Good",3,"Ok","Bad")</f>
        <v>Excellent</v>
      </c>
      <c r="S5584" s="17">
        <v>4</v>
      </c>
      <c r="T5584" s="17" t="str">
        <f t="shared" si="350"/>
        <v>No</v>
      </c>
      <c r="U5584" s="82">
        <v>43853</v>
      </c>
      <c r="V5584" s="82">
        <v>43905</v>
      </c>
      <c r="W5584" s="17">
        <v>360</v>
      </c>
      <c r="X5584" s="17" t="str">
        <f t="shared" si="351"/>
        <v>Active</v>
      </c>
      <c r="Y5584" s="17" t="s">
        <v>15615</v>
      </c>
      <c r="Z5584" s="17"/>
    </row>
    <row r="5585" spans="1:26" x14ac:dyDescent="0.25">
      <c r="A5585">
        <v>5584</v>
      </c>
      <c r="B5585" s="17" t="s">
        <v>13621</v>
      </c>
      <c r="C5585" s="17">
        <v>656</v>
      </c>
      <c r="D5585" s="17" t="str">
        <f>INDEX(Hosts!$A:$O,MATCH(Places!$C5585,Hosts!$A:$A,0),MATCH(Places!D$1,Hosts!$1:$1,0))</f>
        <v>Within an hour</v>
      </c>
      <c r="E5585" s="87">
        <f>INDEX(Hosts!$A:$O,MATCH(Places!$C5585,Hosts!$A:$A,0),MATCH(Places!E$1,Hosts!$1:$1,0))</f>
        <v>1</v>
      </c>
      <c r="F5585" s="87">
        <f>INDEX(Hosts!$A:$O,MATCH(Places!$C5585,Hosts!$A:$A,0),MATCH(Places!F$1,Hosts!$1:$1,0))</f>
        <v>1</v>
      </c>
      <c r="G5585" s="17" t="str">
        <f>INDEX(Hosts!$A:$O,MATCH(Places!$C5585,Hosts!$A:$A,0),MATCH(Places!G$1,Hosts!$1:$1,0))</f>
        <v>No</v>
      </c>
      <c r="H5585" s="17">
        <v>15</v>
      </c>
      <c r="I5585" s="17" t="str">
        <f>INDEX(Neighborhoods!$A:$C,MATCH(Places!$H5585,Neighborhoods!$A:$A,0),MATCH(Places!I$1,Neighborhoods!$1:$1,0))</f>
        <v>Manhattan</v>
      </c>
      <c r="J5585" s="17" t="str">
        <f>INDEX(Neighborhoods!$A:$C,MATCH(Places!$H5585,Neighborhoods!$A:$A,0),MATCH(Places!J$1,Neighborhoods!$1:$1,0))</f>
        <v>East Village</v>
      </c>
      <c r="K5585" s="17" t="s">
        <v>1</v>
      </c>
      <c r="L5585" s="17" t="str">
        <f t="shared" si="348"/>
        <v>Yes</v>
      </c>
      <c r="M5585" s="17">
        <v>2</v>
      </c>
      <c r="N5585" s="17" t="str" cm="1">
        <f t="array" ref="N5585">_xlfn.IFS(M5585&lt;=2,"Small",M5585&lt;=5,"Medium",M5585&gt;5,"Large")</f>
        <v>Small</v>
      </c>
      <c r="O5585" s="65">
        <v>130</v>
      </c>
      <c r="P5585" s="87">
        <f t="shared" si="349"/>
        <v>0.03</v>
      </c>
      <c r="Q5585" s="68">
        <v>4.33</v>
      </c>
      <c r="R5585" s="68" t="str" cm="1">
        <f t="array" ref="R5585">_xlfn.SWITCH(ROUND(Q5585,0),5,"Excellent",4,"Good",3,"Ok","Bad")</f>
        <v>Good</v>
      </c>
      <c r="S5585" s="17">
        <v>9</v>
      </c>
      <c r="T5585" s="17" t="str">
        <f t="shared" si="350"/>
        <v>No</v>
      </c>
      <c r="U5585" s="82">
        <v>43827</v>
      </c>
      <c r="V5585" s="82">
        <v>44010</v>
      </c>
      <c r="W5585" s="17">
        <v>0</v>
      </c>
      <c r="X5585" s="17" t="str">
        <f t="shared" si="351"/>
        <v>Inactive</v>
      </c>
      <c r="Y5585" s="17" t="s">
        <v>15616</v>
      </c>
      <c r="Z5585" s="17"/>
    </row>
    <row r="5586" spans="1:26" x14ac:dyDescent="0.25">
      <c r="A5586">
        <v>5585</v>
      </c>
      <c r="B5586" s="17" t="s">
        <v>13288</v>
      </c>
      <c r="C5586" s="17">
        <v>656</v>
      </c>
      <c r="D5586" s="17" t="str">
        <f>INDEX(Hosts!$A:$O,MATCH(Places!$C5586,Hosts!$A:$A,0),MATCH(Places!D$1,Hosts!$1:$1,0))</f>
        <v>Within an hour</v>
      </c>
      <c r="E5586" s="87">
        <f>INDEX(Hosts!$A:$O,MATCH(Places!$C5586,Hosts!$A:$A,0),MATCH(Places!E$1,Hosts!$1:$1,0))</f>
        <v>1</v>
      </c>
      <c r="F5586" s="87">
        <f>INDEX(Hosts!$A:$O,MATCH(Places!$C5586,Hosts!$A:$A,0),MATCH(Places!F$1,Hosts!$1:$1,0))</f>
        <v>1</v>
      </c>
      <c r="G5586" s="17" t="str">
        <f>INDEX(Hosts!$A:$O,MATCH(Places!$C5586,Hosts!$A:$A,0),MATCH(Places!G$1,Hosts!$1:$1,0))</f>
        <v>No</v>
      </c>
      <c r="H5586" s="17">
        <v>15</v>
      </c>
      <c r="I5586" s="17" t="str">
        <f>INDEX(Neighborhoods!$A:$C,MATCH(Places!$H5586,Neighborhoods!$A:$A,0),MATCH(Places!I$1,Neighborhoods!$1:$1,0))</f>
        <v>Manhattan</v>
      </c>
      <c r="J5586" s="17" t="str">
        <f>INDEX(Neighborhoods!$A:$C,MATCH(Places!$H5586,Neighborhoods!$A:$A,0),MATCH(Places!J$1,Neighborhoods!$1:$1,0))</f>
        <v>East Village</v>
      </c>
      <c r="K5586" s="17" t="s">
        <v>1</v>
      </c>
      <c r="L5586" s="17" t="str">
        <f t="shared" si="348"/>
        <v>Yes</v>
      </c>
      <c r="M5586" s="17">
        <v>2</v>
      </c>
      <c r="N5586" s="17" t="str" cm="1">
        <f t="array" ref="N5586">_xlfn.IFS(M5586&lt;=2,"Small",M5586&lt;=5,"Medium",M5586&gt;5,"Large")</f>
        <v>Small</v>
      </c>
      <c r="O5586" s="65">
        <v>120</v>
      </c>
      <c r="P5586" s="87">
        <f t="shared" si="349"/>
        <v>0.03</v>
      </c>
      <c r="Q5586" s="68">
        <v>5</v>
      </c>
      <c r="R5586" s="68" t="str" cm="1">
        <f t="array" ref="R5586">_xlfn.SWITCH(ROUND(Q5586,0),5,"Excellent",4,"Good",3,"Ok","Bad")</f>
        <v>Excellent</v>
      </c>
      <c r="S5586" s="17">
        <v>11</v>
      </c>
      <c r="T5586" s="17" t="str">
        <f t="shared" si="350"/>
        <v>No</v>
      </c>
      <c r="U5586" s="82">
        <v>43804</v>
      </c>
      <c r="V5586" s="82">
        <v>44013</v>
      </c>
      <c r="W5586" s="17">
        <v>0</v>
      </c>
      <c r="X5586" s="17" t="str">
        <f t="shared" si="351"/>
        <v>Inactive</v>
      </c>
      <c r="Y5586" s="17" t="s">
        <v>15616</v>
      </c>
      <c r="Z5586" s="17"/>
    </row>
    <row r="5587" spans="1:26" x14ac:dyDescent="0.25">
      <c r="A5587">
        <v>5586</v>
      </c>
      <c r="B5587" s="17" t="s">
        <v>15495</v>
      </c>
      <c r="C5587" s="17">
        <v>1641</v>
      </c>
      <c r="D5587" s="17" t="str">
        <f>INDEX(Hosts!$A:$O,MATCH(Places!$C5587,Hosts!$A:$A,0),MATCH(Places!D$1,Hosts!$1:$1,0))</f>
        <v>Within an hour</v>
      </c>
      <c r="E5587" s="87">
        <f>INDEX(Hosts!$A:$O,MATCH(Places!$C5587,Hosts!$A:$A,0),MATCH(Places!E$1,Hosts!$1:$1,0))</f>
        <v>1</v>
      </c>
      <c r="F5587" s="87">
        <f>INDEX(Hosts!$A:$O,MATCH(Places!$C5587,Hosts!$A:$A,0),MATCH(Places!F$1,Hosts!$1:$1,0))</f>
        <v>1</v>
      </c>
      <c r="G5587" s="17" t="str">
        <f>INDEX(Hosts!$A:$O,MATCH(Places!$C5587,Hosts!$A:$A,0),MATCH(Places!G$1,Hosts!$1:$1,0))</f>
        <v>No</v>
      </c>
      <c r="H5587" s="17">
        <v>12</v>
      </c>
      <c r="I5587" s="17" t="str">
        <f>INDEX(Neighborhoods!$A:$C,MATCH(Places!$H5587,Neighborhoods!$A:$A,0),MATCH(Places!I$1,Neighborhoods!$1:$1,0))</f>
        <v>Brooklyn</v>
      </c>
      <c r="J5587" s="17" t="str">
        <f>INDEX(Neighborhoods!$A:$C,MATCH(Places!$H5587,Neighborhoods!$A:$A,0),MATCH(Places!J$1,Neighborhoods!$1:$1,0))</f>
        <v>Williamsburg</v>
      </c>
      <c r="K5587" s="17" t="s">
        <v>11822</v>
      </c>
      <c r="L5587" s="17" t="str">
        <f t="shared" si="348"/>
        <v>No</v>
      </c>
      <c r="M5587" s="17">
        <v>4</v>
      </c>
      <c r="N5587" s="17" t="str" cm="1">
        <f t="array" ref="N5587">_xlfn.IFS(M5587&lt;=2,"Small",M5587&lt;=5,"Medium",M5587&gt;5,"Large")</f>
        <v>Medium</v>
      </c>
      <c r="O5587" s="65">
        <v>142</v>
      </c>
      <c r="P5587" s="87">
        <f t="shared" si="349"/>
        <v>0.03</v>
      </c>
      <c r="Q5587" s="68">
        <v>5</v>
      </c>
      <c r="R5587" s="68" t="str" cm="1">
        <f t="array" ref="R5587">_xlfn.SWITCH(ROUND(Q5587,0),5,"Excellent",4,"Good",3,"Ok","Bad")</f>
        <v>Excellent</v>
      </c>
      <c r="S5587" s="17">
        <v>6</v>
      </c>
      <c r="T5587" s="17" t="str">
        <f t="shared" si="350"/>
        <v>No</v>
      </c>
      <c r="U5587" s="82">
        <v>43872</v>
      </c>
      <c r="V5587" s="82">
        <v>44056</v>
      </c>
      <c r="W5587" s="17">
        <v>179</v>
      </c>
      <c r="X5587" s="17" t="str">
        <f t="shared" si="351"/>
        <v>Active</v>
      </c>
      <c r="Y5587" s="17" t="s">
        <v>15616</v>
      </c>
      <c r="Z5587" s="17"/>
    </row>
    <row r="5588" spans="1:26" x14ac:dyDescent="0.25">
      <c r="A5588">
        <v>5587</v>
      </c>
      <c r="B5588" s="17" t="s">
        <v>15000</v>
      </c>
      <c r="C5588" s="17">
        <v>3921</v>
      </c>
      <c r="D5588" s="17" t="str">
        <f>INDEX(Hosts!$A:$O,MATCH(Places!$C5588,Hosts!$A:$A,0),MATCH(Places!D$1,Hosts!$1:$1,0))</f>
        <v>Within an hour</v>
      </c>
      <c r="E5588" s="87">
        <f>INDEX(Hosts!$A:$O,MATCH(Places!$C5588,Hosts!$A:$A,0),MATCH(Places!E$1,Hosts!$1:$1,0))</f>
        <v>1</v>
      </c>
      <c r="F5588" s="87">
        <f>INDEX(Hosts!$A:$O,MATCH(Places!$C5588,Hosts!$A:$A,0),MATCH(Places!F$1,Hosts!$1:$1,0))</f>
        <v>1</v>
      </c>
      <c r="G5588" s="17" t="str">
        <f>INDEX(Hosts!$A:$O,MATCH(Places!$C5588,Hosts!$A:$A,0),MATCH(Places!G$1,Hosts!$1:$1,0))</f>
        <v>No</v>
      </c>
      <c r="H5588" s="17">
        <v>17</v>
      </c>
      <c r="I5588" s="17" t="str">
        <f>INDEX(Neighborhoods!$A:$C,MATCH(Places!$H5588,Neighborhoods!$A:$A,0),MATCH(Places!I$1,Neighborhoods!$1:$1,0))</f>
        <v>Manhattan</v>
      </c>
      <c r="J5588" s="17" t="str">
        <f>INDEX(Neighborhoods!$A:$C,MATCH(Places!$H5588,Neighborhoods!$A:$A,0),MATCH(Places!J$1,Neighborhoods!$1:$1,0))</f>
        <v>Hell's Kitchen</v>
      </c>
      <c r="K5588" s="17" t="s">
        <v>11822</v>
      </c>
      <c r="L5588" s="17" t="str">
        <f t="shared" si="348"/>
        <v>No</v>
      </c>
      <c r="M5588" s="17">
        <v>6</v>
      </c>
      <c r="N5588" s="17" t="str" cm="1">
        <f t="array" ref="N5588">_xlfn.IFS(M5588&lt;=2,"Small",M5588&lt;=5,"Medium",M5588&gt;5,"Large")</f>
        <v>Large</v>
      </c>
      <c r="O5588" s="65">
        <v>195</v>
      </c>
      <c r="P5588" s="87">
        <f t="shared" si="349"/>
        <v>0.03</v>
      </c>
      <c r="Q5588" s="68">
        <v>5</v>
      </c>
      <c r="R5588" s="68" t="str" cm="1">
        <f t="array" ref="R5588">_xlfn.SWITCH(ROUND(Q5588,0),5,"Excellent",4,"Good",3,"Ok","Bad")</f>
        <v>Excellent</v>
      </c>
      <c r="S5588" s="17">
        <v>14</v>
      </c>
      <c r="T5588" s="17" t="str">
        <f t="shared" si="350"/>
        <v>No</v>
      </c>
      <c r="U5588" s="82">
        <v>43800</v>
      </c>
      <c r="V5588" s="82">
        <v>44041</v>
      </c>
      <c r="W5588" s="17">
        <v>158</v>
      </c>
      <c r="X5588" s="17" t="str">
        <f t="shared" si="351"/>
        <v>Active</v>
      </c>
      <c r="Y5588" s="17" t="s">
        <v>15615</v>
      </c>
      <c r="Z5588" s="17"/>
    </row>
    <row r="5589" spans="1:26" x14ac:dyDescent="0.25">
      <c r="A5589">
        <v>5588</v>
      </c>
      <c r="B5589" s="17" t="s">
        <v>13478</v>
      </c>
      <c r="C5589" s="17">
        <v>4064</v>
      </c>
      <c r="D5589" s="17" t="str">
        <f>INDEX(Hosts!$A:$O,MATCH(Places!$C5589,Hosts!$A:$A,0),MATCH(Places!D$1,Hosts!$1:$1,0))</f>
        <v>Within an hour</v>
      </c>
      <c r="E5589" s="87">
        <f>INDEX(Hosts!$A:$O,MATCH(Places!$C5589,Hosts!$A:$A,0),MATCH(Places!E$1,Hosts!$1:$1,0))</f>
        <v>1</v>
      </c>
      <c r="F5589" s="87">
        <f>INDEX(Hosts!$A:$O,MATCH(Places!$C5589,Hosts!$A:$A,0),MATCH(Places!F$1,Hosts!$1:$1,0))</f>
        <v>0.99</v>
      </c>
      <c r="G5589" s="17" t="str">
        <f>INDEX(Hosts!$A:$O,MATCH(Places!$C5589,Hosts!$A:$A,0),MATCH(Places!G$1,Hosts!$1:$1,0))</f>
        <v>No</v>
      </c>
      <c r="H5589" s="17">
        <v>22</v>
      </c>
      <c r="I5589" s="17" t="str">
        <f>INDEX(Neighborhoods!$A:$C,MATCH(Places!$H5589,Neighborhoods!$A:$A,0),MATCH(Places!I$1,Neighborhoods!$1:$1,0))</f>
        <v>Queens</v>
      </c>
      <c r="J5589" s="17" t="str">
        <f>INDEX(Neighborhoods!$A:$C,MATCH(Places!$H5589,Neighborhoods!$A:$A,0),MATCH(Places!J$1,Neighborhoods!$1:$1,0))</f>
        <v>Flushing</v>
      </c>
      <c r="K5589" s="17" t="s">
        <v>1</v>
      </c>
      <c r="L5589" s="17" t="str">
        <f t="shared" si="348"/>
        <v>Yes</v>
      </c>
      <c r="M5589" s="17">
        <v>3</v>
      </c>
      <c r="N5589" s="17" t="str" cm="1">
        <f t="array" ref="N5589">_xlfn.IFS(M5589&lt;=2,"Small",M5589&lt;=5,"Medium",M5589&gt;5,"Large")</f>
        <v>Medium</v>
      </c>
      <c r="O5589" s="65">
        <v>70</v>
      </c>
      <c r="P5589" s="87">
        <f t="shared" si="349"/>
        <v>0.03</v>
      </c>
      <c r="Q5589" s="68">
        <v>4.45</v>
      </c>
      <c r="R5589" s="68" t="str" cm="1">
        <f t="array" ref="R5589">_xlfn.SWITCH(ROUND(Q5589,0),5,"Excellent",4,"Good",3,"Ok","Bad")</f>
        <v>Good</v>
      </c>
      <c r="S5589" s="17">
        <v>20</v>
      </c>
      <c r="T5589" s="17" t="str">
        <f t="shared" si="350"/>
        <v>No</v>
      </c>
      <c r="U5589" s="82">
        <v>43808</v>
      </c>
      <c r="V5589" s="82">
        <v>44017</v>
      </c>
      <c r="W5589" s="17">
        <v>166</v>
      </c>
      <c r="X5589" s="17" t="str">
        <f t="shared" si="351"/>
        <v>Active</v>
      </c>
      <c r="Y5589" s="17" t="s">
        <v>15616</v>
      </c>
      <c r="Z5589" s="17"/>
    </row>
    <row r="5590" spans="1:26" x14ac:dyDescent="0.25">
      <c r="A5590">
        <v>5589</v>
      </c>
      <c r="B5590" s="17" t="s">
        <v>13908</v>
      </c>
      <c r="C5590" s="17">
        <v>3692</v>
      </c>
      <c r="D5590" s="17" t="str">
        <f>INDEX(Hosts!$A:$O,MATCH(Places!$C5590,Hosts!$A:$A,0),MATCH(Places!D$1,Hosts!$1:$1,0))</f>
        <v>Within an hour</v>
      </c>
      <c r="E5590" s="87">
        <f>INDEX(Hosts!$A:$O,MATCH(Places!$C5590,Hosts!$A:$A,0),MATCH(Places!E$1,Hosts!$1:$1,0))</f>
        <v>1</v>
      </c>
      <c r="F5590" s="87">
        <f>INDEX(Hosts!$A:$O,MATCH(Places!$C5590,Hosts!$A:$A,0),MATCH(Places!F$1,Hosts!$1:$1,0))</f>
        <v>0.98</v>
      </c>
      <c r="G5590" s="17" t="str">
        <f>INDEX(Hosts!$A:$O,MATCH(Places!$C5590,Hosts!$A:$A,0),MATCH(Places!G$1,Hosts!$1:$1,0))</f>
        <v>Yes</v>
      </c>
      <c r="H5590" s="17">
        <v>15</v>
      </c>
      <c r="I5590" s="17" t="str">
        <f>INDEX(Neighborhoods!$A:$C,MATCH(Places!$H5590,Neighborhoods!$A:$A,0),MATCH(Places!I$1,Neighborhoods!$1:$1,0))</f>
        <v>Manhattan</v>
      </c>
      <c r="J5590" s="17" t="str">
        <f>INDEX(Neighborhoods!$A:$C,MATCH(Places!$H5590,Neighborhoods!$A:$A,0),MATCH(Places!J$1,Neighborhoods!$1:$1,0))</f>
        <v>East Village</v>
      </c>
      <c r="K5590" s="17" t="s">
        <v>1</v>
      </c>
      <c r="L5590" s="17" t="str">
        <f t="shared" si="348"/>
        <v>Yes</v>
      </c>
      <c r="M5590" s="17">
        <v>2</v>
      </c>
      <c r="N5590" s="17" t="str" cm="1">
        <f t="array" ref="N5590">_xlfn.IFS(M5590&lt;=2,"Small",M5590&lt;=5,"Medium",M5590&gt;5,"Large")</f>
        <v>Small</v>
      </c>
      <c r="O5590" s="65">
        <v>200</v>
      </c>
      <c r="P5590" s="87">
        <f t="shared" si="349"/>
        <v>0.04</v>
      </c>
      <c r="Q5590" s="68">
        <v>5</v>
      </c>
      <c r="R5590" s="68" t="str" cm="1">
        <f t="array" ref="R5590">_xlfn.SWITCH(ROUND(Q5590,0),5,"Excellent",4,"Good",3,"Ok","Bad")</f>
        <v>Excellent</v>
      </c>
      <c r="S5590" s="17">
        <v>26</v>
      </c>
      <c r="T5590" s="17" t="str">
        <f t="shared" si="350"/>
        <v>No</v>
      </c>
      <c r="U5590" s="82">
        <v>43797</v>
      </c>
      <c r="V5590" s="82">
        <v>43903</v>
      </c>
      <c r="W5590" s="17">
        <v>14</v>
      </c>
      <c r="X5590" s="17" t="str">
        <f t="shared" si="351"/>
        <v>Active</v>
      </c>
      <c r="Y5590" s="17" t="s">
        <v>15615</v>
      </c>
      <c r="Z5590" s="17"/>
    </row>
    <row r="5591" spans="1:26" x14ac:dyDescent="0.25">
      <c r="A5591">
        <v>5590</v>
      </c>
      <c r="B5591" s="17" t="s">
        <v>14121</v>
      </c>
      <c r="C5591" s="17">
        <v>3583</v>
      </c>
      <c r="D5591" s="17" t="str">
        <f>INDEX(Hosts!$A:$O,MATCH(Places!$C5591,Hosts!$A:$A,0),MATCH(Places!D$1,Hosts!$1:$1,0))</f>
        <v>Within a day</v>
      </c>
      <c r="E5591" s="87">
        <f>INDEX(Hosts!$A:$O,MATCH(Places!$C5591,Hosts!$A:$A,0),MATCH(Places!E$1,Hosts!$1:$1,0))</f>
        <v>1</v>
      </c>
      <c r="F5591" s="87">
        <f>INDEX(Hosts!$A:$O,MATCH(Places!$C5591,Hosts!$A:$A,0),MATCH(Places!F$1,Hosts!$1:$1,0))</f>
        <v>1</v>
      </c>
      <c r="G5591" s="17" t="str">
        <f>INDEX(Hosts!$A:$O,MATCH(Places!$C5591,Hosts!$A:$A,0),MATCH(Places!G$1,Hosts!$1:$1,0))</f>
        <v>Yes</v>
      </c>
      <c r="H5591" s="17">
        <v>24</v>
      </c>
      <c r="I5591" s="17" t="str">
        <f>INDEX(Neighborhoods!$A:$C,MATCH(Places!$H5591,Neighborhoods!$A:$A,0),MATCH(Places!I$1,Neighborhoods!$1:$1,0))</f>
        <v>Queens</v>
      </c>
      <c r="J5591" s="17" t="str">
        <f>INDEX(Neighborhoods!$A:$C,MATCH(Places!$H5591,Neighborhoods!$A:$A,0),MATCH(Places!J$1,Neighborhoods!$1:$1,0))</f>
        <v>Long Island City</v>
      </c>
      <c r="K5591" s="17" t="s">
        <v>1</v>
      </c>
      <c r="L5591" s="17" t="str">
        <f t="shared" si="348"/>
        <v>Yes</v>
      </c>
      <c r="M5591" s="17">
        <v>2</v>
      </c>
      <c r="N5591" s="17" t="str" cm="1">
        <f t="array" ref="N5591">_xlfn.IFS(M5591&lt;=2,"Small",M5591&lt;=5,"Medium",M5591&gt;5,"Large")</f>
        <v>Small</v>
      </c>
      <c r="O5591" s="65">
        <v>58</v>
      </c>
      <c r="P5591" s="87">
        <f t="shared" si="349"/>
        <v>0.03</v>
      </c>
      <c r="Q5591" s="68">
        <v>5</v>
      </c>
      <c r="R5591" s="68" t="str" cm="1">
        <f t="array" ref="R5591">_xlfn.SWITCH(ROUND(Q5591,0),5,"Excellent",4,"Good",3,"Ok","Bad")</f>
        <v>Excellent</v>
      </c>
      <c r="S5591" s="17">
        <v>3</v>
      </c>
      <c r="T5591" s="17" t="str">
        <f t="shared" si="350"/>
        <v>No</v>
      </c>
      <c r="U5591" s="82">
        <v>43833</v>
      </c>
      <c r="V5591" s="82">
        <v>44031</v>
      </c>
      <c r="W5591" s="17">
        <v>5</v>
      </c>
      <c r="X5591" s="17" t="str">
        <f t="shared" si="351"/>
        <v>Active</v>
      </c>
      <c r="Y5591" s="17" t="s">
        <v>15615</v>
      </c>
      <c r="Z5591" s="17"/>
    </row>
    <row r="5592" spans="1:26" x14ac:dyDescent="0.25">
      <c r="A5592">
        <v>5591</v>
      </c>
      <c r="B5592" s="17" t="s">
        <v>15321</v>
      </c>
      <c r="C5592" s="17">
        <v>3619</v>
      </c>
      <c r="D5592" s="17" t="str">
        <f>INDEX(Hosts!$A:$O,MATCH(Places!$C5592,Hosts!$A:$A,0),MATCH(Places!D$1,Hosts!$1:$1,0))</f>
        <v>Within an hour</v>
      </c>
      <c r="E5592" s="87">
        <f>INDEX(Hosts!$A:$O,MATCH(Places!$C5592,Hosts!$A:$A,0),MATCH(Places!E$1,Hosts!$1:$1,0))</f>
        <v>1</v>
      </c>
      <c r="F5592" s="87">
        <f>INDEX(Hosts!$A:$O,MATCH(Places!$C5592,Hosts!$A:$A,0),MATCH(Places!F$1,Hosts!$1:$1,0))</f>
        <v>1</v>
      </c>
      <c r="G5592" s="17" t="str">
        <f>INDEX(Hosts!$A:$O,MATCH(Places!$C5592,Hosts!$A:$A,0),MATCH(Places!G$1,Hosts!$1:$1,0))</f>
        <v>No</v>
      </c>
      <c r="H5592" s="17">
        <v>14</v>
      </c>
      <c r="I5592" s="17" t="str">
        <f>INDEX(Neighborhoods!$A:$C,MATCH(Places!$H5592,Neighborhoods!$A:$A,0),MATCH(Places!I$1,Neighborhoods!$1:$1,0))</f>
        <v>Manhattan</v>
      </c>
      <c r="J5592" s="17" t="str">
        <f>INDEX(Neighborhoods!$A:$C,MATCH(Places!$H5592,Neighborhoods!$A:$A,0),MATCH(Places!J$1,Neighborhoods!$1:$1,0))</f>
        <v>East Harlem</v>
      </c>
      <c r="K5592" s="17" t="s">
        <v>11822</v>
      </c>
      <c r="L5592" s="17" t="str">
        <f t="shared" si="348"/>
        <v>No</v>
      </c>
      <c r="M5592" s="17">
        <v>2</v>
      </c>
      <c r="N5592" s="17" t="str" cm="1">
        <f t="array" ref="N5592">_xlfn.IFS(M5592&lt;=2,"Small",M5592&lt;=5,"Medium",M5592&gt;5,"Large")</f>
        <v>Small</v>
      </c>
      <c r="O5592" s="65">
        <v>136</v>
      </c>
      <c r="P5592" s="87">
        <f t="shared" si="349"/>
        <v>0.03</v>
      </c>
      <c r="Q5592" s="68">
        <v>5</v>
      </c>
      <c r="R5592" s="68" t="str" cm="1">
        <f t="array" ref="R5592">_xlfn.SWITCH(ROUND(Q5592,0),5,"Excellent",4,"Good",3,"Ok","Bad")</f>
        <v>Excellent</v>
      </c>
      <c r="S5592" s="17">
        <v>4</v>
      </c>
      <c r="T5592" s="17" t="str">
        <f t="shared" si="350"/>
        <v>No</v>
      </c>
      <c r="U5592" s="82">
        <v>43814</v>
      </c>
      <c r="V5592" s="82">
        <v>43913</v>
      </c>
      <c r="W5592" s="17">
        <v>365</v>
      </c>
      <c r="X5592" s="17" t="str">
        <f t="shared" si="351"/>
        <v>Active</v>
      </c>
      <c r="Y5592" s="17" t="s">
        <v>15615</v>
      </c>
      <c r="Z5592" s="17"/>
    </row>
    <row r="5593" spans="1:26" x14ac:dyDescent="0.25">
      <c r="A5593">
        <v>5592</v>
      </c>
      <c r="B5593" s="17" t="s">
        <v>14157</v>
      </c>
      <c r="C5593" s="17">
        <v>3004</v>
      </c>
      <c r="D5593" s="17" t="str">
        <f>INDEX(Hosts!$A:$O,MATCH(Places!$C5593,Hosts!$A:$A,0),MATCH(Places!D$1,Hosts!$1:$1,0))</f>
        <v>Within an hour</v>
      </c>
      <c r="E5593" s="87">
        <f>INDEX(Hosts!$A:$O,MATCH(Places!$C5593,Hosts!$A:$A,0),MATCH(Places!E$1,Hosts!$1:$1,0))</f>
        <v>1</v>
      </c>
      <c r="F5593" s="87">
        <f>INDEX(Hosts!$A:$O,MATCH(Places!$C5593,Hosts!$A:$A,0),MATCH(Places!F$1,Hosts!$1:$1,0))</f>
        <v>1</v>
      </c>
      <c r="G5593" s="17" t="str">
        <f>INDEX(Hosts!$A:$O,MATCH(Places!$C5593,Hosts!$A:$A,0),MATCH(Places!G$1,Hosts!$1:$1,0))</f>
        <v>Yes</v>
      </c>
      <c r="H5593" s="17">
        <v>10</v>
      </c>
      <c r="I5593" s="17" t="str">
        <f>INDEX(Neighborhoods!$A:$C,MATCH(Places!$H5593,Neighborhoods!$A:$A,0),MATCH(Places!I$1,Neighborhoods!$1:$1,0))</f>
        <v>Brooklyn</v>
      </c>
      <c r="J5593" s="17" t="str">
        <f>INDEX(Neighborhoods!$A:$C,MATCH(Places!$H5593,Neighborhoods!$A:$A,0),MATCH(Places!J$1,Neighborhoods!$1:$1,0))</f>
        <v>East Flatbush</v>
      </c>
      <c r="K5593" s="17" t="s">
        <v>1</v>
      </c>
      <c r="L5593" s="17" t="str">
        <f t="shared" si="348"/>
        <v>Yes</v>
      </c>
      <c r="M5593" s="17">
        <v>2</v>
      </c>
      <c r="N5593" s="17" t="str" cm="1">
        <f t="array" ref="N5593">_xlfn.IFS(M5593&lt;=2,"Small",M5593&lt;=5,"Medium",M5593&gt;5,"Large")</f>
        <v>Small</v>
      </c>
      <c r="O5593" s="65">
        <v>85</v>
      </c>
      <c r="P5593" s="87">
        <f t="shared" si="349"/>
        <v>0.03</v>
      </c>
      <c r="Q5593" s="68">
        <v>5</v>
      </c>
      <c r="R5593" s="68" t="str" cm="1">
        <f t="array" ref="R5593">_xlfn.SWITCH(ROUND(Q5593,0),5,"Excellent",4,"Good",3,"Ok","Bad")</f>
        <v>Excellent</v>
      </c>
      <c r="S5593" s="17">
        <v>3</v>
      </c>
      <c r="T5593" s="17" t="str">
        <f t="shared" si="350"/>
        <v>No</v>
      </c>
      <c r="U5593" s="82">
        <v>43874</v>
      </c>
      <c r="V5593" s="82">
        <v>44045</v>
      </c>
      <c r="W5593" s="17">
        <v>365</v>
      </c>
      <c r="X5593" s="17" t="str">
        <f t="shared" si="351"/>
        <v>Active</v>
      </c>
      <c r="Y5593" s="17" t="s">
        <v>15616</v>
      </c>
      <c r="Z5593" s="17"/>
    </row>
    <row r="5594" spans="1:26" x14ac:dyDescent="0.25">
      <c r="A5594">
        <v>5593</v>
      </c>
      <c r="B5594" s="17" t="s">
        <v>13283</v>
      </c>
      <c r="C5594" s="17">
        <v>1559</v>
      </c>
      <c r="D5594" s="17" t="str">
        <f>INDEX(Hosts!$A:$O,MATCH(Places!$C5594,Hosts!$A:$A,0),MATCH(Places!D$1,Hosts!$1:$1,0))</f>
        <v>Within a few hours</v>
      </c>
      <c r="E5594" s="87">
        <f>INDEX(Hosts!$A:$O,MATCH(Places!$C5594,Hosts!$A:$A,0),MATCH(Places!E$1,Hosts!$1:$1,0))</f>
        <v>1</v>
      </c>
      <c r="F5594" s="87">
        <f>INDEX(Hosts!$A:$O,MATCH(Places!$C5594,Hosts!$A:$A,0),MATCH(Places!F$1,Hosts!$1:$1,0))</f>
        <v>1</v>
      </c>
      <c r="G5594" s="17" t="str">
        <f>INDEX(Hosts!$A:$O,MATCH(Places!$C5594,Hosts!$A:$A,0),MATCH(Places!G$1,Hosts!$1:$1,0))</f>
        <v>Yes</v>
      </c>
      <c r="H5594" s="17">
        <v>18</v>
      </c>
      <c r="I5594" s="17" t="str">
        <f>INDEX(Neighborhoods!$A:$C,MATCH(Places!$H5594,Neighborhoods!$A:$A,0),MATCH(Places!I$1,Neighborhoods!$1:$1,0))</f>
        <v>Manhattan</v>
      </c>
      <c r="J5594" s="17" t="str">
        <f>INDEX(Neighborhoods!$A:$C,MATCH(Places!$H5594,Neighborhoods!$A:$A,0),MATCH(Places!J$1,Neighborhoods!$1:$1,0))</f>
        <v>Midtown</v>
      </c>
      <c r="K5594" s="17" t="s">
        <v>11822</v>
      </c>
      <c r="L5594" s="17" t="str">
        <f t="shared" si="348"/>
        <v>No</v>
      </c>
      <c r="M5594" s="17">
        <v>12</v>
      </c>
      <c r="N5594" s="17" t="str" cm="1">
        <f t="array" ref="N5594">_xlfn.IFS(M5594&lt;=2,"Small",M5594&lt;=5,"Medium",M5594&gt;5,"Large")</f>
        <v>Large</v>
      </c>
      <c r="O5594" s="65">
        <v>789</v>
      </c>
      <c r="P5594" s="87">
        <f t="shared" si="349"/>
        <v>0.05</v>
      </c>
      <c r="Q5594" s="68">
        <v>5</v>
      </c>
      <c r="R5594" s="68" t="str" cm="1">
        <f t="array" ref="R5594">_xlfn.SWITCH(ROUND(Q5594,0),5,"Excellent",4,"Good",3,"Ok","Bad")</f>
        <v>Excellent</v>
      </c>
      <c r="S5594" s="17">
        <v>22</v>
      </c>
      <c r="T5594" s="17" t="str">
        <f t="shared" si="350"/>
        <v>No</v>
      </c>
      <c r="U5594" s="82">
        <v>43797</v>
      </c>
      <c r="V5594" s="82">
        <v>43973</v>
      </c>
      <c r="W5594" s="17">
        <v>146</v>
      </c>
      <c r="X5594" s="17" t="str">
        <f t="shared" si="351"/>
        <v>Active</v>
      </c>
      <c r="Y5594" s="17" t="s">
        <v>15616</v>
      </c>
      <c r="Z5594" s="17"/>
    </row>
    <row r="5595" spans="1:26" x14ac:dyDescent="0.25">
      <c r="A5595">
        <v>5594</v>
      </c>
      <c r="B5595" s="17" t="s">
        <v>15239</v>
      </c>
      <c r="C5595" s="17">
        <v>2550</v>
      </c>
      <c r="D5595" s="17" t="str">
        <f>INDEX(Hosts!$A:$O,MATCH(Places!$C5595,Hosts!$A:$A,0),MATCH(Places!D$1,Hosts!$1:$1,0))</f>
        <v>Within an hour</v>
      </c>
      <c r="E5595" s="87">
        <f>INDEX(Hosts!$A:$O,MATCH(Places!$C5595,Hosts!$A:$A,0),MATCH(Places!E$1,Hosts!$1:$1,0))</f>
        <v>1</v>
      </c>
      <c r="F5595" s="87">
        <f>INDEX(Hosts!$A:$O,MATCH(Places!$C5595,Hosts!$A:$A,0),MATCH(Places!F$1,Hosts!$1:$1,0))</f>
        <v>0.5</v>
      </c>
      <c r="G5595" s="17" t="str">
        <f>INDEX(Hosts!$A:$O,MATCH(Places!$C5595,Hosts!$A:$A,0),MATCH(Places!G$1,Hosts!$1:$1,0))</f>
        <v>No</v>
      </c>
      <c r="H5595" s="17">
        <v>7</v>
      </c>
      <c r="I5595" s="17" t="str">
        <f>INDEX(Neighborhoods!$A:$C,MATCH(Places!$H5595,Neighborhoods!$A:$A,0),MATCH(Places!I$1,Neighborhoods!$1:$1,0))</f>
        <v>Brooklyn</v>
      </c>
      <c r="J5595" s="17" t="str">
        <f>INDEX(Neighborhoods!$A:$C,MATCH(Places!$H5595,Neighborhoods!$A:$A,0),MATCH(Places!J$1,Neighborhoods!$1:$1,0))</f>
        <v>Bedford-Stuyvesant</v>
      </c>
      <c r="K5595" s="17" t="s">
        <v>11822</v>
      </c>
      <c r="L5595" s="17" t="str">
        <f t="shared" si="348"/>
        <v>No</v>
      </c>
      <c r="M5595" s="17">
        <v>4</v>
      </c>
      <c r="N5595" s="17" t="str" cm="1">
        <f t="array" ref="N5595">_xlfn.IFS(M5595&lt;=2,"Small",M5595&lt;=5,"Medium",M5595&gt;5,"Large")</f>
        <v>Medium</v>
      </c>
      <c r="O5595" s="65">
        <v>95</v>
      </c>
      <c r="P5595" s="87">
        <f t="shared" si="349"/>
        <v>0.03</v>
      </c>
      <c r="Q5595" s="68">
        <v>4</v>
      </c>
      <c r="R5595" s="68" t="str" cm="1">
        <f t="array" ref="R5595">_xlfn.SWITCH(ROUND(Q5595,0),5,"Excellent",4,"Good",3,"Ok","Bad")</f>
        <v>Good</v>
      </c>
      <c r="S5595" s="17">
        <v>3</v>
      </c>
      <c r="T5595" s="17" t="str">
        <f t="shared" si="350"/>
        <v>No</v>
      </c>
      <c r="U5595" s="82">
        <v>43808</v>
      </c>
      <c r="V5595" s="82">
        <v>43833</v>
      </c>
      <c r="W5595" s="17">
        <v>59</v>
      </c>
      <c r="X5595" s="17" t="str">
        <f t="shared" si="351"/>
        <v>Active</v>
      </c>
      <c r="Y5595" s="17" t="s">
        <v>15616</v>
      </c>
      <c r="Z5595" s="17"/>
    </row>
    <row r="5596" spans="1:26" x14ac:dyDescent="0.25">
      <c r="A5596">
        <v>5595</v>
      </c>
      <c r="B5596" s="17" t="s">
        <v>14787</v>
      </c>
      <c r="C5596" s="17">
        <v>4068</v>
      </c>
      <c r="D5596" s="17" t="str">
        <f>INDEX(Hosts!$A:$O,MATCH(Places!$C5596,Hosts!$A:$A,0),MATCH(Places!D$1,Hosts!$1:$1,0))</f>
        <v>Within a day</v>
      </c>
      <c r="E5596" s="87">
        <f>INDEX(Hosts!$A:$O,MATCH(Places!$C5596,Hosts!$A:$A,0),MATCH(Places!E$1,Hosts!$1:$1,0))</f>
        <v>1</v>
      </c>
      <c r="F5596" s="87">
        <f>INDEX(Hosts!$A:$O,MATCH(Places!$C5596,Hosts!$A:$A,0),MATCH(Places!F$1,Hosts!$1:$1,0))</f>
        <v>0.89</v>
      </c>
      <c r="G5596" s="17" t="str">
        <f>INDEX(Hosts!$A:$O,MATCH(Places!$C5596,Hosts!$A:$A,0),MATCH(Places!G$1,Hosts!$1:$1,0))</f>
        <v>Yes</v>
      </c>
      <c r="H5596" s="17">
        <v>17</v>
      </c>
      <c r="I5596" s="17" t="str">
        <f>INDEX(Neighborhoods!$A:$C,MATCH(Places!$H5596,Neighborhoods!$A:$A,0),MATCH(Places!I$1,Neighborhoods!$1:$1,0))</f>
        <v>Manhattan</v>
      </c>
      <c r="J5596" s="17" t="str">
        <f>INDEX(Neighborhoods!$A:$C,MATCH(Places!$H5596,Neighborhoods!$A:$A,0),MATCH(Places!J$1,Neighborhoods!$1:$1,0))</f>
        <v>Hell's Kitchen</v>
      </c>
      <c r="K5596" s="17" t="s">
        <v>11822</v>
      </c>
      <c r="L5596" s="17" t="str">
        <f t="shared" si="348"/>
        <v>No</v>
      </c>
      <c r="M5596" s="17">
        <v>2</v>
      </c>
      <c r="N5596" s="17" t="str" cm="1">
        <f t="array" ref="N5596">_xlfn.IFS(M5596&lt;=2,"Small",M5596&lt;=5,"Medium",M5596&gt;5,"Large")</f>
        <v>Small</v>
      </c>
      <c r="O5596" s="65">
        <v>140</v>
      </c>
      <c r="P5596" s="87">
        <f t="shared" si="349"/>
        <v>0.03</v>
      </c>
      <c r="Q5596" s="68">
        <v>5</v>
      </c>
      <c r="R5596" s="68" t="str" cm="1">
        <f t="array" ref="R5596">_xlfn.SWITCH(ROUND(Q5596,0),5,"Excellent",4,"Good",3,"Ok","Bad")</f>
        <v>Excellent</v>
      </c>
      <c r="S5596" s="17">
        <v>12</v>
      </c>
      <c r="T5596" s="17" t="str">
        <f t="shared" si="350"/>
        <v>No</v>
      </c>
      <c r="U5596" s="82">
        <v>43821</v>
      </c>
      <c r="V5596" s="82">
        <v>43904</v>
      </c>
      <c r="W5596" s="17">
        <v>0</v>
      </c>
      <c r="X5596" s="17" t="str">
        <f t="shared" si="351"/>
        <v>Inactive</v>
      </c>
      <c r="Y5596" s="17" t="s">
        <v>15616</v>
      </c>
      <c r="Z5596" s="17"/>
    </row>
    <row r="5597" spans="1:26" x14ac:dyDescent="0.25">
      <c r="A5597">
        <v>5596</v>
      </c>
      <c r="B5597" s="17" t="s">
        <v>14252</v>
      </c>
      <c r="C5597" s="17">
        <v>4062</v>
      </c>
      <c r="D5597" s="17" t="str">
        <f>INDEX(Hosts!$A:$O,MATCH(Places!$C5597,Hosts!$A:$A,0),MATCH(Places!D$1,Hosts!$1:$1,0))</f>
        <v>Within an hour</v>
      </c>
      <c r="E5597" s="87">
        <f>INDEX(Hosts!$A:$O,MATCH(Places!$C5597,Hosts!$A:$A,0),MATCH(Places!E$1,Hosts!$1:$1,0))</f>
        <v>1</v>
      </c>
      <c r="F5597" s="87">
        <f>INDEX(Hosts!$A:$O,MATCH(Places!$C5597,Hosts!$A:$A,0),MATCH(Places!F$1,Hosts!$1:$1,0))</f>
        <v>0.94</v>
      </c>
      <c r="G5597" s="17" t="str">
        <f>INDEX(Hosts!$A:$O,MATCH(Places!$C5597,Hosts!$A:$A,0),MATCH(Places!G$1,Hosts!$1:$1,0))</f>
        <v>No</v>
      </c>
      <c r="H5597" s="17">
        <v>7</v>
      </c>
      <c r="I5597" s="17" t="str">
        <f>INDEX(Neighborhoods!$A:$C,MATCH(Places!$H5597,Neighborhoods!$A:$A,0),MATCH(Places!I$1,Neighborhoods!$1:$1,0))</f>
        <v>Brooklyn</v>
      </c>
      <c r="J5597" s="17" t="str">
        <f>INDEX(Neighborhoods!$A:$C,MATCH(Places!$H5597,Neighborhoods!$A:$A,0),MATCH(Places!J$1,Neighborhoods!$1:$1,0))</f>
        <v>Bedford-Stuyvesant</v>
      </c>
      <c r="K5597" s="17" t="s">
        <v>1</v>
      </c>
      <c r="L5597" s="17" t="str">
        <f t="shared" si="348"/>
        <v>Yes</v>
      </c>
      <c r="M5597" s="17">
        <v>4</v>
      </c>
      <c r="N5597" s="17" t="str" cm="1">
        <f t="array" ref="N5597">_xlfn.IFS(M5597&lt;=2,"Small",M5597&lt;=5,"Medium",M5597&gt;5,"Large")</f>
        <v>Medium</v>
      </c>
      <c r="O5597" s="65">
        <v>44</v>
      </c>
      <c r="P5597" s="87">
        <f t="shared" si="349"/>
        <v>0.03</v>
      </c>
      <c r="Q5597" s="68">
        <v>4.7300000000000004</v>
      </c>
      <c r="R5597" s="68" t="str" cm="1">
        <f t="array" ref="R5597">_xlfn.SWITCH(ROUND(Q5597,0),5,"Excellent",4,"Good",3,"Ok","Bad")</f>
        <v>Excellent</v>
      </c>
      <c r="S5597" s="17">
        <v>22</v>
      </c>
      <c r="T5597" s="17" t="str">
        <f t="shared" si="350"/>
        <v>No</v>
      </c>
      <c r="U5597" s="82">
        <v>43803</v>
      </c>
      <c r="V5597" s="82">
        <v>44044</v>
      </c>
      <c r="W5597" s="17">
        <v>353</v>
      </c>
      <c r="X5597" s="17" t="str">
        <f t="shared" si="351"/>
        <v>Active</v>
      </c>
      <c r="Y5597" s="17" t="s">
        <v>15616</v>
      </c>
      <c r="Z5597" s="17"/>
    </row>
    <row r="5598" spans="1:26" x14ac:dyDescent="0.25">
      <c r="A5598">
        <v>5597</v>
      </c>
      <c r="B5598" s="17" t="s">
        <v>13990</v>
      </c>
      <c r="C5598" s="17">
        <v>1203</v>
      </c>
      <c r="D5598" s="17" t="str">
        <f>INDEX(Hosts!$A:$O,MATCH(Places!$C5598,Hosts!$A:$A,0),MATCH(Places!D$1,Hosts!$1:$1,0))</f>
        <v>Within a few hours</v>
      </c>
      <c r="E5598" s="87">
        <f>INDEX(Hosts!$A:$O,MATCH(Places!$C5598,Hosts!$A:$A,0),MATCH(Places!E$1,Hosts!$1:$1,0))</f>
        <v>1</v>
      </c>
      <c r="F5598" s="87">
        <f>INDEX(Hosts!$A:$O,MATCH(Places!$C5598,Hosts!$A:$A,0),MATCH(Places!F$1,Hosts!$1:$1,0))</f>
        <v>0.9</v>
      </c>
      <c r="G5598" s="17" t="str">
        <f>INDEX(Hosts!$A:$O,MATCH(Places!$C5598,Hosts!$A:$A,0),MATCH(Places!G$1,Hosts!$1:$1,0))</f>
        <v>Yes</v>
      </c>
      <c r="H5598" s="17">
        <v>8</v>
      </c>
      <c r="I5598" s="17" t="str">
        <f>INDEX(Neighborhoods!$A:$C,MATCH(Places!$H5598,Neighborhoods!$A:$A,0),MATCH(Places!I$1,Neighborhoods!$1:$1,0))</f>
        <v>Brooklyn</v>
      </c>
      <c r="J5598" s="17" t="str">
        <f>INDEX(Neighborhoods!$A:$C,MATCH(Places!$H5598,Neighborhoods!$A:$A,0),MATCH(Places!J$1,Neighborhoods!$1:$1,0))</f>
        <v>Bushwick</v>
      </c>
      <c r="K5598" s="17" t="s">
        <v>11822</v>
      </c>
      <c r="L5598" s="17" t="str">
        <f t="shared" si="348"/>
        <v>No</v>
      </c>
      <c r="M5598" s="17">
        <v>6</v>
      </c>
      <c r="N5598" s="17" t="str" cm="1">
        <f t="array" ref="N5598">_xlfn.IFS(M5598&lt;=2,"Small",M5598&lt;=5,"Medium",M5598&gt;5,"Large")</f>
        <v>Large</v>
      </c>
      <c r="O5598" s="65">
        <v>278</v>
      </c>
      <c r="P5598" s="87">
        <f t="shared" si="349"/>
        <v>0.04</v>
      </c>
      <c r="Q5598" s="68">
        <v>5</v>
      </c>
      <c r="R5598" s="68" t="str" cm="1">
        <f t="array" ref="R5598">_xlfn.SWITCH(ROUND(Q5598,0),5,"Excellent",4,"Good",3,"Ok","Bad")</f>
        <v>Excellent</v>
      </c>
      <c r="S5598" s="17">
        <v>3</v>
      </c>
      <c r="T5598" s="17" t="str">
        <f t="shared" si="350"/>
        <v>No</v>
      </c>
      <c r="U5598" s="82">
        <v>43834</v>
      </c>
      <c r="V5598" s="82">
        <v>43911</v>
      </c>
      <c r="W5598" s="17">
        <v>269</v>
      </c>
      <c r="X5598" s="17" t="str">
        <f t="shared" si="351"/>
        <v>Active</v>
      </c>
      <c r="Y5598" s="17" t="s">
        <v>15615</v>
      </c>
      <c r="Z5598" s="17"/>
    </row>
    <row r="5599" spans="1:26" x14ac:dyDescent="0.25">
      <c r="A5599">
        <v>5598</v>
      </c>
      <c r="B5599" s="17" t="s">
        <v>14864</v>
      </c>
      <c r="C5599" s="17">
        <v>3386</v>
      </c>
      <c r="D5599" s="17" t="str">
        <f>INDEX(Hosts!$A:$O,MATCH(Places!$C5599,Hosts!$A:$A,0),MATCH(Places!D$1,Hosts!$1:$1,0))</f>
        <v>Within an hour</v>
      </c>
      <c r="E5599" s="87">
        <f>INDEX(Hosts!$A:$O,MATCH(Places!$C5599,Hosts!$A:$A,0),MATCH(Places!E$1,Hosts!$1:$1,0))</f>
        <v>1</v>
      </c>
      <c r="F5599" s="87">
        <f>INDEX(Hosts!$A:$O,MATCH(Places!$C5599,Hosts!$A:$A,0),MATCH(Places!F$1,Hosts!$1:$1,0))</f>
        <v>0.83</v>
      </c>
      <c r="G5599" s="17" t="str">
        <f>INDEX(Hosts!$A:$O,MATCH(Places!$C5599,Hosts!$A:$A,0),MATCH(Places!G$1,Hosts!$1:$1,0))</f>
        <v>Yes</v>
      </c>
      <c r="H5599" s="17">
        <v>17</v>
      </c>
      <c r="I5599" s="17" t="str">
        <f>INDEX(Neighborhoods!$A:$C,MATCH(Places!$H5599,Neighborhoods!$A:$A,0),MATCH(Places!I$1,Neighborhoods!$1:$1,0))</f>
        <v>Manhattan</v>
      </c>
      <c r="J5599" s="17" t="str">
        <f>INDEX(Neighborhoods!$A:$C,MATCH(Places!$H5599,Neighborhoods!$A:$A,0),MATCH(Places!J$1,Neighborhoods!$1:$1,0))</f>
        <v>Hell's Kitchen</v>
      </c>
      <c r="K5599" s="17" t="s">
        <v>11822</v>
      </c>
      <c r="L5599" s="17" t="str">
        <f t="shared" si="348"/>
        <v>No</v>
      </c>
      <c r="M5599" s="17">
        <v>2</v>
      </c>
      <c r="N5599" s="17" t="str" cm="1">
        <f t="array" ref="N5599">_xlfn.IFS(M5599&lt;=2,"Small",M5599&lt;=5,"Medium",M5599&gt;5,"Large")</f>
        <v>Small</v>
      </c>
      <c r="O5599" s="65">
        <v>300</v>
      </c>
      <c r="P5599" s="87">
        <f t="shared" si="349"/>
        <v>0.04</v>
      </c>
      <c r="Q5599" s="68">
        <v>5</v>
      </c>
      <c r="R5599" s="68" t="str" cm="1">
        <f t="array" ref="R5599">_xlfn.SWITCH(ROUND(Q5599,0),5,"Excellent",4,"Good",3,"Ok","Bad")</f>
        <v>Excellent</v>
      </c>
      <c r="S5599" s="17">
        <v>8</v>
      </c>
      <c r="T5599" s="17" t="str">
        <f t="shared" si="350"/>
        <v>No</v>
      </c>
      <c r="U5599" s="82">
        <v>43805</v>
      </c>
      <c r="V5599" s="82">
        <v>44039</v>
      </c>
      <c r="W5599" s="17">
        <v>90</v>
      </c>
      <c r="X5599" s="17" t="str">
        <f t="shared" si="351"/>
        <v>Active</v>
      </c>
      <c r="Y5599" s="17" t="s">
        <v>15615</v>
      </c>
      <c r="Z5599" s="17"/>
    </row>
    <row r="5600" spans="1:26" x14ac:dyDescent="0.25">
      <c r="A5600">
        <v>5599</v>
      </c>
      <c r="B5600" s="17" t="s">
        <v>15249</v>
      </c>
      <c r="C5600" s="17">
        <v>3614</v>
      </c>
      <c r="D5600" s="17" t="str">
        <f>INDEX(Hosts!$A:$O,MATCH(Places!$C5600,Hosts!$A:$A,0),MATCH(Places!D$1,Hosts!$1:$1,0))</f>
        <v>Within an hour</v>
      </c>
      <c r="E5600" s="87">
        <f>INDEX(Hosts!$A:$O,MATCH(Places!$C5600,Hosts!$A:$A,0),MATCH(Places!E$1,Hosts!$1:$1,0))</f>
        <v>1</v>
      </c>
      <c r="F5600" s="87">
        <f>INDEX(Hosts!$A:$O,MATCH(Places!$C5600,Hosts!$A:$A,0),MATCH(Places!F$1,Hosts!$1:$1,0))</f>
        <v>1</v>
      </c>
      <c r="G5600" s="17" t="str">
        <f>INDEX(Hosts!$A:$O,MATCH(Places!$C5600,Hosts!$A:$A,0),MATCH(Places!G$1,Hosts!$1:$1,0))</f>
        <v>No</v>
      </c>
      <c r="H5600" s="17">
        <v>8</v>
      </c>
      <c r="I5600" s="17" t="str">
        <f>INDEX(Neighborhoods!$A:$C,MATCH(Places!$H5600,Neighborhoods!$A:$A,0),MATCH(Places!I$1,Neighborhoods!$1:$1,0))</f>
        <v>Brooklyn</v>
      </c>
      <c r="J5600" s="17" t="str">
        <f>INDEX(Neighborhoods!$A:$C,MATCH(Places!$H5600,Neighborhoods!$A:$A,0),MATCH(Places!J$1,Neighborhoods!$1:$1,0))</f>
        <v>Bushwick</v>
      </c>
      <c r="K5600" s="17" t="s">
        <v>1</v>
      </c>
      <c r="L5600" s="17" t="str">
        <f t="shared" si="348"/>
        <v>Yes</v>
      </c>
      <c r="M5600" s="17">
        <v>6</v>
      </c>
      <c r="N5600" s="17" t="str" cm="1">
        <f t="array" ref="N5600">_xlfn.IFS(M5600&lt;=2,"Small",M5600&lt;=5,"Medium",M5600&gt;5,"Large")</f>
        <v>Large</v>
      </c>
      <c r="O5600" s="65">
        <v>186</v>
      </c>
      <c r="P5600" s="87">
        <f t="shared" si="349"/>
        <v>0.03</v>
      </c>
      <c r="Q5600" s="68">
        <v>5</v>
      </c>
      <c r="R5600" s="68" t="str" cm="1">
        <f t="array" ref="R5600">_xlfn.SWITCH(ROUND(Q5600,0),5,"Excellent",4,"Good",3,"Ok","Bad")</f>
        <v>Excellent</v>
      </c>
      <c r="S5600" s="17">
        <v>7</v>
      </c>
      <c r="T5600" s="17" t="str">
        <f t="shared" si="350"/>
        <v>No</v>
      </c>
      <c r="U5600" s="82">
        <v>43804</v>
      </c>
      <c r="V5600" s="82">
        <v>44028</v>
      </c>
      <c r="W5600" s="17">
        <v>362</v>
      </c>
      <c r="X5600" s="17" t="str">
        <f t="shared" si="351"/>
        <v>Active</v>
      </c>
      <c r="Y5600" s="17" t="s">
        <v>15615</v>
      </c>
      <c r="Z5600" s="17"/>
    </row>
    <row r="5601" spans="1:26" x14ac:dyDescent="0.25">
      <c r="A5601">
        <v>5600</v>
      </c>
      <c r="B5601" s="17" t="s">
        <v>15356</v>
      </c>
      <c r="C5601" s="17">
        <v>2900</v>
      </c>
      <c r="D5601" s="17" t="str">
        <f>INDEX(Hosts!$A:$O,MATCH(Places!$C5601,Hosts!$A:$A,0),MATCH(Places!D$1,Hosts!$1:$1,0))</f>
        <v>Within an hour</v>
      </c>
      <c r="E5601" s="87">
        <f>INDEX(Hosts!$A:$O,MATCH(Places!$C5601,Hosts!$A:$A,0),MATCH(Places!E$1,Hosts!$1:$1,0))</f>
        <v>1</v>
      </c>
      <c r="F5601" s="87">
        <f>INDEX(Hosts!$A:$O,MATCH(Places!$C5601,Hosts!$A:$A,0),MATCH(Places!F$1,Hosts!$1:$1,0))</f>
        <v>0.98</v>
      </c>
      <c r="G5601" s="17" t="str">
        <f>INDEX(Hosts!$A:$O,MATCH(Places!$C5601,Hosts!$A:$A,0),MATCH(Places!G$1,Hosts!$1:$1,0))</f>
        <v>No</v>
      </c>
      <c r="H5601" s="17">
        <v>23</v>
      </c>
      <c r="I5601" s="17" t="str">
        <f>INDEX(Neighborhoods!$A:$C,MATCH(Places!$H5601,Neighborhoods!$A:$A,0),MATCH(Places!I$1,Neighborhoods!$1:$1,0))</f>
        <v>Queens</v>
      </c>
      <c r="J5601" s="17" t="str">
        <f>INDEX(Neighborhoods!$A:$C,MATCH(Places!$H5601,Neighborhoods!$A:$A,0),MATCH(Places!J$1,Neighborhoods!$1:$1,0))</f>
        <v>Jamaica</v>
      </c>
      <c r="K5601" s="17" t="s">
        <v>1</v>
      </c>
      <c r="L5601" s="17" t="str">
        <f t="shared" si="348"/>
        <v>Yes</v>
      </c>
      <c r="M5601" s="17">
        <v>2</v>
      </c>
      <c r="N5601" s="17" t="str" cm="1">
        <f t="array" ref="N5601">_xlfn.IFS(M5601&lt;=2,"Small",M5601&lt;=5,"Medium",M5601&gt;5,"Large")</f>
        <v>Small</v>
      </c>
      <c r="O5601" s="65">
        <v>33</v>
      </c>
      <c r="P5601" s="87">
        <f t="shared" si="349"/>
        <v>0.03</v>
      </c>
      <c r="Q5601" s="68">
        <v>5</v>
      </c>
      <c r="R5601" s="68" t="str" cm="1">
        <f t="array" ref="R5601">_xlfn.SWITCH(ROUND(Q5601,0),5,"Excellent",4,"Good",3,"Ok","Bad")</f>
        <v>Excellent</v>
      </c>
      <c r="S5601" s="17">
        <v>6</v>
      </c>
      <c r="T5601" s="17" t="str">
        <f t="shared" si="350"/>
        <v>No</v>
      </c>
      <c r="U5601" s="82">
        <v>43801</v>
      </c>
      <c r="V5601" s="82">
        <v>43966</v>
      </c>
      <c r="W5601" s="17">
        <v>61</v>
      </c>
      <c r="X5601" s="17" t="str">
        <f t="shared" si="351"/>
        <v>Active</v>
      </c>
      <c r="Y5601" s="17" t="s">
        <v>15616</v>
      </c>
      <c r="Z5601" s="17"/>
    </row>
    <row r="5602" spans="1:26" x14ac:dyDescent="0.25">
      <c r="A5602">
        <v>5601</v>
      </c>
      <c r="B5602" s="17" t="s">
        <v>14878</v>
      </c>
      <c r="C5602" s="17">
        <v>157</v>
      </c>
      <c r="D5602" s="17" t="str">
        <f>INDEX(Hosts!$A:$O,MATCH(Places!$C5602,Hosts!$A:$A,0),MATCH(Places!D$1,Hosts!$1:$1,0))</f>
        <v>Within an hour</v>
      </c>
      <c r="E5602" s="87">
        <f>INDEX(Hosts!$A:$O,MATCH(Places!$C5602,Hosts!$A:$A,0),MATCH(Places!E$1,Hosts!$1:$1,0))</f>
        <v>1</v>
      </c>
      <c r="F5602" s="87">
        <f>INDEX(Hosts!$A:$O,MATCH(Places!$C5602,Hosts!$A:$A,0),MATCH(Places!F$1,Hosts!$1:$1,0))</f>
        <v>0.95</v>
      </c>
      <c r="G5602" s="17" t="str">
        <f>INDEX(Hosts!$A:$O,MATCH(Places!$C5602,Hosts!$A:$A,0),MATCH(Places!G$1,Hosts!$1:$1,0))</f>
        <v>No</v>
      </c>
      <c r="H5602" s="17">
        <v>13</v>
      </c>
      <c r="I5602" s="17" t="str">
        <f>INDEX(Neighborhoods!$A:$C,MATCH(Places!$H5602,Neighborhoods!$A:$A,0),MATCH(Places!I$1,Neighborhoods!$1:$1,0))</f>
        <v>Manhattan</v>
      </c>
      <c r="J5602" s="17" t="str">
        <f>INDEX(Neighborhoods!$A:$C,MATCH(Places!$H5602,Neighborhoods!$A:$A,0),MATCH(Places!J$1,Neighborhoods!$1:$1,0))</f>
        <v>Chelsea</v>
      </c>
      <c r="K5602" s="17" t="s">
        <v>11822</v>
      </c>
      <c r="L5602" s="17" t="str">
        <f t="shared" si="348"/>
        <v>No</v>
      </c>
      <c r="M5602" s="17">
        <v>2</v>
      </c>
      <c r="N5602" s="17" t="str" cm="1">
        <f t="array" ref="N5602">_xlfn.IFS(M5602&lt;=2,"Small",M5602&lt;=5,"Medium",M5602&gt;5,"Large")</f>
        <v>Small</v>
      </c>
      <c r="O5602" s="65">
        <v>149</v>
      </c>
      <c r="P5602" s="87">
        <f t="shared" si="349"/>
        <v>0.03</v>
      </c>
      <c r="Q5602" s="68">
        <v>4.8</v>
      </c>
      <c r="R5602" s="68" t="str" cm="1">
        <f t="array" ref="R5602">_xlfn.SWITCH(ROUND(Q5602,0),5,"Excellent",4,"Good",3,"Ok","Bad")</f>
        <v>Excellent</v>
      </c>
      <c r="S5602" s="17">
        <v>5</v>
      </c>
      <c r="T5602" s="17" t="str">
        <f t="shared" si="350"/>
        <v>No</v>
      </c>
      <c r="U5602" s="82">
        <v>43811</v>
      </c>
      <c r="V5602" s="82">
        <v>43906</v>
      </c>
      <c r="W5602" s="17">
        <v>195</v>
      </c>
      <c r="X5602" s="17" t="str">
        <f t="shared" si="351"/>
        <v>Active</v>
      </c>
      <c r="Y5602" s="17" t="s">
        <v>15615</v>
      </c>
      <c r="Z5602" s="17"/>
    </row>
    <row r="5603" spans="1:26" x14ac:dyDescent="0.25">
      <c r="A5603">
        <v>5602</v>
      </c>
      <c r="B5603" s="17" t="s">
        <v>13906</v>
      </c>
      <c r="C5603" s="17">
        <v>755</v>
      </c>
      <c r="D5603" s="17" t="str">
        <f>INDEX(Hosts!$A:$O,MATCH(Places!$C5603,Hosts!$A:$A,0),MATCH(Places!D$1,Hosts!$1:$1,0))</f>
        <v>Within an hour</v>
      </c>
      <c r="E5603" s="87">
        <f>INDEX(Hosts!$A:$O,MATCH(Places!$C5603,Hosts!$A:$A,0),MATCH(Places!E$1,Hosts!$1:$1,0))</f>
        <v>1</v>
      </c>
      <c r="F5603" s="87">
        <f>INDEX(Hosts!$A:$O,MATCH(Places!$C5603,Hosts!$A:$A,0),MATCH(Places!F$1,Hosts!$1:$1,0))</f>
        <v>0.88</v>
      </c>
      <c r="G5603" s="17" t="str">
        <f>INDEX(Hosts!$A:$O,MATCH(Places!$C5603,Hosts!$A:$A,0),MATCH(Places!G$1,Hosts!$1:$1,0))</f>
        <v>No</v>
      </c>
      <c r="H5603" s="17">
        <v>11</v>
      </c>
      <c r="I5603" s="17" t="str">
        <f>INDEX(Neighborhoods!$A:$C,MATCH(Places!$H5603,Neighborhoods!$A:$A,0),MATCH(Places!I$1,Neighborhoods!$1:$1,0))</f>
        <v>Brooklyn</v>
      </c>
      <c r="J5603" s="17" t="str">
        <f>INDEX(Neighborhoods!$A:$C,MATCH(Places!$H5603,Neighborhoods!$A:$A,0),MATCH(Places!J$1,Neighborhoods!$1:$1,0))</f>
        <v>Greenpoint</v>
      </c>
      <c r="K5603" s="17" t="s">
        <v>11822</v>
      </c>
      <c r="L5603" s="17" t="str">
        <f t="shared" si="348"/>
        <v>No</v>
      </c>
      <c r="M5603" s="17">
        <v>4</v>
      </c>
      <c r="N5603" s="17" t="str" cm="1">
        <f t="array" ref="N5603">_xlfn.IFS(M5603&lt;=2,"Small",M5603&lt;=5,"Medium",M5603&gt;5,"Large")</f>
        <v>Medium</v>
      </c>
      <c r="O5603" s="65">
        <v>149</v>
      </c>
      <c r="P5603" s="87">
        <f t="shared" si="349"/>
        <v>0.03</v>
      </c>
      <c r="Q5603" s="68">
        <v>5</v>
      </c>
      <c r="R5603" s="68" t="str" cm="1">
        <f t="array" ref="R5603">_xlfn.SWITCH(ROUND(Q5603,0),5,"Excellent",4,"Good",3,"Ok","Bad")</f>
        <v>Excellent</v>
      </c>
      <c r="S5603" s="17">
        <v>8</v>
      </c>
      <c r="T5603" s="17" t="str">
        <f t="shared" si="350"/>
        <v>No</v>
      </c>
      <c r="U5603" s="82">
        <v>43821</v>
      </c>
      <c r="V5603" s="82">
        <v>43884</v>
      </c>
      <c r="W5603" s="17">
        <v>104</v>
      </c>
      <c r="X5603" s="17" t="str">
        <f t="shared" si="351"/>
        <v>Active</v>
      </c>
      <c r="Y5603" s="17" t="s">
        <v>15615</v>
      </c>
      <c r="Z5603" s="17"/>
    </row>
    <row r="5604" spans="1:26" x14ac:dyDescent="0.25">
      <c r="A5604">
        <v>5603</v>
      </c>
      <c r="B5604" s="17" t="s">
        <v>13276</v>
      </c>
      <c r="C5604" s="17">
        <v>2785</v>
      </c>
      <c r="D5604" s="17" t="str">
        <f>INDEX(Hosts!$A:$O,MATCH(Places!$C5604,Hosts!$A:$A,0),MATCH(Places!D$1,Hosts!$1:$1,0))</f>
        <v>Within an hour</v>
      </c>
      <c r="E5604" s="87">
        <f>INDEX(Hosts!$A:$O,MATCH(Places!$C5604,Hosts!$A:$A,0),MATCH(Places!E$1,Hosts!$1:$1,0))</f>
        <v>1</v>
      </c>
      <c r="F5604" s="87">
        <f>INDEX(Hosts!$A:$O,MATCH(Places!$C5604,Hosts!$A:$A,0),MATCH(Places!F$1,Hosts!$1:$1,0))</f>
        <v>1</v>
      </c>
      <c r="G5604" s="17" t="str">
        <f>INDEX(Hosts!$A:$O,MATCH(Places!$C5604,Hosts!$A:$A,0),MATCH(Places!G$1,Hosts!$1:$1,0))</f>
        <v>No</v>
      </c>
      <c r="H5604" s="17">
        <v>23</v>
      </c>
      <c r="I5604" s="17" t="str">
        <f>INDEX(Neighborhoods!$A:$C,MATCH(Places!$H5604,Neighborhoods!$A:$A,0),MATCH(Places!I$1,Neighborhoods!$1:$1,0))</f>
        <v>Queens</v>
      </c>
      <c r="J5604" s="17" t="str">
        <f>INDEX(Neighborhoods!$A:$C,MATCH(Places!$H5604,Neighborhoods!$A:$A,0),MATCH(Places!J$1,Neighborhoods!$1:$1,0))</f>
        <v>Jamaica</v>
      </c>
      <c r="K5604" s="17" t="s">
        <v>1</v>
      </c>
      <c r="L5604" s="17" t="str">
        <f t="shared" si="348"/>
        <v>Yes</v>
      </c>
      <c r="M5604" s="17">
        <v>2</v>
      </c>
      <c r="N5604" s="17" t="str" cm="1">
        <f t="array" ref="N5604">_xlfn.IFS(M5604&lt;=2,"Small",M5604&lt;=5,"Medium",M5604&gt;5,"Large")</f>
        <v>Small</v>
      </c>
      <c r="O5604" s="65">
        <v>41</v>
      </c>
      <c r="P5604" s="87">
        <f t="shared" si="349"/>
        <v>0.03</v>
      </c>
      <c r="Q5604" s="68">
        <v>4.43</v>
      </c>
      <c r="R5604" s="68" t="str" cm="1">
        <f t="array" ref="R5604">_xlfn.SWITCH(ROUND(Q5604,0),5,"Excellent",4,"Good",3,"Ok","Bad")</f>
        <v>Good</v>
      </c>
      <c r="S5604" s="17">
        <v>7</v>
      </c>
      <c r="T5604" s="17" t="str">
        <f t="shared" si="350"/>
        <v>No</v>
      </c>
      <c r="U5604" s="82">
        <v>43813</v>
      </c>
      <c r="V5604" s="82">
        <v>44043</v>
      </c>
      <c r="W5604" s="17">
        <v>79</v>
      </c>
      <c r="X5604" s="17" t="str">
        <f t="shared" si="351"/>
        <v>Active</v>
      </c>
      <c r="Y5604" s="17" t="s">
        <v>15616</v>
      </c>
      <c r="Z5604" s="17"/>
    </row>
    <row r="5605" spans="1:26" x14ac:dyDescent="0.25">
      <c r="A5605">
        <v>5604</v>
      </c>
      <c r="B5605" s="17" t="s">
        <v>13517</v>
      </c>
      <c r="C5605" s="17">
        <v>4071</v>
      </c>
      <c r="D5605" s="17" t="str">
        <f>INDEX(Hosts!$A:$O,MATCH(Places!$C5605,Hosts!$A:$A,0),MATCH(Places!D$1,Hosts!$1:$1,0))</f>
        <v>Within an hour</v>
      </c>
      <c r="E5605" s="87">
        <f>INDEX(Hosts!$A:$O,MATCH(Places!$C5605,Hosts!$A:$A,0),MATCH(Places!E$1,Hosts!$1:$1,0))</f>
        <v>0.83</v>
      </c>
      <c r="F5605" s="87">
        <f>INDEX(Hosts!$A:$O,MATCH(Places!$C5605,Hosts!$A:$A,0),MATCH(Places!F$1,Hosts!$1:$1,0))</f>
        <v>0.97</v>
      </c>
      <c r="G5605" s="17" t="str">
        <f>INDEX(Hosts!$A:$O,MATCH(Places!$C5605,Hosts!$A:$A,0),MATCH(Places!G$1,Hosts!$1:$1,0))</f>
        <v>Yes</v>
      </c>
      <c r="H5605" s="17">
        <v>20</v>
      </c>
      <c r="I5605" s="17" t="str">
        <f>INDEX(Neighborhoods!$A:$C,MATCH(Places!$H5605,Neighborhoods!$A:$A,0),MATCH(Places!I$1,Neighborhoods!$1:$1,0))</f>
        <v>Manhattan</v>
      </c>
      <c r="J5605" s="17" t="str">
        <f>INDEX(Neighborhoods!$A:$C,MATCH(Places!$H5605,Neighborhoods!$A:$A,0),MATCH(Places!J$1,Neighborhoods!$1:$1,0))</f>
        <v>Upper West Side</v>
      </c>
      <c r="K5605" s="17" t="s">
        <v>1</v>
      </c>
      <c r="L5605" s="17" t="str">
        <f t="shared" si="348"/>
        <v>Yes</v>
      </c>
      <c r="M5605" s="17">
        <v>2</v>
      </c>
      <c r="N5605" s="17" t="str" cm="1">
        <f t="array" ref="N5605">_xlfn.IFS(M5605&lt;=2,"Small",M5605&lt;=5,"Medium",M5605&gt;5,"Large")</f>
        <v>Small</v>
      </c>
      <c r="O5605" s="65">
        <v>56</v>
      </c>
      <c r="P5605" s="87">
        <f t="shared" si="349"/>
        <v>0.03</v>
      </c>
      <c r="Q5605" s="68">
        <v>4.29</v>
      </c>
      <c r="R5605" s="68" t="str" cm="1">
        <f t="array" ref="R5605">_xlfn.SWITCH(ROUND(Q5605,0),5,"Excellent",4,"Good",3,"Ok","Bad")</f>
        <v>Good</v>
      </c>
      <c r="S5605" s="17">
        <v>21</v>
      </c>
      <c r="T5605" s="17" t="str">
        <f t="shared" si="350"/>
        <v>No</v>
      </c>
      <c r="U5605" s="82">
        <v>43804</v>
      </c>
      <c r="V5605" s="82">
        <v>44040</v>
      </c>
      <c r="W5605" s="17">
        <v>45</v>
      </c>
      <c r="X5605" s="17" t="str">
        <f t="shared" si="351"/>
        <v>Active</v>
      </c>
      <c r="Y5605" s="17" t="s">
        <v>15616</v>
      </c>
      <c r="Z5605" s="17"/>
    </row>
    <row r="5606" spans="1:26" x14ac:dyDescent="0.25">
      <c r="A5606">
        <v>5605</v>
      </c>
      <c r="B5606" s="17" t="s">
        <v>15437</v>
      </c>
      <c r="C5606" s="17">
        <v>1751</v>
      </c>
      <c r="D5606" s="17" t="str">
        <f>INDEX(Hosts!$A:$O,MATCH(Places!$C5606,Hosts!$A:$A,0),MATCH(Places!D$1,Hosts!$1:$1,0))</f>
        <v>Within a day</v>
      </c>
      <c r="E5606" s="87">
        <f>INDEX(Hosts!$A:$O,MATCH(Places!$C5606,Hosts!$A:$A,0),MATCH(Places!E$1,Hosts!$1:$1,0))</f>
        <v>0.75</v>
      </c>
      <c r="F5606" s="87">
        <f>INDEX(Hosts!$A:$O,MATCH(Places!$C5606,Hosts!$A:$A,0),MATCH(Places!F$1,Hosts!$1:$1,0))</f>
        <v>0.43</v>
      </c>
      <c r="G5606" s="17" t="str">
        <f>INDEX(Hosts!$A:$O,MATCH(Places!$C5606,Hosts!$A:$A,0),MATCH(Places!G$1,Hosts!$1:$1,0))</f>
        <v>No</v>
      </c>
      <c r="H5606" s="17">
        <v>15</v>
      </c>
      <c r="I5606" s="17" t="str">
        <f>INDEX(Neighborhoods!$A:$C,MATCH(Places!$H5606,Neighborhoods!$A:$A,0),MATCH(Places!I$1,Neighborhoods!$1:$1,0))</f>
        <v>Manhattan</v>
      </c>
      <c r="J5606" s="17" t="str">
        <f>INDEX(Neighborhoods!$A:$C,MATCH(Places!$H5606,Neighborhoods!$A:$A,0),MATCH(Places!J$1,Neighborhoods!$1:$1,0))</f>
        <v>East Village</v>
      </c>
      <c r="K5606" s="17" t="s">
        <v>11822</v>
      </c>
      <c r="L5606" s="17" t="str">
        <f t="shared" si="348"/>
        <v>No</v>
      </c>
      <c r="M5606" s="17">
        <v>2</v>
      </c>
      <c r="N5606" s="17" t="str" cm="1">
        <f t="array" ref="N5606">_xlfn.IFS(M5606&lt;=2,"Small",M5606&lt;=5,"Medium",M5606&gt;5,"Large")</f>
        <v>Small</v>
      </c>
      <c r="O5606" s="65">
        <v>93</v>
      </c>
      <c r="P5606" s="87">
        <f t="shared" si="349"/>
        <v>0.03</v>
      </c>
      <c r="Q5606" s="68">
        <v>5</v>
      </c>
      <c r="R5606" s="68" t="str" cm="1">
        <f t="array" ref="R5606">_xlfn.SWITCH(ROUND(Q5606,0),5,"Excellent",4,"Good",3,"Ok","Bad")</f>
        <v>Excellent</v>
      </c>
      <c r="S5606" s="17">
        <v>3</v>
      </c>
      <c r="T5606" s="17" t="str">
        <f t="shared" si="350"/>
        <v>No</v>
      </c>
      <c r="U5606" s="82">
        <v>43828</v>
      </c>
      <c r="V5606" s="82">
        <v>43856</v>
      </c>
      <c r="W5606" s="17">
        <v>0</v>
      </c>
      <c r="X5606" s="17" t="str">
        <f t="shared" si="351"/>
        <v>Inactive</v>
      </c>
      <c r="Y5606" s="17" t="s">
        <v>15615</v>
      </c>
      <c r="Z5606" s="17"/>
    </row>
    <row r="5607" spans="1:26" x14ac:dyDescent="0.25">
      <c r="A5607">
        <v>5606</v>
      </c>
      <c r="B5607" s="17" t="s">
        <v>15042</v>
      </c>
      <c r="C5607" s="17">
        <v>2723</v>
      </c>
      <c r="D5607" s="17" t="str">
        <f>INDEX(Hosts!$A:$O,MATCH(Places!$C5607,Hosts!$A:$A,0),MATCH(Places!D$1,Hosts!$1:$1,0))</f>
        <v>Within an hour</v>
      </c>
      <c r="E5607" s="87">
        <f>INDEX(Hosts!$A:$O,MATCH(Places!$C5607,Hosts!$A:$A,0),MATCH(Places!E$1,Hosts!$1:$1,0))</f>
        <v>1</v>
      </c>
      <c r="F5607" s="87">
        <f>INDEX(Hosts!$A:$O,MATCH(Places!$C5607,Hosts!$A:$A,0),MATCH(Places!F$1,Hosts!$1:$1,0))</f>
        <v>0.89</v>
      </c>
      <c r="G5607" s="17" t="str">
        <f>INDEX(Hosts!$A:$O,MATCH(Places!$C5607,Hosts!$A:$A,0),MATCH(Places!G$1,Hosts!$1:$1,0))</f>
        <v>No</v>
      </c>
      <c r="H5607" s="17">
        <v>15</v>
      </c>
      <c r="I5607" s="17" t="str">
        <f>INDEX(Neighborhoods!$A:$C,MATCH(Places!$H5607,Neighborhoods!$A:$A,0),MATCH(Places!I$1,Neighborhoods!$1:$1,0))</f>
        <v>Manhattan</v>
      </c>
      <c r="J5607" s="17" t="str">
        <f>INDEX(Neighborhoods!$A:$C,MATCH(Places!$H5607,Neighborhoods!$A:$A,0),MATCH(Places!J$1,Neighborhoods!$1:$1,0))</f>
        <v>East Village</v>
      </c>
      <c r="K5607" s="17" t="s">
        <v>11822</v>
      </c>
      <c r="L5607" s="17" t="str">
        <f t="shared" si="348"/>
        <v>No</v>
      </c>
      <c r="M5607" s="17">
        <v>3</v>
      </c>
      <c r="N5607" s="17" t="str" cm="1">
        <f t="array" ref="N5607">_xlfn.IFS(M5607&lt;=2,"Small",M5607&lt;=5,"Medium",M5607&gt;5,"Large")</f>
        <v>Medium</v>
      </c>
      <c r="O5607" s="65">
        <v>139</v>
      </c>
      <c r="P5607" s="87">
        <f t="shared" si="349"/>
        <v>0.03</v>
      </c>
      <c r="Q5607" s="68">
        <v>5</v>
      </c>
      <c r="R5607" s="68" t="str" cm="1">
        <f t="array" ref="R5607">_xlfn.SWITCH(ROUND(Q5607,0),5,"Excellent",4,"Good",3,"Ok","Bad")</f>
        <v>Excellent</v>
      </c>
      <c r="S5607" s="17">
        <v>7</v>
      </c>
      <c r="T5607" s="17" t="str">
        <f t="shared" si="350"/>
        <v>No</v>
      </c>
      <c r="U5607" s="82">
        <v>43814</v>
      </c>
      <c r="V5607" s="82">
        <v>44054</v>
      </c>
      <c r="W5607" s="17">
        <v>24</v>
      </c>
      <c r="X5607" s="17" t="str">
        <f t="shared" si="351"/>
        <v>Active</v>
      </c>
      <c r="Y5607" s="17" t="s">
        <v>15615</v>
      </c>
      <c r="Z5607" s="17"/>
    </row>
    <row r="5608" spans="1:26" x14ac:dyDescent="0.25">
      <c r="A5608">
        <v>5607</v>
      </c>
      <c r="B5608" s="17" t="s">
        <v>15383</v>
      </c>
      <c r="C5608" s="17">
        <v>4060</v>
      </c>
      <c r="D5608" s="17" t="str">
        <f>INDEX(Hosts!$A:$O,MATCH(Places!$C5608,Hosts!$A:$A,0),MATCH(Places!D$1,Hosts!$1:$1,0))</f>
        <v>Within a few hours</v>
      </c>
      <c r="E5608" s="87">
        <f>INDEX(Hosts!$A:$O,MATCH(Places!$C5608,Hosts!$A:$A,0),MATCH(Places!E$1,Hosts!$1:$1,0))</f>
        <v>0.8</v>
      </c>
      <c r="F5608" s="87">
        <f>INDEX(Hosts!$A:$O,MATCH(Places!$C5608,Hosts!$A:$A,0),MATCH(Places!F$1,Hosts!$1:$1,0))</f>
        <v>0.81</v>
      </c>
      <c r="G5608" s="17" t="str">
        <f>INDEX(Hosts!$A:$O,MATCH(Places!$C5608,Hosts!$A:$A,0),MATCH(Places!G$1,Hosts!$1:$1,0))</f>
        <v>Yes</v>
      </c>
      <c r="H5608" s="17">
        <v>15</v>
      </c>
      <c r="I5608" s="17" t="str">
        <f>INDEX(Neighborhoods!$A:$C,MATCH(Places!$H5608,Neighborhoods!$A:$A,0),MATCH(Places!I$1,Neighborhoods!$1:$1,0))</f>
        <v>Manhattan</v>
      </c>
      <c r="J5608" s="17" t="str">
        <f>INDEX(Neighborhoods!$A:$C,MATCH(Places!$H5608,Neighborhoods!$A:$A,0),MATCH(Places!J$1,Neighborhoods!$1:$1,0))</f>
        <v>East Village</v>
      </c>
      <c r="K5608" s="17" t="s">
        <v>1</v>
      </c>
      <c r="L5608" s="17" t="str">
        <f t="shared" si="348"/>
        <v>Yes</v>
      </c>
      <c r="M5608" s="17">
        <v>2</v>
      </c>
      <c r="N5608" s="17" t="str" cm="1">
        <f t="array" ref="N5608">_xlfn.IFS(M5608&lt;=2,"Small",M5608&lt;=5,"Medium",M5608&gt;5,"Large")</f>
        <v>Small</v>
      </c>
      <c r="O5608" s="65">
        <v>45</v>
      </c>
      <c r="P5608" s="87">
        <f t="shared" si="349"/>
        <v>0.03</v>
      </c>
      <c r="Q5608" s="68">
        <v>4.93</v>
      </c>
      <c r="R5608" s="68" t="str" cm="1">
        <f t="array" ref="R5608">_xlfn.SWITCH(ROUND(Q5608,0),5,"Excellent",4,"Good",3,"Ok","Bad")</f>
        <v>Excellent</v>
      </c>
      <c r="S5608" s="17">
        <v>15</v>
      </c>
      <c r="T5608" s="17" t="str">
        <f t="shared" si="350"/>
        <v>No</v>
      </c>
      <c r="U5608" s="82">
        <v>43806</v>
      </c>
      <c r="V5608" s="82">
        <v>43985</v>
      </c>
      <c r="W5608" s="17">
        <v>123</v>
      </c>
      <c r="X5608" s="17" t="str">
        <f t="shared" si="351"/>
        <v>Active</v>
      </c>
      <c r="Y5608" s="17" t="s">
        <v>15615</v>
      </c>
      <c r="Z5608" s="17"/>
    </row>
    <row r="5609" spans="1:26" x14ac:dyDescent="0.25">
      <c r="A5609">
        <v>5608</v>
      </c>
      <c r="B5609" s="17" t="s">
        <v>14480</v>
      </c>
      <c r="C5609" s="17">
        <v>1786</v>
      </c>
      <c r="D5609" s="17" t="str">
        <f>INDEX(Hosts!$A:$O,MATCH(Places!$C5609,Hosts!$A:$A,0),MATCH(Places!D$1,Hosts!$1:$1,0))</f>
        <v>A few days or more</v>
      </c>
      <c r="E5609" s="87">
        <f>INDEX(Hosts!$A:$O,MATCH(Places!$C5609,Hosts!$A:$A,0),MATCH(Places!E$1,Hosts!$1:$1,0))</f>
        <v>0</v>
      </c>
      <c r="F5609" s="87">
        <f>INDEX(Hosts!$A:$O,MATCH(Places!$C5609,Hosts!$A:$A,0),MATCH(Places!F$1,Hosts!$1:$1,0))</f>
        <v>0.46</v>
      </c>
      <c r="G5609" s="17" t="str">
        <f>INDEX(Hosts!$A:$O,MATCH(Places!$C5609,Hosts!$A:$A,0),MATCH(Places!G$1,Hosts!$1:$1,0))</f>
        <v>No</v>
      </c>
      <c r="H5609" s="17">
        <v>7</v>
      </c>
      <c r="I5609" s="17" t="str">
        <f>INDEX(Neighborhoods!$A:$C,MATCH(Places!$H5609,Neighborhoods!$A:$A,0),MATCH(Places!I$1,Neighborhoods!$1:$1,0))</f>
        <v>Brooklyn</v>
      </c>
      <c r="J5609" s="17" t="str">
        <f>INDEX(Neighborhoods!$A:$C,MATCH(Places!$H5609,Neighborhoods!$A:$A,0),MATCH(Places!J$1,Neighborhoods!$1:$1,0))</f>
        <v>Bedford-Stuyvesant</v>
      </c>
      <c r="K5609" s="17" t="s">
        <v>11822</v>
      </c>
      <c r="L5609" s="17" t="str">
        <f t="shared" si="348"/>
        <v>No</v>
      </c>
      <c r="M5609" s="17">
        <v>3</v>
      </c>
      <c r="N5609" s="17" t="str" cm="1">
        <f t="array" ref="N5609">_xlfn.IFS(M5609&lt;=2,"Small",M5609&lt;=5,"Medium",M5609&gt;5,"Large")</f>
        <v>Medium</v>
      </c>
      <c r="O5609" s="65">
        <v>100</v>
      </c>
      <c r="P5609" s="87">
        <f t="shared" si="349"/>
        <v>0.03</v>
      </c>
      <c r="Q5609" s="68">
        <v>4.33</v>
      </c>
      <c r="R5609" s="68" t="str" cm="1">
        <f t="array" ref="R5609">_xlfn.SWITCH(ROUND(Q5609,0),5,"Excellent",4,"Good",3,"Ok","Bad")</f>
        <v>Good</v>
      </c>
      <c r="S5609" s="17">
        <v>3</v>
      </c>
      <c r="T5609" s="17" t="str">
        <f t="shared" si="350"/>
        <v>No</v>
      </c>
      <c r="U5609" s="82">
        <v>43828</v>
      </c>
      <c r="V5609" s="82">
        <v>43861</v>
      </c>
      <c r="W5609" s="17">
        <v>358</v>
      </c>
      <c r="X5609" s="17" t="str">
        <f t="shared" si="351"/>
        <v>Active</v>
      </c>
      <c r="Y5609" s="17" t="s">
        <v>15615</v>
      </c>
      <c r="Z5609" s="17"/>
    </row>
    <row r="5610" spans="1:26" x14ac:dyDescent="0.25">
      <c r="A5610">
        <v>5609</v>
      </c>
      <c r="B5610" s="17" t="s">
        <v>14871</v>
      </c>
      <c r="C5610" s="17">
        <v>2782</v>
      </c>
      <c r="D5610" s="17" t="str">
        <f>INDEX(Hosts!$A:$O,MATCH(Places!$C5610,Hosts!$A:$A,0),MATCH(Places!D$1,Hosts!$1:$1,0))</f>
        <v>Within an hour</v>
      </c>
      <c r="E5610" s="87">
        <f>INDEX(Hosts!$A:$O,MATCH(Places!$C5610,Hosts!$A:$A,0),MATCH(Places!E$1,Hosts!$1:$1,0))</f>
        <v>0.9</v>
      </c>
      <c r="F5610" s="87">
        <f>INDEX(Hosts!$A:$O,MATCH(Places!$C5610,Hosts!$A:$A,0),MATCH(Places!F$1,Hosts!$1:$1,0))</f>
        <v>1</v>
      </c>
      <c r="G5610" s="17" t="str">
        <f>INDEX(Hosts!$A:$O,MATCH(Places!$C5610,Hosts!$A:$A,0),MATCH(Places!G$1,Hosts!$1:$1,0))</f>
        <v>No</v>
      </c>
      <c r="H5610" s="17">
        <v>7</v>
      </c>
      <c r="I5610" s="17" t="str">
        <f>INDEX(Neighborhoods!$A:$C,MATCH(Places!$H5610,Neighborhoods!$A:$A,0),MATCH(Places!I$1,Neighborhoods!$1:$1,0))</f>
        <v>Brooklyn</v>
      </c>
      <c r="J5610" s="17" t="str">
        <f>INDEX(Neighborhoods!$A:$C,MATCH(Places!$H5610,Neighborhoods!$A:$A,0),MATCH(Places!J$1,Neighborhoods!$1:$1,0))</f>
        <v>Bedford-Stuyvesant</v>
      </c>
      <c r="K5610" s="17" t="s">
        <v>11822</v>
      </c>
      <c r="L5610" s="17" t="str">
        <f t="shared" si="348"/>
        <v>No</v>
      </c>
      <c r="M5610" s="17">
        <v>5</v>
      </c>
      <c r="N5610" s="17" t="str" cm="1">
        <f t="array" ref="N5610">_xlfn.IFS(M5610&lt;=2,"Small",M5610&lt;=5,"Medium",M5610&gt;5,"Large")</f>
        <v>Medium</v>
      </c>
      <c r="O5610" s="65">
        <v>150</v>
      </c>
      <c r="P5610" s="87">
        <f t="shared" si="349"/>
        <v>0.03</v>
      </c>
      <c r="Q5610" s="68">
        <v>4.42</v>
      </c>
      <c r="R5610" s="68" t="str" cm="1">
        <f t="array" ref="R5610">_xlfn.SWITCH(ROUND(Q5610,0),5,"Excellent",4,"Good",3,"Ok","Bad")</f>
        <v>Good</v>
      </c>
      <c r="S5610" s="17">
        <v>12</v>
      </c>
      <c r="T5610" s="17" t="str">
        <f t="shared" si="350"/>
        <v>No</v>
      </c>
      <c r="U5610" s="82">
        <v>43863</v>
      </c>
      <c r="V5610" s="82">
        <v>44049</v>
      </c>
      <c r="W5610" s="17">
        <v>319</v>
      </c>
      <c r="X5610" s="17" t="str">
        <f t="shared" si="351"/>
        <v>Active</v>
      </c>
      <c r="Y5610" s="17" t="s">
        <v>15616</v>
      </c>
      <c r="Z5610" s="17"/>
    </row>
    <row r="5611" spans="1:26" x14ac:dyDescent="0.25">
      <c r="A5611">
        <v>5610</v>
      </c>
      <c r="B5611" s="17" t="s">
        <v>15449</v>
      </c>
      <c r="C5611" s="17">
        <v>3039</v>
      </c>
      <c r="D5611" s="17" t="str">
        <f>INDEX(Hosts!$A:$O,MATCH(Places!$C5611,Hosts!$A:$A,0),MATCH(Places!D$1,Hosts!$1:$1,0))</f>
        <v>Within a day</v>
      </c>
      <c r="E5611" s="87">
        <f>INDEX(Hosts!$A:$O,MATCH(Places!$C5611,Hosts!$A:$A,0),MATCH(Places!E$1,Hosts!$1:$1,0))</f>
        <v>0.75</v>
      </c>
      <c r="F5611" s="87">
        <f>INDEX(Hosts!$A:$O,MATCH(Places!$C5611,Hosts!$A:$A,0),MATCH(Places!F$1,Hosts!$1:$1,0))</f>
        <v>0.89</v>
      </c>
      <c r="G5611" s="17" t="str">
        <f>INDEX(Hosts!$A:$O,MATCH(Places!$C5611,Hosts!$A:$A,0),MATCH(Places!G$1,Hosts!$1:$1,0))</f>
        <v>No</v>
      </c>
      <c r="H5611" s="17">
        <v>9</v>
      </c>
      <c r="I5611" s="17" t="str">
        <f>INDEX(Neighborhoods!$A:$C,MATCH(Places!$H5611,Neighborhoods!$A:$A,0),MATCH(Places!I$1,Neighborhoods!$1:$1,0))</f>
        <v>Brooklyn</v>
      </c>
      <c r="J5611" s="17" t="str">
        <f>INDEX(Neighborhoods!$A:$C,MATCH(Places!$H5611,Neighborhoods!$A:$A,0),MATCH(Places!J$1,Neighborhoods!$1:$1,0))</f>
        <v>Crown Heights</v>
      </c>
      <c r="K5611" s="17" t="s">
        <v>1</v>
      </c>
      <c r="L5611" s="17" t="str">
        <f t="shared" si="348"/>
        <v>Yes</v>
      </c>
      <c r="M5611" s="17">
        <v>2</v>
      </c>
      <c r="N5611" s="17" t="str" cm="1">
        <f t="array" ref="N5611">_xlfn.IFS(M5611&lt;=2,"Small",M5611&lt;=5,"Medium",M5611&gt;5,"Large")</f>
        <v>Small</v>
      </c>
      <c r="O5611" s="65">
        <v>49</v>
      </c>
      <c r="P5611" s="87">
        <f t="shared" si="349"/>
        <v>0.03</v>
      </c>
      <c r="Q5611" s="68">
        <v>4.82</v>
      </c>
      <c r="R5611" s="68" t="str" cm="1">
        <f t="array" ref="R5611">_xlfn.SWITCH(ROUND(Q5611,0),5,"Excellent",4,"Good",3,"Ok","Bad")</f>
        <v>Excellent</v>
      </c>
      <c r="S5611" s="17">
        <v>11</v>
      </c>
      <c r="T5611" s="17" t="str">
        <f t="shared" si="350"/>
        <v>No</v>
      </c>
      <c r="U5611" s="82">
        <v>43808</v>
      </c>
      <c r="V5611" s="82">
        <v>43909</v>
      </c>
      <c r="W5611" s="17">
        <v>83</v>
      </c>
      <c r="X5611" s="17" t="str">
        <f t="shared" si="351"/>
        <v>Active</v>
      </c>
      <c r="Y5611" s="17" t="s">
        <v>15616</v>
      </c>
      <c r="Z5611" s="17"/>
    </row>
    <row r="5612" spans="1:26" x14ac:dyDescent="0.25">
      <c r="A5612">
        <v>5611</v>
      </c>
      <c r="B5612" s="17" t="s">
        <v>15588</v>
      </c>
      <c r="C5612" s="17">
        <v>4062</v>
      </c>
      <c r="D5612" s="17" t="str">
        <f>INDEX(Hosts!$A:$O,MATCH(Places!$C5612,Hosts!$A:$A,0),MATCH(Places!D$1,Hosts!$1:$1,0))</f>
        <v>Within an hour</v>
      </c>
      <c r="E5612" s="87">
        <f>INDEX(Hosts!$A:$O,MATCH(Places!$C5612,Hosts!$A:$A,0),MATCH(Places!E$1,Hosts!$1:$1,0))</f>
        <v>1</v>
      </c>
      <c r="F5612" s="87">
        <f>INDEX(Hosts!$A:$O,MATCH(Places!$C5612,Hosts!$A:$A,0),MATCH(Places!F$1,Hosts!$1:$1,0))</f>
        <v>0.94</v>
      </c>
      <c r="G5612" s="17" t="str">
        <f>INDEX(Hosts!$A:$O,MATCH(Places!$C5612,Hosts!$A:$A,0),MATCH(Places!G$1,Hosts!$1:$1,0))</f>
        <v>No</v>
      </c>
      <c r="H5612" s="17">
        <v>7</v>
      </c>
      <c r="I5612" s="17" t="str">
        <f>INDEX(Neighborhoods!$A:$C,MATCH(Places!$H5612,Neighborhoods!$A:$A,0),MATCH(Places!I$1,Neighborhoods!$1:$1,0))</f>
        <v>Brooklyn</v>
      </c>
      <c r="J5612" s="17" t="str">
        <f>INDEX(Neighborhoods!$A:$C,MATCH(Places!$H5612,Neighborhoods!$A:$A,0),MATCH(Places!J$1,Neighborhoods!$1:$1,0))</f>
        <v>Bedford-Stuyvesant</v>
      </c>
      <c r="K5612" s="17" t="s">
        <v>1</v>
      </c>
      <c r="L5612" s="17" t="str">
        <f t="shared" si="348"/>
        <v>Yes</v>
      </c>
      <c r="M5612" s="17">
        <v>4</v>
      </c>
      <c r="N5612" s="17" t="str" cm="1">
        <f t="array" ref="N5612">_xlfn.IFS(M5612&lt;=2,"Small",M5612&lt;=5,"Medium",M5612&gt;5,"Large")</f>
        <v>Medium</v>
      </c>
      <c r="O5612" s="65">
        <v>43</v>
      </c>
      <c r="P5612" s="87">
        <f t="shared" si="349"/>
        <v>0.03</v>
      </c>
      <c r="Q5612" s="68">
        <v>4.5</v>
      </c>
      <c r="R5612" s="68" t="str" cm="1">
        <f t="array" ref="R5612">_xlfn.SWITCH(ROUND(Q5612,0),5,"Excellent",4,"Good",3,"Ok","Bad")</f>
        <v>Excellent</v>
      </c>
      <c r="S5612" s="17">
        <v>26</v>
      </c>
      <c r="T5612" s="17" t="str">
        <f t="shared" si="350"/>
        <v>No</v>
      </c>
      <c r="U5612" s="82">
        <v>43803</v>
      </c>
      <c r="V5612" s="82">
        <v>44045</v>
      </c>
      <c r="W5612" s="17">
        <v>360</v>
      </c>
      <c r="X5612" s="17" t="str">
        <f t="shared" si="351"/>
        <v>Active</v>
      </c>
      <c r="Y5612" s="17" t="s">
        <v>15616</v>
      </c>
      <c r="Z5612" s="17"/>
    </row>
    <row r="5613" spans="1:26" x14ac:dyDescent="0.25">
      <c r="A5613">
        <v>5612</v>
      </c>
      <c r="B5613" s="17" t="s">
        <v>14918</v>
      </c>
      <c r="C5613" s="17">
        <v>1666</v>
      </c>
      <c r="D5613" s="17" t="str">
        <f>INDEX(Hosts!$A:$O,MATCH(Places!$C5613,Hosts!$A:$A,0),MATCH(Places!D$1,Hosts!$1:$1,0))</f>
        <v>Within an hour</v>
      </c>
      <c r="E5613" s="87">
        <f>INDEX(Hosts!$A:$O,MATCH(Places!$C5613,Hosts!$A:$A,0),MATCH(Places!E$1,Hosts!$1:$1,0))</f>
        <v>1</v>
      </c>
      <c r="F5613" s="87">
        <f>INDEX(Hosts!$A:$O,MATCH(Places!$C5613,Hosts!$A:$A,0),MATCH(Places!F$1,Hosts!$1:$1,0))</f>
        <v>0.96</v>
      </c>
      <c r="G5613" s="17" t="str">
        <f>INDEX(Hosts!$A:$O,MATCH(Places!$C5613,Hosts!$A:$A,0),MATCH(Places!G$1,Hosts!$1:$1,0))</f>
        <v>Yes</v>
      </c>
      <c r="H5613" s="17">
        <v>9</v>
      </c>
      <c r="I5613" s="17" t="str">
        <f>INDEX(Neighborhoods!$A:$C,MATCH(Places!$H5613,Neighborhoods!$A:$A,0),MATCH(Places!I$1,Neighborhoods!$1:$1,0))</f>
        <v>Brooklyn</v>
      </c>
      <c r="J5613" s="17" t="str">
        <f>INDEX(Neighborhoods!$A:$C,MATCH(Places!$H5613,Neighborhoods!$A:$A,0),MATCH(Places!J$1,Neighborhoods!$1:$1,0))</f>
        <v>Crown Heights</v>
      </c>
      <c r="K5613" s="17" t="s">
        <v>1</v>
      </c>
      <c r="L5613" s="17" t="str">
        <f t="shared" si="348"/>
        <v>Yes</v>
      </c>
      <c r="M5613" s="17">
        <v>2</v>
      </c>
      <c r="N5613" s="17" t="str" cm="1">
        <f t="array" ref="N5613">_xlfn.IFS(M5613&lt;=2,"Small",M5613&lt;=5,"Medium",M5613&gt;5,"Large")</f>
        <v>Small</v>
      </c>
      <c r="O5613" s="65">
        <v>55</v>
      </c>
      <c r="P5613" s="87">
        <f t="shared" si="349"/>
        <v>0.03</v>
      </c>
      <c r="Q5613" s="68">
        <v>5</v>
      </c>
      <c r="R5613" s="68" t="str" cm="1">
        <f t="array" ref="R5613">_xlfn.SWITCH(ROUND(Q5613,0),5,"Excellent",4,"Good",3,"Ok","Bad")</f>
        <v>Excellent</v>
      </c>
      <c r="S5613" s="17">
        <v>10</v>
      </c>
      <c r="T5613" s="17" t="str">
        <f t="shared" si="350"/>
        <v>No</v>
      </c>
      <c r="U5613" s="82">
        <v>43823</v>
      </c>
      <c r="V5613" s="82">
        <v>43977</v>
      </c>
      <c r="W5613" s="17">
        <v>166</v>
      </c>
      <c r="X5613" s="17" t="str">
        <f t="shared" si="351"/>
        <v>Active</v>
      </c>
      <c r="Y5613" s="17" t="s">
        <v>15616</v>
      </c>
      <c r="Z5613" s="17"/>
    </row>
    <row r="5614" spans="1:26" x14ac:dyDescent="0.25">
      <c r="A5614">
        <v>5613</v>
      </c>
      <c r="B5614" s="17" t="s">
        <v>14892</v>
      </c>
      <c r="C5614" s="17">
        <v>1282</v>
      </c>
      <c r="D5614" s="17" t="str">
        <f>INDEX(Hosts!$A:$O,MATCH(Places!$C5614,Hosts!$A:$A,0),MATCH(Places!D$1,Hosts!$1:$1,0))</f>
        <v>Within an hour</v>
      </c>
      <c r="E5614" s="87">
        <f>INDEX(Hosts!$A:$O,MATCH(Places!$C5614,Hosts!$A:$A,0),MATCH(Places!E$1,Hosts!$1:$1,0))</f>
        <v>0.94</v>
      </c>
      <c r="F5614" s="87">
        <f>INDEX(Hosts!$A:$O,MATCH(Places!$C5614,Hosts!$A:$A,0),MATCH(Places!F$1,Hosts!$1:$1,0))</f>
        <v>0.96</v>
      </c>
      <c r="G5614" s="17" t="str">
        <f>INDEX(Hosts!$A:$O,MATCH(Places!$C5614,Hosts!$A:$A,0),MATCH(Places!G$1,Hosts!$1:$1,0))</f>
        <v>Yes</v>
      </c>
      <c r="H5614" s="17">
        <v>17</v>
      </c>
      <c r="I5614" s="17" t="str">
        <f>INDEX(Neighborhoods!$A:$C,MATCH(Places!$H5614,Neighborhoods!$A:$A,0),MATCH(Places!I$1,Neighborhoods!$1:$1,0))</f>
        <v>Manhattan</v>
      </c>
      <c r="J5614" s="17" t="str">
        <f>INDEX(Neighborhoods!$A:$C,MATCH(Places!$H5614,Neighborhoods!$A:$A,0),MATCH(Places!J$1,Neighborhoods!$1:$1,0))</f>
        <v>Hell's Kitchen</v>
      </c>
      <c r="K5614" s="17" t="s">
        <v>11822</v>
      </c>
      <c r="L5614" s="17" t="str">
        <f t="shared" si="348"/>
        <v>No</v>
      </c>
      <c r="M5614" s="17">
        <v>2</v>
      </c>
      <c r="N5614" s="17" t="str" cm="1">
        <f t="array" ref="N5614">_xlfn.IFS(M5614&lt;=2,"Small",M5614&lt;=5,"Medium",M5614&gt;5,"Large")</f>
        <v>Small</v>
      </c>
      <c r="O5614" s="65">
        <v>285</v>
      </c>
      <c r="P5614" s="87">
        <f t="shared" si="349"/>
        <v>0.04</v>
      </c>
      <c r="Q5614" s="68">
        <v>5</v>
      </c>
      <c r="R5614" s="68" t="str" cm="1">
        <f t="array" ref="R5614">_xlfn.SWITCH(ROUND(Q5614,0),5,"Excellent",4,"Good",3,"Ok","Bad")</f>
        <v>Excellent</v>
      </c>
      <c r="S5614" s="17">
        <v>8</v>
      </c>
      <c r="T5614" s="17" t="str">
        <f t="shared" si="350"/>
        <v>No</v>
      </c>
      <c r="U5614" s="82">
        <v>43807</v>
      </c>
      <c r="V5614" s="82">
        <v>43877</v>
      </c>
      <c r="W5614" s="17">
        <v>335</v>
      </c>
      <c r="X5614" s="17" t="str">
        <f t="shared" si="351"/>
        <v>Active</v>
      </c>
      <c r="Y5614" s="17" t="s">
        <v>15615</v>
      </c>
      <c r="Z5614" s="17"/>
    </row>
    <row r="5615" spans="1:26" x14ac:dyDescent="0.25">
      <c r="A5615">
        <v>5614</v>
      </c>
      <c r="B5615" s="17" t="s">
        <v>14327</v>
      </c>
      <c r="C5615" s="17">
        <v>4073</v>
      </c>
      <c r="D5615" s="17" t="str">
        <f>INDEX(Hosts!$A:$O,MATCH(Places!$C5615,Hosts!$A:$A,0),MATCH(Places!D$1,Hosts!$1:$1,0))</f>
        <v>Within an hour</v>
      </c>
      <c r="E5615" s="87">
        <f>INDEX(Hosts!$A:$O,MATCH(Places!$C5615,Hosts!$A:$A,0),MATCH(Places!E$1,Hosts!$1:$1,0))</f>
        <v>1</v>
      </c>
      <c r="F5615" s="87">
        <f>INDEX(Hosts!$A:$O,MATCH(Places!$C5615,Hosts!$A:$A,0),MATCH(Places!F$1,Hosts!$1:$1,0))</f>
        <v>0.74</v>
      </c>
      <c r="G5615" s="17" t="str">
        <f>INDEX(Hosts!$A:$O,MATCH(Places!$C5615,Hosts!$A:$A,0),MATCH(Places!G$1,Hosts!$1:$1,0))</f>
        <v>Yes</v>
      </c>
      <c r="H5615" s="17">
        <v>17</v>
      </c>
      <c r="I5615" s="17" t="str">
        <f>INDEX(Neighborhoods!$A:$C,MATCH(Places!$H5615,Neighborhoods!$A:$A,0),MATCH(Places!I$1,Neighborhoods!$1:$1,0))</f>
        <v>Manhattan</v>
      </c>
      <c r="J5615" s="17" t="str">
        <f>INDEX(Neighborhoods!$A:$C,MATCH(Places!$H5615,Neighborhoods!$A:$A,0),MATCH(Places!J$1,Neighborhoods!$1:$1,0))</f>
        <v>Hell's Kitchen</v>
      </c>
      <c r="K5615" s="17" t="s">
        <v>11822</v>
      </c>
      <c r="L5615" s="17" t="str">
        <f t="shared" si="348"/>
        <v>No</v>
      </c>
      <c r="M5615" s="17">
        <v>6</v>
      </c>
      <c r="N5615" s="17" t="str" cm="1">
        <f t="array" ref="N5615">_xlfn.IFS(M5615&lt;=2,"Small",M5615&lt;=5,"Medium",M5615&gt;5,"Large")</f>
        <v>Large</v>
      </c>
      <c r="O5615" s="65">
        <v>75</v>
      </c>
      <c r="P5615" s="87">
        <f t="shared" si="349"/>
        <v>0.03</v>
      </c>
      <c r="Q5615" s="68">
        <v>5</v>
      </c>
      <c r="R5615" s="68" t="str" cm="1">
        <f t="array" ref="R5615">_xlfn.SWITCH(ROUND(Q5615,0),5,"Excellent",4,"Good",3,"Ok","Bad")</f>
        <v>Excellent</v>
      </c>
      <c r="S5615" s="17">
        <v>4</v>
      </c>
      <c r="T5615" s="17" t="str">
        <f t="shared" si="350"/>
        <v>No</v>
      </c>
      <c r="U5615" s="82">
        <v>43808</v>
      </c>
      <c r="V5615" s="82">
        <v>43991</v>
      </c>
      <c r="W5615" s="17">
        <v>356</v>
      </c>
      <c r="X5615" s="17" t="str">
        <f t="shared" si="351"/>
        <v>Active</v>
      </c>
      <c r="Y5615" s="17" t="s">
        <v>15615</v>
      </c>
      <c r="Z5615" s="17"/>
    </row>
    <row r="5616" spans="1:26" x14ac:dyDescent="0.25">
      <c r="A5616">
        <v>5615</v>
      </c>
      <c r="B5616" s="17" t="s">
        <v>14228</v>
      </c>
      <c r="C5616" s="17">
        <v>4074</v>
      </c>
      <c r="D5616" s="17" t="str">
        <f>INDEX(Hosts!$A:$O,MATCH(Places!$C5616,Hosts!$A:$A,0),MATCH(Places!D$1,Hosts!$1:$1,0))</f>
        <v>Within an hour</v>
      </c>
      <c r="E5616" s="87">
        <f>INDEX(Hosts!$A:$O,MATCH(Places!$C5616,Hosts!$A:$A,0),MATCH(Places!E$1,Hosts!$1:$1,0))</f>
        <v>1</v>
      </c>
      <c r="F5616" s="87">
        <f>INDEX(Hosts!$A:$O,MATCH(Places!$C5616,Hosts!$A:$A,0),MATCH(Places!F$1,Hosts!$1:$1,0))</f>
        <v>1</v>
      </c>
      <c r="G5616" s="17" t="str">
        <f>INDEX(Hosts!$A:$O,MATCH(Places!$C5616,Hosts!$A:$A,0),MATCH(Places!G$1,Hosts!$1:$1,0))</f>
        <v>No</v>
      </c>
      <c r="H5616" s="17">
        <v>13</v>
      </c>
      <c r="I5616" s="17" t="str">
        <f>INDEX(Neighborhoods!$A:$C,MATCH(Places!$H5616,Neighborhoods!$A:$A,0),MATCH(Places!I$1,Neighborhoods!$1:$1,0))</f>
        <v>Manhattan</v>
      </c>
      <c r="J5616" s="17" t="str">
        <f>INDEX(Neighborhoods!$A:$C,MATCH(Places!$H5616,Neighborhoods!$A:$A,0),MATCH(Places!J$1,Neighborhoods!$1:$1,0))</f>
        <v>Chelsea</v>
      </c>
      <c r="K5616" s="17" t="s">
        <v>11822</v>
      </c>
      <c r="L5616" s="17" t="str">
        <f t="shared" si="348"/>
        <v>No</v>
      </c>
      <c r="M5616" s="17">
        <v>3</v>
      </c>
      <c r="N5616" s="17" t="str" cm="1">
        <f t="array" ref="N5616">_xlfn.IFS(M5616&lt;=2,"Small",M5616&lt;=5,"Medium",M5616&gt;5,"Large")</f>
        <v>Medium</v>
      </c>
      <c r="O5616" s="65">
        <v>220</v>
      </c>
      <c r="P5616" s="87">
        <f t="shared" si="349"/>
        <v>0.04</v>
      </c>
      <c r="Q5616" s="68">
        <v>5</v>
      </c>
      <c r="R5616" s="68" t="str" cm="1">
        <f t="array" ref="R5616">_xlfn.SWITCH(ROUND(Q5616,0),5,"Excellent",4,"Good",3,"Ok","Bad")</f>
        <v>Excellent</v>
      </c>
      <c r="S5616" s="17">
        <v>3</v>
      </c>
      <c r="T5616" s="17" t="str">
        <f t="shared" si="350"/>
        <v>No</v>
      </c>
      <c r="U5616" s="82">
        <v>43813</v>
      </c>
      <c r="V5616" s="82">
        <v>43833</v>
      </c>
      <c r="W5616" s="17">
        <v>291</v>
      </c>
      <c r="X5616" s="17" t="str">
        <f t="shared" si="351"/>
        <v>Active</v>
      </c>
      <c r="Y5616" s="17" t="s">
        <v>15615</v>
      </c>
      <c r="Z5616" s="17"/>
    </row>
    <row r="5617" spans="1:26" x14ac:dyDescent="0.25">
      <c r="A5617">
        <v>5616</v>
      </c>
      <c r="B5617" s="17" t="s">
        <v>13957</v>
      </c>
      <c r="C5617" s="17">
        <v>2899</v>
      </c>
      <c r="D5617" s="17" t="str">
        <f>INDEX(Hosts!$A:$O,MATCH(Places!$C5617,Hosts!$A:$A,0),MATCH(Places!D$1,Hosts!$1:$1,0))</f>
        <v>Within an hour</v>
      </c>
      <c r="E5617" s="87">
        <f>INDEX(Hosts!$A:$O,MATCH(Places!$C5617,Hosts!$A:$A,0),MATCH(Places!E$1,Hosts!$1:$1,0))</f>
        <v>1</v>
      </c>
      <c r="F5617" s="87">
        <f>INDEX(Hosts!$A:$O,MATCH(Places!$C5617,Hosts!$A:$A,0),MATCH(Places!F$1,Hosts!$1:$1,0))</f>
        <v>0.73</v>
      </c>
      <c r="G5617" s="17" t="str">
        <f>INDEX(Hosts!$A:$O,MATCH(Places!$C5617,Hosts!$A:$A,0),MATCH(Places!G$1,Hosts!$1:$1,0))</f>
        <v>Yes</v>
      </c>
      <c r="H5617" s="17">
        <v>8</v>
      </c>
      <c r="I5617" s="17" t="str">
        <f>INDEX(Neighborhoods!$A:$C,MATCH(Places!$H5617,Neighborhoods!$A:$A,0),MATCH(Places!I$1,Neighborhoods!$1:$1,0))</f>
        <v>Brooklyn</v>
      </c>
      <c r="J5617" s="17" t="str">
        <f>INDEX(Neighborhoods!$A:$C,MATCH(Places!$H5617,Neighborhoods!$A:$A,0),MATCH(Places!J$1,Neighborhoods!$1:$1,0))</f>
        <v>Bushwick</v>
      </c>
      <c r="K5617" s="17" t="s">
        <v>1</v>
      </c>
      <c r="L5617" s="17" t="str">
        <f t="shared" si="348"/>
        <v>Yes</v>
      </c>
      <c r="M5617" s="17">
        <v>1</v>
      </c>
      <c r="N5617" s="17" t="str" cm="1">
        <f t="array" ref="N5617">_xlfn.IFS(M5617&lt;=2,"Small",M5617&lt;=5,"Medium",M5617&gt;5,"Large")</f>
        <v>Small</v>
      </c>
      <c r="O5617" s="65">
        <v>40</v>
      </c>
      <c r="P5617" s="87">
        <f t="shared" si="349"/>
        <v>0.03</v>
      </c>
      <c r="Q5617" s="68">
        <v>4.8</v>
      </c>
      <c r="R5617" s="68" t="str" cm="1">
        <f t="array" ref="R5617">_xlfn.SWITCH(ROUND(Q5617,0),5,"Excellent",4,"Good",3,"Ok","Bad")</f>
        <v>Excellent</v>
      </c>
      <c r="S5617" s="17">
        <v>10</v>
      </c>
      <c r="T5617" s="17" t="str">
        <f t="shared" si="350"/>
        <v>No</v>
      </c>
      <c r="U5617" s="82">
        <v>43829</v>
      </c>
      <c r="V5617" s="82">
        <v>44013</v>
      </c>
      <c r="W5617" s="17">
        <v>103</v>
      </c>
      <c r="X5617" s="17" t="str">
        <f t="shared" si="351"/>
        <v>Active</v>
      </c>
      <c r="Y5617" s="17" t="s">
        <v>15616</v>
      </c>
      <c r="Z5617" s="17"/>
    </row>
    <row r="5618" spans="1:26" x14ac:dyDescent="0.25">
      <c r="A5618">
        <v>5617</v>
      </c>
      <c r="B5618" s="17" t="s">
        <v>15514</v>
      </c>
      <c r="C5618" s="17">
        <v>4075</v>
      </c>
      <c r="D5618" s="17" t="str">
        <f>INDEX(Hosts!$A:$O,MATCH(Places!$C5618,Hosts!$A:$A,0),MATCH(Places!D$1,Hosts!$1:$1,0))</f>
        <v>Within an hour</v>
      </c>
      <c r="E5618" s="87">
        <f>INDEX(Hosts!$A:$O,MATCH(Places!$C5618,Hosts!$A:$A,0),MATCH(Places!E$1,Hosts!$1:$1,0))</f>
        <v>1</v>
      </c>
      <c r="F5618" s="87">
        <f>INDEX(Hosts!$A:$O,MATCH(Places!$C5618,Hosts!$A:$A,0),MATCH(Places!F$1,Hosts!$1:$1,0))</f>
        <v>1</v>
      </c>
      <c r="G5618" s="17" t="str">
        <f>INDEX(Hosts!$A:$O,MATCH(Places!$C5618,Hosts!$A:$A,0),MATCH(Places!G$1,Hosts!$1:$1,0))</f>
        <v>Yes</v>
      </c>
      <c r="H5618" s="17">
        <v>16</v>
      </c>
      <c r="I5618" s="17" t="str">
        <f>INDEX(Neighborhoods!$A:$C,MATCH(Places!$H5618,Neighborhoods!$A:$A,0),MATCH(Places!I$1,Neighborhoods!$1:$1,0))</f>
        <v>Manhattan</v>
      </c>
      <c r="J5618" s="17" t="str">
        <f>INDEX(Neighborhoods!$A:$C,MATCH(Places!$H5618,Neighborhoods!$A:$A,0),MATCH(Places!J$1,Neighborhoods!$1:$1,0))</f>
        <v>Harlem</v>
      </c>
      <c r="K5618" s="17" t="s">
        <v>11822</v>
      </c>
      <c r="L5618" s="17" t="str">
        <f t="shared" si="348"/>
        <v>No</v>
      </c>
      <c r="M5618" s="17">
        <v>6</v>
      </c>
      <c r="N5618" s="17" t="str" cm="1">
        <f t="array" ref="N5618">_xlfn.IFS(M5618&lt;=2,"Small",M5618&lt;=5,"Medium",M5618&gt;5,"Large")</f>
        <v>Large</v>
      </c>
      <c r="O5618" s="65">
        <v>125</v>
      </c>
      <c r="P5618" s="87">
        <f t="shared" si="349"/>
        <v>0.03</v>
      </c>
      <c r="Q5618" s="68">
        <v>5</v>
      </c>
      <c r="R5618" s="68" t="str" cm="1">
        <f t="array" ref="R5618">_xlfn.SWITCH(ROUND(Q5618,0),5,"Excellent",4,"Good",3,"Ok","Bad")</f>
        <v>Excellent</v>
      </c>
      <c r="S5618" s="17">
        <v>4</v>
      </c>
      <c r="T5618" s="17" t="str">
        <f t="shared" si="350"/>
        <v>No</v>
      </c>
      <c r="U5618" s="82">
        <v>43827</v>
      </c>
      <c r="V5618" s="82">
        <v>43920</v>
      </c>
      <c r="W5618" s="17">
        <v>229</v>
      </c>
      <c r="X5618" s="17" t="str">
        <f t="shared" si="351"/>
        <v>Active</v>
      </c>
      <c r="Y5618" s="17" t="s">
        <v>15615</v>
      </c>
      <c r="Z5618" s="17"/>
    </row>
    <row r="5619" spans="1:26" x14ac:dyDescent="0.25">
      <c r="A5619">
        <v>5618</v>
      </c>
      <c r="B5619" s="17" t="s">
        <v>15538</v>
      </c>
      <c r="C5619" s="17">
        <v>4021</v>
      </c>
      <c r="D5619" s="17" t="str">
        <f>INDEX(Hosts!$A:$O,MATCH(Places!$C5619,Hosts!$A:$A,0),MATCH(Places!D$1,Hosts!$1:$1,0))</f>
        <v>Within a few hours</v>
      </c>
      <c r="E5619" s="87">
        <f>INDEX(Hosts!$A:$O,MATCH(Places!$C5619,Hosts!$A:$A,0),MATCH(Places!E$1,Hosts!$1:$1,0))</f>
        <v>1</v>
      </c>
      <c r="F5619" s="87">
        <f>INDEX(Hosts!$A:$O,MATCH(Places!$C5619,Hosts!$A:$A,0),MATCH(Places!F$1,Hosts!$1:$1,0))</f>
        <v>0.64</v>
      </c>
      <c r="G5619" s="17" t="str">
        <f>INDEX(Hosts!$A:$O,MATCH(Places!$C5619,Hosts!$A:$A,0),MATCH(Places!G$1,Hosts!$1:$1,0))</f>
        <v>No</v>
      </c>
      <c r="H5619" s="17">
        <v>12</v>
      </c>
      <c r="I5619" s="17" t="str">
        <f>INDEX(Neighborhoods!$A:$C,MATCH(Places!$H5619,Neighborhoods!$A:$A,0),MATCH(Places!I$1,Neighborhoods!$1:$1,0))</f>
        <v>Brooklyn</v>
      </c>
      <c r="J5619" s="17" t="str">
        <f>INDEX(Neighborhoods!$A:$C,MATCH(Places!$H5619,Neighborhoods!$A:$A,0),MATCH(Places!J$1,Neighborhoods!$1:$1,0))</f>
        <v>Williamsburg</v>
      </c>
      <c r="K5619" s="17" t="s">
        <v>11822</v>
      </c>
      <c r="L5619" s="17" t="str">
        <f t="shared" si="348"/>
        <v>No</v>
      </c>
      <c r="M5619" s="17">
        <v>2</v>
      </c>
      <c r="N5619" s="17" t="str" cm="1">
        <f t="array" ref="N5619">_xlfn.IFS(M5619&lt;=2,"Small",M5619&lt;=5,"Medium",M5619&gt;5,"Large")</f>
        <v>Small</v>
      </c>
      <c r="O5619" s="65">
        <v>85</v>
      </c>
      <c r="P5619" s="87">
        <f t="shared" si="349"/>
        <v>0.03</v>
      </c>
      <c r="Q5619" s="68">
        <v>5</v>
      </c>
      <c r="R5619" s="68" t="str" cm="1">
        <f t="array" ref="R5619">_xlfn.SWITCH(ROUND(Q5619,0),5,"Excellent",4,"Good",3,"Ok","Bad")</f>
        <v>Excellent</v>
      </c>
      <c r="S5619" s="17">
        <v>3</v>
      </c>
      <c r="T5619" s="17" t="str">
        <f t="shared" si="350"/>
        <v>No</v>
      </c>
      <c r="U5619" s="82">
        <v>43809</v>
      </c>
      <c r="V5619" s="82">
        <v>43826</v>
      </c>
      <c r="W5619" s="17">
        <v>139</v>
      </c>
      <c r="X5619" s="17" t="str">
        <f t="shared" si="351"/>
        <v>Active</v>
      </c>
      <c r="Y5619" s="17" t="s">
        <v>15615</v>
      </c>
      <c r="Z5619" s="17"/>
    </row>
    <row r="5620" spans="1:26" x14ac:dyDescent="0.25">
      <c r="A5620">
        <v>5619</v>
      </c>
      <c r="B5620" s="17" t="s">
        <v>14521</v>
      </c>
      <c r="C5620" s="17">
        <v>2503</v>
      </c>
      <c r="D5620" s="17" t="str">
        <f>INDEX(Hosts!$A:$O,MATCH(Places!$C5620,Hosts!$A:$A,0),MATCH(Places!D$1,Hosts!$1:$1,0))</f>
        <v>Within an hour</v>
      </c>
      <c r="E5620" s="87">
        <f>INDEX(Hosts!$A:$O,MATCH(Places!$C5620,Hosts!$A:$A,0),MATCH(Places!E$1,Hosts!$1:$1,0))</f>
        <v>1</v>
      </c>
      <c r="F5620" s="87">
        <f>INDEX(Hosts!$A:$O,MATCH(Places!$C5620,Hosts!$A:$A,0),MATCH(Places!F$1,Hosts!$1:$1,0))</f>
        <v>0.93</v>
      </c>
      <c r="G5620" s="17" t="str">
        <f>INDEX(Hosts!$A:$O,MATCH(Places!$C5620,Hosts!$A:$A,0),MATCH(Places!G$1,Hosts!$1:$1,0))</f>
        <v>Yes</v>
      </c>
      <c r="H5620" s="17">
        <v>8</v>
      </c>
      <c r="I5620" s="17" t="str">
        <f>INDEX(Neighborhoods!$A:$C,MATCH(Places!$H5620,Neighborhoods!$A:$A,0),MATCH(Places!I$1,Neighborhoods!$1:$1,0))</f>
        <v>Brooklyn</v>
      </c>
      <c r="J5620" s="17" t="str">
        <f>INDEX(Neighborhoods!$A:$C,MATCH(Places!$H5620,Neighborhoods!$A:$A,0),MATCH(Places!J$1,Neighborhoods!$1:$1,0))</f>
        <v>Bushwick</v>
      </c>
      <c r="K5620" s="17" t="s">
        <v>11822</v>
      </c>
      <c r="L5620" s="17" t="str">
        <f t="shared" si="348"/>
        <v>No</v>
      </c>
      <c r="M5620" s="17">
        <v>2</v>
      </c>
      <c r="N5620" s="17" t="str" cm="1">
        <f t="array" ref="N5620">_xlfn.IFS(M5620&lt;=2,"Small",M5620&lt;=5,"Medium",M5620&gt;5,"Large")</f>
        <v>Small</v>
      </c>
      <c r="O5620" s="65">
        <v>186</v>
      </c>
      <c r="P5620" s="87">
        <f t="shared" si="349"/>
        <v>0.03</v>
      </c>
      <c r="Q5620" s="68">
        <v>4.99</v>
      </c>
      <c r="R5620" s="68" t="str" cm="1">
        <f t="array" ref="R5620">_xlfn.SWITCH(ROUND(Q5620,0),5,"Excellent",4,"Good",3,"Ok","Bad")</f>
        <v>Excellent</v>
      </c>
      <c r="S5620" s="17">
        <v>103</v>
      </c>
      <c r="T5620" s="17" t="str">
        <f t="shared" si="350"/>
        <v>Yes</v>
      </c>
      <c r="U5620" s="82">
        <v>43810</v>
      </c>
      <c r="V5620" s="82">
        <v>44045</v>
      </c>
      <c r="W5620" s="17">
        <v>361</v>
      </c>
      <c r="X5620" s="17" t="str">
        <f t="shared" si="351"/>
        <v>Active</v>
      </c>
      <c r="Y5620" s="17" t="s">
        <v>15615</v>
      </c>
      <c r="Z5620" s="17"/>
    </row>
    <row r="5621" spans="1:26" x14ac:dyDescent="0.25">
      <c r="A5621">
        <v>5620</v>
      </c>
      <c r="B5621" s="17" t="s">
        <v>14652</v>
      </c>
      <c r="C5621" s="17">
        <v>2554</v>
      </c>
      <c r="D5621" s="17" t="str">
        <f>INDEX(Hosts!$A:$O,MATCH(Places!$C5621,Hosts!$A:$A,0),MATCH(Places!D$1,Hosts!$1:$1,0))</f>
        <v>Within an hour</v>
      </c>
      <c r="E5621" s="87">
        <f>INDEX(Hosts!$A:$O,MATCH(Places!$C5621,Hosts!$A:$A,0),MATCH(Places!E$1,Hosts!$1:$1,0))</f>
        <v>0.98</v>
      </c>
      <c r="F5621" s="87">
        <f>INDEX(Hosts!$A:$O,MATCH(Places!$C5621,Hosts!$A:$A,0),MATCH(Places!F$1,Hosts!$1:$1,0))</f>
        <v>0.99</v>
      </c>
      <c r="G5621" s="17" t="str">
        <f>INDEX(Hosts!$A:$O,MATCH(Places!$C5621,Hosts!$A:$A,0),MATCH(Places!G$1,Hosts!$1:$1,0))</f>
        <v>Yes</v>
      </c>
      <c r="H5621" s="17">
        <v>12</v>
      </c>
      <c r="I5621" s="17" t="str">
        <f>INDEX(Neighborhoods!$A:$C,MATCH(Places!$H5621,Neighborhoods!$A:$A,0),MATCH(Places!I$1,Neighborhoods!$1:$1,0))</f>
        <v>Brooklyn</v>
      </c>
      <c r="J5621" s="17" t="str">
        <f>INDEX(Neighborhoods!$A:$C,MATCH(Places!$H5621,Neighborhoods!$A:$A,0),MATCH(Places!J$1,Neighborhoods!$1:$1,0))</f>
        <v>Williamsburg</v>
      </c>
      <c r="K5621" s="17" t="s">
        <v>11822</v>
      </c>
      <c r="L5621" s="17" t="str">
        <f t="shared" si="348"/>
        <v>No</v>
      </c>
      <c r="M5621" s="17">
        <v>4</v>
      </c>
      <c r="N5621" s="17" t="str" cm="1">
        <f t="array" ref="N5621">_xlfn.IFS(M5621&lt;=2,"Small",M5621&lt;=5,"Medium",M5621&gt;5,"Large")</f>
        <v>Medium</v>
      </c>
      <c r="O5621" s="65">
        <v>68</v>
      </c>
      <c r="P5621" s="87">
        <f t="shared" si="349"/>
        <v>0.03</v>
      </c>
      <c r="Q5621" s="68">
        <v>5</v>
      </c>
      <c r="R5621" s="68" t="str" cm="1">
        <f t="array" ref="R5621">_xlfn.SWITCH(ROUND(Q5621,0),5,"Excellent",4,"Good",3,"Ok","Bad")</f>
        <v>Excellent</v>
      </c>
      <c r="S5621" s="17">
        <v>3</v>
      </c>
      <c r="T5621" s="17" t="str">
        <f t="shared" si="350"/>
        <v>No</v>
      </c>
      <c r="U5621" s="82">
        <v>43822</v>
      </c>
      <c r="V5621" s="82">
        <v>43868</v>
      </c>
      <c r="W5621" s="17">
        <v>0</v>
      </c>
      <c r="X5621" s="17" t="str">
        <f t="shared" si="351"/>
        <v>Inactive</v>
      </c>
      <c r="Y5621" s="17" t="s">
        <v>15615</v>
      </c>
      <c r="Z5621" s="17"/>
    </row>
    <row r="5622" spans="1:26" x14ac:dyDescent="0.25">
      <c r="A5622">
        <v>5621</v>
      </c>
      <c r="B5622" s="17" t="s">
        <v>15378</v>
      </c>
      <c r="C5622" s="17">
        <v>754</v>
      </c>
      <c r="D5622" s="17" t="str">
        <f>INDEX(Hosts!$A:$O,MATCH(Places!$C5622,Hosts!$A:$A,0),MATCH(Places!D$1,Hosts!$1:$1,0))</f>
        <v>Within a few hours</v>
      </c>
      <c r="E5622" s="87">
        <f>INDEX(Hosts!$A:$O,MATCH(Places!$C5622,Hosts!$A:$A,0),MATCH(Places!E$1,Hosts!$1:$1,0))</f>
        <v>0.9</v>
      </c>
      <c r="F5622" s="87">
        <f>INDEX(Hosts!$A:$O,MATCH(Places!$C5622,Hosts!$A:$A,0),MATCH(Places!F$1,Hosts!$1:$1,0))</f>
        <v>0.97</v>
      </c>
      <c r="G5622" s="17" t="str">
        <f>INDEX(Hosts!$A:$O,MATCH(Places!$C5622,Hosts!$A:$A,0),MATCH(Places!G$1,Hosts!$1:$1,0))</f>
        <v>No</v>
      </c>
      <c r="H5622" s="17">
        <v>13</v>
      </c>
      <c r="I5622" s="17" t="str">
        <f>INDEX(Neighborhoods!$A:$C,MATCH(Places!$H5622,Neighborhoods!$A:$A,0),MATCH(Places!I$1,Neighborhoods!$1:$1,0))</f>
        <v>Manhattan</v>
      </c>
      <c r="J5622" s="17" t="str">
        <f>INDEX(Neighborhoods!$A:$C,MATCH(Places!$H5622,Neighborhoods!$A:$A,0),MATCH(Places!J$1,Neighborhoods!$1:$1,0))</f>
        <v>Chelsea</v>
      </c>
      <c r="K5622" s="17" t="s">
        <v>11822</v>
      </c>
      <c r="L5622" s="17" t="str">
        <f t="shared" si="348"/>
        <v>No</v>
      </c>
      <c r="M5622" s="17">
        <v>2</v>
      </c>
      <c r="N5622" s="17" t="str" cm="1">
        <f t="array" ref="N5622">_xlfn.IFS(M5622&lt;=2,"Small",M5622&lt;=5,"Medium",M5622&gt;5,"Large")</f>
        <v>Small</v>
      </c>
      <c r="O5622" s="65">
        <v>250</v>
      </c>
      <c r="P5622" s="87">
        <f t="shared" si="349"/>
        <v>0.04</v>
      </c>
      <c r="Q5622" s="68">
        <v>5</v>
      </c>
      <c r="R5622" s="68" t="str" cm="1">
        <f t="array" ref="R5622">_xlfn.SWITCH(ROUND(Q5622,0),5,"Excellent",4,"Good",3,"Ok","Bad")</f>
        <v>Excellent</v>
      </c>
      <c r="S5622" s="17">
        <v>5</v>
      </c>
      <c r="T5622" s="17" t="str">
        <f t="shared" si="350"/>
        <v>No</v>
      </c>
      <c r="U5622" s="82">
        <v>43863</v>
      </c>
      <c r="V5622" s="82">
        <v>44055</v>
      </c>
      <c r="W5622" s="17">
        <v>106</v>
      </c>
      <c r="X5622" s="17" t="str">
        <f t="shared" si="351"/>
        <v>Active</v>
      </c>
      <c r="Y5622" s="17" t="s">
        <v>15616</v>
      </c>
      <c r="Z5622" s="17"/>
    </row>
    <row r="5623" spans="1:26" x14ac:dyDescent="0.25">
      <c r="A5623">
        <v>5622</v>
      </c>
      <c r="B5623" s="17" t="s">
        <v>14752</v>
      </c>
      <c r="C5623" s="17">
        <v>3734</v>
      </c>
      <c r="D5623" s="17" t="str">
        <f>INDEX(Hosts!$A:$O,MATCH(Places!$C5623,Hosts!$A:$A,0),MATCH(Places!D$1,Hosts!$1:$1,0))</f>
        <v>Within a few hours</v>
      </c>
      <c r="E5623" s="87">
        <f>INDEX(Hosts!$A:$O,MATCH(Places!$C5623,Hosts!$A:$A,0),MATCH(Places!E$1,Hosts!$1:$1,0))</f>
        <v>1</v>
      </c>
      <c r="F5623" s="87">
        <f>INDEX(Hosts!$A:$O,MATCH(Places!$C5623,Hosts!$A:$A,0),MATCH(Places!F$1,Hosts!$1:$1,0))</f>
        <v>0.94</v>
      </c>
      <c r="G5623" s="17" t="str">
        <f>INDEX(Hosts!$A:$O,MATCH(Places!$C5623,Hosts!$A:$A,0),MATCH(Places!G$1,Hosts!$1:$1,0))</f>
        <v>Yes</v>
      </c>
      <c r="H5623" s="17">
        <v>21</v>
      </c>
      <c r="I5623" s="17" t="str">
        <f>INDEX(Neighborhoods!$A:$C,MATCH(Places!$H5623,Neighborhoods!$A:$A,0),MATCH(Places!I$1,Neighborhoods!$1:$1,0))</f>
        <v>Queens</v>
      </c>
      <c r="J5623" s="17" t="str">
        <f>INDEX(Neighborhoods!$A:$C,MATCH(Places!$H5623,Neighborhoods!$A:$A,0),MATCH(Places!J$1,Neighborhoods!$1:$1,0))</f>
        <v>Astoria</v>
      </c>
      <c r="K5623" s="17" t="s">
        <v>11822</v>
      </c>
      <c r="L5623" s="17" t="str">
        <f t="shared" si="348"/>
        <v>No</v>
      </c>
      <c r="M5623" s="17">
        <v>6</v>
      </c>
      <c r="N5623" s="17" t="str" cm="1">
        <f t="array" ref="N5623">_xlfn.IFS(M5623&lt;=2,"Small",M5623&lt;=5,"Medium",M5623&gt;5,"Large")</f>
        <v>Large</v>
      </c>
      <c r="O5623" s="65">
        <v>155</v>
      </c>
      <c r="P5623" s="87">
        <f t="shared" si="349"/>
        <v>0.03</v>
      </c>
      <c r="Q5623" s="68">
        <v>5</v>
      </c>
      <c r="R5623" s="68" t="str" cm="1">
        <f t="array" ref="R5623">_xlfn.SWITCH(ROUND(Q5623,0),5,"Excellent",4,"Good",3,"Ok","Bad")</f>
        <v>Excellent</v>
      </c>
      <c r="S5623" s="17">
        <v>15</v>
      </c>
      <c r="T5623" s="17" t="str">
        <f t="shared" si="350"/>
        <v>No</v>
      </c>
      <c r="U5623" s="82">
        <v>43807</v>
      </c>
      <c r="V5623" s="82">
        <v>43951</v>
      </c>
      <c r="W5623" s="17">
        <v>38</v>
      </c>
      <c r="X5623" s="17" t="str">
        <f t="shared" si="351"/>
        <v>Active</v>
      </c>
      <c r="Y5623" s="17" t="s">
        <v>15615</v>
      </c>
      <c r="Z5623" s="17"/>
    </row>
    <row r="5624" spans="1:26" x14ac:dyDescent="0.25">
      <c r="A5624">
        <v>5623</v>
      </c>
      <c r="B5624" s="17" t="s">
        <v>15183</v>
      </c>
      <c r="C5624" s="17">
        <v>4076</v>
      </c>
      <c r="D5624" s="17" t="str">
        <f>INDEX(Hosts!$A:$O,MATCH(Places!$C5624,Hosts!$A:$A,0),MATCH(Places!D$1,Hosts!$1:$1,0))</f>
        <v>Within a day</v>
      </c>
      <c r="E5624" s="87">
        <f>INDEX(Hosts!$A:$O,MATCH(Places!$C5624,Hosts!$A:$A,0),MATCH(Places!E$1,Hosts!$1:$1,0))</f>
        <v>0.8</v>
      </c>
      <c r="F5624" s="87">
        <f>INDEX(Hosts!$A:$O,MATCH(Places!$C5624,Hosts!$A:$A,0),MATCH(Places!F$1,Hosts!$1:$1,0))</f>
        <v>0.83</v>
      </c>
      <c r="G5624" s="17" t="str">
        <f>INDEX(Hosts!$A:$O,MATCH(Places!$C5624,Hosts!$A:$A,0),MATCH(Places!G$1,Hosts!$1:$1,0))</f>
        <v>Yes</v>
      </c>
      <c r="H5624" s="17">
        <v>15</v>
      </c>
      <c r="I5624" s="17" t="str">
        <f>INDEX(Neighborhoods!$A:$C,MATCH(Places!$H5624,Neighborhoods!$A:$A,0),MATCH(Places!I$1,Neighborhoods!$1:$1,0))</f>
        <v>Manhattan</v>
      </c>
      <c r="J5624" s="17" t="str">
        <f>INDEX(Neighborhoods!$A:$C,MATCH(Places!$H5624,Neighborhoods!$A:$A,0),MATCH(Places!J$1,Neighborhoods!$1:$1,0))</f>
        <v>East Village</v>
      </c>
      <c r="K5624" s="17" t="s">
        <v>11822</v>
      </c>
      <c r="L5624" s="17" t="str">
        <f t="shared" si="348"/>
        <v>No</v>
      </c>
      <c r="M5624" s="17">
        <v>5</v>
      </c>
      <c r="N5624" s="17" t="str" cm="1">
        <f t="array" ref="N5624">_xlfn.IFS(M5624&lt;=2,"Small",M5624&lt;=5,"Medium",M5624&gt;5,"Large")</f>
        <v>Medium</v>
      </c>
      <c r="O5624" s="65">
        <v>215</v>
      </c>
      <c r="P5624" s="87">
        <f t="shared" si="349"/>
        <v>0.04</v>
      </c>
      <c r="Q5624" s="68">
        <v>5</v>
      </c>
      <c r="R5624" s="68" t="str" cm="1">
        <f t="array" ref="R5624">_xlfn.SWITCH(ROUND(Q5624,0),5,"Excellent",4,"Good",3,"Ok","Bad")</f>
        <v>Excellent</v>
      </c>
      <c r="S5624" s="17">
        <v>13</v>
      </c>
      <c r="T5624" s="17" t="str">
        <f t="shared" si="350"/>
        <v>No</v>
      </c>
      <c r="U5624" s="82">
        <v>43809</v>
      </c>
      <c r="V5624" s="82">
        <v>44045</v>
      </c>
      <c r="W5624" s="17">
        <v>270</v>
      </c>
      <c r="X5624" s="17" t="str">
        <f t="shared" si="351"/>
        <v>Active</v>
      </c>
      <c r="Y5624" s="17" t="s">
        <v>15615</v>
      </c>
      <c r="Z5624" s="17"/>
    </row>
    <row r="5625" spans="1:26" x14ac:dyDescent="0.25">
      <c r="A5625">
        <v>5624</v>
      </c>
      <c r="B5625" s="17" t="s">
        <v>13689</v>
      </c>
      <c r="C5625" s="17">
        <v>1600</v>
      </c>
      <c r="D5625" s="17" t="str">
        <f>INDEX(Hosts!$A:$O,MATCH(Places!$C5625,Hosts!$A:$A,0),MATCH(Places!D$1,Hosts!$1:$1,0))</f>
        <v>A few days or more</v>
      </c>
      <c r="E5625" s="87">
        <f>INDEX(Hosts!$A:$O,MATCH(Places!$C5625,Hosts!$A:$A,0),MATCH(Places!E$1,Hosts!$1:$1,0))</f>
        <v>0</v>
      </c>
      <c r="F5625" s="87">
        <f>INDEX(Hosts!$A:$O,MATCH(Places!$C5625,Hosts!$A:$A,0),MATCH(Places!F$1,Hosts!$1:$1,0))</f>
        <v>0.6</v>
      </c>
      <c r="G5625" s="17" t="str">
        <f>INDEX(Hosts!$A:$O,MATCH(Places!$C5625,Hosts!$A:$A,0),MATCH(Places!G$1,Hosts!$1:$1,0))</f>
        <v>No</v>
      </c>
      <c r="H5625" s="17">
        <v>19</v>
      </c>
      <c r="I5625" s="17" t="str">
        <f>INDEX(Neighborhoods!$A:$C,MATCH(Places!$H5625,Neighborhoods!$A:$A,0),MATCH(Places!I$1,Neighborhoods!$1:$1,0))</f>
        <v>Manhattan</v>
      </c>
      <c r="J5625" s="17" t="str">
        <f>INDEX(Neighborhoods!$A:$C,MATCH(Places!$H5625,Neighborhoods!$A:$A,0),MATCH(Places!J$1,Neighborhoods!$1:$1,0))</f>
        <v>Upper East Side</v>
      </c>
      <c r="K5625" s="17" t="s">
        <v>11822</v>
      </c>
      <c r="L5625" s="17" t="str">
        <f t="shared" si="348"/>
        <v>No</v>
      </c>
      <c r="M5625" s="17">
        <v>3</v>
      </c>
      <c r="N5625" s="17" t="str" cm="1">
        <f t="array" ref="N5625">_xlfn.IFS(M5625&lt;=2,"Small",M5625&lt;=5,"Medium",M5625&gt;5,"Large")</f>
        <v>Medium</v>
      </c>
      <c r="O5625" s="65">
        <v>100</v>
      </c>
      <c r="P5625" s="87">
        <f t="shared" si="349"/>
        <v>0.03</v>
      </c>
      <c r="Q5625" s="68">
        <v>5</v>
      </c>
      <c r="R5625" s="68" t="str" cm="1">
        <f t="array" ref="R5625">_xlfn.SWITCH(ROUND(Q5625,0),5,"Excellent",4,"Good",3,"Ok","Bad")</f>
        <v>Excellent</v>
      </c>
      <c r="S5625" s="17">
        <v>3</v>
      </c>
      <c r="T5625" s="17" t="str">
        <f t="shared" si="350"/>
        <v>No</v>
      </c>
      <c r="U5625" s="82">
        <v>43807</v>
      </c>
      <c r="V5625" s="82">
        <v>43832</v>
      </c>
      <c r="W5625" s="17">
        <v>89</v>
      </c>
      <c r="X5625" s="17" t="str">
        <f t="shared" si="351"/>
        <v>Active</v>
      </c>
      <c r="Y5625" s="17" t="s">
        <v>15615</v>
      </c>
      <c r="Z5625" s="17"/>
    </row>
    <row r="5626" spans="1:26" x14ac:dyDescent="0.25">
      <c r="A5626">
        <v>5625</v>
      </c>
      <c r="B5626" s="17" t="s">
        <v>13187</v>
      </c>
      <c r="C5626" s="17">
        <v>2556</v>
      </c>
      <c r="D5626" s="17" t="str">
        <f>INDEX(Hosts!$A:$O,MATCH(Places!$C5626,Hosts!$A:$A,0),MATCH(Places!D$1,Hosts!$1:$1,0))</f>
        <v>Within an hour</v>
      </c>
      <c r="E5626" s="87">
        <f>INDEX(Hosts!$A:$O,MATCH(Places!$C5626,Hosts!$A:$A,0),MATCH(Places!E$1,Hosts!$1:$1,0))</f>
        <v>1</v>
      </c>
      <c r="F5626" s="87">
        <f>INDEX(Hosts!$A:$O,MATCH(Places!$C5626,Hosts!$A:$A,0),MATCH(Places!F$1,Hosts!$1:$1,0))</f>
        <v>0.99</v>
      </c>
      <c r="G5626" s="17" t="str">
        <f>INDEX(Hosts!$A:$O,MATCH(Places!$C5626,Hosts!$A:$A,0),MATCH(Places!G$1,Hosts!$1:$1,0))</f>
        <v>Yes</v>
      </c>
      <c r="H5626" s="17">
        <v>23</v>
      </c>
      <c r="I5626" s="17" t="str">
        <f>INDEX(Neighborhoods!$A:$C,MATCH(Places!$H5626,Neighborhoods!$A:$A,0),MATCH(Places!I$1,Neighborhoods!$1:$1,0))</f>
        <v>Queens</v>
      </c>
      <c r="J5626" s="17" t="str">
        <f>INDEX(Neighborhoods!$A:$C,MATCH(Places!$H5626,Neighborhoods!$A:$A,0),MATCH(Places!J$1,Neighborhoods!$1:$1,0))</f>
        <v>Jamaica</v>
      </c>
      <c r="K5626" s="17" t="s">
        <v>1</v>
      </c>
      <c r="L5626" s="17" t="str">
        <f t="shared" si="348"/>
        <v>Yes</v>
      </c>
      <c r="M5626" s="17">
        <v>2</v>
      </c>
      <c r="N5626" s="17" t="str" cm="1">
        <f t="array" ref="N5626">_xlfn.IFS(M5626&lt;=2,"Small",M5626&lt;=5,"Medium",M5626&gt;5,"Large")</f>
        <v>Small</v>
      </c>
      <c r="O5626" s="65">
        <v>66</v>
      </c>
      <c r="P5626" s="87">
        <f t="shared" si="349"/>
        <v>0.03</v>
      </c>
      <c r="Q5626" s="68">
        <v>4.88</v>
      </c>
      <c r="R5626" s="68" t="str" cm="1">
        <f t="array" ref="R5626">_xlfn.SWITCH(ROUND(Q5626,0),5,"Excellent",4,"Good",3,"Ok","Bad")</f>
        <v>Excellent</v>
      </c>
      <c r="S5626" s="17">
        <v>17</v>
      </c>
      <c r="T5626" s="17" t="str">
        <f t="shared" si="350"/>
        <v>No</v>
      </c>
      <c r="U5626" s="82">
        <v>43822</v>
      </c>
      <c r="V5626" s="82">
        <v>43898</v>
      </c>
      <c r="W5626" s="17">
        <v>326</v>
      </c>
      <c r="X5626" s="17" t="str">
        <f t="shared" si="351"/>
        <v>Active</v>
      </c>
      <c r="Y5626" s="17" t="s">
        <v>15616</v>
      </c>
      <c r="Z5626" s="17"/>
    </row>
    <row r="5627" spans="1:26" x14ac:dyDescent="0.25">
      <c r="A5627">
        <v>5626</v>
      </c>
      <c r="B5627" s="17" t="s">
        <v>13577</v>
      </c>
      <c r="C5627" s="17">
        <v>3706</v>
      </c>
      <c r="D5627" s="17" t="str">
        <f>INDEX(Hosts!$A:$O,MATCH(Places!$C5627,Hosts!$A:$A,0),MATCH(Places!D$1,Hosts!$1:$1,0))</f>
        <v>Within an hour</v>
      </c>
      <c r="E5627" s="87">
        <f>INDEX(Hosts!$A:$O,MATCH(Places!$C5627,Hosts!$A:$A,0),MATCH(Places!E$1,Hosts!$1:$1,0))</f>
        <v>1</v>
      </c>
      <c r="F5627" s="87">
        <f>INDEX(Hosts!$A:$O,MATCH(Places!$C5627,Hosts!$A:$A,0),MATCH(Places!F$1,Hosts!$1:$1,0))</f>
        <v>1</v>
      </c>
      <c r="G5627" s="17" t="str">
        <f>INDEX(Hosts!$A:$O,MATCH(Places!$C5627,Hosts!$A:$A,0),MATCH(Places!G$1,Hosts!$1:$1,0))</f>
        <v>No</v>
      </c>
      <c r="H5627" s="17">
        <v>17</v>
      </c>
      <c r="I5627" s="17" t="str">
        <f>INDEX(Neighborhoods!$A:$C,MATCH(Places!$H5627,Neighborhoods!$A:$A,0),MATCH(Places!I$1,Neighborhoods!$1:$1,0))</f>
        <v>Manhattan</v>
      </c>
      <c r="J5627" s="17" t="str">
        <f>INDEX(Neighborhoods!$A:$C,MATCH(Places!$H5627,Neighborhoods!$A:$A,0),MATCH(Places!J$1,Neighborhoods!$1:$1,0))</f>
        <v>Hell's Kitchen</v>
      </c>
      <c r="K5627" s="17" t="s">
        <v>1</v>
      </c>
      <c r="L5627" s="17" t="str">
        <f t="shared" si="348"/>
        <v>Yes</v>
      </c>
      <c r="M5627" s="17">
        <v>2</v>
      </c>
      <c r="N5627" s="17" t="str" cm="1">
        <f t="array" ref="N5627">_xlfn.IFS(M5627&lt;=2,"Small",M5627&lt;=5,"Medium",M5627&gt;5,"Large")</f>
        <v>Small</v>
      </c>
      <c r="O5627" s="65">
        <v>80</v>
      </c>
      <c r="P5627" s="87">
        <f t="shared" si="349"/>
        <v>0.03</v>
      </c>
      <c r="Q5627" s="68">
        <v>4.75</v>
      </c>
      <c r="R5627" s="68" t="str" cm="1">
        <f t="array" ref="R5627">_xlfn.SWITCH(ROUND(Q5627,0),5,"Excellent",4,"Good",3,"Ok","Bad")</f>
        <v>Excellent</v>
      </c>
      <c r="S5627" s="17">
        <v>4</v>
      </c>
      <c r="T5627" s="17" t="str">
        <f t="shared" si="350"/>
        <v>No</v>
      </c>
      <c r="U5627" s="82">
        <v>43877</v>
      </c>
      <c r="V5627" s="82">
        <v>43902</v>
      </c>
      <c r="W5627" s="17">
        <v>73</v>
      </c>
      <c r="X5627" s="17" t="str">
        <f t="shared" si="351"/>
        <v>Active</v>
      </c>
      <c r="Y5627" s="17" t="s">
        <v>15616</v>
      </c>
      <c r="Z5627" s="17"/>
    </row>
    <row r="5628" spans="1:26" x14ac:dyDescent="0.25">
      <c r="A5628">
        <v>5627</v>
      </c>
      <c r="B5628" s="17" t="s">
        <v>15017</v>
      </c>
      <c r="C5628" s="17">
        <v>4077</v>
      </c>
      <c r="D5628" s="17" t="str">
        <f>INDEX(Hosts!$A:$O,MATCH(Places!$C5628,Hosts!$A:$A,0),MATCH(Places!D$1,Hosts!$1:$1,0))</f>
        <v>Within a few hours</v>
      </c>
      <c r="E5628" s="87">
        <f>INDEX(Hosts!$A:$O,MATCH(Places!$C5628,Hosts!$A:$A,0),MATCH(Places!E$1,Hosts!$1:$1,0))</f>
        <v>1</v>
      </c>
      <c r="F5628" s="87">
        <f>INDEX(Hosts!$A:$O,MATCH(Places!$C5628,Hosts!$A:$A,0),MATCH(Places!F$1,Hosts!$1:$1,0))</f>
        <v>0.93</v>
      </c>
      <c r="G5628" s="17" t="str">
        <f>INDEX(Hosts!$A:$O,MATCH(Places!$C5628,Hosts!$A:$A,0),MATCH(Places!G$1,Hosts!$1:$1,0))</f>
        <v>Yes</v>
      </c>
      <c r="H5628" s="17">
        <v>17</v>
      </c>
      <c r="I5628" s="17" t="str">
        <f>INDEX(Neighborhoods!$A:$C,MATCH(Places!$H5628,Neighborhoods!$A:$A,0),MATCH(Places!I$1,Neighborhoods!$1:$1,0))</f>
        <v>Manhattan</v>
      </c>
      <c r="J5628" s="17" t="str">
        <f>INDEX(Neighborhoods!$A:$C,MATCH(Places!$H5628,Neighborhoods!$A:$A,0),MATCH(Places!J$1,Neighborhoods!$1:$1,0))</f>
        <v>Hell's Kitchen</v>
      </c>
      <c r="K5628" s="17" t="s">
        <v>11822</v>
      </c>
      <c r="L5628" s="17" t="str">
        <f t="shared" si="348"/>
        <v>No</v>
      </c>
      <c r="M5628" s="17">
        <v>6</v>
      </c>
      <c r="N5628" s="17" t="str" cm="1">
        <f t="array" ref="N5628">_xlfn.IFS(M5628&lt;=2,"Small",M5628&lt;=5,"Medium",M5628&gt;5,"Large")</f>
        <v>Large</v>
      </c>
      <c r="O5628" s="65">
        <v>263</v>
      </c>
      <c r="P5628" s="87">
        <f t="shared" si="349"/>
        <v>0.04</v>
      </c>
      <c r="Q5628" s="68">
        <v>5</v>
      </c>
      <c r="R5628" s="68" t="str" cm="1">
        <f t="array" ref="R5628">_xlfn.SWITCH(ROUND(Q5628,0),5,"Excellent",4,"Good",3,"Ok","Bad")</f>
        <v>Excellent</v>
      </c>
      <c r="S5628" s="17">
        <v>18</v>
      </c>
      <c r="T5628" s="17" t="str">
        <f t="shared" si="350"/>
        <v>No</v>
      </c>
      <c r="U5628" s="82">
        <v>43813</v>
      </c>
      <c r="V5628" s="82">
        <v>43921</v>
      </c>
      <c r="W5628" s="17">
        <v>266</v>
      </c>
      <c r="X5628" s="17" t="str">
        <f t="shared" si="351"/>
        <v>Active</v>
      </c>
      <c r="Y5628" s="17" t="s">
        <v>15616</v>
      </c>
      <c r="Z5628" s="17"/>
    </row>
    <row r="5629" spans="1:26" x14ac:dyDescent="0.25">
      <c r="A5629">
        <v>5628</v>
      </c>
      <c r="B5629" s="17" t="s">
        <v>14866</v>
      </c>
      <c r="C5629" s="17">
        <v>665</v>
      </c>
      <c r="D5629" s="17" t="str">
        <f>INDEX(Hosts!$A:$O,MATCH(Places!$C5629,Hosts!$A:$A,0),MATCH(Places!D$1,Hosts!$1:$1,0))</f>
        <v>Within a few hours</v>
      </c>
      <c r="E5629" s="87">
        <f>INDEX(Hosts!$A:$O,MATCH(Places!$C5629,Hosts!$A:$A,0),MATCH(Places!E$1,Hosts!$1:$1,0))</f>
        <v>1</v>
      </c>
      <c r="F5629" s="87">
        <f>INDEX(Hosts!$A:$O,MATCH(Places!$C5629,Hosts!$A:$A,0),MATCH(Places!F$1,Hosts!$1:$1,0))</f>
        <v>0.83</v>
      </c>
      <c r="G5629" s="17" t="str">
        <f>INDEX(Hosts!$A:$O,MATCH(Places!$C5629,Hosts!$A:$A,0),MATCH(Places!G$1,Hosts!$1:$1,0))</f>
        <v>No</v>
      </c>
      <c r="H5629" s="17">
        <v>12</v>
      </c>
      <c r="I5629" s="17" t="str">
        <f>INDEX(Neighborhoods!$A:$C,MATCH(Places!$H5629,Neighborhoods!$A:$A,0),MATCH(Places!I$1,Neighborhoods!$1:$1,0))</f>
        <v>Brooklyn</v>
      </c>
      <c r="J5629" s="17" t="str">
        <f>INDEX(Neighborhoods!$A:$C,MATCH(Places!$H5629,Neighborhoods!$A:$A,0),MATCH(Places!J$1,Neighborhoods!$1:$1,0))</f>
        <v>Williamsburg</v>
      </c>
      <c r="K5629" s="17" t="s">
        <v>11822</v>
      </c>
      <c r="L5629" s="17" t="str">
        <f t="shared" si="348"/>
        <v>No</v>
      </c>
      <c r="M5629" s="17">
        <v>3</v>
      </c>
      <c r="N5629" s="17" t="str" cm="1">
        <f t="array" ref="N5629">_xlfn.IFS(M5629&lt;=2,"Small",M5629&lt;=5,"Medium",M5629&gt;5,"Large")</f>
        <v>Medium</v>
      </c>
      <c r="O5629" s="65">
        <v>229</v>
      </c>
      <c r="P5629" s="87">
        <f t="shared" si="349"/>
        <v>0.04</v>
      </c>
      <c r="Q5629" s="68">
        <v>5</v>
      </c>
      <c r="R5629" s="68" t="str" cm="1">
        <f t="array" ref="R5629">_xlfn.SWITCH(ROUND(Q5629,0),5,"Excellent",4,"Good",3,"Ok","Bad")</f>
        <v>Excellent</v>
      </c>
      <c r="S5629" s="17">
        <v>3</v>
      </c>
      <c r="T5629" s="17" t="str">
        <f t="shared" si="350"/>
        <v>No</v>
      </c>
      <c r="U5629" s="82">
        <v>43826</v>
      </c>
      <c r="V5629" s="82">
        <v>44011</v>
      </c>
      <c r="W5629" s="17">
        <v>0</v>
      </c>
      <c r="X5629" s="17" t="str">
        <f t="shared" si="351"/>
        <v>Inactive</v>
      </c>
      <c r="Y5629" s="17" t="s">
        <v>15615</v>
      </c>
      <c r="Z5629" s="17"/>
    </row>
    <row r="5630" spans="1:26" x14ac:dyDescent="0.25">
      <c r="A5630">
        <v>5629</v>
      </c>
      <c r="B5630" s="17" t="s">
        <v>13610</v>
      </c>
      <c r="C5630" s="17">
        <v>4078</v>
      </c>
      <c r="D5630" s="17" t="str">
        <f>INDEX(Hosts!$A:$O,MATCH(Places!$C5630,Hosts!$A:$A,0),MATCH(Places!D$1,Hosts!$1:$1,0))</f>
        <v>Within an hour</v>
      </c>
      <c r="E5630" s="87">
        <f>INDEX(Hosts!$A:$O,MATCH(Places!$C5630,Hosts!$A:$A,0),MATCH(Places!E$1,Hosts!$1:$1,0))</f>
        <v>1</v>
      </c>
      <c r="F5630" s="87">
        <f>INDEX(Hosts!$A:$O,MATCH(Places!$C5630,Hosts!$A:$A,0),MATCH(Places!F$1,Hosts!$1:$1,0))</f>
        <v>1</v>
      </c>
      <c r="G5630" s="17" t="str">
        <f>INDEX(Hosts!$A:$O,MATCH(Places!$C5630,Hosts!$A:$A,0),MATCH(Places!G$1,Hosts!$1:$1,0))</f>
        <v>No</v>
      </c>
      <c r="H5630" s="17">
        <v>15</v>
      </c>
      <c r="I5630" s="17" t="str">
        <f>INDEX(Neighborhoods!$A:$C,MATCH(Places!$H5630,Neighborhoods!$A:$A,0),MATCH(Places!I$1,Neighborhoods!$1:$1,0))</f>
        <v>Manhattan</v>
      </c>
      <c r="J5630" s="17" t="str">
        <f>INDEX(Neighborhoods!$A:$C,MATCH(Places!$H5630,Neighborhoods!$A:$A,0),MATCH(Places!J$1,Neighborhoods!$1:$1,0))</f>
        <v>East Village</v>
      </c>
      <c r="K5630" s="17" t="s">
        <v>11822</v>
      </c>
      <c r="L5630" s="17" t="str">
        <f t="shared" si="348"/>
        <v>No</v>
      </c>
      <c r="M5630" s="17">
        <v>4</v>
      </c>
      <c r="N5630" s="17" t="str" cm="1">
        <f t="array" ref="N5630">_xlfn.IFS(M5630&lt;=2,"Small",M5630&lt;=5,"Medium",M5630&gt;5,"Large")</f>
        <v>Medium</v>
      </c>
      <c r="O5630" s="65">
        <v>243</v>
      </c>
      <c r="P5630" s="87">
        <f t="shared" si="349"/>
        <v>0.04</v>
      </c>
      <c r="Q5630" s="68">
        <v>4.71</v>
      </c>
      <c r="R5630" s="68" t="str" cm="1">
        <f t="array" ref="R5630">_xlfn.SWITCH(ROUND(Q5630,0),5,"Excellent",4,"Good",3,"Ok","Bad")</f>
        <v>Excellent</v>
      </c>
      <c r="S5630" s="17">
        <v>7</v>
      </c>
      <c r="T5630" s="17" t="str">
        <f t="shared" si="350"/>
        <v>No</v>
      </c>
      <c r="U5630" s="82">
        <v>43821</v>
      </c>
      <c r="V5630" s="82">
        <v>43898</v>
      </c>
      <c r="W5630" s="17">
        <v>0</v>
      </c>
      <c r="X5630" s="17" t="str">
        <f t="shared" si="351"/>
        <v>Inactive</v>
      </c>
      <c r="Y5630" s="17" t="s">
        <v>15615</v>
      </c>
      <c r="Z5630" s="17"/>
    </row>
    <row r="5631" spans="1:26" x14ac:dyDescent="0.25">
      <c r="A5631">
        <v>5630</v>
      </c>
      <c r="B5631" s="17" t="s">
        <v>15445</v>
      </c>
      <c r="C5631" s="17">
        <v>3491</v>
      </c>
      <c r="D5631" s="17" t="str">
        <f>INDEX(Hosts!$A:$O,MATCH(Places!$C5631,Hosts!$A:$A,0),MATCH(Places!D$1,Hosts!$1:$1,0))</f>
        <v>Within an hour</v>
      </c>
      <c r="E5631" s="87">
        <f>INDEX(Hosts!$A:$O,MATCH(Places!$C5631,Hosts!$A:$A,0),MATCH(Places!E$1,Hosts!$1:$1,0))</f>
        <v>1</v>
      </c>
      <c r="F5631" s="87">
        <f>INDEX(Hosts!$A:$O,MATCH(Places!$C5631,Hosts!$A:$A,0),MATCH(Places!F$1,Hosts!$1:$1,0))</f>
        <v>0.94</v>
      </c>
      <c r="G5631" s="17" t="str">
        <f>INDEX(Hosts!$A:$O,MATCH(Places!$C5631,Hosts!$A:$A,0),MATCH(Places!G$1,Hosts!$1:$1,0))</f>
        <v>Yes</v>
      </c>
      <c r="H5631" s="17">
        <v>22</v>
      </c>
      <c r="I5631" s="17" t="str">
        <f>INDEX(Neighborhoods!$A:$C,MATCH(Places!$H5631,Neighborhoods!$A:$A,0),MATCH(Places!I$1,Neighborhoods!$1:$1,0))</f>
        <v>Queens</v>
      </c>
      <c r="J5631" s="17" t="str">
        <f>INDEX(Neighborhoods!$A:$C,MATCH(Places!$H5631,Neighborhoods!$A:$A,0),MATCH(Places!J$1,Neighborhoods!$1:$1,0))</f>
        <v>Flushing</v>
      </c>
      <c r="K5631" s="17" t="s">
        <v>11822</v>
      </c>
      <c r="L5631" s="17" t="str">
        <f t="shared" si="348"/>
        <v>No</v>
      </c>
      <c r="M5631" s="17">
        <v>7</v>
      </c>
      <c r="N5631" s="17" t="str" cm="1">
        <f t="array" ref="N5631">_xlfn.IFS(M5631&lt;=2,"Small",M5631&lt;=5,"Medium",M5631&gt;5,"Large")</f>
        <v>Large</v>
      </c>
      <c r="O5631" s="65">
        <v>225</v>
      </c>
      <c r="P5631" s="87">
        <f t="shared" si="349"/>
        <v>0.04</v>
      </c>
      <c r="Q5631" s="68">
        <v>5</v>
      </c>
      <c r="R5631" s="68" t="str" cm="1">
        <f t="array" ref="R5631">_xlfn.SWITCH(ROUND(Q5631,0),5,"Excellent",4,"Good",3,"Ok","Bad")</f>
        <v>Excellent</v>
      </c>
      <c r="S5631" s="17">
        <v>8</v>
      </c>
      <c r="T5631" s="17" t="str">
        <f t="shared" si="350"/>
        <v>No</v>
      </c>
      <c r="U5631" s="82">
        <v>43810</v>
      </c>
      <c r="V5631" s="82">
        <v>43905</v>
      </c>
      <c r="W5631" s="17">
        <v>2</v>
      </c>
      <c r="X5631" s="17" t="str">
        <f t="shared" si="351"/>
        <v>Active</v>
      </c>
      <c r="Y5631" s="17" t="s">
        <v>15615</v>
      </c>
      <c r="Z5631" s="17"/>
    </row>
    <row r="5632" spans="1:26" x14ac:dyDescent="0.25">
      <c r="A5632">
        <v>5631</v>
      </c>
      <c r="B5632" s="17" t="s">
        <v>14384</v>
      </c>
      <c r="C5632" s="17">
        <v>3396</v>
      </c>
      <c r="D5632" s="17" t="str">
        <f>INDEX(Hosts!$A:$O,MATCH(Places!$C5632,Hosts!$A:$A,0),MATCH(Places!D$1,Hosts!$1:$1,0))</f>
        <v>Within a day</v>
      </c>
      <c r="E5632" s="87">
        <f>INDEX(Hosts!$A:$O,MATCH(Places!$C5632,Hosts!$A:$A,0),MATCH(Places!E$1,Hosts!$1:$1,0))</f>
        <v>0.5</v>
      </c>
      <c r="F5632" s="87">
        <f>INDEX(Hosts!$A:$O,MATCH(Places!$C5632,Hosts!$A:$A,0),MATCH(Places!F$1,Hosts!$1:$1,0))</f>
        <v>0.98</v>
      </c>
      <c r="G5632" s="17" t="str">
        <f>INDEX(Hosts!$A:$O,MATCH(Places!$C5632,Hosts!$A:$A,0),MATCH(Places!G$1,Hosts!$1:$1,0))</f>
        <v>No</v>
      </c>
      <c r="H5632" s="17">
        <v>7</v>
      </c>
      <c r="I5632" s="17" t="str">
        <f>INDEX(Neighborhoods!$A:$C,MATCH(Places!$H5632,Neighborhoods!$A:$A,0),MATCH(Places!I$1,Neighborhoods!$1:$1,0))</f>
        <v>Brooklyn</v>
      </c>
      <c r="J5632" s="17" t="str">
        <f>INDEX(Neighborhoods!$A:$C,MATCH(Places!$H5632,Neighborhoods!$A:$A,0),MATCH(Places!J$1,Neighborhoods!$1:$1,0))</f>
        <v>Bedford-Stuyvesant</v>
      </c>
      <c r="K5632" s="17" t="s">
        <v>1</v>
      </c>
      <c r="L5632" s="17" t="str">
        <f t="shared" si="348"/>
        <v>Yes</v>
      </c>
      <c r="M5632" s="17">
        <v>2</v>
      </c>
      <c r="N5632" s="17" t="str" cm="1">
        <f t="array" ref="N5632">_xlfn.IFS(M5632&lt;=2,"Small",M5632&lt;=5,"Medium",M5632&gt;5,"Large")</f>
        <v>Small</v>
      </c>
      <c r="O5632" s="65">
        <v>50</v>
      </c>
      <c r="P5632" s="87">
        <f t="shared" si="349"/>
        <v>0.03</v>
      </c>
      <c r="Q5632" s="68">
        <v>4.7300000000000004</v>
      </c>
      <c r="R5632" s="68" t="str" cm="1">
        <f t="array" ref="R5632">_xlfn.SWITCH(ROUND(Q5632,0),5,"Excellent",4,"Good",3,"Ok","Bad")</f>
        <v>Excellent</v>
      </c>
      <c r="S5632" s="17">
        <v>26</v>
      </c>
      <c r="T5632" s="17" t="str">
        <f t="shared" si="350"/>
        <v>No</v>
      </c>
      <c r="U5632" s="82">
        <v>43816</v>
      </c>
      <c r="V5632" s="82">
        <v>43891</v>
      </c>
      <c r="W5632" s="17">
        <v>13</v>
      </c>
      <c r="X5632" s="17" t="str">
        <f t="shared" si="351"/>
        <v>Active</v>
      </c>
      <c r="Y5632" s="17" t="s">
        <v>15616</v>
      </c>
      <c r="Z5632" s="17"/>
    </row>
    <row r="5633" spans="1:26" x14ac:dyDescent="0.25">
      <c r="A5633">
        <v>5632</v>
      </c>
      <c r="B5633" s="17" t="s">
        <v>14322</v>
      </c>
      <c r="C5633" s="17">
        <v>4071</v>
      </c>
      <c r="D5633" s="17" t="str">
        <f>INDEX(Hosts!$A:$O,MATCH(Places!$C5633,Hosts!$A:$A,0),MATCH(Places!D$1,Hosts!$1:$1,0))</f>
        <v>Within an hour</v>
      </c>
      <c r="E5633" s="87">
        <f>INDEX(Hosts!$A:$O,MATCH(Places!$C5633,Hosts!$A:$A,0),MATCH(Places!E$1,Hosts!$1:$1,0))</f>
        <v>0.83</v>
      </c>
      <c r="F5633" s="87">
        <f>INDEX(Hosts!$A:$O,MATCH(Places!$C5633,Hosts!$A:$A,0),MATCH(Places!F$1,Hosts!$1:$1,0))</f>
        <v>0.97</v>
      </c>
      <c r="G5633" s="17" t="str">
        <f>INDEX(Hosts!$A:$O,MATCH(Places!$C5633,Hosts!$A:$A,0),MATCH(Places!G$1,Hosts!$1:$1,0))</f>
        <v>Yes</v>
      </c>
      <c r="H5633" s="17">
        <v>20</v>
      </c>
      <c r="I5633" s="17" t="str">
        <f>INDEX(Neighborhoods!$A:$C,MATCH(Places!$H5633,Neighborhoods!$A:$A,0),MATCH(Places!I$1,Neighborhoods!$1:$1,0))</f>
        <v>Manhattan</v>
      </c>
      <c r="J5633" s="17" t="str">
        <f>INDEX(Neighborhoods!$A:$C,MATCH(Places!$H5633,Neighborhoods!$A:$A,0),MATCH(Places!J$1,Neighborhoods!$1:$1,0))</f>
        <v>Upper West Side</v>
      </c>
      <c r="K5633" s="17" t="s">
        <v>1</v>
      </c>
      <c r="L5633" s="17" t="str">
        <f t="shared" si="348"/>
        <v>Yes</v>
      </c>
      <c r="M5633" s="17">
        <v>2</v>
      </c>
      <c r="N5633" s="17" t="str" cm="1">
        <f t="array" ref="N5633">_xlfn.IFS(M5633&lt;=2,"Small",M5633&lt;=5,"Medium",M5633&gt;5,"Large")</f>
        <v>Small</v>
      </c>
      <c r="O5633" s="65">
        <v>61</v>
      </c>
      <c r="P5633" s="87">
        <f t="shared" si="349"/>
        <v>0.03</v>
      </c>
      <c r="Q5633" s="68">
        <v>4.83</v>
      </c>
      <c r="R5633" s="68" t="str" cm="1">
        <f t="array" ref="R5633">_xlfn.SWITCH(ROUND(Q5633,0),5,"Excellent",4,"Good",3,"Ok","Bad")</f>
        <v>Excellent</v>
      </c>
      <c r="S5633" s="17">
        <v>23</v>
      </c>
      <c r="T5633" s="17" t="str">
        <f t="shared" si="350"/>
        <v>No</v>
      </c>
      <c r="U5633" s="82">
        <v>43813</v>
      </c>
      <c r="V5633" s="82">
        <v>43960</v>
      </c>
      <c r="W5633" s="17">
        <v>15</v>
      </c>
      <c r="X5633" s="17" t="str">
        <f t="shared" si="351"/>
        <v>Active</v>
      </c>
      <c r="Y5633" s="17" t="s">
        <v>15616</v>
      </c>
      <c r="Z5633" s="17"/>
    </row>
    <row r="5634" spans="1:26" x14ac:dyDescent="0.25">
      <c r="A5634">
        <v>5633</v>
      </c>
      <c r="B5634" s="17" t="s">
        <v>13350</v>
      </c>
      <c r="C5634" s="17">
        <v>2708</v>
      </c>
      <c r="D5634" s="17" t="str">
        <f>INDEX(Hosts!$A:$O,MATCH(Places!$C5634,Hosts!$A:$A,0),MATCH(Places!D$1,Hosts!$1:$1,0))</f>
        <v>A few days or more</v>
      </c>
      <c r="E5634" s="87">
        <f>INDEX(Hosts!$A:$O,MATCH(Places!$C5634,Hosts!$A:$A,0),MATCH(Places!E$1,Hosts!$1:$1,0))</f>
        <v>0.13</v>
      </c>
      <c r="F5634" s="87">
        <f>INDEX(Hosts!$A:$O,MATCH(Places!$C5634,Hosts!$A:$A,0),MATCH(Places!F$1,Hosts!$1:$1,0))</f>
        <v>0.46</v>
      </c>
      <c r="G5634" s="17" t="str">
        <f>INDEX(Hosts!$A:$O,MATCH(Places!$C5634,Hosts!$A:$A,0),MATCH(Places!G$1,Hosts!$1:$1,0))</f>
        <v>No</v>
      </c>
      <c r="H5634" s="17">
        <v>19</v>
      </c>
      <c r="I5634" s="17" t="str">
        <f>INDEX(Neighborhoods!$A:$C,MATCH(Places!$H5634,Neighborhoods!$A:$A,0),MATCH(Places!I$1,Neighborhoods!$1:$1,0))</f>
        <v>Manhattan</v>
      </c>
      <c r="J5634" s="17" t="str">
        <f>INDEX(Neighborhoods!$A:$C,MATCH(Places!$H5634,Neighborhoods!$A:$A,0),MATCH(Places!J$1,Neighborhoods!$1:$1,0))</f>
        <v>Upper East Side</v>
      </c>
      <c r="K5634" s="17" t="s">
        <v>11822</v>
      </c>
      <c r="L5634" s="17" t="str">
        <f t="shared" ref="L5634:L5697" si="352">IF(OR(K5634="Private room",K5634="Shared room"),"Yes","No")</f>
        <v>No</v>
      </c>
      <c r="M5634" s="17">
        <v>6</v>
      </c>
      <c r="N5634" s="17" t="str" cm="1">
        <f t="array" ref="N5634">_xlfn.IFS(M5634&lt;=2,"Small",M5634&lt;=5,"Medium",M5634&gt;5,"Large")</f>
        <v>Large</v>
      </c>
      <c r="O5634" s="65">
        <v>1000</v>
      </c>
      <c r="P5634" s="87">
        <f t="shared" ref="P5634:P5697" si="353">VLOOKUP(O5634,$AB$1:$AC$5,2)</f>
        <v>7.0000000000000007E-2</v>
      </c>
      <c r="Q5634" s="68">
        <v>5</v>
      </c>
      <c r="R5634" s="68" t="str" cm="1">
        <f t="array" ref="R5634">_xlfn.SWITCH(ROUND(Q5634,0),5,"Excellent",4,"Good",3,"Ok","Bad")</f>
        <v>Excellent</v>
      </c>
      <c r="S5634" s="17">
        <v>5</v>
      </c>
      <c r="T5634" s="17" t="str">
        <f t="shared" ref="T5634:T5697" si="354">IF(AND(Q5634&gt;=4.8,S5634&gt;100),"Yes","No")</f>
        <v>No</v>
      </c>
      <c r="U5634" s="82">
        <v>43825</v>
      </c>
      <c r="V5634" s="82">
        <v>43905</v>
      </c>
      <c r="W5634" s="17">
        <v>164</v>
      </c>
      <c r="X5634" s="17" t="str">
        <f t="shared" ref="X5634:X5697" si="355">IF(W5634&lt;&gt;0,"Active","Inactive")</f>
        <v>Active</v>
      </c>
      <c r="Y5634" s="17" t="s">
        <v>15615</v>
      </c>
      <c r="Z5634" s="17"/>
    </row>
    <row r="5635" spans="1:26" x14ac:dyDescent="0.25">
      <c r="A5635">
        <v>5634</v>
      </c>
      <c r="B5635" s="17" t="s">
        <v>15471</v>
      </c>
      <c r="C5635" s="17">
        <v>3281</v>
      </c>
      <c r="D5635" s="17" t="str">
        <f>INDEX(Hosts!$A:$O,MATCH(Places!$C5635,Hosts!$A:$A,0),MATCH(Places!D$1,Hosts!$1:$1,0))</f>
        <v>Within an hour</v>
      </c>
      <c r="E5635" s="87">
        <f>INDEX(Hosts!$A:$O,MATCH(Places!$C5635,Hosts!$A:$A,0),MATCH(Places!E$1,Hosts!$1:$1,0))</f>
        <v>1</v>
      </c>
      <c r="F5635" s="87">
        <f>INDEX(Hosts!$A:$O,MATCH(Places!$C5635,Hosts!$A:$A,0),MATCH(Places!F$1,Hosts!$1:$1,0))</f>
        <v>0.8</v>
      </c>
      <c r="G5635" s="17" t="str">
        <f>INDEX(Hosts!$A:$O,MATCH(Places!$C5635,Hosts!$A:$A,0),MATCH(Places!G$1,Hosts!$1:$1,0))</f>
        <v>No</v>
      </c>
      <c r="H5635" s="17">
        <v>16</v>
      </c>
      <c r="I5635" s="17" t="str">
        <f>INDEX(Neighborhoods!$A:$C,MATCH(Places!$H5635,Neighborhoods!$A:$A,0),MATCH(Places!I$1,Neighborhoods!$1:$1,0))</f>
        <v>Manhattan</v>
      </c>
      <c r="J5635" s="17" t="str">
        <f>INDEX(Neighborhoods!$A:$C,MATCH(Places!$H5635,Neighborhoods!$A:$A,0),MATCH(Places!J$1,Neighborhoods!$1:$1,0))</f>
        <v>Harlem</v>
      </c>
      <c r="K5635" s="17" t="s">
        <v>11822</v>
      </c>
      <c r="L5635" s="17" t="str">
        <f t="shared" si="352"/>
        <v>No</v>
      </c>
      <c r="M5635" s="17">
        <v>4</v>
      </c>
      <c r="N5635" s="17" t="str" cm="1">
        <f t="array" ref="N5635">_xlfn.IFS(M5635&lt;=2,"Small",M5635&lt;=5,"Medium",M5635&gt;5,"Large")</f>
        <v>Medium</v>
      </c>
      <c r="O5635" s="65">
        <v>120</v>
      </c>
      <c r="P5635" s="87">
        <f t="shared" si="353"/>
        <v>0.03</v>
      </c>
      <c r="Q5635" s="68">
        <v>4.67</v>
      </c>
      <c r="R5635" s="68" t="str" cm="1">
        <f t="array" ref="R5635">_xlfn.SWITCH(ROUND(Q5635,0),5,"Excellent",4,"Good",3,"Ok","Bad")</f>
        <v>Excellent</v>
      </c>
      <c r="S5635" s="17">
        <v>3</v>
      </c>
      <c r="T5635" s="17" t="str">
        <f t="shared" si="354"/>
        <v>No</v>
      </c>
      <c r="U5635" s="82">
        <v>43831</v>
      </c>
      <c r="V5635" s="82">
        <v>43868</v>
      </c>
      <c r="W5635" s="17">
        <v>27</v>
      </c>
      <c r="X5635" s="17" t="str">
        <f t="shared" si="355"/>
        <v>Active</v>
      </c>
      <c r="Y5635" s="17" t="s">
        <v>15615</v>
      </c>
      <c r="Z5635" s="17"/>
    </row>
    <row r="5636" spans="1:26" x14ac:dyDescent="0.25">
      <c r="A5636">
        <v>5635</v>
      </c>
      <c r="B5636" s="17" t="s">
        <v>13451</v>
      </c>
      <c r="C5636" s="17">
        <v>2005</v>
      </c>
      <c r="D5636" s="17" t="str">
        <f>INDEX(Hosts!$A:$O,MATCH(Places!$C5636,Hosts!$A:$A,0),MATCH(Places!D$1,Hosts!$1:$1,0))</f>
        <v>Within an hour</v>
      </c>
      <c r="E5636" s="87">
        <f>INDEX(Hosts!$A:$O,MATCH(Places!$C5636,Hosts!$A:$A,0),MATCH(Places!E$1,Hosts!$1:$1,0))</f>
        <v>1</v>
      </c>
      <c r="F5636" s="87">
        <f>INDEX(Hosts!$A:$O,MATCH(Places!$C5636,Hosts!$A:$A,0),MATCH(Places!F$1,Hosts!$1:$1,0))</f>
        <v>0.87</v>
      </c>
      <c r="G5636" s="17" t="str">
        <f>INDEX(Hosts!$A:$O,MATCH(Places!$C5636,Hosts!$A:$A,0),MATCH(Places!G$1,Hosts!$1:$1,0))</f>
        <v>Yes</v>
      </c>
      <c r="H5636" s="17">
        <v>13</v>
      </c>
      <c r="I5636" s="17" t="str">
        <f>INDEX(Neighborhoods!$A:$C,MATCH(Places!$H5636,Neighborhoods!$A:$A,0),MATCH(Places!I$1,Neighborhoods!$1:$1,0))</f>
        <v>Manhattan</v>
      </c>
      <c r="J5636" s="17" t="str">
        <f>INDEX(Neighborhoods!$A:$C,MATCH(Places!$H5636,Neighborhoods!$A:$A,0),MATCH(Places!J$1,Neighborhoods!$1:$1,0))</f>
        <v>Chelsea</v>
      </c>
      <c r="K5636" s="17" t="s">
        <v>11822</v>
      </c>
      <c r="L5636" s="17" t="str">
        <f t="shared" si="352"/>
        <v>No</v>
      </c>
      <c r="M5636" s="17">
        <v>6</v>
      </c>
      <c r="N5636" s="17" t="str" cm="1">
        <f t="array" ref="N5636">_xlfn.IFS(M5636&lt;=2,"Small",M5636&lt;=5,"Medium",M5636&gt;5,"Large")</f>
        <v>Large</v>
      </c>
      <c r="O5636" s="65">
        <v>275</v>
      </c>
      <c r="P5636" s="87">
        <f t="shared" si="353"/>
        <v>0.04</v>
      </c>
      <c r="Q5636" s="68">
        <v>4.8</v>
      </c>
      <c r="R5636" s="68" t="str" cm="1">
        <f t="array" ref="R5636">_xlfn.SWITCH(ROUND(Q5636,0),5,"Excellent",4,"Good",3,"Ok","Bad")</f>
        <v>Excellent</v>
      </c>
      <c r="S5636" s="17">
        <v>5</v>
      </c>
      <c r="T5636" s="17" t="str">
        <f t="shared" si="354"/>
        <v>No</v>
      </c>
      <c r="U5636" s="82">
        <v>43853</v>
      </c>
      <c r="V5636" s="82">
        <v>43901</v>
      </c>
      <c r="W5636" s="17">
        <v>357</v>
      </c>
      <c r="X5636" s="17" t="str">
        <f t="shared" si="355"/>
        <v>Active</v>
      </c>
      <c r="Y5636" s="17" t="s">
        <v>15615</v>
      </c>
      <c r="Z5636" s="17"/>
    </row>
    <row r="5637" spans="1:26" x14ac:dyDescent="0.25">
      <c r="A5637">
        <v>5636</v>
      </c>
      <c r="B5637" s="17" t="s">
        <v>14781</v>
      </c>
      <c r="C5637" s="17">
        <v>2707</v>
      </c>
      <c r="D5637" s="17" t="str">
        <f>INDEX(Hosts!$A:$O,MATCH(Places!$C5637,Hosts!$A:$A,0),MATCH(Places!D$1,Hosts!$1:$1,0))</f>
        <v>Within a few hours</v>
      </c>
      <c r="E5637" s="87">
        <f>INDEX(Hosts!$A:$O,MATCH(Places!$C5637,Hosts!$A:$A,0),MATCH(Places!E$1,Hosts!$1:$1,0))</f>
        <v>1</v>
      </c>
      <c r="F5637" s="87">
        <f>INDEX(Hosts!$A:$O,MATCH(Places!$C5637,Hosts!$A:$A,0),MATCH(Places!F$1,Hosts!$1:$1,0))</f>
        <v>0.62</v>
      </c>
      <c r="G5637" s="17" t="str">
        <f>INDEX(Hosts!$A:$O,MATCH(Places!$C5637,Hosts!$A:$A,0),MATCH(Places!G$1,Hosts!$1:$1,0))</f>
        <v>Yes</v>
      </c>
      <c r="H5637" s="17">
        <v>21</v>
      </c>
      <c r="I5637" s="17" t="str">
        <f>INDEX(Neighborhoods!$A:$C,MATCH(Places!$H5637,Neighborhoods!$A:$A,0),MATCH(Places!I$1,Neighborhoods!$1:$1,0))</f>
        <v>Queens</v>
      </c>
      <c r="J5637" s="17" t="str">
        <f>INDEX(Neighborhoods!$A:$C,MATCH(Places!$H5637,Neighborhoods!$A:$A,0),MATCH(Places!J$1,Neighborhoods!$1:$1,0))</f>
        <v>Astoria</v>
      </c>
      <c r="K5637" s="17" t="s">
        <v>11822</v>
      </c>
      <c r="L5637" s="17" t="str">
        <f t="shared" si="352"/>
        <v>No</v>
      </c>
      <c r="M5637" s="17">
        <v>2</v>
      </c>
      <c r="N5637" s="17" t="str" cm="1">
        <f t="array" ref="N5637">_xlfn.IFS(M5637&lt;=2,"Small",M5637&lt;=5,"Medium",M5637&gt;5,"Large")</f>
        <v>Small</v>
      </c>
      <c r="O5637" s="65">
        <v>90</v>
      </c>
      <c r="P5637" s="87">
        <f t="shared" si="353"/>
        <v>0.03</v>
      </c>
      <c r="Q5637" s="68">
        <v>5</v>
      </c>
      <c r="R5637" s="68" t="str" cm="1">
        <f t="array" ref="R5637">_xlfn.SWITCH(ROUND(Q5637,0),5,"Excellent",4,"Good",3,"Ok","Bad")</f>
        <v>Excellent</v>
      </c>
      <c r="S5637" s="17">
        <v>4</v>
      </c>
      <c r="T5637" s="17" t="str">
        <f t="shared" si="354"/>
        <v>No</v>
      </c>
      <c r="U5637" s="82">
        <v>43822</v>
      </c>
      <c r="V5637" s="82">
        <v>43827</v>
      </c>
      <c r="W5637" s="17">
        <v>6</v>
      </c>
      <c r="X5637" s="17" t="str">
        <f t="shared" si="355"/>
        <v>Active</v>
      </c>
      <c r="Y5637" s="17" t="s">
        <v>15615</v>
      </c>
      <c r="Z5637" s="17"/>
    </row>
    <row r="5638" spans="1:26" x14ac:dyDescent="0.25">
      <c r="A5638">
        <v>5637</v>
      </c>
      <c r="B5638" s="17" t="s">
        <v>13907</v>
      </c>
      <c r="C5638" s="17">
        <v>2546</v>
      </c>
      <c r="D5638" s="17" t="str">
        <f>INDEX(Hosts!$A:$O,MATCH(Places!$C5638,Hosts!$A:$A,0),MATCH(Places!D$1,Hosts!$1:$1,0))</f>
        <v>Within an hour</v>
      </c>
      <c r="E5638" s="87">
        <f>INDEX(Hosts!$A:$O,MATCH(Places!$C5638,Hosts!$A:$A,0),MATCH(Places!E$1,Hosts!$1:$1,0))</f>
        <v>1</v>
      </c>
      <c r="F5638" s="87">
        <f>INDEX(Hosts!$A:$O,MATCH(Places!$C5638,Hosts!$A:$A,0),MATCH(Places!F$1,Hosts!$1:$1,0))</f>
        <v>0.9</v>
      </c>
      <c r="G5638" s="17" t="str">
        <f>INDEX(Hosts!$A:$O,MATCH(Places!$C5638,Hosts!$A:$A,0),MATCH(Places!G$1,Hosts!$1:$1,0))</f>
        <v>No</v>
      </c>
      <c r="H5638" s="17">
        <v>12</v>
      </c>
      <c r="I5638" s="17" t="str">
        <f>INDEX(Neighborhoods!$A:$C,MATCH(Places!$H5638,Neighborhoods!$A:$A,0),MATCH(Places!I$1,Neighborhoods!$1:$1,0))</f>
        <v>Brooklyn</v>
      </c>
      <c r="J5638" s="17" t="str">
        <f>INDEX(Neighborhoods!$A:$C,MATCH(Places!$H5638,Neighborhoods!$A:$A,0),MATCH(Places!J$1,Neighborhoods!$1:$1,0))</f>
        <v>Williamsburg</v>
      </c>
      <c r="K5638" s="17" t="s">
        <v>11822</v>
      </c>
      <c r="L5638" s="17" t="str">
        <f t="shared" si="352"/>
        <v>No</v>
      </c>
      <c r="M5638" s="17">
        <v>2</v>
      </c>
      <c r="N5638" s="17" t="str" cm="1">
        <f t="array" ref="N5638">_xlfn.IFS(M5638&lt;=2,"Small",M5638&lt;=5,"Medium",M5638&gt;5,"Large")</f>
        <v>Small</v>
      </c>
      <c r="O5638" s="65">
        <v>130</v>
      </c>
      <c r="P5638" s="87">
        <f t="shared" si="353"/>
        <v>0.03</v>
      </c>
      <c r="Q5638" s="68">
        <v>5</v>
      </c>
      <c r="R5638" s="68" t="str" cm="1">
        <f t="array" ref="R5638">_xlfn.SWITCH(ROUND(Q5638,0),5,"Excellent",4,"Good",3,"Ok","Bad")</f>
        <v>Excellent</v>
      </c>
      <c r="S5638" s="17">
        <v>5</v>
      </c>
      <c r="T5638" s="17" t="str">
        <f t="shared" si="354"/>
        <v>No</v>
      </c>
      <c r="U5638" s="82">
        <v>43825</v>
      </c>
      <c r="V5638" s="82">
        <v>43902</v>
      </c>
      <c r="W5638" s="17">
        <v>0</v>
      </c>
      <c r="X5638" s="17" t="str">
        <f t="shared" si="355"/>
        <v>Inactive</v>
      </c>
      <c r="Y5638" s="17" t="s">
        <v>15616</v>
      </c>
      <c r="Z5638" s="17"/>
    </row>
    <row r="5639" spans="1:26" x14ac:dyDescent="0.25">
      <c r="A5639">
        <v>5638</v>
      </c>
      <c r="B5639" s="17" t="s">
        <v>14672</v>
      </c>
      <c r="C5639" s="17">
        <v>1173</v>
      </c>
      <c r="D5639" s="17" t="str">
        <f>INDEX(Hosts!$A:$O,MATCH(Places!$C5639,Hosts!$A:$A,0),MATCH(Places!D$1,Hosts!$1:$1,0))</f>
        <v>Within an hour</v>
      </c>
      <c r="E5639" s="87">
        <f>INDEX(Hosts!$A:$O,MATCH(Places!$C5639,Hosts!$A:$A,0),MATCH(Places!E$1,Hosts!$1:$1,0))</f>
        <v>1</v>
      </c>
      <c r="F5639" s="87">
        <f>INDEX(Hosts!$A:$O,MATCH(Places!$C5639,Hosts!$A:$A,0),MATCH(Places!F$1,Hosts!$1:$1,0))</f>
        <v>0.96</v>
      </c>
      <c r="G5639" s="17" t="str">
        <f>INDEX(Hosts!$A:$O,MATCH(Places!$C5639,Hosts!$A:$A,0),MATCH(Places!G$1,Hosts!$1:$1,0))</f>
        <v>Yes</v>
      </c>
      <c r="H5639" s="17">
        <v>8</v>
      </c>
      <c r="I5639" s="17" t="str">
        <f>INDEX(Neighborhoods!$A:$C,MATCH(Places!$H5639,Neighborhoods!$A:$A,0),MATCH(Places!I$1,Neighborhoods!$1:$1,0))</f>
        <v>Brooklyn</v>
      </c>
      <c r="J5639" s="17" t="str">
        <f>INDEX(Neighborhoods!$A:$C,MATCH(Places!$H5639,Neighborhoods!$A:$A,0),MATCH(Places!J$1,Neighborhoods!$1:$1,0))</f>
        <v>Bushwick</v>
      </c>
      <c r="K5639" s="17" t="s">
        <v>11822</v>
      </c>
      <c r="L5639" s="17" t="str">
        <f t="shared" si="352"/>
        <v>No</v>
      </c>
      <c r="M5639" s="17">
        <v>2</v>
      </c>
      <c r="N5639" s="17" t="str" cm="1">
        <f t="array" ref="N5639">_xlfn.IFS(M5639&lt;=2,"Small",M5639&lt;=5,"Medium",M5639&gt;5,"Large")</f>
        <v>Small</v>
      </c>
      <c r="O5639" s="65">
        <v>100</v>
      </c>
      <c r="P5639" s="87">
        <f t="shared" si="353"/>
        <v>0.03</v>
      </c>
      <c r="Q5639" s="68">
        <v>5</v>
      </c>
      <c r="R5639" s="68" t="str" cm="1">
        <f t="array" ref="R5639">_xlfn.SWITCH(ROUND(Q5639,0),5,"Excellent",4,"Good",3,"Ok","Bad")</f>
        <v>Excellent</v>
      </c>
      <c r="S5639" s="17">
        <v>31</v>
      </c>
      <c r="T5639" s="17" t="str">
        <f t="shared" si="354"/>
        <v>No</v>
      </c>
      <c r="U5639" s="82">
        <v>43832</v>
      </c>
      <c r="V5639" s="82">
        <v>44053</v>
      </c>
      <c r="W5639" s="17">
        <v>68</v>
      </c>
      <c r="X5639" s="17" t="str">
        <f t="shared" si="355"/>
        <v>Active</v>
      </c>
      <c r="Y5639" s="17" t="s">
        <v>15615</v>
      </c>
      <c r="Z5639" s="17"/>
    </row>
    <row r="5640" spans="1:26" x14ac:dyDescent="0.25">
      <c r="A5640">
        <v>5639</v>
      </c>
      <c r="B5640" s="17" t="s">
        <v>15482</v>
      </c>
      <c r="C5640" s="17">
        <v>3431</v>
      </c>
      <c r="D5640" s="17" t="str">
        <f>INDEX(Hosts!$A:$O,MATCH(Places!$C5640,Hosts!$A:$A,0),MATCH(Places!D$1,Hosts!$1:$1,0))</f>
        <v>Within a day</v>
      </c>
      <c r="E5640" s="87">
        <f>INDEX(Hosts!$A:$O,MATCH(Places!$C5640,Hosts!$A:$A,0),MATCH(Places!E$1,Hosts!$1:$1,0))</f>
        <v>0.91</v>
      </c>
      <c r="F5640" s="87">
        <f>INDEX(Hosts!$A:$O,MATCH(Places!$C5640,Hosts!$A:$A,0),MATCH(Places!F$1,Hosts!$1:$1,0))</f>
        <v>0.47</v>
      </c>
      <c r="G5640" s="17" t="str">
        <f>INDEX(Hosts!$A:$O,MATCH(Places!$C5640,Hosts!$A:$A,0),MATCH(Places!G$1,Hosts!$1:$1,0))</f>
        <v>No</v>
      </c>
      <c r="H5640" s="17">
        <v>16</v>
      </c>
      <c r="I5640" s="17" t="str">
        <f>INDEX(Neighborhoods!$A:$C,MATCH(Places!$H5640,Neighborhoods!$A:$A,0),MATCH(Places!I$1,Neighborhoods!$1:$1,0))</f>
        <v>Manhattan</v>
      </c>
      <c r="J5640" s="17" t="str">
        <f>INDEX(Neighborhoods!$A:$C,MATCH(Places!$H5640,Neighborhoods!$A:$A,0),MATCH(Places!J$1,Neighborhoods!$1:$1,0))</f>
        <v>Harlem</v>
      </c>
      <c r="K5640" s="17" t="s">
        <v>11822</v>
      </c>
      <c r="L5640" s="17" t="str">
        <f t="shared" si="352"/>
        <v>No</v>
      </c>
      <c r="M5640" s="17">
        <v>3</v>
      </c>
      <c r="N5640" s="17" t="str" cm="1">
        <f t="array" ref="N5640">_xlfn.IFS(M5640&lt;=2,"Small",M5640&lt;=5,"Medium",M5640&gt;5,"Large")</f>
        <v>Medium</v>
      </c>
      <c r="O5640" s="65">
        <v>90</v>
      </c>
      <c r="P5640" s="87">
        <f t="shared" si="353"/>
        <v>0.03</v>
      </c>
      <c r="Q5640" s="68">
        <v>4.8899999999999997</v>
      </c>
      <c r="R5640" s="68" t="str" cm="1">
        <f t="array" ref="R5640">_xlfn.SWITCH(ROUND(Q5640,0),5,"Excellent",4,"Good",3,"Ok","Bad")</f>
        <v>Excellent</v>
      </c>
      <c r="S5640" s="17">
        <v>9</v>
      </c>
      <c r="T5640" s="17" t="str">
        <f t="shared" si="354"/>
        <v>No</v>
      </c>
      <c r="U5640" s="82">
        <v>43823</v>
      </c>
      <c r="V5640" s="82">
        <v>44043</v>
      </c>
      <c r="W5640" s="17">
        <v>78</v>
      </c>
      <c r="X5640" s="17" t="str">
        <f t="shared" si="355"/>
        <v>Active</v>
      </c>
      <c r="Y5640" s="17" t="s">
        <v>15615</v>
      </c>
      <c r="Z5640" s="17"/>
    </row>
    <row r="5641" spans="1:26" x14ac:dyDescent="0.25">
      <c r="A5641">
        <v>5640</v>
      </c>
      <c r="B5641" s="17" t="s">
        <v>13496</v>
      </c>
      <c r="C5641" s="17">
        <v>2684</v>
      </c>
      <c r="D5641" s="17" t="str">
        <f>INDEX(Hosts!$A:$O,MATCH(Places!$C5641,Hosts!$A:$A,0),MATCH(Places!D$1,Hosts!$1:$1,0))</f>
        <v>Within a few hours</v>
      </c>
      <c r="E5641" s="87">
        <f>INDEX(Hosts!$A:$O,MATCH(Places!$C5641,Hosts!$A:$A,0),MATCH(Places!E$1,Hosts!$1:$1,0))</f>
        <v>1</v>
      </c>
      <c r="F5641" s="87">
        <f>INDEX(Hosts!$A:$O,MATCH(Places!$C5641,Hosts!$A:$A,0),MATCH(Places!F$1,Hosts!$1:$1,0))</f>
        <v>1</v>
      </c>
      <c r="G5641" s="17" t="str">
        <f>INDEX(Hosts!$A:$O,MATCH(Places!$C5641,Hosts!$A:$A,0),MATCH(Places!G$1,Hosts!$1:$1,0))</f>
        <v>No</v>
      </c>
      <c r="H5641" s="17">
        <v>14</v>
      </c>
      <c r="I5641" s="17" t="str">
        <f>INDEX(Neighborhoods!$A:$C,MATCH(Places!$H5641,Neighborhoods!$A:$A,0),MATCH(Places!I$1,Neighborhoods!$1:$1,0))</f>
        <v>Manhattan</v>
      </c>
      <c r="J5641" s="17" t="str">
        <f>INDEX(Neighborhoods!$A:$C,MATCH(Places!$H5641,Neighborhoods!$A:$A,0),MATCH(Places!J$1,Neighborhoods!$1:$1,0))</f>
        <v>East Harlem</v>
      </c>
      <c r="K5641" s="17" t="s">
        <v>1</v>
      </c>
      <c r="L5641" s="17" t="str">
        <f t="shared" si="352"/>
        <v>Yes</v>
      </c>
      <c r="M5641" s="17">
        <v>2</v>
      </c>
      <c r="N5641" s="17" t="str" cm="1">
        <f t="array" ref="N5641">_xlfn.IFS(M5641&lt;=2,"Small",M5641&lt;=5,"Medium",M5641&gt;5,"Large")</f>
        <v>Small</v>
      </c>
      <c r="O5641" s="65">
        <v>55</v>
      </c>
      <c r="P5641" s="87">
        <f t="shared" si="353"/>
        <v>0.03</v>
      </c>
      <c r="Q5641" s="68">
        <v>5</v>
      </c>
      <c r="R5641" s="68" t="str" cm="1">
        <f t="array" ref="R5641">_xlfn.SWITCH(ROUND(Q5641,0),5,"Excellent",4,"Good",3,"Ok","Bad")</f>
        <v>Excellent</v>
      </c>
      <c r="S5641" s="17">
        <v>5</v>
      </c>
      <c r="T5641" s="17" t="str">
        <f t="shared" si="354"/>
        <v>No</v>
      </c>
      <c r="U5641" s="82">
        <v>43831</v>
      </c>
      <c r="V5641" s="82">
        <v>44052</v>
      </c>
      <c r="W5641" s="17">
        <v>87</v>
      </c>
      <c r="X5641" s="17" t="str">
        <f t="shared" si="355"/>
        <v>Active</v>
      </c>
      <c r="Y5641" s="17" t="s">
        <v>15615</v>
      </c>
      <c r="Z5641" s="17"/>
    </row>
    <row r="5642" spans="1:26" x14ac:dyDescent="0.25">
      <c r="A5642">
        <v>5641</v>
      </c>
      <c r="B5642" s="17" t="s">
        <v>13832</v>
      </c>
      <c r="C5642" s="17">
        <v>3360</v>
      </c>
      <c r="D5642" s="17" t="str">
        <f>INDEX(Hosts!$A:$O,MATCH(Places!$C5642,Hosts!$A:$A,0),MATCH(Places!D$1,Hosts!$1:$1,0))</f>
        <v>Within a few hours</v>
      </c>
      <c r="E5642" s="87">
        <f>INDEX(Hosts!$A:$O,MATCH(Places!$C5642,Hosts!$A:$A,0),MATCH(Places!E$1,Hosts!$1:$1,0))</f>
        <v>1</v>
      </c>
      <c r="F5642" s="87">
        <f>INDEX(Hosts!$A:$O,MATCH(Places!$C5642,Hosts!$A:$A,0),MATCH(Places!F$1,Hosts!$1:$1,0))</f>
        <v>0.96</v>
      </c>
      <c r="G5642" s="17" t="str">
        <f>INDEX(Hosts!$A:$O,MATCH(Places!$C5642,Hosts!$A:$A,0),MATCH(Places!G$1,Hosts!$1:$1,0))</f>
        <v>No</v>
      </c>
      <c r="H5642" s="17">
        <v>19</v>
      </c>
      <c r="I5642" s="17" t="str">
        <f>INDEX(Neighborhoods!$A:$C,MATCH(Places!$H5642,Neighborhoods!$A:$A,0),MATCH(Places!I$1,Neighborhoods!$1:$1,0))</f>
        <v>Manhattan</v>
      </c>
      <c r="J5642" s="17" t="str">
        <f>INDEX(Neighborhoods!$A:$C,MATCH(Places!$H5642,Neighborhoods!$A:$A,0),MATCH(Places!J$1,Neighborhoods!$1:$1,0))</f>
        <v>Upper East Side</v>
      </c>
      <c r="K5642" s="17" t="s">
        <v>11822</v>
      </c>
      <c r="L5642" s="17" t="str">
        <f t="shared" si="352"/>
        <v>No</v>
      </c>
      <c r="M5642" s="17">
        <v>2</v>
      </c>
      <c r="N5642" s="17" t="str" cm="1">
        <f t="array" ref="N5642">_xlfn.IFS(M5642&lt;=2,"Small",M5642&lt;=5,"Medium",M5642&gt;5,"Large")</f>
        <v>Small</v>
      </c>
      <c r="O5642" s="65">
        <v>123</v>
      </c>
      <c r="P5642" s="87">
        <f t="shared" si="353"/>
        <v>0.03</v>
      </c>
      <c r="Q5642" s="68">
        <v>5</v>
      </c>
      <c r="R5642" s="68" t="str" cm="1">
        <f t="array" ref="R5642">_xlfn.SWITCH(ROUND(Q5642,0),5,"Excellent",4,"Good",3,"Ok","Bad")</f>
        <v>Excellent</v>
      </c>
      <c r="S5642" s="17">
        <v>3</v>
      </c>
      <c r="T5642" s="17" t="str">
        <f t="shared" si="354"/>
        <v>No</v>
      </c>
      <c r="U5642" s="82">
        <v>43854</v>
      </c>
      <c r="V5642" s="82">
        <v>43901</v>
      </c>
      <c r="W5642" s="17">
        <v>332</v>
      </c>
      <c r="X5642" s="17" t="str">
        <f t="shared" si="355"/>
        <v>Active</v>
      </c>
      <c r="Y5642" s="17" t="s">
        <v>15616</v>
      </c>
      <c r="Z5642" s="17"/>
    </row>
    <row r="5643" spans="1:26" x14ac:dyDescent="0.25">
      <c r="A5643">
        <v>5642</v>
      </c>
      <c r="B5643" s="17" t="s">
        <v>14217</v>
      </c>
      <c r="C5643" s="17">
        <v>2253</v>
      </c>
      <c r="D5643" s="17" t="str">
        <f>INDEX(Hosts!$A:$O,MATCH(Places!$C5643,Hosts!$A:$A,0),MATCH(Places!D$1,Hosts!$1:$1,0))</f>
        <v>Within a day</v>
      </c>
      <c r="E5643" s="87">
        <f>INDEX(Hosts!$A:$O,MATCH(Places!$C5643,Hosts!$A:$A,0),MATCH(Places!E$1,Hosts!$1:$1,0))</f>
        <v>0.67</v>
      </c>
      <c r="F5643" s="87">
        <f>INDEX(Hosts!$A:$O,MATCH(Places!$C5643,Hosts!$A:$A,0),MATCH(Places!F$1,Hosts!$1:$1,0))</f>
        <v>1</v>
      </c>
      <c r="G5643" s="17" t="str">
        <f>INDEX(Hosts!$A:$O,MATCH(Places!$C5643,Hosts!$A:$A,0),MATCH(Places!G$1,Hosts!$1:$1,0))</f>
        <v>No</v>
      </c>
      <c r="H5643" s="17">
        <v>8</v>
      </c>
      <c r="I5643" s="17" t="str">
        <f>INDEX(Neighborhoods!$A:$C,MATCH(Places!$H5643,Neighborhoods!$A:$A,0),MATCH(Places!I$1,Neighborhoods!$1:$1,0))</f>
        <v>Brooklyn</v>
      </c>
      <c r="J5643" s="17" t="str">
        <f>INDEX(Neighborhoods!$A:$C,MATCH(Places!$H5643,Neighborhoods!$A:$A,0),MATCH(Places!J$1,Neighborhoods!$1:$1,0))</f>
        <v>Bushwick</v>
      </c>
      <c r="K5643" s="17" t="s">
        <v>1</v>
      </c>
      <c r="L5643" s="17" t="str">
        <f t="shared" si="352"/>
        <v>Yes</v>
      </c>
      <c r="M5643" s="17">
        <v>2</v>
      </c>
      <c r="N5643" s="17" t="str" cm="1">
        <f t="array" ref="N5643">_xlfn.IFS(M5643&lt;=2,"Small",M5643&lt;=5,"Medium",M5643&gt;5,"Large")</f>
        <v>Small</v>
      </c>
      <c r="O5643" s="65">
        <v>50</v>
      </c>
      <c r="P5643" s="87">
        <f t="shared" si="353"/>
        <v>0.03</v>
      </c>
      <c r="Q5643" s="68">
        <v>4.33</v>
      </c>
      <c r="R5643" s="68" t="str" cm="1">
        <f t="array" ref="R5643">_xlfn.SWITCH(ROUND(Q5643,0),5,"Excellent",4,"Good",3,"Ok","Bad")</f>
        <v>Good</v>
      </c>
      <c r="S5643" s="17">
        <v>15</v>
      </c>
      <c r="T5643" s="17" t="str">
        <f t="shared" si="354"/>
        <v>No</v>
      </c>
      <c r="U5643" s="82">
        <v>43811</v>
      </c>
      <c r="V5643" s="82">
        <v>43905</v>
      </c>
      <c r="W5643" s="17">
        <v>13</v>
      </c>
      <c r="X5643" s="17" t="str">
        <f t="shared" si="355"/>
        <v>Active</v>
      </c>
      <c r="Y5643" s="17" t="s">
        <v>15616</v>
      </c>
      <c r="Z5643" s="17"/>
    </row>
    <row r="5644" spans="1:26" x14ac:dyDescent="0.25">
      <c r="A5644">
        <v>5643</v>
      </c>
      <c r="B5644" s="17" t="s">
        <v>15601</v>
      </c>
      <c r="C5644" s="17">
        <v>2802</v>
      </c>
      <c r="D5644" s="17" t="str">
        <f>INDEX(Hosts!$A:$O,MATCH(Places!$C5644,Hosts!$A:$A,0),MATCH(Places!D$1,Hosts!$1:$1,0))</f>
        <v>Within an hour</v>
      </c>
      <c r="E5644" s="87">
        <f>INDEX(Hosts!$A:$O,MATCH(Places!$C5644,Hosts!$A:$A,0),MATCH(Places!E$1,Hosts!$1:$1,0))</f>
        <v>0.94</v>
      </c>
      <c r="F5644" s="87">
        <f>INDEX(Hosts!$A:$O,MATCH(Places!$C5644,Hosts!$A:$A,0),MATCH(Places!F$1,Hosts!$1:$1,0))</f>
        <v>0.99</v>
      </c>
      <c r="G5644" s="17" t="str">
        <f>INDEX(Hosts!$A:$O,MATCH(Places!$C5644,Hosts!$A:$A,0),MATCH(Places!G$1,Hosts!$1:$1,0))</f>
        <v>Yes</v>
      </c>
      <c r="H5644" s="17">
        <v>16</v>
      </c>
      <c r="I5644" s="17" t="str">
        <f>INDEX(Neighborhoods!$A:$C,MATCH(Places!$H5644,Neighborhoods!$A:$A,0),MATCH(Places!I$1,Neighborhoods!$1:$1,0))</f>
        <v>Manhattan</v>
      </c>
      <c r="J5644" s="17" t="str">
        <f>INDEX(Neighborhoods!$A:$C,MATCH(Places!$H5644,Neighborhoods!$A:$A,0),MATCH(Places!J$1,Neighborhoods!$1:$1,0))</f>
        <v>Harlem</v>
      </c>
      <c r="K5644" s="17" t="s">
        <v>11822</v>
      </c>
      <c r="L5644" s="17" t="str">
        <f t="shared" si="352"/>
        <v>No</v>
      </c>
      <c r="M5644" s="17">
        <v>3</v>
      </c>
      <c r="N5644" s="17" t="str" cm="1">
        <f t="array" ref="N5644">_xlfn.IFS(M5644&lt;=2,"Small",M5644&lt;=5,"Medium",M5644&gt;5,"Large")</f>
        <v>Medium</v>
      </c>
      <c r="O5644" s="65">
        <v>147</v>
      </c>
      <c r="P5644" s="87">
        <f t="shared" si="353"/>
        <v>0.03</v>
      </c>
      <c r="Q5644" s="68">
        <v>5</v>
      </c>
      <c r="R5644" s="68" t="str" cm="1">
        <f t="array" ref="R5644">_xlfn.SWITCH(ROUND(Q5644,0),5,"Excellent",4,"Good",3,"Ok","Bad")</f>
        <v>Excellent</v>
      </c>
      <c r="S5644" s="17">
        <v>12</v>
      </c>
      <c r="T5644" s="17" t="str">
        <f t="shared" si="354"/>
        <v>No</v>
      </c>
      <c r="U5644" s="82">
        <v>43839</v>
      </c>
      <c r="V5644" s="82">
        <v>44056</v>
      </c>
      <c r="W5644" s="17">
        <v>61</v>
      </c>
      <c r="X5644" s="17" t="str">
        <f t="shared" si="355"/>
        <v>Active</v>
      </c>
      <c r="Y5644" s="17" t="s">
        <v>15615</v>
      </c>
      <c r="Z5644" s="17"/>
    </row>
    <row r="5645" spans="1:26" x14ac:dyDescent="0.25">
      <c r="A5645">
        <v>5644</v>
      </c>
      <c r="B5645" s="17" t="s">
        <v>13744</v>
      </c>
      <c r="C5645" s="17">
        <v>2713</v>
      </c>
      <c r="D5645" s="17" t="str">
        <f>INDEX(Hosts!$A:$O,MATCH(Places!$C5645,Hosts!$A:$A,0),MATCH(Places!D$1,Hosts!$1:$1,0))</f>
        <v>Within a few hours</v>
      </c>
      <c r="E5645" s="87">
        <f>INDEX(Hosts!$A:$O,MATCH(Places!$C5645,Hosts!$A:$A,0),MATCH(Places!E$1,Hosts!$1:$1,0))</f>
        <v>1</v>
      </c>
      <c r="F5645" s="87">
        <f>INDEX(Hosts!$A:$O,MATCH(Places!$C5645,Hosts!$A:$A,0),MATCH(Places!F$1,Hosts!$1:$1,0))</f>
        <v>0.99</v>
      </c>
      <c r="G5645" s="17" t="str">
        <f>INDEX(Hosts!$A:$O,MATCH(Places!$C5645,Hosts!$A:$A,0),MATCH(Places!G$1,Hosts!$1:$1,0))</f>
        <v>Yes</v>
      </c>
      <c r="H5645" s="17">
        <v>7</v>
      </c>
      <c r="I5645" s="17" t="str">
        <f>INDEX(Neighborhoods!$A:$C,MATCH(Places!$H5645,Neighborhoods!$A:$A,0),MATCH(Places!I$1,Neighborhoods!$1:$1,0))</f>
        <v>Brooklyn</v>
      </c>
      <c r="J5645" s="17" t="str">
        <f>INDEX(Neighborhoods!$A:$C,MATCH(Places!$H5645,Neighborhoods!$A:$A,0),MATCH(Places!J$1,Neighborhoods!$1:$1,0))</f>
        <v>Bedford-Stuyvesant</v>
      </c>
      <c r="K5645" s="17" t="s">
        <v>1</v>
      </c>
      <c r="L5645" s="17" t="str">
        <f t="shared" si="352"/>
        <v>Yes</v>
      </c>
      <c r="M5645" s="17">
        <v>2</v>
      </c>
      <c r="N5645" s="17" t="str" cm="1">
        <f t="array" ref="N5645">_xlfn.IFS(M5645&lt;=2,"Small",M5645&lt;=5,"Medium",M5645&gt;5,"Large")</f>
        <v>Small</v>
      </c>
      <c r="O5645" s="65">
        <v>80</v>
      </c>
      <c r="P5645" s="87">
        <f t="shared" si="353"/>
        <v>0.03</v>
      </c>
      <c r="Q5645" s="68">
        <v>5</v>
      </c>
      <c r="R5645" s="68" t="str" cm="1">
        <f t="array" ref="R5645">_xlfn.SWITCH(ROUND(Q5645,0),5,"Excellent",4,"Good",3,"Ok","Bad")</f>
        <v>Excellent</v>
      </c>
      <c r="S5645" s="17">
        <v>20</v>
      </c>
      <c r="T5645" s="17" t="str">
        <f t="shared" si="354"/>
        <v>No</v>
      </c>
      <c r="U5645" s="82">
        <v>43816</v>
      </c>
      <c r="V5645" s="82">
        <v>43904</v>
      </c>
      <c r="W5645" s="17">
        <v>333</v>
      </c>
      <c r="X5645" s="17" t="str">
        <f t="shared" si="355"/>
        <v>Active</v>
      </c>
      <c r="Y5645" s="17" t="s">
        <v>15615</v>
      </c>
      <c r="Z5645" s="17"/>
    </row>
    <row r="5646" spans="1:26" x14ac:dyDescent="0.25">
      <c r="A5646">
        <v>5645</v>
      </c>
      <c r="B5646" s="17" t="s">
        <v>13384</v>
      </c>
      <c r="C5646" s="17">
        <v>2047</v>
      </c>
      <c r="D5646" s="17" t="str">
        <f>INDEX(Hosts!$A:$O,MATCH(Places!$C5646,Hosts!$A:$A,0),MATCH(Places!D$1,Hosts!$1:$1,0))</f>
        <v>Within a few hours</v>
      </c>
      <c r="E5646" s="87">
        <f>INDEX(Hosts!$A:$O,MATCH(Places!$C5646,Hosts!$A:$A,0),MATCH(Places!E$1,Hosts!$1:$1,0))</f>
        <v>1</v>
      </c>
      <c r="F5646" s="87">
        <f>INDEX(Hosts!$A:$O,MATCH(Places!$C5646,Hosts!$A:$A,0),MATCH(Places!F$1,Hosts!$1:$1,0))</f>
        <v>1</v>
      </c>
      <c r="G5646" s="17" t="str">
        <f>INDEX(Hosts!$A:$O,MATCH(Places!$C5646,Hosts!$A:$A,0),MATCH(Places!G$1,Hosts!$1:$1,0))</f>
        <v>No</v>
      </c>
      <c r="H5646" s="17">
        <v>12</v>
      </c>
      <c r="I5646" s="17" t="str">
        <f>INDEX(Neighborhoods!$A:$C,MATCH(Places!$H5646,Neighborhoods!$A:$A,0),MATCH(Places!I$1,Neighborhoods!$1:$1,0))</f>
        <v>Brooklyn</v>
      </c>
      <c r="J5646" s="17" t="str">
        <f>INDEX(Neighborhoods!$A:$C,MATCH(Places!$H5646,Neighborhoods!$A:$A,0),MATCH(Places!J$1,Neighborhoods!$1:$1,0))</f>
        <v>Williamsburg</v>
      </c>
      <c r="K5646" s="17" t="s">
        <v>1</v>
      </c>
      <c r="L5646" s="17" t="str">
        <f t="shared" si="352"/>
        <v>Yes</v>
      </c>
      <c r="M5646" s="17">
        <v>2</v>
      </c>
      <c r="N5646" s="17" t="str" cm="1">
        <f t="array" ref="N5646">_xlfn.IFS(M5646&lt;=2,"Small",M5646&lt;=5,"Medium",M5646&gt;5,"Large")</f>
        <v>Small</v>
      </c>
      <c r="O5646" s="65">
        <v>150</v>
      </c>
      <c r="P5646" s="87">
        <f t="shared" si="353"/>
        <v>0.03</v>
      </c>
      <c r="Q5646" s="68">
        <v>5</v>
      </c>
      <c r="R5646" s="68" t="str" cm="1">
        <f t="array" ref="R5646">_xlfn.SWITCH(ROUND(Q5646,0),5,"Excellent",4,"Good",3,"Ok","Bad")</f>
        <v>Excellent</v>
      </c>
      <c r="S5646" s="17">
        <v>5</v>
      </c>
      <c r="T5646" s="17" t="str">
        <f t="shared" si="354"/>
        <v>No</v>
      </c>
      <c r="U5646" s="82">
        <v>43846</v>
      </c>
      <c r="V5646" s="82">
        <v>44031</v>
      </c>
      <c r="W5646" s="17">
        <v>13</v>
      </c>
      <c r="X5646" s="17" t="str">
        <f t="shared" si="355"/>
        <v>Active</v>
      </c>
      <c r="Y5646" s="17" t="s">
        <v>15616</v>
      </c>
      <c r="Z5646" s="17"/>
    </row>
    <row r="5647" spans="1:26" x14ac:dyDescent="0.25">
      <c r="A5647">
        <v>5646</v>
      </c>
      <c r="B5647" s="17" t="s">
        <v>14504</v>
      </c>
      <c r="C5647" s="17">
        <v>4082</v>
      </c>
      <c r="D5647" s="17" t="str">
        <f>INDEX(Hosts!$A:$O,MATCH(Places!$C5647,Hosts!$A:$A,0),MATCH(Places!D$1,Hosts!$1:$1,0))</f>
        <v>Within an hour</v>
      </c>
      <c r="E5647" s="87">
        <f>INDEX(Hosts!$A:$O,MATCH(Places!$C5647,Hosts!$A:$A,0),MATCH(Places!E$1,Hosts!$1:$1,0))</f>
        <v>0.94</v>
      </c>
      <c r="F5647" s="87">
        <f>INDEX(Hosts!$A:$O,MATCH(Places!$C5647,Hosts!$A:$A,0),MATCH(Places!F$1,Hosts!$1:$1,0))</f>
        <v>0.99</v>
      </c>
      <c r="G5647" s="17" t="str">
        <f>INDEX(Hosts!$A:$O,MATCH(Places!$C5647,Hosts!$A:$A,0),MATCH(Places!G$1,Hosts!$1:$1,0))</f>
        <v>No</v>
      </c>
      <c r="H5647" s="17">
        <v>15</v>
      </c>
      <c r="I5647" s="17" t="str">
        <f>INDEX(Neighborhoods!$A:$C,MATCH(Places!$H5647,Neighborhoods!$A:$A,0),MATCH(Places!I$1,Neighborhoods!$1:$1,0))</f>
        <v>Manhattan</v>
      </c>
      <c r="J5647" s="17" t="str">
        <f>INDEX(Neighborhoods!$A:$C,MATCH(Places!$H5647,Neighborhoods!$A:$A,0),MATCH(Places!J$1,Neighborhoods!$1:$1,0))</f>
        <v>East Village</v>
      </c>
      <c r="K5647" s="17" t="s">
        <v>11822</v>
      </c>
      <c r="L5647" s="17" t="str">
        <f t="shared" si="352"/>
        <v>No</v>
      </c>
      <c r="M5647" s="17">
        <v>6</v>
      </c>
      <c r="N5647" s="17" t="str" cm="1">
        <f t="array" ref="N5647">_xlfn.IFS(M5647&lt;=2,"Small",M5647&lt;=5,"Medium",M5647&gt;5,"Large")</f>
        <v>Large</v>
      </c>
      <c r="O5647" s="65">
        <v>121</v>
      </c>
      <c r="P5647" s="87">
        <f t="shared" si="353"/>
        <v>0.03</v>
      </c>
      <c r="Q5647" s="68">
        <v>4.5</v>
      </c>
      <c r="R5647" s="68" t="str" cm="1">
        <f t="array" ref="R5647">_xlfn.SWITCH(ROUND(Q5647,0),5,"Excellent",4,"Good",3,"Ok","Bad")</f>
        <v>Excellent</v>
      </c>
      <c r="S5647" s="17">
        <v>14</v>
      </c>
      <c r="T5647" s="17" t="str">
        <f t="shared" si="354"/>
        <v>No</v>
      </c>
      <c r="U5647" s="82">
        <v>43821</v>
      </c>
      <c r="V5647" s="82">
        <v>44032</v>
      </c>
      <c r="W5647" s="17">
        <v>258</v>
      </c>
      <c r="X5647" s="17" t="str">
        <f t="shared" si="355"/>
        <v>Active</v>
      </c>
      <c r="Y5647" s="17" t="s">
        <v>15616</v>
      </c>
      <c r="Z5647" s="17"/>
    </row>
    <row r="5648" spans="1:26" x14ac:dyDescent="0.25">
      <c r="A5648">
        <v>5647</v>
      </c>
      <c r="B5648" s="17" t="s">
        <v>13555</v>
      </c>
      <c r="C5648" s="17">
        <v>3400</v>
      </c>
      <c r="D5648" s="17" t="str">
        <f>INDEX(Hosts!$A:$O,MATCH(Places!$C5648,Hosts!$A:$A,0),MATCH(Places!D$1,Hosts!$1:$1,0))</f>
        <v>A few days or more</v>
      </c>
      <c r="E5648" s="87">
        <f>INDEX(Hosts!$A:$O,MATCH(Places!$C5648,Hosts!$A:$A,0),MATCH(Places!E$1,Hosts!$1:$1,0))</f>
        <v>0</v>
      </c>
      <c r="F5648" s="87">
        <f>INDEX(Hosts!$A:$O,MATCH(Places!$C5648,Hosts!$A:$A,0),MATCH(Places!F$1,Hosts!$1:$1,0))</f>
        <v>1</v>
      </c>
      <c r="G5648" s="17" t="str">
        <f>INDEX(Hosts!$A:$O,MATCH(Places!$C5648,Hosts!$A:$A,0),MATCH(Places!G$1,Hosts!$1:$1,0))</f>
        <v>No</v>
      </c>
      <c r="H5648" s="17">
        <v>16</v>
      </c>
      <c r="I5648" s="17" t="str">
        <f>INDEX(Neighborhoods!$A:$C,MATCH(Places!$H5648,Neighborhoods!$A:$A,0),MATCH(Places!I$1,Neighborhoods!$1:$1,0))</f>
        <v>Manhattan</v>
      </c>
      <c r="J5648" s="17" t="str">
        <f>INDEX(Neighborhoods!$A:$C,MATCH(Places!$H5648,Neighborhoods!$A:$A,0),MATCH(Places!J$1,Neighborhoods!$1:$1,0))</f>
        <v>Harlem</v>
      </c>
      <c r="K5648" s="17" t="s">
        <v>11822</v>
      </c>
      <c r="L5648" s="17" t="str">
        <f t="shared" si="352"/>
        <v>No</v>
      </c>
      <c r="M5648" s="17">
        <v>2</v>
      </c>
      <c r="N5648" s="17" t="str" cm="1">
        <f t="array" ref="N5648">_xlfn.IFS(M5648&lt;=2,"Small",M5648&lt;=5,"Medium",M5648&gt;5,"Large")</f>
        <v>Small</v>
      </c>
      <c r="O5648" s="65">
        <v>145</v>
      </c>
      <c r="P5648" s="87">
        <f t="shared" si="353"/>
        <v>0.03</v>
      </c>
      <c r="Q5648" s="68">
        <v>4.67</v>
      </c>
      <c r="R5648" s="68" t="str" cm="1">
        <f t="array" ref="R5648">_xlfn.SWITCH(ROUND(Q5648,0),5,"Excellent",4,"Good",3,"Ok","Bad")</f>
        <v>Excellent</v>
      </c>
      <c r="S5648" s="17">
        <v>3</v>
      </c>
      <c r="T5648" s="17" t="str">
        <f t="shared" si="354"/>
        <v>No</v>
      </c>
      <c r="U5648" s="82">
        <v>43831</v>
      </c>
      <c r="V5648" s="82">
        <v>43877</v>
      </c>
      <c r="W5648" s="17">
        <v>44</v>
      </c>
      <c r="X5648" s="17" t="str">
        <f t="shared" si="355"/>
        <v>Active</v>
      </c>
      <c r="Y5648" s="17" t="s">
        <v>15616</v>
      </c>
      <c r="Z5648" s="17"/>
    </row>
    <row r="5649" spans="1:26" x14ac:dyDescent="0.25">
      <c r="A5649">
        <v>5648</v>
      </c>
      <c r="B5649" s="17" t="s">
        <v>13170</v>
      </c>
      <c r="C5649" s="17">
        <v>2833</v>
      </c>
      <c r="D5649" s="17" t="str">
        <f>INDEX(Hosts!$A:$O,MATCH(Places!$C5649,Hosts!$A:$A,0),MATCH(Places!D$1,Hosts!$1:$1,0))</f>
        <v>Within an hour</v>
      </c>
      <c r="E5649" s="87">
        <f>INDEX(Hosts!$A:$O,MATCH(Places!$C5649,Hosts!$A:$A,0),MATCH(Places!E$1,Hosts!$1:$1,0))</f>
        <v>1</v>
      </c>
      <c r="F5649" s="87">
        <f>INDEX(Hosts!$A:$O,MATCH(Places!$C5649,Hosts!$A:$A,0),MATCH(Places!F$1,Hosts!$1:$1,0))</f>
        <v>0.88</v>
      </c>
      <c r="G5649" s="17" t="str">
        <f>INDEX(Hosts!$A:$O,MATCH(Places!$C5649,Hosts!$A:$A,0),MATCH(Places!G$1,Hosts!$1:$1,0))</f>
        <v>No</v>
      </c>
      <c r="H5649" s="17">
        <v>7</v>
      </c>
      <c r="I5649" s="17" t="str">
        <f>INDEX(Neighborhoods!$A:$C,MATCH(Places!$H5649,Neighborhoods!$A:$A,0),MATCH(Places!I$1,Neighborhoods!$1:$1,0))</f>
        <v>Brooklyn</v>
      </c>
      <c r="J5649" s="17" t="str">
        <f>INDEX(Neighborhoods!$A:$C,MATCH(Places!$H5649,Neighborhoods!$A:$A,0),MATCH(Places!J$1,Neighborhoods!$1:$1,0))</f>
        <v>Bedford-Stuyvesant</v>
      </c>
      <c r="K5649" s="17" t="s">
        <v>11822</v>
      </c>
      <c r="L5649" s="17" t="str">
        <f t="shared" si="352"/>
        <v>No</v>
      </c>
      <c r="M5649" s="17">
        <v>4</v>
      </c>
      <c r="N5649" s="17" t="str" cm="1">
        <f t="array" ref="N5649">_xlfn.IFS(M5649&lt;=2,"Small",M5649&lt;=5,"Medium",M5649&gt;5,"Large")</f>
        <v>Medium</v>
      </c>
      <c r="O5649" s="65">
        <v>105</v>
      </c>
      <c r="P5649" s="87">
        <f t="shared" si="353"/>
        <v>0.03</v>
      </c>
      <c r="Q5649" s="68">
        <v>4.8099999999999996</v>
      </c>
      <c r="R5649" s="68" t="str" cm="1">
        <f t="array" ref="R5649">_xlfn.SWITCH(ROUND(Q5649,0),5,"Excellent",4,"Good",3,"Ok","Bad")</f>
        <v>Excellent</v>
      </c>
      <c r="S5649" s="17">
        <v>16</v>
      </c>
      <c r="T5649" s="17" t="str">
        <f t="shared" si="354"/>
        <v>No</v>
      </c>
      <c r="U5649" s="82">
        <v>43825</v>
      </c>
      <c r="V5649" s="82">
        <v>43996</v>
      </c>
      <c r="W5649" s="17">
        <v>173</v>
      </c>
      <c r="X5649" s="17" t="str">
        <f t="shared" si="355"/>
        <v>Active</v>
      </c>
      <c r="Y5649" s="17" t="s">
        <v>15615</v>
      </c>
      <c r="Z5649" s="17"/>
    </row>
    <row r="5650" spans="1:26" x14ac:dyDescent="0.25">
      <c r="A5650">
        <v>5649</v>
      </c>
      <c r="B5650" s="17" t="s">
        <v>15134</v>
      </c>
      <c r="C5650" s="17">
        <v>3601</v>
      </c>
      <c r="D5650" s="17" t="str">
        <f>INDEX(Hosts!$A:$O,MATCH(Places!$C5650,Hosts!$A:$A,0),MATCH(Places!D$1,Hosts!$1:$1,0))</f>
        <v>Within an hour</v>
      </c>
      <c r="E5650" s="87">
        <f>INDEX(Hosts!$A:$O,MATCH(Places!$C5650,Hosts!$A:$A,0),MATCH(Places!E$1,Hosts!$1:$1,0))</f>
        <v>0.8</v>
      </c>
      <c r="F5650" s="87">
        <f>INDEX(Hosts!$A:$O,MATCH(Places!$C5650,Hosts!$A:$A,0),MATCH(Places!F$1,Hosts!$1:$1,0))</f>
        <v>0.93</v>
      </c>
      <c r="G5650" s="17" t="str">
        <f>INDEX(Hosts!$A:$O,MATCH(Places!$C5650,Hosts!$A:$A,0),MATCH(Places!G$1,Hosts!$1:$1,0))</f>
        <v>No</v>
      </c>
      <c r="H5650" s="17">
        <v>29</v>
      </c>
      <c r="I5650" s="17" t="str">
        <f>INDEX(Neighborhoods!$A:$C,MATCH(Places!$H5650,Neighborhoods!$A:$A,0),MATCH(Places!I$1,Neighborhoods!$1:$1,0))</f>
        <v>Staten Island</v>
      </c>
      <c r="J5650" s="17" t="str">
        <f>INDEX(Neighborhoods!$A:$C,MATCH(Places!$H5650,Neighborhoods!$A:$A,0),MATCH(Places!J$1,Neighborhoods!$1:$1,0))</f>
        <v>Stapleton</v>
      </c>
      <c r="K5650" s="17" t="s">
        <v>11822</v>
      </c>
      <c r="L5650" s="17" t="str">
        <f t="shared" si="352"/>
        <v>No</v>
      </c>
      <c r="M5650" s="17">
        <v>10</v>
      </c>
      <c r="N5650" s="17" t="str" cm="1">
        <f t="array" ref="N5650">_xlfn.IFS(M5650&lt;=2,"Small",M5650&lt;=5,"Medium",M5650&gt;5,"Large")</f>
        <v>Large</v>
      </c>
      <c r="O5650" s="65">
        <v>100</v>
      </c>
      <c r="P5650" s="87">
        <f t="shared" si="353"/>
        <v>0.03</v>
      </c>
      <c r="Q5650" s="68">
        <v>4.5</v>
      </c>
      <c r="R5650" s="68" t="str" cm="1">
        <f t="array" ref="R5650">_xlfn.SWITCH(ROUND(Q5650,0),5,"Excellent",4,"Good",3,"Ok","Bad")</f>
        <v>Excellent</v>
      </c>
      <c r="S5650" s="17">
        <v>4</v>
      </c>
      <c r="T5650" s="17" t="str">
        <f t="shared" si="354"/>
        <v>No</v>
      </c>
      <c r="U5650" s="82">
        <v>43903</v>
      </c>
      <c r="V5650" s="82">
        <v>44030</v>
      </c>
      <c r="W5650" s="17">
        <v>209</v>
      </c>
      <c r="X5650" s="17" t="str">
        <f t="shared" si="355"/>
        <v>Active</v>
      </c>
      <c r="Y5650" s="17" t="s">
        <v>15616</v>
      </c>
      <c r="Z5650" s="17"/>
    </row>
    <row r="5651" spans="1:26" x14ac:dyDescent="0.25">
      <c r="A5651">
        <v>5650</v>
      </c>
      <c r="B5651" s="17" t="s">
        <v>13943</v>
      </c>
      <c r="C5651" s="17">
        <v>2654</v>
      </c>
      <c r="D5651" s="17" t="str">
        <f>INDEX(Hosts!$A:$O,MATCH(Places!$C5651,Hosts!$A:$A,0),MATCH(Places!D$1,Hosts!$1:$1,0))</f>
        <v>Within a day</v>
      </c>
      <c r="E5651" s="87">
        <f>INDEX(Hosts!$A:$O,MATCH(Places!$C5651,Hosts!$A:$A,0),MATCH(Places!E$1,Hosts!$1:$1,0))</f>
        <v>1</v>
      </c>
      <c r="F5651" s="87">
        <f>INDEX(Hosts!$A:$O,MATCH(Places!$C5651,Hosts!$A:$A,0),MATCH(Places!F$1,Hosts!$1:$1,0))</f>
        <v>1</v>
      </c>
      <c r="G5651" s="17" t="str">
        <f>INDEX(Hosts!$A:$O,MATCH(Places!$C5651,Hosts!$A:$A,0),MATCH(Places!G$1,Hosts!$1:$1,0))</f>
        <v>No</v>
      </c>
      <c r="H5651" s="17">
        <v>20</v>
      </c>
      <c r="I5651" s="17" t="str">
        <f>INDEX(Neighborhoods!$A:$C,MATCH(Places!$H5651,Neighborhoods!$A:$A,0),MATCH(Places!I$1,Neighborhoods!$1:$1,0))</f>
        <v>Manhattan</v>
      </c>
      <c r="J5651" s="17" t="str">
        <f>INDEX(Neighborhoods!$A:$C,MATCH(Places!$H5651,Neighborhoods!$A:$A,0),MATCH(Places!J$1,Neighborhoods!$1:$1,0))</f>
        <v>Upper West Side</v>
      </c>
      <c r="K5651" s="17" t="s">
        <v>11822</v>
      </c>
      <c r="L5651" s="17" t="str">
        <f t="shared" si="352"/>
        <v>No</v>
      </c>
      <c r="M5651" s="17">
        <v>5</v>
      </c>
      <c r="N5651" s="17" t="str" cm="1">
        <f t="array" ref="N5651">_xlfn.IFS(M5651&lt;=2,"Small",M5651&lt;=5,"Medium",M5651&gt;5,"Large")</f>
        <v>Medium</v>
      </c>
      <c r="O5651" s="65">
        <v>98</v>
      </c>
      <c r="P5651" s="87">
        <f t="shared" si="353"/>
        <v>0.03</v>
      </c>
      <c r="Q5651" s="68">
        <v>5</v>
      </c>
      <c r="R5651" s="68" t="str" cm="1">
        <f t="array" ref="R5651">_xlfn.SWITCH(ROUND(Q5651,0),5,"Excellent",4,"Good",3,"Ok","Bad")</f>
        <v>Excellent</v>
      </c>
      <c r="S5651" s="17">
        <v>4</v>
      </c>
      <c r="T5651" s="17" t="str">
        <f t="shared" si="354"/>
        <v>No</v>
      </c>
      <c r="U5651" s="82">
        <v>43831</v>
      </c>
      <c r="V5651" s="82">
        <v>43985</v>
      </c>
      <c r="W5651" s="17">
        <v>0</v>
      </c>
      <c r="X5651" s="17" t="str">
        <f t="shared" si="355"/>
        <v>Inactive</v>
      </c>
      <c r="Y5651" s="17" t="s">
        <v>15615</v>
      </c>
      <c r="Z5651" s="17"/>
    </row>
    <row r="5652" spans="1:26" x14ac:dyDescent="0.25">
      <c r="A5652">
        <v>5651</v>
      </c>
      <c r="B5652" s="17" t="s">
        <v>14049</v>
      </c>
      <c r="C5652" s="17">
        <v>1912</v>
      </c>
      <c r="D5652" s="17" t="str">
        <f>INDEX(Hosts!$A:$O,MATCH(Places!$C5652,Hosts!$A:$A,0),MATCH(Places!D$1,Hosts!$1:$1,0))</f>
        <v>Within an hour</v>
      </c>
      <c r="E5652" s="87">
        <f>INDEX(Hosts!$A:$O,MATCH(Places!$C5652,Hosts!$A:$A,0),MATCH(Places!E$1,Hosts!$1:$1,0))</f>
        <v>1</v>
      </c>
      <c r="F5652" s="87">
        <f>INDEX(Hosts!$A:$O,MATCH(Places!$C5652,Hosts!$A:$A,0),MATCH(Places!F$1,Hosts!$1:$1,0))</f>
        <v>1</v>
      </c>
      <c r="G5652" s="17" t="str">
        <f>INDEX(Hosts!$A:$O,MATCH(Places!$C5652,Hosts!$A:$A,0),MATCH(Places!G$1,Hosts!$1:$1,0))</f>
        <v>No</v>
      </c>
      <c r="H5652" s="17">
        <v>19</v>
      </c>
      <c r="I5652" s="17" t="str">
        <f>INDEX(Neighborhoods!$A:$C,MATCH(Places!$H5652,Neighborhoods!$A:$A,0),MATCH(Places!I$1,Neighborhoods!$1:$1,0))</f>
        <v>Manhattan</v>
      </c>
      <c r="J5652" s="17" t="str">
        <f>INDEX(Neighborhoods!$A:$C,MATCH(Places!$H5652,Neighborhoods!$A:$A,0),MATCH(Places!J$1,Neighborhoods!$1:$1,0))</f>
        <v>Upper East Side</v>
      </c>
      <c r="K5652" s="17" t="s">
        <v>1</v>
      </c>
      <c r="L5652" s="17" t="str">
        <f t="shared" si="352"/>
        <v>Yes</v>
      </c>
      <c r="M5652" s="17">
        <v>2</v>
      </c>
      <c r="N5652" s="17" t="str" cm="1">
        <f t="array" ref="N5652">_xlfn.IFS(M5652&lt;=2,"Small",M5652&lt;=5,"Medium",M5652&gt;5,"Large")</f>
        <v>Small</v>
      </c>
      <c r="O5652" s="65">
        <v>70</v>
      </c>
      <c r="P5652" s="87">
        <f t="shared" si="353"/>
        <v>0.03</v>
      </c>
      <c r="Q5652" s="68">
        <v>5</v>
      </c>
      <c r="R5652" s="68" t="str" cm="1">
        <f t="array" ref="R5652">_xlfn.SWITCH(ROUND(Q5652,0),5,"Excellent",4,"Good",3,"Ok","Bad")</f>
        <v>Excellent</v>
      </c>
      <c r="S5652" s="17">
        <v>4</v>
      </c>
      <c r="T5652" s="17" t="str">
        <f t="shared" si="354"/>
        <v>No</v>
      </c>
      <c r="U5652" s="82">
        <v>43828</v>
      </c>
      <c r="V5652" s="82">
        <v>43897</v>
      </c>
      <c r="W5652" s="17">
        <v>1</v>
      </c>
      <c r="X5652" s="17" t="str">
        <f t="shared" si="355"/>
        <v>Active</v>
      </c>
      <c r="Y5652" s="17" t="s">
        <v>15615</v>
      </c>
      <c r="Z5652" s="17"/>
    </row>
    <row r="5653" spans="1:26" x14ac:dyDescent="0.25">
      <c r="A5653">
        <v>5652</v>
      </c>
      <c r="B5653" s="17" t="s">
        <v>13588</v>
      </c>
      <c r="C5653" s="17">
        <v>4079</v>
      </c>
      <c r="D5653" s="17" t="str">
        <f>INDEX(Hosts!$A:$O,MATCH(Places!$C5653,Hosts!$A:$A,0),MATCH(Places!D$1,Hosts!$1:$1,0))</f>
        <v>Within an hour</v>
      </c>
      <c r="E5653" s="87">
        <f>INDEX(Hosts!$A:$O,MATCH(Places!$C5653,Hosts!$A:$A,0),MATCH(Places!E$1,Hosts!$1:$1,0))</f>
        <v>0.6</v>
      </c>
      <c r="F5653" s="87">
        <f>INDEX(Hosts!$A:$O,MATCH(Places!$C5653,Hosts!$A:$A,0),MATCH(Places!F$1,Hosts!$1:$1,0))</f>
        <v>0.97</v>
      </c>
      <c r="G5653" s="17" t="str">
        <f>INDEX(Hosts!$A:$O,MATCH(Places!$C5653,Hosts!$A:$A,0),MATCH(Places!G$1,Hosts!$1:$1,0))</f>
        <v>Yes</v>
      </c>
      <c r="H5653" s="17">
        <v>12</v>
      </c>
      <c r="I5653" s="17" t="str">
        <f>INDEX(Neighborhoods!$A:$C,MATCH(Places!$H5653,Neighborhoods!$A:$A,0),MATCH(Places!I$1,Neighborhoods!$1:$1,0))</f>
        <v>Brooklyn</v>
      </c>
      <c r="J5653" s="17" t="str">
        <f>INDEX(Neighborhoods!$A:$C,MATCH(Places!$H5653,Neighborhoods!$A:$A,0),MATCH(Places!J$1,Neighborhoods!$1:$1,0))</f>
        <v>Williamsburg</v>
      </c>
      <c r="K5653" s="17" t="s">
        <v>11822</v>
      </c>
      <c r="L5653" s="17" t="str">
        <f t="shared" si="352"/>
        <v>No</v>
      </c>
      <c r="M5653" s="17">
        <v>8</v>
      </c>
      <c r="N5653" s="17" t="str" cm="1">
        <f t="array" ref="N5653">_xlfn.IFS(M5653&lt;=2,"Small",M5653&lt;=5,"Medium",M5653&gt;5,"Large")</f>
        <v>Large</v>
      </c>
      <c r="O5653" s="65">
        <v>506</v>
      </c>
      <c r="P5653" s="87">
        <f t="shared" si="353"/>
        <v>0.05</v>
      </c>
      <c r="Q5653" s="68">
        <v>4.5</v>
      </c>
      <c r="R5653" s="68" t="str" cm="1">
        <f t="array" ref="R5653">_xlfn.SWITCH(ROUND(Q5653,0),5,"Excellent",4,"Good",3,"Ok","Bad")</f>
        <v>Excellent</v>
      </c>
      <c r="S5653" s="17">
        <v>10</v>
      </c>
      <c r="T5653" s="17" t="str">
        <f t="shared" si="354"/>
        <v>No</v>
      </c>
      <c r="U5653" s="82">
        <v>43818</v>
      </c>
      <c r="V5653" s="82">
        <v>44037</v>
      </c>
      <c r="W5653" s="17">
        <v>329</v>
      </c>
      <c r="X5653" s="17" t="str">
        <f t="shared" si="355"/>
        <v>Active</v>
      </c>
      <c r="Y5653" s="17" t="s">
        <v>15616</v>
      </c>
      <c r="Z5653" s="17"/>
    </row>
    <row r="5654" spans="1:26" x14ac:dyDescent="0.25">
      <c r="A5654">
        <v>5653</v>
      </c>
      <c r="B5654" s="17" t="s">
        <v>13682</v>
      </c>
      <c r="C5654" s="17">
        <v>2607</v>
      </c>
      <c r="D5654" s="17" t="str">
        <f>INDEX(Hosts!$A:$O,MATCH(Places!$C5654,Hosts!$A:$A,0),MATCH(Places!D$1,Hosts!$1:$1,0))</f>
        <v>Within a day</v>
      </c>
      <c r="E5654" s="87">
        <f>INDEX(Hosts!$A:$O,MATCH(Places!$C5654,Hosts!$A:$A,0),MATCH(Places!E$1,Hosts!$1:$1,0))</f>
        <v>0.92</v>
      </c>
      <c r="F5654" s="87">
        <f>INDEX(Hosts!$A:$O,MATCH(Places!$C5654,Hosts!$A:$A,0),MATCH(Places!F$1,Hosts!$1:$1,0))</f>
        <v>0.9</v>
      </c>
      <c r="G5654" s="17" t="str">
        <f>INDEX(Hosts!$A:$O,MATCH(Places!$C5654,Hosts!$A:$A,0),MATCH(Places!G$1,Hosts!$1:$1,0))</f>
        <v>No</v>
      </c>
      <c r="H5654" s="17">
        <v>15</v>
      </c>
      <c r="I5654" s="17" t="str">
        <f>INDEX(Neighborhoods!$A:$C,MATCH(Places!$H5654,Neighborhoods!$A:$A,0),MATCH(Places!I$1,Neighborhoods!$1:$1,0))</f>
        <v>Manhattan</v>
      </c>
      <c r="J5654" s="17" t="str">
        <f>INDEX(Neighborhoods!$A:$C,MATCH(Places!$H5654,Neighborhoods!$A:$A,0),MATCH(Places!J$1,Neighborhoods!$1:$1,0))</f>
        <v>East Village</v>
      </c>
      <c r="K5654" s="17" t="s">
        <v>11822</v>
      </c>
      <c r="L5654" s="17" t="str">
        <f t="shared" si="352"/>
        <v>No</v>
      </c>
      <c r="M5654" s="17">
        <v>2</v>
      </c>
      <c r="N5654" s="17" t="str" cm="1">
        <f t="array" ref="N5654">_xlfn.IFS(M5654&lt;=2,"Small",M5654&lt;=5,"Medium",M5654&gt;5,"Large")</f>
        <v>Small</v>
      </c>
      <c r="O5654" s="65">
        <v>144</v>
      </c>
      <c r="P5654" s="87">
        <f t="shared" si="353"/>
        <v>0.03</v>
      </c>
      <c r="Q5654" s="68">
        <v>5</v>
      </c>
      <c r="R5654" s="68" t="str" cm="1">
        <f t="array" ref="R5654">_xlfn.SWITCH(ROUND(Q5654,0),5,"Excellent",4,"Good",3,"Ok","Bad")</f>
        <v>Excellent</v>
      </c>
      <c r="S5654" s="17">
        <v>4</v>
      </c>
      <c r="T5654" s="17" t="str">
        <f t="shared" si="354"/>
        <v>No</v>
      </c>
      <c r="U5654" s="82">
        <v>43831</v>
      </c>
      <c r="V5654" s="82">
        <v>44038</v>
      </c>
      <c r="W5654" s="17">
        <v>0</v>
      </c>
      <c r="X5654" s="17" t="str">
        <f t="shared" si="355"/>
        <v>Inactive</v>
      </c>
      <c r="Y5654" s="17" t="s">
        <v>15615</v>
      </c>
      <c r="Z5654" s="17"/>
    </row>
    <row r="5655" spans="1:26" x14ac:dyDescent="0.25">
      <c r="A5655">
        <v>5654</v>
      </c>
      <c r="B5655" s="17" t="s">
        <v>15289</v>
      </c>
      <c r="C5655" s="17">
        <v>2720</v>
      </c>
      <c r="D5655" s="17" t="str">
        <f>INDEX(Hosts!$A:$O,MATCH(Places!$C5655,Hosts!$A:$A,0),MATCH(Places!D$1,Hosts!$1:$1,0))</f>
        <v>Within an hour</v>
      </c>
      <c r="E5655" s="87">
        <f>INDEX(Hosts!$A:$O,MATCH(Places!$C5655,Hosts!$A:$A,0),MATCH(Places!E$1,Hosts!$1:$1,0))</f>
        <v>1</v>
      </c>
      <c r="F5655" s="87">
        <f>INDEX(Hosts!$A:$O,MATCH(Places!$C5655,Hosts!$A:$A,0),MATCH(Places!F$1,Hosts!$1:$1,0))</f>
        <v>0.59</v>
      </c>
      <c r="G5655" s="17" t="str">
        <f>INDEX(Hosts!$A:$O,MATCH(Places!$C5655,Hosts!$A:$A,0),MATCH(Places!G$1,Hosts!$1:$1,0))</f>
        <v>No</v>
      </c>
      <c r="H5655" s="17">
        <v>20</v>
      </c>
      <c r="I5655" s="17" t="str">
        <f>INDEX(Neighborhoods!$A:$C,MATCH(Places!$H5655,Neighborhoods!$A:$A,0),MATCH(Places!I$1,Neighborhoods!$1:$1,0))</f>
        <v>Manhattan</v>
      </c>
      <c r="J5655" s="17" t="str">
        <f>INDEX(Neighborhoods!$A:$C,MATCH(Places!$H5655,Neighborhoods!$A:$A,0),MATCH(Places!J$1,Neighborhoods!$1:$1,0))</f>
        <v>Upper West Side</v>
      </c>
      <c r="K5655" s="17" t="s">
        <v>11822</v>
      </c>
      <c r="L5655" s="17" t="str">
        <f t="shared" si="352"/>
        <v>No</v>
      </c>
      <c r="M5655" s="17">
        <v>4</v>
      </c>
      <c r="N5655" s="17" t="str" cm="1">
        <f t="array" ref="N5655">_xlfn.IFS(M5655&lt;=2,"Small",M5655&lt;=5,"Medium",M5655&gt;5,"Large")</f>
        <v>Medium</v>
      </c>
      <c r="O5655" s="65">
        <v>101</v>
      </c>
      <c r="P5655" s="87">
        <f t="shared" si="353"/>
        <v>0.03</v>
      </c>
      <c r="Q5655" s="68">
        <v>4.67</v>
      </c>
      <c r="R5655" s="68" t="str" cm="1">
        <f t="array" ref="R5655">_xlfn.SWITCH(ROUND(Q5655,0),5,"Excellent",4,"Good",3,"Ok","Bad")</f>
        <v>Excellent</v>
      </c>
      <c r="S5655" s="17">
        <v>3</v>
      </c>
      <c r="T5655" s="17" t="str">
        <f t="shared" si="354"/>
        <v>No</v>
      </c>
      <c r="U5655" s="82">
        <v>43821</v>
      </c>
      <c r="V5655" s="82">
        <v>44002</v>
      </c>
      <c r="W5655" s="17">
        <v>0</v>
      </c>
      <c r="X5655" s="17" t="str">
        <f t="shared" si="355"/>
        <v>Inactive</v>
      </c>
      <c r="Y5655" s="17" t="s">
        <v>15616</v>
      </c>
      <c r="Z5655" s="17"/>
    </row>
    <row r="5656" spans="1:26" x14ac:dyDescent="0.25">
      <c r="A5656">
        <v>5655</v>
      </c>
      <c r="B5656" s="17" t="s">
        <v>15294</v>
      </c>
      <c r="C5656" s="17">
        <v>184</v>
      </c>
      <c r="D5656" s="17" t="str">
        <f>INDEX(Hosts!$A:$O,MATCH(Places!$C5656,Hosts!$A:$A,0),MATCH(Places!D$1,Hosts!$1:$1,0))</f>
        <v>Within an hour</v>
      </c>
      <c r="E5656" s="87">
        <f>INDEX(Hosts!$A:$O,MATCH(Places!$C5656,Hosts!$A:$A,0),MATCH(Places!E$1,Hosts!$1:$1,0))</f>
        <v>1</v>
      </c>
      <c r="F5656" s="87">
        <f>INDEX(Hosts!$A:$O,MATCH(Places!$C5656,Hosts!$A:$A,0),MATCH(Places!F$1,Hosts!$1:$1,0))</f>
        <v>0.93</v>
      </c>
      <c r="G5656" s="17" t="str">
        <f>INDEX(Hosts!$A:$O,MATCH(Places!$C5656,Hosts!$A:$A,0),MATCH(Places!G$1,Hosts!$1:$1,0))</f>
        <v>Yes</v>
      </c>
      <c r="H5656" s="17">
        <v>7</v>
      </c>
      <c r="I5656" s="17" t="str">
        <f>INDEX(Neighborhoods!$A:$C,MATCH(Places!$H5656,Neighborhoods!$A:$A,0),MATCH(Places!I$1,Neighborhoods!$1:$1,0))</f>
        <v>Brooklyn</v>
      </c>
      <c r="J5656" s="17" t="str">
        <f>INDEX(Neighborhoods!$A:$C,MATCH(Places!$H5656,Neighborhoods!$A:$A,0),MATCH(Places!J$1,Neighborhoods!$1:$1,0))</f>
        <v>Bedford-Stuyvesant</v>
      </c>
      <c r="K5656" s="17" t="s">
        <v>11822</v>
      </c>
      <c r="L5656" s="17" t="str">
        <f t="shared" si="352"/>
        <v>No</v>
      </c>
      <c r="M5656" s="17">
        <v>4</v>
      </c>
      <c r="N5656" s="17" t="str" cm="1">
        <f t="array" ref="N5656">_xlfn.IFS(M5656&lt;=2,"Small",M5656&lt;=5,"Medium",M5656&gt;5,"Large")</f>
        <v>Medium</v>
      </c>
      <c r="O5656" s="65">
        <v>110</v>
      </c>
      <c r="P5656" s="87">
        <f t="shared" si="353"/>
        <v>0.03</v>
      </c>
      <c r="Q5656" s="68">
        <v>5</v>
      </c>
      <c r="R5656" s="68" t="str" cm="1">
        <f t="array" ref="R5656">_xlfn.SWITCH(ROUND(Q5656,0),5,"Excellent",4,"Good",3,"Ok","Bad")</f>
        <v>Excellent</v>
      </c>
      <c r="S5656" s="17">
        <v>15</v>
      </c>
      <c r="T5656" s="17" t="str">
        <f t="shared" si="354"/>
        <v>No</v>
      </c>
      <c r="U5656" s="82">
        <v>43824</v>
      </c>
      <c r="V5656" s="82">
        <v>44035</v>
      </c>
      <c r="W5656" s="17">
        <v>48</v>
      </c>
      <c r="X5656" s="17" t="str">
        <f t="shared" si="355"/>
        <v>Active</v>
      </c>
      <c r="Y5656" s="17" t="s">
        <v>15615</v>
      </c>
      <c r="Z5656" s="17"/>
    </row>
    <row r="5657" spans="1:26" x14ac:dyDescent="0.25">
      <c r="A5657">
        <v>5656</v>
      </c>
      <c r="B5657" s="17" t="s">
        <v>14047</v>
      </c>
      <c r="C5657" s="17">
        <v>3326</v>
      </c>
      <c r="D5657" s="17" t="str">
        <f>INDEX(Hosts!$A:$O,MATCH(Places!$C5657,Hosts!$A:$A,0),MATCH(Places!D$1,Hosts!$1:$1,0))</f>
        <v>Within an hour</v>
      </c>
      <c r="E5657" s="87">
        <f>INDEX(Hosts!$A:$O,MATCH(Places!$C5657,Hosts!$A:$A,0),MATCH(Places!E$1,Hosts!$1:$1,0))</f>
        <v>1</v>
      </c>
      <c r="F5657" s="87">
        <f>INDEX(Hosts!$A:$O,MATCH(Places!$C5657,Hosts!$A:$A,0),MATCH(Places!F$1,Hosts!$1:$1,0))</f>
        <v>0.93</v>
      </c>
      <c r="G5657" s="17" t="str">
        <f>INDEX(Hosts!$A:$O,MATCH(Places!$C5657,Hosts!$A:$A,0),MATCH(Places!G$1,Hosts!$1:$1,0))</f>
        <v>Yes</v>
      </c>
      <c r="H5657" s="17">
        <v>7</v>
      </c>
      <c r="I5657" s="17" t="str">
        <f>INDEX(Neighborhoods!$A:$C,MATCH(Places!$H5657,Neighborhoods!$A:$A,0),MATCH(Places!I$1,Neighborhoods!$1:$1,0))</f>
        <v>Brooklyn</v>
      </c>
      <c r="J5657" s="17" t="str">
        <f>INDEX(Neighborhoods!$A:$C,MATCH(Places!$H5657,Neighborhoods!$A:$A,0),MATCH(Places!J$1,Neighborhoods!$1:$1,0))</f>
        <v>Bedford-Stuyvesant</v>
      </c>
      <c r="K5657" s="17" t="s">
        <v>11822</v>
      </c>
      <c r="L5657" s="17" t="str">
        <f t="shared" si="352"/>
        <v>No</v>
      </c>
      <c r="M5657" s="17">
        <v>6</v>
      </c>
      <c r="N5657" s="17" t="str" cm="1">
        <f t="array" ref="N5657">_xlfn.IFS(M5657&lt;=2,"Small",M5657&lt;=5,"Medium",M5657&gt;5,"Large")</f>
        <v>Large</v>
      </c>
      <c r="O5657" s="65">
        <v>207</v>
      </c>
      <c r="P5657" s="87">
        <f t="shared" si="353"/>
        <v>0.04</v>
      </c>
      <c r="Q5657" s="68">
        <v>5</v>
      </c>
      <c r="R5657" s="68" t="str" cm="1">
        <f t="array" ref="R5657">_xlfn.SWITCH(ROUND(Q5657,0),5,"Excellent",4,"Good",3,"Ok","Bad")</f>
        <v>Excellent</v>
      </c>
      <c r="S5657" s="17">
        <v>13</v>
      </c>
      <c r="T5657" s="17" t="str">
        <f t="shared" si="354"/>
        <v>No</v>
      </c>
      <c r="U5657" s="82">
        <v>43822</v>
      </c>
      <c r="V5657" s="82">
        <v>44017</v>
      </c>
      <c r="W5657" s="17">
        <v>178</v>
      </c>
      <c r="X5657" s="17" t="str">
        <f t="shared" si="355"/>
        <v>Active</v>
      </c>
      <c r="Y5657" s="17" t="s">
        <v>15615</v>
      </c>
      <c r="Z5657" s="17"/>
    </row>
    <row r="5658" spans="1:26" x14ac:dyDescent="0.25">
      <c r="A5658">
        <v>5657</v>
      </c>
      <c r="B5658" s="17" t="s">
        <v>14597</v>
      </c>
      <c r="C5658" s="17">
        <v>1531</v>
      </c>
      <c r="D5658" s="17" t="str">
        <f>INDEX(Hosts!$A:$O,MATCH(Places!$C5658,Hosts!$A:$A,0),MATCH(Places!D$1,Hosts!$1:$1,0))</f>
        <v>Within a few hours</v>
      </c>
      <c r="E5658" s="87">
        <f>INDEX(Hosts!$A:$O,MATCH(Places!$C5658,Hosts!$A:$A,0),MATCH(Places!E$1,Hosts!$1:$1,0))</f>
        <v>1</v>
      </c>
      <c r="F5658" s="87">
        <f>INDEX(Hosts!$A:$O,MATCH(Places!$C5658,Hosts!$A:$A,0),MATCH(Places!F$1,Hosts!$1:$1,0))</f>
        <v>0.67</v>
      </c>
      <c r="G5658" s="17" t="str">
        <f>INDEX(Hosts!$A:$O,MATCH(Places!$C5658,Hosts!$A:$A,0),MATCH(Places!G$1,Hosts!$1:$1,0))</f>
        <v>No</v>
      </c>
      <c r="H5658" s="17">
        <v>8</v>
      </c>
      <c r="I5658" s="17" t="str">
        <f>INDEX(Neighborhoods!$A:$C,MATCH(Places!$H5658,Neighborhoods!$A:$A,0),MATCH(Places!I$1,Neighborhoods!$1:$1,0))</f>
        <v>Brooklyn</v>
      </c>
      <c r="J5658" s="17" t="str">
        <f>INDEX(Neighborhoods!$A:$C,MATCH(Places!$H5658,Neighborhoods!$A:$A,0),MATCH(Places!J$1,Neighborhoods!$1:$1,0))</f>
        <v>Bushwick</v>
      </c>
      <c r="K5658" s="17" t="s">
        <v>11822</v>
      </c>
      <c r="L5658" s="17" t="str">
        <f t="shared" si="352"/>
        <v>No</v>
      </c>
      <c r="M5658" s="17">
        <v>4</v>
      </c>
      <c r="N5658" s="17" t="str" cm="1">
        <f t="array" ref="N5658">_xlfn.IFS(M5658&lt;=2,"Small",M5658&lt;=5,"Medium",M5658&gt;5,"Large")</f>
        <v>Medium</v>
      </c>
      <c r="O5658" s="65">
        <v>74</v>
      </c>
      <c r="P5658" s="87">
        <f t="shared" si="353"/>
        <v>0.03</v>
      </c>
      <c r="Q5658" s="68">
        <v>4.75</v>
      </c>
      <c r="R5658" s="68" t="str" cm="1">
        <f t="array" ref="R5658">_xlfn.SWITCH(ROUND(Q5658,0),5,"Excellent",4,"Good",3,"Ok","Bad")</f>
        <v>Excellent</v>
      </c>
      <c r="S5658" s="17">
        <v>4</v>
      </c>
      <c r="T5658" s="17" t="str">
        <f t="shared" si="354"/>
        <v>No</v>
      </c>
      <c r="U5658" s="82">
        <v>43831</v>
      </c>
      <c r="V5658" s="82">
        <v>44043</v>
      </c>
      <c r="W5658" s="17">
        <v>1</v>
      </c>
      <c r="X5658" s="17" t="str">
        <f t="shared" si="355"/>
        <v>Active</v>
      </c>
      <c r="Y5658" s="17" t="s">
        <v>15616</v>
      </c>
      <c r="Z5658" s="17"/>
    </row>
    <row r="5659" spans="1:26" x14ac:dyDescent="0.25">
      <c r="A5659">
        <v>5658</v>
      </c>
      <c r="B5659" s="17" t="s">
        <v>15144</v>
      </c>
      <c r="C5659" s="17">
        <v>3954</v>
      </c>
      <c r="D5659" s="17" t="str">
        <f>INDEX(Hosts!$A:$O,MATCH(Places!$C5659,Hosts!$A:$A,0),MATCH(Places!D$1,Hosts!$1:$1,0))</f>
        <v>A few days or more</v>
      </c>
      <c r="E5659" s="87">
        <f>INDEX(Hosts!$A:$O,MATCH(Places!$C5659,Hosts!$A:$A,0),MATCH(Places!E$1,Hosts!$1:$1,0))</f>
        <v>0.2</v>
      </c>
      <c r="F5659" s="87">
        <f>INDEX(Hosts!$A:$O,MATCH(Places!$C5659,Hosts!$A:$A,0),MATCH(Places!F$1,Hosts!$1:$1,0))</f>
        <v>0.62</v>
      </c>
      <c r="G5659" s="17" t="str">
        <f>INDEX(Hosts!$A:$O,MATCH(Places!$C5659,Hosts!$A:$A,0),MATCH(Places!G$1,Hosts!$1:$1,0))</f>
        <v>No</v>
      </c>
      <c r="H5659" s="17">
        <v>7</v>
      </c>
      <c r="I5659" s="17" t="str">
        <f>INDEX(Neighborhoods!$A:$C,MATCH(Places!$H5659,Neighborhoods!$A:$A,0),MATCH(Places!I$1,Neighborhoods!$1:$1,0))</f>
        <v>Brooklyn</v>
      </c>
      <c r="J5659" s="17" t="str">
        <f>INDEX(Neighborhoods!$A:$C,MATCH(Places!$H5659,Neighborhoods!$A:$A,0),MATCH(Places!J$1,Neighborhoods!$1:$1,0))</f>
        <v>Bedford-Stuyvesant</v>
      </c>
      <c r="K5659" s="17" t="s">
        <v>1</v>
      </c>
      <c r="L5659" s="17" t="str">
        <f t="shared" si="352"/>
        <v>Yes</v>
      </c>
      <c r="M5659" s="17">
        <v>2</v>
      </c>
      <c r="N5659" s="17" t="str" cm="1">
        <f t="array" ref="N5659">_xlfn.IFS(M5659&lt;=2,"Small",M5659&lt;=5,"Medium",M5659&gt;5,"Large")</f>
        <v>Small</v>
      </c>
      <c r="O5659" s="65">
        <v>40</v>
      </c>
      <c r="P5659" s="87">
        <f t="shared" si="353"/>
        <v>0.03</v>
      </c>
      <c r="Q5659" s="68">
        <v>4.83</v>
      </c>
      <c r="R5659" s="68" t="str" cm="1">
        <f t="array" ref="R5659">_xlfn.SWITCH(ROUND(Q5659,0),5,"Excellent",4,"Good",3,"Ok","Bad")</f>
        <v>Excellent</v>
      </c>
      <c r="S5659" s="17">
        <v>6</v>
      </c>
      <c r="T5659" s="17" t="str">
        <f t="shared" si="354"/>
        <v>No</v>
      </c>
      <c r="U5659" s="82">
        <v>43828</v>
      </c>
      <c r="V5659" s="82">
        <v>43905</v>
      </c>
      <c r="W5659" s="17">
        <v>152</v>
      </c>
      <c r="X5659" s="17" t="str">
        <f t="shared" si="355"/>
        <v>Active</v>
      </c>
      <c r="Y5659" s="17" t="s">
        <v>15615</v>
      </c>
      <c r="Z5659" s="17"/>
    </row>
    <row r="5660" spans="1:26" x14ac:dyDescent="0.25">
      <c r="A5660">
        <v>5659</v>
      </c>
      <c r="B5660" s="17" t="s">
        <v>13238</v>
      </c>
      <c r="C5660" s="17">
        <v>993</v>
      </c>
      <c r="D5660" s="17" t="str">
        <f>INDEX(Hosts!$A:$O,MATCH(Places!$C5660,Hosts!$A:$A,0),MATCH(Places!D$1,Hosts!$1:$1,0))</f>
        <v>Within an hour</v>
      </c>
      <c r="E5660" s="87">
        <f>INDEX(Hosts!$A:$O,MATCH(Places!$C5660,Hosts!$A:$A,0),MATCH(Places!E$1,Hosts!$1:$1,0))</f>
        <v>1</v>
      </c>
      <c r="F5660" s="87">
        <f>INDEX(Hosts!$A:$O,MATCH(Places!$C5660,Hosts!$A:$A,0),MATCH(Places!F$1,Hosts!$1:$1,0))</f>
        <v>0.85</v>
      </c>
      <c r="G5660" s="17" t="str">
        <f>INDEX(Hosts!$A:$O,MATCH(Places!$C5660,Hosts!$A:$A,0),MATCH(Places!G$1,Hosts!$1:$1,0))</f>
        <v>No</v>
      </c>
      <c r="H5660" s="17">
        <v>19</v>
      </c>
      <c r="I5660" s="17" t="str">
        <f>INDEX(Neighborhoods!$A:$C,MATCH(Places!$H5660,Neighborhoods!$A:$A,0),MATCH(Places!I$1,Neighborhoods!$1:$1,0))</f>
        <v>Manhattan</v>
      </c>
      <c r="J5660" s="17" t="str">
        <f>INDEX(Neighborhoods!$A:$C,MATCH(Places!$H5660,Neighborhoods!$A:$A,0),MATCH(Places!J$1,Neighborhoods!$1:$1,0))</f>
        <v>Upper East Side</v>
      </c>
      <c r="K5660" s="17" t="s">
        <v>11822</v>
      </c>
      <c r="L5660" s="17" t="str">
        <f t="shared" si="352"/>
        <v>No</v>
      </c>
      <c r="M5660" s="17">
        <v>2</v>
      </c>
      <c r="N5660" s="17" t="str" cm="1">
        <f t="array" ref="N5660">_xlfn.IFS(M5660&lt;=2,"Small",M5660&lt;=5,"Medium",M5660&gt;5,"Large")</f>
        <v>Small</v>
      </c>
      <c r="O5660" s="65">
        <v>200</v>
      </c>
      <c r="P5660" s="87">
        <f t="shared" si="353"/>
        <v>0.04</v>
      </c>
      <c r="Q5660" s="68">
        <v>4.8</v>
      </c>
      <c r="R5660" s="68" t="str" cm="1">
        <f t="array" ref="R5660">_xlfn.SWITCH(ROUND(Q5660,0),5,"Excellent",4,"Good",3,"Ok","Bad")</f>
        <v>Excellent</v>
      </c>
      <c r="S5660" s="17">
        <v>5</v>
      </c>
      <c r="T5660" s="17" t="str">
        <f t="shared" si="354"/>
        <v>No</v>
      </c>
      <c r="U5660" s="82">
        <v>43817</v>
      </c>
      <c r="V5660" s="82">
        <v>43898</v>
      </c>
      <c r="W5660" s="17">
        <v>90</v>
      </c>
      <c r="X5660" s="17" t="str">
        <f t="shared" si="355"/>
        <v>Active</v>
      </c>
      <c r="Y5660" s="17" t="s">
        <v>15616</v>
      </c>
      <c r="Z5660" s="17"/>
    </row>
    <row r="5661" spans="1:26" x14ac:dyDescent="0.25">
      <c r="A5661">
        <v>5660</v>
      </c>
      <c r="B5661" s="17" t="s">
        <v>13217</v>
      </c>
      <c r="C5661" s="17">
        <v>3686</v>
      </c>
      <c r="D5661" s="17" t="str">
        <f>INDEX(Hosts!$A:$O,MATCH(Places!$C5661,Hosts!$A:$A,0),MATCH(Places!D$1,Hosts!$1:$1,0))</f>
        <v>Within an hour</v>
      </c>
      <c r="E5661" s="87">
        <f>INDEX(Hosts!$A:$O,MATCH(Places!$C5661,Hosts!$A:$A,0),MATCH(Places!E$1,Hosts!$1:$1,0))</f>
        <v>1</v>
      </c>
      <c r="F5661" s="87">
        <f>INDEX(Hosts!$A:$O,MATCH(Places!$C5661,Hosts!$A:$A,0),MATCH(Places!F$1,Hosts!$1:$1,0))</f>
        <v>0.97</v>
      </c>
      <c r="G5661" s="17" t="str">
        <f>INDEX(Hosts!$A:$O,MATCH(Places!$C5661,Hosts!$A:$A,0),MATCH(Places!G$1,Hosts!$1:$1,0))</f>
        <v>Yes</v>
      </c>
      <c r="H5661" s="17">
        <v>23</v>
      </c>
      <c r="I5661" s="17" t="str">
        <f>INDEX(Neighborhoods!$A:$C,MATCH(Places!$H5661,Neighborhoods!$A:$A,0),MATCH(Places!I$1,Neighborhoods!$1:$1,0))</f>
        <v>Queens</v>
      </c>
      <c r="J5661" s="17" t="str">
        <f>INDEX(Neighborhoods!$A:$C,MATCH(Places!$H5661,Neighborhoods!$A:$A,0),MATCH(Places!J$1,Neighborhoods!$1:$1,0))</f>
        <v>Jamaica</v>
      </c>
      <c r="K5661" s="17" t="s">
        <v>11822</v>
      </c>
      <c r="L5661" s="17" t="str">
        <f t="shared" si="352"/>
        <v>No</v>
      </c>
      <c r="M5661" s="17">
        <v>2</v>
      </c>
      <c r="N5661" s="17" t="str" cm="1">
        <f t="array" ref="N5661">_xlfn.IFS(M5661&lt;=2,"Small",M5661&lt;=5,"Medium",M5661&gt;5,"Large")</f>
        <v>Small</v>
      </c>
      <c r="O5661" s="65">
        <v>115</v>
      </c>
      <c r="P5661" s="87">
        <f t="shared" si="353"/>
        <v>0.03</v>
      </c>
      <c r="Q5661" s="68">
        <v>4.88</v>
      </c>
      <c r="R5661" s="68" t="str" cm="1">
        <f t="array" ref="R5661">_xlfn.SWITCH(ROUND(Q5661,0),5,"Excellent",4,"Good",3,"Ok","Bad")</f>
        <v>Excellent</v>
      </c>
      <c r="S5661" s="17">
        <v>16</v>
      </c>
      <c r="T5661" s="17" t="str">
        <f t="shared" si="354"/>
        <v>No</v>
      </c>
      <c r="U5661" s="82">
        <v>43835</v>
      </c>
      <c r="V5661" s="82">
        <v>44052</v>
      </c>
      <c r="W5661" s="17">
        <v>84</v>
      </c>
      <c r="X5661" s="17" t="str">
        <f t="shared" si="355"/>
        <v>Active</v>
      </c>
      <c r="Y5661" s="17" t="s">
        <v>15615</v>
      </c>
      <c r="Z5661" s="17"/>
    </row>
    <row r="5662" spans="1:26" x14ac:dyDescent="0.25">
      <c r="A5662">
        <v>5661</v>
      </c>
      <c r="B5662" s="17" t="s">
        <v>13124</v>
      </c>
      <c r="C5662" s="17">
        <v>4072</v>
      </c>
      <c r="D5662" s="17" t="str">
        <f>INDEX(Hosts!$A:$O,MATCH(Places!$C5662,Hosts!$A:$A,0),MATCH(Places!D$1,Hosts!$1:$1,0))</f>
        <v>Within an hour</v>
      </c>
      <c r="E5662" s="87">
        <f>INDEX(Hosts!$A:$O,MATCH(Places!$C5662,Hosts!$A:$A,0),MATCH(Places!E$1,Hosts!$1:$1,0))</f>
        <v>0.9</v>
      </c>
      <c r="F5662" s="87">
        <f>INDEX(Hosts!$A:$O,MATCH(Places!$C5662,Hosts!$A:$A,0),MATCH(Places!F$1,Hosts!$1:$1,0))</f>
        <v>1</v>
      </c>
      <c r="G5662" s="17" t="str">
        <f>INDEX(Hosts!$A:$O,MATCH(Places!$C5662,Hosts!$A:$A,0),MATCH(Places!G$1,Hosts!$1:$1,0))</f>
        <v>No</v>
      </c>
      <c r="H5662" s="17">
        <v>17</v>
      </c>
      <c r="I5662" s="17" t="str">
        <f>INDEX(Neighborhoods!$A:$C,MATCH(Places!$H5662,Neighborhoods!$A:$A,0),MATCH(Places!I$1,Neighborhoods!$1:$1,0))</f>
        <v>Manhattan</v>
      </c>
      <c r="J5662" s="17" t="str">
        <f>INDEX(Neighborhoods!$A:$C,MATCH(Places!$H5662,Neighborhoods!$A:$A,0),MATCH(Places!J$1,Neighborhoods!$1:$1,0))</f>
        <v>Hell's Kitchen</v>
      </c>
      <c r="K5662" s="17" t="s">
        <v>11822</v>
      </c>
      <c r="L5662" s="17" t="str">
        <f t="shared" si="352"/>
        <v>No</v>
      </c>
      <c r="M5662" s="17">
        <v>4</v>
      </c>
      <c r="N5662" s="17" t="str" cm="1">
        <f t="array" ref="N5662">_xlfn.IFS(M5662&lt;=2,"Small",M5662&lt;=5,"Medium",M5662&gt;5,"Large")</f>
        <v>Medium</v>
      </c>
      <c r="O5662" s="65">
        <v>113</v>
      </c>
      <c r="P5662" s="87">
        <f t="shared" si="353"/>
        <v>0.03</v>
      </c>
      <c r="Q5662" s="68">
        <v>4.5</v>
      </c>
      <c r="R5662" s="68" t="str" cm="1">
        <f t="array" ref="R5662">_xlfn.SWITCH(ROUND(Q5662,0),5,"Excellent",4,"Good",3,"Ok","Bad")</f>
        <v>Excellent</v>
      </c>
      <c r="S5662" s="17">
        <v>16</v>
      </c>
      <c r="T5662" s="17" t="str">
        <f t="shared" si="354"/>
        <v>No</v>
      </c>
      <c r="U5662" s="82">
        <v>43819</v>
      </c>
      <c r="V5662" s="82">
        <v>44051</v>
      </c>
      <c r="W5662" s="17">
        <v>260</v>
      </c>
      <c r="X5662" s="17" t="str">
        <f t="shared" si="355"/>
        <v>Active</v>
      </c>
      <c r="Y5662" s="17" t="s">
        <v>15616</v>
      </c>
      <c r="Z5662" s="17"/>
    </row>
    <row r="5663" spans="1:26" x14ac:dyDescent="0.25">
      <c r="A5663">
        <v>5662</v>
      </c>
      <c r="B5663" s="17" t="s">
        <v>15244</v>
      </c>
      <c r="C5663" s="17">
        <v>4083</v>
      </c>
      <c r="D5663" s="17" t="str">
        <f>INDEX(Hosts!$A:$O,MATCH(Places!$C5663,Hosts!$A:$A,0),MATCH(Places!D$1,Hosts!$1:$1,0))</f>
        <v>Within an hour</v>
      </c>
      <c r="E5663" s="87">
        <f>INDEX(Hosts!$A:$O,MATCH(Places!$C5663,Hosts!$A:$A,0),MATCH(Places!E$1,Hosts!$1:$1,0))</f>
        <v>1</v>
      </c>
      <c r="F5663" s="87">
        <f>INDEX(Hosts!$A:$O,MATCH(Places!$C5663,Hosts!$A:$A,0),MATCH(Places!F$1,Hosts!$1:$1,0))</f>
        <v>1</v>
      </c>
      <c r="G5663" s="17" t="str">
        <f>INDEX(Hosts!$A:$O,MATCH(Places!$C5663,Hosts!$A:$A,0),MATCH(Places!G$1,Hosts!$1:$1,0))</f>
        <v>Yes</v>
      </c>
      <c r="H5663" s="17">
        <v>15</v>
      </c>
      <c r="I5663" s="17" t="str">
        <f>INDEX(Neighborhoods!$A:$C,MATCH(Places!$H5663,Neighborhoods!$A:$A,0),MATCH(Places!I$1,Neighborhoods!$1:$1,0))</f>
        <v>Manhattan</v>
      </c>
      <c r="J5663" s="17" t="str">
        <f>INDEX(Neighborhoods!$A:$C,MATCH(Places!$H5663,Neighborhoods!$A:$A,0),MATCH(Places!J$1,Neighborhoods!$1:$1,0))</f>
        <v>East Village</v>
      </c>
      <c r="K5663" s="17" t="s">
        <v>11822</v>
      </c>
      <c r="L5663" s="17" t="str">
        <f t="shared" si="352"/>
        <v>No</v>
      </c>
      <c r="M5663" s="17">
        <v>8</v>
      </c>
      <c r="N5663" s="17" t="str" cm="1">
        <f t="array" ref="N5663">_xlfn.IFS(M5663&lt;=2,"Small",M5663&lt;=5,"Medium",M5663&gt;5,"Large")</f>
        <v>Large</v>
      </c>
      <c r="O5663" s="65">
        <v>242</v>
      </c>
      <c r="P5663" s="87">
        <f t="shared" si="353"/>
        <v>0.04</v>
      </c>
      <c r="Q5663" s="68">
        <v>5</v>
      </c>
      <c r="R5663" s="68" t="str" cm="1">
        <f t="array" ref="R5663">_xlfn.SWITCH(ROUND(Q5663,0),5,"Excellent",4,"Good",3,"Ok","Bad")</f>
        <v>Excellent</v>
      </c>
      <c r="S5663" s="17">
        <v>19</v>
      </c>
      <c r="T5663" s="17" t="str">
        <f t="shared" si="354"/>
        <v>No</v>
      </c>
      <c r="U5663" s="82">
        <v>43828</v>
      </c>
      <c r="V5663" s="82">
        <v>44052</v>
      </c>
      <c r="W5663" s="17">
        <v>61</v>
      </c>
      <c r="X5663" s="17" t="str">
        <f t="shared" si="355"/>
        <v>Active</v>
      </c>
      <c r="Y5663" s="17" t="s">
        <v>15616</v>
      </c>
      <c r="Z5663" s="17"/>
    </row>
    <row r="5664" spans="1:26" x14ac:dyDescent="0.25">
      <c r="A5664">
        <v>5663</v>
      </c>
      <c r="B5664" s="17" t="s">
        <v>14028</v>
      </c>
      <c r="C5664" s="17">
        <v>4036</v>
      </c>
      <c r="D5664" s="17" t="str">
        <f>INDEX(Hosts!$A:$O,MATCH(Places!$C5664,Hosts!$A:$A,0),MATCH(Places!D$1,Hosts!$1:$1,0))</f>
        <v>Within a few hours</v>
      </c>
      <c r="E5664" s="87">
        <f>INDEX(Hosts!$A:$O,MATCH(Places!$C5664,Hosts!$A:$A,0),MATCH(Places!E$1,Hosts!$1:$1,0))</f>
        <v>1</v>
      </c>
      <c r="F5664" s="87">
        <f>INDEX(Hosts!$A:$O,MATCH(Places!$C5664,Hosts!$A:$A,0),MATCH(Places!F$1,Hosts!$1:$1,0))</f>
        <v>0.92</v>
      </c>
      <c r="G5664" s="17" t="str">
        <f>INDEX(Hosts!$A:$O,MATCH(Places!$C5664,Hosts!$A:$A,0),MATCH(Places!G$1,Hosts!$1:$1,0))</f>
        <v>No</v>
      </c>
      <c r="H5664" s="17">
        <v>14</v>
      </c>
      <c r="I5664" s="17" t="str">
        <f>INDEX(Neighborhoods!$A:$C,MATCH(Places!$H5664,Neighborhoods!$A:$A,0),MATCH(Places!I$1,Neighborhoods!$1:$1,0))</f>
        <v>Manhattan</v>
      </c>
      <c r="J5664" s="17" t="str">
        <f>INDEX(Neighborhoods!$A:$C,MATCH(Places!$H5664,Neighborhoods!$A:$A,0),MATCH(Places!J$1,Neighborhoods!$1:$1,0))</f>
        <v>East Harlem</v>
      </c>
      <c r="K5664" s="17" t="s">
        <v>11822</v>
      </c>
      <c r="L5664" s="17" t="str">
        <f t="shared" si="352"/>
        <v>No</v>
      </c>
      <c r="M5664" s="17">
        <v>6</v>
      </c>
      <c r="N5664" s="17" t="str" cm="1">
        <f t="array" ref="N5664">_xlfn.IFS(M5664&lt;=2,"Small",M5664&lt;=5,"Medium",M5664&gt;5,"Large")</f>
        <v>Large</v>
      </c>
      <c r="O5664" s="65">
        <v>185</v>
      </c>
      <c r="P5664" s="87">
        <f t="shared" si="353"/>
        <v>0.03</v>
      </c>
      <c r="Q5664" s="68">
        <v>4.55</v>
      </c>
      <c r="R5664" s="68" t="str" cm="1">
        <f t="array" ref="R5664">_xlfn.SWITCH(ROUND(Q5664,0),5,"Excellent",4,"Good",3,"Ok","Bad")</f>
        <v>Excellent</v>
      </c>
      <c r="S5664" s="17">
        <v>11</v>
      </c>
      <c r="T5664" s="17" t="str">
        <f t="shared" si="354"/>
        <v>No</v>
      </c>
      <c r="U5664" s="82">
        <v>43837</v>
      </c>
      <c r="V5664" s="82">
        <v>43998</v>
      </c>
      <c r="W5664" s="17">
        <v>348</v>
      </c>
      <c r="X5664" s="17" t="str">
        <f t="shared" si="355"/>
        <v>Active</v>
      </c>
      <c r="Y5664" s="17" t="s">
        <v>15616</v>
      </c>
      <c r="Z5664" s="17"/>
    </row>
    <row r="5665" spans="1:26" x14ac:dyDescent="0.25">
      <c r="A5665">
        <v>5664</v>
      </c>
      <c r="B5665" s="17" t="s">
        <v>14943</v>
      </c>
      <c r="C5665" s="17">
        <v>4037</v>
      </c>
      <c r="D5665" s="17" t="str">
        <f>INDEX(Hosts!$A:$O,MATCH(Places!$C5665,Hosts!$A:$A,0),MATCH(Places!D$1,Hosts!$1:$1,0))</f>
        <v>Within a few hours</v>
      </c>
      <c r="E5665" s="87">
        <f>INDEX(Hosts!$A:$O,MATCH(Places!$C5665,Hosts!$A:$A,0),MATCH(Places!E$1,Hosts!$1:$1,0))</f>
        <v>0.96</v>
      </c>
      <c r="F5665" s="87">
        <f>INDEX(Hosts!$A:$O,MATCH(Places!$C5665,Hosts!$A:$A,0),MATCH(Places!F$1,Hosts!$1:$1,0))</f>
        <v>1</v>
      </c>
      <c r="G5665" s="17" t="str">
        <f>INDEX(Hosts!$A:$O,MATCH(Places!$C5665,Hosts!$A:$A,0),MATCH(Places!G$1,Hosts!$1:$1,0))</f>
        <v>No</v>
      </c>
      <c r="H5665" s="17">
        <v>14</v>
      </c>
      <c r="I5665" s="17" t="str">
        <f>INDEX(Neighborhoods!$A:$C,MATCH(Places!$H5665,Neighborhoods!$A:$A,0),MATCH(Places!I$1,Neighborhoods!$1:$1,0))</f>
        <v>Manhattan</v>
      </c>
      <c r="J5665" s="17" t="str">
        <f>INDEX(Neighborhoods!$A:$C,MATCH(Places!$H5665,Neighborhoods!$A:$A,0),MATCH(Places!J$1,Neighborhoods!$1:$1,0))</f>
        <v>East Harlem</v>
      </c>
      <c r="K5665" s="17" t="s">
        <v>11822</v>
      </c>
      <c r="L5665" s="17" t="str">
        <f t="shared" si="352"/>
        <v>No</v>
      </c>
      <c r="M5665" s="17">
        <v>6</v>
      </c>
      <c r="N5665" s="17" t="str" cm="1">
        <f t="array" ref="N5665">_xlfn.IFS(M5665&lt;=2,"Small",M5665&lt;=5,"Medium",M5665&gt;5,"Large")</f>
        <v>Large</v>
      </c>
      <c r="O5665" s="65">
        <v>133</v>
      </c>
      <c r="P5665" s="87">
        <f t="shared" si="353"/>
        <v>0.03</v>
      </c>
      <c r="Q5665" s="68">
        <v>3.73</v>
      </c>
      <c r="R5665" s="68" t="str" cm="1">
        <f t="array" ref="R5665">_xlfn.SWITCH(ROUND(Q5665,0),5,"Excellent",4,"Good",3,"Ok","Bad")</f>
        <v>Good</v>
      </c>
      <c r="S5665" s="17">
        <v>15</v>
      </c>
      <c r="T5665" s="17" t="str">
        <f t="shared" si="354"/>
        <v>No</v>
      </c>
      <c r="U5665" s="82">
        <v>43839</v>
      </c>
      <c r="V5665" s="82">
        <v>44018</v>
      </c>
      <c r="W5665" s="17">
        <v>357</v>
      </c>
      <c r="X5665" s="17" t="str">
        <f t="shared" si="355"/>
        <v>Active</v>
      </c>
      <c r="Y5665" s="17" t="s">
        <v>15616</v>
      </c>
      <c r="Z5665" s="17"/>
    </row>
    <row r="5666" spans="1:26" x14ac:dyDescent="0.25">
      <c r="A5666">
        <v>5665</v>
      </c>
      <c r="B5666" s="17" t="s">
        <v>13473</v>
      </c>
      <c r="C5666" s="17">
        <v>438</v>
      </c>
      <c r="D5666" s="17" t="str">
        <f>INDEX(Hosts!$A:$O,MATCH(Places!$C5666,Hosts!$A:$A,0),MATCH(Places!D$1,Hosts!$1:$1,0))</f>
        <v>Within a day</v>
      </c>
      <c r="E5666" s="87">
        <f>INDEX(Hosts!$A:$O,MATCH(Places!$C5666,Hosts!$A:$A,0),MATCH(Places!E$1,Hosts!$1:$1,0))</f>
        <v>0.5</v>
      </c>
      <c r="F5666" s="87">
        <f>INDEX(Hosts!$A:$O,MATCH(Places!$C5666,Hosts!$A:$A,0),MATCH(Places!F$1,Hosts!$1:$1,0))</f>
        <v>0.84</v>
      </c>
      <c r="G5666" s="17" t="str">
        <f>INDEX(Hosts!$A:$O,MATCH(Places!$C5666,Hosts!$A:$A,0),MATCH(Places!G$1,Hosts!$1:$1,0))</f>
        <v>No</v>
      </c>
      <c r="H5666" s="17">
        <v>20</v>
      </c>
      <c r="I5666" s="17" t="str">
        <f>INDEX(Neighborhoods!$A:$C,MATCH(Places!$H5666,Neighborhoods!$A:$A,0),MATCH(Places!I$1,Neighborhoods!$1:$1,0))</f>
        <v>Manhattan</v>
      </c>
      <c r="J5666" s="17" t="str">
        <f>INDEX(Neighborhoods!$A:$C,MATCH(Places!$H5666,Neighborhoods!$A:$A,0),MATCH(Places!J$1,Neighborhoods!$1:$1,0))</f>
        <v>Upper West Side</v>
      </c>
      <c r="K5666" s="17" t="s">
        <v>11822</v>
      </c>
      <c r="L5666" s="17" t="str">
        <f t="shared" si="352"/>
        <v>No</v>
      </c>
      <c r="M5666" s="17">
        <v>2</v>
      </c>
      <c r="N5666" s="17" t="str" cm="1">
        <f t="array" ref="N5666">_xlfn.IFS(M5666&lt;=2,"Small",M5666&lt;=5,"Medium",M5666&gt;5,"Large")</f>
        <v>Small</v>
      </c>
      <c r="O5666" s="65">
        <v>146</v>
      </c>
      <c r="P5666" s="87">
        <f t="shared" si="353"/>
        <v>0.03</v>
      </c>
      <c r="Q5666" s="68">
        <v>5</v>
      </c>
      <c r="R5666" s="68" t="str" cm="1">
        <f t="array" ref="R5666">_xlfn.SWITCH(ROUND(Q5666,0),5,"Excellent",4,"Good",3,"Ok","Bad")</f>
        <v>Excellent</v>
      </c>
      <c r="S5666" s="17">
        <v>5</v>
      </c>
      <c r="T5666" s="17" t="str">
        <f t="shared" si="354"/>
        <v>No</v>
      </c>
      <c r="U5666" s="82">
        <v>43878</v>
      </c>
      <c r="V5666" s="82">
        <v>43906</v>
      </c>
      <c r="W5666" s="17">
        <v>289</v>
      </c>
      <c r="X5666" s="17" t="str">
        <f t="shared" si="355"/>
        <v>Active</v>
      </c>
      <c r="Y5666" s="17" t="s">
        <v>15615</v>
      </c>
      <c r="Z5666" s="17"/>
    </row>
    <row r="5667" spans="1:26" x14ac:dyDescent="0.25">
      <c r="A5667">
        <v>5666</v>
      </c>
      <c r="B5667" s="17" t="s">
        <v>15455</v>
      </c>
      <c r="C5667" s="17">
        <v>4081</v>
      </c>
      <c r="D5667" s="17" t="str">
        <f>INDEX(Hosts!$A:$O,MATCH(Places!$C5667,Hosts!$A:$A,0),MATCH(Places!D$1,Hosts!$1:$1,0))</f>
        <v>Within an hour</v>
      </c>
      <c r="E5667" s="87">
        <f>INDEX(Hosts!$A:$O,MATCH(Places!$C5667,Hosts!$A:$A,0),MATCH(Places!E$1,Hosts!$1:$1,0))</f>
        <v>1</v>
      </c>
      <c r="F5667" s="87">
        <f>INDEX(Hosts!$A:$O,MATCH(Places!$C5667,Hosts!$A:$A,0),MATCH(Places!F$1,Hosts!$1:$1,0))</f>
        <v>1</v>
      </c>
      <c r="G5667" s="17" t="str">
        <f>INDEX(Hosts!$A:$O,MATCH(Places!$C5667,Hosts!$A:$A,0),MATCH(Places!G$1,Hosts!$1:$1,0))</f>
        <v>No</v>
      </c>
      <c r="H5667" s="17">
        <v>14</v>
      </c>
      <c r="I5667" s="17" t="str">
        <f>INDEX(Neighborhoods!$A:$C,MATCH(Places!$H5667,Neighborhoods!$A:$A,0),MATCH(Places!I$1,Neighborhoods!$1:$1,0))</f>
        <v>Manhattan</v>
      </c>
      <c r="J5667" s="17" t="str">
        <f>INDEX(Neighborhoods!$A:$C,MATCH(Places!$H5667,Neighborhoods!$A:$A,0),MATCH(Places!J$1,Neighborhoods!$1:$1,0))</f>
        <v>East Harlem</v>
      </c>
      <c r="K5667" s="17" t="s">
        <v>1</v>
      </c>
      <c r="L5667" s="17" t="str">
        <f t="shared" si="352"/>
        <v>Yes</v>
      </c>
      <c r="M5667" s="17">
        <v>2</v>
      </c>
      <c r="N5667" s="17" t="str" cm="1">
        <f t="array" ref="N5667">_xlfn.IFS(M5667&lt;=2,"Small",M5667&lt;=5,"Medium",M5667&gt;5,"Large")</f>
        <v>Small</v>
      </c>
      <c r="O5667" s="65">
        <v>43</v>
      </c>
      <c r="P5667" s="87">
        <f t="shared" si="353"/>
        <v>0.03</v>
      </c>
      <c r="Q5667" s="68">
        <v>4.8</v>
      </c>
      <c r="R5667" s="68" t="str" cm="1">
        <f t="array" ref="R5667">_xlfn.SWITCH(ROUND(Q5667,0),5,"Excellent",4,"Good",3,"Ok","Bad")</f>
        <v>Excellent</v>
      </c>
      <c r="S5667" s="17">
        <v>20</v>
      </c>
      <c r="T5667" s="17" t="str">
        <f t="shared" si="354"/>
        <v>No</v>
      </c>
      <c r="U5667" s="82">
        <v>43825</v>
      </c>
      <c r="V5667" s="82">
        <v>43896</v>
      </c>
      <c r="W5667" s="17">
        <v>30</v>
      </c>
      <c r="X5667" s="17" t="str">
        <f t="shared" si="355"/>
        <v>Active</v>
      </c>
      <c r="Y5667" s="17" t="s">
        <v>15615</v>
      </c>
      <c r="Z5667" s="17"/>
    </row>
    <row r="5668" spans="1:26" x14ac:dyDescent="0.25">
      <c r="A5668">
        <v>5667</v>
      </c>
      <c r="B5668" s="17" t="s">
        <v>14944</v>
      </c>
      <c r="C5668" s="17">
        <v>1762</v>
      </c>
      <c r="D5668" s="17" t="str">
        <f>INDEX(Hosts!$A:$O,MATCH(Places!$C5668,Hosts!$A:$A,0),MATCH(Places!D$1,Hosts!$1:$1,0))</f>
        <v>Within an hour</v>
      </c>
      <c r="E5668" s="87">
        <f>INDEX(Hosts!$A:$O,MATCH(Places!$C5668,Hosts!$A:$A,0),MATCH(Places!E$1,Hosts!$1:$1,0))</f>
        <v>1</v>
      </c>
      <c r="F5668" s="87">
        <f>INDEX(Hosts!$A:$O,MATCH(Places!$C5668,Hosts!$A:$A,0),MATCH(Places!F$1,Hosts!$1:$1,0))</f>
        <v>1</v>
      </c>
      <c r="G5668" s="17" t="str">
        <f>INDEX(Hosts!$A:$O,MATCH(Places!$C5668,Hosts!$A:$A,0),MATCH(Places!G$1,Hosts!$1:$1,0))</f>
        <v>Yes</v>
      </c>
      <c r="H5668" s="17">
        <v>12</v>
      </c>
      <c r="I5668" s="17" t="str">
        <f>INDEX(Neighborhoods!$A:$C,MATCH(Places!$H5668,Neighborhoods!$A:$A,0),MATCH(Places!I$1,Neighborhoods!$1:$1,0))</f>
        <v>Brooklyn</v>
      </c>
      <c r="J5668" s="17" t="str">
        <f>INDEX(Neighborhoods!$A:$C,MATCH(Places!$H5668,Neighborhoods!$A:$A,0),MATCH(Places!J$1,Neighborhoods!$1:$1,0))</f>
        <v>Williamsburg</v>
      </c>
      <c r="K5668" s="17" t="s">
        <v>1</v>
      </c>
      <c r="L5668" s="17" t="str">
        <f t="shared" si="352"/>
        <v>Yes</v>
      </c>
      <c r="M5668" s="17">
        <v>2</v>
      </c>
      <c r="N5668" s="17" t="str" cm="1">
        <f t="array" ref="N5668">_xlfn.IFS(M5668&lt;=2,"Small",M5668&lt;=5,"Medium",M5668&gt;5,"Large")</f>
        <v>Small</v>
      </c>
      <c r="O5668" s="65">
        <v>58</v>
      </c>
      <c r="P5668" s="87">
        <f t="shared" si="353"/>
        <v>0.03</v>
      </c>
      <c r="Q5668" s="68">
        <v>4.92</v>
      </c>
      <c r="R5668" s="68" t="str" cm="1">
        <f t="array" ref="R5668">_xlfn.SWITCH(ROUND(Q5668,0),5,"Excellent",4,"Good",3,"Ok","Bad")</f>
        <v>Excellent</v>
      </c>
      <c r="S5668" s="17">
        <v>12</v>
      </c>
      <c r="T5668" s="17" t="str">
        <f t="shared" si="354"/>
        <v>No</v>
      </c>
      <c r="U5668" s="82">
        <v>43833</v>
      </c>
      <c r="V5668" s="82">
        <v>43906</v>
      </c>
      <c r="W5668" s="17">
        <v>123</v>
      </c>
      <c r="X5668" s="17" t="str">
        <f t="shared" si="355"/>
        <v>Active</v>
      </c>
      <c r="Y5668" s="17" t="s">
        <v>15615</v>
      </c>
      <c r="Z5668" s="17"/>
    </row>
    <row r="5669" spans="1:26" x14ac:dyDescent="0.25">
      <c r="A5669">
        <v>5668</v>
      </c>
      <c r="B5669" s="17" t="s">
        <v>15129</v>
      </c>
      <c r="C5669" s="17">
        <v>1762</v>
      </c>
      <c r="D5669" s="17" t="str">
        <f>INDEX(Hosts!$A:$O,MATCH(Places!$C5669,Hosts!$A:$A,0),MATCH(Places!D$1,Hosts!$1:$1,0))</f>
        <v>Within an hour</v>
      </c>
      <c r="E5669" s="87">
        <f>INDEX(Hosts!$A:$O,MATCH(Places!$C5669,Hosts!$A:$A,0),MATCH(Places!E$1,Hosts!$1:$1,0))</f>
        <v>1</v>
      </c>
      <c r="F5669" s="87">
        <f>INDEX(Hosts!$A:$O,MATCH(Places!$C5669,Hosts!$A:$A,0),MATCH(Places!F$1,Hosts!$1:$1,0))</f>
        <v>1</v>
      </c>
      <c r="G5669" s="17" t="str">
        <f>INDEX(Hosts!$A:$O,MATCH(Places!$C5669,Hosts!$A:$A,0),MATCH(Places!G$1,Hosts!$1:$1,0))</f>
        <v>Yes</v>
      </c>
      <c r="H5669" s="17">
        <v>12</v>
      </c>
      <c r="I5669" s="17" t="str">
        <f>INDEX(Neighborhoods!$A:$C,MATCH(Places!$H5669,Neighborhoods!$A:$A,0),MATCH(Places!I$1,Neighborhoods!$1:$1,0))</f>
        <v>Brooklyn</v>
      </c>
      <c r="J5669" s="17" t="str">
        <f>INDEX(Neighborhoods!$A:$C,MATCH(Places!$H5669,Neighborhoods!$A:$A,0),MATCH(Places!J$1,Neighborhoods!$1:$1,0))</f>
        <v>Williamsburg</v>
      </c>
      <c r="K5669" s="17" t="s">
        <v>1</v>
      </c>
      <c r="L5669" s="17" t="str">
        <f t="shared" si="352"/>
        <v>Yes</v>
      </c>
      <c r="M5669" s="17">
        <v>2</v>
      </c>
      <c r="N5669" s="17" t="str" cm="1">
        <f t="array" ref="N5669">_xlfn.IFS(M5669&lt;=2,"Small",M5669&lt;=5,"Medium",M5669&gt;5,"Large")</f>
        <v>Small</v>
      </c>
      <c r="O5669" s="65">
        <v>106</v>
      </c>
      <c r="P5669" s="87">
        <f t="shared" si="353"/>
        <v>0.03</v>
      </c>
      <c r="Q5669" s="68">
        <v>4.93</v>
      </c>
      <c r="R5669" s="68" t="str" cm="1">
        <f t="array" ref="R5669">_xlfn.SWITCH(ROUND(Q5669,0),5,"Excellent",4,"Good",3,"Ok","Bad")</f>
        <v>Excellent</v>
      </c>
      <c r="S5669" s="17">
        <v>14</v>
      </c>
      <c r="T5669" s="17" t="str">
        <f t="shared" si="354"/>
        <v>No</v>
      </c>
      <c r="U5669" s="82">
        <v>43829</v>
      </c>
      <c r="V5669" s="82">
        <v>43982</v>
      </c>
      <c r="W5669" s="17">
        <v>106</v>
      </c>
      <c r="X5669" s="17" t="str">
        <f t="shared" si="355"/>
        <v>Active</v>
      </c>
      <c r="Y5669" s="17" t="s">
        <v>15616</v>
      </c>
      <c r="Z5669" s="17"/>
    </row>
    <row r="5670" spans="1:26" x14ac:dyDescent="0.25">
      <c r="A5670">
        <v>5669</v>
      </c>
      <c r="B5670" s="17" t="s">
        <v>15409</v>
      </c>
      <c r="C5670" s="17">
        <v>1762</v>
      </c>
      <c r="D5670" s="17" t="str">
        <f>INDEX(Hosts!$A:$O,MATCH(Places!$C5670,Hosts!$A:$A,0),MATCH(Places!D$1,Hosts!$1:$1,0))</f>
        <v>Within an hour</v>
      </c>
      <c r="E5670" s="87">
        <f>INDEX(Hosts!$A:$O,MATCH(Places!$C5670,Hosts!$A:$A,0),MATCH(Places!E$1,Hosts!$1:$1,0))</f>
        <v>1</v>
      </c>
      <c r="F5670" s="87">
        <f>INDEX(Hosts!$A:$O,MATCH(Places!$C5670,Hosts!$A:$A,0),MATCH(Places!F$1,Hosts!$1:$1,0))</f>
        <v>1</v>
      </c>
      <c r="G5670" s="17" t="str">
        <f>INDEX(Hosts!$A:$O,MATCH(Places!$C5670,Hosts!$A:$A,0),MATCH(Places!G$1,Hosts!$1:$1,0))</f>
        <v>Yes</v>
      </c>
      <c r="H5670" s="17">
        <v>12</v>
      </c>
      <c r="I5670" s="17" t="str">
        <f>INDEX(Neighborhoods!$A:$C,MATCH(Places!$H5670,Neighborhoods!$A:$A,0),MATCH(Places!I$1,Neighborhoods!$1:$1,0))</f>
        <v>Brooklyn</v>
      </c>
      <c r="J5670" s="17" t="str">
        <f>INDEX(Neighborhoods!$A:$C,MATCH(Places!$H5670,Neighborhoods!$A:$A,0),MATCH(Places!J$1,Neighborhoods!$1:$1,0))</f>
        <v>Williamsburg</v>
      </c>
      <c r="K5670" s="17" t="s">
        <v>1</v>
      </c>
      <c r="L5670" s="17" t="str">
        <f t="shared" si="352"/>
        <v>Yes</v>
      </c>
      <c r="M5670" s="17">
        <v>2</v>
      </c>
      <c r="N5670" s="17" t="str" cm="1">
        <f t="array" ref="N5670">_xlfn.IFS(M5670&lt;=2,"Small",M5670&lt;=5,"Medium",M5670&gt;5,"Large")</f>
        <v>Small</v>
      </c>
      <c r="O5670" s="65">
        <v>91</v>
      </c>
      <c r="P5670" s="87">
        <f t="shared" si="353"/>
        <v>0.03</v>
      </c>
      <c r="Q5670" s="68">
        <v>5</v>
      </c>
      <c r="R5670" s="68" t="str" cm="1">
        <f t="array" ref="R5670">_xlfn.SWITCH(ROUND(Q5670,0),5,"Excellent",4,"Good",3,"Ok","Bad")</f>
        <v>Excellent</v>
      </c>
      <c r="S5670" s="17">
        <v>17</v>
      </c>
      <c r="T5670" s="17" t="str">
        <f t="shared" si="354"/>
        <v>No</v>
      </c>
      <c r="U5670" s="82">
        <v>43823</v>
      </c>
      <c r="V5670" s="82">
        <v>43997</v>
      </c>
      <c r="W5670" s="17">
        <v>121</v>
      </c>
      <c r="X5670" s="17" t="str">
        <f t="shared" si="355"/>
        <v>Active</v>
      </c>
      <c r="Y5670" s="17" t="s">
        <v>15616</v>
      </c>
      <c r="Z5670" s="17"/>
    </row>
    <row r="5671" spans="1:26" x14ac:dyDescent="0.25">
      <c r="A5671">
        <v>5670</v>
      </c>
      <c r="B5671" s="17" t="s">
        <v>14402</v>
      </c>
      <c r="C5671" s="17">
        <v>1762</v>
      </c>
      <c r="D5671" s="17" t="str">
        <f>INDEX(Hosts!$A:$O,MATCH(Places!$C5671,Hosts!$A:$A,0),MATCH(Places!D$1,Hosts!$1:$1,0))</f>
        <v>Within an hour</v>
      </c>
      <c r="E5671" s="87">
        <f>INDEX(Hosts!$A:$O,MATCH(Places!$C5671,Hosts!$A:$A,0),MATCH(Places!E$1,Hosts!$1:$1,0))</f>
        <v>1</v>
      </c>
      <c r="F5671" s="87">
        <f>INDEX(Hosts!$A:$O,MATCH(Places!$C5671,Hosts!$A:$A,0),MATCH(Places!F$1,Hosts!$1:$1,0))</f>
        <v>1</v>
      </c>
      <c r="G5671" s="17" t="str">
        <f>INDEX(Hosts!$A:$O,MATCH(Places!$C5671,Hosts!$A:$A,0),MATCH(Places!G$1,Hosts!$1:$1,0))</f>
        <v>Yes</v>
      </c>
      <c r="H5671" s="17">
        <v>12</v>
      </c>
      <c r="I5671" s="17" t="str">
        <f>INDEX(Neighborhoods!$A:$C,MATCH(Places!$H5671,Neighborhoods!$A:$A,0),MATCH(Places!I$1,Neighborhoods!$1:$1,0))</f>
        <v>Brooklyn</v>
      </c>
      <c r="J5671" s="17" t="str">
        <f>INDEX(Neighborhoods!$A:$C,MATCH(Places!$H5671,Neighborhoods!$A:$A,0),MATCH(Places!J$1,Neighborhoods!$1:$1,0))</f>
        <v>Williamsburg</v>
      </c>
      <c r="K5671" s="17" t="s">
        <v>1</v>
      </c>
      <c r="L5671" s="17" t="str">
        <f t="shared" si="352"/>
        <v>Yes</v>
      </c>
      <c r="M5671" s="17">
        <v>2</v>
      </c>
      <c r="N5671" s="17" t="str" cm="1">
        <f t="array" ref="N5671">_xlfn.IFS(M5671&lt;=2,"Small",M5671&lt;=5,"Medium",M5671&gt;5,"Large")</f>
        <v>Small</v>
      </c>
      <c r="O5671" s="65">
        <v>106</v>
      </c>
      <c r="P5671" s="87">
        <f t="shared" si="353"/>
        <v>0.03</v>
      </c>
      <c r="Q5671" s="68">
        <v>5</v>
      </c>
      <c r="R5671" s="68" t="str" cm="1">
        <f t="array" ref="R5671">_xlfn.SWITCH(ROUND(Q5671,0),5,"Excellent",4,"Good",3,"Ok","Bad")</f>
        <v>Excellent</v>
      </c>
      <c r="S5671" s="17">
        <v>12</v>
      </c>
      <c r="T5671" s="17" t="str">
        <f t="shared" si="354"/>
        <v>No</v>
      </c>
      <c r="U5671" s="82">
        <v>43822</v>
      </c>
      <c r="V5671" s="82">
        <v>43910</v>
      </c>
      <c r="W5671" s="17">
        <v>93</v>
      </c>
      <c r="X5671" s="17" t="str">
        <f t="shared" si="355"/>
        <v>Active</v>
      </c>
      <c r="Y5671" s="17" t="s">
        <v>15616</v>
      </c>
      <c r="Z5671" s="17"/>
    </row>
    <row r="5672" spans="1:26" x14ac:dyDescent="0.25">
      <c r="A5672">
        <v>5671</v>
      </c>
      <c r="B5672" s="17" t="s">
        <v>13331</v>
      </c>
      <c r="C5672" s="17">
        <v>1762</v>
      </c>
      <c r="D5672" s="17" t="str">
        <f>INDEX(Hosts!$A:$O,MATCH(Places!$C5672,Hosts!$A:$A,0),MATCH(Places!D$1,Hosts!$1:$1,0))</f>
        <v>Within an hour</v>
      </c>
      <c r="E5672" s="87">
        <f>INDEX(Hosts!$A:$O,MATCH(Places!$C5672,Hosts!$A:$A,0),MATCH(Places!E$1,Hosts!$1:$1,0))</f>
        <v>1</v>
      </c>
      <c r="F5672" s="87">
        <f>INDEX(Hosts!$A:$O,MATCH(Places!$C5672,Hosts!$A:$A,0),MATCH(Places!F$1,Hosts!$1:$1,0))</f>
        <v>1</v>
      </c>
      <c r="G5672" s="17" t="str">
        <f>INDEX(Hosts!$A:$O,MATCH(Places!$C5672,Hosts!$A:$A,0),MATCH(Places!G$1,Hosts!$1:$1,0))</f>
        <v>Yes</v>
      </c>
      <c r="H5672" s="17">
        <v>12</v>
      </c>
      <c r="I5672" s="17" t="str">
        <f>INDEX(Neighborhoods!$A:$C,MATCH(Places!$H5672,Neighborhoods!$A:$A,0),MATCH(Places!I$1,Neighborhoods!$1:$1,0))</f>
        <v>Brooklyn</v>
      </c>
      <c r="J5672" s="17" t="str">
        <f>INDEX(Neighborhoods!$A:$C,MATCH(Places!$H5672,Neighborhoods!$A:$A,0),MATCH(Places!J$1,Neighborhoods!$1:$1,0))</f>
        <v>Williamsburg</v>
      </c>
      <c r="K5672" s="17" t="s">
        <v>1</v>
      </c>
      <c r="L5672" s="17" t="str">
        <f t="shared" si="352"/>
        <v>Yes</v>
      </c>
      <c r="M5672" s="17">
        <v>2</v>
      </c>
      <c r="N5672" s="17" t="str" cm="1">
        <f t="array" ref="N5672">_xlfn.IFS(M5672&lt;=2,"Small",M5672&lt;=5,"Medium",M5672&gt;5,"Large")</f>
        <v>Small</v>
      </c>
      <c r="O5672" s="65">
        <v>79</v>
      </c>
      <c r="P5672" s="87">
        <f t="shared" si="353"/>
        <v>0.03</v>
      </c>
      <c r="Q5672" s="68">
        <v>5</v>
      </c>
      <c r="R5672" s="68" t="str" cm="1">
        <f t="array" ref="R5672">_xlfn.SWITCH(ROUND(Q5672,0),5,"Excellent",4,"Good",3,"Ok","Bad")</f>
        <v>Excellent</v>
      </c>
      <c r="S5672" s="17">
        <v>13</v>
      </c>
      <c r="T5672" s="17" t="str">
        <f t="shared" si="354"/>
        <v>No</v>
      </c>
      <c r="U5672" s="82">
        <v>43825</v>
      </c>
      <c r="V5672" s="82">
        <v>44039</v>
      </c>
      <c r="W5672" s="17">
        <v>93</v>
      </c>
      <c r="X5672" s="17" t="str">
        <f t="shared" si="355"/>
        <v>Active</v>
      </c>
      <c r="Y5672" s="17" t="s">
        <v>15615</v>
      </c>
      <c r="Z5672" s="17"/>
    </row>
    <row r="5673" spans="1:26" x14ac:dyDescent="0.25">
      <c r="A5673">
        <v>5672</v>
      </c>
      <c r="B5673" s="17" t="s">
        <v>15041</v>
      </c>
      <c r="C5673" s="17">
        <v>1762</v>
      </c>
      <c r="D5673" s="17" t="str">
        <f>INDEX(Hosts!$A:$O,MATCH(Places!$C5673,Hosts!$A:$A,0),MATCH(Places!D$1,Hosts!$1:$1,0))</f>
        <v>Within an hour</v>
      </c>
      <c r="E5673" s="87">
        <f>INDEX(Hosts!$A:$O,MATCH(Places!$C5673,Hosts!$A:$A,0),MATCH(Places!E$1,Hosts!$1:$1,0))</f>
        <v>1</v>
      </c>
      <c r="F5673" s="87">
        <f>INDEX(Hosts!$A:$O,MATCH(Places!$C5673,Hosts!$A:$A,0),MATCH(Places!F$1,Hosts!$1:$1,0))</f>
        <v>1</v>
      </c>
      <c r="G5673" s="17" t="str">
        <f>INDEX(Hosts!$A:$O,MATCH(Places!$C5673,Hosts!$A:$A,0),MATCH(Places!G$1,Hosts!$1:$1,0))</f>
        <v>Yes</v>
      </c>
      <c r="H5673" s="17">
        <v>12</v>
      </c>
      <c r="I5673" s="17" t="str">
        <f>INDEX(Neighborhoods!$A:$C,MATCH(Places!$H5673,Neighborhoods!$A:$A,0),MATCH(Places!I$1,Neighborhoods!$1:$1,0))</f>
        <v>Brooklyn</v>
      </c>
      <c r="J5673" s="17" t="str">
        <f>INDEX(Neighborhoods!$A:$C,MATCH(Places!$H5673,Neighborhoods!$A:$A,0),MATCH(Places!J$1,Neighborhoods!$1:$1,0))</f>
        <v>Williamsburg</v>
      </c>
      <c r="K5673" s="17" t="s">
        <v>1</v>
      </c>
      <c r="L5673" s="17" t="str">
        <f t="shared" si="352"/>
        <v>Yes</v>
      </c>
      <c r="M5673" s="17">
        <v>2</v>
      </c>
      <c r="N5673" s="17" t="str" cm="1">
        <f t="array" ref="N5673">_xlfn.IFS(M5673&lt;=2,"Small",M5673&lt;=5,"Medium",M5673&gt;5,"Large")</f>
        <v>Small</v>
      </c>
      <c r="O5673" s="65">
        <v>91</v>
      </c>
      <c r="P5673" s="87">
        <f t="shared" si="353"/>
        <v>0.03</v>
      </c>
      <c r="Q5673" s="68">
        <v>5</v>
      </c>
      <c r="R5673" s="68" t="str" cm="1">
        <f t="array" ref="R5673">_xlfn.SWITCH(ROUND(Q5673,0),5,"Excellent",4,"Good",3,"Ok","Bad")</f>
        <v>Excellent</v>
      </c>
      <c r="S5673" s="17">
        <v>16</v>
      </c>
      <c r="T5673" s="17" t="str">
        <f t="shared" si="354"/>
        <v>No</v>
      </c>
      <c r="U5673" s="82">
        <v>43828</v>
      </c>
      <c r="V5673" s="82">
        <v>44037</v>
      </c>
      <c r="W5673" s="17">
        <v>93</v>
      </c>
      <c r="X5673" s="17" t="str">
        <f t="shared" si="355"/>
        <v>Active</v>
      </c>
      <c r="Y5673" s="17" t="s">
        <v>15616</v>
      </c>
      <c r="Z5673" s="17"/>
    </row>
    <row r="5674" spans="1:26" x14ac:dyDescent="0.25">
      <c r="A5674">
        <v>5673</v>
      </c>
      <c r="B5674" s="17" t="s">
        <v>15309</v>
      </c>
      <c r="C5674" s="17">
        <v>1762</v>
      </c>
      <c r="D5674" s="17" t="str">
        <f>INDEX(Hosts!$A:$O,MATCH(Places!$C5674,Hosts!$A:$A,0),MATCH(Places!D$1,Hosts!$1:$1,0))</f>
        <v>Within an hour</v>
      </c>
      <c r="E5674" s="87">
        <f>INDEX(Hosts!$A:$O,MATCH(Places!$C5674,Hosts!$A:$A,0),MATCH(Places!E$1,Hosts!$1:$1,0))</f>
        <v>1</v>
      </c>
      <c r="F5674" s="87">
        <f>INDEX(Hosts!$A:$O,MATCH(Places!$C5674,Hosts!$A:$A,0),MATCH(Places!F$1,Hosts!$1:$1,0))</f>
        <v>1</v>
      </c>
      <c r="G5674" s="17" t="str">
        <f>INDEX(Hosts!$A:$O,MATCH(Places!$C5674,Hosts!$A:$A,0),MATCH(Places!G$1,Hosts!$1:$1,0))</f>
        <v>Yes</v>
      </c>
      <c r="H5674" s="17">
        <v>12</v>
      </c>
      <c r="I5674" s="17" t="str">
        <f>INDEX(Neighborhoods!$A:$C,MATCH(Places!$H5674,Neighborhoods!$A:$A,0),MATCH(Places!I$1,Neighborhoods!$1:$1,0))</f>
        <v>Brooklyn</v>
      </c>
      <c r="J5674" s="17" t="str">
        <f>INDEX(Neighborhoods!$A:$C,MATCH(Places!$H5674,Neighborhoods!$A:$A,0),MATCH(Places!J$1,Neighborhoods!$1:$1,0))</f>
        <v>Williamsburg</v>
      </c>
      <c r="K5674" s="17" t="s">
        <v>1</v>
      </c>
      <c r="L5674" s="17" t="str">
        <f t="shared" si="352"/>
        <v>Yes</v>
      </c>
      <c r="M5674" s="17">
        <v>2</v>
      </c>
      <c r="N5674" s="17" t="str" cm="1">
        <f t="array" ref="N5674">_xlfn.IFS(M5674&lt;=2,"Small",M5674&lt;=5,"Medium",M5674&gt;5,"Large")</f>
        <v>Small</v>
      </c>
      <c r="O5674" s="65">
        <v>50</v>
      </c>
      <c r="P5674" s="87">
        <f t="shared" si="353"/>
        <v>0.03</v>
      </c>
      <c r="Q5674" s="68">
        <v>4.5999999999999996</v>
      </c>
      <c r="R5674" s="68" t="str" cm="1">
        <f t="array" ref="R5674">_xlfn.SWITCH(ROUND(Q5674,0),5,"Excellent",4,"Good",3,"Ok","Bad")</f>
        <v>Excellent</v>
      </c>
      <c r="S5674" s="17">
        <v>15</v>
      </c>
      <c r="T5674" s="17" t="str">
        <f t="shared" si="354"/>
        <v>No</v>
      </c>
      <c r="U5674" s="82">
        <v>43829</v>
      </c>
      <c r="V5674" s="82">
        <v>44043</v>
      </c>
      <c r="W5674" s="17">
        <v>99</v>
      </c>
      <c r="X5674" s="17" t="str">
        <f t="shared" si="355"/>
        <v>Active</v>
      </c>
      <c r="Y5674" s="17" t="s">
        <v>15616</v>
      </c>
      <c r="Z5674" s="17"/>
    </row>
    <row r="5675" spans="1:26" x14ac:dyDescent="0.25">
      <c r="A5675">
        <v>5674</v>
      </c>
      <c r="B5675" s="17" t="s">
        <v>13164</v>
      </c>
      <c r="C5675" s="17">
        <v>1762</v>
      </c>
      <c r="D5675" s="17" t="str">
        <f>INDEX(Hosts!$A:$O,MATCH(Places!$C5675,Hosts!$A:$A,0),MATCH(Places!D$1,Hosts!$1:$1,0))</f>
        <v>Within an hour</v>
      </c>
      <c r="E5675" s="87">
        <f>INDEX(Hosts!$A:$O,MATCH(Places!$C5675,Hosts!$A:$A,0),MATCH(Places!E$1,Hosts!$1:$1,0))</f>
        <v>1</v>
      </c>
      <c r="F5675" s="87">
        <f>INDEX(Hosts!$A:$O,MATCH(Places!$C5675,Hosts!$A:$A,0),MATCH(Places!F$1,Hosts!$1:$1,0))</f>
        <v>1</v>
      </c>
      <c r="G5675" s="17" t="str">
        <f>INDEX(Hosts!$A:$O,MATCH(Places!$C5675,Hosts!$A:$A,0),MATCH(Places!G$1,Hosts!$1:$1,0))</f>
        <v>Yes</v>
      </c>
      <c r="H5675" s="17">
        <v>12</v>
      </c>
      <c r="I5675" s="17" t="str">
        <f>INDEX(Neighborhoods!$A:$C,MATCH(Places!$H5675,Neighborhoods!$A:$A,0),MATCH(Places!I$1,Neighborhoods!$1:$1,0))</f>
        <v>Brooklyn</v>
      </c>
      <c r="J5675" s="17" t="str">
        <f>INDEX(Neighborhoods!$A:$C,MATCH(Places!$H5675,Neighborhoods!$A:$A,0),MATCH(Places!J$1,Neighborhoods!$1:$1,0))</f>
        <v>Williamsburg</v>
      </c>
      <c r="K5675" s="17" t="s">
        <v>1</v>
      </c>
      <c r="L5675" s="17" t="str">
        <f t="shared" si="352"/>
        <v>Yes</v>
      </c>
      <c r="M5675" s="17">
        <v>2</v>
      </c>
      <c r="N5675" s="17" t="str" cm="1">
        <f t="array" ref="N5675">_xlfn.IFS(M5675&lt;=2,"Small",M5675&lt;=5,"Medium",M5675&gt;5,"Large")</f>
        <v>Small</v>
      </c>
      <c r="O5675" s="65">
        <v>66</v>
      </c>
      <c r="P5675" s="87">
        <f t="shared" si="353"/>
        <v>0.03</v>
      </c>
      <c r="Q5675" s="68">
        <v>5</v>
      </c>
      <c r="R5675" s="68" t="str" cm="1">
        <f t="array" ref="R5675">_xlfn.SWITCH(ROUND(Q5675,0),5,"Excellent",4,"Good",3,"Ok","Bad")</f>
        <v>Excellent</v>
      </c>
      <c r="S5675" s="17">
        <v>10</v>
      </c>
      <c r="T5675" s="17" t="str">
        <f t="shared" si="354"/>
        <v>No</v>
      </c>
      <c r="U5675" s="82">
        <v>43831</v>
      </c>
      <c r="V5675" s="82">
        <v>43921</v>
      </c>
      <c r="W5675" s="17">
        <v>93</v>
      </c>
      <c r="X5675" s="17" t="str">
        <f t="shared" si="355"/>
        <v>Active</v>
      </c>
      <c r="Y5675" s="17" t="s">
        <v>15616</v>
      </c>
      <c r="Z5675" s="17"/>
    </row>
    <row r="5676" spans="1:26" x14ac:dyDescent="0.25">
      <c r="A5676">
        <v>5675</v>
      </c>
      <c r="B5676" s="17" t="s">
        <v>14261</v>
      </c>
      <c r="C5676" s="17">
        <v>4084</v>
      </c>
      <c r="D5676" s="17" t="str">
        <f>INDEX(Hosts!$A:$O,MATCH(Places!$C5676,Hosts!$A:$A,0),MATCH(Places!D$1,Hosts!$1:$1,0))</f>
        <v>Within an hour</v>
      </c>
      <c r="E5676" s="87">
        <f>INDEX(Hosts!$A:$O,MATCH(Places!$C5676,Hosts!$A:$A,0),MATCH(Places!E$1,Hosts!$1:$1,0))</f>
        <v>1</v>
      </c>
      <c r="F5676" s="87">
        <f>INDEX(Hosts!$A:$O,MATCH(Places!$C5676,Hosts!$A:$A,0),MATCH(Places!F$1,Hosts!$1:$1,0))</f>
        <v>1</v>
      </c>
      <c r="G5676" s="17" t="str">
        <f>INDEX(Hosts!$A:$O,MATCH(Places!$C5676,Hosts!$A:$A,0),MATCH(Places!G$1,Hosts!$1:$1,0))</f>
        <v>Yes</v>
      </c>
      <c r="H5676" s="17">
        <v>22</v>
      </c>
      <c r="I5676" s="17" t="str">
        <f>INDEX(Neighborhoods!$A:$C,MATCH(Places!$H5676,Neighborhoods!$A:$A,0),MATCH(Places!I$1,Neighborhoods!$1:$1,0))</f>
        <v>Queens</v>
      </c>
      <c r="J5676" s="17" t="str">
        <f>INDEX(Neighborhoods!$A:$C,MATCH(Places!$H5676,Neighborhoods!$A:$A,0),MATCH(Places!J$1,Neighborhoods!$1:$1,0))</f>
        <v>Flushing</v>
      </c>
      <c r="K5676" s="17" t="s">
        <v>11822</v>
      </c>
      <c r="L5676" s="17" t="str">
        <f t="shared" si="352"/>
        <v>No</v>
      </c>
      <c r="M5676" s="17">
        <v>3</v>
      </c>
      <c r="N5676" s="17" t="str" cm="1">
        <f t="array" ref="N5676">_xlfn.IFS(M5676&lt;=2,"Small",M5676&lt;=5,"Medium",M5676&gt;5,"Large")</f>
        <v>Medium</v>
      </c>
      <c r="O5676" s="65">
        <v>94</v>
      </c>
      <c r="P5676" s="87">
        <f t="shared" si="353"/>
        <v>0.03</v>
      </c>
      <c r="Q5676" s="68">
        <v>4.92</v>
      </c>
      <c r="R5676" s="68" t="str" cm="1">
        <f t="array" ref="R5676">_xlfn.SWITCH(ROUND(Q5676,0),5,"Excellent",4,"Good",3,"Ok","Bad")</f>
        <v>Excellent</v>
      </c>
      <c r="S5676" s="17">
        <v>12</v>
      </c>
      <c r="T5676" s="17" t="str">
        <f t="shared" si="354"/>
        <v>No</v>
      </c>
      <c r="U5676" s="82">
        <v>43821</v>
      </c>
      <c r="V5676" s="82">
        <v>44045</v>
      </c>
      <c r="W5676" s="17">
        <v>76</v>
      </c>
      <c r="X5676" s="17" t="str">
        <f t="shared" si="355"/>
        <v>Active</v>
      </c>
      <c r="Y5676" s="17" t="s">
        <v>15616</v>
      </c>
      <c r="Z5676" s="17"/>
    </row>
    <row r="5677" spans="1:26" x14ac:dyDescent="0.25">
      <c r="A5677">
        <v>5676</v>
      </c>
      <c r="B5677" s="17" t="s">
        <v>14909</v>
      </c>
      <c r="C5677" s="17">
        <v>573</v>
      </c>
      <c r="D5677" s="17" t="str">
        <f>INDEX(Hosts!$A:$O,MATCH(Places!$C5677,Hosts!$A:$A,0),MATCH(Places!D$1,Hosts!$1:$1,0))</f>
        <v>Within an hour</v>
      </c>
      <c r="E5677" s="87">
        <f>INDEX(Hosts!$A:$O,MATCH(Places!$C5677,Hosts!$A:$A,0),MATCH(Places!E$1,Hosts!$1:$1,0))</f>
        <v>1</v>
      </c>
      <c r="F5677" s="87">
        <f>INDEX(Hosts!$A:$O,MATCH(Places!$C5677,Hosts!$A:$A,0),MATCH(Places!F$1,Hosts!$1:$1,0))</f>
        <v>0.99</v>
      </c>
      <c r="G5677" s="17" t="str">
        <f>INDEX(Hosts!$A:$O,MATCH(Places!$C5677,Hosts!$A:$A,0),MATCH(Places!G$1,Hosts!$1:$1,0))</f>
        <v>Yes</v>
      </c>
      <c r="H5677" s="17">
        <v>7</v>
      </c>
      <c r="I5677" s="17" t="str">
        <f>INDEX(Neighborhoods!$A:$C,MATCH(Places!$H5677,Neighborhoods!$A:$A,0),MATCH(Places!I$1,Neighborhoods!$1:$1,0))</f>
        <v>Brooklyn</v>
      </c>
      <c r="J5677" s="17" t="str">
        <f>INDEX(Neighborhoods!$A:$C,MATCH(Places!$H5677,Neighborhoods!$A:$A,0),MATCH(Places!J$1,Neighborhoods!$1:$1,0))</f>
        <v>Bedford-Stuyvesant</v>
      </c>
      <c r="K5677" s="17" t="s">
        <v>1</v>
      </c>
      <c r="L5677" s="17" t="str">
        <f t="shared" si="352"/>
        <v>Yes</v>
      </c>
      <c r="M5677" s="17">
        <v>10</v>
      </c>
      <c r="N5677" s="17" t="str" cm="1">
        <f t="array" ref="N5677">_xlfn.IFS(M5677&lt;=2,"Small",M5677&lt;=5,"Medium",M5677&gt;5,"Large")</f>
        <v>Large</v>
      </c>
      <c r="O5677" s="65">
        <v>350</v>
      </c>
      <c r="P5677" s="87">
        <f t="shared" si="353"/>
        <v>0.04</v>
      </c>
      <c r="Q5677" s="68">
        <v>4.8</v>
      </c>
      <c r="R5677" s="68" t="str" cm="1">
        <f t="array" ref="R5677">_xlfn.SWITCH(ROUND(Q5677,0),5,"Excellent",4,"Good",3,"Ok","Bad")</f>
        <v>Excellent</v>
      </c>
      <c r="S5677" s="17">
        <v>5</v>
      </c>
      <c r="T5677" s="17" t="str">
        <f t="shared" si="354"/>
        <v>No</v>
      </c>
      <c r="U5677" s="82">
        <v>43828</v>
      </c>
      <c r="V5677" s="82">
        <v>44057</v>
      </c>
      <c r="W5677" s="17">
        <v>328</v>
      </c>
      <c r="X5677" s="17" t="str">
        <f t="shared" si="355"/>
        <v>Active</v>
      </c>
      <c r="Y5677" s="17" t="s">
        <v>15616</v>
      </c>
      <c r="Z5677" s="17"/>
    </row>
    <row r="5678" spans="1:26" x14ac:dyDescent="0.25">
      <c r="A5678">
        <v>5677</v>
      </c>
      <c r="B5678" s="17" t="s">
        <v>15303</v>
      </c>
      <c r="C5678" s="17">
        <v>573</v>
      </c>
      <c r="D5678" s="17" t="str">
        <f>INDEX(Hosts!$A:$O,MATCH(Places!$C5678,Hosts!$A:$A,0),MATCH(Places!D$1,Hosts!$1:$1,0))</f>
        <v>Within an hour</v>
      </c>
      <c r="E5678" s="87">
        <f>INDEX(Hosts!$A:$O,MATCH(Places!$C5678,Hosts!$A:$A,0),MATCH(Places!E$1,Hosts!$1:$1,0))</f>
        <v>1</v>
      </c>
      <c r="F5678" s="87">
        <f>INDEX(Hosts!$A:$O,MATCH(Places!$C5678,Hosts!$A:$A,0),MATCH(Places!F$1,Hosts!$1:$1,0))</f>
        <v>0.99</v>
      </c>
      <c r="G5678" s="17" t="str">
        <f>INDEX(Hosts!$A:$O,MATCH(Places!$C5678,Hosts!$A:$A,0),MATCH(Places!G$1,Hosts!$1:$1,0))</f>
        <v>Yes</v>
      </c>
      <c r="H5678" s="17">
        <v>7</v>
      </c>
      <c r="I5678" s="17" t="str">
        <f>INDEX(Neighborhoods!$A:$C,MATCH(Places!$H5678,Neighborhoods!$A:$A,0),MATCH(Places!I$1,Neighborhoods!$1:$1,0))</f>
        <v>Brooklyn</v>
      </c>
      <c r="J5678" s="17" t="str">
        <f>INDEX(Neighborhoods!$A:$C,MATCH(Places!$H5678,Neighborhoods!$A:$A,0),MATCH(Places!J$1,Neighborhoods!$1:$1,0))</f>
        <v>Bedford-Stuyvesant</v>
      </c>
      <c r="K5678" s="17" t="s">
        <v>1</v>
      </c>
      <c r="L5678" s="17" t="str">
        <f t="shared" si="352"/>
        <v>Yes</v>
      </c>
      <c r="M5678" s="17">
        <v>2</v>
      </c>
      <c r="N5678" s="17" t="str" cm="1">
        <f t="array" ref="N5678">_xlfn.IFS(M5678&lt;=2,"Small",M5678&lt;=5,"Medium",M5678&gt;5,"Large")</f>
        <v>Small</v>
      </c>
      <c r="O5678" s="65">
        <v>120</v>
      </c>
      <c r="P5678" s="87">
        <f t="shared" si="353"/>
        <v>0.03</v>
      </c>
      <c r="Q5678" s="68">
        <v>4.75</v>
      </c>
      <c r="R5678" s="68" t="str" cm="1">
        <f t="array" ref="R5678">_xlfn.SWITCH(ROUND(Q5678,0),5,"Excellent",4,"Good",3,"Ok","Bad")</f>
        <v>Excellent</v>
      </c>
      <c r="S5678" s="17">
        <v>36</v>
      </c>
      <c r="T5678" s="17" t="str">
        <f t="shared" si="354"/>
        <v>No</v>
      </c>
      <c r="U5678" s="82">
        <v>43826</v>
      </c>
      <c r="V5678" s="82">
        <v>44029</v>
      </c>
      <c r="W5678" s="17">
        <v>350</v>
      </c>
      <c r="X5678" s="17" t="str">
        <f t="shared" si="355"/>
        <v>Active</v>
      </c>
      <c r="Y5678" s="17" t="s">
        <v>15616</v>
      </c>
      <c r="Z5678" s="17"/>
    </row>
    <row r="5679" spans="1:26" x14ac:dyDescent="0.25">
      <c r="A5679">
        <v>5678</v>
      </c>
      <c r="B5679" s="17" t="s">
        <v>14111</v>
      </c>
      <c r="C5679" s="17">
        <v>573</v>
      </c>
      <c r="D5679" s="17" t="str">
        <f>INDEX(Hosts!$A:$O,MATCH(Places!$C5679,Hosts!$A:$A,0),MATCH(Places!D$1,Hosts!$1:$1,0))</f>
        <v>Within an hour</v>
      </c>
      <c r="E5679" s="87">
        <f>INDEX(Hosts!$A:$O,MATCH(Places!$C5679,Hosts!$A:$A,0),MATCH(Places!E$1,Hosts!$1:$1,0))</f>
        <v>1</v>
      </c>
      <c r="F5679" s="87">
        <f>INDEX(Hosts!$A:$O,MATCH(Places!$C5679,Hosts!$A:$A,0),MATCH(Places!F$1,Hosts!$1:$1,0))</f>
        <v>0.99</v>
      </c>
      <c r="G5679" s="17" t="str">
        <f>INDEX(Hosts!$A:$O,MATCH(Places!$C5679,Hosts!$A:$A,0),MATCH(Places!G$1,Hosts!$1:$1,0))</f>
        <v>Yes</v>
      </c>
      <c r="H5679" s="17">
        <v>7</v>
      </c>
      <c r="I5679" s="17" t="str">
        <f>INDEX(Neighborhoods!$A:$C,MATCH(Places!$H5679,Neighborhoods!$A:$A,0),MATCH(Places!I$1,Neighborhoods!$1:$1,0))</f>
        <v>Brooklyn</v>
      </c>
      <c r="J5679" s="17" t="str">
        <f>INDEX(Neighborhoods!$A:$C,MATCH(Places!$H5679,Neighborhoods!$A:$A,0),MATCH(Places!J$1,Neighborhoods!$1:$1,0))</f>
        <v>Bedford-Stuyvesant</v>
      </c>
      <c r="K5679" s="17" t="s">
        <v>1</v>
      </c>
      <c r="L5679" s="17" t="str">
        <f t="shared" si="352"/>
        <v>Yes</v>
      </c>
      <c r="M5679" s="17">
        <v>2</v>
      </c>
      <c r="N5679" s="17" t="str" cm="1">
        <f t="array" ref="N5679">_xlfn.IFS(M5679&lt;=2,"Small",M5679&lt;=5,"Medium",M5679&gt;5,"Large")</f>
        <v>Small</v>
      </c>
      <c r="O5679" s="65">
        <v>120</v>
      </c>
      <c r="P5679" s="87">
        <f t="shared" si="353"/>
        <v>0.03</v>
      </c>
      <c r="Q5679" s="68">
        <v>4.92</v>
      </c>
      <c r="R5679" s="68" t="str" cm="1">
        <f t="array" ref="R5679">_xlfn.SWITCH(ROUND(Q5679,0),5,"Excellent",4,"Good",3,"Ok","Bad")</f>
        <v>Excellent</v>
      </c>
      <c r="S5679" s="17">
        <v>13</v>
      </c>
      <c r="T5679" s="17" t="str">
        <f t="shared" si="354"/>
        <v>No</v>
      </c>
      <c r="U5679" s="82">
        <v>43821</v>
      </c>
      <c r="V5679" s="82">
        <v>44020</v>
      </c>
      <c r="W5679" s="17">
        <v>342</v>
      </c>
      <c r="X5679" s="17" t="str">
        <f t="shared" si="355"/>
        <v>Active</v>
      </c>
      <c r="Y5679" s="17" t="s">
        <v>15616</v>
      </c>
      <c r="Z5679" s="17"/>
    </row>
    <row r="5680" spans="1:26" x14ac:dyDescent="0.25">
      <c r="A5680">
        <v>5679</v>
      </c>
      <c r="B5680" s="17" t="s">
        <v>14844</v>
      </c>
      <c r="C5680" s="17">
        <v>4067</v>
      </c>
      <c r="D5680" s="17" t="str">
        <f>INDEX(Hosts!$A:$O,MATCH(Places!$C5680,Hosts!$A:$A,0),MATCH(Places!D$1,Hosts!$1:$1,0))</f>
        <v>Within a few hours</v>
      </c>
      <c r="E5680" s="87">
        <f>INDEX(Hosts!$A:$O,MATCH(Places!$C5680,Hosts!$A:$A,0),MATCH(Places!E$1,Hosts!$1:$1,0))</f>
        <v>1</v>
      </c>
      <c r="F5680" s="87">
        <f>INDEX(Hosts!$A:$O,MATCH(Places!$C5680,Hosts!$A:$A,0),MATCH(Places!F$1,Hosts!$1:$1,0))</f>
        <v>0.48</v>
      </c>
      <c r="G5680" s="17" t="str">
        <f>INDEX(Hosts!$A:$O,MATCH(Places!$C5680,Hosts!$A:$A,0),MATCH(Places!G$1,Hosts!$1:$1,0))</f>
        <v>Yes</v>
      </c>
      <c r="H5680" s="17">
        <v>19</v>
      </c>
      <c r="I5680" s="17" t="str">
        <f>INDEX(Neighborhoods!$A:$C,MATCH(Places!$H5680,Neighborhoods!$A:$A,0),MATCH(Places!I$1,Neighborhoods!$1:$1,0))</f>
        <v>Manhattan</v>
      </c>
      <c r="J5680" s="17" t="str">
        <f>INDEX(Neighborhoods!$A:$C,MATCH(Places!$H5680,Neighborhoods!$A:$A,0),MATCH(Places!J$1,Neighborhoods!$1:$1,0))</f>
        <v>Upper East Side</v>
      </c>
      <c r="K5680" s="17" t="s">
        <v>1</v>
      </c>
      <c r="L5680" s="17" t="str">
        <f t="shared" si="352"/>
        <v>Yes</v>
      </c>
      <c r="M5680" s="17">
        <v>3</v>
      </c>
      <c r="N5680" s="17" t="str" cm="1">
        <f t="array" ref="N5680">_xlfn.IFS(M5680&lt;=2,"Small",M5680&lt;=5,"Medium",M5680&gt;5,"Large")</f>
        <v>Medium</v>
      </c>
      <c r="O5680" s="65">
        <v>79</v>
      </c>
      <c r="P5680" s="87">
        <f t="shared" si="353"/>
        <v>0.03</v>
      </c>
      <c r="Q5680" s="68">
        <v>4.67</v>
      </c>
      <c r="R5680" s="68" t="str" cm="1">
        <f t="array" ref="R5680">_xlfn.SWITCH(ROUND(Q5680,0),5,"Excellent",4,"Good",3,"Ok","Bad")</f>
        <v>Excellent</v>
      </c>
      <c r="S5680" s="17">
        <v>3</v>
      </c>
      <c r="T5680" s="17" t="str">
        <f t="shared" si="354"/>
        <v>No</v>
      </c>
      <c r="U5680" s="82">
        <v>43831</v>
      </c>
      <c r="V5680" s="82">
        <v>43893</v>
      </c>
      <c r="W5680" s="17">
        <v>27</v>
      </c>
      <c r="X5680" s="17" t="str">
        <f t="shared" si="355"/>
        <v>Active</v>
      </c>
      <c r="Y5680" s="17" t="s">
        <v>15615</v>
      </c>
      <c r="Z5680" s="17"/>
    </row>
    <row r="5681" spans="1:26" x14ac:dyDescent="0.25">
      <c r="A5681">
        <v>5680</v>
      </c>
      <c r="B5681" s="17" t="s">
        <v>13967</v>
      </c>
      <c r="C5681" s="17">
        <v>2341</v>
      </c>
      <c r="D5681" s="17" t="str">
        <f>INDEX(Hosts!$A:$O,MATCH(Places!$C5681,Hosts!$A:$A,0),MATCH(Places!D$1,Hosts!$1:$1,0))</f>
        <v>Within an hour</v>
      </c>
      <c r="E5681" s="87">
        <f>INDEX(Hosts!$A:$O,MATCH(Places!$C5681,Hosts!$A:$A,0),MATCH(Places!E$1,Hosts!$1:$1,0))</f>
        <v>1</v>
      </c>
      <c r="F5681" s="87">
        <f>INDEX(Hosts!$A:$O,MATCH(Places!$C5681,Hosts!$A:$A,0),MATCH(Places!F$1,Hosts!$1:$1,0))</f>
        <v>1</v>
      </c>
      <c r="G5681" s="17" t="str">
        <f>INDEX(Hosts!$A:$O,MATCH(Places!$C5681,Hosts!$A:$A,0),MATCH(Places!G$1,Hosts!$1:$1,0))</f>
        <v>Yes</v>
      </c>
      <c r="H5681" s="17">
        <v>17</v>
      </c>
      <c r="I5681" s="17" t="str">
        <f>INDEX(Neighborhoods!$A:$C,MATCH(Places!$H5681,Neighborhoods!$A:$A,0),MATCH(Places!I$1,Neighborhoods!$1:$1,0))</f>
        <v>Manhattan</v>
      </c>
      <c r="J5681" s="17" t="str">
        <f>INDEX(Neighborhoods!$A:$C,MATCH(Places!$H5681,Neighborhoods!$A:$A,0),MATCH(Places!J$1,Neighborhoods!$1:$1,0))</f>
        <v>Hell's Kitchen</v>
      </c>
      <c r="K5681" s="17" t="s">
        <v>1</v>
      </c>
      <c r="L5681" s="17" t="str">
        <f t="shared" si="352"/>
        <v>Yes</v>
      </c>
      <c r="M5681" s="17">
        <v>4</v>
      </c>
      <c r="N5681" s="17" t="str" cm="1">
        <f t="array" ref="N5681">_xlfn.IFS(M5681&lt;=2,"Small",M5681&lt;=5,"Medium",M5681&gt;5,"Large")</f>
        <v>Medium</v>
      </c>
      <c r="O5681" s="65">
        <v>86</v>
      </c>
      <c r="P5681" s="87">
        <f t="shared" si="353"/>
        <v>0.03</v>
      </c>
      <c r="Q5681" s="68">
        <v>5</v>
      </c>
      <c r="R5681" s="68" t="str" cm="1">
        <f t="array" ref="R5681">_xlfn.SWITCH(ROUND(Q5681,0),5,"Excellent",4,"Good",3,"Ok","Bad")</f>
        <v>Excellent</v>
      </c>
      <c r="S5681" s="17">
        <v>13</v>
      </c>
      <c r="T5681" s="17" t="str">
        <f t="shared" si="354"/>
        <v>No</v>
      </c>
      <c r="U5681" s="82">
        <v>43820</v>
      </c>
      <c r="V5681" s="82">
        <v>44021</v>
      </c>
      <c r="W5681" s="17">
        <v>77</v>
      </c>
      <c r="X5681" s="17" t="str">
        <f t="shared" si="355"/>
        <v>Active</v>
      </c>
      <c r="Y5681" s="17" t="s">
        <v>15616</v>
      </c>
      <c r="Z5681" s="17"/>
    </row>
    <row r="5682" spans="1:26" x14ac:dyDescent="0.25">
      <c r="A5682">
        <v>5681</v>
      </c>
      <c r="B5682" s="17" t="s">
        <v>14873</v>
      </c>
      <c r="C5682" s="17">
        <v>2341</v>
      </c>
      <c r="D5682" s="17" t="str">
        <f>INDEX(Hosts!$A:$O,MATCH(Places!$C5682,Hosts!$A:$A,0),MATCH(Places!D$1,Hosts!$1:$1,0))</f>
        <v>Within an hour</v>
      </c>
      <c r="E5682" s="87">
        <f>INDEX(Hosts!$A:$O,MATCH(Places!$C5682,Hosts!$A:$A,0),MATCH(Places!E$1,Hosts!$1:$1,0))</f>
        <v>1</v>
      </c>
      <c r="F5682" s="87">
        <f>INDEX(Hosts!$A:$O,MATCH(Places!$C5682,Hosts!$A:$A,0),MATCH(Places!F$1,Hosts!$1:$1,0))</f>
        <v>1</v>
      </c>
      <c r="G5682" s="17" t="str">
        <f>INDEX(Hosts!$A:$O,MATCH(Places!$C5682,Hosts!$A:$A,0),MATCH(Places!G$1,Hosts!$1:$1,0))</f>
        <v>Yes</v>
      </c>
      <c r="H5682" s="17">
        <v>17</v>
      </c>
      <c r="I5682" s="17" t="str">
        <f>INDEX(Neighborhoods!$A:$C,MATCH(Places!$H5682,Neighborhoods!$A:$A,0),MATCH(Places!I$1,Neighborhoods!$1:$1,0))</f>
        <v>Manhattan</v>
      </c>
      <c r="J5682" s="17" t="str">
        <f>INDEX(Neighborhoods!$A:$C,MATCH(Places!$H5682,Neighborhoods!$A:$A,0),MATCH(Places!J$1,Neighborhoods!$1:$1,0))</f>
        <v>Hell's Kitchen</v>
      </c>
      <c r="K5682" s="17" t="s">
        <v>11822</v>
      </c>
      <c r="L5682" s="17" t="str">
        <f t="shared" si="352"/>
        <v>No</v>
      </c>
      <c r="M5682" s="17">
        <v>6</v>
      </c>
      <c r="N5682" s="17" t="str" cm="1">
        <f t="array" ref="N5682">_xlfn.IFS(M5682&lt;=2,"Small",M5682&lt;=5,"Medium",M5682&gt;5,"Large")</f>
        <v>Large</v>
      </c>
      <c r="O5682" s="65">
        <v>174</v>
      </c>
      <c r="P5682" s="87">
        <f t="shared" si="353"/>
        <v>0.03</v>
      </c>
      <c r="Q5682" s="68">
        <v>5</v>
      </c>
      <c r="R5682" s="68" t="str" cm="1">
        <f t="array" ref="R5682">_xlfn.SWITCH(ROUND(Q5682,0),5,"Excellent",4,"Good",3,"Ok","Bad")</f>
        <v>Excellent</v>
      </c>
      <c r="S5682" s="17">
        <v>20</v>
      </c>
      <c r="T5682" s="17" t="str">
        <f t="shared" si="354"/>
        <v>No</v>
      </c>
      <c r="U5682" s="82">
        <v>43830</v>
      </c>
      <c r="V5682" s="82">
        <v>44053</v>
      </c>
      <c r="W5682" s="17">
        <v>76</v>
      </c>
      <c r="X5682" s="17" t="str">
        <f t="shared" si="355"/>
        <v>Active</v>
      </c>
      <c r="Y5682" s="17" t="s">
        <v>15615</v>
      </c>
      <c r="Z5682" s="17"/>
    </row>
    <row r="5683" spans="1:26" x14ac:dyDescent="0.25">
      <c r="A5683">
        <v>5682</v>
      </c>
      <c r="B5683" s="17" t="s">
        <v>15318</v>
      </c>
      <c r="C5683" s="17">
        <v>3334</v>
      </c>
      <c r="D5683" s="17" t="str">
        <f>INDEX(Hosts!$A:$O,MATCH(Places!$C5683,Hosts!$A:$A,0),MATCH(Places!D$1,Hosts!$1:$1,0))</f>
        <v>Within an hour</v>
      </c>
      <c r="E5683" s="87">
        <f>INDEX(Hosts!$A:$O,MATCH(Places!$C5683,Hosts!$A:$A,0),MATCH(Places!E$1,Hosts!$1:$1,0))</f>
        <v>0.94</v>
      </c>
      <c r="F5683" s="87">
        <f>INDEX(Hosts!$A:$O,MATCH(Places!$C5683,Hosts!$A:$A,0),MATCH(Places!F$1,Hosts!$1:$1,0))</f>
        <v>0.97</v>
      </c>
      <c r="G5683" s="17" t="str">
        <f>INDEX(Hosts!$A:$O,MATCH(Places!$C5683,Hosts!$A:$A,0),MATCH(Places!G$1,Hosts!$1:$1,0))</f>
        <v>Yes</v>
      </c>
      <c r="H5683" s="17">
        <v>21</v>
      </c>
      <c r="I5683" s="17" t="str">
        <f>INDEX(Neighborhoods!$A:$C,MATCH(Places!$H5683,Neighborhoods!$A:$A,0),MATCH(Places!I$1,Neighborhoods!$1:$1,0))</f>
        <v>Queens</v>
      </c>
      <c r="J5683" s="17" t="str">
        <f>INDEX(Neighborhoods!$A:$C,MATCH(Places!$H5683,Neighborhoods!$A:$A,0),MATCH(Places!J$1,Neighborhoods!$1:$1,0))</f>
        <v>Astoria</v>
      </c>
      <c r="K5683" s="17" t="s">
        <v>11822</v>
      </c>
      <c r="L5683" s="17" t="str">
        <f t="shared" si="352"/>
        <v>No</v>
      </c>
      <c r="M5683" s="17">
        <v>5</v>
      </c>
      <c r="N5683" s="17" t="str" cm="1">
        <f t="array" ref="N5683">_xlfn.IFS(M5683&lt;=2,"Small",M5683&lt;=5,"Medium",M5683&gt;5,"Large")</f>
        <v>Medium</v>
      </c>
      <c r="O5683" s="65">
        <v>108</v>
      </c>
      <c r="P5683" s="87">
        <f t="shared" si="353"/>
        <v>0.03</v>
      </c>
      <c r="Q5683" s="68">
        <v>4.92</v>
      </c>
      <c r="R5683" s="68" t="str" cm="1">
        <f t="array" ref="R5683">_xlfn.SWITCH(ROUND(Q5683,0),5,"Excellent",4,"Good",3,"Ok","Bad")</f>
        <v>Excellent</v>
      </c>
      <c r="S5683" s="17">
        <v>24</v>
      </c>
      <c r="T5683" s="17" t="str">
        <f t="shared" si="354"/>
        <v>No</v>
      </c>
      <c r="U5683" s="82">
        <v>43827</v>
      </c>
      <c r="V5683" s="82">
        <v>44056</v>
      </c>
      <c r="W5683" s="17">
        <v>296</v>
      </c>
      <c r="X5683" s="17" t="str">
        <f t="shared" si="355"/>
        <v>Active</v>
      </c>
      <c r="Y5683" s="17" t="s">
        <v>15615</v>
      </c>
      <c r="Z5683" s="17"/>
    </row>
    <row r="5684" spans="1:26" x14ac:dyDescent="0.25">
      <c r="A5684">
        <v>5683</v>
      </c>
      <c r="B5684" s="17" t="s">
        <v>14746</v>
      </c>
      <c r="C5684" s="17">
        <v>4085</v>
      </c>
      <c r="D5684" s="17" t="str">
        <f>INDEX(Hosts!$A:$O,MATCH(Places!$C5684,Hosts!$A:$A,0),MATCH(Places!D$1,Hosts!$1:$1,0))</f>
        <v>Within a few hours</v>
      </c>
      <c r="E5684" s="87">
        <f>INDEX(Hosts!$A:$O,MATCH(Places!$C5684,Hosts!$A:$A,0),MATCH(Places!E$1,Hosts!$1:$1,0))</f>
        <v>1</v>
      </c>
      <c r="F5684" s="87">
        <f>INDEX(Hosts!$A:$O,MATCH(Places!$C5684,Hosts!$A:$A,0),MATCH(Places!F$1,Hosts!$1:$1,0))</f>
        <v>0.97</v>
      </c>
      <c r="G5684" s="17" t="str">
        <f>INDEX(Hosts!$A:$O,MATCH(Places!$C5684,Hosts!$A:$A,0),MATCH(Places!G$1,Hosts!$1:$1,0))</f>
        <v>No</v>
      </c>
      <c r="H5684" s="17">
        <v>25</v>
      </c>
      <c r="I5684" s="17" t="str">
        <f>INDEX(Neighborhoods!$A:$C,MATCH(Places!$H5684,Neighborhoods!$A:$A,0),MATCH(Places!I$1,Neighborhoods!$1:$1,0))</f>
        <v>Queens</v>
      </c>
      <c r="J5684" s="17" t="str">
        <f>INDEX(Neighborhoods!$A:$C,MATCH(Places!$H5684,Neighborhoods!$A:$A,0),MATCH(Places!J$1,Neighborhoods!$1:$1,0))</f>
        <v>Ridgewood</v>
      </c>
      <c r="K5684" s="17" t="s">
        <v>11822</v>
      </c>
      <c r="L5684" s="17" t="str">
        <f t="shared" si="352"/>
        <v>No</v>
      </c>
      <c r="M5684" s="17">
        <v>4</v>
      </c>
      <c r="N5684" s="17" t="str" cm="1">
        <f t="array" ref="N5684">_xlfn.IFS(M5684&lt;=2,"Small",M5684&lt;=5,"Medium",M5684&gt;5,"Large")</f>
        <v>Medium</v>
      </c>
      <c r="O5684" s="65">
        <v>59</v>
      </c>
      <c r="P5684" s="87">
        <f t="shared" si="353"/>
        <v>0.03</v>
      </c>
      <c r="Q5684" s="68">
        <v>4.93</v>
      </c>
      <c r="R5684" s="68" t="str" cm="1">
        <f t="array" ref="R5684">_xlfn.SWITCH(ROUND(Q5684,0),5,"Excellent",4,"Good",3,"Ok","Bad")</f>
        <v>Excellent</v>
      </c>
      <c r="S5684" s="17">
        <v>14</v>
      </c>
      <c r="T5684" s="17" t="str">
        <f t="shared" si="354"/>
        <v>No</v>
      </c>
      <c r="U5684" s="82">
        <v>43851</v>
      </c>
      <c r="V5684" s="82">
        <v>43905</v>
      </c>
      <c r="W5684" s="17">
        <v>46</v>
      </c>
      <c r="X5684" s="17" t="str">
        <f t="shared" si="355"/>
        <v>Active</v>
      </c>
      <c r="Y5684" s="17" t="s">
        <v>15615</v>
      </c>
      <c r="Z5684" s="17"/>
    </row>
    <row r="5685" spans="1:26" x14ac:dyDescent="0.25">
      <c r="A5685">
        <v>5684</v>
      </c>
      <c r="B5685" s="17" t="s">
        <v>13764</v>
      </c>
      <c r="C5685" s="17">
        <v>4044</v>
      </c>
      <c r="D5685" s="17" t="str">
        <f>INDEX(Hosts!$A:$O,MATCH(Places!$C5685,Hosts!$A:$A,0),MATCH(Places!D$1,Hosts!$1:$1,0))</f>
        <v>Within an hour</v>
      </c>
      <c r="E5685" s="87">
        <f>INDEX(Hosts!$A:$O,MATCH(Places!$C5685,Hosts!$A:$A,0),MATCH(Places!E$1,Hosts!$1:$1,0))</f>
        <v>1</v>
      </c>
      <c r="F5685" s="87">
        <f>INDEX(Hosts!$A:$O,MATCH(Places!$C5685,Hosts!$A:$A,0),MATCH(Places!F$1,Hosts!$1:$1,0))</f>
        <v>0.99</v>
      </c>
      <c r="G5685" s="17" t="str">
        <f>INDEX(Hosts!$A:$O,MATCH(Places!$C5685,Hosts!$A:$A,0),MATCH(Places!G$1,Hosts!$1:$1,0))</f>
        <v>Yes</v>
      </c>
      <c r="H5685" s="17">
        <v>13</v>
      </c>
      <c r="I5685" s="17" t="str">
        <f>INDEX(Neighborhoods!$A:$C,MATCH(Places!$H5685,Neighborhoods!$A:$A,0),MATCH(Places!I$1,Neighborhoods!$1:$1,0))</f>
        <v>Manhattan</v>
      </c>
      <c r="J5685" s="17" t="str">
        <f>INDEX(Neighborhoods!$A:$C,MATCH(Places!$H5685,Neighborhoods!$A:$A,0),MATCH(Places!J$1,Neighborhoods!$1:$1,0))</f>
        <v>Chelsea</v>
      </c>
      <c r="K5685" s="17" t="s">
        <v>1</v>
      </c>
      <c r="L5685" s="17" t="str">
        <f t="shared" si="352"/>
        <v>Yes</v>
      </c>
      <c r="M5685" s="17">
        <v>2</v>
      </c>
      <c r="N5685" s="17" t="str" cm="1">
        <f t="array" ref="N5685">_xlfn.IFS(M5685&lt;=2,"Small",M5685&lt;=5,"Medium",M5685&gt;5,"Large")</f>
        <v>Small</v>
      </c>
      <c r="O5685" s="65">
        <v>59</v>
      </c>
      <c r="P5685" s="87">
        <f t="shared" si="353"/>
        <v>0.03</v>
      </c>
      <c r="Q5685" s="68">
        <v>4.95</v>
      </c>
      <c r="R5685" s="68" t="str" cm="1">
        <f t="array" ref="R5685">_xlfn.SWITCH(ROUND(Q5685,0),5,"Excellent",4,"Good",3,"Ok","Bad")</f>
        <v>Excellent</v>
      </c>
      <c r="S5685" s="17">
        <v>21</v>
      </c>
      <c r="T5685" s="17" t="str">
        <f t="shared" si="354"/>
        <v>No</v>
      </c>
      <c r="U5685" s="82">
        <v>43836</v>
      </c>
      <c r="V5685" s="82">
        <v>44033</v>
      </c>
      <c r="W5685" s="17">
        <v>4</v>
      </c>
      <c r="X5685" s="17" t="str">
        <f t="shared" si="355"/>
        <v>Active</v>
      </c>
      <c r="Y5685" s="17" t="s">
        <v>15616</v>
      </c>
      <c r="Z5685" s="17"/>
    </row>
    <row r="5686" spans="1:26" x14ac:dyDescent="0.25">
      <c r="A5686">
        <v>5685</v>
      </c>
      <c r="B5686" s="17" t="s">
        <v>15147</v>
      </c>
      <c r="C5686" s="17">
        <v>3092</v>
      </c>
      <c r="D5686" s="17" t="str">
        <f>INDEX(Hosts!$A:$O,MATCH(Places!$C5686,Hosts!$A:$A,0),MATCH(Places!D$1,Hosts!$1:$1,0))</f>
        <v>Within an hour</v>
      </c>
      <c r="E5686" s="87">
        <f>INDEX(Hosts!$A:$O,MATCH(Places!$C5686,Hosts!$A:$A,0),MATCH(Places!E$1,Hosts!$1:$1,0))</f>
        <v>1</v>
      </c>
      <c r="F5686" s="87">
        <f>INDEX(Hosts!$A:$O,MATCH(Places!$C5686,Hosts!$A:$A,0),MATCH(Places!F$1,Hosts!$1:$1,0))</f>
        <v>0.97</v>
      </c>
      <c r="G5686" s="17" t="str">
        <f>INDEX(Hosts!$A:$O,MATCH(Places!$C5686,Hosts!$A:$A,0),MATCH(Places!G$1,Hosts!$1:$1,0))</f>
        <v>Yes</v>
      </c>
      <c r="H5686" s="17">
        <v>13</v>
      </c>
      <c r="I5686" s="17" t="str">
        <f>INDEX(Neighborhoods!$A:$C,MATCH(Places!$H5686,Neighborhoods!$A:$A,0),MATCH(Places!I$1,Neighborhoods!$1:$1,0))</f>
        <v>Manhattan</v>
      </c>
      <c r="J5686" s="17" t="str">
        <f>INDEX(Neighborhoods!$A:$C,MATCH(Places!$H5686,Neighborhoods!$A:$A,0),MATCH(Places!J$1,Neighborhoods!$1:$1,0))</f>
        <v>Chelsea</v>
      </c>
      <c r="K5686" s="17" t="s">
        <v>1</v>
      </c>
      <c r="L5686" s="17" t="str">
        <f t="shared" si="352"/>
        <v>Yes</v>
      </c>
      <c r="M5686" s="17">
        <v>1</v>
      </c>
      <c r="N5686" s="17" t="str" cm="1">
        <f t="array" ref="N5686">_xlfn.IFS(M5686&lt;=2,"Small",M5686&lt;=5,"Medium",M5686&gt;5,"Large")</f>
        <v>Small</v>
      </c>
      <c r="O5686" s="65">
        <v>91</v>
      </c>
      <c r="P5686" s="87">
        <f t="shared" si="353"/>
        <v>0.03</v>
      </c>
      <c r="Q5686" s="68">
        <v>5</v>
      </c>
      <c r="R5686" s="68" t="str" cm="1">
        <f t="array" ref="R5686">_xlfn.SWITCH(ROUND(Q5686,0),5,"Excellent",4,"Good",3,"Ok","Bad")</f>
        <v>Excellent</v>
      </c>
      <c r="S5686" s="17">
        <v>9</v>
      </c>
      <c r="T5686" s="17" t="str">
        <f t="shared" si="354"/>
        <v>No</v>
      </c>
      <c r="U5686" s="82">
        <v>43920</v>
      </c>
      <c r="V5686" s="82">
        <v>44049</v>
      </c>
      <c r="W5686" s="17">
        <v>145</v>
      </c>
      <c r="X5686" s="17" t="str">
        <f t="shared" si="355"/>
        <v>Active</v>
      </c>
      <c r="Y5686" s="17" t="s">
        <v>15616</v>
      </c>
      <c r="Z5686" s="17"/>
    </row>
    <row r="5687" spans="1:26" x14ac:dyDescent="0.25">
      <c r="A5687">
        <v>5686</v>
      </c>
      <c r="B5687" s="17" t="s">
        <v>15490</v>
      </c>
      <c r="C5687" s="17">
        <v>4086</v>
      </c>
      <c r="D5687" s="17" t="str">
        <f>INDEX(Hosts!$A:$O,MATCH(Places!$C5687,Hosts!$A:$A,0),MATCH(Places!D$1,Hosts!$1:$1,0))</f>
        <v>Within an hour</v>
      </c>
      <c r="E5687" s="87">
        <f>INDEX(Hosts!$A:$O,MATCH(Places!$C5687,Hosts!$A:$A,0),MATCH(Places!E$1,Hosts!$1:$1,0))</f>
        <v>1</v>
      </c>
      <c r="F5687" s="87">
        <f>INDEX(Hosts!$A:$O,MATCH(Places!$C5687,Hosts!$A:$A,0),MATCH(Places!F$1,Hosts!$1:$1,0))</f>
        <v>0.98</v>
      </c>
      <c r="G5687" s="17" t="str">
        <f>INDEX(Hosts!$A:$O,MATCH(Places!$C5687,Hosts!$A:$A,0),MATCH(Places!G$1,Hosts!$1:$1,0))</f>
        <v>Yes</v>
      </c>
      <c r="H5687" s="17">
        <v>20</v>
      </c>
      <c r="I5687" s="17" t="str">
        <f>INDEX(Neighborhoods!$A:$C,MATCH(Places!$H5687,Neighborhoods!$A:$A,0),MATCH(Places!I$1,Neighborhoods!$1:$1,0))</f>
        <v>Manhattan</v>
      </c>
      <c r="J5687" s="17" t="str">
        <f>INDEX(Neighborhoods!$A:$C,MATCH(Places!$H5687,Neighborhoods!$A:$A,0),MATCH(Places!J$1,Neighborhoods!$1:$1,0))</f>
        <v>Upper West Side</v>
      </c>
      <c r="K5687" s="17" t="s">
        <v>1</v>
      </c>
      <c r="L5687" s="17" t="str">
        <f t="shared" si="352"/>
        <v>Yes</v>
      </c>
      <c r="M5687" s="17">
        <v>2</v>
      </c>
      <c r="N5687" s="17" t="str" cm="1">
        <f t="array" ref="N5687">_xlfn.IFS(M5687&lt;=2,"Small",M5687&lt;=5,"Medium",M5687&gt;5,"Large")</f>
        <v>Small</v>
      </c>
      <c r="O5687" s="65">
        <v>65</v>
      </c>
      <c r="P5687" s="87">
        <f t="shared" si="353"/>
        <v>0.03</v>
      </c>
      <c r="Q5687" s="68">
        <v>4.83</v>
      </c>
      <c r="R5687" s="68" t="str" cm="1">
        <f t="array" ref="R5687">_xlfn.SWITCH(ROUND(Q5687,0),5,"Excellent",4,"Good",3,"Ok","Bad")</f>
        <v>Excellent</v>
      </c>
      <c r="S5687" s="17">
        <v>18</v>
      </c>
      <c r="T5687" s="17" t="str">
        <f t="shared" si="354"/>
        <v>No</v>
      </c>
      <c r="U5687" s="82">
        <v>43828</v>
      </c>
      <c r="V5687" s="82">
        <v>44032</v>
      </c>
      <c r="W5687" s="17">
        <v>34</v>
      </c>
      <c r="X5687" s="17" t="str">
        <f t="shared" si="355"/>
        <v>Active</v>
      </c>
      <c r="Y5687" s="17" t="s">
        <v>15616</v>
      </c>
      <c r="Z5687" s="17"/>
    </row>
    <row r="5688" spans="1:26" x14ac:dyDescent="0.25">
      <c r="A5688">
        <v>5687</v>
      </c>
      <c r="B5688" s="17" t="s">
        <v>14507</v>
      </c>
      <c r="C5688" s="17">
        <v>4086</v>
      </c>
      <c r="D5688" s="17" t="str">
        <f>INDEX(Hosts!$A:$O,MATCH(Places!$C5688,Hosts!$A:$A,0),MATCH(Places!D$1,Hosts!$1:$1,0))</f>
        <v>Within an hour</v>
      </c>
      <c r="E5688" s="87">
        <f>INDEX(Hosts!$A:$O,MATCH(Places!$C5688,Hosts!$A:$A,0),MATCH(Places!E$1,Hosts!$1:$1,0))</f>
        <v>1</v>
      </c>
      <c r="F5688" s="87">
        <f>INDEX(Hosts!$A:$O,MATCH(Places!$C5688,Hosts!$A:$A,0),MATCH(Places!F$1,Hosts!$1:$1,0))</f>
        <v>0.98</v>
      </c>
      <c r="G5688" s="17" t="str">
        <f>INDEX(Hosts!$A:$O,MATCH(Places!$C5688,Hosts!$A:$A,0),MATCH(Places!G$1,Hosts!$1:$1,0))</f>
        <v>Yes</v>
      </c>
      <c r="H5688" s="17">
        <v>20</v>
      </c>
      <c r="I5688" s="17" t="str">
        <f>INDEX(Neighborhoods!$A:$C,MATCH(Places!$H5688,Neighborhoods!$A:$A,0),MATCH(Places!I$1,Neighborhoods!$1:$1,0))</f>
        <v>Manhattan</v>
      </c>
      <c r="J5688" s="17" t="str">
        <f>INDEX(Neighborhoods!$A:$C,MATCH(Places!$H5688,Neighborhoods!$A:$A,0),MATCH(Places!J$1,Neighborhoods!$1:$1,0))</f>
        <v>Upper West Side</v>
      </c>
      <c r="K5688" s="17" t="s">
        <v>1</v>
      </c>
      <c r="L5688" s="17" t="str">
        <f t="shared" si="352"/>
        <v>Yes</v>
      </c>
      <c r="M5688" s="17">
        <v>2</v>
      </c>
      <c r="N5688" s="17" t="str" cm="1">
        <f t="array" ref="N5688">_xlfn.IFS(M5688&lt;=2,"Small",M5688&lt;=5,"Medium",M5688&gt;5,"Large")</f>
        <v>Small</v>
      </c>
      <c r="O5688" s="65">
        <v>34</v>
      </c>
      <c r="P5688" s="87">
        <f t="shared" si="353"/>
        <v>0.03</v>
      </c>
      <c r="Q5688" s="68">
        <v>4.82</v>
      </c>
      <c r="R5688" s="68" t="str" cm="1">
        <f t="array" ref="R5688">_xlfn.SWITCH(ROUND(Q5688,0),5,"Excellent",4,"Good",3,"Ok","Bad")</f>
        <v>Excellent</v>
      </c>
      <c r="S5688" s="17">
        <v>11</v>
      </c>
      <c r="T5688" s="17" t="str">
        <f t="shared" si="354"/>
        <v>No</v>
      </c>
      <c r="U5688" s="82">
        <v>43831</v>
      </c>
      <c r="V5688" s="82">
        <v>44055</v>
      </c>
      <c r="W5688" s="17">
        <v>44</v>
      </c>
      <c r="X5688" s="17" t="str">
        <f t="shared" si="355"/>
        <v>Active</v>
      </c>
      <c r="Y5688" s="17" t="s">
        <v>15616</v>
      </c>
      <c r="Z5688" s="17"/>
    </row>
    <row r="5689" spans="1:26" x14ac:dyDescent="0.25">
      <c r="A5689">
        <v>5688</v>
      </c>
      <c r="B5689" s="17" t="s">
        <v>15163</v>
      </c>
      <c r="C5689" s="17">
        <v>4086</v>
      </c>
      <c r="D5689" s="17" t="str">
        <f>INDEX(Hosts!$A:$O,MATCH(Places!$C5689,Hosts!$A:$A,0),MATCH(Places!D$1,Hosts!$1:$1,0))</f>
        <v>Within an hour</v>
      </c>
      <c r="E5689" s="87">
        <f>INDEX(Hosts!$A:$O,MATCH(Places!$C5689,Hosts!$A:$A,0),MATCH(Places!E$1,Hosts!$1:$1,0))</f>
        <v>1</v>
      </c>
      <c r="F5689" s="87">
        <f>INDEX(Hosts!$A:$O,MATCH(Places!$C5689,Hosts!$A:$A,0),MATCH(Places!F$1,Hosts!$1:$1,0))</f>
        <v>0.98</v>
      </c>
      <c r="G5689" s="17" t="str">
        <f>INDEX(Hosts!$A:$O,MATCH(Places!$C5689,Hosts!$A:$A,0),MATCH(Places!G$1,Hosts!$1:$1,0))</f>
        <v>Yes</v>
      </c>
      <c r="H5689" s="17">
        <v>20</v>
      </c>
      <c r="I5689" s="17" t="str">
        <f>INDEX(Neighborhoods!$A:$C,MATCH(Places!$H5689,Neighborhoods!$A:$A,0),MATCH(Places!I$1,Neighborhoods!$1:$1,0))</f>
        <v>Manhattan</v>
      </c>
      <c r="J5689" s="17" t="str">
        <f>INDEX(Neighborhoods!$A:$C,MATCH(Places!$H5689,Neighborhoods!$A:$A,0),MATCH(Places!J$1,Neighborhoods!$1:$1,0))</f>
        <v>Upper West Side</v>
      </c>
      <c r="K5689" s="17" t="s">
        <v>1</v>
      </c>
      <c r="L5689" s="17" t="str">
        <f t="shared" si="352"/>
        <v>Yes</v>
      </c>
      <c r="M5689" s="17">
        <v>2</v>
      </c>
      <c r="N5689" s="17" t="str" cm="1">
        <f t="array" ref="N5689">_xlfn.IFS(M5689&lt;=2,"Small",M5689&lt;=5,"Medium",M5689&gt;5,"Large")</f>
        <v>Small</v>
      </c>
      <c r="O5689" s="65">
        <v>45</v>
      </c>
      <c r="P5689" s="87">
        <f t="shared" si="353"/>
        <v>0.03</v>
      </c>
      <c r="Q5689" s="68">
        <v>4.9000000000000004</v>
      </c>
      <c r="R5689" s="68" t="str" cm="1">
        <f t="array" ref="R5689">_xlfn.SWITCH(ROUND(Q5689,0),5,"Excellent",4,"Good",3,"Ok","Bad")</f>
        <v>Excellent</v>
      </c>
      <c r="S5689" s="17">
        <v>20</v>
      </c>
      <c r="T5689" s="17" t="str">
        <f t="shared" si="354"/>
        <v>No</v>
      </c>
      <c r="U5689" s="82">
        <v>43823</v>
      </c>
      <c r="V5689" s="82">
        <v>44057</v>
      </c>
      <c r="W5689" s="17">
        <v>151</v>
      </c>
      <c r="X5689" s="17" t="str">
        <f t="shared" si="355"/>
        <v>Active</v>
      </c>
      <c r="Y5689" s="17" t="s">
        <v>15616</v>
      </c>
      <c r="Z5689" s="17"/>
    </row>
    <row r="5690" spans="1:26" x14ac:dyDescent="0.25">
      <c r="A5690">
        <v>5689</v>
      </c>
      <c r="B5690" s="17" t="s">
        <v>13993</v>
      </c>
      <c r="C5690" s="17">
        <v>3423</v>
      </c>
      <c r="D5690" s="17" t="str">
        <f>INDEX(Hosts!$A:$O,MATCH(Places!$C5690,Hosts!$A:$A,0),MATCH(Places!D$1,Hosts!$1:$1,0))</f>
        <v>Within a day</v>
      </c>
      <c r="E5690" s="87">
        <f>INDEX(Hosts!$A:$O,MATCH(Places!$C5690,Hosts!$A:$A,0),MATCH(Places!E$1,Hosts!$1:$1,0))</f>
        <v>0.5</v>
      </c>
      <c r="F5690" s="87">
        <f>INDEX(Hosts!$A:$O,MATCH(Places!$C5690,Hosts!$A:$A,0),MATCH(Places!F$1,Hosts!$1:$1,0))</f>
        <v>1</v>
      </c>
      <c r="G5690" s="17" t="str">
        <f>INDEX(Hosts!$A:$O,MATCH(Places!$C5690,Hosts!$A:$A,0),MATCH(Places!G$1,Hosts!$1:$1,0))</f>
        <v>No</v>
      </c>
      <c r="H5690" s="17">
        <v>18</v>
      </c>
      <c r="I5690" s="17" t="str">
        <f>INDEX(Neighborhoods!$A:$C,MATCH(Places!$H5690,Neighborhoods!$A:$A,0),MATCH(Places!I$1,Neighborhoods!$1:$1,0))</f>
        <v>Manhattan</v>
      </c>
      <c r="J5690" s="17" t="str">
        <f>INDEX(Neighborhoods!$A:$C,MATCH(Places!$H5690,Neighborhoods!$A:$A,0),MATCH(Places!J$1,Neighborhoods!$1:$1,0))</f>
        <v>Midtown</v>
      </c>
      <c r="K5690" s="17" t="s">
        <v>1</v>
      </c>
      <c r="L5690" s="17" t="str">
        <f t="shared" si="352"/>
        <v>Yes</v>
      </c>
      <c r="M5690" s="17">
        <v>2</v>
      </c>
      <c r="N5690" s="17" t="str" cm="1">
        <f t="array" ref="N5690">_xlfn.IFS(M5690&lt;=2,"Small",M5690&lt;=5,"Medium",M5690&gt;5,"Large")</f>
        <v>Small</v>
      </c>
      <c r="O5690" s="65">
        <v>95</v>
      </c>
      <c r="P5690" s="87">
        <f t="shared" si="353"/>
        <v>0.03</v>
      </c>
      <c r="Q5690" s="68">
        <v>4.25</v>
      </c>
      <c r="R5690" s="68" t="str" cm="1">
        <f t="array" ref="R5690">_xlfn.SWITCH(ROUND(Q5690,0),5,"Excellent",4,"Good",3,"Ok","Bad")</f>
        <v>Good</v>
      </c>
      <c r="S5690" s="17">
        <v>4</v>
      </c>
      <c r="T5690" s="17" t="str">
        <f t="shared" si="354"/>
        <v>No</v>
      </c>
      <c r="U5690" s="82">
        <v>43875</v>
      </c>
      <c r="V5690" s="82">
        <v>43895</v>
      </c>
      <c r="W5690" s="17">
        <v>0</v>
      </c>
      <c r="X5690" s="17" t="str">
        <f t="shared" si="355"/>
        <v>Inactive</v>
      </c>
      <c r="Y5690" s="17" t="s">
        <v>15616</v>
      </c>
      <c r="Z5690" s="17"/>
    </row>
    <row r="5691" spans="1:26" x14ac:dyDescent="0.25">
      <c r="A5691">
        <v>5690</v>
      </c>
      <c r="B5691" s="17" t="s">
        <v>13116</v>
      </c>
      <c r="C5691" s="17">
        <v>3423</v>
      </c>
      <c r="D5691" s="17" t="str">
        <f>INDEX(Hosts!$A:$O,MATCH(Places!$C5691,Hosts!$A:$A,0),MATCH(Places!D$1,Hosts!$1:$1,0))</f>
        <v>Within a day</v>
      </c>
      <c r="E5691" s="87">
        <f>INDEX(Hosts!$A:$O,MATCH(Places!$C5691,Hosts!$A:$A,0),MATCH(Places!E$1,Hosts!$1:$1,0))</f>
        <v>0.5</v>
      </c>
      <c r="F5691" s="87">
        <f>INDEX(Hosts!$A:$O,MATCH(Places!$C5691,Hosts!$A:$A,0),MATCH(Places!F$1,Hosts!$1:$1,0))</f>
        <v>1</v>
      </c>
      <c r="G5691" s="17" t="str">
        <f>INDEX(Hosts!$A:$O,MATCH(Places!$C5691,Hosts!$A:$A,0),MATCH(Places!G$1,Hosts!$1:$1,0))</f>
        <v>No</v>
      </c>
      <c r="H5691" s="17">
        <v>18</v>
      </c>
      <c r="I5691" s="17" t="str">
        <f>INDEX(Neighborhoods!$A:$C,MATCH(Places!$H5691,Neighborhoods!$A:$A,0),MATCH(Places!I$1,Neighborhoods!$1:$1,0))</f>
        <v>Manhattan</v>
      </c>
      <c r="J5691" s="17" t="str">
        <f>INDEX(Neighborhoods!$A:$C,MATCH(Places!$H5691,Neighborhoods!$A:$A,0),MATCH(Places!J$1,Neighborhoods!$1:$1,0))</f>
        <v>Midtown</v>
      </c>
      <c r="K5691" s="17" t="s">
        <v>1</v>
      </c>
      <c r="L5691" s="17" t="str">
        <f t="shared" si="352"/>
        <v>Yes</v>
      </c>
      <c r="M5691" s="17">
        <v>2</v>
      </c>
      <c r="N5691" s="17" t="str" cm="1">
        <f t="array" ref="N5691">_xlfn.IFS(M5691&lt;=2,"Small",M5691&lt;=5,"Medium",M5691&gt;5,"Large")</f>
        <v>Small</v>
      </c>
      <c r="O5691" s="65">
        <v>95</v>
      </c>
      <c r="P5691" s="87">
        <f t="shared" si="353"/>
        <v>0.03</v>
      </c>
      <c r="Q5691" s="68">
        <v>4.67</v>
      </c>
      <c r="R5691" s="68" t="str" cm="1">
        <f t="array" ref="R5691">_xlfn.SWITCH(ROUND(Q5691,0),5,"Excellent",4,"Good",3,"Ok","Bad")</f>
        <v>Excellent</v>
      </c>
      <c r="S5691" s="17">
        <v>3</v>
      </c>
      <c r="T5691" s="17" t="str">
        <f t="shared" si="354"/>
        <v>No</v>
      </c>
      <c r="U5691" s="82">
        <v>43877</v>
      </c>
      <c r="V5691" s="82">
        <v>43891</v>
      </c>
      <c r="W5691" s="17">
        <v>0</v>
      </c>
      <c r="X5691" s="17" t="str">
        <f t="shared" si="355"/>
        <v>Inactive</v>
      </c>
      <c r="Y5691" s="17" t="s">
        <v>15616</v>
      </c>
      <c r="Z5691" s="17"/>
    </row>
    <row r="5692" spans="1:26" x14ac:dyDescent="0.25">
      <c r="A5692">
        <v>5691</v>
      </c>
      <c r="B5692" s="17" t="s">
        <v>14100</v>
      </c>
      <c r="C5692" s="17">
        <v>3248</v>
      </c>
      <c r="D5692" s="17" t="str">
        <f>INDEX(Hosts!$A:$O,MATCH(Places!$C5692,Hosts!$A:$A,0),MATCH(Places!D$1,Hosts!$1:$1,0))</f>
        <v>Within an hour</v>
      </c>
      <c r="E5692" s="87">
        <f>INDEX(Hosts!$A:$O,MATCH(Places!$C5692,Hosts!$A:$A,0),MATCH(Places!E$1,Hosts!$1:$1,0))</f>
        <v>1</v>
      </c>
      <c r="F5692" s="87">
        <f>INDEX(Hosts!$A:$O,MATCH(Places!$C5692,Hosts!$A:$A,0),MATCH(Places!F$1,Hosts!$1:$1,0))</f>
        <v>0.99</v>
      </c>
      <c r="G5692" s="17" t="str">
        <f>INDEX(Hosts!$A:$O,MATCH(Places!$C5692,Hosts!$A:$A,0),MATCH(Places!G$1,Hosts!$1:$1,0))</f>
        <v>Yes</v>
      </c>
      <c r="H5692" s="17">
        <v>17</v>
      </c>
      <c r="I5692" s="17" t="str">
        <f>INDEX(Neighborhoods!$A:$C,MATCH(Places!$H5692,Neighborhoods!$A:$A,0),MATCH(Places!I$1,Neighborhoods!$1:$1,0))</f>
        <v>Manhattan</v>
      </c>
      <c r="J5692" s="17" t="str">
        <f>INDEX(Neighborhoods!$A:$C,MATCH(Places!$H5692,Neighborhoods!$A:$A,0),MATCH(Places!J$1,Neighborhoods!$1:$1,0))</f>
        <v>Hell's Kitchen</v>
      </c>
      <c r="K5692" s="17" t="s">
        <v>16</v>
      </c>
      <c r="L5692" s="17" t="str">
        <f t="shared" si="352"/>
        <v>Yes</v>
      </c>
      <c r="M5692" s="17">
        <v>2</v>
      </c>
      <c r="N5692" s="17" t="str" cm="1">
        <f t="array" ref="N5692">_xlfn.IFS(M5692&lt;=2,"Small",M5692&lt;=5,"Medium",M5692&gt;5,"Large")</f>
        <v>Small</v>
      </c>
      <c r="O5692" s="65">
        <v>37.29</v>
      </c>
      <c r="P5692" s="87">
        <f t="shared" si="353"/>
        <v>0.03</v>
      </c>
      <c r="Q5692" s="68">
        <v>5</v>
      </c>
      <c r="R5692" s="68" t="str" cm="1">
        <f t="array" ref="R5692">_xlfn.SWITCH(ROUND(Q5692,0),5,"Excellent",4,"Good",3,"Ok","Bad")</f>
        <v>Excellent</v>
      </c>
      <c r="S5692" s="17">
        <v>13</v>
      </c>
      <c r="T5692" s="17" t="str">
        <f t="shared" si="354"/>
        <v>No</v>
      </c>
      <c r="U5692" s="82">
        <v>43831</v>
      </c>
      <c r="V5692" s="82">
        <v>44044</v>
      </c>
      <c r="W5692" s="17">
        <v>21</v>
      </c>
      <c r="X5692" s="17" t="str">
        <f t="shared" si="355"/>
        <v>Active</v>
      </c>
      <c r="Y5692" s="17" t="s">
        <v>15616</v>
      </c>
      <c r="Z5692" s="17"/>
    </row>
    <row r="5693" spans="1:26" x14ac:dyDescent="0.25">
      <c r="A5693">
        <v>5692</v>
      </c>
      <c r="B5693" s="17" t="s">
        <v>14833</v>
      </c>
      <c r="C5693" s="17">
        <v>3248</v>
      </c>
      <c r="D5693" s="17" t="str">
        <f>INDEX(Hosts!$A:$O,MATCH(Places!$C5693,Hosts!$A:$A,0),MATCH(Places!D$1,Hosts!$1:$1,0))</f>
        <v>Within an hour</v>
      </c>
      <c r="E5693" s="87">
        <f>INDEX(Hosts!$A:$O,MATCH(Places!$C5693,Hosts!$A:$A,0),MATCH(Places!E$1,Hosts!$1:$1,0))</f>
        <v>1</v>
      </c>
      <c r="F5693" s="87">
        <f>INDEX(Hosts!$A:$O,MATCH(Places!$C5693,Hosts!$A:$A,0),MATCH(Places!F$1,Hosts!$1:$1,0))</f>
        <v>0.99</v>
      </c>
      <c r="G5693" s="17" t="str">
        <f>INDEX(Hosts!$A:$O,MATCH(Places!$C5693,Hosts!$A:$A,0),MATCH(Places!G$1,Hosts!$1:$1,0))</f>
        <v>Yes</v>
      </c>
      <c r="H5693" s="17">
        <v>17</v>
      </c>
      <c r="I5693" s="17" t="str">
        <f>INDEX(Neighborhoods!$A:$C,MATCH(Places!$H5693,Neighborhoods!$A:$A,0),MATCH(Places!I$1,Neighborhoods!$1:$1,0))</f>
        <v>Manhattan</v>
      </c>
      <c r="J5693" s="17" t="str">
        <f>INDEX(Neighborhoods!$A:$C,MATCH(Places!$H5693,Neighborhoods!$A:$A,0),MATCH(Places!J$1,Neighborhoods!$1:$1,0))</f>
        <v>Hell's Kitchen</v>
      </c>
      <c r="K5693" s="17" t="s">
        <v>16</v>
      </c>
      <c r="L5693" s="17" t="str">
        <f t="shared" si="352"/>
        <v>Yes</v>
      </c>
      <c r="M5693" s="17">
        <v>1</v>
      </c>
      <c r="N5693" s="17" t="str" cm="1">
        <f t="array" ref="N5693">_xlfn.IFS(M5693&lt;=2,"Small",M5693&lt;=5,"Medium",M5693&gt;5,"Large")</f>
        <v>Small</v>
      </c>
      <c r="O5693" s="65">
        <v>37</v>
      </c>
      <c r="P5693" s="87">
        <f t="shared" si="353"/>
        <v>0.03</v>
      </c>
      <c r="Q5693" s="68">
        <v>4.2</v>
      </c>
      <c r="R5693" s="68" t="str" cm="1">
        <f t="array" ref="R5693">_xlfn.SWITCH(ROUND(Q5693,0),5,"Excellent",4,"Good",3,"Ok","Bad")</f>
        <v>Good</v>
      </c>
      <c r="S5693" s="17">
        <v>5</v>
      </c>
      <c r="T5693" s="17" t="str">
        <f t="shared" si="354"/>
        <v>No</v>
      </c>
      <c r="U5693" s="82">
        <v>43833</v>
      </c>
      <c r="V5693" s="82">
        <v>43906</v>
      </c>
      <c r="W5693" s="17">
        <v>21</v>
      </c>
      <c r="X5693" s="17" t="str">
        <f t="shared" si="355"/>
        <v>Active</v>
      </c>
      <c r="Y5693" s="17" t="s">
        <v>15616</v>
      </c>
      <c r="Z5693" s="17"/>
    </row>
    <row r="5694" spans="1:26" x14ac:dyDescent="0.25">
      <c r="A5694">
        <v>5693</v>
      </c>
      <c r="B5694" s="17" t="s">
        <v>15469</v>
      </c>
      <c r="C5694" s="17">
        <v>3417</v>
      </c>
      <c r="D5694" s="17" t="str">
        <f>INDEX(Hosts!$A:$O,MATCH(Places!$C5694,Hosts!$A:$A,0),MATCH(Places!D$1,Hosts!$1:$1,0))</f>
        <v>Within an hour</v>
      </c>
      <c r="E5694" s="87">
        <f>INDEX(Hosts!$A:$O,MATCH(Places!$C5694,Hosts!$A:$A,0),MATCH(Places!E$1,Hosts!$1:$1,0))</f>
        <v>1</v>
      </c>
      <c r="F5694" s="87">
        <f>INDEX(Hosts!$A:$O,MATCH(Places!$C5694,Hosts!$A:$A,0),MATCH(Places!F$1,Hosts!$1:$1,0))</f>
        <v>1</v>
      </c>
      <c r="G5694" s="17" t="str">
        <f>INDEX(Hosts!$A:$O,MATCH(Places!$C5694,Hosts!$A:$A,0),MATCH(Places!G$1,Hosts!$1:$1,0))</f>
        <v>No</v>
      </c>
      <c r="H5694" s="17">
        <v>14</v>
      </c>
      <c r="I5694" s="17" t="str">
        <f>INDEX(Neighborhoods!$A:$C,MATCH(Places!$H5694,Neighborhoods!$A:$A,0),MATCH(Places!I$1,Neighborhoods!$1:$1,0))</f>
        <v>Manhattan</v>
      </c>
      <c r="J5694" s="17" t="str">
        <f>INDEX(Neighborhoods!$A:$C,MATCH(Places!$H5694,Neighborhoods!$A:$A,0),MATCH(Places!J$1,Neighborhoods!$1:$1,0))</f>
        <v>East Harlem</v>
      </c>
      <c r="K5694" s="17" t="s">
        <v>11822</v>
      </c>
      <c r="L5694" s="17" t="str">
        <f t="shared" si="352"/>
        <v>No</v>
      </c>
      <c r="M5694" s="17">
        <v>8</v>
      </c>
      <c r="N5694" s="17" t="str" cm="1">
        <f t="array" ref="N5694">_xlfn.IFS(M5694&lt;=2,"Small",M5694&lt;=5,"Medium",M5694&gt;5,"Large")</f>
        <v>Large</v>
      </c>
      <c r="O5694" s="65">
        <v>203</v>
      </c>
      <c r="P5694" s="87">
        <f t="shared" si="353"/>
        <v>0.04</v>
      </c>
      <c r="Q5694" s="68">
        <v>4</v>
      </c>
      <c r="R5694" s="68" t="str" cm="1">
        <f t="array" ref="R5694">_xlfn.SWITCH(ROUND(Q5694,0),5,"Excellent",4,"Good",3,"Ok","Bad")</f>
        <v>Good</v>
      </c>
      <c r="S5694" s="17">
        <v>6</v>
      </c>
      <c r="T5694" s="17" t="str">
        <f t="shared" si="354"/>
        <v>No</v>
      </c>
      <c r="U5694" s="82">
        <v>43825</v>
      </c>
      <c r="V5694" s="82">
        <v>44043</v>
      </c>
      <c r="W5694" s="17">
        <v>323</v>
      </c>
      <c r="X5694" s="17" t="str">
        <f t="shared" si="355"/>
        <v>Active</v>
      </c>
      <c r="Y5694" s="17" t="s">
        <v>15616</v>
      </c>
      <c r="Z5694" s="17"/>
    </row>
    <row r="5695" spans="1:26" x14ac:dyDescent="0.25">
      <c r="A5695">
        <v>5694</v>
      </c>
      <c r="B5695" s="17" t="s">
        <v>13840</v>
      </c>
      <c r="C5695" s="17">
        <v>3248</v>
      </c>
      <c r="D5695" s="17" t="str">
        <f>INDEX(Hosts!$A:$O,MATCH(Places!$C5695,Hosts!$A:$A,0),MATCH(Places!D$1,Hosts!$1:$1,0))</f>
        <v>Within an hour</v>
      </c>
      <c r="E5695" s="87">
        <f>INDEX(Hosts!$A:$O,MATCH(Places!$C5695,Hosts!$A:$A,0),MATCH(Places!E$1,Hosts!$1:$1,0))</f>
        <v>1</v>
      </c>
      <c r="F5695" s="87">
        <f>INDEX(Hosts!$A:$O,MATCH(Places!$C5695,Hosts!$A:$A,0),MATCH(Places!F$1,Hosts!$1:$1,0))</f>
        <v>0.99</v>
      </c>
      <c r="G5695" s="17" t="str">
        <f>INDEX(Hosts!$A:$O,MATCH(Places!$C5695,Hosts!$A:$A,0),MATCH(Places!G$1,Hosts!$1:$1,0))</f>
        <v>Yes</v>
      </c>
      <c r="H5695" s="17">
        <v>17</v>
      </c>
      <c r="I5695" s="17" t="str">
        <f>INDEX(Neighborhoods!$A:$C,MATCH(Places!$H5695,Neighborhoods!$A:$A,0),MATCH(Places!I$1,Neighborhoods!$1:$1,0))</f>
        <v>Manhattan</v>
      </c>
      <c r="J5695" s="17" t="str">
        <f>INDEX(Neighborhoods!$A:$C,MATCH(Places!$H5695,Neighborhoods!$A:$A,0),MATCH(Places!J$1,Neighborhoods!$1:$1,0))</f>
        <v>Hell's Kitchen</v>
      </c>
      <c r="K5695" s="17" t="s">
        <v>16</v>
      </c>
      <c r="L5695" s="17" t="str">
        <f t="shared" si="352"/>
        <v>Yes</v>
      </c>
      <c r="M5695" s="17">
        <v>2</v>
      </c>
      <c r="N5695" s="17" t="str" cm="1">
        <f t="array" ref="N5695">_xlfn.IFS(M5695&lt;=2,"Small",M5695&lt;=5,"Medium",M5695&gt;5,"Large")</f>
        <v>Small</v>
      </c>
      <c r="O5695" s="65">
        <v>37</v>
      </c>
      <c r="P5695" s="87">
        <f t="shared" si="353"/>
        <v>0.03</v>
      </c>
      <c r="Q5695" s="68">
        <v>5</v>
      </c>
      <c r="R5695" s="68" t="str" cm="1">
        <f t="array" ref="R5695">_xlfn.SWITCH(ROUND(Q5695,0),5,"Excellent",4,"Good",3,"Ok","Bad")</f>
        <v>Excellent</v>
      </c>
      <c r="S5695" s="17">
        <v>6</v>
      </c>
      <c r="T5695" s="17" t="str">
        <f t="shared" si="354"/>
        <v>No</v>
      </c>
      <c r="U5695" s="82">
        <v>43825</v>
      </c>
      <c r="V5695" s="82">
        <v>43897</v>
      </c>
      <c r="W5695" s="17">
        <v>21</v>
      </c>
      <c r="X5695" s="17" t="str">
        <f t="shared" si="355"/>
        <v>Active</v>
      </c>
      <c r="Y5695" s="17" t="s">
        <v>15616</v>
      </c>
      <c r="Z5695" s="17"/>
    </row>
    <row r="5696" spans="1:26" x14ac:dyDescent="0.25">
      <c r="A5696">
        <v>5695</v>
      </c>
      <c r="B5696" s="17" t="s">
        <v>14847</v>
      </c>
      <c r="C5696" s="17">
        <v>3248</v>
      </c>
      <c r="D5696" s="17" t="str">
        <f>INDEX(Hosts!$A:$O,MATCH(Places!$C5696,Hosts!$A:$A,0),MATCH(Places!D$1,Hosts!$1:$1,0))</f>
        <v>Within an hour</v>
      </c>
      <c r="E5696" s="87">
        <f>INDEX(Hosts!$A:$O,MATCH(Places!$C5696,Hosts!$A:$A,0),MATCH(Places!E$1,Hosts!$1:$1,0))</f>
        <v>1</v>
      </c>
      <c r="F5696" s="87">
        <f>INDEX(Hosts!$A:$O,MATCH(Places!$C5696,Hosts!$A:$A,0),MATCH(Places!F$1,Hosts!$1:$1,0))</f>
        <v>0.99</v>
      </c>
      <c r="G5696" s="17" t="str">
        <f>INDEX(Hosts!$A:$O,MATCH(Places!$C5696,Hosts!$A:$A,0),MATCH(Places!G$1,Hosts!$1:$1,0))</f>
        <v>Yes</v>
      </c>
      <c r="H5696" s="17">
        <v>17</v>
      </c>
      <c r="I5696" s="17" t="str">
        <f>INDEX(Neighborhoods!$A:$C,MATCH(Places!$H5696,Neighborhoods!$A:$A,0),MATCH(Places!I$1,Neighborhoods!$1:$1,0))</f>
        <v>Manhattan</v>
      </c>
      <c r="J5696" s="17" t="str">
        <f>INDEX(Neighborhoods!$A:$C,MATCH(Places!$H5696,Neighborhoods!$A:$A,0),MATCH(Places!J$1,Neighborhoods!$1:$1,0))</f>
        <v>Hell's Kitchen</v>
      </c>
      <c r="K5696" s="17" t="s">
        <v>16</v>
      </c>
      <c r="L5696" s="17" t="str">
        <f t="shared" si="352"/>
        <v>Yes</v>
      </c>
      <c r="M5696" s="17">
        <v>1</v>
      </c>
      <c r="N5696" s="17" t="str" cm="1">
        <f t="array" ref="N5696">_xlfn.IFS(M5696&lt;=2,"Small",M5696&lt;=5,"Medium",M5696&gt;5,"Large")</f>
        <v>Small</v>
      </c>
      <c r="O5696" s="65">
        <v>37</v>
      </c>
      <c r="P5696" s="87">
        <f t="shared" si="353"/>
        <v>0.03</v>
      </c>
      <c r="Q5696" s="68">
        <v>5</v>
      </c>
      <c r="R5696" s="68" t="str" cm="1">
        <f t="array" ref="R5696">_xlfn.SWITCH(ROUND(Q5696,0),5,"Excellent",4,"Good",3,"Ok","Bad")</f>
        <v>Excellent</v>
      </c>
      <c r="S5696" s="17">
        <v>4</v>
      </c>
      <c r="T5696" s="17" t="str">
        <f t="shared" si="354"/>
        <v>No</v>
      </c>
      <c r="U5696" s="82">
        <v>43825</v>
      </c>
      <c r="V5696" s="82">
        <v>43896</v>
      </c>
      <c r="W5696" s="17">
        <v>2</v>
      </c>
      <c r="X5696" s="17" t="str">
        <f t="shared" si="355"/>
        <v>Active</v>
      </c>
      <c r="Y5696" s="17" t="s">
        <v>15616</v>
      </c>
      <c r="Z5696" s="17"/>
    </row>
    <row r="5697" spans="1:26" x14ac:dyDescent="0.25">
      <c r="A5697">
        <v>5696</v>
      </c>
      <c r="B5697" s="17" t="s">
        <v>15275</v>
      </c>
      <c r="C5697" s="17">
        <v>3248</v>
      </c>
      <c r="D5697" s="17" t="str">
        <f>INDEX(Hosts!$A:$O,MATCH(Places!$C5697,Hosts!$A:$A,0),MATCH(Places!D$1,Hosts!$1:$1,0))</f>
        <v>Within an hour</v>
      </c>
      <c r="E5697" s="87">
        <f>INDEX(Hosts!$A:$O,MATCH(Places!$C5697,Hosts!$A:$A,0),MATCH(Places!E$1,Hosts!$1:$1,0))</f>
        <v>1</v>
      </c>
      <c r="F5697" s="87">
        <f>INDEX(Hosts!$A:$O,MATCH(Places!$C5697,Hosts!$A:$A,0),MATCH(Places!F$1,Hosts!$1:$1,0))</f>
        <v>0.99</v>
      </c>
      <c r="G5697" s="17" t="str">
        <f>INDEX(Hosts!$A:$O,MATCH(Places!$C5697,Hosts!$A:$A,0),MATCH(Places!G$1,Hosts!$1:$1,0))</f>
        <v>Yes</v>
      </c>
      <c r="H5697" s="17">
        <v>17</v>
      </c>
      <c r="I5697" s="17" t="str">
        <f>INDEX(Neighborhoods!$A:$C,MATCH(Places!$H5697,Neighborhoods!$A:$A,0),MATCH(Places!I$1,Neighborhoods!$1:$1,0))</f>
        <v>Manhattan</v>
      </c>
      <c r="J5697" s="17" t="str">
        <f>INDEX(Neighborhoods!$A:$C,MATCH(Places!$H5697,Neighborhoods!$A:$A,0),MATCH(Places!J$1,Neighborhoods!$1:$1,0))</f>
        <v>Hell's Kitchen</v>
      </c>
      <c r="K5697" s="17" t="s">
        <v>16</v>
      </c>
      <c r="L5697" s="17" t="str">
        <f t="shared" si="352"/>
        <v>Yes</v>
      </c>
      <c r="M5697" s="17">
        <v>1</v>
      </c>
      <c r="N5697" s="17" t="str" cm="1">
        <f t="array" ref="N5697">_xlfn.IFS(M5697&lt;=2,"Small",M5697&lt;=5,"Medium",M5697&gt;5,"Large")</f>
        <v>Small</v>
      </c>
      <c r="O5697" s="65">
        <v>37</v>
      </c>
      <c r="P5697" s="87">
        <f t="shared" si="353"/>
        <v>0.03</v>
      </c>
      <c r="Q5697" s="68">
        <v>5</v>
      </c>
      <c r="R5697" s="68" t="str" cm="1">
        <f t="array" ref="R5697">_xlfn.SWITCH(ROUND(Q5697,0),5,"Excellent",4,"Good",3,"Ok","Bad")</f>
        <v>Excellent</v>
      </c>
      <c r="S5697" s="17">
        <v>18</v>
      </c>
      <c r="T5697" s="17" t="str">
        <f t="shared" si="354"/>
        <v>No</v>
      </c>
      <c r="U5697" s="82">
        <v>43825</v>
      </c>
      <c r="V5697" s="82">
        <v>44035</v>
      </c>
      <c r="W5697" s="17">
        <v>21</v>
      </c>
      <c r="X5697" s="17" t="str">
        <f t="shared" si="355"/>
        <v>Active</v>
      </c>
      <c r="Y5697" s="17" t="s">
        <v>15616</v>
      </c>
      <c r="Z5697" s="17"/>
    </row>
    <row r="5698" spans="1:26" x14ac:dyDescent="0.25">
      <c r="A5698">
        <v>5697</v>
      </c>
      <c r="B5698" s="17" t="s">
        <v>14523</v>
      </c>
      <c r="C5698" s="17">
        <v>2888</v>
      </c>
      <c r="D5698" s="17" t="str">
        <f>INDEX(Hosts!$A:$O,MATCH(Places!$C5698,Hosts!$A:$A,0),MATCH(Places!D$1,Hosts!$1:$1,0))</f>
        <v>Within an hour</v>
      </c>
      <c r="E5698" s="87">
        <f>INDEX(Hosts!$A:$O,MATCH(Places!$C5698,Hosts!$A:$A,0),MATCH(Places!E$1,Hosts!$1:$1,0))</f>
        <v>1</v>
      </c>
      <c r="F5698" s="87">
        <f>INDEX(Hosts!$A:$O,MATCH(Places!$C5698,Hosts!$A:$A,0),MATCH(Places!F$1,Hosts!$1:$1,0))</f>
        <v>0.99</v>
      </c>
      <c r="G5698" s="17" t="str">
        <f>INDEX(Hosts!$A:$O,MATCH(Places!$C5698,Hosts!$A:$A,0),MATCH(Places!G$1,Hosts!$1:$1,0))</f>
        <v>Yes</v>
      </c>
      <c r="H5698" s="17">
        <v>8</v>
      </c>
      <c r="I5698" s="17" t="str">
        <f>INDEX(Neighborhoods!$A:$C,MATCH(Places!$H5698,Neighborhoods!$A:$A,0),MATCH(Places!I$1,Neighborhoods!$1:$1,0))</f>
        <v>Brooklyn</v>
      </c>
      <c r="J5698" s="17" t="str">
        <f>INDEX(Neighborhoods!$A:$C,MATCH(Places!$H5698,Neighborhoods!$A:$A,0),MATCH(Places!J$1,Neighborhoods!$1:$1,0))</f>
        <v>Bushwick</v>
      </c>
      <c r="K5698" s="17" t="s">
        <v>11822</v>
      </c>
      <c r="L5698" s="17" t="str">
        <f t="shared" ref="L5698:L5761" si="356">IF(OR(K5698="Private room",K5698="Shared room"),"Yes","No")</f>
        <v>No</v>
      </c>
      <c r="M5698" s="17">
        <v>5</v>
      </c>
      <c r="N5698" s="17" t="str" cm="1">
        <f t="array" ref="N5698">_xlfn.IFS(M5698&lt;=2,"Small",M5698&lt;=5,"Medium",M5698&gt;5,"Large")</f>
        <v>Medium</v>
      </c>
      <c r="O5698" s="65">
        <v>205</v>
      </c>
      <c r="P5698" s="87">
        <f t="shared" ref="P5698:P5761" si="357">VLOOKUP(O5698,$AB$1:$AC$5,2)</f>
        <v>0.04</v>
      </c>
      <c r="Q5698" s="68">
        <v>5</v>
      </c>
      <c r="R5698" s="68" t="str" cm="1">
        <f t="array" ref="R5698">_xlfn.SWITCH(ROUND(Q5698,0),5,"Excellent",4,"Good",3,"Ok","Bad")</f>
        <v>Excellent</v>
      </c>
      <c r="S5698" s="17">
        <v>4</v>
      </c>
      <c r="T5698" s="17" t="str">
        <f t="shared" ref="T5698:T5761" si="358">IF(AND(Q5698&gt;=4.8,S5698&gt;100),"Yes","No")</f>
        <v>No</v>
      </c>
      <c r="U5698" s="82">
        <v>43832</v>
      </c>
      <c r="V5698" s="82">
        <v>44044</v>
      </c>
      <c r="W5698" s="17">
        <v>355</v>
      </c>
      <c r="X5698" s="17" t="str">
        <f t="shared" ref="X5698:X5761" si="359">IF(W5698&lt;&gt;0,"Active","Inactive")</f>
        <v>Active</v>
      </c>
      <c r="Y5698" s="17" t="s">
        <v>15616</v>
      </c>
      <c r="Z5698" s="17"/>
    </row>
    <row r="5699" spans="1:26" x14ac:dyDescent="0.25">
      <c r="A5699">
        <v>5698</v>
      </c>
      <c r="B5699" s="17" t="s">
        <v>15142</v>
      </c>
      <c r="C5699" s="17">
        <v>3293</v>
      </c>
      <c r="D5699" s="17" t="str">
        <f>INDEX(Hosts!$A:$O,MATCH(Places!$C5699,Hosts!$A:$A,0),MATCH(Places!D$1,Hosts!$1:$1,0))</f>
        <v>Within an hour</v>
      </c>
      <c r="E5699" s="87">
        <f>INDEX(Hosts!$A:$O,MATCH(Places!$C5699,Hosts!$A:$A,0),MATCH(Places!E$1,Hosts!$1:$1,0))</f>
        <v>1</v>
      </c>
      <c r="F5699" s="87">
        <f>INDEX(Hosts!$A:$O,MATCH(Places!$C5699,Hosts!$A:$A,0),MATCH(Places!F$1,Hosts!$1:$1,0))</f>
        <v>0.96</v>
      </c>
      <c r="G5699" s="17" t="str">
        <f>INDEX(Hosts!$A:$O,MATCH(Places!$C5699,Hosts!$A:$A,0),MATCH(Places!G$1,Hosts!$1:$1,0))</f>
        <v>Yes</v>
      </c>
      <c r="H5699" s="17">
        <v>10</v>
      </c>
      <c r="I5699" s="17" t="str">
        <f>INDEX(Neighborhoods!$A:$C,MATCH(Places!$H5699,Neighborhoods!$A:$A,0),MATCH(Places!I$1,Neighborhoods!$1:$1,0))</f>
        <v>Brooklyn</v>
      </c>
      <c r="J5699" s="17" t="str">
        <f>INDEX(Neighborhoods!$A:$C,MATCH(Places!$H5699,Neighborhoods!$A:$A,0),MATCH(Places!J$1,Neighborhoods!$1:$1,0))</f>
        <v>East Flatbush</v>
      </c>
      <c r="K5699" s="17" t="s">
        <v>11822</v>
      </c>
      <c r="L5699" s="17" t="str">
        <f t="shared" si="356"/>
        <v>No</v>
      </c>
      <c r="M5699" s="17">
        <v>2</v>
      </c>
      <c r="N5699" s="17" t="str" cm="1">
        <f t="array" ref="N5699">_xlfn.IFS(M5699&lt;=2,"Small",M5699&lt;=5,"Medium",M5699&gt;5,"Large")</f>
        <v>Small</v>
      </c>
      <c r="O5699" s="65">
        <v>50</v>
      </c>
      <c r="P5699" s="87">
        <f t="shared" si="357"/>
        <v>0.03</v>
      </c>
      <c r="Q5699" s="68">
        <v>5</v>
      </c>
      <c r="R5699" s="68" t="str" cm="1">
        <f t="array" ref="R5699">_xlfn.SWITCH(ROUND(Q5699,0),5,"Excellent",4,"Good",3,"Ok","Bad")</f>
        <v>Excellent</v>
      </c>
      <c r="S5699" s="17">
        <v>12</v>
      </c>
      <c r="T5699" s="17" t="str">
        <f t="shared" si="358"/>
        <v>No</v>
      </c>
      <c r="U5699" s="82">
        <v>43836</v>
      </c>
      <c r="V5699" s="82">
        <v>43920</v>
      </c>
      <c r="W5699" s="17">
        <v>31</v>
      </c>
      <c r="X5699" s="17" t="str">
        <f t="shared" si="359"/>
        <v>Active</v>
      </c>
      <c r="Y5699" s="17" t="s">
        <v>15615</v>
      </c>
      <c r="Z5699" s="17"/>
    </row>
    <row r="5700" spans="1:26" x14ac:dyDescent="0.25">
      <c r="A5700">
        <v>5699</v>
      </c>
      <c r="B5700" s="17" t="s">
        <v>14631</v>
      </c>
      <c r="C5700" s="17">
        <v>768</v>
      </c>
      <c r="D5700" s="17" t="str">
        <f>INDEX(Hosts!$A:$O,MATCH(Places!$C5700,Hosts!$A:$A,0),MATCH(Places!D$1,Hosts!$1:$1,0))</f>
        <v>Within a few hours</v>
      </c>
      <c r="E5700" s="87">
        <f>INDEX(Hosts!$A:$O,MATCH(Places!$C5700,Hosts!$A:$A,0),MATCH(Places!E$1,Hosts!$1:$1,0))</f>
        <v>1</v>
      </c>
      <c r="F5700" s="87">
        <f>INDEX(Hosts!$A:$O,MATCH(Places!$C5700,Hosts!$A:$A,0),MATCH(Places!F$1,Hosts!$1:$1,0))</f>
        <v>0.88</v>
      </c>
      <c r="G5700" s="17" t="str">
        <f>INDEX(Hosts!$A:$O,MATCH(Places!$C5700,Hosts!$A:$A,0),MATCH(Places!G$1,Hosts!$1:$1,0))</f>
        <v>No</v>
      </c>
      <c r="H5700" s="17">
        <v>4</v>
      </c>
      <c r="I5700" s="17" t="str">
        <f>INDEX(Neighborhoods!$A:$C,MATCH(Places!$H5700,Neighborhoods!$A:$A,0),MATCH(Places!I$1,Neighborhoods!$1:$1,0))</f>
        <v>Bronx</v>
      </c>
      <c r="J5700" s="17" t="str">
        <f>INDEX(Neighborhoods!$A:$C,MATCH(Places!$H5700,Neighborhoods!$A:$A,0),MATCH(Places!J$1,Neighborhoods!$1:$1,0))</f>
        <v>Mott Haven</v>
      </c>
      <c r="K5700" s="17" t="s">
        <v>11822</v>
      </c>
      <c r="L5700" s="17" t="str">
        <f t="shared" si="356"/>
        <v>No</v>
      </c>
      <c r="M5700" s="17">
        <v>4</v>
      </c>
      <c r="N5700" s="17" t="str" cm="1">
        <f t="array" ref="N5700">_xlfn.IFS(M5700&lt;=2,"Small",M5700&lt;=5,"Medium",M5700&gt;5,"Large")</f>
        <v>Medium</v>
      </c>
      <c r="O5700" s="65">
        <v>130</v>
      </c>
      <c r="P5700" s="87">
        <f t="shared" si="357"/>
        <v>0.03</v>
      </c>
      <c r="Q5700" s="68">
        <v>5</v>
      </c>
      <c r="R5700" s="68" t="str" cm="1">
        <f t="array" ref="R5700">_xlfn.SWITCH(ROUND(Q5700,0),5,"Excellent",4,"Good",3,"Ok","Bad")</f>
        <v>Excellent</v>
      </c>
      <c r="S5700" s="17">
        <v>5</v>
      </c>
      <c r="T5700" s="17" t="str">
        <f t="shared" si="358"/>
        <v>No</v>
      </c>
      <c r="U5700" s="82">
        <v>43832</v>
      </c>
      <c r="V5700" s="82">
        <v>43904</v>
      </c>
      <c r="W5700" s="17">
        <v>178</v>
      </c>
      <c r="X5700" s="17" t="str">
        <f t="shared" si="359"/>
        <v>Active</v>
      </c>
      <c r="Y5700" s="17" t="s">
        <v>15615</v>
      </c>
      <c r="Z5700" s="17"/>
    </row>
    <row r="5701" spans="1:26" x14ac:dyDescent="0.25">
      <c r="A5701">
        <v>5700</v>
      </c>
      <c r="B5701" s="17" t="s">
        <v>14103</v>
      </c>
      <c r="C5701" s="17">
        <v>3637</v>
      </c>
      <c r="D5701" s="17" t="str">
        <f>INDEX(Hosts!$A:$O,MATCH(Places!$C5701,Hosts!$A:$A,0),MATCH(Places!D$1,Hosts!$1:$1,0))</f>
        <v>Within an hour</v>
      </c>
      <c r="E5701" s="87">
        <f>INDEX(Hosts!$A:$O,MATCH(Places!$C5701,Hosts!$A:$A,0),MATCH(Places!E$1,Hosts!$1:$1,0))</f>
        <v>1</v>
      </c>
      <c r="F5701" s="87">
        <f>INDEX(Hosts!$A:$O,MATCH(Places!$C5701,Hosts!$A:$A,0),MATCH(Places!F$1,Hosts!$1:$1,0))</f>
        <v>0.95</v>
      </c>
      <c r="G5701" s="17" t="str">
        <f>INDEX(Hosts!$A:$O,MATCH(Places!$C5701,Hosts!$A:$A,0),MATCH(Places!G$1,Hosts!$1:$1,0))</f>
        <v>No</v>
      </c>
      <c r="H5701" s="17">
        <v>7</v>
      </c>
      <c r="I5701" s="17" t="str">
        <f>INDEX(Neighborhoods!$A:$C,MATCH(Places!$H5701,Neighborhoods!$A:$A,0),MATCH(Places!I$1,Neighborhoods!$1:$1,0))</f>
        <v>Brooklyn</v>
      </c>
      <c r="J5701" s="17" t="str">
        <f>INDEX(Neighborhoods!$A:$C,MATCH(Places!$H5701,Neighborhoods!$A:$A,0),MATCH(Places!J$1,Neighborhoods!$1:$1,0))</f>
        <v>Bedford-Stuyvesant</v>
      </c>
      <c r="K5701" s="17" t="s">
        <v>11822</v>
      </c>
      <c r="L5701" s="17" t="str">
        <f t="shared" si="356"/>
        <v>No</v>
      </c>
      <c r="M5701" s="17">
        <v>6</v>
      </c>
      <c r="N5701" s="17" t="str" cm="1">
        <f t="array" ref="N5701">_xlfn.IFS(M5701&lt;=2,"Small",M5701&lt;=5,"Medium",M5701&gt;5,"Large")</f>
        <v>Large</v>
      </c>
      <c r="O5701" s="65">
        <v>169</v>
      </c>
      <c r="P5701" s="87">
        <f t="shared" si="357"/>
        <v>0.03</v>
      </c>
      <c r="Q5701" s="68">
        <v>4.8</v>
      </c>
      <c r="R5701" s="68" t="str" cm="1">
        <f t="array" ref="R5701">_xlfn.SWITCH(ROUND(Q5701,0),5,"Excellent",4,"Good",3,"Ok","Bad")</f>
        <v>Excellent</v>
      </c>
      <c r="S5701" s="17">
        <v>5</v>
      </c>
      <c r="T5701" s="17" t="str">
        <f t="shared" si="358"/>
        <v>No</v>
      </c>
      <c r="U5701" s="82">
        <v>43907</v>
      </c>
      <c r="V5701" s="82">
        <v>44045</v>
      </c>
      <c r="W5701" s="17">
        <v>361</v>
      </c>
      <c r="X5701" s="17" t="str">
        <f t="shared" si="359"/>
        <v>Active</v>
      </c>
      <c r="Y5701" s="17" t="s">
        <v>15615</v>
      </c>
      <c r="Z5701" s="17"/>
    </row>
    <row r="5702" spans="1:26" x14ac:dyDescent="0.25">
      <c r="A5702">
        <v>5701</v>
      </c>
      <c r="B5702" s="17" t="s">
        <v>14419</v>
      </c>
      <c r="C5702" s="17">
        <v>3632</v>
      </c>
      <c r="D5702" s="17" t="str">
        <f>INDEX(Hosts!$A:$O,MATCH(Places!$C5702,Hosts!$A:$A,0),MATCH(Places!D$1,Hosts!$1:$1,0))</f>
        <v>Within an hour</v>
      </c>
      <c r="E5702" s="87">
        <f>INDEX(Hosts!$A:$O,MATCH(Places!$C5702,Hosts!$A:$A,0),MATCH(Places!E$1,Hosts!$1:$1,0))</f>
        <v>1</v>
      </c>
      <c r="F5702" s="87">
        <f>INDEX(Hosts!$A:$O,MATCH(Places!$C5702,Hosts!$A:$A,0),MATCH(Places!F$1,Hosts!$1:$1,0))</f>
        <v>0.86</v>
      </c>
      <c r="G5702" s="17" t="str">
        <f>INDEX(Hosts!$A:$O,MATCH(Places!$C5702,Hosts!$A:$A,0),MATCH(Places!G$1,Hosts!$1:$1,0))</f>
        <v>No</v>
      </c>
      <c r="H5702" s="17">
        <v>2</v>
      </c>
      <c r="I5702" s="17" t="str">
        <f>INDEX(Neighborhoods!$A:$C,MATCH(Places!$H5702,Neighborhoods!$A:$A,0),MATCH(Places!I$1,Neighborhoods!$1:$1,0))</f>
        <v>Bronx</v>
      </c>
      <c r="J5702" s="17" t="str">
        <f>INDEX(Neighborhoods!$A:$C,MATCH(Places!$H5702,Neighborhoods!$A:$A,0),MATCH(Places!J$1,Neighborhoods!$1:$1,0))</f>
        <v>Concourse</v>
      </c>
      <c r="K5702" s="17" t="s">
        <v>11822</v>
      </c>
      <c r="L5702" s="17" t="str">
        <f t="shared" si="356"/>
        <v>No</v>
      </c>
      <c r="M5702" s="17">
        <v>8</v>
      </c>
      <c r="N5702" s="17" t="str" cm="1">
        <f t="array" ref="N5702">_xlfn.IFS(M5702&lt;=2,"Small",M5702&lt;=5,"Medium",M5702&gt;5,"Large")</f>
        <v>Large</v>
      </c>
      <c r="O5702" s="65">
        <v>85</v>
      </c>
      <c r="P5702" s="87">
        <f t="shared" si="357"/>
        <v>0.03</v>
      </c>
      <c r="Q5702" s="68">
        <v>4.2</v>
      </c>
      <c r="R5702" s="68" t="str" cm="1">
        <f t="array" ref="R5702">_xlfn.SWITCH(ROUND(Q5702,0),5,"Excellent",4,"Good",3,"Ok","Bad")</f>
        <v>Good</v>
      </c>
      <c r="S5702" s="17">
        <v>5</v>
      </c>
      <c r="T5702" s="17" t="str">
        <f t="shared" si="358"/>
        <v>No</v>
      </c>
      <c r="U5702" s="82">
        <v>43861</v>
      </c>
      <c r="V5702" s="82">
        <v>43993</v>
      </c>
      <c r="W5702" s="17">
        <v>168</v>
      </c>
      <c r="X5702" s="17" t="str">
        <f t="shared" si="359"/>
        <v>Active</v>
      </c>
      <c r="Y5702" s="17" t="s">
        <v>15616</v>
      </c>
      <c r="Z5702" s="17"/>
    </row>
    <row r="5703" spans="1:26" x14ac:dyDescent="0.25">
      <c r="A5703">
        <v>5702</v>
      </c>
      <c r="B5703" s="17" t="s">
        <v>15257</v>
      </c>
      <c r="C5703" s="17">
        <v>1823</v>
      </c>
      <c r="D5703" s="17" t="str">
        <f>INDEX(Hosts!$A:$O,MATCH(Places!$C5703,Hosts!$A:$A,0),MATCH(Places!D$1,Hosts!$1:$1,0))</f>
        <v>Within an hour</v>
      </c>
      <c r="E5703" s="87">
        <f>INDEX(Hosts!$A:$O,MATCH(Places!$C5703,Hosts!$A:$A,0),MATCH(Places!E$1,Hosts!$1:$1,0))</f>
        <v>1</v>
      </c>
      <c r="F5703" s="87">
        <f>INDEX(Hosts!$A:$O,MATCH(Places!$C5703,Hosts!$A:$A,0),MATCH(Places!F$1,Hosts!$1:$1,0))</f>
        <v>1</v>
      </c>
      <c r="G5703" s="17" t="str">
        <f>INDEX(Hosts!$A:$O,MATCH(Places!$C5703,Hosts!$A:$A,0),MATCH(Places!G$1,Hosts!$1:$1,0))</f>
        <v>Yes</v>
      </c>
      <c r="H5703" s="17">
        <v>19</v>
      </c>
      <c r="I5703" s="17" t="str">
        <f>INDEX(Neighborhoods!$A:$C,MATCH(Places!$H5703,Neighborhoods!$A:$A,0),MATCH(Places!I$1,Neighborhoods!$1:$1,0))</f>
        <v>Manhattan</v>
      </c>
      <c r="J5703" s="17" t="str">
        <f>INDEX(Neighborhoods!$A:$C,MATCH(Places!$H5703,Neighborhoods!$A:$A,0),MATCH(Places!J$1,Neighborhoods!$1:$1,0))</f>
        <v>Upper East Side</v>
      </c>
      <c r="K5703" s="17" t="s">
        <v>11822</v>
      </c>
      <c r="L5703" s="17" t="str">
        <f t="shared" si="356"/>
        <v>No</v>
      </c>
      <c r="M5703" s="17">
        <v>6</v>
      </c>
      <c r="N5703" s="17" t="str" cm="1">
        <f t="array" ref="N5703">_xlfn.IFS(M5703&lt;=2,"Small",M5703&lt;=5,"Medium",M5703&gt;5,"Large")</f>
        <v>Large</v>
      </c>
      <c r="O5703" s="65">
        <v>126</v>
      </c>
      <c r="P5703" s="87">
        <f t="shared" si="357"/>
        <v>0.03</v>
      </c>
      <c r="Q5703" s="68">
        <v>4.91</v>
      </c>
      <c r="R5703" s="68" t="str" cm="1">
        <f t="array" ref="R5703">_xlfn.SWITCH(ROUND(Q5703,0),5,"Excellent",4,"Good",3,"Ok","Bad")</f>
        <v>Excellent</v>
      </c>
      <c r="S5703" s="17">
        <v>23</v>
      </c>
      <c r="T5703" s="17" t="str">
        <f t="shared" si="358"/>
        <v>No</v>
      </c>
      <c r="U5703" s="82">
        <v>43836</v>
      </c>
      <c r="V5703" s="82">
        <v>44056</v>
      </c>
      <c r="W5703" s="17">
        <v>57</v>
      </c>
      <c r="X5703" s="17" t="str">
        <f t="shared" si="359"/>
        <v>Active</v>
      </c>
      <c r="Y5703" s="17" t="s">
        <v>15616</v>
      </c>
      <c r="Z5703" s="17"/>
    </row>
    <row r="5704" spans="1:26" x14ac:dyDescent="0.25">
      <c r="A5704">
        <v>5703</v>
      </c>
      <c r="B5704" s="17" t="s">
        <v>14979</v>
      </c>
      <c r="C5704" s="17">
        <v>4047</v>
      </c>
      <c r="D5704" s="17" t="str">
        <f>INDEX(Hosts!$A:$O,MATCH(Places!$C5704,Hosts!$A:$A,0),MATCH(Places!D$1,Hosts!$1:$1,0))</f>
        <v>Within a day</v>
      </c>
      <c r="E5704" s="87">
        <f>INDEX(Hosts!$A:$O,MATCH(Places!$C5704,Hosts!$A:$A,0),MATCH(Places!E$1,Hosts!$1:$1,0))</f>
        <v>1</v>
      </c>
      <c r="F5704" s="87">
        <f>INDEX(Hosts!$A:$O,MATCH(Places!$C5704,Hosts!$A:$A,0),MATCH(Places!F$1,Hosts!$1:$1,0))</f>
        <v>1</v>
      </c>
      <c r="G5704" s="17" t="str">
        <f>INDEX(Hosts!$A:$O,MATCH(Places!$C5704,Hosts!$A:$A,0),MATCH(Places!G$1,Hosts!$1:$1,0))</f>
        <v>No</v>
      </c>
      <c r="H5704" s="17">
        <v>15</v>
      </c>
      <c r="I5704" s="17" t="str">
        <f>INDEX(Neighborhoods!$A:$C,MATCH(Places!$H5704,Neighborhoods!$A:$A,0),MATCH(Places!I$1,Neighborhoods!$1:$1,0))</f>
        <v>Manhattan</v>
      </c>
      <c r="J5704" s="17" t="str">
        <f>INDEX(Neighborhoods!$A:$C,MATCH(Places!$H5704,Neighborhoods!$A:$A,0),MATCH(Places!J$1,Neighborhoods!$1:$1,0))</f>
        <v>East Village</v>
      </c>
      <c r="K5704" s="17" t="s">
        <v>11822</v>
      </c>
      <c r="L5704" s="17" t="str">
        <f t="shared" si="356"/>
        <v>No</v>
      </c>
      <c r="M5704" s="17">
        <v>4</v>
      </c>
      <c r="N5704" s="17" t="str" cm="1">
        <f t="array" ref="N5704">_xlfn.IFS(M5704&lt;=2,"Small",M5704&lt;=5,"Medium",M5704&gt;5,"Large")</f>
        <v>Medium</v>
      </c>
      <c r="O5704" s="65">
        <v>170</v>
      </c>
      <c r="P5704" s="87">
        <f t="shared" si="357"/>
        <v>0.03</v>
      </c>
      <c r="Q5704" s="68">
        <v>4.67</v>
      </c>
      <c r="R5704" s="68" t="str" cm="1">
        <f t="array" ref="R5704">_xlfn.SWITCH(ROUND(Q5704,0),5,"Excellent",4,"Good",3,"Ok","Bad")</f>
        <v>Excellent</v>
      </c>
      <c r="S5704" s="17">
        <v>3</v>
      </c>
      <c r="T5704" s="17" t="str">
        <f t="shared" si="358"/>
        <v>No</v>
      </c>
      <c r="U5704" s="82">
        <v>43835</v>
      </c>
      <c r="V5704" s="82">
        <v>43850</v>
      </c>
      <c r="W5704" s="17">
        <v>0</v>
      </c>
      <c r="X5704" s="17" t="str">
        <f t="shared" si="359"/>
        <v>Inactive</v>
      </c>
      <c r="Y5704" s="17" t="s">
        <v>15616</v>
      </c>
      <c r="Z5704" s="17"/>
    </row>
    <row r="5705" spans="1:26" x14ac:dyDescent="0.25">
      <c r="A5705">
        <v>5704</v>
      </c>
      <c r="B5705" s="17" t="s">
        <v>15022</v>
      </c>
      <c r="C5705" s="17">
        <v>3637</v>
      </c>
      <c r="D5705" s="17" t="str">
        <f>INDEX(Hosts!$A:$O,MATCH(Places!$C5705,Hosts!$A:$A,0),MATCH(Places!D$1,Hosts!$1:$1,0))</f>
        <v>Within an hour</v>
      </c>
      <c r="E5705" s="87">
        <f>INDEX(Hosts!$A:$O,MATCH(Places!$C5705,Hosts!$A:$A,0),MATCH(Places!E$1,Hosts!$1:$1,0))</f>
        <v>1</v>
      </c>
      <c r="F5705" s="87">
        <f>INDEX(Hosts!$A:$O,MATCH(Places!$C5705,Hosts!$A:$A,0),MATCH(Places!F$1,Hosts!$1:$1,0))</f>
        <v>0.95</v>
      </c>
      <c r="G5705" s="17" t="str">
        <f>INDEX(Hosts!$A:$O,MATCH(Places!$C5705,Hosts!$A:$A,0),MATCH(Places!G$1,Hosts!$1:$1,0))</f>
        <v>No</v>
      </c>
      <c r="H5705" s="17">
        <v>7</v>
      </c>
      <c r="I5705" s="17" t="str">
        <f>INDEX(Neighborhoods!$A:$C,MATCH(Places!$H5705,Neighborhoods!$A:$A,0),MATCH(Places!I$1,Neighborhoods!$1:$1,0))</f>
        <v>Brooklyn</v>
      </c>
      <c r="J5705" s="17" t="str">
        <f>INDEX(Neighborhoods!$A:$C,MATCH(Places!$H5705,Neighborhoods!$A:$A,0),MATCH(Places!J$1,Neighborhoods!$1:$1,0))</f>
        <v>Bedford-Stuyvesant</v>
      </c>
      <c r="K5705" s="17" t="s">
        <v>16</v>
      </c>
      <c r="L5705" s="17" t="str">
        <f t="shared" si="356"/>
        <v>Yes</v>
      </c>
      <c r="M5705" s="17">
        <v>7</v>
      </c>
      <c r="N5705" s="17" t="str" cm="1">
        <f t="array" ref="N5705">_xlfn.IFS(M5705&lt;=2,"Small",M5705&lt;=5,"Medium",M5705&gt;5,"Large")</f>
        <v>Large</v>
      </c>
      <c r="O5705" s="65">
        <v>169</v>
      </c>
      <c r="P5705" s="87">
        <f t="shared" si="357"/>
        <v>0.03</v>
      </c>
      <c r="Q5705" s="68">
        <v>5</v>
      </c>
      <c r="R5705" s="68" t="str" cm="1">
        <f t="array" ref="R5705">_xlfn.SWITCH(ROUND(Q5705,0),5,"Excellent",4,"Good",3,"Ok","Bad")</f>
        <v>Excellent</v>
      </c>
      <c r="S5705" s="17">
        <v>4</v>
      </c>
      <c r="T5705" s="17" t="str">
        <f t="shared" si="358"/>
        <v>No</v>
      </c>
      <c r="U5705" s="82">
        <v>43832</v>
      </c>
      <c r="V5705" s="82">
        <v>43910</v>
      </c>
      <c r="W5705" s="17">
        <v>365</v>
      </c>
      <c r="X5705" s="17" t="str">
        <f t="shared" si="359"/>
        <v>Active</v>
      </c>
      <c r="Y5705" s="17" t="s">
        <v>15615</v>
      </c>
      <c r="Z5705" s="17"/>
    </row>
    <row r="5706" spans="1:26" x14ac:dyDescent="0.25">
      <c r="A5706">
        <v>5705</v>
      </c>
      <c r="B5706" s="17" t="s">
        <v>14396</v>
      </c>
      <c r="C5706" s="17">
        <v>3248</v>
      </c>
      <c r="D5706" s="17" t="str">
        <f>INDEX(Hosts!$A:$O,MATCH(Places!$C5706,Hosts!$A:$A,0),MATCH(Places!D$1,Hosts!$1:$1,0))</f>
        <v>Within an hour</v>
      </c>
      <c r="E5706" s="87">
        <f>INDEX(Hosts!$A:$O,MATCH(Places!$C5706,Hosts!$A:$A,0),MATCH(Places!E$1,Hosts!$1:$1,0))</f>
        <v>1</v>
      </c>
      <c r="F5706" s="87">
        <f>INDEX(Hosts!$A:$O,MATCH(Places!$C5706,Hosts!$A:$A,0),MATCH(Places!F$1,Hosts!$1:$1,0))</f>
        <v>0.99</v>
      </c>
      <c r="G5706" s="17" t="str">
        <f>INDEX(Hosts!$A:$O,MATCH(Places!$C5706,Hosts!$A:$A,0),MATCH(Places!G$1,Hosts!$1:$1,0))</f>
        <v>Yes</v>
      </c>
      <c r="H5706" s="17">
        <v>17</v>
      </c>
      <c r="I5706" s="17" t="str">
        <f>INDEX(Neighborhoods!$A:$C,MATCH(Places!$H5706,Neighborhoods!$A:$A,0),MATCH(Places!I$1,Neighborhoods!$1:$1,0))</f>
        <v>Manhattan</v>
      </c>
      <c r="J5706" s="17" t="str">
        <f>INDEX(Neighborhoods!$A:$C,MATCH(Places!$H5706,Neighborhoods!$A:$A,0),MATCH(Places!J$1,Neighborhoods!$1:$1,0))</f>
        <v>Hell's Kitchen</v>
      </c>
      <c r="K5706" s="17" t="s">
        <v>16</v>
      </c>
      <c r="L5706" s="17" t="str">
        <f t="shared" si="356"/>
        <v>Yes</v>
      </c>
      <c r="M5706" s="17">
        <v>1</v>
      </c>
      <c r="N5706" s="17" t="str" cm="1">
        <f t="array" ref="N5706">_xlfn.IFS(M5706&lt;=2,"Small",M5706&lt;=5,"Medium",M5706&gt;5,"Large")</f>
        <v>Small</v>
      </c>
      <c r="O5706" s="65">
        <v>37</v>
      </c>
      <c r="P5706" s="87">
        <f t="shared" si="357"/>
        <v>0.03</v>
      </c>
      <c r="Q5706" s="68">
        <v>5</v>
      </c>
      <c r="R5706" s="68" t="str" cm="1">
        <f t="array" ref="R5706">_xlfn.SWITCH(ROUND(Q5706,0),5,"Excellent",4,"Good",3,"Ok","Bad")</f>
        <v>Excellent</v>
      </c>
      <c r="S5706" s="17">
        <v>11</v>
      </c>
      <c r="T5706" s="17" t="str">
        <f t="shared" si="358"/>
        <v>No</v>
      </c>
      <c r="U5706" s="82">
        <v>43842</v>
      </c>
      <c r="V5706" s="82">
        <v>44053</v>
      </c>
      <c r="W5706" s="17">
        <v>21</v>
      </c>
      <c r="X5706" s="17" t="str">
        <f t="shared" si="359"/>
        <v>Active</v>
      </c>
      <c r="Y5706" s="17" t="s">
        <v>15616</v>
      </c>
      <c r="Z5706" s="17"/>
    </row>
    <row r="5707" spans="1:26" x14ac:dyDescent="0.25">
      <c r="A5707">
        <v>5706</v>
      </c>
      <c r="B5707" s="17" t="s">
        <v>13792</v>
      </c>
      <c r="C5707" s="17">
        <v>3301</v>
      </c>
      <c r="D5707" s="17" t="str">
        <f>INDEX(Hosts!$A:$O,MATCH(Places!$C5707,Hosts!$A:$A,0),MATCH(Places!D$1,Hosts!$1:$1,0))</f>
        <v>Within an hour</v>
      </c>
      <c r="E5707" s="87">
        <f>INDEX(Hosts!$A:$O,MATCH(Places!$C5707,Hosts!$A:$A,0),MATCH(Places!E$1,Hosts!$1:$1,0))</f>
        <v>0.88</v>
      </c>
      <c r="F5707" s="87">
        <f>INDEX(Hosts!$A:$O,MATCH(Places!$C5707,Hosts!$A:$A,0),MATCH(Places!F$1,Hosts!$1:$1,0))</f>
        <v>0.9</v>
      </c>
      <c r="G5707" s="17" t="str">
        <f>INDEX(Hosts!$A:$O,MATCH(Places!$C5707,Hosts!$A:$A,0),MATCH(Places!G$1,Hosts!$1:$1,0))</f>
        <v>No</v>
      </c>
      <c r="H5707" s="17">
        <v>25</v>
      </c>
      <c r="I5707" s="17" t="str">
        <f>INDEX(Neighborhoods!$A:$C,MATCH(Places!$H5707,Neighborhoods!$A:$A,0),MATCH(Places!I$1,Neighborhoods!$1:$1,0))</f>
        <v>Queens</v>
      </c>
      <c r="J5707" s="17" t="str">
        <f>INDEX(Neighborhoods!$A:$C,MATCH(Places!$H5707,Neighborhoods!$A:$A,0),MATCH(Places!J$1,Neighborhoods!$1:$1,0))</f>
        <v>Ridgewood</v>
      </c>
      <c r="K5707" s="17" t="s">
        <v>11822</v>
      </c>
      <c r="L5707" s="17" t="str">
        <f t="shared" si="356"/>
        <v>No</v>
      </c>
      <c r="M5707" s="17">
        <v>12</v>
      </c>
      <c r="N5707" s="17" t="str" cm="1">
        <f t="array" ref="N5707">_xlfn.IFS(M5707&lt;=2,"Small",M5707&lt;=5,"Medium",M5707&gt;5,"Large")</f>
        <v>Large</v>
      </c>
      <c r="O5707" s="65">
        <v>253</v>
      </c>
      <c r="P5707" s="87">
        <f t="shared" si="357"/>
        <v>0.04</v>
      </c>
      <c r="Q5707" s="68">
        <v>4.8499999999999996</v>
      </c>
      <c r="R5707" s="68" t="str" cm="1">
        <f t="array" ref="R5707">_xlfn.SWITCH(ROUND(Q5707,0),5,"Excellent",4,"Good",3,"Ok","Bad")</f>
        <v>Excellent</v>
      </c>
      <c r="S5707" s="17">
        <v>13</v>
      </c>
      <c r="T5707" s="17" t="str">
        <f t="shared" si="358"/>
        <v>No</v>
      </c>
      <c r="U5707" s="82">
        <v>43834</v>
      </c>
      <c r="V5707" s="82">
        <v>43906</v>
      </c>
      <c r="W5707" s="17">
        <v>249</v>
      </c>
      <c r="X5707" s="17" t="str">
        <f t="shared" si="359"/>
        <v>Active</v>
      </c>
      <c r="Y5707" s="17" t="s">
        <v>15615</v>
      </c>
      <c r="Z5707" s="17"/>
    </row>
    <row r="5708" spans="1:26" x14ac:dyDescent="0.25">
      <c r="A5708">
        <v>5707</v>
      </c>
      <c r="B5708" s="17" t="s">
        <v>14470</v>
      </c>
      <c r="C5708" s="17">
        <v>4044</v>
      </c>
      <c r="D5708" s="17" t="str">
        <f>INDEX(Hosts!$A:$O,MATCH(Places!$C5708,Hosts!$A:$A,0),MATCH(Places!D$1,Hosts!$1:$1,0))</f>
        <v>Within an hour</v>
      </c>
      <c r="E5708" s="87">
        <f>INDEX(Hosts!$A:$O,MATCH(Places!$C5708,Hosts!$A:$A,0),MATCH(Places!E$1,Hosts!$1:$1,0))</f>
        <v>1</v>
      </c>
      <c r="F5708" s="87">
        <f>INDEX(Hosts!$A:$O,MATCH(Places!$C5708,Hosts!$A:$A,0),MATCH(Places!F$1,Hosts!$1:$1,0))</f>
        <v>0.99</v>
      </c>
      <c r="G5708" s="17" t="str">
        <f>INDEX(Hosts!$A:$O,MATCH(Places!$C5708,Hosts!$A:$A,0),MATCH(Places!G$1,Hosts!$1:$1,0))</f>
        <v>Yes</v>
      </c>
      <c r="H5708" s="17">
        <v>13</v>
      </c>
      <c r="I5708" s="17" t="str">
        <f>INDEX(Neighborhoods!$A:$C,MATCH(Places!$H5708,Neighborhoods!$A:$A,0),MATCH(Places!I$1,Neighborhoods!$1:$1,0))</f>
        <v>Manhattan</v>
      </c>
      <c r="J5708" s="17" t="str">
        <f>INDEX(Neighborhoods!$A:$C,MATCH(Places!$H5708,Neighborhoods!$A:$A,0),MATCH(Places!J$1,Neighborhoods!$1:$1,0))</f>
        <v>Chelsea</v>
      </c>
      <c r="K5708" s="17" t="s">
        <v>1</v>
      </c>
      <c r="L5708" s="17" t="str">
        <f t="shared" si="356"/>
        <v>Yes</v>
      </c>
      <c r="M5708" s="17">
        <v>2</v>
      </c>
      <c r="N5708" s="17" t="str" cm="1">
        <f t="array" ref="N5708">_xlfn.IFS(M5708&lt;=2,"Small",M5708&lt;=5,"Medium",M5708&gt;5,"Large")</f>
        <v>Small</v>
      </c>
      <c r="O5708" s="65">
        <v>59</v>
      </c>
      <c r="P5708" s="87">
        <f t="shared" si="357"/>
        <v>0.03</v>
      </c>
      <c r="Q5708" s="68">
        <v>4.8</v>
      </c>
      <c r="R5708" s="68" t="str" cm="1">
        <f t="array" ref="R5708">_xlfn.SWITCH(ROUND(Q5708,0),5,"Excellent",4,"Good",3,"Ok","Bad")</f>
        <v>Excellent</v>
      </c>
      <c r="S5708" s="17">
        <v>20</v>
      </c>
      <c r="T5708" s="17" t="str">
        <f t="shared" si="358"/>
        <v>No</v>
      </c>
      <c r="U5708" s="82">
        <v>43853</v>
      </c>
      <c r="V5708" s="82">
        <v>44046</v>
      </c>
      <c r="W5708" s="17">
        <v>47</v>
      </c>
      <c r="X5708" s="17" t="str">
        <f t="shared" si="359"/>
        <v>Active</v>
      </c>
      <c r="Y5708" s="17" t="s">
        <v>15616</v>
      </c>
      <c r="Z5708" s="17"/>
    </row>
    <row r="5709" spans="1:26" x14ac:dyDescent="0.25">
      <c r="A5709">
        <v>5708</v>
      </c>
      <c r="B5709" s="17" t="s">
        <v>15416</v>
      </c>
      <c r="C5709" s="17">
        <v>3500</v>
      </c>
      <c r="D5709" s="17" t="str">
        <f>INDEX(Hosts!$A:$O,MATCH(Places!$C5709,Hosts!$A:$A,0),MATCH(Places!D$1,Hosts!$1:$1,0))</f>
        <v>Within an hour</v>
      </c>
      <c r="E5709" s="87">
        <f>INDEX(Hosts!$A:$O,MATCH(Places!$C5709,Hosts!$A:$A,0),MATCH(Places!E$1,Hosts!$1:$1,0))</f>
        <v>1</v>
      </c>
      <c r="F5709" s="87">
        <f>INDEX(Hosts!$A:$O,MATCH(Places!$C5709,Hosts!$A:$A,0),MATCH(Places!F$1,Hosts!$1:$1,0))</f>
        <v>0.98</v>
      </c>
      <c r="G5709" s="17" t="str">
        <f>INDEX(Hosts!$A:$O,MATCH(Places!$C5709,Hosts!$A:$A,0),MATCH(Places!G$1,Hosts!$1:$1,0))</f>
        <v>Yes</v>
      </c>
      <c r="H5709" s="17">
        <v>20</v>
      </c>
      <c r="I5709" s="17" t="str">
        <f>INDEX(Neighborhoods!$A:$C,MATCH(Places!$H5709,Neighborhoods!$A:$A,0),MATCH(Places!I$1,Neighborhoods!$1:$1,0))</f>
        <v>Manhattan</v>
      </c>
      <c r="J5709" s="17" t="str">
        <f>INDEX(Neighborhoods!$A:$C,MATCH(Places!$H5709,Neighborhoods!$A:$A,0),MATCH(Places!J$1,Neighborhoods!$1:$1,0))</f>
        <v>Upper West Side</v>
      </c>
      <c r="K5709" s="17" t="s">
        <v>1</v>
      </c>
      <c r="L5709" s="17" t="str">
        <f t="shared" si="356"/>
        <v>Yes</v>
      </c>
      <c r="M5709" s="17">
        <v>3</v>
      </c>
      <c r="N5709" s="17" t="str" cm="1">
        <f t="array" ref="N5709">_xlfn.IFS(M5709&lt;=2,"Small",M5709&lt;=5,"Medium",M5709&gt;5,"Large")</f>
        <v>Medium</v>
      </c>
      <c r="O5709" s="65">
        <v>56</v>
      </c>
      <c r="P5709" s="87">
        <f t="shared" si="357"/>
        <v>0.03</v>
      </c>
      <c r="Q5709" s="68">
        <v>4.76</v>
      </c>
      <c r="R5709" s="68" t="str" cm="1">
        <f t="array" ref="R5709">_xlfn.SWITCH(ROUND(Q5709,0),5,"Excellent",4,"Good",3,"Ok","Bad")</f>
        <v>Excellent</v>
      </c>
      <c r="S5709" s="17">
        <v>33</v>
      </c>
      <c r="T5709" s="17" t="str">
        <f t="shared" si="358"/>
        <v>No</v>
      </c>
      <c r="U5709" s="82">
        <v>43835</v>
      </c>
      <c r="V5709" s="82">
        <v>44053</v>
      </c>
      <c r="W5709" s="17">
        <v>360</v>
      </c>
      <c r="X5709" s="17" t="str">
        <f t="shared" si="359"/>
        <v>Active</v>
      </c>
      <c r="Y5709" s="17" t="s">
        <v>15616</v>
      </c>
      <c r="Z5709" s="17"/>
    </row>
    <row r="5710" spans="1:26" x14ac:dyDescent="0.25">
      <c r="A5710">
        <v>5709</v>
      </c>
      <c r="B5710" s="17" t="s">
        <v>14018</v>
      </c>
      <c r="C5710" s="17">
        <v>179</v>
      </c>
      <c r="D5710" s="17" t="str">
        <f>INDEX(Hosts!$A:$O,MATCH(Places!$C5710,Hosts!$A:$A,0),MATCH(Places!D$1,Hosts!$1:$1,0))</f>
        <v>Within an hour</v>
      </c>
      <c r="E5710" s="87">
        <f>INDEX(Hosts!$A:$O,MATCH(Places!$C5710,Hosts!$A:$A,0),MATCH(Places!E$1,Hosts!$1:$1,0))</f>
        <v>1</v>
      </c>
      <c r="F5710" s="87">
        <f>INDEX(Hosts!$A:$O,MATCH(Places!$C5710,Hosts!$A:$A,0),MATCH(Places!F$1,Hosts!$1:$1,0))</f>
        <v>0.91</v>
      </c>
      <c r="G5710" s="17" t="str">
        <f>INDEX(Hosts!$A:$O,MATCH(Places!$C5710,Hosts!$A:$A,0),MATCH(Places!G$1,Hosts!$1:$1,0))</f>
        <v>Yes</v>
      </c>
      <c r="H5710" s="17">
        <v>7</v>
      </c>
      <c r="I5710" s="17" t="str">
        <f>INDEX(Neighborhoods!$A:$C,MATCH(Places!$H5710,Neighborhoods!$A:$A,0),MATCH(Places!I$1,Neighborhoods!$1:$1,0))</f>
        <v>Brooklyn</v>
      </c>
      <c r="J5710" s="17" t="str">
        <f>INDEX(Neighborhoods!$A:$C,MATCH(Places!$H5710,Neighborhoods!$A:$A,0),MATCH(Places!J$1,Neighborhoods!$1:$1,0))</f>
        <v>Bedford-Stuyvesant</v>
      </c>
      <c r="K5710" s="17" t="s">
        <v>11822</v>
      </c>
      <c r="L5710" s="17" t="str">
        <f t="shared" si="356"/>
        <v>No</v>
      </c>
      <c r="M5710" s="17">
        <v>4</v>
      </c>
      <c r="N5710" s="17" t="str" cm="1">
        <f t="array" ref="N5710">_xlfn.IFS(M5710&lt;=2,"Small",M5710&lt;=5,"Medium",M5710&gt;5,"Large")</f>
        <v>Medium</v>
      </c>
      <c r="O5710" s="65">
        <v>115</v>
      </c>
      <c r="P5710" s="87">
        <f t="shared" si="357"/>
        <v>0.03</v>
      </c>
      <c r="Q5710" s="68">
        <v>4.9000000000000004</v>
      </c>
      <c r="R5710" s="68" t="str" cm="1">
        <f t="array" ref="R5710">_xlfn.SWITCH(ROUND(Q5710,0),5,"Excellent",4,"Good",3,"Ok","Bad")</f>
        <v>Excellent</v>
      </c>
      <c r="S5710" s="17">
        <v>10</v>
      </c>
      <c r="T5710" s="17" t="str">
        <f t="shared" si="358"/>
        <v>No</v>
      </c>
      <c r="U5710" s="82">
        <v>43842</v>
      </c>
      <c r="V5710" s="82">
        <v>43920</v>
      </c>
      <c r="W5710" s="17">
        <v>44</v>
      </c>
      <c r="X5710" s="17" t="str">
        <f t="shared" si="359"/>
        <v>Active</v>
      </c>
      <c r="Y5710" s="17" t="s">
        <v>15616</v>
      </c>
      <c r="Z5710" s="17"/>
    </row>
    <row r="5711" spans="1:26" x14ac:dyDescent="0.25">
      <c r="A5711">
        <v>5710</v>
      </c>
      <c r="B5711" s="17" t="s">
        <v>13152</v>
      </c>
      <c r="C5711" s="17">
        <v>4088</v>
      </c>
      <c r="D5711" s="17" t="str">
        <f>INDEX(Hosts!$A:$O,MATCH(Places!$C5711,Hosts!$A:$A,0),MATCH(Places!D$1,Hosts!$1:$1,0))</f>
        <v>Within an hour</v>
      </c>
      <c r="E5711" s="87">
        <f>INDEX(Hosts!$A:$O,MATCH(Places!$C5711,Hosts!$A:$A,0),MATCH(Places!E$1,Hosts!$1:$1,0))</f>
        <v>1</v>
      </c>
      <c r="F5711" s="87">
        <f>INDEX(Hosts!$A:$O,MATCH(Places!$C5711,Hosts!$A:$A,0),MATCH(Places!F$1,Hosts!$1:$1,0))</f>
        <v>0.93</v>
      </c>
      <c r="G5711" s="17" t="str">
        <f>INDEX(Hosts!$A:$O,MATCH(Places!$C5711,Hosts!$A:$A,0),MATCH(Places!G$1,Hosts!$1:$1,0))</f>
        <v>Yes</v>
      </c>
      <c r="H5711" s="17">
        <v>7</v>
      </c>
      <c r="I5711" s="17" t="str">
        <f>INDEX(Neighborhoods!$A:$C,MATCH(Places!$H5711,Neighborhoods!$A:$A,0),MATCH(Places!I$1,Neighborhoods!$1:$1,0))</f>
        <v>Brooklyn</v>
      </c>
      <c r="J5711" s="17" t="str">
        <f>INDEX(Neighborhoods!$A:$C,MATCH(Places!$H5711,Neighborhoods!$A:$A,0),MATCH(Places!J$1,Neighborhoods!$1:$1,0))</f>
        <v>Bedford-Stuyvesant</v>
      </c>
      <c r="K5711" s="17" t="s">
        <v>1</v>
      </c>
      <c r="L5711" s="17" t="str">
        <f t="shared" si="356"/>
        <v>Yes</v>
      </c>
      <c r="M5711" s="17">
        <v>2</v>
      </c>
      <c r="N5711" s="17" t="str" cm="1">
        <f t="array" ref="N5711">_xlfn.IFS(M5711&lt;=2,"Small",M5711&lt;=5,"Medium",M5711&gt;5,"Large")</f>
        <v>Small</v>
      </c>
      <c r="O5711" s="65">
        <v>31</v>
      </c>
      <c r="P5711" s="87">
        <f t="shared" si="357"/>
        <v>0.03</v>
      </c>
      <c r="Q5711" s="68">
        <v>4.88</v>
      </c>
      <c r="R5711" s="68" t="str" cm="1">
        <f t="array" ref="R5711">_xlfn.SWITCH(ROUND(Q5711,0),5,"Excellent",4,"Good",3,"Ok","Bad")</f>
        <v>Excellent</v>
      </c>
      <c r="S5711" s="17">
        <v>8</v>
      </c>
      <c r="T5711" s="17" t="str">
        <f t="shared" si="358"/>
        <v>No</v>
      </c>
      <c r="U5711" s="82">
        <v>43833</v>
      </c>
      <c r="V5711" s="82">
        <v>43962</v>
      </c>
      <c r="W5711" s="17">
        <v>0</v>
      </c>
      <c r="X5711" s="17" t="str">
        <f t="shared" si="359"/>
        <v>Inactive</v>
      </c>
      <c r="Y5711" s="17" t="s">
        <v>15615</v>
      </c>
      <c r="Z5711" s="17"/>
    </row>
    <row r="5712" spans="1:26" x14ac:dyDescent="0.25">
      <c r="A5712">
        <v>5711</v>
      </c>
      <c r="B5712" s="17" t="s">
        <v>15394</v>
      </c>
      <c r="C5712" s="17">
        <v>4088</v>
      </c>
      <c r="D5712" s="17" t="str">
        <f>INDEX(Hosts!$A:$O,MATCH(Places!$C5712,Hosts!$A:$A,0),MATCH(Places!D$1,Hosts!$1:$1,0))</f>
        <v>Within an hour</v>
      </c>
      <c r="E5712" s="87">
        <f>INDEX(Hosts!$A:$O,MATCH(Places!$C5712,Hosts!$A:$A,0),MATCH(Places!E$1,Hosts!$1:$1,0))</f>
        <v>1</v>
      </c>
      <c r="F5712" s="87">
        <f>INDEX(Hosts!$A:$O,MATCH(Places!$C5712,Hosts!$A:$A,0),MATCH(Places!F$1,Hosts!$1:$1,0))</f>
        <v>0.93</v>
      </c>
      <c r="G5712" s="17" t="str">
        <f>INDEX(Hosts!$A:$O,MATCH(Places!$C5712,Hosts!$A:$A,0),MATCH(Places!G$1,Hosts!$1:$1,0))</f>
        <v>Yes</v>
      </c>
      <c r="H5712" s="17">
        <v>7</v>
      </c>
      <c r="I5712" s="17" t="str">
        <f>INDEX(Neighborhoods!$A:$C,MATCH(Places!$H5712,Neighborhoods!$A:$A,0),MATCH(Places!I$1,Neighborhoods!$1:$1,0))</f>
        <v>Brooklyn</v>
      </c>
      <c r="J5712" s="17" t="str">
        <f>INDEX(Neighborhoods!$A:$C,MATCH(Places!$H5712,Neighborhoods!$A:$A,0),MATCH(Places!J$1,Neighborhoods!$1:$1,0))</f>
        <v>Bedford-Stuyvesant</v>
      </c>
      <c r="K5712" s="17" t="s">
        <v>1</v>
      </c>
      <c r="L5712" s="17" t="str">
        <f t="shared" si="356"/>
        <v>Yes</v>
      </c>
      <c r="M5712" s="17">
        <v>2</v>
      </c>
      <c r="N5712" s="17" t="str" cm="1">
        <f t="array" ref="N5712">_xlfn.IFS(M5712&lt;=2,"Small",M5712&lt;=5,"Medium",M5712&gt;5,"Large")</f>
        <v>Small</v>
      </c>
      <c r="O5712" s="65">
        <v>31</v>
      </c>
      <c r="P5712" s="87">
        <f t="shared" si="357"/>
        <v>0.03</v>
      </c>
      <c r="Q5712" s="68">
        <v>4.63</v>
      </c>
      <c r="R5712" s="68" t="str" cm="1">
        <f t="array" ref="R5712">_xlfn.SWITCH(ROUND(Q5712,0),5,"Excellent",4,"Good",3,"Ok","Bad")</f>
        <v>Excellent</v>
      </c>
      <c r="S5712" s="17">
        <v>8</v>
      </c>
      <c r="T5712" s="17" t="str">
        <f t="shared" si="358"/>
        <v>No</v>
      </c>
      <c r="U5712" s="82">
        <v>43848</v>
      </c>
      <c r="V5712" s="82">
        <v>43913</v>
      </c>
      <c r="W5712" s="17">
        <v>227</v>
      </c>
      <c r="X5712" s="17" t="str">
        <f t="shared" si="359"/>
        <v>Active</v>
      </c>
      <c r="Y5712" s="17" t="s">
        <v>15615</v>
      </c>
      <c r="Z5712" s="17"/>
    </row>
    <row r="5713" spans="1:26" x14ac:dyDescent="0.25">
      <c r="A5713">
        <v>5712</v>
      </c>
      <c r="B5713" s="17" t="s">
        <v>13790</v>
      </c>
      <c r="C5713" s="17">
        <v>3534</v>
      </c>
      <c r="D5713" s="17" t="str">
        <f>INDEX(Hosts!$A:$O,MATCH(Places!$C5713,Hosts!$A:$A,0),MATCH(Places!D$1,Hosts!$1:$1,0))</f>
        <v>Within an hour</v>
      </c>
      <c r="E5713" s="87">
        <f>INDEX(Hosts!$A:$O,MATCH(Places!$C5713,Hosts!$A:$A,0),MATCH(Places!E$1,Hosts!$1:$1,0))</f>
        <v>0.95</v>
      </c>
      <c r="F5713" s="87">
        <f>INDEX(Hosts!$A:$O,MATCH(Places!$C5713,Hosts!$A:$A,0),MATCH(Places!F$1,Hosts!$1:$1,0))</f>
        <v>0.85</v>
      </c>
      <c r="G5713" s="17" t="str">
        <f>INDEX(Hosts!$A:$O,MATCH(Places!$C5713,Hosts!$A:$A,0),MATCH(Places!G$1,Hosts!$1:$1,0))</f>
        <v>No</v>
      </c>
      <c r="H5713" s="17">
        <v>22</v>
      </c>
      <c r="I5713" s="17" t="str">
        <f>INDEX(Neighborhoods!$A:$C,MATCH(Places!$H5713,Neighborhoods!$A:$A,0),MATCH(Places!I$1,Neighborhoods!$1:$1,0))</f>
        <v>Queens</v>
      </c>
      <c r="J5713" s="17" t="str">
        <f>INDEX(Neighborhoods!$A:$C,MATCH(Places!$H5713,Neighborhoods!$A:$A,0),MATCH(Places!J$1,Neighborhoods!$1:$1,0))</f>
        <v>Flushing</v>
      </c>
      <c r="K5713" s="17" t="s">
        <v>11822</v>
      </c>
      <c r="L5713" s="17" t="str">
        <f t="shared" si="356"/>
        <v>No</v>
      </c>
      <c r="M5713" s="17">
        <v>4</v>
      </c>
      <c r="N5713" s="17" t="str" cm="1">
        <f t="array" ref="N5713">_xlfn.IFS(M5713&lt;=2,"Small",M5713&lt;=5,"Medium",M5713&gt;5,"Large")</f>
        <v>Medium</v>
      </c>
      <c r="O5713" s="65">
        <v>90</v>
      </c>
      <c r="P5713" s="87">
        <f t="shared" si="357"/>
        <v>0.03</v>
      </c>
      <c r="Q5713" s="68">
        <v>4.33</v>
      </c>
      <c r="R5713" s="68" t="str" cm="1">
        <f t="array" ref="R5713">_xlfn.SWITCH(ROUND(Q5713,0),5,"Excellent",4,"Good",3,"Ok","Bad")</f>
        <v>Good</v>
      </c>
      <c r="S5713" s="17">
        <v>3</v>
      </c>
      <c r="T5713" s="17" t="str">
        <f t="shared" si="358"/>
        <v>No</v>
      </c>
      <c r="U5713" s="82">
        <v>43842</v>
      </c>
      <c r="V5713" s="82">
        <v>44040</v>
      </c>
      <c r="W5713" s="17">
        <v>88</v>
      </c>
      <c r="X5713" s="17" t="str">
        <f t="shared" si="359"/>
        <v>Active</v>
      </c>
      <c r="Y5713" s="17" t="s">
        <v>15615</v>
      </c>
      <c r="Z5713" s="17"/>
    </row>
    <row r="5714" spans="1:26" x14ac:dyDescent="0.25">
      <c r="A5714">
        <v>5713</v>
      </c>
      <c r="B5714" s="17" t="s">
        <v>13623</v>
      </c>
      <c r="C5714" s="17">
        <v>4089</v>
      </c>
      <c r="D5714" s="17" t="str">
        <f>INDEX(Hosts!$A:$O,MATCH(Places!$C5714,Hosts!$A:$A,0),MATCH(Places!D$1,Hosts!$1:$1,0))</f>
        <v>Within an hour</v>
      </c>
      <c r="E5714" s="87">
        <f>INDEX(Hosts!$A:$O,MATCH(Places!$C5714,Hosts!$A:$A,0),MATCH(Places!E$1,Hosts!$1:$1,0))</f>
        <v>0.86</v>
      </c>
      <c r="F5714" s="87">
        <f>INDEX(Hosts!$A:$O,MATCH(Places!$C5714,Hosts!$A:$A,0),MATCH(Places!F$1,Hosts!$1:$1,0))</f>
        <v>0.99</v>
      </c>
      <c r="G5714" s="17" t="str">
        <f>INDEX(Hosts!$A:$O,MATCH(Places!$C5714,Hosts!$A:$A,0),MATCH(Places!G$1,Hosts!$1:$1,0))</f>
        <v>No</v>
      </c>
      <c r="H5714" s="17">
        <v>20</v>
      </c>
      <c r="I5714" s="17" t="str">
        <f>INDEX(Neighborhoods!$A:$C,MATCH(Places!$H5714,Neighborhoods!$A:$A,0),MATCH(Places!I$1,Neighborhoods!$1:$1,0))</f>
        <v>Manhattan</v>
      </c>
      <c r="J5714" s="17" t="str">
        <f>INDEX(Neighborhoods!$A:$C,MATCH(Places!$H5714,Neighborhoods!$A:$A,0),MATCH(Places!J$1,Neighborhoods!$1:$1,0))</f>
        <v>Upper West Side</v>
      </c>
      <c r="K5714" s="17" t="s">
        <v>1</v>
      </c>
      <c r="L5714" s="17" t="str">
        <f t="shared" si="356"/>
        <v>Yes</v>
      </c>
      <c r="M5714" s="17">
        <v>3</v>
      </c>
      <c r="N5714" s="17" t="str" cm="1">
        <f t="array" ref="N5714">_xlfn.IFS(M5714&lt;=2,"Small",M5714&lt;=5,"Medium",M5714&gt;5,"Large")</f>
        <v>Medium</v>
      </c>
      <c r="O5714" s="65">
        <v>75</v>
      </c>
      <c r="P5714" s="87">
        <f t="shared" si="357"/>
        <v>0.03</v>
      </c>
      <c r="Q5714" s="68">
        <v>4.4400000000000004</v>
      </c>
      <c r="R5714" s="68" t="str" cm="1">
        <f t="array" ref="R5714">_xlfn.SWITCH(ROUND(Q5714,0),5,"Excellent",4,"Good",3,"Ok","Bad")</f>
        <v>Good</v>
      </c>
      <c r="S5714" s="17">
        <v>9</v>
      </c>
      <c r="T5714" s="17" t="str">
        <f t="shared" si="358"/>
        <v>No</v>
      </c>
      <c r="U5714" s="82">
        <v>43862</v>
      </c>
      <c r="V5714" s="82">
        <v>43951</v>
      </c>
      <c r="W5714" s="17">
        <v>316</v>
      </c>
      <c r="X5714" s="17" t="str">
        <f t="shared" si="359"/>
        <v>Active</v>
      </c>
      <c r="Y5714" s="17" t="s">
        <v>15616</v>
      </c>
      <c r="Z5714" s="17"/>
    </row>
    <row r="5715" spans="1:26" x14ac:dyDescent="0.25">
      <c r="A5715">
        <v>5714</v>
      </c>
      <c r="B5715" s="17" t="s">
        <v>14220</v>
      </c>
      <c r="C5715" s="17">
        <v>4089</v>
      </c>
      <c r="D5715" s="17" t="str">
        <f>INDEX(Hosts!$A:$O,MATCH(Places!$C5715,Hosts!$A:$A,0),MATCH(Places!D$1,Hosts!$1:$1,0))</f>
        <v>Within an hour</v>
      </c>
      <c r="E5715" s="87">
        <f>INDEX(Hosts!$A:$O,MATCH(Places!$C5715,Hosts!$A:$A,0),MATCH(Places!E$1,Hosts!$1:$1,0))</f>
        <v>0.86</v>
      </c>
      <c r="F5715" s="87">
        <f>INDEX(Hosts!$A:$O,MATCH(Places!$C5715,Hosts!$A:$A,0),MATCH(Places!F$1,Hosts!$1:$1,0))</f>
        <v>0.99</v>
      </c>
      <c r="G5715" s="17" t="str">
        <f>INDEX(Hosts!$A:$O,MATCH(Places!$C5715,Hosts!$A:$A,0),MATCH(Places!G$1,Hosts!$1:$1,0))</f>
        <v>No</v>
      </c>
      <c r="H5715" s="17">
        <v>20</v>
      </c>
      <c r="I5715" s="17" t="str">
        <f>INDEX(Neighborhoods!$A:$C,MATCH(Places!$H5715,Neighborhoods!$A:$A,0),MATCH(Places!I$1,Neighborhoods!$1:$1,0))</f>
        <v>Manhattan</v>
      </c>
      <c r="J5715" s="17" t="str">
        <f>INDEX(Neighborhoods!$A:$C,MATCH(Places!$H5715,Neighborhoods!$A:$A,0),MATCH(Places!J$1,Neighborhoods!$1:$1,0))</f>
        <v>Upper West Side</v>
      </c>
      <c r="K5715" s="17" t="s">
        <v>1</v>
      </c>
      <c r="L5715" s="17" t="str">
        <f t="shared" si="356"/>
        <v>Yes</v>
      </c>
      <c r="M5715" s="17">
        <v>2</v>
      </c>
      <c r="N5715" s="17" t="str" cm="1">
        <f t="array" ref="N5715">_xlfn.IFS(M5715&lt;=2,"Small",M5715&lt;=5,"Medium",M5715&gt;5,"Large")</f>
        <v>Small</v>
      </c>
      <c r="O5715" s="65">
        <v>70</v>
      </c>
      <c r="P5715" s="87">
        <f t="shared" si="357"/>
        <v>0.03</v>
      </c>
      <c r="Q5715" s="68">
        <v>5</v>
      </c>
      <c r="R5715" s="68" t="str" cm="1">
        <f t="array" ref="R5715">_xlfn.SWITCH(ROUND(Q5715,0),5,"Excellent",4,"Good",3,"Ok","Bad")</f>
        <v>Excellent</v>
      </c>
      <c r="S5715" s="17">
        <v>16</v>
      </c>
      <c r="T5715" s="17" t="str">
        <f t="shared" si="358"/>
        <v>No</v>
      </c>
      <c r="U5715" s="82">
        <v>43842</v>
      </c>
      <c r="V5715" s="82">
        <v>43948</v>
      </c>
      <c r="W5715" s="17">
        <v>364</v>
      </c>
      <c r="X5715" s="17" t="str">
        <f t="shared" si="359"/>
        <v>Active</v>
      </c>
      <c r="Y5715" s="17" t="s">
        <v>15616</v>
      </c>
      <c r="Z5715" s="17"/>
    </row>
    <row r="5716" spans="1:26" x14ac:dyDescent="0.25">
      <c r="A5716">
        <v>5715</v>
      </c>
      <c r="B5716" s="17" t="s">
        <v>14160</v>
      </c>
      <c r="C5716" s="17">
        <v>4089</v>
      </c>
      <c r="D5716" s="17" t="str">
        <f>INDEX(Hosts!$A:$O,MATCH(Places!$C5716,Hosts!$A:$A,0),MATCH(Places!D$1,Hosts!$1:$1,0))</f>
        <v>Within an hour</v>
      </c>
      <c r="E5716" s="87">
        <f>INDEX(Hosts!$A:$O,MATCH(Places!$C5716,Hosts!$A:$A,0),MATCH(Places!E$1,Hosts!$1:$1,0))</f>
        <v>0.86</v>
      </c>
      <c r="F5716" s="87">
        <f>INDEX(Hosts!$A:$O,MATCH(Places!$C5716,Hosts!$A:$A,0),MATCH(Places!F$1,Hosts!$1:$1,0))</f>
        <v>0.99</v>
      </c>
      <c r="G5716" s="17" t="str">
        <f>INDEX(Hosts!$A:$O,MATCH(Places!$C5716,Hosts!$A:$A,0),MATCH(Places!G$1,Hosts!$1:$1,0))</f>
        <v>No</v>
      </c>
      <c r="H5716" s="17">
        <v>20</v>
      </c>
      <c r="I5716" s="17" t="str">
        <f>INDEX(Neighborhoods!$A:$C,MATCH(Places!$H5716,Neighborhoods!$A:$A,0),MATCH(Places!I$1,Neighborhoods!$1:$1,0))</f>
        <v>Manhattan</v>
      </c>
      <c r="J5716" s="17" t="str">
        <f>INDEX(Neighborhoods!$A:$C,MATCH(Places!$H5716,Neighborhoods!$A:$A,0),MATCH(Places!J$1,Neighborhoods!$1:$1,0))</f>
        <v>Upper West Side</v>
      </c>
      <c r="K5716" s="17" t="s">
        <v>1</v>
      </c>
      <c r="L5716" s="17" t="str">
        <f t="shared" si="356"/>
        <v>Yes</v>
      </c>
      <c r="M5716" s="17">
        <v>2</v>
      </c>
      <c r="N5716" s="17" t="str" cm="1">
        <f t="array" ref="N5716">_xlfn.IFS(M5716&lt;=2,"Small",M5716&lt;=5,"Medium",M5716&gt;5,"Large")</f>
        <v>Small</v>
      </c>
      <c r="O5716" s="65">
        <v>70</v>
      </c>
      <c r="P5716" s="87">
        <f t="shared" si="357"/>
        <v>0.03</v>
      </c>
      <c r="Q5716" s="68">
        <v>4.71</v>
      </c>
      <c r="R5716" s="68" t="str" cm="1">
        <f t="array" ref="R5716">_xlfn.SWITCH(ROUND(Q5716,0),5,"Excellent",4,"Good",3,"Ok","Bad")</f>
        <v>Excellent</v>
      </c>
      <c r="S5716" s="17">
        <v>21</v>
      </c>
      <c r="T5716" s="17" t="str">
        <f t="shared" si="358"/>
        <v>No</v>
      </c>
      <c r="U5716" s="82">
        <v>43841</v>
      </c>
      <c r="V5716" s="82">
        <v>43959</v>
      </c>
      <c r="W5716" s="17">
        <v>362</v>
      </c>
      <c r="X5716" s="17" t="str">
        <f t="shared" si="359"/>
        <v>Active</v>
      </c>
      <c r="Y5716" s="17" t="s">
        <v>15616</v>
      </c>
      <c r="Z5716" s="17"/>
    </row>
    <row r="5717" spans="1:26" x14ac:dyDescent="0.25">
      <c r="A5717">
        <v>5716</v>
      </c>
      <c r="B5717" s="17" t="s">
        <v>15365</v>
      </c>
      <c r="C5717" s="17">
        <v>4058</v>
      </c>
      <c r="D5717" s="17" t="str">
        <f>INDEX(Hosts!$A:$O,MATCH(Places!$C5717,Hosts!$A:$A,0),MATCH(Places!D$1,Hosts!$1:$1,0))</f>
        <v>Within an hour</v>
      </c>
      <c r="E5717" s="87">
        <f>INDEX(Hosts!$A:$O,MATCH(Places!$C5717,Hosts!$A:$A,0),MATCH(Places!E$1,Hosts!$1:$1,0))</f>
        <v>1</v>
      </c>
      <c r="F5717" s="87">
        <f>INDEX(Hosts!$A:$O,MATCH(Places!$C5717,Hosts!$A:$A,0),MATCH(Places!F$1,Hosts!$1:$1,0))</f>
        <v>1</v>
      </c>
      <c r="G5717" s="17" t="str">
        <f>INDEX(Hosts!$A:$O,MATCH(Places!$C5717,Hosts!$A:$A,0),MATCH(Places!G$1,Hosts!$1:$1,0))</f>
        <v>Yes</v>
      </c>
      <c r="H5717" s="17">
        <v>17</v>
      </c>
      <c r="I5717" s="17" t="str">
        <f>INDEX(Neighborhoods!$A:$C,MATCH(Places!$H5717,Neighborhoods!$A:$A,0),MATCH(Places!I$1,Neighborhoods!$1:$1,0))</f>
        <v>Manhattan</v>
      </c>
      <c r="J5717" s="17" t="str">
        <f>INDEX(Neighborhoods!$A:$C,MATCH(Places!$H5717,Neighborhoods!$A:$A,0),MATCH(Places!J$1,Neighborhoods!$1:$1,0))</f>
        <v>Hell's Kitchen</v>
      </c>
      <c r="K5717" s="17" t="s">
        <v>11822</v>
      </c>
      <c r="L5717" s="17" t="str">
        <f t="shared" si="356"/>
        <v>No</v>
      </c>
      <c r="M5717" s="17">
        <v>6</v>
      </c>
      <c r="N5717" s="17" t="str" cm="1">
        <f t="array" ref="N5717">_xlfn.IFS(M5717&lt;=2,"Small",M5717&lt;=5,"Medium",M5717&gt;5,"Large")</f>
        <v>Large</v>
      </c>
      <c r="O5717" s="65">
        <v>230</v>
      </c>
      <c r="P5717" s="87">
        <f t="shared" si="357"/>
        <v>0.04</v>
      </c>
      <c r="Q5717" s="68">
        <v>4.83</v>
      </c>
      <c r="R5717" s="68" t="str" cm="1">
        <f t="array" ref="R5717">_xlfn.SWITCH(ROUND(Q5717,0),5,"Excellent",4,"Good",3,"Ok","Bad")</f>
        <v>Excellent</v>
      </c>
      <c r="S5717" s="17">
        <v>6</v>
      </c>
      <c r="T5717" s="17" t="str">
        <f t="shared" si="358"/>
        <v>No</v>
      </c>
      <c r="U5717" s="82">
        <v>43867</v>
      </c>
      <c r="V5717" s="82">
        <v>43904</v>
      </c>
      <c r="W5717" s="17">
        <v>358</v>
      </c>
      <c r="X5717" s="17" t="str">
        <f t="shared" si="359"/>
        <v>Active</v>
      </c>
      <c r="Y5717" s="17" t="s">
        <v>15616</v>
      </c>
      <c r="Z5717" s="17"/>
    </row>
    <row r="5718" spans="1:26" x14ac:dyDescent="0.25">
      <c r="A5718">
        <v>5717</v>
      </c>
      <c r="B5718" s="17" t="s">
        <v>14222</v>
      </c>
      <c r="C5718" s="17">
        <v>3659</v>
      </c>
      <c r="D5718" s="17" t="str">
        <f>INDEX(Hosts!$A:$O,MATCH(Places!$C5718,Hosts!$A:$A,0),MATCH(Places!D$1,Hosts!$1:$1,0))</f>
        <v>A few days or more</v>
      </c>
      <c r="E5718" s="87">
        <f>INDEX(Hosts!$A:$O,MATCH(Places!$C5718,Hosts!$A:$A,0),MATCH(Places!E$1,Hosts!$1:$1,0))</f>
        <v>0.21</v>
      </c>
      <c r="F5718" s="87">
        <f>INDEX(Hosts!$A:$O,MATCH(Places!$C5718,Hosts!$A:$A,0),MATCH(Places!F$1,Hosts!$1:$1,0))</f>
        <v>0.84</v>
      </c>
      <c r="G5718" s="17" t="str">
        <f>INDEX(Hosts!$A:$O,MATCH(Places!$C5718,Hosts!$A:$A,0),MATCH(Places!G$1,Hosts!$1:$1,0))</f>
        <v>Yes</v>
      </c>
      <c r="H5718" s="17">
        <v>12</v>
      </c>
      <c r="I5718" s="17" t="str">
        <f>INDEX(Neighborhoods!$A:$C,MATCH(Places!$H5718,Neighborhoods!$A:$A,0),MATCH(Places!I$1,Neighborhoods!$1:$1,0))</f>
        <v>Brooklyn</v>
      </c>
      <c r="J5718" s="17" t="str">
        <f>INDEX(Neighborhoods!$A:$C,MATCH(Places!$H5718,Neighborhoods!$A:$A,0),MATCH(Places!J$1,Neighborhoods!$1:$1,0))</f>
        <v>Williamsburg</v>
      </c>
      <c r="K5718" s="17" t="s">
        <v>11822</v>
      </c>
      <c r="L5718" s="17" t="str">
        <f t="shared" si="356"/>
        <v>No</v>
      </c>
      <c r="M5718" s="17">
        <v>4</v>
      </c>
      <c r="N5718" s="17" t="str" cm="1">
        <f t="array" ref="N5718">_xlfn.IFS(M5718&lt;=2,"Small",M5718&lt;=5,"Medium",M5718&gt;5,"Large")</f>
        <v>Medium</v>
      </c>
      <c r="O5718" s="65">
        <v>235</v>
      </c>
      <c r="P5718" s="87">
        <f t="shared" si="357"/>
        <v>0.04</v>
      </c>
      <c r="Q5718" s="68">
        <v>5</v>
      </c>
      <c r="R5718" s="68" t="str" cm="1">
        <f t="array" ref="R5718">_xlfn.SWITCH(ROUND(Q5718,0),5,"Excellent",4,"Good",3,"Ok","Bad")</f>
        <v>Excellent</v>
      </c>
      <c r="S5718" s="17">
        <v>12</v>
      </c>
      <c r="T5718" s="17" t="str">
        <f t="shared" si="358"/>
        <v>No</v>
      </c>
      <c r="U5718" s="82">
        <v>43842</v>
      </c>
      <c r="V5718" s="82">
        <v>43904</v>
      </c>
      <c r="W5718" s="17">
        <v>320</v>
      </c>
      <c r="X5718" s="17" t="str">
        <f t="shared" si="359"/>
        <v>Active</v>
      </c>
      <c r="Y5718" s="17" t="s">
        <v>15615</v>
      </c>
      <c r="Z5718" s="17"/>
    </row>
    <row r="5719" spans="1:26" x14ac:dyDescent="0.25">
      <c r="A5719">
        <v>5718</v>
      </c>
      <c r="B5719" s="17" t="s">
        <v>14174</v>
      </c>
      <c r="C5719" s="17">
        <v>2367</v>
      </c>
      <c r="D5719" s="17" t="str">
        <f>INDEX(Hosts!$A:$O,MATCH(Places!$C5719,Hosts!$A:$A,0),MATCH(Places!D$1,Hosts!$1:$1,0))</f>
        <v>Within an hour</v>
      </c>
      <c r="E5719" s="87">
        <f>INDEX(Hosts!$A:$O,MATCH(Places!$C5719,Hosts!$A:$A,0),MATCH(Places!E$1,Hosts!$1:$1,0))</f>
        <v>1</v>
      </c>
      <c r="F5719" s="87">
        <f>INDEX(Hosts!$A:$O,MATCH(Places!$C5719,Hosts!$A:$A,0),MATCH(Places!F$1,Hosts!$1:$1,0))</f>
        <v>0.89</v>
      </c>
      <c r="G5719" s="17" t="str">
        <f>INDEX(Hosts!$A:$O,MATCH(Places!$C5719,Hosts!$A:$A,0),MATCH(Places!G$1,Hosts!$1:$1,0))</f>
        <v>Yes</v>
      </c>
      <c r="H5719" s="17">
        <v>22</v>
      </c>
      <c r="I5719" s="17" t="str">
        <f>INDEX(Neighborhoods!$A:$C,MATCH(Places!$H5719,Neighborhoods!$A:$A,0),MATCH(Places!I$1,Neighborhoods!$1:$1,0))</f>
        <v>Queens</v>
      </c>
      <c r="J5719" s="17" t="str">
        <f>INDEX(Neighborhoods!$A:$C,MATCH(Places!$H5719,Neighborhoods!$A:$A,0),MATCH(Places!J$1,Neighborhoods!$1:$1,0))</f>
        <v>Flushing</v>
      </c>
      <c r="K5719" s="17" t="s">
        <v>11822</v>
      </c>
      <c r="L5719" s="17" t="str">
        <f t="shared" si="356"/>
        <v>No</v>
      </c>
      <c r="M5719" s="17">
        <v>6</v>
      </c>
      <c r="N5719" s="17" t="str" cm="1">
        <f t="array" ref="N5719">_xlfn.IFS(M5719&lt;=2,"Small",M5719&lt;=5,"Medium",M5719&gt;5,"Large")</f>
        <v>Large</v>
      </c>
      <c r="O5719" s="65">
        <v>179</v>
      </c>
      <c r="P5719" s="87">
        <f t="shared" si="357"/>
        <v>0.03</v>
      </c>
      <c r="Q5719" s="68">
        <v>5</v>
      </c>
      <c r="R5719" s="68" t="str" cm="1">
        <f t="array" ref="R5719">_xlfn.SWITCH(ROUND(Q5719,0),5,"Excellent",4,"Good",3,"Ok","Bad")</f>
        <v>Excellent</v>
      </c>
      <c r="S5719" s="17">
        <v>4</v>
      </c>
      <c r="T5719" s="17" t="str">
        <f t="shared" si="358"/>
        <v>No</v>
      </c>
      <c r="U5719" s="82">
        <v>43865</v>
      </c>
      <c r="V5719" s="82">
        <v>44001</v>
      </c>
      <c r="W5719" s="17">
        <v>335</v>
      </c>
      <c r="X5719" s="17" t="str">
        <f t="shared" si="359"/>
        <v>Active</v>
      </c>
      <c r="Y5719" s="17" t="s">
        <v>15615</v>
      </c>
      <c r="Z5719" s="17"/>
    </row>
    <row r="5720" spans="1:26" x14ac:dyDescent="0.25">
      <c r="A5720">
        <v>5719</v>
      </c>
      <c r="B5720" s="17" t="s">
        <v>15322</v>
      </c>
      <c r="C5720" s="17">
        <v>2806</v>
      </c>
      <c r="D5720" s="17" t="str">
        <f>INDEX(Hosts!$A:$O,MATCH(Places!$C5720,Hosts!$A:$A,0),MATCH(Places!D$1,Hosts!$1:$1,0))</f>
        <v>Within an hour</v>
      </c>
      <c r="E5720" s="87">
        <f>INDEX(Hosts!$A:$O,MATCH(Places!$C5720,Hosts!$A:$A,0),MATCH(Places!E$1,Hosts!$1:$1,0))</f>
        <v>0.91</v>
      </c>
      <c r="F5720" s="87">
        <f>INDEX(Hosts!$A:$O,MATCH(Places!$C5720,Hosts!$A:$A,0),MATCH(Places!F$1,Hosts!$1:$1,0))</f>
        <v>1</v>
      </c>
      <c r="G5720" s="17" t="str">
        <f>INDEX(Hosts!$A:$O,MATCH(Places!$C5720,Hosts!$A:$A,0),MATCH(Places!G$1,Hosts!$1:$1,0))</f>
        <v>No</v>
      </c>
      <c r="H5720" s="17">
        <v>23</v>
      </c>
      <c r="I5720" s="17" t="str">
        <f>INDEX(Neighborhoods!$A:$C,MATCH(Places!$H5720,Neighborhoods!$A:$A,0),MATCH(Places!I$1,Neighborhoods!$1:$1,0))</f>
        <v>Queens</v>
      </c>
      <c r="J5720" s="17" t="str">
        <f>INDEX(Neighborhoods!$A:$C,MATCH(Places!$H5720,Neighborhoods!$A:$A,0),MATCH(Places!J$1,Neighborhoods!$1:$1,0))</f>
        <v>Jamaica</v>
      </c>
      <c r="K5720" s="17" t="s">
        <v>1</v>
      </c>
      <c r="L5720" s="17" t="str">
        <f t="shared" si="356"/>
        <v>Yes</v>
      </c>
      <c r="M5720" s="17">
        <v>2</v>
      </c>
      <c r="N5720" s="17" t="str" cm="1">
        <f t="array" ref="N5720">_xlfn.IFS(M5720&lt;=2,"Small",M5720&lt;=5,"Medium",M5720&gt;5,"Large")</f>
        <v>Small</v>
      </c>
      <c r="O5720" s="65">
        <v>100</v>
      </c>
      <c r="P5720" s="87">
        <f t="shared" si="357"/>
        <v>0.03</v>
      </c>
      <c r="Q5720" s="68">
        <v>4.5999999999999996</v>
      </c>
      <c r="R5720" s="68" t="str" cm="1">
        <f t="array" ref="R5720">_xlfn.SWITCH(ROUND(Q5720,0),5,"Excellent",4,"Good",3,"Ok","Bad")</f>
        <v>Excellent</v>
      </c>
      <c r="S5720" s="17">
        <v>5</v>
      </c>
      <c r="T5720" s="17" t="str">
        <f t="shared" si="358"/>
        <v>No</v>
      </c>
      <c r="U5720" s="82">
        <v>43835</v>
      </c>
      <c r="V5720" s="82">
        <v>44052</v>
      </c>
      <c r="W5720" s="17">
        <v>137</v>
      </c>
      <c r="X5720" s="17" t="str">
        <f t="shared" si="359"/>
        <v>Active</v>
      </c>
      <c r="Y5720" s="17" t="s">
        <v>15615</v>
      </c>
      <c r="Z5720" s="17"/>
    </row>
    <row r="5721" spans="1:26" x14ac:dyDescent="0.25">
      <c r="A5721">
        <v>5720</v>
      </c>
      <c r="B5721" s="17" t="s">
        <v>14110</v>
      </c>
      <c r="C5721" s="17">
        <v>3496</v>
      </c>
      <c r="D5721" s="17" t="str">
        <f>INDEX(Hosts!$A:$O,MATCH(Places!$C5721,Hosts!$A:$A,0),MATCH(Places!D$1,Hosts!$1:$1,0))</f>
        <v>Within an hour</v>
      </c>
      <c r="E5721" s="87">
        <f>INDEX(Hosts!$A:$O,MATCH(Places!$C5721,Hosts!$A:$A,0),MATCH(Places!E$1,Hosts!$1:$1,0))</f>
        <v>0.89</v>
      </c>
      <c r="F5721" s="87">
        <f>INDEX(Hosts!$A:$O,MATCH(Places!$C5721,Hosts!$A:$A,0),MATCH(Places!F$1,Hosts!$1:$1,0))</f>
        <v>1</v>
      </c>
      <c r="G5721" s="17" t="str">
        <f>INDEX(Hosts!$A:$O,MATCH(Places!$C5721,Hosts!$A:$A,0),MATCH(Places!G$1,Hosts!$1:$1,0))</f>
        <v>Yes</v>
      </c>
      <c r="H5721" s="17">
        <v>10</v>
      </c>
      <c r="I5721" s="17" t="str">
        <f>INDEX(Neighborhoods!$A:$C,MATCH(Places!$H5721,Neighborhoods!$A:$A,0),MATCH(Places!I$1,Neighborhoods!$1:$1,0))</f>
        <v>Brooklyn</v>
      </c>
      <c r="J5721" s="17" t="str">
        <f>INDEX(Neighborhoods!$A:$C,MATCH(Places!$H5721,Neighborhoods!$A:$A,0),MATCH(Places!J$1,Neighborhoods!$1:$1,0))</f>
        <v>East Flatbush</v>
      </c>
      <c r="K5721" s="17" t="s">
        <v>11822</v>
      </c>
      <c r="L5721" s="17" t="str">
        <f t="shared" si="356"/>
        <v>No</v>
      </c>
      <c r="M5721" s="17">
        <v>4</v>
      </c>
      <c r="N5721" s="17" t="str" cm="1">
        <f t="array" ref="N5721">_xlfn.IFS(M5721&lt;=2,"Small",M5721&lt;=5,"Medium",M5721&gt;5,"Large")</f>
        <v>Medium</v>
      </c>
      <c r="O5721" s="65">
        <v>71</v>
      </c>
      <c r="P5721" s="87">
        <f t="shared" si="357"/>
        <v>0.03</v>
      </c>
      <c r="Q5721" s="68">
        <v>5</v>
      </c>
      <c r="R5721" s="68" t="str" cm="1">
        <f t="array" ref="R5721">_xlfn.SWITCH(ROUND(Q5721,0),5,"Excellent",4,"Good",3,"Ok","Bad")</f>
        <v>Excellent</v>
      </c>
      <c r="S5721" s="17">
        <v>5</v>
      </c>
      <c r="T5721" s="17" t="str">
        <f t="shared" si="358"/>
        <v>No</v>
      </c>
      <c r="U5721" s="82">
        <v>43836</v>
      </c>
      <c r="V5721" s="82">
        <v>43905</v>
      </c>
      <c r="W5721" s="17">
        <v>142</v>
      </c>
      <c r="X5721" s="17" t="str">
        <f t="shared" si="359"/>
        <v>Active</v>
      </c>
      <c r="Y5721" s="17" t="s">
        <v>15616</v>
      </c>
      <c r="Z5721" s="17"/>
    </row>
    <row r="5722" spans="1:26" x14ac:dyDescent="0.25">
      <c r="A5722">
        <v>5721</v>
      </c>
      <c r="B5722" s="17" t="s">
        <v>13562</v>
      </c>
      <c r="C5722" s="17">
        <v>2915</v>
      </c>
      <c r="D5722" s="17" t="str">
        <f>INDEX(Hosts!$A:$O,MATCH(Places!$C5722,Hosts!$A:$A,0),MATCH(Places!D$1,Hosts!$1:$1,0))</f>
        <v>Within an hour</v>
      </c>
      <c r="E5722" s="87">
        <f>INDEX(Hosts!$A:$O,MATCH(Places!$C5722,Hosts!$A:$A,0),MATCH(Places!E$1,Hosts!$1:$1,0))</f>
        <v>0.98</v>
      </c>
      <c r="F5722" s="87">
        <f>INDEX(Hosts!$A:$O,MATCH(Places!$C5722,Hosts!$A:$A,0),MATCH(Places!F$1,Hosts!$1:$1,0))</f>
        <v>0.96</v>
      </c>
      <c r="G5722" s="17" t="str">
        <f>INDEX(Hosts!$A:$O,MATCH(Places!$C5722,Hosts!$A:$A,0),MATCH(Places!G$1,Hosts!$1:$1,0))</f>
        <v>No</v>
      </c>
      <c r="H5722" s="17">
        <v>7</v>
      </c>
      <c r="I5722" s="17" t="str">
        <f>INDEX(Neighborhoods!$A:$C,MATCH(Places!$H5722,Neighborhoods!$A:$A,0),MATCH(Places!I$1,Neighborhoods!$1:$1,0))</f>
        <v>Brooklyn</v>
      </c>
      <c r="J5722" s="17" t="str">
        <f>INDEX(Neighborhoods!$A:$C,MATCH(Places!$H5722,Neighborhoods!$A:$A,0),MATCH(Places!J$1,Neighborhoods!$1:$1,0))</f>
        <v>Bedford-Stuyvesant</v>
      </c>
      <c r="K5722" s="17" t="s">
        <v>11822</v>
      </c>
      <c r="L5722" s="17" t="str">
        <f t="shared" si="356"/>
        <v>No</v>
      </c>
      <c r="M5722" s="17">
        <v>5</v>
      </c>
      <c r="N5722" s="17" t="str" cm="1">
        <f t="array" ref="N5722">_xlfn.IFS(M5722&lt;=2,"Small",M5722&lt;=5,"Medium",M5722&gt;5,"Large")</f>
        <v>Medium</v>
      </c>
      <c r="O5722" s="65">
        <v>99</v>
      </c>
      <c r="P5722" s="87">
        <f t="shared" si="357"/>
        <v>0.03</v>
      </c>
      <c r="Q5722" s="68">
        <v>4.33</v>
      </c>
      <c r="R5722" s="68" t="str" cm="1">
        <f t="array" ref="R5722">_xlfn.SWITCH(ROUND(Q5722,0),5,"Excellent",4,"Good",3,"Ok","Bad")</f>
        <v>Good</v>
      </c>
      <c r="S5722" s="17">
        <v>6</v>
      </c>
      <c r="T5722" s="17" t="str">
        <f t="shared" si="358"/>
        <v>No</v>
      </c>
      <c r="U5722" s="82">
        <v>43986</v>
      </c>
      <c r="V5722" s="82">
        <v>44012</v>
      </c>
      <c r="W5722" s="17">
        <v>134</v>
      </c>
      <c r="X5722" s="17" t="str">
        <f t="shared" si="359"/>
        <v>Active</v>
      </c>
      <c r="Y5722" s="17" t="s">
        <v>15616</v>
      </c>
      <c r="Z5722" s="17"/>
    </row>
    <row r="5723" spans="1:26" x14ac:dyDescent="0.25">
      <c r="A5723">
        <v>5722</v>
      </c>
      <c r="B5723" s="17" t="s">
        <v>15200</v>
      </c>
      <c r="C5723" s="17">
        <v>4091</v>
      </c>
      <c r="D5723" s="17" t="str">
        <f>INDEX(Hosts!$A:$O,MATCH(Places!$C5723,Hosts!$A:$A,0),MATCH(Places!D$1,Hosts!$1:$1,0))</f>
        <v>Within an hour</v>
      </c>
      <c r="E5723" s="87">
        <f>INDEX(Hosts!$A:$O,MATCH(Places!$C5723,Hosts!$A:$A,0),MATCH(Places!E$1,Hosts!$1:$1,0))</f>
        <v>1</v>
      </c>
      <c r="F5723" s="87">
        <f>INDEX(Hosts!$A:$O,MATCH(Places!$C5723,Hosts!$A:$A,0),MATCH(Places!F$1,Hosts!$1:$1,0))</f>
        <v>0.88</v>
      </c>
      <c r="G5723" s="17" t="str">
        <f>INDEX(Hosts!$A:$O,MATCH(Places!$C5723,Hosts!$A:$A,0),MATCH(Places!G$1,Hosts!$1:$1,0))</f>
        <v>No</v>
      </c>
      <c r="H5723" s="17">
        <v>7</v>
      </c>
      <c r="I5723" s="17" t="str">
        <f>INDEX(Neighborhoods!$A:$C,MATCH(Places!$H5723,Neighborhoods!$A:$A,0),MATCH(Places!I$1,Neighborhoods!$1:$1,0))</f>
        <v>Brooklyn</v>
      </c>
      <c r="J5723" s="17" t="str">
        <f>INDEX(Neighborhoods!$A:$C,MATCH(Places!$H5723,Neighborhoods!$A:$A,0),MATCH(Places!J$1,Neighborhoods!$1:$1,0))</f>
        <v>Bedford-Stuyvesant</v>
      </c>
      <c r="K5723" s="17" t="s">
        <v>11822</v>
      </c>
      <c r="L5723" s="17" t="str">
        <f t="shared" si="356"/>
        <v>No</v>
      </c>
      <c r="M5723" s="17">
        <v>4</v>
      </c>
      <c r="N5723" s="17" t="str" cm="1">
        <f t="array" ref="N5723">_xlfn.IFS(M5723&lt;=2,"Small",M5723&lt;=5,"Medium",M5723&gt;5,"Large")</f>
        <v>Medium</v>
      </c>
      <c r="O5723" s="65">
        <v>115</v>
      </c>
      <c r="P5723" s="87">
        <f t="shared" si="357"/>
        <v>0.03</v>
      </c>
      <c r="Q5723" s="68">
        <v>5</v>
      </c>
      <c r="R5723" s="68" t="str" cm="1">
        <f t="array" ref="R5723">_xlfn.SWITCH(ROUND(Q5723,0),5,"Excellent",4,"Good",3,"Ok","Bad")</f>
        <v>Excellent</v>
      </c>
      <c r="S5723" s="17">
        <v>11</v>
      </c>
      <c r="T5723" s="17" t="str">
        <f t="shared" si="358"/>
        <v>No</v>
      </c>
      <c r="U5723" s="82">
        <v>43878</v>
      </c>
      <c r="V5723" s="82">
        <v>44032</v>
      </c>
      <c r="W5723" s="17">
        <v>96</v>
      </c>
      <c r="X5723" s="17" t="str">
        <f t="shared" si="359"/>
        <v>Active</v>
      </c>
      <c r="Y5723" s="17" t="s">
        <v>15615</v>
      </c>
      <c r="Z5723" s="17"/>
    </row>
    <row r="5724" spans="1:26" x14ac:dyDescent="0.25">
      <c r="A5724">
        <v>5723</v>
      </c>
      <c r="B5724" s="17" t="s">
        <v>14243</v>
      </c>
      <c r="C5724" s="17">
        <v>4092</v>
      </c>
      <c r="D5724" s="17" t="str">
        <f>INDEX(Hosts!$A:$O,MATCH(Places!$C5724,Hosts!$A:$A,0),MATCH(Places!D$1,Hosts!$1:$1,0))</f>
        <v>A few days or more</v>
      </c>
      <c r="E5724" s="87">
        <f>INDEX(Hosts!$A:$O,MATCH(Places!$C5724,Hosts!$A:$A,0),MATCH(Places!E$1,Hosts!$1:$1,0))</f>
        <v>0</v>
      </c>
      <c r="F5724" s="87">
        <f>INDEX(Hosts!$A:$O,MATCH(Places!$C5724,Hosts!$A:$A,0),MATCH(Places!F$1,Hosts!$1:$1,0))</f>
        <v>0.56000000000000005</v>
      </c>
      <c r="G5724" s="17" t="str">
        <f>INDEX(Hosts!$A:$O,MATCH(Places!$C5724,Hosts!$A:$A,0),MATCH(Places!G$1,Hosts!$1:$1,0))</f>
        <v>No</v>
      </c>
      <c r="H5724" s="17">
        <v>13</v>
      </c>
      <c r="I5724" s="17" t="str">
        <f>INDEX(Neighborhoods!$A:$C,MATCH(Places!$H5724,Neighborhoods!$A:$A,0),MATCH(Places!I$1,Neighborhoods!$1:$1,0))</f>
        <v>Manhattan</v>
      </c>
      <c r="J5724" s="17" t="str">
        <f>INDEX(Neighborhoods!$A:$C,MATCH(Places!$H5724,Neighborhoods!$A:$A,0),MATCH(Places!J$1,Neighborhoods!$1:$1,0))</f>
        <v>Chelsea</v>
      </c>
      <c r="K5724" s="17" t="s">
        <v>11822</v>
      </c>
      <c r="L5724" s="17" t="str">
        <f t="shared" si="356"/>
        <v>No</v>
      </c>
      <c r="M5724" s="17">
        <v>2</v>
      </c>
      <c r="N5724" s="17" t="str" cm="1">
        <f t="array" ref="N5724">_xlfn.IFS(M5724&lt;=2,"Small",M5724&lt;=5,"Medium",M5724&gt;5,"Large")</f>
        <v>Small</v>
      </c>
      <c r="O5724" s="65">
        <v>90</v>
      </c>
      <c r="P5724" s="87">
        <f t="shared" si="357"/>
        <v>0.03</v>
      </c>
      <c r="Q5724" s="68">
        <v>4.75</v>
      </c>
      <c r="R5724" s="68" t="str" cm="1">
        <f t="array" ref="R5724">_xlfn.SWITCH(ROUND(Q5724,0),5,"Excellent",4,"Good",3,"Ok","Bad")</f>
        <v>Excellent</v>
      </c>
      <c r="S5724" s="17">
        <v>4</v>
      </c>
      <c r="T5724" s="17" t="str">
        <f t="shared" si="358"/>
        <v>No</v>
      </c>
      <c r="U5724" s="82">
        <v>43836</v>
      </c>
      <c r="V5724" s="82">
        <v>43898</v>
      </c>
      <c r="W5724" s="17">
        <v>74</v>
      </c>
      <c r="X5724" s="17" t="str">
        <f t="shared" si="359"/>
        <v>Active</v>
      </c>
      <c r="Y5724" s="17" t="s">
        <v>15615</v>
      </c>
      <c r="Z5724" s="17"/>
    </row>
    <row r="5725" spans="1:26" x14ac:dyDescent="0.25">
      <c r="A5725">
        <v>5724</v>
      </c>
      <c r="B5725" s="17" t="s">
        <v>14882</v>
      </c>
      <c r="C5725" s="17">
        <v>3594</v>
      </c>
      <c r="D5725" s="17" t="str">
        <f>INDEX(Hosts!$A:$O,MATCH(Places!$C5725,Hosts!$A:$A,0),MATCH(Places!D$1,Hosts!$1:$1,0))</f>
        <v>Within a few hours</v>
      </c>
      <c r="E5725" s="87">
        <f>INDEX(Hosts!$A:$O,MATCH(Places!$C5725,Hosts!$A:$A,0),MATCH(Places!E$1,Hosts!$1:$1,0))</f>
        <v>1</v>
      </c>
      <c r="F5725" s="87">
        <f>INDEX(Hosts!$A:$O,MATCH(Places!$C5725,Hosts!$A:$A,0),MATCH(Places!F$1,Hosts!$1:$1,0))</f>
        <v>0.9</v>
      </c>
      <c r="G5725" s="17" t="str">
        <f>INDEX(Hosts!$A:$O,MATCH(Places!$C5725,Hosts!$A:$A,0),MATCH(Places!G$1,Hosts!$1:$1,0))</f>
        <v>Yes</v>
      </c>
      <c r="H5725" s="17">
        <v>22</v>
      </c>
      <c r="I5725" s="17" t="str">
        <f>INDEX(Neighborhoods!$A:$C,MATCH(Places!$H5725,Neighborhoods!$A:$A,0),MATCH(Places!I$1,Neighborhoods!$1:$1,0))</f>
        <v>Queens</v>
      </c>
      <c r="J5725" s="17" t="str">
        <f>INDEX(Neighborhoods!$A:$C,MATCH(Places!$H5725,Neighborhoods!$A:$A,0),MATCH(Places!J$1,Neighborhoods!$1:$1,0))</f>
        <v>Flushing</v>
      </c>
      <c r="K5725" s="17" t="s">
        <v>1</v>
      </c>
      <c r="L5725" s="17" t="str">
        <f t="shared" si="356"/>
        <v>Yes</v>
      </c>
      <c r="M5725" s="17">
        <v>2</v>
      </c>
      <c r="N5725" s="17" t="str" cm="1">
        <f t="array" ref="N5725">_xlfn.IFS(M5725&lt;=2,"Small",M5725&lt;=5,"Medium",M5725&gt;5,"Large")</f>
        <v>Small</v>
      </c>
      <c r="O5725" s="65">
        <v>50</v>
      </c>
      <c r="P5725" s="87">
        <f t="shared" si="357"/>
        <v>0.03</v>
      </c>
      <c r="Q5725" s="68">
        <v>4.92</v>
      </c>
      <c r="R5725" s="68" t="str" cm="1">
        <f t="array" ref="R5725">_xlfn.SWITCH(ROUND(Q5725,0),5,"Excellent",4,"Good",3,"Ok","Bad")</f>
        <v>Excellent</v>
      </c>
      <c r="S5725" s="17">
        <v>12</v>
      </c>
      <c r="T5725" s="17" t="str">
        <f t="shared" si="358"/>
        <v>No</v>
      </c>
      <c r="U5725" s="82">
        <v>43840</v>
      </c>
      <c r="V5725" s="82">
        <v>43905</v>
      </c>
      <c r="W5725" s="17">
        <v>1</v>
      </c>
      <c r="X5725" s="17" t="str">
        <f t="shared" si="359"/>
        <v>Active</v>
      </c>
      <c r="Y5725" s="17" t="s">
        <v>15616</v>
      </c>
      <c r="Z5725" s="17"/>
    </row>
    <row r="5726" spans="1:26" x14ac:dyDescent="0.25">
      <c r="A5726">
        <v>5725</v>
      </c>
      <c r="B5726" s="17" t="s">
        <v>13845</v>
      </c>
      <c r="C5726" s="17">
        <v>866</v>
      </c>
      <c r="D5726" s="17" t="str">
        <f>INDEX(Hosts!$A:$O,MATCH(Places!$C5726,Hosts!$A:$A,0),MATCH(Places!D$1,Hosts!$1:$1,0))</f>
        <v>Within an hour</v>
      </c>
      <c r="E5726" s="87">
        <f>INDEX(Hosts!$A:$O,MATCH(Places!$C5726,Hosts!$A:$A,0),MATCH(Places!E$1,Hosts!$1:$1,0))</f>
        <v>1</v>
      </c>
      <c r="F5726" s="87">
        <f>INDEX(Hosts!$A:$O,MATCH(Places!$C5726,Hosts!$A:$A,0),MATCH(Places!F$1,Hosts!$1:$1,0))</f>
        <v>0.83</v>
      </c>
      <c r="G5726" s="17" t="str">
        <f>INDEX(Hosts!$A:$O,MATCH(Places!$C5726,Hosts!$A:$A,0),MATCH(Places!G$1,Hosts!$1:$1,0))</f>
        <v>No</v>
      </c>
      <c r="H5726" s="17">
        <v>8</v>
      </c>
      <c r="I5726" s="17" t="str">
        <f>INDEX(Neighborhoods!$A:$C,MATCH(Places!$H5726,Neighborhoods!$A:$A,0),MATCH(Places!I$1,Neighborhoods!$1:$1,0))</f>
        <v>Brooklyn</v>
      </c>
      <c r="J5726" s="17" t="str">
        <f>INDEX(Neighborhoods!$A:$C,MATCH(Places!$H5726,Neighborhoods!$A:$A,0),MATCH(Places!J$1,Neighborhoods!$1:$1,0))</f>
        <v>Bushwick</v>
      </c>
      <c r="K5726" s="17" t="s">
        <v>1</v>
      </c>
      <c r="L5726" s="17" t="str">
        <f t="shared" si="356"/>
        <v>Yes</v>
      </c>
      <c r="M5726" s="17">
        <v>2</v>
      </c>
      <c r="N5726" s="17" t="str" cm="1">
        <f t="array" ref="N5726">_xlfn.IFS(M5726&lt;=2,"Small",M5726&lt;=5,"Medium",M5726&gt;5,"Large")</f>
        <v>Small</v>
      </c>
      <c r="O5726" s="65">
        <v>39</v>
      </c>
      <c r="P5726" s="87">
        <f t="shared" si="357"/>
        <v>0.03</v>
      </c>
      <c r="Q5726" s="68">
        <v>5</v>
      </c>
      <c r="R5726" s="68" t="str" cm="1">
        <f t="array" ref="R5726">_xlfn.SWITCH(ROUND(Q5726,0),5,"Excellent",4,"Good",3,"Ok","Bad")</f>
        <v>Excellent</v>
      </c>
      <c r="S5726" s="17">
        <v>3</v>
      </c>
      <c r="T5726" s="17" t="str">
        <f t="shared" si="358"/>
        <v>No</v>
      </c>
      <c r="U5726" s="82">
        <v>43850</v>
      </c>
      <c r="V5726" s="82">
        <v>43891</v>
      </c>
      <c r="W5726" s="17">
        <v>149</v>
      </c>
      <c r="X5726" s="17" t="str">
        <f t="shared" si="359"/>
        <v>Active</v>
      </c>
      <c r="Y5726" s="17" t="s">
        <v>15615</v>
      </c>
      <c r="Z5726" s="17"/>
    </row>
    <row r="5727" spans="1:26" x14ac:dyDescent="0.25">
      <c r="A5727">
        <v>5726</v>
      </c>
      <c r="B5727" s="17" t="s">
        <v>13285</v>
      </c>
      <c r="C5727" s="17">
        <v>3165</v>
      </c>
      <c r="D5727" s="17" t="str">
        <f>INDEX(Hosts!$A:$O,MATCH(Places!$C5727,Hosts!$A:$A,0),MATCH(Places!D$1,Hosts!$1:$1,0))</f>
        <v>Within a few hours</v>
      </c>
      <c r="E5727" s="87">
        <f>INDEX(Hosts!$A:$O,MATCH(Places!$C5727,Hosts!$A:$A,0),MATCH(Places!E$1,Hosts!$1:$1,0))</f>
        <v>1</v>
      </c>
      <c r="F5727" s="87">
        <f>INDEX(Hosts!$A:$O,MATCH(Places!$C5727,Hosts!$A:$A,0),MATCH(Places!F$1,Hosts!$1:$1,0))</f>
        <v>0.64</v>
      </c>
      <c r="G5727" s="17" t="str">
        <f>INDEX(Hosts!$A:$O,MATCH(Places!$C5727,Hosts!$A:$A,0),MATCH(Places!G$1,Hosts!$1:$1,0))</f>
        <v>No</v>
      </c>
      <c r="H5727" s="17">
        <v>23</v>
      </c>
      <c r="I5727" s="17" t="str">
        <f>INDEX(Neighborhoods!$A:$C,MATCH(Places!$H5727,Neighborhoods!$A:$A,0),MATCH(Places!I$1,Neighborhoods!$1:$1,0))</f>
        <v>Queens</v>
      </c>
      <c r="J5727" s="17" t="str">
        <f>INDEX(Neighborhoods!$A:$C,MATCH(Places!$H5727,Neighborhoods!$A:$A,0),MATCH(Places!J$1,Neighborhoods!$1:$1,0))</f>
        <v>Jamaica</v>
      </c>
      <c r="K5727" s="17" t="s">
        <v>11822</v>
      </c>
      <c r="L5727" s="17" t="str">
        <f t="shared" si="356"/>
        <v>No</v>
      </c>
      <c r="M5727" s="17">
        <v>4</v>
      </c>
      <c r="N5727" s="17" t="str" cm="1">
        <f t="array" ref="N5727">_xlfn.IFS(M5727&lt;=2,"Small",M5727&lt;=5,"Medium",M5727&gt;5,"Large")</f>
        <v>Medium</v>
      </c>
      <c r="O5727" s="65">
        <v>104</v>
      </c>
      <c r="P5727" s="87">
        <f t="shared" si="357"/>
        <v>0.03</v>
      </c>
      <c r="Q5727" s="68">
        <v>5</v>
      </c>
      <c r="R5727" s="68" t="str" cm="1">
        <f t="array" ref="R5727">_xlfn.SWITCH(ROUND(Q5727,0),5,"Excellent",4,"Good",3,"Ok","Bad")</f>
        <v>Excellent</v>
      </c>
      <c r="S5727" s="17">
        <v>4</v>
      </c>
      <c r="T5727" s="17" t="str">
        <f t="shared" si="358"/>
        <v>No</v>
      </c>
      <c r="U5727" s="82">
        <v>43843</v>
      </c>
      <c r="V5727" s="82">
        <v>43877</v>
      </c>
      <c r="W5727" s="17">
        <v>363</v>
      </c>
      <c r="X5727" s="17" t="str">
        <f t="shared" si="359"/>
        <v>Active</v>
      </c>
      <c r="Y5727" s="17" t="s">
        <v>15615</v>
      </c>
      <c r="Z5727" s="17"/>
    </row>
    <row r="5728" spans="1:26" x14ac:dyDescent="0.25">
      <c r="A5728">
        <v>5727</v>
      </c>
      <c r="B5728" s="17" t="s">
        <v>13521</v>
      </c>
      <c r="C5728" s="17">
        <v>4002</v>
      </c>
      <c r="D5728" s="17" t="str">
        <f>INDEX(Hosts!$A:$O,MATCH(Places!$C5728,Hosts!$A:$A,0),MATCH(Places!D$1,Hosts!$1:$1,0))</f>
        <v>Within a few hours</v>
      </c>
      <c r="E5728" s="87">
        <f>INDEX(Hosts!$A:$O,MATCH(Places!$C5728,Hosts!$A:$A,0),MATCH(Places!E$1,Hosts!$1:$1,0))</f>
        <v>1</v>
      </c>
      <c r="F5728" s="87">
        <f>INDEX(Hosts!$A:$O,MATCH(Places!$C5728,Hosts!$A:$A,0),MATCH(Places!F$1,Hosts!$1:$1,0))</f>
        <v>1</v>
      </c>
      <c r="G5728" s="17" t="str">
        <f>INDEX(Hosts!$A:$O,MATCH(Places!$C5728,Hosts!$A:$A,0),MATCH(Places!G$1,Hosts!$1:$1,0))</f>
        <v>Yes</v>
      </c>
      <c r="H5728" s="17">
        <v>14</v>
      </c>
      <c r="I5728" s="17" t="str">
        <f>INDEX(Neighborhoods!$A:$C,MATCH(Places!$H5728,Neighborhoods!$A:$A,0),MATCH(Places!I$1,Neighborhoods!$1:$1,0))</f>
        <v>Manhattan</v>
      </c>
      <c r="J5728" s="17" t="str">
        <f>INDEX(Neighborhoods!$A:$C,MATCH(Places!$H5728,Neighborhoods!$A:$A,0),MATCH(Places!J$1,Neighborhoods!$1:$1,0))</f>
        <v>East Harlem</v>
      </c>
      <c r="K5728" s="17" t="s">
        <v>16</v>
      </c>
      <c r="L5728" s="17" t="str">
        <f t="shared" si="356"/>
        <v>Yes</v>
      </c>
      <c r="M5728" s="17">
        <v>2</v>
      </c>
      <c r="N5728" s="17" t="str" cm="1">
        <f t="array" ref="N5728">_xlfn.IFS(M5728&lt;=2,"Small",M5728&lt;=5,"Medium",M5728&gt;5,"Large")</f>
        <v>Small</v>
      </c>
      <c r="O5728" s="65">
        <v>42</v>
      </c>
      <c r="P5728" s="87">
        <f t="shared" si="357"/>
        <v>0.03</v>
      </c>
      <c r="Q5728" s="68">
        <v>4.9000000000000004</v>
      </c>
      <c r="R5728" s="68" t="str" cm="1">
        <f t="array" ref="R5728">_xlfn.SWITCH(ROUND(Q5728,0),5,"Excellent",4,"Good",3,"Ok","Bad")</f>
        <v>Excellent</v>
      </c>
      <c r="S5728" s="17">
        <v>10</v>
      </c>
      <c r="T5728" s="17" t="str">
        <f t="shared" si="358"/>
        <v>No</v>
      </c>
      <c r="U5728" s="82">
        <v>43841</v>
      </c>
      <c r="V5728" s="82">
        <v>44026</v>
      </c>
      <c r="W5728" s="17">
        <v>358</v>
      </c>
      <c r="X5728" s="17" t="str">
        <f t="shared" si="359"/>
        <v>Active</v>
      </c>
      <c r="Y5728" s="17" t="s">
        <v>15616</v>
      </c>
      <c r="Z5728" s="17"/>
    </row>
    <row r="5729" spans="1:26" x14ac:dyDescent="0.25">
      <c r="A5729">
        <v>5728</v>
      </c>
      <c r="B5729" s="17" t="s">
        <v>14795</v>
      </c>
      <c r="C5729" s="17">
        <v>3325</v>
      </c>
      <c r="D5729" s="17" t="str">
        <f>INDEX(Hosts!$A:$O,MATCH(Places!$C5729,Hosts!$A:$A,0),MATCH(Places!D$1,Hosts!$1:$1,0))</f>
        <v>Within an hour</v>
      </c>
      <c r="E5729" s="87">
        <f>INDEX(Hosts!$A:$O,MATCH(Places!$C5729,Hosts!$A:$A,0),MATCH(Places!E$1,Hosts!$1:$1,0))</f>
        <v>1</v>
      </c>
      <c r="F5729" s="87">
        <f>INDEX(Hosts!$A:$O,MATCH(Places!$C5729,Hosts!$A:$A,0),MATCH(Places!F$1,Hosts!$1:$1,0))</f>
        <v>1</v>
      </c>
      <c r="G5729" s="17" t="str">
        <f>INDEX(Hosts!$A:$O,MATCH(Places!$C5729,Hosts!$A:$A,0),MATCH(Places!G$1,Hosts!$1:$1,0))</f>
        <v>Yes</v>
      </c>
      <c r="H5729" s="17">
        <v>17</v>
      </c>
      <c r="I5729" s="17" t="str">
        <f>INDEX(Neighborhoods!$A:$C,MATCH(Places!$H5729,Neighborhoods!$A:$A,0),MATCH(Places!I$1,Neighborhoods!$1:$1,0))</f>
        <v>Manhattan</v>
      </c>
      <c r="J5729" s="17" t="str">
        <f>INDEX(Neighborhoods!$A:$C,MATCH(Places!$H5729,Neighborhoods!$A:$A,0),MATCH(Places!J$1,Neighborhoods!$1:$1,0))</f>
        <v>Hell's Kitchen</v>
      </c>
      <c r="K5729" s="17" t="s">
        <v>11822</v>
      </c>
      <c r="L5729" s="17" t="str">
        <f t="shared" si="356"/>
        <v>No</v>
      </c>
      <c r="M5729" s="17">
        <v>3</v>
      </c>
      <c r="N5729" s="17" t="str" cm="1">
        <f t="array" ref="N5729">_xlfn.IFS(M5729&lt;=2,"Small",M5729&lt;=5,"Medium",M5729&gt;5,"Large")</f>
        <v>Medium</v>
      </c>
      <c r="O5729" s="65">
        <v>100</v>
      </c>
      <c r="P5729" s="87">
        <f t="shared" si="357"/>
        <v>0.03</v>
      </c>
      <c r="Q5729" s="68">
        <v>4.6900000000000004</v>
      </c>
      <c r="R5729" s="68" t="str" cm="1">
        <f t="array" ref="R5729">_xlfn.SWITCH(ROUND(Q5729,0),5,"Excellent",4,"Good",3,"Ok","Bad")</f>
        <v>Excellent</v>
      </c>
      <c r="S5729" s="17">
        <v>13</v>
      </c>
      <c r="T5729" s="17" t="str">
        <f t="shared" si="358"/>
        <v>No</v>
      </c>
      <c r="U5729" s="82">
        <v>43860</v>
      </c>
      <c r="V5729" s="82">
        <v>44039</v>
      </c>
      <c r="W5729" s="17">
        <v>83</v>
      </c>
      <c r="X5729" s="17" t="str">
        <f t="shared" si="359"/>
        <v>Active</v>
      </c>
      <c r="Y5729" s="17" t="s">
        <v>15616</v>
      </c>
      <c r="Z5729" s="17"/>
    </row>
    <row r="5730" spans="1:26" x14ac:dyDescent="0.25">
      <c r="A5730">
        <v>5729</v>
      </c>
      <c r="B5730" s="17" t="s">
        <v>14899</v>
      </c>
      <c r="C5730" s="17">
        <v>3635</v>
      </c>
      <c r="D5730" s="17" t="str">
        <f>INDEX(Hosts!$A:$O,MATCH(Places!$C5730,Hosts!$A:$A,0),MATCH(Places!D$1,Hosts!$1:$1,0))</f>
        <v>Within a few hours</v>
      </c>
      <c r="E5730" s="87">
        <f>INDEX(Hosts!$A:$O,MATCH(Places!$C5730,Hosts!$A:$A,0),MATCH(Places!E$1,Hosts!$1:$1,0))</f>
        <v>0.96</v>
      </c>
      <c r="F5730" s="87">
        <f>INDEX(Hosts!$A:$O,MATCH(Places!$C5730,Hosts!$A:$A,0),MATCH(Places!F$1,Hosts!$1:$1,0))</f>
        <v>0.97</v>
      </c>
      <c r="G5730" s="17" t="str">
        <f>INDEX(Hosts!$A:$O,MATCH(Places!$C5730,Hosts!$A:$A,0),MATCH(Places!G$1,Hosts!$1:$1,0))</f>
        <v>No</v>
      </c>
      <c r="H5730" s="17">
        <v>18</v>
      </c>
      <c r="I5730" s="17" t="str">
        <f>INDEX(Neighborhoods!$A:$C,MATCH(Places!$H5730,Neighborhoods!$A:$A,0),MATCH(Places!I$1,Neighborhoods!$1:$1,0))</f>
        <v>Manhattan</v>
      </c>
      <c r="J5730" s="17" t="str">
        <f>INDEX(Neighborhoods!$A:$C,MATCH(Places!$H5730,Neighborhoods!$A:$A,0),MATCH(Places!J$1,Neighborhoods!$1:$1,0))</f>
        <v>Midtown</v>
      </c>
      <c r="K5730" s="17" t="s">
        <v>11822</v>
      </c>
      <c r="L5730" s="17" t="str">
        <f t="shared" si="356"/>
        <v>No</v>
      </c>
      <c r="M5730" s="17">
        <v>6</v>
      </c>
      <c r="N5730" s="17" t="str" cm="1">
        <f t="array" ref="N5730">_xlfn.IFS(M5730&lt;=2,"Small",M5730&lt;=5,"Medium",M5730&gt;5,"Large")</f>
        <v>Large</v>
      </c>
      <c r="O5730" s="65">
        <v>108</v>
      </c>
      <c r="P5730" s="87">
        <f t="shared" si="357"/>
        <v>0.03</v>
      </c>
      <c r="Q5730" s="68">
        <v>5</v>
      </c>
      <c r="R5730" s="68" t="str" cm="1">
        <f t="array" ref="R5730">_xlfn.SWITCH(ROUND(Q5730,0),5,"Excellent",4,"Good",3,"Ok","Bad")</f>
        <v>Excellent</v>
      </c>
      <c r="S5730" s="17">
        <v>6</v>
      </c>
      <c r="T5730" s="17" t="str">
        <f t="shared" si="358"/>
        <v>No</v>
      </c>
      <c r="U5730" s="82">
        <v>43849</v>
      </c>
      <c r="V5730" s="82">
        <v>44045</v>
      </c>
      <c r="W5730" s="17">
        <v>360</v>
      </c>
      <c r="X5730" s="17" t="str">
        <f t="shared" si="359"/>
        <v>Active</v>
      </c>
      <c r="Y5730" s="17" t="s">
        <v>15615</v>
      </c>
      <c r="Z5730" s="17"/>
    </row>
    <row r="5731" spans="1:26" x14ac:dyDescent="0.25">
      <c r="A5731">
        <v>5730</v>
      </c>
      <c r="B5731" s="17" t="s">
        <v>15240</v>
      </c>
      <c r="C5731" s="17">
        <v>4093</v>
      </c>
      <c r="D5731" s="17" t="str">
        <f>INDEX(Hosts!$A:$O,MATCH(Places!$C5731,Hosts!$A:$A,0),MATCH(Places!D$1,Hosts!$1:$1,0))</f>
        <v>Within a few hours</v>
      </c>
      <c r="E5731" s="87">
        <f>INDEX(Hosts!$A:$O,MATCH(Places!$C5731,Hosts!$A:$A,0),MATCH(Places!E$1,Hosts!$1:$1,0))</f>
        <v>1</v>
      </c>
      <c r="F5731" s="87">
        <f>INDEX(Hosts!$A:$O,MATCH(Places!$C5731,Hosts!$A:$A,0),MATCH(Places!F$1,Hosts!$1:$1,0))</f>
        <v>0.96</v>
      </c>
      <c r="G5731" s="17" t="str">
        <f>INDEX(Hosts!$A:$O,MATCH(Places!$C5731,Hosts!$A:$A,0),MATCH(Places!G$1,Hosts!$1:$1,0))</f>
        <v>Yes</v>
      </c>
      <c r="H5731" s="17">
        <v>13</v>
      </c>
      <c r="I5731" s="17" t="str">
        <f>INDEX(Neighborhoods!$A:$C,MATCH(Places!$H5731,Neighborhoods!$A:$A,0),MATCH(Places!I$1,Neighborhoods!$1:$1,0))</f>
        <v>Manhattan</v>
      </c>
      <c r="J5731" s="17" t="str">
        <f>INDEX(Neighborhoods!$A:$C,MATCH(Places!$H5731,Neighborhoods!$A:$A,0),MATCH(Places!J$1,Neighborhoods!$1:$1,0))</f>
        <v>Chelsea</v>
      </c>
      <c r="K5731" s="17" t="s">
        <v>11822</v>
      </c>
      <c r="L5731" s="17" t="str">
        <f t="shared" si="356"/>
        <v>No</v>
      </c>
      <c r="M5731" s="17">
        <v>3</v>
      </c>
      <c r="N5731" s="17" t="str" cm="1">
        <f t="array" ref="N5731">_xlfn.IFS(M5731&lt;=2,"Small",M5731&lt;=5,"Medium",M5731&gt;5,"Large")</f>
        <v>Medium</v>
      </c>
      <c r="O5731" s="65">
        <v>350</v>
      </c>
      <c r="P5731" s="87">
        <f t="shared" si="357"/>
        <v>0.04</v>
      </c>
      <c r="Q5731" s="68">
        <v>5</v>
      </c>
      <c r="R5731" s="68" t="str" cm="1">
        <f t="array" ref="R5731">_xlfn.SWITCH(ROUND(Q5731,0),5,"Excellent",4,"Good",3,"Ok","Bad")</f>
        <v>Excellent</v>
      </c>
      <c r="S5731" s="17">
        <v>10</v>
      </c>
      <c r="T5731" s="17" t="str">
        <f t="shared" si="358"/>
        <v>No</v>
      </c>
      <c r="U5731" s="82">
        <v>43845</v>
      </c>
      <c r="V5731" s="82">
        <v>43965</v>
      </c>
      <c r="W5731" s="17">
        <v>342</v>
      </c>
      <c r="X5731" s="17" t="str">
        <f t="shared" si="359"/>
        <v>Active</v>
      </c>
      <c r="Y5731" s="17" t="s">
        <v>15615</v>
      </c>
      <c r="Z5731" s="17"/>
    </row>
    <row r="5732" spans="1:26" x14ac:dyDescent="0.25">
      <c r="A5732">
        <v>5731</v>
      </c>
      <c r="B5732" s="17" t="s">
        <v>14314</v>
      </c>
      <c r="C5732" s="17">
        <v>503</v>
      </c>
      <c r="D5732" s="17" t="str">
        <f>INDEX(Hosts!$A:$O,MATCH(Places!$C5732,Hosts!$A:$A,0),MATCH(Places!D$1,Hosts!$1:$1,0))</f>
        <v>Within an hour</v>
      </c>
      <c r="E5732" s="87">
        <f>INDEX(Hosts!$A:$O,MATCH(Places!$C5732,Hosts!$A:$A,0),MATCH(Places!E$1,Hosts!$1:$1,0))</f>
        <v>1</v>
      </c>
      <c r="F5732" s="87">
        <f>INDEX(Hosts!$A:$O,MATCH(Places!$C5732,Hosts!$A:$A,0),MATCH(Places!F$1,Hosts!$1:$1,0))</f>
        <v>0.92</v>
      </c>
      <c r="G5732" s="17" t="str">
        <f>INDEX(Hosts!$A:$O,MATCH(Places!$C5732,Hosts!$A:$A,0),MATCH(Places!G$1,Hosts!$1:$1,0))</f>
        <v>Yes</v>
      </c>
      <c r="H5732" s="17">
        <v>9</v>
      </c>
      <c r="I5732" s="17" t="str">
        <f>INDEX(Neighborhoods!$A:$C,MATCH(Places!$H5732,Neighborhoods!$A:$A,0),MATCH(Places!I$1,Neighborhoods!$1:$1,0))</f>
        <v>Brooklyn</v>
      </c>
      <c r="J5732" s="17" t="str">
        <f>INDEX(Neighborhoods!$A:$C,MATCH(Places!$H5732,Neighborhoods!$A:$A,0),MATCH(Places!J$1,Neighborhoods!$1:$1,0))</f>
        <v>Crown Heights</v>
      </c>
      <c r="K5732" s="17" t="s">
        <v>11822</v>
      </c>
      <c r="L5732" s="17" t="str">
        <f t="shared" si="356"/>
        <v>No</v>
      </c>
      <c r="M5732" s="17">
        <v>4</v>
      </c>
      <c r="N5732" s="17" t="str" cm="1">
        <f t="array" ref="N5732">_xlfn.IFS(M5732&lt;=2,"Small",M5732&lt;=5,"Medium",M5732&gt;5,"Large")</f>
        <v>Medium</v>
      </c>
      <c r="O5732" s="65">
        <v>134</v>
      </c>
      <c r="P5732" s="87">
        <f t="shared" si="357"/>
        <v>0.03</v>
      </c>
      <c r="Q5732" s="68">
        <v>5</v>
      </c>
      <c r="R5732" s="68" t="str" cm="1">
        <f t="array" ref="R5732">_xlfn.SWITCH(ROUND(Q5732,0),5,"Excellent",4,"Good",3,"Ok","Bad")</f>
        <v>Excellent</v>
      </c>
      <c r="S5732" s="17">
        <v>21</v>
      </c>
      <c r="T5732" s="17" t="str">
        <f t="shared" si="358"/>
        <v>No</v>
      </c>
      <c r="U5732" s="82">
        <v>43842</v>
      </c>
      <c r="V5732" s="82">
        <v>44053</v>
      </c>
      <c r="W5732" s="17">
        <v>146</v>
      </c>
      <c r="X5732" s="17" t="str">
        <f t="shared" si="359"/>
        <v>Active</v>
      </c>
      <c r="Y5732" s="17" t="s">
        <v>15615</v>
      </c>
      <c r="Z5732" s="17"/>
    </row>
    <row r="5733" spans="1:26" x14ac:dyDescent="0.25">
      <c r="A5733">
        <v>5732</v>
      </c>
      <c r="B5733" s="17" t="s">
        <v>13166</v>
      </c>
      <c r="C5733" s="17">
        <v>684</v>
      </c>
      <c r="D5733" s="17" t="str">
        <f>INDEX(Hosts!$A:$O,MATCH(Places!$C5733,Hosts!$A:$A,0),MATCH(Places!D$1,Hosts!$1:$1,0))</f>
        <v>Within a day</v>
      </c>
      <c r="E5733" s="87">
        <f>INDEX(Hosts!$A:$O,MATCH(Places!$C5733,Hosts!$A:$A,0),MATCH(Places!E$1,Hosts!$1:$1,0))</f>
        <v>0.8</v>
      </c>
      <c r="F5733" s="87">
        <f>INDEX(Hosts!$A:$O,MATCH(Places!$C5733,Hosts!$A:$A,0),MATCH(Places!F$1,Hosts!$1:$1,0))</f>
        <v>0.87</v>
      </c>
      <c r="G5733" s="17" t="str">
        <f>INDEX(Hosts!$A:$O,MATCH(Places!$C5733,Hosts!$A:$A,0),MATCH(Places!G$1,Hosts!$1:$1,0))</f>
        <v>No</v>
      </c>
      <c r="H5733" s="17">
        <v>20</v>
      </c>
      <c r="I5733" s="17" t="str">
        <f>INDEX(Neighborhoods!$A:$C,MATCH(Places!$H5733,Neighborhoods!$A:$A,0),MATCH(Places!I$1,Neighborhoods!$1:$1,0))</f>
        <v>Manhattan</v>
      </c>
      <c r="J5733" s="17" t="str">
        <f>INDEX(Neighborhoods!$A:$C,MATCH(Places!$H5733,Neighborhoods!$A:$A,0),MATCH(Places!J$1,Neighborhoods!$1:$1,0))</f>
        <v>Upper West Side</v>
      </c>
      <c r="K5733" s="17" t="s">
        <v>1</v>
      </c>
      <c r="L5733" s="17" t="str">
        <f t="shared" si="356"/>
        <v>Yes</v>
      </c>
      <c r="M5733" s="17">
        <v>2</v>
      </c>
      <c r="N5733" s="17" t="str" cm="1">
        <f t="array" ref="N5733">_xlfn.IFS(M5733&lt;=2,"Small",M5733&lt;=5,"Medium",M5733&gt;5,"Large")</f>
        <v>Small</v>
      </c>
      <c r="O5733" s="65">
        <v>56</v>
      </c>
      <c r="P5733" s="87">
        <f t="shared" si="357"/>
        <v>0.03</v>
      </c>
      <c r="Q5733" s="68">
        <v>4.8600000000000003</v>
      </c>
      <c r="R5733" s="68" t="str" cm="1">
        <f t="array" ref="R5733">_xlfn.SWITCH(ROUND(Q5733,0),5,"Excellent",4,"Good",3,"Ok","Bad")</f>
        <v>Excellent</v>
      </c>
      <c r="S5733" s="17">
        <v>7</v>
      </c>
      <c r="T5733" s="17" t="str">
        <f t="shared" si="358"/>
        <v>No</v>
      </c>
      <c r="U5733" s="82">
        <v>43875</v>
      </c>
      <c r="V5733" s="82">
        <v>43907</v>
      </c>
      <c r="W5733" s="17">
        <v>90</v>
      </c>
      <c r="X5733" s="17" t="str">
        <f t="shared" si="359"/>
        <v>Active</v>
      </c>
      <c r="Y5733" s="17" t="s">
        <v>15615</v>
      </c>
      <c r="Z5733" s="17"/>
    </row>
    <row r="5734" spans="1:26" x14ac:dyDescent="0.25">
      <c r="A5734">
        <v>5733</v>
      </c>
      <c r="B5734" s="17" t="s">
        <v>15209</v>
      </c>
      <c r="C5734" s="17">
        <v>3846</v>
      </c>
      <c r="D5734" s="17" t="str">
        <f>INDEX(Hosts!$A:$O,MATCH(Places!$C5734,Hosts!$A:$A,0),MATCH(Places!D$1,Hosts!$1:$1,0))</f>
        <v>Within an hour</v>
      </c>
      <c r="E5734" s="87">
        <f>INDEX(Hosts!$A:$O,MATCH(Places!$C5734,Hosts!$A:$A,0),MATCH(Places!E$1,Hosts!$1:$1,0))</f>
        <v>0.9</v>
      </c>
      <c r="F5734" s="87">
        <f>INDEX(Hosts!$A:$O,MATCH(Places!$C5734,Hosts!$A:$A,0),MATCH(Places!F$1,Hosts!$1:$1,0))</f>
        <v>0.97</v>
      </c>
      <c r="G5734" s="17" t="str">
        <f>INDEX(Hosts!$A:$O,MATCH(Places!$C5734,Hosts!$A:$A,0),MATCH(Places!G$1,Hosts!$1:$1,0))</f>
        <v>No</v>
      </c>
      <c r="H5734" s="17">
        <v>13</v>
      </c>
      <c r="I5734" s="17" t="str">
        <f>INDEX(Neighborhoods!$A:$C,MATCH(Places!$H5734,Neighborhoods!$A:$A,0),MATCH(Places!I$1,Neighborhoods!$1:$1,0))</f>
        <v>Manhattan</v>
      </c>
      <c r="J5734" s="17" t="str">
        <f>INDEX(Neighborhoods!$A:$C,MATCH(Places!$H5734,Neighborhoods!$A:$A,0),MATCH(Places!J$1,Neighborhoods!$1:$1,0))</f>
        <v>Chelsea</v>
      </c>
      <c r="K5734" s="17" t="s">
        <v>11822</v>
      </c>
      <c r="L5734" s="17" t="str">
        <f t="shared" si="356"/>
        <v>No</v>
      </c>
      <c r="M5734" s="17">
        <v>6</v>
      </c>
      <c r="N5734" s="17" t="str" cm="1">
        <f t="array" ref="N5734">_xlfn.IFS(M5734&lt;=2,"Small",M5734&lt;=5,"Medium",M5734&gt;5,"Large")</f>
        <v>Large</v>
      </c>
      <c r="O5734" s="65">
        <v>107</v>
      </c>
      <c r="P5734" s="87">
        <f t="shared" si="357"/>
        <v>0.03</v>
      </c>
      <c r="Q5734" s="68">
        <v>4.76</v>
      </c>
      <c r="R5734" s="68" t="str" cm="1">
        <f t="array" ref="R5734">_xlfn.SWITCH(ROUND(Q5734,0),5,"Excellent",4,"Good",3,"Ok","Bad")</f>
        <v>Excellent</v>
      </c>
      <c r="S5734" s="17">
        <v>17</v>
      </c>
      <c r="T5734" s="17" t="str">
        <f t="shared" si="358"/>
        <v>No</v>
      </c>
      <c r="U5734" s="82">
        <v>43842</v>
      </c>
      <c r="V5734" s="82">
        <v>44044</v>
      </c>
      <c r="W5734" s="17">
        <v>0</v>
      </c>
      <c r="X5734" s="17" t="str">
        <f t="shared" si="359"/>
        <v>Inactive</v>
      </c>
      <c r="Y5734" s="17" t="s">
        <v>15616</v>
      </c>
      <c r="Z5734" s="17"/>
    </row>
    <row r="5735" spans="1:26" x14ac:dyDescent="0.25">
      <c r="A5735">
        <v>5734</v>
      </c>
      <c r="B5735" s="17" t="s">
        <v>14064</v>
      </c>
      <c r="C5735" s="17">
        <v>3061</v>
      </c>
      <c r="D5735" s="17" t="str">
        <f>INDEX(Hosts!$A:$O,MATCH(Places!$C5735,Hosts!$A:$A,0),MATCH(Places!D$1,Hosts!$1:$1,0))</f>
        <v>Within an hour</v>
      </c>
      <c r="E5735" s="87">
        <f>INDEX(Hosts!$A:$O,MATCH(Places!$C5735,Hosts!$A:$A,0),MATCH(Places!E$1,Hosts!$1:$1,0))</f>
        <v>1</v>
      </c>
      <c r="F5735" s="87">
        <f>INDEX(Hosts!$A:$O,MATCH(Places!$C5735,Hosts!$A:$A,0),MATCH(Places!F$1,Hosts!$1:$1,0))</f>
        <v>0.97</v>
      </c>
      <c r="G5735" s="17" t="str">
        <f>INDEX(Hosts!$A:$O,MATCH(Places!$C5735,Hosts!$A:$A,0),MATCH(Places!G$1,Hosts!$1:$1,0))</f>
        <v>Yes</v>
      </c>
      <c r="H5735" s="17">
        <v>12</v>
      </c>
      <c r="I5735" s="17" t="str">
        <f>INDEX(Neighborhoods!$A:$C,MATCH(Places!$H5735,Neighborhoods!$A:$A,0),MATCH(Places!I$1,Neighborhoods!$1:$1,0))</f>
        <v>Brooklyn</v>
      </c>
      <c r="J5735" s="17" t="str">
        <f>INDEX(Neighborhoods!$A:$C,MATCH(Places!$H5735,Neighborhoods!$A:$A,0),MATCH(Places!J$1,Neighborhoods!$1:$1,0))</f>
        <v>Williamsburg</v>
      </c>
      <c r="K5735" s="17" t="s">
        <v>1</v>
      </c>
      <c r="L5735" s="17" t="str">
        <f t="shared" si="356"/>
        <v>Yes</v>
      </c>
      <c r="M5735" s="17">
        <v>1</v>
      </c>
      <c r="N5735" s="17" t="str" cm="1">
        <f t="array" ref="N5735">_xlfn.IFS(M5735&lt;=2,"Small",M5735&lt;=5,"Medium",M5735&gt;5,"Large")</f>
        <v>Small</v>
      </c>
      <c r="O5735" s="65">
        <v>60</v>
      </c>
      <c r="P5735" s="87">
        <f t="shared" si="357"/>
        <v>0.03</v>
      </c>
      <c r="Q5735" s="68">
        <v>5</v>
      </c>
      <c r="R5735" s="68" t="str" cm="1">
        <f t="array" ref="R5735">_xlfn.SWITCH(ROUND(Q5735,0),5,"Excellent",4,"Good",3,"Ok","Bad")</f>
        <v>Excellent</v>
      </c>
      <c r="S5735" s="17">
        <v>10</v>
      </c>
      <c r="T5735" s="17" t="str">
        <f t="shared" si="358"/>
        <v>No</v>
      </c>
      <c r="U5735" s="82">
        <v>43850</v>
      </c>
      <c r="V5735" s="82">
        <v>44044</v>
      </c>
      <c r="W5735" s="17">
        <v>90</v>
      </c>
      <c r="X5735" s="17" t="str">
        <f t="shared" si="359"/>
        <v>Active</v>
      </c>
      <c r="Y5735" s="17" t="s">
        <v>15616</v>
      </c>
      <c r="Z5735" s="17"/>
    </row>
    <row r="5736" spans="1:26" x14ac:dyDescent="0.25">
      <c r="A5736">
        <v>5735</v>
      </c>
      <c r="B5736" s="17" t="s">
        <v>13612</v>
      </c>
      <c r="C5736" s="17">
        <v>346</v>
      </c>
      <c r="D5736" s="17" t="str">
        <f>INDEX(Hosts!$A:$O,MATCH(Places!$C5736,Hosts!$A:$A,0),MATCH(Places!D$1,Hosts!$1:$1,0))</f>
        <v>Within an hour</v>
      </c>
      <c r="E5736" s="87">
        <f>INDEX(Hosts!$A:$O,MATCH(Places!$C5736,Hosts!$A:$A,0),MATCH(Places!E$1,Hosts!$1:$1,0))</f>
        <v>1</v>
      </c>
      <c r="F5736" s="87">
        <f>INDEX(Hosts!$A:$O,MATCH(Places!$C5736,Hosts!$A:$A,0),MATCH(Places!F$1,Hosts!$1:$1,0))</f>
        <v>0.91</v>
      </c>
      <c r="G5736" s="17" t="str">
        <f>INDEX(Hosts!$A:$O,MATCH(Places!$C5736,Hosts!$A:$A,0),MATCH(Places!G$1,Hosts!$1:$1,0))</f>
        <v>Yes</v>
      </c>
      <c r="H5736" s="17">
        <v>7</v>
      </c>
      <c r="I5736" s="17" t="str">
        <f>INDEX(Neighborhoods!$A:$C,MATCH(Places!$H5736,Neighborhoods!$A:$A,0),MATCH(Places!I$1,Neighborhoods!$1:$1,0))</f>
        <v>Brooklyn</v>
      </c>
      <c r="J5736" s="17" t="str">
        <f>INDEX(Neighborhoods!$A:$C,MATCH(Places!$H5736,Neighborhoods!$A:$A,0),MATCH(Places!J$1,Neighborhoods!$1:$1,0))</f>
        <v>Bedford-Stuyvesant</v>
      </c>
      <c r="K5736" s="17" t="s">
        <v>11822</v>
      </c>
      <c r="L5736" s="17" t="str">
        <f t="shared" si="356"/>
        <v>No</v>
      </c>
      <c r="M5736" s="17">
        <v>4</v>
      </c>
      <c r="N5736" s="17" t="str" cm="1">
        <f t="array" ref="N5736">_xlfn.IFS(M5736&lt;=2,"Small",M5736&lt;=5,"Medium",M5736&gt;5,"Large")</f>
        <v>Medium</v>
      </c>
      <c r="O5736" s="65">
        <v>140</v>
      </c>
      <c r="P5736" s="87">
        <f t="shared" si="357"/>
        <v>0.03</v>
      </c>
      <c r="Q5736" s="68">
        <v>5</v>
      </c>
      <c r="R5736" s="68" t="str" cm="1">
        <f t="array" ref="R5736">_xlfn.SWITCH(ROUND(Q5736,0),5,"Excellent",4,"Good",3,"Ok","Bad")</f>
        <v>Excellent</v>
      </c>
      <c r="S5736" s="17">
        <v>13</v>
      </c>
      <c r="T5736" s="17" t="str">
        <f t="shared" si="358"/>
        <v>No</v>
      </c>
      <c r="U5736" s="82">
        <v>43862</v>
      </c>
      <c r="V5736" s="82">
        <v>44056</v>
      </c>
      <c r="W5736" s="17">
        <v>104</v>
      </c>
      <c r="X5736" s="17" t="str">
        <f t="shared" si="359"/>
        <v>Active</v>
      </c>
      <c r="Y5736" s="17" t="s">
        <v>15615</v>
      </c>
      <c r="Z5736" s="17"/>
    </row>
    <row r="5737" spans="1:26" x14ac:dyDescent="0.25">
      <c r="A5737">
        <v>5736</v>
      </c>
      <c r="B5737" s="17" t="s">
        <v>13928</v>
      </c>
      <c r="C5737" s="17">
        <v>3949</v>
      </c>
      <c r="D5737" s="17" t="str">
        <f>INDEX(Hosts!$A:$O,MATCH(Places!$C5737,Hosts!$A:$A,0),MATCH(Places!D$1,Hosts!$1:$1,0))</f>
        <v>Within an hour</v>
      </c>
      <c r="E5737" s="87">
        <f>INDEX(Hosts!$A:$O,MATCH(Places!$C5737,Hosts!$A:$A,0),MATCH(Places!E$1,Hosts!$1:$1,0))</f>
        <v>0.95</v>
      </c>
      <c r="F5737" s="87">
        <f>INDEX(Hosts!$A:$O,MATCH(Places!$C5737,Hosts!$A:$A,0),MATCH(Places!F$1,Hosts!$1:$1,0))</f>
        <v>1</v>
      </c>
      <c r="G5737" s="17" t="str">
        <f>INDEX(Hosts!$A:$O,MATCH(Places!$C5737,Hosts!$A:$A,0),MATCH(Places!G$1,Hosts!$1:$1,0))</f>
        <v>Yes</v>
      </c>
      <c r="H5737" s="17">
        <v>19</v>
      </c>
      <c r="I5737" s="17" t="str">
        <f>INDEX(Neighborhoods!$A:$C,MATCH(Places!$H5737,Neighborhoods!$A:$A,0),MATCH(Places!I$1,Neighborhoods!$1:$1,0))</f>
        <v>Manhattan</v>
      </c>
      <c r="J5737" s="17" t="str">
        <f>INDEX(Neighborhoods!$A:$C,MATCH(Places!$H5737,Neighborhoods!$A:$A,0),MATCH(Places!J$1,Neighborhoods!$1:$1,0))</f>
        <v>Upper East Side</v>
      </c>
      <c r="K5737" s="17" t="s">
        <v>11822</v>
      </c>
      <c r="L5737" s="17" t="str">
        <f t="shared" si="356"/>
        <v>No</v>
      </c>
      <c r="M5737" s="17">
        <v>7</v>
      </c>
      <c r="N5737" s="17" t="str" cm="1">
        <f t="array" ref="N5737">_xlfn.IFS(M5737&lt;=2,"Small",M5737&lt;=5,"Medium",M5737&gt;5,"Large")</f>
        <v>Large</v>
      </c>
      <c r="O5737" s="65">
        <v>164</v>
      </c>
      <c r="P5737" s="87">
        <f t="shared" si="357"/>
        <v>0.03</v>
      </c>
      <c r="Q5737" s="68">
        <v>4.93</v>
      </c>
      <c r="R5737" s="68" t="str" cm="1">
        <f t="array" ref="R5737">_xlfn.SWITCH(ROUND(Q5737,0),5,"Excellent",4,"Good",3,"Ok","Bad")</f>
        <v>Excellent</v>
      </c>
      <c r="S5737" s="17">
        <v>14</v>
      </c>
      <c r="T5737" s="17" t="str">
        <f t="shared" si="358"/>
        <v>No</v>
      </c>
      <c r="U5737" s="82">
        <v>43866</v>
      </c>
      <c r="V5737" s="82">
        <v>44045</v>
      </c>
      <c r="W5737" s="17">
        <v>98</v>
      </c>
      <c r="X5737" s="17" t="str">
        <f t="shared" si="359"/>
        <v>Active</v>
      </c>
      <c r="Y5737" s="17" t="s">
        <v>15616</v>
      </c>
      <c r="Z5737" s="17"/>
    </row>
    <row r="5738" spans="1:26" x14ac:dyDescent="0.25">
      <c r="A5738">
        <v>5737</v>
      </c>
      <c r="B5738" s="17" t="s">
        <v>14759</v>
      </c>
      <c r="C5738" s="17">
        <v>593</v>
      </c>
      <c r="D5738" s="17" t="str">
        <f>INDEX(Hosts!$A:$O,MATCH(Places!$C5738,Hosts!$A:$A,0),MATCH(Places!D$1,Hosts!$1:$1,0))</f>
        <v>Within a few hours</v>
      </c>
      <c r="E5738" s="87">
        <f>INDEX(Hosts!$A:$O,MATCH(Places!$C5738,Hosts!$A:$A,0),MATCH(Places!E$1,Hosts!$1:$1,0))</f>
        <v>0.89</v>
      </c>
      <c r="F5738" s="87">
        <f>INDEX(Hosts!$A:$O,MATCH(Places!$C5738,Hosts!$A:$A,0),MATCH(Places!F$1,Hosts!$1:$1,0))</f>
        <v>0.86</v>
      </c>
      <c r="G5738" s="17" t="str">
        <f>INDEX(Hosts!$A:$O,MATCH(Places!$C5738,Hosts!$A:$A,0),MATCH(Places!G$1,Hosts!$1:$1,0))</f>
        <v>Yes</v>
      </c>
      <c r="H5738" s="17">
        <v>12</v>
      </c>
      <c r="I5738" s="17" t="str">
        <f>INDEX(Neighborhoods!$A:$C,MATCH(Places!$H5738,Neighborhoods!$A:$A,0),MATCH(Places!I$1,Neighborhoods!$1:$1,0))</f>
        <v>Brooklyn</v>
      </c>
      <c r="J5738" s="17" t="str">
        <f>INDEX(Neighborhoods!$A:$C,MATCH(Places!$H5738,Neighborhoods!$A:$A,0),MATCH(Places!J$1,Neighborhoods!$1:$1,0))</f>
        <v>Williamsburg</v>
      </c>
      <c r="K5738" s="17" t="s">
        <v>11822</v>
      </c>
      <c r="L5738" s="17" t="str">
        <f t="shared" si="356"/>
        <v>No</v>
      </c>
      <c r="M5738" s="17">
        <v>5</v>
      </c>
      <c r="N5738" s="17" t="str" cm="1">
        <f t="array" ref="N5738">_xlfn.IFS(M5738&lt;=2,"Small",M5738&lt;=5,"Medium",M5738&gt;5,"Large")</f>
        <v>Medium</v>
      </c>
      <c r="O5738" s="65">
        <v>122</v>
      </c>
      <c r="P5738" s="87">
        <f t="shared" si="357"/>
        <v>0.03</v>
      </c>
      <c r="Q5738" s="68">
        <v>5</v>
      </c>
      <c r="R5738" s="68" t="str" cm="1">
        <f t="array" ref="R5738">_xlfn.SWITCH(ROUND(Q5738,0),5,"Excellent",4,"Good",3,"Ok","Bad")</f>
        <v>Excellent</v>
      </c>
      <c r="S5738" s="17">
        <v>5</v>
      </c>
      <c r="T5738" s="17" t="str">
        <f t="shared" si="358"/>
        <v>No</v>
      </c>
      <c r="U5738" s="82">
        <v>43883</v>
      </c>
      <c r="V5738" s="82">
        <v>44038</v>
      </c>
      <c r="W5738" s="17">
        <v>118</v>
      </c>
      <c r="X5738" s="17" t="str">
        <f t="shared" si="359"/>
        <v>Active</v>
      </c>
      <c r="Y5738" s="17" t="s">
        <v>15615</v>
      </c>
      <c r="Z5738" s="17"/>
    </row>
    <row r="5739" spans="1:26" x14ac:dyDescent="0.25">
      <c r="A5739">
        <v>5738</v>
      </c>
      <c r="B5739" s="17" t="s">
        <v>15587</v>
      </c>
      <c r="C5739" s="17">
        <v>2028</v>
      </c>
      <c r="D5739" s="17" t="str">
        <f>INDEX(Hosts!$A:$O,MATCH(Places!$C5739,Hosts!$A:$A,0),MATCH(Places!D$1,Hosts!$1:$1,0))</f>
        <v>Within an hour</v>
      </c>
      <c r="E5739" s="87">
        <f>INDEX(Hosts!$A:$O,MATCH(Places!$C5739,Hosts!$A:$A,0),MATCH(Places!E$1,Hosts!$1:$1,0))</f>
        <v>1</v>
      </c>
      <c r="F5739" s="87">
        <f>INDEX(Hosts!$A:$O,MATCH(Places!$C5739,Hosts!$A:$A,0),MATCH(Places!F$1,Hosts!$1:$1,0))</f>
        <v>0.98</v>
      </c>
      <c r="G5739" s="17" t="str">
        <f>INDEX(Hosts!$A:$O,MATCH(Places!$C5739,Hosts!$A:$A,0),MATCH(Places!G$1,Hosts!$1:$1,0))</f>
        <v>No</v>
      </c>
      <c r="H5739" s="17">
        <v>7</v>
      </c>
      <c r="I5739" s="17" t="str">
        <f>INDEX(Neighborhoods!$A:$C,MATCH(Places!$H5739,Neighborhoods!$A:$A,0),MATCH(Places!I$1,Neighborhoods!$1:$1,0))</f>
        <v>Brooklyn</v>
      </c>
      <c r="J5739" s="17" t="str">
        <f>INDEX(Neighborhoods!$A:$C,MATCH(Places!$H5739,Neighborhoods!$A:$A,0),MATCH(Places!J$1,Neighborhoods!$1:$1,0))</f>
        <v>Bedford-Stuyvesant</v>
      </c>
      <c r="K5739" s="17" t="s">
        <v>1</v>
      </c>
      <c r="L5739" s="17" t="str">
        <f t="shared" si="356"/>
        <v>Yes</v>
      </c>
      <c r="M5739" s="17">
        <v>1</v>
      </c>
      <c r="N5739" s="17" t="str" cm="1">
        <f t="array" ref="N5739">_xlfn.IFS(M5739&lt;=2,"Small",M5739&lt;=5,"Medium",M5739&gt;5,"Large")</f>
        <v>Small</v>
      </c>
      <c r="O5739" s="65">
        <v>50</v>
      </c>
      <c r="P5739" s="87">
        <f t="shared" si="357"/>
        <v>0.03</v>
      </c>
      <c r="Q5739" s="68">
        <v>4.8600000000000003</v>
      </c>
      <c r="R5739" s="68" t="str" cm="1">
        <f t="array" ref="R5739">_xlfn.SWITCH(ROUND(Q5739,0),5,"Excellent",4,"Good",3,"Ok","Bad")</f>
        <v>Excellent</v>
      </c>
      <c r="S5739" s="17">
        <v>7</v>
      </c>
      <c r="T5739" s="17" t="str">
        <f t="shared" si="358"/>
        <v>No</v>
      </c>
      <c r="U5739" s="82">
        <v>43870</v>
      </c>
      <c r="V5739" s="82">
        <v>44043</v>
      </c>
      <c r="W5739" s="17">
        <v>313</v>
      </c>
      <c r="X5739" s="17" t="str">
        <f t="shared" si="359"/>
        <v>Active</v>
      </c>
      <c r="Y5739" s="17" t="s">
        <v>15616</v>
      </c>
      <c r="Z5739" s="17"/>
    </row>
    <row r="5740" spans="1:26" x14ac:dyDescent="0.25">
      <c r="A5740">
        <v>5739</v>
      </c>
      <c r="B5740" s="17" t="s">
        <v>13591</v>
      </c>
      <c r="C5740" s="17">
        <v>2600</v>
      </c>
      <c r="D5740" s="17" t="str">
        <f>INDEX(Hosts!$A:$O,MATCH(Places!$C5740,Hosts!$A:$A,0),MATCH(Places!D$1,Hosts!$1:$1,0))</f>
        <v>Within a day</v>
      </c>
      <c r="E5740" s="87">
        <f>INDEX(Hosts!$A:$O,MATCH(Places!$C5740,Hosts!$A:$A,0),MATCH(Places!E$1,Hosts!$1:$1,0))</f>
        <v>0.9</v>
      </c>
      <c r="F5740" s="87">
        <f>INDEX(Hosts!$A:$O,MATCH(Places!$C5740,Hosts!$A:$A,0),MATCH(Places!F$1,Hosts!$1:$1,0))</f>
        <v>1</v>
      </c>
      <c r="G5740" s="17" t="str">
        <f>INDEX(Hosts!$A:$O,MATCH(Places!$C5740,Hosts!$A:$A,0),MATCH(Places!G$1,Hosts!$1:$1,0))</f>
        <v>No</v>
      </c>
      <c r="H5740" s="17">
        <v>3</v>
      </c>
      <c r="I5740" s="17" t="str">
        <f>INDEX(Neighborhoods!$A:$C,MATCH(Places!$H5740,Neighborhoods!$A:$A,0),MATCH(Places!I$1,Neighborhoods!$1:$1,0))</f>
        <v>Bronx</v>
      </c>
      <c r="J5740" s="17" t="str">
        <f>INDEX(Neighborhoods!$A:$C,MATCH(Places!$H5740,Neighborhoods!$A:$A,0),MATCH(Places!J$1,Neighborhoods!$1:$1,0))</f>
        <v>Longwood</v>
      </c>
      <c r="K5740" s="17" t="s">
        <v>11822</v>
      </c>
      <c r="L5740" s="17" t="str">
        <f t="shared" si="356"/>
        <v>No</v>
      </c>
      <c r="M5740" s="17">
        <v>3</v>
      </c>
      <c r="N5740" s="17" t="str" cm="1">
        <f t="array" ref="N5740">_xlfn.IFS(M5740&lt;=2,"Small",M5740&lt;=5,"Medium",M5740&gt;5,"Large")</f>
        <v>Medium</v>
      </c>
      <c r="O5740" s="65">
        <v>139</v>
      </c>
      <c r="P5740" s="87">
        <f t="shared" si="357"/>
        <v>0.03</v>
      </c>
      <c r="Q5740" s="68">
        <v>4.6900000000000004</v>
      </c>
      <c r="R5740" s="68" t="str" cm="1">
        <f t="array" ref="R5740">_xlfn.SWITCH(ROUND(Q5740,0),5,"Excellent",4,"Good",3,"Ok","Bad")</f>
        <v>Excellent</v>
      </c>
      <c r="S5740" s="17">
        <v>16</v>
      </c>
      <c r="T5740" s="17" t="str">
        <f t="shared" si="358"/>
        <v>No</v>
      </c>
      <c r="U5740" s="82">
        <v>43849</v>
      </c>
      <c r="V5740" s="82">
        <v>44025</v>
      </c>
      <c r="W5740" s="17">
        <v>174</v>
      </c>
      <c r="X5740" s="17" t="str">
        <f t="shared" si="359"/>
        <v>Active</v>
      </c>
      <c r="Y5740" s="17" t="s">
        <v>15615</v>
      </c>
      <c r="Z5740" s="17"/>
    </row>
    <row r="5741" spans="1:26" x14ac:dyDescent="0.25">
      <c r="A5741">
        <v>5740</v>
      </c>
      <c r="B5741" s="17" t="s">
        <v>14207</v>
      </c>
      <c r="C5741" s="17">
        <v>3996</v>
      </c>
      <c r="D5741" s="17" t="str">
        <f>INDEX(Hosts!$A:$O,MATCH(Places!$C5741,Hosts!$A:$A,0),MATCH(Places!D$1,Hosts!$1:$1,0))</f>
        <v>Within an hour</v>
      </c>
      <c r="E5741" s="87">
        <f>INDEX(Hosts!$A:$O,MATCH(Places!$C5741,Hosts!$A:$A,0),MATCH(Places!E$1,Hosts!$1:$1,0))</f>
        <v>1</v>
      </c>
      <c r="F5741" s="87">
        <f>INDEX(Hosts!$A:$O,MATCH(Places!$C5741,Hosts!$A:$A,0),MATCH(Places!F$1,Hosts!$1:$1,0))</f>
        <v>1</v>
      </c>
      <c r="G5741" s="17" t="str">
        <f>INDEX(Hosts!$A:$O,MATCH(Places!$C5741,Hosts!$A:$A,0),MATCH(Places!G$1,Hosts!$1:$1,0))</f>
        <v>No</v>
      </c>
      <c r="H5741" s="17">
        <v>20</v>
      </c>
      <c r="I5741" s="17" t="str">
        <f>INDEX(Neighborhoods!$A:$C,MATCH(Places!$H5741,Neighborhoods!$A:$A,0),MATCH(Places!I$1,Neighborhoods!$1:$1,0))</f>
        <v>Manhattan</v>
      </c>
      <c r="J5741" s="17" t="str">
        <f>INDEX(Neighborhoods!$A:$C,MATCH(Places!$H5741,Neighborhoods!$A:$A,0),MATCH(Places!J$1,Neighborhoods!$1:$1,0))</f>
        <v>Upper West Side</v>
      </c>
      <c r="K5741" s="17" t="s">
        <v>1</v>
      </c>
      <c r="L5741" s="17" t="str">
        <f t="shared" si="356"/>
        <v>Yes</v>
      </c>
      <c r="M5741" s="17">
        <v>2</v>
      </c>
      <c r="N5741" s="17" t="str" cm="1">
        <f t="array" ref="N5741">_xlfn.IFS(M5741&lt;=2,"Small",M5741&lt;=5,"Medium",M5741&gt;5,"Large")</f>
        <v>Small</v>
      </c>
      <c r="O5741" s="65">
        <v>85</v>
      </c>
      <c r="P5741" s="87">
        <f t="shared" si="357"/>
        <v>0.03</v>
      </c>
      <c r="Q5741" s="68">
        <v>4.92</v>
      </c>
      <c r="R5741" s="68" t="str" cm="1">
        <f t="array" ref="R5741">_xlfn.SWITCH(ROUND(Q5741,0),5,"Excellent",4,"Good",3,"Ok","Bad")</f>
        <v>Excellent</v>
      </c>
      <c r="S5741" s="17">
        <v>12</v>
      </c>
      <c r="T5741" s="17" t="str">
        <f t="shared" si="358"/>
        <v>No</v>
      </c>
      <c r="U5741" s="82">
        <v>43837</v>
      </c>
      <c r="V5741" s="82">
        <v>43935</v>
      </c>
      <c r="W5741" s="17">
        <v>259</v>
      </c>
      <c r="X5741" s="17" t="str">
        <f t="shared" si="359"/>
        <v>Active</v>
      </c>
      <c r="Y5741" s="17" t="s">
        <v>15616</v>
      </c>
      <c r="Z5741" s="17"/>
    </row>
    <row r="5742" spans="1:26" x14ac:dyDescent="0.25">
      <c r="A5742">
        <v>5741</v>
      </c>
      <c r="B5742" s="17" t="s">
        <v>15010</v>
      </c>
      <c r="C5742" s="17">
        <v>684</v>
      </c>
      <c r="D5742" s="17" t="str">
        <f>INDEX(Hosts!$A:$O,MATCH(Places!$C5742,Hosts!$A:$A,0),MATCH(Places!D$1,Hosts!$1:$1,0))</f>
        <v>Within a day</v>
      </c>
      <c r="E5742" s="87">
        <f>INDEX(Hosts!$A:$O,MATCH(Places!$C5742,Hosts!$A:$A,0),MATCH(Places!E$1,Hosts!$1:$1,0))</f>
        <v>0.8</v>
      </c>
      <c r="F5742" s="87">
        <f>INDEX(Hosts!$A:$O,MATCH(Places!$C5742,Hosts!$A:$A,0),MATCH(Places!F$1,Hosts!$1:$1,0))</f>
        <v>0.87</v>
      </c>
      <c r="G5742" s="17" t="str">
        <f>INDEX(Hosts!$A:$O,MATCH(Places!$C5742,Hosts!$A:$A,0),MATCH(Places!G$1,Hosts!$1:$1,0))</f>
        <v>No</v>
      </c>
      <c r="H5742" s="17">
        <v>20</v>
      </c>
      <c r="I5742" s="17" t="str">
        <f>INDEX(Neighborhoods!$A:$C,MATCH(Places!$H5742,Neighborhoods!$A:$A,0),MATCH(Places!I$1,Neighborhoods!$1:$1,0))</f>
        <v>Manhattan</v>
      </c>
      <c r="J5742" s="17" t="str">
        <f>INDEX(Neighborhoods!$A:$C,MATCH(Places!$H5742,Neighborhoods!$A:$A,0),MATCH(Places!J$1,Neighborhoods!$1:$1,0))</f>
        <v>Upper West Side</v>
      </c>
      <c r="K5742" s="17" t="s">
        <v>1</v>
      </c>
      <c r="L5742" s="17" t="str">
        <f t="shared" si="356"/>
        <v>Yes</v>
      </c>
      <c r="M5742" s="17">
        <v>2</v>
      </c>
      <c r="N5742" s="17" t="str" cm="1">
        <f t="array" ref="N5742">_xlfn.IFS(M5742&lt;=2,"Small",M5742&lt;=5,"Medium",M5742&gt;5,"Large")</f>
        <v>Small</v>
      </c>
      <c r="O5742" s="65">
        <v>56</v>
      </c>
      <c r="P5742" s="87">
        <f t="shared" si="357"/>
        <v>0.03</v>
      </c>
      <c r="Q5742" s="68">
        <v>4.75</v>
      </c>
      <c r="R5742" s="68" t="str" cm="1">
        <f t="array" ref="R5742">_xlfn.SWITCH(ROUND(Q5742,0),5,"Excellent",4,"Good",3,"Ok","Bad")</f>
        <v>Excellent</v>
      </c>
      <c r="S5742" s="17">
        <v>4</v>
      </c>
      <c r="T5742" s="17" t="str">
        <f t="shared" si="358"/>
        <v>No</v>
      </c>
      <c r="U5742" s="82">
        <v>43865</v>
      </c>
      <c r="V5742" s="82">
        <v>43898</v>
      </c>
      <c r="W5742" s="17">
        <v>89</v>
      </c>
      <c r="X5742" s="17" t="str">
        <f t="shared" si="359"/>
        <v>Active</v>
      </c>
      <c r="Y5742" s="17" t="s">
        <v>15615</v>
      </c>
      <c r="Z5742" s="17"/>
    </row>
    <row r="5743" spans="1:26" x14ac:dyDescent="0.25">
      <c r="A5743">
        <v>5742</v>
      </c>
      <c r="B5743" s="17" t="s">
        <v>14166</v>
      </c>
      <c r="C5743" s="17">
        <v>3908</v>
      </c>
      <c r="D5743" s="17" t="str">
        <f>INDEX(Hosts!$A:$O,MATCH(Places!$C5743,Hosts!$A:$A,0),MATCH(Places!D$1,Hosts!$1:$1,0))</f>
        <v>Within a few hours</v>
      </c>
      <c r="E5743" s="87">
        <f>INDEX(Hosts!$A:$O,MATCH(Places!$C5743,Hosts!$A:$A,0),MATCH(Places!E$1,Hosts!$1:$1,0))</f>
        <v>1</v>
      </c>
      <c r="F5743" s="87">
        <f>INDEX(Hosts!$A:$O,MATCH(Places!$C5743,Hosts!$A:$A,0),MATCH(Places!F$1,Hosts!$1:$1,0))</f>
        <v>0.68</v>
      </c>
      <c r="G5743" s="17" t="str">
        <f>INDEX(Hosts!$A:$O,MATCH(Places!$C5743,Hosts!$A:$A,0),MATCH(Places!G$1,Hosts!$1:$1,0))</f>
        <v>Yes</v>
      </c>
      <c r="H5743" s="17">
        <v>28</v>
      </c>
      <c r="I5743" s="17" t="str">
        <f>INDEX(Neighborhoods!$A:$C,MATCH(Places!$H5743,Neighborhoods!$A:$A,0),MATCH(Places!I$1,Neighborhoods!$1:$1,0))</f>
        <v>Staten Island</v>
      </c>
      <c r="J5743" s="17" t="str">
        <f>INDEX(Neighborhoods!$A:$C,MATCH(Places!$H5743,Neighborhoods!$A:$A,0),MATCH(Places!J$1,Neighborhoods!$1:$1,0))</f>
        <v>St. George</v>
      </c>
      <c r="K5743" s="17" t="s">
        <v>1</v>
      </c>
      <c r="L5743" s="17" t="str">
        <f t="shared" si="356"/>
        <v>Yes</v>
      </c>
      <c r="M5743" s="17">
        <v>2</v>
      </c>
      <c r="N5743" s="17" t="str" cm="1">
        <f t="array" ref="N5743">_xlfn.IFS(M5743&lt;=2,"Small",M5743&lt;=5,"Medium",M5743&gt;5,"Large")</f>
        <v>Small</v>
      </c>
      <c r="O5743" s="65">
        <v>85</v>
      </c>
      <c r="P5743" s="87">
        <f t="shared" si="357"/>
        <v>0.03</v>
      </c>
      <c r="Q5743" s="68">
        <v>4.8499999999999996</v>
      </c>
      <c r="R5743" s="68" t="str" cm="1">
        <f t="array" ref="R5743">_xlfn.SWITCH(ROUND(Q5743,0),5,"Excellent",4,"Good",3,"Ok","Bad")</f>
        <v>Excellent</v>
      </c>
      <c r="S5743" s="17">
        <v>13</v>
      </c>
      <c r="T5743" s="17" t="str">
        <f t="shared" si="358"/>
        <v>No</v>
      </c>
      <c r="U5743" s="82">
        <v>43847</v>
      </c>
      <c r="V5743" s="82">
        <v>43907</v>
      </c>
      <c r="W5743" s="17">
        <v>75</v>
      </c>
      <c r="X5743" s="17" t="str">
        <f t="shared" si="359"/>
        <v>Active</v>
      </c>
      <c r="Y5743" s="17" t="s">
        <v>15616</v>
      </c>
      <c r="Z5743" s="17"/>
    </row>
    <row r="5744" spans="1:26" x14ac:dyDescent="0.25">
      <c r="A5744">
        <v>5743</v>
      </c>
      <c r="B5744" s="17" t="s">
        <v>14150</v>
      </c>
      <c r="C5744" s="17">
        <v>4090</v>
      </c>
      <c r="D5744" s="17" t="str">
        <f>INDEX(Hosts!$A:$O,MATCH(Places!$C5744,Hosts!$A:$A,0),MATCH(Places!D$1,Hosts!$1:$1,0))</f>
        <v>Within an hour</v>
      </c>
      <c r="E5744" s="87">
        <f>INDEX(Hosts!$A:$O,MATCH(Places!$C5744,Hosts!$A:$A,0),MATCH(Places!E$1,Hosts!$1:$1,0))</f>
        <v>1</v>
      </c>
      <c r="F5744" s="87">
        <f>INDEX(Hosts!$A:$O,MATCH(Places!$C5744,Hosts!$A:$A,0),MATCH(Places!F$1,Hosts!$1:$1,0))</f>
        <v>0.98</v>
      </c>
      <c r="G5744" s="17" t="str">
        <f>INDEX(Hosts!$A:$O,MATCH(Places!$C5744,Hosts!$A:$A,0),MATCH(Places!G$1,Hosts!$1:$1,0))</f>
        <v>Yes</v>
      </c>
      <c r="H5744" s="17">
        <v>7</v>
      </c>
      <c r="I5744" s="17" t="str">
        <f>INDEX(Neighborhoods!$A:$C,MATCH(Places!$H5744,Neighborhoods!$A:$A,0),MATCH(Places!I$1,Neighborhoods!$1:$1,0))</f>
        <v>Brooklyn</v>
      </c>
      <c r="J5744" s="17" t="str">
        <f>INDEX(Neighborhoods!$A:$C,MATCH(Places!$H5744,Neighborhoods!$A:$A,0),MATCH(Places!J$1,Neighborhoods!$1:$1,0))</f>
        <v>Bedford-Stuyvesant</v>
      </c>
      <c r="K5744" s="17" t="s">
        <v>11822</v>
      </c>
      <c r="L5744" s="17" t="str">
        <f t="shared" si="356"/>
        <v>No</v>
      </c>
      <c r="M5744" s="17">
        <v>2</v>
      </c>
      <c r="N5744" s="17" t="str" cm="1">
        <f t="array" ref="N5744">_xlfn.IFS(M5744&lt;=2,"Small",M5744&lt;=5,"Medium",M5744&gt;5,"Large")</f>
        <v>Small</v>
      </c>
      <c r="O5744" s="65">
        <v>85</v>
      </c>
      <c r="P5744" s="87">
        <f t="shared" si="357"/>
        <v>0.03</v>
      </c>
      <c r="Q5744" s="68">
        <v>5</v>
      </c>
      <c r="R5744" s="68" t="str" cm="1">
        <f t="array" ref="R5744">_xlfn.SWITCH(ROUND(Q5744,0),5,"Excellent",4,"Good",3,"Ok","Bad")</f>
        <v>Excellent</v>
      </c>
      <c r="S5744" s="17">
        <v>16</v>
      </c>
      <c r="T5744" s="17" t="str">
        <f t="shared" si="358"/>
        <v>No</v>
      </c>
      <c r="U5744" s="82">
        <v>43857</v>
      </c>
      <c r="V5744" s="82">
        <v>44051</v>
      </c>
      <c r="W5744" s="17">
        <v>83</v>
      </c>
      <c r="X5744" s="17" t="str">
        <f t="shared" si="359"/>
        <v>Active</v>
      </c>
      <c r="Y5744" s="17" t="s">
        <v>15615</v>
      </c>
      <c r="Z5744" s="17"/>
    </row>
    <row r="5745" spans="1:26" x14ac:dyDescent="0.25">
      <c r="A5745">
        <v>5744</v>
      </c>
      <c r="B5745" s="17" t="s">
        <v>14599</v>
      </c>
      <c r="C5745" s="17">
        <v>4044</v>
      </c>
      <c r="D5745" s="17" t="str">
        <f>INDEX(Hosts!$A:$O,MATCH(Places!$C5745,Hosts!$A:$A,0),MATCH(Places!D$1,Hosts!$1:$1,0))</f>
        <v>Within an hour</v>
      </c>
      <c r="E5745" s="87">
        <f>INDEX(Hosts!$A:$O,MATCH(Places!$C5745,Hosts!$A:$A,0),MATCH(Places!E$1,Hosts!$1:$1,0))</f>
        <v>1</v>
      </c>
      <c r="F5745" s="87">
        <f>INDEX(Hosts!$A:$O,MATCH(Places!$C5745,Hosts!$A:$A,0),MATCH(Places!F$1,Hosts!$1:$1,0))</f>
        <v>0.99</v>
      </c>
      <c r="G5745" s="17" t="str">
        <f>INDEX(Hosts!$A:$O,MATCH(Places!$C5745,Hosts!$A:$A,0),MATCH(Places!G$1,Hosts!$1:$1,0))</f>
        <v>Yes</v>
      </c>
      <c r="H5745" s="17">
        <v>13</v>
      </c>
      <c r="I5745" s="17" t="str">
        <f>INDEX(Neighborhoods!$A:$C,MATCH(Places!$H5745,Neighborhoods!$A:$A,0),MATCH(Places!I$1,Neighborhoods!$1:$1,0))</f>
        <v>Manhattan</v>
      </c>
      <c r="J5745" s="17" t="str">
        <f>INDEX(Neighborhoods!$A:$C,MATCH(Places!$H5745,Neighborhoods!$A:$A,0),MATCH(Places!J$1,Neighborhoods!$1:$1,0))</f>
        <v>Chelsea</v>
      </c>
      <c r="K5745" s="17" t="s">
        <v>1</v>
      </c>
      <c r="L5745" s="17" t="str">
        <f t="shared" si="356"/>
        <v>Yes</v>
      </c>
      <c r="M5745" s="17">
        <v>2</v>
      </c>
      <c r="N5745" s="17" t="str" cm="1">
        <f t="array" ref="N5745">_xlfn.IFS(M5745&lt;=2,"Small",M5745&lt;=5,"Medium",M5745&gt;5,"Large")</f>
        <v>Small</v>
      </c>
      <c r="O5745" s="65">
        <v>59</v>
      </c>
      <c r="P5745" s="87">
        <f t="shared" si="357"/>
        <v>0.03</v>
      </c>
      <c r="Q5745" s="68">
        <v>5</v>
      </c>
      <c r="R5745" s="68" t="str" cm="1">
        <f t="array" ref="R5745">_xlfn.SWITCH(ROUND(Q5745,0),5,"Excellent",4,"Good",3,"Ok","Bad")</f>
        <v>Excellent</v>
      </c>
      <c r="S5745" s="17">
        <v>13</v>
      </c>
      <c r="T5745" s="17" t="str">
        <f t="shared" si="358"/>
        <v>No</v>
      </c>
      <c r="U5745" s="82">
        <v>43846</v>
      </c>
      <c r="V5745" s="82">
        <v>44019</v>
      </c>
      <c r="W5745" s="17">
        <v>0</v>
      </c>
      <c r="X5745" s="17" t="str">
        <f t="shared" si="359"/>
        <v>Inactive</v>
      </c>
      <c r="Y5745" s="17" t="s">
        <v>15616</v>
      </c>
      <c r="Z5745" s="17"/>
    </row>
    <row r="5746" spans="1:26" x14ac:dyDescent="0.25">
      <c r="A5746">
        <v>5745</v>
      </c>
      <c r="B5746" s="17" t="s">
        <v>15117</v>
      </c>
      <c r="C5746" s="17">
        <v>3248</v>
      </c>
      <c r="D5746" s="17" t="str">
        <f>INDEX(Hosts!$A:$O,MATCH(Places!$C5746,Hosts!$A:$A,0),MATCH(Places!D$1,Hosts!$1:$1,0))</f>
        <v>Within an hour</v>
      </c>
      <c r="E5746" s="87">
        <f>INDEX(Hosts!$A:$O,MATCH(Places!$C5746,Hosts!$A:$A,0),MATCH(Places!E$1,Hosts!$1:$1,0))</f>
        <v>1</v>
      </c>
      <c r="F5746" s="87">
        <f>INDEX(Hosts!$A:$O,MATCH(Places!$C5746,Hosts!$A:$A,0),MATCH(Places!F$1,Hosts!$1:$1,0))</f>
        <v>0.99</v>
      </c>
      <c r="G5746" s="17" t="str">
        <f>INDEX(Hosts!$A:$O,MATCH(Places!$C5746,Hosts!$A:$A,0),MATCH(Places!G$1,Hosts!$1:$1,0))</f>
        <v>Yes</v>
      </c>
      <c r="H5746" s="17">
        <v>17</v>
      </c>
      <c r="I5746" s="17" t="str">
        <f>INDEX(Neighborhoods!$A:$C,MATCH(Places!$H5746,Neighborhoods!$A:$A,0),MATCH(Places!I$1,Neighborhoods!$1:$1,0))</f>
        <v>Manhattan</v>
      </c>
      <c r="J5746" s="17" t="str">
        <f>INDEX(Neighborhoods!$A:$C,MATCH(Places!$H5746,Neighborhoods!$A:$A,0),MATCH(Places!J$1,Neighborhoods!$1:$1,0))</f>
        <v>Hell's Kitchen</v>
      </c>
      <c r="K5746" s="17" t="s">
        <v>16</v>
      </c>
      <c r="L5746" s="17" t="str">
        <f t="shared" si="356"/>
        <v>Yes</v>
      </c>
      <c r="M5746" s="17">
        <v>1</v>
      </c>
      <c r="N5746" s="17" t="str" cm="1">
        <f t="array" ref="N5746">_xlfn.IFS(M5746&lt;=2,"Small",M5746&lt;=5,"Medium",M5746&gt;5,"Large")</f>
        <v>Small</v>
      </c>
      <c r="O5746" s="65">
        <v>37</v>
      </c>
      <c r="P5746" s="87">
        <f t="shared" si="357"/>
        <v>0.03</v>
      </c>
      <c r="Q5746" s="68">
        <v>4.67</v>
      </c>
      <c r="R5746" s="68" t="str" cm="1">
        <f t="array" ref="R5746">_xlfn.SWITCH(ROUND(Q5746,0),5,"Excellent",4,"Good",3,"Ok","Bad")</f>
        <v>Excellent</v>
      </c>
      <c r="S5746" s="17">
        <v>3</v>
      </c>
      <c r="T5746" s="17" t="str">
        <f t="shared" si="358"/>
        <v>No</v>
      </c>
      <c r="U5746" s="82">
        <v>43844</v>
      </c>
      <c r="V5746" s="82">
        <v>43896</v>
      </c>
      <c r="W5746" s="17">
        <v>9</v>
      </c>
      <c r="X5746" s="17" t="str">
        <f t="shared" si="359"/>
        <v>Active</v>
      </c>
      <c r="Y5746" s="17" t="s">
        <v>15615</v>
      </c>
      <c r="Z5746" s="17"/>
    </row>
    <row r="5747" spans="1:26" x14ac:dyDescent="0.25">
      <c r="A5747">
        <v>5746</v>
      </c>
      <c r="B5747" s="17" t="s">
        <v>13875</v>
      </c>
      <c r="C5747" s="17">
        <v>3864</v>
      </c>
      <c r="D5747" s="17" t="str">
        <f>INDEX(Hosts!$A:$O,MATCH(Places!$C5747,Hosts!$A:$A,0),MATCH(Places!D$1,Hosts!$1:$1,0))</f>
        <v>Within an hour</v>
      </c>
      <c r="E5747" s="87">
        <f>INDEX(Hosts!$A:$O,MATCH(Places!$C5747,Hosts!$A:$A,0),MATCH(Places!E$1,Hosts!$1:$1,0))</f>
        <v>1</v>
      </c>
      <c r="F5747" s="87">
        <f>INDEX(Hosts!$A:$O,MATCH(Places!$C5747,Hosts!$A:$A,0),MATCH(Places!F$1,Hosts!$1:$1,0))</f>
        <v>1</v>
      </c>
      <c r="G5747" s="17" t="str">
        <f>INDEX(Hosts!$A:$O,MATCH(Places!$C5747,Hosts!$A:$A,0),MATCH(Places!G$1,Hosts!$1:$1,0))</f>
        <v>No</v>
      </c>
      <c r="H5747" s="17">
        <v>17</v>
      </c>
      <c r="I5747" s="17" t="str">
        <f>INDEX(Neighborhoods!$A:$C,MATCH(Places!$H5747,Neighborhoods!$A:$A,0),MATCH(Places!I$1,Neighborhoods!$1:$1,0))</f>
        <v>Manhattan</v>
      </c>
      <c r="J5747" s="17" t="str">
        <f>INDEX(Neighborhoods!$A:$C,MATCH(Places!$H5747,Neighborhoods!$A:$A,0),MATCH(Places!J$1,Neighborhoods!$1:$1,0))</f>
        <v>Hell's Kitchen</v>
      </c>
      <c r="K5747" s="17" t="s">
        <v>11822</v>
      </c>
      <c r="L5747" s="17" t="str">
        <f t="shared" si="356"/>
        <v>No</v>
      </c>
      <c r="M5747" s="17">
        <v>8</v>
      </c>
      <c r="N5747" s="17" t="str" cm="1">
        <f t="array" ref="N5747">_xlfn.IFS(M5747&lt;=2,"Small",M5747&lt;=5,"Medium",M5747&gt;5,"Large")</f>
        <v>Large</v>
      </c>
      <c r="O5747" s="65">
        <v>859</v>
      </c>
      <c r="P5747" s="87">
        <f t="shared" si="357"/>
        <v>0.05</v>
      </c>
      <c r="Q5747" s="68">
        <v>4.78</v>
      </c>
      <c r="R5747" s="68" t="str" cm="1">
        <f t="array" ref="R5747">_xlfn.SWITCH(ROUND(Q5747,0),5,"Excellent",4,"Good",3,"Ok","Bad")</f>
        <v>Excellent</v>
      </c>
      <c r="S5747" s="17">
        <v>9</v>
      </c>
      <c r="T5747" s="17" t="str">
        <f t="shared" si="358"/>
        <v>No</v>
      </c>
      <c r="U5747" s="82">
        <v>43839</v>
      </c>
      <c r="V5747" s="82">
        <v>43901</v>
      </c>
      <c r="W5747" s="17">
        <v>227</v>
      </c>
      <c r="X5747" s="17" t="str">
        <f t="shared" si="359"/>
        <v>Active</v>
      </c>
      <c r="Y5747" s="17" t="s">
        <v>15616</v>
      </c>
      <c r="Z5747" s="17"/>
    </row>
    <row r="5748" spans="1:26" x14ac:dyDescent="0.25">
      <c r="A5748">
        <v>5747</v>
      </c>
      <c r="B5748" s="17" t="s">
        <v>14439</v>
      </c>
      <c r="C5748" s="17">
        <v>4002</v>
      </c>
      <c r="D5748" s="17" t="str">
        <f>INDEX(Hosts!$A:$O,MATCH(Places!$C5748,Hosts!$A:$A,0),MATCH(Places!D$1,Hosts!$1:$1,0))</f>
        <v>Within a few hours</v>
      </c>
      <c r="E5748" s="87">
        <f>INDEX(Hosts!$A:$O,MATCH(Places!$C5748,Hosts!$A:$A,0),MATCH(Places!E$1,Hosts!$1:$1,0))</f>
        <v>1</v>
      </c>
      <c r="F5748" s="87">
        <f>INDEX(Hosts!$A:$O,MATCH(Places!$C5748,Hosts!$A:$A,0),MATCH(Places!F$1,Hosts!$1:$1,0))</f>
        <v>1</v>
      </c>
      <c r="G5748" s="17" t="str">
        <f>INDEX(Hosts!$A:$O,MATCH(Places!$C5748,Hosts!$A:$A,0),MATCH(Places!G$1,Hosts!$1:$1,0))</f>
        <v>Yes</v>
      </c>
      <c r="H5748" s="17">
        <v>14</v>
      </c>
      <c r="I5748" s="17" t="str">
        <f>INDEX(Neighborhoods!$A:$C,MATCH(Places!$H5748,Neighborhoods!$A:$A,0),MATCH(Places!I$1,Neighborhoods!$1:$1,0))</f>
        <v>Manhattan</v>
      </c>
      <c r="J5748" s="17" t="str">
        <f>INDEX(Neighborhoods!$A:$C,MATCH(Places!$H5748,Neighborhoods!$A:$A,0),MATCH(Places!J$1,Neighborhoods!$1:$1,0))</f>
        <v>East Harlem</v>
      </c>
      <c r="K5748" s="17" t="s">
        <v>16</v>
      </c>
      <c r="L5748" s="17" t="str">
        <f t="shared" si="356"/>
        <v>Yes</v>
      </c>
      <c r="M5748" s="17">
        <v>6</v>
      </c>
      <c r="N5748" s="17" t="str" cm="1">
        <f t="array" ref="N5748">_xlfn.IFS(M5748&lt;=2,"Small",M5748&lt;=5,"Medium",M5748&gt;5,"Large")</f>
        <v>Large</v>
      </c>
      <c r="O5748" s="65">
        <v>42</v>
      </c>
      <c r="P5748" s="87">
        <f t="shared" si="357"/>
        <v>0.03</v>
      </c>
      <c r="Q5748" s="68">
        <v>5</v>
      </c>
      <c r="R5748" s="68" t="str" cm="1">
        <f t="array" ref="R5748">_xlfn.SWITCH(ROUND(Q5748,0),5,"Excellent",4,"Good",3,"Ok","Bad")</f>
        <v>Excellent</v>
      </c>
      <c r="S5748" s="17">
        <v>3</v>
      </c>
      <c r="T5748" s="17" t="str">
        <f t="shared" si="358"/>
        <v>No</v>
      </c>
      <c r="U5748" s="82">
        <v>43852</v>
      </c>
      <c r="V5748" s="82">
        <v>43904</v>
      </c>
      <c r="W5748" s="17">
        <v>359</v>
      </c>
      <c r="X5748" s="17" t="str">
        <f t="shared" si="359"/>
        <v>Active</v>
      </c>
      <c r="Y5748" s="17" t="s">
        <v>15616</v>
      </c>
      <c r="Z5748" s="17"/>
    </row>
    <row r="5749" spans="1:26" x14ac:dyDescent="0.25">
      <c r="A5749">
        <v>5748</v>
      </c>
      <c r="B5749" s="17" t="s">
        <v>15428</v>
      </c>
      <c r="C5749" s="17">
        <v>2635</v>
      </c>
      <c r="D5749" s="17" t="str">
        <f>INDEX(Hosts!$A:$O,MATCH(Places!$C5749,Hosts!$A:$A,0),MATCH(Places!D$1,Hosts!$1:$1,0))</f>
        <v>Within an hour</v>
      </c>
      <c r="E5749" s="87">
        <f>INDEX(Hosts!$A:$O,MATCH(Places!$C5749,Hosts!$A:$A,0),MATCH(Places!E$1,Hosts!$1:$1,0))</f>
        <v>1</v>
      </c>
      <c r="F5749" s="87">
        <f>INDEX(Hosts!$A:$O,MATCH(Places!$C5749,Hosts!$A:$A,0),MATCH(Places!F$1,Hosts!$1:$1,0))</f>
        <v>0.79</v>
      </c>
      <c r="G5749" s="17" t="str">
        <f>INDEX(Hosts!$A:$O,MATCH(Places!$C5749,Hosts!$A:$A,0),MATCH(Places!G$1,Hosts!$1:$1,0))</f>
        <v>Yes</v>
      </c>
      <c r="H5749" s="17">
        <v>10</v>
      </c>
      <c r="I5749" s="17" t="str">
        <f>INDEX(Neighborhoods!$A:$C,MATCH(Places!$H5749,Neighborhoods!$A:$A,0),MATCH(Places!I$1,Neighborhoods!$1:$1,0))</f>
        <v>Brooklyn</v>
      </c>
      <c r="J5749" s="17" t="str">
        <f>INDEX(Neighborhoods!$A:$C,MATCH(Places!$H5749,Neighborhoods!$A:$A,0),MATCH(Places!J$1,Neighborhoods!$1:$1,0))</f>
        <v>East Flatbush</v>
      </c>
      <c r="K5749" s="17" t="s">
        <v>11822</v>
      </c>
      <c r="L5749" s="17" t="str">
        <f t="shared" si="356"/>
        <v>No</v>
      </c>
      <c r="M5749" s="17">
        <v>5</v>
      </c>
      <c r="N5749" s="17" t="str" cm="1">
        <f t="array" ref="N5749">_xlfn.IFS(M5749&lt;=2,"Small",M5749&lt;=5,"Medium",M5749&gt;5,"Large")</f>
        <v>Medium</v>
      </c>
      <c r="O5749" s="65">
        <v>81</v>
      </c>
      <c r="P5749" s="87">
        <f t="shared" si="357"/>
        <v>0.03</v>
      </c>
      <c r="Q5749" s="68">
        <v>5</v>
      </c>
      <c r="R5749" s="68" t="str" cm="1">
        <f t="array" ref="R5749">_xlfn.SWITCH(ROUND(Q5749,0),5,"Excellent",4,"Good",3,"Ok","Bad")</f>
        <v>Excellent</v>
      </c>
      <c r="S5749" s="17">
        <v>9</v>
      </c>
      <c r="T5749" s="17" t="str">
        <f t="shared" si="358"/>
        <v>No</v>
      </c>
      <c r="U5749" s="82">
        <v>43865</v>
      </c>
      <c r="V5749" s="82">
        <v>44029</v>
      </c>
      <c r="W5749" s="17">
        <v>349</v>
      </c>
      <c r="X5749" s="17" t="str">
        <f t="shared" si="359"/>
        <v>Active</v>
      </c>
      <c r="Y5749" s="17" t="s">
        <v>15615</v>
      </c>
      <c r="Z5749" s="17"/>
    </row>
    <row r="5750" spans="1:26" x14ac:dyDescent="0.25">
      <c r="A5750">
        <v>5749</v>
      </c>
      <c r="B5750" s="17" t="s">
        <v>14263</v>
      </c>
      <c r="C5750" s="17">
        <v>3942</v>
      </c>
      <c r="D5750" s="17" t="str">
        <f>INDEX(Hosts!$A:$O,MATCH(Places!$C5750,Hosts!$A:$A,0),MATCH(Places!D$1,Hosts!$1:$1,0))</f>
        <v>Within an hour</v>
      </c>
      <c r="E5750" s="87">
        <f>INDEX(Hosts!$A:$O,MATCH(Places!$C5750,Hosts!$A:$A,0),MATCH(Places!E$1,Hosts!$1:$1,0))</f>
        <v>0.9</v>
      </c>
      <c r="F5750" s="87">
        <f>INDEX(Hosts!$A:$O,MATCH(Places!$C5750,Hosts!$A:$A,0),MATCH(Places!F$1,Hosts!$1:$1,0))</f>
        <v>0.82</v>
      </c>
      <c r="G5750" s="17" t="str">
        <f>INDEX(Hosts!$A:$O,MATCH(Places!$C5750,Hosts!$A:$A,0),MATCH(Places!G$1,Hosts!$1:$1,0))</f>
        <v>No</v>
      </c>
      <c r="H5750" s="17">
        <v>7</v>
      </c>
      <c r="I5750" s="17" t="str">
        <f>INDEX(Neighborhoods!$A:$C,MATCH(Places!$H5750,Neighborhoods!$A:$A,0),MATCH(Places!I$1,Neighborhoods!$1:$1,0))</f>
        <v>Brooklyn</v>
      </c>
      <c r="J5750" s="17" t="str">
        <f>INDEX(Neighborhoods!$A:$C,MATCH(Places!$H5750,Neighborhoods!$A:$A,0),MATCH(Places!J$1,Neighborhoods!$1:$1,0))</f>
        <v>Bedford-Stuyvesant</v>
      </c>
      <c r="K5750" s="17" t="s">
        <v>1</v>
      </c>
      <c r="L5750" s="17" t="str">
        <f t="shared" si="356"/>
        <v>Yes</v>
      </c>
      <c r="M5750" s="17">
        <v>2</v>
      </c>
      <c r="N5750" s="17" t="str" cm="1">
        <f t="array" ref="N5750">_xlfn.IFS(M5750&lt;=2,"Small",M5750&lt;=5,"Medium",M5750&gt;5,"Large")</f>
        <v>Small</v>
      </c>
      <c r="O5750" s="65">
        <v>38</v>
      </c>
      <c r="P5750" s="87">
        <f t="shared" si="357"/>
        <v>0.03</v>
      </c>
      <c r="Q5750" s="68">
        <v>4.5999999999999996</v>
      </c>
      <c r="R5750" s="68" t="str" cm="1">
        <f t="array" ref="R5750">_xlfn.SWITCH(ROUND(Q5750,0),5,"Excellent",4,"Good",3,"Ok","Bad")</f>
        <v>Excellent</v>
      </c>
      <c r="S5750" s="17">
        <v>5</v>
      </c>
      <c r="T5750" s="17" t="str">
        <f t="shared" si="358"/>
        <v>No</v>
      </c>
      <c r="U5750" s="82">
        <v>43874</v>
      </c>
      <c r="V5750" s="82">
        <v>43982</v>
      </c>
      <c r="W5750" s="17">
        <v>87</v>
      </c>
      <c r="X5750" s="17" t="str">
        <f t="shared" si="359"/>
        <v>Active</v>
      </c>
      <c r="Y5750" s="17" t="s">
        <v>15616</v>
      </c>
      <c r="Z5750" s="17"/>
    </row>
    <row r="5751" spans="1:26" x14ac:dyDescent="0.25">
      <c r="A5751">
        <v>5750</v>
      </c>
      <c r="B5751" s="17" t="s">
        <v>15248</v>
      </c>
      <c r="C5751" s="17">
        <v>3942</v>
      </c>
      <c r="D5751" s="17" t="str">
        <f>INDEX(Hosts!$A:$O,MATCH(Places!$C5751,Hosts!$A:$A,0),MATCH(Places!D$1,Hosts!$1:$1,0))</f>
        <v>Within an hour</v>
      </c>
      <c r="E5751" s="87">
        <f>INDEX(Hosts!$A:$O,MATCH(Places!$C5751,Hosts!$A:$A,0),MATCH(Places!E$1,Hosts!$1:$1,0))</f>
        <v>0.9</v>
      </c>
      <c r="F5751" s="87">
        <f>INDEX(Hosts!$A:$O,MATCH(Places!$C5751,Hosts!$A:$A,0),MATCH(Places!F$1,Hosts!$1:$1,0))</f>
        <v>0.82</v>
      </c>
      <c r="G5751" s="17" t="str">
        <f>INDEX(Hosts!$A:$O,MATCH(Places!$C5751,Hosts!$A:$A,0),MATCH(Places!G$1,Hosts!$1:$1,0))</f>
        <v>No</v>
      </c>
      <c r="H5751" s="17">
        <v>7</v>
      </c>
      <c r="I5751" s="17" t="str">
        <f>INDEX(Neighborhoods!$A:$C,MATCH(Places!$H5751,Neighborhoods!$A:$A,0),MATCH(Places!I$1,Neighborhoods!$1:$1,0))</f>
        <v>Brooklyn</v>
      </c>
      <c r="J5751" s="17" t="str">
        <f>INDEX(Neighborhoods!$A:$C,MATCH(Places!$H5751,Neighborhoods!$A:$A,0),MATCH(Places!J$1,Neighborhoods!$1:$1,0))</f>
        <v>Bedford-Stuyvesant</v>
      </c>
      <c r="K5751" s="17" t="s">
        <v>1</v>
      </c>
      <c r="L5751" s="17" t="str">
        <f t="shared" si="356"/>
        <v>Yes</v>
      </c>
      <c r="M5751" s="17">
        <v>2</v>
      </c>
      <c r="N5751" s="17" t="str" cm="1">
        <f t="array" ref="N5751">_xlfn.IFS(M5751&lt;=2,"Small",M5751&lt;=5,"Medium",M5751&gt;5,"Large")</f>
        <v>Small</v>
      </c>
      <c r="O5751" s="65">
        <v>45</v>
      </c>
      <c r="P5751" s="87">
        <f t="shared" si="357"/>
        <v>0.03</v>
      </c>
      <c r="Q5751" s="68">
        <v>4.5</v>
      </c>
      <c r="R5751" s="68" t="str" cm="1">
        <f t="array" ref="R5751">_xlfn.SWITCH(ROUND(Q5751,0),5,"Excellent",4,"Good",3,"Ok","Bad")</f>
        <v>Excellent</v>
      </c>
      <c r="S5751" s="17">
        <v>4</v>
      </c>
      <c r="T5751" s="17" t="str">
        <f t="shared" si="358"/>
        <v>No</v>
      </c>
      <c r="U5751" s="82">
        <v>43870</v>
      </c>
      <c r="V5751" s="82">
        <v>43932</v>
      </c>
      <c r="W5751" s="17">
        <v>89</v>
      </c>
      <c r="X5751" s="17" t="str">
        <f t="shared" si="359"/>
        <v>Active</v>
      </c>
      <c r="Y5751" s="17" t="s">
        <v>15615</v>
      </c>
      <c r="Z5751" s="17"/>
    </row>
    <row r="5752" spans="1:26" x14ac:dyDescent="0.25">
      <c r="A5752">
        <v>5751</v>
      </c>
      <c r="B5752" s="17" t="s">
        <v>15306</v>
      </c>
      <c r="C5752" s="17">
        <v>3942</v>
      </c>
      <c r="D5752" s="17" t="str">
        <f>INDEX(Hosts!$A:$O,MATCH(Places!$C5752,Hosts!$A:$A,0),MATCH(Places!D$1,Hosts!$1:$1,0))</f>
        <v>Within an hour</v>
      </c>
      <c r="E5752" s="87">
        <f>INDEX(Hosts!$A:$O,MATCH(Places!$C5752,Hosts!$A:$A,0),MATCH(Places!E$1,Hosts!$1:$1,0))</f>
        <v>0.9</v>
      </c>
      <c r="F5752" s="87">
        <f>INDEX(Hosts!$A:$O,MATCH(Places!$C5752,Hosts!$A:$A,0),MATCH(Places!F$1,Hosts!$1:$1,0))</f>
        <v>0.82</v>
      </c>
      <c r="G5752" s="17" t="str">
        <f>INDEX(Hosts!$A:$O,MATCH(Places!$C5752,Hosts!$A:$A,0),MATCH(Places!G$1,Hosts!$1:$1,0))</f>
        <v>No</v>
      </c>
      <c r="H5752" s="17">
        <v>7</v>
      </c>
      <c r="I5752" s="17" t="str">
        <f>INDEX(Neighborhoods!$A:$C,MATCH(Places!$H5752,Neighborhoods!$A:$A,0),MATCH(Places!I$1,Neighborhoods!$1:$1,0))</f>
        <v>Brooklyn</v>
      </c>
      <c r="J5752" s="17" t="str">
        <f>INDEX(Neighborhoods!$A:$C,MATCH(Places!$H5752,Neighborhoods!$A:$A,0),MATCH(Places!J$1,Neighborhoods!$1:$1,0))</f>
        <v>Bedford-Stuyvesant</v>
      </c>
      <c r="K5752" s="17" t="s">
        <v>1</v>
      </c>
      <c r="L5752" s="17" t="str">
        <f t="shared" si="356"/>
        <v>Yes</v>
      </c>
      <c r="M5752" s="17">
        <v>4</v>
      </c>
      <c r="N5752" s="17" t="str" cm="1">
        <f t="array" ref="N5752">_xlfn.IFS(M5752&lt;=2,"Small",M5752&lt;=5,"Medium",M5752&gt;5,"Large")</f>
        <v>Medium</v>
      </c>
      <c r="O5752" s="65">
        <v>55</v>
      </c>
      <c r="P5752" s="87">
        <f t="shared" si="357"/>
        <v>0.03</v>
      </c>
      <c r="Q5752" s="68">
        <v>4.71</v>
      </c>
      <c r="R5752" s="68" t="str" cm="1">
        <f t="array" ref="R5752">_xlfn.SWITCH(ROUND(Q5752,0),5,"Excellent",4,"Good",3,"Ok","Bad")</f>
        <v>Excellent</v>
      </c>
      <c r="S5752" s="17">
        <v>7</v>
      </c>
      <c r="T5752" s="17" t="str">
        <f t="shared" si="358"/>
        <v>No</v>
      </c>
      <c r="U5752" s="82">
        <v>43861</v>
      </c>
      <c r="V5752" s="82">
        <v>44032</v>
      </c>
      <c r="W5752" s="17">
        <v>90</v>
      </c>
      <c r="X5752" s="17" t="str">
        <f t="shared" si="359"/>
        <v>Active</v>
      </c>
      <c r="Y5752" s="17" t="s">
        <v>15616</v>
      </c>
      <c r="Z5752" s="17"/>
    </row>
    <row r="5753" spans="1:26" x14ac:dyDescent="0.25">
      <c r="A5753">
        <v>5752</v>
      </c>
      <c r="B5753" s="17" t="s">
        <v>14294</v>
      </c>
      <c r="C5753" s="17">
        <v>916</v>
      </c>
      <c r="D5753" s="17" t="str">
        <f>INDEX(Hosts!$A:$O,MATCH(Places!$C5753,Hosts!$A:$A,0),MATCH(Places!D$1,Hosts!$1:$1,0))</f>
        <v>Within an hour</v>
      </c>
      <c r="E5753" s="87">
        <f>INDEX(Hosts!$A:$O,MATCH(Places!$C5753,Hosts!$A:$A,0),MATCH(Places!E$1,Hosts!$1:$1,0))</f>
        <v>1</v>
      </c>
      <c r="F5753" s="87">
        <f>INDEX(Hosts!$A:$O,MATCH(Places!$C5753,Hosts!$A:$A,0),MATCH(Places!F$1,Hosts!$1:$1,0))</f>
        <v>0.84</v>
      </c>
      <c r="G5753" s="17" t="str">
        <f>INDEX(Hosts!$A:$O,MATCH(Places!$C5753,Hosts!$A:$A,0),MATCH(Places!G$1,Hosts!$1:$1,0))</f>
        <v>No</v>
      </c>
      <c r="H5753" s="17">
        <v>12</v>
      </c>
      <c r="I5753" s="17" t="str">
        <f>INDEX(Neighborhoods!$A:$C,MATCH(Places!$H5753,Neighborhoods!$A:$A,0),MATCH(Places!I$1,Neighborhoods!$1:$1,0))</f>
        <v>Brooklyn</v>
      </c>
      <c r="J5753" s="17" t="str">
        <f>INDEX(Neighborhoods!$A:$C,MATCH(Places!$H5753,Neighborhoods!$A:$A,0),MATCH(Places!J$1,Neighborhoods!$1:$1,0))</f>
        <v>Williamsburg</v>
      </c>
      <c r="K5753" s="17" t="s">
        <v>11822</v>
      </c>
      <c r="L5753" s="17" t="str">
        <f t="shared" si="356"/>
        <v>No</v>
      </c>
      <c r="M5753" s="17">
        <v>4</v>
      </c>
      <c r="N5753" s="17" t="str" cm="1">
        <f t="array" ref="N5753">_xlfn.IFS(M5753&lt;=2,"Small",M5753&lt;=5,"Medium",M5753&gt;5,"Large")</f>
        <v>Medium</v>
      </c>
      <c r="O5753" s="65">
        <v>200</v>
      </c>
      <c r="P5753" s="87">
        <f t="shared" si="357"/>
        <v>0.04</v>
      </c>
      <c r="Q5753" s="68">
        <v>5</v>
      </c>
      <c r="R5753" s="68" t="str" cm="1">
        <f t="array" ref="R5753">_xlfn.SWITCH(ROUND(Q5753,0),5,"Excellent",4,"Good",3,"Ok","Bad")</f>
        <v>Excellent</v>
      </c>
      <c r="S5753" s="17">
        <v>6</v>
      </c>
      <c r="T5753" s="17" t="str">
        <f t="shared" si="358"/>
        <v>No</v>
      </c>
      <c r="U5753" s="82">
        <v>43859</v>
      </c>
      <c r="V5753" s="82">
        <v>43899</v>
      </c>
      <c r="W5753" s="17">
        <v>90</v>
      </c>
      <c r="X5753" s="17" t="str">
        <f t="shared" si="359"/>
        <v>Active</v>
      </c>
      <c r="Y5753" s="17" t="s">
        <v>15615</v>
      </c>
      <c r="Z5753" s="17"/>
    </row>
    <row r="5754" spans="1:26" x14ac:dyDescent="0.25">
      <c r="A5754">
        <v>5753</v>
      </c>
      <c r="B5754" s="17" t="s">
        <v>14532</v>
      </c>
      <c r="C5754" s="17">
        <v>528</v>
      </c>
      <c r="D5754" s="17" t="str">
        <f>INDEX(Hosts!$A:$O,MATCH(Places!$C5754,Hosts!$A:$A,0),MATCH(Places!D$1,Hosts!$1:$1,0))</f>
        <v>Within an hour</v>
      </c>
      <c r="E5754" s="87">
        <f>INDEX(Hosts!$A:$O,MATCH(Places!$C5754,Hosts!$A:$A,0),MATCH(Places!E$1,Hosts!$1:$1,0))</f>
        <v>1</v>
      </c>
      <c r="F5754" s="87">
        <f>INDEX(Hosts!$A:$O,MATCH(Places!$C5754,Hosts!$A:$A,0),MATCH(Places!F$1,Hosts!$1:$1,0))</f>
        <v>1</v>
      </c>
      <c r="G5754" s="17" t="str">
        <f>INDEX(Hosts!$A:$O,MATCH(Places!$C5754,Hosts!$A:$A,0),MATCH(Places!G$1,Hosts!$1:$1,0))</f>
        <v>No</v>
      </c>
      <c r="H5754" s="17">
        <v>25</v>
      </c>
      <c r="I5754" s="17" t="str">
        <f>INDEX(Neighborhoods!$A:$C,MATCH(Places!$H5754,Neighborhoods!$A:$A,0),MATCH(Places!I$1,Neighborhoods!$1:$1,0))</f>
        <v>Queens</v>
      </c>
      <c r="J5754" s="17" t="str">
        <f>INDEX(Neighborhoods!$A:$C,MATCH(Places!$H5754,Neighborhoods!$A:$A,0),MATCH(Places!J$1,Neighborhoods!$1:$1,0))</f>
        <v>Ridgewood</v>
      </c>
      <c r="K5754" s="17" t="s">
        <v>1</v>
      </c>
      <c r="L5754" s="17" t="str">
        <f t="shared" si="356"/>
        <v>Yes</v>
      </c>
      <c r="M5754" s="17">
        <v>3</v>
      </c>
      <c r="N5754" s="17" t="str" cm="1">
        <f t="array" ref="N5754">_xlfn.IFS(M5754&lt;=2,"Small",M5754&lt;=5,"Medium",M5754&gt;5,"Large")</f>
        <v>Medium</v>
      </c>
      <c r="O5754" s="65">
        <v>59</v>
      </c>
      <c r="P5754" s="87">
        <f t="shared" si="357"/>
        <v>0.03</v>
      </c>
      <c r="Q5754" s="68">
        <v>4.88</v>
      </c>
      <c r="R5754" s="68" t="str" cm="1">
        <f t="array" ref="R5754">_xlfn.SWITCH(ROUND(Q5754,0),5,"Excellent",4,"Good",3,"Ok","Bad")</f>
        <v>Excellent</v>
      </c>
      <c r="S5754" s="17">
        <v>8</v>
      </c>
      <c r="T5754" s="17" t="str">
        <f t="shared" si="358"/>
        <v>No</v>
      </c>
      <c r="U5754" s="82">
        <v>43843</v>
      </c>
      <c r="V5754" s="82">
        <v>44052</v>
      </c>
      <c r="W5754" s="17">
        <v>115</v>
      </c>
      <c r="X5754" s="17" t="str">
        <f t="shared" si="359"/>
        <v>Active</v>
      </c>
      <c r="Y5754" s="17" t="s">
        <v>15616</v>
      </c>
      <c r="Z5754" s="17"/>
    </row>
    <row r="5755" spans="1:26" x14ac:dyDescent="0.25">
      <c r="A5755">
        <v>5754</v>
      </c>
      <c r="B5755" s="17" t="s">
        <v>14526</v>
      </c>
      <c r="C5755" s="17">
        <v>2942</v>
      </c>
      <c r="D5755" s="17" t="str">
        <f>INDEX(Hosts!$A:$O,MATCH(Places!$C5755,Hosts!$A:$A,0),MATCH(Places!D$1,Hosts!$1:$1,0))</f>
        <v>Within an hour</v>
      </c>
      <c r="E5755" s="87">
        <f>INDEX(Hosts!$A:$O,MATCH(Places!$C5755,Hosts!$A:$A,0),MATCH(Places!E$1,Hosts!$1:$1,0))</f>
        <v>1</v>
      </c>
      <c r="F5755" s="87">
        <f>INDEX(Hosts!$A:$O,MATCH(Places!$C5755,Hosts!$A:$A,0),MATCH(Places!F$1,Hosts!$1:$1,0))</f>
        <v>0.92</v>
      </c>
      <c r="G5755" s="17" t="str">
        <f>INDEX(Hosts!$A:$O,MATCH(Places!$C5755,Hosts!$A:$A,0),MATCH(Places!G$1,Hosts!$1:$1,0))</f>
        <v>No</v>
      </c>
      <c r="H5755" s="17">
        <v>12</v>
      </c>
      <c r="I5755" s="17" t="str">
        <f>INDEX(Neighborhoods!$A:$C,MATCH(Places!$H5755,Neighborhoods!$A:$A,0),MATCH(Places!I$1,Neighborhoods!$1:$1,0))</f>
        <v>Brooklyn</v>
      </c>
      <c r="J5755" s="17" t="str">
        <f>INDEX(Neighborhoods!$A:$C,MATCH(Places!$H5755,Neighborhoods!$A:$A,0),MATCH(Places!J$1,Neighborhoods!$1:$1,0))</f>
        <v>Williamsburg</v>
      </c>
      <c r="K5755" s="17" t="s">
        <v>1</v>
      </c>
      <c r="L5755" s="17" t="str">
        <f t="shared" si="356"/>
        <v>Yes</v>
      </c>
      <c r="M5755" s="17">
        <v>2</v>
      </c>
      <c r="N5755" s="17" t="str" cm="1">
        <f t="array" ref="N5755">_xlfn.IFS(M5755&lt;=2,"Small",M5755&lt;=5,"Medium",M5755&gt;5,"Large")</f>
        <v>Small</v>
      </c>
      <c r="O5755" s="65">
        <v>85</v>
      </c>
      <c r="P5755" s="87">
        <f t="shared" si="357"/>
        <v>0.03</v>
      </c>
      <c r="Q5755" s="68">
        <v>4.8</v>
      </c>
      <c r="R5755" s="68" t="str" cm="1">
        <f t="array" ref="R5755">_xlfn.SWITCH(ROUND(Q5755,0),5,"Excellent",4,"Good",3,"Ok","Bad")</f>
        <v>Excellent</v>
      </c>
      <c r="S5755" s="17">
        <v>5</v>
      </c>
      <c r="T5755" s="17" t="str">
        <f t="shared" si="358"/>
        <v>No</v>
      </c>
      <c r="U5755" s="82">
        <v>43876</v>
      </c>
      <c r="V5755" s="82">
        <v>43908</v>
      </c>
      <c r="W5755" s="17">
        <v>180</v>
      </c>
      <c r="X5755" s="17" t="str">
        <f t="shared" si="359"/>
        <v>Active</v>
      </c>
      <c r="Y5755" s="17" t="s">
        <v>15615</v>
      </c>
      <c r="Z5755" s="17"/>
    </row>
    <row r="5756" spans="1:26" x14ac:dyDescent="0.25">
      <c r="A5756">
        <v>5755</v>
      </c>
      <c r="B5756" s="17" t="s">
        <v>13173</v>
      </c>
      <c r="C5756" s="17">
        <v>3379</v>
      </c>
      <c r="D5756" s="17" t="str">
        <f>INDEX(Hosts!$A:$O,MATCH(Places!$C5756,Hosts!$A:$A,0),MATCH(Places!D$1,Hosts!$1:$1,0))</f>
        <v>Within a day</v>
      </c>
      <c r="E5756" s="87">
        <f>INDEX(Hosts!$A:$O,MATCH(Places!$C5756,Hosts!$A:$A,0),MATCH(Places!E$1,Hosts!$1:$1,0))</f>
        <v>0.62</v>
      </c>
      <c r="F5756" s="87">
        <f>INDEX(Hosts!$A:$O,MATCH(Places!$C5756,Hosts!$A:$A,0),MATCH(Places!F$1,Hosts!$1:$1,0))</f>
        <v>1</v>
      </c>
      <c r="G5756" s="17" t="str">
        <f>INDEX(Hosts!$A:$O,MATCH(Places!$C5756,Hosts!$A:$A,0),MATCH(Places!G$1,Hosts!$1:$1,0))</f>
        <v>No</v>
      </c>
      <c r="H5756" s="17">
        <v>14</v>
      </c>
      <c r="I5756" s="17" t="str">
        <f>INDEX(Neighborhoods!$A:$C,MATCH(Places!$H5756,Neighborhoods!$A:$A,0),MATCH(Places!I$1,Neighborhoods!$1:$1,0))</f>
        <v>Manhattan</v>
      </c>
      <c r="J5756" s="17" t="str">
        <f>INDEX(Neighborhoods!$A:$C,MATCH(Places!$H5756,Neighborhoods!$A:$A,0),MATCH(Places!J$1,Neighborhoods!$1:$1,0))</f>
        <v>East Harlem</v>
      </c>
      <c r="K5756" s="17" t="s">
        <v>11822</v>
      </c>
      <c r="L5756" s="17" t="str">
        <f t="shared" si="356"/>
        <v>No</v>
      </c>
      <c r="M5756" s="17">
        <v>10</v>
      </c>
      <c r="N5756" s="17" t="str" cm="1">
        <f t="array" ref="N5756">_xlfn.IFS(M5756&lt;=2,"Small",M5756&lt;=5,"Medium",M5756&gt;5,"Large")</f>
        <v>Large</v>
      </c>
      <c r="O5756" s="65">
        <v>169</v>
      </c>
      <c r="P5756" s="87">
        <f t="shared" si="357"/>
        <v>0.03</v>
      </c>
      <c r="Q5756" s="68">
        <v>3.75</v>
      </c>
      <c r="R5756" s="68" t="str" cm="1">
        <f t="array" ref="R5756">_xlfn.SWITCH(ROUND(Q5756,0),5,"Excellent",4,"Good",3,"Ok","Bad")</f>
        <v>Good</v>
      </c>
      <c r="S5756" s="17">
        <v>4</v>
      </c>
      <c r="T5756" s="17" t="str">
        <f t="shared" si="358"/>
        <v>No</v>
      </c>
      <c r="U5756" s="82">
        <v>43851</v>
      </c>
      <c r="V5756" s="82">
        <v>43884</v>
      </c>
      <c r="W5756" s="17">
        <v>0</v>
      </c>
      <c r="X5756" s="17" t="str">
        <f t="shared" si="359"/>
        <v>Inactive</v>
      </c>
      <c r="Y5756" s="17" t="s">
        <v>15616</v>
      </c>
      <c r="Z5756" s="17"/>
    </row>
    <row r="5757" spans="1:26" x14ac:dyDescent="0.25">
      <c r="A5757">
        <v>5756</v>
      </c>
      <c r="B5757" s="17" t="s">
        <v>15561</v>
      </c>
      <c r="C5757" s="17">
        <v>2924</v>
      </c>
      <c r="D5757" s="17" t="str">
        <f>INDEX(Hosts!$A:$O,MATCH(Places!$C5757,Hosts!$A:$A,0),MATCH(Places!D$1,Hosts!$1:$1,0))</f>
        <v>Within an hour</v>
      </c>
      <c r="E5757" s="87">
        <f>INDEX(Hosts!$A:$O,MATCH(Places!$C5757,Hosts!$A:$A,0),MATCH(Places!E$1,Hosts!$1:$1,0))</f>
        <v>1</v>
      </c>
      <c r="F5757" s="87">
        <f>INDEX(Hosts!$A:$O,MATCH(Places!$C5757,Hosts!$A:$A,0),MATCH(Places!F$1,Hosts!$1:$1,0))</f>
        <v>0.94</v>
      </c>
      <c r="G5757" s="17" t="str">
        <f>INDEX(Hosts!$A:$O,MATCH(Places!$C5757,Hosts!$A:$A,0),MATCH(Places!G$1,Hosts!$1:$1,0))</f>
        <v>Yes</v>
      </c>
      <c r="H5757" s="17">
        <v>6</v>
      </c>
      <c r="I5757" s="17" t="str">
        <f>INDEX(Neighborhoods!$A:$C,MATCH(Places!$H5757,Neighborhoods!$A:$A,0),MATCH(Places!I$1,Neighborhoods!$1:$1,0))</f>
        <v>Bronx</v>
      </c>
      <c r="J5757" s="17" t="str">
        <f>INDEX(Neighborhoods!$A:$C,MATCH(Places!$H5757,Neighborhoods!$A:$A,0),MATCH(Places!J$1,Neighborhoods!$1:$1,0))</f>
        <v>Wakefield</v>
      </c>
      <c r="K5757" s="17" t="s">
        <v>1</v>
      </c>
      <c r="L5757" s="17" t="str">
        <f t="shared" si="356"/>
        <v>Yes</v>
      </c>
      <c r="M5757" s="17">
        <v>1</v>
      </c>
      <c r="N5757" s="17" t="str" cm="1">
        <f t="array" ref="N5757">_xlfn.IFS(M5757&lt;=2,"Small",M5757&lt;=5,"Medium",M5757&gt;5,"Large")</f>
        <v>Small</v>
      </c>
      <c r="O5757" s="65">
        <v>32</v>
      </c>
      <c r="P5757" s="87">
        <f t="shared" si="357"/>
        <v>0.03</v>
      </c>
      <c r="Q5757" s="68">
        <v>4.91</v>
      </c>
      <c r="R5757" s="68" t="str" cm="1">
        <f t="array" ref="R5757">_xlfn.SWITCH(ROUND(Q5757,0),5,"Excellent",4,"Good",3,"Ok","Bad")</f>
        <v>Excellent</v>
      </c>
      <c r="S5757" s="17">
        <v>33</v>
      </c>
      <c r="T5757" s="17" t="str">
        <f t="shared" si="358"/>
        <v>No</v>
      </c>
      <c r="U5757" s="82">
        <v>43850</v>
      </c>
      <c r="V5757" s="82">
        <v>44007</v>
      </c>
      <c r="W5757" s="17">
        <v>259</v>
      </c>
      <c r="X5757" s="17" t="str">
        <f t="shared" si="359"/>
        <v>Active</v>
      </c>
      <c r="Y5757" s="17" t="s">
        <v>15615</v>
      </c>
      <c r="Z5757" s="17"/>
    </row>
    <row r="5758" spans="1:26" x14ac:dyDescent="0.25">
      <c r="A5758">
        <v>5757</v>
      </c>
      <c r="B5758" s="17" t="s">
        <v>14716</v>
      </c>
      <c r="C5758" s="17">
        <v>4041</v>
      </c>
      <c r="D5758" s="17" t="str">
        <f>INDEX(Hosts!$A:$O,MATCH(Places!$C5758,Hosts!$A:$A,0),MATCH(Places!D$1,Hosts!$1:$1,0))</f>
        <v>Within an hour</v>
      </c>
      <c r="E5758" s="87">
        <f>INDEX(Hosts!$A:$O,MATCH(Places!$C5758,Hosts!$A:$A,0),MATCH(Places!E$1,Hosts!$1:$1,0))</f>
        <v>0.7</v>
      </c>
      <c r="F5758" s="87">
        <f>INDEX(Hosts!$A:$O,MATCH(Places!$C5758,Hosts!$A:$A,0),MATCH(Places!F$1,Hosts!$1:$1,0))</f>
        <v>0.9</v>
      </c>
      <c r="G5758" s="17" t="str">
        <f>INDEX(Hosts!$A:$O,MATCH(Places!$C5758,Hosts!$A:$A,0),MATCH(Places!G$1,Hosts!$1:$1,0))</f>
        <v>No</v>
      </c>
      <c r="H5758" s="17">
        <v>12</v>
      </c>
      <c r="I5758" s="17" t="str">
        <f>INDEX(Neighborhoods!$A:$C,MATCH(Places!$H5758,Neighborhoods!$A:$A,0),MATCH(Places!I$1,Neighborhoods!$1:$1,0))</f>
        <v>Brooklyn</v>
      </c>
      <c r="J5758" s="17" t="str">
        <f>INDEX(Neighborhoods!$A:$C,MATCH(Places!$H5758,Neighborhoods!$A:$A,0),MATCH(Places!J$1,Neighborhoods!$1:$1,0))</f>
        <v>Williamsburg</v>
      </c>
      <c r="K5758" s="17" t="s">
        <v>11822</v>
      </c>
      <c r="L5758" s="17" t="str">
        <f t="shared" si="356"/>
        <v>No</v>
      </c>
      <c r="M5758" s="17">
        <v>10</v>
      </c>
      <c r="N5758" s="17" t="str" cm="1">
        <f t="array" ref="N5758">_xlfn.IFS(M5758&lt;=2,"Small",M5758&lt;=5,"Medium",M5758&gt;5,"Large")</f>
        <v>Large</v>
      </c>
      <c r="O5758" s="65">
        <v>208</v>
      </c>
      <c r="P5758" s="87">
        <f t="shared" si="357"/>
        <v>0.04</v>
      </c>
      <c r="Q5758" s="68">
        <v>4</v>
      </c>
      <c r="R5758" s="68" t="str" cm="1">
        <f t="array" ref="R5758">_xlfn.SWITCH(ROUND(Q5758,0),5,"Excellent",4,"Good",3,"Ok","Bad")</f>
        <v>Good</v>
      </c>
      <c r="S5758" s="17">
        <v>3</v>
      </c>
      <c r="T5758" s="17" t="str">
        <f t="shared" si="358"/>
        <v>No</v>
      </c>
      <c r="U5758" s="82">
        <v>43890</v>
      </c>
      <c r="V5758" s="82">
        <v>44008</v>
      </c>
      <c r="W5758" s="17">
        <v>364</v>
      </c>
      <c r="X5758" s="17" t="str">
        <f t="shared" si="359"/>
        <v>Active</v>
      </c>
      <c r="Y5758" s="17" t="s">
        <v>15615</v>
      </c>
      <c r="Z5758" s="17"/>
    </row>
    <row r="5759" spans="1:26" x14ac:dyDescent="0.25">
      <c r="A5759">
        <v>5758</v>
      </c>
      <c r="B5759" s="17" t="s">
        <v>15382</v>
      </c>
      <c r="C5759" s="17">
        <v>3852</v>
      </c>
      <c r="D5759" s="17" t="str">
        <f>INDEX(Hosts!$A:$O,MATCH(Places!$C5759,Hosts!$A:$A,0),MATCH(Places!D$1,Hosts!$1:$1,0))</f>
        <v>A few days or more</v>
      </c>
      <c r="E5759" s="87">
        <f>INDEX(Hosts!$A:$O,MATCH(Places!$C5759,Hosts!$A:$A,0),MATCH(Places!E$1,Hosts!$1:$1,0))</f>
        <v>0.33</v>
      </c>
      <c r="F5759" s="87">
        <f>INDEX(Hosts!$A:$O,MATCH(Places!$C5759,Hosts!$A:$A,0),MATCH(Places!F$1,Hosts!$1:$1,0))</f>
        <v>0.8</v>
      </c>
      <c r="G5759" s="17" t="str">
        <f>INDEX(Hosts!$A:$O,MATCH(Places!$C5759,Hosts!$A:$A,0),MATCH(Places!G$1,Hosts!$1:$1,0))</f>
        <v>No</v>
      </c>
      <c r="H5759" s="17">
        <v>26</v>
      </c>
      <c r="I5759" s="17" t="str">
        <f>INDEX(Neighborhoods!$A:$C,MATCH(Places!$H5759,Neighborhoods!$A:$A,0),MATCH(Places!I$1,Neighborhoods!$1:$1,0))</f>
        <v>Queens</v>
      </c>
      <c r="J5759" s="17" t="str">
        <f>INDEX(Neighborhoods!$A:$C,MATCH(Places!$H5759,Neighborhoods!$A:$A,0),MATCH(Places!J$1,Neighborhoods!$1:$1,0))</f>
        <v>Sunnyside</v>
      </c>
      <c r="K5759" s="17" t="s">
        <v>1</v>
      </c>
      <c r="L5759" s="17" t="str">
        <f t="shared" si="356"/>
        <v>Yes</v>
      </c>
      <c r="M5759" s="17">
        <v>1</v>
      </c>
      <c r="N5759" s="17" t="str" cm="1">
        <f t="array" ref="N5759">_xlfn.IFS(M5759&lt;=2,"Small",M5759&lt;=5,"Medium",M5759&gt;5,"Large")</f>
        <v>Small</v>
      </c>
      <c r="O5759" s="65">
        <v>40</v>
      </c>
      <c r="P5759" s="87">
        <f t="shared" si="357"/>
        <v>0.03</v>
      </c>
      <c r="Q5759" s="68">
        <v>5</v>
      </c>
      <c r="R5759" s="68" t="str" cm="1">
        <f t="array" ref="R5759">_xlfn.SWITCH(ROUND(Q5759,0),5,"Excellent",4,"Good",3,"Ok","Bad")</f>
        <v>Excellent</v>
      </c>
      <c r="S5759" s="17">
        <v>3</v>
      </c>
      <c r="T5759" s="17" t="str">
        <f t="shared" si="358"/>
        <v>No</v>
      </c>
      <c r="U5759" s="82">
        <v>43871</v>
      </c>
      <c r="V5759" s="82">
        <v>44013</v>
      </c>
      <c r="W5759" s="17">
        <v>320</v>
      </c>
      <c r="X5759" s="17" t="str">
        <f t="shared" si="359"/>
        <v>Active</v>
      </c>
      <c r="Y5759" s="17" t="s">
        <v>15616</v>
      </c>
      <c r="Z5759" s="17"/>
    </row>
    <row r="5760" spans="1:26" x14ac:dyDescent="0.25">
      <c r="A5760">
        <v>5759</v>
      </c>
      <c r="B5760" s="17" t="s">
        <v>13198</v>
      </c>
      <c r="C5760" s="17">
        <v>4100</v>
      </c>
      <c r="D5760" s="17" t="str">
        <f>INDEX(Hosts!$A:$O,MATCH(Places!$C5760,Hosts!$A:$A,0),MATCH(Places!D$1,Hosts!$1:$1,0))</f>
        <v>Within an hour</v>
      </c>
      <c r="E5760" s="87">
        <f>INDEX(Hosts!$A:$O,MATCH(Places!$C5760,Hosts!$A:$A,0),MATCH(Places!E$1,Hosts!$1:$1,0))</f>
        <v>1</v>
      </c>
      <c r="F5760" s="87">
        <f>INDEX(Hosts!$A:$O,MATCH(Places!$C5760,Hosts!$A:$A,0),MATCH(Places!F$1,Hosts!$1:$1,0))</f>
        <v>1</v>
      </c>
      <c r="G5760" s="17" t="str">
        <f>INDEX(Hosts!$A:$O,MATCH(Places!$C5760,Hosts!$A:$A,0),MATCH(Places!G$1,Hosts!$1:$1,0))</f>
        <v>Yes</v>
      </c>
      <c r="H5760" s="17">
        <v>23</v>
      </c>
      <c r="I5760" s="17" t="str">
        <f>INDEX(Neighborhoods!$A:$C,MATCH(Places!$H5760,Neighborhoods!$A:$A,0),MATCH(Places!I$1,Neighborhoods!$1:$1,0))</f>
        <v>Queens</v>
      </c>
      <c r="J5760" s="17" t="str">
        <f>INDEX(Neighborhoods!$A:$C,MATCH(Places!$H5760,Neighborhoods!$A:$A,0),MATCH(Places!J$1,Neighborhoods!$1:$1,0))</f>
        <v>Jamaica</v>
      </c>
      <c r="K5760" s="17" t="s">
        <v>11822</v>
      </c>
      <c r="L5760" s="17" t="str">
        <f t="shared" si="356"/>
        <v>No</v>
      </c>
      <c r="M5760" s="17">
        <v>4</v>
      </c>
      <c r="N5760" s="17" t="str" cm="1">
        <f t="array" ref="N5760">_xlfn.IFS(M5760&lt;=2,"Small",M5760&lt;=5,"Medium",M5760&gt;5,"Large")</f>
        <v>Medium</v>
      </c>
      <c r="O5760" s="65">
        <v>120</v>
      </c>
      <c r="P5760" s="87">
        <f t="shared" si="357"/>
        <v>0.03</v>
      </c>
      <c r="Q5760" s="68">
        <v>5</v>
      </c>
      <c r="R5760" s="68" t="str" cm="1">
        <f t="array" ref="R5760">_xlfn.SWITCH(ROUND(Q5760,0),5,"Excellent",4,"Good",3,"Ok","Bad")</f>
        <v>Excellent</v>
      </c>
      <c r="S5760" s="17">
        <v>7</v>
      </c>
      <c r="T5760" s="17" t="str">
        <f t="shared" si="358"/>
        <v>No</v>
      </c>
      <c r="U5760" s="82">
        <v>43863</v>
      </c>
      <c r="V5760" s="82">
        <v>43969</v>
      </c>
      <c r="W5760" s="17">
        <v>135</v>
      </c>
      <c r="X5760" s="17" t="str">
        <f t="shared" si="359"/>
        <v>Active</v>
      </c>
      <c r="Y5760" s="17" t="s">
        <v>15615</v>
      </c>
      <c r="Z5760" s="17"/>
    </row>
    <row r="5761" spans="1:26" x14ac:dyDescent="0.25">
      <c r="A5761">
        <v>5760</v>
      </c>
      <c r="B5761" s="17" t="s">
        <v>14240</v>
      </c>
      <c r="C5761" s="17">
        <v>4101</v>
      </c>
      <c r="D5761" s="17" t="str">
        <f>INDEX(Hosts!$A:$O,MATCH(Places!$C5761,Hosts!$A:$A,0),MATCH(Places!D$1,Hosts!$1:$1,0))</f>
        <v>Within an hour</v>
      </c>
      <c r="E5761" s="87">
        <f>INDEX(Hosts!$A:$O,MATCH(Places!$C5761,Hosts!$A:$A,0),MATCH(Places!E$1,Hosts!$1:$1,0))</f>
        <v>1</v>
      </c>
      <c r="F5761" s="87">
        <f>INDEX(Hosts!$A:$O,MATCH(Places!$C5761,Hosts!$A:$A,0),MATCH(Places!F$1,Hosts!$1:$1,0))</f>
        <v>0.99</v>
      </c>
      <c r="G5761" s="17" t="str">
        <f>INDEX(Hosts!$A:$O,MATCH(Places!$C5761,Hosts!$A:$A,0),MATCH(Places!G$1,Hosts!$1:$1,0))</f>
        <v>Yes</v>
      </c>
      <c r="H5761" s="17">
        <v>7</v>
      </c>
      <c r="I5761" s="17" t="str">
        <f>INDEX(Neighborhoods!$A:$C,MATCH(Places!$H5761,Neighborhoods!$A:$A,0),MATCH(Places!I$1,Neighborhoods!$1:$1,0))</f>
        <v>Brooklyn</v>
      </c>
      <c r="J5761" s="17" t="str">
        <f>INDEX(Neighborhoods!$A:$C,MATCH(Places!$H5761,Neighborhoods!$A:$A,0),MATCH(Places!J$1,Neighborhoods!$1:$1,0))</f>
        <v>Bedford-Stuyvesant</v>
      </c>
      <c r="K5761" s="17" t="s">
        <v>11822</v>
      </c>
      <c r="L5761" s="17" t="str">
        <f t="shared" si="356"/>
        <v>No</v>
      </c>
      <c r="M5761" s="17">
        <v>4</v>
      </c>
      <c r="N5761" s="17" t="str" cm="1">
        <f t="array" ref="N5761">_xlfn.IFS(M5761&lt;=2,"Small",M5761&lt;=5,"Medium",M5761&gt;5,"Large")</f>
        <v>Medium</v>
      </c>
      <c r="O5761" s="65">
        <v>110</v>
      </c>
      <c r="P5761" s="87">
        <f t="shared" si="357"/>
        <v>0.03</v>
      </c>
      <c r="Q5761" s="68">
        <v>4.99</v>
      </c>
      <c r="R5761" s="68" t="str" cm="1">
        <f t="array" ref="R5761">_xlfn.SWITCH(ROUND(Q5761,0),5,"Excellent",4,"Good",3,"Ok","Bad")</f>
        <v>Excellent</v>
      </c>
      <c r="S5761" s="17">
        <v>85</v>
      </c>
      <c r="T5761" s="17" t="str">
        <f t="shared" si="358"/>
        <v>No</v>
      </c>
      <c r="U5761" s="82">
        <v>43856</v>
      </c>
      <c r="V5761" s="82">
        <v>44055</v>
      </c>
      <c r="W5761" s="17">
        <v>257</v>
      </c>
      <c r="X5761" s="17" t="str">
        <f t="shared" si="359"/>
        <v>Active</v>
      </c>
      <c r="Y5761" s="17" t="s">
        <v>15616</v>
      </c>
      <c r="Z5761" s="17"/>
    </row>
    <row r="5762" spans="1:26" x14ac:dyDescent="0.25">
      <c r="A5762">
        <v>5761</v>
      </c>
      <c r="B5762" s="17" t="s">
        <v>15190</v>
      </c>
      <c r="C5762" s="17">
        <v>4103</v>
      </c>
      <c r="D5762" s="17" t="str">
        <f>INDEX(Hosts!$A:$O,MATCH(Places!$C5762,Hosts!$A:$A,0),MATCH(Places!D$1,Hosts!$1:$1,0))</f>
        <v>Within a few hours</v>
      </c>
      <c r="E5762" s="87">
        <f>INDEX(Hosts!$A:$O,MATCH(Places!$C5762,Hosts!$A:$A,0),MATCH(Places!E$1,Hosts!$1:$1,0))</f>
        <v>0.8</v>
      </c>
      <c r="F5762" s="87">
        <f>INDEX(Hosts!$A:$O,MATCH(Places!$C5762,Hosts!$A:$A,0),MATCH(Places!F$1,Hosts!$1:$1,0))</f>
        <v>0.98</v>
      </c>
      <c r="G5762" s="17" t="str">
        <f>INDEX(Hosts!$A:$O,MATCH(Places!$C5762,Hosts!$A:$A,0),MATCH(Places!G$1,Hosts!$1:$1,0))</f>
        <v>Yes</v>
      </c>
      <c r="H5762" s="17">
        <v>22</v>
      </c>
      <c r="I5762" s="17" t="str">
        <f>INDEX(Neighborhoods!$A:$C,MATCH(Places!$H5762,Neighborhoods!$A:$A,0),MATCH(Places!I$1,Neighborhoods!$1:$1,0))</f>
        <v>Queens</v>
      </c>
      <c r="J5762" s="17" t="str">
        <f>INDEX(Neighborhoods!$A:$C,MATCH(Places!$H5762,Neighborhoods!$A:$A,0),MATCH(Places!J$1,Neighborhoods!$1:$1,0))</f>
        <v>Flushing</v>
      </c>
      <c r="K5762" s="17" t="s">
        <v>1</v>
      </c>
      <c r="L5762" s="17" t="str">
        <f t="shared" ref="L5762:L5825" si="360">IF(OR(K5762="Private room",K5762="Shared room"),"Yes","No")</f>
        <v>Yes</v>
      </c>
      <c r="M5762" s="17">
        <v>2</v>
      </c>
      <c r="N5762" s="17" t="str" cm="1">
        <f t="array" ref="N5762">_xlfn.IFS(M5762&lt;=2,"Small",M5762&lt;=5,"Medium",M5762&gt;5,"Large")</f>
        <v>Small</v>
      </c>
      <c r="O5762" s="65">
        <v>49</v>
      </c>
      <c r="P5762" s="87">
        <f t="shared" ref="P5762:P5825" si="361">VLOOKUP(O5762,$AB$1:$AC$5,2)</f>
        <v>0.03</v>
      </c>
      <c r="Q5762" s="68">
        <v>4.8899999999999997</v>
      </c>
      <c r="R5762" s="68" t="str" cm="1">
        <f t="array" ref="R5762">_xlfn.SWITCH(ROUND(Q5762,0),5,"Excellent",4,"Good",3,"Ok","Bad")</f>
        <v>Excellent</v>
      </c>
      <c r="S5762" s="17">
        <v>9</v>
      </c>
      <c r="T5762" s="17" t="str">
        <f t="shared" ref="T5762:T5825" si="362">IF(AND(Q5762&gt;=4.8,S5762&gt;100),"Yes","No")</f>
        <v>No</v>
      </c>
      <c r="U5762" s="82">
        <v>43849</v>
      </c>
      <c r="V5762" s="82">
        <v>44006</v>
      </c>
      <c r="W5762" s="17">
        <v>356</v>
      </c>
      <c r="X5762" s="17" t="str">
        <f t="shared" ref="X5762:X5825" si="363">IF(W5762&lt;&gt;0,"Active","Inactive")</f>
        <v>Active</v>
      </c>
      <c r="Y5762" s="17" t="s">
        <v>15615</v>
      </c>
      <c r="Z5762" s="17"/>
    </row>
    <row r="5763" spans="1:26" x14ac:dyDescent="0.25">
      <c r="A5763">
        <v>5762</v>
      </c>
      <c r="B5763" s="17" t="s">
        <v>15057</v>
      </c>
      <c r="C5763" s="17">
        <v>4104</v>
      </c>
      <c r="D5763" s="17" t="str">
        <f>INDEX(Hosts!$A:$O,MATCH(Places!$C5763,Hosts!$A:$A,0),MATCH(Places!D$1,Hosts!$1:$1,0))</f>
        <v>Within an hour</v>
      </c>
      <c r="E5763" s="87">
        <f>INDEX(Hosts!$A:$O,MATCH(Places!$C5763,Hosts!$A:$A,0),MATCH(Places!E$1,Hosts!$1:$1,0))</f>
        <v>1</v>
      </c>
      <c r="F5763" s="87">
        <f>INDEX(Hosts!$A:$O,MATCH(Places!$C5763,Hosts!$A:$A,0),MATCH(Places!F$1,Hosts!$1:$1,0))</f>
        <v>1</v>
      </c>
      <c r="G5763" s="17" t="str">
        <f>INDEX(Hosts!$A:$O,MATCH(Places!$C5763,Hosts!$A:$A,0),MATCH(Places!G$1,Hosts!$1:$1,0))</f>
        <v>No</v>
      </c>
      <c r="H5763" s="17">
        <v>18</v>
      </c>
      <c r="I5763" s="17" t="str">
        <f>INDEX(Neighborhoods!$A:$C,MATCH(Places!$H5763,Neighborhoods!$A:$A,0),MATCH(Places!I$1,Neighborhoods!$1:$1,0))</f>
        <v>Manhattan</v>
      </c>
      <c r="J5763" s="17" t="str">
        <f>INDEX(Neighborhoods!$A:$C,MATCH(Places!$H5763,Neighborhoods!$A:$A,0),MATCH(Places!J$1,Neighborhoods!$1:$1,0))</f>
        <v>Midtown</v>
      </c>
      <c r="K5763" s="17" t="s">
        <v>11822</v>
      </c>
      <c r="L5763" s="17" t="str">
        <f t="shared" si="360"/>
        <v>No</v>
      </c>
      <c r="M5763" s="17">
        <v>3</v>
      </c>
      <c r="N5763" s="17" t="str" cm="1">
        <f t="array" ref="N5763">_xlfn.IFS(M5763&lt;=2,"Small",M5763&lt;=5,"Medium",M5763&gt;5,"Large")</f>
        <v>Medium</v>
      </c>
      <c r="O5763" s="65">
        <v>76</v>
      </c>
      <c r="P5763" s="87">
        <f t="shared" si="361"/>
        <v>0.03</v>
      </c>
      <c r="Q5763" s="68">
        <v>4.9400000000000004</v>
      </c>
      <c r="R5763" s="68" t="str" cm="1">
        <f t="array" ref="R5763">_xlfn.SWITCH(ROUND(Q5763,0),5,"Excellent",4,"Good",3,"Ok","Bad")</f>
        <v>Excellent</v>
      </c>
      <c r="S5763" s="17">
        <v>16</v>
      </c>
      <c r="T5763" s="17" t="str">
        <f t="shared" si="362"/>
        <v>No</v>
      </c>
      <c r="U5763" s="82">
        <v>43857</v>
      </c>
      <c r="V5763" s="82">
        <v>44043</v>
      </c>
      <c r="W5763" s="17">
        <v>8</v>
      </c>
      <c r="X5763" s="17" t="str">
        <f t="shared" si="363"/>
        <v>Active</v>
      </c>
      <c r="Y5763" s="17" t="s">
        <v>15616</v>
      </c>
      <c r="Z5763" s="17"/>
    </row>
    <row r="5764" spans="1:26" x14ac:dyDescent="0.25">
      <c r="A5764">
        <v>5763</v>
      </c>
      <c r="B5764" s="17" t="s">
        <v>15447</v>
      </c>
      <c r="C5764" s="17">
        <v>4103</v>
      </c>
      <c r="D5764" s="17" t="str">
        <f>INDEX(Hosts!$A:$O,MATCH(Places!$C5764,Hosts!$A:$A,0),MATCH(Places!D$1,Hosts!$1:$1,0))</f>
        <v>Within a few hours</v>
      </c>
      <c r="E5764" s="87">
        <f>INDEX(Hosts!$A:$O,MATCH(Places!$C5764,Hosts!$A:$A,0),MATCH(Places!E$1,Hosts!$1:$1,0))</f>
        <v>0.8</v>
      </c>
      <c r="F5764" s="87">
        <f>INDEX(Hosts!$A:$O,MATCH(Places!$C5764,Hosts!$A:$A,0),MATCH(Places!F$1,Hosts!$1:$1,0))</f>
        <v>0.98</v>
      </c>
      <c r="G5764" s="17" t="str">
        <f>INDEX(Hosts!$A:$O,MATCH(Places!$C5764,Hosts!$A:$A,0),MATCH(Places!G$1,Hosts!$1:$1,0))</f>
        <v>Yes</v>
      </c>
      <c r="H5764" s="17">
        <v>22</v>
      </c>
      <c r="I5764" s="17" t="str">
        <f>INDEX(Neighborhoods!$A:$C,MATCH(Places!$H5764,Neighborhoods!$A:$A,0),MATCH(Places!I$1,Neighborhoods!$1:$1,0))</f>
        <v>Queens</v>
      </c>
      <c r="J5764" s="17" t="str">
        <f>INDEX(Neighborhoods!$A:$C,MATCH(Places!$H5764,Neighborhoods!$A:$A,0),MATCH(Places!J$1,Neighborhoods!$1:$1,0))</f>
        <v>Flushing</v>
      </c>
      <c r="K5764" s="17" t="s">
        <v>1</v>
      </c>
      <c r="L5764" s="17" t="str">
        <f t="shared" si="360"/>
        <v>Yes</v>
      </c>
      <c r="M5764" s="17">
        <v>2</v>
      </c>
      <c r="N5764" s="17" t="str" cm="1">
        <f t="array" ref="N5764">_xlfn.IFS(M5764&lt;=2,"Small",M5764&lt;=5,"Medium",M5764&gt;5,"Large")</f>
        <v>Small</v>
      </c>
      <c r="O5764" s="65">
        <v>89</v>
      </c>
      <c r="P5764" s="87">
        <f t="shared" si="361"/>
        <v>0.03</v>
      </c>
      <c r="Q5764" s="68">
        <v>5</v>
      </c>
      <c r="R5764" s="68" t="str" cm="1">
        <f t="array" ref="R5764">_xlfn.SWITCH(ROUND(Q5764,0),5,"Excellent",4,"Good",3,"Ok","Bad")</f>
        <v>Excellent</v>
      </c>
      <c r="S5764" s="17">
        <v>4</v>
      </c>
      <c r="T5764" s="17" t="str">
        <f t="shared" si="362"/>
        <v>No</v>
      </c>
      <c r="U5764" s="82">
        <v>43895</v>
      </c>
      <c r="V5764" s="82">
        <v>44056</v>
      </c>
      <c r="W5764" s="17">
        <v>365</v>
      </c>
      <c r="X5764" s="17" t="str">
        <f t="shared" si="363"/>
        <v>Active</v>
      </c>
      <c r="Y5764" s="17" t="s">
        <v>15615</v>
      </c>
      <c r="Z5764" s="17"/>
    </row>
    <row r="5765" spans="1:26" x14ac:dyDescent="0.25">
      <c r="A5765">
        <v>5764</v>
      </c>
      <c r="B5765" s="17" t="s">
        <v>13646</v>
      </c>
      <c r="C5765" s="17">
        <v>2494</v>
      </c>
      <c r="D5765" s="17" t="str">
        <f>INDEX(Hosts!$A:$O,MATCH(Places!$C5765,Hosts!$A:$A,0),MATCH(Places!D$1,Hosts!$1:$1,0))</f>
        <v>Within a day</v>
      </c>
      <c r="E5765" s="87">
        <f>INDEX(Hosts!$A:$O,MATCH(Places!$C5765,Hosts!$A:$A,0),MATCH(Places!E$1,Hosts!$1:$1,0))</f>
        <v>0.5</v>
      </c>
      <c r="F5765" s="87">
        <f>INDEX(Hosts!$A:$O,MATCH(Places!$C5765,Hosts!$A:$A,0),MATCH(Places!F$1,Hosts!$1:$1,0))</f>
        <v>0.99</v>
      </c>
      <c r="G5765" s="17" t="str">
        <f>INDEX(Hosts!$A:$O,MATCH(Places!$C5765,Hosts!$A:$A,0),MATCH(Places!G$1,Hosts!$1:$1,0))</f>
        <v>No</v>
      </c>
      <c r="H5765" s="17">
        <v>17</v>
      </c>
      <c r="I5765" s="17" t="str">
        <f>INDEX(Neighborhoods!$A:$C,MATCH(Places!$H5765,Neighborhoods!$A:$A,0),MATCH(Places!I$1,Neighborhoods!$1:$1,0))</f>
        <v>Manhattan</v>
      </c>
      <c r="J5765" s="17" t="str">
        <f>INDEX(Neighborhoods!$A:$C,MATCH(Places!$H5765,Neighborhoods!$A:$A,0),MATCH(Places!J$1,Neighborhoods!$1:$1,0))</f>
        <v>Hell's Kitchen</v>
      </c>
      <c r="K5765" s="17" t="s">
        <v>11822</v>
      </c>
      <c r="L5765" s="17" t="str">
        <f t="shared" si="360"/>
        <v>No</v>
      </c>
      <c r="M5765" s="17">
        <v>6</v>
      </c>
      <c r="N5765" s="17" t="str" cm="1">
        <f t="array" ref="N5765">_xlfn.IFS(M5765&lt;=2,"Small",M5765&lt;=5,"Medium",M5765&gt;5,"Large")</f>
        <v>Large</v>
      </c>
      <c r="O5765" s="65">
        <v>1650</v>
      </c>
      <c r="P5765" s="87">
        <f t="shared" si="361"/>
        <v>7.0000000000000007E-2</v>
      </c>
      <c r="Q5765" s="68">
        <v>4.75</v>
      </c>
      <c r="R5765" s="68" t="str" cm="1">
        <f t="array" ref="R5765">_xlfn.SWITCH(ROUND(Q5765,0),5,"Excellent",4,"Good",3,"Ok","Bad")</f>
        <v>Excellent</v>
      </c>
      <c r="S5765" s="17">
        <v>4</v>
      </c>
      <c r="T5765" s="17" t="str">
        <f t="shared" si="362"/>
        <v>No</v>
      </c>
      <c r="U5765" s="82">
        <v>43872</v>
      </c>
      <c r="V5765" s="82">
        <v>43892</v>
      </c>
      <c r="W5765" s="17">
        <v>348</v>
      </c>
      <c r="X5765" s="17" t="str">
        <f t="shared" si="363"/>
        <v>Active</v>
      </c>
      <c r="Y5765" s="17" t="s">
        <v>15616</v>
      </c>
      <c r="Z5765" s="17"/>
    </row>
    <row r="5766" spans="1:26" x14ac:dyDescent="0.25">
      <c r="A5766">
        <v>5765</v>
      </c>
      <c r="B5766" s="17" t="s">
        <v>14689</v>
      </c>
      <c r="C5766" s="17">
        <v>4098</v>
      </c>
      <c r="D5766" s="17" t="str">
        <f>INDEX(Hosts!$A:$O,MATCH(Places!$C5766,Hosts!$A:$A,0),MATCH(Places!D$1,Hosts!$1:$1,0))</f>
        <v>Within an hour</v>
      </c>
      <c r="E5766" s="87">
        <f>INDEX(Hosts!$A:$O,MATCH(Places!$C5766,Hosts!$A:$A,0),MATCH(Places!E$1,Hosts!$1:$1,0))</f>
        <v>1</v>
      </c>
      <c r="F5766" s="87">
        <f>INDEX(Hosts!$A:$O,MATCH(Places!$C5766,Hosts!$A:$A,0),MATCH(Places!F$1,Hosts!$1:$1,0))</f>
        <v>1</v>
      </c>
      <c r="G5766" s="17" t="str">
        <f>INDEX(Hosts!$A:$O,MATCH(Places!$C5766,Hosts!$A:$A,0),MATCH(Places!G$1,Hosts!$1:$1,0))</f>
        <v>No</v>
      </c>
      <c r="H5766" s="17">
        <v>16</v>
      </c>
      <c r="I5766" s="17" t="str">
        <f>INDEX(Neighborhoods!$A:$C,MATCH(Places!$H5766,Neighborhoods!$A:$A,0),MATCH(Places!I$1,Neighborhoods!$1:$1,0))</f>
        <v>Manhattan</v>
      </c>
      <c r="J5766" s="17" t="str">
        <f>INDEX(Neighborhoods!$A:$C,MATCH(Places!$H5766,Neighborhoods!$A:$A,0),MATCH(Places!J$1,Neighborhoods!$1:$1,0))</f>
        <v>Harlem</v>
      </c>
      <c r="K5766" s="17" t="s">
        <v>11822</v>
      </c>
      <c r="L5766" s="17" t="str">
        <f t="shared" si="360"/>
        <v>No</v>
      </c>
      <c r="M5766" s="17">
        <v>4</v>
      </c>
      <c r="N5766" s="17" t="str" cm="1">
        <f t="array" ref="N5766">_xlfn.IFS(M5766&lt;=2,"Small",M5766&lt;=5,"Medium",M5766&gt;5,"Large")</f>
        <v>Medium</v>
      </c>
      <c r="O5766" s="65">
        <v>126</v>
      </c>
      <c r="P5766" s="87">
        <f t="shared" si="361"/>
        <v>0.03</v>
      </c>
      <c r="Q5766" s="68">
        <v>5</v>
      </c>
      <c r="R5766" s="68" t="str" cm="1">
        <f t="array" ref="R5766">_xlfn.SWITCH(ROUND(Q5766,0),5,"Excellent",4,"Good",3,"Ok","Bad")</f>
        <v>Excellent</v>
      </c>
      <c r="S5766" s="17">
        <v>4</v>
      </c>
      <c r="T5766" s="17" t="str">
        <f t="shared" si="362"/>
        <v>No</v>
      </c>
      <c r="U5766" s="82">
        <v>43899</v>
      </c>
      <c r="V5766" s="82">
        <v>44044</v>
      </c>
      <c r="W5766" s="17">
        <v>301</v>
      </c>
      <c r="X5766" s="17" t="str">
        <f t="shared" si="363"/>
        <v>Active</v>
      </c>
      <c r="Y5766" s="17" t="s">
        <v>15616</v>
      </c>
      <c r="Z5766" s="17"/>
    </row>
    <row r="5767" spans="1:26" x14ac:dyDescent="0.25">
      <c r="A5767">
        <v>5766</v>
      </c>
      <c r="B5767" s="17" t="s">
        <v>14182</v>
      </c>
      <c r="C5767" s="17">
        <v>2974</v>
      </c>
      <c r="D5767" s="17" t="str">
        <f>INDEX(Hosts!$A:$O,MATCH(Places!$C5767,Hosts!$A:$A,0),MATCH(Places!D$1,Hosts!$1:$1,0))</f>
        <v>Within an hour</v>
      </c>
      <c r="E5767" s="87">
        <f>INDEX(Hosts!$A:$O,MATCH(Places!$C5767,Hosts!$A:$A,0),MATCH(Places!E$1,Hosts!$1:$1,0))</f>
        <v>1</v>
      </c>
      <c r="F5767" s="87">
        <f>INDEX(Hosts!$A:$O,MATCH(Places!$C5767,Hosts!$A:$A,0),MATCH(Places!F$1,Hosts!$1:$1,0))</f>
        <v>1</v>
      </c>
      <c r="G5767" s="17" t="str">
        <f>INDEX(Hosts!$A:$O,MATCH(Places!$C5767,Hosts!$A:$A,0),MATCH(Places!G$1,Hosts!$1:$1,0))</f>
        <v>No</v>
      </c>
      <c r="H5767" s="17">
        <v>13</v>
      </c>
      <c r="I5767" s="17" t="str">
        <f>INDEX(Neighborhoods!$A:$C,MATCH(Places!$H5767,Neighborhoods!$A:$A,0),MATCH(Places!I$1,Neighborhoods!$1:$1,0))</f>
        <v>Manhattan</v>
      </c>
      <c r="J5767" s="17" t="str">
        <f>INDEX(Neighborhoods!$A:$C,MATCH(Places!$H5767,Neighborhoods!$A:$A,0),MATCH(Places!J$1,Neighborhoods!$1:$1,0))</f>
        <v>Chelsea</v>
      </c>
      <c r="K5767" s="17" t="s">
        <v>11822</v>
      </c>
      <c r="L5767" s="17" t="str">
        <f t="shared" si="360"/>
        <v>No</v>
      </c>
      <c r="M5767" s="17">
        <v>3</v>
      </c>
      <c r="N5767" s="17" t="str" cm="1">
        <f t="array" ref="N5767">_xlfn.IFS(M5767&lt;=2,"Small",M5767&lt;=5,"Medium",M5767&gt;5,"Large")</f>
        <v>Medium</v>
      </c>
      <c r="O5767" s="65">
        <v>229</v>
      </c>
      <c r="P5767" s="87">
        <f t="shared" si="361"/>
        <v>0.04</v>
      </c>
      <c r="Q5767" s="68">
        <v>4.3600000000000003</v>
      </c>
      <c r="R5767" s="68" t="str" cm="1">
        <f t="array" ref="R5767">_xlfn.SWITCH(ROUND(Q5767,0),5,"Excellent",4,"Good",3,"Ok","Bad")</f>
        <v>Good</v>
      </c>
      <c r="S5767" s="17">
        <v>11</v>
      </c>
      <c r="T5767" s="17" t="str">
        <f t="shared" si="362"/>
        <v>No</v>
      </c>
      <c r="U5767" s="82">
        <v>43861</v>
      </c>
      <c r="V5767" s="82">
        <v>44003</v>
      </c>
      <c r="W5767" s="17">
        <v>164</v>
      </c>
      <c r="X5767" s="17" t="str">
        <f t="shared" si="363"/>
        <v>Active</v>
      </c>
      <c r="Y5767" s="17" t="s">
        <v>15616</v>
      </c>
      <c r="Z5767" s="17"/>
    </row>
    <row r="5768" spans="1:26" x14ac:dyDescent="0.25">
      <c r="A5768">
        <v>5767</v>
      </c>
      <c r="B5768" s="17" t="s">
        <v>3390</v>
      </c>
      <c r="C5768" s="17">
        <v>2974</v>
      </c>
      <c r="D5768" s="17" t="str">
        <f>INDEX(Hosts!$A:$O,MATCH(Places!$C5768,Hosts!$A:$A,0),MATCH(Places!D$1,Hosts!$1:$1,0))</f>
        <v>Within an hour</v>
      </c>
      <c r="E5768" s="87">
        <f>INDEX(Hosts!$A:$O,MATCH(Places!$C5768,Hosts!$A:$A,0),MATCH(Places!E$1,Hosts!$1:$1,0))</f>
        <v>1</v>
      </c>
      <c r="F5768" s="87">
        <f>INDEX(Hosts!$A:$O,MATCH(Places!$C5768,Hosts!$A:$A,0),MATCH(Places!F$1,Hosts!$1:$1,0))</f>
        <v>1</v>
      </c>
      <c r="G5768" s="17" t="str">
        <f>INDEX(Hosts!$A:$O,MATCH(Places!$C5768,Hosts!$A:$A,0),MATCH(Places!G$1,Hosts!$1:$1,0))</f>
        <v>No</v>
      </c>
      <c r="H5768" s="17">
        <v>13</v>
      </c>
      <c r="I5768" s="17" t="str">
        <f>INDEX(Neighborhoods!$A:$C,MATCH(Places!$H5768,Neighborhoods!$A:$A,0),MATCH(Places!I$1,Neighborhoods!$1:$1,0))</f>
        <v>Manhattan</v>
      </c>
      <c r="J5768" s="17" t="str">
        <f>INDEX(Neighborhoods!$A:$C,MATCH(Places!$H5768,Neighborhoods!$A:$A,0),MATCH(Places!J$1,Neighborhoods!$1:$1,0))</f>
        <v>Chelsea</v>
      </c>
      <c r="K5768" s="17" t="s">
        <v>1</v>
      </c>
      <c r="L5768" s="17" t="str">
        <f t="shared" si="360"/>
        <v>Yes</v>
      </c>
      <c r="M5768" s="17">
        <v>5</v>
      </c>
      <c r="N5768" s="17" t="str" cm="1">
        <f t="array" ref="N5768">_xlfn.IFS(M5768&lt;=2,"Small",M5768&lt;=5,"Medium",M5768&gt;5,"Large")</f>
        <v>Medium</v>
      </c>
      <c r="O5768" s="65">
        <v>164.71</v>
      </c>
      <c r="P5768" s="87">
        <f t="shared" si="361"/>
        <v>0.03</v>
      </c>
      <c r="Q5768" s="68">
        <v>4.5999999999999996</v>
      </c>
      <c r="R5768" s="68" t="str" cm="1">
        <f t="array" ref="R5768">_xlfn.SWITCH(ROUND(Q5768,0),5,"Excellent",4,"Good",3,"Ok","Bad")</f>
        <v>Excellent</v>
      </c>
      <c r="S5768" s="17">
        <v>10</v>
      </c>
      <c r="T5768" s="17" t="str">
        <f t="shared" si="362"/>
        <v>No</v>
      </c>
      <c r="U5768" s="82">
        <v>43857</v>
      </c>
      <c r="V5768" s="82">
        <v>44034</v>
      </c>
      <c r="W5768" s="17">
        <v>326</v>
      </c>
      <c r="X5768" s="17" t="str">
        <f t="shared" si="363"/>
        <v>Active</v>
      </c>
      <c r="Y5768" s="17" t="s">
        <v>15616</v>
      </c>
      <c r="Z5768" s="17"/>
    </row>
    <row r="5769" spans="1:26" x14ac:dyDescent="0.25">
      <c r="A5769">
        <v>5768</v>
      </c>
      <c r="B5769" s="17" t="s">
        <v>14671</v>
      </c>
      <c r="C5769" s="17">
        <v>4102</v>
      </c>
      <c r="D5769" s="17" t="str">
        <f>INDEX(Hosts!$A:$O,MATCH(Places!$C5769,Hosts!$A:$A,0),MATCH(Places!D$1,Hosts!$1:$1,0))</f>
        <v>Within a day</v>
      </c>
      <c r="E5769" s="87">
        <f>INDEX(Hosts!$A:$O,MATCH(Places!$C5769,Hosts!$A:$A,0),MATCH(Places!E$1,Hosts!$1:$1,0))</f>
        <v>0.71</v>
      </c>
      <c r="F5769" s="87">
        <f>INDEX(Hosts!$A:$O,MATCH(Places!$C5769,Hosts!$A:$A,0),MATCH(Places!F$1,Hosts!$1:$1,0))</f>
        <v>0.81</v>
      </c>
      <c r="G5769" s="17" t="str">
        <f>INDEX(Hosts!$A:$O,MATCH(Places!$C5769,Hosts!$A:$A,0),MATCH(Places!G$1,Hosts!$1:$1,0))</f>
        <v>No</v>
      </c>
      <c r="H5769" s="17">
        <v>23</v>
      </c>
      <c r="I5769" s="17" t="str">
        <f>INDEX(Neighborhoods!$A:$C,MATCH(Places!$H5769,Neighborhoods!$A:$A,0),MATCH(Places!I$1,Neighborhoods!$1:$1,0))</f>
        <v>Queens</v>
      </c>
      <c r="J5769" s="17" t="str">
        <f>INDEX(Neighborhoods!$A:$C,MATCH(Places!$H5769,Neighborhoods!$A:$A,0),MATCH(Places!J$1,Neighborhoods!$1:$1,0))</f>
        <v>Jamaica</v>
      </c>
      <c r="K5769" s="17" t="s">
        <v>1</v>
      </c>
      <c r="L5769" s="17" t="str">
        <f t="shared" si="360"/>
        <v>Yes</v>
      </c>
      <c r="M5769" s="17">
        <v>2</v>
      </c>
      <c r="N5769" s="17" t="str" cm="1">
        <f t="array" ref="N5769">_xlfn.IFS(M5769&lt;=2,"Small",M5769&lt;=5,"Medium",M5769&gt;5,"Large")</f>
        <v>Small</v>
      </c>
      <c r="O5769" s="65">
        <v>60</v>
      </c>
      <c r="P5769" s="87">
        <f t="shared" si="361"/>
        <v>0.03</v>
      </c>
      <c r="Q5769" s="68">
        <v>5</v>
      </c>
      <c r="R5769" s="68" t="str" cm="1">
        <f t="array" ref="R5769">_xlfn.SWITCH(ROUND(Q5769,0),5,"Excellent",4,"Good",3,"Ok","Bad")</f>
        <v>Excellent</v>
      </c>
      <c r="S5769" s="17">
        <v>4</v>
      </c>
      <c r="T5769" s="17" t="str">
        <f t="shared" si="362"/>
        <v>No</v>
      </c>
      <c r="U5769" s="82">
        <v>43855</v>
      </c>
      <c r="V5769" s="82">
        <v>43899</v>
      </c>
      <c r="W5769" s="17">
        <v>84</v>
      </c>
      <c r="X5769" s="17" t="str">
        <f t="shared" si="363"/>
        <v>Active</v>
      </c>
      <c r="Y5769" s="17" t="s">
        <v>15615</v>
      </c>
      <c r="Z5769" s="17"/>
    </row>
    <row r="5770" spans="1:26" x14ac:dyDescent="0.25">
      <c r="A5770">
        <v>5769</v>
      </c>
      <c r="B5770" s="17" t="s">
        <v>14720</v>
      </c>
      <c r="C5770" s="17">
        <v>1895</v>
      </c>
      <c r="D5770" s="17" t="str">
        <f>INDEX(Hosts!$A:$O,MATCH(Places!$C5770,Hosts!$A:$A,0),MATCH(Places!D$1,Hosts!$1:$1,0))</f>
        <v>Within a few hours</v>
      </c>
      <c r="E5770" s="87">
        <f>INDEX(Hosts!$A:$O,MATCH(Places!$C5770,Hosts!$A:$A,0),MATCH(Places!E$1,Hosts!$1:$1,0))</f>
        <v>1</v>
      </c>
      <c r="F5770" s="87">
        <f>INDEX(Hosts!$A:$O,MATCH(Places!$C5770,Hosts!$A:$A,0),MATCH(Places!F$1,Hosts!$1:$1,0))</f>
        <v>0.93</v>
      </c>
      <c r="G5770" s="17" t="str">
        <f>INDEX(Hosts!$A:$O,MATCH(Places!$C5770,Hosts!$A:$A,0),MATCH(Places!G$1,Hosts!$1:$1,0))</f>
        <v>No</v>
      </c>
      <c r="H5770" s="17">
        <v>19</v>
      </c>
      <c r="I5770" s="17" t="str">
        <f>INDEX(Neighborhoods!$A:$C,MATCH(Places!$H5770,Neighborhoods!$A:$A,0),MATCH(Places!I$1,Neighborhoods!$1:$1,0))</f>
        <v>Manhattan</v>
      </c>
      <c r="J5770" s="17" t="str">
        <f>INDEX(Neighborhoods!$A:$C,MATCH(Places!$H5770,Neighborhoods!$A:$A,0),MATCH(Places!J$1,Neighborhoods!$1:$1,0))</f>
        <v>Upper East Side</v>
      </c>
      <c r="K5770" s="17" t="s">
        <v>11822</v>
      </c>
      <c r="L5770" s="17" t="str">
        <f t="shared" si="360"/>
        <v>No</v>
      </c>
      <c r="M5770" s="17">
        <v>4</v>
      </c>
      <c r="N5770" s="17" t="str" cm="1">
        <f t="array" ref="N5770">_xlfn.IFS(M5770&lt;=2,"Small",M5770&lt;=5,"Medium",M5770&gt;5,"Large")</f>
        <v>Medium</v>
      </c>
      <c r="O5770" s="65">
        <v>99</v>
      </c>
      <c r="P5770" s="87">
        <f t="shared" si="361"/>
        <v>0.03</v>
      </c>
      <c r="Q5770" s="68">
        <v>5</v>
      </c>
      <c r="R5770" s="68" t="str" cm="1">
        <f t="array" ref="R5770">_xlfn.SWITCH(ROUND(Q5770,0),5,"Excellent",4,"Good",3,"Ok","Bad")</f>
        <v>Excellent</v>
      </c>
      <c r="S5770" s="17">
        <v>7</v>
      </c>
      <c r="T5770" s="17" t="str">
        <f t="shared" si="362"/>
        <v>No</v>
      </c>
      <c r="U5770" s="82">
        <v>43848</v>
      </c>
      <c r="V5770" s="82">
        <v>43907</v>
      </c>
      <c r="W5770" s="17">
        <v>307</v>
      </c>
      <c r="X5770" s="17" t="str">
        <f t="shared" si="363"/>
        <v>Active</v>
      </c>
      <c r="Y5770" s="17" t="s">
        <v>15616</v>
      </c>
      <c r="Z5770" s="17"/>
    </row>
    <row r="5771" spans="1:26" x14ac:dyDescent="0.25">
      <c r="A5771">
        <v>5770</v>
      </c>
      <c r="B5771" s="17" t="s">
        <v>13234</v>
      </c>
      <c r="C5771" s="17">
        <v>4070</v>
      </c>
      <c r="D5771" s="17" t="str">
        <f>INDEX(Hosts!$A:$O,MATCH(Places!$C5771,Hosts!$A:$A,0),MATCH(Places!D$1,Hosts!$1:$1,0))</f>
        <v>Within an hour</v>
      </c>
      <c r="E5771" s="87">
        <f>INDEX(Hosts!$A:$O,MATCH(Places!$C5771,Hosts!$A:$A,0),MATCH(Places!E$1,Hosts!$1:$1,0))</f>
        <v>1</v>
      </c>
      <c r="F5771" s="87">
        <f>INDEX(Hosts!$A:$O,MATCH(Places!$C5771,Hosts!$A:$A,0),MATCH(Places!F$1,Hosts!$1:$1,0))</f>
        <v>1</v>
      </c>
      <c r="G5771" s="17" t="str">
        <f>INDEX(Hosts!$A:$O,MATCH(Places!$C5771,Hosts!$A:$A,0),MATCH(Places!G$1,Hosts!$1:$1,0))</f>
        <v>No</v>
      </c>
      <c r="H5771" s="17">
        <v>13</v>
      </c>
      <c r="I5771" s="17" t="str">
        <f>INDEX(Neighborhoods!$A:$C,MATCH(Places!$H5771,Neighborhoods!$A:$A,0),MATCH(Places!I$1,Neighborhoods!$1:$1,0))</f>
        <v>Manhattan</v>
      </c>
      <c r="J5771" s="17" t="str">
        <f>INDEX(Neighborhoods!$A:$C,MATCH(Places!$H5771,Neighborhoods!$A:$A,0),MATCH(Places!J$1,Neighborhoods!$1:$1,0))</f>
        <v>Chelsea</v>
      </c>
      <c r="K5771" s="17" t="s">
        <v>11822</v>
      </c>
      <c r="L5771" s="17" t="str">
        <f t="shared" si="360"/>
        <v>No</v>
      </c>
      <c r="M5771" s="17">
        <v>4</v>
      </c>
      <c r="N5771" s="17" t="str" cm="1">
        <f t="array" ref="N5771">_xlfn.IFS(M5771&lt;=2,"Small",M5771&lt;=5,"Medium",M5771&gt;5,"Large")</f>
        <v>Medium</v>
      </c>
      <c r="O5771" s="65">
        <v>96</v>
      </c>
      <c r="P5771" s="87">
        <f t="shared" si="361"/>
        <v>0.03</v>
      </c>
      <c r="Q5771" s="68">
        <v>5</v>
      </c>
      <c r="R5771" s="68" t="str" cm="1">
        <f t="array" ref="R5771">_xlfn.SWITCH(ROUND(Q5771,0),5,"Excellent",4,"Good",3,"Ok","Bad")</f>
        <v>Excellent</v>
      </c>
      <c r="S5771" s="17">
        <v>5</v>
      </c>
      <c r="T5771" s="17" t="str">
        <f t="shared" si="362"/>
        <v>No</v>
      </c>
      <c r="U5771" s="82">
        <v>43886</v>
      </c>
      <c r="V5771" s="82">
        <v>44042</v>
      </c>
      <c r="W5771" s="17">
        <v>339</v>
      </c>
      <c r="X5771" s="17" t="str">
        <f t="shared" si="363"/>
        <v>Active</v>
      </c>
      <c r="Y5771" s="17" t="s">
        <v>15615</v>
      </c>
      <c r="Z5771" s="17"/>
    </row>
    <row r="5772" spans="1:26" x14ac:dyDescent="0.25">
      <c r="A5772">
        <v>5771</v>
      </c>
      <c r="B5772" s="17" t="s">
        <v>15384</v>
      </c>
      <c r="C5772" s="17">
        <v>4105</v>
      </c>
      <c r="D5772" s="17" t="str">
        <f>INDEX(Hosts!$A:$O,MATCH(Places!$C5772,Hosts!$A:$A,0),MATCH(Places!D$1,Hosts!$1:$1,0))</f>
        <v>Within an hour</v>
      </c>
      <c r="E5772" s="87">
        <f>INDEX(Hosts!$A:$O,MATCH(Places!$C5772,Hosts!$A:$A,0),MATCH(Places!E$1,Hosts!$1:$1,0))</f>
        <v>1</v>
      </c>
      <c r="F5772" s="87">
        <f>INDEX(Hosts!$A:$O,MATCH(Places!$C5772,Hosts!$A:$A,0),MATCH(Places!F$1,Hosts!$1:$1,0))</f>
        <v>0.96</v>
      </c>
      <c r="G5772" s="17" t="str">
        <f>INDEX(Hosts!$A:$O,MATCH(Places!$C5772,Hosts!$A:$A,0),MATCH(Places!G$1,Hosts!$1:$1,0))</f>
        <v>Yes</v>
      </c>
      <c r="H5772" s="17">
        <v>30</v>
      </c>
      <c r="I5772" s="17" t="str">
        <f>INDEX(Neighborhoods!$A:$C,MATCH(Places!$H5772,Neighborhoods!$A:$A,0),MATCH(Places!I$1,Neighborhoods!$1:$1,0))</f>
        <v>Staten Island</v>
      </c>
      <c r="J5772" s="17" t="str">
        <f>INDEX(Neighborhoods!$A:$C,MATCH(Places!$H5772,Neighborhoods!$A:$A,0),MATCH(Places!J$1,Neighborhoods!$1:$1,0))</f>
        <v>Tompkinsville</v>
      </c>
      <c r="K5772" s="17" t="s">
        <v>11822</v>
      </c>
      <c r="L5772" s="17" t="str">
        <f t="shared" si="360"/>
        <v>No</v>
      </c>
      <c r="M5772" s="17">
        <v>2</v>
      </c>
      <c r="N5772" s="17" t="str" cm="1">
        <f t="array" ref="N5772">_xlfn.IFS(M5772&lt;=2,"Small",M5772&lt;=5,"Medium",M5772&gt;5,"Large")</f>
        <v>Small</v>
      </c>
      <c r="O5772" s="65">
        <v>80</v>
      </c>
      <c r="P5772" s="87">
        <f t="shared" si="361"/>
        <v>0.03</v>
      </c>
      <c r="Q5772" s="68">
        <v>5</v>
      </c>
      <c r="R5772" s="68" t="str" cm="1">
        <f t="array" ref="R5772">_xlfn.SWITCH(ROUND(Q5772,0),5,"Excellent",4,"Good",3,"Ok","Bad")</f>
        <v>Excellent</v>
      </c>
      <c r="S5772" s="17">
        <v>9</v>
      </c>
      <c r="T5772" s="17" t="str">
        <f t="shared" si="362"/>
        <v>No</v>
      </c>
      <c r="U5772" s="82">
        <v>43856</v>
      </c>
      <c r="V5772" s="82">
        <v>44010</v>
      </c>
      <c r="W5772" s="17">
        <v>242</v>
      </c>
      <c r="X5772" s="17" t="str">
        <f t="shared" si="363"/>
        <v>Active</v>
      </c>
      <c r="Y5772" s="17" t="s">
        <v>15615</v>
      </c>
      <c r="Z5772" s="17"/>
    </row>
    <row r="5773" spans="1:26" x14ac:dyDescent="0.25">
      <c r="A5773">
        <v>5772</v>
      </c>
      <c r="B5773" s="17" t="s">
        <v>15414</v>
      </c>
      <c r="C5773" s="17">
        <v>3986</v>
      </c>
      <c r="D5773" s="17" t="str">
        <f>INDEX(Hosts!$A:$O,MATCH(Places!$C5773,Hosts!$A:$A,0),MATCH(Places!D$1,Hosts!$1:$1,0))</f>
        <v>Within an hour</v>
      </c>
      <c r="E5773" s="87">
        <f>INDEX(Hosts!$A:$O,MATCH(Places!$C5773,Hosts!$A:$A,0),MATCH(Places!E$1,Hosts!$1:$1,0))</f>
        <v>0.99</v>
      </c>
      <c r="F5773" s="87">
        <f>INDEX(Hosts!$A:$O,MATCH(Places!$C5773,Hosts!$A:$A,0),MATCH(Places!F$1,Hosts!$1:$1,0))</f>
        <v>0.67</v>
      </c>
      <c r="G5773" s="17" t="str">
        <f>INDEX(Hosts!$A:$O,MATCH(Places!$C5773,Hosts!$A:$A,0),MATCH(Places!G$1,Hosts!$1:$1,0))</f>
        <v>No</v>
      </c>
      <c r="H5773" s="17">
        <v>12</v>
      </c>
      <c r="I5773" s="17" t="str">
        <f>INDEX(Neighborhoods!$A:$C,MATCH(Places!$H5773,Neighborhoods!$A:$A,0),MATCH(Places!I$1,Neighborhoods!$1:$1,0))</f>
        <v>Brooklyn</v>
      </c>
      <c r="J5773" s="17" t="str">
        <f>INDEX(Neighborhoods!$A:$C,MATCH(Places!$H5773,Neighborhoods!$A:$A,0),MATCH(Places!J$1,Neighborhoods!$1:$1,0))</f>
        <v>Williamsburg</v>
      </c>
      <c r="K5773" s="17" t="s">
        <v>11822</v>
      </c>
      <c r="L5773" s="17" t="str">
        <f t="shared" si="360"/>
        <v>No</v>
      </c>
      <c r="M5773" s="17">
        <v>16</v>
      </c>
      <c r="N5773" s="17" t="str" cm="1">
        <f t="array" ref="N5773">_xlfn.IFS(M5773&lt;=2,"Small",M5773&lt;=5,"Medium",M5773&gt;5,"Large")</f>
        <v>Large</v>
      </c>
      <c r="O5773" s="65">
        <v>345</v>
      </c>
      <c r="P5773" s="87">
        <f t="shared" si="361"/>
        <v>0.04</v>
      </c>
      <c r="Q5773" s="68">
        <v>4.5</v>
      </c>
      <c r="R5773" s="68" t="str" cm="1">
        <f t="array" ref="R5773">_xlfn.SWITCH(ROUND(Q5773,0),5,"Excellent",4,"Good",3,"Ok","Bad")</f>
        <v>Excellent</v>
      </c>
      <c r="S5773" s="17">
        <v>4</v>
      </c>
      <c r="T5773" s="17" t="str">
        <f t="shared" si="362"/>
        <v>No</v>
      </c>
      <c r="U5773" s="82">
        <v>43988</v>
      </c>
      <c r="V5773" s="82">
        <v>44023</v>
      </c>
      <c r="W5773" s="17">
        <v>363</v>
      </c>
      <c r="X5773" s="17" t="str">
        <f t="shared" si="363"/>
        <v>Active</v>
      </c>
      <c r="Y5773" s="17" t="s">
        <v>15615</v>
      </c>
      <c r="Z5773" s="17"/>
    </row>
    <row r="5774" spans="1:26" x14ac:dyDescent="0.25">
      <c r="A5774">
        <v>5773</v>
      </c>
      <c r="B5774" s="17" t="s">
        <v>13140</v>
      </c>
      <c r="C5774" s="17">
        <v>4022</v>
      </c>
      <c r="D5774" s="17" t="str">
        <f>INDEX(Hosts!$A:$O,MATCH(Places!$C5774,Hosts!$A:$A,0),MATCH(Places!D$1,Hosts!$1:$1,0))</f>
        <v>Within an hour</v>
      </c>
      <c r="E5774" s="87">
        <f>INDEX(Hosts!$A:$O,MATCH(Places!$C5774,Hosts!$A:$A,0),MATCH(Places!E$1,Hosts!$1:$1,0))</f>
        <v>1</v>
      </c>
      <c r="F5774" s="87">
        <f>INDEX(Hosts!$A:$O,MATCH(Places!$C5774,Hosts!$A:$A,0),MATCH(Places!F$1,Hosts!$1:$1,0))</f>
        <v>0.96</v>
      </c>
      <c r="G5774" s="17" t="str">
        <f>INDEX(Hosts!$A:$O,MATCH(Places!$C5774,Hosts!$A:$A,0),MATCH(Places!G$1,Hosts!$1:$1,0))</f>
        <v>Yes</v>
      </c>
      <c r="H5774" s="17">
        <v>21</v>
      </c>
      <c r="I5774" s="17" t="str">
        <f>INDEX(Neighborhoods!$A:$C,MATCH(Places!$H5774,Neighborhoods!$A:$A,0),MATCH(Places!I$1,Neighborhoods!$1:$1,0))</f>
        <v>Queens</v>
      </c>
      <c r="J5774" s="17" t="str">
        <f>INDEX(Neighborhoods!$A:$C,MATCH(Places!$H5774,Neighborhoods!$A:$A,0),MATCH(Places!J$1,Neighborhoods!$1:$1,0))</f>
        <v>Astoria</v>
      </c>
      <c r="K5774" s="17" t="s">
        <v>1</v>
      </c>
      <c r="L5774" s="17" t="str">
        <f t="shared" si="360"/>
        <v>Yes</v>
      </c>
      <c r="M5774" s="17">
        <v>3</v>
      </c>
      <c r="N5774" s="17" t="str" cm="1">
        <f t="array" ref="N5774">_xlfn.IFS(M5774&lt;=2,"Small",M5774&lt;=5,"Medium",M5774&gt;5,"Large")</f>
        <v>Medium</v>
      </c>
      <c r="O5774" s="65">
        <v>45</v>
      </c>
      <c r="P5774" s="87">
        <f t="shared" si="361"/>
        <v>0.03</v>
      </c>
      <c r="Q5774" s="68">
        <v>5</v>
      </c>
      <c r="R5774" s="68" t="str" cm="1">
        <f t="array" ref="R5774">_xlfn.SWITCH(ROUND(Q5774,0),5,"Excellent",4,"Good",3,"Ok","Bad")</f>
        <v>Excellent</v>
      </c>
      <c r="S5774" s="17">
        <v>15</v>
      </c>
      <c r="T5774" s="17" t="str">
        <f t="shared" si="362"/>
        <v>No</v>
      </c>
      <c r="U5774" s="82">
        <v>43848</v>
      </c>
      <c r="V5774" s="82">
        <v>43996</v>
      </c>
      <c r="W5774" s="17">
        <v>363</v>
      </c>
      <c r="X5774" s="17" t="str">
        <f t="shared" si="363"/>
        <v>Active</v>
      </c>
      <c r="Y5774" s="17" t="s">
        <v>15616</v>
      </c>
      <c r="Z5774" s="17"/>
    </row>
    <row r="5775" spans="1:26" x14ac:dyDescent="0.25">
      <c r="A5775">
        <v>5774</v>
      </c>
      <c r="B5775" s="17" t="s">
        <v>13142</v>
      </c>
      <c r="C5775" s="17">
        <v>1906</v>
      </c>
      <c r="D5775" s="17" t="str">
        <f>INDEX(Hosts!$A:$O,MATCH(Places!$C5775,Hosts!$A:$A,0),MATCH(Places!D$1,Hosts!$1:$1,0))</f>
        <v>Within an hour</v>
      </c>
      <c r="E5775" s="87">
        <f>INDEX(Hosts!$A:$O,MATCH(Places!$C5775,Hosts!$A:$A,0),MATCH(Places!E$1,Hosts!$1:$1,0))</f>
        <v>1</v>
      </c>
      <c r="F5775" s="87">
        <f>INDEX(Hosts!$A:$O,MATCH(Places!$C5775,Hosts!$A:$A,0),MATCH(Places!F$1,Hosts!$1:$1,0))</f>
        <v>0.96</v>
      </c>
      <c r="G5775" s="17" t="str">
        <f>INDEX(Hosts!$A:$O,MATCH(Places!$C5775,Hosts!$A:$A,0),MATCH(Places!G$1,Hosts!$1:$1,0))</f>
        <v>No</v>
      </c>
      <c r="H5775" s="17">
        <v>19</v>
      </c>
      <c r="I5775" s="17" t="str">
        <f>INDEX(Neighborhoods!$A:$C,MATCH(Places!$H5775,Neighborhoods!$A:$A,0),MATCH(Places!I$1,Neighborhoods!$1:$1,0))</f>
        <v>Manhattan</v>
      </c>
      <c r="J5775" s="17" t="str">
        <f>INDEX(Neighborhoods!$A:$C,MATCH(Places!$H5775,Neighborhoods!$A:$A,0),MATCH(Places!J$1,Neighborhoods!$1:$1,0))</f>
        <v>Upper East Side</v>
      </c>
      <c r="K5775" s="17" t="s">
        <v>11822</v>
      </c>
      <c r="L5775" s="17" t="str">
        <f t="shared" si="360"/>
        <v>No</v>
      </c>
      <c r="M5775" s="17">
        <v>4</v>
      </c>
      <c r="N5775" s="17" t="str" cm="1">
        <f t="array" ref="N5775">_xlfn.IFS(M5775&lt;=2,"Small",M5775&lt;=5,"Medium",M5775&gt;5,"Large")</f>
        <v>Medium</v>
      </c>
      <c r="O5775" s="65">
        <v>122</v>
      </c>
      <c r="P5775" s="87">
        <f t="shared" si="361"/>
        <v>0.03</v>
      </c>
      <c r="Q5775" s="68">
        <v>4.92</v>
      </c>
      <c r="R5775" s="68" t="str" cm="1">
        <f t="array" ref="R5775">_xlfn.SWITCH(ROUND(Q5775,0),5,"Excellent",4,"Good",3,"Ok","Bad")</f>
        <v>Excellent</v>
      </c>
      <c r="S5775" s="17">
        <v>12</v>
      </c>
      <c r="T5775" s="17" t="str">
        <f t="shared" si="362"/>
        <v>No</v>
      </c>
      <c r="U5775" s="82">
        <v>43870</v>
      </c>
      <c r="V5775" s="82">
        <v>44042</v>
      </c>
      <c r="W5775" s="17">
        <v>264</v>
      </c>
      <c r="X5775" s="17" t="str">
        <f t="shared" si="363"/>
        <v>Active</v>
      </c>
      <c r="Y5775" s="17" t="s">
        <v>15616</v>
      </c>
      <c r="Z5775" s="17"/>
    </row>
    <row r="5776" spans="1:26" x14ac:dyDescent="0.25">
      <c r="A5776">
        <v>5775</v>
      </c>
      <c r="B5776" s="17" t="s">
        <v>13156</v>
      </c>
      <c r="C5776" s="17">
        <v>2009</v>
      </c>
      <c r="D5776" s="17" t="str">
        <f>INDEX(Hosts!$A:$O,MATCH(Places!$C5776,Hosts!$A:$A,0),MATCH(Places!D$1,Hosts!$1:$1,0))</f>
        <v>Within an hour</v>
      </c>
      <c r="E5776" s="87">
        <f>INDEX(Hosts!$A:$O,MATCH(Places!$C5776,Hosts!$A:$A,0),MATCH(Places!E$1,Hosts!$1:$1,0))</f>
        <v>1</v>
      </c>
      <c r="F5776" s="87">
        <f>INDEX(Hosts!$A:$O,MATCH(Places!$C5776,Hosts!$A:$A,0),MATCH(Places!F$1,Hosts!$1:$1,0))</f>
        <v>1</v>
      </c>
      <c r="G5776" s="17" t="str">
        <f>INDEX(Hosts!$A:$O,MATCH(Places!$C5776,Hosts!$A:$A,0),MATCH(Places!G$1,Hosts!$1:$1,0))</f>
        <v>Yes</v>
      </c>
      <c r="H5776" s="17">
        <v>30</v>
      </c>
      <c r="I5776" s="17" t="str">
        <f>INDEX(Neighborhoods!$A:$C,MATCH(Places!$H5776,Neighborhoods!$A:$A,0),MATCH(Places!I$1,Neighborhoods!$1:$1,0))</f>
        <v>Staten Island</v>
      </c>
      <c r="J5776" s="17" t="str">
        <f>INDEX(Neighborhoods!$A:$C,MATCH(Places!$H5776,Neighborhoods!$A:$A,0),MATCH(Places!J$1,Neighborhoods!$1:$1,0))</f>
        <v>Tompkinsville</v>
      </c>
      <c r="K5776" s="17" t="s">
        <v>11822</v>
      </c>
      <c r="L5776" s="17" t="str">
        <f t="shared" si="360"/>
        <v>No</v>
      </c>
      <c r="M5776" s="17">
        <v>4</v>
      </c>
      <c r="N5776" s="17" t="str" cm="1">
        <f t="array" ref="N5776">_xlfn.IFS(M5776&lt;=2,"Small",M5776&lt;=5,"Medium",M5776&gt;5,"Large")</f>
        <v>Medium</v>
      </c>
      <c r="O5776" s="65">
        <v>64</v>
      </c>
      <c r="P5776" s="87">
        <f t="shared" si="361"/>
        <v>0.03</v>
      </c>
      <c r="Q5776" s="68">
        <v>4.67</v>
      </c>
      <c r="R5776" s="68" t="str" cm="1">
        <f t="array" ref="R5776">_xlfn.SWITCH(ROUND(Q5776,0),5,"Excellent",4,"Good",3,"Ok","Bad")</f>
        <v>Excellent</v>
      </c>
      <c r="S5776" s="17">
        <v>6</v>
      </c>
      <c r="T5776" s="17" t="str">
        <f t="shared" si="362"/>
        <v>No</v>
      </c>
      <c r="U5776" s="82">
        <v>43859</v>
      </c>
      <c r="V5776" s="82">
        <v>43946</v>
      </c>
      <c r="W5776" s="17">
        <v>201</v>
      </c>
      <c r="X5776" s="17" t="str">
        <f t="shared" si="363"/>
        <v>Active</v>
      </c>
      <c r="Y5776" s="17" t="s">
        <v>15615</v>
      </c>
      <c r="Z5776" s="17"/>
    </row>
    <row r="5777" spans="1:26" x14ac:dyDescent="0.25">
      <c r="A5777">
        <v>5776</v>
      </c>
      <c r="B5777" s="17" t="s">
        <v>15508</v>
      </c>
      <c r="C5777" s="17">
        <v>2175</v>
      </c>
      <c r="D5777" s="17" t="str">
        <f>INDEX(Hosts!$A:$O,MATCH(Places!$C5777,Hosts!$A:$A,0),MATCH(Places!D$1,Hosts!$1:$1,0))</f>
        <v>Within an hour</v>
      </c>
      <c r="E5777" s="87">
        <f>INDEX(Hosts!$A:$O,MATCH(Places!$C5777,Hosts!$A:$A,0),MATCH(Places!E$1,Hosts!$1:$1,0))</f>
        <v>1</v>
      </c>
      <c r="F5777" s="87">
        <f>INDEX(Hosts!$A:$O,MATCH(Places!$C5777,Hosts!$A:$A,0),MATCH(Places!F$1,Hosts!$1:$1,0))</f>
        <v>0.97</v>
      </c>
      <c r="G5777" s="17" t="str">
        <f>INDEX(Hosts!$A:$O,MATCH(Places!$C5777,Hosts!$A:$A,0),MATCH(Places!G$1,Hosts!$1:$1,0))</f>
        <v>No</v>
      </c>
      <c r="H5777" s="17">
        <v>8</v>
      </c>
      <c r="I5777" s="17" t="str">
        <f>INDEX(Neighborhoods!$A:$C,MATCH(Places!$H5777,Neighborhoods!$A:$A,0),MATCH(Places!I$1,Neighborhoods!$1:$1,0))</f>
        <v>Brooklyn</v>
      </c>
      <c r="J5777" s="17" t="str">
        <f>INDEX(Neighborhoods!$A:$C,MATCH(Places!$H5777,Neighborhoods!$A:$A,0),MATCH(Places!J$1,Neighborhoods!$1:$1,0))</f>
        <v>Bushwick</v>
      </c>
      <c r="K5777" s="17" t="s">
        <v>1</v>
      </c>
      <c r="L5777" s="17" t="str">
        <f t="shared" si="360"/>
        <v>Yes</v>
      </c>
      <c r="M5777" s="17">
        <v>1</v>
      </c>
      <c r="N5777" s="17" t="str" cm="1">
        <f t="array" ref="N5777">_xlfn.IFS(M5777&lt;=2,"Small",M5777&lt;=5,"Medium",M5777&gt;5,"Large")</f>
        <v>Small</v>
      </c>
      <c r="O5777" s="65">
        <v>56</v>
      </c>
      <c r="P5777" s="87">
        <f t="shared" si="361"/>
        <v>0.03</v>
      </c>
      <c r="Q5777" s="68">
        <v>5</v>
      </c>
      <c r="R5777" s="68" t="str" cm="1">
        <f t="array" ref="R5777">_xlfn.SWITCH(ROUND(Q5777,0),5,"Excellent",4,"Good",3,"Ok","Bad")</f>
        <v>Excellent</v>
      </c>
      <c r="S5777" s="17">
        <v>28</v>
      </c>
      <c r="T5777" s="17" t="str">
        <f t="shared" si="362"/>
        <v>No</v>
      </c>
      <c r="U5777" s="82">
        <v>43848</v>
      </c>
      <c r="V5777" s="82">
        <v>44057</v>
      </c>
      <c r="W5777" s="17">
        <v>132</v>
      </c>
      <c r="X5777" s="17" t="str">
        <f t="shared" si="363"/>
        <v>Active</v>
      </c>
      <c r="Y5777" s="17" t="s">
        <v>15616</v>
      </c>
      <c r="Z5777" s="17"/>
    </row>
    <row r="5778" spans="1:26" x14ac:dyDescent="0.25">
      <c r="A5778">
        <v>5777</v>
      </c>
      <c r="B5778" s="17" t="s">
        <v>15214</v>
      </c>
      <c r="C5778" s="17">
        <v>4106</v>
      </c>
      <c r="D5778" s="17" t="str">
        <f>INDEX(Hosts!$A:$O,MATCH(Places!$C5778,Hosts!$A:$A,0),MATCH(Places!D$1,Hosts!$1:$1,0))</f>
        <v>Within a day</v>
      </c>
      <c r="E5778" s="87">
        <f>INDEX(Hosts!$A:$O,MATCH(Places!$C5778,Hosts!$A:$A,0),MATCH(Places!E$1,Hosts!$1:$1,0))</f>
        <v>0.9</v>
      </c>
      <c r="F5778" s="87">
        <f>INDEX(Hosts!$A:$O,MATCH(Places!$C5778,Hosts!$A:$A,0),MATCH(Places!F$1,Hosts!$1:$1,0))</f>
        <v>1</v>
      </c>
      <c r="G5778" s="17" t="str">
        <f>INDEX(Hosts!$A:$O,MATCH(Places!$C5778,Hosts!$A:$A,0),MATCH(Places!G$1,Hosts!$1:$1,0))</f>
        <v>No</v>
      </c>
      <c r="H5778" s="17">
        <v>17</v>
      </c>
      <c r="I5778" s="17" t="str">
        <f>INDEX(Neighborhoods!$A:$C,MATCH(Places!$H5778,Neighborhoods!$A:$A,0),MATCH(Places!I$1,Neighborhoods!$1:$1,0))</f>
        <v>Manhattan</v>
      </c>
      <c r="J5778" s="17" t="str">
        <f>INDEX(Neighborhoods!$A:$C,MATCH(Places!$H5778,Neighborhoods!$A:$A,0),MATCH(Places!J$1,Neighborhoods!$1:$1,0))</f>
        <v>Hell's Kitchen</v>
      </c>
      <c r="K5778" s="17" t="s">
        <v>11822</v>
      </c>
      <c r="L5778" s="17" t="str">
        <f t="shared" si="360"/>
        <v>No</v>
      </c>
      <c r="M5778" s="17">
        <v>6</v>
      </c>
      <c r="N5778" s="17" t="str" cm="1">
        <f t="array" ref="N5778">_xlfn.IFS(M5778&lt;=2,"Small",M5778&lt;=5,"Medium",M5778&gt;5,"Large")</f>
        <v>Large</v>
      </c>
      <c r="O5778" s="65">
        <v>248</v>
      </c>
      <c r="P5778" s="87">
        <f t="shared" si="361"/>
        <v>0.04</v>
      </c>
      <c r="Q5778" s="68">
        <v>4.67</v>
      </c>
      <c r="R5778" s="68" t="str" cm="1">
        <f t="array" ref="R5778">_xlfn.SWITCH(ROUND(Q5778,0),5,"Excellent",4,"Good",3,"Ok","Bad")</f>
        <v>Excellent</v>
      </c>
      <c r="S5778" s="17">
        <v>6</v>
      </c>
      <c r="T5778" s="17" t="str">
        <f t="shared" si="362"/>
        <v>No</v>
      </c>
      <c r="U5778" s="82">
        <v>43883</v>
      </c>
      <c r="V5778" s="82">
        <v>43898</v>
      </c>
      <c r="W5778" s="17">
        <v>325</v>
      </c>
      <c r="X5778" s="17" t="str">
        <f t="shared" si="363"/>
        <v>Active</v>
      </c>
      <c r="Y5778" s="17" t="s">
        <v>15615</v>
      </c>
      <c r="Z5778" s="17"/>
    </row>
    <row r="5779" spans="1:26" x14ac:dyDescent="0.25">
      <c r="A5779">
        <v>5778</v>
      </c>
      <c r="B5779" s="17" t="s">
        <v>13783</v>
      </c>
      <c r="C5779" s="17">
        <v>4103</v>
      </c>
      <c r="D5779" s="17" t="str">
        <f>INDEX(Hosts!$A:$O,MATCH(Places!$C5779,Hosts!$A:$A,0),MATCH(Places!D$1,Hosts!$1:$1,0))</f>
        <v>Within a few hours</v>
      </c>
      <c r="E5779" s="87">
        <f>INDEX(Hosts!$A:$O,MATCH(Places!$C5779,Hosts!$A:$A,0),MATCH(Places!E$1,Hosts!$1:$1,0))</f>
        <v>0.8</v>
      </c>
      <c r="F5779" s="87">
        <f>INDEX(Hosts!$A:$O,MATCH(Places!$C5779,Hosts!$A:$A,0),MATCH(Places!F$1,Hosts!$1:$1,0))</f>
        <v>0.98</v>
      </c>
      <c r="G5779" s="17" t="str">
        <f>INDEX(Hosts!$A:$O,MATCH(Places!$C5779,Hosts!$A:$A,0),MATCH(Places!G$1,Hosts!$1:$1,0))</f>
        <v>Yes</v>
      </c>
      <c r="H5779" s="17">
        <v>22</v>
      </c>
      <c r="I5779" s="17" t="str">
        <f>INDEX(Neighborhoods!$A:$C,MATCH(Places!$H5779,Neighborhoods!$A:$A,0),MATCH(Places!I$1,Neighborhoods!$1:$1,0))</f>
        <v>Queens</v>
      </c>
      <c r="J5779" s="17" t="str">
        <f>INDEX(Neighborhoods!$A:$C,MATCH(Places!$H5779,Neighborhoods!$A:$A,0),MATCH(Places!J$1,Neighborhoods!$1:$1,0))</f>
        <v>Flushing</v>
      </c>
      <c r="K5779" s="17" t="s">
        <v>1</v>
      </c>
      <c r="L5779" s="17" t="str">
        <f t="shared" si="360"/>
        <v>Yes</v>
      </c>
      <c r="M5779" s="17">
        <v>2</v>
      </c>
      <c r="N5779" s="17" t="str" cm="1">
        <f t="array" ref="N5779">_xlfn.IFS(M5779&lt;=2,"Small",M5779&lt;=5,"Medium",M5779&gt;5,"Large")</f>
        <v>Small</v>
      </c>
      <c r="O5779" s="65">
        <v>79</v>
      </c>
      <c r="P5779" s="87">
        <f t="shared" si="361"/>
        <v>0.03</v>
      </c>
      <c r="Q5779" s="68">
        <v>5</v>
      </c>
      <c r="R5779" s="68" t="str" cm="1">
        <f t="array" ref="R5779">_xlfn.SWITCH(ROUND(Q5779,0),5,"Excellent",4,"Good",3,"Ok","Bad")</f>
        <v>Excellent</v>
      </c>
      <c r="S5779" s="17">
        <v>4</v>
      </c>
      <c r="T5779" s="17" t="str">
        <f t="shared" si="362"/>
        <v>No</v>
      </c>
      <c r="U5779" s="82">
        <v>43851</v>
      </c>
      <c r="V5779" s="82">
        <v>44017</v>
      </c>
      <c r="W5779" s="17">
        <v>349</v>
      </c>
      <c r="X5779" s="17" t="str">
        <f t="shared" si="363"/>
        <v>Active</v>
      </c>
      <c r="Y5779" s="17" t="s">
        <v>15615</v>
      </c>
      <c r="Z5779" s="17"/>
    </row>
    <row r="5780" spans="1:26" x14ac:dyDescent="0.25">
      <c r="A5780">
        <v>5779</v>
      </c>
      <c r="B5780" s="17" t="s">
        <v>13921</v>
      </c>
      <c r="C5780" s="17">
        <v>3543</v>
      </c>
      <c r="D5780" s="17" t="str">
        <f>INDEX(Hosts!$A:$O,MATCH(Places!$C5780,Hosts!$A:$A,0),MATCH(Places!D$1,Hosts!$1:$1,0))</f>
        <v>Within a few hours</v>
      </c>
      <c r="E5780" s="87">
        <f>INDEX(Hosts!$A:$O,MATCH(Places!$C5780,Hosts!$A:$A,0),MATCH(Places!E$1,Hosts!$1:$1,0))</f>
        <v>0.8</v>
      </c>
      <c r="F5780" s="87">
        <f>INDEX(Hosts!$A:$O,MATCH(Places!$C5780,Hosts!$A:$A,0),MATCH(Places!F$1,Hosts!$1:$1,0))</f>
        <v>0.91</v>
      </c>
      <c r="G5780" s="17" t="str">
        <f>INDEX(Hosts!$A:$O,MATCH(Places!$C5780,Hosts!$A:$A,0),MATCH(Places!G$1,Hosts!$1:$1,0))</f>
        <v>No</v>
      </c>
      <c r="H5780" s="17">
        <v>19</v>
      </c>
      <c r="I5780" s="17" t="str">
        <f>INDEX(Neighborhoods!$A:$C,MATCH(Places!$H5780,Neighborhoods!$A:$A,0),MATCH(Places!I$1,Neighborhoods!$1:$1,0))</f>
        <v>Manhattan</v>
      </c>
      <c r="J5780" s="17" t="str">
        <f>INDEX(Neighborhoods!$A:$C,MATCH(Places!$H5780,Neighborhoods!$A:$A,0),MATCH(Places!J$1,Neighborhoods!$1:$1,0))</f>
        <v>Upper East Side</v>
      </c>
      <c r="K5780" s="17" t="s">
        <v>11822</v>
      </c>
      <c r="L5780" s="17" t="str">
        <f t="shared" si="360"/>
        <v>No</v>
      </c>
      <c r="M5780" s="17">
        <v>2</v>
      </c>
      <c r="N5780" s="17" t="str" cm="1">
        <f t="array" ref="N5780">_xlfn.IFS(M5780&lt;=2,"Small",M5780&lt;=5,"Medium",M5780&gt;5,"Large")</f>
        <v>Small</v>
      </c>
      <c r="O5780" s="65">
        <v>100</v>
      </c>
      <c r="P5780" s="87">
        <f t="shared" si="361"/>
        <v>0.03</v>
      </c>
      <c r="Q5780" s="68">
        <v>5</v>
      </c>
      <c r="R5780" s="68" t="str" cm="1">
        <f t="array" ref="R5780">_xlfn.SWITCH(ROUND(Q5780,0),5,"Excellent",4,"Good",3,"Ok","Bad")</f>
        <v>Excellent</v>
      </c>
      <c r="S5780" s="17">
        <v>5</v>
      </c>
      <c r="T5780" s="17" t="str">
        <f t="shared" si="362"/>
        <v>No</v>
      </c>
      <c r="U5780" s="82">
        <v>43882</v>
      </c>
      <c r="V5780" s="82">
        <v>43981</v>
      </c>
      <c r="W5780" s="17">
        <v>0</v>
      </c>
      <c r="X5780" s="17" t="str">
        <f t="shared" si="363"/>
        <v>Inactive</v>
      </c>
      <c r="Y5780" s="17" t="s">
        <v>15616</v>
      </c>
      <c r="Z5780" s="17"/>
    </row>
    <row r="5781" spans="1:26" x14ac:dyDescent="0.25">
      <c r="A5781">
        <v>5780</v>
      </c>
      <c r="B5781" s="17" t="s">
        <v>15563</v>
      </c>
      <c r="C5781" s="17">
        <v>4107</v>
      </c>
      <c r="D5781" s="17" t="str">
        <f>INDEX(Hosts!$A:$O,MATCH(Places!$C5781,Hosts!$A:$A,0),MATCH(Places!D$1,Hosts!$1:$1,0))</f>
        <v>A few days or more</v>
      </c>
      <c r="E5781" s="87">
        <f>INDEX(Hosts!$A:$O,MATCH(Places!$C5781,Hosts!$A:$A,0),MATCH(Places!E$1,Hosts!$1:$1,0))</f>
        <v>0</v>
      </c>
      <c r="F5781" s="87">
        <f>INDEX(Hosts!$A:$O,MATCH(Places!$C5781,Hosts!$A:$A,0),MATCH(Places!F$1,Hosts!$1:$1,0))</f>
        <v>0.93</v>
      </c>
      <c r="G5781" s="17" t="str">
        <f>INDEX(Hosts!$A:$O,MATCH(Places!$C5781,Hosts!$A:$A,0),MATCH(Places!G$1,Hosts!$1:$1,0))</f>
        <v>No</v>
      </c>
      <c r="H5781" s="17">
        <v>8</v>
      </c>
      <c r="I5781" s="17" t="str">
        <f>INDEX(Neighborhoods!$A:$C,MATCH(Places!$H5781,Neighborhoods!$A:$A,0),MATCH(Places!I$1,Neighborhoods!$1:$1,0))</f>
        <v>Brooklyn</v>
      </c>
      <c r="J5781" s="17" t="str">
        <f>INDEX(Neighborhoods!$A:$C,MATCH(Places!$H5781,Neighborhoods!$A:$A,0),MATCH(Places!J$1,Neighborhoods!$1:$1,0))</f>
        <v>Bushwick</v>
      </c>
      <c r="K5781" s="17" t="s">
        <v>1</v>
      </c>
      <c r="L5781" s="17" t="str">
        <f t="shared" si="360"/>
        <v>Yes</v>
      </c>
      <c r="M5781" s="17">
        <v>2</v>
      </c>
      <c r="N5781" s="17" t="str" cm="1">
        <f t="array" ref="N5781">_xlfn.IFS(M5781&lt;=2,"Small",M5781&lt;=5,"Medium",M5781&gt;5,"Large")</f>
        <v>Small</v>
      </c>
      <c r="O5781" s="65">
        <v>40</v>
      </c>
      <c r="P5781" s="87">
        <f t="shared" si="361"/>
        <v>0.03</v>
      </c>
      <c r="Q5781" s="68">
        <v>4.88</v>
      </c>
      <c r="R5781" s="68" t="str" cm="1">
        <f t="array" ref="R5781">_xlfn.SWITCH(ROUND(Q5781,0),5,"Excellent",4,"Good",3,"Ok","Bad")</f>
        <v>Excellent</v>
      </c>
      <c r="S5781" s="17">
        <v>8</v>
      </c>
      <c r="T5781" s="17" t="str">
        <f t="shared" si="362"/>
        <v>No</v>
      </c>
      <c r="U5781" s="82">
        <v>43876</v>
      </c>
      <c r="V5781" s="82">
        <v>43908</v>
      </c>
      <c r="W5781" s="17">
        <v>75</v>
      </c>
      <c r="X5781" s="17" t="str">
        <f t="shared" si="363"/>
        <v>Active</v>
      </c>
      <c r="Y5781" s="17" t="s">
        <v>15615</v>
      </c>
      <c r="Z5781" s="17"/>
    </row>
    <row r="5782" spans="1:26" x14ac:dyDescent="0.25">
      <c r="A5782">
        <v>5781</v>
      </c>
      <c r="B5782" s="17" t="s">
        <v>13697</v>
      </c>
      <c r="C5782" s="17">
        <v>4022</v>
      </c>
      <c r="D5782" s="17" t="str">
        <f>INDEX(Hosts!$A:$O,MATCH(Places!$C5782,Hosts!$A:$A,0),MATCH(Places!D$1,Hosts!$1:$1,0))</f>
        <v>Within an hour</v>
      </c>
      <c r="E5782" s="87">
        <f>INDEX(Hosts!$A:$O,MATCH(Places!$C5782,Hosts!$A:$A,0),MATCH(Places!E$1,Hosts!$1:$1,0))</f>
        <v>1</v>
      </c>
      <c r="F5782" s="87">
        <f>INDEX(Hosts!$A:$O,MATCH(Places!$C5782,Hosts!$A:$A,0),MATCH(Places!F$1,Hosts!$1:$1,0))</f>
        <v>0.96</v>
      </c>
      <c r="G5782" s="17" t="str">
        <f>INDEX(Hosts!$A:$O,MATCH(Places!$C5782,Hosts!$A:$A,0),MATCH(Places!G$1,Hosts!$1:$1,0))</f>
        <v>Yes</v>
      </c>
      <c r="H5782" s="17">
        <v>21</v>
      </c>
      <c r="I5782" s="17" t="str">
        <f>INDEX(Neighborhoods!$A:$C,MATCH(Places!$H5782,Neighborhoods!$A:$A,0),MATCH(Places!I$1,Neighborhoods!$1:$1,0))</f>
        <v>Queens</v>
      </c>
      <c r="J5782" s="17" t="str">
        <f>INDEX(Neighborhoods!$A:$C,MATCH(Places!$H5782,Neighborhoods!$A:$A,0),MATCH(Places!J$1,Neighborhoods!$1:$1,0))</f>
        <v>Astoria</v>
      </c>
      <c r="K5782" s="17" t="s">
        <v>1</v>
      </c>
      <c r="L5782" s="17" t="str">
        <f t="shared" si="360"/>
        <v>Yes</v>
      </c>
      <c r="M5782" s="17">
        <v>2</v>
      </c>
      <c r="N5782" s="17" t="str" cm="1">
        <f t="array" ref="N5782">_xlfn.IFS(M5782&lt;=2,"Small",M5782&lt;=5,"Medium",M5782&gt;5,"Large")</f>
        <v>Small</v>
      </c>
      <c r="O5782" s="65">
        <v>46</v>
      </c>
      <c r="P5782" s="87">
        <f t="shared" si="361"/>
        <v>0.03</v>
      </c>
      <c r="Q5782" s="68">
        <v>5</v>
      </c>
      <c r="R5782" s="68" t="str" cm="1">
        <f t="array" ref="R5782">_xlfn.SWITCH(ROUND(Q5782,0),5,"Excellent",4,"Good",3,"Ok","Bad")</f>
        <v>Excellent</v>
      </c>
      <c r="S5782" s="17">
        <v>13</v>
      </c>
      <c r="T5782" s="17" t="str">
        <f t="shared" si="362"/>
        <v>No</v>
      </c>
      <c r="U5782" s="82">
        <v>43852</v>
      </c>
      <c r="V5782" s="82">
        <v>44026</v>
      </c>
      <c r="W5782" s="17">
        <v>360</v>
      </c>
      <c r="X5782" s="17" t="str">
        <f t="shared" si="363"/>
        <v>Active</v>
      </c>
      <c r="Y5782" s="17" t="s">
        <v>15616</v>
      </c>
      <c r="Z5782" s="17"/>
    </row>
    <row r="5783" spans="1:26" x14ac:dyDescent="0.25">
      <c r="A5783">
        <v>5782</v>
      </c>
      <c r="B5783" s="17" t="s">
        <v>15215</v>
      </c>
      <c r="C5783" s="17">
        <v>4030</v>
      </c>
      <c r="D5783" s="17" t="str">
        <f>INDEX(Hosts!$A:$O,MATCH(Places!$C5783,Hosts!$A:$A,0),MATCH(Places!D$1,Hosts!$1:$1,0))</f>
        <v>Within a few hours</v>
      </c>
      <c r="E5783" s="87">
        <f>INDEX(Hosts!$A:$O,MATCH(Places!$C5783,Hosts!$A:$A,0),MATCH(Places!E$1,Hosts!$1:$1,0))</f>
        <v>0.95</v>
      </c>
      <c r="F5783" s="87">
        <f>INDEX(Hosts!$A:$O,MATCH(Places!$C5783,Hosts!$A:$A,0),MATCH(Places!F$1,Hosts!$1:$1,0))</f>
        <v>0.96</v>
      </c>
      <c r="G5783" s="17" t="str">
        <f>INDEX(Hosts!$A:$O,MATCH(Places!$C5783,Hosts!$A:$A,0),MATCH(Places!G$1,Hosts!$1:$1,0))</f>
        <v>Yes</v>
      </c>
      <c r="H5783" s="17">
        <v>23</v>
      </c>
      <c r="I5783" s="17" t="str">
        <f>INDEX(Neighborhoods!$A:$C,MATCH(Places!$H5783,Neighborhoods!$A:$A,0),MATCH(Places!I$1,Neighborhoods!$1:$1,0))</f>
        <v>Queens</v>
      </c>
      <c r="J5783" s="17" t="str">
        <f>INDEX(Neighborhoods!$A:$C,MATCH(Places!$H5783,Neighborhoods!$A:$A,0),MATCH(Places!J$1,Neighborhoods!$1:$1,0))</f>
        <v>Jamaica</v>
      </c>
      <c r="K5783" s="17" t="s">
        <v>1</v>
      </c>
      <c r="L5783" s="17" t="str">
        <f t="shared" si="360"/>
        <v>Yes</v>
      </c>
      <c r="M5783" s="17">
        <v>2</v>
      </c>
      <c r="N5783" s="17" t="str" cm="1">
        <f t="array" ref="N5783">_xlfn.IFS(M5783&lt;=2,"Small",M5783&lt;=5,"Medium",M5783&gt;5,"Large")</f>
        <v>Small</v>
      </c>
      <c r="O5783" s="65">
        <v>40</v>
      </c>
      <c r="P5783" s="87">
        <f t="shared" si="361"/>
        <v>0.03</v>
      </c>
      <c r="Q5783" s="68">
        <v>4.5</v>
      </c>
      <c r="R5783" s="68" t="str" cm="1">
        <f t="array" ref="R5783">_xlfn.SWITCH(ROUND(Q5783,0),5,"Excellent",4,"Good",3,"Ok","Bad")</f>
        <v>Excellent</v>
      </c>
      <c r="S5783" s="17">
        <v>16</v>
      </c>
      <c r="T5783" s="17" t="str">
        <f t="shared" si="362"/>
        <v>No</v>
      </c>
      <c r="U5783" s="82">
        <v>43856</v>
      </c>
      <c r="V5783" s="82">
        <v>44053</v>
      </c>
      <c r="W5783" s="17">
        <v>365</v>
      </c>
      <c r="X5783" s="17" t="str">
        <f t="shared" si="363"/>
        <v>Active</v>
      </c>
      <c r="Y5783" s="17" t="s">
        <v>15615</v>
      </c>
      <c r="Z5783" s="17"/>
    </row>
    <row r="5784" spans="1:26" x14ac:dyDescent="0.25">
      <c r="A5784">
        <v>5783</v>
      </c>
      <c r="B5784" s="17" t="s">
        <v>15055</v>
      </c>
      <c r="C5784" s="17">
        <v>4108</v>
      </c>
      <c r="D5784" s="17" t="str">
        <f>INDEX(Hosts!$A:$O,MATCH(Places!$C5784,Hosts!$A:$A,0),MATCH(Places!D$1,Hosts!$1:$1,0))</f>
        <v>Within an hour</v>
      </c>
      <c r="E5784" s="87">
        <f>INDEX(Hosts!$A:$O,MATCH(Places!$C5784,Hosts!$A:$A,0),MATCH(Places!E$1,Hosts!$1:$1,0))</f>
        <v>1</v>
      </c>
      <c r="F5784" s="87">
        <f>INDEX(Hosts!$A:$O,MATCH(Places!$C5784,Hosts!$A:$A,0),MATCH(Places!F$1,Hosts!$1:$1,0))</f>
        <v>0.83</v>
      </c>
      <c r="G5784" s="17" t="str">
        <f>INDEX(Hosts!$A:$O,MATCH(Places!$C5784,Hosts!$A:$A,0),MATCH(Places!G$1,Hosts!$1:$1,0))</f>
        <v>No</v>
      </c>
      <c r="H5784" s="17">
        <v>8</v>
      </c>
      <c r="I5784" s="17" t="str">
        <f>INDEX(Neighborhoods!$A:$C,MATCH(Places!$H5784,Neighborhoods!$A:$A,0),MATCH(Places!I$1,Neighborhoods!$1:$1,0))</f>
        <v>Brooklyn</v>
      </c>
      <c r="J5784" s="17" t="str">
        <f>INDEX(Neighborhoods!$A:$C,MATCH(Places!$H5784,Neighborhoods!$A:$A,0),MATCH(Places!J$1,Neighborhoods!$1:$1,0))</f>
        <v>Bushwick</v>
      </c>
      <c r="K5784" s="17" t="s">
        <v>1</v>
      </c>
      <c r="L5784" s="17" t="str">
        <f t="shared" si="360"/>
        <v>Yes</v>
      </c>
      <c r="M5784" s="17">
        <v>2</v>
      </c>
      <c r="N5784" s="17" t="str" cm="1">
        <f t="array" ref="N5784">_xlfn.IFS(M5784&lt;=2,"Small",M5784&lt;=5,"Medium",M5784&gt;5,"Large")</f>
        <v>Small</v>
      </c>
      <c r="O5784" s="65">
        <v>200</v>
      </c>
      <c r="P5784" s="87">
        <f t="shared" si="361"/>
        <v>0.04</v>
      </c>
      <c r="Q5784" s="68">
        <v>5</v>
      </c>
      <c r="R5784" s="68" t="str" cm="1">
        <f t="array" ref="R5784">_xlfn.SWITCH(ROUND(Q5784,0),5,"Excellent",4,"Good",3,"Ok","Bad")</f>
        <v>Excellent</v>
      </c>
      <c r="S5784" s="17">
        <v>6</v>
      </c>
      <c r="T5784" s="17" t="str">
        <f t="shared" si="362"/>
        <v>No</v>
      </c>
      <c r="U5784" s="82">
        <v>43956</v>
      </c>
      <c r="V5784" s="82">
        <v>44043</v>
      </c>
      <c r="W5784" s="17">
        <v>356</v>
      </c>
      <c r="X5784" s="17" t="str">
        <f t="shared" si="363"/>
        <v>Active</v>
      </c>
      <c r="Y5784" s="17" t="s">
        <v>15615</v>
      </c>
      <c r="Z5784" s="17"/>
    </row>
    <row r="5785" spans="1:26" x14ac:dyDescent="0.25">
      <c r="A5785">
        <v>5784</v>
      </c>
      <c r="B5785" s="17" t="s">
        <v>13829</v>
      </c>
      <c r="C5785" s="17">
        <v>4109</v>
      </c>
      <c r="D5785" s="17" t="str">
        <f>INDEX(Hosts!$A:$O,MATCH(Places!$C5785,Hosts!$A:$A,0),MATCH(Places!D$1,Hosts!$1:$1,0))</f>
        <v>Within an hour</v>
      </c>
      <c r="E5785" s="87">
        <f>INDEX(Hosts!$A:$O,MATCH(Places!$C5785,Hosts!$A:$A,0),MATCH(Places!E$1,Hosts!$1:$1,0))</f>
        <v>1</v>
      </c>
      <c r="F5785" s="87">
        <f>INDEX(Hosts!$A:$O,MATCH(Places!$C5785,Hosts!$A:$A,0),MATCH(Places!F$1,Hosts!$1:$1,0))</f>
        <v>0.94</v>
      </c>
      <c r="G5785" s="17" t="str">
        <f>INDEX(Hosts!$A:$O,MATCH(Places!$C5785,Hosts!$A:$A,0),MATCH(Places!G$1,Hosts!$1:$1,0))</f>
        <v>Yes</v>
      </c>
      <c r="H5785" s="17">
        <v>17</v>
      </c>
      <c r="I5785" s="17" t="str">
        <f>INDEX(Neighborhoods!$A:$C,MATCH(Places!$H5785,Neighborhoods!$A:$A,0),MATCH(Places!I$1,Neighborhoods!$1:$1,0))</f>
        <v>Manhattan</v>
      </c>
      <c r="J5785" s="17" t="str">
        <f>INDEX(Neighborhoods!$A:$C,MATCH(Places!$H5785,Neighborhoods!$A:$A,0),MATCH(Places!J$1,Neighborhoods!$1:$1,0))</f>
        <v>Hell's Kitchen</v>
      </c>
      <c r="K5785" s="17" t="s">
        <v>11822</v>
      </c>
      <c r="L5785" s="17" t="str">
        <f t="shared" si="360"/>
        <v>No</v>
      </c>
      <c r="M5785" s="17">
        <v>6</v>
      </c>
      <c r="N5785" s="17" t="str" cm="1">
        <f t="array" ref="N5785">_xlfn.IFS(M5785&lt;=2,"Small",M5785&lt;=5,"Medium",M5785&gt;5,"Large")</f>
        <v>Large</v>
      </c>
      <c r="O5785" s="65">
        <v>700</v>
      </c>
      <c r="P5785" s="87">
        <f t="shared" si="361"/>
        <v>0.05</v>
      </c>
      <c r="Q5785" s="68">
        <v>4</v>
      </c>
      <c r="R5785" s="68" t="str" cm="1">
        <f t="array" ref="R5785">_xlfn.SWITCH(ROUND(Q5785,0),5,"Excellent",4,"Good",3,"Ok","Bad")</f>
        <v>Good</v>
      </c>
      <c r="S5785" s="17">
        <v>14</v>
      </c>
      <c r="T5785" s="17" t="str">
        <f t="shared" si="362"/>
        <v>No</v>
      </c>
      <c r="U5785" s="82">
        <v>43868</v>
      </c>
      <c r="V5785" s="82">
        <v>44030</v>
      </c>
      <c r="W5785" s="17">
        <v>353</v>
      </c>
      <c r="X5785" s="17" t="str">
        <f t="shared" si="363"/>
        <v>Active</v>
      </c>
      <c r="Y5785" s="17" t="s">
        <v>15615</v>
      </c>
      <c r="Z5785" s="17"/>
    </row>
    <row r="5786" spans="1:26" x14ac:dyDescent="0.25">
      <c r="A5786">
        <v>5785</v>
      </c>
      <c r="B5786" s="17" t="s">
        <v>15486</v>
      </c>
      <c r="C5786" s="17">
        <v>3479</v>
      </c>
      <c r="D5786" s="17" t="str">
        <f>INDEX(Hosts!$A:$O,MATCH(Places!$C5786,Hosts!$A:$A,0),MATCH(Places!D$1,Hosts!$1:$1,0))</f>
        <v>Within an hour</v>
      </c>
      <c r="E5786" s="87">
        <f>INDEX(Hosts!$A:$O,MATCH(Places!$C5786,Hosts!$A:$A,0),MATCH(Places!E$1,Hosts!$1:$1,0))</f>
        <v>1</v>
      </c>
      <c r="F5786" s="87">
        <f>INDEX(Hosts!$A:$O,MATCH(Places!$C5786,Hosts!$A:$A,0),MATCH(Places!F$1,Hosts!$1:$1,0))</f>
        <v>1</v>
      </c>
      <c r="G5786" s="17" t="str">
        <f>INDEX(Hosts!$A:$O,MATCH(Places!$C5786,Hosts!$A:$A,0),MATCH(Places!G$1,Hosts!$1:$1,0))</f>
        <v>No</v>
      </c>
      <c r="H5786" s="17">
        <v>12</v>
      </c>
      <c r="I5786" s="17" t="str">
        <f>INDEX(Neighborhoods!$A:$C,MATCH(Places!$H5786,Neighborhoods!$A:$A,0),MATCH(Places!I$1,Neighborhoods!$1:$1,0))</f>
        <v>Brooklyn</v>
      </c>
      <c r="J5786" s="17" t="str">
        <f>INDEX(Neighborhoods!$A:$C,MATCH(Places!$H5786,Neighborhoods!$A:$A,0),MATCH(Places!J$1,Neighborhoods!$1:$1,0))</f>
        <v>Williamsburg</v>
      </c>
      <c r="K5786" s="17" t="s">
        <v>1</v>
      </c>
      <c r="L5786" s="17" t="str">
        <f t="shared" si="360"/>
        <v>Yes</v>
      </c>
      <c r="M5786" s="17">
        <v>2</v>
      </c>
      <c r="N5786" s="17" t="str" cm="1">
        <f t="array" ref="N5786">_xlfn.IFS(M5786&lt;=2,"Small",M5786&lt;=5,"Medium",M5786&gt;5,"Large")</f>
        <v>Small</v>
      </c>
      <c r="O5786" s="65">
        <v>42</v>
      </c>
      <c r="P5786" s="87">
        <f t="shared" si="361"/>
        <v>0.03</v>
      </c>
      <c r="Q5786" s="68">
        <v>5</v>
      </c>
      <c r="R5786" s="68" t="str" cm="1">
        <f t="array" ref="R5786">_xlfn.SWITCH(ROUND(Q5786,0),5,"Excellent",4,"Good",3,"Ok","Bad")</f>
        <v>Excellent</v>
      </c>
      <c r="S5786" s="17">
        <v>3</v>
      </c>
      <c r="T5786" s="17" t="str">
        <f t="shared" si="362"/>
        <v>No</v>
      </c>
      <c r="U5786" s="82">
        <v>43863</v>
      </c>
      <c r="V5786" s="82">
        <v>43946</v>
      </c>
      <c r="W5786" s="17">
        <v>0</v>
      </c>
      <c r="X5786" s="17" t="str">
        <f t="shared" si="363"/>
        <v>Inactive</v>
      </c>
      <c r="Y5786" s="17" t="s">
        <v>15616</v>
      </c>
      <c r="Z5786" s="17"/>
    </row>
    <row r="5787" spans="1:26" x14ac:dyDescent="0.25">
      <c r="A5787">
        <v>5786</v>
      </c>
      <c r="B5787" s="17" t="s">
        <v>15178</v>
      </c>
      <c r="C5787" s="17">
        <v>1672</v>
      </c>
      <c r="D5787" s="17" t="str">
        <f>INDEX(Hosts!$A:$O,MATCH(Places!$C5787,Hosts!$A:$A,0),MATCH(Places!D$1,Hosts!$1:$1,0))</f>
        <v>Within an hour</v>
      </c>
      <c r="E5787" s="87">
        <f>INDEX(Hosts!$A:$O,MATCH(Places!$C5787,Hosts!$A:$A,0),MATCH(Places!E$1,Hosts!$1:$1,0))</f>
        <v>0.9</v>
      </c>
      <c r="F5787" s="87">
        <f>INDEX(Hosts!$A:$O,MATCH(Places!$C5787,Hosts!$A:$A,0),MATCH(Places!F$1,Hosts!$1:$1,0))</f>
        <v>0.67</v>
      </c>
      <c r="G5787" s="17" t="str">
        <f>INDEX(Hosts!$A:$O,MATCH(Places!$C5787,Hosts!$A:$A,0),MATCH(Places!G$1,Hosts!$1:$1,0))</f>
        <v>No</v>
      </c>
      <c r="H5787" s="17">
        <v>12</v>
      </c>
      <c r="I5787" s="17" t="str">
        <f>INDEX(Neighborhoods!$A:$C,MATCH(Places!$H5787,Neighborhoods!$A:$A,0),MATCH(Places!I$1,Neighborhoods!$1:$1,0))</f>
        <v>Brooklyn</v>
      </c>
      <c r="J5787" s="17" t="str">
        <f>INDEX(Neighborhoods!$A:$C,MATCH(Places!$H5787,Neighborhoods!$A:$A,0),MATCH(Places!J$1,Neighborhoods!$1:$1,0))</f>
        <v>Williamsburg</v>
      </c>
      <c r="K5787" s="17" t="s">
        <v>11822</v>
      </c>
      <c r="L5787" s="17" t="str">
        <f t="shared" si="360"/>
        <v>No</v>
      </c>
      <c r="M5787" s="17">
        <v>4</v>
      </c>
      <c r="N5787" s="17" t="str" cm="1">
        <f t="array" ref="N5787">_xlfn.IFS(M5787&lt;=2,"Small",M5787&lt;=5,"Medium",M5787&gt;5,"Large")</f>
        <v>Medium</v>
      </c>
      <c r="O5787" s="65">
        <v>130</v>
      </c>
      <c r="P5787" s="87">
        <f t="shared" si="361"/>
        <v>0.03</v>
      </c>
      <c r="Q5787" s="68">
        <v>5</v>
      </c>
      <c r="R5787" s="68" t="str" cm="1">
        <f t="array" ref="R5787">_xlfn.SWITCH(ROUND(Q5787,0),5,"Excellent",4,"Good",3,"Ok","Bad")</f>
        <v>Excellent</v>
      </c>
      <c r="S5787" s="17">
        <v>4</v>
      </c>
      <c r="T5787" s="17" t="str">
        <f t="shared" si="362"/>
        <v>No</v>
      </c>
      <c r="U5787" s="82">
        <v>43870</v>
      </c>
      <c r="V5787" s="82">
        <v>44031</v>
      </c>
      <c r="W5787" s="17">
        <v>135</v>
      </c>
      <c r="X5787" s="17" t="str">
        <f t="shared" si="363"/>
        <v>Active</v>
      </c>
      <c r="Y5787" s="17" t="s">
        <v>15615</v>
      </c>
      <c r="Z5787" s="17"/>
    </row>
    <row r="5788" spans="1:26" x14ac:dyDescent="0.25">
      <c r="A5788">
        <v>5787</v>
      </c>
      <c r="B5788" s="17" t="s">
        <v>14655</v>
      </c>
      <c r="C5788" s="17">
        <v>3111</v>
      </c>
      <c r="D5788" s="17" t="str">
        <f>INDEX(Hosts!$A:$O,MATCH(Places!$C5788,Hosts!$A:$A,0),MATCH(Places!D$1,Hosts!$1:$1,0))</f>
        <v>Within a few hours</v>
      </c>
      <c r="E5788" s="87">
        <f>INDEX(Hosts!$A:$O,MATCH(Places!$C5788,Hosts!$A:$A,0),MATCH(Places!E$1,Hosts!$1:$1,0))</f>
        <v>0.94</v>
      </c>
      <c r="F5788" s="87">
        <f>INDEX(Hosts!$A:$O,MATCH(Places!$C5788,Hosts!$A:$A,0),MATCH(Places!F$1,Hosts!$1:$1,0))</f>
        <v>0.97</v>
      </c>
      <c r="G5788" s="17" t="str">
        <f>INDEX(Hosts!$A:$O,MATCH(Places!$C5788,Hosts!$A:$A,0),MATCH(Places!G$1,Hosts!$1:$1,0))</f>
        <v>No</v>
      </c>
      <c r="H5788" s="17">
        <v>26</v>
      </c>
      <c r="I5788" s="17" t="str">
        <f>INDEX(Neighborhoods!$A:$C,MATCH(Places!$H5788,Neighborhoods!$A:$A,0),MATCH(Places!I$1,Neighborhoods!$1:$1,0))</f>
        <v>Queens</v>
      </c>
      <c r="J5788" s="17" t="str">
        <f>INDEX(Neighborhoods!$A:$C,MATCH(Places!$H5788,Neighborhoods!$A:$A,0),MATCH(Places!J$1,Neighborhoods!$1:$1,0))</f>
        <v>Sunnyside</v>
      </c>
      <c r="K5788" s="17" t="s">
        <v>11822</v>
      </c>
      <c r="L5788" s="17" t="str">
        <f t="shared" si="360"/>
        <v>No</v>
      </c>
      <c r="M5788" s="17">
        <v>12</v>
      </c>
      <c r="N5788" s="17" t="str" cm="1">
        <f t="array" ref="N5788">_xlfn.IFS(M5788&lt;=2,"Small",M5788&lt;=5,"Medium",M5788&gt;5,"Large")</f>
        <v>Large</v>
      </c>
      <c r="O5788" s="65">
        <v>100</v>
      </c>
      <c r="P5788" s="87">
        <f t="shared" si="361"/>
        <v>0.03</v>
      </c>
      <c r="Q5788" s="68">
        <v>3.8</v>
      </c>
      <c r="R5788" s="68" t="str" cm="1">
        <f t="array" ref="R5788">_xlfn.SWITCH(ROUND(Q5788,0),5,"Excellent",4,"Good",3,"Ok","Bad")</f>
        <v>Good</v>
      </c>
      <c r="S5788" s="17">
        <v>5</v>
      </c>
      <c r="T5788" s="17" t="str">
        <f t="shared" si="362"/>
        <v>No</v>
      </c>
      <c r="U5788" s="82">
        <v>43869</v>
      </c>
      <c r="V5788" s="82">
        <v>43975</v>
      </c>
      <c r="W5788" s="17">
        <v>180</v>
      </c>
      <c r="X5788" s="17" t="str">
        <f t="shared" si="363"/>
        <v>Active</v>
      </c>
      <c r="Y5788" s="17" t="s">
        <v>15616</v>
      </c>
      <c r="Z5788" s="17"/>
    </row>
    <row r="5789" spans="1:26" x14ac:dyDescent="0.25">
      <c r="A5789">
        <v>5788</v>
      </c>
      <c r="B5789" s="17" t="s">
        <v>13126</v>
      </c>
      <c r="C5789" s="17">
        <v>2802</v>
      </c>
      <c r="D5789" s="17" t="str">
        <f>INDEX(Hosts!$A:$O,MATCH(Places!$C5789,Hosts!$A:$A,0),MATCH(Places!D$1,Hosts!$1:$1,0))</f>
        <v>Within an hour</v>
      </c>
      <c r="E5789" s="87">
        <f>INDEX(Hosts!$A:$O,MATCH(Places!$C5789,Hosts!$A:$A,0),MATCH(Places!E$1,Hosts!$1:$1,0))</f>
        <v>0.94</v>
      </c>
      <c r="F5789" s="87">
        <f>INDEX(Hosts!$A:$O,MATCH(Places!$C5789,Hosts!$A:$A,0),MATCH(Places!F$1,Hosts!$1:$1,0))</f>
        <v>0.99</v>
      </c>
      <c r="G5789" s="17" t="str">
        <f>INDEX(Hosts!$A:$O,MATCH(Places!$C5789,Hosts!$A:$A,0),MATCH(Places!G$1,Hosts!$1:$1,0))</f>
        <v>Yes</v>
      </c>
      <c r="H5789" s="17">
        <v>16</v>
      </c>
      <c r="I5789" s="17" t="str">
        <f>INDEX(Neighborhoods!$A:$C,MATCH(Places!$H5789,Neighborhoods!$A:$A,0),MATCH(Places!I$1,Neighborhoods!$1:$1,0))</f>
        <v>Manhattan</v>
      </c>
      <c r="J5789" s="17" t="str">
        <f>INDEX(Neighborhoods!$A:$C,MATCH(Places!$H5789,Neighborhoods!$A:$A,0),MATCH(Places!J$1,Neighborhoods!$1:$1,0))</f>
        <v>Harlem</v>
      </c>
      <c r="K5789" s="17" t="s">
        <v>11822</v>
      </c>
      <c r="L5789" s="17" t="str">
        <f t="shared" si="360"/>
        <v>No</v>
      </c>
      <c r="M5789" s="17">
        <v>4</v>
      </c>
      <c r="N5789" s="17" t="str" cm="1">
        <f t="array" ref="N5789">_xlfn.IFS(M5789&lt;=2,"Small",M5789&lt;=5,"Medium",M5789&gt;5,"Large")</f>
        <v>Medium</v>
      </c>
      <c r="O5789" s="65">
        <v>98</v>
      </c>
      <c r="P5789" s="87">
        <f t="shared" si="361"/>
        <v>0.03</v>
      </c>
      <c r="Q5789" s="68">
        <v>4.67</v>
      </c>
      <c r="R5789" s="68" t="str" cm="1">
        <f t="array" ref="R5789">_xlfn.SWITCH(ROUND(Q5789,0),5,"Excellent",4,"Good",3,"Ok","Bad")</f>
        <v>Excellent</v>
      </c>
      <c r="S5789" s="17">
        <v>3</v>
      </c>
      <c r="T5789" s="17" t="str">
        <f t="shared" si="362"/>
        <v>No</v>
      </c>
      <c r="U5789" s="82">
        <v>43878</v>
      </c>
      <c r="V5789" s="82">
        <v>44027</v>
      </c>
      <c r="W5789" s="17">
        <v>232</v>
      </c>
      <c r="X5789" s="17" t="str">
        <f t="shared" si="363"/>
        <v>Active</v>
      </c>
      <c r="Y5789" s="17" t="s">
        <v>15615</v>
      </c>
      <c r="Z5789" s="17"/>
    </row>
    <row r="5790" spans="1:26" x14ac:dyDescent="0.25">
      <c r="A5790">
        <v>5789</v>
      </c>
      <c r="B5790" s="17" t="s">
        <v>14796</v>
      </c>
      <c r="C5790" s="17">
        <v>4113</v>
      </c>
      <c r="D5790" s="17" t="str">
        <f>INDEX(Hosts!$A:$O,MATCH(Places!$C5790,Hosts!$A:$A,0),MATCH(Places!D$1,Hosts!$1:$1,0))</f>
        <v>Within a few hours</v>
      </c>
      <c r="E5790" s="87">
        <f>INDEX(Hosts!$A:$O,MATCH(Places!$C5790,Hosts!$A:$A,0),MATCH(Places!E$1,Hosts!$1:$1,0))</f>
        <v>1</v>
      </c>
      <c r="F5790" s="87">
        <f>INDEX(Hosts!$A:$O,MATCH(Places!$C5790,Hosts!$A:$A,0),MATCH(Places!F$1,Hosts!$1:$1,0))</f>
        <v>0.98</v>
      </c>
      <c r="G5790" s="17" t="str">
        <f>INDEX(Hosts!$A:$O,MATCH(Places!$C5790,Hosts!$A:$A,0),MATCH(Places!G$1,Hosts!$1:$1,0))</f>
        <v>Yes</v>
      </c>
      <c r="H5790" s="17">
        <v>16</v>
      </c>
      <c r="I5790" s="17" t="str">
        <f>INDEX(Neighborhoods!$A:$C,MATCH(Places!$H5790,Neighborhoods!$A:$A,0),MATCH(Places!I$1,Neighborhoods!$1:$1,0))</f>
        <v>Manhattan</v>
      </c>
      <c r="J5790" s="17" t="str">
        <f>INDEX(Neighborhoods!$A:$C,MATCH(Places!$H5790,Neighborhoods!$A:$A,0),MATCH(Places!J$1,Neighborhoods!$1:$1,0))</f>
        <v>Harlem</v>
      </c>
      <c r="K5790" s="17" t="s">
        <v>11822</v>
      </c>
      <c r="L5790" s="17" t="str">
        <f t="shared" si="360"/>
        <v>No</v>
      </c>
      <c r="M5790" s="17">
        <v>5</v>
      </c>
      <c r="N5790" s="17" t="str" cm="1">
        <f t="array" ref="N5790">_xlfn.IFS(M5790&lt;=2,"Small",M5790&lt;=5,"Medium",M5790&gt;5,"Large")</f>
        <v>Medium</v>
      </c>
      <c r="O5790" s="65">
        <v>611</v>
      </c>
      <c r="P5790" s="87">
        <f t="shared" si="361"/>
        <v>0.05</v>
      </c>
      <c r="Q5790" s="68">
        <v>5</v>
      </c>
      <c r="R5790" s="68" t="str" cm="1">
        <f t="array" ref="R5790">_xlfn.SWITCH(ROUND(Q5790,0),5,"Excellent",4,"Good",3,"Ok","Bad")</f>
        <v>Excellent</v>
      </c>
      <c r="S5790" s="17">
        <v>8</v>
      </c>
      <c r="T5790" s="17" t="str">
        <f t="shared" si="362"/>
        <v>No</v>
      </c>
      <c r="U5790" s="82">
        <v>43865</v>
      </c>
      <c r="V5790" s="82">
        <v>43898</v>
      </c>
      <c r="W5790" s="17">
        <v>238</v>
      </c>
      <c r="X5790" s="17" t="str">
        <f t="shared" si="363"/>
        <v>Active</v>
      </c>
      <c r="Y5790" s="17" t="s">
        <v>15616</v>
      </c>
      <c r="Z5790" s="17"/>
    </row>
    <row r="5791" spans="1:26" x14ac:dyDescent="0.25">
      <c r="A5791">
        <v>5790</v>
      </c>
      <c r="B5791" s="17" t="s">
        <v>15446</v>
      </c>
      <c r="C5791" s="17">
        <v>4087</v>
      </c>
      <c r="D5791" s="17" t="str">
        <f>INDEX(Hosts!$A:$O,MATCH(Places!$C5791,Hosts!$A:$A,0),MATCH(Places!D$1,Hosts!$1:$1,0))</f>
        <v>Within a day</v>
      </c>
      <c r="E5791" s="87">
        <f>INDEX(Hosts!$A:$O,MATCH(Places!$C5791,Hosts!$A:$A,0),MATCH(Places!E$1,Hosts!$1:$1,0))</f>
        <v>0.7</v>
      </c>
      <c r="F5791" s="87">
        <f>INDEX(Hosts!$A:$O,MATCH(Places!$C5791,Hosts!$A:$A,0),MATCH(Places!F$1,Hosts!$1:$1,0))</f>
        <v>0.8</v>
      </c>
      <c r="G5791" s="17" t="str">
        <f>INDEX(Hosts!$A:$O,MATCH(Places!$C5791,Hosts!$A:$A,0),MATCH(Places!G$1,Hosts!$1:$1,0))</f>
        <v>No</v>
      </c>
      <c r="H5791" s="17">
        <v>10</v>
      </c>
      <c r="I5791" s="17" t="str">
        <f>INDEX(Neighborhoods!$A:$C,MATCH(Places!$H5791,Neighborhoods!$A:$A,0),MATCH(Places!I$1,Neighborhoods!$1:$1,0))</f>
        <v>Brooklyn</v>
      </c>
      <c r="J5791" s="17" t="str">
        <f>INDEX(Neighborhoods!$A:$C,MATCH(Places!$H5791,Neighborhoods!$A:$A,0),MATCH(Places!J$1,Neighborhoods!$1:$1,0))</f>
        <v>East Flatbush</v>
      </c>
      <c r="K5791" s="17" t="s">
        <v>11822</v>
      </c>
      <c r="L5791" s="17" t="str">
        <f t="shared" si="360"/>
        <v>No</v>
      </c>
      <c r="M5791" s="17">
        <v>4</v>
      </c>
      <c r="N5791" s="17" t="str" cm="1">
        <f t="array" ref="N5791">_xlfn.IFS(M5791&lt;=2,"Small",M5791&lt;=5,"Medium",M5791&gt;5,"Large")</f>
        <v>Medium</v>
      </c>
      <c r="O5791" s="65">
        <v>90</v>
      </c>
      <c r="P5791" s="87">
        <f t="shared" si="361"/>
        <v>0.03</v>
      </c>
      <c r="Q5791" s="68">
        <v>5</v>
      </c>
      <c r="R5791" s="68" t="str" cm="1">
        <f t="array" ref="R5791">_xlfn.SWITCH(ROUND(Q5791,0),5,"Excellent",4,"Good",3,"Ok","Bad")</f>
        <v>Excellent</v>
      </c>
      <c r="S5791" s="17">
        <v>4</v>
      </c>
      <c r="T5791" s="17" t="str">
        <f t="shared" si="362"/>
        <v>No</v>
      </c>
      <c r="U5791" s="82">
        <v>43952</v>
      </c>
      <c r="V5791" s="82">
        <v>44045</v>
      </c>
      <c r="W5791" s="17">
        <v>82</v>
      </c>
      <c r="X5791" s="17" t="str">
        <f t="shared" si="363"/>
        <v>Active</v>
      </c>
      <c r="Y5791" s="17" t="s">
        <v>15615</v>
      </c>
      <c r="Z5791" s="17"/>
    </row>
    <row r="5792" spans="1:26" x14ac:dyDescent="0.25">
      <c r="A5792">
        <v>5791</v>
      </c>
      <c r="B5792" s="17" t="s">
        <v>15459</v>
      </c>
      <c r="C5792" s="17">
        <v>4048</v>
      </c>
      <c r="D5792" s="17" t="str">
        <f>INDEX(Hosts!$A:$O,MATCH(Places!$C5792,Hosts!$A:$A,0),MATCH(Places!D$1,Hosts!$1:$1,0))</f>
        <v>A few days or more</v>
      </c>
      <c r="E5792" s="87">
        <f>INDEX(Hosts!$A:$O,MATCH(Places!$C5792,Hosts!$A:$A,0),MATCH(Places!E$1,Hosts!$1:$1,0))</f>
        <v>0</v>
      </c>
      <c r="F5792" s="87">
        <f>INDEX(Hosts!$A:$O,MATCH(Places!$C5792,Hosts!$A:$A,0),MATCH(Places!F$1,Hosts!$1:$1,0))</f>
        <v>1</v>
      </c>
      <c r="G5792" s="17" t="str">
        <f>INDEX(Hosts!$A:$O,MATCH(Places!$C5792,Hosts!$A:$A,0),MATCH(Places!G$1,Hosts!$1:$1,0))</f>
        <v>No</v>
      </c>
      <c r="H5792" s="17">
        <v>12</v>
      </c>
      <c r="I5792" s="17" t="str">
        <f>INDEX(Neighborhoods!$A:$C,MATCH(Places!$H5792,Neighborhoods!$A:$A,0),MATCH(Places!I$1,Neighborhoods!$1:$1,0))</f>
        <v>Brooklyn</v>
      </c>
      <c r="J5792" s="17" t="str">
        <f>INDEX(Neighborhoods!$A:$C,MATCH(Places!$H5792,Neighborhoods!$A:$A,0),MATCH(Places!J$1,Neighborhoods!$1:$1,0))</f>
        <v>Williamsburg</v>
      </c>
      <c r="K5792" s="17" t="s">
        <v>11822</v>
      </c>
      <c r="L5792" s="17" t="str">
        <f t="shared" si="360"/>
        <v>No</v>
      </c>
      <c r="M5792" s="17">
        <v>12</v>
      </c>
      <c r="N5792" s="17" t="str" cm="1">
        <f t="array" ref="N5792">_xlfn.IFS(M5792&lt;=2,"Small",M5792&lt;=5,"Medium",M5792&gt;5,"Large")</f>
        <v>Large</v>
      </c>
      <c r="O5792" s="65">
        <v>499</v>
      </c>
      <c r="P5792" s="87">
        <f t="shared" si="361"/>
        <v>0.04</v>
      </c>
      <c r="Q5792" s="68">
        <v>5</v>
      </c>
      <c r="R5792" s="68" t="str" cm="1">
        <f t="array" ref="R5792">_xlfn.SWITCH(ROUND(Q5792,0),5,"Excellent",4,"Good",3,"Ok","Bad")</f>
        <v>Excellent</v>
      </c>
      <c r="S5792" s="17">
        <v>3</v>
      </c>
      <c r="T5792" s="17" t="str">
        <f t="shared" si="362"/>
        <v>No</v>
      </c>
      <c r="U5792" s="82">
        <v>43892</v>
      </c>
      <c r="V5792" s="82">
        <v>43894</v>
      </c>
      <c r="W5792" s="17">
        <v>17</v>
      </c>
      <c r="X5792" s="17" t="str">
        <f t="shared" si="363"/>
        <v>Active</v>
      </c>
      <c r="Y5792" s="17" t="s">
        <v>15615</v>
      </c>
      <c r="Z5792" s="17"/>
    </row>
    <row r="5793" spans="1:26" x14ac:dyDescent="0.25">
      <c r="A5793">
        <v>5792</v>
      </c>
      <c r="B5793" s="17" t="s">
        <v>13885</v>
      </c>
      <c r="C5793" s="17">
        <v>4114</v>
      </c>
      <c r="D5793" s="17" t="str">
        <f>INDEX(Hosts!$A:$O,MATCH(Places!$C5793,Hosts!$A:$A,0),MATCH(Places!D$1,Hosts!$1:$1,0))</f>
        <v>Within an hour</v>
      </c>
      <c r="E5793" s="87">
        <f>INDEX(Hosts!$A:$O,MATCH(Places!$C5793,Hosts!$A:$A,0),MATCH(Places!E$1,Hosts!$1:$1,0))</f>
        <v>0.97</v>
      </c>
      <c r="F5793" s="87">
        <f>INDEX(Hosts!$A:$O,MATCH(Places!$C5793,Hosts!$A:$A,0),MATCH(Places!F$1,Hosts!$1:$1,0))</f>
        <v>1</v>
      </c>
      <c r="G5793" s="17" t="str">
        <f>INDEX(Hosts!$A:$O,MATCH(Places!$C5793,Hosts!$A:$A,0),MATCH(Places!G$1,Hosts!$1:$1,0))</f>
        <v>No</v>
      </c>
      <c r="H5793" s="17">
        <v>20</v>
      </c>
      <c r="I5793" s="17" t="str">
        <f>INDEX(Neighborhoods!$A:$C,MATCH(Places!$H5793,Neighborhoods!$A:$A,0),MATCH(Places!I$1,Neighborhoods!$1:$1,0))</f>
        <v>Manhattan</v>
      </c>
      <c r="J5793" s="17" t="str">
        <f>INDEX(Neighborhoods!$A:$C,MATCH(Places!$H5793,Neighborhoods!$A:$A,0),MATCH(Places!J$1,Neighborhoods!$1:$1,0))</f>
        <v>Upper West Side</v>
      </c>
      <c r="K5793" s="17" t="s">
        <v>11822</v>
      </c>
      <c r="L5793" s="17" t="str">
        <f t="shared" si="360"/>
        <v>No</v>
      </c>
      <c r="M5793" s="17">
        <v>6</v>
      </c>
      <c r="N5793" s="17" t="str" cm="1">
        <f t="array" ref="N5793">_xlfn.IFS(M5793&lt;=2,"Small",M5793&lt;=5,"Medium",M5793&gt;5,"Large")</f>
        <v>Large</v>
      </c>
      <c r="O5793" s="65">
        <v>230</v>
      </c>
      <c r="P5793" s="87">
        <f t="shared" si="361"/>
        <v>0.04</v>
      </c>
      <c r="Q5793" s="68">
        <v>4.75</v>
      </c>
      <c r="R5793" s="68" t="str" cm="1">
        <f t="array" ref="R5793">_xlfn.SWITCH(ROUND(Q5793,0),5,"Excellent",4,"Good",3,"Ok","Bad")</f>
        <v>Excellent</v>
      </c>
      <c r="S5793" s="17">
        <v>4</v>
      </c>
      <c r="T5793" s="17" t="str">
        <f t="shared" si="362"/>
        <v>No</v>
      </c>
      <c r="U5793" s="82">
        <v>43880</v>
      </c>
      <c r="V5793" s="82">
        <v>44033</v>
      </c>
      <c r="W5793" s="17">
        <v>342</v>
      </c>
      <c r="X5793" s="17" t="str">
        <f t="shared" si="363"/>
        <v>Active</v>
      </c>
      <c r="Y5793" s="17" t="s">
        <v>15616</v>
      </c>
      <c r="Z5793" s="17"/>
    </row>
    <row r="5794" spans="1:26" x14ac:dyDescent="0.25">
      <c r="A5794">
        <v>5793</v>
      </c>
      <c r="B5794" s="17" t="s">
        <v>14098</v>
      </c>
      <c r="C5794" s="17">
        <v>4114</v>
      </c>
      <c r="D5794" s="17" t="str">
        <f>INDEX(Hosts!$A:$O,MATCH(Places!$C5794,Hosts!$A:$A,0),MATCH(Places!D$1,Hosts!$1:$1,0))</f>
        <v>Within an hour</v>
      </c>
      <c r="E5794" s="87">
        <f>INDEX(Hosts!$A:$O,MATCH(Places!$C5794,Hosts!$A:$A,0),MATCH(Places!E$1,Hosts!$1:$1,0))</f>
        <v>0.97</v>
      </c>
      <c r="F5794" s="87">
        <f>INDEX(Hosts!$A:$O,MATCH(Places!$C5794,Hosts!$A:$A,0),MATCH(Places!F$1,Hosts!$1:$1,0))</f>
        <v>1</v>
      </c>
      <c r="G5794" s="17" t="str">
        <f>INDEX(Hosts!$A:$O,MATCH(Places!$C5794,Hosts!$A:$A,0),MATCH(Places!G$1,Hosts!$1:$1,0))</f>
        <v>No</v>
      </c>
      <c r="H5794" s="17">
        <v>20</v>
      </c>
      <c r="I5794" s="17" t="str">
        <f>INDEX(Neighborhoods!$A:$C,MATCH(Places!$H5794,Neighborhoods!$A:$A,0),MATCH(Places!I$1,Neighborhoods!$1:$1,0))</f>
        <v>Manhattan</v>
      </c>
      <c r="J5794" s="17" t="str">
        <f>INDEX(Neighborhoods!$A:$C,MATCH(Places!$H5794,Neighborhoods!$A:$A,0),MATCH(Places!J$1,Neighborhoods!$1:$1,0))</f>
        <v>Upper West Side</v>
      </c>
      <c r="K5794" s="17" t="s">
        <v>11822</v>
      </c>
      <c r="L5794" s="17" t="str">
        <f t="shared" si="360"/>
        <v>No</v>
      </c>
      <c r="M5794" s="17">
        <v>4</v>
      </c>
      <c r="N5794" s="17" t="str" cm="1">
        <f t="array" ref="N5794">_xlfn.IFS(M5794&lt;=2,"Small",M5794&lt;=5,"Medium",M5794&gt;5,"Large")</f>
        <v>Medium</v>
      </c>
      <c r="O5794" s="65">
        <v>152</v>
      </c>
      <c r="P5794" s="87">
        <f t="shared" si="361"/>
        <v>0.03</v>
      </c>
      <c r="Q5794" s="68">
        <v>4.75</v>
      </c>
      <c r="R5794" s="68" t="str" cm="1">
        <f t="array" ref="R5794">_xlfn.SWITCH(ROUND(Q5794,0),5,"Excellent",4,"Good",3,"Ok","Bad")</f>
        <v>Excellent</v>
      </c>
      <c r="S5794" s="17">
        <v>4</v>
      </c>
      <c r="T5794" s="17" t="str">
        <f t="shared" si="362"/>
        <v>No</v>
      </c>
      <c r="U5794" s="82">
        <v>43904</v>
      </c>
      <c r="V5794" s="82">
        <v>44049</v>
      </c>
      <c r="W5794" s="17">
        <v>353</v>
      </c>
      <c r="X5794" s="17" t="str">
        <f t="shared" si="363"/>
        <v>Active</v>
      </c>
      <c r="Y5794" s="17" t="s">
        <v>15616</v>
      </c>
      <c r="Z5794" s="17"/>
    </row>
    <row r="5795" spans="1:26" x14ac:dyDescent="0.25">
      <c r="A5795">
        <v>5794</v>
      </c>
      <c r="B5795" s="17" t="s">
        <v>13765</v>
      </c>
      <c r="C5795" s="17">
        <v>4115</v>
      </c>
      <c r="D5795" s="17" t="str">
        <f>INDEX(Hosts!$A:$O,MATCH(Places!$C5795,Hosts!$A:$A,0),MATCH(Places!D$1,Hosts!$1:$1,0))</f>
        <v>Within an hour</v>
      </c>
      <c r="E5795" s="87">
        <f>INDEX(Hosts!$A:$O,MATCH(Places!$C5795,Hosts!$A:$A,0),MATCH(Places!E$1,Hosts!$1:$1,0))</f>
        <v>0.92</v>
      </c>
      <c r="F5795" s="87">
        <f>INDEX(Hosts!$A:$O,MATCH(Places!$C5795,Hosts!$A:$A,0),MATCH(Places!F$1,Hosts!$1:$1,0))</f>
        <v>1</v>
      </c>
      <c r="G5795" s="17" t="str">
        <f>INDEX(Hosts!$A:$O,MATCH(Places!$C5795,Hosts!$A:$A,0),MATCH(Places!G$1,Hosts!$1:$1,0))</f>
        <v>No</v>
      </c>
      <c r="H5795" s="17">
        <v>20</v>
      </c>
      <c r="I5795" s="17" t="str">
        <f>INDEX(Neighborhoods!$A:$C,MATCH(Places!$H5795,Neighborhoods!$A:$A,0),MATCH(Places!I$1,Neighborhoods!$1:$1,0))</f>
        <v>Manhattan</v>
      </c>
      <c r="J5795" s="17" t="str">
        <f>INDEX(Neighborhoods!$A:$C,MATCH(Places!$H5795,Neighborhoods!$A:$A,0),MATCH(Places!J$1,Neighborhoods!$1:$1,0))</f>
        <v>Upper West Side</v>
      </c>
      <c r="K5795" s="17" t="s">
        <v>11822</v>
      </c>
      <c r="L5795" s="17" t="str">
        <f t="shared" si="360"/>
        <v>No</v>
      </c>
      <c r="M5795" s="17">
        <v>4</v>
      </c>
      <c r="N5795" s="17" t="str" cm="1">
        <f t="array" ref="N5795">_xlfn.IFS(M5795&lt;=2,"Small",M5795&lt;=5,"Medium",M5795&gt;5,"Large")</f>
        <v>Medium</v>
      </c>
      <c r="O5795" s="65">
        <v>140</v>
      </c>
      <c r="P5795" s="87">
        <f t="shared" si="361"/>
        <v>0.03</v>
      </c>
      <c r="Q5795" s="68">
        <v>4.25</v>
      </c>
      <c r="R5795" s="68" t="str" cm="1">
        <f t="array" ref="R5795">_xlfn.SWITCH(ROUND(Q5795,0),5,"Excellent",4,"Good",3,"Ok","Bad")</f>
        <v>Good</v>
      </c>
      <c r="S5795" s="17">
        <v>4</v>
      </c>
      <c r="T5795" s="17" t="str">
        <f t="shared" si="362"/>
        <v>No</v>
      </c>
      <c r="U5795" s="82">
        <v>43870</v>
      </c>
      <c r="V5795" s="82">
        <v>43998</v>
      </c>
      <c r="W5795" s="17">
        <v>320</v>
      </c>
      <c r="X5795" s="17" t="str">
        <f t="shared" si="363"/>
        <v>Active</v>
      </c>
      <c r="Y5795" s="17" t="s">
        <v>15616</v>
      </c>
      <c r="Z5795" s="17"/>
    </row>
    <row r="5796" spans="1:26" x14ac:dyDescent="0.25">
      <c r="A5796">
        <v>5795</v>
      </c>
      <c r="B5796" s="17" t="s">
        <v>15540</v>
      </c>
      <c r="C5796" s="17">
        <v>2715</v>
      </c>
      <c r="D5796" s="17" t="str">
        <f>INDEX(Hosts!$A:$O,MATCH(Places!$C5796,Hosts!$A:$A,0),MATCH(Places!D$1,Hosts!$1:$1,0))</f>
        <v>Within an hour</v>
      </c>
      <c r="E5796" s="87">
        <f>INDEX(Hosts!$A:$O,MATCH(Places!$C5796,Hosts!$A:$A,0),MATCH(Places!E$1,Hosts!$1:$1,0))</f>
        <v>0.88</v>
      </c>
      <c r="F5796" s="87">
        <f>INDEX(Hosts!$A:$O,MATCH(Places!$C5796,Hosts!$A:$A,0),MATCH(Places!F$1,Hosts!$1:$1,0))</f>
        <v>0.98</v>
      </c>
      <c r="G5796" s="17" t="str">
        <f>INDEX(Hosts!$A:$O,MATCH(Places!$C5796,Hosts!$A:$A,0),MATCH(Places!G$1,Hosts!$1:$1,0))</f>
        <v>No</v>
      </c>
      <c r="H5796" s="17">
        <v>18</v>
      </c>
      <c r="I5796" s="17" t="str">
        <f>INDEX(Neighborhoods!$A:$C,MATCH(Places!$H5796,Neighborhoods!$A:$A,0),MATCH(Places!I$1,Neighborhoods!$1:$1,0))</f>
        <v>Manhattan</v>
      </c>
      <c r="J5796" s="17" t="str">
        <f>INDEX(Neighborhoods!$A:$C,MATCH(Places!$H5796,Neighborhoods!$A:$A,0),MATCH(Places!J$1,Neighborhoods!$1:$1,0))</f>
        <v>Midtown</v>
      </c>
      <c r="K5796" s="17" t="s">
        <v>11822</v>
      </c>
      <c r="L5796" s="17" t="str">
        <f t="shared" si="360"/>
        <v>No</v>
      </c>
      <c r="M5796" s="17">
        <v>4</v>
      </c>
      <c r="N5796" s="17" t="str" cm="1">
        <f t="array" ref="N5796">_xlfn.IFS(M5796&lt;=2,"Small",M5796&lt;=5,"Medium",M5796&gt;5,"Large")</f>
        <v>Medium</v>
      </c>
      <c r="O5796" s="65">
        <v>149</v>
      </c>
      <c r="P5796" s="87">
        <f t="shared" si="361"/>
        <v>0.03</v>
      </c>
      <c r="Q5796" s="68">
        <v>3.33</v>
      </c>
      <c r="R5796" s="68" t="str" cm="1">
        <f t="array" ref="R5796">_xlfn.SWITCH(ROUND(Q5796,0),5,"Excellent",4,"Good",3,"Ok","Bad")</f>
        <v>Ok</v>
      </c>
      <c r="S5796" s="17">
        <v>3</v>
      </c>
      <c r="T5796" s="17" t="str">
        <f t="shared" si="362"/>
        <v>No</v>
      </c>
      <c r="U5796" s="82">
        <v>44012</v>
      </c>
      <c r="V5796" s="82">
        <v>44042</v>
      </c>
      <c r="W5796" s="17">
        <v>364</v>
      </c>
      <c r="X5796" s="17" t="str">
        <f t="shared" si="363"/>
        <v>Active</v>
      </c>
      <c r="Y5796" s="17" t="s">
        <v>15616</v>
      </c>
      <c r="Z5796" s="17"/>
    </row>
    <row r="5797" spans="1:26" x14ac:dyDescent="0.25">
      <c r="A5797">
        <v>5796</v>
      </c>
      <c r="B5797" s="17" t="s">
        <v>13951</v>
      </c>
      <c r="C5797" s="17">
        <v>3840</v>
      </c>
      <c r="D5797" s="17" t="str">
        <f>INDEX(Hosts!$A:$O,MATCH(Places!$C5797,Hosts!$A:$A,0),MATCH(Places!D$1,Hosts!$1:$1,0))</f>
        <v>Within an hour</v>
      </c>
      <c r="E5797" s="87">
        <f>INDEX(Hosts!$A:$O,MATCH(Places!$C5797,Hosts!$A:$A,0),MATCH(Places!E$1,Hosts!$1:$1,0))</f>
        <v>1</v>
      </c>
      <c r="F5797" s="87">
        <f>INDEX(Hosts!$A:$O,MATCH(Places!$C5797,Hosts!$A:$A,0),MATCH(Places!F$1,Hosts!$1:$1,0))</f>
        <v>1</v>
      </c>
      <c r="G5797" s="17" t="str">
        <f>INDEX(Hosts!$A:$O,MATCH(Places!$C5797,Hosts!$A:$A,0),MATCH(Places!G$1,Hosts!$1:$1,0))</f>
        <v>Yes</v>
      </c>
      <c r="H5797" s="17">
        <v>16</v>
      </c>
      <c r="I5797" s="17" t="str">
        <f>INDEX(Neighborhoods!$A:$C,MATCH(Places!$H5797,Neighborhoods!$A:$A,0),MATCH(Places!I$1,Neighborhoods!$1:$1,0))</f>
        <v>Manhattan</v>
      </c>
      <c r="J5797" s="17" t="str">
        <f>INDEX(Neighborhoods!$A:$C,MATCH(Places!$H5797,Neighborhoods!$A:$A,0),MATCH(Places!J$1,Neighborhoods!$1:$1,0))</f>
        <v>Harlem</v>
      </c>
      <c r="K5797" s="17" t="s">
        <v>1</v>
      </c>
      <c r="L5797" s="17" t="str">
        <f t="shared" si="360"/>
        <v>Yes</v>
      </c>
      <c r="M5797" s="17">
        <v>5</v>
      </c>
      <c r="N5797" s="17" t="str" cm="1">
        <f t="array" ref="N5797">_xlfn.IFS(M5797&lt;=2,"Small",M5797&lt;=5,"Medium",M5797&gt;5,"Large")</f>
        <v>Medium</v>
      </c>
      <c r="O5797" s="65">
        <v>77</v>
      </c>
      <c r="P5797" s="87">
        <f t="shared" si="361"/>
        <v>0.03</v>
      </c>
      <c r="Q5797" s="68">
        <v>5</v>
      </c>
      <c r="R5797" s="68" t="str" cm="1">
        <f t="array" ref="R5797">_xlfn.SWITCH(ROUND(Q5797,0),5,"Excellent",4,"Good",3,"Ok","Bad")</f>
        <v>Excellent</v>
      </c>
      <c r="S5797" s="17">
        <v>3</v>
      </c>
      <c r="T5797" s="17" t="str">
        <f t="shared" si="362"/>
        <v>No</v>
      </c>
      <c r="U5797" s="82">
        <v>43878</v>
      </c>
      <c r="V5797" s="82">
        <v>43906</v>
      </c>
      <c r="W5797" s="17">
        <v>179</v>
      </c>
      <c r="X5797" s="17" t="str">
        <f t="shared" si="363"/>
        <v>Active</v>
      </c>
      <c r="Y5797" s="17" t="s">
        <v>15616</v>
      </c>
      <c r="Z5797" s="17"/>
    </row>
    <row r="5798" spans="1:26" x14ac:dyDescent="0.25">
      <c r="A5798">
        <v>5797</v>
      </c>
      <c r="B5798" s="17" t="s">
        <v>13437</v>
      </c>
      <c r="C5798" s="17">
        <v>1493</v>
      </c>
      <c r="D5798" s="17" t="str">
        <f>INDEX(Hosts!$A:$O,MATCH(Places!$C5798,Hosts!$A:$A,0),MATCH(Places!D$1,Hosts!$1:$1,0))</f>
        <v>Within a few hours</v>
      </c>
      <c r="E5798" s="87">
        <f>INDEX(Hosts!$A:$O,MATCH(Places!$C5798,Hosts!$A:$A,0),MATCH(Places!E$1,Hosts!$1:$1,0))</f>
        <v>0.72</v>
      </c>
      <c r="F5798" s="87">
        <f>INDEX(Hosts!$A:$O,MATCH(Places!$C5798,Hosts!$A:$A,0),MATCH(Places!F$1,Hosts!$1:$1,0))</f>
        <v>0.9</v>
      </c>
      <c r="G5798" s="17" t="str">
        <f>INDEX(Hosts!$A:$O,MATCH(Places!$C5798,Hosts!$A:$A,0),MATCH(Places!G$1,Hosts!$1:$1,0))</f>
        <v>No</v>
      </c>
      <c r="H5798" s="17">
        <v>20</v>
      </c>
      <c r="I5798" s="17" t="str">
        <f>INDEX(Neighborhoods!$A:$C,MATCH(Places!$H5798,Neighborhoods!$A:$A,0),MATCH(Places!I$1,Neighborhoods!$1:$1,0))</f>
        <v>Manhattan</v>
      </c>
      <c r="J5798" s="17" t="str">
        <f>INDEX(Neighborhoods!$A:$C,MATCH(Places!$H5798,Neighborhoods!$A:$A,0),MATCH(Places!J$1,Neighborhoods!$1:$1,0))</f>
        <v>Upper West Side</v>
      </c>
      <c r="K5798" s="17" t="s">
        <v>1</v>
      </c>
      <c r="L5798" s="17" t="str">
        <f t="shared" si="360"/>
        <v>Yes</v>
      </c>
      <c r="M5798" s="17">
        <v>2</v>
      </c>
      <c r="N5798" s="17" t="str" cm="1">
        <f t="array" ref="N5798">_xlfn.IFS(M5798&lt;=2,"Small",M5798&lt;=5,"Medium",M5798&gt;5,"Large")</f>
        <v>Small</v>
      </c>
      <c r="O5798" s="65">
        <v>56</v>
      </c>
      <c r="P5798" s="87">
        <f t="shared" si="361"/>
        <v>0.03</v>
      </c>
      <c r="Q5798" s="68">
        <v>5</v>
      </c>
      <c r="R5798" s="68" t="str" cm="1">
        <f t="array" ref="R5798">_xlfn.SWITCH(ROUND(Q5798,0),5,"Excellent",4,"Good",3,"Ok","Bad")</f>
        <v>Excellent</v>
      </c>
      <c r="S5798" s="17">
        <v>4</v>
      </c>
      <c r="T5798" s="17" t="str">
        <f t="shared" si="362"/>
        <v>No</v>
      </c>
      <c r="U5798" s="82">
        <v>43858</v>
      </c>
      <c r="V5798" s="82">
        <v>43960</v>
      </c>
      <c r="W5798" s="17">
        <v>26</v>
      </c>
      <c r="X5798" s="17" t="str">
        <f t="shared" si="363"/>
        <v>Active</v>
      </c>
      <c r="Y5798" s="17" t="s">
        <v>15615</v>
      </c>
      <c r="Z5798" s="17"/>
    </row>
    <row r="5799" spans="1:26" x14ac:dyDescent="0.25">
      <c r="A5799">
        <v>5798</v>
      </c>
      <c r="B5799" s="17" t="s">
        <v>13650</v>
      </c>
      <c r="C5799" s="17">
        <v>1408</v>
      </c>
      <c r="D5799" s="17" t="str">
        <f>INDEX(Hosts!$A:$O,MATCH(Places!$C5799,Hosts!$A:$A,0),MATCH(Places!D$1,Hosts!$1:$1,0))</f>
        <v>Within an hour</v>
      </c>
      <c r="E5799" s="87">
        <f>INDEX(Hosts!$A:$O,MATCH(Places!$C5799,Hosts!$A:$A,0),MATCH(Places!E$1,Hosts!$1:$1,0))</f>
        <v>1</v>
      </c>
      <c r="F5799" s="87">
        <f>INDEX(Hosts!$A:$O,MATCH(Places!$C5799,Hosts!$A:$A,0),MATCH(Places!F$1,Hosts!$1:$1,0))</f>
        <v>0.88</v>
      </c>
      <c r="G5799" s="17" t="str">
        <f>INDEX(Hosts!$A:$O,MATCH(Places!$C5799,Hosts!$A:$A,0),MATCH(Places!G$1,Hosts!$1:$1,0))</f>
        <v>Yes</v>
      </c>
      <c r="H5799" s="17">
        <v>17</v>
      </c>
      <c r="I5799" s="17" t="str">
        <f>INDEX(Neighborhoods!$A:$C,MATCH(Places!$H5799,Neighborhoods!$A:$A,0),MATCH(Places!I$1,Neighborhoods!$1:$1,0))</f>
        <v>Manhattan</v>
      </c>
      <c r="J5799" s="17" t="str">
        <f>INDEX(Neighborhoods!$A:$C,MATCH(Places!$H5799,Neighborhoods!$A:$A,0),MATCH(Places!J$1,Neighborhoods!$1:$1,0))</f>
        <v>Hell's Kitchen</v>
      </c>
      <c r="K5799" s="17" t="s">
        <v>1</v>
      </c>
      <c r="L5799" s="17" t="str">
        <f t="shared" si="360"/>
        <v>Yes</v>
      </c>
      <c r="M5799" s="17">
        <v>2</v>
      </c>
      <c r="N5799" s="17" t="str" cm="1">
        <f t="array" ref="N5799">_xlfn.IFS(M5799&lt;=2,"Small",M5799&lt;=5,"Medium",M5799&gt;5,"Large")</f>
        <v>Small</v>
      </c>
      <c r="O5799" s="65">
        <v>70</v>
      </c>
      <c r="P5799" s="87">
        <f t="shared" si="361"/>
        <v>0.03</v>
      </c>
      <c r="Q5799" s="68">
        <v>5</v>
      </c>
      <c r="R5799" s="68" t="str" cm="1">
        <f t="array" ref="R5799">_xlfn.SWITCH(ROUND(Q5799,0),5,"Excellent",4,"Good",3,"Ok","Bad")</f>
        <v>Excellent</v>
      </c>
      <c r="S5799" s="17">
        <v>4</v>
      </c>
      <c r="T5799" s="17" t="str">
        <f t="shared" si="362"/>
        <v>No</v>
      </c>
      <c r="U5799" s="82">
        <v>43877</v>
      </c>
      <c r="V5799" s="82">
        <v>43899</v>
      </c>
      <c r="W5799" s="17">
        <v>77</v>
      </c>
      <c r="X5799" s="17" t="str">
        <f t="shared" si="363"/>
        <v>Active</v>
      </c>
      <c r="Y5799" s="17" t="s">
        <v>15615</v>
      </c>
      <c r="Z5799" s="17"/>
    </row>
    <row r="5800" spans="1:26" x14ac:dyDescent="0.25">
      <c r="A5800">
        <v>5799</v>
      </c>
      <c r="B5800" s="17" t="s">
        <v>14273</v>
      </c>
      <c r="C5800" s="17">
        <v>3252</v>
      </c>
      <c r="D5800" s="17" t="str">
        <f>INDEX(Hosts!$A:$O,MATCH(Places!$C5800,Hosts!$A:$A,0),MATCH(Places!D$1,Hosts!$1:$1,0))</f>
        <v>Within an hour</v>
      </c>
      <c r="E5800" s="87">
        <f>INDEX(Hosts!$A:$O,MATCH(Places!$C5800,Hosts!$A:$A,0),MATCH(Places!E$1,Hosts!$1:$1,0))</f>
        <v>0.94</v>
      </c>
      <c r="F5800" s="87">
        <f>INDEX(Hosts!$A:$O,MATCH(Places!$C5800,Hosts!$A:$A,0),MATCH(Places!F$1,Hosts!$1:$1,0))</f>
        <v>1</v>
      </c>
      <c r="G5800" s="17" t="str">
        <f>INDEX(Hosts!$A:$O,MATCH(Places!$C5800,Hosts!$A:$A,0),MATCH(Places!G$1,Hosts!$1:$1,0))</f>
        <v>No</v>
      </c>
      <c r="H5800" s="17">
        <v>20</v>
      </c>
      <c r="I5800" s="17" t="str">
        <f>INDEX(Neighborhoods!$A:$C,MATCH(Places!$H5800,Neighborhoods!$A:$A,0),MATCH(Places!I$1,Neighborhoods!$1:$1,0))</f>
        <v>Manhattan</v>
      </c>
      <c r="J5800" s="17" t="str">
        <f>INDEX(Neighborhoods!$A:$C,MATCH(Places!$H5800,Neighborhoods!$A:$A,0),MATCH(Places!J$1,Neighborhoods!$1:$1,0))</f>
        <v>Upper West Side</v>
      </c>
      <c r="K5800" s="17" t="s">
        <v>11822</v>
      </c>
      <c r="L5800" s="17" t="str">
        <f t="shared" si="360"/>
        <v>No</v>
      </c>
      <c r="M5800" s="17">
        <v>6</v>
      </c>
      <c r="N5800" s="17" t="str" cm="1">
        <f t="array" ref="N5800">_xlfn.IFS(M5800&lt;=2,"Small",M5800&lt;=5,"Medium",M5800&gt;5,"Large")</f>
        <v>Large</v>
      </c>
      <c r="O5800" s="65">
        <v>230</v>
      </c>
      <c r="P5800" s="87">
        <f t="shared" si="361"/>
        <v>0.04</v>
      </c>
      <c r="Q5800" s="68">
        <v>4.75</v>
      </c>
      <c r="R5800" s="68" t="str" cm="1">
        <f t="array" ref="R5800">_xlfn.SWITCH(ROUND(Q5800,0),5,"Excellent",4,"Good",3,"Ok","Bad")</f>
        <v>Excellent</v>
      </c>
      <c r="S5800" s="17">
        <v>4</v>
      </c>
      <c r="T5800" s="17" t="str">
        <f t="shared" si="362"/>
        <v>No</v>
      </c>
      <c r="U5800" s="82">
        <v>44017</v>
      </c>
      <c r="V5800" s="82">
        <v>44042</v>
      </c>
      <c r="W5800" s="17">
        <v>346</v>
      </c>
      <c r="X5800" s="17" t="str">
        <f t="shared" si="363"/>
        <v>Active</v>
      </c>
      <c r="Y5800" s="17" t="s">
        <v>15616</v>
      </c>
      <c r="Z5800" s="17"/>
    </row>
    <row r="5801" spans="1:26" x14ac:dyDescent="0.25">
      <c r="A5801">
        <v>5800</v>
      </c>
      <c r="B5801" s="17" t="s">
        <v>13784</v>
      </c>
      <c r="C5801" s="17">
        <v>972</v>
      </c>
      <c r="D5801" s="17" t="str">
        <f>INDEX(Hosts!$A:$O,MATCH(Places!$C5801,Hosts!$A:$A,0),MATCH(Places!D$1,Hosts!$1:$1,0))</f>
        <v>Within a day</v>
      </c>
      <c r="E5801" s="87">
        <f>INDEX(Hosts!$A:$O,MATCH(Places!$C5801,Hosts!$A:$A,0),MATCH(Places!E$1,Hosts!$1:$1,0))</f>
        <v>1</v>
      </c>
      <c r="F5801" s="87">
        <f>INDEX(Hosts!$A:$O,MATCH(Places!$C5801,Hosts!$A:$A,0),MATCH(Places!F$1,Hosts!$1:$1,0))</f>
        <v>0.83</v>
      </c>
      <c r="G5801" s="17" t="str">
        <f>INDEX(Hosts!$A:$O,MATCH(Places!$C5801,Hosts!$A:$A,0),MATCH(Places!G$1,Hosts!$1:$1,0))</f>
        <v>No</v>
      </c>
      <c r="H5801" s="17">
        <v>10</v>
      </c>
      <c r="I5801" s="17" t="str">
        <f>INDEX(Neighborhoods!$A:$C,MATCH(Places!$H5801,Neighborhoods!$A:$A,0),MATCH(Places!I$1,Neighborhoods!$1:$1,0))</f>
        <v>Brooklyn</v>
      </c>
      <c r="J5801" s="17" t="str">
        <f>INDEX(Neighborhoods!$A:$C,MATCH(Places!$H5801,Neighborhoods!$A:$A,0),MATCH(Places!J$1,Neighborhoods!$1:$1,0))</f>
        <v>East Flatbush</v>
      </c>
      <c r="K5801" s="17" t="s">
        <v>1</v>
      </c>
      <c r="L5801" s="17" t="str">
        <f t="shared" si="360"/>
        <v>Yes</v>
      </c>
      <c r="M5801" s="17">
        <v>2</v>
      </c>
      <c r="N5801" s="17" t="str" cm="1">
        <f t="array" ref="N5801">_xlfn.IFS(M5801&lt;=2,"Small",M5801&lt;=5,"Medium",M5801&gt;5,"Large")</f>
        <v>Small</v>
      </c>
      <c r="O5801" s="65">
        <v>35</v>
      </c>
      <c r="P5801" s="87">
        <f t="shared" si="361"/>
        <v>0.03</v>
      </c>
      <c r="Q5801" s="68">
        <v>4.63</v>
      </c>
      <c r="R5801" s="68" t="str" cm="1">
        <f t="array" ref="R5801">_xlfn.SWITCH(ROUND(Q5801,0),5,"Excellent",4,"Good",3,"Ok","Bad")</f>
        <v>Excellent</v>
      </c>
      <c r="S5801" s="17">
        <v>8</v>
      </c>
      <c r="T5801" s="17" t="str">
        <f t="shared" si="362"/>
        <v>No</v>
      </c>
      <c r="U5801" s="82">
        <v>43885</v>
      </c>
      <c r="V5801" s="82">
        <v>44053</v>
      </c>
      <c r="W5801" s="17">
        <v>233</v>
      </c>
      <c r="X5801" s="17" t="str">
        <f t="shared" si="363"/>
        <v>Active</v>
      </c>
      <c r="Y5801" s="17" t="s">
        <v>15616</v>
      </c>
      <c r="Z5801" s="17"/>
    </row>
    <row r="5802" spans="1:26" x14ac:dyDescent="0.25">
      <c r="A5802">
        <v>5801</v>
      </c>
      <c r="B5802" s="17" t="s">
        <v>14374</v>
      </c>
      <c r="C5802" s="17">
        <v>3252</v>
      </c>
      <c r="D5802" s="17" t="str">
        <f>INDEX(Hosts!$A:$O,MATCH(Places!$C5802,Hosts!$A:$A,0),MATCH(Places!D$1,Hosts!$1:$1,0))</f>
        <v>Within an hour</v>
      </c>
      <c r="E5802" s="87">
        <f>INDEX(Hosts!$A:$O,MATCH(Places!$C5802,Hosts!$A:$A,0),MATCH(Places!E$1,Hosts!$1:$1,0))</f>
        <v>0.94</v>
      </c>
      <c r="F5802" s="87">
        <f>INDEX(Hosts!$A:$O,MATCH(Places!$C5802,Hosts!$A:$A,0),MATCH(Places!F$1,Hosts!$1:$1,0))</f>
        <v>1</v>
      </c>
      <c r="G5802" s="17" t="str">
        <f>INDEX(Hosts!$A:$O,MATCH(Places!$C5802,Hosts!$A:$A,0),MATCH(Places!G$1,Hosts!$1:$1,0))</f>
        <v>No</v>
      </c>
      <c r="H5802" s="17">
        <v>20</v>
      </c>
      <c r="I5802" s="17" t="str">
        <f>INDEX(Neighborhoods!$A:$C,MATCH(Places!$H5802,Neighborhoods!$A:$A,0),MATCH(Places!I$1,Neighborhoods!$1:$1,0))</f>
        <v>Manhattan</v>
      </c>
      <c r="J5802" s="17" t="str">
        <f>INDEX(Neighborhoods!$A:$C,MATCH(Places!$H5802,Neighborhoods!$A:$A,0),MATCH(Places!J$1,Neighborhoods!$1:$1,0))</f>
        <v>Upper West Side</v>
      </c>
      <c r="K5802" s="17" t="s">
        <v>11822</v>
      </c>
      <c r="L5802" s="17" t="str">
        <f t="shared" si="360"/>
        <v>No</v>
      </c>
      <c r="M5802" s="17">
        <v>6</v>
      </c>
      <c r="N5802" s="17" t="str" cm="1">
        <f t="array" ref="N5802">_xlfn.IFS(M5802&lt;=2,"Small",M5802&lt;=5,"Medium",M5802&gt;5,"Large")</f>
        <v>Large</v>
      </c>
      <c r="O5802" s="65">
        <v>200</v>
      </c>
      <c r="P5802" s="87">
        <f t="shared" si="361"/>
        <v>0.04</v>
      </c>
      <c r="Q5802" s="68">
        <v>5</v>
      </c>
      <c r="R5802" s="68" t="str" cm="1">
        <f t="array" ref="R5802">_xlfn.SWITCH(ROUND(Q5802,0),5,"Excellent",4,"Good",3,"Ok","Bad")</f>
        <v>Excellent</v>
      </c>
      <c r="S5802" s="17">
        <v>3</v>
      </c>
      <c r="T5802" s="17" t="str">
        <f t="shared" si="362"/>
        <v>No</v>
      </c>
      <c r="U5802" s="82">
        <v>44023</v>
      </c>
      <c r="V5802" s="82">
        <v>44035</v>
      </c>
      <c r="W5802" s="17">
        <v>347</v>
      </c>
      <c r="X5802" s="17" t="str">
        <f t="shared" si="363"/>
        <v>Active</v>
      </c>
      <c r="Y5802" s="17" t="s">
        <v>15616</v>
      </c>
      <c r="Z5802" s="17"/>
    </row>
    <row r="5803" spans="1:26" x14ac:dyDescent="0.25">
      <c r="A5803">
        <v>5802</v>
      </c>
      <c r="B5803" s="17" t="s">
        <v>14108</v>
      </c>
      <c r="C5803" s="17">
        <v>3252</v>
      </c>
      <c r="D5803" s="17" t="str">
        <f>INDEX(Hosts!$A:$O,MATCH(Places!$C5803,Hosts!$A:$A,0),MATCH(Places!D$1,Hosts!$1:$1,0))</f>
        <v>Within an hour</v>
      </c>
      <c r="E5803" s="87">
        <f>INDEX(Hosts!$A:$O,MATCH(Places!$C5803,Hosts!$A:$A,0),MATCH(Places!E$1,Hosts!$1:$1,0))</f>
        <v>0.94</v>
      </c>
      <c r="F5803" s="87">
        <f>INDEX(Hosts!$A:$O,MATCH(Places!$C5803,Hosts!$A:$A,0),MATCH(Places!F$1,Hosts!$1:$1,0))</f>
        <v>1</v>
      </c>
      <c r="G5803" s="17" t="str">
        <f>INDEX(Hosts!$A:$O,MATCH(Places!$C5803,Hosts!$A:$A,0),MATCH(Places!G$1,Hosts!$1:$1,0))</f>
        <v>No</v>
      </c>
      <c r="H5803" s="17">
        <v>20</v>
      </c>
      <c r="I5803" s="17" t="str">
        <f>INDEX(Neighborhoods!$A:$C,MATCH(Places!$H5803,Neighborhoods!$A:$A,0),MATCH(Places!I$1,Neighborhoods!$1:$1,0))</f>
        <v>Manhattan</v>
      </c>
      <c r="J5803" s="17" t="str">
        <f>INDEX(Neighborhoods!$A:$C,MATCH(Places!$H5803,Neighborhoods!$A:$A,0),MATCH(Places!J$1,Neighborhoods!$1:$1,0))</f>
        <v>Upper West Side</v>
      </c>
      <c r="K5803" s="17" t="s">
        <v>11822</v>
      </c>
      <c r="L5803" s="17" t="str">
        <f t="shared" si="360"/>
        <v>No</v>
      </c>
      <c r="M5803" s="17">
        <v>5</v>
      </c>
      <c r="N5803" s="17" t="str" cm="1">
        <f t="array" ref="N5803">_xlfn.IFS(M5803&lt;=2,"Small",M5803&lt;=5,"Medium",M5803&gt;5,"Large")</f>
        <v>Medium</v>
      </c>
      <c r="O5803" s="65">
        <v>145</v>
      </c>
      <c r="P5803" s="87">
        <f t="shared" si="361"/>
        <v>0.03</v>
      </c>
      <c r="Q5803" s="68">
        <v>3.67</v>
      </c>
      <c r="R5803" s="68" t="str" cm="1">
        <f t="array" ref="R5803">_xlfn.SWITCH(ROUND(Q5803,0),5,"Excellent",4,"Good",3,"Ok","Bad")</f>
        <v>Good</v>
      </c>
      <c r="S5803" s="17">
        <v>3</v>
      </c>
      <c r="T5803" s="17" t="str">
        <f t="shared" si="362"/>
        <v>No</v>
      </c>
      <c r="U5803" s="82">
        <v>43983</v>
      </c>
      <c r="V5803" s="82">
        <v>44034</v>
      </c>
      <c r="W5803" s="17">
        <v>319</v>
      </c>
      <c r="X5803" s="17" t="str">
        <f t="shared" si="363"/>
        <v>Active</v>
      </c>
      <c r="Y5803" s="17" t="s">
        <v>15616</v>
      </c>
      <c r="Z5803" s="17"/>
    </row>
    <row r="5804" spans="1:26" x14ac:dyDescent="0.25">
      <c r="A5804">
        <v>5803</v>
      </c>
      <c r="B5804" s="17" t="s">
        <v>14615</v>
      </c>
      <c r="C5804" s="17">
        <v>4111</v>
      </c>
      <c r="D5804" s="17" t="str">
        <f>INDEX(Hosts!$A:$O,MATCH(Places!$C5804,Hosts!$A:$A,0),MATCH(Places!D$1,Hosts!$1:$1,0))</f>
        <v>Within an hour</v>
      </c>
      <c r="E5804" s="87">
        <f>INDEX(Hosts!$A:$O,MATCH(Places!$C5804,Hosts!$A:$A,0),MATCH(Places!E$1,Hosts!$1:$1,0))</f>
        <v>1</v>
      </c>
      <c r="F5804" s="87">
        <f>INDEX(Hosts!$A:$O,MATCH(Places!$C5804,Hosts!$A:$A,0),MATCH(Places!F$1,Hosts!$1:$1,0))</f>
        <v>0.98</v>
      </c>
      <c r="G5804" s="17" t="str">
        <f>INDEX(Hosts!$A:$O,MATCH(Places!$C5804,Hosts!$A:$A,0),MATCH(Places!G$1,Hosts!$1:$1,0))</f>
        <v>Yes</v>
      </c>
      <c r="H5804" s="17">
        <v>9</v>
      </c>
      <c r="I5804" s="17" t="str">
        <f>INDEX(Neighborhoods!$A:$C,MATCH(Places!$H5804,Neighborhoods!$A:$A,0),MATCH(Places!I$1,Neighborhoods!$1:$1,0))</f>
        <v>Brooklyn</v>
      </c>
      <c r="J5804" s="17" t="str">
        <f>INDEX(Neighborhoods!$A:$C,MATCH(Places!$H5804,Neighborhoods!$A:$A,0),MATCH(Places!J$1,Neighborhoods!$1:$1,0))</f>
        <v>Crown Heights</v>
      </c>
      <c r="K5804" s="17" t="s">
        <v>1</v>
      </c>
      <c r="L5804" s="17" t="str">
        <f t="shared" si="360"/>
        <v>Yes</v>
      </c>
      <c r="M5804" s="17">
        <v>2</v>
      </c>
      <c r="N5804" s="17" t="str" cm="1">
        <f t="array" ref="N5804">_xlfn.IFS(M5804&lt;=2,"Small",M5804&lt;=5,"Medium",M5804&gt;5,"Large")</f>
        <v>Small</v>
      </c>
      <c r="O5804" s="65">
        <v>99</v>
      </c>
      <c r="P5804" s="87">
        <f t="shared" si="361"/>
        <v>0.03</v>
      </c>
      <c r="Q5804" s="68">
        <v>4.0999999999999996</v>
      </c>
      <c r="R5804" s="68" t="str" cm="1">
        <f t="array" ref="R5804">_xlfn.SWITCH(ROUND(Q5804,0),5,"Excellent",4,"Good",3,"Ok","Bad")</f>
        <v>Good</v>
      </c>
      <c r="S5804" s="17">
        <v>10</v>
      </c>
      <c r="T5804" s="17" t="str">
        <f t="shared" si="362"/>
        <v>No</v>
      </c>
      <c r="U5804" s="82">
        <v>43859</v>
      </c>
      <c r="V5804" s="82">
        <v>44037</v>
      </c>
      <c r="W5804" s="17">
        <v>365</v>
      </c>
      <c r="X5804" s="17" t="str">
        <f t="shared" si="363"/>
        <v>Active</v>
      </c>
      <c r="Y5804" s="17" t="s">
        <v>15616</v>
      </c>
      <c r="Z5804" s="17"/>
    </row>
    <row r="5805" spans="1:26" x14ac:dyDescent="0.25">
      <c r="A5805">
        <v>5804</v>
      </c>
      <c r="B5805" s="17" t="s">
        <v>13989</v>
      </c>
      <c r="C5805" s="17">
        <v>2170</v>
      </c>
      <c r="D5805" s="17" t="str">
        <f>INDEX(Hosts!$A:$O,MATCH(Places!$C5805,Hosts!$A:$A,0),MATCH(Places!D$1,Hosts!$1:$1,0))</f>
        <v>Within a few hours</v>
      </c>
      <c r="E5805" s="87">
        <f>INDEX(Hosts!$A:$O,MATCH(Places!$C5805,Hosts!$A:$A,0),MATCH(Places!E$1,Hosts!$1:$1,0))</f>
        <v>1</v>
      </c>
      <c r="F5805" s="87">
        <f>INDEX(Hosts!$A:$O,MATCH(Places!$C5805,Hosts!$A:$A,0),MATCH(Places!F$1,Hosts!$1:$1,0))</f>
        <v>0.96</v>
      </c>
      <c r="G5805" s="17" t="str">
        <f>INDEX(Hosts!$A:$O,MATCH(Places!$C5805,Hosts!$A:$A,0),MATCH(Places!G$1,Hosts!$1:$1,0))</f>
        <v>Yes</v>
      </c>
      <c r="H5805" s="17">
        <v>16</v>
      </c>
      <c r="I5805" s="17" t="str">
        <f>INDEX(Neighborhoods!$A:$C,MATCH(Places!$H5805,Neighborhoods!$A:$A,0),MATCH(Places!I$1,Neighborhoods!$1:$1,0))</f>
        <v>Manhattan</v>
      </c>
      <c r="J5805" s="17" t="str">
        <f>INDEX(Neighborhoods!$A:$C,MATCH(Places!$H5805,Neighborhoods!$A:$A,0),MATCH(Places!J$1,Neighborhoods!$1:$1,0))</f>
        <v>Harlem</v>
      </c>
      <c r="K5805" s="17" t="s">
        <v>11822</v>
      </c>
      <c r="L5805" s="17" t="str">
        <f t="shared" si="360"/>
        <v>No</v>
      </c>
      <c r="M5805" s="17">
        <v>4</v>
      </c>
      <c r="N5805" s="17" t="str" cm="1">
        <f t="array" ref="N5805">_xlfn.IFS(M5805&lt;=2,"Small",M5805&lt;=5,"Medium",M5805&gt;5,"Large")</f>
        <v>Medium</v>
      </c>
      <c r="O5805" s="65">
        <v>180</v>
      </c>
      <c r="P5805" s="87">
        <f t="shared" si="361"/>
        <v>0.03</v>
      </c>
      <c r="Q5805" s="68">
        <v>5</v>
      </c>
      <c r="R5805" s="68" t="str" cm="1">
        <f t="array" ref="R5805">_xlfn.SWITCH(ROUND(Q5805,0),5,"Excellent",4,"Good",3,"Ok","Bad")</f>
        <v>Excellent</v>
      </c>
      <c r="S5805" s="17">
        <v>4</v>
      </c>
      <c r="T5805" s="17" t="str">
        <f t="shared" si="362"/>
        <v>No</v>
      </c>
      <c r="U5805" s="82">
        <v>43878</v>
      </c>
      <c r="V5805" s="82">
        <v>43905</v>
      </c>
      <c r="W5805" s="17">
        <v>79</v>
      </c>
      <c r="X5805" s="17" t="str">
        <f t="shared" si="363"/>
        <v>Active</v>
      </c>
      <c r="Y5805" s="17" t="s">
        <v>15615</v>
      </c>
      <c r="Z5805" s="17"/>
    </row>
    <row r="5806" spans="1:26" x14ac:dyDescent="0.25">
      <c r="A5806">
        <v>5805</v>
      </c>
      <c r="B5806" s="17" t="s">
        <v>15483</v>
      </c>
      <c r="C5806" s="17">
        <v>3111</v>
      </c>
      <c r="D5806" s="17" t="str">
        <f>INDEX(Hosts!$A:$O,MATCH(Places!$C5806,Hosts!$A:$A,0),MATCH(Places!D$1,Hosts!$1:$1,0))</f>
        <v>Within a few hours</v>
      </c>
      <c r="E5806" s="87">
        <f>INDEX(Hosts!$A:$O,MATCH(Places!$C5806,Hosts!$A:$A,0),MATCH(Places!E$1,Hosts!$1:$1,0))</f>
        <v>0.94</v>
      </c>
      <c r="F5806" s="87">
        <f>INDEX(Hosts!$A:$O,MATCH(Places!$C5806,Hosts!$A:$A,0),MATCH(Places!F$1,Hosts!$1:$1,0))</f>
        <v>0.97</v>
      </c>
      <c r="G5806" s="17" t="str">
        <f>INDEX(Hosts!$A:$O,MATCH(Places!$C5806,Hosts!$A:$A,0),MATCH(Places!G$1,Hosts!$1:$1,0))</f>
        <v>No</v>
      </c>
      <c r="H5806" s="17">
        <v>26</v>
      </c>
      <c r="I5806" s="17" t="str">
        <f>INDEX(Neighborhoods!$A:$C,MATCH(Places!$H5806,Neighborhoods!$A:$A,0),MATCH(Places!I$1,Neighborhoods!$1:$1,0))</f>
        <v>Queens</v>
      </c>
      <c r="J5806" s="17" t="str">
        <f>INDEX(Neighborhoods!$A:$C,MATCH(Places!$H5806,Neighborhoods!$A:$A,0),MATCH(Places!J$1,Neighborhoods!$1:$1,0))</f>
        <v>Sunnyside</v>
      </c>
      <c r="K5806" s="17" t="s">
        <v>11822</v>
      </c>
      <c r="L5806" s="17" t="str">
        <f t="shared" si="360"/>
        <v>No</v>
      </c>
      <c r="M5806" s="17">
        <v>12</v>
      </c>
      <c r="N5806" s="17" t="str" cm="1">
        <f t="array" ref="N5806">_xlfn.IFS(M5806&lt;=2,"Small",M5806&lt;=5,"Medium",M5806&gt;5,"Large")</f>
        <v>Large</v>
      </c>
      <c r="O5806" s="65">
        <v>100</v>
      </c>
      <c r="P5806" s="87">
        <f t="shared" si="361"/>
        <v>0.03</v>
      </c>
      <c r="Q5806" s="68">
        <v>3.67</v>
      </c>
      <c r="R5806" s="68" t="str" cm="1">
        <f t="array" ref="R5806">_xlfn.SWITCH(ROUND(Q5806,0),5,"Excellent",4,"Good",3,"Ok","Bad")</f>
        <v>Good</v>
      </c>
      <c r="S5806" s="17">
        <v>3</v>
      </c>
      <c r="T5806" s="17" t="str">
        <f t="shared" si="362"/>
        <v>No</v>
      </c>
      <c r="U5806" s="82">
        <v>43863</v>
      </c>
      <c r="V5806" s="82">
        <v>43877</v>
      </c>
      <c r="W5806" s="17">
        <v>349</v>
      </c>
      <c r="X5806" s="17" t="str">
        <f t="shared" si="363"/>
        <v>Active</v>
      </c>
      <c r="Y5806" s="17" t="s">
        <v>15616</v>
      </c>
      <c r="Z5806" s="17"/>
    </row>
    <row r="5807" spans="1:26" x14ac:dyDescent="0.25">
      <c r="A5807">
        <v>5806</v>
      </c>
      <c r="B5807" s="17" t="s">
        <v>13502</v>
      </c>
      <c r="C5807" s="17">
        <v>2715</v>
      </c>
      <c r="D5807" s="17" t="str">
        <f>INDEX(Hosts!$A:$O,MATCH(Places!$C5807,Hosts!$A:$A,0),MATCH(Places!D$1,Hosts!$1:$1,0))</f>
        <v>Within an hour</v>
      </c>
      <c r="E5807" s="87">
        <f>INDEX(Hosts!$A:$O,MATCH(Places!$C5807,Hosts!$A:$A,0),MATCH(Places!E$1,Hosts!$1:$1,0))</f>
        <v>0.88</v>
      </c>
      <c r="F5807" s="87">
        <f>INDEX(Hosts!$A:$O,MATCH(Places!$C5807,Hosts!$A:$A,0),MATCH(Places!F$1,Hosts!$1:$1,0))</f>
        <v>0.98</v>
      </c>
      <c r="G5807" s="17" t="str">
        <f>INDEX(Hosts!$A:$O,MATCH(Places!$C5807,Hosts!$A:$A,0),MATCH(Places!G$1,Hosts!$1:$1,0))</f>
        <v>No</v>
      </c>
      <c r="H5807" s="17">
        <v>18</v>
      </c>
      <c r="I5807" s="17" t="str">
        <f>INDEX(Neighborhoods!$A:$C,MATCH(Places!$H5807,Neighborhoods!$A:$A,0),MATCH(Places!I$1,Neighborhoods!$1:$1,0))</f>
        <v>Manhattan</v>
      </c>
      <c r="J5807" s="17" t="str">
        <f>INDEX(Neighborhoods!$A:$C,MATCH(Places!$H5807,Neighborhoods!$A:$A,0),MATCH(Places!J$1,Neighborhoods!$1:$1,0))</f>
        <v>Midtown</v>
      </c>
      <c r="K5807" s="17" t="s">
        <v>11822</v>
      </c>
      <c r="L5807" s="17" t="str">
        <f t="shared" si="360"/>
        <v>No</v>
      </c>
      <c r="M5807" s="17">
        <v>6</v>
      </c>
      <c r="N5807" s="17" t="str" cm="1">
        <f t="array" ref="N5807">_xlfn.IFS(M5807&lt;=2,"Small",M5807&lt;=5,"Medium",M5807&gt;5,"Large")</f>
        <v>Large</v>
      </c>
      <c r="O5807" s="65">
        <v>200</v>
      </c>
      <c r="P5807" s="87">
        <f t="shared" si="361"/>
        <v>0.04</v>
      </c>
      <c r="Q5807" s="68">
        <v>4.67</v>
      </c>
      <c r="R5807" s="68" t="str" cm="1">
        <f t="array" ref="R5807">_xlfn.SWITCH(ROUND(Q5807,0),5,"Excellent",4,"Good",3,"Ok","Bad")</f>
        <v>Excellent</v>
      </c>
      <c r="S5807" s="17">
        <v>3</v>
      </c>
      <c r="T5807" s="17" t="str">
        <f t="shared" si="362"/>
        <v>No</v>
      </c>
      <c r="U5807" s="82">
        <v>43882</v>
      </c>
      <c r="V5807" s="82">
        <v>43892</v>
      </c>
      <c r="W5807" s="17">
        <v>349</v>
      </c>
      <c r="X5807" s="17" t="str">
        <f t="shared" si="363"/>
        <v>Active</v>
      </c>
      <c r="Y5807" s="17" t="s">
        <v>15616</v>
      </c>
      <c r="Z5807" s="17"/>
    </row>
    <row r="5808" spans="1:26" x14ac:dyDescent="0.25">
      <c r="A5808">
        <v>5807</v>
      </c>
      <c r="B5808" s="17" t="s">
        <v>13806</v>
      </c>
      <c r="C5808" s="17">
        <v>2715</v>
      </c>
      <c r="D5808" s="17" t="str">
        <f>INDEX(Hosts!$A:$O,MATCH(Places!$C5808,Hosts!$A:$A,0),MATCH(Places!D$1,Hosts!$1:$1,0))</f>
        <v>Within an hour</v>
      </c>
      <c r="E5808" s="87">
        <f>INDEX(Hosts!$A:$O,MATCH(Places!$C5808,Hosts!$A:$A,0),MATCH(Places!E$1,Hosts!$1:$1,0))</f>
        <v>0.88</v>
      </c>
      <c r="F5808" s="87">
        <f>INDEX(Hosts!$A:$O,MATCH(Places!$C5808,Hosts!$A:$A,0),MATCH(Places!F$1,Hosts!$1:$1,0))</f>
        <v>0.98</v>
      </c>
      <c r="G5808" s="17" t="str">
        <f>INDEX(Hosts!$A:$O,MATCH(Places!$C5808,Hosts!$A:$A,0),MATCH(Places!G$1,Hosts!$1:$1,0))</f>
        <v>No</v>
      </c>
      <c r="H5808" s="17">
        <v>18</v>
      </c>
      <c r="I5808" s="17" t="str">
        <f>INDEX(Neighborhoods!$A:$C,MATCH(Places!$H5808,Neighborhoods!$A:$A,0),MATCH(Places!I$1,Neighborhoods!$1:$1,0))</f>
        <v>Manhattan</v>
      </c>
      <c r="J5808" s="17" t="str">
        <f>INDEX(Neighborhoods!$A:$C,MATCH(Places!$H5808,Neighborhoods!$A:$A,0),MATCH(Places!J$1,Neighborhoods!$1:$1,0))</f>
        <v>Midtown</v>
      </c>
      <c r="K5808" s="17" t="s">
        <v>11822</v>
      </c>
      <c r="L5808" s="17" t="str">
        <f t="shared" si="360"/>
        <v>No</v>
      </c>
      <c r="M5808" s="17">
        <v>4</v>
      </c>
      <c r="N5808" s="17" t="str" cm="1">
        <f t="array" ref="N5808">_xlfn.IFS(M5808&lt;=2,"Small",M5808&lt;=5,"Medium",M5808&gt;5,"Large")</f>
        <v>Medium</v>
      </c>
      <c r="O5808" s="65">
        <v>145</v>
      </c>
      <c r="P5808" s="87">
        <f t="shared" si="361"/>
        <v>0.03</v>
      </c>
      <c r="Q5808" s="68">
        <v>5</v>
      </c>
      <c r="R5808" s="68" t="str" cm="1">
        <f t="array" ref="R5808">_xlfn.SWITCH(ROUND(Q5808,0),5,"Excellent",4,"Good",3,"Ok","Bad")</f>
        <v>Excellent</v>
      </c>
      <c r="S5808" s="17">
        <v>3</v>
      </c>
      <c r="T5808" s="17" t="str">
        <f t="shared" si="362"/>
        <v>No</v>
      </c>
      <c r="U5808" s="82">
        <v>44019</v>
      </c>
      <c r="V5808" s="82">
        <v>44037</v>
      </c>
      <c r="W5808" s="17">
        <v>359</v>
      </c>
      <c r="X5808" s="17" t="str">
        <f t="shared" si="363"/>
        <v>Active</v>
      </c>
      <c r="Y5808" s="17" t="s">
        <v>15616</v>
      </c>
      <c r="Z5808" s="17"/>
    </row>
    <row r="5809" spans="1:26" x14ac:dyDescent="0.25">
      <c r="A5809">
        <v>5808</v>
      </c>
      <c r="B5809" s="17" t="s">
        <v>13188</v>
      </c>
      <c r="C5809" s="17">
        <v>3423</v>
      </c>
      <c r="D5809" s="17" t="str">
        <f>INDEX(Hosts!$A:$O,MATCH(Places!$C5809,Hosts!$A:$A,0),MATCH(Places!D$1,Hosts!$1:$1,0))</f>
        <v>Within a day</v>
      </c>
      <c r="E5809" s="87">
        <f>INDEX(Hosts!$A:$O,MATCH(Places!$C5809,Hosts!$A:$A,0),MATCH(Places!E$1,Hosts!$1:$1,0))</f>
        <v>0.5</v>
      </c>
      <c r="F5809" s="87">
        <f>INDEX(Hosts!$A:$O,MATCH(Places!$C5809,Hosts!$A:$A,0),MATCH(Places!F$1,Hosts!$1:$1,0))</f>
        <v>1</v>
      </c>
      <c r="G5809" s="17" t="str">
        <f>INDEX(Hosts!$A:$O,MATCH(Places!$C5809,Hosts!$A:$A,0),MATCH(Places!G$1,Hosts!$1:$1,0))</f>
        <v>No</v>
      </c>
      <c r="H5809" s="17">
        <v>18</v>
      </c>
      <c r="I5809" s="17" t="str">
        <f>INDEX(Neighborhoods!$A:$C,MATCH(Places!$H5809,Neighborhoods!$A:$A,0),MATCH(Places!I$1,Neighborhoods!$1:$1,0))</f>
        <v>Manhattan</v>
      </c>
      <c r="J5809" s="17" t="str">
        <f>INDEX(Neighborhoods!$A:$C,MATCH(Places!$H5809,Neighborhoods!$A:$A,0),MATCH(Places!J$1,Neighborhoods!$1:$1,0))</f>
        <v>Midtown</v>
      </c>
      <c r="K5809" s="17" t="s">
        <v>11822</v>
      </c>
      <c r="L5809" s="17" t="str">
        <f t="shared" si="360"/>
        <v>No</v>
      </c>
      <c r="M5809" s="17">
        <v>4</v>
      </c>
      <c r="N5809" s="17" t="str" cm="1">
        <f t="array" ref="N5809">_xlfn.IFS(M5809&lt;=2,"Small",M5809&lt;=5,"Medium",M5809&gt;5,"Large")</f>
        <v>Medium</v>
      </c>
      <c r="O5809" s="65">
        <v>146</v>
      </c>
      <c r="P5809" s="87">
        <f t="shared" si="361"/>
        <v>0.03</v>
      </c>
      <c r="Q5809" s="68">
        <v>5</v>
      </c>
      <c r="R5809" s="68" t="str" cm="1">
        <f t="array" ref="R5809">_xlfn.SWITCH(ROUND(Q5809,0),5,"Excellent",4,"Good",3,"Ok","Bad")</f>
        <v>Excellent</v>
      </c>
      <c r="S5809" s="17">
        <v>4</v>
      </c>
      <c r="T5809" s="17" t="str">
        <f t="shared" si="362"/>
        <v>No</v>
      </c>
      <c r="U5809" s="82">
        <v>43892</v>
      </c>
      <c r="V5809" s="82">
        <v>43944</v>
      </c>
      <c r="W5809" s="17">
        <v>337</v>
      </c>
      <c r="X5809" s="17" t="str">
        <f t="shared" si="363"/>
        <v>Active</v>
      </c>
      <c r="Y5809" s="17" t="s">
        <v>15616</v>
      </c>
      <c r="Z5809" s="17"/>
    </row>
    <row r="5810" spans="1:26" x14ac:dyDescent="0.25">
      <c r="A5810">
        <v>5809</v>
      </c>
      <c r="B5810" s="17" t="s">
        <v>14676</v>
      </c>
      <c r="C5810" s="17">
        <v>3096</v>
      </c>
      <c r="D5810" s="17" t="str">
        <f>INDEX(Hosts!$A:$O,MATCH(Places!$C5810,Hosts!$A:$A,0),MATCH(Places!D$1,Hosts!$1:$1,0))</f>
        <v>Within an hour</v>
      </c>
      <c r="E5810" s="87">
        <f>INDEX(Hosts!$A:$O,MATCH(Places!$C5810,Hosts!$A:$A,0),MATCH(Places!E$1,Hosts!$1:$1,0))</f>
        <v>0.99</v>
      </c>
      <c r="F5810" s="87">
        <f>INDEX(Hosts!$A:$O,MATCH(Places!$C5810,Hosts!$A:$A,0),MATCH(Places!F$1,Hosts!$1:$1,0))</f>
        <v>0.45</v>
      </c>
      <c r="G5810" s="17" t="str">
        <f>INDEX(Hosts!$A:$O,MATCH(Places!$C5810,Hosts!$A:$A,0),MATCH(Places!G$1,Hosts!$1:$1,0))</f>
        <v>No</v>
      </c>
      <c r="H5810" s="17">
        <v>10</v>
      </c>
      <c r="I5810" s="17" t="str">
        <f>INDEX(Neighborhoods!$A:$C,MATCH(Places!$H5810,Neighborhoods!$A:$A,0),MATCH(Places!I$1,Neighborhoods!$1:$1,0))</f>
        <v>Brooklyn</v>
      </c>
      <c r="J5810" s="17" t="str">
        <f>INDEX(Neighborhoods!$A:$C,MATCH(Places!$H5810,Neighborhoods!$A:$A,0),MATCH(Places!J$1,Neighborhoods!$1:$1,0))</f>
        <v>East Flatbush</v>
      </c>
      <c r="K5810" s="17" t="s">
        <v>11822</v>
      </c>
      <c r="L5810" s="17" t="str">
        <f t="shared" si="360"/>
        <v>No</v>
      </c>
      <c r="M5810" s="17">
        <v>16</v>
      </c>
      <c r="N5810" s="17" t="str" cm="1">
        <f t="array" ref="N5810">_xlfn.IFS(M5810&lt;=2,"Small",M5810&lt;=5,"Medium",M5810&gt;5,"Large")</f>
        <v>Large</v>
      </c>
      <c r="O5810" s="65">
        <v>99</v>
      </c>
      <c r="P5810" s="87">
        <f t="shared" si="361"/>
        <v>0.03</v>
      </c>
      <c r="Q5810" s="68">
        <v>5</v>
      </c>
      <c r="R5810" s="68" t="str" cm="1">
        <f t="array" ref="R5810">_xlfn.SWITCH(ROUND(Q5810,0),5,"Excellent",4,"Good",3,"Ok","Bad")</f>
        <v>Excellent</v>
      </c>
      <c r="S5810" s="17">
        <v>11</v>
      </c>
      <c r="T5810" s="17" t="str">
        <f t="shared" si="362"/>
        <v>No</v>
      </c>
      <c r="U5810" s="82">
        <v>43871</v>
      </c>
      <c r="V5810" s="82">
        <v>44043</v>
      </c>
      <c r="W5810" s="17">
        <v>157</v>
      </c>
      <c r="X5810" s="17" t="str">
        <f t="shared" si="363"/>
        <v>Active</v>
      </c>
      <c r="Y5810" s="17" t="s">
        <v>15615</v>
      </c>
      <c r="Z5810" s="17"/>
    </row>
    <row r="5811" spans="1:26" x14ac:dyDescent="0.25">
      <c r="A5811">
        <v>5810</v>
      </c>
      <c r="B5811" s="17" t="s">
        <v>13221</v>
      </c>
      <c r="C5811" s="17">
        <v>3665</v>
      </c>
      <c r="D5811" s="17" t="str">
        <f>INDEX(Hosts!$A:$O,MATCH(Places!$C5811,Hosts!$A:$A,0),MATCH(Places!D$1,Hosts!$1:$1,0))</f>
        <v>Within an hour</v>
      </c>
      <c r="E5811" s="87">
        <f>INDEX(Hosts!$A:$O,MATCH(Places!$C5811,Hosts!$A:$A,0),MATCH(Places!E$1,Hosts!$1:$1,0))</f>
        <v>1</v>
      </c>
      <c r="F5811" s="87">
        <f>INDEX(Hosts!$A:$O,MATCH(Places!$C5811,Hosts!$A:$A,0),MATCH(Places!F$1,Hosts!$1:$1,0))</f>
        <v>1</v>
      </c>
      <c r="G5811" s="17" t="str">
        <f>INDEX(Hosts!$A:$O,MATCH(Places!$C5811,Hosts!$A:$A,0),MATCH(Places!G$1,Hosts!$1:$1,0))</f>
        <v>Yes</v>
      </c>
      <c r="H5811" s="17">
        <v>12</v>
      </c>
      <c r="I5811" s="17" t="str">
        <f>INDEX(Neighborhoods!$A:$C,MATCH(Places!$H5811,Neighborhoods!$A:$A,0),MATCH(Places!I$1,Neighborhoods!$1:$1,0))</f>
        <v>Brooklyn</v>
      </c>
      <c r="J5811" s="17" t="str">
        <f>INDEX(Neighborhoods!$A:$C,MATCH(Places!$H5811,Neighborhoods!$A:$A,0),MATCH(Places!J$1,Neighborhoods!$1:$1,0))</f>
        <v>Williamsburg</v>
      </c>
      <c r="K5811" s="17" t="s">
        <v>11822</v>
      </c>
      <c r="L5811" s="17" t="str">
        <f t="shared" si="360"/>
        <v>No</v>
      </c>
      <c r="M5811" s="17">
        <v>4</v>
      </c>
      <c r="N5811" s="17" t="str" cm="1">
        <f t="array" ref="N5811">_xlfn.IFS(M5811&lt;=2,"Small",M5811&lt;=5,"Medium",M5811&gt;5,"Large")</f>
        <v>Medium</v>
      </c>
      <c r="O5811" s="65">
        <v>134</v>
      </c>
      <c r="P5811" s="87">
        <f t="shared" si="361"/>
        <v>0.03</v>
      </c>
      <c r="Q5811" s="68">
        <v>4.88</v>
      </c>
      <c r="R5811" s="68" t="str" cm="1">
        <f t="array" ref="R5811">_xlfn.SWITCH(ROUND(Q5811,0),5,"Excellent",4,"Good",3,"Ok","Bad")</f>
        <v>Excellent</v>
      </c>
      <c r="S5811" s="17">
        <v>8</v>
      </c>
      <c r="T5811" s="17" t="str">
        <f t="shared" si="362"/>
        <v>No</v>
      </c>
      <c r="U5811" s="82">
        <v>43868</v>
      </c>
      <c r="V5811" s="82">
        <v>43905</v>
      </c>
      <c r="W5811" s="17">
        <v>0</v>
      </c>
      <c r="X5811" s="17" t="str">
        <f t="shared" si="363"/>
        <v>Inactive</v>
      </c>
      <c r="Y5811" s="17" t="s">
        <v>15615</v>
      </c>
      <c r="Z5811" s="17"/>
    </row>
    <row r="5812" spans="1:26" x14ac:dyDescent="0.25">
      <c r="A5812">
        <v>5811</v>
      </c>
      <c r="B5812" s="17" t="s">
        <v>13274</v>
      </c>
      <c r="C5812" s="17">
        <v>3924</v>
      </c>
      <c r="D5812" s="17" t="str">
        <f>INDEX(Hosts!$A:$O,MATCH(Places!$C5812,Hosts!$A:$A,0),MATCH(Places!D$1,Hosts!$1:$1,0))</f>
        <v>Within an hour</v>
      </c>
      <c r="E5812" s="87">
        <f>INDEX(Hosts!$A:$O,MATCH(Places!$C5812,Hosts!$A:$A,0),MATCH(Places!E$1,Hosts!$1:$1,0))</f>
        <v>0.63</v>
      </c>
      <c r="F5812" s="87">
        <f>INDEX(Hosts!$A:$O,MATCH(Places!$C5812,Hosts!$A:$A,0),MATCH(Places!F$1,Hosts!$1:$1,0))</f>
        <v>0.98</v>
      </c>
      <c r="G5812" s="17" t="str">
        <f>INDEX(Hosts!$A:$O,MATCH(Places!$C5812,Hosts!$A:$A,0),MATCH(Places!G$1,Hosts!$1:$1,0))</f>
        <v>No</v>
      </c>
      <c r="H5812" s="17">
        <v>18</v>
      </c>
      <c r="I5812" s="17" t="str">
        <f>INDEX(Neighborhoods!$A:$C,MATCH(Places!$H5812,Neighborhoods!$A:$A,0),MATCH(Places!I$1,Neighborhoods!$1:$1,0))</f>
        <v>Manhattan</v>
      </c>
      <c r="J5812" s="17" t="str">
        <f>INDEX(Neighborhoods!$A:$C,MATCH(Places!$H5812,Neighborhoods!$A:$A,0),MATCH(Places!J$1,Neighborhoods!$1:$1,0))</f>
        <v>Midtown</v>
      </c>
      <c r="K5812" s="17" t="s">
        <v>11822</v>
      </c>
      <c r="L5812" s="17" t="str">
        <f t="shared" si="360"/>
        <v>No</v>
      </c>
      <c r="M5812" s="17">
        <v>8</v>
      </c>
      <c r="N5812" s="17" t="str" cm="1">
        <f t="array" ref="N5812">_xlfn.IFS(M5812&lt;=2,"Small",M5812&lt;=5,"Medium",M5812&gt;5,"Large")</f>
        <v>Large</v>
      </c>
      <c r="O5812" s="65">
        <v>391</v>
      </c>
      <c r="P5812" s="87">
        <f t="shared" si="361"/>
        <v>0.04</v>
      </c>
      <c r="Q5812" s="68">
        <v>5</v>
      </c>
      <c r="R5812" s="68" t="str" cm="1">
        <f t="array" ref="R5812">_xlfn.SWITCH(ROUND(Q5812,0),5,"Excellent",4,"Good",3,"Ok","Bad")</f>
        <v>Excellent</v>
      </c>
      <c r="S5812" s="17">
        <v>6</v>
      </c>
      <c r="T5812" s="17" t="str">
        <f t="shared" si="362"/>
        <v>No</v>
      </c>
      <c r="U5812" s="82">
        <v>43863</v>
      </c>
      <c r="V5812" s="82">
        <v>44038</v>
      </c>
      <c r="W5812" s="17">
        <v>356</v>
      </c>
      <c r="X5812" s="17" t="str">
        <f t="shared" si="363"/>
        <v>Active</v>
      </c>
      <c r="Y5812" s="17" t="s">
        <v>15616</v>
      </c>
      <c r="Z5812" s="17"/>
    </row>
    <row r="5813" spans="1:26" x14ac:dyDescent="0.25">
      <c r="A5813">
        <v>5812</v>
      </c>
      <c r="B5813" s="17" t="s">
        <v>14356</v>
      </c>
      <c r="C5813" s="17">
        <v>2489</v>
      </c>
      <c r="D5813" s="17" t="str">
        <f>INDEX(Hosts!$A:$O,MATCH(Places!$C5813,Hosts!$A:$A,0),MATCH(Places!D$1,Hosts!$1:$1,0))</f>
        <v>Within an hour</v>
      </c>
      <c r="E5813" s="87">
        <f>INDEX(Hosts!$A:$O,MATCH(Places!$C5813,Hosts!$A:$A,0),MATCH(Places!E$1,Hosts!$1:$1,0))</f>
        <v>1</v>
      </c>
      <c r="F5813" s="87">
        <f>INDEX(Hosts!$A:$O,MATCH(Places!$C5813,Hosts!$A:$A,0),MATCH(Places!F$1,Hosts!$1:$1,0))</f>
        <v>0.8</v>
      </c>
      <c r="G5813" s="17" t="str">
        <f>INDEX(Hosts!$A:$O,MATCH(Places!$C5813,Hosts!$A:$A,0),MATCH(Places!G$1,Hosts!$1:$1,0))</f>
        <v>Yes</v>
      </c>
      <c r="H5813" s="17">
        <v>7</v>
      </c>
      <c r="I5813" s="17" t="str">
        <f>INDEX(Neighborhoods!$A:$C,MATCH(Places!$H5813,Neighborhoods!$A:$A,0),MATCH(Places!I$1,Neighborhoods!$1:$1,0))</f>
        <v>Brooklyn</v>
      </c>
      <c r="J5813" s="17" t="str">
        <f>INDEX(Neighborhoods!$A:$C,MATCH(Places!$H5813,Neighborhoods!$A:$A,0),MATCH(Places!J$1,Neighborhoods!$1:$1,0))</f>
        <v>Bedford-Stuyvesant</v>
      </c>
      <c r="K5813" s="17" t="s">
        <v>11822</v>
      </c>
      <c r="L5813" s="17" t="str">
        <f t="shared" si="360"/>
        <v>No</v>
      </c>
      <c r="M5813" s="17">
        <v>7</v>
      </c>
      <c r="N5813" s="17" t="str" cm="1">
        <f t="array" ref="N5813">_xlfn.IFS(M5813&lt;=2,"Small",M5813&lt;=5,"Medium",M5813&gt;5,"Large")</f>
        <v>Large</v>
      </c>
      <c r="O5813" s="65">
        <v>128</v>
      </c>
      <c r="P5813" s="87">
        <f t="shared" si="361"/>
        <v>0.03</v>
      </c>
      <c r="Q5813" s="68">
        <v>5</v>
      </c>
      <c r="R5813" s="68" t="str" cm="1">
        <f t="array" ref="R5813">_xlfn.SWITCH(ROUND(Q5813,0),5,"Excellent",4,"Good",3,"Ok","Bad")</f>
        <v>Excellent</v>
      </c>
      <c r="S5813" s="17">
        <v>4</v>
      </c>
      <c r="T5813" s="17" t="str">
        <f t="shared" si="362"/>
        <v>No</v>
      </c>
      <c r="U5813" s="82">
        <v>43891</v>
      </c>
      <c r="V5813" s="82">
        <v>43976</v>
      </c>
      <c r="W5813" s="17">
        <v>349</v>
      </c>
      <c r="X5813" s="17" t="str">
        <f t="shared" si="363"/>
        <v>Active</v>
      </c>
      <c r="Y5813" s="17" t="s">
        <v>15615</v>
      </c>
      <c r="Z5813" s="17"/>
    </row>
    <row r="5814" spans="1:26" x14ac:dyDescent="0.25">
      <c r="A5814">
        <v>5813</v>
      </c>
      <c r="B5814" s="17" t="s">
        <v>13824</v>
      </c>
      <c r="C5814" s="17">
        <v>4116</v>
      </c>
      <c r="D5814" s="17" t="str">
        <f>INDEX(Hosts!$A:$O,MATCH(Places!$C5814,Hosts!$A:$A,0),MATCH(Places!D$1,Hosts!$1:$1,0))</f>
        <v>Within an hour</v>
      </c>
      <c r="E5814" s="87">
        <f>INDEX(Hosts!$A:$O,MATCH(Places!$C5814,Hosts!$A:$A,0),MATCH(Places!E$1,Hosts!$1:$1,0))</f>
        <v>1</v>
      </c>
      <c r="F5814" s="87">
        <f>INDEX(Hosts!$A:$O,MATCH(Places!$C5814,Hosts!$A:$A,0),MATCH(Places!F$1,Hosts!$1:$1,0))</f>
        <v>0.91</v>
      </c>
      <c r="G5814" s="17" t="str">
        <f>INDEX(Hosts!$A:$O,MATCH(Places!$C5814,Hosts!$A:$A,0),MATCH(Places!G$1,Hosts!$1:$1,0))</f>
        <v>Yes</v>
      </c>
      <c r="H5814" s="17">
        <v>6</v>
      </c>
      <c r="I5814" s="17" t="str">
        <f>INDEX(Neighborhoods!$A:$C,MATCH(Places!$H5814,Neighborhoods!$A:$A,0),MATCH(Places!I$1,Neighborhoods!$1:$1,0))</f>
        <v>Bronx</v>
      </c>
      <c r="J5814" s="17" t="str">
        <f>INDEX(Neighborhoods!$A:$C,MATCH(Places!$H5814,Neighborhoods!$A:$A,0),MATCH(Places!J$1,Neighborhoods!$1:$1,0))</f>
        <v>Wakefield</v>
      </c>
      <c r="K5814" s="17" t="s">
        <v>1</v>
      </c>
      <c r="L5814" s="17" t="str">
        <f t="shared" si="360"/>
        <v>Yes</v>
      </c>
      <c r="M5814" s="17">
        <v>2</v>
      </c>
      <c r="N5814" s="17" t="str" cm="1">
        <f t="array" ref="N5814">_xlfn.IFS(M5814&lt;=2,"Small",M5814&lt;=5,"Medium",M5814&gt;5,"Large")</f>
        <v>Small</v>
      </c>
      <c r="O5814" s="65">
        <v>51</v>
      </c>
      <c r="P5814" s="87">
        <f t="shared" si="361"/>
        <v>0.03</v>
      </c>
      <c r="Q5814" s="68">
        <v>5</v>
      </c>
      <c r="R5814" s="68" t="str" cm="1">
        <f t="array" ref="R5814">_xlfn.SWITCH(ROUND(Q5814,0),5,"Excellent",4,"Good",3,"Ok","Bad")</f>
        <v>Excellent</v>
      </c>
      <c r="S5814" s="17">
        <v>12</v>
      </c>
      <c r="T5814" s="17" t="str">
        <f t="shared" si="362"/>
        <v>No</v>
      </c>
      <c r="U5814" s="82">
        <v>43872</v>
      </c>
      <c r="V5814" s="82">
        <v>44050</v>
      </c>
      <c r="W5814" s="17">
        <v>89</v>
      </c>
      <c r="X5814" s="17" t="str">
        <f t="shared" si="363"/>
        <v>Active</v>
      </c>
      <c r="Y5814" s="17" t="s">
        <v>15615</v>
      </c>
      <c r="Z5814" s="17"/>
    </row>
    <row r="5815" spans="1:26" x14ac:dyDescent="0.25">
      <c r="A5815">
        <v>5814</v>
      </c>
      <c r="B5815" s="17" t="s">
        <v>14404</v>
      </c>
      <c r="C5815" s="17">
        <v>3386</v>
      </c>
      <c r="D5815" s="17" t="str">
        <f>INDEX(Hosts!$A:$O,MATCH(Places!$C5815,Hosts!$A:$A,0),MATCH(Places!D$1,Hosts!$1:$1,0))</f>
        <v>Within an hour</v>
      </c>
      <c r="E5815" s="87">
        <f>INDEX(Hosts!$A:$O,MATCH(Places!$C5815,Hosts!$A:$A,0),MATCH(Places!E$1,Hosts!$1:$1,0))</f>
        <v>1</v>
      </c>
      <c r="F5815" s="87">
        <f>INDEX(Hosts!$A:$O,MATCH(Places!$C5815,Hosts!$A:$A,0),MATCH(Places!F$1,Hosts!$1:$1,0))</f>
        <v>0.83</v>
      </c>
      <c r="G5815" s="17" t="str">
        <f>INDEX(Hosts!$A:$O,MATCH(Places!$C5815,Hosts!$A:$A,0),MATCH(Places!G$1,Hosts!$1:$1,0))</f>
        <v>Yes</v>
      </c>
      <c r="H5815" s="17">
        <v>17</v>
      </c>
      <c r="I5815" s="17" t="str">
        <f>INDEX(Neighborhoods!$A:$C,MATCH(Places!$H5815,Neighborhoods!$A:$A,0),MATCH(Places!I$1,Neighborhoods!$1:$1,0))</f>
        <v>Manhattan</v>
      </c>
      <c r="J5815" s="17" t="str">
        <f>INDEX(Neighborhoods!$A:$C,MATCH(Places!$H5815,Neighborhoods!$A:$A,0),MATCH(Places!J$1,Neighborhoods!$1:$1,0))</f>
        <v>Hell's Kitchen</v>
      </c>
      <c r="K5815" s="17" t="s">
        <v>11822</v>
      </c>
      <c r="L5815" s="17" t="str">
        <f t="shared" si="360"/>
        <v>No</v>
      </c>
      <c r="M5815" s="17">
        <v>2</v>
      </c>
      <c r="N5815" s="17" t="str" cm="1">
        <f t="array" ref="N5815">_xlfn.IFS(M5815&lt;=2,"Small",M5815&lt;=5,"Medium",M5815&gt;5,"Large")</f>
        <v>Small</v>
      </c>
      <c r="O5815" s="65">
        <v>90</v>
      </c>
      <c r="P5815" s="87">
        <f t="shared" si="361"/>
        <v>0.03</v>
      </c>
      <c r="Q5815" s="68">
        <v>5</v>
      </c>
      <c r="R5815" s="68" t="str" cm="1">
        <f t="array" ref="R5815">_xlfn.SWITCH(ROUND(Q5815,0),5,"Excellent",4,"Good",3,"Ok","Bad")</f>
        <v>Excellent</v>
      </c>
      <c r="S5815" s="17">
        <v>3</v>
      </c>
      <c r="T5815" s="17" t="str">
        <f t="shared" si="362"/>
        <v>No</v>
      </c>
      <c r="U5815" s="82">
        <v>43876</v>
      </c>
      <c r="V5815" s="82">
        <v>44053</v>
      </c>
      <c r="W5815" s="17">
        <v>59</v>
      </c>
      <c r="X5815" s="17" t="str">
        <f t="shared" si="363"/>
        <v>Active</v>
      </c>
      <c r="Y5815" s="17" t="s">
        <v>15616</v>
      </c>
      <c r="Z5815" s="17"/>
    </row>
    <row r="5816" spans="1:26" x14ac:dyDescent="0.25">
      <c r="A5816">
        <v>5815</v>
      </c>
      <c r="B5816" s="17" t="s">
        <v>14592</v>
      </c>
      <c r="C5816" s="17">
        <v>1632</v>
      </c>
      <c r="D5816" s="17" t="str">
        <f>INDEX(Hosts!$A:$O,MATCH(Places!$C5816,Hosts!$A:$A,0),MATCH(Places!D$1,Hosts!$1:$1,0))</f>
        <v>Within an hour</v>
      </c>
      <c r="E5816" s="87">
        <f>INDEX(Hosts!$A:$O,MATCH(Places!$C5816,Hosts!$A:$A,0),MATCH(Places!E$1,Hosts!$1:$1,0))</f>
        <v>1</v>
      </c>
      <c r="F5816" s="87">
        <f>INDEX(Hosts!$A:$O,MATCH(Places!$C5816,Hosts!$A:$A,0),MATCH(Places!F$1,Hosts!$1:$1,0))</f>
        <v>1</v>
      </c>
      <c r="G5816" s="17" t="str">
        <f>INDEX(Hosts!$A:$O,MATCH(Places!$C5816,Hosts!$A:$A,0),MATCH(Places!G$1,Hosts!$1:$1,0))</f>
        <v>Yes</v>
      </c>
      <c r="H5816" s="17">
        <v>17</v>
      </c>
      <c r="I5816" s="17" t="str">
        <f>INDEX(Neighborhoods!$A:$C,MATCH(Places!$H5816,Neighborhoods!$A:$A,0),MATCH(Places!I$1,Neighborhoods!$1:$1,0))</f>
        <v>Manhattan</v>
      </c>
      <c r="J5816" s="17" t="str">
        <f>INDEX(Neighborhoods!$A:$C,MATCH(Places!$H5816,Neighborhoods!$A:$A,0),MATCH(Places!J$1,Neighborhoods!$1:$1,0))</f>
        <v>Hell's Kitchen</v>
      </c>
      <c r="K5816" s="17" t="s">
        <v>1</v>
      </c>
      <c r="L5816" s="17" t="str">
        <f t="shared" si="360"/>
        <v>Yes</v>
      </c>
      <c r="M5816" s="17">
        <v>2</v>
      </c>
      <c r="N5816" s="17" t="str" cm="1">
        <f t="array" ref="N5816">_xlfn.IFS(M5816&lt;=2,"Small",M5816&lt;=5,"Medium",M5816&gt;5,"Large")</f>
        <v>Small</v>
      </c>
      <c r="O5816" s="65">
        <v>69</v>
      </c>
      <c r="P5816" s="87">
        <f t="shared" si="361"/>
        <v>0.03</v>
      </c>
      <c r="Q5816" s="68">
        <v>5</v>
      </c>
      <c r="R5816" s="68" t="str" cm="1">
        <f t="array" ref="R5816">_xlfn.SWITCH(ROUND(Q5816,0),5,"Excellent",4,"Good",3,"Ok","Bad")</f>
        <v>Excellent</v>
      </c>
      <c r="S5816" s="17">
        <v>4</v>
      </c>
      <c r="T5816" s="17" t="str">
        <f t="shared" si="362"/>
        <v>No</v>
      </c>
      <c r="U5816" s="82">
        <v>43879</v>
      </c>
      <c r="V5816" s="82">
        <v>43908</v>
      </c>
      <c r="W5816" s="17">
        <v>250</v>
      </c>
      <c r="X5816" s="17" t="str">
        <f t="shared" si="363"/>
        <v>Active</v>
      </c>
      <c r="Y5816" s="17" t="s">
        <v>15616</v>
      </c>
      <c r="Z5816" s="17"/>
    </row>
    <row r="5817" spans="1:26" x14ac:dyDescent="0.25">
      <c r="A5817">
        <v>5816</v>
      </c>
      <c r="B5817" s="17" t="s">
        <v>15273</v>
      </c>
      <c r="C5817" s="17">
        <v>1632</v>
      </c>
      <c r="D5817" s="17" t="str">
        <f>INDEX(Hosts!$A:$O,MATCH(Places!$C5817,Hosts!$A:$A,0),MATCH(Places!D$1,Hosts!$1:$1,0))</f>
        <v>Within an hour</v>
      </c>
      <c r="E5817" s="87">
        <f>INDEX(Hosts!$A:$O,MATCH(Places!$C5817,Hosts!$A:$A,0),MATCH(Places!E$1,Hosts!$1:$1,0))</f>
        <v>1</v>
      </c>
      <c r="F5817" s="87">
        <f>INDEX(Hosts!$A:$O,MATCH(Places!$C5817,Hosts!$A:$A,0),MATCH(Places!F$1,Hosts!$1:$1,0))</f>
        <v>1</v>
      </c>
      <c r="G5817" s="17" t="str">
        <f>INDEX(Hosts!$A:$O,MATCH(Places!$C5817,Hosts!$A:$A,0),MATCH(Places!G$1,Hosts!$1:$1,0))</f>
        <v>Yes</v>
      </c>
      <c r="H5817" s="17">
        <v>17</v>
      </c>
      <c r="I5817" s="17" t="str">
        <f>INDEX(Neighborhoods!$A:$C,MATCH(Places!$H5817,Neighborhoods!$A:$A,0),MATCH(Places!I$1,Neighborhoods!$1:$1,0))</f>
        <v>Manhattan</v>
      </c>
      <c r="J5817" s="17" t="str">
        <f>INDEX(Neighborhoods!$A:$C,MATCH(Places!$H5817,Neighborhoods!$A:$A,0),MATCH(Places!J$1,Neighborhoods!$1:$1,0))</f>
        <v>Hell's Kitchen</v>
      </c>
      <c r="K5817" s="17" t="s">
        <v>1</v>
      </c>
      <c r="L5817" s="17" t="str">
        <f t="shared" si="360"/>
        <v>Yes</v>
      </c>
      <c r="M5817" s="17">
        <v>1</v>
      </c>
      <c r="N5817" s="17" t="str" cm="1">
        <f t="array" ref="N5817">_xlfn.IFS(M5817&lt;=2,"Small",M5817&lt;=5,"Medium",M5817&gt;5,"Large")</f>
        <v>Small</v>
      </c>
      <c r="O5817" s="65">
        <v>65</v>
      </c>
      <c r="P5817" s="87">
        <f t="shared" si="361"/>
        <v>0.03</v>
      </c>
      <c r="Q5817" s="68">
        <v>5</v>
      </c>
      <c r="R5817" s="68" t="str" cm="1">
        <f t="array" ref="R5817">_xlfn.SWITCH(ROUND(Q5817,0),5,"Excellent",4,"Good",3,"Ok","Bad")</f>
        <v>Excellent</v>
      </c>
      <c r="S5817" s="17">
        <v>4</v>
      </c>
      <c r="T5817" s="17" t="str">
        <f t="shared" si="362"/>
        <v>No</v>
      </c>
      <c r="U5817" s="82">
        <v>43877</v>
      </c>
      <c r="V5817" s="82">
        <v>43897</v>
      </c>
      <c r="W5817" s="17">
        <v>249</v>
      </c>
      <c r="X5817" s="17" t="str">
        <f t="shared" si="363"/>
        <v>Active</v>
      </c>
      <c r="Y5817" s="17" t="s">
        <v>15616</v>
      </c>
      <c r="Z5817" s="17"/>
    </row>
    <row r="5818" spans="1:26" x14ac:dyDescent="0.25">
      <c r="A5818">
        <v>5817</v>
      </c>
      <c r="B5818" s="17" t="s">
        <v>14141</v>
      </c>
      <c r="C5818" s="17">
        <v>4118</v>
      </c>
      <c r="D5818" s="17" t="str">
        <f>INDEX(Hosts!$A:$O,MATCH(Places!$C5818,Hosts!$A:$A,0),MATCH(Places!D$1,Hosts!$1:$1,0))</f>
        <v>Within an hour</v>
      </c>
      <c r="E5818" s="87">
        <f>INDEX(Hosts!$A:$O,MATCH(Places!$C5818,Hosts!$A:$A,0),MATCH(Places!E$1,Hosts!$1:$1,0))</f>
        <v>0.86</v>
      </c>
      <c r="F5818" s="87">
        <f>INDEX(Hosts!$A:$O,MATCH(Places!$C5818,Hosts!$A:$A,0),MATCH(Places!F$1,Hosts!$1:$1,0))</f>
        <v>0.84</v>
      </c>
      <c r="G5818" s="17" t="str">
        <f>INDEX(Hosts!$A:$O,MATCH(Places!$C5818,Hosts!$A:$A,0),MATCH(Places!G$1,Hosts!$1:$1,0))</f>
        <v>No</v>
      </c>
      <c r="H5818" s="17">
        <v>10</v>
      </c>
      <c r="I5818" s="17" t="str">
        <f>INDEX(Neighborhoods!$A:$C,MATCH(Places!$H5818,Neighborhoods!$A:$A,0),MATCH(Places!I$1,Neighborhoods!$1:$1,0))</f>
        <v>Brooklyn</v>
      </c>
      <c r="J5818" s="17" t="str">
        <f>INDEX(Neighborhoods!$A:$C,MATCH(Places!$H5818,Neighborhoods!$A:$A,0),MATCH(Places!J$1,Neighborhoods!$1:$1,0))</f>
        <v>East Flatbush</v>
      </c>
      <c r="K5818" s="17" t="s">
        <v>11822</v>
      </c>
      <c r="L5818" s="17" t="str">
        <f t="shared" si="360"/>
        <v>No</v>
      </c>
      <c r="M5818" s="17">
        <v>4</v>
      </c>
      <c r="N5818" s="17" t="str" cm="1">
        <f t="array" ref="N5818">_xlfn.IFS(M5818&lt;=2,"Small",M5818&lt;=5,"Medium",M5818&gt;5,"Large")</f>
        <v>Medium</v>
      </c>
      <c r="O5818" s="65">
        <v>183</v>
      </c>
      <c r="P5818" s="87">
        <f t="shared" si="361"/>
        <v>0.03</v>
      </c>
      <c r="Q5818" s="68">
        <v>5</v>
      </c>
      <c r="R5818" s="68" t="str" cm="1">
        <f t="array" ref="R5818">_xlfn.SWITCH(ROUND(Q5818,0),5,"Excellent",4,"Good",3,"Ok","Bad")</f>
        <v>Excellent</v>
      </c>
      <c r="S5818" s="17">
        <v>5</v>
      </c>
      <c r="T5818" s="17" t="str">
        <f t="shared" si="362"/>
        <v>No</v>
      </c>
      <c r="U5818" s="82">
        <v>43878</v>
      </c>
      <c r="V5818" s="82">
        <v>43987</v>
      </c>
      <c r="W5818" s="17">
        <v>304</v>
      </c>
      <c r="X5818" s="17" t="str">
        <f t="shared" si="363"/>
        <v>Active</v>
      </c>
      <c r="Y5818" s="17" t="s">
        <v>15616</v>
      </c>
      <c r="Z5818" s="17"/>
    </row>
    <row r="5819" spans="1:26" x14ac:dyDescent="0.25">
      <c r="A5819">
        <v>5818</v>
      </c>
      <c r="B5819" s="17" t="s">
        <v>14191</v>
      </c>
      <c r="C5819" s="17">
        <v>4045</v>
      </c>
      <c r="D5819" s="17" t="str">
        <f>INDEX(Hosts!$A:$O,MATCH(Places!$C5819,Hosts!$A:$A,0),MATCH(Places!D$1,Hosts!$1:$1,0))</f>
        <v>Within an hour</v>
      </c>
      <c r="E5819" s="87">
        <f>INDEX(Hosts!$A:$O,MATCH(Places!$C5819,Hosts!$A:$A,0),MATCH(Places!E$1,Hosts!$1:$1,0))</f>
        <v>1</v>
      </c>
      <c r="F5819" s="87">
        <f>INDEX(Hosts!$A:$O,MATCH(Places!$C5819,Hosts!$A:$A,0),MATCH(Places!F$1,Hosts!$1:$1,0))</f>
        <v>0.98</v>
      </c>
      <c r="G5819" s="17" t="str">
        <f>INDEX(Hosts!$A:$O,MATCH(Places!$C5819,Hosts!$A:$A,0),MATCH(Places!G$1,Hosts!$1:$1,0))</f>
        <v>Yes</v>
      </c>
      <c r="H5819" s="17">
        <v>13</v>
      </c>
      <c r="I5819" s="17" t="str">
        <f>INDEX(Neighborhoods!$A:$C,MATCH(Places!$H5819,Neighborhoods!$A:$A,0),MATCH(Places!I$1,Neighborhoods!$1:$1,0))</f>
        <v>Manhattan</v>
      </c>
      <c r="J5819" s="17" t="str">
        <f>INDEX(Neighborhoods!$A:$C,MATCH(Places!$H5819,Neighborhoods!$A:$A,0),MATCH(Places!J$1,Neighborhoods!$1:$1,0))</f>
        <v>Chelsea</v>
      </c>
      <c r="K5819" s="17" t="s">
        <v>11822</v>
      </c>
      <c r="L5819" s="17" t="str">
        <f t="shared" si="360"/>
        <v>No</v>
      </c>
      <c r="M5819" s="17">
        <v>7</v>
      </c>
      <c r="N5819" s="17" t="str" cm="1">
        <f t="array" ref="N5819">_xlfn.IFS(M5819&lt;=2,"Small",M5819&lt;=5,"Medium",M5819&gt;5,"Large")</f>
        <v>Large</v>
      </c>
      <c r="O5819" s="65">
        <v>181</v>
      </c>
      <c r="P5819" s="87">
        <f t="shared" si="361"/>
        <v>0.03</v>
      </c>
      <c r="Q5819" s="68">
        <v>4.83</v>
      </c>
      <c r="R5819" s="68" t="str" cm="1">
        <f t="array" ref="R5819">_xlfn.SWITCH(ROUND(Q5819,0),5,"Excellent",4,"Good",3,"Ok","Bad")</f>
        <v>Excellent</v>
      </c>
      <c r="S5819" s="17">
        <v>6</v>
      </c>
      <c r="T5819" s="17" t="str">
        <f t="shared" si="362"/>
        <v>No</v>
      </c>
      <c r="U5819" s="82">
        <v>43877</v>
      </c>
      <c r="V5819" s="82">
        <v>43986</v>
      </c>
      <c r="W5819" s="17">
        <v>48</v>
      </c>
      <c r="X5819" s="17" t="str">
        <f t="shared" si="363"/>
        <v>Active</v>
      </c>
      <c r="Y5819" s="17" t="s">
        <v>15616</v>
      </c>
      <c r="Z5819" s="17"/>
    </row>
    <row r="5820" spans="1:26" x14ac:dyDescent="0.25">
      <c r="A5820">
        <v>5819</v>
      </c>
      <c r="B5820" s="17" t="s">
        <v>14926</v>
      </c>
      <c r="C5820" s="17">
        <v>3526</v>
      </c>
      <c r="D5820" s="17" t="str">
        <f>INDEX(Hosts!$A:$O,MATCH(Places!$C5820,Hosts!$A:$A,0),MATCH(Places!D$1,Hosts!$1:$1,0))</f>
        <v>Within an hour</v>
      </c>
      <c r="E5820" s="87">
        <f>INDEX(Hosts!$A:$O,MATCH(Places!$C5820,Hosts!$A:$A,0),MATCH(Places!E$1,Hosts!$1:$1,0))</f>
        <v>1</v>
      </c>
      <c r="F5820" s="87">
        <f>INDEX(Hosts!$A:$O,MATCH(Places!$C5820,Hosts!$A:$A,0),MATCH(Places!F$1,Hosts!$1:$1,0))</f>
        <v>1</v>
      </c>
      <c r="G5820" s="17" t="str">
        <f>INDEX(Hosts!$A:$O,MATCH(Places!$C5820,Hosts!$A:$A,0),MATCH(Places!G$1,Hosts!$1:$1,0))</f>
        <v>No</v>
      </c>
      <c r="H5820" s="17">
        <v>19</v>
      </c>
      <c r="I5820" s="17" t="str">
        <f>INDEX(Neighborhoods!$A:$C,MATCH(Places!$H5820,Neighborhoods!$A:$A,0),MATCH(Places!I$1,Neighborhoods!$1:$1,0))</f>
        <v>Manhattan</v>
      </c>
      <c r="J5820" s="17" t="str">
        <f>INDEX(Neighborhoods!$A:$C,MATCH(Places!$H5820,Neighborhoods!$A:$A,0),MATCH(Places!J$1,Neighborhoods!$1:$1,0))</f>
        <v>Upper East Side</v>
      </c>
      <c r="K5820" s="17" t="s">
        <v>11822</v>
      </c>
      <c r="L5820" s="17" t="str">
        <f t="shared" si="360"/>
        <v>No</v>
      </c>
      <c r="M5820" s="17">
        <v>3</v>
      </c>
      <c r="N5820" s="17" t="str" cm="1">
        <f t="array" ref="N5820">_xlfn.IFS(M5820&lt;=2,"Small",M5820&lt;=5,"Medium",M5820&gt;5,"Large")</f>
        <v>Medium</v>
      </c>
      <c r="O5820" s="65">
        <v>150</v>
      </c>
      <c r="P5820" s="87">
        <f t="shared" si="361"/>
        <v>0.03</v>
      </c>
      <c r="Q5820" s="68">
        <v>4.4000000000000004</v>
      </c>
      <c r="R5820" s="68" t="str" cm="1">
        <f t="array" ref="R5820">_xlfn.SWITCH(ROUND(Q5820,0),5,"Excellent",4,"Good",3,"Ok","Bad")</f>
        <v>Good</v>
      </c>
      <c r="S5820" s="17">
        <v>5</v>
      </c>
      <c r="T5820" s="17" t="str">
        <f t="shared" si="362"/>
        <v>No</v>
      </c>
      <c r="U5820" s="82">
        <v>43959</v>
      </c>
      <c r="V5820" s="82">
        <v>44054</v>
      </c>
      <c r="W5820" s="17">
        <v>340</v>
      </c>
      <c r="X5820" s="17" t="str">
        <f t="shared" si="363"/>
        <v>Active</v>
      </c>
      <c r="Y5820" s="17" t="s">
        <v>15616</v>
      </c>
      <c r="Z5820" s="17"/>
    </row>
    <row r="5821" spans="1:26" x14ac:dyDescent="0.25">
      <c r="A5821">
        <v>5820</v>
      </c>
      <c r="B5821" s="17" t="s">
        <v>15526</v>
      </c>
      <c r="C5821" s="17">
        <v>4117</v>
      </c>
      <c r="D5821" s="17" t="str">
        <f>INDEX(Hosts!$A:$O,MATCH(Places!$C5821,Hosts!$A:$A,0),MATCH(Places!D$1,Hosts!$1:$1,0))</f>
        <v>Within a few hours</v>
      </c>
      <c r="E5821" s="87">
        <f>INDEX(Hosts!$A:$O,MATCH(Places!$C5821,Hosts!$A:$A,0),MATCH(Places!E$1,Hosts!$1:$1,0))</f>
        <v>1</v>
      </c>
      <c r="F5821" s="87">
        <f>INDEX(Hosts!$A:$O,MATCH(Places!$C5821,Hosts!$A:$A,0),MATCH(Places!F$1,Hosts!$1:$1,0))</f>
        <v>1</v>
      </c>
      <c r="G5821" s="17" t="str">
        <f>INDEX(Hosts!$A:$O,MATCH(Places!$C5821,Hosts!$A:$A,0),MATCH(Places!G$1,Hosts!$1:$1,0))</f>
        <v>Yes</v>
      </c>
      <c r="H5821" s="17">
        <v>20</v>
      </c>
      <c r="I5821" s="17" t="str">
        <f>INDEX(Neighborhoods!$A:$C,MATCH(Places!$H5821,Neighborhoods!$A:$A,0),MATCH(Places!I$1,Neighborhoods!$1:$1,0))</f>
        <v>Manhattan</v>
      </c>
      <c r="J5821" s="17" t="str">
        <f>INDEX(Neighborhoods!$A:$C,MATCH(Places!$H5821,Neighborhoods!$A:$A,0),MATCH(Places!J$1,Neighborhoods!$1:$1,0))</f>
        <v>Upper West Side</v>
      </c>
      <c r="K5821" s="17" t="s">
        <v>16</v>
      </c>
      <c r="L5821" s="17" t="str">
        <f t="shared" si="360"/>
        <v>Yes</v>
      </c>
      <c r="M5821" s="17">
        <v>2</v>
      </c>
      <c r="N5821" s="17" t="str" cm="1">
        <f t="array" ref="N5821">_xlfn.IFS(M5821&lt;=2,"Small",M5821&lt;=5,"Medium",M5821&gt;5,"Large")</f>
        <v>Small</v>
      </c>
      <c r="O5821" s="65">
        <v>52</v>
      </c>
      <c r="P5821" s="87">
        <f t="shared" si="361"/>
        <v>0.03</v>
      </c>
      <c r="Q5821" s="68">
        <v>5</v>
      </c>
      <c r="R5821" s="68" t="str" cm="1">
        <f t="array" ref="R5821">_xlfn.SWITCH(ROUND(Q5821,0),5,"Excellent",4,"Good",3,"Ok","Bad")</f>
        <v>Excellent</v>
      </c>
      <c r="S5821" s="17">
        <v>3</v>
      </c>
      <c r="T5821" s="17" t="str">
        <f t="shared" si="362"/>
        <v>No</v>
      </c>
      <c r="U5821" s="82">
        <v>43879</v>
      </c>
      <c r="V5821" s="82">
        <v>43921</v>
      </c>
      <c r="W5821" s="17">
        <v>237</v>
      </c>
      <c r="X5821" s="17" t="str">
        <f t="shared" si="363"/>
        <v>Active</v>
      </c>
      <c r="Y5821" s="17" t="s">
        <v>15616</v>
      </c>
      <c r="Z5821" s="17"/>
    </row>
    <row r="5822" spans="1:26" x14ac:dyDescent="0.25">
      <c r="A5822">
        <v>5821</v>
      </c>
      <c r="B5822" s="17" t="s">
        <v>13485</v>
      </c>
      <c r="C5822" s="17">
        <v>4010</v>
      </c>
      <c r="D5822" s="17" t="str">
        <f>INDEX(Hosts!$A:$O,MATCH(Places!$C5822,Hosts!$A:$A,0),MATCH(Places!D$1,Hosts!$1:$1,0))</f>
        <v>Within a few hours</v>
      </c>
      <c r="E5822" s="87">
        <f>INDEX(Hosts!$A:$O,MATCH(Places!$C5822,Hosts!$A:$A,0),MATCH(Places!E$1,Hosts!$1:$1,0))</f>
        <v>1</v>
      </c>
      <c r="F5822" s="87">
        <f>INDEX(Hosts!$A:$O,MATCH(Places!$C5822,Hosts!$A:$A,0),MATCH(Places!F$1,Hosts!$1:$1,0))</f>
        <v>0.9</v>
      </c>
      <c r="G5822" s="17" t="str">
        <f>INDEX(Hosts!$A:$O,MATCH(Places!$C5822,Hosts!$A:$A,0),MATCH(Places!G$1,Hosts!$1:$1,0))</f>
        <v>No</v>
      </c>
      <c r="H5822" s="17">
        <v>22</v>
      </c>
      <c r="I5822" s="17" t="str">
        <f>INDEX(Neighborhoods!$A:$C,MATCH(Places!$H5822,Neighborhoods!$A:$A,0),MATCH(Places!I$1,Neighborhoods!$1:$1,0))</f>
        <v>Queens</v>
      </c>
      <c r="J5822" s="17" t="str">
        <f>INDEX(Neighborhoods!$A:$C,MATCH(Places!$H5822,Neighborhoods!$A:$A,0),MATCH(Places!J$1,Neighborhoods!$1:$1,0))</f>
        <v>Flushing</v>
      </c>
      <c r="K5822" s="17" t="s">
        <v>1</v>
      </c>
      <c r="L5822" s="17" t="str">
        <f t="shared" si="360"/>
        <v>Yes</v>
      </c>
      <c r="M5822" s="17">
        <v>2</v>
      </c>
      <c r="N5822" s="17" t="str" cm="1">
        <f t="array" ref="N5822">_xlfn.IFS(M5822&lt;=2,"Small",M5822&lt;=5,"Medium",M5822&gt;5,"Large")</f>
        <v>Small</v>
      </c>
      <c r="O5822" s="65">
        <v>50</v>
      </c>
      <c r="P5822" s="87">
        <f t="shared" si="361"/>
        <v>0.03</v>
      </c>
      <c r="Q5822" s="68">
        <v>5</v>
      </c>
      <c r="R5822" s="68" t="str" cm="1">
        <f t="array" ref="R5822">_xlfn.SWITCH(ROUND(Q5822,0),5,"Excellent",4,"Good",3,"Ok","Bad")</f>
        <v>Excellent</v>
      </c>
      <c r="S5822" s="17">
        <v>3</v>
      </c>
      <c r="T5822" s="17" t="str">
        <f t="shared" si="362"/>
        <v>No</v>
      </c>
      <c r="U5822" s="82">
        <v>43888</v>
      </c>
      <c r="V5822" s="82">
        <v>44012</v>
      </c>
      <c r="W5822" s="17">
        <v>177</v>
      </c>
      <c r="X5822" s="17" t="str">
        <f t="shared" si="363"/>
        <v>Active</v>
      </c>
      <c r="Y5822" s="17" t="s">
        <v>15616</v>
      </c>
      <c r="Z5822" s="17"/>
    </row>
    <row r="5823" spans="1:26" x14ac:dyDescent="0.25">
      <c r="A5823">
        <v>5822</v>
      </c>
      <c r="B5823" s="17" t="s">
        <v>15002</v>
      </c>
      <c r="C5823" s="17">
        <v>4119</v>
      </c>
      <c r="D5823" s="17" t="str">
        <f>INDEX(Hosts!$A:$O,MATCH(Places!$C5823,Hosts!$A:$A,0),MATCH(Places!D$1,Hosts!$1:$1,0))</f>
        <v>Within a day</v>
      </c>
      <c r="E5823" s="87">
        <f>INDEX(Hosts!$A:$O,MATCH(Places!$C5823,Hosts!$A:$A,0),MATCH(Places!E$1,Hosts!$1:$1,0))</f>
        <v>0.5</v>
      </c>
      <c r="F5823" s="87">
        <f>INDEX(Hosts!$A:$O,MATCH(Places!$C5823,Hosts!$A:$A,0),MATCH(Places!F$1,Hosts!$1:$1,0))</f>
        <v>0.83</v>
      </c>
      <c r="G5823" s="17" t="str">
        <f>INDEX(Hosts!$A:$O,MATCH(Places!$C5823,Hosts!$A:$A,0),MATCH(Places!G$1,Hosts!$1:$1,0))</f>
        <v>No</v>
      </c>
      <c r="H5823" s="17">
        <v>18</v>
      </c>
      <c r="I5823" s="17" t="str">
        <f>INDEX(Neighborhoods!$A:$C,MATCH(Places!$H5823,Neighborhoods!$A:$A,0),MATCH(Places!I$1,Neighborhoods!$1:$1,0))</f>
        <v>Manhattan</v>
      </c>
      <c r="J5823" s="17" t="str">
        <f>INDEX(Neighborhoods!$A:$C,MATCH(Places!$H5823,Neighborhoods!$A:$A,0),MATCH(Places!J$1,Neighborhoods!$1:$1,0))</f>
        <v>Midtown</v>
      </c>
      <c r="K5823" s="17" t="s">
        <v>11822</v>
      </c>
      <c r="L5823" s="17" t="str">
        <f t="shared" si="360"/>
        <v>No</v>
      </c>
      <c r="M5823" s="17">
        <v>15</v>
      </c>
      <c r="N5823" s="17" t="str" cm="1">
        <f t="array" ref="N5823">_xlfn.IFS(M5823&lt;=2,"Small",M5823&lt;=5,"Medium",M5823&gt;5,"Large")</f>
        <v>Large</v>
      </c>
      <c r="O5823" s="65">
        <v>500</v>
      </c>
      <c r="P5823" s="87">
        <f t="shared" si="361"/>
        <v>0.05</v>
      </c>
      <c r="Q5823" s="68">
        <v>5</v>
      </c>
      <c r="R5823" s="68" t="str" cm="1">
        <f t="array" ref="R5823">_xlfn.SWITCH(ROUND(Q5823,0),5,"Excellent",4,"Good",3,"Ok","Bad")</f>
        <v>Excellent</v>
      </c>
      <c r="S5823" s="17">
        <v>3</v>
      </c>
      <c r="T5823" s="17" t="str">
        <f t="shared" si="362"/>
        <v>No</v>
      </c>
      <c r="U5823" s="82">
        <v>43880</v>
      </c>
      <c r="V5823" s="82">
        <v>43900</v>
      </c>
      <c r="W5823" s="17">
        <v>137</v>
      </c>
      <c r="X5823" s="17" t="str">
        <f t="shared" si="363"/>
        <v>Active</v>
      </c>
      <c r="Y5823" s="17" t="s">
        <v>15615</v>
      </c>
      <c r="Z5823" s="17"/>
    </row>
    <row r="5824" spans="1:26" x14ac:dyDescent="0.25">
      <c r="A5824">
        <v>5823</v>
      </c>
      <c r="B5824" s="17" t="s">
        <v>13704</v>
      </c>
      <c r="C5824" s="17">
        <v>3003</v>
      </c>
      <c r="D5824" s="17" t="str">
        <f>INDEX(Hosts!$A:$O,MATCH(Places!$C5824,Hosts!$A:$A,0),MATCH(Places!D$1,Hosts!$1:$1,0))</f>
        <v>Within a day</v>
      </c>
      <c r="E5824" s="87">
        <f>INDEX(Hosts!$A:$O,MATCH(Places!$C5824,Hosts!$A:$A,0),MATCH(Places!E$1,Hosts!$1:$1,0))</f>
        <v>0.8</v>
      </c>
      <c r="F5824" s="87">
        <f>INDEX(Hosts!$A:$O,MATCH(Places!$C5824,Hosts!$A:$A,0),MATCH(Places!F$1,Hosts!$1:$1,0))</f>
        <v>0.84</v>
      </c>
      <c r="G5824" s="17" t="str">
        <f>INDEX(Hosts!$A:$O,MATCH(Places!$C5824,Hosts!$A:$A,0),MATCH(Places!G$1,Hosts!$1:$1,0))</f>
        <v>No</v>
      </c>
      <c r="H5824" s="17">
        <v>9</v>
      </c>
      <c r="I5824" s="17" t="str">
        <f>INDEX(Neighborhoods!$A:$C,MATCH(Places!$H5824,Neighborhoods!$A:$A,0),MATCH(Places!I$1,Neighborhoods!$1:$1,0))</f>
        <v>Brooklyn</v>
      </c>
      <c r="J5824" s="17" t="str">
        <f>INDEX(Neighborhoods!$A:$C,MATCH(Places!$H5824,Neighborhoods!$A:$A,0),MATCH(Places!J$1,Neighborhoods!$1:$1,0))</f>
        <v>Crown Heights</v>
      </c>
      <c r="K5824" s="17" t="s">
        <v>11822</v>
      </c>
      <c r="L5824" s="17" t="str">
        <f t="shared" si="360"/>
        <v>No</v>
      </c>
      <c r="M5824" s="17">
        <v>4</v>
      </c>
      <c r="N5824" s="17" t="str" cm="1">
        <f t="array" ref="N5824">_xlfn.IFS(M5824&lt;=2,"Small",M5824&lt;=5,"Medium",M5824&gt;5,"Large")</f>
        <v>Medium</v>
      </c>
      <c r="O5824" s="65">
        <v>85</v>
      </c>
      <c r="P5824" s="87">
        <f t="shared" si="361"/>
        <v>0.03</v>
      </c>
      <c r="Q5824" s="68">
        <v>4.83</v>
      </c>
      <c r="R5824" s="68" t="str" cm="1">
        <f t="array" ref="R5824">_xlfn.SWITCH(ROUND(Q5824,0),5,"Excellent",4,"Good",3,"Ok","Bad")</f>
        <v>Excellent</v>
      </c>
      <c r="S5824" s="17">
        <v>6</v>
      </c>
      <c r="T5824" s="17" t="str">
        <f t="shared" si="362"/>
        <v>No</v>
      </c>
      <c r="U5824" s="82">
        <v>43885</v>
      </c>
      <c r="V5824" s="82">
        <v>44052</v>
      </c>
      <c r="W5824" s="17">
        <v>0</v>
      </c>
      <c r="X5824" s="17" t="str">
        <f t="shared" si="363"/>
        <v>Inactive</v>
      </c>
      <c r="Y5824" s="17" t="s">
        <v>15615</v>
      </c>
      <c r="Z5824" s="17"/>
    </row>
    <row r="5825" spans="1:26" x14ac:dyDescent="0.25">
      <c r="A5825">
        <v>5824</v>
      </c>
      <c r="B5825" s="17" t="s">
        <v>14403</v>
      </c>
      <c r="C5825" s="17">
        <v>4120</v>
      </c>
      <c r="D5825" s="17" t="str">
        <f>INDEX(Hosts!$A:$O,MATCH(Places!$C5825,Hosts!$A:$A,0),MATCH(Places!D$1,Hosts!$1:$1,0))</f>
        <v>Within a few hours</v>
      </c>
      <c r="E5825" s="87">
        <f>INDEX(Hosts!$A:$O,MATCH(Places!$C5825,Hosts!$A:$A,0),MATCH(Places!E$1,Hosts!$1:$1,0))</f>
        <v>0.9</v>
      </c>
      <c r="F5825" s="87">
        <f>INDEX(Hosts!$A:$O,MATCH(Places!$C5825,Hosts!$A:$A,0),MATCH(Places!F$1,Hosts!$1:$1,0))</f>
        <v>0.96</v>
      </c>
      <c r="G5825" s="17" t="str">
        <f>INDEX(Hosts!$A:$O,MATCH(Places!$C5825,Hosts!$A:$A,0),MATCH(Places!G$1,Hosts!$1:$1,0))</f>
        <v>No</v>
      </c>
      <c r="H5825" s="17">
        <v>7</v>
      </c>
      <c r="I5825" s="17" t="str">
        <f>INDEX(Neighborhoods!$A:$C,MATCH(Places!$H5825,Neighborhoods!$A:$A,0),MATCH(Places!I$1,Neighborhoods!$1:$1,0))</f>
        <v>Brooklyn</v>
      </c>
      <c r="J5825" s="17" t="str">
        <f>INDEX(Neighborhoods!$A:$C,MATCH(Places!$H5825,Neighborhoods!$A:$A,0),MATCH(Places!J$1,Neighborhoods!$1:$1,0))</f>
        <v>Bedford-Stuyvesant</v>
      </c>
      <c r="K5825" s="17" t="s">
        <v>11822</v>
      </c>
      <c r="L5825" s="17" t="str">
        <f t="shared" si="360"/>
        <v>No</v>
      </c>
      <c r="M5825" s="17">
        <v>6</v>
      </c>
      <c r="N5825" s="17" t="str" cm="1">
        <f t="array" ref="N5825">_xlfn.IFS(M5825&lt;=2,"Small",M5825&lt;=5,"Medium",M5825&gt;5,"Large")</f>
        <v>Large</v>
      </c>
      <c r="O5825" s="65">
        <v>299</v>
      </c>
      <c r="P5825" s="87">
        <f t="shared" si="361"/>
        <v>0.04</v>
      </c>
      <c r="Q5825" s="68">
        <v>4.67</v>
      </c>
      <c r="R5825" s="68" t="str" cm="1">
        <f t="array" ref="R5825">_xlfn.SWITCH(ROUND(Q5825,0),5,"Excellent",4,"Good",3,"Ok","Bad")</f>
        <v>Excellent</v>
      </c>
      <c r="S5825" s="17">
        <v>3</v>
      </c>
      <c r="T5825" s="17" t="str">
        <f t="shared" si="362"/>
        <v>No</v>
      </c>
      <c r="U5825" s="82">
        <v>43877</v>
      </c>
      <c r="V5825" s="82">
        <v>43890</v>
      </c>
      <c r="W5825" s="17">
        <v>354</v>
      </c>
      <c r="X5825" s="17" t="str">
        <f t="shared" si="363"/>
        <v>Active</v>
      </c>
      <c r="Y5825" s="17" t="s">
        <v>15615</v>
      </c>
      <c r="Z5825" s="17"/>
    </row>
    <row r="5826" spans="1:26" x14ac:dyDescent="0.25">
      <c r="A5826">
        <v>5825</v>
      </c>
      <c r="B5826" s="17" t="s">
        <v>13179</v>
      </c>
      <c r="C5826" s="17">
        <v>3553</v>
      </c>
      <c r="D5826" s="17" t="str">
        <f>INDEX(Hosts!$A:$O,MATCH(Places!$C5826,Hosts!$A:$A,0),MATCH(Places!D$1,Hosts!$1:$1,0))</f>
        <v>Within an hour</v>
      </c>
      <c r="E5826" s="87">
        <f>INDEX(Hosts!$A:$O,MATCH(Places!$C5826,Hosts!$A:$A,0),MATCH(Places!E$1,Hosts!$1:$1,0))</f>
        <v>1</v>
      </c>
      <c r="F5826" s="87">
        <f>INDEX(Hosts!$A:$O,MATCH(Places!$C5826,Hosts!$A:$A,0),MATCH(Places!F$1,Hosts!$1:$1,0))</f>
        <v>1</v>
      </c>
      <c r="G5826" s="17" t="str">
        <f>INDEX(Hosts!$A:$O,MATCH(Places!$C5826,Hosts!$A:$A,0),MATCH(Places!G$1,Hosts!$1:$1,0))</f>
        <v>No</v>
      </c>
      <c r="H5826" s="17">
        <v>20</v>
      </c>
      <c r="I5826" s="17" t="str">
        <f>INDEX(Neighborhoods!$A:$C,MATCH(Places!$H5826,Neighborhoods!$A:$A,0),MATCH(Places!I$1,Neighborhoods!$1:$1,0))</f>
        <v>Manhattan</v>
      </c>
      <c r="J5826" s="17" t="str">
        <f>INDEX(Neighborhoods!$A:$C,MATCH(Places!$H5826,Neighborhoods!$A:$A,0),MATCH(Places!J$1,Neighborhoods!$1:$1,0))</f>
        <v>Upper West Side</v>
      </c>
      <c r="K5826" s="17" t="s">
        <v>11822</v>
      </c>
      <c r="L5826" s="17" t="str">
        <f t="shared" ref="L5826:L5889" si="364">IF(OR(K5826="Private room",K5826="Shared room"),"Yes","No")</f>
        <v>No</v>
      </c>
      <c r="M5826" s="17">
        <v>8</v>
      </c>
      <c r="N5826" s="17" t="str" cm="1">
        <f t="array" ref="N5826">_xlfn.IFS(M5826&lt;=2,"Small",M5826&lt;=5,"Medium",M5826&gt;5,"Large")</f>
        <v>Large</v>
      </c>
      <c r="O5826" s="65">
        <v>792</v>
      </c>
      <c r="P5826" s="87">
        <f t="shared" ref="P5826:P5889" si="365">VLOOKUP(O5826,$AB$1:$AC$5,2)</f>
        <v>0.05</v>
      </c>
      <c r="Q5826" s="68">
        <v>5</v>
      </c>
      <c r="R5826" s="68" t="str" cm="1">
        <f t="array" ref="R5826">_xlfn.SWITCH(ROUND(Q5826,0),5,"Excellent",4,"Good",3,"Ok","Bad")</f>
        <v>Excellent</v>
      </c>
      <c r="S5826" s="17">
        <v>4</v>
      </c>
      <c r="T5826" s="17" t="str">
        <f t="shared" ref="T5826:T5889" si="366">IF(AND(Q5826&gt;=4.8,S5826&gt;100),"Yes","No")</f>
        <v>No</v>
      </c>
      <c r="U5826" s="82">
        <v>43884</v>
      </c>
      <c r="V5826" s="82">
        <v>43894</v>
      </c>
      <c r="W5826" s="17">
        <v>176</v>
      </c>
      <c r="X5826" s="17" t="str">
        <f t="shared" ref="X5826:X5889" si="367">IF(W5826&lt;&gt;0,"Active","Inactive")</f>
        <v>Active</v>
      </c>
      <c r="Y5826" s="17" t="s">
        <v>15616</v>
      </c>
      <c r="Z5826" s="17"/>
    </row>
    <row r="5827" spans="1:26" x14ac:dyDescent="0.25">
      <c r="A5827">
        <v>5826</v>
      </c>
      <c r="B5827" s="17" t="s">
        <v>14000</v>
      </c>
      <c r="C5827" s="17">
        <v>4045</v>
      </c>
      <c r="D5827" s="17" t="str">
        <f>INDEX(Hosts!$A:$O,MATCH(Places!$C5827,Hosts!$A:$A,0),MATCH(Places!D$1,Hosts!$1:$1,0))</f>
        <v>Within an hour</v>
      </c>
      <c r="E5827" s="87">
        <f>INDEX(Hosts!$A:$O,MATCH(Places!$C5827,Hosts!$A:$A,0),MATCH(Places!E$1,Hosts!$1:$1,0))</f>
        <v>1</v>
      </c>
      <c r="F5827" s="87">
        <f>INDEX(Hosts!$A:$O,MATCH(Places!$C5827,Hosts!$A:$A,0),MATCH(Places!F$1,Hosts!$1:$1,0))</f>
        <v>0.98</v>
      </c>
      <c r="G5827" s="17" t="str">
        <f>INDEX(Hosts!$A:$O,MATCH(Places!$C5827,Hosts!$A:$A,0),MATCH(Places!G$1,Hosts!$1:$1,0))</f>
        <v>Yes</v>
      </c>
      <c r="H5827" s="17">
        <v>13</v>
      </c>
      <c r="I5827" s="17" t="str">
        <f>INDEX(Neighborhoods!$A:$C,MATCH(Places!$H5827,Neighborhoods!$A:$A,0),MATCH(Places!I$1,Neighborhoods!$1:$1,0))</f>
        <v>Manhattan</v>
      </c>
      <c r="J5827" s="17" t="str">
        <f>INDEX(Neighborhoods!$A:$C,MATCH(Places!$H5827,Neighborhoods!$A:$A,0),MATCH(Places!J$1,Neighborhoods!$1:$1,0))</f>
        <v>Chelsea</v>
      </c>
      <c r="K5827" s="17" t="s">
        <v>1</v>
      </c>
      <c r="L5827" s="17" t="str">
        <f t="shared" si="364"/>
        <v>Yes</v>
      </c>
      <c r="M5827" s="17">
        <v>3</v>
      </c>
      <c r="N5827" s="17" t="str" cm="1">
        <f t="array" ref="N5827">_xlfn.IFS(M5827&lt;=2,"Small",M5827&lt;=5,"Medium",M5827&gt;5,"Large")</f>
        <v>Medium</v>
      </c>
      <c r="O5827" s="65">
        <v>59</v>
      </c>
      <c r="P5827" s="87">
        <f t="shared" si="365"/>
        <v>0.03</v>
      </c>
      <c r="Q5827" s="68">
        <v>5</v>
      </c>
      <c r="R5827" s="68" t="str" cm="1">
        <f t="array" ref="R5827">_xlfn.SWITCH(ROUND(Q5827,0),5,"Excellent",4,"Good",3,"Ok","Bad")</f>
        <v>Excellent</v>
      </c>
      <c r="S5827" s="17">
        <v>8</v>
      </c>
      <c r="T5827" s="17" t="str">
        <f t="shared" si="366"/>
        <v>No</v>
      </c>
      <c r="U5827" s="82">
        <v>43870</v>
      </c>
      <c r="V5827" s="82">
        <v>43902</v>
      </c>
      <c r="W5827" s="17">
        <v>4</v>
      </c>
      <c r="X5827" s="17" t="str">
        <f t="shared" si="367"/>
        <v>Active</v>
      </c>
      <c r="Y5827" s="17" t="s">
        <v>15616</v>
      </c>
      <c r="Z5827" s="17"/>
    </row>
    <row r="5828" spans="1:26" x14ac:dyDescent="0.25">
      <c r="A5828">
        <v>5827</v>
      </c>
      <c r="B5828" s="17" t="s">
        <v>13879</v>
      </c>
      <c r="C5828" s="17">
        <v>4044</v>
      </c>
      <c r="D5828" s="17" t="str">
        <f>INDEX(Hosts!$A:$O,MATCH(Places!$C5828,Hosts!$A:$A,0),MATCH(Places!D$1,Hosts!$1:$1,0))</f>
        <v>Within an hour</v>
      </c>
      <c r="E5828" s="87">
        <f>INDEX(Hosts!$A:$O,MATCH(Places!$C5828,Hosts!$A:$A,0),MATCH(Places!E$1,Hosts!$1:$1,0))</f>
        <v>1</v>
      </c>
      <c r="F5828" s="87">
        <f>INDEX(Hosts!$A:$O,MATCH(Places!$C5828,Hosts!$A:$A,0),MATCH(Places!F$1,Hosts!$1:$1,0))</f>
        <v>0.99</v>
      </c>
      <c r="G5828" s="17" t="str">
        <f>INDEX(Hosts!$A:$O,MATCH(Places!$C5828,Hosts!$A:$A,0),MATCH(Places!G$1,Hosts!$1:$1,0))</f>
        <v>Yes</v>
      </c>
      <c r="H5828" s="17">
        <v>13</v>
      </c>
      <c r="I5828" s="17" t="str">
        <f>INDEX(Neighborhoods!$A:$C,MATCH(Places!$H5828,Neighborhoods!$A:$A,0),MATCH(Places!I$1,Neighborhoods!$1:$1,0))</f>
        <v>Manhattan</v>
      </c>
      <c r="J5828" s="17" t="str">
        <f>INDEX(Neighborhoods!$A:$C,MATCH(Places!$H5828,Neighborhoods!$A:$A,0),MATCH(Places!J$1,Neighborhoods!$1:$1,0))</f>
        <v>Chelsea</v>
      </c>
      <c r="K5828" s="17" t="s">
        <v>1</v>
      </c>
      <c r="L5828" s="17" t="str">
        <f t="shared" si="364"/>
        <v>Yes</v>
      </c>
      <c r="M5828" s="17">
        <v>1</v>
      </c>
      <c r="N5828" s="17" t="str" cm="1">
        <f t="array" ref="N5828">_xlfn.IFS(M5828&lt;=2,"Small",M5828&lt;=5,"Medium",M5828&gt;5,"Large")</f>
        <v>Small</v>
      </c>
      <c r="O5828" s="65">
        <v>49</v>
      </c>
      <c r="P5828" s="87">
        <f t="shared" si="365"/>
        <v>0.03</v>
      </c>
      <c r="Q5828" s="68">
        <v>5</v>
      </c>
      <c r="R5828" s="68" t="str" cm="1">
        <f t="array" ref="R5828">_xlfn.SWITCH(ROUND(Q5828,0),5,"Excellent",4,"Good",3,"Ok","Bad")</f>
        <v>Excellent</v>
      </c>
      <c r="S5828" s="17">
        <v>3</v>
      </c>
      <c r="T5828" s="17" t="str">
        <f t="shared" si="366"/>
        <v>No</v>
      </c>
      <c r="U5828" s="82">
        <v>43877</v>
      </c>
      <c r="V5828" s="82">
        <v>44049</v>
      </c>
      <c r="W5828" s="17">
        <v>73</v>
      </c>
      <c r="X5828" s="17" t="str">
        <f t="shared" si="367"/>
        <v>Active</v>
      </c>
      <c r="Y5828" s="17" t="s">
        <v>15616</v>
      </c>
      <c r="Z5828" s="17"/>
    </row>
    <row r="5829" spans="1:26" x14ac:dyDescent="0.25">
      <c r="A5829">
        <v>5828</v>
      </c>
      <c r="B5829" s="17" t="s">
        <v>13939</v>
      </c>
      <c r="C5829" s="17">
        <v>4116</v>
      </c>
      <c r="D5829" s="17" t="str">
        <f>INDEX(Hosts!$A:$O,MATCH(Places!$C5829,Hosts!$A:$A,0),MATCH(Places!D$1,Hosts!$1:$1,0))</f>
        <v>Within an hour</v>
      </c>
      <c r="E5829" s="87">
        <f>INDEX(Hosts!$A:$O,MATCH(Places!$C5829,Hosts!$A:$A,0),MATCH(Places!E$1,Hosts!$1:$1,0))</f>
        <v>1</v>
      </c>
      <c r="F5829" s="87">
        <f>INDEX(Hosts!$A:$O,MATCH(Places!$C5829,Hosts!$A:$A,0),MATCH(Places!F$1,Hosts!$1:$1,0))</f>
        <v>0.91</v>
      </c>
      <c r="G5829" s="17" t="str">
        <f>INDEX(Hosts!$A:$O,MATCH(Places!$C5829,Hosts!$A:$A,0),MATCH(Places!G$1,Hosts!$1:$1,0))</f>
        <v>Yes</v>
      </c>
      <c r="H5829" s="17">
        <v>6</v>
      </c>
      <c r="I5829" s="17" t="str">
        <f>INDEX(Neighborhoods!$A:$C,MATCH(Places!$H5829,Neighborhoods!$A:$A,0),MATCH(Places!I$1,Neighborhoods!$1:$1,0))</f>
        <v>Bronx</v>
      </c>
      <c r="J5829" s="17" t="str">
        <f>INDEX(Neighborhoods!$A:$C,MATCH(Places!$H5829,Neighborhoods!$A:$A,0),MATCH(Places!J$1,Neighborhoods!$1:$1,0))</f>
        <v>Wakefield</v>
      </c>
      <c r="K5829" s="17" t="s">
        <v>1</v>
      </c>
      <c r="L5829" s="17" t="str">
        <f t="shared" si="364"/>
        <v>Yes</v>
      </c>
      <c r="M5829" s="17">
        <v>4</v>
      </c>
      <c r="N5829" s="17" t="str" cm="1">
        <f t="array" ref="N5829">_xlfn.IFS(M5829&lt;=2,"Small",M5829&lt;=5,"Medium",M5829&gt;5,"Large")</f>
        <v>Medium</v>
      </c>
      <c r="O5829" s="65">
        <v>59</v>
      </c>
      <c r="P5829" s="87">
        <f t="shared" si="365"/>
        <v>0.03</v>
      </c>
      <c r="Q5829" s="68">
        <v>5</v>
      </c>
      <c r="R5829" s="68" t="str" cm="1">
        <f t="array" ref="R5829">_xlfn.SWITCH(ROUND(Q5829,0),5,"Excellent",4,"Good",3,"Ok","Bad")</f>
        <v>Excellent</v>
      </c>
      <c r="S5829" s="17">
        <v>13</v>
      </c>
      <c r="T5829" s="17" t="str">
        <f t="shared" si="366"/>
        <v>No</v>
      </c>
      <c r="U5829" s="82">
        <v>43877</v>
      </c>
      <c r="V5829" s="82">
        <v>44052</v>
      </c>
      <c r="W5829" s="17">
        <v>90</v>
      </c>
      <c r="X5829" s="17" t="str">
        <f t="shared" si="367"/>
        <v>Active</v>
      </c>
      <c r="Y5829" s="17" t="s">
        <v>15615</v>
      </c>
      <c r="Z5829" s="17"/>
    </row>
    <row r="5830" spans="1:26" x14ac:dyDescent="0.25">
      <c r="A5830">
        <v>5829</v>
      </c>
      <c r="B5830" s="17" t="s">
        <v>15196</v>
      </c>
      <c r="C5830" s="17">
        <v>4116</v>
      </c>
      <c r="D5830" s="17" t="str">
        <f>INDEX(Hosts!$A:$O,MATCH(Places!$C5830,Hosts!$A:$A,0),MATCH(Places!D$1,Hosts!$1:$1,0))</f>
        <v>Within an hour</v>
      </c>
      <c r="E5830" s="87">
        <f>INDEX(Hosts!$A:$O,MATCH(Places!$C5830,Hosts!$A:$A,0),MATCH(Places!E$1,Hosts!$1:$1,0))</f>
        <v>1</v>
      </c>
      <c r="F5830" s="87">
        <f>INDEX(Hosts!$A:$O,MATCH(Places!$C5830,Hosts!$A:$A,0),MATCH(Places!F$1,Hosts!$1:$1,0))</f>
        <v>0.91</v>
      </c>
      <c r="G5830" s="17" t="str">
        <f>INDEX(Hosts!$A:$O,MATCH(Places!$C5830,Hosts!$A:$A,0),MATCH(Places!G$1,Hosts!$1:$1,0))</f>
        <v>Yes</v>
      </c>
      <c r="H5830" s="17">
        <v>6</v>
      </c>
      <c r="I5830" s="17" t="str">
        <f>INDEX(Neighborhoods!$A:$C,MATCH(Places!$H5830,Neighborhoods!$A:$A,0),MATCH(Places!I$1,Neighborhoods!$1:$1,0))</f>
        <v>Bronx</v>
      </c>
      <c r="J5830" s="17" t="str">
        <f>INDEX(Neighborhoods!$A:$C,MATCH(Places!$H5830,Neighborhoods!$A:$A,0),MATCH(Places!J$1,Neighborhoods!$1:$1,0))</f>
        <v>Wakefield</v>
      </c>
      <c r="K5830" s="17" t="s">
        <v>1</v>
      </c>
      <c r="L5830" s="17" t="str">
        <f t="shared" si="364"/>
        <v>Yes</v>
      </c>
      <c r="M5830" s="17">
        <v>2</v>
      </c>
      <c r="N5830" s="17" t="str" cm="1">
        <f t="array" ref="N5830">_xlfn.IFS(M5830&lt;=2,"Small",M5830&lt;=5,"Medium",M5830&gt;5,"Large")</f>
        <v>Small</v>
      </c>
      <c r="O5830" s="65">
        <v>54</v>
      </c>
      <c r="P5830" s="87">
        <f t="shared" si="365"/>
        <v>0.03</v>
      </c>
      <c r="Q5830" s="68">
        <v>5</v>
      </c>
      <c r="R5830" s="68" t="str" cm="1">
        <f t="array" ref="R5830">_xlfn.SWITCH(ROUND(Q5830,0),5,"Excellent",4,"Good",3,"Ok","Bad")</f>
        <v>Excellent</v>
      </c>
      <c r="S5830" s="17">
        <v>9</v>
      </c>
      <c r="T5830" s="17" t="str">
        <f t="shared" si="366"/>
        <v>No</v>
      </c>
      <c r="U5830" s="82">
        <v>43870</v>
      </c>
      <c r="V5830" s="82">
        <v>44010</v>
      </c>
      <c r="W5830" s="17">
        <v>180</v>
      </c>
      <c r="X5830" s="17" t="str">
        <f t="shared" si="367"/>
        <v>Active</v>
      </c>
      <c r="Y5830" s="17" t="s">
        <v>15615</v>
      </c>
      <c r="Z5830" s="17"/>
    </row>
    <row r="5831" spans="1:26" x14ac:dyDescent="0.25">
      <c r="A5831">
        <v>5830</v>
      </c>
      <c r="B5831" s="17" t="s">
        <v>14349</v>
      </c>
      <c r="C5831" s="17">
        <v>4120</v>
      </c>
      <c r="D5831" s="17" t="str">
        <f>INDEX(Hosts!$A:$O,MATCH(Places!$C5831,Hosts!$A:$A,0),MATCH(Places!D$1,Hosts!$1:$1,0))</f>
        <v>Within a few hours</v>
      </c>
      <c r="E5831" s="87">
        <f>INDEX(Hosts!$A:$O,MATCH(Places!$C5831,Hosts!$A:$A,0),MATCH(Places!E$1,Hosts!$1:$1,0))</f>
        <v>0.9</v>
      </c>
      <c r="F5831" s="87">
        <f>INDEX(Hosts!$A:$O,MATCH(Places!$C5831,Hosts!$A:$A,0),MATCH(Places!F$1,Hosts!$1:$1,0))</f>
        <v>0.96</v>
      </c>
      <c r="G5831" s="17" t="str">
        <f>INDEX(Hosts!$A:$O,MATCH(Places!$C5831,Hosts!$A:$A,0),MATCH(Places!G$1,Hosts!$1:$1,0))</f>
        <v>No</v>
      </c>
      <c r="H5831" s="17">
        <v>7</v>
      </c>
      <c r="I5831" s="17" t="str">
        <f>INDEX(Neighborhoods!$A:$C,MATCH(Places!$H5831,Neighborhoods!$A:$A,0),MATCH(Places!I$1,Neighborhoods!$1:$1,0))</f>
        <v>Brooklyn</v>
      </c>
      <c r="J5831" s="17" t="str">
        <f>INDEX(Neighborhoods!$A:$C,MATCH(Places!$H5831,Neighborhoods!$A:$A,0),MATCH(Places!J$1,Neighborhoods!$1:$1,0))</f>
        <v>Bedford-Stuyvesant</v>
      </c>
      <c r="K5831" s="17" t="s">
        <v>11822</v>
      </c>
      <c r="L5831" s="17" t="str">
        <f t="shared" si="364"/>
        <v>No</v>
      </c>
      <c r="M5831" s="17">
        <v>2</v>
      </c>
      <c r="N5831" s="17" t="str" cm="1">
        <f t="array" ref="N5831">_xlfn.IFS(M5831&lt;=2,"Small",M5831&lt;=5,"Medium",M5831&gt;5,"Large")</f>
        <v>Small</v>
      </c>
      <c r="O5831" s="65">
        <v>249</v>
      </c>
      <c r="P5831" s="87">
        <f t="shared" si="365"/>
        <v>0.04</v>
      </c>
      <c r="Q5831" s="68">
        <v>4.71</v>
      </c>
      <c r="R5831" s="68" t="str" cm="1">
        <f t="array" ref="R5831">_xlfn.SWITCH(ROUND(Q5831,0),5,"Excellent",4,"Good",3,"Ok","Bad")</f>
        <v>Excellent</v>
      </c>
      <c r="S5831" s="17">
        <v>7</v>
      </c>
      <c r="T5831" s="17" t="str">
        <f t="shared" si="366"/>
        <v>No</v>
      </c>
      <c r="U5831" s="82">
        <v>43876</v>
      </c>
      <c r="V5831" s="82">
        <v>44044</v>
      </c>
      <c r="W5831" s="17">
        <v>354</v>
      </c>
      <c r="X5831" s="17" t="str">
        <f t="shared" si="367"/>
        <v>Active</v>
      </c>
      <c r="Y5831" s="17" t="s">
        <v>15615</v>
      </c>
      <c r="Z5831" s="17"/>
    </row>
    <row r="5832" spans="1:26" x14ac:dyDescent="0.25">
      <c r="A5832">
        <v>5831</v>
      </c>
      <c r="B5832" s="17" t="s">
        <v>15005</v>
      </c>
      <c r="C5832" s="17">
        <v>2652</v>
      </c>
      <c r="D5832" s="17" t="str">
        <f>INDEX(Hosts!$A:$O,MATCH(Places!$C5832,Hosts!$A:$A,0),MATCH(Places!D$1,Hosts!$1:$1,0))</f>
        <v>Within a few hours</v>
      </c>
      <c r="E5832" s="87">
        <f>INDEX(Hosts!$A:$O,MATCH(Places!$C5832,Hosts!$A:$A,0),MATCH(Places!E$1,Hosts!$1:$1,0))</f>
        <v>1</v>
      </c>
      <c r="F5832" s="87">
        <f>INDEX(Hosts!$A:$O,MATCH(Places!$C5832,Hosts!$A:$A,0),MATCH(Places!F$1,Hosts!$1:$1,0))</f>
        <v>0.79</v>
      </c>
      <c r="G5832" s="17" t="str">
        <f>INDEX(Hosts!$A:$O,MATCH(Places!$C5832,Hosts!$A:$A,0),MATCH(Places!G$1,Hosts!$1:$1,0))</f>
        <v>Yes</v>
      </c>
      <c r="H5832" s="17">
        <v>19</v>
      </c>
      <c r="I5832" s="17" t="str">
        <f>INDEX(Neighborhoods!$A:$C,MATCH(Places!$H5832,Neighborhoods!$A:$A,0),MATCH(Places!I$1,Neighborhoods!$1:$1,0))</f>
        <v>Manhattan</v>
      </c>
      <c r="J5832" s="17" t="str">
        <f>INDEX(Neighborhoods!$A:$C,MATCH(Places!$H5832,Neighborhoods!$A:$A,0),MATCH(Places!J$1,Neighborhoods!$1:$1,0))</f>
        <v>Upper East Side</v>
      </c>
      <c r="K5832" s="17" t="s">
        <v>1</v>
      </c>
      <c r="L5832" s="17" t="str">
        <f t="shared" si="364"/>
        <v>Yes</v>
      </c>
      <c r="M5832" s="17">
        <v>1</v>
      </c>
      <c r="N5832" s="17" t="str" cm="1">
        <f t="array" ref="N5832">_xlfn.IFS(M5832&lt;=2,"Small",M5832&lt;=5,"Medium",M5832&gt;5,"Large")</f>
        <v>Small</v>
      </c>
      <c r="O5832" s="65">
        <v>60</v>
      </c>
      <c r="P5832" s="87">
        <f t="shared" si="365"/>
        <v>0.03</v>
      </c>
      <c r="Q5832" s="68">
        <v>5</v>
      </c>
      <c r="R5832" s="68" t="str" cm="1">
        <f t="array" ref="R5832">_xlfn.SWITCH(ROUND(Q5832,0),5,"Excellent",4,"Good",3,"Ok","Bad")</f>
        <v>Excellent</v>
      </c>
      <c r="S5832" s="17">
        <v>7</v>
      </c>
      <c r="T5832" s="17" t="str">
        <f t="shared" si="366"/>
        <v>No</v>
      </c>
      <c r="U5832" s="82">
        <v>43868</v>
      </c>
      <c r="V5832" s="82">
        <v>43899</v>
      </c>
      <c r="W5832" s="17">
        <v>51</v>
      </c>
      <c r="X5832" s="17" t="str">
        <f t="shared" si="367"/>
        <v>Active</v>
      </c>
      <c r="Y5832" s="17" t="s">
        <v>15616</v>
      </c>
      <c r="Z5832" s="17"/>
    </row>
    <row r="5833" spans="1:26" x14ac:dyDescent="0.25">
      <c r="A5833">
        <v>5832</v>
      </c>
      <c r="B5833" s="17" t="s">
        <v>14765</v>
      </c>
      <c r="C5833" s="17">
        <v>4121</v>
      </c>
      <c r="D5833" s="17" t="str">
        <f>INDEX(Hosts!$A:$O,MATCH(Places!$C5833,Hosts!$A:$A,0),MATCH(Places!D$1,Hosts!$1:$1,0))</f>
        <v>Within a few hours</v>
      </c>
      <c r="E5833" s="87">
        <f>INDEX(Hosts!$A:$O,MATCH(Places!$C5833,Hosts!$A:$A,0),MATCH(Places!E$1,Hosts!$1:$1,0))</f>
        <v>0.89</v>
      </c>
      <c r="F5833" s="87">
        <f>INDEX(Hosts!$A:$O,MATCH(Places!$C5833,Hosts!$A:$A,0),MATCH(Places!F$1,Hosts!$1:$1,0))</f>
        <v>0.98</v>
      </c>
      <c r="G5833" s="17" t="str">
        <f>INDEX(Hosts!$A:$O,MATCH(Places!$C5833,Hosts!$A:$A,0),MATCH(Places!G$1,Hosts!$1:$1,0))</f>
        <v>Yes</v>
      </c>
      <c r="H5833" s="17">
        <v>7</v>
      </c>
      <c r="I5833" s="17" t="str">
        <f>INDEX(Neighborhoods!$A:$C,MATCH(Places!$H5833,Neighborhoods!$A:$A,0),MATCH(Places!I$1,Neighborhoods!$1:$1,0))</f>
        <v>Brooklyn</v>
      </c>
      <c r="J5833" s="17" t="str">
        <f>INDEX(Neighborhoods!$A:$C,MATCH(Places!$H5833,Neighborhoods!$A:$A,0),MATCH(Places!J$1,Neighborhoods!$1:$1,0))</f>
        <v>Bedford-Stuyvesant</v>
      </c>
      <c r="K5833" s="17" t="s">
        <v>11822</v>
      </c>
      <c r="L5833" s="17" t="str">
        <f t="shared" si="364"/>
        <v>No</v>
      </c>
      <c r="M5833" s="17">
        <v>4</v>
      </c>
      <c r="N5833" s="17" t="str" cm="1">
        <f t="array" ref="N5833">_xlfn.IFS(M5833&lt;=2,"Small",M5833&lt;=5,"Medium",M5833&gt;5,"Large")</f>
        <v>Medium</v>
      </c>
      <c r="O5833" s="65">
        <v>160</v>
      </c>
      <c r="P5833" s="87">
        <f t="shared" si="365"/>
        <v>0.03</v>
      </c>
      <c r="Q5833" s="68">
        <v>5</v>
      </c>
      <c r="R5833" s="68" t="str" cm="1">
        <f t="array" ref="R5833">_xlfn.SWITCH(ROUND(Q5833,0),5,"Excellent",4,"Good",3,"Ok","Bad")</f>
        <v>Excellent</v>
      </c>
      <c r="S5833" s="17">
        <v>11</v>
      </c>
      <c r="T5833" s="17" t="str">
        <f t="shared" si="366"/>
        <v>No</v>
      </c>
      <c r="U5833" s="82">
        <v>43876</v>
      </c>
      <c r="V5833" s="82">
        <v>43902</v>
      </c>
      <c r="W5833" s="17">
        <v>339</v>
      </c>
      <c r="X5833" s="17" t="str">
        <f t="shared" si="367"/>
        <v>Active</v>
      </c>
      <c r="Y5833" s="17" t="s">
        <v>15616</v>
      </c>
      <c r="Z5833" s="17"/>
    </row>
    <row r="5834" spans="1:26" x14ac:dyDescent="0.25">
      <c r="A5834">
        <v>5833</v>
      </c>
      <c r="B5834" s="17" t="s">
        <v>15422</v>
      </c>
      <c r="C5834" s="17">
        <v>1179</v>
      </c>
      <c r="D5834" s="17" t="str">
        <f>INDEX(Hosts!$A:$O,MATCH(Places!$C5834,Hosts!$A:$A,0),MATCH(Places!D$1,Hosts!$1:$1,0))</f>
        <v>A few days or more</v>
      </c>
      <c r="E5834" s="87">
        <f>INDEX(Hosts!$A:$O,MATCH(Places!$C5834,Hosts!$A:$A,0),MATCH(Places!E$1,Hosts!$1:$1,0))</f>
        <v>0</v>
      </c>
      <c r="F5834" s="87">
        <f>INDEX(Hosts!$A:$O,MATCH(Places!$C5834,Hosts!$A:$A,0),MATCH(Places!F$1,Hosts!$1:$1,0))</f>
        <v>0.71</v>
      </c>
      <c r="G5834" s="17" t="str">
        <f>INDEX(Hosts!$A:$O,MATCH(Places!$C5834,Hosts!$A:$A,0),MATCH(Places!G$1,Hosts!$1:$1,0))</f>
        <v>No</v>
      </c>
      <c r="H5834" s="17">
        <v>12</v>
      </c>
      <c r="I5834" s="17" t="str">
        <f>INDEX(Neighborhoods!$A:$C,MATCH(Places!$H5834,Neighborhoods!$A:$A,0),MATCH(Places!I$1,Neighborhoods!$1:$1,0))</f>
        <v>Brooklyn</v>
      </c>
      <c r="J5834" s="17" t="str">
        <f>INDEX(Neighborhoods!$A:$C,MATCH(Places!$H5834,Neighborhoods!$A:$A,0),MATCH(Places!J$1,Neighborhoods!$1:$1,0))</f>
        <v>Williamsburg</v>
      </c>
      <c r="K5834" s="17" t="s">
        <v>11822</v>
      </c>
      <c r="L5834" s="17" t="str">
        <f t="shared" si="364"/>
        <v>No</v>
      </c>
      <c r="M5834" s="17">
        <v>2</v>
      </c>
      <c r="N5834" s="17" t="str" cm="1">
        <f t="array" ref="N5834">_xlfn.IFS(M5834&lt;=2,"Small",M5834&lt;=5,"Medium",M5834&gt;5,"Large")</f>
        <v>Small</v>
      </c>
      <c r="O5834" s="65">
        <v>120</v>
      </c>
      <c r="P5834" s="87">
        <f t="shared" si="365"/>
        <v>0.03</v>
      </c>
      <c r="Q5834" s="68">
        <v>5</v>
      </c>
      <c r="R5834" s="68" t="str" cm="1">
        <f t="array" ref="R5834">_xlfn.SWITCH(ROUND(Q5834,0),5,"Excellent",4,"Good",3,"Ok","Bad")</f>
        <v>Excellent</v>
      </c>
      <c r="S5834" s="17">
        <v>3</v>
      </c>
      <c r="T5834" s="17" t="str">
        <f t="shared" si="366"/>
        <v>No</v>
      </c>
      <c r="U5834" s="82">
        <v>43888</v>
      </c>
      <c r="V5834" s="82">
        <v>43899</v>
      </c>
      <c r="W5834" s="17">
        <v>18</v>
      </c>
      <c r="X5834" s="17" t="str">
        <f t="shared" si="367"/>
        <v>Active</v>
      </c>
      <c r="Y5834" s="17" t="s">
        <v>15615</v>
      </c>
      <c r="Z5834" s="17"/>
    </row>
    <row r="5835" spans="1:26" x14ac:dyDescent="0.25">
      <c r="A5835">
        <v>5834</v>
      </c>
      <c r="B5835" s="17" t="s">
        <v>13899</v>
      </c>
      <c r="C5835" s="17">
        <v>4112</v>
      </c>
      <c r="D5835" s="17" t="str">
        <f>INDEX(Hosts!$A:$O,MATCH(Places!$C5835,Hosts!$A:$A,0),MATCH(Places!D$1,Hosts!$1:$1,0))</f>
        <v>Within an hour</v>
      </c>
      <c r="E5835" s="87">
        <f>INDEX(Hosts!$A:$O,MATCH(Places!$C5835,Hosts!$A:$A,0),MATCH(Places!E$1,Hosts!$1:$1,0))</f>
        <v>1</v>
      </c>
      <c r="F5835" s="87">
        <f>INDEX(Hosts!$A:$O,MATCH(Places!$C5835,Hosts!$A:$A,0),MATCH(Places!F$1,Hosts!$1:$1,0))</f>
        <v>0.81</v>
      </c>
      <c r="G5835" s="17" t="str">
        <f>INDEX(Hosts!$A:$O,MATCH(Places!$C5835,Hosts!$A:$A,0),MATCH(Places!G$1,Hosts!$1:$1,0))</f>
        <v>Yes</v>
      </c>
      <c r="H5835" s="17">
        <v>12</v>
      </c>
      <c r="I5835" s="17" t="str">
        <f>INDEX(Neighborhoods!$A:$C,MATCH(Places!$H5835,Neighborhoods!$A:$A,0),MATCH(Places!I$1,Neighborhoods!$1:$1,0))</f>
        <v>Brooklyn</v>
      </c>
      <c r="J5835" s="17" t="str">
        <f>INDEX(Neighborhoods!$A:$C,MATCH(Places!$H5835,Neighborhoods!$A:$A,0),MATCH(Places!J$1,Neighborhoods!$1:$1,0))</f>
        <v>Williamsburg</v>
      </c>
      <c r="K5835" s="17" t="s">
        <v>1</v>
      </c>
      <c r="L5835" s="17" t="str">
        <f t="shared" si="364"/>
        <v>Yes</v>
      </c>
      <c r="M5835" s="17">
        <v>4</v>
      </c>
      <c r="N5835" s="17" t="str" cm="1">
        <f t="array" ref="N5835">_xlfn.IFS(M5835&lt;=2,"Small",M5835&lt;=5,"Medium",M5835&gt;5,"Large")</f>
        <v>Medium</v>
      </c>
      <c r="O5835" s="65">
        <v>83</v>
      </c>
      <c r="P5835" s="87">
        <f t="shared" si="365"/>
        <v>0.03</v>
      </c>
      <c r="Q5835" s="68">
        <v>4.8</v>
      </c>
      <c r="R5835" s="68" t="str" cm="1">
        <f t="array" ref="R5835">_xlfn.SWITCH(ROUND(Q5835,0),5,"Excellent",4,"Good",3,"Ok","Bad")</f>
        <v>Excellent</v>
      </c>
      <c r="S5835" s="17">
        <v>10</v>
      </c>
      <c r="T5835" s="17" t="str">
        <f t="shared" si="366"/>
        <v>No</v>
      </c>
      <c r="U5835" s="82">
        <v>43874</v>
      </c>
      <c r="V5835" s="82">
        <v>43906</v>
      </c>
      <c r="W5835" s="17">
        <v>87</v>
      </c>
      <c r="X5835" s="17" t="str">
        <f t="shared" si="367"/>
        <v>Active</v>
      </c>
      <c r="Y5835" s="17" t="s">
        <v>15615</v>
      </c>
      <c r="Z5835" s="17"/>
    </row>
    <row r="5836" spans="1:26" x14ac:dyDescent="0.25">
      <c r="A5836">
        <v>5835</v>
      </c>
      <c r="B5836" s="17" t="s">
        <v>13494</v>
      </c>
      <c r="C5836" s="17">
        <v>4122</v>
      </c>
      <c r="D5836" s="17" t="str">
        <f>INDEX(Hosts!$A:$O,MATCH(Places!$C5836,Hosts!$A:$A,0),MATCH(Places!D$1,Hosts!$1:$1,0))</f>
        <v>Within a day</v>
      </c>
      <c r="E5836" s="87">
        <f>INDEX(Hosts!$A:$O,MATCH(Places!$C5836,Hosts!$A:$A,0),MATCH(Places!E$1,Hosts!$1:$1,0))</f>
        <v>0.5</v>
      </c>
      <c r="F5836" s="87">
        <f>INDEX(Hosts!$A:$O,MATCH(Places!$C5836,Hosts!$A:$A,0),MATCH(Places!F$1,Hosts!$1:$1,0))</f>
        <v>0.75</v>
      </c>
      <c r="G5836" s="17" t="str">
        <f>INDEX(Hosts!$A:$O,MATCH(Places!$C5836,Hosts!$A:$A,0),MATCH(Places!G$1,Hosts!$1:$1,0))</f>
        <v>No</v>
      </c>
      <c r="H5836" s="17">
        <v>11</v>
      </c>
      <c r="I5836" s="17" t="str">
        <f>INDEX(Neighborhoods!$A:$C,MATCH(Places!$H5836,Neighborhoods!$A:$A,0),MATCH(Places!I$1,Neighborhoods!$1:$1,0))</f>
        <v>Brooklyn</v>
      </c>
      <c r="J5836" s="17" t="str">
        <f>INDEX(Neighborhoods!$A:$C,MATCH(Places!$H5836,Neighborhoods!$A:$A,0),MATCH(Places!J$1,Neighborhoods!$1:$1,0))</f>
        <v>Greenpoint</v>
      </c>
      <c r="K5836" s="17" t="s">
        <v>11822</v>
      </c>
      <c r="L5836" s="17" t="str">
        <f t="shared" si="364"/>
        <v>No</v>
      </c>
      <c r="M5836" s="17">
        <v>5</v>
      </c>
      <c r="N5836" s="17" t="str" cm="1">
        <f t="array" ref="N5836">_xlfn.IFS(M5836&lt;=2,"Small",M5836&lt;=5,"Medium",M5836&gt;5,"Large")</f>
        <v>Medium</v>
      </c>
      <c r="O5836" s="65">
        <v>494</v>
      </c>
      <c r="P5836" s="87">
        <f t="shared" si="365"/>
        <v>0.04</v>
      </c>
      <c r="Q5836" s="68">
        <v>5</v>
      </c>
      <c r="R5836" s="68" t="str" cm="1">
        <f t="array" ref="R5836">_xlfn.SWITCH(ROUND(Q5836,0),5,"Excellent",4,"Good",3,"Ok","Bad")</f>
        <v>Excellent</v>
      </c>
      <c r="S5836" s="17">
        <v>7</v>
      </c>
      <c r="T5836" s="17" t="str">
        <f t="shared" si="366"/>
        <v>No</v>
      </c>
      <c r="U5836" s="82">
        <v>43888</v>
      </c>
      <c r="V5836" s="82">
        <v>43917</v>
      </c>
      <c r="W5836" s="17">
        <v>74</v>
      </c>
      <c r="X5836" s="17" t="str">
        <f t="shared" si="367"/>
        <v>Active</v>
      </c>
      <c r="Y5836" s="17" t="s">
        <v>15615</v>
      </c>
      <c r="Z5836" s="17"/>
    </row>
    <row r="5837" spans="1:26" x14ac:dyDescent="0.25">
      <c r="A5837">
        <v>5836</v>
      </c>
      <c r="B5837" s="17" t="s">
        <v>14559</v>
      </c>
      <c r="C5837" s="17">
        <v>4124</v>
      </c>
      <c r="D5837" s="17" t="str">
        <f>INDEX(Hosts!$A:$O,MATCH(Places!$C5837,Hosts!$A:$A,0),MATCH(Places!D$1,Hosts!$1:$1,0))</f>
        <v>Within an hour</v>
      </c>
      <c r="E5837" s="87">
        <f>INDEX(Hosts!$A:$O,MATCH(Places!$C5837,Hosts!$A:$A,0),MATCH(Places!E$1,Hosts!$1:$1,0))</f>
        <v>0.93</v>
      </c>
      <c r="F5837" s="87">
        <f>INDEX(Hosts!$A:$O,MATCH(Places!$C5837,Hosts!$A:$A,0),MATCH(Places!F$1,Hosts!$1:$1,0))</f>
        <v>0.89</v>
      </c>
      <c r="G5837" s="17" t="str">
        <f>INDEX(Hosts!$A:$O,MATCH(Places!$C5837,Hosts!$A:$A,0),MATCH(Places!G$1,Hosts!$1:$1,0))</f>
        <v>No</v>
      </c>
      <c r="H5837" s="17">
        <v>8</v>
      </c>
      <c r="I5837" s="17" t="str">
        <f>INDEX(Neighborhoods!$A:$C,MATCH(Places!$H5837,Neighborhoods!$A:$A,0),MATCH(Places!I$1,Neighborhoods!$1:$1,0))</f>
        <v>Brooklyn</v>
      </c>
      <c r="J5837" s="17" t="str">
        <f>INDEX(Neighborhoods!$A:$C,MATCH(Places!$H5837,Neighborhoods!$A:$A,0),MATCH(Places!J$1,Neighborhoods!$1:$1,0))</f>
        <v>Bushwick</v>
      </c>
      <c r="K5837" s="17" t="s">
        <v>1</v>
      </c>
      <c r="L5837" s="17" t="str">
        <f t="shared" si="364"/>
        <v>Yes</v>
      </c>
      <c r="M5837" s="17">
        <v>2</v>
      </c>
      <c r="N5837" s="17" t="str" cm="1">
        <f t="array" ref="N5837">_xlfn.IFS(M5837&lt;=2,"Small",M5837&lt;=5,"Medium",M5837&gt;5,"Large")</f>
        <v>Small</v>
      </c>
      <c r="O5837" s="65">
        <v>35</v>
      </c>
      <c r="P5837" s="87">
        <f t="shared" si="365"/>
        <v>0.03</v>
      </c>
      <c r="Q5837" s="68">
        <v>5</v>
      </c>
      <c r="R5837" s="68" t="str" cm="1">
        <f t="array" ref="R5837">_xlfn.SWITCH(ROUND(Q5837,0),5,"Excellent",4,"Good",3,"Ok","Bad")</f>
        <v>Excellent</v>
      </c>
      <c r="S5837" s="17">
        <v>3</v>
      </c>
      <c r="T5837" s="17" t="str">
        <f t="shared" si="366"/>
        <v>No</v>
      </c>
      <c r="U5837" s="82">
        <v>44020</v>
      </c>
      <c r="V5837" s="82">
        <v>44050</v>
      </c>
      <c r="W5837" s="17">
        <v>357</v>
      </c>
      <c r="X5837" s="17" t="str">
        <f t="shared" si="367"/>
        <v>Active</v>
      </c>
      <c r="Y5837" s="17" t="s">
        <v>15615</v>
      </c>
      <c r="Z5837" s="17"/>
    </row>
    <row r="5838" spans="1:26" x14ac:dyDescent="0.25">
      <c r="A5838">
        <v>5837</v>
      </c>
      <c r="B5838" s="17" t="s">
        <v>14538</v>
      </c>
      <c r="C5838" s="17">
        <v>4117</v>
      </c>
      <c r="D5838" s="17" t="str">
        <f>INDEX(Hosts!$A:$O,MATCH(Places!$C5838,Hosts!$A:$A,0),MATCH(Places!D$1,Hosts!$1:$1,0))</f>
        <v>Within a few hours</v>
      </c>
      <c r="E5838" s="87">
        <f>INDEX(Hosts!$A:$O,MATCH(Places!$C5838,Hosts!$A:$A,0),MATCH(Places!E$1,Hosts!$1:$1,0))</f>
        <v>1</v>
      </c>
      <c r="F5838" s="87">
        <f>INDEX(Hosts!$A:$O,MATCH(Places!$C5838,Hosts!$A:$A,0),MATCH(Places!F$1,Hosts!$1:$1,0))</f>
        <v>1</v>
      </c>
      <c r="G5838" s="17" t="str">
        <f>INDEX(Hosts!$A:$O,MATCH(Places!$C5838,Hosts!$A:$A,0),MATCH(Places!G$1,Hosts!$1:$1,0))</f>
        <v>Yes</v>
      </c>
      <c r="H5838" s="17">
        <v>20</v>
      </c>
      <c r="I5838" s="17" t="str">
        <f>INDEX(Neighborhoods!$A:$C,MATCH(Places!$H5838,Neighborhoods!$A:$A,0),MATCH(Places!I$1,Neighborhoods!$1:$1,0))</f>
        <v>Manhattan</v>
      </c>
      <c r="J5838" s="17" t="str">
        <f>INDEX(Neighborhoods!$A:$C,MATCH(Places!$H5838,Neighborhoods!$A:$A,0),MATCH(Places!J$1,Neighborhoods!$1:$1,0))</f>
        <v>Upper West Side</v>
      </c>
      <c r="K5838" s="17" t="s">
        <v>16</v>
      </c>
      <c r="L5838" s="17" t="str">
        <f t="shared" si="364"/>
        <v>Yes</v>
      </c>
      <c r="M5838" s="17">
        <v>2</v>
      </c>
      <c r="N5838" s="17" t="str" cm="1">
        <f t="array" ref="N5838">_xlfn.IFS(M5838&lt;=2,"Small",M5838&lt;=5,"Medium",M5838&gt;5,"Large")</f>
        <v>Small</v>
      </c>
      <c r="O5838" s="65">
        <v>52</v>
      </c>
      <c r="P5838" s="87">
        <f t="shared" si="365"/>
        <v>0.03</v>
      </c>
      <c r="Q5838" s="68">
        <v>5</v>
      </c>
      <c r="R5838" s="68" t="str" cm="1">
        <f t="array" ref="R5838">_xlfn.SWITCH(ROUND(Q5838,0),5,"Excellent",4,"Good",3,"Ok","Bad")</f>
        <v>Excellent</v>
      </c>
      <c r="S5838" s="17">
        <v>3</v>
      </c>
      <c r="T5838" s="17" t="str">
        <f t="shared" si="366"/>
        <v>No</v>
      </c>
      <c r="U5838" s="82">
        <v>43884</v>
      </c>
      <c r="V5838" s="82">
        <v>44036</v>
      </c>
      <c r="W5838" s="17">
        <v>365</v>
      </c>
      <c r="X5838" s="17" t="str">
        <f t="shared" si="367"/>
        <v>Active</v>
      </c>
      <c r="Y5838" s="17" t="s">
        <v>15616</v>
      </c>
      <c r="Z5838" s="17"/>
    </row>
    <row r="5839" spans="1:26" x14ac:dyDescent="0.25">
      <c r="A5839">
        <v>5838</v>
      </c>
      <c r="B5839" s="17" t="s">
        <v>13730</v>
      </c>
      <c r="C5839" s="17">
        <v>4117</v>
      </c>
      <c r="D5839" s="17" t="str">
        <f>INDEX(Hosts!$A:$O,MATCH(Places!$C5839,Hosts!$A:$A,0),MATCH(Places!D$1,Hosts!$1:$1,0))</f>
        <v>Within a few hours</v>
      </c>
      <c r="E5839" s="87">
        <f>INDEX(Hosts!$A:$O,MATCH(Places!$C5839,Hosts!$A:$A,0),MATCH(Places!E$1,Hosts!$1:$1,0))</f>
        <v>1</v>
      </c>
      <c r="F5839" s="87">
        <f>INDEX(Hosts!$A:$O,MATCH(Places!$C5839,Hosts!$A:$A,0),MATCH(Places!F$1,Hosts!$1:$1,0))</f>
        <v>1</v>
      </c>
      <c r="G5839" s="17" t="str">
        <f>INDEX(Hosts!$A:$O,MATCH(Places!$C5839,Hosts!$A:$A,0),MATCH(Places!G$1,Hosts!$1:$1,0))</f>
        <v>Yes</v>
      </c>
      <c r="H5839" s="17">
        <v>20</v>
      </c>
      <c r="I5839" s="17" t="str">
        <f>INDEX(Neighborhoods!$A:$C,MATCH(Places!$H5839,Neighborhoods!$A:$A,0),MATCH(Places!I$1,Neighborhoods!$1:$1,0))</f>
        <v>Manhattan</v>
      </c>
      <c r="J5839" s="17" t="str">
        <f>INDEX(Neighborhoods!$A:$C,MATCH(Places!$H5839,Neighborhoods!$A:$A,0),MATCH(Places!J$1,Neighborhoods!$1:$1,0))</f>
        <v>Upper West Side</v>
      </c>
      <c r="K5839" s="17" t="s">
        <v>16</v>
      </c>
      <c r="L5839" s="17" t="str">
        <f t="shared" si="364"/>
        <v>Yes</v>
      </c>
      <c r="M5839" s="17">
        <v>2</v>
      </c>
      <c r="N5839" s="17" t="str" cm="1">
        <f t="array" ref="N5839">_xlfn.IFS(M5839&lt;=2,"Small",M5839&lt;=5,"Medium",M5839&gt;5,"Large")</f>
        <v>Small</v>
      </c>
      <c r="O5839" s="65">
        <v>52</v>
      </c>
      <c r="P5839" s="87">
        <f t="shared" si="365"/>
        <v>0.03</v>
      </c>
      <c r="Q5839" s="68">
        <v>5</v>
      </c>
      <c r="R5839" s="68" t="str" cm="1">
        <f t="array" ref="R5839">_xlfn.SWITCH(ROUND(Q5839,0),5,"Excellent",4,"Good",3,"Ok","Bad")</f>
        <v>Excellent</v>
      </c>
      <c r="S5839" s="17">
        <v>4</v>
      </c>
      <c r="T5839" s="17" t="str">
        <f t="shared" si="366"/>
        <v>No</v>
      </c>
      <c r="U5839" s="82">
        <v>43877</v>
      </c>
      <c r="V5839" s="82">
        <v>43920</v>
      </c>
      <c r="W5839" s="17">
        <v>362</v>
      </c>
      <c r="X5839" s="17" t="str">
        <f t="shared" si="367"/>
        <v>Active</v>
      </c>
      <c r="Y5839" s="17" t="s">
        <v>15616</v>
      </c>
      <c r="Z5839" s="17"/>
    </row>
    <row r="5840" spans="1:26" x14ac:dyDescent="0.25">
      <c r="A5840">
        <v>5839</v>
      </c>
      <c r="B5840" s="17" t="s">
        <v>14611</v>
      </c>
      <c r="C5840" s="17">
        <v>2901</v>
      </c>
      <c r="D5840" s="17" t="str">
        <f>INDEX(Hosts!$A:$O,MATCH(Places!$C5840,Hosts!$A:$A,0),MATCH(Places!D$1,Hosts!$1:$1,0))</f>
        <v>Within an hour</v>
      </c>
      <c r="E5840" s="87">
        <f>INDEX(Hosts!$A:$O,MATCH(Places!$C5840,Hosts!$A:$A,0),MATCH(Places!E$1,Hosts!$1:$1,0))</f>
        <v>1</v>
      </c>
      <c r="F5840" s="87">
        <f>INDEX(Hosts!$A:$O,MATCH(Places!$C5840,Hosts!$A:$A,0),MATCH(Places!F$1,Hosts!$1:$1,0))</f>
        <v>1</v>
      </c>
      <c r="G5840" s="17" t="str">
        <f>INDEX(Hosts!$A:$O,MATCH(Places!$C5840,Hosts!$A:$A,0),MATCH(Places!G$1,Hosts!$1:$1,0))</f>
        <v>Yes</v>
      </c>
      <c r="H5840" s="17">
        <v>12</v>
      </c>
      <c r="I5840" s="17" t="str">
        <f>INDEX(Neighborhoods!$A:$C,MATCH(Places!$H5840,Neighborhoods!$A:$A,0),MATCH(Places!I$1,Neighborhoods!$1:$1,0))</f>
        <v>Brooklyn</v>
      </c>
      <c r="J5840" s="17" t="str">
        <f>INDEX(Neighborhoods!$A:$C,MATCH(Places!$H5840,Neighborhoods!$A:$A,0),MATCH(Places!J$1,Neighborhoods!$1:$1,0))</f>
        <v>Williamsburg</v>
      </c>
      <c r="K5840" s="17" t="s">
        <v>11822</v>
      </c>
      <c r="L5840" s="17" t="str">
        <f t="shared" si="364"/>
        <v>No</v>
      </c>
      <c r="M5840" s="17">
        <v>3</v>
      </c>
      <c r="N5840" s="17" t="str" cm="1">
        <f t="array" ref="N5840">_xlfn.IFS(M5840&lt;=2,"Small",M5840&lt;=5,"Medium",M5840&gt;5,"Large")</f>
        <v>Medium</v>
      </c>
      <c r="O5840" s="65">
        <v>221</v>
      </c>
      <c r="P5840" s="87">
        <f t="shared" si="365"/>
        <v>0.04</v>
      </c>
      <c r="Q5840" s="68">
        <v>4.8499999999999996</v>
      </c>
      <c r="R5840" s="68" t="str" cm="1">
        <f t="array" ref="R5840">_xlfn.SWITCH(ROUND(Q5840,0),5,"Excellent",4,"Good",3,"Ok","Bad")</f>
        <v>Excellent</v>
      </c>
      <c r="S5840" s="17">
        <v>26</v>
      </c>
      <c r="T5840" s="17" t="str">
        <f t="shared" si="366"/>
        <v>No</v>
      </c>
      <c r="U5840" s="82">
        <v>43891</v>
      </c>
      <c r="V5840" s="82">
        <v>44048</v>
      </c>
      <c r="W5840" s="17">
        <v>175</v>
      </c>
      <c r="X5840" s="17" t="str">
        <f t="shared" si="367"/>
        <v>Active</v>
      </c>
      <c r="Y5840" s="17" t="s">
        <v>15616</v>
      </c>
      <c r="Z5840" s="17"/>
    </row>
    <row r="5841" spans="1:26" x14ac:dyDescent="0.25">
      <c r="A5841">
        <v>5840</v>
      </c>
      <c r="B5841" s="17" t="s">
        <v>13199</v>
      </c>
      <c r="C5841" s="17">
        <v>1278</v>
      </c>
      <c r="D5841" s="17" t="str">
        <f>INDEX(Hosts!$A:$O,MATCH(Places!$C5841,Hosts!$A:$A,0),MATCH(Places!D$1,Hosts!$1:$1,0))</f>
        <v>Within a day</v>
      </c>
      <c r="E5841" s="87">
        <f>INDEX(Hosts!$A:$O,MATCH(Places!$C5841,Hosts!$A:$A,0),MATCH(Places!E$1,Hosts!$1:$1,0))</f>
        <v>0.8</v>
      </c>
      <c r="F5841" s="87">
        <f>INDEX(Hosts!$A:$O,MATCH(Places!$C5841,Hosts!$A:$A,0),MATCH(Places!F$1,Hosts!$1:$1,0))</f>
        <v>0.87</v>
      </c>
      <c r="G5841" s="17" t="str">
        <f>INDEX(Hosts!$A:$O,MATCH(Places!$C5841,Hosts!$A:$A,0),MATCH(Places!G$1,Hosts!$1:$1,0))</f>
        <v>No</v>
      </c>
      <c r="H5841" s="17">
        <v>19</v>
      </c>
      <c r="I5841" s="17" t="str">
        <f>INDEX(Neighborhoods!$A:$C,MATCH(Places!$H5841,Neighborhoods!$A:$A,0),MATCH(Places!I$1,Neighborhoods!$1:$1,0))</f>
        <v>Manhattan</v>
      </c>
      <c r="J5841" s="17" t="str">
        <f>INDEX(Neighborhoods!$A:$C,MATCH(Places!$H5841,Neighborhoods!$A:$A,0),MATCH(Places!J$1,Neighborhoods!$1:$1,0))</f>
        <v>Upper East Side</v>
      </c>
      <c r="K5841" s="17" t="s">
        <v>11822</v>
      </c>
      <c r="L5841" s="17" t="str">
        <f t="shared" si="364"/>
        <v>No</v>
      </c>
      <c r="M5841" s="17">
        <v>4</v>
      </c>
      <c r="N5841" s="17" t="str" cm="1">
        <f t="array" ref="N5841">_xlfn.IFS(M5841&lt;=2,"Small",M5841&lt;=5,"Medium",M5841&gt;5,"Large")</f>
        <v>Medium</v>
      </c>
      <c r="O5841" s="65">
        <v>110</v>
      </c>
      <c r="P5841" s="87">
        <f t="shared" si="365"/>
        <v>0.03</v>
      </c>
      <c r="Q5841" s="68">
        <v>4.29</v>
      </c>
      <c r="R5841" s="68" t="str" cm="1">
        <f t="array" ref="R5841">_xlfn.SWITCH(ROUND(Q5841,0),5,"Excellent",4,"Good",3,"Ok","Bad")</f>
        <v>Good</v>
      </c>
      <c r="S5841" s="17">
        <v>7</v>
      </c>
      <c r="T5841" s="17" t="str">
        <f t="shared" si="366"/>
        <v>No</v>
      </c>
      <c r="U5841" s="82">
        <v>43884</v>
      </c>
      <c r="V5841" s="82">
        <v>44031</v>
      </c>
      <c r="W5841" s="17">
        <v>31</v>
      </c>
      <c r="X5841" s="17" t="str">
        <f t="shared" si="367"/>
        <v>Active</v>
      </c>
      <c r="Y5841" s="17" t="s">
        <v>15615</v>
      </c>
      <c r="Z5841" s="17"/>
    </row>
    <row r="5842" spans="1:26" x14ac:dyDescent="0.25">
      <c r="A5842">
        <v>5841</v>
      </c>
      <c r="B5842" s="17" t="s">
        <v>15250</v>
      </c>
      <c r="C5842" s="17">
        <v>340</v>
      </c>
      <c r="D5842" s="17" t="str">
        <f>INDEX(Hosts!$A:$O,MATCH(Places!$C5842,Hosts!$A:$A,0),MATCH(Places!D$1,Hosts!$1:$1,0))</f>
        <v>Within a few hours</v>
      </c>
      <c r="E5842" s="87">
        <f>INDEX(Hosts!$A:$O,MATCH(Places!$C5842,Hosts!$A:$A,0),MATCH(Places!E$1,Hosts!$1:$1,0))</f>
        <v>1</v>
      </c>
      <c r="F5842" s="87">
        <f>INDEX(Hosts!$A:$O,MATCH(Places!$C5842,Hosts!$A:$A,0),MATCH(Places!F$1,Hosts!$1:$1,0))</f>
        <v>0.83</v>
      </c>
      <c r="G5842" s="17" t="str">
        <f>INDEX(Hosts!$A:$O,MATCH(Places!$C5842,Hosts!$A:$A,0),MATCH(Places!G$1,Hosts!$1:$1,0))</f>
        <v>No</v>
      </c>
      <c r="H5842" s="17">
        <v>11</v>
      </c>
      <c r="I5842" s="17" t="str">
        <f>INDEX(Neighborhoods!$A:$C,MATCH(Places!$H5842,Neighborhoods!$A:$A,0),MATCH(Places!I$1,Neighborhoods!$1:$1,0))</f>
        <v>Brooklyn</v>
      </c>
      <c r="J5842" s="17" t="str">
        <f>INDEX(Neighborhoods!$A:$C,MATCH(Places!$H5842,Neighborhoods!$A:$A,0),MATCH(Places!J$1,Neighborhoods!$1:$1,0))</f>
        <v>Greenpoint</v>
      </c>
      <c r="K5842" s="17" t="s">
        <v>11822</v>
      </c>
      <c r="L5842" s="17" t="str">
        <f t="shared" si="364"/>
        <v>No</v>
      </c>
      <c r="M5842" s="17">
        <v>2</v>
      </c>
      <c r="N5842" s="17" t="str" cm="1">
        <f t="array" ref="N5842">_xlfn.IFS(M5842&lt;=2,"Small",M5842&lt;=5,"Medium",M5842&gt;5,"Large")</f>
        <v>Small</v>
      </c>
      <c r="O5842" s="65">
        <v>120</v>
      </c>
      <c r="P5842" s="87">
        <f t="shared" si="365"/>
        <v>0.03</v>
      </c>
      <c r="Q5842" s="68">
        <v>5</v>
      </c>
      <c r="R5842" s="68" t="str" cm="1">
        <f t="array" ref="R5842">_xlfn.SWITCH(ROUND(Q5842,0),5,"Excellent",4,"Good",3,"Ok","Bad")</f>
        <v>Excellent</v>
      </c>
      <c r="S5842" s="17">
        <v>4</v>
      </c>
      <c r="T5842" s="17" t="str">
        <f t="shared" si="366"/>
        <v>No</v>
      </c>
      <c r="U5842" s="82">
        <v>43885</v>
      </c>
      <c r="V5842" s="82">
        <v>43888</v>
      </c>
      <c r="W5842" s="17">
        <v>73</v>
      </c>
      <c r="X5842" s="17" t="str">
        <f t="shared" si="367"/>
        <v>Active</v>
      </c>
      <c r="Y5842" s="17" t="s">
        <v>15615</v>
      </c>
      <c r="Z5842" s="17"/>
    </row>
    <row r="5843" spans="1:26" x14ac:dyDescent="0.25">
      <c r="A5843">
        <v>5842</v>
      </c>
      <c r="B5843" s="17" t="s">
        <v>14456</v>
      </c>
      <c r="C5843" s="17">
        <v>4126</v>
      </c>
      <c r="D5843" s="17" t="str">
        <f>INDEX(Hosts!$A:$O,MATCH(Places!$C5843,Hosts!$A:$A,0),MATCH(Places!D$1,Hosts!$1:$1,0))</f>
        <v>Within an hour</v>
      </c>
      <c r="E5843" s="87">
        <f>INDEX(Hosts!$A:$O,MATCH(Places!$C5843,Hosts!$A:$A,0),MATCH(Places!E$1,Hosts!$1:$1,0))</f>
        <v>1</v>
      </c>
      <c r="F5843" s="87">
        <f>INDEX(Hosts!$A:$O,MATCH(Places!$C5843,Hosts!$A:$A,0),MATCH(Places!F$1,Hosts!$1:$1,0))</f>
        <v>0.96</v>
      </c>
      <c r="G5843" s="17" t="str">
        <f>INDEX(Hosts!$A:$O,MATCH(Places!$C5843,Hosts!$A:$A,0),MATCH(Places!G$1,Hosts!$1:$1,0))</f>
        <v>No</v>
      </c>
      <c r="H5843" s="17">
        <v>12</v>
      </c>
      <c r="I5843" s="17" t="str">
        <f>INDEX(Neighborhoods!$A:$C,MATCH(Places!$H5843,Neighborhoods!$A:$A,0),MATCH(Places!I$1,Neighborhoods!$1:$1,0))</f>
        <v>Brooklyn</v>
      </c>
      <c r="J5843" s="17" t="str">
        <f>INDEX(Neighborhoods!$A:$C,MATCH(Places!$H5843,Neighborhoods!$A:$A,0),MATCH(Places!J$1,Neighborhoods!$1:$1,0))</f>
        <v>Williamsburg</v>
      </c>
      <c r="K5843" s="17" t="s">
        <v>11822</v>
      </c>
      <c r="L5843" s="17" t="str">
        <f t="shared" si="364"/>
        <v>No</v>
      </c>
      <c r="M5843" s="17">
        <v>6</v>
      </c>
      <c r="N5843" s="17" t="str" cm="1">
        <f t="array" ref="N5843">_xlfn.IFS(M5843&lt;=2,"Small",M5843&lt;=5,"Medium",M5843&gt;5,"Large")</f>
        <v>Large</v>
      </c>
      <c r="O5843" s="65">
        <v>230</v>
      </c>
      <c r="P5843" s="87">
        <f t="shared" si="365"/>
        <v>0.04</v>
      </c>
      <c r="Q5843" s="68">
        <v>5</v>
      </c>
      <c r="R5843" s="68" t="str" cm="1">
        <f t="array" ref="R5843">_xlfn.SWITCH(ROUND(Q5843,0),5,"Excellent",4,"Good",3,"Ok","Bad")</f>
        <v>Excellent</v>
      </c>
      <c r="S5843" s="17">
        <v>5</v>
      </c>
      <c r="T5843" s="17" t="str">
        <f t="shared" si="366"/>
        <v>No</v>
      </c>
      <c r="U5843" s="82">
        <v>43884</v>
      </c>
      <c r="V5843" s="82">
        <v>43960</v>
      </c>
      <c r="W5843" s="17">
        <v>0</v>
      </c>
      <c r="X5843" s="17" t="str">
        <f t="shared" si="367"/>
        <v>Inactive</v>
      </c>
      <c r="Y5843" s="17" t="s">
        <v>15615</v>
      </c>
      <c r="Z5843" s="17"/>
    </row>
    <row r="5844" spans="1:26" x14ac:dyDescent="0.25">
      <c r="A5844">
        <v>5843</v>
      </c>
      <c r="B5844" s="17" t="s">
        <v>15220</v>
      </c>
      <c r="C5844" s="17">
        <v>2125</v>
      </c>
      <c r="D5844" s="17" t="str">
        <f>INDEX(Hosts!$A:$O,MATCH(Places!$C5844,Hosts!$A:$A,0),MATCH(Places!D$1,Hosts!$1:$1,0))</f>
        <v>Within a few hours</v>
      </c>
      <c r="E5844" s="87">
        <f>INDEX(Hosts!$A:$O,MATCH(Places!$C5844,Hosts!$A:$A,0),MATCH(Places!E$1,Hosts!$1:$1,0))</f>
        <v>1</v>
      </c>
      <c r="F5844" s="87">
        <f>INDEX(Hosts!$A:$O,MATCH(Places!$C5844,Hosts!$A:$A,0),MATCH(Places!F$1,Hosts!$1:$1,0))</f>
        <v>0.97</v>
      </c>
      <c r="G5844" s="17" t="str">
        <f>INDEX(Hosts!$A:$O,MATCH(Places!$C5844,Hosts!$A:$A,0),MATCH(Places!G$1,Hosts!$1:$1,0))</f>
        <v>No</v>
      </c>
      <c r="H5844" s="17">
        <v>8</v>
      </c>
      <c r="I5844" s="17" t="str">
        <f>INDEX(Neighborhoods!$A:$C,MATCH(Places!$H5844,Neighborhoods!$A:$A,0),MATCH(Places!I$1,Neighborhoods!$1:$1,0))</f>
        <v>Brooklyn</v>
      </c>
      <c r="J5844" s="17" t="str">
        <f>INDEX(Neighborhoods!$A:$C,MATCH(Places!$H5844,Neighborhoods!$A:$A,0),MATCH(Places!J$1,Neighborhoods!$1:$1,0))</f>
        <v>Bushwick</v>
      </c>
      <c r="K5844" s="17" t="s">
        <v>1</v>
      </c>
      <c r="L5844" s="17" t="str">
        <f t="shared" si="364"/>
        <v>Yes</v>
      </c>
      <c r="M5844" s="17">
        <v>2</v>
      </c>
      <c r="N5844" s="17" t="str" cm="1">
        <f t="array" ref="N5844">_xlfn.IFS(M5844&lt;=2,"Small",M5844&lt;=5,"Medium",M5844&gt;5,"Large")</f>
        <v>Small</v>
      </c>
      <c r="O5844" s="65">
        <v>36</v>
      </c>
      <c r="P5844" s="87">
        <f t="shared" si="365"/>
        <v>0.03</v>
      </c>
      <c r="Q5844" s="68">
        <v>5</v>
      </c>
      <c r="R5844" s="68" t="str" cm="1">
        <f t="array" ref="R5844">_xlfn.SWITCH(ROUND(Q5844,0),5,"Excellent",4,"Good",3,"Ok","Bad")</f>
        <v>Excellent</v>
      </c>
      <c r="S5844" s="17">
        <v>4</v>
      </c>
      <c r="T5844" s="17" t="str">
        <f t="shared" si="366"/>
        <v>No</v>
      </c>
      <c r="U5844" s="82">
        <v>43950</v>
      </c>
      <c r="V5844" s="82">
        <v>44044</v>
      </c>
      <c r="W5844" s="17">
        <v>41</v>
      </c>
      <c r="X5844" s="17" t="str">
        <f t="shared" si="367"/>
        <v>Active</v>
      </c>
      <c r="Y5844" s="17" t="s">
        <v>15615</v>
      </c>
      <c r="Z5844" s="17"/>
    </row>
    <row r="5845" spans="1:26" x14ac:dyDescent="0.25">
      <c r="A5845">
        <v>5844</v>
      </c>
      <c r="B5845" s="17" t="s">
        <v>15565</v>
      </c>
      <c r="C5845" s="17">
        <v>4097</v>
      </c>
      <c r="D5845" s="17" t="str">
        <f>INDEX(Hosts!$A:$O,MATCH(Places!$C5845,Hosts!$A:$A,0),MATCH(Places!D$1,Hosts!$1:$1,0))</f>
        <v>Within an hour</v>
      </c>
      <c r="E5845" s="87">
        <f>INDEX(Hosts!$A:$O,MATCH(Places!$C5845,Hosts!$A:$A,0),MATCH(Places!E$1,Hosts!$1:$1,0))</f>
        <v>1</v>
      </c>
      <c r="F5845" s="87">
        <f>INDEX(Hosts!$A:$O,MATCH(Places!$C5845,Hosts!$A:$A,0),MATCH(Places!F$1,Hosts!$1:$1,0))</f>
        <v>1</v>
      </c>
      <c r="G5845" s="17" t="str">
        <f>INDEX(Hosts!$A:$O,MATCH(Places!$C5845,Hosts!$A:$A,0),MATCH(Places!G$1,Hosts!$1:$1,0))</f>
        <v>No</v>
      </c>
      <c r="H5845" s="17">
        <v>19</v>
      </c>
      <c r="I5845" s="17" t="str">
        <f>INDEX(Neighborhoods!$A:$C,MATCH(Places!$H5845,Neighborhoods!$A:$A,0),MATCH(Places!I$1,Neighborhoods!$1:$1,0))</f>
        <v>Manhattan</v>
      </c>
      <c r="J5845" s="17" t="str">
        <f>INDEX(Neighborhoods!$A:$C,MATCH(Places!$H5845,Neighborhoods!$A:$A,0),MATCH(Places!J$1,Neighborhoods!$1:$1,0))</f>
        <v>Upper East Side</v>
      </c>
      <c r="K5845" s="17" t="s">
        <v>11822</v>
      </c>
      <c r="L5845" s="17" t="str">
        <f t="shared" si="364"/>
        <v>No</v>
      </c>
      <c r="M5845" s="17">
        <v>14</v>
      </c>
      <c r="N5845" s="17" t="str" cm="1">
        <f t="array" ref="N5845">_xlfn.IFS(M5845&lt;=2,"Small",M5845&lt;=5,"Medium",M5845&gt;5,"Large")</f>
        <v>Large</v>
      </c>
      <c r="O5845" s="65">
        <v>329</v>
      </c>
      <c r="P5845" s="87">
        <f t="shared" si="365"/>
        <v>0.04</v>
      </c>
      <c r="Q5845" s="68">
        <v>5</v>
      </c>
      <c r="R5845" s="68" t="str" cm="1">
        <f t="array" ref="R5845">_xlfn.SWITCH(ROUND(Q5845,0),5,"Excellent",4,"Good",3,"Ok","Bad")</f>
        <v>Excellent</v>
      </c>
      <c r="S5845" s="17">
        <v>3</v>
      </c>
      <c r="T5845" s="17" t="str">
        <f t="shared" si="366"/>
        <v>No</v>
      </c>
      <c r="U5845" s="82">
        <v>43899</v>
      </c>
      <c r="V5845" s="82">
        <v>43920</v>
      </c>
      <c r="W5845" s="17">
        <v>340</v>
      </c>
      <c r="X5845" s="17" t="str">
        <f t="shared" si="367"/>
        <v>Active</v>
      </c>
      <c r="Y5845" s="17" t="s">
        <v>15616</v>
      </c>
      <c r="Z5845" s="17"/>
    </row>
    <row r="5846" spans="1:26" x14ac:dyDescent="0.25">
      <c r="A5846">
        <v>5845</v>
      </c>
      <c r="B5846" s="17" t="s">
        <v>15400</v>
      </c>
      <c r="C5846" s="17">
        <v>3929</v>
      </c>
      <c r="D5846" s="17" t="str">
        <f>INDEX(Hosts!$A:$O,MATCH(Places!$C5846,Hosts!$A:$A,0),MATCH(Places!D$1,Hosts!$1:$1,0))</f>
        <v>Within a day</v>
      </c>
      <c r="E5846" s="87">
        <f>INDEX(Hosts!$A:$O,MATCH(Places!$C5846,Hosts!$A:$A,0),MATCH(Places!E$1,Hosts!$1:$1,0))</f>
        <v>0.63</v>
      </c>
      <c r="F5846" s="87">
        <f>INDEX(Hosts!$A:$O,MATCH(Places!$C5846,Hosts!$A:$A,0),MATCH(Places!F$1,Hosts!$1:$1,0))</f>
        <v>0.91</v>
      </c>
      <c r="G5846" s="17" t="str">
        <f>INDEX(Hosts!$A:$O,MATCH(Places!$C5846,Hosts!$A:$A,0),MATCH(Places!G$1,Hosts!$1:$1,0))</f>
        <v>Yes</v>
      </c>
      <c r="H5846" s="17">
        <v>13</v>
      </c>
      <c r="I5846" s="17" t="str">
        <f>INDEX(Neighborhoods!$A:$C,MATCH(Places!$H5846,Neighborhoods!$A:$A,0),MATCH(Places!I$1,Neighborhoods!$1:$1,0))</f>
        <v>Manhattan</v>
      </c>
      <c r="J5846" s="17" t="str">
        <f>INDEX(Neighborhoods!$A:$C,MATCH(Places!$H5846,Neighborhoods!$A:$A,0),MATCH(Places!J$1,Neighborhoods!$1:$1,0))</f>
        <v>Chelsea</v>
      </c>
      <c r="K5846" s="17" t="s">
        <v>11822</v>
      </c>
      <c r="L5846" s="17" t="str">
        <f t="shared" si="364"/>
        <v>No</v>
      </c>
      <c r="M5846" s="17">
        <v>2</v>
      </c>
      <c r="N5846" s="17" t="str" cm="1">
        <f t="array" ref="N5846">_xlfn.IFS(M5846&lt;=2,"Small",M5846&lt;=5,"Medium",M5846&gt;5,"Large")</f>
        <v>Small</v>
      </c>
      <c r="O5846" s="65">
        <v>55</v>
      </c>
      <c r="P5846" s="87">
        <f t="shared" si="365"/>
        <v>0.03</v>
      </c>
      <c r="Q5846" s="68">
        <v>5</v>
      </c>
      <c r="R5846" s="68" t="str" cm="1">
        <f t="array" ref="R5846">_xlfn.SWITCH(ROUND(Q5846,0),5,"Excellent",4,"Good",3,"Ok","Bad")</f>
        <v>Excellent</v>
      </c>
      <c r="S5846" s="17">
        <v>10</v>
      </c>
      <c r="T5846" s="17" t="str">
        <f t="shared" si="366"/>
        <v>No</v>
      </c>
      <c r="U5846" s="82">
        <v>43882</v>
      </c>
      <c r="V5846" s="82">
        <v>43905</v>
      </c>
      <c r="W5846" s="17">
        <v>50</v>
      </c>
      <c r="X5846" s="17" t="str">
        <f t="shared" si="367"/>
        <v>Active</v>
      </c>
      <c r="Y5846" s="17" t="s">
        <v>15615</v>
      </c>
      <c r="Z5846" s="17"/>
    </row>
    <row r="5847" spans="1:26" x14ac:dyDescent="0.25">
      <c r="A5847">
        <v>5846</v>
      </c>
      <c r="B5847" s="17" t="s">
        <v>14996</v>
      </c>
      <c r="C5847" s="17">
        <v>3942</v>
      </c>
      <c r="D5847" s="17" t="str">
        <f>INDEX(Hosts!$A:$O,MATCH(Places!$C5847,Hosts!$A:$A,0),MATCH(Places!D$1,Hosts!$1:$1,0))</f>
        <v>Within an hour</v>
      </c>
      <c r="E5847" s="87">
        <f>INDEX(Hosts!$A:$O,MATCH(Places!$C5847,Hosts!$A:$A,0),MATCH(Places!E$1,Hosts!$1:$1,0))</f>
        <v>0.9</v>
      </c>
      <c r="F5847" s="87">
        <f>INDEX(Hosts!$A:$O,MATCH(Places!$C5847,Hosts!$A:$A,0),MATCH(Places!F$1,Hosts!$1:$1,0))</f>
        <v>0.82</v>
      </c>
      <c r="G5847" s="17" t="str">
        <f>INDEX(Hosts!$A:$O,MATCH(Places!$C5847,Hosts!$A:$A,0),MATCH(Places!G$1,Hosts!$1:$1,0))</f>
        <v>No</v>
      </c>
      <c r="H5847" s="17">
        <v>7</v>
      </c>
      <c r="I5847" s="17" t="str">
        <f>INDEX(Neighborhoods!$A:$C,MATCH(Places!$H5847,Neighborhoods!$A:$A,0),MATCH(Places!I$1,Neighborhoods!$1:$1,0))</f>
        <v>Brooklyn</v>
      </c>
      <c r="J5847" s="17" t="str">
        <f>INDEX(Neighborhoods!$A:$C,MATCH(Places!$H5847,Neighborhoods!$A:$A,0),MATCH(Places!J$1,Neighborhoods!$1:$1,0))</f>
        <v>Bedford-Stuyvesant</v>
      </c>
      <c r="K5847" s="17" t="s">
        <v>1</v>
      </c>
      <c r="L5847" s="17" t="str">
        <f t="shared" si="364"/>
        <v>Yes</v>
      </c>
      <c r="M5847" s="17">
        <v>2</v>
      </c>
      <c r="N5847" s="17" t="str" cm="1">
        <f t="array" ref="N5847">_xlfn.IFS(M5847&lt;=2,"Small",M5847&lt;=5,"Medium",M5847&gt;5,"Large")</f>
        <v>Small</v>
      </c>
      <c r="O5847" s="65">
        <v>35</v>
      </c>
      <c r="P5847" s="87">
        <f t="shared" si="365"/>
        <v>0.03</v>
      </c>
      <c r="Q5847" s="68">
        <v>3.5</v>
      </c>
      <c r="R5847" s="68" t="str" cm="1">
        <f t="array" ref="R5847">_xlfn.SWITCH(ROUND(Q5847,0),5,"Excellent",4,"Good",3,"Ok","Bad")</f>
        <v>Good</v>
      </c>
      <c r="S5847" s="17">
        <v>4</v>
      </c>
      <c r="T5847" s="17" t="str">
        <f t="shared" si="366"/>
        <v>No</v>
      </c>
      <c r="U5847" s="82">
        <v>43886</v>
      </c>
      <c r="V5847" s="82">
        <v>44016</v>
      </c>
      <c r="W5847" s="17">
        <v>73</v>
      </c>
      <c r="X5847" s="17" t="str">
        <f t="shared" si="367"/>
        <v>Active</v>
      </c>
      <c r="Y5847" s="17" t="s">
        <v>15616</v>
      </c>
      <c r="Z5847" s="17"/>
    </row>
    <row r="5848" spans="1:26" x14ac:dyDescent="0.25">
      <c r="A5848">
        <v>5847</v>
      </c>
      <c r="B5848" s="17" t="s">
        <v>13250</v>
      </c>
      <c r="C5848" s="17">
        <v>4127</v>
      </c>
      <c r="D5848" s="17" t="str">
        <f>INDEX(Hosts!$A:$O,MATCH(Places!$C5848,Hosts!$A:$A,0),MATCH(Places!D$1,Hosts!$1:$1,0))</f>
        <v>Within an hour</v>
      </c>
      <c r="E5848" s="87">
        <f>INDEX(Hosts!$A:$O,MATCH(Places!$C5848,Hosts!$A:$A,0),MATCH(Places!E$1,Hosts!$1:$1,0))</f>
        <v>1</v>
      </c>
      <c r="F5848" s="87">
        <f>INDEX(Hosts!$A:$O,MATCH(Places!$C5848,Hosts!$A:$A,0),MATCH(Places!F$1,Hosts!$1:$1,0))</f>
        <v>0.88</v>
      </c>
      <c r="G5848" s="17" t="str">
        <f>INDEX(Hosts!$A:$O,MATCH(Places!$C5848,Hosts!$A:$A,0),MATCH(Places!G$1,Hosts!$1:$1,0))</f>
        <v>No</v>
      </c>
      <c r="H5848" s="17">
        <v>2</v>
      </c>
      <c r="I5848" s="17" t="str">
        <f>INDEX(Neighborhoods!$A:$C,MATCH(Places!$H5848,Neighborhoods!$A:$A,0),MATCH(Places!I$1,Neighborhoods!$1:$1,0))</f>
        <v>Bronx</v>
      </c>
      <c r="J5848" s="17" t="str">
        <f>INDEX(Neighborhoods!$A:$C,MATCH(Places!$H5848,Neighborhoods!$A:$A,0),MATCH(Places!J$1,Neighborhoods!$1:$1,0))</f>
        <v>Concourse</v>
      </c>
      <c r="K5848" s="17" t="s">
        <v>11822</v>
      </c>
      <c r="L5848" s="17" t="str">
        <f t="shared" si="364"/>
        <v>No</v>
      </c>
      <c r="M5848" s="17">
        <v>4</v>
      </c>
      <c r="N5848" s="17" t="str" cm="1">
        <f t="array" ref="N5848">_xlfn.IFS(M5848&lt;=2,"Small",M5848&lt;=5,"Medium",M5848&gt;5,"Large")</f>
        <v>Medium</v>
      </c>
      <c r="O5848" s="65">
        <v>182</v>
      </c>
      <c r="P5848" s="87">
        <f t="shared" si="365"/>
        <v>0.03</v>
      </c>
      <c r="Q5848" s="68">
        <v>5</v>
      </c>
      <c r="R5848" s="68" t="str" cm="1">
        <f t="array" ref="R5848">_xlfn.SWITCH(ROUND(Q5848,0),5,"Excellent",4,"Good",3,"Ok","Bad")</f>
        <v>Excellent</v>
      </c>
      <c r="S5848" s="17">
        <v>3</v>
      </c>
      <c r="T5848" s="17" t="str">
        <f t="shared" si="366"/>
        <v>No</v>
      </c>
      <c r="U5848" s="82">
        <v>44051</v>
      </c>
      <c r="V5848" s="82">
        <v>44059</v>
      </c>
      <c r="W5848" s="17">
        <v>359</v>
      </c>
      <c r="X5848" s="17" t="str">
        <f t="shared" si="367"/>
        <v>Active</v>
      </c>
      <c r="Y5848" s="17" t="s">
        <v>15615</v>
      </c>
      <c r="Z5848" s="17"/>
    </row>
    <row r="5849" spans="1:26" x14ac:dyDescent="0.25">
      <c r="A5849">
        <v>5848</v>
      </c>
      <c r="B5849" s="17" t="s">
        <v>14963</v>
      </c>
      <c r="C5849" s="17">
        <v>2030</v>
      </c>
      <c r="D5849" s="17" t="str">
        <f>INDEX(Hosts!$A:$O,MATCH(Places!$C5849,Hosts!$A:$A,0),MATCH(Places!D$1,Hosts!$1:$1,0))</f>
        <v>Within a few hours</v>
      </c>
      <c r="E5849" s="87">
        <f>INDEX(Hosts!$A:$O,MATCH(Places!$C5849,Hosts!$A:$A,0),MATCH(Places!E$1,Hosts!$1:$1,0))</f>
        <v>0.9</v>
      </c>
      <c r="F5849" s="87">
        <f>INDEX(Hosts!$A:$O,MATCH(Places!$C5849,Hosts!$A:$A,0),MATCH(Places!F$1,Hosts!$1:$1,0))</f>
        <v>0.99</v>
      </c>
      <c r="G5849" s="17" t="str">
        <f>INDEX(Hosts!$A:$O,MATCH(Places!$C5849,Hosts!$A:$A,0),MATCH(Places!G$1,Hosts!$1:$1,0))</f>
        <v>No</v>
      </c>
      <c r="H5849" s="17">
        <v>12</v>
      </c>
      <c r="I5849" s="17" t="str">
        <f>INDEX(Neighborhoods!$A:$C,MATCH(Places!$H5849,Neighborhoods!$A:$A,0),MATCH(Places!I$1,Neighborhoods!$1:$1,0))</f>
        <v>Brooklyn</v>
      </c>
      <c r="J5849" s="17" t="str">
        <f>INDEX(Neighborhoods!$A:$C,MATCH(Places!$H5849,Neighborhoods!$A:$A,0),MATCH(Places!J$1,Neighborhoods!$1:$1,0))</f>
        <v>Williamsburg</v>
      </c>
      <c r="K5849" s="17" t="s">
        <v>1</v>
      </c>
      <c r="L5849" s="17" t="str">
        <f t="shared" si="364"/>
        <v>Yes</v>
      </c>
      <c r="M5849" s="17">
        <v>3</v>
      </c>
      <c r="N5849" s="17" t="str" cm="1">
        <f t="array" ref="N5849">_xlfn.IFS(M5849&lt;=2,"Small",M5849&lt;=5,"Medium",M5849&gt;5,"Large")</f>
        <v>Medium</v>
      </c>
      <c r="O5849" s="65">
        <v>86</v>
      </c>
      <c r="P5849" s="87">
        <f t="shared" si="365"/>
        <v>0.03</v>
      </c>
      <c r="Q5849" s="68">
        <v>4.6399999999999997</v>
      </c>
      <c r="R5849" s="68" t="str" cm="1">
        <f t="array" ref="R5849">_xlfn.SWITCH(ROUND(Q5849,0),5,"Excellent",4,"Good",3,"Ok","Bad")</f>
        <v>Excellent</v>
      </c>
      <c r="S5849" s="17">
        <v>14</v>
      </c>
      <c r="T5849" s="17" t="str">
        <f t="shared" si="366"/>
        <v>No</v>
      </c>
      <c r="U5849" s="82">
        <v>43889</v>
      </c>
      <c r="V5849" s="82">
        <v>44048</v>
      </c>
      <c r="W5849" s="17">
        <v>318</v>
      </c>
      <c r="X5849" s="17" t="str">
        <f t="shared" si="367"/>
        <v>Active</v>
      </c>
      <c r="Y5849" s="17" t="s">
        <v>15615</v>
      </c>
      <c r="Z5849" s="17"/>
    </row>
    <row r="5850" spans="1:26" x14ac:dyDescent="0.25">
      <c r="A5850">
        <v>5849</v>
      </c>
      <c r="B5850" s="17" t="s">
        <v>14834</v>
      </c>
      <c r="C5850" s="17">
        <v>4080</v>
      </c>
      <c r="D5850" s="17" t="str">
        <f>INDEX(Hosts!$A:$O,MATCH(Places!$C5850,Hosts!$A:$A,0),MATCH(Places!D$1,Hosts!$1:$1,0))</f>
        <v>Within an hour</v>
      </c>
      <c r="E5850" s="87">
        <f>INDEX(Hosts!$A:$O,MATCH(Places!$C5850,Hosts!$A:$A,0),MATCH(Places!E$1,Hosts!$1:$1,0))</f>
        <v>0.8</v>
      </c>
      <c r="F5850" s="87">
        <f>INDEX(Hosts!$A:$O,MATCH(Places!$C5850,Hosts!$A:$A,0),MATCH(Places!F$1,Hosts!$1:$1,0))</f>
        <v>0.98</v>
      </c>
      <c r="G5850" s="17" t="str">
        <f>INDEX(Hosts!$A:$O,MATCH(Places!$C5850,Hosts!$A:$A,0),MATCH(Places!G$1,Hosts!$1:$1,0))</f>
        <v>No</v>
      </c>
      <c r="H5850" s="17">
        <v>7</v>
      </c>
      <c r="I5850" s="17" t="str">
        <f>INDEX(Neighborhoods!$A:$C,MATCH(Places!$H5850,Neighborhoods!$A:$A,0),MATCH(Places!I$1,Neighborhoods!$1:$1,0))</f>
        <v>Brooklyn</v>
      </c>
      <c r="J5850" s="17" t="str">
        <f>INDEX(Neighborhoods!$A:$C,MATCH(Places!$H5850,Neighborhoods!$A:$A,0),MATCH(Places!J$1,Neighborhoods!$1:$1,0))</f>
        <v>Bedford-Stuyvesant</v>
      </c>
      <c r="K5850" s="17" t="s">
        <v>1</v>
      </c>
      <c r="L5850" s="17" t="str">
        <f t="shared" si="364"/>
        <v>Yes</v>
      </c>
      <c r="M5850" s="17">
        <v>2</v>
      </c>
      <c r="N5850" s="17" t="str" cm="1">
        <f t="array" ref="N5850">_xlfn.IFS(M5850&lt;=2,"Small",M5850&lt;=5,"Medium",M5850&gt;5,"Large")</f>
        <v>Small</v>
      </c>
      <c r="O5850" s="65">
        <v>50</v>
      </c>
      <c r="P5850" s="87">
        <f t="shared" si="365"/>
        <v>0.03</v>
      </c>
      <c r="Q5850" s="68">
        <v>4.3899999999999997</v>
      </c>
      <c r="R5850" s="68" t="str" cm="1">
        <f t="array" ref="R5850">_xlfn.SWITCH(ROUND(Q5850,0),5,"Excellent",4,"Good",3,"Ok","Bad")</f>
        <v>Good</v>
      </c>
      <c r="S5850" s="17">
        <v>18</v>
      </c>
      <c r="T5850" s="17" t="str">
        <f t="shared" si="366"/>
        <v>No</v>
      </c>
      <c r="U5850" s="82">
        <v>43900</v>
      </c>
      <c r="V5850" s="82">
        <v>44039</v>
      </c>
      <c r="W5850" s="17">
        <v>170</v>
      </c>
      <c r="X5850" s="17" t="str">
        <f t="shared" si="367"/>
        <v>Active</v>
      </c>
      <c r="Y5850" s="17" t="s">
        <v>15616</v>
      </c>
      <c r="Z5850" s="17"/>
    </row>
    <row r="5851" spans="1:26" x14ac:dyDescent="0.25">
      <c r="A5851">
        <v>5850</v>
      </c>
      <c r="B5851" s="17" t="s">
        <v>13447</v>
      </c>
      <c r="C5851" s="17">
        <v>2067</v>
      </c>
      <c r="D5851" s="17" t="str">
        <f>INDEX(Hosts!$A:$O,MATCH(Places!$C5851,Hosts!$A:$A,0),MATCH(Places!D$1,Hosts!$1:$1,0))</f>
        <v>Within an hour</v>
      </c>
      <c r="E5851" s="87">
        <f>INDEX(Hosts!$A:$O,MATCH(Places!$C5851,Hosts!$A:$A,0),MATCH(Places!E$1,Hosts!$1:$1,0))</f>
        <v>1</v>
      </c>
      <c r="F5851" s="87">
        <f>INDEX(Hosts!$A:$O,MATCH(Places!$C5851,Hosts!$A:$A,0),MATCH(Places!F$1,Hosts!$1:$1,0))</f>
        <v>0.99</v>
      </c>
      <c r="G5851" s="17" t="str">
        <f>INDEX(Hosts!$A:$O,MATCH(Places!$C5851,Hosts!$A:$A,0),MATCH(Places!G$1,Hosts!$1:$1,0))</f>
        <v>No</v>
      </c>
      <c r="H5851" s="17">
        <v>19</v>
      </c>
      <c r="I5851" s="17" t="str">
        <f>INDEX(Neighborhoods!$A:$C,MATCH(Places!$H5851,Neighborhoods!$A:$A,0),MATCH(Places!I$1,Neighborhoods!$1:$1,0))</f>
        <v>Manhattan</v>
      </c>
      <c r="J5851" s="17" t="str">
        <f>INDEX(Neighborhoods!$A:$C,MATCH(Places!$H5851,Neighborhoods!$A:$A,0),MATCH(Places!J$1,Neighborhoods!$1:$1,0))</f>
        <v>Upper East Side</v>
      </c>
      <c r="K5851" s="17" t="s">
        <v>11822</v>
      </c>
      <c r="L5851" s="17" t="str">
        <f t="shared" si="364"/>
        <v>No</v>
      </c>
      <c r="M5851" s="17">
        <v>3</v>
      </c>
      <c r="N5851" s="17" t="str" cm="1">
        <f t="array" ref="N5851">_xlfn.IFS(M5851&lt;=2,"Small",M5851&lt;=5,"Medium",M5851&gt;5,"Large")</f>
        <v>Medium</v>
      </c>
      <c r="O5851" s="65">
        <v>116</v>
      </c>
      <c r="P5851" s="87">
        <f t="shared" si="365"/>
        <v>0.03</v>
      </c>
      <c r="Q5851" s="68">
        <v>5</v>
      </c>
      <c r="R5851" s="68" t="str" cm="1">
        <f t="array" ref="R5851">_xlfn.SWITCH(ROUND(Q5851,0),5,"Excellent",4,"Good",3,"Ok","Bad")</f>
        <v>Excellent</v>
      </c>
      <c r="S5851" s="17">
        <v>6</v>
      </c>
      <c r="T5851" s="17" t="str">
        <f t="shared" si="366"/>
        <v>No</v>
      </c>
      <c r="U5851" s="82">
        <v>43890</v>
      </c>
      <c r="V5851" s="82">
        <v>44041</v>
      </c>
      <c r="W5851" s="17">
        <v>39</v>
      </c>
      <c r="X5851" s="17" t="str">
        <f t="shared" si="367"/>
        <v>Active</v>
      </c>
      <c r="Y5851" s="17" t="s">
        <v>15615</v>
      </c>
      <c r="Z5851" s="17"/>
    </row>
    <row r="5852" spans="1:26" x14ac:dyDescent="0.25">
      <c r="A5852">
        <v>5851</v>
      </c>
      <c r="B5852" s="17" t="s">
        <v>13709</v>
      </c>
      <c r="C5852" s="17">
        <v>306</v>
      </c>
      <c r="D5852" s="17" t="str">
        <f>INDEX(Hosts!$A:$O,MATCH(Places!$C5852,Hosts!$A:$A,0),MATCH(Places!D$1,Hosts!$1:$1,0))</f>
        <v>Within a few hours</v>
      </c>
      <c r="E5852" s="87">
        <f>INDEX(Hosts!$A:$O,MATCH(Places!$C5852,Hosts!$A:$A,0),MATCH(Places!E$1,Hosts!$1:$1,0))</f>
        <v>1</v>
      </c>
      <c r="F5852" s="87">
        <f>INDEX(Hosts!$A:$O,MATCH(Places!$C5852,Hosts!$A:$A,0),MATCH(Places!F$1,Hosts!$1:$1,0))</f>
        <v>0.97</v>
      </c>
      <c r="G5852" s="17" t="str">
        <f>INDEX(Hosts!$A:$O,MATCH(Places!$C5852,Hosts!$A:$A,0),MATCH(Places!G$1,Hosts!$1:$1,0))</f>
        <v>Yes</v>
      </c>
      <c r="H5852" s="17">
        <v>17</v>
      </c>
      <c r="I5852" s="17" t="str">
        <f>INDEX(Neighborhoods!$A:$C,MATCH(Places!$H5852,Neighborhoods!$A:$A,0),MATCH(Places!I$1,Neighborhoods!$1:$1,0))</f>
        <v>Manhattan</v>
      </c>
      <c r="J5852" s="17" t="str">
        <f>INDEX(Neighborhoods!$A:$C,MATCH(Places!$H5852,Neighborhoods!$A:$A,0),MATCH(Places!J$1,Neighborhoods!$1:$1,0))</f>
        <v>Hell's Kitchen</v>
      </c>
      <c r="K5852" s="17" t="s">
        <v>11822</v>
      </c>
      <c r="L5852" s="17" t="str">
        <f t="shared" si="364"/>
        <v>No</v>
      </c>
      <c r="M5852" s="17">
        <v>8</v>
      </c>
      <c r="N5852" s="17" t="str" cm="1">
        <f t="array" ref="N5852">_xlfn.IFS(M5852&lt;=2,"Small",M5852&lt;=5,"Medium",M5852&gt;5,"Large")</f>
        <v>Large</v>
      </c>
      <c r="O5852" s="65">
        <v>206</v>
      </c>
      <c r="P5852" s="87">
        <f t="shared" si="365"/>
        <v>0.04</v>
      </c>
      <c r="Q5852" s="68">
        <v>5</v>
      </c>
      <c r="R5852" s="68" t="str" cm="1">
        <f t="array" ref="R5852">_xlfn.SWITCH(ROUND(Q5852,0),5,"Excellent",4,"Good",3,"Ok","Bad")</f>
        <v>Excellent</v>
      </c>
      <c r="S5852" s="17">
        <v>6</v>
      </c>
      <c r="T5852" s="17" t="str">
        <f t="shared" si="366"/>
        <v>No</v>
      </c>
      <c r="U5852" s="82">
        <v>43884</v>
      </c>
      <c r="V5852" s="82">
        <v>43902</v>
      </c>
      <c r="W5852" s="17">
        <v>85</v>
      </c>
      <c r="X5852" s="17" t="str">
        <f t="shared" si="367"/>
        <v>Active</v>
      </c>
      <c r="Y5852" s="17" t="s">
        <v>15616</v>
      </c>
      <c r="Z5852" s="17"/>
    </row>
    <row r="5853" spans="1:26" x14ac:dyDescent="0.25">
      <c r="A5853">
        <v>5852</v>
      </c>
      <c r="B5853" s="17" t="s">
        <v>14555</v>
      </c>
      <c r="C5853" s="17">
        <v>3098</v>
      </c>
      <c r="D5853" s="17" t="str">
        <f>INDEX(Hosts!$A:$O,MATCH(Places!$C5853,Hosts!$A:$A,0),MATCH(Places!D$1,Hosts!$1:$1,0))</f>
        <v>Within an hour</v>
      </c>
      <c r="E5853" s="87">
        <f>INDEX(Hosts!$A:$O,MATCH(Places!$C5853,Hosts!$A:$A,0),MATCH(Places!E$1,Hosts!$1:$1,0))</f>
        <v>0.96</v>
      </c>
      <c r="F5853" s="87">
        <f>INDEX(Hosts!$A:$O,MATCH(Places!$C5853,Hosts!$A:$A,0),MATCH(Places!F$1,Hosts!$1:$1,0))</f>
        <v>1</v>
      </c>
      <c r="G5853" s="17" t="str">
        <f>INDEX(Hosts!$A:$O,MATCH(Places!$C5853,Hosts!$A:$A,0),MATCH(Places!G$1,Hosts!$1:$1,0))</f>
        <v>No</v>
      </c>
      <c r="H5853" s="17">
        <v>12</v>
      </c>
      <c r="I5853" s="17" t="str">
        <f>INDEX(Neighborhoods!$A:$C,MATCH(Places!$H5853,Neighborhoods!$A:$A,0),MATCH(Places!I$1,Neighborhoods!$1:$1,0))</f>
        <v>Brooklyn</v>
      </c>
      <c r="J5853" s="17" t="str">
        <f>INDEX(Neighborhoods!$A:$C,MATCH(Places!$H5853,Neighborhoods!$A:$A,0),MATCH(Places!J$1,Neighborhoods!$1:$1,0))</f>
        <v>Williamsburg</v>
      </c>
      <c r="K5853" s="17" t="s">
        <v>1</v>
      </c>
      <c r="L5853" s="17" t="str">
        <f t="shared" si="364"/>
        <v>Yes</v>
      </c>
      <c r="M5853" s="17">
        <v>4</v>
      </c>
      <c r="N5853" s="17" t="str" cm="1">
        <f t="array" ref="N5853">_xlfn.IFS(M5853&lt;=2,"Small",M5853&lt;=5,"Medium",M5853&gt;5,"Large")</f>
        <v>Medium</v>
      </c>
      <c r="O5853" s="65">
        <v>150</v>
      </c>
      <c r="P5853" s="87">
        <f t="shared" si="365"/>
        <v>0.03</v>
      </c>
      <c r="Q5853" s="68">
        <v>5</v>
      </c>
      <c r="R5853" s="68" t="str" cm="1">
        <f t="array" ref="R5853">_xlfn.SWITCH(ROUND(Q5853,0),5,"Excellent",4,"Good",3,"Ok","Bad")</f>
        <v>Excellent</v>
      </c>
      <c r="S5853" s="17">
        <v>22</v>
      </c>
      <c r="T5853" s="17" t="str">
        <f t="shared" si="366"/>
        <v>No</v>
      </c>
      <c r="U5853" s="82">
        <v>43909</v>
      </c>
      <c r="V5853" s="82">
        <v>44045</v>
      </c>
      <c r="W5853" s="17">
        <v>47</v>
      </c>
      <c r="X5853" s="17" t="str">
        <f t="shared" si="367"/>
        <v>Active</v>
      </c>
      <c r="Y5853" s="17" t="s">
        <v>15616</v>
      </c>
      <c r="Z5853" s="17"/>
    </row>
    <row r="5854" spans="1:26" x14ac:dyDescent="0.25">
      <c r="A5854">
        <v>5853</v>
      </c>
      <c r="B5854" s="17" t="s">
        <v>15066</v>
      </c>
      <c r="C5854" s="17">
        <v>3622</v>
      </c>
      <c r="D5854" s="17" t="str">
        <f>INDEX(Hosts!$A:$O,MATCH(Places!$C5854,Hosts!$A:$A,0),MATCH(Places!D$1,Hosts!$1:$1,0))</f>
        <v>Within an hour</v>
      </c>
      <c r="E5854" s="87">
        <f>INDEX(Hosts!$A:$O,MATCH(Places!$C5854,Hosts!$A:$A,0),MATCH(Places!E$1,Hosts!$1:$1,0))</f>
        <v>1</v>
      </c>
      <c r="F5854" s="87">
        <f>INDEX(Hosts!$A:$O,MATCH(Places!$C5854,Hosts!$A:$A,0),MATCH(Places!F$1,Hosts!$1:$1,0))</f>
        <v>1</v>
      </c>
      <c r="G5854" s="17" t="str">
        <f>INDEX(Hosts!$A:$O,MATCH(Places!$C5854,Hosts!$A:$A,0),MATCH(Places!G$1,Hosts!$1:$1,0))</f>
        <v>No</v>
      </c>
      <c r="H5854" s="17">
        <v>12</v>
      </c>
      <c r="I5854" s="17" t="str">
        <f>INDEX(Neighborhoods!$A:$C,MATCH(Places!$H5854,Neighborhoods!$A:$A,0),MATCH(Places!I$1,Neighborhoods!$1:$1,0))</f>
        <v>Brooklyn</v>
      </c>
      <c r="J5854" s="17" t="str">
        <f>INDEX(Neighborhoods!$A:$C,MATCH(Places!$H5854,Neighborhoods!$A:$A,0),MATCH(Places!J$1,Neighborhoods!$1:$1,0))</f>
        <v>Williamsburg</v>
      </c>
      <c r="K5854" s="17" t="s">
        <v>11822</v>
      </c>
      <c r="L5854" s="17" t="str">
        <f t="shared" si="364"/>
        <v>No</v>
      </c>
      <c r="M5854" s="17">
        <v>4</v>
      </c>
      <c r="N5854" s="17" t="str" cm="1">
        <f t="array" ref="N5854">_xlfn.IFS(M5854&lt;=2,"Small",M5854&lt;=5,"Medium",M5854&gt;5,"Large")</f>
        <v>Medium</v>
      </c>
      <c r="O5854" s="65">
        <v>264</v>
      </c>
      <c r="P5854" s="87">
        <f t="shared" si="365"/>
        <v>0.04</v>
      </c>
      <c r="Q5854" s="68">
        <v>4.88</v>
      </c>
      <c r="R5854" s="68" t="str" cm="1">
        <f t="array" ref="R5854">_xlfn.SWITCH(ROUND(Q5854,0),5,"Excellent",4,"Good",3,"Ok","Bad")</f>
        <v>Excellent</v>
      </c>
      <c r="S5854" s="17">
        <v>8</v>
      </c>
      <c r="T5854" s="17" t="str">
        <f t="shared" si="366"/>
        <v>No</v>
      </c>
      <c r="U5854" s="82">
        <v>43989</v>
      </c>
      <c r="V5854" s="82">
        <v>44036</v>
      </c>
      <c r="W5854" s="17">
        <v>343</v>
      </c>
      <c r="X5854" s="17" t="str">
        <f t="shared" si="367"/>
        <v>Active</v>
      </c>
      <c r="Y5854" s="17" t="s">
        <v>15615</v>
      </c>
      <c r="Z5854" s="17"/>
    </row>
    <row r="5855" spans="1:26" x14ac:dyDescent="0.25">
      <c r="A5855">
        <v>5854</v>
      </c>
      <c r="B5855" s="17" t="s">
        <v>13945</v>
      </c>
      <c r="C5855" s="17">
        <v>1821</v>
      </c>
      <c r="D5855" s="17" t="str">
        <f>INDEX(Hosts!$A:$O,MATCH(Places!$C5855,Hosts!$A:$A,0),MATCH(Places!D$1,Hosts!$1:$1,0))</f>
        <v>Within an hour</v>
      </c>
      <c r="E5855" s="87">
        <f>INDEX(Hosts!$A:$O,MATCH(Places!$C5855,Hosts!$A:$A,0),MATCH(Places!E$1,Hosts!$1:$1,0))</f>
        <v>1</v>
      </c>
      <c r="F5855" s="87">
        <f>INDEX(Hosts!$A:$O,MATCH(Places!$C5855,Hosts!$A:$A,0),MATCH(Places!F$1,Hosts!$1:$1,0))</f>
        <v>0.95</v>
      </c>
      <c r="G5855" s="17" t="str">
        <f>INDEX(Hosts!$A:$O,MATCH(Places!$C5855,Hosts!$A:$A,0),MATCH(Places!G$1,Hosts!$1:$1,0))</f>
        <v>Yes</v>
      </c>
      <c r="H5855" s="17">
        <v>9</v>
      </c>
      <c r="I5855" s="17" t="str">
        <f>INDEX(Neighborhoods!$A:$C,MATCH(Places!$H5855,Neighborhoods!$A:$A,0),MATCH(Places!I$1,Neighborhoods!$1:$1,0))</f>
        <v>Brooklyn</v>
      </c>
      <c r="J5855" s="17" t="str">
        <f>INDEX(Neighborhoods!$A:$C,MATCH(Places!$H5855,Neighborhoods!$A:$A,0),MATCH(Places!J$1,Neighborhoods!$1:$1,0))</f>
        <v>Crown Heights</v>
      </c>
      <c r="K5855" s="17" t="s">
        <v>11822</v>
      </c>
      <c r="L5855" s="17" t="str">
        <f t="shared" si="364"/>
        <v>No</v>
      </c>
      <c r="M5855" s="17">
        <v>8</v>
      </c>
      <c r="N5855" s="17" t="str" cm="1">
        <f t="array" ref="N5855">_xlfn.IFS(M5855&lt;=2,"Small",M5855&lt;=5,"Medium",M5855&gt;5,"Large")</f>
        <v>Large</v>
      </c>
      <c r="O5855" s="65">
        <v>232</v>
      </c>
      <c r="P5855" s="87">
        <f t="shared" si="365"/>
        <v>0.04</v>
      </c>
      <c r="Q5855" s="68">
        <v>4.8899999999999997</v>
      </c>
      <c r="R5855" s="68" t="str" cm="1">
        <f t="array" ref="R5855">_xlfn.SWITCH(ROUND(Q5855,0),5,"Excellent",4,"Good",3,"Ok","Bad")</f>
        <v>Excellent</v>
      </c>
      <c r="S5855" s="17">
        <v>18</v>
      </c>
      <c r="T5855" s="17" t="str">
        <f t="shared" si="366"/>
        <v>No</v>
      </c>
      <c r="U5855" s="82">
        <v>43904</v>
      </c>
      <c r="V5855" s="82">
        <v>44057</v>
      </c>
      <c r="W5855" s="17">
        <v>86</v>
      </c>
      <c r="X5855" s="17" t="str">
        <f t="shared" si="367"/>
        <v>Active</v>
      </c>
      <c r="Y5855" s="17" t="s">
        <v>15616</v>
      </c>
      <c r="Z5855" s="17"/>
    </row>
    <row r="5856" spans="1:26" x14ac:dyDescent="0.25">
      <c r="A5856">
        <v>5855</v>
      </c>
      <c r="B5856" s="17" t="s">
        <v>13518</v>
      </c>
      <c r="C5856" s="17">
        <v>4095</v>
      </c>
      <c r="D5856" s="17" t="str">
        <f>INDEX(Hosts!$A:$O,MATCH(Places!$C5856,Hosts!$A:$A,0),MATCH(Places!D$1,Hosts!$1:$1,0))</f>
        <v>Within a few hours</v>
      </c>
      <c r="E5856" s="87">
        <f>INDEX(Hosts!$A:$O,MATCH(Places!$C5856,Hosts!$A:$A,0),MATCH(Places!E$1,Hosts!$1:$1,0))</f>
        <v>0.7</v>
      </c>
      <c r="F5856" s="87">
        <f>INDEX(Hosts!$A:$O,MATCH(Places!$C5856,Hosts!$A:$A,0),MATCH(Places!F$1,Hosts!$1:$1,0))</f>
        <v>0.54</v>
      </c>
      <c r="G5856" s="17" t="str">
        <f>INDEX(Hosts!$A:$O,MATCH(Places!$C5856,Hosts!$A:$A,0),MATCH(Places!G$1,Hosts!$1:$1,0))</f>
        <v>No</v>
      </c>
      <c r="H5856" s="17">
        <v>7</v>
      </c>
      <c r="I5856" s="17" t="str">
        <f>INDEX(Neighborhoods!$A:$C,MATCH(Places!$H5856,Neighborhoods!$A:$A,0),MATCH(Places!I$1,Neighborhoods!$1:$1,0))</f>
        <v>Brooklyn</v>
      </c>
      <c r="J5856" s="17" t="str">
        <f>INDEX(Neighborhoods!$A:$C,MATCH(Places!$H5856,Neighborhoods!$A:$A,0),MATCH(Places!J$1,Neighborhoods!$1:$1,0))</f>
        <v>Bedford-Stuyvesant</v>
      </c>
      <c r="K5856" s="17" t="s">
        <v>11822</v>
      </c>
      <c r="L5856" s="17" t="str">
        <f t="shared" si="364"/>
        <v>No</v>
      </c>
      <c r="M5856" s="17">
        <v>2</v>
      </c>
      <c r="N5856" s="17" t="str" cm="1">
        <f t="array" ref="N5856">_xlfn.IFS(M5856&lt;=2,"Small",M5856&lt;=5,"Medium",M5856&gt;5,"Large")</f>
        <v>Small</v>
      </c>
      <c r="O5856" s="65">
        <v>121</v>
      </c>
      <c r="P5856" s="87">
        <f t="shared" si="365"/>
        <v>0.03</v>
      </c>
      <c r="Q5856" s="68">
        <v>5</v>
      </c>
      <c r="R5856" s="68" t="str" cm="1">
        <f t="array" ref="R5856">_xlfn.SWITCH(ROUND(Q5856,0),5,"Excellent",4,"Good",3,"Ok","Bad")</f>
        <v>Excellent</v>
      </c>
      <c r="S5856" s="17">
        <v>4</v>
      </c>
      <c r="T5856" s="17" t="str">
        <f t="shared" si="366"/>
        <v>No</v>
      </c>
      <c r="U5856" s="82">
        <v>43997</v>
      </c>
      <c r="V5856" s="82">
        <v>44046</v>
      </c>
      <c r="W5856" s="17">
        <v>106</v>
      </c>
      <c r="X5856" s="17" t="str">
        <f t="shared" si="367"/>
        <v>Active</v>
      </c>
      <c r="Y5856" s="17" t="s">
        <v>15615</v>
      </c>
      <c r="Z5856" s="17"/>
    </row>
    <row r="5857" spans="1:26" x14ac:dyDescent="0.25">
      <c r="A5857">
        <v>5856</v>
      </c>
      <c r="B5857" s="17" t="s">
        <v>14984</v>
      </c>
      <c r="C5857" s="17">
        <v>1563</v>
      </c>
      <c r="D5857" s="17" t="str">
        <f>INDEX(Hosts!$A:$O,MATCH(Places!$C5857,Hosts!$A:$A,0),MATCH(Places!D$1,Hosts!$1:$1,0))</f>
        <v>Within an hour</v>
      </c>
      <c r="E5857" s="87">
        <f>INDEX(Hosts!$A:$O,MATCH(Places!$C5857,Hosts!$A:$A,0),MATCH(Places!E$1,Hosts!$1:$1,0))</f>
        <v>1</v>
      </c>
      <c r="F5857" s="87">
        <f>INDEX(Hosts!$A:$O,MATCH(Places!$C5857,Hosts!$A:$A,0),MATCH(Places!F$1,Hosts!$1:$1,0))</f>
        <v>0.99</v>
      </c>
      <c r="G5857" s="17" t="str">
        <f>INDEX(Hosts!$A:$O,MATCH(Places!$C5857,Hosts!$A:$A,0),MATCH(Places!G$1,Hosts!$1:$1,0))</f>
        <v>No</v>
      </c>
      <c r="H5857" s="17">
        <v>17</v>
      </c>
      <c r="I5857" s="17" t="str">
        <f>INDEX(Neighborhoods!$A:$C,MATCH(Places!$H5857,Neighborhoods!$A:$A,0),MATCH(Places!I$1,Neighborhoods!$1:$1,0))</f>
        <v>Manhattan</v>
      </c>
      <c r="J5857" s="17" t="str">
        <f>INDEX(Neighborhoods!$A:$C,MATCH(Places!$H5857,Neighborhoods!$A:$A,0),MATCH(Places!J$1,Neighborhoods!$1:$1,0))</f>
        <v>Hell's Kitchen</v>
      </c>
      <c r="K5857" s="17" t="s">
        <v>11822</v>
      </c>
      <c r="L5857" s="17" t="str">
        <f t="shared" si="364"/>
        <v>No</v>
      </c>
      <c r="M5857" s="17">
        <v>6</v>
      </c>
      <c r="N5857" s="17" t="str" cm="1">
        <f t="array" ref="N5857">_xlfn.IFS(M5857&lt;=2,"Small",M5857&lt;=5,"Medium",M5857&gt;5,"Large")</f>
        <v>Large</v>
      </c>
      <c r="O5857" s="65">
        <v>180</v>
      </c>
      <c r="P5857" s="87">
        <f t="shared" si="365"/>
        <v>0.03</v>
      </c>
      <c r="Q5857" s="68">
        <v>5</v>
      </c>
      <c r="R5857" s="68" t="str" cm="1">
        <f t="array" ref="R5857">_xlfn.SWITCH(ROUND(Q5857,0),5,"Excellent",4,"Good",3,"Ok","Bad")</f>
        <v>Excellent</v>
      </c>
      <c r="S5857" s="17">
        <v>5</v>
      </c>
      <c r="T5857" s="17" t="str">
        <f t="shared" si="366"/>
        <v>No</v>
      </c>
      <c r="U5857" s="82">
        <v>43975</v>
      </c>
      <c r="V5857" s="82">
        <v>44007</v>
      </c>
      <c r="W5857" s="17">
        <v>10</v>
      </c>
      <c r="X5857" s="17" t="str">
        <f t="shared" si="367"/>
        <v>Active</v>
      </c>
      <c r="Y5857" s="17" t="s">
        <v>15616</v>
      </c>
      <c r="Z5857" s="17"/>
    </row>
    <row r="5858" spans="1:26" x14ac:dyDescent="0.25">
      <c r="A5858">
        <v>5857</v>
      </c>
      <c r="B5858" s="17" t="s">
        <v>14343</v>
      </c>
      <c r="C5858" s="17">
        <v>498</v>
      </c>
      <c r="D5858" s="17" t="str">
        <f>INDEX(Hosts!$A:$O,MATCH(Places!$C5858,Hosts!$A:$A,0),MATCH(Places!D$1,Hosts!$1:$1,0))</f>
        <v>Within an hour</v>
      </c>
      <c r="E5858" s="87">
        <f>INDEX(Hosts!$A:$O,MATCH(Places!$C5858,Hosts!$A:$A,0),MATCH(Places!E$1,Hosts!$1:$1,0))</f>
        <v>1</v>
      </c>
      <c r="F5858" s="87">
        <f>INDEX(Hosts!$A:$O,MATCH(Places!$C5858,Hosts!$A:$A,0),MATCH(Places!F$1,Hosts!$1:$1,0))</f>
        <v>0.82</v>
      </c>
      <c r="G5858" s="17" t="str">
        <f>INDEX(Hosts!$A:$O,MATCH(Places!$C5858,Hosts!$A:$A,0),MATCH(Places!G$1,Hosts!$1:$1,0))</f>
        <v>No</v>
      </c>
      <c r="H5858" s="17">
        <v>17</v>
      </c>
      <c r="I5858" s="17" t="str">
        <f>INDEX(Neighborhoods!$A:$C,MATCH(Places!$H5858,Neighborhoods!$A:$A,0),MATCH(Places!I$1,Neighborhoods!$1:$1,0))</f>
        <v>Manhattan</v>
      </c>
      <c r="J5858" s="17" t="str">
        <f>INDEX(Neighborhoods!$A:$C,MATCH(Places!$H5858,Neighborhoods!$A:$A,0),MATCH(Places!J$1,Neighborhoods!$1:$1,0))</f>
        <v>Hell's Kitchen</v>
      </c>
      <c r="K5858" s="17" t="s">
        <v>11822</v>
      </c>
      <c r="L5858" s="17" t="str">
        <f t="shared" si="364"/>
        <v>No</v>
      </c>
      <c r="M5858" s="17">
        <v>4</v>
      </c>
      <c r="N5858" s="17" t="str" cm="1">
        <f t="array" ref="N5858">_xlfn.IFS(M5858&lt;=2,"Small",M5858&lt;=5,"Medium",M5858&gt;5,"Large")</f>
        <v>Medium</v>
      </c>
      <c r="O5858" s="65">
        <v>148</v>
      </c>
      <c r="P5858" s="87">
        <f t="shared" si="365"/>
        <v>0.03</v>
      </c>
      <c r="Q5858" s="68">
        <v>5</v>
      </c>
      <c r="R5858" s="68" t="str" cm="1">
        <f t="array" ref="R5858">_xlfn.SWITCH(ROUND(Q5858,0),5,"Excellent",4,"Good",3,"Ok","Bad")</f>
        <v>Excellent</v>
      </c>
      <c r="S5858" s="17">
        <v>8</v>
      </c>
      <c r="T5858" s="17" t="str">
        <f t="shared" si="366"/>
        <v>No</v>
      </c>
      <c r="U5858" s="82">
        <v>43890</v>
      </c>
      <c r="V5858" s="82">
        <v>44046</v>
      </c>
      <c r="W5858" s="17">
        <v>136</v>
      </c>
      <c r="X5858" s="17" t="str">
        <f t="shared" si="367"/>
        <v>Active</v>
      </c>
      <c r="Y5858" s="17" t="s">
        <v>15615</v>
      </c>
      <c r="Z5858" s="17"/>
    </row>
    <row r="5859" spans="1:26" x14ac:dyDescent="0.25">
      <c r="A5859">
        <v>5858</v>
      </c>
      <c r="B5859" s="17" t="s">
        <v>15061</v>
      </c>
      <c r="C5859" s="17">
        <v>1861</v>
      </c>
      <c r="D5859" s="17" t="str">
        <f>INDEX(Hosts!$A:$O,MATCH(Places!$C5859,Hosts!$A:$A,0),MATCH(Places!D$1,Hosts!$1:$1,0))</f>
        <v>Within an hour</v>
      </c>
      <c r="E5859" s="87">
        <f>INDEX(Hosts!$A:$O,MATCH(Places!$C5859,Hosts!$A:$A,0),MATCH(Places!E$1,Hosts!$1:$1,0))</f>
        <v>1</v>
      </c>
      <c r="F5859" s="87">
        <f>INDEX(Hosts!$A:$O,MATCH(Places!$C5859,Hosts!$A:$A,0),MATCH(Places!F$1,Hosts!$1:$1,0))</f>
        <v>1</v>
      </c>
      <c r="G5859" s="17" t="str">
        <f>INDEX(Hosts!$A:$O,MATCH(Places!$C5859,Hosts!$A:$A,0),MATCH(Places!G$1,Hosts!$1:$1,0))</f>
        <v>Yes</v>
      </c>
      <c r="H5859" s="17">
        <v>21</v>
      </c>
      <c r="I5859" s="17" t="str">
        <f>INDEX(Neighborhoods!$A:$C,MATCH(Places!$H5859,Neighborhoods!$A:$A,0),MATCH(Places!I$1,Neighborhoods!$1:$1,0))</f>
        <v>Queens</v>
      </c>
      <c r="J5859" s="17" t="str">
        <f>INDEX(Neighborhoods!$A:$C,MATCH(Places!$H5859,Neighborhoods!$A:$A,0),MATCH(Places!J$1,Neighborhoods!$1:$1,0))</f>
        <v>Astoria</v>
      </c>
      <c r="K5859" s="17" t="s">
        <v>11822</v>
      </c>
      <c r="L5859" s="17" t="str">
        <f t="shared" si="364"/>
        <v>No</v>
      </c>
      <c r="M5859" s="17">
        <v>4</v>
      </c>
      <c r="N5859" s="17" t="str" cm="1">
        <f t="array" ref="N5859">_xlfn.IFS(M5859&lt;=2,"Small",M5859&lt;=5,"Medium",M5859&gt;5,"Large")</f>
        <v>Medium</v>
      </c>
      <c r="O5859" s="65">
        <v>143</v>
      </c>
      <c r="P5859" s="87">
        <f t="shared" si="365"/>
        <v>0.03</v>
      </c>
      <c r="Q5859" s="68">
        <v>4.92</v>
      </c>
      <c r="R5859" s="68" t="str" cm="1">
        <f t="array" ref="R5859">_xlfn.SWITCH(ROUND(Q5859,0),5,"Excellent",4,"Good",3,"Ok","Bad")</f>
        <v>Excellent</v>
      </c>
      <c r="S5859" s="17">
        <v>26</v>
      </c>
      <c r="T5859" s="17" t="str">
        <f t="shared" si="366"/>
        <v>No</v>
      </c>
      <c r="U5859" s="82">
        <v>43905</v>
      </c>
      <c r="V5859" s="82">
        <v>44052</v>
      </c>
      <c r="W5859" s="17">
        <v>83</v>
      </c>
      <c r="X5859" s="17" t="str">
        <f t="shared" si="367"/>
        <v>Active</v>
      </c>
      <c r="Y5859" s="17" t="s">
        <v>15616</v>
      </c>
      <c r="Z5859" s="17"/>
    </row>
    <row r="5860" spans="1:26" x14ac:dyDescent="0.25">
      <c r="A5860">
        <v>5859</v>
      </c>
      <c r="B5860" s="17" t="s">
        <v>15222</v>
      </c>
      <c r="C5860" s="17">
        <v>4110</v>
      </c>
      <c r="D5860" s="17" t="str">
        <f>INDEX(Hosts!$A:$O,MATCH(Places!$C5860,Hosts!$A:$A,0),MATCH(Places!D$1,Hosts!$1:$1,0))</f>
        <v>Within an hour</v>
      </c>
      <c r="E5860" s="87">
        <f>INDEX(Hosts!$A:$O,MATCH(Places!$C5860,Hosts!$A:$A,0),MATCH(Places!E$1,Hosts!$1:$1,0))</f>
        <v>0.92</v>
      </c>
      <c r="F5860" s="87">
        <f>INDEX(Hosts!$A:$O,MATCH(Places!$C5860,Hosts!$A:$A,0),MATCH(Places!F$1,Hosts!$1:$1,0))</f>
        <v>0.87</v>
      </c>
      <c r="G5860" s="17" t="str">
        <f>INDEX(Hosts!$A:$O,MATCH(Places!$C5860,Hosts!$A:$A,0),MATCH(Places!G$1,Hosts!$1:$1,0))</f>
        <v>Yes</v>
      </c>
      <c r="H5860" s="17">
        <v>14</v>
      </c>
      <c r="I5860" s="17" t="str">
        <f>INDEX(Neighborhoods!$A:$C,MATCH(Places!$H5860,Neighborhoods!$A:$A,0),MATCH(Places!I$1,Neighborhoods!$1:$1,0))</f>
        <v>Manhattan</v>
      </c>
      <c r="J5860" s="17" t="str">
        <f>INDEX(Neighborhoods!$A:$C,MATCH(Places!$H5860,Neighborhoods!$A:$A,0),MATCH(Places!J$1,Neighborhoods!$1:$1,0))</f>
        <v>East Harlem</v>
      </c>
      <c r="K5860" s="17" t="s">
        <v>11822</v>
      </c>
      <c r="L5860" s="17" t="str">
        <f t="shared" si="364"/>
        <v>No</v>
      </c>
      <c r="M5860" s="17">
        <v>4</v>
      </c>
      <c r="N5860" s="17" t="str" cm="1">
        <f t="array" ref="N5860">_xlfn.IFS(M5860&lt;=2,"Small",M5860&lt;=5,"Medium",M5860&gt;5,"Large")</f>
        <v>Medium</v>
      </c>
      <c r="O5860" s="65">
        <v>90</v>
      </c>
      <c r="P5860" s="87">
        <f t="shared" si="365"/>
        <v>0.03</v>
      </c>
      <c r="Q5860" s="68">
        <v>4</v>
      </c>
      <c r="R5860" s="68" t="str" cm="1">
        <f t="array" ref="R5860">_xlfn.SWITCH(ROUND(Q5860,0),5,"Excellent",4,"Good",3,"Ok","Bad")</f>
        <v>Good</v>
      </c>
      <c r="S5860" s="17">
        <v>5</v>
      </c>
      <c r="T5860" s="17" t="str">
        <f t="shared" si="366"/>
        <v>No</v>
      </c>
      <c r="U5860" s="82">
        <v>43898</v>
      </c>
      <c r="V5860" s="82">
        <v>44001</v>
      </c>
      <c r="W5860" s="17">
        <v>101</v>
      </c>
      <c r="X5860" s="17" t="str">
        <f t="shared" si="367"/>
        <v>Active</v>
      </c>
      <c r="Y5860" s="17" t="s">
        <v>15616</v>
      </c>
      <c r="Z5860" s="17"/>
    </row>
    <row r="5861" spans="1:26" x14ac:dyDescent="0.25">
      <c r="A5861">
        <v>5860</v>
      </c>
      <c r="B5861" s="17" t="s">
        <v>14528</v>
      </c>
      <c r="C5861" s="17">
        <v>4129</v>
      </c>
      <c r="D5861" s="17" t="str">
        <f>INDEX(Hosts!$A:$O,MATCH(Places!$C5861,Hosts!$A:$A,0),MATCH(Places!D$1,Hosts!$1:$1,0))</f>
        <v>Within an hour</v>
      </c>
      <c r="E5861" s="87">
        <f>INDEX(Hosts!$A:$O,MATCH(Places!$C5861,Hosts!$A:$A,0),MATCH(Places!E$1,Hosts!$1:$1,0))</f>
        <v>0.8</v>
      </c>
      <c r="F5861" s="87">
        <f>INDEX(Hosts!$A:$O,MATCH(Places!$C5861,Hosts!$A:$A,0),MATCH(Places!F$1,Hosts!$1:$1,0))</f>
        <v>0.97</v>
      </c>
      <c r="G5861" s="17" t="str">
        <f>INDEX(Hosts!$A:$O,MATCH(Places!$C5861,Hosts!$A:$A,0),MATCH(Places!G$1,Hosts!$1:$1,0))</f>
        <v>No</v>
      </c>
      <c r="H5861" s="17">
        <v>12</v>
      </c>
      <c r="I5861" s="17" t="str">
        <f>INDEX(Neighborhoods!$A:$C,MATCH(Places!$H5861,Neighborhoods!$A:$A,0),MATCH(Places!I$1,Neighborhoods!$1:$1,0))</f>
        <v>Brooklyn</v>
      </c>
      <c r="J5861" s="17" t="str">
        <f>INDEX(Neighborhoods!$A:$C,MATCH(Places!$H5861,Neighborhoods!$A:$A,0),MATCH(Places!J$1,Neighborhoods!$1:$1,0))</f>
        <v>Williamsburg</v>
      </c>
      <c r="K5861" s="17" t="s">
        <v>1</v>
      </c>
      <c r="L5861" s="17" t="str">
        <f t="shared" si="364"/>
        <v>Yes</v>
      </c>
      <c r="M5861" s="17">
        <v>7</v>
      </c>
      <c r="N5861" s="17" t="str" cm="1">
        <f t="array" ref="N5861">_xlfn.IFS(M5861&lt;=2,"Small",M5861&lt;=5,"Medium",M5861&gt;5,"Large")</f>
        <v>Large</v>
      </c>
      <c r="O5861" s="65">
        <v>274</v>
      </c>
      <c r="P5861" s="87">
        <f t="shared" si="365"/>
        <v>0.04</v>
      </c>
      <c r="Q5861" s="68">
        <v>4.4000000000000004</v>
      </c>
      <c r="R5861" s="68" t="str" cm="1">
        <f t="array" ref="R5861">_xlfn.SWITCH(ROUND(Q5861,0),5,"Excellent",4,"Good",3,"Ok","Bad")</f>
        <v>Good</v>
      </c>
      <c r="S5861" s="17">
        <v>15</v>
      </c>
      <c r="T5861" s="17" t="str">
        <f t="shared" si="366"/>
        <v>No</v>
      </c>
      <c r="U5861" s="82">
        <v>43894</v>
      </c>
      <c r="V5861" s="82">
        <v>44011</v>
      </c>
      <c r="W5861" s="17">
        <v>164</v>
      </c>
      <c r="X5861" s="17" t="str">
        <f t="shared" si="367"/>
        <v>Active</v>
      </c>
      <c r="Y5861" s="17" t="s">
        <v>15616</v>
      </c>
      <c r="Z5861" s="17"/>
    </row>
    <row r="5862" spans="1:26" x14ac:dyDescent="0.25">
      <c r="A5862">
        <v>5861</v>
      </c>
      <c r="B5862" s="17" t="s">
        <v>13545</v>
      </c>
      <c r="C5862" s="17">
        <v>3856</v>
      </c>
      <c r="D5862" s="17" t="str">
        <f>INDEX(Hosts!$A:$O,MATCH(Places!$C5862,Hosts!$A:$A,0),MATCH(Places!D$1,Hosts!$1:$1,0))</f>
        <v>Within a few hours</v>
      </c>
      <c r="E5862" s="87">
        <f>INDEX(Hosts!$A:$O,MATCH(Places!$C5862,Hosts!$A:$A,0),MATCH(Places!E$1,Hosts!$1:$1,0))</f>
        <v>0.67</v>
      </c>
      <c r="F5862" s="87">
        <f>INDEX(Hosts!$A:$O,MATCH(Places!$C5862,Hosts!$A:$A,0),MATCH(Places!F$1,Hosts!$1:$1,0))</f>
        <v>0.89</v>
      </c>
      <c r="G5862" s="17" t="str">
        <f>INDEX(Hosts!$A:$O,MATCH(Places!$C5862,Hosts!$A:$A,0),MATCH(Places!G$1,Hosts!$1:$1,0))</f>
        <v>No</v>
      </c>
      <c r="H5862" s="17">
        <v>7</v>
      </c>
      <c r="I5862" s="17" t="str">
        <f>INDEX(Neighborhoods!$A:$C,MATCH(Places!$H5862,Neighborhoods!$A:$A,0),MATCH(Places!I$1,Neighborhoods!$1:$1,0))</f>
        <v>Brooklyn</v>
      </c>
      <c r="J5862" s="17" t="str">
        <f>INDEX(Neighborhoods!$A:$C,MATCH(Places!$H5862,Neighborhoods!$A:$A,0),MATCH(Places!J$1,Neighborhoods!$1:$1,0))</f>
        <v>Bedford-Stuyvesant</v>
      </c>
      <c r="K5862" s="17" t="s">
        <v>11822</v>
      </c>
      <c r="L5862" s="17" t="str">
        <f t="shared" si="364"/>
        <v>No</v>
      </c>
      <c r="M5862" s="17">
        <v>4</v>
      </c>
      <c r="N5862" s="17" t="str" cm="1">
        <f t="array" ref="N5862">_xlfn.IFS(M5862&lt;=2,"Small",M5862&lt;=5,"Medium",M5862&gt;5,"Large")</f>
        <v>Medium</v>
      </c>
      <c r="O5862" s="65">
        <v>107</v>
      </c>
      <c r="P5862" s="87">
        <f t="shared" si="365"/>
        <v>0.03</v>
      </c>
      <c r="Q5862" s="68">
        <v>5</v>
      </c>
      <c r="R5862" s="68" t="str" cm="1">
        <f t="array" ref="R5862">_xlfn.SWITCH(ROUND(Q5862,0),5,"Excellent",4,"Good",3,"Ok","Bad")</f>
        <v>Excellent</v>
      </c>
      <c r="S5862" s="17">
        <v>5</v>
      </c>
      <c r="T5862" s="17" t="str">
        <f t="shared" si="366"/>
        <v>No</v>
      </c>
      <c r="U5862" s="82">
        <v>43898</v>
      </c>
      <c r="V5862" s="82">
        <v>44053</v>
      </c>
      <c r="W5862" s="17">
        <v>269</v>
      </c>
      <c r="X5862" s="17" t="str">
        <f t="shared" si="367"/>
        <v>Active</v>
      </c>
      <c r="Y5862" s="17" t="s">
        <v>15616</v>
      </c>
      <c r="Z5862" s="17"/>
    </row>
    <row r="5863" spans="1:26" x14ac:dyDescent="0.25">
      <c r="A5863">
        <v>5862</v>
      </c>
      <c r="B5863" s="17" t="s">
        <v>15221</v>
      </c>
      <c r="C5863" s="17">
        <v>4130</v>
      </c>
      <c r="D5863" s="17" t="str">
        <f>INDEX(Hosts!$A:$O,MATCH(Places!$C5863,Hosts!$A:$A,0),MATCH(Places!D$1,Hosts!$1:$1,0))</f>
        <v>Within an hour</v>
      </c>
      <c r="E5863" s="87">
        <f>INDEX(Hosts!$A:$O,MATCH(Places!$C5863,Hosts!$A:$A,0),MATCH(Places!E$1,Hosts!$1:$1,0))</f>
        <v>1</v>
      </c>
      <c r="F5863" s="87">
        <f>INDEX(Hosts!$A:$O,MATCH(Places!$C5863,Hosts!$A:$A,0),MATCH(Places!F$1,Hosts!$1:$1,0))</f>
        <v>0.96</v>
      </c>
      <c r="G5863" s="17" t="str">
        <f>INDEX(Hosts!$A:$O,MATCH(Places!$C5863,Hosts!$A:$A,0),MATCH(Places!G$1,Hosts!$1:$1,0))</f>
        <v>No</v>
      </c>
      <c r="H5863" s="17">
        <v>17</v>
      </c>
      <c r="I5863" s="17" t="str">
        <f>INDEX(Neighborhoods!$A:$C,MATCH(Places!$H5863,Neighborhoods!$A:$A,0),MATCH(Places!I$1,Neighborhoods!$1:$1,0))</f>
        <v>Manhattan</v>
      </c>
      <c r="J5863" s="17" t="str">
        <f>INDEX(Neighborhoods!$A:$C,MATCH(Places!$H5863,Neighborhoods!$A:$A,0),MATCH(Places!J$1,Neighborhoods!$1:$1,0))</f>
        <v>Hell's Kitchen</v>
      </c>
      <c r="K5863" s="17" t="s">
        <v>11822</v>
      </c>
      <c r="L5863" s="17" t="str">
        <f t="shared" si="364"/>
        <v>No</v>
      </c>
      <c r="M5863" s="17">
        <v>5</v>
      </c>
      <c r="N5863" s="17" t="str" cm="1">
        <f t="array" ref="N5863">_xlfn.IFS(M5863&lt;=2,"Small",M5863&lt;=5,"Medium",M5863&gt;5,"Large")</f>
        <v>Medium</v>
      </c>
      <c r="O5863" s="65">
        <v>280</v>
      </c>
      <c r="P5863" s="87">
        <f t="shared" si="365"/>
        <v>0.04</v>
      </c>
      <c r="Q5863" s="68">
        <v>5</v>
      </c>
      <c r="R5863" s="68" t="str" cm="1">
        <f t="array" ref="R5863">_xlfn.SWITCH(ROUND(Q5863,0),5,"Excellent",4,"Good",3,"Ok","Bad")</f>
        <v>Excellent</v>
      </c>
      <c r="S5863" s="17">
        <v>3</v>
      </c>
      <c r="T5863" s="17" t="str">
        <f t="shared" si="366"/>
        <v>No</v>
      </c>
      <c r="U5863" s="82">
        <v>43948</v>
      </c>
      <c r="V5863" s="82">
        <v>43951</v>
      </c>
      <c r="W5863" s="17">
        <v>230</v>
      </c>
      <c r="X5863" s="17" t="str">
        <f t="shared" si="367"/>
        <v>Active</v>
      </c>
      <c r="Y5863" s="17" t="s">
        <v>15616</v>
      </c>
      <c r="Z5863" s="17"/>
    </row>
    <row r="5864" spans="1:26" x14ac:dyDescent="0.25">
      <c r="A5864">
        <v>5863</v>
      </c>
      <c r="B5864" s="17" t="s">
        <v>13474</v>
      </c>
      <c r="C5864" s="17">
        <v>3374</v>
      </c>
      <c r="D5864" s="17" t="str">
        <f>INDEX(Hosts!$A:$O,MATCH(Places!$C5864,Hosts!$A:$A,0),MATCH(Places!D$1,Hosts!$1:$1,0))</f>
        <v>Within an hour</v>
      </c>
      <c r="E5864" s="87">
        <f>INDEX(Hosts!$A:$O,MATCH(Places!$C5864,Hosts!$A:$A,0),MATCH(Places!E$1,Hosts!$1:$1,0))</f>
        <v>0.9</v>
      </c>
      <c r="F5864" s="87">
        <f>INDEX(Hosts!$A:$O,MATCH(Places!$C5864,Hosts!$A:$A,0),MATCH(Places!F$1,Hosts!$1:$1,0))</f>
        <v>1</v>
      </c>
      <c r="G5864" s="17" t="str">
        <f>INDEX(Hosts!$A:$O,MATCH(Places!$C5864,Hosts!$A:$A,0),MATCH(Places!G$1,Hosts!$1:$1,0))</f>
        <v>No</v>
      </c>
      <c r="H5864" s="17">
        <v>7</v>
      </c>
      <c r="I5864" s="17" t="str">
        <f>INDEX(Neighborhoods!$A:$C,MATCH(Places!$H5864,Neighborhoods!$A:$A,0),MATCH(Places!I$1,Neighborhoods!$1:$1,0))</f>
        <v>Brooklyn</v>
      </c>
      <c r="J5864" s="17" t="str">
        <f>INDEX(Neighborhoods!$A:$C,MATCH(Places!$H5864,Neighborhoods!$A:$A,0),MATCH(Places!J$1,Neighborhoods!$1:$1,0))</f>
        <v>Bedford-Stuyvesant</v>
      </c>
      <c r="K5864" s="17" t="s">
        <v>11822</v>
      </c>
      <c r="L5864" s="17" t="str">
        <f t="shared" si="364"/>
        <v>No</v>
      </c>
      <c r="M5864" s="17">
        <v>10</v>
      </c>
      <c r="N5864" s="17" t="str" cm="1">
        <f t="array" ref="N5864">_xlfn.IFS(M5864&lt;=2,"Small",M5864&lt;=5,"Medium",M5864&gt;5,"Large")</f>
        <v>Large</v>
      </c>
      <c r="O5864" s="65">
        <v>209</v>
      </c>
      <c r="P5864" s="87">
        <f t="shared" si="365"/>
        <v>0.04</v>
      </c>
      <c r="Q5864" s="68">
        <v>4.75</v>
      </c>
      <c r="R5864" s="68" t="str" cm="1">
        <f t="array" ref="R5864">_xlfn.SWITCH(ROUND(Q5864,0),5,"Excellent",4,"Good",3,"Ok","Bad")</f>
        <v>Excellent</v>
      </c>
      <c r="S5864" s="17">
        <v>8</v>
      </c>
      <c r="T5864" s="17" t="str">
        <f t="shared" si="366"/>
        <v>No</v>
      </c>
      <c r="U5864" s="82">
        <v>43898</v>
      </c>
      <c r="V5864" s="82">
        <v>44038</v>
      </c>
      <c r="W5864" s="17">
        <v>127</v>
      </c>
      <c r="X5864" s="17" t="str">
        <f t="shared" si="367"/>
        <v>Active</v>
      </c>
      <c r="Y5864" s="17" t="s">
        <v>15616</v>
      </c>
      <c r="Z5864" s="17"/>
    </row>
    <row r="5865" spans="1:26" x14ac:dyDescent="0.25">
      <c r="A5865">
        <v>5864</v>
      </c>
      <c r="B5865" s="17" t="s">
        <v>14606</v>
      </c>
      <c r="C5865" s="17">
        <v>3438</v>
      </c>
      <c r="D5865" s="17" t="str">
        <f>INDEX(Hosts!$A:$O,MATCH(Places!$C5865,Hosts!$A:$A,0),MATCH(Places!D$1,Hosts!$1:$1,0))</f>
        <v>Within a few hours</v>
      </c>
      <c r="E5865" s="87">
        <f>INDEX(Hosts!$A:$O,MATCH(Places!$C5865,Hosts!$A:$A,0),MATCH(Places!E$1,Hosts!$1:$1,0))</f>
        <v>1</v>
      </c>
      <c r="F5865" s="87">
        <f>INDEX(Hosts!$A:$O,MATCH(Places!$C5865,Hosts!$A:$A,0),MATCH(Places!F$1,Hosts!$1:$1,0))</f>
        <v>0.92</v>
      </c>
      <c r="G5865" s="17" t="str">
        <f>INDEX(Hosts!$A:$O,MATCH(Places!$C5865,Hosts!$A:$A,0),MATCH(Places!G$1,Hosts!$1:$1,0))</f>
        <v>Yes</v>
      </c>
      <c r="H5865" s="17">
        <v>22</v>
      </c>
      <c r="I5865" s="17" t="str">
        <f>INDEX(Neighborhoods!$A:$C,MATCH(Places!$H5865,Neighborhoods!$A:$A,0),MATCH(Places!I$1,Neighborhoods!$1:$1,0))</f>
        <v>Queens</v>
      </c>
      <c r="J5865" s="17" t="str">
        <f>INDEX(Neighborhoods!$A:$C,MATCH(Places!$H5865,Neighborhoods!$A:$A,0),MATCH(Places!J$1,Neighborhoods!$1:$1,0))</f>
        <v>Flushing</v>
      </c>
      <c r="K5865" s="17" t="s">
        <v>1</v>
      </c>
      <c r="L5865" s="17" t="str">
        <f t="shared" si="364"/>
        <v>Yes</v>
      </c>
      <c r="M5865" s="17">
        <v>2</v>
      </c>
      <c r="N5865" s="17" t="str" cm="1">
        <f t="array" ref="N5865">_xlfn.IFS(M5865&lt;=2,"Small",M5865&lt;=5,"Medium",M5865&gt;5,"Large")</f>
        <v>Small</v>
      </c>
      <c r="O5865" s="65">
        <v>43</v>
      </c>
      <c r="P5865" s="87">
        <f t="shared" si="365"/>
        <v>0.03</v>
      </c>
      <c r="Q5865" s="68">
        <v>5</v>
      </c>
      <c r="R5865" s="68" t="str" cm="1">
        <f t="array" ref="R5865">_xlfn.SWITCH(ROUND(Q5865,0),5,"Excellent",4,"Good",3,"Ok","Bad")</f>
        <v>Excellent</v>
      </c>
      <c r="S5865" s="17">
        <v>6</v>
      </c>
      <c r="T5865" s="17" t="str">
        <f t="shared" si="366"/>
        <v>No</v>
      </c>
      <c r="U5865" s="82">
        <v>43890</v>
      </c>
      <c r="V5865" s="82">
        <v>43903</v>
      </c>
      <c r="W5865" s="17">
        <v>45</v>
      </c>
      <c r="X5865" s="17" t="str">
        <f t="shared" si="367"/>
        <v>Active</v>
      </c>
      <c r="Y5865" s="17" t="s">
        <v>15616</v>
      </c>
      <c r="Z5865" s="17"/>
    </row>
    <row r="5866" spans="1:26" x14ac:dyDescent="0.25">
      <c r="A5866">
        <v>5865</v>
      </c>
      <c r="B5866" s="17" t="s">
        <v>13754</v>
      </c>
      <c r="C5866" s="17">
        <v>3438</v>
      </c>
      <c r="D5866" s="17" t="str">
        <f>INDEX(Hosts!$A:$O,MATCH(Places!$C5866,Hosts!$A:$A,0),MATCH(Places!D$1,Hosts!$1:$1,0))</f>
        <v>Within a few hours</v>
      </c>
      <c r="E5866" s="87">
        <f>INDEX(Hosts!$A:$O,MATCH(Places!$C5866,Hosts!$A:$A,0),MATCH(Places!E$1,Hosts!$1:$1,0))</f>
        <v>1</v>
      </c>
      <c r="F5866" s="87">
        <f>INDEX(Hosts!$A:$O,MATCH(Places!$C5866,Hosts!$A:$A,0),MATCH(Places!F$1,Hosts!$1:$1,0))</f>
        <v>0.92</v>
      </c>
      <c r="G5866" s="17" t="str">
        <f>INDEX(Hosts!$A:$O,MATCH(Places!$C5866,Hosts!$A:$A,0),MATCH(Places!G$1,Hosts!$1:$1,0))</f>
        <v>Yes</v>
      </c>
      <c r="H5866" s="17">
        <v>22</v>
      </c>
      <c r="I5866" s="17" t="str">
        <f>INDEX(Neighborhoods!$A:$C,MATCH(Places!$H5866,Neighborhoods!$A:$A,0),MATCH(Places!I$1,Neighborhoods!$1:$1,0))</f>
        <v>Queens</v>
      </c>
      <c r="J5866" s="17" t="str">
        <f>INDEX(Neighborhoods!$A:$C,MATCH(Places!$H5866,Neighborhoods!$A:$A,0),MATCH(Places!J$1,Neighborhoods!$1:$1,0))</f>
        <v>Flushing</v>
      </c>
      <c r="K5866" s="17" t="s">
        <v>1</v>
      </c>
      <c r="L5866" s="17" t="str">
        <f t="shared" si="364"/>
        <v>Yes</v>
      </c>
      <c r="M5866" s="17">
        <v>2</v>
      </c>
      <c r="N5866" s="17" t="str" cm="1">
        <f t="array" ref="N5866">_xlfn.IFS(M5866&lt;=2,"Small",M5866&lt;=5,"Medium",M5866&gt;5,"Large")</f>
        <v>Small</v>
      </c>
      <c r="O5866" s="65">
        <v>45</v>
      </c>
      <c r="P5866" s="87">
        <f t="shared" si="365"/>
        <v>0.03</v>
      </c>
      <c r="Q5866" s="68">
        <v>5</v>
      </c>
      <c r="R5866" s="68" t="str" cm="1">
        <f t="array" ref="R5866">_xlfn.SWITCH(ROUND(Q5866,0),5,"Excellent",4,"Good",3,"Ok","Bad")</f>
        <v>Excellent</v>
      </c>
      <c r="S5866" s="17">
        <v>5</v>
      </c>
      <c r="T5866" s="17" t="str">
        <f t="shared" si="366"/>
        <v>No</v>
      </c>
      <c r="U5866" s="82">
        <v>43890</v>
      </c>
      <c r="V5866" s="82">
        <v>43911</v>
      </c>
      <c r="W5866" s="17">
        <v>60</v>
      </c>
      <c r="X5866" s="17" t="str">
        <f t="shared" si="367"/>
        <v>Active</v>
      </c>
      <c r="Y5866" s="17" t="s">
        <v>15616</v>
      </c>
      <c r="Z5866" s="17"/>
    </row>
    <row r="5867" spans="1:26" x14ac:dyDescent="0.25">
      <c r="A5867">
        <v>5866</v>
      </c>
      <c r="B5867" s="17" t="s">
        <v>13539</v>
      </c>
      <c r="C5867" s="17">
        <v>4045</v>
      </c>
      <c r="D5867" s="17" t="str">
        <f>INDEX(Hosts!$A:$O,MATCH(Places!$C5867,Hosts!$A:$A,0),MATCH(Places!D$1,Hosts!$1:$1,0))</f>
        <v>Within an hour</v>
      </c>
      <c r="E5867" s="87">
        <f>INDEX(Hosts!$A:$O,MATCH(Places!$C5867,Hosts!$A:$A,0),MATCH(Places!E$1,Hosts!$1:$1,0))</f>
        <v>1</v>
      </c>
      <c r="F5867" s="87">
        <f>INDEX(Hosts!$A:$O,MATCH(Places!$C5867,Hosts!$A:$A,0),MATCH(Places!F$1,Hosts!$1:$1,0))</f>
        <v>0.98</v>
      </c>
      <c r="G5867" s="17" t="str">
        <f>INDEX(Hosts!$A:$O,MATCH(Places!$C5867,Hosts!$A:$A,0),MATCH(Places!G$1,Hosts!$1:$1,0))</f>
        <v>Yes</v>
      </c>
      <c r="H5867" s="17">
        <v>13</v>
      </c>
      <c r="I5867" s="17" t="str">
        <f>INDEX(Neighborhoods!$A:$C,MATCH(Places!$H5867,Neighborhoods!$A:$A,0),MATCH(Places!I$1,Neighborhoods!$1:$1,0))</f>
        <v>Manhattan</v>
      </c>
      <c r="J5867" s="17" t="str">
        <f>INDEX(Neighborhoods!$A:$C,MATCH(Places!$H5867,Neighborhoods!$A:$A,0),MATCH(Places!J$1,Neighborhoods!$1:$1,0))</f>
        <v>Chelsea</v>
      </c>
      <c r="K5867" s="17" t="s">
        <v>1</v>
      </c>
      <c r="L5867" s="17" t="str">
        <f t="shared" si="364"/>
        <v>Yes</v>
      </c>
      <c r="M5867" s="17">
        <v>2</v>
      </c>
      <c r="N5867" s="17" t="str" cm="1">
        <f t="array" ref="N5867">_xlfn.IFS(M5867&lt;=2,"Small",M5867&lt;=5,"Medium",M5867&gt;5,"Large")</f>
        <v>Small</v>
      </c>
      <c r="O5867" s="65">
        <v>59</v>
      </c>
      <c r="P5867" s="87">
        <f t="shared" si="365"/>
        <v>0.03</v>
      </c>
      <c r="Q5867" s="68">
        <v>5</v>
      </c>
      <c r="R5867" s="68" t="str" cm="1">
        <f t="array" ref="R5867">_xlfn.SWITCH(ROUND(Q5867,0),5,"Excellent",4,"Good",3,"Ok","Bad")</f>
        <v>Excellent</v>
      </c>
      <c r="S5867" s="17">
        <v>4</v>
      </c>
      <c r="T5867" s="17" t="str">
        <f t="shared" si="366"/>
        <v>No</v>
      </c>
      <c r="U5867" s="82">
        <v>43899</v>
      </c>
      <c r="V5867" s="82">
        <v>44020</v>
      </c>
      <c r="W5867" s="17">
        <v>0</v>
      </c>
      <c r="X5867" s="17" t="str">
        <f t="shared" si="367"/>
        <v>Inactive</v>
      </c>
      <c r="Y5867" s="17" t="s">
        <v>15616</v>
      </c>
      <c r="Z5867" s="17"/>
    </row>
    <row r="5868" spans="1:26" x14ac:dyDescent="0.25">
      <c r="A5868">
        <v>5867</v>
      </c>
      <c r="B5868" s="17" t="s">
        <v>15484</v>
      </c>
      <c r="C5868" s="17">
        <v>3750</v>
      </c>
      <c r="D5868" s="17" t="str">
        <f>INDEX(Hosts!$A:$O,MATCH(Places!$C5868,Hosts!$A:$A,0),MATCH(Places!D$1,Hosts!$1:$1,0))</f>
        <v>Within an hour</v>
      </c>
      <c r="E5868" s="87">
        <f>INDEX(Hosts!$A:$O,MATCH(Places!$C5868,Hosts!$A:$A,0),MATCH(Places!E$1,Hosts!$1:$1,0))</f>
        <v>1</v>
      </c>
      <c r="F5868" s="87">
        <f>INDEX(Hosts!$A:$O,MATCH(Places!$C5868,Hosts!$A:$A,0),MATCH(Places!F$1,Hosts!$1:$1,0))</f>
        <v>1</v>
      </c>
      <c r="G5868" s="17" t="str">
        <f>INDEX(Hosts!$A:$O,MATCH(Places!$C5868,Hosts!$A:$A,0),MATCH(Places!G$1,Hosts!$1:$1,0))</f>
        <v>No</v>
      </c>
      <c r="H5868" s="17">
        <v>24</v>
      </c>
      <c r="I5868" s="17" t="str">
        <f>INDEX(Neighborhoods!$A:$C,MATCH(Places!$H5868,Neighborhoods!$A:$A,0),MATCH(Places!I$1,Neighborhoods!$1:$1,0))</f>
        <v>Queens</v>
      </c>
      <c r="J5868" s="17" t="str">
        <f>INDEX(Neighborhoods!$A:$C,MATCH(Places!$H5868,Neighborhoods!$A:$A,0),MATCH(Places!J$1,Neighborhoods!$1:$1,0))</f>
        <v>Long Island City</v>
      </c>
      <c r="K5868" s="17" t="s">
        <v>11822</v>
      </c>
      <c r="L5868" s="17" t="str">
        <f t="shared" si="364"/>
        <v>No</v>
      </c>
      <c r="M5868" s="17">
        <v>9</v>
      </c>
      <c r="N5868" s="17" t="str" cm="1">
        <f t="array" ref="N5868">_xlfn.IFS(M5868&lt;=2,"Small",M5868&lt;=5,"Medium",M5868&gt;5,"Large")</f>
        <v>Large</v>
      </c>
      <c r="O5868" s="65">
        <v>208</v>
      </c>
      <c r="P5868" s="87">
        <f t="shared" si="365"/>
        <v>0.04</v>
      </c>
      <c r="Q5868" s="68">
        <v>4.83</v>
      </c>
      <c r="R5868" s="68" t="str" cm="1">
        <f t="array" ref="R5868">_xlfn.SWITCH(ROUND(Q5868,0),5,"Excellent",4,"Good",3,"Ok","Bad")</f>
        <v>Excellent</v>
      </c>
      <c r="S5868" s="17">
        <v>6</v>
      </c>
      <c r="T5868" s="17" t="str">
        <f t="shared" si="366"/>
        <v>No</v>
      </c>
      <c r="U5868" s="82">
        <v>43898</v>
      </c>
      <c r="V5868" s="82">
        <v>44049</v>
      </c>
      <c r="W5868" s="17">
        <v>86</v>
      </c>
      <c r="X5868" s="17" t="str">
        <f t="shared" si="367"/>
        <v>Active</v>
      </c>
      <c r="Y5868" s="17" t="s">
        <v>15616</v>
      </c>
      <c r="Z5868" s="17"/>
    </row>
    <row r="5869" spans="1:26" x14ac:dyDescent="0.25">
      <c r="A5869">
        <v>5868</v>
      </c>
      <c r="B5869" s="17" t="s">
        <v>15065</v>
      </c>
      <c r="C5869" s="17">
        <v>4123</v>
      </c>
      <c r="D5869" s="17" t="str">
        <f>INDEX(Hosts!$A:$O,MATCH(Places!$C5869,Hosts!$A:$A,0),MATCH(Places!D$1,Hosts!$1:$1,0))</f>
        <v>Within a few hours</v>
      </c>
      <c r="E5869" s="87">
        <f>INDEX(Hosts!$A:$O,MATCH(Places!$C5869,Hosts!$A:$A,0),MATCH(Places!E$1,Hosts!$1:$1,0))</f>
        <v>1</v>
      </c>
      <c r="F5869" s="87">
        <f>INDEX(Hosts!$A:$O,MATCH(Places!$C5869,Hosts!$A:$A,0),MATCH(Places!F$1,Hosts!$1:$1,0))</f>
        <v>0.96</v>
      </c>
      <c r="G5869" s="17" t="str">
        <f>INDEX(Hosts!$A:$O,MATCH(Places!$C5869,Hosts!$A:$A,0),MATCH(Places!G$1,Hosts!$1:$1,0))</f>
        <v>Yes</v>
      </c>
      <c r="H5869" s="17">
        <v>17</v>
      </c>
      <c r="I5869" s="17" t="str">
        <f>INDEX(Neighborhoods!$A:$C,MATCH(Places!$H5869,Neighborhoods!$A:$A,0),MATCH(Places!I$1,Neighborhoods!$1:$1,0))</f>
        <v>Manhattan</v>
      </c>
      <c r="J5869" s="17" t="str">
        <f>INDEX(Neighborhoods!$A:$C,MATCH(Places!$H5869,Neighborhoods!$A:$A,0),MATCH(Places!J$1,Neighborhoods!$1:$1,0))</f>
        <v>Hell's Kitchen</v>
      </c>
      <c r="K5869" s="17" t="s">
        <v>11822</v>
      </c>
      <c r="L5869" s="17" t="str">
        <f t="shared" si="364"/>
        <v>No</v>
      </c>
      <c r="M5869" s="17">
        <v>6</v>
      </c>
      <c r="N5869" s="17" t="str" cm="1">
        <f t="array" ref="N5869">_xlfn.IFS(M5869&lt;=2,"Small",M5869&lt;=5,"Medium",M5869&gt;5,"Large")</f>
        <v>Large</v>
      </c>
      <c r="O5869" s="65">
        <v>369</v>
      </c>
      <c r="P5869" s="87">
        <f t="shared" si="365"/>
        <v>0.04</v>
      </c>
      <c r="Q5869" s="68">
        <v>5</v>
      </c>
      <c r="R5869" s="68" t="str" cm="1">
        <f t="array" ref="R5869">_xlfn.SWITCH(ROUND(Q5869,0),5,"Excellent",4,"Good",3,"Ok","Bad")</f>
        <v>Excellent</v>
      </c>
      <c r="S5869" s="17">
        <v>12</v>
      </c>
      <c r="T5869" s="17" t="str">
        <f t="shared" si="366"/>
        <v>No</v>
      </c>
      <c r="U5869" s="82">
        <v>43895</v>
      </c>
      <c r="V5869" s="82">
        <v>44051</v>
      </c>
      <c r="W5869" s="17">
        <v>309</v>
      </c>
      <c r="X5869" s="17" t="str">
        <f t="shared" si="367"/>
        <v>Active</v>
      </c>
      <c r="Y5869" s="17" t="s">
        <v>15615</v>
      </c>
      <c r="Z5869" s="17"/>
    </row>
    <row r="5870" spans="1:26" x14ac:dyDescent="0.25">
      <c r="A5870">
        <v>5869</v>
      </c>
      <c r="B5870" s="17" t="s">
        <v>15552</v>
      </c>
      <c r="C5870" s="17">
        <v>4125</v>
      </c>
      <c r="D5870" s="17" t="str">
        <f>INDEX(Hosts!$A:$O,MATCH(Places!$C5870,Hosts!$A:$A,0),MATCH(Places!D$1,Hosts!$1:$1,0))</f>
        <v>Within an hour</v>
      </c>
      <c r="E5870" s="87">
        <f>INDEX(Hosts!$A:$O,MATCH(Places!$C5870,Hosts!$A:$A,0),MATCH(Places!E$1,Hosts!$1:$1,0))</f>
        <v>1</v>
      </c>
      <c r="F5870" s="87">
        <f>INDEX(Hosts!$A:$O,MATCH(Places!$C5870,Hosts!$A:$A,0),MATCH(Places!F$1,Hosts!$1:$1,0))</f>
        <v>1</v>
      </c>
      <c r="G5870" s="17" t="str">
        <f>INDEX(Hosts!$A:$O,MATCH(Places!$C5870,Hosts!$A:$A,0),MATCH(Places!G$1,Hosts!$1:$1,0))</f>
        <v>No</v>
      </c>
      <c r="H5870" s="17">
        <v>17</v>
      </c>
      <c r="I5870" s="17" t="str">
        <f>INDEX(Neighborhoods!$A:$C,MATCH(Places!$H5870,Neighborhoods!$A:$A,0),MATCH(Places!I$1,Neighborhoods!$1:$1,0))</f>
        <v>Manhattan</v>
      </c>
      <c r="J5870" s="17" t="str">
        <f>INDEX(Neighborhoods!$A:$C,MATCH(Places!$H5870,Neighborhoods!$A:$A,0),MATCH(Places!J$1,Neighborhoods!$1:$1,0))</f>
        <v>Hell's Kitchen</v>
      </c>
      <c r="K5870" s="17" t="s">
        <v>11822</v>
      </c>
      <c r="L5870" s="17" t="str">
        <f t="shared" si="364"/>
        <v>No</v>
      </c>
      <c r="M5870" s="17">
        <v>4</v>
      </c>
      <c r="N5870" s="17" t="str" cm="1">
        <f t="array" ref="N5870">_xlfn.IFS(M5870&lt;=2,"Small",M5870&lt;=5,"Medium",M5870&gt;5,"Large")</f>
        <v>Medium</v>
      </c>
      <c r="O5870" s="65">
        <v>159</v>
      </c>
      <c r="P5870" s="87">
        <f t="shared" si="365"/>
        <v>0.03</v>
      </c>
      <c r="Q5870" s="68">
        <v>4.8899999999999997</v>
      </c>
      <c r="R5870" s="68" t="str" cm="1">
        <f t="array" ref="R5870">_xlfn.SWITCH(ROUND(Q5870,0),5,"Excellent",4,"Good",3,"Ok","Bad")</f>
        <v>Excellent</v>
      </c>
      <c r="S5870" s="17">
        <v>9</v>
      </c>
      <c r="T5870" s="17" t="str">
        <f t="shared" si="366"/>
        <v>No</v>
      </c>
      <c r="U5870" s="82">
        <v>43901</v>
      </c>
      <c r="V5870" s="82">
        <v>44048</v>
      </c>
      <c r="W5870" s="17">
        <v>34</v>
      </c>
      <c r="X5870" s="17" t="str">
        <f t="shared" si="367"/>
        <v>Active</v>
      </c>
      <c r="Y5870" s="17" t="s">
        <v>15616</v>
      </c>
      <c r="Z5870" s="17"/>
    </row>
    <row r="5871" spans="1:26" x14ac:dyDescent="0.25">
      <c r="A5871">
        <v>5870</v>
      </c>
      <c r="B5871" s="17" t="s">
        <v>13280</v>
      </c>
      <c r="C5871" s="17">
        <v>1523</v>
      </c>
      <c r="D5871" s="17" t="str">
        <f>INDEX(Hosts!$A:$O,MATCH(Places!$C5871,Hosts!$A:$A,0),MATCH(Places!D$1,Hosts!$1:$1,0))</f>
        <v>Within a few hours</v>
      </c>
      <c r="E5871" s="87">
        <f>INDEX(Hosts!$A:$O,MATCH(Places!$C5871,Hosts!$A:$A,0),MATCH(Places!E$1,Hosts!$1:$1,0))</f>
        <v>1</v>
      </c>
      <c r="F5871" s="87">
        <f>INDEX(Hosts!$A:$O,MATCH(Places!$C5871,Hosts!$A:$A,0),MATCH(Places!F$1,Hosts!$1:$1,0))</f>
        <v>0.77</v>
      </c>
      <c r="G5871" s="17" t="str">
        <f>INDEX(Hosts!$A:$O,MATCH(Places!$C5871,Hosts!$A:$A,0),MATCH(Places!G$1,Hosts!$1:$1,0))</f>
        <v>Yes</v>
      </c>
      <c r="H5871" s="17">
        <v>7</v>
      </c>
      <c r="I5871" s="17" t="str">
        <f>INDEX(Neighborhoods!$A:$C,MATCH(Places!$H5871,Neighborhoods!$A:$A,0),MATCH(Places!I$1,Neighborhoods!$1:$1,0))</f>
        <v>Brooklyn</v>
      </c>
      <c r="J5871" s="17" t="str">
        <f>INDEX(Neighborhoods!$A:$C,MATCH(Places!$H5871,Neighborhoods!$A:$A,0),MATCH(Places!J$1,Neighborhoods!$1:$1,0))</f>
        <v>Bedford-Stuyvesant</v>
      </c>
      <c r="K5871" s="17" t="s">
        <v>11822</v>
      </c>
      <c r="L5871" s="17" t="str">
        <f t="shared" si="364"/>
        <v>No</v>
      </c>
      <c r="M5871" s="17">
        <v>5</v>
      </c>
      <c r="N5871" s="17" t="str" cm="1">
        <f t="array" ref="N5871">_xlfn.IFS(M5871&lt;=2,"Small",M5871&lt;=5,"Medium",M5871&gt;5,"Large")</f>
        <v>Medium</v>
      </c>
      <c r="O5871" s="65">
        <v>130</v>
      </c>
      <c r="P5871" s="87">
        <f t="shared" si="365"/>
        <v>0.03</v>
      </c>
      <c r="Q5871" s="68">
        <v>5</v>
      </c>
      <c r="R5871" s="68" t="str" cm="1">
        <f t="array" ref="R5871">_xlfn.SWITCH(ROUND(Q5871,0),5,"Excellent",4,"Good",3,"Ok","Bad")</f>
        <v>Excellent</v>
      </c>
      <c r="S5871" s="17">
        <v>6</v>
      </c>
      <c r="T5871" s="17" t="str">
        <f t="shared" si="366"/>
        <v>No</v>
      </c>
      <c r="U5871" s="82">
        <v>43901</v>
      </c>
      <c r="V5871" s="82">
        <v>44015</v>
      </c>
      <c r="W5871" s="17">
        <v>0</v>
      </c>
      <c r="X5871" s="17" t="str">
        <f t="shared" si="367"/>
        <v>Inactive</v>
      </c>
      <c r="Y5871" s="17" t="s">
        <v>15615</v>
      </c>
      <c r="Z5871" s="17"/>
    </row>
    <row r="5872" spans="1:26" x14ac:dyDescent="0.25">
      <c r="A5872">
        <v>5871</v>
      </c>
      <c r="B5872" s="17" t="s">
        <v>13936</v>
      </c>
      <c r="C5872" s="17">
        <v>2615</v>
      </c>
      <c r="D5872" s="17" t="str">
        <f>INDEX(Hosts!$A:$O,MATCH(Places!$C5872,Hosts!$A:$A,0),MATCH(Places!D$1,Hosts!$1:$1,0))</f>
        <v>Within an hour</v>
      </c>
      <c r="E5872" s="87">
        <f>INDEX(Hosts!$A:$O,MATCH(Places!$C5872,Hosts!$A:$A,0),MATCH(Places!E$1,Hosts!$1:$1,0))</f>
        <v>1</v>
      </c>
      <c r="F5872" s="87">
        <f>INDEX(Hosts!$A:$O,MATCH(Places!$C5872,Hosts!$A:$A,0),MATCH(Places!F$1,Hosts!$1:$1,0))</f>
        <v>0.93</v>
      </c>
      <c r="G5872" s="17" t="str">
        <f>INDEX(Hosts!$A:$O,MATCH(Places!$C5872,Hosts!$A:$A,0),MATCH(Places!G$1,Hosts!$1:$1,0))</f>
        <v>No</v>
      </c>
      <c r="H5872" s="17">
        <v>11</v>
      </c>
      <c r="I5872" s="17" t="str">
        <f>INDEX(Neighborhoods!$A:$C,MATCH(Places!$H5872,Neighborhoods!$A:$A,0),MATCH(Places!I$1,Neighborhoods!$1:$1,0))</f>
        <v>Brooklyn</v>
      </c>
      <c r="J5872" s="17" t="str">
        <f>INDEX(Neighborhoods!$A:$C,MATCH(Places!$H5872,Neighborhoods!$A:$A,0),MATCH(Places!J$1,Neighborhoods!$1:$1,0))</f>
        <v>Greenpoint</v>
      </c>
      <c r="K5872" s="17" t="s">
        <v>1</v>
      </c>
      <c r="L5872" s="17" t="str">
        <f t="shared" si="364"/>
        <v>Yes</v>
      </c>
      <c r="M5872" s="17">
        <v>2</v>
      </c>
      <c r="N5872" s="17" t="str" cm="1">
        <f t="array" ref="N5872">_xlfn.IFS(M5872&lt;=2,"Small",M5872&lt;=5,"Medium",M5872&gt;5,"Large")</f>
        <v>Small</v>
      </c>
      <c r="O5872" s="65">
        <v>64</v>
      </c>
      <c r="P5872" s="87">
        <f t="shared" si="365"/>
        <v>0.03</v>
      </c>
      <c r="Q5872" s="68">
        <v>5</v>
      </c>
      <c r="R5872" s="68" t="str" cm="1">
        <f t="array" ref="R5872">_xlfn.SWITCH(ROUND(Q5872,0),5,"Excellent",4,"Good",3,"Ok","Bad")</f>
        <v>Excellent</v>
      </c>
      <c r="S5872" s="17">
        <v>15</v>
      </c>
      <c r="T5872" s="17" t="str">
        <f t="shared" si="366"/>
        <v>No</v>
      </c>
      <c r="U5872" s="82">
        <v>43898</v>
      </c>
      <c r="V5872" s="82">
        <v>44043</v>
      </c>
      <c r="W5872" s="17">
        <v>30</v>
      </c>
      <c r="X5872" s="17" t="str">
        <f t="shared" si="367"/>
        <v>Active</v>
      </c>
      <c r="Y5872" s="17" t="s">
        <v>15615</v>
      </c>
      <c r="Z5872" s="17"/>
    </row>
    <row r="5873" spans="1:26" x14ac:dyDescent="0.25">
      <c r="A5873">
        <v>5872</v>
      </c>
      <c r="B5873" s="17" t="s">
        <v>13141</v>
      </c>
      <c r="C5873" s="17">
        <v>3140</v>
      </c>
      <c r="D5873" s="17" t="str">
        <f>INDEX(Hosts!$A:$O,MATCH(Places!$C5873,Hosts!$A:$A,0),MATCH(Places!D$1,Hosts!$1:$1,0))</f>
        <v>Within an hour</v>
      </c>
      <c r="E5873" s="87">
        <f>INDEX(Hosts!$A:$O,MATCH(Places!$C5873,Hosts!$A:$A,0),MATCH(Places!E$1,Hosts!$1:$1,0))</f>
        <v>1</v>
      </c>
      <c r="F5873" s="87">
        <f>INDEX(Hosts!$A:$O,MATCH(Places!$C5873,Hosts!$A:$A,0),MATCH(Places!F$1,Hosts!$1:$1,0))</f>
        <v>0.9</v>
      </c>
      <c r="G5873" s="17" t="str">
        <f>INDEX(Hosts!$A:$O,MATCH(Places!$C5873,Hosts!$A:$A,0),MATCH(Places!G$1,Hosts!$1:$1,0))</f>
        <v>No</v>
      </c>
      <c r="H5873" s="17">
        <v>18</v>
      </c>
      <c r="I5873" s="17" t="str">
        <f>INDEX(Neighborhoods!$A:$C,MATCH(Places!$H5873,Neighborhoods!$A:$A,0),MATCH(Places!I$1,Neighborhoods!$1:$1,0))</f>
        <v>Manhattan</v>
      </c>
      <c r="J5873" s="17" t="str">
        <f>INDEX(Neighborhoods!$A:$C,MATCH(Places!$H5873,Neighborhoods!$A:$A,0),MATCH(Places!J$1,Neighborhoods!$1:$1,0))</f>
        <v>Midtown</v>
      </c>
      <c r="K5873" s="17" t="s">
        <v>11822</v>
      </c>
      <c r="L5873" s="17" t="str">
        <f t="shared" si="364"/>
        <v>No</v>
      </c>
      <c r="M5873" s="17">
        <v>3</v>
      </c>
      <c r="N5873" s="17" t="str" cm="1">
        <f t="array" ref="N5873">_xlfn.IFS(M5873&lt;=2,"Small",M5873&lt;=5,"Medium",M5873&gt;5,"Large")</f>
        <v>Medium</v>
      </c>
      <c r="O5873" s="65">
        <v>125</v>
      </c>
      <c r="P5873" s="87">
        <f t="shared" si="365"/>
        <v>0.03</v>
      </c>
      <c r="Q5873" s="68">
        <v>4.67</v>
      </c>
      <c r="R5873" s="68" t="str" cm="1">
        <f t="array" ref="R5873">_xlfn.SWITCH(ROUND(Q5873,0),5,"Excellent",4,"Good",3,"Ok","Bad")</f>
        <v>Excellent</v>
      </c>
      <c r="S5873" s="17">
        <v>3</v>
      </c>
      <c r="T5873" s="17" t="str">
        <f t="shared" si="366"/>
        <v>No</v>
      </c>
      <c r="U5873" s="82">
        <v>43894</v>
      </c>
      <c r="V5873" s="82">
        <v>44044</v>
      </c>
      <c r="W5873" s="17">
        <v>349</v>
      </c>
      <c r="X5873" s="17" t="str">
        <f t="shared" si="367"/>
        <v>Active</v>
      </c>
      <c r="Y5873" s="17" t="s">
        <v>15615</v>
      </c>
      <c r="Z5873" s="17"/>
    </row>
    <row r="5874" spans="1:26" x14ac:dyDescent="0.25">
      <c r="A5874">
        <v>5873</v>
      </c>
      <c r="B5874" s="17" t="s">
        <v>13492</v>
      </c>
      <c r="C5874" s="17">
        <v>2715</v>
      </c>
      <c r="D5874" s="17" t="str">
        <f>INDEX(Hosts!$A:$O,MATCH(Places!$C5874,Hosts!$A:$A,0),MATCH(Places!D$1,Hosts!$1:$1,0))</f>
        <v>Within an hour</v>
      </c>
      <c r="E5874" s="87">
        <f>INDEX(Hosts!$A:$O,MATCH(Places!$C5874,Hosts!$A:$A,0),MATCH(Places!E$1,Hosts!$1:$1,0))</f>
        <v>0.88</v>
      </c>
      <c r="F5874" s="87">
        <f>INDEX(Hosts!$A:$O,MATCH(Places!$C5874,Hosts!$A:$A,0),MATCH(Places!F$1,Hosts!$1:$1,0))</f>
        <v>0.98</v>
      </c>
      <c r="G5874" s="17" t="str">
        <f>INDEX(Hosts!$A:$O,MATCH(Places!$C5874,Hosts!$A:$A,0),MATCH(Places!G$1,Hosts!$1:$1,0))</f>
        <v>No</v>
      </c>
      <c r="H5874" s="17">
        <v>18</v>
      </c>
      <c r="I5874" s="17" t="str">
        <f>INDEX(Neighborhoods!$A:$C,MATCH(Places!$H5874,Neighborhoods!$A:$A,0),MATCH(Places!I$1,Neighborhoods!$1:$1,0))</f>
        <v>Manhattan</v>
      </c>
      <c r="J5874" s="17" t="str">
        <f>INDEX(Neighborhoods!$A:$C,MATCH(Places!$H5874,Neighborhoods!$A:$A,0),MATCH(Places!J$1,Neighborhoods!$1:$1,0))</f>
        <v>Midtown</v>
      </c>
      <c r="K5874" s="17" t="s">
        <v>11822</v>
      </c>
      <c r="L5874" s="17" t="str">
        <f t="shared" si="364"/>
        <v>No</v>
      </c>
      <c r="M5874" s="17">
        <v>6</v>
      </c>
      <c r="N5874" s="17" t="str" cm="1">
        <f t="array" ref="N5874">_xlfn.IFS(M5874&lt;=2,"Small",M5874&lt;=5,"Medium",M5874&gt;5,"Large")</f>
        <v>Large</v>
      </c>
      <c r="O5874" s="65">
        <v>215</v>
      </c>
      <c r="P5874" s="87">
        <f t="shared" si="365"/>
        <v>0.04</v>
      </c>
      <c r="Q5874" s="68">
        <v>4.5</v>
      </c>
      <c r="R5874" s="68" t="str" cm="1">
        <f t="array" ref="R5874">_xlfn.SWITCH(ROUND(Q5874,0),5,"Excellent",4,"Good",3,"Ok","Bad")</f>
        <v>Excellent</v>
      </c>
      <c r="S5874" s="17">
        <v>4</v>
      </c>
      <c r="T5874" s="17" t="str">
        <f t="shared" si="366"/>
        <v>No</v>
      </c>
      <c r="U5874" s="82">
        <v>44006</v>
      </c>
      <c r="V5874" s="82">
        <v>44025</v>
      </c>
      <c r="W5874" s="17">
        <v>350</v>
      </c>
      <c r="X5874" s="17" t="str">
        <f t="shared" si="367"/>
        <v>Active</v>
      </c>
      <c r="Y5874" s="17" t="s">
        <v>15616</v>
      </c>
      <c r="Z5874" s="17"/>
    </row>
    <row r="5875" spans="1:26" x14ac:dyDescent="0.25">
      <c r="A5875">
        <v>5874</v>
      </c>
      <c r="B5875" s="17" t="s">
        <v>13692</v>
      </c>
      <c r="C5875" s="17">
        <v>2845</v>
      </c>
      <c r="D5875" s="17" t="str">
        <f>INDEX(Hosts!$A:$O,MATCH(Places!$C5875,Hosts!$A:$A,0),MATCH(Places!D$1,Hosts!$1:$1,0))</f>
        <v>Within an hour</v>
      </c>
      <c r="E5875" s="87">
        <f>INDEX(Hosts!$A:$O,MATCH(Places!$C5875,Hosts!$A:$A,0),MATCH(Places!E$1,Hosts!$1:$1,0))</f>
        <v>1</v>
      </c>
      <c r="F5875" s="87">
        <f>INDEX(Hosts!$A:$O,MATCH(Places!$C5875,Hosts!$A:$A,0),MATCH(Places!F$1,Hosts!$1:$1,0))</f>
        <v>0.99</v>
      </c>
      <c r="G5875" s="17" t="str">
        <f>INDEX(Hosts!$A:$O,MATCH(Places!$C5875,Hosts!$A:$A,0),MATCH(Places!G$1,Hosts!$1:$1,0))</f>
        <v>No</v>
      </c>
      <c r="H5875" s="17">
        <v>8</v>
      </c>
      <c r="I5875" s="17" t="str">
        <f>INDEX(Neighborhoods!$A:$C,MATCH(Places!$H5875,Neighborhoods!$A:$A,0),MATCH(Places!I$1,Neighborhoods!$1:$1,0))</f>
        <v>Brooklyn</v>
      </c>
      <c r="J5875" s="17" t="str">
        <f>INDEX(Neighborhoods!$A:$C,MATCH(Places!$H5875,Neighborhoods!$A:$A,0),MATCH(Places!J$1,Neighborhoods!$1:$1,0))</f>
        <v>Bushwick</v>
      </c>
      <c r="K5875" s="17" t="s">
        <v>16</v>
      </c>
      <c r="L5875" s="17" t="str">
        <f t="shared" si="364"/>
        <v>Yes</v>
      </c>
      <c r="M5875" s="17">
        <v>2</v>
      </c>
      <c r="N5875" s="17" t="str" cm="1">
        <f t="array" ref="N5875">_xlfn.IFS(M5875&lt;=2,"Small",M5875&lt;=5,"Medium",M5875&gt;5,"Large")</f>
        <v>Small</v>
      </c>
      <c r="O5875" s="65">
        <v>15</v>
      </c>
      <c r="P5875" s="87">
        <f t="shared" si="365"/>
        <v>0.03</v>
      </c>
      <c r="Q5875" s="68">
        <v>5</v>
      </c>
      <c r="R5875" s="68" t="str" cm="1">
        <f t="array" ref="R5875">_xlfn.SWITCH(ROUND(Q5875,0),5,"Excellent",4,"Good",3,"Ok","Bad")</f>
        <v>Excellent</v>
      </c>
      <c r="S5875" s="17">
        <v>3</v>
      </c>
      <c r="T5875" s="17" t="str">
        <f t="shared" si="366"/>
        <v>No</v>
      </c>
      <c r="U5875" s="82">
        <v>43912</v>
      </c>
      <c r="V5875" s="82">
        <v>44020</v>
      </c>
      <c r="W5875" s="17">
        <v>136</v>
      </c>
      <c r="X5875" s="17" t="str">
        <f t="shared" si="367"/>
        <v>Active</v>
      </c>
      <c r="Y5875" s="17" t="s">
        <v>15616</v>
      </c>
      <c r="Z5875" s="17"/>
    </row>
    <row r="5876" spans="1:26" x14ac:dyDescent="0.25">
      <c r="A5876">
        <v>5875</v>
      </c>
      <c r="B5876" s="17" t="s">
        <v>15474</v>
      </c>
      <c r="C5876" s="17">
        <v>2673</v>
      </c>
      <c r="D5876" s="17" t="str">
        <f>INDEX(Hosts!$A:$O,MATCH(Places!$C5876,Hosts!$A:$A,0),MATCH(Places!D$1,Hosts!$1:$1,0))</f>
        <v>Within a few hours</v>
      </c>
      <c r="E5876" s="87">
        <f>INDEX(Hosts!$A:$O,MATCH(Places!$C5876,Hosts!$A:$A,0),MATCH(Places!E$1,Hosts!$1:$1,0))</f>
        <v>0.93</v>
      </c>
      <c r="F5876" s="87">
        <f>INDEX(Hosts!$A:$O,MATCH(Places!$C5876,Hosts!$A:$A,0),MATCH(Places!F$1,Hosts!$1:$1,0))</f>
        <v>1</v>
      </c>
      <c r="G5876" s="17" t="str">
        <f>INDEX(Hosts!$A:$O,MATCH(Places!$C5876,Hosts!$A:$A,0),MATCH(Places!G$1,Hosts!$1:$1,0))</f>
        <v>Yes</v>
      </c>
      <c r="H5876" s="17">
        <v>20</v>
      </c>
      <c r="I5876" s="17" t="str">
        <f>INDEX(Neighborhoods!$A:$C,MATCH(Places!$H5876,Neighborhoods!$A:$A,0),MATCH(Places!I$1,Neighborhoods!$1:$1,0))</f>
        <v>Manhattan</v>
      </c>
      <c r="J5876" s="17" t="str">
        <f>INDEX(Neighborhoods!$A:$C,MATCH(Places!$H5876,Neighborhoods!$A:$A,0),MATCH(Places!J$1,Neighborhoods!$1:$1,0))</f>
        <v>Upper West Side</v>
      </c>
      <c r="K5876" s="17" t="s">
        <v>11822</v>
      </c>
      <c r="L5876" s="17" t="str">
        <f t="shared" si="364"/>
        <v>No</v>
      </c>
      <c r="M5876" s="17">
        <v>6</v>
      </c>
      <c r="N5876" s="17" t="str" cm="1">
        <f t="array" ref="N5876">_xlfn.IFS(M5876&lt;=2,"Small",M5876&lt;=5,"Medium",M5876&gt;5,"Large")</f>
        <v>Large</v>
      </c>
      <c r="O5876" s="65">
        <v>1000</v>
      </c>
      <c r="P5876" s="87">
        <f t="shared" si="365"/>
        <v>7.0000000000000007E-2</v>
      </c>
      <c r="Q5876" s="68">
        <v>5</v>
      </c>
      <c r="R5876" s="68" t="str" cm="1">
        <f t="array" ref="R5876">_xlfn.SWITCH(ROUND(Q5876,0),5,"Excellent",4,"Good",3,"Ok","Bad")</f>
        <v>Excellent</v>
      </c>
      <c r="S5876" s="17">
        <v>3</v>
      </c>
      <c r="T5876" s="17" t="str">
        <f t="shared" si="366"/>
        <v>No</v>
      </c>
      <c r="U5876" s="82">
        <v>44030</v>
      </c>
      <c r="V5876" s="82">
        <v>44046</v>
      </c>
      <c r="W5876" s="17">
        <v>365</v>
      </c>
      <c r="X5876" s="17" t="str">
        <f t="shared" si="367"/>
        <v>Active</v>
      </c>
      <c r="Y5876" s="17" t="s">
        <v>15616</v>
      </c>
      <c r="Z5876" s="17"/>
    </row>
    <row r="5877" spans="1:26" x14ac:dyDescent="0.25">
      <c r="A5877">
        <v>5876</v>
      </c>
      <c r="B5877" s="17" t="s">
        <v>14637</v>
      </c>
      <c r="C5877" s="17">
        <v>4094</v>
      </c>
      <c r="D5877" s="17" t="str">
        <f>INDEX(Hosts!$A:$O,MATCH(Places!$C5877,Hosts!$A:$A,0),MATCH(Places!D$1,Hosts!$1:$1,0))</f>
        <v>Within an hour</v>
      </c>
      <c r="E5877" s="87">
        <f>INDEX(Hosts!$A:$O,MATCH(Places!$C5877,Hosts!$A:$A,0),MATCH(Places!E$1,Hosts!$1:$1,0))</f>
        <v>1</v>
      </c>
      <c r="F5877" s="87">
        <f>INDEX(Hosts!$A:$O,MATCH(Places!$C5877,Hosts!$A:$A,0),MATCH(Places!F$1,Hosts!$1:$1,0))</f>
        <v>0.97</v>
      </c>
      <c r="G5877" s="17" t="str">
        <f>INDEX(Hosts!$A:$O,MATCH(Places!$C5877,Hosts!$A:$A,0),MATCH(Places!G$1,Hosts!$1:$1,0))</f>
        <v>Yes</v>
      </c>
      <c r="H5877" s="17">
        <v>10</v>
      </c>
      <c r="I5877" s="17" t="str">
        <f>INDEX(Neighborhoods!$A:$C,MATCH(Places!$H5877,Neighborhoods!$A:$A,0),MATCH(Places!I$1,Neighborhoods!$1:$1,0))</f>
        <v>Brooklyn</v>
      </c>
      <c r="J5877" s="17" t="str">
        <f>INDEX(Neighborhoods!$A:$C,MATCH(Places!$H5877,Neighborhoods!$A:$A,0),MATCH(Places!J$1,Neighborhoods!$1:$1,0))</f>
        <v>East Flatbush</v>
      </c>
      <c r="K5877" s="17" t="s">
        <v>11822</v>
      </c>
      <c r="L5877" s="17" t="str">
        <f t="shared" si="364"/>
        <v>No</v>
      </c>
      <c r="M5877" s="17">
        <v>6</v>
      </c>
      <c r="N5877" s="17" t="str" cm="1">
        <f t="array" ref="N5877">_xlfn.IFS(M5877&lt;=2,"Small",M5877&lt;=5,"Medium",M5877&gt;5,"Large")</f>
        <v>Large</v>
      </c>
      <c r="O5877" s="65">
        <v>189</v>
      </c>
      <c r="P5877" s="87">
        <f t="shared" si="365"/>
        <v>0.03</v>
      </c>
      <c r="Q5877" s="68">
        <v>5</v>
      </c>
      <c r="R5877" s="68" t="str" cm="1">
        <f t="array" ref="R5877">_xlfn.SWITCH(ROUND(Q5877,0),5,"Excellent",4,"Good",3,"Ok","Bad")</f>
        <v>Excellent</v>
      </c>
      <c r="S5877" s="17">
        <v>3</v>
      </c>
      <c r="T5877" s="17" t="str">
        <f t="shared" si="366"/>
        <v>No</v>
      </c>
      <c r="U5877" s="82">
        <v>44048</v>
      </c>
      <c r="V5877" s="82">
        <v>44057</v>
      </c>
      <c r="W5877" s="17">
        <v>172</v>
      </c>
      <c r="X5877" s="17" t="str">
        <f t="shared" si="367"/>
        <v>Active</v>
      </c>
      <c r="Y5877" s="17" t="s">
        <v>15616</v>
      </c>
      <c r="Z5877" s="17"/>
    </row>
    <row r="5878" spans="1:26" x14ac:dyDescent="0.25">
      <c r="A5878">
        <v>5877</v>
      </c>
      <c r="B5878" s="17" t="s">
        <v>14575</v>
      </c>
      <c r="C5878" s="17">
        <v>70</v>
      </c>
      <c r="D5878" s="17" t="str">
        <f>INDEX(Hosts!$A:$O,MATCH(Places!$C5878,Hosts!$A:$A,0),MATCH(Places!D$1,Hosts!$1:$1,0))</f>
        <v>Within an hour</v>
      </c>
      <c r="E5878" s="87">
        <f>INDEX(Hosts!$A:$O,MATCH(Places!$C5878,Hosts!$A:$A,0),MATCH(Places!E$1,Hosts!$1:$1,0))</f>
        <v>0.96</v>
      </c>
      <c r="F5878" s="87">
        <f>INDEX(Hosts!$A:$O,MATCH(Places!$C5878,Hosts!$A:$A,0),MATCH(Places!F$1,Hosts!$1:$1,0))</f>
        <v>0.99</v>
      </c>
      <c r="G5878" s="17" t="str">
        <f>INDEX(Hosts!$A:$O,MATCH(Places!$C5878,Hosts!$A:$A,0),MATCH(Places!G$1,Hosts!$1:$1,0))</f>
        <v>No</v>
      </c>
      <c r="H5878" s="17">
        <v>12</v>
      </c>
      <c r="I5878" s="17" t="str">
        <f>INDEX(Neighborhoods!$A:$C,MATCH(Places!$H5878,Neighborhoods!$A:$A,0),MATCH(Places!I$1,Neighborhoods!$1:$1,0))</f>
        <v>Brooklyn</v>
      </c>
      <c r="J5878" s="17" t="str">
        <f>INDEX(Neighborhoods!$A:$C,MATCH(Places!$H5878,Neighborhoods!$A:$A,0),MATCH(Places!J$1,Neighborhoods!$1:$1,0))</f>
        <v>Williamsburg</v>
      </c>
      <c r="K5878" s="17" t="s">
        <v>11822</v>
      </c>
      <c r="L5878" s="17" t="str">
        <f t="shared" si="364"/>
        <v>No</v>
      </c>
      <c r="M5878" s="17">
        <v>4</v>
      </c>
      <c r="N5878" s="17" t="str" cm="1">
        <f t="array" ref="N5878">_xlfn.IFS(M5878&lt;=2,"Small",M5878&lt;=5,"Medium",M5878&gt;5,"Large")</f>
        <v>Medium</v>
      </c>
      <c r="O5878" s="65">
        <v>100</v>
      </c>
      <c r="P5878" s="87">
        <f t="shared" si="365"/>
        <v>0.03</v>
      </c>
      <c r="Q5878" s="68">
        <v>4.88</v>
      </c>
      <c r="R5878" s="68" t="str" cm="1">
        <f t="array" ref="R5878">_xlfn.SWITCH(ROUND(Q5878,0),5,"Excellent",4,"Good",3,"Ok","Bad")</f>
        <v>Excellent</v>
      </c>
      <c r="S5878" s="17">
        <v>8</v>
      </c>
      <c r="T5878" s="17" t="str">
        <f t="shared" si="366"/>
        <v>No</v>
      </c>
      <c r="U5878" s="82">
        <v>43905</v>
      </c>
      <c r="V5878" s="82">
        <v>44055</v>
      </c>
      <c r="W5878" s="17">
        <v>121</v>
      </c>
      <c r="X5878" s="17" t="str">
        <f t="shared" si="367"/>
        <v>Active</v>
      </c>
      <c r="Y5878" s="17" t="s">
        <v>15615</v>
      </c>
      <c r="Z5878" s="17"/>
    </row>
    <row r="5879" spans="1:26" x14ac:dyDescent="0.25">
      <c r="A5879">
        <v>5878</v>
      </c>
      <c r="B5879" s="17" t="s">
        <v>14665</v>
      </c>
      <c r="C5879" s="17">
        <v>2776</v>
      </c>
      <c r="D5879" s="17" t="str">
        <f>INDEX(Hosts!$A:$O,MATCH(Places!$C5879,Hosts!$A:$A,0),MATCH(Places!D$1,Hosts!$1:$1,0))</f>
        <v>Within an hour</v>
      </c>
      <c r="E5879" s="87">
        <f>INDEX(Hosts!$A:$O,MATCH(Places!$C5879,Hosts!$A:$A,0),MATCH(Places!E$1,Hosts!$1:$1,0))</f>
        <v>1</v>
      </c>
      <c r="F5879" s="87">
        <f>INDEX(Hosts!$A:$O,MATCH(Places!$C5879,Hosts!$A:$A,0),MATCH(Places!F$1,Hosts!$1:$1,0))</f>
        <v>0.92</v>
      </c>
      <c r="G5879" s="17" t="str">
        <f>INDEX(Hosts!$A:$O,MATCH(Places!$C5879,Hosts!$A:$A,0),MATCH(Places!G$1,Hosts!$1:$1,0))</f>
        <v>Yes</v>
      </c>
      <c r="H5879" s="17">
        <v>8</v>
      </c>
      <c r="I5879" s="17" t="str">
        <f>INDEX(Neighborhoods!$A:$C,MATCH(Places!$H5879,Neighborhoods!$A:$A,0),MATCH(Places!I$1,Neighborhoods!$1:$1,0))</f>
        <v>Brooklyn</v>
      </c>
      <c r="J5879" s="17" t="str">
        <f>INDEX(Neighborhoods!$A:$C,MATCH(Places!$H5879,Neighborhoods!$A:$A,0),MATCH(Places!J$1,Neighborhoods!$1:$1,0))</f>
        <v>Bushwick</v>
      </c>
      <c r="K5879" s="17" t="s">
        <v>11822</v>
      </c>
      <c r="L5879" s="17" t="str">
        <f t="shared" si="364"/>
        <v>No</v>
      </c>
      <c r="M5879" s="17">
        <v>2</v>
      </c>
      <c r="N5879" s="17" t="str" cm="1">
        <f t="array" ref="N5879">_xlfn.IFS(M5879&lt;=2,"Small",M5879&lt;=5,"Medium",M5879&gt;5,"Large")</f>
        <v>Small</v>
      </c>
      <c r="O5879" s="65">
        <v>93</v>
      </c>
      <c r="P5879" s="87">
        <f t="shared" si="365"/>
        <v>0.03</v>
      </c>
      <c r="Q5879" s="68">
        <v>5</v>
      </c>
      <c r="R5879" s="68" t="str" cm="1">
        <f t="array" ref="R5879">_xlfn.SWITCH(ROUND(Q5879,0),5,"Excellent",4,"Good",3,"Ok","Bad")</f>
        <v>Excellent</v>
      </c>
      <c r="S5879" s="17">
        <v>10</v>
      </c>
      <c r="T5879" s="17" t="str">
        <f t="shared" si="366"/>
        <v>No</v>
      </c>
      <c r="U5879" s="82">
        <v>43904</v>
      </c>
      <c r="V5879" s="82">
        <v>44036</v>
      </c>
      <c r="W5879" s="17">
        <v>268</v>
      </c>
      <c r="X5879" s="17" t="str">
        <f t="shared" si="367"/>
        <v>Active</v>
      </c>
      <c r="Y5879" s="17" t="s">
        <v>15615</v>
      </c>
      <c r="Z5879" s="17"/>
    </row>
    <row r="5880" spans="1:26" x14ac:dyDescent="0.25">
      <c r="A5880">
        <v>5879</v>
      </c>
      <c r="B5880" s="17" t="s">
        <v>13511</v>
      </c>
      <c r="C5880" s="17">
        <v>4131</v>
      </c>
      <c r="D5880" s="17" t="str">
        <f>INDEX(Hosts!$A:$O,MATCH(Places!$C5880,Hosts!$A:$A,0),MATCH(Places!D$1,Hosts!$1:$1,0))</f>
        <v>Within a day</v>
      </c>
      <c r="E5880" s="87">
        <f>INDEX(Hosts!$A:$O,MATCH(Places!$C5880,Hosts!$A:$A,0),MATCH(Places!E$1,Hosts!$1:$1,0))</f>
        <v>1</v>
      </c>
      <c r="F5880" s="87">
        <f>INDEX(Hosts!$A:$O,MATCH(Places!$C5880,Hosts!$A:$A,0),MATCH(Places!F$1,Hosts!$1:$1,0))</f>
        <v>0.71</v>
      </c>
      <c r="G5880" s="17" t="str">
        <f>INDEX(Hosts!$A:$O,MATCH(Places!$C5880,Hosts!$A:$A,0),MATCH(Places!G$1,Hosts!$1:$1,0))</f>
        <v>No</v>
      </c>
      <c r="H5880" s="17">
        <v>18</v>
      </c>
      <c r="I5880" s="17" t="str">
        <f>INDEX(Neighborhoods!$A:$C,MATCH(Places!$H5880,Neighborhoods!$A:$A,0),MATCH(Places!I$1,Neighborhoods!$1:$1,0))</f>
        <v>Manhattan</v>
      </c>
      <c r="J5880" s="17" t="str">
        <f>INDEX(Neighborhoods!$A:$C,MATCH(Places!$H5880,Neighborhoods!$A:$A,0),MATCH(Places!J$1,Neighborhoods!$1:$1,0))</f>
        <v>Midtown</v>
      </c>
      <c r="K5880" s="17" t="s">
        <v>1</v>
      </c>
      <c r="L5880" s="17" t="str">
        <f t="shared" si="364"/>
        <v>Yes</v>
      </c>
      <c r="M5880" s="17">
        <v>1</v>
      </c>
      <c r="N5880" s="17" t="str" cm="1">
        <f t="array" ref="N5880">_xlfn.IFS(M5880&lt;=2,"Small",M5880&lt;=5,"Medium",M5880&gt;5,"Large")</f>
        <v>Small</v>
      </c>
      <c r="O5880" s="65">
        <v>79</v>
      </c>
      <c r="P5880" s="87">
        <f t="shared" si="365"/>
        <v>0.03</v>
      </c>
      <c r="Q5880" s="68">
        <v>5</v>
      </c>
      <c r="R5880" s="68" t="str" cm="1">
        <f t="array" ref="R5880">_xlfn.SWITCH(ROUND(Q5880,0),5,"Excellent",4,"Good",3,"Ok","Bad")</f>
        <v>Excellent</v>
      </c>
      <c r="S5880" s="17">
        <v>4</v>
      </c>
      <c r="T5880" s="17" t="str">
        <f t="shared" si="366"/>
        <v>No</v>
      </c>
      <c r="U5880" s="82">
        <v>43897</v>
      </c>
      <c r="V5880" s="82">
        <v>43903</v>
      </c>
      <c r="W5880" s="17">
        <v>90</v>
      </c>
      <c r="X5880" s="17" t="str">
        <f t="shared" si="367"/>
        <v>Active</v>
      </c>
      <c r="Y5880" s="17" t="s">
        <v>15615</v>
      </c>
      <c r="Z5880" s="17"/>
    </row>
    <row r="5881" spans="1:26" x14ac:dyDescent="0.25">
      <c r="A5881">
        <v>5880</v>
      </c>
      <c r="B5881" s="17" t="s">
        <v>14678</v>
      </c>
      <c r="C5881" s="17">
        <v>3902</v>
      </c>
      <c r="D5881" s="17" t="str">
        <f>INDEX(Hosts!$A:$O,MATCH(Places!$C5881,Hosts!$A:$A,0),MATCH(Places!D$1,Hosts!$1:$1,0))</f>
        <v>Within an hour</v>
      </c>
      <c r="E5881" s="87">
        <f>INDEX(Hosts!$A:$O,MATCH(Places!$C5881,Hosts!$A:$A,0),MATCH(Places!E$1,Hosts!$1:$1,0))</f>
        <v>1</v>
      </c>
      <c r="F5881" s="87">
        <f>INDEX(Hosts!$A:$O,MATCH(Places!$C5881,Hosts!$A:$A,0),MATCH(Places!F$1,Hosts!$1:$1,0))</f>
        <v>1</v>
      </c>
      <c r="G5881" s="17" t="str">
        <f>INDEX(Hosts!$A:$O,MATCH(Places!$C5881,Hosts!$A:$A,0),MATCH(Places!G$1,Hosts!$1:$1,0))</f>
        <v>No</v>
      </c>
      <c r="H5881" s="17">
        <v>17</v>
      </c>
      <c r="I5881" s="17" t="str">
        <f>INDEX(Neighborhoods!$A:$C,MATCH(Places!$H5881,Neighborhoods!$A:$A,0),MATCH(Places!I$1,Neighborhoods!$1:$1,0))</f>
        <v>Manhattan</v>
      </c>
      <c r="J5881" s="17" t="str">
        <f>INDEX(Neighborhoods!$A:$C,MATCH(Places!$H5881,Neighborhoods!$A:$A,0),MATCH(Places!J$1,Neighborhoods!$1:$1,0))</f>
        <v>Hell's Kitchen</v>
      </c>
      <c r="K5881" s="17" t="s">
        <v>1</v>
      </c>
      <c r="L5881" s="17" t="str">
        <f t="shared" si="364"/>
        <v>Yes</v>
      </c>
      <c r="M5881" s="17">
        <v>3</v>
      </c>
      <c r="N5881" s="17" t="str" cm="1">
        <f t="array" ref="N5881">_xlfn.IFS(M5881&lt;=2,"Small",M5881&lt;=5,"Medium",M5881&gt;5,"Large")</f>
        <v>Medium</v>
      </c>
      <c r="O5881" s="65">
        <v>239</v>
      </c>
      <c r="P5881" s="87">
        <f t="shared" si="365"/>
        <v>0.04</v>
      </c>
      <c r="Q5881" s="68">
        <v>5</v>
      </c>
      <c r="R5881" s="68" t="str" cm="1">
        <f t="array" ref="R5881">_xlfn.SWITCH(ROUND(Q5881,0),5,"Excellent",4,"Good",3,"Ok","Bad")</f>
        <v>Excellent</v>
      </c>
      <c r="S5881" s="17">
        <v>5</v>
      </c>
      <c r="T5881" s="17" t="str">
        <f t="shared" si="366"/>
        <v>No</v>
      </c>
      <c r="U5881" s="82">
        <v>43951</v>
      </c>
      <c r="V5881" s="82">
        <v>44030</v>
      </c>
      <c r="W5881" s="17">
        <v>178</v>
      </c>
      <c r="X5881" s="17" t="str">
        <f t="shared" si="367"/>
        <v>Active</v>
      </c>
      <c r="Y5881" s="17" t="s">
        <v>15616</v>
      </c>
      <c r="Z5881" s="17"/>
    </row>
    <row r="5882" spans="1:26" x14ac:dyDescent="0.25">
      <c r="A5882">
        <v>5881</v>
      </c>
      <c r="B5882" s="17" t="s">
        <v>14733</v>
      </c>
      <c r="C5882" s="17">
        <v>3422</v>
      </c>
      <c r="D5882" s="17" t="str">
        <f>INDEX(Hosts!$A:$O,MATCH(Places!$C5882,Hosts!$A:$A,0),MATCH(Places!D$1,Hosts!$1:$1,0))</f>
        <v>Within an hour</v>
      </c>
      <c r="E5882" s="87">
        <f>INDEX(Hosts!$A:$O,MATCH(Places!$C5882,Hosts!$A:$A,0),MATCH(Places!E$1,Hosts!$1:$1,0))</f>
        <v>0.93</v>
      </c>
      <c r="F5882" s="87">
        <f>INDEX(Hosts!$A:$O,MATCH(Places!$C5882,Hosts!$A:$A,0),MATCH(Places!F$1,Hosts!$1:$1,0))</f>
        <v>0.95</v>
      </c>
      <c r="G5882" s="17" t="str">
        <f>INDEX(Hosts!$A:$O,MATCH(Places!$C5882,Hosts!$A:$A,0),MATCH(Places!G$1,Hosts!$1:$1,0))</f>
        <v>Yes</v>
      </c>
      <c r="H5882" s="17">
        <v>11</v>
      </c>
      <c r="I5882" s="17" t="str">
        <f>INDEX(Neighborhoods!$A:$C,MATCH(Places!$H5882,Neighborhoods!$A:$A,0),MATCH(Places!I$1,Neighborhoods!$1:$1,0))</f>
        <v>Brooklyn</v>
      </c>
      <c r="J5882" s="17" t="str">
        <f>INDEX(Neighborhoods!$A:$C,MATCH(Places!$H5882,Neighborhoods!$A:$A,0),MATCH(Places!J$1,Neighborhoods!$1:$1,0))</f>
        <v>Greenpoint</v>
      </c>
      <c r="K5882" s="17" t="s">
        <v>11822</v>
      </c>
      <c r="L5882" s="17" t="str">
        <f t="shared" si="364"/>
        <v>No</v>
      </c>
      <c r="M5882" s="17">
        <v>4</v>
      </c>
      <c r="N5882" s="17" t="str" cm="1">
        <f t="array" ref="N5882">_xlfn.IFS(M5882&lt;=2,"Small",M5882&lt;=5,"Medium",M5882&gt;5,"Large")</f>
        <v>Medium</v>
      </c>
      <c r="O5882" s="65">
        <v>161</v>
      </c>
      <c r="P5882" s="87">
        <f t="shared" si="365"/>
        <v>0.03</v>
      </c>
      <c r="Q5882" s="68">
        <v>4.7</v>
      </c>
      <c r="R5882" s="68" t="str" cm="1">
        <f t="array" ref="R5882">_xlfn.SWITCH(ROUND(Q5882,0),5,"Excellent",4,"Good",3,"Ok","Bad")</f>
        <v>Excellent</v>
      </c>
      <c r="S5882" s="17">
        <v>23</v>
      </c>
      <c r="T5882" s="17" t="str">
        <f t="shared" si="366"/>
        <v>No</v>
      </c>
      <c r="U5882" s="82">
        <v>43906</v>
      </c>
      <c r="V5882" s="82">
        <v>44056</v>
      </c>
      <c r="W5882" s="17">
        <v>194</v>
      </c>
      <c r="X5882" s="17" t="str">
        <f t="shared" si="367"/>
        <v>Active</v>
      </c>
      <c r="Y5882" s="17" t="s">
        <v>15616</v>
      </c>
      <c r="Z5882" s="17"/>
    </row>
    <row r="5883" spans="1:26" x14ac:dyDescent="0.25">
      <c r="A5883">
        <v>5882</v>
      </c>
      <c r="B5883" s="17" t="s">
        <v>13786</v>
      </c>
      <c r="C5883" s="17">
        <v>2731</v>
      </c>
      <c r="D5883" s="17" t="str">
        <f>INDEX(Hosts!$A:$O,MATCH(Places!$C5883,Hosts!$A:$A,0),MATCH(Places!D$1,Hosts!$1:$1,0))</f>
        <v>Within an hour</v>
      </c>
      <c r="E5883" s="87">
        <f>INDEX(Hosts!$A:$O,MATCH(Places!$C5883,Hosts!$A:$A,0),MATCH(Places!E$1,Hosts!$1:$1,0))</f>
        <v>1</v>
      </c>
      <c r="F5883" s="87">
        <f>INDEX(Hosts!$A:$O,MATCH(Places!$C5883,Hosts!$A:$A,0),MATCH(Places!F$1,Hosts!$1:$1,0))</f>
        <v>1</v>
      </c>
      <c r="G5883" s="17" t="str">
        <f>INDEX(Hosts!$A:$O,MATCH(Places!$C5883,Hosts!$A:$A,0),MATCH(Places!G$1,Hosts!$1:$1,0))</f>
        <v>Yes</v>
      </c>
      <c r="H5883" s="17">
        <v>7</v>
      </c>
      <c r="I5883" s="17" t="str">
        <f>INDEX(Neighborhoods!$A:$C,MATCH(Places!$H5883,Neighborhoods!$A:$A,0),MATCH(Places!I$1,Neighborhoods!$1:$1,0))</f>
        <v>Brooklyn</v>
      </c>
      <c r="J5883" s="17" t="str">
        <f>INDEX(Neighborhoods!$A:$C,MATCH(Places!$H5883,Neighborhoods!$A:$A,0),MATCH(Places!J$1,Neighborhoods!$1:$1,0))</f>
        <v>Bedford-Stuyvesant</v>
      </c>
      <c r="K5883" s="17" t="s">
        <v>11822</v>
      </c>
      <c r="L5883" s="17" t="str">
        <f t="shared" si="364"/>
        <v>No</v>
      </c>
      <c r="M5883" s="17">
        <v>4</v>
      </c>
      <c r="N5883" s="17" t="str" cm="1">
        <f t="array" ref="N5883">_xlfn.IFS(M5883&lt;=2,"Small",M5883&lt;=5,"Medium",M5883&gt;5,"Large")</f>
        <v>Medium</v>
      </c>
      <c r="O5883" s="65">
        <v>275</v>
      </c>
      <c r="P5883" s="87">
        <f t="shared" si="365"/>
        <v>0.04</v>
      </c>
      <c r="Q5883" s="68">
        <v>5</v>
      </c>
      <c r="R5883" s="68" t="str" cm="1">
        <f t="array" ref="R5883">_xlfn.SWITCH(ROUND(Q5883,0),5,"Excellent",4,"Good",3,"Ok","Bad")</f>
        <v>Excellent</v>
      </c>
      <c r="S5883" s="17">
        <v>13</v>
      </c>
      <c r="T5883" s="17" t="str">
        <f t="shared" si="366"/>
        <v>No</v>
      </c>
      <c r="U5883" s="82">
        <v>43975</v>
      </c>
      <c r="V5883" s="82">
        <v>44039</v>
      </c>
      <c r="W5883" s="17">
        <v>22</v>
      </c>
      <c r="X5883" s="17" t="str">
        <f t="shared" si="367"/>
        <v>Active</v>
      </c>
      <c r="Y5883" s="17" t="s">
        <v>15615</v>
      </c>
      <c r="Z5883" s="17"/>
    </row>
    <row r="5884" spans="1:26" x14ac:dyDescent="0.25">
      <c r="A5884">
        <v>5883</v>
      </c>
      <c r="B5884" s="17" t="s">
        <v>14767</v>
      </c>
      <c r="C5884" s="17">
        <v>70</v>
      </c>
      <c r="D5884" s="17" t="str">
        <f>INDEX(Hosts!$A:$O,MATCH(Places!$C5884,Hosts!$A:$A,0),MATCH(Places!D$1,Hosts!$1:$1,0))</f>
        <v>Within an hour</v>
      </c>
      <c r="E5884" s="87">
        <f>INDEX(Hosts!$A:$O,MATCH(Places!$C5884,Hosts!$A:$A,0),MATCH(Places!E$1,Hosts!$1:$1,0))</f>
        <v>0.96</v>
      </c>
      <c r="F5884" s="87">
        <f>INDEX(Hosts!$A:$O,MATCH(Places!$C5884,Hosts!$A:$A,0),MATCH(Places!F$1,Hosts!$1:$1,0))</f>
        <v>0.99</v>
      </c>
      <c r="G5884" s="17" t="str">
        <f>INDEX(Hosts!$A:$O,MATCH(Places!$C5884,Hosts!$A:$A,0),MATCH(Places!G$1,Hosts!$1:$1,0))</f>
        <v>No</v>
      </c>
      <c r="H5884" s="17">
        <v>12</v>
      </c>
      <c r="I5884" s="17" t="str">
        <f>INDEX(Neighborhoods!$A:$C,MATCH(Places!$H5884,Neighborhoods!$A:$A,0),MATCH(Places!I$1,Neighborhoods!$1:$1,0))</f>
        <v>Brooklyn</v>
      </c>
      <c r="J5884" s="17" t="str">
        <f>INDEX(Neighborhoods!$A:$C,MATCH(Places!$H5884,Neighborhoods!$A:$A,0),MATCH(Places!J$1,Neighborhoods!$1:$1,0))</f>
        <v>Williamsburg</v>
      </c>
      <c r="K5884" s="17" t="s">
        <v>11822</v>
      </c>
      <c r="L5884" s="17" t="str">
        <f t="shared" si="364"/>
        <v>No</v>
      </c>
      <c r="M5884" s="17">
        <v>4</v>
      </c>
      <c r="N5884" s="17" t="str" cm="1">
        <f t="array" ref="N5884">_xlfn.IFS(M5884&lt;=2,"Small",M5884&lt;=5,"Medium",M5884&gt;5,"Large")</f>
        <v>Medium</v>
      </c>
      <c r="O5884" s="65">
        <v>131</v>
      </c>
      <c r="P5884" s="87">
        <f t="shared" si="365"/>
        <v>0.03</v>
      </c>
      <c r="Q5884" s="68">
        <v>4.82</v>
      </c>
      <c r="R5884" s="68" t="str" cm="1">
        <f t="array" ref="R5884">_xlfn.SWITCH(ROUND(Q5884,0),5,"Excellent",4,"Good",3,"Ok","Bad")</f>
        <v>Excellent</v>
      </c>
      <c r="S5884" s="17">
        <v>11</v>
      </c>
      <c r="T5884" s="17" t="str">
        <f t="shared" si="366"/>
        <v>No</v>
      </c>
      <c r="U5884" s="82">
        <v>43952</v>
      </c>
      <c r="V5884" s="82">
        <v>44049</v>
      </c>
      <c r="W5884" s="17">
        <v>146</v>
      </c>
      <c r="X5884" s="17" t="str">
        <f t="shared" si="367"/>
        <v>Active</v>
      </c>
      <c r="Y5884" s="17" t="s">
        <v>15615</v>
      </c>
      <c r="Z5884" s="17"/>
    </row>
    <row r="5885" spans="1:26" x14ac:dyDescent="0.25">
      <c r="A5885">
        <v>5884</v>
      </c>
      <c r="B5885" s="17" t="s">
        <v>14508</v>
      </c>
      <c r="C5885" s="17">
        <v>4132</v>
      </c>
      <c r="D5885" s="17" t="str">
        <f>INDEX(Hosts!$A:$O,MATCH(Places!$C5885,Hosts!$A:$A,0),MATCH(Places!D$1,Hosts!$1:$1,0))</f>
        <v>Within an hour</v>
      </c>
      <c r="E5885" s="87">
        <f>INDEX(Hosts!$A:$O,MATCH(Places!$C5885,Hosts!$A:$A,0),MATCH(Places!E$1,Hosts!$1:$1,0))</f>
        <v>1</v>
      </c>
      <c r="F5885" s="87">
        <f>INDEX(Hosts!$A:$O,MATCH(Places!$C5885,Hosts!$A:$A,0),MATCH(Places!F$1,Hosts!$1:$1,0))</f>
        <v>1</v>
      </c>
      <c r="G5885" s="17" t="str">
        <f>INDEX(Hosts!$A:$O,MATCH(Places!$C5885,Hosts!$A:$A,0),MATCH(Places!G$1,Hosts!$1:$1,0))</f>
        <v>No</v>
      </c>
      <c r="H5885" s="17">
        <v>22</v>
      </c>
      <c r="I5885" s="17" t="str">
        <f>INDEX(Neighborhoods!$A:$C,MATCH(Places!$H5885,Neighborhoods!$A:$A,0),MATCH(Places!I$1,Neighborhoods!$1:$1,0))</f>
        <v>Queens</v>
      </c>
      <c r="J5885" s="17" t="str">
        <f>INDEX(Neighborhoods!$A:$C,MATCH(Places!$H5885,Neighborhoods!$A:$A,0),MATCH(Places!J$1,Neighborhoods!$1:$1,0))</f>
        <v>Flushing</v>
      </c>
      <c r="K5885" s="17" t="s">
        <v>11822</v>
      </c>
      <c r="L5885" s="17" t="str">
        <f t="shared" si="364"/>
        <v>No</v>
      </c>
      <c r="M5885" s="17">
        <v>6</v>
      </c>
      <c r="N5885" s="17" t="str" cm="1">
        <f t="array" ref="N5885">_xlfn.IFS(M5885&lt;=2,"Small",M5885&lt;=5,"Medium",M5885&gt;5,"Large")</f>
        <v>Large</v>
      </c>
      <c r="O5885" s="65">
        <v>151</v>
      </c>
      <c r="P5885" s="87">
        <f t="shared" si="365"/>
        <v>0.03</v>
      </c>
      <c r="Q5885" s="68">
        <v>4.2</v>
      </c>
      <c r="R5885" s="68" t="str" cm="1">
        <f t="array" ref="R5885">_xlfn.SWITCH(ROUND(Q5885,0),5,"Excellent",4,"Good",3,"Ok","Bad")</f>
        <v>Good</v>
      </c>
      <c r="S5885" s="17">
        <v>5</v>
      </c>
      <c r="T5885" s="17" t="str">
        <f t="shared" si="366"/>
        <v>No</v>
      </c>
      <c r="U5885" s="82">
        <v>43952</v>
      </c>
      <c r="V5885" s="82">
        <v>44014</v>
      </c>
      <c r="W5885" s="17">
        <v>248</v>
      </c>
      <c r="X5885" s="17" t="str">
        <f t="shared" si="367"/>
        <v>Active</v>
      </c>
      <c r="Y5885" s="17" t="s">
        <v>15616</v>
      </c>
      <c r="Z5885" s="17"/>
    </row>
    <row r="5886" spans="1:26" x14ac:dyDescent="0.25">
      <c r="A5886">
        <v>5885</v>
      </c>
      <c r="B5886" s="17" t="s">
        <v>13847</v>
      </c>
      <c r="C5886" s="17">
        <v>1546</v>
      </c>
      <c r="D5886" s="17" t="str">
        <f>INDEX(Hosts!$A:$O,MATCH(Places!$C5886,Hosts!$A:$A,0),MATCH(Places!D$1,Hosts!$1:$1,0))</f>
        <v>Within an hour</v>
      </c>
      <c r="E5886" s="87">
        <f>INDEX(Hosts!$A:$O,MATCH(Places!$C5886,Hosts!$A:$A,0),MATCH(Places!E$1,Hosts!$1:$1,0))</f>
        <v>1</v>
      </c>
      <c r="F5886" s="87">
        <f>INDEX(Hosts!$A:$O,MATCH(Places!$C5886,Hosts!$A:$A,0),MATCH(Places!F$1,Hosts!$1:$1,0))</f>
        <v>0.93</v>
      </c>
      <c r="G5886" s="17" t="str">
        <f>INDEX(Hosts!$A:$O,MATCH(Places!$C5886,Hosts!$A:$A,0),MATCH(Places!G$1,Hosts!$1:$1,0))</f>
        <v>Yes</v>
      </c>
      <c r="H5886" s="17">
        <v>17</v>
      </c>
      <c r="I5886" s="17" t="str">
        <f>INDEX(Neighborhoods!$A:$C,MATCH(Places!$H5886,Neighborhoods!$A:$A,0),MATCH(Places!I$1,Neighborhoods!$1:$1,0))</f>
        <v>Manhattan</v>
      </c>
      <c r="J5886" s="17" t="str">
        <f>INDEX(Neighborhoods!$A:$C,MATCH(Places!$H5886,Neighborhoods!$A:$A,0),MATCH(Places!J$1,Neighborhoods!$1:$1,0))</f>
        <v>Hell's Kitchen</v>
      </c>
      <c r="K5886" s="17" t="s">
        <v>11822</v>
      </c>
      <c r="L5886" s="17" t="str">
        <f t="shared" si="364"/>
        <v>No</v>
      </c>
      <c r="M5886" s="17">
        <v>6</v>
      </c>
      <c r="N5886" s="17" t="str" cm="1">
        <f t="array" ref="N5886">_xlfn.IFS(M5886&lt;=2,"Small",M5886&lt;=5,"Medium",M5886&gt;5,"Large")</f>
        <v>Large</v>
      </c>
      <c r="O5886" s="65">
        <v>80</v>
      </c>
      <c r="P5886" s="87">
        <f t="shared" si="365"/>
        <v>0.03</v>
      </c>
      <c r="Q5886" s="68">
        <v>5</v>
      </c>
      <c r="R5886" s="68" t="str" cm="1">
        <f t="array" ref="R5886">_xlfn.SWITCH(ROUND(Q5886,0),5,"Excellent",4,"Good",3,"Ok","Bad")</f>
        <v>Excellent</v>
      </c>
      <c r="S5886" s="17">
        <v>4</v>
      </c>
      <c r="T5886" s="17" t="str">
        <f t="shared" si="366"/>
        <v>No</v>
      </c>
      <c r="U5886" s="82">
        <v>43908</v>
      </c>
      <c r="V5886" s="82">
        <v>44043</v>
      </c>
      <c r="W5886" s="17">
        <v>0</v>
      </c>
      <c r="X5886" s="17" t="str">
        <f t="shared" si="367"/>
        <v>Inactive</v>
      </c>
      <c r="Y5886" s="17" t="s">
        <v>15615</v>
      </c>
      <c r="Z5886" s="17"/>
    </row>
    <row r="5887" spans="1:26" x14ac:dyDescent="0.25">
      <c r="A5887">
        <v>5886</v>
      </c>
      <c r="B5887" s="17" t="s">
        <v>14691</v>
      </c>
      <c r="C5887" s="17">
        <v>2056</v>
      </c>
      <c r="D5887" s="17" t="str">
        <f>INDEX(Hosts!$A:$O,MATCH(Places!$C5887,Hosts!$A:$A,0),MATCH(Places!D$1,Hosts!$1:$1,0))</f>
        <v>Within a few hours</v>
      </c>
      <c r="E5887" s="87">
        <f>INDEX(Hosts!$A:$O,MATCH(Places!$C5887,Hosts!$A:$A,0),MATCH(Places!E$1,Hosts!$1:$1,0))</f>
        <v>0.55000000000000004</v>
      </c>
      <c r="F5887" s="87">
        <f>INDEX(Hosts!$A:$O,MATCH(Places!$C5887,Hosts!$A:$A,0),MATCH(Places!F$1,Hosts!$1:$1,0))</f>
        <v>0.42</v>
      </c>
      <c r="G5887" s="17" t="str">
        <f>INDEX(Hosts!$A:$O,MATCH(Places!$C5887,Hosts!$A:$A,0),MATCH(Places!G$1,Hosts!$1:$1,0))</f>
        <v>No</v>
      </c>
      <c r="H5887" s="17">
        <v>14</v>
      </c>
      <c r="I5887" s="17" t="str">
        <f>INDEX(Neighborhoods!$A:$C,MATCH(Places!$H5887,Neighborhoods!$A:$A,0),MATCH(Places!I$1,Neighborhoods!$1:$1,0))</f>
        <v>Manhattan</v>
      </c>
      <c r="J5887" s="17" t="str">
        <f>INDEX(Neighborhoods!$A:$C,MATCH(Places!$H5887,Neighborhoods!$A:$A,0),MATCH(Places!J$1,Neighborhoods!$1:$1,0))</f>
        <v>East Harlem</v>
      </c>
      <c r="K5887" s="17" t="s">
        <v>11822</v>
      </c>
      <c r="L5887" s="17" t="str">
        <f t="shared" si="364"/>
        <v>No</v>
      </c>
      <c r="M5887" s="17">
        <v>3</v>
      </c>
      <c r="N5887" s="17" t="str" cm="1">
        <f t="array" ref="N5887">_xlfn.IFS(M5887&lt;=2,"Small",M5887&lt;=5,"Medium",M5887&gt;5,"Large")</f>
        <v>Medium</v>
      </c>
      <c r="O5887" s="65">
        <v>58</v>
      </c>
      <c r="P5887" s="87">
        <f t="shared" si="365"/>
        <v>0.03</v>
      </c>
      <c r="Q5887" s="68">
        <v>4.5</v>
      </c>
      <c r="R5887" s="68" t="str" cm="1">
        <f t="array" ref="R5887">_xlfn.SWITCH(ROUND(Q5887,0),5,"Excellent",4,"Good",3,"Ok","Bad")</f>
        <v>Excellent</v>
      </c>
      <c r="S5887" s="17">
        <v>6</v>
      </c>
      <c r="T5887" s="17" t="str">
        <f t="shared" si="366"/>
        <v>No</v>
      </c>
      <c r="U5887" s="82">
        <v>43924</v>
      </c>
      <c r="V5887" s="82">
        <v>44023</v>
      </c>
      <c r="W5887" s="17">
        <v>365</v>
      </c>
      <c r="X5887" s="17" t="str">
        <f t="shared" si="367"/>
        <v>Active</v>
      </c>
      <c r="Y5887" s="17" t="s">
        <v>15615</v>
      </c>
      <c r="Z5887" s="17"/>
    </row>
    <row r="5888" spans="1:26" x14ac:dyDescent="0.25">
      <c r="A5888">
        <v>5887</v>
      </c>
      <c r="B5888" s="17" t="s">
        <v>15324</v>
      </c>
      <c r="C5888" s="17">
        <v>4134</v>
      </c>
      <c r="D5888" s="17" t="str">
        <f>INDEX(Hosts!$A:$O,MATCH(Places!$C5888,Hosts!$A:$A,0),MATCH(Places!D$1,Hosts!$1:$1,0))</f>
        <v>Within a few hours</v>
      </c>
      <c r="E5888" s="87">
        <f>INDEX(Hosts!$A:$O,MATCH(Places!$C5888,Hosts!$A:$A,0),MATCH(Places!E$1,Hosts!$1:$1,0))</f>
        <v>0.92</v>
      </c>
      <c r="F5888" s="87">
        <f>INDEX(Hosts!$A:$O,MATCH(Places!$C5888,Hosts!$A:$A,0),MATCH(Places!F$1,Hosts!$1:$1,0))</f>
        <v>1</v>
      </c>
      <c r="G5888" s="17" t="str">
        <f>INDEX(Hosts!$A:$O,MATCH(Places!$C5888,Hosts!$A:$A,0),MATCH(Places!G$1,Hosts!$1:$1,0))</f>
        <v>No</v>
      </c>
      <c r="H5888" s="17">
        <v>22</v>
      </c>
      <c r="I5888" s="17" t="str">
        <f>INDEX(Neighborhoods!$A:$C,MATCH(Places!$H5888,Neighborhoods!$A:$A,0),MATCH(Places!I$1,Neighborhoods!$1:$1,0))</f>
        <v>Queens</v>
      </c>
      <c r="J5888" s="17" t="str">
        <f>INDEX(Neighborhoods!$A:$C,MATCH(Places!$H5888,Neighborhoods!$A:$A,0),MATCH(Places!J$1,Neighborhoods!$1:$1,0))</f>
        <v>Flushing</v>
      </c>
      <c r="K5888" s="17" t="s">
        <v>11822</v>
      </c>
      <c r="L5888" s="17" t="str">
        <f t="shared" si="364"/>
        <v>No</v>
      </c>
      <c r="M5888" s="17">
        <v>8</v>
      </c>
      <c r="N5888" s="17" t="str" cm="1">
        <f t="array" ref="N5888">_xlfn.IFS(M5888&lt;=2,"Small",M5888&lt;=5,"Medium",M5888&gt;5,"Large")</f>
        <v>Large</v>
      </c>
      <c r="O5888" s="65">
        <v>307</v>
      </c>
      <c r="P5888" s="87">
        <f t="shared" si="365"/>
        <v>0.04</v>
      </c>
      <c r="Q5888" s="68">
        <v>5</v>
      </c>
      <c r="R5888" s="68" t="str" cm="1">
        <f t="array" ref="R5888">_xlfn.SWITCH(ROUND(Q5888,0),5,"Excellent",4,"Good",3,"Ok","Bad")</f>
        <v>Excellent</v>
      </c>
      <c r="S5888" s="17">
        <v>6</v>
      </c>
      <c r="T5888" s="17" t="str">
        <f t="shared" si="366"/>
        <v>No</v>
      </c>
      <c r="U5888" s="82">
        <v>44009</v>
      </c>
      <c r="V5888" s="82">
        <v>44034</v>
      </c>
      <c r="W5888" s="17">
        <v>338</v>
      </c>
      <c r="X5888" s="17" t="str">
        <f t="shared" si="367"/>
        <v>Active</v>
      </c>
      <c r="Y5888" s="17" t="s">
        <v>15615</v>
      </c>
      <c r="Z5888" s="17"/>
    </row>
    <row r="5889" spans="1:26" x14ac:dyDescent="0.25">
      <c r="A5889">
        <v>5888</v>
      </c>
      <c r="B5889" s="17" t="s">
        <v>14552</v>
      </c>
      <c r="C5889" s="17">
        <v>2868</v>
      </c>
      <c r="D5889" s="17" t="str">
        <f>INDEX(Hosts!$A:$O,MATCH(Places!$C5889,Hosts!$A:$A,0),MATCH(Places!D$1,Hosts!$1:$1,0))</f>
        <v>Within an hour</v>
      </c>
      <c r="E5889" s="87">
        <f>INDEX(Hosts!$A:$O,MATCH(Places!$C5889,Hosts!$A:$A,0),MATCH(Places!E$1,Hosts!$1:$1,0))</f>
        <v>1</v>
      </c>
      <c r="F5889" s="87">
        <f>INDEX(Hosts!$A:$O,MATCH(Places!$C5889,Hosts!$A:$A,0),MATCH(Places!F$1,Hosts!$1:$1,0))</f>
        <v>1</v>
      </c>
      <c r="G5889" s="17" t="str">
        <f>INDEX(Hosts!$A:$O,MATCH(Places!$C5889,Hosts!$A:$A,0),MATCH(Places!G$1,Hosts!$1:$1,0))</f>
        <v>No</v>
      </c>
      <c r="H5889" s="17">
        <v>12</v>
      </c>
      <c r="I5889" s="17" t="str">
        <f>INDEX(Neighborhoods!$A:$C,MATCH(Places!$H5889,Neighborhoods!$A:$A,0),MATCH(Places!I$1,Neighborhoods!$1:$1,0))</f>
        <v>Brooklyn</v>
      </c>
      <c r="J5889" s="17" t="str">
        <f>INDEX(Neighborhoods!$A:$C,MATCH(Places!$H5889,Neighborhoods!$A:$A,0),MATCH(Places!J$1,Neighborhoods!$1:$1,0))</f>
        <v>Williamsburg</v>
      </c>
      <c r="K5889" s="17" t="s">
        <v>11822</v>
      </c>
      <c r="L5889" s="17" t="str">
        <f t="shared" si="364"/>
        <v>No</v>
      </c>
      <c r="M5889" s="17">
        <v>6</v>
      </c>
      <c r="N5889" s="17" t="str" cm="1">
        <f t="array" ref="N5889">_xlfn.IFS(M5889&lt;=2,"Small",M5889&lt;=5,"Medium",M5889&gt;5,"Large")</f>
        <v>Large</v>
      </c>
      <c r="O5889" s="65">
        <v>150</v>
      </c>
      <c r="P5889" s="87">
        <f t="shared" si="365"/>
        <v>0.03</v>
      </c>
      <c r="Q5889" s="68">
        <v>4.75</v>
      </c>
      <c r="R5889" s="68" t="str" cm="1">
        <f t="array" ref="R5889">_xlfn.SWITCH(ROUND(Q5889,0),5,"Excellent",4,"Good",3,"Ok","Bad")</f>
        <v>Excellent</v>
      </c>
      <c r="S5889" s="17">
        <v>4</v>
      </c>
      <c r="T5889" s="17" t="str">
        <f t="shared" si="366"/>
        <v>No</v>
      </c>
      <c r="U5889" s="82">
        <v>43931</v>
      </c>
      <c r="V5889" s="82">
        <v>43982</v>
      </c>
      <c r="W5889" s="17">
        <v>117</v>
      </c>
      <c r="X5889" s="17" t="str">
        <f t="shared" si="367"/>
        <v>Active</v>
      </c>
      <c r="Y5889" s="17" t="s">
        <v>15615</v>
      </c>
      <c r="Z5889" s="17"/>
    </row>
    <row r="5890" spans="1:26" x14ac:dyDescent="0.25">
      <c r="A5890">
        <v>5889</v>
      </c>
      <c r="B5890" s="17" t="s">
        <v>15203</v>
      </c>
      <c r="C5890" s="17">
        <v>1639</v>
      </c>
      <c r="D5890" s="17" t="str">
        <f>INDEX(Hosts!$A:$O,MATCH(Places!$C5890,Hosts!$A:$A,0),MATCH(Places!D$1,Hosts!$1:$1,0))</f>
        <v>Within an hour</v>
      </c>
      <c r="E5890" s="87">
        <f>INDEX(Hosts!$A:$O,MATCH(Places!$C5890,Hosts!$A:$A,0),MATCH(Places!E$1,Hosts!$1:$1,0))</f>
        <v>1</v>
      </c>
      <c r="F5890" s="87">
        <f>INDEX(Hosts!$A:$O,MATCH(Places!$C5890,Hosts!$A:$A,0),MATCH(Places!F$1,Hosts!$1:$1,0))</f>
        <v>1</v>
      </c>
      <c r="G5890" s="17" t="str">
        <f>INDEX(Hosts!$A:$O,MATCH(Places!$C5890,Hosts!$A:$A,0),MATCH(Places!G$1,Hosts!$1:$1,0))</f>
        <v>No</v>
      </c>
      <c r="H5890" s="17">
        <v>12</v>
      </c>
      <c r="I5890" s="17" t="str">
        <f>INDEX(Neighborhoods!$A:$C,MATCH(Places!$H5890,Neighborhoods!$A:$A,0),MATCH(Places!I$1,Neighborhoods!$1:$1,0))</f>
        <v>Brooklyn</v>
      </c>
      <c r="J5890" s="17" t="str">
        <f>INDEX(Neighborhoods!$A:$C,MATCH(Places!$H5890,Neighborhoods!$A:$A,0),MATCH(Places!J$1,Neighborhoods!$1:$1,0))</f>
        <v>Williamsburg</v>
      </c>
      <c r="K5890" s="17" t="s">
        <v>11822</v>
      </c>
      <c r="L5890" s="17" t="str">
        <f t="shared" ref="L5890:L5953" si="368">IF(OR(K5890="Private room",K5890="Shared room"),"Yes","No")</f>
        <v>No</v>
      </c>
      <c r="M5890" s="17">
        <v>4</v>
      </c>
      <c r="N5890" s="17" t="str" cm="1">
        <f t="array" ref="N5890">_xlfn.IFS(M5890&lt;=2,"Small",M5890&lt;=5,"Medium",M5890&gt;5,"Large")</f>
        <v>Medium</v>
      </c>
      <c r="O5890" s="65">
        <v>100</v>
      </c>
      <c r="P5890" s="87">
        <f t="shared" ref="P5890:P5953" si="369">VLOOKUP(O5890,$AB$1:$AC$5,2)</f>
        <v>0.03</v>
      </c>
      <c r="Q5890" s="68">
        <v>4.8600000000000003</v>
      </c>
      <c r="R5890" s="68" t="str" cm="1">
        <f t="array" ref="R5890">_xlfn.SWITCH(ROUND(Q5890,0),5,"Excellent",4,"Good",3,"Ok","Bad")</f>
        <v>Excellent</v>
      </c>
      <c r="S5890" s="17">
        <v>7</v>
      </c>
      <c r="T5890" s="17" t="str">
        <f t="shared" ref="T5890:T5953" si="370">IF(AND(Q5890&gt;=4.8,S5890&gt;100),"Yes","No")</f>
        <v>No</v>
      </c>
      <c r="U5890" s="82">
        <v>43961</v>
      </c>
      <c r="V5890" s="82">
        <v>43979</v>
      </c>
      <c r="W5890" s="17">
        <v>303</v>
      </c>
      <c r="X5890" s="17" t="str">
        <f t="shared" ref="X5890:X5953" si="371">IF(W5890&lt;&gt;0,"Active","Inactive")</f>
        <v>Active</v>
      </c>
      <c r="Y5890" s="17" t="s">
        <v>15616</v>
      </c>
      <c r="Z5890" s="17"/>
    </row>
    <row r="5891" spans="1:26" x14ac:dyDescent="0.25">
      <c r="A5891">
        <v>5890</v>
      </c>
      <c r="B5891" s="17" t="s">
        <v>15339</v>
      </c>
      <c r="C5891" s="17">
        <v>3768</v>
      </c>
      <c r="D5891" s="17" t="str">
        <f>INDEX(Hosts!$A:$O,MATCH(Places!$C5891,Hosts!$A:$A,0),MATCH(Places!D$1,Hosts!$1:$1,0))</f>
        <v>Within an hour</v>
      </c>
      <c r="E5891" s="87">
        <f>INDEX(Hosts!$A:$O,MATCH(Places!$C5891,Hosts!$A:$A,0),MATCH(Places!E$1,Hosts!$1:$1,0))</f>
        <v>0.9</v>
      </c>
      <c r="F5891" s="87">
        <f>INDEX(Hosts!$A:$O,MATCH(Places!$C5891,Hosts!$A:$A,0),MATCH(Places!F$1,Hosts!$1:$1,0))</f>
        <v>1</v>
      </c>
      <c r="G5891" s="17" t="str">
        <f>INDEX(Hosts!$A:$O,MATCH(Places!$C5891,Hosts!$A:$A,0),MATCH(Places!G$1,Hosts!$1:$1,0))</f>
        <v>No</v>
      </c>
      <c r="H5891" s="17">
        <v>16</v>
      </c>
      <c r="I5891" s="17" t="str">
        <f>INDEX(Neighborhoods!$A:$C,MATCH(Places!$H5891,Neighborhoods!$A:$A,0),MATCH(Places!I$1,Neighborhoods!$1:$1,0))</f>
        <v>Manhattan</v>
      </c>
      <c r="J5891" s="17" t="str">
        <f>INDEX(Neighborhoods!$A:$C,MATCH(Places!$H5891,Neighborhoods!$A:$A,0),MATCH(Places!J$1,Neighborhoods!$1:$1,0))</f>
        <v>Harlem</v>
      </c>
      <c r="K5891" s="17" t="s">
        <v>1</v>
      </c>
      <c r="L5891" s="17" t="str">
        <f t="shared" si="368"/>
        <v>Yes</v>
      </c>
      <c r="M5891" s="17">
        <v>1</v>
      </c>
      <c r="N5891" s="17" t="str" cm="1">
        <f t="array" ref="N5891">_xlfn.IFS(M5891&lt;=2,"Small",M5891&lt;=5,"Medium",M5891&gt;5,"Large")</f>
        <v>Small</v>
      </c>
      <c r="O5891" s="65">
        <v>26</v>
      </c>
      <c r="P5891" s="87">
        <f t="shared" si="369"/>
        <v>0.03</v>
      </c>
      <c r="Q5891" s="68">
        <v>4.75</v>
      </c>
      <c r="R5891" s="68" t="str" cm="1">
        <f t="array" ref="R5891">_xlfn.SWITCH(ROUND(Q5891,0),5,"Excellent",4,"Good",3,"Ok","Bad")</f>
        <v>Excellent</v>
      </c>
      <c r="S5891" s="17">
        <v>4</v>
      </c>
      <c r="T5891" s="17" t="str">
        <f t="shared" si="370"/>
        <v>No</v>
      </c>
      <c r="U5891" s="82">
        <v>43936</v>
      </c>
      <c r="V5891" s="82">
        <v>44030</v>
      </c>
      <c r="W5891" s="17">
        <v>140</v>
      </c>
      <c r="X5891" s="17" t="str">
        <f t="shared" si="371"/>
        <v>Active</v>
      </c>
      <c r="Y5891" s="17" t="s">
        <v>15615</v>
      </c>
      <c r="Z5891" s="17"/>
    </row>
    <row r="5892" spans="1:26" x14ac:dyDescent="0.25">
      <c r="A5892">
        <v>5891</v>
      </c>
      <c r="B5892" s="17" t="s">
        <v>15506</v>
      </c>
      <c r="C5892" s="17">
        <v>2597</v>
      </c>
      <c r="D5892" s="17" t="str">
        <f>INDEX(Hosts!$A:$O,MATCH(Places!$C5892,Hosts!$A:$A,0),MATCH(Places!D$1,Hosts!$1:$1,0))</f>
        <v>Within an hour</v>
      </c>
      <c r="E5892" s="87">
        <f>INDEX(Hosts!$A:$O,MATCH(Places!$C5892,Hosts!$A:$A,0),MATCH(Places!E$1,Hosts!$1:$1,0))</f>
        <v>1</v>
      </c>
      <c r="F5892" s="87">
        <f>INDEX(Hosts!$A:$O,MATCH(Places!$C5892,Hosts!$A:$A,0),MATCH(Places!F$1,Hosts!$1:$1,0))</f>
        <v>0.97</v>
      </c>
      <c r="G5892" s="17" t="str">
        <f>INDEX(Hosts!$A:$O,MATCH(Places!$C5892,Hosts!$A:$A,0),MATCH(Places!G$1,Hosts!$1:$1,0))</f>
        <v>No</v>
      </c>
      <c r="H5892" s="17">
        <v>7</v>
      </c>
      <c r="I5892" s="17" t="str">
        <f>INDEX(Neighborhoods!$A:$C,MATCH(Places!$H5892,Neighborhoods!$A:$A,0),MATCH(Places!I$1,Neighborhoods!$1:$1,0))</f>
        <v>Brooklyn</v>
      </c>
      <c r="J5892" s="17" t="str">
        <f>INDEX(Neighborhoods!$A:$C,MATCH(Places!$H5892,Neighborhoods!$A:$A,0),MATCH(Places!J$1,Neighborhoods!$1:$1,0))</f>
        <v>Bedford-Stuyvesant</v>
      </c>
      <c r="K5892" s="17" t="s">
        <v>1</v>
      </c>
      <c r="L5892" s="17" t="str">
        <f t="shared" si="368"/>
        <v>Yes</v>
      </c>
      <c r="M5892" s="17">
        <v>2</v>
      </c>
      <c r="N5892" s="17" t="str" cm="1">
        <f t="array" ref="N5892">_xlfn.IFS(M5892&lt;=2,"Small",M5892&lt;=5,"Medium",M5892&gt;5,"Large")</f>
        <v>Small</v>
      </c>
      <c r="O5892" s="65">
        <v>71</v>
      </c>
      <c r="P5892" s="87">
        <f t="shared" si="369"/>
        <v>0.03</v>
      </c>
      <c r="Q5892" s="68">
        <v>5</v>
      </c>
      <c r="R5892" s="68" t="str" cm="1">
        <f t="array" ref="R5892">_xlfn.SWITCH(ROUND(Q5892,0),5,"Excellent",4,"Good",3,"Ok","Bad")</f>
        <v>Excellent</v>
      </c>
      <c r="S5892" s="17">
        <v>22</v>
      </c>
      <c r="T5892" s="17" t="str">
        <f t="shared" si="370"/>
        <v>No</v>
      </c>
      <c r="U5892" s="82">
        <v>43932</v>
      </c>
      <c r="V5892" s="82">
        <v>44053</v>
      </c>
      <c r="W5892" s="17">
        <v>325</v>
      </c>
      <c r="X5892" s="17" t="str">
        <f t="shared" si="371"/>
        <v>Active</v>
      </c>
      <c r="Y5892" s="17" t="s">
        <v>15615</v>
      </c>
      <c r="Z5892" s="17"/>
    </row>
    <row r="5893" spans="1:26" x14ac:dyDescent="0.25">
      <c r="A5893">
        <v>5892</v>
      </c>
      <c r="B5893" s="17" t="s">
        <v>14481</v>
      </c>
      <c r="C5893" s="17">
        <v>239</v>
      </c>
      <c r="D5893" s="17" t="str">
        <f>INDEX(Hosts!$A:$O,MATCH(Places!$C5893,Hosts!$A:$A,0),MATCH(Places!D$1,Hosts!$1:$1,0))</f>
        <v>Within an hour</v>
      </c>
      <c r="E5893" s="87">
        <f>INDEX(Hosts!$A:$O,MATCH(Places!$C5893,Hosts!$A:$A,0),MATCH(Places!E$1,Hosts!$1:$1,0))</f>
        <v>1</v>
      </c>
      <c r="F5893" s="87">
        <f>INDEX(Hosts!$A:$O,MATCH(Places!$C5893,Hosts!$A:$A,0),MATCH(Places!F$1,Hosts!$1:$1,0))</f>
        <v>1</v>
      </c>
      <c r="G5893" s="17" t="str">
        <f>INDEX(Hosts!$A:$O,MATCH(Places!$C5893,Hosts!$A:$A,0),MATCH(Places!G$1,Hosts!$1:$1,0))</f>
        <v>No</v>
      </c>
      <c r="H5893" s="17">
        <v>7</v>
      </c>
      <c r="I5893" s="17" t="str">
        <f>INDEX(Neighborhoods!$A:$C,MATCH(Places!$H5893,Neighborhoods!$A:$A,0),MATCH(Places!I$1,Neighborhoods!$1:$1,0))</f>
        <v>Brooklyn</v>
      </c>
      <c r="J5893" s="17" t="str">
        <f>INDEX(Neighborhoods!$A:$C,MATCH(Places!$H5893,Neighborhoods!$A:$A,0),MATCH(Places!J$1,Neighborhoods!$1:$1,0))</f>
        <v>Bedford-Stuyvesant</v>
      </c>
      <c r="K5893" s="17" t="s">
        <v>11822</v>
      </c>
      <c r="L5893" s="17" t="str">
        <f t="shared" si="368"/>
        <v>No</v>
      </c>
      <c r="M5893" s="17">
        <v>4</v>
      </c>
      <c r="N5893" s="17" t="str" cm="1">
        <f t="array" ref="N5893">_xlfn.IFS(M5893&lt;=2,"Small",M5893&lt;=5,"Medium",M5893&gt;5,"Large")</f>
        <v>Medium</v>
      </c>
      <c r="O5893" s="65">
        <v>125</v>
      </c>
      <c r="P5893" s="87">
        <f t="shared" si="369"/>
        <v>0.03</v>
      </c>
      <c r="Q5893" s="68">
        <v>4.88</v>
      </c>
      <c r="R5893" s="68" t="str" cm="1">
        <f t="array" ref="R5893">_xlfn.SWITCH(ROUND(Q5893,0),5,"Excellent",4,"Good",3,"Ok","Bad")</f>
        <v>Excellent</v>
      </c>
      <c r="S5893" s="17">
        <v>8</v>
      </c>
      <c r="T5893" s="17" t="str">
        <f t="shared" si="370"/>
        <v>No</v>
      </c>
      <c r="U5893" s="82">
        <v>43957</v>
      </c>
      <c r="V5893" s="82">
        <v>44044</v>
      </c>
      <c r="W5893" s="17">
        <v>6</v>
      </c>
      <c r="X5893" s="17" t="str">
        <f t="shared" si="371"/>
        <v>Active</v>
      </c>
      <c r="Y5893" s="17" t="s">
        <v>15616</v>
      </c>
      <c r="Z5893" s="17"/>
    </row>
    <row r="5894" spans="1:26" x14ac:dyDescent="0.25">
      <c r="A5894">
        <v>5893</v>
      </c>
      <c r="B5894" s="17" t="s">
        <v>14989</v>
      </c>
      <c r="C5894" s="17">
        <v>2918</v>
      </c>
      <c r="D5894" s="17" t="str">
        <f>INDEX(Hosts!$A:$O,MATCH(Places!$C5894,Hosts!$A:$A,0),MATCH(Places!D$1,Hosts!$1:$1,0))</f>
        <v>Within a few hours</v>
      </c>
      <c r="E5894" s="87">
        <f>INDEX(Hosts!$A:$O,MATCH(Places!$C5894,Hosts!$A:$A,0),MATCH(Places!E$1,Hosts!$1:$1,0))</f>
        <v>0.8</v>
      </c>
      <c r="F5894" s="87">
        <f>INDEX(Hosts!$A:$O,MATCH(Places!$C5894,Hosts!$A:$A,0),MATCH(Places!F$1,Hosts!$1:$1,0))</f>
        <v>1</v>
      </c>
      <c r="G5894" s="17" t="str">
        <f>INDEX(Hosts!$A:$O,MATCH(Places!$C5894,Hosts!$A:$A,0),MATCH(Places!G$1,Hosts!$1:$1,0))</f>
        <v>No</v>
      </c>
      <c r="H5894" s="17">
        <v>24</v>
      </c>
      <c r="I5894" s="17" t="str">
        <f>INDEX(Neighborhoods!$A:$C,MATCH(Places!$H5894,Neighborhoods!$A:$A,0),MATCH(Places!I$1,Neighborhoods!$1:$1,0))</f>
        <v>Queens</v>
      </c>
      <c r="J5894" s="17" t="str">
        <f>INDEX(Neighborhoods!$A:$C,MATCH(Places!$H5894,Neighborhoods!$A:$A,0),MATCH(Places!J$1,Neighborhoods!$1:$1,0))</f>
        <v>Long Island City</v>
      </c>
      <c r="K5894" s="17" t="s">
        <v>1</v>
      </c>
      <c r="L5894" s="17" t="str">
        <f t="shared" si="368"/>
        <v>Yes</v>
      </c>
      <c r="M5894" s="17">
        <v>2</v>
      </c>
      <c r="N5894" s="17" t="str" cm="1">
        <f t="array" ref="N5894">_xlfn.IFS(M5894&lt;=2,"Small",M5894&lt;=5,"Medium",M5894&gt;5,"Large")</f>
        <v>Small</v>
      </c>
      <c r="O5894" s="65">
        <v>92</v>
      </c>
      <c r="P5894" s="87">
        <f t="shared" si="369"/>
        <v>0.03</v>
      </c>
      <c r="Q5894" s="68">
        <v>5</v>
      </c>
      <c r="R5894" s="68" t="str" cm="1">
        <f t="array" ref="R5894">_xlfn.SWITCH(ROUND(Q5894,0),5,"Excellent",4,"Good",3,"Ok","Bad")</f>
        <v>Excellent</v>
      </c>
      <c r="S5894" s="17">
        <v>5</v>
      </c>
      <c r="T5894" s="17" t="str">
        <f t="shared" si="370"/>
        <v>No</v>
      </c>
      <c r="U5894" s="82">
        <v>43982</v>
      </c>
      <c r="V5894" s="82">
        <v>44019</v>
      </c>
      <c r="W5894" s="17">
        <v>337</v>
      </c>
      <c r="X5894" s="17" t="str">
        <f t="shared" si="371"/>
        <v>Active</v>
      </c>
      <c r="Y5894" s="17" t="s">
        <v>15616</v>
      </c>
      <c r="Z5894" s="17"/>
    </row>
    <row r="5895" spans="1:26" x14ac:dyDescent="0.25">
      <c r="A5895">
        <v>5894</v>
      </c>
      <c r="B5895" s="17" t="s">
        <v>14586</v>
      </c>
      <c r="C5895" s="17">
        <v>2533</v>
      </c>
      <c r="D5895" s="17" t="str">
        <f>INDEX(Hosts!$A:$O,MATCH(Places!$C5895,Hosts!$A:$A,0),MATCH(Places!D$1,Hosts!$1:$1,0))</f>
        <v>Within an hour</v>
      </c>
      <c r="E5895" s="87">
        <f>INDEX(Hosts!$A:$O,MATCH(Places!$C5895,Hosts!$A:$A,0),MATCH(Places!E$1,Hosts!$1:$1,0))</f>
        <v>0.99</v>
      </c>
      <c r="F5895" s="87">
        <f>INDEX(Hosts!$A:$O,MATCH(Places!$C5895,Hosts!$A:$A,0),MATCH(Places!F$1,Hosts!$1:$1,0))</f>
        <v>0.74</v>
      </c>
      <c r="G5895" s="17" t="str">
        <f>INDEX(Hosts!$A:$O,MATCH(Places!$C5895,Hosts!$A:$A,0),MATCH(Places!G$1,Hosts!$1:$1,0))</f>
        <v>No</v>
      </c>
      <c r="H5895" s="17">
        <v>7</v>
      </c>
      <c r="I5895" s="17" t="str">
        <f>INDEX(Neighborhoods!$A:$C,MATCH(Places!$H5895,Neighborhoods!$A:$A,0),MATCH(Places!I$1,Neighborhoods!$1:$1,0))</f>
        <v>Brooklyn</v>
      </c>
      <c r="J5895" s="17" t="str">
        <f>INDEX(Neighborhoods!$A:$C,MATCH(Places!$H5895,Neighborhoods!$A:$A,0),MATCH(Places!J$1,Neighborhoods!$1:$1,0))</f>
        <v>Bedford-Stuyvesant</v>
      </c>
      <c r="K5895" s="17" t="s">
        <v>11822</v>
      </c>
      <c r="L5895" s="17" t="str">
        <f t="shared" si="368"/>
        <v>No</v>
      </c>
      <c r="M5895" s="17">
        <v>16</v>
      </c>
      <c r="N5895" s="17" t="str" cm="1">
        <f t="array" ref="N5895">_xlfn.IFS(M5895&lt;=2,"Small",M5895&lt;=5,"Medium",M5895&gt;5,"Large")</f>
        <v>Large</v>
      </c>
      <c r="O5895" s="65">
        <v>275</v>
      </c>
      <c r="P5895" s="87">
        <f t="shared" si="369"/>
        <v>0.04</v>
      </c>
      <c r="Q5895" s="68">
        <v>4.4400000000000004</v>
      </c>
      <c r="R5895" s="68" t="str" cm="1">
        <f t="array" ref="R5895">_xlfn.SWITCH(ROUND(Q5895,0),5,"Excellent",4,"Good",3,"Ok","Bad")</f>
        <v>Good</v>
      </c>
      <c r="S5895" s="17">
        <v>18</v>
      </c>
      <c r="T5895" s="17" t="str">
        <f t="shared" si="370"/>
        <v>No</v>
      </c>
      <c r="U5895" s="82">
        <v>43940</v>
      </c>
      <c r="V5895" s="82">
        <v>44031</v>
      </c>
      <c r="W5895" s="17">
        <v>0</v>
      </c>
      <c r="X5895" s="17" t="str">
        <f t="shared" si="371"/>
        <v>Inactive</v>
      </c>
      <c r="Y5895" s="17" t="s">
        <v>15615</v>
      </c>
      <c r="Z5895" s="17"/>
    </row>
    <row r="5896" spans="1:26" x14ac:dyDescent="0.25">
      <c r="A5896">
        <v>5895</v>
      </c>
      <c r="B5896" s="17" t="s">
        <v>13314</v>
      </c>
      <c r="C5896" s="17">
        <v>3822</v>
      </c>
      <c r="D5896" s="17" t="str">
        <f>INDEX(Hosts!$A:$O,MATCH(Places!$C5896,Hosts!$A:$A,0),MATCH(Places!D$1,Hosts!$1:$1,0))</f>
        <v>Within an hour</v>
      </c>
      <c r="E5896" s="87">
        <f>INDEX(Hosts!$A:$O,MATCH(Places!$C5896,Hosts!$A:$A,0),MATCH(Places!E$1,Hosts!$1:$1,0))</f>
        <v>1</v>
      </c>
      <c r="F5896" s="87">
        <f>INDEX(Hosts!$A:$O,MATCH(Places!$C5896,Hosts!$A:$A,0),MATCH(Places!F$1,Hosts!$1:$1,0))</f>
        <v>0.93</v>
      </c>
      <c r="G5896" s="17" t="str">
        <f>INDEX(Hosts!$A:$O,MATCH(Places!$C5896,Hosts!$A:$A,0),MATCH(Places!G$1,Hosts!$1:$1,0))</f>
        <v>No</v>
      </c>
      <c r="H5896" s="17">
        <v>8</v>
      </c>
      <c r="I5896" s="17" t="str">
        <f>INDEX(Neighborhoods!$A:$C,MATCH(Places!$H5896,Neighborhoods!$A:$A,0),MATCH(Places!I$1,Neighborhoods!$1:$1,0))</f>
        <v>Brooklyn</v>
      </c>
      <c r="J5896" s="17" t="str">
        <f>INDEX(Neighborhoods!$A:$C,MATCH(Places!$H5896,Neighborhoods!$A:$A,0),MATCH(Places!J$1,Neighborhoods!$1:$1,0))</f>
        <v>Bushwick</v>
      </c>
      <c r="K5896" s="17" t="s">
        <v>11822</v>
      </c>
      <c r="L5896" s="17" t="str">
        <f t="shared" si="368"/>
        <v>No</v>
      </c>
      <c r="M5896" s="17">
        <v>8</v>
      </c>
      <c r="N5896" s="17" t="str" cm="1">
        <f t="array" ref="N5896">_xlfn.IFS(M5896&lt;=2,"Small",M5896&lt;=5,"Medium",M5896&gt;5,"Large")</f>
        <v>Large</v>
      </c>
      <c r="O5896" s="65">
        <v>150</v>
      </c>
      <c r="P5896" s="87">
        <f t="shared" si="369"/>
        <v>0.03</v>
      </c>
      <c r="Q5896" s="68">
        <v>4.75</v>
      </c>
      <c r="R5896" s="68" t="str" cm="1">
        <f t="array" ref="R5896">_xlfn.SWITCH(ROUND(Q5896,0),5,"Excellent",4,"Good",3,"Ok","Bad")</f>
        <v>Excellent</v>
      </c>
      <c r="S5896" s="17">
        <v>8</v>
      </c>
      <c r="T5896" s="17" t="str">
        <f t="shared" si="370"/>
        <v>No</v>
      </c>
      <c r="U5896" s="82">
        <v>43960</v>
      </c>
      <c r="V5896" s="82">
        <v>44037</v>
      </c>
      <c r="W5896" s="17">
        <v>359</v>
      </c>
      <c r="X5896" s="17" t="str">
        <f t="shared" si="371"/>
        <v>Active</v>
      </c>
      <c r="Y5896" s="17" t="s">
        <v>15615</v>
      </c>
      <c r="Z5896" s="17"/>
    </row>
    <row r="5897" spans="1:26" x14ac:dyDescent="0.25">
      <c r="A5897">
        <v>5896</v>
      </c>
      <c r="B5897" s="17" t="s">
        <v>14815</v>
      </c>
      <c r="C5897" s="17">
        <v>1861</v>
      </c>
      <c r="D5897" s="17" t="str">
        <f>INDEX(Hosts!$A:$O,MATCH(Places!$C5897,Hosts!$A:$A,0),MATCH(Places!D$1,Hosts!$1:$1,0))</f>
        <v>Within an hour</v>
      </c>
      <c r="E5897" s="87">
        <f>INDEX(Hosts!$A:$O,MATCH(Places!$C5897,Hosts!$A:$A,0),MATCH(Places!E$1,Hosts!$1:$1,0))</f>
        <v>1</v>
      </c>
      <c r="F5897" s="87">
        <f>INDEX(Hosts!$A:$O,MATCH(Places!$C5897,Hosts!$A:$A,0),MATCH(Places!F$1,Hosts!$1:$1,0))</f>
        <v>1</v>
      </c>
      <c r="G5897" s="17" t="str">
        <f>INDEX(Hosts!$A:$O,MATCH(Places!$C5897,Hosts!$A:$A,0),MATCH(Places!G$1,Hosts!$1:$1,0))</f>
        <v>Yes</v>
      </c>
      <c r="H5897" s="17">
        <v>21</v>
      </c>
      <c r="I5897" s="17" t="str">
        <f>INDEX(Neighborhoods!$A:$C,MATCH(Places!$H5897,Neighborhoods!$A:$A,0),MATCH(Places!I$1,Neighborhoods!$1:$1,0))</f>
        <v>Queens</v>
      </c>
      <c r="J5897" s="17" t="str">
        <f>INDEX(Neighborhoods!$A:$C,MATCH(Places!$H5897,Neighborhoods!$A:$A,0),MATCH(Places!J$1,Neighborhoods!$1:$1,0))</f>
        <v>Astoria</v>
      </c>
      <c r="K5897" s="17" t="s">
        <v>11822</v>
      </c>
      <c r="L5897" s="17" t="str">
        <f t="shared" si="368"/>
        <v>No</v>
      </c>
      <c r="M5897" s="17">
        <v>7</v>
      </c>
      <c r="N5897" s="17" t="str" cm="1">
        <f t="array" ref="N5897">_xlfn.IFS(M5897&lt;=2,"Small",M5897&lt;=5,"Medium",M5897&gt;5,"Large")</f>
        <v>Large</v>
      </c>
      <c r="O5897" s="65">
        <v>144.43</v>
      </c>
      <c r="P5897" s="87">
        <f t="shared" si="369"/>
        <v>0.03</v>
      </c>
      <c r="Q5897" s="68">
        <v>5</v>
      </c>
      <c r="R5897" s="68" t="str" cm="1">
        <f t="array" ref="R5897">_xlfn.SWITCH(ROUND(Q5897,0),5,"Excellent",4,"Good",3,"Ok","Bad")</f>
        <v>Excellent</v>
      </c>
      <c r="S5897" s="17">
        <v>18</v>
      </c>
      <c r="T5897" s="17" t="str">
        <f t="shared" si="370"/>
        <v>No</v>
      </c>
      <c r="U5897" s="82">
        <v>43989</v>
      </c>
      <c r="V5897" s="82">
        <v>44056</v>
      </c>
      <c r="W5897" s="17">
        <v>178</v>
      </c>
      <c r="X5897" s="17" t="str">
        <f t="shared" si="371"/>
        <v>Active</v>
      </c>
      <c r="Y5897" s="17" t="s">
        <v>15616</v>
      </c>
      <c r="Z5897" s="17"/>
    </row>
    <row r="5898" spans="1:26" x14ac:dyDescent="0.25">
      <c r="A5898">
        <v>5897</v>
      </c>
      <c r="B5898" s="17" t="s">
        <v>14930</v>
      </c>
      <c r="C5898" s="17">
        <v>3799</v>
      </c>
      <c r="D5898" s="17" t="str">
        <f>INDEX(Hosts!$A:$O,MATCH(Places!$C5898,Hosts!$A:$A,0),MATCH(Places!D$1,Hosts!$1:$1,0))</f>
        <v>Within an hour</v>
      </c>
      <c r="E5898" s="87">
        <f>INDEX(Hosts!$A:$O,MATCH(Places!$C5898,Hosts!$A:$A,0),MATCH(Places!E$1,Hosts!$1:$1,0))</f>
        <v>0.93</v>
      </c>
      <c r="F5898" s="87">
        <f>INDEX(Hosts!$A:$O,MATCH(Places!$C5898,Hosts!$A:$A,0),MATCH(Places!F$1,Hosts!$1:$1,0))</f>
        <v>1</v>
      </c>
      <c r="G5898" s="17" t="str">
        <f>INDEX(Hosts!$A:$O,MATCH(Places!$C5898,Hosts!$A:$A,0),MATCH(Places!G$1,Hosts!$1:$1,0))</f>
        <v>No</v>
      </c>
      <c r="H5898" s="17">
        <v>20</v>
      </c>
      <c r="I5898" s="17" t="str">
        <f>INDEX(Neighborhoods!$A:$C,MATCH(Places!$H5898,Neighborhoods!$A:$A,0),MATCH(Places!I$1,Neighborhoods!$1:$1,0))</f>
        <v>Manhattan</v>
      </c>
      <c r="J5898" s="17" t="str">
        <f>INDEX(Neighborhoods!$A:$C,MATCH(Places!$H5898,Neighborhoods!$A:$A,0),MATCH(Places!J$1,Neighborhoods!$1:$1,0))</f>
        <v>Upper West Side</v>
      </c>
      <c r="K5898" s="17" t="s">
        <v>11822</v>
      </c>
      <c r="L5898" s="17" t="str">
        <f t="shared" si="368"/>
        <v>No</v>
      </c>
      <c r="M5898" s="17">
        <v>5</v>
      </c>
      <c r="N5898" s="17" t="str" cm="1">
        <f t="array" ref="N5898">_xlfn.IFS(M5898&lt;=2,"Small",M5898&lt;=5,"Medium",M5898&gt;5,"Large")</f>
        <v>Medium</v>
      </c>
      <c r="O5898" s="65">
        <v>126</v>
      </c>
      <c r="P5898" s="87">
        <f t="shared" si="369"/>
        <v>0.03</v>
      </c>
      <c r="Q5898" s="68">
        <v>5</v>
      </c>
      <c r="R5898" s="68" t="str" cm="1">
        <f t="array" ref="R5898">_xlfn.SWITCH(ROUND(Q5898,0),5,"Excellent",4,"Good",3,"Ok","Bad")</f>
        <v>Excellent</v>
      </c>
      <c r="S5898" s="17">
        <v>10</v>
      </c>
      <c r="T5898" s="17" t="str">
        <f t="shared" si="370"/>
        <v>No</v>
      </c>
      <c r="U5898" s="82">
        <v>43975</v>
      </c>
      <c r="V5898" s="82">
        <v>44050</v>
      </c>
      <c r="W5898" s="17">
        <v>131</v>
      </c>
      <c r="X5898" s="17" t="str">
        <f t="shared" si="371"/>
        <v>Active</v>
      </c>
      <c r="Y5898" s="17" t="s">
        <v>15615</v>
      </c>
      <c r="Z5898" s="17"/>
    </row>
    <row r="5899" spans="1:26" x14ac:dyDescent="0.25">
      <c r="A5899">
        <v>5898</v>
      </c>
      <c r="B5899" s="17" t="s">
        <v>13479</v>
      </c>
      <c r="C5899" s="17">
        <v>3107</v>
      </c>
      <c r="D5899" s="17" t="str">
        <f>INDEX(Hosts!$A:$O,MATCH(Places!$C5899,Hosts!$A:$A,0),MATCH(Places!D$1,Hosts!$1:$1,0))</f>
        <v>Within an hour</v>
      </c>
      <c r="E5899" s="87">
        <f>INDEX(Hosts!$A:$O,MATCH(Places!$C5899,Hosts!$A:$A,0),MATCH(Places!E$1,Hosts!$1:$1,0))</f>
        <v>1</v>
      </c>
      <c r="F5899" s="87">
        <f>INDEX(Hosts!$A:$O,MATCH(Places!$C5899,Hosts!$A:$A,0),MATCH(Places!F$1,Hosts!$1:$1,0))</f>
        <v>0.92</v>
      </c>
      <c r="G5899" s="17" t="str">
        <f>INDEX(Hosts!$A:$O,MATCH(Places!$C5899,Hosts!$A:$A,0),MATCH(Places!G$1,Hosts!$1:$1,0))</f>
        <v>Yes</v>
      </c>
      <c r="H5899" s="17">
        <v>8</v>
      </c>
      <c r="I5899" s="17" t="str">
        <f>INDEX(Neighborhoods!$A:$C,MATCH(Places!$H5899,Neighborhoods!$A:$A,0),MATCH(Places!I$1,Neighborhoods!$1:$1,0))</f>
        <v>Brooklyn</v>
      </c>
      <c r="J5899" s="17" t="str">
        <f>INDEX(Neighborhoods!$A:$C,MATCH(Places!$H5899,Neighborhoods!$A:$A,0),MATCH(Places!J$1,Neighborhoods!$1:$1,0))</f>
        <v>Bushwick</v>
      </c>
      <c r="K5899" s="17" t="s">
        <v>11822</v>
      </c>
      <c r="L5899" s="17" t="str">
        <f t="shared" si="368"/>
        <v>No</v>
      </c>
      <c r="M5899" s="17">
        <v>2</v>
      </c>
      <c r="N5899" s="17" t="str" cm="1">
        <f t="array" ref="N5899">_xlfn.IFS(M5899&lt;=2,"Small",M5899&lt;=5,"Medium",M5899&gt;5,"Large")</f>
        <v>Small</v>
      </c>
      <c r="O5899" s="65">
        <v>126</v>
      </c>
      <c r="P5899" s="87">
        <f t="shared" si="369"/>
        <v>0.03</v>
      </c>
      <c r="Q5899" s="68">
        <v>5</v>
      </c>
      <c r="R5899" s="68" t="str" cm="1">
        <f t="array" ref="R5899">_xlfn.SWITCH(ROUND(Q5899,0),5,"Excellent",4,"Good",3,"Ok","Bad")</f>
        <v>Excellent</v>
      </c>
      <c r="S5899" s="17">
        <v>30</v>
      </c>
      <c r="T5899" s="17" t="str">
        <f t="shared" si="370"/>
        <v>No</v>
      </c>
      <c r="U5899" s="82">
        <v>43938</v>
      </c>
      <c r="V5899" s="82">
        <v>44057</v>
      </c>
      <c r="W5899" s="17">
        <v>81</v>
      </c>
      <c r="X5899" s="17" t="str">
        <f t="shared" si="371"/>
        <v>Active</v>
      </c>
      <c r="Y5899" s="17" t="s">
        <v>15616</v>
      </c>
      <c r="Z5899" s="17"/>
    </row>
    <row r="5900" spans="1:26" x14ac:dyDescent="0.25">
      <c r="A5900">
        <v>5899</v>
      </c>
      <c r="B5900" s="17" t="s">
        <v>13980</v>
      </c>
      <c r="C5900" s="17">
        <v>2834</v>
      </c>
      <c r="D5900" s="17" t="str">
        <f>INDEX(Hosts!$A:$O,MATCH(Places!$C5900,Hosts!$A:$A,0),MATCH(Places!D$1,Hosts!$1:$1,0))</f>
        <v>Within an hour</v>
      </c>
      <c r="E5900" s="87">
        <f>INDEX(Hosts!$A:$O,MATCH(Places!$C5900,Hosts!$A:$A,0),MATCH(Places!E$1,Hosts!$1:$1,0))</f>
        <v>0.92</v>
      </c>
      <c r="F5900" s="87">
        <f>INDEX(Hosts!$A:$O,MATCH(Places!$C5900,Hosts!$A:$A,0),MATCH(Places!F$1,Hosts!$1:$1,0))</f>
        <v>0.95</v>
      </c>
      <c r="G5900" s="17" t="str">
        <f>INDEX(Hosts!$A:$O,MATCH(Places!$C5900,Hosts!$A:$A,0),MATCH(Places!G$1,Hosts!$1:$1,0))</f>
        <v>No</v>
      </c>
      <c r="H5900" s="17">
        <v>17</v>
      </c>
      <c r="I5900" s="17" t="str">
        <f>INDEX(Neighborhoods!$A:$C,MATCH(Places!$H5900,Neighborhoods!$A:$A,0),MATCH(Places!I$1,Neighborhoods!$1:$1,0))</f>
        <v>Manhattan</v>
      </c>
      <c r="J5900" s="17" t="str">
        <f>INDEX(Neighborhoods!$A:$C,MATCH(Places!$H5900,Neighborhoods!$A:$A,0),MATCH(Places!J$1,Neighborhoods!$1:$1,0))</f>
        <v>Hell's Kitchen</v>
      </c>
      <c r="K5900" s="17" t="s">
        <v>11822</v>
      </c>
      <c r="L5900" s="17" t="str">
        <f t="shared" si="368"/>
        <v>No</v>
      </c>
      <c r="M5900" s="17">
        <v>4</v>
      </c>
      <c r="N5900" s="17" t="str" cm="1">
        <f t="array" ref="N5900">_xlfn.IFS(M5900&lt;=2,"Small",M5900&lt;=5,"Medium",M5900&gt;5,"Large")</f>
        <v>Medium</v>
      </c>
      <c r="O5900" s="65">
        <v>100</v>
      </c>
      <c r="P5900" s="87">
        <f t="shared" si="369"/>
        <v>0.03</v>
      </c>
      <c r="Q5900" s="68">
        <v>4.91</v>
      </c>
      <c r="R5900" s="68" t="str" cm="1">
        <f t="array" ref="R5900">_xlfn.SWITCH(ROUND(Q5900,0),5,"Excellent",4,"Good",3,"Ok","Bad")</f>
        <v>Excellent</v>
      </c>
      <c r="S5900" s="17">
        <v>11</v>
      </c>
      <c r="T5900" s="17" t="str">
        <f t="shared" si="370"/>
        <v>No</v>
      </c>
      <c r="U5900" s="82">
        <v>44009</v>
      </c>
      <c r="V5900" s="82">
        <v>44040</v>
      </c>
      <c r="W5900" s="17">
        <v>176</v>
      </c>
      <c r="X5900" s="17" t="str">
        <f t="shared" si="371"/>
        <v>Active</v>
      </c>
      <c r="Y5900" s="17" t="s">
        <v>15616</v>
      </c>
      <c r="Z5900" s="17"/>
    </row>
    <row r="5901" spans="1:26" x14ac:dyDescent="0.25">
      <c r="A5901">
        <v>5900</v>
      </c>
      <c r="B5901" s="17" t="s">
        <v>14747</v>
      </c>
      <c r="C5901" s="17">
        <v>4096</v>
      </c>
      <c r="D5901" s="17" t="str">
        <f>INDEX(Hosts!$A:$O,MATCH(Places!$C5901,Hosts!$A:$A,0),MATCH(Places!D$1,Hosts!$1:$1,0))</f>
        <v>Within a few hours</v>
      </c>
      <c r="E5901" s="87">
        <f>INDEX(Hosts!$A:$O,MATCH(Places!$C5901,Hosts!$A:$A,0),MATCH(Places!E$1,Hosts!$1:$1,0))</f>
        <v>1</v>
      </c>
      <c r="F5901" s="87">
        <f>INDEX(Hosts!$A:$O,MATCH(Places!$C5901,Hosts!$A:$A,0),MATCH(Places!F$1,Hosts!$1:$1,0))</f>
        <v>0.88</v>
      </c>
      <c r="G5901" s="17" t="str">
        <f>INDEX(Hosts!$A:$O,MATCH(Places!$C5901,Hosts!$A:$A,0),MATCH(Places!G$1,Hosts!$1:$1,0))</f>
        <v>Yes</v>
      </c>
      <c r="H5901" s="17">
        <v>16</v>
      </c>
      <c r="I5901" s="17" t="str">
        <f>INDEX(Neighborhoods!$A:$C,MATCH(Places!$H5901,Neighborhoods!$A:$A,0),MATCH(Places!I$1,Neighborhoods!$1:$1,0))</f>
        <v>Manhattan</v>
      </c>
      <c r="J5901" s="17" t="str">
        <f>INDEX(Neighborhoods!$A:$C,MATCH(Places!$H5901,Neighborhoods!$A:$A,0),MATCH(Places!J$1,Neighborhoods!$1:$1,0))</f>
        <v>Harlem</v>
      </c>
      <c r="K5901" s="17" t="s">
        <v>1</v>
      </c>
      <c r="L5901" s="17" t="str">
        <f t="shared" si="368"/>
        <v>Yes</v>
      </c>
      <c r="M5901" s="17">
        <v>2</v>
      </c>
      <c r="N5901" s="17" t="str" cm="1">
        <f t="array" ref="N5901">_xlfn.IFS(M5901&lt;=2,"Small",M5901&lt;=5,"Medium",M5901&gt;5,"Large")</f>
        <v>Small</v>
      </c>
      <c r="O5901" s="65">
        <v>40</v>
      </c>
      <c r="P5901" s="87">
        <f t="shared" si="369"/>
        <v>0.03</v>
      </c>
      <c r="Q5901" s="68">
        <v>5</v>
      </c>
      <c r="R5901" s="68" t="str" cm="1">
        <f t="array" ref="R5901">_xlfn.SWITCH(ROUND(Q5901,0),5,"Excellent",4,"Good",3,"Ok","Bad")</f>
        <v>Excellent</v>
      </c>
      <c r="S5901" s="17">
        <v>9</v>
      </c>
      <c r="T5901" s="17" t="str">
        <f t="shared" si="370"/>
        <v>No</v>
      </c>
      <c r="U5901" s="82">
        <v>43950</v>
      </c>
      <c r="V5901" s="82">
        <v>44045</v>
      </c>
      <c r="W5901" s="17">
        <v>113</v>
      </c>
      <c r="X5901" s="17" t="str">
        <f t="shared" si="371"/>
        <v>Active</v>
      </c>
      <c r="Y5901" s="17" t="s">
        <v>15616</v>
      </c>
      <c r="Z5901" s="17"/>
    </row>
    <row r="5902" spans="1:26" x14ac:dyDescent="0.25">
      <c r="A5902">
        <v>5901</v>
      </c>
      <c r="B5902" s="17" t="s">
        <v>13981</v>
      </c>
      <c r="C5902" s="17">
        <v>4135</v>
      </c>
      <c r="D5902" s="17" t="str">
        <f>INDEX(Hosts!$A:$O,MATCH(Places!$C5902,Hosts!$A:$A,0),MATCH(Places!D$1,Hosts!$1:$1,0))</f>
        <v>Within an hour</v>
      </c>
      <c r="E5902" s="87">
        <f>INDEX(Hosts!$A:$O,MATCH(Places!$C5902,Hosts!$A:$A,0),MATCH(Places!E$1,Hosts!$1:$1,0))</f>
        <v>1</v>
      </c>
      <c r="F5902" s="87">
        <f>INDEX(Hosts!$A:$O,MATCH(Places!$C5902,Hosts!$A:$A,0),MATCH(Places!F$1,Hosts!$1:$1,0))</f>
        <v>1</v>
      </c>
      <c r="G5902" s="17" t="str">
        <f>INDEX(Hosts!$A:$O,MATCH(Places!$C5902,Hosts!$A:$A,0),MATCH(Places!G$1,Hosts!$1:$1,0))</f>
        <v>No</v>
      </c>
      <c r="H5902" s="17">
        <v>21</v>
      </c>
      <c r="I5902" s="17" t="str">
        <f>INDEX(Neighborhoods!$A:$C,MATCH(Places!$H5902,Neighborhoods!$A:$A,0),MATCH(Places!I$1,Neighborhoods!$1:$1,0))</f>
        <v>Queens</v>
      </c>
      <c r="J5902" s="17" t="str">
        <f>INDEX(Neighborhoods!$A:$C,MATCH(Places!$H5902,Neighborhoods!$A:$A,0),MATCH(Places!J$1,Neighborhoods!$1:$1,0))</f>
        <v>Astoria</v>
      </c>
      <c r="K5902" s="17" t="s">
        <v>11822</v>
      </c>
      <c r="L5902" s="17" t="str">
        <f t="shared" si="368"/>
        <v>No</v>
      </c>
      <c r="M5902" s="17">
        <v>4</v>
      </c>
      <c r="N5902" s="17" t="str" cm="1">
        <f t="array" ref="N5902">_xlfn.IFS(M5902&lt;=2,"Small",M5902&lt;=5,"Medium",M5902&gt;5,"Large")</f>
        <v>Medium</v>
      </c>
      <c r="O5902" s="65">
        <v>139</v>
      </c>
      <c r="P5902" s="87">
        <f t="shared" si="369"/>
        <v>0.03</v>
      </c>
      <c r="Q5902" s="68">
        <v>5</v>
      </c>
      <c r="R5902" s="68" t="str" cm="1">
        <f t="array" ref="R5902">_xlfn.SWITCH(ROUND(Q5902,0),5,"Excellent",4,"Good",3,"Ok","Bad")</f>
        <v>Excellent</v>
      </c>
      <c r="S5902" s="17">
        <v>4</v>
      </c>
      <c r="T5902" s="17" t="str">
        <f t="shared" si="370"/>
        <v>No</v>
      </c>
      <c r="U5902" s="82">
        <v>44015</v>
      </c>
      <c r="V5902" s="82">
        <v>44044</v>
      </c>
      <c r="W5902" s="17">
        <v>180</v>
      </c>
      <c r="X5902" s="17" t="str">
        <f t="shared" si="371"/>
        <v>Active</v>
      </c>
      <c r="Y5902" s="17" t="s">
        <v>15616</v>
      </c>
      <c r="Z5902" s="17"/>
    </row>
    <row r="5903" spans="1:26" x14ac:dyDescent="0.25">
      <c r="A5903">
        <v>5902</v>
      </c>
      <c r="B5903" s="17" t="s">
        <v>14312</v>
      </c>
      <c r="C5903" s="17">
        <v>4136</v>
      </c>
      <c r="D5903" s="17" t="str">
        <f>INDEX(Hosts!$A:$O,MATCH(Places!$C5903,Hosts!$A:$A,0),MATCH(Places!D$1,Hosts!$1:$1,0))</f>
        <v>Within an hour</v>
      </c>
      <c r="E5903" s="87">
        <f>INDEX(Hosts!$A:$O,MATCH(Places!$C5903,Hosts!$A:$A,0),MATCH(Places!E$1,Hosts!$1:$1,0))</f>
        <v>1</v>
      </c>
      <c r="F5903" s="87">
        <f>INDEX(Hosts!$A:$O,MATCH(Places!$C5903,Hosts!$A:$A,0),MATCH(Places!F$1,Hosts!$1:$1,0))</f>
        <v>0.91</v>
      </c>
      <c r="G5903" s="17" t="str">
        <f>INDEX(Hosts!$A:$O,MATCH(Places!$C5903,Hosts!$A:$A,0),MATCH(Places!G$1,Hosts!$1:$1,0))</f>
        <v>No</v>
      </c>
      <c r="H5903" s="17">
        <v>18</v>
      </c>
      <c r="I5903" s="17" t="str">
        <f>INDEX(Neighborhoods!$A:$C,MATCH(Places!$H5903,Neighborhoods!$A:$A,0),MATCH(Places!I$1,Neighborhoods!$1:$1,0))</f>
        <v>Manhattan</v>
      </c>
      <c r="J5903" s="17" t="str">
        <f>INDEX(Neighborhoods!$A:$C,MATCH(Places!$H5903,Neighborhoods!$A:$A,0),MATCH(Places!J$1,Neighborhoods!$1:$1,0))</f>
        <v>Midtown</v>
      </c>
      <c r="K5903" s="17" t="s">
        <v>11822</v>
      </c>
      <c r="L5903" s="17" t="str">
        <f t="shared" si="368"/>
        <v>No</v>
      </c>
      <c r="M5903" s="17">
        <v>4</v>
      </c>
      <c r="N5903" s="17" t="str" cm="1">
        <f t="array" ref="N5903">_xlfn.IFS(M5903&lt;=2,"Small",M5903&lt;=5,"Medium",M5903&gt;5,"Large")</f>
        <v>Medium</v>
      </c>
      <c r="O5903" s="65">
        <v>200</v>
      </c>
      <c r="P5903" s="87">
        <f t="shared" si="369"/>
        <v>0.04</v>
      </c>
      <c r="Q5903" s="68">
        <v>4.67</v>
      </c>
      <c r="R5903" s="68" t="str" cm="1">
        <f t="array" ref="R5903">_xlfn.SWITCH(ROUND(Q5903,0),5,"Excellent",4,"Good",3,"Ok","Bad")</f>
        <v>Excellent</v>
      </c>
      <c r="S5903" s="17">
        <v>9</v>
      </c>
      <c r="T5903" s="17" t="str">
        <f t="shared" si="370"/>
        <v>No</v>
      </c>
      <c r="U5903" s="82">
        <v>43973</v>
      </c>
      <c r="V5903" s="82">
        <v>44052</v>
      </c>
      <c r="W5903" s="17">
        <v>106</v>
      </c>
      <c r="X5903" s="17" t="str">
        <f t="shared" si="371"/>
        <v>Active</v>
      </c>
      <c r="Y5903" s="17" t="s">
        <v>15616</v>
      </c>
      <c r="Z5903" s="17"/>
    </row>
    <row r="5904" spans="1:26" x14ac:dyDescent="0.25">
      <c r="A5904">
        <v>5903</v>
      </c>
      <c r="B5904" s="17" t="s">
        <v>13574</v>
      </c>
      <c r="C5904" s="17">
        <v>4008</v>
      </c>
      <c r="D5904" s="17" t="str">
        <f>INDEX(Hosts!$A:$O,MATCH(Places!$C5904,Hosts!$A:$A,0),MATCH(Places!D$1,Hosts!$1:$1,0))</f>
        <v>Within an hour</v>
      </c>
      <c r="E5904" s="87">
        <f>INDEX(Hosts!$A:$O,MATCH(Places!$C5904,Hosts!$A:$A,0),MATCH(Places!E$1,Hosts!$1:$1,0))</f>
        <v>0.95</v>
      </c>
      <c r="F5904" s="87">
        <f>INDEX(Hosts!$A:$O,MATCH(Places!$C5904,Hosts!$A:$A,0),MATCH(Places!F$1,Hosts!$1:$1,0))</f>
        <v>0.99</v>
      </c>
      <c r="G5904" s="17" t="str">
        <f>INDEX(Hosts!$A:$O,MATCH(Places!$C5904,Hosts!$A:$A,0),MATCH(Places!G$1,Hosts!$1:$1,0))</f>
        <v>No</v>
      </c>
      <c r="H5904" s="17">
        <v>23</v>
      </c>
      <c r="I5904" s="17" t="str">
        <f>INDEX(Neighborhoods!$A:$C,MATCH(Places!$H5904,Neighborhoods!$A:$A,0),MATCH(Places!I$1,Neighborhoods!$1:$1,0))</f>
        <v>Queens</v>
      </c>
      <c r="J5904" s="17" t="str">
        <f>INDEX(Neighborhoods!$A:$C,MATCH(Places!$H5904,Neighborhoods!$A:$A,0),MATCH(Places!J$1,Neighborhoods!$1:$1,0))</f>
        <v>Jamaica</v>
      </c>
      <c r="K5904" s="17" t="s">
        <v>1</v>
      </c>
      <c r="L5904" s="17" t="str">
        <f t="shared" si="368"/>
        <v>Yes</v>
      </c>
      <c r="M5904" s="17">
        <v>2</v>
      </c>
      <c r="N5904" s="17" t="str" cm="1">
        <f t="array" ref="N5904">_xlfn.IFS(M5904&lt;=2,"Small",M5904&lt;=5,"Medium",M5904&gt;5,"Large")</f>
        <v>Small</v>
      </c>
      <c r="O5904" s="65">
        <v>36</v>
      </c>
      <c r="P5904" s="87">
        <f t="shared" si="369"/>
        <v>0.03</v>
      </c>
      <c r="Q5904" s="68">
        <v>4.5</v>
      </c>
      <c r="R5904" s="68" t="str" cm="1">
        <f t="array" ref="R5904">_xlfn.SWITCH(ROUND(Q5904,0),5,"Excellent",4,"Good",3,"Ok","Bad")</f>
        <v>Excellent</v>
      </c>
      <c r="S5904" s="17">
        <v>14</v>
      </c>
      <c r="T5904" s="17" t="str">
        <f t="shared" si="370"/>
        <v>No</v>
      </c>
      <c r="U5904" s="82">
        <v>43973</v>
      </c>
      <c r="V5904" s="82">
        <v>44044</v>
      </c>
      <c r="W5904" s="17">
        <v>173</v>
      </c>
      <c r="X5904" s="17" t="str">
        <f t="shared" si="371"/>
        <v>Active</v>
      </c>
      <c r="Y5904" s="17" t="s">
        <v>15616</v>
      </c>
      <c r="Z5904" s="17"/>
    </row>
    <row r="5905" spans="1:26" x14ac:dyDescent="0.25">
      <c r="A5905">
        <v>5904</v>
      </c>
      <c r="B5905" s="17" t="s">
        <v>13781</v>
      </c>
      <c r="C5905" s="17">
        <v>4049</v>
      </c>
      <c r="D5905" s="17" t="str">
        <f>INDEX(Hosts!$A:$O,MATCH(Places!$C5905,Hosts!$A:$A,0),MATCH(Places!D$1,Hosts!$1:$1,0))</f>
        <v>Within an hour</v>
      </c>
      <c r="E5905" s="87">
        <f>INDEX(Hosts!$A:$O,MATCH(Places!$C5905,Hosts!$A:$A,0),MATCH(Places!E$1,Hosts!$1:$1,0))</f>
        <v>1</v>
      </c>
      <c r="F5905" s="87">
        <f>INDEX(Hosts!$A:$O,MATCH(Places!$C5905,Hosts!$A:$A,0),MATCH(Places!F$1,Hosts!$1:$1,0))</f>
        <v>1</v>
      </c>
      <c r="G5905" s="17" t="str">
        <f>INDEX(Hosts!$A:$O,MATCH(Places!$C5905,Hosts!$A:$A,0),MATCH(Places!G$1,Hosts!$1:$1,0))</f>
        <v>No</v>
      </c>
      <c r="H5905" s="17">
        <v>17</v>
      </c>
      <c r="I5905" s="17" t="str">
        <f>INDEX(Neighborhoods!$A:$C,MATCH(Places!$H5905,Neighborhoods!$A:$A,0),MATCH(Places!I$1,Neighborhoods!$1:$1,0))</f>
        <v>Manhattan</v>
      </c>
      <c r="J5905" s="17" t="str">
        <f>INDEX(Neighborhoods!$A:$C,MATCH(Places!$H5905,Neighborhoods!$A:$A,0),MATCH(Places!J$1,Neighborhoods!$1:$1,0))</f>
        <v>Hell's Kitchen</v>
      </c>
      <c r="K5905" s="17" t="s">
        <v>11822</v>
      </c>
      <c r="L5905" s="17" t="str">
        <f t="shared" si="368"/>
        <v>No</v>
      </c>
      <c r="M5905" s="17">
        <v>5</v>
      </c>
      <c r="N5905" s="17" t="str" cm="1">
        <f t="array" ref="N5905">_xlfn.IFS(M5905&lt;=2,"Small",M5905&lt;=5,"Medium",M5905&gt;5,"Large")</f>
        <v>Medium</v>
      </c>
      <c r="O5905" s="65">
        <v>999</v>
      </c>
      <c r="P5905" s="87">
        <f t="shared" si="369"/>
        <v>0.05</v>
      </c>
      <c r="Q5905" s="68">
        <v>5</v>
      </c>
      <c r="R5905" s="68" t="str" cm="1">
        <f t="array" ref="R5905">_xlfn.SWITCH(ROUND(Q5905,0),5,"Excellent",4,"Good",3,"Ok","Bad")</f>
        <v>Excellent</v>
      </c>
      <c r="S5905" s="17">
        <v>5</v>
      </c>
      <c r="T5905" s="17" t="str">
        <f t="shared" si="370"/>
        <v>No</v>
      </c>
      <c r="U5905" s="82">
        <v>43997</v>
      </c>
      <c r="V5905" s="82">
        <v>44058</v>
      </c>
      <c r="W5905" s="17">
        <v>364</v>
      </c>
      <c r="X5905" s="17" t="str">
        <f t="shared" si="371"/>
        <v>Active</v>
      </c>
      <c r="Y5905" s="17" t="s">
        <v>15615</v>
      </c>
      <c r="Z5905" s="17"/>
    </row>
    <row r="5906" spans="1:26" x14ac:dyDescent="0.25">
      <c r="A5906">
        <v>5905</v>
      </c>
      <c r="B5906" s="17" t="s">
        <v>15015</v>
      </c>
      <c r="C5906" s="17">
        <v>2641</v>
      </c>
      <c r="D5906" s="17" t="str">
        <f>INDEX(Hosts!$A:$O,MATCH(Places!$C5906,Hosts!$A:$A,0),MATCH(Places!D$1,Hosts!$1:$1,0))</f>
        <v>Within an hour</v>
      </c>
      <c r="E5906" s="87">
        <f>INDEX(Hosts!$A:$O,MATCH(Places!$C5906,Hosts!$A:$A,0),MATCH(Places!E$1,Hosts!$1:$1,0))</f>
        <v>1</v>
      </c>
      <c r="F5906" s="87">
        <f>INDEX(Hosts!$A:$O,MATCH(Places!$C5906,Hosts!$A:$A,0),MATCH(Places!F$1,Hosts!$1:$1,0))</f>
        <v>0.93</v>
      </c>
      <c r="G5906" s="17" t="str">
        <f>INDEX(Hosts!$A:$O,MATCH(Places!$C5906,Hosts!$A:$A,0),MATCH(Places!G$1,Hosts!$1:$1,0))</f>
        <v>No</v>
      </c>
      <c r="H5906" s="17">
        <v>21</v>
      </c>
      <c r="I5906" s="17" t="str">
        <f>INDEX(Neighborhoods!$A:$C,MATCH(Places!$H5906,Neighborhoods!$A:$A,0),MATCH(Places!I$1,Neighborhoods!$1:$1,0))</f>
        <v>Queens</v>
      </c>
      <c r="J5906" s="17" t="str">
        <f>INDEX(Neighborhoods!$A:$C,MATCH(Places!$H5906,Neighborhoods!$A:$A,0),MATCH(Places!J$1,Neighborhoods!$1:$1,0))</f>
        <v>Astoria</v>
      </c>
      <c r="K5906" s="17" t="s">
        <v>11822</v>
      </c>
      <c r="L5906" s="17" t="str">
        <f t="shared" si="368"/>
        <v>No</v>
      </c>
      <c r="M5906" s="17">
        <v>3</v>
      </c>
      <c r="N5906" s="17" t="str" cm="1">
        <f t="array" ref="N5906">_xlfn.IFS(M5906&lt;=2,"Small",M5906&lt;=5,"Medium",M5906&gt;5,"Large")</f>
        <v>Medium</v>
      </c>
      <c r="O5906" s="65">
        <v>120</v>
      </c>
      <c r="P5906" s="87">
        <f t="shared" si="369"/>
        <v>0.03</v>
      </c>
      <c r="Q5906" s="68">
        <v>5</v>
      </c>
      <c r="R5906" s="68" t="str" cm="1">
        <f t="array" ref="R5906">_xlfn.SWITCH(ROUND(Q5906,0),5,"Excellent",4,"Good",3,"Ok","Bad")</f>
        <v>Excellent</v>
      </c>
      <c r="S5906" s="17">
        <v>17</v>
      </c>
      <c r="T5906" s="17" t="str">
        <f t="shared" si="370"/>
        <v>No</v>
      </c>
      <c r="U5906" s="82">
        <v>43965</v>
      </c>
      <c r="V5906" s="82">
        <v>44049</v>
      </c>
      <c r="W5906" s="17">
        <v>14</v>
      </c>
      <c r="X5906" s="17" t="str">
        <f t="shared" si="371"/>
        <v>Active</v>
      </c>
      <c r="Y5906" s="17" t="s">
        <v>15616</v>
      </c>
      <c r="Z5906" s="17"/>
    </row>
    <row r="5907" spans="1:26" x14ac:dyDescent="0.25">
      <c r="A5907">
        <v>5906</v>
      </c>
      <c r="B5907" s="17" t="s">
        <v>13335</v>
      </c>
      <c r="C5907" s="17">
        <v>2841</v>
      </c>
      <c r="D5907" s="17" t="str">
        <f>INDEX(Hosts!$A:$O,MATCH(Places!$C5907,Hosts!$A:$A,0),MATCH(Places!D$1,Hosts!$1:$1,0))</f>
        <v>Within a day</v>
      </c>
      <c r="E5907" s="87">
        <f>INDEX(Hosts!$A:$O,MATCH(Places!$C5907,Hosts!$A:$A,0),MATCH(Places!E$1,Hosts!$1:$1,0))</f>
        <v>0.6</v>
      </c>
      <c r="F5907" s="87">
        <f>INDEX(Hosts!$A:$O,MATCH(Places!$C5907,Hosts!$A:$A,0),MATCH(Places!F$1,Hosts!$1:$1,0))</f>
        <v>0.85</v>
      </c>
      <c r="G5907" s="17" t="str">
        <f>INDEX(Hosts!$A:$O,MATCH(Places!$C5907,Hosts!$A:$A,0),MATCH(Places!G$1,Hosts!$1:$1,0))</f>
        <v>No</v>
      </c>
      <c r="H5907" s="17">
        <v>12</v>
      </c>
      <c r="I5907" s="17" t="str">
        <f>INDEX(Neighborhoods!$A:$C,MATCH(Places!$H5907,Neighborhoods!$A:$A,0),MATCH(Places!I$1,Neighborhoods!$1:$1,0))</f>
        <v>Brooklyn</v>
      </c>
      <c r="J5907" s="17" t="str">
        <f>INDEX(Neighborhoods!$A:$C,MATCH(Places!$H5907,Neighborhoods!$A:$A,0),MATCH(Places!J$1,Neighborhoods!$1:$1,0))</f>
        <v>Williamsburg</v>
      </c>
      <c r="K5907" s="17" t="s">
        <v>11822</v>
      </c>
      <c r="L5907" s="17" t="str">
        <f t="shared" si="368"/>
        <v>No</v>
      </c>
      <c r="M5907" s="17">
        <v>4</v>
      </c>
      <c r="N5907" s="17" t="str" cm="1">
        <f t="array" ref="N5907">_xlfn.IFS(M5907&lt;=2,"Small",M5907&lt;=5,"Medium",M5907&gt;5,"Large")</f>
        <v>Medium</v>
      </c>
      <c r="O5907" s="65">
        <v>180</v>
      </c>
      <c r="P5907" s="87">
        <f t="shared" si="369"/>
        <v>0.03</v>
      </c>
      <c r="Q5907" s="68">
        <v>5</v>
      </c>
      <c r="R5907" s="68" t="str" cm="1">
        <f t="array" ref="R5907">_xlfn.SWITCH(ROUND(Q5907,0),5,"Excellent",4,"Good",3,"Ok","Bad")</f>
        <v>Excellent</v>
      </c>
      <c r="S5907" s="17">
        <v>3</v>
      </c>
      <c r="T5907" s="17" t="str">
        <f t="shared" si="370"/>
        <v>No</v>
      </c>
      <c r="U5907" s="82">
        <v>43972</v>
      </c>
      <c r="V5907" s="82">
        <v>44030</v>
      </c>
      <c r="W5907" s="17">
        <v>261</v>
      </c>
      <c r="X5907" s="17" t="str">
        <f t="shared" si="371"/>
        <v>Active</v>
      </c>
      <c r="Y5907" s="17" t="s">
        <v>15615</v>
      </c>
      <c r="Z5907" s="17"/>
    </row>
    <row r="5908" spans="1:26" x14ac:dyDescent="0.25">
      <c r="A5908">
        <v>5907</v>
      </c>
      <c r="B5908" s="17" t="s">
        <v>15268</v>
      </c>
      <c r="C5908" s="17">
        <v>566</v>
      </c>
      <c r="D5908" s="17" t="str">
        <f>INDEX(Hosts!$A:$O,MATCH(Places!$C5908,Hosts!$A:$A,0),MATCH(Places!D$1,Hosts!$1:$1,0))</f>
        <v>Within an hour</v>
      </c>
      <c r="E5908" s="87">
        <f>INDEX(Hosts!$A:$O,MATCH(Places!$C5908,Hosts!$A:$A,0),MATCH(Places!E$1,Hosts!$1:$1,0))</f>
        <v>1</v>
      </c>
      <c r="F5908" s="87">
        <f>INDEX(Hosts!$A:$O,MATCH(Places!$C5908,Hosts!$A:$A,0),MATCH(Places!F$1,Hosts!$1:$1,0))</f>
        <v>0.9</v>
      </c>
      <c r="G5908" s="17" t="str">
        <f>INDEX(Hosts!$A:$O,MATCH(Places!$C5908,Hosts!$A:$A,0),MATCH(Places!G$1,Hosts!$1:$1,0))</f>
        <v>No</v>
      </c>
      <c r="H5908" s="17">
        <v>10</v>
      </c>
      <c r="I5908" s="17" t="str">
        <f>INDEX(Neighborhoods!$A:$C,MATCH(Places!$H5908,Neighborhoods!$A:$A,0),MATCH(Places!I$1,Neighborhoods!$1:$1,0))</f>
        <v>Brooklyn</v>
      </c>
      <c r="J5908" s="17" t="str">
        <f>INDEX(Neighborhoods!$A:$C,MATCH(Places!$H5908,Neighborhoods!$A:$A,0),MATCH(Places!J$1,Neighborhoods!$1:$1,0))</f>
        <v>East Flatbush</v>
      </c>
      <c r="K5908" s="17" t="s">
        <v>11822</v>
      </c>
      <c r="L5908" s="17" t="str">
        <f t="shared" si="368"/>
        <v>No</v>
      </c>
      <c r="M5908" s="17">
        <v>2</v>
      </c>
      <c r="N5908" s="17" t="str" cm="1">
        <f t="array" ref="N5908">_xlfn.IFS(M5908&lt;=2,"Small",M5908&lt;=5,"Medium",M5908&gt;5,"Large")</f>
        <v>Small</v>
      </c>
      <c r="O5908" s="65">
        <v>89</v>
      </c>
      <c r="P5908" s="87">
        <f t="shared" si="369"/>
        <v>0.03</v>
      </c>
      <c r="Q5908" s="68">
        <v>4.67</v>
      </c>
      <c r="R5908" s="68" t="str" cm="1">
        <f t="array" ref="R5908">_xlfn.SWITCH(ROUND(Q5908,0),5,"Excellent",4,"Good",3,"Ok","Bad")</f>
        <v>Excellent</v>
      </c>
      <c r="S5908" s="17">
        <v>3</v>
      </c>
      <c r="T5908" s="17" t="str">
        <f t="shared" si="370"/>
        <v>No</v>
      </c>
      <c r="U5908" s="82">
        <v>43998</v>
      </c>
      <c r="V5908" s="82">
        <v>44055</v>
      </c>
      <c r="W5908" s="17">
        <v>14</v>
      </c>
      <c r="X5908" s="17" t="str">
        <f t="shared" si="371"/>
        <v>Active</v>
      </c>
      <c r="Y5908" s="17" t="s">
        <v>15616</v>
      </c>
      <c r="Z5908" s="17"/>
    </row>
    <row r="5909" spans="1:26" x14ac:dyDescent="0.25">
      <c r="A5909">
        <v>5908</v>
      </c>
      <c r="B5909" s="17" t="s">
        <v>15296</v>
      </c>
      <c r="C5909" s="17">
        <v>3830</v>
      </c>
      <c r="D5909" s="17" t="str">
        <f>INDEX(Hosts!$A:$O,MATCH(Places!$C5909,Hosts!$A:$A,0),MATCH(Places!D$1,Hosts!$1:$1,0))</f>
        <v>Within an hour</v>
      </c>
      <c r="E5909" s="87">
        <f>INDEX(Hosts!$A:$O,MATCH(Places!$C5909,Hosts!$A:$A,0),MATCH(Places!E$1,Hosts!$1:$1,0))</f>
        <v>0.94</v>
      </c>
      <c r="F5909" s="87">
        <f>INDEX(Hosts!$A:$O,MATCH(Places!$C5909,Hosts!$A:$A,0),MATCH(Places!F$1,Hosts!$1:$1,0))</f>
        <v>0.9</v>
      </c>
      <c r="G5909" s="17" t="str">
        <f>INDEX(Hosts!$A:$O,MATCH(Places!$C5909,Hosts!$A:$A,0),MATCH(Places!G$1,Hosts!$1:$1,0))</f>
        <v>No</v>
      </c>
      <c r="H5909" s="17">
        <v>2</v>
      </c>
      <c r="I5909" s="17" t="str">
        <f>INDEX(Neighborhoods!$A:$C,MATCH(Places!$H5909,Neighborhoods!$A:$A,0),MATCH(Places!I$1,Neighborhoods!$1:$1,0))</f>
        <v>Bronx</v>
      </c>
      <c r="J5909" s="17" t="str">
        <f>INDEX(Neighborhoods!$A:$C,MATCH(Places!$H5909,Neighborhoods!$A:$A,0),MATCH(Places!J$1,Neighborhoods!$1:$1,0))</f>
        <v>Concourse</v>
      </c>
      <c r="K5909" s="17" t="s">
        <v>11822</v>
      </c>
      <c r="L5909" s="17" t="str">
        <f t="shared" si="368"/>
        <v>No</v>
      </c>
      <c r="M5909" s="17">
        <v>4</v>
      </c>
      <c r="N5909" s="17" t="str" cm="1">
        <f t="array" ref="N5909">_xlfn.IFS(M5909&lt;=2,"Small",M5909&lt;=5,"Medium",M5909&gt;5,"Large")</f>
        <v>Medium</v>
      </c>
      <c r="O5909" s="65">
        <v>75</v>
      </c>
      <c r="P5909" s="87">
        <f t="shared" si="369"/>
        <v>0.03</v>
      </c>
      <c r="Q5909" s="68">
        <v>4</v>
      </c>
      <c r="R5909" s="68" t="str" cm="1">
        <f t="array" ref="R5909">_xlfn.SWITCH(ROUND(Q5909,0),5,"Excellent",4,"Good",3,"Ok","Bad")</f>
        <v>Good</v>
      </c>
      <c r="S5909" s="17">
        <v>4</v>
      </c>
      <c r="T5909" s="17" t="str">
        <f t="shared" si="370"/>
        <v>No</v>
      </c>
      <c r="U5909" s="82">
        <v>44011</v>
      </c>
      <c r="V5909" s="82">
        <v>44059</v>
      </c>
      <c r="W5909" s="17">
        <v>314</v>
      </c>
      <c r="X5909" s="17" t="str">
        <f t="shared" si="371"/>
        <v>Active</v>
      </c>
      <c r="Y5909" s="17" t="s">
        <v>15616</v>
      </c>
      <c r="Z5909" s="17"/>
    </row>
    <row r="5910" spans="1:26" x14ac:dyDescent="0.25">
      <c r="A5910">
        <v>5909</v>
      </c>
      <c r="B5910" s="17" t="s">
        <v>13687</v>
      </c>
      <c r="C5910" s="17">
        <v>4137</v>
      </c>
      <c r="D5910" s="17" t="str">
        <f>INDEX(Hosts!$A:$O,MATCH(Places!$C5910,Hosts!$A:$A,0),MATCH(Places!D$1,Hosts!$1:$1,0))</f>
        <v>Within an hour</v>
      </c>
      <c r="E5910" s="87">
        <f>INDEX(Hosts!$A:$O,MATCH(Places!$C5910,Hosts!$A:$A,0),MATCH(Places!E$1,Hosts!$1:$1,0))</f>
        <v>1</v>
      </c>
      <c r="F5910" s="87">
        <f>INDEX(Hosts!$A:$O,MATCH(Places!$C5910,Hosts!$A:$A,0),MATCH(Places!F$1,Hosts!$1:$1,0))</f>
        <v>1</v>
      </c>
      <c r="G5910" s="17" t="str">
        <f>INDEX(Hosts!$A:$O,MATCH(Places!$C5910,Hosts!$A:$A,0),MATCH(Places!G$1,Hosts!$1:$1,0))</f>
        <v>No</v>
      </c>
      <c r="H5910" s="17">
        <v>17</v>
      </c>
      <c r="I5910" s="17" t="str">
        <f>INDEX(Neighborhoods!$A:$C,MATCH(Places!$H5910,Neighborhoods!$A:$A,0),MATCH(Places!I$1,Neighborhoods!$1:$1,0))</f>
        <v>Manhattan</v>
      </c>
      <c r="J5910" s="17" t="str">
        <f>INDEX(Neighborhoods!$A:$C,MATCH(Places!$H5910,Neighborhoods!$A:$A,0),MATCH(Places!J$1,Neighborhoods!$1:$1,0))</f>
        <v>Hell's Kitchen</v>
      </c>
      <c r="K5910" s="17" t="s">
        <v>11822</v>
      </c>
      <c r="L5910" s="17" t="str">
        <f t="shared" si="368"/>
        <v>No</v>
      </c>
      <c r="M5910" s="17">
        <v>8</v>
      </c>
      <c r="N5910" s="17" t="str" cm="1">
        <f t="array" ref="N5910">_xlfn.IFS(M5910&lt;=2,"Small",M5910&lt;=5,"Medium",M5910&gt;5,"Large")</f>
        <v>Large</v>
      </c>
      <c r="O5910" s="65">
        <v>600</v>
      </c>
      <c r="P5910" s="87">
        <f t="shared" si="369"/>
        <v>0.05</v>
      </c>
      <c r="Q5910" s="68">
        <v>5</v>
      </c>
      <c r="R5910" s="68" t="str" cm="1">
        <f t="array" ref="R5910">_xlfn.SWITCH(ROUND(Q5910,0),5,"Excellent",4,"Good",3,"Ok","Bad")</f>
        <v>Excellent</v>
      </c>
      <c r="S5910" s="17">
        <v>5</v>
      </c>
      <c r="T5910" s="17" t="str">
        <f t="shared" si="370"/>
        <v>No</v>
      </c>
      <c r="U5910" s="82">
        <v>43972</v>
      </c>
      <c r="V5910" s="82">
        <v>43997</v>
      </c>
      <c r="W5910" s="17">
        <v>0</v>
      </c>
      <c r="X5910" s="17" t="str">
        <f t="shared" si="371"/>
        <v>Inactive</v>
      </c>
      <c r="Y5910" s="17" t="s">
        <v>15615</v>
      </c>
      <c r="Z5910" s="17"/>
    </row>
    <row r="5911" spans="1:26" x14ac:dyDescent="0.25">
      <c r="A5911">
        <v>5910</v>
      </c>
      <c r="B5911" s="17" t="s">
        <v>14184</v>
      </c>
      <c r="C5911" s="17">
        <v>4141</v>
      </c>
      <c r="D5911" s="17" t="str">
        <f>INDEX(Hosts!$A:$O,MATCH(Places!$C5911,Hosts!$A:$A,0),MATCH(Places!D$1,Hosts!$1:$1,0))</f>
        <v>Within an hour</v>
      </c>
      <c r="E5911" s="87">
        <f>INDEX(Hosts!$A:$O,MATCH(Places!$C5911,Hosts!$A:$A,0),MATCH(Places!E$1,Hosts!$1:$1,0))</f>
        <v>0.96</v>
      </c>
      <c r="F5911" s="87">
        <f>INDEX(Hosts!$A:$O,MATCH(Places!$C5911,Hosts!$A:$A,0),MATCH(Places!F$1,Hosts!$1:$1,0))</f>
        <v>0.99</v>
      </c>
      <c r="G5911" s="17" t="str">
        <f>INDEX(Hosts!$A:$O,MATCH(Places!$C5911,Hosts!$A:$A,0),MATCH(Places!G$1,Hosts!$1:$1,0))</f>
        <v>No</v>
      </c>
      <c r="H5911" s="17">
        <v>7</v>
      </c>
      <c r="I5911" s="17" t="str">
        <f>INDEX(Neighborhoods!$A:$C,MATCH(Places!$H5911,Neighborhoods!$A:$A,0),MATCH(Places!I$1,Neighborhoods!$1:$1,0))</f>
        <v>Brooklyn</v>
      </c>
      <c r="J5911" s="17" t="str">
        <f>INDEX(Neighborhoods!$A:$C,MATCH(Places!$H5911,Neighborhoods!$A:$A,0),MATCH(Places!J$1,Neighborhoods!$1:$1,0))</f>
        <v>Bedford-Stuyvesant</v>
      </c>
      <c r="K5911" s="17" t="s">
        <v>1</v>
      </c>
      <c r="L5911" s="17" t="str">
        <f t="shared" si="368"/>
        <v>Yes</v>
      </c>
      <c r="M5911" s="17">
        <v>2</v>
      </c>
      <c r="N5911" s="17" t="str" cm="1">
        <f t="array" ref="N5911">_xlfn.IFS(M5911&lt;=2,"Small",M5911&lt;=5,"Medium",M5911&gt;5,"Large")</f>
        <v>Small</v>
      </c>
      <c r="O5911" s="65">
        <v>42</v>
      </c>
      <c r="P5911" s="87">
        <f t="shared" si="369"/>
        <v>0.03</v>
      </c>
      <c r="Q5911" s="68">
        <v>4.33</v>
      </c>
      <c r="R5911" s="68" t="str" cm="1">
        <f t="array" ref="R5911">_xlfn.SWITCH(ROUND(Q5911,0),5,"Excellent",4,"Good",3,"Ok","Bad")</f>
        <v>Good</v>
      </c>
      <c r="S5911" s="17">
        <v>6</v>
      </c>
      <c r="T5911" s="17" t="str">
        <f t="shared" si="370"/>
        <v>No</v>
      </c>
      <c r="U5911" s="82">
        <v>43988</v>
      </c>
      <c r="V5911" s="82">
        <v>44031</v>
      </c>
      <c r="W5911" s="17">
        <v>25</v>
      </c>
      <c r="X5911" s="17" t="str">
        <f t="shared" si="371"/>
        <v>Active</v>
      </c>
      <c r="Y5911" s="17" t="s">
        <v>15616</v>
      </c>
      <c r="Z5911" s="17"/>
    </row>
    <row r="5912" spans="1:26" x14ac:dyDescent="0.25">
      <c r="A5912">
        <v>5911</v>
      </c>
      <c r="B5912" s="17" t="s">
        <v>3395</v>
      </c>
      <c r="C5912" s="17">
        <v>4138</v>
      </c>
      <c r="D5912" s="17" t="str">
        <f>INDEX(Hosts!$A:$O,MATCH(Places!$C5912,Hosts!$A:$A,0),MATCH(Places!D$1,Hosts!$1:$1,0))</f>
        <v>Within an hour</v>
      </c>
      <c r="E5912" s="87">
        <f>INDEX(Hosts!$A:$O,MATCH(Places!$C5912,Hosts!$A:$A,0),MATCH(Places!E$1,Hosts!$1:$1,0))</f>
        <v>1</v>
      </c>
      <c r="F5912" s="87">
        <f>INDEX(Hosts!$A:$O,MATCH(Places!$C5912,Hosts!$A:$A,0),MATCH(Places!F$1,Hosts!$1:$1,0))</f>
        <v>0.8</v>
      </c>
      <c r="G5912" s="17" t="str">
        <f>INDEX(Hosts!$A:$O,MATCH(Places!$C5912,Hosts!$A:$A,0),MATCH(Places!G$1,Hosts!$1:$1,0))</f>
        <v>No</v>
      </c>
      <c r="H5912" s="17">
        <v>18</v>
      </c>
      <c r="I5912" s="17" t="str">
        <f>INDEX(Neighborhoods!$A:$C,MATCH(Places!$H5912,Neighborhoods!$A:$A,0),MATCH(Places!I$1,Neighborhoods!$1:$1,0))</f>
        <v>Manhattan</v>
      </c>
      <c r="J5912" s="17" t="str">
        <f>INDEX(Neighborhoods!$A:$C,MATCH(Places!$H5912,Neighborhoods!$A:$A,0),MATCH(Places!J$1,Neighborhoods!$1:$1,0))</f>
        <v>Midtown</v>
      </c>
      <c r="K5912" s="17" t="s">
        <v>11822</v>
      </c>
      <c r="L5912" s="17" t="str">
        <f t="shared" si="368"/>
        <v>No</v>
      </c>
      <c r="M5912" s="17">
        <v>4</v>
      </c>
      <c r="N5912" s="17" t="str" cm="1">
        <f t="array" ref="N5912">_xlfn.IFS(M5912&lt;=2,"Small",M5912&lt;=5,"Medium",M5912&gt;5,"Large")</f>
        <v>Medium</v>
      </c>
      <c r="O5912" s="65">
        <v>124</v>
      </c>
      <c r="P5912" s="87">
        <f t="shared" si="369"/>
        <v>0.03</v>
      </c>
      <c r="Q5912" s="68">
        <v>4.9000000000000004</v>
      </c>
      <c r="R5912" s="68" t="str" cm="1">
        <f t="array" ref="R5912">_xlfn.SWITCH(ROUND(Q5912,0),5,"Excellent",4,"Good",3,"Ok","Bad")</f>
        <v>Excellent</v>
      </c>
      <c r="S5912" s="17">
        <v>10</v>
      </c>
      <c r="T5912" s="17" t="str">
        <f t="shared" si="370"/>
        <v>No</v>
      </c>
      <c r="U5912" s="82">
        <v>43976</v>
      </c>
      <c r="V5912" s="82">
        <v>44052</v>
      </c>
      <c r="W5912" s="17">
        <v>148</v>
      </c>
      <c r="X5912" s="17" t="str">
        <f t="shared" si="371"/>
        <v>Active</v>
      </c>
      <c r="Y5912" s="17" t="s">
        <v>15616</v>
      </c>
      <c r="Z5912" s="17"/>
    </row>
    <row r="5913" spans="1:26" x14ac:dyDescent="0.25">
      <c r="A5913">
        <v>5912</v>
      </c>
      <c r="B5913" s="17" t="s">
        <v>13260</v>
      </c>
      <c r="C5913" s="17">
        <v>4141</v>
      </c>
      <c r="D5913" s="17" t="str">
        <f>INDEX(Hosts!$A:$O,MATCH(Places!$C5913,Hosts!$A:$A,0),MATCH(Places!D$1,Hosts!$1:$1,0))</f>
        <v>Within an hour</v>
      </c>
      <c r="E5913" s="87">
        <f>INDEX(Hosts!$A:$O,MATCH(Places!$C5913,Hosts!$A:$A,0),MATCH(Places!E$1,Hosts!$1:$1,0))</f>
        <v>0.96</v>
      </c>
      <c r="F5913" s="87">
        <f>INDEX(Hosts!$A:$O,MATCH(Places!$C5913,Hosts!$A:$A,0),MATCH(Places!F$1,Hosts!$1:$1,0))</f>
        <v>0.99</v>
      </c>
      <c r="G5913" s="17" t="str">
        <f>INDEX(Hosts!$A:$O,MATCH(Places!$C5913,Hosts!$A:$A,0),MATCH(Places!G$1,Hosts!$1:$1,0))</f>
        <v>No</v>
      </c>
      <c r="H5913" s="17">
        <v>7</v>
      </c>
      <c r="I5913" s="17" t="str">
        <f>INDEX(Neighborhoods!$A:$C,MATCH(Places!$H5913,Neighborhoods!$A:$A,0),MATCH(Places!I$1,Neighborhoods!$1:$1,0))</f>
        <v>Brooklyn</v>
      </c>
      <c r="J5913" s="17" t="str">
        <f>INDEX(Neighborhoods!$A:$C,MATCH(Places!$H5913,Neighborhoods!$A:$A,0),MATCH(Places!J$1,Neighborhoods!$1:$1,0))</f>
        <v>Bedford-Stuyvesant</v>
      </c>
      <c r="K5913" s="17" t="s">
        <v>1</v>
      </c>
      <c r="L5913" s="17" t="str">
        <f t="shared" si="368"/>
        <v>Yes</v>
      </c>
      <c r="M5913" s="17">
        <v>2</v>
      </c>
      <c r="N5913" s="17" t="str" cm="1">
        <f t="array" ref="N5913">_xlfn.IFS(M5913&lt;=2,"Small",M5913&lt;=5,"Medium",M5913&gt;5,"Large")</f>
        <v>Small</v>
      </c>
      <c r="O5913" s="65">
        <v>43</v>
      </c>
      <c r="P5913" s="87">
        <f t="shared" si="369"/>
        <v>0.03</v>
      </c>
      <c r="Q5913" s="68">
        <v>4</v>
      </c>
      <c r="R5913" s="68" t="str" cm="1">
        <f t="array" ref="R5913">_xlfn.SWITCH(ROUND(Q5913,0),5,"Excellent",4,"Good",3,"Ok","Bad")</f>
        <v>Good</v>
      </c>
      <c r="S5913" s="17">
        <v>4</v>
      </c>
      <c r="T5913" s="17" t="str">
        <f t="shared" si="370"/>
        <v>No</v>
      </c>
      <c r="U5913" s="82">
        <v>43981</v>
      </c>
      <c r="V5913" s="82">
        <v>43994</v>
      </c>
      <c r="W5913" s="17">
        <v>18</v>
      </c>
      <c r="X5913" s="17" t="str">
        <f t="shared" si="371"/>
        <v>Active</v>
      </c>
      <c r="Y5913" s="17" t="s">
        <v>15616</v>
      </c>
      <c r="Z5913" s="17"/>
    </row>
    <row r="5914" spans="1:26" x14ac:dyDescent="0.25">
      <c r="A5914">
        <v>5913</v>
      </c>
      <c r="B5914" s="17" t="s">
        <v>15170</v>
      </c>
      <c r="C5914" s="17">
        <v>4008</v>
      </c>
      <c r="D5914" s="17" t="str">
        <f>INDEX(Hosts!$A:$O,MATCH(Places!$C5914,Hosts!$A:$A,0),MATCH(Places!D$1,Hosts!$1:$1,0))</f>
        <v>Within an hour</v>
      </c>
      <c r="E5914" s="87">
        <f>INDEX(Hosts!$A:$O,MATCH(Places!$C5914,Hosts!$A:$A,0),MATCH(Places!E$1,Hosts!$1:$1,0))</f>
        <v>0.95</v>
      </c>
      <c r="F5914" s="87">
        <f>INDEX(Hosts!$A:$O,MATCH(Places!$C5914,Hosts!$A:$A,0),MATCH(Places!F$1,Hosts!$1:$1,0))</f>
        <v>0.99</v>
      </c>
      <c r="G5914" s="17" t="str">
        <f>INDEX(Hosts!$A:$O,MATCH(Places!$C5914,Hosts!$A:$A,0),MATCH(Places!G$1,Hosts!$1:$1,0))</f>
        <v>No</v>
      </c>
      <c r="H5914" s="17">
        <v>23</v>
      </c>
      <c r="I5914" s="17" t="str">
        <f>INDEX(Neighborhoods!$A:$C,MATCH(Places!$H5914,Neighborhoods!$A:$A,0),MATCH(Places!I$1,Neighborhoods!$1:$1,0))</f>
        <v>Queens</v>
      </c>
      <c r="J5914" s="17" t="str">
        <f>INDEX(Neighborhoods!$A:$C,MATCH(Places!$H5914,Neighborhoods!$A:$A,0),MATCH(Places!J$1,Neighborhoods!$1:$1,0))</f>
        <v>Jamaica</v>
      </c>
      <c r="K5914" s="17" t="s">
        <v>1</v>
      </c>
      <c r="L5914" s="17" t="str">
        <f t="shared" si="368"/>
        <v>Yes</v>
      </c>
      <c r="M5914" s="17">
        <v>2</v>
      </c>
      <c r="N5914" s="17" t="str" cm="1">
        <f t="array" ref="N5914">_xlfn.IFS(M5914&lt;=2,"Small",M5914&lt;=5,"Medium",M5914&gt;5,"Large")</f>
        <v>Small</v>
      </c>
      <c r="O5914" s="65">
        <v>36</v>
      </c>
      <c r="P5914" s="87">
        <f t="shared" si="369"/>
        <v>0.03</v>
      </c>
      <c r="Q5914" s="68">
        <v>4.33</v>
      </c>
      <c r="R5914" s="68" t="str" cm="1">
        <f t="array" ref="R5914">_xlfn.SWITCH(ROUND(Q5914,0),5,"Excellent",4,"Good",3,"Ok","Bad")</f>
        <v>Good</v>
      </c>
      <c r="S5914" s="17">
        <v>12</v>
      </c>
      <c r="T5914" s="17" t="str">
        <f t="shared" si="370"/>
        <v>No</v>
      </c>
      <c r="U5914" s="82">
        <v>43976</v>
      </c>
      <c r="V5914" s="82">
        <v>44045</v>
      </c>
      <c r="W5914" s="17">
        <v>152</v>
      </c>
      <c r="X5914" s="17" t="str">
        <f t="shared" si="371"/>
        <v>Active</v>
      </c>
      <c r="Y5914" s="17" t="s">
        <v>15616</v>
      </c>
      <c r="Z5914" s="17"/>
    </row>
    <row r="5915" spans="1:26" x14ac:dyDescent="0.25">
      <c r="A5915">
        <v>5914</v>
      </c>
      <c r="B5915" s="17" t="s">
        <v>15092</v>
      </c>
      <c r="C5915" s="17">
        <v>4142</v>
      </c>
      <c r="D5915" s="17" t="str">
        <f>INDEX(Hosts!$A:$O,MATCH(Places!$C5915,Hosts!$A:$A,0),MATCH(Places!D$1,Hosts!$1:$1,0))</f>
        <v>Within an hour</v>
      </c>
      <c r="E5915" s="87">
        <f>INDEX(Hosts!$A:$O,MATCH(Places!$C5915,Hosts!$A:$A,0),MATCH(Places!E$1,Hosts!$1:$1,0))</f>
        <v>1</v>
      </c>
      <c r="F5915" s="87">
        <f>INDEX(Hosts!$A:$O,MATCH(Places!$C5915,Hosts!$A:$A,0),MATCH(Places!F$1,Hosts!$1:$1,0))</f>
        <v>1</v>
      </c>
      <c r="G5915" s="17" t="str">
        <f>INDEX(Hosts!$A:$O,MATCH(Places!$C5915,Hosts!$A:$A,0),MATCH(Places!G$1,Hosts!$1:$1,0))</f>
        <v>No</v>
      </c>
      <c r="H5915" s="17">
        <v>12</v>
      </c>
      <c r="I5915" s="17" t="str">
        <f>INDEX(Neighborhoods!$A:$C,MATCH(Places!$H5915,Neighborhoods!$A:$A,0),MATCH(Places!I$1,Neighborhoods!$1:$1,0))</f>
        <v>Brooklyn</v>
      </c>
      <c r="J5915" s="17" t="str">
        <f>INDEX(Neighborhoods!$A:$C,MATCH(Places!$H5915,Neighborhoods!$A:$A,0),MATCH(Places!J$1,Neighborhoods!$1:$1,0))</f>
        <v>Williamsburg</v>
      </c>
      <c r="K5915" s="17" t="s">
        <v>11822</v>
      </c>
      <c r="L5915" s="17" t="str">
        <f t="shared" si="368"/>
        <v>No</v>
      </c>
      <c r="M5915" s="17">
        <v>2</v>
      </c>
      <c r="N5915" s="17" t="str" cm="1">
        <f t="array" ref="N5915">_xlfn.IFS(M5915&lt;=2,"Small",M5915&lt;=5,"Medium",M5915&gt;5,"Large")</f>
        <v>Small</v>
      </c>
      <c r="O5915" s="65">
        <v>90</v>
      </c>
      <c r="P5915" s="87">
        <f t="shared" si="369"/>
        <v>0.03</v>
      </c>
      <c r="Q5915" s="68">
        <v>4.5</v>
      </c>
      <c r="R5915" s="68" t="str" cm="1">
        <f t="array" ref="R5915">_xlfn.SWITCH(ROUND(Q5915,0),5,"Excellent",4,"Good",3,"Ok","Bad")</f>
        <v>Excellent</v>
      </c>
      <c r="S5915" s="17">
        <v>4</v>
      </c>
      <c r="T5915" s="17" t="str">
        <f t="shared" si="370"/>
        <v>No</v>
      </c>
      <c r="U5915" s="82">
        <v>43997</v>
      </c>
      <c r="V5915" s="82">
        <v>44054</v>
      </c>
      <c r="W5915" s="17">
        <v>251</v>
      </c>
      <c r="X5915" s="17" t="str">
        <f t="shared" si="371"/>
        <v>Active</v>
      </c>
      <c r="Y5915" s="17" t="s">
        <v>15616</v>
      </c>
      <c r="Z5915" s="17"/>
    </row>
    <row r="5916" spans="1:26" x14ac:dyDescent="0.25">
      <c r="A5916">
        <v>5915</v>
      </c>
      <c r="B5916" s="17" t="s">
        <v>14553</v>
      </c>
      <c r="C5916" s="17">
        <v>4143</v>
      </c>
      <c r="D5916" s="17" t="str">
        <f>INDEX(Hosts!$A:$O,MATCH(Places!$C5916,Hosts!$A:$A,0),MATCH(Places!D$1,Hosts!$1:$1,0))</f>
        <v>Within an hour</v>
      </c>
      <c r="E5916" s="87">
        <f>INDEX(Hosts!$A:$O,MATCH(Places!$C5916,Hosts!$A:$A,0),MATCH(Places!E$1,Hosts!$1:$1,0))</f>
        <v>0.96</v>
      </c>
      <c r="F5916" s="87">
        <f>INDEX(Hosts!$A:$O,MATCH(Places!$C5916,Hosts!$A:$A,0),MATCH(Places!F$1,Hosts!$1:$1,0))</f>
        <v>0.97</v>
      </c>
      <c r="G5916" s="17" t="str">
        <f>INDEX(Hosts!$A:$O,MATCH(Places!$C5916,Hosts!$A:$A,0),MATCH(Places!G$1,Hosts!$1:$1,0))</f>
        <v>Yes</v>
      </c>
      <c r="H5916" s="17">
        <v>18</v>
      </c>
      <c r="I5916" s="17" t="str">
        <f>INDEX(Neighborhoods!$A:$C,MATCH(Places!$H5916,Neighborhoods!$A:$A,0),MATCH(Places!I$1,Neighborhoods!$1:$1,0))</f>
        <v>Manhattan</v>
      </c>
      <c r="J5916" s="17" t="str">
        <f>INDEX(Neighborhoods!$A:$C,MATCH(Places!$H5916,Neighborhoods!$A:$A,0),MATCH(Places!J$1,Neighborhoods!$1:$1,0))</f>
        <v>Midtown</v>
      </c>
      <c r="K5916" s="17" t="s">
        <v>16</v>
      </c>
      <c r="L5916" s="17" t="str">
        <f t="shared" si="368"/>
        <v>Yes</v>
      </c>
      <c r="M5916" s="17">
        <v>2</v>
      </c>
      <c r="N5916" s="17" t="str" cm="1">
        <f t="array" ref="N5916">_xlfn.IFS(M5916&lt;=2,"Small",M5916&lt;=5,"Medium",M5916&gt;5,"Large")</f>
        <v>Small</v>
      </c>
      <c r="O5916" s="65">
        <v>85</v>
      </c>
      <c r="P5916" s="87">
        <f t="shared" si="369"/>
        <v>0.03</v>
      </c>
      <c r="Q5916" s="68">
        <v>4.8600000000000003</v>
      </c>
      <c r="R5916" s="68" t="str" cm="1">
        <f t="array" ref="R5916">_xlfn.SWITCH(ROUND(Q5916,0),5,"Excellent",4,"Good",3,"Ok","Bad")</f>
        <v>Excellent</v>
      </c>
      <c r="S5916" s="17">
        <v>7</v>
      </c>
      <c r="T5916" s="17" t="str">
        <f t="shared" si="370"/>
        <v>No</v>
      </c>
      <c r="U5916" s="82">
        <v>43981</v>
      </c>
      <c r="V5916" s="82">
        <v>44050</v>
      </c>
      <c r="W5916" s="17">
        <v>302</v>
      </c>
      <c r="X5916" s="17" t="str">
        <f t="shared" si="371"/>
        <v>Active</v>
      </c>
      <c r="Y5916" s="17" t="s">
        <v>15616</v>
      </c>
      <c r="Z5916" s="17"/>
    </row>
    <row r="5917" spans="1:26" x14ac:dyDescent="0.25">
      <c r="A5917">
        <v>5916</v>
      </c>
      <c r="B5917" s="17" t="s">
        <v>14811</v>
      </c>
      <c r="C5917" s="17">
        <v>4128</v>
      </c>
      <c r="D5917" s="17" t="str">
        <f>INDEX(Hosts!$A:$O,MATCH(Places!$C5917,Hosts!$A:$A,0),MATCH(Places!D$1,Hosts!$1:$1,0))</f>
        <v>Within an hour</v>
      </c>
      <c r="E5917" s="87">
        <f>INDEX(Hosts!$A:$O,MATCH(Places!$C5917,Hosts!$A:$A,0),MATCH(Places!E$1,Hosts!$1:$1,0))</f>
        <v>0.7</v>
      </c>
      <c r="F5917" s="87">
        <f>INDEX(Hosts!$A:$O,MATCH(Places!$C5917,Hosts!$A:$A,0),MATCH(Places!F$1,Hosts!$1:$1,0))</f>
        <v>1</v>
      </c>
      <c r="G5917" s="17" t="str">
        <f>INDEX(Hosts!$A:$O,MATCH(Places!$C5917,Hosts!$A:$A,0),MATCH(Places!G$1,Hosts!$1:$1,0))</f>
        <v>No</v>
      </c>
      <c r="H5917" s="17">
        <v>14</v>
      </c>
      <c r="I5917" s="17" t="str">
        <f>INDEX(Neighborhoods!$A:$C,MATCH(Places!$H5917,Neighborhoods!$A:$A,0),MATCH(Places!I$1,Neighborhoods!$1:$1,0))</f>
        <v>Manhattan</v>
      </c>
      <c r="J5917" s="17" t="str">
        <f>INDEX(Neighborhoods!$A:$C,MATCH(Places!$H5917,Neighborhoods!$A:$A,0),MATCH(Places!J$1,Neighborhoods!$1:$1,0))</f>
        <v>East Harlem</v>
      </c>
      <c r="K5917" s="17" t="s">
        <v>11822</v>
      </c>
      <c r="L5917" s="17" t="str">
        <f t="shared" si="368"/>
        <v>No</v>
      </c>
      <c r="M5917" s="17">
        <v>5</v>
      </c>
      <c r="N5917" s="17" t="str" cm="1">
        <f t="array" ref="N5917">_xlfn.IFS(M5917&lt;=2,"Small",M5917&lt;=5,"Medium",M5917&gt;5,"Large")</f>
        <v>Medium</v>
      </c>
      <c r="O5917" s="65">
        <v>164</v>
      </c>
      <c r="P5917" s="87">
        <f t="shared" si="369"/>
        <v>0.03</v>
      </c>
      <c r="Q5917" s="68">
        <v>4.88</v>
      </c>
      <c r="R5917" s="68" t="str" cm="1">
        <f t="array" ref="R5917">_xlfn.SWITCH(ROUND(Q5917,0),5,"Excellent",4,"Good",3,"Ok","Bad")</f>
        <v>Excellent</v>
      </c>
      <c r="S5917" s="17">
        <v>8</v>
      </c>
      <c r="T5917" s="17" t="str">
        <f t="shared" si="370"/>
        <v>No</v>
      </c>
      <c r="U5917" s="82">
        <v>43972</v>
      </c>
      <c r="V5917" s="82">
        <v>44038</v>
      </c>
      <c r="W5917" s="17">
        <v>73</v>
      </c>
      <c r="X5917" s="17" t="str">
        <f t="shared" si="371"/>
        <v>Active</v>
      </c>
      <c r="Y5917" s="17" t="s">
        <v>15616</v>
      </c>
      <c r="Z5917" s="17"/>
    </row>
    <row r="5918" spans="1:26" x14ac:dyDescent="0.25">
      <c r="A5918">
        <v>5917</v>
      </c>
      <c r="B5918" s="17" t="s">
        <v>14542</v>
      </c>
      <c r="C5918" s="17">
        <v>4144</v>
      </c>
      <c r="D5918" s="17" t="str">
        <f>INDEX(Hosts!$A:$O,MATCH(Places!$C5918,Hosts!$A:$A,0),MATCH(Places!D$1,Hosts!$1:$1,0))</f>
        <v>Within an hour</v>
      </c>
      <c r="E5918" s="87">
        <f>INDEX(Hosts!$A:$O,MATCH(Places!$C5918,Hosts!$A:$A,0),MATCH(Places!E$1,Hosts!$1:$1,0))</f>
        <v>1</v>
      </c>
      <c r="F5918" s="87">
        <f>INDEX(Hosts!$A:$O,MATCH(Places!$C5918,Hosts!$A:$A,0),MATCH(Places!F$1,Hosts!$1:$1,0))</f>
        <v>0.79</v>
      </c>
      <c r="G5918" s="17" t="str">
        <f>INDEX(Hosts!$A:$O,MATCH(Places!$C5918,Hosts!$A:$A,0),MATCH(Places!G$1,Hosts!$1:$1,0))</f>
        <v>No</v>
      </c>
      <c r="H5918" s="17">
        <v>22</v>
      </c>
      <c r="I5918" s="17" t="str">
        <f>INDEX(Neighborhoods!$A:$C,MATCH(Places!$H5918,Neighborhoods!$A:$A,0),MATCH(Places!I$1,Neighborhoods!$1:$1,0))</f>
        <v>Queens</v>
      </c>
      <c r="J5918" s="17" t="str">
        <f>INDEX(Neighborhoods!$A:$C,MATCH(Places!$H5918,Neighborhoods!$A:$A,0),MATCH(Places!J$1,Neighborhoods!$1:$1,0))</f>
        <v>Flushing</v>
      </c>
      <c r="K5918" s="17" t="s">
        <v>1</v>
      </c>
      <c r="L5918" s="17" t="str">
        <f t="shared" si="368"/>
        <v>Yes</v>
      </c>
      <c r="M5918" s="17">
        <v>1</v>
      </c>
      <c r="N5918" s="17" t="str" cm="1">
        <f t="array" ref="N5918">_xlfn.IFS(M5918&lt;=2,"Small",M5918&lt;=5,"Medium",M5918&gt;5,"Large")</f>
        <v>Small</v>
      </c>
      <c r="O5918" s="65">
        <v>42.86</v>
      </c>
      <c r="P5918" s="87">
        <f t="shared" si="369"/>
        <v>0.03</v>
      </c>
      <c r="Q5918" s="68">
        <v>4.5999999999999996</v>
      </c>
      <c r="R5918" s="68" t="str" cm="1">
        <f t="array" ref="R5918">_xlfn.SWITCH(ROUND(Q5918,0),5,"Excellent",4,"Good",3,"Ok","Bad")</f>
        <v>Excellent</v>
      </c>
      <c r="S5918" s="17">
        <v>5</v>
      </c>
      <c r="T5918" s="17" t="str">
        <f t="shared" si="370"/>
        <v>No</v>
      </c>
      <c r="U5918" s="82">
        <v>43985</v>
      </c>
      <c r="V5918" s="82">
        <v>44036</v>
      </c>
      <c r="W5918" s="17">
        <v>361</v>
      </c>
      <c r="X5918" s="17" t="str">
        <f t="shared" si="371"/>
        <v>Active</v>
      </c>
      <c r="Y5918" s="17" t="s">
        <v>15616</v>
      </c>
      <c r="Z5918" s="17"/>
    </row>
    <row r="5919" spans="1:26" x14ac:dyDescent="0.25">
      <c r="A5919">
        <v>5918</v>
      </c>
      <c r="B5919" s="17" t="s">
        <v>15152</v>
      </c>
      <c r="C5919" s="17">
        <v>2308</v>
      </c>
      <c r="D5919" s="17" t="str">
        <f>INDEX(Hosts!$A:$O,MATCH(Places!$C5919,Hosts!$A:$A,0),MATCH(Places!D$1,Hosts!$1:$1,0))</f>
        <v>Within a few hours</v>
      </c>
      <c r="E5919" s="87">
        <f>INDEX(Hosts!$A:$O,MATCH(Places!$C5919,Hosts!$A:$A,0),MATCH(Places!E$1,Hosts!$1:$1,0))</f>
        <v>0.83</v>
      </c>
      <c r="F5919" s="87">
        <f>INDEX(Hosts!$A:$O,MATCH(Places!$C5919,Hosts!$A:$A,0),MATCH(Places!F$1,Hosts!$1:$1,0))</f>
        <v>0.96</v>
      </c>
      <c r="G5919" s="17" t="str">
        <f>INDEX(Hosts!$A:$O,MATCH(Places!$C5919,Hosts!$A:$A,0),MATCH(Places!G$1,Hosts!$1:$1,0))</f>
        <v>No</v>
      </c>
      <c r="H5919" s="17">
        <v>17</v>
      </c>
      <c r="I5919" s="17" t="str">
        <f>INDEX(Neighborhoods!$A:$C,MATCH(Places!$H5919,Neighborhoods!$A:$A,0),MATCH(Places!I$1,Neighborhoods!$1:$1,0))</f>
        <v>Manhattan</v>
      </c>
      <c r="J5919" s="17" t="str">
        <f>INDEX(Neighborhoods!$A:$C,MATCH(Places!$H5919,Neighborhoods!$A:$A,0),MATCH(Places!J$1,Neighborhoods!$1:$1,0))</f>
        <v>Hell's Kitchen</v>
      </c>
      <c r="K5919" s="17" t="s">
        <v>1</v>
      </c>
      <c r="L5919" s="17" t="str">
        <f t="shared" si="368"/>
        <v>Yes</v>
      </c>
      <c r="M5919" s="17">
        <v>8</v>
      </c>
      <c r="N5919" s="17" t="str" cm="1">
        <f t="array" ref="N5919">_xlfn.IFS(M5919&lt;=2,"Small",M5919&lt;=5,"Medium",M5919&gt;5,"Large")</f>
        <v>Large</v>
      </c>
      <c r="O5919" s="65">
        <v>679</v>
      </c>
      <c r="P5919" s="87">
        <f t="shared" si="369"/>
        <v>0.05</v>
      </c>
      <c r="Q5919" s="68">
        <v>4.78</v>
      </c>
      <c r="R5919" s="68" t="str" cm="1">
        <f t="array" ref="R5919">_xlfn.SWITCH(ROUND(Q5919,0),5,"Excellent",4,"Good",3,"Ok","Bad")</f>
        <v>Excellent</v>
      </c>
      <c r="S5919" s="17">
        <v>9</v>
      </c>
      <c r="T5919" s="17" t="str">
        <f t="shared" si="370"/>
        <v>No</v>
      </c>
      <c r="U5919" s="82">
        <v>43982</v>
      </c>
      <c r="V5919" s="82">
        <v>44044</v>
      </c>
      <c r="W5919" s="17">
        <v>84</v>
      </c>
      <c r="X5919" s="17" t="str">
        <f t="shared" si="371"/>
        <v>Active</v>
      </c>
      <c r="Y5919" s="17" t="s">
        <v>15616</v>
      </c>
      <c r="Z5919" s="17"/>
    </row>
    <row r="5920" spans="1:26" x14ac:dyDescent="0.25">
      <c r="A5920">
        <v>5919</v>
      </c>
      <c r="B5920" s="17" t="s">
        <v>14161</v>
      </c>
      <c r="C5920" s="17">
        <v>4139</v>
      </c>
      <c r="D5920" s="17" t="str">
        <f>INDEX(Hosts!$A:$O,MATCH(Places!$C5920,Hosts!$A:$A,0),MATCH(Places!D$1,Hosts!$1:$1,0))</f>
        <v>Within an hour</v>
      </c>
      <c r="E5920" s="87">
        <f>INDEX(Hosts!$A:$O,MATCH(Places!$C5920,Hosts!$A:$A,0),MATCH(Places!E$1,Hosts!$1:$1,0))</f>
        <v>1</v>
      </c>
      <c r="F5920" s="87">
        <f>INDEX(Hosts!$A:$O,MATCH(Places!$C5920,Hosts!$A:$A,0),MATCH(Places!F$1,Hosts!$1:$1,0))</f>
        <v>0.75</v>
      </c>
      <c r="G5920" s="17" t="str">
        <f>INDEX(Hosts!$A:$O,MATCH(Places!$C5920,Hosts!$A:$A,0),MATCH(Places!G$1,Hosts!$1:$1,0))</f>
        <v>No</v>
      </c>
      <c r="H5920" s="17">
        <v>18</v>
      </c>
      <c r="I5920" s="17" t="str">
        <f>INDEX(Neighborhoods!$A:$C,MATCH(Places!$H5920,Neighborhoods!$A:$A,0),MATCH(Places!I$1,Neighborhoods!$1:$1,0))</f>
        <v>Manhattan</v>
      </c>
      <c r="J5920" s="17" t="str">
        <f>INDEX(Neighborhoods!$A:$C,MATCH(Places!$H5920,Neighborhoods!$A:$A,0),MATCH(Places!J$1,Neighborhoods!$1:$1,0))</f>
        <v>Midtown</v>
      </c>
      <c r="K5920" s="17" t="s">
        <v>11822</v>
      </c>
      <c r="L5920" s="17" t="str">
        <f t="shared" si="368"/>
        <v>No</v>
      </c>
      <c r="M5920" s="17">
        <v>4</v>
      </c>
      <c r="N5920" s="17" t="str" cm="1">
        <f t="array" ref="N5920">_xlfn.IFS(M5920&lt;=2,"Small",M5920&lt;=5,"Medium",M5920&gt;5,"Large")</f>
        <v>Medium</v>
      </c>
      <c r="O5920" s="65">
        <v>120.97</v>
      </c>
      <c r="P5920" s="87">
        <f t="shared" si="369"/>
        <v>0.03</v>
      </c>
      <c r="Q5920" s="68">
        <v>5</v>
      </c>
      <c r="R5920" s="68" t="str" cm="1">
        <f t="array" ref="R5920">_xlfn.SWITCH(ROUND(Q5920,0),5,"Excellent",4,"Good",3,"Ok","Bad")</f>
        <v>Excellent</v>
      </c>
      <c r="S5920" s="17">
        <v>8</v>
      </c>
      <c r="T5920" s="17" t="str">
        <f t="shared" si="370"/>
        <v>No</v>
      </c>
      <c r="U5920" s="82">
        <v>43983</v>
      </c>
      <c r="V5920" s="82">
        <v>44053</v>
      </c>
      <c r="W5920" s="17">
        <v>147</v>
      </c>
      <c r="X5920" s="17" t="str">
        <f t="shared" si="371"/>
        <v>Active</v>
      </c>
      <c r="Y5920" s="17" t="s">
        <v>15616</v>
      </c>
      <c r="Z5920" s="17"/>
    </row>
    <row r="5921" spans="1:26" x14ac:dyDescent="0.25">
      <c r="A5921">
        <v>5920</v>
      </c>
      <c r="B5921" s="17" t="s">
        <v>15543</v>
      </c>
      <c r="C5921" s="17">
        <v>4140</v>
      </c>
      <c r="D5921" s="17" t="str">
        <f>INDEX(Hosts!$A:$O,MATCH(Places!$C5921,Hosts!$A:$A,0),MATCH(Places!D$1,Hosts!$1:$1,0))</f>
        <v>Within an hour</v>
      </c>
      <c r="E5921" s="87">
        <f>INDEX(Hosts!$A:$O,MATCH(Places!$C5921,Hosts!$A:$A,0),MATCH(Places!E$1,Hosts!$1:$1,0))</f>
        <v>1</v>
      </c>
      <c r="F5921" s="87">
        <f>INDEX(Hosts!$A:$O,MATCH(Places!$C5921,Hosts!$A:$A,0),MATCH(Places!F$1,Hosts!$1:$1,0))</f>
        <v>0.95</v>
      </c>
      <c r="G5921" s="17" t="str">
        <f>INDEX(Hosts!$A:$O,MATCH(Places!$C5921,Hosts!$A:$A,0),MATCH(Places!G$1,Hosts!$1:$1,0))</f>
        <v>No</v>
      </c>
      <c r="H5921" s="17">
        <v>18</v>
      </c>
      <c r="I5921" s="17" t="str">
        <f>INDEX(Neighborhoods!$A:$C,MATCH(Places!$H5921,Neighborhoods!$A:$A,0),MATCH(Places!I$1,Neighborhoods!$1:$1,0))</f>
        <v>Manhattan</v>
      </c>
      <c r="J5921" s="17" t="str">
        <f>INDEX(Neighborhoods!$A:$C,MATCH(Places!$H5921,Neighborhoods!$A:$A,0),MATCH(Places!J$1,Neighborhoods!$1:$1,0))</f>
        <v>Midtown</v>
      </c>
      <c r="K5921" s="17" t="s">
        <v>11822</v>
      </c>
      <c r="L5921" s="17" t="str">
        <f t="shared" si="368"/>
        <v>No</v>
      </c>
      <c r="M5921" s="17">
        <v>6</v>
      </c>
      <c r="N5921" s="17" t="str" cm="1">
        <f t="array" ref="N5921">_xlfn.IFS(M5921&lt;=2,"Small",M5921&lt;=5,"Medium",M5921&gt;5,"Large")</f>
        <v>Large</v>
      </c>
      <c r="O5921" s="65">
        <v>164</v>
      </c>
      <c r="P5921" s="87">
        <f t="shared" si="369"/>
        <v>0.03</v>
      </c>
      <c r="Q5921" s="68">
        <v>4.8499999999999996</v>
      </c>
      <c r="R5921" s="68" t="str" cm="1">
        <f t="array" ref="R5921">_xlfn.SWITCH(ROUND(Q5921,0),5,"Excellent",4,"Good",3,"Ok","Bad")</f>
        <v>Excellent</v>
      </c>
      <c r="S5921" s="17">
        <v>13</v>
      </c>
      <c r="T5921" s="17" t="str">
        <f t="shared" si="370"/>
        <v>No</v>
      </c>
      <c r="U5921" s="82">
        <v>43983</v>
      </c>
      <c r="V5921" s="82">
        <v>44052</v>
      </c>
      <c r="W5921" s="17">
        <v>143</v>
      </c>
      <c r="X5921" s="17" t="str">
        <f t="shared" si="371"/>
        <v>Active</v>
      </c>
      <c r="Y5921" s="17" t="s">
        <v>15616</v>
      </c>
      <c r="Z5921" s="17"/>
    </row>
    <row r="5922" spans="1:26" x14ac:dyDescent="0.25">
      <c r="A5922">
        <v>5921</v>
      </c>
      <c r="B5922" s="17" t="s">
        <v>15515</v>
      </c>
      <c r="C5922" s="17">
        <v>1060</v>
      </c>
      <c r="D5922" s="17" t="str">
        <f>INDEX(Hosts!$A:$O,MATCH(Places!$C5922,Hosts!$A:$A,0),MATCH(Places!D$1,Hosts!$1:$1,0))</f>
        <v>Within an hour</v>
      </c>
      <c r="E5922" s="87">
        <f>INDEX(Hosts!$A:$O,MATCH(Places!$C5922,Hosts!$A:$A,0),MATCH(Places!E$1,Hosts!$1:$1,0))</f>
        <v>1</v>
      </c>
      <c r="F5922" s="87">
        <f>INDEX(Hosts!$A:$O,MATCH(Places!$C5922,Hosts!$A:$A,0),MATCH(Places!F$1,Hosts!$1:$1,0))</f>
        <v>0.96</v>
      </c>
      <c r="G5922" s="17" t="str">
        <f>INDEX(Hosts!$A:$O,MATCH(Places!$C5922,Hosts!$A:$A,0),MATCH(Places!G$1,Hosts!$1:$1,0))</f>
        <v>No</v>
      </c>
      <c r="H5922" s="17">
        <v>12</v>
      </c>
      <c r="I5922" s="17" t="str">
        <f>INDEX(Neighborhoods!$A:$C,MATCH(Places!$H5922,Neighborhoods!$A:$A,0),MATCH(Places!I$1,Neighborhoods!$1:$1,0))</f>
        <v>Brooklyn</v>
      </c>
      <c r="J5922" s="17" t="str">
        <f>INDEX(Neighborhoods!$A:$C,MATCH(Places!$H5922,Neighborhoods!$A:$A,0),MATCH(Places!J$1,Neighborhoods!$1:$1,0))</f>
        <v>Williamsburg</v>
      </c>
      <c r="K5922" s="17" t="s">
        <v>11822</v>
      </c>
      <c r="L5922" s="17" t="str">
        <f t="shared" si="368"/>
        <v>No</v>
      </c>
      <c r="M5922" s="17">
        <v>3</v>
      </c>
      <c r="N5922" s="17" t="str" cm="1">
        <f t="array" ref="N5922">_xlfn.IFS(M5922&lt;=2,"Small",M5922&lt;=5,"Medium",M5922&gt;5,"Large")</f>
        <v>Medium</v>
      </c>
      <c r="O5922" s="65">
        <v>126</v>
      </c>
      <c r="P5922" s="87">
        <f t="shared" si="369"/>
        <v>0.03</v>
      </c>
      <c r="Q5922" s="68">
        <v>4.9000000000000004</v>
      </c>
      <c r="R5922" s="68" t="str" cm="1">
        <f t="array" ref="R5922">_xlfn.SWITCH(ROUND(Q5922,0),5,"Excellent",4,"Good",3,"Ok","Bad")</f>
        <v>Excellent</v>
      </c>
      <c r="S5922" s="17">
        <v>10</v>
      </c>
      <c r="T5922" s="17" t="str">
        <f t="shared" si="370"/>
        <v>No</v>
      </c>
      <c r="U5922" s="82">
        <v>43999</v>
      </c>
      <c r="V5922" s="82">
        <v>44044</v>
      </c>
      <c r="W5922" s="17">
        <v>4</v>
      </c>
      <c r="X5922" s="17" t="str">
        <f t="shared" si="371"/>
        <v>Active</v>
      </c>
      <c r="Y5922" s="17" t="s">
        <v>15615</v>
      </c>
      <c r="Z5922" s="17"/>
    </row>
    <row r="5923" spans="1:26" x14ac:dyDescent="0.25">
      <c r="A5923">
        <v>5922</v>
      </c>
      <c r="B5923" s="17" t="s">
        <v>15021</v>
      </c>
      <c r="C5923" s="17">
        <v>4145</v>
      </c>
      <c r="D5923" s="17" t="str">
        <f>INDEX(Hosts!$A:$O,MATCH(Places!$C5923,Hosts!$A:$A,0),MATCH(Places!D$1,Hosts!$1:$1,0))</f>
        <v>Within an hour</v>
      </c>
      <c r="E5923" s="87">
        <f>INDEX(Hosts!$A:$O,MATCH(Places!$C5923,Hosts!$A:$A,0),MATCH(Places!E$1,Hosts!$1:$1,0))</f>
        <v>1</v>
      </c>
      <c r="F5923" s="87">
        <f>INDEX(Hosts!$A:$O,MATCH(Places!$C5923,Hosts!$A:$A,0),MATCH(Places!F$1,Hosts!$1:$1,0))</f>
        <v>1</v>
      </c>
      <c r="G5923" s="17" t="str">
        <f>INDEX(Hosts!$A:$O,MATCH(Places!$C5923,Hosts!$A:$A,0),MATCH(Places!G$1,Hosts!$1:$1,0))</f>
        <v>No</v>
      </c>
      <c r="H5923" s="17">
        <v>22</v>
      </c>
      <c r="I5923" s="17" t="str">
        <f>INDEX(Neighborhoods!$A:$C,MATCH(Places!$H5923,Neighborhoods!$A:$A,0),MATCH(Places!I$1,Neighborhoods!$1:$1,0))</f>
        <v>Queens</v>
      </c>
      <c r="J5923" s="17" t="str">
        <f>INDEX(Neighborhoods!$A:$C,MATCH(Places!$H5923,Neighborhoods!$A:$A,0),MATCH(Places!J$1,Neighborhoods!$1:$1,0))</f>
        <v>Flushing</v>
      </c>
      <c r="K5923" s="17" t="s">
        <v>1</v>
      </c>
      <c r="L5923" s="17" t="str">
        <f t="shared" si="368"/>
        <v>Yes</v>
      </c>
      <c r="M5923" s="17">
        <v>2</v>
      </c>
      <c r="N5923" s="17" t="str" cm="1">
        <f t="array" ref="N5923">_xlfn.IFS(M5923&lt;=2,"Small",M5923&lt;=5,"Medium",M5923&gt;5,"Large")</f>
        <v>Small</v>
      </c>
      <c r="O5923" s="65">
        <v>53</v>
      </c>
      <c r="P5923" s="87">
        <f t="shared" si="369"/>
        <v>0.03</v>
      </c>
      <c r="Q5923" s="68">
        <v>5</v>
      </c>
      <c r="R5923" s="68" t="str" cm="1">
        <f t="array" ref="R5923">_xlfn.SWITCH(ROUND(Q5923,0),5,"Excellent",4,"Good",3,"Ok","Bad")</f>
        <v>Excellent</v>
      </c>
      <c r="S5923" s="17">
        <v>6</v>
      </c>
      <c r="T5923" s="17" t="str">
        <f t="shared" si="370"/>
        <v>No</v>
      </c>
      <c r="U5923" s="82">
        <v>44036</v>
      </c>
      <c r="V5923" s="82">
        <v>44052</v>
      </c>
      <c r="W5923" s="17">
        <v>347</v>
      </c>
      <c r="X5923" s="17" t="str">
        <f t="shared" si="371"/>
        <v>Active</v>
      </c>
      <c r="Y5923" s="17" t="s">
        <v>15616</v>
      </c>
      <c r="Z5923" s="17"/>
    </row>
    <row r="5924" spans="1:26" x14ac:dyDescent="0.25">
      <c r="A5924">
        <v>5923</v>
      </c>
      <c r="B5924" s="17" t="s">
        <v>13983</v>
      </c>
      <c r="C5924" s="17">
        <v>2162</v>
      </c>
      <c r="D5924" s="17" t="str">
        <f>INDEX(Hosts!$A:$O,MATCH(Places!$C5924,Hosts!$A:$A,0),MATCH(Places!D$1,Hosts!$1:$1,0))</f>
        <v>Within a few hours</v>
      </c>
      <c r="E5924" s="87">
        <f>INDEX(Hosts!$A:$O,MATCH(Places!$C5924,Hosts!$A:$A,0),MATCH(Places!E$1,Hosts!$1:$1,0))</f>
        <v>1</v>
      </c>
      <c r="F5924" s="87">
        <f>INDEX(Hosts!$A:$O,MATCH(Places!$C5924,Hosts!$A:$A,0),MATCH(Places!F$1,Hosts!$1:$1,0))</f>
        <v>1</v>
      </c>
      <c r="G5924" s="17" t="str">
        <f>INDEX(Hosts!$A:$O,MATCH(Places!$C5924,Hosts!$A:$A,0),MATCH(Places!G$1,Hosts!$1:$1,0))</f>
        <v>No</v>
      </c>
      <c r="H5924" s="17">
        <v>7</v>
      </c>
      <c r="I5924" s="17" t="str">
        <f>INDEX(Neighborhoods!$A:$C,MATCH(Places!$H5924,Neighborhoods!$A:$A,0),MATCH(Places!I$1,Neighborhoods!$1:$1,0))</f>
        <v>Brooklyn</v>
      </c>
      <c r="J5924" s="17" t="str">
        <f>INDEX(Neighborhoods!$A:$C,MATCH(Places!$H5924,Neighborhoods!$A:$A,0),MATCH(Places!J$1,Neighborhoods!$1:$1,0))</f>
        <v>Bedford-Stuyvesant</v>
      </c>
      <c r="K5924" s="17" t="s">
        <v>11822</v>
      </c>
      <c r="L5924" s="17" t="str">
        <f t="shared" si="368"/>
        <v>No</v>
      </c>
      <c r="M5924" s="17">
        <v>4</v>
      </c>
      <c r="N5924" s="17" t="str" cm="1">
        <f t="array" ref="N5924">_xlfn.IFS(M5924&lt;=2,"Small",M5924&lt;=5,"Medium",M5924&gt;5,"Large")</f>
        <v>Medium</v>
      </c>
      <c r="O5924" s="65">
        <v>400</v>
      </c>
      <c r="P5924" s="87">
        <f t="shared" si="369"/>
        <v>0.04</v>
      </c>
      <c r="Q5924" s="68">
        <v>5</v>
      </c>
      <c r="R5924" s="68" t="str" cm="1">
        <f t="array" ref="R5924">_xlfn.SWITCH(ROUND(Q5924,0),5,"Excellent",4,"Good",3,"Ok","Bad")</f>
        <v>Excellent</v>
      </c>
      <c r="S5924" s="17">
        <v>3</v>
      </c>
      <c r="T5924" s="17" t="str">
        <f t="shared" si="370"/>
        <v>No</v>
      </c>
      <c r="U5924" s="82">
        <v>44017</v>
      </c>
      <c r="V5924" s="82">
        <v>44031</v>
      </c>
      <c r="W5924" s="17">
        <v>34</v>
      </c>
      <c r="X5924" s="17" t="str">
        <f t="shared" si="371"/>
        <v>Active</v>
      </c>
      <c r="Y5924" s="17" t="s">
        <v>15616</v>
      </c>
      <c r="Z5924" s="17"/>
    </row>
    <row r="5925" spans="1:26" x14ac:dyDescent="0.25">
      <c r="A5925">
        <v>5924</v>
      </c>
      <c r="B5925" s="17" t="s">
        <v>14498</v>
      </c>
      <c r="C5925" s="17">
        <v>2286</v>
      </c>
      <c r="D5925" s="17" t="str">
        <f>INDEX(Hosts!$A:$O,MATCH(Places!$C5925,Hosts!$A:$A,0),MATCH(Places!D$1,Hosts!$1:$1,0))</f>
        <v>Within a day</v>
      </c>
      <c r="E5925" s="87">
        <f>INDEX(Hosts!$A:$O,MATCH(Places!$C5925,Hosts!$A:$A,0),MATCH(Places!E$1,Hosts!$1:$1,0))</f>
        <v>0.6</v>
      </c>
      <c r="F5925" s="87">
        <f>INDEX(Hosts!$A:$O,MATCH(Places!$C5925,Hosts!$A:$A,0),MATCH(Places!F$1,Hosts!$1:$1,0))</f>
        <v>0.86</v>
      </c>
      <c r="G5925" s="17" t="str">
        <f>INDEX(Hosts!$A:$O,MATCH(Places!$C5925,Hosts!$A:$A,0),MATCH(Places!G$1,Hosts!$1:$1,0))</f>
        <v>No</v>
      </c>
      <c r="H5925" s="17">
        <v>19</v>
      </c>
      <c r="I5925" s="17" t="str">
        <f>INDEX(Neighborhoods!$A:$C,MATCH(Places!$H5925,Neighborhoods!$A:$A,0),MATCH(Places!I$1,Neighborhoods!$1:$1,0))</f>
        <v>Manhattan</v>
      </c>
      <c r="J5925" s="17" t="str">
        <f>INDEX(Neighborhoods!$A:$C,MATCH(Places!$H5925,Neighborhoods!$A:$A,0),MATCH(Places!J$1,Neighborhoods!$1:$1,0))</f>
        <v>Upper East Side</v>
      </c>
      <c r="K5925" s="17" t="s">
        <v>11822</v>
      </c>
      <c r="L5925" s="17" t="str">
        <f t="shared" si="368"/>
        <v>No</v>
      </c>
      <c r="M5925" s="17">
        <v>4</v>
      </c>
      <c r="N5925" s="17" t="str" cm="1">
        <f t="array" ref="N5925">_xlfn.IFS(M5925&lt;=2,"Small",M5925&lt;=5,"Medium",M5925&gt;5,"Large")</f>
        <v>Medium</v>
      </c>
      <c r="O5925" s="65">
        <v>140</v>
      </c>
      <c r="P5925" s="87">
        <f t="shared" si="369"/>
        <v>0.03</v>
      </c>
      <c r="Q5925" s="68">
        <v>4.33</v>
      </c>
      <c r="R5925" s="68" t="str" cm="1">
        <f t="array" ref="R5925">_xlfn.SWITCH(ROUND(Q5925,0),5,"Excellent",4,"Good",3,"Ok","Bad")</f>
        <v>Good</v>
      </c>
      <c r="S5925" s="17">
        <v>3</v>
      </c>
      <c r="T5925" s="17" t="str">
        <f t="shared" si="370"/>
        <v>No</v>
      </c>
      <c r="U5925" s="82">
        <v>44019</v>
      </c>
      <c r="V5925" s="82">
        <v>44043</v>
      </c>
      <c r="W5925" s="17">
        <v>7</v>
      </c>
      <c r="X5925" s="17" t="str">
        <f t="shared" si="371"/>
        <v>Active</v>
      </c>
      <c r="Y5925" s="17" t="s">
        <v>15616</v>
      </c>
      <c r="Z5925" s="17"/>
    </row>
    <row r="5926" spans="1:26" x14ac:dyDescent="0.25">
      <c r="A5926">
        <v>5925</v>
      </c>
      <c r="B5926" s="17" t="s">
        <v>14183</v>
      </c>
      <c r="C5926" s="17">
        <v>4145</v>
      </c>
      <c r="D5926" s="17" t="str">
        <f>INDEX(Hosts!$A:$O,MATCH(Places!$C5926,Hosts!$A:$A,0),MATCH(Places!D$1,Hosts!$1:$1,0))</f>
        <v>Within an hour</v>
      </c>
      <c r="E5926" s="87">
        <f>INDEX(Hosts!$A:$O,MATCH(Places!$C5926,Hosts!$A:$A,0),MATCH(Places!E$1,Hosts!$1:$1,0))</f>
        <v>1</v>
      </c>
      <c r="F5926" s="87">
        <f>INDEX(Hosts!$A:$O,MATCH(Places!$C5926,Hosts!$A:$A,0),MATCH(Places!F$1,Hosts!$1:$1,0))</f>
        <v>1</v>
      </c>
      <c r="G5926" s="17" t="str">
        <f>INDEX(Hosts!$A:$O,MATCH(Places!$C5926,Hosts!$A:$A,0),MATCH(Places!G$1,Hosts!$1:$1,0))</f>
        <v>No</v>
      </c>
      <c r="H5926" s="17">
        <v>22</v>
      </c>
      <c r="I5926" s="17" t="str">
        <f>INDEX(Neighborhoods!$A:$C,MATCH(Places!$H5926,Neighborhoods!$A:$A,0),MATCH(Places!I$1,Neighborhoods!$1:$1,0))</f>
        <v>Queens</v>
      </c>
      <c r="J5926" s="17" t="str">
        <f>INDEX(Neighborhoods!$A:$C,MATCH(Places!$H5926,Neighborhoods!$A:$A,0),MATCH(Places!J$1,Neighborhoods!$1:$1,0))</f>
        <v>Flushing</v>
      </c>
      <c r="K5926" s="17" t="s">
        <v>1</v>
      </c>
      <c r="L5926" s="17" t="str">
        <f t="shared" si="368"/>
        <v>Yes</v>
      </c>
      <c r="M5926" s="17">
        <v>2</v>
      </c>
      <c r="N5926" s="17" t="str" cm="1">
        <f t="array" ref="N5926">_xlfn.IFS(M5926&lt;=2,"Small",M5926&lt;=5,"Medium",M5926&gt;5,"Large")</f>
        <v>Small</v>
      </c>
      <c r="O5926" s="65">
        <v>55</v>
      </c>
      <c r="P5926" s="87">
        <f t="shared" si="369"/>
        <v>0.03</v>
      </c>
      <c r="Q5926" s="68">
        <v>5</v>
      </c>
      <c r="R5926" s="68" t="str" cm="1">
        <f t="array" ref="R5926">_xlfn.SWITCH(ROUND(Q5926,0),5,"Excellent",4,"Good",3,"Ok","Bad")</f>
        <v>Excellent</v>
      </c>
      <c r="S5926" s="17">
        <v>8</v>
      </c>
      <c r="T5926" s="17" t="str">
        <f t="shared" si="370"/>
        <v>No</v>
      </c>
      <c r="U5926" s="82">
        <v>43997</v>
      </c>
      <c r="V5926" s="82">
        <v>44050</v>
      </c>
      <c r="W5926" s="17">
        <v>362</v>
      </c>
      <c r="X5926" s="17" t="str">
        <f t="shared" si="371"/>
        <v>Active</v>
      </c>
      <c r="Y5926" s="17" t="s">
        <v>15616</v>
      </c>
      <c r="Z5926" s="17"/>
    </row>
    <row r="5927" spans="1:26" x14ac:dyDescent="0.25">
      <c r="A5927">
        <v>5926</v>
      </c>
      <c r="B5927" s="17" t="s">
        <v>13475</v>
      </c>
      <c r="C5927" s="17">
        <v>1000</v>
      </c>
      <c r="D5927" s="17" t="str">
        <f>INDEX(Hosts!$A:$O,MATCH(Places!$C5927,Hosts!$A:$A,0),MATCH(Places!D$1,Hosts!$1:$1,0))</f>
        <v>Within a few hours</v>
      </c>
      <c r="E5927" s="87">
        <f>INDEX(Hosts!$A:$O,MATCH(Places!$C5927,Hosts!$A:$A,0),MATCH(Places!E$1,Hosts!$1:$1,0))</f>
        <v>0.8</v>
      </c>
      <c r="F5927" s="87">
        <f>INDEX(Hosts!$A:$O,MATCH(Places!$C5927,Hosts!$A:$A,0),MATCH(Places!F$1,Hosts!$1:$1,0))</f>
        <v>0.86</v>
      </c>
      <c r="G5927" s="17" t="str">
        <f>INDEX(Hosts!$A:$O,MATCH(Places!$C5927,Hosts!$A:$A,0),MATCH(Places!G$1,Hosts!$1:$1,0))</f>
        <v>No</v>
      </c>
      <c r="H5927" s="17">
        <v>17</v>
      </c>
      <c r="I5927" s="17" t="str">
        <f>INDEX(Neighborhoods!$A:$C,MATCH(Places!$H5927,Neighborhoods!$A:$A,0),MATCH(Places!I$1,Neighborhoods!$1:$1,0))</f>
        <v>Manhattan</v>
      </c>
      <c r="J5927" s="17" t="str">
        <f>INDEX(Neighborhoods!$A:$C,MATCH(Places!$H5927,Neighborhoods!$A:$A,0),MATCH(Places!J$1,Neighborhoods!$1:$1,0))</f>
        <v>Hell's Kitchen</v>
      </c>
      <c r="K5927" s="17" t="s">
        <v>11822</v>
      </c>
      <c r="L5927" s="17" t="str">
        <f t="shared" si="368"/>
        <v>No</v>
      </c>
      <c r="M5927" s="17">
        <v>4</v>
      </c>
      <c r="N5927" s="17" t="str" cm="1">
        <f t="array" ref="N5927">_xlfn.IFS(M5927&lt;=2,"Small",M5927&lt;=5,"Medium",M5927&gt;5,"Large")</f>
        <v>Medium</v>
      </c>
      <c r="O5927" s="65">
        <v>360</v>
      </c>
      <c r="P5927" s="87">
        <f t="shared" si="369"/>
        <v>0.04</v>
      </c>
      <c r="Q5927" s="68">
        <v>5</v>
      </c>
      <c r="R5927" s="68" t="str" cm="1">
        <f t="array" ref="R5927">_xlfn.SWITCH(ROUND(Q5927,0),5,"Excellent",4,"Good",3,"Ok","Bad")</f>
        <v>Excellent</v>
      </c>
      <c r="S5927" s="17">
        <v>3</v>
      </c>
      <c r="T5927" s="17" t="str">
        <f t="shared" si="370"/>
        <v>No</v>
      </c>
      <c r="U5927" s="82">
        <v>44002</v>
      </c>
      <c r="V5927" s="82">
        <v>44043</v>
      </c>
      <c r="W5927" s="17">
        <v>64</v>
      </c>
      <c r="X5927" s="17" t="str">
        <f t="shared" si="371"/>
        <v>Active</v>
      </c>
      <c r="Y5927" s="17" t="s">
        <v>15615</v>
      </c>
      <c r="Z5927" s="17"/>
    </row>
    <row r="5928" spans="1:26" x14ac:dyDescent="0.25">
      <c r="A5928">
        <v>5927</v>
      </c>
      <c r="B5928" s="17" t="s">
        <v>14006</v>
      </c>
      <c r="C5928" s="17">
        <v>1792</v>
      </c>
      <c r="D5928" s="17" t="str">
        <f>INDEX(Hosts!$A:$O,MATCH(Places!$C5928,Hosts!$A:$A,0),MATCH(Places!D$1,Hosts!$1:$1,0))</f>
        <v>Within an hour</v>
      </c>
      <c r="E5928" s="87">
        <f>INDEX(Hosts!$A:$O,MATCH(Places!$C5928,Hosts!$A:$A,0),MATCH(Places!E$1,Hosts!$1:$1,0))</f>
        <v>1</v>
      </c>
      <c r="F5928" s="87">
        <f>INDEX(Hosts!$A:$O,MATCH(Places!$C5928,Hosts!$A:$A,0),MATCH(Places!F$1,Hosts!$1:$1,0))</f>
        <v>0.63</v>
      </c>
      <c r="G5928" s="17" t="str">
        <f>INDEX(Hosts!$A:$O,MATCH(Places!$C5928,Hosts!$A:$A,0),MATCH(Places!G$1,Hosts!$1:$1,0))</f>
        <v>No</v>
      </c>
      <c r="H5928" s="17">
        <v>8</v>
      </c>
      <c r="I5928" s="17" t="str">
        <f>INDEX(Neighborhoods!$A:$C,MATCH(Places!$H5928,Neighborhoods!$A:$A,0),MATCH(Places!I$1,Neighborhoods!$1:$1,0))</f>
        <v>Brooklyn</v>
      </c>
      <c r="J5928" s="17" t="str">
        <f>INDEX(Neighborhoods!$A:$C,MATCH(Places!$H5928,Neighborhoods!$A:$A,0),MATCH(Places!J$1,Neighborhoods!$1:$1,0))</f>
        <v>Bushwick</v>
      </c>
      <c r="K5928" s="17" t="s">
        <v>11822</v>
      </c>
      <c r="L5928" s="17" t="str">
        <f t="shared" si="368"/>
        <v>No</v>
      </c>
      <c r="M5928" s="17">
        <v>3</v>
      </c>
      <c r="N5928" s="17" t="str" cm="1">
        <f t="array" ref="N5928">_xlfn.IFS(M5928&lt;=2,"Small",M5928&lt;=5,"Medium",M5928&gt;5,"Large")</f>
        <v>Medium</v>
      </c>
      <c r="O5928" s="65">
        <v>90</v>
      </c>
      <c r="P5928" s="87">
        <f t="shared" si="369"/>
        <v>0.03</v>
      </c>
      <c r="Q5928" s="68">
        <v>4.67</v>
      </c>
      <c r="R5928" s="68" t="str" cm="1">
        <f t="array" ref="R5928">_xlfn.SWITCH(ROUND(Q5928,0),5,"Excellent",4,"Good",3,"Ok","Bad")</f>
        <v>Excellent</v>
      </c>
      <c r="S5928" s="17">
        <v>3</v>
      </c>
      <c r="T5928" s="17" t="str">
        <f t="shared" si="370"/>
        <v>No</v>
      </c>
      <c r="U5928" s="82">
        <v>44000</v>
      </c>
      <c r="V5928" s="82">
        <v>44020</v>
      </c>
      <c r="W5928" s="17">
        <v>0</v>
      </c>
      <c r="X5928" s="17" t="str">
        <f t="shared" si="371"/>
        <v>Inactive</v>
      </c>
      <c r="Y5928" s="17" t="s">
        <v>15616</v>
      </c>
      <c r="Z5928" s="17"/>
    </row>
    <row r="5929" spans="1:26" x14ac:dyDescent="0.25">
      <c r="A5929">
        <v>5928</v>
      </c>
      <c r="B5929" s="17" t="s">
        <v>15545</v>
      </c>
      <c r="C5929" s="17">
        <v>2690</v>
      </c>
      <c r="D5929" s="17" t="str">
        <f>INDEX(Hosts!$A:$O,MATCH(Places!$C5929,Hosts!$A:$A,0),MATCH(Places!D$1,Hosts!$1:$1,0))</f>
        <v>Within an hour</v>
      </c>
      <c r="E5929" s="87">
        <f>INDEX(Hosts!$A:$O,MATCH(Places!$C5929,Hosts!$A:$A,0),MATCH(Places!E$1,Hosts!$1:$1,0))</f>
        <v>1</v>
      </c>
      <c r="F5929" s="87">
        <f>INDEX(Hosts!$A:$O,MATCH(Places!$C5929,Hosts!$A:$A,0),MATCH(Places!F$1,Hosts!$1:$1,0))</f>
        <v>0.99</v>
      </c>
      <c r="G5929" s="17" t="str">
        <f>INDEX(Hosts!$A:$O,MATCH(Places!$C5929,Hosts!$A:$A,0),MATCH(Places!G$1,Hosts!$1:$1,0))</f>
        <v>Yes</v>
      </c>
      <c r="H5929" s="17">
        <v>10</v>
      </c>
      <c r="I5929" s="17" t="str">
        <f>INDEX(Neighborhoods!$A:$C,MATCH(Places!$H5929,Neighborhoods!$A:$A,0),MATCH(Places!I$1,Neighborhoods!$1:$1,0))</f>
        <v>Brooklyn</v>
      </c>
      <c r="J5929" s="17" t="str">
        <f>INDEX(Neighborhoods!$A:$C,MATCH(Places!$H5929,Neighborhoods!$A:$A,0),MATCH(Places!J$1,Neighborhoods!$1:$1,0))</f>
        <v>East Flatbush</v>
      </c>
      <c r="K5929" s="17" t="s">
        <v>11822</v>
      </c>
      <c r="L5929" s="17" t="str">
        <f t="shared" si="368"/>
        <v>No</v>
      </c>
      <c r="M5929" s="17">
        <v>2</v>
      </c>
      <c r="N5929" s="17" t="str" cm="1">
        <f t="array" ref="N5929">_xlfn.IFS(M5929&lt;=2,"Small",M5929&lt;=5,"Medium",M5929&gt;5,"Large")</f>
        <v>Small</v>
      </c>
      <c r="O5929" s="65">
        <v>98</v>
      </c>
      <c r="P5929" s="87">
        <f t="shared" si="369"/>
        <v>0.03</v>
      </c>
      <c r="Q5929" s="68">
        <v>5</v>
      </c>
      <c r="R5929" s="68" t="str" cm="1">
        <f t="array" ref="R5929">_xlfn.SWITCH(ROUND(Q5929,0),5,"Excellent",4,"Good",3,"Ok","Bad")</f>
        <v>Excellent</v>
      </c>
      <c r="S5929" s="17">
        <v>8</v>
      </c>
      <c r="T5929" s="17" t="str">
        <f t="shared" si="370"/>
        <v>No</v>
      </c>
      <c r="U5929" s="82">
        <v>43995</v>
      </c>
      <c r="V5929" s="82">
        <v>44051</v>
      </c>
      <c r="W5929" s="17">
        <v>353</v>
      </c>
      <c r="X5929" s="17" t="str">
        <f t="shared" si="371"/>
        <v>Active</v>
      </c>
      <c r="Y5929" s="17" t="s">
        <v>15616</v>
      </c>
      <c r="Z5929" s="17"/>
    </row>
    <row r="5930" spans="1:26" x14ac:dyDescent="0.25">
      <c r="A5930">
        <v>5929</v>
      </c>
      <c r="B5930" s="17" t="s">
        <v>14033</v>
      </c>
      <c r="C5930" s="17">
        <v>4146</v>
      </c>
      <c r="D5930" s="17" t="str">
        <f>INDEX(Hosts!$A:$O,MATCH(Places!$C5930,Hosts!$A:$A,0),MATCH(Places!D$1,Hosts!$1:$1,0))</f>
        <v>Within an hour</v>
      </c>
      <c r="E5930" s="87">
        <f>INDEX(Hosts!$A:$O,MATCH(Places!$C5930,Hosts!$A:$A,0),MATCH(Places!E$1,Hosts!$1:$1,0))</f>
        <v>0.99</v>
      </c>
      <c r="F5930" s="87">
        <f>INDEX(Hosts!$A:$O,MATCH(Places!$C5930,Hosts!$A:$A,0),MATCH(Places!F$1,Hosts!$1:$1,0))</f>
        <v>1</v>
      </c>
      <c r="G5930" s="17" t="str">
        <f>INDEX(Hosts!$A:$O,MATCH(Places!$C5930,Hosts!$A:$A,0),MATCH(Places!G$1,Hosts!$1:$1,0))</f>
        <v>Yes</v>
      </c>
      <c r="H5930" s="17">
        <v>16</v>
      </c>
      <c r="I5930" s="17" t="str">
        <f>INDEX(Neighborhoods!$A:$C,MATCH(Places!$H5930,Neighborhoods!$A:$A,0),MATCH(Places!I$1,Neighborhoods!$1:$1,0))</f>
        <v>Manhattan</v>
      </c>
      <c r="J5930" s="17" t="str">
        <f>INDEX(Neighborhoods!$A:$C,MATCH(Places!$H5930,Neighborhoods!$A:$A,0),MATCH(Places!J$1,Neighborhoods!$1:$1,0))</f>
        <v>Harlem</v>
      </c>
      <c r="K5930" s="17" t="s">
        <v>1</v>
      </c>
      <c r="L5930" s="17" t="str">
        <f t="shared" si="368"/>
        <v>Yes</v>
      </c>
      <c r="M5930" s="17">
        <v>3</v>
      </c>
      <c r="N5930" s="17" t="str" cm="1">
        <f t="array" ref="N5930">_xlfn.IFS(M5930&lt;=2,"Small",M5930&lt;=5,"Medium",M5930&gt;5,"Large")</f>
        <v>Medium</v>
      </c>
      <c r="O5930" s="65">
        <v>61.29</v>
      </c>
      <c r="P5930" s="87">
        <f t="shared" si="369"/>
        <v>0.03</v>
      </c>
      <c r="Q5930" s="68">
        <v>5</v>
      </c>
      <c r="R5930" s="68" t="str" cm="1">
        <f t="array" ref="R5930">_xlfn.SWITCH(ROUND(Q5930,0),5,"Excellent",4,"Good",3,"Ok","Bad")</f>
        <v>Excellent</v>
      </c>
      <c r="S5930" s="17">
        <v>10</v>
      </c>
      <c r="T5930" s="17" t="str">
        <f t="shared" si="370"/>
        <v>No</v>
      </c>
      <c r="U5930" s="82">
        <v>43989</v>
      </c>
      <c r="V5930" s="82">
        <v>44040</v>
      </c>
      <c r="W5930" s="17">
        <v>365</v>
      </c>
      <c r="X5930" s="17" t="str">
        <f t="shared" si="371"/>
        <v>Active</v>
      </c>
      <c r="Y5930" s="17" t="s">
        <v>15616</v>
      </c>
      <c r="Z5930" s="17"/>
    </row>
    <row r="5931" spans="1:26" x14ac:dyDescent="0.25">
      <c r="A5931">
        <v>5930</v>
      </c>
      <c r="B5931" s="17" t="s">
        <v>14679</v>
      </c>
      <c r="C5931" s="17">
        <v>4146</v>
      </c>
      <c r="D5931" s="17" t="str">
        <f>INDEX(Hosts!$A:$O,MATCH(Places!$C5931,Hosts!$A:$A,0),MATCH(Places!D$1,Hosts!$1:$1,0))</f>
        <v>Within an hour</v>
      </c>
      <c r="E5931" s="87">
        <f>INDEX(Hosts!$A:$O,MATCH(Places!$C5931,Hosts!$A:$A,0),MATCH(Places!E$1,Hosts!$1:$1,0))</f>
        <v>0.99</v>
      </c>
      <c r="F5931" s="87">
        <f>INDEX(Hosts!$A:$O,MATCH(Places!$C5931,Hosts!$A:$A,0),MATCH(Places!F$1,Hosts!$1:$1,0))</f>
        <v>1</v>
      </c>
      <c r="G5931" s="17" t="str">
        <f>INDEX(Hosts!$A:$O,MATCH(Places!$C5931,Hosts!$A:$A,0),MATCH(Places!G$1,Hosts!$1:$1,0))</f>
        <v>Yes</v>
      </c>
      <c r="H5931" s="17">
        <v>16</v>
      </c>
      <c r="I5931" s="17" t="str">
        <f>INDEX(Neighborhoods!$A:$C,MATCH(Places!$H5931,Neighborhoods!$A:$A,0),MATCH(Places!I$1,Neighborhoods!$1:$1,0))</f>
        <v>Manhattan</v>
      </c>
      <c r="J5931" s="17" t="str">
        <f>INDEX(Neighborhoods!$A:$C,MATCH(Places!$H5931,Neighborhoods!$A:$A,0),MATCH(Places!J$1,Neighborhoods!$1:$1,0))</f>
        <v>Harlem</v>
      </c>
      <c r="K5931" s="17" t="s">
        <v>1</v>
      </c>
      <c r="L5931" s="17" t="str">
        <f t="shared" si="368"/>
        <v>Yes</v>
      </c>
      <c r="M5931" s="17">
        <v>3</v>
      </c>
      <c r="N5931" s="17" t="str" cm="1">
        <f t="array" ref="N5931">_xlfn.IFS(M5931&lt;=2,"Small",M5931&lt;=5,"Medium",M5931&gt;5,"Large")</f>
        <v>Medium</v>
      </c>
      <c r="O5931" s="65">
        <v>60</v>
      </c>
      <c r="P5931" s="87">
        <f t="shared" si="369"/>
        <v>0.03</v>
      </c>
      <c r="Q5931" s="68">
        <v>4.8899999999999997</v>
      </c>
      <c r="R5931" s="68" t="str" cm="1">
        <f t="array" ref="R5931">_xlfn.SWITCH(ROUND(Q5931,0),5,"Excellent",4,"Good",3,"Ok","Bad")</f>
        <v>Excellent</v>
      </c>
      <c r="S5931" s="17">
        <v>9</v>
      </c>
      <c r="T5931" s="17" t="str">
        <f t="shared" si="370"/>
        <v>No</v>
      </c>
      <c r="U5931" s="82">
        <v>43991</v>
      </c>
      <c r="V5931" s="82">
        <v>44051</v>
      </c>
      <c r="W5931" s="17">
        <v>365</v>
      </c>
      <c r="X5931" s="17" t="str">
        <f t="shared" si="371"/>
        <v>Active</v>
      </c>
      <c r="Y5931" s="17" t="s">
        <v>15616</v>
      </c>
      <c r="Z5931" s="17"/>
    </row>
    <row r="5932" spans="1:26" x14ac:dyDescent="0.25">
      <c r="A5932">
        <v>5931</v>
      </c>
      <c r="B5932" s="17" t="s">
        <v>14450</v>
      </c>
      <c r="C5932" s="17">
        <v>3476</v>
      </c>
      <c r="D5932" s="17" t="str">
        <f>INDEX(Hosts!$A:$O,MATCH(Places!$C5932,Hosts!$A:$A,0),MATCH(Places!D$1,Hosts!$1:$1,0))</f>
        <v>Within an hour</v>
      </c>
      <c r="E5932" s="87">
        <f>INDEX(Hosts!$A:$O,MATCH(Places!$C5932,Hosts!$A:$A,0),MATCH(Places!E$1,Hosts!$1:$1,0))</f>
        <v>1</v>
      </c>
      <c r="F5932" s="87">
        <f>INDEX(Hosts!$A:$O,MATCH(Places!$C5932,Hosts!$A:$A,0),MATCH(Places!F$1,Hosts!$1:$1,0))</f>
        <v>0.97</v>
      </c>
      <c r="G5932" s="17" t="str">
        <f>INDEX(Hosts!$A:$O,MATCH(Places!$C5932,Hosts!$A:$A,0),MATCH(Places!G$1,Hosts!$1:$1,0))</f>
        <v>Yes</v>
      </c>
      <c r="H5932" s="17">
        <v>21</v>
      </c>
      <c r="I5932" s="17" t="str">
        <f>INDEX(Neighborhoods!$A:$C,MATCH(Places!$H5932,Neighborhoods!$A:$A,0),MATCH(Places!I$1,Neighborhoods!$1:$1,0))</f>
        <v>Queens</v>
      </c>
      <c r="J5932" s="17" t="str">
        <f>INDEX(Neighborhoods!$A:$C,MATCH(Places!$H5932,Neighborhoods!$A:$A,0),MATCH(Places!J$1,Neighborhoods!$1:$1,0))</f>
        <v>Astoria</v>
      </c>
      <c r="K5932" s="17" t="s">
        <v>11822</v>
      </c>
      <c r="L5932" s="17" t="str">
        <f t="shared" si="368"/>
        <v>No</v>
      </c>
      <c r="M5932" s="17">
        <v>4</v>
      </c>
      <c r="N5932" s="17" t="str" cm="1">
        <f t="array" ref="N5932">_xlfn.IFS(M5932&lt;=2,"Small",M5932&lt;=5,"Medium",M5932&gt;5,"Large")</f>
        <v>Medium</v>
      </c>
      <c r="O5932" s="65">
        <v>73</v>
      </c>
      <c r="P5932" s="87">
        <f t="shared" si="369"/>
        <v>0.03</v>
      </c>
      <c r="Q5932" s="68">
        <v>4.91</v>
      </c>
      <c r="R5932" s="68" t="str" cm="1">
        <f t="array" ref="R5932">_xlfn.SWITCH(ROUND(Q5932,0),5,"Excellent",4,"Good",3,"Ok","Bad")</f>
        <v>Excellent</v>
      </c>
      <c r="S5932" s="17">
        <v>11</v>
      </c>
      <c r="T5932" s="17" t="str">
        <f t="shared" si="370"/>
        <v>No</v>
      </c>
      <c r="U5932" s="82">
        <v>43989</v>
      </c>
      <c r="V5932" s="82">
        <v>44048</v>
      </c>
      <c r="W5932" s="17">
        <v>358</v>
      </c>
      <c r="X5932" s="17" t="str">
        <f t="shared" si="371"/>
        <v>Active</v>
      </c>
      <c r="Y5932" s="17" t="s">
        <v>15616</v>
      </c>
      <c r="Z5932" s="17"/>
    </row>
    <row r="5933" spans="1:26" x14ac:dyDescent="0.25">
      <c r="A5933">
        <v>5932</v>
      </c>
      <c r="B5933" s="17" t="s">
        <v>13677</v>
      </c>
      <c r="C5933" s="17">
        <v>3977</v>
      </c>
      <c r="D5933" s="17" t="str">
        <f>INDEX(Hosts!$A:$O,MATCH(Places!$C5933,Hosts!$A:$A,0),MATCH(Places!D$1,Hosts!$1:$1,0))</f>
        <v>Within an hour</v>
      </c>
      <c r="E5933" s="87">
        <f>INDEX(Hosts!$A:$O,MATCH(Places!$C5933,Hosts!$A:$A,0),MATCH(Places!E$1,Hosts!$1:$1,0))</f>
        <v>1</v>
      </c>
      <c r="F5933" s="87">
        <f>INDEX(Hosts!$A:$O,MATCH(Places!$C5933,Hosts!$A:$A,0),MATCH(Places!F$1,Hosts!$1:$1,0))</f>
        <v>0.96</v>
      </c>
      <c r="G5933" s="17" t="str">
        <f>INDEX(Hosts!$A:$O,MATCH(Places!$C5933,Hosts!$A:$A,0),MATCH(Places!G$1,Hosts!$1:$1,0))</f>
        <v>Yes</v>
      </c>
      <c r="H5933" s="17">
        <v>19</v>
      </c>
      <c r="I5933" s="17" t="str">
        <f>INDEX(Neighborhoods!$A:$C,MATCH(Places!$H5933,Neighborhoods!$A:$A,0),MATCH(Places!I$1,Neighborhoods!$1:$1,0))</f>
        <v>Manhattan</v>
      </c>
      <c r="J5933" s="17" t="str">
        <f>INDEX(Neighborhoods!$A:$C,MATCH(Places!$H5933,Neighborhoods!$A:$A,0),MATCH(Places!J$1,Neighborhoods!$1:$1,0))</f>
        <v>Upper East Side</v>
      </c>
      <c r="K5933" s="17" t="s">
        <v>11822</v>
      </c>
      <c r="L5933" s="17" t="str">
        <f t="shared" si="368"/>
        <v>No</v>
      </c>
      <c r="M5933" s="17">
        <v>2</v>
      </c>
      <c r="N5933" s="17" t="str" cm="1">
        <f t="array" ref="N5933">_xlfn.IFS(M5933&lt;=2,"Small",M5933&lt;=5,"Medium",M5933&gt;5,"Large")</f>
        <v>Small</v>
      </c>
      <c r="O5933" s="65">
        <v>134</v>
      </c>
      <c r="P5933" s="87">
        <f t="shared" si="369"/>
        <v>0.03</v>
      </c>
      <c r="Q5933" s="68">
        <v>5</v>
      </c>
      <c r="R5933" s="68" t="str" cm="1">
        <f t="array" ref="R5933">_xlfn.SWITCH(ROUND(Q5933,0),5,"Excellent",4,"Good",3,"Ok","Bad")</f>
        <v>Excellent</v>
      </c>
      <c r="S5933" s="17">
        <v>7</v>
      </c>
      <c r="T5933" s="17" t="str">
        <f t="shared" si="370"/>
        <v>No</v>
      </c>
      <c r="U5933" s="82">
        <v>43989</v>
      </c>
      <c r="V5933" s="82">
        <v>44044</v>
      </c>
      <c r="W5933" s="17">
        <v>318</v>
      </c>
      <c r="X5933" s="17" t="str">
        <f t="shared" si="371"/>
        <v>Active</v>
      </c>
      <c r="Y5933" s="17" t="s">
        <v>15615</v>
      </c>
      <c r="Z5933" s="17"/>
    </row>
    <row r="5934" spans="1:26" x14ac:dyDescent="0.25">
      <c r="A5934">
        <v>5933</v>
      </c>
      <c r="B5934" s="17" t="s">
        <v>14205</v>
      </c>
      <c r="C5934" s="17">
        <v>2140</v>
      </c>
      <c r="D5934" s="17" t="str">
        <f>INDEX(Hosts!$A:$O,MATCH(Places!$C5934,Hosts!$A:$A,0),MATCH(Places!D$1,Hosts!$1:$1,0))</f>
        <v>Within an hour</v>
      </c>
      <c r="E5934" s="87">
        <f>INDEX(Hosts!$A:$O,MATCH(Places!$C5934,Hosts!$A:$A,0),MATCH(Places!E$1,Hosts!$1:$1,0))</f>
        <v>1</v>
      </c>
      <c r="F5934" s="87">
        <f>INDEX(Hosts!$A:$O,MATCH(Places!$C5934,Hosts!$A:$A,0),MATCH(Places!F$1,Hosts!$1:$1,0))</f>
        <v>0.93</v>
      </c>
      <c r="G5934" s="17" t="str">
        <f>INDEX(Hosts!$A:$O,MATCH(Places!$C5934,Hosts!$A:$A,0),MATCH(Places!G$1,Hosts!$1:$1,0))</f>
        <v>Yes</v>
      </c>
      <c r="H5934" s="17">
        <v>19</v>
      </c>
      <c r="I5934" s="17" t="str">
        <f>INDEX(Neighborhoods!$A:$C,MATCH(Places!$H5934,Neighborhoods!$A:$A,0),MATCH(Places!I$1,Neighborhoods!$1:$1,0))</f>
        <v>Manhattan</v>
      </c>
      <c r="J5934" s="17" t="str">
        <f>INDEX(Neighborhoods!$A:$C,MATCH(Places!$H5934,Neighborhoods!$A:$A,0),MATCH(Places!J$1,Neighborhoods!$1:$1,0))</f>
        <v>Upper East Side</v>
      </c>
      <c r="K5934" s="17" t="s">
        <v>1</v>
      </c>
      <c r="L5934" s="17" t="str">
        <f t="shared" si="368"/>
        <v>Yes</v>
      </c>
      <c r="M5934" s="17">
        <v>2</v>
      </c>
      <c r="N5934" s="17" t="str" cm="1">
        <f t="array" ref="N5934">_xlfn.IFS(M5934&lt;=2,"Small",M5934&lt;=5,"Medium",M5934&gt;5,"Large")</f>
        <v>Small</v>
      </c>
      <c r="O5934" s="65">
        <v>99</v>
      </c>
      <c r="P5934" s="87">
        <f t="shared" si="369"/>
        <v>0.03</v>
      </c>
      <c r="Q5934" s="68">
        <v>5</v>
      </c>
      <c r="R5934" s="68" t="str" cm="1">
        <f t="array" ref="R5934">_xlfn.SWITCH(ROUND(Q5934,0),5,"Excellent",4,"Good",3,"Ok","Bad")</f>
        <v>Excellent</v>
      </c>
      <c r="S5934" s="17">
        <v>12</v>
      </c>
      <c r="T5934" s="17" t="str">
        <f t="shared" si="370"/>
        <v>No</v>
      </c>
      <c r="U5934" s="82">
        <v>43992</v>
      </c>
      <c r="V5934" s="82">
        <v>44044</v>
      </c>
      <c r="W5934" s="17">
        <v>108</v>
      </c>
      <c r="X5934" s="17" t="str">
        <f t="shared" si="371"/>
        <v>Active</v>
      </c>
      <c r="Y5934" s="17" t="s">
        <v>15616</v>
      </c>
      <c r="Z5934" s="17"/>
    </row>
    <row r="5935" spans="1:26" x14ac:dyDescent="0.25">
      <c r="A5935">
        <v>5934</v>
      </c>
      <c r="B5935" s="17" t="s">
        <v>14479</v>
      </c>
      <c r="C5935" s="17">
        <v>1752</v>
      </c>
      <c r="D5935" s="17" t="str">
        <f>INDEX(Hosts!$A:$O,MATCH(Places!$C5935,Hosts!$A:$A,0),MATCH(Places!D$1,Hosts!$1:$1,0))</f>
        <v>Within an hour</v>
      </c>
      <c r="E5935" s="87">
        <f>INDEX(Hosts!$A:$O,MATCH(Places!$C5935,Hosts!$A:$A,0),MATCH(Places!E$1,Hosts!$1:$1,0))</f>
        <v>1</v>
      </c>
      <c r="F5935" s="87">
        <f>INDEX(Hosts!$A:$O,MATCH(Places!$C5935,Hosts!$A:$A,0),MATCH(Places!F$1,Hosts!$1:$1,0))</f>
        <v>0.63</v>
      </c>
      <c r="G5935" s="17" t="str">
        <f>INDEX(Hosts!$A:$O,MATCH(Places!$C5935,Hosts!$A:$A,0),MATCH(Places!G$1,Hosts!$1:$1,0))</f>
        <v>No</v>
      </c>
      <c r="H5935" s="17">
        <v>11</v>
      </c>
      <c r="I5935" s="17" t="str">
        <f>INDEX(Neighborhoods!$A:$C,MATCH(Places!$H5935,Neighborhoods!$A:$A,0),MATCH(Places!I$1,Neighborhoods!$1:$1,0))</f>
        <v>Brooklyn</v>
      </c>
      <c r="J5935" s="17" t="str">
        <f>INDEX(Neighborhoods!$A:$C,MATCH(Places!$H5935,Neighborhoods!$A:$A,0),MATCH(Places!J$1,Neighborhoods!$1:$1,0))</f>
        <v>Greenpoint</v>
      </c>
      <c r="K5935" s="17" t="s">
        <v>1</v>
      </c>
      <c r="L5935" s="17" t="str">
        <f t="shared" si="368"/>
        <v>Yes</v>
      </c>
      <c r="M5935" s="17">
        <v>2</v>
      </c>
      <c r="N5935" s="17" t="str" cm="1">
        <f t="array" ref="N5935">_xlfn.IFS(M5935&lt;=2,"Small",M5935&lt;=5,"Medium",M5935&gt;5,"Large")</f>
        <v>Small</v>
      </c>
      <c r="O5935" s="65">
        <v>60</v>
      </c>
      <c r="P5935" s="87">
        <f t="shared" si="369"/>
        <v>0.03</v>
      </c>
      <c r="Q5935" s="68">
        <v>5</v>
      </c>
      <c r="R5935" s="68" t="str" cm="1">
        <f t="array" ref="R5935">_xlfn.SWITCH(ROUND(Q5935,0),5,"Excellent",4,"Good",3,"Ok","Bad")</f>
        <v>Excellent</v>
      </c>
      <c r="S5935" s="17">
        <v>3</v>
      </c>
      <c r="T5935" s="17" t="str">
        <f t="shared" si="370"/>
        <v>No</v>
      </c>
      <c r="U5935" s="82">
        <v>44014</v>
      </c>
      <c r="V5935" s="82">
        <v>44053</v>
      </c>
      <c r="W5935" s="17">
        <v>363</v>
      </c>
      <c r="X5935" s="17" t="str">
        <f t="shared" si="371"/>
        <v>Active</v>
      </c>
      <c r="Y5935" s="17" t="s">
        <v>15615</v>
      </c>
      <c r="Z5935" s="17"/>
    </row>
    <row r="5936" spans="1:26" x14ac:dyDescent="0.25">
      <c r="A5936">
        <v>5935</v>
      </c>
      <c r="B5936" s="17" t="s">
        <v>14609</v>
      </c>
      <c r="C5936" s="17">
        <v>3429</v>
      </c>
      <c r="D5936" s="17" t="str">
        <f>INDEX(Hosts!$A:$O,MATCH(Places!$C5936,Hosts!$A:$A,0),MATCH(Places!D$1,Hosts!$1:$1,0))</f>
        <v>Within an hour</v>
      </c>
      <c r="E5936" s="87">
        <f>INDEX(Hosts!$A:$O,MATCH(Places!$C5936,Hosts!$A:$A,0),MATCH(Places!E$1,Hosts!$1:$1,0))</f>
        <v>1</v>
      </c>
      <c r="F5936" s="87">
        <f>INDEX(Hosts!$A:$O,MATCH(Places!$C5936,Hosts!$A:$A,0),MATCH(Places!F$1,Hosts!$1:$1,0))</f>
        <v>0.95</v>
      </c>
      <c r="G5936" s="17" t="str">
        <f>INDEX(Hosts!$A:$O,MATCH(Places!$C5936,Hosts!$A:$A,0),MATCH(Places!G$1,Hosts!$1:$1,0))</f>
        <v>No</v>
      </c>
      <c r="H5936" s="17">
        <v>25</v>
      </c>
      <c r="I5936" s="17" t="str">
        <f>INDEX(Neighborhoods!$A:$C,MATCH(Places!$H5936,Neighborhoods!$A:$A,0),MATCH(Places!I$1,Neighborhoods!$1:$1,0))</f>
        <v>Queens</v>
      </c>
      <c r="J5936" s="17" t="str">
        <f>INDEX(Neighborhoods!$A:$C,MATCH(Places!$H5936,Neighborhoods!$A:$A,0),MATCH(Places!J$1,Neighborhoods!$1:$1,0))</f>
        <v>Ridgewood</v>
      </c>
      <c r="K5936" s="17" t="s">
        <v>11822</v>
      </c>
      <c r="L5936" s="17" t="str">
        <f t="shared" si="368"/>
        <v>No</v>
      </c>
      <c r="M5936" s="17">
        <v>10</v>
      </c>
      <c r="N5936" s="17" t="str" cm="1">
        <f t="array" ref="N5936">_xlfn.IFS(M5936&lt;=2,"Small",M5936&lt;=5,"Medium",M5936&gt;5,"Large")</f>
        <v>Large</v>
      </c>
      <c r="O5936" s="65">
        <v>186</v>
      </c>
      <c r="P5936" s="87">
        <f t="shared" si="369"/>
        <v>0.03</v>
      </c>
      <c r="Q5936" s="68">
        <v>4.75</v>
      </c>
      <c r="R5936" s="68" t="str" cm="1">
        <f t="array" ref="R5936">_xlfn.SWITCH(ROUND(Q5936,0),5,"Excellent",4,"Good",3,"Ok","Bad")</f>
        <v>Excellent</v>
      </c>
      <c r="S5936" s="17">
        <v>4</v>
      </c>
      <c r="T5936" s="17" t="str">
        <f t="shared" si="370"/>
        <v>No</v>
      </c>
      <c r="U5936" s="82">
        <v>44018</v>
      </c>
      <c r="V5936" s="82">
        <v>44052</v>
      </c>
      <c r="W5936" s="17">
        <v>158</v>
      </c>
      <c r="X5936" s="17" t="str">
        <f t="shared" si="371"/>
        <v>Active</v>
      </c>
      <c r="Y5936" s="17" t="s">
        <v>15616</v>
      </c>
      <c r="Z5936" s="17"/>
    </row>
    <row r="5937" spans="1:26" x14ac:dyDescent="0.25">
      <c r="A5937">
        <v>5936</v>
      </c>
      <c r="B5937" s="17" t="s">
        <v>14196</v>
      </c>
      <c r="C5937" s="17">
        <v>4099</v>
      </c>
      <c r="D5937" s="17" t="str">
        <f>INDEX(Hosts!$A:$O,MATCH(Places!$C5937,Hosts!$A:$A,0),MATCH(Places!D$1,Hosts!$1:$1,0))</f>
        <v>Within an hour</v>
      </c>
      <c r="E5937" s="87">
        <f>INDEX(Hosts!$A:$O,MATCH(Places!$C5937,Hosts!$A:$A,0),MATCH(Places!E$1,Hosts!$1:$1,0))</f>
        <v>1</v>
      </c>
      <c r="F5937" s="87">
        <f>INDEX(Hosts!$A:$O,MATCH(Places!$C5937,Hosts!$A:$A,0),MATCH(Places!F$1,Hosts!$1:$1,0))</f>
        <v>0.97</v>
      </c>
      <c r="G5937" s="17" t="str">
        <f>INDEX(Hosts!$A:$O,MATCH(Places!$C5937,Hosts!$A:$A,0),MATCH(Places!G$1,Hosts!$1:$1,0))</f>
        <v>No</v>
      </c>
      <c r="H5937" s="17">
        <v>16</v>
      </c>
      <c r="I5937" s="17" t="str">
        <f>INDEX(Neighborhoods!$A:$C,MATCH(Places!$H5937,Neighborhoods!$A:$A,0),MATCH(Places!I$1,Neighborhoods!$1:$1,0))</f>
        <v>Manhattan</v>
      </c>
      <c r="J5937" s="17" t="str">
        <f>INDEX(Neighborhoods!$A:$C,MATCH(Places!$H5937,Neighborhoods!$A:$A,0),MATCH(Places!J$1,Neighborhoods!$1:$1,0))</f>
        <v>Harlem</v>
      </c>
      <c r="K5937" s="17" t="s">
        <v>11822</v>
      </c>
      <c r="L5937" s="17" t="str">
        <f t="shared" si="368"/>
        <v>No</v>
      </c>
      <c r="M5937" s="17">
        <v>2</v>
      </c>
      <c r="N5937" s="17" t="str" cm="1">
        <f t="array" ref="N5937">_xlfn.IFS(M5937&lt;=2,"Small",M5937&lt;=5,"Medium",M5937&gt;5,"Large")</f>
        <v>Small</v>
      </c>
      <c r="O5937" s="65">
        <v>150</v>
      </c>
      <c r="P5937" s="87">
        <f t="shared" si="369"/>
        <v>0.03</v>
      </c>
      <c r="Q5937" s="68">
        <v>4.67</v>
      </c>
      <c r="R5937" s="68" t="str" cm="1">
        <f t="array" ref="R5937">_xlfn.SWITCH(ROUND(Q5937,0),5,"Excellent",4,"Good",3,"Ok","Bad")</f>
        <v>Excellent</v>
      </c>
      <c r="S5937" s="17">
        <v>3</v>
      </c>
      <c r="T5937" s="17" t="str">
        <f t="shared" si="370"/>
        <v>No</v>
      </c>
      <c r="U5937" s="82">
        <v>44003</v>
      </c>
      <c r="V5937" s="82">
        <v>44010</v>
      </c>
      <c r="W5937" s="17">
        <v>331</v>
      </c>
      <c r="X5937" s="17" t="str">
        <f t="shared" si="371"/>
        <v>Active</v>
      </c>
      <c r="Y5937" s="17" t="s">
        <v>15615</v>
      </c>
      <c r="Z5937" s="17"/>
    </row>
    <row r="5938" spans="1:26" x14ac:dyDescent="0.25">
      <c r="A5938">
        <v>5937</v>
      </c>
      <c r="B5938" s="17" t="s">
        <v>13334</v>
      </c>
      <c r="C5938" s="17">
        <v>3429</v>
      </c>
      <c r="D5938" s="17" t="str">
        <f>INDEX(Hosts!$A:$O,MATCH(Places!$C5938,Hosts!$A:$A,0),MATCH(Places!D$1,Hosts!$1:$1,0))</f>
        <v>Within an hour</v>
      </c>
      <c r="E5938" s="87">
        <f>INDEX(Hosts!$A:$O,MATCH(Places!$C5938,Hosts!$A:$A,0),MATCH(Places!E$1,Hosts!$1:$1,0))</f>
        <v>1</v>
      </c>
      <c r="F5938" s="87">
        <f>INDEX(Hosts!$A:$O,MATCH(Places!$C5938,Hosts!$A:$A,0),MATCH(Places!F$1,Hosts!$1:$1,0))</f>
        <v>0.95</v>
      </c>
      <c r="G5938" s="17" t="str">
        <f>INDEX(Hosts!$A:$O,MATCH(Places!$C5938,Hosts!$A:$A,0),MATCH(Places!G$1,Hosts!$1:$1,0))</f>
        <v>No</v>
      </c>
      <c r="H5938" s="17">
        <v>25</v>
      </c>
      <c r="I5938" s="17" t="str">
        <f>INDEX(Neighborhoods!$A:$C,MATCH(Places!$H5938,Neighborhoods!$A:$A,0),MATCH(Places!I$1,Neighborhoods!$1:$1,0))</f>
        <v>Queens</v>
      </c>
      <c r="J5938" s="17" t="str">
        <f>INDEX(Neighborhoods!$A:$C,MATCH(Places!$H5938,Neighborhoods!$A:$A,0),MATCH(Places!J$1,Neighborhoods!$1:$1,0))</f>
        <v>Ridgewood</v>
      </c>
      <c r="K5938" s="17" t="s">
        <v>1</v>
      </c>
      <c r="L5938" s="17" t="str">
        <f t="shared" si="368"/>
        <v>Yes</v>
      </c>
      <c r="M5938" s="17">
        <v>2</v>
      </c>
      <c r="N5938" s="17" t="str" cm="1">
        <f t="array" ref="N5938">_xlfn.IFS(M5938&lt;=2,"Small",M5938&lt;=5,"Medium",M5938&gt;5,"Large")</f>
        <v>Small</v>
      </c>
      <c r="O5938" s="65">
        <v>45</v>
      </c>
      <c r="P5938" s="87">
        <f t="shared" si="369"/>
        <v>0.03</v>
      </c>
      <c r="Q5938" s="68">
        <v>5</v>
      </c>
      <c r="R5938" s="68" t="str" cm="1">
        <f t="array" ref="R5938">_xlfn.SWITCH(ROUND(Q5938,0),5,"Excellent",4,"Good",3,"Ok","Bad")</f>
        <v>Excellent</v>
      </c>
      <c r="S5938" s="17">
        <v>4</v>
      </c>
      <c r="T5938" s="17" t="str">
        <f t="shared" si="370"/>
        <v>No</v>
      </c>
      <c r="U5938" s="82">
        <v>44009</v>
      </c>
      <c r="V5938" s="82">
        <v>44036</v>
      </c>
      <c r="W5938" s="17">
        <v>69</v>
      </c>
      <c r="X5938" s="17" t="str">
        <f t="shared" si="371"/>
        <v>Active</v>
      </c>
      <c r="Y5938" s="17" t="s">
        <v>15616</v>
      </c>
      <c r="Z5938" s="17"/>
    </row>
    <row r="5939" spans="1:26" x14ac:dyDescent="0.25">
      <c r="A5939">
        <v>5938</v>
      </c>
      <c r="B5939" s="17" t="s">
        <v>14712</v>
      </c>
      <c r="C5939" s="17">
        <v>4146</v>
      </c>
      <c r="D5939" s="17" t="str">
        <f>INDEX(Hosts!$A:$O,MATCH(Places!$C5939,Hosts!$A:$A,0),MATCH(Places!D$1,Hosts!$1:$1,0))</f>
        <v>Within an hour</v>
      </c>
      <c r="E5939" s="87">
        <f>INDEX(Hosts!$A:$O,MATCH(Places!$C5939,Hosts!$A:$A,0),MATCH(Places!E$1,Hosts!$1:$1,0))</f>
        <v>0.99</v>
      </c>
      <c r="F5939" s="87">
        <f>INDEX(Hosts!$A:$O,MATCH(Places!$C5939,Hosts!$A:$A,0),MATCH(Places!F$1,Hosts!$1:$1,0))</f>
        <v>1</v>
      </c>
      <c r="G5939" s="17" t="str">
        <f>INDEX(Hosts!$A:$O,MATCH(Places!$C5939,Hosts!$A:$A,0),MATCH(Places!G$1,Hosts!$1:$1,0))</f>
        <v>Yes</v>
      </c>
      <c r="H5939" s="17">
        <v>16</v>
      </c>
      <c r="I5939" s="17" t="str">
        <f>INDEX(Neighborhoods!$A:$C,MATCH(Places!$H5939,Neighborhoods!$A:$A,0),MATCH(Places!I$1,Neighborhoods!$1:$1,0))</f>
        <v>Manhattan</v>
      </c>
      <c r="J5939" s="17" t="str">
        <f>INDEX(Neighborhoods!$A:$C,MATCH(Places!$H5939,Neighborhoods!$A:$A,0),MATCH(Places!J$1,Neighborhoods!$1:$1,0))</f>
        <v>Harlem</v>
      </c>
      <c r="K5939" s="17" t="s">
        <v>1</v>
      </c>
      <c r="L5939" s="17" t="str">
        <f t="shared" si="368"/>
        <v>Yes</v>
      </c>
      <c r="M5939" s="17">
        <v>3</v>
      </c>
      <c r="N5939" s="17" t="str" cm="1">
        <f t="array" ref="N5939">_xlfn.IFS(M5939&lt;=2,"Small",M5939&lt;=5,"Medium",M5939&gt;5,"Large")</f>
        <v>Medium</v>
      </c>
      <c r="O5939" s="65">
        <v>63</v>
      </c>
      <c r="P5939" s="87">
        <f t="shared" si="369"/>
        <v>0.03</v>
      </c>
      <c r="Q5939" s="68">
        <v>4.67</v>
      </c>
      <c r="R5939" s="68" t="str" cm="1">
        <f t="array" ref="R5939">_xlfn.SWITCH(ROUND(Q5939,0),5,"Excellent",4,"Good",3,"Ok","Bad")</f>
        <v>Excellent</v>
      </c>
      <c r="S5939" s="17">
        <v>6</v>
      </c>
      <c r="T5939" s="17" t="str">
        <f t="shared" si="370"/>
        <v>No</v>
      </c>
      <c r="U5939" s="82">
        <v>44002</v>
      </c>
      <c r="V5939" s="82">
        <v>44048</v>
      </c>
      <c r="W5939" s="17">
        <v>359</v>
      </c>
      <c r="X5939" s="17" t="str">
        <f t="shared" si="371"/>
        <v>Active</v>
      </c>
      <c r="Y5939" s="17" t="s">
        <v>15616</v>
      </c>
      <c r="Z5939" s="17"/>
    </row>
    <row r="5940" spans="1:26" x14ac:dyDescent="0.25">
      <c r="A5940">
        <v>5939</v>
      </c>
      <c r="B5940" s="17" t="s">
        <v>15004</v>
      </c>
      <c r="C5940" s="17">
        <v>2914</v>
      </c>
      <c r="D5940" s="17" t="str">
        <f>INDEX(Hosts!$A:$O,MATCH(Places!$C5940,Hosts!$A:$A,0),MATCH(Places!D$1,Hosts!$1:$1,0))</f>
        <v>Within an hour</v>
      </c>
      <c r="E5940" s="87">
        <f>INDEX(Hosts!$A:$O,MATCH(Places!$C5940,Hosts!$A:$A,0),MATCH(Places!E$1,Hosts!$1:$1,0))</f>
        <v>0.9</v>
      </c>
      <c r="F5940" s="87">
        <f>INDEX(Hosts!$A:$O,MATCH(Places!$C5940,Hosts!$A:$A,0),MATCH(Places!F$1,Hosts!$1:$1,0))</f>
        <v>0.89</v>
      </c>
      <c r="G5940" s="17" t="str">
        <f>INDEX(Hosts!$A:$O,MATCH(Places!$C5940,Hosts!$A:$A,0),MATCH(Places!G$1,Hosts!$1:$1,0))</f>
        <v>No</v>
      </c>
      <c r="H5940" s="17">
        <v>10</v>
      </c>
      <c r="I5940" s="17" t="str">
        <f>INDEX(Neighborhoods!$A:$C,MATCH(Places!$H5940,Neighborhoods!$A:$A,0),MATCH(Places!I$1,Neighborhoods!$1:$1,0))</f>
        <v>Brooklyn</v>
      </c>
      <c r="J5940" s="17" t="str">
        <f>INDEX(Neighborhoods!$A:$C,MATCH(Places!$H5940,Neighborhoods!$A:$A,0),MATCH(Places!J$1,Neighborhoods!$1:$1,0))</f>
        <v>East Flatbush</v>
      </c>
      <c r="K5940" s="17" t="s">
        <v>11822</v>
      </c>
      <c r="L5940" s="17" t="str">
        <f t="shared" si="368"/>
        <v>No</v>
      </c>
      <c r="M5940" s="17">
        <v>2</v>
      </c>
      <c r="N5940" s="17" t="str" cm="1">
        <f t="array" ref="N5940">_xlfn.IFS(M5940&lt;=2,"Small",M5940&lt;=5,"Medium",M5940&gt;5,"Large")</f>
        <v>Small</v>
      </c>
      <c r="O5940" s="65">
        <v>95</v>
      </c>
      <c r="P5940" s="87">
        <f t="shared" si="369"/>
        <v>0.03</v>
      </c>
      <c r="Q5940" s="68">
        <v>4.88</v>
      </c>
      <c r="R5940" s="68" t="str" cm="1">
        <f t="array" ref="R5940">_xlfn.SWITCH(ROUND(Q5940,0),5,"Excellent",4,"Good",3,"Ok","Bad")</f>
        <v>Excellent</v>
      </c>
      <c r="S5940" s="17">
        <v>8</v>
      </c>
      <c r="T5940" s="17" t="str">
        <f t="shared" si="370"/>
        <v>No</v>
      </c>
      <c r="U5940" s="82">
        <v>44009</v>
      </c>
      <c r="V5940" s="82">
        <v>44043</v>
      </c>
      <c r="W5940" s="17">
        <v>165</v>
      </c>
      <c r="X5940" s="17" t="str">
        <f t="shared" si="371"/>
        <v>Active</v>
      </c>
      <c r="Y5940" s="17" t="s">
        <v>15616</v>
      </c>
      <c r="Z5940" s="17"/>
    </row>
    <row r="5941" spans="1:26" x14ac:dyDescent="0.25">
      <c r="A5941">
        <v>5940</v>
      </c>
      <c r="B5941" s="17" t="s">
        <v>13767</v>
      </c>
      <c r="C5941" s="17">
        <v>1770</v>
      </c>
      <c r="D5941" s="17" t="str">
        <f>INDEX(Hosts!$A:$O,MATCH(Places!$C5941,Hosts!$A:$A,0),MATCH(Places!D$1,Hosts!$1:$1,0))</f>
        <v>Within an hour</v>
      </c>
      <c r="E5941" s="87">
        <f>INDEX(Hosts!$A:$O,MATCH(Places!$C5941,Hosts!$A:$A,0),MATCH(Places!E$1,Hosts!$1:$1,0))</f>
        <v>1</v>
      </c>
      <c r="F5941" s="87">
        <f>INDEX(Hosts!$A:$O,MATCH(Places!$C5941,Hosts!$A:$A,0),MATCH(Places!F$1,Hosts!$1:$1,0))</f>
        <v>0.86</v>
      </c>
      <c r="G5941" s="17" t="str">
        <f>INDEX(Hosts!$A:$O,MATCH(Places!$C5941,Hosts!$A:$A,0),MATCH(Places!G$1,Hosts!$1:$1,0))</f>
        <v>No</v>
      </c>
      <c r="H5941" s="17">
        <v>20</v>
      </c>
      <c r="I5941" s="17" t="str">
        <f>INDEX(Neighborhoods!$A:$C,MATCH(Places!$H5941,Neighborhoods!$A:$A,0),MATCH(Places!I$1,Neighborhoods!$1:$1,0))</f>
        <v>Manhattan</v>
      </c>
      <c r="J5941" s="17" t="str">
        <f>INDEX(Neighborhoods!$A:$C,MATCH(Places!$H5941,Neighborhoods!$A:$A,0),MATCH(Places!J$1,Neighborhoods!$1:$1,0))</f>
        <v>Upper West Side</v>
      </c>
      <c r="K5941" s="17" t="s">
        <v>11822</v>
      </c>
      <c r="L5941" s="17" t="str">
        <f t="shared" si="368"/>
        <v>No</v>
      </c>
      <c r="M5941" s="17">
        <v>4</v>
      </c>
      <c r="N5941" s="17" t="str" cm="1">
        <f t="array" ref="N5941">_xlfn.IFS(M5941&lt;=2,"Small",M5941&lt;=5,"Medium",M5941&gt;5,"Large")</f>
        <v>Medium</v>
      </c>
      <c r="O5941" s="65">
        <v>250</v>
      </c>
      <c r="P5941" s="87">
        <f t="shared" si="369"/>
        <v>0.04</v>
      </c>
      <c r="Q5941" s="68">
        <v>5</v>
      </c>
      <c r="R5941" s="68" t="str" cm="1">
        <f t="array" ref="R5941">_xlfn.SWITCH(ROUND(Q5941,0),5,"Excellent",4,"Good",3,"Ok","Bad")</f>
        <v>Excellent</v>
      </c>
      <c r="S5941" s="17">
        <v>3</v>
      </c>
      <c r="T5941" s="17" t="str">
        <f t="shared" si="370"/>
        <v>No</v>
      </c>
      <c r="U5941" s="82">
        <v>44022</v>
      </c>
      <c r="V5941" s="82">
        <v>44031</v>
      </c>
      <c r="W5941" s="17">
        <v>0</v>
      </c>
      <c r="X5941" s="17" t="str">
        <f t="shared" si="371"/>
        <v>Inactive</v>
      </c>
      <c r="Y5941" s="17" t="s">
        <v>15616</v>
      </c>
      <c r="Z5941" s="17"/>
    </row>
    <row r="5942" spans="1:26" x14ac:dyDescent="0.25">
      <c r="A5942">
        <v>5941</v>
      </c>
      <c r="B5942" s="17" t="s">
        <v>14346</v>
      </c>
      <c r="C5942" s="17">
        <v>1491</v>
      </c>
      <c r="D5942" s="17" t="str">
        <f>INDEX(Hosts!$A:$O,MATCH(Places!$C5942,Hosts!$A:$A,0),MATCH(Places!D$1,Hosts!$1:$1,0))</f>
        <v>Within an hour</v>
      </c>
      <c r="E5942" s="87">
        <f>INDEX(Hosts!$A:$O,MATCH(Places!$C5942,Hosts!$A:$A,0),MATCH(Places!E$1,Hosts!$1:$1,0))</f>
        <v>1</v>
      </c>
      <c r="F5942" s="87">
        <f>INDEX(Hosts!$A:$O,MATCH(Places!$C5942,Hosts!$A:$A,0),MATCH(Places!F$1,Hosts!$1:$1,0))</f>
        <v>0.97</v>
      </c>
      <c r="G5942" s="17" t="str">
        <f>INDEX(Hosts!$A:$O,MATCH(Places!$C5942,Hosts!$A:$A,0),MATCH(Places!G$1,Hosts!$1:$1,0))</f>
        <v>No</v>
      </c>
      <c r="H5942" s="17">
        <v>20</v>
      </c>
      <c r="I5942" s="17" t="str">
        <f>INDEX(Neighborhoods!$A:$C,MATCH(Places!$H5942,Neighborhoods!$A:$A,0),MATCH(Places!I$1,Neighborhoods!$1:$1,0))</f>
        <v>Manhattan</v>
      </c>
      <c r="J5942" s="17" t="str">
        <f>INDEX(Neighborhoods!$A:$C,MATCH(Places!$H5942,Neighborhoods!$A:$A,0),MATCH(Places!J$1,Neighborhoods!$1:$1,0))</f>
        <v>Upper West Side</v>
      </c>
      <c r="K5942" s="17" t="s">
        <v>11822</v>
      </c>
      <c r="L5942" s="17" t="str">
        <f t="shared" si="368"/>
        <v>No</v>
      </c>
      <c r="M5942" s="17">
        <v>4</v>
      </c>
      <c r="N5942" s="17" t="str" cm="1">
        <f t="array" ref="N5942">_xlfn.IFS(M5942&lt;=2,"Small",M5942&lt;=5,"Medium",M5942&gt;5,"Large")</f>
        <v>Medium</v>
      </c>
      <c r="O5942" s="65">
        <v>150</v>
      </c>
      <c r="P5942" s="87">
        <f t="shared" si="369"/>
        <v>0.03</v>
      </c>
      <c r="Q5942" s="68">
        <v>4.75</v>
      </c>
      <c r="R5942" s="68" t="str" cm="1">
        <f t="array" ref="R5942">_xlfn.SWITCH(ROUND(Q5942,0),5,"Excellent",4,"Good",3,"Ok","Bad")</f>
        <v>Excellent</v>
      </c>
      <c r="S5942" s="17">
        <v>4</v>
      </c>
      <c r="T5942" s="17" t="str">
        <f t="shared" si="370"/>
        <v>No</v>
      </c>
      <c r="U5942" s="82">
        <v>44005</v>
      </c>
      <c r="V5942" s="82">
        <v>44039</v>
      </c>
      <c r="W5942" s="17">
        <v>333</v>
      </c>
      <c r="X5942" s="17" t="str">
        <f t="shared" si="371"/>
        <v>Active</v>
      </c>
      <c r="Y5942" s="17" t="s">
        <v>15616</v>
      </c>
      <c r="Z5942" s="17"/>
    </row>
    <row r="5943" spans="1:26" x14ac:dyDescent="0.25">
      <c r="A5943">
        <v>5942</v>
      </c>
      <c r="B5943" s="17" t="s">
        <v>2940</v>
      </c>
      <c r="C5943" s="17">
        <v>2638</v>
      </c>
      <c r="D5943" s="17" t="str">
        <f>INDEX(Hosts!$A:$O,MATCH(Places!$C5943,Hosts!$A:$A,0),MATCH(Places!D$1,Hosts!$1:$1,0))</f>
        <v>Within an hour</v>
      </c>
      <c r="E5943" s="87">
        <f>INDEX(Hosts!$A:$O,MATCH(Places!$C5943,Hosts!$A:$A,0),MATCH(Places!E$1,Hosts!$1:$1,0))</f>
        <v>1</v>
      </c>
      <c r="F5943" s="87">
        <f>INDEX(Hosts!$A:$O,MATCH(Places!$C5943,Hosts!$A:$A,0),MATCH(Places!F$1,Hosts!$1:$1,0))</f>
        <v>0.92</v>
      </c>
      <c r="G5943" s="17" t="str">
        <f>INDEX(Hosts!$A:$O,MATCH(Places!$C5943,Hosts!$A:$A,0),MATCH(Places!G$1,Hosts!$1:$1,0))</f>
        <v>Yes</v>
      </c>
      <c r="H5943" s="17">
        <v>8</v>
      </c>
      <c r="I5943" s="17" t="str">
        <f>INDEX(Neighborhoods!$A:$C,MATCH(Places!$H5943,Neighborhoods!$A:$A,0),MATCH(Places!I$1,Neighborhoods!$1:$1,0))</f>
        <v>Brooklyn</v>
      </c>
      <c r="J5943" s="17" t="str">
        <f>INDEX(Neighborhoods!$A:$C,MATCH(Places!$H5943,Neighborhoods!$A:$A,0),MATCH(Places!J$1,Neighborhoods!$1:$1,0))</f>
        <v>Bushwick</v>
      </c>
      <c r="K5943" s="17" t="s">
        <v>11822</v>
      </c>
      <c r="L5943" s="17" t="str">
        <f t="shared" si="368"/>
        <v>No</v>
      </c>
      <c r="M5943" s="17">
        <v>4</v>
      </c>
      <c r="N5943" s="17" t="str" cm="1">
        <f t="array" ref="N5943">_xlfn.IFS(M5943&lt;=2,"Small",M5943&lt;=5,"Medium",M5943&gt;5,"Large")</f>
        <v>Medium</v>
      </c>
      <c r="O5943" s="65">
        <v>171</v>
      </c>
      <c r="P5943" s="87">
        <f t="shared" si="369"/>
        <v>0.03</v>
      </c>
      <c r="Q5943" s="68">
        <v>5</v>
      </c>
      <c r="R5943" s="68" t="str" cm="1">
        <f t="array" ref="R5943">_xlfn.SWITCH(ROUND(Q5943,0),5,"Excellent",4,"Good",3,"Ok","Bad")</f>
        <v>Excellent</v>
      </c>
      <c r="S5943" s="17">
        <v>9</v>
      </c>
      <c r="T5943" s="17" t="str">
        <f t="shared" si="370"/>
        <v>No</v>
      </c>
      <c r="U5943" s="82">
        <v>44019</v>
      </c>
      <c r="V5943" s="82">
        <v>44052</v>
      </c>
      <c r="W5943" s="17">
        <v>29</v>
      </c>
      <c r="X5943" s="17" t="str">
        <f t="shared" si="371"/>
        <v>Active</v>
      </c>
      <c r="Y5943" s="17" t="s">
        <v>15615</v>
      </c>
      <c r="Z5943" s="17"/>
    </row>
    <row r="5944" spans="1:26" x14ac:dyDescent="0.25">
      <c r="A5944">
        <v>5943</v>
      </c>
      <c r="B5944" s="17" t="s">
        <v>14001</v>
      </c>
      <c r="C5944" s="17">
        <v>2281</v>
      </c>
      <c r="D5944" s="17" t="str">
        <f>INDEX(Hosts!$A:$O,MATCH(Places!$C5944,Hosts!$A:$A,0),MATCH(Places!D$1,Hosts!$1:$1,0))</f>
        <v>Within an hour</v>
      </c>
      <c r="E5944" s="87">
        <f>INDEX(Hosts!$A:$O,MATCH(Places!$C5944,Hosts!$A:$A,0),MATCH(Places!E$1,Hosts!$1:$1,0))</f>
        <v>1</v>
      </c>
      <c r="F5944" s="87">
        <f>INDEX(Hosts!$A:$O,MATCH(Places!$C5944,Hosts!$A:$A,0),MATCH(Places!F$1,Hosts!$1:$1,0))</f>
        <v>0.86</v>
      </c>
      <c r="G5944" s="17" t="str">
        <f>INDEX(Hosts!$A:$O,MATCH(Places!$C5944,Hosts!$A:$A,0),MATCH(Places!G$1,Hosts!$1:$1,0))</f>
        <v>No</v>
      </c>
      <c r="H5944" s="17">
        <v>7</v>
      </c>
      <c r="I5944" s="17" t="str">
        <f>INDEX(Neighborhoods!$A:$C,MATCH(Places!$H5944,Neighborhoods!$A:$A,0),MATCH(Places!I$1,Neighborhoods!$1:$1,0))</f>
        <v>Brooklyn</v>
      </c>
      <c r="J5944" s="17" t="str">
        <f>INDEX(Neighborhoods!$A:$C,MATCH(Places!$H5944,Neighborhoods!$A:$A,0),MATCH(Places!J$1,Neighborhoods!$1:$1,0))</f>
        <v>Bedford-Stuyvesant</v>
      </c>
      <c r="K5944" s="17" t="s">
        <v>1</v>
      </c>
      <c r="L5944" s="17" t="str">
        <f t="shared" si="368"/>
        <v>Yes</v>
      </c>
      <c r="M5944" s="17">
        <v>1</v>
      </c>
      <c r="N5944" s="17" t="str" cm="1">
        <f t="array" ref="N5944">_xlfn.IFS(M5944&lt;=2,"Small",M5944&lt;=5,"Medium",M5944&gt;5,"Large")</f>
        <v>Small</v>
      </c>
      <c r="O5944" s="65">
        <v>50</v>
      </c>
      <c r="P5944" s="87">
        <f t="shared" si="369"/>
        <v>0.03</v>
      </c>
      <c r="Q5944" s="68">
        <v>5</v>
      </c>
      <c r="R5944" s="68" t="str" cm="1">
        <f t="array" ref="R5944">_xlfn.SWITCH(ROUND(Q5944,0),5,"Excellent",4,"Good",3,"Ok","Bad")</f>
        <v>Excellent</v>
      </c>
      <c r="S5944" s="17">
        <v>4</v>
      </c>
      <c r="T5944" s="17" t="str">
        <f t="shared" si="370"/>
        <v>No</v>
      </c>
      <c r="U5944" s="82">
        <v>44023</v>
      </c>
      <c r="V5944" s="82">
        <v>44047</v>
      </c>
      <c r="W5944" s="17">
        <v>164</v>
      </c>
      <c r="X5944" s="17" t="str">
        <f t="shared" si="371"/>
        <v>Active</v>
      </c>
      <c r="Y5944" s="17" t="s">
        <v>15616</v>
      </c>
      <c r="Z5944" s="17"/>
    </row>
    <row r="5945" spans="1:26" x14ac:dyDescent="0.25">
      <c r="A5945">
        <v>5944</v>
      </c>
      <c r="B5945" s="17" t="s">
        <v>13794</v>
      </c>
      <c r="C5945" s="17">
        <v>4061</v>
      </c>
      <c r="D5945" s="17" t="str">
        <f>INDEX(Hosts!$A:$O,MATCH(Places!$C5945,Hosts!$A:$A,0),MATCH(Places!D$1,Hosts!$1:$1,0))</f>
        <v>Within an hour</v>
      </c>
      <c r="E5945" s="87">
        <f>INDEX(Hosts!$A:$O,MATCH(Places!$C5945,Hosts!$A:$A,0),MATCH(Places!E$1,Hosts!$1:$1,0))</f>
        <v>1</v>
      </c>
      <c r="F5945" s="87">
        <f>INDEX(Hosts!$A:$O,MATCH(Places!$C5945,Hosts!$A:$A,0),MATCH(Places!F$1,Hosts!$1:$1,0))</f>
        <v>0.99</v>
      </c>
      <c r="G5945" s="17" t="str">
        <f>INDEX(Hosts!$A:$O,MATCH(Places!$C5945,Hosts!$A:$A,0),MATCH(Places!G$1,Hosts!$1:$1,0))</f>
        <v>No</v>
      </c>
      <c r="H5945" s="17">
        <v>7</v>
      </c>
      <c r="I5945" s="17" t="str">
        <f>INDEX(Neighborhoods!$A:$C,MATCH(Places!$H5945,Neighborhoods!$A:$A,0),MATCH(Places!I$1,Neighborhoods!$1:$1,0))</f>
        <v>Brooklyn</v>
      </c>
      <c r="J5945" s="17" t="str">
        <f>INDEX(Neighborhoods!$A:$C,MATCH(Places!$H5945,Neighborhoods!$A:$A,0),MATCH(Places!J$1,Neighborhoods!$1:$1,0))</f>
        <v>Bedford-Stuyvesant</v>
      </c>
      <c r="K5945" s="17" t="s">
        <v>1</v>
      </c>
      <c r="L5945" s="17" t="str">
        <f t="shared" si="368"/>
        <v>Yes</v>
      </c>
      <c r="M5945" s="17">
        <v>3</v>
      </c>
      <c r="N5945" s="17" t="str" cm="1">
        <f t="array" ref="N5945">_xlfn.IFS(M5945&lt;=2,"Small",M5945&lt;=5,"Medium",M5945&gt;5,"Large")</f>
        <v>Medium</v>
      </c>
      <c r="O5945" s="65">
        <v>46</v>
      </c>
      <c r="P5945" s="87">
        <f t="shared" si="369"/>
        <v>0.03</v>
      </c>
      <c r="Q5945" s="68">
        <v>3.67</v>
      </c>
      <c r="R5945" s="68" t="str" cm="1">
        <f t="array" ref="R5945">_xlfn.SWITCH(ROUND(Q5945,0),5,"Excellent",4,"Good",3,"Ok","Bad")</f>
        <v>Good</v>
      </c>
      <c r="S5945" s="17">
        <v>3</v>
      </c>
      <c r="T5945" s="17" t="str">
        <f t="shared" si="370"/>
        <v>No</v>
      </c>
      <c r="U5945" s="82">
        <v>44037</v>
      </c>
      <c r="V5945" s="82">
        <v>44040</v>
      </c>
      <c r="W5945" s="17">
        <v>356</v>
      </c>
      <c r="X5945" s="17" t="str">
        <f t="shared" si="371"/>
        <v>Active</v>
      </c>
      <c r="Y5945" s="17" t="s">
        <v>15615</v>
      </c>
      <c r="Z5945" s="17"/>
    </row>
    <row r="5946" spans="1:26" x14ac:dyDescent="0.25">
      <c r="A5946">
        <v>5945</v>
      </c>
      <c r="B5946" s="17" t="s">
        <v>14457</v>
      </c>
      <c r="C5946" s="17">
        <v>4061</v>
      </c>
      <c r="D5946" s="17" t="str">
        <f>INDEX(Hosts!$A:$O,MATCH(Places!$C5946,Hosts!$A:$A,0),MATCH(Places!D$1,Hosts!$1:$1,0))</f>
        <v>Within an hour</v>
      </c>
      <c r="E5946" s="87">
        <f>INDEX(Hosts!$A:$O,MATCH(Places!$C5946,Hosts!$A:$A,0),MATCH(Places!E$1,Hosts!$1:$1,0))</f>
        <v>1</v>
      </c>
      <c r="F5946" s="87">
        <f>INDEX(Hosts!$A:$O,MATCH(Places!$C5946,Hosts!$A:$A,0),MATCH(Places!F$1,Hosts!$1:$1,0))</f>
        <v>0.99</v>
      </c>
      <c r="G5946" s="17" t="str">
        <f>INDEX(Hosts!$A:$O,MATCH(Places!$C5946,Hosts!$A:$A,0),MATCH(Places!G$1,Hosts!$1:$1,0))</f>
        <v>No</v>
      </c>
      <c r="H5946" s="17">
        <v>7</v>
      </c>
      <c r="I5946" s="17" t="str">
        <f>INDEX(Neighborhoods!$A:$C,MATCH(Places!$H5946,Neighborhoods!$A:$A,0),MATCH(Places!I$1,Neighborhoods!$1:$1,0))</f>
        <v>Brooklyn</v>
      </c>
      <c r="J5946" s="17" t="str">
        <f>INDEX(Neighborhoods!$A:$C,MATCH(Places!$H5946,Neighborhoods!$A:$A,0),MATCH(Places!J$1,Neighborhoods!$1:$1,0))</f>
        <v>Bedford-Stuyvesant</v>
      </c>
      <c r="K5946" s="17" t="s">
        <v>1</v>
      </c>
      <c r="L5946" s="17" t="str">
        <f t="shared" si="368"/>
        <v>Yes</v>
      </c>
      <c r="M5946" s="17">
        <v>3</v>
      </c>
      <c r="N5946" s="17" t="str" cm="1">
        <f t="array" ref="N5946">_xlfn.IFS(M5946&lt;=2,"Small",M5946&lt;=5,"Medium",M5946&gt;5,"Large")</f>
        <v>Medium</v>
      </c>
      <c r="O5946" s="65">
        <v>46</v>
      </c>
      <c r="P5946" s="87">
        <f t="shared" si="369"/>
        <v>0.03</v>
      </c>
      <c r="Q5946" s="68">
        <v>4.75</v>
      </c>
      <c r="R5946" s="68" t="str" cm="1">
        <f t="array" ref="R5946">_xlfn.SWITCH(ROUND(Q5946,0),5,"Excellent",4,"Good",3,"Ok","Bad")</f>
        <v>Excellent</v>
      </c>
      <c r="S5946" s="17">
        <v>4</v>
      </c>
      <c r="T5946" s="17" t="str">
        <f t="shared" si="370"/>
        <v>No</v>
      </c>
      <c r="U5946" s="82">
        <v>44011</v>
      </c>
      <c r="V5946" s="82">
        <v>44029</v>
      </c>
      <c r="W5946" s="17">
        <v>350</v>
      </c>
      <c r="X5946" s="17" t="str">
        <f t="shared" si="371"/>
        <v>Active</v>
      </c>
      <c r="Y5946" s="17" t="s">
        <v>15616</v>
      </c>
      <c r="Z5946" s="17"/>
    </row>
    <row r="5947" spans="1:26" x14ac:dyDescent="0.25">
      <c r="A5947">
        <v>5946</v>
      </c>
      <c r="B5947" s="17" t="s">
        <v>15560</v>
      </c>
      <c r="C5947" s="17">
        <v>1795</v>
      </c>
      <c r="D5947" s="17" t="str">
        <f>INDEX(Hosts!$A:$O,MATCH(Places!$C5947,Hosts!$A:$A,0),MATCH(Places!D$1,Hosts!$1:$1,0))</f>
        <v>Within a few hours</v>
      </c>
      <c r="E5947" s="87">
        <f>INDEX(Hosts!$A:$O,MATCH(Places!$C5947,Hosts!$A:$A,0),MATCH(Places!E$1,Hosts!$1:$1,0))</f>
        <v>0.94</v>
      </c>
      <c r="F5947" s="87">
        <f>INDEX(Hosts!$A:$O,MATCH(Places!$C5947,Hosts!$A:$A,0),MATCH(Places!F$1,Hosts!$1:$1,0))</f>
        <v>0.77</v>
      </c>
      <c r="G5947" s="17" t="str">
        <f>INDEX(Hosts!$A:$O,MATCH(Places!$C5947,Hosts!$A:$A,0),MATCH(Places!G$1,Hosts!$1:$1,0))</f>
        <v>No</v>
      </c>
      <c r="H5947" s="17">
        <v>15</v>
      </c>
      <c r="I5947" s="17" t="str">
        <f>INDEX(Neighborhoods!$A:$C,MATCH(Places!$H5947,Neighborhoods!$A:$A,0),MATCH(Places!I$1,Neighborhoods!$1:$1,0))</f>
        <v>Manhattan</v>
      </c>
      <c r="J5947" s="17" t="str">
        <f>INDEX(Neighborhoods!$A:$C,MATCH(Places!$H5947,Neighborhoods!$A:$A,0),MATCH(Places!J$1,Neighborhoods!$1:$1,0))</f>
        <v>East Village</v>
      </c>
      <c r="K5947" s="17" t="s">
        <v>1</v>
      </c>
      <c r="L5947" s="17" t="str">
        <f t="shared" si="368"/>
        <v>Yes</v>
      </c>
      <c r="M5947" s="17">
        <v>1</v>
      </c>
      <c r="N5947" s="17" t="str" cm="1">
        <f t="array" ref="N5947">_xlfn.IFS(M5947&lt;=2,"Small",M5947&lt;=5,"Medium",M5947&gt;5,"Large")</f>
        <v>Small</v>
      </c>
      <c r="O5947" s="65">
        <v>60</v>
      </c>
      <c r="P5947" s="87">
        <f t="shared" si="369"/>
        <v>0.03</v>
      </c>
      <c r="Q5947" s="68">
        <v>5</v>
      </c>
      <c r="R5947" s="68" t="str" cm="1">
        <f t="array" ref="R5947">_xlfn.SWITCH(ROUND(Q5947,0),5,"Excellent",4,"Good",3,"Ok","Bad")</f>
        <v>Excellent</v>
      </c>
      <c r="S5947" s="17">
        <v>3</v>
      </c>
      <c r="T5947" s="17" t="str">
        <f t="shared" si="370"/>
        <v>No</v>
      </c>
      <c r="U5947" s="82">
        <v>44013</v>
      </c>
      <c r="V5947" s="82">
        <v>44036</v>
      </c>
      <c r="W5947" s="17">
        <v>357</v>
      </c>
      <c r="X5947" s="17" t="str">
        <f t="shared" si="371"/>
        <v>Active</v>
      </c>
      <c r="Y5947" s="17" t="s">
        <v>15616</v>
      </c>
      <c r="Z5947" s="17"/>
    </row>
    <row r="5948" spans="1:26" x14ac:dyDescent="0.25">
      <c r="A5948">
        <v>5947</v>
      </c>
      <c r="B5948" s="17" t="s">
        <v>15585</v>
      </c>
      <c r="C5948" s="17">
        <v>3181</v>
      </c>
      <c r="D5948" s="17" t="str">
        <f>INDEX(Hosts!$A:$O,MATCH(Places!$C5948,Hosts!$A:$A,0),MATCH(Places!D$1,Hosts!$1:$1,0))</f>
        <v>Within an hour</v>
      </c>
      <c r="E5948" s="87">
        <f>INDEX(Hosts!$A:$O,MATCH(Places!$C5948,Hosts!$A:$A,0),MATCH(Places!E$1,Hosts!$1:$1,0))</f>
        <v>1</v>
      </c>
      <c r="F5948" s="87">
        <f>INDEX(Hosts!$A:$O,MATCH(Places!$C5948,Hosts!$A:$A,0),MATCH(Places!F$1,Hosts!$1:$1,0))</f>
        <v>1</v>
      </c>
      <c r="G5948" s="17" t="str">
        <f>INDEX(Hosts!$A:$O,MATCH(Places!$C5948,Hosts!$A:$A,0),MATCH(Places!G$1,Hosts!$1:$1,0))</f>
        <v>No</v>
      </c>
      <c r="H5948" s="17">
        <v>9</v>
      </c>
      <c r="I5948" s="17" t="str">
        <f>INDEX(Neighborhoods!$A:$C,MATCH(Places!$H5948,Neighborhoods!$A:$A,0),MATCH(Places!I$1,Neighborhoods!$1:$1,0))</f>
        <v>Brooklyn</v>
      </c>
      <c r="J5948" s="17" t="str">
        <f>INDEX(Neighborhoods!$A:$C,MATCH(Places!$H5948,Neighborhoods!$A:$A,0),MATCH(Places!J$1,Neighborhoods!$1:$1,0))</f>
        <v>Crown Heights</v>
      </c>
      <c r="K5948" s="17" t="s">
        <v>1</v>
      </c>
      <c r="L5948" s="17" t="str">
        <f t="shared" si="368"/>
        <v>Yes</v>
      </c>
      <c r="M5948" s="17">
        <v>4</v>
      </c>
      <c r="N5948" s="17" t="str" cm="1">
        <f t="array" ref="N5948">_xlfn.IFS(M5948&lt;=2,"Small",M5948&lt;=5,"Medium",M5948&gt;5,"Large")</f>
        <v>Medium</v>
      </c>
      <c r="O5948" s="65">
        <v>105</v>
      </c>
      <c r="P5948" s="87">
        <f t="shared" si="369"/>
        <v>0.03</v>
      </c>
      <c r="Q5948" s="68">
        <v>5</v>
      </c>
      <c r="R5948" s="68" t="str" cm="1">
        <f t="array" ref="R5948">_xlfn.SWITCH(ROUND(Q5948,0),5,"Excellent",4,"Good",3,"Ok","Bad")</f>
        <v>Excellent</v>
      </c>
      <c r="S5948" s="17">
        <v>6</v>
      </c>
      <c r="T5948" s="17" t="str">
        <f t="shared" si="370"/>
        <v>No</v>
      </c>
      <c r="U5948" s="82">
        <v>44017</v>
      </c>
      <c r="V5948" s="82">
        <v>44035</v>
      </c>
      <c r="W5948" s="17">
        <v>364</v>
      </c>
      <c r="X5948" s="17" t="str">
        <f t="shared" si="371"/>
        <v>Active</v>
      </c>
      <c r="Y5948" s="17" t="s">
        <v>15616</v>
      </c>
      <c r="Z5948" s="17"/>
    </row>
    <row r="5949" spans="1:26" x14ac:dyDescent="0.25">
      <c r="A5949">
        <v>5948</v>
      </c>
      <c r="B5949" s="17" t="s">
        <v>14563</v>
      </c>
      <c r="C5949" s="17">
        <v>783</v>
      </c>
      <c r="D5949" s="17" t="str">
        <f>INDEX(Hosts!$A:$O,MATCH(Places!$C5949,Hosts!$A:$A,0),MATCH(Places!D$1,Hosts!$1:$1,0))</f>
        <v>Within an hour</v>
      </c>
      <c r="E5949" s="87">
        <f>INDEX(Hosts!$A:$O,MATCH(Places!$C5949,Hosts!$A:$A,0),MATCH(Places!E$1,Hosts!$1:$1,0))</f>
        <v>0.98</v>
      </c>
      <c r="F5949" s="87">
        <f>INDEX(Hosts!$A:$O,MATCH(Places!$C5949,Hosts!$A:$A,0),MATCH(Places!F$1,Hosts!$1:$1,0))</f>
        <v>0.97</v>
      </c>
      <c r="G5949" s="17" t="str">
        <f>INDEX(Hosts!$A:$O,MATCH(Places!$C5949,Hosts!$A:$A,0),MATCH(Places!G$1,Hosts!$1:$1,0))</f>
        <v>No</v>
      </c>
      <c r="H5949" s="17">
        <v>16</v>
      </c>
      <c r="I5949" s="17" t="str">
        <f>INDEX(Neighborhoods!$A:$C,MATCH(Places!$H5949,Neighborhoods!$A:$A,0),MATCH(Places!I$1,Neighborhoods!$1:$1,0))</f>
        <v>Manhattan</v>
      </c>
      <c r="J5949" s="17" t="str">
        <f>INDEX(Neighborhoods!$A:$C,MATCH(Places!$H5949,Neighborhoods!$A:$A,0),MATCH(Places!J$1,Neighborhoods!$1:$1,0))</f>
        <v>Harlem</v>
      </c>
      <c r="K5949" s="17" t="s">
        <v>11822</v>
      </c>
      <c r="L5949" s="17" t="str">
        <f t="shared" si="368"/>
        <v>No</v>
      </c>
      <c r="M5949" s="17">
        <v>4</v>
      </c>
      <c r="N5949" s="17" t="str" cm="1">
        <f t="array" ref="N5949">_xlfn.IFS(M5949&lt;=2,"Small",M5949&lt;=5,"Medium",M5949&gt;5,"Large")</f>
        <v>Medium</v>
      </c>
      <c r="O5949" s="65">
        <v>76</v>
      </c>
      <c r="P5949" s="87">
        <f t="shared" si="369"/>
        <v>0.03</v>
      </c>
      <c r="Q5949" s="68">
        <v>4.8600000000000003</v>
      </c>
      <c r="R5949" s="68" t="str" cm="1">
        <f t="array" ref="R5949">_xlfn.SWITCH(ROUND(Q5949,0),5,"Excellent",4,"Good",3,"Ok","Bad")</f>
        <v>Excellent</v>
      </c>
      <c r="S5949" s="17">
        <v>7</v>
      </c>
      <c r="T5949" s="17" t="str">
        <f t="shared" si="370"/>
        <v>No</v>
      </c>
      <c r="U5949" s="82">
        <v>44016</v>
      </c>
      <c r="V5949" s="82">
        <v>44042</v>
      </c>
      <c r="W5949" s="17">
        <v>195</v>
      </c>
      <c r="X5949" s="17" t="str">
        <f t="shared" si="371"/>
        <v>Active</v>
      </c>
      <c r="Y5949" s="17" t="s">
        <v>15615</v>
      </c>
      <c r="Z5949" s="17"/>
    </row>
    <row r="5950" spans="1:26" x14ac:dyDescent="0.25">
      <c r="A5950">
        <v>5949</v>
      </c>
      <c r="B5950" s="17" t="s">
        <v>14004</v>
      </c>
      <c r="C5950" s="17">
        <v>3035</v>
      </c>
      <c r="D5950" s="17" t="str">
        <f>INDEX(Hosts!$A:$O,MATCH(Places!$C5950,Hosts!$A:$A,0),MATCH(Places!D$1,Hosts!$1:$1,0))</f>
        <v>Within an hour</v>
      </c>
      <c r="E5950" s="87">
        <f>INDEX(Hosts!$A:$O,MATCH(Places!$C5950,Hosts!$A:$A,0),MATCH(Places!E$1,Hosts!$1:$1,0))</f>
        <v>1</v>
      </c>
      <c r="F5950" s="87">
        <f>INDEX(Hosts!$A:$O,MATCH(Places!$C5950,Hosts!$A:$A,0),MATCH(Places!F$1,Hosts!$1:$1,0))</f>
        <v>1</v>
      </c>
      <c r="G5950" s="17" t="str">
        <f>INDEX(Hosts!$A:$O,MATCH(Places!$C5950,Hosts!$A:$A,0),MATCH(Places!G$1,Hosts!$1:$1,0))</f>
        <v>No</v>
      </c>
      <c r="H5950" s="17">
        <v>8</v>
      </c>
      <c r="I5950" s="17" t="str">
        <f>INDEX(Neighborhoods!$A:$C,MATCH(Places!$H5950,Neighborhoods!$A:$A,0),MATCH(Places!I$1,Neighborhoods!$1:$1,0))</f>
        <v>Brooklyn</v>
      </c>
      <c r="J5950" s="17" t="str">
        <f>INDEX(Neighborhoods!$A:$C,MATCH(Places!$H5950,Neighborhoods!$A:$A,0),MATCH(Places!J$1,Neighborhoods!$1:$1,0))</f>
        <v>Bushwick</v>
      </c>
      <c r="K5950" s="17" t="s">
        <v>1</v>
      </c>
      <c r="L5950" s="17" t="str">
        <f t="shared" si="368"/>
        <v>Yes</v>
      </c>
      <c r="M5950" s="17">
        <v>2</v>
      </c>
      <c r="N5950" s="17" t="str" cm="1">
        <f t="array" ref="N5950">_xlfn.IFS(M5950&lt;=2,"Small",M5950&lt;=5,"Medium",M5950&gt;5,"Large")</f>
        <v>Small</v>
      </c>
      <c r="O5950" s="65">
        <v>48</v>
      </c>
      <c r="P5950" s="87">
        <f t="shared" si="369"/>
        <v>0.03</v>
      </c>
      <c r="Q5950" s="68">
        <v>5</v>
      </c>
      <c r="R5950" s="68" t="str" cm="1">
        <f t="array" ref="R5950">_xlfn.SWITCH(ROUND(Q5950,0),5,"Excellent",4,"Good",3,"Ok","Bad")</f>
        <v>Excellent</v>
      </c>
      <c r="S5950" s="17">
        <v>10</v>
      </c>
      <c r="T5950" s="17" t="str">
        <f t="shared" si="370"/>
        <v>No</v>
      </c>
      <c r="U5950" s="82">
        <v>44012</v>
      </c>
      <c r="V5950" s="82">
        <v>44055</v>
      </c>
      <c r="W5950" s="17">
        <v>88</v>
      </c>
      <c r="X5950" s="17" t="str">
        <f t="shared" si="371"/>
        <v>Active</v>
      </c>
      <c r="Y5950" s="17" t="s">
        <v>15616</v>
      </c>
      <c r="Z5950" s="17"/>
    </row>
    <row r="5951" spans="1:26" x14ac:dyDescent="0.25">
      <c r="A5951">
        <v>5950</v>
      </c>
      <c r="B5951" s="17" t="s">
        <v>14519</v>
      </c>
      <c r="C5951" s="17">
        <v>2836</v>
      </c>
      <c r="D5951" s="17" t="str">
        <f>INDEX(Hosts!$A:$O,MATCH(Places!$C5951,Hosts!$A:$A,0),MATCH(Places!D$1,Hosts!$1:$1,0))</f>
        <v>Within an hour</v>
      </c>
      <c r="E5951" s="87">
        <f>INDEX(Hosts!$A:$O,MATCH(Places!$C5951,Hosts!$A:$A,0),MATCH(Places!E$1,Hosts!$1:$1,0))</f>
        <v>0.95</v>
      </c>
      <c r="F5951" s="87">
        <f>INDEX(Hosts!$A:$O,MATCH(Places!$C5951,Hosts!$A:$A,0),MATCH(Places!F$1,Hosts!$1:$1,0))</f>
        <v>0.94</v>
      </c>
      <c r="G5951" s="17" t="str">
        <f>INDEX(Hosts!$A:$O,MATCH(Places!$C5951,Hosts!$A:$A,0),MATCH(Places!G$1,Hosts!$1:$1,0))</f>
        <v>No</v>
      </c>
      <c r="H5951" s="17">
        <v>7</v>
      </c>
      <c r="I5951" s="17" t="str">
        <f>INDEX(Neighborhoods!$A:$C,MATCH(Places!$H5951,Neighborhoods!$A:$A,0),MATCH(Places!I$1,Neighborhoods!$1:$1,0))</f>
        <v>Brooklyn</v>
      </c>
      <c r="J5951" s="17" t="str">
        <f>INDEX(Neighborhoods!$A:$C,MATCH(Places!$H5951,Neighborhoods!$A:$A,0),MATCH(Places!J$1,Neighborhoods!$1:$1,0))</f>
        <v>Bedford-Stuyvesant</v>
      </c>
      <c r="K5951" s="17" t="s">
        <v>11822</v>
      </c>
      <c r="L5951" s="17" t="str">
        <f t="shared" si="368"/>
        <v>No</v>
      </c>
      <c r="M5951" s="17">
        <v>3</v>
      </c>
      <c r="N5951" s="17" t="str" cm="1">
        <f t="array" ref="N5951">_xlfn.IFS(M5951&lt;=2,"Small",M5951&lt;=5,"Medium",M5951&gt;5,"Large")</f>
        <v>Medium</v>
      </c>
      <c r="O5951" s="65">
        <v>60</v>
      </c>
      <c r="P5951" s="87">
        <f t="shared" si="369"/>
        <v>0.03</v>
      </c>
      <c r="Q5951" s="68">
        <v>4</v>
      </c>
      <c r="R5951" s="68" t="str" cm="1">
        <f t="array" ref="R5951">_xlfn.SWITCH(ROUND(Q5951,0),5,"Excellent",4,"Good",3,"Ok","Bad")</f>
        <v>Good</v>
      </c>
      <c r="S5951" s="17">
        <v>3</v>
      </c>
      <c r="T5951" s="17" t="str">
        <f t="shared" si="370"/>
        <v>No</v>
      </c>
      <c r="U5951" s="82">
        <v>44021</v>
      </c>
      <c r="V5951" s="82">
        <v>44043</v>
      </c>
      <c r="W5951" s="17">
        <v>365</v>
      </c>
      <c r="X5951" s="17" t="str">
        <f t="shared" si="371"/>
        <v>Active</v>
      </c>
      <c r="Y5951" s="17" t="s">
        <v>15615</v>
      </c>
      <c r="Z5951" s="17"/>
    </row>
    <row r="5952" spans="1:26" x14ac:dyDescent="0.25">
      <c r="A5952">
        <v>5951</v>
      </c>
      <c r="B5952" s="17" t="s">
        <v>14745</v>
      </c>
      <c r="C5952" s="17">
        <v>4148</v>
      </c>
      <c r="D5952" s="17" t="str">
        <f>INDEX(Hosts!$A:$O,MATCH(Places!$C5952,Hosts!$A:$A,0),MATCH(Places!D$1,Hosts!$1:$1,0))</f>
        <v>Within an hour</v>
      </c>
      <c r="E5952" s="87">
        <f>INDEX(Hosts!$A:$O,MATCH(Places!$C5952,Hosts!$A:$A,0),MATCH(Places!E$1,Hosts!$1:$1,0))</f>
        <v>0.99</v>
      </c>
      <c r="F5952" s="87">
        <f>INDEX(Hosts!$A:$O,MATCH(Places!$C5952,Hosts!$A:$A,0),MATCH(Places!F$1,Hosts!$1:$1,0))</f>
        <v>0.99</v>
      </c>
      <c r="G5952" s="17" t="str">
        <f>INDEX(Hosts!$A:$O,MATCH(Places!$C5952,Hosts!$A:$A,0),MATCH(Places!G$1,Hosts!$1:$1,0))</f>
        <v>No</v>
      </c>
      <c r="H5952" s="17">
        <v>7</v>
      </c>
      <c r="I5952" s="17" t="str">
        <f>INDEX(Neighborhoods!$A:$C,MATCH(Places!$H5952,Neighborhoods!$A:$A,0),MATCH(Places!I$1,Neighborhoods!$1:$1,0))</f>
        <v>Brooklyn</v>
      </c>
      <c r="J5952" s="17" t="str">
        <f>INDEX(Neighborhoods!$A:$C,MATCH(Places!$H5952,Neighborhoods!$A:$A,0),MATCH(Places!J$1,Neighborhoods!$1:$1,0))</f>
        <v>Bedford-Stuyvesant</v>
      </c>
      <c r="K5952" s="17" t="s">
        <v>1</v>
      </c>
      <c r="L5952" s="17" t="str">
        <f t="shared" si="368"/>
        <v>Yes</v>
      </c>
      <c r="M5952" s="17">
        <v>3</v>
      </c>
      <c r="N5952" s="17" t="str" cm="1">
        <f t="array" ref="N5952">_xlfn.IFS(M5952&lt;=2,"Small",M5952&lt;=5,"Medium",M5952&gt;5,"Large")</f>
        <v>Medium</v>
      </c>
      <c r="O5952" s="65">
        <v>43</v>
      </c>
      <c r="P5952" s="87">
        <f t="shared" si="369"/>
        <v>0.03</v>
      </c>
      <c r="Q5952" s="68">
        <v>4.5999999999999996</v>
      </c>
      <c r="R5952" s="68" t="str" cm="1">
        <f t="array" ref="R5952">_xlfn.SWITCH(ROUND(Q5952,0),5,"Excellent",4,"Good",3,"Ok","Bad")</f>
        <v>Excellent</v>
      </c>
      <c r="S5952" s="17">
        <v>5</v>
      </c>
      <c r="T5952" s="17" t="str">
        <f t="shared" si="370"/>
        <v>No</v>
      </c>
      <c r="U5952" s="82">
        <v>44015</v>
      </c>
      <c r="V5952" s="82">
        <v>44045</v>
      </c>
      <c r="W5952" s="17">
        <v>179</v>
      </c>
      <c r="X5952" s="17" t="str">
        <f t="shared" si="371"/>
        <v>Active</v>
      </c>
      <c r="Y5952" s="17" t="s">
        <v>15616</v>
      </c>
      <c r="Z5952" s="17"/>
    </row>
    <row r="5953" spans="1:26" x14ac:dyDescent="0.25">
      <c r="A5953">
        <v>5952</v>
      </c>
      <c r="B5953" s="17" t="s">
        <v>13888</v>
      </c>
      <c r="C5953" s="17">
        <v>3449</v>
      </c>
      <c r="D5953" s="17" t="str">
        <f>INDEX(Hosts!$A:$O,MATCH(Places!$C5953,Hosts!$A:$A,0),MATCH(Places!D$1,Hosts!$1:$1,0))</f>
        <v>Within an hour</v>
      </c>
      <c r="E5953" s="87">
        <f>INDEX(Hosts!$A:$O,MATCH(Places!$C5953,Hosts!$A:$A,0),MATCH(Places!E$1,Hosts!$1:$1,0))</f>
        <v>1</v>
      </c>
      <c r="F5953" s="87">
        <f>INDEX(Hosts!$A:$O,MATCH(Places!$C5953,Hosts!$A:$A,0),MATCH(Places!F$1,Hosts!$1:$1,0))</f>
        <v>1</v>
      </c>
      <c r="G5953" s="17" t="str">
        <f>INDEX(Hosts!$A:$O,MATCH(Places!$C5953,Hosts!$A:$A,0),MATCH(Places!G$1,Hosts!$1:$1,0))</f>
        <v>No</v>
      </c>
      <c r="H5953" s="17">
        <v>16</v>
      </c>
      <c r="I5953" s="17" t="str">
        <f>INDEX(Neighborhoods!$A:$C,MATCH(Places!$H5953,Neighborhoods!$A:$A,0),MATCH(Places!I$1,Neighborhoods!$1:$1,0))</f>
        <v>Manhattan</v>
      </c>
      <c r="J5953" s="17" t="str">
        <f>INDEX(Neighborhoods!$A:$C,MATCH(Places!$H5953,Neighborhoods!$A:$A,0),MATCH(Places!J$1,Neighborhoods!$1:$1,0))</f>
        <v>Harlem</v>
      </c>
      <c r="K5953" s="17" t="s">
        <v>1</v>
      </c>
      <c r="L5953" s="17" t="str">
        <f t="shared" si="368"/>
        <v>Yes</v>
      </c>
      <c r="M5953" s="17">
        <v>5</v>
      </c>
      <c r="N5953" s="17" t="str" cm="1">
        <f t="array" ref="N5953">_xlfn.IFS(M5953&lt;=2,"Small",M5953&lt;=5,"Medium",M5953&gt;5,"Large")</f>
        <v>Medium</v>
      </c>
      <c r="O5953" s="65">
        <v>113</v>
      </c>
      <c r="P5953" s="87">
        <f t="shared" si="369"/>
        <v>0.03</v>
      </c>
      <c r="Q5953" s="68">
        <v>5</v>
      </c>
      <c r="R5953" s="68" t="str" cm="1">
        <f t="array" ref="R5953">_xlfn.SWITCH(ROUND(Q5953,0),5,"Excellent",4,"Good",3,"Ok","Bad")</f>
        <v>Excellent</v>
      </c>
      <c r="S5953" s="17">
        <v>6</v>
      </c>
      <c r="T5953" s="17" t="str">
        <f t="shared" si="370"/>
        <v>No</v>
      </c>
      <c r="U5953" s="82">
        <v>44017</v>
      </c>
      <c r="V5953" s="82">
        <v>44044</v>
      </c>
      <c r="W5953" s="17">
        <v>87</v>
      </c>
      <c r="X5953" s="17" t="str">
        <f t="shared" si="371"/>
        <v>Active</v>
      </c>
      <c r="Y5953" s="17" t="s">
        <v>15616</v>
      </c>
      <c r="Z5953" s="17"/>
    </row>
    <row r="5954" spans="1:26" x14ac:dyDescent="0.25">
      <c r="A5954">
        <v>5953</v>
      </c>
      <c r="B5954" s="17" t="s">
        <v>15131</v>
      </c>
      <c r="C5954" s="17">
        <v>4148</v>
      </c>
      <c r="D5954" s="17" t="str">
        <f>INDEX(Hosts!$A:$O,MATCH(Places!$C5954,Hosts!$A:$A,0),MATCH(Places!D$1,Hosts!$1:$1,0))</f>
        <v>Within an hour</v>
      </c>
      <c r="E5954" s="87">
        <f>INDEX(Hosts!$A:$O,MATCH(Places!$C5954,Hosts!$A:$A,0),MATCH(Places!E$1,Hosts!$1:$1,0))</f>
        <v>0.99</v>
      </c>
      <c r="F5954" s="87">
        <f>INDEX(Hosts!$A:$O,MATCH(Places!$C5954,Hosts!$A:$A,0),MATCH(Places!F$1,Hosts!$1:$1,0))</f>
        <v>0.99</v>
      </c>
      <c r="G5954" s="17" t="str">
        <f>INDEX(Hosts!$A:$O,MATCH(Places!$C5954,Hosts!$A:$A,0),MATCH(Places!G$1,Hosts!$1:$1,0))</f>
        <v>No</v>
      </c>
      <c r="H5954" s="17">
        <v>7</v>
      </c>
      <c r="I5954" s="17" t="str">
        <f>INDEX(Neighborhoods!$A:$C,MATCH(Places!$H5954,Neighborhoods!$A:$A,0),MATCH(Places!I$1,Neighborhoods!$1:$1,0))</f>
        <v>Brooklyn</v>
      </c>
      <c r="J5954" s="17" t="str">
        <f>INDEX(Neighborhoods!$A:$C,MATCH(Places!$H5954,Neighborhoods!$A:$A,0),MATCH(Places!J$1,Neighborhoods!$1:$1,0))</f>
        <v>Bedford-Stuyvesant</v>
      </c>
      <c r="K5954" s="17" t="s">
        <v>1</v>
      </c>
      <c r="L5954" s="17" t="str">
        <f t="shared" ref="L5954:L6001" si="372">IF(OR(K5954="Private room",K5954="Shared room"),"Yes","No")</f>
        <v>Yes</v>
      </c>
      <c r="M5954" s="17">
        <v>3</v>
      </c>
      <c r="N5954" s="17" t="str" cm="1">
        <f t="array" ref="N5954">_xlfn.IFS(M5954&lt;=2,"Small",M5954&lt;=5,"Medium",M5954&gt;5,"Large")</f>
        <v>Medium</v>
      </c>
      <c r="O5954" s="65">
        <v>40</v>
      </c>
      <c r="P5954" s="87">
        <f t="shared" ref="P5954:P6001" si="373">VLOOKUP(O5954,$AB$1:$AC$5,2)</f>
        <v>0.03</v>
      </c>
      <c r="Q5954" s="68">
        <v>4.33</v>
      </c>
      <c r="R5954" s="68" t="str" cm="1">
        <f t="array" ref="R5954">_xlfn.SWITCH(ROUND(Q5954,0),5,"Excellent",4,"Good",3,"Ok","Bad")</f>
        <v>Good</v>
      </c>
      <c r="S5954" s="17">
        <v>3</v>
      </c>
      <c r="T5954" s="17" t="str">
        <f t="shared" ref="T5954:T6001" si="374">IF(AND(Q5954&gt;=4.8,S5954&gt;100),"Yes","No")</f>
        <v>No</v>
      </c>
      <c r="U5954" s="82">
        <v>44015</v>
      </c>
      <c r="V5954" s="82">
        <v>44026</v>
      </c>
      <c r="W5954" s="17">
        <v>178</v>
      </c>
      <c r="X5954" s="17" t="str">
        <f t="shared" ref="X5954:X6001" si="375">IF(W5954&lt;&gt;0,"Active","Inactive")</f>
        <v>Active</v>
      </c>
      <c r="Y5954" s="17" t="s">
        <v>15616</v>
      </c>
      <c r="Z5954" s="17"/>
    </row>
    <row r="5955" spans="1:26" x14ac:dyDescent="0.25">
      <c r="A5955">
        <v>5954</v>
      </c>
      <c r="B5955" s="17" t="s">
        <v>15386</v>
      </c>
      <c r="C5955" s="17">
        <v>4148</v>
      </c>
      <c r="D5955" s="17" t="str">
        <f>INDEX(Hosts!$A:$O,MATCH(Places!$C5955,Hosts!$A:$A,0),MATCH(Places!D$1,Hosts!$1:$1,0))</f>
        <v>Within an hour</v>
      </c>
      <c r="E5955" s="87">
        <f>INDEX(Hosts!$A:$O,MATCH(Places!$C5955,Hosts!$A:$A,0),MATCH(Places!E$1,Hosts!$1:$1,0))</f>
        <v>0.99</v>
      </c>
      <c r="F5955" s="87">
        <f>INDEX(Hosts!$A:$O,MATCH(Places!$C5955,Hosts!$A:$A,0),MATCH(Places!F$1,Hosts!$1:$1,0))</f>
        <v>0.99</v>
      </c>
      <c r="G5955" s="17" t="str">
        <f>INDEX(Hosts!$A:$O,MATCH(Places!$C5955,Hosts!$A:$A,0),MATCH(Places!G$1,Hosts!$1:$1,0))</f>
        <v>No</v>
      </c>
      <c r="H5955" s="17">
        <v>7</v>
      </c>
      <c r="I5955" s="17" t="str">
        <f>INDEX(Neighborhoods!$A:$C,MATCH(Places!$H5955,Neighborhoods!$A:$A,0),MATCH(Places!I$1,Neighborhoods!$1:$1,0))</f>
        <v>Brooklyn</v>
      </c>
      <c r="J5955" s="17" t="str">
        <f>INDEX(Neighborhoods!$A:$C,MATCH(Places!$H5955,Neighborhoods!$A:$A,0),MATCH(Places!J$1,Neighborhoods!$1:$1,0))</f>
        <v>Bedford-Stuyvesant</v>
      </c>
      <c r="K5955" s="17" t="s">
        <v>1</v>
      </c>
      <c r="L5955" s="17" t="str">
        <f t="shared" si="372"/>
        <v>Yes</v>
      </c>
      <c r="M5955" s="17">
        <v>3</v>
      </c>
      <c r="N5955" s="17" t="str" cm="1">
        <f t="array" ref="N5955">_xlfn.IFS(M5955&lt;=2,"Small",M5955&lt;=5,"Medium",M5955&gt;5,"Large")</f>
        <v>Medium</v>
      </c>
      <c r="O5955" s="65">
        <v>40</v>
      </c>
      <c r="P5955" s="87">
        <f t="shared" si="373"/>
        <v>0.03</v>
      </c>
      <c r="Q5955" s="68">
        <v>3.67</v>
      </c>
      <c r="R5955" s="68" t="str" cm="1">
        <f t="array" ref="R5955">_xlfn.SWITCH(ROUND(Q5955,0),5,"Excellent",4,"Good",3,"Ok","Bad")</f>
        <v>Good</v>
      </c>
      <c r="S5955" s="17">
        <v>3</v>
      </c>
      <c r="T5955" s="17" t="str">
        <f t="shared" si="374"/>
        <v>No</v>
      </c>
      <c r="U5955" s="82">
        <v>44022</v>
      </c>
      <c r="V5955" s="82">
        <v>44033</v>
      </c>
      <c r="W5955" s="17">
        <v>178</v>
      </c>
      <c r="X5955" s="17" t="str">
        <f t="shared" si="375"/>
        <v>Active</v>
      </c>
      <c r="Y5955" s="17" t="s">
        <v>15616</v>
      </c>
      <c r="Z5955" s="17"/>
    </row>
    <row r="5956" spans="1:26" x14ac:dyDescent="0.25">
      <c r="A5956">
        <v>5955</v>
      </c>
      <c r="B5956" s="17" t="s">
        <v>15523</v>
      </c>
      <c r="C5956" s="17">
        <v>4148</v>
      </c>
      <c r="D5956" s="17" t="str">
        <f>INDEX(Hosts!$A:$O,MATCH(Places!$C5956,Hosts!$A:$A,0),MATCH(Places!D$1,Hosts!$1:$1,0))</f>
        <v>Within an hour</v>
      </c>
      <c r="E5956" s="87">
        <f>INDEX(Hosts!$A:$O,MATCH(Places!$C5956,Hosts!$A:$A,0),MATCH(Places!E$1,Hosts!$1:$1,0))</f>
        <v>0.99</v>
      </c>
      <c r="F5956" s="87">
        <f>INDEX(Hosts!$A:$O,MATCH(Places!$C5956,Hosts!$A:$A,0),MATCH(Places!F$1,Hosts!$1:$1,0))</f>
        <v>0.99</v>
      </c>
      <c r="G5956" s="17" t="str">
        <f>INDEX(Hosts!$A:$O,MATCH(Places!$C5956,Hosts!$A:$A,0),MATCH(Places!G$1,Hosts!$1:$1,0))</f>
        <v>No</v>
      </c>
      <c r="H5956" s="17">
        <v>7</v>
      </c>
      <c r="I5956" s="17" t="str">
        <f>INDEX(Neighborhoods!$A:$C,MATCH(Places!$H5956,Neighborhoods!$A:$A,0),MATCH(Places!I$1,Neighborhoods!$1:$1,0))</f>
        <v>Brooklyn</v>
      </c>
      <c r="J5956" s="17" t="str">
        <f>INDEX(Neighborhoods!$A:$C,MATCH(Places!$H5956,Neighborhoods!$A:$A,0),MATCH(Places!J$1,Neighborhoods!$1:$1,0))</f>
        <v>Bedford-Stuyvesant</v>
      </c>
      <c r="K5956" s="17" t="s">
        <v>1</v>
      </c>
      <c r="L5956" s="17" t="str">
        <f t="shared" si="372"/>
        <v>Yes</v>
      </c>
      <c r="M5956" s="17">
        <v>2</v>
      </c>
      <c r="N5956" s="17" t="str" cm="1">
        <f t="array" ref="N5956">_xlfn.IFS(M5956&lt;=2,"Small",M5956&lt;=5,"Medium",M5956&gt;5,"Large")</f>
        <v>Small</v>
      </c>
      <c r="O5956" s="65">
        <v>44</v>
      </c>
      <c r="P5956" s="87">
        <f t="shared" si="373"/>
        <v>0.03</v>
      </c>
      <c r="Q5956" s="68">
        <v>4.8</v>
      </c>
      <c r="R5956" s="68" t="str" cm="1">
        <f t="array" ref="R5956">_xlfn.SWITCH(ROUND(Q5956,0),5,"Excellent",4,"Good",3,"Ok","Bad")</f>
        <v>Excellent</v>
      </c>
      <c r="S5956" s="17">
        <v>5</v>
      </c>
      <c r="T5956" s="17" t="str">
        <f t="shared" si="374"/>
        <v>No</v>
      </c>
      <c r="U5956" s="82">
        <v>44021</v>
      </c>
      <c r="V5956" s="82">
        <v>44036</v>
      </c>
      <c r="W5956" s="17">
        <v>165</v>
      </c>
      <c r="X5956" s="17" t="str">
        <f t="shared" si="375"/>
        <v>Active</v>
      </c>
      <c r="Y5956" s="17" t="s">
        <v>15616</v>
      </c>
      <c r="Z5956" s="17"/>
    </row>
    <row r="5957" spans="1:26" x14ac:dyDescent="0.25">
      <c r="A5957">
        <v>5956</v>
      </c>
      <c r="B5957" s="17" t="s">
        <v>14024</v>
      </c>
      <c r="C5957" s="17">
        <v>2533</v>
      </c>
      <c r="D5957" s="17" t="str">
        <f>INDEX(Hosts!$A:$O,MATCH(Places!$C5957,Hosts!$A:$A,0),MATCH(Places!D$1,Hosts!$1:$1,0))</f>
        <v>Within an hour</v>
      </c>
      <c r="E5957" s="87">
        <f>INDEX(Hosts!$A:$O,MATCH(Places!$C5957,Hosts!$A:$A,0),MATCH(Places!E$1,Hosts!$1:$1,0))</f>
        <v>0.99</v>
      </c>
      <c r="F5957" s="87">
        <f>INDEX(Hosts!$A:$O,MATCH(Places!$C5957,Hosts!$A:$A,0),MATCH(Places!F$1,Hosts!$1:$1,0))</f>
        <v>0.74</v>
      </c>
      <c r="G5957" s="17" t="str">
        <f>INDEX(Hosts!$A:$O,MATCH(Places!$C5957,Hosts!$A:$A,0),MATCH(Places!G$1,Hosts!$1:$1,0))</f>
        <v>No</v>
      </c>
      <c r="H5957" s="17">
        <v>7</v>
      </c>
      <c r="I5957" s="17" t="str">
        <f>INDEX(Neighborhoods!$A:$C,MATCH(Places!$H5957,Neighborhoods!$A:$A,0),MATCH(Places!I$1,Neighborhoods!$1:$1,0))</f>
        <v>Brooklyn</v>
      </c>
      <c r="J5957" s="17" t="str">
        <f>INDEX(Neighborhoods!$A:$C,MATCH(Places!$H5957,Neighborhoods!$A:$A,0),MATCH(Places!J$1,Neighborhoods!$1:$1,0))</f>
        <v>Bedford-Stuyvesant</v>
      </c>
      <c r="K5957" s="17" t="s">
        <v>11822</v>
      </c>
      <c r="L5957" s="17" t="str">
        <f t="shared" si="372"/>
        <v>No</v>
      </c>
      <c r="M5957" s="17">
        <v>16</v>
      </c>
      <c r="N5957" s="17" t="str" cm="1">
        <f t="array" ref="N5957">_xlfn.IFS(M5957&lt;=2,"Small",M5957&lt;=5,"Medium",M5957&gt;5,"Large")</f>
        <v>Large</v>
      </c>
      <c r="O5957" s="65">
        <v>299</v>
      </c>
      <c r="P5957" s="87">
        <f t="shared" si="373"/>
        <v>0.04</v>
      </c>
      <c r="Q5957" s="68">
        <v>5</v>
      </c>
      <c r="R5957" s="68" t="str" cm="1">
        <f t="array" ref="R5957">_xlfn.SWITCH(ROUND(Q5957,0),5,"Excellent",4,"Good",3,"Ok","Bad")</f>
        <v>Excellent</v>
      </c>
      <c r="S5957" s="17">
        <v>3</v>
      </c>
      <c r="T5957" s="17" t="str">
        <f t="shared" si="374"/>
        <v>No</v>
      </c>
      <c r="U5957" s="82">
        <v>44025</v>
      </c>
      <c r="V5957" s="82">
        <v>44040</v>
      </c>
      <c r="W5957" s="17">
        <v>158</v>
      </c>
      <c r="X5957" s="17" t="str">
        <f t="shared" si="375"/>
        <v>Active</v>
      </c>
      <c r="Y5957" s="17" t="s">
        <v>15615</v>
      </c>
      <c r="Z5957" s="17"/>
    </row>
    <row r="5958" spans="1:26" x14ac:dyDescent="0.25">
      <c r="A5958">
        <v>5957</v>
      </c>
      <c r="B5958" s="17" t="s">
        <v>14357</v>
      </c>
      <c r="C5958" s="17">
        <v>3785</v>
      </c>
      <c r="D5958" s="17" t="str">
        <f>INDEX(Hosts!$A:$O,MATCH(Places!$C5958,Hosts!$A:$A,0),MATCH(Places!D$1,Hosts!$1:$1,0))</f>
        <v>Within a few hours</v>
      </c>
      <c r="E5958" s="87">
        <f>INDEX(Hosts!$A:$O,MATCH(Places!$C5958,Hosts!$A:$A,0),MATCH(Places!E$1,Hosts!$1:$1,0))</f>
        <v>1</v>
      </c>
      <c r="F5958" s="87">
        <f>INDEX(Hosts!$A:$O,MATCH(Places!$C5958,Hosts!$A:$A,0),MATCH(Places!F$1,Hosts!$1:$1,0))</f>
        <v>0.92</v>
      </c>
      <c r="G5958" s="17" t="str">
        <f>INDEX(Hosts!$A:$O,MATCH(Places!$C5958,Hosts!$A:$A,0),MATCH(Places!G$1,Hosts!$1:$1,0))</f>
        <v>No</v>
      </c>
      <c r="H5958" s="17">
        <v>24</v>
      </c>
      <c r="I5958" s="17" t="str">
        <f>INDEX(Neighborhoods!$A:$C,MATCH(Places!$H5958,Neighborhoods!$A:$A,0),MATCH(Places!I$1,Neighborhoods!$1:$1,0))</f>
        <v>Queens</v>
      </c>
      <c r="J5958" s="17" t="str">
        <f>INDEX(Neighborhoods!$A:$C,MATCH(Places!$H5958,Neighborhoods!$A:$A,0),MATCH(Places!J$1,Neighborhoods!$1:$1,0))</f>
        <v>Long Island City</v>
      </c>
      <c r="K5958" s="17" t="s">
        <v>1</v>
      </c>
      <c r="L5958" s="17" t="str">
        <f t="shared" si="372"/>
        <v>Yes</v>
      </c>
      <c r="M5958" s="17">
        <v>1</v>
      </c>
      <c r="N5958" s="17" t="str" cm="1">
        <f t="array" ref="N5958">_xlfn.IFS(M5958&lt;=2,"Small",M5958&lt;=5,"Medium",M5958&gt;5,"Large")</f>
        <v>Small</v>
      </c>
      <c r="O5958" s="65">
        <v>50</v>
      </c>
      <c r="P5958" s="87">
        <f t="shared" si="373"/>
        <v>0.03</v>
      </c>
      <c r="Q5958" s="68">
        <v>5</v>
      </c>
      <c r="R5958" s="68" t="str" cm="1">
        <f t="array" ref="R5958">_xlfn.SWITCH(ROUND(Q5958,0),5,"Excellent",4,"Good",3,"Ok","Bad")</f>
        <v>Excellent</v>
      </c>
      <c r="S5958" s="17">
        <v>3</v>
      </c>
      <c r="T5958" s="17" t="str">
        <f t="shared" si="374"/>
        <v>No</v>
      </c>
      <c r="U5958" s="82">
        <v>44020</v>
      </c>
      <c r="V5958" s="82">
        <v>44047</v>
      </c>
      <c r="W5958" s="17">
        <v>158</v>
      </c>
      <c r="X5958" s="17" t="str">
        <f t="shared" si="375"/>
        <v>Active</v>
      </c>
      <c r="Y5958" s="17" t="s">
        <v>15615</v>
      </c>
      <c r="Z5958" s="17"/>
    </row>
    <row r="5959" spans="1:26" x14ac:dyDescent="0.25">
      <c r="A5959">
        <v>5958</v>
      </c>
      <c r="B5959" s="17" t="s">
        <v>15020</v>
      </c>
      <c r="C5959" s="17">
        <v>3070</v>
      </c>
      <c r="D5959" s="17" t="str">
        <f>INDEX(Hosts!$A:$O,MATCH(Places!$C5959,Hosts!$A:$A,0),MATCH(Places!D$1,Hosts!$1:$1,0))</f>
        <v>Within a few hours</v>
      </c>
      <c r="E5959" s="87">
        <f>INDEX(Hosts!$A:$O,MATCH(Places!$C5959,Hosts!$A:$A,0),MATCH(Places!E$1,Hosts!$1:$1,0))</f>
        <v>1</v>
      </c>
      <c r="F5959" s="87">
        <f>INDEX(Hosts!$A:$O,MATCH(Places!$C5959,Hosts!$A:$A,0),MATCH(Places!F$1,Hosts!$1:$1,0))</f>
        <v>0.77</v>
      </c>
      <c r="G5959" s="17" t="str">
        <f>INDEX(Hosts!$A:$O,MATCH(Places!$C5959,Hosts!$A:$A,0),MATCH(Places!G$1,Hosts!$1:$1,0))</f>
        <v>Yes</v>
      </c>
      <c r="H5959" s="17">
        <v>24</v>
      </c>
      <c r="I5959" s="17" t="str">
        <f>INDEX(Neighborhoods!$A:$C,MATCH(Places!$H5959,Neighborhoods!$A:$A,0),MATCH(Places!I$1,Neighborhoods!$1:$1,0))</f>
        <v>Queens</v>
      </c>
      <c r="J5959" s="17" t="str">
        <f>INDEX(Neighborhoods!$A:$C,MATCH(Places!$H5959,Neighborhoods!$A:$A,0),MATCH(Places!J$1,Neighborhoods!$1:$1,0))</f>
        <v>Long Island City</v>
      </c>
      <c r="K5959" s="17" t="s">
        <v>11822</v>
      </c>
      <c r="L5959" s="17" t="str">
        <f t="shared" si="372"/>
        <v>No</v>
      </c>
      <c r="M5959" s="17">
        <v>2</v>
      </c>
      <c r="N5959" s="17" t="str" cm="1">
        <f t="array" ref="N5959">_xlfn.IFS(M5959&lt;=2,"Small",M5959&lt;=5,"Medium",M5959&gt;5,"Large")</f>
        <v>Small</v>
      </c>
      <c r="O5959" s="65">
        <v>109</v>
      </c>
      <c r="P5959" s="87">
        <f t="shared" si="373"/>
        <v>0.03</v>
      </c>
      <c r="Q5959" s="68">
        <v>4.5</v>
      </c>
      <c r="R5959" s="68" t="str" cm="1">
        <f t="array" ref="R5959">_xlfn.SWITCH(ROUND(Q5959,0),5,"Excellent",4,"Good",3,"Ok","Bad")</f>
        <v>Excellent</v>
      </c>
      <c r="S5959" s="17">
        <v>4</v>
      </c>
      <c r="T5959" s="17" t="str">
        <f t="shared" si="374"/>
        <v>No</v>
      </c>
      <c r="U5959" s="82">
        <v>44027</v>
      </c>
      <c r="V5959" s="82">
        <v>44038</v>
      </c>
      <c r="W5959" s="17">
        <v>25</v>
      </c>
      <c r="X5959" s="17" t="str">
        <f t="shared" si="375"/>
        <v>Active</v>
      </c>
      <c r="Y5959" s="17" t="s">
        <v>15615</v>
      </c>
      <c r="Z5959" s="17"/>
    </row>
    <row r="5960" spans="1:26" x14ac:dyDescent="0.25">
      <c r="A5960">
        <v>5959</v>
      </c>
      <c r="B5960" s="17" t="s">
        <v>13154</v>
      </c>
      <c r="C5960" s="17">
        <v>2910</v>
      </c>
      <c r="D5960" s="17" t="str">
        <f>INDEX(Hosts!$A:$O,MATCH(Places!$C5960,Hosts!$A:$A,0),MATCH(Places!D$1,Hosts!$1:$1,0))</f>
        <v>Within an hour</v>
      </c>
      <c r="E5960" s="87">
        <f>INDEX(Hosts!$A:$O,MATCH(Places!$C5960,Hosts!$A:$A,0),MATCH(Places!E$1,Hosts!$1:$1,0))</f>
        <v>1</v>
      </c>
      <c r="F5960" s="87">
        <f>INDEX(Hosts!$A:$O,MATCH(Places!$C5960,Hosts!$A:$A,0),MATCH(Places!F$1,Hosts!$1:$1,0))</f>
        <v>0.92</v>
      </c>
      <c r="G5960" s="17" t="str">
        <f>INDEX(Hosts!$A:$O,MATCH(Places!$C5960,Hosts!$A:$A,0),MATCH(Places!G$1,Hosts!$1:$1,0))</f>
        <v>No</v>
      </c>
      <c r="H5960" s="17">
        <v>12</v>
      </c>
      <c r="I5960" s="17" t="str">
        <f>INDEX(Neighborhoods!$A:$C,MATCH(Places!$H5960,Neighborhoods!$A:$A,0),MATCH(Places!I$1,Neighborhoods!$1:$1,0))</f>
        <v>Brooklyn</v>
      </c>
      <c r="J5960" s="17" t="str">
        <f>INDEX(Neighborhoods!$A:$C,MATCH(Places!$H5960,Neighborhoods!$A:$A,0),MATCH(Places!J$1,Neighborhoods!$1:$1,0))</f>
        <v>Williamsburg</v>
      </c>
      <c r="K5960" s="17" t="s">
        <v>11822</v>
      </c>
      <c r="L5960" s="17" t="str">
        <f t="shared" si="372"/>
        <v>No</v>
      </c>
      <c r="M5960" s="17">
        <v>2</v>
      </c>
      <c r="N5960" s="17" t="str" cm="1">
        <f t="array" ref="N5960">_xlfn.IFS(M5960&lt;=2,"Small",M5960&lt;=5,"Medium",M5960&gt;5,"Large")</f>
        <v>Small</v>
      </c>
      <c r="O5960" s="65">
        <v>147</v>
      </c>
      <c r="P5960" s="87">
        <f t="shared" si="373"/>
        <v>0.03</v>
      </c>
      <c r="Q5960" s="68">
        <v>5</v>
      </c>
      <c r="R5960" s="68" t="str" cm="1">
        <f t="array" ref="R5960">_xlfn.SWITCH(ROUND(Q5960,0),5,"Excellent",4,"Good",3,"Ok","Bad")</f>
        <v>Excellent</v>
      </c>
      <c r="S5960" s="17">
        <v>5</v>
      </c>
      <c r="T5960" s="17" t="str">
        <f t="shared" si="374"/>
        <v>No</v>
      </c>
      <c r="U5960" s="82">
        <v>44036</v>
      </c>
      <c r="V5960" s="82">
        <v>44042</v>
      </c>
      <c r="W5960" s="17">
        <v>0</v>
      </c>
      <c r="X5960" s="17" t="str">
        <f t="shared" si="375"/>
        <v>Inactive</v>
      </c>
      <c r="Y5960" s="17" t="s">
        <v>15616</v>
      </c>
      <c r="Z5960" s="17"/>
    </row>
    <row r="5961" spans="1:26" x14ac:dyDescent="0.25">
      <c r="A5961">
        <v>5960</v>
      </c>
      <c r="B5961" s="17" t="s">
        <v>15188</v>
      </c>
      <c r="C5961" s="17">
        <v>3372</v>
      </c>
      <c r="D5961" s="17" t="str">
        <f>INDEX(Hosts!$A:$O,MATCH(Places!$C5961,Hosts!$A:$A,0),MATCH(Places!D$1,Hosts!$1:$1,0))</f>
        <v>Within an hour</v>
      </c>
      <c r="E5961" s="87">
        <f>INDEX(Hosts!$A:$O,MATCH(Places!$C5961,Hosts!$A:$A,0),MATCH(Places!E$1,Hosts!$1:$1,0))</f>
        <v>1</v>
      </c>
      <c r="F5961" s="87">
        <f>INDEX(Hosts!$A:$O,MATCH(Places!$C5961,Hosts!$A:$A,0),MATCH(Places!F$1,Hosts!$1:$1,0))</f>
        <v>0.9</v>
      </c>
      <c r="G5961" s="17" t="str">
        <f>INDEX(Hosts!$A:$O,MATCH(Places!$C5961,Hosts!$A:$A,0),MATCH(Places!G$1,Hosts!$1:$1,0))</f>
        <v>No</v>
      </c>
      <c r="H5961" s="17">
        <v>4</v>
      </c>
      <c r="I5961" s="17" t="str">
        <f>INDEX(Neighborhoods!$A:$C,MATCH(Places!$H5961,Neighborhoods!$A:$A,0),MATCH(Places!I$1,Neighborhoods!$1:$1,0))</f>
        <v>Bronx</v>
      </c>
      <c r="J5961" s="17" t="str">
        <f>INDEX(Neighborhoods!$A:$C,MATCH(Places!$H5961,Neighborhoods!$A:$A,0),MATCH(Places!J$1,Neighborhoods!$1:$1,0))</f>
        <v>Mott Haven</v>
      </c>
      <c r="K5961" s="17" t="s">
        <v>1</v>
      </c>
      <c r="L5961" s="17" t="str">
        <f t="shared" si="372"/>
        <v>Yes</v>
      </c>
      <c r="M5961" s="17">
        <v>4</v>
      </c>
      <c r="N5961" s="17" t="str" cm="1">
        <f t="array" ref="N5961">_xlfn.IFS(M5961&lt;=2,"Small",M5961&lt;=5,"Medium",M5961&gt;5,"Large")</f>
        <v>Medium</v>
      </c>
      <c r="O5961" s="65">
        <v>47</v>
      </c>
      <c r="P5961" s="87">
        <f t="shared" si="373"/>
        <v>0.03</v>
      </c>
      <c r="Q5961" s="68">
        <v>4.5</v>
      </c>
      <c r="R5961" s="68" t="str" cm="1">
        <f t="array" ref="R5961">_xlfn.SWITCH(ROUND(Q5961,0),5,"Excellent",4,"Good",3,"Ok","Bad")</f>
        <v>Excellent</v>
      </c>
      <c r="S5961" s="17">
        <v>10</v>
      </c>
      <c r="T5961" s="17" t="str">
        <f t="shared" si="374"/>
        <v>No</v>
      </c>
      <c r="U5961" s="82">
        <v>44018</v>
      </c>
      <c r="V5961" s="82">
        <v>44034</v>
      </c>
      <c r="W5961" s="17">
        <v>362</v>
      </c>
      <c r="X5961" s="17" t="str">
        <f t="shared" si="375"/>
        <v>Active</v>
      </c>
      <c r="Y5961" s="17" t="s">
        <v>15616</v>
      </c>
      <c r="Z5961" s="17"/>
    </row>
    <row r="5962" spans="1:26" x14ac:dyDescent="0.25">
      <c r="A5962">
        <v>5961</v>
      </c>
      <c r="B5962" s="17" t="s">
        <v>13758</v>
      </c>
      <c r="C5962" s="17">
        <v>4149</v>
      </c>
      <c r="D5962" s="17" t="str">
        <f>INDEX(Hosts!$A:$O,MATCH(Places!$C5962,Hosts!$A:$A,0),MATCH(Places!D$1,Hosts!$1:$1,0))</f>
        <v>Within an hour</v>
      </c>
      <c r="E5962" s="87">
        <f>INDEX(Hosts!$A:$O,MATCH(Places!$C5962,Hosts!$A:$A,0),MATCH(Places!E$1,Hosts!$1:$1,0))</f>
        <v>1</v>
      </c>
      <c r="F5962" s="87">
        <f>INDEX(Hosts!$A:$O,MATCH(Places!$C5962,Hosts!$A:$A,0),MATCH(Places!F$1,Hosts!$1:$1,0))</f>
        <v>0.91</v>
      </c>
      <c r="G5962" s="17" t="str">
        <f>INDEX(Hosts!$A:$O,MATCH(Places!$C5962,Hosts!$A:$A,0),MATCH(Places!G$1,Hosts!$1:$1,0))</f>
        <v>No</v>
      </c>
      <c r="H5962" s="17">
        <v>12</v>
      </c>
      <c r="I5962" s="17" t="str">
        <f>INDEX(Neighborhoods!$A:$C,MATCH(Places!$H5962,Neighborhoods!$A:$A,0),MATCH(Places!I$1,Neighborhoods!$1:$1,0))</f>
        <v>Brooklyn</v>
      </c>
      <c r="J5962" s="17" t="str">
        <f>INDEX(Neighborhoods!$A:$C,MATCH(Places!$H5962,Neighborhoods!$A:$A,0),MATCH(Places!J$1,Neighborhoods!$1:$1,0))</f>
        <v>Williamsburg</v>
      </c>
      <c r="K5962" s="17" t="s">
        <v>11822</v>
      </c>
      <c r="L5962" s="17" t="str">
        <f t="shared" si="372"/>
        <v>No</v>
      </c>
      <c r="M5962" s="17">
        <v>4</v>
      </c>
      <c r="N5962" s="17" t="str" cm="1">
        <f t="array" ref="N5962">_xlfn.IFS(M5962&lt;=2,"Small",M5962&lt;=5,"Medium",M5962&gt;5,"Large")</f>
        <v>Medium</v>
      </c>
      <c r="O5962" s="65">
        <v>180</v>
      </c>
      <c r="P5962" s="87">
        <f t="shared" si="373"/>
        <v>0.03</v>
      </c>
      <c r="Q5962" s="68">
        <v>5</v>
      </c>
      <c r="R5962" s="68" t="str" cm="1">
        <f t="array" ref="R5962">_xlfn.SWITCH(ROUND(Q5962,0),5,"Excellent",4,"Good",3,"Ok","Bad")</f>
        <v>Excellent</v>
      </c>
      <c r="S5962" s="17">
        <v>4</v>
      </c>
      <c r="T5962" s="17" t="str">
        <f t="shared" si="374"/>
        <v>No</v>
      </c>
      <c r="U5962" s="82">
        <v>44021</v>
      </c>
      <c r="V5962" s="82">
        <v>44039</v>
      </c>
      <c r="W5962" s="17">
        <v>322</v>
      </c>
      <c r="X5962" s="17" t="str">
        <f t="shared" si="375"/>
        <v>Active</v>
      </c>
      <c r="Y5962" s="17" t="s">
        <v>15616</v>
      </c>
      <c r="Z5962" s="17"/>
    </row>
    <row r="5963" spans="1:26" x14ac:dyDescent="0.25">
      <c r="A5963">
        <v>5962</v>
      </c>
      <c r="B5963" s="17" t="s">
        <v>13378</v>
      </c>
      <c r="C5963" s="17">
        <v>3979</v>
      </c>
      <c r="D5963" s="17" t="str">
        <f>INDEX(Hosts!$A:$O,MATCH(Places!$C5963,Hosts!$A:$A,0),MATCH(Places!D$1,Hosts!$1:$1,0))</f>
        <v>Within an hour</v>
      </c>
      <c r="E5963" s="87">
        <f>INDEX(Hosts!$A:$O,MATCH(Places!$C5963,Hosts!$A:$A,0),MATCH(Places!E$1,Hosts!$1:$1,0))</f>
        <v>1</v>
      </c>
      <c r="F5963" s="87">
        <f>INDEX(Hosts!$A:$O,MATCH(Places!$C5963,Hosts!$A:$A,0),MATCH(Places!F$1,Hosts!$1:$1,0))</f>
        <v>0.96</v>
      </c>
      <c r="G5963" s="17" t="str">
        <f>INDEX(Hosts!$A:$O,MATCH(Places!$C5963,Hosts!$A:$A,0),MATCH(Places!G$1,Hosts!$1:$1,0))</f>
        <v>No</v>
      </c>
      <c r="H5963" s="17">
        <v>7</v>
      </c>
      <c r="I5963" s="17" t="str">
        <f>INDEX(Neighborhoods!$A:$C,MATCH(Places!$H5963,Neighborhoods!$A:$A,0),MATCH(Places!I$1,Neighborhoods!$1:$1,0))</f>
        <v>Brooklyn</v>
      </c>
      <c r="J5963" s="17" t="str">
        <f>INDEX(Neighborhoods!$A:$C,MATCH(Places!$H5963,Neighborhoods!$A:$A,0),MATCH(Places!J$1,Neighborhoods!$1:$1,0))</f>
        <v>Bedford-Stuyvesant</v>
      </c>
      <c r="K5963" s="17" t="s">
        <v>1</v>
      </c>
      <c r="L5963" s="17" t="str">
        <f t="shared" si="372"/>
        <v>Yes</v>
      </c>
      <c r="M5963" s="17">
        <v>2</v>
      </c>
      <c r="N5963" s="17" t="str" cm="1">
        <f t="array" ref="N5963">_xlfn.IFS(M5963&lt;=2,"Small",M5963&lt;=5,"Medium",M5963&gt;5,"Large")</f>
        <v>Small</v>
      </c>
      <c r="O5963" s="65">
        <v>66</v>
      </c>
      <c r="P5963" s="87">
        <f t="shared" si="373"/>
        <v>0.03</v>
      </c>
      <c r="Q5963" s="68">
        <v>5</v>
      </c>
      <c r="R5963" s="68" t="str" cm="1">
        <f t="array" ref="R5963">_xlfn.SWITCH(ROUND(Q5963,0),5,"Excellent",4,"Good",3,"Ok","Bad")</f>
        <v>Excellent</v>
      </c>
      <c r="S5963" s="17">
        <v>3</v>
      </c>
      <c r="T5963" s="17" t="str">
        <f t="shared" si="374"/>
        <v>No</v>
      </c>
      <c r="U5963" s="82">
        <v>44028</v>
      </c>
      <c r="V5963" s="82">
        <v>44040</v>
      </c>
      <c r="W5963" s="17">
        <v>20</v>
      </c>
      <c r="X5963" s="17" t="str">
        <f t="shared" si="375"/>
        <v>Active</v>
      </c>
      <c r="Y5963" s="17" t="s">
        <v>15615</v>
      </c>
      <c r="Z5963" s="17"/>
    </row>
    <row r="5964" spans="1:26" x14ac:dyDescent="0.25">
      <c r="A5964">
        <v>5963</v>
      </c>
      <c r="B5964" s="17" t="s">
        <v>13356</v>
      </c>
      <c r="C5964" s="17">
        <v>4133</v>
      </c>
      <c r="D5964" s="17" t="str">
        <f>INDEX(Hosts!$A:$O,MATCH(Places!$C5964,Hosts!$A:$A,0),MATCH(Places!D$1,Hosts!$1:$1,0))</f>
        <v>Within an hour</v>
      </c>
      <c r="E5964" s="87">
        <f>INDEX(Hosts!$A:$O,MATCH(Places!$C5964,Hosts!$A:$A,0),MATCH(Places!E$1,Hosts!$1:$1,0))</f>
        <v>0.99</v>
      </c>
      <c r="F5964" s="87">
        <f>INDEX(Hosts!$A:$O,MATCH(Places!$C5964,Hosts!$A:$A,0),MATCH(Places!F$1,Hosts!$1:$1,0))</f>
        <v>0.78</v>
      </c>
      <c r="G5964" s="17" t="str">
        <f>INDEX(Hosts!$A:$O,MATCH(Places!$C5964,Hosts!$A:$A,0),MATCH(Places!G$1,Hosts!$1:$1,0))</f>
        <v>Yes</v>
      </c>
      <c r="H5964" s="17">
        <v>11</v>
      </c>
      <c r="I5964" s="17" t="str">
        <f>INDEX(Neighborhoods!$A:$C,MATCH(Places!$H5964,Neighborhoods!$A:$A,0),MATCH(Places!I$1,Neighborhoods!$1:$1,0))</f>
        <v>Brooklyn</v>
      </c>
      <c r="J5964" s="17" t="str">
        <f>INDEX(Neighborhoods!$A:$C,MATCH(Places!$H5964,Neighborhoods!$A:$A,0),MATCH(Places!J$1,Neighborhoods!$1:$1,0))</f>
        <v>Greenpoint</v>
      </c>
      <c r="K5964" s="17" t="s">
        <v>11822</v>
      </c>
      <c r="L5964" s="17" t="str">
        <f t="shared" si="372"/>
        <v>No</v>
      </c>
      <c r="M5964" s="17">
        <v>4</v>
      </c>
      <c r="N5964" s="17" t="str" cm="1">
        <f t="array" ref="N5964">_xlfn.IFS(M5964&lt;=2,"Small",M5964&lt;=5,"Medium",M5964&gt;5,"Large")</f>
        <v>Medium</v>
      </c>
      <c r="O5964" s="65">
        <v>207</v>
      </c>
      <c r="P5964" s="87">
        <f t="shared" si="373"/>
        <v>0.04</v>
      </c>
      <c r="Q5964" s="68">
        <v>5</v>
      </c>
      <c r="R5964" s="68" t="str" cm="1">
        <f t="array" ref="R5964">_xlfn.SWITCH(ROUND(Q5964,0),5,"Excellent",4,"Good",3,"Ok","Bad")</f>
        <v>Excellent</v>
      </c>
      <c r="S5964" s="17">
        <v>5</v>
      </c>
      <c r="T5964" s="17" t="str">
        <f t="shared" si="374"/>
        <v>No</v>
      </c>
      <c r="U5964" s="82">
        <v>44029</v>
      </c>
      <c r="V5964" s="82">
        <v>44052</v>
      </c>
      <c r="W5964" s="17">
        <v>179</v>
      </c>
      <c r="X5964" s="17" t="str">
        <f t="shared" si="375"/>
        <v>Active</v>
      </c>
      <c r="Y5964" s="17" t="s">
        <v>15615</v>
      </c>
      <c r="Z5964" s="17"/>
    </row>
    <row r="5965" spans="1:26" x14ac:dyDescent="0.25">
      <c r="A5965">
        <v>5964</v>
      </c>
      <c r="B5965" s="17" t="s">
        <v>13683</v>
      </c>
      <c r="C5965" s="17">
        <v>3827</v>
      </c>
      <c r="D5965" s="17" t="str">
        <f>INDEX(Hosts!$A:$O,MATCH(Places!$C5965,Hosts!$A:$A,0),MATCH(Places!D$1,Hosts!$1:$1,0))</f>
        <v>Within an hour</v>
      </c>
      <c r="E5965" s="87">
        <f>INDEX(Hosts!$A:$O,MATCH(Places!$C5965,Hosts!$A:$A,0),MATCH(Places!E$1,Hosts!$1:$1,0))</f>
        <v>1</v>
      </c>
      <c r="F5965" s="87">
        <f>INDEX(Hosts!$A:$O,MATCH(Places!$C5965,Hosts!$A:$A,0),MATCH(Places!F$1,Hosts!$1:$1,0))</f>
        <v>0.97</v>
      </c>
      <c r="G5965" s="17" t="str">
        <f>INDEX(Hosts!$A:$O,MATCH(Places!$C5965,Hosts!$A:$A,0),MATCH(Places!G$1,Hosts!$1:$1,0))</f>
        <v>No</v>
      </c>
      <c r="H5965" s="17">
        <v>17</v>
      </c>
      <c r="I5965" s="17" t="str">
        <f>INDEX(Neighborhoods!$A:$C,MATCH(Places!$H5965,Neighborhoods!$A:$A,0),MATCH(Places!I$1,Neighborhoods!$1:$1,0))</f>
        <v>Manhattan</v>
      </c>
      <c r="J5965" s="17" t="str">
        <f>INDEX(Neighborhoods!$A:$C,MATCH(Places!$H5965,Neighborhoods!$A:$A,0),MATCH(Places!J$1,Neighborhoods!$1:$1,0))</f>
        <v>Hell's Kitchen</v>
      </c>
      <c r="K5965" s="17" t="s">
        <v>11822</v>
      </c>
      <c r="L5965" s="17" t="str">
        <f t="shared" si="372"/>
        <v>No</v>
      </c>
      <c r="M5965" s="17">
        <v>6</v>
      </c>
      <c r="N5965" s="17" t="str" cm="1">
        <f t="array" ref="N5965">_xlfn.IFS(M5965&lt;=2,"Small",M5965&lt;=5,"Medium",M5965&gt;5,"Large")</f>
        <v>Large</v>
      </c>
      <c r="O5965" s="65">
        <v>134</v>
      </c>
      <c r="P5965" s="87">
        <f t="shared" si="373"/>
        <v>0.03</v>
      </c>
      <c r="Q5965" s="68">
        <v>5</v>
      </c>
      <c r="R5965" s="68" t="str" cm="1">
        <f t="array" ref="R5965">_xlfn.SWITCH(ROUND(Q5965,0),5,"Excellent",4,"Good",3,"Ok","Bad")</f>
        <v>Excellent</v>
      </c>
      <c r="S5965" s="17">
        <v>3</v>
      </c>
      <c r="T5965" s="17" t="str">
        <f t="shared" si="374"/>
        <v>No</v>
      </c>
      <c r="U5965" s="82">
        <v>44045</v>
      </c>
      <c r="V5965" s="82">
        <v>44052</v>
      </c>
      <c r="W5965" s="17">
        <v>184</v>
      </c>
      <c r="X5965" s="17" t="str">
        <f t="shared" si="375"/>
        <v>Active</v>
      </c>
      <c r="Y5965" s="17" t="s">
        <v>15616</v>
      </c>
      <c r="Z5965" s="17"/>
    </row>
    <row r="5966" spans="1:26" x14ac:dyDescent="0.25">
      <c r="A5966">
        <v>5965</v>
      </c>
      <c r="B5966" s="17" t="s">
        <v>14858</v>
      </c>
      <c r="C5966" s="17">
        <v>2095</v>
      </c>
      <c r="D5966" s="17" t="str">
        <f>INDEX(Hosts!$A:$O,MATCH(Places!$C5966,Hosts!$A:$A,0),MATCH(Places!D$1,Hosts!$1:$1,0))</f>
        <v>Within an hour</v>
      </c>
      <c r="E5966" s="87">
        <f>INDEX(Hosts!$A:$O,MATCH(Places!$C5966,Hosts!$A:$A,0),MATCH(Places!E$1,Hosts!$1:$1,0))</f>
        <v>1</v>
      </c>
      <c r="F5966" s="87">
        <f>INDEX(Hosts!$A:$O,MATCH(Places!$C5966,Hosts!$A:$A,0),MATCH(Places!F$1,Hosts!$1:$1,0))</f>
        <v>0.73</v>
      </c>
      <c r="G5966" s="17" t="str">
        <f>INDEX(Hosts!$A:$O,MATCH(Places!$C5966,Hosts!$A:$A,0),MATCH(Places!G$1,Hosts!$1:$1,0))</f>
        <v>No</v>
      </c>
      <c r="H5966" s="17">
        <v>16</v>
      </c>
      <c r="I5966" s="17" t="str">
        <f>INDEX(Neighborhoods!$A:$C,MATCH(Places!$H5966,Neighborhoods!$A:$A,0),MATCH(Places!I$1,Neighborhoods!$1:$1,0))</f>
        <v>Manhattan</v>
      </c>
      <c r="J5966" s="17" t="str">
        <f>INDEX(Neighborhoods!$A:$C,MATCH(Places!$H5966,Neighborhoods!$A:$A,0),MATCH(Places!J$1,Neighborhoods!$1:$1,0))</f>
        <v>Harlem</v>
      </c>
      <c r="K5966" s="17" t="s">
        <v>1</v>
      </c>
      <c r="L5966" s="17" t="str">
        <f t="shared" si="372"/>
        <v>Yes</v>
      </c>
      <c r="M5966" s="17">
        <v>2</v>
      </c>
      <c r="N5966" s="17" t="str" cm="1">
        <f t="array" ref="N5966">_xlfn.IFS(M5966&lt;=2,"Small",M5966&lt;=5,"Medium",M5966&gt;5,"Large")</f>
        <v>Small</v>
      </c>
      <c r="O5966" s="65">
        <v>58</v>
      </c>
      <c r="P5966" s="87">
        <f t="shared" si="373"/>
        <v>0.03</v>
      </c>
      <c r="Q5966" s="68">
        <v>5</v>
      </c>
      <c r="R5966" s="68" t="str" cm="1">
        <f t="array" ref="R5966">_xlfn.SWITCH(ROUND(Q5966,0),5,"Excellent",4,"Good",3,"Ok","Bad")</f>
        <v>Excellent</v>
      </c>
      <c r="S5966" s="17">
        <v>3</v>
      </c>
      <c r="T5966" s="17" t="str">
        <f t="shared" si="374"/>
        <v>No</v>
      </c>
      <c r="U5966" s="82">
        <v>44025</v>
      </c>
      <c r="V5966" s="82">
        <v>44050</v>
      </c>
      <c r="W5966" s="17">
        <v>11</v>
      </c>
      <c r="X5966" s="17" t="str">
        <f t="shared" si="375"/>
        <v>Active</v>
      </c>
      <c r="Y5966" s="17" t="s">
        <v>15615</v>
      </c>
      <c r="Z5966" s="17"/>
    </row>
    <row r="5967" spans="1:26" x14ac:dyDescent="0.25">
      <c r="A5967">
        <v>5966</v>
      </c>
      <c r="B5967" s="17" t="s">
        <v>14618</v>
      </c>
      <c r="C5967" s="17">
        <v>3239</v>
      </c>
      <c r="D5967" s="17" t="str">
        <f>INDEX(Hosts!$A:$O,MATCH(Places!$C5967,Hosts!$A:$A,0),MATCH(Places!D$1,Hosts!$1:$1,0))</f>
        <v>Within a few hours</v>
      </c>
      <c r="E5967" s="87">
        <f>INDEX(Hosts!$A:$O,MATCH(Places!$C5967,Hosts!$A:$A,0),MATCH(Places!E$1,Hosts!$1:$1,0))</f>
        <v>1</v>
      </c>
      <c r="F5967" s="87">
        <f>INDEX(Hosts!$A:$O,MATCH(Places!$C5967,Hosts!$A:$A,0),MATCH(Places!F$1,Hosts!$1:$1,0))</f>
        <v>0.98</v>
      </c>
      <c r="G5967" s="17" t="str">
        <f>INDEX(Hosts!$A:$O,MATCH(Places!$C5967,Hosts!$A:$A,0),MATCH(Places!G$1,Hosts!$1:$1,0))</f>
        <v>No</v>
      </c>
      <c r="H5967" s="17">
        <v>17</v>
      </c>
      <c r="I5967" s="17" t="str">
        <f>INDEX(Neighborhoods!$A:$C,MATCH(Places!$H5967,Neighborhoods!$A:$A,0),MATCH(Places!I$1,Neighborhoods!$1:$1,0))</f>
        <v>Manhattan</v>
      </c>
      <c r="J5967" s="17" t="str">
        <f>INDEX(Neighborhoods!$A:$C,MATCH(Places!$H5967,Neighborhoods!$A:$A,0),MATCH(Places!J$1,Neighborhoods!$1:$1,0))</f>
        <v>Hell's Kitchen</v>
      </c>
      <c r="K5967" s="17" t="s">
        <v>1</v>
      </c>
      <c r="L5967" s="17" t="str">
        <f t="shared" si="372"/>
        <v>Yes</v>
      </c>
      <c r="M5967" s="17">
        <v>4</v>
      </c>
      <c r="N5967" s="17" t="str" cm="1">
        <f t="array" ref="N5967">_xlfn.IFS(M5967&lt;=2,"Small",M5967&lt;=5,"Medium",M5967&gt;5,"Large")</f>
        <v>Medium</v>
      </c>
      <c r="O5967" s="65">
        <v>149</v>
      </c>
      <c r="P5967" s="87">
        <f t="shared" si="373"/>
        <v>0.03</v>
      </c>
      <c r="Q5967" s="68">
        <v>5</v>
      </c>
      <c r="R5967" s="68" t="str" cm="1">
        <f t="array" ref="R5967">_xlfn.SWITCH(ROUND(Q5967,0),5,"Excellent",4,"Good",3,"Ok","Bad")</f>
        <v>Excellent</v>
      </c>
      <c r="S5967" s="17">
        <v>3</v>
      </c>
      <c r="T5967" s="17" t="str">
        <f t="shared" si="374"/>
        <v>No</v>
      </c>
      <c r="U5967" s="82">
        <v>44023</v>
      </c>
      <c r="V5967" s="82">
        <v>44043</v>
      </c>
      <c r="W5967" s="17">
        <v>362</v>
      </c>
      <c r="X5967" s="17" t="str">
        <f t="shared" si="375"/>
        <v>Active</v>
      </c>
      <c r="Y5967" s="17" t="s">
        <v>15616</v>
      </c>
      <c r="Z5967" s="17"/>
    </row>
    <row r="5968" spans="1:26" x14ac:dyDescent="0.25">
      <c r="A5968">
        <v>5967</v>
      </c>
      <c r="B5968" s="17" t="s">
        <v>15271</v>
      </c>
      <c r="C5968" s="17">
        <v>2565</v>
      </c>
      <c r="D5968" s="17" t="str">
        <f>INDEX(Hosts!$A:$O,MATCH(Places!$C5968,Hosts!$A:$A,0),MATCH(Places!D$1,Hosts!$1:$1,0))</f>
        <v>Within an hour</v>
      </c>
      <c r="E5968" s="87">
        <f>INDEX(Hosts!$A:$O,MATCH(Places!$C5968,Hosts!$A:$A,0),MATCH(Places!E$1,Hosts!$1:$1,0))</f>
        <v>1</v>
      </c>
      <c r="F5968" s="87">
        <f>INDEX(Hosts!$A:$O,MATCH(Places!$C5968,Hosts!$A:$A,0),MATCH(Places!F$1,Hosts!$1:$1,0))</f>
        <v>1</v>
      </c>
      <c r="G5968" s="17" t="str">
        <f>INDEX(Hosts!$A:$O,MATCH(Places!$C5968,Hosts!$A:$A,0),MATCH(Places!G$1,Hosts!$1:$1,0))</f>
        <v>No</v>
      </c>
      <c r="H5968" s="17">
        <v>20</v>
      </c>
      <c r="I5968" s="17" t="str">
        <f>INDEX(Neighborhoods!$A:$C,MATCH(Places!$H5968,Neighborhoods!$A:$A,0),MATCH(Places!I$1,Neighborhoods!$1:$1,0))</f>
        <v>Manhattan</v>
      </c>
      <c r="J5968" s="17" t="str">
        <f>INDEX(Neighborhoods!$A:$C,MATCH(Places!$H5968,Neighborhoods!$A:$A,0),MATCH(Places!J$1,Neighborhoods!$1:$1,0))</f>
        <v>Upper West Side</v>
      </c>
      <c r="K5968" s="17" t="s">
        <v>11822</v>
      </c>
      <c r="L5968" s="17" t="str">
        <f t="shared" si="372"/>
        <v>No</v>
      </c>
      <c r="M5968" s="17">
        <v>2</v>
      </c>
      <c r="N5968" s="17" t="str" cm="1">
        <f t="array" ref="N5968">_xlfn.IFS(M5968&lt;=2,"Small",M5968&lt;=5,"Medium",M5968&gt;5,"Large")</f>
        <v>Small</v>
      </c>
      <c r="O5968" s="65">
        <v>147.71</v>
      </c>
      <c r="P5968" s="87">
        <f t="shared" si="373"/>
        <v>0.03</v>
      </c>
      <c r="Q5968" s="68">
        <v>4.8</v>
      </c>
      <c r="R5968" s="68" t="str" cm="1">
        <f t="array" ref="R5968">_xlfn.SWITCH(ROUND(Q5968,0),5,"Excellent",4,"Good",3,"Ok","Bad")</f>
        <v>Excellent</v>
      </c>
      <c r="S5968" s="17">
        <v>5</v>
      </c>
      <c r="T5968" s="17" t="str">
        <f t="shared" si="374"/>
        <v>No</v>
      </c>
      <c r="U5968" s="82">
        <v>44031</v>
      </c>
      <c r="V5968" s="82">
        <v>44043</v>
      </c>
      <c r="W5968" s="17">
        <v>198</v>
      </c>
      <c r="X5968" s="17" t="str">
        <f t="shared" si="375"/>
        <v>Active</v>
      </c>
      <c r="Y5968" s="17" t="s">
        <v>15616</v>
      </c>
      <c r="Z5968" s="17"/>
    </row>
    <row r="5969" spans="1:26" x14ac:dyDescent="0.25">
      <c r="A5969">
        <v>5968</v>
      </c>
      <c r="B5969" s="17" t="s">
        <v>14634</v>
      </c>
      <c r="C5969" s="17">
        <v>3184</v>
      </c>
      <c r="D5969" s="17" t="str">
        <f>INDEX(Hosts!$A:$O,MATCH(Places!$C5969,Hosts!$A:$A,0),MATCH(Places!D$1,Hosts!$1:$1,0))</f>
        <v>Within an hour</v>
      </c>
      <c r="E5969" s="87">
        <f>INDEX(Hosts!$A:$O,MATCH(Places!$C5969,Hosts!$A:$A,0),MATCH(Places!E$1,Hosts!$1:$1,0))</f>
        <v>0.98</v>
      </c>
      <c r="F5969" s="87">
        <f>INDEX(Hosts!$A:$O,MATCH(Places!$C5969,Hosts!$A:$A,0),MATCH(Places!F$1,Hosts!$1:$1,0))</f>
        <v>0.93</v>
      </c>
      <c r="G5969" s="17" t="str">
        <f>INDEX(Hosts!$A:$O,MATCH(Places!$C5969,Hosts!$A:$A,0),MATCH(Places!G$1,Hosts!$1:$1,0))</f>
        <v>No</v>
      </c>
      <c r="H5969" s="17">
        <v>30</v>
      </c>
      <c r="I5969" s="17" t="str">
        <f>INDEX(Neighborhoods!$A:$C,MATCH(Places!$H5969,Neighborhoods!$A:$A,0),MATCH(Places!I$1,Neighborhoods!$1:$1,0))</f>
        <v>Staten Island</v>
      </c>
      <c r="J5969" s="17" t="str">
        <f>INDEX(Neighborhoods!$A:$C,MATCH(Places!$H5969,Neighborhoods!$A:$A,0),MATCH(Places!J$1,Neighborhoods!$1:$1,0))</f>
        <v>Tompkinsville</v>
      </c>
      <c r="K5969" s="17" t="s">
        <v>11822</v>
      </c>
      <c r="L5969" s="17" t="str">
        <f t="shared" si="372"/>
        <v>No</v>
      </c>
      <c r="M5969" s="17">
        <v>2</v>
      </c>
      <c r="N5969" s="17" t="str" cm="1">
        <f t="array" ref="N5969">_xlfn.IFS(M5969&lt;=2,"Small",M5969&lt;=5,"Medium",M5969&gt;5,"Large")</f>
        <v>Small</v>
      </c>
      <c r="O5969" s="65">
        <v>87</v>
      </c>
      <c r="P5969" s="87">
        <f t="shared" si="373"/>
        <v>0.03</v>
      </c>
      <c r="Q5969" s="68">
        <v>4.82</v>
      </c>
      <c r="R5969" s="68" t="str" cm="1">
        <f t="array" ref="R5969">_xlfn.SWITCH(ROUND(Q5969,0),5,"Excellent",4,"Good",3,"Ok","Bad")</f>
        <v>Excellent</v>
      </c>
      <c r="S5969" s="17">
        <v>11</v>
      </c>
      <c r="T5969" s="17" t="str">
        <f t="shared" si="374"/>
        <v>No</v>
      </c>
      <c r="U5969" s="82">
        <v>44029</v>
      </c>
      <c r="V5969" s="82">
        <v>44052</v>
      </c>
      <c r="W5969" s="17">
        <v>358</v>
      </c>
      <c r="X5969" s="17" t="str">
        <f t="shared" si="375"/>
        <v>Active</v>
      </c>
      <c r="Y5969" s="17" t="s">
        <v>15615</v>
      </c>
      <c r="Z5969" s="17"/>
    </row>
    <row r="5970" spans="1:26" x14ac:dyDescent="0.25">
      <c r="A5970">
        <v>5969</v>
      </c>
      <c r="B5970" s="17" t="s">
        <v>13920</v>
      </c>
      <c r="C5970" s="17">
        <v>4147</v>
      </c>
      <c r="D5970" s="17" t="str">
        <f>INDEX(Hosts!$A:$O,MATCH(Places!$C5970,Hosts!$A:$A,0),MATCH(Places!D$1,Hosts!$1:$1,0))</f>
        <v>Within an hour</v>
      </c>
      <c r="E5970" s="87">
        <f>INDEX(Hosts!$A:$O,MATCH(Places!$C5970,Hosts!$A:$A,0),MATCH(Places!E$1,Hosts!$1:$1,0))</f>
        <v>1</v>
      </c>
      <c r="F5970" s="87">
        <f>INDEX(Hosts!$A:$O,MATCH(Places!$C5970,Hosts!$A:$A,0),MATCH(Places!F$1,Hosts!$1:$1,0))</f>
        <v>0.86</v>
      </c>
      <c r="G5970" s="17" t="str">
        <f>INDEX(Hosts!$A:$O,MATCH(Places!$C5970,Hosts!$A:$A,0),MATCH(Places!G$1,Hosts!$1:$1,0))</f>
        <v>No</v>
      </c>
      <c r="H5970" s="17">
        <v>18</v>
      </c>
      <c r="I5970" s="17" t="str">
        <f>INDEX(Neighborhoods!$A:$C,MATCH(Places!$H5970,Neighborhoods!$A:$A,0),MATCH(Places!I$1,Neighborhoods!$1:$1,0))</f>
        <v>Manhattan</v>
      </c>
      <c r="J5970" s="17" t="str">
        <f>INDEX(Neighborhoods!$A:$C,MATCH(Places!$H5970,Neighborhoods!$A:$A,0),MATCH(Places!J$1,Neighborhoods!$1:$1,0))</f>
        <v>Midtown</v>
      </c>
      <c r="K5970" s="17" t="s">
        <v>11822</v>
      </c>
      <c r="L5970" s="17" t="str">
        <f t="shared" si="372"/>
        <v>No</v>
      </c>
      <c r="M5970" s="17">
        <v>4</v>
      </c>
      <c r="N5970" s="17" t="str" cm="1">
        <f t="array" ref="N5970">_xlfn.IFS(M5970&lt;=2,"Small",M5970&lt;=5,"Medium",M5970&gt;5,"Large")</f>
        <v>Medium</v>
      </c>
      <c r="O5970" s="65">
        <v>109</v>
      </c>
      <c r="P5970" s="87">
        <f t="shared" si="373"/>
        <v>0.03</v>
      </c>
      <c r="Q5970" s="68">
        <v>5</v>
      </c>
      <c r="R5970" s="68" t="str" cm="1">
        <f t="array" ref="R5970">_xlfn.SWITCH(ROUND(Q5970,0),5,"Excellent",4,"Good",3,"Ok","Bad")</f>
        <v>Excellent</v>
      </c>
      <c r="S5970" s="17">
        <v>3</v>
      </c>
      <c r="T5970" s="17" t="str">
        <f t="shared" si="374"/>
        <v>No</v>
      </c>
      <c r="U5970" s="82">
        <v>44035</v>
      </c>
      <c r="V5970" s="82">
        <v>44043</v>
      </c>
      <c r="W5970" s="17">
        <v>119</v>
      </c>
      <c r="X5970" s="17" t="str">
        <f t="shared" si="375"/>
        <v>Active</v>
      </c>
      <c r="Y5970" s="17" t="s">
        <v>15616</v>
      </c>
      <c r="Z5970" s="17"/>
    </row>
    <row r="5971" spans="1:26" x14ac:dyDescent="0.25">
      <c r="A5971">
        <v>5970</v>
      </c>
      <c r="B5971" s="17" t="s">
        <v>13877</v>
      </c>
      <c r="C5971" s="17">
        <v>1861</v>
      </c>
      <c r="D5971" s="17" t="str">
        <f>INDEX(Hosts!$A:$O,MATCH(Places!$C5971,Hosts!$A:$A,0),MATCH(Places!D$1,Hosts!$1:$1,0))</f>
        <v>Within an hour</v>
      </c>
      <c r="E5971" s="87">
        <f>INDEX(Hosts!$A:$O,MATCH(Places!$C5971,Hosts!$A:$A,0),MATCH(Places!E$1,Hosts!$1:$1,0))</f>
        <v>1</v>
      </c>
      <c r="F5971" s="87">
        <f>INDEX(Hosts!$A:$O,MATCH(Places!$C5971,Hosts!$A:$A,0),MATCH(Places!F$1,Hosts!$1:$1,0))</f>
        <v>1</v>
      </c>
      <c r="G5971" s="17" t="str">
        <f>INDEX(Hosts!$A:$O,MATCH(Places!$C5971,Hosts!$A:$A,0),MATCH(Places!G$1,Hosts!$1:$1,0))</f>
        <v>Yes</v>
      </c>
      <c r="H5971" s="17">
        <v>21</v>
      </c>
      <c r="I5971" s="17" t="str">
        <f>INDEX(Neighborhoods!$A:$C,MATCH(Places!$H5971,Neighborhoods!$A:$A,0),MATCH(Places!I$1,Neighborhoods!$1:$1,0))</f>
        <v>Queens</v>
      </c>
      <c r="J5971" s="17" t="str">
        <f>INDEX(Neighborhoods!$A:$C,MATCH(Places!$H5971,Neighborhoods!$A:$A,0),MATCH(Places!J$1,Neighborhoods!$1:$1,0))</f>
        <v>Astoria</v>
      </c>
      <c r="K5971" s="17" t="s">
        <v>11822</v>
      </c>
      <c r="L5971" s="17" t="str">
        <f t="shared" si="372"/>
        <v>No</v>
      </c>
      <c r="M5971" s="17">
        <v>16</v>
      </c>
      <c r="N5971" s="17" t="str" cm="1">
        <f t="array" ref="N5971">_xlfn.IFS(M5971&lt;=2,"Small",M5971&lt;=5,"Medium",M5971&gt;5,"Large")</f>
        <v>Large</v>
      </c>
      <c r="O5971" s="65">
        <v>373</v>
      </c>
      <c r="P5971" s="87">
        <f t="shared" si="373"/>
        <v>0.04</v>
      </c>
      <c r="Q5971" s="68">
        <v>5</v>
      </c>
      <c r="R5971" s="68" t="str" cm="1">
        <f t="array" ref="R5971">_xlfn.SWITCH(ROUND(Q5971,0),5,"Excellent",4,"Good",3,"Ok","Bad")</f>
        <v>Excellent</v>
      </c>
      <c r="S5971" s="17">
        <v>9</v>
      </c>
      <c r="T5971" s="17" t="str">
        <f t="shared" si="374"/>
        <v>No</v>
      </c>
      <c r="U5971" s="82">
        <v>44040</v>
      </c>
      <c r="V5971" s="82">
        <v>44054</v>
      </c>
      <c r="W5971" s="17">
        <v>160</v>
      </c>
      <c r="X5971" s="17" t="str">
        <f t="shared" si="375"/>
        <v>Active</v>
      </c>
      <c r="Y5971" s="17" t="s">
        <v>15616</v>
      </c>
      <c r="Z5971" s="17"/>
    </row>
    <row r="5972" spans="1:26" x14ac:dyDescent="0.25">
      <c r="A5972">
        <v>5971</v>
      </c>
      <c r="B5972" s="17" t="s">
        <v>2975</v>
      </c>
      <c r="C5972" s="17">
        <v>3315</v>
      </c>
      <c r="D5972" s="17" t="str">
        <f>INDEX(Hosts!$A:$O,MATCH(Places!$C5972,Hosts!$A:$A,0),MATCH(Places!D$1,Hosts!$1:$1,0))</f>
        <v>Within an hour</v>
      </c>
      <c r="E5972" s="87">
        <f>INDEX(Hosts!$A:$O,MATCH(Places!$C5972,Hosts!$A:$A,0),MATCH(Places!E$1,Hosts!$1:$1,0))</f>
        <v>1</v>
      </c>
      <c r="F5972" s="87">
        <f>INDEX(Hosts!$A:$O,MATCH(Places!$C5972,Hosts!$A:$A,0),MATCH(Places!F$1,Hosts!$1:$1,0))</f>
        <v>0.98</v>
      </c>
      <c r="G5972" s="17" t="str">
        <f>INDEX(Hosts!$A:$O,MATCH(Places!$C5972,Hosts!$A:$A,0),MATCH(Places!G$1,Hosts!$1:$1,0))</f>
        <v>No</v>
      </c>
      <c r="H5972" s="17">
        <v>4</v>
      </c>
      <c r="I5972" s="17" t="str">
        <f>INDEX(Neighborhoods!$A:$C,MATCH(Places!$H5972,Neighborhoods!$A:$A,0),MATCH(Places!I$1,Neighborhoods!$1:$1,0))</f>
        <v>Bronx</v>
      </c>
      <c r="J5972" s="17" t="str">
        <f>INDEX(Neighborhoods!$A:$C,MATCH(Places!$H5972,Neighborhoods!$A:$A,0),MATCH(Places!J$1,Neighborhoods!$1:$1,0))</f>
        <v>Mott Haven</v>
      </c>
      <c r="K5972" s="17" t="s">
        <v>1</v>
      </c>
      <c r="L5972" s="17" t="str">
        <f t="shared" si="372"/>
        <v>Yes</v>
      </c>
      <c r="M5972" s="17">
        <v>4</v>
      </c>
      <c r="N5972" s="17" t="str" cm="1">
        <f t="array" ref="N5972">_xlfn.IFS(M5972&lt;=2,"Small",M5972&lt;=5,"Medium",M5972&gt;5,"Large")</f>
        <v>Medium</v>
      </c>
      <c r="O5972" s="65">
        <v>45</v>
      </c>
      <c r="P5972" s="87">
        <f t="shared" si="373"/>
        <v>0.03</v>
      </c>
      <c r="Q5972" s="68">
        <v>5</v>
      </c>
      <c r="R5972" s="68" t="str" cm="1">
        <f t="array" ref="R5972">_xlfn.SWITCH(ROUND(Q5972,0),5,"Excellent",4,"Good",3,"Ok","Bad")</f>
        <v>Excellent</v>
      </c>
      <c r="S5972" s="17">
        <v>4</v>
      </c>
      <c r="T5972" s="17" t="str">
        <f t="shared" si="374"/>
        <v>No</v>
      </c>
      <c r="U5972" s="82">
        <v>44036</v>
      </c>
      <c r="V5972" s="82">
        <v>44042</v>
      </c>
      <c r="W5972" s="17">
        <v>364</v>
      </c>
      <c r="X5972" s="17" t="str">
        <f t="shared" si="375"/>
        <v>Active</v>
      </c>
      <c r="Y5972" s="17" t="s">
        <v>15616</v>
      </c>
      <c r="Z5972" s="17"/>
    </row>
    <row r="5973" spans="1:26" x14ac:dyDescent="0.25">
      <c r="A5973">
        <v>5972</v>
      </c>
      <c r="B5973" s="17" t="s">
        <v>2993</v>
      </c>
      <c r="C5973" s="17">
        <v>3315</v>
      </c>
      <c r="D5973" s="17" t="str">
        <f>INDEX(Hosts!$A:$O,MATCH(Places!$C5973,Hosts!$A:$A,0),MATCH(Places!D$1,Hosts!$1:$1,0))</f>
        <v>Within an hour</v>
      </c>
      <c r="E5973" s="87">
        <f>INDEX(Hosts!$A:$O,MATCH(Places!$C5973,Hosts!$A:$A,0),MATCH(Places!E$1,Hosts!$1:$1,0))</f>
        <v>1</v>
      </c>
      <c r="F5973" s="87">
        <f>INDEX(Hosts!$A:$O,MATCH(Places!$C5973,Hosts!$A:$A,0),MATCH(Places!F$1,Hosts!$1:$1,0))</f>
        <v>0.98</v>
      </c>
      <c r="G5973" s="17" t="str">
        <f>INDEX(Hosts!$A:$O,MATCH(Places!$C5973,Hosts!$A:$A,0),MATCH(Places!G$1,Hosts!$1:$1,0))</f>
        <v>No</v>
      </c>
      <c r="H5973" s="17">
        <v>4</v>
      </c>
      <c r="I5973" s="17" t="str">
        <f>INDEX(Neighborhoods!$A:$C,MATCH(Places!$H5973,Neighborhoods!$A:$A,0),MATCH(Places!I$1,Neighborhoods!$1:$1,0))</f>
        <v>Bronx</v>
      </c>
      <c r="J5973" s="17" t="str">
        <f>INDEX(Neighborhoods!$A:$C,MATCH(Places!$H5973,Neighborhoods!$A:$A,0),MATCH(Places!J$1,Neighborhoods!$1:$1,0))</f>
        <v>Mott Haven</v>
      </c>
      <c r="K5973" s="17" t="s">
        <v>1</v>
      </c>
      <c r="L5973" s="17" t="str">
        <f t="shared" si="372"/>
        <v>Yes</v>
      </c>
      <c r="M5973" s="17">
        <v>4</v>
      </c>
      <c r="N5973" s="17" t="str" cm="1">
        <f t="array" ref="N5973">_xlfn.IFS(M5973&lt;=2,"Small",M5973&lt;=5,"Medium",M5973&gt;5,"Large")</f>
        <v>Medium</v>
      </c>
      <c r="O5973" s="65">
        <v>54</v>
      </c>
      <c r="P5973" s="87">
        <f t="shared" si="373"/>
        <v>0.03</v>
      </c>
      <c r="Q5973" s="68">
        <v>5</v>
      </c>
      <c r="R5973" s="68" t="str" cm="1">
        <f t="array" ref="R5973">_xlfn.SWITCH(ROUND(Q5973,0),5,"Excellent",4,"Good",3,"Ok","Bad")</f>
        <v>Excellent</v>
      </c>
      <c r="S5973" s="17">
        <v>5</v>
      </c>
      <c r="T5973" s="17" t="str">
        <f t="shared" si="374"/>
        <v>No</v>
      </c>
      <c r="U5973" s="82">
        <v>44036</v>
      </c>
      <c r="V5973" s="82">
        <v>44046</v>
      </c>
      <c r="W5973" s="17">
        <v>337</v>
      </c>
      <c r="X5973" s="17" t="str">
        <f t="shared" si="375"/>
        <v>Active</v>
      </c>
      <c r="Y5973" s="17" t="s">
        <v>15616</v>
      </c>
      <c r="Z5973" s="17"/>
    </row>
    <row r="5974" spans="1:26" x14ac:dyDescent="0.25">
      <c r="A5974">
        <v>5973</v>
      </c>
      <c r="B5974" s="17" t="s">
        <v>693</v>
      </c>
      <c r="C5974" s="17">
        <v>596</v>
      </c>
      <c r="D5974" s="17" t="str">
        <f>INDEX(Hosts!$A:$O,MATCH(Places!$C5974,Hosts!$A:$A,0),MATCH(Places!D$1,Hosts!$1:$1,0))</f>
        <v>Within an hour</v>
      </c>
      <c r="E5974" s="87">
        <f>INDEX(Hosts!$A:$O,MATCH(Places!$C5974,Hosts!$A:$A,0),MATCH(Places!E$1,Hosts!$1:$1,0))</f>
        <v>1</v>
      </c>
      <c r="F5974" s="87">
        <f>INDEX(Hosts!$A:$O,MATCH(Places!$C5974,Hosts!$A:$A,0),MATCH(Places!F$1,Hosts!$1:$1,0))</f>
        <v>0.97</v>
      </c>
      <c r="G5974" s="17" t="str">
        <f>INDEX(Hosts!$A:$O,MATCH(Places!$C5974,Hosts!$A:$A,0),MATCH(Places!G$1,Hosts!$1:$1,0))</f>
        <v>No</v>
      </c>
      <c r="H5974" s="17">
        <v>15</v>
      </c>
      <c r="I5974" s="17" t="str">
        <f>INDEX(Neighborhoods!$A:$C,MATCH(Places!$H5974,Neighborhoods!$A:$A,0),MATCH(Places!I$1,Neighborhoods!$1:$1,0))</f>
        <v>Manhattan</v>
      </c>
      <c r="J5974" s="17" t="str">
        <f>INDEX(Neighborhoods!$A:$C,MATCH(Places!$H5974,Neighborhoods!$A:$A,0),MATCH(Places!J$1,Neighborhoods!$1:$1,0))</f>
        <v>East Village</v>
      </c>
      <c r="K5974" s="17" t="s">
        <v>11822</v>
      </c>
      <c r="L5974" s="17" t="str">
        <f t="shared" si="372"/>
        <v>No</v>
      </c>
      <c r="M5974" s="17">
        <v>5</v>
      </c>
      <c r="N5974" s="17" t="str" cm="1">
        <f t="array" ref="N5974">_xlfn.IFS(M5974&lt;=2,"Small",M5974&lt;=5,"Medium",M5974&gt;5,"Large")</f>
        <v>Medium</v>
      </c>
      <c r="O5974" s="65">
        <v>130</v>
      </c>
      <c r="P5974" s="87">
        <f t="shared" si="373"/>
        <v>0.03</v>
      </c>
      <c r="Q5974" s="68">
        <v>4.62</v>
      </c>
      <c r="R5974" s="68" t="str" cm="1">
        <f t="array" ref="R5974">_xlfn.SWITCH(ROUND(Q5974,0),5,"Excellent",4,"Good",3,"Ok","Bad")</f>
        <v>Excellent</v>
      </c>
      <c r="S5974" s="17">
        <v>13</v>
      </c>
      <c r="T5974" s="17" t="str">
        <f t="shared" si="374"/>
        <v>No</v>
      </c>
      <c r="U5974" s="82">
        <v>41953</v>
      </c>
      <c r="V5974" s="82">
        <v>43919</v>
      </c>
      <c r="W5974" s="17">
        <v>46</v>
      </c>
      <c r="X5974" s="17" t="str">
        <f t="shared" si="375"/>
        <v>Active</v>
      </c>
      <c r="Y5974" s="17" t="s">
        <v>15615</v>
      </c>
      <c r="Z5974" s="17"/>
    </row>
    <row r="5975" spans="1:26" x14ac:dyDescent="0.25">
      <c r="A5975">
        <v>5974</v>
      </c>
      <c r="B5975" s="17" t="s">
        <v>1608</v>
      </c>
      <c r="C5975" s="17">
        <v>1621</v>
      </c>
      <c r="D5975" s="17" t="str">
        <f>INDEX(Hosts!$A:$O,MATCH(Places!$C5975,Hosts!$A:$A,0),MATCH(Places!D$1,Hosts!$1:$1,0))</f>
        <v>A few days or more</v>
      </c>
      <c r="E5975" s="87">
        <f>INDEX(Hosts!$A:$O,MATCH(Places!$C5975,Hosts!$A:$A,0),MATCH(Places!E$1,Hosts!$1:$1,0))</f>
        <v>0.33</v>
      </c>
      <c r="F5975" s="87">
        <f>INDEX(Hosts!$A:$O,MATCH(Places!$C5975,Hosts!$A:$A,0),MATCH(Places!F$1,Hosts!$1:$1,0))</f>
        <v>0.67</v>
      </c>
      <c r="G5975" s="17" t="str">
        <f>INDEX(Hosts!$A:$O,MATCH(Places!$C5975,Hosts!$A:$A,0),MATCH(Places!G$1,Hosts!$1:$1,0))</f>
        <v>No</v>
      </c>
      <c r="H5975" s="17">
        <v>19</v>
      </c>
      <c r="I5975" s="17" t="str">
        <f>INDEX(Neighborhoods!$A:$C,MATCH(Places!$H5975,Neighborhoods!$A:$A,0),MATCH(Places!I$1,Neighborhoods!$1:$1,0))</f>
        <v>Manhattan</v>
      </c>
      <c r="J5975" s="17" t="str">
        <f>INDEX(Neighborhoods!$A:$C,MATCH(Places!$H5975,Neighborhoods!$A:$A,0),MATCH(Places!J$1,Neighborhoods!$1:$1,0))</f>
        <v>Upper East Side</v>
      </c>
      <c r="K5975" s="17" t="s">
        <v>11822</v>
      </c>
      <c r="L5975" s="17" t="str">
        <f t="shared" si="372"/>
        <v>No</v>
      </c>
      <c r="M5975" s="17">
        <v>2</v>
      </c>
      <c r="N5975" s="17" t="str" cm="1">
        <f t="array" ref="N5975">_xlfn.IFS(M5975&lt;=2,"Small",M5975&lt;=5,"Medium",M5975&gt;5,"Large")</f>
        <v>Small</v>
      </c>
      <c r="O5975" s="65">
        <v>116</v>
      </c>
      <c r="P5975" s="87">
        <f t="shared" si="373"/>
        <v>0.03</v>
      </c>
      <c r="Q5975" s="68">
        <v>4.72</v>
      </c>
      <c r="R5975" s="68" t="str" cm="1">
        <f t="array" ref="R5975">_xlfn.SWITCH(ROUND(Q5975,0),5,"Excellent",4,"Good",3,"Ok","Bad")</f>
        <v>Excellent</v>
      </c>
      <c r="S5975" s="17">
        <v>29</v>
      </c>
      <c r="T5975" s="17" t="str">
        <f t="shared" si="374"/>
        <v>No</v>
      </c>
      <c r="U5975" s="82">
        <v>42622</v>
      </c>
      <c r="V5975" s="82">
        <v>43899</v>
      </c>
      <c r="W5975" s="17">
        <v>165</v>
      </c>
      <c r="X5975" s="17" t="str">
        <f t="shared" si="375"/>
        <v>Active</v>
      </c>
      <c r="Y5975" s="17" t="s">
        <v>15615</v>
      </c>
      <c r="Z5975" s="17"/>
    </row>
    <row r="5976" spans="1:26" x14ac:dyDescent="0.25">
      <c r="A5976">
        <v>5975</v>
      </c>
      <c r="B5976" s="17" t="s">
        <v>3424</v>
      </c>
      <c r="C5976" s="17">
        <v>3636</v>
      </c>
      <c r="D5976" s="17" t="str">
        <f>INDEX(Hosts!$A:$O,MATCH(Places!$C5976,Hosts!$A:$A,0),MATCH(Places!D$1,Hosts!$1:$1,0))</f>
        <v>Within an hour</v>
      </c>
      <c r="E5976" s="87">
        <f>INDEX(Hosts!$A:$O,MATCH(Places!$C5976,Hosts!$A:$A,0),MATCH(Places!E$1,Hosts!$1:$1,0))</f>
        <v>0.8</v>
      </c>
      <c r="F5976" s="87">
        <f>INDEX(Hosts!$A:$O,MATCH(Places!$C5976,Hosts!$A:$A,0),MATCH(Places!F$1,Hosts!$1:$1,0))</f>
        <v>0.74</v>
      </c>
      <c r="G5976" s="17" t="str">
        <f>INDEX(Hosts!$A:$O,MATCH(Places!$C5976,Hosts!$A:$A,0),MATCH(Places!G$1,Hosts!$1:$1,0))</f>
        <v>Yes</v>
      </c>
      <c r="H5976" s="17">
        <v>18</v>
      </c>
      <c r="I5976" s="17" t="str">
        <f>INDEX(Neighborhoods!$A:$C,MATCH(Places!$H5976,Neighborhoods!$A:$A,0),MATCH(Places!I$1,Neighborhoods!$1:$1,0))</f>
        <v>Manhattan</v>
      </c>
      <c r="J5976" s="17" t="str">
        <f>INDEX(Neighborhoods!$A:$C,MATCH(Places!$H5976,Neighborhoods!$A:$A,0),MATCH(Places!J$1,Neighborhoods!$1:$1,0))</f>
        <v>Midtown</v>
      </c>
      <c r="K5976" s="17" t="s">
        <v>11822</v>
      </c>
      <c r="L5976" s="17" t="str">
        <f t="shared" si="372"/>
        <v>No</v>
      </c>
      <c r="M5976" s="17">
        <v>4</v>
      </c>
      <c r="N5976" s="17" t="str" cm="1">
        <f t="array" ref="N5976">_xlfn.IFS(M5976&lt;=2,"Small",M5976&lt;=5,"Medium",M5976&gt;5,"Large")</f>
        <v>Medium</v>
      </c>
      <c r="O5976" s="65">
        <v>160</v>
      </c>
      <c r="P5976" s="87">
        <f t="shared" si="373"/>
        <v>0.03</v>
      </c>
      <c r="Q5976" s="68">
        <v>4.8099999999999996</v>
      </c>
      <c r="R5976" s="68" t="str" cm="1">
        <f t="array" ref="R5976">_xlfn.SWITCH(ROUND(Q5976,0),5,"Excellent",4,"Good",3,"Ok","Bad")</f>
        <v>Excellent</v>
      </c>
      <c r="S5976" s="17">
        <v>16</v>
      </c>
      <c r="T5976" s="17" t="str">
        <f t="shared" si="374"/>
        <v>No</v>
      </c>
      <c r="U5976" s="82">
        <v>43622</v>
      </c>
      <c r="V5976" s="82">
        <v>43927</v>
      </c>
      <c r="W5976" s="17">
        <v>69</v>
      </c>
      <c r="X5976" s="17" t="str">
        <f t="shared" si="375"/>
        <v>Active</v>
      </c>
      <c r="Y5976" s="17" t="s">
        <v>15615</v>
      </c>
      <c r="Z5976" s="17"/>
    </row>
    <row r="5977" spans="1:26" x14ac:dyDescent="0.25">
      <c r="A5977">
        <v>5976</v>
      </c>
      <c r="B5977" s="17" t="s">
        <v>13510</v>
      </c>
      <c r="C5977" s="17">
        <v>1896</v>
      </c>
      <c r="D5977" s="17" t="str">
        <f>INDEX(Hosts!$A:$O,MATCH(Places!$C5977,Hosts!$A:$A,0),MATCH(Places!D$1,Hosts!$1:$1,0))</f>
        <v>Within an hour</v>
      </c>
      <c r="E5977" s="87">
        <f>INDEX(Hosts!$A:$O,MATCH(Places!$C5977,Hosts!$A:$A,0),MATCH(Places!E$1,Hosts!$1:$1,0))</f>
        <v>1</v>
      </c>
      <c r="F5977" s="87">
        <f>INDEX(Hosts!$A:$O,MATCH(Places!$C5977,Hosts!$A:$A,0),MATCH(Places!F$1,Hosts!$1:$1,0))</f>
        <v>1</v>
      </c>
      <c r="G5977" s="17" t="str">
        <f>INDEX(Hosts!$A:$O,MATCH(Places!$C5977,Hosts!$A:$A,0),MATCH(Places!G$1,Hosts!$1:$1,0))</f>
        <v>Yes</v>
      </c>
      <c r="H5977" s="17">
        <v>7</v>
      </c>
      <c r="I5977" s="17" t="str">
        <f>INDEX(Neighborhoods!$A:$C,MATCH(Places!$H5977,Neighborhoods!$A:$A,0),MATCH(Places!I$1,Neighborhoods!$1:$1,0))</f>
        <v>Brooklyn</v>
      </c>
      <c r="J5977" s="17" t="str">
        <f>INDEX(Neighborhoods!$A:$C,MATCH(Places!$H5977,Neighborhoods!$A:$A,0),MATCH(Places!J$1,Neighborhoods!$1:$1,0))</f>
        <v>Bedford-Stuyvesant</v>
      </c>
      <c r="K5977" s="17" t="s">
        <v>11822</v>
      </c>
      <c r="L5977" s="17" t="str">
        <f t="shared" si="372"/>
        <v>No</v>
      </c>
      <c r="M5977" s="17">
        <v>6</v>
      </c>
      <c r="N5977" s="17" t="str" cm="1">
        <f t="array" ref="N5977">_xlfn.IFS(M5977&lt;=2,"Small",M5977&lt;=5,"Medium",M5977&gt;5,"Large")</f>
        <v>Large</v>
      </c>
      <c r="O5977" s="65">
        <v>210</v>
      </c>
      <c r="P5977" s="87">
        <f t="shared" si="373"/>
        <v>0.04</v>
      </c>
      <c r="Q5977" s="68">
        <v>5</v>
      </c>
      <c r="R5977" s="68" t="str" cm="1">
        <f t="array" ref="R5977">_xlfn.SWITCH(ROUND(Q5977,0),5,"Excellent",4,"Good",3,"Ok","Bad")</f>
        <v>Excellent</v>
      </c>
      <c r="S5977" s="17">
        <v>18</v>
      </c>
      <c r="T5977" s="17" t="str">
        <f t="shared" si="374"/>
        <v>No</v>
      </c>
      <c r="U5977" s="82">
        <v>43639</v>
      </c>
      <c r="V5977" s="82">
        <v>43832</v>
      </c>
      <c r="W5977" s="17">
        <v>365</v>
      </c>
      <c r="X5977" s="17" t="str">
        <f t="shared" si="375"/>
        <v>Active</v>
      </c>
      <c r="Y5977" s="17" t="s">
        <v>15615</v>
      </c>
      <c r="Z5977" s="17"/>
    </row>
    <row r="5978" spans="1:26" x14ac:dyDescent="0.25">
      <c r="A5978">
        <v>5977</v>
      </c>
      <c r="B5978" s="17" t="s">
        <v>13602</v>
      </c>
      <c r="C5978" s="17">
        <v>55</v>
      </c>
      <c r="D5978" s="17" t="str">
        <f>INDEX(Hosts!$A:$O,MATCH(Places!$C5978,Hosts!$A:$A,0),MATCH(Places!D$1,Hosts!$1:$1,0))</f>
        <v>Within a few hours</v>
      </c>
      <c r="E5978" s="87">
        <f>INDEX(Hosts!$A:$O,MATCH(Places!$C5978,Hosts!$A:$A,0),MATCH(Places!E$1,Hosts!$1:$1,0))</f>
        <v>1</v>
      </c>
      <c r="F5978" s="87">
        <f>INDEX(Hosts!$A:$O,MATCH(Places!$C5978,Hosts!$A:$A,0),MATCH(Places!F$1,Hosts!$1:$1,0))</f>
        <v>0.87</v>
      </c>
      <c r="G5978" s="17" t="str">
        <f>INDEX(Hosts!$A:$O,MATCH(Places!$C5978,Hosts!$A:$A,0),MATCH(Places!G$1,Hosts!$1:$1,0))</f>
        <v>No</v>
      </c>
      <c r="H5978" s="17">
        <v>12</v>
      </c>
      <c r="I5978" s="17" t="str">
        <f>INDEX(Neighborhoods!$A:$C,MATCH(Places!$H5978,Neighborhoods!$A:$A,0),MATCH(Places!I$1,Neighborhoods!$1:$1,0))</f>
        <v>Brooklyn</v>
      </c>
      <c r="J5978" s="17" t="str">
        <f>INDEX(Neighborhoods!$A:$C,MATCH(Places!$H5978,Neighborhoods!$A:$A,0),MATCH(Places!J$1,Neighborhoods!$1:$1,0))</f>
        <v>Williamsburg</v>
      </c>
      <c r="K5978" s="17" t="s">
        <v>11822</v>
      </c>
      <c r="L5978" s="17" t="str">
        <f t="shared" si="372"/>
        <v>No</v>
      </c>
      <c r="M5978" s="17">
        <v>3</v>
      </c>
      <c r="N5978" s="17" t="str" cm="1">
        <f t="array" ref="N5978">_xlfn.IFS(M5978&lt;=2,"Small",M5978&lt;=5,"Medium",M5978&gt;5,"Large")</f>
        <v>Medium</v>
      </c>
      <c r="O5978" s="65">
        <v>271</v>
      </c>
      <c r="P5978" s="87">
        <f t="shared" si="373"/>
        <v>0.04</v>
      </c>
      <c r="Q5978" s="68">
        <v>4.88</v>
      </c>
      <c r="R5978" s="68" t="str" cm="1">
        <f t="array" ref="R5978">_xlfn.SWITCH(ROUND(Q5978,0),5,"Excellent",4,"Good",3,"Ok","Bad")</f>
        <v>Excellent</v>
      </c>
      <c r="S5978" s="17">
        <v>172</v>
      </c>
      <c r="T5978" s="17" t="str">
        <f t="shared" si="374"/>
        <v>Yes</v>
      </c>
      <c r="U5978" s="82">
        <v>40477</v>
      </c>
      <c r="V5978" s="82">
        <v>44026</v>
      </c>
      <c r="W5978" s="17">
        <v>365</v>
      </c>
      <c r="X5978" s="17" t="str">
        <f t="shared" si="375"/>
        <v>Active</v>
      </c>
      <c r="Y5978" s="17" t="s">
        <v>15615</v>
      </c>
      <c r="Z5978" s="17"/>
    </row>
    <row r="5979" spans="1:26" x14ac:dyDescent="0.25">
      <c r="A5979">
        <v>5978</v>
      </c>
      <c r="B5979" s="17" t="s">
        <v>3161</v>
      </c>
      <c r="C5979" s="17">
        <v>3435</v>
      </c>
      <c r="D5979" s="17" t="str">
        <f>INDEX(Hosts!$A:$O,MATCH(Places!$C5979,Hosts!$A:$A,0),MATCH(Places!D$1,Hosts!$1:$1,0))</f>
        <v>Within a few hours</v>
      </c>
      <c r="E5979" s="87">
        <f>INDEX(Hosts!$A:$O,MATCH(Places!$C5979,Hosts!$A:$A,0),MATCH(Places!E$1,Hosts!$1:$1,0))</f>
        <v>0.95</v>
      </c>
      <c r="F5979" s="87">
        <f>INDEX(Hosts!$A:$O,MATCH(Places!$C5979,Hosts!$A:$A,0),MATCH(Places!F$1,Hosts!$1:$1,0))</f>
        <v>0.97</v>
      </c>
      <c r="G5979" s="17" t="str">
        <f>INDEX(Hosts!$A:$O,MATCH(Places!$C5979,Hosts!$A:$A,0),MATCH(Places!G$1,Hosts!$1:$1,0))</f>
        <v>No</v>
      </c>
      <c r="H5979" s="17">
        <v>17</v>
      </c>
      <c r="I5979" s="17" t="str">
        <f>INDEX(Neighborhoods!$A:$C,MATCH(Places!$H5979,Neighborhoods!$A:$A,0),MATCH(Places!I$1,Neighborhoods!$1:$1,0))</f>
        <v>Manhattan</v>
      </c>
      <c r="J5979" s="17" t="str">
        <f>INDEX(Neighborhoods!$A:$C,MATCH(Places!$H5979,Neighborhoods!$A:$A,0),MATCH(Places!J$1,Neighborhoods!$1:$1,0))</f>
        <v>Hell's Kitchen</v>
      </c>
      <c r="K5979" s="17" t="s">
        <v>11822</v>
      </c>
      <c r="L5979" s="17" t="str">
        <f t="shared" si="372"/>
        <v>No</v>
      </c>
      <c r="M5979" s="17">
        <v>4</v>
      </c>
      <c r="N5979" s="17" t="str" cm="1">
        <f t="array" ref="N5979">_xlfn.IFS(M5979&lt;=2,"Small",M5979&lt;=5,"Medium",M5979&gt;5,"Large")</f>
        <v>Medium</v>
      </c>
      <c r="O5979" s="65">
        <v>100</v>
      </c>
      <c r="P5979" s="87">
        <f t="shared" si="373"/>
        <v>0.03</v>
      </c>
      <c r="Q5979" s="68">
        <v>4.67</v>
      </c>
      <c r="R5979" s="68" t="str" cm="1">
        <f t="array" ref="R5979">_xlfn.SWITCH(ROUND(Q5979,0),5,"Excellent",4,"Good",3,"Ok","Bad")</f>
        <v>Excellent</v>
      </c>
      <c r="S5979" s="17">
        <v>3</v>
      </c>
      <c r="T5979" s="17" t="str">
        <f t="shared" si="374"/>
        <v>No</v>
      </c>
      <c r="U5979" s="82">
        <v>43721</v>
      </c>
      <c r="V5979" s="82">
        <v>43903</v>
      </c>
      <c r="W5979" s="17">
        <v>0</v>
      </c>
      <c r="X5979" s="17" t="str">
        <f t="shared" si="375"/>
        <v>Inactive</v>
      </c>
      <c r="Y5979" s="17" t="s">
        <v>15616</v>
      </c>
      <c r="Z5979" s="17"/>
    </row>
    <row r="5980" spans="1:26" x14ac:dyDescent="0.25">
      <c r="A5980">
        <v>5979</v>
      </c>
      <c r="B5980" s="17" t="s">
        <v>2384</v>
      </c>
      <c r="C5980" s="17">
        <v>3435</v>
      </c>
      <c r="D5980" s="17" t="str">
        <f>INDEX(Hosts!$A:$O,MATCH(Places!$C5980,Hosts!$A:$A,0),MATCH(Places!D$1,Hosts!$1:$1,0))</f>
        <v>Within a few hours</v>
      </c>
      <c r="E5980" s="87">
        <f>INDEX(Hosts!$A:$O,MATCH(Places!$C5980,Hosts!$A:$A,0),MATCH(Places!E$1,Hosts!$1:$1,0))</f>
        <v>0.95</v>
      </c>
      <c r="F5980" s="87">
        <f>INDEX(Hosts!$A:$O,MATCH(Places!$C5980,Hosts!$A:$A,0),MATCH(Places!F$1,Hosts!$1:$1,0))</f>
        <v>0.97</v>
      </c>
      <c r="G5980" s="17" t="str">
        <f>INDEX(Hosts!$A:$O,MATCH(Places!$C5980,Hosts!$A:$A,0),MATCH(Places!G$1,Hosts!$1:$1,0))</f>
        <v>No</v>
      </c>
      <c r="H5980" s="17">
        <v>19</v>
      </c>
      <c r="I5980" s="17" t="str">
        <f>INDEX(Neighborhoods!$A:$C,MATCH(Places!$H5980,Neighborhoods!$A:$A,0),MATCH(Places!I$1,Neighborhoods!$1:$1,0))</f>
        <v>Manhattan</v>
      </c>
      <c r="J5980" s="17" t="str">
        <f>INDEX(Neighborhoods!$A:$C,MATCH(Places!$H5980,Neighborhoods!$A:$A,0),MATCH(Places!J$1,Neighborhoods!$1:$1,0))</f>
        <v>Upper East Side</v>
      </c>
      <c r="K5980" s="17" t="s">
        <v>11822</v>
      </c>
      <c r="L5980" s="17" t="str">
        <f t="shared" si="372"/>
        <v>No</v>
      </c>
      <c r="M5980" s="17">
        <v>5</v>
      </c>
      <c r="N5980" s="17" t="str" cm="1">
        <f t="array" ref="N5980">_xlfn.IFS(M5980&lt;=2,"Small",M5980&lt;=5,"Medium",M5980&gt;5,"Large")</f>
        <v>Medium</v>
      </c>
      <c r="O5980" s="65">
        <v>130</v>
      </c>
      <c r="P5980" s="87">
        <f t="shared" si="373"/>
        <v>0.03</v>
      </c>
      <c r="Q5980" s="68">
        <v>4.5</v>
      </c>
      <c r="R5980" s="68" t="str" cm="1">
        <f t="array" ref="R5980">_xlfn.SWITCH(ROUND(Q5980,0),5,"Excellent",4,"Good",3,"Ok","Bad")</f>
        <v>Excellent</v>
      </c>
      <c r="S5980" s="17">
        <v>6</v>
      </c>
      <c r="T5980" s="17" t="str">
        <f t="shared" si="374"/>
        <v>No</v>
      </c>
      <c r="U5980" s="82">
        <v>43133</v>
      </c>
      <c r="V5980" s="82">
        <v>43754</v>
      </c>
      <c r="W5980" s="17">
        <v>179</v>
      </c>
      <c r="X5980" s="17" t="str">
        <f t="shared" si="375"/>
        <v>Active</v>
      </c>
      <c r="Y5980" s="17" t="s">
        <v>15615</v>
      </c>
      <c r="Z5980" s="17"/>
    </row>
    <row r="5981" spans="1:26" x14ac:dyDescent="0.25">
      <c r="A5981">
        <v>5980</v>
      </c>
      <c r="B5981" s="17" t="s">
        <v>771</v>
      </c>
      <c r="C5981" s="17">
        <v>596</v>
      </c>
      <c r="D5981" s="17" t="str">
        <f>INDEX(Hosts!$A:$O,MATCH(Places!$C5981,Hosts!$A:$A,0),MATCH(Places!D$1,Hosts!$1:$1,0))</f>
        <v>Within an hour</v>
      </c>
      <c r="E5981" s="87">
        <f>INDEX(Hosts!$A:$O,MATCH(Places!$C5981,Hosts!$A:$A,0),MATCH(Places!E$1,Hosts!$1:$1,0))</f>
        <v>1</v>
      </c>
      <c r="F5981" s="87">
        <f>INDEX(Hosts!$A:$O,MATCH(Places!$C5981,Hosts!$A:$A,0),MATCH(Places!F$1,Hosts!$1:$1,0))</f>
        <v>0.97</v>
      </c>
      <c r="G5981" s="17" t="str">
        <f>INDEX(Hosts!$A:$O,MATCH(Places!$C5981,Hosts!$A:$A,0),MATCH(Places!G$1,Hosts!$1:$1,0))</f>
        <v>No</v>
      </c>
      <c r="H5981" s="17">
        <v>13</v>
      </c>
      <c r="I5981" s="17" t="str">
        <f>INDEX(Neighborhoods!$A:$C,MATCH(Places!$H5981,Neighborhoods!$A:$A,0),MATCH(Places!I$1,Neighborhoods!$1:$1,0))</f>
        <v>Manhattan</v>
      </c>
      <c r="J5981" s="17" t="str">
        <f>INDEX(Neighborhoods!$A:$C,MATCH(Places!$H5981,Neighborhoods!$A:$A,0),MATCH(Places!J$1,Neighborhoods!$1:$1,0))</f>
        <v>Chelsea</v>
      </c>
      <c r="K5981" s="17" t="s">
        <v>11822</v>
      </c>
      <c r="L5981" s="17" t="str">
        <f t="shared" si="372"/>
        <v>No</v>
      </c>
      <c r="M5981" s="17">
        <v>4</v>
      </c>
      <c r="N5981" s="17" t="str" cm="1">
        <f t="array" ref="N5981">_xlfn.IFS(M5981&lt;=2,"Small",M5981&lt;=5,"Medium",M5981&gt;5,"Large")</f>
        <v>Medium</v>
      </c>
      <c r="O5981" s="65">
        <v>120</v>
      </c>
      <c r="P5981" s="87">
        <f t="shared" si="373"/>
        <v>0.03</v>
      </c>
      <c r="Q5981" s="68">
        <v>4.4400000000000004</v>
      </c>
      <c r="R5981" s="68" t="str" cm="1">
        <f t="array" ref="R5981">_xlfn.SWITCH(ROUND(Q5981,0),5,"Excellent",4,"Good",3,"Ok","Bad")</f>
        <v>Good</v>
      </c>
      <c r="S5981" s="17">
        <v>9</v>
      </c>
      <c r="T5981" s="17" t="str">
        <f t="shared" si="374"/>
        <v>No</v>
      </c>
      <c r="U5981" s="82">
        <v>42282</v>
      </c>
      <c r="V5981" s="82">
        <v>43882</v>
      </c>
      <c r="W5981" s="17">
        <v>107</v>
      </c>
      <c r="X5981" s="17" t="str">
        <f t="shared" si="375"/>
        <v>Active</v>
      </c>
      <c r="Y5981" s="17" t="s">
        <v>15615</v>
      </c>
      <c r="Z5981" s="17"/>
    </row>
    <row r="5982" spans="1:26" x14ac:dyDescent="0.25">
      <c r="A5982">
        <v>5981</v>
      </c>
      <c r="B5982" s="17" t="s">
        <v>1038</v>
      </c>
      <c r="C5982" s="17">
        <v>596</v>
      </c>
      <c r="D5982" s="17" t="str">
        <f>INDEX(Hosts!$A:$O,MATCH(Places!$C5982,Hosts!$A:$A,0),MATCH(Places!D$1,Hosts!$1:$1,0))</f>
        <v>Within an hour</v>
      </c>
      <c r="E5982" s="87">
        <f>INDEX(Hosts!$A:$O,MATCH(Places!$C5982,Hosts!$A:$A,0),MATCH(Places!E$1,Hosts!$1:$1,0))</f>
        <v>1</v>
      </c>
      <c r="F5982" s="87">
        <f>INDEX(Hosts!$A:$O,MATCH(Places!$C5982,Hosts!$A:$A,0),MATCH(Places!F$1,Hosts!$1:$1,0))</f>
        <v>0.97</v>
      </c>
      <c r="G5982" s="17" t="str">
        <f>INDEX(Hosts!$A:$O,MATCH(Places!$C5982,Hosts!$A:$A,0),MATCH(Places!G$1,Hosts!$1:$1,0))</f>
        <v>No</v>
      </c>
      <c r="H5982" s="17">
        <v>13</v>
      </c>
      <c r="I5982" s="17" t="str">
        <f>INDEX(Neighborhoods!$A:$C,MATCH(Places!$H5982,Neighborhoods!$A:$A,0),MATCH(Places!I$1,Neighborhoods!$1:$1,0))</f>
        <v>Manhattan</v>
      </c>
      <c r="J5982" s="17" t="str">
        <f>INDEX(Neighborhoods!$A:$C,MATCH(Places!$H5982,Neighborhoods!$A:$A,0),MATCH(Places!J$1,Neighborhoods!$1:$1,0))</f>
        <v>Chelsea</v>
      </c>
      <c r="K5982" s="17" t="s">
        <v>11822</v>
      </c>
      <c r="L5982" s="17" t="str">
        <f t="shared" si="372"/>
        <v>No</v>
      </c>
      <c r="M5982" s="17">
        <v>4</v>
      </c>
      <c r="N5982" s="17" t="str" cm="1">
        <f t="array" ref="N5982">_xlfn.IFS(M5982&lt;=2,"Small",M5982&lt;=5,"Medium",M5982&gt;5,"Large")</f>
        <v>Medium</v>
      </c>
      <c r="O5982" s="65">
        <v>125</v>
      </c>
      <c r="P5982" s="87">
        <f t="shared" si="373"/>
        <v>0.03</v>
      </c>
      <c r="Q5982" s="68">
        <v>4.9000000000000004</v>
      </c>
      <c r="R5982" s="68" t="str" cm="1">
        <f t="array" ref="R5982">_xlfn.SWITCH(ROUND(Q5982,0),5,"Excellent",4,"Good",3,"Ok","Bad")</f>
        <v>Excellent</v>
      </c>
      <c r="S5982" s="17">
        <v>10</v>
      </c>
      <c r="T5982" s="17" t="str">
        <f t="shared" si="374"/>
        <v>No</v>
      </c>
      <c r="U5982" s="82">
        <v>42225</v>
      </c>
      <c r="V5982" s="82">
        <v>43786</v>
      </c>
      <c r="W5982" s="17">
        <v>365</v>
      </c>
      <c r="X5982" s="17" t="str">
        <f t="shared" si="375"/>
        <v>Active</v>
      </c>
      <c r="Y5982" s="17" t="s">
        <v>15615</v>
      </c>
      <c r="Z5982" s="17"/>
    </row>
    <row r="5983" spans="1:26" x14ac:dyDescent="0.25">
      <c r="A5983">
        <v>5982</v>
      </c>
      <c r="B5983" s="17" t="s">
        <v>13762</v>
      </c>
      <c r="C5983" s="17">
        <v>1570</v>
      </c>
      <c r="D5983" s="17" t="str">
        <f>INDEX(Hosts!$A:$O,MATCH(Places!$C5983,Hosts!$A:$A,0),MATCH(Places!D$1,Hosts!$1:$1,0))</f>
        <v>Within a few hours</v>
      </c>
      <c r="E5983" s="87">
        <f>INDEX(Hosts!$A:$O,MATCH(Places!$C5983,Hosts!$A:$A,0),MATCH(Places!E$1,Hosts!$1:$1,0))</f>
        <v>1</v>
      </c>
      <c r="F5983" s="87">
        <f>INDEX(Hosts!$A:$O,MATCH(Places!$C5983,Hosts!$A:$A,0),MATCH(Places!F$1,Hosts!$1:$1,0))</f>
        <v>0.91</v>
      </c>
      <c r="G5983" s="17" t="str">
        <f>INDEX(Hosts!$A:$O,MATCH(Places!$C5983,Hosts!$A:$A,0),MATCH(Places!G$1,Hosts!$1:$1,0))</f>
        <v>Yes</v>
      </c>
      <c r="H5983" s="17">
        <v>7</v>
      </c>
      <c r="I5983" s="17" t="str">
        <f>INDEX(Neighborhoods!$A:$C,MATCH(Places!$H5983,Neighborhoods!$A:$A,0),MATCH(Places!I$1,Neighborhoods!$1:$1,0))</f>
        <v>Brooklyn</v>
      </c>
      <c r="J5983" s="17" t="str">
        <f>INDEX(Neighborhoods!$A:$C,MATCH(Places!$H5983,Neighborhoods!$A:$A,0),MATCH(Places!J$1,Neighborhoods!$1:$1,0))</f>
        <v>Bedford-Stuyvesant</v>
      </c>
      <c r="K5983" s="17" t="s">
        <v>11822</v>
      </c>
      <c r="L5983" s="17" t="str">
        <f t="shared" si="372"/>
        <v>No</v>
      </c>
      <c r="M5983" s="17">
        <v>2</v>
      </c>
      <c r="N5983" s="17" t="str" cm="1">
        <f t="array" ref="N5983">_xlfn.IFS(M5983&lt;=2,"Small",M5983&lt;=5,"Medium",M5983&gt;5,"Large")</f>
        <v>Small</v>
      </c>
      <c r="O5983" s="65">
        <v>150</v>
      </c>
      <c r="P5983" s="87">
        <f t="shared" si="373"/>
        <v>0.03</v>
      </c>
      <c r="Q5983" s="68">
        <v>5</v>
      </c>
      <c r="R5983" s="68" t="str" cm="1">
        <f t="array" ref="R5983">_xlfn.SWITCH(ROUND(Q5983,0),5,"Excellent",4,"Good",3,"Ok","Bad")</f>
        <v>Excellent</v>
      </c>
      <c r="S5983" s="17">
        <v>5</v>
      </c>
      <c r="T5983" s="17" t="str">
        <f t="shared" si="374"/>
        <v>No</v>
      </c>
      <c r="U5983" s="82">
        <v>42917</v>
      </c>
      <c r="V5983" s="82">
        <v>43738</v>
      </c>
      <c r="W5983" s="17">
        <v>304</v>
      </c>
      <c r="X5983" s="17" t="str">
        <f t="shared" si="375"/>
        <v>Active</v>
      </c>
      <c r="Y5983" s="17" t="s">
        <v>15615</v>
      </c>
      <c r="Z5983" s="17"/>
    </row>
    <row r="5984" spans="1:26" x14ac:dyDescent="0.25">
      <c r="A5984">
        <v>5983</v>
      </c>
      <c r="B5984" s="17" t="s">
        <v>13854</v>
      </c>
      <c r="C5984" s="17">
        <v>3162</v>
      </c>
      <c r="D5984" s="17" t="str">
        <f>INDEX(Hosts!$A:$O,MATCH(Places!$C5984,Hosts!$A:$A,0),MATCH(Places!D$1,Hosts!$1:$1,0))</f>
        <v>Within a day</v>
      </c>
      <c r="E5984" s="87">
        <f>INDEX(Hosts!$A:$O,MATCH(Places!$C5984,Hosts!$A:$A,0),MATCH(Places!E$1,Hosts!$1:$1,0))</f>
        <v>0.5</v>
      </c>
      <c r="F5984" s="87">
        <f>INDEX(Hosts!$A:$O,MATCH(Places!$C5984,Hosts!$A:$A,0),MATCH(Places!F$1,Hosts!$1:$1,0))</f>
        <v>1</v>
      </c>
      <c r="G5984" s="17" t="str">
        <f>INDEX(Hosts!$A:$O,MATCH(Places!$C5984,Hosts!$A:$A,0),MATCH(Places!G$1,Hosts!$1:$1,0))</f>
        <v>Yes</v>
      </c>
      <c r="H5984" s="17">
        <v>6</v>
      </c>
      <c r="I5984" s="17" t="str">
        <f>INDEX(Neighborhoods!$A:$C,MATCH(Places!$H5984,Neighborhoods!$A:$A,0),MATCH(Places!I$1,Neighborhoods!$1:$1,0))</f>
        <v>Bronx</v>
      </c>
      <c r="J5984" s="17" t="str">
        <f>INDEX(Neighborhoods!$A:$C,MATCH(Places!$H5984,Neighborhoods!$A:$A,0),MATCH(Places!J$1,Neighborhoods!$1:$1,0))</f>
        <v>Wakefield</v>
      </c>
      <c r="K5984" s="17" t="s">
        <v>11822</v>
      </c>
      <c r="L5984" s="17" t="str">
        <f t="shared" si="372"/>
        <v>No</v>
      </c>
      <c r="M5984" s="17">
        <v>2</v>
      </c>
      <c r="N5984" s="17" t="str" cm="1">
        <f t="array" ref="N5984">_xlfn.IFS(M5984&lt;=2,"Small",M5984&lt;=5,"Medium",M5984&gt;5,"Large")</f>
        <v>Small</v>
      </c>
      <c r="O5984" s="65">
        <v>140</v>
      </c>
      <c r="P5984" s="87">
        <f t="shared" si="373"/>
        <v>0.03</v>
      </c>
      <c r="Q5984" s="68">
        <v>4.91</v>
      </c>
      <c r="R5984" s="68" t="str" cm="1">
        <f t="array" ref="R5984">_xlfn.SWITCH(ROUND(Q5984,0),5,"Excellent",4,"Good",3,"Ok","Bad")</f>
        <v>Excellent</v>
      </c>
      <c r="S5984" s="17">
        <v>32</v>
      </c>
      <c r="T5984" s="17" t="str">
        <f t="shared" si="374"/>
        <v>No</v>
      </c>
      <c r="U5984" s="82">
        <v>43786</v>
      </c>
      <c r="V5984" s="82">
        <v>43941</v>
      </c>
      <c r="W5984" s="17">
        <v>73</v>
      </c>
      <c r="X5984" s="17" t="str">
        <f t="shared" si="375"/>
        <v>Active</v>
      </c>
      <c r="Y5984" s="17" t="s">
        <v>15616</v>
      </c>
      <c r="Z5984" s="17"/>
    </row>
    <row r="5985" spans="1:26" x14ac:dyDescent="0.25">
      <c r="A5985">
        <v>5984</v>
      </c>
      <c r="B5985" s="17" t="s">
        <v>869</v>
      </c>
      <c r="C5985" s="17">
        <v>596</v>
      </c>
      <c r="D5985" s="17" t="str">
        <f>INDEX(Hosts!$A:$O,MATCH(Places!$C5985,Hosts!$A:$A,0),MATCH(Places!D$1,Hosts!$1:$1,0))</f>
        <v>Within an hour</v>
      </c>
      <c r="E5985" s="87">
        <f>INDEX(Hosts!$A:$O,MATCH(Places!$C5985,Hosts!$A:$A,0),MATCH(Places!E$1,Hosts!$1:$1,0))</f>
        <v>1</v>
      </c>
      <c r="F5985" s="87">
        <f>INDEX(Hosts!$A:$O,MATCH(Places!$C5985,Hosts!$A:$A,0),MATCH(Places!F$1,Hosts!$1:$1,0))</f>
        <v>0.97</v>
      </c>
      <c r="G5985" s="17" t="str">
        <f>INDEX(Hosts!$A:$O,MATCH(Places!$C5985,Hosts!$A:$A,0),MATCH(Places!G$1,Hosts!$1:$1,0))</f>
        <v>No</v>
      </c>
      <c r="H5985" s="17">
        <v>17</v>
      </c>
      <c r="I5985" s="17" t="str">
        <f>INDEX(Neighborhoods!$A:$C,MATCH(Places!$H5985,Neighborhoods!$A:$A,0),MATCH(Places!I$1,Neighborhoods!$1:$1,0))</f>
        <v>Manhattan</v>
      </c>
      <c r="J5985" s="17" t="str">
        <f>INDEX(Neighborhoods!$A:$C,MATCH(Places!$H5985,Neighborhoods!$A:$A,0),MATCH(Places!J$1,Neighborhoods!$1:$1,0))</f>
        <v>Hell's Kitchen</v>
      </c>
      <c r="K5985" s="17" t="s">
        <v>11822</v>
      </c>
      <c r="L5985" s="17" t="str">
        <f t="shared" si="372"/>
        <v>No</v>
      </c>
      <c r="M5985" s="17">
        <v>4</v>
      </c>
      <c r="N5985" s="17" t="str" cm="1">
        <f t="array" ref="N5985">_xlfn.IFS(M5985&lt;=2,"Small",M5985&lt;=5,"Medium",M5985&gt;5,"Large")</f>
        <v>Medium</v>
      </c>
      <c r="O5985" s="65">
        <v>130</v>
      </c>
      <c r="P5985" s="87">
        <f t="shared" si="373"/>
        <v>0.03</v>
      </c>
      <c r="Q5985" s="68">
        <v>4.8600000000000003</v>
      </c>
      <c r="R5985" s="68" t="str" cm="1">
        <f t="array" ref="R5985">_xlfn.SWITCH(ROUND(Q5985,0),5,"Excellent",4,"Good",3,"Ok","Bad")</f>
        <v>Excellent</v>
      </c>
      <c r="S5985" s="17">
        <v>22</v>
      </c>
      <c r="T5985" s="17" t="str">
        <f t="shared" si="374"/>
        <v>No</v>
      </c>
      <c r="U5985" s="82">
        <v>42251</v>
      </c>
      <c r="V5985" s="82">
        <v>43876</v>
      </c>
      <c r="W5985" s="17">
        <v>351</v>
      </c>
      <c r="X5985" s="17" t="str">
        <f t="shared" si="375"/>
        <v>Active</v>
      </c>
      <c r="Y5985" s="17" t="s">
        <v>15615</v>
      </c>
      <c r="Z5985" s="17"/>
    </row>
    <row r="5986" spans="1:26" x14ac:dyDescent="0.25">
      <c r="A5986">
        <v>5985</v>
      </c>
      <c r="B5986" s="17" t="s">
        <v>2393</v>
      </c>
      <c r="C5986" s="17">
        <v>3435</v>
      </c>
      <c r="D5986" s="17" t="str">
        <f>INDEX(Hosts!$A:$O,MATCH(Places!$C5986,Hosts!$A:$A,0),MATCH(Places!D$1,Hosts!$1:$1,0))</f>
        <v>Within a few hours</v>
      </c>
      <c r="E5986" s="87">
        <f>INDEX(Hosts!$A:$O,MATCH(Places!$C5986,Hosts!$A:$A,0),MATCH(Places!E$1,Hosts!$1:$1,0))</f>
        <v>0.95</v>
      </c>
      <c r="F5986" s="87">
        <f>INDEX(Hosts!$A:$O,MATCH(Places!$C5986,Hosts!$A:$A,0),MATCH(Places!F$1,Hosts!$1:$1,0))</f>
        <v>0.97</v>
      </c>
      <c r="G5986" s="17" t="str">
        <f>INDEX(Hosts!$A:$O,MATCH(Places!$C5986,Hosts!$A:$A,0),MATCH(Places!G$1,Hosts!$1:$1,0))</f>
        <v>No</v>
      </c>
      <c r="H5986" s="17">
        <v>19</v>
      </c>
      <c r="I5986" s="17" t="str">
        <f>INDEX(Neighborhoods!$A:$C,MATCH(Places!$H5986,Neighborhoods!$A:$A,0),MATCH(Places!I$1,Neighborhoods!$1:$1,0))</f>
        <v>Manhattan</v>
      </c>
      <c r="J5986" s="17" t="str">
        <f>INDEX(Neighborhoods!$A:$C,MATCH(Places!$H5986,Neighborhoods!$A:$A,0),MATCH(Places!J$1,Neighborhoods!$1:$1,0))</f>
        <v>Upper East Side</v>
      </c>
      <c r="K5986" s="17" t="s">
        <v>11822</v>
      </c>
      <c r="L5986" s="17" t="str">
        <f t="shared" si="372"/>
        <v>No</v>
      </c>
      <c r="M5986" s="17">
        <v>5</v>
      </c>
      <c r="N5986" s="17" t="str" cm="1">
        <f t="array" ref="N5986">_xlfn.IFS(M5986&lt;=2,"Small",M5986&lt;=5,"Medium",M5986&gt;5,"Large")</f>
        <v>Medium</v>
      </c>
      <c r="O5986" s="65">
        <v>150</v>
      </c>
      <c r="P5986" s="87">
        <f t="shared" si="373"/>
        <v>0.03</v>
      </c>
      <c r="Q5986" s="68">
        <v>4.5</v>
      </c>
      <c r="R5986" s="68" t="str" cm="1">
        <f t="array" ref="R5986">_xlfn.SWITCH(ROUND(Q5986,0),5,"Excellent",4,"Good",3,"Ok","Bad")</f>
        <v>Excellent</v>
      </c>
      <c r="S5986" s="17">
        <v>6</v>
      </c>
      <c r="T5986" s="17" t="str">
        <f t="shared" si="374"/>
        <v>No</v>
      </c>
      <c r="U5986" s="82">
        <v>43296</v>
      </c>
      <c r="V5986" s="82">
        <v>43825</v>
      </c>
      <c r="W5986" s="17">
        <v>180</v>
      </c>
      <c r="X5986" s="17" t="str">
        <f t="shared" si="375"/>
        <v>Active</v>
      </c>
      <c r="Y5986" s="17" t="s">
        <v>15615</v>
      </c>
      <c r="Z5986" s="17"/>
    </row>
    <row r="5987" spans="1:26" x14ac:dyDescent="0.25">
      <c r="A5987">
        <v>5986</v>
      </c>
      <c r="B5987" s="17" t="s">
        <v>651</v>
      </c>
      <c r="C5987" s="17">
        <v>596</v>
      </c>
      <c r="D5987" s="17" t="str">
        <f>INDEX(Hosts!$A:$O,MATCH(Places!$C5987,Hosts!$A:$A,0),MATCH(Places!D$1,Hosts!$1:$1,0))</f>
        <v>Within an hour</v>
      </c>
      <c r="E5987" s="87">
        <f>INDEX(Hosts!$A:$O,MATCH(Places!$C5987,Hosts!$A:$A,0),MATCH(Places!E$1,Hosts!$1:$1,0))</f>
        <v>1</v>
      </c>
      <c r="F5987" s="87">
        <f>INDEX(Hosts!$A:$O,MATCH(Places!$C5987,Hosts!$A:$A,0),MATCH(Places!F$1,Hosts!$1:$1,0))</f>
        <v>0.97</v>
      </c>
      <c r="G5987" s="17" t="str">
        <f>INDEX(Hosts!$A:$O,MATCH(Places!$C5987,Hosts!$A:$A,0),MATCH(Places!G$1,Hosts!$1:$1,0))</f>
        <v>No</v>
      </c>
      <c r="H5987" s="17">
        <v>19</v>
      </c>
      <c r="I5987" s="17" t="str">
        <f>INDEX(Neighborhoods!$A:$C,MATCH(Places!$H5987,Neighborhoods!$A:$A,0),MATCH(Places!I$1,Neighborhoods!$1:$1,0))</f>
        <v>Manhattan</v>
      </c>
      <c r="J5987" s="17" t="str">
        <f>INDEX(Neighborhoods!$A:$C,MATCH(Places!$H5987,Neighborhoods!$A:$A,0),MATCH(Places!J$1,Neighborhoods!$1:$1,0))</f>
        <v>Upper East Side</v>
      </c>
      <c r="K5987" s="17" t="s">
        <v>11822</v>
      </c>
      <c r="L5987" s="17" t="str">
        <f t="shared" si="372"/>
        <v>No</v>
      </c>
      <c r="M5987" s="17">
        <v>5</v>
      </c>
      <c r="N5987" s="17" t="str" cm="1">
        <f t="array" ref="N5987">_xlfn.IFS(M5987&lt;=2,"Small",M5987&lt;=5,"Medium",M5987&gt;5,"Large")</f>
        <v>Medium</v>
      </c>
      <c r="O5987" s="65">
        <v>155</v>
      </c>
      <c r="P5987" s="87">
        <f t="shared" si="373"/>
        <v>0.03</v>
      </c>
      <c r="Q5987" s="68">
        <v>4.8099999999999996</v>
      </c>
      <c r="R5987" s="68" t="str" cm="1">
        <f t="array" ref="R5987">_xlfn.SWITCH(ROUND(Q5987,0),5,"Excellent",4,"Good",3,"Ok","Bad")</f>
        <v>Excellent</v>
      </c>
      <c r="S5987" s="17">
        <v>16</v>
      </c>
      <c r="T5987" s="17" t="str">
        <f t="shared" si="374"/>
        <v>No</v>
      </c>
      <c r="U5987" s="82">
        <v>41883</v>
      </c>
      <c r="V5987" s="82">
        <v>43815</v>
      </c>
      <c r="W5987" s="17">
        <v>365</v>
      </c>
      <c r="X5987" s="17" t="str">
        <f t="shared" si="375"/>
        <v>Active</v>
      </c>
      <c r="Y5987" s="17" t="s">
        <v>15615</v>
      </c>
      <c r="Z5987" s="17"/>
    </row>
    <row r="5988" spans="1:26" x14ac:dyDescent="0.25">
      <c r="A5988">
        <v>5987</v>
      </c>
      <c r="B5988" s="17" t="s">
        <v>3237</v>
      </c>
      <c r="C5988" s="17">
        <v>3435</v>
      </c>
      <c r="D5988" s="17" t="str">
        <f>INDEX(Hosts!$A:$O,MATCH(Places!$C5988,Hosts!$A:$A,0),MATCH(Places!D$1,Hosts!$1:$1,0))</f>
        <v>Within a few hours</v>
      </c>
      <c r="E5988" s="87">
        <f>INDEX(Hosts!$A:$O,MATCH(Places!$C5988,Hosts!$A:$A,0),MATCH(Places!E$1,Hosts!$1:$1,0))</f>
        <v>0.95</v>
      </c>
      <c r="F5988" s="87">
        <f>INDEX(Hosts!$A:$O,MATCH(Places!$C5988,Hosts!$A:$A,0),MATCH(Places!F$1,Hosts!$1:$1,0))</f>
        <v>0.97</v>
      </c>
      <c r="G5988" s="17" t="str">
        <f>INDEX(Hosts!$A:$O,MATCH(Places!$C5988,Hosts!$A:$A,0),MATCH(Places!G$1,Hosts!$1:$1,0))</f>
        <v>No</v>
      </c>
      <c r="H5988" s="17">
        <v>19</v>
      </c>
      <c r="I5988" s="17" t="str">
        <f>INDEX(Neighborhoods!$A:$C,MATCH(Places!$H5988,Neighborhoods!$A:$A,0),MATCH(Places!I$1,Neighborhoods!$1:$1,0))</f>
        <v>Manhattan</v>
      </c>
      <c r="J5988" s="17" t="str">
        <f>INDEX(Neighborhoods!$A:$C,MATCH(Places!$H5988,Neighborhoods!$A:$A,0),MATCH(Places!J$1,Neighborhoods!$1:$1,0))</f>
        <v>Upper East Side</v>
      </c>
      <c r="K5988" s="17" t="s">
        <v>11822</v>
      </c>
      <c r="L5988" s="17" t="str">
        <f t="shared" si="372"/>
        <v>No</v>
      </c>
      <c r="M5988" s="17">
        <v>3</v>
      </c>
      <c r="N5988" s="17" t="str" cm="1">
        <f t="array" ref="N5988">_xlfn.IFS(M5988&lt;=2,"Small",M5988&lt;=5,"Medium",M5988&gt;5,"Large")</f>
        <v>Medium</v>
      </c>
      <c r="O5988" s="65">
        <v>130</v>
      </c>
      <c r="P5988" s="87">
        <f t="shared" si="373"/>
        <v>0.03</v>
      </c>
      <c r="Q5988" s="68">
        <v>5</v>
      </c>
      <c r="R5988" s="68" t="str" cm="1">
        <f t="array" ref="R5988">_xlfn.SWITCH(ROUND(Q5988,0),5,"Excellent",4,"Good",3,"Ok","Bad")</f>
        <v>Excellent</v>
      </c>
      <c r="S5988" s="17">
        <v>4</v>
      </c>
      <c r="T5988" s="17" t="str">
        <f t="shared" si="374"/>
        <v>No</v>
      </c>
      <c r="U5988" s="82">
        <v>43591</v>
      </c>
      <c r="V5988" s="82">
        <v>43981</v>
      </c>
      <c r="W5988" s="17">
        <v>334</v>
      </c>
      <c r="X5988" s="17" t="str">
        <f t="shared" si="375"/>
        <v>Active</v>
      </c>
      <c r="Y5988" s="17" t="s">
        <v>15616</v>
      </c>
      <c r="Z5988" s="17"/>
    </row>
    <row r="5989" spans="1:26" x14ac:dyDescent="0.25">
      <c r="A5989">
        <v>5988</v>
      </c>
      <c r="B5989" s="17" t="s">
        <v>857</v>
      </c>
      <c r="C5989" s="17">
        <v>596</v>
      </c>
      <c r="D5989" s="17" t="str">
        <f>INDEX(Hosts!$A:$O,MATCH(Places!$C5989,Hosts!$A:$A,0),MATCH(Places!D$1,Hosts!$1:$1,0))</f>
        <v>Within an hour</v>
      </c>
      <c r="E5989" s="87">
        <f>INDEX(Hosts!$A:$O,MATCH(Places!$C5989,Hosts!$A:$A,0),MATCH(Places!E$1,Hosts!$1:$1,0))</f>
        <v>1</v>
      </c>
      <c r="F5989" s="87">
        <f>INDEX(Hosts!$A:$O,MATCH(Places!$C5989,Hosts!$A:$A,0),MATCH(Places!F$1,Hosts!$1:$1,0))</f>
        <v>0.97</v>
      </c>
      <c r="G5989" s="17" t="str">
        <f>INDEX(Hosts!$A:$O,MATCH(Places!$C5989,Hosts!$A:$A,0),MATCH(Places!G$1,Hosts!$1:$1,0))</f>
        <v>No</v>
      </c>
      <c r="H5989" s="17">
        <v>19</v>
      </c>
      <c r="I5989" s="17" t="str">
        <f>INDEX(Neighborhoods!$A:$C,MATCH(Places!$H5989,Neighborhoods!$A:$A,0),MATCH(Places!I$1,Neighborhoods!$1:$1,0))</f>
        <v>Manhattan</v>
      </c>
      <c r="J5989" s="17" t="str">
        <f>INDEX(Neighborhoods!$A:$C,MATCH(Places!$H5989,Neighborhoods!$A:$A,0),MATCH(Places!J$1,Neighborhoods!$1:$1,0))</f>
        <v>Upper East Side</v>
      </c>
      <c r="K5989" s="17" t="s">
        <v>11822</v>
      </c>
      <c r="L5989" s="17" t="str">
        <f t="shared" si="372"/>
        <v>No</v>
      </c>
      <c r="M5989" s="17">
        <v>4</v>
      </c>
      <c r="N5989" s="17" t="str" cm="1">
        <f t="array" ref="N5989">_xlfn.IFS(M5989&lt;=2,"Small",M5989&lt;=5,"Medium",M5989&gt;5,"Large")</f>
        <v>Medium</v>
      </c>
      <c r="O5989" s="65">
        <v>100</v>
      </c>
      <c r="P5989" s="87">
        <f t="shared" si="373"/>
        <v>0.03</v>
      </c>
      <c r="Q5989" s="68">
        <v>4.55</v>
      </c>
      <c r="R5989" s="68" t="str" cm="1">
        <f t="array" ref="R5989">_xlfn.SWITCH(ROUND(Q5989,0),5,"Excellent",4,"Good",3,"Ok","Bad")</f>
        <v>Excellent</v>
      </c>
      <c r="S5989" s="17">
        <v>11</v>
      </c>
      <c r="T5989" s="17" t="str">
        <f t="shared" si="374"/>
        <v>No</v>
      </c>
      <c r="U5989" s="82">
        <v>42263</v>
      </c>
      <c r="V5989" s="82">
        <v>43981</v>
      </c>
      <c r="W5989" s="17">
        <v>365</v>
      </c>
      <c r="X5989" s="17" t="str">
        <f t="shared" si="375"/>
        <v>Active</v>
      </c>
      <c r="Y5989" s="17" t="s">
        <v>15615</v>
      </c>
      <c r="Z5989" s="17"/>
    </row>
    <row r="5990" spans="1:26" x14ac:dyDescent="0.25">
      <c r="A5990">
        <v>5989</v>
      </c>
      <c r="B5990" s="17" t="s">
        <v>2985</v>
      </c>
      <c r="C5990" s="17">
        <v>3435</v>
      </c>
      <c r="D5990" s="17" t="str">
        <f>INDEX(Hosts!$A:$O,MATCH(Places!$C5990,Hosts!$A:$A,0),MATCH(Places!D$1,Hosts!$1:$1,0))</f>
        <v>Within a few hours</v>
      </c>
      <c r="E5990" s="87">
        <f>INDEX(Hosts!$A:$O,MATCH(Places!$C5990,Hosts!$A:$A,0),MATCH(Places!E$1,Hosts!$1:$1,0))</f>
        <v>0.95</v>
      </c>
      <c r="F5990" s="87">
        <f>INDEX(Hosts!$A:$O,MATCH(Places!$C5990,Hosts!$A:$A,0),MATCH(Places!F$1,Hosts!$1:$1,0))</f>
        <v>0.97</v>
      </c>
      <c r="G5990" s="17" t="str">
        <f>INDEX(Hosts!$A:$O,MATCH(Places!$C5990,Hosts!$A:$A,0),MATCH(Places!G$1,Hosts!$1:$1,0))</f>
        <v>No</v>
      </c>
      <c r="H5990" s="17">
        <v>19</v>
      </c>
      <c r="I5990" s="17" t="str">
        <f>INDEX(Neighborhoods!$A:$C,MATCH(Places!$H5990,Neighborhoods!$A:$A,0),MATCH(Places!I$1,Neighborhoods!$1:$1,0))</f>
        <v>Manhattan</v>
      </c>
      <c r="J5990" s="17" t="str">
        <f>INDEX(Neighborhoods!$A:$C,MATCH(Places!$H5990,Neighborhoods!$A:$A,0),MATCH(Places!J$1,Neighborhoods!$1:$1,0))</f>
        <v>Upper East Side</v>
      </c>
      <c r="K5990" s="17" t="s">
        <v>11822</v>
      </c>
      <c r="L5990" s="17" t="str">
        <f t="shared" si="372"/>
        <v>No</v>
      </c>
      <c r="M5990" s="17">
        <v>5</v>
      </c>
      <c r="N5990" s="17" t="str" cm="1">
        <f t="array" ref="N5990">_xlfn.IFS(M5990&lt;=2,"Small",M5990&lt;=5,"Medium",M5990&gt;5,"Large")</f>
        <v>Medium</v>
      </c>
      <c r="O5990" s="65">
        <v>160</v>
      </c>
      <c r="P5990" s="87">
        <f t="shared" si="373"/>
        <v>0.03</v>
      </c>
      <c r="Q5990" s="68">
        <v>5</v>
      </c>
      <c r="R5990" s="68" t="str" cm="1">
        <f t="array" ref="R5990">_xlfn.SWITCH(ROUND(Q5990,0),5,"Excellent",4,"Good",3,"Ok","Bad")</f>
        <v>Excellent</v>
      </c>
      <c r="S5990" s="17">
        <v>3</v>
      </c>
      <c r="T5990" s="17" t="str">
        <f t="shared" si="374"/>
        <v>No</v>
      </c>
      <c r="U5990" s="82">
        <v>43601</v>
      </c>
      <c r="V5990" s="82">
        <v>43819</v>
      </c>
      <c r="W5990" s="17">
        <v>365</v>
      </c>
      <c r="X5990" s="17" t="str">
        <f t="shared" si="375"/>
        <v>Active</v>
      </c>
      <c r="Y5990" s="17" t="s">
        <v>15615</v>
      </c>
      <c r="Z5990" s="17"/>
    </row>
    <row r="5991" spans="1:26" x14ac:dyDescent="0.25">
      <c r="A5991">
        <v>5990</v>
      </c>
      <c r="B5991" s="17" t="s">
        <v>881</v>
      </c>
      <c r="C5991" s="17">
        <v>596</v>
      </c>
      <c r="D5991" s="17" t="str">
        <f>INDEX(Hosts!$A:$O,MATCH(Places!$C5991,Hosts!$A:$A,0),MATCH(Places!D$1,Hosts!$1:$1,0))</f>
        <v>Within an hour</v>
      </c>
      <c r="E5991" s="87">
        <f>INDEX(Hosts!$A:$O,MATCH(Places!$C5991,Hosts!$A:$A,0),MATCH(Places!E$1,Hosts!$1:$1,0))</f>
        <v>1</v>
      </c>
      <c r="F5991" s="87">
        <f>INDEX(Hosts!$A:$O,MATCH(Places!$C5991,Hosts!$A:$A,0),MATCH(Places!F$1,Hosts!$1:$1,0))</f>
        <v>0.97</v>
      </c>
      <c r="G5991" s="17" t="str">
        <f>INDEX(Hosts!$A:$O,MATCH(Places!$C5991,Hosts!$A:$A,0),MATCH(Places!G$1,Hosts!$1:$1,0))</f>
        <v>No</v>
      </c>
      <c r="H5991" s="17">
        <v>17</v>
      </c>
      <c r="I5991" s="17" t="str">
        <f>INDEX(Neighborhoods!$A:$C,MATCH(Places!$H5991,Neighborhoods!$A:$A,0),MATCH(Places!I$1,Neighborhoods!$1:$1,0))</f>
        <v>Manhattan</v>
      </c>
      <c r="J5991" s="17" t="str">
        <f>INDEX(Neighborhoods!$A:$C,MATCH(Places!$H5991,Neighborhoods!$A:$A,0),MATCH(Places!J$1,Neighborhoods!$1:$1,0))</f>
        <v>Hell's Kitchen</v>
      </c>
      <c r="K5991" s="17" t="s">
        <v>11822</v>
      </c>
      <c r="L5991" s="17" t="str">
        <f t="shared" si="372"/>
        <v>No</v>
      </c>
      <c r="M5991" s="17">
        <v>4</v>
      </c>
      <c r="N5991" s="17" t="str" cm="1">
        <f t="array" ref="N5991">_xlfn.IFS(M5991&lt;=2,"Small",M5991&lt;=5,"Medium",M5991&gt;5,"Large")</f>
        <v>Medium</v>
      </c>
      <c r="O5991" s="65">
        <v>120</v>
      </c>
      <c r="P5991" s="87">
        <f t="shared" si="373"/>
        <v>0.03</v>
      </c>
      <c r="Q5991" s="68">
        <v>4.67</v>
      </c>
      <c r="R5991" s="68" t="str" cm="1">
        <f t="array" ref="R5991">_xlfn.SWITCH(ROUND(Q5991,0),5,"Excellent",4,"Good",3,"Ok","Bad")</f>
        <v>Excellent</v>
      </c>
      <c r="S5991" s="17">
        <v>12</v>
      </c>
      <c r="T5991" s="17" t="str">
        <f t="shared" si="374"/>
        <v>No</v>
      </c>
      <c r="U5991" s="82">
        <v>42286</v>
      </c>
      <c r="V5991" s="82">
        <v>43812</v>
      </c>
      <c r="W5991" s="17">
        <v>365</v>
      </c>
      <c r="X5991" s="17" t="str">
        <f t="shared" si="375"/>
        <v>Active</v>
      </c>
      <c r="Y5991" s="17" t="s">
        <v>15615</v>
      </c>
      <c r="Z5991" s="17"/>
    </row>
    <row r="5992" spans="1:26" x14ac:dyDescent="0.25">
      <c r="A5992">
        <v>5991</v>
      </c>
      <c r="B5992" s="17" t="s">
        <v>3162</v>
      </c>
      <c r="C5992" s="17">
        <v>3435</v>
      </c>
      <c r="D5992" s="17" t="str">
        <f>INDEX(Hosts!$A:$O,MATCH(Places!$C5992,Hosts!$A:$A,0),MATCH(Places!D$1,Hosts!$1:$1,0))</f>
        <v>Within a few hours</v>
      </c>
      <c r="E5992" s="87">
        <f>INDEX(Hosts!$A:$O,MATCH(Places!$C5992,Hosts!$A:$A,0),MATCH(Places!E$1,Hosts!$1:$1,0))</f>
        <v>0.95</v>
      </c>
      <c r="F5992" s="87">
        <f>INDEX(Hosts!$A:$O,MATCH(Places!$C5992,Hosts!$A:$A,0),MATCH(Places!F$1,Hosts!$1:$1,0))</f>
        <v>0.97</v>
      </c>
      <c r="G5992" s="17" t="str">
        <f>INDEX(Hosts!$A:$O,MATCH(Places!$C5992,Hosts!$A:$A,0),MATCH(Places!G$1,Hosts!$1:$1,0))</f>
        <v>No</v>
      </c>
      <c r="H5992" s="17">
        <v>17</v>
      </c>
      <c r="I5992" s="17" t="str">
        <f>INDEX(Neighborhoods!$A:$C,MATCH(Places!$H5992,Neighborhoods!$A:$A,0),MATCH(Places!I$1,Neighborhoods!$1:$1,0))</f>
        <v>Manhattan</v>
      </c>
      <c r="J5992" s="17" t="str">
        <f>INDEX(Neighborhoods!$A:$C,MATCH(Places!$H5992,Neighborhoods!$A:$A,0),MATCH(Places!J$1,Neighborhoods!$1:$1,0))</f>
        <v>Hell's Kitchen</v>
      </c>
      <c r="K5992" s="17" t="s">
        <v>11822</v>
      </c>
      <c r="L5992" s="17" t="str">
        <f t="shared" si="372"/>
        <v>No</v>
      </c>
      <c r="M5992" s="17">
        <v>4</v>
      </c>
      <c r="N5992" s="17" t="str" cm="1">
        <f t="array" ref="N5992">_xlfn.IFS(M5992&lt;=2,"Small",M5992&lt;=5,"Medium",M5992&gt;5,"Large")</f>
        <v>Medium</v>
      </c>
      <c r="O5992" s="65">
        <v>145</v>
      </c>
      <c r="P5992" s="87">
        <f t="shared" si="373"/>
        <v>0.03</v>
      </c>
      <c r="Q5992" s="68">
        <v>5</v>
      </c>
      <c r="R5992" s="68" t="str" cm="1">
        <f t="array" ref="R5992">_xlfn.SWITCH(ROUND(Q5992,0),5,"Excellent",4,"Good",3,"Ok","Bad")</f>
        <v>Excellent</v>
      </c>
      <c r="S5992" s="17">
        <v>3</v>
      </c>
      <c r="T5992" s="17" t="str">
        <f t="shared" si="374"/>
        <v>No</v>
      </c>
      <c r="U5992" s="82">
        <v>43738</v>
      </c>
      <c r="V5992" s="82">
        <v>43835</v>
      </c>
      <c r="W5992" s="17">
        <v>15</v>
      </c>
      <c r="X5992" s="17" t="str">
        <f t="shared" si="375"/>
        <v>Active</v>
      </c>
      <c r="Y5992" s="17" t="s">
        <v>15615</v>
      </c>
      <c r="Z5992" s="17"/>
    </row>
    <row r="5993" spans="1:26" x14ac:dyDescent="0.25">
      <c r="A5993">
        <v>5992</v>
      </c>
      <c r="B5993" s="17" t="s">
        <v>3172</v>
      </c>
      <c r="C5993" s="17">
        <v>3435</v>
      </c>
      <c r="D5993" s="17" t="str">
        <f>INDEX(Hosts!$A:$O,MATCH(Places!$C5993,Hosts!$A:$A,0),MATCH(Places!D$1,Hosts!$1:$1,0))</f>
        <v>Within a few hours</v>
      </c>
      <c r="E5993" s="87">
        <f>INDEX(Hosts!$A:$O,MATCH(Places!$C5993,Hosts!$A:$A,0),MATCH(Places!E$1,Hosts!$1:$1,0))</f>
        <v>0.95</v>
      </c>
      <c r="F5993" s="87">
        <f>INDEX(Hosts!$A:$O,MATCH(Places!$C5993,Hosts!$A:$A,0),MATCH(Places!F$1,Hosts!$1:$1,0))</f>
        <v>0.97</v>
      </c>
      <c r="G5993" s="17" t="str">
        <f>INDEX(Hosts!$A:$O,MATCH(Places!$C5993,Hosts!$A:$A,0),MATCH(Places!G$1,Hosts!$1:$1,0))</f>
        <v>No</v>
      </c>
      <c r="H5993" s="17">
        <v>17</v>
      </c>
      <c r="I5993" s="17" t="str">
        <f>INDEX(Neighborhoods!$A:$C,MATCH(Places!$H5993,Neighborhoods!$A:$A,0),MATCH(Places!I$1,Neighborhoods!$1:$1,0))</f>
        <v>Manhattan</v>
      </c>
      <c r="J5993" s="17" t="str">
        <f>INDEX(Neighborhoods!$A:$C,MATCH(Places!$H5993,Neighborhoods!$A:$A,0),MATCH(Places!J$1,Neighborhoods!$1:$1,0))</f>
        <v>Hell's Kitchen</v>
      </c>
      <c r="K5993" s="17" t="s">
        <v>11822</v>
      </c>
      <c r="L5993" s="17" t="str">
        <f t="shared" si="372"/>
        <v>No</v>
      </c>
      <c r="M5993" s="17">
        <v>4</v>
      </c>
      <c r="N5993" s="17" t="str" cm="1">
        <f t="array" ref="N5993">_xlfn.IFS(M5993&lt;=2,"Small",M5993&lt;=5,"Medium",M5993&gt;5,"Large")</f>
        <v>Medium</v>
      </c>
      <c r="O5993" s="65">
        <v>150</v>
      </c>
      <c r="P5993" s="87">
        <f t="shared" si="373"/>
        <v>0.03</v>
      </c>
      <c r="Q5993" s="68">
        <v>4.67</v>
      </c>
      <c r="R5993" s="68" t="str" cm="1">
        <f t="array" ref="R5993">_xlfn.SWITCH(ROUND(Q5993,0),5,"Excellent",4,"Good",3,"Ok","Bad")</f>
        <v>Excellent</v>
      </c>
      <c r="S5993" s="17">
        <v>3</v>
      </c>
      <c r="T5993" s="17" t="str">
        <f t="shared" si="374"/>
        <v>No</v>
      </c>
      <c r="U5993" s="82">
        <v>43666</v>
      </c>
      <c r="V5993" s="82">
        <v>43911</v>
      </c>
      <c r="W5993" s="17">
        <v>107</v>
      </c>
      <c r="X5993" s="17" t="str">
        <f t="shared" si="375"/>
        <v>Active</v>
      </c>
      <c r="Y5993" s="17" t="s">
        <v>15615</v>
      </c>
      <c r="Z5993" s="17"/>
    </row>
    <row r="5994" spans="1:26" x14ac:dyDescent="0.25">
      <c r="A5994">
        <v>5993</v>
      </c>
      <c r="B5994" s="17" t="s">
        <v>2383</v>
      </c>
      <c r="C5994" s="17">
        <v>3435</v>
      </c>
      <c r="D5994" s="17" t="str">
        <f>INDEX(Hosts!$A:$O,MATCH(Places!$C5994,Hosts!$A:$A,0),MATCH(Places!D$1,Hosts!$1:$1,0))</f>
        <v>Within a few hours</v>
      </c>
      <c r="E5994" s="87">
        <f>INDEX(Hosts!$A:$O,MATCH(Places!$C5994,Hosts!$A:$A,0),MATCH(Places!E$1,Hosts!$1:$1,0))</f>
        <v>0.95</v>
      </c>
      <c r="F5994" s="87">
        <f>INDEX(Hosts!$A:$O,MATCH(Places!$C5994,Hosts!$A:$A,0),MATCH(Places!F$1,Hosts!$1:$1,0))</f>
        <v>0.97</v>
      </c>
      <c r="G5994" s="17" t="str">
        <f>INDEX(Hosts!$A:$O,MATCH(Places!$C5994,Hosts!$A:$A,0),MATCH(Places!G$1,Hosts!$1:$1,0))</f>
        <v>No</v>
      </c>
      <c r="H5994" s="17">
        <v>19</v>
      </c>
      <c r="I5994" s="17" t="str">
        <f>INDEX(Neighborhoods!$A:$C,MATCH(Places!$H5994,Neighborhoods!$A:$A,0),MATCH(Places!I$1,Neighborhoods!$1:$1,0))</f>
        <v>Manhattan</v>
      </c>
      <c r="J5994" s="17" t="str">
        <f>INDEX(Neighborhoods!$A:$C,MATCH(Places!$H5994,Neighborhoods!$A:$A,0),MATCH(Places!J$1,Neighborhoods!$1:$1,0))</f>
        <v>Upper East Side</v>
      </c>
      <c r="K5994" s="17" t="s">
        <v>11822</v>
      </c>
      <c r="L5994" s="17" t="str">
        <f t="shared" si="372"/>
        <v>No</v>
      </c>
      <c r="M5994" s="17">
        <v>5</v>
      </c>
      <c r="N5994" s="17" t="str" cm="1">
        <f t="array" ref="N5994">_xlfn.IFS(M5994&lt;=2,"Small",M5994&lt;=5,"Medium",M5994&gt;5,"Large")</f>
        <v>Medium</v>
      </c>
      <c r="O5994" s="65">
        <v>150</v>
      </c>
      <c r="P5994" s="87">
        <f t="shared" si="373"/>
        <v>0.03</v>
      </c>
      <c r="Q5994" s="68">
        <v>4.67</v>
      </c>
      <c r="R5994" s="68" t="str" cm="1">
        <f t="array" ref="R5994">_xlfn.SWITCH(ROUND(Q5994,0),5,"Excellent",4,"Good",3,"Ok","Bad")</f>
        <v>Excellent</v>
      </c>
      <c r="S5994" s="17">
        <v>6</v>
      </c>
      <c r="T5994" s="17" t="str">
        <f t="shared" si="374"/>
        <v>No</v>
      </c>
      <c r="U5994" s="82">
        <v>43175</v>
      </c>
      <c r="V5994" s="82">
        <v>43679</v>
      </c>
      <c r="W5994" s="17">
        <v>179</v>
      </c>
      <c r="X5994" s="17" t="str">
        <f t="shared" si="375"/>
        <v>Active</v>
      </c>
      <c r="Y5994" s="17" t="s">
        <v>15615</v>
      </c>
      <c r="Z5994" s="17"/>
    </row>
    <row r="5995" spans="1:26" x14ac:dyDescent="0.25">
      <c r="A5995">
        <v>5994</v>
      </c>
      <c r="B5995" s="17" t="s">
        <v>3144</v>
      </c>
      <c r="C5995" s="17">
        <v>3435</v>
      </c>
      <c r="D5995" s="17" t="str">
        <f>INDEX(Hosts!$A:$O,MATCH(Places!$C5995,Hosts!$A:$A,0),MATCH(Places!D$1,Hosts!$1:$1,0))</f>
        <v>Within a few hours</v>
      </c>
      <c r="E5995" s="87">
        <f>INDEX(Hosts!$A:$O,MATCH(Places!$C5995,Hosts!$A:$A,0),MATCH(Places!E$1,Hosts!$1:$1,0))</f>
        <v>0.95</v>
      </c>
      <c r="F5995" s="87">
        <f>INDEX(Hosts!$A:$O,MATCH(Places!$C5995,Hosts!$A:$A,0),MATCH(Places!F$1,Hosts!$1:$1,0))</f>
        <v>0.97</v>
      </c>
      <c r="G5995" s="17" t="str">
        <f>INDEX(Hosts!$A:$O,MATCH(Places!$C5995,Hosts!$A:$A,0),MATCH(Places!G$1,Hosts!$1:$1,0))</f>
        <v>No</v>
      </c>
      <c r="H5995" s="17">
        <v>19</v>
      </c>
      <c r="I5995" s="17" t="str">
        <f>INDEX(Neighborhoods!$A:$C,MATCH(Places!$H5995,Neighborhoods!$A:$A,0),MATCH(Places!I$1,Neighborhoods!$1:$1,0))</f>
        <v>Manhattan</v>
      </c>
      <c r="J5995" s="17" t="str">
        <f>INDEX(Neighborhoods!$A:$C,MATCH(Places!$H5995,Neighborhoods!$A:$A,0),MATCH(Places!J$1,Neighborhoods!$1:$1,0))</f>
        <v>Upper East Side</v>
      </c>
      <c r="K5995" s="17" t="s">
        <v>11822</v>
      </c>
      <c r="L5995" s="17" t="str">
        <f t="shared" si="372"/>
        <v>No</v>
      </c>
      <c r="M5995" s="17">
        <v>3</v>
      </c>
      <c r="N5995" s="17" t="str" cm="1">
        <f t="array" ref="N5995">_xlfn.IFS(M5995&lt;=2,"Small",M5995&lt;=5,"Medium",M5995&gt;5,"Large")</f>
        <v>Medium</v>
      </c>
      <c r="O5995" s="65">
        <v>130</v>
      </c>
      <c r="P5995" s="87">
        <f t="shared" si="373"/>
        <v>0.03</v>
      </c>
      <c r="Q5995" s="68">
        <v>5</v>
      </c>
      <c r="R5995" s="68" t="str" cm="1">
        <f t="array" ref="R5995">_xlfn.SWITCH(ROUND(Q5995,0),5,"Excellent",4,"Good",3,"Ok","Bad")</f>
        <v>Excellent</v>
      </c>
      <c r="S5995" s="17">
        <v>5</v>
      </c>
      <c r="T5995" s="17" t="str">
        <f t="shared" si="374"/>
        <v>No</v>
      </c>
      <c r="U5995" s="82">
        <v>43574</v>
      </c>
      <c r="V5995" s="82">
        <v>43956</v>
      </c>
      <c r="W5995" s="17">
        <v>276</v>
      </c>
      <c r="X5995" s="17" t="str">
        <f t="shared" si="375"/>
        <v>Active</v>
      </c>
      <c r="Y5995" s="17" t="s">
        <v>15616</v>
      </c>
      <c r="Z5995" s="17"/>
    </row>
    <row r="5996" spans="1:26" x14ac:dyDescent="0.25">
      <c r="A5996">
        <v>5995</v>
      </c>
      <c r="B5996" s="17" t="s">
        <v>560</v>
      </c>
      <c r="C5996" s="17">
        <v>903</v>
      </c>
      <c r="D5996" s="17" t="str">
        <f>INDEX(Hosts!$A:$O,MATCH(Places!$C5996,Hosts!$A:$A,0),MATCH(Places!D$1,Hosts!$1:$1,0))</f>
        <v>Within an hour</v>
      </c>
      <c r="E5996" s="87">
        <f>INDEX(Hosts!$A:$O,MATCH(Places!$C5996,Hosts!$A:$A,0),MATCH(Places!E$1,Hosts!$1:$1,0))</f>
        <v>1</v>
      </c>
      <c r="F5996" s="87">
        <f>INDEX(Hosts!$A:$O,MATCH(Places!$C5996,Hosts!$A:$A,0),MATCH(Places!F$1,Hosts!$1:$1,0))</f>
        <v>0.98</v>
      </c>
      <c r="G5996" s="17" t="str">
        <f>INDEX(Hosts!$A:$O,MATCH(Places!$C5996,Hosts!$A:$A,0),MATCH(Places!G$1,Hosts!$1:$1,0))</f>
        <v>Yes</v>
      </c>
      <c r="H5996" s="17">
        <v>8</v>
      </c>
      <c r="I5996" s="17" t="str">
        <f>INDEX(Neighborhoods!$A:$C,MATCH(Places!$H5996,Neighborhoods!$A:$A,0),MATCH(Places!I$1,Neighborhoods!$1:$1,0))</f>
        <v>Brooklyn</v>
      </c>
      <c r="J5996" s="17" t="str">
        <f>INDEX(Neighborhoods!$A:$C,MATCH(Places!$H5996,Neighborhoods!$A:$A,0),MATCH(Places!J$1,Neighborhoods!$1:$1,0))</f>
        <v>Bushwick</v>
      </c>
      <c r="K5996" s="17" t="s">
        <v>11822</v>
      </c>
      <c r="L5996" s="17" t="str">
        <f t="shared" si="372"/>
        <v>No</v>
      </c>
      <c r="M5996" s="17">
        <v>4</v>
      </c>
      <c r="N5996" s="17" t="str" cm="1">
        <f t="array" ref="N5996">_xlfn.IFS(M5996&lt;=2,"Small",M5996&lt;=5,"Medium",M5996&gt;5,"Large")</f>
        <v>Medium</v>
      </c>
      <c r="O5996" s="65">
        <v>78</v>
      </c>
      <c r="P5996" s="87">
        <f t="shared" si="373"/>
        <v>0.03</v>
      </c>
      <c r="Q5996" s="68">
        <v>4.97</v>
      </c>
      <c r="R5996" s="68" t="str" cm="1">
        <f t="array" ref="R5996">_xlfn.SWITCH(ROUND(Q5996,0),5,"Excellent",4,"Good",3,"Ok","Bad")</f>
        <v>Excellent</v>
      </c>
      <c r="S5996" s="17">
        <v>258</v>
      </c>
      <c r="T5996" s="17" t="str">
        <f t="shared" si="374"/>
        <v>Yes</v>
      </c>
      <c r="U5996" s="82">
        <v>41733</v>
      </c>
      <c r="V5996" s="82">
        <v>43982</v>
      </c>
      <c r="W5996" s="17">
        <v>78</v>
      </c>
      <c r="X5996" s="17" t="str">
        <f t="shared" si="375"/>
        <v>Active</v>
      </c>
      <c r="Y5996" s="17" t="s">
        <v>15615</v>
      </c>
      <c r="Z5996" s="17"/>
    </row>
    <row r="5997" spans="1:26" x14ac:dyDescent="0.25">
      <c r="A5997">
        <v>5996</v>
      </c>
      <c r="B5997" s="17" t="s">
        <v>1129</v>
      </c>
      <c r="C5997" s="17">
        <v>596</v>
      </c>
      <c r="D5997" s="17" t="str">
        <f>INDEX(Hosts!$A:$O,MATCH(Places!$C5997,Hosts!$A:$A,0),MATCH(Places!D$1,Hosts!$1:$1,0))</f>
        <v>Within an hour</v>
      </c>
      <c r="E5997" s="87">
        <f>INDEX(Hosts!$A:$O,MATCH(Places!$C5997,Hosts!$A:$A,0),MATCH(Places!E$1,Hosts!$1:$1,0))</f>
        <v>1</v>
      </c>
      <c r="F5997" s="87">
        <f>INDEX(Hosts!$A:$O,MATCH(Places!$C5997,Hosts!$A:$A,0),MATCH(Places!F$1,Hosts!$1:$1,0))</f>
        <v>0.97</v>
      </c>
      <c r="G5997" s="17" t="str">
        <f>INDEX(Hosts!$A:$O,MATCH(Places!$C5997,Hosts!$A:$A,0),MATCH(Places!G$1,Hosts!$1:$1,0))</f>
        <v>No</v>
      </c>
      <c r="H5997" s="17">
        <v>18</v>
      </c>
      <c r="I5997" s="17" t="str">
        <f>INDEX(Neighborhoods!$A:$C,MATCH(Places!$H5997,Neighborhoods!$A:$A,0),MATCH(Places!I$1,Neighborhoods!$1:$1,0))</f>
        <v>Manhattan</v>
      </c>
      <c r="J5997" s="17" t="str">
        <f>INDEX(Neighborhoods!$A:$C,MATCH(Places!$H5997,Neighborhoods!$A:$A,0),MATCH(Places!J$1,Neighborhoods!$1:$1,0))</f>
        <v>Midtown</v>
      </c>
      <c r="K5997" s="17" t="s">
        <v>11822</v>
      </c>
      <c r="L5997" s="17" t="str">
        <f t="shared" si="372"/>
        <v>No</v>
      </c>
      <c r="M5997" s="17">
        <v>6</v>
      </c>
      <c r="N5997" s="17" t="str" cm="1">
        <f t="array" ref="N5997">_xlfn.IFS(M5997&lt;=2,"Small",M5997&lt;=5,"Medium",M5997&gt;5,"Large")</f>
        <v>Large</v>
      </c>
      <c r="O5997" s="65">
        <v>250</v>
      </c>
      <c r="P5997" s="87">
        <f t="shared" si="373"/>
        <v>0.04</v>
      </c>
      <c r="Q5997" s="68">
        <v>4.67</v>
      </c>
      <c r="R5997" s="68" t="str" cm="1">
        <f t="array" ref="R5997">_xlfn.SWITCH(ROUND(Q5997,0),5,"Excellent",4,"Good",3,"Ok","Bad")</f>
        <v>Excellent</v>
      </c>
      <c r="S5997" s="17">
        <v>3</v>
      </c>
      <c r="T5997" s="17" t="str">
        <f t="shared" si="374"/>
        <v>No</v>
      </c>
      <c r="U5997" s="82">
        <v>42521</v>
      </c>
      <c r="V5997" s="82">
        <v>42886</v>
      </c>
      <c r="W5997" s="17">
        <v>0</v>
      </c>
      <c r="X5997" s="17" t="str">
        <f t="shared" si="375"/>
        <v>Inactive</v>
      </c>
      <c r="Y5997" s="17" t="s">
        <v>15615</v>
      </c>
      <c r="Z5997" s="17"/>
    </row>
    <row r="5998" spans="1:26" x14ac:dyDescent="0.25">
      <c r="A5998">
        <v>5997</v>
      </c>
      <c r="B5998" s="17" t="s">
        <v>660</v>
      </c>
      <c r="C5998" s="17">
        <v>596</v>
      </c>
      <c r="D5998" s="17" t="str">
        <f>INDEX(Hosts!$A:$O,MATCH(Places!$C5998,Hosts!$A:$A,0),MATCH(Places!D$1,Hosts!$1:$1,0))</f>
        <v>Within an hour</v>
      </c>
      <c r="E5998" s="87">
        <f>INDEX(Hosts!$A:$O,MATCH(Places!$C5998,Hosts!$A:$A,0),MATCH(Places!E$1,Hosts!$1:$1,0))</f>
        <v>1</v>
      </c>
      <c r="F5998" s="87">
        <f>INDEX(Hosts!$A:$O,MATCH(Places!$C5998,Hosts!$A:$A,0),MATCH(Places!F$1,Hosts!$1:$1,0))</f>
        <v>0.97</v>
      </c>
      <c r="G5998" s="17" t="str">
        <f>INDEX(Hosts!$A:$O,MATCH(Places!$C5998,Hosts!$A:$A,0),MATCH(Places!G$1,Hosts!$1:$1,0))</f>
        <v>No</v>
      </c>
      <c r="H5998" s="17">
        <v>15</v>
      </c>
      <c r="I5998" s="17" t="str">
        <f>INDEX(Neighborhoods!$A:$C,MATCH(Places!$H5998,Neighborhoods!$A:$A,0),MATCH(Places!I$1,Neighborhoods!$1:$1,0))</f>
        <v>Manhattan</v>
      </c>
      <c r="J5998" s="17" t="str">
        <f>INDEX(Neighborhoods!$A:$C,MATCH(Places!$H5998,Neighborhoods!$A:$A,0),MATCH(Places!J$1,Neighborhoods!$1:$1,0))</f>
        <v>East Village</v>
      </c>
      <c r="K5998" s="17" t="s">
        <v>11822</v>
      </c>
      <c r="L5998" s="17" t="str">
        <f t="shared" si="372"/>
        <v>No</v>
      </c>
      <c r="M5998" s="17">
        <v>5</v>
      </c>
      <c r="N5998" s="17" t="str" cm="1">
        <f t="array" ref="N5998">_xlfn.IFS(M5998&lt;=2,"Small",M5998&lt;=5,"Medium",M5998&gt;5,"Large")</f>
        <v>Medium</v>
      </c>
      <c r="O5998" s="65">
        <v>195</v>
      </c>
      <c r="P5998" s="87">
        <f t="shared" si="373"/>
        <v>0.03</v>
      </c>
      <c r="Q5998" s="68">
        <v>4.4400000000000004</v>
      </c>
      <c r="R5998" s="68" t="str" cm="1">
        <f t="array" ref="R5998">_xlfn.SWITCH(ROUND(Q5998,0),5,"Excellent",4,"Good",3,"Ok","Bad")</f>
        <v>Good</v>
      </c>
      <c r="S5998" s="17">
        <v>9</v>
      </c>
      <c r="T5998" s="17" t="str">
        <f t="shared" si="374"/>
        <v>No</v>
      </c>
      <c r="U5998" s="82">
        <v>42100</v>
      </c>
      <c r="V5998" s="82">
        <v>43973</v>
      </c>
      <c r="W5998" s="17">
        <v>137</v>
      </c>
      <c r="X5998" s="17" t="str">
        <f t="shared" si="375"/>
        <v>Active</v>
      </c>
      <c r="Y5998" s="17" t="s">
        <v>15615</v>
      </c>
      <c r="Z5998" s="17"/>
    </row>
    <row r="5999" spans="1:26" x14ac:dyDescent="0.25">
      <c r="A5999">
        <v>5998</v>
      </c>
      <c r="B5999" s="17" t="s">
        <v>2753</v>
      </c>
      <c r="C5999" s="17">
        <v>3434</v>
      </c>
      <c r="D5999" s="17" t="str">
        <f>INDEX(Hosts!$A:$O,MATCH(Places!$C5999,Hosts!$A:$A,0),MATCH(Places!D$1,Hosts!$1:$1,0))</f>
        <v>Within a day</v>
      </c>
      <c r="E5999" s="87">
        <f>INDEX(Hosts!$A:$O,MATCH(Places!$C5999,Hosts!$A:$A,0),MATCH(Places!E$1,Hosts!$1:$1,0))</f>
        <v>0.86</v>
      </c>
      <c r="F5999" s="87">
        <f>INDEX(Hosts!$A:$O,MATCH(Places!$C5999,Hosts!$A:$A,0),MATCH(Places!F$1,Hosts!$1:$1,0))</f>
        <v>0.77</v>
      </c>
      <c r="G5999" s="17" t="str">
        <f>INDEX(Hosts!$A:$O,MATCH(Places!$C5999,Hosts!$A:$A,0),MATCH(Places!G$1,Hosts!$1:$1,0))</f>
        <v>No</v>
      </c>
      <c r="H5999" s="17">
        <v>19</v>
      </c>
      <c r="I5999" s="17" t="str">
        <f>INDEX(Neighborhoods!$A:$C,MATCH(Places!$H5999,Neighborhoods!$A:$A,0),MATCH(Places!I$1,Neighborhoods!$1:$1,0))</f>
        <v>Manhattan</v>
      </c>
      <c r="J5999" s="17" t="str">
        <f>INDEX(Neighborhoods!$A:$C,MATCH(Places!$H5999,Neighborhoods!$A:$A,0),MATCH(Places!J$1,Neighborhoods!$1:$1,0))</f>
        <v>Upper East Side</v>
      </c>
      <c r="K5999" s="17" t="s">
        <v>11822</v>
      </c>
      <c r="L5999" s="17" t="str">
        <f t="shared" si="372"/>
        <v>No</v>
      </c>
      <c r="M5999" s="17">
        <v>3</v>
      </c>
      <c r="N5999" s="17" t="str" cm="1">
        <f t="array" ref="N5999">_xlfn.IFS(M5999&lt;=2,"Small",M5999&lt;=5,"Medium",M5999&gt;5,"Large")</f>
        <v>Medium</v>
      </c>
      <c r="O5999" s="65">
        <v>125</v>
      </c>
      <c r="P5999" s="87">
        <f t="shared" si="373"/>
        <v>0.03</v>
      </c>
      <c r="Q5999" s="68">
        <v>4.72</v>
      </c>
      <c r="R5999" s="68" t="str" cm="1">
        <f t="array" ref="R5999">_xlfn.SWITCH(ROUND(Q5999,0),5,"Excellent",4,"Good",3,"Ok","Bad")</f>
        <v>Excellent</v>
      </c>
      <c r="S5999" s="17">
        <v>39</v>
      </c>
      <c r="T5999" s="17" t="str">
        <f t="shared" si="374"/>
        <v>No</v>
      </c>
      <c r="U5999" s="82">
        <v>43326</v>
      </c>
      <c r="V5999" s="82">
        <v>43925</v>
      </c>
      <c r="W5999" s="17">
        <v>74</v>
      </c>
      <c r="X5999" s="17" t="str">
        <f t="shared" si="375"/>
        <v>Active</v>
      </c>
      <c r="Y5999" s="17" t="s">
        <v>15616</v>
      </c>
      <c r="Z5999" s="17"/>
    </row>
    <row r="6000" spans="1:26" x14ac:dyDescent="0.25">
      <c r="A6000">
        <v>5999</v>
      </c>
      <c r="B6000" s="17" t="s">
        <v>15513</v>
      </c>
      <c r="C6000" s="17">
        <v>3606</v>
      </c>
      <c r="D6000" s="17" t="str">
        <f>INDEX(Hosts!$A:$O,MATCH(Places!$C6000,Hosts!$A:$A,0),MATCH(Places!D$1,Hosts!$1:$1,0))</f>
        <v>Within a few hours</v>
      </c>
      <c r="E6000" s="87">
        <f>INDEX(Hosts!$A:$O,MATCH(Places!$C6000,Hosts!$A:$A,0),MATCH(Places!E$1,Hosts!$1:$1,0))</f>
        <v>0.76</v>
      </c>
      <c r="F6000" s="87">
        <f>INDEX(Hosts!$A:$O,MATCH(Places!$C6000,Hosts!$A:$A,0),MATCH(Places!F$1,Hosts!$1:$1,0))</f>
        <v>0.65</v>
      </c>
      <c r="G6000" s="17" t="str">
        <f>INDEX(Hosts!$A:$O,MATCH(Places!$C6000,Hosts!$A:$A,0),MATCH(Places!G$1,Hosts!$1:$1,0))</f>
        <v>Yes</v>
      </c>
      <c r="H6000" s="17">
        <v>18</v>
      </c>
      <c r="I6000" s="17" t="str">
        <f>INDEX(Neighborhoods!$A:$C,MATCH(Places!$H6000,Neighborhoods!$A:$A,0),MATCH(Places!I$1,Neighborhoods!$1:$1,0))</f>
        <v>Manhattan</v>
      </c>
      <c r="J6000" s="17" t="str">
        <f>INDEX(Neighborhoods!$A:$C,MATCH(Places!$H6000,Neighborhoods!$A:$A,0),MATCH(Places!J$1,Neighborhoods!$1:$1,0))</f>
        <v>Midtown</v>
      </c>
      <c r="K6000" s="17" t="s">
        <v>11822</v>
      </c>
      <c r="L6000" s="17" t="str">
        <f t="shared" si="372"/>
        <v>No</v>
      </c>
      <c r="M6000" s="17">
        <v>3</v>
      </c>
      <c r="N6000" s="17" t="str" cm="1">
        <f t="array" ref="N6000">_xlfn.IFS(M6000&lt;=2,"Small",M6000&lt;=5,"Medium",M6000&gt;5,"Large")</f>
        <v>Medium</v>
      </c>
      <c r="O6000" s="65">
        <v>214</v>
      </c>
      <c r="P6000" s="87">
        <f t="shared" si="373"/>
        <v>0.04</v>
      </c>
      <c r="Q6000" s="68">
        <v>5</v>
      </c>
      <c r="R6000" s="68" t="str" cm="1">
        <f t="array" ref="R6000">_xlfn.SWITCH(ROUND(Q6000,0),5,"Excellent",4,"Good",3,"Ok","Bad")</f>
        <v>Excellent</v>
      </c>
      <c r="S6000" s="17">
        <v>5</v>
      </c>
      <c r="T6000" s="17" t="str">
        <f t="shared" si="374"/>
        <v>No</v>
      </c>
      <c r="U6000" s="82">
        <v>43728</v>
      </c>
      <c r="V6000" s="82">
        <v>43784</v>
      </c>
      <c r="W6000" s="17">
        <v>195</v>
      </c>
      <c r="X6000" s="17" t="str">
        <f t="shared" si="375"/>
        <v>Active</v>
      </c>
      <c r="Y6000" s="17" t="s">
        <v>15615</v>
      </c>
      <c r="Z6000" s="17"/>
    </row>
    <row r="6001" spans="1:26" x14ac:dyDescent="0.25">
      <c r="A6001">
        <v>6000</v>
      </c>
      <c r="B6001" s="17" t="s">
        <v>2526</v>
      </c>
      <c r="C6001" s="17">
        <v>3492</v>
      </c>
      <c r="D6001" s="17" t="str">
        <f>INDEX(Hosts!$A:$O,MATCH(Places!$C6001,Hosts!$A:$A,0),MATCH(Places!D$1,Hosts!$1:$1,0))</f>
        <v>Within an hour</v>
      </c>
      <c r="E6001" s="87">
        <f>INDEX(Hosts!$A:$O,MATCH(Places!$C6001,Hosts!$A:$A,0),MATCH(Places!E$1,Hosts!$1:$1,0))</f>
        <v>1</v>
      </c>
      <c r="F6001" s="87">
        <f>INDEX(Hosts!$A:$O,MATCH(Places!$C6001,Hosts!$A:$A,0),MATCH(Places!F$1,Hosts!$1:$1,0))</f>
        <v>1</v>
      </c>
      <c r="G6001" s="17" t="str">
        <f>INDEX(Hosts!$A:$O,MATCH(Places!$C6001,Hosts!$A:$A,0),MATCH(Places!G$1,Hosts!$1:$1,0))</f>
        <v>No</v>
      </c>
      <c r="H6001" s="17">
        <v>16</v>
      </c>
      <c r="I6001" s="17" t="str">
        <f>INDEX(Neighborhoods!$A:$C,MATCH(Places!$H6001,Neighborhoods!$A:$A,0),MATCH(Places!I$1,Neighborhoods!$1:$1,0))</f>
        <v>Manhattan</v>
      </c>
      <c r="J6001" s="17" t="str">
        <f>INDEX(Neighborhoods!$A:$C,MATCH(Places!$H6001,Neighborhoods!$A:$A,0),MATCH(Places!J$1,Neighborhoods!$1:$1,0))</f>
        <v>Harlem</v>
      </c>
      <c r="K6001" s="17" t="s">
        <v>1</v>
      </c>
      <c r="L6001" s="17" t="str">
        <f t="shared" si="372"/>
        <v>Yes</v>
      </c>
      <c r="M6001" s="17">
        <v>2</v>
      </c>
      <c r="N6001" s="17" t="str" cm="1">
        <f t="array" ref="N6001">_xlfn.IFS(M6001&lt;=2,"Small",M6001&lt;=5,"Medium",M6001&gt;5,"Large")</f>
        <v>Small</v>
      </c>
      <c r="O6001" s="65">
        <v>71</v>
      </c>
      <c r="P6001" s="87">
        <f t="shared" si="373"/>
        <v>0.03</v>
      </c>
      <c r="Q6001" s="68">
        <v>4.7300000000000004</v>
      </c>
      <c r="R6001" s="68" t="str" cm="1">
        <f t="array" ref="R6001">_xlfn.SWITCH(ROUND(Q6001,0),5,"Excellent",4,"Good",3,"Ok","Bad")</f>
        <v>Excellent</v>
      </c>
      <c r="S6001" s="17">
        <v>11</v>
      </c>
      <c r="T6001" s="17" t="str">
        <f t="shared" si="374"/>
        <v>No</v>
      </c>
      <c r="U6001" s="82">
        <v>43343</v>
      </c>
      <c r="V6001" s="82">
        <v>43747</v>
      </c>
      <c r="W6001" s="17">
        <v>132</v>
      </c>
      <c r="X6001" s="17" t="str">
        <f t="shared" si="375"/>
        <v>Active</v>
      </c>
      <c r="Y6001" s="17" t="s">
        <v>15616</v>
      </c>
      <c r="Z6001" s="17"/>
    </row>
    <row r="7124" spans="2:25" x14ac:dyDescent="0.25">
      <c r="B7124" s="20"/>
      <c r="C7124" s="20"/>
      <c r="D7124" s="20"/>
      <c r="E7124" s="20"/>
      <c r="F7124" s="20"/>
      <c r="G7124" s="20"/>
      <c r="H7124" s="20"/>
      <c r="I7124" s="20"/>
      <c r="J7124" s="20"/>
      <c r="O7124" s="66"/>
      <c r="P7124" s="66"/>
      <c r="S7124" s="20"/>
      <c r="T7124" s="20"/>
      <c r="U7124" s="21"/>
      <c r="V7124" s="21"/>
      <c r="W7124" s="20"/>
      <c r="X7124" s="20"/>
      <c r="Y7124" s="20"/>
    </row>
  </sheetData>
  <autoFilter ref="A1:Y6001" xr:uid="{204A5F79-4EE1-418E-A321-C6D0595BDC5E}"/>
  <dataConsolidate/>
  <conditionalFormatting sqref="E2:F6001">
    <cfRule type="cellIs" dxfId="2" priority="4" operator="lessThan">
      <formula>0.5</formula>
    </cfRule>
  </conditionalFormatting>
  <conditionalFormatting sqref="O2:O6001">
    <cfRule type="colorScale" priority="3">
      <colorScale>
        <cfvo type="min"/>
        <cfvo type="percentile" val="50"/>
        <cfvo type="max"/>
        <color rgb="FF63BE7B"/>
        <color theme="0"/>
        <color rgb="FFF8696B"/>
      </colorScale>
    </cfRule>
  </conditionalFormatting>
  <conditionalFormatting sqref="Q2:Q6001">
    <cfRule type="aboveAverage" dxfId="1" priority="2"/>
  </conditionalFormatting>
  <conditionalFormatting sqref="S2:S600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{DDD8F1C7-D030-4075-9EB6-B3854B7D7E4F}</x14:id>
        </ext>
      </extLst>
    </cfRule>
  </conditionalFormatting>
  <conditionalFormatting sqref="A2:Y6001">
    <cfRule type="expression" dxfId="0" priority="1">
      <formula>$X2="Inactive"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DD8F1C7-D030-4075-9EB6-B3854B7D7E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S2:S6001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B723F-4CE0-4990-B6DF-E979B720B831}">
  <sheetPr codeName="Sheet3"/>
  <dimension ref="A1:V4150"/>
  <sheetViews>
    <sheetView showGridLines="0" workbookViewId="0"/>
  </sheetViews>
  <sheetFormatPr defaultRowHeight="15" x14ac:dyDescent="0.25"/>
  <cols>
    <col min="1" max="1" width="11.42578125" customWidth="1"/>
    <col min="2" max="2" width="20.140625" customWidth="1"/>
    <col min="3" max="3" width="31.42578125" customWidth="1"/>
    <col min="4" max="4" width="14.28515625" customWidth="1"/>
    <col min="5" max="5" width="12.85546875" customWidth="1"/>
    <col min="6" max="6" width="14.28515625" customWidth="1"/>
    <col min="7" max="7" width="15.7109375" bestFit="1" customWidth="1"/>
    <col min="8" max="8" width="18.140625" bestFit="1" customWidth="1"/>
    <col min="9" max="9" width="34.28515625" customWidth="1"/>
    <col min="10" max="11" width="18.5703125" customWidth="1"/>
    <col min="12" max="14" width="17.140625" customWidth="1"/>
    <col min="15" max="15" width="12.85546875" customWidth="1"/>
    <col min="16" max="16" width="5.5703125" customWidth="1"/>
    <col min="17" max="17" width="12.7109375" bestFit="1" customWidth="1"/>
    <col min="18" max="18" width="15.85546875" customWidth="1"/>
    <col min="19" max="19" width="6.28515625" customWidth="1"/>
    <col min="20" max="22" width="12.7109375" customWidth="1"/>
  </cols>
  <sheetData>
    <row r="1" spans="1:22" ht="15.75" thickBot="1" x14ac:dyDescent="0.3">
      <c r="A1" s="2" t="s">
        <v>7646</v>
      </c>
      <c r="B1" s="2" t="s">
        <v>7653</v>
      </c>
      <c r="C1" s="2" t="s">
        <v>7645</v>
      </c>
      <c r="D1" s="2" t="s">
        <v>7644</v>
      </c>
      <c r="E1" s="2" t="s">
        <v>17041</v>
      </c>
      <c r="F1" s="2" t="s">
        <v>17000</v>
      </c>
      <c r="G1" s="2" t="s">
        <v>17042</v>
      </c>
      <c r="H1" s="2" t="s">
        <v>17043</v>
      </c>
      <c r="I1" s="2" t="s">
        <v>15617</v>
      </c>
      <c r="J1" s="2" t="s">
        <v>17048</v>
      </c>
      <c r="K1" s="2" t="s">
        <v>17049</v>
      </c>
      <c r="L1" s="2" t="s">
        <v>15618</v>
      </c>
      <c r="M1" s="2" t="s">
        <v>15619</v>
      </c>
      <c r="N1" s="2" t="s">
        <v>15620</v>
      </c>
      <c r="O1" s="2" t="s">
        <v>15621</v>
      </c>
      <c r="T1" s="19"/>
    </row>
    <row r="2" spans="1:22" ht="16.5" thickBot="1" x14ac:dyDescent="0.3">
      <c r="A2" s="19">
        <v>1</v>
      </c>
      <c r="B2" t="s">
        <v>11337</v>
      </c>
      <c r="C2" t="s">
        <v>4064</v>
      </c>
      <c r="D2" s="50" t="s">
        <v>15833</v>
      </c>
      <c r="E2" s="84">
        <f>DATE(LEFT(D2,4),MID(D2,5,2),RIGHT(D2,2))</f>
        <v>39687</v>
      </c>
      <c r="F2" s="50">
        <f>YEAR(E2)</f>
        <v>2008</v>
      </c>
      <c r="G2" s="50">
        <f>MONTH(E2)</f>
        <v>8</v>
      </c>
      <c r="H2" s="50">
        <f>WEEKDAY(E2,2)</f>
        <v>3</v>
      </c>
      <c r="I2" s="54" t="s">
        <v>15622</v>
      </c>
      <c r="J2" s="54" t="s">
        <v>17050</v>
      </c>
      <c r="K2" s="54" t="s">
        <v>17124</v>
      </c>
      <c r="L2" s="54" t="s">
        <v>15624</v>
      </c>
      <c r="M2" s="55">
        <v>0.9</v>
      </c>
      <c r="N2" s="55">
        <v>0.6</v>
      </c>
      <c r="O2" s="54" t="s">
        <v>15616</v>
      </c>
      <c r="Q2" s="25" t="s">
        <v>11826</v>
      </c>
      <c r="R2" s="27">
        <v>29</v>
      </c>
      <c r="T2" s="23" t="s">
        <v>11823</v>
      </c>
      <c r="U2" s="92" t="str">
        <f>VLOOKUP(R2,A:O,2,0)</f>
        <v>Donald M. Nelson</v>
      </c>
      <c r="V2" s="92"/>
    </row>
    <row r="3" spans="1:22" ht="15.75" thickBot="1" x14ac:dyDescent="0.3">
      <c r="A3" s="19">
        <v>2</v>
      </c>
      <c r="B3" t="s">
        <v>10382</v>
      </c>
      <c r="C3" t="s">
        <v>4997</v>
      </c>
      <c r="D3" s="50" t="s">
        <v>15834</v>
      </c>
      <c r="E3" s="84">
        <f t="shared" ref="E3:E66" si="0">DATE(LEFT(D3,4),MID(D3,5,2),RIGHT(D3,2))</f>
        <v>39698</v>
      </c>
      <c r="F3" s="50">
        <f t="shared" ref="F3:F66" si="1">YEAR(E3)</f>
        <v>2008</v>
      </c>
      <c r="G3" s="50">
        <f t="shared" ref="G3:G66" si="2">MONTH(E3)</f>
        <v>9</v>
      </c>
      <c r="H3" s="50">
        <f t="shared" ref="H3:H66" si="3">WEEKDAY(E3,2)</f>
        <v>7</v>
      </c>
      <c r="I3" s="54" t="s">
        <v>15625</v>
      </c>
      <c r="J3" s="54" t="s">
        <v>17050</v>
      </c>
      <c r="K3" s="54" t="s">
        <v>17124</v>
      </c>
      <c r="L3" s="54" t="s">
        <v>15623</v>
      </c>
      <c r="M3" s="55">
        <v>1</v>
      </c>
      <c r="N3" s="55">
        <v>0.57999999999999996</v>
      </c>
      <c r="O3" s="54" t="s">
        <v>15615</v>
      </c>
    </row>
    <row r="4" spans="1:22" ht="15.75" thickBot="1" x14ac:dyDescent="0.3">
      <c r="A4" s="19">
        <v>3</v>
      </c>
      <c r="B4" t="s">
        <v>7950</v>
      </c>
      <c r="C4" t="s">
        <v>7381</v>
      </c>
      <c r="D4" s="50" t="s">
        <v>15835</v>
      </c>
      <c r="E4" s="84">
        <f t="shared" si="0"/>
        <v>39701</v>
      </c>
      <c r="F4" s="50">
        <f t="shared" si="1"/>
        <v>2008</v>
      </c>
      <c r="G4" s="50">
        <f t="shared" si="2"/>
        <v>9</v>
      </c>
      <c r="H4" s="50">
        <f t="shared" si="3"/>
        <v>3</v>
      </c>
      <c r="I4" s="54" t="s">
        <v>15625</v>
      </c>
      <c r="J4" s="54" t="s">
        <v>17050</v>
      </c>
      <c r="K4" s="54" t="s">
        <v>17124</v>
      </c>
      <c r="L4" s="54" t="s">
        <v>15626</v>
      </c>
      <c r="M4" s="55">
        <v>1</v>
      </c>
      <c r="N4" s="55">
        <v>0.98</v>
      </c>
      <c r="O4" s="54" t="s">
        <v>15616</v>
      </c>
      <c r="Q4" s="23"/>
      <c r="R4" s="33" t="s">
        <v>11825</v>
      </c>
      <c r="T4" s="22" t="s">
        <v>11822</v>
      </c>
      <c r="U4" s="22" t="s">
        <v>1</v>
      </c>
      <c r="V4" s="22" t="s">
        <v>16</v>
      </c>
    </row>
    <row r="5" spans="1:22" ht="15.75" thickBot="1" x14ac:dyDescent="0.3">
      <c r="A5" s="19">
        <v>4</v>
      </c>
      <c r="B5" t="s">
        <v>8385</v>
      </c>
      <c r="C5" t="s">
        <v>6957</v>
      </c>
      <c r="D5" s="50" t="s">
        <v>15836</v>
      </c>
      <c r="E5" s="84">
        <f t="shared" si="0"/>
        <v>39771</v>
      </c>
      <c r="F5" s="50">
        <f t="shared" si="1"/>
        <v>2008</v>
      </c>
      <c r="G5" s="50">
        <f t="shared" si="2"/>
        <v>11</v>
      </c>
      <c r="H5" s="50">
        <f t="shared" si="3"/>
        <v>3</v>
      </c>
      <c r="I5" s="54" t="s">
        <v>15622</v>
      </c>
      <c r="J5" s="54" t="s">
        <v>17050</v>
      </c>
      <c r="K5" s="54" t="s">
        <v>17124</v>
      </c>
      <c r="L5" s="54" t="s">
        <v>15624</v>
      </c>
      <c r="M5" s="55">
        <v>1</v>
      </c>
      <c r="N5" s="55">
        <v>0.56999999999999995</v>
      </c>
      <c r="O5" s="54" t="s">
        <v>15615</v>
      </c>
      <c r="Q5" s="23" t="s">
        <v>11827</v>
      </c>
      <c r="R5" s="31">
        <f>COUNTIF(Places!C:C,Hosts!R2)</f>
        <v>3</v>
      </c>
      <c r="T5" s="28">
        <f>COUNTIFS(Places!$C:$C,Hosts!$R$2,Places!$K:$K,Hosts!T4)</f>
        <v>1</v>
      </c>
      <c r="U5" s="28">
        <f>COUNTIFS(Places!$C:$C,Hosts!$R$2,Places!$K:$K,Hosts!U4)</f>
        <v>1</v>
      </c>
      <c r="V5" s="28">
        <f>COUNTIFS(Places!$C:$C,Hosts!$R$2,Places!$K:$K,Hosts!V4)</f>
        <v>1</v>
      </c>
    </row>
    <row r="6" spans="1:22" ht="15.75" thickBot="1" x14ac:dyDescent="0.3">
      <c r="A6" s="19">
        <v>5</v>
      </c>
      <c r="B6" t="s">
        <v>8536</v>
      </c>
      <c r="C6" t="s">
        <v>6810</v>
      </c>
      <c r="D6" s="50" t="s">
        <v>15837</v>
      </c>
      <c r="E6" s="84">
        <f t="shared" si="0"/>
        <v>39794</v>
      </c>
      <c r="F6" s="50">
        <f t="shared" si="1"/>
        <v>2008</v>
      </c>
      <c r="G6" s="50">
        <f t="shared" si="2"/>
        <v>12</v>
      </c>
      <c r="H6" s="50">
        <f t="shared" si="3"/>
        <v>5</v>
      </c>
      <c r="I6" s="54" t="s">
        <v>15622</v>
      </c>
      <c r="J6" s="54" t="s">
        <v>17050</v>
      </c>
      <c r="K6" s="54" t="s">
        <v>17124</v>
      </c>
      <c r="L6" s="54" t="s">
        <v>15626</v>
      </c>
      <c r="M6" s="55">
        <v>1</v>
      </c>
      <c r="N6" s="55">
        <v>1</v>
      </c>
      <c r="O6" s="54" t="s">
        <v>15616</v>
      </c>
      <c r="Q6" s="23" t="s">
        <v>11828</v>
      </c>
      <c r="R6" s="31">
        <f>SUMIF(Places!C:C,Hosts!R2,Places!S:S)</f>
        <v>102</v>
      </c>
      <c r="T6" s="28">
        <f>SUMIFS(Places!$S:$S,Places!$C:$C,Hosts!$R$2,Places!$K:$K,Hosts!T4)</f>
        <v>11</v>
      </c>
      <c r="U6" s="28">
        <f>SUMIFS(Places!$S:$S,Places!$C:$C,Hosts!$R$2,Places!$K:$K,Hosts!U4)</f>
        <v>17</v>
      </c>
      <c r="V6" s="28">
        <f>SUMIFS(Places!$S:$S,Places!$C:$C,Hosts!$R$2,Places!$K:$K,Hosts!V4)</f>
        <v>74</v>
      </c>
    </row>
    <row r="7" spans="1:22" ht="15.75" thickBot="1" x14ac:dyDescent="0.3">
      <c r="A7" s="19">
        <v>6</v>
      </c>
      <c r="B7" t="s">
        <v>11746</v>
      </c>
      <c r="C7" t="s">
        <v>3662</v>
      </c>
      <c r="D7" s="50" t="s">
        <v>15838</v>
      </c>
      <c r="E7" s="84">
        <f t="shared" si="0"/>
        <v>39842</v>
      </c>
      <c r="F7" s="50">
        <f t="shared" si="1"/>
        <v>2009</v>
      </c>
      <c r="G7" s="50">
        <f t="shared" si="2"/>
        <v>1</v>
      </c>
      <c r="H7" s="50">
        <f t="shared" si="3"/>
        <v>4</v>
      </c>
      <c r="I7" s="54" t="s">
        <v>15622</v>
      </c>
      <c r="J7" s="54" t="s">
        <v>17050</v>
      </c>
      <c r="K7" s="54" t="s">
        <v>17124</v>
      </c>
      <c r="L7" s="54" t="s">
        <v>15623</v>
      </c>
      <c r="M7" s="55">
        <v>0.88</v>
      </c>
      <c r="N7" s="55">
        <v>0.97</v>
      </c>
      <c r="O7" s="54" t="s">
        <v>15615</v>
      </c>
      <c r="Q7" s="23" t="s">
        <v>11829</v>
      </c>
      <c r="R7" s="32">
        <f>AVERAGEIF(Places!C:C,Hosts!R2,Places!Q:Q)</f>
        <v>4.87</v>
      </c>
      <c r="T7" s="29">
        <f>IFERROR(AVERAGEIFS(Places!$Q:$Q,Places!$C:$C,Hosts!$R$2,Places!$K:$K,Hosts!T4),"-")</f>
        <v>4.6399999999999997</v>
      </c>
      <c r="U7" s="29">
        <f>IFERROR(AVERAGEIFS(Places!$Q:$Q,Places!$C:$C,Hosts!$R$2,Places!$K:$K,Hosts!U4),"-")</f>
        <v>5</v>
      </c>
      <c r="V7" s="29">
        <f>IFERROR(AVERAGEIFS(Places!$Q:$Q,Places!$C:$C,Hosts!$R$2,Places!$K:$K,Hosts!V4),"-")</f>
        <v>4.97</v>
      </c>
    </row>
    <row r="8" spans="1:22" ht="15.75" thickBot="1" x14ac:dyDescent="0.3">
      <c r="A8" s="19">
        <v>7</v>
      </c>
      <c r="B8" t="s">
        <v>10510</v>
      </c>
      <c r="C8" t="s">
        <v>4873</v>
      </c>
      <c r="D8" s="50" t="s">
        <v>15839</v>
      </c>
      <c r="E8" s="84">
        <f t="shared" si="0"/>
        <v>39854</v>
      </c>
      <c r="F8" s="50">
        <f t="shared" si="1"/>
        <v>2009</v>
      </c>
      <c r="G8" s="50">
        <f t="shared" si="2"/>
        <v>2</v>
      </c>
      <c r="H8" s="50">
        <f t="shared" si="3"/>
        <v>2</v>
      </c>
      <c r="I8" s="54" t="s">
        <v>15622</v>
      </c>
      <c r="J8" s="54" t="s">
        <v>17050</v>
      </c>
      <c r="K8" s="54" t="s">
        <v>17124</v>
      </c>
      <c r="L8" s="54" t="s">
        <v>15626</v>
      </c>
      <c r="M8" s="55">
        <v>1</v>
      </c>
      <c r="N8" s="55">
        <v>1</v>
      </c>
      <c r="O8" s="54" t="s">
        <v>15615</v>
      </c>
      <c r="Q8" s="30"/>
    </row>
    <row r="9" spans="1:22" ht="15.75" thickBot="1" x14ac:dyDescent="0.3">
      <c r="A9" s="19">
        <v>8</v>
      </c>
      <c r="B9" t="s">
        <v>11738</v>
      </c>
      <c r="C9" t="s">
        <v>3670</v>
      </c>
      <c r="D9" s="50" t="s">
        <v>15840</v>
      </c>
      <c r="E9" s="84">
        <f t="shared" si="0"/>
        <v>39875</v>
      </c>
      <c r="F9" s="50">
        <f t="shared" si="1"/>
        <v>2009</v>
      </c>
      <c r="G9" s="50">
        <f t="shared" si="2"/>
        <v>3</v>
      </c>
      <c r="H9" s="50">
        <f t="shared" si="3"/>
        <v>2</v>
      </c>
      <c r="I9" s="54" t="s">
        <v>15622</v>
      </c>
      <c r="J9" s="54" t="s">
        <v>17050</v>
      </c>
      <c r="K9" s="54" t="s">
        <v>17124</v>
      </c>
      <c r="L9" s="54" t="s">
        <v>15624</v>
      </c>
      <c r="M9" s="55">
        <v>1</v>
      </c>
      <c r="N9" s="55">
        <v>1</v>
      </c>
      <c r="O9" s="54" t="s">
        <v>15615</v>
      </c>
      <c r="Q9" s="30"/>
      <c r="R9" s="34" t="s">
        <v>11824</v>
      </c>
      <c r="U9" s="23" t="s">
        <v>15832</v>
      </c>
      <c r="V9" s="78">
        <f>_xlfn.MINIFS(Places!U:U,Places!C:C,Hosts!R2)</f>
        <v>42587</v>
      </c>
    </row>
    <row r="10" spans="1:22" ht="15" customHeight="1" thickBot="1" x14ac:dyDescent="0.3">
      <c r="A10" s="19">
        <v>9</v>
      </c>
      <c r="B10" t="s">
        <v>9167</v>
      </c>
      <c r="C10" t="s">
        <v>6186</v>
      </c>
      <c r="D10" s="50" t="s">
        <v>15841</v>
      </c>
      <c r="E10" s="84">
        <f t="shared" si="0"/>
        <v>39893</v>
      </c>
      <c r="F10" s="50">
        <f t="shared" si="1"/>
        <v>2009</v>
      </c>
      <c r="G10" s="50">
        <f t="shared" si="2"/>
        <v>3</v>
      </c>
      <c r="H10" s="50">
        <f t="shared" si="3"/>
        <v>6</v>
      </c>
      <c r="I10" s="54" t="s">
        <v>15622</v>
      </c>
      <c r="J10" s="54" t="s">
        <v>17050</v>
      </c>
      <c r="K10" s="54" t="s">
        <v>17124</v>
      </c>
      <c r="L10" s="54" t="s">
        <v>15624</v>
      </c>
      <c r="M10" s="55">
        <v>1</v>
      </c>
      <c r="N10" s="55">
        <v>0.5</v>
      </c>
      <c r="O10" s="54" t="s">
        <v>15615</v>
      </c>
      <c r="Q10" s="26"/>
      <c r="R10" s="93">
        <f>VLOOKUP(R2,A:O,13,0)</f>
        <v>1</v>
      </c>
      <c r="U10" s="23" t="s">
        <v>13087</v>
      </c>
      <c r="V10" s="78">
        <f>_xlfn.MAXIFS(Places!V:V,Places!C:C,Hosts!R2)</f>
        <v>43891</v>
      </c>
    </row>
    <row r="11" spans="1:22" ht="15" customHeight="1" thickBot="1" x14ac:dyDescent="0.3">
      <c r="A11" s="19">
        <v>10</v>
      </c>
      <c r="B11" t="s">
        <v>9283</v>
      </c>
      <c r="C11" t="s">
        <v>6073</v>
      </c>
      <c r="D11" s="50" t="s">
        <v>15842</v>
      </c>
      <c r="E11" s="84">
        <f t="shared" si="0"/>
        <v>39899</v>
      </c>
      <c r="F11" s="50">
        <f t="shared" si="1"/>
        <v>2009</v>
      </c>
      <c r="G11" s="50">
        <f t="shared" si="2"/>
        <v>3</v>
      </c>
      <c r="H11" s="50">
        <f t="shared" si="3"/>
        <v>5</v>
      </c>
      <c r="I11" s="54" t="s">
        <v>15622</v>
      </c>
      <c r="J11" s="54" t="s">
        <v>17050</v>
      </c>
      <c r="K11" s="54" t="s">
        <v>17124</v>
      </c>
      <c r="L11" s="54" t="s">
        <v>15623</v>
      </c>
      <c r="M11" s="55">
        <v>1</v>
      </c>
      <c r="N11" s="55">
        <v>0.83</v>
      </c>
      <c r="O11" s="54" t="s">
        <v>15615</v>
      </c>
      <c r="Q11" s="26"/>
      <c r="R11" s="93"/>
      <c r="U11" s="23" t="s">
        <v>16999</v>
      </c>
      <c r="V11" s="58">
        <f ca="1">TODAY()-V10</f>
        <v>257</v>
      </c>
    </row>
    <row r="12" spans="1:22" ht="15.75" thickBot="1" x14ac:dyDescent="0.3">
      <c r="A12" s="19">
        <v>11</v>
      </c>
      <c r="B12" t="s">
        <v>8333</v>
      </c>
      <c r="C12" t="s">
        <v>7004</v>
      </c>
      <c r="D12" s="50" t="s">
        <v>15843</v>
      </c>
      <c r="E12" s="84">
        <f t="shared" si="0"/>
        <v>39907</v>
      </c>
      <c r="F12" s="50">
        <f t="shared" si="1"/>
        <v>2009</v>
      </c>
      <c r="G12" s="50">
        <f t="shared" si="2"/>
        <v>4</v>
      </c>
      <c r="H12" s="50">
        <f t="shared" si="3"/>
        <v>6</v>
      </c>
      <c r="I12" s="54" t="s">
        <v>15622</v>
      </c>
      <c r="J12" s="54" t="s">
        <v>17050</v>
      </c>
      <c r="K12" s="54" t="s">
        <v>17124</v>
      </c>
      <c r="L12" s="54" t="s">
        <v>15626</v>
      </c>
      <c r="M12" s="55">
        <v>1</v>
      </c>
      <c r="N12" s="55">
        <v>0.87</v>
      </c>
      <c r="O12" s="54" t="s">
        <v>15616</v>
      </c>
      <c r="R12" s="56"/>
      <c r="U12" s="23" t="s">
        <v>13085</v>
      </c>
      <c r="V12" s="58">
        <f ca="1">NETWORKDAYS(V10,TODAY(),V16)</f>
        <v>185</v>
      </c>
    </row>
    <row r="13" spans="1:22" x14ac:dyDescent="0.25">
      <c r="A13" s="19">
        <v>12</v>
      </c>
      <c r="B13" t="s">
        <v>10134</v>
      </c>
      <c r="C13" t="s">
        <v>5243</v>
      </c>
      <c r="D13" s="50" t="s">
        <v>15844</v>
      </c>
      <c r="E13" s="84">
        <f t="shared" si="0"/>
        <v>39931</v>
      </c>
      <c r="F13" s="50">
        <f t="shared" si="1"/>
        <v>2009</v>
      </c>
      <c r="G13" s="50">
        <f t="shared" si="2"/>
        <v>4</v>
      </c>
      <c r="H13" s="50">
        <f t="shared" si="3"/>
        <v>2</v>
      </c>
      <c r="I13" s="54" t="s">
        <v>15622</v>
      </c>
      <c r="J13" s="54" t="s">
        <v>17050</v>
      </c>
      <c r="K13" s="54" t="s">
        <v>17124</v>
      </c>
      <c r="L13" s="54" t="s">
        <v>15626</v>
      </c>
      <c r="M13" s="55">
        <v>1</v>
      </c>
      <c r="N13" s="55">
        <v>1</v>
      </c>
      <c r="O13" s="54" t="s">
        <v>15615</v>
      </c>
      <c r="R13" s="86">
        <f ca="1">NOW()</f>
        <v>44148.143145717593</v>
      </c>
      <c r="S13" s="51" t="s">
        <v>13086</v>
      </c>
    </row>
    <row r="14" spans="1:22" x14ac:dyDescent="0.25">
      <c r="A14" s="19">
        <v>13</v>
      </c>
      <c r="B14" t="s">
        <v>10045</v>
      </c>
      <c r="C14" t="s">
        <v>5329</v>
      </c>
      <c r="D14" s="50" t="s">
        <v>15845</v>
      </c>
      <c r="E14" s="84">
        <f t="shared" si="0"/>
        <v>39937</v>
      </c>
      <c r="F14" s="50">
        <f t="shared" si="1"/>
        <v>2009</v>
      </c>
      <c r="G14" s="50">
        <f t="shared" si="2"/>
        <v>5</v>
      </c>
      <c r="H14" s="50">
        <f t="shared" si="3"/>
        <v>1</v>
      </c>
      <c r="I14" s="54" t="s">
        <v>15622</v>
      </c>
      <c r="J14" s="54" t="s">
        <v>17050</v>
      </c>
      <c r="K14" s="54" t="s">
        <v>17124</v>
      </c>
      <c r="L14" s="54" t="s">
        <v>15623</v>
      </c>
      <c r="M14" s="55">
        <v>1</v>
      </c>
      <c r="N14" s="55">
        <v>0.3</v>
      </c>
      <c r="O14" s="54" t="s">
        <v>15615</v>
      </c>
      <c r="V14" s="1"/>
    </row>
    <row r="15" spans="1:22" x14ac:dyDescent="0.25">
      <c r="A15" s="19">
        <v>14</v>
      </c>
      <c r="B15" t="s">
        <v>8694</v>
      </c>
      <c r="C15" t="s">
        <v>6654</v>
      </c>
      <c r="D15" s="50" t="s">
        <v>15846</v>
      </c>
      <c r="E15" s="84">
        <f t="shared" si="0"/>
        <v>39945</v>
      </c>
      <c r="F15" s="50">
        <f t="shared" si="1"/>
        <v>2009</v>
      </c>
      <c r="G15" s="50">
        <f t="shared" si="2"/>
        <v>5</v>
      </c>
      <c r="H15" s="50">
        <f t="shared" si="3"/>
        <v>2</v>
      </c>
      <c r="I15" s="54" t="s">
        <v>15622</v>
      </c>
      <c r="J15" s="54" t="s">
        <v>17050</v>
      </c>
      <c r="K15" s="54" t="s">
        <v>17124</v>
      </c>
      <c r="L15" s="54" t="s">
        <v>15626</v>
      </c>
      <c r="M15" s="55">
        <v>1</v>
      </c>
      <c r="N15" s="55">
        <v>0.93</v>
      </c>
      <c r="O15" s="54" t="s">
        <v>15616</v>
      </c>
      <c r="R15" s="57"/>
      <c r="V15" s="1"/>
    </row>
    <row r="16" spans="1:22" x14ac:dyDescent="0.25">
      <c r="A16" s="19">
        <v>15</v>
      </c>
      <c r="B16" t="s">
        <v>8948</v>
      </c>
      <c r="C16" t="s">
        <v>6405</v>
      </c>
      <c r="D16" s="50" t="s">
        <v>15846</v>
      </c>
      <c r="E16" s="84">
        <f t="shared" si="0"/>
        <v>39945</v>
      </c>
      <c r="F16" s="50">
        <f t="shared" si="1"/>
        <v>2009</v>
      </c>
      <c r="G16" s="50">
        <f t="shared" si="2"/>
        <v>5</v>
      </c>
      <c r="H16" s="50">
        <f t="shared" si="3"/>
        <v>2</v>
      </c>
      <c r="I16" s="54" t="s">
        <v>15622</v>
      </c>
      <c r="J16" s="54" t="s">
        <v>17050</v>
      </c>
      <c r="K16" s="54" t="s">
        <v>17124</v>
      </c>
      <c r="L16" s="54" t="s">
        <v>15624</v>
      </c>
      <c r="M16" s="55">
        <v>1</v>
      </c>
      <c r="N16" s="55">
        <v>0.91</v>
      </c>
      <c r="O16" s="54" t="s">
        <v>15615</v>
      </c>
      <c r="Q16" s="1"/>
      <c r="R16" s="57"/>
      <c r="V16" s="1"/>
    </row>
    <row r="17" spans="1:22" x14ac:dyDescent="0.25">
      <c r="A17" s="19">
        <v>16</v>
      </c>
      <c r="B17" t="s">
        <v>9822</v>
      </c>
      <c r="C17" t="s">
        <v>5547</v>
      </c>
      <c r="D17" s="50" t="s">
        <v>15847</v>
      </c>
      <c r="E17" s="84">
        <f t="shared" si="0"/>
        <v>39954</v>
      </c>
      <c r="F17" s="50">
        <f t="shared" si="1"/>
        <v>2009</v>
      </c>
      <c r="G17" s="50">
        <f t="shared" si="2"/>
        <v>5</v>
      </c>
      <c r="H17" s="50">
        <f t="shared" si="3"/>
        <v>4</v>
      </c>
      <c r="I17" s="54" t="s">
        <v>15622</v>
      </c>
      <c r="J17" s="54" t="s">
        <v>17050</v>
      </c>
      <c r="K17" s="54" t="s">
        <v>17124</v>
      </c>
      <c r="L17" s="54" t="s">
        <v>15626</v>
      </c>
      <c r="M17" s="55">
        <v>1</v>
      </c>
      <c r="N17" s="55">
        <v>1</v>
      </c>
      <c r="O17" s="54" t="s">
        <v>15615</v>
      </c>
      <c r="Q17" s="85"/>
      <c r="R17" s="85"/>
      <c r="V17" s="1"/>
    </row>
    <row r="18" spans="1:22" x14ac:dyDescent="0.25">
      <c r="A18" s="19">
        <v>17</v>
      </c>
      <c r="B18" t="s">
        <v>10801</v>
      </c>
      <c r="C18" t="s">
        <v>4591</v>
      </c>
      <c r="D18" s="50" t="s">
        <v>15848</v>
      </c>
      <c r="E18" s="84">
        <f t="shared" si="0"/>
        <v>39963</v>
      </c>
      <c r="F18" s="50">
        <f t="shared" si="1"/>
        <v>2009</v>
      </c>
      <c r="G18" s="50">
        <f t="shared" si="2"/>
        <v>5</v>
      </c>
      <c r="H18" s="50">
        <f t="shared" si="3"/>
        <v>6</v>
      </c>
      <c r="I18" s="54" t="s">
        <v>15622</v>
      </c>
      <c r="J18" s="54" t="s">
        <v>17050</v>
      </c>
      <c r="K18" s="54" t="s">
        <v>17124</v>
      </c>
      <c r="L18" s="54" t="s">
        <v>15624</v>
      </c>
      <c r="M18" s="55">
        <v>1</v>
      </c>
      <c r="N18" s="55">
        <v>0.14000000000000001</v>
      </c>
      <c r="O18" s="54" t="s">
        <v>15615</v>
      </c>
      <c r="Q18" s="57"/>
      <c r="R18" s="85"/>
    </row>
    <row r="19" spans="1:22" x14ac:dyDescent="0.25">
      <c r="A19" s="19">
        <v>18</v>
      </c>
      <c r="B19" t="s">
        <v>9297</v>
      </c>
      <c r="C19" t="s">
        <v>6059</v>
      </c>
      <c r="D19" s="50" t="s">
        <v>15849</v>
      </c>
      <c r="E19" s="84">
        <f t="shared" si="0"/>
        <v>39974</v>
      </c>
      <c r="F19" s="50">
        <f t="shared" si="1"/>
        <v>2009</v>
      </c>
      <c r="G19" s="50">
        <f t="shared" si="2"/>
        <v>6</v>
      </c>
      <c r="H19" s="50">
        <f t="shared" si="3"/>
        <v>3</v>
      </c>
      <c r="I19" s="54" t="s">
        <v>15622</v>
      </c>
      <c r="J19" s="54" t="s">
        <v>17050</v>
      </c>
      <c r="K19" s="54" t="s">
        <v>17124</v>
      </c>
      <c r="L19" s="54" t="s">
        <v>15624</v>
      </c>
      <c r="M19" s="55">
        <v>1</v>
      </c>
      <c r="N19" s="55">
        <v>1</v>
      </c>
      <c r="O19" s="54" t="s">
        <v>15615</v>
      </c>
      <c r="Q19" s="57"/>
      <c r="U19" s="1"/>
    </row>
    <row r="20" spans="1:22" x14ac:dyDescent="0.25">
      <c r="A20" s="19">
        <v>19</v>
      </c>
      <c r="B20" t="s">
        <v>7985</v>
      </c>
      <c r="C20" t="s">
        <v>7346</v>
      </c>
      <c r="D20" s="50" t="s">
        <v>15850</v>
      </c>
      <c r="E20" s="84">
        <f t="shared" si="0"/>
        <v>39980</v>
      </c>
      <c r="F20" s="50">
        <f t="shared" si="1"/>
        <v>2009</v>
      </c>
      <c r="G20" s="50">
        <f t="shared" si="2"/>
        <v>6</v>
      </c>
      <c r="H20" s="50">
        <f t="shared" si="3"/>
        <v>2</v>
      </c>
      <c r="I20" s="54" t="s">
        <v>15622</v>
      </c>
      <c r="J20" s="54" t="s">
        <v>17050</v>
      </c>
      <c r="K20" s="54" t="s">
        <v>17124</v>
      </c>
      <c r="L20" s="54" t="s">
        <v>15624</v>
      </c>
      <c r="M20" s="55">
        <v>0.9</v>
      </c>
      <c r="N20" s="55">
        <v>0.79</v>
      </c>
      <c r="O20" s="54" t="s">
        <v>15615</v>
      </c>
      <c r="Q20" s="57"/>
    </row>
    <row r="21" spans="1:22" x14ac:dyDescent="0.25">
      <c r="A21" s="19">
        <v>20</v>
      </c>
      <c r="B21" t="s">
        <v>8586</v>
      </c>
      <c r="C21" t="s">
        <v>6761</v>
      </c>
      <c r="D21" s="50" t="s">
        <v>15851</v>
      </c>
      <c r="E21" s="84">
        <f t="shared" si="0"/>
        <v>39984</v>
      </c>
      <c r="F21" s="50">
        <f t="shared" si="1"/>
        <v>2009</v>
      </c>
      <c r="G21" s="50">
        <f t="shared" si="2"/>
        <v>6</v>
      </c>
      <c r="H21" s="50">
        <f t="shared" si="3"/>
        <v>6</v>
      </c>
      <c r="I21" s="54" t="s">
        <v>15625</v>
      </c>
      <c r="J21" s="54" t="s">
        <v>17050</v>
      </c>
      <c r="K21" s="54" t="s">
        <v>17124</v>
      </c>
      <c r="L21" s="54" t="s">
        <v>15626</v>
      </c>
      <c r="M21" s="55">
        <v>1</v>
      </c>
      <c r="N21" s="55">
        <v>1</v>
      </c>
      <c r="O21" s="54" t="s">
        <v>15616</v>
      </c>
      <c r="Q21" s="57"/>
    </row>
    <row r="22" spans="1:22" x14ac:dyDescent="0.25">
      <c r="A22" s="19">
        <v>21</v>
      </c>
      <c r="B22" t="s">
        <v>7964</v>
      </c>
      <c r="C22" t="s">
        <v>7367</v>
      </c>
      <c r="D22" s="50" t="s">
        <v>15852</v>
      </c>
      <c r="E22" s="84">
        <f t="shared" si="0"/>
        <v>39989</v>
      </c>
      <c r="F22" s="50">
        <f t="shared" si="1"/>
        <v>2009</v>
      </c>
      <c r="G22" s="50">
        <f t="shared" si="2"/>
        <v>6</v>
      </c>
      <c r="H22" s="50">
        <f t="shared" si="3"/>
        <v>4</v>
      </c>
      <c r="I22" s="54" t="s">
        <v>15622</v>
      </c>
      <c r="J22" s="54" t="s">
        <v>17050</v>
      </c>
      <c r="K22" s="54" t="s">
        <v>17124</v>
      </c>
      <c r="L22" s="54" t="s">
        <v>15623</v>
      </c>
      <c r="M22" s="55">
        <v>0.5</v>
      </c>
      <c r="N22" s="55">
        <v>0.33</v>
      </c>
      <c r="O22" s="54" t="s">
        <v>15615</v>
      </c>
      <c r="Q22" s="57"/>
    </row>
    <row r="23" spans="1:22" x14ac:dyDescent="0.25">
      <c r="A23" s="19">
        <v>22</v>
      </c>
      <c r="B23" t="s">
        <v>10906</v>
      </c>
      <c r="C23" t="s">
        <v>4488</v>
      </c>
      <c r="D23" s="50" t="s">
        <v>15853</v>
      </c>
      <c r="E23" s="84">
        <f t="shared" si="0"/>
        <v>40001</v>
      </c>
      <c r="F23" s="50">
        <f t="shared" si="1"/>
        <v>2009</v>
      </c>
      <c r="G23" s="50">
        <f t="shared" si="2"/>
        <v>7</v>
      </c>
      <c r="H23" s="50">
        <f t="shared" si="3"/>
        <v>2</v>
      </c>
      <c r="I23" s="54" t="s">
        <v>15622</v>
      </c>
      <c r="J23" s="54" t="s">
        <v>17050</v>
      </c>
      <c r="K23" s="54" t="s">
        <v>17124</v>
      </c>
      <c r="L23" s="54" t="s">
        <v>15624</v>
      </c>
      <c r="M23" s="55">
        <v>0.9</v>
      </c>
      <c r="N23" s="55">
        <v>0.75</v>
      </c>
      <c r="O23" s="54" t="s">
        <v>15615</v>
      </c>
      <c r="Q23" s="57"/>
    </row>
    <row r="24" spans="1:22" x14ac:dyDescent="0.25">
      <c r="A24" s="19">
        <v>23</v>
      </c>
      <c r="B24" t="s">
        <v>11560</v>
      </c>
      <c r="C24" t="s">
        <v>3845</v>
      </c>
      <c r="D24" s="50" t="s">
        <v>15854</v>
      </c>
      <c r="E24" s="84">
        <f t="shared" si="0"/>
        <v>40004</v>
      </c>
      <c r="F24" s="50">
        <f t="shared" si="1"/>
        <v>2009</v>
      </c>
      <c r="G24" s="50">
        <f t="shared" si="2"/>
        <v>7</v>
      </c>
      <c r="H24" s="50">
        <f t="shared" si="3"/>
        <v>5</v>
      </c>
      <c r="I24" s="54" t="s">
        <v>15622</v>
      </c>
      <c r="J24" s="54" t="s">
        <v>17050</v>
      </c>
      <c r="K24" s="54" t="s">
        <v>17124</v>
      </c>
      <c r="L24" s="54" t="s">
        <v>15623</v>
      </c>
      <c r="M24" s="55">
        <v>0.75</v>
      </c>
      <c r="N24" s="55">
        <v>0.64</v>
      </c>
      <c r="O24" s="54" t="s">
        <v>15616</v>
      </c>
      <c r="Q24" s="57"/>
    </row>
    <row r="25" spans="1:22" x14ac:dyDescent="0.25">
      <c r="A25" s="19">
        <v>24</v>
      </c>
      <c r="B25" t="s">
        <v>11240</v>
      </c>
      <c r="C25" t="s">
        <v>4161</v>
      </c>
      <c r="D25" s="50" t="s">
        <v>15854</v>
      </c>
      <c r="E25" s="84">
        <f t="shared" si="0"/>
        <v>40004</v>
      </c>
      <c r="F25" s="50">
        <f t="shared" si="1"/>
        <v>2009</v>
      </c>
      <c r="G25" s="50">
        <f t="shared" si="2"/>
        <v>7</v>
      </c>
      <c r="H25" s="50">
        <f t="shared" si="3"/>
        <v>5</v>
      </c>
      <c r="I25" s="54" t="s">
        <v>15622</v>
      </c>
      <c r="J25" s="54" t="s">
        <v>17050</v>
      </c>
      <c r="K25" s="54" t="s">
        <v>17124</v>
      </c>
      <c r="L25" s="54" t="s">
        <v>15626</v>
      </c>
      <c r="M25" s="55">
        <v>1</v>
      </c>
      <c r="N25" s="55">
        <v>0.99</v>
      </c>
      <c r="O25" s="54" t="s">
        <v>15615</v>
      </c>
      <c r="Q25" s="57"/>
    </row>
    <row r="26" spans="1:22" x14ac:dyDescent="0.25">
      <c r="A26" s="19">
        <v>25</v>
      </c>
      <c r="B26" t="s">
        <v>11708</v>
      </c>
      <c r="C26" t="s">
        <v>3698</v>
      </c>
      <c r="D26" s="50" t="s">
        <v>15855</v>
      </c>
      <c r="E26" s="84">
        <f t="shared" si="0"/>
        <v>40007</v>
      </c>
      <c r="F26" s="50">
        <f t="shared" si="1"/>
        <v>2009</v>
      </c>
      <c r="G26" s="50">
        <f t="shared" si="2"/>
        <v>7</v>
      </c>
      <c r="H26" s="50">
        <f t="shared" si="3"/>
        <v>1</v>
      </c>
      <c r="I26" s="54" t="s">
        <v>15622</v>
      </c>
      <c r="J26" s="54" t="s">
        <v>17050</v>
      </c>
      <c r="K26" s="54" t="s">
        <v>17124</v>
      </c>
      <c r="L26" s="54" t="s">
        <v>15626</v>
      </c>
      <c r="M26" s="55">
        <v>0.9</v>
      </c>
      <c r="N26" s="55">
        <v>0.98</v>
      </c>
      <c r="O26" s="54" t="s">
        <v>15615</v>
      </c>
      <c r="Q26" s="57"/>
    </row>
    <row r="27" spans="1:22" x14ac:dyDescent="0.25">
      <c r="A27" s="19">
        <v>26</v>
      </c>
      <c r="B27" t="s">
        <v>8134</v>
      </c>
      <c r="C27" t="s">
        <v>7201</v>
      </c>
      <c r="D27" s="50" t="s">
        <v>15856</v>
      </c>
      <c r="E27" s="84">
        <f t="shared" si="0"/>
        <v>40021</v>
      </c>
      <c r="F27" s="50">
        <f t="shared" si="1"/>
        <v>2009</v>
      </c>
      <c r="G27" s="50">
        <f t="shared" si="2"/>
        <v>7</v>
      </c>
      <c r="H27" s="50">
        <f t="shared" si="3"/>
        <v>1</v>
      </c>
      <c r="I27" s="54" t="s">
        <v>15622</v>
      </c>
      <c r="J27" s="54" t="s">
        <v>17050</v>
      </c>
      <c r="K27" s="54" t="s">
        <v>17124</v>
      </c>
      <c r="L27" s="54" t="s">
        <v>15624</v>
      </c>
      <c r="M27" s="55">
        <v>0.83</v>
      </c>
      <c r="N27" s="55">
        <v>0.88</v>
      </c>
      <c r="O27" s="54" t="s">
        <v>15615</v>
      </c>
    </row>
    <row r="28" spans="1:22" x14ac:dyDescent="0.25">
      <c r="A28" s="19">
        <v>27</v>
      </c>
      <c r="B28" t="s">
        <v>10637</v>
      </c>
      <c r="C28" t="s">
        <v>4749</v>
      </c>
      <c r="D28" s="50" t="s">
        <v>15857</v>
      </c>
      <c r="E28" s="84">
        <f t="shared" si="0"/>
        <v>40023</v>
      </c>
      <c r="F28" s="50">
        <f t="shared" si="1"/>
        <v>2009</v>
      </c>
      <c r="G28" s="50">
        <f t="shared" si="2"/>
        <v>7</v>
      </c>
      <c r="H28" s="50">
        <f t="shared" si="3"/>
        <v>3</v>
      </c>
      <c r="I28" s="54" t="s">
        <v>15622</v>
      </c>
      <c r="J28" s="54" t="s">
        <v>17050</v>
      </c>
      <c r="K28" s="54" t="s">
        <v>17124</v>
      </c>
      <c r="L28" s="54" t="s">
        <v>15626</v>
      </c>
      <c r="M28" s="55">
        <v>1</v>
      </c>
      <c r="N28" s="55">
        <v>1</v>
      </c>
      <c r="O28" s="54" t="s">
        <v>15616</v>
      </c>
    </row>
    <row r="29" spans="1:22" x14ac:dyDescent="0.25">
      <c r="A29" s="19">
        <v>28</v>
      </c>
      <c r="B29" t="s">
        <v>10289</v>
      </c>
      <c r="C29" t="s">
        <v>5090</v>
      </c>
      <c r="D29" s="50" t="s">
        <v>15858</v>
      </c>
      <c r="E29" s="84">
        <f t="shared" si="0"/>
        <v>40026</v>
      </c>
      <c r="F29" s="50">
        <f t="shared" si="1"/>
        <v>2009</v>
      </c>
      <c r="G29" s="50">
        <f t="shared" si="2"/>
        <v>8</v>
      </c>
      <c r="H29" s="50">
        <f t="shared" si="3"/>
        <v>6</v>
      </c>
      <c r="I29" s="54" t="s">
        <v>15622</v>
      </c>
      <c r="J29" s="54" t="s">
        <v>17050</v>
      </c>
      <c r="K29" s="54" t="s">
        <v>17124</v>
      </c>
      <c r="L29" s="54" t="s">
        <v>15624</v>
      </c>
      <c r="M29" s="55">
        <v>1</v>
      </c>
      <c r="N29" s="55">
        <v>1</v>
      </c>
      <c r="O29" s="54" t="s">
        <v>15616</v>
      </c>
    </row>
    <row r="30" spans="1:22" x14ac:dyDescent="0.25">
      <c r="A30" s="19">
        <v>29</v>
      </c>
      <c r="B30" t="s">
        <v>9550</v>
      </c>
      <c r="C30" t="s">
        <v>5810</v>
      </c>
      <c r="D30" s="50" t="s">
        <v>15859</v>
      </c>
      <c r="E30" s="84">
        <f t="shared" si="0"/>
        <v>40037</v>
      </c>
      <c r="F30" s="50">
        <f t="shared" si="1"/>
        <v>2009</v>
      </c>
      <c r="G30" s="50">
        <f t="shared" si="2"/>
        <v>8</v>
      </c>
      <c r="H30" s="50">
        <f t="shared" si="3"/>
        <v>3</v>
      </c>
      <c r="I30" s="54" t="s">
        <v>15622</v>
      </c>
      <c r="J30" s="54" t="s">
        <v>17050</v>
      </c>
      <c r="K30" s="54" t="s">
        <v>17124</v>
      </c>
      <c r="L30" s="54" t="s">
        <v>15626</v>
      </c>
      <c r="M30" s="55">
        <v>1</v>
      </c>
      <c r="N30" s="55">
        <v>0.97</v>
      </c>
      <c r="O30" s="54" t="s">
        <v>15616</v>
      </c>
    </row>
    <row r="31" spans="1:22" x14ac:dyDescent="0.25">
      <c r="A31" s="19">
        <v>30</v>
      </c>
      <c r="B31" t="s">
        <v>11549</v>
      </c>
      <c r="C31" t="s">
        <v>3856</v>
      </c>
      <c r="D31" s="50" t="s">
        <v>15860</v>
      </c>
      <c r="E31" s="84">
        <f t="shared" si="0"/>
        <v>40042</v>
      </c>
      <c r="F31" s="50">
        <f t="shared" si="1"/>
        <v>2009</v>
      </c>
      <c r="G31" s="50">
        <f t="shared" si="2"/>
        <v>8</v>
      </c>
      <c r="H31" s="50">
        <f t="shared" si="3"/>
        <v>1</v>
      </c>
      <c r="I31" s="54" t="s">
        <v>15682</v>
      </c>
      <c r="J31" s="54" t="s">
        <v>17058</v>
      </c>
      <c r="K31" s="54" t="s">
        <v>17125</v>
      </c>
      <c r="L31" s="54" t="s">
        <v>15626</v>
      </c>
      <c r="M31" s="55">
        <v>1</v>
      </c>
      <c r="N31" s="55">
        <v>0.85</v>
      </c>
      <c r="O31" s="54" t="s">
        <v>15616</v>
      </c>
    </row>
    <row r="32" spans="1:22" x14ac:dyDescent="0.25">
      <c r="A32" s="19">
        <v>31</v>
      </c>
      <c r="B32" t="s">
        <v>9069</v>
      </c>
      <c r="C32" t="s">
        <v>6284</v>
      </c>
      <c r="D32" s="50" t="s">
        <v>15861</v>
      </c>
      <c r="E32" s="84">
        <f t="shared" si="0"/>
        <v>40059</v>
      </c>
      <c r="F32" s="50">
        <f t="shared" si="1"/>
        <v>2009</v>
      </c>
      <c r="G32" s="50">
        <f t="shared" si="2"/>
        <v>9</v>
      </c>
      <c r="H32" s="50">
        <f t="shared" si="3"/>
        <v>4</v>
      </c>
      <c r="I32" s="54" t="s">
        <v>15622</v>
      </c>
      <c r="J32" s="54" t="s">
        <v>17050</v>
      </c>
      <c r="K32" s="54" t="s">
        <v>17124</v>
      </c>
      <c r="L32" s="54" t="s">
        <v>15626</v>
      </c>
      <c r="M32" s="55">
        <v>1</v>
      </c>
      <c r="N32" s="55">
        <v>0.7</v>
      </c>
      <c r="O32" s="54" t="s">
        <v>15615</v>
      </c>
    </row>
    <row r="33" spans="1:15" x14ac:dyDescent="0.25">
      <c r="A33" s="19">
        <v>32</v>
      </c>
      <c r="B33" t="s">
        <v>11176</v>
      </c>
      <c r="C33" t="s">
        <v>4224</v>
      </c>
      <c r="D33" s="50" t="s">
        <v>15862</v>
      </c>
      <c r="E33" s="84">
        <f t="shared" si="0"/>
        <v>40063</v>
      </c>
      <c r="F33" s="50">
        <f t="shared" si="1"/>
        <v>2009</v>
      </c>
      <c r="G33" s="50">
        <f t="shared" si="2"/>
        <v>9</v>
      </c>
      <c r="H33" s="50">
        <f t="shared" si="3"/>
        <v>1</v>
      </c>
      <c r="I33" s="54" t="s">
        <v>15622</v>
      </c>
      <c r="J33" s="54" t="s">
        <v>17050</v>
      </c>
      <c r="K33" s="54" t="s">
        <v>17124</v>
      </c>
      <c r="L33" s="54" t="s">
        <v>15624</v>
      </c>
      <c r="M33" s="55">
        <v>1</v>
      </c>
      <c r="N33" s="55">
        <v>0.87</v>
      </c>
      <c r="O33" s="54" t="s">
        <v>15616</v>
      </c>
    </row>
    <row r="34" spans="1:15" x14ac:dyDescent="0.25">
      <c r="A34" s="19">
        <v>33</v>
      </c>
      <c r="B34" t="s">
        <v>10010</v>
      </c>
      <c r="C34" t="s">
        <v>5363</v>
      </c>
      <c r="D34" s="50" t="s">
        <v>15863</v>
      </c>
      <c r="E34" s="84">
        <f t="shared" si="0"/>
        <v>40070</v>
      </c>
      <c r="F34" s="50">
        <f t="shared" si="1"/>
        <v>2009</v>
      </c>
      <c r="G34" s="50">
        <f t="shared" si="2"/>
        <v>9</v>
      </c>
      <c r="H34" s="50">
        <f t="shared" si="3"/>
        <v>1</v>
      </c>
      <c r="I34" s="54" t="s">
        <v>15622</v>
      </c>
      <c r="J34" s="54" t="s">
        <v>17050</v>
      </c>
      <c r="K34" s="54" t="s">
        <v>17124</v>
      </c>
      <c r="L34" s="54" t="s">
        <v>15623</v>
      </c>
      <c r="M34" s="55">
        <v>0.5</v>
      </c>
      <c r="N34" s="55">
        <v>0.28999999999999998</v>
      </c>
      <c r="O34" s="54" t="s">
        <v>15615</v>
      </c>
    </row>
    <row r="35" spans="1:15" x14ac:dyDescent="0.25">
      <c r="A35" s="19">
        <v>34</v>
      </c>
      <c r="B35" t="s">
        <v>9760</v>
      </c>
      <c r="C35" t="s">
        <v>4051</v>
      </c>
      <c r="D35" s="50" t="s">
        <v>15864</v>
      </c>
      <c r="E35" s="84">
        <f t="shared" si="0"/>
        <v>40077</v>
      </c>
      <c r="F35" s="50">
        <f t="shared" si="1"/>
        <v>2009</v>
      </c>
      <c r="G35" s="50">
        <f t="shared" si="2"/>
        <v>9</v>
      </c>
      <c r="H35" s="50">
        <f t="shared" si="3"/>
        <v>1</v>
      </c>
      <c r="I35" s="54" t="s">
        <v>15622</v>
      </c>
      <c r="J35" s="54" t="s">
        <v>17050</v>
      </c>
      <c r="K35" s="54" t="s">
        <v>17124</v>
      </c>
      <c r="L35" s="54" t="s">
        <v>15624</v>
      </c>
      <c r="M35" s="55">
        <v>1</v>
      </c>
      <c r="N35" s="55">
        <v>0.6</v>
      </c>
      <c r="O35" s="54" t="s">
        <v>15616</v>
      </c>
    </row>
    <row r="36" spans="1:15" x14ac:dyDescent="0.25">
      <c r="A36" s="19">
        <v>35</v>
      </c>
      <c r="B36" t="s">
        <v>9883</v>
      </c>
      <c r="C36" t="s">
        <v>5488</v>
      </c>
      <c r="D36" s="50" t="s">
        <v>15865</v>
      </c>
      <c r="E36" s="84">
        <f t="shared" si="0"/>
        <v>40097</v>
      </c>
      <c r="F36" s="50">
        <f t="shared" si="1"/>
        <v>2009</v>
      </c>
      <c r="G36" s="50">
        <f t="shared" si="2"/>
        <v>10</v>
      </c>
      <c r="H36" s="50">
        <f t="shared" si="3"/>
        <v>7</v>
      </c>
      <c r="I36" s="54" t="s">
        <v>15625</v>
      </c>
      <c r="J36" s="54" t="s">
        <v>17050</v>
      </c>
      <c r="K36" s="54" t="s">
        <v>17124</v>
      </c>
      <c r="L36" s="54" t="s">
        <v>15624</v>
      </c>
      <c r="M36" s="55">
        <v>1</v>
      </c>
      <c r="N36" s="55">
        <v>0.98</v>
      </c>
      <c r="O36" s="54" t="s">
        <v>15616</v>
      </c>
    </row>
    <row r="37" spans="1:15" x14ac:dyDescent="0.25">
      <c r="A37" s="19">
        <v>36</v>
      </c>
      <c r="B37" t="s">
        <v>10732</v>
      </c>
      <c r="C37" t="s">
        <v>4657</v>
      </c>
      <c r="D37" s="50" t="s">
        <v>15866</v>
      </c>
      <c r="E37" s="84">
        <f t="shared" si="0"/>
        <v>40099</v>
      </c>
      <c r="F37" s="50">
        <f t="shared" si="1"/>
        <v>2009</v>
      </c>
      <c r="G37" s="50">
        <f t="shared" si="2"/>
        <v>10</v>
      </c>
      <c r="H37" s="50">
        <f t="shared" si="3"/>
        <v>2</v>
      </c>
      <c r="I37" s="54" t="s">
        <v>15622</v>
      </c>
      <c r="J37" s="54" t="s">
        <v>17050</v>
      </c>
      <c r="K37" s="54" t="s">
        <v>17124</v>
      </c>
      <c r="L37" s="54" t="s">
        <v>15626</v>
      </c>
      <c r="M37" s="55">
        <v>1</v>
      </c>
      <c r="N37" s="55">
        <v>0.71</v>
      </c>
      <c r="O37" s="54" t="s">
        <v>15615</v>
      </c>
    </row>
    <row r="38" spans="1:15" x14ac:dyDescent="0.25">
      <c r="A38" s="19">
        <v>37</v>
      </c>
      <c r="B38" t="s">
        <v>10491</v>
      </c>
      <c r="C38" t="s">
        <v>4892</v>
      </c>
      <c r="D38" s="50" t="s">
        <v>15867</v>
      </c>
      <c r="E38" s="84">
        <f t="shared" si="0"/>
        <v>40105</v>
      </c>
      <c r="F38" s="50">
        <f t="shared" si="1"/>
        <v>2009</v>
      </c>
      <c r="G38" s="50">
        <f t="shared" si="2"/>
        <v>10</v>
      </c>
      <c r="H38" s="50">
        <f t="shared" si="3"/>
        <v>1</v>
      </c>
      <c r="I38" s="54" t="s">
        <v>15622</v>
      </c>
      <c r="J38" s="54" t="s">
        <v>17050</v>
      </c>
      <c r="K38" s="54" t="s">
        <v>17124</v>
      </c>
      <c r="L38" s="54" t="s">
        <v>15623</v>
      </c>
      <c r="M38" s="55">
        <v>0.6</v>
      </c>
      <c r="N38" s="55">
        <v>0.73</v>
      </c>
      <c r="O38" s="54" t="s">
        <v>15615</v>
      </c>
    </row>
    <row r="39" spans="1:15" x14ac:dyDescent="0.25">
      <c r="A39" s="19">
        <v>38</v>
      </c>
      <c r="B39" t="s">
        <v>11167</v>
      </c>
      <c r="C39" t="s">
        <v>4233</v>
      </c>
      <c r="D39" s="50" t="s">
        <v>15868</v>
      </c>
      <c r="E39" s="84">
        <f t="shared" si="0"/>
        <v>40117</v>
      </c>
      <c r="F39" s="50">
        <f t="shared" si="1"/>
        <v>2009</v>
      </c>
      <c r="G39" s="50">
        <f t="shared" si="2"/>
        <v>10</v>
      </c>
      <c r="H39" s="50">
        <f t="shared" si="3"/>
        <v>6</v>
      </c>
      <c r="I39" s="54" t="s">
        <v>15622</v>
      </c>
      <c r="J39" s="54" t="s">
        <v>17050</v>
      </c>
      <c r="K39" s="54" t="s">
        <v>17124</v>
      </c>
      <c r="L39" s="54" t="s">
        <v>15623</v>
      </c>
      <c r="M39" s="55">
        <v>1</v>
      </c>
      <c r="N39" s="55">
        <v>0.91</v>
      </c>
      <c r="O39" s="54" t="s">
        <v>15616</v>
      </c>
    </row>
    <row r="40" spans="1:15" x14ac:dyDescent="0.25">
      <c r="A40" s="19">
        <v>39</v>
      </c>
      <c r="B40" t="s">
        <v>11536</v>
      </c>
      <c r="C40" t="s">
        <v>3868</v>
      </c>
      <c r="D40" s="50" t="s">
        <v>15868</v>
      </c>
      <c r="E40" s="84">
        <f t="shared" si="0"/>
        <v>40117</v>
      </c>
      <c r="F40" s="50">
        <f t="shared" si="1"/>
        <v>2009</v>
      </c>
      <c r="G40" s="50">
        <f t="shared" si="2"/>
        <v>10</v>
      </c>
      <c r="H40" s="50">
        <f t="shared" si="3"/>
        <v>6</v>
      </c>
      <c r="I40" s="54" t="s">
        <v>15679</v>
      </c>
      <c r="J40" s="54" t="s">
        <v>17059</v>
      </c>
      <c r="K40" s="54" t="s">
        <v>17124</v>
      </c>
      <c r="L40" s="54" t="s">
        <v>15624</v>
      </c>
      <c r="M40" s="55">
        <v>1</v>
      </c>
      <c r="N40" s="55">
        <v>0.97</v>
      </c>
      <c r="O40" s="54" t="s">
        <v>15615</v>
      </c>
    </row>
    <row r="41" spans="1:15" x14ac:dyDescent="0.25">
      <c r="A41" s="19">
        <v>40</v>
      </c>
      <c r="B41" t="s">
        <v>8232</v>
      </c>
      <c r="C41" t="s">
        <v>7103</v>
      </c>
      <c r="D41" s="50" t="s">
        <v>15869</v>
      </c>
      <c r="E41" s="84">
        <f t="shared" si="0"/>
        <v>40129</v>
      </c>
      <c r="F41" s="50">
        <f t="shared" si="1"/>
        <v>2009</v>
      </c>
      <c r="G41" s="50">
        <f t="shared" si="2"/>
        <v>11</v>
      </c>
      <c r="H41" s="50">
        <f t="shared" si="3"/>
        <v>4</v>
      </c>
      <c r="I41" s="54" t="s">
        <v>15625</v>
      </c>
      <c r="J41" s="54" t="s">
        <v>17050</v>
      </c>
      <c r="K41" s="54" t="s">
        <v>17124</v>
      </c>
      <c r="L41" s="54" t="s">
        <v>15623</v>
      </c>
      <c r="M41" s="55">
        <v>0.73</v>
      </c>
      <c r="N41" s="55">
        <v>0.93</v>
      </c>
      <c r="O41" s="54" t="s">
        <v>15615</v>
      </c>
    </row>
    <row r="42" spans="1:15" x14ac:dyDescent="0.25">
      <c r="A42" s="19">
        <v>41</v>
      </c>
      <c r="B42" t="s">
        <v>8943</v>
      </c>
      <c r="C42" t="s">
        <v>6410</v>
      </c>
      <c r="D42" s="50" t="s">
        <v>15870</v>
      </c>
      <c r="E42" s="84">
        <f t="shared" si="0"/>
        <v>40131</v>
      </c>
      <c r="F42" s="50">
        <f t="shared" si="1"/>
        <v>2009</v>
      </c>
      <c r="G42" s="50">
        <f t="shared" si="2"/>
        <v>11</v>
      </c>
      <c r="H42" s="50">
        <f t="shared" si="3"/>
        <v>6</v>
      </c>
      <c r="I42" s="54" t="s">
        <v>15622</v>
      </c>
      <c r="J42" s="54" t="s">
        <v>17050</v>
      </c>
      <c r="K42" s="54" t="s">
        <v>17124</v>
      </c>
      <c r="L42" s="54" t="s">
        <v>15626</v>
      </c>
      <c r="M42" s="55">
        <v>0.9</v>
      </c>
      <c r="N42" s="55">
        <v>0.96</v>
      </c>
      <c r="O42" s="54" t="s">
        <v>15615</v>
      </c>
    </row>
    <row r="43" spans="1:15" x14ac:dyDescent="0.25">
      <c r="A43" s="19">
        <v>42</v>
      </c>
      <c r="B43" t="s">
        <v>8429</v>
      </c>
      <c r="C43" t="s">
        <v>6913</v>
      </c>
      <c r="D43" s="50" t="s">
        <v>15870</v>
      </c>
      <c r="E43" s="84">
        <f t="shared" si="0"/>
        <v>40131</v>
      </c>
      <c r="F43" s="50">
        <f t="shared" si="1"/>
        <v>2009</v>
      </c>
      <c r="G43" s="50">
        <f t="shared" si="2"/>
        <v>11</v>
      </c>
      <c r="H43" s="50">
        <f t="shared" si="3"/>
        <v>6</v>
      </c>
      <c r="I43" s="54" t="s">
        <v>15622</v>
      </c>
      <c r="J43" s="54" t="s">
        <v>17050</v>
      </c>
      <c r="K43" s="54" t="s">
        <v>17124</v>
      </c>
      <c r="L43" s="54" t="s">
        <v>15626</v>
      </c>
      <c r="M43" s="55">
        <v>1</v>
      </c>
      <c r="N43" s="55">
        <v>0.97</v>
      </c>
      <c r="O43" s="54" t="s">
        <v>15615</v>
      </c>
    </row>
    <row r="44" spans="1:15" x14ac:dyDescent="0.25">
      <c r="A44" s="19">
        <v>43</v>
      </c>
      <c r="B44" t="s">
        <v>9642</v>
      </c>
      <c r="C44" t="s">
        <v>5722</v>
      </c>
      <c r="D44" s="50" t="s">
        <v>15871</v>
      </c>
      <c r="E44" s="84">
        <f t="shared" si="0"/>
        <v>40134</v>
      </c>
      <c r="F44" s="50">
        <f t="shared" si="1"/>
        <v>2009</v>
      </c>
      <c r="G44" s="50">
        <f t="shared" si="2"/>
        <v>11</v>
      </c>
      <c r="H44" s="50">
        <f t="shared" si="3"/>
        <v>2</v>
      </c>
      <c r="I44" s="54" t="s">
        <v>15622</v>
      </c>
      <c r="J44" s="54" t="s">
        <v>17050</v>
      </c>
      <c r="K44" s="54" t="s">
        <v>17124</v>
      </c>
      <c r="L44" s="54" t="s">
        <v>15623</v>
      </c>
      <c r="M44" s="55">
        <v>1</v>
      </c>
      <c r="N44" s="55">
        <v>0.97</v>
      </c>
      <c r="O44" s="54" t="s">
        <v>15616</v>
      </c>
    </row>
    <row r="45" spans="1:15" x14ac:dyDescent="0.25">
      <c r="A45" s="19">
        <v>44</v>
      </c>
      <c r="B45" t="s">
        <v>9688</v>
      </c>
      <c r="C45" t="s">
        <v>5676</v>
      </c>
      <c r="D45" s="50" t="s">
        <v>15872</v>
      </c>
      <c r="E45" s="84">
        <f t="shared" si="0"/>
        <v>40138</v>
      </c>
      <c r="F45" s="50">
        <f t="shared" si="1"/>
        <v>2009</v>
      </c>
      <c r="G45" s="50">
        <f t="shared" si="2"/>
        <v>11</v>
      </c>
      <c r="H45" s="50">
        <f t="shared" si="3"/>
        <v>6</v>
      </c>
      <c r="I45" s="54" t="s">
        <v>15622</v>
      </c>
      <c r="J45" s="54" t="s">
        <v>17050</v>
      </c>
      <c r="K45" s="54" t="s">
        <v>17124</v>
      </c>
      <c r="L45" s="54" t="s">
        <v>15624</v>
      </c>
      <c r="M45" s="55">
        <v>0.75</v>
      </c>
      <c r="N45" s="55">
        <v>0.97</v>
      </c>
      <c r="O45" s="54" t="s">
        <v>15616</v>
      </c>
    </row>
    <row r="46" spans="1:15" x14ac:dyDescent="0.25">
      <c r="A46" s="19">
        <v>45</v>
      </c>
      <c r="B46" t="s">
        <v>8207</v>
      </c>
      <c r="C46" t="s">
        <v>7128</v>
      </c>
      <c r="D46" s="50" t="s">
        <v>15873</v>
      </c>
      <c r="E46" s="84">
        <f t="shared" si="0"/>
        <v>40139</v>
      </c>
      <c r="F46" s="50">
        <f t="shared" si="1"/>
        <v>2009</v>
      </c>
      <c r="G46" s="50">
        <f t="shared" si="2"/>
        <v>11</v>
      </c>
      <c r="H46" s="50">
        <f t="shared" si="3"/>
        <v>7</v>
      </c>
      <c r="I46" s="54" t="s">
        <v>15622</v>
      </c>
      <c r="J46" s="54" t="s">
        <v>17050</v>
      </c>
      <c r="K46" s="54" t="s">
        <v>17124</v>
      </c>
      <c r="L46" s="54" t="s">
        <v>15626</v>
      </c>
      <c r="M46" s="55">
        <v>1</v>
      </c>
      <c r="N46" s="55">
        <v>1</v>
      </c>
      <c r="O46" s="54" t="s">
        <v>15615</v>
      </c>
    </row>
    <row r="47" spans="1:15" x14ac:dyDescent="0.25">
      <c r="A47" s="19">
        <v>46</v>
      </c>
      <c r="B47" t="s">
        <v>9859</v>
      </c>
      <c r="C47" t="s">
        <v>5512</v>
      </c>
      <c r="D47" s="50" t="s">
        <v>15874</v>
      </c>
      <c r="E47" s="84">
        <f t="shared" si="0"/>
        <v>40144</v>
      </c>
      <c r="F47" s="50">
        <f t="shared" si="1"/>
        <v>2009</v>
      </c>
      <c r="G47" s="50">
        <f t="shared" si="2"/>
        <v>11</v>
      </c>
      <c r="H47" s="50">
        <f t="shared" si="3"/>
        <v>5</v>
      </c>
      <c r="I47" s="54" t="s">
        <v>15625</v>
      </c>
      <c r="J47" s="54" t="s">
        <v>17050</v>
      </c>
      <c r="K47" s="54" t="s">
        <v>17124</v>
      </c>
      <c r="L47" s="54" t="s">
        <v>15624</v>
      </c>
      <c r="M47" s="55">
        <v>1</v>
      </c>
      <c r="N47" s="55">
        <v>0.95</v>
      </c>
      <c r="O47" s="54" t="s">
        <v>15616</v>
      </c>
    </row>
    <row r="48" spans="1:15" x14ac:dyDescent="0.25">
      <c r="A48" s="19">
        <v>47</v>
      </c>
      <c r="B48" t="s">
        <v>8952</v>
      </c>
      <c r="C48" t="s">
        <v>6401</v>
      </c>
      <c r="D48" s="50" t="s">
        <v>15875</v>
      </c>
      <c r="E48" s="84">
        <f t="shared" si="0"/>
        <v>40145</v>
      </c>
      <c r="F48" s="50">
        <f t="shared" si="1"/>
        <v>2009</v>
      </c>
      <c r="G48" s="50">
        <f t="shared" si="2"/>
        <v>11</v>
      </c>
      <c r="H48" s="50">
        <f t="shared" si="3"/>
        <v>6</v>
      </c>
      <c r="I48" s="54" t="s">
        <v>15622</v>
      </c>
      <c r="J48" s="54" t="s">
        <v>17050</v>
      </c>
      <c r="K48" s="54" t="s">
        <v>17124</v>
      </c>
      <c r="L48" s="54" t="s">
        <v>15624</v>
      </c>
      <c r="M48" s="55">
        <v>1</v>
      </c>
      <c r="N48" s="55">
        <v>0.83</v>
      </c>
      <c r="O48" s="54" t="s">
        <v>15615</v>
      </c>
    </row>
    <row r="49" spans="1:15" x14ac:dyDescent="0.25">
      <c r="A49" s="19">
        <v>48</v>
      </c>
      <c r="B49" t="s">
        <v>8994</v>
      </c>
      <c r="C49" t="s">
        <v>6359</v>
      </c>
      <c r="D49" s="50" t="s">
        <v>15876</v>
      </c>
      <c r="E49" s="84">
        <f t="shared" si="0"/>
        <v>40146</v>
      </c>
      <c r="F49" s="50">
        <f t="shared" si="1"/>
        <v>2009</v>
      </c>
      <c r="G49" s="50">
        <f t="shared" si="2"/>
        <v>11</v>
      </c>
      <c r="H49" s="50">
        <f t="shared" si="3"/>
        <v>7</v>
      </c>
      <c r="I49" s="54" t="s">
        <v>15622</v>
      </c>
      <c r="J49" s="54" t="s">
        <v>17050</v>
      </c>
      <c r="K49" s="54" t="s">
        <v>17124</v>
      </c>
      <c r="L49" s="54" t="s">
        <v>15626</v>
      </c>
      <c r="M49" s="55">
        <v>1</v>
      </c>
      <c r="N49" s="55">
        <v>0.88</v>
      </c>
      <c r="O49" s="54" t="s">
        <v>15615</v>
      </c>
    </row>
    <row r="50" spans="1:15" x14ac:dyDescent="0.25">
      <c r="A50" s="19">
        <v>49</v>
      </c>
      <c r="B50" t="s">
        <v>8982</v>
      </c>
      <c r="C50" t="s">
        <v>6371</v>
      </c>
      <c r="D50" s="50" t="s">
        <v>15877</v>
      </c>
      <c r="E50" s="84">
        <f t="shared" si="0"/>
        <v>40150</v>
      </c>
      <c r="F50" s="50">
        <f t="shared" si="1"/>
        <v>2009</v>
      </c>
      <c r="G50" s="50">
        <f t="shared" si="2"/>
        <v>12</v>
      </c>
      <c r="H50" s="50">
        <f t="shared" si="3"/>
        <v>4</v>
      </c>
      <c r="I50" s="54" t="s">
        <v>15622</v>
      </c>
      <c r="J50" s="54" t="s">
        <v>17050</v>
      </c>
      <c r="K50" s="54" t="s">
        <v>17124</v>
      </c>
      <c r="L50" s="54" t="s">
        <v>15624</v>
      </c>
      <c r="M50" s="55">
        <v>1</v>
      </c>
      <c r="N50" s="55">
        <v>0.93</v>
      </c>
      <c r="O50" s="54" t="s">
        <v>15615</v>
      </c>
    </row>
    <row r="51" spans="1:15" x14ac:dyDescent="0.25">
      <c r="A51" s="19">
        <v>50</v>
      </c>
      <c r="B51" t="s">
        <v>11645</v>
      </c>
      <c r="C51" t="s">
        <v>3760</v>
      </c>
      <c r="D51" s="50" t="s">
        <v>15878</v>
      </c>
      <c r="E51" s="84">
        <f t="shared" si="0"/>
        <v>40152</v>
      </c>
      <c r="F51" s="50">
        <f t="shared" si="1"/>
        <v>2009</v>
      </c>
      <c r="G51" s="50">
        <f t="shared" si="2"/>
        <v>12</v>
      </c>
      <c r="H51" s="50">
        <f t="shared" si="3"/>
        <v>6</v>
      </c>
      <c r="I51" s="54" t="s">
        <v>15622</v>
      </c>
      <c r="J51" s="54" t="s">
        <v>17050</v>
      </c>
      <c r="K51" s="54" t="s">
        <v>17124</v>
      </c>
      <c r="L51" s="54" t="s">
        <v>15623</v>
      </c>
      <c r="M51" s="55">
        <v>1</v>
      </c>
      <c r="N51" s="55">
        <v>0.19</v>
      </c>
      <c r="O51" s="54" t="s">
        <v>15615</v>
      </c>
    </row>
    <row r="52" spans="1:15" x14ac:dyDescent="0.25">
      <c r="A52" s="19">
        <v>51</v>
      </c>
      <c r="B52" t="s">
        <v>8163</v>
      </c>
      <c r="C52" t="s">
        <v>7172</v>
      </c>
      <c r="D52" s="50" t="s">
        <v>15879</v>
      </c>
      <c r="E52" s="84">
        <f t="shared" si="0"/>
        <v>40155</v>
      </c>
      <c r="F52" s="50">
        <f t="shared" si="1"/>
        <v>2009</v>
      </c>
      <c r="G52" s="50">
        <f t="shared" si="2"/>
        <v>12</v>
      </c>
      <c r="H52" s="50">
        <f t="shared" si="3"/>
        <v>2</v>
      </c>
      <c r="I52" s="54" t="s">
        <v>15622</v>
      </c>
      <c r="J52" s="54" t="s">
        <v>17050</v>
      </c>
      <c r="K52" s="54" t="s">
        <v>17124</v>
      </c>
      <c r="L52" s="54" t="s">
        <v>15626</v>
      </c>
      <c r="M52" s="55">
        <v>1</v>
      </c>
      <c r="N52" s="55">
        <v>1</v>
      </c>
      <c r="O52" s="54" t="s">
        <v>15615</v>
      </c>
    </row>
    <row r="53" spans="1:15" x14ac:dyDescent="0.25">
      <c r="A53" s="19">
        <v>52</v>
      </c>
      <c r="B53" t="s">
        <v>11812</v>
      </c>
      <c r="C53" t="s">
        <v>3600</v>
      </c>
      <c r="D53" s="50" t="s">
        <v>15880</v>
      </c>
      <c r="E53" s="84">
        <f t="shared" si="0"/>
        <v>40159</v>
      </c>
      <c r="F53" s="50">
        <f t="shared" si="1"/>
        <v>2009</v>
      </c>
      <c r="G53" s="50">
        <f t="shared" si="2"/>
        <v>12</v>
      </c>
      <c r="H53" s="50">
        <f t="shared" si="3"/>
        <v>6</v>
      </c>
      <c r="I53" s="54" t="s">
        <v>15622</v>
      </c>
      <c r="J53" s="54" t="s">
        <v>17050</v>
      </c>
      <c r="K53" s="54" t="s">
        <v>17124</v>
      </c>
      <c r="L53" s="54" t="s">
        <v>15623</v>
      </c>
      <c r="M53" s="55">
        <v>0.5</v>
      </c>
      <c r="N53" s="55">
        <v>0.5</v>
      </c>
      <c r="O53" s="54" t="s">
        <v>15615</v>
      </c>
    </row>
    <row r="54" spans="1:15" x14ac:dyDescent="0.25">
      <c r="A54" s="19">
        <v>53</v>
      </c>
      <c r="B54" t="s">
        <v>8308</v>
      </c>
      <c r="C54" t="s">
        <v>7028</v>
      </c>
      <c r="D54" s="50" t="s">
        <v>15881</v>
      </c>
      <c r="E54" s="84">
        <f t="shared" si="0"/>
        <v>40160</v>
      </c>
      <c r="F54" s="50">
        <f t="shared" si="1"/>
        <v>2009</v>
      </c>
      <c r="G54" s="50">
        <f t="shared" si="2"/>
        <v>12</v>
      </c>
      <c r="H54" s="50">
        <f t="shared" si="3"/>
        <v>7</v>
      </c>
      <c r="I54" s="54" t="s">
        <v>15622</v>
      </c>
      <c r="J54" s="54" t="s">
        <v>17050</v>
      </c>
      <c r="K54" s="54" t="s">
        <v>17124</v>
      </c>
      <c r="L54" s="54" t="s">
        <v>15626</v>
      </c>
      <c r="M54" s="55">
        <v>1</v>
      </c>
      <c r="N54" s="55">
        <v>0.89</v>
      </c>
      <c r="O54" s="54" t="s">
        <v>15616</v>
      </c>
    </row>
    <row r="55" spans="1:15" x14ac:dyDescent="0.25">
      <c r="A55" s="19">
        <v>54</v>
      </c>
      <c r="B55" t="s">
        <v>8016</v>
      </c>
      <c r="C55" t="s">
        <v>7315</v>
      </c>
      <c r="D55" s="50" t="s">
        <v>15882</v>
      </c>
      <c r="E55" s="84">
        <f t="shared" si="0"/>
        <v>40166</v>
      </c>
      <c r="F55" s="50">
        <f t="shared" si="1"/>
        <v>2009</v>
      </c>
      <c r="G55" s="50">
        <f t="shared" si="2"/>
        <v>12</v>
      </c>
      <c r="H55" s="50">
        <f t="shared" si="3"/>
        <v>6</v>
      </c>
      <c r="I55" s="54" t="s">
        <v>15622</v>
      </c>
      <c r="J55" s="54" t="s">
        <v>17050</v>
      </c>
      <c r="K55" s="54" t="s">
        <v>17124</v>
      </c>
      <c r="L55" s="54" t="s">
        <v>15623</v>
      </c>
      <c r="M55" s="55">
        <v>0.5</v>
      </c>
      <c r="N55" s="55">
        <v>0.98</v>
      </c>
      <c r="O55" s="54" t="s">
        <v>15616</v>
      </c>
    </row>
    <row r="56" spans="1:15" x14ac:dyDescent="0.25">
      <c r="A56" s="19">
        <v>55</v>
      </c>
      <c r="B56" t="s">
        <v>8690</v>
      </c>
      <c r="C56" t="s">
        <v>6658</v>
      </c>
      <c r="D56" s="50" t="s">
        <v>15883</v>
      </c>
      <c r="E56" s="84">
        <f t="shared" si="0"/>
        <v>40167</v>
      </c>
      <c r="F56" s="50">
        <f t="shared" si="1"/>
        <v>2009</v>
      </c>
      <c r="G56" s="50">
        <f t="shared" si="2"/>
        <v>12</v>
      </c>
      <c r="H56" s="50">
        <f t="shared" si="3"/>
        <v>7</v>
      </c>
      <c r="I56" s="54" t="s">
        <v>15622</v>
      </c>
      <c r="J56" s="54" t="s">
        <v>17050</v>
      </c>
      <c r="K56" s="54" t="s">
        <v>17124</v>
      </c>
      <c r="L56" s="54" t="s">
        <v>15624</v>
      </c>
      <c r="M56" s="55">
        <v>1</v>
      </c>
      <c r="N56" s="55">
        <v>0.87</v>
      </c>
      <c r="O56" s="54" t="s">
        <v>15615</v>
      </c>
    </row>
    <row r="57" spans="1:15" x14ac:dyDescent="0.25">
      <c r="A57" s="19">
        <v>56</v>
      </c>
      <c r="B57" t="s">
        <v>10371</v>
      </c>
      <c r="C57" t="s">
        <v>5008</v>
      </c>
      <c r="D57" s="50" t="s">
        <v>15884</v>
      </c>
      <c r="E57" s="84">
        <f t="shared" si="0"/>
        <v>40172</v>
      </c>
      <c r="F57" s="50">
        <f t="shared" si="1"/>
        <v>2009</v>
      </c>
      <c r="G57" s="50">
        <f t="shared" si="2"/>
        <v>12</v>
      </c>
      <c r="H57" s="50">
        <f t="shared" si="3"/>
        <v>5</v>
      </c>
      <c r="I57" s="54" t="s">
        <v>15622</v>
      </c>
      <c r="J57" s="54" t="s">
        <v>17050</v>
      </c>
      <c r="K57" s="54" t="s">
        <v>17124</v>
      </c>
      <c r="L57" s="54" t="s">
        <v>15628</v>
      </c>
      <c r="M57" s="55">
        <v>0.33</v>
      </c>
      <c r="N57" s="55">
        <v>1</v>
      </c>
      <c r="O57" s="54" t="s">
        <v>15615</v>
      </c>
    </row>
    <row r="58" spans="1:15" x14ac:dyDescent="0.25">
      <c r="A58" s="19">
        <v>57</v>
      </c>
      <c r="B58" t="s">
        <v>10244</v>
      </c>
      <c r="C58" t="s">
        <v>5135</v>
      </c>
      <c r="D58" s="50" t="s">
        <v>15885</v>
      </c>
      <c r="E58" s="84">
        <f t="shared" si="0"/>
        <v>40173</v>
      </c>
      <c r="F58" s="50">
        <f t="shared" si="1"/>
        <v>2009</v>
      </c>
      <c r="G58" s="50">
        <f t="shared" si="2"/>
        <v>12</v>
      </c>
      <c r="H58" s="50">
        <f t="shared" si="3"/>
        <v>6</v>
      </c>
      <c r="I58" s="54" t="s">
        <v>15622</v>
      </c>
      <c r="J58" s="54" t="s">
        <v>17050</v>
      </c>
      <c r="K58" s="54" t="s">
        <v>17124</v>
      </c>
      <c r="L58" s="54" t="s">
        <v>15623</v>
      </c>
      <c r="M58" s="55">
        <v>1</v>
      </c>
      <c r="N58" s="55">
        <v>1</v>
      </c>
      <c r="O58" s="54" t="s">
        <v>15616</v>
      </c>
    </row>
    <row r="59" spans="1:15" x14ac:dyDescent="0.25">
      <c r="A59" s="19">
        <v>58</v>
      </c>
      <c r="B59" t="s">
        <v>8570</v>
      </c>
      <c r="C59" t="s">
        <v>6777</v>
      </c>
      <c r="D59" s="50" t="s">
        <v>15886</v>
      </c>
      <c r="E59" s="84">
        <f t="shared" si="0"/>
        <v>40175</v>
      </c>
      <c r="F59" s="50">
        <f t="shared" si="1"/>
        <v>2009</v>
      </c>
      <c r="G59" s="50">
        <f t="shared" si="2"/>
        <v>12</v>
      </c>
      <c r="H59" s="50">
        <f t="shared" si="3"/>
        <v>1</v>
      </c>
      <c r="I59" s="54" t="s">
        <v>15622</v>
      </c>
      <c r="J59" s="54" t="s">
        <v>17050</v>
      </c>
      <c r="K59" s="54" t="s">
        <v>17124</v>
      </c>
      <c r="L59" s="54" t="s">
        <v>15626</v>
      </c>
      <c r="M59" s="55">
        <v>1</v>
      </c>
      <c r="N59" s="55">
        <v>0.8</v>
      </c>
      <c r="O59" s="54" t="s">
        <v>15615</v>
      </c>
    </row>
    <row r="60" spans="1:15" x14ac:dyDescent="0.25">
      <c r="A60" s="19">
        <v>59</v>
      </c>
      <c r="B60" t="s">
        <v>11643</v>
      </c>
      <c r="C60" t="s">
        <v>3762</v>
      </c>
      <c r="D60" s="50" t="s">
        <v>15886</v>
      </c>
      <c r="E60" s="84">
        <f t="shared" si="0"/>
        <v>40175</v>
      </c>
      <c r="F60" s="50">
        <f t="shared" si="1"/>
        <v>2009</v>
      </c>
      <c r="G60" s="50">
        <f t="shared" si="2"/>
        <v>12</v>
      </c>
      <c r="H60" s="50">
        <f t="shared" si="3"/>
        <v>1</v>
      </c>
      <c r="I60" s="54" t="s">
        <v>15625</v>
      </c>
      <c r="J60" s="54" t="s">
        <v>17050</v>
      </c>
      <c r="K60" s="54" t="s">
        <v>17124</v>
      </c>
      <c r="L60" s="54" t="s">
        <v>15623</v>
      </c>
      <c r="M60" s="55">
        <v>1</v>
      </c>
      <c r="N60" s="55">
        <v>1</v>
      </c>
      <c r="O60" s="54" t="s">
        <v>15615</v>
      </c>
    </row>
    <row r="61" spans="1:15" x14ac:dyDescent="0.25">
      <c r="A61" s="19">
        <v>60</v>
      </c>
      <c r="B61" t="s">
        <v>10437</v>
      </c>
      <c r="C61" t="s">
        <v>4944</v>
      </c>
      <c r="D61" s="50" t="s">
        <v>15886</v>
      </c>
      <c r="E61" s="84">
        <f t="shared" si="0"/>
        <v>40175</v>
      </c>
      <c r="F61" s="50">
        <f t="shared" si="1"/>
        <v>2009</v>
      </c>
      <c r="G61" s="50">
        <f t="shared" si="2"/>
        <v>12</v>
      </c>
      <c r="H61" s="50">
        <f t="shared" si="3"/>
        <v>1</v>
      </c>
      <c r="I61" s="54" t="s">
        <v>15622</v>
      </c>
      <c r="J61" s="54" t="s">
        <v>17050</v>
      </c>
      <c r="K61" s="54" t="s">
        <v>17124</v>
      </c>
      <c r="L61" s="54" t="s">
        <v>15624</v>
      </c>
      <c r="M61" s="55">
        <v>1</v>
      </c>
      <c r="N61" s="55">
        <v>1</v>
      </c>
      <c r="O61" s="54" t="s">
        <v>15615</v>
      </c>
    </row>
    <row r="62" spans="1:15" x14ac:dyDescent="0.25">
      <c r="A62" s="19">
        <v>61</v>
      </c>
      <c r="B62" t="s">
        <v>10584</v>
      </c>
      <c r="C62" t="s">
        <v>4801</v>
      </c>
      <c r="D62" s="50" t="s">
        <v>15887</v>
      </c>
      <c r="E62" s="84">
        <f t="shared" si="0"/>
        <v>40182</v>
      </c>
      <c r="F62" s="50">
        <f t="shared" si="1"/>
        <v>2010</v>
      </c>
      <c r="G62" s="50">
        <f t="shared" si="2"/>
        <v>1</v>
      </c>
      <c r="H62" s="50">
        <f t="shared" si="3"/>
        <v>1</v>
      </c>
      <c r="I62" s="54" t="s">
        <v>15622</v>
      </c>
      <c r="J62" s="54" t="s">
        <v>17050</v>
      </c>
      <c r="K62" s="54" t="s">
        <v>17124</v>
      </c>
      <c r="L62" s="54" t="s">
        <v>15626</v>
      </c>
      <c r="M62" s="55">
        <v>1</v>
      </c>
      <c r="N62" s="55">
        <v>0.83</v>
      </c>
      <c r="O62" s="54" t="s">
        <v>15616</v>
      </c>
    </row>
    <row r="63" spans="1:15" x14ac:dyDescent="0.25">
      <c r="A63" s="19">
        <v>62</v>
      </c>
      <c r="B63" t="s">
        <v>9086</v>
      </c>
      <c r="C63" t="s">
        <v>6267</v>
      </c>
      <c r="D63" s="50" t="s">
        <v>15888</v>
      </c>
      <c r="E63" s="84">
        <f t="shared" si="0"/>
        <v>40186</v>
      </c>
      <c r="F63" s="50">
        <f t="shared" si="1"/>
        <v>2010</v>
      </c>
      <c r="G63" s="50">
        <f t="shared" si="2"/>
        <v>1</v>
      </c>
      <c r="H63" s="50">
        <f t="shared" si="3"/>
        <v>5</v>
      </c>
      <c r="I63" s="54" t="s">
        <v>15622</v>
      </c>
      <c r="J63" s="54" t="s">
        <v>17050</v>
      </c>
      <c r="K63" s="54" t="s">
        <v>17124</v>
      </c>
      <c r="L63" s="54" t="s">
        <v>15623</v>
      </c>
      <c r="M63" s="55">
        <v>0.67</v>
      </c>
      <c r="N63" s="55">
        <v>0.32</v>
      </c>
      <c r="O63" s="54" t="s">
        <v>15616</v>
      </c>
    </row>
    <row r="64" spans="1:15" x14ac:dyDescent="0.25">
      <c r="A64" s="19">
        <v>63</v>
      </c>
      <c r="B64" t="s">
        <v>10797</v>
      </c>
      <c r="C64" t="s">
        <v>4595</v>
      </c>
      <c r="D64" s="50" t="s">
        <v>15889</v>
      </c>
      <c r="E64" s="84">
        <f t="shared" si="0"/>
        <v>40189</v>
      </c>
      <c r="F64" s="50">
        <f t="shared" si="1"/>
        <v>2010</v>
      </c>
      <c r="G64" s="50">
        <f t="shared" si="2"/>
        <v>1</v>
      </c>
      <c r="H64" s="50">
        <f t="shared" si="3"/>
        <v>1</v>
      </c>
      <c r="I64" s="54" t="s">
        <v>15622</v>
      </c>
      <c r="J64" s="54" t="s">
        <v>17050</v>
      </c>
      <c r="K64" s="54" t="s">
        <v>17124</v>
      </c>
      <c r="L64" s="54" t="s">
        <v>15623</v>
      </c>
      <c r="M64" s="55">
        <v>1</v>
      </c>
      <c r="N64" s="55">
        <v>1</v>
      </c>
      <c r="O64" s="54" t="s">
        <v>15616</v>
      </c>
    </row>
    <row r="65" spans="1:15" x14ac:dyDescent="0.25">
      <c r="A65" s="19">
        <v>64</v>
      </c>
      <c r="B65" t="s">
        <v>8545</v>
      </c>
      <c r="C65" t="s">
        <v>6801</v>
      </c>
      <c r="D65" s="50" t="s">
        <v>15890</v>
      </c>
      <c r="E65" s="84">
        <f t="shared" si="0"/>
        <v>40198</v>
      </c>
      <c r="F65" s="50">
        <f t="shared" si="1"/>
        <v>2010</v>
      </c>
      <c r="G65" s="50">
        <f t="shared" si="2"/>
        <v>1</v>
      </c>
      <c r="H65" s="50">
        <f t="shared" si="3"/>
        <v>3</v>
      </c>
      <c r="I65" s="54" t="s">
        <v>15622</v>
      </c>
      <c r="J65" s="54" t="s">
        <v>17050</v>
      </c>
      <c r="K65" s="54" t="s">
        <v>17124</v>
      </c>
      <c r="L65" s="54" t="s">
        <v>15623</v>
      </c>
      <c r="M65" s="55">
        <v>1</v>
      </c>
      <c r="N65" s="55">
        <v>0.93</v>
      </c>
      <c r="O65" s="54" t="s">
        <v>15616</v>
      </c>
    </row>
    <row r="66" spans="1:15" x14ac:dyDescent="0.25">
      <c r="A66" s="19">
        <v>65</v>
      </c>
      <c r="B66" t="s">
        <v>9979</v>
      </c>
      <c r="C66" t="s">
        <v>5393</v>
      </c>
      <c r="D66" s="50" t="s">
        <v>15890</v>
      </c>
      <c r="E66" s="84">
        <f t="shared" si="0"/>
        <v>40198</v>
      </c>
      <c r="F66" s="50">
        <f t="shared" si="1"/>
        <v>2010</v>
      </c>
      <c r="G66" s="50">
        <f t="shared" si="2"/>
        <v>1</v>
      </c>
      <c r="H66" s="50">
        <f t="shared" si="3"/>
        <v>3</v>
      </c>
      <c r="I66" s="54" t="s">
        <v>15622</v>
      </c>
      <c r="J66" s="54" t="s">
        <v>17050</v>
      </c>
      <c r="K66" s="54" t="s">
        <v>17124</v>
      </c>
      <c r="L66" s="54" t="s">
        <v>15628</v>
      </c>
      <c r="M66" s="55">
        <v>0</v>
      </c>
      <c r="N66" s="55">
        <v>1</v>
      </c>
      <c r="O66" s="54" t="s">
        <v>15615</v>
      </c>
    </row>
    <row r="67" spans="1:15" x14ac:dyDescent="0.25">
      <c r="A67" s="19">
        <v>66</v>
      </c>
      <c r="B67" t="s">
        <v>9043</v>
      </c>
      <c r="C67" t="s">
        <v>6310</v>
      </c>
      <c r="D67" s="50" t="s">
        <v>15891</v>
      </c>
      <c r="E67" s="84">
        <f t="shared" ref="E67:E130" si="4">DATE(LEFT(D67,4),MID(D67,5,2),RIGHT(D67,2))</f>
        <v>40202</v>
      </c>
      <c r="F67" s="50">
        <f t="shared" ref="F67:F130" si="5">YEAR(E67)</f>
        <v>2010</v>
      </c>
      <c r="G67" s="50">
        <f t="shared" ref="G67:G130" si="6">MONTH(E67)</f>
        <v>1</v>
      </c>
      <c r="H67" s="50">
        <f t="shared" ref="H67:H130" si="7">WEEKDAY(E67,2)</f>
        <v>7</v>
      </c>
      <c r="I67" s="54" t="s">
        <v>15622</v>
      </c>
      <c r="J67" s="54" t="s">
        <v>17050</v>
      </c>
      <c r="K67" s="54" t="s">
        <v>17124</v>
      </c>
      <c r="L67" s="54" t="s">
        <v>15624</v>
      </c>
      <c r="M67" s="55">
        <v>1</v>
      </c>
      <c r="N67" s="55">
        <v>1</v>
      </c>
      <c r="O67" s="54" t="s">
        <v>15616</v>
      </c>
    </row>
    <row r="68" spans="1:15" x14ac:dyDescent="0.25">
      <c r="A68" s="19">
        <v>67</v>
      </c>
      <c r="B68" t="s">
        <v>10505</v>
      </c>
      <c r="C68" t="s">
        <v>4878</v>
      </c>
      <c r="D68" s="50" t="s">
        <v>15892</v>
      </c>
      <c r="E68" s="84">
        <f t="shared" si="4"/>
        <v>40206</v>
      </c>
      <c r="F68" s="50">
        <f t="shared" si="5"/>
        <v>2010</v>
      </c>
      <c r="G68" s="50">
        <f t="shared" si="6"/>
        <v>1</v>
      </c>
      <c r="H68" s="50">
        <f t="shared" si="7"/>
        <v>4</v>
      </c>
      <c r="I68" s="54" t="s">
        <v>15775</v>
      </c>
      <c r="J68" s="54" t="s">
        <v>17060</v>
      </c>
      <c r="K68" s="54" t="s">
        <v>17124</v>
      </c>
      <c r="L68" s="54" t="s">
        <v>15626</v>
      </c>
      <c r="M68" s="55">
        <v>1</v>
      </c>
      <c r="N68" s="55">
        <v>0.82</v>
      </c>
      <c r="O68" s="54" t="s">
        <v>15616</v>
      </c>
    </row>
    <row r="69" spans="1:15" x14ac:dyDescent="0.25">
      <c r="A69" s="19">
        <v>68</v>
      </c>
      <c r="B69" t="s">
        <v>9475</v>
      </c>
      <c r="C69" t="s">
        <v>5884</v>
      </c>
      <c r="D69" s="50" t="s">
        <v>15893</v>
      </c>
      <c r="E69" s="84">
        <f t="shared" si="4"/>
        <v>40209</v>
      </c>
      <c r="F69" s="50">
        <f t="shared" si="5"/>
        <v>2010</v>
      </c>
      <c r="G69" s="50">
        <f t="shared" si="6"/>
        <v>1</v>
      </c>
      <c r="H69" s="50">
        <f t="shared" si="7"/>
        <v>7</v>
      </c>
      <c r="I69" s="54" t="s">
        <v>15622</v>
      </c>
      <c r="J69" s="54" t="s">
        <v>17050</v>
      </c>
      <c r="K69" s="54" t="s">
        <v>17124</v>
      </c>
      <c r="L69" s="54" t="s">
        <v>15626</v>
      </c>
      <c r="M69" s="55">
        <v>1</v>
      </c>
      <c r="N69" s="55">
        <v>0.91</v>
      </c>
      <c r="O69" s="54" t="s">
        <v>15616</v>
      </c>
    </row>
    <row r="70" spans="1:15" x14ac:dyDescent="0.25">
      <c r="A70" s="19">
        <v>69</v>
      </c>
      <c r="B70" t="s">
        <v>9902</v>
      </c>
      <c r="C70" t="s">
        <v>5469</v>
      </c>
      <c r="D70" s="50" t="s">
        <v>15894</v>
      </c>
      <c r="E70" s="84">
        <f t="shared" si="4"/>
        <v>40218</v>
      </c>
      <c r="F70" s="50">
        <f t="shared" si="5"/>
        <v>2010</v>
      </c>
      <c r="G70" s="50">
        <f t="shared" si="6"/>
        <v>2</v>
      </c>
      <c r="H70" s="50">
        <f t="shared" si="7"/>
        <v>2</v>
      </c>
      <c r="I70" s="54" t="s">
        <v>15625</v>
      </c>
      <c r="J70" s="54" t="s">
        <v>17050</v>
      </c>
      <c r="K70" s="54" t="s">
        <v>17124</v>
      </c>
      <c r="L70" s="54" t="s">
        <v>15623</v>
      </c>
      <c r="M70" s="55">
        <v>1</v>
      </c>
      <c r="N70" s="55">
        <v>0.17</v>
      </c>
      <c r="O70" s="54" t="s">
        <v>15616</v>
      </c>
    </row>
    <row r="71" spans="1:15" x14ac:dyDescent="0.25">
      <c r="A71" s="19">
        <v>70</v>
      </c>
      <c r="B71" t="s">
        <v>10404</v>
      </c>
      <c r="C71" t="s">
        <v>4975</v>
      </c>
      <c r="D71" s="50" t="s">
        <v>15895</v>
      </c>
      <c r="E71" s="84">
        <f t="shared" si="4"/>
        <v>40226</v>
      </c>
      <c r="F71" s="50">
        <f t="shared" si="5"/>
        <v>2010</v>
      </c>
      <c r="G71" s="50">
        <f t="shared" si="6"/>
        <v>2</v>
      </c>
      <c r="H71" s="50">
        <f t="shared" si="7"/>
        <v>3</v>
      </c>
      <c r="I71" s="54" t="s">
        <v>15625</v>
      </c>
      <c r="J71" s="54" t="s">
        <v>17050</v>
      </c>
      <c r="K71" s="54" t="s">
        <v>17124</v>
      </c>
      <c r="L71" s="54" t="s">
        <v>15626</v>
      </c>
      <c r="M71" s="55">
        <v>0.96</v>
      </c>
      <c r="N71" s="55">
        <v>0.99</v>
      </c>
      <c r="O71" s="54" t="s">
        <v>15615</v>
      </c>
    </row>
    <row r="72" spans="1:15" x14ac:dyDescent="0.25">
      <c r="A72" s="19">
        <v>71</v>
      </c>
      <c r="B72" t="s">
        <v>10702</v>
      </c>
      <c r="C72" t="s">
        <v>4684</v>
      </c>
      <c r="D72" s="50" t="s">
        <v>15896</v>
      </c>
      <c r="E72" s="84">
        <f t="shared" si="4"/>
        <v>40232</v>
      </c>
      <c r="F72" s="50">
        <f t="shared" si="5"/>
        <v>2010</v>
      </c>
      <c r="G72" s="50">
        <f t="shared" si="6"/>
        <v>2</v>
      </c>
      <c r="H72" s="50">
        <f t="shared" si="7"/>
        <v>2</v>
      </c>
      <c r="I72" s="54" t="s">
        <v>15622</v>
      </c>
      <c r="J72" s="54" t="s">
        <v>17050</v>
      </c>
      <c r="K72" s="54" t="s">
        <v>17124</v>
      </c>
      <c r="L72" s="54" t="s">
        <v>15626</v>
      </c>
      <c r="M72" s="55">
        <v>1</v>
      </c>
      <c r="N72" s="55">
        <v>1</v>
      </c>
      <c r="O72" s="54" t="s">
        <v>15615</v>
      </c>
    </row>
    <row r="73" spans="1:15" x14ac:dyDescent="0.25">
      <c r="A73" s="19">
        <v>72</v>
      </c>
      <c r="B73" t="s">
        <v>8956</v>
      </c>
      <c r="C73" t="s">
        <v>6397</v>
      </c>
      <c r="D73" s="50" t="s">
        <v>15897</v>
      </c>
      <c r="E73" s="84">
        <f t="shared" si="4"/>
        <v>40238</v>
      </c>
      <c r="F73" s="50">
        <f t="shared" si="5"/>
        <v>2010</v>
      </c>
      <c r="G73" s="50">
        <f t="shared" si="6"/>
        <v>3</v>
      </c>
      <c r="H73" s="50">
        <f t="shared" si="7"/>
        <v>1</v>
      </c>
      <c r="I73" s="54" t="s">
        <v>15622</v>
      </c>
      <c r="J73" s="54" t="s">
        <v>17050</v>
      </c>
      <c r="K73" s="54" t="s">
        <v>17124</v>
      </c>
      <c r="L73" s="54" t="s">
        <v>15626</v>
      </c>
      <c r="M73" s="55">
        <v>1</v>
      </c>
      <c r="N73" s="55">
        <v>0.86</v>
      </c>
      <c r="O73" s="54" t="s">
        <v>15615</v>
      </c>
    </row>
    <row r="74" spans="1:15" x14ac:dyDescent="0.25">
      <c r="A74" s="19">
        <v>73</v>
      </c>
      <c r="B74" t="s">
        <v>9959</v>
      </c>
      <c r="C74" t="s">
        <v>5413</v>
      </c>
      <c r="D74" s="50" t="s">
        <v>15898</v>
      </c>
      <c r="E74" s="84">
        <f t="shared" si="4"/>
        <v>40239</v>
      </c>
      <c r="F74" s="50">
        <f t="shared" si="5"/>
        <v>2010</v>
      </c>
      <c r="G74" s="50">
        <f t="shared" si="6"/>
        <v>3</v>
      </c>
      <c r="H74" s="50">
        <f t="shared" si="7"/>
        <v>2</v>
      </c>
      <c r="I74" s="54" t="s">
        <v>15642</v>
      </c>
      <c r="J74" s="54" t="s">
        <v>17059</v>
      </c>
      <c r="K74" s="54" t="s">
        <v>17124</v>
      </c>
      <c r="L74" s="54" t="s">
        <v>15626</v>
      </c>
      <c r="M74" s="55">
        <v>1</v>
      </c>
      <c r="N74" s="55">
        <v>1</v>
      </c>
      <c r="O74" s="54" t="s">
        <v>15616</v>
      </c>
    </row>
    <row r="75" spans="1:15" x14ac:dyDescent="0.25">
      <c r="A75" s="19">
        <v>74</v>
      </c>
      <c r="B75" t="s">
        <v>10264</v>
      </c>
      <c r="C75" t="s">
        <v>5115</v>
      </c>
      <c r="D75" s="50" t="s">
        <v>15899</v>
      </c>
      <c r="E75" s="84">
        <f t="shared" si="4"/>
        <v>40251</v>
      </c>
      <c r="F75" s="50">
        <f t="shared" si="5"/>
        <v>2010</v>
      </c>
      <c r="G75" s="50">
        <f t="shared" si="6"/>
        <v>3</v>
      </c>
      <c r="H75" s="50">
        <f t="shared" si="7"/>
        <v>7</v>
      </c>
      <c r="I75" s="54" t="s">
        <v>15767</v>
      </c>
      <c r="J75" s="54" t="s">
        <v>17061</v>
      </c>
      <c r="K75" s="54" t="s">
        <v>17126</v>
      </c>
      <c r="L75" s="54" t="s">
        <v>15624</v>
      </c>
      <c r="M75" s="55">
        <v>1</v>
      </c>
      <c r="N75" s="55">
        <v>1</v>
      </c>
      <c r="O75" s="54" t="s">
        <v>15616</v>
      </c>
    </row>
    <row r="76" spans="1:15" x14ac:dyDescent="0.25">
      <c r="A76" s="19">
        <v>75</v>
      </c>
      <c r="B76" t="s">
        <v>9187</v>
      </c>
      <c r="C76" t="s">
        <v>6167</v>
      </c>
      <c r="D76" s="50" t="s">
        <v>15900</v>
      </c>
      <c r="E76" s="84">
        <f t="shared" si="4"/>
        <v>40253</v>
      </c>
      <c r="F76" s="50">
        <f t="shared" si="5"/>
        <v>2010</v>
      </c>
      <c r="G76" s="50">
        <f t="shared" si="6"/>
        <v>3</v>
      </c>
      <c r="H76" s="50">
        <f t="shared" si="7"/>
        <v>2</v>
      </c>
      <c r="I76" s="54" t="s">
        <v>15625</v>
      </c>
      <c r="J76" s="54" t="s">
        <v>17050</v>
      </c>
      <c r="K76" s="54" t="s">
        <v>17124</v>
      </c>
      <c r="L76" s="54" t="s">
        <v>15626</v>
      </c>
      <c r="M76" s="55">
        <v>0.96</v>
      </c>
      <c r="N76" s="55">
        <v>0.67</v>
      </c>
      <c r="O76" s="54" t="s">
        <v>15615</v>
      </c>
    </row>
    <row r="77" spans="1:15" x14ac:dyDescent="0.25">
      <c r="A77" s="19">
        <v>76</v>
      </c>
      <c r="B77" t="s">
        <v>8865</v>
      </c>
      <c r="C77" t="s">
        <v>6485</v>
      </c>
      <c r="D77" s="50" t="s">
        <v>15901</v>
      </c>
      <c r="E77" s="84">
        <f t="shared" si="4"/>
        <v>40259</v>
      </c>
      <c r="F77" s="50">
        <f t="shared" si="5"/>
        <v>2010</v>
      </c>
      <c r="G77" s="50">
        <f t="shared" si="6"/>
        <v>3</v>
      </c>
      <c r="H77" s="50">
        <f t="shared" si="7"/>
        <v>1</v>
      </c>
      <c r="I77" s="54" t="s">
        <v>15696</v>
      </c>
      <c r="J77" s="54" t="s">
        <v>17050</v>
      </c>
      <c r="K77" s="54" t="s">
        <v>17124</v>
      </c>
      <c r="L77" s="54" t="s">
        <v>15626</v>
      </c>
      <c r="M77" s="55">
        <v>1</v>
      </c>
      <c r="N77" s="55">
        <v>1</v>
      </c>
      <c r="O77" s="54" t="s">
        <v>15616</v>
      </c>
    </row>
    <row r="78" spans="1:15" x14ac:dyDescent="0.25">
      <c r="A78" s="19">
        <v>77</v>
      </c>
      <c r="B78" t="s">
        <v>11675</v>
      </c>
      <c r="C78" t="s">
        <v>3731</v>
      </c>
      <c r="D78" s="50" t="s">
        <v>15902</v>
      </c>
      <c r="E78" s="84">
        <f t="shared" si="4"/>
        <v>40268</v>
      </c>
      <c r="F78" s="50">
        <f t="shared" si="5"/>
        <v>2010</v>
      </c>
      <c r="G78" s="50">
        <f t="shared" si="6"/>
        <v>3</v>
      </c>
      <c r="H78" s="50">
        <f t="shared" si="7"/>
        <v>3</v>
      </c>
      <c r="I78" s="54" t="s">
        <v>15758</v>
      </c>
      <c r="J78" s="54" t="s">
        <v>17051</v>
      </c>
      <c r="K78" s="54" t="s">
        <v>17127</v>
      </c>
      <c r="L78" s="54" t="s">
        <v>15624</v>
      </c>
      <c r="M78" s="55">
        <v>1</v>
      </c>
      <c r="N78" s="55">
        <v>1</v>
      </c>
      <c r="O78" s="54" t="s">
        <v>15616</v>
      </c>
    </row>
    <row r="79" spans="1:15" x14ac:dyDescent="0.25">
      <c r="A79" s="19">
        <v>78</v>
      </c>
      <c r="B79" t="s">
        <v>8352</v>
      </c>
      <c r="C79" t="s">
        <v>6987</v>
      </c>
      <c r="D79" s="50" t="s">
        <v>15903</v>
      </c>
      <c r="E79" s="84">
        <f t="shared" si="4"/>
        <v>40279</v>
      </c>
      <c r="F79" s="50">
        <f t="shared" si="5"/>
        <v>2010</v>
      </c>
      <c r="G79" s="50">
        <f t="shared" si="6"/>
        <v>4</v>
      </c>
      <c r="H79" s="50">
        <f t="shared" si="7"/>
        <v>7</v>
      </c>
      <c r="I79" s="54" t="s">
        <v>15622</v>
      </c>
      <c r="J79" s="54" t="s">
        <v>17050</v>
      </c>
      <c r="K79" s="54" t="s">
        <v>17124</v>
      </c>
      <c r="L79" s="54" t="s">
        <v>15624</v>
      </c>
      <c r="M79" s="55">
        <v>1</v>
      </c>
      <c r="N79" s="55">
        <v>0.79</v>
      </c>
      <c r="O79" s="54" t="s">
        <v>15615</v>
      </c>
    </row>
    <row r="80" spans="1:15" x14ac:dyDescent="0.25">
      <c r="A80" s="19">
        <v>79</v>
      </c>
      <c r="B80" t="s">
        <v>9098</v>
      </c>
      <c r="C80" t="s">
        <v>6255</v>
      </c>
      <c r="D80" s="50" t="s">
        <v>15904</v>
      </c>
      <c r="E80" s="84">
        <f t="shared" si="4"/>
        <v>40280</v>
      </c>
      <c r="F80" s="50">
        <f t="shared" si="5"/>
        <v>2010</v>
      </c>
      <c r="G80" s="50">
        <f t="shared" si="6"/>
        <v>4</v>
      </c>
      <c r="H80" s="50">
        <f t="shared" si="7"/>
        <v>1</v>
      </c>
      <c r="I80" s="54" t="s">
        <v>15625</v>
      </c>
      <c r="J80" s="54" t="s">
        <v>17050</v>
      </c>
      <c r="K80" s="54" t="s">
        <v>17124</v>
      </c>
      <c r="L80" s="54" t="s">
        <v>15624</v>
      </c>
      <c r="M80" s="55">
        <v>1</v>
      </c>
      <c r="N80" s="55">
        <v>0.93</v>
      </c>
      <c r="O80" s="54" t="s">
        <v>15616</v>
      </c>
    </row>
    <row r="81" spans="1:15" x14ac:dyDescent="0.25">
      <c r="A81" s="19">
        <v>80</v>
      </c>
      <c r="B81" t="s">
        <v>11769</v>
      </c>
      <c r="C81" t="s">
        <v>3641</v>
      </c>
      <c r="D81" s="50" t="s">
        <v>15904</v>
      </c>
      <c r="E81" s="84">
        <f t="shared" si="4"/>
        <v>40280</v>
      </c>
      <c r="F81" s="50">
        <f t="shared" si="5"/>
        <v>2010</v>
      </c>
      <c r="G81" s="50">
        <f t="shared" si="6"/>
        <v>4</v>
      </c>
      <c r="H81" s="50">
        <f t="shared" si="7"/>
        <v>1</v>
      </c>
      <c r="I81" s="54" t="s">
        <v>15622</v>
      </c>
      <c r="J81" s="54" t="s">
        <v>17050</v>
      </c>
      <c r="K81" s="54" t="s">
        <v>17124</v>
      </c>
      <c r="L81" s="54" t="s">
        <v>15626</v>
      </c>
      <c r="M81" s="55">
        <v>1</v>
      </c>
      <c r="N81" s="55">
        <v>1</v>
      </c>
      <c r="O81" s="54" t="s">
        <v>15615</v>
      </c>
    </row>
    <row r="82" spans="1:15" x14ac:dyDescent="0.25">
      <c r="A82" s="19">
        <v>81</v>
      </c>
      <c r="B82" t="s">
        <v>8751</v>
      </c>
      <c r="C82" t="s">
        <v>6597</v>
      </c>
      <c r="D82" s="50" t="s">
        <v>15905</v>
      </c>
      <c r="E82" s="84">
        <f t="shared" si="4"/>
        <v>40283</v>
      </c>
      <c r="F82" s="50">
        <f t="shared" si="5"/>
        <v>2010</v>
      </c>
      <c r="G82" s="50">
        <f t="shared" si="6"/>
        <v>4</v>
      </c>
      <c r="H82" s="50">
        <f t="shared" si="7"/>
        <v>4</v>
      </c>
      <c r="I82" s="54" t="s">
        <v>15622</v>
      </c>
      <c r="J82" s="54" t="s">
        <v>17050</v>
      </c>
      <c r="K82" s="54" t="s">
        <v>17124</v>
      </c>
      <c r="L82" s="54" t="s">
        <v>15626</v>
      </c>
      <c r="M82" s="55">
        <v>1</v>
      </c>
      <c r="N82" s="55">
        <v>0.9</v>
      </c>
      <c r="O82" s="54" t="s">
        <v>15615</v>
      </c>
    </row>
    <row r="83" spans="1:15" x14ac:dyDescent="0.25">
      <c r="A83" s="19">
        <v>82</v>
      </c>
      <c r="B83" t="s">
        <v>8735</v>
      </c>
      <c r="C83" t="s">
        <v>6613</v>
      </c>
      <c r="D83" s="50" t="s">
        <v>15906</v>
      </c>
      <c r="E83" s="84">
        <f t="shared" si="4"/>
        <v>40285</v>
      </c>
      <c r="F83" s="50">
        <f t="shared" si="5"/>
        <v>2010</v>
      </c>
      <c r="G83" s="50">
        <f t="shared" si="6"/>
        <v>4</v>
      </c>
      <c r="H83" s="50">
        <f t="shared" si="7"/>
        <v>6</v>
      </c>
      <c r="I83" s="54" t="s">
        <v>15685</v>
      </c>
      <c r="J83" s="54" t="s">
        <v>17062</v>
      </c>
      <c r="K83" s="54" t="s">
        <v>17124</v>
      </c>
      <c r="L83" s="54" t="s">
        <v>15624</v>
      </c>
      <c r="M83" s="55">
        <v>1</v>
      </c>
      <c r="N83" s="55">
        <v>0.97</v>
      </c>
      <c r="O83" s="54" t="s">
        <v>15615</v>
      </c>
    </row>
    <row r="84" spans="1:15" x14ac:dyDescent="0.25">
      <c r="A84" s="19">
        <v>83</v>
      </c>
      <c r="B84" t="s">
        <v>10310</v>
      </c>
      <c r="C84" t="s">
        <v>5069</v>
      </c>
      <c r="D84" s="50" t="s">
        <v>15906</v>
      </c>
      <c r="E84" s="84">
        <f t="shared" si="4"/>
        <v>40285</v>
      </c>
      <c r="F84" s="50">
        <f t="shared" si="5"/>
        <v>2010</v>
      </c>
      <c r="G84" s="50">
        <f t="shared" si="6"/>
        <v>4</v>
      </c>
      <c r="H84" s="50">
        <f t="shared" si="7"/>
        <v>6</v>
      </c>
      <c r="I84" s="54" t="s">
        <v>15622</v>
      </c>
      <c r="J84" s="54" t="s">
        <v>17050</v>
      </c>
      <c r="K84" s="54" t="s">
        <v>17124</v>
      </c>
      <c r="L84" s="54" t="s">
        <v>15624</v>
      </c>
      <c r="M84" s="55">
        <v>1</v>
      </c>
      <c r="N84" s="55">
        <v>0.61</v>
      </c>
      <c r="O84" s="54" t="s">
        <v>15615</v>
      </c>
    </row>
    <row r="85" spans="1:15" x14ac:dyDescent="0.25">
      <c r="A85" s="19">
        <v>84</v>
      </c>
      <c r="B85" t="s">
        <v>11326</v>
      </c>
      <c r="C85" t="s">
        <v>4075</v>
      </c>
      <c r="D85" s="50" t="s">
        <v>15907</v>
      </c>
      <c r="E85" s="84">
        <f t="shared" si="4"/>
        <v>40286</v>
      </c>
      <c r="F85" s="50">
        <f t="shared" si="5"/>
        <v>2010</v>
      </c>
      <c r="G85" s="50">
        <f t="shared" si="6"/>
        <v>4</v>
      </c>
      <c r="H85" s="50">
        <f t="shared" si="7"/>
        <v>7</v>
      </c>
      <c r="I85" s="54" t="s">
        <v>15811</v>
      </c>
      <c r="J85" s="54" t="s">
        <v>17059</v>
      </c>
      <c r="K85" s="54" t="s">
        <v>17124</v>
      </c>
      <c r="L85" s="54" t="s">
        <v>15626</v>
      </c>
      <c r="M85" s="55">
        <v>1</v>
      </c>
      <c r="N85" s="55">
        <v>1</v>
      </c>
      <c r="O85" s="54" t="s">
        <v>15616</v>
      </c>
    </row>
    <row r="86" spans="1:15" x14ac:dyDescent="0.25">
      <c r="A86" s="19">
        <v>85</v>
      </c>
      <c r="B86" t="s">
        <v>11129</v>
      </c>
      <c r="C86" t="s">
        <v>4271</v>
      </c>
      <c r="D86" s="50" t="s">
        <v>15908</v>
      </c>
      <c r="E86" s="84">
        <f t="shared" si="4"/>
        <v>40288</v>
      </c>
      <c r="F86" s="50">
        <f t="shared" si="5"/>
        <v>2010</v>
      </c>
      <c r="G86" s="50">
        <f t="shared" si="6"/>
        <v>4</v>
      </c>
      <c r="H86" s="50">
        <f t="shared" si="7"/>
        <v>2</v>
      </c>
      <c r="I86" s="54" t="s">
        <v>15622</v>
      </c>
      <c r="J86" s="54" t="s">
        <v>17050</v>
      </c>
      <c r="K86" s="54" t="s">
        <v>17124</v>
      </c>
      <c r="L86" s="54" t="s">
        <v>15624</v>
      </c>
      <c r="M86" s="55">
        <v>0.88</v>
      </c>
      <c r="N86" s="55">
        <v>0.32</v>
      </c>
      <c r="O86" s="54" t="s">
        <v>15615</v>
      </c>
    </row>
    <row r="87" spans="1:15" x14ac:dyDescent="0.25">
      <c r="A87" s="19">
        <v>86</v>
      </c>
      <c r="B87" t="s">
        <v>8999</v>
      </c>
      <c r="C87" t="s">
        <v>3509</v>
      </c>
      <c r="D87" s="50" t="s">
        <v>15909</v>
      </c>
      <c r="E87" s="84">
        <f t="shared" si="4"/>
        <v>40295</v>
      </c>
      <c r="F87" s="50">
        <f t="shared" si="5"/>
        <v>2010</v>
      </c>
      <c r="G87" s="50">
        <f t="shared" si="6"/>
        <v>4</v>
      </c>
      <c r="H87" s="50">
        <f t="shared" si="7"/>
        <v>2</v>
      </c>
      <c r="I87" s="54" t="s">
        <v>15622</v>
      </c>
      <c r="J87" s="54" t="s">
        <v>17050</v>
      </c>
      <c r="K87" s="54" t="s">
        <v>17124</v>
      </c>
      <c r="L87" s="54" t="s">
        <v>15626</v>
      </c>
      <c r="M87" s="55">
        <v>0.67</v>
      </c>
      <c r="N87" s="55">
        <v>0.33</v>
      </c>
      <c r="O87" s="54" t="s">
        <v>15615</v>
      </c>
    </row>
    <row r="88" spans="1:15" x14ac:dyDescent="0.25">
      <c r="A88" s="19">
        <v>87</v>
      </c>
      <c r="B88" t="s">
        <v>10521</v>
      </c>
      <c r="C88" t="s">
        <v>4862</v>
      </c>
      <c r="D88" s="50" t="s">
        <v>15910</v>
      </c>
      <c r="E88" s="84">
        <f t="shared" si="4"/>
        <v>40297</v>
      </c>
      <c r="F88" s="50">
        <f t="shared" si="5"/>
        <v>2010</v>
      </c>
      <c r="G88" s="50">
        <f t="shared" si="6"/>
        <v>4</v>
      </c>
      <c r="H88" s="50">
        <f t="shared" si="7"/>
        <v>4</v>
      </c>
      <c r="I88" s="54" t="s">
        <v>15622</v>
      </c>
      <c r="J88" s="54" t="s">
        <v>17050</v>
      </c>
      <c r="K88" s="54" t="s">
        <v>17124</v>
      </c>
      <c r="L88" s="54" t="s">
        <v>15626</v>
      </c>
      <c r="M88" s="55">
        <v>1</v>
      </c>
      <c r="N88" s="55">
        <v>1</v>
      </c>
      <c r="O88" s="54" t="s">
        <v>15616</v>
      </c>
    </row>
    <row r="89" spans="1:15" x14ac:dyDescent="0.25">
      <c r="A89" s="19">
        <v>88</v>
      </c>
      <c r="B89" t="s">
        <v>8453</v>
      </c>
      <c r="C89" t="s">
        <v>6890</v>
      </c>
      <c r="D89" s="50" t="s">
        <v>15911</v>
      </c>
      <c r="E89" s="84">
        <f t="shared" si="4"/>
        <v>40299</v>
      </c>
      <c r="F89" s="50">
        <f t="shared" si="5"/>
        <v>2010</v>
      </c>
      <c r="G89" s="50">
        <f t="shared" si="6"/>
        <v>5</v>
      </c>
      <c r="H89" s="50">
        <f t="shared" si="7"/>
        <v>6</v>
      </c>
      <c r="I89" s="54" t="s">
        <v>15622</v>
      </c>
      <c r="J89" s="54" t="s">
        <v>17050</v>
      </c>
      <c r="K89" s="54" t="s">
        <v>17124</v>
      </c>
      <c r="L89" s="54" t="s">
        <v>15624</v>
      </c>
      <c r="M89" s="55">
        <v>1</v>
      </c>
      <c r="N89" s="55">
        <v>0.86</v>
      </c>
      <c r="O89" s="54" t="s">
        <v>15616</v>
      </c>
    </row>
    <row r="90" spans="1:15" x14ac:dyDescent="0.25">
      <c r="A90" s="19">
        <v>89</v>
      </c>
      <c r="B90" t="s">
        <v>10183</v>
      </c>
      <c r="C90" t="s">
        <v>5195</v>
      </c>
      <c r="D90" s="50" t="s">
        <v>15912</v>
      </c>
      <c r="E90" s="84">
        <f t="shared" si="4"/>
        <v>40300</v>
      </c>
      <c r="F90" s="50">
        <f t="shared" si="5"/>
        <v>2010</v>
      </c>
      <c r="G90" s="50">
        <f t="shared" si="6"/>
        <v>5</v>
      </c>
      <c r="H90" s="50">
        <f t="shared" si="7"/>
        <v>7</v>
      </c>
      <c r="I90" s="54" t="s">
        <v>15622</v>
      </c>
      <c r="J90" s="54" t="s">
        <v>17050</v>
      </c>
      <c r="K90" s="54" t="s">
        <v>17124</v>
      </c>
      <c r="L90" s="54" t="s">
        <v>15626</v>
      </c>
      <c r="M90" s="55">
        <v>1</v>
      </c>
      <c r="N90" s="55">
        <v>0.77</v>
      </c>
      <c r="O90" s="54" t="s">
        <v>15616</v>
      </c>
    </row>
    <row r="91" spans="1:15" x14ac:dyDescent="0.25">
      <c r="A91" s="19">
        <v>90</v>
      </c>
      <c r="B91" t="s">
        <v>9945</v>
      </c>
      <c r="C91" t="s">
        <v>5426</v>
      </c>
      <c r="D91" s="50" t="s">
        <v>15913</v>
      </c>
      <c r="E91" s="84">
        <f t="shared" si="4"/>
        <v>40301</v>
      </c>
      <c r="F91" s="50">
        <f t="shared" si="5"/>
        <v>2010</v>
      </c>
      <c r="G91" s="50">
        <f t="shared" si="6"/>
        <v>5</v>
      </c>
      <c r="H91" s="50">
        <f t="shared" si="7"/>
        <v>1</v>
      </c>
      <c r="I91" s="54" t="s">
        <v>15622</v>
      </c>
      <c r="J91" s="54" t="s">
        <v>17050</v>
      </c>
      <c r="K91" s="54" t="s">
        <v>17124</v>
      </c>
      <c r="L91" s="54" t="s">
        <v>15624</v>
      </c>
      <c r="M91" s="55">
        <v>1</v>
      </c>
      <c r="N91" s="55">
        <v>1</v>
      </c>
      <c r="O91" s="54" t="s">
        <v>15616</v>
      </c>
    </row>
    <row r="92" spans="1:15" x14ac:dyDescent="0.25">
      <c r="A92" s="19">
        <v>91</v>
      </c>
      <c r="B92" t="s">
        <v>10008</v>
      </c>
      <c r="C92" t="s">
        <v>5365</v>
      </c>
      <c r="D92" s="50" t="s">
        <v>15914</v>
      </c>
      <c r="E92" s="84">
        <f t="shared" si="4"/>
        <v>40304</v>
      </c>
      <c r="F92" s="50">
        <f t="shared" si="5"/>
        <v>2010</v>
      </c>
      <c r="G92" s="50">
        <f t="shared" si="6"/>
        <v>5</v>
      </c>
      <c r="H92" s="50">
        <f t="shared" si="7"/>
        <v>4</v>
      </c>
      <c r="I92" s="54" t="s">
        <v>15622</v>
      </c>
      <c r="J92" s="54" t="s">
        <v>17050</v>
      </c>
      <c r="K92" s="54" t="s">
        <v>17124</v>
      </c>
      <c r="L92" s="54" t="s">
        <v>15623</v>
      </c>
      <c r="M92" s="55">
        <v>0.5</v>
      </c>
      <c r="N92" s="55">
        <v>0.6</v>
      </c>
      <c r="O92" s="54" t="s">
        <v>15616</v>
      </c>
    </row>
    <row r="93" spans="1:15" x14ac:dyDescent="0.25">
      <c r="A93" s="19">
        <v>92</v>
      </c>
      <c r="B93" t="s">
        <v>11739</v>
      </c>
      <c r="C93" t="s">
        <v>3669</v>
      </c>
      <c r="D93" s="50" t="s">
        <v>15914</v>
      </c>
      <c r="E93" s="84">
        <f t="shared" si="4"/>
        <v>40304</v>
      </c>
      <c r="F93" s="50">
        <f t="shared" si="5"/>
        <v>2010</v>
      </c>
      <c r="G93" s="50">
        <f t="shared" si="6"/>
        <v>5</v>
      </c>
      <c r="H93" s="50">
        <f t="shared" si="7"/>
        <v>4</v>
      </c>
      <c r="I93" s="54" t="s">
        <v>15622</v>
      </c>
      <c r="J93" s="54" t="s">
        <v>17050</v>
      </c>
      <c r="K93" s="54" t="s">
        <v>17124</v>
      </c>
      <c r="L93" s="54" t="s">
        <v>15626</v>
      </c>
      <c r="M93" s="55">
        <v>1</v>
      </c>
      <c r="N93" s="55">
        <v>0.93</v>
      </c>
      <c r="O93" s="54" t="s">
        <v>15616</v>
      </c>
    </row>
    <row r="94" spans="1:15" x14ac:dyDescent="0.25">
      <c r="A94" s="19">
        <v>93</v>
      </c>
      <c r="B94" t="s">
        <v>10937</v>
      </c>
      <c r="C94" t="s">
        <v>4457</v>
      </c>
      <c r="D94" s="50" t="s">
        <v>15915</v>
      </c>
      <c r="E94" s="84">
        <f t="shared" si="4"/>
        <v>40305</v>
      </c>
      <c r="F94" s="50">
        <f t="shared" si="5"/>
        <v>2010</v>
      </c>
      <c r="G94" s="50">
        <f t="shared" si="6"/>
        <v>5</v>
      </c>
      <c r="H94" s="50">
        <f t="shared" si="7"/>
        <v>5</v>
      </c>
      <c r="I94" s="54" t="s">
        <v>15622</v>
      </c>
      <c r="J94" s="54" t="s">
        <v>17050</v>
      </c>
      <c r="K94" s="54" t="s">
        <v>17124</v>
      </c>
      <c r="L94" s="54" t="s">
        <v>15624</v>
      </c>
      <c r="M94" s="55">
        <v>1</v>
      </c>
      <c r="N94" s="55">
        <v>1</v>
      </c>
      <c r="O94" s="54" t="s">
        <v>15615</v>
      </c>
    </row>
    <row r="95" spans="1:15" x14ac:dyDescent="0.25">
      <c r="A95" s="19">
        <v>94</v>
      </c>
      <c r="B95" t="s">
        <v>9765</v>
      </c>
      <c r="C95" t="s">
        <v>5604</v>
      </c>
      <c r="D95" s="50" t="s">
        <v>15916</v>
      </c>
      <c r="E95" s="84">
        <f t="shared" si="4"/>
        <v>40311</v>
      </c>
      <c r="F95" s="50">
        <f t="shared" si="5"/>
        <v>2010</v>
      </c>
      <c r="G95" s="50">
        <f t="shared" si="6"/>
        <v>5</v>
      </c>
      <c r="H95" s="50">
        <f t="shared" si="7"/>
        <v>4</v>
      </c>
      <c r="I95" s="54" t="s">
        <v>15622</v>
      </c>
      <c r="J95" s="54" t="s">
        <v>17050</v>
      </c>
      <c r="K95" s="54" t="s">
        <v>17124</v>
      </c>
      <c r="L95" s="54" t="s">
        <v>15623</v>
      </c>
      <c r="M95" s="55">
        <v>1</v>
      </c>
      <c r="N95" s="55">
        <v>0</v>
      </c>
      <c r="O95" s="54" t="s">
        <v>15615</v>
      </c>
    </row>
    <row r="96" spans="1:15" x14ac:dyDescent="0.25">
      <c r="A96" s="19">
        <v>95</v>
      </c>
      <c r="B96" t="s">
        <v>9485</v>
      </c>
      <c r="C96" t="s">
        <v>5874</v>
      </c>
      <c r="D96" s="50" t="s">
        <v>15916</v>
      </c>
      <c r="E96" s="84">
        <f t="shared" si="4"/>
        <v>40311</v>
      </c>
      <c r="F96" s="50">
        <f t="shared" si="5"/>
        <v>2010</v>
      </c>
      <c r="G96" s="50">
        <f t="shared" si="6"/>
        <v>5</v>
      </c>
      <c r="H96" s="50">
        <f t="shared" si="7"/>
        <v>4</v>
      </c>
      <c r="I96" s="54" t="s">
        <v>15622</v>
      </c>
      <c r="J96" s="54" t="s">
        <v>17050</v>
      </c>
      <c r="K96" s="54" t="s">
        <v>17124</v>
      </c>
      <c r="L96" s="54" t="s">
        <v>15626</v>
      </c>
      <c r="M96" s="55">
        <v>1</v>
      </c>
      <c r="N96" s="55">
        <v>0.71</v>
      </c>
      <c r="O96" s="54" t="s">
        <v>15615</v>
      </c>
    </row>
    <row r="97" spans="1:15" x14ac:dyDescent="0.25">
      <c r="A97" s="19">
        <v>96</v>
      </c>
      <c r="B97" t="s">
        <v>11088</v>
      </c>
      <c r="C97" t="s">
        <v>4309</v>
      </c>
      <c r="D97" s="50" t="s">
        <v>15917</v>
      </c>
      <c r="E97" s="84">
        <f t="shared" si="4"/>
        <v>40314</v>
      </c>
      <c r="F97" s="50">
        <f t="shared" si="5"/>
        <v>2010</v>
      </c>
      <c r="G97" s="50">
        <f t="shared" si="6"/>
        <v>5</v>
      </c>
      <c r="H97" s="50">
        <f t="shared" si="7"/>
        <v>7</v>
      </c>
      <c r="I97" s="54" t="s">
        <v>15622</v>
      </c>
      <c r="J97" s="54" t="s">
        <v>17050</v>
      </c>
      <c r="K97" s="54" t="s">
        <v>17124</v>
      </c>
      <c r="L97" s="54" t="s">
        <v>15624</v>
      </c>
      <c r="M97" s="55">
        <v>1</v>
      </c>
      <c r="N97" s="55">
        <v>0.7</v>
      </c>
      <c r="O97" s="54" t="s">
        <v>15615</v>
      </c>
    </row>
    <row r="98" spans="1:15" x14ac:dyDescent="0.25">
      <c r="A98" s="19">
        <v>97</v>
      </c>
      <c r="B98" t="s">
        <v>11250</v>
      </c>
      <c r="C98" t="s">
        <v>4151</v>
      </c>
      <c r="D98" s="50" t="s">
        <v>15918</v>
      </c>
      <c r="E98" s="84">
        <f t="shared" si="4"/>
        <v>40315</v>
      </c>
      <c r="F98" s="50">
        <f t="shared" si="5"/>
        <v>2010</v>
      </c>
      <c r="G98" s="50">
        <f t="shared" si="6"/>
        <v>5</v>
      </c>
      <c r="H98" s="50">
        <f t="shared" si="7"/>
        <v>1</v>
      </c>
      <c r="I98" s="54" t="s">
        <v>15622</v>
      </c>
      <c r="J98" s="54" t="s">
        <v>17050</v>
      </c>
      <c r="K98" s="54" t="s">
        <v>17124</v>
      </c>
      <c r="L98" s="54" t="s">
        <v>15626</v>
      </c>
      <c r="M98" s="55">
        <v>0.74</v>
      </c>
      <c r="N98" s="55">
        <v>0.92</v>
      </c>
      <c r="O98" s="54" t="s">
        <v>15615</v>
      </c>
    </row>
    <row r="99" spans="1:15" x14ac:dyDescent="0.25">
      <c r="A99" s="19">
        <v>98</v>
      </c>
      <c r="B99" t="s">
        <v>10209</v>
      </c>
      <c r="C99" t="s">
        <v>5170</v>
      </c>
      <c r="D99" s="50" t="s">
        <v>15919</v>
      </c>
      <c r="E99" s="84">
        <f t="shared" si="4"/>
        <v>40318</v>
      </c>
      <c r="F99" s="50">
        <f t="shared" si="5"/>
        <v>2010</v>
      </c>
      <c r="G99" s="50">
        <f t="shared" si="6"/>
        <v>5</v>
      </c>
      <c r="H99" s="50">
        <f t="shared" si="7"/>
        <v>4</v>
      </c>
      <c r="I99" s="54" t="s">
        <v>15625</v>
      </c>
      <c r="J99" s="54" t="s">
        <v>17050</v>
      </c>
      <c r="K99" s="54" t="s">
        <v>17124</v>
      </c>
      <c r="L99" s="54" t="s">
        <v>15624</v>
      </c>
      <c r="M99" s="55">
        <v>1</v>
      </c>
      <c r="N99" s="55">
        <v>0.92</v>
      </c>
      <c r="O99" s="54" t="s">
        <v>15616</v>
      </c>
    </row>
    <row r="100" spans="1:15" x14ac:dyDescent="0.25">
      <c r="A100" s="19">
        <v>99</v>
      </c>
      <c r="B100" t="s">
        <v>10417</v>
      </c>
      <c r="C100" t="s">
        <v>4962</v>
      </c>
      <c r="D100" s="50" t="s">
        <v>15919</v>
      </c>
      <c r="E100" s="84">
        <f t="shared" si="4"/>
        <v>40318</v>
      </c>
      <c r="F100" s="50">
        <f t="shared" si="5"/>
        <v>2010</v>
      </c>
      <c r="G100" s="50">
        <f t="shared" si="6"/>
        <v>5</v>
      </c>
      <c r="H100" s="50">
        <f t="shared" si="7"/>
        <v>4</v>
      </c>
      <c r="I100" s="54" t="s">
        <v>15622</v>
      </c>
      <c r="J100" s="54" t="s">
        <v>17050</v>
      </c>
      <c r="K100" s="54" t="s">
        <v>17124</v>
      </c>
      <c r="L100" s="54" t="s">
        <v>15626</v>
      </c>
      <c r="M100" s="55">
        <v>1</v>
      </c>
      <c r="N100" s="55">
        <v>1</v>
      </c>
      <c r="O100" s="54" t="s">
        <v>15615</v>
      </c>
    </row>
    <row r="101" spans="1:15" x14ac:dyDescent="0.25">
      <c r="A101" s="19">
        <v>100</v>
      </c>
      <c r="B101" t="s">
        <v>9208</v>
      </c>
      <c r="C101" t="s">
        <v>6146</v>
      </c>
      <c r="D101" s="50" t="s">
        <v>15920</v>
      </c>
      <c r="E101" s="84">
        <f t="shared" si="4"/>
        <v>40330</v>
      </c>
      <c r="F101" s="50">
        <f t="shared" si="5"/>
        <v>2010</v>
      </c>
      <c r="G101" s="50">
        <f t="shared" si="6"/>
        <v>6</v>
      </c>
      <c r="H101" s="50">
        <f t="shared" si="7"/>
        <v>2</v>
      </c>
      <c r="I101" s="54" t="s">
        <v>15622</v>
      </c>
      <c r="J101" s="54" t="s">
        <v>17050</v>
      </c>
      <c r="K101" s="54" t="s">
        <v>17124</v>
      </c>
      <c r="L101" s="54" t="s">
        <v>15624</v>
      </c>
      <c r="M101" s="55">
        <v>0.9</v>
      </c>
      <c r="N101" s="55">
        <v>0.97</v>
      </c>
      <c r="O101" s="54" t="s">
        <v>15615</v>
      </c>
    </row>
    <row r="102" spans="1:15" x14ac:dyDescent="0.25">
      <c r="A102" s="19">
        <v>101</v>
      </c>
      <c r="B102" t="s">
        <v>10764</v>
      </c>
      <c r="C102" t="s">
        <v>4626</v>
      </c>
      <c r="D102" s="50" t="s">
        <v>15920</v>
      </c>
      <c r="E102" s="84">
        <f t="shared" si="4"/>
        <v>40330</v>
      </c>
      <c r="F102" s="50">
        <f t="shared" si="5"/>
        <v>2010</v>
      </c>
      <c r="G102" s="50">
        <f t="shared" si="6"/>
        <v>6</v>
      </c>
      <c r="H102" s="50">
        <f t="shared" si="7"/>
        <v>2</v>
      </c>
      <c r="I102" s="54" t="s">
        <v>15622</v>
      </c>
      <c r="J102" s="54" t="s">
        <v>17050</v>
      </c>
      <c r="K102" s="54" t="s">
        <v>17124</v>
      </c>
      <c r="L102" s="54" t="s">
        <v>15624</v>
      </c>
      <c r="M102" s="55">
        <v>1</v>
      </c>
      <c r="N102" s="55">
        <v>0.67</v>
      </c>
      <c r="O102" s="54" t="s">
        <v>15616</v>
      </c>
    </row>
    <row r="103" spans="1:15" x14ac:dyDescent="0.25">
      <c r="A103" s="19">
        <v>102</v>
      </c>
      <c r="B103" t="s">
        <v>7901</v>
      </c>
      <c r="C103" t="s">
        <v>7428</v>
      </c>
      <c r="D103" s="50" t="s">
        <v>15921</v>
      </c>
      <c r="E103" s="84">
        <f t="shared" si="4"/>
        <v>40332</v>
      </c>
      <c r="F103" s="50">
        <f t="shared" si="5"/>
        <v>2010</v>
      </c>
      <c r="G103" s="50">
        <f t="shared" si="6"/>
        <v>6</v>
      </c>
      <c r="H103" s="50">
        <f t="shared" si="7"/>
        <v>4</v>
      </c>
      <c r="I103" s="54" t="s">
        <v>15625</v>
      </c>
      <c r="J103" s="54" t="s">
        <v>17050</v>
      </c>
      <c r="K103" s="54" t="s">
        <v>17124</v>
      </c>
      <c r="L103" s="54" t="s">
        <v>15623</v>
      </c>
      <c r="M103" s="55">
        <v>0.78</v>
      </c>
      <c r="N103" s="55">
        <v>0.98</v>
      </c>
      <c r="O103" s="54" t="s">
        <v>15615</v>
      </c>
    </row>
    <row r="104" spans="1:15" x14ac:dyDescent="0.25">
      <c r="A104" s="19">
        <v>103</v>
      </c>
      <c r="B104" t="s">
        <v>11704</v>
      </c>
      <c r="C104" t="s">
        <v>3702</v>
      </c>
      <c r="D104" s="50" t="s">
        <v>15922</v>
      </c>
      <c r="E104" s="84">
        <f t="shared" si="4"/>
        <v>40341</v>
      </c>
      <c r="F104" s="50">
        <f t="shared" si="5"/>
        <v>2010</v>
      </c>
      <c r="G104" s="50">
        <f t="shared" si="6"/>
        <v>6</v>
      </c>
      <c r="H104" s="50">
        <f t="shared" si="7"/>
        <v>6</v>
      </c>
      <c r="I104" s="54" t="s">
        <v>15622</v>
      </c>
      <c r="J104" s="54" t="s">
        <v>17050</v>
      </c>
      <c r="K104" s="54" t="s">
        <v>17124</v>
      </c>
      <c r="L104" s="54" t="s">
        <v>15624</v>
      </c>
      <c r="M104" s="55">
        <v>1</v>
      </c>
      <c r="N104" s="55">
        <v>0.96</v>
      </c>
      <c r="O104" s="54" t="s">
        <v>15616</v>
      </c>
    </row>
    <row r="105" spans="1:15" x14ac:dyDescent="0.25">
      <c r="A105" s="19">
        <v>104</v>
      </c>
      <c r="B105" t="s">
        <v>9133</v>
      </c>
      <c r="C105" t="s">
        <v>6220</v>
      </c>
      <c r="D105" s="50" t="s">
        <v>15922</v>
      </c>
      <c r="E105" s="84">
        <f t="shared" si="4"/>
        <v>40341</v>
      </c>
      <c r="F105" s="50">
        <f t="shared" si="5"/>
        <v>2010</v>
      </c>
      <c r="G105" s="50">
        <f t="shared" si="6"/>
        <v>6</v>
      </c>
      <c r="H105" s="50">
        <f t="shared" si="7"/>
        <v>6</v>
      </c>
      <c r="I105" s="54" t="s">
        <v>15622</v>
      </c>
      <c r="J105" s="54" t="s">
        <v>17050</v>
      </c>
      <c r="K105" s="54" t="s">
        <v>17124</v>
      </c>
      <c r="L105" s="54" t="s">
        <v>15623</v>
      </c>
      <c r="M105" s="55">
        <v>0.5</v>
      </c>
      <c r="N105" s="55">
        <v>0</v>
      </c>
      <c r="O105" s="54" t="s">
        <v>15615</v>
      </c>
    </row>
    <row r="106" spans="1:15" x14ac:dyDescent="0.25">
      <c r="A106" s="19">
        <v>105</v>
      </c>
      <c r="B106" t="s">
        <v>7991</v>
      </c>
      <c r="C106" t="s">
        <v>7340</v>
      </c>
      <c r="D106" s="50" t="s">
        <v>15923</v>
      </c>
      <c r="E106" s="84">
        <f t="shared" si="4"/>
        <v>40348</v>
      </c>
      <c r="F106" s="50">
        <f t="shared" si="5"/>
        <v>2010</v>
      </c>
      <c r="G106" s="50">
        <f t="shared" si="6"/>
        <v>6</v>
      </c>
      <c r="H106" s="50">
        <f t="shared" si="7"/>
        <v>6</v>
      </c>
      <c r="I106" s="54" t="s">
        <v>15622</v>
      </c>
      <c r="J106" s="54" t="s">
        <v>17050</v>
      </c>
      <c r="K106" s="54" t="s">
        <v>17124</v>
      </c>
      <c r="L106" s="54" t="s">
        <v>15623</v>
      </c>
      <c r="M106" s="55">
        <v>0.5</v>
      </c>
      <c r="N106" s="55">
        <v>0.5</v>
      </c>
      <c r="O106" s="54" t="s">
        <v>15615</v>
      </c>
    </row>
    <row r="107" spans="1:15" x14ac:dyDescent="0.25">
      <c r="A107" s="19">
        <v>106</v>
      </c>
      <c r="B107" t="s">
        <v>8001</v>
      </c>
      <c r="C107" t="s">
        <v>7330</v>
      </c>
      <c r="D107" s="50" t="s">
        <v>15924</v>
      </c>
      <c r="E107" s="84">
        <f t="shared" si="4"/>
        <v>40356</v>
      </c>
      <c r="F107" s="50">
        <f t="shared" si="5"/>
        <v>2010</v>
      </c>
      <c r="G107" s="50">
        <f t="shared" si="6"/>
        <v>6</v>
      </c>
      <c r="H107" s="50">
        <f t="shared" si="7"/>
        <v>7</v>
      </c>
      <c r="I107" s="54" t="s">
        <v>15622</v>
      </c>
      <c r="J107" s="54" t="s">
        <v>17050</v>
      </c>
      <c r="K107" s="54" t="s">
        <v>17124</v>
      </c>
      <c r="L107" s="54" t="s">
        <v>15623</v>
      </c>
      <c r="M107" s="55">
        <v>1</v>
      </c>
      <c r="N107" s="55">
        <v>0.47</v>
      </c>
      <c r="O107" s="54" t="s">
        <v>15616</v>
      </c>
    </row>
    <row r="108" spans="1:15" x14ac:dyDescent="0.25">
      <c r="A108" s="19">
        <v>107</v>
      </c>
      <c r="B108" t="s">
        <v>10153</v>
      </c>
      <c r="C108" t="s">
        <v>5225</v>
      </c>
      <c r="D108" s="50" t="s">
        <v>15925</v>
      </c>
      <c r="E108" s="84">
        <f t="shared" si="4"/>
        <v>40361</v>
      </c>
      <c r="F108" s="50">
        <f t="shared" si="5"/>
        <v>2010</v>
      </c>
      <c r="G108" s="50">
        <f t="shared" si="6"/>
        <v>7</v>
      </c>
      <c r="H108" s="50">
        <f t="shared" si="7"/>
        <v>5</v>
      </c>
      <c r="I108" s="54" t="s">
        <v>15622</v>
      </c>
      <c r="J108" s="54" t="s">
        <v>17050</v>
      </c>
      <c r="K108" s="54" t="s">
        <v>17124</v>
      </c>
      <c r="L108" s="54" t="s">
        <v>15626</v>
      </c>
      <c r="M108" s="55">
        <v>1</v>
      </c>
      <c r="N108" s="55">
        <v>0.83</v>
      </c>
      <c r="O108" s="54" t="s">
        <v>15615</v>
      </c>
    </row>
    <row r="109" spans="1:15" x14ac:dyDescent="0.25">
      <c r="A109" s="19">
        <v>108</v>
      </c>
      <c r="B109" t="s">
        <v>9248</v>
      </c>
      <c r="C109" t="s">
        <v>6106</v>
      </c>
      <c r="D109" s="50" t="s">
        <v>15925</v>
      </c>
      <c r="E109" s="84">
        <f t="shared" si="4"/>
        <v>40361</v>
      </c>
      <c r="F109" s="50">
        <f t="shared" si="5"/>
        <v>2010</v>
      </c>
      <c r="G109" s="50">
        <f t="shared" si="6"/>
        <v>7</v>
      </c>
      <c r="H109" s="50">
        <f t="shared" si="7"/>
        <v>5</v>
      </c>
      <c r="I109" s="54" t="s">
        <v>15622</v>
      </c>
      <c r="J109" s="54" t="s">
        <v>17050</v>
      </c>
      <c r="K109" s="54" t="s">
        <v>17124</v>
      </c>
      <c r="L109" s="54" t="s">
        <v>15624</v>
      </c>
      <c r="M109" s="55">
        <v>1</v>
      </c>
      <c r="N109" s="55">
        <v>0.96</v>
      </c>
      <c r="O109" s="54" t="s">
        <v>15615</v>
      </c>
    </row>
    <row r="110" spans="1:15" x14ac:dyDescent="0.25">
      <c r="A110" s="19">
        <v>109</v>
      </c>
      <c r="B110" t="s">
        <v>10662</v>
      </c>
      <c r="C110" t="s">
        <v>4724</v>
      </c>
      <c r="D110" s="50" t="s">
        <v>15926</v>
      </c>
      <c r="E110" s="84">
        <f t="shared" si="4"/>
        <v>40366</v>
      </c>
      <c r="F110" s="50">
        <f t="shared" si="5"/>
        <v>2010</v>
      </c>
      <c r="G110" s="50">
        <f t="shared" si="6"/>
        <v>7</v>
      </c>
      <c r="H110" s="50">
        <f t="shared" si="7"/>
        <v>3</v>
      </c>
      <c r="I110" s="54" t="s">
        <v>15622</v>
      </c>
      <c r="J110" s="54" t="s">
        <v>17050</v>
      </c>
      <c r="K110" s="54" t="s">
        <v>17124</v>
      </c>
      <c r="L110" s="54" t="s">
        <v>15626</v>
      </c>
      <c r="M110" s="55">
        <v>1</v>
      </c>
      <c r="N110" s="55">
        <v>1</v>
      </c>
      <c r="O110" s="54" t="s">
        <v>15616</v>
      </c>
    </row>
    <row r="111" spans="1:15" x14ac:dyDescent="0.25">
      <c r="A111" s="19">
        <v>110</v>
      </c>
      <c r="B111" t="s">
        <v>8227</v>
      </c>
      <c r="C111" t="s">
        <v>7108</v>
      </c>
      <c r="D111" s="50" t="s">
        <v>15927</v>
      </c>
      <c r="E111" s="84">
        <f t="shared" si="4"/>
        <v>40371</v>
      </c>
      <c r="F111" s="50">
        <f t="shared" si="5"/>
        <v>2010</v>
      </c>
      <c r="G111" s="50">
        <f t="shared" si="6"/>
        <v>7</v>
      </c>
      <c r="H111" s="50">
        <f t="shared" si="7"/>
        <v>1</v>
      </c>
      <c r="I111" s="54" t="s">
        <v>15622</v>
      </c>
      <c r="J111" s="54" t="s">
        <v>17050</v>
      </c>
      <c r="K111" s="54" t="s">
        <v>17124</v>
      </c>
      <c r="L111" s="54" t="s">
        <v>15624</v>
      </c>
      <c r="M111" s="55">
        <v>1</v>
      </c>
      <c r="N111" s="55">
        <v>0.79</v>
      </c>
      <c r="O111" s="54" t="s">
        <v>15616</v>
      </c>
    </row>
    <row r="112" spans="1:15" x14ac:dyDescent="0.25">
      <c r="A112" s="19">
        <v>111</v>
      </c>
      <c r="B112" t="s">
        <v>8402</v>
      </c>
      <c r="C112" t="s">
        <v>6940</v>
      </c>
      <c r="D112" s="50" t="s">
        <v>15928</v>
      </c>
      <c r="E112" s="84">
        <f t="shared" si="4"/>
        <v>40375</v>
      </c>
      <c r="F112" s="50">
        <f t="shared" si="5"/>
        <v>2010</v>
      </c>
      <c r="G112" s="50">
        <f t="shared" si="6"/>
        <v>7</v>
      </c>
      <c r="H112" s="50">
        <f t="shared" si="7"/>
        <v>5</v>
      </c>
      <c r="I112" s="54" t="s">
        <v>15622</v>
      </c>
      <c r="J112" s="54" t="s">
        <v>17050</v>
      </c>
      <c r="K112" s="54" t="s">
        <v>17124</v>
      </c>
      <c r="L112" s="54" t="s">
        <v>15624</v>
      </c>
      <c r="M112" s="55">
        <v>1</v>
      </c>
      <c r="N112" s="55">
        <v>0.59</v>
      </c>
      <c r="O112" s="54" t="s">
        <v>15615</v>
      </c>
    </row>
    <row r="113" spans="1:15" x14ac:dyDescent="0.25">
      <c r="A113" s="19">
        <v>112</v>
      </c>
      <c r="B113" t="s">
        <v>8590</v>
      </c>
      <c r="C113" t="s">
        <v>6757</v>
      </c>
      <c r="D113" s="50" t="s">
        <v>15928</v>
      </c>
      <c r="E113" s="84">
        <f t="shared" si="4"/>
        <v>40375</v>
      </c>
      <c r="F113" s="50">
        <f t="shared" si="5"/>
        <v>2010</v>
      </c>
      <c r="G113" s="50">
        <f t="shared" si="6"/>
        <v>7</v>
      </c>
      <c r="H113" s="50">
        <f t="shared" si="7"/>
        <v>5</v>
      </c>
      <c r="I113" s="54" t="s">
        <v>15622</v>
      </c>
      <c r="J113" s="54" t="s">
        <v>17050</v>
      </c>
      <c r="K113" s="54" t="s">
        <v>17124</v>
      </c>
      <c r="L113" s="54" t="s">
        <v>15626</v>
      </c>
      <c r="M113" s="55">
        <v>1</v>
      </c>
      <c r="N113" s="55">
        <v>0.98</v>
      </c>
      <c r="O113" s="54" t="s">
        <v>15615</v>
      </c>
    </row>
    <row r="114" spans="1:15" x14ac:dyDescent="0.25">
      <c r="A114" s="19">
        <v>113</v>
      </c>
      <c r="B114" t="s">
        <v>10977</v>
      </c>
      <c r="C114" t="s">
        <v>4419</v>
      </c>
      <c r="D114" s="50" t="s">
        <v>15929</v>
      </c>
      <c r="E114" s="84">
        <f t="shared" si="4"/>
        <v>40381</v>
      </c>
      <c r="F114" s="50">
        <f t="shared" si="5"/>
        <v>2010</v>
      </c>
      <c r="G114" s="50">
        <f t="shared" si="6"/>
        <v>7</v>
      </c>
      <c r="H114" s="50">
        <f t="shared" si="7"/>
        <v>4</v>
      </c>
      <c r="I114" s="54" t="s">
        <v>15622</v>
      </c>
      <c r="J114" s="54" t="s">
        <v>17050</v>
      </c>
      <c r="K114" s="54" t="s">
        <v>17124</v>
      </c>
      <c r="L114" s="54" t="s">
        <v>15626</v>
      </c>
      <c r="M114" s="55">
        <v>1</v>
      </c>
      <c r="N114" s="55">
        <v>0.89</v>
      </c>
      <c r="O114" s="54" t="s">
        <v>15616</v>
      </c>
    </row>
    <row r="115" spans="1:15" x14ac:dyDescent="0.25">
      <c r="A115" s="19">
        <v>114</v>
      </c>
      <c r="B115" t="s">
        <v>8872</v>
      </c>
      <c r="C115" t="s">
        <v>6478</v>
      </c>
      <c r="D115" s="50" t="s">
        <v>15929</v>
      </c>
      <c r="E115" s="84">
        <f t="shared" si="4"/>
        <v>40381</v>
      </c>
      <c r="F115" s="50">
        <f t="shared" si="5"/>
        <v>2010</v>
      </c>
      <c r="G115" s="50">
        <f t="shared" si="6"/>
        <v>7</v>
      </c>
      <c r="H115" s="50">
        <f t="shared" si="7"/>
        <v>4</v>
      </c>
      <c r="I115" s="54" t="s">
        <v>15697</v>
      </c>
      <c r="J115" s="54" t="s">
        <v>17059</v>
      </c>
      <c r="K115" s="54" t="s">
        <v>17124</v>
      </c>
      <c r="L115" s="54" t="s">
        <v>15626</v>
      </c>
      <c r="M115" s="55">
        <v>1</v>
      </c>
      <c r="N115" s="55">
        <v>0.97</v>
      </c>
      <c r="O115" s="54" t="s">
        <v>15616</v>
      </c>
    </row>
    <row r="116" spans="1:15" x14ac:dyDescent="0.25">
      <c r="A116" s="19">
        <v>115</v>
      </c>
      <c r="B116" t="s">
        <v>9329</v>
      </c>
      <c r="C116" t="s">
        <v>3505</v>
      </c>
      <c r="D116" s="50" t="s">
        <v>15930</v>
      </c>
      <c r="E116" s="84">
        <f t="shared" si="4"/>
        <v>40383</v>
      </c>
      <c r="F116" s="50">
        <f t="shared" si="5"/>
        <v>2010</v>
      </c>
      <c r="G116" s="50">
        <f t="shared" si="6"/>
        <v>7</v>
      </c>
      <c r="H116" s="50">
        <f t="shared" si="7"/>
        <v>6</v>
      </c>
      <c r="I116" s="54" t="s">
        <v>15625</v>
      </c>
      <c r="J116" s="54" t="s">
        <v>17050</v>
      </c>
      <c r="K116" s="54" t="s">
        <v>17124</v>
      </c>
      <c r="L116" s="54" t="s">
        <v>15626</v>
      </c>
      <c r="M116" s="55">
        <v>1</v>
      </c>
      <c r="N116" s="55">
        <v>0.96</v>
      </c>
      <c r="O116" s="54" t="s">
        <v>15616</v>
      </c>
    </row>
    <row r="117" spans="1:15" x14ac:dyDescent="0.25">
      <c r="A117" s="19">
        <v>116</v>
      </c>
      <c r="B117" t="s">
        <v>11281</v>
      </c>
      <c r="C117" t="s">
        <v>4120</v>
      </c>
      <c r="D117" s="50" t="s">
        <v>15931</v>
      </c>
      <c r="E117" s="84">
        <f t="shared" si="4"/>
        <v>40386</v>
      </c>
      <c r="F117" s="50">
        <f t="shared" si="5"/>
        <v>2010</v>
      </c>
      <c r="G117" s="50">
        <f t="shared" si="6"/>
        <v>7</v>
      </c>
      <c r="H117" s="50">
        <f t="shared" si="7"/>
        <v>2</v>
      </c>
      <c r="I117" s="54" t="s">
        <v>15625</v>
      </c>
      <c r="J117" s="54" t="s">
        <v>17050</v>
      </c>
      <c r="K117" s="54" t="s">
        <v>17124</v>
      </c>
      <c r="L117" s="54" t="s">
        <v>15626</v>
      </c>
      <c r="M117" s="55">
        <v>1</v>
      </c>
      <c r="N117" s="55">
        <v>0.95</v>
      </c>
      <c r="O117" s="54" t="s">
        <v>15615</v>
      </c>
    </row>
    <row r="118" spans="1:15" x14ac:dyDescent="0.25">
      <c r="A118" s="19">
        <v>117</v>
      </c>
      <c r="B118" t="s">
        <v>9647</v>
      </c>
      <c r="C118" t="s">
        <v>5717</v>
      </c>
      <c r="D118" s="50" t="s">
        <v>15932</v>
      </c>
      <c r="E118" s="84">
        <f t="shared" si="4"/>
        <v>40387</v>
      </c>
      <c r="F118" s="50">
        <f t="shared" si="5"/>
        <v>2010</v>
      </c>
      <c r="G118" s="50">
        <f t="shared" si="6"/>
        <v>7</v>
      </c>
      <c r="H118" s="50">
        <f t="shared" si="7"/>
        <v>3</v>
      </c>
      <c r="I118" s="54" t="s">
        <v>15622</v>
      </c>
      <c r="J118" s="54" t="s">
        <v>17050</v>
      </c>
      <c r="K118" s="54" t="s">
        <v>17124</v>
      </c>
      <c r="L118" s="54" t="s">
        <v>15626</v>
      </c>
      <c r="M118" s="55">
        <v>1</v>
      </c>
      <c r="N118" s="55">
        <v>0.33</v>
      </c>
      <c r="O118" s="54" t="s">
        <v>15616</v>
      </c>
    </row>
    <row r="119" spans="1:15" x14ac:dyDescent="0.25">
      <c r="A119" s="19">
        <v>118</v>
      </c>
      <c r="B119" t="s">
        <v>10271</v>
      </c>
      <c r="C119" t="s">
        <v>5108</v>
      </c>
      <c r="D119" s="50" t="s">
        <v>15933</v>
      </c>
      <c r="E119" s="84">
        <f t="shared" si="4"/>
        <v>40388</v>
      </c>
      <c r="F119" s="50">
        <f t="shared" si="5"/>
        <v>2010</v>
      </c>
      <c r="G119" s="50">
        <f t="shared" si="6"/>
        <v>7</v>
      </c>
      <c r="H119" s="50">
        <f t="shared" si="7"/>
        <v>4</v>
      </c>
      <c r="I119" s="54" t="s">
        <v>15622</v>
      </c>
      <c r="J119" s="54" t="s">
        <v>17050</v>
      </c>
      <c r="K119" s="54" t="s">
        <v>17124</v>
      </c>
      <c r="L119" s="54" t="s">
        <v>15628</v>
      </c>
      <c r="M119" s="55">
        <v>0</v>
      </c>
      <c r="N119" s="55">
        <v>0.39</v>
      </c>
      <c r="O119" s="54" t="s">
        <v>15615</v>
      </c>
    </row>
    <row r="120" spans="1:15" x14ac:dyDescent="0.25">
      <c r="A120" s="19">
        <v>119</v>
      </c>
      <c r="B120" t="s">
        <v>8684</v>
      </c>
      <c r="C120" t="s">
        <v>6664</v>
      </c>
      <c r="D120" s="50" t="s">
        <v>15934</v>
      </c>
      <c r="E120" s="84">
        <f t="shared" si="4"/>
        <v>40390</v>
      </c>
      <c r="F120" s="50">
        <f t="shared" si="5"/>
        <v>2010</v>
      </c>
      <c r="G120" s="50">
        <f t="shared" si="6"/>
        <v>7</v>
      </c>
      <c r="H120" s="50">
        <f t="shared" si="7"/>
        <v>6</v>
      </c>
      <c r="I120" s="54" t="s">
        <v>15622</v>
      </c>
      <c r="J120" s="54" t="s">
        <v>17050</v>
      </c>
      <c r="K120" s="54" t="s">
        <v>17124</v>
      </c>
      <c r="L120" s="54" t="s">
        <v>15626</v>
      </c>
      <c r="M120" s="55">
        <v>1</v>
      </c>
      <c r="N120" s="55">
        <v>0.94</v>
      </c>
      <c r="O120" s="54" t="s">
        <v>15616</v>
      </c>
    </row>
    <row r="121" spans="1:15" x14ac:dyDescent="0.25">
      <c r="A121" s="19">
        <v>120</v>
      </c>
      <c r="B121" t="s">
        <v>10124</v>
      </c>
      <c r="C121" t="s">
        <v>5253</v>
      </c>
      <c r="D121" s="50" t="s">
        <v>15935</v>
      </c>
      <c r="E121" s="84">
        <f t="shared" si="4"/>
        <v>40393</v>
      </c>
      <c r="F121" s="50">
        <f t="shared" si="5"/>
        <v>2010</v>
      </c>
      <c r="G121" s="50">
        <f t="shared" si="6"/>
        <v>8</v>
      </c>
      <c r="H121" s="50">
        <f t="shared" si="7"/>
        <v>2</v>
      </c>
      <c r="I121" s="54" t="s">
        <v>15625</v>
      </c>
      <c r="J121" s="54" t="s">
        <v>17050</v>
      </c>
      <c r="K121" s="54" t="s">
        <v>17124</v>
      </c>
      <c r="L121" s="54" t="s">
        <v>15624</v>
      </c>
      <c r="M121" s="55">
        <v>1</v>
      </c>
      <c r="N121" s="55">
        <v>0.94</v>
      </c>
      <c r="O121" s="54" t="s">
        <v>15616</v>
      </c>
    </row>
    <row r="122" spans="1:15" x14ac:dyDescent="0.25">
      <c r="A122" s="19">
        <v>121</v>
      </c>
      <c r="B122" t="s">
        <v>11445</v>
      </c>
      <c r="C122" t="s">
        <v>3956</v>
      </c>
      <c r="D122" s="50" t="s">
        <v>15936</v>
      </c>
      <c r="E122" s="84">
        <f t="shared" si="4"/>
        <v>40394</v>
      </c>
      <c r="F122" s="50">
        <f t="shared" si="5"/>
        <v>2010</v>
      </c>
      <c r="G122" s="50">
        <f t="shared" si="6"/>
        <v>8</v>
      </c>
      <c r="H122" s="50">
        <f t="shared" si="7"/>
        <v>3</v>
      </c>
      <c r="I122" s="54" t="s">
        <v>15622</v>
      </c>
      <c r="J122" s="54" t="s">
        <v>17050</v>
      </c>
      <c r="K122" s="54" t="s">
        <v>17124</v>
      </c>
      <c r="L122" s="54" t="s">
        <v>15624</v>
      </c>
      <c r="M122" s="55">
        <v>1</v>
      </c>
      <c r="N122" s="55">
        <v>0.7</v>
      </c>
      <c r="O122" s="54" t="s">
        <v>15616</v>
      </c>
    </row>
    <row r="123" spans="1:15" x14ac:dyDescent="0.25">
      <c r="A123" s="19">
        <v>122</v>
      </c>
      <c r="B123" t="s">
        <v>9681</v>
      </c>
      <c r="C123" t="s">
        <v>5683</v>
      </c>
      <c r="D123" s="50" t="s">
        <v>15937</v>
      </c>
      <c r="E123" s="84">
        <f t="shared" si="4"/>
        <v>40396</v>
      </c>
      <c r="F123" s="50">
        <f t="shared" si="5"/>
        <v>2010</v>
      </c>
      <c r="G123" s="50">
        <f t="shared" si="6"/>
        <v>8</v>
      </c>
      <c r="H123" s="50">
        <f t="shared" si="7"/>
        <v>5</v>
      </c>
      <c r="I123" s="54" t="s">
        <v>15736</v>
      </c>
      <c r="J123" s="54" t="s">
        <v>17050</v>
      </c>
      <c r="K123" s="54" t="s">
        <v>17124</v>
      </c>
      <c r="L123" s="54" t="s">
        <v>15626</v>
      </c>
      <c r="M123" s="55">
        <v>0.92</v>
      </c>
      <c r="N123" s="55">
        <v>0.98</v>
      </c>
      <c r="O123" s="54" t="s">
        <v>15616</v>
      </c>
    </row>
    <row r="124" spans="1:15" x14ac:dyDescent="0.25">
      <c r="A124" s="19">
        <v>123</v>
      </c>
      <c r="B124" t="s">
        <v>10116</v>
      </c>
      <c r="C124" t="s">
        <v>5261</v>
      </c>
      <c r="D124" s="50" t="s">
        <v>15938</v>
      </c>
      <c r="E124" s="84">
        <f t="shared" si="4"/>
        <v>40400</v>
      </c>
      <c r="F124" s="50">
        <f t="shared" si="5"/>
        <v>2010</v>
      </c>
      <c r="G124" s="50">
        <f t="shared" si="6"/>
        <v>8</v>
      </c>
      <c r="H124" s="50">
        <f t="shared" si="7"/>
        <v>2</v>
      </c>
      <c r="I124" s="54" t="s">
        <v>15622</v>
      </c>
      <c r="J124" s="54" t="s">
        <v>17050</v>
      </c>
      <c r="K124" s="54" t="s">
        <v>17124</v>
      </c>
      <c r="L124" s="54" t="s">
        <v>15626</v>
      </c>
      <c r="M124" s="55">
        <v>1</v>
      </c>
      <c r="N124" s="55">
        <v>0.97</v>
      </c>
      <c r="O124" s="54" t="s">
        <v>15616</v>
      </c>
    </row>
    <row r="125" spans="1:15" x14ac:dyDescent="0.25">
      <c r="A125" s="19">
        <v>124</v>
      </c>
      <c r="B125" t="s">
        <v>11490</v>
      </c>
      <c r="C125" t="s">
        <v>3912</v>
      </c>
      <c r="D125" s="50" t="s">
        <v>15939</v>
      </c>
      <c r="E125" s="84">
        <f t="shared" si="4"/>
        <v>40407</v>
      </c>
      <c r="F125" s="50">
        <f t="shared" si="5"/>
        <v>2010</v>
      </c>
      <c r="G125" s="50">
        <f t="shared" si="6"/>
        <v>8</v>
      </c>
      <c r="H125" s="50">
        <f t="shared" si="7"/>
        <v>2</v>
      </c>
      <c r="I125" s="54" t="s">
        <v>15622</v>
      </c>
      <c r="J125" s="54" t="s">
        <v>17050</v>
      </c>
      <c r="K125" s="54" t="s">
        <v>17124</v>
      </c>
      <c r="L125" s="54" t="s">
        <v>15624</v>
      </c>
      <c r="M125" s="55">
        <v>1</v>
      </c>
      <c r="N125" s="55">
        <v>0.4</v>
      </c>
      <c r="O125" s="54" t="s">
        <v>15616</v>
      </c>
    </row>
    <row r="126" spans="1:15" x14ac:dyDescent="0.25">
      <c r="A126" s="19">
        <v>125</v>
      </c>
      <c r="B126" t="s">
        <v>7793</v>
      </c>
      <c r="C126" t="s">
        <v>3529</v>
      </c>
      <c r="D126" s="50" t="s">
        <v>15940</v>
      </c>
      <c r="E126" s="84">
        <f t="shared" si="4"/>
        <v>40409</v>
      </c>
      <c r="F126" s="50">
        <f t="shared" si="5"/>
        <v>2010</v>
      </c>
      <c r="G126" s="50">
        <f t="shared" si="6"/>
        <v>8</v>
      </c>
      <c r="H126" s="50">
        <f t="shared" si="7"/>
        <v>4</v>
      </c>
      <c r="I126" s="54" t="s">
        <v>15629</v>
      </c>
      <c r="J126" s="54" t="s">
        <v>17050</v>
      </c>
      <c r="K126" s="54" t="s">
        <v>17124</v>
      </c>
      <c r="L126" s="54" t="s">
        <v>15626</v>
      </c>
      <c r="M126" s="55">
        <v>1</v>
      </c>
      <c r="N126" s="55">
        <v>0.96</v>
      </c>
      <c r="O126" s="54" t="s">
        <v>15616</v>
      </c>
    </row>
    <row r="127" spans="1:15" x14ac:dyDescent="0.25">
      <c r="A127" s="19">
        <v>126</v>
      </c>
      <c r="B127" t="s">
        <v>9994</v>
      </c>
      <c r="C127" t="s">
        <v>5379</v>
      </c>
      <c r="D127" s="50" t="s">
        <v>15941</v>
      </c>
      <c r="E127" s="84">
        <f t="shared" si="4"/>
        <v>40411</v>
      </c>
      <c r="F127" s="50">
        <f t="shared" si="5"/>
        <v>2010</v>
      </c>
      <c r="G127" s="50">
        <f t="shared" si="6"/>
        <v>8</v>
      </c>
      <c r="H127" s="50">
        <f t="shared" si="7"/>
        <v>6</v>
      </c>
      <c r="I127" s="54" t="s">
        <v>15622</v>
      </c>
      <c r="J127" s="54" t="s">
        <v>17050</v>
      </c>
      <c r="K127" s="54" t="s">
        <v>17124</v>
      </c>
      <c r="L127" s="54" t="s">
        <v>15626</v>
      </c>
      <c r="M127" s="55">
        <v>0.82</v>
      </c>
      <c r="N127" s="55">
        <v>1</v>
      </c>
      <c r="O127" s="54" t="s">
        <v>15615</v>
      </c>
    </row>
    <row r="128" spans="1:15" x14ac:dyDescent="0.25">
      <c r="A128" s="19">
        <v>127</v>
      </c>
      <c r="B128" t="s">
        <v>9262</v>
      </c>
      <c r="C128" t="s">
        <v>6092</v>
      </c>
      <c r="D128" s="50" t="s">
        <v>15942</v>
      </c>
      <c r="E128" s="84">
        <f t="shared" si="4"/>
        <v>40412</v>
      </c>
      <c r="F128" s="50">
        <f t="shared" si="5"/>
        <v>2010</v>
      </c>
      <c r="G128" s="50">
        <f t="shared" si="6"/>
        <v>8</v>
      </c>
      <c r="H128" s="50">
        <f t="shared" si="7"/>
        <v>7</v>
      </c>
      <c r="I128" s="54" t="s">
        <v>15625</v>
      </c>
      <c r="J128" s="54" t="s">
        <v>17050</v>
      </c>
      <c r="K128" s="54" t="s">
        <v>17124</v>
      </c>
      <c r="L128" s="54" t="s">
        <v>15626</v>
      </c>
      <c r="M128" s="55">
        <v>1</v>
      </c>
      <c r="N128" s="55">
        <v>1</v>
      </c>
      <c r="O128" s="54" t="s">
        <v>15615</v>
      </c>
    </row>
    <row r="129" spans="1:15" x14ac:dyDescent="0.25">
      <c r="A129" s="19">
        <v>128</v>
      </c>
      <c r="B129" t="s">
        <v>11130</v>
      </c>
      <c r="C129" t="s">
        <v>4270</v>
      </c>
      <c r="D129" s="50" t="s">
        <v>15943</v>
      </c>
      <c r="E129" s="84">
        <f t="shared" si="4"/>
        <v>40413</v>
      </c>
      <c r="F129" s="50">
        <f t="shared" si="5"/>
        <v>2010</v>
      </c>
      <c r="G129" s="50">
        <f t="shared" si="6"/>
        <v>8</v>
      </c>
      <c r="H129" s="50">
        <f t="shared" si="7"/>
        <v>1</v>
      </c>
      <c r="I129" s="54" t="s">
        <v>15622</v>
      </c>
      <c r="J129" s="54" t="s">
        <v>17050</v>
      </c>
      <c r="K129" s="54" t="s">
        <v>17124</v>
      </c>
      <c r="L129" s="54" t="s">
        <v>15623</v>
      </c>
      <c r="M129" s="55">
        <v>1</v>
      </c>
      <c r="N129" s="55">
        <v>1</v>
      </c>
      <c r="O129" s="54" t="s">
        <v>15615</v>
      </c>
    </row>
    <row r="130" spans="1:15" x14ac:dyDescent="0.25">
      <c r="A130" s="19">
        <v>129</v>
      </c>
      <c r="B130" t="s">
        <v>10982</v>
      </c>
      <c r="C130" t="s">
        <v>4414</v>
      </c>
      <c r="D130" s="50" t="s">
        <v>15944</v>
      </c>
      <c r="E130" s="84">
        <f t="shared" si="4"/>
        <v>40414</v>
      </c>
      <c r="F130" s="50">
        <f t="shared" si="5"/>
        <v>2010</v>
      </c>
      <c r="G130" s="50">
        <f t="shared" si="6"/>
        <v>8</v>
      </c>
      <c r="H130" s="50">
        <f t="shared" si="7"/>
        <v>2</v>
      </c>
      <c r="I130" s="54" t="s">
        <v>15622</v>
      </c>
      <c r="J130" s="54" t="s">
        <v>17050</v>
      </c>
      <c r="K130" s="54" t="s">
        <v>17124</v>
      </c>
      <c r="L130" s="54" t="s">
        <v>15626</v>
      </c>
      <c r="M130" s="55">
        <v>1</v>
      </c>
      <c r="N130" s="55">
        <v>0.96</v>
      </c>
      <c r="O130" s="54" t="s">
        <v>15616</v>
      </c>
    </row>
    <row r="131" spans="1:15" x14ac:dyDescent="0.25">
      <c r="A131" s="19">
        <v>130</v>
      </c>
      <c r="B131" t="s">
        <v>11666</v>
      </c>
      <c r="C131" t="s">
        <v>3739</v>
      </c>
      <c r="D131" s="50" t="s">
        <v>15945</v>
      </c>
      <c r="E131" s="84">
        <f t="shared" ref="E131:E194" si="8">DATE(LEFT(D131,4),MID(D131,5,2),RIGHT(D131,2))</f>
        <v>40415</v>
      </c>
      <c r="F131" s="50">
        <f t="shared" ref="F131:F194" si="9">YEAR(E131)</f>
        <v>2010</v>
      </c>
      <c r="G131" s="50">
        <f t="shared" ref="G131:G194" si="10">MONTH(E131)</f>
        <v>8</v>
      </c>
      <c r="H131" s="50">
        <f t="shared" ref="H131:H194" si="11">WEEKDAY(E131,2)</f>
        <v>3</v>
      </c>
      <c r="I131" s="54" t="s">
        <v>15622</v>
      </c>
      <c r="J131" s="54" t="s">
        <v>17050</v>
      </c>
      <c r="K131" s="54" t="s">
        <v>17124</v>
      </c>
      <c r="L131" s="54" t="s">
        <v>15624</v>
      </c>
      <c r="M131" s="55">
        <v>1</v>
      </c>
      <c r="N131" s="55">
        <v>0.97</v>
      </c>
      <c r="O131" s="54" t="s">
        <v>15616</v>
      </c>
    </row>
    <row r="132" spans="1:15" x14ac:dyDescent="0.25">
      <c r="A132" s="19">
        <v>131</v>
      </c>
      <c r="B132" t="s">
        <v>9667</v>
      </c>
      <c r="C132" t="s">
        <v>5697</v>
      </c>
      <c r="D132" s="50" t="s">
        <v>15946</v>
      </c>
      <c r="E132" s="84">
        <f t="shared" si="8"/>
        <v>40419</v>
      </c>
      <c r="F132" s="50">
        <f t="shared" si="9"/>
        <v>2010</v>
      </c>
      <c r="G132" s="50">
        <f t="shared" si="10"/>
        <v>8</v>
      </c>
      <c r="H132" s="50">
        <f t="shared" si="11"/>
        <v>7</v>
      </c>
      <c r="I132" s="54" t="s">
        <v>15622</v>
      </c>
      <c r="J132" s="54" t="s">
        <v>17050</v>
      </c>
      <c r="K132" s="54" t="s">
        <v>17124</v>
      </c>
      <c r="L132" s="54" t="s">
        <v>15626</v>
      </c>
      <c r="M132" s="55">
        <v>1</v>
      </c>
      <c r="N132" s="55">
        <v>0.89</v>
      </c>
      <c r="O132" s="54" t="s">
        <v>15616</v>
      </c>
    </row>
    <row r="133" spans="1:15" x14ac:dyDescent="0.25">
      <c r="A133" s="19">
        <v>132</v>
      </c>
      <c r="B133" t="s">
        <v>8101</v>
      </c>
      <c r="C133" t="s">
        <v>3504</v>
      </c>
      <c r="D133" s="50" t="s">
        <v>15946</v>
      </c>
      <c r="E133" s="84">
        <f t="shared" si="8"/>
        <v>40419</v>
      </c>
      <c r="F133" s="50">
        <f t="shared" si="9"/>
        <v>2010</v>
      </c>
      <c r="G133" s="50">
        <f t="shared" si="10"/>
        <v>8</v>
      </c>
      <c r="H133" s="50">
        <f t="shared" si="11"/>
        <v>7</v>
      </c>
      <c r="I133" s="54" t="s">
        <v>15622</v>
      </c>
      <c r="J133" s="54" t="s">
        <v>17050</v>
      </c>
      <c r="K133" s="54" t="s">
        <v>17124</v>
      </c>
      <c r="L133" s="54" t="s">
        <v>15626</v>
      </c>
      <c r="M133" s="55">
        <v>1</v>
      </c>
      <c r="N133" s="55">
        <v>0.98</v>
      </c>
      <c r="O133" s="54" t="s">
        <v>15615</v>
      </c>
    </row>
    <row r="134" spans="1:15" x14ac:dyDescent="0.25">
      <c r="A134" s="19">
        <v>133</v>
      </c>
      <c r="B134" t="s">
        <v>9528</v>
      </c>
      <c r="C134" t="s">
        <v>5832</v>
      </c>
      <c r="D134" s="50" t="s">
        <v>15947</v>
      </c>
      <c r="E134" s="84">
        <f t="shared" si="8"/>
        <v>40421</v>
      </c>
      <c r="F134" s="50">
        <f t="shared" si="9"/>
        <v>2010</v>
      </c>
      <c r="G134" s="50">
        <f t="shared" si="10"/>
        <v>8</v>
      </c>
      <c r="H134" s="50">
        <f t="shared" si="11"/>
        <v>2</v>
      </c>
      <c r="I134" s="54" t="s">
        <v>15622</v>
      </c>
      <c r="J134" s="54" t="s">
        <v>17050</v>
      </c>
      <c r="K134" s="54" t="s">
        <v>17124</v>
      </c>
      <c r="L134" s="54" t="s">
        <v>15624</v>
      </c>
      <c r="M134" s="55">
        <v>1</v>
      </c>
      <c r="N134" s="55">
        <v>0.96</v>
      </c>
      <c r="O134" s="54" t="s">
        <v>15616</v>
      </c>
    </row>
    <row r="135" spans="1:15" x14ac:dyDescent="0.25">
      <c r="A135" s="19">
        <v>134</v>
      </c>
      <c r="B135" t="s">
        <v>11497</v>
      </c>
      <c r="C135" t="s">
        <v>3905</v>
      </c>
      <c r="D135" s="50" t="s">
        <v>15948</v>
      </c>
      <c r="E135" s="84">
        <f t="shared" si="8"/>
        <v>40431</v>
      </c>
      <c r="F135" s="50">
        <f t="shared" si="9"/>
        <v>2010</v>
      </c>
      <c r="G135" s="50">
        <f t="shared" si="10"/>
        <v>9</v>
      </c>
      <c r="H135" s="50">
        <f t="shared" si="11"/>
        <v>5</v>
      </c>
      <c r="I135" s="54" t="s">
        <v>15622</v>
      </c>
      <c r="J135" s="54" t="s">
        <v>17050</v>
      </c>
      <c r="K135" s="54" t="s">
        <v>17124</v>
      </c>
      <c r="L135" s="54" t="s">
        <v>15623</v>
      </c>
      <c r="M135" s="55">
        <v>0.9</v>
      </c>
      <c r="N135" s="55">
        <v>0.54</v>
      </c>
      <c r="O135" s="54" t="s">
        <v>15616</v>
      </c>
    </row>
    <row r="136" spans="1:15" x14ac:dyDescent="0.25">
      <c r="A136" s="19">
        <v>135</v>
      </c>
      <c r="B136" t="s">
        <v>10614</v>
      </c>
      <c r="C136" t="s">
        <v>4772</v>
      </c>
      <c r="D136" s="50" t="s">
        <v>15949</v>
      </c>
      <c r="E136" s="84">
        <f t="shared" si="8"/>
        <v>40436</v>
      </c>
      <c r="F136" s="50">
        <f t="shared" si="9"/>
        <v>2010</v>
      </c>
      <c r="G136" s="50">
        <f t="shared" si="10"/>
        <v>9</v>
      </c>
      <c r="H136" s="50">
        <f t="shared" si="11"/>
        <v>3</v>
      </c>
      <c r="I136" s="54" t="s">
        <v>15622</v>
      </c>
      <c r="J136" s="54" t="s">
        <v>17050</v>
      </c>
      <c r="K136" s="54" t="s">
        <v>17124</v>
      </c>
      <c r="L136" s="54" t="s">
        <v>15626</v>
      </c>
      <c r="M136" s="55">
        <v>1</v>
      </c>
      <c r="N136" s="55">
        <v>0.86</v>
      </c>
      <c r="O136" s="54" t="s">
        <v>15615</v>
      </c>
    </row>
    <row r="137" spans="1:15" x14ac:dyDescent="0.25">
      <c r="A137" s="19">
        <v>136</v>
      </c>
      <c r="B137" t="s">
        <v>11180</v>
      </c>
      <c r="C137" t="s">
        <v>4220</v>
      </c>
      <c r="D137" s="50" t="s">
        <v>15950</v>
      </c>
      <c r="E137" s="84">
        <f t="shared" si="8"/>
        <v>40447</v>
      </c>
      <c r="F137" s="50">
        <f t="shared" si="9"/>
        <v>2010</v>
      </c>
      <c r="G137" s="50">
        <f t="shared" si="10"/>
        <v>9</v>
      </c>
      <c r="H137" s="50">
        <f t="shared" si="11"/>
        <v>7</v>
      </c>
      <c r="I137" s="54" t="s">
        <v>15622</v>
      </c>
      <c r="J137" s="54" t="s">
        <v>17050</v>
      </c>
      <c r="K137" s="54" t="s">
        <v>17124</v>
      </c>
      <c r="L137" s="54" t="s">
        <v>15623</v>
      </c>
      <c r="M137" s="55">
        <v>1</v>
      </c>
      <c r="N137" s="55">
        <v>1</v>
      </c>
      <c r="O137" s="54" t="s">
        <v>15615</v>
      </c>
    </row>
    <row r="138" spans="1:15" x14ac:dyDescent="0.25">
      <c r="A138" s="19">
        <v>137</v>
      </c>
      <c r="B138" t="s">
        <v>8925</v>
      </c>
      <c r="C138" t="s">
        <v>6427</v>
      </c>
      <c r="D138" s="50" t="s">
        <v>15951</v>
      </c>
      <c r="E138" s="84">
        <f t="shared" si="8"/>
        <v>40450</v>
      </c>
      <c r="F138" s="50">
        <f t="shared" si="9"/>
        <v>2010</v>
      </c>
      <c r="G138" s="50">
        <f t="shared" si="10"/>
        <v>9</v>
      </c>
      <c r="H138" s="50">
        <f t="shared" si="11"/>
        <v>3</v>
      </c>
      <c r="I138" s="54" t="s">
        <v>15622</v>
      </c>
      <c r="J138" s="54" t="s">
        <v>17050</v>
      </c>
      <c r="K138" s="54" t="s">
        <v>17124</v>
      </c>
      <c r="L138" s="54" t="s">
        <v>15626</v>
      </c>
      <c r="M138" s="55">
        <v>1</v>
      </c>
      <c r="N138" s="55">
        <v>0.99</v>
      </c>
      <c r="O138" s="54" t="s">
        <v>15616</v>
      </c>
    </row>
    <row r="139" spans="1:15" x14ac:dyDescent="0.25">
      <c r="A139" s="19">
        <v>138</v>
      </c>
      <c r="B139" t="s">
        <v>8662</v>
      </c>
      <c r="C139" t="s">
        <v>6686</v>
      </c>
      <c r="D139" s="50" t="s">
        <v>15951</v>
      </c>
      <c r="E139" s="84">
        <f t="shared" si="8"/>
        <v>40450</v>
      </c>
      <c r="F139" s="50">
        <f t="shared" si="9"/>
        <v>2010</v>
      </c>
      <c r="G139" s="50">
        <f t="shared" si="10"/>
        <v>9</v>
      </c>
      <c r="H139" s="50">
        <f t="shared" si="11"/>
        <v>3</v>
      </c>
      <c r="I139" s="54" t="s">
        <v>15622</v>
      </c>
      <c r="J139" s="54" t="s">
        <v>17050</v>
      </c>
      <c r="K139" s="54" t="s">
        <v>17124</v>
      </c>
      <c r="L139" s="54" t="s">
        <v>15626</v>
      </c>
      <c r="M139" s="55">
        <v>1</v>
      </c>
      <c r="N139" s="55">
        <v>1</v>
      </c>
      <c r="O139" s="54" t="s">
        <v>15616</v>
      </c>
    </row>
    <row r="140" spans="1:15" x14ac:dyDescent="0.25">
      <c r="A140" s="19">
        <v>139</v>
      </c>
      <c r="B140" t="s">
        <v>7927</v>
      </c>
      <c r="C140" t="s">
        <v>7403</v>
      </c>
      <c r="D140" s="50" t="s">
        <v>15952</v>
      </c>
      <c r="E140" s="84">
        <f t="shared" si="8"/>
        <v>40457</v>
      </c>
      <c r="F140" s="50">
        <f t="shared" si="9"/>
        <v>2010</v>
      </c>
      <c r="G140" s="50">
        <f t="shared" si="10"/>
        <v>10</v>
      </c>
      <c r="H140" s="50">
        <f t="shared" si="11"/>
        <v>3</v>
      </c>
      <c r="I140" s="54" t="s">
        <v>15622</v>
      </c>
      <c r="J140" s="54" t="s">
        <v>17050</v>
      </c>
      <c r="K140" s="54" t="s">
        <v>17124</v>
      </c>
      <c r="L140" s="54" t="s">
        <v>15624</v>
      </c>
      <c r="M140" s="55">
        <v>1</v>
      </c>
      <c r="N140" s="55">
        <v>0.78</v>
      </c>
      <c r="O140" s="54" t="s">
        <v>15615</v>
      </c>
    </row>
    <row r="141" spans="1:15" x14ac:dyDescent="0.25">
      <c r="A141" s="19">
        <v>140</v>
      </c>
      <c r="B141" t="s">
        <v>11413</v>
      </c>
      <c r="C141" t="s">
        <v>3988</v>
      </c>
      <c r="D141" s="50" t="s">
        <v>15953</v>
      </c>
      <c r="E141" s="84">
        <f t="shared" si="8"/>
        <v>40458</v>
      </c>
      <c r="F141" s="50">
        <f t="shared" si="9"/>
        <v>2010</v>
      </c>
      <c r="G141" s="50">
        <f t="shared" si="10"/>
        <v>10</v>
      </c>
      <c r="H141" s="50">
        <f t="shared" si="11"/>
        <v>4</v>
      </c>
      <c r="I141" s="54" t="s">
        <v>15625</v>
      </c>
      <c r="J141" s="54" t="s">
        <v>17050</v>
      </c>
      <c r="K141" s="54" t="s">
        <v>17124</v>
      </c>
      <c r="L141" s="54" t="s">
        <v>15623</v>
      </c>
      <c r="M141" s="55">
        <v>0.91</v>
      </c>
      <c r="N141" s="55">
        <v>0.87</v>
      </c>
      <c r="O141" s="54" t="s">
        <v>15616</v>
      </c>
    </row>
    <row r="142" spans="1:15" x14ac:dyDescent="0.25">
      <c r="A142" s="19">
        <v>141</v>
      </c>
      <c r="B142" t="s">
        <v>9322</v>
      </c>
      <c r="C142" t="s">
        <v>6034</v>
      </c>
      <c r="D142" s="50" t="s">
        <v>15953</v>
      </c>
      <c r="E142" s="84">
        <f t="shared" si="8"/>
        <v>40458</v>
      </c>
      <c r="F142" s="50">
        <f t="shared" si="9"/>
        <v>2010</v>
      </c>
      <c r="G142" s="50">
        <f t="shared" si="10"/>
        <v>10</v>
      </c>
      <c r="H142" s="50">
        <f t="shared" si="11"/>
        <v>4</v>
      </c>
      <c r="I142" s="54" t="s">
        <v>15622</v>
      </c>
      <c r="J142" s="54" t="s">
        <v>17050</v>
      </c>
      <c r="K142" s="54" t="s">
        <v>17124</v>
      </c>
      <c r="L142" s="54" t="s">
        <v>15624</v>
      </c>
      <c r="M142" s="55">
        <v>0.75</v>
      </c>
      <c r="N142" s="55">
        <v>1</v>
      </c>
      <c r="O142" s="54" t="s">
        <v>15615</v>
      </c>
    </row>
    <row r="143" spans="1:15" x14ac:dyDescent="0.25">
      <c r="A143" s="19">
        <v>142</v>
      </c>
      <c r="B143" t="s">
        <v>11450</v>
      </c>
      <c r="C143" t="s">
        <v>3951</v>
      </c>
      <c r="D143" s="50" t="s">
        <v>15954</v>
      </c>
      <c r="E143" s="84">
        <f t="shared" si="8"/>
        <v>40460</v>
      </c>
      <c r="F143" s="50">
        <f t="shared" si="9"/>
        <v>2010</v>
      </c>
      <c r="G143" s="50">
        <f t="shared" si="10"/>
        <v>10</v>
      </c>
      <c r="H143" s="50">
        <f t="shared" si="11"/>
        <v>6</v>
      </c>
      <c r="I143" s="54" t="s">
        <v>15622</v>
      </c>
      <c r="J143" s="54" t="s">
        <v>17050</v>
      </c>
      <c r="K143" s="54" t="s">
        <v>17124</v>
      </c>
      <c r="L143" s="54" t="s">
        <v>15624</v>
      </c>
      <c r="M143" s="55">
        <v>1</v>
      </c>
      <c r="N143" s="55">
        <v>1</v>
      </c>
      <c r="O143" s="54" t="s">
        <v>15616</v>
      </c>
    </row>
    <row r="144" spans="1:15" x14ac:dyDescent="0.25">
      <c r="A144" s="19">
        <v>143</v>
      </c>
      <c r="B144" t="s">
        <v>11119</v>
      </c>
      <c r="C144" t="s">
        <v>4280</v>
      </c>
      <c r="D144" s="50" t="s">
        <v>15955</v>
      </c>
      <c r="E144" s="84">
        <f t="shared" si="8"/>
        <v>40464</v>
      </c>
      <c r="F144" s="50">
        <f t="shared" si="9"/>
        <v>2010</v>
      </c>
      <c r="G144" s="50">
        <f t="shared" si="10"/>
        <v>10</v>
      </c>
      <c r="H144" s="50">
        <f t="shared" si="11"/>
        <v>3</v>
      </c>
      <c r="I144" s="54" t="s">
        <v>15622</v>
      </c>
      <c r="J144" s="54" t="s">
        <v>17050</v>
      </c>
      <c r="K144" s="54" t="s">
        <v>17124</v>
      </c>
      <c r="L144" s="54" t="s">
        <v>15626</v>
      </c>
      <c r="M144" s="55">
        <v>1</v>
      </c>
      <c r="N144" s="55">
        <v>0.92</v>
      </c>
      <c r="O144" s="54" t="s">
        <v>15615</v>
      </c>
    </row>
    <row r="145" spans="1:15" x14ac:dyDescent="0.25">
      <c r="A145" s="19">
        <v>144</v>
      </c>
      <c r="B145" t="s">
        <v>10946</v>
      </c>
      <c r="C145" t="s">
        <v>4448</v>
      </c>
      <c r="D145" s="50" t="s">
        <v>15956</v>
      </c>
      <c r="E145" s="84">
        <f t="shared" si="8"/>
        <v>40467</v>
      </c>
      <c r="F145" s="50">
        <f t="shared" si="9"/>
        <v>2010</v>
      </c>
      <c r="G145" s="50">
        <f t="shared" si="10"/>
        <v>10</v>
      </c>
      <c r="H145" s="50">
        <f t="shared" si="11"/>
        <v>6</v>
      </c>
      <c r="I145" s="54" t="s">
        <v>15622</v>
      </c>
      <c r="J145" s="54" t="s">
        <v>17050</v>
      </c>
      <c r="K145" s="54" t="s">
        <v>17124</v>
      </c>
      <c r="L145" s="54" t="s">
        <v>15624</v>
      </c>
      <c r="M145" s="55">
        <v>1</v>
      </c>
      <c r="N145" s="55">
        <v>0.67</v>
      </c>
      <c r="O145" s="54" t="s">
        <v>15615</v>
      </c>
    </row>
    <row r="146" spans="1:15" x14ac:dyDescent="0.25">
      <c r="A146" s="19">
        <v>145</v>
      </c>
      <c r="B146" t="s">
        <v>11457</v>
      </c>
      <c r="C146" t="s">
        <v>3944</v>
      </c>
      <c r="D146" s="50" t="s">
        <v>15957</v>
      </c>
      <c r="E146" s="84">
        <f t="shared" si="8"/>
        <v>40469</v>
      </c>
      <c r="F146" s="50">
        <f t="shared" si="9"/>
        <v>2010</v>
      </c>
      <c r="G146" s="50">
        <f t="shared" si="10"/>
        <v>10</v>
      </c>
      <c r="H146" s="50">
        <f t="shared" si="11"/>
        <v>1</v>
      </c>
      <c r="I146" s="54" t="s">
        <v>15622</v>
      </c>
      <c r="J146" s="54" t="s">
        <v>17050</v>
      </c>
      <c r="K146" s="54" t="s">
        <v>17124</v>
      </c>
      <c r="L146" s="54" t="s">
        <v>15626</v>
      </c>
      <c r="M146" s="55">
        <v>0.9</v>
      </c>
      <c r="N146" s="55">
        <v>1</v>
      </c>
      <c r="O146" s="54" t="s">
        <v>15616</v>
      </c>
    </row>
    <row r="147" spans="1:15" x14ac:dyDescent="0.25">
      <c r="A147" s="19">
        <v>146</v>
      </c>
      <c r="B147" t="s">
        <v>11375</v>
      </c>
      <c r="C147" t="s">
        <v>4025</v>
      </c>
      <c r="D147" s="50" t="s">
        <v>15957</v>
      </c>
      <c r="E147" s="84">
        <f t="shared" si="8"/>
        <v>40469</v>
      </c>
      <c r="F147" s="50">
        <f t="shared" si="9"/>
        <v>2010</v>
      </c>
      <c r="G147" s="50">
        <f t="shared" si="10"/>
        <v>10</v>
      </c>
      <c r="H147" s="50">
        <f t="shared" si="11"/>
        <v>1</v>
      </c>
      <c r="I147" s="54" t="s">
        <v>15622</v>
      </c>
      <c r="J147" s="54" t="s">
        <v>17050</v>
      </c>
      <c r="K147" s="54" t="s">
        <v>17124</v>
      </c>
      <c r="L147" s="54" t="s">
        <v>15624</v>
      </c>
      <c r="M147" s="55">
        <v>1</v>
      </c>
      <c r="N147" s="55">
        <v>0.69</v>
      </c>
      <c r="O147" s="54" t="s">
        <v>15616</v>
      </c>
    </row>
    <row r="148" spans="1:15" x14ac:dyDescent="0.25">
      <c r="A148" s="19">
        <v>147</v>
      </c>
      <c r="B148" t="s">
        <v>7808</v>
      </c>
      <c r="C148" t="s">
        <v>7515</v>
      </c>
      <c r="D148" s="50" t="s">
        <v>15958</v>
      </c>
      <c r="E148" s="84">
        <f t="shared" si="8"/>
        <v>40470</v>
      </c>
      <c r="F148" s="50">
        <f t="shared" si="9"/>
        <v>2010</v>
      </c>
      <c r="G148" s="50">
        <f t="shared" si="10"/>
        <v>10</v>
      </c>
      <c r="H148" s="50">
        <f t="shared" si="11"/>
        <v>2</v>
      </c>
      <c r="I148" s="54" t="s">
        <v>15634</v>
      </c>
      <c r="J148" s="54" t="s">
        <v>17050</v>
      </c>
      <c r="K148" s="54" t="s">
        <v>17124</v>
      </c>
      <c r="L148" s="54" t="s">
        <v>15626</v>
      </c>
      <c r="M148" s="55">
        <v>1</v>
      </c>
      <c r="N148" s="55">
        <v>0.98</v>
      </c>
      <c r="O148" s="54" t="s">
        <v>15616</v>
      </c>
    </row>
    <row r="149" spans="1:15" x14ac:dyDescent="0.25">
      <c r="A149" s="19">
        <v>148</v>
      </c>
      <c r="B149" t="s">
        <v>10232</v>
      </c>
      <c r="C149" t="s">
        <v>5147</v>
      </c>
      <c r="D149" s="50" t="s">
        <v>15959</v>
      </c>
      <c r="E149" s="84">
        <f t="shared" si="8"/>
        <v>40472</v>
      </c>
      <c r="F149" s="50">
        <f t="shared" si="9"/>
        <v>2010</v>
      </c>
      <c r="G149" s="50">
        <f t="shared" si="10"/>
        <v>10</v>
      </c>
      <c r="H149" s="50">
        <f t="shared" si="11"/>
        <v>4</v>
      </c>
      <c r="I149" s="54" t="s">
        <v>15622</v>
      </c>
      <c r="J149" s="54" t="s">
        <v>17050</v>
      </c>
      <c r="K149" s="54" t="s">
        <v>17124</v>
      </c>
      <c r="L149" s="54" t="s">
        <v>15626</v>
      </c>
      <c r="M149" s="55">
        <v>1</v>
      </c>
      <c r="N149" s="55">
        <v>1</v>
      </c>
      <c r="O149" s="54" t="s">
        <v>15616</v>
      </c>
    </row>
    <row r="150" spans="1:15" x14ac:dyDescent="0.25">
      <c r="A150" s="19">
        <v>149</v>
      </c>
      <c r="B150" t="s">
        <v>11305</v>
      </c>
      <c r="C150" t="s">
        <v>4096</v>
      </c>
      <c r="D150" s="50" t="s">
        <v>15960</v>
      </c>
      <c r="E150" s="84">
        <f t="shared" si="8"/>
        <v>40477</v>
      </c>
      <c r="F150" s="50">
        <f t="shared" si="9"/>
        <v>2010</v>
      </c>
      <c r="G150" s="50">
        <f t="shared" si="10"/>
        <v>10</v>
      </c>
      <c r="H150" s="50">
        <f t="shared" si="11"/>
        <v>2</v>
      </c>
      <c r="I150" s="54" t="s">
        <v>15622</v>
      </c>
      <c r="J150" s="54" t="s">
        <v>17050</v>
      </c>
      <c r="K150" s="54" t="s">
        <v>17124</v>
      </c>
      <c r="L150" s="54" t="s">
        <v>15626</v>
      </c>
      <c r="M150" s="55">
        <v>1</v>
      </c>
      <c r="N150" s="55">
        <v>0.89</v>
      </c>
      <c r="O150" s="54" t="s">
        <v>15616</v>
      </c>
    </row>
    <row r="151" spans="1:15" x14ac:dyDescent="0.25">
      <c r="A151" s="19">
        <v>150</v>
      </c>
      <c r="B151" t="s">
        <v>8067</v>
      </c>
      <c r="C151" t="s">
        <v>7266</v>
      </c>
      <c r="D151" s="50" t="s">
        <v>15960</v>
      </c>
      <c r="E151" s="84">
        <f t="shared" si="8"/>
        <v>40477</v>
      </c>
      <c r="F151" s="50">
        <f t="shared" si="9"/>
        <v>2010</v>
      </c>
      <c r="G151" s="50">
        <f t="shared" si="10"/>
        <v>10</v>
      </c>
      <c r="H151" s="50">
        <f t="shared" si="11"/>
        <v>2</v>
      </c>
      <c r="I151" s="54" t="s">
        <v>15622</v>
      </c>
      <c r="J151" s="54" t="s">
        <v>17050</v>
      </c>
      <c r="K151" s="54" t="s">
        <v>17124</v>
      </c>
      <c r="L151" s="54" t="s">
        <v>15623</v>
      </c>
      <c r="M151" s="55">
        <v>0.57999999999999996</v>
      </c>
      <c r="N151" s="55">
        <v>0.93</v>
      </c>
      <c r="O151" s="54" t="s">
        <v>15615</v>
      </c>
    </row>
    <row r="152" spans="1:15" x14ac:dyDescent="0.25">
      <c r="A152" s="19">
        <v>151</v>
      </c>
      <c r="B152" t="s">
        <v>8210</v>
      </c>
      <c r="C152" t="s">
        <v>7125</v>
      </c>
      <c r="D152" s="50" t="s">
        <v>15961</v>
      </c>
      <c r="E152" s="84">
        <f t="shared" si="8"/>
        <v>40478</v>
      </c>
      <c r="F152" s="50">
        <f t="shared" si="9"/>
        <v>2010</v>
      </c>
      <c r="G152" s="50">
        <f t="shared" si="10"/>
        <v>10</v>
      </c>
      <c r="H152" s="50">
        <f t="shared" si="11"/>
        <v>3</v>
      </c>
      <c r="I152" s="54" t="s">
        <v>15622</v>
      </c>
      <c r="J152" s="54" t="s">
        <v>17050</v>
      </c>
      <c r="K152" s="54" t="s">
        <v>17124</v>
      </c>
      <c r="L152" s="54" t="s">
        <v>15623</v>
      </c>
      <c r="M152" s="55">
        <v>1</v>
      </c>
      <c r="N152" s="55">
        <v>0.82</v>
      </c>
      <c r="O152" s="54" t="s">
        <v>15615</v>
      </c>
    </row>
    <row r="153" spans="1:15" x14ac:dyDescent="0.25">
      <c r="A153" s="19">
        <v>152</v>
      </c>
      <c r="B153" t="s">
        <v>8539</v>
      </c>
      <c r="C153" t="s">
        <v>6807</v>
      </c>
      <c r="D153" s="50" t="s">
        <v>15962</v>
      </c>
      <c r="E153" s="84">
        <f t="shared" si="8"/>
        <v>40480</v>
      </c>
      <c r="F153" s="50">
        <f t="shared" si="9"/>
        <v>2010</v>
      </c>
      <c r="G153" s="50">
        <f t="shared" si="10"/>
        <v>10</v>
      </c>
      <c r="H153" s="50">
        <f t="shared" si="11"/>
        <v>5</v>
      </c>
      <c r="I153" s="54" t="s">
        <v>15622</v>
      </c>
      <c r="J153" s="54" t="s">
        <v>17050</v>
      </c>
      <c r="K153" s="54" t="s">
        <v>17124</v>
      </c>
      <c r="L153" s="54" t="s">
        <v>15626</v>
      </c>
      <c r="M153" s="55">
        <v>1</v>
      </c>
      <c r="N153" s="55">
        <v>0.89</v>
      </c>
      <c r="O153" s="54" t="s">
        <v>15615</v>
      </c>
    </row>
    <row r="154" spans="1:15" x14ac:dyDescent="0.25">
      <c r="A154" s="19">
        <v>153</v>
      </c>
      <c r="B154" t="s">
        <v>8353</v>
      </c>
      <c r="C154" t="s">
        <v>6986</v>
      </c>
      <c r="D154" s="50" t="s">
        <v>15963</v>
      </c>
      <c r="E154" s="84">
        <f t="shared" si="8"/>
        <v>40481</v>
      </c>
      <c r="F154" s="50">
        <f t="shared" si="9"/>
        <v>2010</v>
      </c>
      <c r="G154" s="50">
        <f t="shared" si="10"/>
        <v>10</v>
      </c>
      <c r="H154" s="50">
        <f t="shared" si="11"/>
        <v>6</v>
      </c>
      <c r="I154" s="54" t="s">
        <v>15622</v>
      </c>
      <c r="J154" s="54" t="s">
        <v>17050</v>
      </c>
      <c r="K154" s="54" t="s">
        <v>17124</v>
      </c>
      <c r="L154" s="54" t="s">
        <v>15624</v>
      </c>
      <c r="M154" s="55">
        <v>1</v>
      </c>
      <c r="N154" s="55">
        <v>0.94</v>
      </c>
      <c r="O154" s="54" t="s">
        <v>15616</v>
      </c>
    </row>
    <row r="155" spans="1:15" x14ac:dyDescent="0.25">
      <c r="A155" s="19">
        <v>154</v>
      </c>
      <c r="B155" t="s">
        <v>8949</v>
      </c>
      <c r="C155" t="s">
        <v>6404</v>
      </c>
      <c r="D155" s="50" t="s">
        <v>15964</v>
      </c>
      <c r="E155" s="84">
        <f t="shared" si="8"/>
        <v>40483</v>
      </c>
      <c r="F155" s="50">
        <f t="shared" si="9"/>
        <v>2010</v>
      </c>
      <c r="G155" s="50">
        <f t="shared" si="10"/>
        <v>11</v>
      </c>
      <c r="H155" s="50">
        <f t="shared" si="11"/>
        <v>1</v>
      </c>
      <c r="I155" s="54" t="s">
        <v>15622</v>
      </c>
      <c r="J155" s="54" t="s">
        <v>17050</v>
      </c>
      <c r="K155" s="54" t="s">
        <v>17124</v>
      </c>
      <c r="L155" s="54" t="s">
        <v>15626</v>
      </c>
      <c r="M155" s="55">
        <v>0.93</v>
      </c>
      <c r="N155" s="55">
        <v>1</v>
      </c>
      <c r="O155" s="54" t="s">
        <v>15616</v>
      </c>
    </row>
    <row r="156" spans="1:15" x14ac:dyDescent="0.25">
      <c r="A156" s="19">
        <v>155</v>
      </c>
      <c r="B156" t="s">
        <v>8065</v>
      </c>
      <c r="C156" t="s">
        <v>7268</v>
      </c>
      <c r="D156" s="50" t="s">
        <v>15965</v>
      </c>
      <c r="E156" s="84">
        <f t="shared" si="8"/>
        <v>40485</v>
      </c>
      <c r="F156" s="50">
        <f t="shared" si="9"/>
        <v>2010</v>
      </c>
      <c r="G156" s="50">
        <f t="shared" si="10"/>
        <v>11</v>
      </c>
      <c r="H156" s="50">
        <f t="shared" si="11"/>
        <v>3</v>
      </c>
      <c r="I156" s="54" t="s">
        <v>15622</v>
      </c>
      <c r="J156" s="54" t="s">
        <v>17050</v>
      </c>
      <c r="K156" s="54" t="s">
        <v>17124</v>
      </c>
      <c r="L156" s="54" t="s">
        <v>15626</v>
      </c>
      <c r="M156" s="55">
        <v>1</v>
      </c>
      <c r="N156" s="55">
        <v>0.98</v>
      </c>
      <c r="O156" s="54" t="s">
        <v>15616</v>
      </c>
    </row>
    <row r="157" spans="1:15" x14ac:dyDescent="0.25">
      <c r="A157" s="19">
        <v>156</v>
      </c>
      <c r="B157" t="s">
        <v>9828</v>
      </c>
      <c r="C157" t="s">
        <v>5541</v>
      </c>
      <c r="D157" s="50" t="s">
        <v>15966</v>
      </c>
      <c r="E157" s="84">
        <f t="shared" si="8"/>
        <v>40486</v>
      </c>
      <c r="F157" s="50">
        <f t="shared" si="9"/>
        <v>2010</v>
      </c>
      <c r="G157" s="50">
        <f t="shared" si="10"/>
        <v>11</v>
      </c>
      <c r="H157" s="50">
        <f t="shared" si="11"/>
        <v>4</v>
      </c>
      <c r="I157" s="54" t="s">
        <v>15622</v>
      </c>
      <c r="J157" s="54" t="s">
        <v>17050</v>
      </c>
      <c r="K157" s="54" t="s">
        <v>17124</v>
      </c>
      <c r="L157" s="54" t="s">
        <v>15624</v>
      </c>
      <c r="M157" s="55">
        <v>1</v>
      </c>
      <c r="N157" s="55">
        <v>0.97</v>
      </c>
      <c r="O157" s="54" t="s">
        <v>15616</v>
      </c>
    </row>
    <row r="158" spans="1:15" x14ac:dyDescent="0.25">
      <c r="A158" s="19">
        <v>157</v>
      </c>
      <c r="B158" t="s">
        <v>10848</v>
      </c>
      <c r="C158" t="s">
        <v>4546</v>
      </c>
      <c r="D158" s="50" t="s">
        <v>15967</v>
      </c>
      <c r="E158" s="84">
        <f t="shared" si="8"/>
        <v>40490</v>
      </c>
      <c r="F158" s="50">
        <f t="shared" si="9"/>
        <v>2010</v>
      </c>
      <c r="G158" s="50">
        <f t="shared" si="10"/>
        <v>11</v>
      </c>
      <c r="H158" s="50">
        <f t="shared" si="11"/>
        <v>1</v>
      </c>
      <c r="I158" s="54" t="s">
        <v>15622</v>
      </c>
      <c r="J158" s="54" t="s">
        <v>17050</v>
      </c>
      <c r="K158" s="54" t="s">
        <v>17124</v>
      </c>
      <c r="L158" s="54" t="s">
        <v>15626</v>
      </c>
      <c r="M158" s="55">
        <v>1</v>
      </c>
      <c r="N158" s="55">
        <v>0.95</v>
      </c>
      <c r="O158" s="54" t="s">
        <v>15615</v>
      </c>
    </row>
    <row r="159" spans="1:15" x14ac:dyDescent="0.25">
      <c r="A159" s="19">
        <v>158</v>
      </c>
      <c r="B159" t="s">
        <v>8342</v>
      </c>
      <c r="C159" t="s">
        <v>3530</v>
      </c>
      <c r="D159" s="50" t="s">
        <v>15968</v>
      </c>
      <c r="E159" s="84">
        <f t="shared" si="8"/>
        <v>40493</v>
      </c>
      <c r="F159" s="50">
        <f t="shared" si="9"/>
        <v>2010</v>
      </c>
      <c r="G159" s="50">
        <f t="shared" si="10"/>
        <v>11</v>
      </c>
      <c r="H159" s="50">
        <f t="shared" si="11"/>
        <v>4</v>
      </c>
      <c r="I159" s="54" t="s">
        <v>15622</v>
      </c>
      <c r="J159" s="54" t="s">
        <v>17050</v>
      </c>
      <c r="K159" s="54" t="s">
        <v>17124</v>
      </c>
      <c r="L159" s="54" t="s">
        <v>15626</v>
      </c>
      <c r="M159" s="55">
        <v>1</v>
      </c>
      <c r="N159" s="55">
        <v>0.87</v>
      </c>
      <c r="O159" s="54" t="s">
        <v>15616</v>
      </c>
    </row>
    <row r="160" spans="1:15" x14ac:dyDescent="0.25">
      <c r="A160" s="19">
        <v>159</v>
      </c>
      <c r="B160" t="s">
        <v>9094</v>
      </c>
      <c r="C160" t="s">
        <v>6259</v>
      </c>
      <c r="D160" s="50" t="s">
        <v>15969</v>
      </c>
      <c r="E160" s="84">
        <f t="shared" si="8"/>
        <v>40498</v>
      </c>
      <c r="F160" s="50">
        <f t="shared" si="9"/>
        <v>2010</v>
      </c>
      <c r="G160" s="50">
        <f t="shared" si="10"/>
        <v>11</v>
      </c>
      <c r="H160" s="50">
        <f t="shared" si="11"/>
        <v>2</v>
      </c>
      <c r="I160" s="54" t="s">
        <v>15622</v>
      </c>
      <c r="J160" s="54" t="s">
        <v>17050</v>
      </c>
      <c r="K160" s="54" t="s">
        <v>17124</v>
      </c>
      <c r="L160" s="54" t="s">
        <v>15626</v>
      </c>
      <c r="M160" s="55">
        <v>1</v>
      </c>
      <c r="N160" s="55">
        <v>1</v>
      </c>
      <c r="O160" s="54" t="s">
        <v>15616</v>
      </c>
    </row>
    <row r="161" spans="1:15" x14ac:dyDescent="0.25">
      <c r="A161" s="19">
        <v>160</v>
      </c>
      <c r="B161" t="s">
        <v>11793</v>
      </c>
      <c r="C161" t="s">
        <v>3618</v>
      </c>
      <c r="D161" s="50" t="s">
        <v>15970</v>
      </c>
      <c r="E161" s="84">
        <f t="shared" si="8"/>
        <v>40499</v>
      </c>
      <c r="F161" s="50">
        <f t="shared" si="9"/>
        <v>2010</v>
      </c>
      <c r="G161" s="50">
        <f t="shared" si="10"/>
        <v>11</v>
      </c>
      <c r="H161" s="50">
        <f t="shared" si="11"/>
        <v>3</v>
      </c>
      <c r="I161" s="54" t="s">
        <v>15622</v>
      </c>
      <c r="J161" s="54" t="s">
        <v>17050</v>
      </c>
      <c r="K161" s="54" t="s">
        <v>17124</v>
      </c>
      <c r="L161" s="54" t="s">
        <v>15626</v>
      </c>
      <c r="M161" s="55">
        <v>1</v>
      </c>
      <c r="N161" s="55">
        <v>1</v>
      </c>
      <c r="O161" s="54" t="s">
        <v>15616</v>
      </c>
    </row>
    <row r="162" spans="1:15" x14ac:dyDescent="0.25">
      <c r="A162" s="19">
        <v>161</v>
      </c>
      <c r="B162" t="s">
        <v>7884</v>
      </c>
      <c r="C162" t="s">
        <v>7444</v>
      </c>
      <c r="D162" s="50" t="s">
        <v>15971</v>
      </c>
      <c r="E162" s="84">
        <f t="shared" si="8"/>
        <v>40501</v>
      </c>
      <c r="F162" s="50">
        <f t="shared" si="9"/>
        <v>2010</v>
      </c>
      <c r="G162" s="50">
        <f t="shared" si="10"/>
        <v>11</v>
      </c>
      <c r="H162" s="50">
        <f t="shared" si="11"/>
        <v>5</v>
      </c>
      <c r="I162" s="54" t="s">
        <v>15622</v>
      </c>
      <c r="J162" s="54" t="s">
        <v>17050</v>
      </c>
      <c r="K162" s="54" t="s">
        <v>17124</v>
      </c>
      <c r="L162" s="54" t="s">
        <v>15626</v>
      </c>
      <c r="M162" s="55">
        <v>1</v>
      </c>
      <c r="N162" s="55">
        <v>1</v>
      </c>
      <c r="O162" s="54" t="s">
        <v>15616</v>
      </c>
    </row>
    <row r="163" spans="1:15" x14ac:dyDescent="0.25">
      <c r="A163" s="19">
        <v>162</v>
      </c>
      <c r="B163" t="s">
        <v>8853</v>
      </c>
      <c r="C163" t="s">
        <v>6497</v>
      </c>
      <c r="D163" s="50" t="s">
        <v>15972</v>
      </c>
      <c r="E163" s="84">
        <f t="shared" si="8"/>
        <v>40502</v>
      </c>
      <c r="F163" s="50">
        <f t="shared" si="9"/>
        <v>2010</v>
      </c>
      <c r="G163" s="50">
        <f t="shared" si="10"/>
        <v>11</v>
      </c>
      <c r="H163" s="50">
        <f t="shared" si="11"/>
        <v>6</v>
      </c>
      <c r="I163" s="54" t="s">
        <v>15622</v>
      </c>
      <c r="J163" s="54" t="s">
        <v>17050</v>
      </c>
      <c r="K163" s="54" t="s">
        <v>17124</v>
      </c>
      <c r="L163" s="54" t="s">
        <v>15624</v>
      </c>
      <c r="M163" s="55">
        <v>1</v>
      </c>
      <c r="N163" s="55">
        <v>1</v>
      </c>
      <c r="O163" s="54" t="s">
        <v>15616</v>
      </c>
    </row>
    <row r="164" spans="1:15" x14ac:dyDescent="0.25">
      <c r="A164" s="19">
        <v>163</v>
      </c>
      <c r="B164" t="s">
        <v>11004</v>
      </c>
      <c r="C164" t="s">
        <v>4393</v>
      </c>
      <c r="D164" s="50" t="s">
        <v>15973</v>
      </c>
      <c r="E164" s="84">
        <f t="shared" si="8"/>
        <v>40505</v>
      </c>
      <c r="F164" s="50">
        <f t="shared" si="9"/>
        <v>2010</v>
      </c>
      <c r="G164" s="50">
        <f t="shared" si="10"/>
        <v>11</v>
      </c>
      <c r="H164" s="50">
        <f t="shared" si="11"/>
        <v>2</v>
      </c>
      <c r="I164" s="54" t="s">
        <v>15622</v>
      </c>
      <c r="J164" s="54" t="s">
        <v>17050</v>
      </c>
      <c r="K164" s="54" t="s">
        <v>17124</v>
      </c>
      <c r="L164" s="54" t="s">
        <v>15626</v>
      </c>
      <c r="M164" s="55">
        <v>1</v>
      </c>
      <c r="N164" s="55">
        <v>0.33</v>
      </c>
      <c r="O164" s="54" t="s">
        <v>15615</v>
      </c>
    </row>
    <row r="165" spans="1:15" x14ac:dyDescent="0.25">
      <c r="A165" s="19">
        <v>164</v>
      </c>
      <c r="B165" t="s">
        <v>10539</v>
      </c>
      <c r="C165" t="s">
        <v>4844</v>
      </c>
      <c r="D165" s="50" t="s">
        <v>15974</v>
      </c>
      <c r="E165" s="84">
        <f t="shared" si="8"/>
        <v>40511</v>
      </c>
      <c r="F165" s="50">
        <f t="shared" si="9"/>
        <v>2010</v>
      </c>
      <c r="G165" s="50">
        <f t="shared" si="10"/>
        <v>11</v>
      </c>
      <c r="H165" s="50">
        <f t="shared" si="11"/>
        <v>1</v>
      </c>
      <c r="I165" s="54" t="s">
        <v>15622</v>
      </c>
      <c r="J165" s="54" t="s">
        <v>17050</v>
      </c>
      <c r="K165" s="54" t="s">
        <v>17124</v>
      </c>
      <c r="L165" s="54" t="s">
        <v>15626</v>
      </c>
      <c r="M165" s="55">
        <v>1</v>
      </c>
      <c r="N165" s="55">
        <v>0.96</v>
      </c>
      <c r="O165" s="54" t="s">
        <v>15615</v>
      </c>
    </row>
    <row r="166" spans="1:15" x14ac:dyDescent="0.25">
      <c r="A166" s="19">
        <v>165</v>
      </c>
      <c r="B166" t="s">
        <v>7898</v>
      </c>
      <c r="C166" t="s">
        <v>7431</v>
      </c>
      <c r="D166" s="50" t="s">
        <v>15975</v>
      </c>
      <c r="E166" s="84">
        <f t="shared" si="8"/>
        <v>40513</v>
      </c>
      <c r="F166" s="50">
        <f t="shared" si="9"/>
        <v>2010</v>
      </c>
      <c r="G166" s="50">
        <f t="shared" si="10"/>
        <v>12</v>
      </c>
      <c r="H166" s="50">
        <f t="shared" si="11"/>
        <v>3</v>
      </c>
      <c r="I166" s="54" t="s">
        <v>15622</v>
      </c>
      <c r="J166" s="54" t="s">
        <v>17050</v>
      </c>
      <c r="K166" s="54" t="s">
        <v>17124</v>
      </c>
      <c r="L166" s="54" t="s">
        <v>15626</v>
      </c>
      <c r="M166" s="55">
        <v>1</v>
      </c>
      <c r="N166" s="55">
        <v>0.79</v>
      </c>
      <c r="O166" s="54" t="s">
        <v>15615</v>
      </c>
    </row>
    <row r="167" spans="1:15" x14ac:dyDescent="0.25">
      <c r="A167" s="19">
        <v>166</v>
      </c>
      <c r="B167" t="s">
        <v>7973</v>
      </c>
      <c r="C167" t="s">
        <v>7358</v>
      </c>
      <c r="D167" s="50" t="s">
        <v>15975</v>
      </c>
      <c r="E167" s="84">
        <f t="shared" si="8"/>
        <v>40513</v>
      </c>
      <c r="F167" s="50">
        <f t="shared" si="9"/>
        <v>2010</v>
      </c>
      <c r="G167" s="50">
        <f t="shared" si="10"/>
        <v>12</v>
      </c>
      <c r="H167" s="50">
        <f t="shared" si="11"/>
        <v>3</v>
      </c>
      <c r="I167" s="54" t="s">
        <v>15625</v>
      </c>
      <c r="J167" s="54" t="s">
        <v>17050</v>
      </c>
      <c r="K167" s="54" t="s">
        <v>17124</v>
      </c>
      <c r="L167" s="54" t="s">
        <v>15624</v>
      </c>
      <c r="M167" s="55">
        <v>1</v>
      </c>
      <c r="N167" s="55">
        <v>0.83</v>
      </c>
      <c r="O167" s="54" t="s">
        <v>15616</v>
      </c>
    </row>
    <row r="168" spans="1:15" x14ac:dyDescent="0.25">
      <c r="A168" s="19">
        <v>167</v>
      </c>
      <c r="B168" t="s">
        <v>7968</v>
      </c>
      <c r="C168" t="s">
        <v>7363</v>
      </c>
      <c r="D168" s="50" t="s">
        <v>15976</v>
      </c>
      <c r="E168" s="84">
        <f t="shared" si="8"/>
        <v>40514</v>
      </c>
      <c r="F168" s="50">
        <f t="shared" si="9"/>
        <v>2010</v>
      </c>
      <c r="G168" s="50">
        <f t="shared" si="10"/>
        <v>12</v>
      </c>
      <c r="H168" s="50">
        <f t="shared" si="11"/>
        <v>4</v>
      </c>
      <c r="I168" s="54" t="s">
        <v>15622</v>
      </c>
      <c r="J168" s="54" t="s">
        <v>17050</v>
      </c>
      <c r="K168" s="54" t="s">
        <v>17124</v>
      </c>
      <c r="L168" s="54" t="s">
        <v>15624</v>
      </c>
      <c r="M168" s="55">
        <v>1</v>
      </c>
      <c r="N168" s="55">
        <v>0.9</v>
      </c>
      <c r="O168" s="54" t="s">
        <v>15615</v>
      </c>
    </row>
    <row r="169" spans="1:15" x14ac:dyDescent="0.25">
      <c r="A169" s="19">
        <v>168</v>
      </c>
      <c r="B169" t="s">
        <v>8295</v>
      </c>
      <c r="C169" t="s">
        <v>7040</v>
      </c>
      <c r="D169" s="50" t="s">
        <v>15977</v>
      </c>
      <c r="E169" s="84">
        <f t="shared" si="8"/>
        <v>40521</v>
      </c>
      <c r="F169" s="50">
        <f t="shared" si="9"/>
        <v>2010</v>
      </c>
      <c r="G169" s="50">
        <f t="shared" si="10"/>
        <v>12</v>
      </c>
      <c r="H169" s="50">
        <f t="shared" si="11"/>
        <v>4</v>
      </c>
      <c r="I169" s="54" t="s">
        <v>15625</v>
      </c>
      <c r="J169" s="54" t="s">
        <v>17050</v>
      </c>
      <c r="K169" s="54" t="s">
        <v>17124</v>
      </c>
      <c r="L169" s="54" t="s">
        <v>15623</v>
      </c>
      <c r="M169" s="55">
        <v>1</v>
      </c>
      <c r="N169" s="55">
        <v>1</v>
      </c>
      <c r="O169" s="54" t="s">
        <v>15615</v>
      </c>
    </row>
    <row r="170" spans="1:15" x14ac:dyDescent="0.25">
      <c r="A170" s="19">
        <v>169</v>
      </c>
      <c r="B170" t="s">
        <v>8240</v>
      </c>
      <c r="C170" t="s">
        <v>7095</v>
      </c>
      <c r="D170" s="50" t="s">
        <v>15978</v>
      </c>
      <c r="E170" s="84">
        <f t="shared" si="8"/>
        <v>40522</v>
      </c>
      <c r="F170" s="50">
        <f t="shared" si="9"/>
        <v>2010</v>
      </c>
      <c r="G170" s="50">
        <f t="shared" si="10"/>
        <v>12</v>
      </c>
      <c r="H170" s="50">
        <f t="shared" si="11"/>
        <v>5</v>
      </c>
      <c r="I170" s="54" t="s">
        <v>15622</v>
      </c>
      <c r="J170" s="54" t="s">
        <v>17050</v>
      </c>
      <c r="K170" s="54" t="s">
        <v>17124</v>
      </c>
      <c r="L170" s="54" t="s">
        <v>15626</v>
      </c>
      <c r="M170" s="55">
        <v>1</v>
      </c>
      <c r="N170" s="55">
        <v>0.95</v>
      </c>
      <c r="O170" s="54" t="s">
        <v>15616</v>
      </c>
    </row>
    <row r="171" spans="1:15" x14ac:dyDescent="0.25">
      <c r="A171" s="19">
        <v>170</v>
      </c>
      <c r="B171" t="s">
        <v>9914</v>
      </c>
      <c r="C171" t="s">
        <v>5457</v>
      </c>
      <c r="D171" s="50" t="s">
        <v>15979</v>
      </c>
      <c r="E171" s="84">
        <f t="shared" si="8"/>
        <v>40523</v>
      </c>
      <c r="F171" s="50">
        <f t="shared" si="9"/>
        <v>2010</v>
      </c>
      <c r="G171" s="50">
        <f t="shared" si="10"/>
        <v>12</v>
      </c>
      <c r="H171" s="50">
        <f t="shared" si="11"/>
        <v>6</v>
      </c>
      <c r="I171" s="54" t="s">
        <v>15622</v>
      </c>
      <c r="J171" s="54" t="s">
        <v>17050</v>
      </c>
      <c r="K171" s="54" t="s">
        <v>17124</v>
      </c>
      <c r="L171" s="54" t="s">
        <v>15624</v>
      </c>
      <c r="M171" s="55">
        <v>1</v>
      </c>
      <c r="N171" s="55">
        <v>0.99</v>
      </c>
      <c r="O171" s="54" t="s">
        <v>15615</v>
      </c>
    </row>
    <row r="172" spans="1:15" x14ac:dyDescent="0.25">
      <c r="A172" s="19">
        <v>171</v>
      </c>
      <c r="B172" t="s">
        <v>10891</v>
      </c>
      <c r="C172" t="s">
        <v>4503</v>
      </c>
      <c r="D172" s="50" t="s">
        <v>15980</v>
      </c>
      <c r="E172" s="84">
        <f t="shared" si="8"/>
        <v>40526</v>
      </c>
      <c r="F172" s="50">
        <f t="shared" si="9"/>
        <v>2010</v>
      </c>
      <c r="G172" s="50">
        <f t="shared" si="10"/>
        <v>12</v>
      </c>
      <c r="H172" s="50">
        <f t="shared" si="11"/>
        <v>2</v>
      </c>
      <c r="I172" s="54" t="s">
        <v>15622</v>
      </c>
      <c r="J172" s="54" t="s">
        <v>17050</v>
      </c>
      <c r="K172" s="54" t="s">
        <v>17124</v>
      </c>
      <c r="L172" s="54" t="s">
        <v>15626</v>
      </c>
      <c r="M172" s="55">
        <v>1</v>
      </c>
      <c r="N172" s="55">
        <v>0</v>
      </c>
      <c r="O172" s="54" t="s">
        <v>15615</v>
      </c>
    </row>
    <row r="173" spans="1:15" x14ac:dyDescent="0.25">
      <c r="A173" s="19">
        <v>172</v>
      </c>
      <c r="B173" t="s">
        <v>9088</v>
      </c>
      <c r="C173" t="s">
        <v>6265</v>
      </c>
      <c r="D173" s="50" t="s">
        <v>15981</v>
      </c>
      <c r="E173" s="84">
        <f t="shared" si="8"/>
        <v>40528</v>
      </c>
      <c r="F173" s="50">
        <f t="shared" si="9"/>
        <v>2010</v>
      </c>
      <c r="G173" s="50">
        <f t="shared" si="10"/>
        <v>12</v>
      </c>
      <c r="H173" s="50">
        <f t="shared" si="11"/>
        <v>4</v>
      </c>
      <c r="I173" s="54" t="s">
        <v>15622</v>
      </c>
      <c r="J173" s="54" t="s">
        <v>17050</v>
      </c>
      <c r="K173" s="54" t="s">
        <v>17124</v>
      </c>
      <c r="L173" s="54" t="s">
        <v>15628</v>
      </c>
      <c r="M173" s="55">
        <v>0</v>
      </c>
      <c r="N173" s="55">
        <v>0.17</v>
      </c>
      <c r="O173" s="54" t="s">
        <v>15615</v>
      </c>
    </row>
    <row r="174" spans="1:15" x14ac:dyDescent="0.25">
      <c r="A174" s="19">
        <v>173</v>
      </c>
      <c r="B174" t="s">
        <v>8411</v>
      </c>
      <c r="C174" t="s">
        <v>6931</v>
      </c>
      <c r="D174" s="50" t="s">
        <v>15981</v>
      </c>
      <c r="E174" s="84">
        <f t="shared" si="8"/>
        <v>40528</v>
      </c>
      <c r="F174" s="50">
        <f t="shared" si="9"/>
        <v>2010</v>
      </c>
      <c r="G174" s="50">
        <f t="shared" si="10"/>
        <v>12</v>
      </c>
      <c r="H174" s="50">
        <f t="shared" si="11"/>
        <v>4</v>
      </c>
      <c r="I174" s="54" t="s">
        <v>15622</v>
      </c>
      <c r="J174" s="54" t="s">
        <v>17050</v>
      </c>
      <c r="K174" s="54" t="s">
        <v>17124</v>
      </c>
      <c r="L174" s="54" t="s">
        <v>15626</v>
      </c>
      <c r="M174" s="55">
        <v>1</v>
      </c>
      <c r="N174" s="55">
        <v>1</v>
      </c>
      <c r="O174" s="54" t="s">
        <v>15615</v>
      </c>
    </row>
    <row r="175" spans="1:15" x14ac:dyDescent="0.25">
      <c r="A175" s="19">
        <v>174</v>
      </c>
      <c r="B175" t="s">
        <v>9941</v>
      </c>
      <c r="C175" t="s">
        <v>5430</v>
      </c>
      <c r="D175" s="50" t="s">
        <v>15982</v>
      </c>
      <c r="E175" s="84">
        <f t="shared" si="8"/>
        <v>40531</v>
      </c>
      <c r="F175" s="50">
        <f t="shared" si="9"/>
        <v>2010</v>
      </c>
      <c r="G175" s="50">
        <f t="shared" si="10"/>
        <v>12</v>
      </c>
      <c r="H175" s="50">
        <f t="shared" si="11"/>
        <v>7</v>
      </c>
      <c r="I175" s="54" t="s">
        <v>15622</v>
      </c>
      <c r="J175" s="54" t="s">
        <v>17050</v>
      </c>
      <c r="K175" s="54" t="s">
        <v>17124</v>
      </c>
      <c r="L175" s="54" t="s">
        <v>15623</v>
      </c>
      <c r="M175" s="55">
        <v>0.5</v>
      </c>
      <c r="N175" s="55">
        <v>0.78</v>
      </c>
      <c r="O175" s="54" t="s">
        <v>15615</v>
      </c>
    </row>
    <row r="176" spans="1:15" x14ac:dyDescent="0.25">
      <c r="A176" s="19">
        <v>175</v>
      </c>
      <c r="B176" t="s">
        <v>8201</v>
      </c>
      <c r="C176" t="s">
        <v>7134</v>
      </c>
      <c r="D176" s="50" t="s">
        <v>15983</v>
      </c>
      <c r="E176" s="84">
        <f t="shared" si="8"/>
        <v>40532</v>
      </c>
      <c r="F176" s="50">
        <f t="shared" si="9"/>
        <v>2010</v>
      </c>
      <c r="G176" s="50">
        <f t="shared" si="10"/>
        <v>12</v>
      </c>
      <c r="H176" s="50">
        <f t="shared" si="11"/>
        <v>1</v>
      </c>
      <c r="I176" s="54" t="s">
        <v>15622</v>
      </c>
      <c r="J176" s="54" t="s">
        <v>17050</v>
      </c>
      <c r="K176" s="54" t="s">
        <v>17124</v>
      </c>
      <c r="L176" s="54" t="s">
        <v>15624</v>
      </c>
      <c r="M176" s="55">
        <v>1</v>
      </c>
      <c r="N176" s="55">
        <v>0.88</v>
      </c>
      <c r="O176" s="54" t="s">
        <v>15615</v>
      </c>
    </row>
    <row r="177" spans="1:15" x14ac:dyDescent="0.25">
      <c r="A177" s="19">
        <v>176</v>
      </c>
      <c r="B177" t="s">
        <v>10471</v>
      </c>
      <c r="C177" t="s">
        <v>4911</v>
      </c>
      <c r="D177" s="50" t="s">
        <v>15984</v>
      </c>
      <c r="E177" s="84">
        <f t="shared" si="8"/>
        <v>40533</v>
      </c>
      <c r="F177" s="50">
        <f t="shared" si="9"/>
        <v>2010</v>
      </c>
      <c r="G177" s="50">
        <f t="shared" si="10"/>
        <v>12</v>
      </c>
      <c r="H177" s="50">
        <f t="shared" si="11"/>
        <v>2</v>
      </c>
      <c r="I177" s="54" t="s">
        <v>15622</v>
      </c>
      <c r="J177" s="54" t="s">
        <v>17050</v>
      </c>
      <c r="K177" s="54" t="s">
        <v>17124</v>
      </c>
      <c r="L177" s="54" t="s">
        <v>15626</v>
      </c>
      <c r="M177" s="55">
        <v>1</v>
      </c>
      <c r="N177" s="55">
        <v>1</v>
      </c>
      <c r="O177" s="54" t="s">
        <v>15616</v>
      </c>
    </row>
    <row r="178" spans="1:15" x14ac:dyDescent="0.25">
      <c r="A178" s="19">
        <v>177</v>
      </c>
      <c r="B178" t="s">
        <v>10569</v>
      </c>
      <c r="C178" t="s">
        <v>4815</v>
      </c>
      <c r="D178" s="50" t="s">
        <v>15985</v>
      </c>
      <c r="E178" s="84">
        <f t="shared" si="8"/>
        <v>40534</v>
      </c>
      <c r="F178" s="50">
        <f t="shared" si="9"/>
        <v>2010</v>
      </c>
      <c r="G178" s="50">
        <f t="shared" si="10"/>
        <v>12</v>
      </c>
      <c r="H178" s="50">
        <f t="shared" si="11"/>
        <v>3</v>
      </c>
      <c r="I178" s="54" t="s">
        <v>15622</v>
      </c>
      <c r="J178" s="54" t="s">
        <v>17050</v>
      </c>
      <c r="K178" s="54" t="s">
        <v>17124</v>
      </c>
      <c r="L178" s="54" t="s">
        <v>15626</v>
      </c>
      <c r="M178" s="55">
        <v>1</v>
      </c>
      <c r="N178" s="55">
        <v>1</v>
      </c>
      <c r="O178" s="54" t="s">
        <v>15615</v>
      </c>
    </row>
    <row r="179" spans="1:15" x14ac:dyDescent="0.25">
      <c r="A179" s="19">
        <v>178</v>
      </c>
      <c r="B179" t="s">
        <v>9827</v>
      </c>
      <c r="C179" t="s">
        <v>5542</v>
      </c>
      <c r="D179" s="50" t="s">
        <v>15986</v>
      </c>
      <c r="E179" s="84">
        <f t="shared" si="8"/>
        <v>40541</v>
      </c>
      <c r="F179" s="50">
        <f t="shared" si="9"/>
        <v>2010</v>
      </c>
      <c r="G179" s="50">
        <f t="shared" si="10"/>
        <v>12</v>
      </c>
      <c r="H179" s="50">
        <f t="shared" si="11"/>
        <v>3</v>
      </c>
      <c r="I179" s="54" t="s">
        <v>15622</v>
      </c>
      <c r="J179" s="54" t="s">
        <v>17050</v>
      </c>
      <c r="K179" s="54" t="s">
        <v>17124</v>
      </c>
      <c r="L179" s="54" t="s">
        <v>15624</v>
      </c>
      <c r="M179" s="55">
        <v>1</v>
      </c>
      <c r="N179" s="55">
        <v>0.83</v>
      </c>
      <c r="O179" s="54" t="s">
        <v>15616</v>
      </c>
    </row>
    <row r="180" spans="1:15" x14ac:dyDescent="0.25">
      <c r="A180" s="19">
        <v>179</v>
      </c>
      <c r="B180" t="s">
        <v>9478</v>
      </c>
      <c r="C180" t="s">
        <v>5881</v>
      </c>
      <c r="D180" s="50" t="s">
        <v>15986</v>
      </c>
      <c r="E180" s="84">
        <f t="shared" si="8"/>
        <v>40541</v>
      </c>
      <c r="F180" s="50">
        <f t="shared" si="9"/>
        <v>2010</v>
      </c>
      <c r="G180" s="50">
        <f t="shared" si="10"/>
        <v>12</v>
      </c>
      <c r="H180" s="50">
        <f t="shared" si="11"/>
        <v>3</v>
      </c>
      <c r="I180" s="54" t="s">
        <v>15622</v>
      </c>
      <c r="J180" s="54" t="s">
        <v>17050</v>
      </c>
      <c r="K180" s="54" t="s">
        <v>17124</v>
      </c>
      <c r="L180" s="54" t="s">
        <v>15626</v>
      </c>
      <c r="M180" s="55">
        <v>1</v>
      </c>
      <c r="N180" s="55">
        <v>0.91</v>
      </c>
      <c r="O180" s="54" t="s">
        <v>15616</v>
      </c>
    </row>
    <row r="181" spans="1:15" x14ac:dyDescent="0.25">
      <c r="A181" s="19">
        <v>180</v>
      </c>
      <c r="B181" t="s">
        <v>9621</v>
      </c>
      <c r="C181" t="s">
        <v>5742</v>
      </c>
      <c r="D181" s="50" t="s">
        <v>15987</v>
      </c>
      <c r="E181" s="84">
        <f t="shared" si="8"/>
        <v>40543</v>
      </c>
      <c r="F181" s="50">
        <f t="shared" si="9"/>
        <v>2010</v>
      </c>
      <c r="G181" s="50">
        <f t="shared" si="10"/>
        <v>12</v>
      </c>
      <c r="H181" s="50">
        <f t="shared" si="11"/>
        <v>5</v>
      </c>
      <c r="I181" s="54" t="s">
        <v>15622</v>
      </c>
      <c r="J181" s="54" t="s">
        <v>17050</v>
      </c>
      <c r="K181" s="54" t="s">
        <v>17124</v>
      </c>
      <c r="L181" s="54" t="s">
        <v>15624</v>
      </c>
      <c r="M181" s="55">
        <v>0.7</v>
      </c>
      <c r="N181" s="55">
        <v>0.74</v>
      </c>
      <c r="O181" s="54" t="s">
        <v>15615</v>
      </c>
    </row>
    <row r="182" spans="1:15" x14ac:dyDescent="0.25">
      <c r="A182" s="19">
        <v>181</v>
      </c>
      <c r="B182" t="s">
        <v>10051</v>
      </c>
      <c r="C182" t="s">
        <v>5323</v>
      </c>
      <c r="D182" s="50" t="s">
        <v>15987</v>
      </c>
      <c r="E182" s="84">
        <f t="shared" si="8"/>
        <v>40543</v>
      </c>
      <c r="F182" s="50">
        <f t="shared" si="9"/>
        <v>2010</v>
      </c>
      <c r="G182" s="50">
        <f t="shared" si="10"/>
        <v>12</v>
      </c>
      <c r="H182" s="50">
        <f t="shared" si="11"/>
        <v>5</v>
      </c>
      <c r="I182" s="54" t="s">
        <v>15622</v>
      </c>
      <c r="J182" s="54" t="s">
        <v>17050</v>
      </c>
      <c r="K182" s="54" t="s">
        <v>17124</v>
      </c>
      <c r="L182" s="54" t="s">
        <v>15624</v>
      </c>
      <c r="M182" s="55">
        <v>1</v>
      </c>
      <c r="N182" s="55">
        <v>0.62</v>
      </c>
      <c r="O182" s="54" t="s">
        <v>15615</v>
      </c>
    </row>
    <row r="183" spans="1:15" x14ac:dyDescent="0.25">
      <c r="A183" s="19">
        <v>182</v>
      </c>
      <c r="B183" t="s">
        <v>8428</v>
      </c>
      <c r="C183" t="s">
        <v>6914</v>
      </c>
      <c r="D183" s="50" t="s">
        <v>15988</v>
      </c>
      <c r="E183" s="84">
        <f t="shared" si="8"/>
        <v>40553</v>
      </c>
      <c r="F183" s="50">
        <f t="shared" si="9"/>
        <v>2011</v>
      </c>
      <c r="G183" s="50">
        <f t="shared" si="10"/>
        <v>1</v>
      </c>
      <c r="H183" s="50">
        <f t="shared" si="11"/>
        <v>1</v>
      </c>
      <c r="I183" s="54" t="s">
        <v>15622</v>
      </c>
      <c r="J183" s="54" t="s">
        <v>17050</v>
      </c>
      <c r="K183" s="54" t="s">
        <v>17124</v>
      </c>
      <c r="L183" s="54" t="s">
        <v>15623</v>
      </c>
      <c r="M183" s="55">
        <v>1</v>
      </c>
      <c r="N183" s="55">
        <v>0.38</v>
      </c>
      <c r="O183" s="54" t="s">
        <v>15615</v>
      </c>
    </row>
    <row r="184" spans="1:15" x14ac:dyDescent="0.25">
      <c r="A184" s="19">
        <v>183</v>
      </c>
      <c r="B184" t="s">
        <v>10197</v>
      </c>
      <c r="C184" t="s">
        <v>3518</v>
      </c>
      <c r="D184" s="50" t="s">
        <v>15989</v>
      </c>
      <c r="E184" s="84">
        <f t="shared" si="8"/>
        <v>40554</v>
      </c>
      <c r="F184" s="50">
        <f t="shared" si="9"/>
        <v>2011</v>
      </c>
      <c r="G184" s="50">
        <f t="shared" si="10"/>
        <v>1</v>
      </c>
      <c r="H184" s="50">
        <f t="shared" si="11"/>
        <v>2</v>
      </c>
      <c r="I184" s="54" t="s">
        <v>15622</v>
      </c>
      <c r="J184" s="54" t="s">
        <v>17050</v>
      </c>
      <c r="K184" s="54" t="s">
        <v>17124</v>
      </c>
      <c r="L184" s="54" t="s">
        <v>15623</v>
      </c>
      <c r="M184" s="55">
        <v>1</v>
      </c>
      <c r="N184" s="55">
        <v>0.5</v>
      </c>
      <c r="O184" s="54" t="s">
        <v>15615</v>
      </c>
    </row>
    <row r="185" spans="1:15" x14ac:dyDescent="0.25">
      <c r="A185" s="19">
        <v>184</v>
      </c>
      <c r="B185" t="s">
        <v>11405</v>
      </c>
      <c r="C185" t="s">
        <v>3995</v>
      </c>
      <c r="D185" s="50" t="s">
        <v>15990</v>
      </c>
      <c r="E185" s="84">
        <f t="shared" si="8"/>
        <v>40555</v>
      </c>
      <c r="F185" s="50">
        <f t="shared" si="9"/>
        <v>2011</v>
      </c>
      <c r="G185" s="50">
        <f t="shared" si="10"/>
        <v>1</v>
      </c>
      <c r="H185" s="50">
        <f t="shared" si="11"/>
        <v>3</v>
      </c>
      <c r="I185" s="54" t="s">
        <v>15622</v>
      </c>
      <c r="J185" s="54" t="s">
        <v>17050</v>
      </c>
      <c r="K185" s="54" t="s">
        <v>17124</v>
      </c>
      <c r="L185" s="54" t="s">
        <v>15626</v>
      </c>
      <c r="M185" s="55">
        <v>1</v>
      </c>
      <c r="N185" s="55">
        <v>0.93</v>
      </c>
      <c r="O185" s="54" t="s">
        <v>15616</v>
      </c>
    </row>
    <row r="186" spans="1:15" x14ac:dyDescent="0.25">
      <c r="A186" s="19">
        <v>185</v>
      </c>
      <c r="B186" t="s">
        <v>10970</v>
      </c>
      <c r="C186" t="s">
        <v>4425</v>
      </c>
      <c r="D186" s="50" t="s">
        <v>15991</v>
      </c>
      <c r="E186" s="84">
        <f t="shared" si="8"/>
        <v>40557</v>
      </c>
      <c r="F186" s="50">
        <f t="shared" si="9"/>
        <v>2011</v>
      </c>
      <c r="G186" s="50">
        <f t="shared" si="10"/>
        <v>1</v>
      </c>
      <c r="H186" s="50">
        <f t="shared" si="11"/>
        <v>5</v>
      </c>
      <c r="I186" s="54" t="s">
        <v>15622</v>
      </c>
      <c r="J186" s="54" t="s">
        <v>17050</v>
      </c>
      <c r="K186" s="54" t="s">
        <v>17124</v>
      </c>
      <c r="L186" s="54" t="s">
        <v>15626</v>
      </c>
      <c r="M186" s="55">
        <v>1</v>
      </c>
      <c r="N186" s="55">
        <v>0.98</v>
      </c>
      <c r="O186" s="54" t="s">
        <v>15615</v>
      </c>
    </row>
    <row r="187" spans="1:15" x14ac:dyDescent="0.25">
      <c r="A187" s="19">
        <v>186</v>
      </c>
      <c r="B187" t="s">
        <v>7839</v>
      </c>
      <c r="C187" t="s">
        <v>7243</v>
      </c>
      <c r="D187" s="50" t="s">
        <v>15992</v>
      </c>
      <c r="E187" s="84">
        <f t="shared" si="8"/>
        <v>40560</v>
      </c>
      <c r="F187" s="50">
        <f t="shared" si="9"/>
        <v>2011</v>
      </c>
      <c r="G187" s="50">
        <f t="shared" si="10"/>
        <v>1</v>
      </c>
      <c r="H187" s="50">
        <f t="shared" si="11"/>
        <v>1</v>
      </c>
      <c r="I187" s="54" t="s">
        <v>15622</v>
      </c>
      <c r="J187" s="54" t="s">
        <v>17050</v>
      </c>
      <c r="K187" s="54" t="s">
        <v>17124</v>
      </c>
      <c r="L187" s="54" t="s">
        <v>15623</v>
      </c>
      <c r="M187" s="55">
        <v>1</v>
      </c>
      <c r="N187" s="55">
        <v>0.93</v>
      </c>
      <c r="O187" s="54" t="s">
        <v>15616</v>
      </c>
    </row>
    <row r="188" spans="1:15" x14ac:dyDescent="0.25">
      <c r="A188" s="19">
        <v>187</v>
      </c>
      <c r="B188" t="s">
        <v>9425</v>
      </c>
      <c r="C188" t="s">
        <v>5932</v>
      </c>
      <c r="D188" s="50" t="s">
        <v>15993</v>
      </c>
      <c r="E188" s="84">
        <f t="shared" si="8"/>
        <v>40561</v>
      </c>
      <c r="F188" s="50">
        <f t="shared" si="9"/>
        <v>2011</v>
      </c>
      <c r="G188" s="50">
        <f t="shared" si="10"/>
        <v>1</v>
      </c>
      <c r="H188" s="50">
        <f t="shared" si="11"/>
        <v>2</v>
      </c>
      <c r="I188" s="54" t="s">
        <v>15622</v>
      </c>
      <c r="J188" s="54" t="s">
        <v>17050</v>
      </c>
      <c r="K188" s="54" t="s">
        <v>17124</v>
      </c>
      <c r="L188" s="54" t="s">
        <v>15623</v>
      </c>
      <c r="M188" s="55">
        <v>0.79</v>
      </c>
      <c r="N188" s="55">
        <v>0.56000000000000005</v>
      </c>
      <c r="O188" s="54" t="s">
        <v>15615</v>
      </c>
    </row>
    <row r="189" spans="1:15" x14ac:dyDescent="0.25">
      <c r="A189" s="19">
        <v>188</v>
      </c>
      <c r="B189" t="s">
        <v>11386</v>
      </c>
      <c r="C189" t="s">
        <v>4014</v>
      </c>
      <c r="D189" s="50" t="s">
        <v>15994</v>
      </c>
      <c r="E189" s="84">
        <f t="shared" si="8"/>
        <v>40565</v>
      </c>
      <c r="F189" s="50">
        <f t="shared" si="9"/>
        <v>2011</v>
      </c>
      <c r="G189" s="50">
        <f t="shared" si="10"/>
        <v>1</v>
      </c>
      <c r="H189" s="50">
        <f t="shared" si="11"/>
        <v>6</v>
      </c>
      <c r="I189" s="54" t="s">
        <v>15622</v>
      </c>
      <c r="J189" s="54" t="s">
        <v>17050</v>
      </c>
      <c r="K189" s="54" t="s">
        <v>17124</v>
      </c>
      <c r="L189" s="54" t="s">
        <v>15626</v>
      </c>
      <c r="M189" s="55">
        <v>1</v>
      </c>
      <c r="N189" s="55">
        <v>0.8</v>
      </c>
      <c r="O189" s="54" t="s">
        <v>15615</v>
      </c>
    </row>
    <row r="190" spans="1:15" x14ac:dyDescent="0.25">
      <c r="A190" s="19">
        <v>189</v>
      </c>
      <c r="B190" t="s">
        <v>8656</v>
      </c>
      <c r="C190" t="s">
        <v>6692</v>
      </c>
      <c r="D190" s="50" t="s">
        <v>15995</v>
      </c>
      <c r="E190" s="84">
        <f t="shared" si="8"/>
        <v>40572</v>
      </c>
      <c r="F190" s="50">
        <f t="shared" si="9"/>
        <v>2011</v>
      </c>
      <c r="G190" s="50">
        <f t="shared" si="10"/>
        <v>1</v>
      </c>
      <c r="H190" s="50">
        <f t="shared" si="11"/>
        <v>6</v>
      </c>
      <c r="I190" s="54" t="s">
        <v>15622</v>
      </c>
      <c r="J190" s="54" t="s">
        <v>17050</v>
      </c>
      <c r="K190" s="54" t="s">
        <v>17124</v>
      </c>
      <c r="L190" s="54" t="s">
        <v>15626</v>
      </c>
      <c r="M190" s="55">
        <v>1</v>
      </c>
      <c r="N190" s="55">
        <v>1</v>
      </c>
      <c r="O190" s="54" t="s">
        <v>15616</v>
      </c>
    </row>
    <row r="191" spans="1:15" x14ac:dyDescent="0.25">
      <c r="A191" s="19">
        <v>190</v>
      </c>
      <c r="B191" t="s">
        <v>11421</v>
      </c>
      <c r="C191" t="s">
        <v>3980</v>
      </c>
      <c r="D191" s="50" t="s">
        <v>15996</v>
      </c>
      <c r="E191" s="84">
        <f t="shared" si="8"/>
        <v>40587</v>
      </c>
      <c r="F191" s="50">
        <f t="shared" si="9"/>
        <v>2011</v>
      </c>
      <c r="G191" s="50">
        <f t="shared" si="10"/>
        <v>2</v>
      </c>
      <c r="H191" s="50">
        <f t="shared" si="11"/>
        <v>7</v>
      </c>
      <c r="I191" s="54" t="s">
        <v>15622</v>
      </c>
      <c r="J191" s="54" t="s">
        <v>17050</v>
      </c>
      <c r="K191" s="54" t="s">
        <v>17124</v>
      </c>
      <c r="L191" s="54" t="s">
        <v>15626</v>
      </c>
      <c r="M191" s="55">
        <v>1</v>
      </c>
      <c r="N191" s="55">
        <v>0.94</v>
      </c>
      <c r="O191" s="54" t="s">
        <v>15616</v>
      </c>
    </row>
    <row r="192" spans="1:15" x14ac:dyDescent="0.25">
      <c r="A192" s="19">
        <v>191</v>
      </c>
      <c r="B192" t="s">
        <v>8474</v>
      </c>
      <c r="C192" t="s">
        <v>6870</v>
      </c>
      <c r="D192" s="50" t="s">
        <v>15996</v>
      </c>
      <c r="E192" s="84">
        <f t="shared" si="8"/>
        <v>40587</v>
      </c>
      <c r="F192" s="50">
        <f t="shared" si="9"/>
        <v>2011</v>
      </c>
      <c r="G192" s="50">
        <f t="shared" si="10"/>
        <v>2</v>
      </c>
      <c r="H192" s="50">
        <f t="shared" si="11"/>
        <v>7</v>
      </c>
      <c r="I192" s="54" t="s">
        <v>15622</v>
      </c>
      <c r="J192" s="54" t="s">
        <v>17050</v>
      </c>
      <c r="K192" s="54" t="s">
        <v>17124</v>
      </c>
      <c r="L192" s="54" t="s">
        <v>15623</v>
      </c>
      <c r="M192" s="55">
        <v>0.6</v>
      </c>
      <c r="N192" s="55">
        <v>0.2</v>
      </c>
      <c r="O192" s="54" t="s">
        <v>15615</v>
      </c>
    </row>
    <row r="193" spans="1:15" x14ac:dyDescent="0.25">
      <c r="A193" s="19">
        <v>192</v>
      </c>
      <c r="B193" t="s">
        <v>11735</v>
      </c>
      <c r="C193" t="s">
        <v>3673</v>
      </c>
      <c r="D193" s="50" t="s">
        <v>15997</v>
      </c>
      <c r="E193" s="84">
        <f t="shared" si="8"/>
        <v>40588</v>
      </c>
      <c r="F193" s="50">
        <f t="shared" si="9"/>
        <v>2011</v>
      </c>
      <c r="G193" s="50">
        <f t="shared" si="10"/>
        <v>2</v>
      </c>
      <c r="H193" s="50">
        <f t="shared" si="11"/>
        <v>1</v>
      </c>
      <c r="I193" s="54" t="s">
        <v>15622</v>
      </c>
      <c r="J193" s="54" t="s">
        <v>17050</v>
      </c>
      <c r="K193" s="54" t="s">
        <v>17124</v>
      </c>
      <c r="L193" s="54" t="s">
        <v>15623</v>
      </c>
      <c r="M193" s="55">
        <v>1</v>
      </c>
      <c r="N193" s="55">
        <v>0.9</v>
      </c>
      <c r="O193" s="54" t="s">
        <v>15615</v>
      </c>
    </row>
    <row r="194" spans="1:15" x14ac:dyDescent="0.25">
      <c r="A194" s="19">
        <v>193</v>
      </c>
      <c r="B194" t="s">
        <v>11810</v>
      </c>
      <c r="C194" t="s">
        <v>3602</v>
      </c>
      <c r="D194" s="50" t="s">
        <v>15998</v>
      </c>
      <c r="E194" s="84">
        <f t="shared" si="8"/>
        <v>40592</v>
      </c>
      <c r="F194" s="50">
        <f t="shared" si="9"/>
        <v>2011</v>
      </c>
      <c r="G194" s="50">
        <f t="shared" si="10"/>
        <v>2</v>
      </c>
      <c r="H194" s="50">
        <f t="shared" si="11"/>
        <v>5</v>
      </c>
      <c r="I194" s="54" t="s">
        <v>15622</v>
      </c>
      <c r="J194" s="54" t="s">
        <v>17050</v>
      </c>
      <c r="K194" s="54" t="s">
        <v>17124</v>
      </c>
      <c r="L194" s="54" t="s">
        <v>15628</v>
      </c>
      <c r="M194" s="55">
        <v>0</v>
      </c>
      <c r="N194" s="55">
        <v>0.25</v>
      </c>
      <c r="O194" s="54" t="s">
        <v>15616</v>
      </c>
    </row>
    <row r="195" spans="1:15" x14ac:dyDescent="0.25">
      <c r="A195" s="19">
        <v>194</v>
      </c>
      <c r="B195" t="s">
        <v>11377</v>
      </c>
      <c r="C195" t="s">
        <v>4023</v>
      </c>
      <c r="D195" s="50" t="s">
        <v>15999</v>
      </c>
      <c r="E195" s="84">
        <f t="shared" ref="E195:E258" si="12">DATE(LEFT(D195,4),MID(D195,5,2),RIGHT(D195,2))</f>
        <v>40595</v>
      </c>
      <c r="F195" s="50">
        <f t="shared" ref="F195:F258" si="13">YEAR(E195)</f>
        <v>2011</v>
      </c>
      <c r="G195" s="50">
        <f t="shared" ref="G195:G258" si="14">MONTH(E195)</f>
        <v>2</v>
      </c>
      <c r="H195" s="50">
        <f t="shared" ref="H195:H258" si="15">WEEKDAY(E195,2)</f>
        <v>1</v>
      </c>
      <c r="I195" s="54" t="s">
        <v>15622</v>
      </c>
      <c r="J195" s="54" t="s">
        <v>17050</v>
      </c>
      <c r="K195" s="54" t="s">
        <v>17124</v>
      </c>
      <c r="L195" s="54" t="s">
        <v>15624</v>
      </c>
      <c r="M195" s="55">
        <v>1</v>
      </c>
      <c r="N195" s="55">
        <v>0.95</v>
      </c>
      <c r="O195" s="54" t="s">
        <v>15616</v>
      </c>
    </row>
    <row r="196" spans="1:15" x14ac:dyDescent="0.25">
      <c r="A196" s="19">
        <v>195</v>
      </c>
      <c r="B196" t="s">
        <v>9502</v>
      </c>
      <c r="C196" t="s">
        <v>5858</v>
      </c>
      <c r="D196" s="50" t="s">
        <v>16000</v>
      </c>
      <c r="E196" s="84">
        <f t="shared" si="12"/>
        <v>40596</v>
      </c>
      <c r="F196" s="50">
        <f t="shared" si="13"/>
        <v>2011</v>
      </c>
      <c r="G196" s="50">
        <f t="shared" si="14"/>
        <v>2</v>
      </c>
      <c r="H196" s="50">
        <f t="shared" si="15"/>
        <v>2</v>
      </c>
      <c r="I196" s="54" t="s">
        <v>15622</v>
      </c>
      <c r="J196" s="54" t="s">
        <v>17050</v>
      </c>
      <c r="K196" s="54" t="s">
        <v>17124</v>
      </c>
      <c r="L196" s="54" t="s">
        <v>15624</v>
      </c>
      <c r="M196" s="55">
        <v>1</v>
      </c>
      <c r="N196" s="55">
        <v>1</v>
      </c>
      <c r="O196" s="54" t="s">
        <v>15615</v>
      </c>
    </row>
    <row r="197" spans="1:15" x14ac:dyDescent="0.25">
      <c r="A197" s="19">
        <v>196</v>
      </c>
      <c r="B197" t="s">
        <v>10711</v>
      </c>
      <c r="C197" t="s">
        <v>4676</v>
      </c>
      <c r="D197" s="50" t="s">
        <v>16000</v>
      </c>
      <c r="E197" s="84">
        <f t="shared" si="12"/>
        <v>40596</v>
      </c>
      <c r="F197" s="50">
        <f t="shared" si="13"/>
        <v>2011</v>
      </c>
      <c r="G197" s="50">
        <f t="shared" si="14"/>
        <v>2</v>
      </c>
      <c r="H197" s="50">
        <f t="shared" si="15"/>
        <v>2</v>
      </c>
      <c r="I197" s="54" t="s">
        <v>15622</v>
      </c>
      <c r="J197" s="54" t="s">
        <v>17050</v>
      </c>
      <c r="K197" s="54" t="s">
        <v>17124</v>
      </c>
      <c r="L197" s="54" t="s">
        <v>15626</v>
      </c>
      <c r="M197" s="55">
        <v>0.9</v>
      </c>
      <c r="N197" s="55">
        <v>0.93</v>
      </c>
      <c r="O197" s="54" t="s">
        <v>15616</v>
      </c>
    </row>
    <row r="198" spans="1:15" x14ac:dyDescent="0.25">
      <c r="A198" s="19">
        <v>197</v>
      </c>
      <c r="B198" t="s">
        <v>9431</v>
      </c>
      <c r="C198" t="s">
        <v>5928</v>
      </c>
      <c r="D198" s="50" t="s">
        <v>16001</v>
      </c>
      <c r="E198" s="84">
        <f t="shared" si="12"/>
        <v>40597</v>
      </c>
      <c r="F198" s="50">
        <f t="shared" si="13"/>
        <v>2011</v>
      </c>
      <c r="G198" s="50">
        <f t="shared" si="14"/>
        <v>2</v>
      </c>
      <c r="H198" s="50">
        <f t="shared" si="15"/>
        <v>3</v>
      </c>
      <c r="I198" s="54" t="s">
        <v>15622</v>
      </c>
      <c r="J198" s="54" t="s">
        <v>17050</v>
      </c>
      <c r="K198" s="54" t="s">
        <v>17124</v>
      </c>
      <c r="L198" s="54" t="s">
        <v>15626</v>
      </c>
      <c r="M198" s="55">
        <v>1</v>
      </c>
      <c r="N198" s="55">
        <v>0.92</v>
      </c>
      <c r="O198" s="54" t="s">
        <v>15616</v>
      </c>
    </row>
    <row r="199" spans="1:15" x14ac:dyDescent="0.25">
      <c r="A199" s="19">
        <v>198</v>
      </c>
      <c r="B199" t="s">
        <v>7923</v>
      </c>
      <c r="C199" t="s">
        <v>7407</v>
      </c>
      <c r="D199" s="50" t="s">
        <v>16002</v>
      </c>
      <c r="E199" s="84">
        <f t="shared" si="12"/>
        <v>40598</v>
      </c>
      <c r="F199" s="50">
        <f t="shared" si="13"/>
        <v>2011</v>
      </c>
      <c r="G199" s="50">
        <f t="shared" si="14"/>
        <v>2</v>
      </c>
      <c r="H199" s="50">
        <f t="shared" si="15"/>
        <v>4</v>
      </c>
      <c r="I199" s="54" t="s">
        <v>15622</v>
      </c>
      <c r="J199" s="54" t="s">
        <v>17050</v>
      </c>
      <c r="K199" s="54" t="s">
        <v>17124</v>
      </c>
      <c r="L199" s="54" t="s">
        <v>15626</v>
      </c>
      <c r="M199" s="55">
        <v>1</v>
      </c>
      <c r="N199" s="55">
        <v>0.62</v>
      </c>
      <c r="O199" s="54" t="s">
        <v>15615</v>
      </c>
    </row>
    <row r="200" spans="1:15" x14ac:dyDescent="0.25">
      <c r="A200" s="19">
        <v>199</v>
      </c>
      <c r="B200" t="s">
        <v>10668</v>
      </c>
      <c r="C200" t="s">
        <v>4718</v>
      </c>
      <c r="D200" s="50" t="s">
        <v>16003</v>
      </c>
      <c r="E200" s="84">
        <f t="shared" si="12"/>
        <v>40599</v>
      </c>
      <c r="F200" s="50">
        <f t="shared" si="13"/>
        <v>2011</v>
      </c>
      <c r="G200" s="50">
        <f t="shared" si="14"/>
        <v>2</v>
      </c>
      <c r="H200" s="50">
        <f t="shared" si="15"/>
        <v>5</v>
      </c>
      <c r="I200" s="54" t="s">
        <v>15622</v>
      </c>
      <c r="J200" s="54" t="s">
        <v>17050</v>
      </c>
      <c r="K200" s="54" t="s">
        <v>17124</v>
      </c>
      <c r="L200" s="54" t="s">
        <v>15624</v>
      </c>
      <c r="M200" s="55">
        <v>1</v>
      </c>
      <c r="N200" s="55">
        <v>0.96</v>
      </c>
      <c r="O200" s="54" t="s">
        <v>15616</v>
      </c>
    </row>
    <row r="201" spans="1:15" x14ac:dyDescent="0.25">
      <c r="A201" s="19">
        <v>200</v>
      </c>
      <c r="B201" t="s">
        <v>8407</v>
      </c>
      <c r="C201" t="s">
        <v>6935</v>
      </c>
      <c r="D201" s="50" t="s">
        <v>16004</v>
      </c>
      <c r="E201" s="84">
        <f t="shared" si="12"/>
        <v>40600</v>
      </c>
      <c r="F201" s="50">
        <f t="shared" si="13"/>
        <v>2011</v>
      </c>
      <c r="G201" s="50">
        <f t="shared" si="14"/>
        <v>2</v>
      </c>
      <c r="H201" s="50">
        <f t="shared" si="15"/>
        <v>6</v>
      </c>
      <c r="I201" s="54" t="s">
        <v>15622</v>
      </c>
      <c r="J201" s="54" t="s">
        <v>17050</v>
      </c>
      <c r="K201" s="54" t="s">
        <v>17124</v>
      </c>
      <c r="L201" s="54" t="s">
        <v>15624</v>
      </c>
      <c r="M201" s="55">
        <v>1</v>
      </c>
      <c r="N201" s="55">
        <v>0.5</v>
      </c>
      <c r="O201" s="54" t="s">
        <v>15615</v>
      </c>
    </row>
    <row r="202" spans="1:15" x14ac:dyDescent="0.25">
      <c r="A202" s="19">
        <v>201</v>
      </c>
      <c r="B202" t="s">
        <v>9399</v>
      </c>
      <c r="C202" t="s">
        <v>5958</v>
      </c>
      <c r="D202" s="50" t="s">
        <v>16004</v>
      </c>
      <c r="E202" s="84">
        <f t="shared" si="12"/>
        <v>40600</v>
      </c>
      <c r="F202" s="50">
        <f t="shared" si="13"/>
        <v>2011</v>
      </c>
      <c r="G202" s="50">
        <f t="shared" si="14"/>
        <v>2</v>
      </c>
      <c r="H202" s="50">
        <f t="shared" si="15"/>
        <v>6</v>
      </c>
      <c r="I202" s="54" t="s">
        <v>15625</v>
      </c>
      <c r="J202" s="54" t="s">
        <v>17050</v>
      </c>
      <c r="K202" s="54" t="s">
        <v>17124</v>
      </c>
      <c r="L202" s="54" t="s">
        <v>15626</v>
      </c>
      <c r="M202" s="55">
        <v>1</v>
      </c>
      <c r="N202" s="55">
        <v>0.94</v>
      </c>
      <c r="O202" s="54" t="s">
        <v>15615</v>
      </c>
    </row>
    <row r="203" spans="1:15" x14ac:dyDescent="0.25">
      <c r="A203" s="19">
        <v>202</v>
      </c>
      <c r="B203" t="s">
        <v>8146</v>
      </c>
      <c r="C203" t="s">
        <v>7189</v>
      </c>
      <c r="D203" s="50" t="s">
        <v>16005</v>
      </c>
      <c r="E203" s="84">
        <f t="shared" si="12"/>
        <v>40603</v>
      </c>
      <c r="F203" s="50">
        <f t="shared" si="13"/>
        <v>2011</v>
      </c>
      <c r="G203" s="50">
        <f t="shared" si="14"/>
        <v>3</v>
      </c>
      <c r="H203" s="50">
        <f t="shared" si="15"/>
        <v>2</v>
      </c>
      <c r="I203" s="54" t="s">
        <v>15625</v>
      </c>
      <c r="J203" s="54" t="s">
        <v>17050</v>
      </c>
      <c r="K203" s="54" t="s">
        <v>17124</v>
      </c>
      <c r="L203" s="54" t="s">
        <v>15626</v>
      </c>
      <c r="M203" s="55">
        <v>1</v>
      </c>
      <c r="N203" s="55">
        <v>0.96</v>
      </c>
      <c r="O203" s="54" t="s">
        <v>15616</v>
      </c>
    </row>
    <row r="204" spans="1:15" x14ac:dyDescent="0.25">
      <c r="A204" s="19">
        <v>203</v>
      </c>
      <c r="B204" t="s">
        <v>8188</v>
      </c>
      <c r="C204" t="s">
        <v>7147</v>
      </c>
      <c r="D204" s="50" t="s">
        <v>16006</v>
      </c>
      <c r="E204" s="84">
        <f t="shared" si="12"/>
        <v>40605</v>
      </c>
      <c r="F204" s="50">
        <f t="shared" si="13"/>
        <v>2011</v>
      </c>
      <c r="G204" s="50">
        <f t="shared" si="14"/>
        <v>3</v>
      </c>
      <c r="H204" s="50">
        <f t="shared" si="15"/>
        <v>4</v>
      </c>
      <c r="I204" s="54" t="s">
        <v>15622</v>
      </c>
      <c r="J204" s="54" t="s">
        <v>17050</v>
      </c>
      <c r="K204" s="54" t="s">
        <v>17124</v>
      </c>
      <c r="L204" s="54" t="s">
        <v>15624</v>
      </c>
      <c r="M204" s="55">
        <v>1</v>
      </c>
      <c r="N204" s="55">
        <v>0.36</v>
      </c>
      <c r="O204" s="54" t="s">
        <v>15615</v>
      </c>
    </row>
    <row r="205" spans="1:15" x14ac:dyDescent="0.25">
      <c r="A205" s="19">
        <v>204</v>
      </c>
      <c r="B205" t="s">
        <v>8615</v>
      </c>
      <c r="C205" t="s">
        <v>6732</v>
      </c>
      <c r="D205" s="50" t="s">
        <v>16007</v>
      </c>
      <c r="E205" s="84">
        <f t="shared" si="12"/>
        <v>40608</v>
      </c>
      <c r="F205" s="50">
        <f t="shared" si="13"/>
        <v>2011</v>
      </c>
      <c r="G205" s="50">
        <f t="shared" si="14"/>
        <v>3</v>
      </c>
      <c r="H205" s="50">
        <f t="shared" si="15"/>
        <v>7</v>
      </c>
      <c r="I205" s="54" t="s">
        <v>15622</v>
      </c>
      <c r="J205" s="54" t="s">
        <v>17050</v>
      </c>
      <c r="K205" s="54" t="s">
        <v>17124</v>
      </c>
      <c r="L205" s="54" t="s">
        <v>15623</v>
      </c>
      <c r="M205" s="55">
        <v>1</v>
      </c>
      <c r="N205" s="55">
        <v>1</v>
      </c>
      <c r="O205" s="54" t="s">
        <v>15616</v>
      </c>
    </row>
    <row r="206" spans="1:15" x14ac:dyDescent="0.25">
      <c r="A206" s="19">
        <v>205</v>
      </c>
      <c r="B206" t="s">
        <v>11308</v>
      </c>
      <c r="C206" t="s">
        <v>4093</v>
      </c>
      <c r="D206" s="50" t="s">
        <v>16007</v>
      </c>
      <c r="E206" s="84">
        <f t="shared" si="12"/>
        <v>40608</v>
      </c>
      <c r="F206" s="50">
        <f t="shared" si="13"/>
        <v>2011</v>
      </c>
      <c r="G206" s="50">
        <f t="shared" si="14"/>
        <v>3</v>
      </c>
      <c r="H206" s="50">
        <f t="shared" si="15"/>
        <v>7</v>
      </c>
      <c r="I206" s="54" t="s">
        <v>15622</v>
      </c>
      <c r="J206" s="54" t="s">
        <v>17050</v>
      </c>
      <c r="K206" s="54" t="s">
        <v>17124</v>
      </c>
      <c r="L206" s="54" t="s">
        <v>15626</v>
      </c>
      <c r="M206" s="55">
        <v>1</v>
      </c>
      <c r="N206" s="55">
        <v>0.88</v>
      </c>
      <c r="O206" s="54" t="s">
        <v>15616</v>
      </c>
    </row>
    <row r="207" spans="1:15" x14ac:dyDescent="0.25">
      <c r="A207" s="19">
        <v>206</v>
      </c>
      <c r="B207" t="s">
        <v>8126</v>
      </c>
      <c r="C207" t="s">
        <v>7209</v>
      </c>
      <c r="D207" s="50" t="s">
        <v>16008</v>
      </c>
      <c r="E207" s="84">
        <f t="shared" si="12"/>
        <v>40609</v>
      </c>
      <c r="F207" s="50">
        <f t="shared" si="13"/>
        <v>2011</v>
      </c>
      <c r="G207" s="50">
        <f t="shared" si="14"/>
        <v>3</v>
      </c>
      <c r="H207" s="50">
        <f t="shared" si="15"/>
        <v>1</v>
      </c>
      <c r="I207" s="54" t="s">
        <v>15622</v>
      </c>
      <c r="J207" s="54" t="s">
        <v>17050</v>
      </c>
      <c r="K207" s="54" t="s">
        <v>17124</v>
      </c>
      <c r="L207" s="54" t="s">
        <v>15623</v>
      </c>
      <c r="M207" s="55">
        <v>0.57999999999999996</v>
      </c>
      <c r="N207" s="55">
        <v>0.9</v>
      </c>
      <c r="O207" s="54" t="s">
        <v>15615</v>
      </c>
    </row>
    <row r="208" spans="1:15" x14ac:dyDescent="0.25">
      <c r="A208" s="19">
        <v>207</v>
      </c>
      <c r="B208" t="s">
        <v>8757</v>
      </c>
      <c r="C208" t="s">
        <v>6591</v>
      </c>
      <c r="D208" s="50" t="s">
        <v>16008</v>
      </c>
      <c r="E208" s="84">
        <f t="shared" si="12"/>
        <v>40609</v>
      </c>
      <c r="F208" s="50">
        <f t="shared" si="13"/>
        <v>2011</v>
      </c>
      <c r="G208" s="50">
        <f t="shared" si="14"/>
        <v>3</v>
      </c>
      <c r="H208" s="50">
        <f t="shared" si="15"/>
        <v>1</v>
      </c>
      <c r="I208" s="54" t="s">
        <v>15622</v>
      </c>
      <c r="J208" s="54" t="s">
        <v>17050</v>
      </c>
      <c r="K208" s="54" t="s">
        <v>17124</v>
      </c>
      <c r="L208" s="54" t="s">
        <v>15626</v>
      </c>
      <c r="M208" s="55">
        <v>1</v>
      </c>
      <c r="N208" s="55">
        <v>0.92</v>
      </c>
      <c r="O208" s="54" t="s">
        <v>15616</v>
      </c>
    </row>
    <row r="209" spans="1:15" x14ac:dyDescent="0.25">
      <c r="A209" s="19">
        <v>208</v>
      </c>
      <c r="B209" t="s">
        <v>10893</v>
      </c>
      <c r="C209" t="s">
        <v>4501</v>
      </c>
      <c r="D209" s="50" t="s">
        <v>16009</v>
      </c>
      <c r="E209" s="84">
        <f t="shared" si="12"/>
        <v>40611</v>
      </c>
      <c r="F209" s="50">
        <f t="shared" si="13"/>
        <v>2011</v>
      </c>
      <c r="G209" s="50">
        <f t="shared" si="14"/>
        <v>3</v>
      </c>
      <c r="H209" s="50">
        <f t="shared" si="15"/>
        <v>3</v>
      </c>
      <c r="I209" s="54" t="s">
        <v>15622</v>
      </c>
      <c r="J209" s="54" t="s">
        <v>17050</v>
      </c>
      <c r="K209" s="54" t="s">
        <v>17124</v>
      </c>
      <c r="L209" s="54" t="s">
        <v>15626</v>
      </c>
      <c r="M209" s="55">
        <v>1</v>
      </c>
      <c r="N209" s="55">
        <v>0.92</v>
      </c>
      <c r="O209" s="54" t="s">
        <v>15616</v>
      </c>
    </row>
    <row r="210" spans="1:15" x14ac:dyDescent="0.25">
      <c r="A210" s="19">
        <v>209</v>
      </c>
      <c r="B210" t="s">
        <v>10673</v>
      </c>
      <c r="C210" t="s">
        <v>4713</v>
      </c>
      <c r="D210" s="50" t="s">
        <v>16010</v>
      </c>
      <c r="E210" s="84">
        <f t="shared" si="12"/>
        <v>40612</v>
      </c>
      <c r="F210" s="50">
        <f t="shared" si="13"/>
        <v>2011</v>
      </c>
      <c r="G210" s="50">
        <f t="shared" si="14"/>
        <v>3</v>
      </c>
      <c r="H210" s="50">
        <f t="shared" si="15"/>
        <v>4</v>
      </c>
      <c r="I210" s="54" t="s">
        <v>15622</v>
      </c>
      <c r="J210" s="54" t="s">
        <v>17050</v>
      </c>
      <c r="K210" s="54" t="s">
        <v>17124</v>
      </c>
      <c r="L210" s="54" t="s">
        <v>15628</v>
      </c>
      <c r="M210" s="55">
        <v>0</v>
      </c>
      <c r="N210" s="55">
        <v>0.28000000000000003</v>
      </c>
      <c r="O210" s="54" t="s">
        <v>15615</v>
      </c>
    </row>
    <row r="211" spans="1:15" x14ac:dyDescent="0.25">
      <c r="A211" s="19">
        <v>210</v>
      </c>
      <c r="B211" t="s">
        <v>9958</v>
      </c>
      <c r="C211" t="s">
        <v>5414</v>
      </c>
      <c r="D211" s="50" t="s">
        <v>16010</v>
      </c>
      <c r="E211" s="84">
        <f t="shared" si="12"/>
        <v>40612</v>
      </c>
      <c r="F211" s="50">
        <f t="shared" si="13"/>
        <v>2011</v>
      </c>
      <c r="G211" s="50">
        <f t="shared" si="14"/>
        <v>3</v>
      </c>
      <c r="H211" s="50">
        <f t="shared" si="15"/>
        <v>4</v>
      </c>
      <c r="I211" s="54" t="s">
        <v>15622</v>
      </c>
      <c r="J211" s="54" t="s">
        <v>17050</v>
      </c>
      <c r="K211" s="54" t="s">
        <v>17124</v>
      </c>
      <c r="L211" s="54" t="s">
        <v>15624</v>
      </c>
      <c r="M211" s="55">
        <v>1</v>
      </c>
      <c r="N211" s="55">
        <v>0.92</v>
      </c>
      <c r="O211" s="54" t="s">
        <v>15615</v>
      </c>
    </row>
    <row r="212" spans="1:15" x14ac:dyDescent="0.25">
      <c r="A212" s="19">
        <v>211</v>
      </c>
      <c r="B212" t="s">
        <v>8934</v>
      </c>
      <c r="C212" t="s">
        <v>3532</v>
      </c>
      <c r="D212" s="50" t="s">
        <v>16011</v>
      </c>
      <c r="E212" s="84">
        <f t="shared" si="12"/>
        <v>40613</v>
      </c>
      <c r="F212" s="50">
        <f t="shared" si="13"/>
        <v>2011</v>
      </c>
      <c r="G212" s="50">
        <f t="shared" si="14"/>
        <v>3</v>
      </c>
      <c r="H212" s="50">
        <f t="shared" si="15"/>
        <v>5</v>
      </c>
      <c r="I212" s="54" t="s">
        <v>15622</v>
      </c>
      <c r="J212" s="54" t="s">
        <v>17050</v>
      </c>
      <c r="K212" s="54" t="s">
        <v>17124</v>
      </c>
      <c r="L212" s="54" t="s">
        <v>15626</v>
      </c>
      <c r="M212" s="55">
        <v>1</v>
      </c>
      <c r="N212" s="55">
        <v>1</v>
      </c>
      <c r="O212" s="54" t="s">
        <v>15616</v>
      </c>
    </row>
    <row r="213" spans="1:15" x14ac:dyDescent="0.25">
      <c r="A213" s="19">
        <v>212</v>
      </c>
      <c r="B213" t="s">
        <v>11092</v>
      </c>
      <c r="C213" t="s">
        <v>3589</v>
      </c>
      <c r="D213" s="50" t="s">
        <v>16012</v>
      </c>
      <c r="E213" s="84">
        <f t="shared" si="12"/>
        <v>40615</v>
      </c>
      <c r="F213" s="50">
        <f t="shared" si="13"/>
        <v>2011</v>
      </c>
      <c r="G213" s="50">
        <f t="shared" si="14"/>
        <v>3</v>
      </c>
      <c r="H213" s="50">
        <f t="shared" si="15"/>
        <v>7</v>
      </c>
      <c r="I213" s="54" t="s">
        <v>15654</v>
      </c>
      <c r="J213" s="54" t="s">
        <v>17063</v>
      </c>
      <c r="K213" s="54" t="s">
        <v>17128</v>
      </c>
      <c r="L213" s="54" t="s">
        <v>15623</v>
      </c>
      <c r="M213" s="55">
        <v>1</v>
      </c>
      <c r="N213" s="55">
        <v>0</v>
      </c>
      <c r="O213" s="54" t="s">
        <v>15615</v>
      </c>
    </row>
    <row r="214" spans="1:15" x14ac:dyDescent="0.25">
      <c r="A214" s="19">
        <v>213</v>
      </c>
      <c r="B214" t="s">
        <v>9062</v>
      </c>
      <c r="C214" t="s">
        <v>6291</v>
      </c>
      <c r="D214" s="50" t="s">
        <v>16013</v>
      </c>
      <c r="E214" s="84">
        <f t="shared" si="12"/>
        <v>40625</v>
      </c>
      <c r="F214" s="50">
        <f t="shared" si="13"/>
        <v>2011</v>
      </c>
      <c r="G214" s="50">
        <f t="shared" si="14"/>
        <v>3</v>
      </c>
      <c r="H214" s="50">
        <f t="shared" si="15"/>
        <v>3</v>
      </c>
      <c r="I214" s="54" t="s">
        <v>15622</v>
      </c>
      <c r="J214" s="54" t="s">
        <v>17050</v>
      </c>
      <c r="K214" s="54" t="s">
        <v>17124</v>
      </c>
      <c r="L214" s="54" t="s">
        <v>15623</v>
      </c>
      <c r="M214" s="55">
        <v>0.9</v>
      </c>
      <c r="N214" s="55">
        <v>0.82</v>
      </c>
      <c r="O214" s="54" t="s">
        <v>15616</v>
      </c>
    </row>
    <row r="215" spans="1:15" x14ac:dyDescent="0.25">
      <c r="A215" s="19">
        <v>214</v>
      </c>
      <c r="B215" t="s">
        <v>8603</v>
      </c>
      <c r="C215" t="s">
        <v>6744</v>
      </c>
      <c r="D215" s="50" t="s">
        <v>16013</v>
      </c>
      <c r="E215" s="84">
        <f t="shared" si="12"/>
        <v>40625</v>
      </c>
      <c r="F215" s="50">
        <f t="shared" si="13"/>
        <v>2011</v>
      </c>
      <c r="G215" s="50">
        <f t="shared" si="14"/>
        <v>3</v>
      </c>
      <c r="H215" s="50">
        <f t="shared" si="15"/>
        <v>3</v>
      </c>
      <c r="I215" s="54" t="s">
        <v>15622</v>
      </c>
      <c r="J215" s="54" t="s">
        <v>17050</v>
      </c>
      <c r="K215" s="54" t="s">
        <v>17124</v>
      </c>
      <c r="L215" s="54" t="s">
        <v>15626</v>
      </c>
      <c r="M215" s="55">
        <v>1</v>
      </c>
      <c r="N215" s="55">
        <v>0.88</v>
      </c>
      <c r="O215" s="54" t="s">
        <v>15615</v>
      </c>
    </row>
    <row r="216" spans="1:15" x14ac:dyDescent="0.25">
      <c r="A216" s="19">
        <v>215</v>
      </c>
      <c r="B216" t="s">
        <v>9274</v>
      </c>
      <c r="C216" t="s">
        <v>6081</v>
      </c>
      <c r="D216" s="50" t="s">
        <v>16014</v>
      </c>
      <c r="E216" s="84">
        <f t="shared" si="12"/>
        <v>40628</v>
      </c>
      <c r="F216" s="50">
        <f t="shared" si="13"/>
        <v>2011</v>
      </c>
      <c r="G216" s="50">
        <f t="shared" si="14"/>
        <v>3</v>
      </c>
      <c r="H216" s="50">
        <f t="shared" si="15"/>
        <v>6</v>
      </c>
      <c r="I216" s="54" t="s">
        <v>15622</v>
      </c>
      <c r="J216" s="54" t="s">
        <v>17050</v>
      </c>
      <c r="K216" s="54" t="s">
        <v>17124</v>
      </c>
      <c r="L216" s="54" t="s">
        <v>15623</v>
      </c>
      <c r="M216" s="55">
        <v>0.5</v>
      </c>
      <c r="N216" s="55">
        <v>0.45</v>
      </c>
      <c r="O216" s="54" t="s">
        <v>15615</v>
      </c>
    </row>
    <row r="217" spans="1:15" x14ac:dyDescent="0.25">
      <c r="A217" s="19">
        <v>216</v>
      </c>
      <c r="B217" t="s">
        <v>10233</v>
      </c>
      <c r="C217" t="s">
        <v>5146</v>
      </c>
      <c r="D217" s="50" t="s">
        <v>16015</v>
      </c>
      <c r="E217" s="84">
        <f t="shared" si="12"/>
        <v>40629</v>
      </c>
      <c r="F217" s="50">
        <f t="shared" si="13"/>
        <v>2011</v>
      </c>
      <c r="G217" s="50">
        <f t="shared" si="14"/>
        <v>3</v>
      </c>
      <c r="H217" s="50">
        <f t="shared" si="15"/>
        <v>7</v>
      </c>
      <c r="I217" s="54" t="s">
        <v>15622</v>
      </c>
      <c r="J217" s="54" t="s">
        <v>17050</v>
      </c>
      <c r="K217" s="54" t="s">
        <v>17124</v>
      </c>
      <c r="L217" s="54" t="s">
        <v>15626</v>
      </c>
      <c r="M217" s="55">
        <v>1</v>
      </c>
      <c r="N217" s="55">
        <v>1</v>
      </c>
      <c r="O217" s="54" t="s">
        <v>15615</v>
      </c>
    </row>
    <row r="218" spans="1:15" x14ac:dyDescent="0.25">
      <c r="A218" s="19">
        <v>217</v>
      </c>
      <c r="B218" t="s">
        <v>8006</v>
      </c>
      <c r="C218" t="s">
        <v>7325</v>
      </c>
      <c r="D218" s="50" t="s">
        <v>16016</v>
      </c>
      <c r="E218" s="84">
        <f t="shared" si="12"/>
        <v>40632</v>
      </c>
      <c r="F218" s="50">
        <f t="shared" si="13"/>
        <v>2011</v>
      </c>
      <c r="G218" s="50">
        <f t="shared" si="14"/>
        <v>3</v>
      </c>
      <c r="H218" s="50">
        <f t="shared" si="15"/>
        <v>3</v>
      </c>
      <c r="I218" s="54" t="s">
        <v>15622</v>
      </c>
      <c r="J218" s="54" t="s">
        <v>17050</v>
      </c>
      <c r="K218" s="54" t="s">
        <v>17124</v>
      </c>
      <c r="L218" s="54" t="s">
        <v>15626</v>
      </c>
      <c r="M218" s="55">
        <v>1</v>
      </c>
      <c r="N218" s="55">
        <v>1</v>
      </c>
      <c r="O218" s="54" t="s">
        <v>15616</v>
      </c>
    </row>
    <row r="219" spans="1:15" x14ac:dyDescent="0.25">
      <c r="A219" s="19">
        <v>218</v>
      </c>
      <c r="B219" t="s">
        <v>8592</v>
      </c>
      <c r="C219" t="s">
        <v>6755</v>
      </c>
      <c r="D219" s="50" t="s">
        <v>16017</v>
      </c>
      <c r="E219" s="84">
        <f t="shared" si="12"/>
        <v>40635</v>
      </c>
      <c r="F219" s="50">
        <f t="shared" si="13"/>
        <v>2011</v>
      </c>
      <c r="G219" s="50">
        <f t="shared" si="14"/>
        <v>4</v>
      </c>
      <c r="H219" s="50">
        <f t="shared" si="15"/>
        <v>6</v>
      </c>
      <c r="I219" s="54" t="s">
        <v>15625</v>
      </c>
      <c r="J219" s="54" t="s">
        <v>17050</v>
      </c>
      <c r="K219" s="54" t="s">
        <v>17124</v>
      </c>
      <c r="L219" s="54" t="s">
        <v>15626</v>
      </c>
      <c r="M219" s="55">
        <v>1</v>
      </c>
      <c r="N219" s="55">
        <v>0.97</v>
      </c>
      <c r="O219" s="54" t="s">
        <v>15616</v>
      </c>
    </row>
    <row r="220" spans="1:15" x14ac:dyDescent="0.25">
      <c r="A220" s="19">
        <v>219</v>
      </c>
      <c r="B220" t="s">
        <v>8330</v>
      </c>
      <c r="C220" t="s">
        <v>7007</v>
      </c>
      <c r="D220" s="50" t="s">
        <v>16018</v>
      </c>
      <c r="E220" s="84">
        <f t="shared" si="12"/>
        <v>40636</v>
      </c>
      <c r="F220" s="50">
        <f t="shared" si="13"/>
        <v>2011</v>
      </c>
      <c r="G220" s="50">
        <f t="shared" si="14"/>
        <v>4</v>
      </c>
      <c r="H220" s="50">
        <f t="shared" si="15"/>
        <v>7</v>
      </c>
      <c r="I220" s="54" t="s">
        <v>15622</v>
      </c>
      <c r="J220" s="54" t="s">
        <v>17050</v>
      </c>
      <c r="K220" s="54" t="s">
        <v>17124</v>
      </c>
      <c r="L220" s="54" t="s">
        <v>15626</v>
      </c>
      <c r="M220" s="55">
        <v>1</v>
      </c>
      <c r="N220" s="55">
        <v>1</v>
      </c>
      <c r="O220" s="54" t="s">
        <v>15615</v>
      </c>
    </row>
    <row r="221" spans="1:15" x14ac:dyDescent="0.25">
      <c r="A221" s="19">
        <v>220</v>
      </c>
      <c r="B221" t="s">
        <v>9546</v>
      </c>
      <c r="C221" t="s">
        <v>5814</v>
      </c>
      <c r="D221" s="50" t="s">
        <v>16019</v>
      </c>
      <c r="E221" s="84">
        <f t="shared" si="12"/>
        <v>40643</v>
      </c>
      <c r="F221" s="50">
        <f t="shared" si="13"/>
        <v>2011</v>
      </c>
      <c r="G221" s="50">
        <f t="shared" si="14"/>
        <v>4</v>
      </c>
      <c r="H221" s="50">
        <f t="shared" si="15"/>
        <v>7</v>
      </c>
      <c r="I221" s="54" t="s">
        <v>15622</v>
      </c>
      <c r="J221" s="54" t="s">
        <v>17050</v>
      </c>
      <c r="K221" s="54" t="s">
        <v>17124</v>
      </c>
      <c r="L221" s="54" t="s">
        <v>15626</v>
      </c>
      <c r="M221" s="55">
        <v>1</v>
      </c>
      <c r="N221" s="55">
        <v>0.85</v>
      </c>
      <c r="O221" s="54" t="s">
        <v>15616</v>
      </c>
    </row>
    <row r="222" spans="1:15" x14ac:dyDescent="0.25">
      <c r="A222" s="19">
        <v>221</v>
      </c>
      <c r="B222" t="s">
        <v>8442</v>
      </c>
      <c r="C222" t="s">
        <v>6900</v>
      </c>
      <c r="D222" s="50" t="s">
        <v>16020</v>
      </c>
      <c r="E222" s="84">
        <f t="shared" si="12"/>
        <v>40644</v>
      </c>
      <c r="F222" s="50">
        <f t="shared" si="13"/>
        <v>2011</v>
      </c>
      <c r="G222" s="50">
        <f t="shared" si="14"/>
        <v>4</v>
      </c>
      <c r="H222" s="50">
        <f t="shared" si="15"/>
        <v>1</v>
      </c>
      <c r="I222" s="54" t="s">
        <v>15622</v>
      </c>
      <c r="J222" s="54" t="s">
        <v>17050</v>
      </c>
      <c r="K222" s="54" t="s">
        <v>17124</v>
      </c>
      <c r="L222" s="54" t="s">
        <v>15626</v>
      </c>
      <c r="M222" s="55">
        <v>1</v>
      </c>
      <c r="N222" s="55">
        <v>0.97</v>
      </c>
      <c r="O222" s="54" t="s">
        <v>15616</v>
      </c>
    </row>
    <row r="223" spans="1:15" x14ac:dyDescent="0.25">
      <c r="A223" s="19">
        <v>222</v>
      </c>
      <c r="B223" t="s">
        <v>11483</v>
      </c>
      <c r="C223" t="s">
        <v>3919</v>
      </c>
      <c r="D223" s="50" t="s">
        <v>16021</v>
      </c>
      <c r="E223" s="84">
        <f t="shared" si="12"/>
        <v>40647</v>
      </c>
      <c r="F223" s="50">
        <f t="shared" si="13"/>
        <v>2011</v>
      </c>
      <c r="G223" s="50">
        <f t="shared" si="14"/>
        <v>4</v>
      </c>
      <c r="H223" s="50">
        <f t="shared" si="15"/>
        <v>4</v>
      </c>
      <c r="I223" s="54" t="s">
        <v>15625</v>
      </c>
      <c r="J223" s="54" t="s">
        <v>17050</v>
      </c>
      <c r="K223" s="54" t="s">
        <v>17124</v>
      </c>
      <c r="L223" s="54" t="s">
        <v>15623</v>
      </c>
      <c r="M223" s="55">
        <v>1</v>
      </c>
      <c r="N223" s="55">
        <v>0.14000000000000001</v>
      </c>
      <c r="O223" s="54" t="s">
        <v>15615</v>
      </c>
    </row>
    <row r="224" spans="1:15" x14ac:dyDescent="0.25">
      <c r="A224" s="19">
        <v>223</v>
      </c>
      <c r="B224" t="s">
        <v>8720</v>
      </c>
      <c r="C224" t="s">
        <v>6628</v>
      </c>
      <c r="D224" s="50" t="s">
        <v>11850</v>
      </c>
      <c r="E224" s="84">
        <f t="shared" si="12"/>
        <v>40648</v>
      </c>
      <c r="F224" s="50">
        <f t="shared" si="13"/>
        <v>2011</v>
      </c>
      <c r="G224" s="50">
        <f t="shared" si="14"/>
        <v>4</v>
      </c>
      <c r="H224" s="50">
        <f t="shared" si="15"/>
        <v>5</v>
      </c>
      <c r="I224" s="54" t="s">
        <v>15622</v>
      </c>
      <c r="J224" s="54" t="s">
        <v>17050</v>
      </c>
      <c r="K224" s="54" t="s">
        <v>17124</v>
      </c>
      <c r="L224" s="54" t="s">
        <v>15626</v>
      </c>
      <c r="M224" s="55">
        <v>1</v>
      </c>
      <c r="N224" s="55">
        <v>1</v>
      </c>
      <c r="O224" s="54" t="s">
        <v>15616</v>
      </c>
    </row>
    <row r="225" spans="1:15" x14ac:dyDescent="0.25">
      <c r="A225" s="19">
        <v>224</v>
      </c>
      <c r="B225" t="s">
        <v>8262</v>
      </c>
      <c r="C225" t="s">
        <v>7073</v>
      </c>
      <c r="D225" s="50" t="s">
        <v>16022</v>
      </c>
      <c r="E225" s="84">
        <f t="shared" si="12"/>
        <v>40649</v>
      </c>
      <c r="F225" s="50">
        <f t="shared" si="13"/>
        <v>2011</v>
      </c>
      <c r="G225" s="50">
        <f t="shared" si="14"/>
        <v>4</v>
      </c>
      <c r="H225" s="50">
        <f t="shared" si="15"/>
        <v>6</v>
      </c>
      <c r="I225" s="54" t="s">
        <v>15622</v>
      </c>
      <c r="J225" s="54" t="s">
        <v>17050</v>
      </c>
      <c r="K225" s="54" t="s">
        <v>17124</v>
      </c>
      <c r="L225" s="54" t="s">
        <v>15626</v>
      </c>
      <c r="M225" s="55">
        <v>1</v>
      </c>
      <c r="N225" s="55">
        <v>0.96</v>
      </c>
      <c r="O225" s="54" t="s">
        <v>15616</v>
      </c>
    </row>
    <row r="226" spans="1:15" x14ac:dyDescent="0.25">
      <c r="A226" s="19">
        <v>225</v>
      </c>
      <c r="B226" t="s">
        <v>9476</v>
      </c>
      <c r="C226" t="s">
        <v>5883</v>
      </c>
      <c r="D226" s="50" t="s">
        <v>16023</v>
      </c>
      <c r="E226" s="84">
        <f t="shared" si="12"/>
        <v>40651</v>
      </c>
      <c r="F226" s="50">
        <f t="shared" si="13"/>
        <v>2011</v>
      </c>
      <c r="G226" s="50">
        <f t="shared" si="14"/>
        <v>4</v>
      </c>
      <c r="H226" s="50">
        <f t="shared" si="15"/>
        <v>1</v>
      </c>
      <c r="I226" s="54" t="s">
        <v>15622</v>
      </c>
      <c r="J226" s="54" t="s">
        <v>17050</v>
      </c>
      <c r="K226" s="54" t="s">
        <v>17124</v>
      </c>
      <c r="L226" s="54" t="s">
        <v>15626</v>
      </c>
      <c r="M226" s="55">
        <v>1</v>
      </c>
      <c r="N226" s="55">
        <v>1</v>
      </c>
      <c r="O226" s="54" t="s">
        <v>15616</v>
      </c>
    </row>
    <row r="227" spans="1:15" x14ac:dyDescent="0.25">
      <c r="A227" s="19">
        <v>226</v>
      </c>
      <c r="B227" t="s">
        <v>9337</v>
      </c>
      <c r="C227" t="s">
        <v>6020</v>
      </c>
      <c r="D227" s="50" t="s">
        <v>16023</v>
      </c>
      <c r="E227" s="84">
        <f t="shared" si="12"/>
        <v>40651</v>
      </c>
      <c r="F227" s="50">
        <f t="shared" si="13"/>
        <v>2011</v>
      </c>
      <c r="G227" s="50">
        <f t="shared" si="14"/>
        <v>4</v>
      </c>
      <c r="H227" s="50">
        <f t="shared" si="15"/>
        <v>1</v>
      </c>
      <c r="I227" s="54" t="s">
        <v>15622</v>
      </c>
      <c r="J227" s="54" t="s">
        <v>17050</v>
      </c>
      <c r="K227" s="54" t="s">
        <v>17124</v>
      </c>
      <c r="L227" s="54" t="s">
        <v>15626</v>
      </c>
      <c r="M227" s="55">
        <v>1</v>
      </c>
      <c r="N227" s="55">
        <v>1</v>
      </c>
      <c r="O227" s="54" t="s">
        <v>15615</v>
      </c>
    </row>
    <row r="228" spans="1:15" x14ac:dyDescent="0.25">
      <c r="A228" s="19">
        <v>227</v>
      </c>
      <c r="B228" t="s">
        <v>9277</v>
      </c>
      <c r="C228" t="s">
        <v>6079</v>
      </c>
      <c r="D228" s="50" t="s">
        <v>16024</v>
      </c>
      <c r="E228" s="84">
        <f t="shared" si="12"/>
        <v>40652</v>
      </c>
      <c r="F228" s="50">
        <f t="shared" si="13"/>
        <v>2011</v>
      </c>
      <c r="G228" s="50">
        <f t="shared" si="14"/>
        <v>4</v>
      </c>
      <c r="H228" s="50">
        <f t="shared" si="15"/>
        <v>2</v>
      </c>
      <c r="I228" s="54" t="s">
        <v>15622</v>
      </c>
      <c r="J228" s="54" t="s">
        <v>17050</v>
      </c>
      <c r="K228" s="54" t="s">
        <v>17124</v>
      </c>
      <c r="L228" s="54" t="s">
        <v>15626</v>
      </c>
      <c r="M228" s="55">
        <v>1</v>
      </c>
      <c r="N228" s="55">
        <v>0.85</v>
      </c>
      <c r="O228" s="54" t="s">
        <v>15615</v>
      </c>
    </row>
    <row r="229" spans="1:15" x14ac:dyDescent="0.25">
      <c r="A229" s="19">
        <v>228</v>
      </c>
      <c r="B229" t="s">
        <v>8298</v>
      </c>
      <c r="C229" t="s">
        <v>7037</v>
      </c>
      <c r="D229" s="50" t="s">
        <v>16024</v>
      </c>
      <c r="E229" s="84">
        <f t="shared" si="12"/>
        <v>40652</v>
      </c>
      <c r="F229" s="50">
        <f t="shared" si="13"/>
        <v>2011</v>
      </c>
      <c r="G229" s="50">
        <f t="shared" si="14"/>
        <v>4</v>
      </c>
      <c r="H229" s="50">
        <f t="shared" si="15"/>
        <v>2</v>
      </c>
      <c r="I229" s="54" t="s">
        <v>15625</v>
      </c>
      <c r="J229" s="54" t="s">
        <v>17050</v>
      </c>
      <c r="K229" s="54" t="s">
        <v>17124</v>
      </c>
      <c r="L229" s="54" t="s">
        <v>15624</v>
      </c>
      <c r="M229" s="55">
        <v>0.95</v>
      </c>
      <c r="N229" s="55">
        <v>0.91</v>
      </c>
      <c r="O229" s="54" t="s">
        <v>15616</v>
      </c>
    </row>
    <row r="230" spans="1:15" x14ac:dyDescent="0.25">
      <c r="A230" s="19">
        <v>229</v>
      </c>
      <c r="B230" t="s">
        <v>10359</v>
      </c>
      <c r="C230" t="s">
        <v>5020</v>
      </c>
      <c r="D230" s="50" t="s">
        <v>16025</v>
      </c>
      <c r="E230" s="84">
        <f t="shared" si="12"/>
        <v>40653</v>
      </c>
      <c r="F230" s="50">
        <f t="shared" si="13"/>
        <v>2011</v>
      </c>
      <c r="G230" s="50">
        <f t="shared" si="14"/>
        <v>4</v>
      </c>
      <c r="H230" s="50">
        <f t="shared" si="15"/>
        <v>3</v>
      </c>
      <c r="I230" s="54" t="s">
        <v>15622</v>
      </c>
      <c r="J230" s="54" t="s">
        <v>17050</v>
      </c>
      <c r="K230" s="54" t="s">
        <v>17124</v>
      </c>
      <c r="L230" s="54" t="s">
        <v>15623</v>
      </c>
      <c r="M230" s="55">
        <v>0.83</v>
      </c>
      <c r="N230" s="55">
        <v>0</v>
      </c>
      <c r="O230" s="54" t="s">
        <v>15615</v>
      </c>
    </row>
    <row r="231" spans="1:15" x14ac:dyDescent="0.25">
      <c r="A231" s="19">
        <v>230</v>
      </c>
      <c r="B231" t="s">
        <v>11065</v>
      </c>
      <c r="C231" t="s">
        <v>4332</v>
      </c>
      <c r="D231" s="50" t="s">
        <v>16026</v>
      </c>
      <c r="E231" s="84">
        <f t="shared" si="12"/>
        <v>40656</v>
      </c>
      <c r="F231" s="50">
        <f t="shared" si="13"/>
        <v>2011</v>
      </c>
      <c r="G231" s="50">
        <f t="shared" si="14"/>
        <v>4</v>
      </c>
      <c r="H231" s="50">
        <f t="shared" si="15"/>
        <v>6</v>
      </c>
      <c r="I231" s="54" t="s">
        <v>15622</v>
      </c>
      <c r="J231" s="54" t="s">
        <v>17050</v>
      </c>
      <c r="K231" s="54" t="s">
        <v>17124</v>
      </c>
      <c r="L231" s="54" t="s">
        <v>15626</v>
      </c>
      <c r="M231" s="55">
        <v>0.9</v>
      </c>
      <c r="N231" s="55">
        <v>0.78</v>
      </c>
      <c r="O231" s="54" t="s">
        <v>15616</v>
      </c>
    </row>
    <row r="232" spans="1:15" x14ac:dyDescent="0.25">
      <c r="A232" s="19">
        <v>231</v>
      </c>
      <c r="B232" t="s">
        <v>9898</v>
      </c>
      <c r="C232" t="s">
        <v>5473</v>
      </c>
      <c r="D232" s="50" t="s">
        <v>16026</v>
      </c>
      <c r="E232" s="84">
        <f t="shared" si="12"/>
        <v>40656</v>
      </c>
      <c r="F232" s="50">
        <f t="shared" si="13"/>
        <v>2011</v>
      </c>
      <c r="G232" s="50">
        <f t="shared" si="14"/>
        <v>4</v>
      </c>
      <c r="H232" s="50">
        <f t="shared" si="15"/>
        <v>6</v>
      </c>
      <c r="I232" s="54" t="s">
        <v>15622</v>
      </c>
      <c r="J232" s="54" t="s">
        <v>17050</v>
      </c>
      <c r="K232" s="54" t="s">
        <v>17124</v>
      </c>
      <c r="L232" s="54" t="s">
        <v>15626</v>
      </c>
      <c r="M232" s="55">
        <v>1</v>
      </c>
      <c r="N232" s="55">
        <v>0.97</v>
      </c>
      <c r="O232" s="54" t="s">
        <v>15615</v>
      </c>
    </row>
    <row r="233" spans="1:15" x14ac:dyDescent="0.25">
      <c r="A233" s="19">
        <v>232</v>
      </c>
      <c r="B233" t="s">
        <v>9819</v>
      </c>
      <c r="C233" t="s">
        <v>5550</v>
      </c>
      <c r="D233" s="50" t="s">
        <v>16027</v>
      </c>
      <c r="E233" s="84">
        <f t="shared" si="12"/>
        <v>40660</v>
      </c>
      <c r="F233" s="50">
        <f t="shared" si="13"/>
        <v>2011</v>
      </c>
      <c r="G233" s="50">
        <f t="shared" si="14"/>
        <v>4</v>
      </c>
      <c r="H233" s="50">
        <f t="shared" si="15"/>
        <v>3</v>
      </c>
      <c r="I233" s="54" t="s">
        <v>15622</v>
      </c>
      <c r="J233" s="54" t="s">
        <v>17050</v>
      </c>
      <c r="K233" s="54" t="s">
        <v>17124</v>
      </c>
      <c r="L233" s="54" t="s">
        <v>15624</v>
      </c>
      <c r="M233" s="55">
        <v>1</v>
      </c>
      <c r="N233" s="55">
        <v>0.67</v>
      </c>
      <c r="O233" s="54" t="s">
        <v>15615</v>
      </c>
    </row>
    <row r="234" spans="1:15" x14ac:dyDescent="0.25">
      <c r="A234" s="19">
        <v>233</v>
      </c>
      <c r="B234" t="s">
        <v>8367</v>
      </c>
      <c r="C234" t="s">
        <v>6973</v>
      </c>
      <c r="D234" s="50" t="s">
        <v>16028</v>
      </c>
      <c r="E234" s="84">
        <f t="shared" si="12"/>
        <v>40665</v>
      </c>
      <c r="F234" s="50">
        <f t="shared" si="13"/>
        <v>2011</v>
      </c>
      <c r="G234" s="50">
        <f t="shared" si="14"/>
        <v>5</v>
      </c>
      <c r="H234" s="50">
        <f t="shared" si="15"/>
        <v>1</v>
      </c>
      <c r="I234" s="54" t="s">
        <v>15622</v>
      </c>
      <c r="J234" s="54" t="s">
        <v>17050</v>
      </c>
      <c r="K234" s="54" t="s">
        <v>17124</v>
      </c>
      <c r="L234" s="54" t="s">
        <v>15626</v>
      </c>
      <c r="M234" s="55">
        <v>1</v>
      </c>
      <c r="N234" s="55">
        <v>0.98</v>
      </c>
      <c r="O234" s="54" t="s">
        <v>15616</v>
      </c>
    </row>
    <row r="235" spans="1:15" x14ac:dyDescent="0.25">
      <c r="A235" s="19">
        <v>234</v>
      </c>
      <c r="B235" t="s">
        <v>8526</v>
      </c>
      <c r="C235" t="s">
        <v>6820</v>
      </c>
      <c r="D235" s="50" t="s">
        <v>16028</v>
      </c>
      <c r="E235" s="84">
        <f t="shared" si="12"/>
        <v>40665</v>
      </c>
      <c r="F235" s="50">
        <f t="shared" si="13"/>
        <v>2011</v>
      </c>
      <c r="G235" s="50">
        <f t="shared" si="14"/>
        <v>5</v>
      </c>
      <c r="H235" s="50">
        <f t="shared" si="15"/>
        <v>1</v>
      </c>
      <c r="I235" s="54" t="s">
        <v>15622</v>
      </c>
      <c r="J235" s="54" t="s">
        <v>17050</v>
      </c>
      <c r="K235" s="54" t="s">
        <v>17124</v>
      </c>
      <c r="L235" s="54" t="s">
        <v>15626</v>
      </c>
      <c r="M235" s="55">
        <v>1</v>
      </c>
      <c r="N235" s="55">
        <v>0.6</v>
      </c>
      <c r="O235" s="54" t="s">
        <v>15616</v>
      </c>
    </row>
    <row r="236" spans="1:15" x14ac:dyDescent="0.25">
      <c r="A236" s="19">
        <v>235</v>
      </c>
      <c r="B236" t="s">
        <v>7902</v>
      </c>
      <c r="C236" t="s">
        <v>7427</v>
      </c>
      <c r="D236" s="50" t="s">
        <v>16029</v>
      </c>
      <c r="E236" s="84">
        <f t="shared" si="12"/>
        <v>40671</v>
      </c>
      <c r="F236" s="50">
        <f t="shared" si="13"/>
        <v>2011</v>
      </c>
      <c r="G236" s="50">
        <f t="shared" si="14"/>
        <v>5</v>
      </c>
      <c r="H236" s="50">
        <f t="shared" si="15"/>
        <v>7</v>
      </c>
      <c r="I236" s="54" t="s">
        <v>15622</v>
      </c>
      <c r="J236" s="54" t="s">
        <v>17050</v>
      </c>
      <c r="K236" s="54" t="s">
        <v>17124</v>
      </c>
      <c r="L236" s="54" t="s">
        <v>15626</v>
      </c>
      <c r="M236" s="55">
        <v>0.8</v>
      </c>
      <c r="N236" s="55">
        <v>1</v>
      </c>
      <c r="O236" s="54" t="s">
        <v>15616</v>
      </c>
    </row>
    <row r="237" spans="1:15" x14ac:dyDescent="0.25">
      <c r="A237" s="19">
        <v>236</v>
      </c>
      <c r="B237" t="s">
        <v>11039</v>
      </c>
      <c r="C237" t="s">
        <v>4358</v>
      </c>
      <c r="D237" s="50" t="s">
        <v>16029</v>
      </c>
      <c r="E237" s="84">
        <f t="shared" si="12"/>
        <v>40671</v>
      </c>
      <c r="F237" s="50">
        <f t="shared" si="13"/>
        <v>2011</v>
      </c>
      <c r="G237" s="50">
        <f t="shared" si="14"/>
        <v>5</v>
      </c>
      <c r="H237" s="50">
        <f t="shared" si="15"/>
        <v>7</v>
      </c>
      <c r="I237" s="54" t="s">
        <v>15622</v>
      </c>
      <c r="J237" s="54" t="s">
        <v>17050</v>
      </c>
      <c r="K237" s="54" t="s">
        <v>17124</v>
      </c>
      <c r="L237" s="54" t="s">
        <v>15628</v>
      </c>
      <c r="M237" s="55">
        <v>0</v>
      </c>
      <c r="N237" s="55">
        <v>0.5</v>
      </c>
      <c r="O237" s="54" t="s">
        <v>15615</v>
      </c>
    </row>
    <row r="238" spans="1:15" x14ac:dyDescent="0.25">
      <c r="A238" s="19">
        <v>237</v>
      </c>
      <c r="B238" t="s">
        <v>8391</v>
      </c>
      <c r="C238" t="s">
        <v>6951</v>
      </c>
      <c r="D238" s="50" t="s">
        <v>16030</v>
      </c>
      <c r="E238" s="84">
        <f t="shared" si="12"/>
        <v>40673</v>
      </c>
      <c r="F238" s="50">
        <f t="shared" si="13"/>
        <v>2011</v>
      </c>
      <c r="G238" s="50">
        <f t="shared" si="14"/>
        <v>5</v>
      </c>
      <c r="H238" s="50">
        <f t="shared" si="15"/>
        <v>2</v>
      </c>
      <c r="I238" s="54" t="s">
        <v>15622</v>
      </c>
      <c r="J238" s="54" t="s">
        <v>17050</v>
      </c>
      <c r="K238" s="54" t="s">
        <v>17124</v>
      </c>
      <c r="L238" s="54" t="s">
        <v>15623</v>
      </c>
      <c r="M238" s="55">
        <v>1</v>
      </c>
      <c r="N238" s="55">
        <v>1</v>
      </c>
      <c r="O238" s="54" t="s">
        <v>15615</v>
      </c>
    </row>
    <row r="239" spans="1:15" x14ac:dyDescent="0.25">
      <c r="A239" s="19">
        <v>238</v>
      </c>
      <c r="B239" t="s">
        <v>11531</v>
      </c>
      <c r="C239" t="s">
        <v>3873</v>
      </c>
      <c r="D239" s="50" t="s">
        <v>16030</v>
      </c>
      <c r="E239" s="84">
        <f t="shared" si="12"/>
        <v>40673</v>
      </c>
      <c r="F239" s="50">
        <f t="shared" si="13"/>
        <v>2011</v>
      </c>
      <c r="G239" s="50">
        <f t="shared" si="14"/>
        <v>5</v>
      </c>
      <c r="H239" s="50">
        <f t="shared" si="15"/>
        <v>2</v>
      </c>
      <c r="I239" s="54" t="s">
        <v>15622</v>
      </c>
      <c r="J239" s="54" t="s">
        <v>17050</v>
      </c>
      <c r="K239" s="54" t="s">
        <v>17124</v>
      </c>
      <c r="L239" s="54" t="s">
        <v>15626</v>
      </c>
      <c r="M239" s="55">
        <v>1</v>
      </c>
      <c r="N239" s="55">
        <v>0.96</v>
      </c>
      <c r="O239" s="54" t="s">
        <v>15616</v>
      </c>
    </row>
    <row r="240" spans="1:15" x14ac:dyDescent="0.25">
      <c r="A240" s="19">
        <v>239</v>
      </c>
      <c r="B240" t="s">
        <v>10243</v>
      </c>
      <c r="C240" t="s">
        <v>5136</v>
      </c>
      <c r="D240" s="50" t="s">
        <v>16030</v>
      </c>
      <c r="E240" s="84">
        <f t="shared" si="12"/>
        <v>40673</v>
      </c>
      <c r="F240" s="50">
        <f t="shared" si="13"/>
        <v>2011</v>
      </c>
      <c r="G240" s="50">
        <f t="shared" si="14"/>
        <v>5</v>
      </c>
      <c r="H240" s="50">
        <f t="shared" si="15"/>
        <v>2</v>
      </c>
      <c r="I240" s="54" t="s">
        <v>15622</v>
      </c>
      <c r="J240" s="54" t="s">
        <v>17050</v>
      </c>
      <c r="K240" s="54" t="s">
        <v>17124</v>
      </c>
      <c r="L240" s="54" t="s">
        <v>15626</v>
      </c>
      <c r="M240" s="55">
        <v>1</v>
      </c>
      <c r="N240" s="55">
        <v>1</v>
      </c>
      <c r="O240" s="54" t="s">
        <v>15615</v>
      </c>
    </row>
    <row r="241" spans="1:15" x14ac:dyDescent="0.25">
      <c r="A241" s="19">
        <v>240</v>
      </c>
      <c r="B241" t="s">
        <v>11268</v>
      </c>
      <c r="C241" t="s">
        <v>4133</v>
      </c>
      <c r="D241" s="50" t="s">
        <v>16031</v>
      </c>
      <c r="E241" s="84">
        <f t="shared" si="12"/>
        <v>40674</v>
      </c>
      <c r="F241" s="50">
        <f t="shared" si="13"/>
        <v>2011</v>
      </c>
      <c r="G241" s="50">
        <f t="shared" si="14"/>
        <v>5</v>
      </c>
      <c r="H241" s="50">
        <f t="shared" si="15"/>
        <v>3</v>
      </c>
      <c r="I241" s="54" t="s">
        <v>15622</v>
      </c>
      <c r="J241" s="54" t="s">
        <v>17050</v>
      </c>
      <c r="K241" s="54" t="s">
        <v>17124</v>
      </c>
      <c r="L241" s="54" t="s">
        <v>15623</v>
      </c>
      <c r="M241" s="55">
        <v>1</v>
      </c>
      <c r="N241" s="55">
        <v>0.8</v>
      </c>
      <c r="O241" s="54" t="s">
        <v>15616</v>
      </c>
    </row>
    <row r="242" spans="1:15" x14ac:dyDescent="0.25">
      <c r="A242" s="19">
        <v>241</v>
      </c>
      <c r="B242" t="s">
        <v>10414</v>
      </c>
      <c r="C242" t="s">
        <v>4965</v>
      </c>
      <c r="D242" s="50" t="s">
        <v>16031</v>
      </c>
      <c r="E242" s="84">
        <f t="shared" si="12"/>
        <v>40674</v>
      </c>
      <c r="F242" s="50">
        <f t="shared" si="13"/>
        <v>2011</v>
      </c>
      <c r="G242" s="50">
        <f t="shared" si="14"/>
        <v>5</v>
      </c>
      <c r="H242" s="50">
        <f t="shared" si="15"/>
        <v>3</v>
      </c>
      <c r="I242" s="54" t="s">
        <v>15622</v>
      </c>
      <c r="J242" s="54" t="s">
        <v>17050</v>
      </c>
      <c r="K242" s="54" t="s">
        <v>17124</v>
      </c>
      <c r="L242" s="54" t="s">
        <v>15626</v>
      </c>
      <c r="M242" s="55">
        <v>1</v>
      </c>
      <c r="N242" s="55">
        <v>1</v>
      </c>
      <c r="O242" s="54" t="s">
        <v>15616</v>
      </c>
    </row>
    <row r="243" spans="1:15" x14ac:dyDescent="0.25">
      <c r="A243" s="19">
        <v>242</v>
      </c>
      <c r="B243" t="s">
        <v>10281</v>
      </c>
      <c r="C243" t="s">
        <v>5098</v>
      </c>
      <c r="D243" s="50" t="s">
        <v>16032</v>
      </c>
      <c r="E243" s="84">
        <f t="shared" si="12"/>
        <v>40676</v>
      </c>
      <c r="F243" s="50">
        <f t="shared" si="13"/>
        <v>2011</v>
      </c>
      <c r="G243" s="50">
        <f t="shared" si="14"/>
        <v>5</v>
      </c>
      <c r="H243" s="50">
        <f t="shared" si="15"/>
        <v>5</v>
      </c>
      <c r="I243" s="54" t="s">
        <v>15622</v>
      </c>
      <c r="J243" s="54" t="s">
        <v>17050</v>
      </c>
      <c r="K243" s="54" t="s">
        <v>17124</v>
      </c>
      <c r="L243" s="54" t="s">
        <v>15626</v>
      </c>
      <c r="M243" s="55">
        <v>1</v>
      </c>
      <c r="N243" s="55">
        <v>0.55000000000000004</v>
      </c>
      <c r="O243" s="54" t="s">
        <v>15615</v>
      </c>
    </row>
    <row r="244" spans="1:15" x14ac:dyDescent="0.25">
      <c r="A244" s="19">
        <v>243</v>
      </c>
      <c r="B244" t="s">
        <v>9360</v>
      </c>
      <c r="C244" t="s">
        <v>5997</v>
      </c>
      <c r="D244" s="50" t="s">
        <v>16033</v>
      </c>
      <c r="E244" s="84">
        <f t="shared" si="12"/>
        <v>40677</v>
      </c>
      <c r="F244" s="50">
        <f t="shared" si="13"/>
        <v>2011</v>
      </c>
      <c r="G244" s="50">
        <f t="shared" si="14"/>
        <v>5</v>
      </c>
      <c r="H244" s="50">
        <f t="shared" si="15"/>
        <v>6</v>
      </c>
      <c r="I244" s="54" t="s">
        <v>15622</v>
      </c>
      <c r="J244" s="54" t="s">
        <v>17050</v>
      </c>
      <c r="K244" s="54" t="s">
        <v>17124</v>
      </c>
      <c r="L244" s="54" t="s">
        <v>15626</v>
      </c>
      <c r="M244" s="55">
        <v>1</v>
      </c>
      <c r="N244" s="55">
        <v>1</v>
      </c>
      <c r="O244" s="54" t="s">
        <v>15616</v>
      </c>
    </row>
    <row r="245" spans="1:15" x14ac:dyDescent="0.25">
      <c r="A245" s="19">
        <v>244</v>
      </c>
      <c r="B245" t="s">
        <v>10971</v>
      </c>
      <c r="C245" t="s">
        <v>4424</v>
      </c>
      <c r="D245" s="50" t="s">
        <v>16034</v>
      </c>
      <c r="E245" s="84">
        <f t="shared" si="12"/>
        <v>40678</v>
      </c>
      <c r="F245" s="50">
        <f t="shared" si="13"/>
        <v>2011</v>
      </c>
      <c r="G245" s="50">
        <f t="shared" si="14"/>
        <v>5</v>
      </c>
      <c r="H245" s="50">
        <f t="shared" si="15"/>
        <v>7</v>
      </c>
      <c r="I245" s="54" t="s">
        <v>15622</v>
      </c>
      <c r="J245" s="54" t="s">
        <v>17050</v>
      </c>
      <c r="K245" s="54" t="s">
        <v>17124</v>
      </c>
      <c r="L245" s="54" t="s">
        <v>15624</v>
      </c>
      <c r="M245" s="55">
        <v>1</v>
      </c>
      <c r="N245" s="55">
        <v>1</v>
      </c>
      <c r="O245" s="54" t="s">
        <v>15615</v>
      </c>
    </row>
    <row r="246" spans="1:15" x14ac:dyDescent="0.25">
      <c r="A246" s="19">
        <v>245</v>
      </c>
      <c r="B246" t="s">
        <v>9933</v>
      </c>
      <c r="C246" t="s">
        <v>5438</v>
      </c>
      <c r="D246" s="50" t="s">
        <v>16034</v>
      </c>
      <c r="E246" s="84">
        <f t="shared" si="12"/>
        <v>40678</v>
      </c>
      <c r="F246" s="50">
        <f t="shared" si="13"/>
        <v>2011</v>
      </c>
      <c r="G246" s="50">
        <f t="shared" si="14"/>
        <v>5</v>
      </c>
      <c r="H246" s="50">
        <f t="shared" si="15"/>
        <v>7</v>
      </c>
      <c r="I246" s="54" t="s">
        <v>15622</v>
      </c>
      <c r="J246" s="54" t="s">
        <v>17050</v>
      </c>
      <c r="K246" s="54" t="s">
        <v>17124</v>
      </c>
      <c r="L246" s="54" t="s">
        <v>15623</v>
      </c>
      <c r="M246" s="55">
        <v>0.92</v>
      </c>
      <c r="N246" s="55">
        <v>1</v>
      </c>
      <c r="O246" s="54" t="s">
        <v>15615</v>
      </c>
    </row>
    <row r="247" spans="1:15" x14ac:dyDescent="0.25">
      <c r="A247" s="19">
        <v>246</v>
      </c>
      <c r="B247" t="s">
        <v>9321</v>
      </c>
      <c r="C247" t="s">
        <v>6035</v>
      </c>
      <c r="D247" s="50" t="s">
        <v>16035</v>
      </c>
      <c r="E247" s="84">
        <f t="shared" si="12"/>
        <v>40681</v>
      </c>
      <c r="F247" s="50">
        <f t="shared" si="13"/>
        <v>2011</v>
      </c>
      <c r="G247" s="50">
        <f t="shared" si="14"/>
        <v>5</v>
      </c>
      <c r="H247" s="50">
        <f t="shared" si="15"/>
        <v>3</v>
      </c>
      <c r="I247" s="54" t="s">
        <v>15622</v>
      </c>
      <c r="J247" s="54" t="s">
        <v>17050</v>
      </c>
      <c r="K247" s="54" t="s">
        <v>17124</v>
      </c>
      <c r="L247" s="54" t="s">
        <v>15623</v>
      </c>
      <c r="M247" s="55">
        <v>0.82</v>
      </c>
      <c r="N247" s="55">
        <v>0.39</v>
      </c>
      <c r="O247" s="54" t="s">
        <v>15615</v>
      </c>
    </row>
    <row r="248" spans="1:15" x14ac:dyDescent="0.25">
      <c r="A248" s="19">
        <v>247</v>
      </c>
      <c r="B248" t="s">
        <v>10474</v>
      </c>
      <c r="C248" t="s">
        <v>4909</v>
      </c>
      <c r="D248" s="50" t="s">
        <v>16035</v>
      </c>
      <c r="E248" s="84">
        <f t="shared" si="12"/>
        <v>40681</v>
      </c>
      <c r="F248" s="50">
        <f t="shared" si="13"/>
        <v>2011</v>
      </c>
      <c r="G248" s="50">
        <f t="shared" si="14"/>
        <v>5</v>
      </c>
      <c r="H248" s="50">
        <f t="shared" si="15"/>
        <v>3</v>
      </c>
      <c r="I248" s="54" t="s">
        <v>15625</v>
      </c>
      <c r="J248" s="54" t="s">
        <v>17050</v>
      </c>
      <c r="K248" s="54" t="s">
        <v>17124</v>
      </c>
      <c r="L248" s="54" t="s">
        <v>15624</v>
      </c>
      <c r="M248" s="55">
        <v>0.9</v>
      </c>
      <c r="N248" s="55">
        <v>0.96</v>
      </c>
      <c r="O248" s="54" t="s">
        <v>15615</v>
      </c>
    </row>
    <row r="249" spans="1:15" x14ac:dyDescent="0.25">
      <c r="A249" s="19">
        <v>248</v>
      </c>
      <c r="B249" t="s">
        <v>9217</v>
      </c>
      <c r="C249" t="s">
        <v>6137</v>
      </c>
      <c r="D249" s="50" t="s">
        <v>16036</v>
      </c>
      <c r="E249" s="84">
        <f t="shared" si="12"/>
        <v>40683</v>
      </c>
      <c r="F249" s="50">
        <f t="shared" si="13"/>
        <v>2011</v>
      </c>
      <c r="G249" s="50">
        <f t="shared" si="14"/>
        <v>5</v>
      </c>
      <c r="H249" s="50">
        <f t="shared" si="15"/>
        <v>5</v>
      </c>
      <c r="I249" s="54" t="s">
        <v>15622</v>
      </c>
      <c r="J249" s="54" t="s">
        <v>17050</v>
      </c>
      <c r="K249" s="54" t="s">
        <v>17124</v>
      </c>
      <c r="L249" s="54" t="s">
        <v>15623</v>
      </c>
      <c r="M249" s="55">
        <v>0.67</v>
      </c>
      <c r="N249" s="55">
        <v>0.5</v>
      </c>
      <c r="O249" s="54" t="s">
        <v>15615</v>
      </c>
    </row>
    <row r="250" spans="1:15" x14ac:dyDescent="0.25">
      <c r="A250" s="19">
        <v>249</v>
      </c>
      <c r="B250" t="s">
        <v>8924</v>
      </c>
      <c r="C250" t="s">
        <v>6428</v>
      </c>
      <c r="D250" s="50" t="s">
        <v>16036</v>
      </c>
      <c r="E250" s="84">
        <f t="shared" si="12"/>
        <v>40683</v>
      </c>
      <c r="F250" s="50">
        <f t="shared" si="13"/>
        <v>2011</v>
      </c>
      <c r="G250" s="50">
        <f t="shared" si="14"/>
        <v>5</v>
      </c>
      <c r="H250" s="50">
        <f t="shared" si="15"/>
        <v>5</v>
      </c>
      <c r="I250" s="54" t="s">
        <v>15625</v>
      </c>
      <c r="J250" s="54" t="s">
        <v>17050</v>
      </c>
      <c r="K250" s="54" t="s">
        <v>17124</v>
      </c>
      <c r="L250" s="54" t="s">
        <v>15623</v>
      </c>
      <c r="M250" s="55">
        <v>1</v>
      </c>
      <c r="N250" s="55">
        <v>1</v>
      </c>
      <c r="O250" s="54" t="s">
        <v>15616</v>
      </c>
    </row>
    <row r="251" spans="1:15" x14ac:dyDescent="0.25">
      <c r="A251" s="19">
        <v>250</v>
      </c>
      <c r="B251" t="s">
        <v>10566</v>
      </c>
      <c r="C251" t="s">
        <v>4818</v>
      </c>
      <c r="D251" s="50" t="s">
        <v>16037</v>
      </c>
      <c r="E251" s="84">
        <f t="shared" si="12"/>
        <v>40685</v>
      </c>
      <c r="F251" s="50">
        <f t="shared" si="13"/>
        <v>2011</v>
      </c>
      <c r="G251" s="50">
        <f t="shared" si="14"/>
        <v>5</v>
      </c>
      <c r="H251" s="50">
        <f t="shared" si="15"/>
        <v>7</v>
      </c>
      <c r="I251" s="54" t="s">
        <v>15625</v>
      </c>
      <c r="J251" s="54" t="s">
        <v>17050</v>
      </c>
      <c r="K251" s="54" t="s">
        <v>17124</v>
      </c>
      <c r="L251" s="54" t="s">
        <v>15626</v>
      </c>
      <c r="M251" s="55">
        <v>1</v>
      </c>
      <c r="N251" s="55">
        <v>0.95</v>
      </c>
      <c r="O251" s="54" t="s">
        <v>15616</v>
      </c>
    </row>
    <row r="252" spans="1:15" x14ac:dyDescent="0.25">
      <c r="A252" s="19">
        <v>251</v>
      </c>
      <c r="B252" t="s">
        <v>9027</v>
      </c>
      <c r="C252" t="s">
        <v>6326</v>
      </c>
      <c r="D252" s="50" t="s">
        <v>16038</v>
      </c>
      <c r="E252" s="84">
        <f t="shared" si="12"/>
        <v>40686</v>
      </c>
      <c r="F252" s="50">
        <f t="shared" si="13"/>
        <v>2011</v>
      </c>
      <c r="G252" s="50">
        <f t="shared" si="14"/>
        <v>5</v>
      </c>
      <c r="H252" s="50">
        <f t="shared" si="15"/>
        <v>1</v>
      </c>
      <c r="I252" s="54" t="s">
        <v>15622</v>
      </c>
      <c r="J252" s="54" t="s">
        <v>17050</v>
      </c>
      <c r="K252" s="54" t="s">
        <v>17124</v>
      </c>
      <c r="L252" s="54" t="s">
        <v>15626</v>
      </c>
      <c r="M252" s="55">
        <v>1</v>
      </c>
      <c r="N252" s="55">
        <v>0.96</v>
      </c>
      <c r="O252" s="54" t="s">
        <v>15616</v>
      </c>
    </row>
    <row r="253" spans="1:15" x14ac:dyDescent="0.25">
      <c r="A253" s="19">
        <v>252</v>
      </c>
      <c r="B253" t="s">
        <v>11784</v>
      </c>
      <c r="C253" t="s">
        <v>3626</v>
      </c>
      <c r="D253" s="50" t="s">
        <v>16038</v>
      </c>
      <c r="E253" s="84">
        <f t="shared" si="12"/>
        <v>40686</v>
      </c>
      <c r="F253" s="50">
        <f t="shared" si="13"/>
        <v>2011</v>
      </c>
      <c r="G253" s="50">
        <f t="shared" si="14"/>
        <v>5</v>
      </c>
      <c r="H253" s="50">
        <f t="shared" si="15"/>
        <v>1</v>
      </c>
      <c r="I253" s="54" t="s">
        <v>15625</v>
      </c>
      <c r="J253" s="54" t="s">
        <v>17050</v>
      </c>
      <c r="K253" s="54" t="s">
        <v>17124</v>
      </c>
      <c r="L253" s="54" t="s">
        <v>15624</v>
      </c>
      <c r="M253" s="55">
        <v>1</v>
      </c>
      <c r="N253" s="55">
        <v>1</v>
      </c>
      <c r="O253" s="54" t="s">
        <v>15616</v>
      </c>
    </row>
    <row r="254" spans="1:15" x14ac:dyDescent="0.25">
      <c r="A254" s="19">
        <v>253</v>
      </c>
      <c r="B254" t="s">
        <v>11558</v>
      </c>
      <c r="C254" t="s">
        <v>3847</v>
      </c>
      <c r="D254" s="50" t="s">
        <v>16038</v>
      </c>
      <c r="E254" s="84">
        <f t="shared" si="12"/>
        <v>40686</v>
      </c>
      <c r="F254" s="50">
        <f t="shared" si="13"/>
        <v>2011</v>
      </c>
      <c r="G254" s="50">
        <f t="shared" si="14"/>
        <v>5</v>
      </c>
      <c r="H254" s="50">
        <f t="shared" si="15"/>
        <v>1</v>
      </c>
      <c r="I254" s="54" t="s">
        <v>15622</v>
      </c>
      <c r="J254" s="54" t="s">
        <v>17050</v>
      </c>
      <c r="K254" s="54" t="s">
        <v>17124</v>
      </c>
      <c r="L254" s="54" t="s">
        <v>15626</v>
      </c>
      <c r="M254" s="55">
        <v>1</v>
      </c>
      <c r="N254" s="55">
        <v>1</v>
      </c>
      <c r="O254" s="54" t="s">
        <v>15616</v>
      </c>
    </row>
    <row r="255" spans="1:15" x14ac:dyDescent="0.25">
      <c r="A255" s="19">
        <v>254</v>
      </c>
      <c r="B255" t="s">
        <v>7696</v>
      </c>
      <c r="C255" t="s">
        <v>7622</v>
      </c>
      <c r="D255" s="50" t="s">
        <v>16039</v>
      </c>
      <c r="E255" s="84">
        <f t="shared" si="12"/>
        <v>40687</v>
      </c>
      <c r="F255" s="50">
        <f t="shared" si="13"/>
        <v>2011</v>
      </c>
      <c r="G255" s="50">
        <f t="shared" si="14"/>
        <v>5</v>
      </c>
      <c r="H255" s="50">
        <f t="shared" si="15"/>
        <v>2</v>
      </c>
      <c r="I255" s="54" t="s">
        <v>15622</v>
      </c>
      <c r="J255" s="54" t="s">
        <v>17050</v>
      </c>
      <c r="K255" s="54" t="s">
        <v>17124</v>
      </c>
      <c r="L255" s="54" t="s">
        <v>15624</v>
      </c>
      <c r="M255" s="55">
        <v>1</v>
      </c>
      <c r="N255" s="55">
        <v>0.9</v>
      </c>
      <c r="O255" s="54" t="s">
        <v>15616</v>
      </c>
    </row>
    <row r="256" spans="1:15" x14ac:dyDescent="0.25">
      <c r="A256" s="19">
        <v>255</v>
      </c>
      <c r="B256" t="s">
        <v>9931</v>
      </c>
      <c r="C256" t="s">
        <v>5440</v>
      </c>
      <c r="D256" s="50" t="s">
        <v>16040</v>
      </c>
      <c r="E256" s="84">
        <f t="shared" si="12"/>
        <v>40688</v>
      </c>
      <c r="F256" s="50">
        <f t="shared" si="13"/>
        <v>2011</v>
      </c>
      <c r="G256" s="50">
        <f t="shared" si="14"/>
        <v>5</v>
      </c>
      <c r="H256" s="50">
        <f t="shared" si="15"/>
        <v>3</v>
      </c>
      <c r="I256" s="54" t="s">
        <v>15622</v>
      </c>
      <c r="J256" s="54" t="s">
        <v>17050</v>
      </c>
      <c r="K256" s="54" t="s">
        <v>17124</v>
      </c>
      <c r="L256" s="54" t="s">
        <v>15626</v>
      </c>
      <c r="M256" s="55">
        <v>1</v>
      </c>
      <c r="N256" s="55">
        <v>1</v>
      </c>
      <c r="O256" s="54" t="s">
        <v>15615</v>
      </c>
    </row>
    <row r="257" spans="1:15" x14ac:dyDescent="0.25">
      <c r="A257" s="19">
        <v>256</v>
      </c>
      <c r="B257" t="s">
        <v>10003</v>
      </c>
      <c r="C257" t="s">
        <v>5370</v>
      </c>
      <c r="D257" s="50" t="s">
        <v>16040</v>
      </c>
      <c r="E257" s="84">
        <f t="shared" si="12"/>
        <v>40688</v>
      </c>
      <c r="F257" s="50">
        <f t="shared" si="13"/>
        <v>2011</v>
      </c>
      <c r="G257" s="50">
        <f t="shared" si="14"/>
        <v>5</v>
      </c>
      <c r="H257" s="50">
        <f t="shared" si="15"/>
        <v>3</v>
      </c>
      <c r="I257" s="54" t="s">
        <v>15622</v>
      </c>
      <c r="J257" s="54" t="s">
        <v>17050</v>
      </c>
      <c r="K257" s="54" t="s">
        <v>17124</v>
      </c>
      <c r="L257" s="54" t="s">
        <v>15628</v>
      </c>
      <c r="M257" s="55">
        <v>0.22</v>
      </c>
      <c r="N257" s="55">
        <v>0.79</v>
      </c>
      <c r="O257" s="54" t="s">
        <v>15616</v>
      </c>
    </row>
    <row r="258" spans="1:15" x14ac:dyDescent="0.25">
      <c r="A258" s="19">
        <v>257</v>
      </c>
      <c r="B258" t="s">
        <v>9202</v>
      </c>
      <c r="C258" t="s">
        <v>6152</v>
      </c>
      <c r="D258" s="50" t="s">
        <v>16041</v>
      </c>
      <c r="E258" s="84">
        <f t="shared" si="12"/>
        <v>40689</v>
      </c>
      <c r="F258" s="50">
        <f t="shared" si="13"/>
        <v>2011</v>
      </c>
      <c r="G258" s="50">
        <f t="shared" si="14"/>
        <v>5</v>
      </c>
      <c r="H258" s="50">
        <f t="shared" si="15"/>
        <v>4</v>
      </c>
      <c r="I258" s="54" t="s">
        <v>15622</v>
      </c>
      <c r="J258" s="54" t="s">
        <v>17050</v>
      </c>
      <c r="K258" s="54" t="s">
        <v>17124</v>
      </c>
      <c r="L258" s="54" t="s">
        <v>15626</v>
      </c>
      <c r="M258" s="55">
        <v>0.88</v>
      </c>
      <c r="N258" s="55">
        <v>0.98</v>
      </c>
      <c r="O258" s="54" t="s">
        <v>15615</v>
      </c>
    </row>
    <row r="259" spans="1:15" x14ac:dyDescent="0.25">
      <c r="A259" s="19">
        <v>258</v>
      </c>
      <c r="B259" t="s">
        <v>8709</v>
      </c>
      <c r="C259" t="s">
        <v>6639</v>
      </c>
      <c r="D259" s="50" t="s">
        <v>16042</v>
      </c>
      <c r="E259" s="84">
        <f t="shared" ref="E259:E322" si="16">DATE(LEFT(D259,4),MID(D259,5,2),RIGHT(D259,2))</f>
        <v>40693</v>
      </c>
      <c r="F259" s="50">
        <f t="shared" ref="F259:F322" si="17">YEAR(E259)</f>
        <v>2011</v>
      </c>
      <c r="G259" s="50">
        <f t="shared" ref="G259:G322" si="18">MONTH(E259)</f>
        <v>5</v>
      </c>
      <c r="H259" s="50">
        <f t="shared" ref="H259:H322" si="19">WEEKDAY(E259,2)</f>
        <v>1</v>
      </c>
      <c r="I259" s="54" t="s">
        <v>15622</v>
      </c>
      <c r="J259" s="54" t="s">
        <v>17050</v>
      </c>
      <c r="K259" s="54" t="s">
        <v>17124</v>
      </c>
      <c r="L259" s="54" t="s">
        <v>15623</v>
      </c>
      <c r="M259" s="55">
        <v>0.56999999999999995</v>
      </c>
      <c r="N259" s="55">
        <v>0.78</v>
      </c>
      <c r="O259" s="54" t="s">
        <v>15616</v>
      </c>
    </row>
    <row r="260" spans="1:15" x14ac:dyDescent="0.25">
      <c r="A260" s="19">
        <v>259</v>
      </c>
      <c r="B260" t="s">
        <v>8432</v>
      </c>
      <c r="C260" t="s">
        <v>6910</v>
      </c>
      <c r="D260" s="50" t="s">
        <v>16042</v>
      </c>
      <c r="E260" s="84">
        <f t="shared" si="16"/>
        <v>40693</v>
      </c>
      <c r="F260" s="50">
        <f t="shared" si="17"/>
        <v>2011</v>
      </c>
      <c r="G260" s="50">
        <f t="shared" si="18"/>
        <v>5</v>
      </c>
      <c r="H260" s="50">
        <f t="shared" si="19"/>
        <v>1</v>
      </c>
      <c r="I260" s="54" t="s">
        <v>15622</v>
      </c>
      <c r="J260" s="54" t="s">
        <v>17050</v>
      </c>
      <c r="K260" s="54" t="s">
        <v>17124</v>
      </c>
      <c r="L260" s="54" t="s">
        <v>15624</v>
      </c>
      <c r="M260" s="55">
        <v>0.78</v>
      </c>
      <c r="N260" s="55">
        <v>1</v>
      </c>
      <c r="O260" s="54" t="s">
        <v>15615</v>
      </c>
    </row>
    <row r="261" spans="1:15" x14ac:dyDescent="0.25">
      <c r="A261" s="19">
        <v>260</v>
      </c>
      <c r="B261" t="s">
        <v>8942</v>
      </c>
      <c r="C261" t="s">
        <v>6411</v>
      </c>
      <c r="D261" s="50" t="s">
        <v>16043</v>
      </c>
      <c r="E261" s="84">
        <f t="shared" si="16"/>
        <v>40694</v>
      </c>
      <c r="F261" s="50">
        <f t="shared" si="17"/>
        <v>2011</v>
      </c>
      <c r="G261" s="50">
        <f t="shared" si="18"/>
        <v>5</v>
      </c>
      <c r="H261" s="50">
        <f t="shared" si="19"/>
        <v>2</v>
      </c>
      <c r="I261" s="54" t="s">
        <v>15622</v>
      </c>
      <c r="J261" s="54" t="s">
        <v>17050</v>
      </c>
      <c r="K261" s="54" t="s">
        <v>17124</v>
      </c>
      <c r="L261" s="54" t="s">
        <v>15626</v>
      </c>
      <c r="M261" s="55">
        <v>1</v>
      </c>
      <c r="N261" s="55">
        <v>1</v>
      </c>
      <c r="O261" s="54" t="s">
        <v>15616</v>
      </c>
    </row>
    <row r="262" spans="1:15" x14ac:dyDescent="0.25">
      <c r="A262" s="19">
        <v>261</v>
      </c>
      <c r="B262" t="s">
        <v>11239</v>
      </c>
      <c r="C262" t="s">
        <v>4162</v>
      </c>
      <c r="D262" s="50" t="s">
        <v>16043</v>
      </c>
      <c r="E262" s="84">
        <f t="shared" si="16"/>
        <v>40694</v>
      </c>
      <c r="F262" s="50">
        <f t="shared" si="17"/>
        <v>2011</v>
      </c>
      <c r="G262" s="50">
        <f t="shared" si="18"/>
        <v>5</v>
      </c>
      <c r="H262" s="50">
        <f t="shared" si="19"/>
        <v>2</v>
      </c>
      <c r="I262" s="54" t="s">
        <v>15622</v>
      </c>
      <c r="J262" s="54" t="s">
        <v>17050</v>
      </c>
      <c r="K262" s="54" t="s">
        <v>17124</v>
      </c>
      <c r="L262" s="54" t="s">
        <v>15624</v>
      </c>
      <c r="M262" s="55">
        <v>1</v>
      </c>
      <c r="N262" s="55">
        <v>1</v>
      </c>
      <c r="O262" s="54" t="s">
        <v>15616</v>
      </c>
    </row>
    <row r="263" spans="1:15" x14ac:dyDescent="0.25">
      <c r="A263" s="19">
        <v>262</v>
      </c>
      <c r="B263" t="s">
        <v>11124</v>
      </c>
      <c r="C263" t="s">
        <v>4276</v>
      </c>
      <c r="D263" s="50" t="s">
        <v>16044</v>
      </c>
      <c r="E263" s="84">
        <f t="shared" si="16"/>
        <v>40696</v>
      </c>
      <c r="F263" s="50">
        <f t="shared" si="17"/>
        <v>2011</v>
      </c>
      <c r="G263" s="50">
        <f t="shared" si="18"/>
        <v>6</v>
      </c>
      <c r="H263" s="50">
        <f t="shared" si="19"/>
        <v>4</v>
      </c>
      <c r="I263" s="54" t="s">
        <v>15622</v>
      </c>
      <c r="J263" s="54" t="s">
        <v>17050</v>
      </c>
      <c r="K263" s="54" t="s">
        <v>17124</v>
      </c>
      <c r="L263" s="54" t="s">
        <v>15623</v>
      </c>
      <c r="M263" s="55">
        <v>1</v>
      </c>
      <c r="N263" s="55">
        <v>1</v>
      </c>
      <c r="O263" s="54" t="s">
        <v>15615</v>
      </c>
    </row>
    <row r="264" spans="1:15" x14ac:dyDescent="0.25">
      <c r="A264" s="19">
        <v>263</v>
      </c>
      <c r="B264" t="s">
        <v>11544</v>
      </c>
      <c r="C264" t="s">
        <v>3860</v>
      </c>
      <c r="D264" s="50" t="s">
        <v>16044</v>
      </c>
      <c r="E264" s="84">
        <f t="shared" si="16"/>
        <v>40696</v>
      </c>
      <c r="F264" s="50">
        <f t="shared" si="17"/>
        <v>2011</v>
      </c>
      <c r="G264" s="50">
        <f t="shared" si="18"/>
        <v>6</v>
      </c>
      <c r="H264" s="50">
        <f t="shared" si="19"/>
        <v>4</v>
      </c>
      <c r="I264" s="54" t="s">
        <v>15622</v>
      </c>
      <c r="J264" s="54" t="s">
        <v>17050</v>
      </c>
      <c r="K264" s="54" t="s">
        <v>17124</v>
      </c>
      <c r="L264" s="54" t="s">
        <v>15623</v>
      </c>
      <c r="M264" s="55">
        <v>0.5</v>
      </c>
      <c r="N264" s="55">
        <v>0</v>
      </c>
      <c r="O264" s="54" t="s">
        <v>15615</v>
      </c>
    </row>
    <row r="265" spans="1:15" x14ac:dyDescent="0.25">
      <c r="A265" s="19">
        <v>264</v>
      </c>
      <c r="B265" t="s">
        <v>8045</v>
      </c>
      <c r="C265" t="s">
        <v>7287</v>
      </c>
      <c r="D265" s="50" t="s">
        <v>16045</v>
      </c>
      <c r="E265" s="84">
        <f t="shared" si="16"/>
        <v>40698</v>
      </c>
      <c r="F265" s="50">
        <f t="shared" si="17"/>
        <v>2011</v>
      </c>
      <c r="G265" s="50">
        <f t="shared" si="18"/>
        <v>6</v>
      </c>
      <c r="H265" s="50">
        <f t="shared" si="19"/>
        <v>6</v>
      </c>
      <c r="I265" s="54" t="s">
        <v>15622</v>
      </c>
      <c r="J265" s="54" t="s">
        <v>17050</v>
      </c>
      <c r="K265" s="54" t="s">
        <v>17124</v>
      </c>
      <c r="L265" s="54" t="s">
        <v>15624</v>
      </c>
      <c r="M265" s="55">
        <v>1</v>
      </c>
      <c r="N265" s="55">
        <v>1</v>
      </c>
      <c r="O265" s="54" t="s">
        <v>15615</v>
      </c>
    </row>
    <row r="266" spans="1:15" x14ac:dyDescent="0.25">
      <c r="A266" s="19">
        <v>265</v>
      </c>
      <c r="B266" t="s">
        <v>9317</v>
      </c>
      <c r="C266" t="s">
        <v>6039</v>
      </c>
      <c r="D266" s="50" t="s">
        <v>16046</v>
      </c>
      <c r="E266" s="84">
        <f t="shared" si="16"/>
        <v>40700</v>
      </c>
      <c r="F266" s="50">
        <f t="shared" si="17"/>
        <v>2011</v>
      </c>
      <c r="G266" s="50">
        <f t="shared" si="18"/>
        <v>6</v>
      </c>
      <c r="H266" s="50">
        <f t="shared" si="19"/>
        <v>1</v>
      </c>
      <c r="I266" s="54" t="s">
        <v>15622</v>
      </c>
      <c r="J266" s="54" t="s">
        <v>17050</v>
      </c>
      <c r="K266" s="54" t="s">
        <v>17124</v>
      </c>
      <c r="L266" s="54" t="s">
        <v>15628</v>
      </c>
      <c r="M266" s="55">
        <v>0.22</v>
      </c>
      <c r="N266" s="55">
        <v>0</v>
      </c>
      <c r="O266" s="54" t="s">
        <v>15615</v>
      </c>
    </row>
    <row r="267" spans="1:15" x14ac:dyDescent="0.25">
      <c r="A267" s="19">
        <v>266</v>
      </c>
      <c r="B267" t="s">
        <v>10360</v>
      </c>
      <c r="C267" t="s">
        <v>5019</v>
      </c>
      <c r="D267" s="50" t="s">
        <v>16047</v>
      </c>
      <c r="E267" s="84">
        <f t="shared" si="16"/>
        <v>40701</v>
      </c>
      <c r="F267" s="50">
        <f t="shared" si="17"/>
        <v>2011</v>
      </c>
      <c r="G267" s="50">
        <f t="shared" si="18"/>
        <v>6</v>
      </c>
      <c r="H267" s="50">
        <f t="shared" si="19"/>
        <v>2</v>
      </c>
      <c r="I267" s="54" t="s">
        <v>15622</v>
      </c>
      <c r="J267" s="54" t="s">
        <v>17050</v>
      </c>
      <c r="K267" s="54" t="s">
        <v>17124</v>
      </c>
      <c r="L267" s="54" t="s">
        <v>15624</v>
      </c>
      <c r="M267" s="55">
        <v>1</v>
      </c>
      <c r="N267" s="55">
        <v>0.33</v>
      </c>
      <c r="O267" s="54" t="s">
        <v>15615</v>
      </c>
    </row>
    <row r="268" spans="1:15" x14ac:dyDescent="0.25">
      <c r="A268" s="19">
        <v>267</v>
      </c>
      <c r="B268" t="s">
        <v>11162</v>
      </c>
      <c r="C268" t="s">
        <v>4238</v>
      </c>
      <c r="D268" s="50" t="s">
        <v>16048</v>
      </c>
      <c r="E268" s="84">
        <f t="shared" si="16"/>
        <v>40702</v>
      </c>
      <c r="F268" s="50">
        <f t="shared" si="17"/>
        <v>2011</v>
      </c>
      <c r="G268" s="50">
        <f t="shared" si="18"/>
        <v>6</v>
      </c>
      <c r="H268" s="50">
        <f t="shared" si="19"/>
        <v>3</v>
      </c>
      <c r="I268" s="54" t="s">
        <v>15622</v>
      </c>
      <c r="J268" s="54" t="s">
        <v>17050</v>
      </c>
      <c r="K268" s="54" t="s">
        <v>17124</v>
      </c>
      <c r="L268" s="54" t="s">
        <v>15624</v>
      </c>
      <c r="M268" s="55">
        <v>0.8</v>
      </c>
      <c r="N268" s="55">
        <v>0.48</v>
      </c>
      <c r="O268" s="54" t="s">
        <v>15615</v>
      </c>
    </row>
    <row r="269" spans="1:15" x14ac:dyDescent="0.25">
      <c r="A269" s="19">
        <v>268</v>
      </c>
      <c r="B269" t="s">
        <v>9307</v>
      </c>
      <c r="C269" t="s">
        <v>6049</v>
      </c>
      <c r="D269" s="50" t="s">
        <v>16049</v>
      </c>
      <c r="E269" s="84">
        <f t="shared" si="16"/>
        <v>40703</v>
      </c>
      <c r="F269" s="50">
        <f t="shared" si="17"/>
        <v>2011</v>
      </c>
      <c r="G269" s="50">
        <f t="shared" si="18"/>
        <v>6</v>
      </c>
      <c r="H269" s="50">
        <f t="shared" si="19"/>
        <v>4</v>
      </c>
      <c r="I269" s="54" t="s">
        <v>15622</v>
      </c>
      <c r="J269" s="54" t="s">
        <v>17050</v>
      </c>
      <c r="K269" s="54" t="s">
        <v>17124</v>
      </c>
      <c r="L269" s="54" t="s">
        <v>15624</v>
      </c>
      <c r="M269" s="55">
        <v>1</v>
      </c>
      <c r="N269" s="55">
        <v>0.76</v>
      </c>
      <c r="O269" s="54" t="s">
        <v>15615</v>
      </c>
    </row>
    <row r="270" spans="1:15" x14ac:dyDescent="0.25">
      <c r="A270" s="19">
        <v>269</v>
      </c>
      <c r="B270" t="s">
        <v>8668</v>
      </c>
      <c r="C270" t="s">
        <v>6680</v>
      </c>
      <c r="D270" s="50" t="s">
        <v>16049</v>
      </c>
      <c r="E270" s="84">
        <f t="shared" si="16"/>
        <v>40703</v>
      </c>
      <c r="F270" s="50">
        <f t="shared" si="17"/>
        <v>2011</v>
      </c>
      <c r="G270" s="50">
        <f t="shared" si="18"/>
        <v>6</v>
      </c>
      <c r="H270" s="50">
        <f t="shared" si="19"/>
        <v>4</v>
      </c>
      <c r="I270" s="54" t="s">
        <v>15622</v>
      </c>
      <c r="J270" s="54" t="s">
        <v>17050</v>
      </c>
      <c r="K270" s="54" t="s">
        <v>17124</v>
      </c>
      <c r="L270" s="54" t="s">
        <v>15623</v>
      </c>
      <c r="M270" s="55">
        <v>0.7</v>
      </c>
      <c r="N270" s="55">
        <v>0.96</v>
      </c>
      <c r="O270" s="54" t="s">
        <v>15616</v>
      </c>
    </row>
    <row r="271" spans="1:15" x14ac:dyDescent="0.25">
      <c r="A271" s="19">
        <v>270</v>
      </c>
      <c r="B271" t="s">
        <v>8933</v>
      </c>
      <c r="C271" t="s">
        <v>6419</v>
      </c>
      <c r="D271" s="50" t="s">
        <v>16050</v>
      </c>
      <c r="E271" s="84">
        <f t="shared" si="16"/>
        <v>40704</v>
      </c>
      <c r="F271" s="50">
        <f t="shared" si="17"/>
        <v>2011</v>
      </c>
      <c r="G271" s="50">
        <f t="shared" si="18"/>
        <v>6</v>
      </c>
      <c r="H271" s="50">
        <f t="shared" si="19"/>
        <v>5</v>
      </c>
      <c r="I271" s="54" t="s">
        <v>15622</v>
      </c>
      <c r="J271" s="54" t="s">
        <v>17050</v>
      </c>
      <c r="K271" s="54" t="s">
        <v>17124</v>
      </c>
      <c r="L271" s="54" t="s">
        <v>15626</v>
      </c>
      <c r="M271" s="55">
        <v>1</v>
      </c>
      <c r="N271" s="55">
        <v>0.93</v>
      </c>
      <c r="O271" s="54" t="s">
        <v>15616</v>
      </c>
    </row>
    <row r="272" spans="1:15" x14ac:dyDescent="0.25">
      <c r="A272" s="19">
        <v>271</v>
      </c>
      <c r="B272" t="s">
        <v>9204</v>
      </c>
      <c r="C272" t="s">
        <v>6150</v>
      </c>
      <c r="D272" s="50" t="s">
        <v>16051</v>
      </c>
      <c r="E272" s="84">
        <f t="shared" si="16"/>
        <v>40707</v>
      </c>
      <c r="F272" s="50">
        <f t="shared" si="17"/>
        <v>2011</v>
      </c>
      <c r="G272" s="50">
        <f t="shared" si="18"/>
        <v>6</v>
      </c>
      <c r="H272" s="50">
        <f t="shared" si="19"/>
        <v>1</v>
      </c>
      <c r="I272" s="54" t="s">
        <v>15625</v>
      </c>
      <c r="J272" s="54" t="s">
        <v>17050</v>
      </c>
      <c r="K272" s="54" t="s">
        <v>17124</v>
      </c>
      <c r="L272" s="54" t="s">
        <v>15623</v>
      </c>
      <c r="M272" s="55">
        <v>1</v>
      </c>
      <c r="N272" s="55">
        <v>0.84</v>
      </c>
      <c r="O272" s="54" t="s">
        <v>15616</v>
      </c>
    </row>
    <row r="273" spans="1:15" x14ac:dyDescent="0.25">
      <c r="A273" s="19">
        <v>272</v>
      </c>
      <c r="B273" t="s">
        <v>9529</v>
      </c>
      <c r="C273" t="s">
        <v>5831</v>
      </c>
      <c r="D273" s="50" t="s">
        <v>16052</v>
      </c>
      <c r="E273" s="84">
        <f t="shared" si="16"/>
        <v>40708</v>
      </c>
      <c r="F273" s="50">
        <f t="shared" si="17"/>
        <v>2011</v>
      </c>
      <c r="G273" s="50">
        <f t="shared" si="18"/>
        <v>6</v>
      </c>
      <c r="H273" s="50">
        <f t="shared" si="19"/>
        <v>2</v>
      </c>
      <c r="I273" s="54" t="s">
        <v>15622</v>
      </c>
      <c r="J273" s="54" t="s">
        <v>17050</v>
      </c>
      <c r="K273" s="54" t="s">
        <v>17124</v>
      </c>
      <c r="L273" s="54" t="s">
        <v>15624</v>
      </c>
      <c r="M273" s="55">
        <v>1</v>
      </c>
      <c r="N273" s="55">
        <v>0.93</v>
      </c>
      <c r="O273" s="54" t="s">
        <v>15616</v>
      </c>
    </row>
    <row r="274" spans="1:15" x14ac:dyDescent="0.25">
      <c r="A274" s="19">
        <v>273</v>
      </c>
      <c r="B274" t="s">
        <v>8979</v>
      </c>
      <c r="C274" t="s">
        <v>6374</v>
      </c>
      <c r="D274" s="50" t="s">
        <v>16053</v>
      </c>
      <c r="E274" s="84">
        <f t="shared" si="16"/>
        <v>40709</v>
      </c>
      <c r="F274" s="50">
        <f t="shared" si="17"/>
        <v>2011</v>
      </c>
      <c r="G274" s="50">
        <f t="shared" si="18"/>
        <v>6</v>
      </c>
      <c r="H274" s="50">
        <f t="shared" si="19"/>
        <v>3</v>
      </c>
      <c r="I274" s="54" t="s">
        <v>15704</v>
      </c>
      <c r="J274" s="54" t="s">
        <v>17064</v>
      </c>
      <c r="K274" s="54" t="s">
        <v>17124</v>
      </c>
      <c r="L274" s="54" t="s">
        <v>15623</v>
      </c>
      <c r="M274" s="55">
        <v>1</v>
      </c>
      <c r="N274" s="55">
        <v>0.4</v>
      </c>
      <c r="O274" s="54" t="s">
        <v>15616</v>
      </c>
    </row>
    <row r="275" spans="1:15" x14ac:dyDescent="0.25">
      <c r="A275" s="19">
        <v>274</v>
      </c>
      <c r="B275" t="s">
        <v>8817</v>
      </c>
      <c r="C275" t="s">
        <v>6531</v>
      </c>
      <c r="D275" s="50" t="s">
        <v>16054</v>
      </c>
      <c r="E275" s="84">
        <f t="shared" si="16"/>
        <v>40710</v>
      </c>
      <c r="F275" s="50">
        <f t="shared" si="17"/>
        <v>2011</v>
      </c>
      <c r="G275" s="50">
        <f t="shared" si="18"/>
        <v>6</v>
      </c>
      <c r="H275" s="50">
        <f t="shared" si="19"/>
        <v>4</v>
      </c>
      <c r="I275" s="54" t="s">
        <v>15622</v>
      </c>
      <c r="J275" s="54" t="s">
        <v>17050</v>
      </c>
      <c r="K275" s="54" t="s">
        <v>17124</v>
      </c>
      <c r="L275" s="54" t="s">
        <v>15626</v>
      </c>
      <c r="M275" s="55">
        <v>1</v>
      </c>
      <c r="N275" s="55">
        <v>0.9</v>
      </c>
      <c r="O275" s="54" t="s">
        <v>15616</v>
      </c>
    </row>
    <row r="276" spans="1:15" x14ac:dyDescent="0.25">
      <c r="A276" s="19">
        <v>275</v>
      </c>
      <c r="B276" t="s">
        <v>7755</v>
      </c>
      <c r="C276" t="s">
        <v>7566</v>
      </c>
      <c r="D276" s="50" t="s">
        <v>16055</v>
      </c>
      <c r="E276" s="84">
        <f t="shared" si="16"/>
        <v>40711</v>
      </c>
      <c r="F276" s="50">
        <f t="shared" si="17"/>
        <v>2011</v>
      </c>
      <c r="G276" s="50">
        <f t="shared" si="18"/>
        <v>6</v>
      </c>
      <c r="H276" s="50">
        <f t="shared" si="19"/>
        <v>5</v>
      </c>
      <c r="I276" s="54" t="s">
        <v>15622</v>
      </c>
      <c r="J276" s="54" t="s">
        <v>17050</v>
      </c>
      <c r="K276" s="54" t="s">
        <v>17124</v>
      </c>
      <c r="L276" s="54" t="s">
        <v>15626</v>
      </c>
      <c r="M276" s="55">
        <v>1</v>
      </c>
      <c r="N276" s="55">
        <v>0.84</v>
      </c>
      <c r="O276" s="54" t="s">
        <v>15616</v>
      </c>
    </row>
    <row r="277" spans="1:15" x14ac:dyDescent="0.25">
      <c r="A277" s="19">
        <v>276</v>
      </c>
      <c r="B277" t="s">
        <v>7776</v>
      </c>
      <c r="C277" t="s">
        <v>7546</v>
      </c>
      <c r="D277" s="50" t="s">
        <v>16056</v>
      </c>
      <c r="E277" s="84">
        <f t="shared" si="16"/>
        <v>40712</v>
      </c>
      <c r="F277" s="50">
        <f t="shared" si="17"/>
        <v>2011</v>
      </c>
      <c r="G277" s="50">
        <f t="shared" si="18"/>
        <v>6</v>
      </c>
      <c r="H277" s="50">
        <f t="shared" si="19"/>
        <v>6</v>
      </c>
      <c r="I277" s="54" t="s">
        <v>15622</v>
      </c>
      <c r="J277" s="54" t="s">
        <v>17050</v>
      </c>
      <c r="K277" s="54" t="s">
        <v>17124</v>
      </c>
      <c r="L277" s="54" t="s">
        <v>15623</v>
      </c>
      <c r="M277" s="55">
        <v>0.6</v>
      </c>
      <c r="N277" s="55">
        <v>0.27</v>
      </c>
      <c r="O277" s="54" t="s">
        <v>15615</v>
      </c>
    </row>
    <row r="278" spans="1:15" x14ac:dyDescent="0.25">
      <c r="A278" s="19">
        <v>277</v>
      </c>
      <c r="B278" t="s">
        <v>7697</v>
      </c>
      <c r="C278" t="s">
        <v>7621</v>
      </c>
      <c r="D278" s="50" t="s">
        <v>16057</v>
      </c>
      <c r="E278" s="84">
        <f t="shared" si="16"/>
        <v>40713</v>
      </c>
      <c r="F278" s="50">
        <f t="shared" si="17"/>
        <v>2011</v>
      </c>
      <c r="G278" s="50">
        <f t="shared" si="18"/>
        <v>6</v>
      </c>
      <c r="H278" s="50">
        <f t="shared" si="19"/>
        <v>7</v>
      </c>
      <c r="I278" s="54" t="s">
        <v>15622</v>
      </c>
      <c r="J278" s="54" t="s">
        <v>17050</v>
      </c>
      <c r="K278" s="54" t="s">
        <v>17124</v>
      </c>
      <c r="L278" s="54" t="s">
        <v>15626</v>
      </c>
      <c r="M278" s="55">
        <v>1</v>
      </c>
      <c r="N278" s="55">
        <v>0.72</v>
      </c>
      <c r="O278" s="54" t="s">
        <v>15616</v>
      </c>
    </row>
    <row r="279" spans="1:15" x14ac:dyDescent="0.25">
      <c r="A279" s="19">
        <v>278</v>
      </c>
      <c r="B279" t="s">
        <v>11425</v>
      </c>
      <c r="C279" t="s">
        <v>3976</v>
      </c>
      <c r="D279" s="50" t="s">
        <v>16057</v>
      </c>
      <c r="E279" s="84">
        <f t="shared" si="16"/>
        <v>40713</v>
      </c>
      <c r="F279" s="50">
        <f t="shared" si="17"/>
        <v>2011</v>
      </c>
      <c r="G279" s="50">
        <f t="shared" si="18"/>
        <v>6</v>
      </c>
      <c r="H279" s="50">
        <f t="shared" si="19"/>
        <v>7</v>
      </c>
      <c r="I279" s="54" t="s">
        <v>15622</v>
      </c>
      <c r="J279" s="54" t="s">
        <v>17050</v>
      </c>
      <c r="K279" s="54" t="s">
        <v>17124</v>
      </c>
      <c r="L279" s="54" t="s">
        <v>15626</v>
      </c>
      <c r="M279" s="55">
        <v>1</v>
      </c>
      <c r="N279" s="55">
        <v>1</v>
      </c>
      <c r="O279" s="54" t="s">
        <v>15616</v>
      </c>
    </row>
    <row r="280" spans="1:15" x14ac:dyDescent="0.25">
      <c r="A280" s="19">
        <v>279</v>
      </c>
      <c r="B280" t="s">
        <v>10941</v>
      </c>
      <c r="C280" t="s">
        <v>4453</v>
      </c>
      <c r="D280" s="50" t="s">
        <v>16058</v>
      </c>
      <c r="E280" s="84">
        <f t="shared" si="16"/>
        <v>40714</v>
      </c>
      <c r="F280" s="50">
        <f t="shared" si="17"/>
        <v>2011</v>
      </c>
      <c r="G280" s="50">
        <f t="shared" si="18"/>
        <v>6</v>
      </c>
      <c r="H280" s="50">
        <f t="shared" si="19"/>
        <v>1</v>
      </c>
      <c r="I280" s="54" t="s">
        <v>15625</v>
      </c>
      <c r="J280" s="54" t="s">
        <v>17050</v>
      </c>
      <c r="K280" s="54" t="s">
        <v>17124</v>
      </c>
      <c r="L280" s="54" t="s">
        <v>15626</v>
      </c>
      <c r="M280" s="55">
        <v>1</v>
      </c>
      <c r="N280" s="55">
        <v>1</v>
      </c>
      <c r="O280" s="54" t="s">
        <v>15616</v>
      </c>
    </row>
    <row r="281" spans="1:15" x14ac:dyDescent="0.25">
      <c r="A281" s="19">
        <v>280</v>
      </c>
      <c r="B281" t="s">
        <v>8422</v>
      </c>
      <c r="C281" t="s">
        <v>6920</v>
      </c>
      <c r="D281" s="50" t="s">
        <v>16058</v>
      </c>
      <c r="E281" s="84">
        <f t="shared" si="16"/>
        <v>40714</v>
      </c>
      <c r="F281" s="50">
        <f t="shared" si="17"/>
        <v>2011</v>
      </c>
      <c r="G281" s="50">
        <f t="shared" si="18"/>
        <v>6</v>
      </c>
      <c r="H281" s="50">
        <f t="shared" si="19"/>
        <v>1</v>
      </c>
      <c r="I281" s="54" t="s">
        <v>15622</v>
      </c>
      <c r="J281" s="54" t="s">
        <v>17050</v>
      </c>
      <c r="K281" s="54" t="s">
        <v>17124</v>
      </c>
      <c r="L281" s="54" t="s">
        <v>15626</v>
      </c>
      <c r="M281" s="55">
        <v>1</v>
      </c>
      <c r="N281" s="55">
        <v>0.4</v>
      </c>
      <c r="O281" s="54" t="s">
        <v>15615</v>
      </c>
    </row>
    <row r="282" spans="1:15" x14ac:dyDescent="0.25">
      <c r="A282" s="19">
        <v>281</v>
      </c>
      <c r="B282" t="s">
        <v>11321</v>
      </c>
      <c r="C282" t="s">
        <v>4080</v>
      </c>
      <c r="D282" s="50" t="s">
        <v>16059</v>
      </c>
      <c r="E282" s="84">
        <f t="shared" si="16"/>
        <v>40715</v>
      </c>
      <c r="F282" s="50">
        <f t="shared" si="17"/>
        <v>2011</v>
      </c>
      <c r="G282" s="50">
        <f t="shared" si="18"/>
        <v>6</v>
      </c>
      <c r="H282" s="50">
        <f t="shared" si="19"/>
        <v>2</v>
      </c>
      <c r="I282" s="54" t="s">
        <v>15622</v>
      </c>
      <c r="J282" s="54" t="s">
        <v>17050</v>
      </c>
      <c r="K282" s="54" t="s">
        <v>17124</v>
      </c>
      <c r="L282" s="54" t="s">
        <v>15626</v>
      </c>
      <c r="M282" s="55">
        <v>1</v>
      </c>
      <c r="N282" s="55">
        <v>0.67</v>
      </c>
      <c r="O282" s="54" t="s">
        <v>15616</v>
      </c>
    </row>
    <row r="283" spans="1:15" x14ac:dyDescent="0.25">
      <c r="A283" s="19">
        <v>282</v>
      </c>
      <c r="B283" t="s">
        <v>8525</v>
      </c>
      <c r="C283" t="s">
        <v>3547</v>
      </c>
      <c r="D283" s="50" t="s">
        <v>16060</v>
      </c>
      <c r="E283" s="84">
        <f t="shared" si="16"/>
        <v>40716</v>
      </c>
      <c r="F283" s="50">
        <f t="shared" si="17"/>
        <v>2011</v>
      </c>
      <c r="G283" s="50">
        <f t="shared" si="18"/>
        <v>6</v>
      </c>
      <c r="H283" s="50">
        <f t="shared" si="19"/>
        <v>3</v>
      </c>
      <c r="I283" s="54" t="s">
        <v>15622</v>
      </c>
      <c r="J283" s="54" t="s">
        <v>17050</v>
      </c>
      <c r="K283" s="54" t="s">
        <v>17124</v>
      </c>
      <c r="L283" s="54" t="s">
        <v>15626</v>
      </c>
      <c r="M283" s="55">
        <v>1</v>
      </c>
      <c r="N283" s="55">
        <v>1</v>
      </c>
      <c r="O283" s="54" t="s">
        <v>15615</v>
      </c>
    </row>
    <row r="284" spans="1:15" x14ac:dyDescent="0.25">
      <c r="A284" s="19">
        <v>283</v>
      </c>
      <c r="B284" t="s">
        <v>9983</v>
      </c>
      <c r="C284" t="s">
        <v>5390</v>
      </c>
      <c r="D284" s="50" t="s">
        <v>16060</v>
      </c>
      <c r="E284" s="84">
        <f t="shared" si="16"/>
        <v>40716</v>
      </c>
      <c r="F284" s="50">
        <f t="shared" si="17"/>
        <v>2011</v>
      </c>
      <c r="G284" s="50">
        <f t="shared" si="18"/>
        <v>6</v>
      </c>
      <c r="H284" s="50">
        <f t="shared" si="19"/>
        <v>3</v>
      </c>
      <c r="I284" s="54" t="s">
        <v>15622</v>
      </c>
      <c r="J284" s="54" t="s">
        <v>17050</v>
      </c>
      <c r="K284" s="54" t="s">
        <v>17124</v>
      </c>
      <c r="L284" s="54" t="s">
        <v>15628</v>
      </c>
      <c r="M284" s="55">
        <v>0</v>
      </c>
      <c r="N284" s="55">
        <v>0.36</v>
      </c>
      <c r="O284" s="54" t="s">
        <v>15615</v>
      </c>
    </row>
    <row r="285" spans="1:15" x14ac:dyDescent="0.25">
      <c r="A285" s="19">
        <v>284</v>
      </c>
      <c r="B285" t="s">
        <v>7826</v>
      </c>
      <c r="C285" t="s">
        <v>7497</v>
      </c>
      <c r="D285" s="50" t="s">
        <v>16060</v>
      </c>
      <c r="E285" s="84">
        <f t="shared" si="16"/>
        <v>40716</v>
      </c>
      <c r="F285" s="50">
        <f t="shared" si="17"/>
        <v>2011</v>
      </c>
      <c r="G285" s="50">
        <f t="shared" si="18"/>
        <v>6</v>
      </c>
      <c r="H285" s="50">
        <f t="shared" si="19"/>
        <v>3</v>
      </c>
      <c r="I285" s="54" t="s">
        <v>15622</v>
      </c>
      <c r="J285" s="54" t="s">
        <v>17050</v>
      </c>
      <c r="K285" s="54" t="s">
        <v>17124</v>
      </c>
      <c r="L285" s="54" t="s">
        <v>15624</v>
      </c>
      <c r="M285" s="55">
        <v>1</v>
      </c>
      <c r="N285" s="55">
        <v>0.73</v>
      </c>
      <c r="O285" s="54" t="s">
        <v>15616</v>
      </c>
    </row>
    <row r="286" spans="1:15" x14ac:dyDescent="0.25">
      <c r="A286" s="19">
        <v>285</v>
      </c>
      <c r="B286" t="s">
        <v>11014</v>
      </c>
      <c r="C286" t="s">
        <v>4383</v>
      </c>
      <c r="D286" s="50" t="s">
        <v>16061</v>
      </c>
      <c r="E286" s="84">
        <f t="shared" si="16"/>
        <v>40717</v>
      </c>
      <c r="F286" s="50">
        <f t="shared" si="17"/>
        <v>2011</v>
      </c>
      <c r="G286" s="50">
        <f t="shared" si="18"/>
        <v>6</v>
      </c>
      <c r="H286" s="50">
        <f t="shared" si="19"/>
        <v>4</v>
      </c>
      <c r="I286" s="54" t="s">
        <v>15625</v>
      </c>
      <c r="J286" s="54" t="s">
        <v>17050</v>
      </c>
      <c r="K286" s="54" t="s">
        <v>17124</v>
      </c>
      <c r="L286" s="54" t="s">
        <v>15626</v>
      </c>
      <c r="M286" s="55">
        <v>1</v>
      </c>
      <c r="N286" s="55">
        <v>0.86</v>
      </c>
      <c r="O286" s="54" t="s">
        <v>15615</v>
      </c>
    </row>
    <row r="287" spans="1:15" x14ac:dyDescent="0.25">
      <c r="A287" s="19">
        <v>286</v>
      </c>
      <c r="B287" t="s">
        <v>8257</v>
      </c>
      <c r="C287" t="s">
        <v>7078</v>
      </c>
      <c r="D287" s="50" t="s">
        <v>16062</v>
      </c>
      <c r="E287" s="84">
        <f t="shared" si="16"/>
        <v>40718</v>
      </c>
      <c r="F287" s="50">
        <f t="shared" si="17"/>
        <v>2011</v>
      </c>
      <c r="G287" s="50">
        <f t="shared" si="18"/>
        <v>6</v>
      </c>
      <c r="H287" s="50">
        <f t="shared" si="19"/>
        <v>5</v>
      </c>
      <c r="I287" s="54" t="s">
        <v>15622</v>
      </c>
      <c r="J287" s="54" t="s">
        <v>17050</v>
      </c>
      <c r="K287" s="54" t="s">
        <v>17124</v>
      </c>
      <c r="L287" s="54" t="s">
        <v>15626</v>
      </c>
      <c r="M287" s="55">
        <v>1</v>
      </c>
      <c r="N287" s="55">
        <v>0.77</v>
      </c>
      <c r="O287" s="54" t="s">
        <v>15616</v>
      </c>
    </row>
    <row r="288" spans="1:15" x14ac:dyDescent="0.25">
      <c r="A288" s="19">
        <v>287</v>
      </c>
      <c r="B288" t="s">
        <v>10926</v>
      </c>
      <c r="C288" t="s">
        <v>4468</v>
      </c>
      <c r="D288" s="50" t="s">
        <v>16063</v>
      </c>
      <c r="E288" s="84">
        <f t="shared" si="16"/>
        <v>40719</v>
      </c>
      <c r="F288" s="50">
        <f t="shared" si="17"/>
        <v>2011</v>
      </c>
      <c r="G288" s="50">
        <f t="shared" si="18"/>
        <v>6</v>
      </c>
      <c r="H288" s="50">
        <f t="shared" si="19"/>
        <v>6</v>
      </c>
      <c r="I288" s="54" t="s">
        <v>15622</v>
      </c>
      <c r="J288" s="54" t="s">
        <v>17050</v>
      </c>
      <c r="K288" s="54" t="s">
        <v>17124</v>
      </c>
      <c r="L288" s="54" t="s">
        <v>15623</v>
      </c>
      <c r="M288" s="55">
        <v>1</v>
      </c>
      <c r="N288" s="55">
        <v>0.96</v>
      </c>
      <c r="O288" s="54" t="s">
        <v>15616</v>
      </c>
    </row>
    <row r="289" spans="1:15" x14ac:dyDescent="0.25">
      <c r="A289" s="19">
        <v>288</v>
      </c>
      <c r="B289" t="s">
        <v>10574</v>
      </c>
      <c r="C289" t="s">
        <v>4811</v>
      </c>
      <c r="D289" s="50" t="s">
        <v>16064</v>
      </c>
      <c r="E289" s="84">
        <f t="shared" si="16"/>
        <v>40720</v>
      </c>
      <c r="F289" s="50">
        <f t="shared" si="17"/>
        <v>2011</v>
      </c>
      <c r="G289" s="50">
        <f t="shared" si="18"/>
        <v>6</v>
      </c>
      <c r="H289" s="50">
        <f t="shared" si="19"/>
        <v>7</v>
      </c>
      <c r="I289" s="54" t="s">
        <v>15622</v>
      </c>
      <c r="J289" s="54" t="s">
        <v>17050</v>
      </c>
      <c r="K289" s="54" t="s">
        <v>17124</v>
      </c>
      <c r="L289" s="54" t="s">
        <v>15626</v>
      </c>
      <c r="M289" s="55">
        <v>0.96</v>
      </c>
      <c r="N289" s="55">
        <v>0.91</v>
      </c>
      <c r="O289" s="54" t="s">
        <v>15616</v>
      </c>
    </row>
    <row r="290" spans="1:15" x14ac:dyDescent="0.25">
      <c r="A290" s="19">
        <v>289</v>
      </c>
      <c r="B290" t="s">
        <v>8552</v>
      </c>
      <c r="C290" t="s">
        <v>6794</v>
      </c>
      <c r="D290" s="50" t="s">
        <v>16065</v>
      </c>
      <c r="E290" s="84">
        <f t="shared" si="16"/>
        <v>40723</v>
      </c>
      <c r="F290" s="50">
        <f t="shared" si="17"/>
        <v>2011</v>
      </c>
      <c r="G290" s="50">
        <f t="shared" si="18"/>
        <v>6</v>
      </c>
      <c r="H290" s="50">
        <f t="shared" si="19"/>
        <v>3</v>
      </c>
      <c r="I290" s="54" t="s">
        <v>15622</v>
      </c>
      <c r="J290" s="54" t="s">
        <v>17050</v>
      </c>
      <c r="K290" s="54" t="s">
        <v>17124</v>
      </c>
      <c r="L290" s="54" t="s">
        <v>15624</v>
      </c>
      <c r="M290" s="55">
        <v>0.84</v>
      </c>
      <c r="N290" s="55">
        <v>1</v>
      </c>
      <c r="O290" s="54" t="s">
        <v>15616</v>
      </c>
    </row>
    <row r="291" spans="1:15" x14ac:dyDescent="0.25">
      <c r="A291" s="19">
        <v>290</v>
      </c>
      <c r="B291" t="s">
        <v>11400</v>
      </c>
      <c r="C291" t="s">
        <v>4000</v>
      </c>
      <c r="D291" s="50" t="s">
        <v>16065</v>
      </c>
      <c r="E291" s="84">
        <f t="shared" si="16"/>
        <v>40723</v>
      </c>
      <c r="F291" s="50">
        <f t="shared" si="17"/>
        <v>2011</v>
      </c>
      <c r="G291" s="50">
        <f t="shared" si="18"/>
        <v>6</v>
      </c>
      <c r="H291" s="50">
        <f t="shared" si="19"/>
        <v>3</v>
      </c>
      <c r="I291" s="54" t="s">
        <v>15622</v>
      </c>
      <c r="J291" s="54" t="s">
        <v>17050</v>
      </c>
      <c r="K291" s="54" t="s">
        <v>17124</v>
      </c>
      <c r="L291" s="54" t="s">
        <v>15628</v>
      </c>
      <c r="M291" s="55">
        <v>0</v>
      </c>
      <c r="N291" s="55">
        <v>0</v>
      </c>
      <c r="O291" s="54" t="s">
        <v>15615</v>
      </c>
    </row>
    <row r="292" spans="1:15" x14ac:dyDescent="0.25">
      <c r="A292" s="19">
        <v>291</v>
      </c>
      <c r="B292" t="s">
        <v>11521</v>
      </c>
      <c r="C292" t="s">
        <v>3882</v>
      </c>
      <c r="D292" s="50" t="s">
        <v>16066</v>
      </c>
      <c r="E292" s="84">
        <f t="shared" si="16"/>
        <v>40727</v>
      </c>
      <c r="F292" s="50">
        <f t="shared" si="17"/>
        <v>2011</v>
      </c>
      <c r="G292" s="50">
        <f t="shared" si="18"/>
        <v>7</v>
      </c>
      <c r="H292" s="50">
        <f t="shared" si="19"/>
        <v>7</v>
      </c>
      <c r="I292" s="54" t="s">
        <v>15622</v>
      </c>
      <c r="J292" s="54" t="s">
        <v>17050</v>
      </c>
      <c r="K292" s="54" t="s">
        <v>17124</v>
      </c>
      <c r="L292" s="54" t="s">
        <v>15626</v>
      </c>
      <c r="M292" s="55">
        <v>1</v>
      </c>
      <c r="N292" s="55">
        <v>0.8</v>
      </c>
      <c r="O292" s="54" t="s">
        <v>15616</v>
      </c>
    </row>
    <row r="293" spans="1:15" x14ac:dyDescent="0.25">
      <c r="A293" s="19">
        <v>292</v>
      </c>
      <c r="B293" t="s">
        <v>9056</v>
      </c>
      <c r="C293" t="s">
        <v>6297</v>
      </c>
      <c r="D293" s="50" t="s">
        <v>16066</v>
      </c>
      <c r="E293" s="84">
        <f t="shared" si="16"/>
        <v>40727</v>
      </c>
      <c r="F293" s="50">
        <f t="shared" si="17"/>
        <v>2011</v>
      </c>
      <c r="G293" s="50">
        <f t="shared" si="18"/>
        <v>7</v>
      </c>
      <c r="H293" s="50">
        <f t="shared" si="19"/>
        <v>7</v>
      </c>
      <c r="I293" s="54" t="s">
        <v>15640</v>
      </c>
      <c r="J293" s="54" t="s">
        <v>17050</v>
      </c>
      <c r="K293" s="54" t="s">
        <v>17124</v>
      </c>
      <c r="L293" s="54" t="s">
        <v>15624</v>
      </c>
      <c r="M293" s="55">
        <v>1</v>
      </c>
      <c r="N293" s="55">
        <v>1</v>
      </c>
      <c r="O293" s="54" t="s">
        <v>15615</v>
      </c>
    </row>
    <row r="294" spans="1:15" x14ac:dyDescent="0.25">
      <c r="A294" s="19">
        <v>293</v>
      </c>
      <c r="B294" t="s">
        <v>10993</v>
      </c>
      <c r="C294" t="s">
        <v>4404</v>
      </c>
      <c r="D294" s="50" t="s">
        <v>16067</v>
      </c>
      <c r="E294" s="84">
        <f t="shared" si="16"/>
        <v>40728</v>
      </c>
      <c r="F294" s="50">
        <f t="shared" si="17"/>
        <v>2011</v>
      </c>
      <c r="G294" s="50">
        <f t="shared" si="18"/>
        <v>7</v>
      </c>
      <c r="H294" s="50">
        <f t="shared" si="19"/>
        <v>1</v>
      </c>
      <c r="I294" s="54" t="s">
        <v>15622</v>
      </c>
      <c r="J294" s="54" t="s">
        <v>17050</v>
      </c>
      <c r="K294" s="54" t="s">
        <v>17124</v>
      </c>
      <c r="L294" s="54" t="s">
        <v>15624</v>
      </c>
      <c r="M294" s="55">
        <v>1</v>
      </c>
      <c r="N294" s="55">
        <v>0.13</v>
      </c>
      <c r="O294" s="54" t="s">
        <v>15615</v>
      </c>
    </row>
    <row r="295" spans="1:15" x14ac:dyDescent="0.25">
      <c r="A295" s="19">
        <v>294</v>
      </c>
      <c r="B295" t="s">
        <v>8054</v>
      </c>
      <c r="C295" t="s">
        <v>7279</v>
      </c>
      <c r="D295" s="50" t="s">
        <v>16067</v>
      </c>
      <c r="E295" s="84">
        <f t="shared" si="16"/>
        <v>40728</v>
      </c>
      <c r="F295" s="50">
        <f t="shared" si="17"/>
        <v>2011</v>
      </c>
      <c r="G295" s="50">
        <f t="shared" si="18"/>
        <v>7</v>
      </c>
      <c r="H295" s="50">
        <f t="shared" si="19"/>
        <v>1</v>
      </c>
      <c r="I295" s="54" t="s">
        <v>15622</v>
      </c>
      <c r="J295" s="54" t="s">
        <v>17050</v>
      </c>
      <c r="K295" s="54" t="s">
        <v>17124</v>
      </c>
      <c r="L295" s="54" t="s">
        <v>15624</v>
      </c>
      <c r="M295" s="55">
        <v>1</v>
      </c>
      <c r="N295" s="55">
        <v>0.75</v>
      </c>
      <c r="O295" s="54" t="s">
        <v>15615</v>
      </c>
    </row>
    <row r="296" spans="1:15" x14ac:dyDescent="0.25">
      <c r="A296" s="19">
        <v>295</v>
      </c>
      <c r="B296" t="s">
        <v>10645</v>
      </c>
      <c r="C296" t="s">
        <v>4741</v>
      </c>
      <c r="D296" s="50" t="s">
        <v>16068</v>
      </c>
      <c r="E296" s="84">
        <f t="shared" si="16"/>
        <v>40730</v>
      </c>
      <c r="F296" s="50">
        <f t="shared" si="17"/>
        <v>2011</v>
      </c>
      <c r="G296" s="50">
        <f t="shared" si="18"/>
        <v>7</v>
      </c>
      <c r="H296" s="50">
        <f t="shared" si="19"/>
        <v>3</v>
      </c>
      <c r="I296" s="54" t="s">
        <v>15622</v>
      </c>
      <c r="J296" s="54" t="s">
        <v>17050</v>
      </c>
      <c r="K296" s="54" t="s">
        <v>17124</v>
      </c>
      <c r="L296" s="54" t="s">
        <v>15626</v>
      </c>
      <c r="M296" s="55">
        <v>0.98</v>
      </c>
      <c r="N296" s="55">
        <v>0.93</v>
      </c>
      <c r="O296" s="54" t="s">
        <v>15616</v>
      </c>
    </row>
    <row r="297" spans="1:15" x14ac:dyDescent="0.25">
      <c r="A297" s="19">
        <v>296</v>
      </c>
      <c r="B297" t="s">
        <v>8645</v>
      </c>
      <c r="C297" t="s">
        <v>6703</v>
      </c>
      <c r="D297" s="50" t="s">
        <v>16068</v>
      </c>
      <c r="E297" s="84">
        <f t="shared" si="16"/>
        <v>40730</v>
      </c>
      <c r="F297" s="50">
        <f t="shared" si="17"/>
        <v>2011</v>
      </c>
      <c r="G297" s="50">
        <f t="shared" si="18"/>
        <v>7</v>
      </c>
      <c r="H297" s="50">
        <f t="shared" si="19"/>
        <v>3</v>
      </c>
      <c r="I297" s="54" t="s">
        <v>15622</v>
      </c>
      <c r="J297" s="54" t="s">
        <v>17050</v>
      </c>
      <c r="K297" s="54" t="s">
        <v>17124</v>
      </c>
      <c r="L297" s="54" t="s">
        <v>15623</v>
      </c>
      <c r="M297" s="55">
        <v>1</v>
      </c>
      <c r="N297" s="55">
        <v>0.88</v>
      </c>
      <c r="O297" s="54" t="s">
        <v>15616</v>
      </c>
    </row>
    <row r="298" spans="1:15" x14ac:dyDescent="0.25">
      <c r="A298" s="19">
        <v>297</v>
      </c>
      <c r="B298" t="s">
        <v>9805</v>
      </c>
      <c r="C298" t="s">
        <v>5564</v>
      </c>
      <c r="D298" s="50" t="s">
        <v>16069</v>
      </c>
      <c r="E298" s="84">
        <f t="shared" si="16"/>
        <v>40731</v>
      </c>
      <c r="F298" s="50">
        <f t="shared" si="17"/>
        <v>2011</v>
      </c>
      <c r="G298" s="50">
        <f t="shared" si="18"/>
        <v>7</v>
      </c>
      <c r="H298" s="50">
        <f t="shared" si="19"/>
        <v>4</v>
      </c>
      <c r="I298" s="54" t="s">
        <v>15741</v>
      </c>
      <c r="J298" s="54" t="s">
        <v>17065</v>
      </c>
      <c r="K298" s="54" t="s">
        <v>17124</v>
      </c>
      <c r="L298" s="54" t="s">
        <v>15628</v>
      </c>
      <c r="M298" s="55">
        <v>0.33</v>
      </c>
      <c r="N298" s="55">
        <v>0.5</v>
      </c>
      <c r="O298" s="54" t="s">
        <v>15615</v>
      </c>
    </row>
    <row r="299" spans="1:15" x14ac:dyDescent="0.25">
      <c r="A299" s="19">
        <v>298</v>
      </c>
      <c r="B299" t="s">
        <v>9603</v>
      </c>
      <c r="C299" t="s">
        <v>5759</v>
      </c>
      <c r="D299" s="50" t="s">
        <v>16070</v>
      </c>
      <c r="E299" s="84">
        <f t="shared" si="16"/>
        <v>40732</v>
      </c>
      <c r="F299" s="50">
        <f t="shared" si="17"/>
        <v>2011</v>
      </c>
      <c r="G299" s="50">
        <f t="shared" si="18"/>
        <v>7</v>
      </c>
      <c r="H299" s="50">
        <f t="shared" si="19"/>
        <v>5</v>
      </c>
      <c r="I299" s="54" t="s">
        <v>15622</v>
      </c>
      <c r="J299" s="54" t="s">
        <v>17050</v>
      </c>
      <c r="K299" s="54" t="s">
        <v>17124</v>
      </c>
      <c r="L299" s="54" t="s">
        <v>15626</v>
      </c>
      <c r="M299" s="55">
        <v>1</v>
      </c>
      <c r="N299" s="55">
        <v>0.93</v>
      </c>
      <c r="O299" s="54" t="s">
        <v>15615</v>
      </c>
    </row>
    <row r="300" spans="1:15" x14ac:dyDescent="0.25">
      <c r="A300" s="19">
        <v>299</v>
      </c>
      <c r="B300" t="s">
        <v>9584</v>
      </c>
      <c r="C300" t="s">
        <v>5777</v>
      </c>
      <c r="D300" s="50" t="s">
        <v>16071</v>
      </c>
      <c r="E300" s="84">
        <f t="shared" si="16"/>
        <v>40734</v>
      </c>
      <c r="F300" s="50">
        <f t="shared" si="17"/>
        <v>2011</v>
      </c>
      <c r="G300" s="50">
        <f t="shared" si="18"/>
        <v>7</v>
      </c>
      <c r="H300" s="50">
        <f t="shared" si="19"/>
        <v>7</v>
      </c>
      <c r="I300" s="54" t="s">
        <v>15622</v>
      </c>
      <c r="J300" s="54" t="s">
        <v>17050</v>
      </c>
      <c r="K300" s="54" t="s">
        <v>17124</v>
      </c>
      <c r="L300" s="54" t="s">
        <v>15626</v>
      </c>
      <c r="M300" s="55">
        <v>1</v>
      </c>
      <c r="N300" s="55">
        <v>0.97</v>
      </c>
      <c r="O300" s="54" t="s">
        <v>15616</v>
      </c>
    </row>
    <row r="301" spans="1:15" x14ac:dyDescent="0.25">
      <c r="A301" s="19">
        <v>300</v>
      </c>
      <c r="B301" t="s">
        <v>11448</v>
      </c>
      <c r="C301" t="s">
        <v>3953</v>
      </c>
      <c r="D301" s="50" t="s">
        <v>16072</v>
      </c>
      <c r="E301" s="84">
        <f t="shared" si="16"/>
        <v>40735</v>
      </c>
      <c r="F301" s="50">
        <f t="shared" si="17"/>
        <v>2011</v>
      </c>
      <c r="G301" s="50">
        <f t="shared" si="18"/>
        <v>7</v>
      </c>
      <c r="H301" s="50">
        <f t="shared" si="19"/>
        <v>1</v>
      </c>
      <c r="I301" s="54" t="s">
        <v>15622</v>
      </c>
      <c r="J301" s="54" t="s">
        <v>17050</v>
      </c>
      <c r="K301" s="54" t="s">
        <v>17124</v>
      </c>
      <c r="L301" s="54" t="s">
        <v>15623</v>
      </c>
      <c r="M301" s="55">
        <v>0.67</v>
      </c>
      <c r="N301" s="55">
        <v>0.49</v>
      </c>
      <c r="O301" s="54" t="s">
        <v>15616</v>
      </c>
    </row>
    <row r="302" spans="1:15" x14ac:dyDescent="0.25">
      <c r="A302" s="19">
        <v>301</v>
      </c>
      <c r="B302" t="s">
        <v>8508</v>
      </c>
      <c r="C302" t="s">
        <v>6836</v>
      </c>
      <c r="D302" s="50" t="s">
        <v>16072</v>
      </c>
      <c r="E302" s="84">
        <f t="shared" si="16"/>
        <v>40735</v>
      </c>
      <c r="F302" s="50">
        <f t="shared" si="17"/>
        <v>2011</v>
      </c>
      <c r="G302" s="50">
        <f t="shared" si="18"/>
        <v>7</v>
      </c>
      <c r="H302" s="50">
        <f t="shared" si="19"/>
        <v>1</v>
      </c>
      <c r="I302" s="54" t="s">
        <v>15622</v>
      </c>
      <c r="J302" s="54" t="s">
        <v>17050</v>
      </c>
      <c r="K302" s="54" t="s">
        <v>17124</v>
      </c>
      <c r="L302" s="54" t="s">
        <v>15624</v>
      </c>
      <c r="M302" s="55">
        <v>0.86</v>
      </c>
      <c r="N302" s="55">
        <v>0.97</v>
      </c>
      <c r="O302" s="54" t="s">
        <v>15615</v>
      </c>
    </row>
    <row r="303" spans="1:15" x14ac:dyDescent="0.25">
      <c r="A303" s="19">
        <v>302</v>
      </c>
      <c r="B303" t="s">
        <v>11095</v>
      </c>
      <c r="C303" t="s">
        <v>4303</v>
      </c>
      <c r="D303" s="50" t="s">
        <v>16073</v>
      </c>
      <c r="E303" s="84">
        <f t="shared" si="16"/>
        <v>40736</v>
      </c>
      <c r="F303" s="50">
        <f t="shared" si="17"/>
        <v>2011</v>
      </c>
      <c r="G303" s="50">
        <f t="shared" si="18"/>
        <v>7</v>
      </c>
      <c r="H303" s="50">
        <f t="shared" si="19"/>
        <v>2</v>
      </c>
      <c r="I303" s="54" t="s">
        <v>15622</v>
      </c>
      <c r="J303" s="54" t="s">
        <v>17050</v>
      </c>
      <c r="K303" s="54" t="s">
        <v>17124</v>
      </c>
      <c r="L303" s="54" t="s">
        <v>15623</v>
      </c>
      <c r="M303" s="55">
        <v>1</v>
      </c>
      <c r="N303" s="55">
        <v>0.33</v>
      </c>
      <c r="O303" s="54" t="s">
        <v>15615</v>
      </c>
    </row>
    <row r="304" spans="1:15" x14ac:dyDescent="0.25">
      <c r="A304" s="19">
        <v>303</v>
      </c>
      <c r="B304" t="s">
        <v>9021</v>
      </c>
      <c r="C304" t="s">
        <v>6333</v>
      </c>
      <c r="D304" s="50" t="s">
        <v>16074</v>
      </c>
      <c r="E304" s="84">
        <f t="shared" si="16"/>
        <v>40737</v>
      </c>
      <c r="F304" s="50">
        <f t="shared" si="17"/>
        <v>2011</v>
      </c>
      <c r="G304" s="50">
        <f t="shared" si="18"/>
        <v>7</v>
      </c>
      <c r="H304" s="50">
        <f t="shared" si="19"/>
        <v>3</v>
      </c>
      <c r="I304" s="54" t="s">
        <v>15622</v>
      </c>
      <c r="J304" s="54" t="s">
        <v>17050</v>
      </c>
      <c r="K304" s="54" t="s">
        <v>17124</v>
      </c>
      <c r="L304" s="54" t="s">
        <v>15626</v>
      </c>
      <c r="M304" s="55">
        <v>1</v>
      </c>
      <c r="N304" s="55">
        <v>0.89</v>
      </c>
      <c r="O304" s="54" t="s">
        <v>15616</v>
      </c>
    </row>
    <row r="305" spans="1:15" x14ac:dyDescent="0.25">
      <c r="A305" s="19">
        <v>304</v>
      </c>
      <c r="B305" t="s">
        <v>8675</v>
      </c>
      <c r="C305" t="s">
        <v>6673</v>
      </c>
      <c r="D305" s="50" t="s">
        <v>16075</v>
      </c>
      <c r="E305" s="84">
        <f t="shared" si="16"/>
        <v>40738</v>
      </c>
      <c r="F305" s="50">
        <f t="shared" si="17"/>
        <v>2011</v>
      </c>
      <c r="G305" s="50">
        <f t="shared" si="18"/>
        <v>7</v>
      </c>
      <c r="H305" s="50">
        <f t="shared" si="19"/>
        <v>4</v>
      </c>
      <c r="I305" s="54" t="s">
        <v>15622</v>
      </c>
      <c r="J305" s="54" t="s">
        <v>17050</v>
      </c>
      <c r="K305" s="54" t="s">
        <v>17124</v>
      </c>
      <c r="L305" s="54" t="s">
        <v>15624</v>
      </c>
      <c r="M305" s="55">
        <v>1</v>
      </c>
      <c r="N305" s="55">
        <v>0.94</v>
      </c>
      <c r="O305" s="54" t="s">
        <v>15616</v>
      </c>
    </row>
    <row r="306" spans="1:15" x14ac:dyDescent="0.25">
      <c r="A306" s="19">
        <v>305</v>
      </c>
      <c r="B306" t="s">
        <v>11543</v>
      </c>
      <c r="C306" t="s">
        <v>3861</v>
      </c>
      <c r="D306" s="50" t="s">
        <v>16076</v>
      </c>
      <c r="E306" s="84">
        <f t="shared" si="16"/>
        <v>40740</v>
      </c>
      <c r="F306" s="50">
        <f t="shared" si="17"/>
        <v>2011</v>
      </c>
      <c r="G306" s="50">
        <f t="shared" si="18"/>
        <v>7</v>
      </c>
      <c r="H306" s="50">
        <f t="shared" si="19"/>
        <v>6</v>
      </c>
      <c r="I306" s="54" t="s">
        <v>15622</v>
      </c>
      <c r="J306" s="54" t="s">
        <v>17050</v>
      </c>
      <c r="K306" s="54" t="s">
        <v>17124</v>
      </c>
      <c r="L306" s="54" t="s">
        <v>15626</v>
      </c>
      <c r="M306" s="55">
        <v>1</v>
      </c>
      <c r="N306" s="55">
        <v>0.63</v>
      </c>
      <c r="O306" s="54" t="s">
        <v>15616</v>
      </c>
    </row>
    <row r="307" spans="1:15" x14ac:dyDescent="0.25">
      <c r="A307" s="19">
        <v>306</v>
      </c>
      <c r="B307" t="s">
        <v>8886</v>
      </c>
      <c r="C307" t="s">
        <v>6465</v>
      </c>
      <c r="D307" s="50" t="s">
        <v>16076</v>
      </c>
      <c r="E307" s="84">
        <f t="shared" si="16"/>
        <v>40740</v>
      </c>
      <c r="F307" s="50">
        <f t="shared" si="17"/>
        <v>2011</v>
      </c>
      <c r="G307" s="50">
        <f t="shared" si="18"/>
        <v>7</v>
      </c>
      <c r="H307" s="50">
        <f t="shared" si="19"/>
        <v>6</v>
      </c>
      <c r="I307" s="54" t="s">
        <v>15622</v>
      </c>
      <c r="J307" s="54" t="s">
        <v>17050</v>
      </c>
      <c r="K307" s="54" t="s">
        <v>17124</v>
      </c>
      <c r="L307" s="54" t="s">
        <v>15624</v>
      </c>
      <c r="M307" s="55">
        <v>1</v>
      </c>
      <c r="N307" s="55">
        <v>0.97</v>
      </c>
      <c r="O307" s="54" t="s">
        <v>15616</v>
      </c>
    </row>
    <row r="308" spans="1:15" x14ac:dyDescent="0.25">
      <c r="A308" s="19">
        <v>307</v>
      </c>
      <c r="B308" t="s">
        <v>11331</v>
      </c>
      <c r="C308" t="s">
        <v>4070</v>
      </c>
      <c r="D308" s="50" t="s">
        <v>16077</v>
      </c>
      <c r="E308" s="84">
        <f t="shared" si="16"/>
        <v>40741</v>
      </c>
      <c r="F308" s="50">
        <f t="shared" si="17"/>
        <v>2011</v>
      </c>
      <c r="G308" s="50">
        <f t="shared" si="18"/>
        <v>7</v>
      </c>
      <c r="H308" s="50">
        <f t="shared" si="19"/>
        <v>7</v>
      </c>
      <c r="I308" s="54" t="s">
        <v>15622</v>
      </c>
      <c r="J308" s="54" t="s">
        <v>17050</v>
      </c>
      <c r="K308" s="54" t="s">
        <v>17124</v>
      </c>
      <c r="L308" s="54" t="s">
        <v>15626</v>
      </c>
      <c r="M308" s="55">
        <v>1</v>
      </c>
      <c r="N308" s="55">
        <v>0.5</v>
      </c>
      <c r="O308" s="54" t="s">
        <v>15615</v>
      </c>
    </row>
    <row r="309" spans="1:15" x14ac:dyDescent="0.25">
      <c r="A309" s="19">
        <v>308</v>
      </c>
      <c r="B309" t="s">
        <v>8380</v>
      </c>
      <c r="C309" t="s">
        <v>6961</v>
      </c>
      <c r="D309" s="50" t="s">
        <v>16078</v>
      </c>
      <c r="E309" s="84">
        <f t="shared" si="16"/>
        <v>40742</v>
      </c>
      <c r="F309" s="50">
        <f t="shared" si="17"/>
        <v>2011</v>
      </c>
      <c r="G309" s="50">
        <f t="shared" si="18"/>
        <v>7</v>
      </c>
      <c r="H309" s="50">
        <f t="shared" si="19"/>
        <v>1</v>
      </c>
      <c r="I309" s="54" t="s">
        <v>15622</v>
      </c>
      <c r="J309" s="54" t="s">
        <v>17050</v>
      </c>
      <c r="K309" s="54" t="s">
        <v>17124</v>
      </c>
      <c r="L309" s="54" t="s">
        <v>15624</v>
      </c>
      <c r="M309" s="55">
        <v>1</v>
      </c>
      <c r="N309" s="55">
        <v>0.66</v>
      </c>
      <c r="O309" s="54" t="s">
        <v>15616</v>
      </c>
    </row>
    <row r="310" spans="1:15" x14ac:dyDescent="0.25">
      <c r="A310" s="19">
        <v>309</v>
      </c>
      <c r="B310" t="s">
        <v>8608</v>
      </c>
      <c r="C310" t="s">
        <v>6739</v>
      </c>
      <c r="D310" s="50" t="s">
        <v>16078</v>
      </c>
      <c r="E310" s="84">
        <f t="shared" si="16"/>
        <v>40742</v>
      </c>
      <c r="F310" s="50">
        <f t="shared" si="17"/>
        <v>2011</v>
      </c>
      <c r="G310" s="50">
        <f t="shared" si="18"/>
        <v>7</v>
      </c>
      <c r="H310" s="50">
        <f t="shared" si="19"/>
        <v>1</v>
      </c>
      <c r="I310" s="54" t="s">
        <v>15622</v>
      </c>
      <c r="J310" s="54" t="s">
        <v>17050</v>
      </c>
      <c r="K310" s="54" t="s">
        <v>17124</v>
      </c>
      <c r="L310" s="54" t="s">
        <v>15626</v>
      </c>
      <c r="M310" s="55">
        <v>1</v>
      </c>
      <c r="N310" s="55">
        <v>1</v>
      </c>
      <c r="O310" s="54" t="s">
        <v>15615</v>
      </c>
    </row>
    <row r="311" spans="1:15" x14ac:dyDescent="0.25">
      <c r="A311" s="19">
        <v>310</v>
      </c>
      <c r="B311" t="s">
        <v>8749</v>
      </c>
      <c r="C311" t="s">
        <v>6599</v>
      </c>
      <c r="D311" s="50" t="s">
        <v>16079</v>
      </c>
      <c r="E311" s="84">
        <f t="shared" si="16"/>
        <v>40743</v>
      </c>
      <c r="F311" s="50">
        <f t="shared" si="17"/>
        <v>2011</v>
      </c>
      <c r="G311" s="50">
        <f t="shared" si="18"/>
        <v>7</v>
      </c>
      <c r="H311" s="50">
        <f t="shared" si="19"/>
        <v>2</v>
      </c>
      <c r="I311" s="54" t="s">
        <v>15622</v>
      </c>
      <c r="J311" s="54" t="s">
        <v>17050</v>
      </c>
      <c r="K311" s="54" t="s">
        <v>17124</v>
      </c>
      <c r="L311" s="54" t="s">
        <v>15628</v>
      </c>
      <c r="M311" s="55">
        <v>0</v>
      </c>
      <c r="N311" s="55">
        <v>0</v>
      </c>
      <c r="O311" s="54" t="s">
        <v>15615</v>
      </c>
    </row>
    <row r="312" spans="1:15" x14ac:dyDescent="0.25">
      <c r="A312" s="19">
        <v>311</v>
      </c>
      <c r="B312" t="s">
        <v>11711</v>
      </c>
      <c r="C312" t="s">
        <v>3695</v>
      </c>
      <c r="D312" s="50" t="s">
        <v>16079</v>
      </c>
      <c r="E312" s="84">
        <f t="shared" si="16"/>
        <v>40743</v>
      </c>
      <c r="F312" s="50">
        <f t="shared" si="17"/>
        <v>2011</v>
      </c>
      <c r="G312" s="50">
        <f t="shared" si="18"/>
        <v>7</v>
      </c>
      <c r="H312" s="50">
        <f t="shared" si="19"/>
        <v>2</v>
      </c>
      <c r="I312" s="54" t="s">
        <v>15622</v>
      </c>
      <c r="J312" s="54" t="s">
        <v>17050</v>
      </c>
      <c r="K312" s="54" t="s">
        <v>17124</v>
      </c>
      <c r="L312" s="54" t="s">
        <v>15626</v>
      </c>
      <c r="M312" s="55">
        <v>0.75</v>
      </c>
      <c r="N312" s="55">
        <v>1</v>
      </c>
      <c r="O312" s="54" t="s">
        <v>15615</v>
      </c>
    </row>
    <row r="313" spans="1:15" x14ac:dyDescent="0.25">
      <c r="A313" s="19">
        <v>312</v>
      </c>
      <c r="B313" t="s">
        <v>11182</v>
      </c>
      <c r="C313" t="s">
        <v>4218</v>
      </c>
      <c r="D313" s="50" t="s">
        <v>16079</v>
      </c>
      <c r="E313" s="84">
        <f t="shared" si="16"/>
        <v>40743</v>
      </c>
      <c r="F313" s="50">
        <f t="shared" si="17"/>
        <v>2011</v>
      </c>
      <c r="G313" s="50">
        <f t="shared" si="18"/>
        <v>7</v>
      </c>
      <c r="H313" s="50">
        <f t="shared" si="19"/>
        <v>2</v>
      </c>
      <c r="I313" s="54" t="s">
        <v>15805</v>
      </c>
      <c r="J313" s="54" t="s">
        <v>17050</v>
      </c>
      <c r="K313" s="54" t="s">
        <v>17124</v>
      </c>
      <c r="L313" s="54" t="s">
        <v>15626</v>
      </c>
      <c r="M313" s="55">
        <v>1</v>
      </c>
      <c r="N313" s="55">
        <v>0.88</v>
      </c>
      <c r="O313" s="54" t="s">
        <v>15616</v>
      </c>
    </row>
    <row r="314" spans="1:15" x14ac:dyDescent="0.25">
      <c r="A314" s="19">
        <v>313</v>
      </c>
      <c r="B314" t="s">
        <v>9874</v>
      </c>
      <c r="C314" t="s">
        <v>5497</v>
      </c>
      <c r="D314" s="50" t="s">
        <v>16079</v>
      </c>
      <c r="E314" s="84">
        <f t="shared" si="16"/>
        <v>40743</v>
      </c>
      <c r="F314" s="50">
        <f t="shared" si="17"/>
        <v>2011</v>
      </c>
      <c r="G314" s="50">
        <f t="shared" si="18"/>
        <v>7</v>
      </c>
      <c r="H314" s="50">
        <f t="shared" si="19"/>
        <v>2</v>
      </c>
      <c r="I314" s="54" t="s">
        <v>15622</v>
      </c>
      <c r="J314" s="54" t="s">
        <v>17050</v>
      </c>
      <c r="K314" s="54" t="s">
        <v>17124</v>
      </c>
      <c r="L314" s="54" t="s">
        <v>15623</v>
      </c>
      <c r="M314" s="55">
        <v>0.7</v>
      </c>
      <c r="N314" s="55">
        <v>0.74</v>
      </c>
      <c r="O314" s="54" t="s">
        <v>15615</v>
      </c>
    </row>
    <row r="315" spans="1:15" x14ac:dyDescent="0.25">
      <c r="A315" s="19">
        <v>314</v>
      </c>
      <c r="B315" t="s">
        <v>7993</v>
      </c>
      <c r="C315" t="s">
        <v>7338</v>
      </c>
      <c r="D315" s="50" t="s">
        <v>16079</v>
      </c>
      <c r="E315" s="84">
        <f t="shared" si="16"/>
        <v>40743</v>
      </c>
      <c r="F315" s="50">
        <f t="shared" si="17"/>
        <v>2011</v>
      </c>
      <c r="G315" s="50">
        <f t="shared" si="18"/>
        <v>7</v>
      </c>
      <c r="H315" s="50">
        <f t="shared" si="19"/>
        <v>2</v>
      </c>
      <c r="I315" s="54" t="s">
        <v>15622</v>
      </c>
      <c r="J315" s="54" t="s">
        <v>17050</v>
      </c>
      <c r="K315" s="54" t="s">
        <v>17124</v>
      </c>
      <c r="L315" s="54" t="s">
        <v>15626</v>
      </c>
      <c r="M315" s="55">
        <v>1</v>
      </c>
      <c r="N315" s="55">
        <v>1</v>
      </c>
      <c r="O315" s="54" t="s">
        <v>15616</v>
      </c>
    </row>
    <row r="316" spans="1:15" x14ac:dyDescent="0.25">
      <c r="A316" s="19">
        <v>315</v>
      </c>
      <c r="B316" t="s">
        <v>9535</v>
      </c>
      <c r="C316" t="s">
        <v>5825</v>
      </c>
      <c r="D316" s="50" t="s">
        <v>16079</v>
      </c>
      <c r="E316" s="84">
        <f t="shared" si="16"/>
        <v>40743</v>
      </c>
      <c r="F316" s="50">
        <f t="shared" si="17"/>
        <v>2011</v>
      </c>
      <c r="G316" s="50">
        <f t="shared" si="18"/>
        <v>7</v>
      </c>
      <c r="H316" s="50">
        <f t="shared" si="19"/>
        <v>2</v>
      </c>
      <c r="I316" s="54" t="s">
        <v>15622</v>
      </c>
      <c r="J316" s="54" t="s">
        <v>17050</v>
      </c>
      <c r="K316" s="54" t="s">
        <v>17124</v>
      </c>
      <c r="L316" s="54" t="s">
        <v>15623</v>
      </c>
      <c r="M316" s="55">
        <v>1</v>
      </c>
      <c r="N316" s="55">
        <v>0</v>
      </c>
      <c r="O316" s="54" t="s">
        <v>15615</v>
      </c>
    </row>
    <row r="317" spans="1:15" x14ac:dyDescent="0.25">
      <c r="A317" s="19">
        <v>316</v>
      </c>
      <c r="B317" t="s">
        <v>10622</v>
      </c>
      <c r="C317" t="s">
        <v>4764</v>
      </c>
      <c r="D317" s="50" t="s">
        <v>16079</v>
      </c>
      <c r="E317" s="84">
        <f t="shared" si="16"/>
        <v>40743</v>
      </c>
      <c r="F317" s="50">
        <f t="shared" si="17"/>
        <v>2011</v>
      </c>
      <c r="G317" s="50">
        <f t="shared" si="18"/>
        <v>7</v>
      </c>
      <c r="H317" s="50">
        <f t="shared" si="19"/>
        <v>2</v>
      </c>
      <c r="I317" s="54" t="s">
        <v>15622</v>
      </c>
      <c r="J317" s="54" t="s">
        <v>17050</v>
      </c>
      <c r="K317" s="54" t="s">
        <v>17124</v>
      </c>
      <c r="L317" s="54" t="s">
        <v>15623</v>
      </c>
      <c r="M317" s="55">
        <v>0.9</v>
      </c>
      <c r="N317" s="55">
        <v>0.91</v>
      </c>
      <c r="O317" s="54" t="s">
        <v>15615</v>
      </c>
    </row>
    <row r="318" spans="1:15" x14ac:dyDescent="0.25">
      <c r="A318" s="19">
        <v>317</v>
      </c>
      <c r="B318" t="s">
        <v>7760</v>
      </c>
      <c r="C318" t="s">
        <v>7561</v>
      </c>
      <c r="D318" s="50" t="s">
        <v>16079</v>
      </c>
      <c r="E318" s="84">
        <f t="shared" si="16"/>
        <v>40743</v>
      </c>
      <c r="F318" s="50">
        <f t="shared" si="17"/>
        <v>2011</v>
      </c>
      <c r="G318" s="50">
        <f t="shared" si="18"/>
        <v>7</v>
      </c>
      <c r="H318" s="50">
        <f t="shared" si="19"/>
        <v>2</v>
      </c>
      <c r="I318" s="54" t="s">
        <v>15622</v>
      </c>
      <c r="J318" s="54" t="s">
        <v>17050</v>
      </c>
      <c r="K318" s="54" t="s">
        <v>17124</v>
      </c>
      <c r="L318" s="54" t="s">
        <v>15623</v>
      </c>
      <c r="M318" s="55">
        <v>1</v>
      </c>
      <c r="N318" s="55">
        <v>0</v>
      </c>
      <c r="O318" s="54" t="s">
        <v>15615</v>
      </c>
    </row>
    <row r="319" spans="1:15" x14ac:dyDescent="0.25">
      <c r="A319" s="19">
        <v>318</v>
      </c>
      <c r="B319" t="s">
        <v>8311</v>
      </c>
      <c r="C319" t="s">
        <v>7026</v>
      </c>
      <c r="D319" s="50" t="s">
        <v>16080</v>
      </c>
      <c r="E319" s="84">
        <f t="shared" si="16"/>
        <v>40744</v>
      </c>
      <c r="F319" s="50">
        <f t="shared" si="17"/>
        <v>2011</v>
      </c>
      <c r="G319" s="50">
        <f t="shared" si="18"/>
        <v>7</v>
      </c>
      <c r="H319" s="50">
        <f t="shared" si="19"/>
        <v>3</v>
      </c>
      <c r="I319" s="54" t="s">
        <v>15622</v>
      </c>
      <c r="J319" s="54" t="s">
        <v>17050</v>
      </c>
      <c r="K319" s="54" t="s">
        <v>17124</v>
      </c>
      <c r="L319" s="54" t="s">
        <v>15624</v>
      </c>
      <c r="M319" s="55">
        <v>1</v>
      </c>
      <c r="N319" s="55">
        <v>0.56999999999999995</v>
      </c>
      <c r="O319" s="54" t="s">
        <v>15615</v>
      </c>
    </row>
    <row r="320" spans="1:15" x14ac:dyDescent="0.25">
      <c r="A320" s="19">
        <v>319</v>
      </c>
      <c r="B320" t="s">
        <v>9670</v>
      </c>
      <c r="C320" t="s">
        <v>5694</v>
      </c>
      <c r="D320" s="50" t="s">
        <v>16081</v>
      </c>
      <c r="E320" s="84">
        <f t="shared" si="16"/>
        <v>40745</v>
      </c>
      <c r="F320" s="50">
        <f t="shared" si="17"/>
        <v>2011</v>
      </c>
      <c r="G320" s="50">
        <f t="shared" si="18"/>
        <v>7</v>
      </c>
      <c r="H320" s="50">
        <f t="shared" si="19"/>
        <v>4</v>
      </c>
      <c r="I320" s="54" t="s">
        <v>15622</v>
      </c>
      <c r="J320" s="54" t="s">
        <v>17050</v>
      </c>
      <c r="K320" s="54" t="s">
        <v>17124</v>
      </c>
      <c r="L320" s="54" t="s">
        <v>15623</v>
      </c>
      <c r="M320" s="55">
        <v>1</v>
      </c>
      <c r="N320" s="55">
        <v>0.5</v>
      </c>
      <c r="O320" s="54" t="s">
        <v>15616</v>
      </c>
    </row>
    <row r="321" spans="1:15" x14ac:dyDescent="0.25">
      <c r="A321" s="19">
        <v>320</v>
      </c>
      <c r="B321" t="s">
        <v>8108</v>
      </c>
      <c r="C321" t="s">
        <v>7227</v>
      </c>
      <c r="D321" s="50" t="s">
        <v>16081</v>
      </c>
      <c r="E321" s="84">
        <f t="shared" si="16"/>
        <v>40745</v>
      </c>
      <c r="F321" s="50">
        <f t="shared" si="17"/>
        <v>2011</v>
      </c>
      <c r="G321" s="50">
        <f t="shared" si="18"/>
        <v>7</v>
      </c>
      <c r="H321" s="50">
        <f t="shared" si="19"/>
        <v>4</v>
      </c>
      <c r="I321" s="54" t="s">
        <v>15622</v>
      </c>
      <c r="J321" s="54" t="s">
        <v>17050</v>
      </c>
      <c r="K321" s="54" t="s">
        <v>17124</v>
      </c>
      <c r="L321" s="54" t="s">
        <v>15623</v>
      </c>
      <c r="M321" s="55">
        <v>1</v>
      </c>
      <c r="N321" s="55">
        <v>0.71</v>
      </c>
      <c r="O321" s="54" t="s">
        <v>15616</v>
      </c>
    </row>
    <row r="322" spans="1:15" x14ac:dyDescent="0.25">
      <c r="A322" s="19">
        <v>321</v>
      </c>
      <c r="B322" t="s">
        <v>7892</v>
      </c>
      <c r="C322" t="s">
        <v>7436</v>
      </c>
      <c r="D322" s="50" t="s">
        <v>16082</v>
      </c>
      <c r="E322" s="84">
        <f t="shared" si="16"/>
        <v>40746</v>
      </c>
      <c r="F322" s="50">
        <f t="shared" si="17"/>
        <v>2011</v>
      </c>
      <c r="G322" s="50">
        <f t="shared" si="18"/>
        <v>7</v>
      </c>
      <c r="H322" s="50">
        <f t="shared" si="19"/>
        <v>5</v>
      </c>
      <c r="I322" s="54" t="s">
        <v>15622</v>
      </c>
      <c r="J322" s="54" t="s">
        <v>17050</v>
      </c>
      <c r="K322" s="54" t="s">
        <v>17124</v>
      </c>
      <c r="L322" s="54" t="s">
        <v>15624</v>
      </c>
      <c r="M322" s="55">
        <v>0.9</v>
      </c>
      <c r="N322" s="55">
        <v>0.94</v>
      </c>
      <c r="O322" s="54" t="s">
        <v>15615</v>
      </c>
    </row>
    <row r="323" spans="1:15" x14ac:dyDescent="0.25">
      <c r="A323" s="19">
        <v>322</v>
      </c>
      <c r="B323" t="s">
        <v>10625</v>
      </c>
      <c r="C323" t="s">
        <v>4761</v>
      </c>
      <c r="D323" s="50" t="s">
        <v>16083</v>
      </c>
      <c r="E323" s="84">
        <f t="shared" ref="E323:E386" si="20">DATE(LEFT(D323,4),MID(D323,5,2),RIGHT(D323,2))</f>
        <v>40749</v>
      </c>
      <c r="F323" s="50">
        <f t="shared" ref="F323:F386" si="21">YEAR(E323)</f>
        <v>2011</v>
      </c>
      <c r="G323" s="50">
        <f t="shared" ref="G323:G386" si="22">MONTH(E323)</f>
        <v>7</v>
      </c>
      <c r="H323" s="50">
        <f t="shared" ref="H323:H386" si="23">WEEKDAY(E323,2)</f>
        <v>1</v>
      </c>
      <c r="I323" s="54" t="s">
        <v>15622</v>
      </c>
      <c r="J323" s="54" t="s">
        <v>17050</v>
      </c>
      <c r="K323" s="54" t="s">
        <v>17124</v>
      </c>
      <c r="L323" s="54" t="s">
        <v>15624</v>
      </c>
      <c r="M323" s="55">
        <v>1</v>
      </c>
      <c r="N323" s="55">
        <v>1</v>
      </c>
      <c r="O323" s="54" t="s">
        <v>15616</v>
      </c>
    </row>
    <row r="324" spans="1:15" x14ac:dyDescent="0.25">
      <c r="A324" s="19">
        <v>323</v>
      </c>
      <c r="B324" t="s">
        <v>10549</v>
      </c>
      <c r="C324" t="s">
        <v>4835</v>
      </c>
      <c r="D324" s="50" t="s">
        <v>16083</v>
      </c>
      <c r="E324" s="84">
        <f t="shared" si="20"/>
        <v>40749</v>
      </c>
      <c r="F324" s="50">
        <f t="shared" si="21"/>
        <v>2011</v>
      </c>
      <c r="G324" s="50">
        <f t="shared" si="22"/>
        <v>7</v>
      </c>
      <c r="H324" s="50">
        <f t="shared" si="23"/>
        <v>1</v>
      </c>
      <c r="I324" s="54" t="s">
        <v>15622</v>
      </c>
      <c r="J324" s="54" t="s">
        <v>17050</v>
      </c>
      <c r="K324" s="54" t="s">
        <v>17124</v>
      </c>
      <c r="L324" s="54" t="s">
        <v>15624</v>
      </c>
      <c r="M324" s="55">
        <v>1</v>
      </c>
      <c r="N324" s="55">
        <v>0.94</v>
      </c>
      <c r="O324" s="54" t="s">
        <v>15616</v>
      </c>
    </row>
    <row r="325" spans="1:15" x14ac:dyDescent="0.25">
      <c r="A325" s="19">
        <v>324</v>
      </c>
      <c r="B325" t="s">
        <v>11410</v>
      </c>
      <c r="C325" t="s">
        <v>3991</v>
      </c>
      <c r="D325" s="50" t="s">
        <v>16083</v>
      </c>
      <c r="E325" s="84">
        <f t="shared" si="20"/>
        <v>40749</v>
      </c>
      <c r="F325" s="50">
        <f t="shared" si="21"/>
        <v>2011</v>
      </c>
      <c r="G325" s="50">
        <f t="shared" si="22"/>
        <v>7</v>
      </c>
      <c r="H325" s="50">
        <f t="shared" si="23"/>
        <v>1</v>
      </c>
      <c r="I325" s="54" t="s">
        <v>15622</v>
      </c>
      <c r="J325" s="54" t="s">
        <v>17050</v>
      </c>
      <c r="K325" s="54" t="s">
        <v>17124</v>
      </c>
      <c r="L325" s="54" t="s">
        <v>15626</v>
      </c>
      <c r="M325" s="55">
        <v>1</v>
      </c>
      <c r="N325" s="55">
        <v>1</v>
      </c>
      <c r="O325" s="54" t="s">
        <v>15616</v>
      </c>
    </row>
    <row r="326" spans="1:15" x14ac:dyDescent="0.25">
      <c r="A326" s="19">
        <v>325</v>
      </c>
      <c r="B326" t="s">
        <v>10185</v>
      </c>
      <c r="C326" t="s">
        <v>5193</v>
      </c>
      <c r="D326" s="50" t="s">
        <v>16083</v>
      </c>
      <c r="E326" s="84">
        <f t="shared" si="20"/>
        <v>40749</v>
      </c>
      <c r="F326" s="50">
        <f t="shared" si="21"/>
        <v>2011</v>
      </c>
      <c r="G326" s="50">
        <f t="shared" si="22"/>
        <v>7</v>
      </c>
      <c r="H326" s="50">
        <f t="shared" si="23"/>
        <v>1</v>
      </c>
      <c r="I326" s="54" t="s">
        <v>15622</v>
      </c>
      <c r="J326" s="54" t="s">
        <v>17050</v>
      </c>
      <c r="K326" s="54" t="s">
        <v>17124</v>
      </c>
      <c r="L326" s="54" t="s">
        <v>15626</v>
      </c>
      <c r="M326" s="55">
        <v>1</v>
      </c>
      <c r="N326" s="55">
        <v>0.91</v>
      </c>
      <c r="O326" s="54" t="s">
        <v>15616</v>
      </c>
    </row>
    <row r="327" spans="1:15" x14ac:dyDescent="0.25">
      <c r="A327" s="19">
        <v>326</v>
      </c>
      <c r="B327" t="s">
        <v>11246</v>
      </c>
      <c r="C327" t="s">
        <v>4155</v>
      </c>
      <c r="D327" s="50" t="s">
        <v>16084</v>
      </c>
      <c r="E327" s="84">
        <f t="shared" si="20"/>
        <v>40750</v>
      </c>
      <c r="F327" s="50">
        <f t="shared" si="21"/>
        <v>2011</v>
      </c>
      <c r="G327" s="50">
        <f t="shared" si="22"/>
        <v>7</v>
      </c>
      <c r="H327" s="50">
        <f t="shared" si="23"/>
        <v>2</v>
      </c>
      <c r="I327" s="54" t="s">
        <v>15622</v>
      </c>
      <c r="J327" s="54" t="s">
        <v>17050</v>
      </c>
      <c r="K327" s="54" t="s">
        <v>17124</v>
      </c>
      <c r="L327" s="54" t="s">
        <v>15623</v>
      </c>
      <c r="M327" s="55">
        <v>1</v>
      </c>
      <c r="N327" s="55">
        <v>0.87</v>
      </c>
      <c r="O327" s="54" t="s">
        <v>15615</v>
      </c>
    </row>
    <row r="328" spans="1:15" x14ac:dyDescent="0.25">
      <c r="A328" s="19">
        <v>327</v>
      </c>
      <c r="B328" t="s">
        <v>10032</v>
      </c>
      <c r="C328" t="s">
        <v>5341</v>
      </c>
      <c r="D328" s="50" t="s">
        <v>16084</v>
      </c>
      <c r="E328" s="84">
        <f t="shared" si="20"/>
        <v>40750</v>
      </c>
      <c r="F328" s="50">
        <f t="shared" si="21"/>
        <v>2011</v>
      </c>
      <c r="G328" s="50">
        <f t="shared" si="22"/>
        <v>7</v>
      </c>
      <c r="H328" s="50">
        <f t="shared" si="23"/>
        <v>2</v>
      </c>
      <c r="I328" s="54" t="s">
        <v>15622</v>
      </c>
      <c r="J328" s="54" t="s">
        <v>17050</v>
      </c>
      <c r="K328" s="54" t="s">
        <v>17124</v>
      </c>
      <c r="L328" s="54" t="s">
        <v>15628</v>
      </c>
      <c r="M328" s="55">
        <v>0.33</v>
      </c>
      <c r="N328" s="55">
        <v>0.5</v>
      </c>
      <c r="O328" s="54" t="s">
        <v>15615</v>
      </c>
    </row>
    <row r="329" spans="1:15" x14ac:dyDescent="0.25">
      <c r="A329" s="19">
        <v>328</v>
      </c>
      <c r="B329" t="s">
        <v>11464</v>
      </c>
      <c r="C329" t="s">
        <v>3938</v>
      </c>
      <c r="D329" s="50" t="s">
        <v>16084</v>
      </c>
      <c r="E329" s="84">
        <f t="shared" si="20"/>
        <v>40750</v>
      </c>
      <c r="F329" s="50">
        <f t="shared" si="21"/>
        <v>2011</v>
      </c>
      <c r="G329" s="50">
        <f t="shared" si="22"/>
        <v>7</v>
      </c>
      <c r="H329" s="50">
        <f t="shared" si="23"/>
        <v>2</v>
      </c>
      <c r="I329" s="54" t="s">
        <v>15622</v>
      </c>
      <c r="J329" s="54" t="s">
        <v>17050</v>
      </c>
      <c r="K329" s="54" t="s">
        <v>17124</v>
      </c>
      <c r="L329" s="54" t="s">
        <v>15626</v>
      </c>
      <c r="M329" s="55">
        <v>1</v>
      </c>
      <c r="N329" s="55">
        <v>0.93</v>
      </c>
      <c r="O329" s="54" t="s">
        <v>15615</v>
      </c>
    </row>
    <row r="330" spans="1:15" x14ac:dyDescent="0.25">
      <c r="A330" s="19">
        <v>329</v>
      </c>
      <c r="B330" t="s">
        <v>8482</v>
      </c>
      <c r="C330" t="s">
        <v>6862</v>
      </c>
      <c r="D330" s="50" t="s">
        <v>16084</v>
      </c>
      <c r="E330" s="84">
        <f t="shared" si="20"/>
        <v>40750</v>
      </c>
      <c r="F330" s="50">
        <f t="shared" si="21"/>
        <v>2011</v>
      </c>
      <c r="G330" s="50">
        <f t="shared" si="22"/>
        <v>7</v>
      </c>
      <c r="H330" s="50">
        <f t="shared" si="23"/>
        <v>2</v>
      </c>
      <c r="I330" s="54" t="s">
        <v>15622</v>
      </c>
      <c r="J330" s="54" t="s">
        <v>17050</v>
      </c>
      <c r="K330" s="54" t="s">
        <v>17124</v>
      </c>
      <c r="L330" s="54" t="s">
        <v>15626</v>
      </c>
      <c r="M330" s="55">
        <v>1</v>
      </c>
      <c r="N330" s="55">
        <v>0.92</v>
      </c>
      <c r="O330" s="54" t="s">
        <v>15616</v>
      </c>
    </row>
    <row r="331" spans="1:15" x14ac:dyDescent="0.25">
      <c r="A331" s="19">
        <v>330</v>
      </c>
      <c r="B331" t="s">
        <v>9817</v>
      </c>
      <c r="C331" t="s">
        <v>5552</v>
      </c>
      <c r="D331" s="50" t="s">
        <v>16085</v>
      </c>
      <c r="E331" s="84">
        <f t="shared" si="20"/>
        <v>40751</v>
      </c>
      <c r="F331" s="50">
        <f t="shared" si="21"/>
        <v>2011</v>
      </c>
      <c r="G331" s="50">
        <f t="shared" si="22"/>
        <v>7</v>
      </c>
      <c r="H331" s="50">
        <f t="shared" si="23"/>
        <v>3</v>
      </c>
      <c r="I331" s="54" t="s">
        <v>15622</v>
      </c>
      <c r="J331" s="54" t="s">
        <v>17050</v>
      </c>
      <c r="K331" s="54" t="s">
        <v>17124</v>
      </c>
      <c r="L331" s="54" t="s">
        <v>15623</v>
      </c>
      <c r="M331" s="55">
        <v>1</v>
      </c>
      <c r="N331" s="55">
        <v>0.8</v>
      </c>
      <c r="O331" s="54" t="s">
        <v>15615</v>
      </c>
    </row>
    <row r="332" spans="1:15" x14ac:dyDescent="0.25">
      <c r="A332" s="19">
        <v>331</v>
      </c>
      <c r="B332" t="s">
        <v>11458</v>
      </c>
      <c r="C332" t="s">
        <v>3943</v>
      </c>
      <c r="D332" s="50" t="s">
        <v>16086</v>
      </c>
      <c r="E332" s="84">
        <f t="shared" si="20"/>
        <v>40753</v>
      </c>
      <c r="F332" s="50">
        <f t="shared" si="21"/>
        <v>2011</v>
      </c>
      <c r="G332" s="50">
        <f t="shared" si="22"/>
        <v>7</v>
      </c>
      <c r="H332" s="50">
        <f t="shared" si="23"/>
        <v>5</v>
      </c>
      <c r="I332" s="54" t="s">
        <v>15625</v>
      </c>
      <c r="J332" s="54" t="s">
        <v>17050</v>
      </c>
      <c r="K332" s="54" t="s">
        <v>17124</v>
      </c>
      <c r="L332" s="54" t="s">
        <v>15624</v>
      </c>
      <c r="M332" s="55">
        <v>1</v>
      </c>
      <c r="N332" s="55">
        <v>0.84</v>
      </c>
      <c r="O332" s="54" t="s">
        <v>15615</v>
      </c>
    </row>
    <row r="333" spans="1:15" x14ac:dyDescent="0.25">
      <c r="A333" s="19">
        <v>332</v>
      </c>
      <c r="B333" t="s">
        <v>9370</v>
      </c>
      <c r="C333" t="s">
        <v>5987</v>
      </c>
      <c r="D333" s="50" t="s">
        <v>16086</v>
      </c>
      <c r="E333" s="84">
        <f t="shared" si="20"/>
        <v>40753</v>
      </c>
      <c r="F333" s="50">
        <f t="shared" si="21"/>
        <v>2011</v>
      </c>
      <c r="G333" s="50">
        <f t="shared" si="22"/>
        <v>7</v>
      </c>
      <c r="H333" s="50">
        <f t="shared" si="23"/>
        <v>5</v>
      </c>
      <c r="I333" s="54" t="s">
        <v>15622</v>
      </c>
      <c r="J333" s="54" t="s">
        <v>17050</v>
      </c>
      <c r="K333" s="54" t="s">
        <v>17124</v>
      </c>
      <c r="L333" s="54" t="s">
        <v>15628</v>
      </c>
      <c r="M333" s="55">
        <v>0.46</v>
      </c>
      <c r="N333" s="55">
        <v>0.88</v>
      </c>
      <c r="O333" s="54" t="s">
        <v>15616</v>
      </c>
    </row>
    <row r="334" spans="1:15" x14ac:dyDescent="0.25">
      <c r="A334" s="19">
        <v>333</v>
      </c>
      <c r="B334" t="s">
        <v>10274</v>
      </c>
      <c r="C334" t="s">
        <v>5105</v>
      </c>
      <c r="D334" s="50" t="s">
        <v>16087</v>
      </c>
      <c r="E334" s="84">
        <f t="shared" si="20"/>
        <v>40755</v>
      </c>
      <c r="F334" s="50">
        <f t="shared" si="21"/>
        <v>2011</v>
      </c>
      <c r="G334" s="50">
        <f t="shared" si="22"/>
        <v>7</v>
      </c>
      <c r="H334" s="50">
        <f t="shared" si="23"/>
        <v>7</v>
      </c>
      <c r="I334" s="54" t="s">
        <v>15622</v>
      </c>
      <c r="J334" s="54" t="s">
        <v>17050</v>
      </c>
      <c r="K334" s="54" t="s">
        <v>17124</v>
      </c>
      <c r="L334" s="54" t="s">
        <v>15623</v>
      </c>
      <c r="M334" s="55">
        <v>1</v>
      </c>
      <c r="N334" s="55">
        <v>0.48</v>
      </c>
      <c r="O334" s="54" t="s">
        <v>15615</v>
      </c>
    </row>
    <row r="335" spans="1:15" x14ac:dyDescent="0.25">
      <c r="A335" s="19">
        <v>334</v>
      </c>
      <c r="B335" t="s">
        <v>9951</v>
      </c>
      <c r="C335" t="s">
        <v>5420</v>
      </c>
      <c r="D335" s="50" t="s">
        <v>16088</v>
      </c>
      <c r="E335" s="84">
        <f t="shared" si="20"/>
        <v>40757</v>
      </c>
      <c r="F335" s="50">
        <f t="shared" si="21"/>
        <v>2011</v>
      </c>
      <c r="G335" s="50">
        <f t="shared" si="22"/>
        <v>8</v>
      </c>
      <c r="H335" s="50">
        <f t="shared" si="23"/>
        <v>2</v>
      </c>
      <c r="I335" s="54" t="s">
        <v>15622</v>
      </c>
      <c r="J335" s="54" t="s">
        <v>17050</v>
      </c>
      <c r="K335" s="54" t="s">
        <v>17124</v>
      </c>
      <c r="L335" s="54" t="s">
        <v>15624</v>
      </c>
      <c r="M335" s="55">
        <v>0.8</v>
      </c>
      <c r="N335" s="55">
        <v>0.96</v>
      </c>
      <c r="O335" s="54" t="s">
        <v>15615</v>
      </c>
    </row>
    <row r="336" spans="1:15" x14ac:dyDescent="0.25">
      <c r="A336" s="19">
        <v>335</v>
      </c>
      <c r="B336" t="s">
        <v>11607</v>
      </c>
      <c r="C336" t="s">
        <v>3798</v>
      </c>
      <c r="D336" s="50" t="s">
        <v>16088</v>
      </c>
      <c r="E336" s="84">
        <f t="shared" si="20"/>
        <v>40757</v>
      </c>
      <c r="F336" s="50">
        <f t="shared" si="21"/>
        <v>2011</v>
      </c>
      <c r="G336" s="50">
        <f t="shared" si="22"/>
        <v>8</v>
      </c>
      <c r="H336" s="50">
        <f t="shared" si="23"/>
        <v>2</v>
      </c>
      <c r="I336" s="54" t="s">
        <v>15622</v>
      </c>
      <c r="J336" s="54" t="s">
        <v>17050</v>
      </c>
      <c r="K336" s="54" t="s">
        <v>17124</v>
      </c>
      <c r="L336" s="54" t="s">
        <v>15626</v>
      </c>
      <c r="M336" s="55">
        <v>1</v>
      </c>
      <c r="N336" s="55">
        <v>0</v>
      </c>
      <c r="O336" s="54" t="s">
        <v>15615</v>
      </c>
    </row>
    <row r="337" spans="1:15" x14ac:dyDescent="0.25">
      <c r="A337" s="19">
        <v>336</v>
      </c>
      <c r="B337" t="s">
        <v>8940</v>
      </c>
      <c r="C337" t="s">
        <v>6413</v>
      </c>
      <c r="D337" s="50" t="s">
        <v>16088</v>
      </c>
      <c r="E337" s="84">
        <f t="shared" si="20"/>
        <v>40757</v>
      </c>
      <c r="F337" s="50">
        <f t="shared" si="21"/>
        <v>2011</v>
      </c>
      <c r="G337" s="50">
        <f t="shared" si="22"/>
        <v>8</v>
      </c>
      <c r="H337" s="50">
        <f t="shared" si="23"/>
        <v>2</v>
      </c>
      <c r="I337" s="54" t="s">
        <v>15622</v>
      </c>
      <c r="J337" s="54" t="s">
        <v>17050</v>
      </c>
      <c r="K337" s="54" t="s">
        <v>17124</v>
      </c>
      <c r="L337" s="54" t="s">
        <v>15628</v>
      </c>
      <c r="M337" s="55">
        <v>0</v>
      </c>
      <c r="N337" s="55">
        <v>0.5</v>
      </c>
      <c r="O337" s="54" t="s">
        <v>15615</v>
      </c>
    </row>
    <row r="338" spans="1:15" x14ac:dyDescent="0.25">
      <c r="A338" s="19">
        <v>337</v>
      </c>
      <c r="B338" t="s">
        <v>8638</v>
      </c>
      <c r="C338" t="s">
        <v>6710</v>
      </c>
      <c r="D338" s="50" t="s">
        <v>16089</v>
      </c>
      <c r="E338" s="84">
        <f t="shared" si="20"/>
        <v>40758</v>
      </c>
      <c r="F338" s="50">
        <f t="shared" si="21"/>
        <v>2011</v>
      </c>
      <c r="G338" s="50">
        <f t="shared" si="22"/>
        <v>8</v>
      </c>
      <c r="H338" s="50">
        <f t="shared" si="23"/>
        <v>3</v>
      </c>
      <c r="I338" s="54" t="s">
        <v>15622</v>
      </c>
      <c r="J338" s="54" t="s">
        <v>17050</v>
      </c>
      <c r="K338" s="54" t="s">
        <v>17124</v>
      </c>
      <c r="L338" s="54" t="s">
        <v>15624</v>
      </c>
      <c r="M338" s="55">
        <v>1</v>
      </c>
      <c r="N338" s="55">
        <v>0.62</v>
      </c>
      <c r="O338" s="54" t="s">
        <v>15615</v>
      </c>
    </row>
    <row r="339" spans="1:15" x14ac:dyDescent="0.25">
      <c r="A339" s="19">
        <v>338</v>
      </c>
      <c r="B339" t="s">
        <v>8884</v>
      </c>
      <c r="C339" t="s">
        <v>6467</v>
      </c>
      <c r="D339" s="50" t="s">
        <v>16090</v>
      </c>
      <c r="E339" s="84">
        <f t="shared" si="20"/>
        <v>40759</v>
      </c>
      <c r="F339" s="50">
        <f t="shared" si="21"/>
        <v>2011</v>
      </c>
      <c r="G339" s="50">
        <f t="shared" si="22"/>
        <v>8</v>
      </c>
      <c r="H339" s="50">
        <f t="shared" si="23"/>
        <v>4</v>
      </c>
      <c r="I339" s="54" t="s">
        <v>15622</v>
      </c>
      <c r="J339" s="54" t="s">
        <v>17050</v>
      </c>
      <c r="K339" s="54" t="s">
        <v>17124</v>
      </c>
      <c r="L339" s="54" t="s">
        <v>15626</v>
      </c>
      <c r="M339" s="55">
        <v>1</v>
      </c>
      <c r="N339" s="55">
        <v>0.67</v>
      </c>
      <c r="O339" s="54" t="s">
        <v>15616</v>
      </c>
    </row>
    <row r="340" spans="1:15" x14ac:dyDescent="0.25">
      <c r="A340" s="19">
        <v>339</v>
      </c>
      <c r="B340" t="s">
        <v>11664</v>
      </c>
      <c r="C340" t="s">
        <v>3741</v>
      </c>
      <c r="D340" s="50" t="s">
        <v>16091</v>
      </c>
      <c r="E340" s="84">
        <f t="shared" si="20"/>
        <v>40760</v>
      </c>
      <c r="F340" s="50">
        <f t="shared" si="21"/>
        <v>2011</v>
      </c>
      <c r="G340" s="50">
        <f t="shared" si="22"/>
        <v>8</v>
      </c>
      <c r="H340" s="50">
        <f t="shared" si="23"/>
        <v>5</v>
      </c>
      <c r="I340" s="54" t="s">
        <v>15694</v>
      </c>
      <c r="J340" s="54" t="s">
        <v>17066</v>
      </c>
      <c r="K340" s="54" t="s">
        <v>17129</v>
      </c>
      <c r="L340" s="54" t="s">
        <v>15626</v>
      </c>
      <c r="M340" s="55">
        <v>0.9</v>
      </c>
      <c r="N340" s="55">
        <v>0.86</v>
      </c>
      <c r="O340" s="54" t="s">
        <v>15616</v>
      </c>
    </row>
    <row r="341" spans="1:15" x14ac:dyDescent="0.25">
      <c r="A341" s="19">
        <v>340</v>
      </c>
      <c r="B341" t="s">
        <v>11349</v>
      </c>
      <c r="C341" t="s">
        <v>4052</v>
      </c>
      <c r="D341" s="50" t="s">
        <v>16092</v>
      </c>
      <c r="E341" s="84">
        <f t="shared" si="20"/>
        <v>40763</v>
      </c>
      <c r="F341" s="50">
        <f t="shared" si="21"/>
        <v>2011</v>
      </c>
      <c r="G341" s="50">
        <f t="shared" si="22"/>
        <v>8</v>
      </c>
      <c r="H341" s="50">
        <f t="shared" si="23"/>
        <v>1</v>
      </c>
      <c r="I341" s="54" t="s">
        <v>15622</v>
      </c>
      <c r="J341" s="54" t="s">
        <v>17050</v>
      </c>
      <c r="K341" s="54" t="s">
        <v>17124</v>
      </c>
      <c r="L341" s="54" t="s">
        <v>15624</v>
      </c>
      <c r="M341" s="55">
        <v>1</v>
      </c>
      <c r="N341" s="55">
        <v>0.83</v>
      </c>
      <c r="O341" s="54" t="s">
        <v>15615</v>
      </c>
    </row>
    <row r="342" spans="1:15" x14ac:dyDescent="0.25">
      <c r="A342" s="19">
        <v>341</v>
      </c>
      <c r="B342" t="s">
        <v>9053</v>
      </c>
      <c r="C342" t="s">
        <v>6300</v>
      </c>
      <c r="D342" s="50" t="s">
        <v>16092</v>
      </c>
      <c r="E342" s="84">
        <f t="shared" si="20"/>
        <v>40763</v>
      </c>
      <c r="F342" s="50">
        <f t="shared" si="21"/>
        <v>2011</v>
      </c>
      <c r="G342" s="50">
        <f t="shared" si="22"/>
        <v>8</v>
      </c>
      <c r="H342" s="50">
        <f t="shared" si="23"/>
        <v>1</v>
      </c>
      <c r="I342" s="54" t="s">
        <v>15622</v>
      </c>
      <c r="J342" s="54" t="s">
        <v>17050</v>
      </c>
      <c r="K342" s="54" t="s">
        <v>17124</v>
      </c>
      <c r="L342" s="54" t="s">
        <v>15624</v>
      </c>
      <c r="M342" s="55">
        <v>1</v>
      </c>
      <c r="N342" s="55">
        <v>1</v>
      </c>
      <c r="O342" s="54" t="s">
        <v>15615</v>
      </c>
    </row>
    <row r="343" spans="1:15" x14ac:dyDescent="0.25">
      <c r="A343" s="19">
        <v>342</v>
      </c>
      <c r="B343" t="s">
        <v>8117</v>
      </c>
      <c r="C343" t="s">
        <v>7218</v>
      </c>
      <c r="D343" s="50" t="s">
        <v>16093</v>
      </c>
      <c r="E343" s="84">
        <f t="shared" si="20"/>
        <v>40767</v>
      </c>
      <c r="F343" s="50">
        <f t="shared" si="21"/>
        <v>2011</v>
      </c>
      <c r="G343" s="50">
        <f t="shared" si="22"/>
        <v>8</v>
      </c>
      <c r="H343" s="50">
        <f t="shared" si="23"/>
        <v>5</v>
      </c>
      <c r="I343" s="54" t="s">
        <v>15622</v>
      </c>
      <c r="J343" s="54" t="s">
        <v>17050</v>
      </c>
      <c r="K343" s="54" t="s">
        <v>17124</v>
      </c>
      <c r="L343" s="54" t="s">
        <v>15624</v>
      </c>
      <c r="M343" s="55">
        <v>1</v>
      </c>
      <c r="N343" s="55">
        <v>0.89</v>
      </c>
      <c r="O343" s="54" t="s">
        <v>15616</v>
      </c>
    </row>
    <row r="344" spans="1:15" x14ac:dyDescent="0.25">
      <c r="A344" s="19">
        <v>343</v>
      </c>
      <c r="B344" t="s">
        <v>11098</v>
      </c>
      <c r="C344" t="s">
        <v>4300</v>
      </c>
      <c r="D344" s="50" t="s">
        <v>16093</v>
      </c>
      <c r="E344" s="84">
        <f t="shared" si="20"/>
        <v>40767</v>
      </c>
      <c r="F344" s="50">
        <f t="shared" si="21"/>
        <v>2011</v>
      </c>
      <c r="G344" s="50">
        <f t="shared" si="22"/>
        <v>8</v>
      </c>
      <c r="H344" s="50">
        <f t="shared" si="23"/>
        <v>5</v>
      </c>
      <c r="I344" s="54" t="s">
        <v>15800</v>
      </c>
      <c r="J344" s="54" t="s">
        <v>17059</v>
      </c>
      <c r="K344" s="54" t="s">
        <v>17124</v>
      </c>
      <c r="L344" s="54" t="s">
        <v>15628</v>
      </c>
      <c r="M344" s="55">
        <v>0.43</v>
      </c>
      <c r="N344" s="55">
        <v>0.32</v>
      </c>
      <c r="O344" s="54" t="s">
        <v>15615</v>
      </c>
    </row>
    <row r="345" spans="1:15" x14ac:dyDescent="0.25">
      <c r="A345" s="19">
        <v>344</v>
      </c>
      <c r="B345" t="s">
        <v>7796</v>
      </c>
      <c r="C345" t="s">
        <v>7527</v>
      </c>
      <c r="D345" s="50" t="s">
        <v>16094</v>
      </c>
      <c r="E345" s="84">
        <f t="shared" si="20"/>
        <v>40768</v>
      </c>
      <c r="F345" s="50">
        <f t="shared" si="21"/>
        <v>2011</v>
      </c>
      <c r="G345" s="50">
        <f t="shared" si="22"/>
        <v>8</v>
      </c>
      <c r="H345" s="50">
        <f t="shared" si="23"/>
        <v>6</v>
      </c>
      <c r="I345" s="54" t="s">
        <v>15622</v>
      </c>
      <c r="J345" s="54" t="s">
        <v>17050</v>
      </c>
      <c r="K345" s="54" t="s">
        <v>17124</v>
      </c>
      <c r="L345" s="54" t="s">
        <v>15626</v>
      </c>
      <c r="M345" s="55">
        <v>1</v>
      </c>
      <c r="N345" s="55">
        <v>0.97</v>
      </c>
      <c r="O345" s="54" t="s">
        <v>15616</v>
      </c>
    </row>
    <row r="346" spans="1:15" x14ac:dyDescent="0.25">
      <c r="A346" s="19">
        <v>345</v>
      </c>
      <c r="B346" t="s">
        <v>8366</v>
      </c>
      <c r="C346" t="s">
        <v>6974</v>
      </c>
      <c r="D346" s="50" t="s">
        <v>16095</v>
      </c>
      <c r="E346" s="84">
        <f t="shared" si="20"/>
        <v>40770</v>
      </c>
      <c r="F346" s="50">
        <f t="shared" si="21"/>
        <v>2011</v>
      </c>
      <c r="G346" s="50">
        <f t="shared" si="22"/>
        <v>8</v>
      </c>
      <c r="H346" s="50">
        <f t="shared" si="23"/>
        <v>1</v>
      </c>
      <c r="I346" s="54" t="s">
        <v>15625</v>
      </c>
      <c r="J346" s="54" t="s">
        <v>17050</v>
      </c>
      <c r="K346" s="54" t="s">
        <v>17124</v>
      </c>
      <c r="L346" s="54" t="s">
        <v>15624</v>
      </c>
      <c r="M346" s="55">
        <v>1</v>
      </c>
      <c r="N346" s="55">
        <v>0.44</v>
      </c>
      <c r="O346" s="54" t="s">
        <v>15616</v>
      </c>
    </row>
    <row r="347" spans="1:15" x14ac:dyDescent="0.25">
      <c r="A347" s="19">
        <v>346</v>
      </c>
      <c r="B347" t="s">
        <v>8704</v>
      </c>
      <c r="C347" t="s">
        <v>6644</v>
      </c>
      <c r="D347" s="50" t="s">
        <v>16096</v>
      </c>
      <c r="E347" s="84">
        <f t="shared" si="20"/>
        <v>40771</v>
      </c>
      <c r="F347" s="50">
        <f t="shared" si="21"/>
        <v>2011</v>
      </c>
      <c r="G347" s="50">
        <f t="shared" si="22"/>
        <v>8</v>
      </c>
      <c r="H347" s="50">
        <f t="shared" si="23"/>
        <v>2</v>
      </c>
      <c r="I347" s="54" t="s">
        <v>15622</v>
      </c>
      <c r="J347" s="54" t="s">
        <v>17050</v>
      </c>
      <c r="K347" s="54" t="s">
        <v>17124</v>
      </c>
      <c r="L347" s="54" t="s">
        <v>15626</v>
      </c>
      <c r="M347" s="55">
        <v>1</v>
      </c>
      <c r="N347" s="55">
        <v>0.91</v>
      </c>
      <c r="O347" s="54" t="s">
        <v>15616</v>
      </c>
    </row>
    <row r="348" spans="1:15" x14ac:dyDescent="0.25">
      <c r="A348" s="19">
        <v>347</v>
      </c>
      <c r="B348" t="s">
        <v>11376</v>
      </c>
      <c r="C348" t="s">
        <v>4024</v>
      </c>
      <c r="D348" s="50" t="s">
        <v>16097</v>
      </c>
      <c r="E348" s="84">
        <f t="shared" si="20"/>
        <v>40776</v>
      </c>
      <c r="F348" s="50">
        <f t="shared" si="21"/>
        <v>2011</v>
      </c>
      <c r="G348" s="50">
        <f t="shared" si="22"/>
        <v>8</v>
      </c>
      <c r="H348" s="50">
        <f t="shared" si="23"/>
        <v>7</v>
      </c>
      <c r="I348" s="54" t="s">
        <v>15622</v>
      </c>
      <c r="J348" s="54" t="s">
        <v>17050</v>
      </c>
      <c r="K348" s="54" t="s">
        <v>17124</v>
      </c>
      <c r="L348" s="54" t="s">
        <v>15626</v>
      </c>
      <c r="M348" s="55">
        <v>1</v>
      </c>
      <c r="N348" s="55">
        <v>1</v>
      </c>
      <c r="O348" s="54" t="s">
        <v>15616</v>
      </c>
    </row>
    <row r="349" spans="1:15" x14ac:dyDescent="0.25">
      <c r="A349" s="19">
        <v>348</v>
      </c>
      <c r="B349" t="s">
        <v>10240</v>
      </c>
      <c r="C349" t="s">
        <v>5139</v>
      </c>
      <c r="D349" s="50" t="s">
        <v>16097</v>
      </c>
      <c r="E349" s="84">
        <f t="shared" si="20"/>
        <v>40776</v>
      </c>
      <c r="F349" s="50">
        <f t="shared" si="21"/>
        <v>2011</v>
      </c>
      <c r="G349" s="50">
        <f t="shared" si="22"/>
        <v>8</v>
      </c>
      <c r="H349" s="50">
        <f t="shared" si="23"/>
        <v>7</v>
      </c>
      <c r="I349" s="54" t="s">
        <v>15622</v>
      </c>
      <c r="J349" s="54" t="s">
        <v>17050</v>
      </c>
      <c r="K349" s="54" t="s">
        <v>17124</v>
      </c>
      <c r="L349" s="54" t="s">
        <v>15626</v>
      </c>
      <c r="M349" s="55">
        <v>1</v>
      </c>
      <c r="N349" s="55">
        <v>0.98</v>
      </c>
      <c r="O349" s="54" t="s">
        <v>15616</v>
      </c>
    </row>
    <row r="350" spans="1:15" x14ac:dyDescent="0.25">
      <c r="A350" s="19">
        <v>349</v>
      </c>
      <c r="B350" t="s">
        <v>11133</v>
      </c>
      <c r="C350" t="s">
        <v>4267</v>
      </c>
      <c r="D350" s="50" t="s">
        <v>11851</v>
      </c>
      <c r="E350" s="84">
        <f t="shared" si="20"/>
        <v>40778</v>
      </c>
      <c r="F350" s="50">
        <f t="shared" si="21"/>
        <v>2011</v>
      </c>
      <c r="G350" s="50">
        <f t="shared" si="22"/>
        <v>8</v>
      </c>
      <c r="H350" s="50">
        <f t="shared" si="23"/>
        <v>2</v>
      </c>
      <c r="I350" s="54" t="s">
        <v>15803</v>
      </c>
      <c r="J350" s="54" t="s">
        <v>17067</v>
      </c>
      <c r="K350" s="54" t="s">
        <v>17130</v>
      </c>
      <c r="L350" s="54" t="s">
        <v>15626</v>
      </c>
      <c r="M350" s="55">
        <v>1</v>
      </c>
      <c r="N350" s="55">
        <v>0.98</v>
      </c>
      <c r="O350" s="54" t="s">
        <v>15616</v>
      </c>
    </row>
    <row r="351" spans="1:15" x14ac:dyDescent="0.25">
      <c r="A351" s="19">
        <v>350</v>
      </c>
      <c r="B351" t="s">
        <v>9961</v>
      </c>
      <c r="C351" t="s">
        <v>5411</v>
      </c>
      <c r="D351" s="50" t="s">
        <v>11851</v>
      </c>
      <c r="E351" s="84">
        <f t="shared" si="20"/>
        <v>40778</v>
      </c>
      <c r="F351" s="50">
        <f t="shared" si="21"/>
        <v>2011</v>
      </c>
      <c r="G351" s="50">
        <f t="shared" si="22"/>
        <v>8</v>
      </c>
      <c r="H351" s="50">
        <f t="shared" si="23"/>
        <v>2</v>
      </c>
      <c r="I351" s="54" t="s">
        <v>15622</v>
      </c>
      <c r="J351" s="54" t="s">
        <v>17050</v>
      </c>
      <c r="K351" s="54" t="s">
        <v>17124</v>
      </c>
      <c r="L351" s="54" t="s">
        <v>15624</v>
      </c>
      <c r="M351" s="55">
        <v>1</v>
      </c>
      <c r="N351" s="55">
        <v>1</v>
      </c>
      <c r="O351" s="54" t="s">
        <v>15615</v>
      </c>
    </row>
    <row r="352" spans="1:15" x14ac:dyDescent="0.25">
      <c r="A352" s="19">
        <v>351</v>
      </c>
      <c r="B352" t="s">
        <v>10189</v>
      </c>
      <c r="C352" t="s">
        <v>5189</v>
      </c>
      <c r="D352" s="50" t="s">
        <v>16098</v>
      </c>
      <c r="E352" s="84">
        <f t="shared" si="20"/>
        <v>40779</v>
      </c>
      <c r="F352" s="50">
        <f t="shared" si="21"/>
        <v>2011</v>
      </c>
      <c r="G352" s="50">
        <f t="shared" si="22"/>
        <v>8</v>
      </c>
      <c r="H352" s="50">
        <f t="shared" si="23"/>
        <v>3</v>
      </c>
      <c r="I352" s="54" t="s">
        <v>15622</v>
      </c>
      <c r="J352" s="54" t="s">
        <v>17050</v>
      </c>
      <c r="K352" s="54" t="s">
        <v>17124</v>
      </c>
      <c r="L352" s="54" t="s">
        <v>15628</v>
      </c>
      <c r="M352" s="55">
        <v>0.33</v>
      </c>
      <c r="N352" s="55">
        <v>0.7</v>
      </c>
      <c r="O352" s="54" t="s">
        <v>15615</v>
      </c>
    </row>
    <row r="353" spans="1:15" x14ac:dyDescent="0.25">
      <c r="A353" s="19">
        <v>352</v>
      </c>
      <c r="B353" t="s">
        <v>10117</v>
      </c>
      <c r="C353" t="s">
        <v>5260</v>
      </c>
      <c r="D353" s="50" t="s">
        <v>16098</v>
      </c>
      <c r="E353" s="84">
        <f t="shared" si="20"/>
        <v>40779</v>
      </c>
      <c r="F353" s="50">
        <f t="shared" si="21"/>
        <v>2011</v>
      </c>
      <c r="G353" s="50">
        <f t="shared" si="22"/>
        <v>8</v>
      </c>
      <c r="H353" s="50">
        <f t="shared" si="23"/>
        <v>3</v>
      </c>
      <c r="I353" s="54" t="s">
        <v>15622</v>
      </c>
      <c r="J353" s="54" t="s">
        <v>17050</v>
      </c>
      <c r="K353" s="54" t="s">
        <v>17124</v>
      </c>
      <c r="L353" s="54" t="s">
        <v>15623</v>
      </c>
      <c r="M353" s="55">
        <v>0.9</v>
      </c>
      <c r="N353" s="55">
        <v>0.24</v>
      </c>
      <c r="O353" s="54" t="s">
        <v>15615</v>
      </c>
    </row>
    <row r="354" spans="1:15" x14ac:dyDescent="0.25">
      <c r="A354" s="19">
        <v>353</v>
      </c>
      <c r="B354" t="s">
        <v>11424</v>
      </c>
      <c r="C354" t="s">
        <v>3977</v>
      </c>
      <c r="D354" s="50" t="s">
        <v>16099</v>
      </c>
      <c r="E354" s="84">
        <f t="shared" si="20"/>
        <v>40780</v>
      </c>
      <c r="F354" s="50">
        <f t="shared" si="21"/>
        <v>2011</v>
      </c>
      <c r="G354" s="50">
        <f t="shared" si="22"/>
        <v>8</v>
      </c>
      <c r="H354" s="50">
        <f t="shared" si="23"/>
        <v>4</v>
      </c>
      <c r="I354" s="54" t="s">
        <v>15622</v>
      </c>
      <c r="J354" s="54" t="s">
        <v>17050</v>
      </c>
      <c r="K354" s="54" t="s">
        <v>17124</v>
      </c>
      <c r="L354" s="54" t="s">
        <v>15626</v>
      </c>
      <c r="M354" s="55">
        <v>0.8</v>
      </c>
      <c r="N354" s="55">
        <v>1</v>
      </c>
      <c r="O354" s="54" t="s">
        <v>15615</v>
      </c>
    </row>
    <row r="355" spans="1:15" x14ac:dyDescent="0.25">
      <c r="A355" s="19">
        <v>354</v>
      </c>
      <c r="B355" t="s">
        <v>10258</v>
      </c>
      <c r="C355" t="s">
        <v>5121</v>
      </c>
      <c r="D355" s="50" t="s">
        <v>16099</v>
      </c>
      <c r="E355" s="84">
        <f t="shared" si="20"/>
        <v>40780</v>
      </c>
      <c r="F355" s="50">
        <f t="shared" si="21"/>
        <v>2011</v>
      </c>
      <c r="G355" s="50">
        <f t="shared" si="22"/>
        <v>8</v>
      </c>
      <c r="H355" s="50">
        <f t="shared" si="23"/>
        <v>4</v>
      </c>
      <c r="I355" s="54" t="s">
        <v>15622</v>
      </c>
      <c r="J355" s="54" t="s">
        <v>17050</v>
      </c>
      <c r="K355" s="54" t="s">
        <v>17124</v>
      </c>
      <c r="L355" s="54" t="s">
        <v>15623</v>
      </c>
      <c r="M355" s="55">
        <v>0.6</v>
      </c>
      <c r="N355" s="55">
        <v>0.24</v>
      </c>
      <c r="O355" s="54" t="s">
        <v>15615</v>
      </c>
    </row>
    <row r="356" spans="1:15" x14ac:dyDescent="0.25">
      <c r="A356" s="19">
        <v>355</v>
      </c>
      <c r="B356" t="s">
        <v>9826</v>
      </c>
      <c r="C356" t="s">
        <v>5543</v>
      </c>
      <c r="D356" s="50" t="s">
        <v>16100</v>
      </c>
      <c r="E356" s="84">
        <f t="shared" si="20"/>
        <v>40783</v>
      </c>
      <c r="F356" s="50">
        <f t="shared" si="21"/>
        <v>2011</v>
      </c>
      <c r="G356" s="50">
        <f t="shared" si="22"/>
        <v>8</v>
      </c>
      <c r="H356" s="50">
        <f t="shared" si="23"/>
        <v>7</v>
      </c>
      <c r="I356" s="54" t="s">
        <v>15715</v>
      </c>
      <c r="J356" s="54" t="s">
        <v>17068</v>
      </c>
      <c r="K356" s="54" t="s">
        <v>17124</v>
      </c>
      <c r="L356" s="54" t="s">
        <v>15626</v>
      </c>
      <c r="M356" s="55">
        <v>1</v>
      </c>
      <c r="N356" s="55">
        <v>0.97</v>
      </c>
      <c r="O356" s="54" t="s">
        <v>15615</v>
      </c>
    </row>
    <row r="357" spans="1:15" x14ac:dyDescent="0.25">
      <c r="A357" s="19">
        <v>356</v>
      </c>
      <c r="B357" t="s">
        <v>7819</v>
      </c>
      <c r="C357" t="s">
        <v>7504</v>
      </c>
      <c r="D357" s="50" t="s">
        <v>16100</v>
      </c>
      <c r="E357" s="84">
        <f t="shared" si="20"/>
        <v>40783</v>
      </c>
      <c r="F357" s="50">
        <f t="shared" si="21"/>
        <v>2011</v>
      </c>
      <c r="G357" s="50">
        <f t="shared" si="22"/>
        <v>8</v>
      </c>
      <c r="H357" s="50">
        <f t="shared" si="23"/>
        <v>7</v>
      </c>
      <c r="I357" s="54" t="s">
        <v>15622</v>
      </c>
      <c r="J357" s="54" t="s">
        <v>17050</v>
      </c>
      <c r="K357" s="54" t="s">
        <v>17124</v>
      </c>
      <c r="L357" s="54" t="s">
        <v>15626</v>
      </c>
      <c r="M357" s="55">
        <v>1</v>
      </c>
      <c r="N357" s="55">
        <v>0.95</v>
      </c>
      <c r="O357" s="54" t="s">
        <v>15616</v>
      </c>
    </row>
    <row r="358" spans="1:15" x14ac:dyDescent="0.25">
      <c r="A358" s="19">
        <v>357</v>
      </c>
      <c r="B358" t="s">
        <v>7802</v>
      </c>
      <c r="C358" t="s">
        <v>7521</v>
      </c>
      <c r="D358" s="50" t="s">
        <v>16101</v>
      </c>
      <c r="E358" s="84">
        <f t="shared" si="20"/>
        <v>40784</v>
      </c>
      <c r="F358" s="50">
        <f t="shared" si="21"/>
        <v>2011</v>
      </c>
      <c r="G358" s="50">
        <f t="shared" si="22"/>
        <v>8</v>
      </c>
      <c r="H358" s="50">
        <f t="shared" si="23"/>
        <v>1</v>
      </c>
      <c r="I358" s="54" t="s">
        <v>15636</v>
      </c>
      <c r="J358" s="54" t="s">
        <v>17069</v>
      </c>
      <c r="K358" s="54" t="s">
        <v>17124</v>
      </c>
      <c r="L358" s="54" t="s">
        <v>15623</v>
      </c>
      <c r="M358" s="55">
        <v>0.5</v>
      </c>
      <c r="N358" s="55">
        <v>0.9</v>
      </c>
      <c r="O358" s="54" t="s">
        <v>15615</v>
      </c>
    </row>
    <row r="359" spans="1:15" x14ac:dyDescent="0.25">
      <c r="A359" s="19">
        <v>358</v>
      </c>
      <c r="B359" t="s">
        <v>11093</v>
      </c>
      <c r="C359" t="s">
        <v>4305</v>
      </c>
      <c r="D359" s="50" t="s">
        <v>16101</v>
      </c>
      <c r="E359" s="84">
        <f t="shared" si="20"/>
        <v>40784</v>
      </c>
      <c r="F359" s="50">
        <f t="shared" si="21"/>
        <v>2011</v>
      </c>
      <c r="G359" s="50">
        <f t="shared" si="22"/>
        <v>8</v>
      </c>
      <c r="H359" s="50">
        <f t="shared" si="23"/>
        <v>1</v>
      </c>
      <c r="I359" s="54" t="s">
        <v>15622</v>
      </c>
      <c r="J359" s="54" t="s">
        <v>17050</v>
      </c>
      <c r="K359" s="54" t="s">
        <v>17124</v>
      </c>
      <c r="L359" s="54" t="s">
        <v>15624</v>
      </c>
      <c r="M359" s="55">
        <v>1</v>
      </c>
      <c r="N359" s="55">
        <v>0.94</v>
      </c>
      <c r="O359" s="54" t="s">
        <v>15615</v>
      </c>
    </row>
    <row r="360" spans="1:15" x14ac:dyDescent="0.25">
      <c r="A360" s="19">
        <v>359</v>
      </c>
      <c r="B360" t="s">
        <v>10576</v>
      </c>
      <c r="C360" t="s">
        <v>4809</v>
      </c>
      <c r="D360" s="50" t="s">
        <v>16102</v>
      </c>
      <c r="E360" s="84">
        <f t="shared" si="20"/>
        <v>40786</v>
      </c>
      <c r="F360" s="50">
        <f t="shared" si="21"/>
        <v>2011</v>
      </c>
      <c r="G360" s="50">
        <f t="shared" si="22"/>
        <v>8</v>
      </c>
      <c r="H360" s="50">
        <f t="shared" si="23"/>
        <v>3</v>
      </c>
      <c r="I360" s="54" t="s">
        <v>15622</v>
      </c>
      <c r="J360" s="54" t="s">
        <v>17050</v>
      </c>
      <c r="K360" s="54" t="s">
        <v>17124</v>
      </c>
      <c r="L360" s="54" t="s">
        <v>15624</v>
      </c>
      <c r="M360" s="55">
        <v>1</v>
      </c>
      <c r="N360" s="55">
        <v>0.98</v>
      </c>
      <c r="O360" s="54" t="s">
        <v>15616</v>
      </c>
    </row>
    <row r="361" spans="1:15" x14ac:dyDescent="0.25">
      <c r="A361" s="19">
        <v>360</v>
      </c>
      <c r="B361" t="s">
        <v>9182</v>
      </c>
      <c r="C361" t="s">
        <v>6172</v>
      </c>
      <c r="D361" s="50" t="s">
        <v>16102</v>
      </c>
      <c r="E361" s="84">
        <f t="shared" si="20"/>
        <v>40786</v>
      </c>
      <c r="F361" s="50">
        <f t="shared" si="21"/>
        <v>2011</v>
      </c>
      <c r="G361" s="50">
        <f t="shared" si="22"/>
        <v>8</v>
      </c>
      <c r="H361" s="50">
        <f t="shared" si="23"/>
        <v>3</v>
      </c>
      <c r="I361" s="54" t="s">
        <v>15622</v>
      </c>
      <c r="J361" s="54" t="s">
        <v>17050</v>
      </c>
      <c r="K361" s="54" t="s">
        <v>17124</v>
      </c>
      <c r="L361" s="54" t="s">
        <v>15628</v>
      </c>
      <c r="M361" s="55">
        <v>0.4</v>
      </c>
      <c r="N361" s="55">
        <v>0.75</v>
      </c>
      <c r="O361" s="54" t="s">
        <v>15616</v>
      </c>
    </row>
    <row r="362" spans="1:15" x14ac:dyDescent="0.25">
      <c r="A362" s="19">
        <v>361</v>
      </c>
      <c r="B362" t="s">
        <v>11676</v>
      </c>
      <c r="C362" t="s">
        <v>3730</v>
      </c>
      <c r="D362" s="50" t="s">
        <v>16102</v>
      </c>
      <c r="E362" s="84">
        <f t="shared" si="20"/>
        <v>40786</v>
      </c>
      <c r="F362" s="50">
        <f t="shared" si="21"/>
        <v>2011</v>
      </c>
      <c r="G362" s="50">
        <f t="shared" si="22"/>
        <v>8</v>
      </c>
      <c r="H362" s="50">
        <f t="shared" si="23"/>
        <v>3</v>
      </c>
      <c r="I362" s="54" t="s">
        <v>15622</v>
      </c>
      <c r="J362" s="54" t="s">
        <v>17050</v>
      </c>
      <c r="K362" s="54" t="s">
        <v>17124</v>
      </c>
      <c r="L362" s="54" t="s">
        <v>15626</v>
      </c>
      <c r="M362" s="55">
        <v>1</v>
      </c>
      <c r="N362" s="55">
        <v>0.67</v>
      </c>
      <c r="O362" s="54" t="s">
        <v>15615</v>
      </c>
    </row>
    <row r="363" spans="1:15" x14ac:dyDescent="0.25">
      <c r="A363" s="19">
        <v>362</v>
      </c>
      <c r="B363" t="s">
        <v>10670</v>
      </c>
      <c r="C363" t="s">
        <v>4716</v>
      </c>
      <c r="D363" s="50" t="s">
        <v>16103</v>
      </c>
      <c r="E363" s="84">
        <f t="shared" si="20"/>
        <v>40788</v>
      </c>
      <c r="F363" s="50">
        <f t="shared" si="21"/>
        <v>2011</v>
      </c>
      <c r="G363" s="50">
        <f t="shared" si="22"/>
        <v>9</v>
      </c>
      <c r="H363" s="50">
        <f t="shared" si="23"/>
        <v>5</v>
      </c>
      <c r="I363" s="54" t="s">
        <v>15622</v>
      </c>
      <c r="J363" s="54" t="s">
        <v>17050</v>
      </c>
      <c r="K363" s="54" t="s">
        <v>17124</v>
      </c>
      <c r="L363" s="54" t="s">
        <v>15626</v>
      </c>
      <c r="M363" s="55">
        <v>1</v>
      </c>
      <c r="N363" s="55">
        <v>0.6</v>
      </c>
      <c r="O363" s="54" t="s">
        <v>15616</v>
      </c>
    </row>
    <row r="364" spans="1:15" x14ac:dyDescent="0.25">
      <c r="A364" s="19">
        <v>363</v>
      </c>
      <c r="B364" t="s">
        <v>10677</v>
      </c>
      <c r="C364" t="s">
        <v>4709</v>
      </c>
      <c r="D364" s="50" t="s">
        <v>16103</v>
      </c>
      <c r="E364" s="84">
        <f t="shared" si="20"/>
        <v>40788</v>
      </c>
      <c r="F364" s="50">
        <f t="shared" si="21"/>
        <v>2011</v>
      </c>
      <c r="G364" s="50">
        <f t="shared" si="22"/>
        <v>9</v>
      </c>
      <c r="H364" s="50">
        <f t="shared" si="23"/>
        <v>5</v>
      </c>
      <c r="I364" s="54" t="s">
        <v>15622</v>
      </c>
      <c r="J364" s="54" t="s">
        <v>17050</v>
      </c>
      <c r="K364" s="54" t="s">
        <v>17124</v>
      </c>
      <c r="L364" s="54" t="s">
        <v>15626</v>
      </c>
      <c r="M364" s="55">
        <v>1</v>
      </c>
      <c r="N364" s="55">
        <v>0.99</v>
      </c>
      <c r="O364" s="54" t="s">
        <v>15616</v>
      </c>
    </row>
    <row r="365" spans="1:15" x14ac:dyDescent="0.25">
      <c r="A365" s="19">
        <v>364</v>
      </c>
      <c r="B365" t="s">
        <v>10812</v>
      </c>
      <c r="C365" t="s">
        <v>4581</v>
      </c>
      <c r="D365" s="50" t="s">
        <v>16104</v>
      </c>
      <c r="E365" s="84">
        <f t="shared" si="20"/>
        <v>40789</v>
      </c>
      <c r="F365" s="50">
        <f t="shared" si="21"/>
        <v>2011</v>
      </c>
      <c r="G365" s="50">
        <f t="shared" si="22"/>
        <v>9</v>
      </c>
      <c r="H365" s="50">
        <f t="shared" si="23"/>
        <v>6</v>
      </c>
      <c r="I365" s="54" t="s">
        <v>15625</v>
      </c>
      <c r="J365" s="54" t="s">
        <v>17050</v>
      </c>
      <c r="K365" s="54" t="s">
        <v>17124</v>
      </c>
      <c r="L365" s="54" t="s">
        <v>15626</v>
      </c>
      <c r="M365" s="55">
        <v>0.85</v>
      </c>
      <c r="N365" s="55">
        <v>0.96</v>
      </c>
      <c r="O365" s="54" t="s">
        <v>15615</v>
      </c>
    </row>
    <row r="366" spans="1:15" x14ac:dyDescent="0.25">
      <c r="A366" s="19">
        <v>365</v>
      </c>
      <c r="B366" t="s">
        <v>7858</v>
      </c>
      <c r="C366" t="s">
        <v>7470</v>
      </c>
      <c r="D366" s="50" t="s">
        <v>16105</v>
      </c>
      <c r="E366" s="84">
        <f t="shared" si="20"/>
        <v>40791</v>
      </c>
      <c r="F366" s="50">
        <f t="shared" si="21"/>
        <v>2011</v>
      </c>
      <c r="G366" s="50">
        <f t="shared" si="22"/>
        <v>9</v>
      </c>
      <c r="H366" s="50">
        <f t="shared" si="23"/>
        <v>1</v>
      </c>
      <c r="I366" s="54" t="s">
        <v>15622</v>
      </c>
      <c r="J366" s="54" t="s">
        <v>17050</v>
      </c>
      <c r="K366" s="54" t="s">
        <v>17124</v>
      </c>
      <c r="L366" s="54" t="s">
        <v>15624</v>
      </c>
      <c r="M366" s="55">
        <v>0.9</v>
      </c>
      <c r="N366" s="55">
        <v>0.95</v>
      </c>
      <c r="O366" s="54" t="s">
        <v>15616</v>
      </c>
    </row>
    <row r="367" spans="1:15" x14ac:dyDescent="0.25">
      <c r="A367" s="19">
        <v>366</v>
      </c>
      <c r="B367" t="s">
        <v>9722</v>
      </c>
      <c r="C367" t="s">
        <v>5643</v>
      </c>
      <c r="D367" s="50" t="s">
        <v>16106</v>
      </c>
      <c r="E367" s="84">
        <f t="shared" si="20"/>
        <v>40792</v>
      </c>
      <c r="F367" s="50">
        <f t="shared" si="21"/>
        <v>2011</v>
      </c>
      <c r="G367" s="50">
        <f t="shared" si="22"/>
        <v>9</v>
      </c>
      <c r="H367" s="50">
        <f t="shared" si="23"/>
        <v>2</v>
      </c>
      <c r="I367" s="54" t="s">
        <v>15622</v>
      </c>
      <c r="J367" s="54" t="s">
        <v>17050</v>
      </c>
      <c r="K367" s="54" t="s">
        <v>17124</v>
      </c>
      <c r="L367" s="54" t="s">
        <v>15624</v>
      </c>
      <c r="M367" s="55">
        <v>1</v>
      </c>
      <c r="N367" s="55">
        <v>0.69</v>
      </c>
      <c r="O367" s="54" t="s">
        <v>15615</v>
      </c>
    </row>
    <row r="368" spans="1:15" x14ac:dyDescent="0.25">
      <c r="A368" s="19">
        <v>367</v>
      </c>
      <c r="B368" t="s">
        <v>9999</v>
      </c>
      <c r="C368" t="s">
        <v>5374</v>
      </c>
      <c r="D368" s="50" t="s">
        <v>16106</v>
      </c>
      <c r="E368" s="84">
        <f t="shared" si="20"/>
        <v>40792</v>
      </c>
      <c r="F368" s="50">
        <f t="shared" si="21"/>
        <v>2011</v>
      </c>
      <c r="G368" s="50">
        <f t="shared" si="22"/>
        <v>9</v>
      </c>
      <c r="H368" s="50">
        <f t="shared" si="23"/>
        <v>2</v>
      </c>
      <c r="I368" s="54" t="s">
        <v>15622</v>
      </c>
      <c r="J368" s="54" t="s">
        <v>17050</v>
      </c>
      <c r="K368" s="54" t="s">
        <v>17124</v>
      </c>
      <c r="L368" s="54" t="s">
        <v>15626</v>
      </c>
      <c r="M368" s="55">
        <v>1</v>
      </c>
      <c r="N368" s="55">
        <v>0.8</v>
      </c>
      <c r="O368" s="54" t="s">
        <v>15616</v>
      </c>
    </row>
    <row r="369" spans="1:15" x14ac:dyDescent="0.25">
      <c r="A369" s="19">
        <v>368</v>
      </c>
      <c r="B369" t="s">
        <v>10149</v>
      </c>
      <c r="C369" t="s">
        <v>5229</v>
      </c>
      <c r="D369" s="50" t="s">
        <v>16107</v>
      </c>
      <c r="E369" s="84">
        <f t="shared" si="20"/>
        <v>40796</v>
      </c>
      <c r="F369" s="50">
        <f t="shared" si="21"/>
        <v>2011</v>
      </c>
      <c r="G369" s="50">
        <f t="shared" si="22"/>
        <v>9</v>
      </c>
      <c r="H369" s="50">
        <f t="shared" si="23"/>
        <v>6</v>
      </c>
      <c r="I369" s="54" t="s">
        <v>15625</v>
      </c>
      <c r="J369" s="54" t="s">
        <v>17050</v>
      </c>
      <c r="K369" s="54" t="s">
        <v>17124</v>
      </c>
      <c r="L369" s="54" t="s">
        <v>15623</v>
      </c>
      <c r="M369" s="55">
        <v>0.5</v>
      </c>
      <c r="N369" s="55">
        <v>0.97</v>
      </c>
      <c r="O369" s="54" t="s">
        <v>15616</v>
      </c>
    </row>
    <row r="370" spans="1:15" x14ac:dyDescent="0.25">
      <c r="A370" s="19">
        <v>369</v>
      </c>
      <c r="B370" t="s">
        <v>10831</v>
      </c>
      <c r="C370" t="s">
        <v>4562</v>
      </c>
      <c r="D370" s="50" t="s">
        <v>16107</v>
      </c>
      <c r="E370" s="84">
        <f t="shared" si="20"/>
        <v>40796</v>
      </c>
      <c r="F370" s="50">
        <f t="shared" si="21"/>
        <v>2011</v>
      </c>
      <c r="G370" s="50">
        <f t="shared" si="22"/>
        <v>9</v>
      </c>
      <c r="H370" s="50">
        <f t="shared" si="23"/>
        <v>6</v>
      </c>
      <c r="I370" s="54" t="s">
        <v>15622</v>
      </c>
      <c r="J370" s="54" t="s">
        <v>17050</v>
      </c>
      <c r="K370" s="54" t="s">
        <v>17124</v>
      </c>
      <c r="L370" s="54" t="s">
        <v>15628</v>
      </c>
      <c r="M370" s="55">
        <v>0.4</v>
      </c>
      <c r="N370" s="55">
        <v>0.43</v>
      </c>
      <c r="O370" s="54" t="s">
        <v>15615</v>
      </c>
    </row>
    <row r="371" spans="1:15" x14ac:dyDescent="0.25">
      <c r="A371" s="19">
        <v>370</v>
      </c>
      <c r="B371" t="s">
        <v>10171</v>
      </c>
      <c r="C371" t="s">
        <v>5207</v>
      </c>
      <c r="D371" s="50" t="s">
        <v>16108</v>
      </c>
      <c r="E371" s="84">
        <f t="shared" si="20"/>
        <v>40797</v>
      </c>
      <c r="F371" s="50">
        <f t="shared" si="21"/>
        <v>2011</v>
      </c>
      <c r="G371" s="50">
        <f t="shared" si="22"/>
        <v>9</v>
      </c>
      <c r="H371" s="50">
        <f t="shared" si="23"/>
        <v>7</v>
      </c>
      <c r="I371" s="54" t="s">
        <v>15622</v>
      </c>
      <c r="J371" s="54" t="s">
        <v>17050</v>
      </c>
      <c r="K371" s="54" t="s">
        <v>17124</v>
      </c>
      <c r="L371" s="54" t="s">
        <v>15623</v>
      </c>
      <c r="M371" s="55">
        <v>0.6</v>
      </c>
      <c r="N371" s="55">
        <v>0.96</v>
      </c>
      <c r="O371" s="54" t="s">
        <v>15615</v>
      </c>
    </row>
    <row r="372" spans="1:15" x14ac:dyDescent="0.25">
      <c r="A372" s="19">
        <v>371</v>
      </c>
      <c r="B372" t="s">
        <v>7822</v>
      </c>
      <c r="C372" t="s">
        <v>7501</v>
      </c>
      <c r="D372" s="50" t="s">
        <v>16109</v>
      </c>
      <c r="E372" s="84">
        <f t="shared" si="20"/>
        <v>40798</v>
      </c>
      <c r="F372" s="50">
        <f t="shared" si="21"/>
        <v>2011</v>
      </c>
      <c r="G372" s="50">
        <f t="shared" si="22"/>
        <v>9</v>
      </c>
      <c r="H372" s="50">
        <f t="shared" si="23"/>
        <v>1</v>
      </c>
      <c r="I372" s="54" t="s">
        <v>15622</v>
      </c>
      <c r="J372" s="54" t="s">
        <v>17050</v>
      </c>
      <c r="K372" s="54" t="s">
        <v>17124</v>
      </c>
      <c r="L372" s="54" t="s">
        <v>15623</v>
      </c>
      <c r="M372" s="55">
        <v>0.5</v>
      </c>
      <c r="N372" s="55">
        <v>0.36</v>
      </c>
      <c r="O372" s="54" t="s">
        <v>15615</v>
      </c>
    </row>
    <row r="373" spans="1:15" x14ac:dyDescent="0.25">
      <c r="A373" s="19">
        <v>372</v>
      </c>
      <c r="B373" t="s">
        <v>9779</v>
      </c>
      <c r="C373" t="s">
        <v>5590</v>
      </c>
      <c r="D373" s="50" t="s">
        <v>16109</v>
      </c>
      <c r="E373" s="84">
        <f t="shared" si="20"/>
        <v>40798</v>
      </c>
      <c r="F373" s="50">
        <f t="shared" si="21"/>
        <v>2011</v>
      </c>
      <c r="G373" s="50">
        <f t="shared" si="22"/>
        <v>9</v>
      </c>
      <c r="H373" s="50">
        <f t="shared" si="23"/>
        <v>1</v>
      </c>
      <c r="I373" s="54" t="s">
        <v>15642</v>
      </c>
      <c r="J373" s="54" t="s">
        <v>17059</v>
      </c>
      <c r="K373" s="54" t="s">
        <v>17124</v>
      </c>
      <c r="L373" s="54" t="s">
        <v>15624</v>
      </c>
      <c r="M373" s="55">
        <v>1</v>
      </c>
      <c r="N373" s="55">
        <v>0.68</v>
      </c>
      <c r="O373" s="54" t="s">
        <v>15615</v>
      </c>
    </row>
    <row r="374" spans="1:15" x14ac:dyDescent="0.25">
      <c r="A374" s="19">
        <v>373</v>
      </c>
      <c r="B374" t="s">
        <v>9843</v>
      </c>
      <c r="C374" t="s">
        <v>5526</v>
      </c>
      <c r="D374" s="50" t="s">
        <v>16110</v>
      </c>
      <c r="E374" s="84">
        <f t="shared" si="20"/>
        <v>40800</v>
      </c>
      <c r="F374" s="50">
        <f t="shared" si="21"/>
        <v>2011</v>
      </c>
      <c r="G374" s="50">
        <f t="shared" si="22"/>
        <v>9</v>
      </c>
      <c r="H374" s="50">
        <f t="shared" si="23"/>
        <v>3</v>
      </c>
      <c r="I374" s="54" t="s">
        <v>15622</v>
      </c>
      <c r="J374" s="54" t="s">
        <v>17050</v>
      </c>
      <c r="K374" s="54" t="s">
        <v>17124</v>
      </c>
      <c r="L374" s="54" t="s">
        <v>15624</v>
      </c>
      <c r="M374" s="55">
        <v>1</v>
      </c>
      <c r="N374" s="55">
        <v>0</v>
      </c>
      <c r="O374" s="54" t="s">
        <v>15615</v>
      </c>
    </row>
    <row r="375" spans="1:15" x14ac:dyDescent="0.25">
      <c r="A375" s="19">
        <v>374</v>
      </c>
      <c r="B375" t="s">
        <v>11216</v>
      </c>
      <c r="C375" t="s">
        <v>3502</v>
      </c>
      <c r="D375" s="50" t="s">
        <v>16111</v>
      </c>
      <c r="E375" s="84">
        <f t="shared" si="20"/>
        <v>40801</v>
      </c>
      <c r="F375" s="50">
        <f t="shared" si="21"/>
        <v>2011</v>
      </c>
      <c r="G375" s="50">
        <f t="shared" si="22"/>
        <v>9</v>
      </c>
      <c r="H375" s="50">
        <f t="shared" si="23"/>
        <v>4</v>
      </c>
      <c r="I375" s="54" t="s">
        <v>15622</v>
      </c>
      <c r="J375" s="54" t="s">
        <v>17050</v>
      </c>
      <c r="K375" s="54" t="s">
        <v>17124</v>
      </c>
      <c r="L375" s="54" t="s">
        <v>15624</v>
      </c>
      <c r="M375" s="55">
        <v>0.8</v>
      </c>
      <c r="N375" s="55">
        <v>0.75</v>
      </c>
      <c r="O375" s="54" t="s">
        <v>15616</v>
      </c>
    </row>
    <row r="376" spans="1:15" x14ac:dyDescent="0.25">
      <c r="A376" s="19">
        <v>375</v>
      </c>
      <c r="B376" t="s">
        <v>11813</v>
      </c>
      <c r="C376" t="s">
        <v>3599</v>
      </c>
      <c r="D376" s="50" t="s">
        <v>16112</v>
      </c>
      <c r="E376" s="84">
        <f t="shared" si="20"/>
        <v>40802</v>
      </c>
      <c r="F376" s="50">
        <f t="shared" si="21"/>
        <v>2011</v>
      </c>
      <c r="G376" s="50">
        <f t="shared" si="22"/>
        <v>9</v>
      </c>
      <c r="H376" s="50">
        <f t="shared" si="23"/>
        <v>5</v>
      </c>
      <c r="I376" s="54" t="s">
        <v>15622</v>
      </c>
      <c r="J376" s="54" t="s">
        <v>17050</v>
      </c>
      <c r="K376" s="54" t="s">
        <v>17124</v>
      </c>
      <c r="L376" s="54" t="s">
        <v>15623</v>
      </c>
      <c r="M376" s="55">
        <v>1</v>
      </c>
      <c r="N376" s="55">
        <v>1</v>
      </c>
      <c r="O376" s="54" t="s">
        <v>15616</v>
      </c>
    </row>
    <row r="377" spans="1:15" x14ac:dyDescent="0.25">
      <c r="A377" s="19">
        <v>376</v>
      </c>
      <c r="B377" t="s">
        <v>10643</v>
      </c>
      <c r="C377" t="s">
        <v>4743</v>
      </c>
      <c r="D377" s="50" t="s">
        <v>16113</v>
      </c>
      <c r="E377" s="84">
        <f t="shared" si="20"/>
        <v>40803</v>
      </c>
      <c r="F377" s="50">
        <f t="shared" si="21"/>
        <v>2011</v>
      </c>
      <c r="G377" s="50">
        <f t="shared" si="22"/>
        <v>9</v>
      </c>
      <c r="H377" s="50">
        <f t="shared" si="23"/>
        <v>6</v>
      </c>
      <c r="I377" s="54" t="s">
        <v>15622</v>
      </c>
      <c r="J377" s="54" t="s">
        <v>17050</v>
      </c>
      <c r="K377" s="54" t="s">
        <v>17124</v>
      </c>
      <c r="L377" s="54" t="s">
        <v>15626</v>
      </c>
      <c r="M377" s="55">
        <v>1</v>
      </c>
      <c r="N377" s="55">
        <v>0.81</v>
      </c>
      <c r="O377" s="54" t="s">
        <v>15615</v>
      </c>
    </row>
    <row r="378" spans="1:15" x14ac:dyDescent="0.25">
      <c r="A378" s="19">
        <v>377</v>
      </c>
      <c r="B378" t="s">
        <v>8711</v>
      </c>
      <c r="C378" t="s">
        <v>6637</v>
      </c>
      <c r="D378" s="50" t="s">
        <v>16114</v>
      </c>
      <c r="E378" s="84">
        <f t="shared" si="20"/>
        <v>40805</v>
      </c>
      <c r="F378" s="50">
        <f t="shared" si="21"/>
        <v>2011</v>
      </c>
      <c r="G378" s="50">
        <f t="shared" si="22"/>
        <v>9</v>
      </c>
      <c r="H378" s="50">
        <f t="shared" si="23"/>
        <v>1</v>
      </c>
      <c r="I378" s="54" t="s">
        <v>15622</v>
      </c>
      <c r="J378" s="54" t="s">
        <v>17050</v>
      </c>
      <c r="K378" s="54" t="s">
        <v>17124</v>
      </c>
      <c r="L378" s="54" t="s">
        <v>15624</v>
      </c>
      <c r="M378" s="55">
        <v>1</v>
      </c>
      <c r="N378" s="55">
        <v>0.33</v>
      </c>
      <c r="O378" s="54" t="s">
        <v>15615</v>
      </c>
    </row>
    <row r="379" spans="1:15" x14ac:dyDescent="0.25">
      <c r="A379" s="19">
        <v>378</v>
      </c>
      <c r="B379" t="s">
        <v>7791</v>
      </c>
      <c r="C379" t="s">
        <v>7531</v>
      </c>
      <c r="D379" s="50" t="s">
        <v>16115</v>
      </c>
      <c r="E379" s="84">
        <f t="shared" si="20"/>
        <v>40806</v>
      </c>
      <c r="F379" s="50">
        <f t="shared" si="21"/>
        <v>2011</v>
      </c>
      <c r="G379" s="50">
        <f t="shared" si="22"/>
        <v>9</v>
      </c>
      <c r="H379" s="50">
        <f t="shared" si="23"/>
        <v>2</v>
      </c>
      <c r="I379" s="54" t="s">
        <v>15622</v>
      </c>
      <c r="J379" s="54" t="s">
        <v>17050</v>
      </c>
      <c r="K379" s="54" t="s">
        <v>17124</v>
      </c>
      <c r="L379" s="54" t="s">
        <v>15623</v>
      </c>
      <c r="M379" s="55">
        <v>1</v>
      </c>
      <c r="N379" s="55">
        <v>0.93</v>
      </c>
      <c r="O379" s="54" t="s">
        <v>15616</v>
      </c>
    </row>
    <row r="380" spans="1:15" x14ac:dyDescent="0.25">
      <c r="A380" s="19">
        <v>379</v>
      </c>
      <c r="B380" t="s">
        <v>7747</v>
      </c>
      <c r="C380" t="s">
        <v>7574</v>
      </c>
      <c r="D380" s="50" t="s">
        <v>16116</v>
      </c>
      <c r="E380" s="84">
        <f t="shared" si="20"/>
        <v>40807</v>
      </c>
      <c r="F380" s="50">
        <f t="shared" si="21"/>
        <v>2011</v>
      </c>
      <c r="G380" s="50">
        <f t="shared" si="22"/>
        <v>9</v>
      </c>
      <c r="H380" s="50">
        <f t="shared" si="23"/>
        <v>3</v>
      </c>
      <c r="I380" s="54" t="s">
        <v>15622</v>
      </c>
      <c r="J380" s="54" t="s">
        <v>17050</v>
      </c>
      <c r="K380" s="54" t="s">
        <v>17124</v>
      </c>
      <c r="L380" s="54" t="s">
        <v>15623</v>
      </c>
      <c r="M380" s="55">
        <v>0.86</v>
      </c>
      <c r="N380" s="55">
        <v>0.96</v>
      </c>
      <c r="O380" s="54" t="s">
        <v>15616</v>
      </c>
    </row>
    <row r="381" spans="1:15" x14ac:dyDescent="0.25">
      <c r="A381" s="19">
        <v>380</v>
      </c>
      <c r="B381" t="s">
        <v>10345</v>
      </c>
      <c r="C381" t="s">
        <v>5034</v>
      </c>
      <c r="D381" s="50" t="s">
        <v>16117</v>
      </c>
      <c r="E381" s="84">
        <f t="shared" si="20"/>
        <v>40808</v>
      </c>
      <c r="F381" s="50">
        <f t="shared" si="21"/>
        <v>2011</v>
      </c>
      <c r="G381" s="50">
        <f t="shared" si="22"/>
        <v>9</v>
      </c>
      <c r="H381" s="50">
        <f t="shared" si="23"/>
        <v>4</v>
      </c>
      <c r="I381" s="54" t="s">
        <v>15622</v>
      </c>
      <c r="J381" s="54" t="s">
        <v>17050</v>
      </c>
      <c r="K381" s="54" t="s">
        <v>17124</v>
      </c>
      <c r="L381" s="54" t="s">
        <v>15628</v>
      </c>
      <c r="M381" s="55">
        <v>0</v>
      </c>
      <c r="N381" s="55">
        <v>0.13</v>
      </c>
      <c r="O381" s="54" t="s">
        <v>15615</v>
      </c>
    </row>
    <row r="382" spans="1:15" x14ac:dyDescent="0.25">
      <c r="A382" s="19">
        <v>381</v>
      </c>
      <c r="B382" t="s">
        <v>10742</v>
      </c>
      <c r="C382" t="s">
        <v>4647</v>
      </c>
      <c r="D382" s="50" t="s">
        <v>16117</v>
      </c>
      <c r="E382" s="84">
        <f t="shared" si="20"/>
        <v>40808</v>
      </c>
      <c r="F382" s="50">
        <f t="shared" si="21"/>
        <v>2011</v>
      </c>
      <c r="G382" s="50">
        <f t="shared" si="22"/>
        <v>9</v>
      </c>
      <c r="H382" s="50">
        <f t="shared" si="23"/>
        <v>4</v>
      </c>
      <c r="I382" s="54" t="s">
        <v>15622</v>
      </c>
      <c r="J382" s="54" t="s">
        <v>17050</v>
      </c>
      <c r="K382" s="54" t="s">
        <v>17124</v>
      </c>
      <c r="L382" s="54" t="s">
        <v>15626</v>
      </c>
      <c r="M382" s="55">
        <v>1</v>
      </c>
      <c r="N382" s="55">
        <v>1</v>
      </c>
      <c r="O382" s="54" t="s">
        <v>15616</v>
      </c>
    </row>
    <row r="383" spans="1:15" x14ac:dyDescent="0.25">
      <c r="A383" s="19">
        <v>382</v>
      </c>
      <c r="B383" t="s">
        <v>8718</v>
      </c>
      <c r="C383" t="s">
        <v>6630</v>
      </c>
      <c r="D383" s="50" t="s">
        <v>16118</v>
      </c>
      <c r="E383" s="84">
        <f t="shared" si="20"/>
        <v>40809</v>
      </c>
      <c r="F383" s="50">
        <f t="shared" si="21"/>
        <v>2011</v>
      </c>
      <c r="G383" s="50">
        <f t="shared" si="22"/>
        <v>9</v>
      </c>
      <c r="H383" s="50">
        <f t="shared" si="23"/>
        <v>5</v>
      </c>
      <c r="I383" s="54" t="s">
        <v>15625</v>
      </c>
      <c r="J383" s="54" t="s">
        <v>17050</v>
      </c>
      <c r="K383" s="54" t="s">
        <v>17124</v>
      </c>
      <c r="L383" s="54" t="s">
        <v>15623</v>
      </c>
      <c r="M383" s="55">
        <v>1</v>
      </c>
      <c r="N383" s="55">
        <v>0.92</v>
      </c>
      <c r="O383" s="54" t="s">
        <v>15615</v>
      </c>
    </row>
    <row r="384" spans="1:15" x14ac:dyDescent="0.25">
      <c r="A384" s="19">
        <v>383</v>
      </c>
      <c r="B384" t="s">
        <v>8669</v>
      </c>
      <c r="C384" t="s">
        <v>6679</v>
      </c>
      <c r="D384" s="50" t="s">
        <v>16119</v>
      </c>
      <c r="E384" s="84">
        <f t="shared" si="20"/>
        <v>40810</v>
      </c>
      <c r="F384" s="50">
        <f t="shared" si="21"/>
        <v>2011</v>
      </c>
      <c r="G384" s="50">
        <f t="shared" si="22"/>
        <v>9</v>
      </c>
      <c r="H384" s="50">
        <f t="shared" si="23"/>
        <v>6</v>
      </c>
      <c r="I384" s="54" t="s">
        <v>15622</v>
      </c>
      <c r="J384" s="54" t="s">
        <v>17050</v>
      </c>
      <c r="K384" s="54" t="s">
        <v>17124</v>
      </c>
      <c r="L384" s="54" t="s">
        <v>15623</v>
      </c>
      <c r="M384" s="55">
        <v>0.75</v>
      </c>
      <c r="N384" s="55">
        <v>0.57999999999999996</v>
      </c>
      <c r="O384" s="54" t="s">
        <v>15615</v>
      </c>
    </row>
    <row r="385" spans="1:15" x14ac:dyDescent="0.25">
      <c r="A385" s="19">
        <v>384</v>
      </c>
      <c r="B385" t="s">
        <v>9278</v>
      </c>
      <c r="C385" t="s">
        <v>6078</v>
      </c>
      <c r="D385" s="50" t="s">
        <v>16120</v>
      </c>
      <c r="E385" s="84">
        <f t="shared" si="20"/>
        <v>40812</v>
      </c>
      <c r="F385" s="50">
        <f t="shared" si="21"/>
        <v>2011</v>
      </c>
      <c r="G385" s="50">
        <f t="shared" si="22"/>
        <v>9</v>
      </c>
      <c r="H385" s="50">
        <f t="shared" si="23"/>
        <v>1</v>
      </c>
      <c r="I385" s="54" t="s">
        <v>15622</v>
      </c>
      <c r="J385" s="54" t="s">
        <v>17050</v>
      </c>
      <c r="K385" s="54" t="s">
        <v>17124</v>
      </c>
      <c r="L385" s="54" t="s">
        <v>15624</v>
      </c>
      <c r="M385" s="55">
        <v>1</v>
      </c>
      <c r="N385" s="55">
        <v>0.98</v>
      </c>
      <c r="O385" s="54" t="s">
        <v>15616</v>
      </c>
    </row>
    <row r="386" spans="1:15" x14ac:dyDescent="0.25">
      <c r="A386" s="19">
        <v>385</v>
      </c>
      <c r="B386" t="s">
        <v>7816</v>
      </c>
      <c r="C386" t="s">
        <v>7507</v>
      </c>
      <c r="D386" s="50" t="s">
        <v>16121</v>
      </c>
      <c r="E386" s="84">
        <f t="shared" si="20"/>
        <v>40813</v>
      </c>
      <c r="F386" s="50">
        <f t="shared" si="21"/>
        <v>2011</v>
      </c>
      <c r="G386" s="50">
        <f t="shared" si="22"/>
        <v>9</v>
      </c>
      <c r="H386" s="50">
        <f t="shared" si="23"/>
        <v>2</v>
      </c>
      <c r="I386" s="54" t="s">
        <v>15622</v>
      </c>
      <c r="J386" s="54" t="s">
        <v>17050</v>
      </c>
      <c r="K386" s="54" t="s">
        <v>17124</v>
      </c>
      <c r="L386" s="54" t="s">
        <v>15623</v>
      </c>
      <c r="M386" s="55">
        <v>1</v>
      </c>
      <c r="N386" s="55">
        <v>0.67</v>
      </c>
      <c r="O386" s="54" t="s">
        <v>15615</v>
      </c>
    </row>
    <row r="387" spans="1:15" x14ac:dyDescent="0.25">
      <c r="A387" s="19">
        <v>386</v>
      </c>
      <c r="B387" t="s">
        <v>11076</v>
      </c>
      <c r="C387" t="s">
        <v>4321</v>
      </c>
      <c r="D387" s="50" t="s">
        <v>16121</v>
      </c>
      <c r="E387" s="84">
        <f t="shared" ref="E387:E450" si="24">DATE(LEFT(D387,4),MID(D387,5,2),RIGHT(D387,2))</f>
        <v>40813</v>
      </c>
      <c r="F387" s="50">
        <f t="shared" ref="F387:F450" si="25">YEAR(E387)</f>
        <v>2011</v>
      </c>
      <c r="G387" s="50">
        <f t="shared" ref="G387:G450" si="26">MONTH(E387)</f>
        <v>9</v>
      </c>
      <c r="H387" s="50">
        <f t="shared" ref="H387:H450" si="27">WEEKDAY(E387,2)</f>
        <v>2</v>
      </c>
      <c r="I387" s="54" t="s">
        <v>15622</v>
      </c>
      <c r="J387" s="54" t="s">
        <v>17050</v>
      </c>
      <c r="K387" s="54" t="s">
        <v>17124</v>
      </c>
      <c r="L387" s="54" t="s">
        <v>15624</v>
      </c>
      <c r="M387" s="55">
        <v>1</v>
      </c>
      <c r="N387" s="55">
        <v>0.96</v>
      </c>
      <c r="O387" s="54" t="s">
        <v>15615</v>
      </c>
    </row>
    <row r="388" spans="1:15" x14ac:dyDescent="0.25">
      <c r="A388" s="19">
        <v>387</v>
      </c>
      <c r="B388" t="s">
        <v>11760</v>
      </c>
      <c r="C388" t="s">
        <v>3650</v>
      </c>
      <c r="D388" s="50" t="s">
        <v>16122</v>
      </c>
      <c r="E388" s="84">
        <f t="shared" si="24"/>
        <v>40815</v>
      </c>
      <c r="F388" s="50">
        <f t="shared" si="25"/>
        <v>2011</v>
      </c>
      <c r="G388" s="50">
        <f t="shared" si="26"/>
        <v>9</v>
      </c>
      <c r="H388" s="50">
        <f t="shared" si="27"/>
        <v>4</v>
      </c>
      <c r="I388" s="54" t="s">
        <v>15622</v>
      </c>
      <c r="J388" s="54" t="s">
        <v>17050</v>
      </c>
      <c r="K388" s="54" t="s">
        <v>17124</v>
      </c>
      <c r="L388" s="54" t="s">
        <v>15624</v>
      </c>
      <c r="M388" s="55">
        <v>1</v>
      </c>
      <c r="N388" s="55">
        <v>0.38</v>
      </c>
      <c r="O388" s="54" t="s">
        <v>15615</v>
      </c>
    </row>
    <row r="389" spans="1:15" x14ac:dyDescent="0.25">
      <c r="A389" s="19">
        <v>388</v>
      </c>
      <c r="B389" t="s">
        <v>11262</v>
      </c>
      <c r="C389" t="s">
        <v>4139</v>
      </c>
      <c r="D389" s="50" t="s">
        <v>16123</v>
      </c>
      <c r="E389" s="84">
        <f t="shared" si="24"/>
        <v>40818</v>
      </c>
      <c r="F389" s="50">
        <f t="shared" si="25"/>
        <v>2011</v>
      </c>
      <c r="G389" s="50">
        <f t="shared" si="26"/>
        <v>10</v>
      </c>
      <c r="H389" s="50">
        <f t="shared" si="27"/>
        <v>7</v>
      </c>
      <c r="I389" s="54" t="s">
        <v>15622</v>
      </c>
      <c r="J389" s="54" t="s">
        <v>17050</v>
      </c>
      <c r="K389" s="54" t="s">
        <v>17124</v>
      </c>
      <c r="L389" s="54" t="s">
        <v>15623</v>
      </c>
      <c r="M389" s="55">
        <v>1</v>
      </c>
      <c r="N389" s="55">
        <v>0.77</v>
      </c>
      <c r="O389" s="54" t="s">
        <v>15615</v>
      </c>
    </row>
    <row r="390" spans="1:15" x14ac:dyDescent="0.25">
      <c r="A390" s="19">
        <v>389</v>
      </c>
      <c r="B390" t="s">
        <v>10013</v>
      </c>
      <c r="C390" t="s">
        <v>5360</v>
      </c>
      <c r="D390" s="50" t="s">
        <v>16123</v>
      </c>
      <c r="E390" s="84">
        <f t="shared" si="24"/>
        <v>40818</v>
      </c>
      <c r="F390" s="50">
        <f t="shared" si="25"/>
        <v>2011</v>
      </c>
      <c r="G390" s="50">
        <f t="shared" si="26"/>
        <v>10</v>
      </c>
      <c r="H390" s="50">
        <f t="shared" si="27"/>
        <v>7</v>
      </c>
      <c r="I390" s="54" t="s">
        <v>15622</v>
      </c>
      <c r="J390" s="54" t="s">
        <v>17050</v>
      </c>
      <c r="K390" s="54" t="s">
        <v>17124</v>
      </c>
      <c r="L390" s="54" t="s">
        <v>15626</v>
      </c>
      <c r="M390" s="55">
        <v>1</v>
      </c>
      <c r="N390" s="55">
        <v>1</v>
      </c>
      <c r="O390" s="54" t="s">
        <v>15616</v>
      </c>
    </row>
    <row r="391" spans="1:15" x14ac:dyDescent="0.25">
      <c r="A391" s="19">
        <v>390</v>
      </c>
      <c r="B391" t="s">
        <v>8447</v>
      </c>
      <c r="C391" t="s">
        <v>6895</v>
      </c>
      <c r="D391" s="50" t="s">
        <v>16124</v>
      </c>
      <c r="E391" s="84">
        <f t="shared" si="24"/>
        <v>40819</v>
      </c>
      <c r="F391" s="50">
        <f t="shared" si="25"/>
        <v>2011</v>
      </c>
      <c r="G391" s="50">
        <f t="shared" si="26"/>
        <v>10</v>
      </c>
      <c r="H391" s="50">
        <f t="shared" si="27"/>
        <v>1</v>
      </c>
      <c r="I391" s="54" t="s">
        <v>15622</v>
      </c>
      <c r="J391" s="54" t="s">
        <v>17050</v>
      </c>
      <c r="K391" s="54" t="s">
        <v>17124</v>
      </c>
      <c r="L391" s="54" t="s">
        <v>15624</v>
      </c>
      <c r="M391" s="55">
        <v>1</v>
      </c>
      <c r="N391" s="55">
        <v>0.93</v>
      </c>
      <c r="O391" s="54" t="s">
        <v>15616</v>
      </c>
    </row>
    <row r="392" spans="1:15" x14ac:dyDescent="0.25">
      <c r="A392" s="19">
        <v>391</v>
      </c>
      <c r="B392" t="s">
        <v>10849</v>
      </c>
      <c r="C392" t="s">
        <v>4545</v>
      </c>
      <c r="D392" s="50" t="s">
        <v>16125</v>
      </c>
      <c r="E392" s="84">
        <f t="shared" si="24"/>
        <v>40820</v>
      </c>
      <c r="F392" s="50">
        <f t="shared" si="25"/>
        <v>2011</v>
      </c>
      <c r="G392" s="50">
        <f t="shared" si="26"/>
        <v>10</v>
      </c>
      <c r="H392" s="50">
        <f t="shared" si="27"/>
        <v>2</v>
      </c>
      <c r="I392" s="54" t="s">
        <v>15622</v>
      </c>
      <c r="J392" s="54" t="s">
        <v>17050</v>
      </c>
      <c r="K392" s="54" t="s">
        <v>17124</v>
      </c>
      <c r="L392" s="54" t="s">
        <v>15623</v>
      </c>
      <c r="M392" s="55">
        <v>1</v>
      </c>
      <c r="N392" s="55">
        <v>0.28999999999999998</v>
      </c>
      <c r="O392" s="54" t="s">
        <v>15615</v>
      </c>
    </row>
    <row r="393" spans="1:15" x14ac:dyDescent="0.25">
      <c r="A393" s="19">
        <v>392</v>
      </c>
      <c r="B393" t="s">
        <v>9587</v>
      </c>
      <c r="C393" t="s">
        <v>5774</v>
      </c>
      <c r="D393" s="50" t="s">
        <v>16126</v>
      </c>
      <c r="E393" s="84">
        <f t="shared" si="24"/>
        <v>40821</v>
      </c>
      <c r="F393" s="50">
        <f t="shared" si="25"/>
        <v>2011</v>
      </c>
      <c r="G393" s="50">
        <f t="shared" si="26"/>
        <v>10</v>
      </c>
      <c r="H393" s="50">
        <f t="shared" si="27"/>
        <v>3</v>
      </c>
      <c r="I393" s="54" t="s">
        <v>15622</v>
      </c>
      <c r="J393" s="54" t="s">
        <v>17050</v>
      </c>
      <c r="K393" s="54" t="s">
        <v>17124</v>
      </c>
      <c r="L393" s="54" t="s">
        <v>15626</v>
      </c>
      <c r="M393" s="55">
        <v>1</v>
      </c>
      <c r="N393" s="55">
        <v>0.75</v>
      </c>
      <c r="O393" s="54" t="s">
        <v>15615</v>
      </c>
    </row>
    <row r="394" spans="1:15" x14ac:dyDescent="0.25">
      <c r="A394" s="19">
        <v>393</v>
      </c>
      <c r="B394" t="s">
        <v>10114</v>
      </c>
      <c r="C394" t="s">
        <v>5263</v>
      </c>
      <c r="D394" s="50" t="s">
        <v>16127</v>
      </c>
      <c r="E394" s="84">
        <f t="shared" si="24"/>
        <v>40823</v>
      </c>
      <c r="F394" s="50">
        <f t="shared" si="25"/>
        <v>2011</v>
      </c>
      <c r="G394" s="50">
        <f t="shared" si="26"/>
        <v>10</v>
      </c>
      <c r="H394" s="50">
        <f t="shared" si="27"/>
        <v>5</v>
      </c>
      <c r="I394" s="54" t="s">
        <v>15758</v>
      </c>
      <c r="J394" s="54" t="s">
        <v>17051</v>
      </c>
      <c r="K394" s="54" t="s">
        <v>17127</v>
      </c>
      <c r="L394" s="54" t="s">
        <v>15624</v>
      </c>
      <c r="M394" s="55">
        <v>1</v>
      </c>
      <c r="N394" s="55">
        <v>1</v>
      </c>
      <c r="O394" s="54" t="s">
        <v>15616</v>
      </c>
    </row>
    <row r="395" spans="1:15" x14ac:dyDescent="0.25">
      <c r="A395" s="19">
        <v>394</v>
      </c>
      <c r="B395" t="s">
        <v>9209</v>
      </c>
      <c r="C395" t="s">
        <v>6145</v>
      </c>
      <c r="D395" s="50" t="s">
        <v>16127</v>
      </c>
      <c r="E395" s="84">
        <f t="shared" si="24"/>
        <v>40823</v>
      </c>
      <c r="F395" s="50">
        <f t="shared" si="25"/>
        <v>2011</v>
      </c>
      <c r="G395" s="50">
        <f t="shared" si="26"/>
        <v>10</v>
      </c>
      <c r="H395" s="50">
        <f t="shared" si="27"/>
        <v>5</v>
      </c>
      <c r="I395" s="54" t="s">
        <v>15622</v>
      </c>
      <c r="J395" s="54" t="s">
        <v>17050</v>
      </c>
      <c r="K395" s="54" t="s">
        <v>17124</v>
      </c>
      <c r="L395" s="54" t="s">
        <v>15626</v>
      </c>
      <c r="M395" s="55">
        <v>1</v>
      </c>
      <c r="N395" s="55">
        <v>0.68</v>
      </c>
      <c r="O395" s="54" t="s">
        <v>15616</v>
      </c>
    </row>
    <row r="396" spans="1:15" x14ac:dyDescent="0.25">
      <c r="A396" s="19">
        <v>395</v>
      </c>
      <c r="B396" t="s">
        <v>10860</v>
      </c>
      <c r="C396" t="s">
        <v>4534</v>
      </c>
      <c r="D396" s="50" t="s">
        <v>16128</v>
      </c>
      <c r="E396" s="84">
        <f t="shared" si="24"/>
        <v>40824</v>
      </c>
      <c r="F396" s="50">
        <f t="shared" si="25"/>
        <v>2011</v>
      </c>
      <c r="G396" s="50">
        <f t="shared" si="26"/>
        <v>10</v>
      </c>
      <c r="H396" s="50">
        <f t="shared" si="27"/>
        <v>6</v>
      </c>
      <c r="I396" s="54" t="s">
        <v>15622</v>
      </c>
      <c r="J396" s="54" t="s">
        <v>17050</v>
      </c>
      <c r="K396" s="54" t="s">
        <v>17124</v>
      </c>
      <c r="L396" s="54" t="s">
        <v>15623</v>
      </c>
      <c r="M396" s="55">
        <v>0.5</v>
      </c>
      <c r="N396" s="55">
        <v>0.62</v>
      </c>
      <c r="O396" s="54" t="s">
        <v>15615</v>
      </c>
    </row>
    <row r="397" spans="1:15" x14ac:dyDescent="0.25">
      <c r="A397" s="19">
        <v>396</v>
      </c>
      <c r="B397" t="s">
        <v>8187</v>
      </c>
      <c r="C397" t="s">
        <v>7148</v>
      </c>
      <c r="D397" s="50" t="s">
        <v>16129</v>
      </c>
      <c r="E397" s="84">
        <f t="shared" si="24"/>
        <v>40826</v>
      </c>
      <c r="F397" s="50">
        <f t="shared" si="25"/>
        <v>2011</v>
      </c>
      <c r="G397" s="50">
        <f t="shared" si="26"/>
        <v>10</v>
      </c>
      <c r="H397" s="50">
        <f t="shared" si="27"/>
        <v>1</v>
      </c>
      <c r="I397" s="54" t="s">
        <v>15622</v>
      </c>
      <c r="J397" s="54" t="s">
        <v>17050</v>
      </c>
      <c r="K397" s="54" t="s">
        <v>17124</v>
      </c>
      <c r="L397" s="54" t="s">
        <v>15626</v>
      </c>
      <c r="M397" s="55">
        <v>1</v>
      </c>
      <c r="N397" s="55">
        <v>0.97</v>
      </c>
      <c r="O397" s="54" t="s">
        <v>15615</v>
      </c>
    </row>
    <row r="398" spans="1:15" x14ac:dyDescent="0.25">
      <c r="A398" s="19">
        <v>397</v>
      </c>
      <c r="B398" t="s">
        <v>10292</v>
      </c>
      <c r="C398" t="s">
        <v>5087</v>
      </c>
      <c r="D398" s="50" t="s">
        <v>16129</v>
      </c>
      <c r="E398" s="84">
        <f t="shared" si="24"/>
        <v>40826</v>
      </c>
      <c r="F398" s="50">
        <f t="shared" si="25"/>
        <v>2011</v>
      </c>
      <c r="G398" s="50">
        <f t="shared" si="26"/>
        <v>10</v>
      </c>
      <c r="H398" s="50">
        <f t="shared" si="27"/>
        <v>1</v>
      </c>
      <c r="I398" s="54" t="s">
        <v>15622</v>
      </c>
      <c r="J398" s="54" t="s">
        <v>17050</v>
      </c>
      <c r="K398" s="54" t="s">
        <v>17124</v>
      </c>
      <c r="L398" s="54" t="s">
        <v>15623</v>
      </c>
      <c r="M398" s="55">
        <v>0.5</v>
      </c>
      <c r="N398" s="55">
        <v>0.71</v>
      </c>
      <c r="O398" s="54" t="s">
        <v>15615</v>
      </c>
    </row>
    <row r="399" spans="1:15" x14ac:dyDescent="0.25">
      <c r="A399" s="19">
        <v>398</v>
      </c>
      <c r="B399" t="s">
        <v>10897</v>
      </c>
      <c r="C399" t="s">
        <v>4497</v>
      </c>
      <c r="D399" s="50" t="s">
        <v>16129</v>
      </c>
      <c r="E399" s="84">
        <f t="shared" si="24"/>
        <v>40826</v>
      </c>
      <c r="F399" s="50">
        <f t="shared" si="25"/>
        <v>2011</v>
      </c>
      <c r="G399" s="50">
        <f t="shared" si="26"/>
        <v>10</v>
      </c>
      <c r="H399" s="50">
        <f t="shared" si="27"/>
        <v>1</v>
      </c>
      <c r="I399" s="54" t="s">
        <v>15758</v>
      </c>
      <c r="J399" s="54" t="s">
        <v>17051</v>
      </c>
      <c r="K399" s="54" t="s">
        <v>17127</v>
      </c>
      <c r="L399" s="54" t="s">
        <v>15623</v>
      </c>
      <c r="M399" s="55">
        <v>0.5</v>
      </c>
      <c r="N399" s="55">
        <v>1</v>
      </c>
      <c r="O399" s="54" t="s">
        <v>15615</v>
      </c>
    </row>
    <row r="400" spans="1:15" x14ac:dyDescent="0.25">
      <c r="A400" s="19">
        <v>399</v>
      </c>
      <c r="B400" t="s">
        <v>9083</v>
      </c>
      <c r="C400" t="s">
        <v>6270</v>
      </c>
      <c r="D400" s="50" t="s">
        <v>16129</v>
      </c>
      <c r="E400" s="84">
        <f t="shared" si="24"/>
        <v>40826</v>
      </c>
      <c r="F400" s="50">
        <f t="shared" si="25"/>
        <v>2011</v>
      </c>
      <c r="G400" s="50">
        <f t="shared" si="26"/>
        <v>10</v>
      </c>
      <c r="H400" s="50">
        <f t="shared" si="27"/>
        <v>1</v>
      </c>
      <c r="I400" s="54" t="s">
        <v>15622</v>
      </c>
      <c r="J400" s="54" t="s">
        <v>17050</v>
      </c>
      <c r="K400" s="54" t="s">
        <v>17124</v>
      </c>
      <c r="L400" s="54" t="s">
        <v>15626</v>
      </c>
      <c r="M400" s="55">
        <v>1</v>
      </c>
      <c r="N400" s="55">
        <v>0.71</v>
      </c>
      <c r="O400" s="54" t="s">
        <v>15615</v>
      </c>
    </row>
    <row r="401" spans="1:15" x14ac:dyDescent="0.25">
      <c r="A401" s="19">
        <v>400</v>
      </c>
      <c r="B401" t="s">
        <v>8777</v>
      </c>
      <c r="C401" t="s">
        <v>6571</v>
      </c>
      <c r="D401" s="50" t="s">
        <v>16130</v>
      </c>
      <c r="E401" s="84">
        <f t="shared" si="24"/>
        <v>40827</v>
      </c>
      <c r="F401" s="50">
        <f t="shared" si="25"/>
        <v>2011</v>
      </c>
      <c r="G401" s="50">
        <f t="shared" si="26"/>
        <v>10</v>
      </c>
      <c r="H401" s="50">
        <f t="shared" si="27"/>
        <v>2</v>
      </c>
      <c r="I401" s="54" t="s">
        <v>15622</v>
      </c>
      <c r="J401" s="54" t="s">
        <v>17050</v>
      </c>
      <c r="K401" s="54" t="s">
        <v>17124</v>
      </c>
      <c r="L401" s="54" t="s">
        <v>15624</v>
      </c>
      <c r="M401" s="55">
        <v>1</v>
      </c>
      <c r="N401" s="55">
        <v>0.82</v>
      </c>
      <c r="O401" s="54" t="s">
        <v>15615</v>
      </c>
    </row>
    <row r="402" spans="1:15" x14ac:dyDescent="0.25">
      <c r="A402" s="19">
        <v>401</v>
      </c>
      <c r="B402" t="s">
        <v>8650</v>
      </c>
      <c r="C402" t="s">
        <v>6698</v>
      </c>
      <c r="D402" s="50" t="s">
        <v>16130</v>
      </c>
      <c r="E402" s="84">
        <f t="shared" si="24"/>
        <v>40827</v>
      </c>
      <c r="F402" s="50">
        <f t="shared" si="25"/>
        <v>2011</v>
      </c>
      <c r="G402" s="50">
        <f t="shared" si="26"/>
        <v>10</v>
      </c>
      <c r="H402" s="50">
        <f t="shared" si="27"/>
        <v>2</v>
      </c>
      <c r="I402" s="54" t="s">
        <v>15622</v>
      </c>
      <c r="J402" s="54" t="s">
        <v>17050</v>
      </c>
      <c r="K402" s="54" t="s">
        <v>17124</v>
      </c>
      <c r="L402" s="54" t="s">
        <v>15626</v>
      </c>
      <c r="M402" s="55">
        <v>0.9</v>
      </c>
      <c r="N402" s="55">
        <v>1</v>
      </c>
      <c r="O402" s="54" t="s">
        <v>15616</v>
      </c>
    </row>
    <row r="403" spans="1:15" x14ac:dyDescent="0.25">
      <c r="A403" s="19">
        <v>402</v>
      </c>
      <c r="B403" t="s">
        <v>9894</v>
      </c>
      <c r="C403" t="s">
        <v>5477</v>
      </c>
      <c r="D403" s="50" t="s">
        <v>16131</v>
      </c>
      <c r="E403" s="84">
        <f t="shared" si="24"/>
        <v>40828</v>
      </c>
      <c r="F403" s="50">
        <f t="shared" si="25"/>
        <v>2011</v>
      </c>
      <c r="G403" s="50">
        <f t="shared" si="26"/>
        <v>10</v>
      </c>
      <c r="H403" s="50">
        <f t="shared" si="27"/>
        <v>3</v>
      </c>
      <c r="I403" s="54" t="s">
        <v>15622</v>
      </c>
      <c r="J403" s="54" t="s">
        <v>17050</v>
      </c>
      <c r="K403" s="54" t="s">
        <v>17124</v>
      </c>
      <c r="L403" s="54" t="s">
        <v>15626</v>
      </c>
      <c r="M403" s="55">
        <v>1</v>
      </c>
      <c r="N403" s="55">
        <v>0.9</v>
      </c>
      <c r="O403" s="54" t="s">
        <v>15616</v>
      </c>
    </row>
    <row r="404" spans="1:15" x14ac:dyDescent="0.25">
      <c r="A404" s="19">
        <v>403</v>
      </c>
      <c r="B404" t="s">
        <v>10698</v>
      </c>
      <c r="C404" t="s">
        <v>4688</v>
      </c>
      <c r="D404" s="50" t="s">
        <v>16132</v>
      </c>
      <c r="E404" s="84">
        <f t="shared" si="24"/>
        <v>40829</v>
      </c>
      <c r="F404" s="50">
        <f t="shared" si="25"/>
        <v>2011</v>
      </c>
      <c r="G404" s="50">
        <f t="shared" si="26"/>
        <v>10</v>
      </c>
      <c r="H404" s="50">
        <f t="shared" si="27"/>
        <v>4</v>
      </c>
      <c r="I404" s="54" t="s">
        <v>15622</v>
      </c>
      <c r="J404" s="54" t="s">
        <v>17050</v>
      </c>
      <c r="K404" s="54" t="s">
        <v>17124</v>
      </c>
      <c r="L404" s="54" t="s">
        <v>15628</v>
      </c>
      <c r="M404" s="55">
        <v>0</v>
      </c>
      <c r="N404" s="55">
        <v>0.5</v>
      </c>
      <c r="O404" s="54" t="s">
        <v>15615</v>
      </c>
    </row>
    <row r="405" spans="1:15" x14ac:dyDescent="0.25">
      <c r="A405" s="19">
        <v>404</v>
      </c>
      <c r="B405" t="s">
        <v>8635</v>
      </c>
      <c r="C405" t="s">
        <v>6713</v>
      </c>
      <c r="D405" s="50" t="s">
        <v>16132</v>
      </c>
      <c r="E405" s="84">
        <f t="shared" si="24"/>
        <v>40829</v>
      </c>
      <c r="F405" s="50">
        <f t="shared" si="25"/>
        <v>2011</v>
      </c>
      <c r="G405" s="50">
        <f t="shared" si="26"/>
        <v>10</v>
      </c>
      <c r="H405" s="50">
        <f t="shared" si="27"/>
        <v>4</v>
      </c>
      <c r="I405" s="54" t="s">
        <v>15622</v>
      </c>
      <c r="J405" s="54" t="s">
        <v>17050</v>
      </c>
      <c r="K405" s="54" t="s">
        <v>17124</v>
      </c>
      <c r="L405" s="54" t="s">
        <v>15623</v>
      </c>
      <c r="M405" s="55">
        <v>0.83</v>
      </c>
      <c r="N405" s="55">
        <v>0.91</v>
      </c>
      <c r="O405" s="54" t="s">
        <v>15615</v>
      </c>
    </row>
    <row r="406" spans="1:15" x14ac:dyDescent="0.25">
      <c r="A406" s="19">
        <v>405</v>
      </c>
      <c r="B406" t="s">
        <v>10201</v>
      </c>
      <c r="C406" t="s">
        <v>5178</v>
      </c>
      <c r="D406" s="50" t="s">
        <v>16133</v>
      </c>
      <c r="E406" s="84">
        <f t="shared" si="24"/>
        <v>40830</v>
      </c>
      <c r="F406" s="50">
        <f t="shared" si="25"/>
        <v>2011</v>
      </c>
      <c r="G406" s="50">
        <f t="shared" si="26"/>
        <v>10</v>
      </c>
      <c r="H406" s="50">
        <f t="shared" si="27"/>
        <v>5</v>
      </c>
      <c r="I406" s="54" t="s">
        <v>15622</v>
      </c>
      <c r="J406" s="54" t="s">
        <v>17050</v>
      </c>
      <c r="K406" s="54" t="s">
        <v>17124</v>
      </c>
      <c r="L406" s="54" t="s">
        <v>15626</v>
      </c>
      <c r="M406" s="55">
        <v>1</v>
      </c>
      <c r="N406" s="55">
        <v>1</v>
      </c>
      <c r="O406" s="54" t="s">
        <v>15616</v>
      </c>
    </row>
    <row r="407" spans="1:15" x14ac:dyDescent="0.25">
      <c r="A407" s="19">
        <v>406</v>
      </c>
      <c r="B407" t="s">
        <v>10600</v>
      </c>
      <c r="C407" t="s">
        <v>4786</v>
      </c>
      <c r="D407" s="50" t="s">
        <v>16133</v>
      </c>
      <c r="E407" s="84">
        <f t="shared" si="24"/>
        <v>40830</v>
      </c>
      <c r="F407" s="50">
        <f t="shared" si="25"/>
        <v>2011</v>
      </c>
      <c r="G407" s="50">
        <f t="shared" si="26"/>
        <v>10</v>
      </c>
      <c r="H407" s="50">
        <f t="shared" si="27"/>
        <v>5</v>
      </c>
      <c r="I407" s="54" t="s">
        <v>15622</v>
      </c>
      <c r="J407" s="54" t="s">
        <v>17050</v>
      </c>
      <c r="K407" s="54" t="s">
        <v>17124</v>
      </c>
      <c r="L407" s="54" t="s">
        <v>15626</v>
      </c>
      <c r="M407" s="55">
        <v>1</v>
      </c>
      <c r="N407" s="55">
        <v>0.5</v>
      </c>
      <c r="O407" s="54" t="s">
        <v>15615</v>
      </c>
    </row>
    <row r="408" spans="1:15" x14ac:dyDescent="0.25">
      <c r="A408" s="19">
        <v>407</v>
      </c>
      <c r="B408" t="s">
        <v>8297</v>
      </c>
      <c r="C408" t="s">
        <v>7038</v>
      </c>
      <c r="D408" s="50" t="s">
        <v>16133</v>
      </c>
      <c r="E408" s="84">
        <f t="shared" si="24"/>
        <v>40830</v>
      </c>
      <c r="F408" s="50">
        <f t="shared" si="25"/>
        <v>2011</v>
      </c>
      <c r="G408" s="50">
        <f t="shared" si="26"/>
        <v>10</v>
      </c>
      <c r="H408" s="50">
        <f t="shared" si="27"/>
        <v>5</v>
      </c>
      <c r="I408" s="54" t="s">
        <v>15622</v>
      </c>
      <c r="J408" s="54" t="s">
        <v>17050</v>
      </c>
      <c r="K408" s="54" t="s">
        <v>17124</v>
      </c>
      <c r="L408" s="54" t="s">
        <v>15626</v>
      </c>
      <c r="M408" s="55">
        <v>0.6</v>
      </c>
      <c r="N408" s="55">
        <v>0.88</v>
      </c>
      <c r="O408" s="54" t="s">
        <v>15615</v>
      </c>
    </row>
    <row r="409" spans="1:15" x14ac:dyDescent="0.25">
      <c r="A409" s="19">
        <v>408</v>
      </c>
      <c r="B409" t="s">
        <v>7896</v>
      </c>
      <c r="C409" t="s">
        <v>3554</v>
      </c>
      <c r="D409" s="50" t="s">
        <v>16134</v>
      </c>
      <c r="E409" s="84">
        <f t="shared" si="24"/>
        <v>40833</v>
      </c>
      <c r="F409" s="50">
        <f t="shared" si="25"/>
        <v>2011</v>
      </c>
      <c r="G409" s="50">
        <f t="shared" si="26"/>
        <v>10</v>
      </c>
      <c r="H409" s="50">
        <f t="shared" si="27"/>
        <v>1</v>
      </c>
      <c r="I409" s="54" t="s">
        <v>15622</v>
      </c>
      <c r="J409" s="54" t="s">
        <v>17050</v>
      </c>
      <c r="K409" s="54" t="s">
        <v>17124</v>
      </c>
      <c r="L409" s="54" t="s">
        <v>15623</v>
      </c>
      <c r="M409" s="55">
        <v>0.6</v>
      </c>
      <c r="N409" s="55">
        <v>0.22</v>
      </c>
      <c r="O409" s="54" t="s">
        <v>15615</v>
      </c>
    </row>
    <row r="410" spans="1:15" x14ac:dyDescent="0.25">
      <c r="A410" s="19">
        <v>409</v>
      </c>
      <c r="B410" t="s">
        <v>11346</v>
      </c>
      <c r="C410" t="s">
        <v>4055</v>
      </c>
      <c r="D410" s="50" t="s">
        <v>16134</v>
      </c>
      <c r="E410" s="84">
        <f t="shared" si="24"/>
        <v>40833</v>
      </c>
      <c r="F410" s="50">
        <f t="shared" si="25"/>
        <v>2011</v>
      </c>
      <c r="G410" s="50">
        <f t="shared" si="26"/>
        <v>10</v>
      </c>
      <c r="H410" s="50">
        <f t="shared" si="27"/>
        <v>1</v>
      </c>
      <c r="I410" s="54" t="s">
        <v>15622</v>
      </c>
      <c r="J410" s="54" t="s">
        <v>17050</v>
      </c>
      <c r="K410" s="54" t="s">
        <v>17124</v>
      </c>
      <c r="L410" s="54" t="s">
        <v>15623</v>
      </c>
      <c r="M410" s="55">
        <v>1</v>
      </c>
      <c r="N410" s="55">
        <v>1</v>
      </c>
      <c r="O410" s="54" t="s">
        <v>15615</v>
      </c>
    </row>
    <row r="411" spans="1:15" x14ac:dyDescent="0.25">
      <c r="A411" s="19">
        <v>410</v>
      </c>
      <c r="B411" t="s">
        <v>10785</v>
      </c>
      <c r="C411" t="s">
        <v>4606</v>
      </c>
      <c r="D411" s="50" t="s">
        <v>16135</v>
      </c>
      <c r="E411" s="84">
        <f t="shared" si="24"/>
        <v>40834</v>
      </c>
      <c r="F411" s="50">
        <f t="shared" si="25"/>
        <v>2011</v>
      </c>
      <c r="G411" s="50">
        <f t="shared" si="26"/>
        <v>10</v>
      </c>
      <c r="H411" s="50">
        <f t="shared" si="27"/>
        <v>2</v>
      </c>
      <c r="I411" s="54" t="s">
        <v>15622</v>
      </c>
      <c r="J411" s="54" t="s">
        <v>17050</v>
      </c>
      <c r="K411" s="54" t="s">
        <v>17124</v>
      </c>
      <c r="L411" s="54" t="s">
        <v>15623</v>
      </c>
      <c r="M411" s="55">
        <v>1</v>
      </c>
      <c r="N411" s="55">
        <v>1</v>
      </c>
      <c r="O411" s="54" t="s">
        <v>15615</v>
      </c>
    </row>
    <row r="412" spans="1:15" x14ac:dyDescent="0.25">
      <c r="A412" s="19">
        <v>411</v>
      </c>
      <c r="B412" t="s">
        <v>9935</v>
      </c>
      <c r="C412" t="s">
        <v>5436</v>
      </c>
      <c r="D412" s="50" t="s">
        <v>16135</v>
      </c>
      <c r="E412" s="84">
        <f t="shared" si="24"/>
        <v>40834</v>
      </c>
      <c r="F412" s="50">
        <f t="shared" si="25"/>
        <v>2011</v>
      </c>
      <c r="G412" s="50">
        <f t="shared" si="26"/>
        <v>10</v>
      </c>
      <c r="H412" s="50">
        <f t="shared" si="27"/>
        <v>2</v>
      </c>
      <c r="I412" s="54" t="s">
        <v>15622</v>
      </c>
      <c r="J412" s="54" t="s">
        <v>17050</v>
      </c>
      <c r="K412" s="54" t="s">
        <v>17124</v>
      </c>
      <c r="L412" s="54" t="s">
        <v>15626</v>
      </c>
      <c r="M412" s="55">
        <v>1</v>
      </c>
      <c r="N412" s="55">
        <v>0.92</v>
      </c>
      <c r="O412" s="54" t="s">
        <v>15616</v>
      </c>
    </row>
    <row r="413" spans="1:15" x14ac:dyDescent="0.25">
      <c r="A413" s="19">
        <v>412</v>
      </c>
      <c r="B413" t="s">
        <v>11625</v>
      </c>
      <c r="C413" t="s">
        <v>3780</v>
      </c>
      <c r="D413" s="50" t="s">
        <v>16136</v>
      </c>
      <c r="E413" s="84">
        <f t="shared" si="24"/>
        <v>40835</v>
      </c>
      <c r="F413" s="50">
        <f t="shared" si="25"/>
        <v>2011</v>
      </c>
      <c r="G413" s="50">
        <f t="shared" si="26"/>
        <v>10</v>
      </c>
      <c r="H413" s="50">
        <f t="shared" si="27"/>
        <v>3</v>
      </c>
      <c r="I413" s="54" t="s">
        <v>15622</v>
      </c>
      <c r="J413" s="54" t="s">
        <v>17050</v>
      </c>
      <c r="K413" s="54" t="s">
        <v>17124</v>
      </c>
      <c r="L413" s="54" t="s">
        <v>15624</v>
      </c>
      <c r="M413" s="55">
        <v>1</v>
      </c>
      <c r="N413" s="55">
        <v>0.43</v>
      </c>
      <c r="O413" s="54" t="s">
        <v>15615</v>
      </c>
    </row>
    <row r="414" spans="1:15" x14ac:dyDescent="0.25">
      <c r="A414" s="19">
        <v>413</v>
      </c>
      <c r="B414" t="s">
        <v>11120</v>
      </c>
      <c r="C414" t="s">
        <v>4279</v>
      </c>
      <c r="D414" s="50" t="s">
        <v>16137</v>
      </c>
      <c r="E414" s="84">
        <f t="shared" si="24"/>
        <v>40836</v>
      </c>
      <c r="F414" s="50">
        <f t="shared" si="25"/>
        <v>2011</v>
      </c>
      <c r="G414" s="50">
        <f t="shared" si="26"/>
        <v>10</v>
      </c>
      <c r="H414" s="50">
        <f t="shared" si="27"/>
        <v>4</v>
      </c>
      <c r="I414" s="54" t="s">
        <v>15622</v>
      </c>
      <c r="J414" s="54" t="s">
        <v>17050</v>
      </c>
      <c r="K414" s="54" t="s">
        <v>17124</v>
      </c>
      <c r="L414" s="54" t="s">
        <v>15626</v>
      </c>
      <c r="M414" s="55">
        <v>1</v>
      </c>
      <c r="N414" s="55">
        <v>0.99</v>
      </c>
      <c r="O414" s="54" t="s">
        <v>15615</v>
      </c>
    </row>
    <row r="415" spans="1:15" x14ac:dyDescent="0.25">
      <c r="A415" s="19">
        <v>414</v>
      </c>
      <c r="B415" t="s">
        <v>9806</v>
      </c>
      <c r="C415" t="s">
        <v>5563</v>
      </c>
      <c r="D415" s="50" t="s">
        <v>16137</v>
      </c>
      <c r="E415" s="84">
        <f t="shared" si="24"/>
        <v>40836</v>
      </c>
      <c r="F415" s="50">
        <f t="shared" si="25"/>
        <v>2011</v>
      </c>
      <c r="G415" s="50">
        <f t="shared" si="26"/>
        <v>10</v>
      </c>
      <c r="H415" s="50">
        <f t="shared" si="27"/>
        <v>4</v>
      </c>
      <c r="I415" s="54" t="s">
        <v>15622</v>
      </c>
      <c r="J415" s="54" t="s">
        <v>17050</v>
      </c>
      <c r="K415" s="54" t="s">
        <v>17124</v>
      </c>
      <c r="L415" s="54" t="s">
        <v>15628</v>
      </c>
      <c r="M415" s="55">
        <v>0.33</v>
      </c>
      <c r="N415" s="55">
        <v>0.85</v>
      </c>
      <c r="O415" s="54" t="s">
        <v>15615</v>
      </c>
    </row>
    <row r="416" spans="1:15" x14ac:dyDescent="0.25">
      <c r="A416" s="19">
        <v>415</v>
      </c>
      <c r="B416" t="s">
        <v>10682</v>
      </c>
      <c r="C416" t="s">
        <v>4704</v>
      </c>
      <c r="D416" s="50" t="s">
        <v>16137</v>
      </c>
      <c r="E416" s="84">
        <f t="shared" si="24"/>
        <v>40836</v>
      </c>
      <c r="F416" s="50">
        <f t="shared" si="25"/>
        <v>2011</v>
      </c>
      <c r="G416" s="50">
        <f t="shared" si="26"/>
        <v>10</v>
      </c>
      <c r="H416" s="50">
        <f t="shared" si="27"/>
        <v>4</v>
      </c>
      <c r="I416" s="54" t="s">
        <v>15622</v>
      </c>
      <c r="J416" s="54" t="s">
        <v>17050</v>
      </c>
      <c r="K416" s="54" t="s">
        <v>17124</v>
      </c>
      <c r="L416" s="54" t="s">
        <v>15623</v>
      </c>
      <c r="M416" s="55">
        <v>1</v>
      </c>
      <c r="N416" s="55">
        <v>0.46</v>
      </c>
      <c r="O416" s="54" t="s">
        <v>15615</v>
      </c>
    </row>
    <row r="417" spans="1:15" x14ac:dyDescent="0.25">
      <c r="A417" s="19">
        <v>416</v>
      </c>
      <c r="B417" t="s">
        <v>10976</v>
      </c>
      <c r="C417" t="s">
        <v>4420</v>
      </c>
      <c r="D417" s="50" t="s">
        <v>16137</v>
      </c>
      <c r="E417" s="84">
        <f t="shared" si="24"/>
        <v>40836</v>
      </c>
      <c r="F417" s="50">
        <f t="shared" si="25"/>
        <v>2011</v>
      </c>
      <c r="G417" s="50">
        <f t="shared" si="26"/>
        <v>10</v>
      </c>
      <c r="H417" s="50">
        <f t="shared" si="27"/>
        <v>4</v>
      </c>
      <c r="I417" s="54" t="s">
        <v>15622</v>
      </c>
      <c r="J417" s="54" t="s">
        <v>17050</v>
      </c>
      <c r="K417" s="54" t="s">
        <v>17124</v>
      </c>
      <c r="L417" s="54" t="s">
        <v>15623</v>
      </c>
      <c r="M417" s="55">
        <v>0.67</v>
      </c>
      <c r="N417" s="55">
        <v>1</v>
      </c>
      <c r="O417" s="54" t="s">
        <v>15615</v>
      </c>
    </row>
    <row r="418" spans="1:15" x14ac:dyDescent="0.25">
      <c r="A418" s="19">
        <v>417</v>
      </c>
      <c r="B418" t="s">
        <v>9996</v>
      </c>
      <c r="C418" t="s">
        <v>5377</v>
      </c>
      <c r="D418" s="50" t="s">
        <v>16138</v>
      </c>
      <c r="E418" s="84">
        <f t="shared" si="24"/>
        <v>40839</v>
      </c>
      <c r="F418" s="50">
        <f t="shared" si="25"/>
        <v>2011</v>
      </c>
      <c r="G418" s="50">
        <f t="shared" si="26"/>
        <v>10</v>
      </c>
      <c r="H418" s="50">
        <f t="shared" si="27"/>
        <v>7</v>
      </c>
      <c r="I418" s="54" t="s">
        <v>15622</v>
      </c>
      <c r="J418" s="54" t="s">
        <v>17050</v>
      </c>
      <c r="K418" s="54" t="s">
        <v>17124</v>
      </c>
      <c r="L418" s="54" t="s">
        <v>15628</v>
      </c>
      <c r="M418" s="55">
        <v>0.25</v>
      </c>
      <c r="N418" s="55">
        <v>0.27</v>
      </c>
      <c r="O418" s="54" t="s">
        <v>15615</v>
      </c>
    </row>
    <row r="419" spans="1:15" x14ac:dyDescent="0.25">
      <c r="A419" s="19">
        <v>418</v>
      </c>
      <c r="B419" t="s">
        <v>10313</v>
      </c>
      <c r="C419" t="s">
        <v>5066</v>
      </c>
      <c r="D419" s="50" t="s">
        <v>16139</v>
      </c>
      <c r="E419" s="84">
        <f t="shared" si="24"/>
        <v>40841</v>
      </c>
      <c r="F419" s="50">
        <f t="shared" si="25"/>
        <v>2011</v>
      </c>
      <c r="G419" s="50">
        <f t="shared" si="26"/>
        <v>10</v>
      </c>
      <c r="H419" s="50">
        <f t="shared" si="27"/>
        <v>2</v>
      </c>
      <c r="I419" s="54" t="s">
        <v>15622</v>
      </c>
      <c r="J419" s="54" t="s">
        <v>17050</v>
      </c>
      <c r="K419" s="54" t="s">
        <v>17124</v>
      </c>
      <c r="L419" s="54" t="s">
        <v>15623</v>
      </c>
      <c r="M419" s="55">
        <v>1</v>
      </c>
      <c r="N419" s="55">
        <v>1</v>
      </c>
      <c r="O419" s="54" t="s">
        <v>15615</v>
      </c>
    </row>
    <row r="420" spans="1:15" x14ac:dyDescent="0.25">
      <c r="A420" s="19">
        <v>419</v>
      </c>
      <c r="B420" t="s">
        <v>11495</v>
      </c>
      <c r="C420" t="s">
        <v>3907</v>
      </c>
      <c r="D420" s="50" t="s">
        <v>16140</v>
      </c>
      <c r="E420" s="84">
        <f t="shared" si="24"/>
        <v>40843</v>
      </c>
      <c r="F420" s="50">
        <f t="shared" si="25"/>
        <v>2011</v>
      </c>
      <c r="G420" s="50">
        <f t="shared" si="26"/>
        <v>10</v>
      </c>
      <c r="H420" s="50">
        <f t="shared" si="27"/>
        <v>4</v>
      </c>
      <c r="I420" s="54" t="s">
        <v>15622</v>
      </c>
      <c r="J420" s="54" t="s">
        <v>17050</v>
      </c>
      <c r="K420" s="54" t="s">
        <v>17124</v>
      </c>
      <c r="L420" s="54" t="s">
        <v>15626</v>
      </c>
      <c r="M420" s="55">
        <v>1</v>
      </c>
      <c r="N420" s="55">
        <v>0.97</v>
      </c>
      <c r="O420" s="54" t="s">
        <v>15615</v>
      </c>
    </row>
    <row r="421" spans="1:15" x14ac:dyDescent="0.25">
      <c r="A421" s="19">
        <v>420</v>
      </c>
      <c r="B421" t="s">
        <v>9309</v>
      </c>
      <c r="C421" t="s">
        <v>6047</v>
      </c>
      <c r="D421" s="50" t="s">
        <v>16141</v>
      </c>
      <c r="E421" s="84">
        <f t="shared" si="24"/>
        <v>40844</v>
      </c>
      <c r="F421" s="50">
        <f t="shared" si="25"/>
        <v>2011</v>
      </c>
      <c r="G421" s="50">
        <f t="shared" si="26"/>
        <v>10</v>
      </c>
      <c r="H421" s="50">
        <f t="shared" si="27"/>
        <v>5</v>
      </c>
      <c r="I421" s="54" t="s">
        <v>15622</v>
      </c>
      <c r="J421" s="54" t="s">
        <v>17050</v>
      </c>
      <c r="K421" s="54" t="s">
        <v>17124</v>
      </c>
      <c r="L421" s="54" t="s">
        <v>15626</v>
      </c>
      <c r="M421" s="55">
        <v>1</v>
      </c>
      <c r="N421" s="55">
        <v>1</v>
      </c>
      <c r="O421" s="54" t="s">
        <v>15616</v>
      </c>
    </row>
    <row r="422" spans="1:15" x14ac:dyDescent="0.25">
      <c r="A422" s="19">
        <v>421</v>
      </c>
      <c r="B422" t="s">
        <v>11018</v>
      </c>
      <c r="C422" t="s">
        <v>4379</v>
      </c>
      <c r="D422" s="50" t="s">
        <v>16142</v>
      </c>
      <c r="E422" s="84">
        <f t="shared" si="24"/>
        <v>40847</v>
      </c>
      <c r="F422" s="50">
        <f t="shared" si="25"/>
        <v>2011</v>
      </c>
      <c r="G422" s="50">
        <f t="shared" si="26"/>
        <v>10</v>
      </c>
      <c r="H422" s="50">
        <f t="shared" si="27"/>
        <v>1</v>
      </c>
      <c r="I422" s="54" t="s">
        <v>15622</v>
      </c>
      <c r="J422" s="54" t="s">
        <v>17050</v>
      </c>
      <c r="K422" s="54" t="s">
        <v>17124</v>
      </c>
      <c r="L422" s="54" t="s">
        <v>15623</v>
      </c>
      <c r="M422" s="55">
        <v>0.7</v>
      </c>
      <c r="N422" s="55">
        <v>0.87</v>
      </c>
      <c r="O422" s="54" t="s">
        <v>15615</v>
      </c>
    </row>
    <row r="423" spans="1:15" x14ac:dyDescent="0.25">
      <c r="A423" s="19">
        <v>422</v>
      </c>
      <c r="B423" t="s">
        <v>7970</v>
      </c>
      <c r="C423" t="s">
        <v>7361</v>
      </c>
      <c r="D423" s="50" t="s">
        <v>16143</v>
      </c>
      <c r="E423" s="84">
        <f t="shared" si="24"/>
        <v>40848</v>
      </c>
      <c r="F423" s="50">
        <f t="shared" si="25"/>
        <v>2011</v>
      </c>
      <c r="G423" s="50">
        <f t="shared" si="26"/>
        <v>11</v>
      </c>
      <c r="H423" s="50">
        <f t="shared" si="27"/>
        <v>2</v>
      </c>
      <c r="I423" s="54" t="s">
        <v>15622</v>
      </c>
      <c r="J423" s="54" t="s">
        <v>17050</v>
      </c>
      <c r="K423" s="54" t="s">
        <v>17124</v>
      </c>
      <c r="L423" s="54" t="s">
        <v>15626</v>
      </c>
      <c r="M423" s="55">
        <v>1</v>
      </c>
      <c r="N423" s="55">
        <v>0.77</v>
      </c>
      <c r="O423" s="54" t="s">
        <v>15616</v>
      </c>
    </row>
    <row r="424" spans="1:15" x14ac:dyDescent="0.25">
      <c r="A424" s="19">
        <v>423</v>
      </c>
      <c r="B424" t="s">
        <v>10342</v>
      </c>
      <c r="C424" t="s">
        <v>5037</v>
      </c>
      <c r="D424" s="50" t="s">
        <v>16144</v>
      </c>
      <c r="E424" s="84">
        <f t="shared" si="24"/>
        <v>40850</v>
      </c>
      <c r="F424" s="50">
        <f t="shared" si="25"/>
        <v>2011</v>
      </c>
      <c r="G424" s="50">
        <f t="shared" si="26"/>
        <v>11</v>
      </c>
      <c r="H424" s="50">
        <f t="shared" si="27"/>
        <v>4</v>
      </c>
      <c r="I424" s="54" t="s">
        <v>15622</v>
      </c>
      <c r="J424" s="54" t="s">
        <v>17050</v>
      </c>
      <c r="K424" s="54" t="s">
        <v>17124</v>
      </c>
      <c r="L424" s="54" t="s">
        <v>15623</v>
      </c>
      <c r="M424" s="55">
        <v>0.7</v>
      </c>
      <c r="N424" s="55">
        <v>1</v>
      </c>
      <c r="O424" s="54" t="s">
        <v>15615</v>
      </c>
    </row>
    <row r="425" spans="1:15" x14ac:dyDescent="0.25">
      <c r="A425" s="19">
        <v>424</v>
      </c>
      <c r="B425" t="s">
        <v>10001</v>
      </c>
      <c r="C425" t="s">
        <v>5372</v>
      </c>
      <c r="D425" s="50" t="s">
        <v>16144</v>
      </c>
      <c r="E425" s="84">
        <f t="shared" si="24"/>
        <v>40850</v>
      </c>
      <c r="F425" s="50">
        <f t="shared" si="25"/>
        <v>2011</v>
      </c>
      <c r="G425" s="50">
        <f t="shared" si="26"/>
        <v>11</v>
      </c>
      <c r="H425" s="50">
        <f t="shared" si="27"/>
        <v>4</v>
      </c>
      <c r="I425" s="54" t="s">
        <v>15622</v>
      </c>
      <c r="J425" s="54" t="s">
        <v>17050</v>
      </c>
      <c r="K425" s="54" t="s">
        <v>17124</v>
      </c>
      <c r="L425" s="54" t="s">
        <v>15624</v>
      </c>
      <c r="M425" s="55">
        <v>1</v>
      </c>
      <c r="N425" s="55">
        <v>0.83</v>
      </c>
      <c r="O425" s="54" t="s">
        <v>15615</v>
      </c>
    </row>
    <row r="426" spans="1:15" x14ac:dyDescent="0.25">
      <c r="A426" s="19">
        <v>425</v>
      </c>
      <c r="B426" t="s">
        <v>9661</v>
      </c>
      <c r="C426" t="s">
        <v>5703</v>
      </c>
      <c r="D426" s="50" t="s">
        <v>16145</v>
      </c>
      <c r="E426" s="84">
        <f t="shared" si="24"/>
        <v>40851</v>
      </c>
      <c r="F426" s="50">
        <f t="shared" si="25"/>
        <v>2011</v>
      </c>
      <c r="G426" s="50">
        <f t="shared" si="26"/>
        <v>11</v>
      </c>
      <c r="H426" s="50">
        <f t="shared" si="27"/>
        <v>5</v>
      </c>
      <c r="I426" s="54" t="s">
        <v>15622</v>
      </c>
      <c r="J426" s="54" t="s">
        <v>17050</v>
      </c>
      <c r="K426" s="54" t="s">
        <v>17124</v>
      </c>
      <c r="L426" s="54" t="s">
        <v>15626</v>
      </c>
      <c r="M426" s="55">
        <v>1</v>
      </c>
      <c r="N426" s="55">
        <v>0.98</v>
      </c>
      <c r="O426" s="54" t="s">
        <v>15615</v>
      </c>
    </row>
    <row r="427" spans="1:15" x14ac:dyDescent="0.25">
      <c r="A427" s="19">
        <v>426</v>
      </c>
      <c r="B427" t="s">
        <v>8275</v>
      </c>
      <c r="C427" t="s">
        <v>7060</v>
      </c>
      <c r="D427" s="50" t="s">
        <v>16146</v>
      </c>
      <c r="E427" s="84">
        <f t="shared" si="24"/>
        <v>40852</v>
      </c>
      <c r="F427" s="50">
        <f t="shared" si="25"/>
        <v>2011</v>
      </c>
      <c r="G427" s="50">
        <f t="shared" si="26"/>
        <v>11</v>
      </c>
      <c r="H427" s="50">
        <f t="shared" si="27"/>
        <v>6</v>
      </c>
      <c r="I427" s="54" t="s">
        <v>15622</v>
      </c>
      <c r="J427" s="54" t="s">
        <v>17050</v>
      </c>
      <c r="K427" s="54" t="s">
        <v>17124</v>
      </c>
      <c r="L427" s="54" t="s">
        <v>15626</v>
      </c>
      <c r="M427" s="55">
        <v>1</v>
      </c>
      <c r="N427" s="55">
        <v>1</v>
      </c>
      <c r="O427" s="54" t="s">
        <v>15615</v>
      </c>
    </row>
    <row r="428" spans="1:15" x14ac:dyDescent="0.25">
      <c r="A428" s="19">
        <v>427</v>
      </c>
      <c r="B428" t="s">
        <v>11571</v>
      </c>
      <c r="C428" t="s">
        <v>3834</v>
      </c>
      <c r="D428" s="50" t="s">
        <v>16147</v>
      </c>
      <c r="E428" s="84">
        <f t="shared" si="24"/>
        <v>40853</v>
      </c>
      <c r="F428" s="50">
        <f t="shared" si="25"/>
        <v>2011</v>
      </c>
      <c r="G428" s="50">
        <f t="shared" si="26"/>
        <v>11</v>
      </c>
      <c r="H428" s="50">
        <f t="shared" si="27"/>
        <v>7</v>
      </c>
      <c r="I428" s="54" t="s">
        <v>15625</v>
      </c>
      <c r="J428" s="54" t="s">
        <v>17050</v>
      </c>
      <c r="K428" s="54" t="s">
        <v>17124</v>
      </c>
      <c r="L428" s="54" t="s">
        <v>15623</v>
      </c>
      <c r="M428" s="55">
        <v>0.89</v>
      </c>
      <c r="N428" s="55">
        <v>0.89</v>
      </c>
      <c r="O428" s="54" t="s">
        <v>15616</v>
      </c>
    </row>
    <row r="429" spans="1:15" x14ac:dyDescent="0.25">
      <c r="A429" s="19">
        <v>428</v>
      </c>
      <c r="B429" t="s">
        <v>10139</v>
      </c>
      <c r="C429" t="s">
        <v>5239</v>
      </c>
      <c r="D429" s="50" t="s">
        <v>16148</v>
      </c>
      <c r="E429" s="84">
        <f t="shared" si="24"/>
        <v>40855</v>
      </c>
      <c r="F429" s="50">
        <f t="shared" si="25"/>
        <v>2011</v>
      </c>
      <c r="G429" s="50">
        <f t="shared" si="26"/>
        <v>11</v>
      </c>
      <c r="H429" s="50">
        <f t="shared" si="27"/>
        <v>2</v>
      </c>
      <c r="I429" s="54" t="s">
        <v>15622</v>
      </c>
      <c r="J429" s="54" t="s">
        <v>17050</v>
      </c>
      <c r="K429" s="54" t="s">
        <v>17124</v>
      </c>
      <c r="L429" s="54" t="s">
        <v>15626</v>
      </c>
      <c r="M429" s="55">
        <v>1</v>
      </c>
      <c r="N429" s="55">
        <v>0.81</v>
      </c>
      <c r="O429" s="54" t="s">
        <v>15616</v>
      </c>
    </row>
    <row r="430" spans="1:15" x14ac:dyDescent="0.25">
      <c r="A430" s="19">
        <v>429</v>
      </c>
      <c r="B430" t="s">
        <v>8553</v>
      </c>
      <c r="C430" t="s">
        <v>6793</v>
      </c>
      <c r="D430" s="50" t="s">
        <v>16148</v>
      </c>
      <c r="E430" s="84">
        <f t="shared" si="24"/>
        <v>40855</v>
      </c>
      <c r="F430" s="50">
        <f t="shared" si="25"/>
        <v>2011</v>
      </c>
      <c r="G430" s="50">
        <f t="shared" si="26"/>
        <v>11</v>
      </c>
      <c r="H430" s="50">
        <f t="shared" si="27"/>
        <v>2</v>
      </c>
      <c r="I430" s="54" t="s">
        <v>15622</v>
      </c>
      <c r="J430" s="54" t="s">
        <v>17050</v>
      </c>
      <c r="K430" s="54" t="s">
        <v>17124</v>
      </c>
      <c r="L430" s="54" t="s">
        <v>15626</v>
      </c>
      <c r="M430" s="55">
        <v>0.92</v>
      </c>
      <c r="N430" s="55">
        <v>0.85</v>
      </c>
      <c r="O430" s="54" t="s">
        <v>15615</v>
      </c>
    </row>
    <row r="431" spans="1:15" x14ac:dyDescent="0.25">
      <c r="A431" s="19">
        <v>430</v>
      </c>
      <c r="B431" t="s">
        <v>11684</v>
      </c>
      <c r="C431" t="s">
        <v>3722</v>
      </c>
      <c r="D431" s="50" t="s">
        <v>16148</v>
      </c>
      <c r="E431" s="84">
        <f t="shared" si="24"/>
        <v>40855</v>
      </c>
      <c r="F431" s="50">
        <f t="shared" si="25"/>
        <v>2011</v>
      </c>
      <c r="G431" s="50">
        <f t="shared" si="26"/>
        <v>11</v>
      </c>
      <c r="H431" s="50">
        <f t="shared" si="27"/>
        <v>2</v>
      </c>
      <c r="I431" s="54" t="s">
        <v>15625</v>
      </c>
      <c r="J431" s="54" t="s">
        <v>17050</v>
      </c>
      <c r="K431" s="54" t="s">
        <v>17124</v>
      </c>
      <c r="L431" s="54" t="s">
        <v>15626</v>
      </c>
      <c r="M431" s="55">
        <v>0.87</v>
      </c>
      <c r="N431" s="55">
        <v>0.99</v>
      </c>
      <c r="O431" s="54" t="s">
        <v>15615</v>
      </c>
    </row>
    <row r="432" spans="1:15" x14ac:dyDescent="0.25">
      <c r="A432" s="19">
        <v>431</v>
      </c>
      <c r="B432" t="s">
        <v>8029</v>
      </c>
      <c r="C432" t="s">
        <v>7302</v>
      </c>
      <c r="D432" s="50" t="s">
        <v>16148</v>
      </c>
      <c r="E432" s="84">
        <f t="shared" si="24"/>
        <v>40855</v>
      </c>
      <c r="F432" s="50">
        <f t="shared" si="25"/>
        <v>2011</v>
      </c>
      <c r="G432" s="50">
        <f t="shared" si="26"/>
        <v>11</v>
      </c>
      <c r="H432" s="50">
        <f t="shared" si="27"/>
        <v>2</v>
      </c>
      <c r="I432" s="54" t="s">
        <v>15622</v>
      </c>
      <c r="J432" s="54" t="s">
        <v>17050</v>
      </c>
      <c r="K432" s="54" t="s">
        <v>17124</v>
      </c>
      <c r="L432" s="54" t="s">
        <v>15624</v>
      </c>
      <c r="M432" s="55">
        <v>1</v>
      </c>
      <c r="N432" s="55">
        <v>1</v>
      </c>
      <c r="O432" s="54" t="s">
        <v>15615</v>
      </c>
    </row>
    <row r="433" spans="1:15" x14ac:dyDescent="0.25">
      <c r="A433" s="19">
        <v>432</v>
      </c>
      <c r="B433" t="s">
        <v>8964</v>
      </c>
      <c r="C433" t="s">
        <v>6389</v>
      </c>
      <c r="D433" s="50" t="s">
        <v>16149</v>
      </c>
      <c r="E433" s="84">
        <f t="shared" si="24"/>
        <v>40858</v>
      </c>
      <c r="F433" s="50">
        <f t="shared" si="25"/>
        <v>2011</v>
      </c>
      <c r="G433" s="50">
        <f t="shared" si="26"/>
        <v>11</v>
      </c>
      <c r="H433" s="50">
        <f t="shared" si="27"/>
        <v>5</v>
      </c>
      <c r="I433" s="54" t="s">
        <v>15625</v>
      </c>
      <c r="J433" s="54" t="s">
        <v>17050</v>
      </c>
      <c r="K433" s="54" t="s">
        <v>17124</v>
      </c>
      <c r="L433" s="54" t="s">
        <v>15624</v>
      </c>
      <c r="M433" s="55">
        <v>0.8</v>
      </c>
      <c r="N433" s="55">
        <v>0.88</v>
      </c>
      <c r="O433" s="54" t="s">
        <v>15615</v>
      </c>
    </row>
    <row r="434" spans="1:15" x14ac:dyDescent="0.25">
      <c r="A434" s="19">
        <v>433</v>
      </c>
      <c r="B434" t="s">
        <v>11768</v>
      </c>
      <c r="C434" t="s">
        <v>3642</v>
      </c>
      <c r="D434" s="50" t="s">
        <v>16149</v>
      </c>
      <c r="E434" s="84">
        <f t="shared" si="24"/>
        <v>40858</v>
      </c>
      <c r="F434" s="50">
        <f t="shared" si="25"/>
        <v>2011</v>
      </c>
      <c r="G434" s="50">
        <f t="shared" si="26"/>
        <v>11</v>
      </c>
      <c r="H434" s="50">
        <f t="shared" si="27"/>
        <v>5</v>
      </c>
      <c r="I434" s="54" t="s">
        <v>15622</v>
      </c>
      <c r="J434" s="54" t="s">
        <v>17050</v>
      </c>
      <c r="K434" s="54" t="s">
        <v>17124</v>
      </c>
      <c r="L434" s="54" t="s">
        <v>15624</v>
      </c>
      <c r="M434" s="55">
        <v>1</v>
      </c>
      <c r="N434" s="55">
        <v>0.94</v>
      </c>
      <c r="O434" s="54" t="s">
        <v>15616</v>
      </c>
    </row>
    <row r="435" spans="1:15" x14ac:dyDescent="0.25">
      <c r="A435" s="19">
        <v>434</v>
      </c>
      <c r="B435" t="s">
        <v>9962</v>
      </c>
      <c r="C435" t="s">
        <v>5410</v>
      </c>
      <c r="D435" s="50" t="s">
        <v>16150</v>
      </c>
      <c r="E435" s="84">
        <f t="shared" si="24"/>
        <v>40859</v>
      </c>
      <c r="F435" s="50">
        <f t="shared" si="25"/>
        <v>2011</v>
      </c>
      <c r="G435" s="50">
        <f t="shared" si="26"/>
        <v>11</v>
      </c>
      <c r="H435" s="50">
        <f t="shared" si="27"/>
        <v>6</v>
      </c>
      <c r="I435" s="54" t="s">
        <v>15622</v>
      </c>
      <c r="J435" s="54" t="s">
        <v>17050</v>
      </c>
      <c r="K435" s="54" t="s">
        <v>17124</v>
      </c>
      <c r="L435" s="54" t="s">
        <v>15626</v>
      </c>
      <c r="M435" s="55">
        <v>1</v>
      </c>
      <c r="N435" s="55">
        <v>0.67</v>
      </c>
      <c r="O435" s="54" t="s">
        <v>15615</v>
      </c>
    </row>
    <row r="436" spans="1:15" x14ac:dyDescent="0.25">
      <c r="A436" s="19">
        <v>435</v>
      </c>
      <c r="B436" t="s">
        <v>8157</v>
      </c>
      <c r="C436" t="s">
        <v>7178</v>
      </c>
      <c r="D436" s="50" t="s">
        <v>16151</v>
      </c>
      <c r="E436" s="84">
        <f t="shared" si="24"/>
        <v>40860</v>
      </c>
      <c r="F436" s="50">
        <f t="shared" si="25"/>
        <v>2011</v>
      </c>
      <c r="G436" s="50">
        <f t="shared" si="26"/>
        <v>11</v>
      </c>
      <c r="H436" s="50">
        <f t="shared" si="27"/>
        <v>7</v>
      </c>
      <c r="I436" s="54" t="s">
        <v>15622</v>
      </c>
      <c r="J436" s="54" t="s">
        <v>17050</v>
      </c>
      <c r="K436" s="54" t="s">
        <v>17124</v>
      </c>
      <c r="L436" s="54" t="s">
        <v>15624</v>
      </c>
      <c r="M436" s="55">
        <v>1</v>
      </c>
      <c r="N436" s="55">
        <v>0.67</v>
      </c>
      <c r="O436" s="54" t="s">
        <v>15616</v>
      </c>
    </row>
    <row r="437" spans="1:15" x14ac:dyDescent="0.25">
      <c r="A437" s="19">
        <v>436</v>
      </c>
      <c r="B437" t="s">
        <v>10275</v>
      </c>
      <c r="C437" t="s">
        <v>5104</v>
      </c>
      <c r="D437" s="50" t="s">
        <v>16151</v>
      </c>
      <c r="E437" s="84">
        <f t="shared" si="24"/>
        <v>40860</v>
      </c>
      <c r="F437" s="50">
        <f t="shared" si="25"/>
        <v>2011</v>
      </c>
      <c r="G437" s="50">
        <f t="shared" si="26"/>
        <v>11</v>
      </c>
      <c r="H437" s="50">
        <f t="shared" si="27"/>
        <v>7</v>
      </c>
      <c r="I437" s="54" t="s">
        <v>15625</v>
      </c>
      <c r="J437" s="54" t="s">
        <v>17050</v>
      </c>
      <c r="K437" s="54" t="s">
        <v>17124</v>
      </c>
      <c r="L437" s="54" t="s">
        <v>15626</v>
      </c>
      <c r="M437" s="55">
        <v>1</v>
      </c>
      <c r="N437" s="55">
        <v>1</v>
      </c>
      <c r="O437" s="54" t="s">
        <v>15615</v>
      </c>
    </row>
    <row r="438" spans="1:15" x14ac:dyDescent="0.25">
      <c r="A438" s="19">
        <v>437</v>
      </c>
      <c r="B438" t="s">
        <v>11545</v>
      </c>
      <c r="C438" t="s">
        <v>3859</v>
      </c>
      <c r="D438" s="50" t="s">
        <v>16152</v>
      </c>
      <c r="E438" s="84">
        <f t="shared" si="24"/>
        <v>40861</v>
      </c>
      <c r="F438" s="50">
        <f t="shared" si="25"/>
        <v>2011</v>
      </c>
      <c r="G438" s="50">
        <f t="shared" si="26"/>
        <v>11</v>
      </c>
      <c r="H438" s="50">
        <f t="shared" si="27"/>
        <v>1</v>
      </c>
      <c r="I438" s="54" t="s">
        <v>15622</v>
      </c>
      <c r="J438" s="54" t="s">
        <v>17050</v>
      </c>
      <c r="K438" s="54" t="s">
        <v>17124</v>
      </c>
      <c r="L438" s="54" t="s">
        <v>15624</v>
      </c>
      <c r="M438" s="55">
        <v>0.9</v>
      </c>
      <c r="N438" s="55">
        <v>0.09</v>
      </c>
      <c r="O438" s="54" t="s">
        <v>15615</v>
      </c>
    </row>
    <row r="439" spans="1:15" x14ac:dyDescent="0.25">
      <c r="A439" s="19">
        <v>438</v>
      </c>
      <c r="B439" t="s">
        <v>8409</v>
      </c>
      <c r="C439" t="s">
        <v>6933</v>
      </c>
      <c r="D439" s="50" t="s">
        <v>16153</v>
      </c>
      <c r="E439" s="84">
        <f t="shared" si="24"/>
        <v>40862</v>
      </c>
      <c r="F439" s="50">
        <f t="shared" si="25"/>
        <v>2011</v>
      </c>
      <c r="G439" s="50">
        <f t="shared" si="26"/>
        <v>11</v>
      </c>
      <c r="H439" s="50">
        <f t="shared" si="27"/>
        <v>2</v>
      </c>
      <c r="I439" s="54" t="s">
        <v>15622</v>
      </c>
      <c r="J439" s="54" t="s">
        <v>17050</v>
      </c>
      <c r="K439" s="54" t="s">
        <v>17124</v>
      </c>
      <c r="L439" s="54" t="s">
        <v>15623</v>
      </c>
      <c r="M439" s="55">
        <v>0.5</v>
      </c>
      <c r="N439" s="55">
        <v>0.84</v>
      </c>
      <c r="O439" s="54" t="s">
        <v>15615</v>
      </c>
    </row>
    <row r="440" spans="1:15" x14ac:dyDescent="0.25">
      <c r="A440" s="19">
        <v>439</v>
      </c>
      <c r="B440" t="s">
        <v>10991</v>
      </c>
      <c r="C440" t="s">
        <v>4406</v>
      </c>
      <c r="D440" s="50" t="s">
        <v>16153</v>
      </c>
      <c r="E440" s="84">
        <f t="shared" si="24"/>
        <v>40862</v>
      </c>
      <c r="F440" s="50">
        <f t="shared" si="25"/>
        <v>2011</v>
      </c>
      <c r="G440" s="50">
        <f t="shared" si="26"/>
        <v>11</v>
      </c>
      <c r="H440" s="50">
        <f t="shared" si="27"/>
        <v>2</v>
      </c>
      <c r="I440" s="54" t="s">
        <v>15625</v>
      </c>
      <c r="J440" s="54" t="s">
        <v>17050</v>
      </c>
      <c r="K440" s="54" t="s">
        <v>17124</v>
      </c>
      <c r="L440" s="54" t="s">
        <v>15624</v>
      </c>
      <c r="M440" s="55">
        <v>1</v>
      </c>
      <c r="N440" s="55">
        <v>0.71</v>
      </c>
      <c r="O440" s="54" t="s">
        <v>15616</v>
      </c>
    </row>
    <row r="441" spans="1:15" x14ac:dyDescent="0.25">
      <c r="A441" s="19">
        <v>440</v>
      </c>
      <c r="B441" t="s">
        <v>10140</v>
      </c>
      <c r="C441" t="s">
        <v>5238</v>
      </c>
      <c r="D441" s="50" t="s">
        <v>16154</v>
      </c>
      <c r="E441" s="84">
        <f t="shared" si="24"/>
        <v>40863</v>
      </c>
      <c r="F441" s="50">
        <f t="shared" si="25"/>
        <v>2011</v>
      </c>
      <c r="G441" s="50">
        <f t="shared" si="26"/>
        <v>11</v>
      </c>
      <c r="H441" s="50">
        <f t="shared" si="27"/>
        <v>3</v>
      </c>
      <c r="I441" s="54" t="s">
        <v>15622</v>
      </c>
      <c r="J441" s="54" t="s">
        <v>17050</v>
      </c>
      <c r="K441" s="54" t="s">
        <v>17124</v>
      </c>
      <c r="L441" s="54" t="s">
        <v>15628</v>
      </c>
      <c r="M441" s="55">
        <v>0</v>
      </c>
      <c r="N441" s="55">
        <v>0.97</v>
      </c>
      <c r="O441" s="54" t="s">
        <v>15615</v>
      </c>
    </row>
    <row r="442" spans="1:15" x14ac:dyDescent="0.25">
      <c r="A442" s="19">
        <v>441</v>
      </c>
      <c r="B442" t="s">
        <v>10642</v>
      </c>
      <c r="C442" t="s">
        <v>4744</v>
      </c>
      <c r="D442" s="50" t="s">
        <v>16154</v>
      </c>
      <c r="E442" s="84">
        <f t="shared" si="24"/>
        <v>40863</v>
      </c>
      <c r="F442" s="50">
        <f t="shared" si="25"/>
        <v>2011</v>
      </c>
      <c r="G442" s="50">
        <f t="shared" si="26"/>
        <v>11</v>
      </c>
      <c r="H442" s="50">
        <f t="shared" si="27"/>
        <v>3</v>
      </c>
      <c r="I442" s="54" t="s">
        <v>15622</v>
      </c>
      <c r="J442" s="54" t="s">
        <v>17050</v>
      </c>
      <c r="K442" s="54" t="s">
        <v>17124</v>
      </c>
      <c r="L442" s="54" t="s">
        <v>15623</v>
      </c>
      <c r="M442" s="55">
        <v>1</v>
      </c>
      <c r="N442" s="55">
        <v>0.83</v>
      </c>
      <c r="O442" s="54" t="s">
        <v>15615</v>
      </c>
    </row>
    <row r="443" spans="1:15" x14ac:dyDescent="0.25">
      <c r="A443" s="19">
        <v>442</v>
      </c>
      <c r="B443" t="s">
        <v>9408</v>
      </c>
      <c r="C443" t="s">
        <v>5949</v>
      </c>
      <c r="D443" s="50" t="s">
        <v>16155</v>
      </c>
      <c r="E443" s="84">
        <f t="shared" si="24"/>
        <v>40864</v>
      </c>
      <c r="F443" s="50">
        <f t="shared" si="25"/>
        <v>2011</v>
      </c>
      <c r="G443" s="50">
        <f t="shared" si="26"/>
        <v>11</v>
      </c>
      <c r="H443" s="50">
        <f t="shared" si="27"/>
        <v>4</v>
      </c>
      <c r="I443" s="54" t="s">
        <v>15622</v>
      </c>
      <c r="J443" s="54" t="s">
        <v>17050</v>
      </c>
      <c r="K443" s="54" t="s">
        <v>17124</v>
      </c>
      <c r="L443" s="54" t="s">
        <v>15626</v>
      </c>
      <c r="M443" s="55">
        <v>1</v>
      </c>
      <c r="N443" s="55">
        <v>1</v>
      </c>
      <c r="O443" s="54" t="s">
        <v>15616</v>
      </c>
    </row>
    <row r="444" spans="1:15" x14ac:dyDescent="0.25">
      <c r="A444" s="19">
        <v>443</v>
      </c>
      <c r="B444" t="s">
        <v>11534</v>
      </c>
      <c r="C444" t="s">
        <v>3870</v>
      </c>
      <c r="D444" s="50" t="s">
        <v>16155</v>
      </c>
      <c r="E444" s="84">
        <f t="shared" si="24"/>
        <v>40864</v>
      </c>
      <c r="F444" s="50">
        <f t="shared" si="25"/>
        <v>2011</v>
      </c>
      <c r="G444" s="50">
        <f t="shared" si="26"/>
        <v>11</v>
      </c>
      <c r="H444" s="50">
        <f t="shared" si="27"/>
        <v>4</v>
      </c>
      <c r="I444" s="54" t="s">
        <v>15622</v>
      </c>
      <c r="J444" s="54" t="s">
        <v>17050</v>
      </c>
      <c r="K444" s="54" t="s">
        <v>17124</v>
      </c>
      <c r="L444" s="54" t="s">
        <v>15624</v>
      </c>
      <c r="M444" s="55">
        <v>1</v>
      </c>
      <c r="N444" s="55">
        <v>0.5</v>
      </c>
      <c r="O444" s="54" t="s">
        <v>15616</v>
      </c>
    </row>
    <row r="445" spans="1:15" x14ac:dyDescent="0.25">
      <c r="A445" s="19">
        <v>444</v>
      </c>
      <c r="B445" t="s">
        <v>10755</v>
      </c>
      <c r="C445" t="s">
        <v>4635</v>
      </c>
      <c r="D445" s="50" t="s">
        <v>16155</v>
      </c>
      <c r="E445" s="84">
        <f t="shared" si="24"/>
        <v>40864</v>
      </c>
      <c r="F445" s="50">
        <f t="shared" si="25"/>
        <v>2011</v>
      </c>
      <c r="G445" s="50">
        <f t="shared" si="26"/>
        <v>11</v>
      </c>
      <c r="H445" s="50">
        <f t="shared" si="27"/>
        <v>4</v>
      </c>
      <c r="I445" s="54" t="s">
        <v>15622</v>
      </c>
      <c r="J445" s="54" t="s">
        <v>17050</v>
      </c>
      <c r="K445" s="54" t="s">
        <v>17124</v>
      </c>
      <c r="L445" s="54" t="s">
        <v>15624</v>
      </c>
      <c r="M445" s="55">
        <v>1</v>
      </c>
      <c r="N445" s="55">
        <v>0.95</v>
      </c>
      <c r="O445" s="54" t="s">
        <v>15616</v>
      </c>
    </row>
    <row r="446" spans="1:15" x14ac:dyDescent="0.25">
      <c r="A446" s="19">
        <v>445</v>
      </c>
      <c r="B446" t="s">
        <v>9684</v>
      </c>
      <c r="C446" t="s">
        <v>5680</v>
      </c>
      <c r="D446" s="50" t="s">
        <v>16155</v>
      </c>
      <c r="E446" s="84">
        <f t="shared" si="24"/>
        <v>40864</v>
      </c>
      <c r="F446" s="50">
        <f t="shared" si="25"/>
        <v>2011</v>
      </c>
      <c r="G446" s="50">
        <f t="shared" si="26"/>
        <v>11</v>
      </c>
      <c r="H446" s="50">
        <f t="shared" si="27"/>
        <v>4</v>
      </c>
      <c r="I446" s="54" t="s">
        <v>15622</v>
      </c>
      <c r="J446" s="54" t="s">
        <v>17050</v>
      </c>
      <c r="K446" s="54" t="s">
        <v>17124</v>
      </c>
      <c r="L446" s="54" t="s">
        <v>15626</v>
      </c>
      <c r="M446" s="55">
        <v>0.9</v>
      </c>
      <c r="N446" s="55">
        <v>0.99</v>
      </c>
      <c r="O446" s="54" t="s">
        <v>15616</v>
      </c>
    </row>
    <row r="447" spans="1:15" x14ac:dyDescent="0.25">
      <c r="A447" s="19">
        <v>446</v>
      </c>
      <c r="B447" t="s">
        <v>11164</v>
      </c>
      <c r="C447" t="s">
        <v>4236</v>
      </c>
      <c r="D447" s="50" t="s">
        <v>16156</v>
      </c>
      <c r="E447" s="84">
        <f t="shared" si="24"/>
        <v>40865</v>
      </c>
      <c r="F447" s="50">
        <f t="shared" si="25"/>
        <v>2011</v>
      </c>
      <c r="G447" s="50">
        <f t="shared" si="26"/>
        <v>11</v>
      </c>
      <c r="H447" s="50">
        <f t="shared" si="27"/>
        <v>5</v>
      </c>
      <c r="I447" s="54" t="s">
        <v>15625</v>
      </c>
      <c r="J447" s="54" t="s">
        <v>17050</v>
      </c>
      <c r="K447" s="54" t="s">
        <v>17124</v>
      </c>
      <c r="L447" s="54" t="s">
        <v>15624</v>
      </c>
      <c r="M447" s="55">
        <v>0.9</v>
      </c>
      <c r="N447" s="55">
        <v>0.96</v>
      </c>
      <c r="O447" s="54" t="s">
        <v>15616</v>
      </c>
    </row>
    <row r="448" spans="1:15" x14ac:dyDescent="0.25">
      <c r="A448" s="19">
        <v>447</v>
      </c>
      <c r="B448" t="s">
        <v>9102</v>
      </c>
      <c r="C448" t="s">
        <v>6251</v>
      </c>
      <c r="D448" s="50" t="s">
        <v>16157</v>
      </c>
      <c r="E448" s="84">
        <f t="shared" si="24"/>
        <v>40868</v>
      </c>
      <c r="F448" s="50">
        <f t="shared" si="25"/>
        <v>2011</v>
      </c>
      <c r="G448" s="50">
        <f t="shared" si="26"/>
        <v>11</v>
      </c>
      <c r="H448" s="50">
        <f t="shared" si="27"/>
        <v>1</v>
      </c>
      <c r="I448" s="54" t="s">
        <v>15622</v>
      </c>
      <c r="J448" s="54" t="s">
        <v>17050</v>
      </c>
      <c r="K448" s="54" t="s">
        <v>17124</v>
      </c>
      <c r="L448" s="54" t="s">
        <v>15623</v>
      </c>
      <c r="M448" s="55">
        <v>1</v>
      </c>
      <c r="N448" s="55">
        <v>0.47</v>
      </c>
      <c r="O448" s="54" t="s">
        <v>15615</v>
      </c>
    </row>
    <row r="449" spans="1:15" x14ac:dyDescent="0.25">
      <c r="A449" s="19">
        <v>448</v>
      </c>
      <c r="B449" t="s">
        <v>10364</v>
      </c>
      <c r="C449" t="s">
        <v>5015</v>
      </c>
      <c r="D449" s="50" t="s">
        <v>16157</v>
      </c>
      <c r="E449" s="84">
        <f t="shared" si="24"/>
        <v>40868</v>
      </c>
      <c r="F449" s="50">
        <f t="shared" si="25"/>
        <v>2011</v>
      </c>
      <c r="G449" s="50">
        <f t="shared" si="26"/>
        <v>11</v>
      </c>
      <c r="H449" s="50">
        <f t="shared" si="27"/>
        <v>1</v>
      </c>
      <c r="I449" s="54" t="s">
        <v>15649</v>
      </c>
      <c r="J449" s="54" t="s">
        <v>17070</v>
      </c>
      <c r="K449" s="54" t="s">
        <v>17131</v>
      </c>
      <c r="L449" s="54" t="s">
        <v>15623</v>
      </c>
      <c r="M449" s="55">
        <v>0.6</v>
      </c>
      <c r="N449" s="55">
        <v>0.28999999999999998</v>
      </c>
      <c r="O449" s="54" t="s">
        <v>15615</v>
      </c>
    </row>
    <row r="450" spans="1:15" x14ac:dyDescent="0.25">
      <c r="A450" s="19">
        <v>449</v>
      </c>
      <c r="B450" t="s">
        <v>9741</v>
      </c>
      <c r="C450" t="s">
        <v>5624</v>
      </c>
      <c r="D450" s="50" t="s">
        <v>16158</v>
      </c>
      <c r="E450" s="84">
        <f t="shared" si="24"/>
        <v>40869</v>
      </c>
      <c r="F450" s="50">
        <f t="shared" si="25"/>
        <v>2011</v>
      </c>
      <c r="G450" s="50">
        <f t="shared" si="26"/>
        <v>11</v>
      </c>
      <c r="H450" s="50">
        <f t="shared" si="27"/>
        <v>2</v>
      </c>
      <c r="I450" s="54" t="s">
        <v>15622</v>
      </c>
      <c r="J450" s="54" t="s">
        <v>17050</v>
      </c>
      <c r="K450" s="54" t="s">
        <v>17124</v>
      </c>
      <c r="L450" s="54" t="s">
        <v>15624</v>
      </c>
      <c r="M450" s="55">
        <v>1</v>
      </c>
      <c r="N450" s="55">
        <v>0.79</v>
      </c>
      <c r="O450" s="54" t="s">
        <v>15616</v>
      </c>
    </row>
    <row r="451" spans="1:15" x14ac:dyDescent="0.25">
      <c r="A451" s="19">
        <v>450</v>
      </c>
      <c r="B451" t="s">
        <v>7740</v>
      </c>
      <c r="C451" t="s">
        <v>7581</v>
      </c>
      <c r="D451" s="50" t="s">
        <v>16158</v>
      </c>
      <c r="E451" s="84">
        <f t="shared" ref="E451:E514" si="28">DATE(LEFT(D451,4),MID(D451,5,2),RIGHT(D451,2))</f>
        <v>40869</v>
      </c>
      <c r="F451" s="50">
        <f t="shared" ref="F451:F514" si="29">YEAR(E451)</f>
        <v>2011</v>
      </c>
      <c r="G451" s="50">
        <f t="shared" ref="G451:G514" si="30">MONTH(E451)</f>
        <v>11</v>
      </c>
      <c r="H451" s="50">
        <f t="shared" ref="H451:H514" si="31">WEEKDAY(E451,2)</f>
        <v>2</v>
      </c>
      <c r="I451" s="54" t="s">
        <v>15622</v>
      </c>
      <c r="J451" s="54" t="s">
        <v>17050</v>
      </c>
      <c r="K451" s="54" t="s">
        <v>17124</v>
      </c>
      <c r="L451" s="54" t="s">
        <v>15624</v>
      </c>
      <c r="M451" s="55">
        <v>0.7</v>
      </c>
      <c r="N451" s="55">
        <v>0.92</v>
      </c>
      <c r="O451" s="54" t="s">
        <v>15615</v>
      </c>
    </row>
    <row r="452" spans="1:15" x14ac:dyDescent="0.25">
      <c r="A452" s="19">
        <v>451</v>
      </c>
      <c r="B452" t="s">
        <v>8800</v>
      </c>
      <c r="C452" t="s">
        <v>6548</v>
      </c>
      <c r="D452" s="50" t="s">
        <v>16159</v>
      </c>
      <c r="E452" s="84">
        <f t="shared" si="28"/>
        <v>40870</v>
      </c>
      <c r="F452" s="50">
        <f t="shared" si="29"/>
        <v>2011</v>
      </c>
      <c r="G452" s="50">
        <f t="shared" si="30"/>
        <v>11</v>
      </c>
      <c r="H452" s="50">
        <f t="shared" si="31"/>
        <v>3</v>
      </c>
      <c r="I452" s="54" t="s">
        <v>15622</v>
      </c>
      <c r="J452" s="54" t="s">
        <v>17050</v>
      </c>
      <c r="K452" s="54" t="s">
        <v>17124</v>
      </c>
      <c r="L452" s="54" t="s">
        <v>15623</v>
      </c>
      <c r="M452" s="55">
        <v>1</v>
      </c>
      <c r="N452" s="55">
        <v>0</v>
      </c>
      <c r="O452" s="54" t="s">
        <v>15615</v>
      </c>
    </row>
    <row r="453" spans="1:15" x14ac:dyDescent="0.25">
      <c r="A453" s="19">
        <v>452</v>
      </c>
      <c r="B453" t="s">
        <v>8441</v>
      </c>
      <c r="C453" t="s">
        <v>6901</v>
      </c>
      <c r="D453" s="50" t="s">
        <v>16160</v>
      </c>
      <c r="E453" s="84">
        <f t="shared" si="28"/>
        <v>40872</v>
      </c>
      <c r="F453" s="50">
        <f t="shared" si="29"/>
        <v>2011</v>
      </c>
      <c r="G453" s="50">
        <f t="shared" si="30"/>
        <v>11</v>
      </c>
      <c r="H453" s="50">
        <f t="shared" si="31"/>
        <v>5</v>
      </c>
      <c r="I453" s="54" t="s">
        <v>15622</v>
      </c>
      <c r="J453" s="54" t="s">
        <v>17050</v>
      </c>
      <c r="K453" s="54" t="s">
        <v>17124</v>
      </c>
      <c r="L453" s="54" t="s">
        <v>15626</v>
      </c>
      <c r="M453" s="55">
        <v>1</v>
      </c>
      <c r="N453" s="55">
        <v>1</v>
      </c>
      <c r="O453" s="54" t="s">
        <v>15615</v>
      </c>
    </row>
    <row r="454" spans="1:15" x14ac:dyDescent="0.25">
      <c r="A454" s="19">
        <v>453</v>
      </c>
      <c r="B454" t="s">
        <v>10901</v>
      </c>
      <c r="C454" t="s">
        <v>4493</v>
      </c>
      <c r="D454" s="50" t="s">
        <v>16161</v>
      </c>
      <c r="E454" s="84">
        <f t="shared" si="28"/>
        <v>40873</v>
      </c>
      <c r="F454" s="50">
        <f t="shared" si="29"/>
        <v>2011</v>
      </c>
      <c r="G454" s="50">
        <f t="shared" si="30"/>
        <v>11</v>
      </c>
      <c r="H454" s="50">
        <f t="shared" si="31"/>
        <v>6</v>
      </c>
      <c r="I454" s="54" t="s">
        <v>15622</v>
      </c>
      <c r="J454" s="54" t="s">
        <v>17050</v>
      </c>
      <c r="K454" s="54" t="s">
        <v>17124</v>
      </c>
      <c r="L454" s="54" t="s">
        <v>15626</v>
      </c>
      <c r="M454" s="55">
        <v>1</v>
      </c>
      <c r="N454" s="55">
        <v>0.98</v>
      </c>
      <c r="O454" s="54" t="s">
        <v>15616</v>
      </c>
    </row>
    <row r="455" spans="1:15" x14ac:dyDescent="0.25">
      <c r="A455" s="19">
        <v>454</v>
      </c>
      <c r="B455" t="s">
        <v>8216</v>
      </c>
      <c r="C455" t="s">
        <v>7119</v>
      </c>
      <c r="D455" s="50" t="s">
        <v>11852</v>
      </c>
      <c r="E455" s="84">
        <f t="shared" si="28"/>
        <v>40874</v>
      </c>
      <c r="F455" s="50">
        <f t="shared" si="29"/>
        <v>2011</v>
      </c>
      <c r="G455" s="50">
        <f t="shared" si="30"/>
        <v>11</v>
      </c>
      <c r="H455" s="50">
        <f t="shared" si="31"/>
        <v>7</v>
      </c>
      <c r="I455" s="54" t="s">
        <v>15622</v>
      </c>
      <c r="J455" s="54" t="s">
        <v>17050</v>
      </c>
      <c r="K455" s="54" t="s">
        <v>17124</v>
      </c>
      <c r="L455" s="54" t="s">
        <v>15626</v>
      </c>
      <c r="M455" s="55">
        <v>1</v>
      </c>
      <c r="N455" s="55">
        <v>0.86</v>
      </c>
      <c r="O455" s="54" t="s">
        <v>15616</v>
      </c>
    </row>
    <row r="456" spans="1:15" x14ac:dyDescent="0.25">
      <c r="A456" s="19">
        <v>455</v>
      </c>
      <c r="B456" t="s">
        <v>11530</v>
      </c>
      <c r="C456" t="s">
        <v>3583</v>
      </c>
      <c r="D456" s="50" t="s">
        <v>16162</v>
      </c>
      <c r="E456" s="84">
        <f t="shared" si="28"/>
        <v>40875</v>
      </c>
      <c r="F456" s="50">
        <f t="shared" si="29"/>
        <v>2011</v>
      </c>
      <c r="G456" s="50">
        <f t="shared" si="30"/>
        <v>11</v>
      </c>
      <c r="H456" s="50">
        <f t="shared" si="31"/>
        <v>1</v>
      </c>
      <c r="I456" s="54" t="s">
        <v>15622</v>
      </c>
      <c r="J456" s="54" t="s">
        <v>17050</v>
      </c>
      <c r="K456" s="54" t="s">
        <v>17124</v>
      </c>
      <c r="L456" s="54" t="s">
        <v>15626</v>
      </c>
      <c r="M456" s="55">
        <v>1</v>
      </c>
      <c r="N456" s="55">
        <v>1</v>
      </c>
      <c r="O456" s="54" t="s">
        <v>15615</v>
      </c>
    </row>
    <row r="457" spans="1:15" x14ac:dyDescent="0.25">
      <c r="A457" s="19">
        <v>456</v>
      </c>
      <c r="B457" t="s">
        <v>10605</v>
      </c>
      <c r="C457" t="s">
        <v>4781</v>
      </c>
      <c r="D457" s="50" t="s">
        <v>16163</v>
      </c>
      <c r="E457" s="84">
        <f t="shared" si="28"/>
        <v>40876</v>
      </c>
      <c r="F457" s="50">
        <f t="shared" si="29"/>
        <v>2011</v>
      </c>
      <c r="G457" s="50">
        <f t="shared" si="30"/>
        <v>11</v>
      </c>
      <c r="H457" s="50">
        <f t="shared" si="31"/>
        <v>2</v>
      </c>
      <c r="I457" s="54" t="s">
        <v>15622</v>
      </c>
      <c r="J457" s="54" t="s">
        <v>17050</v>
      </c>
      <c r="K457" s="54" t="s">
        <v>17124</v>
      </c>
      <c r="L457" s="54" t="s">
        <v>15626</v>
      </c>
      <c r="M457" s="55">
        <v>1</v>
      </c>
      <c r="N457" s="55">
        <v>1</v>
      </c>
      <c r="O457" s="54" t="s">
        <v>15616</v>
      </c>
    </row>
    <row r="458" spans="1:15" x14ac:dyDescent="0.25">
      <c r="A458" s="19">
        <v>457</v>
      </c>
      <c r="B458" t="s">
        <v>10374</v>
      </c>
      <c r="C458" t="s">
        <v>5005</v>
      </c>
      <c r="D458" s="50" t="s">
        <v>16164</v>
      </c>
      <c r="E458" s="84">
        <f t="shared" si="28"/>
        <v>40877</v>
      </c>
      <c r="F458" s="50">
        <f t="shared" si="29"/>
        <v>2011</v>
      </c>
      <c r="G458" s="50">
        <f t="shared" si="30"/>
        <v>11</v>
      </c>
      <c r="H458" s="50">
        <f t="shared" si="31"/>
        <v>3</v>
      </c>
      <c r="I458" s="54" t="s">
        <v>15622</v>
      </c>
      <c r="J458" s="54" t="s">
        <v>17050</v>
      </c>
      <c r="K458" s="54" t="s">
        <v>17124</v>
      </c>
      <c r="L458" s="54" t="s">
        <v>15626</v>
      </c>
      <c r="M458" s="55">
        <v>1</v>
      </c>
      <c r="N458" s="55">
        <v>1</v>
      </c>
      <c r="O458" s="54" t="s">
        <v>15616</v>
      </c>
    </row>
    <row r="459" spans="1:15" x14ac:dyDescent="0.25">
      <c r="A459" s="19">
        <v>458</v>
      </c>
      <c r="B459" t="s">
        <v>7818</v>
      </c>
      <c r="C459" t="s">
        <v>7505</v>
      </c>
      <c r="D459" s="50" t="s">
        <v>16165</v>
      </c>
      <c r="E459" s="84">
        <f t="shared" si="28"/>
        <v>40878</v>
      </c>
      <c r="F459" s="50">
        <f t="shared" si="29"/>
        <v>2011</v>
      </c>
      <c r="G459" s="50">
        <f t="shared" si="30"/>
        <v>12</v>
      </c>
      <c r="H459" s="50">
        <f t="shared" si="31"/>
        <v>4</v>
      </c>
      <c r="I459" s="54" t="s">
        <v>15622</v>
      </c>
      <c r="J459" s="54" t="s">
        <v>17050</v>
      </c>
      <c r="K459" s="54" t="s">
        <v>17124</v>
      </c>
      <c r="L459" s="54" t="s">
        <v>15624</v>
      </c>
      <c r="M459" s="55">
        <v>1</v>
      </c>
      <c r="N459" s="55">
        <v>1</v>
      </c>
      <c r="O459" s="54" t="s">
        <v>15616</v>
      </c>
    </row>
    <row r="460" spans="1:15" x14ac:dyDescent="0.25">
      <c r="A460" s="19">
        <v>459</v>
      </c>
      <c r="B460" t="s">
        <v>9090</v>
      </c>
      <c r="C460" t="s">
        <v>6263</v>
      </c>
      <c r="D460" s="50" t="s">
        <v>11853</v>
      </c>
      <c r="E460" s="84">
        <f t="shared" si="28"/>
        <v>40879</v>
      </c>
      <c r="F460" s="50">
        <f t="shared" si="29"/>
        <v>2011</v>
      </c>
      <c r="G460" s="50">
        <f t="shared" si="30"/>
        <v>12</v>
      </c>
      <c r="H460" s="50">
        <f t="shared" si="31"/>
        <v>5</v>
      </c>
      <c r="I460" s="54" t="s">
        <v>15622</v>
      </c>
      <c r="J460" s="54" t="s">
        <v>17050</v>
      </c>
      <c r="K460" s="54" t="s">
        <v>17124</v>
      </c>
      <c r="L460" s="54" t="s">
        <v>15624</v>
      </c>
      <c r="M460" s="55">
        <v>1</v>
      </c>
      <c r="N460" s="55">
        <v>1</v>
      </c>
      <c r="O460" s="54" t="s">
        <v>15616</v>
      </c>
    </row>
    <row r="461" spans="1:15" x14ac:dyDescent="0.25">
      <c r="A461" s="19">
        <v>460</v>
      </c>
      <c r="B461" t="s">
        <v>8292</v>
      </c>
      <c r="C461" t="s">
        <v>7043</v>
      </c>
      <c r="D461" s="50" t="s">
        <v>16166</v>
      </c>
      <c r="E461" s="84">
        <f t="shared" si="28"/>
        <v>40880</v>
      </c>
      <c r="F461" s="50">
        <f t="shared" si="29"/>
        <v>2011</v>
      </c>
      <c r="G461" s="50">
        <f t="shared" si="30"/>
        <v>12</v>
      </c>
      <c r="H461" s="50">
        <f t="shared" si="31"/>
        <v>6</v>
      </c>
      <c r="I461" s="54" t="s">
        <v>15622</v>
      </c>
      <c r="J461" s="54" t="s">
        <v>17050</v>
      </c>
      <c r="K461" s="54" t="s">
        <v>17124</v>
      </c>
      <c r="L461" s="54" t="s">
        <v>15623</v>
      </c>
      <c r="M461" s="55">
        <v>1</v>
      </c>
      <c r="N461" s="55">
        <v>0.44</v>
      </c>
      <c r="O461" s="54" t="s">
        <v>15616</v>
      </c>
    </row>
    <row r="462" spans="1:15" x14ac:dyDescent="0.25">
      <c r="A462" s="19">
        <v>461</v>
      </c>
      <c r="B462" t="s">
        <v>11247</v>
      </c>
      <c r="C462" t="s">
        <v>4154</v>
      </c>
      <c r="D462" s="50" t="s">
        <v>16167</v>
      </c>
      <c r="E462" s="84">
        <f t="shared" si="28"/>
        <v>40881</v>
      </c>
      <c r="F462" s="50">
        <f t="shared" si="29"/>
        <v>2011</v>
      </c>
      <c r="G462" s="50">
        <f t="shared" si="30"/>
        <v>12</v>
      </c>
      <c r="H462" s="50">
        <f t="shared" si="31"/>
        <v>7</v>
      </c>
      <c r="I462" s="54" t="s">
        <v>15622</v>
      </c>
      <c r="J462" s="54" t="s">
        <v>17050</v>
      </c>
      <c r="K462" s="54" t="s">
        <v>17124</v>
      </c>
      <c r="L462" s="54" t="s">
        <v>15626</v>
      </c>
      <c r="M462" s="55">
        <v>1</v>
      </c>
      <c r="N462" s="55">
        <v>0.73</v>
      </c>
      <c r="O462" s="54" t="s">
        <v>15616</v>
      </c>
    </row>
    <row r="463" spans="1:15" x14ac:dyDescent="0.25">
      <c r="A463" s="19">
        <v>462</v>
      </c>
      <c r="B463" t="s">
        <v>9760</v>
      </c>
      <c r="C463" t="s">
        <v>5609</v>
      </c>
      <c r="D463" s="50" t="s">
        <v>16167</v>
      </c>
      <c r="E463" s="84">
        <f t="shared" si="28"/>
        <v>40881</v>
      </c>
      <c r="F463" s="50">
        <f t="shared" si="29"/>
        <v>2011</v>
      </c>
      <c r="G463" s="50">
        <f t="shared" si="30"/>
        <v>12</v>
      </c>
      <c r="H463" s="50">
        <f t="shared" si="31"/>
        <v>7</v>
      </c>
      <c r="I463" s="54" t="s">
        <v>15622</v>
      </c>
      <c r="J463" s="54" t="s">
        <v>17050</v>
      </c>
      <c r="K463" s="54" t="s">
        <v>17124</v>
      </c>
      <c r="L463" s="54" t="s">
        <v>15626</v>
      </c>
      <c r="M463" s="55">
        <v>1</v>
      </c>
      <c r="N463" s="55">
        <v>0.91</v>
      </c>
      <c r="O463" s="54" t="s">
        <v>15616</v>
      </c>
    </row>
    <row r="464" spans="1:15" x14ac:dyDescent="0.25">
      <c r="A464" s="19">
        <v>463</v>
      </c>
      <c r="B464" t="s">
        <v>8819</v>
      </c>
      <c r="C464" t="s">
        <v>6529</v>
      </c>
      <c r="D464" s="50" t="s">
        <v>16168</v>
      </c>
      <c r="E464" s="84">
        <f t="shared" si="28"/>
        <v>40882</v>
      </c>
      <c r="F464" s="50">
        <f t="shared" si="29"/>
        <v>2011</v>
      </c>
      <c r="G464" s="50">
        <f t="shared" si="30"/>
        <v>12</v>
      </c>
      <c r="H464" s="50">
        <f t="shared" si="31"/>
        <v>1</v>
      </c>
      <c r="I464" s="54" t="s">
        <v>15622</v>
      </c>
      <c r="J464" s="54" t="s">
        <v>17050</v>
      </c>
      <c r="K464" s="54" t="s">
        <v>17124</v>
      </c>
      <c r="L464" s="54" t="s">
        <v>15626</v>
      </c>
      <c r="M464" s="55">
        <v>1</v>
      </c>
      <c r="N464" s="55">
        <v>0.88</v>
      </c>
      <c r="O464" s="54" t="s">
        <v>15615</v>
      </c>
    </row>
    <row r="465" spans="1:15" x14ac:dyDescent="0.25">
      <c r="A465" s="19">
        <v>464</v>
      </c>
      <c r="B465" t="s">
        <v>8528</v>
      </c>
      <c r="C465" t="s">
        <v>6818</v>
      </c>
      <c r="D465" s="50" t="s">
        <v>16168</v>
      </c>
      <c r="E465" s="84">
        <f t="shared" si="28"/>
        <v>40882</v>
      </c>
      <c r="F465" s="50">
        <f t="shared" si="29"/>
        <v>2011</v>
      </c>
      <c r="G465" s="50">
        <f t="shared" si="30"/>
        <v>12</v>
      </c>
      <c r="H465" s="50">
        <f t="shared" si="31"/>
        <v>1</v>
      </c>
      <c r="I465" s="54" t="s">
        <v>15680</v>
      </c>
      <c r="J465" s="54" t="s">
        <v>17050</v>
      </c>
      <c r="K465" s="54" t="s">
        <v>17124</v>
      </c>
      <c r="L465" s="54" t="s">
        <v>15626</v>
      </c>
      <c r="M465" s="55">
        <v>1</v>
      </c>
      <c r="N465" s="55">
        <v>0.28000000000000003</v>
      </c>
      <c r="O465" s="54" t="s">
        <v>15616</v>
      </c>
    </row>
    <row r="466" spans="1:15" x14ac:dyDescent="0.25">
      <c r="A466" s="19">
        <v>465</v>
      </c>
      <c r="B466" t="s">
        <v>8781</v>
      </c>
      <c r="C466" t="s">
        <v>6567</v>
      </c>
      <c r="D466" s="50" t="s">
        <v>16168</v>
      </c>
      <c r="E466" s="84">
        <f t="shared" si="28"/>
        <v>40882</v>
      </c>
      <c r="F466" s="50">
        <f t="shared" si="29"/>
        <v>2011</v>
      </c>
      <c r="G466" s="50">
        <f t="shared" si="30"/>
        <v>12</v>
      </c>
      <c r="H466" s="50">
        <f t="shared" si="31"/>
        <v>1</v>
      </c>
      <c r="I466" s="54" t="s">
        <v>15622</v>
      </c>
      <c r="J466" s="54" t="s">
        <v>17050</v>
      </c>
      <c r="K466" s="54" t="s">
        <v>17124</v>
      </c>
      <c r="L466" s="54" t="s">
        <v>15624</v>
      </c>
      <c r="M466" s="55">
        <v>0.85</v>
      </c>
      <c r="N466" s="55">
        <v>0.38</v>
      </c>
      <c r="O466" s="54" t="s">
        <v>15615</v>
      </c>
    </row>
    <row r="467" spans="1:15" x14ac:dyDescent="0.25">
      <c r="A467" s="19">
        <v>466</v>
      </c>
      <c r="B467" t="s">
        <v>11801</v>
      </c>
      <c r="C467" t="s">
        <v>3610</v>
      </c>
      <c r="D467" s="50" t="s">
        <v>16169</v>
      </c>
      <c r="E467" s="84">
        <f t="shared" si="28"/>
        <v>40884</v>
      </c>
      <c r="F467" s="50">
        <f t="shared" si="29"/>
        <v>2011</v>
      </c>
      <c r="G467" s="50">
        <f t="shared" si="30"/>
        <v>12</v>
      </c>
      <c r="H467" s="50">
        <f t="shared" si="31"/>
        <v>3</v>
      </c>
      <c r="I467" s="54" t="s">
        <v>15622</v>
      </c>
      <c r="J467" s="54" t="s">
        <v>17050</v>
      </c>
      <c r="K467" s="54" t="s">
        <v>17124</v>
      </c>
      <c r="L467" s="54" t="s">
        <v>15624</v>
      </c>
      <c r="M467" s="55">
        <v>1</v>
      </c>
      <c r="N467" s="55">
        <v>0.92</v>
      </c>
      <c r="O467" s="54" t="s">
        <v>15615</v>
      </c>
    </row>
    <row r="468" spans="1:15" x14ac:dyDescent="0.25">
      <c r="A468" s="19">
        <v>467</v>
      </c>
      <c r="B468" t="s">
        <v>11626</v>
      </c>
      <c r="C468" t="s">
        <v>3779</v>
      </c>
      <c r="D468" s="50" t="s">
        <v>11854</v>
      </c>
      <c r="E468" s="84">
        <f t="shared" si="28"/>
        <v>40885</v>
      </c>
      <c r="F468" s="50">
        <f t="shared" si="29"/>
        <v>2011</v>
      </c>
      <c r="G468" s="50">
        <f t="shared" si="30"/>
        <v>12</v>
      </c>
      <c r="H468" s="50">
        <f t="shared" si="31"/>
        <v>4</v>
      </c>
      <c r="I468" s="54" t="s">
        <v>15622</v>
      </c>
      <c r="J468" s="54" t="s">
        <v>17050</v>
      </c>
      <c r="K468" s="54" t="s">
        <v>17124</v>
      </c>
      <c r="L468" s="54" t="s">
        <v>15623</v>
      </c>
      <c r="M468" s="55">
        <v>1</v>
      </c>
      <c r="N468" s="55">
        <v>0</v>
      </c>
      <c r="O468" s="54" t="s">
        <v>15615</v>
      </c>
    </row>
    <row r="469" spans="1:15" x14ac:dyDescent="0.25">
      <c r="A469" s="19">
        <v>468</v>
      </c>
      <c r="B469" t="s">
        <v>9930</v>
      </c>
      <c r="C469" t="s">
        <v>5441</v>
      </c>
      <c r="D469" s="50" t="s">
        <v>16170</v>
      </c>
      <c r="E469" s="84">
        <f t="shared" si="28"/>
        <v>40887</v>
      </c>
      <c r="F469" s="50">
        <f t="shared" si="29"/>
        <v>2011</v>
      </c>
      <c r="G469" s="50">
        <f t="shared" si="30"/>
        <v>12</v>
      </c>
      <c r="H469" s="50">
        <f t="shared" si="31"/>
        <v>6</v>
      </c>
      <c r="I469" s="54" t="s">
        <v>15622</v>
      </c>
      <c r="J469" s="54" t="s">
        <v>17050</v>
      </c>
      <c r="K469" s="54" t="s">
        <v>17124</v>
      </c>
      <c r="L469" s="54" t="s">
        <v>15626</v>
      </c>
      <c r="M469" s="55">
        <v>1</v>
      </c>
      <c r="N469" s="55">
        <v>0.98</v>
      </c>
      <c r="O469" s="54" t="s">
        <v>15615</v>
      </c>
    </row>
    <row r="470" spans="1:15" x14ac:dyDescent="0.25">
      <c r="A470" s="19">
        <v>469</v>
      </c>
      <c r="B470" t="s">
        <v>11748</v>
      </c>
      <c r="C470" t="s">
        <v>3660</v>
      </c>
      <c r="D470" s="50" t="s">
        <v>16171</v>
      </c>
      <c r="E470" s="84">
        <f t="shared" si="28"/>
        <v>40888</v>
      </c>
      <c r="F470" s="50">
        <f t="shared" si="29"/>
        <v>2011</v>
      </c>
      <c r="G470" s="50">
        <f t="shared" si="30"/>
        <v>12</v>
      </c>
      <c r="H470" s="50">
        <f t="shared" si="31"/>
        <v>7</v>
      </c>
      <c r="I470" s="54" t="s">
        <v>15622</v>
      </c>
      <c r="J470" s="54" t="s">
        <v>17050</v>
      </c>
      <c r="K470" s="54" t="s">
        <v>17124</v>
      </c>
      <c r="L470" s="54" t="s">
        <v>15624</v>
      </c>
      <c r="M470" s="55">
        <v>1</v>
      </c>
      <c r="N470" s="55">
        <v>0.56999999999999995</v>
      </c>
      <c r="O470" s="54" t="s">
        <v>15615</v>
      </c>
    </row>
    <row r="471" spans="1:15" x14ac:dyDescent="0.25">
      <c r="A471" s="19">
        <v>470</v>
      </c>
      <c r="B471" t="s">
        <v>9635</v>
      </c>
      <c r="C471" t="s">
        <v>5729</v>
      </c>
      <c r="D471" s="50" t="s">
        <v>16171</v>
      </c>
      <c r="E471" s="84">
        <f t="shared" si="28"/>
        <v>40888</v>
      </c>
      <c r="F471" s="50">
        <f t="shared" si="29"/>
        <v>2011</v>
      </c>
      <c r="G471" s="50">
        <f t="shared" si="30"/>
        <v>12</v>
      </c>
      <c r="H471" s="50">
        <f t="shared" si="31"/>
        <v>7</v>
      </c>
      <c r="I471" s="54" t="s">
        <v>15625</v>
      </c>
      <c r="J471" s="54" t="s">
        <v>17050</v>
      </c>
      <c r="K471" s="54" t="s">
        <v>17124</v>
      </c>
      <c r="L471" s="54" t="s">
        <v>15623</v>
      </c>
      <c r="M471" s="55">
        <v>1</v>
      </c>
      <c r="N471" s="55">
        <v>0.97</v>
      </c>
      <c r="O471" s="54" t="s">
        <v>15616</v>
      </c>
    </row>
    <row r="472" spans="1:15" x14ac:dyDescent="0.25">
      <c r="A472" s="19">
        <v>471</v>
      </c>
      <c r="B472" t="s">
        <v>9484</v>
      </c>
      <c r="C472" t="s">
        <v>5875</v>
      </c>
      <c r="D472" s="50" t="s">
        <v>16172</v>
      </c>
      <c r="E472" s="84">
        <f t="shared" si="28"/>
        <v>40889</v>
      </c>
      <c r="F472" s="50">
        <f t="shared" si="29"/>
        <v>2011</v>
      </c>
      <c r="G472" s="50">
        <f t="shared" si="30"/>
        <v>12</v>
      </c>
      <c r="H472" s="50">
        <f t="shared" si="31"/>
        <v>1</v>
      </c>
      <c r="I472" s="54" t="s">
        <v>15622</v>
      </c>
      <c r="J472" s="54" t="s">
        <v>17050</v>
      </c>
      <c r="K472" s="54" t="s">
        <v>17124</v>
      </c>
      <c r="L472" s="54" t="s">
        <v>15623</v>
      </c>
      <c r="M472" s="55">
        <v>0.8</v>
      </c>
      <c r="N472" s="55">
        <v>0.85</v>
      </c>
      <c r="O472" s="54" t="s">
        <v>15615</v>
      </c>
    </row>
    <row r="473" spans="1:15" x14ac:dyDescent="0.25">
      <c r="A473" s="19">
        <v>472</v>
      </c>
      <c r="B473" t="s">
        <v>11563</v>
      </c>
      <c r="C473" t="s">
        <v>3842</v>
      </c>
      <c r="D473" s="50" t="s">
        <v>16173</v>
      </c>
      <c r="E473" s="84">
        <f t="shared" si="28"/>
        <v>40893</v>
      </c>
      <c r="F473" s="50">
        <f t="shared" si="29"/>
        <v>2011</v>
      </c>
      <c r="G473" s="50">
        <f t="shared" si="30"/>
        <v>12</v>
      </c>
      <c r="H473" s="50">
        <f t="shared" si="31"/>
        <v>5</v>
      </c>
      <c r="I473" s="54" t="s">
        <v>15622</v>
      </c>
      <c r="J473" s="54" t="s">
        <v>17050</v>
      </c>
      <c r="K473" s="54" t="s">
        <v>17124</v>
      </c>
      <c r="L473" s="54" t="s">
        <v>15623</v>
      </c>
      <c r="M473" s="55">
        <v>1</v>
      </c>
      <c r="N473" s="55">
        <v>0.6</v>
      </c>
      <c r="O473" s="54" t="s">
        <v>15616</v>
      </c>
    </row>
    <row r="474" spans="1:15" x14ac:dyDescent="0.25">
      <c r="A474" s="19">
        <v>473</v>
      </c>
      <c r="B474" t="s">
        <v>11426</v>
      </c>
      <c r="C474" t="s">
        <v>3975</v>
      </c>
      <c r="D474" s="50" t="s">
        <v>16174</v>
      </c>
      <c r="E474" s="84">
        <f t="shared" si="28"/>
        <v>40894</v>
      </c>
      <c r="F474" s="50">
        <f t="shared" si="29"/>
        <v>2011</v>
      </c>
      <c r="G474" s="50">
        <f t="shared" si="30"/>
        <v>12</v>
      </c>
      <c r="H474" s="50">
        <f t="shared" si="31"/>
        <v>6</v>
      </c>
      <c r="I474" s="54" t="s">
        <v>15622</v>
      </c>
      <c r="J474" s="54" t="s">
        <v>17050</v>
      </c>
      <c r="K474" s="54" t="s">
        <v>17124</v>
      </c>
      <c r="L474" s="54" t="s">
        <v>15623</v>
      </c>
      <c r="M474" s="55">
        <v>0.8</v>
      </c>
      <c r="N474" s="55">
        <v>0.33</v>
      </c>
      <c r="O474" s="54" t="s">
        <v>15615</v>
      </c>
    </row>
    <row r="475" spans="1:15" x14ac:dyDescent="0.25">
      <c r="A475" s="19">
        <v>474</v>
      </c>
      <c r="B475" t="s">
        <v>11338</v>
      </c>
      <c r="C475" t="s">
        <v>4063</v>
      </c>
      <c r="D475" s="50" t="s">
        <v>16175</v>
      </c>
      <c r="E475" s="84">
        <f t="shared" si="28"/>
        <v>40896</v>
      </c>
      <c r="F475" s="50">
        <f t="shared" si="29"/>
        <v>2011</v>
      </c>
      <c r="G475" s="50">
        <f t="shared" si="30"/>
        <v>12</v>
      </c>
      <c r="H475" s="50">
        <f t="shared" si="31"/>
        <v>1</v>
      </c>
      <c r="I475" s="54" t="s">
        <v>15625</v>
      </c>
      <c r="J475" s="54" t="s">
        <v>17050</v>
      </c>
      <c r="K475" s="54" t="s">
        <v>17124</v>
      </c>
      <c r="L475" s="54" t="s">
        <v>15624</v>
      </c>
      <c r="M475" s="55">
        <v>1</v>
      </c>
      <c r="N475" s="55">
        <v>0.56000000000000005</v>
      </c>
      <c r="O475" s="54" t="s">
        <v>15615</v>
      </c>
    </row>
    <row r="476" spans="1:15" x14ac:dyDescent="0.25">
      <c r="A476" s="19">
        <v>475</v>
      </c>
      <c r="B476" t="s">
        <v>9258</v>
      </c>
      <c r="C476" t="s">
        <v>6096</v>
      </c>
      <c r="D476" s="50" t="s">
        <v>16176</v>
      </c>
      <c r="E476" s="84">
        <f t="shared" si="28"/>
        <v>40900</v>
      </c>
      <c r="F476" s="50">
        <f t="shared" si="29"/>
        <v>2011</v>
      </c>
      <c r="G476" s="50">
        <f t="shared" si="30"/>
        <v>12</v>
      </c>
      <c r="H476" s="50">
        <f t="shared" si="31"/>
        <v>5</v>
      </c>
      <c r="I476" s="54" t="s">
        <v>15622</v>
      </c>
      <c r="J476" s="54" t="s">
        <v>17050</v>
      </c>
      <c r="K476" s="54" t="s">
        <v>17124</v>
      </c>
      <c r="L476" s="54" t="s">
        <v>15628</v>
      </c>
      <c r="M476" s="55">
        <v>0.43</v>
      </c>
      <c r="N476" s="55">
        <v>0.6</v>
      </c>
      <c r="O476" s="54" t="s">
        <v>15615</v>
      </c>
    </row>
    <row r="477" spans="1:15" x14ac:dyDescent="0.25">
      <c r="A477" s="19">
        <v>476</v>
      </c>
      <c r="B477" t="s">
        <v>8390</v>
      </c>
      <c r="C477" t="s">
        <v>6952</v>
      </c>
      <c r="D477" s="50" t="s">
        <v>16176</v>
      </c>
      <c r="E477" s="84">
        <f t="shared" si="28"/>
        <v>40900</v>
      </c>
      <c r="F477" s="50">
        <f t="shared" si="29"/>
        <v>2011</v>
      </c>
      <c r="G477" s="50">
        <f t="shared" si="30"/>
        <v>12</v>
      </c>
      <c r="H477" s="50">
        <f t="shared" si="31"/>
        <v>5</v>
      </c>
      <c r="I477" s="54" t="s">
        <v>15622</v>
      </c>
      <c r="J477" s="54" t="s">
        <v>17050</v>
      </c>
      <c r="K477" s="54" t="s">
        <v>17124</v>
      </c>
      <c r="L477" s="54" t="s">
        <v>15624</v>
      </c>
      <c r="M477" s="55">
        <v>1</v>
      </c>
      <c r="N477" s="55">
        <v>0.86</v>
      </c>
      <c r="O477" s="54" t="s">
        <v>15615</v>
      </c>
    </row>
    <row r="478" spans="1:15" x14ac:dyDescent="0.25">
      <c r="A478" s="19">
        <v>477</v>
      </c>
      <c r="B478" t="s">
        <v>10126</v>
      </c>
      <c r="C478" t="s">
        <v>5251</v>
      </c>
      <c r="D478" s="50" t="s">
        <v>16177</v>
      </c>
      <c r="E478" s="84">
        <f t="shared" si="28"/>
        <v>40903</v>
      </c>
      <c r="F478" s="50">
        <f t="shared" si="29"/>
        <v>2011</v>
      </c>
      <c r="G478" s="50">
        <f t="shared" si="30"/>
        <v>12</v>
      </c>
      <c r="H478" s="50">
        <f t="shared" si="31"/>
        <v>1</v>
      </c>
      <c r="I478" s="54" t="s">
        <v>15622</v>
      </c>
      <c r="J478" s="54" t="s">
        <v>17050</v>
      </c>
      <c r="K478" s="54" t="s">
        <v>17124</v>
      </c>
      <c r="L478" s="54" t="s">
        <v>15623</v>
      </c>
      <c r="M478" s="55">
        <v>1</v>
      </c>
      <c r="N478" s="55">
        <v>0.92</v>
      </c>
      <c r="O478" s="54" t="s">
        <v>15616</v>
      </c>
    </row>
    <row r="479" spans="1:15" x14ac:dyDescent="0.25">
      <c r="A479" s="19">
        <v>478</v>
      </c>
      <c r="B479" t="s">
        <v>10320</v>
      </c>
      <c r="C479" t="s">
        <v>5059</v>
      </c>
      <c r="D479" s="50" t="s">
        <v>16178</v>
      </c>
      <c r="E479" s="84">
        <f t="shared" si="28"/>
        <v>40904</v>
      </c>
      <c r="F479" s="50">
        <f t="shared" si="29"/>
        <v>2011</v>
      </c>
      <c r="G479" s="50">
        <f t="shared" si="30"/>
        <v>12</v>
      </c>
      <c r="H479" s="50">
        <f t="shared" si="31"/>
        <v>2</v>
      </c>
      <c r="I479" s="54" t="s">
        <v>15770</v>
      </c>
      <c r="J479" s="54" t="s">
        <v>17071</v>
      </c>
      <c r="K479" s="54" t="s">
        <v>17124</v>
      </c>
      <c r="L479" s="54" t="s">
        <v>15626</v>
      </c>
      <c r="M479" s="55">
        <v>1</v>
      </c>
      <c r="N479" s="55">
        <v>0.69</v>
      </c>
      <c r="O479" s="54" t="s">
        <v>15616</v>
      </c>
    </row>
    <row r="480" spans="1:15" x14ac:dyDescent="0.25">
      <c r="A480" s="19">
        <v>479</v>
      </c>
      <c r="B480" t="s">
        <v>8551</v>
      </c>
      <c r="C480" t="s">
        <v>6795</v>
      </c>
      <c r="D480" s="50" t="s">
        <v>16178</v>
      </c>
      <c r="E480" s="84">
        <f t="shared" si="28"/>
        <v>40904</v>
      </c>
      <c r="F480" s="50">
        <f t="shared" si="29"/>
        <v>2011</v>
      </c>
      <c r="G480" s="50">
        <f t="shared" si="30"/>
        <v>12</v>
      </c>
      <c r="H480" s="50">
        <f t="shared" si="31"/>
        <v>2</v>
      </c>
      <c r="I480" s="54" t="s">
        <v>15622</v>
      </c>
      <c r="J480" s="54" t="s">
        <v>17050</v>
      </c>
      <c r="K480" s="54" t="s">
        <v>17124</v>
      </c>
      <c r="L480" s="54" t="s">
        <v>15624</v>
      </c>
      <c r="M480" s="55">
        <v>1</v>
      </c>
      <c r="N480" s="55">
        <v>1</v>
      </c>
      <c r="O480" s="54" t="s">
        <v>15615</v>
      </c>
    </row>
    <row r="481" spans="1:15" x14ac:dyDescent="0.25">
      <c r="A481" s="19">
        <v>480</v>
      </c>
      <c r="B481" t="s">
        <v>9494</v>
      </c>
      <c r="C481" t="s">
        <v>5865</v>
      </c>
      <c r="D481" s="50" t="s">
        <v>16178</v>
      </c>
      <c r="E481" s="84">
        <f t="shared" si="28"/>
        <v>40904</v>
      </c>
      <c r="F481" s="50">
        <f t="shared" si="29"/>
        <v>2011</v>
      </c>
      <c r="G481" s="50">
        <f t="shared" si="30"/>
        <v>12</v>
      </c>
      <c r="H481" s="50">
        <f t="shared" si="31"/>
        <v>2</v>
      </c>
      <c r="I481" s="54" t="s">
        <v>15622</v>
      </c>
      <c r="J481" s="54" t="s">
        <v>17050</v>
      </c>
      <c r="K481" s="54" t="s">
        <v>17124</v>
      </c>
      <c r="L481" s="54" t="s">
        <v>15624</v>
      </c>
      <c r="M481" s="55">
        <v>1</v>
      </c>
      <c r="N481" s="55">
        <v>0.64</v>
      </c>
      <c r="O481" s="54" t="s">
        <v>15615</v>
      </c>
    </row>
    <row r="482" spans="1:15" x14ac:dyDescent="0.25">
      <c r="A482" s="19">
        <v>481</v>
      </c>
      <c r="B482" t="s">
        <v>10317</v>
      </c>
      <c r="C482" t="s">
        <v>5062</v>
      </c>
      <c r="D482" s="50" t="s">
        <v>16179</v>
      </c>
      <c r="E482" s="84">
        <f t="shared" si="28"/>
        <v>40905</v>
      </c>
      <c r="F482" s="50">
        <f t="shared" si="29"/>
        <v>2011</v>
      </c>
      <c r="G482" s="50">
        <f t="shared" si="30"/>
        <v>12</v>
      </c>
      <c r="H482" s="50">
        <f t="shared" si="31"/>
        <v>3</v>
      </c>
      <c r="I482" s="54" t="s">
        <v>15622</v>
      </c>
      <c r="J482" s="54" t="s">
        <v>17050</v>
      </c>
      <c r="K482" s="54" t="s">
        <v>17124</v>
      </c>
      <c r="L482" s="54" t="s">
        <v>15624</v>
      </c>
      <c r="M482" s="55">
        <v>1</v>
      </c>
      <c r="N482" s="55">
        <v>1</v>
      </c>
      <c r="O482" s="54" t="s">
        <v>15616</v>
      </c>
    </row>
    <row r="483" spans="1:15" x14ac:dyDescent="0.25">
      <c r="A483" s="19">
        <v>482</v>
      </c>
      <c r="B483" t="s">
        <v>10943</v>
      </c>
      <c r="C483" t="s">
        <v>4451</v>
      </c>
      <c r="D483" s="50" t="s">
        <v>16179</v>
      </c>
      <c r="E483" s="84">
        <f t="shared" si="28"/>
        <v>40905</v>
      </c>
      <c r="F483" s="50">
        <f t="shared" si="29"/>
        <v>2011</v>
      </c>
      <c r="G483" s="50">
        <f t="shared" si="30"/>
        <v>12</v>
      </c>
      <c r="H483" s="50">
        <f t="shared" si="31"/>
        <v>3</v>
      </c>
      <c r="I483" s="54" t="s">
        <v>15622</v>
      </c>
      <c r="J483" s="54" t="s">
        <v>17050</v>
      </c>
      <c r="K483" s="54" t="s">
        <v>17124</v>
      </c>
      <c r="L483" s="54" t="s">
        <v>15626</v>
      </c>
      <c r="M483" s="55">
        <v>1</v>
      </c>
      <c r="N483" s="55">
        <v>0.92</v>
      </c>
      <c r="O483" s="54" t="s">
        <v>15616</v>
      </c>
    </row>
    <row r="484" spans="1:15" x14ac:dyDescent="0.25">
      <c r="A484" s="19">
        <v>483</v>
      </c>
      <c r="B484" t="s">
        <v>11403</v>
      </c>
      <c r="C484" t="s">
        <v>3997</v>
      </c>
      <c r="D484" s="50" t="s">
        <v>16179</v>
      </c>
      <c r="E484" s="84">
        <f t="shared" si="28"/>
        <v>40905</v>
      </c>
      <c r="F484" s="50">
        <f t="shared" si="29"/>
        <v>2011</v>
      </c>
      <c r="G484" s="50">
        <f t="shared" si="30"/>
        <v>12</v>
      </c>
      <c r="H484" s="50">
        <f t="shared" si="31"/>
        <v>3</v>
      </c>
      <c r="I484" s="54" t="s">
        <v>15622</v>
      </c>
      <c r="J484" s="54" t="s">
        <v>17050</v>
      </c>
      <c r="K484" s="54" t="s">
        <v>17124</v>
      </c>
      <c r="L484" s="54" t="s">
        <v>15624</v>
      </c>
      <c r="M484" s="55">
        <v>1</v>
      </c>
      <c r="N484" s="55">
        <v>0.96</v>
      </c>
      <c r="O484" s="54" t="s">
        <v>15616</v>
      </c>
    </row>
    <row r="485" spans="1:15" x14ac:dyDescent="0.25">
      <c r="A485" s="19">
        <v>484</v>
      </c>
      <c r="B485" t="s">
        <v>9106</v>
      </c>
      <c r="C485" t="s">
        <v>6247</v>
      </c>
      <c r="D485" s="50" t="s">
        <v>16180</v>
      </c>
      <c r="E485" s="84">
        <f t="shared" si="28"/>
        <v>40907</v>
      </c>
      <c r="F485" s="50">
        <f t="shared" si="29"/>
        <v>2011</v>
      </c>
      <c r="G485" s="50">
        <f t="shared" si="30"/>
        <v>12</v>
      </c>
      <c r="H485" s="50">
        <f t="shared" si="31"/>
        <v>5</v>
      </c>
      <c r="I485" s="54" t="s">
        <v>15625</v>
      </c>
      <c r="J485" s="54" t="s">
        <v>17050</v>
      </c>
      <c r="K485" s="54" t="s">
        <v>17124</v>
      </c>
      <c r="L485" s="54" t="s">
        <v>15623</v>
      </c>
      <c r="M485" s="55">
        <v>0.67</v>
      </c>
      <c r="N485" s="55">
        <v>1</v>
      </c>
      <c r="O485" s="54" t="s">
        <v>15616</v>
      </c>
    </row>
    <row r="486" spans="1:15" x14ac:dyDescent="0.25">
      <c r="A486" s="19">
        <v>485</v>
      </c>
      <c r="B486" t="s">
        <v>10634</v>
      </c>
      <c r="C486" t="s">
        <v>4752</v>
      </c>
      <c r="D486" s="50" t="s">
        <v>16181</v>
      </c>
      <c r="E486" s="84">
        <f t="shared" si="28"/>
        <v>40910</v>
      </c>
      <c r="F486" s="50">
        <f t="shared" si="29"/>
        <v>2012</v>
      </c>
      <c r="G486" s="50">
        <f t="shared" si="30"/>
        <v>1</v>
      </c>
      <c r="H486" s="50">
        <f t="shared" si="31"/>
        <v>1</v>
      </c>
      <c r="I486" s="54" t="s">
        <v>15625</v>
      </c>
      <c r="J486" s="54" t="s">
        <v>17050</v>
      </c>
      <c r="K486" s="54" t="s">
        <v>17124</v>
      </c>
      <c r="L486" s="54" t="s">
        <v>15628</v>
      </c>
      <c r="M486" s="55">
        <v>0</v>
      </c>
      <c r="N486" s="55">
        <v>1</v>
      </c>
      <c r="O486" s="54" t="s">
        <v>15616</v>
      </c>
    </row>
    <row r="487" spans="1:15" x14ac:dyDescent="0.25">
      <c r="A487" s="19">
        <v>486</v>
      </c>
      <c r="B487" t="s">
        <v>11373</v>
      </c>
      <c r="C487" t="s">
        <v>4027</v>
      </c>
      <c r="D487" s="50" t="s">
        <v>16181</v>
      </c>
      <c r="E487" s="84">
        <f t="shared" si="28"/>
        <v>40910</v>
      </c>
      <c r="F487" s="50">
        <f t="shared" si="29"/>
        <v>2012</v>
      </c>
      <c r="G487" s="50">
        <f t="shared" si="30"/>
        <v>1</v>
      </c>
      <c r="H487" s="50">
        <f t="shared" si="31"/>
        <v>1</v>
      </c>
      <c r="I487" s="54" t="s">
        <v>15622</v>
      </c>
      <c r="J487" s="54" t="s">
        <v>17050</v>
      </c>
      <c r="K487" s="54" t="s">
        <v>17124</v>
      </c>
      <c r="L487" s="54" t="s">
        <v>15626</v>
      </c>
      <c r="M487" s="55">
        <v>1</v>
      </c>
      <c r="N487" s="55">
        <v>0.96</v>
      </c>
      <c r="O487" s="54" t="s">
        <v>15615</v>
      </c>
    </row>
    <row r="488" spans="1:15" x14ac:dyDescent="0.25">
      <c r="A488" s="19">
        <v>487</v>
      </c>
      <c r="B488" t="s">
        <v>10432</v>
      </c>
      <c r="C488" t="s">
        <v>4948</v>
      </c>
      <c r="D488" s="50" t="s">
        <v>16181</v>
      </c>
      <c r="E488" s="84">
        <f t="shared" si="28"/>
        <v>40910</v>
      </c>
      <c r="F488" s="50">
        <f t="shared" si="29"/>
        <v>2012</v>
      </c>
      <c r="G488" s="50">
        <f t="shared" si="30"/>
        <v>1</v>
      </c>
      <c r="H488" s="50">
        <f t="shared" si="31"/>
        <v>1</v>
      </c>
      <c r="I488" s="54" t="s">
        <v>15622</v>
      </c>
      <c r="J488" s="54" t="s">
        <v>17050</v>
      </c>
      <c r="K488" s="54" t="s">
        <v>17124</v>
      </c>
      <c r="L488" s="54" t="s">
        <v>15623</v>
      </c>
      <c r="M488" s="55">
        <v>1</v>
      </c>
      <c r="N488" s="55">
        <v>0.98</v>
      </c>
      <c r="O488" s="54" t="s">
        <v>15615</v>
      </c>
    </row>
    <row r="489" spans="1:15" x14ac:dyDescent="0.25">
      <c r="A489" s="19">
        <v>488</v>
      </c>
      <c r="B489" t="s">
        <v>8708</v>
      </c>
      <c r="C489" t="s">
        <v>6640</v>
      </c>
      <c r="D489" s="50" t="s">
        <v>16182</v>
      </c>
      <c r="E489" s="84">
        <f t="shared" si="28"/>
        <v>40911</v>
      </c>
      <c r="F489" s="50">
        <f t="shared" si="29"/>
        <v>2012</v>
      </c>
      <c r="G489" s="50">
        <f t="shared" si="30"/>
        <v>1</v>
      </c>
      <c r="H489" s="50">
        <f t="shared" si="31"/>
        <v>2</v>
      </c>
      <c r="I489" s="54" t="s">
        <v>15622</v>
      </c>
      <c r="J489" s="54" t="s">
        <v>17050</v>
      </c>
      <c r="K489" s="54" t="s">
        <v>17124</v>
      </c>
      <c r="L489" s="54" t="s">
        <v>15624</v>
      </c>
      <c r="M489" s="55">
        <v>0.93</v>
      </c>
      <c r="N489" s="55">
        <v>0.41</v>
      </c>
      <c r="O489" s="54" t="s">
        <v>15616</v>
      </c>
    </row>
    <row r="490" spans="1:15" x14ac:dyDescent="0.25">
      <c r="A490" s="19">
        <v>489</v>
      </c>
      <c r="B490" t="s">
        <v>9171</v>
      </c>
      <c r="C490" t="s">
        <v>6182</v>
      </c>
      <c r="D490" s="50" t="s">
        <v>16182</v>
      </c>
      <c r="E490" s="84">
        <f t="shared" si="28"/>
        <v>40911</v>
      </c>
      <c r="F490" s="50">
        <f t="shared" si="29"/>
        <v>2012</v>
      </c>
      <c r="G490" s="50">
        <f t="shared" si="30"/>
        <v>1</v>
      </c>
      <c r="H490" s="50">
        <f t="shared" si="31"/>
        <v>2</v>
      </c>
      <c r="I490" s="54" t="s">
        <v>15625</v>
      </c>
      <c r="J490" s="54" t="s">
        <v>17050</v>
      </c>
      <c r="K490" s="54" t="s">
        <v>17124</v>
      </c>
      <c r="L490" s="54" t="s">
        <v>15624</v>
      </c>
      <c r="M490" s="55">
        <v>1</v>
      </c>
      <c r="N490" s="55">
        <v>0.93</v>
      </c>
      <c r="O490" s="54" t="s">
        <v>15615</v>
      </c>
    </row>
    <row r="491" spans="1:15" x14ac:dyDescent="0.25">
      <c r="A491" s="19">
        <v>490</v>
      </c>
      <c r="B491" t="s">
        <v>10064</v>
      </c>
      <c r="C491" t="s">
        <v>5310</v>
      </c>
      <c r="D491" s="50" t="s">
        <v>16183</v>
      </c>
      <c r="E491" s="84">
        <f t="shared" si="28"/>
        <v>40912</v>
      </c>
      <c r="F491" s="50">
        <f t="shared" si="29"/>
        <v>2012</v>
      </c>
      <c r="G491" s="50">
        <f t="shared" si="30"/>
        <v>1</v>
      </c>
      <c r="H491" s="50">
        <f t="shared" si="31"/>
        <v>3</v>
      </c>
      <c r="I491" s="54" t="s">
        <v>15622</v>
      </c>
      <c r="J491" s="54" t="s">
        <v>17050</v>
      </c>
      <c r="K491" s="54" t="s">
        <v>17124</v>
      </c>
      <c r="L491" s="54" t="s">
        <v>15624</v>
      </c>
      <c r="M491" s="55">
        <v>1</v>
      </c>
      <c r="N491" s="55">
        <v>0.95</v>
      </c>
      <c r="O491" s="54" t="s">
        <v>15615</v>
      </c>
    </row>
    <row r="492" spans="1:15" x14ac:dyDescent="0.25">
      <c r="A492" s="19">
        <v>491</v>
      </c>
      <c r="B492" t="s">
        <v>10178</v>
      </c>
      <c r="C492" t="s">
        <v>5200</v>
      </c>
      <c r="D492" s="50" t="s">
        <v>16183</v>
      </c>
      <c r="E492" s="84">
        <f t="shared" si="28"/>
        <v>40912</v>
      </c>
      <c r="F492" s="50">
        <f t="shared" si="29"/>
        <v>2012</v>
      </c>
      <c r="G492" s="50">
        <f t="shared" si="30"/>
        <v>1</v>
      </c>
      <c r="H492" s="50">
        <f t="shared" si="31"/>
        <v>3</v>
      </c>
      <c r="I492" s="54" t="s">
        <v>15622</v>
      </c>
      <c r="J492" s="54" t="s">
        <v>17050</v>
      </c>
      <c r="K492" s="54" t="s">
        <v>17124</v>
      </c>
      <c r="L492" s="54" t="s">
        <v>15626</v>
      </c>
      <c r="M492" s="55">
        <v>1</v>
      </c>
      <c r="N492" s="55">
        <v>0.25</v>
      </c>
      <c r="O492" s="54" t="s">
        <v>15615</v>
      </c>
    </row>
    <row r="493" spans="1:15" x14ac:dyDescent="0.25">
      <c r="A493" s="19">
        <v>492</v>
      </c>
      <c r="B493" t="s">
        <v>9816</v>
      </c>
      <c r="C493" t="s">
        <v>5553</v>
      </c>
      <c r="D493" s="50" t="s">
        <v>16184</v>
      </c>
      <c r="E493" s="84">
        <f t="shared" si="28"/>
        <v>40913</v>
      </c>
      <c r="F493" s="50">
        <f t="shared" si="29"/>
        <v>2012</v>
      </c>
      <c r="G493" s="50">
        <f t="shared" si="30"/>
        <v>1</v>
      </c>
      <c r="H493" s="50">
        <f t="shared" si="31"/>
        <v>4</v>
      </c>
      <c r="I493" s="54" t="s">
        <v>15622</v>
      </c>
      <c r="J493" s="54" t="s">
        <v>17050</v>
      </c>
      <c r="K493" s="54" t="s">
        <v>17124</v>
      </c>
      <c r="L493" s="54" t="s">
        <v>15626</v>
      </c>
      <c r="M493" s="55">
        <v>1</v>
      </c>
      <c r="N493" s="55">
        <v>0.98</v>
      </c>
      <c r="O493" s="54" t="s">
        <v>15616</v>
      </c>
    </row>
    <row r="494" spans="1:15" x14ac:dyDescent="0.25">
      <c r="A494" s="19">
        <v>493</v>
      </c>
      <c r="B494" t="s">
        <v>8599</v>
      </c>
      <c r="C494" t="s">
        <v>6748</v>
      </c>
      <c r="D494" s="50" t="s">
        <v>16184</v>
      </c>
      <c r="E494" s="84">
        <f t="shared" si="28"/>
        <v>40913</v>
      </c>
      <c r="F494" s="50">
        <f t="shared" si="29"/>
        <v>2012</v>
      </c>
      <c r="G494" s="50">
        <f t="shared" si="30"/>
        <v>1</v>
      </c>
      <c r="H494" s="50">
        <f t="shared" si="31"/>
        <v>4</v>
      </c>
      <c r="I494" s="54" t="s">
        <v>15622</v>
      </c>
      <c r="J494" s="54" t="s">
        <v>17050</v>
      </c>
      <c r="K494" s="54" t="s">
        <v>17124</v>
      </c>
      <c r="L494" s="54" t="s">
        <v>15626</v>
      </c>
      <c r="M494" s="55">
        <v>1</v>
      </c>
      <c r="N494" s="55">
        <v>0.4</v>
      </c>
      <c r="O494" s="54" t="s">
        <v>15615</v>
      </c>
    </row>
    <row r="495" spans="1:15" x14ac:dyDescent="0.25">
      <c r="A495" s="19">
        <v>494</v>
      </c>
      <c r="B495" t="s">
        <v>7766</v>
      </c>
      <c r="C495" t="s">
        <v>7555</v>
      </c>
      <c r="D495" s="50" t="s">
        <v>16184</v>
      </c>
      <c r="E495" s="84">
        <f t="shared" si="28"/>
        <v>40913</v>
      </c>
      <c r="F495" s="50">
        <f t="shared" si="29"/>
        <v>2012</v>
      </c>
      <c r="G495" s="50">
        <f t="shared" si="30"/>
        <v>1</v>
      </c>
      <c r="H495" s="50">
        <f t="shared" si="31"/>
        <v>4</v>
      </c>
      <c r="I495" s="54" t="s">
        <v>15622</v>
      </c>
      <c r="J495" s="54" t="s">
        <v>17050</v>
      </c>
      <c r="K495" s="54" t="s">
        <v>17124</v>
      </c>
      <c r="L495" s="54" t="s">
        <v>15626</v>
      </c>
      <c r="M495" s="55">
        <v>1</v>
      </c>
      <c r="N495" s="55">
        <v>0.92</v>
      </c>
      <c r="O495" s="54" t="s">
        <v>15615</v>
      </c>
    </row>
    <row r="496" spans="1:15" x14ac:dyDescent="0.25">
      <c r="A496" s="19">
        <v>495</v>
      </c>
      <c r="B496" t="s">
        <v>10518</v>
      </c>
      <c r="C496" t="s">
        <v>4865</v>
      </c>
      <c r="D496" s="50" t="s">
        <v>16185</v>
      </c>
      <c r="E496" s="84">
        <f t="shared" si="28"/>
        <v>40914</v>
      </c>
      <c r="F496" s="50">
        <f t="shared" si="29"/>
        <v>2012</v>
      </c>
      <c r="G496" s="50">
        <f t="shared" si="30"/>
        <v>1</v>
      </c>
      <c r="H496" s="50">
        <f t="shared" si="31"/>
        <v>5</v>
      </c>
      <c r="I496" s="54" t="s">
        <v>15625</v>
      </c>
      <c r="J496" s="54" t="s">
        <v>17050</v>
      </c>
      <c r="K496" s="54" t="s">
        <v>17124</v>
      </c>
      <c r="L496" s="54" t="s">
        <v>15623</v>
      </c>
      <c r="M496" s="55">
        <v>1</v>
      </c>
      <c r="N496" s="55">
        <v>0.82</v>
      </c>
      <c r="O496" s="54" t="s">
        <v>15615</v>
      </c>
    </row>
    <row r="497" spans="1:15" x14ac:dyDescent="0.25">
      <c r="A497" s="19">
        <v>496</v>
      </c>
      <c r="B497" t="s">
        <v>11422</v>
      </c>
      <c r="C497" t="s">
        <v>3979</v>
      </c>
      <c r="D497" s="50" t="s">
        <v>16186</v>
      </c>
      <c r="E497" s="84">
        <f t="shared" si="28"/>
        <v>40915</v>
      </c>
      <c r="F497" s="50">
        <f t="shared" si="29"/>
        <v>2012</v>
      </c>
      <c r="G497" s="50">
        <f t="shared" si="30"/>
        <v>1</v>
      </c>
      <c r="H497" s="50">
        <f t="shared" si="31"/>
        <v>6</v>
      </c>
      <c r="I497" s="54" t="s">
        <v>15625</v>
      </c>
      <c r="J497" s="54" t="s">
        <v>17050</v>
      </c>
      <c r="K497" s="54" t="s">
        <v>17124</v>
      </c>
      <c r="L497" s="54" t="s">
        <v>15628</v>
      </c>
      <c r="M497" s="55">
        <v>0.14000000000000001</v>
      </c>
      <c r="N497" s="55">
        <v>0.4</v>
      </c>
      <c r="O497" s="54" t="s">
        <v>15615</v>
      </c>
    </row>
    <row r="498" spans="1:15" x14ac:dyDescent="0.25">
      <c r="A498" s="19">
        <v>497</v>
      </c>
      <c r="B498" t="s">
        <v>9937</v>
      </c>
      <c r="C498" t="s">
        <v>5434</v>
      </c>
      <c r="D498" s="50" t="s">
        <v>16187</v>
      </c>
      <c r="E498" s="84">
        <f t="shared" si="28"/>
        <v>40916</v>
      </c>
      <c r="F498" s="50">
        <f t="shared" si="29"/>
        <v>2012</v>
      </c>
      <c r="G498" s="50">
        <f t="shared" si="30"/>
        <v>1</v>
      </c>
      <c r="H498" s="50">
        <f t="shared" si="31"/>
        <v>7</v>
      </c>
      <c r="I498" s="54" t="s">
        <v>15625</v>
      </c>
      <c r="J498" s="54" t="s">
        <v>17050</v>
      </c>
      <c r="K498" s="54" t="s">
        <v>17124</v>
      </c>
      <c r="L498" s="54" t="s">
        <v>15624</v>
      </c>
      <c r="M498" s="55">
        <v>1</v>
      </c>
      <c r="N498" s="55">
        <v>1</v>
      </c>
      <c r="O498" s="54" t="s">
        <v>15615</v>
      </c>
    </row>
    <row r="499" spans="1:15" x14ac:dyDescent="0.25">
      <c r="A499" s="19">
        <v>498</v>
      </c>
      <c r="B499" t="s">
        <v>10004</v>
      </c>
      <c r="C499" t="s">
        <v>5369</v>
      </c>
      <c r="D499" s="50" t="s">
        <v>16188</v>
      </c>
      <c r="E499" s="84">
        <f t="shared" si="28"/>
        <v>40919</v>
      </c>
      <c r="F499" s="50">
        <f t="shared" si="29"/>
        <v>2012</v>
      </c>
      <c r="G499" s="50">
        <f t="shared" si="30"/>
        <v>1</v>
      </c>
      <c r="H499" s="50">
        <f t="shared" si="31"/>
        <v>3</v>
      </c>
      <c r="I499" s="54" t="s">
        <v>15622</v>
      </c>
      <c r="J499" s="54" t="s">
        <v>17050</v>
      </c>
      <c r="K499" s="54" t="s">
        <v>17124</v>
      </c>
      <c r="L499" s="54" t="s">
        <v>15626</v>
      </c>
      <c r="M499" s="55">
        <v>1</v>
      </c>
      <c r="N499" s="55">
        <v>0.82</v>
      </c>
      <c r="O499" s="54" t="s">
        <v>15615</v>
      </c>
    </row>
    <row r="500" spans="1:15" x14ac:dyDescent="0.25">
      <c r="A500" s="19">
        <v>499</v>
      </c>
      <c r="B500" t="s">
        <v>11362</v>
      </c>
      <c r="C500" t="s">
        <v>4038</v>
      </c>
      <c r="D500" s="50" t="s">
        <v>16189</v>
      </c>
      <c r="E500" s="84">
        <f t="shared" si="28"/>
        <v>40921</v>
      </c>
      <c r="F500" s="50">
        <f t="shared" si="29"/>
        <v>2012</v>
      </c>
      <c r="G500" s="50">
        <f t="shared" si="30"/>
        <v>1</v>
      </c>
      <c r="H500" s="50">
        <f t="shared" si="31"/>
        <v>5</v>
      </c>
      <c r="I500" s="54" t="s">
        <v>15622</v>
      </c>
      <c r="J500" s="54" t="s">
        <v>17050</v>
      </c>
      <c r="K500" s="54" t="s">
        <v>17124</v>
      </c>
      <c r="L500" s="54" t="s">
        <v>15624</v>
      </c>
      <c r="M500" s="55">
        <v>0.7</v>
      </c>
      <c r="N500" s="55">
        <v>1</v>
      </c>
      <c r="O500" s="54" t="s">
        <v>15615</v>
      </c>
    </row>
    <row r="501" spans="1:15" x14ac:dyDescent="0.25">
      <c r="A501" s="19">
        <v>500</v>
      </c>
      <c r="B501" t="s">
        <v>10161</v>
      </c>
      <c r="C501" t="s">
        <v>5217</v>
      </c>
      <c r="D501" s="50" t="s">
        <v>16190</v>
      </c>
      <c r="E501" s="84">
        <f t="shared" si="28"/>
        <v>40925</v>
      </c>
      <c r="F501" s="50">
        <f t="shared" si="29"/>
        <v>2012</v>
      </c>
      <c r="G501" s="50">
        <f t="shared" si="30"/>
        <v>1</v>
      </c>
      <c r="H501" s="50">
        <f t="shared" si="31"/>
        <v>2</v>
      </c>
      <c r="I501" s="54" t="s">
        <v>15622</v>
      </c>
      <c r="J501" s="54" t="s">
        <v>17050</v>
      </c>
      <c r="K501" s="54" t="s">
        <v>17124</v>
      </c>
      <c r="L501" s="54" t="s">
        <v>15624</v>
      </c>
      <c r="M501" s="55">
        <v>1</v>
      </c>
      <c r="N501" s="55">
        <v>0.5</v>
      </c>
      <c r="O501" s="54" t="s">
        <v>15615</v>
      </c>
    </row>
    <row r="502" spans="1:15" x14ac:dyDescent="0.25">
      <c r="A502" s="19">
        <v>501</v>
      </c>
      <c r="B502" t="s">
        <v>10678</v>
      </c>
      <c r="C502" t="s">
        <v>4708</v>
      </c>
      <c r="D502" s="50" t="s">
        <v>16191</v>
      </c>
      <c r="E502" s="84">
        <f t="shared" si="28"/>
        <v>40926</v>
      </c>
      <c r="F502" s="50">
        <f t="shared" si="29"/>
        <v>2012</v>
      </c>
      <c r="G502" s="50">
        <f t="shared" si="30"/>
        <v>1</v>
      </c>
      <c r="H502" s="50">
        <f t="shared" si="31"/>
        <v>3</v>
      </c>
      <c r="I502" s="54" t="s">
        <v>15622</v>
      </c>
      <c r="J502" s="54" t="s">
        <v>17050</v>
      </c>
      <c r="K502" s="54" t="s">
        <v>17124</v>
      </c>
      <c r="L502" s="54" t="s">
        <v>15623</v>
      </c>
      <c r="M502" s="55">
        <v>1</v>
      </c>
      <c r="N502" s="55">
        <v>1</v>
      </c>
      <c r="O502" s="54" t="s">
        <v>15615</v>
      </c>
    </row>
    <row r="503" spans="1:15" x14ac:dyDescent="0.25">
      <c r="A503" s="19">
        <v>502</v>
      </c>
      <c r="B503" t="s">
        <v>11280</v>
      </c>
      <c r="C503" t="s">
        <v>4121</v>
      </c>
      <c r="D503" s="50" t="s">
        <v>16192</v>
      </c>
      <c r="E503" s="84">
        <f t="shared" si="28"/>
        <v>40929</v>
      </c>
      <c r="F503" s="50">
        <f t="shared" si="29"/>
        <v>2012</v>
      </c>
      <c r="G503" s="50">
        <f t="shared" si="30"/>
        <v>1</v>
      </c>
      <c r="H503" s="50">
        <f t="shared" si="31"/>
        <v>6</v>
      </c>
      <c r="I503" s="54" t="s">
        <v>15622</v>
      </c>
      <c r="J503" s="54" t="s">
        <v>17050</v>
      </c>
      <c r="K503" s="54" t="s">
        <v>17124</v>
      </c>
      <c r="L503" s="54" t="s">
        <v>15626</v>
      </c>
      <c r="M503" s="55">
        <v>1</v>
      </c>
      <c r="N503" s="55">
        <v>0.67</v>
      </c>
      <c r="O503" s="54" t="s">
        <v>15616</v>
      </c>
    </row>
    <row r="504" spans="1:15" x14ac:dyDescent="0.25">
      <c r="A504" s="19">
        <v>503</v>
      </c>
      <c r="B504" t="s">
        <v>9960</v>
      </c>
      <c r="C504" t="s">
        <v>5412</v>
      </c>
      <c r="D504" s="50" t="s">
        <v>16193</v>
      </c>
      <c r="E504" s="84">
        <f t="shared" si="28"/>
        <v>40930</v>
      </c>
      <c r="F504" s="50">
        <f t="shared" si="29"/>
        <v>2012</v>
      </c>
      <c r="G504" s="50">
        <f t="shared" si="30"/>
        <v>1</v>
      </c>
      <c r="H504" s="50">
        <f t="shared" si="31"/>
        <v>7</v>
      </c>
      <c r="I504" s="54" t="s">
        <v>15622</v>
      </c>
      <c r="J504" s="54" t="s">
        <v>17050</v>
      </c>
      <c r="K504" s="54" t="s">
        <v>17124</v>
      </c>
      <c r="L504" s="54" t="s">
        <v>15626</v>
      </c>
      <c r="M504" s="55">
        <v>1</v>
      </c>
      <c r="N504" s="55">
        <v>0.92</v>
      </c>
      <c r="O504" s="54" t="s">
        <v>15616</v>
      </c>
    </row>
    <row r="505" spans="1:15" x14ac:dyDescent="0.25">
      <c r="A505" s="19">
        <v>504</v>
      </c>
      <c r="B505" t="s">
        <v>10282</v>
      </c>
      <c r="C505" t="s">
        <v>5097</v>
      </c>
      <c r="D505" s="50" t="s">
        <v>16193</v>
      </c>
      <c r="E505" s="84">
        <f t="shared" si="28"/>
        <v>40930</v>
      </c>
      <c r="F505" s="50">
        <f t="shared" si="29"/>
        <v>2012</v>
      </c>
      <c r="G505" s="50">
        <f t="shared" si="30"/>
        <v>1</v>
      </c>
      <c r="H505" s="50">
        <f t="shared" si="31"/>
        <v>7</v>
      </c>
      <c r="I505" s="54" t="s">
        <v>15622</v>
      </c>
      <c r="J505" s="54" t="s">
        <v>17050</v>
      </c>
      <c r="K505" s="54" t="s">
        <v>17124</v>
      </c>
      <c r="L505" s="54" t="s">
        <v>15624</v>
      </c>
      <c r="M505" s="55">
        <v>1</v>
      </c>
      <c r="N505" s="55">
        <v>0.88</v>
      </c>
      <c r="O505" s="54" t="s">
        <v>15616</v>
      </c>
    </row>
    <row r="506" spans="1:15" x14ac:dyDescent="0.25">
      <c r="A506" s="19">
        <v>505</v>
      </c>
      <c r="B506" t="s">
        <v>11110</v>
      </c>
      <c r="C506" t="s">
        <v>4289</v>
      </c>
      <c r="D506" s="50" t="s">
        <v>16194</v>
      </c>
      <c r="E506" s="84">
        <f t="shared" si="28"/>
        <v>40931</v>
      </c>
      <c r="F506" s="50">
        <f t="shared" si="29"/>
        <v>2012</v>
      </c>
      <c r="G506" s="50">
        <f t="shared" si="30"/>
        <v>1</v>
      </c>
      <c r="H506" s="50">
        <f t="shared" si="31"/>
        <v>1</v>
      </c>
      <c r="I506" s="54" t="s">
        <v>15770</v>
      </c>
      <c r="J506" s="54" t="s">
        <v>17071</v>
      </c>
      <c r="K506" s="54" t="s">
        <v>17124</v>
      </c>
      <c r="L506" s="54" t="s">
        <v>15624</v>
      </c>
      <c r="M506" s="55">
        <v>1</v>
      </c>
      <c r="N506" s="55">
        <v>0.96</v>
      </c>
      <c r="O506" s="54" t="s">
        <v>15616</v>
      </c>
    </row>
    <row r="507" spans="1:15" x14ac:dyDescent="0.25">
      <c r="A507" s="19">
        <v>506</v>
      </c>
      <c r="B507" t="s">
        <v>11478</v>
      </c>
      <c r="C507" t="s">
        <v>3924</v>
      </c>
      <c r="D507" s="50" t="s">
        <v>16195</v>
      </c>
      <c r="E507" s="84">
        <f t="shared" si="28"/>
        <v>40932</v>
      </c>
      <c r="F507" s="50">
        <f t="shared" si="29"/>
        <v>2012</v>
      </c>
      <c r="G507" s="50">
        <f t="shared" si="30"/>
        <v>1</v>
      </c>
      <c r="H507" s="50">
        <f t="shared" si="31"/>
        <v>2</v>
      </c>
      <c r="I507" s="54" t="s">
        <v>15622</v>
      </c>
      <c r="J507" s="54" t="s">
        <v>17050</v>
      </c>
      <c r="K507" s="54" t="s">
        <v>17124</v>
      </c>
      <c r="L507" s="54" t="s">
        <v>15624</v>
      </c>
      <c r="M507" s="55">
        <v>1</v>
      </c>
      <c r="N507" s="55">
        <v>0.82</v>
      </c>
      <c r="O507" s="54" t="s">
        <v>15615</v>
      </c>
    </row>
    <row r="508" spans="1:15" x14ac:dyDescent="0.25">
      <c r="A508" s="19">
        <v>507</v>
      </c>
      <c r="B508" t="s">
        <v>10917</v>
      </c>
      <c r="C508" t="s">
        <v>4477</v>
      </c>
      <c r="D508" s="50" t="s">
        <v>16195</v>
      </c>
      <c r="E508" s="84">
        <f t="shared" si="28"/>
        <v>40932</v>
      </c>
      <c r="F508" s="50">
        <f t="shared" si="29"/>
        <v>2012</v>
      </c>
      <c r="G508" s="50">
        <f t="shared" si="30"/>
        <v>1</v>
      </c>
      <c r="H508" s="50">
        <f t="shared" si="31"/>
        <v>2</v>
      </c>
      <c r="I508" s="54" t="s">
        <v>15622</v>
      </c>
      <c r="J508" s="54" t="s">
        <v>17050</v>
      </c>
      <c r="K508" s="54" t="s">
        <v>17124</v>
      </c>
      <c r="L508" s="54" t="s">
        <v>15624</v>
      </c>
      <c r="M508" s="55">
        <v>1</v>
      </c>
      <c r="N508" s="55">
        <v>0.76</v>
      </c>
      <c r="O508" s="54" t="s">
        <v>15616</v>
      </c>
    </row>
    <row r="509" spans="1:15" x14ac:dyDescent="0.25">
      <c r="A509" s="19">
        <v>508</v>
      </c>
      <c r="B509" t="s">
        <v>9641</v>
      </c>
      <c r="C509" t="s">
        <v>5723</v>
      </c>
      <c r="D509" s="50" t="s">
        <v>16196</v>
      </c>
      <c r="E509" s="84">
        <f t="shared" si="28"/>
        <v>40938</v>
      </c>
      <c r="F509" s="50">
        <f t="shared" si="29"/>
        <v>2012</v>
      </c>
      <c r="G509" s="50">
        <f t="shared" si="30"/>
        <v>1</v>
      </c>
      <c r="H509" s="50">
        <f t="shared" si="31"/>
        <v>1</v>
      </c>
      <c r="I509" s="54" t="s">
        <v>15622</v>
      </c>
      <c r="J509" s="54" t="s">
        <v>17050</v>
      </c>
      <c r="K509" s="54" t="s">
        <v>17124</v>
      </c>
      <c r="L509" s="54" t="s">
        <v>15626</v>
      </c>
      <c r="M509" s="55">
        <v>0.91</v>
      </c>
      <c r="N509" s="55">
        <v>0.82</v>
      </c>
      <c r="O509" s="54" t="s">
        <v>15616</v>
      </c>
    </row>
    <row r="510" spans="1:15" x14ac:dyDescent="0.25">
      <c r="A510" s="19">
        <v>509</v>
      </c>
      <c r="B510" t="s">
        <v>9954</v>
      </c>
      <c r="C510" t="s">
        <v>5418</v>
      </c>
      <c r="D510" s="50" t="s">
        <v>16196</v>
      </c>
      <c r="E510" s="84">
        <f t="shared" si="28"/>
        <v>40938</v>
      </c>
      <c r="F510" s="50">
        <f t="shared" si="29"/>
        <v>2012</v>
      </c>
      <c r="G510" s="50">
        <f t="shared" si="30"/>
        <v>1</v>
      </c>
      <c r="H510" s="50">
        <f t="shared" si="31"/>
        <v>1</v>
      </c>
      <c r="I510" s="54" t="s">
        <v>15622</v>
      </c>
      <c r="J510" s="54" t="s">
        <v>17050</v>
      </c>
      <c r="K510" s="54" t="s">
        <v>17124</v>
      </c>
      <c r="L510" s="54" t="s">
        <v>15623</v>
      </c>
      <c r="M510" s="55">
        <v>1</v>
      </c>
      <c r="N510" s="55">
        <v>0.2</v>
      </c>
      <c r="O510" s="54" t="s">
        <v>15615</v>
      </c>
    </row>
    <row r="511" spans="1:15" x14ac:dyDescent="0.25">
      <c r="A511" s="19">
        <v>510</v>
      </c>
      <c r="B511" t="s">
        <v>11773</v>
      </c>
      <c r="C511" t="s">
        <v>3637</v>
      </c>
      <c r="D511" s="50" t="s">
        <v>16196</v>
      </c>
      <c r="E511" s="84">
        <f t="shared" si="28"/>
        <v>40938</v>
      </c>
      <c r="F511" s="50">
        <f t="shared" si="29"/>
        <v>2012</v>
      </c>
      <c r="G511" s="50">
        <f t="shared" si="30"/>
        <v>1</v>
      </c>
      <c r="H511" s="50">
        <f t="shared" si="31"/>
        <v>1</v>
      </c>
      <c r="I511" s="54" t="s">
        <v>15622</v>
      </c>
      <c r="J511" s="54" t="s">
        <v>17050</v>
      </c>
      <c r="K511" s="54" t="s">
        <v>17124</v>
      </c>
      <c r="L511" s="54" t="s">
        <v>15624</v>
      </c>
      <c r="M511" s="55">
        <v>1</v>
      </c>
      <c r="N511" s="55">
        <v>0.96</v>
      </c>
      <c r="O511" s="54" t="s">
        <v>15616</v>
      </c>
    </row>
    <row r="512" spans="1:15" x14ac:dyDescent="0.25">
      <c r="A512" s="19">
        <v>511</v>
      </c>
      <c r="B512" t="s">
        <v>11722</v>
      </c>
      <c r="C512" t="s">
        <v>3684</v>
      </c>
      <c r="D512" s="50" t="s">
        <v>16197</v>
      </c>
      <c r="E512" s="84">
        <f t="shared" si="28"/>
        <v>40939</v>
      </c>
      <c r="F512" s="50">
        <f t="shared" si="29"/>
        <v>2012</v>
      </c>
      <c r="G512" s="50">
        <f t="shared" si="30"/>
        <v>1</v>
      </c>
      <c r="H512" s="50">
        <f t="shared" si="31"/>
        <v>2</v>
      </c>
      <c r="I512" s="54" t="s">
        <v>15622</v>
      </c>
      <c r="J512" s="54" t="s">
        <v>17050</v>
      </c>
      <c r="K512" s="54" t="s">
        <v>17124</v>
      </c>
      <c r="L512" s="54" t="s">
        <v>15624</v>
      </c>
      <c r="M512" s="55">
        <v>1</v>
      </c>
      <c r="N512" s="55">
        <v>0.6</v>
      </c>
      <c r="O512" s="54" t="s">
        <v>15615</v>
      </c>
    </row>
    <row r="513" spans="1:15" x14ac:dyDescent="0.25">
      <c r="A513" s="19">
        <v>512</v>
      </c>
      <c r="B513" t="s">
        <v>9261</v>
      </c>
      <c r="C513" t="s">
        <v>6093</v>
      </c>
      <c r="D513" s="50" t="s">
        <v>16197</v>
      </c>
      <c r="E513" s="84">
        <f t="shared" si="28"/>
        <v>40939</v>
      </c>
      <c r="F513" s="50">
        <f t="shared" si="29"/>
        <v>2012</v>
      </c>
      <c r="G513" s="50">
        <f t="shared" si="30"/>
        <v>1</v>
      </c>
      <c r="H513" s="50">
        <f t="shared" si="31"/>
        <v>2</v>
      </c>
      <c r="I513" s="54" t="s">
        <v>15622</v>
      </c>
      <c r="J513" s="54" t="s">
        <v>17050</v>
      </c>
      <c r="K513" s="54" t="s">
        <v>17124</v>
      </c>
      <c r="L513" s="54" t="s">
        <v>15626</v>
      </c>
      <c r="M513" s="55">
        <v>1</v>
      </c>
      <c r="N513" s="55">
        <v>1</v>
      </c>
      <c r="O513" s="54" t="s">
        <v>15615</v>
      </c>
    </row>
    <row r="514" spans="1:15" x14ac:dyDescent="0.25">
      <c r="A514" s="19">
        <v>513</v>
      </c>
      <c r="B514" t="s">
        <v>11525</v>
      </c>
      <c r="C514" t="s">
        <v>3878</v>
      </c>
      <c r="D514" s="50" t="s">
        <v>16198</v>
      </c>
      <c r="E514" s="84">
        <f t="shared" si="28"/>
        <v>40941</v>
      </c>
      <c r="F514" s="50">
        <f t="shared" si="29"/>
        <v>2012</v>
      </c>
      <c r="G514" s="50">
        <f t="shared" si="30"/>
        <v>2</v>
      </c>
      <c r="H514" s="50">
        <f t="shared" si="31"/>
        <v>4</v>
      </c>
      <c r="I514" s="54" t="s">
        <v>15622</v>
      </c>
      <c r="J514" s="54" t="s">
        <v>17050</v>
      </c>
      <c r="K514" s="54" t="s">
        <v>17124</v>
      </c>
      <c r="L514" s="54" t="s">
        <v>15623</v>
      </c>
      <c r="M514" s="55">
        <v>0.7</v>
      </c>
      <c r="N514" s="55">
        <v>0.42</v>
      </c>
      <c r="O514" s="54" t="s">
        <v>15615</v>
      </c>
    </row>
    <row r="515" spans="1:15" x14ac:dyDescent="0.25">
      <c r="A515" s="19">
        <v>514</v>
      </c>
      <c r="B515" t="s">
        <v>11565</v>
      </c>
      <c r="C515" t="s">
        <v>3840</v>
      </c>
      <c r="D515" s="50" t="s">
        <v>16199</v>
      </c>
      <c r="E515" s="84">
        <f t="shared" ref="E515:E578" si="32">DATE(LEFT(D515,4),MID(D515,5,2),RIGHT(D515,2))</f>
        <v>40942</v>
      </c>
      <c r="F515" s="50">
        <f t="shared" ref="F515:F578" si="33">YEAR(E515)</f>
        <v>2012</v>
      </c>
      <c r="G515" s="50">
        <f t="shared" ref="G515:G578" si="34">MONTH(E515)</f>
        <v>2</v>
      </c>
      <c r="H515" s="50">
        <f t="shared" ref="H515:H578" si="35">WEEKDAY(E515,2)</f>
        <v>5</v>
      </c>
      <c r="I515" s="54" t="s">
        <v>15822</v>
      </c>
      <c r="J515" s="54" t="s">
        <v>17072</v>
      </c>
      <c r="K515" s="54" t="s">
        <v>17124</v>
      </c>
      <c r="L515" s="54" t="s">
        <v>15628</v>
      </c>
      <c r="M515" s="55">
        <v>0</v>
      </c>
      <c r="N515" s="55">
        <v>0.9</v>
      </c>
      <c r="O515" s="54" t="s">
        <v>15616</v>
      </c>
    </row>
    <row r="516" spans="1:15" x14ac:dyDescent="0.25">
      <c r="A516" s="19">
        <v>515</v>
      </c>
      <c r="B516" t="s">
        <v>8233</v>
      </c>
      <c r="C516" t="s">
        <v>7102</v>
      </c>
      <c r="D516" s="50" t="s">
        <v>16199</v>
      </c>
      <c r="E516" s="84">
        <f t="shared" si="32"/>
        <v>40942</v>
      </c>
      <c r="F516" s="50">
        <f t="shared" si="33"/>
        <v>2012</v>
      </c>
      <c r="G516" s="50">
        <f t="shared" si="34"/>
        <v>2</v>
      </c>
      <c r="H516" s="50">
        <f t="shared" si="35"/>
        <v>5</v>
      </c>
      <c r="I516" s="54" t="s">
        <v>15622</v>
      </c>
      <c r="J516" s="54" t="s">
        <v>17050</v>
      </c>
      <c r="K516" s="54" t="s">
        <v>17124</v>
      </c>
      <c r="L516" s="54" t="s">
        <v>15623</v>
      </c>
      <c r="M516" s="55">
        <v>0.8</v>
      </c>
      <c r="N516" s="55">
        <v>0.69</v>
      </c>
      <c r="O516" s="54" t="s">
        <v>15615</v>
      </c>
    </row>
    <row r="517" spans="1:15" x14ac:dyDescent="0.25">
      <c r="A517" s="19">
        <v>516</v>
      </c>
      <c r="B517" t="s">
        <v>8569</v>
      </c>
      <c r="C517" t="s">
        <v>6778</v>
      </c>
      <c r="D517" s="50" t="s">
        <v>16199</v>
      </c>
      <c r="E517" s="84">
        <f t="shared" si="32"/>
        <v>40942</v>
      </c>
      <c r="F517" s="50">
        <f t="shared" si="33"/>
        <v>2012</v>
      </c>
      <c r="G517" s="50">
        <f t="shared" si="34"/>
        <v>2</v>
      </c>
      <c r="H517" s="50">
        <f t="shared" si="35"/>
        <v>5</v>
      </c>
      <c r="I517" s="54" t="s">
        <v>15622</v>
      </c>
      <c r="J517" s="54" t="s">
        <v>17050</v>
      </c>
      <c r="K517" s="54" t="s">
        <v>17124</v>
      </c>
      <c r="L517" s="54" t="s">
        <v>15624</v>
      </c>
      <c r="M517" s="55">
        <v>1</v>
      </c>
      <c r="N517" s="55">
        <v>0.67</v>
      </c>
      <c r="O517" s="54" t="s">
        <v>15615</v>
      </c>
    </row>
    <row r="518" spans="1:15" x14ac:dyDescent="0.25">
      <c r="A518" s="19">
        <v>517</v>
      </c>
      <c r="B518" t="s">
        <v>9534</v>
      </c>
      <c r="C518" t="s">
        <v>5826</v>
      </c>
      <c r="D518" s="50" t="s">
        <v>16200</v>
      </c>
      <c r="E518" s="84">
        <f t="shared" si="32"/>
        <v>40943</v>
      </c>
      <c r="F518" s="50">
        <f t="shared" si="33"/>
        <v>2012</v>
      </c>
      <c r="G518" s="50">
        <f t="shared" si="34"/>
        <v>2</v>
      </c>
      <c r="H518" s="50">
        <f t="shared" si="35"/>
        <v>6</v>
      </c>
      <c r="I518" s="54" t="s">
        <v>15622</v>
      </c>
      <c r="J518" s="54" t="s">
        <v>17050</v>
      </c>
      <c r="K518" s="54" t="s">
        <v>17124</v>
      </c>
      <c r="L518" s="54" t="s">
        <v>15624</v>
      </c>
      <c r="M518" s="55">
        <v>1</v>
      </c>
      <c r="N518" s="55">
        <v>0.54</v>
      </c>
      <c r="O518" s="54" t="s">
        <v>15616</v>
      </c>
    </row>
    <row r="519" spans="1:15" x14ac:dyDescent="0.25">
      <c r="A519" s="19">
        <v>518</v>
      </c>
      <c r="B519" t="s">
        <v>9385</v>
      </c>
      <c r="C519" t="s">
        <v>5972</v>
      </c>
      <c r="D519" s="50" t="s">
        <v>16200</v>
      </c>
      <c r="E519" s="84">
        <f t="shared" si="32"/>
        <v>40943</v>
      </c>
      <c r="F519" s="50">
        <f t="shared" si="33"/>
        <v>2012</v>
      </c>
      <c r="G519" s="50">
        <f t="shared" si="34"/>
        <v>2</v>
      </c>
      <c r="H519" s="50">
        <f t="shared" si="35"/>
        <v>6</v>
      </c>
      <c r="I519" s="54" t="s">
        <v>15622</v>
      </c>
      <c r="J519" s="54" t="s">
        <v>17050</v>
      </c>
      <c r="K519" s="54" t="s">
        <v>17124</v>
      </c>
      <c r="L519" s="54" t="s">
        <v>15626</v>
      </c>
      <c r="M519" s="55">
        <v>0.67</v>
      </c>
      <c r="N519" s="55">
        <v>0.88</v>
      </c>
      <c r="O519" s="54" t="s">
        <v>15616</v>
      </c>
    </row>
    <row r="520" spans="1:15" x14ac:dyDescent="0.25">
      <c r="A520" s="19">
        <v>519</v>
      </c>
      <c r="B520" t="s">
        <v>9054</v>
      </c>
      <c r="C520" t="s">
        <v>6299</v>
      </c>
      <c r="D520" s="50" t="s">
        <v>16200</v>
      </c>
      <c r="E520" s="84">
        <f t="shared" si="32"/>
        <v>40943</v>
      </c>
      <c r="F520" s="50">
        <f t="shared" si="33"/>
        <v>2012</v>
      </c>
      <c r="G520" s="50">
        <f t="shared" si="34"/>
        <v>2</v>
      </c>
      <c r="H520" s="50">
        <f t="shared" si="35"/>
        <v>6</v>
      </c>
      <c r="I520" s="54" t="s">
        <v>15622</v>
      </c>
      <c r="J520" s="54" t="s">
        <v>17050</v>
      </c>
      <c r="K520" s="54" t="s">
        <v>17124</v>
      </c>
      <c r="L520" s="54" t="s">
        <v>15624</v>
      </c>
      <c r="M520" s="55">
        <v>0.7</v>
      </c>
      <c r="N520" s="55">
        <v>0.86</v>
      </c>
      <c r="O520" s="54" t="s">
        <v>15615</v>
      </c>
    </row>
    <row r="521" spans="1:15" x14ac:dyDescent="0.25">
      <c r="A521" s="19">
        <v>520</v>
      </c>
      <c r="B521" t="s">
        <v>10306</v>
      </c>
      <c r="C521" t="s">
        <v>5073</v>
      </c>
      <c r="D521" s="50" t="s">
        <v>16201</v>
      </c>
      <c r="E521" s="84">
        <f t="shared" si="32"/>
        <v>40944</v>
      </c>
      <c r="F521" s="50">
        <f t="shared" si="33"/>
        <v>2012</v>
      </c>
      <c r="G521" s="50">
        <f t="shared" si="34"/>
        <v>2</v>
      </c>
      <c r="H521" s="50">
        <f t="shared" si="35"/>
        <v>7</v>
      </c>
      <c r="I521" s="54" t="s">
        <v>15622</v>
      </c>
      <c r="J521" s="54" t="s">
        <v>17050</v>
      </c>
      <c r="K521" s="54" t="s">
        <v>17124</v>
      </c>
      <c r="L521" s="54" t="s">
        <v>15624</v>
      </c>
      <c r="M521" s="55">
        <v>1</v>
      </c>
      <c r="N521" s="55">
        <v>0.88</v>
      </c>
      <c r="O521" s="54" t="s">
        <v>15615</v>
      </c>
    </row>
    <row r="522" spans="1:15" x14ac:dyDescent="0.25">
      <c r="A522" s="19">
        <v>521</v>
      </c>
      <c r="B522" t="s">
        <v>9676</v>
      </c>
      <c r="C522" t="s">
        <v>5688</v>
      </c>
      <c r="D522" s="50" t="s">
        <v>16201</v>
      </c>
      <c r="E522" s="84">
        <f t="shared" si="32"/>
        <v>40944</v>
      </c>
      <c r="F522" s="50">
        <f t="shared" si="33"/>
        <v>2012</v>
      </c>
      <c r="G522" s="50">
        <f t="shared" si="34"/>
        <v>2</v>
      </c>
      <c r="H522" s="50">
        <f t="shared" si="35"/>
        <v>7</v>
      </c>
      <c r="I522" s="54" t="s">
        <v>15715</v>
      </c>
      <c r="J522" s="54" t="s">
        <v>17068</v>
      </c>
      <c r="K522" s="54" t="s">
        <v>17124</v>
      </c>
      <c r="L522" s="54" t="s">
        <v>15624</v>
      </c>
      <c r="M522" s="55">
        <v>1</v>
      </c>
      <c r="N522" s="55">
        <v>0.79</v>
      </c>
      <c r="O522" s="54" t="s">
        <v>15616</v>
      </c>
    </row>
    <row r="523" spans="1:15" x14ac:dyDescent="0.25">
      <c r="A523" s="19">
        <v>522</v>
      </c>
      <c r="B523" t="s">
        <v>10580</v>
      </c>
      <c r="C523" t="s">
        <v>4805</v>
      </c>
      <c r="D523" s="50" t="s">
        <v>16201</v>
      </c>
      <c r="E523" s="84">
        <f t="shared" si="32"/>
        <v>40944</v>
      </c>
      <c r="F523" s="50">
        <f t="shared" si="33"/>
        <v>2012</v>
      </c>
      <c r="G523" s="50">
        <f t="shared" si="34"/>
        <v>2</v>
      </c>
      <c r="H523" s="50">
        <f t="shared" si="35"/>
        <v>7</v>
      </c>
      <c r="I523" s="54" t="s">
        <v>15622</v>
      </c>
      <c r="J523" s="54" t="s">
        <v>17050</v>
      </c>
      <c r="K523" s="54" t="s">
        <v>17124</v>
      </c>
      <c r="L523" s="54" t="s">
        <v>15624</v>
      </c>
      <c r="M523" s="55">
        <v>0.7</v>
      </c>
      <c r="N523" s="55">
        <v>0.56000000000000005</v>
      </c>
      <c r="O523" s="54" t="s">
        <v>15615</v>
      </c>
    </row>
    <row r="524" spans="1:15" x14ac:dyDescent="0.25">
      <c r="A524" s="19">
        <v>523</v>
      </c>
      <c r="B524" t="s">
        <v>7800</v>
      </c>
      <c r="C524" t="s">
        <v>7523</v>
      </c>
      <c r="D524" s="50" t="s">
        <v>16201</v>
      </c>
      <c r="E524" s="84">
        <f t="shared" si="32"/>
        <v>40944</v>
      </c>
      <c r="F524" s="50">
        <f t="shared" si="33"/>
        <v>2012</v>
      </c>
      <c r="G524" s="50">
        <f t="shared" si="34"/>
        <v>2</v>
      </c>
      <c r="H524" s="50">
        <f t="shared" si="35"/>
        <v>7</v>
      </c>
      <c r="I524" s="54" t="s">
        <v>15622</v>
      </c>
      <c r="J524" s="54" t="s">
        <v>17050</v>
      </c>
      <c r="K524" s="54" t="s">
        <v>17124</v>
      </c>
      <c r="L524" s="54" t="s">
        <v>15624</v>
      </c>
      <c r="M524" s="55">
        <v>1</v>
      </c>
      <c r="N524" s="55">
        <v>0.55000000000000004</v>
      </c>
      <c r="O524" s="54" t="s">
        <v>15616</v>
      </c>
    </row>
    <row r="525" spans="1:15" x14ac:dyDescent="0.25">
      <c r="A525" s="19">
        <v>524</v>
      </c>
      <c r="B525" t="s">
        <v>8698</v>
      </c>
      <c r="C525" t="s">
        <v>6650</v>
      </c>
      <c r="D525" s="50" t="s">
        <v>16202</v>
      </c>
      <c r="E525" s="84">
        <f t="shared" si="32"/>
        <v>40945</v>
      </c>
      <c r="F525" s="50">
        <f t="shared" si="33"/>
        <v>2012</v>
      </c>
      <c r="G525" s="50">
        <f t="shared" si="34"/>
        <v>2</v>
      </c>
      <c r="H525" s="50">
        <f t="shared" si="35"/>
        <v>1</v>
      </c>
      <c r="I525" s="54" t="s">
        <v>15622</v>
      </c>
      <c r="J525" s="54" t="s">
        <v>17050</v>
      </c>
      <c r="K525" s="54" t="s">
        <v>17124</v>
      </c>
      <c r="L525" s="54" t="s">
        <v>15626</v>
      </c>
      <c r="M525" s="55">
        <v>1</v>
      </c>
      <c r="N525" s="55">
        <v>0.97</v>
      </c>
      <c r="O525" s="54" t="s">
        <v>15615</v>
      </c>
    </row>
    <row r="526" spans="1:15" x14ac:dyDescent="0.25">
      <c r="A526" s="19">
        <v>525</v>
      </c>
      <c r="B526" t="s">
        <v>9952</v>
      </c>
      <c r="C526" t="s">
        <v>3585</v>
      </c>
      <c r="D526" s="50" t="s">
        <v>16203</v>
      </c>
      <c r="E526" s="84">
        <f t="shared" si="32"/>
        <v>40946</v>
      </c>
      <c r="F526" s="50">
        <f t="shared" si="33"/>
        <v>2012</v>
      </c>
      <c r="G526" s="50">
        <f t="shared" si="34"/>
        <v>2</v>
      </c>
      <c r="H526" s="50">
        <f t="shared" si="35"/>
        <v>2</v>
      </c>
      <c r="I526" s="54" t="s">
        <v>15749</v>
      </c>
      <c r="J526" s="54" t="s">
        <v>17073</v>
      </c>
      <c r="K526" s="54" t="s">
        <v>17124</v>
      </c>
      <c r="L526" s="54" t="s">
        <v>15623</v>
      </c>
      <c r="M526" s="55">
        <v>0.75</v>
      </c>
      <c r="N526" s="55">
        <v>0.6</v>
      </c>
      <c r="O526" s="54" t="s">
        <v>15615</v>
      </c>
    </row>
    <row r="527" spans="1:15" x14ac:dyDescent="0.25">
      <c r="A527" s="19">
        <v>526</v>
      </c>
      <c r="B527" t="s">
        <v>9929</v>
      </c>
      <c r="C527" t="s">
        <v>5442</v>
      </c>
      <c r="D527" s="50" t="s">
        <v>16203</v>
      </c>
      <c r="E527" s="84">
        <f t="shared" si="32"/>
        <v>40946</v>
      </c>
      <c r="F527" s="50">
        <f t="shared" si="33"/>
        <v>2012</v>
      </c>
      <c r="G527" s="50">
        <f t="shared" si="34"/>
        <v>2</v>
      </c>
      <c r="H527" s="50">
        <f t="shared" si="35"/>
        <v>2</v>
      </c>
      <c r="I527" s="54" t="s">
        <v>15654</v>
      </c>
      <c r="J527" s="54" t="s">
        <v>17063</v>
      </c>
      <c r="K527" s="54" t="s">
        <v>17128</v>
      </c>
      <c r="L527" s="54" t="s">
        <v>15624</v>
      </c>
      <c r="M527" s="55">
        <v>1</v>
      </c>
      <c r="N527" s="55">
        <v>1</v>
      </c>
      <c r="O527" s="54" t="s">
        <v>15616</v>
      </c>
    </row>
    <row r="528" spans="1:15" x14ac:dyDescent="0.25">
      <c r="A528" s="19">
        <v>527</v>
      </c>
      <c r="B528" t="s">
        <v>9024</v>
      </c>
      <c r="C528" t="s">
        <v>6330</v>
      </c>
      <c r="D528" s="50" t="s">
        <v>16203</v>
      </c>
      <c r="E528" s="84">
        <f t="shared" si="32"/>
        <v>40946</v>
      </c>
      <c r="F528" s="50">
        <f t="shared" si="33"/>
        <v>2012</v>
      </c>
      <c r="G528" s="50">
        <f t="shared" si="34"/>
        <v>2</v>
      </c>
      <c r="H528" s="50">
        <f t="shared" si="35"/>
        <v>2</v>
      </c>
      <c r="I528" s="54" t="s">
        <v>15622</v>
      </c>
      <c r="J528" s="54" t="s">
        <v>17050</v>
      </c>
      <c r="K528" s="54" t="s">
        <v>17124</v>
      </c>
      <c r="L528" s="54" t="s">
        <v>15624</v>
      </c>
      <c r="M528" s="55">
        <v>0.92</v>
      </c>
      <c r="N528" s="55">
        <v>0.66</v>
      </c>
      <c r="O528" s="54" t="s">
        <v>15616</v>
      </c>
    </row>
    <row r="529" spans="1:15" x14ac:dyDescent="0.25">
      <c r="A529" s="19">
        <v>528</v>
      </c>
      <c r="B529" t="s">
        <v>10347</v>
      </c>
      <c r="C529" t="s">
        <v>5032</v>
      </c>
      <c r="D529" s="50" t="s">
        <v>16204</v>
      </c>
      <c r="E529" s="84">
        <f t="shared" si="32"/>
        <v>40947</v>
      </c>
      <c r="F529" s="50">
        <f t="shared" si="33"/>
        <v>2012</v>
      </c>
      <c r="G529" s="50">
        <f t="shared" si="34"/>
        <v>2</v>
      </c>
      <c r="H529" s="50">
        <f t="shared" si="35"/>
        <v>3</v>
      </c>
      <c r="I529" s="54" t="s">
        <v>15622</v>
      </c>
      <c r="J529" s="54" t="s">
        <v>17050</v>
      </c>
      <c r="K529" s="54" t="s">
        <v>17124</v>
      </c>
      <c r="L529" s="54" t="s">
        <v>15626</v>
      </c>
      <c r="M529" s="55">
        <v>1</v>
      </c>
      <c r="N529" s="55">
        <v>1</v>
      </c>
      <c r="O529" s="54" t="s">
        <v>15615</v>
      </c>
    </row>
    <row r="530" spans="1:15" x14ac:dyDescent="0.25">
      <c r="A530" s="19">
        <v>529</v>
      </c>
      <c r="B530" t="s">
        <v>9238</v>
      </c>
      <c r="C530" t="s">
        <v>6116</v>
      </c>
      <c r="D530" s="50" t="s">
        <v>16204</v>
      </c>
      <c r="E530" s="84">
        <f t="shared" si="32"/>
        <v>40947</v>
      </c>
      <c r="F530" s="50">
        <f t="shared" si="33"/>
        <v>2012</v>
      </c>
      <c r="G530" s="50">
        <f t="shared" si="34"/>
        <v>2</v>
      </c>
      <c r="H530" s="50">
        <f t="shared" si="35"/>
        <v>3</v>
      </c>
      <c r="I530" s="54" t="s">
        <v>15622</v>
      </c>
      <c r="J530" s="54" t="s">
        <v>17050</v>
      </c>
      <c r="K530" s="54" t="s">
        <v>17124</v>
      </c>
      <c r="L530" s="54" t="s">
        <v>15626</v>
      </c>
      <c r="M530" s="55">
        <v>1</v>
      </c>
      <c r="N530" s="55">
        <v>0</v>
      </c>
      <c r="O530" s="54" t="s">
        <v>15615</v>
      </c>
    </row>
    <row r="531" spans="1:15" x14ac:dyDescent="0.25">
      <c r="A531" s="19">
        <v>530</v>
      </c>
      <c r="B531" t="s">
        <v>11188</v>
      </c>
      <c r="C531" t="s">
        <v>4212</v>
      </c>
      <c r="D531" s="50" t="s">
        <v>16205</v>
      </c>
      <c r="E531" s="84">
        <f t="shared" si="32"/>
        <v>40948</v>
      </c>
      <c r="F531" s="50">
        <f t="shared" si="33"/>
        <v>2012</v>
      </c>
      <c r="G531" s="50">
        <f t="shared" si="34"/>
        <v>2</v>
      </c>
      <c r="H531" s="50">
        <f t="shared" si="35"/>
        <v>4</v>
      </c>
      <c r="I531" s="54" t="s">
        <v>15622</v>
      </c>
      <c r="J531" s="54" t="s">
        <v>17050</v>
      </c>
      <c r="K531" s="54" t="s">
        <v>17124</v>
      </c>
      <c r="L531" s="54" t="s">
        <v>15626</v>
      </c>
      <c r="M531" s="55">
        <v>1</v>
      </c>
      <c r="N531" s="55">
        <v>0.91</v>
      </c>
      <c r="O531" s="54" t="s">
        <v>15615</v>
      </c>
    </row>
    <row r="532" spans="1:15" x14ac:dyDescent="0.25">
      <c r="A532" s="19">
        <v>531</v>
      </c>
      <c r="B532" t="s">
        <v>9614</v>
      </c>
      <c r="C532" t="s">
        <v>5749</v>
      </c>
      <c r="D532" s="50" t="s">
        <v>16206</v>
      </c>
      <c r="E532" s="84">
        <f t="shared" si="32"/>
        <v>40949</v>
      </c>
      <c r="F532" s="50">
        <f t="shared" si="33"/>
        <v>2012</v>
      </c>
      <c r="G532" s="50">
        <f t="shared" si="34"/>
        <v>2</v>
      </c>
      <c r="H532" s="50">
        <f t="shared" si="35"/>
        <v>5</v>
      </c>
      <c r="I532" s="54" t="s">
        <v>15622</v>
      </c>
      <c r="J532" s="54" t="s">
        <v>17050</v>
      </c>
      <c r="K532" s="54" t="s">
        <v>17124</v>
      </c>
      <c r="L532" s="54" t="s">
        <v>15626</v>
      </c>
      <c r="M532" s="55">
        <v>1</v>
      </c>
      <c r="N532" s="55">
        <v>1</v>
      </c>
      <c r="O532" s="54" t="s">
        <v>15616</v>
      </c>
    </row>
    <row r="533" spans="1:15" x14ac:dyDescent="0.25">
      <c r="A533" s="19">
        <v>532</v>
      </c>
      <c r="B533" t="s">
        <v>8723</v>
      </c>
      <c r="C533" t="s">
        <v>6625</v>
      </c>
      <c r="D533" s="50" t="s">
        <v>16207</v>
      </c>
      <c r="E533" s="84">
        <f t="shared" si="32"/>
        <v>40950</v>
      </c>
      <c r="F533" s="50">
        <f t="shared" si="33"/>
        <v>2012</v>
      </c>
      <c r="G533" s="50">
        <f t="shared" si="34"/>
        <v>2</v>
      </c>
      <c r="H533" s="50">
        <f t="shared" si="35"/>
        <v>6</v>
      </c>
      <c r="I533" s="54" t="s">
        <v>15622</v>
      </c>
      <c r="J533" s="54" t="s">
        <v>17050</v>
      </c>
      <c r="K533" s="54" t="s">
        <v>17124</v>
      </c>
      <c r="L533" s="54" t="s">
        <v>15623</v>
      </c>
      <c r="M533" s="55">
        <v>0.56999999999999995</v>
      </c>
      <c r="N533" s="55">
        <v>0.56999999999999995</v>
      </c>
      <c r="O533" s="54" t="s">
        <v>15615</v>
      </c>
    </row>
    <row r="534" spans="1:15" x14ac:dyDescent="0.25">
      <c r="A534" s="19">
        <v>533</v>
      </c>
      <c r="B534" t="s">
        <v>10723</v>
      </c>
      <c r="C534" t="s">
        <v>4665</v>
      </c>
      <c r="D534" s="50" t="s">
        <v>16208</v>
      </c>
      <c r="E534" s="84">
        <f t="shared" si="32"/>
        <v>40951</v>
      </c>
      <c r="F534" s="50">
        <f t="shared" si="33"/>
        <v>2012</v>
      </c>
      <c r="G534" s="50">
        <f t="shared" si="34"/>
        <v>2</v>
      </c>
      <c r="H534" s="50">
        <f t="shared" si="35"/>
        <v>7</v>
      </c>
      <c r="I534" s="54" t="s">
        <v>15622</v>
      </c>
      <c r="J534" s="54" t="s">
        <v>17050</v>
      </c>
      <c r="K534" s="54" t="s">
        <v>17124</v>
      </c>
      <c r="L534" s="54" t="s">
        <v>15623</v>
      </c>
      <c r="M534" s="55">
        <v>0.5</v>
      </c>
      <c r="N534" s="55">
        <v>0.39</v>
      </c>
      <c r="O534" s="54" t="s">
        <v>15615</v>
      </c>
    </row>
    <row r="535" spans="1:15" x14ac:dyDescent="0.25">
      <c r="A535" s="19">
        <v>534</v>
      </c>
      <c r="B535" t="s">
        <v>11081</v>
      </c>
      <c r="C535" t="s">
        <v>4316</v>
      </c>
      <c r="D535" s="50" t="s">
        <v>16209</v>
      </c>
      <c r="E535" s="84">
        <f t="shared" si="32"/>
        <v>40952</v>
      </c>
      <c r="F535" s="50">
        <f t="shared" si="33"/>
        <v>2012</v>
      </c>
      <c r="G535" s="50">
        <f t="shared" si="34"/>
        <v>2</v>
      </c>
      <c r="H535" s="50">
        <f t="shared" si="35"/>
        <v>1</v>
      </c>
      <c r="I535" s="54" t="s">
        <v>15622</v>
      </c>
      <c r="J535" s="54" t="s">
        <v>17050</v>
      </c>
      <c r="K535" s="54" t="s">
        <v>17124</v>
      </c>
      <c r="L535" s="54" t="s">
        <v>15623</v>
      </c>
      <c r="M535" s="55">
        <v>1</v>
      </c>
      <c r="N535" s="55">
        <v>1</v>
      </c>
      <c r="O535" s="54" t="s">
        <v>15616</v>
      </c>
    </row>
    <row r="536" spans="1:15" x14ac:dyDescent="0.25">
      <c r="A536" s="19">
        <v>535</v>
      </c>
      <c r="B536" t="s">
        <v>11318</v>
      </c>
      <c r="C536" t="s">
        <v>4083</v>
      </c>
      <c r="D536" s="50" t="s">
        <v>16209</v>
      </c>
      <c r="E536" s="84">
        <f t="shared" si="32"/>
        <v>40952</v>
      </c>
      <c r="F536" s="50">
        <f t="shared" si="33"/>
        <v>2012</v>
      </c>
      <c r="G536" s="50">
        <f t="shared" si="34"/>
        <v>2</v>
      </c>
      <c r="H536" s="50">
        <f t="shared" si="35"/>
        <v>1</v>
      </c>
      <c r="I536" s="54" t="s">
        <v>15622</v>
      </c>
      <c r="J536" s="54" t="s">
        <v>17050</v>
      </c>
      <c r="K536" s="54" t="s">
        <v>17124</v>
      </c>
      <c r="L536" s="54" t="s">
        <v>15624</v>
      </c>
      <c r="M536" s="55">
        <v>1</v>
      </c>
      <c r="N536" s="55">
        <v>0.88</v>
      </c>
      <c r="O536" s="54" t="s">
        <v>15616</v>
      </c>
    </row>
    <row r="537" spans="1:15" x14ac:dyDescent="0.25">
      <c r="A537" s="19">
        <v>536</v>
      </c>
      <c r="B537" t="s">
        <v>10496</v>
      </c>
      <c r="C537" t="s">
        <v>4887</v>
      </c>
      <c r="D537" s="50" t="s">
        <v>16210</v>
      </c>
      <c r="E537" s="84">
        <f t="shared" si="32"/>
        <v>40953</v>
      </c>
      <c r="F537" s="50">
        <f t="shared" si="33"/>
        <v>2012</v>
      </c>
      <c r="G537" s="50">
        <f t="shared" si="34"/>
        <v>2</v>
      </c>
      <c r="H537" s="50">
        <f t="shared" si="35"/>
        <v>2</v>
      </c>
      <c r="I537" s="54" t="s">
        <v>15625</v>
      </c>
      <c r="J537" s="54" t="s">
        <v>17050</v>
      </c>
      <c r="K537" s="54" t="s">
        <v>17124</v>
      </c>
      <c r="L537" s="54" t="s">
        <v>15624</v>
      </c>
      <c r="M537" s="55">
        <v>0.88</v>
      </c>
      <c r="N537" s="55">
        <v>0.68</v>
      </c>
      <c r="O537" s="54" t="s">
        <v>15615</v>
      </c>
    </row>
    <row r="538" spans="1:15" x14ac:dyDescent="0.25">
      <c r="A538" s="19">
        <v>537</v>
      </c>
      <c r="B538" t="s">
        <v>10018</v>
      </c>
      <c r="C538" t="s">
        <v>5355</v>
      </c>
      <c r="D538" s="50" t="s">
        <v>16210</v>
      </c>
      <c r="E538" s="84">
        <f t="shared" si="32"/>
        <v>40953</v>
      </c>
      <c r="F538" s="50">
        <f t="shared" si="33"/>
        <v>2012</v>
      </c>
      <c r="G538" s="50">
        <f t="shared" si="34"/>
        <v>2</v>
      </c>
      <c r="H538" s="50">
        <f t="shared" si="35"/>
        <v>2</v>
      </c>
      <c r="I538" s="54" t="s">
        <v>15622</v>
      </c>
      <c r="J538" s="54" t="s">
        <v>17050</v>
      </c>
      <c r="K538" s="54" t="s">
        <v>17124</v>
      </c>
      <c r="L538" s="54" t="s">
        <v>15626</v>
      </c>
      <c r="M538" s="55">
        <v>0.89</v>
      </c>
      <c r="N538" s="55">
        <v>0.82</v>
      </c>
      <c r="O538" s="54" t="s">
        <v>15615</v>
      </c>
    </row>
    <row r="539" spans="1:15" x14ac:dyDescent="0.25">
      <c r="A539" s="19">
        <v>538</v>
      </c>
      <c r="B539" t="s">
        <v>10612</v>
      </c>
      <c r="C539" t="s">
        <v>4774</v>
      </c>
      <c r="D539" s="50" t="s">
        <v>16210</v>
      </c>
      <c r="E539" s="84">
        <f t="shared" si="32"/>
        <v>40953</v>
      </c>
      <c r="F539" s="50">
        <f t="shared" si="33"/>
        <v>2012</v>
      </c>
      <c r="G539" s="50">
        <f t="shared" si="34"/>
        <v>2</v>
      </c>
      <c r="H539" s="50">
        <f t="shared" si="35"/>
        <v>2</v>
      </c>
      <c r="I539" s="54" t="s">
        <v>15625</v>
      </c>
      <c r="J539" s="54" t="s">
        <v>17050</v>
      </c>
      <c r="K539" s="54" t="s">
        <v>17124</v>
      </c>
      <c r="L539" s="54" t="s">
        <v>15623</v>
      </c>
      <c r="M539" s="55">
        <v>1</v>
      </c>
      <c r="N539" s="55">
        <v>0.96</v>
      </c>
      <c r="O539" s="54" t="s">
        <v>15616</v>
      </c>
    </row>
    <row r="540" spans="1:15" x14ac:dyDescent="0.25">
      <c r="A540" s="19">
        <v>539</v>
      </c>
      <c r="B540" t="s">
        <v>9508</v>
      </c>
      <c r="C540" t="s">
        <v>5852</v>
      </c>
      <c r="D540" s="50" t="s">
        <v>16211</v>
      </c>
      <c r="E540" s="84">
        <f t="shared" si="32"/>
        <v>40954</v>
      </c>
      <c r="F540" s="50">
        <f t="shared" si="33"/>
        <v>2012</v>
      </c>
      <c r="G540" s="50">
        <f t="shared" si="34"/>
        <v>2</v>
      </c>
      <c r="H540" s="50">
        <f t="shared" si="35"/>
        <v>3</v>
      </c>
      <c r="I540" s="54" t="s">
        <v>15625</v>
      </c>
      <c r="J540" s="54" t="s">
        <v>17050</v>
      </c>
      <c r="K540" s="54" t="s">
        <v>17124</v>
      </c>
      <c r="L540" s="54" t="s">
        <v>15626</v>
      </c>
      <c r="M540" s="55">
        <v>0.8</v>
      </c>
      <c r="N540" s="55">
        <v>0.99</v>
      </c>
      <c r="O540" s="54" t="s">
        <v>15615</v>
      </c>
    </row>
    <row r="541" spans="1:15" x14ac:dyDescent="0.25">
      <c r="A541" s="19">
        <v>540</v>
      </c>
      <c r="B541" t="s">
        <v>7851</v>
      </c>
      <c r="C541" t="s">
        <v>7475</v>
      </c>
      <c r="D541" s="50" t="s">
        <v>16212</v>
      </c>
      <c r="E541" s="84">
        <f t="shared" si="32"/>
        <v>40958</v>
      </c>
      <c r="F541" s="50">
        <f t="shared" si="33"/>
        <v>2012</v>
      </c>
      <c r="G541" s="50">
        <f t="shared" si="34"/>
        <v>2</v>
      </c>
      <c r="H541" s="50">
        <f t="shared" si="35"/>
        <v>7</v>
      </c>
      <c r="I541" s="54" t="s">
        <v>15622</v>
      </c>
      <c r="J541" s="54" t="s">
        <v>17050</v>
      </c>
      <c r="K541" s="54" t="s">
        <v>17124</v>
      </c>
      <c r="L541" s="54" t="s">
        <v>15624</v>
      </c>
      <c r="M541" s="55">
        <v>1</v>
      </c>
      <c r="N541" s="55">
        <v>0.42</v>
      </c>
      <c r="O541" s="54" t="s">
        <v>15615</v>
      </c>
    </row>
    <row r="542" spans="1:15" x14ac:dyDescent="0.25">
      <c r="A542" s="19">
        <v>541</v>
      </c>
      <c r="B542" t="s">
        <v>8299</v>
      </c>
      <c r="C542" t="s">
        <v>3563</v>
      </c>
      <c r="D542" s="50" t="s">
        <v>16213</v>
      </c>
      <c r="E542" s="84">
        <f t="shared" si="32"/>
        <v>40959</v>
      </c>
      <c r="F542" s="50">
        <f t="shared" si="33"/>
        <v>2012</v>
      </c>
      <c r="G542" s="50">
        <f t="shared" si="34"/>
        <v>2</v>
      </c>
      <c r="H542" s="50">
        <f t="shared" si="35"/>
        <v>1</v>
      </c>
      <c r="I542" s="54" t="s">
        <v>15625</v>
      </c>
      <c r="J542" s="54" t="s">
        <v>17050</v>
      </c>
      <c r="K542" s="54" t="s">
        <v>17124</v>
      </c>
      <c r="L542" s="54" t="s">
        <v>15623</v>
      </c>
      <c r="M542" s="55">
        <v>1</v>
      </c>
      <c r="N542" s="55">
        <v>1</v>
      </c>
      <c r="O542" s="54" t="s">
        <v>15615</v>
      </c>
    </row>
    <row r="543" spans="1:15" x14ac:dyDescent="0.25">
      <c r="A543" s="19">
        <v>542</v>
      </c>
      <c r="B543" t="s">
        <v>9296</v>
      </c>
      <c r="C543" t="s">
        <v>6060</v>
      </c>
      <c r="D543" s="50" t="s">
        <v>16213</v>
      </c>
      <c r="E543" s="84">
        <f t="shared" si="32"/>
        <v>40959</v>
      </c>
      <c r="F543" s="50">
        <f t="shared" si="33"/>
        <v>2012</v>
      </c>
      <c r="G543" s="50">
        <f t="shared" si="34"/>
        <v>2</v>
      </c>
      <c r="H543" s="50">
        <f t="shared" si="35"/>
        <v>1</v>
      </c>
      <c r="I543" s="54" t="s">
        <v>15625</v>
      </c>
      <c r="J543" s="54" t="s">
        <v>17050</v>
      </c>
      <c r="K543" s="54" t="s">
        <v>17124</v>
      </c>
      <c r="L543" s="54" t="s">
        <v>15624</v>
      </c>
      <c r="M543" s="55">
        <v>1</v>
      </c>
      <c r="N543" s="55">
        <v>0.91</v>
      </c>
      <c r="O543" s="54" t="s">
        <v>15616</v>
      </c>
    </row>
    <row r="544" spans="1:15" x14ac:dyDescent="0.25">
      <c r="A544" s="19">
        <v>543</v>
      </c>
      <c r="B544" t="s">
        <v>8475</v>
      </c>
      <c r="C544" t="s">
        <v>6869</v>
      </c>
      <c r="D544" s="50" t="s">
        <v>16214</v>
      </c>
      <c r="E544" s="84">
        <f t="shared" si="32"/>
        <v>40963</v>
      </c>
      <c r="F544" s="50">
        <f t="shared" si="33"/>
        <v>2012</v>
      </c>
      <c r="G544" s="50">
        <f t="shared" si="34"/>
        <v>2</v>
      </c>
      <c r="H544" s="50">
        <f t="shared" si="35"/>
        <v>5</v>
      </c>
      <c r="I544" s="54" t="s">
        <v>15622</v>
      </c>
      <c r="J544" s="54" t="s">
        <v>17050</v>
      </c>
      <c r="K544" s="54" t="s">
        <v>17124</v>
      </c>
      <c r="L544" s="54" t="s">
        <v>15624</v>
      </c>
      <c r="M544" s="55">
        <v>1</v>
      </c>
      <c r="N544" s="55">
        <v>0.5</v>
      </c>
      <c r="O544" s="54" t="s">
        <v>15615</v>
      </c>
    </row>
    <row r="545" spans="1:15" x14ac:dyDescent="0.25">
      <c r="A545" s="19">
        <v>544</v>
      </c>
      <c r="B545" t="s">
        <v>8088</v>
      </c>
      <c r="C545" t="s">
        <v>7245</v>
      </c>
      <c r="D545" s="50" t="s">
        <v>16215</v>
      </c>
      <c r="E545" s="84">
        <f t="shared" si="32"/>
        <v>40965</v>
      </c>
      <c r="F545" s="50">
        <f t="shared" si="33"/>
        <v>2012</v>
      </c>
      <c r="G545" s="50">
        <f t="shared" si="34"/>
        <v>2</v>
      </c>
      <c r="H545" s="50">
        <f t="shared" si="35"/>
        <v>7</v>
      </c>
      <c r="I545" s="54" t="s">
        <v>15622</v>
      </c>
      <c r="J545" s="54" t="s">
        <v>17050</v>
      </c>
      <c r="K545" s="54" t="s">
        <v>17124</v>
      </c>
      <c r="L545" s="54" t="s">
        <v>15623</v>
      </c>
      <c r="M545" s="55">
        <v>0.8</v>
      </c>
      <c r="N545" s="55">
        <v>0.65</v>
      </c>
      <c r="O545" s="54" t="s">
        <v>15615</v>
      </c>
    </row>
    <row r="546" spans="1:15" x14ac:dyDescent="0.25">
      <c r="A546" s="19">
        <v>545</v>
      </c>
      <c r="B546" t="s">
        <v>11573</v>
      </c>
      <c r="C546" t="s">
        <v>3832</v>
      </c>
      <c r="D546" s="50" t="s">
        <v>16215</v>
      </c>
      <c r="E546" s="84">
        <f t="shared" si="32"/>
        <v>40965</v>
      </c>
      <c r="F546" s="50">
        <f t="shared" si="33"/>
        <v>2012</v>
      </c>
      <c r="G546" s="50">
        <f t="shared" si="34"/>
        <v>2</v>
      </c>
      <c r="H546" s="50">
        <f t="shared" si="35"/>
        <v>7</v>
      </c>
      <c r="I546" s="54" t="s">
        <v>15643</v>
      </c>
      <c r="J546" s="54" t="s">
        <v>17072</v>
      </c>
      <c r="K546" s="54" t="s">
        <v>17124</v>
      </c>
      <c r="L546" s="54" t="s">
        <v>15623</v>
      </c>
      <c r="M546" s="55">
        <v>1</v>
      </c>
      <c r="N546" s="55">
        <v>0.91</v>
      </c>
      <c r="O546" s="54" t="s">
        <v>15615</v>
      </c>
    </row>
    <row r="547" spans="1:15" x14ac:dyDescent="0.25">
      <c r="A547" s="19">
        <v>546</v>
      </c>
      <c r="B547" t="s">
        <v>8855</v>
      </c>
      <c r="C547" t="s">
        <v>6495</v>
      </c>
      <c r="D547" s="50" t="s">
        <v>16216</v>
      </c>
      <c r="E547" s="84">
        <f t="shared" si="32"/>
        <v>40967</v>
      </c>
      <c r="F547" s="50">
        <f t="shared" si="33"/>
        <v>2012</v>
      </c>
      <c r="G547" s="50">
        <f t="shared" si="34"/>
        <v>2</v>
      </c>
      <c r="H547" s="50">
        <f t="shared" si="35"/>
        <v>2</v>
      </c>
      <c r="I547" s="54" t="s">
        <v>15622</v>
      </c>
      <c r="J547" s="54" t="s">
        <v>17050</v>
      </c>
      <c r="K547" s="54" t="s">
        <v>17124</v>
      </c>
      <c r="L547" s="54" t="s">
        <v>15626</v>
      </c>
      <c r="M547" s="55">
        <v>1</v>
      </c>
      <c r="N547" s="55">
        <v>1</v>
      </c>
      <c r="O547" s="54" t="s">
        <v>15615</v>
      </c>
    </row>
    <row r="548" spans="1:15" x14ac:dyDescent="0.25">
      <c r="A548" s="19">
        <v>547</v>
      </c>
      <c r="B548" t="s">
        <v>9160</v>
      </c>
      <c r="C548" t="s">
        <v>6193</v>
      </c>
      <c r="D548" s="50" t="s">
        <v>16216</v>
      </c>
      <c r="E548" s="84">
        <f t="shared" si="32"/>
        <v>40967</v>
      </c>
      <c r="F548" s="50">
        <f t="shared" si="33"/>
        <v>2012</v>
      </c>
      <c r="G548" s="50">
        <f t="shared" si="34"/>
        <v>2</v>
      </c>
      <c r="H548" s="50">
        <f t="shared" si="35"/>
        <v>2</v>
      </c>
      <c r="I548" s="54" t="s">
        <v>15622</v>
      </c>
      <c r="J548" s="54" t="s">
        <v>17050</v>
      </c>
      <c r="K548" s="54" t="s">
        <v>17124</v>
      </c>
      <c r="L548" s="54" t="s">
        <v>15623</v>
      </c>
      <c r="M548" s="55">
        <v>1</v>
      </c>
      <c r="N548" s="55">
        <v>0.91</v>
      </c>
      <c r="O548" s="54" t="s">
        <v>15616</v>
      </c>
    </row>
    <row r="549" spans="1:15" x14ac:dyDescent="0.25">
      <c r="A549" s="19">
        <v>548</v>
      </c>
      <c r="B549" t="s">
        <v>9862</v>
      </c>
      <c r="C549" t="s">
        <v>5509</v>
      </c>
      <c r="D549" s="50" t="s">
        <v>16216</v>
      </c>
      <c r="E549" s="84">
        <f t="shared" si="32"/>
        <v>40967</v>
      </c>
      <c r="F549" s="50">
        <f t="shared" si="33"/>
        <v>2012</v>
      </c>
      <c r="G549" s="50">
        <f t="shared" si="34"/>
        <v>2</v>
      </c>
      <c r="H549" s="50">
        <f t="shared" si="35"/>
        <v>2</v>
      </c>
      <c r="I549" s="54" t="s">
        <v>15622</v>
      </c>
      <c r="J549" s="54" t="s">
        <v>17050</v>
      </c>
      <c r="K549" s="54" t="s">
        <v>17124</v>
      </c>
      <c r="L549" s="54" t="s">
        <v>15626</v>
      </c>
      <c r="M549" s="55">
        <v>1</v>
      </c>
      <c r="N549" s="55">
        <v>0.85</v>
      </c>
      <c r="O549" s="54" t="s">
        <v>15616</v>
      </c>
    </row>
    <row r="550" spans="1:15" x14ac:dyDescent="0.25">
      <c r="A550" s="19">
        <v>549</v>
      </c>
      <c r="B550" t="s">
        <v>10445</v>
      </c>
      <c r="C550" t="s">
        <v>4936</v>
      </c>
      <c r="D550" s="50" t="s">
        <v>16217</v>
      </c>
      <c r="E550" s="84">
        <f t="shared" si="32"/>
        <v>40969</v>
      </c>
      <c r="F550" s="50">
        <f t="shared" si="33"/>
        <v>2012</v>
      </c>
      <c r="G550" s="50">
        <f t="shared" si="34"/>
        <v>3</v>
      </c>
      <c r="H550" s="50">
        <f t="shared" si="35"/>
        <v>4</v>
      </c>
      <c r="I550" s="54" t="s">
        <v>15625</v>
      </c>
      <c r="J550" s="54" t="s">
        <v>17050</v>
      </c>
      <c r="K550" s="54" t="s">
        <v>17124</v>
      </c>
      <c r="L550" s="54" t="s">
        <v>15624</v>
      </c>
      <c r="M550" s="55">
        <v>1</v>
      </c>
      <c r="N550" s="55">
        <v>0.92</v>
      </c>
      <c r="O550" s="54" t="s">
        <v>15616</v>
      </c>
    </row>
    <row r="551" spans="1:15" x14ac:dyDescent="0.25">
      <c r="A551" s="19">
        <v>550</v>
      </c>
      <c r="B551" t="s">
        <v>7912</v>
      </c>
      <c r="C551" t="s">
        <v>3577</v>
      </c>
      <c r="D551" s="50" t="s">
        <v>16217</v>
      </c>
      <c r="E551" s="84">
        <f t="shared" si="32"/>
        <v>40969</v>
      </c>
      <c r="F551" s="50">
        <f t="shared" si="33"/>
        <v>2012</v>
      </c>
      <c r="G551" s="50">
        <f t="shared" si="34"/>
        <v>3</v>
      </c>
      <c r="H551" s="50">
        <f t="shared" si="35"/>
        <v>4</v>
      </c>
      <c r="I551" s="54" t="s">
        <v>15622</v>
      </c>
      <c r="J551" s="54" t="s">
        <v>17050</v>
      </c>
      <c r="K551" s="54" t="s">
        <v>17124</v>
      </c>
      <c r="L551" s="54" t="s">
        <v>15624</v>
      </c>
      <c r="M551" s="55">
        <v>1</v>
      </c>
      <c r="N551" s="55">
        <v>0.8</v>
      </c>
      <c r="O551" s="54" t="s">
        <v>15616</v>
      </c>
    </row>
    <row r="552" spans="1:15" x14ac:dyDescent="0.25">
      <c r="A552" s="19">
        <v>551</v>
      </c>
      <c r="B552" t="s">
        <v>9672</v>
      </c>
      <c r="C552" t="s">
        <v>5692</v>
      </c>
      <c r="D552" s="50" t="s">
        <v>16218</v>
      </c>
      <c r="E552" s="84">
        <f t="shared" si="32"/>
        <v>40970</v>
      </c>
      <c r="F552" s="50">
        <f t="shared" si="33"/>
        <v>2012</v>
      </c>
      <c r="G552" s="50">
        <f t="shared" si="34"/>
        <v>3</v>
      </c>
      <c r="H552" s="50">
        <f t="shared" si="35"/>
        <v>5</v>
      </c>
      <c r="I552" s="54" t="s">
        <v>15735</v>
      </c>
      <c r="J552" s="54" t="s">
        <v>17074</v>
      </c>
      <c r="K552" s="54" t="s">
        <v>17132</v>
      </c>
      <c r="L552" s="54" t="s">
        <v>15628</v>
      </c>
      <c r="M552" s="55">
        <v>0</v>
      </c>
      <c r="N552" s="55">
        <v>0.2</v>
      </c>
      <c r="O552" s="54" t="s">
        <v>15615</v>
      </c>
    </row>
    <row r="553" spans="1:15" x14ac:dyDescent="0.25">
      <c r="A553" s="19">
        <v>552</v>
      </c>
      <c r="B553" t="s">
        <v>10624</v>
      </c>
      <c r="C553" t="s">
        <v>4762</v>
      </c>
      <c r="D553" s="50" t="s">
        <v>16218</v>
      </c>
      <c r="E553" s="84">
        <f t="shared" si="32"/>
        <v>40970</v>
      </c>
      <c r="F553" s="50">
        <f t="shared" si="33"/>
        <v>2012</v>
      </c>
      <c r="G553" s="50">
        <f t="shared" si="34"/>
        <v>3</v>
      </c>
      <c r="H553" s="50">
        <f t="shared" si="35"/>
        <v>5</v>
      </c>
      <c r="I553" s="54" t="s">
        <v>15625</v>
      </c>
      <c r="J553" s="54" t="s">
        <v>17050</v>
      </c>
      <c r="K553" s="54" t="s">
        <v>17124</v>
      </c>
      <c r="L553" s="54" t="s">
        <v>15624</v>
      </c>
      <c r="M553" s="55">
        <v>0.75</v>
      </c>
      <c r="N553" s="55">
        <v>0.86</v>
      </c>
      <c r="O553" s="54" t="s">
        <v>15615</v>
      </c>
    </row>
    <row r="554" spans="1:15" x14ac:dyDescent="0.25">
      <c r="A554" s="19">
        <v>553</v>
      </c>
      <c r="B554" t="s">
        <v>9685</v>
      </c>
      <c r="C554" t="s">
        <v>5679</v>
      </c>
      <c r="D554" s="50" t="s">
        <v>16219</v>
      </c>
      <c r="E554" s="84">
        <f t="shared" si="32"/>
        <v>40971</v>
      </c>
      <c r="F554" s="50">
        <f t="shared" si="33"/>
        <v>2012</v>
      </c>
      <c r="G554" s="50">
        <f t="shared" si="34"/>
        <v>3</v>
      </c>
      <c r="H554" s="50">
        <f t="shared" si="35"/>
        <v>6</v>
      </c>
      <c r="I554" s="54" t="s">
        <v>15622</v>
      </c>
      <c r="J554" s="54" t="s">
        <v>17050</v>
      </c>
      <c r="K554" s="54" t="s">
        <v>17124</v>
      </c>
      <c r="L554" s="54" t="s">
        <v>15623</v>
      </c>
      <c r="M554" s="55">
        <v>0.92</v>
      </c>
      <c r="N554" s="55">
        <v>0.82</v>
      </c>
      <c r="O554" s="54" t="s">
        <v>15616</v>
      </c>
    </row>
    <row r="555" spans="1:15" x14ac:dyDescent="0.25">
      <c r="A555" s="19">
        <v>554</v>
      </c>
      <c r="B555" t="s">
        <v>10694</v>
      </c>
      <c r="C555" t="s">
        <v>4692</v>
      </c>
      <c r="D555" s="50" t="s">
        <v>16220</v>
      </c>
      <c r="E555" s="84">
        <f t="shared" si="32"/>
        <v>40972</v>
      </c>
      <c r="F555" s="50">
        <f t="shared" si="33"/>
        <v>2012</v>
      </c>
      <c r="G555" s="50">
        <f t="shared" si="34"/>
        <v>3</v>
      </c>
      <c r="H555" s="50">
        <f t="shared" si="35"/>
        <v>7</v>
      </c>
      <c r="I555" s="54" t="s">
        <v>15622</v>
      </c>
      <c r="J555" s="54" t="s">
        <v>17050</v>
      </c>
      <c r="K555" s="54" t="s">
        <v>17124</v>
      </c>
      <c r="L555" s="54" t="s">
        <v>15624</v>
      </c>
      <c r="M555" s="55">
        <v>1</v>
      </c>
      <c r="N555" s="55">
        <v>1</v>
      </c>
      <c r="O555" s="54" t="s">
        <v>15615</v>
      </c>
    </row>
    <row r="556" spans="1:15" x14ac:dyDescent="0.25">
      <c r="A556" s="19">
        <v>555</v>
      </c>
      <c r="B556" t="s">
        <v>11436</v>
      </c>
      <c r="C556" t="s">
        <v>3965</v>
      </c>
      <c r="D556" s="50" t="s">
        <v>16220</v>
      </c>
      <c r="E556" s="84">
        <f t="shared" si="32"/>
        <v>40972</v>
      </c>
      <c r="F556" s="50">
        <f t="shared" si="33"/>
        <v>2012</v>
      </c>
      <c r="G556" s="50">
        <f t="shared" si="34"/>
        <v>3</v>
      </c>
      <c r="H556" s="50">
        <f t="shared" si="35"/>
        <v>7</v>
      </c>
      <c r="I556" s="54" t="s">
        <v>15622</v>
      </c>
      <c r="J556" s="54" t="s">
        <v>17050</v>
      </c>
      <c r="K556" s="54" t="s">
        <v>17124</v>
      </c>
      <c r="L556" s="54" t="s">
        <v>15623</v>
      </c>
      <c r="M556" s="55">
        <v>0.5</v>
      </c>
      <c r="N556" s="55">
        <v>0.87</v>
      </c>
      <c r="O556" s="54" t="s">
        <v>15616</v>
      </c>
    </row>
    <row r="557" spans="1:15" x14ac:dyDescent="0.25">
      <c r="A557" s="19">
        <v>556</v>
      </c>
      <c r="B557" t="s">
        <v>8960</v>
      </c>
      <c r="C557" t="s">
        <v>6393</v>
      </c>
      <c r="D557" s="50" t="s">
        <v>16221</v>
      </c>
      <c r="E557" s="84">
        <f t="shared" si="32"/>
        <v>40973</v>
      </c>
      <c r="F557" s="50">
        <f t="shared" si="33"/>
        <v>2012</v>
      </c>
      <c r="G557" s="50">
        <f t="shared" si="34"/>
        <v>3</v>
      </c>
      <c r="H557" s="50">
        <f t="shared" si="35"/>
        <v>1</v>
      </c>
      <c r="I557" s="54" t="s">
        <v>15625</v>
      </c>
      <c r="J557" s="54" t="s">
        <v>17050</v>
      </c>
      <c r="K557" s="54" t="s">
        <v>17124</v>
      </c>
      <c r="L557" s="54" t="s">
        <v>15626</v>
      </c>
      <c r="M557" s="55">
        <v>1</v>
      </c>
      <c r="N557" s="55">
        <v>0.9</v>
      </c>
      <c r="O557" s="54" t="s">
        <v>15615</v>
      </c>
    </row>
    <row r="558" spans="1:15" x14ac:dyDescent="0.25">
      <c r="A558" s="19">
        <v>557</v>
      </c>
      <c r="B558" t="s">
        <v>11444</v>
      </c>
      <c r="C558" t="s">
        <v>3957</v>
      </c>
      <c r="D558" s="50" t="s">
        <v>16221</v>
      </c>
      <c r="E558" s="84">
        <f t="shared" si="32"/>
        <v>40973</v>
      </c>
      <c r="F558" s="50">
        <f t="shared" si="33"/>
        <v>2012</v>
      </c>
      <c r="G558" s="50">
        <f t="shared" si="34"/>
        <v>3</v>
      </c>
      <c r="H558" s="50">
        <f t="shared" si="35"/>
        <v>1</v>
      </c>
      <c r="I558" s="54" t="s">
        <v>15622</v>
      </c>
      <c r="J558" s="54" t="s">
        <v>17050</v>
      </c>
      <c r="K558" s="54" t="s">
        <v>17124</v>
      </c>
      <c r="L558" s="54" t="s">
        <v>15626</v>
      </c>
      <c r="M558" s="55">
        <v>1</v>
      </c>
      <c r="N558" s="55">
        <v>0.95</v>
      </c>
      <c r="O558" s="54" t="s">
        <v>15616</v>
      </c>
    </row>
    <row r="559" spans="1:15" x14ac:dyDescent="0.25">
      <c r="A559" s="19">
        <v>558</v>
      </c>
      <c r="B559" t="s">
        <v>9266</v>
      </c>
      <c r="C559" t="s">
        <v>3525</v>
      </c>
      <c r="D559" s="50" t="s">
        <v>16221</v>
      </c>
      <c r="E559" s="84">
        <f t="shared" si="32"/>
        <v>40973</v>
      </c>
      <c r="F559" s="50">
        <f t="shared" si="33"/>
        <v>2012</v>
      </c>
      <c r="G559" s="50">
        <f t="shared" si="34"/>
        <v>3</v>
      </c>
      <c r="H559" s="50">
        <f t="shared" si="35"/>
        <v>1</v>
      </c>
      <c r="I559" s="54" t="s">
        <v>15622</v>
      </c>
      <c r="J559" s="54" t="s">
        <v>17050</v>
      </c>
      <c r="K559" s="54" t="s">
        <v>17124</v>
      </c>
      <c r="L559" s="54" t="s">
        <v>15624</v>
      </c>
      <c r="M559" s="55">
        <v>1</v>
      </c>
      <c r="N559" s="55">
        <v>0.46</v>
      </c>
      <c r="O559" s="54" t="s">
        <v>15616</v>
      </c>
    </row>
    <row r="560" spans="1:15" x14ac:dyDescent="0.25">
      <c r="A560" s="19">
        <v>559</v>
      </c>
      <c r="B560" t="s">
        <v>9374</v>
      </c>
      <c r="C560" t="s">
        <v>5983</v>
      </c>
      <c r="D560" s="50" t="s">
        <v>16222</v>
      </c>
      <c r="E560" s="84">
        <f t="shared" si="32"/>
        <v>40974</v>
      </c>
      <c r="F560" s="50">
        <f t="shared" si="33"/>
        <v>2012</v>
      </c>
      <c r="G560" s="50">
        <f t="shared" si="34"/>
        <v>3</v>
      </c>
      <c r="H560" s="50">
        <f t="shared" si="35"/>
        <v>2</v>
      </c>
      <c r="I560" s="54" t="s">
        <v>15622</v>
      </c>
      <c r="J560" s="54" t="s">
        <v>17050</v>
      </c>
      <c r="K560" s="54" t="s">
        <v>17124</v>
      </c>
      <c r="L560" s="54" t="s">
        <v>15626</v>
      </c>
      <c r="M560" s="55">
        <v>1</v>
      </c>
      <c r="N560" s="55">
        <v>1</v>
      </c>
      <c r="O560" s="54" t="s">
        <v>15616</v>
      </c>
    </row>
    <row r="561" spans="1:15" x14ac:dyDescent="0.25">
      <c r="A561" s="19">
        <v>560</v>
      </c>
      <c r="B561" t="s">
        <v>8823</v>
      </c>
      <c r="C561" t="s">
        <v>6525</v>
      </c>
      <c r="D561" s="50" t="s">
        <v>16223</v>
      </c>
      <c r="E561" s="84">
        <f t="shared" si="32"/>
        <v>40976</v>
      </c>
      <c r="F561" s="50">
        <f t="shared" si="33"/>
        <v>2012</v>
      </c>
      <c r="G561" s="50">
        <f t="shared" si="34"/>
        <v>3</v>
      </c>
      <c r="H561" s="50">
        <f t="shared" si="35"/>
        <v>4</v>
      </c>
      <c r="I561" s="54" t="s">
        <v>15622</v>
      </c>
      <c r="J561" s="54" t="s">
        <v>17050</v>
      </c>
      <c r="K561" s="54" t="s">
        <v>17124</v>
      </c>
      <c r="L561" s="54" t="s">
        <v>15623</v>
      </c>
      <c r="M561" s="55">
        <v>1</v>
      </c>
      <c r="N561" s="55">
        <v>0.12</v>
      </c>
      <c r="O561" s="54" t="s">
        <v>15615</v>
      </c>
    </row>
    <row r="562" spans="1:15" x14ac:dyDescent="0.25">
      <c r="A562" s="19">
        <v>561</v>
      </c>
      <c r="B562" t="s">
        <v>8719</v>
      </c>
      <c r="C562" t="s">
        <v>6629</v>
      </c>
      <c r="D562" s="50" t="s">
        <v>16224</v>
      </c>
      <c r="E562" s="84">
        <f t="shared" si="32"/>
        <v>40977</v>
      </c>
      <c r="F562" s="50">
        <f t="shared" si="33"/>
        <v>2012</v>
      </c>
      <c r="G562" s="50">
        <f t="shared" si="34"/>
        <v>3</v>
      </c>
      <c r="H562" s="50">
        <f t="shared" si="35"/>
        <v>5</v>
      </c>
      <c r="I562" s="54" t="s">
        <v>15625</v>
      </c>
      <c r="J562" s="54" t="s">
        <v>17050</v>
      </c>
      <c r="K562" s="54" t="s">
        <v>17124</v>
      </c>
      <c r="L562" s="54" t="s">
        <v>15623</v>
      </c>
      <c r="M562" s="55">
        <v>1</v>
      </c>
      <c r="N562" s="55">
        <v>1</v>
      </c>
      <c r="O562" s="54" t="s">
        <v>15616</v>
      </c>
    </row>
    <row r="563" spans="1:15" x14ac:dyDescent="0.25">
      <c r="A563" s="19">
        <v>562</v>
      </c>
      <c r="B563" t="s">
        <v>11576</v>
      </c>
      <c r="C563" t="s">
        <v>3829</v>
      </c>
      <c r="D563" s="50" t="s">
        <v>16224</v>
      </c>
      <c r="E563" s="84">
        <f t="shared" si="32"/>
        <v>40977</v>
      </c>
      <c r="F563" s="50">
        <f t="shared" si="33"/>
        <v>2012</v>
      </c>
      <c r="G563" s="50">
        <f t="shared" si="34"/>
        <v>3</v>
      </c>
      <c r="H563" s="50">
        <f t="shared" si="35"/>
        <v>5</v>
      </c>
      <c r="I563" s="54" t="s">
        <v>15650</v>
      </c>
      <c r="J563" s="54" t="s">
        <v>17050</v>
      </c>
      <c r="K563" s="54" t="s">
        <v>17124</v>
      </c>
      <c r="L563" s="54" t="s">
        <v>15624</v>
      </c>
      <c r="M563" s="55">
        <v>1</v>
      </c>
      <c r="N563" s="55">
        <v>0.97</v>
      </c>
      <c r="O563" s="54" t="s">
        <v>15616</v>
      </c>
    </row>
    <row r="564" spans="1:15" x14ac:dyDescent="0.25">
      <c r="A564" s="19">
        <v>563</v>
      </c>
      <c r="B564" t="s">
        <v>9260</v>
      </c>
      <c r="C564" t="s">
        <v>6094</v>
      </c>
      <c r="D564" s="50" t="s">
        <v>16224</v>
      </c>
      <c r="E564" s="84">
        <f t="shared" si="32"/>
        <v>40977</v>
      </c>
      <c r="F564" s="50">
        <f t="shared" si="33"/>
        <v>2012</v>
      </c>
      <c r="G564" s="50">
        <f t="shared" si="34"/>
        <v>3</v>
      </c>
      <c r="H564" s="50">
        <f t="shared" si="35"/>
        <v>5</v>
      </c>
      <c r="I564" s="54" t="s">
        <v>15720</v>
      </c>
      <c r="J564" s="54" t="s">
        <v>17050</v>
      </c>
      <c r="K564" s="54" t="s">
        <v>17124</v>
      </c>
      <c r="L564" s="54" t="s">
        <v>15626</v>
      </c>
      <c r="M564" s="55">
        <v>1</v>
      </c>
      <c r="N564" s="55">
        <v>0.99</v>
      </c>
      <c r="O564" s="54" t="s">
        <v>15615</v>
      </c>
    </row>
    <row r="565" spans="1:15" x14ac:dyDescent="0.25">
      <c r="A565" s="19">
        <v>564</v>
      </c>
      <c r="B565" t="s">
        <v>7821</v>
      </c>
      <c r="C565" t="s">
        <v>7502</v>
      </c>
      <c r="D565" s="50" t="s">
        <v>16225</v>
      </c>
      <c r="E565" s="84">
        <f t="shared" si="32"/>
        <v>40980</v>
      </c>
      <c r="F565" s="50">
        <f t="shared" si="33"/>
        <v>2012</v>
      </c>
      <c r="G565" s="50">
        <f t="shared" si="34"/>
        <v>3</v>
      </c>
      <c r="H565" s="50">
        <f t="shared" si="35"/>
        <v>1</v>
      </c>
      <c r="I565" s="54" t="s">
        <v>15622</v>
      </c>
      <c r="J565" s="54" t="s">
        <v>17050</v>
      </c>
      <c r="K565" s="54" t="s">
        <v>17124</v>
      </c>
      <c r="L565" s="54" t="s">
        <v>15624</v>
      </c>
      <c r="M565" s="55">
        <v>1</v>
      </c>
      <c r="N565" s="55">
        <v>0.7</v>
      </c>
      <c r="O565" s="54" t="s">
        <v>15615</v>
      </c>
    </row>
    <row r="566" spans="1:15" x14ac:dyDescent="0.25">
      <c r="A566" s="19">
        <v>565</v>
      </c>
      <c r="B566" t="s">
        <v>11743</v>
      </c>
      <c r="C566" t="s">
        <v>3665</v>
      </c>
      <c r="D566" s="50" t="s">
        <v>16226</v>
      </c>
      <c r="E566" s="84">
        <f t="shared" si="32"/>
        <v>40982</v>
      </c>
      <c r="F566" s="50">
        <f t="shared" si="33"/>
        <v>2012</v>
      </c>
      <c r="G566" s="50">
        <f t="shared" si="34"/>
        <v>3</v>
      </c>
      <c r="H566" s="50">
        <f t="shared" si="35"/>
        <v>3</v>
      </c>
      <c r="I566" s="54" t="s">
        <v>15622</v>
      </c>
      <c r="J566" s="54" t="s">
        <v>17050</v>
      </c>
      <c r="K566" s="54" t="s">
        <v>17124</v>
      </c>
      <c r="L566" s="54" t="s">
        <v>15624</v>
      </c>
      <c r="M566" s="55">
        <v>1</v>
      </c>
      <c r="N566" s="55">
        <v>0.9</v>
      </c>
      <c r="O566" s="54" t="s">
        <v>15616</v>
      </c>
    </row>
    <row r="567" spans="1:15" x14ac:dyDescent="0.25">
      <c r="A567" s="19">
        <v>566</v>
      </c>
      <c r="B567" t="s">
        <v>8544</v>
      </c>
      <c r="C567" t="s">
        <v>6802</v>
      </c>
      <c r="D567" s="50" t="s">
        <v>16227</v>
      </c>
      <c r="E567" s="84">
        <f t="shared" si="32"/>
        <v>40985</v>
      </c>
      <c r="F567" s="50">
        <f t="shared" si="33"/>
        <v>2012</v>
      </c>
      <c r="G567" s="50">
        <f t="shared" si="34"/>
        <v>3</v>
      </c>
      <c r="H567" s="50">
        <f t="shared" si="35"/>
        <v>6</v>
      </c>
      <c r="I567" s="54" t="s">
        <v>15622</v>
      </c>
      <c r="J567" s="54" t="s">
        <v>17050</v>
      </c>
      <c r="K567" s="54" t="s">
        <v>17124</v>
      </c>
      <c r="L567" s="54" t="s">
        <v>15626</v>
      </c>
      <c r="M567" s="55">
        <v>1</v>
      </c>
      <c r="N567" s="55">
        <v>0.9</v>
      </c>
      <c r="O567" s="54" t="s">
        <v>15615</v>
      </c>
    </row>
    <row r="568" spans="1:15" x14ac:dyDescent="0.25">
      <c r="A568" s="19">
        <v>567</v>
      </c>
      <c r="B568" t="s">
        <v>8995</v>
      </c>
      <c r="C568" t="s">
        <v>6358</v>
      </c>
      <c r="D568" s="50" t="s">
        <v>16227</v>
      </c>
      <c r="E568" s="84">
        <f t="shared" si="32"/>
        <v>40985</v>
      </c>
      <c r="F568" s="50">
        <f t="shared" si="33"/>
        <v>2012</v>
      </c>
      <c r="G568" s="50">
        <f t="shared" si="34"/>
        <v>3</v>
      </c>
      <c r="H568" s="50">
        <f t="shared" si="35"/>
        <v>6</v>
      </c>
      <c r="I568" s="54" t="s">
        <v>15706</v>
      </c>
      <c r="J568" s="54" t="s">
        <v>17062</v>
      </c>
      <c r="K568" s="54" t="s">
        <v>17124</v>
      </c>
      <c r="L568" s="54" t="s">
        <v>15626</v>
      </c>
      <c r="M568" s="55">
        <v>1</v>
      </c>
      <c r="N568" s="55">
        <v>0.98</v>
      </c>
      <c r="O568" s="54" t="s">
        <v>15616</v>
      </c>
    </row>
    <row r="569" spans="1:15" x14ac:dyDescent="0.25">
      <c r="A569" s="19">
        <v>568</v>
      </c>
      <c r="B569" t="s">
        <v>9800</v>
      </c>
      <c r="C569" t="s">
        <v>5569</v>
      </c>
      <c r="D569" s="50" t="s">
        <v>16227</v>
      </c>
      <c r="E569" s="84">
        <f t="shared" si="32"/>
        <v>40985</v>
      </c>
      <c r="F569" s="50">
        <f t="shared" si="33"/>
        <v>2012</v>
      </c>
      <c r="G569" s="50">
        <f t="shared" si="34"/>
        <v>3</v>
      </c>
      <c r="H569" s="50">
        <f t="shared" si="35"/>
        <v>6</v>
      </c>
      <c r="I569" s="54" t="s">
        <v>15715</v>
      </c>
      <c r="J569" s="54" t="s">
        <v>17068</v>
      </c>
      <c r="K569" s="54" t="s">
        <v>17124</v>
      </c>
      <c r="L569" s="54" t="s">
        <v>15626</v>
      </c>
      <c r="M569" s="55">
        <v>1</v>
      </c>
      <c r="N569" s="55">
        <v>1</v>
      </c>
      <c r="O569" s="54" t="s">
        <v>15615</v>
      </c>
    </row>
    <row r="570" spans="1:15" x14ac:dyDescent="0.25">
      <c r="A570" s="19">
        <v>569</v>
      </c>
      <c r="B570" t="s">
        <v>8147</v>
      </c>
      <c r="C570" t="s">
        <v>7188</v>
      </c>
      <c r="D570" s="50" t="s">
        <v>16228</v>
      </c>
      <c r="E570" s="84">
        <f t="shared" si="32"/>
        <v>40986</v>
      </c>
      <c r="F570" s="50">
        <f t="shared" si="33"/>
        <v>2012</v>
      </c>
      <c r="G570" s="50">
        <f t="shared" si="34"/>
        <v>3</v>
      </c>
      <c r="H570" s="50">
        <f t="shared" si="35"/>
        <v>7</v>
      </c>
      <c r="I570" s="54" t="s">
        <v>15625</v>
      </c>
      <c r="J570" s="54" t="s">
        <v>17050</v>
      </c>
      <c r="K570" s="54" t="s">
        <v>17124</v>
      </c>
      <c r="L570" s="54" t="s">
        <v>15626</v>
      </c>
      <c r="M570" s="55">
        <v>1</v>
      </c>
      <c r="N570" s="55">
        <v>0.91</v>
      </c>
      <c r="O570" s="54" t="s">
        <v>15616</v>
      </c>
    </row>
    <row r="571" spans="1:15" x14ac:dyDescent="0.25">
      <c r="A571" s="19">
        <v>570</v>
      </c>
      <c r="B571" t="s">
        <v>10462</v>
      </c>
      <c r="C571" t="s">
        <v>4919</v>
      </c>
      <c r="D571" s="50" t="s">
        <v>16229</v>
      </c>
      <c r="E571" s="84">
        <f t="shared" si="32"/>
        <v>40987</v>
      </c>
      <c r="F571" s="50">
        <f t="shared" si="33"/>
        <v>2012</v>
      </c>
      <c r="G571" s="50">
        <f t="shared" si="34"/>
        <v>3</v>
      </c>
      <c r="H571" s="50">
        <f t="shared" si="35"/>
        <v>1</v>
      </c>
      <c r="I571" s="54" t="s">
        <v>15622</v>
      </c>
      <c r="J571" s="54" t="s">
        <v>17050</v>
      </c>
      <c r="K571" s="54" t="s">
        <v>17124</v>
      </c>
      <c r="L571" s="54" t="s">
        <v>15626</v>
      </c>
      <c r="M571" s="55">
        <v>1</v>
      </c>
      <c r="N571" s="55">
        <v>1</v>
      </c>
      <c r="O571" s="54" t="s">
        <v>15616</v>
      </c>
    </row>
    <row r="572" spans="1:15" x14ac:dyDescent="0.25">
      <c r="A572" s="19">
        <v>571</v>
      </c>
      <c r="B572" t="s">
        <v>7969</v>
      </c>
      <c r="C572" t="s">
        <v>7362</v>
      </c>
      <c r="D572" s="50" t="s">
        <v>16230</v>
      </c>
      <c r="E572" s="84">
        <f t="shared" si="32"/>
        <v>40988</v>
      </c>
      <c r="F572" s="50">
        <f t="shared" si="33"/>
        <v>2012</v>
      </c>
      <c r="G572" s="50">
        <f t="shared" si="34"/>
        <v>3</v>
      </c>
      <c r="H572" s="50">
        <f t="shared" si="35"/>
        <v>2</v>
      </c>
      <c r="I572" s="54" t="s">
        <v>15622</v>
      </c>
      <c r="J572" s="54" t="s">
        <v>17050</v>
      </c>
      <c r="K572" s="54" t="s">
        <v>17124</v>
      </c>
      <c r="L572" s="54" t="s">
        <v>15628</v>
      </c>
      <c r="M572" s="55">
        <v>0.33</v>
      </c>
      <c r="N572" s="55">
        <v>1</v>
      </c>
      <c r="O572" s="54" t="s">
        <v>15615</v>
      </c>
    </row>
    <row r="573" spans="1:15" x14ac:dyDescent="0.25">
      <c r="A573" s="19">
        <v>572</v>
      </c>
      <c r="B573" t="s">
        <v>9052</v>
      </c>
      <c r="C573" t="s">
        <v>6301</v>
      </c>
      <c r="D573" s="50" t="s">
        <v>16230</v>
      </c>
      <c r="E573" s="84">
        <f t="shared" si="32"/>
        <v>40988</v>
      </c>
      <c r="F573" s="50">
        <f t="shared" si="33"/>
        <v>2012</v>
      </c>
      <c r="G573" s="50">
        <f t="shared" si="34"/>
        <v>3</v>
      </c>
      <c r="H573" s="50">
        <f t="shared" si="35"/>
        <v>2</v>
      </c>
      <c r="I573" s="54" t="s">
        <v>15622</v>
      </c>
      <c r="J573" s="54" t="s">
        <v>17050</v>
      </c>
      <c r="K573" s="54" t="s">
        <v>17124</v>
      </c>
      <c r="L573" s="54" t="s">
        <v>15623</v>
      </c>
      <c r="M573" s="55">
        <v>1</v>
      </c>
      <c r="N573" s="55">
        <v>0.2</v>
      </c>
      <c r="O573" s="54" t="s">
        <v>15615</v>
      </c>
    </row>
    <row r="574" spans="1:15" x14ac:dyDescent="0.25">
      <c r="A574" s="19">
        <v>573</v>
      </c>
      <c r="B574" t="s">
        <v>9630</v>
      </c>
      <c r="C574" t="s">
        <v>5733</v>
      </c>
      <c r="D574" s="50" t="s">
        <v>16231</v>
      </c>
      <c r="E574" s="84">
        <f t="shared" si="32"/>
        <v>40992</v>
      </c>
      <c r="F574" s="50">
        <f t="shared" si="33"/>
        <v>2012</v>
      </c>
      <c r="G574" s="50">
        <f t="shared" si="34"/>
        <v>3</v>
      </c>
      <c r="H574" s="50">
        <f t="shared" si="35"/>
        <v>6</v>
      </c>
      <c r="I574" s="54" t="s">
        <v>15622</v>
      </c>
      <c r="J574" s="54" t="s">
        <v>17050</v>
      </c>
      <c r="K574" s="54" t="s">
        <v>17124</v>
      </c>
      <c r="L574" s="54" t="s">
        <v>15626</v>
      </c>
      <c r="M574" s="55">
        <v>1</v>
      </c>
      <c r="N574" s="55">
        <v>0.99</v>
      </c>
      <c r="O574" s="54" t="s">
        <v>15616</v>
      </c>
    </row>
    <row r="575" spans="1:15" x14ac:dyDescent="0.25">
      <c r="A575" s="19">
        <v>574</v>
      </c>
      <c r="B575" t="s">
        <v>10351</v>
      </c>
      <c r="C575" t="s">
        <v>5028</v>
      </c>
      <c r="D575" s="50" t="s">
        <v>16231</v>
      </c>
      <c r="E575" s="84">
        <f t="shared" si="32"/>
        <v>40992</v>
      </c>
      <c r="F575" s="50">
        <f t="shared" si="33"/>
        <v>2012</v>
      </c>
      <c r="G575" s="50">
        <f t="shared" si="34"/>
        <v>3</v>
      </c>
      <c r="H575" s="50">
        <f t="shared" si="35"/>
        <v>6</v>
      </c>
      <c r="I575" s="54" t="s">
        <v>15622</v>
      </c>
      <c r="J575" s="54" t="s">
        <v>17050</v>
      </c>
      <c r="K575" s="54" t="s">
        <v>17124</v>
      </c>
      <c r="L575" s="54" t="s">
        <v>15626</v>
      </c>
      <c r="M575" s="55">
        <v>1</v>
      </c>
      <c r="N575" s="55">
        <v>0.95</v>
      </c>
      <c r="O575" s="54" t="s">
        <v>15616</v>
      </c>
    </row>
    <row r="576" spans="1:15" x14ac:dyDescent="0.25">
      <c r="A576" s="19">
        <v>575</v>
      </c>
      <c r="B576" t="s">
        <v>8623</v>
      </c>
      <c r="C576" t="s">
        <v>6724</v>
      </c>
      <c r="D576" s="50" t="s">
        <v>16231</v>
      </c>
      <c r="E576" s="84">
        <f t="shared" si="32"/>
        <v>40992</v>
      </c>
      <c r="F576" s="50">
        <f t="shared" si="33"/>
        <v>2012</v>
      </c>
      <c r="G576" s="50">
        <f t="shared" si="34"/>
        <v>3</v>
      </c>
      <c r="H576" s="50">
        <f t="shared" si="35"/>
        <v>6</v>
      </c>
      <c r="I576" s="54" t="s">
        <v>15622</v>
      </c>
      <c r="J576" s="54" t="s">
        <v>17050</v>
      </c>
      <c r="K576" s="54" t="s">
        <v>17124</v>
      </c>
      <c r="L576" s="54" t="s">
        <v>15626</v>
      </c>
      <c r="M576" s="55">
        <v>1</v>
      </c>
      <c r="N576" s="55">
        <v>1</v>
      </c>
      <c r="O576" s="54" t="s">
        <v>15615</v>
      </c>
    </row>
    <row r="577" spans="1:15" x14ac:dyDescent="0.25">
      <c r="A577" s="19">
        <v>576</v>
      </c>
      <c r="B577" t="s">
        <v>7779</v>
      </c>
      <c r="C577" t="s">
        <v>7543</v>
      </c>
      <c r="D577" s="50" t="s">
        <v>16232</v>
      </c>
      <c r="E577" s="84">
        <f t="shared" si="32"/>
        <v>40993</v>
      </c>
      <c r="F577" s="50">
        <f t="shared" si="33"/>
        <v>2012</v>
      </c>
      <c r="G577" s="50">
        <f t="shared" si="34"/>
        <v>3</v>
      </c>
      <c r="H577" s="50">
        <f t="shared" si="35"/>
        <v>7</v>
      </c>
      <c r="I577" s="54" t="s">
        <v>15633</v>
      </c>
      <c r="J577" s="54" t="s">
        <v>17050</v>
      </c>
      <c r="K577" s="54" t="s">
        <v>17124</v>
      </c>
      <c r="L577" s="54" t="s">
        <v>15623</v>
      </c>
      <c r="M577" s="55">
        <v>0.67</v>
      </c>
      <c r="N577" s="55">
        <v>0.35</v>
      </c>
      <c r="O577" s="54" t="s">
        <v>15615</v>
      </c>
    </row>
    <row r="578" spans="1:15" x14ac:dyDescent="0.25">
      <c r="A578" s="19">
        <v>577</v>
      </c>
      <c r="B578" t="s">
        <v>9538</v>
      </c>
      <c r="C578" t="s">
        <v>5822</v>
      </c>
      <c r="D578" s="50" t="s">
        <v>16233</v>
      </c>
      <c r="E578" s="84">
        <f t="shared" si="32"/>
        <v>40994</v>
      </c>
      <c r="F578" s="50">
        <f t="shared" si="33"/>
        <v>2012</v>
      </c>
      <c r="G578" s="50">
        <f t="shared" si="34"/>
        <v>3</v>
      </c>
      <c r="H578" s="50">
        <f t="shared" si="35"/>
        <v>1</v>
      </c>
      <c r="I578" s="54" t="s">
        <v>15622</v>
      </c>
      <c r="J578" s="54" t="s">
        <v>17050</v>
      </c>
      <c r="K578" s="54" t="s">
        <v>17124</v>
      </c>
      <c r="L578" s="54" t="s">
        <v>15623</v>
      </c>
      <c r="M578" s="55">
        <v>1</v>
      </c>
      <c r="N578" s="55">
        <v>0.94</v>
      </c>
      <c r="O578" s="54" t="s">
        <v>15616</v>
      </c>
    </row>
    <row r="579" spans="1:15" x14ac:dyDescent="0.25">
      <c r="A579" s="19">
        <v>578</v>
      </c>
      <c r="B579" t="s">
        <v>8182</v>
      </c>
      <c r="C579" t="s">
        <v>7153</v>
      </c>
      <c r="D579" s="50" t="s">
        <v>16234</v>
      </c>
      <c r="E579" s="84">
        <f t="shared" ref="E579:E642" si="36">DATE(LEFT(D579,4),MID(D579,5,2),RIGHT(D579,2))</f>
        <v>40995</v>
      </c>
      <c r="F579" s="50">
        <f t="shared" ref="F579:F642" si="37">YEAR(E579)</f>
        <v>2012</v>
      </c>
      <c r="G579" s="50">
        <f t="shared" ref="G579:G642" si="38">MONTH(E579)</f>
        <v>3</v>
      </c>
      <c r="H579" s="50">
        <f t="shared" ref="H579:H642" si="39">WEEKDAY(E579,2)</f>
        <v>2</v>
      </c>
      <c r="I579" s="54" t="s">
        <v>15625</v>
      </c>
      <c r="J579" s="54" t="s">
        <v>17050</v>
      </c>
      <c r="K579" s="54" t="s">
        <v>17124</v>
      </c>
      <c r="L579" s="54" t="s">
        <v>15626</v>
      </c>
      <c r="M579" s="55">
        <v>1</v>
      </c>
      <c r="N579" s="55">
        <v>0.43</v>
      </c>
      <c r="O579" s="54" t="s">
        <v>15615</v>
      </c>
    </row>
    <row r="580" spans="1:15" x14ac:dyDescent="0.25">
      <c r="A580" s="19">
        <v>579</v>
      </c>
      <c r="B580" t="s">
        <v>8269</v>
      </c>
      <c r="C580" t="s">
        <v>7066</v>
      </c>
      <c r="D580" s="50" t="s">
        <v>16234</v>
      </c>
      <c r="E580" s="84">
        <f t="shared" si="36"/>
        <v>40995</v>
      </c>
      <c r="F580" s="50">
        <f t="shared" si="37"/>
        <v>2012</v>
      </c>
      <c r="G580" s="50">
        <f t="shared" si="38"/>
        <v>3</v>
      </c>
      <c r="H580" s="50">
        <f t="shared" si="39"/>
        <v>2</v>
      </c>
      <c r="I580" s="54" t="s">
        <v>15622</v>
      </c>
      <c r="J580" s="54" t="s">
        <v>17050</v>
      </c>
      <c r="K580" s="54" t="s">
        <v>17124</v>
      </c>
      <c r="L580" s="54" t="s">
        <v>15626</v>
      </c>
      <c r="M580" s="55">
        <v>1</v>
      </c>
      <c r="N580" s="55">
        <v>1</v>
      </c>
      <c r="O580" s="54" t="s">
        <v>15616</v>
      </c>
    </row>
    <row r="581" spans="1:15" x14ac:dyDescent="0.25">
      <c r="A581" s="19">
        <v>580</v>
      </c>
      <c r="B581" t="s">
        <v>9096</v>
      </c>
      <c r="C581" t="s">
        <v>6257</v>
      </c>
      <c r="D581" s="50" t="s">
        <v>16234</v>
      </c>
      <c r="E581" s="84">
        <f t="shared" si="36"/>
        <v>40995</v>
      </c>
      <c r="F581" s="50">
        <f t="shared" si="37"/>
        <v>2012</v>
      </c>
      <c r="G581" s="50">
        <f t="shared" si="38"/>
        <v>3</v>
      </c>
      <c r="H581" s="50">
        <f t="shared" si="39"/>
        <v>2</v>
      </c>
      <c r="I581" s="54" t="s">
        <v>15622</v>
      </c>
      <c r="J581" s="54" t="s">
        <v>17050</v>
      </c>
      <c r="K581" s="54" t="s">
        <v>17124</v>
      </c>
      <c r="L581" s="54" t="s">
        <v>15628</v>
      </c>
      <c r="M581" s="55">
        <v>0.33</v>
      </c>
      <c r="N581" s="55">
        <v>0.61</v>
      </c>
      <c r="O581" s="54" t="s">
        <v>15615</v>
      </c>
    </row>
    <row r="582" spans="1:15" x14ac:dyDescent="0.25">
      <c r="A582" s="19">
        <v>581</v>
      </c>
      <c r="B582" t="s">
        <v>8606</v>
      </c>
      <c r="C582" t="s">
        <v>6741</v>
      </c>
      <c r="D582" s="50" t="s">
        <v>16234</v>
      </c>
      <c r="E582" s="84">
        <f t="shared" si="36"/>
        <v>40995</v>
      </c>
      <c r="F582" s="50">
        <f t="shared" si="37"/>
        <v>2012</v>
      </c>
      <c r="G582" s="50">
        <f t="shared" si="38"/>
        <v>3</v>
      </c>
      <c r="H582" s="50">
        <f t="shared" si="39"/>
        <v>2</v>
      </c>
      <c r="I582" s="54" t="s">
        <v>15622</v>
      </c>
      <c r="J582" s="54" t="s">
        <v>17050</v>
      </c>
      <c r="K582" s="54" t="s">
        <v>17124</v>
      </c>
      <c r="L582" s="54" t="s">
        <v>15623</v>
      </c>
      <c r="M582" s="55">
        <v>1</v>
      </c>
      <c r="N582" s="55">
        <v>0</v>
      </c>
      <c r="O582" s="54" t="s">
        <v>15615</v>
      </c>
    </row>
    <row r="583" spans="1:15" x14ac:dyDescent="0.25">
      <c r="A583" s="19">
        <v>582</v>
      </c>
      <c r="B583" t="s">
        <v>7849</v>
      </c>
      <c r="C583" t="s">
        <v>3558</v>
      </c>
      <c r="D583" s="50" t="s">
        <v>16235</v>
      </c>
      <c r="E583" s="84">
        <f t="shared" si="36"/>
        <v>40996</v>
      </c>
      <c r="F583" s="50">
        <f t="shared" si="37"/>
        <v>2012</v>
      </c>
      <c r="G583" s="50">
        <f t="shared" si="38"/>
        <v>3</v>
      </c>
      <c r="H583" s="50">
        <f t="shared" si="39"/>
        <v>3</v>
      </c>
      <c r="I583" s="54" t="s">
        <v>15625</v>
      </c>
      <c r="J583" s="54" t="s">
        <v>17050</v>
      </c>
      <c r="K583" s="54" t="s">
        <v>17124</v>
      </c>
      <c r="L583" s="54" t="s">
        <v>15623</v>
      </c>
      <c r="M583" s="55">
        <v>0.6</v>
      </c>
      <c r="N583" s="55">
        <v>0.65</v>
      </c>
      <c r="O583" s="54" t="s">
        <v>15615</v>
      </c>
    </row>
    <row r="584" spans="1:15" x14ac:dyDescent="0.25">
      <c r="A584" s="19">
        <v>583</v>
      </c>
      <c r="B584" t="s">
        <v>11581</v>
      </c>
      <c r="C584" t="s">
        <v>3824</v>
      </c>
      <c r="D584" s="50" t="s">
        <v>16235</v>
      </c>
      <c r="E584" s="84">
        <f t="shared" si="36"/>
        <v>40996</v>
      </c>
      <c r="F584" s="50">
        <f t="shared" si="37"/>
        <v>2012</v>
      </c>
      <c r="G584" s="50">
        <f t="shared" si="38"/>
        <v>3</v>
      </c>
      <c r="H584" s="50">
        <f t="shared" si="39"/>
        <v>3</v>
      </c>
      <c r="I584" s="54" t="s">
        <v>15622</v>
      </c>
      <c r="J584" s="54" t="s">
        <v>17050</v>
      </c>
      <c r="K584" s="54" t="s">
        <v>17124</v>
      </c>
      <c r="L584" s="54" t="s">
        <v>15624</v>
      </c>
      <c r="M584" s="55">
        <v>1</v>
      </c>
      <c r="N584" s="55">
        <v>1</v>
      </c>
      <c r="O584" s="54" t="s">
        <v>15615</v>
      </c>
    </row>
    <row r="585" spans="1:15" x14ac:dyDescent="0.25">
      <c r="A585" s="19">
        <v>584</v>
      </c>
      <c r="B585" t="s">
        <v>11229</v>
      </c>
      <c r="C585" t="s">
        <v>4172</v>
      </c>
      <c r="D585" s="50" t="s">
        <v>16236</v>
      </c>
      <c r="E585" s="84">
        <f t="shared" si="36"/>
        <v>40999</v>
      </c>
      <c r="F585" s="50">
        <f t="shared" si="37"/>
        <v>2012</v>
      </c>
      <c r="G585" s="50">
        <f t="shared" si="38"/>
        <v>3</v>
      </c>
      <c r="H585" s="50">
        <f t="shared" si="39"/>
        <v>6</v>
      </c>
      <c r="I585" s="54" t="s">
        <v>15622</v>
      </c>
      <c r="J585" s="54" t="s">
        <v>17050</v>
      </c>
      <c r="K585" s="54" t="s">
        <v>17124</v>
      </c>
      <c r="L585" s="54" t="s">
        <v>15624</v>
      </c>
      <c r="M585" s="55">
        <v>1</v>
      </c>
      <c r="N585" s="55">
        <v>1</v>
      </c>
      <c r="O585" s="54" t="s">
        <v>15615</v>
      </c>
    </row>
    <row r="586" spans="1:15" x14ac:dyDescent="0.25">
      <c r="A586" s="19">
        <v>585</v>
      </c>
      <c r="B586" t="s">
        <v>9718</v>
      </c>
      <c r="C586" t="s">
        <v>5647</v>
      </c>
      <c r="D586" s="50" t="s">
        <v>16237</v>
      </c>
      <c r="E586" s="84">
        <f t="shared" si="36"/>
        <v>41000</v>
      </c>
      <c r="F586" s="50">
        <f t="shared" si="37"/>
        <v>2012</v>
      </c>
      <c r="G586" s="50">
        <f t="shared" si="38"/>
        <v>4</v>
      </c>
      <c r="H586" s="50">
        <f t="shared" si="39"/>
        <v>7</v>
      </c>
      <c r="I586" s="54" t="s">
        <v>15622</v>
      </c>
      <c r="J586" s="54" t="s">
        <v>17050</v>
      </c>
      <c r="K586" s="54" t="s">
        <v>17124</v>
      </c>
      <c r="L586" s="54" t="s">
        <v>15623</v>
      </c>
      <c r="M586" s="55">
        <v>1</v>
      </c>
      <c r="N586" s="55">
        <v>0.71</v>
      </c>
      <c r="O586" s="54" t="s">
        <v>15616</v>
      </c>
    </row>
    <row r="587" spans="1:15" x14ac:dyDescent="0.25">
      <c r="A587" s="19">
        <v>586</v>
      </c>
      <c r="B587" t="s">
        <v>8153</v>
      </c>
      <c r="C587" t="s">
        <v>7182</v>
      </c>
      <c r="D587" s="50" t="s">
        <v>16237</v>
      </c>
      <c r="E587" s="84">
        <f t="shared" si="36"/>
        <v>41000</v>
      </c>
      <c r="F587" s="50">
        <f t="shared" si="37"/>
        <v>2012</v>
      </c>
      <c r="G587" s="50">
        <f t="shared" si="38"/>
        <v>4</v>
      </c>
      <c r="H587" s="50">
        <f t="shared" si="39"/>
        <v>7</v>
      </c>
      <c r="I587" s="54" t="s">
        <v>15625</v>
      </c>
      <c r="J587" s="54" t="s">
        <v>17050</v>
      </c>
      <c r="K587" s="54" t="s">
        <v>17124</v>
      </c>
      <c r="L587" s="54" t="s">
        <v>15624</v>
      </c>
      <c r="M587" s="55">
        <v>1</v>
      </c>
      <c r="N587" s="55">
        <v>1</v>
      </c>
      <c r="O587" s="54" t="s">
        <v>15616</v>
      </c>
    </row>
    <row r="588" spans="1:15" x14ac:dyDescent="0.25">
      <c r="A588" s="19">
        <v>587</v>
      </c>
      <c r="B588" t="s">
        <v>10029</v>
      </c>
      <c r="C588" t="s">
        <v>5344</v>
      </c>
      <c r="D588" s="50" t="s">
        <v>16238</v>
      </c>
      <c r="E588" s="84">
        <f t="shared" si="36"/>
        <v>41004</v>
      </c>
      <c r="F588" s="50">
        <f t="shared" si="37"/>
        <v>2012</v>
      </c>
      <c r="G588" s="50">
        <f t="shared" si="38"/>
        <v>4</v>
      </c>
      <c r="H588" s="50">
        <f t="shared" si="39"/>
        <v>4</v>
      </c>
      <c r="I588" s="54" t="s">
        <v>15622</v>
      </c>
      <c r="J588" s="54" t="s">
        <v>17050</v>
      </c>
      <c r="K588" s="54" t="s">
        <v>17124</v>
      </c>
      <c r="L588" s="54" t="s">
        <v>15623</v>
      </c>
      <c r="M588" s="55">
        <v>1</v>
      </c>
      <c r="N588" s="55">
        <v>0.69</v>
      </c>
      <c r="O588" s="54" t="s">
        <v>15615</v>
      </c>
    </row>
    <row r="589" spans="1:15" x14ac:dyDescent="0.25">
      <c r="A589" s="19">
        <v>588</v>
      </c>
      <c r="B589" t="s">
        <v>10752</v>
      </c>
      <c r="C589" t="s">
        <v>4638</v>
      </c>
      <c r="D589" s="50" t="s">
        <v>16239</v>
      </c>
      <c r="E589" s="84">
        <f t="shared" si="36"/>
        <v>41005</v>
      </c>
      <c r="F589" s="50">
        <f t="shared" si="37"/>
        <v>2012</v>
      </c>
      <c r="G589" s="50">
        <f t="shared" si="38"/>
        <v>4</v>
      </c>
      <c r="H589" s="50">
        <f t="shared" si="39"/>
        <v>5</v>
      </c>
      <c r="I589" s="54" t="s">
        <v>15622</v>
      </c>
      <c r="J589" s="54" t="s">
        <v>17050</v>
      </c>
      <c r="K589" s="54" t="s">
        <v>17124</v>
      </c>
      <c r="L589" s="54" t="s">
        <v>15626</v>
      </c>
      <c r="M589" s="55">
        <v>0.9</v>
      </c>
      <c r="N589" s="55">
        <v>0.73</v>
      </c>
      <c r="O589" s="54" t="s">
        <v>15616</v>
      </c>
    </row>
    <row r="590" spans="1:15" x14ac:dyDescent="0.25">
      <c r="A590" s="19">
        <v>589</v>
      </c>
      <c r="B590" t="s">
        <v>8038</v>
      </c>
      <c r="C590" t="s">
        <v>7294</v>
      </c>
      <c r="D590" s="50" t="s">
        <v>16239</v>
      </c>
      <c r="E590" s="84">
        <f t="shared" si="36"/>
        <v>41005</v>
      </c>
      <c r="F590" s="50">
        <f t="shared" si="37"/>
        <v>2012</v>
      </c>
      <c r="G590" s="50">
        <f t="shared" si="38"/>
        <v>4</v>
      </c>
      <c r="H590" s="50">
        <f t="shared" si="39"/>
        <v>5</v>
      </c>
      <c r="I590" s="54" t="s">
        <v>15622</v>
      </c>
      <c r="J590" s="54" t="s">
        <v>17050</v>
      </c>
      <c r="K590" s="54" t="s">
        <v>17124</v>
      </c>
      <c r="L590" s="54" t="s">
        <v>15626</v>
      </c>
      <c r="M590" s="55">
        <v>0.9</v>
      </c>
      <c r="N590" s="55">
        <v>0.97</v>
      </c>
      <c r="O590" s="54" t="s">
        <v>15615</v>
      </c>
    </row>
    <row r="591" spans="1:15" x14ac:dyDescent="0.25">
      <c r="A591" s="19">
        <v>590</v>
      </c>
      <c r="B591" t="s">
        <v>8044</v>
      </c>
      <c r="C591" t="s">
        <v>7288</v>
      </c>
      <c r="D591" s="50" t="s">
        <v>16239</v>
      </c>
      <c r="E591" s="84">
        <f t="shared" si="36"/>
        <v>41005</v>
      </c>
      <c r="F591" s="50">
        <f t="shared" si="37"/>
        <v>2012</v>
      </c>
      <c r="G591" s="50">
        <f t="shared" si="38"/>
        <v>4</v>
      </c>
      <c r="H591" s="50">
        <f t="shared" si="39"/>
        <v>5</v>
      </c>
      <c r="I591" s="54" t="s">
        <v>15622</v>
      </c>
      <c r="J591" s="54" t="s">
        <v>17050</v>
      </c>
      <c r="K591" s="54" t="s">
        <v>17124</v>
      </c>
      <c r="L591" s="54" t="s">
        <v>15626</v>
      </c>
      <c r="M591" s="55">
        <v>1</v>
      </c>
      <c r="N591" s="55">
        <v>1</v>
      </c>
      <c r="O591" s="54" t="s">
        <v>15615</v>
      </c>
    </row>
    <row r="592" spans="1:15" x14ac:dyDescent="0.25">
      <c r="A592" s="19">
        <v>591</v>
      </c>
      <c r="B592" t="s">
        <v>10500</v>
      </c>
      <c r="C592" t="s">
        <v>4883</v>
      </c>
      <c r="D592" s="50" t="s">
        <v>16240</v>
      </c>
      <c r="E592" s="84">
        <f t="shared" si="36"/>
        <v>41006</v>
      </c>
      <c r="F592" s="50">
        <f t="shared" si="37"/>
        <v>2012</v>
      </c>
      <c r="G592" s="50">
        <f t="shared" si="38"/>
        <v>4</v>
      </c>
      <c r="H592" s="50">
        <f t="shared" si="39"/>
        <v>6</v>
      </c>
      <c r="I592" s="54" t="s">
        <v>15622</v>
      </c>
      <c r="J592" s="54" t="s">
        <v>17050</v>
      </c>
      <c r="K592" s="54" t="s">
        <v>17124</v>
      </c>
      <c r="L592" s="54" t="s">
        <v>15626</v>
      </c>
      <c r="M592" s="55">
        <v>1</v>
      </c>
      <c r="N592" s="55">
        <v>0.96</v>
      </c>
      <c r="O592" s="54" t="s">
        <v>15615</v>
      </c>
    </row>
    <row r="593" spans="1:15" x14ac:dyDescent="0.25">
      <c r="A593" s="19">
        <v>592</v>
      </c>
      <c r="B593" t="s">
        <v>9159</v>
      </c>
      <c r="C593" t="s">
        <v>6194</v>
      </c>
      <c r="D593" s="50" t="s">
        <v>16240</v>
      </c>
      <c r="E593" s="84">
        <f t="shared" si="36"/>
        <v>41006</v>
      </c>
      <c r="F593" s="50">
        <f t="shared" si="37"/>
        <v>2012</v>
      </c>
      <c r="G593" s="50">
        <f t="shared" si="38"/>
        <v>4</v>
      </c>
      <c r="H593" s="50">
        <f t="shared" si="39"/>
        <v>6</v>
      </c>
      <c r="I593" s="54" t="s">
        <v>15622</v>
      </c>
      <c r="J593" s="54" t="s">
        <v>17050</v>
      </c>
      <c r="K593" s="54" t="s">
        <v>17124</v>
      </c>
      <c r="L593" s="54" t="s">
        <v>15623</v>
      </c>
      <c r="M593" s="55">
        <v>0.8</v>
      </c>
      <c r="N593" s="55">
        <v>0.44</v>
      </c>
      <c r="O593" s="54" t="s">
        <v>15615</v>
      </c>
    </row>
    <row r="594" spans="1:15" x14ac:dyDescent="0.25">
      <c r="A594" s="19">
        <v>593</v>
      </c>
      <c r="B594" t="s">
        <v>10690</v>
      </c>
      <c r="C594" t="s">
        <v>4696</v>
      </c>
      <c r="D594" s="50" t="s">
        <v>16240</v>
      </c>
      <c r="E594" s="84">
        <f t="shared" si="36"/>
        <v>41006</v>
      </c>
      <c r="F594" s="50">
        <f t="shared" si="37"/>
        <v>2012</v>
      </c>
      <c r="G594" s="50">
        <f t="shared" si="38"/>
        <v>4</v>
      </c>
      <c r="H594" s="50">
        <f t="shared" si="39"/>
        <v>6</v>
      </c>
      <c r="I594" s="54" t="s">
        <v>15622</v>
      </c>
      <c r="J594" s="54" t="s">
        <v>17050</v>
      </c>
      <c r="K594" s="54" t="s">
        <v>17124</v>
      </c>
      <c r="L594" s="54" t="s">
        <v>15624</v>
      </c>
      <c r="M594" s="55">
        <v>0.89</v>
      </c>
      <c r="N594" s="55">
        <v>0.86</v>
      </c>
      <c r="O594" s="54" t="s">
        <v>15616</v>
      </c>
    </row>
    <row r="595" spans="1:15" x14ac:dyDescent="0.25">
      <c r="A595" s="19">
        <v>594</v>
      </c>
      <c r="B595" t="s">
        <v>8779</v>
      </c>
      <c r="C595" t="s">
        <v>6569</v>
      </c>
      <c r="D595" s="50" t="s">
        <v>16241</v>
      </c>
      <c r="E595" s="84">
        <f t="shared" si="36"/>
        <v>41007</v>
      </c>
      <c r="F595" s="50">
        <f t="shared" si="37"/>
        <v>2012</v>
      </c>
      <c r="G595" s="50">
        <f t="shared" si="38"/>
        <v>4</v>
      </c>
      <c r="H595" s="50">
        <f t="shared" si="39"/>
        <v>7</v>
      </c>
      <c r="I595" s="54" t="s">
        <v>15622</v>
      </c>
      <c r="J595" s="54" t="s">
        <v>17050</v>
      </c>
      <c r="K595" s="54" t="s">
        <v>17124</v>
      </c>
      <c r="L595" s="54" t="s">
        <v>15626</v>
      </c>
      <c r="M595" s="55">
        <v>1</v>
      </c>
      <c r="N595" s="55">
        <v>0.95</v>
      </c>
      <c r="O595" s="54" t="s">
        <v>15615</v>
      </c>
    </row>
    <row r="596" spans="1:15" x14ac:dyDescent="0.25">
      <c r="A596" s="19">
        <v>595</v>
      </c>
      <c r="B596" t="s">
        <v>11494</v>
      </c>
      <c r="C596" t="s">
        <v>3908</v>
      </c>
      <c r="D596" s="50" t="s">
        <v>16242</v>
      </c>
      <c r="E596" s="84">
        <f t="shared" si="36"/>
        <v>41009</v>
      </c>
      <c r="F596" s="50">
        <f t="shared" si="37"/>
        <v>2012</v>
      </c>
      <c r="G596" s="50">
        <f t="shared" si="38"/>
        <v>4</v>
      </c>
      <c r="H596" s="50">
        <f t="shared" si="39"/>
        <v>2</v>
      </c>
      <c r="I596" s="54" t="s">
        <v>15622</v>
      </c>
      <c r="J596" s="54" t="s">
        <v>17050</v>
      </c>
      <c r="K596" s="54" t="s">
        <v>17124</v>
      </c>
      <c r="L596" s="54" t="s">
        <v>15623</v>
      </c>
      <c r="M596" s="55">
        <v>1</v>
      </c>
      <c r="N596" s="55">
        <v>0.81</v>
      </c>
      <c r="O596" s="54" t="s">
        <v>15615</v>
      </c>
    </row>
    <row r="597" spans="1:15" x14ac:dyDescent="0.25">
      <c r="A597" s="19">
        <v>596</v>
      </c>
      <c r="B597" t="s">
        <v>8104</v>
      </c>
      <c r="C597" t="s">
        <v>7231</v>
      </c>
      <c r="D597" s="50" t="s">
        <v>16243</v>
      </c>
      <c r="E597" s="84">
        <f t="shared" si="36"/>
        <v>41010</v>
      </c>
      <c r="F597" s="50">
        <f t="shared" si="37"/>
        <v>2012</v>
      </c>
      <c r="G597" s="50">
        <f t="shared" si="38"/>
        <v>4</v>
      </c>
      <c r="H597" s="50">
        <f t="shared" si="39"/>
        <v>3</v>
      </c>
      <c r="I597" s="54" t="s">
        <v>15622</v>
      </c>
      <c r="J597" s="54" t="s">
        <v>17050</v>
      </c>
      <c r="K597" s="54" t="s">
        <v>17124</v>
      </c>
      <c r="L597" s="54" t="s">
        <v>15626</v>
      </c>
      <c r="M597" s="55">
        <v>1</v>
      </c>
      <c r="N597" s="55">
        <v>0.97</v>
      </c>
      <c r="O597" s="54" t="s">
        <v>15615</v>
      </c>
    </row>
    <row r="598" spans="1:15" x14ac:dyDescent="0.25">
      <c r="A598" s="19">
        <v>597</v>
      </c>
      <c r="B598" t="s">
        <v>8713</v>
      </c>
      <c r="C598" t="s">
        <v>6635</v>
      </c>
      <c r="D598" s="50" t="s">
        <v>16243</v>
      </c>
      <c r="E598" s="84">
        <f t="shared" si="36"/>
        <v>41010</v>
      </c>
      <c r="F598" s="50">
        <f t="shared" si="37"/>
        <v>2012</v>
      </c>
      <c r="G598" s="50">
        <f t="shared" si="38"/>
        <v>4</v>
      </c>
      <c r="H598" s="50">
        <f t="shared" si="39"/>
        <v>3</v>
      </c>
      <c r="I598" s="54" t="s">
        <v>15622</v>
      </c>
      <c r="J598" s="54" t="s">
        <v>17050</v>
      </c>
      <c r="K598" s="54" t="s">
        <v>17124</v>
      </c>
      <c r="L598" s="54" t="s">
        <v>15624</v>
      </c>
      <c r="M598" s="55">
        <v>0.8</v>
      </c>
      <c r="N598" s="55">
        <v>0.92</v>
      </c>
      <c r="O598" s="54" t="s">
        <v>15615</v>
      </c>
    </row>
    <row r="599" spans="1:15" x14ac:dyDescent="0.25">
      <c r="A599" s="19">
        <v>598</v>
      </c>
      <c r="B599" t="s">
        <v>8912</v>
      </c>
      <c r="C599" t="s">
        <v>6440</v>
      </c>
      <c r="D599" s="50" t="s">
        <v>16244</v>
      </c>
      <c r="E599" s="84">
        <f t="shared" si="36"/>
        <v>41013</v>
      </c>
      <c r="F599" s="50">
        <f t="shared" si="37"/>
        <v>2012</v>
      </c>
      <c r="G599" s="50">
        <f t="shared" si="38"/>
        <v>4</v>
      </c>
      <c r="H599" s="50">
        <f t="shared" si="39"/>
        <v>6</v>
      </c>
      <c r="I599" s="54" t="s">
        <v>15622</v>
      </c>
      <c r="J599" s="54" t="s">
        <v>17050</v>
      </c>
      <c r="K599" s="54" t="s">
        <v>17124</v>
      </c>
      <c r="L599" s="54" t="s">
        <v>15626</v>
      </c>
      <c r="M599" s="55">
        <v>1</v>
      </c>
      <c r="N599" s="55">
        <v>0.99</v>
      </c>
      <c r="O599" s="54" t="s">
        <v>15616</v>
      </c>
    </row>
    <row r="600" spans="1:15" x14ac:dyDescent="0.25">
      <c r="A600" s="19">
        <v>599</v>
      </c>
      <c r="B600" t="s">
        <v>10082</v>
      </c>
      <c r="C600" t="s">
        <v>5292</v>
      </c>
      <c r="D600" s="50" t="s">
        <v>16245</v>
      </c>
      <c r="E600" s="84">
        <f t="shared" si="36"/>
        <v>41015</v>
      </c>
      <c r="F600" s="50">
        <f t="shared" si="37"/>
        <v>2012</v>
      </c>
      <c r="G600" s="50">
        <f t="shared" si="38"/>
        <v>4</v>
      </c>
      <c r="H600" s="50">
        <f t="shared" si="39"/>
        <v>1</v>
      </c>
      <c r="I600" s="54" t="s">
        <v>15622</v>
      </c>
      <c r="J600" s="54" t="s">
        <v>17050</v>
      </c>
      <c r="K600" s="54" t="s">
        <v>17124</v>
      </c>
      <c r="L600" s="54" t="s">
        <v>15626</v>
      </c>
      <c r="M600" s="55">
        <v>0.88</v>
      </c>
      <c r="N600" s="55">
        <v>0.68</v>
      </c>
      <c r="O600" s="54" t="s">
        <v>15616</v>
      </c>
    </row>
    <row r="601" spans="1:15" x14ac:dyDescent="0.25">
      <c r="A601" s="19">
        <v>600</v>
      </c>
      <c r="B601" t="s">
        <v>10485</v>
      </c>
      <c r="C601" t="s">
        <v>4898</v>
      </c>
      <c r="D601" s="50" t="s">
        <v>16245</v>
      </c>
      <c r="E601" s="84">
        <f t="shared" si="36"/>
        <v>41015</v>
      </c>
      <c r="F601" s="50">
        <f t="shared" si="37"/>
        <v>2012</v>
      </c>
      <c r="G601" s="50">
        <f t="shared" si="38"/>
        <v>4</v>
      </c>
      <c r="H601" s="50">
        <f t="shared" si="39"/>
        <v>1</v>
      </c>
      <c r="I601" s="54" t="s">
        <v>15622</v>
      </c>
      <c r="J601" s="54" t="s">
        <v>17050</v>
      </c>
      <c r="K601" s="54" t="s">
        <v>17124</v>
      </c>
      <c r="L601" s="54" t="s">
        <v>15626</v>
      </c>
      <c r="M601" s="55">
        <v>1</v>
      </c>
      <c r="N601" s="55">
        <v>0.89</v>
      </c>
      <c r="O601" s="54" t="s">
        <v>15616</v>
      </c>
    </row>
    <row r="602" spans="1:15" x14ac:dyDescent="0.25">
      <c r="A602" s="19">
        <v>601</v>
      </c>
      <c r="B602" t="s">
        <v>11438</v>
      </c>
      <c r="C602" t="s">
        <v>3963</v>
      </c>
      <c r="D602" s="50" t="s">
        <v>16246</v>
      </c>
      <c r="E602" s="84">
        <f t="shared" si="36"/>
        <v>41017</v>
      </c>
      <c r="F602" s="50">
        <f t="shared" si="37"/>
        <v>2012</v>
      </c>
      <c r="G602" s="50">
        <f t="shared" si="38"/>
        <v>4</v>
      </c>
      <c r="H602" s="50">
        <f t="shared" si="39"/>
        <v>3</v>
      </c>
      <c r="I602" s="54" t="s">
        <v>15642</v>
      </c>
      <c r="J602" s="54" t="s">
        <v>17059</v>
      </c>
      <c r="K602" s="54" t="s">
        <v>17124</v>
      </c>
      <c r="L602" s="54" t="s">
        <v>15626</v>
      </c>
      <c r="M602" s="55">
        <v>1</v>
      </c>
      <c r="N602" s="55">
        <v>1</v>
      </c>
      <c r="O602" s="54" t="s">
        <v>15616</v>
      </c>
    </row>
    <row r="603" spans="1:15" x14ac:dyDescent="0.25">
      <c r="A603" s="19">
        <v>602</v>
      </c>
      <c r="B603" t="s">
        <v>9375</v>
      </c>
      <c r="C603" t="s">
        <v>5982</v>
      </c>
      <c r="D603" s="50" t="s">
        <v>16246</v>
      </c>
      <c r="E603" s="84">
        <f t="shared" si="36"/>
        <v>41017</v>
      </c>
      <c r="F603" s="50">
        <f t="shared" si="37"/>
        <v>2012</v>
      </c>
      <c r="G603" s="50">
        <f t="shared" si="38"/>
        <v>4</v>
      </c>
      <c r="H603" s="50">
        <f t="shared" si="39"/>
        <v>3</v>
      </c>
      <c r="I603" s="54" t="s">
        <v>15622</v>
      </c>
      <c r="J603" s="54" t="s">
        <v>17050</v>
      </c>
      <c r="K603" s="54" t="s">
        <v>17124</v>
      </c>
      <c r="L603" s="54" t="s">
        <v>15626</v>
      </c>
      <c r="M603" s="55">
        <v>1</v>
      </c>
      <c r="N603" s="55">
        <v>0.5</v>
      </c>
      <c r="O603" s="54" t="s">
        <v>15615</v>
      </c>
    </row>
    <row r="604" spans="1:15" x14ac:dyDescent="0.25">
      <c r="A604" s="19">
        <v>603</v>
      </c>
      <c r="B604" t="s">
        <v>9081</v>
      </c>
      <c r="C604" t="s">
        <v>6272</v>
      </c>
      <c r="D604" s="50" t="s">
        <v>16247</v>
      </c>
      <c r="E604" s="84">
        <f t="shared" si="36"/>
        <v>41021</v>
      </c>
      <c r="F604" s="50">
        <f t="shared" si="37"/>
        <v>2012</v>
      </c>
      <c r="G604" s="50">
        <f t="shared" si="38"/>
        <v>4</v>
      </c>
      <c r="H604" s="50">
        <f t="shared" si="39"/>
        <v>7</v>
      </c>
      <c r="I604" s="54" t="s">
        <v>15622</v>
      </c>
      <c r="J604" s="54" t="s">
        <v>17050</v>
      </c>
      <c r="K604" s="54" t="s">
        <v>17124</v>
      </c>
      <c r="L604" s="54" t="s">
        <v>15628</v>
      </c>
      <c r="M604" s="55">
        <v>0</v>
      </c>
      <c r="N604" s="55">
        <v>0.5</v>
      </c>
      <c r="O604" s="54" t="s">
        <v>15615</v>
      </c>
    </row>
    <row r="605" spans="1:15" x14ac:dyDescent="0.25">
      <c r="A605" s="19">
        <v>604</v>
      </c>
      <c r="B605" t="s">
        <v>11108</v>
      </c>
      <c r="C605" t="s">
        <v>4291</v>
      </c>
      <c r="D605" s="50" t="s">
        <v>16247</v>
      </c>
      <c r="E605" s="84">
        <f t="shared" si="36"/>
        <v>41021</v>
      </c>
      <c r="F605" s="50">
        <f t="shared" si="37"/>
        <v>2012</v>
      </c>
      <c r="G605" s="50">
        <f t="shared" si="38"/>
        <v>4</v>
      </c>
      <c r="H605" s="50">
        <f t="shared" si="39"/>
        <v>7</v>
      </c>
      <c r="I605" s="54" t="s">
        <v>15622</v>
      </c>
      <c r="J605" s="54" t="s">
        <v>17050</v>
      </c>
      <c r="K605" s="54" t="s">
        <v>17124</v>
      </c>
      <c r="L605" s="54" t="s">
        <v>15626</v>
      </c>
      <c r="M605" s="55">
        <v>1</v>
      </c>
      <c r="N605" s="55">
        <v>0.56000000000000005</v>
      </c>
      <c r="O605" s="54" t="s">
        <v>15616</v>
      </c>
    </row>
    <row r="606" spans="1:15" x14ac:dyDescent="0.25">
      <c r="A606" s="19">
        <v>605</v>
      </c>
      <c r="B606" t="s">
        <v>10255</v>
      </c>
      <c r="C606" t="s">
        <v>5124</v>
      </c>
      <c r="D606" s="50" t="s">
        <v>16248</v>
      </c>
      <c r="E606" s="84">
        <f t="shared" si="36"/>
        <v>41022</v>
      </c>
      <c r="F606" s="50">
        <f t="shared" si="37"/>
        <v>2012</v>
      </c>
      <c r="G606" s="50">
        <f t="shared" si="38"/>
        <v>4</v>
      </c>
      <c r="H606" s="50">
        <f t="shared" si="39"/>
        <v>1</v>
      </c>
      <c r="I606" s="54" t="s">
        <v>15625</v>
      </c>
      <c r="J606" s="54" t="s">
        <v>17050</v>
      </c>
      <c r="K606" s="54" t="s">
        <v>17124</v>
      </c>
      <c r="L606" s="54" t="s">
        <v>15623</v>
      </c>
      <c r="M606" s="55">
        <v>0.67</v>
      </c>
      <c r="N606" s="55">
        <v>0</v>
      </c>
      <c r="O606" s="54" t="s">
        <v>15615</v>
      </c>
    </row>
    <row r="607" spans="1:15" x14ac:dyDescent="0.25">
      <c r="A607" s="19">
        <v>606</v>
      </c>
      <c r="B607" t="s">
        <v>11791</v>
      </c>
      <c r="C607" t="s">
        <v>3619</v>
      </c>
      <c r="D607" s="50" t="s">
        <v>16248</v>
      </c>
      <c r="E607" s="84">
        <f t="shared" si="36"/>
        <v>41022</v>
      </c>
      <c r="F607" s="50">
        <f t="shared" si="37"/>
        <v>2012</v>
      </c>
      <c r="G607" s="50">
        <f t="shared" si="38"/>
        <v>4</v>
      </c>
      <c r="H607" s="50">
        <f t="shared" si="39"/>
        <v>1</v>
      </c>
      <c r="I607" s="54" t="s">
        <v>15622</v>
      </c>
      <c r="J607" s="54" t="s">
        <v>17050</v>
      </c>
      <c r="K607" s="54" t="s">
        <v>17124</v>
      </c>
      <c r="L607" s="54" t="s">
        <v>15626</v>
      </c>
      <c r="M607" s="55">
        <v>1</v>
      </c>
      <c r="N607" s="55">
        <v>0.97</v>
      </c>
      <c r="O607" s="54" t="s">
        <v>15616</v>
      </c>
    </row>
    <row r="608" spans="1:15" x14ac:dyDescent="0.25">
      <c r="A608" s="19">
        <v>607</v>
      </c>
      <c r="B608" t="s">
        <v>11070</v>
      </c>
      <c r="C608" t="s">
        <v>4327</v>
      </c>
      <c r="D608" s="50" t="s">
        <v>16248</v>
      </c>
      <c r="E608" s="84">
        <f t="shared" si="36"/>
        <v>41022</v>
      </c>
      <c r="F608" s="50">
        <f t="shared" si="37"/>
        <v>2012</v>
      </c>
      <c r="G608" s="50">
        <f t="shared" si="38"/>
        <v>4</v>
      </c>
      <c r="H608" s="50">
        <f t="shared" si="39"/>
        <v>1</v>
      </c>
      <c r="I608" s="54" t="s">
        <v>15622</v>
      </c>
      <c r="J608" s="54" t="s">
        <v>17050</v>
      </c>
      <c r="K608" s="54" t="s">
        <v>17124</v>
      </c>
      <c r="L608" s="54" t="s">
        <v>15626</v>
      </c>
      <c r="M608" s="55">
        <v>1</v>
      </c>
      <c r="N608" s="55">
        <v>1</v>
      </c>
      <c r="O608" s="54" t="s">
        <v>15615</v>
      </c>
    </row>
    <row r="609" spans="1:15" x14ac:dyDescent="0.25">
      <c r="A609" s="19">
        <v>608</v>
      </c>
      <c r="B609" t="s">
        <v>7992</v>
      </c>
      <c r="C609" t="s">
        <v>7339</v>
      </c>
      <c r="D609" s="50" t="s">
        <v>16249</v>
      </c>
      <c r="E609" s="84">
        <f t="shared" si="36"/>
        <v>41023</v>
      </c>
      <c r="F609" s="50">
        <f t="shared" si="37"/>
        <v>2012</v>
      </c>
      <c r="G609" s="50">
        <f t="shared" si="38"/>
        <v>4</v>
      </c>
      <c r="H609" s="50">
        <f t="shared" si="39"/>
        <v>2</v>
      </c>
      <c r="I609" s="54" t="s">
        <v>15622</v>
      </c>
      <c r="J609" s="54" t="s">
        <v>17050</v>
      </c>
      <c r="K609" s="54" t="s">
        <v>17124</v>
      </c>
      <c r="L609" s="54" t="s">
        <v>15626</v>
      </c>
      <c r="M609" s="55">
        <v>0.89</v>
      </c>
      <c r="N609" s="55">
        <v>0.24</v>
      </c>
      <c r="O609" s="54" t="s">
        <v>15615</v>
      </c>
    </row>
    <row r="610" spans="1:15" x14ac:dyDescent="0.25">
      <c r="A610" s="19">
        <v>609</v>
      </c>
      <c r="B610" t="s">
        <v>9421</v>
      </c>
      <c r="C610" t="s">
        <v>5936</v>
      </c>
      <c r="D610" s="50" t="s">
        <v>16249</v>
      </c>
      <c r="E610" s="84">
        <f t="shared" si="36"/>
        <v>41023</v>
      </c>
      <c r="F610" s="50">
        <f t="shared" si="37"/>
        <v>2012</v>
      </c>
      <c r="G610" s="50">
        <f t="shared" si="38"/>
        <v>4</v>
      </c>
      <c r="H610" s="50">
        <f t="shared" si="39"/>
        <v>2</v>
      </c>
      <c r="I610" s="54" t="s">
        <v>15622</v>
      </c>
      <c r="J610" s="54" t="s">
        <v>17050</v>
      </c>
      <c r="K610" s="54" t="s">
        <v>17124</v>
      </c>
      <c r="L610" s="54" t="s">
        <v>15628</v>
      </c>
      <c r="M610" s="55">
        <v>0</v>
      </c>
      <c r="N610" s="55">
        <v>0.75</v>
      </c>
      <c r="O610" s="54" t="s">
        <v>15615</v>
      </c>
    </row>
    <row r="611" spans="1:15" x14ac:dyDescent="0.25">
      <c r="A611" s="19">
        <v>610</v>
      </c>
      <c r="B611" t="s">
        <v>8805</v>
      </c>
      <c r="C611" t="s">
        <v>6543</v>
      </c>
      <c r="D611" s="50" t="s">
        <v>16250</v>
      </c>
      <c r="E611" s="84">
        <f t="shared" si="36"/>
        <v>41024</v>
      </c>
      <c r="F611" s="50">
        <f t="shared" si="37"/>
        <v>2012</v>
      </c>
      <c r="G611" s="50">
        <f t="shared" si="38"/>
        <v>4</v>
      </c>
      <c r="H611" s="50">
        <f t="shared" si="39"/>
        <v>3</v>
      </c>
      <c r="I611" s="54" t="s">
        <v>15625</v>
      </c>
      <c r="J611" s="54" t="s">
        <v>17050</v>
      </c>
      <c r="K611" s="54" t="s">
        <v>17124</v>
      </c>
      <c r="L611" s="54" t="s">
        <v>15626</v>
      </c>
      <c r="M611" s="55">
        <v>1</v>
      </c>
      <c r="N611" s="55">
        <v>0.67</v>
      </c>
      <c r="O611" s="54" t="s">
        <v>15615</v>
      </c>
    </row>
    <row r="612" spans="1:15" x14ac:dyDescent="0.25">
      <c r="A612" s="19">
        <v>611</v>
      </c>
      <c r="B612" t="s">
        <v>11723</v>
      </c>
      <c r="C612" t="s">
        <v>3683</v>
      </c>
      <c r="D612" s="50" t="s">
        <v>16251</v>
      </c>
      <c r="E612" s="84">
        <f t="shared" si="36"/>
        <v>41025</v>
      </c>
      <c r="F612" s="50">
        <f t="shared" si="37"/>
        <v>2012</v>
      </c>
      <c r="G612" s="50">
        <f t="shared" si="38"/>
        <v>4</v>
      </c>
      <c r="H612" s="50">
        <f t="shared" si="39"/>
        <v>4</v>
      </c>
      <c r="I612" s="54" t="s">
        <v>15622</v>
      </c>
      <c r="J612" s="54" t="s">
        <v>17050</v>
      </c>
      <c r="K612" s="54" t="s">
        <v>17124</v>
      </c>
      <c r="L612" s="54" t="s">
        <v>15626</v>
      </c>
      <c r="M612" s="55">
        <v>1</v>
      </c>
      <c r="N612" s="55">
        <v>0.97</v>
      </c>
      <c r="O612" s="54" t="s">
        <v>15616</v>
      </c>
    </row>
    <row r="613" spans="1:15" x14ac:dyDescent="0.25">
      <c r="A613" s="19">
        <v>612</v>
      </c>
      <c r="B613" t="s">
        <v>8973</v>
      </c>
      <c r="C613" t="s">
        <v>6380</v>
      </c>
      <c r="D613" s="50" t="s">
        <v>16252</v>
      </c>
      <c r="E613" s="84">
        <f t="shared" si="36"/>
        <v>41029</v>
      </c>
      <c r="F613" s="50">
        <f t="shared" si="37"/>
        <v>2012</v>
      </c>
      <c r="G613" s="50">
        <f t="shared" si="38"/>
        <v>4</v>
      </c>
      <c r="H613" s="50">
        <f t="shared" si="39"/>
        <v>1</v>
      </c>
      <c r="I613" s="54" t="s">
        <v>15622</v>
      </c>
      <c r="J613" s="54" t="s">
        <v>17050</v>
      </c>
      <c r="K613" s="54" t="s">
        <v>17124</v>
      </c>
      <c r="L613" s="54" t="s">
        <v>15623</v>
      </c>
      <c r="M613" s="55">
        <v>1</v>
      </c>
      <c r="N613" s="55">
        <v>0.43</v>
      </c>
      <c r="O613" s="54" t="s">
        <v>15615</v>
      </c>
    </row>
    <row r="614" spans="1:15" x14ac:dyDescent="0.25">
      <c r="A614" s="19">
        <v>613</v>
      </c>
      <c r="B614" t="s">
        <v>8444</v>
      </c>
      <c r="C614" t="s">
        <v>6898</v>
      </c>
      <c r="D614" s="50" t="s">
        <v>16253</v>
      </c>
      <c r="E614" s="84">
        <f t="shared" si="36"/>
        <v>41030</v>
      </c>
      <c r="F614" s="50">
        <f t="shared" si="37"/>
        <v>2012</v>
      </c>
      <c r="G614" s="50">
        <f t="shared" si="38"/>
        <v>5</v>
      </c>
      <c r="H614" s="50">
        <f t="shared" si="39"/>
        <v>2</v>
      </c>
      <c r="I614" s="54" t="s">
        <v>15622</v>
      </c>
      <c r="J614" s="54" t="s">
        <v>17050</v>
      </c>
      <c r="K614" s="54" t="s">
        <v>17124</v>
      </c>
      <c r="L614" s="54" t="s">
        <v>15626</v>
      </c>
      <c r="M614" s="55">
        <v>0.87</v>
      </c>
      <c r="N614" s="55">
        <v>0.93</v>
      </c>
      <c r="O614" s="54" t="s">
        <v>15615</v>
      </c>
    </row>
    <row r="615" spans="1:15" x14ac:dyDescent="0.25">
      <c r="A615" s="19">
        <v>614</v>
      </c>
      <c r="B615" t="s">
        <v>9517</v>
      </c>
      <c r="C615" t="s">
        <v>5843</v>
      </c>
      <c r="D615" s="50" t="s">
        <v>16253</v>
      </c>
      <c r="E615" s="84">
        <f t="shared" si="36"/>
        <v>41030</v>
      </c>
      <c r="F615" s="50">
        <f t="shared" si="37"/>
        <v>2012</v>
      </c>
      <c r="G615" s="50">
        <f t="shared" si="38"/>
        <v>5</v>
      </c>
      <c r="H615" s="50">
        <f t="shared" si="39"/>
        <v>2</v>
      </c>
      <c r="I615" s="54" t="s">
        <v>15622</v>
      </c>
      <c r="J615" s="54" t="s">
        <v>17050</v>
      </c>
      <c r="K615" s="54" t="s">
        <v>17124</v>
      </c>
      <c r="L615" s="54" t="s">
        <v>15626</v>
      </c>
      <c r="M615" s="55">
        <v>1</v>
      </c>
      <c r="N615" s="55">
        <v>1</v>
      </c>
      <c r="O615" s="54" t="s">
        <v>15616</v>
      </c>
    </row>
    <row r="616" spans="1:15" x14ac:dyDescent="0.25">
      <c r="A616" s="19">
        <v>615</v>
      </c>
      <c r="B616" t="s">
        <v>10986</v>
      </c>
      <c r="C616" t="s">
        <v>3587</v>
      </c>
      <c r="D616" s="50" t="s">
        <v>16253</v>
      </c>
      <c r="E616" s="84">
        <f t="shared" si="36"/>
        <v>41030</v>
      </c>
      <c r="F616" s="50">
        <f t="shared" si="37"/>
        <v>2012</v>
      </c>
      <c r="G616" s="50">
        <f t="shared" si="38"/>
        <v>5</v>
      </c>
      <c r="H616" s="50">
        <f t="shared" si="39"/>
        <v>2</v>
      </c>
      <c r="I616" s="54" t="s">
        <v>15622</v>
      </c>
      <c r="J616" s="54" t="s">
        <v>17050</v>
      </c>
      <c r="K616" s="54" t="s">
        <v>17124</v>
      </c>
      <c r="L616" s="54" t="s">
        <v>15626</v>
      </c>
      <c r="M616" s="55">
        <v>1</v>
      </c>
      <c r="N616" s="55">
        <v>0.83</v>
      </c>
      <c r="O616" s="54" t="s">
        <v>15616</v>
      </c>
    </row>
    <row r="617" spans="1:15" x14ac:dyDescent="0.25">
      <c r="A617" s="19">
        <v>616</v>
      </c>
      <c r="B617" t="s">
        <v>8051</v>
      </c>
      <c r="C617" t="s">
        <v>7282</v>
      </c>
      <c r="D617" s="50" t="s">
        <v>16253</v>
      </c>
      <c r="E617" s="84">
        <f t="shared" si="36"/>
        <v>41030</v>
      </c>
      <c r="F617" s="50">
        <f t="shared" si="37"/>
        <v>2012</v>
      </c>
      <c r="G617" s="50">
        <f t="shared" si="38"/>
        <v>5</v>
      </c>
      <c r="H617" s="50">
        <f t="shared" si="39"/>
        <v>2</v>
      </c>
      <c r="I617" s="54" t="s">
        <v>15622</v>
      </c>
      <c r="J617" s="54" t="s">
        <v>17050</v>
      </c>
      <c r="K617" s="54" t="s">
        <v>17124</v>
      </c>
      <c r="L617" s="54" t="s">
        <v>15626</v>
      </c>
      <c r="M617" s="55">
        <v>1</v>
      </c>
      <c r="N617" s="55">
        <v>0.87</v>
      </c>
      <c r="O617" s="54" t="s">
        <v>15616</v>
      </c>
    </row>
    <row r="618" spans="1:15" x14ac:dyDescent="0.25">
      <c r="A618" s="19">
        <v>617</v>
      </c>
      <c r="B618" t="s">
        <v>11364</v>
      </c>
      <c r="C618" t="s">
        <v>4036</v>
      </c>
      <c r="D618" s="50" t="s">
        <v>16253</v>
      </c>
      <c r="E618" s="84">
        <f t="shared" si="36"/>
        <v>41030</v>
      </c>
      <c r="F618" s="50">
        <f t="shared" si="37"/>
        <v>2012</v>
      </c>
      <c r="G618" s="50">
        <f t="shared" si="38"/>
        <v>5</v>
      </c>
      <c r="H618" s="50">
        <f t="shared" si="39"/>
        <v>2</v>
      </c>
      <c r="I618" s="54" t="s">
        <v>15622</v>
      </c>
      <c r="J618" s="54" t="s">
        <v>17050</v>
      </c>
      <c r="K618" s="54" t="s">
        <v>17124</v>
      </c>
      <c r="L618" s="54" t="s">
        <v>15623</v>
      </c>
      <c r="M618" s="55">
        <v>1</v>
      </c>
      <c r="N618" s="55">
        <v>0.98</v>
      </c>
      <c r="O618" s="54" t="s">
        <v>15616</v>
      </c>
    </row>
    <row r="619" spans="1:15" x14ac:dyDescent="0.25">
      <c r="A619" s="19">
        <v>618</v>
      </c>
      <c r="B619" t="s">
        <v>11037</v>
      </c>
      <c r="C619" t="s">
        <v>4360</v>
      </c>
      <c r="D619" s="50" t="s">
        <v>16253</v>
      </c>
      <c r="E619" s="84">
        <f t="shared" si="36"/>
        <v>41030</v>
      </c>
      <c r="F619" s="50">
        <f t="shared" si="37"/>
        <v>2012</v>
      </c>
      <c r="G619" s="50">
        <f t="shared" si="38"/>
        <v>5</v>
      </c>
      <c r="H619" s="50">
        <f t="shared" si="39"/>
        <v>2</v>
      </c>
      <c r="I619" s="54" t="s">
        <v>15622</v>
      </c>
      <c r="J619" s="54" t="s">
        <v>17050</v>
      </c>
      <c r="K619" s="54" t="s">
        <v>17124</v>
      </c>
      <c r="L619" s="54" t="s">
        <v>15626</v>
      </c>
      <c r="M619" s="55">
        <v>1</v>
      </c>
      <c r="N619" s="55">
        <v>0.94</v>
      </c>
      <c r="O619" s="54" t="s">
        <v>15616</v>
      </c>
    </row>
    <row r="620" spans="1:15" x14ac:dyDescent="0.25">
      <c r="A620" s="19">
        <v>619</v>
      </c>
      <c r="B620" t="s">
        <v>7971</v>
      </c>
      <c r="C620" t="s">
        <v>7360</v>
      </c>
      <c r="D620" s="50" t="s">
        <v>16254</v>
      </c>
      <c r="E620" s="84">
        <f t="shared" si="36"/>
        <v>41031</v>
      </c>
      <c r="F620" s="50">
        <f t="shared" si="37"/>
        <v>2012</v>
      </c>
      <c r="G620" s="50">
        <f t="shared" si="38"/>
        <v>5</v>
      </c>
      <c r="H620" s="50">
        <f t="shared" si="39"/>
        <v>3</v>
      </c>
      <c r="I620" s="54" t="s">
        <v>15650</v>
      </c>
      <c r="J620" s="54" t="s">
        <v>17050</v>
      </c>
      <c r="K620" s="54" t="s">
        <v>17124</v>
      </c>
      <c r="L620" s="54" t="s">
        <v>15626</v>
      </c>
      <c r="M620" s="55">
        <v>1</v>
      </c>
      <c r="N620" s="55">
        <v>1</v>
      </c>
      <c r="O620" s="54" t="s">
        <v>15616</v>
      </c>
    </row>
    <row r="621" spans="1:15" x14ac:dyDescent="0.25">
      <c r="A621" s="19">
        <v>620</v>
      </c>
      <c r="B621" t="s">
        <v>10951</v>
      </c>
      <c r="C621" t="s">
        <v>4443</v>
      </c>
      <c r="D621" s="50" t="s">
        <v>16254</v>
      </c>
      <c r="E621" s="84">
        <f t="shared" si="36"/>
        <v>41031</v>
      </c>
      <c r="F621" s="50">
        <f t="shared" si="37"/>
        <v>2012</v>
      </c>
      <c r="G621" s="50">
        <f t="shared" si="38"/>
        <v>5</v>
      </c>
      <c r="H621" s="50">
        <f t="shared" si="39"/>
        <v>3</v>
      </c>
      <c r="I621" s="54" t="s">
        <v>15650</v>
      </c>
      <c r="J621" s="54" t="s">
        <v>17050</v>
      </c>
      <c r="K621" s="54" t="s">
        <v>17124</v>
      </c>
      <c r="L621" s="54" t="s">
        <v>15626</v>
      </c>
      <c r="M621" s="55">
        <v>0.92</v>
      </c>
      <c r="N621" s="55">
        <v>1</v>
      </c>
      <c r="O621" s="54" t="s">
        <v>15616</v>
      </c>
    </row>
    <row r="622" spans="1:15" x14ac:dyDescent="0.25">
      <c r="A622" s="19">
        <v>621</v>
      </c>
      <c r="B622" t="s">
        <v>8932</v>
      </c>
      <c r="C622" t="s">
        <v>6420</v>
      </c>
      <c r="D622" s="50" t="s">
        <v>16255</v>
      </c>
      <c r="E622" s="84">
        <f t="shared" si="36"/>
        <v>41033</v>
      </c>
      <c r="F622" s="50">
        <f t="shared" si="37"/>
        <v>2012</v>
      </c>
      <c r="G622" s="50">
        <f t="shared" si="38"/>
        <v>5</v>
      </c>
      <c r="H622" s="50">
        <f t="shared" si="39"/>
        <v>5</v>
      </c>
      <c r="I622" s="54" t="s">
        <v>15622</v>
      </c>
      <c r="J622" s="54" t="s">
        <v>17050</v>
      </c>
      <c r="K622" s="54" t="s">
        <v>17124</v>
      </c>
      <c r="L622" s="54" t="s">
        <v>15626</v>
      </c>
      <c r="M622" s="55">
        <v>1</v>
      </c>
      <c r="N622" s="55">
        <v>0.92</v>
      </c>
      <c r="O622" s="54" t="s">
        <v>15616</v>
      </c>
    </row>
    <row r="623" spans="1:15" x14ac:dyDescent="0.25">
      <c r="A623" s="19">
        <v>622</v>
      </c>
      <c r="B623" t="s">
        <v>10252</v>
      </c>
      <c r="C623" t="s">
        <v>5127</v>
      </c>
      <c r="D623" s="50" t="s">
        <v>16256</v>
      </c>
      <c r="E623" s="84">
        <f t="shared" si="36"/>
        <v>41034</v>
      </c>
      <c r="F623" s="50">
        <f t="shared" si="37"/>
        <v>2012</v>
      </c>
      <c r="G623" s="50">
        <f t="shared" si="38"/>
        <v>5</v>
      </c>
      <c r="H623" s="50">
        <f t="shared" si="39"/>
        <v>6</v>
      </c>
      <c r="I623" s="54" t="s">
        <v>15629</v>
      </c>
      <c r="J623" s="54" t="s">
        <v>17050</v>
      </c>
      <c r="K623" s="54" t="s">
        <v>17124</v>
      </c>
      <c r="L623" s="54" t="s">
        <v>15626</v>
      </c>
      <c r="M623" s="55">
        <v>1</v>
      </c>
      <c r="N623" s="55">
        <v>0.87</v>
      </c>
      <c r="O623" s="54" t="s">
        <v>15616</v>
      </c>
    </row>
    <row r="624" spans="1:15" x14ac:dyDescent="0.25">
      <c r="A624" s="19">
        <v>623</v>
      </c>
      <c r="B624" t="s">
        <v>11313</v>
      </c>
      <c r="C624" t="s">
        <v>4088</v>
      </c>
      <c r="D624" s="50" t="s">
        <v>16256</v>
      </c>
      <c r="E624" s="84">
        <f t="shared" si="36"/>
        <v>41034</v>
      </c>
      <c r="F624" s="50">
        <f t="shared" si="37"/>
        <v>2012</v>
      </c>
      <c r="G624" s="50">
        <f t="shared" si="38"/>
        <v>5</v>
      </c>
      <c r="H624" s="50">
        <f t="shared" si="39"/>
        <v>6</v>
      </c>
      <c r="I624" s="54" t="s">
        <v>15622</v>
      </c>
      <c r="J624" s="54" t="s">
        <v>17050</v>
      </c>
      <c r="K624" s="54" t="s">
        <v>17124</v>
      </c>
      <c r="L624" s="54" t="s">
        <v>15626</v>
      </c>
      <c r="M624" s="55">
        <v>0.8</v>
      </c>
      <c r="N624" s="55">
        <v>0.83</v>
      </c>
      <c r="O624" s="54" t="s">
        <v>15616</v>
      </c>
    </row>
    <row r="625" spans="1:15" x14ac:dyDescent="0.25">
      <c r="A625" s="19">
        <v>624</v>
      </c>
      <c r="B625" t="s">
        <v>8802</v>
      </c>
      <c r="C625" t="s">
        <v>6546</v>
      </c>
      <c r="D625" s="50" t="s">
        <v>16256</v>
      </c>
      <c r="E625" s="84">
        <f t="shared" si="36"/>
        <v>41034</v>
      </c>
      <c r="F625" s="50">
        <f t="shared" si="37"/>
        <v>2012</v>
      </c>
      <c r="G625" s="50">
        <f t="shared" si="38"/>
        <v>5</v>
      </c>
      <c r="H625" s="50">
        <f t="shared" si="39"/>
        <v>6</v>
      </c>
      <c r="I625" s="54" t="s">
        <v>15622</v>
      </c>
      <c r="J625" s="54" t="s">
        <v>17050</v>
      </c>
      <c r="K625" s="54" t="s">
        <v>17124</v>
      </c>
      <c r="L625" s="54" t="s">
        <v>15626</v>
      </c>
      <c r="M625" s="55">
        <v>1</v>
      </c>
      <c r="N625" s="55">
        <v>0.96</v>
      </c>
      <c r="O625" s="54" t="s">
        <v>15615</v>
      </c>
    </row>
    <row r="626" spans="1:15" x14ac:dyDescent="0.25">
      <c r="A626" s="19">
        <v>625</v>
      </c>
      <c r="B626" t="s">
        <v>9232</v>
      </c>
      <c r="C626" t="s">
        <v>6122</v>
      </c>
      <c r="D626" s="50" t="s">
        <v>16257</v>
      </c>
      <c r="E626" s="84">
        <f t="shared" si="36"/>
        <v>41035</v>
      </c>
      <c r="F626" s="50">
        <f t="shared" si="37"/>
        <v>2012</v>
      </c>
      <c r="G626" s="50">
        <f t="shared" si="38"/>
        <v>5</v>
      </c>
      <c r="H626" s="50">
        <f t="shared" si="39"/>
        <v>7</v>
      </c>
      <c r="I626" s="54" t="s">
        <v>15622</v>
      </c>
      <c r="J626" s="54" t="s">
        <v>17050</v>
      </c>
      <c r="K626" s="54" t="s">
        <v>17124</v>
      </c>
      <c r="L626" s="54" t="s">
        <v>15626</v>
      </c>
      <c r="M626" s="55">
        <v>1</v>
      </c>
      <c r="N626" s="55">
        <v>0.67</v>
      </c>
      <c r="O626" s="54" t="s">
        <v>15615</v>
      </c>
    </row>
    <row r="627" spans="1:15" x14ac:dyDescent="0.25">
      <c r="A627" s="19">
        <v>626</v>
      </c>
      <c r="B627" t="s">
        <v>10661</v>
      </c>
      <c r="C627" t="s">
        <v>4725</v>
      </c>
      <c r="D627" s="50" t="s">
        <v>16257</v>
      </c>
      <c r="E627" s="84">
        <f t="shared" si="36"/>
        <v>41035</v>
      </c>
      <c r="F627" s="50">
        <f t="shared" si="37"/>
        <v>2012</v>
      </c>
      <c r="G627" s="50">
        <f t="shared" si="38"/>
        <v>5</v>
      </c>
      <c r="H627" s="50">
        <f t="shared" si="39"/>
        <v>7</v>
      </c>
      <c r="I627" s="54" t="s">
        <v>15622</v>
      </c>
      <c r="J627" s="54" t="s">
        <v>17050</v>
      </c>
      <c r="K627" s="54" t="s">
        <v>17124</v>
      </c>
      <c r="L627" s="54" t="s">
        <v>15626</v>
      </c>
      <c r="M627" s="55">
        <v>1</v>
      </c>
      <c r="N627" s="55">
        <v>0.9</v>
      </c>
      <c r="O627" s="54" t="s">
        <v>15615</v>
      </c>
    </row>
    <row r="628" spans="1:15" x14ac:dyDescent="0.25">
      <c r="A628" s="19">
        <v>627</v>
      </c>
      <c r="B628" t="s">
        <v>11351</v>
      </c>
      <c r="C628" t="s">
        <v>4049</v>
      </c>
      <c r="D628" s="50" t="s">
        <v>16258</v>
      </c>
      <c r="E628" s="84">
        <f t="shared" si="36"/>
        <v>41036</v>
      </c>
      <c r="F628" s="50">
        <f t="shared" si="37"/>
        <v>2012</v>
      </c>
      <c r="G628" s="50">
        <f t="shared" si="38"/>
        <v>5</v>
      </c>
      <c r="H628" s="50">
        <f t="shared" si="39"/>
        <v>1</v>
      </c>
      <c r="I628" s="54" t="s">
        <v>15622</v>
      </c>
      <c r="J628" s="54" t="s">
        <v>17050</v>
      </c>
      <c r="K628" s="54" t="s">
        <v>17124</v>
      </c>
      <c r="L628" s="54" t="s">
        <v>15626</v>
      </c>
      <c r="M628" s="55">
        <v>1</v>
      </c>
      <c r="N628" s="55">
        <v>0.93</v>
      </c>
      <c r="O628" s="54" t="s">
        <v>15616</v>
      </c>
    </row>
    <row r="629" spans="1:15" x14ac:dyDescent="0.25">
      <c r="A629" s="19">
        <v>628</v>
      </c>
      <c r="B629" t="s">
        <v>11608</v>
      </c>
      <c r="C629" t="s">
        <v>3797</v>
      </c>
      <c r="D629" s="50" t="s">
        <v>16258</v>
      </c>
      <c r="E629" s="84">
        <f t="shared" si="36"/>
        <v>41036</v>
      </c>
      <c r="F629" s="50">
        <f t="shared" si="37"/>
        <v>2012</v>
      </c>
      <c r="G629" s="50">
        <f t="shared" si="38"/>
        <v>5</v>
      </c>
      <c r="H629" s="50">
        <f t="shared" si="39"/>
        <v>1</v>
      </c>
      <c r="I629" s="54" t="s">
        <v>15622</v>
      </c>
      <c r="J629" s="54" t="s">
        <v>17050</v>
      </c>
      <c r="K629" s="54" t="s">
        <v>17124</v>
      </c>
      <c r="L629" s="54" t="s">
        <v>15626</v>
      </c>
      <c r="M629" s="55">
        <v>1</v>
      </c>
      <c r="N629" s="55">
        <v>0.91</v>
      </c>
      <c r="O629" s="54" t="s">
        <v>15616</v>
      </c>
    </row>
    <row r="630" spans="1:15" x14ac:dyDescent="0.25">
      <c r="A630" s="19">
        <v>629</v>
      </c>
      <c r="B630" t="s">
        <v>8531</v>
      </c>
      <c r="C630" t="s">
        <v>6815</v>
      </c>
      <c r="D630" s="50" t="s">
        <v>16258</v>
      </c>
      <c r="E630" s="84">
        <f t="shared" si="36"/>
        <v>41036</v>
      </c>
      <c r="F630" s="50">
        <f t="shared" si="37"/>
        <v>2012</v>
      </c>
      <c r="G630" s="50">
        <f t="shared" si="38"/>
        <v>5</v>
      </c>
      <c r="H630" s="50">
        <f t="shared" si="39"/>
        <v>1</v>
      </c>
      <c r="I630" s="54" t="s">
        <v>15622</v>
      </c>
      <c r="J630" s="54" t="s">
        <v>17050</v>
      </c>
      <c r="K630" s="54" t="s">
        <v>17124</v>
      </c>
      <c r="L630" s="54" t="s">
        <v>15626</v>
      </c>
      <c r="M630" s="55">
        <v>0.83</v>
      </c>
      <c r="N630" s="55">
        <v>0.91</v>
      </c>
      <c r="O630" s="54" t="s">
        <v>15615</v>
      </c>
    </row>
    <row r="631" spans="1:15" x14ac:dyDescent="0.25">
      <c r="A631" s="19">
        <v>630</v>
      </c>
      <c r="B631" t="s">
        <v>7825</v>
      </c>
      <c r="C631" t="s">
        <v>7498</v>
      </c>
      <c r="D631" s="50" t="s">
        <v>16258</v>
      </c>
      <c r="E631" s="84">
        <f t="shared" si="36"/>
        <v>41036</v>
      </c>
      <c r="F631" s="50">
        <f t="shared" si="37"/>
        <v>2012</v>
      </c>
      <c r="G631" s="50">
        <f t="shared" si="38"/>
        <v>5</v>
      </c>
      <c r="H631" s="50">
        <f t="shared" si="39"/>
        <v>1</v>
      </c>
      <c r="I631" s="54" t="s">
        <v>15622</v>
      </c>
      <c r="J631" s="54" t="s">
        <v>17050</v>
      </c>
      <c r="K631" s="54" t="s">
        <v>17124</v>
      </c>
      <c r="L631" s="54" t="s">
        <v>15628</v>
      </c>
      <c r="M631" s="55">
        <v>0</v>
      </c>
      <c r="N631" s="55">
        <v>0.47</v>
      </c>
      <c r="O631" s="54" t="s">
        <v>15615</v>
      </c>
    </row>
    <row r="632" spans="1:15" x14ac:dyDescent="0.25">
      <c r="A632" s="19">
        <v>631</v>
      </c>
      <c r="B632" t="s">
        <v>10980</v>
      </c>
      <c r="C632" t="s">
        <v>4416</v>
      </c>
      <c r="D632" s="50" t="s">
        <v>16258</v>
      </c>
      <c r="E632" s="84">
        <f t="shared" si="36"/>
        <v>41036</v>
      </c>
      <c r="F632" s="50">
        <f t="shared" si="37"/>
        <v>2012</v>
      </c>
      <c r="G632" s="50">
        <f t="shared" si="38"/>
        <v>5</v>
      </c>
      <c r="H632" s="50">
        <f t="shared" si="39"/>
        <v>1</v>
      </c>
      <c r="I632" s="54" t="s">
        <v>15625</v>
      </c>
      <c r="J632" s="54" t="s">
        <v>17050</v>
      </c>
      <c r="K632" s="54" t="s">
        <v>17124</v>
      </c>
      <c r="L632" s="54" t="s">
        <v>15626</v>
      </c>
      <c r="M632" s="55">
        <v>1</v>
      </c>
      <c r="N632" s="55">
        <v>1</v>
      </c>
      <c r="O632" s="54" t="s">
        <v>15616</v>
      </c>
    </row>
    <row r="633" spans="1:15" x14ac:dyDescent="0.25">
      <c r="A633" s="19">
        <v>632</v>
      </c>
      <c r="B633" t="s">
        <v>11046</v>
      </c>
      <c r="C633" t="s">
        <v>4351</v>
      </c>
      <c r="D633" s="50" t="s">
        <v>16259</v>
      </c>
      <c r="E633" s="84">
        <f t="shared" si="36"/>
        <v>41037</v>
      </c>
      <c r="F633" s="50">
        <f t="shared" si="37"/>
        <v>2012</v>
      </c>
      <c r="G633" s="50">
        <f t="shared" si="38"/>
        <v>5</v>
      </c>
      <c r="H633" s="50">
        <f t="shared" si="39"/>
        <v>2</v>
      </c>
      <c r="I633" s="54" t="s">
        <v>15622</v>
      </c>
      <c r="J633" s="54" t="s">
        <v>17050</v>
      </c>
      <c r="K633" s="54" t="s">
        <v>17124</v>
      </c>
      <c r="L633" s="54" t="s">
        <v>15624</v>
      </c>
      <c r="M633" s="55">
        <v>1</v>
      </c>
      <c r="N633" s="55">
        <v>0.95</v>
      </c>
      <c r="O633" s="54" t="s">
        <v>15616</v>
      </c>
    </row>
    <row r="634" spans="1:15" x14ac:dyDescent="0.25">
      <c r="A634" s="19">
        <v>633</v>
      </c>
      <c r="B634" t="s">
        <v>10061</v>
      </c>
      <c r="C634" t="s">
        <v>5313</v>
      </c>
      <c r="D634" s="50" t="s">
        <v>16259</v>
      </c>
      <c r="E634" s="84">
        <f t="shared" si="36"/>
        <v>41037</v>
      </c>
      <c r="F634" s="50">
        <f t="shared" si="37"/>
        <v>2012</v>
      </c>
      <c r="G634" s="50">
        <f t="shared" si="38"/>
        <v>5</v>
      </c>
      <c r="H634" s="50">
        <f t="shared" si="39"/>
        <v>2</v>
      </c>
      <c r="I634" s="54" t="s">
        <v>15622</v>
      </c>
      <c r="J634" s="54" t="s">
        <v>17050</v>
      </c>
      <c r="K634" s="54" t="s">
        <v>17124</v>
      </c>
      <c r="L634" s="54" t="s">
        <v>15624</v>
      </c>
      <c r="M634" s="55">
        <v>0.9</v>
      </c>
      <c r="N634" s="55">
        <v>0.92</v>
      </c>
      <c r="O634" s="54" t="s">
        <v>15616</v>
      </c>
    </row>
    <row r="635" spans="1:15" x14ac:dyDescent="0.25">
      <c r="A635" s="19">
        <v>634</v>
      </c>
      <c r="B635" t="s">
        <v>10096</v>
      </c>
      <c r="C635" t="s">
        <v>5278</v>
      </c>
      <c r="D635" s="50" t="s">
        <v>16260</v>
      </c>
      <c r="E635" s="84">
        <f t="shared" si="36"/>
        <v>41038</v>
      </c>
      <c r="F635" s="50">
        <f t="shared" si="37"/>
        <v>2012</v>
      </c>
      <c r="G635" s="50">
        <f t="shared" si="38"/>
        <v>5</v>
      </c>
      <c r="H635" s="50">
        <f t="shared" si="39"/>
        <v>3</v>
      </c>
      <c r="I635" s="54" t="s">
        <v>15622</v>
      </c>
      <c r="J635" s="54" t="s">
        <v>17050</v>
      </c>
      <c r="K635" s="54" t="s">
        <v>17124</v>
      </c>
      <c r="L635" s="54" t="s">
        <v>15626</v>
      </c>
      <c r="M635" s="55">
        <v>1</v>
      </c>
      <c r="N635" s="55">
        <v>1</v>
      </c>
      <c r="O635" s="54" t="s">
        <v>15615</v>
      </c>
    </row>
    <row r="636" spans="1:15" x14ac:dyDescent="0.25">
      <c r="A636" s="19">
        <v>635</v>
      </c>
      <c r="B636" t="s">
        <v>7684</v>
      </c>
      <c r="C636" t="s">
        <v>7633</v>
      </c>
      <c r="D636" s="50" t="s">
        <v>16260</v>
      </c>
      <c r="E636" s="84">
        <f t="shared" si="36"/>
        <v>41038</v>
      </c>
      <c r="F636" s="50">
        <f t="shared" si="37"/>
        <v>2012</v>
      </c>
      <c r="G636" s="50">
        <f t="shared" si="38"/>
        <v>5</v>
      </c>
      <c r="H636" s="50">
        <f t="shared" si="39"/>
        <v>3</v>
      </c>
      <c r="I636" s="54" t="s">
        <v>15622</v>
      </c>
      <c r="J636" s="54" t="s">
        <v>17050</v>
      </c>
      <c r="K636" s="54" t="s">
        <v>17124</v>
      </c>
      <c r="L636" s="54" t="s">
        <v>15624</v>
      </c>
      <c r="M636" s="55">
        <v>1</v>
      </c>
      <c r="N636" s="55">
        <v>1</v>
      </c>
      <c r="O636" s="54" t="s">
        <v>15615</v>
      </c>
    </row>
    <row r="637" spans="1:15" x14ac:dyDescent="0.25">
      <c r="A637" s="19">
        <v>636</v>
      </c>
      <c r="B637" t="s">
        <v>9995</v>
      </c>
      <c r="C637" t="s">
        <v>5378</v>
      </c>
      <c r="D637" s="50" t="s">
        <v>16261</v>
      </c>
      <c r="E637" s="84">
        <f t="shared" si="36"/>
        <v>41039</v>
      </c>
      <c r="F637" s="50">
        <f t="shared" si="37"/>
        <v>2012</v>
      </c>
      <c r="G637" s="50">
        <f t="shared" si="38"/>
        <v>5</v>
      </c>
      <c r="H637" s="50">
        <f t="shared" si="39"/>
        <v>4</v>
      </c>
      <c r="I637" s="54" t="s">
        <v>15622</v>
      </c>
      <c r="J637" s="54" t="s">
        <v>17050</v>
      </c>
      <c r="K637" s="54" t="s">
        <v>17124</v>
      </c>
      <c r="L637" s="54" t="s">
        <v>15626</v>
      </c>
      <c r="M637" s="55">
        <v>1</v>
      </c>
      <c r="N637" s="55">
        <v>1</v>
      </c>
      <c r="O637" s="54" t="s">
        <v>15615</v>
      </c>
    </row>
    <row r="638" spans="1:15" x14ac:dyDescent="0.25">
      <c r="A638" s="19">
        <v>637</v>
      </c>
      <c r="B638" t="s">
        <v>11161</v>
      </c>
      <c r="C638" t="s">
        <v>4239</v>
      </c>
      <c r="D638" s="50" t="s">
        <v>16262</v>
      </c>
      <c r="E638" s="84">
        <f t="shared" si="36"/>
        <v>41040</v>
      </c>
      <c r="F638" s="50">
        <f t="shared" si="37"/>
        <v>2012</v>
      </c>
      <c r="G638" s="50">
        <f t="shared" si="38"/>
        <v>5</v>
      </c>
      <c r="H638" s="50">
        <f t="shared" si="39"/>
        <v>5</v>
      </c>
      <c r="I638" s="54" t="s">
        <v>15622</v>
      </c>
      <c r="J638" s="54" t="s">
        <v>17050</v>
      </c>
      <c r="K638" s="54" t="s">
        <v>17124</v>
      </c>
      <c r="L638" s="54" t="s">
        <v>15624</v>
      </c>
      <c r="M638" s="55">
        <v>1</v>
      </c>
      <c r="N638" s="55">
        <v>0.98</v>
      </c>
      <c r="O638" s="54" t="s">
        <v>15616</v>
      </c>
    </row>
    <row r="639" spans="1:15" x14ac:dyDescent="0.25">
      <c r="A639" s="19">
        <v>638</v>
      </c>
      <c r="B639" t="s">
        <v>7868</v>
      </c>
      <c r="C639" t="s">
        <v>7460</v>
      </c>
      <c r="D639" s="50" t="s">
        <v>16262</v>
      </c>
      <c r="E639" s="84">
        <f t="shared" si="36"/>
        <v>41040</v>
      </c>
      <c r="F639" s="50">
        <f t="shared" si="37"/>
        <v>2012</v>
      </c>
      <c r="G639" s="50">
        <f t="shared" si="38"/>
        <v>5</v>
      </c>
      <c r="H639" s="50">
        <f t="shared" si="39"/>
        <v>5</v>
      </c>
      <c r="I639" s="54" t="s">
        <v>15622</v>
      </c>
      <c r="J639" s="54" t="s">
        <v>17050</v>
      </c>
      <c r="K639" s="54" t="s">
        <v>17124</v>
      </c>
      <c r="L639" s="54" t="s">
        <v>15626</v>
      </c>
      <c r="M639" s="55">
        <v>1</v>
      </c>
      <c r="N639" s="55">
        <v>0.81</v>
      </c>
      <c r="O639" s="54" t="s">
        <v>15615</v>
      </c>
    </row>
    <row r="640" spans="1:15" x14ac:dyDescent="0.25">
      <c r="A640" s="19">
        <v>639</v>
      </c>
      <c r="B640" t="s">
        <v>9950</v>
      </c>
      <c r="C640" t="s">
        <v>5421</v>
      </c>
      <c r="D640" s="50" t="s">
        <v>16263</v>
      </c>
      <c r="E640" s="84">
        <f t="shared" si="36"/>
        <v>41042</v>
      </c>
      <c r="F640" s="50">
        <f t="shared" si="37"/>
        <v>2012</v>
      </c>
      <c r="G640" s="50">
        <f t="shared" si="38"/>
        <v>5</v>
      </c>
      <c r="H640" s="50">
        <f t="shared" si="39"/>
        <v>7</v>
      </c>
      <c r="I640" s="54" t="s">
        <v>15625</v>
      </c>
      <c r="J640" s="54" t="s">
        <v>17050</v>
      </c>
      <c r="K640" s="54" t="s">
        <v>17124</v>
      </c>
      <c r="L640" s="54" t="s">
        <v>15623</v>
      </c>
      <c r="M640" s="55">
        <v>1</v>
      </c>
      <c r="N640" s="55">
        <v>0.7</v>
      </c>
      <c r="O640" s="54" t="s">
        <v>15615</v>
      </c>
    </row>
    <row r="641" spans="1:15" x14ac:dyDescent="0.25">
      <c r="A641" s="19">
        <v>640</v>
      </c>
      <c r="B641" t="s">
        <v>10097</v>
      </c>
      <c r="C641" t="s">
        <v>3567</v>
      </c>
      <c r="D641" s="50" t="s">
        <v>16264</v>
      </c>
      <c r="E641" s="84">
        <f t="shared" si="36"/>
        <v>41043</v>
      </c>
      <c r="F641" s="50">
        <f t="shared" si="37"/>
        <v>2012</v>
      </c>
      <c r="G641" s="50">
        <f t="shared" si="38"/>
        <v>5</v>
      </c>
      <c r="H641" s="50">
        <f t="shared" si="39"/>
        <v>1</v>
      </c>
      <c r="I641" s="54" t="s">
        <v>15622</v>
      </c>
      <c r="J641" s="54" t="s">
        <v>17050</v>
      </c>
      <c r="K641" s="54" t="s">
        <v>17124</v>
      </c>
      <c r="L641" s="54" t="s">
        <v>15626</v>
      </c>
      <c r="M641" s="55">
        <v>1</v>
      </c>
      <c r="N641" s="55">
        <v>1</v>
      </c>
      <c r="O641" s="54" t="s">
        <v>15615</v>
      </c>
    </row>
    <row r="642" spans="1:15" x14ac:dyDescent="0.25">
      <c r="A642" s="19">
        <v>641</v>
      </c>
      <c r="B642" t="s">
        <v>9114</v>
      </c>
      <c r="C642" t="s">
        <v>6239</v>
      </c>
      <c r="D642" s="50" t="s">
        <v>16264</v>
      </c>
      <c r="E642" s="84">
        <f t="shared" si="36"/>
        <v>41043</v>
      </c>
      <c r="F642" s="50">
        <f t="shared" si="37"/>
        <v>2012</v>
      </c>
      <c r="G642" s="50">
        <f t="shared" si="38"/>
        <v>5</v>
      </c>
      <c r="H642" s="50">
        <f t="shared" si="39"/>
        <v>1</v>
      </c>
      <c r="I642" s="54" t="s">
        <v>15622</v>
      </c>
      <c r="J642" s="54" t="s">
        <v>17050</v>
      </c>
      <c r="K642" s="54" t="s">
        <v>17124</v>
      </c>
      <c r="L642" s="54" t="s">
        <v>15624</v>
      </c>
      <c r="M642" s="55">
        <v>1</v>
      </c>
      <c r="N642" s="55">
        <v>0.98</v>
      </c>
      <c r="O642" s="54" t="s">
        <v>15616</v>
      </c>
    </row>
    <row r="643" spans="1:15" x14ac:dyDescent="0.25">
      <c r="A643" s="19">
        <v>642</v>
      </c>
      <c r="B643" t="s">
        <v>8091</v>
      </c>
      <c r="C643" t="s">
        <v>7242</v>
      </c>
      <c r="D643" s="50" t="s">
        <v>16264</v>
      </c>
      <c r="E643" s="84">
        <f t="shared" ref="E643:E706" si="40">DATE(LEFT(D643,4),MID(D643,5,2),RIGHT(D643,2))</f>
        <v>41043</v>
      </c>
      <c r="F643" s="50">
        <f t="shared" ref="F643:F706" si="41">YEAR(E643)</f>
        <v>2012</v>
      </c>
      <c r="G643" s="50">
        <f t="shared" ref="G643:G706" si="42">MONTH(E643)</f>
        <v>5</v>
      </c>
      <c r="H643" s="50">
        <f t="shared" ref="H643:H706" si="43">WEEKDAY(E643,2)</f>
        <v>1</v>
      </c>
      <c r="I643" s="54" t="s">
        <v>15622</v>
      </c>
      <c r="J643" s="54" t="s">
        <v>17050</v>
      </c>
      <c r="K643" s="54" t="s">
        <v>17124</v>
      </c>
      <c r="L643" s="54" t="s">
        <v>15626</v>
      </c>
      <c r="M643" s="55">
        <v>1</v>
      </c>
      <c r="N643" s="55">
        <v>0.83</v>
      </c>
      <c r="O643" s="54" t="s">
        <v>15615</v>
      </c>
    </row>
    <row r="644" spans="1:15" x14ac:dyDescent="0.25">
      <c r="A644" s="19">
        <v>643</v>
      </c>
      <c r="B644" t="s">
        <v>9771</v>
      </c>
      <c r="C644" t="s">
        <v>5598</v>
      </c>
      <c r="D644" s="50" t="s">
        <v>11855</v>
      </c>
      <c r="E644" s="84">
        <f t="shared" si="40"/>
        <v>41045</v>
      </c>
      <c r="F644" s="50">
        <f t="shared" si="41"/>
        <v>2012</v>
      </c>
      <c r="G644" s="50">
        <f t="shared" si="42"/>
        <v>5</v>
      </c>
      <c r="H644" s="50">
        <f t="shared" si="43"/>
        <v>3</v>
      </c>
      <c r="I644" s="54" t="s">
        <v>15622</v>
      </c>
      <c r="J644" s="54" t="s">
        <v>17050</v>
      </c>
      <c r="K644" s="54" t="s">
        <v>17124</v>
      </c>
      <c r="L644" s="54" t="s">
        <v>15626</v>
      </c>
      <c r="M644" s="55">
        <v>1</v>
      </c>
      <c r="N644" s="55">
        <v>0.96</v>
      </c>
      <c r="O644" s="54" t="s">
        <v>15616</v>
      </c>
    </row>
    <row r="645" spans="1:15" x14ac:dyDescent="0.25">
      <c r="A645" s="19">
        <v>644</v>
      </c>
      <c r="B645" t="s">
        <v>8084</v>
      </c>
      <c r="C645" t="s">
        <v>7249</v>
      </c>
      <c r="D645" s="50" t="s">
        <v>16265</v>
      </c>
      <c r="E645" s="84">
        <f t="shared" si="40"/>
        <v>41048</v>
      </c>
      <c r="F645" s="50">
        <f t="shared" si="41"/>
        <v>2012</v>
      </c>
      <c r="G645" s="50">
        <f t="shared" si="42"/>
        <v>5</v>
      </c>
      <c r="H645" s="50">
        <f t="shared" si="43"/>
        <v>6</v>
      </c>
      <c r="I645" s="54" t="s">
        <v>15622</v>
      </c>
      <c r="J645" s="54" t="s">
        <v>17050</v>
      </c>
      <c r="K645" s="54" t="s">
        <v>17124</v>
      </c>
      <c r="L645" s="54" t="s">
        <v>15626</v>
      </c>
      <c r="M645" s="55">
        <v>1</v>
      </c>
      <c r="N645" s="55">
        <v>0.77</v>
      </c>
      <c r="O645" s="54" t="s">
        <v>15615</v>
      </c>
    </row>
    <row r="646" spans="1:15" x14ac:dyDescent="0.25">
      <c r="A646" s="19">
        <v>645</v>
      </c>
      <c r="B646" t="s">
        <v>11158</v>
      </c>
      <c r="C646" t="s">
        <v>4242</v>
      </c>
      <c r="D646" s="50" t="s">
        <v>16266</v>
      </c>
      <c r="E646" s="84">
        <f t="shared" si="40"/>
        <v>41049</v>
      </c>
      <c r="F646" s="50">
        <f t="shared" si="41"/>
        <v>2012</v>
      </c>
      <c r="G646" s="50">
        <f t="shared" si="42"/>
        <v>5</v>
      </c>
      <c r="H646" s="50">
        <f t="shared" si="43"/>
        <v>7</v>
      </c>
      <c r="I646" s="54" t="s">
        <v>15645</v>
      </c>
      <c r="J646" s="54" t="s">
        <v>17075</v>
      </c>
      <c r="K646" s="54" t="s">
        <v>17124</v>
      </c>
      <c r="L646" s="54" t="s">
        <v>15623</v>
      </c>
      <c r="M646" s="55">
        <v>0.5</v>
      </c>
      <c r="N646" s="55">
        <v>0.63</v>
      </c>
      <c r="O646" s="54" t="s">
        <v>15615</v>
      </c>
    </row>
    <row r="647" spans="1:15" x14ac:dyDescent="0.25">
      <c r="A647" s="19">
        <v>646</v>
      </c>
      <c r="B647" t="s">
        <v>10632</v>
      </c>
      <c r="C647" t="s">
        <v>4754</v>
      </c>
      <c r="D647" s="50" t="s">
        <v>16267</v>
      </c>
      <c r="E647" s="84">
        <f t="shared" si="40"/>
        <v>41050</v>
      </c>
      <c r="F647" s="50">
        <f t="shared" si="41"/>
        <v>2012</v>
      </c>
      <c r="G647" s="50">
        <f t="shared" si="42"/>
        <v>5</v>
      </c>
      <c r="H647" s="50">
        <f t="shared" si="43"/>
        <v>1</v>
      </c>
      <c r="I647" s="54" t="s">
        <v>15622</v>
      </c>
      <c r="J647" s="54" t="s">
        <v>17050</v>
      </c>
      <c r="K647" s="54" t="s">
        <v>17124</v>
      </c>
      <c r="L647" s="54" t="s">
        <v>15624</v>
      </c>
      <c r="M647" s="55">
        <v>1</v>
      </c>
      <c r="N647" s="55">
        <v>0.94</v>
      </c>
      <c r="O647" s="54" t="s">
        <v>15616</v>
      </c>
    </row>
    <row r="648" spans="1:15" x14ac:dyDescent="0.25">
      <c r="A648" s="19">
        <v>647</v>
      </c>
      <c r="B648" t="s">
        <v>7899</v>
      </c>
      <c r="C648" t="s">
        <v>7430</v>
      </c>
      <c r="D648" s="50" t="s">
        <v>16267</v>
      </c>
      <c r="E648" s="84">
        <f t="shared" si="40"/>
        <v>41050</v>
      </c>
      <c r="F648" s="50">
        <f t="shared" si="41"/>
        <v>2012</v>
      </c>
      <c r="G648" s="50">
        <f t="shared" si="42"/>
        <v>5</v>
      </c>
      <c r="H648" s="50">
        <f t="shared" si="43"/>
        <v>1</v>
      </c>
      <c r="I648" s="54" t="s">
        <v>15622</v>
      </c>
      <c r="J648" s="54" t="s">
        <v>17050</v>
      </c>
      <c r="K648" s="54" t="s">
        <v>17124</v>
      </c>
      <c r="L648" s="54" t="s">
        <v>15623</v>
      </c>
      <c r="M648" s="55">
        <v>1</v>
      </c>
      <c r="N648" s="55">
        <v>1</v>
      </c>
      <c r="O648" s="54" t="s">
        <v>15615</v>
      </c>
    </row>
    <row r="649" spans="1:15" x14ac:dyDescent="0.25">
      <c r="A649" s="19">
        <v>648</v>
      </c>
      <c r="B649" t="s">
        <v>10587</v>
      </c>
      <c r="C649" t="s">
        <v>4798</v>
      </c>
      <c r="D649" s="50" t="s">
        <v>11856</v>
      </c>
      <c r="E649" s="84">
        <f t="shared" si="40"/>
        <v>41052</v>
      </c>
      <c r="F649" s="50">
        <f t="shared" si="41"/>
        <v>2012</v>
      </c>
      <c r="G649" s="50">
        <f t="shared" si="42"/>
        <v>5</v>
      </c>
      <c r="H649" s="50">
        <f t="shared" si="43"/>
        <v>3</v>
      </c>
      <c r="I649" s="54" t="s">
        <v>15622</v>
      </c>
      <c r="J649" s="54" t="s">
        <v>17050</v>
      </c>
      <c r="K649" s="54" t="s">
        <v>17124</v>
      </c>
      <c r="L649" s="54" t="s">
        <v>15626</v>
      </c>
      <c r="M649" s="55">
        <v>1</v>
      </c>
      <c r="N649" s="55">
        <v>0.4</v>
      </c>
      <c r="O649" s="54" t="s">
        <v>15615</v>
      </c>
    </row>
    <row r="650" spans="1:15" x14ac:dyDescent="0.25">
      <c r="A650" s="19">
        <v>649</v>
      </c>
      <c r="B650" t="s">
        <v>9490</v>
      </c>
      <c r="C650" t="s">
        <v>5869</v>
      </c>
      <c r="D650" s="50" t="s">
        <v>16268</v>
      </c>
      <c r="E650" s="84">
        <f t="shared" si="40"/>
        <v>41053</v>
      </c>
      <c r="F650" s="50">
        <f t="shared" si="41"/>
        <v>2012</v>
      </c>
      <c r="G650" s="50">
        <f t="shared" si="42"/>
        <v>5</v>
      </c>
      <c r="H650" s="50">
        <f t="shared" si="43"/>
        <v>4</v>
      </c>
      <c r="I650" s="54" t="s">
        <v>15629</v>
      </c>
      <c r="J650" s="54" t="s">
        <v>17050</v>
      </c>
      <c r="K650" s="54" t="s">
        <v>17124</v>
      </c>
      <c r="L650" s="54" t="s">
        <v>15626</v>
      </c>
      <c r="M650" s="55">
        <v>1</v>
      </c>
      <c r="N650" s="55">
        <v>0.36</v>
      </c>
      <c r="O650" s="54" t="s">
        <v>15615</v>
      </c>
    </row>
    <row r="651" spans="1:15" x14ac:dyDescent="0.25">
      <c r="A651" s="19">
        <v>650</v>
      </c>
      <c r="B651" t="s">
        <v>11692</v>
      </c>
      <c r="C651" t="s">
        <v>3714</v>
      </c>
      <c r="D651" s="50" t="s">
        <v>16269</v>
      </c>
      <c r="E651" s="84">
        <f t="shared" si="40"/>
        <v>41055</v>
      </c>
      <c r="F651" s="50">
        <f t="shared" si="41"/>
        <v>2012</v>
      </c>
      <c r="G651" s="50">
        <f t="shared" si="42"/>
        <v>5</v>
      </c>
      <c r="H651" s="50">
        <f t="shared" si="43"/>
        <v>6</v>
      </c>
      <c r="I651" s="54" t="s">
        <v>15622</v>
      </c>
      <c r="J651" s="54" t="s">
        <v>17050</v>
      </c>
      <c r="K651" s="54" t="s">
        <v>17124</v>
      </c>
      <c r="L651" s="54" t="s">
        <v>15623</v>
      </c>
      <c r="M651" s="55">
        <v>1</v>
      </c>
      <c r="N651" s="55">
        <v>1</v>
      </c>
      <c r="O651" s="54" t="s">
        <v>15616</v>
      </c>
    </row>
    <row r="652" spans="1:15" x14ac:dyDescent="0.25">
      <c r="A652" s="19">
        <v>651</v>
      </c>
      <c r="B652" t="s">
        <v>7742</v>
      </c>
      <c r="C652" t="s">
        <v>7579</v>
      </c>
      <c r="D652" s="50" t="s">
        <v>11857</v>
      </c>
      <c r="E652" s="84">
        <f t="shared" si="40"/>
        <v>41057</v>
      </c>
      <c r="F652" s="50">
        <f t="shared" si="41"/>
        <v>2012</v>
      </c>
      <c r="G652" s="50">
        <f t="shared" si="42"/>
        <v>5</v>
      </c>
      <c r="H652" s="50">
        <f t="shared" si="43"/>
        <v>1</v>
      </c>
      <c r="I652" s="54" t="s">
        <v>15631</v>
      </c>
      <c r="J652" s="54" t="s">
        <v>17076</v>
      </c>
      <c r="K652" s="54" t="s">
        <v>17130</v>
      </c>
      <c r="L652" s="54" t="s">
        <v>15624</v>
      </c>
      <c r="M652" s="55">
        <v>1</v>
      </c>
      <c r="N652" s="55">
        <v>0.93</v>
      </c>
      <c r="O652" s="54" t="s">
        <v>15615</v>
      </c>
    </row>
    <row r="653" spans="1:15" x14ac:dyDescent="0.25">
      <c r="A653" s="19">
        <v>652</v>
      </c>
      <c r="B653" t="s">
        <v>7844</v>
      </c>
      <c r="C653" t="s">
        <v>7480</v>
      </c>
      <c r="D653" s="50" t="s">
        <v>11857</v>
      </c>
      <c r="E653" s="84">
        <f t="shared" si="40"/>
        <v>41057</v>
      </c>
      <c r="F653" s="50">
        <f t="shared" si="41"/>
        <v>2012</v>
      </c>
      <c r="G653" s="50">
        <f t="shared" si="42"/>
        <v>5</v>
      </c>
      <c r="H653" s="50">
        <f t="shared" si="43"/>
        <v>1</v>
      </c>
      <c r="I653" s="54" t="s">
        <v>15622</v>
      </c>
      <c r="J653" s="54" t="s">
        <v>17050</v>
      </c>
      <c r="K653" s="54" t="s">
        <v>17124</v>
      </c>
      <c r="L653" s="54" t="s">
        <v>15624</v>
      </c>
      <c r="M653" s="55">
        <v>1</v>
      </c>
      <c r="N653" s="55">
        <v>0.93</v>
      </c>
      <c r="O653" s="54" t="s">
        <v>15616</v>
      </c>
    </row>
    <row r="654" spans="1:15" x14ac:dyDescent="0.25">
      <c r="A654" s="19">
        <v>653</v>
      </c>
      <c r="B654" t="s">
        <v>9487</v>
      </c>
      <c r="C654" t="s">
        <v>5872</v>
      </c>
      <c r="D654" s="50" t="s">
        <v>16270</v>
      </c>
      <c r="E654" s="84">
        <f t="shared" si="40"/>
        <v>41058</v>
      </c>
      <c r="F654" s="50">
        <f t="shared" si="41"/>
        <v>2012</v>
      </c>
      <c r="G654" s="50">
        <f t="shared" si="42"/>
        <v>5</v>
      </c>
      <c r="H654" s="50">
        <f t="shared" si="43"/>
        <v>2</v>
      </c>
      <c r="I654" s="54" t="s">
        <v>15622</v>
      </c>
      <c r="J654" s="54" t="s">
        <v>17050</v>
      </c>
      <c r="K654" s="54" t="s">
        <v>17124</v>
      </c>
      <c r="L654" s="54" t="s">
        <v>15626</v>
      </c>
      <c r="M654" s="55">
        <v>1</v>
      </c>
      <c r="N654" s="55">
        <v>0.79</v>
      </c>
      <c r="O654" s="54" t="s">
        <v>15616</v>
      </c>
    </row>
    <row r="655" spans="1:15" x14ac:dyDescent="0.25">
      <c r="A655" s="19">
        <v>654</v>
      </c>
      <c r="B655" t="s">
        <v>8622</v>
      </c>
      <c r="C655" t="s">
        <v>6725</v>
      </c>
      <c r="D655" s="50" t="s">
        <v>16270</v>
      </c>
      <c r="E655" s="84">
        <f t="shared" si="40"/>
        <v>41058</v>
      </c>
      <c r="F655" s="50">
        <f t="shared" si="41"/>
        <v>2012</v>
      </c>
      <c r="G655" s="50">
        <f t="shared" si="42"/>
        <v>5</v>
      </c>
      <c r="H655" s="50">
        <f t="shared" si="43"/>
        <v>2</v>
      </c>
      <c r="I655" s="54" t="s">
        <v>15622</v>
      </c>
      <c r="J655" s="54" t="s">
        <v>17050</v>
      </c>
      <c r="K655" s="54" t="s">
        <v>17124</v>
      </c>
      <c r="L655" s="54" t="s">
        <v>15623</v>
      </c>
      <c r="M655" s="55">
        <v>1</v>
      </c>
      <c r="N655" s="55">
        <v>0</v>
      </c>
      <c r="O655" s="54" t="s">
        <v>15615</v>
      </c>
    </row>
    <row r="656" spans="1:15" x14ac:dyDescent="0.25">
      <c r="A656" s="19">
        <v>655</v>
      </c>
      <c r="B656" t="s">
        <v>7786</v>
      </c>
      <c r="C656" t="s">
        <v>7536</v>
      </c>
      <c r="D656" s="50" t="s">
        <v>16270</v>
      </c>
      <c r="E656" s="84">
        <f t="shared" si="40"/>
        <v>41058</v>
      </c>
      <c r="F656" s="50">
        <f t="shared" si="41"/>
        <v>2012</v>
      </c>
      <c r="G656" s="50">
        <f t="shared" si="42"/>
        <v>5</v>
      </c>
      <c r="H656" s="50">
        <f t="shared" si="43"/>
        <v>2</v>
      </c>
      <c r="I656" s="54" t="s">
        <v>15622</v>
      </c>
      <c r="J656" s="54" t="s">
        <v>17050</v>
      </c>
      <c r="K656" s="54" t="s">
        <v>17124</v>
      </c>
      <c r="L656" s="54" t="s">
        <v>15626</v>
      </c>
      <c r="M656" s="55">
        <v>1</v>
      </c>
      <c r="N656" s="55">
        <v>0.98</v>
      </c>
      <c r="O656" s="54" t="s">
        <v>15616</v>
      </c>
    </row>
    <row r="657" spans="1:15" x14ac:dyDescent="0.25">
      <c r="A657" s="19">
        <v>656</v>
      </c>
      <c r="B657" t="s">
        <v>8070</v>
      </c>
      <c r="C657" t="s">
        <v>7263</v>
      </c>
      <c r="D657" s="50" t="s">
        <v>16270</v>
      </c>
      <c r="E657" s="84">
        <f t="shared" si="40"/>
        <v>41058</v>
      </c>
      <c r="F657" s="50">
        <f t="shared" si="41"/>
        <v>2012</v>
      </c>
      <c r="G657" s="50">
        <f t="shared" si="42"/>
        <v>5</v>
      </c>
      <c r="H657" s="50">
        <f t="shared" si="43"/>
        <v>2</v>
      </c>
      <c r="I657" s="54" t="s">
        <v>15622</v>
      </c>
      <c r="J657" s="54" t="s">
        <v>17050</v>
      </c>
      <c r="K657" s="54" t="s">
        <v>17124</v>
      </c>
      <c r="L657" s="54" t="s">
        <v>15626</v>
      </c>
      <c r="M657" s="55">
        <v>1</v>
      </c>
      <c r="N657" s="55">
        <v>1</v>
      </c>
      <c r="O657" s="54" t="s">
        <v>15615</v>
      </c>
    </row>
    <row r="658" spans="1:15" x14ac:dyDescent="0.25">
      <c r="A658" s="19">
        <v>657</v>
      </c>
      <c r="B658" t="s">
        <v>10562</v>
      </c>
      <c r="C658" t="s">
        <v>4822</v>
      </c>
      <c r="D658" s="50" t="s">
        <v>16270</v>
      </c>
      <c r="E658" s="84">
        <f t="shared" si="40"/>
        <v>41058</v>
      </c>
      <c r="F658" s="50">
        <f t="shared" si="41"/>
        <v>2012</v>
      </c>
      <c r="G658" s="50">
        <f t="shared" si="42"/>
        <v>5</v>
      </c>
      <c r="H658" s="50">
        <f t="shared" si="43"/>
        <v>2</v>
      </c>
      <c r="I658" s="54" t="s">
        <v>15625</v>
      </c>
      <c r="J658" s="54" t="s">
        <v>17050</v>
      </c>
      <c r="K658" s="54" t="s">
        <v>17124</v>
      </c>
      <c r="L658" s="54" t="s">
        <v>15626</v>
      </c>
      <c r="M658" s="55">
        <v>1</v>
      </c>
      <c r="N658" s="55">
        <v>1</v>
      </c>
      <c r="O658" s="54" t="s">
        <v>15615</v>
      </c>
    </row>
    <row r="659" spans="1:15" x14ac:dyDescent="0.25">
      <c r="A659" s="19">
        <v>658</v>
      </c>
      <c r="B659" t="s">
        <v>7823</v>
      </c>
      <c r="C659" t="s">
        <v>7500</v>
      </c>
      <c r="D659" s="50" t="s">
        <v>16271</v>
      </c>
      <c r="E659" s="84">
        <f t="shared" si="40"/>
        <v>41061</v>
      </c>
      <c r="F659" s="50">
        <f t="shared" si="41"/>
        <v>2012</v>
      </c>
      <c r="G659" s="50">
        <f t="shared" si="42"/>
        <v>6</v>
      </c>
      <c r="H659" s="50">
        <f t="shared" si="43"/>
        <v>5</v>
      </c>
      <c r="I659" s="54" t="s">
        <v>15622</v>
      </c>
      <c r="J659" s="54" t="s">
        <v>17050</v>
      </c>
      <c r="K659" s="54" t="s">
        <v>17124</v>
      </c>
      <c r="L659" s="54" t="s">
        <v>15624</v>
      </c>
      <c r="M659" s="55">
        <v>1</v>
      </c>
      <c r="N659" s="55">
        <v>0.97</v>
      </c>
      <c r="O659" s="54" t="s">
        <v>15615</v>
      </c>
    </row>
    <row r="660" spans="1:15" x14ac:dyDescent="0.25">
      <c r="A660" s="19">
        <v>659</v>
      </c>
      <c r="B660" t="s">
        <v>9770</v>
      </c>
      <c r="C660" t="s">
        <v>5599</v>
      </c>
      <c r="D660" s="50" t="s">
        <v>16271</v>
      </c>
      <c r="E660" s="84">
        <f t="shared" si="40"/>
        <v>41061</v>
      </c>
      <c r="F660" s="50">
        <f t="shared" si="41"/>
        <v>2012</v>
      </c>
      <c r="G660" s="50">
        <f t="shared" si="42"/>
        <v>6</v>
      </c>
      <c r="H660" s="50">
        <f t="shared" si="43"/>
        <v>5</v>
      </c>
      <c r="I660" s="54" t="s">
        <v>15622</v>
      </c>
      <c r="J660" s="54" t="s">
        <v>17050</v>
      </c>
      <c r="K660" s="54" t="s">
        <v>17124</v>
      </c>
      <c r="L660" s="54" t="s">
        <v>15624</v>
      </c>
      <c r="M660" s="55">
        <v>1</v>
      </c>
      <c r="N660" s="55">
        <v>0.83</v>
      </c>
      <c r="O660" s="54" t="s">
        <v>15616</v>
      </c>
    </row>
    <row r="661" spans="1:15" x14ac:dyDescent="0.25">
      <c r="A661" s="19">
        <v>660</v>
      </c>
      <c r="B661" t="s">
        <v>10060</v>
      </c>
      <c r="C661" t="s">
        <v>5314</v>
      </c>
      <c r="D661" s="50" t="s">
        <v>16271</v>
      </c>
      <c r="E661" s="84">
        <f t="shared" si="40"/>
        <v>41061</v>
      </c>
      <c r="F661" s="50">
        <f t="shared" si="41"/>
        <v>2012</v>
      </c>
      <c r="G661" s="50">
        <f t="shared" si="42"/>
        <v>6</v>
      </c>
      <c r="H661" s="50">
        <f t="shared" si="43"/>
        <v>5</v>
      </c>
      <c r="I661" s="54" t="s">
        <v>15645</v>
      </c>
      <c r="J661" s="54" t="s">
        <v>17075</v>
      </c>
      <c r="K661" s="54" t="s">
        <v>17124</v>
      </c>
      <c r="L661" s="54" t="s">
        <v>15626</v>
      </c>
      <c r="M661" s="55">
        <v>1</v>
      </c>
      <c r="N661" s="55">
        <v>1</v>
      </c>
      <c r="O661" s="54" t="s">
        <v>15616</v>
      </c>
    </row>
    <row r="662" spans="1:15" x14ac:dyDescent="0.25">
      <c r="A662" s="19">
        <v>661</v>
      </c>
      <c r="B662" t="s">
        <v>11661</v>
      </c>
      <c r="C662" t="s">
        <v>3744</v>
      </c>
      <c r="D662" s="50" t="s">
        <v>16271</v>
      </c>
      <c r="E662" s="84">
        <f t="shared" si="40"/>
        <v>41061</v>
      </c>
      <c r="F662" s="50">
        <f t="shared" si="41"/>
        <v>2012</v>
      </c>
      <c r="G662" s="50">
        <f t="shared" si="42"/>
        <v>6</v>
      </c>
      <c r="H662" s="50">
        <f t="shared" si="43"/>
        <v>5</v>
      </c>
      <c r="I662" s="54" t="s">
        <v>15622</v>
      </c>
      <c r="J662" s="54" t="s">
        <v>17050</v>
      </c>
      <c r="K662" s="54" t="s">
        <v>17124</v>
      </c>
      <c r="L662" s="54" t="s">
        <v>15624</v>
      </c>
      <c r="M662" s="55">
        <v>1</v>
      </c>
      <c r="N662" s="55">
        <v>0.69</v>
      </c>
      <c r="O662" s="54" t="s">
        <v>15616</v>
      </c>
    </row>
    <row r="663" spans="1:15" x14ac:dyDescent="0.25">
      <c r="A663" s="19">
        <v>662</v>
      </c>
      <c r="B663" t="s">
        <v>9504</v>
      </c>
      <c r="C663" t="s">
        <v>5856</v>
      </c>
      <c r="D663" s="50" t="s">
        <v>16272</v>
      </c>
      <c r="E663" s="84">
        <f t="shared" si="40"/>
        <v>41062</v>
      </c>
      <c r="F663" s="50">
        <f t="shared" si="41"/>
        <v>2012</v>
      </c>
      <c r="G663" s="50">
        <f t="shared" si="42"/>
        <v>6</v>
      </c>
      <c r="H663" s="50">
        <f t="shared" si="43"/>
        <v>6</v>
      </c>
      <c r="I663" s="54" t="s">
        <v>15622</v>
      </c>
      <c r="J663" s="54" t="s">
        <v>17050</v>
      </c>
      <c r="K663" s="54" t="s">
        <v>17124</v>
      </c>
      <c r="L663" s="54" t="s">
        <v>15626</v>
      </c>
      <c r="M663" s="55">
        <v>1</v>
      </c>
      <c r="N663" s="55">
        <v>0.86</v>
      </c>
      <c r="O663" s="54" t="s">
        <v>15616</v>
      </c>
    </row>
    <row r="664" spans="1:15" x14ac:dyDescent="0.25">
      <c r="A664" s="19">
        <v>663</v>
      </c>
      <c r="B664" t="s">
        <v>11602</v>
      </c>
      <c r="C664" t="s">
        <v>3803</v>
      </c>
      <c r="D664" s="50" t="s">
        <v>16273</v>
      </c>
      <c r="E664" s="84">
        <f t="shared" si="40"/>
        <v>41063</v>
      </c>
      <c r="F664" s="50">
        <f t="shared" si="41"/>
        <v>2012</v>
      </c>
      <c r="G664" s="50">
        <f t="shared" si="42"/>
        <v>6</v>
      </c>
      <c r="H664" s="50">
        <f t="shared" si="43"/>
        <v>7</v>
      </c>
      <c r="I664" s="54" t="s">
        <v>15622</v>
      </c>
      <c r="J664" s="54" t="s">
        <v>17050</v>
      </c>
      <c r="K664" s="54" t="s">
        <v>17124</v>
      </c>
      <c r="L664" s="54" t="s">
        <v>15623</v>
      </c>
      <c r="M664" s="55">
        <v>0.9</v>
      </c>
      <c r="N664" s="55">
        <v>0.92</v>
      </c>
      <c r="O664" s="54" t="s">
        <v>15616</v>
      </c>
    </row>
    <row r="665" spans="1:15" x14ac:dyDescent="0.25">
      <c r="A665" s="19">
        <v>664</v>
      </c>
      <c r="B665" t="s">
        <v>11210</v>
      </c>
      <c r="C665" t="s">
        <v>4190</v>
      </c>
      <c r="D665" s="50" t="s">
        <v>16274</v>
      </c>
      <c r="E665" s="84">
        <f t="shared" si="40"/>
        <v>41064</v>
      </c>
      <c r="F665" s="50">
        <f t="shared" si="41"/>
        <v>2012</v>
      </c>
      <c r="G665" s="50">
        <f t="shared" si="42"/>
        <v>6</v>
      </c>
      <c r="H665" s="50">
        <f t="shared" si="43"/>
        <v>1</v>
      </c>
      <c r="I665" s="54" t="s">
        <v>15622</v>
      </c>
      <c r="J665" s="54" t="s">
        <v>17050</v>
      </c>
      <c r="K665" s="54" t="s">
        <v>17124</v>
      </c>
      <c r="L665" s="54" t="s">
        <v>15626</v>
      </c>
      <c r="M665" s="55">
        <v>1</v>
      </c>
      <c r="N665" s="55">
        <v>0.97</v>
      </c>
      <c r="O665" s="54" t="s">
        <v>15616</v>
      </c>
    </row>
    <row r="666" spans="1:15" x14ac:dyDescent="0.25">
      <c r="A666" s="19">
        <v>665</v>
      </c>
      <c r="B666" t="s">
        <v>10826</v>
      </c>
      <c r="C666" t="s">
        <v>4567</v>
      </c>
      <c r="D666" s="50" t="s">
        <v>16274</v>
      </c>
      <c r="E666" s="84">
        <f t="shared" si="40"/>
        <v>41064</v>
      </c>
      <c r="F666" s="50">
        <f t="shared" si="41"/>
        <v>2012</v>
      </c>
      <c r="G666" s="50">
        <f t="shared" si="42"/>
        <v>6</v>
      </c>
      <c r="H666" s="50">
        <f t="shared" si="43"/>
        <v>1</v>
      </c>
      <c r="I666" s="54" t="s">
        <v>15622</v>
      </c>
      <c r="J666" s="54" t="s">
        <v>17050</v>
      </c>
      <c r="K666" s="54" t="s">
        <v>17124</v>
      </c>
      <c r="L666" s="54" t="s">
        <v>15624</v>
      </c>
      <c r="M666" s="55">
        <v>1</v>
      </c>
      <c r="N666" s="55">
        <v>0.83</v>
      </c>
      <c r="O666" s="54" t="s">
        <v>15615</v>
      </c>
    </row>
    <row r="667" spans="1:15" x14ac:dyDescent="0.25">
      <c r="A667" s="19">
        <v>666</v>
      </c>
      <c r="B667" t="s">
        <v>9453</v>
      </c>
      <c r="C667" t="s">
        <v>5906</v>
      </c>
      <c r="D667" s="50" t="s">
        <v>16274</v>
      </c>
      <c r="E667" s="84">
        <f t="shared" si="40"/>
        <v>41064</v>
      </c>
      <c r="F667" s="50">
        <f t="shared" si="41"/>
        <v>2012</v>
      </c>
      <c r="G667" s="50">
        <f t="shared" si="42"/>
        <v>6</v>
      </c>
      <c r="H667" s="50">
        <f t="shared" si="43"/>
        <v>1</v>
      </c>
      <c r="I667" s="54" t="s">
        <v>15642</v>
      </c>
      <c r="J667" s="54" t="s">
        <v>17059</v>
      </c>
      <c r="K667" s="54" t="s">
        <v>17124</v>
      </c>
      <c r="L667" s="54" t="s">
        <v>15623</v>
      </c>
      <c r="M667" s="55">
        <v>0.71</v>
      </c>
      <c r="N667" s="55">
        <v>0.54</v>
      </c>
      <c r="O667" s="54" t="s">
        <v>15615</v>
      </c>
    </row>
    <row r="668" spans="1:15" x14ac:dyDescent="0.25">
      <c r="A668" s="19">
        <v>667</v>
      </c>
      <c r="B668" t="s">
        <v>9117</v>
      </c>
      <c r="C668" t="s">
        <v>6236</v>
      </c>
      <c r="D668" s="50" t="s">
        <v>16275</v>
      </c>
      <c r="E668" s="84">
        <f t="shared" si="40"/>
        <v>41065</v>
      </c>
      <c r="F668" s="50">
        <f t="shared" si="41"/>
        <v>2012</v>
      </c>
      <c r="G668" s="50">
        <f t="shared" si="42"/>
        <v>6</v>
      </c>
      <c r="H668" s="50">
        <f t="shared" si="43"/>
        <v>2</v>
      </c>
      <c r="I668" s="54" t="s">
        <v>15714</v>
      </c>
      <c r="J668" s="54" t="s">
        <v>17073</v>
      </c>
      <c r="K668" s="54" t="s">
        <v>17124</v>
      </c>
      <c r="L668" s="54" t="s">
        <v>15623</v>
      </c>
      <c r="M668" s="55">
        <v>0.75</v>
      </c>
      <c r="N668" s="55">
        <v>1</v>
      </c>
      <c r="O668" s="54" t="s">
        <v>15615</v>
      </c>
    </row>
    <row r="669" spans="1:15" x14ac:dyDescent="0.25">
      <c r="A669" s="19">
        <v>668</v>
      </c>
      <c r="B669" t="s">
        <v>9982</v>
      </c>
      <c r="C669" t="s">
        <v>5391</v>
      </c>
      <c r="D669" s="50" t="s">
        <v>16275</v>
      </c>
      <c r="E669" s="84">
        <f t="shared" si="40"/>
        <v>41065</v>
      </c>
      <c r="F669" s="50">
        <f t="shared" si="41"/>
        <v>2012</v>
      </c>
      <c r="G669" s="50">
        <f t="shared" si="42"/>
        <v>6</v>
      </c>
      <c r="H669" s="50">
        <f t="shared" si="43"/>
        <v>2</v>
      </c>
      <c r="I669" s="54" t="s">
        <v>15622</v>
      </c>
      <c r="J669" s="54" t="s">
        <v>17050</v>
      </c>
      <c r="K669" s="54" t="s">
        <v>17124</v>
      </c>
      <c r="L669" s="54" t="s">
        <v>15624</v>
      </c>
      <c r="M669" s="55">
        <v>0.9</v>
      </c>
      <c r="N669" s="55">
        <v>0.94</v>
      </c>
      <c r="O669" s="54" t="s">
        <v>15615</v>
      </c>
    </row>
    <row r="670" spans="1:15" x14ac:dyDescent="0.25">
      <c r="A670" s="19">
        <v>669</v>
      </c>
      <c r="B670" t="s">
        <v>11267</v>
      </c>
      <c r="C670" t="s">
        <v>4134</v>
      </c>
      <c r="D670" s="50" t="s">
        <v>16275</v>
      </c>
      <c r="E670" s="84">
        <f t="shared" si="40"/>
        <v>41065</v>
      </c>
      <c r="F670" s="50">
        <f t="shared" si="41"/>
        <v>2012</v>
      </c>
      <c r="G670" s="50">
        <f t="shared" si="42"/>
        <v>6</v>
      </c>
      <c r="H670" s="50">
        <f t="shared" si="43"/>
        <v>2</v>
      </c>
      <c r="I670" s="54" t="s">
        <v>15622</v>
      </c>
      <c r="J670" s="54" t="s">
        <v>17050</v>
      </c>
      <c r="K670" s="54" t="s">
        <v>17124</v>
      </c>
      <c r="L670" s="54" t="s">
        <v>15626</v>
      </c>
      <c r="M670" s="55">
        <v>0.88</v>
      </c>
      <c r="N670" s="55">
        <v>0.5</v>
      </c>
      <c r="O670" s="54" t="s">
        <v>15615</v>
      </c>
    </row>
    <row r="671" spans="1:15" x14ac:dyDescent="0.25">
      <c r="A671" s="19">
        <v>670</v>
      </c>
      <c r="B671" t="s">
        <v>10640</v>
      </c>
      <c r="C671" t="s">
        <v>4746</v>
      </c>
      <c r="D671" s="50" t="s">
        <v>16276</v>
      </c>
      <c r="E671" s="84">
        <f t="shared" si="40"/>
        <v>41071</v>
      </c>
      <c r="F671" s="50">
        <f t="shared" si="41"/>
        <v>2012</v>
      </c>
      <c r="G671" s="50">
        <f t="shared" si="42"/>
        <v>6</v>
      </c>
      <c r="H671" s="50">
        <f t="shared" si="43"/>
        <v>1</v>
      </c>
      <c r="I671" s="54" t="s">
        <v>15622</v>
      </c>
      <c r="J671" s="54" t="s">
        <v>17050</v>
      </c>
      <c r="K671" s="54" t="s">
        <v>17124</v>
      </c>
      <c r="L671" s="54" t="s">
        <v>15626</v>
      </c>
      <c r="M671" s="55">
        <v>1</v>
      </c>
      <c r="N671" s="55">
        <v>1</v>
      </c>
      <c r="O671" s="54" t="s">
        <v>15616</v>
      </c>
    </row>
    <row r="672" spans="1:15" x14ac:dyDescent="0.25">
      <c r="A672" s="19">
        <v>671</v>
      </c>
      <c r="B672" t="s">
        <v>9410</v>
      </c>
      <c r="C672" t="s">
        <v>5947</v>
      </c>
      <c r="D672" s="50" t="s">
        <v>16276</v>
      </c>
      <c r="E672" s="84">
        <f t="shared" si="40"/>
        <v>41071</v>
      </c>
      <c r="F672" s="50">
        <f t="shared" si="41"/>
        <v>2012</v>
      </c>
      <c r="G672" s="50">
        <f t="shared" si="42"/>
        <v>6</v>
      </c>
      <c r="H672" s="50">
        <f t="shared" si="43"/>
        <v>1</v>
      </c>
      <c r="I672" s="54" t="s">
        <v>15622</v>
      </c>
      <c r="J672" s="54" t="s">
        <v>17050</v>
      </c>
      <c r="K672" s="54" t="s">
        <v>17124</v>
      </c>
      <c r="L672" s="54" t="s">
        <v>15628</v>
      </c>
      <c r="M672" s="55">
        <v>0</v>
      </c>
      <c r="N672" s="55">
        <v>0</v>
      </c>
      <c r="O672" s="54" t="s">
        <v>15615</v>
      </c>
    </row>
    <row r="673" spans="1:15" x14ac:dyDescent="0.25">
      <c r="A673" s="19">
        <v>672</v>
      </c>
      <c r="B673" t="s">
        <v>10123</v>
      </c>
      <c r="C673" t="s">
        <v>5254</v>
      </c>
      <c r="D673" s="50" t="s">
        <v>16276</v>
      </c>
      <c r="E673" s="84">
        <f t="shared" si="40"/>
        <v>41071</v>
      </c>
      <c r="F673" s="50">
        <f t="shared" si="41"/>
        <v>2012</v>
      </c>
      <c r="G673" s="50">
        <f t="shared" si="42"/>
        <v>6</v>
      </c>
      <c r="H673" s="50">
        <f t="shared" si="43"/>
        <v>1</v>
      </c>
      <c r="I673" s="54" t="s">
        <v>15622</v>
      </c>
      <c r="J673" s="54" t="s">
        <v>17050</v>
      </c>
      <c r="K673" s="54" t="s">
        <v>17124</v>
      </c>
      <c r="L673" s="54" t="s">
        <v>15626</v>
      </c>
      <c r="M673" s="55">
        <v>1</v>
      </c>
      <c r="N673" s="55">
        <v>1</v>
      </c>
      <c r="O673" s="54" t="s">
        <v>15615</v>
      </c>
    </row>
    <row r="674" spans="1:15" x14ac:dyDescent="0.25">
      <c r="A674" s="19">
        <v>673</v>
      </c>
      <c r="B674" t="s">
        <v>8578</v>
      </c>
      <c r="C674" t="s">
        <v>6769</v>
      </c>
      <c r="D674" s="50" t="s">
        <v>16276</v>
      </c>
      <c r="E674" s="84">
        <f t="shared" si="40"/>
        <v>41071</v>
      </c>
      <c r="F674" s="50">
        <f t="shared" si="41"/>
        <v>2012</v>
      </c>
      <c r="G674" s="50">
        <f t="shared" si="42"/>
        <v>6</v>
      </c>
      <c r="H674" s="50">
        <f t="shared" si="43"/>
        <v>1</v>
      </c>
      <c r="I674" s="54" t="s">
        <v>15622</v>
      </c>
      <c r="J674" s="54" t="s">
        <v>17050</v>
      </c>
      <c r="K674" s="54" t="s">
        <v>17124</v>
      </c>
      <c r="L674" s="54" t="s">
        <v>15623</v>
      </c>
      <c r="M674" s="55">
        <v>1</v>
      </c>
      <c r="N674" s="55">
        <v>0.33</v>
      </c>
      <c r="O674" s="54" t="s">
        <v>15616</v>
      </c>
    </row>
    <row r="675" spans="1:15" x14ac:dyDescent="0.25">
      <c r="A675" s="19">
        <v>674</v>
      </c>
      <c r="B675" t="s">
        <v>10000</v>
      </c>
      <c r="C675" t="s">
        <v>5373</v>
      </c>
      <c r="D675" s="50" t="s">
        <v>16276</v>
      </c>
      <c r="E675" s="84">
        <f t="shared" si="40"/>
        <v>41071</v>
      </c>
      <c r="F675" s="50">
        <f t="shared" si="41"/>
        <v>2012</v>
      </c>
      <c r="G675" s="50">
        <f t="shared" si="42"/>
        <v>6</v>
      </c>
      <c r="H675" s="50">
        <f t="shared" si="43"/>
        <v>1</v>
      </c>
      <c r="I675" s="54" t="s">
        <v>15622</v>
      </c>
      <c r="J675" s="54" t="s">
        <v>17050</v>
      </c>
      <c r="K675" s="54" t="s">
        <v>17124</v>
      </c>
      <c r="L675" s="54" t="s">
        <v>15626</v>
      </c>
      <c r="M675" s="55">
        <v>1</v>
      </c>
      <c r="N675" s="55">
        <v>0.75</v>
      </c>
      <c r="O675" s="54" t="s">
        <v>15615</v>
      </c>
    </row>
    <row r="676" spans="1:15" x14ac:dyDescent="0.25">
      <c r="A676" s="19">
        <v>675</v>
      </c>
      <c r="B676" t="s">
        <v>9371</v>
      </c>
      <c r="C676" t="s">
        <v>5986</v>
      </c>
      <c r="D676" s="50" t="s">
        <v>16277</v>
      </c>
      <c r="E676" s="84">
        <f t="shared" si="40"/>
        <v>41072</v>
      </c>
      <c r="F676" s="50">
        <f t="shared" si="41"/>
        <v>2012</v>
      </c>
      <c r="G676" s="50">
        <f t="shared" si="42"/>
        <v>6</v>
      </c>
      <c r="H676" s="50">
        <f t="shared" si="43"/>
        <v>2</v>
      </c>
      <c r="I676" s="54" t="s">
        <v>15622</v>
      </c>
      <c r="J676" s="54" t="s">
        <v>17050</v>
      </c>
      <c r="K676" s="54" t="s">
        <v>17124</v>
      </c>
      <c r="L676" s="54" t="s">
        <v>15626</v>
      </c>
      <c r="M676" s="55">
        <v>1</v>
      </c>
      <c r="N676" s="55">
        <v>1</v>
      </c>
      <c r="O676" s="54" t="s">
        <v>15616</v>
      </c>
    </row>
    <row r="677" spans="1:15" x14ac:dyDescent="0.25">
      <c r="A677" s="19">
        <v>676</v>
      </c>
      <c r="B677" t="s">
        <v>7817</v>
      </c>
      <c r="C677" t="s">
        <v>7506</v>
      </c>
      <c r="D677" s="50" t="s">
        <v>16278</v>
      </c>
      <c r="E677" s="84">
        <f t="shared" si="40"/>
        <v>41073</v>
      </c>
      <c r="F677" s="50">
        <f t="shared" si="41"/>
        <v>2012</v>
      </c>
      <c r="G677" s="50">
        <f t="shared" si="42"/>
        <v>6</v>
      </c>
      <c r="H677" s="50">
        <f t="shared" si="43"/>
        <v>3</v>
      </c>
      <c r="I677" s="54" t="s">
        <v>15622</v>
      </c>
      <c r="J677" s="54" t="s">
        <v>17050</v>
      </c>
      <c r="K677" s="54" t="s">
        <v>17124</v>
      </c>
      <c r="L677" s="54" t="s">
        <v>15624</v>
      </c>
      <c r="M677" s="55">
        <v>1</v>
      </c>
      <c r="N677" s="55">
        <v>1</v>
      </c>
      <c r="O677" s="54" t="s">
        <v>15615</v>
      </c>
    </row>
    <row r="678" spans="1:15" x14ac:dyDescent="0.25">
      <c r="A678" s="19">
        <v>677</v>
      </c>
      <c r="B678" t="s">
        <v>7920</v>
      </c>
      <c r="C678" t="s">
        <v>7410</v>
      </c>
      <c r="D678" s="50" t="s">
        <v>16278</v>
      </c>
      <c r="E678" s="84">
        <f t="shared" si="40"/>
        <v>41073</v>
      </c>
      <c r="F678" s="50">
        <f t="shared" si="41"/>
        <v>2012</v>
      </c>
      <c r="G678" s="50">
        <f t="shared" si="42"/>
        <v>6</v>
      </c>
      <c r="H678" s="50">
        <f t="shared" si="43"/>
        <v>3</v>
      </c>
      <c r="I678" s="54" t="s">
        <v>15622</v>
      </c>
      <c r="J678" s="54" t="s">
        <v>17050</v>
      </c>
      <c r="K678" s="54" t="s">
        <v>17124</v>
      </c>
      <c r="L678" s="54" t="s">
        <v>15624</v>
      </c>
      <c r="M678" s="55">
        <v>1</v>
      </c>
      <c r="N678" s="55">
        <v>1</v>
      </c>
      <c r="O678" s="54" t="s">
        <v>15616</v>
      </c>
    </row>
    <row r="679" spans="1:15" x14ac:dyDescent="0.25">
      <c r="A679" s="19">
        <v>678</v>
      </c>
      <c r="B679" t="s">
        <v>10495</v>
      </c>
      <c r="C679" t="s">
        <v>4888</v>
      </c>
      <c r="D679" s="50" t="s">
        <v>16278</v>
      </c>
      <c r="E679" s="84">
        <f t="shared" si="40"/>
        <v>41073</v>
      </c>
      <c r="F679" s="50">
        <f t="shared" si="41"/>
        <v>2012</v>
      </c>
      <c r="G679" s="50">
        <f t="shared" si="42"/>
        <v>6</v>
      </c>
      <c r="H679" s="50">
        <f t="shared" si="43"/>
        <v>3</v>
      </c>
      <c r="I679" s="54" t="s">
        <v>15622</v>
      </c>
      <c r="J679" s="54" t="s">
        <v>17050</v>
      </c>
      <c r="K679" s="54" t="s">
        <v>17124</v>
      </c>
      <c r="L679" s="54" t="s">
        <v>15624</v>
      </c>
      <c r="M679" s="55">
        <v>1</v>
      </c>
      <c r="N679" s="55">
        <v>0.89</v>
      </c>
      <c r="O679" s="54" t="s">
        <v>15615</v>
      </c>
    </row>
    <row r="680" spans="1:15" x14ac:dyDescent="0.25">
      <c r="A680" s="19">
        <v>679</v>
      </c>
      <c r="B680" t="s">
        <v>8890</v>
      </c>
      <c r="C680" t="s">
        <v>6461</v>
      </c>
      <c r="D680" s="50" t="s">
        <v>16279</v>
      </c>
      <c r="E680" s="84">
        <f t="shared" si="40"/>
        <v>41074</v>
      </c>
      <c r="F680" s="50">
        <f t="shared" si="41"/>
        <v>2012</v>
      </c>
      <c r="G680" s="50">
        <f t="shared" si="42"/>
        <v>6</v>
      </c>
      <c r="H680" s="50">
        <f t="shared" si="43"/>
        <v>4</v>
      </c>
      <c r="I680" s="54" t="s">
        <v>15622</v>
      </c>
      <c r="J680" s="54" t="s">
        <v>17050</v>
      </c>
      <c r="K680" s="54" t="s">
        <v>17124</v>
      </c>
      <c r="L680" s="54" t="s">
        <v>15626</v>
      </c>
      <c r="M680" s="55">
        <v>0.92</v>
      </c>
      <c r="N680" s="55">
        <v>0.95</v>
      </c>
      <c r="O680" s="54" t="s">
        <v>15616</v>
      </c>
    </row>
    <row r="681" spans="1:15" x14ac:dyDescent="0.25">
      <c r="A681" s="19">
        <v>680</v>
      </c>
      <c r="B681" t="s">
        <v>10438</v>
      </c>
      <c r="C681" t="s">
        <v>4943</v>
      </c>
      <c r="D681" s="50" t="s">
        <v>16279</v>
      </c>
      <c r="E681" s="84">
        <f t="shared" si="40"/>
        <v>41074</v>
      </c>
      <c r="F681" s="50">
        <f t="shared" si="41"/>
        <v>2012</v>
      </c>
      <c r="G681" s="50">
        <f t="shared" si="42"/>
        <v>6</v>
      </c>
      <c r="H681" s="50">
        <f t="shared" si="43"/>
        <v>4</v>
      </c>
      <c r="I681" s="54" t="s">
        <v>15622</v>
      </c>
      <c r="J681" s="54" t="s">
        <v>17050</v>
      </c>
      <c r="K681" s="54" t="s">
        <v>17124</v>
      </c>
      <c r="L681" s="54" t="s">
        <v>15626</v>
      </c>
      <c r="M681" s="55">
        <v>0.9</v>
      </c>
      <c r="N681" s="55">
        <v>0.4</v>
      </c>
      <c r="O681" s="54" t="s">
        <v>15615</v>
      </c>
    </row>
    <row r="682" spans="1:15" x14ac:dyDescent="0.25">
      <c r="A682" s="19">
        <v>681</v>
      </c>
      <c r="B682" t="s">
        <v>8879</v>
      </c>
      <c r="C682" t="s">
        <v>6471</v>
      </c>
      <c r="D682" s="50" t="s">
        <v>16279</v>
      </c>
      <c r="E682" s="84">
        <f t="shared" si="40"/>
        <v>41074</v>
      </c>
      <c r="F682" s="50">
        <f t="shared" si="41"/>
        <v>2012</v>
      </c>
      <c r="G682" s="50">
        <f t="shared" si="42"/>
        <v>6</v>
      </c>
      <c r="H682" s="50">
        <f t="shared" si="43"/>
        <v>4</v>
      </c>
      <c r="I682" s="54" t="s">
        <v>15622</v>
      </c>
      <c r="J682" s="54" t="s">
        <v>17050</v>
      </c>
      <c r="K682" s="54" t="s">
        <v>17124</v>
      </c>
      <c r="L682" s="54" t="s">
        <v>15624</v>
      </c>
      <c r="M682" s="55">
        <v>1</v>
      </c>
      <c r="N682" s="55">
        <v>0.8</v>
      </c>
      <c r="O682" s="54" t="s">
        <v>15615</v>
      </c>
    </row>
    <row r="683" spans="1:15" x14ac:dyDescent="0.25">
      <c r="A683" s="19">
        <v>682</v>
      </c>
      <c r="B683" t="s">
        <v>9524</v>
      </c>
      <c r="C683" t="s">
        <v>5836</v>
      </c>
      <c r="D683" s="50" t="s">
        <v>16280</v>
      </c>
      <c r="E683" s="84">
        <f t="shared" si="40"/>
        <v>41075</v>
      </c>
      <c r="F683" s="50">
        <f t="shared" si="41"/>
        <v>2012</v>
      </c>
      <c r="G683" s="50">
        <f t="shared" si="42"/>
        <v>6</v>
      </c>
      <c r="H683" s="50">
        <f t="shared" si="43"/>
        <v>5</v>
      </c>
      <c r="I683" s="54" t="s">
        <v>15622</v>
      </c>
      <c r="J683" s="54" t="s">
        <v>17050</v>
      </c>
      <c r="K683" s="54" t="s">
        <v>17124</v>
      </c>
      <c r="L683" s="54" t="s">
        <v>15626</v>
      </c>
      <c r="M683" s="55">
        <v>1</v>
      </c>
      <c r="N683" s="55">
        <v>1</v>
      </c>
      <c r="O683" s="54" t="s">
        <v>15615</v>
      </c>
    </row>
    <row r="684" spans="1:15" x14ac:dyDescent="0.25">
      <c r="A684" s="19">
        <v>683</v>
      </c>
      <c r="B684" t="s">
        <v>9545</v>
      </c>
      <c r="C684" t="s">
        <v>5815</v>
      </c>
      <c r="D684" s="50" t="s">
        <v>16280</v>
      </c>
      <c r="E684" s="84">
        <f t="shared" si="40"/>
        <v>41075</v>
      </c>
      <c r="F684" s="50">
        <f t="shared" si="41"/>
        <v>2012</v>
      </c>
      <c r="G684" s="50">
        <f t="shared" si="42"/>
        <v>6</v>
      </c>
      <c r="H684" s="50">
        <f t="shared" si="43"/>
        <v>5</v>
      </c>
      <c r="I684" s="54" t="s">
        <v>15625</v>
      </c>
      <c r="J684" s="54" t="s">
        <v>17050</v>
      </c>
      <c r="K684" s="54" t="s">
        <v>17124</v>
      </c>
      <c r="L684" s="54" t="s">
        <v>15626</v>
      </c>
      <c r="M684" s="55">
        <v>1</v>
      </c>
      <c r="N684" s="55">
        <v>1</v>
      </c>
      <c r="O684" s="54" t="s">
        <v>15616</v>
      </c>
    </row>
    <row r="685" spans="1:15" x14ac:dyDescent="0.25">
      <c r="A685" s="19">
        <v>684</v>
      </c>
      <c r="B685" t="s">
        <v>7784</v>
      </c>
      <c r="C685" t="s">
        <v>7538</v>
      </c>
      <c r="D685" s="50" t="s">
        <v>16281</v>
      </c>
      <c r="E685" s="84">
        <f t="shared" si="40"/>
        <v>41076</v>
      </c>
      <c r="F685" s="50">
        <f t="shared" si="41"/>
        <v>2012</v>
      </c>
      <c r="G685" s="50">
        <f t="shared" si="42"/>
        <v>6</v>
      </c>
      <c r="H685" s="50">
        <f t="shared" si="43"/>
        <v>6</v>
      </c>
      <c r="I685" s="54" t="s">
        <v>15622</v>
      </c>
      <c r="J685" s="54" t="s">
        <v>17050</v>
      </c>
      <c r="K685" s="54" t="s">
        <v>17124</v>
      </c>
      <c r="L685" s="54" t="s">
        <v>15623</v>
      </c>
      <c r="M685" s="55">
        <v>0.8</v>
      </c>
      <c r="N685" s="55">
        <v>0.87</v>
      </c>
      <c r="O685" s="54" t="s">
        <v>15615</v>
      </c>
    </row>
    <row r="686" spans="1:15" x14ac:dyDescent="0.25">
      <c r="A686" s="19">
        <v>685</v>
      </c>
      <c r="B686" t="s">
        <v>10706</v>
      </c>
      <c r="C686" t="s">
        <v>3519</v>
      </c>
      <c r="D686" s="50" t="s">
        <v>16281</v>
      </c>
      <c r="E686" s="84">
        <f t="shared" si="40"/>
        <v>41076</v>
      </c>
      <c r="F686" s="50">
        <f t="shared" si="41"/>
        <v>2012</v>
      </c>
      <c r="G686" s="50">
        <f t="shared" si="42"/>
        <v>6</v>
      </c>
      <c r="H686" s="50">
        <f t="shared" si="43"/>
        <v>6</v>
      </c>
      <c r="I686" s="54" t="s">
        <v>15622</v>
      </c>
      <c r="J686" s="54" t="s">
        <v>17050</v>
      </c>
      <c r="K686" s="54" t="s">
        <v>17124</v>
      </c>
      <c r="L686" s="54" t="s">
        <v>15626</v>
      </c>
      <c r="M686" s="55">
        <v>1</v>
      </c>
      <c r="N686" s="55">
        <v>0.88</v>
      </c>
      <c r="O686" s="54" t="s">
        <v>15616</v>
      </c>
    </row>
    <row r="687" spans="1:15" x14ac:dyDescent="0.25">
      <c r="A687" s="19">
        <v>686</v>
      </c>
      <c r="B687" t="s">
        <v>10935</v>
      </c>
      <c r="C687" t="s">
        <v>4459</v>
      </c>
      <c r="D687" s="50" t="s">
        <v>16282</v>
      </c>
      <c r="E687" s="84">
        <f t="shared" si="40"/>
        <v>41077</v>
      </c>
      <c r="F687" s="50">
        <f t="shared" si="41"/>
        <v>2012</v>
      </c>
      <c r="G687" s="50">
        <f t="shared" si="42"/>
        <v>6</v>
      </c>
      <c r="H687" s="50">
        <f t="shared" si="43"/>
        <v>7</v>
      </c>
      <c r="I687" s="54" t="s">
        <v>15622</v>
      </c>
      <c r="J687" s="54" t="s">
        <v>17050</v>
      </c>
      <c r="K687" s="54" t="s">
        <v>17124</v>
      </c>
      <c r="L687" s="54" t="s">
        <v>15623</v>
      </c>
      <c r="M687" s="55">
        <v>1</v>
      </c>
      <c r="N687" s="55">
        <v>1</v>
      </c>
      <c r="O687" s="54" t="s">
        <v>15615</v>
      </c>
    </row>
    <row r="688" spans="1:15" x14ac:dyDescent="0.25">
      <c r="A688" s="19">
        <v>687</v>
      </c>
      <c r="B688" t="s">
        <v>8562</v>
      </c>
      <c r="C688" t="s">
        <v>6785</v>
      </c>
      <c r="D688" s="50" t="s">
        <v>16282</v>
      </c>
      <c r="E688" s="84">
        <f t="shared" si="40"/>
        <v>41077</v>
      </c>
      <c r="F688" s="50">
        <f t="shared" si="41"/>
        <v>2012</v>
      </c>
      <c r="G688" s="50">
        <f t="shared" si="42"/>
        <v>6</v>
      </c>
      <c r="H688" s="50">
        <f t="shared" si="43"/>
        <v>7</v>
      </c>
      <c r="I688" s="54" t="s">
        <v>15622</v>
      </c>
      <c r="J688" s="54" t="s">
        <v>17050</v>
      </c>
      <c r="K688" s="54" t="s">
        <v>17124</v>
      </c>
      <c r="L688" s="54" t="s">
        <v>15624</v>
      </c>
      <c r="M688" s="55">
        <v>1</v>
      </c>
      <c r="N688" s="55">
        <v>0.84</v>
      </c>
      <c r="O688" s="54" t="s">
        <v>15616</v>
      </c>
    </row>
    <row r="689" spans="1:15" x14ac:dyDescent="0.25">
      <c r="A689" s="19">
        <v>688</v>
      </c>
      <c r="B689" t="s">
        <v>11195</v>
      </c>
      <c r="C689" t="s">
        <v>4205</v>
      </c>
      <c r="D689" s="50" t="s">
        <v>16283</v>
      </c>
      <c r="E689" s="84">
        <f t="shared" si="40"/>
        <v>41078</v>
      </c>
      <c r="F689" s="50">
        <f t="shared" si="41"/>
        <v>2012</v>
      </c>
      <c r="G689" s="50">
        <f t="shared" si="42"/>
        <v>6</v>
      </c>
      <c r="H689" s="50">
        <f t="shared" si="43"/>
        <v>1</v>
      </c>
      <c r="I689" s="54" t="s">
        <v>15622</v>
      </c>
      <c r="J689" s="54" t="s">
        <v>17050</v>
      </c>
      <c r="K689" s="54" t="s">
        <v>17124</v>
      </c>
      <c r="L689" s="54" t="s">
        <v>15626</v>
      </c>
      <c r="M689" s="55">
        <v>1</v>
      </c>
      <c r="N689" s="55">
        <v>0.96</v>
      </c>
      <c r="O689" s="54" t="s">
        <v>15616</v>
      </c>
    </row>
    <row r="690" spans="1:15" x14ac:dyDescent="0.25">
      <c r="A690" s="19">
        <v>689</v>
      </c>
      <c r="B690" t="s">
        <v>9735</v>
      </c>
      <c r="C690" t="s">
        <v>5630</v>
      </c>
      <c r="D690" s="50" t="s">
        <v>16283</v>
      </c>
      <c r="E690" s="84">
        <f t="shared" si="40"/>
        <v>41078</v>
      </c>
      <c r="F690" s="50">
        <f t="shared" si="41"/>
        <v>2012</v>
      </c>
      <c r="G690" s="50">
        <f t="shared" si="42"/>
        <v>6</v>
      </c>
      <c r="H690" s="50">
        <f t="shared" si="43"/>
        <v>1</v>
      </c>
      <c r="I690" s="54" t="s">
        <v>15622</v>
      </c>
      <c r="J690" s="54" t="s">
        <v>17050</v>
      </c>
      <c r="K690" s="54" t="s">
        <v>17124</v>
      </c>
      <c r="L690" s="54" t="s">
        <v>15626</v>
      </c>
      <c r="M690" s="55">
        <v>1</v>
      </c>
      <c r="N690" s="55">
        <v>1</v>
      </c>
      <c r="O690" s="54" t="s">
        <v>15616</v>
      </c>
    </row>
    <row r="691" spans="1:15" x14ac:dyDescent="0.25">
      <c r="A691" s="19">
        <v>690</v>
      </c>
      <c r="B691" t="s">
        <v>11511</v>
      </c>
      <c r="C691" t="s">
        <v>3892</v>
      </c>
      <c r="D691" s="50" t="s">
        <v>16283</v>
      </c>
      <c r="E691" s="84">
        <f t="shared" si="40"/>
        <v>41078</v>
      </c>
      <c r="F691" s="50">
        <f t="shared" si="41"/>
        <v>2012</v>
      </c>
      <c r="G691" s="50">
        <f t="shared" si="42"/>
        <v>6</v>
      </c>
      <c r="H691" s="50">
        <f t="shared" si="43"/>
        <v>1</v>
      </c>
      <c r="I691" s="54" t="s">
        <v>15622</v>
      </c>
      <c r="J691" s="54" t="s">
        <v>17050</v>
      </c>
      <c r="K691" s="54" t="s">
        <v>17124</v>
      </c>
      <c r="L691" s="54" t="s">
        <v>15624</v>
      </c>
      <c r="M691" s="55">
        <v>0.67</v>
      </c>
      <c r="N691" s="55">
        <v>0</v>
      </c>
      <c r="O691" s="54" t="s">
        <v>15616</v>
      </c>
    </row>
    <row r="692" spans="1:15" x14ac:dyDescent="0.25">
      <c r="A692" s="19">
        <v>691</v>
      </c>
      <c r="B692" t="s">
        <v>10143</v>
      </c>
      <c r="C692" t="s">
        <v>5235</v>
      </c>
      <c r="D692" s="50" t="s">
        <v>16283</v>
      </c>
      <c r="E692" s="84">
        <f t="shared" si="40"/>
        <v>41078</v>
      </c>
      <c r="F692" s="50">
        <f t="shared" si="41"/>
        <v>2012</v>
      </c>
      <c r="G692" s="50">
        <f t="shared" si="42"/>
        <v>6</v>
      </c>
      <c r="H692" s="50">
        <f t="shared" si="43"/>
        <v>1</v>
      </c>
      <c r="I692" s="54" t="s">
        <v>15622</v>
      </c>
      <c r="J692" s="54" t="s">
        <v>17050</v>
      </c>
      <c r="K692" s="54" t="s">
        <v>17124</v>
      </c>
      <c r="L692" s="54" t="s">
        <v>15623</v>
      </c>
      <c r="M692" s="55">
        <v>0.56999999999999995</v>
      </c>
      <c r="N692" s="55">
        <v>0.71</v>
      </c>
      <c r="O692" s="54" t="s">
        <v>15615</v>
      </c>
    </row>
    <row r="693" spans="1:15" x14ac:dyDescent="0.25">
      <c r="A693" s="19">
        <v>692</v>
      </c>
      <c r="B693" t="s">
        <v>11703</v>
      </c>
      <c r="C693" t="s">
        <v>3703</v>
      </c>
      <c r="D693" s="50" t="s">
        <v>16283</v>
      </c>
      <c r="E693" s="84">
        <f t="shared" si="40"/>
        <v>41078</v>
      </c>
      <c r="F693" s="50">
        <f t="shared" si="41"/>
        <v>2012</v>
      </c>
      <c r="G693" s="50">
        <f t="shared" si="42"/>
        <v>6</v>
      </c>
      <c r="H693" s="50">
        <f t="shared" si="43"/>
        <v>1</v>
      </c>
      <c r="I693" s="54" t="s">
        <v>15622</v>
      </c>
      <c r="J693" s="54" t="s">
        <v>17050</v>
      </c>
      <c r="K693" s="54" t="s">
        <v>17124</v>
      </c>
      <c r="L693" s="54" t="s">
        <v>15626</v>
      </c>
      <c r="M693" s="55">
        <v>1</v>
      </c>
      <c r="N693" s="55">
        <v>0.56000000000000005</v>
      </c>
      <c r="O693" s="54" t="s">
        <v>15616</v>
      </c>
    </row>
    <row r="694" spans="1:15" x14ac:dyDescent="0.25">
      <c r="A694" s="19">
        <v>693</v>
      </c>
      <c r="B694" t="s">
        <v>10229</v>
      </c>
      <c r="C694" t="s">
        <v>5150</v>
      </c>
      <c r="D694" s="50" t="s">
        <v>11858</v>
      </c>
      <c r="E694" s="84">
        <f t="shared" si="40"/>
        <v>41079</v>
      </c>
      <c r="F694" s="50">
        <f t="shared" si="41"/>
        <v>2012</v>
      </c>
      <c r="G694" s="50">
        <f t="shared" si="42"/>
        <v>6</v>
      </c>
      <c r="H694" s="50">
        <f t="shared" si="43"/>
        <v>2</v>
      </c>
      <c r="I694" s="54" t="s">
        <v>15622</v>
      </c>
      <c r="J694" s="54" t="s">
        <v>17050</v>
      </c>
      <c r="K694" s="54" t="s">
        <v>17124</v>
      </c>
      <c r="L694" s="54" t="s">
        <v>15624</v>
      </c>
      <c r="M694" s="55">
        <v>1</v>
      </c>
      <c r="N694" s="55">
        <v>0.71</v>
      </c>
      <c r="O694" s="54" t="s">
        <v>15616</v>
      </c>
    </row>
    <row r="695" spans="1:15" x14ac:dyDescent="0.25">
      <c r="A695" s="19">
        <v>694</v>
      </c>
      <c r="B695" t="s">
        <v>8957</v>
      </c>
      <c r="C695" t="s">
        <v>6396</v>
      </c>
      <c r="D695" s="50" t="s">
        <v>11858</v>
      </c>
      <c r="E695" s="84">
        <f t="shared" si="40"/>
        <v>41079</v>
      </c>
      <c r="F695" s="50">
        <f t="shared" si="41"/>
        <v>2012</v>
      </c>
      <c r="G695" s="50">
        <f t="shared" si="42"/>
        <v>6</v>
      </c>
      <c r="H695" s="50">
        <f t="shared" si="43"/>
        <v>2</v>
      </c>
      <c r="I695" s="54" t="s">
        <v>15629</v>
      </c>
      <c r="J695" s="54" t="s">
        <v>17050</v>
      </c>
      <c r="K695" s="54" t="s">
        <v>17124</v>
      </c>
      <c r="L695" s="54" t="s">
        <v>15626</v>
      </c>
      <c r="M695" s="55">
        <v>1</v>
      </c>
      <c r="N695" s="55">
        <v>0.89</v>
      </c>
      <c r="O695" s="54" t="s">
        <v>15616</v>
      </c>
    </row>
    <row r="696" spans="1:15" x14ac:dyDescent="0.25">
      <c r="A696" s="19">
        <v>695</v>
      </c>
      <c r="B696" t="s">
        <v>9184</v>
      </c>
      <c r="C696" t="s">
        <v>6170</v>
      </c>
      <c r="D696" s="50" t="s">
        <v>11858</v>
      </c>
      <c r="E696" s="84">
        <f t="shared" si="40"/>
        <v>41079</v>
      </c>
      <c r="F696" s="50">
        <f t="shared" si="41"/>
        <v>2012</v>
      </c>
      <c r="G696" s="50">
        <f t="shared" si="42"/>
        <v>6</v>
      </c>
      <c r="H696" s="50">
        <f t="shared" si="43"/>
        <v>2</v>
      </c>
      <c r="I696" s="54" t="s">
        <v>15622</v>
      </c>
      <c r="J696" s="54" t="s">
        <v>17050</v>
      </c>
      <c r="K696" s="54" t="s">
        <v>17124</v>
      </c>
      <c r="L696" s="54" t="s">
        <v>15626</v>
      </c>
      <c r="M696" s="55">
        <v>1</v>
      </c>
      <c r="N696" s="55">
        <v>0.99</v>
      </c>
      <c r="O696" s="54" t="s">
        <v>15615</v>
      </c>
    </row>
    <row r="697" spans="1:15" x14ac:dyDescent="0.25">
      <c r="A697" s="19">
        <v>696</v>
      </c>
      <c r="B697" t="s">
        <v>8915</v>
      </c>
      <c r="C697" t="s">
        <v>6437</v>
      </c>
      <c r="D697" s="50" t="s">
        <v>16284</v>
      </c>
      <c r="E697" s="84">
        <f t="shared" si="40"/>
        <v>41081</v>
      </c>
      <c r="F697" s="50">
        <f t="shared" si="41"/>
        <v>2012</v>
      </c>
      <c r="G697" s="50">
        <f t="shared" si="42"/>
        <v>6</v>
      </c>
      <c r="H697" s="50">
        <f t="shared" si="43"/>
        <v>4</v>
      </c>
      <c r="I697" s="54" t="s">
        <v>15622</v>
      </c>
      <c r="J697" s="54" t="s">
        <v>17050</v>
      </c>
      <c r="K697" s="54" t="s">
        <v>17124</v>
      </c>
      <c r="L697" s="54" t="s">
        <v>15623</v>
      </c>
      <c r="M697" s="55">
        <v>1</v>
      </c>
      <c r="N697" s="55">
        <v>0.45</v>
      </c>
      <c r="O697" s="54" t="s">
        <v>15615</v>
      </c>
    </row>
    <row r="698" spans="1:15" x14ac:dyDescent="0.25">
      <c r="A698" s="19">
        <v>697</v>
      </c>
      <c r="B698" t="s">
        <v>11215</v>
      </c>
      <c r="C698" t="s">
        <v>4185</v>
      </c>
      <c r="D698" s="50" t="s">
        <v>16284</v>
      </c>
      <c r="E698" s="84">
        <f t="shared" si="40"/>
        <v>41081</v>
      </c>
      <c r="F698" s="50">
        <f t="shared" si="41"/>
        <v>2012</v>
      </c>
      <c r="G698" s="50">
        <f t="shared" si="42"/>
        <v>6</v>
      </c>
      <c r="H698" s="50">
        <f t="shared" si="43"/>
        <v>4</v>
      </c>
      <c r="I698" s="54" t="s">
        <v>15622</v>
      </c>
      <c r="J698" s="54" t="s">
        <v>17050</v>
      </c>
      <c r="K698" s="54" t="s">
        <v>17124</v>
      </c>
      <c r="L698" s="54" t="s">
        <v>15623</v>
      </c>
      <c r="M698" s="55">
        <v>0.83</v>
      </c>
      <c r="N698" s="55">
        <v>0.8</v>
      </c>
      <c r="O698" s="54" t="s">
        <v>15616</v>
      </c>
    </row>
    <row r="699" spans="1:15" x14ac:dyDescent="0.25">
      <c r="A699" s="19">
        <v>698</v>
      </c>
      <c r="B699" t="s">
        <v>9179</v>
      </c>
      <c r="C699" t="s">
        <v>6175</v>
      </c>
      <c r="D699" s="50" t="s">
        <v>16285</v>
      </c>
      <c r="E699" s="84">
        <f t="shared" si="40"/>
        <v>41082</v>
      </c>
      <c r="F699" s="50">
        <f t="shared" si="41"/>
        <v>2012</v>
      </c>
      <c r="G699" s="50">
        <f t="shared" si="42"/>
        <v>6</v>
      </c>
      <c r="H699" s="50">
        <f t="shared" si="43"/>
        <v>5</v>
      </c>
      <c r="I699" s="54" t="s">
        <v>15622</v>
      </c>
      <c r="J699" s="54" t="s">
        <v>17050</v>
      </c>
      <c r="K699" s="54" t="s">
        <v>17124</v>
      </c>
      <c r="L699" s="54" t="s">
        <v>15624</v>
      </c>
      <c r="M699" s="55">
        <v>0.95</v>
      </c>
      <c r="N699" s="55">
        <v>0.94</v>
      </c>
      <c r="O699" s="54" t="s">
        <v>15615</v>
      </c>
    </row>
    <row r="700" spans="1:15" x14ac:dyDescent="0.25">
      <c r="A700" s="19">
        <v>699</v>
      </c>
      <c r="B700" t="s">
        <v>11203</v>
      </c>
      <c r="C700" t="s">
        <v>4197</v>
      </c>
      <c r="D700" s="50" t="s">
        <v>16286</v>
      </c>
      <c r="E700" s="84">
        <f t="shared" si="40"/>
        <v>41083</v>
      </c>
      <c r="F700" s="50">
        <f t="shared" si="41"/>
        <v>2012</v>
      </c>
      <c r="G700" s="50">
        <f t="shared" si="42"/>
        <v>6</v>
      </c>
      <c r="H700" s="50">
        <f t="shared" si="43"/>
        <v>6</v>
      </c>
      <c r="I700" s="54" t="s">
        <v>15622</v>
      </c>
      <c r="J700" s="54" t="s">
        <v>17050</v>
      </c>
      <c r="K700" s="54" t="s">
        <v>17124</v>
      </c>
      <c r="L700" s="54" t="s">
        <v>15623</v>
      </c>
      <c r="M700" s="55">
        <v>1</v>
      </c>
      <c r="N700" s="55">
        <v>0.5</v>
      </c>
      <c r="O700" s="54" t="s">
        <v>15615</v>
      </c>
    </row>
    <row r="701" spans="1:15" x14ac:dyDescent="0.25">
      <c r="A701" s="19">
        <v>700</v>
      </c>
      <c r="B701" t="s">
        <v>8922</v>
      </c>
      <c r="C701" t="s">
        <v>6430</v>
      </c>
      <c r="D701" s="50" t="s">
        <v>16287</v>
      </c>
      <c r="E701" s="84">
        <f t="shared" si="40"/>
        <v>41085</v>
      </c>
      <c r="F701" s="50">
        <f t="shared" si="41"/>
        <v>2012</v>
      </c>
      <c r="G701" s="50">
        <f t="shared" si="42"/>
        <v>6</v>
      </c>
      <c r="H701" s="50">
        <f t="shared" si="43"/>
        <v>1</v>
      </c>
      <c r="I701" s="54" t="s">
        <v>15622</v>
      </c>
      <c r="J701" s="54" t="s">
        <v>17050</v>
      </c>
      <c r="K701" s="54" t="s">
        <v>17124</v>
      </c>
      <c r="L701" s="54" t="s">
        <v>15623</v>
      </c>
      <c r="M701" s="55">
        <v>0.67</v>
      </c>
      <c r="N701" s="55">
        <v>1</v>
      </c>
      <c r="O701" s="54" t="s">
        <v>15615</v>
      </c>
    </row>
    <row r="702" spans="1:15" x14ac:dyDescent="0.25">
      <c r="A702" s="19">
        <v>701</v>
      </c>
      <c r="B702" t="s">
        <v>8109</v>
      </c>
      <c r="C702" t="s">
        <v>7226</v>
      </c>
      <c r="D702" s="50" t="s">
        <v>16287</v>
      </c>
      <c r="E702" s="84">
        <f t="shared" si="40"/>
        <v>41085</v>
      </c>
      <c r="F702" s="50">
        <f t="shared" si="41"/>
        <v>2012</v>
      </c>
      <c r="G702" s="50">
        <f t="shared" si="42"/>
        <v>6</v>
      </c>
      <c r="H702" s="50">
        <f t="shared" si="43"/>
        <v>1</v>
      </c>
      <c r="I702" s="54" t="s">
        <v>15622</v>
      </c>
      <c r="J702" s="54" t="s">
        <v>17050</v>
      </c>
      <c r="K702" s="54" t="s">
        <v>17124</v>
      </c>
      <c r="L702" s="54" t="s">
        <v>15626</v>
      </c>
      <c r="M702" s="55">
        <v>1</v>
      </c>
      <c r="N702" s="55">
        <v>0.63</v>
      </c>
      <c r="O702" s="54" t="s">
        <v>15615</v>
      </c>
    </row>
    <row r="703" spans="1:15" x14ac:dyDescent="0.25">
      <c r="A703" s="19">
        <v>702</v>
      </c>
      <c r="B703" t="s">
        <v>10757</v>
      </c>
      <c r="C703" t="s">
        <v>4633</v>
      </c>
      <c r="D703" s="50" t="s">
        <v>16288</v>
      </c>
      <c r="E703" s="84">
        <f t="shared" si="40"/>
        <v>41086</v>
      </c>
      <c r="F703" s="50">
        <f t="shared" si="41"/>
        <v>2012</v>
      </c>
      <c r="G703" s="50">
        <f t="shared" si="42"/>
        <v>6</v>
      </c>
      <c r="H703" s="50">
        <f t="shared" si="43"/>
        <v>2</v>
      </c>
      <c r="I703" s="54" t="s">
        <v>15642</v>
      </c>
      <c r="J703" s="54" t="s">
        <v>17059</v>
      </c>
      <c r="K703" s="54" t="s">
        <v>17124</v>
      </c>
      <c r="L703" s="54" t="s">
        <v>15623</v>
      </c>
      <c r="M703" s="55">
        <v>0.9</v>
      </c>
      <c r="N703" s="55">
        <v>0.43</v>
      </c>
      <c r="O703" s="54" t="s">
        <v>15616</v>
      </c>
    </row>
    <row r="704" spans="1:15" x14ac:dyDescent="0.25">
      <c r="A704" s="19">
        <v>703</v>
      </c>
      <c r="B704" t="s">
        <v>10279</v>
      </c>
      <c r="C704" t="s">
        <v>5100</v>
      </c>
      <c r="D704" s="50" t="s">
        <v>16288</v>
      </c>
      <c r="E704" s="84">
        <f t="shared" si="40"/>
        <v>41086</v>
      </c>
      <c r="F704" s="50">
        <f t="shared" si="41"/>
        <v>2012</v>
      </c>
      <c r="G704" s="50">
        <f t="shared" si="42"/>
        <v>6</v>
      </c>
      <c r="H704" s="50">
        <f t="shared" si="43"/>
        <v>2</v>
      </c>
      <c r="I704" s="54" t="s">
        <v>15622</v>
      </c>
      <c r="J704" s="54" t="s">
        <v>17050</v>
      </c>
      <c r="K704" s="54" t="s">
        <v>17124</v>
      </c>
      <c r="L704" s="54" t="s">
        <v>15628</v>
      </c>
      <c r="M704" s="55">
        <v>0.1</v>
      </c>
      <c r="N704" s="55">
        <v>0.25</v>
      </c>
      <c r="O704" s="54" t="s">
        <v>15615</v>
      </c>
    </row>
    <row r="705" spans="1:15" x14ac:dyDescent="0.25">
      <c r="A705" s="19">
        <v>704</v>
      </c>
      <c r="B705" t="s">
        <v>9224</v>
      </c>
      <c r="C705" t="s">
        <v>6130</v>
      </c>
      <c r="D705" s="50" t="s">
        <v>16288</v>
      </c>
      <c r="E705" s="84">
        <f t="shared" si="40"/>
        <v>41086</v>
      </c>
      <c r="F705" s="50">
        <f t="shared" si="41"/>
        <v>2012</v>
      </c>
      <c r="G705" s="50">
        <f t="shared" si="42"/>
        <v>6</v>
      </c>
      <c r="H705" s="50">
        <f t="shared" si="43"/>
        <v>2</v>
      </c>
      <c r="I705" s="54" t="s">
        <v>15622</v>
      </c>
      <c r="J705" s="54" t="s">
        <v>17050</v>
      </c>
      <c r="K705" s="54" t="s">
        <v>17124</v>
      </c>
      <c r="L705" s="54" t="s">
        <v>15624</v>
      </c>
      <c r="M705" s="55">
        <v>1</v>
      </c>
      <c r="N705" s="55">
        <v>0.28999999999999998</v>
      </c>
      <c r="O705" s="54" t="s">
        <v>15616</v>
      </c>
    </row>
    <row r="706" spans="1:15" x14ac:dyDescent="0.25">
      <c r="A706" s="19">
        <v>705</v>
      </c>
      <c r="B706" t="s">
        <v>10586</v>
      </c>
      <c r="C706" t="s">
        <v>4799</v>
      </c>
      <c r="D706" s="50" t="s">
        <v>16289</v>
      </c>
      <c r="E706" s="84">
        <f t="shared" si="40"/>
        <v>41087</v>
      </c>
      <c r="F706" s="50">
        <f t="shared" si="41"/>
        <v>2012</v>
      </c>
      <c r="G706" s="50">
        <f t="shared" si="42"/>
        <v>6</v>
      </c>
      <c r="H706" s="50">
        <f t="shared" si="43"/>
        <v>3</v>
      </c>
      <c r="I706" s="54" t="s">
        <v>15622</v>
      </c>
      <c r="J706" s="54" t="s">
        <v>17050</v>
      </c>
      <c r="K706" s="54" t="s">
        <v>17124</v>
      </c>
      <c r="L706" s="54" t="s">
        <v>15623</v>
      </c>
      <c r="M706" s="55">
        <v>0.89</v>
      </c>
      <c r="N706" s="55">
        <v>0.95</v>
      </c>
      <c r="O706" s="54" t="s">
        <v>15615</v>
      </c>
    </row>
    <row r="707" spans="1:15" x14ac:dyDescent="0.25">
      <c r="A707" s="19">
        <v>706</v>
      </c>
      <c r="B707" t="s">
        <v>9556</v>
      </c>
      <c r="C707" t="s">
        <v>5804</v>
      </c>
      <c r="D707" s="50" t="s">
        <v>16290</v>
      </c>
      <c r="E707" s="84">
        <f t="shared" ref="E707:E770" si="44">DATE(LEFT(D707,4),MID(D707,5,2),RIGHT(D707,2))</f>
        <v>41088</v>
      </c>
      <c r="F707" s="50">
        <f t="shared" ref="F707:F770" si="45">YEAR(E707)</f>
        <v>2012</v>
      </c>
      <c r="G707" s="50">
        <f t="shared" ref="G707:G770" si="46">MONTH(E707)</f>
        <v>6</v>
      </c>
      <c r="H707" s="50">
        <f t="shared" ref="H707:H770" si="47">WEEKDAY(E707,2)</f>
        <v>4</v>
      </c>
      <c r="I707" s="54" t="s">
        <v>15622</v>
      </c>
      <c r="J707" s="54" t="s">
        <v>17050</v>
      </c>
      <c r="K707" s="54" t="s">
        <v>17124</v>
      </c>
      <c r="L707" s="54" t="s">
        <v>15626</v>
      </c>
      <c r="M707" s="55">
        <v>1</v>
      </c>
      <c r="N707" s="55">
        <v>0.94</v>
      </c>
      <c r="O707" s="54" t="s">
        <v>15615</v>
      </c>
    </row>
    <row r="708" spans="1:15" x14ac:dyDescent="0.25">
      <c r="A708" s="19">
        <v>707</v>
      </c>
      <c r="B708" t="s">
        <v>8968</v>
      </c>
      <c r="C708" t="s">
        <v>6385</v>
      </c>
      <c r="D708" s="50" t="s">
        <v>16291</v>
      </c>
      <c r="E708" s="84">
        <f t="shared" si="44"/>
        <v>41089</v>
      </c>
      <c r="F708" s="50">
        <f t="shared" si="45"/>
        <v>2012</v>
      </c>
      <c r="G708" s="50">
        <f t="shared" si="46"/>
        <v>6</v>
      </c>
      <c r="H708" s="50">
        <f t="shared" si="47"/>
        <v>5</v>
      </c>
      <c r="I708" s="54" t="s">
        <v>15622</v>
      </c>
      <c r="J708" s="54" t="s">
        <v>17050</v>
      </c>
      <c r="K708" s="54" t="s">
        <v>17124</v>
      </c>
      <c r="L708" s="54" t="s">
        <v>15626</v>
      </c>
      <c r="M708" s="55">
        <v>0.75</v>
      </c>
      <c r="N708" s="55">
        <v>0.97</v>
      </c>
      <c r="O708" s="54" t="s">
        <v>15615</v>
      </c>
    </row>
    <row r="709" spans="1:15" x14ac:dyDescent="0.25">
      <c r="A709" s="19">
        <v>708</v>
      </c>
      <c r="B709" t="s">
        <v>10588</v>
      </c>
      <c r="C709" t="s">
        <v>4797</v>
      </c>
      <c r="D709" s="50" t="s">
        <v>16292</v>
      </c>
      <c r="E709" s="84">
        <f t="shared" si="44"/>
        <v>41090</v>
      </c>
      <c r="F709" s="50">
        <f t="shared" si="45"/>
        <v>2012</v>
      </c>
      <c r="G709" s="50">
        <f t="shared" si="46"/>
        <v>6</v>
      </c>
      <c r="H709" s="50">
        <f t="shared" si="47"/>
        <v>6</v>
      </c>
      <c r="I709" s="54" t="s">
        <v>15622</v>
      </c>
      <c r="J709" s="54" t="s">
        <v>17050</v>
      </c>
      <c r="K709" s="54" t="s">
        <v>17124</v>
      </c>
      <c r="L709" s="54" t="s">
        <v>15626</v>
      </c>
      <c r="M709" s="55">
        <v>1</v>
      </c>
      <c r="N709" s="55">
        <v>0.89</v>
      </c>
      <c r="O709" s="54" t="s">
        <v>15616</v>
      </c>
    </row>
    <row r="710" spans="1:15" x14ac:dyDescent="0.25">
      <c r="A710" s="19">
        <v>709</v>
      </c>
      <c r="B710" t="s">
        <v>9796</v>
      </c>
      <c r="C710" t="s">
        <v>5573</v>
      </c>
      <c r="D710" s="50" t="s">
        <v>16292</v>
      </c>
      <c r="E710" s="84">
        <f t="shared" si="44"/>
        <v>41090</v>
      </c>
      <c r="F710" s="50">
        <f t="shared" si="45"/>
        <v>2012</v>
      </c>
      <c r="G710" s="50">
        <f t="shared" si="46"/>
        <v>6</v>
      </c>
      <c r="H710" s="50">
        <f t="shared" si="47"/>
        <v>6</v>
      </c>
      <c r="I710" s="54" t="s">
        <v>15622</v>
      </c>
      <c r="J710" s="54" t="s">
        <v>17050</v>
      </c>
      <c r="K710" s="54" t="s">
        <v>17124</v>
      </c>
      <c r="L710" s="54" t="s">
        <v>15626</v>
      </c>
      <c r="M710" s="55">
        <v>1</v>
      </c>
      <c r="N710" s="55">
        <v>1</v>
      </c>
      <c r="O710" s="54" t="s">
        <v>15615</v>
      </c>
    </row>
    <row r="711" spans="1:15" x14ac:dyDescent="0.25">
      <c r="A711" s="19">
        <v>710</v>
      </c>
      <c r="B711" t="s">
        <v>11736</v>
      </c>
      <c r="C711" t="s">
        <v>3672</v>
      </c>
      <c r="D711" s="50" t="s">
        <v>16292</v>
      </c>
      <c r="E711" s="84">
        <f t="shared" si="44"/>
        <v>41090</v>
      </c>
      <c r="F711" s="50">
        <f t="shared" si="45"/>
        <v>2012</v>
      </c>
      <c r="G711" s="50">
        <f t="shared" si="46"/>
        <v>6</v>
      </c>
      <c r="H711" s="50">
        <f t="shared" si="47"/>
        <v>6</v>
      </c>
      <c r="I711" s="54" t="s">
        <v>15622</v>
      </c>
      <c r="J711" s="54" t="s">
        <v>17050</v>
      </c>
      <c r="K711" s="54" t="s">
        <v>17124</v>
      </c>
      <c r="L711" s="54" t="s">
        <v>15623</v>
      </c>
      <c r="M711" s="55">
        <v>1</v>
      </c>
      <c r="N711" s="55">
        <v>1</v>
      </c>
      <c r="O711" s="54" t="s">
        <v>15615</v>
      </c>
    </row>
    <row r="712" spans="1:15" x14ac:dyDescent="0.25">
      <c r="A712" s="19">
        <v>711</v>
      </c>
      <c r="B712" t="s">
        <v>11717</v>
      </c>
      <c r="C712" t="s">
        <v>3689</v>
      </c>
      <c r="D712" s="50" t="s">
        <v>11859</v>
      </c>
      <c r="E712" s="84">
        <f t="shared" si="44"/>
        <v>41092</v>
      </c>
      <c r="F712" s="50">
        <f t="shared" si="45"/>
        <v>2012</v>
      </c>
      <c r="G712" s="50">
        <f t="shared" si="46"/>
        <v>7</v>
      </c>
      <c r="H712" s="50">
        <f t="shared" si="47"/>
        <v>1</v>
      </c>
      <c r="I712" s="54" t="s">
        <v>15622</v>
      </c>
      <c r="J712" s="54" t="s">
        <v>17050</v>
      </c>
      <c r="K712" s="54" t="s">
        <v>17124</v>
      </c>
      <c r="L712" s="54" t="s">
        <v>15628</v>
      </c>
      <c r="M712" s="55">
        <v>0</v>
      </c>
      <c r="N712" s="55">
        <v>0.59</v>
      </c>
      <c r="O712" s="54" t="s">
        <v>15615</v>
      </c>
    </row>
    <row r="713" spans="1:15" x14ac:dyDescent="0.25">
      <c r="A713" s="19">
        <v>712</v>
      </c>
      <c r="B713" t="s">
        <v>10877</v>
      </c>
      <c r="C713" t="s">
        <v>4517</v>
      </c>
      <c r="D713" s="50" t="s">
        <v>11859</v>
      </c>
      <c r="E713" s="84">
        <f t="shared" si="44"/>
        <v>41092</v>
      </c>
      <c r="F713" s="50">
        <f t="shared" si="45"/>
        <v>2012</v>
      </c>
      <c r="G713" s="50">
        <f t="shared" si="46"/>
        <v>7</v>
      </c>
      <c r="H713" s="50">
        <f t="shared" si="47"/>
        <v>1</v>
      </c>
      <c r="I713" s="54" t="s">
        <v>15622</v>
      </c>
      <c r="J713" s="54" t="s">
        <v>17050</v>
      </c>
      <c r="K713" s="54" t="s">
        <v>17124</v>
      </c>
      <c r="L713" s="54" t="s">
        <v>15626</v>
      </c>
      <c r="M713" s="55">
        <v>1</v>
      </c>
      <c r="N713" s="55">
        <v>0.97</v>
      </c>
      <c r="O713" s="54" t="s">
        <v>15616</v>
      </c>
    </row>
    <row r="714" spans="1:15" x14ac:dyDescent="0.25">
      <c r="A714" s="19">
        <v>713</v>
      </c>
      <c r="B714" t="s">
        <v>11569</v>
      </c>
      <c r="C714" t="s">
        <v>3836</v>
      </c>
      <c r="D714" s="50" t="s">
        <v>11859</v>
      </c>
      <c r="E714" s="84">
        <f t="shared" si="44"/>
        <v>41092</v>
      </c>
      <c r="F714" s="50">
        <f t="shared" si="45"/>
        <v>2012</v>
      </c>
      <c r="G714" s="50">
        <f t="shared" si="46"/>
        <v>7</v>
      </c>
      <c r="H714" s="50">
        <f t="shared" si="47"/>
        <v>1</v>
      </c>
      <c r="I714" s="54" t="s">
        <v>15622</v>
      </c>
      <c r="J714" s="54" t="s">
        <v>17050</v>
      </c>
      <c r="K714" s="54" t="s">
        <v>17124</v>
      </c>
      <c r="L714" s="54" t="s">
        <v>15626</v>
      </c>
      <c r="M714" s="55">
        <v>1</v>
      </c>
      <c r="N714" s="55">
        <v>1</v>
      </c>
      <c r="O714" s="54" t="s">
        <v>15616</v>
      </c>
    </row>
    <row r="715" spans="1:15" x14ac:dyDescent="0.25">
      <c r="A715" s="19">
        <v>714</v>
      </c>
      <c r="B715" t="s">
        <v>9851</v>
      </c>
      <c r="C715" t="s">
        <v>5520</v>
      </c>
      <c r="D715" s="50" t="s">
        <v>11859</v>
      </c>
      <c r="E715" s="84">
        <f t="shared" si="44"/>
        <v>41092</v>
      </c>
      <c r="F715" s="50">
        <f t="shared" si="45"/>
        <v>2012</v>
      </c>
      <c r="G715" s="50">
        <f t="shared" si="46"/>
        <v>7</v>
      </c>
      <c r="H715" s="50">
        <f t="shared" si="47"/>
        <v>1</v>
      </c>
      <c r="I715" s="54" t="s">
        <v>15622</v>
      </c>
      <c r="J715" s="54" t="s">
        <v>17050</v>
      </c>
      <c r="K715" s="54" t="s">
        <v>17124</v>
      </c>
      <c r="L715" s="54" t="s">
        <v>15623</v>
      </c>
      <c r="M715" s="55">
        <v>1</v>
      </c>
      <c r="N715" s="55">
        <v>1</v>
      </c>
      <c r="O715" s="54" t="s">
        <v>15615</v>
      </c>
    </row>
    <row r="716" spans="1:15" x14ac:dyDescent="0.25">
      <c r="A716" s="19">
        <v>715</v>
      </c>
      <c r="B716" t="s">
        <v>10985</v>
      </c>
      <c r="C716" t="s">
        <v>4411</v>
      </c>
      <c r="D716" s="50" t="s">
        <v>16293</v>
      </c>
      <c r="E716" s="84">
        <f t="shared" si="44"/>
        <v>41093</v>
      </c>
      <c r="F716" s="50">
        <f t="shared" si="45"/>
        <v>2012</v>
      </c>
      <c r="G716" s="50">
        <f t="shared" si="46"/>
        <v>7</v>
      </c>
      <c r="H716" s="50">
        <f t="shared" si="47"/>
        <v>2</v>
      </c>
      <c r="I716" s="54" t="s">
        <v>15794</v>
      </c>
      <c r="J716" s="54" t="s">
        <v>17059</v>
      </c>
      <c r="K716" s="54" t="s">
        <v>17124</v>
      </c>
      <c r="L716" s="54" t="s">
        <v>15626</v>
      </c>
      <c r="M716" s="55">
        <v>1</v>
      </c>
      <c r="N716" s="55">
        <v>0.95</v>
      </c>
      <c r="O716" s="54" t="s">
        <v>15615</v>
      </c>
    </row>
    <row r="717" spans="1:15" x14ac:dyDescent="0.25">
      <c r="A717" s="19">
        <v>716</v>
      </c>
      <c r="B717" t="s">
        <v>10465</v>
      </c>
      <c r="C717" t="s">
        <v>4917</v>
      </c>
      <c r="D717" s="50" t="s">
        <v>16293</v>
      </c>
      <c r="E717" s="84">
        <f t="shared" si="44"/>
        <v>41093</v>
      </c>
      <c r="F717" s="50">
        <f t="shared" si="45"/>
        <v>2012</v>
      </c>
      <c r="G717" s="50">
        <f t="shared" si="46"/>
        <v>7</v>
      </c>
      <c r="H717" s="50">
        <f t="shared" si="47"/>
        <v>2</v>
      </c>
      <c r="I717" s="54" t="s">
        <v>15622</v>
      </c>
      <c r="J717" s="54" t="s">
        <v>17050</v>
      </c>
      <c r="K717" s="54" t="s">
        <v>17124</v>
      </c>
      <c r="L717" s="54" t="s">
        <v>15624</v>
      </c>
      <c r="M717" s="55">
        <v>0.93</v>
      </c>
      <c r="N717" s="55">
        <v>0.87</v>
      </c>
      <c r="O717" s="54" t="s">
        <v>15615</v>
      </c>
    </row>
    <row r="718" spans="1:15" x14ac:dyDescent="0.25">
      <c r="A718" s="19">
        <v>717</v>
      </c>
      <c r="B718" t="s">
        <v>8989</v>
      </c>
      <c r="C718" t="s">
        <v>6364</v>
      </c>
      <c r="D718" s="50" t="s">
        <v>16294</v>
      </c>
      <c r="E718" s="84">
        <f t="shared" si="44"/>
        <v>41094</v>
      </c>
      <c r="F718" s="50">
        <f t="shared" si="45"/>
        <v>2012</v>
      </c>
      <c r="G718" s="50">
        <f t="shared" si="46"/>
        <v>7</v>
      </c>
      <c r="H718" s="50">
        <f t="shared" si="47"/>
        <v>3</v>
      </c>
      <c r="I718" s="54" t="s">
        <v>15622</v>
      </c>
      <c r="J718" s="54" t="s">
        <v>17050</v>
      </c>
      <c r="K718" s="54" t="s">
        <v>17124</v>
      </c>
      <c r="L718" s="54" t="s">
        <v>15626</v>
      </c>
      <c r="M718" s="55">
        <v>1</v>
      </c>
      <c r="N718" s="55">
        <v>0.97</v>
      </c>
      <c r="O718" s="54" t="s">
        <v>15616</v>
      </c>
    </row>
    <row r="719" spans="1:15" x14ac:dyDescent="0.25">
      <c r="A719" s="19">
        <v>718</v>
      </c>
      <c r="B719" t="s">
        <v>9978</v>
      </c>
      <c r="C719" t="s">
        <v>5394</v>
      </c>
      <c r="D719" s="50" t="s">
        <v>16295</v>
      </c>
      <c r="E719" s="84">
        <f t="shared" si="44"/>
        <v>41095</v>
      </c>
      <c r="F719" s="50">
        <f t="shared" si="45"/>
        <v>2012</v>
      </c>
      <c r="G719" s="50">
        <f t="shared" si="46"/>
        <v>7</v>
      </c>
      <c r="H719" s="50">
        <f t="shared" si="47"/>
        <v>4</v>
      </c>
      <c r="I719" s="54" t="s">
        <v>15622</v>
      </c>
      <c r="J719" s="54" t="s">
        <v>17050</v>
      </c>
      <c r="K719" s="54" t="s">
        <v>17124</v>
      </c>
      <c r="L719" s="54" t="s">
        <v>15628</v>
      </c>
      <c r="M719" s="55">
        <v>0.33</v>
      </c>
      <c r="N719" s="55">
        <v>1</v>
      </c>
      <c r="O719" s="54" t="s">
        <v>15615</v>
      </c>
    </row>
    <row r="720" spans="1:15" x14ac:dyDescent="0.25">
      <c r="A720" s="19">
        <v>719</v>
      </c>
      <c r="B720" t="s">
        <v>11054</v>
      </c>
      <c r="C720" t="s">
        <v>4343</v>
      </c>
      <c r="D720" s="50" t="s">
        <v>16295</v>
      </c>
      <c r="E720" s="84">
        <f t="shared" si="44"/>
        <v>41095</v>
      </c>
      <c r="F720" s="50">
        <f t="shared" si="45"/>
        <v>2012</v>
      </c>
      <c r="G720" s="50">
        <f t="shared" si="46"/>
        <v>7</v>
      </c>
      <c r="H720" s="50">
        <f t="shared" si="47"/>
        <v>4</v>
      </c>
      <c r="I720" s="54" t="s">
        <v>15622</v>
      </c>
      <c r="J720" s="54" t="s">
        <v>17050</v>
      </c>
      <c r="K720" s="54" t="s">
        <v>17124</v>
      </c>
      <c r="L720" s="54" t="s">
        <v>15624</v>
      </c>
      <c r="M720" s="55">
        <v>1</v>
      </c>
      <c r="N720" s="55">
        <v>0.83</v>
      </c>
      <c r="O720" s="54" t="s">
        <v>15616</v>
      </c>
    </row>
    <row r="721" spans="1:15" x14ac:dyDescent="0.25">
      <c r="A721" s="19">
        <v>720</v>
      </c>
      <c r="B721" t="s">
        <v>8322</v>
      </c>
      <c r="C721" t="s">
        <v>7015</v>
      </c>
      <c r="D721" s="50" t="s">
        <v>16295</v>
      </c>
      <c r="E721" s="84">
        <f t="shared" si="44"/>
        <v>41095</v>
      </c>
      <c r="F721" s="50">
        <f t="shared" si="45"/>
        <v>2012</v>
      </c>
      <c r="G721" s="50">
        <f t="shared" si="46"/>
        <v>7</v>
      </c>
      <c r="H721" s="50">
        <f t="shared" si="47"/>
        <v>4</v>
      </c>
      <c r="I721" s="54" t="s">
        <v>15622</v>
      </c>
      <c r="J721" s="54" t="s">
        <v>17050</v>
      </c>
      <c r="K721" s="54" t="s">
        <v>17124</v>
      </c>
      <c r="L721" s="54" t="s">
        <v>15623</v>
      </c>
      <c r="M721" s="55">
        <v>1</v>
      </c>
      <c r="N721" s="55">
        <v>0.71</v>
      </c>
      <c r="O721" s="54" t="s">
        <v>15616</v>
      </c>
    </row>
    <row r="722" spans="1:15" x14ac:dyDescent="0.25">
      <c r="A722" s="19">
        <v>721</v>
      </c>
      <c r="B722" t="s">
        <v>10594</v>
      </c>
      <c r="C722" t="s">
        <v>4792</v>
      </c>
      <c r="D722" s="50" t="s">
        <v>16295</v>
      </c>
      <c r="E722" s="84">
        <f t="shared" si="44"/>
        <v>41095</v>
      </c>
      <c r="F722" s="50">
        <f t="shared" si="45"/>
        <v>2012</v>
      </c>
      <c r="G722" s="50">
        <f t="shared" si="46"/>
        <v>7</v>
      </c>
      <c r="H722" s="50">
        <f t="shared" si="47"/>
        <v>4</v>
      </c>
      <c r="I722" s="54" t="s">
        <v>15622</v>
      </c>
      <c r="J722" s="54" t="s">
        <v>17050</v>
      </c>
      <c r="K722" s="54" t="s">
        <v>17124</v>
      </c>
      <c r="L722" s="54" t="s">
        <v>15623</v>
      </c>
      <c r="M722" s="55">
        <v>0.8</v>
      </c>
      <c r="N722" s="55">
        <v>0.69</v>
      </c>
      <c r="O722" s="54" t="s">
        <v>15615</v>
      </c>
    </row>
    <row r="723" spans="1:15" x14ac:dyDescent="0.25">
      <c r="A723" s="19">
        <v>722</v>
      </c>
      <c r="B723" t="s">
        <v>8179</v>
      </c>
      <c r="C723" t="s">
        <v>7156</v>
      </c>
      <c r="D723" s="50" t="s">
        <v>16295</v>
      </c>
      <c r="E723" s="84">
        <f t="shared" si="44"/>
        <v>41095</v>
      </c>
      <c r="F723" s="50">
        <f t="shared" si="45"/>
        <v>2012</v>
      </c>
      <c r="G723" s="50">
        <f t="shared" si="46"/>
        <v>7</v>
      </c>
      <c r="H723" s="50">
        <f t="shared" si="47"/>
        <v>4</v>
      </c>
      <c r="I723" s="54" t="s">
        <v>15622</v>
      </c>
      <c r="J723" s="54" t="s">
        <v>17050</v>
      </c>
      <c r="K723" s="54" t="s">
        <v>17124</v>
      </c>
      <c r="L723" s="54" t="s">
        <v>15626</v>
      </c>
      <c r="M723" s="55">
        <v>0.83</v>
      </c>
      <c r="N723" s="55">
        <v>0.72</v>
      </c>
      <c r="O723" s="54" t="s">
        <v>15615</v>
      </c>
    </row>
    <row r="724" spans="1:15" x14ac:dyDescent="0.25">
      <c r="A724" s="19">
        <v>723</v>
      </c>
      <c r="B724" t="s">
        <v>10802</v>
      </c>
      <c r="C724" t="s">
        <v>4590</v>
      </c>
      <c r="D724" s="50" t="s">
        <v>16296</v>
      </c>
      <c r="E724" s="84">
        <f t="shared" si="44"/>
        <v>41100</v>
      </c>
      <c r="F724" s="50">
        <f t="shared" si="45"/>
        <v>2012</v>
      </c>
      <c r="G724" s="50">
        <f t="shared" si="46"/>
        <v>7</v>
      </c>
      <c r="H724" s="50">
        <f t="shared" si="47"/>
        <v>2</v>
      </c>
      <c r="I724" s="54" t="s">
        <v>15625</v>
      </c>
      <c r="J724" s="54" t="s">
        <v>17050</v>
      </c>
      <c r="K724" s="54" t="s">
        <v>17124</v>
      </c>
      <c r="L724" s="54" t="s">
        <v>15628</v>
      </c>
      <c r="M724" s="55">
        <v>0</v>
      </c>
      <c r="N724" s="55">
        <v>0</v>
      </c>
      <c r="O724" s="54" t="s">
        <v>15615</v>
      </c>
    </row>
    <row r="725" spans="1:15" x14ac:dyDescent="0.25">
      <c r="A725" s="19">
        <v>724</v>
      </c>
      <c r="B725" t="s">
        <v>10002</v>
      </c>
      <c r="C725" t="s">
        <v>5371</v>
      </c>
      <c r="D725" s="50" t="s">
        <v>16296</v>
      </c>
      <c r="E725" s="84">
        <f t="shared" si="44"/>
        <v>41100</v>
      </c>
      <c r="F725" s="50">
        <f t="shared" si="45"/>
        <v>2012</v>
      </c>
      <c r="G725" s="50">
        <f t="shared" si="46"/>
        <v>7</v>
      </c>
      <c r="H725" s="50">
        <f t="shared" si="47"/>
        <v>2</v>
      </c>
      <c r="I725" s="54" t="s">
        <v>15622</v>
      </c>
      <c r="J725" s="54" t="s">
        <v>17050</v>
      </c>
      <c r="K725" s="54" t="s">
        <v>17124</v>
      </c>
      <c r="L725" s="54" t="s">
        <v>15626</v>
      </c>
      <c r="M725" s="55">
        <v>1</v>
      </c>
      <c r="N725" s="55">
        <v>0.98</v>
      </c>
      <c r="O725" s="54" t="s">
        <v>15616</v>
      </c>
    </row>
    <row r="726" spans="1:15" x14ac:dyDescent="0.25">
      <c r="A726" s="19">
        <v>725</v>
      </c>
      <c r="B726" t="s">
        <v>11127</v>
      </c>
      <c r="C726" t="s">
        <v>4273</v>
      </c>
      <c r="D726" s="50" t="s">
        <v>16296</v>
      </c>
      <c r="E726" s="84">
        <f t="shared" si="44"/>
        <v>41100</v>
      </c>
      <c r="F726" s="50">
        <f t="shared" si="45"/>
        <v>2012</v>
      </c>
      <c r="G726" s="50">
        <f t="shared" si="46"/>
        <v>7</v>
      </c>
      <c r="H726" s="50">
        <f t="shared" si="47"/>
        <v>2</v>
      </c>
      <c r="I726" s="54" t="s">
        <v>15622</v>
      </c>
      <c r="J726" s="54" t="s">
        <v>17050</v>
      </c>
      <c r="K726" s="54" t="s">
        <v>17124</v>
      </c>
      <c r="L726" s="54" t="s">
        <v>15628</v>
      </c>
      <c r="M726" s="55">
        <v>0</v>
      </c>
      <c r="N726" s="55">
        <v>0.5</v>
      </c>
      <c r="O726" s="54" t="s">
        <v>15615</v>
      </c>
    </row>
    <row r="727" spans="1:15" x14ac:dyDescent="0.25">
      <c r="A727" s="19">
        <v>726</v>
      </c>
      <c r="B727" t="s">
        <v>8074</v>
      </c>
      <c r="C727" t="s">
        <v>7259</v>
      </c>
      <c r="D727" s="50" t="s">
        <v>16297</v>
      </c>
      <c r="E727" s="84">
        <f t="shared" si="44"/>
        <v>41101</v>
      </c>
      <c r="F727" s="50">
        <f t="shared" si="45"/>
        <v>2012</v>
      </c>
      <c r="G727" s="50">
        <f t="shared" si="46"/>
        <v>7</v>
      </c>
      <c r="H727" s="50">
        <f t="shared" si="47"/>
        <v>3</v>
      </c>
      <c r="I727" s="54" t="s">
        <v>15625</v>
      </c>
      <c r="J727" s="54" t="s">
        <v>17050</v>
      </c>
      <c r="K727" s="54" t="s">
        <v>17124</v>
      </c>
      <c r="L727" s="54" t="s">
        <v>15626</v>
      </c>
      <c r="M727" s="55">
        <v>1</v>
      </c>
      <c r="N727" s="55">
        <v>0.98</v>
      </c>
      <c r="O727" s="54" t="s">
        <v>15616</v>
      </c>
    </row>
    <row r="728" spans="1:15" x14ac:dyDescent="0.25">
      <c r="A728" s="19">
        <v>727</v>
      </c>
      <c r="B728" t="s">
        <v>11126</v>
      </c>
      <c r="C728" t="s">
        <v>4274</v>
      </c>
      <c r="D728" s="50" t="s">
        <v>16297</v>
      </c>
      <c r="E728" s="84">
        <f t="shared" si="44"/>
        <v>41101</v>
      </c>
      <c r="F728" s="50">
        <f t="shared" si="45"/>
        <v>2012</v>
      </c>
      <c r="G728" s="50">
        <f t="shared" si="46"/>
        <v>7</v>
      </c>
      <c r="H728" s="50">
        <f t="shared" si="47"/>
        <v>3</v>
      </c>
      <c r="I728" s="54" t="s">
        <v>15622</v>
      </c>
      <c r="J728" s="54" t="s">
        <v>17050</v>
      </c>
      <c r="K728" s="54" t="s">
        <v>17124</v>
      </c>
      <c r="L728" s="54" t="s">
        <v>15624</v>
      </c>
      <c r="M728" s="55">
        <v>1</v>
      </c>
      <c r="N728" s="55">
        <v>1</v>
      </c>
      <c r="O728" s="54" t="s">
        <v>15615</v>
      </c>
    </row>
    <row r="729" spans="1:15" x14ac:dyDescent="0.25">
      <c r="A729" s="19">
        <v>728</v>
      </c>
      <c r="B729" t="s">
        <v>9423</v>
      </c>
      <c r="C729" t="s">
        <v>5934</v>
      </c>
      <c r="D729" s="50" t="s">
        <v>16297</v>
      </c>
      <c r="E729" s="84">
        <f t="shared" si="44"/>
        <v>41101</v>
      </c>
      <c r="F729" s="50">
        <f t="shared" si="45"/>
        <v>2012</v>
      </c>
      <c r="G729" s="50">
        <f t="shared" si="46"/>
        <v>7</v>
      </c>
      <c r="H729" s="50">
        <f t="shared" si="47"/>
        <v>3</v>
      </c>
      <c r="I729" s="54" t="s">
        <v>15622</v>
      </c>
      <c r="J729" s="54" t="s">
        <v>17050</v>
      </c>
      <c r="K729" s="54" t="s">
        <v>17124</v>
      </c>
      <c r="L729" s="54" t="s">
        <v>15624</v>
      </c>
      <c r="M729" s="55">
        <v>1</v>
      </c>
      <c r="N729" s="55">
        <v>0.94</v>
      </c>
      <c r="O729" s="54" t="s">
        <v>15616</v>
      </c>
    </row>
    <row r="730" spans="1:15" x14ac:dyDescent="0.25">
      <c r="A730" s="19">
        <v>729</v>
      </c>
      <c r="B730" t="s">
        <v>11477</v>
      </c>
      <c r="C730" t="s">
        <v>3925</v>
      </c>
      <c r="D730" s="50" t="s">
        <v>16298</v>
      </c>
      <c r="E730" s="84">
        <f t="shared" si="44"/>
        <v>41102</v>
      </c>
      <c r="F730" s="50">
        <f t="shared" si="45"/>
        <v>2012</v>
      </c>
      <c r="G730" s="50">
        <f t="shared" si="46"/>
        <v>7</v>
      </c>
      <c r="H730" s="50">
        <f t="shared" si="47"/>
        <v>4</v>
      </c>
      <c r="I730" s="54" t="s">
        <v>15622</v>
      </c>
      <c r="J730" s="54" t="s">
        <v>17050</v>
      </c>
      <c r="K730" s="54" t="s">
        <v>17124</v>
      </c>
      <c r="L730" s="54" t="s">
        <v>15626</v>
      </c>
      <c r="M730" s="55">
        <v>1</v>
      </c>
      <c r="N730" s="55">
        <v>1</v>
      </c>
      <c r="O730" s="54" t="s">
        <v>15615</v>
      </c>
    </row>
    <row r="731" spans="1:15" x14ac:dyDescent="0.25">
      <c r="A731" s="19">
        <v>730</v>
      </c>
      <c r="B731" t="s">
        <v>9373</v>
      </c>
      <c r="C731" t="s">
        <v>5984</v>
      </c>
      <c r="D731" s="50" t="s">
        <v>16298</v>
      </c>
      <c r="E731" s="84">
        <f t="shared" si="44"/>
        <v>41102</v>
      </c>
      <c r="F731" s="50">
        <f t="shared" si="45"/>
        <v>2012</v>
      </c>
      <c r="G731" s="50">
        <f t="shared" si="46"/>
        <v>7</v>
      </c>
      <c r="H731" s="50">
        <f t="shared" si="47"/>
        <v>4</v>
      </c>
      <c r="I731" s="54" t="s">
        <v>15724</v>
      </c>
      <c r="J731" s="54" t="s">
        <v>17053</v>
      </c>
      <c r="K731" s="54" t="s">
        <v>17133</v>
      </c>
      <c r="L731" s="54" t="s">
        <v>15623</v>
      </c>
      <c r="M731" s="55">
        <v>0.5</v>
      </c>
      <c r="N731" s="55">
        <v>0.63</v>
      </c>
      <c r="O731" s="54" t="s">
        <v>15616</v>
      </c>
    </row>
    <row r="732" spans="1:15" x14ac:dyDescent="0.25">
      <c r="A732" s="19">
        <v>731</v>
      </c>
      <c r="B732" t="s">
        <v>11155</v>
      </c>
      <c r="C732" t="s">
        <v>4245</v>
      </c>
      <c r="D732" s="50" t="s">
        <v>16299</v>
      </c>
      <c r="E732" s="84">
        <f t="shared" si="44"/>
        <v>41103</v>
      </c>
      <c r="F732" s="50">
        <f t="shared" si="45"/>
        <v>2012</v>
      </c>
      <c r="G732" s="50">
        <f t="shared" si="46"/>
        <v>7</v>
      </c>
      <c r="H732" s="50">
        <f t="shared" si="47"/>
        <v>5</v>
      </c>
      <c r="I732" s="54" t="s">
        <v>15622</v>
      </c>
      <c r="J732" s="54" t="s">
        <v>17050</v>
      </c>
      <c r="K732" s="54" t="s">
        <v>17124</v>
      </c>
      <c r="L732" s="54" t="s">
        <v>15626</v>
      </c>
      <c r="M732" s="55">
        <v>1</v>
      </c>
      <c r="N732" s="55">
        <v>0.94</v>
      </c>
      <c r="O732" s="54" t="s">
        <v>15615</v>
      </c>
    </row>
    <row r="733" spans="1:15" x14ac:dyDescent="0.25">
      <c r="A733" s="19">
        <v>732</v>
      </c>
      <c r="B733" t="s">
        <v>11532</v>
      </c>
      <c r="C733" t="s">
        <v>3872</v>
      </c>
      <c r="D733" s="50" t="s">
        <v>16300</v>
      </c>
      <c r="E733" s="84">
        <f t="shared" si="44"/>
        <v>41104</v>
      </c>
      <c r="F733" s="50">
        <f t="shared" si="45"/>
        <v>2012</v>
      </c>
      <c r="G733" s="50">
        <f t="shared" si="46"/>
        <v>7</v>
      </c>
      <c r="H733" s="50">
        <f t="shared" si="47"/>
        <v>6</v>
      </c>
      <c r="I733" s="54" t="s">
        <v>15622</v>
      </c>
      <c r="J733" s="54" t="s">
        <v>17050</v>
      </c>
      <c r="K733" s="54" t="s">
        <v>17124</v>
      </c>
      <c r="L733" s="54" t="s">
        <v>15628</v>
      </c>
      <c r="M733" s="55">
        <v>0</v>
      </c>
      <c r="N733" s="55">
        <v>0.17</v>
      </c>
      <c r="O733" s="54" t="s">
        <v>15615</v>
      </c>
    </row>
    <row r="734" spans="1:15" x14ac:dyDescent="0.25">
      <c r="A734" s="19">
        <v>733</v>
      </c>
      <c r="B734" t="s">
        <v>11570</v>
      </c>
      <c r="C734" t="s">
        <v>3835</v>
      </c>
      <c r="D734" s="50" t="s">
        <v>16301</v>
      </c>
      <c r="E734" s="84">
        <f t="shared" si="44"/>
        <v>41105</v>
      </c>
      <c r="F734" s="50">
        <f t="shared" si="45"/>
        <v>2012</v>
      </c>
      <c r="G734" s="50">
        <f t="shared" si="46"/>
        <v>7</v>
      </c>
      <c r="H734" s="50">
        <f t="shared" si="47"/>
        <v>7</v>
      </c>
      <c r="I734" s="54" t="s">
        <v>15625</v>
      </c>
      <c r="J734" s="54" t="s">
        <v>17050</v>
      </c>
      <c r="K734" s="54" t="s">
        <v>17124</v>
      </c>
      <c r="L734" s="54" t="s">
        <v>15626</v>
      </c>
      <c r="M734" s="55">
        <v>1</v>
      </c>
      <c r="N734" s="55">
        <v>1</v>
      </c>
      <c r="O734" s="54" t="s">
        <v>15615</v>
      </c>
    </row>
    <row r="735" spans="1:15" x14ac:dyDescent="0.25">
      <c r="A735" s="19">
        <v>734</v>
      </c>
      <c r="B735" t="s">
        <v>8398</v>
      </c>
      <c r="C735" t="s">
        <v>6944</v>
      </c>
      <c r="D735" s="50" t="s">
        <v>16301</v>
      </c>
      <c r="E735" s="84">
        <f t="shared" si="44"/>
        <v>41105</v>
      </c>
      <c r="F735" s="50">
        <f t="shared" si="45"/>
        <v>2012</v>
      </c>
      <c r="G735" s="50">
        <f t="shared" si="46"/>
        <v>7</v>
      </c>
      <c r="H735" s="50">
        <f t="shared" si="47"/>
        <v>7</v>
      </c>
      <c r="I735" s="54" t="s">
        <v>15622</v>
      </c>
      <c r="J735" s="54" t="s">
        <v>17050</v>
      </c>
      <c r="K735" s="54" t="s">
        <v>17124</v>
      </c>
      <c r="L735" s="54" t="s">
        <v>15626</v>
      </c>
      <c r="M735" s="55">
        <v>1</v>
      </c>
      <c r="N735" s="55">
        <v>0.99</v>
      </c>
      <c r="O735" s="54" t="s">
        <v>15615</v>
      </c>
    </row>
    <row r="736" spans="1:15" x14ac:dyDescent="0.25">
      <c r="A736" s="19">
        <v>735</v>
      </c>
      <c r="B736" t="s">
        <v>10318</v>
      </c>
      <c r="C736" t="s">
        <v>5061</v>
      </c>
      <c r="D736" s="50" t="s">
        <v>16301</v>
      </c>
      <c r="E736" s="84">
        <f t="shared" si="44"/>
        <v>41105</v>
      </c>
      <c r="F736" s="50">
        <f t="shared" si="45"/>
        <v>2012</v>
      </c>
      <c r="G736" s="50">
        <f t="shared" si="46"/>
        <v>7</v>
      </c>
      <c r="H736" s="50">
        <f t="shared" si="47"/>
        <v>7</v>
      </c>
      <c r="I736" s="54" t="s">
        <v>15622</v>
      </c>
      <c r="J736" s="54" t="s">
        <v>17050</v>
      </c>
      <c r="K736" s="54" t="s">
        <v>17124</v>
      </c>
      <c r="L736" s="54" t="s">
        <v>15626</v>
      </c>
      <c r="M736" s="55">
        <v>0.9</v>
      </c>
      <c r="N736" s="55">
        <v>1</v>
      </c>
      <c r="O736" s="54" t="s">
        <v>15616</v>
      </c>
    </row>
    <row r="737" spans="1:15" x14ac:dyDescent="0.25">
      <c r="A737" s="19">
        <v>736</v>
      </c>
      <c r="B737" t="s">
        <v>9401</v>
      </c>
      <c r="C737" t="s">
        <v>5956</v>
      </c>
      <c r="D737" s="50" t="s">
        <v>11860</v>
      </c>
      <c r="E737" s="84">
        <f t="shared" si="44"/>
        <v>41106</v>
      </c>
      <c r="F737" s="50">
        <f t="shared" si="45"/>
        <v>2012</v>
      </c>
      <c r="G737" s="50">
        <f t="shared" si="46"/>
        <v>7</v>
      </c>
      <c r="H737" s="50">
        <f t="shared" si="47"/>
        <v>1</v>
      </c>
      <c r="I737" s="54" t="s">
        <v>15622</v>
      </c>
      <c r="J737" s="54" t="s">
        <v>17050</v>
      </c>
      <c r="K737" s="54" t="s">
        <v>17124</v>
      </c>
      <c r="L737" s="54" t="s">
        <v>15626</v>
      </c>
      <c r="M737" s="55">
        <v>1</v>
      </c>
      <c r="N737" s="55">
        <v>1</v>
      </c>
      <c r="O737" s="54" t="s">
        <v>15616</v>
      </c>
    </row>
    <row r="738" spans="1:15" x14ac:dyDescent="0.25">
      <c r="A738" s="19">
        <v>737</v>
      </c>
      <c r="B738" t="s">
        <v>10981</v>
      </c>
      <c r="C738" t="s">
        <v>4415</v>
      </c>
      <c r="D738" s="50" t="s">
        <v>11860</v>
      </c>
      <c r="E738" s="84">
        <f t="shared" si="44"/>
        <v>41106</v>
      </c>
      <c r="F738" s="50">
        <f t="shared" si="45"/>
        <v>2012</v>
      </c>
      <c r="G738" s="50">
        <f t="shared" si="46"/>
        <v>7</v>
      </c>
      <c r="H738" s="50">
        <f t="shared" si="47"/>
        <v>1</v>
      </c>
      <c r="I738" s="54" t="s">
        <v>15622</v>
      </c>
      <c r="J738" s="54" t="s">
        <v>17050</v>
      </c>
      <c r="K738" s="54" t="s">
        <v>17124</v>
      </c>
      <c r="L738" s="54" t="s">
        <v>15626</v>
      </c>
      <c r="M738" s="55">
        <v>1</v>
      </c>
      <c r="N738" s="55">
        <v>0.99</v>
      </c>
      <c r="O738" s="54" t="s">
        <v>15615</v>
      </c>
    </row>
    <row r="739" spans="1:15" x14ac:dyDescent="0.25">
      <c r="A739" s="19">
        <v>738</v>
      </c>
      <c r="B739" t="s">
        <v>9906</v>
      </c>
      <c r="C739" t="s">
        <v>5465</v>
      </c>
      <c r="D739" s="50" t="s">
        <v>16302</v>
      </c>
      <c r="E739" s="84">
        <f t="shared" si="44"/>
        <v>41108</v>
      </c>
      <c r="F739" s="50">
        <f t="shared" si="45"/>
        <v>2012</v>
      </c>
      <c r="G739" s="50">
        <f t="shared" si="46"/>
        <v>7</v>
      </c>
      <c r="H739" s="50">
        <f t="shared" si="47"/>
        <v>3</v>
      </c>
      <c r="I739" s="54" t="s">
        <v>15622</v>
      </c>
      <c r="J739" s="54" t="s">
        <v>17050</v>
      </c>
      <c r="K739" s="54" t="s">
        <v>17124</v>
      </c>
      <c r="L739" s="54" t="s">
        <v>15624</v>
      </c>
      <c r="M739" s="55">
        <v>1</v>
      </c>
      <c r="N739" s="55">
        <v>0.91</v>
      </c>
      <c r="O739" s="54" t="s">
        <v>15616</v>
      </c>
    </row>
    <row r="740" spans="1:15" x14ac:dyDescent="0.25">
      <c r="A740" s="19">
        <v>739</v>
      </c>
      <c r="B740" t="s">
        <v>8332</v>
      </c>
      <c r="C740" t="s">
        <v>7005</v>
      </c>
      <c r="D740" s="50" t="s">
        <v>16302</v>
      </c>
      <c r="E740" s="84">
        <f t="shared" si="44"/>
        <v>41108</v>
      </c>
      <c r="F740" s="50">
        <f t="shared" si="45"/>
        <v>2012</v>
      </c>
      <c r="G740" s="50">
        <f t="shared" si="46"/>
        <v>7</v>
      </c>
      <c r="H740" s="50">
        <f t="shared" si="47"/>
        <v>3</v>
      </c>
      <c r="I740" s="54" t="s">
        <v>15622</v>
      </c>
      <c r="J740" s="54" t="s">
        <v>17050</v>
      </c>
      <c r="K740" s="54" t="s">
        <v>17124</v>
      </c>
      <c r="L740" s="54" t="s">
        <v>15626</v>
      </c>
      <c r="M740" s="55">
        <v>1</v>
      </c>
      <c r="N740" s="55">
        <v>1</v>
      </c>
      <c r="O740" s="54" t="s">
        <v>15615</v>
      </c>
    </row>
    <row r="741" spans="1:15" x14ac:dyDescent="0.25">
      <c r="A741" s="19">
        <v>740</v>
      </c>
      <c r="B741" t="s">
        <v>10095</v>
      </c>
      <c r="C741" t="s">
        <v>5279</v>
      </c>
      <c r="D741" s="50" t="s">
        <v>16303</v>
      </c>
      <c r="E741" s="84">
        <f t="shared" si="44"/>
        <v>41109</v>
      </c>
      <c r="F741" s="50">
        <f t="shared" si="45"/>
        <v>2012</v>
      </c>
      <c r="G741" s="50">
        <f t="shared" si="46"/>
        <v>7</v>
      </c>
      <c r="H741" s="50">
        <f t="shared" si="47"/>
        <v>4</v>
      </c>
      <c r="I741" s="54" t="s">
        <v>15622</v>
      </c>
      <c r="J741" s="54" t="s">
        <v>17050</v>
      </c>
      <c r="K741" s="54" t="s">
        <v>17124</v>
      </c>
      <c r="L741" s="54" t="s">
        <v>15628</v>
      </c>
      <c r="M741" s="55">
        <v>0</v>
      </c>
      <c r="N741" s="55">
        <v>0.67</v>
      </c>
      <c r="O741" s="54" t="s">
        <v>15615</v>
      </c>
    </row>
    <row r="742" spans="1:15" x14ac:dyDescent="0.25">
      <c r="A742" s="19">
        <v>741</v>
      </c>
      <c r="B742" t="s">
        <v>8580</v>
      </c>
      <c r="C742" t="s">
        <v>6767</v>
      </c>
      <c r="D742" s="50" t="s">
        <v>16304</v>
      </c>
      <c r="E742" s="84">
        <f t="shared" si="44"/>
        <v>41110</v>
      </c>
      <c r="F742" s="50">
        <f t="shared" si="45"/>
        <v>2012</v>
      </c>
      <c r="G742" s="50">
        <f t="shared" si="46"/>
        <v>7</v>
      </c>
      <c r="H742" s="50">
        <f t="shared" si="47"/>
        <v>5</v>
      </c>
      <c r="I742" s="54" t="s">
        <v>15622</v>
      </c>
      <c r="J742" s="54" t="s">
        <v>17050</v>
      </c>
      <c r="K742" s="54" t="s">
        <v>17124</v>
      </c>
      <c r="L742" s="54" t="s">
        <v>15624</v>
      </c>
      <c r="M742" s="55">
        <v>1</v>
      </c>
      <c r="N742" s="55">
        <v>0.97</v>
      </c>
      <c r="O742" s="54" t="s">
        <v>15616</v>
      </c>
    </row>
    <row r="743" spans="1:15" x14ac:dyDescent="0.25">
      <c r="A743" s="19">
        <v>742</v>
      </c>
      <c r="B743" t="s">
        <v>11724</v>
      </c>
      <c r="C743" t="s">
        <v>3557</v>
      </c>
      <c r="D743" s="50" t="s">
        <v>16304</v>
      </c>
      <c r="E743" s="84">
        <f t="shared" si="44"/>
        <v>41110</v>
      </c>
      <c r="F743" s="50">
        <f t="shared" si="45"/>
        <v>2012</v>
      </c>
      <c r="G743" s="50">
        <f t="shared" si="46"/>
        <v>7</v>
      </c>
      <c r="H743" s="50">
        <f t="shared" si="47"/>
        <v>5</v>
      </c>
      <c r="I743" s="54" t="s">
        <v>15622</v>
      </c>
      <c r="J743" s="54" t="s">
        <v>17050</v>
      </c>
      <c r="K743" s="54" t="s">
        <v>17124</v>
      </c>
      <c r="L743" s="54" t="s">
        <v>15623</v>
      </c>
      <c r="M743" s="55">
        <v>0.8</v>
      </c>
      <c r="N743" s="55">
        <v>0.5</v>
      </c>
      <c r="O743" s="54" t="s">
        <v>15615</v>
      </c>
    </row>
    <row r="744" spans="1:15" x14ac:dyDescent="0.25">
      <c r="A744" s="19">
        <v>743</v>
      </c>
      <c r="B744" t="s">
        <v>11175</v>
      </c>
      <c r="C744" t="s">
        <v>4225</v>
      </c>
      <c r="D744" s="50" t="s">
        <v>16304</v>
      </c>
      <c r="E744" s="84">
        <f t="shared" si="44"/>
        <v>41110</v>
      </c>
      <c r="F744" s="50">
        <f t="shared" si="45"/>
        <v>2012</v>
      </c>
      <c r="G744" s="50">
        <f t="shared" si="46"/>
        <v>7</v>
      </c>
      <c r="H744" s="50">
        <f t="shared" si="47"/>
        <v>5</v>
      </c>
      <c r="I744" s="54" t="s">
        <v>15622</v>
      </c>
      <c r="J744" s="54" t="s">
        <v>17050</v>
      </c>
      <c r="K744" s="54" t="s">
        <v>17124</v>
      </c>
      <c r="L744" s="54" t="s">
        <v>15626</v>
      </c>
      <c r="M744" s="55">
        <v>1</v>
      </c>
      <c r="N744" s="55">
        <v>1</v>
      </c>
      <c r="O744" s="54" t="s">
        <v>15615</v>
      </c>
    </row>
    <row r="745" spans="1:15" x14ac:dyDescent="0.25">
      <c r="A745" s="19">
        <v>744</v>
      </c>
      <c r="B745" t="s">
        <v>11255</v>
      </c>
      <c r="C745" t="s">
        <v>4146</v>
      </c>
      <c r="D745" s="50" t="s">
        <v>16305</v>
      </c>
      <c r="E745" s="84">
        <f t="shared" si="44"/>
        <v>41113</v>
      </c>
      <c r="F745" s="50">
        <f t="shared" si="45"/>
        <v>2012</v>
      </c>
      <c r="G745" s="50">
        <f t="shared" si="46"/>
        <v>7</v>
      </c>
      <c r="H745" s="50">
        <f t="shared" si="47"/>
        <v>1</v>
      </c>
      <c r="I745" s="54" t="s">
        <v>15622</v>
      </c>
      <c r="J745" s="54" t="s">
        <v>17050</v>
      </c>
      <c r="K745" s="54" t="s">
        <v>17124</v>
      </c>
      <c r="L745" s="54" t="s">
        <v>15626</v>
      </c>
      <c r="M745" s="55">
        <v>1</v>
      </c>
      <c r="N745" s="55">
        <v>0.96</v>
      </c>
      <c r="O745" s="54" t="s">
        <v>15616</v>
      </c>
    </row>
    <row r="746" spans="1:15" x14ac:dyDescent="0.25">
      <c r="A746" s="19">
        <v>745</v>
      </c>
      <c r="B746" t="s">
        <v>9249</v>
      </c>
      <c r="C746" t="s">
        <v>6105</v>
      </c>
      <c r="D746" s="50" t="s">
        <v>16306</v>
      </c>
      <c r="E746" s="84">
        <f t="shared" si="44"/>
        <v>41114</v>
      </c>
      <c r="F746" s="50">
        <f t="shared" si="45"/>
        <v>2012</v>
      </c>
      <c r="G746" s="50">
        <f t="shared" si="46"/>
        <v>7</v>
      </c>
      <c r="H746" s="50">
        <f t="shared" si="47"/>
        <v>2</v>
      </c>
      <c r="I746" s="54" t="s">
        <v>15622</v>
      </c>
      <c r="J746" s="54" t="s">
        <v>17050</v>
      </c>
      <c r="K746" s="54" t="s">
        <v>17124</v>
      </c>
      <c r="L746" s="54" t="s">
        <v>15623</v>
      </c>
      <c r="M746" s="55">
        <v>0.67</v>
      </c>
      <c r="N746" s="55">
        <v>0.63</v>
      </c>
      <c r="O746" s="54" t="s">
        <v>15615</v>
      </c>
    </row>
    <row r="747" spans="1:15" x14ac:dyDescent="0.25">
      <c r="A747" s="19">
        <v>746</v>
      </c>
      <c r="B747" t="s">
        <v>9858</v>
      </c>
      <c r="C747" t="s">
        <v>5513</v>
      </c>
      <c r="D747" s="50" t="s">
        <v>16306</v>
      </c>
      <c r="E747" s="84">
        <f t="shared" si="44"/>
        <v>41114</v>
      </c>
      <c r="F747" s="50">
        <f t="shared" si="45"/>
        <v>2012</v>
      </c>
      <c r="G747" s="50">
        <f t="shared" si="46"/>
        <v>7</v>
      </c>
      <c r="H747" s="50">
        <f t="shared" si="47"/>
        <v>2</v>
      </c>
      <c r="I747" s="54" t="s">
        <v>15622</v>
      </c>
      <c r="J747" s="54" t="s">
        <v>17050</v>
      </c>
      <c r="K747" s="54" t="s">
        <v>17124</v>
      </c>
      <c r="L747" s="54" t="s">
        <v>15626</v>
      </c>
      <c r="M747" s="55">
        <v>1</v>
      </c>
      <c r="N747" s="55">
        <v>0.4</v>
      </c>
      <c r="O747" s="54" t="s">
        <v>15615</v>
      </c>
    </row>
    <row r="748" spans="1:15" x14ac:dyDescent="0.25">
      <c r="A748" s="19">
        <v>747</v>
      </c>
      <c r="B748" t="s">
        <v>9388</v>
      </c>
      <c r="C748" t="s">
        <v>5969</v>
      </c>
      <c r="D748" s="50" t="s">
        <v>16307</v>
      </c>
      <c r="E748" s="84">
        <f t="shared" si="44"/>
        <v>41115</v>
      </c>
      <c r="F748" s="50">
        <f t="shared" si="45"/>
        <v>2012</v>
      </c>
      <c r="G748" s="50">
        <f t="shared" si="46"/>
        <v>7</v>
      </c>
      <c r="H748" s="50">
        <f t="shared" si="47"/>
        <v>3</v>
      </c>
      <c r="I748" s="54" t="s">
        <v>15622</v>
      </c>
      <c r="J748" s="54" t="s">
        <v>17050</v>
      </c>
      <c r="K748" s="54" t="s">
        <v>17124</v>
      </c>
      <c r="L748" s="54" t="s">
        <v>15623</v>
      </c>
      <c r="M748" s="55">
        <v>1</v>
      </c>
      <c r="N748" s="55">
        <v>0.67</v>
      </c>
      <c r="O748" s="54" t="s">
        <v>15615</v>
      </c>
    </row>
    <row r="749" spans="1:15" x14ac:dyDescent="0.25">
      <c r="A749" s="19">
        <v>748</v>
      </c>
      <c r="B749" t="s">
        <v>8095</v>
      </c>
      <c r="C749" t="s">
        <v>7239</v>
      </c>
      <c r="D749" s="50" t="s">
        <v>16308</v>
      </c>
      <c r="E749" s="84">
        <f t="shared" si="44"/>
        <v>41116</v>
      </c>
      <c r="F749" s="50">
        <f t="shared" si="45"/>
        <v>2012</v>
      </c>
      <c r="G749" s="50">
        <f t="shared" si="46"/>
        <v>7</v>
      </c>
      <c r="H749" s="50">
        <f t="shared" si="47"/>
        <v>4</v>
      </c>
      <c r="I749" s="54" t="s">
        <v>15622</v>
      </c>
      <c r="J749" s="54" t="s">
        <v>17050</v>
      </c>
      <c r="K749" s="54" t="s">
        <v>17124</v>
      </c>
      <c r="L749" s="54" t="s">
        <v>15624</v>
      </c>
      <c r="M749" s="55">
        <v>1</v>
      </c>
      <c r="N749" s="55">
        <v>0.91</v>
      </c>
      <c r="O749" s="54" t="s">
        <v>15615</v>
      </c>
    </row>
    <row r="750" spans="1:15" x14ac:dyDescent="0.25">
      <c r="A750" s="19">
        <v>749</v>
      </c>
      <c r="B750" t="s">
        <v>9158</v>
      </c>
      <c r="C750" t="s">
        <v>6195</v>
      </c>
      <c r="D750" s="50" t="s">
        <v>16309</v>
      </c>
      <c r="E750" s="84">
        <f t="shared" si="44"/>
        <v>41117</v>
      </c>
      <c r="F750" s="50">
        <f t="shared" si="45"/>
        <v>2012</v>
      </c>
      <c r="G750" s="50">
        <f t="shared" si="46"/>
        <v>7</v>
      </c>
      <c r="H750" s="50">
        <f t="shared" si="47"/>
        <v>5</v>
      </c>
      <c r="I750" s="54" t="s">
        <v>15622</v>
      </c>
      <c r="J750" s="54" t="s">
        <v>17050</v>
      </c>
      <c r="K750" s="54" t="s">
        <v>17124</v>
      </c>
      <c r="L750" s="54" t="s">
        <v>15626</v>
      </c>
      <c r="M750" s="55">
        <v>1</v>
      </c>
      <c r="N750" s="55">
        <v>0</v>
      </c>
      <c r="O750" s="54" t="s">
        <v>15615</v>
      </c>
    </row>
    <row r="751" spans="1:15" x14ac:dyDescent="0.25">
      <c r="A751" s="19">
        <v>750</v>
      </c>
      <c r="B751" t="s">
        <v>10972</v>
      </c>
      <c r="C751" t="s">
        <v>3552</v>
      </c>
      <c r="D751" s="50" t="s">
        <v>16309</v>
      </c>
      <c r="E751" s="84">
        <f t="shared" si="44"/>
        <v>41117</v>
      </c>
      <c r="F751" s="50">
        <f t="shared" si="45"/>
        <v>2012</v>
      </c>
      <c r="G751" s="50">
        <f t="shared" si="46"/>
        <v>7</v>
      </c>
      <c r="H751" s="50">
        <f t="shared" si="47"/>
        <v>5</v>
      </c>
      <c r="I751" s="54" t="s">
        <v>15622</v>
      </c>
      <c r="J751" s="54" t="s">
        <v>17050</v>
      </c>
      <c r="K751" s="54" t="s">
        <v>17124</v>
      </c>
      <c r="L751" s="54" t="s">
        <v>15626</v>
      </c>
      <c r="M751" s="55">
        <v>1</v>
      </c>
      <c r="N751" s="55">
        <v>1</v>
      </c>
      <c r="O751" s="54" t="s">
        <v>15616</v>
      </c>
    </row>
    <row r="752" spans="1:15" x14ac:dyDescent="0.25">
      <c r="A752" s="19">
        <v>751</v>
      </c>
      <c r="B752" t="s">
        <v>10715</v>
      </c>
      <c r="C752" t="s">
        <v>4672</v>
      </c>
      <c r="D752" s="50" t="s">
        <v>16309</v>
      </c>
      <c r="E752" s="84">
        <f t="shared" si="44"/>
        <v>41117</v>
      </c>
      <c r="F752" s="50">
        <f t="shared" si="45"/>
        <v>2012</v>
      </c>
      <c r="G752" s="50">
        <f t="shared" si="46"/>
        <v>7</v>
      </c>
      <c r="H752" s="50">
        <f t="shared" si="47"/>
        <v>5</v>
      </c>
      <c r="I752" s="54" t="s">
        <v>15784</v>
      </c>
      <c r="J752" s="54" t="s">
        <v>17077</v>
      </c>
      <c r="K752" s="54" t="s">
        <v>17134</v>
      </c>
      <c r="L752" s="54" t="s">
        <v>15623</v>
      </c>
      <c r="M752" s="55">
        <v>1</v>
      </c>
      <c r="N752" s="55">
        <v>0.71</v>
      </c>
      <c r="O752" s="54" t="s">
        <v>15616</v>
      </c>
    </row>
    <row r="753" spans="1:15" x14ac:dyDescent="0.25">
      <c r="A753" s="19">
        <v>752</v>
      </c>
      <c r="B753" t="s">
        <v>9984</v>
      </c>
      <c r="C753" t="s">
        <v>5389</v>
      </c>
      <c r="D753" s="50" t="s">
        <v>16309</v>
      </c>
      <c r="E753" s="84">
        <f t="shared" si="44"/>
        <v>41117</v>
      </c>
      <c r="F753" s="50">
        <f t="shared" si="45"/>
        <v>2012</v>
      </c>
      <c r="G753" s="50">
        <f t="shared" si="46"/>
        <v>7</v>
      </c>
      <c r="H753" s="50">
        <f t="shared" si="47"/>
        <v>5</v>
      </c>
      <c r="I753" s="54" t="s">
        <v>15622</v>
      </c>
      <c r="J753" s="54" t="s">
        <v>17050</v>
      </c>
      <c r="K753" s="54" t="s">
        <v>17124</v>
      </c>
      <c r="L753" s="54" t="s">
        <v>15626</v>
      </c>
      <c r="M753" s="55">
        <v>1</v>
      </c>
      <c r="N753" s="55">
        <v>1</v>
      </c>
      <c r="O753" s="54" t="s">
        <v>15616</v>
      </c>
    </row>
    <row r="754" spans="1:15" x14ac:dyDescent="0.25">
      <c r="A754" s="19">
        <v>753</v>
      </c>
      <c r="B754" t="s">
        <v>8335</v>
      </c>
      <c r="C754" t="s">
        <v>7002</v>
      </c>
      <c r="D754" s="50" t="s">
        <v>16310</v>
      </c>
      <c r="E754" s="84">
        <f t="shared" si="44"/>
        <v>41118</v>
      </c>
      <c r="F754" s="50">
        <f t="shared" si="45"/>
        <v>2012</v>
      </c>
      <c r="G754" s="50">
        <f t="shared" si="46"/>
        <v>7</v>
      </c>
      <c r="H754" s="50">
        <f t="shared" si="47"/>
        <v>6</v>
      </c>
      <c r="I754" s="54" t="s">
        <v>15622</v>
      </c>
      <c r="J754" s="54" t="s">
        <v>17050</v>
      </c>
      <c r="K754" s="54" t="s">
        <v>17124</v>
      </c>
      <c r="L754" s="54" t="s">
        <v>15624</v>
      </c>
      <c r="M754" s="55">
        <v>0.91</v>
      </c>
      <c r="N754" s="55">
        <v>0.78</v>
      </c>
      <c r="O754" s="54" t="s">
        <v>15615</v>
      </c>
    </row>
    <row r="755" spans="1:15" x14ac:dyDescent="0.25">
      <c r="A755" s="19">
        <v>754</v>
      </c>
      <c r="B755" t="s">
        <v>11515</v>
      </c>
      <c r="C755" t="s">
        <v>3888</v>
      </c>
      <c r="D755" s="50" t="s">
        <v>16311</v>
      </c>
      <c r="E755" s="84">
        <f t="shared" si="44"/>
        <v>41120</v>
      </c>
      <c r="F755" s="50">
        <f t="shared" si="45"/>
        <v>2012</v>
      </c>
      <c r="G755" s="50">
        <f t="shared" si="46"/>
        <v>7</v>
      </c>
      <c r="H755" s="50">
        <f t="shared" si="47"/>
        <v>1</v>
      </c>
      <c r="I755" s="54" t="s">
        <v>15622</v>
      </c>
      <c r="J755" s="54" t="s">
        <v>17050</v>
      </c>
      <c r="K755" s="54" t="s">
        <v>17124</v>
      </c>
      <c r="L755" s="54" t="s">
        <v>15624</v>
      </c>
      <c r="M755" s="55">
        <v>0.9</v>
      </c>
      <c r="N755" s="55">
        <v>0.97</v>
      </c>
      <c r="O755" s="54" t="s">
        <v>15615</v>
      </c>
    </row>
    <row r="756" spans="1:15" x14ac:dyDescent="0.25">
      <c r="A756" s="19">
        <v>755</v>
      </c>
      <c r="B756" t="s">
        <v>9286</v>
      </c>
      <c r="C756" t="s">
        <v>6070</v>
      </c>
      <c r="D756" s="50" t="s">
        <v>16312</v>
      </c>
      <c r="E756" s="84">
        <f t="shared" si="44"/>
        <v>41121</v>
      </c>
      <c r="F756" s="50">
        <f t="shared" si="45"/>
        <v>2012</v>
      </c>
      <c r="G756" s="50">
        <f t="shared" si="46"/>
        <v>7</v>
      </c>
      <c r="H756" s="50">
        <f t="shared" si="47"/>
        <v>2</v>
      </c>
      <c r="I756" s="54" t="s">
        <v>15622</v>
      </c>
      <c r="J756" s="54" t="s">
        <v>17050</v>
      </c>
      <c r="K756" s="54" t="s">
        <v>17124</v>
      </c>
      <c r="L756" s="54" t="s">
        <v>15626</v>
      </c>
      <c r="M756" s="55">
        <v>1</v>
      </c>
      <c r="N756" s="55">
        <v>0.88</v>
      </c>
      <c r="O756" s="54" t="s">
        <v>15615</v>
      </c>
    </row>
    <row r="757" spans="1:15" x14ac:dyDescent="0.25">
      <c r="A757" s="19">
        <v>756</v>
      </c>
      <c r="B757" t="s">
        <v>10864</v>
      </c>
      <c r="C757" t="s">
        <v>4530</v>
      </c>
      <c r="D757" s="50" t="s">
        <v>16312</v>
      </c>
      <c r="E757" s="84">
        <f t="shared" si="44"/>
        <v>41121</v>
      </c>
      <c r="F757" s="50">
        <f t="shared" si="45"/>
        <v>2012</v>
      </c>
      <c r="G757" s="50">
        <f t="shared" si="46"/>
        <v>7</v>
      </c>
      <c r="H757" s="50">
        <f t="shared" si="47"/>
        <v>2</v>
      </c>
      <c r="I757" s="54" t="s">
        <v>15625</v>
      </c>
      <c r="J757" s="54" t="s">
        <v>17050</v>
      </c>
      <c r="K757" s="54" t="s">
        <v>17124</v>
      </c>
      <c r="L757" s="54" t="s">
        <v>15626</v>
      </c>
      <c r="M757" s="55">
        <v>1</v>
      </c>
      <c r="N757" s="55">
        <v>0.88</v>
      </c>
      <c r="O757" s="54" t="s">
        <v>15616</v>
      </c>
    </row>
    <row r="758" spans="1:15" x14ac:dyDescent="0.25">
      <c r="A758" s="19">
        <v>757</v>
      </c>
      <c r="B758" t="s">
        <v>11504</v>
      </c>
      <c r="C758" t="s">
        <v>3898</v>
      </c>
      <c r="D758" s="50" t="s">
        <v>16312</v>
      </c>
      <c r="E758" s="84">
        <f t="shared" si="44"/>
        <v>41121</v>
      </c>
      <c r="F758" s="50">
        <f t="shared" si="45"/>
        <v>2012</v>
      </c>
      <c r="G758" s="50">
        <f t="shared" si="46"/>
        <v>7</v>
      </c>
      <c r="H758" s="50">
        <f t="shared" si="47"/>
        <v>2</v>
      </c>
      <c r="I758" s="54" t="s">
        <v>15622</v>
      </c>
      <c r="J758" s="54" t="s">
        <v>17050</v>
      </c>
      <c r="K758" s="54" t="s">
        <v>17124</v>
      </c>
      <c r="L758" s="54" t="s">
        <v>15626</v>
      </c>
      <c r="M758" s="55">
        <v>1</v>
      </c>
      <c r="N758" s="55">
        <v>0.53</v>
      </c>
      <c r="O758" s="54" t="s">
        <v>15616</v>
      </c>
    </row>
    <row r="759" spans="1:15" x14ac:dyDescent="0.25">
      <c r="A759" s="19">
        <v>758</v>
      </c>
      <c r="B759" t="s">
        <v>10962</v>
      </c>
      <c r="C759" t="s">
        <v>4433</v>
      </c>
      <c r="D759" s="50" t="s">
        <v>16312</v>
      </c>
      <c r="E759" s="84">
        <f t="shared" si="44"/>
        <v>41121</v>
      </c>
      <c r="F759" s="50">
        <f t="shared" si="45"/>
        <v>2012</v>
      </c>
      <c r="G759" s="50">
        <f t="shared" si="46"/>
        <v>7</v>
      </c>
      <c r="H759" s="50">
        <f t="shared" si="47"/>
        <v>2</v>
      </c>
      <c r="I759" s="54" t="s">
        <v>15622</v>
      </c>
      <c r="J759" s="54" t="s">
        <v>17050</v>
      </c>
      <c r="K759" s="54" t="s">
        <v>17124</v>
      </c>
      <c r="L759" s="54" t="s">
        <v>15626</v>
      </c>
      <c r="M759" s="55">
        <v>1</v>
      </c>
      <c r="N759" s="55">
        <v>1</v>
      </c>
      <c r="O759" s="54" t="s">
        <v>15616</v>
      </c>
    </row>
    <row r="760" spans="1:15" x14ac:dyDescent="0.25">
      <c r="A760" s="19">
        <v>759</v>
      </c>
      <c r="B760" t="s">
        <v>8433</v>
      </c>
      <c r="C760" t="s">
        <v>6909</v>
      </c>
      <c r="D760" s="50" t="s">
        <v>16313</v>
      </c>
      <c r="E760" s="84">
        <f t="shared" si="44"/>
        <v>41122</v>
      </c>
      <c r="F760" s="50">
        <f t="shared" si="45"/>
        <v>2012</v>
      </c>
      <c r="G760" s="50">
        <f t="shared" si="46"/>
        <v>8</v>
      </c>
      <c r="H760" s="50">
        <f t="shared" si="47"/>
        <v>3</v>
      </c>
      <c r="I760" s="54" t="s">
        <v>15622</v>
      </c>
      <c r="J760" s="54" t="s">
        <v>17050</v>
      </c>
      <c r="K760" s="54" t="s">
        <v>17124</v>
      </c>
      <c r="L760" s="54" t="s">
        <v>15626</v>
      </c>
      <c r="M760" s="55">
        <v>1</v>
      </c>
      <c r="N760" s="55">
        <v>0.33</v>
      </c>
      <c r="O760" s="54" t="s">
        <v>15615</v>
      </c>
    </row>
    <row r="761" spans="1:15" x14ac:dyDescent="0.25">
      <c r="A761" s="19">
        <v>760</v>
      </c>
      <c r="B761" t="s">
        <v>9464</v>
      </c>
      <c r="C761" t="s">
        <v>5895</v>
      </c>
      <c r="D761" s="50" t="s">
        <v>16313</v>
      </c>
      <c r="E761" s="84">
        <f t="shared" si="44"/>
        <v>41122</v>
      </c>
      <c r="F761" s="50">
        <f t="shared" si="45"/>
        <v>2012</v>
      </c>
      <c r="G761" s="50">
        <f t="shared" si="46"/>
        <v>8</v>
      </c>
      <c r="H761" s="50">
        <f t="shared" si="47"/>
        <v>3</v>
      </c>
      <c r="I761" s="54" t="s">
        <v>15622</v>
      </c>
      <c r="J761" s="54" t="s">
        <v>17050</v>
      </c>
      <c r="K761" s="54" t="s">
        <v>17124</v>
      </c>
      <c r="L761" s="54" t="s">
        <v>15624</v>
      </c>
      <c r="M761" s="55">
        <v>0.71</v>
      </c>
      <c r="N761" s="55">
        <v>0.43</v>
      </c>
      <c r="O761" s="54" t="s">
        <v>15615</v>
      </c>
    </row>
    <row r="762" spans="1:15" x14ac:dyDescent="0.25">
      <c r="A762" s="19">
        <v>761</v>
      </c>
      <c r="B762" t="s">
        <v>8075</v>
      </c>
      <c r="C762" t="s">
        <v>7258</v>
      </c>
      <c r="D762" s="50" t="s">
        <v>11861</v>
      </c>
      <c r="E762" s="84">
        <f t="shared" si="44"/>
        <v>41123</v>
      </c>
      <c r="F762" s="50">
        <f t="shared" si="45"/>
        <v>2012</v>
      </c>
      <c r="G762" s="50">
        <f t="shared" si="46"/>
        <v>8</v>
      </c>
      <c r="H762" s="50">
        <f t="shared" si="47"/>
        <v>4</v>
      </c>
      <c r="I762" s="54" t="s">
        <v>15622</v>
      </c>
      <c r="J762" s="54" t="s">
        <v>17050</v>
      </c>
      <c r="K762" s="54" t="s">
        <v>17124</v>
      </c>
      <c r="L762" s="54" t="s">
        <v>15626</v>
      </c>
      <c r="M762" s="55">
        <v>1</v>
      </c>
      <c r="N762" s="55">
        <v>0.86</v>
      </c>
      <c r="O762" s="54" t="s">
        <v>15615</v>
      </c>
    </row>
    <row r="763" spans="1:15" x14ac:dyDescent="0.25">
      <c r="A763" s="19">
        <v>762</v>
      </c>
      <c r="B763" t="s">
        <v>10514</v>
      </c>
      <c r="C763" t="s">
        <v>4869</v>
      </c>
      <c r="D763" s="50" t="s">
        <v>16314</v>
      </c>
      <c r="E763" s="84">
        <f t="shared" si="44"/>
        <v>41125</v>
      </c>
      <c r="F763" s="50">
        <f t="shared" si="45"/>
        <v>2012</v>
      </c>
      <c r="G763" s="50">
        <f t="shared" si="46"/>
        <v>8</v>
      </c>
      <c r="H763" s="50">
        <f t="shared" si="47"/>
        <v>6</v>
      </c>
      <c r="I763" s="54" t="s">
        <v>15622</v>
      </c>
      <c r="J763" s="54" t="s">
        <v>17050</v>
      </c>
      <c r="K763" s="54" t="s">
        <v>17124</v>
      </c>
      <c r="L763" s="54" t="s">
        <v>15626</v>
      </c>
      <c r="M763" s="55">
        <v>1</v>
      </c>
      <c r="N763" s="55">
        <v>1</v>
      </c>
      <c r="O763" s="54" t="s">
        <v>15616</v>
      </c>
    </row>
    <row r="764" spans="1:15" x14ac:dyDescent="0.25">
      <c r="A764" s="19">
        <v>763</v>
      </c>
      <c r="B764" t="s">
        <v>8868</v>
      </c>
      <c r="C764" t="s">
        <v>6482</v>
      </c>
      <c r="D764" s="50" t="s">
        <v>16314</v>
      </c>
      <c r="E764" s="84">
        <f t="shared" si="44"/>
        <v>41125</v>
      </c>
      <c r="F764" s="50">
        <f t="shared" si="45"/>
        <v>2012</v>
      </c>
      <c r="G764" s="50">
        <f t="shared" si="46"/>
        <v>8</v>
      </c>
      <c r="H764" s="50">
        <f t="shared" si="47"/>
        <v>6</v>
      </c>
      <c r="I764" s="54" t="s">
        <v>15622</v>
      </c>
      <c r="J764" s="54" t="s">
        <v>17050</v>
      </c>
      <c r="K764" s="54" t="s">
        <v>17124</v>
      </c>
      <c r="L764" s="54" t="s">
        <v>15626</v>
      </c>
      <c r="M764" s="55">
        <v>1</v>
      </c>
      <c r="N764" s="55">
        <v>0.99</v>
      </c>
      <c r="O764" s="54" t="s">
        <v>15615</v>
      </c>
    </row>
    <row r="765" spans="1:15" x14ac:dyDescent="0.25">
      <c r="A765" s="19">
        <v>764</v>
      </c>
      <c r="B765" t="s">
        <v>10081</v>
      </c>
      <c r="C765" t="s">
        <v>5293</v>
      </c>
      <c r="D765" s="50" t="s">
        <v>16315</v>
      </c>
      <c r="E765" s="84">
        <f t="shared" si="44"/>
        <v>41126</v>
      </c>
      <c r="F765" s="50">
        <f t="shared" si="45"/>
        <v>2012</v>
      </c>
      <c r="G765" s="50">
        <f t="shared" si="46"/>
        <v>8</v>
      </c>
      <c r="H765" s="50">
        <f t="shared" si="47"/>
        <v>7</v>
      </c>
      <c r="I765" s="54" t="s">
        <v>15622</v>
      </c>
      <c r="J765" s="54" t="s">
        <v>17050</v>
      </c>
      <c r="K765" s="54" t="s">
        <v>17124</v>
      </c>
      <c r="L765" s="54" t="s">
        <v>15624</v>
      </c>
      <c r="M765" s="55">
        <v>0.7</v>
      </c>
      <c r="N765" s="55">
        <v>0.5</v>
      </c>
      <c r="O765" s="54" t="s">
        <v>15615</v>
      </c>
    </row>
    <row r="766" spans="1:15" x14ac:dyDescent="0.25">
      <c r="A766" s="19">
        <v>765</v>
      </c>
      <c r="B766" t="s">
        <v>11401</v>
      </c>
      <c r="C766" t="s">
        <v>3999</v>
      </c>
      <c r="D766" s="50" t="s">
        <v>16315</v>
      </c>
      <c r="E766" s="84">
        <f t="shared" si="44"/>
        <v>41126</v>
      </c>
      <c r="F766" s="50">
        <f t="shared" si="45"/>
        <v>2012</v>
      </c>
      <c r="G766" s="50">
        <f t="shared" si="46"/>
        <v>8</v>
      </c>
      <c r="H766" s="50">
        <f t="shared" si="47"/>
        <v>7</v>
      </c>
      <c r="I766" s="54" t="s">
        <v>15622</v>
      </c>
      <c r="J766" s="54" t="s">
        <v>17050</v>
      </c>
      <c r="K766" s="54" t="s">
        <v>17124</v>
      </c>
      <c r="L766" s="54" t="s">
        <v>15626</v>
      </c>
      <c r="M766" s="55">
        <v>1</v>
      </c>
      <c r="N766" s="55">
        <v>0.75</v>
      </c>
      <c r="O766" s="54" t="s">
        <v>15616</v>
      </c>
    </row>
    <row r="767" spans="1:15" x14ac:dyDescent="0.25">
      <c r="A767" s="19">
        <v>766</v>
      </c>
      <c r="B767" t="s">
        <v>8401</v>
      </c>
      <c r="C767" t="s">
        <v>6941</v>
      </c>
      <c r="D767" s="50" t="s">
        <v>16315</v>
      </c>
      <c r="E767" s="84">
        <f t="shared" si="44"/>
        <v>41126</v>
      </c>
      <c r="F767" s="50">
        <f t="shared" si="45"/>
        <v>2012</v>
      </c>
      <c r="G767" s="50">
        <f t="shared" si="46"/>
        <v>8</v>
      </c>
      <c r="H767" s="50">
        <f t="shared" si="47"/>
        <v>7</v>
      </c>
      <c r="I767" s="54" t="s">
        <v>15622</v>
      </c>
      <c r="J767" s="54" t="s">
        <v>17050</v>
      </c>
      <c r="K767" s="54" t="s">
        <v>17124</v>
      </c>
      <c r="L767" s="54" t="s">
        <v>15626</v>
      </c>
      <c r="M767" s="55">
        <v>0.92</v>
      </c>
      <c r="N767" s="55">
        <v>0.95</v>
      </c>
      <c r="O767" s="54" t="s">
        <v>15615</v>
      </c>
    </row>
    <row r="768" spans="1:15" x14ac:dyDescent="0.25">
      <c r="A768" s="19">
        <v>767</v>
      </c>
      <c r="B768" t="s">
        <v>9042</v>
      </c>
      <c r="C768" t="s">
        <v>6311</v>
      </c>
      <c r="D768" s="50" t="s">
        <v>16316</v>
      </c>
      <c r="E768" s="84">
        <f t="shared" si="44"/>
        <v>41127</v>
      </c>
      <c r="F768" s="50">
        <f t="shared" si="45"/>
        <v>2012</v>
      </c>
      <c r="G768" s="50">
        <f t="shared" si="46"/>
        <v>8</v>
      </c>
      <c r="H768" s="50">
        <f t="shared" si="47"/>
        <v>1</v>
      </c>
      <c r="I768" s="54" t="s">
        <v>15622</v>
      </c>
      <c r="J768" s="54" t="s">
        <v>17050</v>
      </c>
      <c r="K768" s="54" t="s">
        <v>17124</v>
      </c>
      <c r="L768" s="54" t="s">
        <v>15626</v>
      </c>
      <c r="M768" s="55">
        <v>1</v>
      </c>
      <c r="N768" s="55">
        <v>1</v>
      </c>
      <c r="O768" s="54" t="s">
        <v>15616</v>
      </c>
    </row>
    <row r="769" spans="1:15" x14ac:dyDescent="0.25">
      <c r="A769" s="19">
        <v>768</v>
      </c>
      <c r="B769" t="s">
        <v>10481</v>
      </c>
      <c r="C769" t="s">
        <v>4902</v>
      </c>
      <c r="D769" s="50" t="s">
        <v>16317</v>
      </c>
      <c r="E769" s="84">
        <f t="shared" si="44"/>
        <v>41128</v>
      </c>
      <c r="F769" s="50">
        <f t="shared" si="45"/>
        <v>2012</v>
      </c>
      <c r="G769" s="50">
        <f t="shared" si="46"/>
        <v>8</v>
      </c>
      <c r="H769" s="50">
        <f t="shared" si="47"/>
        <v>2</v>
      </c>
      <c r="I769" s="54" t="s">
        <v>15622</v>
      </c>
      <c r="J769" s="54" t="s">
        <v>17050</v>
      </c>
      <c r="K769" s="54" t="s">
        <v>17124</v>
      </c>
      <c r="L769" s="54" t="s">
        <v>15624</v>
      </c>
      <c r="M769" s="55">
        <v>1</v>
      </c>
      <c r="N769" s="55">
        <v>0.88</v>
      </c>
      <c r="O769" s="54" t="s">
        <v>15615</v>
      </c>
    </row>
    <row r="770" spans="1:15" x14ac:dyDescent="0.25">
      <c r="A770" s="19">
        <v>769</v>
      </c>
      <c r="B770" t="s">
        <v>8343</v>
      </c>
      <c r="C770" t="s">
        <v>6995</v>
      </c>
      <c r="D770" s="50" t="s">
        <v>16317</v>
      </c>
      <c r="E770" s="84">
        <f t="shared" si="44"/>
        <v>41128</v>
      </c>
      <c r="F770" s="50">
        <f t="shared" si="45"/>
        <v>2012</v>
      </c>
      <c r="G770" s="50">
        <f t="shared" si="46"/>
        <v>8</v>
      </c>
      <c r="H770" s="50">
        <f t="shared" si="47"/>
        <v>2</v>
      </c>
      <c r="I770" s="54" t="s">
        <v>15622</v>
      </c>
      <c r="J770" s="54" t="s">
        <v>17050</v>
      </c>
      <c r="K770" s="54" t="s">
        <v>17124</v>
      </c>
      <c r="L770" s="54" t="s">
        <v>15624</v>
      </c>
      <c r="M770" s="55">
        <v>0.9</v>
      </c>
      <c r="N770" s="55">
        <v>0.95</v>
      </c>
      <c r="O770" s="54" t="s">
        <v>15616</v>
      </c>
    </row>
    <row r="771" spans="1:15" x14ac:dyDescent="0.25">
      <c r="A771" s="19">
        <v>770</v>
      </c>
      <c r="B771" t="s">
        <v>9134</v>
      </c>
      <c r="C771" t="s">
        <v>6219</v>
      </c>
      <c r="D771" s="50" t="s">
        <v>16318</v>
      </c>
      <c r="E771" s="84">
        <f t="shared" ref="E771:E834" si="48">DATE(LEFT(D771,4),MID(D771,5,2),RIGHT(D771,2))</f>
        <v>41130</v>
      </c>
      <c r="F771" s="50">
        <f t="shared" ref="F771:F834" si="49">YEAR(E771)</f>
        <v>2012</v>
      </c>
      <c r="G771" s="50">
        <f t="shared" ref="G771:G834" si="50">MONTH(E771)</f>
        <v>8</v>
      </c>
      <c r="H771" s="50">
        <f t="shared" ref="H771:H834" si="51">WEEKDAY(E771,2)</f>
        <v>4</v>
      </c>
      <c r="I771" s="54" t="s">
        <v>15622</v>
      </c>
      <c r="J771" s="54" t="s">
        <v>17050</v>
      </c>
      <c r="K771" s="54" t="s">
        <v>17124</v>
      </c>
      <c r="L771" s="54" t="s">
        <v>15626</v>
      </c>
      <c r="M771" s="55">
        <v>1</v>
      </c>
      <c r="N771" s="55">
        <v>0.75</v>
      </c>
      <c r="O771" s="54" t="s">
        <v>15616</v>
      </c>
    </row>
    <row r="772" spans="1:15" x14ac:dyDescent="0.25">
      <c r="A772" s="19">
        <v>771</v>
      </c>
      <c r="B772" t="s">
        <v>8611</v>
      </c>
      <c r="C772" t="s">
        <v>6736</v>
      </c>
      <c r="D772" s="50" t="s">
        <v>16318</v>
      </c>
      <c r="E772" s="84">
        <f t="shared" si="48"/>
        <v>41130</v>
      </c>
      <c r="F772" s="50">
        <f t="shared" si="49"/>
        <v>2012</v>
      </c>
      <c r="G772" s="50">
        <f t="shared" si="50"/>
        <v>8</v>
      </c>
      <c r="H772" s="50">
        <f t="shared" si="51"/>
        <v>4</v>
      </c>
      <c r="I772" s="54" t="s">
        <v>15622</v>
      </c>
      <c r="J772" s="54" t="s">
        <v>17050</v>
      </c>
      <c r="K772" s="54" t="s">
        <v>17124</v>
      </c>
      <c r="L772" s="54" t="s">
        <v>15624</v>
      </c>
      <c r="M772" s="55">
        <v>1</v>
      </c>
      <c r="N772" s="55">
        <v>0.92</v>
      </c>
      <c r="O772" s="54" t="s">
        <v>15616</v>
      </c>
    </row>
    <row r="773" spans="1:15" x14ac:dyDescent="0.25">
      <c r="A773" s="19">
        <v>772</v>
      </c>
      <c r="B773" t="s">
        <v>10531</v>
      </c>
      <c r="C773" t="s">
        <v>4852</v>
      </c>
      <c r="D773" s="50" t="s">
        <v>16318</v>
      </c>
      <c r="E773" s="84">
        <f t="shared" si="48"/>
        <v>41130</v>
      </c>
      <c r="F773" s="50">
        <f t="shared" si="49"/>
        <v>2012</v>
      </c>
      <c r="G773" s="50">
        <f t="shared" si="50"/>
        <v>8</v>
      </c>
      <c r="H773" s="50">
        <f t="shared" si="51"/>
        <v>4</v>
      </c>
      <c r="I773" s="54" t="s">
        <v>15622</v>
      </c>
      <c r="J773" s="54" t="s">
        <v>17050</v>
      </c>
      <c r="K773" s="54" t="s">
        <v>17124</v>
      </c>
      <c r="L773" s="54" t="s">
        <v>15626</v>
      </c>
      <c r="M773" s="55">
        <v>1</v>
      </c>
      <c r="N773" s="55">
        <v>0.97</v>
      </c>
      <c r="O773" s="54" t="s">
        <v>15616</v>
      </c>
    </row>
    <row r="774" spans="1:15" x14ac:dyDescent="0.25">
      <c r="A774" s="19">
        <v>773</v>
      </c>
      <c r="B774" t="s">
        <v>7752</v>
      </c>
      <c r="C774" t="s">
        <v>7569</v>
      </c>
      <c r="D774" s="50" t="s">
        <v>16319</v>
      </c>
      <c r="E774" s="84">
        <f t="shared" si="48"/>
        <v>41132</v>
      </c>
      <c r="F774" s="50">
        <f t="shared" si="49"/>
        <v>2012</v>
      </c>
      <c r="G774" s="50">
        <f t="shared" si="50"/>
        <v>8</v>
      </c>
      <c r="H774" s="50">
        <f t="shared" si="51"/>
        <v>6</v>
      </c>
      <c r="I774" s="54" t="s">
        <v>15622</v>
      </c>
      <c r="J774" s="54" t="s">
        <v>17050</v>
      </c>
      <c r="K774" s="54" t="s">
        <v>17124</v>
      </c>
      <c r="L774" s="54" t="s">
        <v>15623</v>
      </c>
      <c r="M774" s="55">
        <v>0.5</v>
      </c>
      <c r="N774" s="55">
        <v>0.23</v>
      </c>
      <c r="O774" s="54" t="s">
        <v>15615</v>
      </c>
    </row>
    <row r="775" spans="1:15" x14ac:dyDescent="0.25">
      <c r="A775" s="19">
        <v>774</v>
      </c>
      <c r="B775" t="s">
        <v>8758</v>
      </c>
      <c r="C775" t="s">
        <v>6590</v>
      </c>
      <c r="D775" s="50" t="s">
        <v>16320</v>
      </c>
      <c r="E775" s="84">
        <f t="shared" si="48"/>
        <v>41133</v>
      </c>
      <c r="F775" s="50">
        <f t="shared" si="49"/>
        <v>2012</v>
      </c>
      <c r="G775" s="50">
        <f t="shared" si="50"/>
        <v>8</v>
      </c>
      <c r="H775" s="50">
        <f t="shared" si="51"/>
        <v>7</v>
      </c>
      <c r="I775" s="54" t="s">
        <v>15622</v>
      </c>
      <c r="J775" s="54" t="s">
        <v>17050</v>
      </c>
      <c r="K775" s="54" t="s">
        <v>17124</v>
      </c>
      <c r="L775" s="54" t="s">
        <v>15626</v>
      </c>
      <c r="M775" s="55">
        <v>1</v>
      </c>
      <c r="N775" s="55">
        <v>0.79</v>
      </c>
      <c r="O775" s="54" t="s">
        <v>15616</v>
      </c>
    </row>
    <row r="776" spans="1:15" x14ac:dyDescent="0.25">
      <c r="A776" s="19">
        <v>775</v>
      </c>
      <c r="B776" t="s">
        <v>8852</v>
      </c>
      <c r="C776" t="s">
        <v>3535</v>
      </c>
      <c r="D776" s="50" t="s">
        <v>16320</v>
      </c>
      <c r="E776" s="84">
        <f t="shared" si="48"/>
        <v>41133</v>
      </c>
      <c r="F776" s="50">
        <f t="shared" si="49"/>
        <v>2012</v>
      </c>
      <c r="G776" s="50">
        <f t="shared" si="50"/>
        <v>8</v>
      </c>
      <c r="H776" s="50">
        <f t="shared" si="51"/>
        <v>7</v>
      </c>
      <c r="I776" s="54" t="s">
        <v>15622</v>
      </c>
      <c r="J776" s="54" t="s">
        <v>17050</v>
      </c>
      <c r="K776" s="54" t="s">
        <v>17124</v>
      </c>
      <c r="L776" s="54" t="s">
        <v>15624</v>
      </c>
      <c r="M776" s="55">
        <v>1</v>
      </c>
      <c r="N776" s="55">
        <v>0.95</v>
      </c>
      <c r="O776" s="54" t="s">
        <v>15615</v>
      </c>
    </row>
    <row r="777" spans="1:15" x14ac:dyDescent="0.25">
      <c r="A777" s="19">
        <v>776</v>
      </c>
      <c r="B777" t="s">
        <v>8348</v>
      </c>
      <c r="C777" t="s">
        <v>3506</v>
      </c>
      <c r="D777" s="50" t="s">
        <v>16321</v>
      </c>
      <c r="E777" s="84">
        <f t="shared" si="48"/>
        <v>41134</v>
      </c>
      <c r="F777" s="50">
        <f t="shared" si="49"/>
        <v>2012</v>
      </c>
      <c r="G777" s="50">
        <f t="shared" si="50"/>
        <v>8</v>
      </c>
      <c r="H777" s="50">
        <f t="shared" si="51"/>
        <v>1</v>
      </c>
      <c r="I777" s="54" t="s">
        <v>15622</v>
      </c>
      <c r="J777" s="54" t="s">
        <v>17050</v>
      </c>
      <c r="K777" s="54" t="s">
        <v>17124</v>
      </c>
      <c r="L777" s="54" t="s">
        <v>15624</v>
      </c>
      <c r="M777" s="55">
        <v>1</v>
      </c>
      <c r="N777" s="55">
        <v>0.5</v>
      </c>
      <c r="O777" s="54" t="s">
        <v>15615</v>
      </c>
    </row>
    <row r="778" spans="1:15" x14ac:dyDescent="0.25">
      <c r="A778" s="19">
        <v>777</v>
      </c>
      <c r="B778" t="s">
        <v>9139</v>
      </c>
      <c r="C778" t="s">
        <v>6214</v>
      </c>
      <c r="D778" s="50" t="s">
        <v>16322</v>
      </c>
      <c r="E778" s="84">
        <f t="shared" si="48"/>
        <v>41135</v>
      </c>
      <c r="F778" s="50">
        <f t="shared" si="49"/>
        <v>2012</v>
      </c>
      <c r="G778" s="50">
        <f t="shared" si="50"/>
        <v>8</v>
      </c>
      <c r="H778" s="50">
        <f t="shared" si="51"/>
        <v>2</v>
      </c>
      <c r="I778" s="54" t="s">
        <v>15622</v>
      </c>
      <c r="J778" s="54" t="s">
        <v>17050</v>
      </c>
      <c r="K778" s="54" t="s">
        <v>17124</v>
      </c>
      <c r="L778" s="54" t="s">
        <v>15624</v>
      </c>
      <c r="M778" s="55">
        <v>1</v>
      </c>
      <c r="N778" s="55">
        <v>0.9</v>
      </c>
      <c r="O778" s="54" t="s">
        <v>15615</v>
      </c>
    </row>
    <row r="779" spans="1:15" x14ac:dyDescent="0.25">
      <c r="A779" s="19">
        <v>778</v>
      </c>
      <c r="B779" t="s">
        <v>8652</v>
      </c>
      <c r="C779" t="s">
        <v>6696</v>
      </c>
      <c r="D779" s="50" t="s">
        <v>16322</v>
      </c>
      <c r="E779" s="84">
        <f t="shared" si="48"/>
        <v>41135</v>
      </c>
      <c r="F779" s="50">
        <f t="shared" si="49"/>
        <v>2012</v>
      </c>
      <c r="G779" s="50">
        <f t="shared" si="50"/>
        <v>8</v>
      </c>
      <c r="H779" s="50">
        <f t="shared" si="51"/>
        <v>2</v>
      </c>
      <c r="I779" s="54" t="s">
        <v>15622</v>
      </c>
      <c r="J779" s="54" t="s">
        <v>17050</v>
      </c>
      <c r="K779" s="54" t="s">
        <v>17124</v>
      </c>
      <c r="L779" s="54" t="s">
        <v>15623</v>
      </c>
      <c r="M779" s="55">
        <v>1</v>
      </c>
      <c r="N779" s="55">
        <v>0.67</v>
      </c>
      <c r="O779" s="54" t="s">
        <v>15615</v>
      </c>
    </row>
    <row r="780" spans="1:15" x14ac:dyDescent="0.25">
      <c r="A780" s="19">
        <v>779</v>
      </c>
      <c r="B780" t="s">
        <v>7887</v>
      </c>
      <c r="C780" t="s">
        <v>7441</v>
      </c>
      <c r="D780" s="50" t="s">
        <v>16322</v>
      </c>
      <c r="E780" s="84">
        <f t="shared" si="48"/>
        <v>41135</v>
      </c>
      <c r="F780" s="50">
        <f t="shared" si="49"/>
        <v>2012</v>
      </c>
      <c r="G780" s="50">
        <f t="shared" si="50"/>
        <v>8</v>
      </c>
      <c r="H780" s="50">
        <f t="shared" si="51"/>
        <v>2</v>
      </c>
      <c r="I780" s="54" t="s">
        <v>15622</v>
      </c>
      <c r="J780" s="54" t="s">
        <v>17050</v>
      </c>
      <c r="K780" s="54" t="s">
        <v>17124</v>
      </c>
      <c r="L780" s="54" t="s">
        <v>15626</v>
      </c>
      <c r="M780" s="55">
        <v>1</v>
      </c>
      <c r="N780" s="55">
        <v>0.85</v>
      </c>
      <c r="O780" s="54" t="s">
        <v>15616</v>
      </c>
    </row>
    <row r="781" spans="1:15" x14ac:dyDescent="0.25">
      <c r="A781" s="19">
        <v>780</v>
      </c>
      <c r="B781" t="s">
        <v>10959</v>
      </c>
      <c r="C781" t="s">
        <v>4436</v>
      </c>
      <c r="D781" s="50" t="s">
        <v>16322</v>
      </c>
      <c r="E781" s="84">
        <f t="shared" si="48"/>
        <v>41135</v>
      </c>
      <c r="F781" s="50">
        <f t="shared" si="49"/>
        <v>2012</v>
      </c>
      <c r="G781" s="50">
        <f t="shared" si="50"/>
        <v>8</v>
      </c>
      <c r="H781" s="50">
        <f t="shared" si="51"/>
        <v>2</v>
      </c>
      <c r="I781" s="54" t="s">
        <v>15622</v>
      </c>
      <c r="J781" s="54" t="s">
        <v>17050</v>
      </c>
      <c r="K781" s="54" t="s">
        <v>17124</v>
      </c>
      <c r="L781" s="54" t="s">
        <v>15624</v>
      </c>
      <c r="M781" s="55">
        <v>1</v>
      </c>
      <c r="N781" s="55">
        <v>0.63</v>
      </c>
      <c r="O781" s="54" t="s">
        <v>15616</v>
      </c>
    </row>
    <row r="782" spans="1:15" x14ac:dyDescent="0.25">
      <c r="A782" s="19">
        <v>781</v>
      </c>
      <c r="B782" t="s">
        <v>10173</v>
      </c>
      <c r="C782" t="s">
        <v>5205</v>
      </c>
      <c r="D782" s="50" t="s">
        <v>11862</v>
      </c>
      <c r="E782" s="84">
        <f t="shared" si="48"/>
        <v>41137</v>
      </c>
      <c r="F782" s="50">
        <f t="shared" si="49"/>
        <v>2012</v>
      </c>
      <c r="G782" s="50">
        <f t="shared" si="50"/>
        <v>8</v>
      </c>
      <c r="H782" s="50">
        <f t="shared" si="51"/>
        <v>4</v>
      </c>
      <c r="I782" s="54" t="s">
        <v>15622</v>
      </c>
      <c r="J782" s="54" t="s">
        <v>17050</v>
      </c>
      <c r="K782" s="54" t="s">
        <v>17124</v>
      </c>
      <c r="L782" s="54" t="s">
        <v>15623</v>
      </c>
      <c r="M782" s="55">
        <v>1</v>
      </c>
      <c r="N782" s="55">
        <v>0.5</v>
      </c>
      <c r="O782" s="54" t="s">
        <v>15615</v>
      </c>
    </row>
    <row r="783" spans="1:15" x14ac:dyDescent="0.25">
      <c r="A783" s="19">
        <v>782</v>
      </c>
      <c r="B783" t="s">
        <v>8911</v>
      </c>
      <c r="C783" t="s">
        <v>6441</v>
      </c>
      <c r="D783" s="50" t="s">
        <v>16323</v>
      </c>
      <c r="E783" s="84">
        <f t="shared" si="48"/>
        <v>41138</v>
      </c>
      <c r="F783" s="50">
        <f t="shared" si="49"/>
        <v>2012</v>
      </c>
      <c r="G783" s="50">
        <f t="shared" si="50"/>
        <v>8</v>
      </c>
      <c r="H783" s="50">
        <f t="shared" si="51"/>
        <v>5</v>
      </c>
      <c r="I783" s="54" t="s">
        <v>15622</v>
      </c>
      <c r="J783" s="54" t="s">
        <v>17050</v>
      </c>
      <c r="K783" s="54" t="s">
        <v>17124</v>
      </c>
      <c r="L783" s="54" t="s">
        <v>15626</v>
      </c>
      <c r="M783" s="55">
        <v>1</v>
      </c>
      <c r="N783" s="55">
        <v>1</v>
      </c>
      <c r="O783" s="54" t="s">
        <v>15616</v>
      </c>
    </row>
    <row r="784" spans="1:15" x14ac:dyDescent="0.25">
      <c r="A784" s="19">
        <v>783</v>
      </c>
      <c r="B784" t="s">
        <v>9922</v>
      </c>
      <c r="C784" t="s">
        <v>5449</v>
      </c>
      <c r="D784" s="50" t="s">
        <v>16324</v>
      </c>
      <c r="E784" s="84">
        <f t="shared" si="48"/>
        <v>41140</v>
      </c>
      <c r="F784" s="50">
        <f t="shared" si="49"/>
        <v>2012</v>
      </c>
      <c r="G784" s="50">
        <f t="shared" si="50"/>
        <v>8</v>
      </c>
      <c r="H784" s="50">
        <f t="shared" si="51"/>
        <v>7</v>
      </c>
      <c r="I784" s="54" t="s">
        <v>15622</v>
      </c>
      <c r="J784" s="54" t="s">
        <v>17050</v>
      </c>
      <c r="K784" s="54" t="s">
        <v>17124</v>
      </c>
      <c r="L784" s="54" t="s">
        <v>15626</v>
      </c>
      <c r="M784" s="55">
        <v>0.98</v>
      </c>
      <c r="N784" s="55">
        <v>0.97</v>
      </c>
      <c r="O784" s="54" t="s">
        <v>15615</v>
      </c>
    </row>
    <row r="785" spans="1:15" x14ac:dyDescent="0.25">
      <c r="A785" s="19">
        <v>784</v>
      </c>
      <c r="B785" t="s">
        <v>9576</v>
      </c>
      <c r="C785" t="s">
        <v>5785</v>
      </c>
      <c r="D785" s="50" t="s">
        <v>16324</v>
      </c>
      <c r="E785" s="84">
        <f t="shared" si="48"/>
        <v>41140</v>
      </c>
      <c r="F785" s="50">
        <f t="shared" si="49"/>
        <v>2012</v>
      </c>
      <c r="G785" s="50">
        <f t="shared" si="50"/>
        <v>8</v>
      </c>
      <c r="H785" s="50">
        <f t="shared" si="51"/>
        <v>7</v>
      </c>
      <c r="I785" s="54" t="s">
        <v>15625</v>
      </c>
      <c r="J785" s="54" t="s">
        <v>17050</v>
      </c>
      <c r="K785" s="54" t="s">
        <v>17124</v>
      </c>
      <c r="L785" s="54" t="s">
        <v>15624</v>
      </c>
      <c r="M785" s="55">
        <v>1</v>
      </c>
      <c r="N785" s="55">
        <v>1</v>
      </c>
      <c r="O785" s="54" t="s">
        <v>15616</v>
      </c>
    </row>
    <row r="786" spans="1:15" x14ac:dyDescent="0.25">
      <c r="A786" s="19">
        <v>785</v>
      </c>
      <c r="B786" t="s">
        <v>11111</v>
      </c>
      <c r="C786" t="s">
        <v>4288</v>
      </c>
      <c r="D786" s="50" t="s">
        <v>16324</v>
      </c>
      <c r="E786" s="84">
        <f t="shared" si="48"/>
        <v>41140</v>
      </c>
      <c r="F786" s="50">
        <f t="shared" si="49"/>
        <v>2012</v>
      </c>
      <c r="G786" s="50">
        <f t="shared" si="50"/>
        <v>8</v>
      </c>
      <c r="H786" s="50">
        <f t="shared" si="51"/>
        <v>7</v>
      </c>
      <c r="I786" s="54" t="s">
        <v>15622</v>
      </c>
      <c r="J786" s="54" t="s">
        <v>17050</v>
      </c>
      <c r="K786" s="54" t="s">
        <v>17124</v>
      </c>
      <c r="L786" s="54" t="s">
        <v>15623</v>
      </c>
      <c r="M786" s="55">
        <v>1</v>
      </c>
      <c r="N786" s="55">
        <v>0.98</v>
      </c>
      <c r="O786" s="54" t="s">
        <v>15615</v>
      </c>
    </row>
    <row r="787" spans="1:15" x14ac:dyDescent="0.25">
      <c r="A787" s="19">
        <v>786</v>
      </c>
      <c r="B787" t="s">
        <v>8025</v>
      </c>
      <c r="C787" t="s">
        <v>7306</v>
      </c>
      <c r="D787" s="50" t="s">
        <v>11863</v>
      </c>
      <c r="E787" s="84">
        <f t="shared" si="48"/>
        <v>41141</v>
      </c>
      <c r="F787" s="50">
        <f t="shared" si="49"/>
        <v>2012</v>
      </c>
      <c r="G787" s="50">
        <f t="shared" si="50"/>
        <v>8</v>
      </c>
      <c r="H787" s="50">
        <f t="shared" si="51"/>
        <v>1</v>
      </c>
      <c r="I787" s="54" t="s">
        <v>15622</v>
      </c>
      <c r="J787" s="54" t="s">
        <v>17050</v>
      </c>
      <c r="K787" s="54" t="s">
        <v>17124</v>
      </c>
      <c r="L787" s="54" t="s">
        <v>15626</v>
      </c>
      <c r="M787" s="55">
        <v>1</v>
      </c>
      <c r="N787" s="55">
        <v>1</v>
      </c>
      <c r="O787" s="54" t="s">
        <v>15615</v>
      </c>
    </row>
    <row r="788" spans="1:15" x14ac:dyDescent="0.25">
      <c r="A788" s="19">
        <v>787</v>
      </c>
      <c r="B788" t="s">
        <v>10165</v>
      </c>
      <c r="C788" t="s">
        <v>5213</v>
      </c>
      <c r="D788" s="50" t="s">
        <v>11863</v>
      </c>
      <c r="E788" s="84">
        <f t="shared" si="48"/>
        <v>41141</v>
      </c>
      <c r="F788" s="50">
        <f t="shared" si="49"/>
        <v>2012</v>
      </c>
      <c r="G788" s="50">
        <f t="shared" si="50"/>
        <v>8</v>
      </c>
      <c r="H788" s="50">
        <f t="shared" si="51"/>
        <v>1</v>
      </c>
      <c r="I788" s="54" t="s">
        <v>15622</v>
      </c>
      <c r="J788" s="54" t="s">
        <v>17050</v>
      </c>
      <c r="K788" s="54" t="s">
        <v>17124</v>
      </c>
      <c r="L788" s="54" t="s">
        <v>15623</v>
      </c>
      <c r="M788" s="55">
        <v>0.67</v>
      </c>
      <c r="N788" s="55">
        <v>0.82</v>
      </c>
      <c r="O788" s="54" t="s">
        <v>15616</v>
      </c>
    </row>
    <row r="789" spans="1:15" x14ac:dyDescent="0.25">
      <c r="A789" s="19">
        <v>788</v>
      </c>
      <c r="B789" t="s">
        <v>10094</v>
      </c>
      <c r="C789" t="s">
        <v>5280</v>
      </c>
      <c r="D789" s="50" t="s">
        <v>11863</v>
      </c>
      <c r="E789" s="84">
        <f t="shared" si="48"/>
        <v>41141</v>
      </c>
      <c r="F789" s="50">
        <f t="shared" si="49"/>
        <v>2012</v>
      </c>
      <c r="G789" s="50">
        <f t="shared" si="50"/>
        <v>8</v>
      </c>
      <c r="H789" s="50">
        <f t="shared" si="51"/>
        <v>1</v>
      </c>
      <c r="I789" s="54" t="s">
        <v>15622</v>
      </c>
      <c r="J789" s="54" t="s">
        <v>17050</v>
      </c>
      <c r="K789" s="54" t="s">
        <v>17124</v>
      </c>
      <c r="L789" s="54" t="s">
        <v>15623</v>
      </c>
      <c r="M789" s="55">
        <v>1</v>
      </c>
      <c r="N789" s="55">
        <v>0.48</v>
      </c>
      <c r="O789" s="54" t="s">
        <v>15615</v>
      </c>
    </row>
    <row r="790" spans="1:15" x14ac:dyDescent="0.25">
      <c r="A790" s="19">
        <v>789</v>
      </c>
      <c r="B790" t="s">
        <v>9788</v>
      </c>
      <c r="C790" t="s">
        <v>5581</v>
      </c>
      <c r="D790" s="50" t="s">
        <v>11863</v>
      </c>
      <c r="E790" s="84">
        <f t="shared" si="48"/>
        <v>41141</v>
      </c>
      <c r="F790" s="50">
        <f t="shared" si="49"/>
        <v>2012</v>
      </c>
      <c r="G790" s="50">
        <f t="shared" si="50"/>
        <v>8</v>
      </c>
      <c r="H790" s="50">
        <f t="shared" si="51"/>
        <v>1</v>
      </c>
      <c r="I790" s="54" t="s">
        <v>15622</v>
      </c>
      <c r="J790" s="54" t="s">
        <v>17050</v>
      </c>
      <c r="K790" s="54" t="s">
        <v>17124</v>
      </c>
      <c r="L790" s="54" t="s">
        <v>15624</v>
      </c>
      <c r="M790" s="55">
        <v>1</v>
      </c>
      <c r="N790" s="55">
        <v>0.4</v>
      </c>
      <c r="O790" s="54" t="s">
        <v>15615</v>
      </c>
    </row>
    <row r="791" spans="1:15" x14ac:dyDescent="0.25">
      <c r="A791" s="19">
        <v>790</v>
      </c>
      <c r="B791" t="s">
        <v>9609</v>
      </c>
      <c r="C791" t="s">
        <v>5754</v>
      </c>
      <c r="D791" s="50" t="s">
        <v>16325</v>
      </c>
      <c r="E791" s="84">
        <f t="shared" si="48"/>
        <v>41142</v>
      </c>
      <c r="F791" s="50">
        <f t="shared" si="49"/>
        <v>2012</v>
      </c>
      <c r="G791" s="50">
        <f t="shared" si="50"/>
        <v>8</v>
      </c>
      <c r="H791" s="50">
        <f t="shared" si="51"/>
        <v>2</v>
      </c>
      <c r="I791" s="54" t="s">
        <v>15622</v>
      </c>
      <c r="J791" s="54" t="s">
        <v>17050</v>
      </c>
      <c r="K791" s="54" t="s">
        <v>17124</v>
      </c>
      <c r="L791" s="54" t="s">
        <v>15623</v>
      </c>
      <c r="M791" s="55">
        <v>1</v>
      </c>
      <c r="N791" s="55">
        <v>0.98</v>
      </c>
      <c r="O791" s="54" t="s">
        <v>15615</v>
      </c>
    </row>
    <row r="792" spans="1:15" x14ac:dyDescent="0.25">
      <c r="A792" s="19">
        <v>791</v>
      </c>
      <c r="B792" t="s">
        <v>10181</v>
      </c>
      <c r="C792" t="s">
        <v>5197</v>
      </c>
      <c r="D792" s="50" t="s">
        <v>16325</v>
      </c>
      <c r="E792" s="84">
        <f t="shared" si="48"/>
        <v>41142</v>
      </c>
      <c r="F792" s="50">
        <f t="shared" si="49"/>
        <v>2012</v>
      </c>
      <c r="G792" s="50">
        <f t="shared" si="50"/>
        <v>8</v>
      </c>
      <c r="H792" s="50">
        <f t="shared" si="51"/>
        <v>2</v>
      </c>
      <c r="I792" s="54" t="s">
        <v>15622</v>
      </c>
      <c r="J792" s="54" t="s">
        <v>17050</v>
      </c>
      <c r="K792" s="54" t="s">
        <v>17124</v>
      </c>
      <c r="L792" s="54" t="s">
        <v>15623</v>
      </c>
      <c r="M792" s="55">
        <v>0.67</v>
      </c>
      <c r="N792" s="55">
        <v>0.71</v>
      </c>
      <c r="O792" s="54" t="s">
        <v>15615</v>
      </c>
    </row>
    <row r="793" spans="1:15" x14ac:dyDescent="0.25">
      <c r="A793" s="19">
        <v>792</v>
      </c>
      <c r="B793" t="s">
        <v>8229</v>
      </c>
      <c r="C793" t="s">
        <v>7106</v>
      </c>
      <c r="D793" s="50" t="s">
        <v>11864</v>
      </c>
      <c r="E793" s="84">
        <f t="shared" si="48"/>
        <v>41143</v>
      </c>
      <c r="F793" s="50">
        <f t="shared" si="49"/>
        <v>2012</v>
      </c>
      <c r="G793" s="50">
        <f t="shared" si="50"/>
        <v>8</v>
      </c>
      <c r="H793" s="50">
        <f t="shared" si="51"/>
        <v>3</v>
      </c>
      <c r="I793" s="54" t="s">
        <v>15622</v>
      </c>
      <c r="J793" s="54" t="s">
        <v>17050</v>
      </c>
      <c r="K793" s="54" t="s">
        <v>17124</v>
      </c>
      <c r="L793" s="54" t="s">
        <v>15623</v>
      </c>
      <c r="M793" s="55">
        <v>0.5</v>
      </c>
      <c r="N793" s="55">
        <v>0.95</v>
      </c>
      <c r="O793" s="54" t="s">
        <v>15615</v>
      </c>
    </row>
    <row r="794" spans="1:15" x14ac:dyDescent="0.25">
      <c r="A794" s="19">
        <v>793</v>
      </c>
      <c r="B794" t="s">
        <v>10042</v>
      </c>
      <c r="C794" t="s">
        <v>5332</v>
      </c>
      <c r="D794" s="50" t="s">
        <v>16326</v>
      </c>
      <c r="E794" s="84">
        <f t="shared" si="48"/>
        <v>41144</v>
      </c>
      <c r="F794" s="50">
        <f t="shared" si="49"/>
        <v>2012</v>
      </c>
      <c r="G794" s="50">
        <f t="shared" si="50"/>
        <v>8</v>
      </c>
      <c r="H794" s="50">
        <f t="shared" si="51"/>
        <v>4</v>
      </c>
      <c r="I794" s="54" t="s">
        <v>15622</v>
      </c>
      <c r="J794" s="54" t="s">
        <v>17050</v>
      </c>
      <c r="K794" s="54" t="s">
        <v>17124</v>
      </c>
      <c r="L794" s="54" t="s">
        <v>15628</v>
      </c>
      <c r="M794" s="55">
        <v>0.33</v>
      </c>
      <c r="N794" s="55">
        <v>0</v>
      </c>
      <c r="O794" s="54" t="s">
        <v>15615</v>
      </c>
    </row>
    <row r="795" spans="1:15" x14ac:dyDescent="0.25">
      <c r="A795" s="19">
        <v>794</v>
      </c>
      <c r="B795" t="s">
        <v>10388</v>
      </c>
      <c r="C795" t="s">
        <v>4991</v>
      </c>
      <c r="D795" s="50" t="s">
        <v>16327</v>
      </c>
      <c r="E795" s="84">
        <f t="shared" si="48"/>
        <v>41146</v>
      </c>
      <c r="F795" s="50">
        <f t="shared" si="49"/>
        <v>2012</v>
      </c>
      <c r="G795" s="50">
        <f t="shared" si="50"/>
        <v>8</v>
      </c>
      <c r="H795" s="50">
        <f t="shared" si="51"/>
        <v>6</v>
      </c>
      <c r="I795" s="54" t="s">
        <v>15622</v>
      </c>
      <c r="J795" s="54" t="s">
        <v>17050</v>
      </c>
      <c r="K795" s="54" t="s">
        <v>17124</v>
      </c>
      <c r="L795" s="54" t="s">
        <v>15626</v>
      </c>
      <c r="M795" s="55">
        <v>1</v>
      </c>
      <c r="N795" s="55">
        <v>0.91</v>
      </c>
      <c r="O795" s="54" t="s">
        <v>15615</v>
      </c>
    </row>
    <row r="796" spans="1:15" x14ac:dyDescent="0.25">
      <c r="A796" s="19">
        <v>795</v>
      </c>
      <c r="B796" t="s">
        <v>11523</v>
      </c>
      <c r="C796" t="s">
        <v>3880</v>
      </c>
      <c r="D796" s="50" t="s">
        <v>16327</v>
      </c>
      <c r="E796" s="84">
        <f t="shared" si="48"/>
        <v>41146</v>
      </c>
      <c r="F796" s="50">
        <f t="shared" si="49"/>
        <v>2012</v>
      </c>
      <c r="G796" s="50">
        <f t="shared" si="50"/>
        <v>8</v>
      </c>
      <c r="H796" s="50">
        <f t="shared" si="51"/>
        <v>6</v>
      </c>
      <c r="I796" s="54" t="s">
        <v>15622</v>
      </c>
      <c r="J796" s="54" t="s">
        <v>17050</v>
      </c>
      <c r="K796" s="54" t="s">
        <v>17124</v>
      </c>
      <c r="L796" s="54" t="s">
        <v>15624</v>
      </c>
      <c r="M796" s="55">
        <v>1</v>
      </c>
      <c r="N796" s="55">
        <v>0.94</v>
      </c>
      <c r="O796" s="54" t="s">
        <v>15615</v>
      </c>
    </row>
    <row r="797" spans="1:15" x14ac:dyDescent="0.25">
      <c r="A797" s="19">
        <v>796</v>
      </c>
      <c r="B797" t="s">
        <v>9915</v>
      </c>
      <c r="C797" t="s">
        <v>5456</v>
      </c>
      <c r="D797" s="50" t="s">
        <v>16327</v>
      </c>
      <c r="E797" s="84">
        <f t="shared" si="48"/>
        <v>41146</v>
      </c>
      <c r="F797" s="50">
        <f t="shared" si="49"/>
        <v>2012</v>
      </c>
      <c r="G797" s="50">
        <f t="shared" si="50"/>
        <v>8</v>
      </c>
      <c r="H797" s="50">
        <f t="shared" si="51"/>
        <v>6</v>
      </c>
      <c r="I797" s="54" t="s">
        <v>15622</v>
      </c>
      <c r="J797" s="54" t="s">
        <v>17050</v>
      </c>
      <c r="K797" s="54" t="s">
        <v>17124</v>
      </c>
      <c r="L797" s="54" t="s">
        <v>15623</v>
      </c>
      <c r="M797" s="55">
        <v>1</v>
      </c>
      <c r="N797" s="55">
        <v>0.78</v>
      </c>
      <c r="O797" s="54" t="s">
        <v>15615</v>
      </c>
    </row>
    <row r="798" spans="1:15" x14ac:dyDescent="0.25">
      <c r="A798" s="19">
        <v>797</v>
      </c>
      <c r="B798" t="s">
        <v>11727</v>
      </c>
      <c r="C798" t="s">
        <v>3680</v>
      </c>
      <c r="D798" s="50" t="s">
        <v>16328</v>
      </c>
      <c r="E798" s="84">
        <f t="shared" si="48"/>
        <v>41148</v>
      </c>
      <c r="F798" s="50">
        <f t="shared" si="49"/>
        <v>2012</v>
      </c>
      <c r="G798" s="50">
        <f t="shared" si="50"/>
        <v>8</v>
      </c>
      <c r="H798" s="50">
        <f t="shared" si="51"/>
        <v>1</v>
      </c>
      <c r="I798" s="54" t="s">
        <v>15642</v>
      </c>
      <c r="J798" s="54" t="s">
        <v>17059</v>
      </c>
      <c r="K798" s="54" t="s">
        <v>17124</v>
      </c>
      <c r="L798" s="54" t="s">
        <v>15623</v>
      </c>
      <c r="M798" s="55">
        <v>0.75</v>
      </c>
      <c r="N798" s="55">
        <v>0.83</v>
      </c>
      <c r="O798" s="54" t="s">
        <v>15615</v>
      </c>
    </row>
    <row r="799" spans="1:15" x14ac:dyDescent="0.25">
      <c r="A799" s="19">
        <v>798</v>
      </c>
      <c r="B799" t="s">
        <v>8259</v>
      </c>
      <c r="C799" t="s">
        <v>7076</v>
      </c>
      <c r="D799" s="50" t="s">
        <v>16328</v>
      </c>
      <c r="E799" s="84">
        <f t="shared" si="48"/>
        <v>41148</v>
      </c>
      <c r="F799" s="50">
        <f t="shared" si="49"/>
        <v>2012</v>
      </c>
      <c r="G799" s="50">
        <f t="shared" si="50"/>
        <v>8</v>
      </c>
      <c r="H799" s="50">
        <f t="shared" si="51"/>
        <v>1</v>
      </c>
      <c r="I799" s="54" t="s">
        <v>15622</v>
      </c>
      <c r="J799" s="54" t="s">
        <v>17050</v>
      </c>
      <c r="K799" s="54" t="s">
        <v>17124</v>
      </c>
      <c r="L799" s="54" t="s">
        <v>15624</v>
      </c>
      <c r="M799" s="55">
        <v>1</v>
      </c>
      <c r="N799" s="55">
        <v>1</v>
      </c>
      <c r="O799" s="54" t="s">
        <v>15615</v>
      </c>
    </row>
    <row r="800" spans="1:15" x14ac:dyDescent="0.25">
      <c r="A800" s="19">
        <v>799</v>
      </c>
      <c r="B800" t="s">
        <v>8882</v>
      </c>
      <c r="C800" t="s">
        <v>3513</v>
      </c>
      <c r="D800" s="50" t="s">
        <v>16328</v>
      </c>
      <c r="E800" s="84">
        <f t="shared" si="48"/>
        <v>41148</v>
      </c>
      <c r="F800" s="50">
        <f t="shared" si="49"/>
        <v>2012</v>
      </c>
      <c r="G800" s="50">
        <f t="shared" si="50"/>
        <v>8</v>
      </c>
      <c r="H800" s="50">
        <f t="shared" si="51"/>
        <v>1</v>
      </c>
      <c r="I800" s="54" t="s">
        <v>15622</v>
      </c>
      <c r="J800" s="54" t="s">
        <v>17050</v>
      </c>
      <c r="K800" s="54" t="s">
        <v>17124</v>
      </c>
      <c r="L800" s="54" t="s">
        <v>15623</v>
      </c>
      <c r="M800" s="55">
        <v>1</v>
      </c>
      <c r="N800" s="55">
        <v>0.5</v>
      </c>
      <c r="O800" s="54" t="s">
        <v>15615</v>
      </c>
    </row>
    <row r="801" spans="1:15" x14ac:dyDescent="0.25">
      <c r="A801" s="19">
        <v>800</v>
      </c>
      <c r="B801" t="s">
        <v>11020</v>
      </c>
      <c r="C801" t="s">
        <v>4377</v>
      </c>
      <c r="D801" s="50" t="s">
        <v>16329</v>
      </c>
      <c r="E801" s="84">
        <f t="shared" si="48"/>
        <v>41149</v>
      </c>
      <c r="F801" s="50">
        <f t="shared" si="49"/>
        <v>2012</v>
      </c>
      <c r="G801" s="50">
        <f t="shared" si="50"/>
        <v>8</v>
      </c>
      <c r="H801" s="50">
        <f t="shared" si="51"/>
        <v>2</v>
      </c>
      <c r="I801" s="54" t="s">
        <v>15622</v>
      </c>
      <c r="J801" s="54" t="s">
        <v>17050</v>
      </c>
      <c r="K801" s="54" t="s">
        <v>17124</v>
      </c>
      <c r="L801" s="54" t="s">
        <v>15628</v>
      </c>
      <c r="M801" s="55">
        <v>0</v>
      </c>
      <c r="N801" s="55">
        <v>1</v>
      </c>
      <c r="O801" s="54" t="s">
        <v>15615</v>
      </c>
    </row>
    <row r="802" spans="1:15" x14ac:dyDescent="0.25">
      <c r="A802" s="19">
        <v>801</v>
      </c>
      <c r="B802" t="s">
        <v>9916</v>
      </c>
      <c r="C802" t="s">
        <v>5455</v>
      </c>
      <c r="D802" s="50" t="s">
        <v>16329</v>
      </c>
      <c r="E802" s="84">
        <f t="shared" si="48"/>
        <v>41149</v>
      </c>
      <c r="F802" s="50">
        <f t="shared" si="49"/>
        <v>2012</v>
      </c>
      <c r="G802" s="50">
        <f t="shared" si="50"/>
        <v>8</v>
      </c>
      <c r="H802" s="50">
        <f t="shared" si="51"/>
        <v>2</v>
      </c>
      <c r="I802" s="54" t="s">
        <v>15622</v>
      </c>
      <c r="J802" s="54" t="s">
        <v>17050</v>
      </c>
      <c r="K802" s="54" t="s">
        <v>17124</v>
      </c>
      <c r="L802" s="54" t="s">
        <v>15624</v>
      </c>
      <c r="M802" s="55">
        <v>1</v>
      </c>
      <c r="N802" s="55">
        <v>0.91</v>
      </c>
      <c r="O802" s="54" t="s">
        <v>15615</v>
      </c>
    </row>
    <row r="803" spans="1:15" x14ac:dyDescent="0.25">
      <c r="A803" s="19">
        <v>802</v>
      </c>
      <c r="B803" t="s">
        <v>10204</v>
      </c>
      <c r="C803" t="s">
        <v>5175</v>
      </c>
      <c r="D803" s="50" t="s">
        <v>16330</v>
      </c>
      <c r="E803" s="84">
        <f t="shared" si="48"/>
        <v>41150</v>
      </c>
      <c r="F803" s="50">
        <f t="shared" si="49"/>
        <v>2012</v>
      </c>
      <c r="G803" s="50">
        <f t="shared" si="50"/>
        <v>8</v>
      </c>
      <c r="H803" s="50">
        <f t="shared" si="51"/>
        <v>3</v>
      </c>
      <c r="I803" s="54" t="s">
        <v>15622</v>
      </c>
      <c r="J803" s="54" t="s">
        <v>17050</v>
      </c>
      <c r="K803" s="54" t="s">
        <v>17124</v>
      </c>
      <c r="L803" s="54" t="s">
        <v>15626</v>
      </c>
      <c r="M803" s="55">
        <v>1</v>
      </c>
      <c r="N803" s="55">
        <v>0.25</v>
      </c>
      <c r="O803" s="54" t="s">
        <v>15615</v>
      </c>
    </row>
    <row r="804" spans="1:15" x14ac:dyDescent="0.25">
      <c r="A804" s="19">
        <v>803</v>
      </c>
      <c r="B804" t="s">
        <v>10853</v>
      </c>
      <c r="C804" t="s">
        <v>4541</v>
      </c>
      <c r="D804" s="50" t="s">
        <v>16330</v>
      </c>
      <c r="E804" s="84">
        <f t="shared" si="48"/>
        <v>41150</v>
      </c>
      <c r="F804" s="50">
        <f t="shared" si="49"/>
        <v>2012</v>
      </c>
      <c r="G804" s="50">
        <f t="shared" si="50"/>
        <v>8</v>
      </c>
      <c r="H804" s="50">
        <f t="shared" si="51"/>
        <v>3</v>
      </c>
      <c r="I804" s="54" t="s">
        <v>15622</v>
      </c>
      <c r="J804" s="54" t="s">
        <v>17050</v>
      </c>
      <c r="K804" s="54" t="s">
        <v>17124</v>
      </c>
      <c r="L804" s="54" t="s">
        <v>15628</v>
      </c>
      <c r="M804" s="55">
        <v>0.28999999999999998</v>
      </c>
      <c r="N804" s="55">
        <v>0.28000000000000003</v>
      </c>
      <c r="O804" s="54" t="s">
        <v>15615</v>
      </c>
    </row>
    <row r="805" spans="1:15" x14ac:dyDescent="0.25">
      <c r="A805" s="19">
        <v>804</v>
      </c>
      <c r="B805" t="s">
        <v>10873</v>
      </c>
      <c r="C805" t="s">
        <v>4521</v>
      </c>
      <c r="D805" s="50" t="s">
        <v>16331</v>
      </c>
      <c r="E805" s="84">
        <f t="shared" si="48"/>
        <v>41151</v>
      </c>
      <c r="F805" s="50">
        <f t="shared" si="49"/>
        <v>2012</v>
      </c>
      <c r="G805" s="50">
        <f t="shared" si="50"/>
        <v>8</v>
      </c>
      <c r="H805" s="50">
        <f t="shared" si="51"/>
        <v>4</v>
      </c>
      <c r="I805" s="54" t="s">
        <v>15622</v>
      </c>
      <c r="J805" s="54" t="s">
        <v>17050</v>
      </c>
      <c r="K805" s="54" t="s">
        <v>17124</v>
      </c>
      <c r="L805" s="54" t="s">
        <v>15624</v>
      </c>
      <c r="M805" s="55">
        <v>1</v>
      </c>
      <c r="N805" s="55">
        <v>0.5</v>
      </c>
      <c r="O805" s="54" t="s">
        <v>15615</v>
      </c>
    </row>
    <row r="806" spans="1:15" x14ac:dyDescent="0.25">
      <c r="A806" s="19">
        <v>805</v>
      </c>
      <c r="B806" t="s">
        <v>9675</v>
      </c>
      <c r="C806" t="s">
        <v>5689</v>
      </c>
      <c r="D806" s="50" t="s">
        <v>16331</v>
      </c>
      <c r="E806" s="84">
        <f t="shared" si="48"/>
        <v>41151</v>
      </c>
      <c r="F806" s="50">
        <f t="shared" si="49"/>
        <v>2012</v>
      </c>
      <c r="G806" s="50">
        <f t="shared" si="50"/>
        <v>8</v>
      </c>
      <c r="H806" s="50">
        <f t="shared" si="51"/>
        <v>4</v>
      </c>
      <c r="I806" s="54" t="s">
        <v>15622</v>
      </c>
      <c r="J806" s="54" t="s">
        <v>17050</v>
      </c>
      <c r="K806" s="54" t="s">
        <v>17124</v>
      </c>
      <c r="L806" s="54" t="s">
        <v>15624</v>
      </c>
      <c r="M806" s="55">
        <v>1</v>
      </c>
      <c r="N806" s="55">
        <v>0.5</v>
      </c>
      <c r="O806" s="54" t="s">
        <v>15615</v>
      </c>
    </row>
    <row r="807" spans="1:15" x14ac:dyDescent="0.25">
      <c r="A807" s="19">
        <v>806</v>
      </c>
      <c r="B807" t="s">
        <v>10399</v>
      </c>
      <c r="C807" t="s">
        <v>4980</v>
      </c>
      <c r="D807" s="50" t="s">
        <v>11865</v>
      </c>
      <c r="E807" s="84">
        <f t="shared" si="48"/>
        <v>41152</v>
      </c>
      <c r="F807" s="50">
        <f t="shared" si="49"/>
        <v>2012</v>
      </c>
      <c r="G807" s="50">
        <f t="shared" si="50"/>
        <v>8</v>
      </c>
      <c r="H807" s="50">
        <f t="shared" si="51"/>
        <v>5</v>
      </c>
      <c r="I807" s="54" t="s">
        <v>15625</v>
      </c>
      <c r="J807" s="54" t="s">
        <v>17050</v>
      </c>
      <c r="K807" s="54" t="s">
        <v>17124</v>
      </c>
      <c r="L807" s="54" t="s">
        <v>15624</v>
      </c>
      <c r="M807" s="55">
        <v>0.85</v>
      </c>
      <c r="N807" s="55">
        <v>0.17</v>
      </c>
      <c r="O807" s="54" t="s">
        <v>15615</v>
      </c>
    </row>
    <row r="808" spans="1:15" x14ac:dyDescent="0.25">
      <c r="A808" s="19">
        <v>807</v>
      </c>
      <c r="B808" t="s">
        <v>8869</v>
      </c>
      <c r="C808" t="s">
        <v>6481</v>
      </c>
      <c r="D808" s="50" t="s">
        <v>11865</v>
      </c>
      <c r="E808" s="84">
        <f t="shared" si="48"/>
        <v>41152</v>
      </c>
      <c r="F808" s="50">
        <f t="shared" si="49"/>
        <v>2012</v>
      </c>
      <c r="G808" s="50">
        <f t="shared" si="50"/>
        <v>8</v>
      </c>
      <c r="H808" s="50">
        <f t="shared" si="51"/>
        <v>5</v>
      </c>
      <c r="I808" s="54" t="s">
        <v>15622</v>
      </c>
      <c r="J808" s="54" t="s">
        <v>17050</v>
      </c>
      <c r="K808" s="54" t="s">
        <v>17124</v>
      </c>
      <c r="L808" s="54" t="s">
        <v>15623</v>
      </c>
      <c r="M808" s="55">
        <v>0.8</v>
      </c>
      <c r="N808" s="55">
        <v>0.86</v>
      </c>
      <c r="O808" s="54" t="s">
        <v>15616</v>
      </c>
    </row>
    <row r="809" spans="1:15" x14ac:dyDescent="0.25">
      <c r="A809" s="19">
        <v>808</v>
      </c>
      <c r="B809" t="s">
        <v>10186</v>
      </c>
      <c r="C809" t="s">
        <v>5192</v>
      </c>
      <c r="D809" s="50" t="s">
        <v>16332</v>
      </c>
      <c r="E809" s="84">
        <f t="shared" si="48"/>
        <v>41153</v>
      </c>
      <c r="F809" s="50">
        <f t="shared" si="49"/>
        <v>2012</v>
      </c>
      <c r="G809" s="50">
        <f t="shared" si="50"/>
        <v>9</v>
      </c>
      <c r="H809" s="50">
        <f t="shared" si="51"/>
        <v>6</v>
      </c>
      <c r="I809" s="54" t="s">
        <v>15625</v>
      </c>
      <c r="J809" s="54" t="s">
        <v>17050</v>
      </c>
      <c r="K809" s="54" t="s">
        <v>17124</v>
      </c>
      <c r="L809" s="54" t="s">
        <v>15624</v>
      </c>
      <c r="M809" s="55">
        <v>1</v>
      </c>
      <c r="N809" s="55">
        <v>0.98</v>
      </c>
      <c r="O809" s="54" t="s">
        <v>15616</v>
      </c>
    </row>
    <row r="810" spans="1:15" x14ac:dyDescent="0.25">
      <c r="A810" s="19">
        <v>809</v>
      </c>
      <c r="B810" t="s">
        <v>8437</v>
      </c>
      <c r="C810" t="s">
        <v>6905</v>
      </c>
      <c r="D810" s="50" t="s">
        <v>16332</v>
      </c>
      <c r="E810" s="84">
        <f t="shared" si="48"/>
        <v>41153</v>
      </c>
      <c r="F810" s="50">
        <f t="shared" si="49"/>
        <v>2012</v>
      </c>
      <c r="G810" s="50">
        <f t="shared" si="50"/>
        <v>9</v>
      </c>
      <c r="H810" s="50">
        <f t="shared" si="51"/>
        <v>6</v>
      </c>
      <c r="I810" s="54" t="s">
        <v>15622</v>
      </c>
      <c r="J810" s="54" t="s">
        <v>17050</v>
      </c>
      <c r="K810" s="54" t="s">
        <v>17124</v>
      </c>
      <c r="L810" s="54" t="s">
        <v>15628</v>
      </c>
      <c r="M810" s="55">
        <v>0.25</v>
      </c>
      <c r="N810" s="55">
        <v>0.77</v>
      </c>
      <c r="O810" s="54" t="s">
        <v>15616</v>
      </c>
    </row>
    <row r="811" spans="1:15" x14ac:dyDescent="0.25">
      <c r="A811" s="19">
        <v>810</v>
      </c>
      <c r="B811" t="s">
        <v>11199</v>
      </c>
      <c r="C811" t="s">
        <v>4201</v>
      </c>
      <c r="D811" s="50" t="s">
        <v>16333</v>
      </c>
      <c r="E811" s="84">
        <f t="shared" si="48"/>
        <v>41155</v>
      </c>
      <c r="F811" s="50">
        <f t="shared" si="49"/>
        <v>2012</v>
      </c>
      <c r="G811" s="50">
        <f t="shared" si="50"/>
        <v>9</v>
      </c>
      <c r="H811" s="50">
        <f t="shared" si="51"/>
        <v>1</v>
      </c>
      <c r="I811" s="54" t="s">
        <v>15622</v>
      </c>
      <c r="J811" s="54" t="s">
        <v>17050</v>
      </c>
      <c r="K811" s="54" t="s">
        <v>17124</v>
      </c>
      <c r="L811" s="54" t="s">
        <v>15626</v>
      </c>
      <c r="M811" s="55">
        <v>1</v>
      </c>
      <c r="N811" s="55">
        <v>0.71</v>
      </c>
      <c r="O811" s="54" t="s">
        <v>15615</v>
      </c>
    </row>
    <row r="812" spans="1:15" x14ac:dyDescent="0.25">
      <c r="A812" s="19">
        <v>811</v>
      </c>
      <c r="B812" t="s">
        <v>10814</v>
      </c>
      <c r="C812" t="s">
        <v>4579</v>
      </c>
      <c r="D812" s="50" t="s">
        <v>11866</v>
      </c>
      <c r="E812" s="84">
        <f t="shared" si="48"/>
        <v>41156</v>
      </c>
      <c r="F812" s="50">
        <f t="shared" si="49"/>
        <v>2012</v>
      </c>
      <c r="G812" s="50">
        <f t="shared" si="50"/>
        <v>9</v>
      </c>
      <c r="H812" s="50">
        <f t="shared" si="51"/>
        <v>2</v>
      </c>
      <c r="I812" s="54" t="s">
        <v>15622</v>
      </c>
      <c r="J812" s="54" t="s">
        <v>17050</v>
      </c>
      <c r="K812" s="54" t="s">
        <v>17124</v>
      </c>
      <c r="L812" s="54" t="s">
        <v>15626</v>
      </c>
      <c r="M812" s="55">
        <v>1</v>
      </c>
      <c r="N812" s="55">
        <v>0.91</v>
      </c>
      <c r="O812" s="54" t="s">
        <v>15616</v>
      </c>
    </row>
    <row r="813" spans="1:15" x14ac:dyDescent="0.25">
      <c r="A813" s="19">
        <v>812</v>
      </c>
      <c r="B813" t="s">
        <v>11185</v>
      </c>
      <c r="C813" t="s">
        <v>4215</v>
      </c>
      <c r="D813" s="50" t="s">
        <v>11866</v>
      </c>
      <c r="E813" s="84">
        <f t="shared" si="48"/>
        <v>41156</v>
      </c>
      <c r="F813" s="50">
        <f t="shared" si="49"/>
        <v>2012</v>
      </c>
      <c r="G813" s="50">
        <f t="shared" si="50"/>
        <v>9</v>
      </c>
      <c r="H813" s="50">
        <f t="shared" si="51"/>
        <v>2</v>
      </c>
      <c r="I813" s="54" t="s">
        <v>15622</v>
      </c>
      <c r="J813" s="54" t="s">
        <v>17050</v>
      </c>
      <c r="K813" s="54" t="s">
        <v>17124</v>
      </c>
      <c r="L813" s="54" t="s">
        <v>15626</v>
      </c>
      <c r="M813" s="55">
        <v>1</v>
      </c>
      <c r="N813" s="55">
        <v>0.86</v>
      </c>
      <c r="O813" s="54" t="s">
        <v>15616</v>
      </c>
    </row>
    <row r="814" spans="1:15" x14ac:dyDescent="0.25">
      <c r="A814" s="19">
        <v>813</v>
      </c>
      <c r="B814" t="s">
        <v>11564</v>
      </c>
      <c r="C814" t="s">
        <v>3841</v>
      </c>
      <c r="D814" s="50" t="s">
        <v>16334</v>
      </c>
      <c r="E814" s="84">
        <f t="shared" si="48"/>
        <v>41157</v>
      </c>
      <c r="F814" s="50">
        <f t="shared" si="49"/>
        <v>2012</v>
      </c>
      <c r="G814" s="50">
        <f t="shared" si="50"/>
        <v>9</v>
      </c>
      <c r="H814" s="50">
        <f t="shared" si="51"/>
        <v>3</v>
      </c>
      <c r="I814" s="54" t="s">
        <v>15622</v>
      </c>
      <c r="J814" s="54" t="s">
        <v>17050</v>
      </c>
      <c r="K814" s="54" t="s">
        <v>17124</v>
      </c>
      <c r="L814" s="54" t="s">
        <v>15624</v>
      </c>
      <c r="M814" s="55">
        <v>1</v>
      </c>
      <c r="N814" s="55">
        <v>1</v>
      </c>
      <c r="O814" s="54" t="s">
        <v>15616</v>
      </c>
    </row>
    <row r="815" spans="1:15" x14ac:dyDescent="0.25">
      <c r="A815" s="19">
        <v>814</v>
      </c>
      <c r="B815" t="s">
        <v>10813</v>
      </c>
      <c r="C815" t="s">
        <v>4580</v>
      </c>
      <c r="D815" s="50" t="s">
        <v>16335</v>
      </c>
      <c r="E815" s="84">
        <f t="shared" si="48"/>
        <v>41158</v>
      </c>
      <c r="F815" s="50">
        <f t="shared" si="49"/>
        <v>2012</v>
      </c>
      <c r="G815" s="50">
        <f t="shared" si="50"/>
        <v>9</v>
      </c>
      <c r="H815" s="50">
        <f t="shared" si="51"/>
        <v>4</v>
      </c>
      <c r="I815" s="54" t="s">
        <v>15629</v>
      </c>
      <c r="J815" s="54" t="s">
        <v>17050</v>
      </c>
      <c r="K815" s="54" t="s">
        <v>17124</v>
      </c>
      <c r="L815" s="54" t="s">
        <v>15624</v>
      </c>
      <c r="M815" s="55">
        <v>1</v>
      </c>
      <c r="N815" s="55">
        <v>0.3</v>
      </c>
      <c r="O815" s="54" t="s">
        <v>15616</v>
      </c>
    </row>
    <row r="816" spans="1:15" x14ac:dyDescent="0.25">
      <c r="A816" s="19">
        <v>815</v>
      </c>
      <c r="B816" t="s">
        <v>8799</v>
      </c>
      <c r="C816" t="s">
        <v>6549</v>
      </c>
      <c r="D816" s="50" t="s">
        <v>16335</v>
      </c>
      <c r="E816" s="84">
        <f t="shared" si="48"/>
        <v>41158</v>
      </c>
      <c r="F816" s="50">
        <f t="shared" si="49"/>
        <v>2012</v>
      </c>
      <c r="G816" s="50">
        <f t="shared" si="50"/>
        <v>9</v>
      </c>
      <c r="H816" s="50">
        <f t="shared" si="51"/>
        <v>4</v>
      </c>
      <c r="I816" s="54" t="s">
        <v>15622</v>
      </c>
      <c r="J816" s="54" t="s">
        <v>17050</v>
      </c>
      <c r="K816" s="54" t="s">
        <v>17124</v>
      </c>
      <c r="L816" s="54" t="s">
        <v>15626</v>
      </c>
      <c r="M816" s="55">
        <v>1</v>
      </c>
      <c r="N816" s="55">
        <v>1</v>
      </c>
      <c r="O816" s="54" t="s">
        <v>15616</v>
      </c>
    </row>
    <row r="817" spans="1:15" x14ac:dyDescent="0.25">
      <c r="A817" s="19">
        <v>816</v>
      </c>
      <c r="B817" t="s">
        <v>11230</v>
      </c>
      <c r="C817" t="s">
        <v>4171</v>
      </c>
      <c r="D817" s="50" t="s">
        <v>16336</v>
      </c>
      <c r="E817" s="84">
        <f t="shared" si="48"/>
        <v>41159</v>
      </c>
      <c r="F817" s="50">
        <f t="shared" si="49"/>
        <v>2012</v>
      </c>
      <c r="G817" s="50">
        <f t="shared" si="50"/>
        <v>9</v>
      </c>
      <c r="H817" s="50">
        <f t="shared" si="51"/>
        <v>5</v>
      </c>
      <c r="I817" s="54" t="s">
        <v>15622</v>
      </c>
      <c r="J817" s="54" t="s">
        <v>17050</v>
      </c>
      <c r="K817" s="54" t="s">
        <v>17124</v>
      </c>
      <c r="L817" s="54" t="s">
        <v>15623</v>
      </c>
      <c r="M817" s="55">
        <v>0.5</v>
      </c>
      <c r="N817" s="55">
        <v>0.44</v>
      </c>
      <c r="O817" s="54" t="s">
        <v>15615</v>
      </c>
    </row>
    <row r="818" spans="1:15" x14ac:dyDescent="0.25">
      <c r="A818" s="19">
        <v>817</v>
      </c>
      <c r="B818" t="s">
        <v>9480</v>
      </c>
      <c r="C818" t="s">
        <v>5879</v>
      </c>
      <c r="D818" s="50" t="s">
        <v>16337</v>
      </c>
      <c r="E818" s="84">
        <f t="shared" si="48"/>
        <v>41160</v>
      </c>
      <c r="F818" s="50">
        <f t="shared" si="49"/>
        <v>2012</v>
      </c>
      <c r="G818" s="50">
        <f t="shared" si="50"/>
        <v>9</v>
      </c>
      <c r="H818" s="50">
        <f t="shared" si="51"/>
        <v>6</v>
      </c>
      <c r="I818" s="54" t="s">
        <v>15622</v>
      </c>
      <c r="J818" s="54" t="s">
        <v>17050</v>
      </c>
      <c r="K818" s="54" t="s">
        <v>17124</v>
      </c>
      <c r="L818" s="54" t="s">
        <v>15624</v>
      </c>
      <c r="M818" s="55">
        <v>1</v>
      </c>
      <c r="N818" s="55">
        <v>0</v>
      </c>
      <c r="O818" s="54" t="s">
        <v>15615</v>
      </c>
    </row>
    <row r="819" spans="1:15" x14ac:dyDescent="0.25">
      <c r="A819" s="19">
        <v>818</v>
      </c>
      <c r="B819" t="s">
        <v>11568</v>
      </c>
      <c r="C819" t="s">
        <v>3837</v>
      </c>
      <c r="D819" s="50" t="s">
        <v>11867</v>
      </c>
      <c r="E819" s="84">
        <f t="shared" si="48"/>
        <v>41162</v>
      </c>
      <c r="F819" s="50">
        <f t="shared" si="49"/>
        <v>2012</v>
      </c>
      <c r="G819" s="50">
        <f t="shared" si="50"/>
        <v>9</v>
      </c>
      <c r="H819" s="50">
        <f t="shared" si="51"/>
        <v>1</v>
      </c>
      <c r="I819" s="54" t="s">
        <v>15622</v>
      </c>
      <c r="J819" s="54" t="s">
        <v>17050</v>
      </c>
      <c r="K819" s="54" t="s">
        <v>17124</v>
      </c>
      <c r="L819" s="54" t="s">
        <v>15623</v>
      </c>
      <c r="M819" s="55">
        <v>0.63</v>
      </c>
      <c r="N819" s="55">
        <v>0.39</v>
      </c>
      <c r="O819" s="54" t="s">
        <v>15615</v>
      </c>
    </row>
    <row r="820" spans="1:15" x14ac:dyDescent="0.25">
      <c r="A820" s="19">
        <v>819</v>
      </c>
      <c r="B820" t="s">
        <v>9221</v>
      </c>
      <c r="C820" t="s">
        <v>6133</v>
      </c>
      <c r="D820" s="50" t="s">
        <v>11867</v>
      </c>
      <c r="E820" s="84">
        <f t="shared" si="48"/>
        <v>41162</v>
      </c>
      <c r="F820" s="50">
        <f t="shared" si="49"/>
        <v>2012</v>
      </c>
      <c r="G820" s="50">
        <f t="shared" si="50"/>
        <v>9</v>
      </c>
      <c r="H820" s="50">
        <f t="shared" si="51"/>
        <v>1</v>
      </c>
      <c r="I820" s="54" t="s">
        <v>15625</v>
      </c>
      <c r="J820" s="54" t="s">
        <v>17050</v>
      </c>
      <c r="K820" s="54" t="s">
        <v>17124</v>
      </c>
      <c r="L820" s="54" t="s">
        <v>15626</v>
      </c>
      <c r="M820" s="55">
        <v>1</v>
      </c>
      <c r="N820" s="55">
        <v>0.97</v>
      </c>
      <c r="O820" s="54" t="s">
        <v>15616</v>
      </c>
    </row>
    <row r="821" spans="1:15" x14ac:dyDescent="0.25">
      <c r="A821" s="19">
        <v>820</v>
      </c>
      <c r="B821" t="s">
        <v>7807</v>
      </c>
      <c r="C821" t="s">
        <v>7516</v>
      </c>
      <c r="D821" s="50" t="s">
        <v>16338</v>
      </c>
      <c r="E821" s="84">
        <f t="shared" si="48"/>
        <v>41163</v>
      </c>
      <c r="F821" s="50">
        <f t="shared" si="49"/>
        <v>2012</v>
      </c>
      <c r="G821" s="50">
        <f t="shared" si="50"/>
        <v>9</v>
      </c>
      <c r="H821" s="50">
        <f t="shared" si="51"/>
        <v>2</v>
      </c>
      <c r="I821" s="54" t="s">
        <v>15622</v>
      </c>
      <c r="J821" s="54" t="s">
        <v>17050</v>
      </c>
      <c r="K821" s="54" t="s">
        <v>17124</v>
      </c>
      <c r="L821" s="54" t="s">
        <v>15626</v>
      </c>
      <c r="M821" s="55">
        <v>1</v>
      </c>
      <c r="N821" s="55">
        <v>0.77</v>
      </c>
      <c r="O821" s="54" t="s">
        <v>15616</v>
      </c>
    </row>
    <row r="822" spans="1:15" x14ac:dyDescent="0.25">
      <c r="A822" s="19">
        <v>821</v>
      </c>
      <c r="B822" t="s">
        <v>11145</v>
      </c>
      <c r="C822" t="s">
        <v>4255</v>
      </c>
      <c r="D822" s="50" t="s">
        <v>16339</v>
      </c>
      <c r="E822" s="84">
        <f t="shared" si="48"/>
        <v>41164</v>
      </c>
      <c r="F822" s="50">
        <f t="shared" si="49"/>
        <v>2012</v>
      </c>
      <c r="G822" s="50">
        <f t="shared" si="50"/>
        <v>9</v>
      </c>
      <c r="H822" s="50">
        <f t="shared" si="51"/>
        <v>3</v>
      </c>
      <c r="I822" s="54" t="s">
        <v>15622</v>
      </c>
      <c r="J822" s="54" t="s">
        <v>17050</v>
      </c>
      <c r="K822" s="54" t="s">
        <v>17124</v>
      </c>
      <c r="L822" s="54" t="s">
        <v>15626</v>
      </c>
      <c r="M822" s="55">
        <v>1</v>
      </c>
      <c r="N822" s="55">
        <v>1</v>
      </c>
      <c r="O822" s="54" t="s">
        <v>15616</v>
      </c>
    </row>
    <row r="823" spans="1:15" x14ac:dyDescent="0.25">
      <c r="A823" s="19">
        <v>822</v>
      </c>
      <c r="B823" t="s">
        <v>8467</v>
      </c>
      <c r="C823" t="s">
        <v>6876</v>
      </c>
      <c r="D823" s="50" t="s">
        <v>16340</v>
      </c>
      <c r="E823" s="84">
        <f t="shared" si="48"/>
        <v>41165</v>
      </c>
      <c r="F823" s="50">
        <f t="shared" si="49"/>
        <v>2012</v>
      </c>
      <c r="G823" s="50">
        <f t="shared" si="50"/>
        <v>9</v>
      </c>
      <c r="H823" s="50">
        <f t="shared" si="51"/>
        <v>4</v>
      </c>
      <c r="I823" s="54" t="s">
        <v>15622</v>
      </c>
      <c r="J823" s="54" t="s">
        <v>17050</v>
      </c>
      <c r="K823" s="54" t="s">
        <v>17124</v>
      </c>
      <c r="L823" s="54" t="s">
        <v>15626</v>
      </c>
      <c r="M823" s="55">
        <v>1</v>
      </c>
      <c r="N823" s="55">
        <v>0.88</v>
      </c>
      <c r="O823" s="54" t="s">
        <v>15616</v>
      </c>
    </row>
    <row r="824" spans="1:15" x14ac:dyDescent="0.25">
      <c r="A824" s="19">
        <v>823</v>
      </c>
      <c r="B824" t="s">
        <v>9865</v>
      </c>
      <c r="C824" t="s">
        <v>5506</v>
      </c>
      <c r="D824" s="50" t="s">
        <v>16341</v>
      </c>
      <c r="E824" s="84">
        <f t="shared" si="48"/>
        <v>41167</v>
      </c>
      <c r="F824" s="50">
        <f t="shared" si="49"/>
        <v>2012</v>
      </c>
      <c r="G824" s="50">
        <f t="shared" si="50"/>
        <v>9</v>
      </c>
      <c r="H824" s="50">
        <f t="shared" si="51"/>
        <v>6</v>
      </c>
      <c r="I824" s="54" t="s">
        <v>15622</v>
      </c>
      <c r="J824" s="54" t="s">
        <v>17050</v>
      </c>
      <c r="K824" s="54" t="s">
        <v>17124</v>
      </c>
      <c r="L824" s="54" t="s">
        <v>15626</v>
      </c>
      <c r="M824" s="55">
        <v>1</v>
      </c>
      <c r="N824" s="55">
        <v>0.62</v>
      </c>
      <c r="O824" s="54" t="s">
        <v>15616</v>
      </c>
    </row>
    <row r="825" spans="1:15" x14ac:dyDescent="0.25">
      <c r="A825" s="19">
        <v>824</v>
      </c>
      <c r="B825" t="s">
        <v>7761</v>
      </c>
      <c r="C825" t="s">
        <v>7560</v>
      </c>
      <c r="D825" s="50" t="s">
        <v>16341</v>
      </c>
      <c r="E825" s="84">
        <f t="shared" si="48"/>
        <v>41167</v>
      </c>
      <c r="F825" s="50">
        <f t="shared" si="49"/>
        <v>2012</v>
      </c>
      <c r="G825" s="50">
        <f t="shared" si="50"/>
        <v>9</v>
      </c>
      <c r="H825" s="50">
        <f t="shared" si="51"/>
        <v>6</v>
      </c>
      <c r="I825" s="54" t="s">
        <v>15622</v>
      </c>
      <c r="J825" s="54" t="s">
        <v>17050</v>
      </c>
      <c r="K825" s="54" t="s">
        <v>17124</v>
      </c>
      <c r="L825" s="54" t="s">
        <v>15624</v>
      </c>
      <c r="M825" s="55">
        <v>1</v>
      </c>
      <c r="N825" s="55">
        <v>0.43</v>
      </c>
      <c r="O825" s="54" t="s">
        <v>15615</v>
      </c>
    </row>
    <row r="826" spans="1:15" x14ac:dyDescent="0.25">
      <c r="A826" s="19">
        <v>825</v>
      </c>
      <c r="B826" t="s">
        <v>10326</v>
      </c>
      <c r="C826" t="s">
        <v>5053</v>
      </c>
      <c r="D826" s="50" t="s">
        <v>16342</v>
      </c>
      <c r="E826" s="84">
        <f t="shared" si="48"/>
        <v>41168</v>
      </c>
      <c r="F826" s="50">
        <f t="shared" si="49"/>
        <v>2012</v>
      </c>
      <c r="G826" s="50">
        <f t="shared" si="50"/>
        <v>9</v>
      </c>
      <c r="H826" s="50">
        <f t="shared" si="51"/>
        <v>7</v>
      </c>
      <c r="I826" s="54" t="s">
        <v>15622</v>
      </c>
      <c r="J826" s="54" t="s">
        <v>17050</v>
      </c>
      <c r="K826" s="54" t="s">
        <v>17124</v>
      </c>
      <c r="L826" s="54" t="s">
        <v>15626</v>
      </c>
      <c r="M826" s="55">
        <v>1</v>
      </c>
      <c r="N826" s="55">
        <v>0.95</v>
      </c>
      <c r="O826" s="54" t="s">
        <v>15616</v>
      </c>
    </row>
    <row r="827" spans="1:15" x14ac:dyDescent="0.25">
      <c r="A827" s="19">
        <v>826</v>
      </c>
      <c r="B827" t="s">
        <v>11105</v>
      </c>
      <c r="C827" t="s">
        <v>4293</v>
      </c>
      <c r="D827" s="50" t="s">
        <v>16342</v>
      </c>
      <c r="E827" s="84">
        <f t="shared" si="48"/>
        <v>41168</v>
      </c>
      <c r="F827" s="50">
        <f t="shared" si="49"/>
        <v>2012</v>
      </c>
      <c r="G827" s="50">
        <f t="shared" si="50"/>
        <v>9</v>
      </c>
      <c r="H827" s="50">
        <f t="shared" si="51"/>
        <v>7</v>
      </c>
      <c r="I827" s="54" t="s">
        <v>15625</v>
      </c>
      <c r="J827" s="54" t="s">
        <v>17050</v>
      </c>
      <c r="K827" s="54" t="s">
        <v>17124</v>
      </c>
      <c r="L827" s="54" t="s">
        <v>15628</v>
      </c>
      <c r="M827" s="55">
        <v>0.33</v>
      </c>
      <c r="N827" s="55">
        <v>0.91</v>
      </c>
      <c r="O827" s="54" t="s">
        <v>15616</v>
      </c>
    </row>
    <row r="828" spans="1:15" x14ac:dyDescent="0.25">
      <c r="A828" s="19">
        <v>827</v>
      </c>
      <c r="B828" t="s">
        <v>9638</v>
      </c>
      <c r="C828" t="s">
        <v>5726</v>
      </c>
      <c r="D828" s="50" t="s">
        <v>16343</v>
      </c>
      <c r="E828" s="84">
        <f t="shared" si="48"/>
        <v>41169</v>
      </c>
      <c r="F828" s="50">
        <f t="shared" si="49"/>
        <v>2012</v>
      </c>
      <c r="G828" s="50">
        <f t="shared" si="50"/>
        <v>9</v>
      </c>
      <c r="H828" s="50">
        <f t="shared" si="51"/>
        <v>1</v>
      </c>
      <c r="I828" s="54" t="s">
        <v>15622</v>
      </c>
      <c r="J828" s="54" t="s">
        <v>17050</v>
      </c>
      <c r="K828" s="54" t="s">
        <v>17124</v>
      </c>
      <c r="L828" s="54" t="s">
        <v>15624</v>
      </c>
      <c r="M828" s="55">
        <v>0.88</v>
      </c>
      <c r="N828" s="55">
        <v>0.88</v>
      </c>
      <c r="O828" s="54" t="s">
        <v>15616</v>
      </c>
    </row>
    <row r="829" spans="1:15" x14ac:dyDescent="0.25">
      <c r="A829" s="19">
        <v>828</v>
      </c>
      <c r="B829" t="s">
        <v>9714</v>
      </c>
      <c r="C829" t="s">
        <v>5651</v>
      </c>
      <c r="D829" s="50" t="s">
        <v>16343</v>
      </c>
      <c r="E829" s="84">
        <f t="shared" si="48"/>
        <v>41169</v>
      </c>
      <c r="F829" s="50">
        <f t="shared" si="49"/>
        <v>2012</v>
      </c>
      <c r="G829" s="50">
        <f t="shared" si="50"/>
        <v>9</v>
      </c>
      <c r="H829" s="50">
        <f t="shared" si="51"/>
        <v>1</v>
      </c>
      <c r="I829" s="54" t="s">
        <v>15622</v>
      </c>
      <c r="J829" s="54" t="s">
        <v>17050</v>
      </c>
      <c r="K829" s="54" t="s">
        <v>17124</v>
      </c>
      <c r="L829" s="54" t="s">
        <v>15626</v>
      </c>
      <c r="M829" s="55">
        <v>1</v>
      </c>
      <c r="N829" s="55">
        <v>0.8</v>
      </c>
      <c r="O829" s="54" t="s">
        <v>15616</v>
      </c>
    </row>
    <row r="830" spans="1:15" x14ac:dyDescent="0.25">
      <c r="A830" s="19">
        <v>829</v>
      </c>
      <c r="B830" t="s">
        <v>11754</v>
      </c>
      <c r="C830" t="s">
        <v>3655</v>
      </c>
      <c r="D830" s="50" t="s">
        <v>16344</v>
      </c>
      <c r="E830" s="84">
        <f t="shared" si="48"/>
        <v>41170</v>
      </c>
      <c r="F830" s="50">
        <f t="shared" si="49"/>
        <v>2012</v>
      </c>
      <c r="G830" s="50">
        <f t="shared" si="50"/>
        <v>9</v>
      </c>
      <c r="H830" s="50">
        <f t="shared" si="51"/>
        <v>2</v>
      </c>
      <c r="I830" s="54" t="s">
        <v>15622</v>
      </c>
      <c r="J830" s="54" t="s">
        <v>17050</v>
      </c>
      <c r="K830" s="54" t="s">
        <v>17124</v>
      </c>
      <c r="L830" s="54" t="s">
        <v>15623</v>
      </c>
      <c r="M830" s="55">
        <v>0.9</v>
      </c>
      <c r="N830" s="55">
        <v>0.4</v>
      </c>
      <c r="O830" s="54" t="s">
        <v>15615</v>
      </c>
    </row>
    <row r="831" spans="1:15" x14ac:dyDescent="0.25">
      <c r="A831" s="19">
        <v>830</v>
      </c>
      <c r="B831" t="s">
        <v>11803</v>
      </c>
      <c r="C831" t="s">
        <v>3608</v>
      </c>
      <c r="D831" s="50" t="s">
        <v>16344</v>
      </c>
      <c r="E831" s="84">
        <f t="shared" si="48"/>
        <v>41170</v>
      </c>
      <c r="F831" s="50">
        <f t="shared" si="49"/>
        <v>2012</v>
      </c>
      <c r="G831" s="50">
        <f t="shared" si="50"/>
        <v>9</v>
      </c>
      <c r="H831" s="50">
        <f t="shared" si="51"/>
        <v>2</v>
      </c>
      <c r="I831" s="54" t="s">
        <v>15622</v>
      </c>
      <c r="J831" s="54" t="s">
        <v>17050</v>
      </c>
      <c r="K831" s="54" t="s">
        <v>17124</v>
      </c>
      <c r="L831" s="54" t="s">
        <v>15626</v>
      </c>
      <c r="M831" s="55">
        <v>1</v>
      </c>
      <c r="N831" s="55">
        <v>1</v>
      </c>
      <c r="O831" s="54" t="s">
        <v>15615</v>
      </c>
    </row>
    <row r="832" spans="1:15" x14ac:dyDescent="0.25">
      <c r="A832" s="19">
        <v>831</v>
      </c>
      <c r="B832" t="s">
        <v>8837</v>
      </c>
      <c r="C832" t="s">
        <v>6512</v>
      </c>
      <c r="D832" s="50" t="s">
        <v>16345</v>
      </c>
      <c r="E832" s="84">
        <f t="shared" si="48"/>
        <v>41171</v>
      </c>
      <c r="F832" s="50">
        <f t="shared" si="49"/>
        <v>2012</v>
      </c>
      <c r="G832" s="50">
        <f t="shared" si="50"/>
        <v>9</v>
      </c>
      <c r="H832" s="50">
        <f t="shared" si="51"/>
        <v>3</v>
      </c>
      <c r="I832" s="54" t="s">
        <v>15625</v>
      </c>
      <c r="J832" s="54" t="s">
        <v>17050</v>
      </c>
      <c r="K832" s="54" t="s">
        <v>17124</v>
      </c>
      <c r="L832" s="54" t="s">
        <v>15626</v>
      </c>
      <c r="M832" s="55">
        <v>1</v>
      </c>
      <c r="N832" s="55">
        <v>0.98</v>
      </c>
      <c r="O832" s="54" t="s">
        <v>15616</v>
      </c>
    </row>
    <row r="833" spans="1:15" x14ac:dyDescent="0.25">
      <c r="A833" s="19">
        <v>832</v>
      </c>
      <c r="B833" t="s">
        <v>11109</v>
      </c>
      <c r="C833" t="s">
        <v>4290</v>
      </c>
      <c r="D833" s="50" t="s">
        <v>16345</v>
      </c>
      <c r="E833" s="84">
        <f t="shared" si="48"/>
        <v>41171</v>
      </c>
      <c r="F833" s="50">
        <f t="shared" si="49"/>
        <v>2012</v>
      </c>
      <c r="G833" s="50">
        <f t="shared" si="50"/>
        <v>9</v>
      </c>
      <c r="H833" s="50">
        <f t="shared" si="51"/>
        <v>3</v>
      </c>
      <c r="I833" s="54" t="s">
        <v>15622</v>
      </c>
      <c r="J833" s="54" t="s">
        <v>17050</v>
      </c>
      <c r="K833" s="54" t="s">
        <v>17124</v>
      </c>
      <c r="L833" s="54" t="s">
        <v>15623</v>
      </c>
      <c r="M833" s="55">
        <v>1</v>
      </c>
      <c r="N833" s="55">
        <v>0.75</v>
      </c>
      <c r="O833" s="54" t="s">
        <v>15615</v>
      </c>
    </row>
    <row r="834" spans="1:15" x14ac:dyDescent="0.25">
      <c r="A834" s="19">
        <v>833</v>
      </c>
      <c r="B834" t="s">
        <v>8832</v>
      </c>
      <c r="C834" t="s">
        <v>6516</v>
      </c>
      <c r="D834" s="50" t="s">
        <v>11868</v>
      </c>
      <c r="E834" s="84">
        <f t="shared" si="48"/>
        <v>41172</v>
      </c>
      <c r="F834" s="50">
        <f t="shared" si="49"/>
        <v>2012</v>
      </c>
      <c r="G834" s="50">
        <f t="shared" si="50"/>
        <v>9</v>
      </c>
      <c r="H834" s="50">
        <f t="shared" si="51"/>
        <v>4</v>
      </c>
      <c r="I834" s="54" t="s">
        <v>15622</v>
      </c>
      <c r="J834" s="54" t="s">
        <v>17050</v>
      </c>
      <c r="K834" s="54" t="s">
        <v>17124</v>
      </c>
      <c r="L834" s="54" t="s">
        <v>15624</v>
      </c>
      <c r="M834" s="55">
        <v>1</v>
      </c>
      <c r="N834" s="55">
        <v>0.91</v>
      </c>
      <c r="O834" s="54" t="s">
        <v>15616</v>
      </c>
    </row>
    <row r="835" spans="1:15" x14ac:dyDescent="0.25">
      <c r="A835" s="19">
        <v>834</v>
      </c>
      <c r="B835" t="s">
        <v>8827</v>
      </c>
      <c r="C835" t="s">
        <v>6521</v>
      </c>
      <c r="D835" s="50" t="s">
        <v>16346</v>
      </c>
      <c r="E835" s="84">
        <f t="shared" ref="E835:E898" si="52">DATE(LEFT(D835,4),MID(D835,5,2),RIGHT(D835,2))</f>
        <v>41173</v>
      </c>
      <c r="F835" s="50">
        <f t="shared" ref="F835:F898" si="53">YEAR(E835)</f>
        <v>2012</v>
      </c>
      <c r="G835" s="50">
        <f t="shared" ref="G835:G898" si="54">MONTH(E835)</f>
        <v>9</v>
      </c>
      <c r="H835" s="50">
        <f t="shared" ref="H835:H898" si="55">WEEKDAY(E835,2)</f>
        <v>5</v>
      </c>
      <c r="I835" s="54" t="s">
        <v>15642</v>
      </c>
      <c r="J835" s="54" t="s">
        <v>17059</v>
      </c>
      <c r="K835" s="54" t="s">
        <v>17124</v>
      </c>
      <c r="L835" s="54" t="s">
        <v>15626</v>
      </c>
      <c r="M835" s="55">
        <v>1</v>
      </c>
      <c r="N835" s="55">
        <v>0.88</v>
      </c>
      <c r="O835" s="54" t="s">
        <v>15616</v>
      </c>
    </row>
    <row r="836" spans="1:15" x14ac:dyDescent="0.25">
      <c r="A836" s="19">
        <v>835</v>
      </c>
      <c r="B836" t="s">
        <v>11614</v>
      </c>
      <c r="C836" t="s">
        <v>3791</v>
      </c>
      <c r="D836" s="50" t="s">
        <v>16347</v>
      </c>
      <c r="E836" s="84">
        <f t="shared" si="52"/>
        <v>41174</v>
      </c>
      <c r="F836" s="50">
        <f t="shared" si="53"/>
        <v>2012</v>
      </c>
      <c r="G836" s="50">
        <f t="shared" si="54"/>
        <v>9</v>
      </c>
      <c r="H836" s="50">
        <f t="shared" si="55"/>
        <v>6</v>
      </c>
      <c r="I836" s="54" t="s">
        <v>15622</v>
      </c>
      <c r="J836" s="54" t="s">
        <v>17050</v>
      </c>
      <c r="K836" s="54" t="s">
        <v>17124</v>
      </c>
      <c r="L836" s="54" t="s">
        <v>15623</v>
      </c>
      <c r="M836" s="55">
        <v>1</v>
      </c>
      <c r="N836" s="55">
        <v>0</v>
      </c>
      <c r="O836" s="54" t="s">
        <v>15615</v>
      </c>
    </row>
    <row r="837" spans="1:15" x14ac:dyDescent="0.25">
      <c r="A837" s="19">
        <v>836</v>
      </c>
      <c r="B837" t="s">
        <v>8260</v>
      </c>
      <c r="C837" t="s">
        <v>7075</v>
      </c>
      <c r="D837" s="50" t="s">
        <v>16348</v>
      </c>
      <c r="E837" s="84">
        <f t="shared" si="52"/>
        <v>41175</v>
      </c>
      <c r="F837" s="50">
        <f t="shared" si="53"/>
        <v>2012</v>
      </c>
      <c r="G837" s="50">
        <f t="shared" si="54"/>
        <v>9</v>
      </c>
      <c r="H837" s="50">
        <f t="shared" si="55"/>
        <v>7</v>
      </c>
      <c r="I837" s="54" t="s">
        <v>15622</v>
      </c>
      <c r="J837" s="54" t="s">
        <v>17050</v>
      </c>
      <c r="K837" s="54" t="s">
        <v>17124</v>
      </c>
      <c r="L837" s="54" t="s">
        <v>15626</v>
      </c>
      <c r="M837" s="55">
        <v>1</v>
      </c>
      <c r="N837" s="55">
        <v>1</v>
      </c>
      <c r="O837" s="54" t="s">
        <v>15615</v>
      </c>
    </row>
    <row r="838" spans="1:15" x14ac:dyDescent="0.25">
      <c r="A838" s="19">
        <v>837</v>
      </c>
      <c r="B838" t="s">
        <v>9791</v>
      </c>
      <c r="C838" t="s">
        <v>5578</v>
      </c>
      <c r="D838" s="50" t="s">
        <v>16349</v>
      </c>
      <c r="E838" s="84">
        <f t="shared" si="52"/>
        <v>41176</v>
      </c>
      <c r="F838" s="50">
        <f t="shared" si="53"/>
        <v>2012</v>
      </c>
      <c r="G838" s="50">
        <f t="shared" si="54"/>
        <v>9</v>
      </c>
      <c r="H838" s="50">
        <f t="shared" si="55"/>
        <v>1</v>
      </c>
      <c r="I838" s="54" t="s">
        <v>15622</v>
      </c>
      <c r="J838" s="54" t="s">
        <v>17050</v>
      </c>
      <c r="K838" s="54" t="s">
        <v>17124</v>
      </c>
      <c r="L838" s="54" t="s">
        <v>15628</v>
      </c>
      <c r="M838" s="55">
        <v>0</v>
      </c>
      <c r="N838" s="55">
        <v>0.97</v>
      </c>
      <c r="O838" s="54" t="s">
        <v>15616</v>
      </c>
    </row>
    <row r="839" spans="1:15" x14ac:dyDescent="0.25">
      <c r="A839" s="19">
        <v>838</v>
      </c>
      <c r="B839" t="s">
        <v>10460</v>
      </c>
      <c r="C839" t="s">
        <v>4921</v>
      </c>
      <c r="D839" s="50" t="s">
        <v>16349</v>
      </c>
      <c r="E839" s="84">
        <f t="shared" si="52"/>
        <v>41176</v>
      </c>
      <c r="F839" s="50">
        <f t="shared" si="53"/>
        <v>2012</v>
      </c>
      <c r="G839" s="50">
        <f t="shared" si="54"/>
        <v>9</v>
      </c>
      <c r="H839" s="50">
        <f t="shared" si="55"/>
        <v>1</v>
      </c>
      <c r="I839" s="54" t="s">
        <v>15622</v>
      </c>
      <c r="J839" s="54" t="s">
        <v>17050</v>
      </c>
      <c r="K839" s="54" t="s">
        <v>17124</v>
      </c>
      <c r="L839" s="54" t="s">
        <v>15624</v>
      </c>
      <c r="M839" s="55">
        <v>1</v>
      </c>
      <c r="N839" s="55">
        <v>1</v>
      </c>
      <c r="O839" s="54" t="s">
        <v>15615</v>
      </c>
    </row>
    <row r="840" spans="1:15" x14ac:dyDescent="0.25">
      <c r="A840" s="19">
        <v>839</v>
      </c>
      <c r="B840" t="s">
        <v>10191</v>
      </c>
      <c r="C840" t="s">
        <v>5187</v>
      </c>
      <c r="D840" s="50" t="s">
        <v>16349</v>
      </c>
      <c r="E840" s="84">
        <f t="shared" si="52"/>
        <v>41176</v>
      </c>
      <c r="F840" s="50">
        <f t="shared" si="53"/>
        <v>2012</v>
      </c>
      <c r="G840" s="50">
        <f t="shared" si="54"/>
        <v>9</v>
      </c>
      <c r="H840" s="50">
        <f t="shared" si="55"/>
        <v>1</v>
      </c>
      <c r="I840" s="54" t="s">
        <v>15625</v>
      </c>
      <c r="J840" s="54" t="s">
        <v>17050</v>
      </c>
      <c r="K840" s="54" t="s">
        <v>17124</v>
      </c>
      <c r="L840" s="54" t="s">
        <v>15626</v>
      </c>
      <c r="M840" s="55">
        <v>1</v>
      </c>
      <c r="N840" s="55">
        <v>1</v>
      </c>
      <c r="O840" s="54" t="s">
        <v>15616</v>
      </c>
    </row>
    <row r="841" spans="1:15" x14ac:dyDescent="0.25">
      <c r="A841" s="19">
        <v>840</v>
      </c>
      <c r="B841" t="s">
        <v>7873</v>
      </c>
      <c r="C841" t="s">
        <v>7455</v>
      </c>
      <c r="D841" s="50" t="s">
        <v>16350</v>
      </c>
      <c r="E841" s="84">
        <f t="shared" si="52"/>
        <v>41177</v>
      </c>
      <c r="F841" s="50">
        <f t="shared" si="53"/>
        <v>2012</v>
      </c>
      <c r="G841" s="50">
        <f t="shared" si="54"/>
        <v>9</v>
      </c>
      <c r="H841" s="50">
        <f t="shared" si="55"/>
        <v>2</v>
      </c>
      <c r="I841" s="54" t="s">
        <v>15625</v>
      </c>
      <c r="J841" s="54" t="s">
        <v>17050</v>
      </c>
      <c r="K841" s="54" t="s">
        <v>17124</v>
      </c>
      <c r="L841" s="54" t="s">
        <v>15626</v>
      </c>
      <c r="M841" s="55">
        <v>1</v>
      </c>
      <c r="N841" s="55">
        <v>0.88</v>
      </c>
      <c r="O841" s="54" t="s">
        <v>15615</v>
      </c>
    </row>
    <row r="842" spans="1:15" x14ac:dyDescent="0.25">
      <c r="A842" s="19">
        <v>841</v>
      </c>
      <c r="B842" t="s">
        <v>10798</v>
      </c>
      <c r="C842" t="s">
        <v>4594</v>
      </c>
      <c r="D842" s="50" t="s">
        <v>16350</v>
      </c>
      <c r="E842" s="84">
        <f t="shared" si="52"/>
        <v>41177</v>
      </c>
      <c r="F842" s="50">
        <f t="shared" si="53"/>
        <v>2012</v>
      </c>
      <c r="G842" s="50">
        <f t="shared" si="54"/>
        <v>9</v>
      </c>
      <c r="H842" s="50">
        <f t="shared" si="55"/>
        <v>2</v>
      </c>
      <c r="I842" s="54" t="s">
        <v>15622</v>
      </c>
      <c r="J842" s="54" t="s">
        <v>17050</v>
      </c>
      <c r="K842" s="54" t="s">
        <v>17124</v>
      </c>
      <c r="L842" s="54" t="s">
        <v>15623</v>
      </c>
      <c r="M842" s="55">
        <v>0.5</v>
      </c>
      <c r="N842" s="55">
        <v>0.69</v>
      </c>
      <c r="O842" s="54" t="s">
        <v>15616</v>
      </c>
    </row>
    <row r="843" spans="1:15" x14ac:dyDescent="0.25">
      <c r="A843" s="19">
        <v>842</v>
      </c>
      <c r="B843" t="s">
        <v>10428</v>
      </c>
      <c r="C843" t="s">
        <v>4952</v>
      </c>
      <c r="D843" s="50" t="s">
        <v>16351</v>
      </c>
      <c r="E843" s="84">
        <f t="shared" si="52"/>
        <v>41178</v>
      </c>
      <c r="F843" s="50">
        <f t="shared" si="53"/>
        <v>2012</v>
      </c>
      <c r="G843" s="50">
        <f t="shared" si="54"/>
        <v>9</v>
      </c>
      <c r="H843" s="50">
        <f t="shared" si="55"/>
        <v>3</v>
      </c>
      <c r="I843" s="54" t="s">
        <v>15622</v>
      </c>
      <c r="J843" s="54" t="s">
        <v>17050</v>
      </c>
      <c r="K843" s="54" t="s">
        <v>17124</v>
      </c>
      <c r="L843" s="54" t="s">
        <v>15626</v>
      </c>
      <c r="M843" s="55">
        <v>0.96</v>
      </c>
      <c r="N843" s="55">
        <v>0.99</v>
      </c>
      <c r="O843" s="54" t="s">
        <v>15615</v>
      </c>
    </row>
    <row r="844" spans="1:15" x14ac:dyDescent="0.25">
      <c r="A844" s="19">
        <v>843</v>
      </c>
      <c r="B844" t="s">
        <v>8287</v>
      </c>
      <c r="C844" t="s">
        <v>7048</v>
      </c>
      <c r="D844" s="50" t="s">
        <v>16352</v>
      </c>
      <c r="E844" s="84">
        <f t="shared" si="52"/>
        <v>41179</v>
      </c>
      <c r="F844" s="50">
        <f t="shared" si="53"/>
        <v>2012</v>
      </c>
      <c r="G844" s="50">
        <f t="shared" si="54"/>
        <v>9</v>
      </c>
      <c r="H844" s="50">
        <f t="shared" si="55"/>
        <v>4</v>
      </c>
      <c r="I844" s="54" t="s">
        <v>15622</v>
      </c>
      <c r="J844" s="54" t="s">
        <v>17050</v>
      </c>
      <c r="K844" s="54" t="s">
        <v>17124</v>
      </c>
      <c r="L844" s="54" t="s">
        <v>15623</v>
      </c>
      <c r="M844" s="55">
        <v>1</v>
      </c>
      <c r="N844" s="55">
        <v>0.6</v>
      </c>
      <c r="O844" s="54" t="s">
        <v>15616</v>
      </c>
    </row>
    <row r="845" spans="1:15" x14ac:dyDescent="0.25">
      <c r="A845" s="19">
        <v>844</v>
      </c>
      <c r="B845" t="s">
        <v>11030</v>
      </c>
      <c r="C845" t="s">
        <v>4367</v>
      </c>
      <c r="D845" s="50" t="s">
        <v>16353</v>
      </c>
      <c r="E845" s="84">
        <f t="shared" si="52"/>
        <v>41181</v>
      </c>
      <c r="F845" s="50">
        <f t="shared" si="53"/>
        <v>2012</v>
      </c>
      <c r="G845" s="50">
        <f t="shared" si="54"/>
        <v>9</v>
      </c>
      <c r="H845" s="50">
        <f t="shared" si="55"/>
        <v>6</v>
      </c>
      <c r="I845" s="54" t="s">
        <v>15622</v>
      </c>
      <c r="J845" s="54" t="s">
        <v>17050</v>
      </c>
      <c r="K845" s="54" t="s">
        <v>17124</v>
      </c>
      <c r="L845" s="54" t="s">
        <v>15624</v>
      </c>
      <c r="M845" s="55">
        <v>1</v>
      </c>
      <c r="N845" s="55">
        <v>0.85</v>
      </c>
      <c r="O845" s="54" t="s">
        <v>15616</v>
      </c>
    </row>
    <row r="846" spans="1:15" x14ac:dyDescent="0.25">
      <c r="A846" s="19">
        <v>845</v>
      </c>
      <c r="B846" t="s">
        <v>10693</v>
      </c>
      <c r="C846" t="s">
        <v>4693</v>
      </c>
      <c r="D846" s="50" t="s">
        <v>16354</v>
      </c>
      <c r="E846" s="84">
        <f t="shared" si="52"/>
        <v>41182</v>
      </c>
      <c r="F846" s="50">
        <f t="shared" si="53"/>
        <v>2012</v>
      </c>
      <c r="G846" s="50">
        <f t="shared" si="54"/>
        <v>9</v>
      </c>
      <c r="H846" s="50">
        <f t="shared" si="55"/>
        <v>7</v>
      </c>
      <c r="I846" s="54" t="s">
        <v>15622</v>
      </c>
      <c r="J846" s="54" t="s">
        <v>17050</v>
      </c>
      <c r="K846" s="54" t="s">
        <v>17124</v>
      </c>
      <c r="L846" s="54" t="s">
        <v>15624</v>
      </c>
      <c r="M846" s="55">
        <v>1</v>
      </c>
      <c r="N846" s="55">
        <v>0.4</v>
      </c>
      <c r="O846" s="54" t="s">
        <v>15615</v>
      </c>
    </row>
    <row r="847" spans="1:15" x14ac:dyDescent="0.25">
      <c r="A847" s="19">
        <v>846</v>
      </c>
      <c r="B847" t="s">
        <v>8809</v>
      </c>
      <c r="C847" t="s">
        <v>6539</v>
      </c>
      <c r="D847" s="50" t="s">
        <v>16354</v>
      </c>
      <c r="E847" s="84">
        <f t="shared" si="52"/>
        <v>41182</v>
      </c>
      <c r="F847" s="50">
        <f t="shared" si="53"/>
        <v>2012</v>
      </c>
      <c r="G847" s="50">
        <f t="shared" si="54"/>
        <v>9</v>
      </c>
      <c r="H847" s="50">
        <f t="shared" si="55"/>
        <v>7</v>
      </c>
      <c r="I847" s="54" t="s">
        <v>15622</v>
      </c>
      <c r="J847" s="54" t="s">
        <v>17050</v>
      </c>
      <c r="K847" s="54" t="s">
        <v>17124</v>
      </c>
      <c r="L847" s="54" t="s">
        <v>15624</v>
      </c>
      <c r="M847" s="55">
        <v>0.9</v>
      </c>
      <c r="N847" s="55">
        <v>0.94</v>
      </c>
      <c r="O847" s="54" t="s">
        <v>15616</v>
      </c>
    </row>
    <row r="848" spans="1:15" x14ac:dyDescent="0.25">
      <c r="A848" s="19">
        <v>847</v>
      </c>
      <c r="B848" t="s">
        <v>7720</v>
      </c>
      <c r="C848" t="s">
        <v>7600</v>
      </c>
      <c r="D848" s="50" t="s">
        <v>16355</v>
      </c>
      <c r="E848" s="84">
        <f t="shared" si="52"/>
        <v>41183</v>
      </c>
      <c r="F848" s="50">
        <f t="shared" si="53"/>
        <v>2012</v>
      </c>
      <c r="G848" s="50">
        <f t="shared" si="54"/>
        <v>10</v>
      </c>
      <c r="H848" s="50">
        <f t="shared" si="55"/>
        <v>1</v>
      </c>
      <c r="I848" s="54" t="s">
        <v>15625</v>
      </c>
      <c r="J848" s="54" t="s">
        <v>17050</v>
      </c>
      <c r="K848" s="54" t="s">
        <v>17124</v>
      </c>
      <c r="L848" s="54" t="s">
        <v>15623</v>
      </c>
      <c r="M848" s="55">
        <v>0.67</v>
      </c>
      <c r="N848" s="55">
        <v>1</v>
      </c>
      <c r="O848" s="54" t="s">
        <v>15615</v>
      </c>
    </row>
    <row r="849" spans="1:15" x14ac:dyDescent="0.25">
      <c r="A849" s="19">
        <v>848</v>
      </c>
      <c r="B849" t="s">
        <v>9137</v>
      </c>
      <c r="C849" t="s">
        <v>6216</v>
      </c>
      <c r="D849" s="50" t="s">
        <v>16355</v>
      </c>
      <c r="E849" s="84">
        <f t="shared" si="52"/>
        <v>41183</v>
      </c>
      <c r="F849" s="50">
        <f t="shared" si="53"/>
        <v>2012</v>
      </c>
      <c r="G849" s="50">
        <f t="shared" si="54"/>
        <v>10</v>
      </c>
      <c r="H849" s="50">
        <f t="shared" si="55"/>
        <v>1</v>
      </c>
      <c r="I849" s="54" t="s">
        <v>15715</v>
      </c>
      <c r="J849" s="54" t="s">
        <v>17068</v>
      </c>
      <c r="K849" s="54" t="s">
        <v>17124</v>
      </c>
      <c r="L849" s="54" t="s">
        <v>15623</v>
      </c>
      <c r="M849" s="55">
        <v>1</v>
      </c>
      <c r="N849" s="55">
        <v>0.89</v>
      </c>
      <c r="O849" s="54" t="s">
        <v>15616</v>
      </c>
    </row>
    <row r="850" spans="1:15" x14ac:dyDescent="0.25">
      <c r="A850" s="19">
        <v>849</v>
      </c>
      <c r="B850" t="s">
        <v>10952</v>
      </c>
      <c r="C850" t="s">
        <v>4442</v>
      </c>
      <c r="D850" s="50" t="s">
        <v>11869</v>
      </c>
      <c r="E850" s="84">
        <f t="shared" si="52"/>
        <v>41184</v>
      </c>
      <c r="F850" s="50">
        <f t="shared" si="53"/>
        <v>2012</v>
      </c>
      <c r="G850" s="50">
        <f t="shared" si="54"/>
        <v>10</v>
      </c>
      <c r="H850" s="50">
        <f t="shared" si="55"/>
        <v>2</v>
      </c>
      <c r="I850" s="54" t="s">
        <v>15622</v>
      </c>
      <c r="J850" s="54" t="s">
        <v>17050</v>
      </c>
      <c r="K850" s="54" t="s">
        <v>17124</v>
      </c>
      <c r="L850" s="54" t="s">
        <v>15626</v>
      </c>
      <c r="M850" s="55">
        <v>1</v>
      </c>
      <c r="N850" s="55">
        <v>0.93</v>
      </c>
      <c r="O850" s="54" t="s">
        <v>15616</v>
      </c>
    </row>
    <row r="851" spans="1:15" x14ac:dyDescent="0.25">
      <c r="A851" s="19">
        <v>850</v>
      </c>
      <c r="B851" t="s">
        <v>11380</v>
      </c>
      <c r="C851" t="s">
        <v>4020</v>
      </c>
      <c r="D851" s="50" t="s">
        <v>16356</v>
      </c>
      <c r="E851" s="84">
        <f t="shared" si="52"/>
        <v>41185</v>
      </c>
      <c r="F851" s="50">
        <f t="shared" si="53"/>
        <v>2012</v>
      </c>
      <c r="G851" s="50">
        <f t="shared" si="54"/>
        <v>10</v>
      </c>
      <c r="H851" s="50">
        <f t="shared" si="55"/>
        <v>3</v>
      </c>
      <c r="I851" s="54" t="s">
        <v>15622</v>
      </c>
      <c r="J851" s="54" t="s">
        <v>17050</v>
      </c>
      <c r="K851" s="54" t="s">
        <v>17124</v>
      </c>
      <c r="L851" s="54" t="s">
        <v>15626</v>
      </c>
      <c r="M851" s="55">
        <v>1</v>
      </c>
      <c r="N851" s="55">
        <v>0.8</v>
      </c>
      <c r="O851" s="54" t="s">
        <v>15616</v>
      </c>
    </row>
    <row r="852" spans="1:15" x14ac:dyDescent="0.25">
      <c r="A852" s="19">
        <v>851</v>
      </c>
      <c r="B852" t="s">
        <v>8754</v>
      </c>
      <c r="C852" t="s">
        <v>6594</v>
      </c>
      <c r="D852" s="50" t="s">
        <v>16356</v>
      </c>
      <c r="E852" s="84">
        <f t="shared" si="52"/>
        <v>41185</v>
      </c>
      <c r="F852" s="50">
        <f t="shared" si="53"/>
        <v>2012</v>
      </c>
      <c r="G852" s="50">
        <f t="shared" si="54"/>
        <v>10</v>
      </c>
      <c r="H852" s="50">
        <f t="shared" si="55"/>
        <v>3</v>
      </c>
      <c r="I852" s="54" t="s">
        <v>15622</v>
      </c>
      <c r="J852" s="54" t="s">
        <v>17050</v>
      </c>
      <c r="K852" s="54" t="s">
        <v>17124</v>
      </c>
      <c r="L852" s="54" t="s">
        <v>15626</v>
      </c>
      <c r="M852" s="55">
        <v>1</v>
      </c>
      <c r="N852" s="55">
        <v>1</v>
      </c>
      <c r="O852" s="54" t="s">
        <v>15616</v>
      </c>
    </row>
    <row r="853" spans="1:15" x14ac:dyDescent="0.25">
      <c r="A853" s="19">
        <v>852</v>
      </c>
      <c r="B853" t="s">
        <v>10265</v>
      </c>
      <c r="C853" t="s">
        <v>5114</v>
      </c>
      <c r="D853" s="50" t="s">
        <v>16357</v>
      </c>
      <c r="E853" s="84">
        <f t="shared" si="52"/>
        <v>41186</v>
      </c>
      <c r="F853" s="50">
        <f t="shared" si="53"/>
        <v>2012</v>
      </c>
      <c r="G853" s="50">
        <f t="shared" si="54"/>
        <v>10</v>
      </c>
      <c r="H853" s="50">
        <f t="shared" si="55"/>
        <v>4</v>
      </c>
      <c r="I853" s="54" t="s">
        <v>15622</v>
      </c>
      <c r="J853" s="54" t="s">
        <v>17050</v>
      </c>
      <c r="K853" s="54" t="s">
        <v>17124</v>
      </c>
      <c r="L853" s="54" t="s">
        <v>15626</v>
      </c>
      <c r="M853" s="55">
        <v>1</v>
      </c>
      <c r="N853" s="55">
        <v>0.56999999999999995</v>
      </c>
      <c r="O853" s="54" t="s">
        <v>15615</v>
      </c>
    </row>
    <row r="854" spans="1:15" x14ac:dyDescent="0.25">
      <c r="A854" s="19">
        <v>853</v>
      </c>
      <c r="B854" t="s">
        <v>9852</v>
      </c>
      <c r="C854" t="s">
        <v>5519</v>
      </c>
      <c r="D854" s="50" t="s">
        <v>16357</v>
      </c>
      <c r="E854" s="84">
        <f t="shared" si="52"/>
        <v>41186</v>
      </c>
      <c r="F854" s="50">
        <f t="shared" si="53"/>
        <v>2012</v>
      </c>
      <c r="G854" s="50">
        <f t="shared" si="54"/>
        <v>10</v>
      </c>
      <c r="H854" s="50">
        <f t="shared" si="55"/>
        <v>4</v>
      </c>
      <c r="I854" s="54" t="s">
        <v>15745</v>
      </c>
      <c r="J854" s="54" t="s">
        <v>17078</v>
      </c>
      <c r="K854" s="54" t="s">
        <v>17124</v>
      </c>
      <c r="L854" s="54" t="s">
        <v>15626</v>
      </c>
      <c r="M854" s="55">
        <v>1</v>
      </c>
      <c r="N854" s="55">
        <v>0.85</v>
      </c>
      <c r="O854" s="54" t="s">
        <v>15616</v>
      </c>
    </row>
    <row r="855" spans="1:15" x14ac:dyDescent="0.25">
      <c r="A855" s="19">
        <v>854</v>
      </c>
      <c r="B855" t="s">
        <v>11038</v>
      </c>
      <c r="C855" t="s">
        <v>4359</v>
      </c>
      <c r="D855" s="50" t="s">
        <v>16357</v>
      </c>
      <c r="E855" s="84">
        <f t="shared" si="52"/>
        <v>41186</v>
      </c>
      <c r="F855" s="50">
        <f t="shared" si="53"/>
        <v>2012</v>
      </c>
      <c r="G855" s="50">
        <f t="shared" si="54"/>
        <v>10</v>
      </c>
      <c r="H855" s="50">
        <f t="shared" si="55"/>
        <v>4</v>
      </c>
      <c r="I855" s="54" t="s">
        <v>15625</v>
      </c>
      <c r="J855" s="54" t="s">
        <v>17050</v>
      </c>
      <c r="K855" s="54" t="s">
        <v>17124</v>
      </c>
      <c r="L855" s="54" t="s">
        <v>15624</v>
      </c>
      <c r="M855" s="55">
        <v>1</v>
      </c>
      <c r="N855" s="55">
        <v>0.68</v>
      </c>
      <c r="O855" s="54" t="s">
        <v>15616</v>
      </c>
    </row>
    <row r="856" spans="1:15" x14ac:dyDescent="0.25">
      <c r="A856" s="19">
        <v>855</v>
      </c>
      <c r="B856" t="s">
        <v>11294</v>
      </c>
      <c r="C856" t="s">
        <v>4107</v>
      </c>
      <c r="D856" s="50" t="s">
        <v>16358</v>
      </c>
      <c r="E856" s="84">
        <f t="shared" si="52"/>
        <v>41189</v>
      </c>
      <c r="F856" s="50">
        <f t="shared" si="53"/>
        <v>2012</v>
      </c>
      <c r="G856" s="50">
        <f t="shared" si="54"/>
        <v>10</v>
      </c>
      <c r="H856" s="50">
        <f t="shared" si="55"/>
        <v>7</v>
      </c>
      <c r="I856" s="54" t="s">
        <v>15622</v>
      </c>
      <c r="J856" s="54" t="s">
        <v>17050</v>
      </c>
      <c r="K856" s="54" t="s">
        <v>17124</v>
      </c>
      <c r="L856" s="54" t="s">
        <v>15623</v>
      </c>
      <c r="M856" s="55">
        <v>0.5</v>
      </c>
      <c r="N856" s="55">
        <v>0.83</v>
      </c>
      <c r="O856" s="54" t="s">
        <v>15615</v>
      </c>
    </row>
    <row r="857" spans="1:15" x14ac:dyDescent="0.25">
      <c r="A857" s="19">
        <v>856</v>
      </c>
      <c r="B857" t="s">
        <v>11651</v>
      </c>
      <c r="C857" t="s">
        <v>3754</v>
      </c>
      <c r="D857" s="50" t="s">
        <v>16358</v>
      </c>
      <c r="E857" s="84">
        <f t="shared" si="52"/>
        <v>41189</v>
      </c>
      <c r="F857" s="50">
        <f t="shared" si="53"/>
        <v>2012</v>
      </c>
      <c r="G857" s="50">
        <f t="shared" si="54"/>
        <v>10</v>
      </c>
      <c r="H857" s="50">
        <f t="shared" si="55"/>
        <v>7</v>
      </c>
      <c r="I857" s="54" t="s">
        <v>15622</v>
      </c>
      <c r="J857" s="54" t="s">
        <v>17050</v>
      </c>
      <c r="K857" s="54" t="s">
        <v>17124</v>
      </c>
      <c r="L857" s="54" t="s">
        <v>15628</v>
      </c>
      <c r="M857" s="55">
        <v>0.28999999999999998</v>
      </c>
      <c r="N857" s="55">
        <v>0.6</v>
      </c>
      <c r="O857" s="54" t="s">
        <v>15615</v>
      </c>
    </row>
    <row r="858" spans="1:15" x14ac:dyDescent="0.25">
      <c r="A858" s="19">
        <v>857</v>
      </c>
      <c r="B858" t="s">
        <v>10341</v>
      </c>
      <c r="C858" t="s">
        <v>5038</v>
      </c>
      <c r="D858" s="50" t="s">
        <v>16358</v>
      </c>
      <c r="E858" s="84">
        <f t="shared" si="52"/>
        <v>41189</v>
      </c>
      <c r="F858" s="50">
        <f t="shared" si="53"/>
        <v>2012</v>
      </c>
      <c r="G858" s="50">
        <f t="shared" si="54"/>
        <v>10</v>
      </c>
      <c r="H858" s="50">
        <f t="shared" si="55"/>
        <v>7</v>
      </c>
      <c r="I858" s="54" t="s">
        <v>15622</v>
      </c>
      <c r="J858" s="54" t="s">
        <v>17050</v>
      </c>
      <c r="K858" s="54" t="s">
        <v>17124</v>
      </c>
      <c r="L858" s="54" t="s">
        <v>15623</v>
      </c>
      <c r="M858" s="55">
        <v>0.9</v>
      </c>
      <c r="N858" s="55">
        <v>0.75</v>
      </c>
      <c r="O858" s="54" t="s">
        <v>15615</v>
      </c>
    </row>
    <row r="859" spans="1:15" x14ac:dyDescent="0.25">
      <c r="A859" s="19">
        <v>858</v>
      </c>
      <c r="B859" t="s">
        <v>11220</v>
      </c>
      <c r="C859" t="s">
        <v>4181</v>
      </c>
      <c r="D859" s="50" t="s">
        <v>16359</v>
      </c>
      <c r="E859" s="84">
        <f t="shared" si="52"/>
        <v>41190</v>
      </c>
      <c r="F859" s="50">
        <f t="shared" si="53"/>
        <v>2012</v>
      </c>
      <c r="G859" s="50">
        <f t="shared" si="54"/>
        <v>10</v>
      </c>
      <c r="H859" s="50">
        <f t="shared" si="55"/>
        <v>1</v>
      </c>
      <c r="I859" s="54" t="s">
        <v>15622</v>
      </c>
      <c r="J859" s="54" t="s">
        <v>17050</v>
      </c>
      <c r="K859" s="54" t="s">
        <v>17124</v>
      </c>
      <c r="L859" s="54" t="s">
        <v>15623</v>
      </c>
      <c r="M859" s="55">
        <v>1</v>
      </c>
      <c r="N859" s="55">
        <v>0.75</v>
      </c>
      <c r="O859" s="54" t="s">
        <v>15616</v>
      </c>
    </row>
    <row r="860" spans="1:15" x14ac:dyDescent="0.25">
      <c r="A860" s="19">
        <v>859</v>
      </c>
      <c r="B860" t="s">
        <v>8671</v>
      </c>
      <c r="C860" t="s">
        <v>6677</v>
      </c>
      <c r="D860" s="50" t="s">
        <v>16359</v>
      </c>
      <c r="E860" s="84">
        <f t="shared" si="52"/>
        <v>41190</v>
      </c>
      <c r="F860" s="50">
        <f t="shared" si="53"/>
        <v>2012</v>
      </c>
      <c r="G860" s="50">
        <f t="shared" si="54"/>
        <v>10</v>
      </c>
      <c r="H860" s="50">
        <f t="shared" si="55"/>
        <v>1</v>
      </c>
      <c r="I860" s="54" t="s">
        <v>15622</v>
      </c>
      <c r="J860" s="54" t="s">
        <v>17050</v>
      </c>
      <c r="K860" s="54" t="s">
        <v>17124</v>
      </c>
      <c r="L860" s="54" t="s">
        <v>15623</v>
      </c>
      <c r="M860" s="55">
        <v>1</v>
      </c>
      <c r="N860" s="55">
        <v>0.93</v>
      </c>
      <c r="O860" s="54" t="s">
        <v>15616</v>
      </c>
    </row>
    <row r="861" spans="1:15" x14ac:dyDescent="0.25">
      <c r="A861" s="19">
        <v>860</v>
      </c>
      <c r="B861" t="s">
        <v>11032</v>
      </c>
      <c r="C861" t="s">
        <v>4365</v>
      </c>
      <c r="D861" s="50" t="s">
        <v>16359</v>
      </c>
      <c r="E861" s="84">
        <f t="shared" si="52"/>
        <v>41190</v>
      </c>
      <c r="F861" s="50">
        <f t="shared" si="53"/>
        <v>2012</v>
      </c>
      <c r="G861" s="50">
        <f t="shared" si="54"/>
        <v>10</v>
      </c>
      <c r="H861" s="50">
        <f t="shared" si="55"/>
        <v>1</v>
      </c>
      <c r="I861" s="54" t="s">
        <v>15622</v>
      </c>
      <c r="J861" s="54" t="s">
        <v>17050</v>
      </c>
      <c r="K861" s="54" t="s">
        <v>17124</v>
      </c>
      <c r="L861" s="54" t="s">
        <v>15626</v>
      </c>
      <c r="M861" s="55">
        <v>1</v>
      </c>
      <c r="N861" s="55">
        <v>0.89</v>
      </c>
      <c r="O861" s="54" t="s">
        <v>15616</v>
      </c>
    </row>
    <row r="862" spans="1:15" x14ac:dyDescent="0.25">
      <c r="A862" s="19">
        <v>861</v>
      </c>
      <c r="B862" t="s">
        <v>8831</v>
      </c>
      <c r="C862" t="s">
        <v>6517</v>
      </c>
      <c r="D862" s="50" t="s">
        <v>16360</v>
      </c>
      <c r="E862" s="84">
        <f t="shared" si="52"/>
        <v>41191</v>
      </c>
      <c r="F862" s="50">
        <f t="shared" si="53"/>
        <v>2012</v>
      </c>
      <c r="G862" s="50">
        <f t="shared" si="54"/>
        <v>10</v>
      </c>
      <c r="H862" s="50">
        <f t="shared" si="55"/>
        <v>2</v>
      </c>
      <c r="I862" s="54" t="s">
        <v>15622</v>
      </c>
      <c r="J862" s="54" t="s">
        <v>17050</v>
      </c>
      <c r="K862" s="54" t="s">
        <v>17124</v>
      </c>
      <c r="L862" s="54" t="s">
        <v>15628</v>
      </c>
      <c r="M862" s="55">
        <v>0</v>
      </c>
      <c r="N862" s="55">
        <v>0.98</v>
      </c>
      <c r="O862" s="54" t="s">
        <v>15616</v>
      </c>
    </row>
    <row r="863" spans="1:15" x14ac:dyDescent="0.25">
      <c r="A863" s="19">
        <v>862</v>
      </c>
      <c r="B863" t="s">
        <v>11584</v>
      </c>
      <c r="C863" t="s">
        <v>3821</v>
      </c>
      <c r="D863" s="50" t="s">
        <v>16360</v>
      </c>
      <c r="E863" s="84">
        <f t="shared" si="52"/>
        <v>41191</v>
      </c>
      <c r="F863" s="50">
        <f t="shared" si="53"/>
        <v>2012</v>
      </c>
      <c r="G863" s="50">
        <f t="shared" si="54"/>
        <v>10</v>
      </c>
      <c r="H863" s="50">
        <f t="shared" si="55"/>
        <v>2</v>
      </c>
      <c r="I863" s="54" t="s">
        <v>15622</v>
      </c>
      <c r="J863" s="54" t="s">
        <v>17050</v>
      </c>
      <c r="K863" s="54" t="s">
        <v>17124</v>
      </c>
      <c r="L863" s="54" t="s">
        <v>15626</v>
      </c>
      <c r="M863" s="55">
        <v>1</v>
      </c>
      <c r="N863" s="55">
        <v>1</v>
      </c>
      <c r="O863" s="54" t="s">
        <v>15616</v>
      </c>
    </row>
    <row r="864" spans="1:15" x14ac:dyDescent="0.25">
      <c r="A864" s="19">
        <v>863</v>
      </c>
      <c r="B864" t="s">
        <v>8563</v>
      </c>
      <c r="C864" t="s">
        <v>6784</v>
      </c>
      <c r="D864" s="50" t="s">
        <v>16361</v>
      </c>
      <c r="E864" s="84">
        <f t="shared" si="52"/>
        <v>41192</v>
      </c>
      <c r="F864" s="50">
        <f t="shared" si="53"/>
        <v>2012</v>
      </c>
      <c r="G864" s="50">
        <f t="shared" si="54"/>
        <v>10</v>
      </c>
      <c r="H864" s="50">
        <f t="shared" si="55"/>
        <v>3</v>
      </c>
      <c r="I864" s="54" t="s">
        <v>15622</v>
      </c>
      <c r="J864" s="54" t="s">
        <v>17050</v>
      </c>
      <c r="K864" s="54" t="s">
        <v>17124</v>
      </c>
      <c r="L864" s="54" t="s">
        <v>15626</v>
      </c>
      <c r="M864" s="55">
        <v>1</v>
      </c>
      <c r="N864" s="55">
        <v>1</v>
      </c>
      <c r="O864" s="54" t="s">
        <v>15615</v>
      </c>
    </row>
    <row r="865" spans="1:15" x14ac:dyDescent="0.25">
      <c r="A865" s="19">
        <v>864</v>
      </c>
      <c r="B865" t="s">
        <v>8133</v>
      </c>
      <c r="C865" t="s">
        <v>7202</v>
      </c>
      <c r="D865" s="50" t="s">
        <v>16362</v>
      </c>
      <c r="E865" s="84">
        <f t="shared" si="52"/>
        <v>41193</v>
      </c>
      <c r="F865" s="50">
        <f t="shared" si="53"/>
        <v>2012</v>
      </c>
      <c r="G865" s="50">
        <f t="shared" si="54"/>
        <v>10</v>
      </c>
      <c r="H865" s="50">
        <f t="shared" si="55"/>
        <v>4</v>
      </c>
      <c r="I865" s="54" t="s">
        <v>15622</v>
      </c>
      <c r="J865" s="54" t="s">
        <v>17050</v>
      </c>
      <c r="K865" s="54" t="s">
        <v>17124</v>
      </c>
      <c r="L865" s="54" t="s">
        <v>15623</v>
      </c>
      <c r="M865" s="55">
        <v>0.5</v>
      </c>
      <c r="N865" s="55">
        <v>0.33</v>
      </c>
      <c r="O865" s="54" t="s">
        <v>15615</v>
      </c>
    </row>
    <row r="866" spans="1:15" x14ac:dyDescent="0.25">
      <c r="A866" s="19">
        <v>865</v>
      </c>
      <c r="B866" t="s">
        <v>8714</v>
      </c>
      <c r="C866" t="s">
        <v>6634</v>
      </c>
      <c r="D866" s="50" t="s">
        <v>16362</v>
      </c>
      <c r="E866" s="84">
        <f t="shared" si="52"/>
        <v>41193</v>
      </c>
      <c r="F866" s="50">
        <f t="shared" si="53"/>
        <v>2012</v>
      </c>
      <c r="G866" s="50">
        <f t="shared" si="54"/>
        <v>10</v>
      </c>
      <c r="H866" s="50">
        <f t="shared" si="55"/>
        <v>4</v>
      </c>
      <c r="I866" s="54" t="s">
        <v>15625</v>
      </c>
      <c r="J866" s="54" t="s">
        <v>17050</v>
      </c>
      <c r="K866" s="54" t="s">
        <v>17124</v>
      </c>
      <c r="L866" s="54" t="s">
        <v>15623</v>
      </c>
      <c r="M866" s="55">
        <v>1</v>
      </c>
      <c r="N866" s="55">
        <v>0.42</v>
      </c>
      <c r="O866" s="54" t="s">
        <v>15615</v>
      </c>
    </row>
    <row r="867" spans="1:15" x14ac:dyDescent="0.25">
      <c r="A867" s="19">
        <v>866</v>
      </c>
      <c r="B867" t="s">
        <v>9174</v>
      </c>
      <c r="C867" t="s">
        <v>3572</v>
      </c>
      <c r="D867" s="50" t="s">
        <v>16363</v>
      </c>
      <c r="E867" s="84">
        <f t="shared" si="52"/>
        <v>41194</v>
      </c>
      <c r="F867" s="50">
        <f t="shared" si="53"/>
        <v>2012</v>
      </c>
      <c r="G867" s="50">
        <f t="shared" si="54"/>
        <v>10</v>
      </c>
      <c r="H867" s="50">
        <f t="shared" si="55"/>
        <v>5</v>
      </c>
      <c r="I867" s="54" t="s">
        <v>15622</v>
      </c>
      <c r="J867" s="54" t="s">
        <v>17050</v>
      </c>
      <c r="K867" s="54" t="s">
        <v>17124</v>
      </c>
      <c r="L867" s="54" t="s">
        <v>15626</v>
      </c>
      <c r="M867" s="55">
        <v>1</v>
      </c>
      <c r="N867" s="55">
        <v>0.83</v>
      </c>
      <c r="O867" s="54" t="s">
        <v>15615</v>
      </c>
    </row>
    <row r="868" spans="1:15" x14ac:dyDescent="0.25">
      <c r="A868" s="19">
        <v>867</v>
      </c>
      <c r="B868" t="s">
        <v>10477</v>
      </c>
      <c r="C868" t="s">
        <v>4906</v>
      </c>
      <c r="D868" s="50" t="s">
        <v>16364</v>
      </c>
      <c r="E868" s="84">
        <f t="shared" si="52"/>
        <v>41195</v>
      </c>
      <c r="F868" s="50">
        <f t="shared" si="53"/>
        <v>2012</v>
      </c>
      <c r="G868" s="50">
        <f t="shared" si="54"/>
        <v>10</v>
      </c>
      <c r="H868" s="50">
        <f t="shared" si="55"/>
        <v>6</v>
      </c>
      <c r="I868" s="54" t="s">
        <v>15622</v>
      </c>
      <c r="J868" s="54" t="s">
        <v>17050</v>
      </c>
      <c r="K868" s="54" t="s">
        <v>17124</v>
      </c>
      <c r="L868" s="54" t="s">
        <v>15628</v>
      </c>
      <c r="M868" s="55">
        <v>0.2</v>
      </c>
      <c r="N868" s="55">
        <v>0</v>
      </c>
      <c r="O868" s="54" t="s">
        <v>15615</v>
      </c>
    </row>
    <row r="869" spans="1:15" x14ac:dyDescent="0.25">
      <c r="A869" s="19">
        <v>868</v>
      </c>
      <c r="B869" t="s">
        <v>11172</v>
      </c>
      <c r="C869" t="s">
        <v>4228</v>
      </c>
      <c r="D869" s="50" t="s">
        <v>16364</v>
      </c>
      <c r="E869" s="84">
        <f t="shared" si="52"/>
        <v>41195</v>
      </c>
      <c r="F869" s="50">
        <f t="shared" si="53"/>
        <v>2012</v>
      </c>
      <c r="G869" s="50">
        <f t="shared" si="54"/>
        <v>10</v>
      </c>
      <c r="H869" s="50">
        <f t="shared" si="55"/>
        <v>6</v>
      </c>
      <c r="I869" s="54" t="s">
        <v>15622</v>
      </c>
      <c r="J869" s="54" t="s">
        <v>17050</v>
      </c>
      <c r="K869" s="54" t="s">
        <v>17124</v>
      </c>
      <c r="L869" s="54" t="s">
        <v>15626</v>
      </c>
      <c r="M869" s="55">
        <v>0.95</v>
      </c>
      <c r="N869" s="55">
        <v>1</v>
      </c>
      <c r="O869" s="54" t="s">
        <v>15615</v>
      </c>
    </row>
    <row r="870" spans="1:15" x14ac:dyDescent="0.25">
      <c r="A870" s="19">
        <v>869</v>
      </c>
      <c r="B870" t="s">
        <v>8271</v>
      </c>
      <c r="C870" t="s">
        <v>7064</v>
      </c>
      <c r="D870" s="50" t="s">
        <v>11870</v>
      </c>
      <c r="E870" s="84">
        <f t="shared" si="52"/>
        <v>41198</v>
      </c>
      <c r="F870" s="50">
        <f t="shared" si="53"/>
        <v>2012</v>
      </c>
      <c r="G870" s="50">
        <f t="shared" si="54"/>
        <v>10</v>
      </c>
      <c r="H870" s="50">
        <f t="shared" si="55"/>
        <v>2</v>
      </c>
      <c r="I870" s="54" t="s">
        <v>15622</v>
      </c>
      <c r="J870" s="54" t="s">
        <v>17050</v>
      </c>
      <c r="K870" s="54" t="s">
        <v>17124</v>
      </c>
      <c r="L870" s="54" t="s">
        <v>15624</v>
      </c>
      <c r="M870" s="55">
        <v>1</v>
      </c>
      <c r="N870" s="55">
        <v>0.85</v>
      </c>
      <c r="O870" s="54" t="s">
        <v>15616</v>
      </c>
    </row>
    <row r="871" spans="1:15" x14ac:dyDescent="0.25">
      <c r="A871" s="19">
        <v>870</v>
      </c>
      <c r="B871" t="s">
        <v>9888</v>
      </c>
      <c r="C871" t="s">
        <v>5483</v>
      </c>
      <c r="D871" s="50" t="s">
        <v>11870</v>
      </c>
      <c r="E871" s="84">
        <f t="shared" si="52"/>
        <v>41198</v>
      </c>
      <c r="F871" s="50">
        <f t="shared" si="53"/>
        <v>2012</v>
      </c>
      <c r="G871" s="50">
        <f t="shared" si="54"/>
        <v>10</v>
      </c>
      <c r="H871" s="50">
        <f t="shared" si="55"/>
        <v>2</v>
      </c>
      <c r="I871" s="54" t="s">
        <v>15622</v>
      </c>
      <c r="J871" s="54" t="s">
        <v>17050</v>
      </c>
      <c r="K871" s="54" t="s">
        <v>17124</v>
      </c>
      <c r="L871" s="54" t="s">
        <v>15624</v>
      </c>
      <c r="M871" s="55">
        <v>1</v>
      </c>
      <c r="N871" s="55">
        <v>0.75</v>
      </c>
      <c r="O871" s="54" t="s">
        <v>15616</v>
      </c>
    </row>
    <row r="872" spans="1:15" x14ac:dyDescent="0.25">
      <c r="A872" s="19">
        <v>871</v>
      </c>
      <c r="B872" t="s">
        <v>8064</v>
      </c>
      <c r="C872" t="s">
        <v>7269</v>
      </c>
      <c r="D872" s="50" t="s">
        <v>11870</v>
      </c>
      <c r="E872" s="84">
        <f t="shared" si="52"/>
        <v>41198</v>
      </c>
      <c r="F872" s="50">
        <f t="shared" si="53"/>
        <v>2012</v>
      </c>
      <c r="G872" s="50">
        <f t="shared" si="54"/>
        <v>10</v>
      </c>
      <c r="H872" s="50">
        <f t="shared" si="55"/>
        <v>2</v>
      </c>
      <c r="I872" s="54" t="s">
        <v>15622</v>
      </c>
      <c r="J872" s="54" t="s">
        <v>17050</v>
      </c>
      <c r="K872" s="54" t="s">
        <v>17124</v>
      </c>
      <c r="L872" s="54" t="s">
        <v>15624</v>
      </c>
      <c r="M872" s="55">
        <v>0.84</v>
      </c>
      <c r="N872" s="55">
        <v>0.99</v>
      </c>
      <c r="O872" s="54" t="s">
        <v>15616</v>
      </c>
    </row>
    <row r="873" spans="1:15" x14ac:dyDescent="0.25">
      <c r="A873" s="19">
        <v>872</v>
      </c>
      <c r="B873" t="s">
        <v>9013</v>
      </c>
      <c r="C873" t="s">
        <v>6341</v>
      </c>
      <c r="D873" s="50" t="s">
        <v>16365</v>
      </c>
      <c r="E873" s="84">
        <f t="shared" si="52"/>
        <v>41199</v>
      </c>
      <c r="F873" s="50">
        <f t="shared" si="53"/>
        <v>2012</v>
      </c>
      <c r="G873" s="50">
        <f t="shared" si="54"/>
        <v>10</v>
      </c>
      <c r="H873" s="50">
        <f t="shared" si="55"/>
        <v>3</v>
      </c>
      <c r="I873" s="54" t="s">
        <v>15708</v>
      </c>
      <c r="J873" s="54" t="s">
        <v>17052</v>
      </c>
      <c r="K873" s="54" t="s">
        <v>17124</v>
      </c>
      <c r="L873" s="54" t="s">
        <v>15624</v>
      </c>
      <c r="M873" s="55">
        <v>1</v>
      </c>
      <c r="N873" s="55">
        <v>0.98</v>
      </c>
      <c r="O873" s="54" t="s">
        <v>15616</v>
      </c>
    </row>
    <row r="874" spans="1:15" x14ac:dyDescent="0.25">
      <c r="A874" s="19">
        <v>873</v>
      </c>
      <c r="B874" t="s">
        <v>10544</v>
      </c>
      <c r="C874" t="s">
        <v>4840</v>
      </c>
      <c r="D874" s="50" t="s">
        <v>16365</v>
      </c>
      <c r="E874" s="84">
        <f t="shared" si="52"/>
        <v>41199</v>
      </c>
      <c r="F874" s="50">
        <f t="shared" si="53"/>
        <v>2012</v>
      </c>
      <c r="G874" s="50">
        <f t="shared" si="54"/>
        <v>10</v>
      </c>
      <c r="H874" s="50">
        <f t="shared" si="55"/>
        <v>3</v>
      </c>
      <c r="I874" s="54" t="s">
        <v>15622</v>
      </c>
      <c r="J874" s="54" t="s">
        <v>17050</v>
      </c>
      <c r="K874" s="54" t="s">
        <v>17124</v>
      </c>
      <c r="L874" s="54" t="s">
        <v>15623</v>
      </c>
      <c r="M874" s="55">
        <v>1</v>
      </c>
      <c r="N874" s="55">
        <v>0.98</v>
      </c>
      <c r="O874" s="54" t="s">
        <v>15616</v>
      </c>
    </row>
    <row r="875" spans="1:15" x14ac:dyDescent="0.25">
      <c r="A875" s="19">
        <v>874</v>
      </c>
      <c r="B875" t="s">
        <v>11273</v>
      </c>
      <c r="C875" t="s">
        <v>4128</v>
      </c>
      <c r="D875" s="50" t="s">
        <v>16365</v>
      </c>
      <c r="E875" s="84">
        <f t="shared" si="52"/>
        <v>41199</v>
      </c>
      <c r="F875" s="50">
        <f t="shared" si="53"/>
        <v>2012</v>
      </c>
      <c r="G875" s="50">
        <f t="shared" si="54"/>
        <v>10</v>
      </c>
      <c r="H875" s="50">
        <f t="shared" si="55"/>
        <v>3</v>
      </c>
      <c r="I875" s="54" t="s">
        <v>15622</v>
      </c>
      <c r="J875" s="54" t="s">
        <v>17050</v>
      </c>
      <c r="K875" s="54" t="s">
        <v>17124</v>
      </c>
      <c r="L875" s="54" t="s">
        <v>15624</v>
      </c>
      <c r="M875" s="55">
        <v>0.83</v>
      </c>
      <c r="N875" s="55">
        <v>0.96</v>
      </c>
      <c r="O875" s="54" t="s">
        <v>15616</v>
      </c>
    </row>
    <row r="876" spans="1:15" x14ac:dyDescent="0.25">
      <c r="A876" s="19">
        <v>875</v>
      </c>
      <c r="B876" t="s">
        <v>8990</v>
      </c>
      <c r="C876" t="s">
        <v>6363</v>
      </c>
      <c r="D876" s="50" t="s">
        <v>16366</v>
      </c>
      <c r="E876" s="84">
        <f t="shared" si="52"/>
        <v>41200</v>
      </c>
      <c r="F876" s="50">
        <f t="shared" si="53"/>
        <v>2012</v>
      </c>
      <c r="G876" s="50">
        <f t="shared" si="54"/>
        <v>10</v>
      </c>
      <c r="H876" s="50">
        <f t="shared" si="55"/>
        <v>4</v>
      </c>
      <c r="I876" s="54" t="s">
        <v>15622</v>
      </c>
      <c r="J876" s="54" t="s">
        <v>17050</v>
      </c>
      <c r="K876" s="54" t="s">
        <v>17124</v>
      </c>
      <c r="L876" s="54" t="s">
        <v>15623</v>
      </c>
      <c r="M876" s="55">
        <v>1</v>
      </c>
      <c r="N876" s="55">
        <v>1</v>
      </c>
      <c r="O876" s="54" t="s">
        <v>15615</v>
      </c>
    </row>
    <row r="877" spans="1:15" x14ac:dyDescent="0.25">
      <c r="A877" s="19">
        <v>876</v>
      </c>
      <c r="B877" t="s">
        <v>8426</v>
      </c>
      <c r="C877" t="s">
        <v>6916</v>
      </c>
      <c r="D877" s="50" t="s">
        <v>16367</v>
      </c>
      <c r="E877" s="84">
        <f t="shared" si="52"/>
        <v>41201</v>
      </c>
      <c r="F877" s="50">
        <f t="shared" si="53"/>
        <v>2012</v>
      </c>
      <c r="G877" s="50">
        <f t="shared" si="54"/>
        <v>10</v>
      </c>
      <c r="H877" s="50">
        <f t="shared" si="55"/>
        <v>5</v>
      </c>
      <c r="I877" s="54" t="s">
        <v>15622</v>
      </c>
      <c r="J877" s="54" t="s">
        <v>17050</v>
      </c>
      <c r="K877" s="54" t="s">
        <v>17124</v>
      </c>
      <c r="L877" s="54" t="s">
        <v>15623</v>
      </c>
      <c r="M877" s="55">
        <v>1</v>
      </c>
      <c r="N877" s="55">
        <v>0.94</v>
      </c>
      <c r="O877" s="54" t="s">
        <v>15616</v>
      </c>
    </row>
    <row r="878" spans="1:15" x14ac:dyDescent="0.25">
      <c r="A878" s="19">
        <v>877</v>
      </c>
      <c r="B878" t="s">
        <v>8220</v>
      </c>
      <c r="C878" t="s">
        <v>7115</v>
      </c>
      <c r="D878" s="50" t="s">
        <v>16367</v>
      </c>
      <c r="E878" s="84">
        <f t="shared" si="52"/>
        <v>41201</v>
      </c>
      <c r="F878" s="50">
        <f t="shared" si="53"/>
        <v>2012</v>
      </c>
      <c r="G878" s="50">
        <f t="shared" si="54"/>
        <v>10</v>
      </c>
      <c r="H878" s="50">
        <f t="shared" si="55"/>
        <v>5</v>
      </c>
      <c r="I878" s="54" t="s">
        <v>15622</v>
      </c>
      <c r="J878" s="54" t="s">
        <v>17050</v>
      </c>
      <c r="K878" s="54" t="s">
        <v>17124</v>
      </c>
      <c r="L878" s="54" t="s">
        <v>15624</v>
      </c>
      <c r="M878" s="55">
        <v>1</v>
      </c>
      <c r="N878" s="55">
        <v>0.75</v>
      </c>
      <c r="O878" s="54" t="s">
        <v>15615</v>
      </c>
    </row>
    <row r="879" spans="1:15" x14ac:dyDescent="0.25">
      <c r="A879" s="19">
        <v>878</v>
      </c>
      <c r="B879" t="s">
        <v>9422</v>
      </c>
      <c r="C879" t="s">
        <v>5935</v>
      </c>
      <c r="D879" s="50" t="s">
        <v>16368</v>
      </c>
      <c r="E879" s="84">
        <f t="shared" si="52"/>
        <v>41205</v>
      </c>
      <c r="F879" s="50">
        <f t="shared" si="53"/>
        <v>2012</v>
      </c>
      <c r="G879" s="50">
        <f t="shared" si="54"/>
        <v>10</v>
      </c>
      <c r="H879" s="50">
        <f t="shared" si="55"/>
        <v>2</v>
      </c>
      <c r="I879" s="54" t="s">
        <v>15729</v>
      </c>
      <c r="J879" s="54" t="s">
        <v>17079</v>
      </c>
      <c r="K879" s="54" t="s">
        <v>17124</v>
      </c>
      <c r="L879" s="54" t="s">
        <v>15628</v>
      </c>
      <c r="M879" s="55">
        <v>0.33</v>
      </c>
      <c r="N879" s="55">
        <v>0.77</v>
      </c>
      <c r="O879" s="54" t="s">
        <v>15615</v>
      </c>
    </row>
    <row r="880" spans="1:15" x14ac:dyDescent="0.25">
      <c r="A880" s="19">
        <v>879</v>
      </c>
      <c r="B880" t="s">
        <v>9709</v>
      </c>
      <c r="C880" t="s">
        <v>5656</v>
      </c>
      <c r="D880" s="50" t="s">
        <v>16368</v>
      </c>
      <c r="E880" s="84">
        <f t="shared" si="52"/>
        <v>41205</v>
      </c>
      <c r="F880" s="50">
        <f t="shared" si="53"/>
        <v>2012</v>
      </c>
      <c r="G880" s="50">
        <f t="shared" si="54"/>
        <v>10</v>
      </c>
      <c r="H880" s="50">
        <f t="shared" si="55"/>
        <v>2</v>
      </c>
      <c r="I880" s="54" t="s">
        <v>15622</v>
      </c>
      <c r="J880" s="54" t="s">
        <v>17050</v>
      </c>
      <c r="K880" s="54" t="s">
        <v>17124</v>
      </c>
      <c r="L880" s="54" t="s">
        <v>15626</v>
      </c>
      <c r="M880" s="55">
        <v>1</v>
      </c>
      <c r="N880" s="55">
        <v>1</v>
      </c>
      <c r="O880" s="54" t="s">
        <v>15616</v>
      </c>
    </row>
    <row r="881" spans="1:15" x14ac:dyDescent="0.25">
      <c r="A881" s="19">
        <v>880</v>
      </c>
      <c r="B881" t="s">
        <v>8976</v>
      </c>
      <c r="C881" t="s">
        <v>6377</v>
      </c>
      <c r="D881" s="50" t="s">
        <v>16369</v>
      </c>
      <c r="E881" s="84">
        <f t="shared" si="52"/>
        <v>41206</v>
      </c>
      <c r="F881" s="50">
        <f t="shared" si="53"/>
        <v>2012</v>
      </c>
      <c r="G881" s="50">
        <f t="shared" si="54"/>
        <v>10</v>
      </c>
      <c r="H881" s="50">
        <f t="shared" si="55"/>
        <v>3</v>
      </c>
      <c r="I881" s="54" t="s">
        <v>15622</v>
      </c>
      <c r="J881" s="54" t="s">
        <v>17050</v>
      </c>
      <c r="K881" s="54" t="s">
        <v>17124</v>
      </c>
      <c r="L881" s="54" t="s">
        <v>15628</v>
      </c>
      <c r="M881" s="55">
        <v>0</v>
      </c>
      <c r="N881" s="55">
        <v>1</v>
      </c>
      <c r="O881" s="54" t="s">
        <v>15615</v>
      </c>
    </row>
    <row r="882" spans="1:15" x14ac:dyDescent="0.25">
      <c r="A882" s="19">
        <v>881</v>
      </c>
      <c r="B882" t="s">
        <v>9437</v>
      </c>
      <c r="C882" t="s">
        <v>5922</v>
      </c>
      <c r="D882" s="50" t="s">
        <v>16370</v>
      </c>
      <c r="E882" s="84">
        <f t="shared" si="52"/>
        <v>41209</v>
      </c>
      <c r="F882" s="50">
        <f t="shared" si="53"/>
        <v>2012</v>
      </c>
      <c r="G882" s="50">
        <f t="shared" si="54"/>
        <v>10</v>
      </c>
      <c r="H882" s="50">
        <f t="shared" si="55"/>
        <v>6</v>
      </c>
      <c r="I882" s="54" t="s">
        <v>15622</v>
      </c>
      <c r="J882" s="54" t="s">
        <v>17050</v>
      </c>
      <c r="K882" s="54" t="s">
        <v>17124</v>
      </c>
      <c r="L882" s="54" t="s">
        <v>15624</v>
      </c>
      <c r="M882" s="55">
        <v>1</v>
      </c>
      <c r="N882" s="55">
        <v>0.97</v>
      </c>
      <c r="O882" s="54" t="s">
        <v>15616</v>
      </c>
    </row>
    <row r="883" spans="1:15" x14ac:dyDescent="0.25">
      <c r="A883" s="19">
        <v>882</v>
      </c>
      <c r="B883" t="s">
        <v>9097</v>
      </c>
      <c r="C883" t="s">
        <v>6256</v>
      </c>
      <c r="D883" s="50" t="s">
        <v>16370</v>
      </c>
      <c r="E883" s="84">
        <f t="shared" si="52"/>
        <v>41209</v>
      </c>
      <c r="F883" s="50">
        <f t="shared" si="53"/>
        <v>2012</v>
      </c>
      <c r="G883" s="50">
        <f t="shared" si="54"/>
        <v>10</v>
      </c>
      <c r="H883" s="50">
        <f t="shared" si="55"/>
        <v>6</v>
      </c>
      <c r="I883" s="54" t="s">
        <v>15622</v>
      </c>
      <c r="J883" s="54" t="s">
        <v>17050</v>
      </c>
      <c r="K883" s="54" t="s">
        <v>17124</v>
      </c>
      <c r="L883" s="54" t="s">
        <v>15624</v>
      </c>
      <c r="M883" s="55">
        <v>1</v>
      </c>
      <c r="N883" s="55">
        <v>0.68</v>
      </c>
      <c r="O883" s="54" t="s">
        <v>15616</v>
      </c>
    </row>
    <row r="884" spans="1:15" x14ac:dyDescent="0.25">
      <c r="A884" s="19">
        <v>883</v>
      </c>
      <c r="B884" t="s">
        <v>8176</v>
      </c>
      <c r="C884" t="s">
        <v>7159</v>
      </c>
      <c r="D884" s="50" t="s">
        <v>16371</v>
      </c>
      <c r="E884" s="84">
        <f t="shared" si="52"/>
        <v>41212</v>
      </c>
      <c r="F884" s="50">
        <f t="shared" si="53"/>
        <v>2012</v>
      </c>
      <c r="G884" s="50">
        <f t="shared" si="54"/>
        <v>10</v>
      </c>
      <c r="H884" s="50">
        <f t="shared" si="55"/>
        <v>2</v>
      </c>
      <c r="I884" s="54" t="s">
        <v>15622</v>
      </c>
      <c r="J884" s="54" t="s">
        <v>17050</v>
      </c>
      <c r="K884" s="54" t="s">
        <v>17124</v>
      </c>
      <c r="L884" s="54" t="s">
        <v>15624</v>
      </c>
      <c r="M884" s="55">
        <v>0.9</v>
      </c>
      <c r="N884" s="55">
        <v>0.33</v>
      </c>
      <c r="O884" s="54" t="s">
        <v>15615</v>
      </c>
    </row>
    <row r="885" spans="1:15" x14ac:dyDescent="0.25">
      <c r="A885" s="19">
        <v>884</v>
      </c>
      <c r="B885" t="s">
        <v>9366</v>
      </c>
      <c r="C885" t="s">
        <v>5991</v>
      </c>
      <c r="D885" s="50" t="s">
        <v>16372</v>
      </c>
      <c r="E885" s="84">
        <f t="shared" si="52"/>
        <v>41213</v>
      </c>
      <c r="F885" s="50">
        <f t="shared" si="53"/>
        <v>2012</v>
      </c>
      <c r="G885" s="50">
        <f t="shared" si="54"/>
        <v>10</v>
      </c>
      <c r="H885" s="50">
        <f t="shared" si="55"/>
        <v>3</v>
      </c>
      <c r="I885" s="54" t="s">
        <v>15622</v>
      </c>
      <c r="J885" s="54" t="s">
        <v>17050</v>
      </c>
      <c r="K885" s="54" t="s">
        <v>17124</v>
      </c>
      <c r="L885" s="54" t="s">
        <v>15623</v>
      </c>
      <c r="M885" s="55">
        <v>0.6</v>
      </c>
      <c r="N885" s="55">
        <v>0.48</v>
      </c>
      <c r="O885" s="54" t="s">
        <v>15615</v>
      </c>
    </row>
    <row r="886" spans="1:15" x14ac:dyDescent="0.25">
      <c r="A886" s="19">
        <v>885</v>
      </c>
      <c r="B886" t="s">
        <v>8804</v>
      </c>
      <c r="C886" t="s">
        <v>6544</v>
      </c>
      <c r="D886" s="50" t="s">
        <v>16373</v>
      </c>
      <c r="E886" s="84">
        <f t="shared" si="52"/>
        <v>41214</v>
      </c>
      <c r="F886" s="50">
        <f t="shared" si="53"/>
        <v>2012</v>
      </c>
      <c r="G886" s="50">
        <f t="shared" si="54"/>
        <v>11</v>
      </c>
      <c r="H886" s="50">
        <f t="shared" si="55"/>
        <v>4</v>
      </c>
      <c r="I886" s="54" t="s">
        <v>15622</v>
      </c>
      <c r="J886" s="54" t="s">
        <v>17050</v>
      </c>
      <c r="K886" s="54" t="s">
        <v>17124</v>
      </c>
      <c r="L886" s="54" t="s">
        <v>15623</v>
      </c>
      <c r="M886" s="55">
        <v>1</v>
      </c>
      <c r="N886" s="55">
        <v>0.32</v>
      </c>
      <c r="O886" s="54" t="s">
        <v>15616</v>
      </c>
    </row>
    <row r="887" spans="1:15" x14ac:dyDescent="0.25">
      <c r="A887" s="19">
        <v>886</v>
      </c>
      <c r="B887" t="s">
        <v>9270</v>
      </c>
      <c r="C887" t="s">
        <v>6085</v>
      </c>
      <c r="D887" s="50" t="s">
        <v>16374</v>
      </c>
      <c r="E887" s="84">
        <f t="shared" si="52"/>
        <v>41215</v>
      </c>
      <c r="F887" s="50">
        <f t="shared" si="53"/>
        <v>2012</v>
      </c>
      <c r="G887" s="50">
        <f t="shared" si="54"/>
        <v>11</v>
      </c>
      <c r="H887" s="50">
        <f t="shared" si="55"/>
        <v>5</v>
      </c>
      <c r="I887" s="54" t="s">
        <v>15622</v>
      </c>
      <c r="J887" s="54" t="s">
        <v>17050</v>
      </c>
      <c r="K887" s="54" t="s">
        <v>17124</v>
      </c>
      <c r="L887" s="54" t="s">
        <v>15623</v>
      </c>
      <c r="M887" s="55">
        <v>0.5</v>
      </c>
      <c r="N887" s="55">
        <v>0</v>
      </c>
      <c r="O887" s="54" t="s">
        <v>15615</v>
      </c>
    </row>
    <row r="888" spans="1:15" x14ac:dyDescent="0.25">
      <c r="A888" s="19">
        <v>887</v>
      </c>
      <c r="B888" t="s">
        <v>7972</v>
      </c>
      <c r="C888" t="s">
        <v>7359</v>
      </c>
      <c r="D888" s="50" t="s">
        <v>16374</v>
      </c>
      <c r="E888" s="84">
        <f t="shared" si="52"/>
        <v>41215</v>
      </c>
      <c r="F888" s="50">
        <f t="shared" si="53"/>
        <v>2012</v>
      </c>
      <c r="G888" s="50">
        <f t="shared" si="54"/>
        <v>11</v>
      </c>
      <c r="H888" s="50">
        <f t="shared" si="55"/>
        <v>5</v>
      </c>
      <c r="I888" s="54" t="s">
        <v>15625</v>
      </c>
      <c r="J888" s="54" t="s">
        <v>17050</v>
      </c>
      <c r="K888" s="54" t="s">
        <v>17124</v>
      </c>
      <c r="L888" s="54" t="s">
        <v>15623</v>
      </c>
      <c r="M888" s="55">
        <v>1</v>
      </c>
      <c r="N888" s="55">
        <v>0.8</v>
      </c>
      <c r="O888" s="54" t="s">
        <v>15615</v>
      </c>
    </row>
    <row r="889" spans="1:15" x14ac:dyDescent="0.25">
      <c r="A889" s="19">
        <v>888</v>
      </c>
      <c r="B889" t="s">
        <v>10745</v>
      </c>
      <c r="C889" t="s">
        <v>4644</v>
      </c>
      <c r="D889" s="50" t="s">
        <v>16375</v>
      </c>
      <c r="E889" s="84">
        <f t="shared" si="52"/>
        <v>41216</v>
      </c>
      <c r="F889" s="50">
        <f t="shared" si="53"/>
        <v>2012</v>
      </c>
      <c r="G889" s="50">
        <f t="shared" si="54"/>
        <v>11</v>
      </c>
      <c r="H889" s="50">
        <f t="shared" si="55"/>
        <v>6</v>
      </c>
      <c r="I889" s="54" t="s">
        <v>15622</v>
      </c>
      <c r="J889" s="54" t="s">
        <v>17050</v>
      </c>
      <c r="K889" s="54" t="s">
        <v>17124</v>
      </c>
      <c r="L889" s="54" t="s">
        <v>15626</v>
      </c>
      <c r="M889" s="55">
        <v>0.8</v>
      </c>
      <c r="N889" s="55">
        <v>0.94</v>
      </c>
      <c r="O889" s="54" t="s">
        <v>15616</v>
      </c>
    </row>
    <row r="890" spans="1:15" x14ac:dyDescent="0.25">
      <c r="A890" s="19">
        <v>889</v>
      </c>
      <c r="B890" t="s">
        <v>10953</v>
      </c>
      <c r="C890" t="s">
        <v>4441</v>
      </c>
      <c r="D890" s="50" t="s">
        <v>16375</v>
      </c>
      <c r="E890" s="84">
        <f t="shared" si="52"/>
        <v>41216</v>
      </c>
      <c r="F890" s="50">
        <f t="shared" si="53"/>
        <v>2012</v>
      </c>
      <c r="G890" s="50">
        <f t="shared" si="54"/>
        <v>11</v>
      </c>
      <c r="H890" s="50">
        <f t="shared" si="55"/>
        <v>6</v>
      </c>
      <c r="I890" s="54" t="s">
        <v>15622</v>
      </c>
      <c r="J890" s="54" t="s">
        <v>17050</v>
      </c>
      <c r="K890" s="54" t="s">
        <v>17124</v>
      </c>
      <c r="L890" s="54" t="s">
        <v>15626</v>
      </c>
      <c r="M890" s="55">
        <v>1</v>
      </c>
      <c r="N890" s="55">
        <v>0.94</v>
      </c>
      <c r="O890" s="54" t="s">
        <v>15616</v>
      </c>
    </row>
    <row r="891" spans="1:15" x14ac:dyDescent="0.25">
      <c r="A891" s="19">
        <v>890</v>
      </c>
      <c r="B891" t="s">
        <v>11097</v>
      </c>
      <c r="C891" t="s">
        <v>4301</v>
      </c>
      <c r="D891" s="50" t="s">
        <v>11871</v>
      </c>
      <c r="E891" s="84">
        <f t="shared" si="52"/>
        <v>41217</v>
      </c>
      <c r="F891" s="50">
        <f t="shared" si="53"/>
        <v>2012</v>
      </c>
      <c r="G891" s="50">
        <f t="shared" si="54"/>
        <v>11</v>
      </c>
      <c r="H891" s="50">
        <f t="shared" si="55"/>
        <v>7</v>
      </c>
      <c r="I891" s="54" t="s">
        <v>15622</v>
      </c>
      <c r="J891" s="54" t="s">
        <v>17050</v>
      </c>
      <c r="K891" s="54" t="s">
        <v>17124</v>
      </c>
      <c r="L891" s="54" t="s">
        <v>15623</v>
      </c>
      <c r="M891" s="55">
        <v>0.5</v>
      </c>
      <c r="N891" s="55">
        <v>0</v>
      </c>
      <c r="O891" s="54" t="s">
        <v>15615</v>
      </c>
    </row>
    <row r="892" spans="1:15" x14ac:dyDescent="0.25">
      <c r="A892" s="19">
        <v>891</v>
      </c>
      <c r="B892" t="s">
        <v>10776</v>
      </c>
      <c r="C892" t="s">
        <v>4614</v>
      </c>
      <c r="D892" s="50" t="s">
        <v>11871</v>
      </c>
      <c r="E892" s="84">
        <f t="shared" si="52"/>
        <v>41217</v>
      </c>
      <c r="F892" s="50">
        <f t="shared" si="53"/>
        <v>2012</v>
      </c>
      <c r="G892" s="50">
        <f t="shared" si="54"/>
        <v>11</v>
      </c>
      <c r="H892" s="50">
        <f t="shared" si="55"/>
        <v>7</v>
      </c>
      <c r="I892" s="54" t="s">
        <v>15622</v>
      </c>
      <c r="J892" s="54" t="s">
        <v>17050</v>
      </c>
      <c r="K892" s="54" t="s">
        <v>17124</v>
      </c>
      <c r="L892" s="54" t="s">
        <v>15626</v>
      </c>
      <c r="M892" s="55">
        <v>1</v>
      </c>
      <c r="N892" s="55">
        <v>1</v>
      </c>
      <c r="O892" s="54" t="s">
        <v>15615</v>
      </c>
    </row>
    <row r="893" spans="1:15" x14ac:dyDescent="0.25">
      <c r="A893" s="19">
        <v>892</v>
      </c>
      <c r="B893" t="s">
        <v>9065</v>
      </c>
      <c r="C893" t="s">
        <v>6288</v>
      </c>
      <c r="D893" s="50" t="s">
        <v>16376</v>
      </c>
      <c r="E893" s="84">
        <f t="shared" si="52"/>
        <v>41218</v>
      </c>
      <c r="F893" s="50">
        <f t="shared" si="53"/>
        <v>2012</v>
      </c>
      <c r="G893" s="50">
        <f t="shared" si="54"/>
        <v>11</v>
      </c>
      <c r="H893" s="50">
        <f t="shared" si="55"/>
        <v>1</v>
      </c>
      <c r="I893" s="54" t="s">
        <v>15622</v>
      </c>
      <c r="J893" s="54" t="s">
        <v>17050</v>
      </c>
      <c r="K893" s="54" t="s">
        <v>17124</v>
      </c>
      <c r="L893" s="54" t="s">
        <v>15623</v>
      </c>
      <c r="M893" s="55">
        <v>0.7</v>
      </c>
      <c r="N893" s="55">
        <v>0.7</v>
      </c>
      <c r="O893" s="54" t="s">
        <v>15615</v>
      </c>
    </row>
    <row r="894" spans="1:15" x14ac:dyDescent="0.25">
      <c r="A894" s="19">
        <v>893</v>
      </c>
      <c r="B894" t="s">
        <v>10823</v>
      </c>
      <c r="C894" t="s">
        <v>4570</v>
      </c>
      <c r="D894" s="50" t="s">
        <v>16377</v>
      </c>
      <c r="E894" s="84">
        <f t="shared" si="52"/>
        <v>41219</v>
      </c>
      <c r="F894" s="50">
        <f t="shared" si="53"/>
        <v>2012</v>
      </c>
      <c r="G894" s="50">
        <f t="shared" si="54"/>
        <v>11</v>
      </c>
      <c r="H894" s="50">
        <f t="shared" si="55"/>
        <v>2</v>
      </c>
      <c r="I894" s="54" t="s">
        <v>15622</v>
      </c>
      <c r="J894" s="54" t="s">
        <v>17050</v>
      </c>
      <c r="K894" s="54" t="s">
        <v>17124</v>
      </c>
      <c r="L894" s="54" t="s">
        <v>15626</v>
      </c>
      <c r="M894" s="55">
        <v>1</v>
      </c>
      <c r="N894" s="55">
        <v>0.38</v>
      </c>
      <c r="O894" s="54" t="s">
        <v>15615</v>
      </c>
    </row>
    <row r="895" spans="1:15" x14ac:dyDescent="0.25">
      <c r="A895" s="19">
        <v>894</v>
      </c>
      <c r="B895" t="s">
        <v>9089</v>
      </c>
      <c r="C895" t="s">
        <v>6264</v>
      </c>
      <c r="D895" s="50" t="s">
        <v>16378</v>
      </c>
      <c r="E895" s="84">
        <f t="shared" si="52"/>
        <v>41220</v>
      </c>
      <c r="F895" s="50">
        <f t="shared" si="53"/>
        <v>2012</v>
      </c>
      <c r="G895" s="50">
        <f t="shared" si="54"/>
        <v>11</v>
      </c>
      <c r="H895" s="50">
        <f t="shared" si="55"/>
        <v>3</v>
      </c>
      <c r="I895" s="54" t="s">
        <v>15622</v>
      </c>
      <c r="J895" s="54" t="s">
        <v>17050</v>
      </c>
      <c r="K895" s="54" t="s">
        <v>17124</v>
      </c>
      <c r="L895" s="54" t="s">
        <v>15623</v>
      </c>
      <c r="M895" s="55">
        <v>1</v>
      </c>
      <c r="N895" s="55">
        <v>0.89</v>
      </c>
      <c r="O895" s="54" t="s">
        <v>15616</v>
      </c>
    </row>
    <row r="896" spans="1:15" x14ac:dyDescent="0.25">
      <c r="A896" s="19">
        <v>895</v>
      </c>
      <c r="B896" t="s">
        <v>10778</v>
      </c>
      <c r="C896" t="s">
        <v>4612</v>
      </c>
      <c r="D896" s="50" t="s">
        <v>16378</v>
      </c>
      <c r="E896" s="84">
        <f t="shared" si="52"/>
        <v>41220</v>
      </c>
      <c r="F896" s="50">
        <f t="shared" si="53"/>
        <v>2012</v>
      </c>
      <c r="G896" s="50">
        <f t="shared" si="54"/>
        <v>11</v>
      </c>
      <c r="H896" s="50">
        <f t="shared" si="55"/>
        <v>3</v>
      </c>
      <c r="I896" s="54" t="s">
        <v>15622</v>
      </c>
      <c r="J896" s="54" t="s">
        <v>17050</v>
      </c>
      <c r="K896" s="54" t="s">
        <v>17124</v>
      </c>
      <c r="L896" s="54" t="s">
        <v>15626</v>
      </c>
      <c r="M896" s="55">
        <v>1</v>
      </c>
      <c r="N896" s="55">
        <v>0.91</v>
      </c>
      <c r="O896" s="54" t="s">
        <v>15616</v>
      </c>
    </row>
    <row r="897" spans="1:15" x14ac:dyDescent="0.25">
      <c r="A897" s="19">
        <v>896</v>
      </c>
      <c r="B897" t="s">
        <v>10251</v>
      </c>
      <c r="C897" t="s">
        <v>5128</v>
      </c>
      <c r="D897" s="50" t="s">
        <v>16379</v>
      </c>
      <c r="E897" s="84">
        <f t="shared" si="52"/>
        <v>41221</v>
      </c>
      <c r="F897" s="50">
        <f t="shared" si="53"/>
        <v>2012</v>
      </c>
      <c r="G897" s="50">
        <f t="shared" si="54"/>
        <v>11</v>
      </c>
      <c r="H897" s="50">
        <f t="shared" si="55"/>
        <v>4</v>
      </c>
      <c r="I897" s="54" t="s">
        <v>15622</v>
      </c>
      <c r="J897" s="54" t="s">
        <v>17050</v>
      </c>
      <c r="K897" s="54" t="s">
        <v>17124</v>
      </c>
      <c r="L897" s="54" t="s">
        <v>15624</v>
      </c>
      <c r="M897" s="55">
        <v>1</v>
      </c>
      <c r="N897" s="55">
        <v>0.97</v>
      </c>
      <c r="O897" s="54" t="s">
        <v>15616</v>
      </c>
    </row>
    <row r="898" spans="1:15" x14ac:dyDescent="0.25">
      <c r="A898" s="19">
        <v>897</v>
      </c>
      <c r="B898" t="s">
        <v>9511</v>
      </c>
      <c r="C898" t="s">
        <v>5849</v>
      </c>
      <c r="D898" s="50" t="s">
        <v>16379</v>
      </c>
      <c r="E898" s="84">
        <f t="shared" si="52"/>
        <v>41221</v>
      </c>
      <c r="F898" s="50">
        <f t="shared" si="53"/>
        <v>2012</v>
      </c>
      <c r="G898" s="50">
        <f t="shared" si="54"/>
        <v>11</v>
      </c>
      <c r="H898" s="50">
        <f t="shared" si="55"/>
        <v>4</v>
      </c>
      <c r="I898" s="54" t="s">
        <v>15622</v>
      </c>
      <c r="J898" s="54" t="s">
        <v>17050</v>
      </c>
      <c r="K898" s="54" t="s">
        <v>17124</v>
      </c>
      <c r="L898" s="54" t="s">
        <v>15626</v>
      </c>
      <c r="M898" s="55">
        <v>1</v>
      </c>
      <c r="N898" s="55">
        <v>0.33</v>
      </c>
      <c r="O898" s="54" t="s">
        <v>15615</v>
      </c>
    </row>
    <row r="899" spans="1:15" x14ac:dyDescent="0.25">
      <c r="A899" s="19">
        <v>898</v>
      </c>
      <c r="B899" t="s">
        <v>8717</v>
      </c>
      <c r="C899" t="s">
        <v>6631</v>
      </c>
      <c r="D899" s="50" t="s">
        <v>16380</v>
      </c>
      <c r="E899" s="84">
        <f t="shared" ref="E899:E962" si="56">DATE(LEFT(D899,4),MID(D899,5,2),RIGHT(D899,2))</f>
        <v>41222</v>
      </c>
      <c r="F899" s="50">
        <f t="shared" ref="F899:F962" si="57">YEAR(E899)</f>
        <v>2012</v>
      </c>
      <c r="G899" s="50">
        <f t="shared" ref="G899:G962" si="58">MONTH(E899)</f>
        <v>11</v>
      </c>
      <c r="H899" s="50">
        <f t="shared" ref="H899:H962" si="59">WEEKDAY(E899,2)</f>
        <v>5</v>
      </c>
      <c r="I899" s="54" t="s">
        <v>15622</v>
      </c>
      <c r="J899" s="54" t="s">
        <v>17050</v>
      </c>
      <c r="K899" s="54" t="s">
        <v>17124</v>
      </c>
      <c r="L899" s="54" t="s">
        <v>15623</v>
      </c>
      <c r="M899" s="55">
        <v>1</v>
      </c>
      <c r="N899" s="55">
        <v>0.5</v>
      </c>
      <c r="O899" s="54" t="s">
        <v>15615</v>
      </c>
    </row>
    <row r="900" spans="1:15" x14ac:dyDescent="0.25">
      <c r="A900" s="19">
        <v>899</v>
      </c>
      <c r="B900" t="s">
        <v>10749</v>
      </c>
      <c r="C900" t="s">
        <v>4640</v>
      </c>
      <c r="D900" s="50" t="s">
        <v>16381</v>
      </c>
      <c r="E900" s="84">
        <f t="shared" si="56"/>
        <v>41223</v>
      </c>
      <c r="F900" s="50">
        <f t="shared" si="57"/>
        <v>2012</v>
      </c>
      <c r="G900" s="50">
        <f t="shared" si="58"/>
        <v>11</v>
      </c>
      <c r="H900" s="50">
        <f t="shared" si="59"/>
        <v>6</v>
      </c>
      <c r="I900" s="54" t="s">
        <v>15622</v>
      </c>
      <c r="J900" s="54" t="s">
        <v>17050</v>
      </c>
      <c r="K900" s="54" t="s">
        <v>17124</v>
      </c>
      <c r="L900" s="54" t="s">
        <v>15626</v>
      </c>
      <c r="M900" s="55">
        <v>1</v>
      </c>
      <c r="N900" s="55">
        <v>0.5</v>
      </c>
      <c r="O900" s="54" t="s">
        <v>15615</v>
      </c>
    </row>
    <row r="901" spans="1:15" x14ac:dyDescent="0.25">
      <c r="A901" s="19">
        <v>900</v>
      </c>
      <c r="B901" t="s">
        <v>9653</v>
      </c>
      <c r="C901" t="s">
        <v>5711</v>
      </c>
      <c r="D901" s="50" t="s">
        <v>16381</v>
      </c>
      <c r="E901" s="84">
        <f t="shared" si="56"/>
        <v>41223</v>
      </c>
      <c r="F901" s="50">
        <f t="shared" si="57"/>
        <v>2012</v>
      </c>
      <c r="G901" s="50">
        <f t="shared" si="58"/>
        <v>11</v>
      </c>
      <c r="H901" s="50">
        <f t="shared" si="59"/>
        <v>6</v>
      </c>
      <c r="I901" s="54" t="s">
        <v>15622</v>
      </c>
      <c r="J901" s="54" t="s">
        <v>17050</v>
      </c>
      <c r="K901" s="54" t="s">
        <v>17124</v>
      </c>
      <c r="L901" s="54" t="s">
        <v>15626</v>
      </c>
      <c r="M901" s="55">
        <v>1</v>
      </c>
      <c r="N901" s="55">
        <v>0.4</v>
      </c>
      <c r="O901" s="54" t="s">
        <v>15615</v>
      </c>
    </row>
    <row r="902" spans="1:15" x14ac:dyDescent="0.25">
      <c r="A902" s="19">
        <v>901</v>
      </c>
      <c r="B902" t="s">
        <v>8023</v>
      </c>
      <c r="C902" t="s">
        <v>7308</v>
      </c>
      <c r="D902" s="50" t="s">
        <v>16382</v>
      </c>
      <c r="E902" s="84">
        <f t="shared" si="56"/>
        <v>41225</v>
      </c>
      <c r="F902" s="50">
        <f t="shared" si="57"/>
        <v>2012</v>
      </c>
      <c r="G902" s="50">
        <f t="shared" si="58"/>
        <v>11</v>
      </c>
      <c r="H902" s="50">
        <f t="shared" si="59"/>
        <v>1</v>
      </c>
      <c r="I902" s="54" t="s">
        <v>15622</v>
      </c>
      <c r="J902" s="54" t="s">
        <v>17050</v>
      </c>
      <c r="K902" s="54" t="s">
        <v>17124</v>
      </c>
      <c r="L902" s="54" t="s">
        <v>15626</v>
      </c>
      <c r="M902" s="55">
        <v>1</v>
      </c>
      <c r="N902" s="55">
        <v>0.7</v>
      </c>
      <c r="O902" s="54" t="s">
        <v>15616</v>
      </c>
    </row>
    <row r="903" spans="1:15" x14ac:dyDescent="0.25">
      <c r="A903" s="19">
        <v>902</v>
      </c>
      <c r="B903" t="s">
        <v>10575</v>
      </c>
      <c r="C903" t="s">
        <v>4810</v>
      </c>
      <c r="D903" s="50" t="s">
        <v>16382</v>
      </c>
      <c r="E903" s="84">
        <f t="shared" si="56"/>
        <v>41225</v>
      </c>
      <c r="F903" s="50">
        <f t="shared" si="57"/>
        <v>2012</v>
      </c>
      <c r="G903" s="50">
        <f t="shared" si="58"/>
        <v>11</v>
      </c>
      <c r="H903" s="50">
        <f t="shared" si="59"/>
        <v>1</v>
      </c>
      <c r="I903" s="54" t="s">
        <v>15622</v>
      </c>
      <c r="J903" s="54" t="s">
        <v>17050</v>
      </c>
      <c r="K903" s="54" t="s">
        <v>17124</v>
      </c>
      <c r="L903" s="54" t="s">
        <v>15626</v>
      </c>
      <c r="M903" s="55">
        <v>1</v>
      </c>
      <c r="N903" s="55">
        <v>0</v>
      </c>
      <c r="O903" s="54" t="s">
        <v>15615</v>
      </c>
    </row>
    <row r="904" spans="1:15" x14ac:dyDescent="0.25">
      <c r="A904" s="19">
        <v>903</v>
      </c>
      <c r="B904" t="s">
        <v>11134</v>
      </c>
      <c r="C904" t="s">
        <v>4266</v>
      </c>
      <c r="D904" s="50" t="s">
        <v>16383</v>
      </c>
      <c r="E904" s="84">
        <f t="shared" si="56"/>
        <v>41226</v>
      </c>
      <c r="F904" s="50">
        <f t="shared" si="57"/>
        <v>2012</v>
      </c>
      <c r="G904" s="50">
        <f t="shared" si="58"/>
        <v>11</v>
      </c>
      <c r="H904" s="50">
        <f t="shared" si="59"/>
        <v>2</v>
      </c>
      <c r="I904" s="54" t="s">
        <v>15625</v>
      </c>
      <c r="J904" s="54" t="s">
        <v>17050</v>
      </c>
      <c r="K904" s="54" t="s">
        <v>17124</v>
      </c>
      <c r="L904" s="54" t="s">
        <v>15626</v>
      </c>
      <c r="M904" s="55">
        <v>1</v>
      </c>
      <c r="N904" s="55">
        <v>0.98</v>
      </c>
      <c r="O904" s="54" t="s">
        <v>15616</v>
      </c>
    </row>
    <row r="905" spans="1:15" x14ac:dyDescent="0.25">
      <c r="A905" s="19">
        <v>904</v>
      </c>
      <c r="B905" t="s">
        <v>10964</v>
      </c>
      <c r="C905" t="s">
        <v>4431</v>
      </c>
      <c r="D905" s="50" t="s">
        <v>16384</v>
      </c>
      <c r="E905" s="84">
        <f t="shared" si="56"/>
        <v>41227</v>
      </c>
      <c r="F905" s="50">
        <f t="shared" si="57"/>
        <v>2012</v>
      </c>
      <c r="G905" s="50">
        <f t="shared" si="58"/>
        <v>11</v>
      </c>
      <c r="H905" s="50">
        <f t="shared" si="59"/>
        <v>3</v>
      </c>
      <c r="I905" s="54" t="s">
        <v>15622</v>
      </c>
      <c r="J905" s="54" t="s">
        <v>17050</v>
      </c>
      <c r="K905" s="54" t="s">
        <v>17124</v>
      </c>
      <c r="L905" s="54" t="s">
        <v>15626</v>
      </c>
      <c r="M905" s="55">
        <v>1</v>
      </c>
      <c r="N905" s="55">
        <v>0.98</v>
      </c>
      <c r="O905" s="54" t="s">
        <v>15616</v>
      </c>
    </row>
    <row r="906" spans="1:15" x14ac:dyDescent="0.25">
      <c r="A906" s="19">
        <v>905</v>
      </c>
      <c r="B906" t="s">
        <v>9592</v>
      </c>
      <c r="C906" t="s">
        <v>5769</v>
      </c>
      <c r="D906" s="50" t="s">
        <v>16384</v>
      </c>
      <c r="E906" s="84">
        <f t="shared" si="56"/>
        <v>41227</v>
      </c>
      <c r="F906" s="50">
        <f t="shared" si="57"/>
        <v>2012</v>
      </c>
      <c r="G906" s="50">
        <f t="shared" si="58"/>
        <v>11</v>
      </c>
      <c r="H906" s="50">
        <f t="shared" si="59"/>
        <v>3</v>
      </c>
      <c r="I906" s="54" t="s">
        <v>15622</v>
      </c>
      <c r="J906" s="54" t="s">
        <v>17050</v>
      </c>
      <c r="K906" s="54" t="s">
        <v>17124</v>
      </c>
      <c r="L906" s="54" t="s">
        <v>15624</v>
      </c>
      <c r="M906" s="55">
        <v>1</v>
      </c>
      <c r="N906" s="55">
        <v>1</v>
      </c>
      <c r="O906" s="54" t="s">
        <v>15616</v>
      </c>
    </row>
    <row r="907" spans="1:15" x14ac:dyDescent="0.25">
      <c r="A907" s="19">
        <v>906</v>
      </c>
      <c r="B907" t="s">
        <v>8145</v>
      </c>
      <c r="C907" t="s">
        <v>7190</v>
      </c>
      <c r="D907" s="50" t="s">
        <v>16384</v>
      </c>
      <c r="E907" s="84">
        <f t="shared" si="56"/>
        <v>41227</v>
      </c>
      <c r="F907" s="50">
        <f t="shared" si="57"/>
        <v>2012</v>
      </c>
      <c r="G907" s="50">
        <f t="shared" si="58"/>
        <v>11</v>
      </c>
      <c r="H907" s="50">
        <f t="shared" si="59"/>
        <v>3</v>
      </c>
      <c r="I907" s="54" t="s">
        <v>15622</v>
      </c>
      <c r="J907" s="54" t="s">
        <v>17050</v>
      </c>
      <c r="K907" s="54" t="s">
        <v>17124</v>
      </c>
      <c r="L907" s="54" t="s">
        <v>15626</v>
      </c>
      <c r="M907" s="55">
        <v>1</v>
      </c>
      <c r="N907" s="55">
        <v>0.87</v>
      </c>
      <c r="O907" s="54" t="s">
        <v>15616</v>
      </c>
    </row>
    <row r="908" spans="1:15" x14ac:dyDescent="0.25">
      <c r="A908" s="19">
        <v>907</v>
      </c>
      <c r="B908" t="s">
        <v>10641</v>
      </c>
      <c r="C908" t="s">
        <v>4745</v>
      </c>
      <c r="D908" s="50" t="s">
        <v>16385</v>
      </c>
      <c r="E908" s="84">
        <f t="shared" si="56"/>
        <v>41229</v>
      </c>
      <c r="F908" s="50">
        <f t="shared" si="57"/>
        <v>2012</v>
      </c>
      <c r="G908" s="50">
        <f t="shared" si="58"/>
        <v>11</v>
      </c>
      <c r="H908" s="50">
        <f t="shared" si="59"/>
        <v>5</v>
      </c>
      <c r="I908" s="54" t="s">
        <v>15622</v>
      </c>
      <c r="J908" s="54" t="s">
        <v>17050</v>
      </c>
      <c r="K908" s="54" t="s">
        <v>17124</v>
      </c>
      <c r="L908" s="54" t="s">
        <v>15626</v>
      </c>
      <c r="M908" s="55">
        <v>1</v>
      </c>
      <c r="N908" s="55">
        <v>1</v>
      </c>
      <c r="O908" s="54" t="s">
        <v>15615</v>
      </c>
    </row>
    <row r="909" spans="1:15" x14ac:dyDescent="0.25">
      <c r="A909" s="19">
        <v>908</v>
      </c>
      <c r="B909" t="s">
        <v>7783</v>
      </c>
      <c r="C909" t="s">
        <v>7539</v>
      </c>
      <c r="D909" s="50" t="s">
        <v>16385</v>
      </c>
      <c r="E909" s="84">
        <f t="shared" si="56"/>
        <v>41229</v>
      </c>
      <c r="F909" s="50">
        <f t="shared" si="57"/>
        <v>2012</v>
      </c>
      <c r="G909" s="50">
        <f t="shared" si="58"/>
        <v>11</v>
      </c>
      <c r="H909" s="50">
        <f t="shared" si="59"/>
        <v>5</v>
      </c>
      <c r="I909" s="54" t="s">
        <v>15622</v>
      </c>
      <c r="J909" s="54" t="s">
        <v>17050</v>
      </c>
      <c r="K909" s="54" t="s">
        <v>17124</v>
      </c>
      <c r="L909" s="54" t="s">
        <v>15624</v>
      </c>
      <c r="M909" s="55">
        <v>0.75</v>
      </c>
      <c r="N909" s="55">
        <v>0</v>
      </c>
      <c r="O909" s="54" t="s">
        <v>15615</v>
      </c>
    </row>
    <row r="910" spans="1:15" x14ac:dyDescent="0.25">
      <c r="A910" s="19">
        <v>909</v>
      </c>
      <c r="B910" t="s">
        <v>9228</v>
      </c>
      <c r="C910" t="s">
        <v>6126</v>
      </c>
      <c r="D910" s="50" t="s">
        <v>16386</v>
      </c>
      <c r="E910" s="84">
        <f t="shared" si="56"/>
        <v>41230</v>
      </c>
      <c r="F910" s="50">
        <f t="shared" si="57"/>
        <v>2012</v>
      </c>
      <c r="G910" s="50">
        <f t="shared" si="58"/>
        <v>11</v>
      </c>
      <c r="H910" s="50">
        <f t="shared" si="59"/>
        <v>6</v>
      </c>
      <c r="I910" s="54" t="s">
        <v>15622</v>
      </c>
      <c r="J910" s="54" t="s">
        <v>17050</v>
      </c>
      <c r="K910" s="54" t="s">
        <v>17124</v>
      </c>
      <c r="L910" s="54" t="s">
        <v>15624</v>
      </c>
      <c r="M910" s="55">
        <v>1</v>
      </c>
      <c r="N910" s="55">
        <v>0.62</v>
      </c>
      <c r="O910" s="54" t="s">
        <v>15615</v>
      </c>
    </row>
    <row r="911" spans="1:15" x14ac:dyDescent="0.25">
      <c r="A911" s="19">
        <v>910</v>
      </c>
      <c r="B911" t="s">
        <v>9812</v>
      </c>
      <c r="C911" t="s">
        <v>5557</v>
      </c>
      <c r="D911" s="50" t="s">
        <v>16387</v>
      </c>
      <c r="E911" s="84">
        <f t="shared" si="56"/>
        <v>41231</v>
      </c>
      <c r="F911" s="50">
        <f t="shared" si="57"/>
        <v>2012</v>
      </c>
      <c r="G911" s="50">
        <f t="shared" si="58"/>
        <v>11</v>
      </c>
      <c r="H911" s="50">
        <f t="shared" si="59"/>
        <v>7</v>
      </c>
      <c r="I911" s="54" t="s">
        <v>15622</v>
      </c>
      <c r="J911" s="54" t="s">
        <v>17050</v>
      </c>
      <c r="K911" s="54" t="s">
        <v>17124</v>
      </c>
      <c r="L911" s="54" t="s">
        <v>15624</v>
      </c>
      <c r="M911" s="55">
        <v>1</v>
      </c>
      <c r="N911" s="55">
        <v>0.69</v>
      </c>
      <c r="O911" s="54" t="s">
        <v>15616</v>
      </c>
    </row>
    <row r="912" spans="1:15" x14ac:dyDescent="0.25">
      <c r="A912" s="19">
        <v>911</v>
      </c>
      <c r="B912" t="s">
        <v>9560</v>
      </c>
      <c r="C912" t="s">
        <v>5800</v>
      </c>
      <c r="D912" s="50" t="s">
        <v>16388</v>
      </c>
      <c r="E912" s="84">
        <f t="shared" si="56"/>
        <v>41232</v>
      </c>
      <c r="F912" s="50">
        <f t="shared" si="57"/>
        <v>2012</v>
      </c>
      <c r="G912" s="50">
        <f t="shared" si="58"/>
        <v>11</v>
      </c>
      <c r="H912" s="50">
        <f t="shared" si="59"/>
        <v>1</v>
      </c>
      <c r="I912" s="54" t="s">
        <v>15629</v>
      </c>
      <c r="J912" s="54" t="s">
        <v>17050</v>
      </c>
      <c r="K912" s="54" t="s">
        <v>17124</v>
      </c>
      <c r="L912" s="54" t="s">
        <v>15626</v>
      </c>
      <c r="M912" s="55">
        <v>1</v>
      </c>
      <c r="N912" s="55">
        <v>1</v>
      </c>
      <c r="O912" s="54" t="s">
        <v>15615</v>
      </c>
    </row>
    <row r="913" spans="1:15" x14ac:dyDescent="0.25">
      <c r="A913" s="19">
        <v>912</v>
      </c>
      <c r="B913" t="s">
        <v>8532</v>
      </c>
      <c r="C913" t="s">
        <v>6814</v>
      </c>
      <c r="D913" s="50" t="s">
        <v>16388</v>
      </c>
      <c r="E913" s="84">
        <f t="shared" si="56"/>
        <v>41232</v>
      </c>
      <c r="F913" s="50">
        <f t="shared" si="57"/>
        <v>2012</v>
      </c>
      <c r="G913" s="50">
        <f t="shared" si="58"/>
        <v>11</v>
      </c>
      <c r="H913" s="50">
        <f t="shared" si="59"/>
        <v>1</v>
      </c>
      <c r="I913" s="54" t="s">
        <v>15622</v>
      </c>
      <c r="J913" s="54" t="s">
        <v>17050</v>
      </c>
      <c r="K913" s="54" t="s">
        <v>17124</v>
      </c>
      <c r="L913" s="54" t="s">
        <v>15624</v>
      </c>
      <c r="M913" s="55">
        <v>0.9</v>
      </c>
      <c r="N913" s="55">
        <v>0.76</v>
      </c>
      <c r="O913" s="54" t="s">
        <v>15616</v>
      </c>
    </row>
    <row r="914" spans="1:15" x14ac:dyDescent="0.25">
      <c r="A914" s="19">
        <v>913</v>
      </c>
      <c r="B914" t="s">
        <v>10956</v>
      </c>
      <c r="C914" t="s">
        <v>4438</v>
      </c>
      <c r="D914" s="50" t="s">
        <v>16389</v>
      </c>
      <c r="E914" s="84">
        <f t="shared" si="56"/>
        <v>41234</v>
      </c>
      <c r="F914" s="50">
        <f t="shared" si="57"/>
        <v>2012</v>
      </c>
      <c r="G914" s="50">
        <f t="shared" si="58"/>
        <v>11</v>
      </c>
      <c r="H914" s="50">
        <f t="shared" si="59"/>
        <v>3</v>
      </c>
      <c r="I914" s="54" t="s">
        <v>15622</v>
      </c>
      <c r="J914" s="54" t="s">
        <v>17050</v>
      </c>
      <c r="K914" s="54" t="s">
        <v>17124</v>
      </c>
      <c r="L914" s="54" t="s">
        <v>15626</v>
      </c>
      <c r="M914" s="55">
        <v>1</v>
      </c>
      <c r="N914" s="55">
        <v>1</v>
      </c>
      <c r="O914" s="54" t="s">
        <v>15616</v>
      </c>
    </row>
    <row r="915" spans="1:15" x14ac:dyDescent="0.25">
      <c r="A915" s="19">
        <v>914</v>
      </c>
      <c r="B915" t="s">
        <v>8790</v>
      </c>
      <c r="C915" t="s">
        <v>6558</v>
      </c>
      <c r="D915" s="50" t="s">
        <v>16390</v>
      </c>
      <c r="E915" s="84">
        <f t="shared" si="56"/>
        <v>41236</v>
      </c>
      <c r="F915" s="50">
        <f t="shared" si="57"/>
        <v>2012</v>
      </c>
      <c r="G915" s="50">
        <f t="shared" si="58"/>
        <v>11</v>
      </c>
      <c r="H915" s="50">
        <f t="shared" si="59"/>
        <v>5</v>
      </c>
      <c r="I915" s="54" t="s">
        <v>15625</v>
      </c>
      <c r="J915" s="54" t="s">
        <v>17050</v>
      </c>
      <c r="K915" s="54" t="s">
        <v>17124</v>
      </c>
      <c r="L915" s="54" t="s">
        <v>15624</v>
      </c>
      <c r="M915" s="55">
        <v>1</v>
      </c>
      <c r="N915" s="55">
        <v>0.89</v>
      </c>
      <c r="O915" s="54" t="s">
        <v>15616</v>
      </c>
    </row>
    <row r="916" spans="1:15" x14ac:dyDescent="0.25">
      <c r="A916" s="19">
        <v>915</v>
      </c>
      <c r="B916" t="s">
        <v>8680</v>
      </c>
      <c r="C916" t="s">
        <v>6668</v>
      </c>
      <c r="D916" s="50" t="s">
        <v>16391</v>
      </c>
      <c r="E916" s="84">
        <f t="shared" si="56"/>
        <v>41238</v>
      </c>
      <c r="F916" s="50">
        <f t="shared" si="57"/>
        <v>2012</v>
      </c>
      <c r="G916" s="50">
        <f t="shared" si="58"/>
        <v>11</v>
      </c>
      <c r="H916" s="50">
        <f t="shared" si="59"/>
        <v>7</v>
      </c>
      <c r="I916" s="54" t="s">
        <v>15622</v>
      </c>
      <c r="J916" s="54" t="s">
        <v>17050</v>
      </c>
      <c r="K916" s="54" t="s">
        <v>17124</v>
      </c>
      <c r="L916" s="54" t="s">
        <v>15628</v>
      </c>
      <c r="M916" s="55">
        <v>0</v>
      </c>
      <c r="N916" s="55">
        <v>0.8</v>
      </c>
      <c r="O916" s="54" t="s">
        <v>15615</v>
      </c>
    </row>
    <row r="917" spans="1:15" x14ac:dyDescent="0.25">
      <c r="A917" s="19">
        <v>916</v>
      </c>
      <c r="B917" t="s">
        <v>9927</v>
      </c>
      <c r="C917" t="s">
        <v>5444</v>
      </c>
      <c r="D917" s="50" t="s">
        <v>16392</v>
      </c>
      <c r="E917" s="84">
        <f t="shared" si="56"/>
        <v>41240</v>
      </c>
      <c r="F917" s="50">
        <f t="shared" si="57"/>
        <v>2012</v>
      </c>
      <c r="G917" s="50">
        <f t="shared" si="58"/>
        <v>11</v>
      </c>
      <c r="H917" s="50">
        <f t="shared" si="59"/>
        <v>2</v>
      </c>
      <c r="I917" s="54" t="s">
        <v>15622</v>
      </c>
      <c r="J917" s="54" t="s">
        <v>17050</v>
      </c>
      <c r="K917" s="54" t="s">
        <v>17124</v>
      </c>
      <c r="L917" s="54" t="s">
        <v>15626</v>
      </c>
      <c r="M917" s="55">
        <v>1</v>
      </c>
      <c r="N917" s="55">
        <v>0.84</v>
      </c>
      <c r="O917" s="54" t="s">
        <v>15615</v>
      </c>
    </row>
    <row r="918" spans="1:15" x14ac:dyDescent="0.25">
      <c r="A918" s="19">
        <v>917</v>
      </c>
      <c r="B918" t="s">
        <v>8007</v>
      </c>
      <c r="C918" t="s">
        <v>7324</v>
      </c>
      <c r="D918" s="50" t="s">
        <v>16393</v>
      </c>
      <c r="E918" s="84">
        <f t="shared" si="56"/>
        <v>41242</v>
      </c>
      <c r="F918" s="50">
        <f t="shared" si="57"/>
        <v>2012</v>
      </c>
      <c r="G918" s="50">
        <f t="shared" si="58"/>
        <v>11</v>
      </c>
      <c r="H918" s="50">
        <f t="shared" si="59"/>
        <v>4</v>
      </c>
      <c r="I918" s="54" t="s">
        <v>15622</v>
      </c>
      <c r="J918" s="54" t="s">
        <v>17050</v>
      </c>
      <c r="K918" s="54" t="s">
        <v>17124</v>
      </c>
      <c r="L918" s="54" t="s">
        <v>15626</v>
      </c>
      <c r="M918" s="55">
        <v>1</v>
      </c>
      <c r="N918" s="55">
        <v>0.9</v>
      </c>
      <c r="O918" s="54" t="s">
        <v>15616</v>
      </c>
    </row>
    <row r="919" spans="1:15" x14ac:dyDescent="0.25">
      <c r="A919" s="19">
        <v>918</v>
      </c>
      <c r="B919" t="s">
        <v>7867</v>
      </c>
      <c r="C919" t="s">
        <v>7461</v>
      </c>
      <c r="D919" s="50" t="s">
        <v>16393</v>
      </c>
      <c r="E919" s="84">
        <f t="shared" si="56"/>
        <v>41242</v>
      </c>
      <c r="F919" s="50">
        <f t="shared" si="57"/>
        <v>2012</v>
      </c>
      <c r="G919" s="50">
        <f t="shared" si="58"/>
        <v>11</v>
      </c>
      <c r="H919" s="50">
        <f t="shared" si="59"/>
        <v>4</v>
      </c>
      <c r="I919" s="54" t="s">
        <v>15642</v>
      </c>
      <c r="J919" s="54" t="s">
        <v>17059</v>
      </c>
      <c r="K919" s="54" t="s">
        <v>17124</v>
      </c>
      <c r="L919" s="54" t="s">
        <v>15624</v>
      </c>
      <c r="M919" s="55">
        <v>0.83</v>
      </c>
      <c r="N919" s="55">
        <v>0.4</v>
      </c>
      <c r="O919" s="54" t="s">
        <v>15615</v>
      </c>
    </row>
    <row r="920" spans="1:15" x14ac:dyDescent="0.25">
      <c r="A920" s="19">
        <v>919</v>
      </c>
      <c r="B920" t="s">
        <v>7862</v>
      </c>
      <c r="C920" t="s">
        <v>7466</v>
      </c>
      <c r="D920" s="50" t="s">
        <v>16394</v>
      </c>
      <c r="E920" s="84">
        <f t="shared" si="56"/>
        <v>41243</v>
      </c>
      <c r="F920" s="50">
        <f t="shared" si="57"/>
        <v>2012</v>
      </c>
      <c r="G920" s="50">
        <f t="shared" si="58"/>
        <v>11</v>
      </c>
      <c r="H920" s="50">
        <f t="shared" si="59"/>
        <v>5</v>
      </c>
      <c r="I920" s="54" t="s">
        <v>15622</v>
      </c>
      <c r="J920" s="54" t="s">
        <v>17050</v>
      </c>
      <c r="K920" s="54" t="s">
        <v>17124</v>
      </c>
      <c r="L920" s="54" t="s">
        <v>15624</v>
      </c>
      <c r="M920" s="55">
        <v>0.98</v>
      </c>
      <c r="N920" s="55">
        <v>0.99</v>
      </c>
      <c r="O920" s="54" t="s">
        <v>15615</v>
      </c>
    </row>
    <row r="921" spans="1:15" x14ac:dyDescent="0.25">
      <c r="A921" s="19">
        <v>920</v>
      </c>
      <c r="B921" t="s">
        <v>11628</v>
      </c>
      <c r="C921" t="s">
        <v>3777</v>
      </c>
      <c r="D921" s="50" t="s">
        <v>16395</v>
      </c>
      <c r="E921" s="84">
        <f t="shared" si="56"/>
        <v>41244</v>
      </c>
      <c r="F921" s="50">
        <f t="shared" si="57"/>
        <v>2012</v>
      </c>
      <c r="G921" s="50">
        <f t="shared" si="58"/>
        <v>12</v>
      </c>
      <c r="H921" s="50">
        <f t="shared" si="59"/>
        <v>6</v>
      </c>
      <c r="I921" s="54" t="s">
        <v>15622</v>
      </c>
      <c r="J921" s="54" t="s">
        <v>17050</v>
      </c>
      <c r="K921" s="54" t="s">
        <v>17124</v>
      </c>
      <c r="L921" s="54" t="s">
        <v>15626</v>
      </c>
      <c r="M921" s="55">
        <v>0.9</v>
      </c>
      <c r="N921" s="55">
        <v>0.97</v>
      </c>
      <c r="O921" s="54" t="s">
        <v>15615</v>
      </c>
    </row>
    <row r="922" spans="1:15" x14ac:dyDescent="0.25">
      <c r="A922" s="19">
        <v>921</v>
      </c>
      <c r="B922" t="s">
        <v>11372</v>
      </c>
      <c r="C922" t="s">
        <v>4028</v>
      </c>
      <c r="D922" s="50" t="s">
        <v>11872</v>
      </c>
      <c r="E922" s="84">
        <f t="shared" si="56"/>
        <v>41245</v>
      </c>
      <c r="F922" s="50">
        <f t="shared" si="57"/>
        <v>2012</v>
      </c>
      <c r="G922" s="50">
        <f t="shared" si="58"/>
        <v>12</v>
      </c>
      <c r="H922" s="50">
        <f t="shared" si="59"/>
        <v>7</v>
      </c>
      <c r="I922" s="54" t="s">
        <v>15762</v>
      </c>
      <c r="J922" s="54" t="s">
        <v>17080</v>
      </c>
      <c r="K922" s="54" t="s">
        <v>17124</v>
      </c>
      <c r="L922" s="54" t="s">
        <v>15626</v>
      </c>
      <c r="M922" s="55">
        <v>0.97</v>
      </c>
      <c r="N922" s="55">
        <v>0.85</v>
      </c>
      <c r="O922" s="54" t="s">
        <v>15616</v>
      </c>
    </row>
    <row r="923" spans="1:15" x14ac:dyDescent="0.25">
      <c r="A923" s="19">
        <v>922</v>
      </c>
      <c r="B923" t="s">
        <v>8627</v>
      </c>
      <c r="C923" t="s">
        <v>6721</v>
      </c>
      <c r="D923" s="50" t="s">
        <v>16396</v>
      </c>
      <c r="E923" s="84">
        <f t="shared" si="56"/>
        <v>41246</v>
      </c>
      <c r="F923" s="50">
        <f t="shared" si="57"/>
        <v>2012</v>
      </c>
      <c r="G923" s="50">
        <f t="shared" si="58"/>
        <v>12</v>
      </c>
      <c r="H923" s="50">
        <f t="shared" si="59"/>
        <v>1</v>
      </c>
      <c r="I923" s="54" t="s">
        <v>15622</v>
      </c>
      <c r="J923" s="54" t="s">
        <v>17050</v>
      </c>
      <c r="K923" s="54" t="s">
        <v>17124</v>
      </c>
      <c r="L923" s="54" t="s">
        <v>15623</v>
      </c>
      <c r="M923" s="55">
        <v>0.67</v>
      </c>
      <c r="N923" s="55">
        <v>0</v>
      </c>
      <c r="O923" s="54" t="s">
        <v>15615</v>
      </c>
    </row>
    <row r="924" spans="1:15" x14ac:dyDescent="0.25">
      <c r="A924" s="19">
        <v>923</v>
      </c>
      <c r="B924" t="s">
        <v>10663</v>
      </c>
      <c r="C924" t="s">
        <v>4723</v>
      </c>
      <c r="D924" s="50" t="s">
        <v>16397</v>
      </c>
      <c r="E924" s="84">
        <f t="shared" si="56"/>
        <v>41247</v>
      </c>
      <c r="F924" s="50">
        <f t="shared" si="57"/>
        <v>2012</v>
      </c>
      <c r="G924" s="50">
        <f t="shared" si="58"/>
        <v>12</v>
      </c>
      <c r="H924" s="50">
        <f t="shared" si="59"/>
        <v>2</v>
      </c>
      <c r="I924" s="54" t="s">
        <v>15622</v>
      </c>
      <c r="J924" s="54" t="s">
        <v>17050</v>
      </c>
      <c r="K924" s="54" t="s">
        <v>17124</v>
      </c>
      <c r="L924" s="54" t="s">
        <v>15626</v>
      </c>
      <c r="M924" s="55">
        <v>1</v>
      </c>
      <c r="N924" s="55">
        <v>1</v>
      </c>
      <c r="O924" s="54" t="s">
        <v>15615</v>
      </c>
    </row>
    <row r="925" spans="1:15" x14ac:dyDescent="0.25">
      <c r="A925" s="19">
        <v>924</v>
      </c>
      <c r="B925" t="s">
        <v>9566</v>
      </c>
      <c r="C925" t="s">
        <v>5794</v>
      </c>
      <c r="D925" s="50" t="s">
        <v>16397</v>
      </c>
      <c r="E925" s="84">
        <f t="shared" si="56"/>
        <v>41247</v>
      </c>
      <c r="F925" s="50">
        <f t="shared" si="57"/>
        <v>2012</v>
      </c>
      <c r="G925" s="50">
        <f t="shared" si="58"/>
        <v>12</v>
      </c>
      <c r="H925" s="50">
        <f t="shared" si="59"/>
        <v>2</v>
      </c>
      <c r="I925" s="54" t="s">
        <v>15622</v>
      </c>
      <c r="J925" s="54" t="s">
        <v>17050</v>
      </c>
      <c r="K925" s="54" t="s">
        <v>17124</v>
      </c>
      <c r="L925" s="54" t="s">
        <v>15628</v>
      </c>
      <c r="M925" s="55">
        <v>0</v>
      </c>
      <c r="N925" s="55">
        <v>1</v>
      </c>
      <c r="O925" s="54" t="s">
        <v>15615</v>
      </c>
    </row>
    <row r="926" spans="1:15" x14ac:dyDescent="0.25">
      <c r="A926" s="19">
        <v>925</v>
      </c>
      <c r="B926" t="s">
        <v>9633</v>
      </c>
      <c r="C926" t="s">
        <v>5731</v>
      </c>
      <c r="D926" s="50" t="s">
        <v>16398</v>
      </c>
      <c r="E926" s="84">
        <f t="shared" si="56"/>
        <v>41248</v>
      </c>
      <c r="F926" s="50">
        <f t="shared" si="57"/>
        <v>2012</v>
      </c>
      <c r="G926" s="50">
        <f t="shared" si="58"/>
        <v>12</v>
      </c>
      <c r="H926" s="50">
        <f t="shared" si="59"/>
        <v>3</v>
      </c>
      <c r="I926" s="54" t="s">
        <v>15622</v>
      </c>
      <c r="J926" s="54" t="s">
        <v>17050</v>
      </c>
      <c r="K926" s="54" t="s">
        <v>17124</v>
      </c>
      <c r="L926" s="54" t="s">
        <v>15623</v>
      </c>
      <c r="M926" s="55">
        <v>0.6</v>
      </c>
      <c r="N926" s="55">
        <v>1</v>
      </c>
      <c r="O926" s="54" t="s">
        <v>15615</v>
      </c>
    </row>
    <row r="927" spans="1:15" x14ac:dyDescent="0.25">
      <c r="A927" s="19">
        <v>926</v>
      </c>
      <c r="B927" t="s">
        <v>8725</v>
      </c>
      <c r="C927" t="s">
        <v>6623</v>
      </c>
      <c r="D927" s="50" t="s">
        <v>16399</v>
      </c>
      <c r="E927" s="84">
        <f t="shared" si="56"/>
        <v>41249</v>
      </c>
      <c r="F927" s="50">
        <f t="shared" si="57"/>
        <v>2012</v>
      </c>
      <c r="G927" s="50">
        <f t="shared" si="58"/>
        <v>12</v>
      </c>
      <c r="H927" s="50">
        <f t="shared" si="59"/>
        <v>4</v>
      </c>
      <c r="I927" s="54" t="s">
        <v>15622</v>
      </c>
      <c r="J927" s="54" t="s">
        <v>17050</v>
      </c>
      <c r="K927" s="54" t="s">
        <v>17124</v>
      </c>
      <c r="L927" s="54" t="s">
        <v>15623</v>
      </c>
      <c r="M927" s="55">
        <v>1</v>
      </c>
      <c r="N927" s="55">
        <v>0.95</v>
      </c>
      <c r="O927" s="54" t="s">
        <v>15616</v>
      </c>
    </row>
    <row r="928" spans="1:15" x14ac:dyDescent="0.25">
      <c r="A928" s="19">
        <v>927</v>
      </c>
      <c r="B928" t="s">
        <v>10786</v>
      </c>
      <c r="C928" t="s">
        <v>4605</v>
      </c>
      <c r="D928" s="50" t="s">
        <v>16400</v>
      </c>
      <c r="E928" s="84">
        <f t="shared" si="56"/>
        <v>41252</v>
      </c>
      <c r="F928" s="50">
        <f t="shared" si="57"/>
        <v>2012</v>
      </c>
      <c r="G928" s="50">
        <f t="shared" si="58"/>
        <v>12</v>
      </c>
      <c r="H928" s="50">
        <f t="shared" si="59"/>
        <v>7</v>
      </c>
      <c r="I928" s="54" t="s">
        <v>15622</v>
      </c>
      <c r="J928" s="54" t="s">
        <v>17050</v>
      </c>
      <c r="K928" s="54" t="s">
        <v>17124</v>
      </c>
      <c r="L928" s="54" t="s">
        <v>15626</v>
      </c>
      <c r="M928" s="55">
        <v>1</v>
      </c>
      <c r="N928" s="55">
        <v>0.35</v>
      </c>
      <c r="O928" s="54" t="s">
        <v>15616</v>
      </c>
    </row>
    <row r="929" spans="1:15" x14ac:dyDescent="0.25">
      <c r="A929" s="19">
        <v>928</v>
      </c>
      <c r="B929" t="s">
        <v>11274</v>
      </c>
      <c r="C929" t="s">
        <v>4127</v>
      </c>
      <c r="D929" s="50" t="s">
        <v>16400</v>
      </c>
      <c r="E929" s="84">
        <f t="shared" si="56"/>
        <v>41252</v>
      </c>
      <c r="F929" s="50">
        <f t="shared" si="57"/>
        <v>2012</v>
      </c>
      <c r="G929" s="50">
        <f t="shared" si="58"/>
        <v>12</v>
      </c>
      <c r="H929" s="50">
        <f t="shared" si="59"/>
        <v>7</v>
      </c>
      <c r="I929" s="54" t="s">
        <v>15622</v>
      </c>
      <c r="J929" s="54" t="s">
        <v>17050</v>
      </c>
      <c r="K929" s="54" t="s">
        <v>17124</v>
      </c>
      <c r="L929" s="54" t="s">
        <v>15624</v>
      </c>
      <c r="M929" s="55">
        <v>1</v>
      </c>
      <c r="N929" s="55">
        <v>0.86</v>
      </c>
      <c r="O929" s="54" t="s">
        <v>15616</v>
      </c>
    </row>
    <row r="930" spans="1:15" x14ac:dyDescent="0.25">
      <c r="A930" s="19">
        <v>929</v>
      </c>
      <c r="B930" t="s">
        <v>10055</v>
      </c>
      <c r="C930" t="s">
        <v>5319</v>
      </c>
      <c r="D930" s="50" t="s">
        <v>16400</v>
      </c>
      <c r="E930" s="84">
        <f t="shared" si="56"/>
        <v>41252</v>
      </c>
      <c r="F930" s="50">
        <f t="shared" si="57"/>
        <v>2012</v>
      </c>
      <c r="G930" s="50">
        <f t="shared" si="58"/>
        <v>12</v>
      </c>
      <c r="H930" s="50">
        <f t="shared" si="59"/>
        <v>7</v>
      </c>
      <c r="I930" s="54" t="s">
        <v>15622</v>
      </c>
      <c r="J930" s="54" t="s">
        <v>17050</v>
      </c>
      <c r="K930" s="54" t="s">
        <v>17124</v>
      </c>
      <c r="L930" s="54" t="s">
        <v>15626</v>
      </c>
      <c r="M930" s="55">
        <v>1</v>
      </c>
      <c r="N930" s="55">
        <v>0</v>
      </c>
      <c r="O930" s="54" t="s">
        <v>15615</v>
      </c>
    </row>
    <row r="931" spans="1:15" x14ac:dyDescent="0.25">
      <c r="A931" s="19">
        <v>930</v>
      </c>
      <c r="B931" t="s">
        <v>11603</v>
      </c>
      <c r="C931" t="s">
        <v>3802</v>
      </c>
      <c r="D931" s="50" t="s">
        <v>16401</v>
      </c>
      <c r="E931" s="84">
        <f t="shared" si="56"/>
        <v>41254</v>
      </c>
      <c r="F931" s="50">
        <f t="shared" si="57"/>
        <v>2012</v>
      </c>
      <c r="G931" s="50">
        <f t="shared" si="58"/>
        <v>12</v>
      </c>
      <c r="H931" s="50">
        <f t="shared" si="59"/>
        <v>2</v>
      </c>
      <c r="I931" s="54" t="s">
        <v>15625</v>
      </c>
      <c r="J931" s="54" t="s">
        <v>17050</v>
      </c>
      <c r="K931" s="54" t="s">
        <v>17124</v>
      </c>
      <c r="L931" s="54" t="s">
        <v>15626</v>
      </c>
      <c r="M931" s="55">
        <v>1</v>
      </c>
      <c r="N931" s="55">
        <v>1</v>
      </c>
      <c r="O931" s="54" t="s">
        <v>15615</v>
      </c>
    </row>
    <row r="932" spans="1:15" x14ac:dyDescent="0.25">
      <c r="A932" s="19">
        <v>931</v>
      </c>
      <c r="B932" t="s">
        <v>7967</v>
      </c>
      <c r="C932" t="s">
        <v>7364</v>
      </c>
      <c r="D932" s="50" t="s">
        <v>16401</v>
      </c>
      <c r="E932" s="84">
        <f t="shared" si="56"/>
        <v>41254</v>
      </c>
      <c r="F932" s="50">
        <f t="shared" si="57"/>
        <v>2012</v>
      </c>
      <c r="G932" s="50">
        <f t="shared" si="58"/>
        <v>12</v>
      </c>
      <c r="H932" s="50">
        <f t="shared" si="59"/>
        <v>2</v>
      </c>
      <c r="I932" s="54" t="s">
        <v>15622</v>
      </c>
      <c r="J932" s="54" t="s">
        <v>17050</v>
      </c>
      <c r="K932" s="54" t="s">
        <v>17124</v>
      </c>
      <c r="L932" s="54" t="s">
        <v>15623</v>
      </c>
      <c r="M932" s="55">
        <v>0.85</v>
      </c>
      <c r="N932" s="55">
        <v>0.94</v>
      </c>
      <c r="O932" s="54" t="s">
        <v>15615</v>
      </c>
    </row>
    <row r="933" spans="1:15" x14ac:dyDescent="0.25">
      <c r="A933" s="19">
        <v>932</v>
      </c>
      <c r="B933" t="s">
        <v>9748</v>
      </c>
      <c r="C933" t="s">
        <v>5618</v>
      </c>
      <c r="D933" s="50" t="s">
        <v>16402</v>
      </c>
      <c r="E933" s="84">
        <f t="shared" si="56"/>
        <v>41255</v>
      </c>
      <c r="F933" s="50">
        <f t="shared" si="57"/>
        <v>2012</v>
      </c>
      <c r="G933" s="50">
        <f t="shared" si="58"/>
        <v>12</v>
      </c>
      <c r="H933" s="50">
        <f t="shared" si="59"/>
        <v>3</v>
      </c>
      <c r="I933" s="54" t="s">
        <v>15622</v>
      </c>
      <c r="J933" s="54" t="s">
        <v>17050</v>
      </c>
      <c r="K933" s="54" t="s">
        <v>17124</v>
      </c>
      <c r="L933" s="54" t="s">
        <v>15624</v>
      </c>
      <c r="M933" s="55">
        <v>1</v>
      </c>
      <c r="N933" s="55">
        <v>0.5</v>
      </c>
      <c r="O933" s="54" t="s">
        <v>15615</v>
      </c>
    </row>
    <row r="934" spans="1:15" x14ac:dyDescent="0.25">
      <c r="A934" s="19">
        <v>933</v>
      </c>
      <c r="B934" t="s">
        <v>10067</v>
      </c>
      <c r="C934" t="s">
        <v>5307</v>
      </c>
      <c r="D934" s="50" t="s">
        <v>16402</v>
      </c>
      <c r="E934" s="84">
        <f t="shared" si="56"/>
        <v>41255</v>
      </c>
      <c r="F934" s="50">
        <f t="shared" si="57"/>
        <v>2012</v>
      </c>
      <c r="G934" s="50">
        <f t="shared" si="58"/>
        <v>12</v>
      </c>
      <c r="H934" s="50">
        <f t="shared" si="59"/>
        <v>3</v>
      </c>
      <c r="I934" s="54" t="s">
        <v>15622</v>
      </c>
      <c r="J934" s="54" t="s">
        <v>17050</v>
      </c>
      <c r="K934" s="54" t="s">
        <v>17124</v>
      </c>
      <c r="L934" s="54" t="s">
        <v>15624</v>
      </c>
      <c r="M934" s="55">
        <v>1</v>
      </c>
      <c r="N934" s="55">
        <v>1</v>
      </c>
      <c r="O934" s="54" t="s">
        <v>15615</v>
      </c>
    </row>
    <row r="935" spans="1:15" x14ac:dyDescent="0.25">
      <c r="A935" s="19">
        <v>934</v>
      </c>
      <c r="B935" t="s">
        <v>7692</v>
      </c>
      <c r="C935" t="s">
        <v>3593</v>
      </c>
      <c r="D935" s="50" t="s">
        <v>16403</v>
      </c>
      <c r="E935" s="84">
        <f t="shared" si="56"/>
        <v>41256</v>
      </c>
      <c r="F935" s="50">
        <f t="shared" si="57"/>
        <v>2012</v>
      </c>
      <c r="G935" s="50">
        <f t="shared" si="58"/>
        <v>12</v>
      </c>
      <c r="H935" s="50">
        <f t="shared" si="59"/>
        <v>4</v>
      </c>
      <c r="I935" s="54" t="s">
        <v>15622</v>
      </c>
      <c r="J935" s="54" t="s">
        <v>17050</v>
      </c>
      <c r="K935" s="54" t="s">
        <v>17124</v>
      </c>
      <c r="L935" s="54" t="s">
        <v>15626</v>
      </c>
      <c r="M935" s="55">
        <v>1</v>
      </c>
      <c r="N935" s="55">
        <v>1</v>
      </c>
      <c r="O935" s="54" t="s">
        <v>15615</v>
      </c>
    </row>
    <row r="936" spans="1:15" x14ac:dyDescent="0.25">
      <c r="A936" s="19">
        <v>935</v>
      </c>
      <c r="B936" t="s">
        <v>8969</v>
      </c>
      <c r="C936" t="s">
        <v>6384</v>
      </c>
      <c r="D936" s="50" t="s">
        <v>11873</v>
      </c>
      <c r="E936" s="84">
        <f t="shared" si="56"/>
        <v>41257</v>
      </c>
      <c r="F936" s="50">
        <f t="shared" si="57"/>
        <v>2012</v>
      </c>
      <c r="G936" s="50">
        <f t="shared" si="58"/>
        <v>12</v>
      </c>
      <c r="H936" s="50">
        <f t="shared" si="59"/>
        <v>5</v>
      </c>
      <c r="I936" s="54" t="s">
        <v>15622</v>
      </c>
      <c r="J936" s="54" t="s">
        <v>17050</v>
      </c>
      <c r="K936" s="54" t="s">
        <v>17124</v>
      </c>
      <c r="L936" s="54" t="s">
        <v>15624</v>
      </c>
      <c r="M936" s="55">
        <v>1</v>
      </c>
      <c r="N936" s="55">
        <v>0.93</v>
      </c>
      <c r="O936" s="54" t="s">
        <v>15616</v>
      </c>
    </row>
    <row r="937" spans="1:15" x14ac:dyDescent="0.25">
      <c r="A937" s="19">
        <v>936</v>
      </c>
      <c r="B937" t="s">
        <v>9719</v>
      </c>
      <c r="C937" t="s">
        <v>5646</v>
      </c>
      <c r="D937" s="50" t="s">
        <v>11873</v>
      </c>
      <c r="E937" s="84">
        <f t="shared" si="56"/>
        <v>41257</v>
      </c>
      <c r="F937" s="50">
        <f t="shared" si="57"/>
        <v>2012</v>
      </c>
      <c r="G937" s="50">
        <f t="shared" si="58"/>
        <v>12</v>
      </c>
      <c r="H937" s="50">
        <f t="shared" si="59"/>
        <v>5</v>
      </c>
      <c r="I937" s="54" t="s">
        <v>15622</v>
      </c>
      <c r="J937" s="54" t="s">
        <v>17050</v>
      </c>
      <c r="K937" s="54" t="s">
        <v>17124</v>
      </c>
      <c r="L937" s="54" t="s">
        <v>15626</v>
      </c>
      <c r="M937" s="55">
        <v>1</v>
      </c>
      <c r="N937" s="55">
        <v>0.85</v>
      </c>
      <c r="O937" s="54" t="s">
        <v>15616</v>
      </c>
    </row>
    <row r="938" spans="1:15" x14ac:dyDescent="0.25">
      <c r="A938" s="19">
        <v>937</v>
      </c>
      <c r="B938" t="s">
        <v>11136</v>
      </c>
      <c r="C938" t="s">
        <v>4264</v>
      </c>
      <c r="D938" s="50" t="s">
        <v>16404</v>
      </c>
      <c r="E938" s="84">
        <f t="shared" si="56"/>
        <v>41259</v>
      </c>
      <c r="F938" s="50">
        <f t="shared" si="57"/>
        <v>2012</v>
      </c>
      <c r="G938" s="50">
        <f t="shared" si="58"/>
        <v>12</v>
      </c>
      <c r="H938" s="50">
        <f t="shared" si="59"/>
        <v>7</v>
      </c>
      <c r="I938" s="54" t="s">
        <v>15622</v>
      </c>
      <c r="J938" s="54" t="s">
        <v>17050</v>
      </c>
      <c r="K938" s="54" t="s">
        <v>17124</v>
      </c>
      <c r="L938" s="54" t="s">
        <v>15626</v>
      </c>
      <c r="M938" s="55">
        <v>1</v>
      </c>
      <c r="N938" s="55">
        <v>0.94</v>
      </c>
      <c r="O938" s="54" t="s">
        <v>15615</v>
      </c>
    </row>
    <row r="939" spans="1:15" x14ac:dyDescent="0.25">
      <c r="A939" s="19">
        <v>938</v>
      </c>
      <c r="B939" t="s">
        <v>9567</v>
      </c>
      <c r="C939" t="s">
        <v>5793</v>
      </c>
      <c r="D939" s="50" t="s">
        <v>16405</v>
      </c>
      <c r="E939" s="84">
        <f t="shared" si="56"/>
        <v>41260</v>
      </c>
      <c r="F939" s="50">
        <f t="shared" si="57"/>
        <v>2012</v>
      </c>
      <c r="G939" s="50">
        <f t="shared" si="58"/>
        <v>12</v>
      </c>
      <c r="H939" s="50">
        <f t="shared" si="59"/>
        <v>1</v>
      </c>
      <c r="I939" s="54" t="s">
        <v>15622</v>
      </c>
      <c r="J939" s="54" t="s">
        <v>17050</v>
      </c>
      <c r="K939" s="54" t="s">
        <v>17124</v>
      </c>
      <c r="L939" s="54" t="s">
        <v>15626</v>
      </c>
      <c r="M939" s="55">
        <v>1</v>
      </c>
      <c r="N939" s="55">
        <v>0.9</v>
      </c>
      <c r="O939" s="54" t="s">
        <v>15615</v>
      </c>
    </row>
    <row r="940" spans="1:15" x14ac:dyDescent="0.25">
      <c r="A940" s="19">
        <v>939</v>
      </c>
      <c r="B940" t="s">
        <v>8222</v>
      </c>
      <c r="C940" t="s">
        <v>7113</v>
      </c>
      <c r="D940" s="50" t="s">
        <v>16405</v>
      </c>
      <c r="E940" s="84">
        <f t="shared" si="56"/>
        <v>41260</v>
      </c>
      <c r="F940" s="50">
        <f t="shared" si="57"/>
        <v>2012</v>
      </c>
      <c r="G940" s="50">
        <f t="shared" si="58"/>
        <v>12</v>
      </c>
      <c r="H940" s="50">
        <f t="shared" si="59"/>
        <v>1</v>
      </c>
      <c r="I940" s="54" t="s">
        <v>15622</v>
      </c>
      <c r="J940" s="54" t="s">
        <v>17050</v>
      </c>
      <c r="K940" s="54" t="s">
        <v>17124</v>
      </c>
      <c r="L940" s="54" t="s">
        <v>15624</v>
      </c>
      <c r="M940" s="55">
        <v>1</v>
      </c>
      <c r="N940" s="55">
        <v>0.83</v>
      </c>
      <c r="O940" s="54" t="s">
        <v>15616</v>
      </c>
    </row>
    <row r="941" spans="1:15" x14ac:dyDescent="0.25">
      <c r="A941" s="19">
        <v>940</v>
      </c>
      <c r="B941" t="s">
        <v>10472</v>
      </c>
      <c r="C941" t="s">
        <v>4910</v>
      </c>
      <c r="D941" s="50" t="s">
        <v>16405</v>
      </c>
      <c r="E941" s="84">
        <f t="shared" si="56"/>
        <v>41260</v>
      </c>
      <c r="F941" s="50">
        <f t="shared" si="57"/>
        <v>2012</v>
      </c>
      <c r="G941" s="50">
        <f t="shared" si="58"/>
        <v>12</v>
      </c>
      <c r="H941" s="50">
        <f t="shared" si="59"/>
        <v>1</v>
      </c>
      <c r="I941" s="54" t="s">
        <v>15622</v>
      </c>
      <c r="J941" s="54" t="s">
        <v>17050</v>
      </c>
      <c r="K941" s="54" t="s">
        <v>17124</v>
      </c>
      <c r="L941" s="54" t="s">
        <v>15623</v>
      </c>
      <c r="M941" s="55">
        <v>0.67</v>
      </c>
      <c r="N941" s="55">
        <v>0.86</v>
      </c>
      <c r="O941" s="54" t="s">
        <v>15615</v>
      </c>
    </row>
    <row r="942" spans="1:15" x14ac:dyDescent="0.25">
      <c r="A942" s="19">
        <v>941</v>
      </c>
      <c r="B942" t="s">
        <v>8866</v>
      </c>
      <c r="C942" t="s">
        <v>6484</v>
      </c>
      <c r="D942" s="50" t="s">
        <v>16405</v>
      </c>
      <c r="E942" s="84">
        <f t="shared" si="56"/>
        <v>41260</v>
      </c>
      <c r="F942" s="50">
        <f t="shared" si="57"/>
        <v>2012</v>
      </c>
      <c r="G942" s="50">
        <f t="shared" si="58"/>
        <v>12</v>
      </c>
      <c r="H942" s="50">
        <f t="shared" si="59"/>
        <v>1</v>
      </c>
      <c r="I942" s="54" t="s">
        <v>15622</v>
      </c>
      <c r="J942" s="54" t="s">
        <v>17050</v>
      </c>
      <c r="K942" s="54" t="s">
        <v>17124</v>
      </c>
      <c r="L942" s="54" t="s">
        <v>15628</v>
      </c>
      <c r="M942" s="55">
        <v>0.4</v>
      </c>
      <c r="N942" s="55">
        <v>1</v>
      </c>
      <c r="O942" s="54" t="s">
        <v>15616</v>
      </c>
    </row>
    <row r="943" spans="1:15" x14ac:dyDescent="0.25">
      <c r="A943" s="19">
        <v>942</v>
      </c>
      <c r="B943" t="s">
        <v>9414</v>
      </c>
      <c r="C943" t="s">
        <v>5943</v>
      </c>
      <c r="D943" s="50" t="s">
        <v>16406</v>
      </c>
      <c r="E943" s="84">
        <f t="shared" si="56"/>
        <v>41261</v>
      </c>
      <c r="F943" s="50">
        <f t="shared" si="57"/>
        <v>2012</v>
      </c>
      <c r="G943" s="50">
        <f t="shared" si="58"/>
        <v>12</v>
      </c>
      <c r="H943" s="50">
        <f t="shared" si="59"/>
        <v>2</v>
      </c>
      <c r="I943" s="54" t="s">
        <v>15697</v>
      </c>
      <c r="J943" s="54" t="s">
        <v>17059</v>
      </c>
      <c r="K943" s="54" t="s">
        <v>17124</v>
      </c>
      <c r="L943" s="54" t="s">
        <v>15623</v>
      </c>
      <c r="M943" s="55">
        <v>0.85</v>
      </c>
      <c r="N943" s="55">
        <v>0.52</v>
      </c>
      <c r="O943" s="54" t="s">
        <v>15615</v>
      </c>
    </row>
    <row r="944" spans="1:15" x14ac:dyDescent="0.25">
      <c r="A944" s="19">
        <v>943</v>
      </c>
      <c r="B944" t="s">
        <v>8014</v>
      </c>
      <c r="C944" t="s">
        <v>7317</v>
      </c>
      <c r="D944" s="50" t="s">
        <v>16406</v>
      </c>
      <c r="E944" s="84">
        <f t="shared" si="56"/>
        <v>41261</v>
      </c>
      <c r="F944" s="50">
        <f t="shared" si="57"/>
        <v>2012</v>
      </c>
      <c r="G944" s="50">
        <f t="shared" si="58"/>
        <v>12</v>
      </c>
      <c r="H944" s="50">
        <f t="shared" si="59"/>
        <v>2</v>
      </c>
      <c r="I944" s="54" t="s">
        <v>15622</v>
      </c>
      <c r="J944" s="54" t="s">
        <v>17050</v>
      </c>
      <c r="K944" s="54" t="s">
        <v>17124</v>
      </c>
      <c r="L944" s="54" t="s">
        <v>15626</v>
      </c>
      <c r="M944" s="55">
        <v>1</v>
      </c>
      <c r="N944" s="55">
        <v>0.83</v>
      </c>
      <c r="O944" s="54" t="s">
        <v>15616</v>
      </c>
    </row>
    <row r="945" spans="1:15" x14ac:dyDescent="0.25">
      <c r="A945" s="19">
        <v>944</v>
      </c>
      <c r="B945" t="s">
        <v>9368</v>
      </c>
      <c r="C945" t="s">
        <v>5989</v>
      </c>
      <c r="D945" s="50" t="s">
        <v>11874</v>
      </c>
      <c r="E945" s="84">
        <f t="shared" si="56"/>
        <v>41262</v>
      </c>
      <c r="F945" s="50">
        <f t="shared" si="57"/>
        <v>2012</v>
      </c>
      <c r="G945" s="50">
        <f t="shared" si="58"/>
        <v>12</v>
      </c>
      <c r="H945" s="50">
        <f t="shared" si="59"/>
        <v>3</v>
      </c>
      <c r="I945" s="54" t="s">
        <v>15675</v>
      </c>
      <c r="J945" s="54" t="s">
        <v>17073</v>
      </c>
      <c r="K945" s="54" t="s">
        <v>17124</v>
      </c>
      <c r="L945" s="54" t="s">
        <v>15626</v>
      </c>
      <c r="M945" s="55">
        <v>1</v>
      </c>
      <c r="N945" s="55">
        <v>1</v>
      </c>
      <c r="O945" s="54" t="s">
        <v>15616</v>
      </c>
    </row>
    <row r="946" spans="1:15" x14ac:dyDescent="0.25">
      <c r="A946" s="19">
        <v>945</v>
      </c>
      <c r="B946" t="s">
        <v>9263</v>
      </c>
      <c r="C946" t="s">
        <v>6091</v>
      </c>
      <c r="D946" s="50" t="s">
        <v>16407</v>
      </c>
      <c r="E946" s="84">
        <f t="shared" si="56"/>
        <v>41263</v>
      </c>
      <c r="F946" s="50">
        <f t="shared" si="57"/>
        <v>2012</v>
      </c>
      <c r="G946" s="50">
        <f t="shared" si="58"/>
        <v>12</v>
      </c>
      <c r="H946" s="50">
        <f t="shared" si="59"/>
        <v>4</v>
      </c>
      <c r="I946" s="54" t="s">
        <v>15622</v>
      </c>
      <c r="J946" s="54" t="s">
        <v>17050</v>
      </c>
      <c r="K946" s="54" t="s">
        <v>17124</v>
      </c>
      <c r="L946" s="54" t="s">
        <v>15628</v>
      </c>
      <c r="M946" s="55">
        <v>0.2</v>
      </c>
      <c r="N946" s="55">
        <v>0.94</v>
      </c>
      <c r="O946" s="54" t="s">
        <v>15615</v>
      </c>
    </row>
    <row r="947" spans="1:15" x14ac:dyDescent="0.25">
      <c r="A947" s="19">
        <v>946</v>
      </c>
      <c r="B947" t="s">
        <v>8692</v>
      </c>
      <c r="C947" t="s">
        <v>6656</v>
      </c>
      <c r="D947" s="50" t="s">
        <v>16408</v>
      </c>
      <c r="E947" s="84">
        <f t="shared" si="56"/>
        <v>41264</v>
      </c>
      <c r="F947" s="50">
        <f t="shared" si="57"/>
        <v>2012</v>
      </c>
      <c r="G947" s="50">
        <f t="shared" si="58"/>
        <v>12</v>
      </c>
      <c r="H947" s="50">
        <f t="shared" si="59"/>
        <v>5</v>
      </c>
      <c r="I947" s="54" t="s">
        <v>15622</v>
      </c>
      <c r="J947" s="54" t="s">
        <v>17050</v>
      </c>
      <c r="K947" s="54" t="s">
        <v>17124</v>
      </c>
      <c r="L947" s="54" t="s">
        <v>15624</v>
      </c>
      <c r="M947" s="55">
        <v>0.9</v>
      </c>
      <c r="N947" s="55">
        <v>0.97</v>
      </c>
      <c r="O947" s="54" t="s">
        <v>15615</v>
      </c>
    </row>
    <row r="948" spans="1:15" x14ac:dyDescent="0.25">
      <c r="A948" s="19">
        <v>947</v>
      </c>
      <c r="B948" t="s">
        <v>10898</v>
      </c>
      <c r="C948" t="s">
        <v>4496</v>
      </c>
      <c r="D948" s="50" t="s">
        <v>16409</v>
      </c>
      <c r="E948" s="84">
        <f t="shared" si="56"/>
        <v>41268</v>
      </c>
      <c r="F948" s="50">
        <f t="shared" si="57"/>
        <v>2012</v>
      </c>
      <c r="G948" s="50">
        <f t="shared" si="58"/>
        <v>12</v>
      </c>
      <c r="H948" s="50">
        <f t="shared" si="59"/>
        <v>2</v>
      </c>
      <c r="I948" s="54" t="s">
        <v>15622</v>
      </c>
      <c r="J948" s="54" t="s">
        <v>17050</v>
      </c>
      <c r="K948" s="54" t="s">
        <v>17124</v>
      </c>
      <c r="L948" s="54" t="s">
        <v>15626</v>
      </c>
      <c r="M948" s="55">
        <v>1</v>
      </c>
      <c r="N948" s="55">
        <v>0.67</v>
      </c>
      <c r="O948" s="54" t="s">
        <v>15616</v>
      </c>
    </row>
    <row r="949" spans="1:15" x14ac:dyDescent="0.25">
      <c r="A949" s="19">
        <v>948</v>
      </c>
      <c r="B949" t="s">
        <v>9750</v>
      </c>
      <c r="C949" t="s">
        <v>5617</v>
      </c>
      <c r="D949" s="50" t="s">
        <v>16409</v>
      </c>
      <c r="E949" s="84">
        <f t="shared" si="56"/>
        <v>41268</v>
      </c>
      <c r="F949" s="50">
        <f t="shared" si="57"/>
        <v>2012</v>
      </c>
      <c r="G949" s="50">
        <f t="shared" si="58"/>
        <v>12</v>
      </c>
      <c r="H949" s="50">
        <f t="shared" si="59"/>
        <v>2</v>
      </c>
      <c r="I949" s="54" t="s">
        <v>15622</v>
      </c>
      <c r="J949" s="54" t="s">
        <v>17050</v>
      </c>
      <c r="K949" s="54" t="s">
        <v>17124</v>
      </c>
      <c r="L949" s="54" t="s">
        <v>15626</v>
      </c>
      <c r="M949" s="55">
        <v>1</v>
      </c>
      <c r="N949" s="55">
        <v>0.91</v>
      </c>
      <c r="O949" s="54" t="s">
        <v>15616</v>
      </c>
    </row>
    <row r="950" spans="1:15" x14ac:dyDescent="0.25">
      <c r="A950" s="19">
        <v>949</v>
      </c>
      <c r="B950" t="s">
        <v>10076</v>
      </c>
      <c r="C950" t="s">
        <v>5298</v>
      </c>
      <c r="D950" s="50" t="s">
        <v>16410</v>
      </c>
      <c r="E950" s="84">
        <f t="shared" si="56"/>
        <v>41270</v>
      </c>
      <c r="F950" s="50">
        <f t="shared" si="57"/>
        <v>2012</v>
      </c>
      <c r="G950" s="50">
        <f t="shared" si="58"/>
        <v>12</v>
      </c>
      <c r="H950" s="50">
        <f t="shared" si="59"/>
        <v>4</v>
      </c>
      <c r="I950" s="54" t="s">
        <v>15622</v>
      </c>
      <c r="J950" s="54" t="s">
        <v>17050</v>
      </c>
      <c r="K950" s="54" t="s">
        <v>17124</v>
      </c>
      <c r="L950" s="54" t="s">
        <v>15623</v>
      </c>
      <c r="M950" s="55">
        <v>0.75</v>
      </c>
      <c r="N950" s="55">
        <v>0.5</v>
      </c>
      <c r="O950" s="54" t="s">
        <v>15615</v>
      </c>
    </row>
    <row r="951" spans="1:15" x14ac:dyDescent="0.25">
      <c r="A951" s="19">
        <v>950</v>
      </c>
      <c r="B951" t="s">
        <v>9784</v>
      </c>
      <c r="C951" t="s">
        <v>5585</v>
      </c>
      <c r="D951" s="50" t="s">
        <v>16410</v>
      </c>
      <c r="E951" s="84">
        <f t="shared" si="56"/>
        <v>41270</v>
      </c>
      <c r="F951" s="50">
        <f t="shared" si="57"/>
        <v>2012</v>
      </c>
      <c r="G951" s="50">
        <f t="shared" si="58"/>
        <v>12</v>
      </c>
      <c r="H951" s="50">
        <f t="shared" si="59"/>
        <v>4</v>
      </c>
      <c r="I951" s="54" t="s">
        <v>15622</v>
      </c>
      <c r="J951" s="54" t="s">
        <v>17050</v>
      </c>
      <c r="K951" s="54" t="s">
        <v>17124</v>
      </c>
      <c r="L951" s="54" t="s">
        <v>15623</v>
      </c>
      <c r="M951" s="55">
        <v>1</v>
      </c>
      <c r="N951" s="55">
        <v>0.9</v>
      </c>
      <c r="O951" s="54" t="s">
        <v>15615</v>
      </c>
    </row>
    <row r="952" spans="1:15" x14ac:dyDescent="0.25">
      <c r="A952" s="19">
        <v>951</v>
      </c>
      <c r="B952" t="s">
        <v>10019</v>
      </c>
      <c r="C952" t="s">
        <v>5354</v>
      </c>
      <c r="D952" s="50" t="s">
        <v>16411</v>
      </c>
      <c r="E952" s="84">
        <f t="shared" si="56"/>
        <v>41271</v>
      </c>
      <c r="F952" s="50">
        <f t="shared" si="57"/>
        <v>2012</v>
      </c>
      <c r="G952" s="50">
        <f t="shared" si="58"/>
        <v>12</v>
      </c>
      <c r="H952" s="50">
        <f t="shared" si="59"/>
        <v>5</v>
      </c>
      <c r="I952" s="54" t="s">
        <v>15622</v>
      </c>
      <c r="J952" s="54" t="s">
        <v>17050</v>
      </c>
      <c r="K952" s="54" t="s">
        <v>17124</v>
      </c>
      <c r="L952" s="54" t="s">
        <v>15626</v>
      </c>
      <c r="M952" s="55">
        <v>1</v>
      </c>
      <c r="N952" s="55">
        <v>1</v>
      </c>
      <c r="O952" s="54" t="s">
        <v>15615</v>
      </c>
    </row>
    <row r="953" spans="1:15" x14ac:dyDescent="0.25">
      <c r="A953" s="19">
        <v>952</v>
      </c>
      <c r="B953" t="s">
        <v>8167</v>
      </c>
      <c r="C953" t="s">
        <v>7168</v>
      </c>
      <c r="D953" s="50" t="s">
        <v>16412</v>
      </c>
      <c r="E953" s="84">
        <f t="shared" si="56"/>
        <v>41272</v>
      </c>
      <c r="F953" s="50">
        <f t="shared" si="57"/>
        <v>2012</v>
      </c>
      <c r="G953" s="50">
        <f t="shared" si="58"/>
        <v>12</v>
      </c>
      <c r="H953" s="50">
        <f t="shared" si="59"/>
        <v>6</v>
      </c>
      <c r="I953" s="54" t="s">
        <v>15622</v>
      </c>
      <c r="J953" s="54" t="s">
        <v>17050</v>
      </c>
      <c r="K953" s="54" t="s">
        <v>17124</v>
      </c>
      <c r="L953" s="54" t="s">
        <v>15624</v>
      </c>
      <c r="M953" s="55">
        <v>1</v>
      </c>
      <c r="N953" s="55">
        <v>0.95</v>
      </c>
      <c r="O953" s="54" t="s">
        <v>15616</v>
      </c>
    </row>
    <row r="954" spans="1:15" x14ac:dyDescent="0.25">
      <c r="A954" s="19">
        <v>953</v>
      </c>
      <c r="B954" t="s">
        <v>8303</v>
      </c>
      <c r="C954" t="s">
        <v>7033</v>
      </c>
      <c r="D954" s="50" t="s">
        <v>16413</v>
      </c>
      <c r="E954" s="84">
        <f t="shared" si="56"/>
        <v>41273</v>
      </c>
      <c r="F954" s="50">
        <f t="shared" si="57"/>
        <v>2012</v>
      </c>
      <c r="G954" s="50">
        <f t="shared" si="58"/>
        <v>12</v>
      </c>
      <c r="H954" s="50">
        <f t="shared" si="59"/>
        <v>7</v>
      </c>
      <c r="I954" s="54" t="s">
        <v>15622</v>
      </c>
      <c r="J954" s="54" t="s">
        <v>17050</v>
      </c>
      <c r="K954" s="54" t="s">
        <v>17124</v>
      </c>
      <c r="L954" s="54" t="s">
        <v>15626</v>
      </c>
      <c r="M954" s="55">
        <v>1</v>
      </c>
      <c r="N954" s="55">
        <v>0.86</v>
      </c>
      <c r="O954" s="54" t="s">
        <v>15616</v>
      </c>
    </row>
    <row r="955" spans="1:15" x14ac:dyDescent="0.25">
      <c r="A955" s="19">
        <v>954</v>
      </c>
      <c r="B955" t="s">
        <v>9917</v>
      </c>
      <c r="C955" t="s">
        <v>5454</v>
      </c>
      <c r="D955" s="50" t="s">
        <v>11875</v>
      </c>
      <c r="E955" s="84">
        <f t="shared" si="56"/>
        <v>41274</v>
      </c>
      <c r="F955" s="50">
        <f t="shared" si="57"/>
        <v>2012</v>
      </c>
      <c r="G955" s="50">
        <f t="shared" si="58"/>
        <v>12</v>
      </c>
      <c r="H955" s="50">
        <f t="shared" si="59"/>
        <v>1</v>
      </c>
      <c r="I955" s="54" t="s">
        <v>15622</v>
      </c>
      <c r="J955" s="54" t="s">
        <v>17050</v>
      </c>
      <c r="K955" s="54" t="s">
        <v>17124</v>
      </c>
      <c r="L955" s="54" t="s">
        <v>15626</v>
      </c>
      <c r="M955" s="55">
        <v>1</v>
      </c>
      <c r="N955" s="55">
        <v>0.71</v>
      </c>
      <c r="O955" s="54" t="s">
        <v>15616</v>
      </c>
    </row>
    <row r="956" spans="1:15" x14ac:dyDescent="0.25">
      <c r="A956" s="19">
        <v>955</v>
      </c>
      <c r="B956" t="s">
        <v>8368</v>
      </c>
      <c r="C956" t="s">
        <v>6972</v>
      </c>
      <c r="D956" s="50" t="s">
        <v>11875</v>
      </c>
      <c r="E956" s="84">
        <f t="shared" si="56"/>
        <v>41274</v>
      </c>
      <c r="F956" s="50">
        <f t="shared" si="57"/>
        <v>2012</v>
      </c>
      <c r="G956" s="50">
        <f t="shared" si="58"/>
        <v>12</v>
      </c>
      <c r="H956" s="50">
        <f t="shared" si="59"/>
        <v>1</v>
      </c>
      <c r="I956" s="54" t="s">
        <v>15625</v>
      </c>
      <c r="J956" s="54" t="s">
        <v>17050</v>
      </c>
      <c r="K956" s="54" t="s">
        <v>17124</v>
      </c>
      <c r="L956" s="54" t="s">
        <v>15628</v>
      </c>
      <c r="M956" s="55">
        <v>0.33</v>
      </c>
      <c r="N956" s="55">
        <v>0.89</v>
      </c>
      <c r="O956" s="54" t="s">
        <v>15615</v>
      </c>
    </row>
    <row r="957" spans="1:15" x14ac:dyDescent="0.25">
      <c r="A957" s="19">
        <v>956</v>
      </c>
      <c r="B957" t="s">
        <v>11063</v>
      </c>
      <c r="C957" t="s">
        <v>4334</v>
      </c>
      <c r="D957" s="50" t="s">
        <v>16414</v>
      </c>
      <c r="E957" s="84">
        <f t="shared" si="56"/>
        <v>41275</v>
      </c>
      <c r="F957" s="50">
        <f t="shared" si="57"/>
        <v>2013</v>
      </c>
      <c r="G957" s="50">
        <f t="shared" si="58"/>
        <v>1</v>
      </c>
      <c r="H957" s="50">
        <f t="shared" si="59"/>
        <v>2</v>
      </c>
      <c r="I957" s="54" t="s">
        <v>15622</v>
      </c>
      <c r="J957" s="54" t="s">
        <v>17050</v>
      </c>
      <c r="K957" s="54" t="s">
        <v>17124</v>
      </c>
      <c r="L957" s="54" t="s">
        <v>15623</v>
      </c>
      <c r="M957" s="55">
        <v>1</v>
      </c>
      <c r="N957" s="55">
        <v>1</v>
      </c>
      <c r="O957" s="54" t="s">
        <v>15615</v>
      </c>
    </row>
    <row r="958" spans="1:15" x14ac:dyDescent="0.25">
      <c r="A958" s="19">
        <v>957</v>
      </c>
      <c r="B958" t="s">
        <v>11248</v>
      </c>
      <c r="C958" t="s">
        <v>4153</v>
      </c>
      <c r="D958" s="50" t="s">
        <v>16415</v>
      </c>
      <c r="E958" s="84">
        <f t="shared" si="56"/>
        <v>41276</v>
      </c>
      <c r="F958" s="50">
        <f t="shared" si="57"/>
        <v>2013</v>
      </c>
      <c r="G958" s="50">
        <f t="shared" si="58"/>
        <v>1</v>
      </c>
      <c r="H958" s="50">
        <f t="shared" si="59"/>
        <v>3</v>
      </c>
      <c r="I958" s="54" t="s">
        <v>15622</v>
      </c>
      <c r="J958" s="54" t="s">
        <v>17050</v>
      </c>
      <c r="K958" s="54" t="s">
        <v>17124</v>
      </c>
      <c r="L958" s="54" t="s">
        <v>15628</v>
      </c>
      <c r="M958" s="55">
        <v>0.33</v>
      </c>
      <c r="N958" s="55">
        <v>0.2</v>
      </c>
      <c r="O958" s="54" t="s">
        <v>15615</v>
      </c>
    </row>
    <row r="959" spans="1:15" x14ac:dyDescent="0.25">
      <c r="A959" s="19">
        <v>958</v>
      </c>
      <c r="B959" t="s">
        <v>8374</v>
      </c>
      <c r="C959" t="s">
        <v>6966</v>
      </c>
      <c r="D959" s="50" t="s">
        <v>16415</v>
      </c>
      <c r="E959" s="84">
        <f t="shared" si="56"/>
        <v>41276</v>
      </c>
      <c r="F959" s="50">
        <f t="shared" si="57"/>
        <v>2013</v>
      </c>
      <c r="G959" s="50">
        <f t="shared" si="58"/>
        <v>1</v>
      </c>
      <c r="H959" s="50">
        <f t="shared" si="59"/>
        <v>3</v>
      </c>
      <c r="I959" s="54" t="s">
        <v>15672</v>
      </c>
      <c r="J959" s="54" t="s">
        <v>17054</v>
      </c>
      <c r="K959" s="54" t="s">
        <v>17126</v>
      </c>
      <c r="L959" s="54" t="s">
        <v>15626</v>
      </c>
      <c r="M959" s="55">
        <v>1</v>
      </c>
      <c r="N959" s="55">
        <v>0.99</v>
      </c>
      <c r="O959" s="54" t="s">
        <v>15616</v>
      </c>
    </row>
    <row r="960" spans="1:15" x14ac:dyDescent="0.25">
      <c r="A960" s="19">
        <v>959</v>
      </c>
      <c r="B960" t="s">
        <v>10225</v>
      </c>
      <c r="C960" t="s">
        <v>5154</v>
      </c>
      <c r="D960" s="50" t="s">
        <v>16416</v>
      </c>
      <c r="E960" s="84">
        <f t="shared" si="56"/>
        <v>41277</v>
      </c>
      <c r="F960" s="50">
        <f t="shared" si="57"/>
        <v>2013</v>
      </c>
      <c r="G960" s="50">
        <f t="shared" si="58"/>
        <v>1</v>
      </c>
      <c r="H960" s="50">
        <f t="shared" si="59"/>
        <v>4</v>
      </c>
      <c r="I960" s="54" t="s">
        <v>15622</v>
      </c>
      <c r="J960" s="54" t="s">
        <v>17050</v>
      </c>
      <c r="K960" s="54" t="s">
        <v>17124</v>
      </c>
      <c r="L960" s="54" t="s">
        <v>15623</v>
      </c>
      <c r="M960" s="55">
        <v>1</v>
      </c>
      <c r="N960" s="55">
        <v>0.88</v>
      </c>
      <c r="O960" s="54" t="s">
        <v>15615</v>
      </c>
    </row>
    <row r="961" spans="1:15" x14ac:dyDescent="0.25">
      <c r="A961" s="19">
        <v>960</v>
      </c>
      <c r="B961" t="s">
        <v>9341</v>
      </c>
      <c r="C961" t="s">
        <v>6016</v>
      </c>
      <c r="D961" s="50" t="s">
        <v>11876</v>
      </c>
      <c r="E961" s="84">
        <f t="shared" si="56"/>
        <v>41278</v>
      </c>
      <c r="F961" s="50">
        <f t="shared" si="57"/>
        <v>2013</v>
      </c>
      <c r="G961" s="50">
        <f t="shared" si="58"/>
        <v>1</v>
      </c>
      <c r="H961" s="50">
        <f t="shared" si="59"/>
        <v>5</v>
      </c>
      <c r="I961" s="54" t="s">
        <v>15622</v>
      </c>
      <c r="J961" s="54" t="s">
        <v>17050</v>
      </c>
      <c r="K961" s="54" t="s">
        <v>17124</v>
      </c>
      <c r="L961" s="54" t="s">
        <v>15624</v>
      </c>
      <c r="M961" s="55">
        <v>1</v>
      </c>
      <c r="N961" s="55">
        <v>0.75</v>
      </c>
      <c r="O961" s="54" t="s">
        <v>15616</v>
      </c>
    </row>
    <row r="962" spans="1:15" x14ac:dyDescent="0.25">
      <c r="A962" s="19">
        <v>961</v>
      </c>
      <c r="B962" t="s">
        <v>10589</v>
      </c>
      <c r="C962" t="s">
        <v>4796</v>
      </c>
      <c r="D962" s="50" t="s">
        <v>16417</v>
      </c>
      <c r="E962" s="84">
        <f t="shared" si="56"/>
        <v>41279</v>
      </c>
      <c r="F962" s="50">
        <f t="shared" si="57"/>
        <v>2013</v>
      </c>
      <c r="G962" s="50">
        <f t="shared" si="58"/>
        <v>1</v>
      </c>
      <c r="H962" s="50">
        <f t="shared" si="59"/>
        <v>6</v>
      </c>
      <c r="I962" s="54" t="s">
        <v>15622</v>
      </c>
      <c r="J962" s="54" t="s">
        <v>17050</v>
      </c>
      <c r="K962" s="54" t="s">
        <v>17124</v>
      </c>
      <c r="L962" s="54" t="s">
        <v>15626</v>
      </c>
      <c r="M962" s="55">
        <v>1</v>
      </c>
      <c r="N962" s="55">
        <v>1</v>
      </c>
      <c r="O962" s="54" t="s">
        <v>15616</v>
      </c>
    </row>
    <row r="963" spans="1:15" x14ac:dyDescent="0.25">
      <c r="A963" s="19">
        <v>962</v>
      </c>
      <c r="B963" t="s">
        <v>10350</v>
      </c>
      <c r="C963" t="s">
        <v>5029</v>
      </c>
      <c r="D963" s="50" t="s">
        <v>16418</v>
      </c>
      <c r="E963" s="84">
        <f t="shared" ref="E963:E1026" si="60">DATE(LEFT(D963,4),MID(D963,5,2),RIGHT(D963,2))</f>
        <v>41281</v>
      </c>
      <c r="F963" s="50">
        <f t="shared" ref="F963:F1026" si="61">YEAR(E963)</f>
        <v>2013</v>
      </c>
      <c r="G963" s="50">
        <f t="shared" ref="G963:G1026" si="62">MONTH(E963)</f>
        <v>1</v>
      </c>
      <c r="H963" s="50">
        <f t="shared" ref="H963:H1026" si="63">WEEKDAY(E963,2)</f>
        <v>1</v>
      </c>
      <c r="I963" s="54" t="s">
        <v>15771</v>
      </c>
      <c r="J963" s="54" t="s">
        <v>17050</v>
      </c>
      <c r="K963" s="54" t="s">
        <v>17124</v>
      </c>
      <c r="L963" s="54" t="s">
        <v>15626</v>
      </c>
      <c r="M963" s="55">
        <v>1</v>
      </c>
      <c r="N963" s="55">
        <v>1</v>
      </c>
      <c r="O963" s="54" t="s">
        <v>15616</v>
      </c>
    </row>
    <row r="964" spans="1:15" x14ac:dyDescent="0.25">
      <c r="A964" s="19">
        <v>963</v>
      </c>
      <c r="B964" t="s">
        <v>11595</v>
      </c>
      <c r="C964" t="s">
        <v>3810</v>
      </c>
      <c r="D964" s="50" t="s">
        <v>16419</v>
      </c>
      <c r="E964" s="84">
        <f t="shared" si="60"/>
        <v>41283</v>
      </c>
      <c r="F964" s="50">
        <f t="shared" si="61"/>
        <v>2013</v>
      </c>
      <c r="G964" s="50">
        <f t="shared" si="62"/>
        <v>1</v>
      </c>
      <c r="H964" s="50">
        <f t="shared" si="63"/>
        <v>3</v>
      </c>
      <c r="I964" s="54" t="s">
        <v>15622</v>
      </c>
      <c r="J964" s="54" t="s">
        <v>17050</v>
      </c>
      <c r="K964" s="54" t="s">
        <v>17124</v>
      </c>
      <c r="L964" s="54" t="s">
        <v>15624</v>
      </c>
      <c r="M964" s="55">
        <v>1</v>
      </c>
      <c r="N964" s="55">
        <v>0.79</v>
      </c>
      <c r="O964" s="54" t="s">
        <v>15615</v>
      </c>
    </row>
    <row r="965" spans="1:15" x14ac:dyDescent="0.25">
      <c r="A965" s="19">
        <v>964</v>
      </c>
      <c r="B965" t="s">
        <v>8847</v>
      </c>
      <c r="C965" t="s">
        <v>6502</v>
      </c>
      <c r="D965" s="50" t="s">
        <v>16420</v>
      </c>
      <c r="E965" s="84">
        <f t="shared" si="60"/>
        <v>41285</v>
      </c>
      <c r="F965" s="50">
        <f t="shared" si="61"/>
        <v>2013</v>
      </c>
      <c r="G965" s="50">
        <f t="shared" si="62"/>
        <v>1</v>
      </c>
      <c r="H965" s="50">
        <f t="shared" si="63"/>
        <v>5</v>
      </c>
      <c r="I965" s="54" t="s">
        <v>15622</v>
      </c>
      <c r="J965" s="54" t="s">
        <v>17050</v>
      </c>
      <c r="K965" s="54" t="s">
        <v>17124</v>
      </c>
      <c r="L965" s="54" t="s">
        <v>15628</v>
      </c>
      <c r="M965" s="55">
        <v>0.08</v>
      </c>
      <c r="N965" s="55">
        <v>0.25</v>
      </c>
      <c r="O965" s="54" t="s">
        <v>15615</v>
      </c>
    </row>
    <row r="966" spans="1:15" x14ac:dyDescent="0.25">
      <c r="A966" s="19">
        <v>965</v>
      </c>
      <c r="B966" t="s">
        <v>9838</v>
      </c>
      <c r="C966" t="s">
        <v>5531</v>
      </c>
      <c r="D966" s="50" t="s">
        <v>16420</v>
      </c>
      <c r="E966" s="84">
        <f t="shared" si="60"/>
        <v>41285</v>
      </c>
      <c r="F966" s="50">
        <f t="shared" si="61"/>
        <v>2013</v>
      </c>
      <c r="G966" s="50">
        <f t="shared" si="62"/>
        <v>1</v>
      </c>
      <c r="H966" s="50">
        <f t="shared" si="63"/>
        <v>5</v>
      </c>
      <c r="I966" s="54" t="s">
        <v>15622</v>
      </c>
      <c r="J966" s="54" t="s">
        <v>17050</v>
      </c>
      <c r="K966" s="54" t="s">
        <v>17124</v>
      </c>
      <c r="L966" s="54" t="s">
        <v>15626</v>
      </c>
      <c r="M966" s="55">
        <v>1</v>
      </c>
      <c r="N966" s="55">
        <v>0.98</v>
      </c>
      <c r="O966" s="54" t="s">
        <v>15615</v>
      </c>
    </row>
    <row r="967" spans="1:15" x14ac:dyDescent="0.25">
      <c r="A967" s="19">
        <v>966</v>
      </c>
      <c r="B967" t="s">
        <v>10565</v>
      </c>
      <c r="C967" t="s">
        <v>4819</v>
      </c>
      <c r="D967" s="50" t="s">
        <v>16420</v>
      </c>
      <c r="E967" s="84">
        <f t="shared" si="60"/>
        <v>41285</v>
      </c>
      <c r="F967" s="50">
        <f t="shared" si="61"/>
        <v>2013</v>
      </c>
      <c r="G967" s="50">
        <f t="shared" si="62"/>
        <v>1</v>
      </c>
      <c r="H967" s="50">
        <f t="shared" si="63"/>
        <v>5</v>
      </c>
      <c r="I967" s="54" t="s">
        <v>15622</v>
      </c>
      <c r="J967" s="54" t="s">
        <v>17050</v>
      </c>
      <c r="K967" s="54" t="s">
        <v>17124</v>
      </c>
      <c r="L967" s="54" t="s">
        <v>15624</v>
      </c>
      <c r="M967" s="55">
        <v>1</v>
      </c>
      <c r="N967" s="55">
        <v>0.83</v>
      </c>
      <c r="O967" s="54" t="s">
        <v>15615</v>
      </c>
    </row>
    <row r="968" spans="1:15" x14ac:dyDescent="0.25">
      <c r="A968" s="19">
        <v>967</v>
      </c>
      <c r="B968" t="s">
        <v>10463</v>
      </c>
      <c r="C968" t="s">
        <v>4918</v>
      </c>
      <c r="D968" s="50" t="s">
        <v>16420</v>
      </c>
      <c r="E968" s="84">
        <f t="shared" si="60"/>
        <v>41285</v>
      </c>
      <c r="F968" s="50">
        <f t="shared" si="61"/>
        <v>2013</v>
      </c>
      <c r="G968" s="50">
        <f t="shared" si="62"/>
        <v>1</v>
      </c>
      <c r="H968" s="50">
        <f t="shared" si="63"/>
        <v>5</v>
      </c>
      <c r="I968" s="54" t="s">
        <v>15622</v>
      </c>
      <c r="J968" s="54" t="s">
        <v>17050</v>
      </c>
      <c r="K968" s="54" t="s">
        <v>17124</v>
      </c>
      <c r="L968" s="54" t="s">
        <v>15628</v>
      </c>
      <c r="M968" s="55">
        <v>0</v>
      </c>
      <c r="N968" s="55">
        <v>0.85</v>
      </c>
      <c r="O968" s="54" t="s">
        <v>15616</v>
      </c>
    </row>
    <row r="969" spans="1:15" x14ac:dyDescent="0.25">
      <c r="A969" s="19">
        <v>968</v>
      </c>
      <c r="B969" t="s">
        <v>8905</v>
      </c>
      <c r="C969" t="s">
        <v>6447</v>
      </c>
      <c r="D969" s="50" t="s">
        <v>16421</v>
      </c>
      <c r="E969" s="84">
        <f t="shared" si="60"/>
        <v>41286</v>
      </c>
      <c r="F969" s="50">
        <f t="shared" si="61"/>
        <v>2013</v>
      </c>
      <c r="G969" s="50">
        <f t="shared" si="62"/>
        <v>1</v>
      </c>
      <c r="H969" s="50">
        <f t="shared" si="63"/>
        <v>6</v>
      </c>
      <c r="I969" s="54" t="s">
        <v>15622</v>
      </c>
      <c r="J969" s="54" t="s">
        <v>17050</v>
      </c>
      <c r="K969" s="54" t="s">
        <v>17124</v>
      </c>
      <c r="L969" s="54" t="s">
        <v>15624</v>
      </c>
      <c r="M969" s="55">
        <v>1</v>
      </c>
      <c r="N969" s="55">
        <v>0.9</v>
      </c>
      <c r="O969" s="54" t="s">
        <v>15616</v>
      </c>
    </row>
    <row r="970" spans="1:15" x14ac:dyDescent="0.25">
      <c r="A970" s="19">
        <v>969</v>
      </c>
      <c r="B970" t="s">
        <v>9095</v>
      </c>
      <c r="C970" t="s">
        <v>6258</v>
      </c>
      <c r="D970" s="50" t="s">
        <v>16421</v>
      </c>
      <c r="E970" s="84">
        <f t="shared" si="60"/>
        <v>41286</v>
      </c>
      <c r="F970" s="50">
        <f t="shared" si="61"/>
        <v>2013</v>
      </c>
      <c r="G970" s="50">
        <f t="shared" si="62"/>
        <v>1</v>
      </c>
      <c r="H970" s="50">
        <f t="shared" si="63"/>
        <v>6</v>
      </c>
      <c r="I970" s="54" t="s">
        <v>15622</v>
      </c>
      <c r="J970" s="54" t="s">
        <v>17050</v>
      </c>
      <c r="K970" s="54" t="s">
        <v>17124</v>
      </c>
      <c r="L970" s="54" t="s">
        <v>15623</v>
      </c>
      <c r="M970" s="55">
        <v>1</v>
      </c>
      <c r="N970" s="55">
        <v>0.4</v>
      </c>
      <c r="O970" s="54" t="s">
        <v>15615</v>
      </c>
    </row>
    <row r="971" spans="1:15" x14ac:dyDescent="0.25">
      <c r="A971" s="19">
        <v>970</v>
      </c>
      <c r="B971" t="s">
        <v>8481</v>
      </c>
      <c r="C971" t="s">
        <v>6863</v>
      </c>
      <c r="D971" s="50" t="s">
        <v>16421</v>
      </c>
      <c r="E971" s="84">
        <f t="shared" si="60"/>
        <v>41286</v>
      </c>
      <c r="F971" s="50">
        <f t="shared" si="61"/>
        <v>2013</v>
      </c>
      <c r="G971" s="50">
        <f t="shared" si="62"/>
        <v>1</v>
      </c>
      <c r="H971" s="50">
        <f t="shared" si="63"/>
        <v>6</v>
      </c>
      <c r="I971" s="54" t="s">
        <v>15622</v>
      </c>
      <c r="J971" s="54" t="s">
        <v>17050</v>
      </c>
      <c r="K971" s="54" t="s">
        <v>17124</v>
      </c>
      <c r="L971" s="54" t="s">
        <v>15623</v>
      </c>
      <c r="M971" s="55">
        <v>0.5</v>
      </c>
      <c r="N971" s="55">
        <v>0.44</v>
      </c>
      <c r="O971" s="54" t="s">
        <v>15615</v>
      </c>
    </row>
    <row r="972" spans="1:15" x14ac:dyDescent="0.25">
      <c r="A972" s="19">
        <v>971</v>
      </c>
      <c r="B972" t="s">
        <v>7954</v>
      </c>
      <c r="C972" t="s">
        <v>7377</v>
      </c>
      <c r="D972" s="50" t="s">
        <v>16422</v>
      </c>
      <c r="E972" s="84">
        <f t="shared" si="60"/>
        <v>41288</v>
      </c>
      <c r="F972" s="50">
        <f t="shared" si="61"/>
        <v>2013</v>
      </c>
      <c r="G972" s="50">
        <f t="shared" si="62"/>
        <v>1</v>
      </c>
      <c r="H972" s="50">
        <f t="shared" si="63"/>
        <v>1</v>
      </c>
      <c r="I972" s="54" t="s">
        <v>15622</v>
      </c>
      <c r="J972" s="54" t="s">
        <v>17050</v>
      </c>
      <c r="K972" s="54" t="s">
        <v>17124</v>
      </c>
      <c r="L972" s="54" t="s">
        <v>15626</v>
      </c>
      <c r="M972" s="55">
        <v>1</v>
      </c>
      <c r="N972" s="55">
        <v>1</v>
      </c>
      <c r="O972" s="54" t="s">
        <v>15616</v>
      </c>
    </row>
    <row r="973" spans="1:15" x14ac:dyDescent="0.25">
      <c r="A973" s="19">
        <v>972</v>
      </c>
      <c r="B973" t="s">
        <v>9039</v>
      </c>
      <c r="C973" t="s">
        <v>6314</v>
      </c>
      <c r="D973" s="50" t="s">
        <v>16422</v>
      </c>
      <c r="E973" s="84">
        <f t="shared" si="60"/>
        <v>41288</v>
      </c>
      <c r="F973" s="50">
        <f t="shared" si="61"/>
        <v>2013</v>
      </c>
      <c r="G973" s="50">
        <f t="shared" si="62"/>
        <v>1</v>
      </c>
      <c r="H973" s="50">
        <f t="shared" si="63"/>
        <v>1</v>
      </c>
      <c r="I973" s="54" t="s">
        <v>15622</v>
      </c>
      <c r="J973" s="54" t="s">
        <v>17050</v>
      </c>
      <c r="K973" s="54" t="s">
        <v>17124</v>
      </c>
      <c r="L973" s="54" t="s">
        <v>15623</v>
      </c>
      <c r="M973" s="55">
        <v>1</v>
      </c>
      <c r="N973" s="55">
        <v>0.83</v>
      </c>
      <c r="O973" s="54" t="s">
        <v>15615</v>
      </c>
    </row>
    <row r="974" spans="1:15" x14ac:dyDescent="0.25">
      <c r="A974" s="19">
        <v>973</v>
      </c>
      <c r="B974" t="s">
        <v>11451</v>
      </c>
      <c r="C974" t="s">
        <v>3950</v>
      </c>
      <c r="D974" s="50" t="s">
        <v>16422</v>
      </c>
      <c r="E974" s="84">
        <f t="shared" si="60"/>
        <v>41288</v>
      </c>
      <c r="F974" s="50">
        <f t="shared" si="61"/>
        <v>2013</v>
      </c>
      <c r="G974" s="50">
        <f t="shared" si="62"/>
        <v>1</v>
      </c>
      <c r="H974" s="50">
        <f t="shared" si="63"/>
        <v>1</v>
      </c>
      <c r="I974" s="54" t="s">
        <v>15622</v>
      </c>
      <c r="J974" s="54" t="s">
        <v>17050</v>
      </c>
      <c r="K974" s="54" t="s">
        <v>17124</v>
      </c>
      <c r="L974" s="54" t="s">
        <v>15626</v>
      </c>
      <c r="M974" s="55">
        <v>1</v>
      </c>
      <c r="N974" s="55">
        <v>1</v>
      </c>
      <c r="O974" s="54" t="s">
        <v>15616</v>
      </c>
    </row>
    <row r="975" spans="1:15" x14ac:dyDescent="0.25">
      <c r="A975" s="19">
        <v>974</v>
      </c>
      <c r="B975" t="s">
        <v>7726</v>
      </c>
      <c r="C975" t="s">
        <v>7594</v>
      </c>
      <c r="D975" s="50" t="s">
        <v>16423</v>
      </c>
      <c r="E975" s="84">
        <f t="shared" si="60"/>
        <v>41289</v>
      </c>
      <c r="F975" s="50">
        <f t="shared" si="61"/>
        <v>2013</v>
      </c>
      <c r="G975" s="50">
        <f t="shared" si="62"/>
        <v>1</v>
      </c>
      <c r="H975" s="50">
        <f t="shared" si="63"/>
        <v>2</v>
      </c>
      <c r="I975" s="54" t="s">
        <v>15622</v>
      </c>
      <c r="J975" s="54" t="s">
        <v>17050</v>
      </c>
      <c r="K975" s="54" t="s">
        <v>17124</v>
      </c>
      <c r="L975" s="54" t="s">
        <v>15626</v>
      </c>
      <c r="M975" s="55">
        <v>1</v>
      </c>
      <c r="N975" s="55">
        <v>0.5</v>
      </c>
      <c r="O975" s="54" t="s">
        <v>15615</v>
      </c>
    </row>
    <row r="976" spans="1:15" x14ac:dyDescent="0.25">
      <c r="A976" s="19">
        <v>975</v>
      </c>
      <c r="B976" t="s">
        <v>8941</v>
      </c>
      <c r="C976" t="s">
        <v>6412</v>
      </c>
      <c r="D976" s="50" t="s">
        <v>16424</v>
      </c>
      <c r="E976" s="84">
        <f t="shared" si="60"/>
        <v>41292</v>
      </c>
      <c r="F976" s="50">
        <f t="shared" si="61"/>
        <v>2013</v>
      </c>
      <c r="G976" s="50">
        <f t="shared" si="62"/>
        <v>1</v>
      </c>
      <c r="H976" s="50">
        <f t="shared" si="63"/>
        <v>5</v>
      </c>
      <c r="I976" s="54" t="s">
        <v>15622</v>
      </c>
      <c r="J976" s="54" t="s">
        <v>17050</v>
      </c>
      <c r="K976" s="54" t="s">
        <v>17124</v>
      </c>
      <c r="L976" s="54" t="s">
        <v>15624</v>
      </c>
      <c r="M976" s="55">
        <v>1</v>
      </c>
      <c r="N976" s="55">
        <v>1</v>
      </c>
      <c r="O976" s="54" t="s">
        <v>15616</v>
      </c>
    </row>
    <row r="977" spans="1:15" x14ac:dyDescent="0.25">
      <c r="A977" s="19">
        <v>976</v>
      </c>
      <c r="B977" t="s">
        <v>9482</v>
      </c>
      <c r="C977" t="s">
        <v>5877</v>
      </c>
      <c r="D977" s="50" t="s">
        <v>16425</v>
      </c>
      <c r="E977" s="84">
        <f t="shared" si="60"/>
        <v>41293</v>
      </c>
      <c r="F977" s="50">
        <f t="shared" si="61"/>
        <v>2013</v>
      </c>
      <c r="G977" s="50">
        <f t="shared" si="62"/>
        <v>1</v>
      </c>
      <c r="H977" s="50">
        <f t="shared" si="63"/>
        <v>6</v>
      </c>
      <c r="I977" s="54" t="s">
        <v>15622</v>
      </c>
      <c r="J977" s="54" t="s">
        <v>17050</v>
      </c>
      <c r="K977" s="54" t="s">
        <v>17124</v>
      </c>
      <c r="L977" s="54" t="s">
        <v>15626</v>
      </c>
      <c r="M977" s="55">
        <v>1</v>
      </c>
      <c r="N977" s="55">
        <v>0.81</v>
      </c>
      <c r="O977" s="54" t="s">
        <v>15616</v>
      </c>
    </row>
    <row r="978" spans="1:15" x14ac:dyDescent="0.25">
      <c r="A978" s="19">
        <v>977</v>
      </c>
      <c r="B978" t="s">
        <v>8898</v>
      </c>
      <c r="C978" t="s">
        <v>6454</v>
      </c>
      <c r="D978" s="50" t="s">
        <v>16426</v>
      </c>
      <c r="E978" s="84">
        <f t="shared" si="60"/>
        <v>41296</v>
      </c>
      <c r="F978" s="50">
        <f t="shared" si="61"/>
        <v>2013</v>
      </c>
      <c r="G978" s="50">
        <f t="shared" si="62"/>
        <v>1</v>
      </c>
      <c r="H978" s="50">
        <f t="shared" si="63"/>
        <v>2</v>
      </c>
      <c r="I978" s="54" t="s">
        <v>15622</v>
      </c>
      <c r="J978" s="54" t="s">
        <v>17050</v>
      </c>
      <c r="K978" s="54" t="s">
        <v>17124</v>
      </c>
      <c r="L978" s="54" t="s">
        <v>15624</v>
      </c>
      <c r="M978" s="55">
        <v>1</v>
      </c>
      <c r="N978" s="55">
        <v>1</v>
      </c>
      <c r="O978" s="54" t="s">
        <v>15615</v>
      </c>
    </row>
    <row r="979" spans="1:15" x14ac:dyDescent="0.25">
      <c r="A979" s="19">
        <v>978</v>
      </c>
      <c r="B979" t="s">
        <v>9986</v>
      </c>
      <c r="C979" t="s">
        <v>5387</v>
      </c>
      <c r="D979" s="50" t="s">
        <v>16426</v>
      </c>
      <c r="E979" s="84">
        <f t="shared" si="60"/>
        <v>41296</v>
      </c>
      <c r="F979" s="50">
        <f t="shared" si="61"/>
        <v>2013</v>
      </c>
      <c r="G979" s="50">
        <f t="shared" si="62"/>
        <v>1</v>
      </c>
      <c r="H979" s="50">
        <f t="shared" si="63"/>
        <v>2</v>
      </c>
      <c r="I979" s="54" t="s">
        <v>15622</v>
      </c>
      <c r="J979" s="54" t="s">
        <v>17050</v>
      </c>
      <c r="K979" s="54" t="s">
        <v>17124</v>
      </c>
      <c r="L979" s="54" t="s">
        <v>15624</v>
      </c>
      <c r="M979" s="55">
        <v>1</v>
      </c>
      <c r="N979" s="55">
        <v>0.89</v>
      </c>
      <c r="O979" s="54" t="s">
        <v>15616</v>
      </c>
    </row>
    <row r="980" spans="1:15" x14ac:dyDescent="0.25">
      <c r="A980" s="19">
        <v>979</v>
      </c>
      <c r="B980" t="s">
        <v>11752</v>
      </c>
      <c r="C980" t="s">
        <v>3657</v>
      </c>
      <c r="D980" s="50" t="s">
        <v>16427</v>
      </c>
      <c r="E980" s="84">
        <f t="shared" si="60"/>
        <v>41297</v>
      </c>
      <c r="F980" s="50">
        <f t="shared" si="61"/>
        <v>2013</v>
      </c>
      <c r="G980" s="50">
        <f t="shared" si="62"/>
        <v>1</v>
      </c>
      <c r="H980" s="50">
        <f t="shared" si="63"/>
        <v>3</v>
      </c>
      <c r="I980" s="54" t="s">
        <v>15622</v>
      </c>
      <c r="J980" s="54" t="s">
        <v>17050</v>
      </c>
      <c r="K980" s="54" t="s">
        <v>17124</v>
      </c>
      <c r="L980" s="54" t="s">
        <v>15623</v>
      </c>
      <c r="M980" s="55">
        <v>1</v>
      </c>
      <c r="N980" s="55">
        <v>0.86</v>
      </c>
      <c r="O980" s="54" t="s">
        <v>15616</v>
      </c>
    </row>
    <row r="981" spans="1:15" x14ac:dyDescent="0.25">
      <c r="A981" s="19">
        <v>980</v>
      </c>
      <c r="B981" t="s">
        <v>11761</v>
      </c>
      <c r="C981" t="s">
        <v>3649</v>
      </c>
      <c r="D981" s="50" t="s">
        <v>16427</v>
      </c>
      <c r="E981" s="84">
        <f t="shared" si="60"/>
        <v>41297</v>
      </c>
      <c r="F981" s="50">
        <f t="shared" si="61"/>
        <v>2013</v>
      </c>
      <c r="G981" s="50">
        <f t="shared" si="62"/>
        <v>1</v>
      </c>
      <c r="H981" s="50">
        <f t="shared" si="63"/>
        <v>3</v>
      </c>
      <c r="I981" s="54" t="s">
        <v>15622</v>
      </c>
      <c r="J981" s="54" t="s">
        <v>17050</v>
      </c>
      <c r="K981" s="54" t="s">
        <v>17124</v>
      </c>
      <c r="L981" s="54" t="s">
        <v>15623</v>
      </c>
      <c r="M981" s="55">
        <v>0.67</v>
      </c>
      <c r="N981" s="55">
        <v>0.92</v>
      </c>
      <c r="O981" s="54" t="s">
        <v>15615</v>
      </c>
    </row>
    <row r="982" spans="1:15" x14ac:dyDescent="0.25">
      <c r="A982" s="19">
        <v>981</v>
      </c>
      <c r="B982" t="s">
        <v>11008</v>
      </c>
      <c r="C982" t="s">
        <v>4389</v>
      </c>
      <c r="D982" s="50" t="s">
        <v>16428</v>
      </c>
      <c r="E982" s="84">
        <f t="shared" si="60"/>
        <v>41298</v>
      </c>
      <c r="F982" s="50">
        <f t="shared" si="61"/>
        <v>2013</v>
      </c>
      <c r="G982" s="50">
        <f t="shared" si="62"/>
        <v>1</v>
      </c>
      <c r="H982" s="50">
        <f t="shared" si="63"/>
        <v>4</v>
      </c>
      <c r="I982" s="54" t="s">
        <v>15796</v>
      </c>
      <c r="J982" s="54" t="s">
        <v>17081</v>
      </c>
      <c r="K982" s="54" t="s">
        <v>17130</v>
      </c>
      <c r="L982" s="54" t="s">
        <v>15623</v>
      </c>
      <c r="M982" s="55">
        <v>1</v>
      </c>
      <c r="N982" s="55">
        <v>0.67</v>
      </c>
      <c r="O982" s="54" t="s">
        <v>15615</v>
      </c>
    </row>
    <row r="983" spans="1:15" x14ac:dyDescent="0.25">
      <c r="A983" s="19">
        <v>982</v>
      </c>
      <c r="B983" t="s">
        <v>11473</v>
      </c>
      <c r="C983" t="s">
        <v>3929</v>
      </c>
      <c r="D983" s="50" t="s">
        <v>16428</v>
      </c>
      <c r="E983" s="84">
        <f t="shared" si="60"/>
        <v>41298</v>
      </c>
      <c r="F983" s="50">
        <f t="shared" si="61"/>
        <v>2013</v>
      </c>
      <c r="G983" s="50">
        <f t="shared" si="62"/>
        <v>1</v>
      </c>
      <c r="H983" s="50">
        <f t="shared" si="63"/>
        <v>4</v>
      </c>
      <c r="I983" s="54" t="s">
        <v>15622</v>
      </c>
      <c r="J983" s="54" t="s">
        <v>17050</v>
      </c>
      <c r="K983" s="54" t="s">
        <v>17124</v>
      </c>
      <c r="L983" s="54" t="s">
        <v>15626</v>
      </c>
      <c r="M983" s="55">
        <v>1</v>
      </c>
      <c r="N983" s="55">
        <v>1</v>
      </c>
      <c r="O983" s="54" t="s">
        <v>15615</v>
      </c>
    </row>
    <row r="984" spans="1:15" x14ac:dyDescent="0.25">
      <c r="A984" s="19">
        <v>983</v>
      </c>
      <c r="B984" t="s">
        <v>10629</v>
      </c>
      <c r="C984" t="s">
        <v>4757</v>
      </c>
      <c r="D984" s="50" t="s">
        <v>16429</v>
      </c>
      <c r="E984" s="84">
        <f t="shared" si="60"/>
        <v>41299</v>
      </c>
      <c r="F984" s="50">
        <f t="shared" si="61"/>
        <v>2013</v>
      </c>
      <c r="G984" s="50">
        <f t="shared" si="62"/>
        <v>1</v>
      </c>
      <c r="H984" s="50">
        <f t="shared" si="63"/>
        <v>5</v>
      </c>
      <c r="I984" s="54" t="s">
        <v>15622</v>
      </c>
      <c r="J984" s="54" t="s">
        <v>17050</v>
      </c>
      <c r="K984" s="54" t="s">
        <v>17124</v>
      </c>
      <c r="L984" s="54" t="s">
        <v>15623</v>
      </c>
      <c r="M984" s="55">
        <v>1</v>
      </c>
      <c r="N984" s="55">
        <v>0.84</v>
      </c>
      <c r="O984" s="54" t="s">
        <v>15615</v>
      </c>
    </row>
    <row r="985" spans="1:15" x14ac:dyDescent="0.25">
      <c r="A985" s="19">
        <v>984</v>
      </c>
      <c r="B985" t="s">
        <v>8339</v>
      </c>
      <c r="C985" t="s">
        <v>6998</v>
      </c>
      <c r="D985" s="50" t="s">
        <v>16429</v>
      </c>
      <c r="E985" s="84">
        <f t="shared" si="60"/>
        <v>41299</v>
      </c>
      <c r="F985" s="50">
        <f t="shared" si="61"/>
        <v>2013</v>
      </c>
      <c r="G985" s="50">
        <f t="shared" si="62"/>
        <v>1</v>
      </c>
      <c r="H985" s="50">
        <f t="shared" si="63"/>
        <v>5</v>
      </c>
      <c r="I985" s="54" t="s">
        <v>15622</v>
      </c>
      <c r="J985" s="54" t="s">
        <v>17050</v>
      </c>
      <c r="K985" s="54" t="s">
        <v>17124</v>
      </c>
      <c r="L985" s="54" t="s">
        <v>15624</v>
      </c>
      <c r="M985" s="55">
        <v>1</v>
      </c>
      <c r="N985" s="55">
        <v>0.75</v>
      </c>
      <c r="O985" s="54" t="s">
        <v>15616</v>
      </c>
    </row>
    <row r="986" spans="1:15" x14ac:dyDescent="0.25">
      <c r="A986" s="19">
        <v>985</v>
      </c>
      <c r="B986" t="s">
        <v>10885</v>
      </c>
      <c r="C986" t="s">
        <v>4509</v>
      </c>
      <c r="D986" s="50" t="s">
        <v>16430</v>
      </c>
      <c r="E986" s="84">
        <f t="shared" si="60"/>
        <v>41300</v>
      </c>
      <c r="F986" s="50">
        <f t="shared" si="61"/>
        <v>2013</v>
      </c>
      <c r="G986" s="50">
        <f t="shared" si="62"/>
        <v>1</v>
      </c>
      <c r="H986" s="50">
        <f t="shared" si="63"/>
        <v>6</v>
      </c>
      <c r="I986" s="54" t="s">
        <v>15622</v>
      </c>
      <c r="J986" s="54" t="s">
        <v>17050</v>
      </c>
      <c r="K986" s="54" t="s">
        <v>17124</v>
      </c>
      <c r="L986" s="54" t="s">
        <v>15626</v>
      </c>
      <c r="M986" s="55">
        <v>1</v>
      </c>
      <c r="N986" s="55">
        <v>0.67</v>
      </c>
      <c r="O986" s="54" t="s">
        <v>15615</v>
      </c>
    </row>
    <row r="987" spans="1:15" x14ac:dyDescent="0.25">
      <c r="A987" s="19">
        <v>986</v>
      </c>
      <c r="B987" t="s">
        <v>8875</v>
      </c>
      <c r="C987" t="s">
        <v>6475</v>
      </c>
      <c r="D987" s="50" t="s">
        <v>16431</v>
      </c>
      <c r="E987" s="84">
        <f t="shared" si="60"/>
        <v>41302</v>
      </c>
      <c r="F987" s="50">
        <f t="shared" si="61"/>
        <v>2013</v>
      </c>
      <c r="G987" s="50">
        <f t="shared" si="62"/>
        <v>1</v>
      </c>
      <c r="H987" s="50">
        <f t="shared" si="63"/>
        <v>1</v>
      </c>
      <c r="I987" s="54" t="s">
        <v>15622</v>
      </c>
      <c r="J987" s="54" t="s">
        <v>17050</v>
      </c>
      <c r="K987" s="54" t="s">
        <v>17124</v>
      </c>
      <c r="L987" s="54" t="s">
        <v>15628</v>
      </c>
      <c r="M987" s="55">
        <v>0</v>
      </c>
      <c r="N987" s="55">
        <v>0.5</v>
      </c>
      <c r="O987" s="54" t="s">
        <v>15615</v>
      </c>
    </row>
    <row r="988" spans="1:15" x14ac:dyDescent="0.25">
      <c r="A988" s="19">
        <v>987</v>
      </c>
      <c r="B988" t="s">
        <v>10832</v>
      </c>
      <c r="C988" t="s">
        <v>4561</v>
      </c>
      <c r="D988" s="50" t="s">
        <v>16432</v>
      </c>
      <c r="E988" s="84">
        <f t="shared" si="60"/>
        <v>41303</v>
      </c>
      <c r="F988" s="50">
        <f t="shared" si="61"/>
        <v>2013</v>
      </c>
      <c r="G988" s="50">
        <f t="shared" si="62"/>
        <v>1</v>
      </c>
      <c r="H988" s="50">
        <f t="shared" si="63"/>
        <v>2</v>
      </c>
      <c r="I988" s="54" t="s">
        <v>15622</v>
      </c>
      <c r="J988" s="54" t="s">
        <v>17050</v>
      </c>
      <c r="K988" s="54" t="s">
        <v>17124</v>
      </c>
      <c r="L988" s="54" t="s">
        <v>15626</v>
      </c>
      <c r="M988" s="55">
        <v>1</v>
      </c>
      <c r="N988" s="55">
        <v>0.98</v>
      </c>
      <c r="O988" s="54" t="s">
        <v>15616</v>
      </c>
    </row>
    <row r="989" spans="1:15" x14ac:dyDescent="0.25">
      <c r="A989" s="19">
        <v>988</v>
      </c>
      <c r="B989" t="s">
        <v>11751</v>
      </c>
      <c r="C989" t="s">
        <v>3658</v>
      </c>
      <c r="D989" s="50" t="s">
        <v>16433</v>
      </c>
      <c r="E989" s="84">
        <f t="shared" si="60"/>
        <v>41304</v>
      </c>
      <c r="F989" s="50">
        <f t="shared" si="61"/>
        <v>2013</v>
      </c>
      <c r="G989" s="50">
        <f t="shared" si="62"/>
        <v>1</v>
      </c>
      <c r="H989" s="50">
        <f t="shared" si="63"/>
        <v>3</v>
      </c>
      <c r="I989" s="54" t="s">
        <v>15622</v>
      </c>
      <c r="J989" s="54" t="s">
        <v>17050</v>
      </c>
      <c r="K989" s="54" t="s">
        <v>17124</v>
      </c>
      <c r="L989" s="54" t="s">
        <v>15626</v>
      </c>
      <c r="M989" s="55">
        <v>0.83</v>
      </c>
      <c r="N989" s="55">
        <v>0.97</v>
      </c>
      <c r="O989" s="54" t="s">
        <v>15615</v>
      </c>
    </row>
    <row r="990" spans="1:15" x14ac:dyDescent="0.25">
      <c r="A990" s="19">
        <v>989</v>
      </c>
      <c r="B990" t="s">
        <v>7729</v>
      </c>
      <c r="C990" t="s">
        <v>7591</v>
      </c>
      <c r="D990" s="50" t="s">
        <v>16433</v>
      </c>
      <c r="E990" s="84">
        <f t="shared" si="60"/>
        <v>41304</v>
      </c>
      <c r="F990" s="50">
        <f t="shared" si="61"/>
        <v>2013</v>
      </c>
      <c r="G990" s="50">
        <f t="shared" si="62"/>
        <v>1</v>
      </c>
      <c r="H990" s="50">
        <f t="shared" si="63"/>
        <v>3</v>
      </c>
      <c r="I990" s="54" t="s">
        <v>15622</v>
      </c>
      <c r="J990" s="54" t="s">
        <v>17050</v>
      </c>
      <c r="K990" s="54" t="s">
        <v>17124</v>
      </c>
      <c r="L990" s="54" t="s">
        <v>15624</v>
      </c>
      <c r="M990" s="55">
        <v>1</v>
      </c>
      <c r="N990" s="55">
        <v>0.5</v>
      </c>
      <c r="O990" s="54" t="s">
        <v>15615</v>
      </c>
    </row>
    <row r="991" spans="1:15" x14ac:dyDescent="0.25">
      <c r="A991" s="19">
        <v>990</v>
      </c>
      <c r="B991" t="s">
        <v>10475</v>
      </c>
      <c r="C991" t="s">
        <v>4908</v>
      </c>
      <c r="D991" s="50" t="s">
        <v>16434</v>
      </c>
      <c r="E991" s="84">
        <f t="shared" si="60"/>
        <v>41307</v>
      </c>
      <c r="F991" s="50">
        <f t="shared" si="61"/>
        <v>2013</v>
      </c>
      <c r="G991" s="50">
        <f t="shared" si="62"/>
        <v>2</v>
      </c>
      <c r="H991" s="50">
        <f t="shared" si="63"/>
        <v>6</v>
      </c>
      <c r="I991" s="54" t="s">
        <v>15622</v>
      </c>
      <c r="J991" s="54" t="s">
        <v>17050</v>
      </c>
      <c r="K991" s="54" t="s">
        <v>17124</v>
      </c>
      <c r="L991" s="54" t="s">
        <v>15626</v>
      </c>
      <c r="M991" s="55">
        <v>1</v>
      </c>
      <c r="N991" s="55">
        <v>1</v>
      </c>
      <c r="O991" s="54" t="s">
        <v>15616</v>
      </c>
    </row>
    <row r="992" spans="1:15" x14ac:dyDescent="0.25">
      <c r="A992" s="19">
        <v>991</v>
      </c>
      <c r="B992" t="s">
        <v>11100</v>
      </c>
      <c r="C992" t="s">
        <v>4298</v>
      </c>
      <c r="D992" s="50" t="s">
        <v>16434</v>
      </c>
      <c r="E992" s="84">
        <f t="shared" si="60"/>
        <v>41307</v>
      </c>
      <c r="F992" s="50">
        <f t="shared" si="61"/>
        <v>2013</v>
      </c>
      <c r="G992" s="50">
        <f t="shared" si="62"/>
        <v>2</v>
      </c>
      <c r="H992" s="50">
        <f t="shared" si="63"/>
        <v>6</v>
      </c>
      <c r="I992" s="54" t="s">
        <v>15642</v>
      </c>
      <c r="J992" s="54" t="s">
        <v>17059</v>
      </c>
      <c r="K992" s="54" t="s">
        <v>17124</v>
      </c>
      <c r="L992" s="54" t="s">
        <v>15626</v>
      </c>
      <c r="M992" s="55">
        <v>1</v>
      </c>
      <c r="N992" s="55">
        <v>0.99</v>
      </c>
      <c r="O992" s="54" t="s">
        <v>15616</v>
      </c>
    </row>
    <row r="993" spans="1:15" x14ac:dyDescent="0.25">
      <c r="A993" s="19">
        <v>992</v>
      </c>
      <c r="B993" t="s">
        <v>9611</v>
      </c>
      <c r="C993" t="s">
        <v>5752</v>
      </c>
      <c r="D993" s="50" t="s">
        <v>16435</v>
      </c>
      <c r="E993" s="84">
        <f t="shared" si="60"/>
        <v>41308</v>
      </c>
      <c r="F993" s="50">
        <f t="shared" si="61"/>
        <v>2013</v>
      </c>
      <c r="G993" s="50">
        <f t="shared" si="62"/>
        <v>2</v>
      </c>
      <c r="H993" s="50">
        <f t="shared" si="63"/>
        <v>7</v>
      </c>
      <c r="I993" s="54" t="s">
        <v>15625</v>
      </c>
      <c r="J993" s="54" t="s">
        <v>17050</v>
      </c>
      <c r="K993" s="54" t="s">
        <v>17124</v>
      </c>
      <c r="L993" s="54" t="s">
        <v>15628</v>
      </c>
      <c r="M993" s="55">
        <v>0</v>
      </c>
      <c r="N993" s="55">
        <v>0</v>
      </c>
      <c r="O993" s="54" t="s">
        <v>15615</v>
      </c>
    </row>
    <row r="994" spans="1:15" x14ac:dyDescent="0.25">
      <c r="A994" s="19">
        <v>993</v>
      </c>
      <c r="B994" t="s">
        <v>7956</v>
      </c>
      <c r="C994" t="s">
        <v>7375</v>
      </c>
      <c r="D994" s="50" t="s">
        <v>16436</v>
      </c>
      <c r="E994" s="84">
        <f t="shared" si="60"/>
        <v>41309</v>
      </c>
      <c r="F994" s="50">
        <f t="shared" si="61"/>
        <v>2013</v>
      </c>
      <c r="G994" s="50">
        <f t="shared" si="62"/>
        <v>2</v>
      </c>
      <c r="H994" s="50">
        <f t="shared" si="63"/>
        <v>1</v>
      </c>
      <c r="I994" s="54" t="s">
        <v>15622</v>
      </c>
      <c r="J994" s="54" t="s">
        <v>17050</v>
      </c>
      <c r="K994" s="54" t="s">
        <v>17124</v>
      </c>
      <c r="L994" s="54" t="s">
        <v>15626</v>
      </c>
      <c r="M994" s="55">
        <v>1</v>
      </c>
      <c r="N994" s="55">
        <v>0.85</v>
      </c>
      <c r="O994" s="54" t="s">
        <v>15615</v>
      </c>
    </row>
    <row r="995" spans="1:15" x14ac:dyDescent="0.25">
      <c r="A995" s="19">
        <v>994</v>
      </c>
      <c r="B995" t="s">
        <v>10163</v>
      </c>
      <c r="C995" t="s">
        <v>5215</v>
      </c>
      <c r="D995" s="50" t="s">
        <v>16436</v>
      </c>
      <c r="E995" s="84">
        <f t="shared" si="60"/>
        <v>41309</v>
      </c>
      <c r="F995" s="50">
        <f t="shared" si="61"/>
        <v>2013</v>
      </c>
      <c r="G995" s="50">
        <f t="shared" si="62"/>
        <v>2</v>
      </c>
      <c r="H995" s="50">
        <f t="shared" si="63"/>
        <v>1</v>
      </c>
      <c r="I995" s="54" t="s">
        <v>15622</v>
      </c>
      <c r="J995" s="54" t="s">
        <v>17050</v>
      </c>
      <c r="K995" s="54" t="s">
        <v>17124</v>
      </c>
      <c r="L995" s="54" t="s">
        <v>15624</v>
      </c>
      <c r="M995" s="55">
        <v>1</v>
      </c>
      <c r="N995" s="55">
        <v>0</v>
      </c>
      <c r="O995" s="54" t="s">
        <v>15615</v>
      </c>
    </row>
    <row r="996" spans="1:15" x14ac:dyDescent="0.25">
      <c r="A996" s="19">
        <v>995</v>
      </c>
      <c r="B996" t="s">
        <v>8740</v>
      </c>
      <c r="C996" t="s">
        <v>6608</v>
      </c>
      <c r="D996" s="50" t="s">
        <v>16437</v>
      </c>
      <c r="E996" s="84">
        <f t="shared" si="60"/>
        <v>41310</v>
      </c>
      <c r="F996" s="50">
        <f t="shared" si="61"/>
        <v>2013</v>
      </c>
      <c r="G996" s="50">
        <f t="shared" si="62"/>
        <v>2</v>
      </c>
      <c r="H996" s="50">
        <f t="shared" si="63"/>
        <v>2</v>
      </c>
      <c r="I996" s="54" t="s">
        <v>15622</v>
      </c>
      <c r="J996" s="54" t="s">
        <v>17050</v>
      </c>
      <c r="K996" s="54" t="s">
        <v>17124</v>
      </c>
      <c r="L996" s="54" t="s">
        <v>15626</v>
      </c>
      <c r="M996" s="55">
        <v>1</v>
      </c>
      <c r="N996" s="55">
        <v>0.99</v>
      </c>
      <c r="O996" s="54" t="s">
        <v>15616</v>
      </c>
    </row>
    <row r="997" spans="1:15" x14ac:dyDescent="0.25">
      <c r="A997" s="19">
        <v>996</v>
      </c>
      <c r="B997" t="s">
        <v>7847</v>
      </c>
      <c r="C997" t="s">
        <v>7478</v>
      </c>
      <c r="D997" s="50" t="s">
        <v>16437</v>
      </c>
      <c r="E997" s="84">
        <f t="shared" si="60"/>
        <v>41310</v>
      </c>
      <c r="F997" s="50">
        <f t="shared" si="61"/>
        <v>2013</v>
      </c>
      <c r="G997" s="50">
        <f t="shared" si="62"/>
        <v>2</v>
      </c>
      <c r="H997" s="50">
        <f t="shared" si="63"/>
        <v>2</v>
      </c>
      <c r="I997" s="54" t="s">
        <v>15622</v>
      </c>
      <c r="J997" s="54" t="s">
        <v>17050</v>
      </c>
      <c r="K997" s="54" t="s">
        <v>17124</v>
      </c>
      <c r="L997" s="54" t="s">
        <v>15624</v>
      </c>
      <c r="M997" s="55">
        <v>1</v>
      </c>
      <c r="N997" s="55">
        <v>0.73</v>
      </c>
      <c r="O997" s="54" t="s">
        <v>15616</v>
      </c>
    </row>
    <row r="998" spans="1:15" x14ac:dyDescent="0.25">
      <c r="A998" s="19">
        <v>997</v>
      </c>
      <c r="B998" t="s">
        <v>8363</v>
      </c>
      <c r="C998" t="s">
        <v>6977</v>
      </c>
      <c r="D998" s="50" t="s">
        <v>16438</v>
      </c>
      <c r="E998" s="84">
        <f t="shared" si="60"/>
        <v>41311</v>
      </c>
      <c r="F998" s="50">
        <f t="shared" si="61"/>
        <v>2013</v>
      </c>
      <c r="G998" s="50">
        <f t="shared" si="62"/>
        <v>2</v>
      </c>
      <c r="H998" s="50">
        <f t="shared" si="63"/>
        <v>3</v>
      </c>
      <c r="I998" s="54" t="s">
        <v>15622</v>
      </c>
      <c r="J998" s="54" t="s">
        <v>17050</v>
      </c>
      <c r="K998" s="54" t="s">
        <v>17124</v>
      </c>
      <c r="L998" s="54" t="s">
        <v>15626</v>
      </c>
      <c r="M998" s="55">
        <v>1</v>
      </c>
      <c r="N998" s="55">
        <v>1</v>
      </c>
      <c r="O998" s="54" t="s">
        <v>15615</v>
      </c>
    </row>
    <row r="999" spans="1:15" x14ac:dyDescent="0.25">
      <c r="A999" s="19">
        <v>998</v>
      </c>
      <c r="B999" t="s">
        <v>10425</v>
      </c>
      <c r="C999" t="s">
        <v>4955</v>
      </c>
      <c r="D999" s="50" t="s">
        <v>16439</v>
      </c>
      <c r="E999" s="84">
        <f t="shared" si="60"/>
        <v>41312</v>
      </c>
      <c r="F999" s="50">
        <f t="shared" si="61"/>
        <v>2013</v>
      </c>
      <c r="G999" s="50">
        <f t="shared" si="62"/>
        <v>2</v>
      </c>
      <c r="H999" s="50">
        <f t="shared" si="63"/>
        <v>4</v>
      </c>
      <c r="I999" s="54" t="s">
        <v>15622</v>
      </c>
      <c r="J999" s="54" t="s">
        <v>17050</v>
      </c>
      <c r="K999" s="54" t="s">
        <v>17124</v>
      </c>
      <c r="L999" s="54" t="s">
        <v>15624</v>
      </c>
      <c r="M999" s="55">
        <v>1</v>
      </c>
      <c r="N999" s="55">
        <v>0.94</v>
      </c>
      <c r="O999" s="54" t="s">
        <v>15616</v>
      </c>
    </row>
    <row r="1000" spans="1:15" x14ac:dyDescent="0.25">
      <c r="A1000" s="19">
        <v>999</v>
      </c>
      <c r="B1000" t="s">
        <v>8588</v>
      </c>
      <c r="C1000" t="s">
        <v>6759</v>
      </c>
      <c r="D1000" s="50" t="s">
        <v>16439</v>
      </c>
      <c r="E1000" s="84">
        <f t="shared" si="60"/>
        <v>41312</v>
      </c>
      <c r="F1000" s="50">
        <f t="shared" si="61"/>
        <v>2013</v>
      </c>
      <c r="G1000" s="50">
        <f t="shared" si="62"/>
        <v>2</v>
      </c>
      <c r="H1000" s="50">
        <f t="shared" si="63"/>
        <v>4</v>
      </c>
      <c r="I1000" s="54" t="s">
        <v>15622</v>
      </c>
      <c r="J1000" s="54" t="s">
        <v>17050</v>
      </c>
      <c r="K1000" s="54" t="s">
        <v>17124</v>
      </c>
      <c r="L1000" s="54" t="s">
        <v>15626</v>
      </c>
      <c r="M1000" s="55">
        <v>1</v>
      </c>
      <c r="N1000" s="55">
        <v>1</v>
      </c>
      <c r="O1000" s="54" t="s">
        <v>15616</v>
      </c>
    </row>
    <row r="1001" spans="1:15" x14ac:dyDescent="0.25">
      <c r="A1001" s="19">
        <v>1000</v>
      </c>
      <c r="B1001" t="s">
        <v>8417</v>
      </c>
      <c r="C1001" t="s">
        <v>6925</v>
      </c>
      <c r="D1001" s="50" t="s">
        <v>16440</v>
      </c>
      <c r="E1001" s="84">
        <f t="shared" si="60"/>
        <v>41313</v>
      </c>
      <c r="F1001" s="50">
        <f t="shared" si="61"/>
        <v>2013</v>
      </c>
      <c r="G1001" s="50">
        <f t="shared" si="62"/>
        <v>2</v>
      </c>
      <c r="H1001" s="50">
        <f t="shared" si="63"/>
        <v>5</v>
      </c>
      <c r="I1001" s="54" t="s">
        <v>15622</v>
      </c>
      <c r="J1001" s="54" t="s">
        <v>17050</v>
      </c>
      <c r="K1001" s="54" t="s">
        <v>17124</v>
      </c>
      <c r="L1001" s="54" t="s">
        <v>15624</v>
      </c>
      <c r="M1001" s="55">
        <v>0.8</v>
      </c>
      <c r="N1001" s="55">
        <v>0.86</v>
      </c>
      <c r="O1001" s="54" t="s">
        <v>15615</v>
      </c>
    </row>
    <row r="1002" spans="1:15" x14ac:dyDescent="0.25">
      <c r="A1002" s="19">
        <v>1001</v>
      </c>
      <c r="B1002" t="s">
        <v>8856</v>
      </c>
      <c r="C1002" t="s">
        <v>6494</v>
      </c>
      <c r="D1002" s="50" t="s">
        <v>16441</v>
      </c>
      <c r="E1002" s="84">
        <f t="shared" si="60"/>
        <v>41314</v>
      </c>
      <c r="F1002" s="50">
        <f t="shared" si="61"/>
        <v>2013</v>
      </c>
      <c r="G1002" s="50">
        <f t="shared" si="62"/>
        <v>2</v>
      </c>
      <c r="H1002" s="50">
        <f t="shared" si="63"/>
        <v>6</v>
      </c>
      <c r="I1002" s="54" t="s">
        <v>15694</v>
      </c>
      <c r="J1002" s="54" t="s">
        <v>17066</v>
      </c>
      <c r="K1002" s="54" t="s">
        <v>17129</v>
      </c>
      <c r="L1002" s="54" t="s">
        <v>15624</v>
      </c>
      <c r="M1002" s="55">
        <v>1</v>
      </c>
      <c r="N1002" s="55">
        <v>1</v>
      </c>
      <c r="O1002" s="54" t="s">
        <v>15615</v>
      </c>
    </row>
    <row r="1003" spans="1:15" x14ac:dyDescent="0.25">
      <c r="A1003" s="19">
        <v>1002</v>
      </c>
      <c r="B1003" t="s">
        <v>8618</v>
      </c>
      <c r="C1003" t="s">
        <v>6729</v>
      </c>
      <c r="D1003" s="50" t="s">
        <v>16441</v>
      </c>
      <c r="E1003" s="84">
        <f t="shared" si="60"/>
        <v>41314</v>
      </c>
      <c r="F1003" s="50">
        <f t="shared" si="61"/>
        <v>2013</v>
      </c>
      <c r="G1003" s="50">
        <f t="shared" si="62"/>
        <v>2</v>
      </c>
      <c r="H1003" s="50">
        <f t="shared" si="63"/>
        <v>6</v>
      </c>
      <c r="I1003" s="54" t="s">
        <v>15643</v>
      </c>
      <c r="J1003" s="54" t="s">
        <v>17072</v>
      </c>
      <c r="K1003" s="54" t="s">
        <v>17124</v>
      </c>
      <c r="L1003" s="54" t="s">
        <v>15623</v>
      </c>
      <c r="M1003" s="55">
        <v>1</v>
      </c>
      <c r="N1003" s="55">
        <v>0.53</v>
      </c>
      <c r="O1003" s="54" t="s">
        <v>15615</v>
      </c>
    </row>
    <row r="1004" spans="1:15" x14ac:dyDescent="0.25">
      <c r="A1004" s="19">
        <v>1003</v>
      </c>
      <c r="B1004" t="s">
        <v>10547</v>
      </c>
      <c r="C1004" t="s">
        <v>4837</v>
      </c>
      <c r="D1004" s="50" t="s">
        <v>16441</v>
      </c>
      <c r="E1004" s="84">
        <f t="shared" si="60"/>
        <v>41314</v>
      </c>
      <c r="F1004" s="50">
        <f t="shared" si="61"/>
        <v>2013</v>
      </c>
      <c r="G1004" s="50">
        <f t="shared" si="62"/>
        <v>2</v>
      </c>
      <c r="H1004" s="50">
        <f t="shared" si="63"/>
        <v>6</v>
      </c>
      <c r="I1004" s="54" t="s">
        <v>15622</v>
      </c>
      <c r="J1004" s="54" t="s">
        <v>17050</v>
      </c>
      <c r="K1004" s="54" t="s">
        <v>17124</v>
      </c>
      <c r="L1004" s="54" t="s">
        <v>15623</v>
      </c>
      <c r="M1004" s="55">
        <v>0.89</v>
      </c>
      <c r="N1004" s="55">
        <v>0.17</v>
      </c>
      <c r="O1004" s="54" t="s">
        <v>15615</v>
      </c>
    </row>
    <row r="1005" spans="1:15" x14ac:dyDescent="0.25">
      <c r="A1005" s="19">
        <v>1004</v>
      </c>
      <c r="B1005" t="s">
        <v>10559</v>
      </c>
      <c r="C1005" t="s">
        <v>4825</v>
      </c>
      <c r="D1005" s="50" t="s">
        <v>16442</v>
      </c>
      <c r="E1005" s="84">
        <f t="shared" si="60"/>
        <v>41316</v>
      </c>
      <c r="F1005" s="50">
        <f t="shared" si="61"/>
        <v>2013</v>
      </c>
      <c r="G1005" s="50">
        <f t="shared" si="62"/>
        <v>2</v>
      </c>
      <c r="H1005" s="50">
        <f t="shared" si="63"/>
        <v>1</v>
      </c>
      <c r="I1005" s="54" t="s">
        <v>15777</v>
      </c>
      <c r="J1005" s="54" t="s">
        <v>17082</v>
      </c>
      <c r="K1005" s="54" t="s">
        <v>17124</v>
      </c>
      <c r="L1005" s="54" t="s">
        <v>15626</v>
      </c>
      <c r="M1005" s="55">
        <v>1</v>
      </c>
      <c r="N1005" s="55">
        <v>1</v>
      </c>
      <c r="O1005" s="54" t="s">
        <v>15615</v>
      </c>
    </row>
    <row r="1006" spans="1:15" x14ac:dyDescent="0.25">
      <c r="A1006" s="19">
        <v>1005</v>
      </c>
      <c r="B1006" t="s">
        <v>11334</v>
      </c>
      <c r="C1006" t="s">
        <v>4067</v>
      </c>
      <c r="D1006" s="50" t="s">
        <v>16442</v>
      </c>
      <c r="E1006" s="84">
        <f t="shared" si="60"/>
        <v>41316</v>
      </c>
      <c r="F1006" s="50">
        <f t="shared" si="61"/>
        <v>2013</v>
      </c>
      <c r="G1006" s="50">
        <f t="shared" si="62"/>
        <v>2</v>
      </c>
      <c r="H1006" s="50">
        <f t="shared" si="63"/>
        <v>1</v>
      </c>
      <c r="I1006" s="54" t="s">
        <v>15622</v>
      </c>
      <c r="J1006" s="54" t="s">
        <v>17050</v>
      </c>
      <c r="K1006" s="54" t="s">
        <v>17124</v>
      </c>
      <c r="L1006" s="54" t="s">
        <v>15626</v>
      </c>
      <c r="M1006" s="55">
        <v>1</v>
      </c>
      <c r="N1006" s="55">
        <v>1</v>
      </c>
      <c r="O1006" s="54" t="s">
        <v>15616</v>
      </c>
    </row>
    <row r="1007" spans="1:15" x14ac:dyDescent="0.25">
      <c r="A1007" s="19">
        <v>1006</v>
      </c>
      <c r="B1007" t="s">
        <v>10362</v>
      </c>
      <c r="C1007" t="s">
        <v>5017</v>
      </c>
      <c r="D1007" s="50" t="s">
        <v>16443</v>
      </c>
      <c r="E1007" s="84">
        <f t="shared" si="60"/>
        <v>41318</v>
      </c>
      <c r="F1007" s="50">
        <f t="shared" si="61"/>
        <v>2013</v>
      </c>
      <c r="G1007" s="50">
        <f t="shared" si="62"/>
        <v>2</v>
      </c>
      <c r="H1007" s="50">
        <f t="shared" si="63"/>
        <v>3</v>
      </c>
      <c r="I1007" s="54" t="s">
        <v>15622</v>
      </c>
      <c r="J1007" s="54" t="s">
        <v>17050</v>
      </c>
      <c r="K1007" s="54" t="s">
        <v>17124</v>
      </c>
      <c r="L1007" s="54" t="s">
        <v>15624</v>
      </c>
      <c r="M1007" s="55">
        <v>1</v>
      </c>
      <c r="N1007" s="55">
        <v>0.97</v>
      </c>
      <c r="O1007" s="54" t="s">
        <v>15616</v>
      </c>
    </row>
    <row r="1008" spans="1:15" x14ac:dyDescent="0.25">
      <c r="A1008" s="19">
        <v>1007</v>
      </c>
      <c r="B1008" t="s">
        <v>10468</v>
      </c>
      <c r="C1008" t="s">
        <v>4914</v>
      </c>
      <c r="D1008" s="50" t="s">
        <v>16443</v>
      </c>
      <c r="E1008" s="84">
        <f t="shared" si="60"/>
        <v>41318</v>
      </c>
      <c r="F1008" s="50">
        <f t="shared" si="61"/>
        <v>2013</v>
      </c>
      <c r="G1008" s="50">
        <f t="shared" si="62"/>
        <v>2</v>
      </c>
      <c r="H1008" s="50">
        <f t="shared" si="63"/>
        <v>3</v>
      </c>
      <c r="I1008" s="54" t="s">
        <v>15622</v>
      </c>
      <c r="J1008" s="54" t="s">
        <v>17050</v>
      </c>
      <c r="K1008" s="54" t="s">
        <v>17124</v>
      </c>
      <c r="L1008" s="54" t="s">
        <v>15626</v>
      </c>
      <c r="M1008" s="55">
        <v>1</v>
      </c>
      <c r="N1008" s="55">
        <v>1</v>
      </c>
      <c r="O1008" s="54" t="s">
        <v>15616</v>
      </c>
    </row>
    <row r="1009" spans="1:15" x14ac:dyDescent="0.25">
      <c r="A1009" s="19">
        <v>1008</v>
      </c>
      <c r="B1009" t="s">
        <v>8780</v>
      </c>
      <c r="C1009" t="s">
        <v>6568</v>
      </c>
      <c r="D1009" s="50" t="s">
        <v>16443</v>
      </c>
      <c r="E1009" s="84">
        <f t="shared" si="60"/>
        <v>41318</v>
      </c>
      <c r="F1009" s="50">
        <f t="shared" si="61"/>
        <v>2013</v>
      </c>
      <c r="G1009" s="50">
        <f t="shared" si="62"/>
        <v>2</v>
      </c>
      <c r="H1009" s="50">
        <f t="shared" si="63"/>
        <v>3</v>
      </c>
      <c r="I1009" s="54" t="s">
        <v>15622</v>
      </c>
      <c r="J1009" s="54" t="s">
        <v>17050</v>
      </c>
      <c r="K1009" s="54" t="s">
        <v>17124</v>
      </c>
      <c r="L1009" s="54" t="s">
        <v>15626</v>
      </c>
      <c r="M1009" s="55">
        <v>1</v>
      </c>
      <c r="N1009" s="55">
        <v>0.97</v>
      </c>
      <c r="O1009" s="54" t="s">
        <v>15616</v>
      </c>
    </row>
    <row r="1010" spans="1:15" x14ac:dyDescent="0.25">
      <c r="A1010" s="19">
        <v>1009</v>
      </c>
      <c r="B1010" t="s">
        <v>8616</v>
      </c>
      <c r="C1010" t="s">
        <v>6731</v>
      </c>
      <c r="D1010" s="50" t="s">
        <v>16444</v>
      </c>
      <c r="E1010" s="84">
        <f t="shared" si="60"/>
        <v>41322</v>
      </c>
      <c r="F1010" s="50">
        <f t="shared" si="61"/>
        <v>2013</v>
      </c>
      <c r="G1010" s="50">
        <f t="shared" si="62"/>
        <v>2</v>
      </c>
      <c r="H1010" s="50">
        <f t="shared" si="63"/>
        <v>7</v>
      </c>
      <c r="I1010" s="54" t="s">
        <v>15622</v>
      </c>
      <c r="J1010" s="54" t="s">
        <v>17050</v>
      </c>
      <c r="K1010" s="54" t="s">
        <v>17124</v>
      </c>
      <c r="L1010" s="54" t="s">
        <v>15623</v>
      </c>
      <c r="M1010" s="55">
        <v>0.9</v>
      </c>
      <c r="N1010" s="55">
        <v>1</v>
      </c>
      <c r="O1010" s="54" t="s">
        <v>15616</v>
      </c>
    </row>
    <row r="1011" spans="1:15" x14ac:dyDescent="0.25">
      <c r="A1011" s="19">
        <v>1010</v>
      </c>
      <c r="B1011" t="s">
        <v>8679</v>
      </c>
      <c r="C1011" t="s">
        <v>6669</v>
      </c>
      <c r="D1011" s="50" t="s">
        <v>16445</v>
      </c>
      <c r="E1011" s="84">
        <f t="shared" si="60"/>
        <v>41325</v>
      </c>
      <c r="F1011" s="50">
        <f t="shared" si="61"/>
        <v>2013</v>
      </c>
      <c r="G1011" s="50">
        <f t="shared" si="62"/>
        <v>2</v>
      </c>
      <c r="H1011" s="50">
        <f t="shared" si="63"/>
        <v>3</v>
      </c>
      <c r="I1011" s="54" t="s">
        <v>15622</v>
      </c>
      <c r="J1011" s="54" t="s">
        <v>17050</v>
      </c>
      <c r="K1011" s="54" t="s">
        <v>17124</v>
      </c>
      <c r="L1011" s="54" t="s">
        <v>15624</v>
      </c>
      <c r="M1011" s="55">
        <v>0.95</v>
      </c>
      <c r="N1011" s="55">
        <v>0.85</v>
      </c>
      <c r="O1011" s="54" t="s">
        <v>15615</v>
      </c>
    </row>
    <row r="1012" spans="1:15" x14ac:dyDescent="0.25">
      <c r="A1012" s="19">
        <v>1011</v>
      </c>
      <c r="B1012" t="s">
        <v>11157</v>
      </c>
      <c r="C1012" t="s">
        <v>4243</v>
      </c>
      <c r="D1012" s="50" t="s">
        <v>16445</v>
      </c>
      <c r="E1012" s="84">
        <f t="shared" si="60"/>
        <v>41325</v>
      </c>
      <c r="F1012" s="50">
        <f t="shared" si="61"/>
        <v>2013</v>
      </c>
      <c r="G1012" s="50">
        <f t="shared" si="62"/>
        <v>2</v>
      </c>
      <c r="H1012" s="50">
        <f t="shared" si="63"/>
        <v>3</v>
      </c>
      <c r="I1012" s="54" t="s">
        <v>15622</v>
      </c>
      <c r="J1012" s="54" t="s">
        <v>17050</v>
      </c>
      <c r="K1012" s="54" t="s">
        <v>17124</v>
      </c>
      <c r="L1012" s="54" t="s">
        <v>15624</v>
      </c>
      <c r="M1012" s="55">
        <v>1</v>
      </c>
      <c r="N1012" s="55">
        <v>1</v>
      </c>
      <c r="O1012" s="54" t="s">
        <v>15615</v>
      </c>
    </row>
    <row r="1013" spans="1:15" x14ac:dyDescent="0.25">
      <c r="A1013" s="19">
        <v>1012</v>
      </c>
      <c r="B1013" t="s">
        <v>11051</v>
      </c>
      <c r="C1013" t="s">
        <v>4346</v>
      </c>
      <c r="D1013" s="50" t="s">
        <v>16446</v>
      </c>
      <c r="E1013" s="84">
        <f t="shared" si="60"/>
        <v>41326</v>
      </c>
      <c r="F1013" s="50">
        <f t="shared" si="61"/>
        <v>2013</v>
      </c>
      <c r="G1013" s="50">
        <f t="shared" si="62"/>
        <v>2</v>
      </c>
      <c r="H1013" s="50">
        <f t="shared" si="63"/>
        <v>4</v>
      </c>
      <c r="I1013" s="54" t="s">
        <v>15622</v>
      </c>
      <c r="J1013" s="54" t="s">
        <v>17050</v>
      </c>
      <c r="K1013" s="54" t="s">
        <v>17124</v>
      </c>
      <c r="L1013" s="54" t="s">
        <v>15626</v>
      </c>
      <c r="M1013" s="55">
        <v>1</v>
      </c>
      <c r="N1013" s="55">
        <v>1</v>
      </c>
      <c r="O1013" s="54" t="s">
        <v>15616</v>
      </c>
    </row>
    <row r="1014" spans="1:15" x14ac:dyDescent="0.25">
      <c r="A1014" s="19">
        <v>1013</v>
      </c>
      <c r="B1014" t="s">
        <v>8987</v>
      </c>
      <c r="C1014" t="s">
        <v>6366</v>
      </c>
      <c r="D1014" s="50" t="s">
        <v>16447</v>
      </c>
      <c r="E1014" s="84">
        <f t="shared" si="60"/>
        <v>41333</v>
      </c>
      <c r="F1014" s="50">
        <f t="shared" si="61"/>
        <v>2013</v>
      </c>
      <c r="G1014" s="50">
        <f t="shared" si="62"/>
        <v>2</v>
      </c>
      <c r="H1014" s="50">
        <f t="shared" si="63"/>
        <v>4</v>
      </c>
      <c r="I1014" s="54" t="s">
        <v>15622</v>
      </c>
      <c r="J1014" s="54" t="s">
        <v>17050</v>
      </c>
      <c r="K1014" s="54" t="s">
        <v>17124</v>
      </c>
      <c r="L1014" s="54" t="s">
        <v>15624</v>
      </c>
      <c r="M1014" s="55">
        <v>0.86</v>
      </c>
      <c r="N1014" s="55">
        <v>0.7</v>
      </c>
      <c r="O1014" s="54" t="s">
        <v>15616</v>
      </c>
    </row>
    <row r="1015" spans="1:15" x14ac:dyDescent="0.25">
      <c r="A1015" s="19">
        <v>1014</v>
      </c>
      <c r="B1015" t="s">
        <v>8371</v>
      </c>
      <c r="C1015" t="s">
        <v>6969</v>
      </c>
      <c r="D1015" s="50" t="s">
        <v>16448</v>
      </c>
      <c r="E1015" s="84">
        <f t="shared" si="60"/>
        <v>41336</v>
      </c>
      <c r="F1015" s="50">
        <f t="shared" si="61"/>
        <v>2013</v>
      </c>
      <c r="G1015" s="50">
        <f t="shared" si="62"/>
        <v>3</v>
      </c>
      <c r="H1015" s="50">
        <f t="shared" si="63"/>
        <v>7</v>
      </c>
      <c r="I1015" s="54" t="s">
        <v>15622</v>
      </c>
      <c r="J1015" s="54" t="s">
        <v>17050</v>
      </c>
      <c r="K1015" s="54" t="s">
        <v>17124</v>
      </c>
      <c r="L1015" s="54" t="s">
        <v>15623</v>
      </c>
      <c r="M1015" s="55">
        <v>0.83</v>
      </c>
      <c r="N1015" s="55">
        <v>0.28999999999999998</v>
      </c>
      <c r="O1015" s="54" t="s">
        <v>15615</v>
      </c>
    </row>
    <row r="1016" spans="1:15" x14ac:dyDescent="0.25">
      <c r="A1016" s="19">
        <v>1015</v>
      </c>
      <c r="B1016" t="s">
        <v>11263</v>
      </c>
      <c r="C1016" t="s">
        <v>4138</v>
      </c>
      <c r="D1016" s="50" t="s">
        <v>16448</v>
      </c>
      <c r="E1016" s="84">
        <f t="shared" si="60"/>
        <v>41336</v>
      </c>
      <c r="F1016" s="50">
        <f t="shared" si="61"/>
        <v>2013</v>
      </c>
      <c r="G1016" s="50">
        <f t="shared" si="62"/>
        <v>3</v>
      </c>
      <c r="H1016" s="50">
        <f t="shared" si="63"/>
        <v>7</v>
      </c>
      <c r="I1016" s="54" t="s">
        <v>15622</v>
      </c>
      <c r="J1016" s="54" t="s">
        <v>17050</v>
      </c>
      <c r="K1016" s="54" t="s">
        <v>17124</v>
      </c>
      <c r="L1016" s="54" t="s">
        <v>15626</v>
      </c>
      <c r="M1016" s="55">
        <v>1</v>
      </c>
      <c r="N1016" s="55">
        <v>1</v>
      </c>
      <c r="O1016" s="54" t="s">
        <v>15615</v>
      </c>
    </row>
    <row r="1017" spans="1:15" x14ac:dyDescent="0.25">
      <c r="A1017" s="19">
        <v>1016</v>
      </c>
      <c r="B1017" t="s">
        <v>11270</v>
      </c>
      <c r="C1017" t="s">
        <v>4131</v>
      </c>
      <c r="D1017" s="50" t="s">
        <v>16448</v>
      </c>
      <c r="E1017" s="84">
        <f t="shared" si="60"/>
        <v>41336</v>
      </c>
      <c r="F1017" s="50">
        <f t="shared" si="61"/>
        <v>2013</v>
      </c>
      <c r="G1017" s="50">
        <f t="shared" si="62"/>
        <v>3</v>
      </c>
      <c r="H1017" s="50">
        <f t="shared" si="63"/>
        <v>7</v>
      </c>
      <c r="I1017" s="54" t="s">
        <v>15625</v>
      </c>
      <c r="J1017" s="54" t="s">
        <v>17050</v>
      </c>
      <c r="K1017" s="54" t="s">
        <v>17124</v>
      </c>
      <c r="L1017" s="54" t="s">
        <v>15626</v>
      </c>
      <c r="M1017" s="55">
        <v>1</v>
      </c>
      <c r="N1017" s="55">
        <v>1</v>
      </c>
      <c r="O1017" s="54" t="s">
        <v>15616</v>
      </c>
    </row>
    <row r="1018" spans="1:15" x14ac:dyDescent="0.25">
      <c r="A1018" s="19">
        <v>1017</v>
      </c>
      <c r="B1018" t="s">
        <v>9141</v>
      </c>
      <c r="C1018" t="s">
        <v>6212</v>
      </c>
      <c r="D1018" s="50" t="s">
        <v>16449</v>
      </c>
      <c r="E1018" s="84">
        <f t="shared" si="60"/>
        <v>41337</v>
      </c>
      <c r="F1018" s="50">
        <f t="shared" si="61"/>
        <v>2013</v>
      </c>
      <c r="G1018" s="50">
        <f t="shared" si="62"/>
        <v>3</v>
      </c>
      <c r="H1018" s="50">
        <f t="shared" si="63"/>
        <v>1</v>
      </c>
      <c r="I1018" s="54" t="s">
        <v>15622</v>
      </c>
      <c r="J1018" s="54" t="s">
        <v>17050</v>
      </c>
      <c r="K1018" s="54" t="s">
        <v>17124</v>
      </c>
      <c r="L1018" s="54" t="s">
        <v>15626</v>
      </c>
      <c r="M1018" s="55">
        <v>1</v>
      </c>
      <c r="N1018" s="55">
        <v>0.89</v>
      </c>
      <c r="O1018" s="54" t="s">
        <v>15616</v>
      </c>
    </row>
    <row r="1019" spans="1:15" x14ac:dyDescent="0.25">
      <c r="A1019" s="19">
        <v>1018</v>
      </c>
      <c r="B1019" t="s">
        <v>10578</v>
      </c>
      <c r="C1019" t="s">
        <v>4807</v>
      </c>
      <c r="D1019" s="50" t="s">
        <v>16450</v>
      </c>
      <c r="E1019" s="84">
        <f t="shared" si="60"/>
        <v>41338</v>
      </c>
      <c r="F1019" s="50">
        <f t="shared" si="61"/>
        <v>2013</v>
      </c>
      <c r="G1019" s="50">
        <f t="shared" si="62"/>
        <v>3</v>
      </c>
      <c r="H1019" s="50">
        <f t="shared" si="63"/>
        <v>2</v>
      </c>
      <c r="I1019" s="54" t="s">
        <v>15622</v>
      </c>
      <c r="J1019" s="54" t="s">
        <v>17050</v>
      </c>
      <c r="K1019" s="54" t="s">
        <v>17124</v>
      </c>
      <c r="L1019" s="54" t="s">
        <v>15623</v>
      </c>
      <c r="M1019" s="55">
        <v>1</v>
      </c>
      <c r="N1019" s="55">
        <v>0.54</v>
      </c>
      <c r="O1019" s="54" t="s">
        <v>15616</v>
      </c>
    </row>
    <row r="1020" spans="1:15" x14ac:dyDescent="0.25">
      <c r="A1020" s="19">
        <v>1019</v>
      </c>
      <c r="B1020" t="s">
        <v>10369</v>
      </c>
      <c r="C1020" t="s">
        <v>5010</v>
      </c>
      <c r="D1020" s="50" t="s">
        <v>16450</v>
      </c>
      <c r="E1020" s="84">
        <f t="shared" si="60"/>
        <v>41338</v>
      </c>
      <c r="F1020" s="50">
        <f t="shared" si="61"/>
        <v>2013</v>
      </c>
      <c r="G1020" s="50">
        <f t="shared" si="62"/>
        <v>3</v>
      </c>
      <c r="H1020" s="50">
        <f t="shared" si="63"/>
        <v>2</v>
      </c>
      <c r="I1020" s="54" t="s">
        <v>15622</v>
      </c>
      <c r="J1020" s="54" t="s">
        <v>17050</v>
      </c>
      <c r="K1020" s="54" t="s">
        <v>17124</v>
      </c>
      <c r="L1020" s="54" t="s">
        <v>15626</v>
      </c>
      <c r="M1020" s="55">
        <v>1</v>
      </c>
      <c r="N1020" s="55">
        <v>0.95</v>
      </c>
      <c r="O1020" s="54" t="s">
        <v>15615</v>
      </c>
    </row>
    <row r="1021" spans="1:15" x14ac:dyDescent="0.25">
      <c r="A1021" s="19">
        <v>1020</v>
      </c>
      <c r="B1021" t="s">
        <v>7905</v>
      </c>
      <c r="C1021" t="s">
        <v>7424</v>
      </c>
      <c r="D1021" s="50" t="s">
        <v>16451</v>
      </c>
      <c r="E1021" s="84">
        <f t="shared" si="60"/>
        <v>41339</v>
      </c>
      <c r="F1021" s="50">
        <f t="shared" si="61"/>
        <v>2013</v>
      </c>
      <c r="G1021" s="50">
        <f t="shared" si="62"/>
        <v>3</v>
      </c>
      <c r="H1021" s="50">
        <f t="shared" si="63"/>
        <v>3</v>
      </c>
      <c r="I1021" s="54" t="s">
        <v>15622</v>
      </c>
      <c r="J1021" s="54" t="s">
        <v>17050</v>
      </c>
      <c r="K1021" s="54" t="s">
        <v>17124</v>
      </c>
      <c r="L1021" s="54" t="s">
        <v>15624</v>
      </c>
      <c r="M1021" s="55">
        <v>1</v>
      </c>
      <c r="N1021" s="55">
        <v>0.99</v>
      </c>
      <c r="O1021" s="54" t="s">
        <v>15616</v>
      </c>
    </row>
    <row r="1022" spans="1:15" x14ac:dyDescent="0.25">
      <c r="A1022" s="19">
        <v>1021</v>
      </c>
      <c r="B1022" t="s">
        <v>10280</v>
      </c>
      <c r="C1022" t="s">
        <v>5099</v>
      </c>
      <c r="D1022" s="50" t="s">
        <v>16451</v>
      </c>
      <c r="E1022" s="84">
        <f t="shared" si="60"/>
        <v>41339</v>
      </c>
      <c r="F1022" s="50">
        <f t="shared" si="61"/>
        <v>2013</v>
      </c>
      <c r="G1022" s="50">
        <f t="shared" si="62"/>
        <v>3</v>
      </c>
      <c r="H1022" s="50">
        <f t="shared" si="63"/>
        <v>3</v>
      </c>
      <c r="I1022" s="54" t="s">
        <v>15622</v>
      </c>
      <c r="J1022" s="54" t="s">
        <v>17050</v>
      </c>
      <c r="K1022" s="54" t="s">
        <v>17124</v>
      </c>
      <c r="L1022" s="54" t="s">
        <v>15623</v>
      </c>
      <c r="M1022" s="55">
        <v>0.75</v>
      </c>
      <c r="N1022" s="55">
        <v>0.9</v>
      </c>
      <c r="O1022" s="54" t="s">
        <v>15616</v>
      </c>
    </row>
    <row r="1023" spans="1:15" x14ac:dyDescent="0.25">
      <c r="A1023" s="19">
        <v>1022</v>
      </c>
      <c r="B1023" t="s">
        <v>11298</v>
      </c>
      <c r="C1023" t="s">
        <v>4103</v>
      </c>
      <c r="D1023" s="50" t="s">
        <v>16451</v>
      </c>
      <c r="E1023" s="84">
        <f t="shared" si="60"/>
        <v>41339</v>
      </c>
      <c r="F1023" s="50">
        <f t="shared" si="61"/>
        <v>2013</v>
      </c>
      <c r="G1023" s="50">
        <f t="shared" si="62"/>
        <v>3</v>
      </c>
      <c r="H1023" s="50">
        <f t="shared" si="63"/>
        <v>3</v>
      </c>
      <c r="I1023" s="54" t="s">
        <v>15622</v>
      </c>
      <c r="J1023" s="54" t="s">
        <v>17050</v>
      </c>
      <c r="K1023" s="54" t="s">
        <v>17124</v>
      </c>
      <c r="L1023" s="54" t="s">
        <v>15623</v>
      </c>
      <c r="M1023" s="55">
        <v>0.5</v>
      </c>
      <c r="N1023" s="55">
        <v>0.67</v>
      </c>
      <c r="O1023" s="54" t="s">
        <v>15615</v>
      </c>
    </row>
    <row r="1024" spans="1:15" x14ac:dyDescent="0.25">
      <c r="A1024" s="19">
        <v>1023</v>
      </c>
      <c r="B1024" t="s">
        <v>11208</v>
      </c>
      <c r="C1024" t="s">
        <v>4192</v>
      </c>
      <c r="D1024" s="50" t="s">
        <v>16451</v>
      </c>
      <c r="E1024" s="84">
        <f t="shared" si="60"/>
        <v>41339</v>
      </c>
      <c r="F1024" s="50">
        <f t="shared" si="61"/>
        <v>2013</v>
      </c>
      <c r="G1024" s="50">
        <f t="shared" si="62"/>
        <v>3</v>
      </c>
      <c r="H1024" s="50">
        <f t="shared" si="63"/>
        <v>3</v>
      </c>
      <c r="I1024" s="54" t="s">
        <v>15622</v>
      </c>
      <c r="J1024" s="54" t="s">
        <v>17050</v>
      </c>
      <c r="K1024" s="54" t="s">
        <v>17124</v>
      </c>
      <c r="L1024" s="54" t="s">
        <v>15626</v>
      </c>
      <c r="M1024" s="55">
        <v>1</v>
      </c>
      <c r="N1024" s="55">
        <v>0.97</v>
      </c>
      <c r="O1024" s="54" t="s">
        <v>15616</v>
      </c>
    </row>
    <row r="1025" spans="1:15" x14ac:dyDescent="0.25">
      <c r="A1025" s="19">
        <v>1024</v>
      </c>
      <c r="B1025" t="s">
        <v>9257</v>
      </c>
      <c r="C1025" t="s">
        <v>6097</v>
      </c>
      <c r="D1025" s="50" t="s">
        <v>16452</v>
      </c>
      <c r="E1025" s="84">
        <f t="shared" si="60"/>
        <v>41340</v>
      </c>
      <c r="F1025" s="50">
        <f t="shared" si="61"/>
        <v>2013</v>
      </c>
      <c r="G1025" s="50">
        <f t="shared" si="62"/>
        <v>3</v>
      </c>
      <c r="H1025" s="50">
        <f t="shared" si="63"/>
        <v>4</v>
      </c>
      <c r="I1025" s="54" t="s">
        <v>15629</v>
      </c>
      <c r="J1025" s="54" t="s">
        <v>17050</v>
      </c>
      <c r="K1025" s="54" t="s">
        <v>17124</v>
      </c>
      <c r="L1025" s="54" t="s">
        <v>15624</v>
      </c>
      <c r="M1025" s="55">
        <v>1</v>
      </c>
      <c r="N1025" s="55">
        <v>0.9</v>
      </c>
      <c r="O1025" s="54" t="s">
        <v>15615</v>
      </c>
    </row>
    <row r="1026" spans="1:15" x14ac:dyDescent="0.25">
      <c r="A1026" s="19">
        <v>1025</v>
      </c>
      <c r="B1026" t="s">
        <v>8643</v>
      </c>
      <c r="C1026" t="s">
        <v>6705</v>
      </c>
      <c r="D1026" s="50" t="s">
        <v>16453</v>
      </c>
      <c r="E1026" s="84">
        <f t="shared" si="60"/>
        <v>41342</v>
      </c>
      <c r="F1026" s="50">
        <f t="shared" si="61"/>
        <v>2013</v>
      </c>
      <c r="G1026" s="50">
        <f t="shared" si="62"/>
        <v>3</v>
      </c>
      <c r="H1026" s="50">
        <f t="shared" si="63"/>
        <v>6</v>
      </c>
      <c r="I1026" s="54" t="s">
        <v>15622</v>
      </c>
      <c r="J1026" s="54" t="s">
        <v>17050</v>
      </c>
      <c r="K1026" s="54" t="s">
        <v>17124</v>
      </c>
      <c r="L1026" s="54" t="s">
        <v>15626</v>
      </c>
      <c r="M1026" s="55">
        <v>1</v>
      </c>
      <c r="N1026" s="55">
        <v>1</v>
      </c>
      <c r="O1026" s="54" t="s">
        <v>15615</v>
      </c>
    </row>
    <row r="1027" spans="1:15" x14ac:dyDescent="0.25">
      <c r="A1027" s="19">
        <v>1026</v>
      </c>
      <c r="B1027" t="s">
        <v>8794</v>
      </c>
      <c r="C1027" t="s">
        <v>6554</v>
      </c>
      <c r="D1027" s="50" t="s">
        <v>11877</v>
      </c>
      <c r="E1027" s="84">
        <f t="shared" ref="E1027:E1090" si="64">DATE(LEFT(D1027,4),MID(D1027,5,2),RIGHT(D1027,2))</f>
        <v>41344</v>
      </c>
      <c r="F1027" s="50">
        <f t="shared" ref="F1027:F1090" si="65">YEAR(E1027)</f>
        <v>2013</v>
      </c>
      <c r="G1027" s="50">
        <f t="shared" ref="G1027:G1090" si="66">MONTH(E1027)</f>
        <v>3</v>
      </c>
      <c r="H1027" s="50">
        <f t="shared" ref="H1027:H1090" si="67">WEEKDAY(E1027,2)</f>
        <v>1</v>
      </c>
      <c r="I1027" s="54" t="s">
        <v>15622</v>
      </c>
      <c r="J1027" s="54" t="s">
        <v>17050</v>
      </c>
      <c r="K1027" s="54" t="s">
        <v>17124</v>
      </c>
      <c r="L1027" s="54" t="s">
        <v>15623</v>
      </c>
      <c r="M1027" s="55">
        <v>1</v>
      </c>
      <c r="N1027" s="55">
        <v>1</v>
      </c>
      <c r="O1027" s="54" t="s">
        <v>15616</v>
      </c>
    </row>
    <row r="1028" spans="1:15" x14ac:dyDescent="0.25">
      <c r="A1028" s="19">
        <v>1027</v>
      </c>
      <c r="B1028" t="s">
        <v>10958</v>
      </c>
      <c r="C1028" t="s">
        <v>3541</v>
      </c>
      <c r="D1028" s="50" t="s">
        <v>11877</v>
      </c>
      <c r="E1028" s="84">
        <f t="shared" si="64"/>
        <v>41344</v>
      </c>
      <c r="F1028" s="50">
        <f t="shared" si="65"/>
        <v>2013</v>
      </c>
      <c r="G1028" s="50">
        <f t="shared" si="66"/>
        <v>3</v>
      </c>
      <c r="H1028" s="50">
        <f t="shared" si="67"/>
        <v>1</v>
      </c>
      <c r="I1028" s="54" t="s">
        <v>15622</v>
      </c>
      <c r="J1028" s="54" t="s">
        <v>17050</v>
      </c>
      <c r="K1028" s="54" t="s">
        <v>17124</v>
      </c>
      <c r="L1028" s="54" t="s">
        <v>15624</v>
      </c>
      <c r="M1028" s="55">
        <v>0.89</v>
      </c>
      <c r="N1028" s="55">
        <v>0.99</v>
      </c>
      <c r="O1028" s="54" t="s">
        <v>15615</v>
      </c>
    </row>
    <row r="1029" spans="1:15" x14ac:dyDescent="0.25">
      <c r="A1029" s="19">
        <v>1028</v>
      </c>
      <c r="B1029" t="s">
        <v>10545</v>
      </c>
      <c r="C1029" t="s">
        <v>4839</v>
      </c>
      <c r="D1029" s="50" t="s">
        <v>16454</v>
      </c>
      <c r="E1029" s="84">
        <f t="shared" si="64"/>
        <v>41345</v>
      </c>
      <c r="F1029" s="50">
        <f t="shared" si="65"/>
        <v>2013</v>
      </c>
      <c r="G1029" s="50">
        <f t="shared" si="66"/>
        <v>3</v>
      </c>
      <c r="H1029" s="50">
        <f t="shared" si="67"/>
        <v>2</v>
      </c>
      <c r="I1029" s="54" t="s">
        <v>15622</v>
      </c>
      <c r="J1029" s="54" t="s">
        <v>17050</v>
      </c>
      <c r="K1029" s="54" t="s">
        <v>17124</v>
      </c>
      <c r="L1029" s="54" t="s">
        <v>15624</v>
      </c>
      <c r="M1029" s="55">
        <v>1</v>
      </c>
      <c r="N1029" s="55">
        <v>0.82</v>
      </c>
      <c r="O1029" s="54" t="s">
        <v>15616</v>
      </c>
    </row>
    <row r="1030" spans="1:15" x14ac:dyDescent="0.25">
      <c r="A1030" s="19">
        <v>1029</v>
      </c>
      <c r="B1030" t="s">
        <v>8577</v>
      </c>
      <c r="C1030" t="s">
        <v>6770</v>
      </c>
      <c r="D1030" s="50" t="s">
        <v>16455</v>
      </c>
      <c r="E1030" s="84">
        <f t="shared" si="64"/>
        <v>41346</v>
      </c>
      <c r="F1030" s="50">
        <f t="shared" si="65"/>
        <v>2013</v>
      </c>
      <c r="G1030" s="50">
        <f t="shared" si="66"/>
        <v>3</v>
      </c>
      <c r="H1030" s="50">
        <f t="shared" si="67"/>
        <v>3</v>
      </c>
      <c r="I1030" s="54" t="s">
        <v>15622</v>
      </c>
      <c r="J1030" s="54" t="s">
        <v>17050</v>
      </c>
      <c r="K1030" s="54" t="s">
        <v>17124</v>
      </c>
      <c r="L1030" s="54" t="s">
        <v>15626</v>
      </c>
      <c r="M1030" s="55">
        <v>1</v>
      </c>
      <c r="N1030" s="55">
        <v>0.92</v>
      </c>
      <c r="O1030" s="54" t="s">
        <v>15616</v>
      </c>
    </row>
    <row r="1031" spans="1:15" x14ac:dyDescent="0.25">
      <c r="A1031" s="19">
        <v>1030</v>
      </c>
      <c r="B1031" t="s">
        <v>9588</v>
      </c>
      <c r="C1031" t="s">
        <v>5773</v>
      </c>
      <c r="D1031" s="50" t="s">
        <v>16455</v>
      </c>
      <c r="E1031" s="84">
        <f t="shared" si="64"/>
        <v>41346</v>
      </c>
      <c r="F1031" s="50">
        <f t="shared" si="65"/>
        <v>2013</v>
      </c>
      <c r="G1031" s="50">
        <f t="shared" si="66"/>
        <v>3</v>
      </c>
      <c r="H1031" s="50">
        <f t="shared" si="67"/>
        <v>3</v>
      </c>
      <c r="I1031" s="54" t="s">
        <v>15622</v>
      </c>
      <c r="J1031" s="54" t="s">
        <v>17050</v>
      </c>
      <c r="K1031" s="54" t="s">
        <v>17124</v>
      </c>
      <c r="L1031" s="54" t="s">
        <v>15626</v>
      </c>
      <c r="M1031" s="55">
        <v>1</v>
      </c>
      <c r="N1031" s="55">
        <v>0.82</v>
      </c>
      <c r="O1031" s="54" t="s">
        <v>15616</v>
      </c>
    </row>
    <row r="1032" spans="1:15" x14ac:dyDescent="0.25">
      <c r="A1032" s="19">
        <v>1031</v>
      </c>
      <c r="B1032" t="s">
        <v>9600</v>
      </c>
      <c r="C1032" t="s">
        <v>5762</v>
      </c>
      <c r="D1032" s="50" t="s">
        <v>16456</v>
      </c>
      <c r="E1032" s="84">
        <f t="shared" si="64"/>
        <v>41347</v>
      </c>
      <c r="F1032" s="50">
        <f t="shared" si="65"/>
        <v>2013</v>
      </c>
      <c r="G1032" s="50">
        <f t="shared" si="66"/>
        <v>3</v>
      </c>
      <c r="H1032" s="50">
        <f t="shared" si="67"/>
        <v>4</v>
      </c>
      <c r="I1032" s="54" t="s">
        <v>15622</v>
      </c>
      <c r="J1032" s="54" t="s">
        <v>17050</v>
      </c>
      <c r="K1032" s="54" t="s">
        <v>17124</v>
      </c>
      <c r="L1032" s="54" t="s">
        <v>15628</v>
      </c>
      <c r="M1032" s="55">
        <v>0</v>
      </c>
      <c r="N1032" s="55">
        <v>0.94</v>
      </c>
      <c r="O1032" s="54" t="s">
        <v>15615</v>
      </c>
    </row>
    <row r="1033" spans="1:15" x14ac:dyDescent="0.25">
      <c r="A1033" s="19">
        <v>1032</v>
      </c>
      <c r="B1033" t="s">
        <v>10419</v>
      </c>
      <c r="C1033" t="s">
        <v>4961</v>
      </c>
      <c r="D1033" s="50" t="s">
        <v>16457</v>
      </c>
      <c r="E1033" s="84">
        <f t="shared" si="64"/>
        <v>41348</v>
      </c>
      <c r="F1033" s="50">
        <f t="shared" si="65"/>
        <v>2013</v>
      </c>
      <c r="G1033" s="50">
        <f t="shared" si="66"/>
        <v>3</v>
      </c>
      <c r="H1033" s="50">
        <f t="shared" si="67"/>
        <v>5</v>
      </c>
      <c r="I1033" s="54" t="s">
        <v>15622</v>
      </c>
      <c r="J1033" s="54" t="s">
        <v>17050</v>
      </c>
      <c r="K1033" s="54" t="s">
        <v>17124</v>
      </c>
      <c r="L1033" s="54" t="s">
        <v>15623</v>
      </c>
      <c r="M1033" s="55">
        <v>0.75</v>
      </c>
      <c r="N1033" s="55">
        <v>0.67</v>
      </c>
      <c r="O1033" s="54" t="s">
        <v>15615</v>
      </c>
    </row>
    <row r="1034" spans="1:15" x14ac:dyDescent="0.25">
      <c r="A1034" s="19">
        <v>1033</v>
      </c>
      <c r="B1034" t="s">
        <v>11142</v>
      </c>
      <c r="C1034" t="s">
        <v>4258</v>
      </c>
      <c r="D1034" s="50" t="s">
        <v>16457</v>
      </c>
      <c r="E1034" s="84">
        <f t="shared" si="64"/>
        <v>41348</v>
      </c>
      <c r="F1034" s="50">
        <f t="shared" si="65"/>
        <v>2013</v>
      </c>
      <c r="G1034" s="50">
        <f t="shared" si="66"/>
        <v>3</v>
      </c>
      <c r="H1034" s="50">
        <f t="shared" si="67"/>
        <v>5</v>
      </c>
      <c r="I1034" s="54" t="s">
        <v>15622</v>
      </c>
      <c r="J1034" s="54" t="s">
        <v>17050</v>
      </c>
      <c r="K1034" s="54" t="s">
        <v>17124</v>
      </c>
      <c r="L1034" s="54" t="s">
        <v>15626</v>
      </c>
      <c r="M1034" s="55">
        <v>1</v>
      </c>
      <c r="N1034" s="55">
        <v>1</v>
      </c>
      <c r="O1034" s="54" t="s">
        <v>15616</v>
      </c>
    </row>
    <row r="1035" spans="1:15" x14ac:dyDescent="0.25">
      <c r="A1035" s="19">
        <v>1034</v>
      </c>
      <c r="B1035" t="s">
        <v>10602</v>
      </c>
      <c r="C1035" t="s">
        <v>4784</v>
      </c>
      <c r="D1035" s="50" t="s">
        <v>16458</v>
      </c>
      <c r="E1035" s="84">
        <f t="shared" si="64"/>
        <v>41349</v>
      </c>
      <c r="F1035" s="50">
        <f t="shared" si="65"/>
        <v>2013</v>
      </c>
      <c r="G1035" s="50">
        <f t="shared" si="66"/>
        <v>3</v>
      </c>
      <c r="H1035" s="50">
        <f t="shared" si="67"/>
        <v>6</v>
      </c>
      <c r="I1035" s="54" t="s">
        <v>15625</v>
      </c>
      <c r="J1035" s="54" t="s">
        <v>17050</v>
      </c>
      <c r="K1035" s="54" t="s">
        <v>17124</v>
      </c>
      <c r="L1035" s="54" t="s">
        <v>15626</v>
      </c>
      <c r="M1035" s="55">
        <v>1</v>
      </c>
      <c r="N1035" s="55">
        <v>0.75</v>
      </c>
      <c r="O1035" s="54" t="s">
        <v>15616</v>
      </c>
    </row>
    <row r="1036" spans="1:15" x14ac:dyDescent="0.25">
      <c r="A1036" s="19">
        <v>1035</v>
      </c>
      <c r="B1036" t="s">
        <v>9530</v>
      </c>
      <c r="C1036" t="s">
        <v>5830</v>
      </c>
      <c r="D1036" s="50" t="s">
        <v>16459</v>
      </c>
      <c r="E1036" s="84">
        <f t="shared" si="64"/>
        <v>41350</v>
      </c>
      <c r="F1036" s="50">
        <f t="shared" si="65"/>
        <v>2013</v>
      </c>
      <c r="G1036" s="50">
        <f t="shared" si="66"/>
        <v>3</v>
      </c>
      <c r="H1036" s="50">
        <f t="shared" si="67"/>
        <v>7</v>
      </c>
      <c r="I1036" s="54" t="s">
        <v>15622</v>
      </c>
      <c r="J1036" s="54" t="s">
        <v>17050</v>
      </c>
      <c r="K1036" s="54" t="s">
        <v>17124</v>
      </c>
      <c r="L1036" s="54" t="s">
        <v>15624</v>
      </c>
      <c r="M1036" s="55">
        <v>1</v>
      </c>
      <c r="N1036" s="55">
        <v>1</v>
      </c>
      <c r="O1036" s="54" t="s">
        <v>15616</v>
      </c>
    </row>
    <row r="1037" spans="1:15" x14ac:dyDescent="0.25">
      <c r="A1037" s="19">
        <v>1036</v>
      </c>
      <c r="B1037" t="s">
        <v>11492</v>
      </c>
      <c r="C1037" t="s">
        <v>3910</v>
      </c>
      <c r="D1037" s="50" t="s">
        <v>16460</v>
      </c>
      <c r="E1037" s="84">
        <f t="shared" si="64"/>
        <v>41351</v>
      </c>
      <c r="F1037" s="50">
        <f t="shared" si="65"/>
        <v>2013</v>
      </c>
      <c r="G1037" s="50">
        <f t="shared" si="66"/>
        <v>3</v>
      </c>
      <c r="H1037" s="50">
        <f t="shared" si="67"/>
        <v>1</v>
      </c>
      <c r="I1037" s="54" t="s">
        <v>15622</v>
      </c>
      <c r="J1037" s="54" t="s">
        <v>17050</v>
      </c>
      <c r="K1037" s="54" t="s">
        <v>17124</v>
      </c>
      <c r="L1037" s="54" t="s">
        <v>15624</v>
      </c>
      <c r="M1037" s="55">
        <v>1</v>
      </c>
      <c r="N1037" s="55">
        <v>0.56000000000000005</v>
      </c>
      <c r="O1037" s="54" t="s">
        <v>15615</v>
      </c>
    </row>
    <row r="1038" spans="1:15" x14ac:dyDescent="0.25">
      <c r="A1038" s="19">
        <v>1037</v>
      </c>
      <c r="B1038" t="s">
        <v>8138</v>
      </c>
      <c r="C1038" t="s">
        <v>7197</v>
      </c>
      <c r="D1038" s="50" t="s">
        <v>16461</v>
      </c>
      <c r="E1038" s="84">
        <f t="shared" si="64"/>
        <v>41352</v>
      </c>
      <c r="F1038" s="50">
        <f t="shared" si="65"/>
        <v>2013</v>
      </c>
      <c r="G1038" s="50">
        <f t="shared" si="66"/>
        <v>3</v>
      </c>
      <c r="H1038" s="50">
        <f t="shared" si="67"/>
        <v>2</v>
      </c>
      <c r="I1038" s="54" t="s">
        <v>15622</v>
      </c>
      <c r="J1038" s="54" t="s">
        <v>17050</v>
      </c>
      <c r="K1038" s="54" t="s">
        <v>17124</v>
      </c>
      <c r="L1038" s="54" t="s">
        <v>15623</v>
      </c>
      <c r="M1038" s="55">
        <v>1</v>
      </c>
      <c r="N1038" s="55">
        <v>0.62</v>
      </c>
      <c r="O1038" s="54" t="s">
        <v>15615</v>
      </c>
    </row>
    <row r="1039" spans="1:15" x14ac:dyDescent="0.25">
      <c r="A1039" s="19">
        <v>1038</v>
      </c>
      <c r="B1039" t="s">
        <v>8681</v>
      </c>
      <c r="C1039" t="s">
        <v>6667</v>
      </c>
      <c r="D1039" s="50" t="s">
        <v>16461</v>
      </c>
      <c r="E1039" s="84">
        <f t="shared" si="64"/>
        <v>41352</v>
      </c>
      <c r="F1039" s="50">
        <f t="shared" si="65"/>
        <v>2013</v>
      </c>
      <c r="G1039" s="50">
        <f t="shared" si="66"/>
        <v>3</v>
      </c>
      <c r="H1039" s="50">
        <f t="shared" si="67"/>
        <v>2</v>
      </c>
      <c r="I1039" s="54" t="s">
        <v>15622</v>
      </c>
      <c r="J1039" s="54" t="s">
        <v>17050</v>
      </c>
      <c r="K1039" s="54" t="s">
        <v>17124</v>
      </c>
      <c r="L1039" s="54" t="s">
        <v>15628</v>
      </c>
      <c r="M1039" s="55">
        <v>0.4</v>
      </c>
      <c r="N1039" s="55">
        <v>0.64</v>
      </c>
      <c r="O1039" s="54" t="s">
        <v>15615</v>
      </c>
    </row>
    <row r="1040" spans="1:15" x14ac:dyDescent="0.25">
      <c r="A1040" s="19">
        <v>1039</v>
      </c>
      <c r="B1040" t="s">
        <v>7936</v>
      </c>
      <c r="C1040" t="s">
        <v>7394</v>
      </c>
      <c r="D1040" s="50" t="s">
        <v>16461</v>
      </c>
      <c r="E1040" s="84">
        <f t="shared" si="64"/>
        <v>41352</v>
      </c>
      <c r="F1040" s="50">
        <f t="shared" si="65"/>
        <v>2013</v>
      </c>
      <c r="G1040" s="50">
        <f t="shared" si="66"/>
        <v>3</v>
      </c>
      <c r="H1040" s="50">
        <f t="shared" si="67"/>
        <v>2</v>
      </c>
      <c r="I1040" s="54" t="s">
        <v>15622</v>
      </c>
      <c r="J1040" s="54" t="s">
        <v>17050</v>
      </c>
      <c r="K1040" s="54" t="s">
        <v>17124</v>
      </c>
      <c r="L1040" s="54" t="s">
        <v>15626</v>
      </c>
      <c r="M1040" s="55">
        <v>0.6</v>
      </c>
      <c r="N1040" s="55">
        <v>0.55000000000000004</v>
      </c>
      <c r="O1040" s="54" t="s">
        <v>15615</v>
      </c>
    </row>
    <row r="1041" spans="1:15" x14ac:dyDescent="0.25">
      <c r="A1041" s="19">
        <v>1040</v>
      </c>
      <c r="B1041" t="s">
        <v>8710</v>
      </c>
      <c r="C1041" t="s">
        <v>6638</v>
      </c>
      <c r="D1041" s="50" t="s">
        <v>16461</v>
      </c>
      <c r="E1041" s="84">
        <f t="shared" si="64"/>
        <v>41352</v>
      </c>
      <c r="F1041" s="50">
        <f t="shared" si="65"/>
        <v>2013</v>
      </c>
      <c r="G1041" s="50">
        <f t="shared" si="66"/>
        <v>3</v>
      </c>
      <c r="H1041" s="50">
        <f t="shared" si="67"/>
        <v>2</v>
      </c>
      <c r="I1041" s="54" t="s">
        <v>15622</v>
      </c>
      <c r="J1041" s="54" t="s">
        <v>17050</v>
      </c>
      <c r="K1041" s="54" t="s">
        <v>17124</v>
      </c>
      <c r="L1041" s="54" t="s">
        <v>15623</v>
      </c>
      <c r="M1041" s="55">
        <v>0.5</v>
      </c>
      <c r="N1041" s="55">
        <v>0</v>
      </c>
      <c r="O1041" s="54" t="s">
        <v>15615</v>
      </c>
    </row>
    <row r="1042" spans="1:15" x14ac:dyDescent="0.25">
      <c r="A1042" s="19">
        <v>1041</v>
      </c>
      <c r="B1042" t="s">
        <v>11623</v>
      </c>
      <c r="C1042" t="s">
        <v>3782</v>
      </c>
      <c r="D1042" s="50" t="s">
        <v>16461</v>
      </c>
      <c r="E1042" s="84">
        <f t="shared" si="64"/>
        <v>41352</v>
      </c>
      <c r="F1042" s="50">
        <f t="shared" si="65"/>
        <v>2013</v>
      </c>
      <c r="G1042" s="50">
        <f t="shared" si="66"/>
        <v>3</v>
      </c>
      <c r="H1042" s="50">
        <f t="shared" si="67"/>
        <v>2</v>
      </c>
      <c r="I1042" s="54" t="s">
        <v>15622</v>
      </c>
      <c r="J1042" s="54" t="s">
        <v>17050</v>
      </c>
      <c r="K1042" s="54" t="s">
        <v>17124</v>
      </c>
      <c r="L1042" s="54" t="s">
        <v>15624</v>
      </c>
      <c r="M1042" s="55">
        <v>1</v>
      </c>
      <c r="N1042" s="55">
        <v>0.5</v>
      </c>
      <c r="O1042" s="54" t="s">
        <v>15616</v>
      </c>
    </row>
    <row r="1043" spans="1:15" x14ac:dyDescent="0.25">
      <c r="A1043" s="19">
        <v>1042</v>
      </c>
      <c r="B1043" t="s">
        <v>11360</v>
      </c>
      <c r="C1043" t="s">
        <v>4040</v>
      </c>
      <c r="D1043" s="50" t="s">
        <v>16462</v>
      </c>
      <c r="E1043" s="84">
        <f t="shared" si="64"/>
        <v>41353</v>
      </c>
      <c r="F1043" s="50">
        <f t="shared" si="65"/>
        <v>2013</v>
      </c>
      <c r="G1043" s="50">
        <f t="shared" si="66"/>
        <v>3</v>
      </c>
      <c r="H1043" s="50">
        <f t="shared" si="67"/>
        <v>3</v>
      </c>
      <c r="I1043" s="54" t="s">
        <v>15622</v>
      </c>
      <c r="J1043" s="54" t="s">
        <v>17050</v>
      </c>
      <c r="K1043" s="54" t="s">
        <v>17124</v>
      </c>
      <c r="L1043" s="54" t="s">
        <v>15626</v>
      </c>
      <c r="M1043" s="55">
        <v>1</v>
      </c>
      <c r="N1043" s="55">
        <v>0.96</v>
      </c>
      <c r="O1043" s="54" t="s">
        <v>15615</v>
      </c>
    </row>
    <row r="1044" spans="1:15" x14ac:dyDescent="0.25">
      <c r="A1044" s="19">
        <v>1043</v>
      </c>
      <c r="B1044" t="s">
        <v>8155</v>
      </c>
      <c r="C1044" t="s">
        <v>7180</v>
      </c>
      <c r="D1044" s="50" t="s">
        <v>16463</v>
      </c>
      <c r="E1044" s="84">
        <f t="shared" si="64"/>
        <v>41354</v>
      </c>
      <c r="F1044" s="50">
        <f t="shared" si="65"/>
        <v>2013</v>
      </c>
      <c r="G1044" s="50">
        <f t="shared" si="66"/>
        <v>3</v>
      </c>
      <c r="H1044" s="50">
        <f t="shared" si="67"/>
        <v>4</v>
      </c>
      <c r="I1044" s="54" t="s">
        <v>15622</v>
      </c>
      <c r="J1044" s="54" t="s">
        <v>17050</v>
      </c>
      <c r="K1044" s="54" t="s">
        <v>17124</v>
      </c>
      <c r="L1044" s="54" t="s">
        <v>15624</v>
      </c>
      <c r="M1044" s="55">
        <v>0.75</v>
      </c>
      <c r="N1044" s="55">
        <v>0.44</v>
      </c>
      <c r="O1044" s="54" t="s">
        <v>15615</v>
      </c>
    </row>
    <row r="1045" spans="1:15" x14ac:dyDescent="0.25">
      <c r="A1045" s="19">
        <v>1044</v>
      </c>
      <c r="B1045" t="s">
        <v>11101</v>
      </c>
      <c r="C1045" t="s">
        <v>4297</v>
      </c>
      <c r="D1045" s="50" t="s">
        <v>16463</v>
      </c>
      <c r="E1045" s="84">
        <f t="shared" si="64"/>
        <v>41354</v>
      </c>
      <c r="F1045" s="50">
        <f t="shared" si="65"/>
        <v>2013</v>
      </c>
      <c r="G1045" s="50">
        <f t="shared" si="66"/>
        <v>3</v>
      </c>
      <c r="H1045" s="50">
        <f t="shared" si="67"/>
        <v>4</v>
      </c>
      <c r="I1045" s="54" t="s">
        <v>15625</v>
      </c>
      <c r="J1045" s="54" t="s">
        <v>17050</v>
      </c>
      <c r="K1045" s="54" t="s">
        <v>17124</v>
      </c>
      <c r="L1045" s="54" t="s">
        <v>15623</v>
      </c>
      <c r="M1045" s="55">
        <v>0.5</v>
      </c>
      <c r="N1045" s="55">
        <v>0.6</v>
      </c>
      <c r="O1045" s="54" t="s">
        <v>15616</v>
      </c>
    </row>
    <row r="1046" spans="1:15" x14ac:dyDescent="0.25">
      <c r="A1046" s="19">
        <v>1045</v>
      </c>
      <c r="B1046" t="s">
        <v>8078</v>
      </c>
      <c r="C1046" t="s">
        <v>7255</v>
      </c>
      <c r="D1046" s="50" t="s">
        <v>16463</v>
      </c>
      <c r="E1046" s="84">
        <f t="shared" si="64"/>
        <v>41354</v>
      </c>
      <c r="F1046" s="50">
        <f t="shared" si="65"/>
        <v>2013</v>
      </c>
      <c r="G1046" s="50">
        <f t="shared" si="66"/>
        <v>3</v>
      </c>
      <c r="H1046" s="50">
        <f t="shared" si="67"/>
        <v>4</v>
      </c>
      <c r="I1046" s="54" t="s">
        <v>15622</v>
      </c>
      <c r="J1046" s="54" t="s">
        <v>17050</v>
      </c>
      <c r="K1046" s="54" t="s">
        <v>17124</v>
      </c>
      <c r="L1046" s="54" t="s">
        <v>15626</v>
      </c>
      <c r="M1046" s="55">
        <v>1</v>
      </c>
      <c r="N1046" s="55">
        <v>0.73</v>
      </c>
      <c r="O1046" s="54" t="s">
        <v>15616</v>
      </c>
    </row>
    <row r="1047" spans="1:15" x14ac:dyDescent="0.25">
      <c r="A1047" s="19">
        <v>1046</v>
      </c>
      <c r="B1047" t="s">
        <v>10995</v>
      </c>
      <c r="C1047" t="s">
        <v>4402</v>
      </c>
      <c r="D1047" s="50" t="s">
        <v>11878</v>
      </c>
      <c r="E1047" s="84">
        <f t="shared" si="64"/>
        <v>41356</v>
      </c>
      <c r="F1047" s="50">
        <f t="shared" si="65"/>
        <v>2013</v>
      </c>
      <c r="G1047" s="50">
        <f t="shared" si="66"/>
        <v>3</v>
      </c>
      <c r="H1047" s="50">
        <f t="shared" si="67"/>
        <v>6</v>
      </c>
      <c r="I1047" s="54" t="s">
        <v>15622</v>
      </c>
      <c r="J1047" s="54" t="s">
        <v>17050</v>
      </c>
      <c r="K1047" s="54" t="s">
        <v>17124</v>
      </c>
      <c r="L1047" s="54" t="s">
        <v>15624</v>
      </c>
      <c r="M1047" s="55">
        <v>1</v>
      </c>
      <c r="N1047" s="55">
        <v>0.98</v>
      </c>
      <c r="O1047" s="54" t="s">
        <v>15616</v>
      </c>
    </row>
    <row r="1048" spans="1:15" x14ac:dyDescent="0.25">
      <c r="A1048" s="19">
        <v>1047</v>
      </c>
      <c r="B1048" t="s">
        <v>11342</v>
      </c>
      <c r="C1048" t="s">
        <v>4059</v>
      </c>
      <c r="D1048" s="50" t="s">
        <v>11878</v>
      </c>
      <c r="E1048" s="84">
        <f t="shared" si="64"/>
        <v>41356</v>
      </c>
      <c r="F1048" s="50">
        <f t="shared" si="65"/>
        <v>2013</v>
      </c>
      <c r="G1048" s="50">
        <f t="shared" si="66"/>
        <v>3</v>
      </c>
      <c r="H1048" s="50">
        <f t="shared" si="67"/>
        <v>6</v>
      </c>
      <c r="I1048" s="54" t="s">
        <v>15625</v>
      </c>
      <c r="J1048" s="54" t="s">
        <v>17050</v>
      </c>
      <c r="K1048" s="54" t="s">
        <v>17124</v>
      </c>
      <c r="L1048" s="54" t="s">
        <v>15623</v>
      </c>
      <c r="M1048" s="55">
        <v>0.5</v>
      </c>
      <c r="N1048" s="55">
        <v>0.86</v>
      </c>
      <c r="O1048" s="54" t="s">
        <v>15616</v>
      </c>
    </row>
    <row r="1049" spans="1:15" x14ac:dyDescent="0.25">
      <c r="A1049" s="19">
        <v>1048</v>
      </c>
      <c r="B1049" t="s">
        <v>11059</v>
      </c>
      <c r="C1049" t="s">
        <v>4338</v>
      </c>
      <c r="D1049" s="50" t="s">
        <v>16464</v>
      </c>
      <c r="E1049" s="84">
        <f t="shared" si="64"/>
        <v>41357</v>
      </c>
      <c r="F1049" s="50">
        <f t="shared" si="65"/>
        <v>2013</v>
      </c>
      <c r="G1049" s="50">
        <f t="shared" si="66"/>
        <v>3</v>
      </c>
      <c r="H1049" s="50">
        <f t="shared" si="67"/>
        <v>7</v>
      </c>
      <c r="I1049" s="54" t="s">
        <v>15622</v>
      </c>
      <c r="J1049" s="54" t="s">
        <v>17050</v>
      </c>
      <c r="K1049" s="54" t="s">
        <v>17124</v>
      </c>
      <c r="L1049" s="54" t="s">
        <v>15628</v>
      </c>
      <c r="M1049" s="55">
        <v>0</v>
      </c>
      <c r="N1049" s="55">
        <v>1</v>
      </c>
      <c r="O1049" s="54" t="s">
        <v>15615</v>
      </c>
    </row>
    <row r="1050" spans="1:15" x14ac:dyDescent="0.25">
      <c r="A1050" s="19">
        <v>1049</v>
      </c>
      <c r="B1050" t="s">
        <v>8318</v>
      </c>
      <c r="C1050" t="s">
        <v>7019</v>
      </c>
      <c r="D1050" s="50" t="s">
        <v>16464</v>
      </c>
      <c r="E1050" s="84">
        <f t="shared" si="64"/>
        <v>41357</v>
      </c>
      <c r="F1050" s="50">
        <f t="shared" si="65"/>
        <v>2013</v>
      </c>
      <c r="G1050" s="50">
        <f t="shared" si="66"/>
        <v>3</v>
      </c>
      <c r="H1050" s="50">
        <f t="shared" si="67"/>
        <v>7</v>
      </c>
      <c r="I1050" s="54" t="s">
        <v>15622</v>
      </c>
      <c r="J1050" s="54" t="s">
        <v>17050</v>
      </c>
      <c r="K1050" s="54" t="s">
        <v>17124</v>
      </c>
      <c r="L1050" s="54" t="s">
        <v>15626</v>
      </c>
      <c r="M1050" s="55">
        <v>1</v>
      </c>
      <c r="N1050" s="55">
        <v>0.7</v>
      </c>
      <c r="O1050" s="54" t="s">
        <v>15616</v>
      </c>
    </row>
    <row r="1051" spans="1:15" x14ac:dyDescent="0.25">
      <c r="A1051" s="19">
        <v>1050</v>
      </c>
      <c r="B1051" t="s">
        <v>8272</v>
      </c>
      <c r="C1051" t="s">
        <v>7063</v>
      </c>
      <c r="D1051" s="50" t="s">
        <v>16465</v>
      </c>
      <c r="E1051" s="84">
        <f t="shared" si="64"/>
        <v>41358</v>
      </c>
      <c r="F1051" s="50">
        <f t="shared" si="65"/>
        <v>2013</v>
      </c>
      <c r="G1051" s="50">
        <f t="shared" si="66"/>
        <v>3</v>
      </c>
      <c r="H1051" s="50">
        <f t="shared" si="67"/>
        <v>1</v>
      </c>
      <c r="I1051" s="54" t="s">
        <v>15622</v>
      </c>
      <c r="J1051" s="54" t="s">
        <v>17050</v>
      </c>
      <c r="K1051" s="54" t="s">
        <v>17124</v>
      </c>
      <c r="L1051" s="54" t="s">
        <v>15626</v>
      </c>
      <c r="M1051" s="55">
        <v>1</v>
      </c>
      <c r="N1051" s="55">
        <v>1</v>
      </c>
      <c r="O1051" s="54" t="s">
        <v>15616</v>
      </c>
    </row>
    <row r="1052" spans="1:15" x14ac:dyDescent="0.25">
      <c r="A1052" s="19">
        <v>1051</v>
      </c>
      <c r="B1052" t="s">
        <v>9288</v>
      </c>
      <c r="C1052" t="s">
        <v>6068</v>
      </c>
      <c r="D1052" s="50" t="s">
        <v>16465</v>
      </c>
      <c r="E1052" s="84">
        <f t="shared" si="64"/>
        <v>41358</v>
      </c>
      <c r="F1052" s="50">
        <f t="shared" si="65"/>
        <v>2013</v>
      </c>
      <c r="G1052" s="50">
        <f t="shared" si="66"/>
        <v>3</v>
      </c>
      <c r="H1052" s="50">
        <f t="shared" si="67"/>
        <v>1</v>
      </c>
      <c r="I1052" s="54" t="s">
        <v>15622</v>
      </c>
      <c r="J1052" s="54" t="s">
        <v>17050</v>
      </c>
      <c r="K1052" s="54" t="s">
        <v>17124</v>
      </c>
      <c r="L1052" s="54" t="s">
        <v>15624</v>
      </c>
      <c r="M1052" s="55">
        <v>1</v>
      </c>
      <c r="N1052" s="55">
        <v>0.98</v>
      </c>
      <c r="O1052" s="54" t="s">
        <v>15615</v>
      </c>
    </row>
    <row r="1053" spans="1:15" x14ac:dyDescent="0.25">
      <c r="A1053" s="19">
        <v>1052</v>
      </c>
      <c r="B1053" t="s">
        <v>9919</v>
      </c>
      <c r="C1053" t="s">
        <v>5452</v>
      </c>
      <c r="D1053" s="50" t="s">
        <v>16465</v>
      </c>
      <c r="E1053" s="84">
        <f t="shared" si="64"/>
        <v>41358</v>
      </c>
      <c r="F1053" s="50">
        <f t="shared" si="65"/>
        <v>2013</v>
      </c>
      <c r="G1053" s="50">
        <f t="shared" si="66"/>
        <v>3</v>
      </c>
      <c r="H1053" s="50">
        <f t="shared" si="67"/>
        <v>1</v>
      </c>
      <c r="I1053" s="54" t="s">
        <v>15622</v>
      </c>
      <c r="J1053" s="54" t="s">
        <v>17050</v>
      </c>
      <c r="K1053" s="54" t="s">
        <v>17124</v>
      </c>
      <c r="L1053" s="54" t="s">
        <v>15626</v>
      </c>
      <c r="M1053" s="55">
        <v>1</v>
      </c>
      <c r="N1053" s="55">
        <v>0.96</v>
      </c>
      <c r="O1053" s="54" t="s">
        <v>15615</v>
      </c>
    </row>
    <row r="1054" spans="1:15" x14ac:dyDescent="0.25">
      <c r="A1054" s="19">
        <v>1053</v>
      </c>
      <c r="B1054" t="s">
        <v>9036</v>
      </c>
      <c r="C1054" t="s">
        <v>6317</v>
      </c>
      <c r="D1054" s="50" t="s">
        <v>16466</v>
      </c>
      <c r="E1054" s="84">
        <f t="shared" si="64"/>
        <v>41360</v>
      </c>
      <c r="F1054" s="50">
        <f t="shared" si="65"/>
        <v>2013</v>
      </c>
      <c r="G1054" s="50">
        <f t="shared" si="66"/>
        <v>3</v>
      </c>
      <c r="H1054" s="50">
        <f t="shared" si="67"/>
        <v>3</v>
      </c>
      <c r="I1054" s="54" t="s">
        <v>15622</v>
      </c>
      <c r="J1054" s="54" t="s">
        <v>17050</v>
      </c>
      <c r="K1054" s="54" t="s">
        <v>17124</v>
      </c>
      <c r="L1054" s="54" t="s">
        <v>15623</v>
      </c>
      <c r="M1054" s="55">
        <v>1</v>
      </c>
      <c r="N1054" s="55">
        <v>0.28999999999999998</v>
      </c>
      <c r="O1054" s="54" t="s">
        <v>15615</v>
      </c>
    </row>
    <row r="1055" spans="1:15" x14ac:dyDescent="0.25">
      <c r="A1055" s="19">
        <v>1054</v>
      </c>
      <c r="B1055" t="s">
        <v>9804</v>
      </c>
      <c r="C1055" t="s">
        <v>5565</v>
      </c>
      <c r="D1055" s="50" t="s">
        <v>11879</v>
      </c>
      <c r="E1055" s="84">
        <f t="shared" si="64"/>
        <v>41361</v>
      </c>
      <c r="F1055" s="50">
        <f t="shared" si="65"/>
        <v>2013</v>
      </c>
      <c r="G1055" s="50">
        <f t="shared" si="66"/>
        <v>3</v>
      </c>
      <c r="H1055" s="50">
        <f t="shared" si="67"/>
        <v>4</v>
      </c>
      <c r="I1055" s="54" t="s">
        <v>15622</v>
      </c>
      <c r="J1055" s="54" t="s">
        <v>17050</v>
      </c>
      <c r="K1055" s="54" t="s">
        <v>17124</v>
      </c>
      <c r="L1055" s="54" t="s">
        <v>15626</v>
      </c>
      <c r="M1055" s="55">
        <v>1</v>
      </c>
      <c r="N1055" s="55">
        <v>0.99</v>
      </c>
      <c r="O1055" s="54" t="s">
        <v>15615</v>
      </c>
    </row>
    <row r="1056" spans="1:15" x14ac:dyDescent="0.25">
      <c r="A1056" s="19">
        <v>1055</v>
      </c>
      <c r="B1056" t="s">
        <v>9693</v>
      </c>
      <c r="C1056" t="s">
        <v>5671</v>
      </c>
      <c r="D1056" s="50" t="s">
        <v>11880</v>
      </c>
      <c r="E1056" s="84">
        <f t="shared" si="64"/>
        <v>41362</v>
      </c>
      <c r="F1056" s="50">
        <f t="shared" si="65"/>
        <v>2013</v>
      </c>
      <c r="G1056" s="50">
        <f t="shared" si="66"/>
        <v>3</v>
      </c>
      <c r="H1056" s="50">
        <f t="shared" si="67"/>
        <v>5</v>
      </c>
      <c r="I1056" s="54" t="s">
        <v>15642</v>
      </c>
      <c r="J1056" s="54" t="s">
        <v>17059</v>
      </c>
      <c r="K1056" s="54" t="s">
        <v>17124</v>
      </c>
      <c r="L1056" s="54" t="s">
        <v>15624</v>
      </c>
      <c r="M1056" s="55">
        <v>1</v>
      </c>
      <c r="N1056" s="55">
        <v>1</v>
      </c>
      <c r="O1056" s="54" t="s">
        <v>15615</v>
      </c>
    </row>
    <row r="1057" spans="1:15" x14ac:dyDescent="0.25">
      <c r="A1057" s="19">
        <v>1056</v>
      </c>
      <c r="B1057" t="s">
        <v>7983</v>
      </c>
      <c r="C1057" t="s">
        <v>7348</v>
      </c>
      <c r="D1057" s="50" t="s">
        <v>11880</v>
      </c>
      <c r="E1057" s="84">
        <f t="shared" si="64"/>
        <v>41362</v>
      </c>
      <c r="F1057" s="50">
        <f t="shared" si="65"/>
        <v>2013</v>
      </c>
      <c r="G1057" s="50">
        <f t="shared" si="66"/>
        <v>3</v>
      </c>
      <c r="H1057" s="50">
        <f t="shared" si="67"/>
        <v>5</v>
      </c>
      <c r="I1057" s="54" t="s">
        <v>15622</v>
      </c>
      <c r="J1057" s="54" t="s">
        <v>17050</v>
      </c>
      <c r="K1057" s="54" t="s">
        <v>17124</v>
      </c>
      <c r="L1057" s="54" t="s">
        <v>15624</v>
      </c>
      <c r="M1057" s="55">
        <v>0.91</v>
      </c>
      <c r="N1057" s="55">
        <v>0.99</v>
      </c>
      <c r="O1057" s="54" t="s">
        <v>15615</v>
      </c>
    </row>
    <row r="1058" spans="1:15" x14ac:dyDescent="0.25">
      <c r="A1058" s="19">
        <v>1057</v>
      </c>
      <c r="B1058" t="s">
        <v>9687</v>
      </c>
      <c r="C1058" t="s">
        <v>5677</v>
      </c>
      <c r="D1058" s="50" t="s">
        <v>11880</v>
      </c>
      <c r="E1058" s="84">
        <f t="shared" si="64"/>
        <v>41362</v>
      </c>
      <c r="F1058" s="50">
        <f t="shared" si="65"/>
        <v>2013</v>
      </c>
      <c r="G1058" s="50">
        <f t="shared" si="66"/>
        <v>3</v>
      </c>
      <c r="H1058" s="50">
        <f t="shared" si="67"/>
        <v>5</v>
      </c>
      <c r="I1058" s="54" t="s">
        <v>15622</v>
      </c>
      <c r="J1058" s="54" t="s">
        <v>17050</v>
      </c>
      <c r="K1058" s="54" t="s">
        <v>17124</v>
      </c>
      <c r="L1058" s="54" t="s">
        <v>15626</v>
      </c>
      <c r="M1058" s="55">
        <v>1</v>
      </c>
      <c r="N1058" s="55">
        <v>0.75</v>
      </c>
      <c r="O1058" s="54" t="s">
        <v>15615</v>
      </c>
    </row>
    <row r="1059" spans="1:15" x14ac:dyDescent="0.25">
      <c r="A1059" s="19">
        <v>1058</v>
      </c>
      <c r="B1059" t="s">
        <v>11660</v>
      </c>
      <c r="C1059" t="s">
        <v>3745</v>
      </c>
      <c r="D1059" s="50" t="s">
        <v>11880</v>
      </c>
      <c r="E1059" s="84">
        <f t="shared" si="64"/>
        <v>41362</v>
      </c>
      <c r="F1059" s="50">
        <f t="shared" si="65"/>
        <v>2013</v>
      </c>
      <c r="G1059" s="50">
        <f t="shared" si="66"/>
        <v>3</v>
      </c>
      <c r="H1059" s="50">
        <f t="shared" si="67"/>
        <v>5</v>
      </c>
      <c r="I1059" s="54" t="s">
        <v>15622</v>
      </c>
      <c r="J1059" s="54" t="s">
        <v>17050</v>
      </c>
      <c r="K1059" s="54" t="s">
        <v>17124</v>
      </c>
      <c r="L1059" s="54" t="s">
        <v>15623</v>
      </c>
      <c r="M1059" s="55">
        <v>0.5</v>
      </c>
      <c r="N1059" s="55">
        <v>1</v>
      </c>
      <c r="O1059" s="54" t="s">
        <v>15615</v>
      </c>
    </row>
    <row r="1060" spans="1:15" x14ac:dyDescent="0.25">
      <c r="A1060" s="19">
        <v>1059</v>
      </c>
      <c r="B1060" t="s">
        <v>10439</v>
      </c>
      <c r="C1060" t="s">
        <v>4942</v>
      </c>
      <c r="D1060" s="50" t="s">
        <v>16467</v>
      </c>
      <c r="E1060" s="84">
        <f t="shared" si="64"/>
        <v>41363</v>
      </c>
      <c r="F1060" s="50">
        <f t="shared" si="65"/>
        <v>2013</v>
      </c>
      <c r="G1060" s="50">
        <f t="shared" si="66"/>
        <v>3</v>
      </c>
      <c r="H1060" s="50">
        <f t="shared" si="67"/>
        <v>6</v>
      </c>
      <c r="I1060" s="54" t="s">
        <v>15622</v>
      </c>
      <c r="J1060" s="54" t="s">
        <v>17050</v>
      </c>
      <c r="K1060" s="54" t="s">
        <v>17124</v>
      </c>
      <c r="L1060" s="54" t="s">
        <v>15623</v>
      </c>
      <c r="M1060" s="55">
        <v>1</v>
      </c>
      <c r="N1060" s="55">
        <v>0.5</v>
      </c>
      <c r="O1060" s="54" t="s">
        <v>15616</v>
      </c>
    </row>
    <row r="1061" spans="1:15" x14ac:dyDescent="0.25">
      <c r="A1061" s="19">
        <v>1060</v>
      </c>
      <c r="B1061" t="s">
        <v>11700</v>
      </c>
      <c r="C1061" t="s">
        <v>3706</v>
      </c>
      <c r="D1061" s="50" t="s">
        <v>16467</v>
      </c>
      <c r="E1061" s="84">
        <f t="shared" si="64"/>
        <v>41363</v>
      </c>
      <c r="F1061" s="50">
        <f t="shared" si="65"/>
        <v>2013</v>
      </c>
      <c r="G1061" s="50">
        <f t="shared" si="66"/>
        <v>3</v>
      </c>
      <c r="H1061" s="50">
        <f t="shared" si="67"/>
        <v>6</v>
      </c>
      <c r="I1061" s="54" t="s">
        <v>15625</v>
      </c>
      <c r="J1061" s="54" t="s">
        <v>17050</v>
      </c>
      <c r="K1061" s="54" t="s">
        <v>17124</v>
      </c>
      <c r="L1061" s="54" t="s">
        <v>15626</v>
      </c>
      <c r="M1061" s="55">
        <v>1</v>
      </c>
      <c r="N1061" s="55">
        <v>0.96</v>
      </c>
      <c r="O1061" s="54" t="s">
        <v>15615</v>
      </c>
    </row>
    <row r="1062" spans="1:15" x14ac:dyDescent="0.25">
      <c r="A1062" s="19">
        <v>1061</v>
      </c>
      <c r="B1062" t="s">
        <v>9751</v>
      </c>
      <c r="C1062" t="s">
        <v>3573</v>
      </c>
      <c r="D1062" s="50" t="s">
        <v>16467</v>
      </c>
      <c r="E1062" s="84">
        <f t="shared" si="64"/>
        <v>41363</v>
      </c>
      <c r="F1062" s="50">
        <f t="shared" si="65"/>
        <v>2013</v>
      </c>
      <c r="G1062" s="50">
        <f t="shared" si="66"/>
        <v>3</v>
      </c>
      <c r="H1062" s="50">
        <f t="shared" si="67"/>
        <v>6</v>
      </c>
      <c r="I1062" s="54" t="s">
        <v>15622</v>
      </c>
      <c r="J1062" s="54" t="s">
        <v>17050</v>
      </c>
      <c r="K1062" s="54" t="s">
        <v>17124</v>
      </c>
      <c r="L1062" s="54" t="s">
        <v>15623</v>
      </c>
      <c r="M1062" s="55">
        <v>1</v>
      </c>
      <c r="N1062" s="55">
        <v>1</v>
      </c>
      <c r="O1062" s="54" t="s">
        <v>15615</v>
      </c>
    </row>
    <row r="1063" spans="1:15" x14ac:dyDescent="0.25">
      <c r="A1063" s="19">
        <v>1062</v>
      </c>
      <c r="B1063" t="s">
        <v>8057</v>
      </c>
      <c r="C1063" t="s">
        <v>7276</v>
      </c>
      <c r="D1063" s="50" t="s">
        <v>16468</v>
      </c>
      <c r="E1063" s="84">
        <f t="shared" si="64"/>
        <v>41364</v>
      </c>
      <c r="F1063" s="50">
        <f t="shared" si="65"/>
        <v>2013</v>
      </c>
      <c r="G1063" s="50">
        <f t="shared" si="66"/>
        <v>3</v>
      </c>
      <c r="H1063" s="50">
        <f t="shared" si="67"/>
        <v>7</v>
      </c>
      <c r="I1063" s="54" t="s">
        <v>15622</v>
      </c>
      <c r="J1063" s="54" t="s">
        <v>17050</v>
      </c>
      <c r="K1063" s="54" t="s">
        <v>17124</v>
      </c>
      <c r="L1063" s="54" t="s">
        <v>15626</v>
      </c>
      <c r="M1063" s="55">
        <v>0.8</v>
      </c>
      <c r="N1063" s="55">
        <v>0.98</v>
      </c>
      <c r="O1063" s="54" t="s">
        <v>15616</v>
      </c>
    </row>
    <row r="1064" spans="1:15" x14ac:dyDescent="0.25">
      <c r="A1064" s="19">
        <v>1063</v>
      </c>
      <c r="B1064" t="s">
        <v>7820</v>
      </c>
      <c r="C1064" t="s">
        <v>7503</v>
      </c>
      <c r="D1064" s="50" t="s">
        <v>16469</v>
      </c>
      <c r="E1064" s="84">
        <f t="shared" si="64"/>
        <v>41365</v>
      </c>
      <c r="F1064" s="50">
        <f t="shared" si="65"/>
        <v>2013</v>
      </c>
      <c r="G1064" s="50">
        <f t="shared" si="66"/>
        <v>4</v>
      </c>
      <c r="H1064" s="50">
        <f t="shared" si="67"/>
        <v>1</v>
      </c>
      <c r="I1064" s="54" t="s">
        <v>15622</v>
      </c>
      <c r="J1064" s="54" t="s">
        <v>17050</v>
      </c>
      <c r="K1064" s="54" t="s">
        <v>17124</v>
      </c>
      <c r="L1064" s="54" t="s">
        <v>15623</v>
      </c>
      <c r="M1064" s="55">
        <v>1</v>
      </c>
      <c r="N1064" s="55">
        <v>0.17</v>
      </c>
      <c r="O1064" s="54" t="s">
        <v>15615</v>
      </c>
    </row>
    <row r="1065" spans="1:15" x14ac:dyDescent="0.25">
      <c r="A1065" s="19">
        <v>1064</v>
      </c>
      <c r="B1065" t="s">
        <v>10470</v>
      </c>
      <c r="C1065" t="s">
        <v>4912</v>
      </c>
      <c r="D1065" s="50" t="s">
        <v>16469</v>
      </c>
      <c r="E1065" s="84">
        <f t="shared" si="64"/>
        <v>41365</v>
      </c>
      <c r="F1065" s="50">
        <f t="shared" si="65"/>
        <v>2013</v>
      </c>
      <c r="G1065" s="50">
        <f t="shared" si="66"/>
        <v>4</v>
      </c>
      <c r="H1065" s="50">
        <f t="shared" si="67"/>
        <v>1</v>
      </c>
      <c r="I1065" s="54" t="s">
        <v>15774</v>
      </c>
      <c r="J1065" s="54" t="s">
        <v>17064</v>
      </c>
      <c r="K1065" s="54" t="s">
        <v>17124</v>
      </c>
      <c r="L1065" s="54" t="s">
        <v>15624</v>
      </c>
      <c r="M1065" s="55">
        <v>1</v>
      </c>
      <c r="N1065" s="55">
        <v>0.98</v>
      </c>
      <c r="O1065" s="54" t="s">
        <v>15616</v>
      </c>
    </row>
    <row r="1066" spans="1:15" x14ac:dyDescent="0.25">
      <c r="A1066" s="19">
        <v>1065</v>
      </c>
      <c r="B1066" t="s">
        <v>10377</v>
      </c>
      <c r="C1066" t="s">
        <v>5002</v>
      </c>
      <c r="D1066" s="50" t="s">
        <v>16470</v>
      </c>
      <c r="E1066" s="84">
        <f t="shared" si="64"/>
        <v>41366</v>
      </c>
      <c r="F1066" s="50">
        <f t="shared" si="65"/>
        <v>2013</v>
      </c>
      <c r="G1066" s="50">
        <f t="shared" si="66"/>
        <v>4</v>
      </c>
      <c r="H1066" s="50">
        <f t="shared" si="67"/>
        <v>2</v>
      </c>
      <c r="I1066" s="54" t="s">
        <v>15625</v>
      </c>
      <c r="J1066" s="54" t="s">
        <v>17050</v>
      </c>
      <c r="K1066" s="54" t="s">
        <v>17124</v>
      </c>
      <c r="L1066" s="54" t="s">
        <v>15626</v>
      </c>
      <c r="M1066" s="55">
        <v>1</v>
      </c>
      <c r="N1066" s="55">
        <v>0.86</v>
      </c>
      <c r="O1066" s="54" t="s">
        <v>15616</v>
      </c>
    </row>
    <row r="1067" spans="1:15" x14ac:dyDescent="0.25">
      <c r="A1067" s="19">
        <v>1066</v>
      </c>
      <c r="B1067" t="s">
        <v>10015</v>
      </c>
      <c r="C1067" t="s">
        <v>5358</v>
      </c>
      <c r="D1067" s="50" t="s">
        <v>16470</v>
      </c>
      <c r="E1067" s="84">
        <f t="shared" si="64"/>
        <v>41366</v>
      </c>
      <c r="F1067" s="50">
        <f t="shared" si="65"/>
        <v>2013</v>
      </c>
      <c r="G1067" s="50">
        <f t="shared" si="66"/>
        <v>4</v>
      </c>
      <c r="H1067" s="50">
        <f t="shared" si="67"/>
        <v>2</v>
      </c>
      <c r="I1067" s="54" t="s">
        <v>15622</v>
      </c>
      <c r="J1067" s="54" t="s">
        <v>17050</v>
      </c>
      <c r="K1067" s="54" t="s">
        <v>17124</v>
      </c>
      <c r="L1067" s="54" t="s">
        <v>15626</v>
      </c>
      <c r="M1067" s="55">
        <v>1</v>
      </c>
      <c r="N1067" s="55">
        <v>0.96</v>
      </c>
      <c r="O1067" s="54" t="s">
        <v>15615</v>
      </c>
    </row>
    <row r="1068" spans="1:15" x14ac:dyDescent="0.25">
      <c r="A1068" s="19">
        <v>1067</v>
      </c>
      <c r="B1068" t="s">
        <v>11416</v>
      </c>
      <c r="C1068" t="s">
        <v>3985</v>
      </c>
      <c r="D1068" s="50" t="s">
        <v>16471</v>
      </c>
      <c r="E1068" s="84">
        <f t="shared" si="64"/>
        <v>41367</v>
      </c>
      <c r="F1068" s="50">
        <f t="shared" si="65"/>
        <v>2013</v>
      </c>
      <c r="G1068" s="50">
        <f t="shared" si="66"/>
        <v>4</v>
      </c>
      <c r="H1068" s="50">
        <f t="shared" si="67"/>
        <v>3</v>
      </c>
      <c r="I1068" s="54" t="s">
        <v>15622</v>
      </c>
      <c r="J1068" s="54" t="s">
        <v>17050</v>
      </c>
      <c r="K1068" s="54" t="s">
        <v>17124</v>
      </c>
      <c r="L1068" s="54" t="s">
        <v>15623</v>
      </c>
      <c r="M1068" s="55">
        <v>0.9</v>
      </c>
      <c r="N1068" s="55">
        <v>0.56999999999999995</v>
      </c>
      <c r="O1068" s="54" t="s">
        <v>15615</v>
      </c>
    </row>
    <row r="1069" spans="1:15" x14ac:dyDescent="0.25">
      <c r="A1069" s="19">
        <v>1068</v>
      </c>
      <c r="B1069" t="s">
        <v>9462</v>
      </c>
      <c r="C1069" t="s">
        <v>5897</v>
      </c>
      <c r="D1069" s="50" t="s">
        <v>16472</v>
      </c>
      <c r="E1069" s="84">
        <f t="shared" si="64"/>
        <v>41368</v>
      </c>
      <c r="F1069" s="50">
        <f t="shared" si="65"/>
        <v>2013</v>
      </c>
      <c r="G1069" s="50">
        <f t="shared" si="66"/>
        <v>4</v>
      </c>
      <c r="H1069" s="50">
        <f t="shared" si="67"/>
        <v>4</v>
      </c>
      <c r="I1069" s="54" t="s">
        <v>15622</v>
      </c>
      <c r="J1069" s="54" t="s">
        <v>17050</v>
      </c>
      <c r="K1069" s="54" t="s">
        <v>17124</v>
      </c>
      <c r="L1069" s="54" t="s">
        <v>15623</v>
      </c>
      <c r="M1069" s="55">
        <v>0.83</v>
      </c>
      <c r="N1069" s="55">
        <v>0.31</v>
      </c>
      <c r="O1069" s="54" t="s">
        <v>15615</v>
      </c>
    </row>
    <row r="1070" spans="1:15" x14ac:dyDescent="0.25">
      <c r="A1070" s="19">
        <v>1069</v>
      </c>
      <c r="B1070" t="s">
        <v>8435</v>
      </c>
      <c r="C1070" t="s">
        <v>6907</v>
      </c>
      <c r="D1070" s="50" t="s">
        <v>16473</v>
      </c>
      <c r="E1070" s="84">
        <f t="shared" si="64"/>
        <v>41369</v>
      </c>
      <c r="F1070" s="50">
        <f t="shared" si="65"/>
        <v>2013</v>
      </c>
      <c r="G1070" s="50">
        <f t="shared" si="66"/>
        <v>4</v>
      </c>
      <c r="H1070" s="50">
        <f t="shared" si="67"/>
        <v>5</v>
      </c>
      <c r="I1070" s="54" t="s">
        <v>15622</v>
      </c>
      <c r="J1070" s="54" t="s">
        <v>17050</v>
      </c>
      <c r="K1070" s="54" t="s">
        <v>17124</v>
      </c>
      <c r="L1070" s="54" t="s">
        <v>15626</v>
      </c>
      <c r="M1070" s="55">
        <v>1</v>
      </c>
      <c r="N1070" s="55">
        <v>0.9</v>
      </c>
      <c r="O1070" s="54" t="s">
        <v>15616</v>
      </c>
    </row>
    <row r="1071" spans="1:15" x14ac:dyDescent="0.25">
      <c r="A1071" s="19">
        <v>1070</v>
      </c>
      <c r="B1071" t="s">
        <v>8094</v>
      </c>
      <c r="C1071" t="s">
        <v>7240</v>
      </c>
      <c r="D1071" s="50" t="s">
        <v>16473</v>
      </c>
      <c r="E1071" s="84">
        <f t="shared" si="64"/>
        <v>41369</v>
      </c>
      <c r="F1071" s="50">
        <f t="shared" si="65"/>
        <v>2013</v>
      </c>
      <c r="G1071" s="50">
        <f t="shared" si="66"/>
        <v>4</v>
      </c>
      <c r="H1071" s="50">
        <f t="shared" si="67"/>
        <v>5</v>
      </c>
      <c r="I1071" s="54" t="s">
        <v>15622</v>
      </c>
      <c r="J1071" s="54" t="s">
        <v>17050</v>
      </c>
      <c r="K1071" s="54" t="s">
        <v>17124</v>
      </c>
      <c r="L1071" s="54" t="s">
        <v>15626</v>
      </c>
      <c r="M1071" s="55">
        <v>1</v>
      </c>
      <c r="N1071" s="55">
        <v>0.98</v>
      </c>
      <c r="O1071" s="54" t="s">
        <v>15616</v>
      </c>
    </row>
    <row r="1072" spans="1:15" x14ac:dyDescent="0.25">
      <c r="A1072" s="19">
        <v>1071</v>
      </c>
      <c r="B1072" t="s">
        <v>10735</v>
      </c>
      <c r="C1072" t="s">
        <v>4654</v>
      </c>
      <c r="D1072" s="50" t="s">
        <v>11881</v>
      </c>
      <c r="E1072" s="84">
        <f t="shared" si="64"/>
        <v>41371</v>
      </c>
      <c r="F1072" s="50">
        <f t="shared" si="65"/>
        <v>2013</v>
      </c>
      <c r="G1072" s="50">
        <f t="shared" si="66"/>
        <v>4</v>
      </c>
      <c r="H1072" s="50">
        <f t="shared" si="67"/>
        <v>7</v>
      </c>
      <c r="I1072" s="54" t="s">
        <v>15622</v>
      </c>
      <c r="J1072" s="54" t="s">
        <v>17050</v>
      </c>
      <c r="K1072" s="54" t="s">
        <v>17124</v>
      </c>
      <c r="L1072" s="54" t="s">
        <v>15628</v>
      </c>
      <c r="M1072" s="55">
        <v>0</v>
      </c>
      <c r="N1072" s="55">
        <v>0.82</v>
      </c>
      <c r="O1072" s="54" t="s">
        <v>15615</v>
      </c>
    </row>
    <row r="1073" spans="1:15" x14ac:dyDescent="0.25">
      <c r="A1073" s="19">
        <v>1072</v>
      </c>
      <c r="B1073" t="s">
        <v>10035</v>
      </c>
      <c r="C1073" t="s">
        <v>5338</v>
      </c>
      <c r="D1073" s="50" t="s">
        <v>16474</v>
      </c>
      <c r="E1073" s="84">
        <f t="shared" si="64"/>
        <v>41372</v>
      </c>
      <c r="F1073" s="50">
        <f t="shared" si="65"/>
        <v>2013</v>
      </c>
      <c r="G1073" s="50">
        <f t="shared" si="66"/>
        <v>4</v>
      </c>
      <c r="H1073" s="50">
        <f t="shared" si="67"/>
        <v>1</v>
      </c>
      <c r="I1073" s="54" t="s">
        <v>15622</v>
      </c>
      <c r="J1073" s="54" t="s">
        <v>17050</v>
      </c>
      <c r="K1073" s="54" t="s">
        <v>17124</v>
      </c>
      <c r="L1073" s="54" t="s">
        <v>15626</v>
      </c>
      <c r="M1073" s="55">
        <v>1</v>
      </c>
      <c r="N1073" s="55">
        <v>0.67</v>
      </c>
      <c r="O1073" s="54" t="s">
        <v>15616</v>
      </c>
    </row>
    <row r="1074" spans="1:15" x14ac:dyDescent="0.25">
      <c r="A1074" s="19">
        <v>1073</v>
      </c>
      <c r="B1074" t="s">
        <v>7974</v>
      </c>
      <c r="C1074" t="s">
        <v>7357</v>
      </c>
      <c r="D1074" s="50" t="s">
        <v>16475</v>
      </c>
      <c r="E1074" s="84">
        <f t="shared" si="64"/>
        <v>41373</v>
      </c>
      <c r="F1074" s="50">
        <f t="shared" si="65"/>
        <v>2013</v>
      </c>
      <c r="G1074" s="50">
        <f t="shared" si="66"/>
        <v>4</v>
      </c>
      <c r="H1074" s="50">
        <f t="shared" si="67"/>
        <v>2</v>
      </c>
      <c r="I1074" s="54" t="s">
        <v>15622</v>
      </c>
      <c r="J1074" s="54" t="s">
        <v>17050</v>
      </c>
      <c r="K1074" s="54" t="s">
        <v>17124</v>
      </c>
      <c r="L1074" s="54" t="s">
        <v>15626</v>
      </c>
      <c r="M1074" s="55">
        <v>1</v>
      </c>
      <c r="N1074" s="55">
        <v>0.82</v>
      </c>
      <c r="O1074" s="54" t="s">
        <v>15616</v>
      </c>
    </row>
    <row r="1075" spans="1:15" x14ac:dyDescent="0.25">
      <c r="A1075" s="19">
        <v>1074</v>
      </c>
      <c r="B1075" t="s">
        <v>10922</v>
      </c>
      <c r="C1075" t="s">
        <v>4472</v>
      </c>
      <c r="D1075" s="50" t="s">
        <v>16476</v>
      </c>
      <c r="E1075" s="84">
        <f t="shared" si="64"/>
        <v>41374</v>
      </c>
      <c r="F1075" s="50">
        <f t="shared" si="65"/>
        <v>2013</v>
      </c>
      <c r="G1075" s="50">
        <f t="shared" si="66"/>
        <v>4</v>
      </c>
      <c r="H1075" s="50">
        <f t="shared" si="67"/>
        <v>3</v>
      </c>
      <c r="I1075" s="54" t="s">
        <v>15622</v>
      </c>
      <c r="J1075" s="54" t="s">
        <v>17050</v>
      </c>
      <c r="K1075" s="54" t="s">
        <v>17124</v>
      </c>
      <c r="L1075" s="54" t="s">
        <v>15623</v>
      </c>
      <c r="M1075" s="55">
        <v>1</v>
      </c>
      <c r="N1075" s="55">
        <v>1</v>
      </c>
      <c r="O1075" s="54" t="s">
        <v>15616</v>
      </c>
    </row>
    <row r="1076" spans="1:15" x14ac:dyDescent="0.25">
      <c r="A1076" s="19">
        <v>1075</v>
      </c>
      <c r="B1076" t="s">
        <v>8365</v>
      </c>
      <c r="C1076" t="s">
        <v>6975</v>
      </c>
      <c r="D1076" s="50" t="s">
        <v>16477</v>
      </c>
      <c r="E1076" s="84">
        <f t="shared" si="64"/>
        <v>41375</v>
      </c>
      <c r="F1076" s="50">
        <f t="shared" si="65"/>
        <v>2013</v>
      </c>
      <c r="G1076" s="50">
        <f t="shared" si="66"/>
        <v>4</v>
      </c>
      <c r="H1076" s="50">
        <f t="shared" si="67"/>
        <v>4</v>
      </c>
      <c r="I1076" s="54" t="s">
        <v>15622</v>
      </c>
      <c r="J1076" s="54" t="s">
        <v>17050</v>
      </c>
      <c r="K1076" s="54" t="s">
        <v>17124</v>
      </c>
      <c r="L1076" s="54" t="s">
        <v>15626</v>
      </c>
      <c r="M1076" s="55">
        <v>1</v>
      </c>
      <c r="N1076" s="55">
        <v>0.96</v>
      </c>
      <c r="O1076" s="54" t="s">
        <v>15616</v>
      </c>
    </row>
    <row r="1077" spans="1:15" x14ac:dyDescent="0.25">
      <c r="A1077" s="19">
        <v>1076</v>
      </c>
      <c r="B1077" t="s">
        <v>9628</v>
      </c>
      <c r="C1077" t="s">
        <v>5735</v>
      </c>
      <c r="D1077" s="50" t="s">
        <v>16478</v>
      </c>
      <c r="E1077" s="84">
        <f t="shared" si="64"/>
        <v>41377</v>
      </c>
      <c r="F1077" s="50">
        <f t="shared" si="65"/>
        <v>2013</v>
      </c>
      <c r="G1077" s="50">
        <f t="shared" si="66"/>
        <v>4</v>
      </c>
      <c r="H1077" s="50">
        <f t="shared" si="67"/>
        <v>6</v>
      </c>
      <c r="I1077" s="54" t="s">
        <v>15622</v>
      </c>
      <c r="J1077" s="54" t="s">
        <v>17050</v>
      </c>
      <c r="K1077" s="54" t="s">
        <v>17124</v>
      </c>
      <c r="L1077" s="54" t="s">
        <v>15624</v>
      </c>
      <c r="M1077" s="55">
        <v>1</v>
      </c>
      <c r="N1077" s="55">
        <v>1</v>
      </c>
      <c r="O1077" s="54" t="s">
        <v>15616</v>
      </c>
    </row>
    <row r="1078" spans="1:15" x14ac:dyDescent="0.25">
      <c r="A1078" s="19">
        <v>1077</v>
      </c>
      <c r="B1078" t="s">
        <v>9489</v>
      </c>
      <c r="C1078" t="s">
        <v>5870</v>
      </c>
      <c r="D1078" s="50" t="s">
        <v>16478</v>
      </c>
      <c r="E1078" s="84">
        <f t="shared" si="64"/>
        <v>41377</v>
      </c>
      <c r="F1078" s="50">
        <f t="shared" si="65"/>
        <v>2013</v>
      </c>
      <c r="G1078" s="50">
        <f t="shared" si="66"/>
        <v>4</v>
      </c>
      <c r="H1078" s="50">
        <f t="shared" si="67"/>
        <v>6</v>
      </c>
      <c r="I1078" s="54" t="s">
        <v>15622</v>
      </c>
      <c r="J1078" s="54" t="s">
        <v>17050</v>
      </c>
      <c r="K1078" s="54" t="s">
        <v>17124</v>
      </c>
      <c r="L1078" s="54" t="s">
        <v>15623</v>
      </c>
      <c r="M1078" s="55">
        <v>1</v>
      </c>
      <c r="N1078" s="55">
        <v>0.9</v>
      </c>
      <c r="O1078" s="54" t="s">
        <v>15616</v>
      </c>
    </row>
    <row r="1079" spans="1:15" x14ac:dyDescent="0.25">
      <c r="A1079" s="19">
        <v>1078</v>
      </c>
      <c r="B1079" t="s">
        <v>11026</v>
      </c>
      <c r="C1079" t="s">
        <v>4371</v>
      </c>
      <c r="D1079" s="50" t="s">
        <v>16479</v>
      </c>
      <c r="E1079" s="84">
        <f t="shared" si="64"/>
        <v>41378</v>
      </c>
      <c r="F1079" s="50">
        <f t="shared" si="65"/>
        <v>2013</v>
      </c>
      <c r="G1079" s="50">
        <f t="shared" si="66"/>
        <v>4</v>
      </c>
      <c r="H1079" s="50">
        <f t="shared" si="67"/>
        <v>7</v>
      </c>
      <c r="I1079" s="54" t="s">
        <v>15622</v>
      </c>
      <c r="J1079" s="54" t="s">
        <v>17050</v>
      </c>
      <c r="K1079" s="54" t="s">
        <v>17124</v>
      </c>
      <c r="L1079" s="54" t="s">
        <v>15624</v>
      </c>
      <c r="M1079" s="55">
        <v>1</v>
      </c>
      <c r="N1079" s="55">
        <v>0.95</v>
      </c>
      <c r="O1079" s="54" t="s">
        <v>15616</v>
      </c>
    </row>
    <row r="1080" spans="1:15" x14ac:dyDescent="0.25">
      <c r="A1080" s="19">
        <v>1079</v>
      </c>
      <c r="B1080" t="s">
        <v>9123</v>
      </c>
      <c r="C1080" t="s">
        <v>6230</v>
      </c>
      <c r="D1080" s="50" t="s">
        <v>16480</v>
      </c>
      <c r="E1080" s="84">
        <f t="shared" si="64"/>
        <v>41379</v>
      </c>
      <c r="F1080" s="50">
        <f t="shared" si="65"/>
        <v>2013</v>
      </c>
      <c r="G1080" s="50">
        <f t="shared" si="66"/>
        <v>4</v>
      </c>
      <c r="H1080" s="50">
        <f t="shared" si="67"/>
        <v>1</v>
      </c>
      <c r="I1080" s="54" t="s">
        <v>15625</v>
      </c>
      <c r="J1080" s="54" t="s">
        <v>17050</v>
      </c>
      <c r="K1080" s="54" t="s">
        <v>17124</v>
      </c>
      <c r="L1080" s="54" t="s">
        <v>15623</v>
      </c>
      <c r="M1080" s="55">
        <v>0.8</v>
      </c>
      <c r="N1080" s="55">
        <v>0.35</v>
      </c>
      <c r="O1080" s="54" t="s">
        <v>15615</v>
      </c>
    </row>
    <row r="1081" spans="1:15" x14ac:dyDescent="0.25">
      <c r="A1081" s="19">
        <v>1080</v>
      </c>
      <c r="B1081" t="s">
        <v>10020</v>
      </c>
      <c r="C1081" t="s">
        <v>5353</v>
      </c>
      <c r="D1081" s="50" t="s">
        <v>16480</v>
      </c>
      <c r="E1081" s="84">
        <f t="shared" si="64"/>
        <v>41379</v>
      </c>
      <c r="F1081" s="50">
        <f t="shared" si="65"/>
        <v>2013</v>
      </c>
      <c r="G1081" s="50">
        <f t="shared" si="66"/>
        <v>4</v>
      </c>
      <c r="H1081" s="50">
        <f t="shared" si="67"/>
        <v>1</v>
      </c>
      <c r="I1081" s="54" t="s">
        <v>15622</v>
      </c>
      <c r="J1081" s="54" t="s">
        <v>17050</v>
      </c>
      <c r="K1081" s="54" t="s">
        <v>17124</v>
      </c>
      <c r="L1081" s="54" t="s">
        <v>15628</v>
      </c>
      <c r="M1081" s="55">
        <v>0</v>
      </c>
      <c r="N1081" s="55">
        <v>0.93</v>
      </c>
      <c r="O1081" s="54" t="s">
        <v>15616</v>
      </c>
    </row>
    <row r="1082" spans="1:15" x14ac:dyDescent="0.25">
      <c r="A1082" s="19">
        <v>1081</v>
      </c>
      <c r="B1082" t="s">
        <v>11635</v>
      </c>
      <c r="C1082" t="s">
        <v>3770</v>
      </c>
      <c r="D1082" s="50" t="s">
        <v>16481</v>
      </c>
      <c r="E1082" s="84">
        <f t="shared" si="64"/>
        <v>41380</v>
      </c>
      <c r="F1082" s="50">
        <f t="shared" si="65"/>
        <v>2013</v>
      </c>
      <c r="G1082" s="50">
        <f t="shared" si="66"/>
        <v>4</v>
      </c>
      <c r="H1082" s="50">
        <f t="shared" si="67"/>
        <v>2</v>
      </c>
      <c r="I1082" s="54" t="s">
        <v>15823</v>
      </c>
      <c r="J1082" s="54" t="s">
        <v>17083</v>
      </c>
      <c r="K1082" s="54" t="s">
        <v>17124</v>
      </c>
      <c r="L1082" s="54" t="s">
        <v>15626</v>
      </c>
      <c r="M1082" s="55">
        <v>1</v>
      </c>
      <c r="N1082" s="55">
        <v>0.88</v>
      </c>
      <c r="O1082" s="54" t="s">
        <v>15615</v>
      </c>
    </row>
    <row r="1083" spans="1:15" x14ac:dyDescent="0.25">
      <c r="A1083" s="19">
        <v>1082</v>
      </c>
      <c r="B1083" t="s">
        <v>10842</v>
      </c>
      <c r="C1083" t="s">
        <v>4552</v>
      </c>
      <c r="D1083" s="50" t="s">
        <v>16481</v>
      </c>
      <c r="E1083" s="84">
        <f t="shared" si="64"/>
        <v>41380</v>
      </c>
      <c r="F1083" s="50">
        <f t="shared" si="65"/>
        <v>2013</v>
      </c>
      <c r="G1083" s="50">
        <f t="shared" si="66"/>
        <v>4</v>
      </c>
      <c r="H1083" s="50">
        <f t="shared" si="67"/>
        <v>2</v>
      </c>
      <c r="I1083" s="54" t="s">
        <v>15622</v>
      </c>
      <c r="J1083" s="54" t="s">
        <v>17050</v>
      </c>
      <c r="K1083" s="54" t="s">
        <v>17124</v>
      </c>
      <c r="L1083" s="54" t="s">
        <v>15626</v>
      </c>
      <c r="M1083" s="55">
        <v>1</v>
      </c>
      <c r="N1083" s="55">
        <v>1</v>
      </c>
      <c r="O1083" s="54" t="s">
        <v>15616</v>
      </c>
    </row>
    <row r="1084" spans="1:15" x14ac:dyDescent="0.25">
      <c r="A1084" s="19">
        <v>1083</v>
      </c>
      <c r="B1084" t="s">
        <v>8554</v>
      </c>
      <c r="C1084" t="s">
        <v>6792</v>
      </c>
      <c r="D1084" s="50" t="s">
        <v>16481</v>
      </c>
      <c r="E1084" s="84">
        <f t="shared" si="64"/>
        <v>41380</v>
      </c>
      <c r="F1084" s="50">
        <f t="shared" si="65"/>
        <v>2013</v>
      </c>
      <c r="G1084" s="50">
        <f t="shared" si="66"/>
        <v>4</v>
      </c>
      <c r="H1084" s="50">
        <f t="shared" si="67"/>
        <v>2</v>
      </c>
      <c r="I1084" s="54" t="s">
        <v>15622</v>
      </c>
      <c r="J1084" s="54" t="s">
        <v>17050</v>
      </c>
      <c r="K1084" s="54" t="s">
        <v>17124</v>
      </c>
      <c r="L1084" s="54" t="s">
        <v>15626</v>
      </c>
      <c r="M1084" s="55">
        <v>1</v>
      </c>
      <c r="N1084" s="55">
        <v>0.8</v>
      </c>
      <c r="O1084" s="54" t="s">
        <v>15616</v>
      </c>
    </row>
    <row r="1085" spans="1:15" x14ac:dyDescent="0.25">
      <c r="A1085" s="19">
        <v>1084</v>
      </c>
      <c r="B1085" t="s">
        <v>8283</v>
      </c>
      <c r="C1085" t="s">
        <v>7052</v>
      </c>
      <c r="D1085" s="50" t="s">
        <v>16481</v>
      </c>
      <c r="E1085" s="84">
        <f t="shared" si="64"/>
        <v>41380</v>
      </c>
      <c r="F1085" s="50">
        <f t="shared" si="65"/>
        <v>2013</v>
      </c>
      <c r="G1085" s="50">
        <f t="shared" si="66"/>
        <v>4</v>
      </c>
      <c r="H1085" s="50">
        <f t="shared" si="67"/>
        <v>2</v>
      </c>
      <c r="I1085" s="54" t="s">
        <v>15622</v>
      </c>
      <c r="J1085" s="54" t="s">
        <v>17050</v>
      </c>
      <c r="K1085" s="54" t="s">
        <v>17124</v>
      </c>
      <c r="L1085" s="54" t="s">
        <v>15623</v>
      </c>
      <c r="M1085" s="55">
        <v>1</v>
      </c>
      <c r="N1085" s="55">
        <v>1</v>
      </c>
      <c r="O1085" s="54" t="s">
        <v>15615</v>
      </c>
    </row>
    <row r="1086" spans="1:15" x14ac:dyDescent="0.25">
      <c r="A1086" s="19">
        <v>1085</v>
      </c>
      <c r="B1086" t="s">
        <v>7739</v>
      </c>
      <c r="C1086" t="s">
        <v>7582</v>
      </c>
      <c r="D1086" s="50" t="s">
        <v>16481</v>
      </c>
      <c r="E1086" s="84">
        <f t="shared" si="64"/>
        <v>41380</v>
      </c>
      <c r="F1086" s="50">
        <f t="shared" si="65"/>
        <v>2013</v>
      </c>
      <c r="G1086" s="50">
        <f t="shared" si="66"/>
        <v>4</v>
      </c>
      <c r="H1086" s="50">
        <f t="shared" si="67"/>
        <v>2</v>
      </c>
      <c r="I1086" s="54" t="s">
        <v>15622</v>
      </c>
      <c r="J1086" s="54" t="s">
        <v>17050</v>
      </c>
      <c r="K1086" s="54" t="s">
        <v>17124</v>
      </c>
      <c r="L1086" s="54" t="s">
        <v>15623</v>
      </c>
      <c r="M1086" s="55">
        <v>0.71</v>
      </c>
      <c r="N1086" s="55">
        <v>0</v>
      </c>
      <c r="O1086" s="54" t="s">
        <v>15615</v>
      </c>
    </row>
    <row r="1087" spans="1:15" x14ac:dyDescent="0.25">
      <c r="A1087" s="19">
        <v>1086</v>
      </c>
      <c r="B1087" t="s">
        <v>7702</v>
      </c>
      <c r="C1087" t="s">
        <v>7616</v>
      </c>
      <c r="D1087" s="50" t="s">
        <v>11882</v>
      </c>
      <c r="E1087" s="84">
        <f t="shared" si="64"/>
        <v>41381</v>
      </c>
      <c r="F1087" s="50">
        <f t="shared" si="65"/>
        <v>2013</v>
      </c>
      <c r="G1087" s="50">
        <f t="shared" si="66"/>
        <v>4</v>
      </c>
      <c r="H1087" s="50">
        <f t="shared" si="67"/>
        <v>3</v>
      </c>
      <c r="I1087" s="54" t="s">
        <v>15622</v>
      </c>
      <c r="J1087" s="54" t="s">
        <v>17050</v>
      </c>
      <c r="K1087" s="54" t="s">
        <v>17124</v>
      </c>
      <c r="L1087" s="54" t="s">
        <v>15626</v>
      </c>
      <c r="M1087" s="55">
        <v>1</v>
      </c>
      <c r="N1087" s="55">
        <v>1</v>
      </c>
      <c r="O1087" s="54" t="s">
        <v>15616</v>
      </c>
    </row>
    <row r="1088" spans="1:15" x14ac:dyDescent="0.25">
      <c r="A1088" s="19">
        <v>1087</v>
      </c>
      <c r="B1088" t="s">
        <v>11154</v>
      </c>
      <c r="C1088" t="s">
        <v>4246</v>
      </c>
      <c r="D1088" s="50" t="s">
        <v>11882</v>
      </c>
      <c r="E1088" s="84">
        <f t="shared" si="64"/>
        <v>41381</v>
      </c>
      <c r="F1088" s="50">
        <f t="shared" si="65"/>
        <v>2013</v>
      </c>
      <c r="G1088" s="50">
        <f t="shared" si="66"/>
        <v>4</v>
      </c>
      <c r="H1088" s="50">
        <f t="shared" si="67"/>
        <v>3</v>
      </c>
      <c r="I1088" s="54" t="s">
        <v>15622</v>
      </c>
      <c r="J1088" s="54" t="s">
        <v>17050</v>
      </c>
      <c r="K1088" s="54" t="s">
        <v>17124</v>
      </c>
      <c r="L1088" s="54" t="s">
        <v>15623</v>
      </c>
      <c r="M1088" s="55">
        <v>1</v>
      </c>
      <c r="N1088" s="55">
        <v>0.95</v>
      </c>
      <c r="O1088" s="54" t="s">
        <v>15615</v>
      </c>
    </row>
    <row r="1089" spans="1:15" x14ac:dyDescent="0.25">
      <c r="A1089" s="19">
        <v>1088</v>
      </c>
      <c r="B1089" t="s">
        <v>7774</v>
      </c>
      <c r="C1089" t="s">
        <v>7548</v>
      </c>
      <c r="D1089" s="50" t="s">
        <v>11882</v>
      </c>
      <c r="E1089" s="84">
        <f t="shared" si="64"/>
        <v>41381</v>
      </c>
      <c r="F1089" s="50">
        <f t="shared" si="65"/>
        <v>2013</v>
      </c>
      <c r="G1089" s="50">
        <f t="shared" si="66"/>
        <v>4</v>
      </c>
      <c r="H1089" s="50">
        <f t="shared" si="67"/>
        <v>3</v>
      </c>
      <c r="I1089" s="54" t="s">
        <v>15622</v>
      </c>
      <c r="J1089" s="54" t="s">
        <v>17050</v>
      </c>
      <c r="K1089" s="54" t="s">
        <v>17124</v>
      </c>
      <c r="L1089" s="54" t="s">
        <v>15623</v>
      </c>
      <c r="M1089" s="55">
        <v>0.5</v>
      </c>
      <c r="N1089" s="55">
        <v>0.78</v>
      </c>
      <c r="O1089" s="54" t="s">
        <v>15616</v>
      </c>
    </row>
    <row r="1090" spans="1:15" x14ac:dyDescent="0.25">
      <c r="A1090" s="19">
        <v>1089</v>
      </c>
      <c r="B1090" t="s">
        <v>8181</v>
      </c>
      <c r="C1090" t="s">
        <v>7154</v>
      </c>
      <c r="D1090" s="50" t="s">
        <v>11882</v>
      </c>
      <c r="E1090" s="84">
        <f t="shared" si="64"/>
        <v>41381</v>
      </c>
      <c r="F1090" s="50">
        <f t="shared" si="65"/>
        <v>2013</v>
      </c>
      <c r="G1090" s="50">
        <f t="shared" si="66"/>
        <v>4</v>
      </c>
      <c r="H1090" s="50">
        <f t="shared" si="67"/>
        <v>3</v>
      </c>
      <c r="I1090" s="54" t="s">
        <v>15622</v>
      </c>
      <c r="J1090" s="54" t="s">
        <v>17050</v>
      </c>
      <c r="K1090" s="54" t="s">
        <v>17124</v>
      </c>
      <c r="L1090" s="54" t="s">
        <v>15626</v>
      </c>
      <c r="M1090" s="55">
        <v>1</v>
      </c>
      <c r="N1090" s="55">
        <v>1</v>
      </c>
      <c r="O1090" s="54" t="s">
        <v>15615</v>
      </c>
    </row>
    <row r="1091" spans="1:15" x14ac:dyDescent="0.25">
      <c r="A1091" s="19">
        <v>1090</v>
      </c>
      <c r="B1091" t="s">
        <v>9188</v>
      </c>
      <c r="C1091" t="s">
        <v>6166</v>
      </c>
      <c r="D1091" s="50" t="s">
        <v>11882</v>
      </c>
      <c r="E1091" s="84">
        <f t="shared" ref="E1091:E1154" si="68">DATE(LEFT(D1091,4),MID(D1091,5,2),RIGHT(D1091,2))</f>
        <v>41381</v>
      </c>
      <c r="F1091" s="50">
        <f t="shared" ref="F1091:F1154" si="69">YEAR(E1091)</f>
        <v>2013</v>
      </c>
      <c r="G1091" s="50">
        <f t="shared" ref="G1091:G1154" si="70">MONTH(E1091)</f>
        <v>4</v>
      </c>
      <c r="H1091" s="50">
        <f t="shared" ref="H1091:H1154" si="71">WEEKDAY(E1091,2)</f>
        <v>3</v>
      </c>
      <c r="I1091" s="54" t="s">
        <v>15622</v>
      </c>
      <c r="J1091" s="54" t="s">
        <v>17050</v>
      </c>
      <c r="K1091" s="54" t="s">
        <v>17124</v>
      </c>
      <c r="L1091" s="54" t="s">
        <v>15628</v>
      </c>
      <c r="M1091" s="55">
        <v>0</v>
      </c>
      <c r="N1091" s="55">
        <v>0</v>
      </c>
      <c r="O1091" s="54" t="s">
        <v>15615</v>
      </c>
    </row>
    <row r="1092" spans="1:15" x14ac:dyDescent="0.25">
      <c r="A1092" s="19">
        <v>1091</v>
      </c>
      <c r="B1092" t="s">
        <v>9582</v>
      </c>
      <c r="C1092" t="s">
        <v>5779</v>
      </c>
      <c r="D1092" s="50" t="s">
        <v>11882</v>
      </c>
      <c r="E1092" s="84">
        <f t="shared" si="68"/>
        <v>41381</v>
      </c>
      <c r="F1092" s="50">
        <f t="shared" si="69"/>
        <v>2013</v>
      </c>
      <c r="G1092" s="50">
        <f t="shared" si="70"/>
        <v>4</v>
      </c>
      <c r="H1092" s="50">
        <f t="shared" si="71"/>
        <v>3</v>
      </c>
      <c r="I1092" s="54" t="s">
        <v>15622</v>
      </c>
      <c r="J1092" s="54" t="s">
        <v>17050</v>
      </c>
      <c r="K1092" s="54" t="s">
        <v>17124</v>
      </c>
      <c r="L1092" s="54" t="s">
        <v>15626</v>
      </c>
      <c r="M1092" s="55">
        <v>0.9</v>
      </c>
      <c r="N1092" s="55">
        <v>0.97</v>
      </c>
      <c r="O1092" s="54" t="s">
        <v>15615</v>
      </c>
    </row>
    <row r="1093" spans="1:15" x14ac:dyDescent="0.25">
      <c r="A1093" s="19">
        <v>1092</v>
      </c>
      <c r="B1093" t="s">
        <v>11443</v>
      </c>
      <c r="C1093" t="s">
        <v>3958</v>
      </c>
      <c r="D1093" s="50" t="s">
        <v>11882</v>
      </c>
      <c r="E1093" s="84">
        <f t="shared" si="68"/>
        <v>41381</v>
      </c>
      <c r="F1093" s="50">
        <f t="shared" si="69"/>
        <v>2013</v>
      </c>
      <c r="G1093" s="50">
        <f t="shared" si="70"/>
        <v>4</v>
      </c>
      <c r="H1093" s="50">
        <f t="shared" si="71"/>
        <v>3</v>
      </c>
      <c r="I1093" s="54" t="s">
        <v>15622</v>
      </c>
      <c r="J1093" s="54" t="s">
        <v>17050</v>
      </c>
      <c r="K1093" s="54" t="s">
        <v>17124</v>
      </c>
      <c r="L1093" s="54" t="s">
        <v>15623</v>
      </c>
      <c r="M1093" s="55">
        <v>1</v>
      </c>
      <c r="N1093" s="55">
        <v>0.5</v>
      </c>
      <c r="O1093" s="54" t="s">
        <v>15615</v>
      </c>
    </row>
    <row r="1094" spans="1:15" x14ac:dyDescent="0.25">
      <c r="A1094" s="19">
        <v>1093</v>
      </c>
      <c r="B1094" t="s">
        <v>7944</v>
      </c>
      <c r="C1094" t="s">
        <v>7386</v>
      </c>
      <c r="D1094" s="50" t="s">
        <v>16482</v>
      </c>
      <c r="E1094" s="84">
        <f t="shared" si="68"/>
        <v>41382</v>
      </c>
      <c r="F1094" s="50">
        <f t="shared" si="69"/>
        <v>2013</v>
      </c>
      <c r="G1094" s="50">
        <f t="shared" si="70"/>
        <v>4</v>
      </c>
      <c r="H1094" s="50">
        <f t="shared" si="71"/>
        <v>4</v>
      </c>
      <c r="I1094" s="54" t="s">
        <v>15622</v>
      </c>
      <c r="J1094" s="54" t="s">
        <v>17050</v>
      </c>
      <c r="K1094" s="54" t="s">
        <v>17124</v>
      </c>
      <c r="L1094" s="54" t="s">
        <v>15624</v>
      </c>
      <c r="M1094" s="55">
        <v>1</v>
      </c>
      <c r="N1094" s="55">
        <v>1</v>
      </c>
      <c r="O1094" s="54" t="s">
        <v>15616</v>
      </c>
    </row>
    <row r="1095" spans="1:15" x14ac:dyDescent="0.25">
      <c r="A1095" s="19">
        <v>1094</v>
      </c>
      <c r="B1095" t="s">
        <v>11107</v>
      </c>
      <c r="C1095" t="s">
        <v>3570</v>
      </c>
      <c r="D1095" s="50" t="s">
        <v>16483</v>
      </c>
      <c r="E1095" s="84">
        <f t="shared" si="68"/>
        <v>41383</v>
      </c>
      <c r="F1095" s="50">
        <f t="shared" si="69"/>
        <v>2013</v>
      </c>
      <c r="G1095" s="50">
        <f t="shared" si="70"/>
        <v>4</v>
      </c>
      <c r="H1095" s="50">
        <f t="shared" si="71"/>
        <v>5</v>
      </c>
      <c r="I1095" s="54" t="s">
        <v>15622</v>
      </c>
      <c r="J1095" s="54" t="s">
        <v>17050</v>
      </c>
      <c r="K1095" s="54" t="s">
        <v>17124</v>
      </c>
      <c r="L1095" s="54" t="s">
        <v>15623</v>
      </c>
      <c r="M1095" s="55">
        <v>1</v>
      </c>
      <c r="N1095" s="55">
        <v>0.98</v>
      </c>
      <c r="O1095" s="54" t="s">
        <v>15616</v>
      </c>
    </row>
    <row r="1096" spans="1:15" x14ac:dyDescent="0.25">
      <c r="A1096" s="19">
        <v>1095</v>
      </c>
      <c r="B1096" t="s">
        <v>9363</v>
      </c>
      <c r="C1096" t="s">
        <v>5994</v>
      </c>
      <c r="D1096" s="50" t="s">
        <v>16484</v>
      </c>
      <c r="E1096" s="84">
        <f t="shared" si="68"/>
        <v>41388</v>
      </c>
      <c r="F1096" s="50">
        <f t="shared" si="69"/>
        <v>2013</v>
      </c>
      <c r="G1096" s="50">
        <f t="shared" si="70"/>
        <v>4</v>
      </c>
      <c r="H1096" s="50">
        <f t="shared" si="71"/>
        <v>3</v>
      </c>
      <c r="I1096" s="54" t="s">
        <v>15622</v>
      </c>
      <c r="J1096" s="54" t="s">
        <v>17050</v>
      </c>
      <c r="K1096" s="54" t="s">
        <v>17124</v>
      </c>
      <c r="L1096" s="54" t="s">
        <v>15626</v>
      </c>
      <c r="M1096" s="55">
        <v>1</v>
      </c>
      <c r="N1096" s="55">
        <v>0.73</v>
      </c>
      <c r="O1096" s="54" t="s">
        <v>15615</v>
      </c>
    </row>
    <row r="1097" spans="1:15" x14ac:dyDescent="0.25">
      <c r="A1097" s="19">
        <v>1096</v>
      </c>
      <c r="B1097" t="s">
        <v>10894</v>
      </c>
      <c r="C1097" t="s">
        <v>4500</v>
      </c>
      <c r="D1097" s="50" t="s">
        <v>16484</v>
      </c>
      <c r="E1097" s="84">
        <f t="shared" si="68"/>
        <v>41388</v>
      </c>
      <c r="F1097" s="50">
        <f t="shared" si="69"/>
        <v>2013</v>
      </c>
      <c r="G1097" s="50">
        <f t="shared" si="70"/>
        <v>4</v>
      </c>
      <c r="H1097" s="50">
        <f t="shared" si="71"/>
        <v>3</v>
      </c>
      <c r="I1097" s="54" t="s">
        <v>15622</v>
      </c>
      <c r="J1097" s="54" t="s">
        <v>17050</v>
      </c>
      <c r="K1097" s="54" t="s">
        <v>17124</v>
      </c>
      <c r="L1097" s="54" t="s">
        <v>15624</v>
      </c>
      <c r="M1097" s="55">
        <v>1</v>
      </c>
      <c r="N1097" s="55">
        <v>0.97</v>
      </c>
      <c r="O1097" s="54" t="s">
        <v>15615</v>
      </c>
    </row>
    <row r="1098" spans="1:15" x14ac:dyDescent="0.25">
      <c r="A1098" s="19">
        <v>1097</v>
      </c>
      <c r="B1098" t="s">
        <v>10934</v>
      </c>
      <c r="C1098" t="s">
        <v>4460</v>
      </c>
      <c r="D1098" s="50" t="s">
        <v>11883</v>
      </c>
      <c r="E1098" s="84">
        <f t="shared" si="68"/>
        <v>41389</v>
      </c>
      <c r="F1098" s="50">
        <f t="shared" si="69"/>
        <v>2013</v>
      </c>
      <c r="G1098" s="50">
        <f t="shared" si="70"/>
        <v>4</v>
      </c>
      <c r="H1098" s="50">
        <f t="shared" si="71"/>
        <v>4</v>
      </c>
      <c r="I1098" s="54" t="s">
        <v>15622</v>
      </c>
      <c r="J1098" s="54" t="s">
        <v>17050</v>
      </c>
      <c r="K1098" s="54" t="s">
        <v>17124</v>
      </c>
      <c r="L1098" s="54" t="s">
        <v>15623</v>
      </c>
      <c r="M1098" s="55">
        <v>1</v>
      </c>
      <c r="N1098" s="55">
        <v>0</v>
      </c>
      <c r="O1098" s="54" t="s">
        <v>15615</v>
      </c>
    </row>
    <row r="1099" spans="1:15" x14ac:dyDescent="0.25">
      <c r="A1099" s="19">
        <v>1098</v>
      </c>
      <c r="B1099" t="s">
        <v>9797</v>
      </c>
      <c r="C1099" t="s">
        <v>5572</v>
      </c>
      <c r="D1099" s="50" t="s">
        <v>16485</v>
      </c>
      <c r="E1099" s="84">
        <f t="shared" si="68"/>
        <v>41390</v>
      </c>
      <c r="F1099" s="50">
        <f t="shared" si="69"/>
        <v>2013</v>
      </c>
      <c r="G1099" s="50">
        <f t="shared" si="70"/>
        <v>4</v>
      </c>
      <c r="H1099" s="50">
        <f t="shared" si="71"/>
        <v>5</v>
      </c>
      <c r="I1099" s="54" t="s">
        <v>15622</v>
      </c>
      <c r="J1099" s="54" t="s">
        <v>17050</v>
      </c>
      <c r="K1099" s="54" t="s">
        <v>17124</v>
      </c>
      <c r="L1099" s="54" t="s">
        <v>15624</v>
      </c>
      <c r="M1099" s="55">
        <v>0.9</v>
      </c>
      <c r="N1099" s="55">
        <v>0.95</v>
      </c>
      <c r="O1099" s="54" t="s">
        <v>15615</v>
      </c>
    </row>
    <row r="1100" spans="1:15" x14ac:dyDescent="0.25">
      <c r="A1100" s="19">
        <v>1099</v>
      </c>
      <c r="B1100" t="s">
        <v>7768</v>
      </c>
      <c r="C1100" t="s">
        <v>7553</v>
      </c>
      <c r="D1100" s="50" t="s">
        <v>16486</v>
      </c>
      <c r="E1100" s="84">
        <f t="shared" si="68"/>
        <v>41391</v>
      </c>
      <c r="F1100" s="50">
        <f t="shared" si="69"/>
        <v>2013</v>
      </c>
      <c r="G1100" s="50">
        <f t="shared" si="70"/>
        <v>4</v>
      </c>
      <c r="H1100" s="50">
        <f t="shared" si="71"/>
        <v>6</v>
      </c>
      <c r="I1100" s="54" t="s">
        <v>15622</v>
      </c>
      <c r="J1100" s="54" t="s">
        <v>17050</v>
      </c>
      <c r="K1100" s="54" t="s">
        <v>17124</v>
      </c>
      <c r="L1100" s="54" t="s">
        <v>15624</v>
      </c>
      <c r="M1100" s="55">
        <v>1</v>
      </c>
      <c r="N1100" s="55">
        <v>0.75</v>
      </c>
      <c r="O1100" s="54" t="s">
        <v>15615</v>
      </c>
    </row>
    <row r="1101" spans="1:15" x14ac:dyDescent="0.25">
      <c r="A1101" s="19">
        <v>1100</v>
      </c>
      <c r="B1101" t="s">
        <v>10246</v>
      </c>
      <c r="C1101" t="s">
        <v>5133</v>
      </c>
      <c r="D1101" s="50" t="s">
        <v>16486</v>
      </c>
      <c r="E1101" s="84">
        <f t="shared" si="68"/>
        <v>41391</v>
      </c>
      <c r="F1101" s="50">
        <f t="shared" si="69"/>
        <v>2013</v>
      </c>
      <c r="G1101" s="50">
        <f t="shared" si="70"/>
        <v>4</v>
      </c>
      <c r="H1101" s="50">
        <f t="shared" si="71"/>
        <v>6</v>
      </c>
      <c r="I1101" s="54" t="s">
        <v>15622</v>
      </c>
      <c r="J1101" s="54" t="s">
        <v>17050</v>
      </c>
      <c r="K1101" s="54" t="s">
        <v>17124</v>
      </c>
      <c r="L1101" s="54" t="s">
        <v>15623</v>
      </c>
      <c r="M1101" s="55">
        <v>0.5</v>
      </c>
      <c r="N1101" s="55">
        <v>0.74</v>
      </c>
      <c r="O1101" s="54" t="s">
        <v>15616</v>
      </c>
    </row>
    <row r="1102" spans="1:15" x14ac:dyDescent="0.25">
      <c r="A1102" s="19">
        <v>1102</v>
      </c>
      <c r="B1102" t="s">
        <v>11415</v>
      </c>
      <c r="C1102" t="s">
        <v>3986</v>
      </c>
      <c r="D1102" s="50" t="s">
        <v>16487</v>
      </c>
      <c r="E1102" s="84">
        <f t="shared" si="68"/>
        <v>41392</v>
      </c>
      <c r="F1102" s="50">
        <f t="shared" si="69"/>
        <v>2013</v>
      </c>
      <c r="G1102" s="50">
        <f t="shared" si="70"/>
        <v>4</v>
      </c>
      <c r="H1102" s="50">
        <f t="shared" si="71"/>
        <v>7</v>
      </c>
      <c r="I1102" s="54" t="s">
        <v>15622</v>
      </c>
      <c r="J1102" s="54" t="s">
        <v>17050</v>
      </c>
      <c r="K1102" s="54" t="s">
        <v>17124</v>
      </c>
      <c r="L1102" s="54" t="s">
        <v>15626</v>
      </c>
      <c r="M1102" s="55">
        <v>1</v>
      </c>
      <c r="N1102" s="55">
        <v>0.95</v>
      </c>
      <c r="O1102" s="54" t="s">
        <v>15615</v>
      </c>
    </row>
    <row r="1103" spans="1:15" x14ac:dyDescent="0.25">
      <c r="A1103" s="19">
        <v>1103</v>
      </c>
      <c r="B1103" t="s">
        <v>11064</v>
      </c>
      <c r="C1103" t="s">
        <v>4333</v>
      </c>
      <c r="D1103" s="50" t="s">
        <v>16488</v>
      </c>
      <c r="E1103" s="84">
        <f t="shared" si="68"/>
        <v>41393</v>
      </c>
      <c r="F1103" s="50">
        <f t="shared" si="69"/>
        <v>2013</v>
      </c>
      <c r="G1103" s="50">
        <f t="shared" si="70"/>
        <v>4</v>
      </c>
      <c r="H1103" s="50">
        <f t="shared" si="71"/>
        <v>1</v>
      </c>
      <c r="I1103" s="54" t="s">
        <v>15622</v>
      </c>
      <c r="J1103" s="54" t="s">
        <v>17050</v>
      </c>
      <c r="K1103" s="54" t="s">
        <v>17124</v>
      </c>
      <c r="L1103" s="54" t="s">
        <v>15624</v>
      </c>
      <c r="M1103" s="55">
        <v>1</v>
      </c>
      <c r="N1103" s="55">
        <v>1</v>
      </c>
      <c r="O1103" s="54" t="s">
        <v>15616</v>
      </c>
    </row>
    <row r="1104" spans="1:15" x14ac:dyDescent="0.25">
      <c r="A1104" s="19">
        <v>1104</v>
      </c>
      <c r="B1104" t="s">
        <v>9168</v>
      </c>
      <c r="C1104" t="s">
        <v>6185</v>
      </c>
      <c r="D1104" s="50" t="s">
        <v>16488</v>
      </c>
      <c r="E1104" s="84">
        <f t="shared" si="68"/>
        <v>41393</v>
      </c>
      <c r="F1104" s="50">
        <f t="shared" si="69"/>
        <v>2013</v>
      </c>
      <c r="G1104" s="50">
        <f t="shared" si="70"/>
        <v>4</v>
      </c>
      <c r="H1104" s="50">
        <f t="shared" si="71"/>
        <v>1</v>
      </c>
      <c r="I1104" s="54" t="s">
        <v>15622</v>
      </c>
      <c r="J1104" s="54" t="s">
        <v>17050</v>
      </c>
      <c r="K1104" s="54" t="s">
        <v>17124</v>
      </c>
      <c r="L1104" s="54" t="s">
        <v>15626</v>
      </c>
      <c r="M1104" s="55">
        <v>1</v>
      </c>
      <c r="N1104" s="55">
        <v>0.83</v>
      </c>
      <c r="O1104" s="54" t="s">
        <v>15616</v>
      </c>
    </row>
    <row r="1105" spans="1:15" x14ac:dyDescent="0.25">
      <c r="A1105" s="19">
        <v>1105</v>
      </c>
      <c r="B1105" t="s">
        <v>7734</v>
      </c>
      <c r="C1105" t="s">
        <v>7586</v>
      </c>
      <c r="D1105" s="50" t="s">
        <v>16489</v>
      </c>
      <c r="E1105" s="84">
        <f t="shared" si="68"/>
        <v>41394</v>
      </c>
      <c r="F1105" s="50">
        <f t="shared" si="69"/>
        <v>2013</v>
      </c>
      <c r="G1105" s="50">
        <f t="shared" si="70"/>
        <v>4</v>
      </c>
      <c r="H1105" s="50">
        <f t="shared" si="71"/>
        <v>2</v>
      </c>
      <c r="I1105" s="54" t="s">
        <v>15622</v>
      </c>
      <c r="J1105" s="54" t="s">
        <v>17050</v>
      </c>
      <c r="K1105" s="54" t="s">
        <v>17124</v>
      </c>
      <c r="L1105" s="54" t="s">
        <v>15626</v>
      </c>
      <c r="M1105" s="55">
        <v>1</v>
      </c>
      <c r="N1105" s="55">
        <v>0.46</v>
      </c>
      <c r="O1105" s="54" t="s">
        <v>15616</v>
      </c>
    </row>
    <row r="1106" spans="1:15" x14ac:dyDescent="0.25">
      <c r="A1106" s="19">
        <v>1106</v>
      </c>
      <c r="B1106" t="s">
        <v>11580</v>
      </c>
      <c r="C1106" t="s">
        <v>3825</v>
      </c>
      <c r="D1106" s="50" t="s">
        <v>16489</v>
      </c>
      <c r="E1106" s="84">
        <f t="shared" si="68"/>
        <v>41394</v>
      </c>
      <c r="F1106" s="50">
        <f t="shared" si="69"/>
        <v>2013</v>
      </c>
      <c r="G1106" s="50">
        <f t="shared" si="70"/>
        <v>4</v>
      </c>
      <c r="H1106" s="50">
        <f t="shared" si="71"/>
        <v>2</v>
      </c>
      <c r="I1106" s="54" t="s">
        <v>15622</v>
      </c>
      <c r="J1106" s="54" t="s">
        <v>17050</v>
      </c>
      <c r="K1106" s="54" t="s">
        <v>17124</v>
      </c>
      <c r="L1106" s="54" t="s">
        <v>15626</v>
      </c>
      <c r="M1106" s="55">
        <v>1</v>
      </c>
      <c r="N1106" s="55">
        <v>1</v>
      </c>
      <c r="O1106" s="54" t="s">
        <v>15616</v>
      </c>
    </row>
    <row r="1107" spans="1:15" x14ac:dyDescent="0.25">
      <c r="A1107" s="19">
        <v>1107</v>
      </c>
      <c r="B1107" t="s">
        <v>8110</v>
      </c>
      <c r="C1107" t="s">
        <v>7225</v>
      </c>
      <c r="D1107" s="50" t="s">
        <v>16490</v>
      </c>
      <c r="E1107" s="84">
        <f t="shared" si="68"/>
        <v>41396</v>
      </c>
      <c r="F1107" s="50">
        <f t="shared" si="69"/>
        <v>2013</v>
      </c>
      <c r="G1107" s="50">
        <f t="shared" si="70"/>
        <v>5</v>
      </c>
      <c r="H1107" s="50">
        <f t="shared" si="71"/>
        <v>4</v>
      </c>
      <c r="I1107" s="54" t="s">
        <v>15622</v>
      </c>
      <c r="J1107" s="54" t="s">
        <v>17050</v>
      </c>
      <c r="K1107" s="54" t="s">
        <v>17124</v>
      </c>
      <c r="L1107" s="54" t="s">
        <v>15624</v>
      </c>
      <c r="M1107" s="55">
        <v>0.88</v>
      </c>
      <c r="N1107" s="55">
        <v>1</v>
      </c>
      <c r="O1107" s="54" t="s">
        <v>15615</v>
      </c>
    </row>
    <row r="1108" spans="1:15" x14ac:dyDescent="0.25">
      <c r="A1108" s="19">
        <v>1108</v>
      </c>
      <c r="B1108" t="s">
        <v>10358</v>
      </c>
      <c r="C1108" t="s">
        <v>5021</v>
      </c>
      <c r="D1108" s="50" t="s">
        <v>16490</v>
      </c>
      <c r="E1108" s="84">
        <f t="shared" si="68"/>
        <v>41396</v>
      </c>
      <c r="F1108" s="50">
        <f t="shared" si="69"/>
        <v>2013</v>
      </c>
      <c r="G1108" s="50">
        <f t="shared" si="70"/>
        <v>5</v>
      </c>
      <c r="H1108" s="50">
        <f t="shared" si="71"/>
        <v>4</v>
      </c>
      <c r="I1108" s="54" t="s">
        <v>15625</v>
      </c>
      <c r="J1108" s="54" t="s">
        <v>17050</v>
      </c>
      <c r="K1108" s="54" t="s">
        <v>17124</v>
      </c>
      <c r="L1108" s="54" t="s">
        <v>15623</v>
      </c>
      <c r="M1108" s="55">
        <v>1</v>
      </c>
      <c r="N1108" s="55">
        <v>0.83</v>
      </c>
      <c r="O1108" s="54" t="s">
        <v>15615</v>
      </c>
    </row>
    <row r="1109" spans="1:15" x14ac:dyDescent="0.25">
      <c r="A1109" s="19">
        <v>1109</v>
      </c>
      <c r="B1109" t="s">
        <v>11567</v>
      </c>
      <c r="C1109" t="s">
        <v>3838</v>
      </c>
      <c r="D1109" s="50" t="s">
        <v>16490</v>
      </c>
      <c r="E1109" s="84">
        <f t="shared" si="68"/>
        <v>41396</v>
      </c>
      <c r="F1109" s="50">
        <f t="shared" si="69"/>
        <v>2013</v>
      </c>
      <c r="G1109" s="50">
        <f t="shared" si="70"/>
        <v>5</v>
      </c>
      <c r="H1109" s="50">
        <f t="shared" si="71"/>
        <v>4</v>
      </c>
      <c r="I1109" s="54" t="s">
        <v>15622</v>
      </c>
      <c r="J1109" s="54" t="s">
        <v>17050</v>
      </c>
      <c r="K1109" s="54" t="s">
        <v>17124</v>
      </c>
      <c r="L1109" s="54" t="s">
        <v>15626</v>
      </c>
      <c r="M1109" s="55">
        <v>1</v>
      </c>
      <c r="N1109" s="55">
        <v>0.33</v>
      </c>
      <c r="O1109" s="54" t="s">
        <v>15615</v>
      </c>
    </row>
    <row r="1110" spans="1:15" x14ac:dyDescent="0.25">
      <c r="A1110" s="19">
        <v>1110</v>
      </c>
      <c r="B1110" t="s">
        <v>11745</v>
      </c>
      <c r="C1110" t="s">
        <v>3663</v>
      </c>
      <c r="D1110" s="50" t="s">
        <v>16490</v>
      </c>
      <c r="E1110" s="84">
        <f t="shared" si="68"/>
        <v>41396</v>
      </c>
      <c r="F1110" s="50">
        <f t="shared" si="69"/>
        <v>2013</v>
      </c>
      <c r="G1110" s="50">
        <f t="shared" si="70"/>
        <v>5</v>
      </c>
      <c r="H1110" s="50">
        <f t="shared" si="71"/>
        <v>4</v>
      </c>
      <c r="I1110" s="54" t="s">
        <v>15622</v>
      </c>
      <c r="J1110" s="54" t="s">
        <v>17050</v>
      </c>
      <c r="K1110" s="54" t="s">
        <v>17124</v>
      </c>
      <c r="L1110" s="54" t="s">
        <v>15623</v>
      </c>
      <c r="M1110" s="55">
        <v>1</v>
      </c>
      <c r="N1110" s="55">
        <v>0.35</v>
      </c>
      <c r="O1110" s="54" t="s">
        <v>15616</v>
      </c>
    </row>
    <row r="1111" spans="1:15" x14ac:dyDescent="0.25">
      <c r="A1111" s="19">
        <v>1111</v>
      </c>
      <c r="B1111" t="s">
        <v>10850</v>
      </c>
      <c r="C1111" t="s">
        <v>4544</v>
      </c>
      <c r="D1111" s="50" t="s">
        <v>16491</v>
      </c>
      <c r="E1111" s="84">
        <f t="shared" si="68"/>
        <v>41397</v>
      </c>
      <c r="F1111" s="50">
        <f t="shared" si="69"/>
        <v>2013</v>
      </c>
      <c r="G1111" s="50">
        <f t="shared" si="70"/>
        <v>5</v>
      </c>
      <c r="H1111" s="50">
        <f t="shared" si="71"/>
        <v>5</v>
      </c>
      <c r="I1111" s="54" t="s">
        <v>15622</v>
      </c>
      <c r="J1111" s="54" t="s">
        <v>17050</v>
      </c>
      <c r="K1111" s="54" t="s">
        <v>17124</v>
      </c>
      <c r="L1111" s="54" t="s">
        <v>15623</v>
      </c>
      <c r="M1111" s="55">
        <v>0.9</v>
      </c>
      <c r="N1111" s="55">
        <v>0.5</v>
      </c>
      <c r="O1111" s="54" t="s">
        <v>15616</v>
      </c>
    </row>
    <row r="1112" spans="1:15" x14ac:dyDescent="0.25">
      <c r="A1112" s="19">
        <v>1112</v>
      </c>
      <c r="B1112" t="s">
        <v>11358</v>
      </c>
      <c r="C1112" t="s">
        <v>4042</v>
      </c>
      <c r="D1112" s="50" t="s">
        <v>11884</v>
      </c>
      <c r="E1112" s="84">
        <f t="shared" si="68"/>
        <v>41398</v>
      </c>
      <c r="F1112" s="50">
        <f t="shared" si="69"/>
        <v>2013</v>
      </c>
      <c r="G1112" s="50">
        <f t="shared" si="70"/>
        <v>5</v>
      </c>
      <c r="H1112" s="50">
        <f t="shared" si="71"/>
        <v>6</v>
      </c>
      <c r="I1112" s="54" t="s">
        <v>15642</v>
      </c>
      <c r="J1112" s="54" t="s">
        <v>17059</v>
      </c>
      <c r="K1112" s="54" t="s">
        <v>17124</v>
      </c>
      <c r="L1112" s="54" t="s">
        <v>15624</v>
      </c>
      <c r="M1112" s="55">
        <v>0.7</v>
      </c>
      <c r="N1112" s="55">
        <v>0.71</v>
      </c>
      <c r="O1112" s="54" t="s">
        <v>15615</v>
      </c>
    </row>
    <row r="1113" spans="1:15" x14ac:dyDescent="0.25">
      <c r="A1113" s="19">
        <v>1113</v>
      </c>
      <c r="B1113" t="s">
        <v>9349</v>
      </c>
      <c r="C1113" t="s">
        <v>6008</v>
      </c>
      <c r="D1113" s="50" t="s">
        <v>16492</v>
      </c>
      <c r="E1113" s="84">
        <f t="shared" si="68"/>
        <v>41401</v>
      </c>
      <c r="F1113" s="50">
        <f t="shared" si="69"/>
        <v>2013</v>
      </c>
      <c r="G1113" s="50">
        <f t="shared" si="70"/>
        <v>5</v>
      </c>
      <c r="H1113" s="50">
        <f t="shared" si="71"/>
        <v>2</v>
      </c>
      <c r="I1113" s="54" t="s">
        <v>15622</v>
      </c>
      <c r="J1113" s="54" t="s">
        <v>17050</v>
      </c>
      <c r="K1113" s="54" t="s">
        <v>17124</v>
      </c>
      <c r="L1113" s="54" t="s">
        <v>15623</v>
      </c>
      <c r="M1113" s="55">
        <v>0.5</v>
      </c>
      <c r="N1113" s="55">
        <v>0.26</v>
      </c>
      <c r="O1113" s="54" t="s">
        <v>15615</v>
      </c>
    </row>
    <row r="1114" spans="1:15" x14ac:dyDescent="0.25">
      <c r="A1114" s="19">
        <v>1114</v>
      </c>
      <c r="B1114" t="s">
        <v>10387</v>
      </c>
      <c r="C1114" t="s">
        <v>4992</v>
      </c>
      <c r="D1114" s="50" t="s">
        <v>16492</v>
      </c>
      <c r="E1114" s="84">
        <f t="shared" si="68"/>
        <v>41401</v>
      </c>
      <c r="F1114" s="50">
        <f t="shared" si="69"/>
        <v>2013</v>
      </c>
      <c r="G1114" s="50">
        <f t="shared" si="70"/>
        <v>5</v>
      </c>
      <c r="H1114" s="50">
        <f t="shared" si="71"/>
        <v>2</v>
      </c>
      <c r="I1114" s="54" t="s">
        <v>15622</v>
      </c>
      <c r="J1114" s="54" t="s">
        <v>17050</v>
      </c>
      <c r="K1114" s="54" t="s">
        <v>17124</v>
      </c>
      <c r="L1114" s="54" t="s">
        <v>15626</v>
      </c>
      <c r="M1114" s="55">
        <v>1</v>
      </c>
      <c r="N1114" s="55">
        <v>1</v>
      </c>
      <c r="O1114" s="54" t="s">
        <v>15616</v>
      </c>
    </row>
    <row r="1115" spans="1:15" x14ac:dyDescent="0.25">
      <c r="A1115" s="19">
        <v>1115</v>
      </c>
      <c r="B1115" t="s">
        <v>7763</v>
      </c>
      <c r="C1115" t="s">
        <v>7558</v>
      </c>
      <c r="D1115" s="50" t="s">
        <v>16492</v>
      </c>
      <c r="E1115" s="84">
        <f t="shared" si="68"/>
        <v>41401</v>
      </c>
      <c r="F1115" s="50">
        <f t="shared" si="69"/>
        <v>2013</v>
      </c>
      <c r="G1115" s="50">
        <f t="shared" si="70"/>
        <v>5</v>
      </c>
      <c r="H1115" s="50">
        <f t="shared" si="71"/>
        <v>2</v>
      </c>
      <c r="I1115" s="54" t="s">
        <v>15622</v>
      </c>
      <c r="J1115" s="54" t="s">
        <v>17050</v>
      </c>
      <c r="K1115" s="54" t="s">
        <v>17124</v>
      </c>
      <c r="L1115" s="54" t="s">
        <v>15626</v>
      </c>
      <c r="M1115" s="55">
        <v>1</v>
      </c>
      <c r="N1115" s="55">
        <v>0.69</v>
      </c>
      <c r="O1115" s="54" t="s">
        <v>15615</v>
      </c>
    </row>
    <row r="1116" spans="1:15" x14ac:dyDescent="0.25">
      <c r="A1116" s="19">
        <v>1116</v>
      </c>
      <c r="B1116" t="s">
        <v>11341</v>
      </c>
      <c r="C1116" t="s">
        <v>4060</v>
      </c>
      <c r="D1116" s="50" t="s">
        <v>16493</v>
      </c>
      <c r="E1116" s="84">
        <f t="shared" si="68"/>
        <v>41402</v>
      </c>
      <c r="F1116" s="50">
        <f t="shared" si="69"/>
        <v>2013</v>
      </c>
      <c r="G1116" s="50">
        <f t="shared" si="70"/>
        <v>5</v>
      </c>
      <c r="H1116" s="50">
        <f t="shared" si="71"/>
        <v>3</v>
      </c>
      <c r="I1116" s="54" t="s">
        <v>15625</v>
      </c>
      <c r="J1116" s="54" t="s">
        <v>17050</v>
      </c>
      <c r="K1116" s="54" t="s">
        <v>17124</v>
      </c>
      <c r="L1116" s="54" t="s">
        <v>15624</v>
      </c>
      <c r="M1116" s="55">
        <v>1</v>
      </c>
      <c r="N1116" s="55">
        <v>1</v>
      </c>
      <c r="O1116" s="54" t="s">
        <v>15615</v>
      </c>
    </row>
    <row r="1117" spans="1:15" x14ac:dyDescent="0.25">
      <c r="A1117" s="19">
        <v>1117</v>
      </c>
      <c r="B1117" t="s">
        <v>9747</v>
      </c>
      <c r="C1117" t="s">
        <v>5619</v>
      </c>
      <c r="D1117" s="50" t="s">
        <v>16494</v>
      </c>
      <c r="E1117" s="84">
        <f t="shared" si="68"/>
        <v>41403</v>
      </c>
      <c r="F1117" s="50">
        <f t="shared" si="69"/>
        <v>2013</v>
      </c>
      <c r="G1117" s="50">
        <f t="shared" si="70"/>
        <v>5</v>
      </c>
      <c r="H1117" s="50">
        <f t="shared" si="71"/>
        <v>4</v>
      </c>
      <c r="I1117" s="54" t="s">
        <v>15622</v>
      </c>
      <c r="J1117" s="54" t="s">
        <v>17050</v>
      </c>
      <c r="K1117" s="54" t="s">
        <v>17124</v>
      </c>
      <c r="L1117" s="54" t="s">
        <v>15624</v>
      </c>
      <c r="M1117" s="55">
        <v>1</v>
      </c>
      <c r="N1117" s="55">
        <v>0.35</v>
      </c>
      <c r="O1117" s="54" t="s">
        <v>15616</v>
      </c>
    </row>
    <row r="1118" spans="1:15" x14ac:dyDescent="0.25">
      <c r="A1118" s="19">
        <v>1118</v>
      </c>
      <c r="B1118" t="s">
        <v>8515</v>
      </c>
      <c r="C1118" t="s">
        <v>6829</v>
      </c>
      <c r="D1118" s="50" t="s">
        <v>16494</v>
      </c>
      <c r="E1118" s="84">
        <f t="shared" si="68"/>
        <v>41403</v>
      </c>
      <c r="F1118" s="50">
        <f t="shared" si="69"/>
        <v>2013</v>
      </c>
      <c r="G1118" s="50">
        <f t="shared" si="70"/>
        <v>5</v>
      </c>
      <c r="H1118" s="50">
        <f t="shared" si="71"/>
        <v>4</v>
      </c>
      <c r="I1118" s="54" t="s">
        <v>15677</v>
      </c>
      <c r="J1118" s="54" t="s">
        <v>17055</v>
      </c>
      <c r="K1118" s="54" t="s">
        <v>17135</v>
      </c>
      <c r="L1118" s="54" t="s">
        <v>15628</v>
      </c>
      <c r="M1118" s="55">
        <v>0</v>
      </c>
      <c r="N1118" s="55">
        <v>0.8</v>
      </c>
      <c r="O1118" s="54" t="s">
        <v>15615</v>
      </c>
    </row>
    <row r="1119" spans="1:15" x14ac:dyDescent="0.25">
      <c r="A1119" s="19">
        <v>1119</v>
      </c>
      <c r="B1119" t="s">
        <v>10523</v>
      </c>
      <c r="C1119" t="s">
        <v>4860</v>
      </c>
      <c r="D1119" s="50" t="s">
        <v>16494</v>
      </c>
      <c r="E1119" s="84">
        <f t="shared" si="68"/>
        <v>41403</v>
      </c>
      <c r="F1119" s="50">
        <f t="shared" si="69"/>
        <v>2013</v>
      </c>
      <c r="G1119" s="50">
        <f t="shared" si="70"/>
        <v>5</v>
      </c>
      <c r="H1119" s="50">
        <f t="shared" si="71"/>
        <v>4</v>
      </c>
      <c r="I1119" s="54" t="s">
        <v>15622</v>
      </c>
      <c r="J1119" s="54" t="s">
        <v>17050</v>
      </c>
      <c r="K1119" s="54" t="s">
        <v>17124</v>
      </c>
      <c r="L1119" s="54" t="s">
        <v>15623</v>
      </c>
      <c r="M1119" s="55">
        <v>1</v>
      </c>
      <c r="N1119" s="55">
        <v>0.67</v>
      </c>
      <c r="O1119" s="54" t="s">
        <v>15616</v>
      </c>
    </row>
    <row r="1120" spans="1:15" x14ac:dyDescent="0.25">
      <c r="A1120" s="19">
        <v>1120</v>
      </c>
      <c r="B1120" t="s">
        <v>8881</v>
      </c>
      <c r="C1120" t="s">
        <v>6469</v>
      </c>
      <c r="D1120" s="50" t="s">
        <v>16494</v>
      </c>
      <c r="E1120" s="84">
        <f t="shared" si="68"/>
        <v>41403</v>
      </c>
      <c r="F1120" s="50">
        <f t="shared" si="69"/>
        <v>2013</v>
      </c>
      <c r="G1120" s="50">
        <f t="shared" si="70"/>
        <v>5</v>
      </c>
      <c r="H1120" s="50">
        <f t="shared" si="71"/>
        <v>4</v>
      </c>
      <c r="I1120" s="54" t="s">
        <v>15622</v>
      </c>
      <c r="J1120" s="54" t="s">
        <v>17050</v>
      </c>
      <c r="K1120" s="54" t="s">
        <v>17124</v>
      </c>
      <c r="L1120" s="54" t="s">
        <v>15624</v>
      </c>
      <c r="M1120" s="55">
        <v>1</v>
      </c>
      <c r="N1120" s="55">
        <v>0.97</v>
      </c>
      <c r="O1120" s="54" t="s">
        <v>15616</v>
      </c>
    </row>
    <row r="1121" spans="1:15" x14ac:dyDescent="0.25">
      <c r="A1121" s="19">
        <v>1121</v>
      </c>
      <c r="B1121" t="s">
        <v>9140</v>
      </c>
      <c r="C1121" t="s">
        <v>6213</v>
      </c>
      <c r="D1121" s="50" t="s">
        <v>11885</v>
      </c>
      <c r="E1121" s="84">
        <f t="shared" si="68"/>
        <v>41404</v>
      </c>
      <c r="F1121" s="50">
        <f t="shared" si="69"/>
        <v>2013</v>
      </c>
      <c r="G1121" s="50">
        <f t="shared" si="70"/>
        <v>5</v>
      </c>
      <c r="H1121" s="50">
        <f t="shared" si="71"/>
        <v>5</v>
      </c>
      <c r="I1121" s="54" t="s">
        <v>15622</v>
      </c>
      <c r="J1121" s="54" t="s">
        <v>17050</v>
      </c>
      <c r="K1121" s="54" t="s">
        <v>17124</v>
      </c>
      <c r="L1121" s="54" t="s">
        <v>15624</v>
      </c>
      <c r="M1121" s="55">
        <v>1</v>
      </c>
      <c r="N1121" s="55">
        <v>0.94</v>
      </c>
      <c r="O1121" s="54" t="s">
        <v>15616</v>
      </c>
    </row>
    <row r="1122" spans="1:15" x14ac:dyDescent="0.25">
      <c r="A1122" s="19">
        <v>1122</v>
      </c>
      <c r="B1122" t="s">
        <v>8083</v>
      </c>
      <c r="C1122" t="s">
        <v>7250</v>
      </c>
      <c r="D1122" s="50" t="s">
        <v>16495</v>
      </c>
      <c r="E1122" s="84">
        <f t="shared" si="68"/>
        <v>41405</v>
      </c>
      <c r="F1122" s="50">
        <f t="shared" si="69"/>
        <v>2013</v>
      </c>
      <c r="G1122" s="50">
        <f t="shared" si="70"/>
        <v>5</v>
      </c>
      <c r="H1122" s="50">
        <f t="shared" si="71"/>
        <v>6</v>
      </c>
      <c r="I1122" s="54" t="s">
        <v>15622</v>
      </c>
      <c r="J1122" s="54" t="s">
        <v>17050</v>
      </c>
      <c r="K1122" s="54" t="s">
        <v>17124</v>
      </c>
      <c r="L1122" s="54" t="s">
        <v>15626</v>
      </c>
      <c r="M1122" s="55">
        <v>1</v>
      </c>
      <c r="N1122" s="55">
        <v>1</v>
      </c>
      <c r="O1122" s="54" t="s">
        <v>15616</v>
      </c>
    </row>
    <row r="1123" spans="1:15" x14ac:dyDescent="0.25">
      <c r="A1123" s="19">
        <v>1123</v>
      </c>
      <c r="B1123" t="s">
        <v>10793</v>
      </c>
      <c r="C1123" t="s">
        <v>4599</v>
      </c>
      <c r="D1123" s="50" t="s">
        <v>16495</v>
      </c>
      <c r="E1123" s="84">
        <f t="shared" si="68"/>
        <v>41405</v>
      </c>
      <c r="F1123" s="50">
        <f t="shared" si="69"/>
        <v>2013</v>
      </c>
      <c r="G1123" s="50">
        <f t="shared" si="70"/>
        <v>5</v>
      </c>
      <c r="H1123" s="50">
        <f t="shared" si="71"/>
        <v>6</v>
      </c>
      <c r="I1123" s="54" t="s">
        <v>15622</v>
      </c>
      <c r="J1123" s="54" t="s">
        <v>17050</v>
      </c>
      <c r="K1123" s="54" t="s">
        <v>17124</v>
      </c>
      <c r="L1123" s="54" t="s">
        <v>15623</v>
      </c>
      <c r="M1123" s="55">
        <v>1</v>
      </c>
      <c r="N1123" s="55">
        <v>0.27</v>
      </c>
      <c r="O1123" s="54" t="s">
        <v>15615</v>
      </c>
    </row>
    <row r="1124" spans="1:15" x14ac:dyDescent="0.25">
      <c r="A1124" s="19">
        <v>1124</v>
      </c>
      <c r="B1124" t="s">
        <v>10179</v>
      </c>
      <c r="C1124" t="s">
        <v>5199</v>
      </c>
      <c r="D1124" s="50" t="s">
        <v>16496</v>
      </c>
      <c r="E1124" s="84">
        <f t="shared" si="68"/>
        <v>41406</v>
      </c>
      <c r="F1124" s="50">
        <f t="shared" si="69"/>
        <v>2013</v>
      </c>
      <c r="G1124" s="50">
        <f t="shared" si="70"/>
        <v>5</v>
      </c>
      <c r="H1124" s="50">
        <f t="shared" si="71"/>
        <v>7</v>
      </c>
      <c r="I1124" s="54" t="s">
        <v>15622</v>
      </c>
      <c r="J1124" s="54" t="s">
        <v>17050</v>
      </c>
      <c r="K1124" s="54" t="s">
        <v>17124</v>
      </c>
      <c r="L1124" s="54" t="s">
        <v>15623</v>
      </c>
      <c r="M1124" s="55">
        <v>0.75</v>
      </c>
      <c r="N1124" s="55">
        <v>0.84</v>
      </c>
      <c r="O1124" s="54" t="s">
        <v>15615</v>
      </c>
    </row>
    <row r="1125" spans="1:15" x14ac:dyDescent="0.25">
      <c r="A1125" s="19">
        <v>1125</v>
      </c>
      <c r="B1125" t="s">
        <v>9873</v>
      </c>
      <c r="C1125" t="s">
        <v>5498</v>
      </c>
      <c r="D1125" s="50" t="s">
        <v>11886</v>
      </c>
      <c r="E1125" s="84">
        <f t="shared" si="68"/>
        <v>41407</v>
      </c>
      <c r="F1125" s="50">
        <f t="shared" si="69"/>
        <v>2013</v>
      </c>
      <c r="G1125" s="50">
        <f t="shared" si="70"/>
        <v>5</v>
      </c>
      <c r="H1125" s="50">
        <f t="shared" si="71"/>
        <v>1</v>
      </c>
      <c r="I1125" s="54" t="s">
        <v>15622</v>
      </c>
      <c r="J1125" s="54" t="s">
        <v>17050</v>
      </c>
      <c r="K1125" s="54" t="s">
        <v>17124</v>
      </c>
      <c r="L1125" s="54" t="s">
        <v>15624</v>
      </c>
      <c r="M1125" s="55">
        <v>0.83</v>
      </c>
      <c r="N1125" s="55">
        <v>0.93</v>
      </c>
      <c r="O1125" s="54" t="s">
        <v>15616</v>
      </c>
    </row>
    <row r="1126" spans="1:15" x14ac:dyDescent="0.25">
      <c r="A1126" s="19">
        <v>1127</v>
      </c>
      <c r="B1126" t="s">
        <v>10453</v>
      </c>
      <c r="C1126" t="s">
        <v>4928</v>
      </c>
      <c r="D1126" s="50" t="s">
        <v>16497</v>
      </c>
      <c r="E1126" s="84">
        <f t="shared" si="68"/>
        <v>41408</v>
      </c>
      <c r="F1126" s="50">
        <f t="shared" si="69"/>
        <v>2013</v>
      </c>
      <c r="G1126" s="50">
        <f t="shared" si="70"/>
        <v>5</v>
      </c>
      <c r="H1126" s="50">
        <f t="shared" si="71"/>
        <v>2</v>
      </c>
      <c r="I1126" s="54" t="s">
        <v>15622</v>
      </c>
      <c r="J1126" s="54" t="s">
        <v>17050</v>
      </c>
      <c r="K1126" s="54" t="s">
        <v>17124</v>
      </c>
      <c r="L1126" s="54" t="s">
        <v>15626</v>
      </c>
      <c r="M1126" s="55">
        <v>1</v>
      </c>
      <c r="N1126" s="55">
        <v>1</v>
      </c>
      <c r="O1126" s="54" t="s">
        <v>15616</v>
      </c>
    </row>
    <row r="1127" spans="1:15" x14ac:dyDescent="0.25">
      <c r="A1127" s="19">
        <v>1128</v>
      </c>
      <c r="B1127" t="s">
        <v>8815</v>
      </c>
      <c r="C1127" t="s">
        <v>6533</v>
      </c>
      <c r="D1127" s="50" t="s">
        <v>16497</v>
      </c>
      <c r="E1127" s="84">
        <f t="shared" si="68"/>
        <v>41408</v>
      </c>
      <c r="F1127" s="50">
        <f t="shared" si="69"/>
        <v>2013</v>
      </c>
      <c r="G1127" s="50">
        <f t="shared" si="70"/>
        <v>5</v>
      </c>
      <c r="H1127" s="50">
        <f t="shared" si="71"/>
        <v>2</v>
      </c>
      <c r="I1127" s="54" t="s">
        <v>15622</v>
      </c>
      <c r="J1127" s="54" t="s">
        <v>17050</v>
      </c>
      <c r="K1127" s="54" t="s">
        <v>17124</v>
      </c>
      <c r="L1127" s="54" t="s">
        <v>15626</v>
      </c>
      <c r="M1127" s="55">
        <v>1</v>
      </c>
      <c r="N1127" s="55">
        <v>0.94</v>
      </c>
      <c r="O1127" s="54" t="s">
        <v>15616</v>
      </c>
    </row>
    <row r="1128" spans="1:15" x14ac:dyDescent="0.25">
      <c r="A1128" s="19">
        <v>1129</v>
      </c>
      <c r="B1128" t="s">
        <v>10828</v>
      </c>
      <c r="C1128" t="s">
        <v>4565</v>
      </c>
      <c r="D1128" s="50" t="s">
        <v>16497</v>
      </c>
      <c r="E1128" s="84">
        <f t="shared" si="68"/>
        <v>41408</v>
      </c>
      <c r="F1128" s="50">
        <f t="shared" si="69"/>
        <v>2013</v>
      </c>
      <c r="G1128" s="50">
        <f t="shared" si="70"/>
        <v>5</v>
      </c>
      <c r="H1128" s="50">
        <f t="shared" si="71"/>
        <v>2</v>
      </c>
      <c r="I1128" s="54" t="s">
        <v>15622</v>
      </c>
      <c r="J1128" s="54" t="s">
        <v>17050</v>
      </c>
      <c r="K1128" s="54" t="s">
        <v>17124</v>
      </c>
      <c r="L1128" s="54" t="s">
        <v>15624</v>
      </c>
      <c r="M1128" s="55">
        <v>1</v>
      </c>
      <c r="N1128" s="55">
        <v>0.94</v>
      </c>
      <c r="O1128" s="54" t="s">
        <v>15616</v>
      </c>
    </row>
    <row r="1129" spans="1:15" x14ac:dyDescent="0.25">
      <c r="A1129" s="19">
        <v>1130</v>
      </c>
      <c r="B1129" t="s">
        <v>8040</v>
      </c>
      <c r="C1129" t="s">
        <v>7292</v>
      </c>
      <c r="D1129" s="50" t="s">
        <v>16497</v>
      </c>
      <c r="E1129" s="84">
        <f t="shared" si="68"/>
        <v>41408</v>
      </c>
      <c r="F1129" s="50">
        <f t="shared" si="69"/>
        <v>2013</v>
      </c>
      <c r="G1129" s="50">
        <f t="shared" si="70"/>
        <v>5</v>
      </c>
      <c r="H1129" s="50">
        <f t="shared" si="71"/>
        <v>2</v>
      </c>
      <c r="I1129" s="54" t="s">
        <v>15653</v>
      </c>
      <c r="J1129" s="54" t="s">
        <v>17084</v>
      </c>
      <c r="K1129" s="54" t="s">
        <v>17124</v>
      </c>
      <c r="L1129" s="54" t="s">
        <v>15624</v>
      </c>
      <c r="M1129" s="55">
        <v>1</v>
      </c>
      <c r="N1129" s="55">
        <v>0.43</v>
      </c>
      <c r="O1129" s="54" t="s">
        <v>15615</v>
      </c>
    </row>
    <row r="1130" spans="1:15" x14ac:dyDescent="0.25">
      <c r="A1130" s="19">
        <v>1131</v>
      </c>
      <c r="B1130" t="s">
        <v>11729</v>
      </c>
      <c r="C1130" t="s">
        <v>3678</v>
      </c>
      <c r="D1130" s="50" t="s">
        <v>16498</v>
      </c>
      <c r="E1130" s="84">
        <f t="shared" si="68"/>
        <v>41409</v>
      </c>
      <c r="F1130" s="50">
        <f t="shared" si="69"/>
        <v>2013</v>
      </c>
      <c r="G1130" s="50">
        <f t="shared" si="70"/>
        <v>5</v>
      </c>
      <c r="H1130" s="50">
        <f t="shared" si="71"/>
        <v>3</v>
      </c>
      <c r="I1130" s="54" t="s">
        <v>15622</v>
      </c>
      <c r="J1130" s="54" t="s">
        <v>17050</v>
      </c>
      <c r="K1130" s="54" t="s">
        <v>17124</v>
      </c>
      <c r="L1130" s="54" t="s">
        <v>15624</v>
      </c>
      <c r="M1130" s="55">
        <v>0.9</v>
      </c>
      <c r="N1130" s="55">
        <v>0.78</v>
      </c>
      <c r="O1130" s="54" t="s">
        <v>15615</v>
      </c>
    </row>
    <row r="1131" spans="1:15" x14ac:dyDescent="0.25">
      <c r="A1131" s="19">
        <v>1132</v>
      </c>
      <c r="B1131" t="s">
        <v>9058</v>
      </c>
      <c r="C1131" t="s">
        <v>6295</v>
      </c>
      <c r="D1131" s="50" t="s">
        <v>16498</v>
      </c>
      <c r="E1131" s="84">
        <f t="shared" si="68"/>
        <v>41409</v>
      </c>
      <c r="F1131" s="50">
        <f t="shared" si="69"/>
        <v>2013</v>
      </c>
      <c r="G1131" s="50">
        <f t="shared" si="70"/>
        <v>5</v>
      </c>
      <c r="H1131" s="50">
        <f t="shared" si="71"/>
        <v>3</v>
      </c>
      <c r="I1131" s="54" t="s">
        <v>15622</v>
      </c>
      <c r="J1131" s="54" t="s">
        <v>17050</v>
      </c>
      <c r="K1131" s="54" t="s">
        <v>17124</v>
      </c>
      <c r="L1131" s="54" t="s">
        <v>15628</v>
      </c>
      <c r="M1131" s="55">
        <v>0.31</v>
      </c>
      <c r="N1131" s="55">
        <v>0.59</v>
      </c>
      <c r="O1131" s="54" t="s">
        <v>15615</v>
      </c>
    </row>
    <row r="1132" spans="1:15" x14ac:dyDescent="0.25">
      <c r="A1132" s="19">
        <v>1134</v>
      </c>
      <c r="B1132" t="s">
        <v>8803</v>
      </c>
      <c r="C1132" t="s">
        <v>6545</v>
      </c>
      <c r="D1132" s="50" t="s">
        <v>16498</v>
      </c>
      <c r="E1132" s="84">
        <f t="shared" si="68"/>
        <v>41409</v>
      </c>
      <c r="F1132" s="50">
        <f t="shared" si="69"/>
        <v>2013</v>
      </c>
      <c r="G1132" s="50">
        <f t="shared" si="70"/>
        <v>5</v>
      </c>
      <c r="H1132" s="50">
        <f t="shared" si="71"/>
        <v>3</v>
      </c>
      <c r="I1132" s="54" t="s">
        <v>15622</v>
      </c>
      <c r="J1132" s="54" t="s">
        <v>17050</v>
      </c>
      <c r="K1132" s="54" t="s">
        <v>17124</v>
      </c>
      <c r="L1132" s="54" t="s">
        <v>15626</v>
      </c>
      <c r="M1132" s="55">
        <v>1</v>
      </c>
      <c r="N1132" s="55">
        <v>0.65</v>
      </c>
      <c r="O1132" s="54" t="s">
        <v>15616</v>
      </c>
    </row>
    <row r="1133" spans="1:15" x14ac:dyDescent="0.25">
      <c r="A1133" s="19">
        <v>1135</v>
      </c>
      <c r="B1133" t="s">
        <v>11357</v>
      </c>
      <c r="C1133" t="s">
        <v>4043</v>
      </c>
      <c r="D1133" s="50" t="s">
        <v>16499</v>
      </c>
      <c r="E1133" s="84">
        <f t="shared" si="68"/>
        <v>41410</v>
      </c>
      <c r="F1133" s="50">
        <f t="shared" si="69"/>
        <v>2013</v>
      </c>
      <c r="G1133" s="50">
        <f t="shared" si="70"/>
        <v>5</v>
      </c>
      <c r="H1133" s="50">
        <f t="shared" si="71"/>
        <v>4</v>
      </c>
      <c r="I1133" s="54" t="s">
        <v>15622</v>
      </c>
      <c r="J1133" s="54" t="s">
        <v>17050</v>
      </c>
      <c r="K1133" s="54" t="s">
        <v>17124</v>
      </c>
      <c r="L1133" s="54" t="s">
        <v>15626</v>
      </c>
      <c r="M1133" s="55">
        <v>1</v>
      </c>
      <c r="N1133" s="55">
        <v>0.9</v>
      </c>
      <c r="O1133" s="54" t="s">
        <v>15616</v>
      </c>
    </row>
    <row r="1134" spans="1:15" x14ac:dyDescent="0.25">
      <c r="A1134" s="19">
        <v>1136</v>
      </c>
      <c r="B1134" t="s">
        <v>11149</v>
      </c>
      <c r="C1134" t="s">
        <v>4251</v>
      </c>
      <c r="D1134" s="50" t="s">
        <v>16499</v>
      </c>
      <c r="E1134" s="84">
        <f t="shared" si="68"/>
        <v>41410</v>
      </c>
      <c r="F1134" s="50">
        <f t="shared" si="69"/>
        <v>2013</v>
      </c>
      <c r="G1134" s="50">
        <f t="shared" si="70"/>
        <v>5</v>
      </c>
      <c r="H1134" s="50">
        <f t="shared" si="71"/>
        <v>4</v>
      </c>
      <c r="I1134" s="54" t="s">
        <v>15622</v>
      </c>
      <c r="J1134" s="54" t="s">
        <v>17050</v>
      </c>
      <c r="K1134" s="54" t="s">
        <v>17124</v>
      </c>
      <c r="L1134" s="54" t="s">
        <v>15624</v>
      </c>
      <c r="M1134" s="55">
        <v>1</v>
      </c>
      <c r="N1134" s="55">
        <v>1</v>
      </c>
      <c r="O1134" s="54" t="s">
        <v>15616</v>
      </c>
    </row>
    <row r="1135" spans="1:15" x14ac:dyDescent="0.25">
      <c r="A1135" s="19">
        <v>1137</v>
      </c>
      <c r="B1135" t="s">
        <v>10385</v>
      </c>
      <c r="C1135" t="s">
        <v>4994</v>
      </c>
      <c r="D1135" s="50" t="s">
        <v>16500</v>
      </c>
      <c r="E1135" s="84">
        <f t="shared" si="68"/>
        <v>41411</v>
      </c>
      <c r="F1135" s="50">
        <f t="shared" si="69"/>
        <v>2013</v>
      </c>
      <c r="G1135" s="50">
        <f t="shared" si="70"/>
        <v>5</v>
      </c>
      <c r="H1135" s="50">
        <f t="shared" si="71"/>
        <v>5</v>
      </c>
      <c r="I1135" s="54" t="s">
        <v>15625</v>
      </c>
      <c r="J1135" s="54" t="s">
        <v>17050</v>
      </c>
      <c r="K1135" s="54" t="s">
        <v>17124</v>
      </c>
      <c r="L1135" s="54" t="s">
        <v>15626</v>
      </c>
      <c r="M1135" s="55">
        <v>1</v>
      </c>
      <c r="N1135" s="55">
        <v>0.86</v>
      </c>
      <c r="O1135" s="54" t="s">
        <v>15616</v>
      </c>
    </row>
    <row r="1136" spans="1:15" x14ac:dyDescent="0.25">
      <c r="A1136" s="19">
        <v>1138</v>
      </c>
      <c r="B1136" t="s">
        <v>11055</v>
      </c>
      <c r="C1136" t="s">
        <v>4342</v>
      </c>
      <c r="D1136" s="50" t="s">
        <v>16500</v>
      </c>
      <c r="E1136" s="84">
        <f t="shared" si="68"/>
        <v>41411</v>
      </c>
      <c r="F1136" s="50">
        <f t="shared" si="69"/>
        <v>2013</v>
      </c>
      <c r="G1136" s="50">
        <f t="shared" si="70"/>
        <v>5</v>
      </c>
      <c r="H1136" s="50">
        <f t="shared" si="71"/>
        <v>5</v>
      </c>
      <c r="I1136" s="54" t="s">
        <v>15625</v>
      </c>
      <c r="J1136" s="54" t="s">
        <v>17050</v>
      </c>
      <c r="K1136" s="54" t="s">
        <v>17124</v>
      </c>
      <c r="L1136" s="54" t="s">
        <v>15626</v>
      </c>
      <c r="M1136" s="55">
        <v>1</v>
      </c>
      <c r="N1136" s="55">
        <v>1</v>
      </c>
      <c r="O1136" s="54" t="s">
        <v>15616</v>
      </c>
    </row>
    <row r="1137" spans="1:15" x14ac:dyDescent="0.25">
      <c r="A1137" s="19">
        <v>1139</v>
      </c>
      <c r="B1137" t="s">
        <v>8097</v>
      </c>
      <c r="C1137" t="s">
        <v>7237</v>
      </c>
      <c r="D1137" s="50" t="s">
        <v>16500</v>
      </c>
      <c r="E1137" s="84">
        <f t="shared" si="68"/>
        <v>41411</v>
      </c>
      <c r="F1137" s="50">
        <f t="shared" si="69"/>
        <v>2013</v>
      </c>
      <c r="G1137" s="50">
        <f t="shared" si="70"/>
        <v>5</v>
      </c>
      <c r="H1137" s="50">
        <f t="shared" si="71"/>
        <v>5</v>
      </c>
      <c r="I1137" s="54" t="s">
        <v>15622</v>
      </c>
      <c r="J1137" s="54" t="s">
        <v>17050</v>
      </c>
      <c r="K1137" s="54" t="s">
        <v>17124</v>
      </c>
      <c r="L1137" s="54" t="s">
        <v>15624</v>
      </c>
      <c r="M1137" s="55">
        <v>1</v>
      </c>
      <c r="N1137" s="55">
        <v>0.95</v>
      </c>
      <c r="O1137" s="54" t="s">
        <v>15616</v>
      </c>
    </row>
    <row r="1138" spans="1:15" x14ac:dyDescent="0.25">
      <c r="A1138" s="19">
        <v>1140</v>
      </c>
      <c r="B1138" t="s">
        <v>10948</v>
      </c>
      <c r="C1138" t="s">
        <v>4446</v>
      </c>
      <c r="D1138" s="50" t="s">
        <v>16501</v>
      </c>
      <c r="E1138" s="84">
        <f t="shared" si="68"/>
        <v>41412</v>
      </c>
      <c r="F1138" s="50">
        <f t="shared" si="69"/>
        <v>2013</v>
      </c>
      <c r="G1138" s="50">
        <f t="shared" si="70"/>
        <v>5</v>
      </c>
      <c r="H1138" s="50">
        <f t="shared" si="71"/>
        <v>6</v>
      </c>
      <c r="I1138" s="54" t="s">
        <v>15622</v>
      </c>
      <c r="J1138" s="54" t="s">
        <v>17050</v>
      </c>
      <c r="K1138" s="54" t="s">
        <v>17124</v>
      </c>
      <c r="L1138" s="54" t="s">
        <v>15624</v>
      </c>
      <c r="M1138" s="55">
        <v>1</v>
      </c>
      <c r="N1138" s="55">
        <v>0</v>
      </c>
      <c r="O1138" s="54" t="s">
        <v>15615</v>
      </c>
    </row>
    <row r="1139" spans="1:15" x14ac:dyDescent="0.25">
      <c r="A1139" s="19">
        <v>1141</v>
      </c>
      <c r="B1139" t="s">
        <v>8863</v>
      </c>
      <c r="C1139" t="s">
        <v>6487</v>
      </c>
      <c r="D1139" s="50" t="s">
        <v>16501</v>
      </c>
      <c r="E1139" s="84">
        <f t="shared" si="68"/>
        <v>41412</v>
      </c>
      <c r="F1139" s="50">
        <f t="shared" si="69"/>
        <v>2013</v>
      </c>
      <c r="G1139" s="50">
        <f t="shared" si="70"/>
        <v>5</v>
      </c>
      <c r="H1139" s="50">
        <f t="shared" si="71"/>
        <v>6</v>
      </c>
      <c r="I1139" s="54" t="s">
        <v>15622</v>
      </c>
      <c r="J1139" s="54" t="s">
        <v>17050</v>
      </c>
      <c r="K1139" s="54" t="s">
        <v>17124</v>
      </c>
      <c r="L1139" s="54" t="s">
        <v>15626</v>
      </c>
      <c r="M1139" s="55">
        <v>1</v>
      </c>
      <c r="N1139" s="55">
        <v>0.97</v>
      </c>
      <c r="O1139" s="54" t="s">
        <v>15616</v>
      </c>
    </row>
    <row r="1140" spans="1:15" x14ac:dyDescent="0.25">
      <c r="A1140" s="19">
        <v>1142</v>
      </c>
      <c r="B1140" t="s">
        <v>8193</v>
      </c>
      <c r="C1140" t="s">
        <v>7142</v>
      </c>
      <c r="D1140" s="50" t="s">
        <v>16502</v>
      </c>
      <c r="E1140" s="84">
        <f t="shared" si="68"/>
        <v>41414</v>
      </c>
      <c r="F1140" s="50">
        <f t="shared" si="69"/>
        <v>2013</v>
      </c>
      <c r="G1140" s="50">
        <f t="shared" si="70"/>
        <v>5</v>
      </c>
      <c r="H1140" s="50">
        <f t="shared" si="71"/>
        <v>1</v>
      </c>
      <c r="I1140" s="54" t="s">
        <v>15622</v>
      </c>
      <c r="J1140" s="54" t="s">
        <v>17050</v>
      </c>
      <c r="K1140" s="54" t="s">
        <v>17124</v>
      </c>
      <c r="L1140" s="54" t="s">
        <v>15626</v>
      </c>
      <c r="M1140" s="55">
        <v>0.8</v>
      </c>
      <c r="N1140" s="55">
        <v>0.92</v>
      </c>
      <c r="O1140" s="54" t="s">
        <v>15615</v>
      </c>
    </row>
    <row r="1141" spans="1:15" x14ac:dyDescent="0.25">
      <c r="A1141" s="19">
        <v>1143</v>
      </c>
      <c r="B1141" t="s">
        <v>8728</v>
      </c>
      <c r="C1141" t="s">
        <v>6620</v>
      </c>
      <c r="D1141" s="50" t="s">
        <v>16502</v>
      </c>
      <c r="E1141" s="84">
        <f t="shared" si="68"/>
        <v>41414</v>
      </c>
      <c r="F1141" s="50">
        <f t="shared" si="69"/>
        <v>2013</v>
      </c>
      <c r="G1141" s="50">
        <f t="shared" si="70"/>
        <v>5</v>
      </c>
      <c r="H1141" s="50">
        <f t="shared" si="71"/>
        <v>1</v>
      </c>
      <c r="I1141" s="54" t="s">
        <v>15622</v>
      </c>
      <c r="J1141" s="54" t="s">
        <v>17050</v>
      </c>
      <c r="K1141" s="54" t="s">
        <v>17124</v>
      </c>
      <c r="L1141" s="54" t="s">
        <v>15626</v>
      </c>
      <c r="M1141" s="55">
        <v>1</v>
      </c>
      <c r="N1141" s="55">
        <v>0.81</v>
      </c>
      <c r="O1141" s="54" t="s">
        <v>15615</v>
      </c>
    </row>
    <row r="1142" spans="1:15" x14ac:dyDescent="0.25">
      <c r="A1142" s="19">
        <v>1144</v>
      </c>
      <c r="B1142" t="s">
        <v>10093</v>
      </c>
      <c r="C1142" t="s">
        <v>5281</v>
      </c>
      <c r="D1142" s="50" t="s">
        <v>16502</v>
      </c>
      <c r="E1142" s="84">
        <f t="shared" si="68"/>
        <v>41414</v>
      </c>
      <c r="F1142" s="50">
        <f t="shared" si="69"/>
        <v>2013</v>
      </c>
      <c r="G1142" s="50">
        <f t="shared" si="70"/>
        <v>5</v>
      </c>
      <c r="H1142" s="50">
        <f t="shared" si="71"/>
        <v>1</v>
      </c>
      <c r="I1142" s="54" t="s">
        <v>15622</v>
      </c>
      <c r="J1142" s="54" t="s">
        <v>17050</v>
      </c>
      <c r="K1142" s="54" t="s">
        <v>17124</v>
      </c>
      <c r="L1142" s="54" t="s">
        <v>15623</v>
      </c>
      <c r="M1142" s="55">
        <v>0.7</v>
      </c>
      <c r="N1142" s="55">
        <v>0.74</v>
      </c>
      <c r="O1142" s="54" t="s">
        <v>15615</v>
      </c>
    </row>
    <row r="1143" spans="1:15" x14ac:dyDescent="0.25">
      <c r="A1143" s="19">
        <v>1145</v>
      </c>
      <c r="B1143" t="s">
        <v>10194</v>
      </c>
      <c r="C1143" t="s">
        <v>5184</v>
      </c>
      <c r="D1143" s="50" t="s">
        <v>16503</v>
      </c>
      <c r="E1143" s="84">
        <f t="shared" si="68"/>
        <v>41415</v>
      </c>
      <c r="F1143" s="50">
        <f t="shared" si="69"/>
        <v>2013</v>
      </c>
      <c r="G1143" s="50">
        <f t="shared" si="70"/>
        <v>5</v>
      </c>
      <c r="H1143" s="50">
        <f t="shared" si="71"/>
        <v>2</v>
      </c>
      <c r="I1143" s="54" t="s">
        <v>15622</v>
      </c>
      <c r="J1143" s="54" t="s">
        <v>17050</v>
      </c>
      <c r="K1143" s="54" t="s">
        <v>17124</v>
      </c>
      <c r="L1143" s="54" t="s">
        <v>15623</v>
      </c>
      <c r="M1143" s="55">
        <v>1</v>
      </c>
      <c r="N1143" s="55">
        <v>0.4</v>
      </c>
      <c r="O1143" s="54" t="s">
        <v>15615</v>
      </c>
    </row>
    <row r="1144" spans="1:15" x14ac:dyDescent="0.25">
      <c r="A1144" s="19">
        <v>1146</v>
      </c>
      <c r="B1144" t="s">
        <v>9267</v>
      </c>
      <c r="C1144" t="s">
        <v>6088</v>
      </c>
      <c r="D1144" s="50" t="s">
        <v>16503</v>
      </c>
      <c r="E1144" s="84">
        <f t="shared" si="68"/>
        <v>41415</v>
      </c>
      <c r="F1144" s="50">
        <f t="shared" si="69"/>
        <v>2013</v>
      </c>
      <c r="G1144" s="50">
        <f t="shared" si="70"/>
        <v>5</v>
      </c>
      <c r="H1144" s="50">
        <f t="shared" si="71"/>
        <v>2</v>
      </c>
      <c r="I1144" s="54" t="s">
        <v>15622</v>
      </c>
      <c r="J1144" s="54" t="s">
        <v>17050</v>
      </c>
      <c r="K1144" s="54" t="s">
        <v>17124</v>
      </c>
      <c r="L1144" s="54" t="s">
        <v>15623</v>
      </c>
      <c r="M1144" s="55">
        <v>0.5</v>
      </c>
      <c r="N1144" s="55">
        <v>0.9</v>
      </c>
      <c r="O1144" s="54" t="s">
        <v>15615</v>
      </c>
    </row>
    <row r="1145" spans="1:15" x14ac:dyDescent="0.25">
      <c r="A1145" s="19">
        <v>1147</v>
      </c>
      <c r="B1145" t="s">
        <v>10872</v>
      </c>
      <c r="C1145" t="s">
        <v>4522</v>
      </c>
      <c r="D1145" s="50" t="s">
        <v>16503</v>
      </c>
      <c r="E1145" s="84">
        <f t="shared" si="68"/>
        <v>41415</v>
      </c>
      <c r="F1145" s="50">
        <f t="shared" si="69"/>
        <v>2013</v>
      </c>
      <c r="G1145" s="50">
        <f t="shared" si="70"/>
        <v>5</v>
      </c>
      <c r="H1145" s="50">
        <f t="shared" si="71"/>
        <v>2</v>
      </c>
      <c r="I1145" s="54" t="s">
        <v>15622</v>
      </c>
      <c r="J1145" s="54" t="s">
        <v>17050</v>
      </c>
      <c r="K1145" s="54" t="s">
        <v>17124</v>
      </c>
      <c r="L1145" s="54" t="s">
        <v>15626</v>
      </c>
      <c r="M1145" s="55">
        <v>1</v>
      </c>
      <c r="N1145" s="55">
        <v>0</v>
      </c>
      <c r="O1145" s="54" t="s">
        <v>15616</v>
      </c>
    </row>
    <row r="1146" spans="1:15" x14ac:dyDescent="0.25">
      <c r="A1146" s="19">
        <v>1148</v>
      </c>
      <c r="B1146" t="s">
        <v>9844</v>
      </c>
      <c r="C1146" t="s">
        <v>3536</v>
      </c>
      <c r="D1146" s="50" t="s">
        <v>16503</v>
      </c>
      <c r="E1146" s="84">
        <f t="shared" si="68"/>
        <v>41415</v>
      </c>
      <c r="F1146" s="50">
        <f t="shared" si="69"/>
        <v>2013</v>
      </c>
      <c r="G1146" s="50">
        <f t="shared" si="70"/>
        <v>5</v>
      </c>
      <c r="H1146" s="50">
        <f t="shared" si="71"/>
        <v>2</v>
      </c>
      <c r="I1146" s="54" t="s">
        <v>15622</v>
      </c>
      <c r="J1146" s="54" t="s">
        <v>17050</v>
      </c>
      <c r="K1146" s="54" t="s">
        <v>17124</v>
      </c>
      <c r="L1146" s="54" t="s">
        <v>15623</v>
      </c>
      <c r="M1146" s="55">
        <v>0.5</v>
      </c>
      <c r="N1146" s="55">
        <v>0.66</v>
      </c>
      <c r="O1146" s="54" t="s">
        <v>15615</v>
      </c>
    </row>
    <row r="1147" spans="1:15" x14ac:dyDescent="0.25">
      <c r="A1147" s="19">
        <v>1149</v>
      </c>
      <c r="B1147" t="s">
        <v>7798</v>
      </c>
      <c r="C1147" t="s">
        <v>7525</v>
      </c>
      <c r="D1147" s="50" t="s">
        <v>16504</v>
      </c>
      <c r="E1147" s="84">
        <f t="shared" si="68"/>
        <v>41416</v>
      </c>
      <c r="F1147" s="50">
        <f t="shared" si="69"/>
        <v>2013</v>
      </c>
      <c r="G1147" s="50">
        <f t="shared" si="70"/>
        <v>5</v>
      </c>
      <c r="H1147" s="50">
        <f t="shared" si="71"/>
        <v>3</v>
      </c>
      <c r="I1147" s="54" t="s">
        <v>15622</v>
      </c>
      <c r="J1147" s="54" t="s">
        <v>17050</v>
      </c>
      <c r="K1147" s="54" t="s">
        <v>17124</v>
      </c>
      <c r="L1147" s="54" t="s">
        <v>15624</v>
      </c>
      <c r="M1147" s="55">
        <v>1</v>
      </c>
      <c r="N1147" s="55">
        <v>0.5</v>
      </c>
      <c r="O1147" s="54" t="s">
        <v>15615</v>
      </c>
    </row>
    <row r="1148" spans="1:15" x14ac:dyDescent="0.25">
      <c r="A1148" s="19">
        <v>1150</v>
      </c>
      <c r="B1148" t="s">
        <v>10998</v>
      </c>
      <c r="C1148" t="s">
        <v>4399</v>
      </c>
      <c r="D1148" s="50" t="s">
        <v>16504</v>
      </c>
      <c r="E1148" s="84">
        <f t="shared" si="68"/>
        <v>41416</v>
      </c>
      <c r="F1148" s="50">
        <f t="shared" si="69"/>
        <v>2013</v>
      </c>
      <c r="G1148" s="50">
        <f t="shared" si="70"/>
        <v>5</v>
      </c>
      <c r="H1148" s="50">
        <f t="shared" si="71"/>
        <v>3</v>
      </c>
      <c r="I1148" s="54" t="s">
        <v>15622</v>
      </c>
      <c r="J1148" s="54" t="s">
        <v>17050</v>
      </c>
      <c r="K1148" s="54" t="s">
        <v>17124</v>
      </c>
      <c r="L1148" s="54" t="s">
        <v>15624</v>
      </c>
      <c r="M1148" s="55">
        <v>1</v>
      </c>
      <c r="N1148" s="55">
        <v>1</v>
      </c>
      <c r="O1148" s="54" t="s">
        <v>15615</v>
      </c>
    </row>
    <row r="1149" spans="1:15" x14ac:dyDescent="0.25">
      <c r="A1149" s="19">
        <v>1151</v>
      </c>
      <c r="B1149" t="s">
        <v>10557</v>
      </c>
      <c r="C1149" t="s">
        <v>4827</v>
      </c>
      <c r="D1149" s="50" t="s">
        <v>16504</v>
      </c>
      <c r="E1149" s="84">
        <f t="shared" si="68"/>
        <v>41416</v>
      </c>
      <c r="F1149" s="50">
        <f t="shared" si="69"/>
        <v>2013</v>
      </c>
      <c r="G1149" s="50">
        <f t="shared" si="70"/>
        <v>5</v>
      </c>
      <c r="H1149" s="50">
        <f t="shared" si="71"/>
        <v>3</v>
      </c>
      <c r="I1149" s="54" t="s">
        <v>15622</v>
      </c>
      <c r="J1149" s="54" t="s">
        <v>17050</v>
      </c>
      <c r="K1149" s="54" t="s">
        <v>17124</v>
      </c>
      <c r="L1149" s="54" t="s">
        <v>15626</v>
      </c>
      <c r="M1149" s="55">
        <v>0.94</v>
      </c>
      <c r="N1149" s="55">
        <v>0.89</v>
      </c>
      <c r="O1149" s="54" t="s">
        <v>15615</v>
      </c>
    </row>
    <row r="1150" spans="1:15" x14ac:dyDescent="0.25">
      <c r="A1150" s="19">
        <v>1152</v>
      </c>
      <c r="B1150" t="s">
        <v>7756</v>
      </c>
      <c r="C1150" t="s">
        <v>7565</v>
      </c>
      <c r="D1150" s="50" t="s">
        <v>16504</v>
      </c>
      <c r="E1150" s="84">
        <f t="shared" si="68"/>
        <v>41416</v>
      </c>
      <c r="F1150" s="50">
        <f t="shared" si="69"/>
        <v>2013</v>
      </c>
      <c r="G1150" s="50">
        <f t="shared" si="70"/>
        <v>5</v>
      </c>
      <c r="H1150" s="50">
        <f t="shared" si="71"/>
        <v>3</v>
      </c>
      <c r="I1150" s="54" t="s">
        <v>15622</v>
      </c>
      <c r="J1150" s="54" t="s">
        <v>17050</v>
      </c>
      <c r="K1150" s="54" t="s">
        <v>17124</v>
      </c>
      <c r="L1150" s="54" t="s">
        <v>15626</v>
      </c>
      <c r="M1150" s="55">
        <v>1</v>
      </c>
      <c r="N1150" s="55">
        <v>0.93</v>
      </c>
      <c r="O1150" s="54" t="s">
        <v>15615</v>
      </c>
    </row>
    <row r="1151" spans="1:15" x14ac:dyDescent="0.25">
      <c r="A1151" s="19">
        <v>1153</v>
      </c>
      <c r="B1151" t="s">
        <v>7737</v>
      </c>
      <c r="C1151" t="s">
        <v>7584</v>
      </c>
      <c r="D1151" s="50" t="s">
        <v>11887</v>
      </c>
      <c r="E1151" s="84">
        <f t="shared" si="68"/>
        <v>41418</v>
      </c>
      <c r="F1151" s="50">
        <f t="shared" si="69"/>
        <v>2013</v>
      </c>
      <c r="G1151" s="50">
        <f t="shared" si="70"/>
        <v>5</v>
      </c>
      <c r="H1151" s="50">
        <f t="shared" si="71"/>
        <v>5</v>
      </c>
      <c r="I1151" s="54" t="s">
        <v>15630</v>
      </c>
      <c r="J1151" s="54" t="s">
        <v>17085</v>
      </c>
      <c r="K1151" s="54" t="s">
        <v>17136</v>
      </c>
      <c r="L1151" s="54" t="s">
        <v>15626</v>
      </c>
      <c r="M1151" s="55">
        <v>1</v>
      </c>
      <c r="N1151" s="55">
        <v>1</v>
      </c>
      <c r="O1151" s="54" t="s">
        <v>15615</v>
      </c>
    </row>
    <row r="1152" spans="1:15" x14ac:dyDescent="0.25">
      <c r="A1152" s="19">
        <v>1154</v>
      </c>
      <c r="B1152" t="s">
        <v>9813</v>
      </c>
      <c r="C1152" t="s">
        <v>5556</v>
      </c>
      <c r="D1152" s="50" t="s">
        <v>11887</v>
      </c>
      <c r="E1152" s="84">
        <f t="shared" si="68"/>
        <v>41418</v>
      </c>
      <c r="F1152" s="50">
        <f t="shared" si="69"/>
        <v>2013</v>
      </c>
      <c r="G1152" s="50">
        <f t="shared" si="70"/>
        <v>5</v>
      </c>
      <c r="H1152" s="50">
        <f t="shared" si="71"/>
        <v>5</v>
      </c>
      <c r="I1152" s="54" t="s">
        <v>15622</v>
      </c>
      <c r="J1152" s="54" t="s">
        <v>17050</v>
      </c>
      <c r="K1152" s="54" t="s">
        <v>17124</v>
      </c>
      <c r="L1152" s="54" t="s">
        <v>15623</v>
      </c>
      <c r="M1152" s="55">
        <v>1</v>
      </c>
      <c r="N1152" s="55">
        <v>0.56999999999999995</v>
      </c>
      <c r="O1152" s="54" t="s">
        <v>15615</v>
      </c>
    </row>
    <row r="1153" spans="1:15" x14ac:dyDescent="0.25">
      <c r="A1153" s="19">
        <v>1155</v>
      </c>
      <c r="B1153" t="s">
        <v>11596</v>
      </c>
      <c r="C1153" t="s">
        <v>3809</v>
      </c>
      <c r="D1153" s="50" t="s">
        <v>16505</v>
      </c>
      <c r="E1153" s="84">
        <f t="shared" si="68"/>
        <v>41419</v>
      </c>
      <c r="F1153" s="50">
        <f t="shared" si="69"/>
        <v>2013</v>
      </c>
      <c r="G1153" s="50">
        <f t="shared" si="70"/>
        <v>5</v>
      </c>
      <c r="H1153" s="50">
        <f t="shared" si="71"/>
        <v>6</v>
      </c>
      <c r="I1153" s="54" t="s">
        <v>15622</v>
      </c>
      <c r="J1153" s="54" t="s">
        <v>17050</v>
      </c>
      <c r="K1153" s="54" t="s">
        <v>17124</v>
      </c>
      <c r="L1153" s="54" t="s">
        <v>15626</v>
      </c>
      <c r="M1153" s="55">
        <v>1</v>
      </c>
      <c r="N1153" s="55">
        <v>0.2</v>
      </c>
      <c r="O1153" s="54" t="s">
        <v>15615</v>
      </c>
    </row>
    <row r="1154" spans="1:15" x14ac:dyDescent="0.25">
      <c r="A1154" s="19">
        <v>1156</v>
      </c>
      <c r="B1154" t="s">
        <v>9427</v>
      </c>
      <c r="C1154" t="s">
        <v>5930</v>
      </c>
      <c r="D1154" s="50" t="s">
        <v>16505</v>
      </c>
      <c r="E1154" s="84">
        <f t="shared" si="68"/>
        <v>41419</v>
      </c>
      <c r="F1154" s="50">
        <f t="shared" si="69"/>
        <v>2013</v>
      </c>
      <c r="G1154" s="50">
        <f t="shared" si="70"/>
        <v>5</v>
      </c>
      <c r="H1154" s="50">
        <f t="shared" si="71"/>
        <v>6</v>
      </c>
      <c r="I1154" s="54" t="s">
        <v>15622</v>
      </c>
      <c r="J1154" s="54" t="s">
        <v>17050</v>
      </c>
      <c r="K1154" s="54" t="s">
        <v>17124</v>
      </c>
      <c r="L1154" s="54" t="s">
        <v>15623</v>
      </c>
      <c r="M1154" s="55">
        <v>0.6</v>
      </c>
      <c r="N1154" s="55">
        <v>0.94</v>
      </c>
      <c r="O1154" s="54" t="s">
        <v>15615</v>
      </c>
    </row>
    <row r="1155" spans="1:15" x14ac:dyDescent="0.25">
      <c r="A1155" s="19">
        <v>1157</v>
      </c>
      <c r="B1155" t="s">
        <v>7829</v>
      </c>
      <c r="C1155" t="s">
        <v>7494</v>
      </c>
      <c r="D1155" s="50" t="s">
        <v>16506</v>
      </c>
      <c r="E1155" s="84">
        <f t="shared" ref="E1155:E1218" si="72">DATE(LEFT(D1155,4),MID(D1155,5,2),RIGHT(D1155,2))</f>
        <v>41420</v>
      </c>
      <c r="F1155" s="50">
        <f t="shared" ref="F1155:F1218" si="73">YEAR(E1155)</f>
        <v>2013</v>
      </c>
      <c r="G1155" s="50">
        <f t="shared" ref="G1155:G1218" si="74">MONTH(E1155)</f>
        <v>5</v>
      </c>
      <c r="H1155" s="50">
        <f t="shared" ref="H1155:H1218" si="75">WEEKDAY(E1155,2)</f>
        <v>7</v>
      </c>
      <c r="I1155" s="54" t="s">
        <v>15622</v>
      </c>
      <c r="J1155" s="54" t="s">
        <v>17050</v>
      </c>
      <c r="K1155" s="54" t="s">
        <v>17124</v>
      </c>
      <c r="L1155" s="54" t="s">
        <v>15624</v>
      </c>
      <c r="M1155" s="55">
        <v>1</v>
      </c>
      <c r="N1155" s="55">
        <v>1</v>
      </c>
      <c r="O1155" s="54" t="s">
        <v>15615</v>
      </c>
    </row>
    <row r="1156" spans="1:15" x14ac:dyDescent="0.25">
      <c r="A1156" s="19">
        <v>1158</v>
      </c>
      <c r="B1156" t="s">
        <v>7770</v>
      </c>
      <c r="C1156" t="s">
        <v>3526</v>
      </c>
      <c r="D1156" s="50" t="s">
        <v>16506</v>
      </c>
      <c r="E1156" s="84">
        <f t="shared" si="72"/>
        <v>41420</v>
      </c>
      <c r="F1156" s="50">
        <f t="shared" si="73"/>
        <v>2013</v>
      </c>
      <c r="G1156" s="50">
        <f t="shared" si="74"/>
        <v>5</v>
      </c>
      <c r="H1156" s="50">
        <f t="shared" si="75"/>
        <v>7</v>
      </c>
      <c r="I1156" s="54" t="s">
        <v>15622</v>
      </c>
      <c r="J1156" s="54" t="s">
        <v>17050</v>
      </c>
      <c r="K1156" s="54" t="s">
        <v>17124</v>
      </c>
      <c r="L1156" s="54" t="s">
        <v>15628</v>
      </c>
      <c r="M1156" s="55">
        <v>0</v>
      </c>
      <c r="N1156" s="55">
        <v>0.73</v>
      </c>
      <c r="O1156" s="54" t="s">
        <v>15615</v>
      </c>
    </row>
    <row r="1157" spans="1:15" x14ac:dyDescent="0.25">
      <c r="A1157" s="19">
        <v>1159</v>
      </c>
      <c r="B1157" t="s">
        <v>10493</v>
      </c>
      <c r="C1157" t="s">
        <v>4890</v>
      </c>
      <c r="D1157" s="50" t="s">
        <v>16506</v>
      </c>
      <c r="E1157" s="84">
        <f t="shared" si="72"/>
        <v>41420</v>
      </c>
      <c r="F1157" s="50">
        <f t="shared" si="73"/>
        <v>2013</v>
      </c>
      <c r="G1157" s="50">
        <f t="shared" si="74"/>
        <v>5</v>
      </c>
      <c r="H1157" s="50">
        <f t="shared" si="75"/>
        <v>7</v>
      </c>
      <c r="I1157" s="54" t="s">
        <v>15622</v>
      </c>
      <c r="J1157" s="54" t="s">
        <v>17050</v>
      </c>
      <c r="K1157" s="54" t="s">
        <v>17124</v>
      </c>
      <c r="L1157" s="54" t="s">
        <v>15624</v>
      </c>
      <c r="M1157" s="55">
        <v>1</v>
      </c>
      <c r="N1157" s="55">
        <v>0.74</v>
      </c>
      <c r="O1157" s="54" t="s">
        <v>15615</v>
      </c>
    </row>
    <row r="1158" spans="1:15" x14ac:dyDescent="0.25">
      <c r="A1158" s="19">
        <v>1160</v>
      </c>
      <c r="B1158" t="s">
        <v>8967</v>
      </c>
      <c r="C1158" t="s">
        <v>6386</v>
      </c>
      <c r="D1158" s="50" t="s">
        <v>16507</v>
      </c>
      <c r="E1158" s="84">
        <f t="shared" si="72"/>
        <v>41422</v>
      </c>
      <c r="F1158" s="50">
        <f t="shared" si="73"/>
        <v>2013</v>
      </c>
      <c r="G1158" s="50">
        <f t="shared" si="74"/>
        <v>5</v>
      </c>
      <c r="H1158" s="50">
        <f t="shared" si="75"/>
        <v>2</v>
      </c>
      <c r="I1158" s="54" t="s">
        <v>15629</v>
      </c>
      <c r="J1158" s="54" t="s">
        <v>17050</v>
      </c>
      <c r="K1158" s="54" t="s">
        <v>17124</v>
      </c>
      <c r="L1158" s="54" t="s">
        <v>15624</v>
      </c>
      <c r="M1158" s="55">
        <v>1</v>
      </c>
      <c r="N1158" s="55">
        <v>1</v>
      </c>
      <c r="O1158" s="54" t="s">
        <v>15615</v>
      </c>
    </row>
    <row r="1159" spans="1:15" x14ac:dyDescent="0.25">
      <c r="A1159" s="19">
        <v>1161</v>
      </c>
      <c r="B1159" t="s">
        <v>7913</v>
      </c>
      <c r="C1159" t="s">
        <v>7417</v>
      </c>
      <c r="D1159" s="50" t="s">
        <v>16508</v>
      </c>
      <c r="E1159" s="84">
        <f t="shared" si="72"/>
        <v>41423</v>
      </c>
      <c r="F1159" s="50">
        <f t="shared" si="73"/>
        <v>2013</v>
      </c>
      <c r="G1159" s="50">
        <f t="shared" si="74"/>
        <v>5</v>
      </c>
      <c r="H1159" s="50">
        <f t="shared" si="75"/>
        <v>3</v>
      </c>
      <c r="I1159" s="54" t="s">
        <v>15622</v>
      </c>
      <c r="J1159" s="54" t="s">
        <v>17050</v>
      </c>
      <c r="K1159" s="54" t="s">
        <v>17124</v>
      </c>
      <c r="L1159" s="54" t="s">
        <v>15626</v>
      </c>
      <c r="M1159" s="55">
        <v>1</v>
      </c>
      <c r="N1159" s="55">
        <v>1</v>
      </c>
      <c r="O1159" s="54" t="s">
        <v>15616</v>
      </c>
    </row>
    <row r="1160" spans="1:15" x14ac:dyDescent="0.25">
      <c r="A1160" s="19">
        <v>1162</v>
      </c>
      <c r="B1160" t="s">
        <v>8617</v>
      </c>
      <c r="C1160" t="s">
        <v>6730</v>
      </c>
      <c r="D1160" s="50" t="s">
        <v>16508</v>
      </c>
      <c r="E1160" s="84">
        <f t="shared" si="72"/>
        <v>41423</v>
      </c>
      <c r="F1160" s="50">
        <f t="shared" si="73"/>
        <v>2013</v>
      </c>
      <c r="G1160" s="50">
        <f t="shared" si="74"/>
        <v>5</v>
      </c>
      <c r="H1160" s="50">
        <f t="shared" si="75"/>
        <v>3</v>
      </c>
      <c r="I1160" s="54" t="s">
        <v>15622</v>
      </c>
      <c r="J1160" s="54" t="s">
        <v>17050</v>
      </c>
      <c r="K1160" s="54" t="s">
        <v>17124</v>
      </c>
      <c r="L1160" s="54" t="s">
        <v>15626</v>
      </c>
      <c r="M1160" s="55">
        <v>0.95</v>
      </c>
      <c r="N1160" s="55">
        <v>0.99</v>
      </c>
      <c r="O1160" s="54" t="s">
        <v>15615</v>
      </c>
    </row>
    <row r="1161" spans="1:15" x14ac:dyDescent="0.25">
      <c r="A1161" s="19">
        <v>1163</v>
      </c>
      <c r="B1161" t="s">
        <v>10729</v>
      </c>
      <c r="C1161" t="s">
        <v>4660</v>
      </c>
      <c r="D1161" s="50" t="s">
        <v>16508</v>
      </c>
      <c r="E1161" s="84">
        <f t="shared" si="72"/>
        <v>41423</v>
      </c>
      <c r="F1161" s="50">
        <f t="shared" si="73"/>
        <v>2013</v>
      </c>
      <c r="G1161" s="50">
        <f t="shared" si="74"/>
        <v>5</v>
      </c>
      <c r="H1161" s="50">
        <f t="shared" si="75"/>
        <v>3</v>
      </c>
      <c r="I1161" s="54" t="s">
        <v>15622</v>
      </c>
      <c r="J1161" s="54" t="s">
        <v>17050</v>
      </c>
      <c r="K1161" s="54" t="s">
        <v>17124</v>
      </c>
      <c r="L1161" s="54" t="s">
        <v>15623</v>
      </c>
      <c r="M1161" s="55">
        <v>0.5</v>
      </c>
      <c r="N1161" s="55">
        <v>0</v>
      </c>
      <c r="O1161" s="54" t="s">
        <v>15615</v>
      </c>
    </row>
    <row r="1162" spans="1:15" x14ac:dyDescent="0.25">
      <c r="A1162" s="19">
        <v>1164</v>
      </c>
      <c r="B1162" t="s">
        <v>9580</v>
      </c>
      <c r="C1162" t="s">
        <v>5781</v>
      </c>
      <c r="D1162" s="50" t="s">
        <v>16509</v>
      </c>
      <c r="E1162" s="84">
        <f t="shared" si="72"/>
        <v>41424</v>
      </c>
      <c r="F1162" s="50">
        <f t="shared" si="73"/>
        <v>2013</v>
      </c>
      <c r="G1162" s="50">
        <f t="shared" si="74"/>
        <v>5</v>
      </c>
      <c r="H1162" s="50">
        <f t="shared" si="75"/>
        <v>4</v>
      </c>
      <c r="I1162" s="54" t="s">
        <v>15622</v>
      </c>
      <c r="J1162" s="54" t="s">
        <v>17050</v>
      </c>
      <c r="K1162" s="54" t="s">
        <v>17124</v>
      </c>
      <c r="L1162" s="54" t="s">
        <v>15626</v>
      </c>
      <c r="M1162" s="55">
        <v>1</v>
      </c>
      <c r="N1162" s="55">
        <v>0.73</v>
      </c>
      <c r="O1162" s="54" t="s">
        <v>15615</v>
      </c>
    </row>
    <row r="1163" spans="1:15" x14ac:dyDescent="0.25">
      <c r="A1163" s="19">
        <v>1165</v>
      </c>
      <c r="B1163" t="s">
        <v>11244</v>
      </c>
      <c r="C1163" t="s">
        <v>4157</v>
      </c>
      <c r="D1163" s="50" t="s">
        <v>16509</v>
      </c>
      <c r="E1163" s="84">
        <f t="shared" si="72"/>
        <v>41424</v>
      </c>
      <c r="F1163" s="50">
        <f t="shared" si="73"/>
        <v>2013</v>
      </c>
      <c r="G1163" s="50">
        <f t="shared" si="74"/>
        <v>5</v>
      </c>
      <c r="H1163" s="50">
        <f t="shared" si="75"/>
        <v>4</v>
      </c>
      <c r="I1163" s="54" t="s">
        <v>15622</v>
      </c>
      <c r="J1163" s="54" t="s">
        <v>17050</v>
      </c>
      <c r="K1163" s="54" t="s">
        <v>17124</v>
      </c>
      <c r="L1163" s="54" t="s">
        <v>15626</v>
      </c>
      <c r="M1163" s="55">
        <v>0.9</v>
      </c>
      <c r="N1163" s="55">
        <v>0.94</v>
      </c>
      <c r="O1163" s="54" t="s">
        <v>15615</v>
      </c>
    </row>
    <row r="1164" spans="1:15" x14ac:dyDescent="0.25">
      <c r="A1164" s="19">
        <v>1166</v>
      </c>
      <c r="B1164" t="s">
        <v>10868</v>
      </c>
      <c r="C1164" t="s">
        <v>4526</v>
      </c>
      <c r="D1164" s="50" t="s">
        <v>16510</v>
      </c>
      <c r="E1164" s="84">
        <f t="shared" si="72"/>
        <v>41425</v>
      </c>
      <c r="F1164" s="50">
        <f t="shared" si="73"/>
        <v>2013</v>
      </c>
      <c r="G1164" s="50">
        <f t="shared" si="74"/>
        <v>5</v>
      </c>
      <c r="H1164" s="50">
        <f t="shared" si="75"/>
        <v>5</v>
      </c>
      <c r="I1164" s="54" t="s">
        <v>15622</v>
      </c>
      <c r="J1164" s="54" t="s">
        <v>17050</v>
      </c>
      <c r="K1164" s="54" t="s">
        <v>17124</v>
      </c>
      <c r="L1164" s="54" t="s">
        <v>15626</v>
      </c>
      <c r="M1164" s="55">
        <v>1</v>
      </c>
      <c r="N1164" s="55">
        <v>0.98</v>
      </c>
      <c r="O1164" s="54" t="s">
        <v>15616</v>
      </c>
    </row>
    <row r="1165" spans="1:15" x14ac:dyDescent="0.25">
      <c r="A1165" s="19">
        <v>1167</v>
      </c>
      <c r="B1165" t="s">
        <v>8533</v>
      </c>
      <c r="C1165" t="s">
        <v>6813</v>
      </c>
      <c r="D1165" s="50" t="s">
        <v>16511</v>
      </c>
      <c r="E1165" s="84">
        <f t="shared" si="72"/>
        <v>41426</v>
      </c>
      <c r="F1165" s="50">
        <f t="shared" si="73"/>
        <v>2013</v>
      </c>
      <c r="G1165" s="50">
        <f t="shared" si="74"/>
        <v>6</v>
      </c>
      <c r="H1165" s="50">
        <f t="shared" si="75"/>
        <v>6</v>
      </c>
      <c r="I1165" s="54" t="s">
        <v>15622</v>
      </c>
      <c r="J1165" s="54" t="s">
        <v>17050</v>
      </c>
      <c r="K1165" s="54" t="s">
        <v>17124</v>
      </c>
      <c r="L1165" s="54" t="s">
        <v>15624</v>
      </c>
      <c r="M1165" s="55">
        <v>0.77</v>
      </c>
      <c r="N1165" s="55">
        <v>0.99</v>
      </c>
      <c r="O1165" s="54" t="s">
        <v>15615</v>
      </c>
    </row>
    <row r="1166" spans="1:15" x14ac:dyDescent="0.25">
      <c r="A1166" s="19">
        <v>1168</v>
      </c>
      <c r="B1166" t="s">
        <v>10300</v>
      </c>
      <c r="C1166" t="s">
        <v>5079</v>
      </c>
      <c r="D1166" s="50" t="s">
        <v>16511</v>
      </c>
      <c r="E1166" s="84">
        <f t="shared" si="72"/>
        <v>41426</v>
      </c>
      <c r="F1166" s="50">
        <f t="shared" si="73"/>
        <v>2013</v>
      </c>
      <c r="G1166" s="50">
        <f t="shared" si="74"/>
        <v>6</v>
      </c>
      <c r="H1166" s="50">
        <f t="shared" si="75"/>
        <v>6</v>
      </c>
      <c r="I1166" s="54" t="s">
        <v>15622</v>
      </c>
      <c r="J1166" s="54" t="s">
        <v>17050</v>
      </c>
      <c r="K1166" s="54" t="s">
        <v>17124</v>
      </c>
      <c r="L1166" s="54" t="s">
        <v>15623</v>
      </c>
      <c r="M1166" s="55">
        <v>1</v>
      </c>
      <c r="N1166" s="55">
        <v>0.56999999999999995</v>
      </c>
      <c r="O1166" s="54" t="s">
        <v>15615</v>
      </c>
    </row>
    <row r="1167" spans="1:15" x14ac:dyDescent="0.25">
      <c r="A1167" s="19">
        <v>1169</v>
      </c>
      <c r="B1167" t="s">
        <v>8114</v>
      </c>
      <c r="C1167" t="s">
        <v>7221</v>
      </c>
      <c r="D1167" s="50" t="s">
        <v>16512</v>
      </c>
      <c r="E1167" s="84">
        <f t="shared" si="72"/>
        <v>41427</v>
      </c>
      <c r="F1167" s="50">
        <f t="shared" si="73"/>
        <v>2013</v>
      </c>
      <c r="G1167" s="50">
        <f t="shared" si="74"/>
        <v>6</v>
      </c>
      <c r="H1167" s="50">
        <f t="shared" si="75"/>
        <v>7</v>
      </c>
      <c r="I1167" s="54" t="s">
        <v>15622</v>
      </c>
      <c r="J1167" s="54" t="s">
        <v>17050</v>
      </c>
      <c r="K1167" s="54" t="s">
        <v>17124</v>
      </c>
      <c r="L1167" s="54" t="s">
        <v>15623</v>
      </c>
      <c r="M1167" s="55">
        <v>1</v>
      </c>
      <c r="N1167" s="55">
        <v>0.42</v>
      </c>
      <c r="O1167" s="54" t="s">
        <v>15615</v>
      </c>
    </row>
    <row r="1168" spans="1:15" x14ac:dyDescent="0.25">
      <c r="A1168" s="19">
        <v>1170</v>
      </c>
      <c r="B1168" t="s">
        <v>11809</v>
      </c>
      <c r="C1168" t="s">
        <v>3603</v>
      </c>
      <c r="D1168" s="50" t="s">
        <v>16512</v>
      </c>
      <c r="E1168" s="84">
        <f t="shared" si="72"/>
        <v>41427</v>
      </c>
      <c r="F1168" s="50">
        <f t="shared" si="73"/>
        <v>2013</v>
      </c>
      <c r="G1168" s="50">
        <f t="shared" si="74"/>
        <v>6</v>
      </c>
      <c r="H1168" s="50">
        <f t="shared" si="75"/>
        <v>7</v>
      </c>
      <c r="I1168" s="54" t="s">
        <v>15622</v>
      </c>
      <c r="J1168" s="54" t="s">
        <v>17050</v>
      </c>
      <c r="K1168" s="54" t="s">
        <v>17124</v>
      </c>
      <c r="L1168" s="54" t="s">
        <v>15624</v>
      </c>
      <c r="M1168" s="55">
        <v>1</v>
      </c>
      <c r="N1168" s="55">
        <v>0.95</v>
      </c>
      <c r="O1168" s="54" t="s">
        <v>15615</v>
      </c>
    </row>
    <row r="1169" spans="1:15" x14ac:dyDescent="0.25">
      <c r="A1169" s="19">
        <v>1171</v>
      </c>
      <c r="B1169" t="s">
        <v>11423</v>
      </c>
      <c r="C1169" t="s">
        <v>3978</v>
      </c>
      <c r="D1169" s="50" t="s">
        <v>16513</v>
      </c>
      <c r="E1169" s="84">
        <f t="shared" si="72"/>
        <v>41428</v>
      </c>
      <c r="F1169" s="50">
        <f t="shared" si="73"/>
        <v>2013</v>
      </c>
      <c r="G1169" s="50">
        <f t="shared" si="74"/>
        <v>6</v>
      </c>
      <c r="H1169" s="50">
        <f t="shared" si="75"/>
        <v>1</v>
      </c>
      <c r="I1169" s="54" t="s">
        <v>15622</v>
      </c>
      <c r="J1169" s="54" t="s">
        <v>17050</v>
      </c>
      <c r="K1169" s="54" t="s">
        <v>17124</v>
      </c>
      <c r="L1169" s="54" t="s">
        <v>15623</v>
      </c>
      <c r="M1169" s="55">
        <v>0.67</v>
      </c>
      <c r="N1169" s="55">
        <v>0.97</v>
      </c>
      <c r="O1169" s="54" t="s">
        <v>15616</v>
      </c>
    </row>
    <row r="1170" spans="1:15" x14ac:dyDescent="0.25">
      <c r="A1170" s="19">
        <v>1172</v>
      </c>
      <c r="B1170" t="s">
        <v>10750</v>
      </c>
      <c r="C1170" t="s">
        <v>4639</v>
      </c>
      <c r="D1170" s="50" t="s">
        <v>16513</v>
      </c>
      <c r="E1170" s="84">
        <f t="shared" si="72"/>
        <v>41428</v>
      </c>
      <c r="F1170" s="50">
        <f t="shared" si="73"/>
        <v>2013</v>
      </c>
      <c r="G1170" s="50">
        <f t="shared" si="74"/>
        <v>6</v>
      </c>
      <c r="H1170" s="50">
        <f t="shared" si="75"/>
        <v>1</v>
      </c>
      <c r="I1170" s="54" t="s">
        <v>15622</v>
      </c>
      <c r="J1170" s="54" t="s">
        <v>17050</v>
      </c>
      <c r="K1170" s="54" t="s">
        <v>17124</v>
      </c>
      <c r="L1170" s="54" t="s">
        <v>15626</v>
      </c>
      <c r="M1170" s="55">
        <v>1</v>
      </c>
      <c r="N1170" s="55">
        <v>1</v>
      </c>
      <c r="O1170" s="54" t="s">
        <v>15616</v>
      </c>
    </row>
    <row r="1171" spans="1:15" x14ac:dyDescent="0.25">
      <c r="A1171" s="19">
        <v>1173</v>
      </c>
      <c r="B1171" t="s">
        <v>10555</v>
      </c>
      <c r="C1171" t="s">
        <v>4829</v>
      </c>
      <c r="D1171" s="50" t="s">
        <v>11888</v>
      </c>
      <c r="E1171" s="84">
        <f t="shared" si="72"/>
        <v>41429</v>
      </c>
      <c r="F1171" s="50">
        <f t="shared" si="73"/>
        <v>2013</v>
      </c>
      <c r="G1171" s="50">
        <f t="shared" si="74"/>
        <v>6</v>
      </c>
      <c r="H1171" s="50">
        <f t="shared" si="75"/>
        <v>2</v>
      </c>
      <c r="I1171" s="54" t="s">
        <v>15622</v>
      </c>
      <c r="J1171" s="54" t="s">
        <v>17050</v>
      </c>
      <c r="K1171" s="54" t="s">
        <v>17124</v>
      </c>
      <c r="L1171" s="54" t="s">
        <v>15626</v>
      </c>
      <c r="M1171" s="55">
        <v>1</v>
      </c>
      <c r="N1171" s="55">
        <v>0.96</v>
      </c>
      <c r="O1171" s="54" t="s">
        <v>15616</v>
      </c>
    </row>
    <row r="1172" spans="1:15" x14ac:dyDescent="0.25">
      <c r="A1172" s="19">
        <v>1174</v>
      </c>
      <c r="B1172" t="s">
        <v>8748</v>
      </c>
      <c r="C1172" t="s">
        <v>6600</v>
      </c>
      <c r="D1172" s="50" t="s">
        <v>16514</v>
      </c>
      <c r="E1172" s="84">
        <f t="shared" si="72"/>
        <v>41431</v>
      </c>
      <c r="F1172" s="50">
        <f t="shared" si="73"/>
        <v>2013</v>
      </c>
      <c r="G1172" s="50">
        <f t="shared" si="74"/>
        <v>6</v>
      </c>
      <c r="H1172" s="50">
        <f t="shared" si="75"/>
        <v>4</v>
      </c>
      <c r="I1172" s="54" t="s">
        <v>15622</v>
      </c>
      <c r="J1172" s="54" t="s">
        <v>17050</v>
      </c>
      <c r="K1172" s="54" t="s">
        <v>17124</v>
      </c>
      <c r="L1172" s="54" t="s">
        <v>15626</v>
      </c>
      <c r="M1172" s="55">
        <v>1</v>
      </c>
      <c r="N1172" s="55">
        <v>0.98</v>
      </c>
      <c r="O1172" s="54" t="s">
        <v>15616</v>
      </c>
    </row>
    <row r="1173" spans="1:15" x14ac:dyDescent="0.25">
      <c r="A1173" s="19">
        <v>1175</v>
      </c>
      <c r="B1173" t="s">
        <v>8375</v>
      </c>
      <c r="C1173" t="s">
        <v>6965</v>
      </c>
      <c r="D1173" s="50" t="s">
        <v>16515</v>
      </c>
      <c r="E1173" s="84">
        <f t="shared" si="72"/>
        <v>41432</v>
      </c>
      <c r="F1173" s="50">
        <f t="shared" si="73"/>
        <v>2013</v>
      </c>
      <c r="G1173" s="50">
        <f t="shared" si="74"/>
        <v>6</v>
      </c>
      <c r="H1173" s="50">
        <f t="shared" si="75"/>
        <v>5</v>
      </c>
      <c r="I1173" s="54" t="s">
        <v>15622</v>
      </c>
      <c r="J1173" s="54" t="s">
        <v>17050</v>
      </c>
      <c r="K1173" s="54" t="s">
        <v>17124</v>
      </c>
      <c r="L1173" s="54" t="s">
        <v>15624</v>
      </c>
      <c r="M1173" s="55">
        <v>0.54</v>
      </c>
      <c r="N1173" s="55">
        <v>0.86</v>
      </c>
      <c r="O1173" s="54" t="s">
        <v>15615</v>
      </c>
    </row>
    <row r="1174" spans="1:15" x14ac:dyDescent="0.25">
      <c r="A1174" s="19">
        <v>1176</v>
      </c>
      <c r="B1174" t="s">
        <v>7872</v>
      </c>
      <c r="C1174" t="s">
        <v>7456</v>
      </c>
      <c r="D1174" s="50" t="s">
        <v>16515</v>
      </c>
      <c r="E1174" s="84">
        <f t="shared" si="72"/>
        <v>41432</v>
      </c>
      <c r="F1174" s="50">
        <f t="shared" si="73"/>
        <v>2013</v>
      </c>
      <c r="G1174" s="50">
        <f t="shared" si="74"/>
        <v>6</v>
      </c>
      <c r="H1174" s="50">
        <f t="shared" si="75"/>
        <v>5</v>
      </c>
      <c r="I1174" s="54" t="s">
        <v>15625</v>
      </c>
      <c r="J1174" s="54" t="s">
        <v>17050</v>
      </c>
      <c r="K1174" s="54" t="s">
        <v>17124</v>
      </c>
      <c r="L1174" s="54" t="s">
        <v>15623</v>
      </c>
      <c r="M1174" s="55">
        <v>0.75</v>
      </c>
      <c r="N1174" s="55">
        <v>0.97</v>
      </c>
      <c r="O1174" s="54" t="s">
        <v>15616</v>
      </c>
    </row>
    <row r="1175" spans="1:15" x14ac:dyDescent="0.25">
      <c r="A1175" s="19">
        <v>1177</v>
      </c>
      <c r="B1175" t="s">
        <v>9543</v>
      </c>
      <c r="C1175" t="s">
        <v>5817</v>
      </c>
      <c r="D1175" s="50" t="s">
        <v>16515</v>
      </c>
      <c r="E1175" s="84">
        <f t="shared" si="72"/>
        <v>41432</v>
      </c>
      <c r="F1175" s="50">
        <f t="shared" si="73"/>
        <v>2013</v>
      </c>
      <c r="G1175" s="50">
        <f t="shared" si="74"/>
        <v>6</v>
      </c>
      <c r="H1175" s="50">
        <f t="shared" si="75"/>
        <v>5</v>
      </c>
      <c r="I1175" s="54" t="s">
        <v>15642</v>
      </c>
      <c r="J1175" s="54" t="s">
        <v>17059</v>
      </c>
      <c r="K1175" s="54" t="s">
        <v>17124</v>
      </c>
      <c r="L1175" s="54" t="s">
        <v>15624</v>
      </c>
      <c r="M1175" s="55">
        <v>1</v>
      </c>
      <c r="N1175" s="55">
        <v>0.67</v>
      </c>
      <c r="O1175" s="54" t="s">
        <v>15615</v>
      </c>
    </row>
    <row r="1176" spans="1:15" x14ac:dyDescent="0.25">
      <c r="A1176" s="19">
        <v>1178</v>
      </c>
      <c r="B1176" t="s">
        <v>9008</v>
      </c>
      <c r="C1176" t="s">
        <v>6346</v>
      </c>
      <c r="D1176" s="50" t="s">
        <v>16516</v>
      </c>
      <c r="E1176" s="84">
        <f t="shared" si="72"/>
        <v>41434</v>
      </c>
      <c r="F1176" s="50">
        <f t="shared" si="73"/>
        <v>2013</v>
      </c>
      <c r="G1176" s="50">
        <f t="shared" si="74"/>
        <v>6</v>
      </c>
      <c r="H1176" s="50">
        <f t="shared" si="75"/>
        <v>7</v>
      </c>
      <c r="I1176" s="54" t="s">
        <v>15631</v>
      </c>
      <c r="J1176" s="54" t="s">
        <v>17076</v>
      </c>
      <c r="K1176" s="54" t="s">
        <v>17130</v>
      </c>
      <c r="L1176" s="54" t="s">
        <v>15626</v>
      </c>
      <c r="M1176" s="55">
        <v>1</v>
      </c>
      <c r="N1176" s="55">
        <v>1</v>
      </c>
      <c r="O1176" s="54" t="s">
        <v>15616</v>
      </c>
    </row>
    <row r="1177" spans="1:15" x14ac:dyDescent="0.25">
      <c r="A1177" s="19">
        <v>1179</v>
      </c>
      <c r="B1177" t="s">
        <v>11575</v>
      </c>
      <c r="C1177" t="s">
        <v>3830</v>
      </c>
      <c r="D1177" s="50" t="s">
        <v>16516</v>
      </c>
      <c r="E1177" s="84">
        <f t="shared" si="72"/>
        <v>41434</v>
      </c>
      <c r="F1177" s="50">
        <f t="shared" si="73"/>
        <v>2013</v>
      </c>
      <c r="G1177" s="50">
        <f t="shared" si="74"/>
        <v>6</v>
      </c>
      <c r="H1177" s="50">
        <f t="shared" si="75"/>
        <v>7</v>
      </c>
      <c r="I1177" s="54" t="s">
        <v>15625</v>
      </c>
      <c r="J1177" s="54" t="s">
        <v>17050</v>
      </c>
      <c r="K1177" s="54" t="s">
        <v>17124</v>
      </c>
      <c r="L1177" s="54" t="s">
        <v>15628</v>
      </c>
      <c r="M1177" s="55">
        <v>0</v>
      </c>
      <c r="N1177" s="55">
        <v>0.71</v>
      </c>
      <c r="O1177" s="54" t="s">
        <v>15615</v>
      </c>
    </row>
    <row r="1178" spans="1:15" x14ac:dyDescent="0.25">
      <c r="A1178" s="19">
        <v>1180</v>
      </c>
      <c r="B1178" t="s">
        <v>8667</v>
      </c>
      <c r="C1178" t="s">
        <v>6681</v>
      </c>
      <c r="D1178" s="50" t="s">
        <v>16516</v>
      </c>
      <c r="E1178" s="84">
        <f t="shared" si="72"/>
        <v>41434</v>
      </c>
      <c r="F1178" s="50">
        <f t="shared" si="73"/>
        <v>2013</v>
      </c>
      <c r="G1178" s="50">
        <f t="shared" si="74"/>
        <v>6</v>
      </c>
      <c r="H1178" s="50">
        <f t="shared" si="75"/>
        <v>7</v>
      </c>
      <c r="I1178" s="54" t="s">
        <v>15622</v>
      </c>
      <c r="J1178" s="54" t="s">
        <v>17050</v>
      </c>
      <c r="K1178" s="54" t="s">
        <v>17124</v>
      </c>
      <c r="L1178" s="54" t="s">
        <v>15624</v>
      </c>
      <c r="M1178" s="55">
        <v>1</v>
      </c>
      <c r="N1178" s="55">
        <v>0.86</v>
      </c>
      <c r="O1178" s="54" t="s">
        <v>15616</v>
      </c>
    </row>
    <row r="1179" spans="1:15" x14ac:dyDescent="0.25">
      <c r="A1179" s="19">
        <v>1181</v>
      </c>
      <c r="B1179" t="s">
        <v>8087</v>
      </c>
      <c r="C1179" t="s">
        <v>7246</v>
      </c>
      <c r="D1179" s="50" t="s">
        <v>16516</v>
      </c>
      <c r="E1179" s="84">
        <f t="shared" si="72"/>
        <v>41434</v>
      </c>
      <c r="F1179" s="50">
        <f t="shared" si="73"/>
        <v>2013</v>
      </c>
      <c r="G1179" s="50">
        <f t="shared" si="74"/>
        <v>6</v>
      </c>
      <c r="H1179" s="50">
        <f t="shared" si="75"/>
        <v>7</v>
      </c>
      <c r="I1179" s="54" t="s">
        <v>15622</v>
      </c>
      <c r="J1179" s="54" t="s">
        <v>17050</v>
      </c>
      <c r="K1179" s="54" t="s">
        <v>17124</v>
      </c>
      <c r="L1179" s="54" t="s">
        <v>15626</v>
      </c>
      <c r="M1179" s="55">
        <v>1</v>
      </c>
      <c r="N1179" s="55">
        <v>0.47</v>
      </c>
      <c r="O1179" s="54" t="s">
        <v>15616</v>
      </c>
    </row>
    <row r="1180" spans="1:15" x14ac:dyDescent="0.25">
      <c r="A1180" s="19">
        <v>1183</v>
      </c>
      <c r="B1180" t="s">
        <v>9893</v>
      </c>
      <c r="C1180" t="s">
        <v>5478</v>
      </c>
      <c r="D1180" s="50" t="s">
        <v>16517</v>
      </c>
      <c r="E1180" s="84">
        <f t="shared" si="72"/>
        <v>41435</v>
      </c>
      <c r="F1180" s="50">
        <f t="shared" si="73"/>
        <v>2013</v>
      </c>
      <c r="G1180" s="50">
        <f t="shared" si="74"/>
        <v>6</v>
      </c>
      <c r="H1180" s="50">
        <f t="shared" si="75"/>
        <v>1</v>
      </c>
      <c r="I1180" s="54" t="s">
        <v>15622</v>
      </c>
      <c r="J1180" s="54" t="s">
        <v>17050</v>
      </c>
      <c r="K1180" s="54" t="s">
        <v>17124</v>
      </c>
      <c r="L1180" s="54" t="s">
        <v>15623</v>
      </c>
      <c r="M1180" s="55">
        <v>1</v>
      </c>
      <c r="N1180" s="55">
        <v>0.88</v>
      </c>
      <c r="O1180" s="54" t="s">
        <v>15616</v>
      </c>
    </row>
    <row r="1181" spans="1:15" x14ac:dyDescent="0.25">
      <c r="A1181" s="19">
        <v>1184</v>
      </c>
      <c r="B1181" t="s">
        <v>9853</v>
      </c>
      <c r="C1181" t="s">
        <v>5518</v>
      </c>
      <c r="D1181" s="50" t="s">
        <v>16517</v>
      </c>
      <c r="E1181" s="84">
        <f t="shared" si="72"/>
        <v>41435</v>
      </c>
      <c r="F1181" s="50">
        <f t="shared" si="73"/>
        <v>2013</v>
      </c>
      <c r="G1181" s="50">
        <f t="shared" si="74"/>
        <v>6</v>
      </c>
      <c r="H1181" s="50">
        <f t="shared" si="75"/>
        <v>1</v>
      </c>
      <c r="I1181" s="54" t="s">
        <v>15622</v>
      </c>
      <c r="J1181" s="54" t="s">
        <v>17050</v>
      </c>
      <c r="K1181" s="54" t="s">
        <v>17124</v>
      </c>
      <c r="L1181" s="54" t="s">
        <v>15626</v>
      </c>
      <c r="M1181" s="55">
        <v>1</v>
      </c>
      <c r="N1181" s="55">
        <v>0.2</v>
      </c>
      <c r="O1181" s="54" t="s">
        <v>15615</v>
      </c>
    </row>
    <row r="1182" spans="1:15" x14ac:dyDescent="0.25">
      <c r="A1182" s="19">
        <v>1185</v>
      </c>
      <c r="B1182" t="s">
        <v>10821</v>
      </c>
      <c r="C1182" t="s">
        <v>4572</v>
      </c>
      <c r="D1182" s="50" t="s">
        <v>16517</v>
      </c>
      <c r="E1182" s="84">
        <f t="shared" si="72"/>
        <v>41435</v>
      </c>
      <c r="F1182" s="50">
        <f t="shared" si="73"/>
        <v>2013</v>
      </c>
      <c r="G1182" s="50">
        <f t="shared" si="74"/>
        <v>6</v>
      </c>
      <c r="H1182" s="50">
        <f t="shared" si="75"/>
        <v>1</v>
      </c>
      <c r="I1182" s="54" t="s">
        <v>15622</v>
      </c>
      <c r="J1182" s="54" t="s">
        <v>17050</v>
      </c>
      <c r="K1182" s="54" t="s">
        <v>17124</v>
      </c>
      <c r="L1182" s="54" t="s">
        <v>15626</v>
      </c>
      <c r="M1182" s="55">
        <v>1</v>
      </c>
      <c r="N1182" s="55">
        <v>0.93</v>
      </c>
      <c r="O1182" s="54" t="s">
        <v>15615</v>
      </c>
    </row>
    <row r="1183" spans="1:15" x14ac:dyDescent="0.25">
      <c r="A1183" s="19">
        <v>1186</v>
      </c>
      <c r="B1183" t="s">
        <v>10529</v>
      </c>
      <c r="C1183" t="s">
        <v>4854</v>
      </c>
      <c r="D1183" s="50" t="s">
        <v>16517</v>
      </c>
      <c r="E1183" s="84">
        <f t="shared" si="72"/>
        <v>41435</v>
      </c>
      <c r="F1183" s="50">
        <f t="shared" si="73"/>
        <v>2013</v>
      </c>
      <c r="G1183" s="50">
        <f t="shared" si="74"/>
        <v>6</v>
      </c>
      <c r="H1183" s="50">
        <f t="shared" si="75"/>
        <v>1</v>
      </c>
      <c r="I1183" s="54" t="s">
        <v>15622</v>
      </c>
      <c r="J1183" s="54" t="s">
        <v>17050</v>
      </c>
      <c r="K1183" s="54" t="s">
        <v>17124</v>
      </c>
      <c r="L1183" s="54" t="s">
        <v>15626</v>
      </c>
      <c r="M1183" s="55">
        <v>1</v>
      </c>
      <c r="N1183" s="55">
        <v>0.93</v>
      </c>
      <c r="O1183" s="54" t="s">
        <v>15615</v>
      </c>
    </row>
    <row r="1184" spans="1:15" x14ac:dyDescent="0.25">
      <c r="A1184" s="19">
        <v>1187</v>
      </c>
      <c r="B1184" t="s">
        <v>11554</v>
      </c>
      <c r="C1184" t="s">
        <v>3851</v>
      </c>
      <c r="D1184" s="50" t="s">
        <v>16518</v>
      </c>
      <c r="E1184" s="84">
        <f t="shared" si="72"/>
        <v>41436</v>
      </c>
      <c r="F1184" s="50">
        <f t="shared" si="73"/>
        <v>2013</v>
      </c>
      <c r="G1184" s="50">
        <f t="shared" si="74"/>
        <v>6</v>
      </c>
      <c r="H1184" s="50">
        <f t="shared" si="75"/>
        <v>2</v>
      </c>
      <c r="I1184" s="54" t="s">
        <v>15622</v>
      </c>
      <c r="J1184" s="54" t="s">
        <v>17050</v>
      </c>
      <c r="K1184" s="54" t="s">
        <v>17124</v>
      </c>
      <c r="L1184" s="54" t="s">
        <v>15626</v>
      </c>
      <c r="M1184" s="55">
        <v>1</v>
      </c>
      <c r="N1184" s="55">
        <v>0.91</v>
      </c>
      <c r="O1184" s="54" t="s">
        <v>15616</v>
      </c>
    </row>
    <row r="1185" spans="1:15" x14ac:dyDescent="0.25">
      <c r="A1185" s="19">
        <v>1188</v>
      </c>
      <c r="B1185" t="s">
        <v>11599</v>
      </c>
      <c r="C1185" t="s">
        <v>3806</v>
      </c>
      <c r="D1185" s="50" t="s">
        <v>16519</v>
      </c>
      <c r="E1185" s="84">
        <f t="shared" si="72"/>
        <v>41437</v>
      </c>
      <c r="F1185" s="50">
        <f t="shared" si="73"/>
        <v>2013</v>
      </c>
      <c r="G1185" s="50">
        <f t="shared" si="74"/>
        <v>6</v>
      </c>
      <c r="H1185" s="50">
        <f t="shared" si="75"/>
        <v>3</v>
      </c>
      <c r="I1185" s="54" t="s">
        <v>15622</v>
      </c>
      <c r="J1185" s="54" t="s">
        <v>17050</v>
      </c>
      <c r="K1185" s="54" t="s">
        <v>17124</v>
      </c>
      <c r="L1185" s="54" t="s">
        <v>15626</v>
      </c>
      <c r="M1185" s="55">
        <v>1</v>
      </c>
      <c r="N1185" s="55">
        <v>0.98</v>
      </c>
      <c r="O1185" s="54" t="s">
        <v>15616</v>
      </c>
    </row>
    <row r="1186" spans="1:15" x14ac:dyDescent="0.25">
      <c r="A1186" s="19">
        <v>1189</v>
      </c>
      <c r="B1186" t="s">
        <v>10284</v>
      </c>
      <c r="C1186" t="s">
        <v>5095</v>
      </c>
      <c r="D1186" s="50" t="s">
        <v>16520</v>
      </c>
      <c r="E1186" s="84">
        <f t="shared" si="72"/>
        <v>41438</v>
      </c>
      <c r="F1186" s="50">
        <f t="shared" si="73"/>
        <v>2013</v>
      </c>
      <c r="G1186" s="50">
        <f t="shared" si="74"/>
        <v>6</v>
      </c>
      <c r="H1186" s="50">
        <f t="shared" si="75"/>
        <v>4</v>
      </c>
      <c r="I1186" s="54" t="s">
        <v>15622</v>
      </c>
      <c r="J1186" s="54" t="s">
        <v>17050</v>
      </c>
      <c r="K1186" s="54" t="s">
        <v>17124</v>
      </c>
      <c r="L1186" s="54" t="s">
        <v>15624</v>
      </c>
      <c r="M1186" s="55">
        <v>1</v>
      </c>
      <c r="N1186" s="55">
        <v>0.61</v>
      </c>
      <c r="O1186" s="54" t="s">
        <v>15615</v>
      </c>
    </row>
    <row r="1187" spans="1:15" x14ac:dyDescent="0.25">
      <c r="A1187" s="19">
        <v>1190</v>
      </c>
      <c r="B1187" t="s">
        <v>10370</v>
      </c>
      <c r="C1187" t="s">
        <v>5009</v>
      </c>
      <c r="D1187" s="50" t="s">
        <v>16520</v>
      </c>
      <c r="E1187" s="84">
        <f t="shared" si="72"/>
        <v>41438</v>
      </c>
      <c r="F1187" s="50">
        <f t="shared" si="73"/>
        <v>2013</v>
      </c>
      <c r="G1187" s="50">
        <f t="shared" si="74"/>
        <v>6</v>
      </c>
      <c r="H1187" s="50">
        <f t="shared" si="75"/>
        <v>4</v>
      </c>
      <c r="I1187" s="54" t="s">
        <v>15622</v>
      </c>
      <c r="J1187" s="54" t="s">
        <v>17050</v>
      </c>
      <c r="K1187" s="54" t="s">
        <v>17124</v>
      </c>
      <c r="L1187" s="54" t="s">
        <v>15626</v>
      </c>
      <c r="M1187" s="55">
        <v>1</v>
      </c>
      <c r="N1187" s="55">
        <v>1</v>
      </c>
      <c r="O1187" s="54" t="s">
        <v>15616</v>
      </c>
    </row>
    <row r="1188" spans="1:15" x14ac:dyDescent="0.25">
      <c r="A1188" s="19">
        <v>1191</v>
      </c>
      <c r="B1188" t="s">
        <v>9918</v>
      </c>
      <c r="C1188" t="s">
        <v>5453</v>
      </c>
      <c r="D1188" s="50" t="s">
        <v>11889</v>
      </c>
      <c r="E1188" s="84">
        <f t="shared" si="72"/>
        <v>41440</v>
      </c>
      <c r="F1188" s="50">
        <f t="shared" si="73"/>
        <v>2013</v>
      </c>
      <c r="G1188" s="50">
        <f t="shared" si="74"/>
        <v>6</v>
      </c>
      <c r="H1188" s="50">
        <f t="shared" si="75"/>
        <v>6</v>
      </c>
      <c r="I1188" s="54" t="s">
        <v>15622</v>
      </c>
      <c r="J1188" s="54" t="s">
        <v>17050</v>
      </c>
      <c r="K1188" s="54" t="s">
        <v>17124</v>
      </c>
      <c r="L1188" s="54" t="s">
        <v>15624</v>
      </c>
      <c r="M1188" s="55">
        <v>1</v>
      </c>
      <c r="N1188" s="55">
        <v>0.98</v>
      </c>
      <c r="O1188" s="54" t="s">
        <v>15616</v>
      </c>
    </row>
    <row r="1189" spans="1:15" x14ac:dyDescent="0.25">
      <c r="A1189" s="19">
        <v>1192</v>
      </c>
      <c r="B1189" t="s">
        <v>11671</v>
      </c>
      <c r="C1189" t="s">
        <v>3734</v>
      </c>
      <c r="D1189" s="50" t="s">
        <v>11889</v>
      </c>
      <c r="E1189" s="84">
        <f t="shared" si="72"/>
        <v>41440</v>
      </c>
      <c r="F1189" s="50">
        <f t="shared" si="73"/>
        <v>2013</v>
      </c>
      <c r="G1189" s="50">
        <f t="shared" si="74"/>
        <v>6</v>
      </c>
      <c r="H1189" s="50">
        <f t="shared" si="75"/>
        <v>6</v>
      </c>
      <c r="I1189" s="54" t="s">
        <v>15622</v>
      </c>
      <c r="J1189" s="54" t="s">
        <v>17050</v>
      </c>
      <c r="K1189" s="54" t="s">
        <v>17124</v>
      </c>
      <c r="L1189" s="54" t="s">
        <v>15626</v>
      </c>
      <c r="M1189" s="55">
        <v>1</v>
      </c>
      <c r="N1189" s="55">
        <v>0.96</v>
      </c>
      <c r="O1189" s="54" t="s">
        <v>15616</v>
      </c>
    </row>
    <row r="1190" spans="1:15" x14ac:dyDescent="0.25">
      <c r="A1190" s="19">
        <v>1193</v>
      </c>
      <c r="B1190" t="s">
        <v>10497</v>
      </c>
      <c r="C1190" t="s">
        <v>4886</v>
      </c>
      <c r="D1190" s="50" t="s">
        <v>16521</v>
      </c>
      <c r="E1190" s="84">
        <f t="shared" si="72"/>
        <v>41441</v>
      </c>
      <c r="F1190" s="50">
        <f t="shared" si="73"/>
        <v>2013</v>
      </c>
      <c r="G1190" s="50">
        <f t="shared" si="74"/>
        <v>6</v>
      </c>
      <c r="H1190" s="50">
        <f t="shared" si="75"/>
        <v>7</v>
      </c>
      <c r="I1190" s="54" t="s">
        <v>15622</v>
      </c>
      <c r="J1190" s="54" t="s">
        <v>17050</v>
      </c>
      <c r="K1190" s="54" t="s">
        <v>17124</v>
      </c>
      <c r="L1190" s="54" t="s">
        <v>15624</v>
      </c>
      <c r="M1190" s="55">
        <v>1</v>
      </c>
      <c r="N1190" s="55">
        <v>0.74</v>
      </c>
      <c r="O1190" s="54" t="s">
        <v>15615</v>
      </c>
    </row>
    <row r="1191" spans="1:15" x14ac:dyDescent="0.25">
      <c r="A1191" s="19">
        <v>1194</v>
      </c>
      <c r="B1191" t="s">
        <v>10994</v>
      </c>
      <c r="C1191" t="s">
        <v>4403</v>
      </c>
      <c r="D1191" s="50" t="s">
        <v>16522</v>
      </c>
      <c r="E1191" s="84">
        <f t="shared" si="72"/>
        <v>41442</v>
      </c>
      <c r="F1191" s="50">
        <f t="shared" si="73"/>
        <v>2013</v>
      </c>
      <c r="G1191" s="50">
        <f t="shared" si="74"/>
        <v>6</v>
      </c>
      <c r="H1191" s="50">
        <f t="shared" si="75"/>
        <v>1</v>
      </c>
      <c r="I1191" s="54" t="s">
        <v>15622</v>
      </c>
      <c r="J1191" s="54" t="s">
        <v>17050</v>
      </c>
      <c r="K1191" s="54" t="s">
        <v>17124</v>
      </c>
      <c r="L1191" s="54" t="s">
        <v>15626</v>
      </c>
      <c r="M1191" s="55">
        <v>1</v>
      </c>
      <c r="N1191" s="55">
        <v>0.94</v>
      </c>
      <c r="O1191" s="54" t="s">
        <v>15616</v>
      </c>
    </row>
    <row r="1192" spans="1:15" x14ac:dyDescent="0.25">
      <c r="A1192" s="19">
        <v>1195</v>
      </c>
      <c r="B1192" t="s">
        <v>9659</v>
      </c>
      <c r="C1192" t="s">
        <v>5705</v>
      </c>
      <c r="D1192" s="50" t="s">
        <v>16522</v>
      </c>
      <c r="E1192" s="84">
        <f t="shared" si="72"/>
        <v>41442</v>
      </c>
      <c r="F1192" s="50">
        <f t="shared" si="73"/>
        <v>2013</v>
      </c>
      <c r="G1192" s="50">
        <f t="shared" si="74"/>
        <v>6</v>
      </c>
      <c r="H1192" s="50">
        <f t="shared" si="75"/>
        <v>1</v>
      </c>
      <c r="I1192" s="54" t="s">
        <v>15622</v>
      </c>
      <c r="J1192" s="54" t="s">
        <v>17050</v>
      </c>
      <c r="K1192" s="54" t="s">
        <v>17124</v>
      </c>
      <c r="L1192" s="54" t="s">
        <v>15624</v>
      </c>
      <c r="M1192" s="55">
        <v>1</v>
      </c>
      <c r="N1192" s="55">
        <v>0.67</v>
      </c>
      <c r="O1192" s="54" t="s">
        <v>15615</v>
      </c>
    </row>
    <row r="1193" spans="1:15" x14ac:dyDescent="0.25">
      <c r="A1193" s="19">
        <v>1196</v>
      </c>
      <c r="B1193" t="s">
        <v>9708</v>
      </c>
      <c r="C1193" t="s">
        <v>3562</v>
      </c>
      <c r="D1193" s="50" t="s">
        <v>16522</v>
      </c>
      <c r="E1193" s="84">
        <f t="shared" si="72"/>
        <v>41442</v>
      </c>
      <c r="F1193" s="50">
        <f t="shared" si="73"/>
        <v>2013</v>
      </c>
      <c r="G1193" s="50">
        <f t="shared" si="74"/>
        <v>6</v>
      </c>
      <c r="H1193" s="50">
        <f t="shared" si="75"/>
        <v>1</v>
      </c>
      <c r="I1193" s="54" t="s">
        <v>15622</v>
      </c>
      <c r="J1193" s="54" t="s">
        <v>17050</v>
      </c>
      <c r="K1193" s="54" t="s">
        <v>17124</v>
      </c>
      <c r="L1193" s="54" t="s">
        <v>15626</v>
      </c>
      <c r="M1193" s="55">
        <v>1</v>
      </c>
      <c r="N1193" s="55">
        <v>0.96</v>
      </c>
      <c r="O1193" s="54" t="s">
        <v>15616</v>
      </c>
    </row>
    <row r="1194" spans="1:15" x14ac:dyDescent="0.25">
      <c r="A1194" s="19">
        <v>1197</v>
      </c>
      <c r="B1194" t="s">
        <v>9391</v>
      </c>
      <c r="C1194" t="s">
        <v>5966</v>
      </c>
      <c r="D1194" s="50" t="s">
        <v>16522</v>
      </c>
      <c r="E1194" s="84">
        <f t="shared" si="72"/>
        <v>41442</v>
      </c>
      <c r="F1194" s="50">
        <f t="shared" si="73"/>
        <v>2013</v>
      </c>
      <c r="G1194" s="50">
        <f t="shared" si="74"/>
        <v>6</v>
      </c>
      <c r="H1194" s="50">
        <f t="shared" si="75"/>
        <v>1</v>
      </c>
      <c r="I1194" s="54" t="s">
        <v>15625</v>
      </c>
      <c r="J1194" s="54" t="s">
        <v>17050</v>
      </c>
      <c r="K1194" s="54" t="s">
        <v>17124</v>
      </c>
      <c r="L1194" s="54" t="s">
        <v>15626</v>
      </c>
      <c r="M1194" s="55">
        <v>1</v>
      </c>
      <c r="N1194" s="55">
        <v>0.82</v>
      </c>
      <c r="O1194" s="54" t="s">
        <v>15616</v>
      </c>
    </row>
    <row r="1195" spans="1:15" x14ac:dyDescent="0.25">
      <c r="A1195" s="19">
        <v>1198</v>
      </c>
      <c r="B1195" t="s">
        <v>11648</v>
      </c>
      <c r="C1195" t="s">
        <v>3757</v>
      </c>
      <c r="D1195" s="50" t="s">
        <v>16522</v>
      </c>
      <c r="E1195" s="84">
        <f t="shared" si="72"/>
        <v>41442</v>
      </c>
      <c r="F1195" s="50">
        <f t="shared" si="73"/>
        <v>2013</v>
      </c>
      <c r="G1195" s="50">
        <f t="shared" si="74"/>
        <v>6</v>
      </c>
      <c r="H1195" s="50">
        <f t="shared" si="75"/>
        <v>1</v>
      </c>
      <c r="I1195" s="54" t="s">
        <v>15622</v>
      </c>
      <c r="J1195" s="54" t="s">
        <v>17050</v>
      </c>
      <c r="K1195" s="54" t="s">
        <v>17124</v>
      </c>
      <c r="L1195" s="54" t="s">
        <v>15626</v>
      </c>
      <c r="M1195" s="55">
        <v>1</v>
      </c>
      <c r="N1195" s="55">
        <v>0.99</v>
      </c>
      <c r="O1195" s="54" t="s">
        <v>15616</v>
      </c>
    </row>
    <row r="1196" spans="1:15" x14ac:dyDescent="0.25">
      <c r="A1196" s="19">
        <v>1199</v>
      </c>
      <c r="B1196" t="s">
        <v>7978</v>
      </c>
      <c r="C1196" t="s">
        <v>7353</v>
      </c>
      <c r="D1196" s="50" t="s">
        <v>16522</v>
      </c>
      <c r="E1196" s="84">
        <f t="shared" si="72"/>
        <v>41442</v>
      </c>
      <c r="F1196" s="50">
        <f t="shared" si="73"/>
        <v>2013</v>
      </c>
      <c r="G1196" s="50">
        <f t="shared" si="74"/>
        <v>6</v>
      </c>
      <c r="H1196" s="50">
        <f t="shared" si="75"/>
        <v>1</v>
      </c>
      <c r="I1196" s="54" t="s">
        <v>15622</v>
      </c>
      <c r="J1196" s="54" t="s">
        <v>17050</v>
      </c>
      <c r="K1196" s="54" t="s">
        <v>17124</v>
      </c>
      <c r="L1196" s="54" t="s">
        <v>15626</v>
      </c>
      <c r="M1196" s="55">
        <v>1</v>
      </c>
      <c r="N1196" s="55">
        <v>0.89</v>
      </c>
      <c r="O1196" s="54" t="s">
        <v>15616</v>
      </c>
    </row>
    <row r="1197" spans="1:15" x14ac:dyDescent="0.25">
      <c r="A1197" s="19">
        <v>1200</v>
      </c>
      <c r="B1197" t="s">
        <v>8614</v>
      </c>
      <c r="C1197" t="s">
        <v>6733</v>
      </c>
      <c r="D1197" s="50" t="s">
        <v>11890</v>
      </c>
      <c r="E1197" s="84">
        <f t="shared" si="72"/>
        <v>41447</v>
      </c>
      <c r="F1197" s="50">
        <f t="shared" si="73"/>
        <v>2013</v>
      </c>
      <c r="G1197" s="50">
        <f t="shared" si="74"/>
        <v>6</v>
      </c>
      <c r="H1197" s="50">
        <f t="shared" si="75"/>
        <v>6</v>
      </c>
      <c r="I1197" s="54" t="s">
        <v>15622</v>
      </c>
      <c r="J1197" s="54" t="s">
        <v>17050</v>
      </c>
      <c r="K1197" s="54" t="s">
        <v>17124</v>
      </c>
      <c r="L1197" s="54" t="s">
        <v>15626</v>
      </c>
      <c r="M1197" s="55">
        <v>1</v>
      </c>
      <c r="N1197" s="55">
        <v>1</v>
      </c>
      <c r="O1197" s="54" t="s">
        <v>15616</v>
      </c>
    </row>
    <row r="1198" spans="1:15" x14ac:dyDescent="0.25">
      <c r="A1198" s="19">
        <v>1201</v>
      </c>
      <c r="B1198" t="s">
        <v>10820</v>
      </c>
      <c r="C1198" t="s">
        <v>4573</v>
      </c>
      <c r="D1198" s="50" t="s">
        <v>16523</v>
      </c>
      <c r="E1198" s="84">
        <f t="shared" si="72"/>
        <v>41448</v>
      </c>
      <c r="F1198" s="50">
        <f t="shared" si="73"/>
        <v>2013</v>
      </c>
      <c r="G1198" s="50">
        <f t="shared" si="74"/>
        <v>6</v>
      </c>
      <c r="H1198" s="50">
        <f t="shared" si="75"/>
        <v>7</v>
      </c>
      <c r="I1198" s="54" t="s">
        <v>15622</v>
      </c>
      <c r="J1198" s="54" t="s">
        <v>17050</v>
      </c>
      <c r="K1198" s="54" t="s">
        <v>17124</v>
      </c>
      <c r="L1198" s="54" t="s">
        <v>15626</v>
      </c>
      <c r="M1198" s="55">
        <v>1</v>
      </c>
      <c r="N1198" s="55">
        <v>1</v>
      </c>
      <c r="O1198" s="54" t="s">
        <v>15616</v>
      </c>
    </row>
    <row r="1199" spans="1:15" x14ac:dyDescent="0.25">
      <c r="A1199" s="19">
        <v>1202</v>
      </c>
      <c r="B1199" t="s">
        <v>11434</v>
      </c>
      <c r="C1199" t="s">
        <v>3967</v>
      </c>
      <c r="D1199" s="50" t="s">
        <v>16523</v>
      </c>
      <c r="E1199" s="84">
        <f t="shared" si="72"/>
        <v>41448</v>
      </c>
      <c r="F1199" s="50">
        <f t="shared" si="73"/>
        <v>2013</v>
      </c>
      <c r="G1199" s="50">
        <f t="shared" si="74"/>
        <v>6</v>
      </c>
      <c r="H1199" s="50">
        <f t="shared" si="75"/>
        <v>7</v>
      </c>
      <c r="I1199" s="54" t="s">
        <v>15622</v>
      </c>
      <c r="J1199" s="54" t="s">
        <v>17050</v>
      </c>
      <c r="K1199" s="54" t="s">
        <v>17124</v>
      </c>
      <c r="L1199" s="54" t="s">
        <v>15626</v>
      </c>
      <c r="M1199" s="55">
        <v>1</v>
      </c>
      <c r="N1199" s="55">
        <v>1</v>
      </c>
      <c r="O1199" s="54" t="s">
        <v>15616</v>
      </c>
    </row>
    <row r="1200" spans="1:15" x14ac:dyDescent="0.25">
      <c r="A1200" s="19">
        <v>1203</v>
      </c>
      <c r="B1200" t="s">
        <v>9430</v>
      </c>
      <c r="C1200" t="s">
        <v>4332</v>
      </c>
      <c r="D1200" s="50" t="s">
        <v>16523</v>
      </c>
      <c r="E1200" s="84">
        <f t="shared" si="72"/>
        <v>41448</v>
      </c>
      <c r="F1200" s="50">
        <f t="shared" si="73"/>
        <v>2013</v>
      </c>
      <c r="G1200" s="50">
        <f t="shared" si="74"/>
        <v>6</v>
      </c>
      <c r="H1200" s="50">
        <f t="shared" si="75"/>
        <v>7</v>
      </c>
      <c r="I1200" s="54" t="s">
        <v>15622</v>
      </c>
      <c r="J1200" s="54" t="s">
        <v>17050</v>
      </c>
      <c r="K1200" s="54" t="s">
        <v>17124</v>
      </c>
      <c r="L1200" s="54" t="s">
        <v>15624</v>
      </c>
      <c r="M1200" s="55">
        <v>1</v>
      </c>
      <c r="N1200" s="55">
        <v>0.9</v>
      </c>
      <c r="O1200" s="54" t="s">
        <v>15616</v>
      </c>
    </row>
    <row r="1201" spans="1:15" x14ac:dyDescent="0.25">
      <c r="A1201" s="19">
        <v>1204</v>
      </c>
      <c r="B1201" t="s">
        <v>9696</v>
      </c>
      <c r="C1201" t="s">
        <v>5668</v>
      </c>
      <c r="D1201" s="50" t="s">
        <v>16524</v>
      </c>
      <c r="E1201" s="84">
        <f t="shared" si="72"/>
        <v>41449</v>
      </c>
      <c r="F1201" s="50">
        <f t="shared" si="73"/>
        <v>2013</v>
      </c>
      <c r="G1201" s="50">
        <f t="shared" si="74"/>
        <v>6</v>
      </c>
      <c r="H1201" s="50">
        <f t="shared" si="75"/>
        <v>1</v>
      </c>
      <c r="I1201" s="54" t="s">
        <v>15622</v>
      </c>
      <c r="J1201" s="54" t="s">
        <v>17050</v>
      </c>
      <c r="K1201" s="54" t="s">
        <v>17124</v>
      </c>
      <c r="L1201" s="54" t="s">
        <v>15626</v>
      </c>
      <c r="M1201" s="55">
        <v>1</v>
      </c>
      <c r="N1201" s="55">
        <v>0.82</v>
      </c>
      <c r="O1201" s="54" t="s">
        <v>15616</v>
      </c>
    </row>
    <row r="1202" spans="1:15" x14ac:dyDescent="0.25">
      <c r="A1202" s="19">
        <v>1205</v>
      </c>
      <c r="B1202" t="s">
        <v>10206</v>
      </c>
      <c r="C1202" t="s">
        <v>5173</v>
      </c>
      <c r="D1202" s="50" t="s">
        <v>16525</v>
      </c>
      <c r="E1202" s="84">
        <f t="shared" si="72"/>
        <v>41450</v>
      </c>
      <c r="F1202" s="50">
        <f t="shared" si="73"/>
        <v>2013</v>
      </c>
      <c r="G1202" s="50">
        <f t="shared" si="74"/>
        <v>6</v>
      </c>
      <c r="H1202" s="50">
        <f t="shared" si="75"/>
        <v>2</v>
      </c>
      <c r="I1202" s="54" t="s">
        <v>15642</v>
      </c>
      <c r="J1202" s="54" t="s">
        <v>17059</v>
      </c>
      <c r="K1202" s="54" t="s">
        <v>17124</v>
      </c>
      <c r="L1202" s="54" t="s">
        <v>15623</v>
      </c>
      <c r="M1202" s="55">
        <v>0.56000000000000005</v>
      </c>
      <c r="N1202" s="55">
        <v>0.5</v>
      </c>
      <c r="O1202" s="54" t="s">
        <v>15615</v>
      </c>
    </row>
    <row r="1203" spans="1:15" x14ac:dyDescent="0.25">
      <c r="A1203" s="19">
        <v>1206</v>
      </c>
      <c r="B1203" t="s">
        <v>11446</v>
      </c>
      <c r="C1203" t="s">
        <v>3955</v>
      </c>
      <c r="D1203" s="50" t="s">
        <v>11891</v>
      </c>
      <c r="E1203" s="84">
        <f t="shared" si="72"/>
        <v>41451</v>
      </c>
      <c r="F1203" s="50">
        <f t="shared" si="73"/>
        <v>2013</v>
      </c>
      <c r="G1203" s="50">
        <f t="shared" si="74"/>
        <v>6</v>
      </c>
      <c r="H1203" s="50">
        <f t="shared" si="75"/>
        <v>3</v>
      </c>
      <c r="I1203" s="54" t="s">
        <v>15622</v>
      </c>
      <c r="J1203" s="54" t="s">
        <v>17050</v>
      </c>
      <c r="K1203" s="54" t="s">
        <v>17124</v>
      </c>
      <c r="L1203" s="54" t="s">
        <v>15624</v>
      </c>
      <c r="M1203" s="55">
        <v>1</v>
      </c>
      <c r="N1203" s="55">
        <v>0.92</v>
      </c>
      <c r="O1203" s="54" t="s">
        <v>15615</v>
      </c>
    </row>
    <row r="1204" spans="1:15" x14ac:dyDescent="0.25">
      <c r="A1204" s="19">
        <v>1207</v>
      </c>
      <c r="B1204" t="s">
        <v>7679</v>
      </c>
      <c r="C1204" t="s">
        <v>7638</v>
      </c>
      <c r="D1204" s="50" t="s">
        <v>11891</v>
      </c>
      <c r="E1204" s="84">
        <f t="shared" si="72"/>
        <v>41451</v>
      </c>
      <c r="F1204" s="50">
        <f t="shared" si="73"/>
        <v>2013</v>
      </c>
      <c r="G1204" s="50">
        <f t="shared" si="74"/>
        <v>6</v>
      </c>
      <c r="H1204" s="50">
        <f t="shared" si="75"/>
        <v>3</v>
      </c>
      <c r="I1204" s="54" t="s">
        <v>15622</v>
      </c>
      <c r="J1204" s="54" t="s">
        <v>17050</v>
      </c>
      <c r="K1204" s="54" t="s">
        <v>17124</v>
      </c>
      <c r="L1204" s="54" t="s">
        <v>15624</v>
      </c>
      <c r="M1204" s="55">
        <v>0.85</v>
      </c>
      <c r="N1204" s="55">
        <v>0.99</v>
      </c>
      <c r="O1204" s="54" t="s">
        <v>15615</v>
      </c>
    </row>
    <row r="1205" spans="1:15" x14ac:dyDescent="0.25">
      <c r="A1205" s="19">
        <v>1208</v>
      </c>
      <c r="B1205" t="s">
        <v>11583</v>
      </c>
      <c r="C1205" t="s">
        <v>3822</v>
      </c>
      <c r="D1205" s="50" t="s">
        <v>11892</v>
      </c>
      <c r="E1205" s="84">
        <f t="shared" si="72"/>
        <v>41452</v>
      </c>
      <c r="F1205" s="50">
        <f t="shared" si="73"/>
        <v>2013</v>
      </c>
      <c r="G1205" s="50">
        <f t="shared" si="74"/>
        <v>6</v>
      </c>
      <c r="H1205" s="50">
        <f t="shared" si="75"/>
        <v>4</v>
      </c>
      <c r="I1205" s="54" t="s">
        <v>15622</v>
      </c>
      <c r="J1205" s="54" t="s">
        <v>17050</v>
      </c>
      <c r="K1205" s="54" t="s">
        <v>17124</v>
      </c>
      <c r="L1205" s="54" t="s">
        <v>15626</v>
      </c>
      <c r="M1205" s="55">
        <v>1</v>
      </c>
      <c r="N1205" s="55">
        <v>1</v>
      </c>
      <c r="O1205" s="54" t="s">
        <v>15616</v>
      </c>
    </row>
    <row r="1206" spans="1:15" x14ac:dyDescent="0.25">
      <c r="A1206" s="19">
        <v>1209</v>
      </c>
      <c r="B1206" t="s">
        <v>11272</v>
      </c>
      <c r="C1206" t="s">
        <v>4129</v>
      </c>
      <c r="D1206" s="50" t="s">
        <v>16526</v>
      </c>
      <c r="E1206" s="84">
        <f t="shared" si="72"/>
        <v>41453</v>
      </c>
      <c r="F1206" s="50">
        <f t="shared" si="73"/>
        <v>2013</v>
      </c>
      <c r="G1206" s="50">
        <f t="shared" si="74"/>
        <v>6</v>
      </c>
      <c r="H1206" s="50">
        <f t="shared" si="75"/>
        <v>5</v>
      </c>
      <c r="I1206" s="54" t="s">
        <v>15622</v>
      </c>
      <c r="J1206" s="54" t="s">
        <v>17050</v>
      </c>
      <c r="K1206" s="54" t="s">
        <v>17124</v>
      </c>
      <c r="L1206" s="54" t="s">
        <v>15626</v>
      </c>
      <c r="M1206" s="55">
        <v>1</v>
      </c>
      <c r="N1206" s="55">
        <v>0.5</v>
      </c>
      <c r="O1206" s="54" t="s">
        <v>15615</v>
      </c>
    </row>
    <row r="1207" spans="1:15" x14ac:dyDescent="0.25">
      <c r="A1207" s="19">
        <v>1210</v>
      </c>
      <c r="B1207" t="s">
        <v>9625</v>
      </c>
      <c r="C1207" t="s">
        <v>5738</v>
      </c>
      <c r="D1207" s="50" t="s">
        <v>16526</v>
      </c>
      <c r="E1207" s="84">
        <f t="shared" si="72"/>
        <v>41453</v>
      </c>
      <c r="F1207" s="50">
        <f t="shared" si="73"/>
        <v>2013</v>
      </c>
      <c r="G1207" s="50">
        <f t="shared" si="74"/>
        <v>6</v>
      </c>
      <c r="H1207" s="50">
        <f t="shared" si="75"/>
        <v>5</v>
      </c>
      <c r="I1207" s="54" t="s">
        <v>15622</v>
      </c>
      <c r="J1207" s="54" t="s">
        <v>17050</v>
      </c>
      <c r="K1207" s="54" t="s">
        <v>17124</v>
      </c>
      <c r="L1207" s="54" t="s">
        <v>15626</v>
      </c>
      <c r="M1207" s="55">
        <v>1</v>
      </c>
      <c r="N1207" s="55">
        <v>0.5</v>
      </c>
      <c r="O1207" s="54" t="s">
        <v>15615</v>
      </c>
    </row>
    <row r="1208" spans="1:15" x14ac:dyDescent="0.25">
      <c r="A1208" s="19">
        <v>1211</v>
      </c>
      <c r="B1208" t="s">
        <v>8273</v>
      </c>
      <c r="C1208" t="s">
        <v>7062</v>
      </c>
      <c r="D1208" s="50" t="s">
        <v>16527</v>
      </c>
      <c r="E1208" s="84">
        <f t="shared" si="72"/>
        <v>41454</v>
      </c>
      <c r="F1208" s="50">
        <f t="shared" si="73"/>
        <v>2013</v>
      </c>
      <c r="G1208" s="50">
        <f t="shared" si="74"/>
        <v>6</v>
      </c>
      <c r="H1208" s="50">
        <f t="shared" si="75"/>
        <v>6</v>
      </c>
      <c r="I1208" s="54" t="s">
        <v>15622</v>
      </c>
      <c r="J1208" s="54" t="s">
        <v>17050</v>
      </c>
      <c r="K1208" s="54" t="s">
        <v>17124</v>
      </c>
      <c r="L1208" s="54" t="s">
        <v>15626</v>
      </c>
      <c r="M1208" s="55">
        <v>0.83</v>
      </c>
      <c r="N1208" s="55">
        <v>0.98</v>
      </c>
      <c r="O1208" s="54" t="s">
        <v>15615</v>
      </c>
    </row>
    <row r="1209" spans="1:15" x14ac:dyDescent="0.25">
      <c r="A1209" s="19">
        <v>1212</v>
      </c>
      <c r="B1209" t="s">
        <v>9477</v>
      </c>
      <c r="C1209" t="s">
        <v>5882</v>
      </c>
      <c r="D1209" s="50" t="s">
        <v>16527</v>
      </c>
      <c r="E1209" s="84">
        <f t="shared" si="72"/>
        <v>41454</v>
      </c>
      <c r="F1209" s="50">
        <f t="shared" si="73"/>
        <v>2013</v>
      </c>
      <c r="G1209" s="50">
        <f t="shared" si="74"/>
        <v>6</v>
      </c>
      <c r="H1209" s="50">
        <f t="shared" si="75"/>
        <v>6</v>
      </c>
      <c r="I1209" s="54" t="s">
        <v>15625</v>
      </c>
      <c r="J1209" s="54" t="s">
        <v>17050</v>
      </c>
      <c r="K1209" s="54" t="s">
        <v>17124</v>
      </c>
      <c r="L1209" s="54" t="s">
        <v>15626</v>
      </c>
      <c r="M1209" s="55">
        <v>1</v>
      </c>
      <c r="N1209" s="55">
        <v>0.83</v>
      </c>
      <c r="O1209" s="54" t="s">
        <v>15616</v>
      </c>
    </row>
    <row r="1210" spans="1:15" x14ac:dyDescent="0.25">
      <c r="A1210" s="19">
        <v>1213</v>
      </c>
      <c r="B1210" t="s">
        <v>8412</v>
      </c>
      <c r="C1210" t="s">
        <v>6930</v>
      </c>
      <c r="D1210" s="50" t="s">
        <v>16528</v>
      </c>
      <c r="E1210" s="84">
        <f t="shared" si="72"/>
        <v>41455</v>
      </c>
      <c r="F1210" s="50">
        <f t="shared" si="73"/>
        <v>2013</v>
      </c>
      <c r="G1210" s="50">
        <f t="shared" si="74"/>
        <v>6</v>
      </c>
      <c r="H1210" s="50">
        <f t="shared" si="75"/>
        <v>7</v>
      </c>
      <c r="I1210" s="54" t="s">
        <v>15625</v>
      </c>
      <c r="J1210" s="54" t="s">
        <v>17050</v>
      </c>
      <c r="K1210" s="54" t="s">
        <v>17124</v>
      </c>
      <c r="L1210" s="54" t="s">
        <v>15626</v>
      </c>
      <c r="M1210" s="55">
        <v>1</v>
      </c>
      <c r="N1210" s="55">
        <v>0.85</v>
      </c>
      <c r="O1210" s="54" t="s">
        <v>15615</v>
      </c>
    </row>
    <row r="1211" spans="1:15" x14ac:dyDescent="0.25">
      <c r="A1211" s="19">
        <v>1214</v>
      </c>
      <c r="B1211" t="s">
        <v>9881</v>
      </c>
      <c r="C1211" t="s">
        <v>5490</v>
      </c>
      <c r="D1211" s="50" t="s">
        <v>16528</v>
      </c>
      <c r="E1211" s="84">
        <f t="shared" si="72"/>
        <v>41455</v>
      </c>
      <c r="F1211" s="50">
        <f t="shared" si="73"/>
        <v>2013</v>
      </c>
      <c r="G1211" s="50">
        <f t="shared" si="74"/>
        <v>6</v>
      </c>
      <c r="H1211" s="50">
        <f t="shared" si="75"/>
        <v>7</v>
      </c>
      <c r="I1211" s="54" t="s">
        <v>15622</v>
      </c>
      <c r="J1211" s="54" t="s">
        <v>17050</v>
      </c>
      <c r="K1211" s="54" t="s">
        <v>17124</v>
      </c>
      <c r="L1211" s="54" t="s">
        <v>15624</v>
      </c>
      <c r="M1211" s="55">
        <v>0.88</v>
      </c>
      <c r="N1211" s="55">
        <v>0.19</v>
      </c>
      <c r="O1211" s="54" t="s">
        <v>15615</v>
      </c>
    </row>
    <row r="1212" spans="1:15" x14ac:dyDescent="0.25">
      <c r="A1212" s="19">
        <v>1215</v>
      </c>
      <c r="B1212" t="s">
        <v>8666</v>
      </c>
      <c r="C1212" t="s">
        <v>6682</v>
      </c>
      <c r="D1212" s="50" t="s">
        <v>16528</v>
      </c>
      <c r="E1212" s="84">
        <f t="shared" si="72"/>
        <v>41455</v>
      </c>
      <c r="F1212" s="50">
        <f t="shared" si="73"/>
        <v>2013</v>
      </c>
      <c r="G1212" s="50">
        <f t="shared" si="74"/>
        <v>6</v>
      </c>
      <c r="H1212" s="50">
        <f t="shared" si="75"/>
        <v>7</v>
      </c>
      <c r="I1212" s="54" t="s">
        <v>15622</v>
      </c>
      <c r="J1212" s="54" t="s">
        <v>17050</v>
      </c>
      <c r="K1212" s="54" t="s">
        <v>17124</v>
      </c>
      <c r="L1212" s="54" t="s">
        <v>15628</v>
      </c>
      <c r="M1212" s="55">
        <v>0</v>
      </c>
      <c r="N1212" s="55">
        <v>0.95</v>
      </c>
      <c r="O1212" s="54" t="s">
        <v>15616</v>
      </c>
    </row>
    <row r="1213" spans="1:15" x14ac:dyDescent="0.25">
      <c r="A1213" s="19">
        <v>1216</v>
      </c>
      <c r="B1213" t="s">
        <v>10824</v>
      </c>
      <c r="C1213" t="s">
        <v>4569</v>
      </c>
      <c r="D1213" s="50" t="s">
        <v>16529</v>
      </c>
      <c r="E1213" s="84">
        <f t="shared" si="72"/>
        <v>41456</v>
      </c>
      <c r="F1213" s="50">
        <f t="shared" si="73"/>
        <v>2013</v>
      </c>
      <c r="G1213" s="50">
        <f t="shared" si="74"/>
        <v>7</v>
      </c>
      <c r="H1213" s="50">
        <f t="shared" si="75"/>
        <v>1</v>
      </c>
      <c r="I1213" s="54" t="s">
        <v>15622</v>
      </c>
      <c r="J1213" s="54" t="s">
        <v>17050</v>
      </c>
      <c r="K1213" s="54" t="s">
        <v>17124</v>
      </c>
      <c r="L1213" s="54" t="s">
        <v>15623</v>
      </c>
      <c r="M1213" s="55">
        <v>1</v>
      </c>
      <c r="N1213" s="55">
        <v>0.28999999999999998</v>
      </c>
      <c r="O1213" s="54" t="s">
        <v>15615</v>
      </c>
    </row>
    <row r="1214" spans="1:15" x14ac:dyDescent="0.25">
      <c r="A1214" s="19">
        <v>1217</v>
      </c>
      <c r="B1214" t="s">
        <v>10046</v>
      </c>
      <c r="C1214" t="s">
        <v>5328</v>
      </c>
      <c r="D1214" s="50" t="s">
        <v>16530</v>
      </c>
      <c r="E1214" s="84">
        <f t="shared" si="72"/>
        <v>41457</v>
      </c>
      <c r="F1214" s="50">
        <f t="shared" si="73"/>
        <v>2013</v>
      </c>
      <c r="G1214" s="50">
        <f t="shared" si="74"/>
        <v>7</v>
      </c>
      <c r="H1214" s="50">
        <f t="shared" si="75"/>
        <v>2</v>
      </c>
      <c r="I1214" s="54" t="s">
        <v>15622</v>
      </c>
      <c r="J1214" s="54" t="s">
        <v>17050</v>
      </c>
      <c r="K1214" s="54" t="s">
        <v>17124</v>
      </c>
      <c r="L1214" s="54" t="s">
        <v>15624</v>
      </c>
      <c r="M1214" s="55">
        <v>1</v>
      </c>
      <c r="N1214" s="55">
        <v>0.67</v>
      </c>
      <c r="O1214" s="54" t="s">
        <v>15615</v>
      </c>
    </row>
    <row r="1215" spans="1:15" x14ac:dyDescent="0.25">
      <c r="A1215" s="19">
        <v>1218</v>
      </c>
      <c r="B1215" t="s">
        <v>7939</v>
      </c>
      <c r="C1215" t="s">
        <v>7391</v>
      </c>
      <c r="D1215" s="50" t="s">
        <v>16530</v>
      </c>
      <c r="E1215" s="84">
        <f t="shared" si="72"/>
        <v>41457</v>
      </c>
      <c r="F1215" s="50">
        <f t="shared" si="73"/>
        <v>2013</v>
      </c>
      <c r="G1215" s="50">
        <f t="shared" si="74"/>
        <v>7</v>
      </c>
      <c r="H1215" s="50">
        <f t="shared" si="75"/>
        <v>2</v>
      </c>
      <c r="I1215" s="54" t="s">
        <v>15622</v>
      </c>
      <c r="J1215" s="54" t="s">
        <v>17050</v>
      </c>
      <c r="K1215" s="54" t="s">
        <v>17124</v>
      </c>
      <c r="L1215" s="54" t="s">
        <v>15624</v>
      </c>
      <c r="M1215" s="55">
        <v>0.89</v>
      </c>
      <c r="N1215" s="55">
        <v>0.95</v>
      </c>
      <c r="O1215" s="54" t="s">
        <v>15616</v>
      </c>
    </row>
    <row r="1216" spans="1:15" x14ac:dyDescent="0.25">
      <c r="A1216" s="19">
        <v>1219</v>
      </c>
      <c r="B1216" t="s">
        <v>9980</v>
      </c>
      <c r="C1216" t="s">
        <v>3576</v>
      </c>
      <c r="D1216" s="50" t="s">
        <v>16530</v>
      </c>
      <c r="E1216" s="84">
        <f t="shared" si="72"/>
        <v>41457</v>
      </c>
      <c r="F1216" s="50">
        <f t="shared" si="73"/>
        <v>2013</v>
      </c>
      <c r="G1216" s="50">
        <f t="shared" si="74"/>
        <v>7</v>
      </c>
      <c r="H1216" s="50">
        <f t="shared" si="75"/>
        <v>2</v>
      </c>
      <c r="I1216" s="54" t="s">
        <v>15625</v>
      </c>
      <c r="J1216" s="54" t="s">
        <v>17050</v>
      </c>
      <c r="K1216" s="54" t="s">
        <v>17124</v>
      </c>
      <c r="L1216" s="54" t="s">
        <v>15626</v>
      </c>
      <c r="M1216" s="55">
        <v>1</v>
      </c>
      <c r="N1216" s="55">
        <v>0.96</v>
      </c>
      <c r="O1216" s="54" t="s">
        <v>15616</v>
      </c>
    </row>
    <row r="1217" spans="1:15" x14ac:dyDescent="0.25">
      <c r="A1217" s="19">
        <v>1220</v>
      </c>
      <c r="B1217" t="s">
        <v>7831</v>
      </c>
      <c r="C1217" t="s">
        <v>7492</v>
      </c>
      <c r="D1217" s="50" t="s">
        <v>16530</v>
      </c>
      <c r="E1217" s="84">
        <f t="shared" si="72"/>
        <v>41457</v>
      </c>
      <c r="F1217" s="50">
        <f t="shared" si="73"/>
        <v>2013</v>
      </c>
      <c r="G1217" s="50">
        <f t="shared" si="74"/>
        <v>7</v>
      </c>
      <c r="H1217" s="50">
        <f t="shared" si="75"/>
        <v>2</v>
      </c>
      <c r="I1217" s="54" t="s">
        <v>15622</v>
      </c>
      <c r="J1217" s="54" t="s">
        <v>17050</v>
      </c>
      <c r="K1217" s="54" t="s">
        <v>17124</v>
      </c>
      <c r="L1217" s="54" t="s">
        <v>15626</v>
      </c>
      <c r="M1217" s="55">
        <v>1</v>
      </c>
      <c r="N1217" s="55">
        <v>1</v>
      </c>
      <c r="O1217" s="54" t="s">
        <v>15616</v>
      </c>
    </row>
    <row r="1218" spans="1:15" x14ac:dyDescent="0.25">
      <c r="A1218" s="19">
        <v>1221</v>
      </c>
      <c r="B1218" t="s">
        <v>10726</v>
      </c>
      <c r="C1218" t="s">
        <v>4662</v>
      </c>
      <c r="D1218" s="50" t="s">
        <v>16530</v>
      </c>
      <c r="E1218" s="84">
        <f t="shared" si="72"/>
        <v>41457</v>
      </c>
      <c r="F1218" s="50">
        <f t="shared" si="73"/>
        <v>2013</v>
      </c>
      <c r="G1218" s="50">
        <f t="shared" si="74"/>
        <v>7</v>
      </c>
      <c r="H1218" s="50">
        <f t="shared" si="75"/>
        <v>2</v>
      </c>
      <c r="I1218" s="54" t="s">
        <v>15622</v>
      </c>
      <c r="J1218" s="54" t="s">
        <v>17050</v>
      </c>
      <c r="K1218" s="54" t="s">
        <v>17124</v>
      </c>
      <c r="L1218" s="54" t="s">
        <v>15626</v>
      </c>
      <c r="M1218" s="55">
        <v>1</v>
      </c>
      <c r="N1218" s="55">
        <v>0.79</v>
      </c>
      <c r="O1218" s="54" t="s">
        <v>15615</v>
      </c>
    </row>
    <row r="1219" spans="1:15" x14ac:dyDescent="0.25">
      <c r="A1219" s="19">
        <v>1222</v>
      </c>
      <c r="B1219" t="s">
        <v>11528</v>
      </c>
      <c r="C1219" t="s">
        <v>3875</v>
      </c>
      <c r="D1219" s="50" t="s">
        <v>16530</v>
      </c>
      <c r="E1219" s="84">
        <f t="shared" ref="E1219:E1282" si="76">DATE(LEFT(D1219,4),MID(D1219,5,2),RIGHT(D1219,2))</f>
        <v>41457</v>
      </c>
      <c r="F1219" s="50">
        <f t="shared" ref="F1219:F1282" si="77">YEAR(E1219)</f>
        <v>2013</v>
      </c>
      <c r="G1219" s="50">
        <f t="shared" ref="G1219:G1282" si="78">MONTH(E1219)</f>
        <v>7</v>
      </c>
      <c r="H1219" s="50">
        <f t="shared" ref="H1219:H1282" si="79">WEEKDAY(E1219,2)</f>
        <v>2</v>
      </c>
      <c r="I1219" s="54" t="s">
        <v>15622</v>
      </c>
      <c r="J1219" s="54" t="s">
        <v>17050</v>
      </c>
      <c r="K1219" s="54" t="s">
        <v>17124</v>
      </c>
      <c r="L1219" s="54" t="s">
        <v>15626</v>
      </c>
      <c r="M1219" s="55">
        <v>1</v>
      </c>
      <c r="N1219" s="55">
        <v>0.97</v>
      </c>
      <c r="O1219" s="54" t="s">
        <v>15616</v>
      </c>
    </row>
    <row r="1220" spans="1:15" x14ac:dyDescent="0.25">
      <c r="A1220" s="19">
        <v>1223</v>
      </c>
      <c r="B1220" t="s">
        <v>8762</v>
      </c>
      <c r="C1220" t="s">
        <v>6586</v>
      </c>
      <c r="D1220" s="50" t="s">
        <v>16531</v>
      </c>
      <c r="E1220" s="84">
        <f t="shared" si="76"/>
        <v>41458</v>
      </c>
      <c r="F1220" s="50">
        <f t="shared" si="77"/>
        <v>2013</v>
      </c>
      <c r="G1220" s="50">
        <f t="shared" si="78"/>
        <v>7</v>
      </c>
      <c r="H1220" s="50">
        <f t="shared" si="79"/>
        <v>3</v>
      </c>
      <c r="I1220" s="54" t="s">
        <v>15622</v>
      </c>
      <c r="J1220" s="54" t="s">
        <v>17050</v>
      </c>
      <c r="K1220" s="54" t="s">
        <v>17124</v>
      </c>
      <c r="L1220" s="54" t="s">
        <v>15626</v>
      </c>
      <c r="M1220" s="55">
        <v>1</v>
      </c>
      <c r="N1220" s="55">
        <v>1</v>
      </c>
      <c r="O1220" s="54" t="s">
        <v>15616</v>
      </c>
    </row>
    <row r="1221" spans="1:15" x14ac:dyDescent="0.25">
      <c r="A1221" s="19">
        <v>1224</v>
      </c>
      <c r="B1221" t="s">
        <v>9323</v>
      </c>
      <c r="C1221" t="s">
        <v>6033</v>
      </c>
      <c r="D1221" s="50" t="s">
        <v>16531</v>
      </c>
      <c r="E1221" s="84">
        <f t="shared" si="76"/>
        <v>41458</v>
      </c>
      <c r="F1221" s="50">
        <f t="shared" si="77"/>
        <v>2013</v>
      </c>
      <c r="G1221" s="50">
        <f t="shared" si="78"/>
        <v>7</v>
      </c>
      <c r="H1221" s="50">
        <f t="shared" si="79"/>
        <v>3</v>
      </c>
      <c r="I1221" s="54" t="s">
        <v>15622</v>
      </c>
      <c r="J1221" s="54" t="s">
        <v>17050</v>
      </c>
      <c r="K1221" s="54" t="s">
        <v>17124</v>
      </c>
      <c r="L1221" s="54" t="s">
        <v>15624</v>
      </c>
      <c r="M1221" s="55">
        <v>0.73</v>
      </c>
      <c r="N1221" s="55">
        <v>0.88</v>
      </c>
      <c r="O1221" s="54" t="s">
        <v>15616</v>
      </c>
    </row>
    <row r="1222" spans="1:15" x14ac:dyDescent="0.25">
      <c r="A1222" s="19">
        <v>1225</v>
      </c>
      <c r="B1222" t="s">
        <v>8673</v>
      </c>
      <c r="C1222" t="s">
        <v>6675</v>
      </c>
      <c r="D1222" s="50" t="s">
        <v>16532</v>
      </c>
      <c r="E1222" s="84">
        <f t="shared" si="76"/>
        <v>41459</v>
      </c>
      <c r="F1222" s="50">
        <f t="shared" si="77"/>
        <v>2013</v>
      </c>
      <c r="G1222" s="50">
        <f t="shared" si="78"/>
        <v>7</v>
      </c>
      <c r="H1222" s="50">
        <f t="shared" si="79"/>
        <v>4</v>
      </c>
      <c r="I1222" s="54" t="s">
        <v>15622</v>
      </c>
      <c r="J1222" s="54" t="s">
        <v>17050</v>
      </c>
      <c r="K1222" s="54" t="s">
        <v>17124</v>
      </c>
      <c r="L1222" s="54" t="s">
        <v>15626</v>
      </c>
      <c r="M1222" s="55">
        <v>1</v>
      </c>
      <c r="N1222" s="55">
        <v>0.99</v>
      </c>
      <c r="O1222" s="54" t="s">
        <v>15616</v>
      </c>
    </row>
    <row r="1223" spans="1:15" x14ac:dyDescent="0.25">
      <c r="A1223" s="19">
        <v>1226</v>
      </c>
      <c r="B1223" t="s">
        <v>9678</v>
      </c>
      <c r="C1223" t="s">
        <v>5686</v>
      </c>
      <c r="D1223" s="50" t="s">
        <v>16532</v>
      </c>
      <c r="E1223" s="84">
        <f t="shared" si="76"/>
        <v>41459</v>
      </c>
      <c r="F1223" s="50">
        <f t="shared" si="77"/>
        <v>2013</v>
      </c>
      <c r="G1223" s="50">
        <f t="shared" si="78"/>
        <v>7</v>
      </c>
      <c r="H1223" s="50">
        <f t="shared" si="79"/>
        <v>4</v>
      </c>
      <c r="I1223" s="54" t="s">
        <v>15622</v>
      </c>
      <c r="J1223" s="54" t="s">
        <v>17050</v>
      </c>
      <c r="K1223" s="54" t="s">
        <v>17124</v>
      </c>
      <c r="L1223" s="54" t="s">
        <v>15624</v>
      </c>
      <c r="M1223" s="55">
        <v>1</v>
      </c>
      <c r="N1223" s="55">
        <v>1</v>
      </c>
      <c r="O1223" s="54" t="s">
        <v>15615</v>
      </c>
    </row>
    <row r="1224" spans="1:15" x14ac:dyDescent="0.25">
      <c r="A1224" s="19">
        <v>1227</v>
      </c>
      <c r="B1224" t="s">
        <v>9227</v>
      </c>
      <c r="C1224" t="s">
        <v>6127</v>
      </c>
      <c r="D1224" s="50" t="s">
        <v>16533</v>
      </c>
      <c r="E1224" s="84">
        <f t="shared" si="76"/>
        <v>41460</v>
      </c>
      <c r="F1224" s="50">
        <f t="shared" si="77"/>
        <v>2013</v>
      </c>
      <c r="G1224" s="50">
        <f t="shared" si="78"/>
        <v>7</v>
      </c>
      <c r="H1224" s="50">
        <f t="shared" si="79"/>
        <v>5</v>
      </c>
      <c r="I1224" s="54" t="s">
        <v>15622</v>
      </c>
      <c r="J1224" s="54" t="s">
        <v>17050</v>
      </c>
      <c r="K1224" s="54" t="s">
        <v>17124</v>
      </c>
      <c r="L1224" s="54" t="s">
        <v>15626</v>
      </c>
      <c r="M1224" s="55">
        <v>1</v>
      </c>
      <c r="N1224" s="55">
        <v>1</v>
      </c>
      <c r="O1224" s="54" t="s">
        <v>15616</v>
      </c>
    </row>
    <row r="1225" spans="1:15" x14ac:dyDescent="0.25">
      <c r="A1225" s="19">
        <v>1228</v>
      </c>
      <c r="B1225" t="s">
        <v>8769</v>
      </c>
      <c r="C1225" t="s">
        <v>6579</v>
      </c>
      <c r="D1225" s="50" t="s">
        <v>16533</v>
      </c>
      <c r="E1225" s="84">
        <f t="shared" si="76"/>
        <v>41460</v>
      </c>
      <c r="F1225" s="50">
        <f t="shared" si="77"/>
        <v>2013</v>
      </c>
      <c r="G1225" s="50">
        <f t="shared" si="78"/>
        <v>7</v>
      </c>
      <c r="H1225" s="50">
        <f t="shared" si="79"/>
        <v>5</v>
      </c>
      <c r="I1225" s="54" t="s">
        <v>15622</v>
      </c>
      <c r="J1225" s="54" t="s">
        <v>17050</v>
      </c>
      <c r="K1225" s="54" t="s">
        <v>17124</v>
      </c>
      <c r="L1225" s="54" t="s">
        <v>15624</v>
      </c>
      <c r="M1225" s="55">
        <v>1</v>
      </c>
      <c r="N1225" s="55">
        <v>1</v>
      </c>
      <c r="O1225" s="54" t="s">
        <v>15615</v>
      </c>
    </row>
    <row r="1226" spans="1:15" x14ac:dyDescent="0.25">
      <c r="A1226" s="19">
        <v>1229</v>
      </c>
      <c r="B1226" t="s">
        <v>8362</v>
      </c>
      <c r="C1226" t="s">
        <v>6978</v>
      </c>
      <c r="D1226" s="50" t="s">
        <v>16534</v>
      </c>
      <c r="E1226" s="84">
        <f t="shared" si="76"/>
        <v>41463</v>
      </c>
      <c r="F1226" s="50">
        <f t="shared" si="77"/>
        <v>2013</v>
      </c>
      <c r="G1226" s="50">
        <f t="shared" si="78"/>
        <v>7</v>
      </c>
      <c r="H1226" s="50">
        <f t="shared" si="79"/>
        <v>1</v>
      </c>
      <c r="I1226" s="54" t="s">
        <v>15622</v>
      </c>
      <c r="J1226" s="54" t="s">
        <v>17050</v>
      </c>
      <c r="K1226" s="54" t="s">
        <v>17124</v>
      </c>
      <c r="L1226" s="54" t="s">
        <v>15623</v>
      </c>
      <c r="M1226" s="55">
        <v>0.6</v>
      </c>
      <c r="N1226" s="55">
        <v>0.13</v>
      </c>
      <c r="O1226" s="54" t="s">
        <v>15615</v>
      </c>
    </row>
    <row r="1227" spans="1:15" x14ac:dyDescent="0.25">
      <c r="A1227" s="19">
        <v>1230</v>
      </c>
      <c r="B1227" t="s">
        <v>8300</v>
      </c>
      <c r="C1227" t="s">
        <v>7036</v>
      </c>
      <c r="D1227" s="50" t="s">
        <v>16534</v>
      </c>
      <c r="E1227" s="84">
        <f t="shared" si="76"/>
        <v>41463</v>
      </c>
      <c r="F1227" s="50">
        <f t="shared" si="77"/>
        <v>2013</v>
      </c>
      <c r="G1227" s="50">
        <f t="shared" si="78"/>
        <v>7</v>
      </c>
      <c r="H1227" s="50">
        <f t="shared" si="79"/>
        <v>1</v>
      </c>
      <c r="I1227" s="54" t="s">
        <v>15622</v>
      </c>
      <c r="J1227" s="54" t="s">
        <v>17050</v>
      </c>
      <c r="K1227" s="54" t="s">
        <v>17124</v>
      </c>
      <c r="L1227" s="54" t="s">
        <v>15623</v>
      </c>
      <c r="M1227" s="55">
        <v>1</v>
      </c>
      <c r="N1227" s="55">
        <v>1</v>
      </c>
      <c r="O1227" s="54" t="s">
        <v>15615</v>
      </c>
    </row>
    <row r="1228" spans="1:15" x14ac:dyDescent="0.25">
      <c r="A1228" s="19">
        <v>1231</v>
      </c>
      <c r="B1228" t="s">
        <v>8816</v>
      </c>
      <c r="C1228" t="s">
        <v>6532</v>
      </c>
      <c r="D1228" s="50" t="s">
        <v>16535</v>
      </c>
      <c r="E1228" s="84">
        <f t="shared" si="76"/>
        <v>41464</v>
      </c>
      <c r="F1228" s="50">
        <f t="shared" si="77"/>
        <v>2013</v>
      </c>
      <c r="G1228" s="50">
        <f t="shared" si="78"/>
        <v>7</v>
      </c>
      <c r="H1228" s="50">
        <f t="shared" si="79"/>
        <v>2</v>
      </c>
      <c r="I1228" s="54" t="s">
        <v>15622</v>
      </c>
      <c r="J1228" s="54" t="s">
        <v>17050</v>
      </c>
      <c r="K1228" s="54" t="s">
        <v>17124</v>
      </c>
      <c r="L1228" s="54" t="s">
        <v>15626</v>
      </c>
      <c r="M1228" s="55">
        <v>1</v>
      </c>
      <c r="N1228" s="55">
        <v>1</v>
      </c>
      <c r="O1228" s="54" t="s">
        <v>15616</v>
      </c>
    </row>
    <row r="1229" spans="1:15" x14ac:dyDescent="0.25">
      <c r="A1229" s="19">
        <v>1232</v>
      </c>
      <c r="B1229" t="s">
        <v>10323</v>
      </c>
      <c r="C1229" t="s">
        <v>5056</v>
      </c>
      <c r="D1229" s="50" t="s">
        <v>16535</v>
      </c>
      <c r="E1229" s="84">
        <f t="shared" si="76"/>
        <v>41464</v>
      </c>
      <c r="F1229" s="50">
        <f t="shared" si="77"/>
        <v>2013</v>
      </c>
      <c r="G1229" s="50">
        <f t="shared" si="78"/>
        <v>7</v>
      </c>
      <c r="H1229" s="50">
        <f t="shared" si="79"/>
        <v>2</v>
      </c>
      <c r="I1229" s="54" t="s">
        <v>15622</v>
      </c>
      <c r="J1229" s="54" t="s">
        <v>17050</v>
      </c>
      <c r="K1229" s="54" t="s">
        <v>17124</v>
      </c>
      <c r="L1229" s="54" t="s">
        <v>15626</v>
      </c>
      <c r="M1229" s="55">
        <v>1</v>
      </c>
      <c r="N1229" s="55">
        <v>0.97</v>
      </c>
      <c r="O1229" s="54" t="s">
        <v>15616</v>
      </c>
    </row>
    <row r="1230" spans="1:15" x14ac:dyDescent="0.25">
      <c r="A1230" s="19">
        <v>1233</v>
      </c>
      <c r="B1230" t="s">
        <v>10563</v>
      </c>
      <c r="C1230" t="s">
        <v>4821</v>
      </c>
      <c r="D1230" s="50" t="s">
        <v>16535</v>
      </c>
      <c r="E1230" s="84">
        <f t="shared" si="76"/>
        <v>41464</v>
      </c>
      <c r="F1230" s="50">
        <f t="shared" si="77"/>
        <v>2013</v>
      </c>
      <c r="G1230" s="50">
        <f t="shared" si="78"/>
        <v>7</v>
      </c>
      <c r="H1230" s="50">
        <f t="shared" si="79"/>
        <v>2</v>
      </c>
      <c r="I1230" s="54" t="s">
        <v>15622</v>
      </c>
      <c r="J1230" s="54" t="s">
        <v>17050</v>
      </c>
      <c r="K1230" s="54" t="s">
        <v>17124</v>
      </c>
      <c r="L1230" s="54" t="s">
        <v>15626</v>
      </c>
      <c r="M1230" s="55">
        <v>1</v>
      </c>
      <c r="N1230" s="55">
        <v>0.86</v>
      </c>
      <c r="O1230" s="54" t="s">
        <v>15616</v>
      </c>
    </row>
    <row r="1231" spans="1:15" x14ac:dyDescent="0.25">
      <c r="A1231" s="19">
        <v>1234</v>
      </c>
      <c r="B1231" t="s">
        <v>10411</v>
      </c>
      <c r="C1231" t="s">
        <v>4968</v>
      </c>
      <c r="D1231" s="50" t="s">
        <v>11893</v>
      </c>
      <c r="E1231" s="84">
        <f t="shared" si="76"/>
        <v>41466</v>
      </c>
      <c r="F1231" s="50">
        <f t="shared" si="77"/>
        <v>2013</v>
      </c>
      <c r="G1231" s="50">
        <f t="shared" si="78"/>
        <v>7</v>
      </c>
      <c r="H1231" s="50">
        <f t="shared" si="79"/>
        <v>4</v>
      </c>
      <c r="I1231" s="54" t="s">
        <v>15622</v>
      </c>
      <c r="J1231" s="54" t="s">
        <v>17050</v>
      </c>
      <c r="K1231" s="54" t="s">
        <v>17124</v>
      </c>
      <c r="L1231" s="54" t="s">
        <v>15626</v>
      </c>
      <c r="M1231" s="55">
        <v>0.9</v>
      </c>
      <c r="N1231" s="55">
        <v>0.6</v>
      </c>
      <c r="O1231" s="54" t="s">
        <v>15615</v>
      </c>
    </row>
    <row r="1232" spans="1:15" x14ac:dyDescent="0.25">
      <c r="A1232" s="19">
        <v>1235</v>
      </c>
      <c r="B1232" t="s">
        <v>10720</v>
      </c>
      <c r="C1232" t="s">
        <v>4668</v>
      </c>
      <c r="D1232" s="50" t="s">
        <v>16536</v>
      </c>
      <c r="E1232" s="84">
        <f t="shared" si="76"/>
        <v>41467</v>
      </c>
      <c r="F1232" s="50">
        <f t="shared" si="77"/>
        <v>2013</v>
      </c>
      <c r="G1232" s="50">
        <f t="shared" si="78"/>
        <v>7</v>
      </c>
      <c r="H1232" s="50">
        <f t="shared" si="79"/>
        <v>5</v>
      </c>
      <c r="I1232" s="54" t="s">
        <v>15741</v>
      </c>
      <c r="J1232" s="54" t="s">
        <v>17065</v>
      </c>
      <c r="K1232" s="54" t="s">
        <v>17124</v>
      </c>
      <c r="L1232" s="54" t="s">
        <v>15623</v>
      </c>
      <c r="M1232" s="55">
        <v>0.5</v>
      </c>
      <c r="N1232" s="55">
        <v>1</v>
      </c>
      <c r="O1232" s="54" t="s">
        <v>15615</v>
      </c>
    </row>
    <row r="1233" spans="1:15" x14ac:dyDescent="0.25">
      <c r="A1233" s="19">
        <v>1236</v>
      </c>
      <c r="B1233" t="s">
        <v>9064</v>
      </c>
      <c r="C1233" t="s">
        <v>6289</v>
      </c>
      <c r="D1233" s="50" t="s">
        <v>16537</v>
      </c>
      <c r="E1233" s="84">
        <f t="shared" si="76"/>
        <v>41468</v>
      </c>
      <c r="F1233" s="50">
        <f t="shared" si="77"/>
        <v>2013</v>
      </c>
      <c r="G1233" s="50">
        <f t="shared" si="78"/>
        <v>7</v>
      </c>
      <c r="H1233" s="50">
        <f t="shared" si="79"/>
        <v>6</v>
      </c>
      <c r="I1233" s="54" t="s">
        <v>15625</v>
      </c>
      <c r="J1233" s="54" t="s">
        <v>17050</v>
      </c>
      <c r="K1233" s="54" t="s">
        <v>17124</v>
      </c>
      <c r="L1233" s="54" t="s">
        <v>15626</v>
      </c>
      <c r="M1233" s="55">
        <v>1</v>
      </c>
      <c r="N1233" s="55">
        <v>0.5</v>
      </c>
      <c r="O1233" s="54" t="s">
        <v>15615</v>
      </c>
    </row>
    <row r="1234" spans="1:15" x14ac:dyDescent="0.25">
      <c r="A1234" s="19">
        <v>1237</v>
      </c>
      <c r="B1234" t="s">
        <v>11481</v>
      </c>
      <c r="C1234" t="s">
        <v>3921</v>
      </c>
      <c r="D1234" s="50" t="s">
        <v>16537</v>
      </c>
      <c r="E1234" s="84">
        <f t="shared" si="76"/>
        <v>41468</v>
      </c>
      <c r="F1234" s="50">
        <f t="shared" si="77"/>
        <v>2013</v>
      </c>
      <c r="G1234" s="50">
        <f t="shared" si="78"/>
        <v>7</v>
      </c>
      <c r="H1234" s="50">
        <f t="shared" si="79"/>
        <v>6</v>
      </c>
      <c r="I1234" s="54" t="s">
        <v>15622</v>
      </c>
      <c r="J1234" s="54" t="s">
        <v>17050</v>
      </c>
      <c r="K1234" s="54" t="s">
        <v>17124</v>
      </c>
      <c r="L1234" s="54" t="s">
        <v>15623</v>
      </c>
      <c r="M1234" s="55">
        <v>0.75</v>
      </c>
      <c r="N1234" s="55">
        <v>0.86</v>
      </c>
      <c r="O1234" s="54" t="s">
        <v>15616</v>
      </c>
    </row>
    <row r="1235" spans="1:15" x14ac:dyDescent="0.25">
      <c r="A1235" s="19">
        <v>1238</v>
      </c>
      <c r="B1235" t="s">
        <v>11800</v>
      </c>
      <c r="C1235" t="s">
        <v>3611</v>
      </c>
      <c r="D1235" s="50" t="s">
        <v>16538</v>
      </c>
      <c r="E1235" s="84">
        <f t="shared" si="76"/>
        <v>41469</v>
      </c>
      <c r="F1235" s="50">
        <f t="shared" si="77"/>
        <v>2013</v>
      </c>
      <c r="G1235" s="50">
        <f t="shared" si="78"/>
        <v>7</v>
      </c>
      <c r="H1235" s="50">
        <f t="shared" si="79"/>
        <v>7</v>
      </c>
      <c r="I1235" s="54" t="s">
        <v>15622</v>
      </c>
      <c r="J1235" s="54" t="s">
        <v>17050</v>
      </c>
      <c r="K1235" s="54" t="s">
        <v>17124</v>
      </c>
      <c r="L1235" s="54" t="s">
        <v>15624</v>
      </c>
      <c r="M1235" s="55">
        <v>1</v>
      </c>
      <c r="N1235" s="55">
        <v>0.93</v>
      </c>
      <c r="O1235" s="54" t="s">
        <v>15615</v>
      </c>
    </row>
    <row r="1236" spans="1:15" x14ac:dyDescent="0.25">
      <c r="A1236" s="19">
        <v>1239</v>
      </c>
      <c r="B1236" t="s">
        <v>8105</v>
      </c>
      <c r="C1236" t="s">
        <v>7230</v>
      </c>
      <c r="D1236" s="50" t="s">
        <v>16539</v>
      </c>
      <c r="E1236" s="84">
        <f t="shared" si="76"/>
        <v>41470</v>
      </c>
      <c r="F1236" s="50">
        <f t="shared" si="77"/>
        <v>2013</v>
      </c>
      <c r="G1236" s="50">
        <f t="shared" si="78"/>
        <v>7</v>
      </c>
      <c r="H1236" s="50">
        <f t="shared" si="79"/>
        <v>1</v>
      </c>
      <c r="I1236" s="54" t="s">
        <v>15622</v>
      </c>
      <c r="J1236" s="54" t="s">
        <v>17050</v>
      </c>
      <c r="K1236" s="54" t="s">
        <v>17124</v>
      </c>
      <c r="L1236" s="54" t="s">
        <v>15626</v>
      </c>
      <c r="M1236" s="55">
        <v>0.98</v>
      </c>
      <c r="N1236" s="55">
        <v>1</v>
      </c>
      <c r="O1236" s="54" t="s">
        <v>15615</v>
      </c>
    </row>
    <row r="1237" spans="1:15" x14ac:dyDescent="0.25">
      <c r="A1237" s="19">
        <v>1240</v>
      </c>
      <c r="B1237" t="s">
        <v>9009</v>
      </c>
      <c r="C1237" t="s">
        <v>6345</v>
      </c>
      <c r="D1237" s="50" t="s">
        <v>16539</v>
      </c>
      <c r="E1237" s="84">
        <f t="shared" si="76"/>
        <v>41470</v>
      </c>
      <c r="F1237" s="50">
        <f t="shared" si="77"/>
        <v>2013</v>
      </c>
      <c r="G1237" s="50">
        <f t="shared" si="78"/>
        <v>7</v>
      </c>
      <c r="H1237" s="50">
        <f t="shared" si="79"/>
        <v>1</v>
      </c>
      <c r="I1237" s="54" t="s">
        <v>15622</v>
      </c>
      <c r="J1237" s="54" t="s">
        <v>17050</v>
      </c>
      <c r="K1237" s="54" t="s">
        <v>17124</v>
      </c>
      <c r="L1237" s="54" t="s">
        <v>15626</v>
      </c>
      <c r="M1237" s="55">
        <v>1</v>
      </c>
      <c r="N1237" s="55">
        <v>0</v>
      </c>
      <c r="O1237" s="54" t="s">
        <v>15615</v>
      </c>
    </row>
    <row r="1238" spans="1:15" x14ac:dyDescent="0.25">
      <c r="A1238" s="19">
        <v>1241</v>
      </c>
      <c r="B1238" t="s">
        <v>11057</v>
      </c>
      <c r="C1238" t="s">
        <v>4340</v>
      </c>
      <c r="D1238" s="50" t="s">
        <v>16539</v>
      </c>
      <c r="E1238" s="84">
        <f t="shared" si="76"/>
        <v>41470</v>
      </c>
      <c r="F1238" s="50">
        <f t="shared" si="77"/>
        <v>2013</v>
      </c>
      <c r="G1238" s="50">
        <f t="shared" si="78"/>
        <v>7</v>
      </c>
      <c r="H1238" s="50">
        <f t="shared" si="79"/>
        <v>1</v>
      </c>
      <c r="I1238" s="54" t="s">
        <v>15629</v>
      </c>
      <c r="J1238" s="54" t="s">
        <v>17050</v>
      </c>
      <c r="K1238" s="54" t="s">
        <v>17124</v>
      </c>
      <c r="L1238" s="54" t="s">
        <v>15624</v>
      </c>
      <c r="M1238" s="55">
        <v>1</v>
      </c>
      <c r="N1238" s="55">
        <v>0.97</v>
      </c>
      <c r="O1238" s="54" t="s">
        <v>15616</v>
      </c>
    </row>
    <row r="1239" spans="1:15" x14ac:dyDescent="0.25">
      <c r="A1239" s="19">
        <v>1242</v>
      </c>
      <c r="B1239" t="s">
        <v>10203</v>
      </c>
      <c r="C1239" t="s">
        <v>5176</v>
      </c>
      <c r="D1239" s="50" t="s">
        <v>16540</v>
      </c>
      <c r="E1239" s="84">
        <f t="shared" si="76"/>
        <v>41471</v>
      </c>
      <c r="F1239" s="50">
        <f t="shared" si="77"/>
        <v>2013</v>
      </c>
      <c r="G1239" s="50">
        <f t="shared" si="78"/>
        <v>7</v>
      </c>
      <c r="H1239" s="50">
        <f t="shared" si="79"/>
        <v>2</v>
      </c>
      <c r="I1239" s="54" t="s">
        <v>15622</v>
      </c>
      <c r="J1239" s="54" t="s">
        <v>17050</v>
      </c>
      <c r="K1239" s="54" t="s">
        <v>17124</v>
      </c>
      <c r="L1239" s="54" t="s">
        <v>15623</v>
      </c>
      <c r="M1239" s="55">
        <v>0.5</v>
      </c>
      <c r="N1239" s="55">
        <v>0.84</v>
      </c>
      <c r="O1239" s="54" t="s">
        <v>15616</v>
      </c>
    </row>
    <row r="1240" spans="1:15" x14ac:dyDescent="0.25">
      <c r="A1240" s="19">
        <v>1243</v>
      </c>
      <c r="B1240" t="s">
        <v>8579</v>
      </c>
      <c r="C1240" t="s">
        <v>6768</v>
      </c>
      <c r="D1240" s="50" t="s">
        <v>16541</v>
      </c>
      <c r="E1240" s="84">
        <f t="shared" si="76"/>
        <v>41472</v>
      </c>
      <c r="F1240" s="50">
        <f t="shared" si="77"/>
        <v>2013</v>
      </c>
      <c r="G1240" s="50">
        <f t="shared" si="78"/>
        <v>7</v>
      </c>
      <c r="H1240" s="50">
        <f t="shared" si="79"/>
        <v>3</v>
      </c>
      <c r="I1240" s="54" t="s">
        <v>15622</v>
      </c>
      <c r="J1240" s="54" t="s">
        <v>17050</v>
      </c>
      <c r="K1240" s="54" t="s">
        <v>17124</v>
      </c>
      <c r="L1240" s="54" t="s">
        <v>15624</v>
      </c>
      <c r="M1240" s="55">
        <v>1</v>
      </c>
      <c r="N1240" s="55">
        <v>1</v>
      </c>
      <c r="O1240" s="54" t="s">
        <v>15616</v>
      </c>
    </row>
    <row r="1241" spans="1:15" x14ac:dyDescent="0.25">
      <c r="A1241" s="19">
        <v>1244</v>
      </c>
      <c r="B1241" t="s">
        <v>8159</v>
      </c>
      <c r="C1241" t="s">
        <v>7176</v>
      </c>
      <c r="D1241" s="50" t="s">
        <v>16541</v>
      </c>
      <c r="E1241" s="84">
        <f t="shared" si="76"/>
        <v>41472</v>
      </c>
      <c r="F1241" s="50">
        <f t="shared" si="77"/>
        <v>2013</v>
      </c>
      <c r="G1241" s="50">
        <f t="shared" si="78"/>
        <v>7</v>
      </c>
      <c r="H1241" s="50">
        <f t="shared" si="79"/>
        <v>3</v>
      </c>
      <c r="I1241" s="54" t="s">
        <v>15622</v>
      </c>
      <c r="J1241" s="54" t="s">
        <v>17050</v>
      </c>
      <c r="K1241" s="54" t="s">
        <v>17124</v>
      </c>
      <c r="L1241" s="54" t="s">
        <v>15624</v>
      </c>
      <c r="M1241" s="55">
        <v>1</v>
      </c>
      <c r="N1241" s="55">
        <v>0.8</v>
      </c>
      <c r="O1241" s="54" t="s">
        <v>15616</v>
      </c>
    </row>
    <row r="1242" spans="1:15" x14ac:dyDescent="0.25">
      <c r="A1242" s="19">
        <v>1245</v>
      </c>
      <c r="B1242" t="s">
        <v>9679</v>
      </c>
      <c r="C1242" t="s">
        <v>5685</v>
      </c>
      <c r="D1242" s="50" t="s">
        <v>16541</v>
      </c>
      <c r="E1242" s="84">
        <f t="shared" si="76"/>
        <v>41472</v>
      </c>
      <c r="F1242" s="50">
        <f t="shared" si="77"/>
        <v>2013</v>
      </c>
      <c r="G1242" s="50">
        <f t="shared" si="78"/>
        <v>7</v>
      </c>
      <c r="H1242" s="50">
        <f t="shared" si="79"/>
        <v>3</v>
      </c>
      <c r="I1242" s="54" t="s">
        <v>15622</v>
      </c>
      <c r="J1242" s="54" t="s">
        <v>17050</v>
      </c>
      <c r="K1242" s="54" t="s">
        <v>17124</v>
      </c>
      <c r="L1242" s="54" t="s">
        <v>15626</v>
      </c>
      <c r="M1242" s="55">
        <v>0.96</v>
      </c>
      <c r="N1242" s="55">
        <v>1</v>
      </c>
      <c r="O1242" s="54" t="s">
        <v>15615</v>
      </c>
    </row>
    <row r="1243" spans="1:15" x14ac:dyDescent="0.25">
      <c r="A1243" s="19">
        <v>1246</v>
      </c>
      <c r="B1243" t="s">
        <v>9540</v>
      </c>
      <c r="C1243" t="s">
        <v>5820</v>
      </c>
      <c r="D1243" s="50" t="s">
        <v>16541</v>
      </c>
      <c r="E1243" s="84">
        <f t="shared" si="76"/>
        <v>41472</v>
      </c>
      <c r="F1243" s="50">
        <f t="shared" si="77"/>
        <v>2013</v>
      </c>
      <c r="G1243" s="50">
        <f t="shared" si="78"/>
        <v>7</v>
      </c>
      <c r="H1243" s="50">
        <f t="shared" si="79"/>
        <v>3</v>
      </c>
      <c r="I1243" s="54" t="s">
        <v>15627</v>
      </c>
      <c r="J1243" s="54" t="s">
        <v>17050</v>
      </c>
      <c r="K1243" s="54" t="s">
        <v>17124</v>
      </c>
      <c r="L1243" s="54" t="s">
        <v>15626</v>
      </c>
      <c r="M1243" s="55">
        <v>1</v>
      </c>
      <c r="N1243" s="55">
        <v>0.97</v>
      </c>
      <c r="O1243" s="54" t="s">
        <v>15616</v>
      </c>
    </row>
    <row r="1244" spans="1:15" x14ac:dyDescent="0.25">
      <c r="A1244" s="19">
        <v>1247</v>
      </c>
      <c r="B1244" t="s">
        <v>11275</v>
      </c>
      <c r="C1244" t="s">
        <v>4126</v>
      </c>
      <c r="D1244" s="50" t="s">
        <v>16542</v>
      </c>
      <c r="E1244" s="84">
        <f t="shared" si="76"/>
        <v>41473</v>
      </c>
      <c r="F1244" s="50">
        <f t="shared" si="77"/>
        <v>2013</v>
      </c>
      <c r="G1244" s="50">
        <f t="shared" si="78"/>
        <v>7</v>
      </c>
      <c r="H1244" s="50">
        <f t="shared" si="79"/>
        <v>4</v>
      </c>
      <c r="I1244" s="54" t="s">
        <v>15622</v>
      </c>
      <c r="J1244" s="54" t="s">
        <v>17050</v>
      </c>
      <c r="K1244" s="54" t="s">
        <v>17124</v>
      </c>
      <c r="L1244" s="54" t="s">
        <v>15624</v>
      </c>
      <c r="M1244" s="55">
        <v>1</v>
      </c>
      <c r="N1244" s="55">
        <v>0.33</v>
      </c>
      <c r="O1244" s="54" t="s">
        <v>15615</v>
      </c>
    </row>
    <row r="1245" spans="1:15" x14ac:dyDescent="0.25">
      <c r="A1245" s="19">
        <v>1248</v>
      </c>
      <c r="B1245" t="s">
        <v>11750</v>
      </c>
      <c r="C1245" t="s">
        <v>3524</v>
      </c>
      <c r="D1245" s="50" t="s">
        <v>16542</v>
      </c>
      <c r="E1245" s="84">
        <f t="shared" si="76"/>
        <v>41473</v>
      </c>
      <c r="F1245" s="50">
        <f t="shared" si="77"/>
        <v>2013</v>
      </c>
      <c r="G1245" s="50">
        <f t="shared" si="78"/>
        <v>7</v>
      </c>
      <c r="H1245" s="50">
        <f t="shared" si="79"/>
        <v>4</v>
      </c>
      <c r="I1245" s="54" t="s">
        <v>15622</v>
      </c>
      <c r="J1245" s="54" t="s">
        <v>17050</v>
      </c>
      <c r="K1245" s="54" t="s">
        <v>17124</v>
      </c>
      <c r="L1245" s="54" t="s">
        <v>15626</v>
      </c>
      <c r="M1245" s="55">
        <v>1</v>
      </c>
      <c r="N1245" s="55">
        <v>1</v>
      </c>
      <c r="O1245" s="54" t="s">
        <v>15616</v>
      </c>
    </row>
    <row r="1246" spans="1:15" x14ac:dyDescent="0.25">
      <c r="A1246" s="19">
        <v>1249</v>
      </c>
      <c r="B1246" t="s">
        <v>9690</v>
      </c>
      <c r="C1246" t="s">
        <v>5674</v>
      </c>
      <c r="D1246" s="50" t="s">
        <v>16542</v>
      </c>
      <c r="E1246" s="84">
        <f t="shared" si="76"/>
        <v>41473</v>
      </c>
      <c r="F1246" s="50">
        <f t="shared" si="77"/>
        <v>2013</v>
      </c>
      <c r="G1246" s="50">
        <f t="shared" si="78"/>
        <v>7</v>
      </c>
      <c r="H1246" s="50">
        <f t="shared" si="79"/>
        <v>4</v>
      </c>
      <c r="I1246" s="54" t="s">
        <v>15622</v>
      </c>
      <c r="J1246" s="54" t="s">
        <v>17050</v>
      </c>
      <c r="K1246" s="54" t="s">
        <v>17124</v>
      </c>
      <c r="L1246" s="54" t="s">
        <v>15626</v>
      </c>
      <c r="M1246" s="55">
        <v>1</v>
      </c>
      <c r="N1246" s="55">
        <v>0.8</v>
      </c>
      <c r="O1246" s="54" t="s">
        <v>15616</v>
      </c>
    </row>
    <row r="1247" spans="1:15" x14ac:dyDescent="0.25">
      <c r="A1247" s="19">
        <v>1250</v>
      </c>
      <c r="B1247" t="s">
        <v>10273</v>
      </c>
      <c r="C1247" t="s">
        <v>5106</v>
      </c>
      <c r="D1247" s="50" t="s">
        <v>16543</v>
      </c>
      <c r="E1247" s="84">
        <f t="shared" si="76"/>
        <v>41475</v>
      </c>
      <c r="F1247" s="50">
        <f t="shared" si="77"/>
        <v>2013</v>
      </c>
      <c r="G1247" s="50">
        <f t="shared" si="78"/>
        <v>7</v>
      </c>
      <c r="H1247" s="50">
        <f t="shared" si="79"/>
        <v>6</v>
      </c>
      <c r="I1247" s="54" t="s">
        <v>15622</v>
      </c>
      <c r="J1247" s="54" t="s">
        <v>17050</v>
      </c>
      <c r="K1247" s="54" t="s">
        <v>17124</v>
      </c>
      <c r="L1247" s="54" t="s">
        <v>15626</v>
      </c>
      <c r="M1247" s="55">
        <v>1</v>
      </c>
      <c r="N1247" s="55">
        <v>0.94</v>
      </c>
      <c r="O1247" s="54" t="s">
        <v>15615</v>
      </c>
    </row>
    <row r="1248" spans="1:15" x14ac:dyDescent="0.25">
      <c r="A1248" s="19">
        <v>1251</v>
      </c>
      <c r="B1248" t="s">
        <v>11245</v>
      </c>
      <c r="C1248" t="s">
        <v>4156</v>
      </c>
      <c r="D1248" s="50" t="s">
        <v>16543</v>
      </c>
      <c r="E1248" s="84">
        <f t="shared" si="76"/>
        <v>41475</v>
      </c>
      <c r="F1248" s="50">
        <f t="shared" si="77"/>
        <v>2013</v>
      </c>
      <c r="G1248" s="50">
        <f t="shared" si="78"/>
        <v>7</v>
      </c>
      <c r="H1248" s="50">
        <f t="shared" si="79"/>
        <v>6</v>
      </c>
      <c r="I1248" s="54" t="s">
        <v>15622</v>
      </c>
      <c r="J1248" s="54" t="s">
        <v>17050</v>
      </c>
      <c r="K1248" s="54" t="s">
        <v>17124</v>
      </c>
      <c r="L1248" s="54" t="s">
        <v>15624</v>
      </c>
      <c r="M1248" s="55">
        <v>0.9</v>
      </c>
      <c r="N1248" s="55">
        <v>0.99</v>
      </c>
      <c r="O1248" s="54" t="s">
        <v>15616</v>
      </c>
    </row>
    <row r="1249" spans="1:15" x14ac:dyDescent="0.25">
      <c r="A1249" s="19">
        <v>1252</v>
      </c>
      <c r="B1249" t="s">
        <v>9499</v>
      </c>
      <c r="C1249" t="s">
        <v>5861</v>
      </c>
      <c r="D1249" s="50" t="s">
        <v>16544</v>
      </c>
      <c r="E1249" s="84">
        <f t="shared" si="76"/>
        <v>41477</v>
      </c>
      <c r="F1249" s="50">
        <f t="shared" si="77"/>
        <v>2013</v>
      </c>
      <c r="G1249" s="50">
        <f t="shared" si="78"/>
        <v>7</v>
      </c>
      <c r="H1249" s="50">
        <f t="shared" si="79"/>
        <v>1</v>
      </c>
      <c r="I1249" s="54" t="s">
        <v>15622</v>
      </c>
      <c r="J1249" s="54" t="s">
        <v>17050</v>
      </c>
      <c r="K1249" s="54" t="s">
        <v>17124</v>
      </c>
      <c r="L1249" s="54" t="s">
        <v>15626</v>
      </c>
      <c r="M1249" s="55">
        <v>1</v>
      </c>
      <c r="N1249" s="55">
        <v>0.88</v>
      </c>
      <c r="O1249" s="54" t="s">
        <v>15615</v>
      </c>
    </row>
    <row r="1250" spans="1:15" x14ac:dyDescent="0.25">
      <c r="A1250" s="19">
        <v>1253</v>
      </c>
      <c r="B1250" t="s">
        <v>9378</v>
      </c>
      <c r="C1250" t="s">
        <v>5979</v>
      </c>
      <c r="D1250" s="50" t="s">
        <v>16544</v>
      </c>
      <c r="E1250" s="84">
        <f t="shared" si="76"/>
        <v>41477</v>
      </c>
      <c r="F1250" s="50">
        <f t="shared" si="77"/>
        <v>2013</v>
      </c>
      <c r="G1250" s="50">
        <f t="shared" si="78"/>
        <v>7</v>
      </c>
      <c r="H1250" s="50">
        <f t="shared" si="79"/>
        <v>1</v>
      </c>
      <c r="I1250" s="54" t="s">
        <v>15622</v>
      </c>
      <c r="J1250" s="54" t="s">
        <v>17050</v>
      </c>
      <c r="K1250" s="54" t="s">
        <v>17124</v>
      </c>
      <c r="L1250" s="54" t="s">
        <v>15626</v>
      </c>
      <c r="M1250" s="55">
        <v>1</v>
      </c>
      <c r="N1250" s="55">
        <v>0.79</v>
      </c>
      <c r="O1250" s="54" t="s">
        <v>15616</v>
      </c>
    </row>
    <row r="1251" spans="1:15" x14ac:dyDescent="0.25">
      <c r="A1251" s="19">
        <v>1254</v>
      </c>
      <c r="B1251" t="s">
        <v>11484</v>
      </c>
      <c r="C1251" t="s">
        <v>3918</v>
      </c>
      <c r="D1251" s="50" t="s">
        <v>16544</v>
      </c>
      <c r="E1251" s="84">
        <f t="shared" si="76"/>
        <v>41477</v>
      </c>
      <c r="F1251" s="50">
        <f t="shared" si="77"/>
        <v>2013</v>
      </c>
      <c r="G1251" s="50">
        <f t="shared" si="78"/>
        <v>7</v>
      </c>
      <c r="H1251" s="50">
        <f t="shared" si="79"/>
        <v>1</v>
      </c>
      <c r="I1251" s="54" t="s">
        <v>15625</v>
      </c>
      <c r="J1251" s="54" t="s">
        <v>17050</v>
      </c>
      <c r="K1251" s="54" t="s">
        <v>17124</v>
      </c>
      <c r="L1251" s="54" t="s">
        <v>15626</v>
      </c>
      <c r="M1251" s="55">
        <v>1</v>
      </c>
      <c r="N1251" s="55">
        <v>0.82</v>
      </c>
      <c r="O1251" s="54" t="s">
        <v>15615</v>
      </c>
    </row>
    <row r="1252" spans="1:15" x14ac:dyDescent="0.25">
      <c r="A1252" s="19">
        <v>1255</v>
      </c>
      <c r="B1252" t="s">
        <v>8457</v>
      </c>
      <c r="C1252" t="s">
        <v>6886</v>
      </c>
      <c r="D1252" s="50" t="s">
        <v>16545</v>
      </c>
      <c r="E1252" s="84">
        <f t="shared" si="76"/>
        <v>41478</v>
      </c>
      <c r="F1252" s="50">
        <f t="shared" si="77"/>
        <v>2013</v>
      </c>
      <c r="G1252" s="50">
        <f t="shared" si="78"/>
        <v>7</v>
      </c>
      <c r="H1252" s="50">
        <f t="shared" si="79"/>
        <v>2</v>
      </c>
      <c r="I1252" s="54" t="s">
        <v>15622</v>
      </c>
      <c r="J1252" s="54" t="s">
        <v>17050</v>
      </c>
      <c r="K1252" s="54" t="s">
        <v>17124</v>
      </c>
      <c r="L1252" s="54" t="s">
        <v>15626</v>
      </c>
      <c r="M1252" s="55">
        <v>1</v>
      </c>
      <c r="N1252" s="55">
        <v>1</v>
      </c>
      <c r="O1252" s="54" t="s">
        <v>15615</v>
      </c>
    </row>
    <row r="1253" spans="1:15" x14ac:dyDescent="0.25">
      <c r="A1253" s="19">
        <v>1256</v>
      </c>
      <c r="B1253" t="s">
        <v>10430</v>
      </c>
      <c r="C1253" t="s">
        <v>4950</v>
      </c>
      <c r="D1253" s="50" t="s">
        <v>16545</v>
      </c>
      <c r="E1253" s="84">
        <f t="shared" si="76"/>
        <v>41478</v>
      </c>
      <c r="F1253" s="50">
        <f t="shared" si="77"/>
        <v>2013</v>
      </c>
      <c r="G1253" s="50">
        <f t="shared" si="78"/>
        <v>7</v>
      </c>
      <c r="H1253" s="50">
        <f t="shared" si="79"/>
        <v>2</v>
      </c>
      <c r="I1253" s="54" t="s">
        <v>15622</v>
      </c>
      <c r="J1253" s="54" t="s">
        <v>17050</v>
      </c>
      <c r="K1253" s="54" t="s">
        <v>17124</v>
      </c>
      <c r="L1253" s="54" t="s">
        <v>15626</v>
      </c>
      <c r="M1253" s="55">
        <v>0.8</v>
      </c>
      <c r="N1253" s="55">
        <v>1</v>
      </c>
      <c r="O1253" s="54" t="s">
        <v>15616</v>
      </c>
    </row>
    <row r="1254" spans="1:15" x14ac:dyDescent="0.25">
      <c r="A1254" s="19">
        <v>1257</v>
      </c>
      <c r="B1254" t="s">
        <v>10202</v>
      </c>
      <c r="C1254" t="s">
        <v>5177</v>
      </c>
      <c r="D1254" s="50" t="s">
        <v>16546</v>
      </c>
      <c r="E1254" s="84">
        <f t="shared" si="76"/>
        <v>41480</v>
      </c>
      <c r="F1254" s="50">
        <f t="shared" si="77"/>
        <v>2013</v>
      </c>
      <c r="G1254" s="50">
        <f t="shared" si="78"/>
        <v>7</v>
      </c>
      <c r="H1254" s="50">
        <f t="shared" si="79"/>
        <v>4</v>
      </c>
      <c r="I1254" s="54" t="s">
        <v>15622</v>
      </c>
      <c r="J1254" s="54" t="s">
        <v>17050</v>
      </c>
      <c r="K1254" s="54" t="s">
        <v>17124</v>
      </c>
      <c r="L1254" s="54" t="s">
        <v>15626</v>
      </c>
      <c r="M1254" s="55">
        <v>1</v>
      </c>
      <c r="N1254" s="55">
        <v>1</v>
      </c>
      <c r="O1254" s="54" t="s">
        <v>15616</v>
      </c>
    </row>
    <row r="1255" spans="1:15" x14ac:dyDescent="0.25">
      <c r="A1255" s="19">
        <v>1258</v>
      </c>
      <c r="B1255" t="s">
        <v>11615</v>
      </c>
      <c r="C1255" t="s">
        <v>3790</v>
      </c>
      <c r="D1255" s="50" t="s">
        <v>16546</v>
      </c>
      <c r="E1255" s="84">
        <f t="shared" si="76"/>
        <v>41480</v>
      </c>
      <c r="F1255" s="50">
        <f t="shared" si="77"/>
        <v>2013</v>
      </c>
      <c r="G1255" s="50">
        <f t="shared" si="78"/>
        <v>7</v>
      </c>
      <c r="H1255" s="50">
        <f t="shared" si="79"/>
        <v>4</v>
      </c>
      <c r="I1255" s="54" t="s">
        <v>15622</v>
      </c>
      <c r="J1255" s="54" t="s">
        <v>17050</v>
      </c>
      <c r="K1255" s="54" t="s">
        <v>17124</v>
      </c>
      <c r="L1255" s="54" t="s">
        <v>15626</v>
      </c>
      <c r="M1255" s="55">
        <v>1</v>
      </c>
      <c r="N1255" s="55">
        <v>0.96</v>
      </c>
      <c r="O1255" s="54" t="s">
        <v>15616</v>
      </c>
    </row>
    <row r="1256" spans="1:15" x14ac:dyDescent="0.25">
      <c r="A1256" s="19">
        <v>1259</v>
      </c>
      <c r="B1256" t="s">
        <v>8015</v>
      </c>
      <c r="C1256" t="s">
        <v>7316</v>
      </c>
      <c r="D1256" s="50" t="s">
        <v>16546</v>
      </c>
      <c r="E1256" s="84">
        <f t="shared" si="76"/>
        <v>41480</v>
      </c>
      <c r="F1256" s="50">
        <f t="shared" si="77"/>
        <v>2013</v>
      </c>
      <c r="G1256" s="50">
        <f t="shared" si="78"/>
        <v>7</v>
      </c>
      <c r="H1256" s="50">
        <f t="shared" si="79"/>
        <v>4</v>
      </c>
      <c r="I1256" s="54" t="s">
        <v>15622</v>
      </c>
      <c r="J1256" s="54" t="s">
        <v>17050</v>
      </c>
      <c r="K1256" s="54" t="s">
        <v>17124</v>
      </c>
      <c r="L1256" s="54" t="s">
        <v>15624</v>
      </c>
      <c r="M1256" s="55">
        <v>0.86</v>
      </c>
      <c r="N1256" s="55">
        <v>0.98</v>
      </c>
      <c r="O1256" s="54" t="s">
        <v>15616</v>
      </c>
    </row>
    <row r="1257" spans="1:15" x14ac:dyDescent="0.25">
      <c r="A1257" s="19">
        <v>1260</v>
      </c>
      <c r="B1257" t="s">
        <v>8337</v>
      </c>
      <c r="C1257" t="s">
        <v>7000</v>
      </c>
      <c r="D1257" s="50" t="s">
        <v>16546</v>
      </c>
      <c r="E1257" s="84">
        <f t="shared" si="76"/>
        <v>41480</v>
      </c>
      <c r="F1257" s="50">
        <f t="shared" si="77"/>
        <v>2013</v>
      </c>
      <c r="G1257" s="50">
        <f t="shared" si="78"/>
        <v>7</v>
      </c>
      <c r="H1257" s="50">
        <f t="shared" si="79"/>
        <v>4</v>
      </c>
      <c r="I1257" s="54" t="s">
        <v>15622</v>
      </c>
      <c r="J1257" s="54" t="s">
        <v>17050</v>
      </c>
      <c r="K1257" s="54" t="s">
        <v>17124</v>
      </c>
      <c r="L1257" s="54" t="s">
        <v>15626</v>
      </c>
      <c r="M1257" s="55">
        <v>1</v>
      </c>
      <c r="N1257" s="55">
        <v>0.5</v>
      </c>
      <c r="O1257" s="54" t="s">
        <v>15615</v>
      </c>
    </row>
    <row r="1258" spans="1:15" x14ac:dyDescent="0.25">
      <c r="A1258" s="19">
        <v>1261</v>
      </c>
      <c r="B1258" t="s">
        <v>11466</v>
      </c>
      <c r="C1258" t="s">
        <v>3936</v>
      </c>
      <c r="D1258" s="50" t="s">
        <v>16546</v>
      </c>
      <c r="E1258" s="84">
        <f t="shared" si="76"/>
        <v>41480</v>
      </c>
      <c r="F1258" s="50">
        <f t="shared" si="77"/>
        <v>2013</v>
      </c>
      <c r="G1258" s="50">
        <f t="shared" si="78"/>
        <v>7</v>
      </c>
      <c r="H1258" s="50">
        <f t="shared" si="79"/>
        <v>4</v>
      </c>
      <c r="I1258" s="54" t="s">
        <v>15622</v>
      </c>
      <c r="J1258" s="54" t="s">
        <v>17050</v>
      </c>
      <c r="K1258" s="54" t="s">
        <v>17124</v>
      </c>
      <c r="L1258" s="54" t="s">
        <v>15624</v>
      </c>
      <c r="M1258" s="55">
        <v>1</v>
      </c>
      <c r="N1258" s="55">
        <v>0.77</v>
      </c>
      <c r="O1258" s="54" t="s">
        <v>15616</v>
      </c>
    </row>
    <row r="1259" spans="1:15" x14ac:dyDescent="0.25">
      <c r="A1259" s="19">
        <v>1262</v>
      </c>
      <c r="B1259" t="s">
        <v>10553</v>
      </c>
      <c r="C1259" t="s">
        <v>4831</v>
      </c>
      <c r="D1259" s="50" t="s">
        <v>16547</v>
      </c>
      <c r="E1259" s="84">
        <f t="shared" si="76"/>
        <v>41482</v>
      </c>
      <c r="F1259" s="50">
        <f t="shared" si="77"/>
        <v>2013</v>
      </c>
      <c r="G1259" s="50">
        <f t="shared" si="78"/>
        <v>7</v>
      </c>
      <c r="H1259" s="50">
        <f t="shared" si="79"/>
        <v>6</v>
      </c>
      <c r="I1259" s="54" t="s">
        <v>15622</v>
      </c>
      <c r="J1259" s="54" t="s">
        <v>17050</v>
      </c>
      <c r="K1259" s="54" t="s">
        <v>17124</v>
      </c>
      <c r="L1259" s="54" t="s">
        <v>15623</v>
      </c>
      <c r="M1259" s="55">
        <v>1</v>
      </c>
      <c r="N1259" s="55">
        <v>0.98</v>
      </c>
      <c r="O1259" s="54" t="s">
        <v>15616</v>
      </c>
    </row>
    <row r="1260" spans="1:15" x14ac:dyDescent="0.25">
      <c r="A1260" s="19">
        <v>1263</v>
      </c>
      <c r="B1260" t="s">
        <v>9432</v>
      </c>
      <c r="C1260" t="s">
        <v>5927</v>
      </c>
      <c r="D1260" s="50" t="s">
        <v>16547</v>
      </c>
      <c r="E1260" s="84">
        <f t="shared" si="76"/>
        <v>41482</v>
      </c>
      <c r="F1260" s="50">
        <f t="shared" si="77"/>
        <v>2013</v>
      </c>
      <c r="G1260" s="50">
        <f t="shared" si="78"/>
        <v>7</v>
      </c>
      <c r="H1260" s="50">
        <f t="shared" si="79"/>
        <v>6</v>
      </c>
      <c r="I1260" s="54" t="s">
        <v>15622</v>
      </c>
      <c r="J1260" s="54" t="s">
        <v>17050</v>
      </c>
      <c r="K1260" s="54" t="s">
        <v>17124</v>
      </c>
      <c r="L1260" s="54" t="s">
        <v>15626</v>
      </c>
      <c r="M1260" s="55">
        <v>1</v>
      </c>
      <c r="N1260" s="55">
        <v>0.56000000000000005</v>
      </c>
      <c r="O1260" s="54" t="s">
        <v>15615</v>
      </c>
    </row>
    <row r="1261" spans="1:15" x14ac:dyDescent="0.25">
      <c r="A1261" s="19">
        <v>1264</v>
      </c>
      <c r="B1261" t="s">
        <v>11794</v>
      </c>
      <c r="C1261" t="s">
        <v>3617</v>
      </c>
      <c r="D1261" s="50" t="s">
        <v>16547</v>
      </c>
      <c r="E1261" s="84">
        <f t="shared" si="76"/>
        <v>41482</v>
      </c>
      <c r="F1261" s="50">
        <f t="shared" si="77"/>
        <v>2013</v>
      </c>
      <c r="G1261" s="50">
        <f t="shared" si="78"/>
        <v>7</v>
      </c>
      <c r="H1261" s="50">
        <f t="shared" si="79"/>
        <v>6</v>
      </c>
      <c r="I1261" s="54" t="s">
        <v>15625</v>
      </c>
      <c r="J1261" s="54" t="s">
        <v>17050</v>
      </c>
      <c r="K1261" s="54" t="s">
        <v>17124</v>
      </c>
      <c r="L1261" s="54" t="s">
        <v>15626</v>
      </c>
      <c r="M1261" s="55">
        <v>0.99</v>
      </c>
      <c r="N1261" s="55">
        <v>0.96</v>
      </c>
      <c r="O1261" s="54" t="s">
        <v>15616</v>
      </c>
    </row>
    <row r="1262" spans="1:15" x14ac:dyDescent="0.25">
      <c r="A1262" s="19">
        <v>1265</v>
      </c>
      <c r="B1262" t="s">
        <v>9379</v>
      </c>
      <c r="C1262" t="s">
        <v>5978</v>
      </c>
      <c r="D1262" s="50" t="s">
        <v>16548</v>
      </c>
      <c r="E1262" s="84">
        <f t="shared" si="76"/>
        <v>41483</v>
      </c>
      <c r="F1262" s="50">
        <f t="shared" si="77"/>
        <v>2013</v>
      </c>
      <c r="G1262" s="50">
        <f t="shared" si="78"/>
        <v>7</v>
      </c>
      <c r="H1262" s="50">
        <f t="shared" si="79"/>
        <v>7</v>
      </c>
      <c r="I1262" s="54" t="s">
        <v>15725</v>
      </c>
      <c r="J1262" s="54" t="s">
        <v>17073</v>
      </c>
      <c r="K1262" s="54" t="s">
        <v>17124</v>
      </c>
      <c r="L1262" s="54" t="s">
        <v>15626</v>
      </c>
      <c r="M1262" s="55">
        <v>0.94</v>
      </c>
      <c r="N1262" s="55">
        <v>0.98</v>
      </c>
      <c r="O1262" s="54" t="s">
        <v>15616</v>
      </c>
    </row>
    <row r="1263" spans="1:15" x14ac:dyDescent="0.25">
      <c r="A1263" s="19">
        <v>1266</v>
      </c>
      <c r="B1263" t="s">
        <v>10023</v>
      </c>
      <c r="C1263" t="s">
        <v>5350</v>
      </c>
      <c r="D1263" s="50" t="s">
        <v>16549</v>
      </c>
      <c r="E1263" s="84">
        <f t="shared" si="76"/>
        <v>41484</v>
      </c>
      <c r="F1263" s="50">
        <f t="shared" si="77"/>
        <v>2013</v>
      </c>
      <c r="G1263" s="50">
        <f t="shared" si="78"/>
        <v>7</v>
      </c>
      <c r="H1263" s="50">
        <f t="shared" si="79"/>
        <v>1</v>
      </c>
      <c r="I1263" s="54" t="s">
        <v>15622</v>
      </c>
      <c r="J1263" s="54" t="s">
        <v>17050</v>
      </c>
      <c r="K1263" s="54" t="s">
        <v>17124</v>
      </c>
      <c r="L1263" s="54" t="s">
        <v>15626</v>
      </c>
      <c r="M1263" s="55">
        <v>1</v>
      </c>
      <c r="N1263" s="55">
        <v>1</v>
      </c>
      <c r="O1263" s="54" t="s">
        <v>15615</v>
      </c>
    </row>
    <row r="1264" spans="1:15" x14ac:dyDescent="0.25">
      <c r="A1264" s="19">
        <v>1267</v>
      </c>
      <c r="B1264" t="s">
        <v>8581</v>
      </c>
      <c r="C1264" t="s">
        <v>6766</v>
      </c>
      <c r="D1264" s="50" t="s">
        <v>16550</v>
      </c>
      <c r="E1264" s="84">
        <f t="shared" si="76"/>
        <v>41485</v>
      </c>
      <c r="F1264" s="50">
        <f t="shared" si="77"/>
        <v>2013</v>
      </c>
      <c r="G1264" s="50">
        <f t="shared" si="78"/>
        <v>7</v>
      </c>
      <c r="H1264" s="50">
        <f t="shared" si="79"/>
        <v>2</v>
      </c>
      <c r="I1264" s="54" t="s">
        <v>15625</v>
      </c>
      <c r="J1264" s="54" t="s">
        <v>17050</v>
      </c>
      <c r="K1264" s="54" t="s">
        <v>17124</v>
      </c>
      <c r="L1264" s="54" t="s">
        <v>15626</v>
      </c>
      <c r="M1264" s="55">
        <v>1</v>
      </c>
      <c r="N1264" s="55">
        <v>0.56999999999999995</v>
      </c>
      <c r="O1264" s="54" t="s">
        <v>15616</v>
      </c>
    </row>
    <row r="1265" spans="1:15" x14ac:dyDescent="0.25">
      <c r="A1265" s="19">
        <v>1268</v>
      </c>
      <c r="B1265" t="s">
        <v>7914</v>
      </c>
      <c r="C1265" t="s">
        <v>7416</v>
      </c>
      <c r="D1265" s="50" t="s">
        <v>16550</v>
      </c>
      <c r="E1265" s="84">
        <f t="shared" si="76"/>
        <v>41485</v>
      </c>
      <c r="F1265" s="50">
        <f t="shared" si="77"/>
        <v>2013</v>
      </c>
      <c r="G1265" s="50">
        <f t="shared" si="78"/>
        <v>7</v>
      </c>
      <c r="H1265" s="50">
        <f t="shared" si="79"/>
        <v>2</v>
      </c>
      <c r="I1265" s="54" t="s">
        <v>15622</v>
      </c>
      <c r="J1265" s="54" t="s">
        <v>17050</v>
      </c>
      <c r="K1265" s="54" t="s">
        <v>17124</v>
      </c>
      <c r="L1265" s="54" t="s">
        <v>15626</v>
      </c>
      <c r="M1265" s="55">
        <v>0.9</v>
      </c>
      <c r="N1265" s="55">
        <v>0.83</v>
      </c>
      <c r="O1265" s="54" t="s">
        <v>15616</v>
      </c>
    </row>
    <row r="1266" spans="1:15" x14ac:dyDescent="0.25">
      <c r="A1266" s="19">
        <v>1269</v>
      </c>
      <c r="B1266" t="s">
        <v>10541</v>
      </c>
      <c r="C1266" t="s">
        <v>3569</v>
      </c>
      <c r="D1266" s="50" t="s">
        <v>16550</v>
      </c>
      <c r="E1266" s="84">
        <f t="shared" si="76"/>
        <v>41485</v>
      </c>
      <c r="F1266" s="50">
        <f t="shared" si="77"/>
        <v>2013</v>
      </c>
      <c r="G1266" s="50">
        <f t="shared" si="78"/>
        <v>7</v>
      </c>
      <c r="H1266" s="50">
        <f t="shared" si="79"/>
        <v>2</v>
      </c>
      <c r="I1266" s="54" t="s">
        <v>15622</v>
      </c>
      <c r="J1266" s="54" t="s">
        <v>17050</v>
      </c>
      <c r="K1266" s="54" t="s">
        <v>17124</v>
      </c>
      <c r="L1266" s="54" t="s">
        <v>15626</v>
      </c>
      <c r="M1266" s="55">
        <v>1</v>
      </c>
      <c r="N1266" s="55">
        <v>0.92</v>
      </c>
      <c r="O1266" s="54" t="s">
        <v>15616</v>
      </c>
    </row>
    <row r="1267" spans="1:15" x14ac:dyDescent="0.25">
      <c r="A1267" s="19">
        <v>1270</v>
      </c>
      <c r="B1267" t="s">
        <v>11658</v>
      </c>
      <c r="C1267" t="s">
        <v>3747</v>
      </c>
      <c r="D1267" s="50" t="s">
        <v>16550</v>
      </c>
      <c r="E1267" s="84">
        <f t="shared" si="76"/>
        <v>41485</v>
      </c>
      <c r="F1267" s="50">
        <f t="shared" si="77"/>
        <v>2013</v>
      </c>
      <c r="G1267" s="50">
        <f t="shared" si="78"/>
        <v>7</v>
      </c>
      <c r="H1267" s="50">
        <f t="shared" si="79"/>
        <v>2</v>
      </c>
      <c r="I1267" s="54" t="s">
        <v>15622</v>
      </c>
      <c r="J1267" s="54" t="s">
        <v>17050</v>
      </c>
      <c r="K1267" s="54" t="s">
        <v>17124</v>
      </c>
      <c r="L1267" s="54" t="s">
        <v>15626</v>
      </c>
      <c r="M1267" s="55">
        <v>1</v>
      </c>
      <c r="N1267" s="55">
        <v>0.97</v>
      </c>
      <c r="O1267" s="54" t="s">
        <v>15615</v>
      </c>
    </row>
    <row r="1268" spans="1:15" x14ac:dyDescent="0.25">
      <c r="A1268" s="19">
        <v>1271</v>
      </c>
      <c r="B1268" t="s">
        <v>9486</v>
      </c>
      <c r="C1268" t="s">
        <v>5873</v>
      </c>
      <c r="D1268" s="50" t="s">
        <v>16550</v>
      </c>
      <c r="E1268" s="84">
        <f t="shared" si="76"/>
        <v>41485</v>
      </c>
      <c r="F1268" s="50">
        <f t="shared" si="77"/>
        <v>2013</v>
      </c>
      <c r="G1268" s="50">
        <f t="shared" si="78"/>
        <v>7</v>
      </c>
      <c r="H1268" s="50">
        <f t="shared" si="79"/>
        <v>2</v>
      </c>
      <c r="I1268" s="54" t="s">
        <v>15622</v>
      </c>
      <c r="J1268" s="54" t="s">
        <v>17050</v>
      </c>
      <c r="K1268" s="54" t="s">
        <v>17124</v>
      </c>
      <c r="L1268" s="54" t="s">
        <v>15628</v>
      </c>
      <c r="M1268" s="55">
        <v>0</v>
      </c>
      <c r="N1268" s="55">
        <v>0</v>
      </c>
      <c r="O1268" s="54" t="s">
        <v>15615</v>
      </c>
    </row>
    <row r="1269" spans="1:15" x14ac:dyDescent="0.25">
      <c r="A1269" s="19">
        <v>1272</v>
      </c>
      <c r="B1269" t="s">
        <v>10065</v>
      </c>
      <c r="C1269" t="s">
        <v>5309</v>
      </c>
      <c r="D1269" s="50" t="s">
        <v>16551</v>
      </c>
      <c r="E1269" s="84">
        <f t="shared" si="76"/>
        <v>41486</v>
      </c>
      <c r="F1269" s="50">
        <f t="shared" si="77"/>
        <v>2013</v>
      </c>
      <c r="G1269" s="50">
        <f t="shared" si="78"/>
        <v>7</v>
      </c>
      <c r="H1269" s="50">
        <f t="shared" si="79"/>
        <v>3</v>
      </c>
      <c r="I1269" s="54" t="s">
        <v>15622</v>
      </c>
      <c r="J1269" s="54" t="s">
        <v>17050</v>
      </c>
      <c r="K1269" s="54" t="s">
        <v>17124</v>
      </c>
      <c r="L1269" s="54" t="s">
        <v>15623</v>
      </c>
      <c r="M1269" s="55">
        <v>0.5</v>
      </c>
      <c r="N1269" s="55">
        <v>0.4</v>
      </c>
      <c r="O1269" s="54" t="s">
        <v>15615</v>
      </c>
    </row>
    <row r="1270" spans="1:15" x14ac:dyDescent="0.25">
      <c r="A1270" s="19">
        <v>1273</v>
      </c>
      <c r="B1270" t="s">
        <v>8027</v>
      </c>
      <c r="C1270" t="s">
        <v>7304</v>
      </c>
      <c r="D1270" s="50" t="s">
        <v>16551</v>
      </c>
      <c r="E1270" s="84">
        <f t="shared" si="76"/>
        <v>41486</v>
      </c>
      <c r="F1270" s="50">
        <f t="shared" si="77"/>
        <v>2013</v>
      </c>
      <c r="G1270" s="50">
        <f t="shared" si="78"/>
        <v>7</v>
      </c>
      <c r="H1270" s="50">
        <f t="shared" si="79"/>
        <v>3</v>
      </c>
      <c r="I1270" s="54" t="s">
        <v>15622</v>
      </c>
      <c r="J1270" s="54" t="s">
        <v>17050</v>
      </c>
      <c r="K1270" s="54" t="s">
        <v>17124</v>
      </c>
      <c r="L1270" s="54" t="s">
        <v>15624</v>
      </c>
      <c r="M1270" s="55">
        <v>0.96</v>
      </c>
      <c r="N1270" s="55">
        <v>0.79</v>
      </c>
      <c r="O1270" s="54" t="s">
        <v>15615</v>
      </c>
    </row>
    <row r="1271" spans="1:15" x14ac:dyDescent="0.25">
      <c r="A1271" s="19">
        <v>1274</v>
      </c>
      <c r="B1271" t="s">
        <v>8219</v>
      </c>
      <c r="C1271" t="s">
        <v>7116</v>
      </c>
      <c r="D1271" s="50" t="s">
        <v>16551</v>
      </c>
      <c r="E1271" s="84">
        <f t="shared" si="76"/>
        <v>41486</v>
      </c>
      <c r="F1271" s="50">
        <f t="shared" si="77"/>
        <v>2013</v>
      </c>
      <c r="G1271" s="50">
        <f t="shared" si="78"/>
        <v>7</v>
      </c>
      <c r="H1271" s="50">
        <f t="shared" si="79"/>
        <v>3</v>
      </c>
      <c r="I1271" s="54" t="s">
        <v>15622</v>
      </c>
      <c r="J1271" s="54" t="s">
        <v>17050</v>
      </c>
      <c r="K1271" s="54" t="s">
        <v>17124</v>
      </c>
      <c r="L1271" s="54" t="s">
        <v>15626</v>
      </c>
      <c r="M1271" s="55">
        <v>1</v>
      </c>
      <c r="N1271" s="55">
        <v>0.98</v>
      </c>
      <c r="O1271" s="54" t="s">
        <v>15616</v>
      </c>
    </row>
    <row r="1272" spans="1:15" x14ac:dyDescent="0.25">
      <c r="A1272" s="19">
        <v>1275</v>
      </c>
      <c r="B1272" t="s">
        <v>11765</v>
      </c>
      <c r="C1272" t="s">
        <v>3645</v>
      </c>
      <c r="D1272" s="50" t="s">
        <v>16552</v>
      </c>
      <c r="E1272" s="84">
        <f t="shared" si="76"/>
        <v>41487</v>
      </c>
      <c r="F1272" s="50">
        <f t="shared" si="77"/>
        <v>2013</v>
      </c>
      <c r="G1272" s="50">
        <f t="shared" si="78"/>
        <v>8</v>
      </c>
      <c r="H1272" s="50">
        <f t="shared" si="79"/>
        <v>4</v>
      </c>
      <c r="I1272" s="54" t="s">
        <v>15622</v>
      </c>
      <c r="J1272" s="54" t="s">
        <v>17050</v>
      </c>
      <c r="K1272" s="54" t="s">
        <v>17124</v>
      </c>
      <c r="L1272" s="54" t="s">
        <v>15626</v>
      </c>
      <c r="M1272" s="55">
        <v>1</v>
      </c>
      <c r="N1272" s="55">
        <v>0.91</v>
      </c>
      <c r="O1272" s="54" t="s">
        <v>15616</v>
      </c>
    </row>
    <row r="1273" spans="1:15" x14ac:dyDescent="0.25">
      <c r="A1273" s="19">
        <v>1276</v>
      </c>
      <c r="B1273" t="s">
        <v>11156</v>
      </c>
      <c r="C1273" t="s">
        <v>4244</v>
      </c>
      <c r="D1273" s="50" t="s">
        <v>16553</v>
      </c>
      <c r="E1273" s="84">
        <f t="shared" si="76"/>
        <v>41488</v>
      </c>
      <c r="F1273" s="50">
        <f t="shared" si="77"/>
        <v>2013</v>
      </c>
      <c r="G1273" s="50">
        <f t="shared" si="78"/>
        <v>8</v>
      </c>
      <c r="H1273" s="50">
        <f t="shared" si="79"/>
        <v>5</v>
      </c>
      <c r="I1273" s="54" t="s">
        <v>15622</v>
      </c>
      <c r="J1273" s="54" t="s">
        <v>17050</v>
      </c>
      <c r="K1273" s="54" t="s">
        <v>17124</v>
      </c>
      <c r="L1273" s="54" t="s">
        <v>15628</v>
      </c>
      <c r="M1273" s="55">
        <v>0.49</v>
      </c>
      <c r="N1273" s="55">
        <v>0.13</v>
      </c>
      <c r="O1273" s="54" t="s">
        <v>15615</v>
      </c>
    </row>
    <row r="1274" spans="1:15" x14ac:dyDescent="0.25">
      <c r="A1274" s="19">
        <v>1277</v>
      </c>
      <c r="B1274" t="s">
        <v>8916</v>
      </c>
      <c r="C1274" t="s">
        <v>6436</v>
      </c>
      <c r="D1274" s="50" t="s">
        <v>16554</v>
      </c>
      <c r="E1274" s="84">
        <f t="shared" si="76"/>
        <v>41490</v>
      </c>
      <c r="F1274" s="50">
        <f t="shared" si="77"/>
        <v>2013</v>
      </c>
      <c r="G1274" s="50">
        <f t="shared" si="78"/>
        <v>8</v>
      </c>
      <c r="H1274" s="50">
        <f t="shared" si="79"/>
        <v>7</v>
      </c>
      <c r="I1274" s="54" t="s">
        <v>15622</v>
      </c>
      <c r="J1274" s="54" t="s">
        <v>17050</v>
      </c>
      <c r="K1274" s="54" t="s">
        <v>17124</v>
      </c>
      <c r="L1274" s="54" t="s">
        <v>15624</v>
      </c>
      <c r="M1274" s="55">
        <v>1</v>
      </c>
      <c r="N1274" s="55">
        <v>1</v>
      </c>
      <c r="O1274" s="54" t="s">
        <v>15616</v>
      </c>
    </row>
    <row r="1275" spans="1:15" x14ac:dyDescent="0.25">
      <c r="A1275" s="19">
        <v>1278</v>
      </c>
      <c r="B1275" t="s">
        <v>7864</v>
      </c>
      <c r="C1275" t="s">
        <v>7464</v>
      </c>
      <c r="D1275" s="50" t="s">
        <v>16554</v>
      </c>
      <c r="E1275" s="84">
        <f t="shared" si="76"/>
        <v>41490</v>
      </c>
      <c r="F1275" s="50">
        <f t="shared" si="77"/>
        <v>2013</v>
      </c>
      <c r="G1275" s="50">
        <f t="shared" si="78"/>
        <v>8</v>
      </c>
      <c r="H1275" s="50">
        <f t="shared" si="79"/>
        <v>7</v>
      </c>
      <c r="I1275" s="54" t="s">
        <v>15622</v>
      </c>
      <c r="J1275" s="54" t="s">
        <v>17050</v>
      </c>
      <c r="K1275" s="54" t="s">
        <v>17124</v>
      </c>
      <c r="L1275" s="54" t="s">
        <v>15623</v>
      </c>
      <c r="M1275" s="55">
        <v>0.8</v>
      </c>
      <c r="N1275" s="55">
        <v>0.87</v>
      </c>
      <c r="O1275" s="54" t="s">
        <v>15615</v>
      </c>
    </row>
    <row r="1276" spans="1:15" x14ac:dyDescent="0.25">
      <c r="A1276" s="19">
        <v>1279</v>
      </c>
      <c r="B1276" t="s">
        <v>9382</v>
      </c>
      <c r="C1276" t="s">
        <v>5975</v>
      </c>
      <c r="D1276" s="50" t="s">
        <v>16555</v>
      </c>
      <c r="E1276" s="84">
        <f t="shared" si="76"/>
        <v>41491</v>
      </c>
      <c r="F1276" s="50">
        <f t="shared" si="77"/>
        <v>2013</v>
      </c>
      <c r="G1276" s="50">
        <f t="shared" si="78"/>
        <v>8</v>
      </c>
      <c r="H1276" s="50">
        <f t="shared" si="79"/>
        <v>1</v>
      </c>
      <c r="I1276" s="54" t="s">
        <v>15622</v>
      </c>
      <c r="J1276" s="54" t="s">
        <v>17050</v>
      </c>
      <c r="K1276" s="54" t="s">
        <v>17124</v>
      </c>
      <c r="L1276" s="54" t="s">
        <v>15626</v>
      </c>
      <c r="M1276" s="55">
        <v>1</v>
      </c>
      <c r="N1276" s="55">
        <v>0.99</v>
      </c>
      <c r="O1276" s="54" t="s">
        <v>15616</v>
      </c>
    </row>
    <row r="1277" spans="1:15" x14ac:dyDescent="0.25">
      <c r="A1277" s="19">
        <v>1280</v>
      </c>
      <c r="B1277" t="s">
        <v>8631</v>
      </c>
      <c r="C1277" t="s">
        <v>6717</v>
      </c>
      <c r="D1277" s="50" t="s">
        <v>16555</v>
      </c>
      <c r="E1277" s="84">
        <f t="shared" si="76"/>
        <v>41491</v>
      </c>
      <c r="F1277" s="50">
        <f t="shared" si="77"/>
        <v>2013</v>
      </c>
      <c r="G1277" s="50">
        <f t="shared" si="78"/>
        <v>8</v>
      </c>
      <c r="H1277" s="50">
        <f t="shared" si="79"/>
        <v>1</v>
      </c>
      <c r="I1277" s="54" t="s">
        <v>15625</v>
      </c>
      <c r="J1277" s="54" t="s">
        <v>17050</v>
      </c>
      <c r="K1277" s="54" t="s">
        <v>17124</v>
      </c>
      <c r="L1277" s="54" t="s">
        <v>15626</v>
      </c>
      <c r="M1277" s="55">
        <v>0.98</v>
      </c>
      <c r="N1277" s="55">
        <v>0.81</v>
      </c>
      <c r="O1277" s="54" t="s">
        <v>15616</v>
      </c>
    </row>
    <row r="1278" spans="1:15" x14ac:dyDescent="0.25">
      <c r="A1278" s="19">
        <v>1281</v>
      </c>
      <c r="B1278" t="s">
        <v>9269</v>
      </c>
      <c r="C1278" t="s">
        <v>6086</v>
      </c>
      <c r="D1278" s="50" t="s">
        <v>16556</v>
      </c>
      <c r="E1278" s="84">
        <f t="shared" si="76"/>
        <v>41492</v>
      </c>
      <c r="F1278" s="50">
        <f t="shared" si="77"/>
        <v>2013</v>
      </c>
      <c r="G1278" s="50">
        <f t="shared" si="78"/>
        <v>8</v>
      </c>
      <c r="H1278" s="50">
        <f t="shared" si="79"/>
        <v>2</v>
      </c>
      <c r="I1278" s="54" t="s">
        <v>15622</v>
      </c>
      <c r="J1278" s="54" t="s">
        <v>17050</v>
      </c>
      <c r="K1278" s="54" t="s">
        <v>17124</v>
      </c>
      <c r="L1278" s="54" t="s">
        <v>15623</v>
      </c>
      <c r="M1278" s="55">
        <v>0.56000000000000005</v>
      </c>
      <c r="N1278" s="55">
        <v>0.48</v>
      </c>
      <c r="O1278" s="54" t="s">
        <v>15615</v>
      </c>
    </row>
    <row r="1279" spans="1:15" x14ac:dyDescent="0.25">
      <c r="A1279" s="19">
        <v>1282</v>
      </c>
      <c r="B1279" t="s">
        <v>7698</v>
      </c>
      <c r="C1279" t="s">
        <v>7620</v>
      </c>
      <c r="D1279" s="50" t="s">
        <v>16556</v>
      </c>
      <c r="E1279" s="84">
        <f t="shared" si="76"/>
        <v>41492</v>
      </c>
      <c r="F1279" s="50">
        <f t="shared" si="77"/>
        <v>2013</v>
      </c>
      <c r="G1279" s="50">
        <f t="shared" si="78"/>
        <v>8</v>
      </c>
      <c r="H1279" s="50">
        <f t="shared" si="79"/>
        <v>2</v>
      </c>
      <c r="I1279" s="54" t="s">
        <v>15622</v>
      </c>
      <c r="J1279" s="54" t="s">
        <v>17050</v>
      </c>
      <c r="K1279" s="54" t="s">
        <v>17124</v>
      </c>
      <c r="L1279" s="54" t="s">
        <v>15626</v>
      </c>
      <c r="M1279" s="55">
        <v>0.94</v>
      </c>
      <c r="N1279" s="55">
        <v>0.96</v>
      </c>
      <c r="O1279" s="54" t="s">
        <v>15616</v>
      </c>
    </row>
    <row r="1280" spans="1:15" x14ac:dyDescent="0.25">
      <c r="A1280" s="19">
        <v>1283</v>
      </c>
      <c r="B1280" t="s">
        <v>9856</v>
      </c>
      <c r="C1280" t="s">
        <v>5515</v>
      </c>
      <c r="D1280" s="50" t="s">
        <v>16556</v>
      </c>
      <c r="E1280" s="84">
        <f t="shared" si="76"/>
        <v>41492</v>
      </c>
      <c r="F1280" s="50">
        <f t="shared" si="77"/>
        <v>2013</v>
      </c>
      <c r="G1280" s="50">
        <f t="shared" si="78"/>
        <v>8</v>
      </c>
      <c r="H1280" s="50">
        <f t="shared" si="79"/>
        <v>2</v>
      </c>
      <c r="I1280" s="54" t="s">
        <v>15746</v>
      </c>
      <c r="J1280" s="54" t="s">
        <v>17086</v>
      </c>
      <c r="K1280" s="54" t="s">
        <v>17137</v>
      </c>
      <c r="L1280" s="54" t="s">
        <v>15626</v>
      </c>
      <c r="M1280" s="55">
        <v>0.96</v>
      </c>
      <c r="N1280" s="55">
        <v>0.87</v>
      </c>
      <c r="O1280" s="54" t="s">
        <v>15616</v>
      </c>
    </row>
    <row r="1281" spans="1:15" x14ac:dyDescent="0.25">
      <c r="A1281" s="19">
        <v>1284</v>
      </c>
      <c r="B1281" t="s">
        <v>8185</v>
      </c>
      <c r="C1281" t="s">
        <v>7150</v>
      </c>
      <c r="D1281" s="50" t="s">
        <v>16556</v>
      </c>
      <c r="E1281" s="84">
        <f t="shared" si="76"/>
        <v>41492</v>
      </c>
      <c r="F1281" s="50">
        <f t="shared" si="77"/>
        <v>2013</v>
      </c>
      <c r="G1281" s="50">
        <f t="shared" si="78"/>
        <v>8</v>
      </c>
      <c r="H1281" s="50">
        <f t="shared" si="79"/>
        <v>2</v>
      </c>
      <c r="I1281" s="54" t="s">
        <v>15622</v>
      </c>
      <c r="J1281" s="54" t="s">
        <v>17050</v>
      </c>
      <c r="K1281" s="54" t="s">
        <v>17124</v>
      </c>
      <c r="L1281" s="54" t="s">
        <v>15626</v>
      </c>
      <c r="M1281" s="55">
        <v>1</v>
      </c>
      <c r="N1281" s="55">
        <v>0.92</v>
      </c>
      <c r="O1281" s="54" t="s">
        <v>15615</v>
      </c>
    </row>
    <row r="1282" spans="1:15" x14ac:dyDescent="0.25">
      <c r="A1282" s="19">
        <v>1285</v>
      </c>
      <c r="B1282" t="s">
        <v>8121</v>
      </c>
      <c r="C1282" t="s">
        <v>7214</v>
      </c>
      <c r="D1282" s="50" t="s">
        <v>16556</v>
      </c>
      <c r="E1282" s="84">
        <f t="shared" si="76"/>
        <v>41492</v>
      </c>
      <c r="F1282" s="50">
        <f t="shared" si="77"/>
        <v>2013</v>
      </c>
      <c r="G1282" s="50">
        <f t="shared" si="78"/>
        <v>8</v>
      </c>
      <c r="H1282" s="50">
        <f t="shared" si="79"/>
        <v>2</v>
      </c>
      <c r="I1282" s="54" t="s">
        <v>15622</v>
      </c>
      <c r="J1282" s="54" t="s">
        <v>17050</v>
      </c>
      <c r="K1282" s="54" t="s">
        <v>17124</v>
      </c>
      <c r="L1282" s="54" t="s">
        <v>15624</v>
      </c>
      <c r="M1282" s="55">
        <v>0.75</v>
      </c>
      <c r="N1282" s="55">
        <v>0.97</v>
      </c>
      <c r="O1282" s="54" t="s">
        <v>15615</v>
      </c>
    </row>
    <row r="1283" spans="1:15" x14ac:dyDescent="0.25">
      <c r="A1283" s="19">
        <v>1286</v>
      </c>
      <c r="B1283" t="s">
        <v>9936</v>
      </c>
      <c r="C1283" t="s">
        <v>5435</v>
      </c>
      <c r="D1283" s="50" t="s">
        <v>16557</v>
      </c>
      <c r="E1283" s="84">
        <f t="shared" ref="E1283:E1346" si="80">DATE(LEFT(D1283,4),MID(D1283,5,2),RIGHT(D1283,2))</f>
        <v>41493</v>
      </c>
      <c r="F1283" s="50">
        <f t="shared" ref="F1283:F1346" si="81">YEAR(E1283)</f>
        <v>2013</v>
      </c>
      <c r="G1283" s="50">
        <f t="shared" ref="G1283:G1346" si="82">MONTH(E1283)</f>
        <v>8</v>
      </c>
      <c r="H1283" s="50">
        <f t="shared" ref="H1283:H1346" si="83">WEEKDAY(E1283,2)</f>
        <v>3</v>
      </c>
      <c r="I1283" s="54" t="s">
        <v>15622</v>
      </c>
      <c r="J1283" s="54" t="s">
        <v>17050</v>
      </c>
      <c r="K1283" s="54" t="s">
        <v>17124</v>
      </c>
      <c r="L1283" s="54" t="s">
        <v>15628</v>
      </c>
      <c r="M1283" s="55">
        <v>0</v>
      </c>
      <c r="N1283" s="55">
        <v>0.36</v>
      </c>
      <c r="O1283" s="54" t="s">
        <v>15615</v>
      </c>
    </row>
    <row r="1284" spans="1:15" x14ac:dyDescent="0.25">
      <c r="A1284" s="19">
        <v>1287</v>
      </c>
      <c r="B1284" t="s">
        <v>8387</v>
      </c>
      <c r="C1284" t="s">
        <v>6955</v>
      </c>
      <c r="D1284" s="50" t="s">
        <v>16557</v>
      </c>
      <c r="E1284" s="84">
        <f t="shared" si="80"/>
        <v>41493</v>
      </c>
      <c r="F1284" s="50">
        <f t="shared" si="81"/>
        <v>2013</v>
      </c>
      <c r="G1284" s="50">
        <f t="shared" si="82"/>
        <v>8</v>
      </c>
      <c r="H1284" s="50">
        <f t="shared" si="83"/>
        <v>3</v>
      </c>
      <c r="I1284" s="54" t="s">
        <v>15622</v>
      </c>
      <c r="J1284" s="54" t="s">
        <v>17050</v>
      </c>
      <c r="K1284" s="54" t="s">
        <v>17124</v>
      </c>
      <c r="L1284" s="54" t="s">
        <v>15624</v>
      </c>
      <c r="M1284" s="55">
        <v>1</v>
      </c>
      <c r="N1284" s="55">
        <v>0.91</v>
      </c>
      <c r="O1284" s="54" t="s">
        <v>15616</v>
      </c>
    </row>
    <row r="1285" spans="1:15" x14ac:dyDescent="0.25">
      <c r="A1285" s="19">
        <v>1288</v>
      </c>
      <c r="B1285" t="s">
        <v>10636</v>
      </c>
      <c r="C1285" t="s">
        <v>4750</v>
      </c>
      <c r="D1285" s="50" t="s">
        <v>16558</v>
      </c>
      <c r="E1285" s="84">
        <f t="shared" si="80"/>
        <v>41494</v>
      </c>
      <c r="F1285" s="50">
        <f t="shared" si="81"/>
        <v>2013</v>
      </c>
      <c r="G1285" s="50">
        <f t="shared" si="82"/>
        <v>8</v>
      </c>
      <c r="H1285" s="50">
        <f t="shared" si="83"/>
        <v>4</v>
      </c>
      <c r="I1285" s="54" t="s">
        <v>15622</v>
      </c>
      <c r="J1285" s="54" t="s">
        <v>17050</v>
      </c>
      <c r="K1285" s="54" t="s">
        <v>17124</v>
      </c>
      <c r="L1285" s="54" t="s">
        <v>15624</v>
      </c>
      <c r="M1285" s="55">
        <v>1</v>
      </c>
      <c r="N1285" s="55">
        <v>0.9</v>
      </c>
      <c r="O1285" s="54" t="s">
        <v>15615</v>
      </c>
    </row>
    <row r="1286" spans="1:15" x14ac:dyDescent="0.25">
      <c r="A1286" s="19">
        <v>1289</v>
      </c>
      <c r="B1286" t="s">
        <v>10075</v>
      </c>
      <c r="C1286" t="s">
        <v>5299</v>
      </c>
      <c r="D1286" s="50" t="s">
        <v>16559</v>
      </c>
      <c r="E1286" s="84">
        <f t="shared" si="80"/>
        <v>41495</v>
      </c>
      <c r="F1286" s="50">
        <f t="shared" si="81"/>
        <v>2013</v>
      </c>
      <c r="G1286" s="50">
        <f t="shared" si="82"/>
        <v>8</v>
      </c>
      <c r="H1286" s="50">
        <f t="shared" si="83"/>
        <v>5</v>
      </c>
      <c r="I1286" s="54" t="s">
        <v>15622</v>
      </c>
      <c r="J1286" s="54" t="s">
        <v>17050</v>
      </c>
      <c r="K1286" s="54" t="s">
        <v>17124</v>
      </c>
      <c r="L1286" s="54" t="s">
        <v>15623</v>
      </c>
      <c r="M1286" s="55">
        <v>1</v>
      </c>
      <c r="N1286" s="55">
        <v>0.89</v>
      </c>
      <c r="O1286" s="54" t="s">
        <v>15616</v>
      </c>
    </row>
    <row r="1287" spans="1:15" x14ac:dyDescent="0.25">
      <c r="A1287" s="19">
        <v>1290</v>
      </c>
      <c r="B1287" t="s">
        <v>9877</v>
      </c>
      <c r="C1287" t="s">
        <v>5494</v>
      </c>
      <c r="D1287" s="50" t="s">
        <v>16560</v>
      </c>
      <c r="E1287" s="84">
        <f t="shared" si="80"/>
        <v>41496</v>
      </c>
      <c r="F1287" s="50">
        <f t="shared" si="81"/>
        <v>2013</v>
      </c>
      <c r="G1287" s="50">
        <f t="shared" si="82"/>
        <v>8</v>
      </c>
      <c r="H1287" s="50">
        <f t="shared" si="83"/>
        <v>6</v>
      </c>
      <c r="I1287" s="54" t="s">
        <v>15622</v>
      </c>
      <c r="J1287" s="54" t="s">
        <v>17050</v>
      </c>
      <c r="K1287" s="54" t="s">
        <v>17124</v>
      </c>
      <c r="L1287" s="54" t="s">
        <v>15623</v>
      </c>
      <c r="M1287" s="55">
        <v>0.75</v>
      </c>
      <c r="N1287" s="55">
        <v>0.97</v>
      </c>
      <c r="O1287" s="54" t="s">
        <v>15615</v>
      </c>
    </row>
    <row r="1288" spans="1:15" x14ac:dyDescent="0.25">
      <c r="A1288" s="19">
        <v>1291</v>
      </c>
      <c r="B1288" t="s">
        <v>10628</v>
      </c>
      <c r="C1288" t="s">
        <v>4758</v>
      </c>
      <c r="D1288" s="50" t="s">
        <v>16560</v>
      </c>
      <c r="E1288" s="84">
        <f t="shared" si="80"/>
        <v>41496</v>
      </c>
      <c r="F1288" s="50">
        <f t="shared" si="81"/>
        <v>2013</v>
      </c>
      <c r="G1288" s="50">
        <f t="shared" si="82"/>
        <v>8</v>
      </c>
      <c r="H1288" s="50">
        <f t="shared" si="83"/>
        <v>6</v>
      </c>
      <c r="I1288" s="54" t="s">
        <v>15622</v>
      </c>
      <c r="J1288" s="54" t="s">
        <v>17050</v>
      </c>
      <c r="K1288" s="54" t="s">
        <v>17124</v>
      </c>
      <c r="L1288" s="54" t="s">
        <v>15626</v>
      </c>
      <c r="M1288" s="55">
        <v>1</v>
      </c>
      <c r="N1288" s="55">
        <v>0.87</v>
      </c>
      <c r="O1288" s="54" t="s">
        <v>15616</v>
      </c>
    </row>
    <row r="1289" spans="1:15" x14ac:dyDescent="0.25">
      <c r="A1289" s="19">
        <v>1292</v>
      </c>
      <c r="B1289" t="s">
        <v>11082</v>
      </c>
      <c r="C1289" t="s">
        <v>4315</v>
      </c>
      <c r="D1289" s="50" t="s">
        <v>11894</v>
      </c>
      <c r="E1289" s="84">
        <f t="shared" si="80"/>
        <v>41498</v>
      </c>
      <c r="F1289" s="50">
        <f t="shared" si="81"/>
        <v>2013</v>
      </c>
      <c r="G1289" s="50">
        <f t="shared" si="82"/>
        <v>8</v>
      </c>
      <c r="H1289" s="50">
        <f t="shared" si="83"/>
        <v>1</v>
      </c>
      <c r="I1289" s="54" t="s">
        <v>15622</v>
      </c>
      <c r="J1289" s="54" t="s">
        <v>17050</v>
      </c>
      <c r="K1289" s="54" t="s">
        <v>17124</v>
      </c>
      <c r="L1289" s="54" t="s">
        <v>15624</v>
      </c>
      <c r="M1289" s="55">
        <v>1</v>
      </c>
      <c r="N1289" s="55">
        <v>0.3</v>
      </c>
      <c r="O1289" s="54" t="s">
        <v>15615</v>
      </c>
    </row>
    <row r="1290" spans="1:15" x14ac:dyDescent="0.25">
      <c r="A1290" s="19">
        <v>1293</v>
      </c>
      <c r="B1290" t="s">
        <v>11367</v>
      </c>
      <c r="C1290" t="s">
        <v>4033</v>
      </c>
      <c r="D1290" s="50" t="s">
        <v>11894</v>
      </c>
      <c r="E1290" s="84">
        <f t="shared" si="80"/>
        <v>41498</v>
      </c>
      <c r="F1290" s="50">
        <f t="shared" si="81"/>
        <v>2013</v>
      </c>
      <c r="G1290" s="50">
        <f t="shared" si="82"/>
        <v>8</v>
      </c>
      <c r="H1290" s="50">
        <f t="shared" si="83"/>
        <v>1</v>
      </c>
      <c r="I1290" s="54" t="s">
        <v>15622</v>
      </c>
      <c r="J1290" s="54" t="s">
        <v>17050</v>
      </c>
      <c r="K1290" s="54" t="s">
        <v>17124</v>
      </c>
      <c r="L1290" s="54" t="s">
        <v>15626</v>
      </c>
      <c r="M1290" s="55">
        <v>1</v>
      </c>
      <c r="N1290" s="55">
        <v>0.81</v>
      </c>
      <c r="O1290" s="54" t="s">
        <v>15615</v>
      </c>
    </row>
    <row r="1291" spans="1:15" x14ac:dyDescent="0.25">
      <c r="A1291" s="19">
        <v>1294</v>
      </c>
      <c r="B1291" t="s">
        <v>8071</v>
      </c>
      <c r="C1291" t="s">
        <v>7262</v>
      </c>
      <c r="D1291" s="50" t="s">
        <v>11894</v>
      </c>
      <c r="E1291" s="84">
        <f t="shared" si="80"/>
        <v>41498</v>
      </c>
      <c r="F1291" s="50">
        <f t="shared" si="81"/>
        <v>2013</v>
      </c>
      <c r="G1291" s="50">
        <f t="shared" si="82"/>
        <v>8</v>
      </c>
      <c r="H1291" s="50">
        <f t="shared" si="83"/>
        <v>1</v>
      </c>
      <c r="I1291" s="54" t="s">
        <v>15622</v>
      </c>
      <c r="J1291" s="54" t="s">
        <v>17050</v>
      </c>
      <c r="K1291" s="54" t="s">
        <v>17124</v>
      </c>
      <c r="L1291" s="54" t="s">
        <v>15623</v>
      </c>
      <c r="M1291" s="55">
        <v>1</v>
      </c>
      <c r="N1291" s="55">
        <v>1</v>
      </c>
      <c r="O1291" s="54" t="s">
        <v>15616</v>
      </c>
    </row>
    <row r="1292" spans="1:15" x14ac:dyDescent="0.25">
      <c r="A1292" s="19">
        <v>1295</v>
      </c>
      <c r="B1292" t="s">
        <v>9400</v>
      </c>
      <c r="C1292" t="s">
        <v>5957</v>
      </c>
      <c r="D1292" s="50" t="s">
        <v>11895</v>
      </c>
      <c r="E1292" s="84">
        <f t="shared" si="80"/>
        <v>41499</v>
      </c>
      <c r="F1292" s="50">
        <f t="shared" si="81"/>
        <v>2013</v>
      </c>
      <c r="G1292" s="50">
        <f t="shared" si="82"/>
        <v>8</v>
      </c>
      <c r="H1292" s="50">
        <f t="shared" si="83"/>
        <v>2</v>
      </c>
      <c r="I1292" s="54" t="s">
        <v>15622</v>
      </c>
      <c r="J1292" s="54" t="s">
        <v>17050</v>
      </c>
      <c r="K1292" s="54" t="s">
        <v>17124</v>
      </c>
      <c r="L1292" s="54" t="s">
        <v>15624</v>
      </c>
      <c r="M1292" s="55">
        <v>1</v>
      </c>
      <c r="N1292" s="55">
        <v>0.9</v>
      </c>
      <c r="O1292" s="54" t="s">
        <v>15616</v>
      </c>
    </row>
    <row r="1293" spans="1:15" x14ac:dyDescent="0.25">
      <c r="A1293" s="19">
        <v>1296</v>
      </c>
      <c r="B1293" t="s">
        <v>11394</v>
      </c>
      <c r="C1293" t="s">
        <v>4006</v>
      </c>
      <c r="D1293" s="50" t="s">
        <v>11895</v>
      </c>
      <c r="E1293" s="84">
        <f t="shared" si="80"/>
        <v>41499</v>
      </c>
      <c r="F1293" s="50">
        <f t="shared" si="81"/>
        <v>2013</v>
      </c>
      <c r="G1293" s="50">
        <f t="shared" si="82"/>
        <v>8</v>
      </c>
      <c r="H1293" s="50">
        <f t="shared" si="83"/>
        <v>2</v>
      </c>
      <c r="I1293" s="54" t="s">
        <v>15622</v>
      </c>
      <c r="J1293" s="54" t="s">
        <v>17050</v>
      </c>
      <c r="K1293" s="54" t="s">
        <v>17124</v>
      </c>
      <c r="L1293" s="54" t="s">
        <v>15626</v>
      </c>
      <c r="M1293" s="55">
        <v>1</v>
      </c>
      <c r="N1293" s="55">
        <v>1</v>
      </c>
      <c r="O1293" s="54" t="s">
        <v>15616</v>
      </c>
    </row>
    <row r="1294" spans="1:15" x14ac:dyDescent="0.25">
      <c r="A1294" s="19">
        <v>1297</v>
      </c>
      <c r="B1294" t="s">
        <v>11388</v>
      </c>
      <c r="C1294" t="s">
        <v>4012</v>
      </c>
      <c r="D1294" s="50" t="s">
        <v>11895</v>
      </c>
      <c r="E1294" s="84">
        <f t="shared" si="80"/>
        <v>41499</v>
      </c>
      <c r="F1294" s="50">
        <f t="shared" si="81"/>
        <v>2013</v>
      </c>
      <c r="G1294" s="50">
        <f t="shared" si="82"/>
        <v>8</v>
      </c>
      <c r="H1294" s="50">
        <f t="shared" si="83"/>
        <v>2</v>
      </c>
      <c r="I1294" s="54" t="s">
        <v>15622</v>
      </c>
      <c r="J1294" s="54" t="s">
        <v>17050</v>
      </c>
      <c r="K1294" s="54" t="s">
        <v>17124</v>
      </c>
      <c r="L1294" s="54" t="s">
        <v>15623</v>
      </c>
      <c r="M1294" s="55">
        <v>1</v>
      </c>
      <c r="N1294" s="55">
        <v>0.5</v>
      </c>
      <c r="O1294" s="54" t="s">
        <v>15615</v>
      </c>
    </row>
    <row r="1295" spans="1:15" x14ac:dyDescent="0.25">
      <c r="A1295" s="19">
        <v>1298</v>
      </c>
      <c r="B1295" t="s">
        <v>9586</v>
      </c>
      <c r="C1295" t="s">
        <v>5775</v>
      </c>
      <c r="D1295" s="50" t="s">
        <v>16561</v>
      </c>
      <c r="E1295" s="84">
        <f t="shared" si="80"/>
        <v>41500</v>
      </c>
      <c r="F1295" s="50">
        <f t="shared" si="81"/>
        <v>2013</v>
      </c>
      <c r="G1295" s="50">
        <f t="shared" si="82"/>
        <v>8</v>
      </c>
      <c r="H1295" s="50">
        <f t="shared" si="83"/>
        <v>3</v>
      </c>
      <c r="I1295" s="54" t="s">
        <v>15622</v>
      </c>
      <c r="J1295" s="54" t="s">
        <v>17050</v>
      </c>
      <c r="K1295" s="54" t="s">
        <v>17124</v>
      </c>
      <c r="L1295" s="54" t="s">
        <v>15626</v>
      </c>
      <c r="M1295" s="55">
        <v>1</v>
      </c>
      <c r="N1295" s="55">
        <v>0.6</v>
      </c>
      <c r="O1295" s="54" t="s">
        <v>15615</v>
      </c>
    </row>
    <row r="1296" spans="1:15" x14ac:dyDescent="0.25">
      <c r="A1296" s="19">
        <v>1299</v>
      </c>
      <c r="B1296" t="s">
        <v>10684</v>
      </c>
      <c r="C1296" t="s">
        <v>4702</v>
      </c>
      <c r="D1296" s="50" t="s">
        <v>16561</v>
      </c>
      <c r="E1296" s="84">
        <f t="shared" si="80"/>
        <v>41500</v>
      </c>
      <c r="F1296" s="50">
        <f t="shared" si="81"/>
        <v>2013</v>
      </c>
      <c r="G1296" s="50">
        <f t="shared" si="82"/>
        <v>8</v>
      </c>
      <c r="H1296" s="50">
        <f t="shared" si="83"/>
        <v>3</v>
      </c>
      <c r="I1296" s="54" t="s">
        <v>15622</v>
      </c>
      <c r="J1296" s="54" t="s">
        <v>17050</v>
      </c>
      <c r="K1296" s="54" t="s">
        <v>17124</v>
      </c>
      <c r="L1296" s="54" t="s">
        <v>15624</v>
      </c>
      <c r="M1296" s="55">
        <v>1</v>
      </c>
      <c r="N1296" s="55">
        <v>0.79</v>
      </c>
      <c r="O1296" s="54" t="s">
        <v>15616</v>
      </c>
    </row>
    <row r="1297" spans="1:15" x14ac:dyDescent="0.25">
      <c r="A1297" s="19">
        <v>1301</v>
      </c>
      <c r="B1297" t="s">
        <v>10708</v>
      </c>
      <c r="C1297" t="s">
        <v>4679</v>
      </c>
      <c r="D1297" s="50" t="s">
        <v>16562</v>
      </c>
      <c r="E1297" s="84">
        <f t="shared" si="80"/>
        <v>41502</v>
      </c>
      <c r="F1297" s="50">
        <f t="shared" si="81"/>
        <v>2013</v>
      </c>
      <c r="G1297" s="50">
        <f t="shared" si="82"/>
        <v>8</v>
      </c>
      <c r="H1297" s="50">
        <f t="shared" si="83"/>
        <v>5</v>
      </c>
      <c r="I1297" s="54" t="s">
        <v>15625</v>
      </c>
      <c r="J1297" s="54" t="s">
        <v>17050</v>
      </c>
      <c r="K1297" s="54" t="s">
        <v>17124</v>
      </c>
      <c r="L1297" s="54" t="s">
        <v>15626</v>
      </c>
      <c r="M1297" s="55">
        <v>1</v>
      </c>
      <c r="N1297" s="55">
        <v>0.82</v>
      </c>
      <c r="O1297" s="54" t="s">
        <v>15616</v>
      </c>
    </row>
    <row r="1298" spans="1:15" x14ac:dyDescent="0.25">
      <c r="A1298" s="19">
        <v>1302</v>
      </c>
      <c r="B1298" t="s">
        <v>9597</v>
      </c>
      <c r="C1298" t="s">
        <v>5765</v>
      </c>
      <c r="D1298" s="50" t="s">
        <v>16563</v>
      </c>
      <c r="E1298" s="84">
        <f t="shared" si="80"/>
        <v>41504</v>
      </c>
      <c r="F1298" s="50">
        <f t="shared" si="81"/>
        <v>2013</v>
      </c>
      <c r="G1298" s="50">
        <f t="shared" si="82"/>
        <v>8</v>
      </c>
      <c r="H1298" s="50">
        <f t="shared" si="83"/>
        <v>7</v>
      </c>
      <c r="I1298" s="54" t="s">
        <v>15622</v>
      </c>
      <c r="J1298" s="54" t="s">
        <v>17050</v>
      </c>
      <c r="K1298" s="54" t="s">
        <v>17124</v>
      </c>
      <c r="L1298" s="54" t="s">
        <v>15628</v>
      </c>
      <c r="M1298" s="55">
        <v>0</v>
      </c>
      <c r="N1298" s="55">
        <v>0.56999999999999995</v>
      </c>
      <c r="O1298" s="54" t="s">
        <v>15615</v>
      </c>
    </row>
    <row r="1299" spans="1:15" x14ac:dyDescent="0.25">
      <c r="A1299" s="19">
        <v>1303</v>
      </c>
      <c r="B1299" t="s">
        <v>9138</v>
      </c>
      <c r="C1299" t="s">
        <v>6215</v>
      </c>
      <c r="D1299" s="50" t="s">
        <v>16564</v>
      </c>
      <c r="E1299" s="84">
        <f t="shared" si="80"/>
        <v>41505</v>
      </c>
      <c r="F1299" s="50">
        <f t="shared" si="81"/>
        <v>2013</v>
      </c>
      <c r="G1299" s="50">
        <f t="shared" si="82"/>
        <v>8</v>
      </c>
      <c r="H1299" s="50">
        <f t="shared" si="83"/>
        <v>1</v>
      </c>
      <c r="I1299" s="54" t="s">
        <v>15622</v>
      </c>
      <c r="J1299" s="54" t="s">
        <v>17050</v>
      </c>
      <c r="K1299" s="54" t="s">
        <v>17124</v>
      </c>
      <c r="L1299" s="54" t="s">
        <v>15624</v>
      </c>
      <c r="M1299" s="55">
        <v>1</v>
      </c>
      <c r="N1299" s="55">
        <v>0</v>
      </c>
      <c r="O1299" s="54" t="s">
        <v>15615</v>
      </c>
    </row>
    <row r="1300" spans="1:15" x14ac:dyDescent="0.25">
      <c r="A1300" s="19">
        <v>1304</v>
      </c>
      <c r="B1300" t="s">
        <v>8961</v>
      </c>
      <c r="C1300" t="s">
        <v>6392</v>
      </c>
      <c r="D1300" s="50" t="s">
        <v>16564</v>
      </c>
      <c r="E1300" s="84">
        <f t="shared" si="80"/>
        <v>41505</v>
      </c>
      <c r="F1300" s="50">
        <f t="shared" si="81"/>
        <v>2013</v>
      </c>
      <c r="G1300" s="50">
        <f t="shared" si="82"/>
        <v>8</v>
      </c>
      <c r="H1300" s="50">
        <f t="shared" si="83"/>
        <v>1</v>
      </c>
      <c r="I1300" s="54" t="s">
        <v>15622</v>
      </c>
      <c r="J1300" s="54" t="s">
        <v>17050</v>
      </c>
      <c r="K1300" s="54" t="s">
        <v>17124</v>
      </c>
      <c r="L1300" s="54" t="s">
        <v>15626</v>
      </c>
      <c r="M1300" s="55">
        <v>0.97</v>
      </c>
      <c r="N1300" s="55">
        <v>0.98</v>
      </c>
      <c r="O1300" s="54" t="s">
        <v>15616</v>
      </c>
    </row>
    <row r="1301" spans="1:15" x14ac:dyDescent="0.25">
      <c r="A1301" s="19">
        <v>1305</v>
      </c>
      <c r="B1301" t="s">
        <v>8223</v>
      </c>
      <c r="C1301" t="s">
        <v>7112</v>
      </c>
      <c r="D1301" s="50" t="s">
        <v>16564</v>
      </c>
      <c r="E1301" s="84">
        <f t="shared" si="80"/>
        <v>41505</v>
      </c>
      <c r="F1301" s="50">
        <f t="shared" si="81"/>
        <v>2013</v>
      </c>
      <c r="G1301" s="50">
        <f t="shared" si="82"/>
        <v>8</v>
      </c>
      <c r="H1301" s="50">
        <f t="shared" si="83"/>
        <v>1</v>
      </c>
      <c r="I1301" s="54" t="s">
        <v>15622</v>
      </c>
      <c r="J1301" s="54" t="s">
        <v>17050</v>
      </c>
      <c r="K1301" s="54" t="s">
        <v>17124</v>
      </c>
      <c r="L1301" s="54" t="s">
        <v>15624</v>
      </c>
      <c r="M1301" s="55">
        <v>1</v>
      </c>
      <c r="N1301" s="55">
        <v>0.85</v>
      </c>
      <c r="O1301" s="54" t="s">
        <v>15615</v>
      </c>
    </row>
    <row r="1302" spans="1:15" x14ac:dyDescent="0.25">
      <c r="A1302" s="19">
        <v>1306</v>
      </c>
      <c r="B1302" t="s">
        <v>11139</v>
      </c>
      <c r="C1302" t="s">
        <v>4261</v>
      </c>
      <c r="D1302" s="50" t="s">
        <v>16565</v>
      </c>
      <c r="E1302" s="84">
        <f t="shared" si="80"/>
        <v>41506</v>
      </c>
      <c r="F1302" s="50">
        <f t="shared" si="81"/>
        <v>2013</v>
      </c>
      <c r="G1302" s="50">
        <f t="shared" si="82"/>
        <v>8</v>
      </c>
      <c r="H1302" s="50">
        <f t="shared" si="83"/>
        <v>2</v>
      </c>
      <c r="I1302" s="54" t="s">
        <v>15804</v>
      </c>
      <c r="J1302" s="54" t="s">
        <v>17087</v>
      </c>
      <c r="K1302" s="54" t="s">
        <v>17138</v>
      </c>
      <c r="L1302" s="54" t="s">
        <v>15624</v>
      </c>
      <c r="M1302" s="55">
        <v>0.9</v>
      </c>
      <c r="N1302" s="55">
        <v>0.83</v>
      </c>
      <c r="O1302" s="54" t="s">
        <v>15615</v>
      </c>
    </row>
    <row r="1303" spans="1:15" x14ac:dyDescent="0.25">
      <c r="A1303" s="19">
        <v>1307</v>
      </c>
      <c r="B1303" t="s">
        <v>9606</v>
      </c>
      <c r="C1303" t="s">
        <v>5756</v>
      </c>
      <c r="D1303" s="50" t="s">
        <v>11896</v>
      </c>
      <c r="E1303" s="84">
        <f t="shared" si="80"/>
        <v>41507</v>
      </c>
      <c r="F1303" s="50">
        <f t="shared" si="81"/>
        <v>2013</v>
      </c>
      <c r="G1303" s="50">
        <f t="shared" si="82"/>
        <v>8</v>
      </c>
      <c r="H1303" s="50">
        <f t="shared" si="83"/>
        <v>3</v>
      </c>
      <c r="I1303" s="54" t="s">
        <v>15625</v>
      </c>
      <c r="J1303" s="54" t="s">
        <v>17050</v>
      </c>
      <c r="K1303" s="54" t="s">
        <v>17124</v>
      </c>
      <c r="L1303" s="54" t="s">
        <v>15623</v>
      </c>
      <c r="M1303" s="55">
        <v>1</v>
      </c>
      <c r="N1303" s="55">
        <v>0.61</v>
      </c>
      <c r="O1303" s="54" t="s">
        <v>15615</v>
      </c>
    </row>
    <row r="1304" spans="1:15" x14ac:dyDescent="0.25">
      <c r="A1304" s="19">
        <v>1308</v>
      </c>
      <c r="B1304" t="s">
        <v>11430</v>
      </c>
      <c r="C1304" t="s">
        <v>3971</v>
      </c>
      <c r="D1304" s="50" t="s">
        <v>11896</v>
      </c>
      <c r="E1304" s="84">
        <f t="shared" si="80"/>
        <v>41507</v>
      </c>
      <c r="F1304" s="50">
        <f t="shared" si="81"/>
        <v>2013</v>
      </c>
      <c r="G1304" s="50">
        <f t="shared" si="82"/>
        <v>8</v>
      </c>
      <c r="H1304" s="50">
        <f t="shared" si="83"/>
        <v>3</v>
      </c>
      <c r="I1304" s="54" t="s">
        <v>15622</v>
      </c>
      <c r="J1304" s="54" t="s">
        <v>17050</v>
      </c>
      <c r="K1304" s="54" t="s">
        <v>17124</v>
      </c>
      <c r="L1304" s="54" t="s">
        <v>15626</v>
      </c>
      <c r="M1304" s="55">
        <v>1</v>
      </c>
      <c r="N1304" s="55">
        <v>0.9</v>
      </c>
      <c r="O1304" s="54" t="s">
        <v>15616</v>
      </c>
    </row>
    <row r="1305" spans="1:15" x14ac:dyDescent="0.25">
      <c r="A1305" s="19">
        <v>1309</v>
      </c>
      <c r="B1305" t="s">
        <v>11690</v>
      </c>
      <c r="C1305" t="s">
        <v>3716</v>
      </c>
      <c r="D1305" s="50" t="s">
        <v>11897</v>
      </c>
      <c r="E1305" s="84">
        <f t="shared" si="80"/>
        <v>41508</v>
      </c>
      <c r="F1305" s="50">
        <f t="shared" si="81"/>
        <v>2013</v>
      </c>
      <c r="G1305" s="50">
        <f t="shared" si="82"/>
        <v>8</v>
      </c>
      <c r="H1305" s="50">
        <f t="shared" si="83"/>
        <v>4</v>
      </c>
      <c r="I1305" s="54" t="s">
        <v>15622</v>
      </c>
      <c r="J1305" s="54" t="s">
        <v>17050</v>
      </c>
      <c r="K1305" s="54" t="s">
        <v>17124</v>
      </c>
      <c r="L1305" s="54" t="s">
        <v>15624</v>
      </c>
      <c r="M1305" s="55">
        <v>1</v>
      </c>
      <c r="N1305" s="55">
        <v>0.5</v>
      </c>
      <c r="O1305" s="54" t="s">
        <v>15615</v>
      </c>
    </row>
    <row r="1306" spans="1:15" x14ac:dyDescent="0.25">
      <c r="A1306" s="19">
        <v>1310</v>
      </c>
      <c r="B1306" t="s">
        <v>11205</v>
      </c>
      <c r="C1306" t="s">
        <v>4195</v>
      </c>
      <c r="D1306" s="50" t="s">
        <v>16566</v>
      </c>
      <c r="E1306" s="84">
        <f t="shared" si="80"/>
        <v>41510</v>
      </c>
      <c r="F1306" s="50">
        <f t="shared" si="81"/>
        <v>2013</v>
      </c>
      <c r="G1306" s="50">
        <f t="shared" si="82"/>
        <v>8</v>
      </c>
      <c r="H1306" s="50">
        <f t="shared" si="83"/>
        <v>6</v>
      </c>
      <c r="I1306" s="54" t="s">
        <v>15622</v>
      </c>
      <c r="J1306" s="54" t="s">
        <v>17050</v>
      </c>
      <c r="K1306" s="54" t="s">
        <v>17124</v>
      </c>
      <c r="L1306" s="54" t="s">
        <v>15626</v>
      </c>
      <c r="M1306" s="55">
        <v>1</v>
      </c>
      <c r="N1306" s="55">
        <v>1</v>
      </c>
      <c r="O1306" s="54" t="s">
        <v>15615</v>
      </c>
    </row>
    <row r="1307" spans="1:15" x14ac:dyDescent="0.25">
      <c r="A1307" s="19">
        <v>1311</v>
      </c>
      <c r="B1307" t="s">
        <v>10027</v>
      </c>
      <c r="C1307" t="s">
        <v>5346</v>
      </c>
      <c r="D1307" s="50" t="s">
        <v>16567</v>
      </c>
      <c r="E1307" s="84">
        <f t="shared" si="80"/>
        <v>41511</v>
      </c>
      <c r="F1307" s="50">
        <f t="shared" si="81"/>
        <v>2013</v>
      </c>
      <c r="G1307" s="50">
        <f t="shared" si="82"/>
        <v>8</v>
      </c>
      <c r="H1307" s="50">
        <f t="shared" si="83"/>
        <v>7</v>
      </c>
      <c r="I1307" s="54" t="s">
        <v>15622</v>
      </c>
      <c r="J1307" s="54" t="s">
        <v>17050</v>
      </c>
      <c r="K1307" s="54" t="s">
        <v>17124</v>
      </c>
      <c r="L1307" s="54" t="s">
        <v>15626</v>
      </c>
      <c r="M1307" s="55">
        <v>0.94</v>
      </c>
      <c r="N1307" s="55">
        <v>0.92</v>
      </c>
      <c r="O1307" s="54" t="s">
        <v>15615</v>
      </c>
    </row>
    <row r="1308" spans="1:15" x14ac:dyDescent="0.25">
      <c r="A1308" s="19">
        <v>1312</v>
      </c>
      <c r="B1308" t="s">
        <v>10675</v>
      </c>
      <c r="C1308" t="s">
        <v>4711</v>
      </c>
      <c r="D1308" s="50" t="s">
        <v>16568</v>
      </c>
      <c r="E1308" s="84">
        <f t="shared" si="80"/>
        <v>41512</v>
      </c>
      <c r="F1308" s="50">
        <f t="shared" si="81"/>
        <v>2013</v>
      </c>
      <c r="G1308" s="50">
        <f t="shared" si="82"/>
        <v>8</v>
      </c>
      <c r="H1308" s="50">
        <f t="shared" si="83"/>
        <v>1</v>
      </c>
      <c r="I1308" s="54" t="s">
        <v>15781</v>
      </c>
      <c r="J1308" s="54" t="s">
        <v>17088</v>
      </c>
      <c r="K1308" s="54" t="s">
        <v>17139</v>
      </c>
      <c r="L1308" s="54" t="s">
        <v>15624</v>
      </c>
      <c r="M1308" s="55">
        <v>1</v>
      </c>
      <c r="N1308" s="55">
        <v>0.76</v>
      </c>
      <c r="O1308" s="54" t="s">
        <v>15615</v>
      </c>
    </row>
    <row r="1309" spans="1:15" x14ac:dyDescent="0.25">
      <c r="A1309" s="19">
        <v>1313</v>
      </c>
      <c r="B1309" t="s">
        <v>9113</v>
      </c>
      <c r="C1309" t="s">
        <v>6240</v>
      </c>
      <c r="D1309" s="50" t="s">
        <v>16568</v>
      </c>
      <c r="E1309" s="84">
        <f t="shared" si="80"/>
        <v>41512</v>
      </c>
      <c r="F1309" s="50">
        <f t="shared" si="81"/>
        <v>2013</v>
      </c>
      <c r="G1309" s="50">
        <f t="shared" si="82"/>
        <v>8</v>
      </c>
      <c r="H1309" s="50">
        <f t="shared" si="83"/>
        <v>1</v>
      </c>
      <c r="I1309" s="54" t="s">
        <v>15622</v>
      </c>
      <c r="J1309" s="54" t="s">
        <v>17050</v>
      </c>
      <c r="K1309" s="54" t="s">
        <v>17124</v>
      </c>
      <c r="L1309" s="54" t="s">
        <v>15624</v>
      </c>
      <c r="M1309" s="55">
        <v>1</v>
      </c>
      <c r="N1309" s="55">
        <v>1</v>
      </c>
      <c r="O1309" s="54" t="s">
        <v>15615</v>
      </c>
    </row>
    <row r="1310" spans="1:15" x14ac:dyDescent="0.25">
      <c r="A1310" s="19">
        <v>1314</v>
      </c>
      <c r="B1310" t="s">
        <v>7714</v>
      </c>
      <c r="C1310" t="s">
        <v>7606</v>
      </c>
      <c r="D1310" s="50" t="s">
        <v>16568</v>
      </c>
      <c r="E1310" s="84">
        <f t="shared" si="80"/>
        <v>41512</v>
      </c>
      <c r="F1310" s="50">
        <f t="shared" si="81"/>
        <v>2013</v>
      </c>
      <c r="G1310" s="50">
        <f t="shared" si="82"/>
        <v>8</v>
      </c>
      <c r="H1310" s="50">
        <f t="shared" si="83"/>
        <v>1</v>
      </c>
      <c r="I1310" s="54" t="s">
        <v>15622</v>
      </c>
      <c r="J1310" s="54" t="s">
        <v>17050</v>
      </c>
      <c r="K1310" s="54" t="s">
        <v>17124</v>
      </c>
      <c r="L1310" s="54" t="s">
        <v>15626</v>
      </c>
      <c r="M1310" s="55">
        <v>1</v>
      </c>
      <c r="N1310" s="55">
        <v>0.99</v>
      </c>
      <c r="O1310" s="54" t="s">
        <v>15615</v>
      </c>
    </row>
    <row r="1311" spans="1:15" x14ac:dyDescent="0.25">
      <c r="A1311" s="19">
        <v>1315</v>
      </c>
      <c r="B1311" t="s">
        <v>11762</v>
      </c>
      <c r="C1311" t="s">
        <v>3648</v>
      </c>
      <c r="D1311" s="50" t="s">
        <v>16569</v>
      </c>
      <c r="E1311" s="84">
        <f t="shared" si="80"/>
        <v>41513</v>
      </c>
      <c r="F1311" s="50">
        <f t="shared" si="81"/>
        <v>2013</v>
      </c>
      <c r="G1311" s="50">
        <f t="shared" si="82"/>
        <v>8</v>
      </c>
      <c r="H1311" s="50">
        <f t="shared" si="83"/>
        <v>2</v>
      </c>
      <c r="I1311" s="54" t="s">
        <v>15622</v>
      </c>
      <c r="J1311" s="54" t="s">
        <v>17050</v>
      </c>
      <c r="K1311" s="54" t="s">
        <v>17124</v>
      </c>
      <c r="L1311" s="54" t="s">
        <v>15624</v>
      </c>
      <c r="M1311" s="55">
        <v>0.9</v>
      </c>
      <c r="N1311" s="55">
        <v>0.93</v>
      </c>
      <c r="O1311" s="54" t="s">
        <v>15615</v>
      </c>
    </row>
    <row r="1312" spans="1:15" x14ac:dyDescent="0.25">
      <c r="A1312" s="19">
        <v>1316</v>
      </c>
      <c r="B1312" t="s">
        <v>8472</v>
      </c>
      <c r="C1312" t="s">
        <v>3560</v>
      </c>
      <c r="D1312" s="50" t="s">
        <v>16570</v>
      </c>
      <c r="E1312" s="84">
        <f t="shared" si="80"/>
        <v>41514</v>
      </c>
      <c r="F1312" s="50">
        <f t="shared" si="81"/>
        <v>2013</v>
      </c>
      <c r="G1312" s="50">
        <f t="shared" si="82"/>
        <v>8</v>
      </c>
      <c r="H1312" s="50">
        <f t="shared" si="83"/>
        <v>3</v>
      </c>
      <c r="I1312" s="54" t="s">
        <v>15622</v>
      </c>
      <c r="J1312" s="54" t="s">
        <v>17050</v>
      </c>
      <c r="K1312" s="54" t="s">
        <v>17124</v>
      </c>
      <c r="L1312" s="54" t="s">
        <v>15623</v>
      </c>
      <c r="M1312" s="55">
        <v>0.9</v>
      </c>
      <c r="N1312" s="55">
        <v>0.37</v>
      </c>
      <c r="O1312" s="54" t="s">
        <v>15615</v>
      </c>
    </row>
    <row r="1313" spans="1:15" x14ac:dyDescent="0.25">
      <c r="A1313" s="19">
        <v>1317</v>
      </c>
      <c r="B1313" t="s">
        <v>9001</v>
      </c>
      <c r="C1313" t="s">
        <v>6353</v>
      </c>
      <c r="D1313" s="50" t="s">
        <v>16571</v>
      </c>
      <c r="E1313" s="84">
        <f t="shared" si="80"/>
        <v>41515</v>
      </c>
      <c r="F1313" s="50">
        <f t="shared" si="81"/>
        <v>2013</v>
      </c>
      <c r="G1313" s="50">
        <f t="shared" si="82"/>
        <v>8</v>
      </c>
      <c r="H1313" s="50">
        <f t="shared" si="83"/>
        <v>4</v>
      </c>
      <c r="I1313" s="54" t="s">
        <v>15622</v>
      </c>
      <c r="J1313" s="54" t="s">
        <v>17050</v>
      </c>
      <c r="K1313" s="54" t="s">
        <v>17124</v>
      </c>
      <c r="L1313" s="54" t="s">
        <v>15626</v>
      </c>
      <c r="M1313" s="55">
        <v>1</v>
      </c>
      <c r="N1313" s="55">
        <v>0.97</v>
      </c>
      <c r="O1313" s="54" t="s">
        <v>15616</v>
      </c>
    </row>
    <row r="1314" spans="1:15" x14ac:dyDescent="0.25">
      <c r="A1314" s="19">
        <v>1318</v>
      </c>
      <c r="B1314" t="s">
        <v>8423</v>
      </c>
      <c r="C1314" t="s">
        <v>6919</v>
      </c>
      <c r="D1314" s="50" t="s">
        <v>16572</v>
      </c>
      <c r="E1314" s="84">
        <f t="shared" si="80"/>
        <v>41516</v>
      </c>
      <c r="F1314" s="50">
        <f t="shared" si="81"/>
        <v>2013</v>
      </c>
      <c r="G1314" s="50">
        <f t="shared" si="82"/>
        <v>8</v>
      </c>
      <c r="H1314" s="50">
        <f t="shared" si="83"/>
        <v>5</v>
      </c>
      <c r="I1314" s="54" t="s">
        <v>15622</v>
      </c>
      <c r="J1314" s="54" t="s">
        <v>17050</v>
      </c>
      <c r="K1314" s="54" t="s">
        <v>17124</v>
      </c>
      <c r="L1314" s="54" t="s">
        <v>15626</v>
      </c>
      <c r="M1314" s="55">
        <v>1</v>
      </c>
      <c r="N1314" s="55">
        <v>0.77</v>
      </c>
      <c r="O1314" s="54" t="s">
        <v>15616</v>
      </c>
    </row>
    <row r="1315" spans="1:15" x14ac:dyDescent="0.25">
      <c r="A1315" s="19">
        <v>1319</v>
      </c>
      <c r="B1315" t="s">
        <v>9030</v>
      </c>
      <c r="C1315" t="s">
        <v>6323</v>
      </c>
      <c r="D1315" s="50" t="s">
        <v>11898</v>
      </c>
      <c r="E1315" s="84">
        <f t="shared" si="80"/>
        <v>41517</v>
      </c>
      <c r="F1315" s="50">
        <f t="shared" si="81"/>
        <v>2013</v>
      </c>
      <c r="G1315" s="50">
        <f t="shared" si="82"/>
        <v>8</v>
      </c>
      <c r="H1315" s="50">
        <f t="shared" si="83"/>
        <v>6</v>
      </c>
      <c r="I1315" s="54" t="s">
        <v>15625</v>
      </c>
      <c r="J1315" s="54" t="s">
        <v>17050</v>
      </c>
      <c r="K1315" s="54" t="s">
        <v>17124</v>
      </c>
      <c r="L1315" s="54" t="s">
        <v>15624</v>
      </c>
      <c r="M1315" s="55">
        <v>0.9</v>
      </c>
      <c r="N1315" s="55">
        <v>0.97</v>
      </c>
      <c r="O1315" s="54" t="s">
        <v>15616</v>
      </c>
    </row>
    <row r="1316" spans="1:15" x14ac:dyDescent="0.25">
      <c r="A1316" s="19">
        <v>1320</v>
      </c>
      <c r="B1316" t="s">
        <v>9629</v>
      </c>
      <c r="C1316" t="s">
        <v>5734</v>
      </c>
      <c r="D1316" s="50" t="s">
        <v>11898</v>
      </c>
      <c r="E1316" s="84">
        <f t="shared" si="80"/>
        <v>41517</v>
      </c>
      <c r="F1316" s="50">
        <f t="shared" si="81"/>
        <v>2013</v>
      </c>
      <c r="G1316" s="50">
        <f t="shared" si="82"/>
        <v>8</v>
      </c>
      <c r="H1316" s="50">
        <f t="shared" si="83"/>
        <v>6</v>
      </c>
      <c r="I1316" s="54" t="s">
        <v>15622</v>
      </c>
      <c r="J1316" s="54" t="s">
        <v>17050</v>
      </c>
      <c r="K1316" s="54" t="s">
        <v>17124</v>
      </c>
      <c r="L1316" s="54" t="s">
        <v>15624</v>
      </c>
      <c r="M1316" s="55">
        <v>1</v>
      </c>
      <c r="N1316" s="55">
        <v>0.98</v>
      </c>
      <c r="O1316" s="54" t="s">
        <v>15616</v>
      </c>
    </row>
    <row r="1317" spans="1:15" x14ac:dyDescent="0.25">
      <c r="A1317" s="19">
        <v>1321</v>
      </c>
      <c r="B1317" t="s">
        <v>8541</v>
      </c>
      <c r="C1317" t="s">
        <v>6805</v>
      </c>
      <c r="D1317" s="50" t="s">
        <v>11899</v>
      </c>
      <c r="E1317" s="84">
        <f t="shared" si="80"/>
        <v>41518</v>
      </c>
      <c r="F1317" s="50">
        <f t="shared" si="81"/>
        <v>2013</v>
      </c>
      <c r="G1317" s="50">
        <f t="shared" si="82"/>
        <v>9</v>
      </c>
      <c r="H1317" s="50">
        <f t="shared" si="83"/>
        <v>7</v>
      </c>
      <c r="I1317" s="54" t="s">
        <v>15622</v>
      </c>
      <c r="J1317" s="54" t="s">
        <v>17050</v>
      </c>
      <c r="K1317" s="54" t="s">
        <v>17124</v>
      </c>
      <c r="L1317" s="54" t="s">
        <v>15626</v>
      </c>
      <c r="M1317" s="55">
        <v>1</v>
      </c>
      <c r="N1317" s="55">
        <v>0.56000000000000005</v>
      </c>
      <c r="O1317" s="54" t="s">
        <v>15615</v>
      </c>
    </row>
    <row r="1318" spans="1:15" x14ac:dyDescent="0.25">
      <c r="A1318" s="19">
        <v>1322</v>
      </c>
      <c r="B1318" t="s">
        <v>8904</v>
      </c>
      <c r="C1318" t="s">
        <v>6448</v>
      </c>
      <c r="D1318" s="50" t="s">
        <v>16573</v>
      </c>
      <c r="E1318" s="84">
        <f t="shared" si="80"/>
        <v>41520</v>
      </c>
      <c r="F1318" s="50">
        <f t="shared" si="81"/>
        <v>2013</v>
      </c>
      <c r="G1318" s="50">
        <f t="shared" si="82"/>
        <v>9</v>
      </c>
      <c r="H1318" s="50">
        <f t="shared" si="83"/>
        <v>2</v>
      </c>
      <c r="I1318" s="54" t="s">
        <v>15622</v>
      </c>
      <c r="J1318" s="54" t="s">
        <v>17050</v>
      </c>
      <c r="K1318" s="54" t="s">
        <v>17124</v>
      </c>
      <c r="L1318" s="54" t="s">
        <v>15626</v>
      </c>
      <c r="M1318" s="55">
        <v>0.9</v>
      </c>
      <c r="N1318" s="55">
        <v>0.96</v>
      </c>
      <c r="O1318" s="54" t="s">
        <v>15615</v>
      </c>
    </row>
    <row r="1319" spans="1:15" x14ac:dyDescent="0.25">
      <c r="A1319" s="19">
        <v>1323</v>
      </c>
      <c r="B1319" t="s">
        <v>9210</v>
      </c>
      <c r="C1319" t="s">
        <v>6144</v>
      </c>
      <c r="D1319" s="50" t="s">
        <v>11900</v>
      </c>
      <c r="E1319" s="84">
        <f t="shared" si="80"/>
        <v>41521</v>
      </c>
      <c r="F1319" s="50">
        <f t="shared" si="81"/>
        <v>2013</v>
      </c>
      <c r="G1319" s="50">
        <f t="shared" si="82"/>
        <v>9</v>
      </c>
      <c r="H1319" s="50">
        <f t="shared" si="83"/>
        <v>3</v>
      </c>
      <c r="I1319" s="54" t="s">
        <v>15654</v>
      </c>
      <c r="J1319" s="54" t="s">
        <v>17063</v>
      </c>
      <c r="K1319" s="54" t="s">
        <v>17128</v>
      </c>
      <c r="L1319" s="54" t="s">
        <v>15626</v>
      </c>
      <c r="M1319" s="55">
        <v>0.8</v>
      </c>
      <c r="N1319" s="55">
        <v>1</v>
      </c>
      <c r="O1319" s="54" t="s">
        <v>15615</v>
      </c>
    </row>
    <row r="1320" spans="1:15" x14ac:dyDescent="0.25">
      <c r="A1320" s="19">
        <v>1324</v>
      </c>
      <c r="B1320" t="s">
        <v>8060</v>
      </c>
      <c r="C1320" t="s">
        <v>7273</v>
      </c>
      <c r="D1320" s="50" t="s">
        <v>11900</v>
      </c>
      <c r="E1320" s="84">
        <f t="shared" si="80"/>
        <v>41521</v>
      </c>
      <c r="F1320" s="50">
        <f t="shared" si="81"/>
        <v>2013</v>
      </c>
      <c r="G1320" s="50">
        <f t="shared" si="82"/>
        <v>9</v>
      </c>
      <c r="H1320" s="50">
        <f t="shared" si="83"/>
        <v>3</v>
      </c>
      <c r="I1320" s="54" t="s">
        <v>15622</v>
      </c>
      <c r="J1320" s="54" t="s">
        <v>17050</v>
      </c>
      <c r="K1320" s="54" t="s">
        <v>17124</v>
      </c>
      <c r="L1320" s="54" t="s">
        <v>15626</v>
      </c>
      <c r="M1320" s="55">
        <v>1</v>
      </c>
      <c r="N1320" s="55">
        <v>0.95</v>
      </c>
      <c r="O1320" s="54" t="s">
        <v>15616</v>
      </c>
    </row>
    <row r="1321" spans="1:15" x14ac:dyDescent="0.25">
      <c r="A1321" s="19">
        <v>1325</v>
      </c>
      <c r="B1321" t="s">
        <v>7715</v>
      </c>
      <c r="C1321" t="s">
        <v>7605</v>
      </c>
      <c r="D1321" s="50" t="s">
        <v>16574</v>
      </c>
      <c r="E1321" s="84">
        <f t="shared" si="80"/>
        <v>41522</v>
      </c>
      <c r="F1321" s="50">
        <f t="shared" si="81"/>
        <v>2013</v>
      </c>
      <c r="G1321" s="50">
        <f t="shared" si="82"/>
        <v>9</v>
      </c>
      <c r="H1321" s="50">
        <f t="shared" si="83"/>
        <v>4</v>
      </c>
      <c r="I1321" s="54" t="s">
        <v>15622</v>
      </c>
      <c r="J1321" s="54" t="s">
        <v>17050</v>
      </c>
      <c r="K1321" s="54" t="s">
        <v>17124</v>
      </c>
      <c r="L1321" s="54" t="s">
        <v>15623</v>
      </c>
      <c r="M1321" s="55">
        <v>0.8</v>
      </c>
      <c r="N1321" s="55">
        <v>0.73</v>
      </c>
      <c r="O1321" s="54" t="s">
        <v>15616</v>
      </c>
    </row>
    <row r="1322" spans="1:15" x14ac:dyDescent="0.25">
      <c r="A1322" s="19">
        <v>1326</v>
      </c>
      <c r="B1322" t="s">
        <v>8468</v>
      </c>
      <c r="C1322" t="s">
        <v>6875</v>
      </c>
      <c r="D1322" s="50" t="s">
        <v>16575</v>
      </c>
      <c r="E1322" s="84">
        <f t="shared" si="80"/>
        <v>41524</v>
      </c>
      <c r="F1322" s="50">
        <f t="shared" si="81"/>
        <v>2013</v>
      </c>
      <c r="G1322" s="50">
        <f t="shared" si="82"/>
        <v>9</v>
      </c>
      <c r="H1322" s="50">
        <f t="shared" si="83"/>
        <v>6</v>
      </c>
      <c r="I1322" s="54" t="s">
        <v>15622</v>
      </c>
      <c r="J1322" s="54" t="s">
        <v>17050</v>
      </c>
      <c r="K1322" s="54" t="s">
        <v>17124</v>
      </c>
      <c r="L1322" s="54" t="s">
        <v>15628</v>
      </c>
      <c r="M1322" s="55">
        <v>0.13</v>
      </c>
      <c r="N1322" s="55">
        <v>1</v>
      </c>
      <c r="O1322" s="54" t="s">
        <v>15615</v>
      </c>
    </row>
    <row r="1323" spans="1:15" x14ac:dyDescent="0.25">
      <c r="A1323" s="19">
        <v>1327</v>
      </c>
      <c r="B1323" t="s">
        <v>8384</v>
      </c>
      <c r="C1323" t="s">
        <v>6958</v>
      </c>
      <c r="D1323" s="50" t="s">
        <v>11901</v>
      </c>
      <c r="E1323" s="84">
        <f t="shared" si="80"/>
        <v>41525</v>
      </c>
      <c r="F1323" s="50">
        <f t="shared" si="81"/>
        <v>2013</v>
      </c>
      <c r="G1323" s="50">
        <f t="shared" si="82"/>
        <v>9</v>
      </c>
      <c r="H1323" s="50">
        <f t="shared" si="83"/>
        <v>7</v>
      </c>
      <c r="I1323" s="54" t="s">
        <v>15622</v>
      </c>
      <c r="J1323" s="54" t="s">
        <v>17050</v>
      </c>
      <c r="K1323" s="54" t="s">
        <v>17124</v>
      </c>
      <c r="L1323" s="54" t="s">
        <v>15626</v>
      </c>
      <c r="M1323" s="55">
        <v>1</v>
      </c>
      <c r="N1323" s="55">
        <v>0.61</v>
      </c>
      <c r="O1323" s="54" t="s">
        <v>15616</v>
      </c>
    </row>
    <row r="1324" spans="1:15" x14ac:dyDescent="0.25">
      <c r="A1324" s="19">
        <v>1328</v>
      </c>
      <c r="B1324" t="s">
        <v>8501</v>
      </c>
      <c r="C1324" t="s">
        <v>6843</v>
      </c>
      <c r="D1324" s="50" t="s">
        <v>11901</v>
      </c>
      <c r="E1324" s="84">
        <f t="shared" si="80"/>
        <v>41525</v>
      </c>
      <c r="F1324" s="50">
        <f t="shared" si="81"/>
        <v>2013</v>
      </c>
      <c r="G1324" s="50">
        <f t="shared" si="82"/>
        <v>9</v>
      </c>
      <c r="H1324" s="50">
        <f t="shared" si="83"/>
        <v>7</v>
      </c>
      <c r="I1324" s="54" t="s">
        <v>15622</v>
      </c>
      <c r="J1324" s="54" t="s">
        <v>17050</v>
      </c>
      <c r="K1324" s="54" t="s">
        <v>17124</v>
      </c>
      <c r="L1324" s="54" t="s">
        <v>15623</v>
      </c>
      <c r="M1324" s="55">
        <v>0.56000000000000005</v>
      </c>
      <c r="N1324" s="55">
        <v>0.99</v>
      </c>
      <c r="O1324" s="54" t="s">
        <v>15615</v>
      </c>
    </row>
    <row r="1325" spans="1:15" x14ac:dyDescent="0.25">
      <c r="A1325" s="19">
        <v>1329</v>
      </c>
      <c r="B1325" t="s">
        <v>11184</v>
      </c>
      <c r="C1325" t="s">
        <v>4216</v>
      </c>
      <c r="D1325" s="50" t="s">
        <v>11902</v>
      </c>
      <c r="E1325" s="84">
        <f t="shared" si="80"/>
        <v>41526</v>
      </c>
      <c r="F1325" s="50">
        <f t="shared" si="81"/>
        <v>2013</v>
      </c>
      <c r="G1325" s="50">
        <f t="shared" si="82"/>
        <v>9</v>
      </c>
      <c r="H1325" s="50">
        <f t="shared" si="83"/>
        <v>1</v>
      </c>
      <c r="I1325" s="54" t="s">
        <v>15622</v>
      </c>
      <c r="J1325" s="54" t="s">
        <v>17050</v>
      </c>
      <c r="K1325" s="54" t="s">
        <v>17124</v>
      </c>
      <c r="L1325" s="54" t="s">
        <v>15623</v>
      </c>
      <c r="M1325" s="55">
        <v>0.7</v>
      </c>
      <c r="N1325" s="55">
        <v>1</v>
      </c>
      <c r="O1325" s="54" t="s">
        <v>15615</v>
      </c>
    </row>
    <row r="1326" spans="1:15" x14ac:dyDescent="0.25">
      <c r="A1326" s="19">
        <v>1330</v>
      </c>
      <c r="B1326" t="s">
        <v>11252</v>
      </c>
      <c r="C1326" t="s">
        <v>4149</v>
      </c>
      <c r="D1326" s="50" t="s">
        <v>11902</v>
      </c>
      <c r="E1326" s="84">
        <f t="shared" si="80"/>
        <v>41526</v>
      </c>
      <c r="F1326" s="50">
        <f t="shared" si="81"/>
        <v>2013</v>
      </c>
      <c r="G1326" s="50">
        <f t="shared" si="82"/>
        <v>9</v>
      </c>
      <c r="H1326" s="50">
        <f t="shared" si="83"/>
        <v>1</v>
      </c>
      <c r="I1326" s="54" t="s">
        <v>15625</v>
      </c>
      <c r="J1326" s="54" t="s">
        <v>17050</v>
      </c>
      <c r="K1326" s="54" t="s">
        <v>17124</v>
      </c>
      <c r="L1326" s="54" t="s">
        <v>15624</v>
      </c>
      <c r="M1326" s="55">
        <v>0.86</v>
      </c>
      <c r="N1326" s="55">
        <v>0.71</v>
      </c>
      <c r="O1326" s="54" t="s">
        <v>15615</v>
      </c>
    </row>
    <row r="1327" spans="1:15" x14ac:dyDescent="0.25">
      <c r="A1327" s="19">
        <v>1331</v>
      </c>
      <c r="B1327" t="s">
        <v>10724</v>
      </c>
      <c r="C1327" t="s">
        <v>4664</v>
      </c>
      <c r="D1327" s="50" t="s">
        <v>11902</v>
      </c>
      <c r="E1327" s="84">
        <f t="shared" si="80"/>
        <v>41526</v>
      </c>
      <c r="F1327" s="50">
        <f t="shared" si="81"/>
        <v>2013</v>
      </c>
      <c r="G1327" s="50">
        <f t="shared" si="82"/>
        <v>9</v>
      </c>
      <c r="H1327" s="50">
        <f t="shared" si="83"/>
        <v>1</v>
      </c>
      <c r="I1327" s="54" t="s">
        <v>15622</v>
      </c>
      <c r="J1327" s="54" t="s">
        <v>17050</v>
      </c>
      <c r="K1327" s="54" t="s">
        <v>17124</v>
      </c>
      <c r="L1327" s="54" t="s">
        <v>15623</v>
      </c>
      <c r="M1327" s="55">
        <v>1</v>
      </c>
      <c r="N1327" s="55">
        <v>1</v>
      </c>
      <c r="O1327" s="54" t="s">
        <v>15616</v>
      </c>
    </row>
    <row r="1328" spans="1:15" x14ac:dyDescent="0.25">
      <c r="A1328" s="19">
        <v>1332</v>
      </c>
      <c r="B1328" t="s">
        <v>8798</v>
      </c>
      <c r="C1328" t="s">
        <v>6550</v>
      </c>
      <c r="D1328" s="50" t="s">
        <v>11903</v>
      </c>
      <c r="E1328" s="84">
        <f t="shared" si="80"/>
        <v>41527</v>
      </c>
      <c r="F1328" s="50">
        <f t="shared" si="81"/>
        <v>2013</v>
      </c>
      <c r="G1328" s="50">
        <f t="shared" si="82"/>
        <v>9</v>
      </c>
      <c r="H1328" s="50">
        <f t="shared" si="83"/>
        <v>2</v>
      </c>
      <c r="I1328" s="54" t="s">
        <v>15622</v>
      </c>
      <c r="J1328" s="54" t="s">
        <v>17050</v>
      </c>
      <c r="K1328" s="54" t="s">
        <v>17124</v>
      </c>
      <c r="L1328" s="54" t="s">
        <v>15626</v>
      </c>
      <c r="M1328" s="55">
        <v>1</v>
      </c>
      <c r="N1328" s="55">
        <v>1</v>
      </c>
      <c r="O1328" s="54" t="s">
        <v>15616</v>
      </c>
    </row>
    <row r="1329" spans="1:15" x14ac:dyDescent="0.25">
      <c r="A1329" s="19">
        <v>1333</v>
      </c>
      <c r="B1329" t="s">
        <v>8369</v>
      </c>
      <c r="C1329" t="s">
        <v>6971</v>
      </c>
      <c r="D1329" s="50" t="s">
        <v>16576</v>
      </c>
      <c r="E1329" s="84">
        <f t="shared" si="80"/>
        <v>41528</v>
      </c>
      <c r="F1329" s="50">
        <f t="shared" si="81"/>
        <v>2013</v>
      </c>
      <c r="G1329" s="50">
        <f t="shared" si="82"/>
        <v>9</v>
      </c>
      <c r="H1329" s="50">
        <f t="shared" si="83"/>
        <v>3</v>
      </c>
      <c r="I1329" s="54" t="s">
        <v>15622</v>
      </c>
      <c r="J1329" s="54" t="s">
        <v>17050</v>
      </c>
      <c r="K1329" s="54" t="s">
        <v>17124</v>
      </c>
      <c r="L1329" s="54" t="s">
        <v>15623</v>
      </c>
      <c r="M1329" s="55">
        <v>0.5</v>
      </c>
      <c r="N1329" s="55">
        <v>0</v>
      </c>
      <c r="O1329" s="54" t="s">
        <v>15615</v>
      </c>
    </row>
    <row r="1330" spans="1:15" x14ac:dyDescent="0.25">
      <c r="A1330" s="19">
        <v>1334</v>
      </c>
      <c r="B1330" t="s">
        <v>7916</v>
      </c>
      <c r="C1330" t="s">
        <v>7414</v>
      </c>
      <c r="D1330" s="50" t="s">
        <v>16576</v>
      </c>
      <c r="E1330" s="84">
        <f t="shared" si="80"/>
        <v>41528</v>
      </c>
      <c r="F1330" s="50">
        <f t="shared" si="81"/>
        <v>2013</v>
      </c>
      <c r="G1330" s="50">
        <f t="shared" si="82"/>
        <v>9</v>
      </c>
      <c r="H1330" s="50">
        <f t="shared" si="83"/>
        <v>3</v>
      </c>
      <c r="I1330" s="54" t="s">
        <v>15622</v>
      </c>
      <c r="J1330" s="54" t="s">
        <v>17050</v>
      </c>
      <c r="K1330" s="54" t="s">
        <v>17124</v>
      </c>
      <c r="L1330" s="54" t="s">
        <v>15624</v>
      </c>
      <c r="M1330" s="55">
        <v>1</v>
      </c>
      <c r="N1330" s="55">
        <v>0.83</v>
      </c>
      <c r="O1330" s="54" t="s">
        <v>15615</v>
      </c>
    </row>
    <row r="1331" spans="1:15" x14ac:dyDescent="0.25">
      <c r="A1331" s="19">
        <v>1335</v>
      </c>
      <c r="B1331" t="s">
        <v>8170</v>
      </c>
      <c r="C1331" t="s">
        <v>7165</v>
      </c>
      <c r="D1331" s="50" t="s">
        <v>16577</v>
      </c>
      <c r="E1331" s="84">
        <f t="shared" si="80"/>
        <v>41529</v>
      </c>
      <c r="F1331" s="50">
        <f t="shared" si="81"/>
        <v>2013</v>
      </c>
      <c r="G1331" s="50">
        <f t="shared" si="82"/>
        <v>9</v>
      </c>
      <c r="H1331" s="50">
        <f t="shared" si="83"/>
        <v>4</v>
      </c>
      <c r="I1331" s="54" t="s">
        <v>15622</v>
      </c>
      <c r="J1331" s="54" t="s">
        <v>17050</v>
      </c>
      <c r="K1331" s="54" t="s">
        <v>17124</v>
      </c>
      <c r="L1331" s="54" t="s">
        <v>15626</v>
      </c>
      <c r="M1331" s="55">
        <v>0.96</v>
      </c>
      <c r="N1331" s="55">
        <v>0.98</v>
      </c>
      <c r="O1331" s="54" t="s">
        <v>15616</v>
      </c>
    </row>
    <row r="1332" spans="1:15" x14ac:dyDescent="0.25">
      <c r="A1332" s="19">
        <v>1336</v>
      </c>
      <c r="B1332" t="s">
        <v>9200</v>
      </c>
      <c r="C1332" t="s">
        <v>6154</v>
      </c>
      <c r="D1332" s="50" t="s">
        <v>16578</v>
      </c>
      <c r="E1332" s="84">
        <f t="shared" si="80"/>
        <v>41531</v>
      </c>
      <c r="F1332" s="50">
        <f t="shared" si="81"/>
        <v>2013</v>
      </c>
      <c r="G1332" s="50">
        <f t="shared" si="82"/>
        <v>9</v>
      </c>
      <c r="H1332" s="50">
        <f t="shared" si="83"/>
        <v>6</v>
      </c>
      <c r="I1332" s="54" t="s">
        <v>15622</v>
      </c>
      <c r="J1332" s="54" t="s">
        <v>17050</v>
      </c>
      <c r="K1332" s="54" t="s">
        <v>17124</v>
      </c>
      <c r="L1332" s="54" t="s">
        <v>15626</v>
      </c>
      <c r="M1332" s="55">
        <v>1</v>
      </c>
      <c r="N1332" s="55">
        <v>0.96</v>
      </c>
      <c r="O1332" s="54" t="s">
        <v>15615</v>
      </c>
    </row>
    <row r="1333" spans="1:15" x14ac:dyDescent="0.25">
      <c r="A1333" s="19">
        <v>1337</v>
      </c>
      <c r="B1333" t="s">
        <v>11657</v>
      </c>
      <c r="C1333" t="s">
        <v>3748</v>
      </c>
      <c r="D1333" s="50" t="s">
        <v>16578</v>
      </c>
      <c r="E1333" s="84">
        <f t="shared" si="80"/>
        <v>41531</v>
      </c>
      <c r="F1333" s="50">
        <f t="shared" si="81"/>
        <v>2013</v>
      </c>
      <c r="G1333" s="50">
        <f t="shared" si="82"/>
        <v>9</v>
      </c>
      <c r="H1333" s="50">
        <f t="shared" si="83"/>
        <v>6</v>
      </c>
      <c r="I1333" s="54" t="s">
        <v>15622</v>
      </c>
      <c r="J1333" s="54" t="s">
        <v>17050</v>
      </c>
      <c r="K1333" s="54" t="s">
        <v>17124</v>
      </c>
      <c r="L1333" s="54" t="s">
        <v>15626</v>
      </c>
      <c r="M1333" s="55">
        <v>0.92</v>
      </c>
      <c r="N1333" s="55">
        <v>1</v>
      </c>
      <c r="O1333" s="54" t="s">
        <v>15616</v>
      </c>
    </row>
    <row r="1334" spans="1:15" x14ac:dyDescent="0.25">
      <c r="A1334" s="19">
        <v>1338</v>
      </c>
      <c r="B1334" t="s">
        <v>8630</v>
      </c>
      <c r="C1334" t="s">
        <v>6718</v>
      </c>
      <c r="D1334" s="50" t="s">
        <v>16578</v>
      </c>
      <c r="E1334" s="84">
        <f t="shared" si="80"/>
        <v>41531</v>
      </c>
      <c r="F1334" s="50">
        <f t="shared" si="81"/>
        <v>2013</v>
      </c>
      <c r="G1334" s="50">
        <f t="shared" si="82"/>
        <v>9</v>
      </c>
      <c r="H1334" s="50">
        <f t="shared" si="83"/>
        <v>6</v>
      </c>
      <c r="I1334" s="54" t="s">
        <v>15622</v>
      </c>
      <c r="J1334" s="54" t="s">
        <v>17050</v>
      </c>
      <c r="K1334" s="54" t="s">
        <v>17124</v>
      </c>
      <c r="L1334" s="54" t="s">
        <v>15628</v>
      </c>
      <c r="M1334" s="55">
        <v>0</v>
      </c>
      <c r="N1334" s="55">
        <v>1</v>
      </c>
      <c r="O1334" s="54" t="s">
        <v>15615</v>
      </c>
    </row>
    <row r="1335" spans="1:15" x14ac:dyDescent="0.25">
      <c r="A1335" s="19">
        <v>1339</v>
      </c>
      <c r="B1335" t="s">
        <v>10905</v>
      </c>
      <c r="C1335" t="s">
        <v>4489</v>
      </c>
      <c r="D1335" s="50" t="s">
        <v>16579</v>
      </c>
      <c r="E1335" s="84">
        <f t="shared" si="80"/>
        <v>41532</v>
      </c>
      <c r="F1335" s="50">
        <f t="shared" si="81"/>
        <v>2013</v>
      </c>
      <c r="G1335" s="50">
        <f t="shared" si="82"/>
        <v>9</v>
      </c>
      <c r="H1335" s="50">
        <f t="shared" si="83"/>
        <v>7</v>
      </c>
      <c r="I1335" s="54" t="s">
        <v>15625</v>
      </c>
      <c r="J1335" s="54" t="s">
        <v>17050</v>
      </c>
      <c r="K1335" s="54" t="s">
        <v>17124</v>
      </c>
      <c r="L1335" s="54" t="s">
        <v>15626</v>
      </c>
      <c r="M1335" s="55">
        <v>1</v>
      </c>
      <c r="N1335" s="55">
        <v>0.96</v>
      </c>
      <c r="O1335" s="54" t="s">
        <v>15616</v>
      </c>
    </row>
    <row r="1336" spans="1:15" x14ac:dyDescent="0.25">
      <c r="A1336" s="19">
        <v>1340</v>
      </c>
      <c r="B1336" t="s">
        <v>9479</v>
      </c>
      <c r="C1336" t="s">
        <v>5880</v>
      </c>
      <c r="D1336" s="50" t="s">
        <v>16580</v>
      </c>
      <c r="E1336" s="84">
        <f t="shared" si="80"/>
        <v>41533</v>
      </c>
      <c r="F1336" s="50">
        <f t="shared" si="81"/>
        <v>2013</v>
      </c>
      <c r="G1336" s="50">
        <f t="shared" si="82"/>
        <v>9</v>
      </c>
      <c r="H1336" s="50">
        <f t="shared" si="83"/>
        <v>1</v>
      </c>
      <c r="I1336" s="54" t="s">
        <v>15622</v>
      </c>
      <c r="J1336" s="54" t="s">
        <v>17050</v>
      </c>
      <c r="K1336" s="54" t="s">
        <v>17124</v>
      </c>
      <c r="L1336" s="54" t="s">
        <v>15628</v>
      </c>
      <c r="M1336" s="55">
        <v>0</v>
      </c>
      <c r="N1336" s="55">
        <v>0.9</v>
      </c>
      <c r="O1336" s="54" t="s">
        <v>15615</v>
      </c>
    </row>
    <row r="1337" spans="1:15" x14ac:dyDescent="0.25">
      <c r="A1337" s="19">
        <v>1341</v>
      </c>
      <c r="B1337" t="s">
        <v>9829</v>
      </c>
      <c r="C1337" t="s">
        <v>5540</v>
      </c>
      <c r="D1337" s="50" t="s">
        <v>16580</v>
      </c>
      <c r="E1337" s="84">
        <f t="shared" si="80"/>
        <v>41533</v>
      </c>
      <c r="F1337" s="50">
        <f t="shared" si="81"/>
        <v>2013</v>
      </c>
      <c r="G1337" s="50">
        <f t="shared" si="82"/>
        <v>9</v>
      </c>
      <c r="H1337" s="50">
        <f t="shared" si="83"/>
        <v>1</v>
      </c>
      <c r="I1337" s="54" t="s">
        <v>15622</v>
      </c>
      <c r="J1337" s="54" t="s">
        <v>17050</v>
      </c>
      <c r="K1337" s="54" t="s">
        <v>17124</v>
      </c>
      <c r="L1337" s="54" t="s">
        <v>15623</v>
      </c>
      <c r="M1337" s="55">
        <v>0.67</v>
      </c>
      <c r="N1337" s="55">
        <v>0.5</v>
      </c>
      <c r="O1337" s="54" t="s">
        <v>15616</v>
      </c>
    </row>
    <row r="1338" spans="1:15" x14ac:dyDescent="0.25">
      <c r="A1338" s="19">
        <v>1342</v>
      </c>
      <c r="B1338" t="s">
        <v>8093</v>
      </c>
      <c r="C1338" t="s">
        <v>3537</v>
      </c>
      <c r="D1338" s="50" t="s">
        <v>16580</v>
      </c>
      <c r="E1338" s="84">
        <f t="shared" si="80"/>
        <v>41533</v>
      </c>
      <c r="F1338" s="50">
        <f t="shared" si="81"/>
        <v>2013</v>
      </c>
      <c r="G1338" s="50">
        <f t="shared" si="82"/>
        <v>9</v>
      </c>
      <c r="H1338" s="50">
        <f t="shared" si="83"/>
        <v>1</v>
      </c>
      <c r="I1338" s="54" t="s">
        <v>15622</v>
      </c>
      <c r="J1338" s="54" t="s">
        <v>17050</v>
      </c>
      <c r="K1338" s="54" t="s">
        <v>17124</v>
      </c>
      <c r="L1338" s="54" t="s">
        <v>15623</v>
      </c>
      <c r="M1338" s="55">
        <v>1</v>
      </c>
      <c r="N1338" s="55">
        <v>1</v>
      </c>
      <c r="O1338" s="54" t="s">
        <v>15615</v>
      </c>
    </row>
    <row r="1339" spans="1:15" x14ac:dyDescent="0.25">
      <c r="A1339" s="19">
        <v>1343</v>
      </c>
      <c r="B1339" t="s">
        <v>11679</v>
      </c>
      <c r="C1339" t="s">
        <v>3727</v>
      </c>
      <c r="D1339" s="50" t="s">
        <v>16580</v>
      </c>
      <c r="E1339" s="84">
        <f t="shared" si="80"/>
        <v>41533</v>
      </c>
      <c r="F1339" s="50">
        <f t="shared" si="81"/>
        <v>2013</v>
      </c>
      <c r="G1339" s="50">
        <f t="shared" si="82"/>
        <v>9</v>
      </c>
      <c r="H1339" s="50">
        <f t="shared" si="83"/>
        <v>1</v>
      </c>
      <c r="I1339" s="54" t="s">
        <v>15622</v>
      </c>
      <c r="J1339" s="54" t="s">
        <v>17050</v>
      </c>
      <c r="K1339" s="54" t="s">
        <v>17124</v>
      </c>
      <c r="L1339" s="54" t="s">
        <v>15626</v>
      </c>
      <c r="M1339" s="55">
        <v>1</v>
      </c>
      <c r="N1339" s="55">
        <v>0.96</v>
      </c>
      <c r="O1339" s="54" t="s">
        <v>15616</v>
      </c>
    </row>
    <row r="1340" spans="1:15" x14ac:dyDescent="0.25">
      <c r="A1340" s="19">
        <v>1344</v>
      </c>
      <c r="B1340" t="s">
        <v>8885</v>
      </c>
      <c r="C1340" t="s">
        <v>6466</v>
      </c>
      <c r="D1340" s="50" t="s">
        <v>11904</v>
      </c>
      <c r="E1340" s="84">
        <f t="shared" si="80"/>
        <v>41534</v>
      </c>
      <c r="F1340" s="50">
        <f t="shared" si="81"/>
        <v>2013</v>
      </c>
      <c r="G1340" s="50">
        <f t="shared" si="82"/>
        <v>9</v>
      </c>
      <c r="H1340" s="50">
        <f t="shared" si="83"/>
        <v>2</v>
      </c>
      <c r="I1340" s="54" t="s">
        <v>15622</v>
      </c>
      <c r="J1340" s="54" t="s">
        <v>17050</v>
      </c>
      <c r="K1340" s="54" t="s">
        <v>17124</v>
      </c>
      <c r="L1340" s="54" t="s">
        <v>15623</v>
      </c>
      <c r="M1340" s="55">
        <v>1</v>
      </c>
      <c r="N1340" s="55">
        <v>0.68</v>
      </c>
      <c r="O1340" s="54" t="s">
        <v>15616</v>
      </c>
    </row>
    <row r="1341" spans="1:15" x14ac:dyDescent="0.25">
      <c r="A1341" s="19">
        <v>1345</v>
      </c>
      <c r="B1341" t="s">
        <v>11265</v>
      </c>
      <c r="C1341" t="s">
        <v>4136</v>
      </c>
      <c r="D1341" s="50" t="s">
        <v>11904</v>
      </c>
      <c r="E1341" s="84">
        <f t="shared" si="80"/>
        <v>41534</v>
      </c>
      <c r="F1341" s="50">
        <f t="shared" si="81"/>
        <v>2013</v>
      </c>
      <c r="G1341" s="50">
        <f t="shared" si="82"/>
        <v>9</v>
      </c>
      <c r="H1341" s="50">
        <f t="shared" si="83"/>
        <v>2</v>
      </c>
      <c r="I1341" s="54" t="s">
        <v>15622</v>
      </c>
      <c r="J1341" s="54" t="s">
        <v>17050</v>
      </c>
      <c r="K1341" s="54" t="s">
        <v>17124</v>
      </c>
      <c r="L1341" s="54" t="s">
        <v>15626</v>
      </c>
      <c r="M1341" s="55">
        <v>1</v>
      </c>
      <c r="N1341" s="55">
        <v>0.98</v>
      </c>
      <c r="O1341" s="54" t="s">
        <v>15616</v>
      </c>
    </row>
    <row r="1342" spans="1:15" x14ac:dyDescent="0.25">
      <c r="A1342" s="19">
        <v>1346</v>
      </c>
      <c r="B1342" t="s">
        <v>7853</v>
      </c>
      <c r="C1342" t="s">
        <v>3507</v>
      </c>
      <c r="D1342" s="50" t="s">
        <v>16581</v>
      </c>
      <c r="E1342" s="84">
        <f t="shared" si="80"/>
        <v>41535</v>
      </c>
      <c r="F1342" s="50">
        <f t="shared" si="81"/>
        <v>2013</v>
      </c>
      <c r="G1342" s="50">
        <f t="shared" si="82"/>
        <v>9</v>
      </c>
      <c r="H1342" s="50">
        <f t="shared" si="83"/>
        <v>3</v>
      </c>
      <c r="I1342" s="54" t="s">
        <v>15622</v>
      </c>
      <c r="J1342" s="54" t="s">
        <v>17050</v>
      </c>
      <c r="K1342" s="54" t="s">
        <v>17124</v>
      </c>
      <c r="L1342" s="54" t="s">
        <v>15626</v>
      </c>
      <c r="M1342" s="55">
        <v>1</v>
      </c>
      <c r="N1342" s="55">
        <v>1</v>
      </c>
      <c r="O1342" s="54" t="s">
        <v>15616</v>
      </c>
    </row>
    <row r="1343" spans="1:15" x14ac:dyDescent="0.25">
      <c r="A1343" s="19">
        <v>1347</v>
      </c>
      <c r="B1343" t="s">
        <v>9619</v>
      </c>
      <c r="C1343" t="s">
        <v>5744</v>
      </c>
      <c r="D1343" s="50" t="s">
        <v>16582</v>
      </c>
      <c r="E1343" s="84">
        <f t="shared" si="80"/>
        <v>41537</v>
      </c>
      <c r="F1343" s="50">
        <f t="shared" si="81"/>
        <v>2013</v>
      </c>
      <c r="G1343" s="50">
        <f t="shared" si="82"/>
        <v>9</v>
      </c>
      <c r="H1343" s="50">
        <f t="shared" si="83"/>
        <v>5</v>
      </c>
      <c r="I1343" s="54" t="s">
        <v>15622</v>
      </c>
      <c r="J1343" s="54" t="s">
        <v>17050</v>
      </c>
      <c r="K1343" s="54" t="s">
        <v>17124</v>
      </c>
      <c r="L1343" s="54" t="s">
        <v>15623</v>
      </c>
      <c r="M1343" s="55">
        <v>1</v>
      </c>
      <c r="N1343" s="55">
        <v>1</v>
      </c>
      <c r="O1343" s="54" t="s">
        <v>15615</v>
      </c>
    </row>
    <row r="1344" spans="1:15" x14ac:dyDescent="0.25">
      <c r="A1344" s="19">
        <v>1348</v>
      </c>
      <c r="B1344" t="s">
        <v>10099</v>
      </c>
      <c r="C1344" t="s">
        <v>5276</v>
      </c>
      <c r="D1344" s="50" t="s">
        <v>16582</v>
      </c>
      <c r="E1344" s="84">
        <f t="shared" si="80"/>
        <v>41537</v>
      </c>
      <c r="F1344" s="50">
        <f t="shared" si="81"/>
        <v>2013</v>
      </c>
      <c r="G1344" s="50">
        <f t="shared" si="82"/>
        <v>9</v>
      </c>
      <c r="H1344" s="50">
        <f t="shared" si="83"/>
        <v>5</v>
      </c>
      <c r="I1344" s="54" t="s">
        <v>15622</v>
      </c>
      <c r="J1344" s="54" t="s">
        <v>17050</v>
      </c>
      <c r="K1344" s="54" t="s">
        <v>17124</v>
      </c>
      <c r="L1344" s="54" t="s">
        <v>15626</v>
      </c>
      <c r="M1344" s="55">
        <v>1</v>
      </c>
      <c r="N1344" s="55">
        <v>0.91</v>
      </c>
      <c r="O1344" s="54" t="s">
        <v>15616</v>
      </c>
    </row>
    <row r="1345" spans="1:15" x14ac:dyDescent="0.25">
      <c r="A1345" s="19">
        <v>1349</v>
      </c>
      <c r="B1345" t="s">
        <v>8258</v>
      </c>
      <c r="C1345" t="s">
        <v>7077</v>
      </c>
      <c r="D1345" s="50" t="s">
        <v>16583</v>
      </c>
      <c r="E1345" s="84">
        <f t="shared" si="80"/>
        <v>41539</v>
      </c>
      <c r="F1345" s="50">
        <f t="shared" si="81"/>
        <v>2013</v>
      </c>
      <c r="G1345" s="50">
        <f t="shared" si="82"/>
        <v>9</v>
      </c>
      <c r="H1345" s="50">
        <f t="shared" si="83"/>
        <v>7</v>
      </c>
      <c r="I1345" s="54" t="s">
        <v>15622</v>
      </c>
      <c r="J1345" s="54" t="s">
        <v>17050</v>
      </c>
      <c r="K1345" s="54" t="s">
        <v>17124</v>
      </c>
      <c r="L1345" s="54" t="s">
        <v>15626</v>
      </c>
      <c r="M1345" s="55">
        <v>1</v>
      </c>
      <c r="N1345" s="55">
        <v>0.98</v>
      </c>
      <c r="O1345" s="54" t="s">
        <v>15615</v>
      </c>
    </row>
    <row r="1346" spans="1:15" x14ac:dyDescent="0.25">
      <c r="A1346" s="19">
        <v>1350</v>
      </c>
      <c r="B1346" t="s">
        <v>8413</v>
      </c>
      <c r="C1346" t="s">
        <v>6929</v>
      </c>
      <c r="D1346" s="50" t="s">
        <v>16583</v>
      </c>
      <c r="E1346" s="84">
        <f t="shared" si="80"/>
        <v>41539</v>
      </c>
      <c r="F1346" s="50">
        <f t="shared" si="81"/>
        <v>2013</v>
      </c>
      <c r="G1346" s="50">
        <f t="shared" si="82"/>
        <v>9</v>
      </c>
      <c r="H1346" s="50">
        <f t="shared" si="83"/>
        <v>7</v>
      </c>
      <c r="I1346" s="54" t="s">
        <v>15622</v>
      </c>
      <c r="J1346" s="54" t="s">
        <v>17050</v>
      </c>
      <c r="K1346" s="54" t="s">
        <v>17124</v>
      </c>
      <c r="L1346" s="54" t="s">
        <v>15626</v>
      </c>
      <c r="M1346" s="55">
        <v>1</v>
      </c>
      <c r="N1346" s="55">
        <v>0.98</v>
      </c>
      <c r="O1346" s="54" t="s">
        <v>15615</v>
      </c>
    </row>
    <row r="1347" spans="1:15" x14ac:dyDescent="0.25">
      <c r="A1347" s="19">
        <v>1351</v>
      </c>
      <c r="B1347" t="s">
        <v>10731</v>
      </c>
      <c r="C1347" t="s">
        <v>4658</v>
      </c>
      <c r="D1347" s="50" t="s">
        <v>16584</v>
      </c>
      <c r="E1347" s="84">
        <f t="shared" ref="E1347:E1410" si="84">DATE(LEFT(D1347,4),MID(D1347,5,2),RIGHT(D1347,2))</f>
        <v>41540</v>
      </c>
      <c r="F1347" s="50">
        <f t="shared" ref="F1347:F1410" si="85">YEAR(E1347)</f>
        <v>2013</v>
      </c>
      <c r="G1347" s="50">
        <f t="shared" ref="G1347:G1410" si="86">MONTH(E1347)</f>
        <v>9</v>
      </c>
      <c r="H1347" s="50">
        <f t="shared" ref="H1347:H1410" si="87">WEEKDAY(E1347,2)</f>
        <v>1</v>
      </c>
      <c r="I1347" s="54" t="s">
        <v>15622</v>
      </c>
      <c r="J1347" s="54" t="s">
        <v>17050</v>
      </c>
      <c r="K1347" s="54" t="s">
        <v>17124</v>
      </c>
      <c r="L1347" s="54" t="s">
        <v>15626</v>
      </c>
      <c r="M1347" s="55">
        <v>1</v>
      </c>
      <c r="N1347" s="55">
        <v>0.99</v>
      </c>
      <c r="O1347" s="54" t="s">
        <v>15615</v>
      </c>
    </row>
    <row r="1348" spans="1:15" x14ac:dyDescent="0.25">
      <c r="A1348" s="19">
        <v>1352</v>
      </c>
      <c r="B1348" t="s">
        <v>8165</v>
      </c>
      <c r="C1348" t="s">
        <v>7170</v>
      </c>
      <c r="D1348" s="50" t="s">
        <v>16584</v>
      </c>
      <c r="E1348" s="84">
        <f t="shared" si="84"/>
        <v>41540</v>
      </c>
      <c r="F1348" s="50">
        <f t="shared" si="85"/>
        <v>2013</v>
      </c>
      <c r="G1348" s="50">
        <f t="shared" si="86"/>
        <v>9</v>
      </c>
      <c r="H1348" s="50">
        <f t="shared" si="87"/>
        <v>1</v>
      </c>
      <c r="I1348" s="54" t="s">
        <v>15622</v>
      </c>
      <c r="J1348" s="54" t="s">
        <v>17050</v>
      </c>
      <c r="K1348" s="54" t="s">
        <v>17124</v>
      </c>
      <c r="L1348" s="54" t="s">
        <v>15626</v>
      </c>
      <c r="M1348" s="55">
        <v>1</v>
      </c>
      <c r="N1348" s="55">
        <v>1</v>
      </c>
      <c r="O1348" s="54" t="s">
        <v>15616</v>
      </c>
    </row>
    <row r="1349" spans="1:15" x14ac:dyDescent="0.25">
      <c r="A1349" s="19">
        <v>1353</v>
      </c>
      <c r="B1349" t="s">
        <v>7937</v>
      </c>
      <c r="C1349" t="s">
        <v>7393</v>
      </c>
      <c r="D1349" s="50" t="s">
        <v>16585</v>
      </c>
      <c r="E1349" s="84">
        <f t="shared" si="84"/>
        <v>41541</v>
      </c>
      <c r="F1349" s="50">
        <f t="shared" si="85"/>
        <v>2013</v>
      </c>
      <c r="G1349" s="50">
        <f t="shared" si="86"/>
        <v>9</v>
      </c>
      <c r="H1349" s="50">
        <f t="shared" si="87"/>
        <v>2</v>
      </c>
      <c r="I1349" s="54" t="s">
        <v>15622</v>
      </c>
      <c r="J1349" s="54" t="s">
        <v>17050</v>
      </c>
      <c r="K1349" s="54" t="s">
        <v>17124</v>
      </c>
      <c r="L1349" s="54" t="s">
        <v>15623</v>
      </c>
      <c r="M1349" s="55">
        <v>1</v>
      </c>
      <c r="N1349" s="55">
        <v>0.89</v>
      </c>
      <c r="O1349" s="54" t="s">
        <v>15616</v>
      </c>
    </row>
    <row r="1350" spans="1:15" x14ac:dyDescent="0.25">
      <c r="A1350" s="19">
        <v>1354</v>
      </c>
      <c r="B1350" t="s">
        <v>9436</v>
      </c>
      <c r="C1350" t="s">
        <v>5923</v>
      </c>
      <c r="D1350" s="50" t="s">
        <v>16585</v>
      </c>
      <c r="E1350" s="84">
        <f t="shared" si="84"/>
        <v>41541</v>
      </c>
      <c r="F1350" s="50">
        <f t="shared" si="85"/>
        <v>2013</v>
      </c>
      <c r="G1350" s="50">
        <f t="shared" si="86"/>
        <v>9</v>
      </c>
      <c r="H1350" s="50">
        <f t="shared" si="87"/>
        <v>2</v>
      </c>
      <c r="I1350" s="54" t="s">
        <v>15622</v>
      </c>
      <c r="J1350" s="54" t="s">
        <v>17050</v>
      </c>
      <c r="K1350" s="54" t="s">
        <v>17124</v>
      </c>
      <c r="L1350" s="54" t="s">
        <v>15626</v>
      </c>
      <c r="M1350" s="55">
        <v>1</v>
      </c>
      <c r="N1350" s="55">
        <v>0.5</v>
      </c>
      <c r="O1350" s="54" t="s">
        <v>15616</v>
      </c>
    </row>
    <row r="1351" spans="1:15" x14ac:dyDescent="0.25">
      <c r="A1351" s="19">
        <v>1355</v>
      </c>
      <c r="B1351" t="s">
        <v>8323</v>
      </c>
      <c r="C1351" t="s">
        <v>7014</v>
      </c>
      <c r="D1351" s="50" t="s">
        <v>16585</v>
      </c>
      <c r="E1351" s="84">
        <f t="shared" si="84"/>
        <v>41541</v>
      </c>
      <c r="F1351" s="50">
        <f t="shared" si="85"/>
        <v>2013</v>
      </c>
      <c r="G1351" s="50">
        <f t="shared" si="86"/>
        <v>9</v>
      </c>
      <c r="H1351" s="50">
        <f t="shared" si="87"/>
        <v>2</v>
      </c>
      <c r="I1351" s="54" t="s">
        <v>15625</v>
      </c>
      <c r="J1351" s="54" t="s">
        <v>17050</v>
      </c>
      <c r="K1351" s="54" t="s">
        <v>17124</v>
      </c>
      <c r="L1351" s="54" t="s">
        <v>15624</v>
      </c>
      <c r="M1351" s="55">
        <v>1</v>
      </c>
      <c r="N1351" s="55">
        <v>0.83</v>
      </c>
      <c r="O1351" s="54" t="s">
        <v>15616</v>
      </c>
    </row>
    <row r="1352" spans="1:15" x14ac:dyDescent="0.25">
      <c r="A1352" s="19">
        <v>1356</v>
      </c>
      <c r="B1352" t="s">
        <v>11817</v>
      </c>
      <c r="C1352" t="s">
        <v>3595</v>
      </c>
      <c r="D1352" s="50" t="s">
        <v>16586</v>
      </c>
      <c r="E1352" s="84">
        <f t="shared" si="84"/>
        <v>41542</v>
      </c>
      <c r="F1352" s="50">
        <f t="shared" si="85"/>
        <v>2013</v>
      </c>
      <c r="G1352" s="50">
        <f t="shared" si="86"/>
        <v>9</v>
      </c>
      <c r="H1352" s="50">
        <f t="shared" si="87"/>
        <v>3</v>
      </c>
      <c r="I1352" s="54" t="s">
        <v>15622</v>
      </c>
      <c r="J1352" s="54" t="s">
        <v>17050</v>
      </c>
      <c r="K1352" s="54" t="s">
        <v>17124</v>
      </c>
      <c r="L1352" s="54" t="s">
        <v>15626</v>
      </c>
      <c r="M1352" s="55">
        <v>1</v>
      </c>
      <c r="N1352" s="55">
        <v>0.54</v>
      </c>
      <c r="O1352" s="54" t="s">
        <v>15616</v>
      </c>
    </row>
    <row r="1353" spans="1:15" x14ac:dyDescent="0.25">
      <c r="A1353" s="19">
        <v>1357</v>
      </c>
      <c r="B1353" t="s">
        <v>10739</v>
      </c>
      <c r="C1353" t="s">
        <v>4650</v>
      </c>
      <c r="D1353" s="50" t="s">
        <v>16586</v>
      </c>
      <c r="E1353" s="84">
        <f t="shared" si="84"/>
        <v>41542</v>
      </c>
      <c r="F1353" s="50">
        <f t="shared" si="85"/>
        <v>2013</v>
      </c>
      <c r="G1353" s="50">
        <f t="shared" si="86"/>
        <v>9</v>
      </c>
      <c r="H1353" s="50">
        <f t="shared" si="87"/>
        <v>3</v>
      </c>
      <c r="I1353" s="54" t="s">
        <v>15622</v>
      </c>
      <c r="J1353" s="54" t="s">
        <v>17050</v>
      </c>
      <c r="K1353" s="54" t="s">
        <v>17124</v>
      </c>
      <c r="L1353" s="54" t="s">
        <v>15624</v>
      </c>
      <c r="M1353" s="55">
        <v>1</v>
      </c>
      <c r="N1353" s="55">
        <v>0.42</v>
      </c>
      <c r="O1353" s="54" t="s">
        <v>15615</v>
      </c>
    </row>
    <row r="1354" spans="1:15" x14ac:dyDescent="0.25">
      <c r="A1354" s="19">
        <v>1358</v>
      </c>
      <c r="B1354" t="s">
        <v>11069</v>
      </c>
      <c r="C1354" t="s">
        <v>4328</v>
      </c>
      <c r="D1354" s="50" t="s">
        <v>16587</v>
      </c>
      <c r="E1354" s="84">
        <f t="shared" si="84"/>
        <v>41544</v>
      </c>
      <c r="F1354" s="50">
        <f t="shared" si="85"/>
        <v>2013</v>
      </c>
      <c r="G1354" s="50">
        <f t="shared" si="86"/>
        <v>9</v>
      </c>
      <c r="H1354" s="50">
        <f t="shared" si="87"/>
        <v>5</v>
      </c>
      <c r="I1354" s="54" t="s">
        <v>15622</v>
      </c>
      <c r="J1354" s="54" t="s">
        <v>17050</v>
      </c>
      <c r="K1354" s="54" t="s">
        <v>17124</v>
      </c>
      <c r="L1354" s="54" t="s">
        <v>15623</v>
      </c>
      <c r="M1354" s="55">
        <v>1</v>
      </c>
      <c r="N1354" s="55">
        <v>0.69</v>
      </c>
      <c r="O1354" s="54" t="s">
        <v>15615</v>
      </c>
    </row>
    <row r="1355" spans="1:15" x14ac:dyDescent="0.25">
      <c r="A1355" s="19">
        <v>1359</v>
      </c>
      <c r="B1355" t="s">
        <v>10912</v>
      </c>
      <c r="C1355" t="s">
        <v>4482</v>
      </c>
      <c r="D1355" s="50" t="s">
        <v>16588</v>
      </c>
      <c r="E1355" s="84">
        <f t="shared" si="84"/>
        <v>41546</v>
      </c>
      <c r="F1355" s="50">
        <f t="shared" si="85"/>
        <v>2013</v>
      </c>
      <c r="G1355" s="50">
        <f t="shared" si="86"/>
        <v>9</v>
      </c>
      <c r="H1355" s="50">
        <f t="shared" si="87"/>
        <v>7</v>
      </c>
      <c r="I1355" s="54" t="s">
        <v>15622</v>
      </c>
      <c r="J1355" s="54" t="s">
        <v>17050</v>
      </c>
      <c r="K1355" s="54" t="s">
        <v>17124</v>
      </c>
      <c r="L1355" s="54" t="s">
        <v>15626</v>
      </c>
      <c r="M1355" s="55">
        <v>1</v>
      </c>
      <c r="N1355" s="55">
        <v>0.98</v>
      </c>
      <c r="O1355" s="54" t="s">
        <v>15616</v>
      </c>
    </row>
    <row r="1356" spans="1:15" x14ac:dyDescent="0.25">
      <c r="A1356" s="19">
        <v>1360</v>
      </c>
      <c r="B1356" t="s">
        <v>9882</v>
      </c>
      <c r="C1356" t="s">
        <v>5489</v>
      </c>
      <c r="D1356" s="50" t="s">
        <v>16588</v>
      </c>
      <c r="E1356" s="84">
        <f t="shared" si="84"/>
        <v>41546</v>
      </c>
      <c r="F1356" s="50">
        <f t="shared" si="85"/>
        <v>2013</v>
      </c>
      <c r="G1356" s="50">
        <f t="shared" si="86"/>
        <v>9</v>
      </c>
      <c r="H1356" s="50">
        <f t="shared" si="87"/>
        <v>7</v>
      </c>
      <c r="I1356" s="54" t="s">
        <v>15622</v>
      </c>
      <c r="J1356" s="54" t="s">
        <v>17050</v>
      </c>
      <c r="K1356" s="54" t="s">
        <v>17124</v>
      </c>
      <c r="L1356" s="54" t="s">
        <v>15626</v>
      </c>
      <c r="M1356" s="55">
        <v>1</v>
      </c>
      <c r="N1356" s="55">
        <v>0.69</v>
      </c>
      <c r="O1356" s="54" t="s">
        <v>15615</v>
      </c>
    </row>
    <row r="1357" spans="1:15" x14ac:dyDescent="0.25">
      <c r="A1357" s="19">
        <v>1361</v>
      </c>
      <c r="B1357" t="s">
        <v>11744</v>
      </c>
      <c r="C1357" t="s">
        <v>3664</v>
      </c>
      <c r="D1357" s="50" t="s">
        <v>16589</v>
      </c>
      <c r="E1357" s="84">
        <f t="shared" si="84"/>
        <v>41548</v>
      </c>
      <c r="F1357" s="50">
        <f t="shared" si="85"/>
        <v>2013</v>
      </c>
      <c r="G1357" s="50">
        <f t="shared" si="86"/>
        <v>10</v>
      </c>
      <c r="H1357" s="50">
        <f t="shared" si="87"/>
        <v>2</v>
      </c>
      <c r="I1357" s="54" t="s">
        <v>15622</v>
      </c>
      <c r="J1357" s="54" t="s">
        <v>17050</v>
      </c>
      <c r="K1357" s="54" t="s">
        <v>17124</v>
      </c>
      <c r="L1357" s="54" t="s">
        <v>15624</v>
      </c>
      <c r="M1357" s="55">
        <v>1</v>
      </c>
      <c r="N1357" s="55">
        <v>0.67</v>
      </c>
      <c r="O1357" s="54" t="s">
        <v>15615</v>
      </c>
    </row>
    <row r="1358" spans="1:15" x14ac:dyDescent="0.25">
      <c r="A1358" s="19">
        <v>1362</v>
      </c>
      <c r="B1358" t="s">
        <v>9398</v>
      </c>
      <c r="C1358" t="s">
        <v>5959</v>
      </c>
      <c r="D1358" s="50" t="s">
        <v>16589</v>
      </c>
      <c r="E1358" s="84">
        <f t="shared" si="84"/>
        <v>41548</v>
      </c>
      <c r="F1358" s="50">
        <f t="shared" si="85"/>
        <v>2013</v>
      </c>
      <c r="G1358" s="50">
        <f t="shared" si="86"/>
        <v>10</v>
      </c>
      <c r="H1358" s="50">
        <f t="shared" si="87"/>
        <v>2</v>
      </c>
      <c r="I1358" s="54" t="s">
        <v>15622</v>
      </c>
      <c r="J1358" s="54" t="s">
        <v>17050</v>
      </c>
      <c r="K1358" s="54" t="s">
        <v>17124</v>
      </c>
      <c r="L1358" s="54" t="s">
        <v>15628</v>
      </c>
      <c r="M1358" s="55">
        <v>0</v>
      </c>
      <c r="N1358" s="55">
        <v>0</v>
      </c>
      <c r="O1358" s="54" t="s">
        <v>15615</v>
      </c>
    </row>
    <row r="1359" spans="1:15" x14ac:dyDescent="0.25">
      <c r="A1359" s="19">
        <v>1363</v>
      </c>
      <c r="B1359" t="s">
        <v>10121</v>
      </c>
      <c r="C1359" t="s">
        <v>5256</v>
      </c>
      <c r="D1359" s="50" t="s">
        <v>16589</v>
      </c>
      <c r="E1359" s="84">
        <f t="shared" si="84"/>
        <v>41548</v>
      </c>
      <c r="F1359" s="50">
        <f t="shared" si="85"/>
        <v>2013</v>
      </c>
      <c r="G1359" s="50">
        <f t="shared" si="86"/>
        <v>10</v>
      </c>
      <c r="H1359" s="50">
        <f t="shared" si="87"/>
        <v>2</v>
      </c>
      <c r="I1359" s="54" t="s">
        <v>15625</v>
      </c>
      <c r="J1359" s="54" t="s">
        <v>17050</v>
      </c>
      <c r="K1359" s="54" t="s">
        <v>17124</v>
      </c>
      <c r="L1359" s="54" t="s">
        <v>15626</v>
      </c>
      <c r="M1359" s="55">
        <v>1</v>
      </c>
      <c r="N1359" s="55">
        <v>0.8</v>
      </c>
      <c r="O1359" s="54" t="s">
        <v>15615</v>
      </c>
    </row>
    <row r="1360" spans="1:15" x14ac:dyDescent="0.25">
      <c r="A1360" s="19">
        <v>1364</v>
      </c>
      <c r="B1360" t="s">
        <v>11795</v>
      </c>
      <c r="C1360" t="s">
        <v>3616</v>
      </c>
      <c r="D1360" s="50" t="s">
        <v>16589</v>
      </c>
      <c r="E1360" s="84">
        <f t="shared" si="84"/>
        <v>41548</v>
      </c>
      <c r="F1360" s="50">
        <f t="shared" si="85"/>
        <v>2013</v>
      </c>
      <c r="G1360" s="50">
        <f t="shared" si="86"/>
        <v>10</v>
      </c>
      <c r="H1360" s="50">
        <f t="shared" si="87"/>
        <v>2</v>
      </c>
      <c r="I1360" s="54" t="s">
        <v>15622</v>
      </c>
      <c r="J1360" s="54" t="s">
        <v>17050</v>
      </c>
      <c r="K1360" s="54" t="s">
        <v>17124</v>
      </c>
      <c r="L1360" s="54" t="s">
        <v>15626</v>
      </c>
      <c r="M1360" s="55">
        <v>1</v>
      </c>
      <c r="N1360" s="55">
        <v>0.47</v>
      </c>
      <c r="O1360" s="54" t="s">
        <v>15616</v>
      </c>
    </row>
    <row r="1361" spans="1:15" x14ac:dyDescent="0.25">
      <c r="A1361" s="19">
        <v>1365</v>
      </c>
      <c r="B1361" t="s">
        <v>7994</v>
      </c>
      <c r="C1361" t="s">
        <v>7337</v>
      </c>
      <c r="D1361" s="50" t="s">
        <v>11905</v>
      </c>
      <c r="E1361" s="84">
        <f t="shared" si="84"/>
        <v>41549</v>
      </c>
      <c r="F1361" s="50">
        <f t="shared" si="85"/>
        <v>2013</v>
      </c>
      <c r="G1361" s="50">
        <f t="shared" si="86"/>
        <v>10</v>
      </c>
      <c r="H1361" s="50">
        <f t="shared" si="87"/>
        <v>3</v>
      </c>
      <c r="I1361" s="54" t="s">
        <v>15622</v>
      </c>
      <c r="J1361" s="54" t="s">
        <v>17050</v>
      </c>
      <c r="K1361" s="54" t="s">
        <v>17124</v>
      </c>
      <c r="L1361" s="54" t="s">
        <v>15626</v>
      </c>
      <c r="M1361" s="55">
        <v>1</v>
      </c>
      <c r="N1361" s="55">
        <v>1</v>
      </c>
      <c r="O1361" s="54" t="s">
        <v>15616</v>
      </c>
    </row>
    <row r="1362" spans="1:15" x14ac:dyDescent="0.25">
      <c r="A1362" s="19">
        <v>1366</v>
      </c>
      <c r="B1362" t="s">
        <v>10297</v>
      </c>
      <c r="C1362" t="s">
        <v>5082</v>
      </c>
      <c r="D1362" s="50" t="s">
        <v>11905</v>
      </c>
      <c r="E1362" s="84">
        <f t="shared" si="84"/>
        <v>41549</v>
      </c>
      <c r="F1362" s="50">
        <f t="shared" si="85"/>
        <v>2013</v>
      </c>
      <c r="G1362" s="50">
        <f t="shared" si="86"/>
        <v>10</v>
      </c>
      <c r="H1362" s="50">
        <f t="shared" si="87"/>
        <v>3</v>
      </c>
      <c r="I1362" s="54" t="s">
        <v>15622</v>
      </c>
      <c r="J1362" s="54" t="s">
        <v>17050</v>
      </c>
      <c r="K1362" s="54" t="s">
        <v>17124</v>
      </c>
      <c r="L1362" s="54" t="s">
        <v>15628</v>
      </c>
      <c r="M1362" s="55">
        <v>0.22</v>
      </c>
      <c r="N1362" s="55">
        <v>0.21</v>
      </c>
      <c r="O1362" s="54" t="s">
        <v>15615</v>
      </c>
    </row>
    <row r="1363" spans="1:15" x14ac:dyDescent="0.25">
      <c r="A1363" s="19">
        <v>1367</v>
      </c>
      <c r="B1363" t="s">
        <v>11123</v>
      </c>
      <c r="C1363" t="s">
        <v>4277</v>
      </c>
      <c r="D1363" s="50" t="s">
        <v>11905</v>
      </c>
      <c r="E1363" s="84">
        <f t="shared" si="84"/>
        <v>41549</v>
      </c>
      <c r="F1363" s="50">
        <f t="shared" si="85"/>
        <v>2013</v>
      </c>
      <c r="G1363" s="50">
        <f t="shared" si="86"/>
        <v>10</v>
      </c>
      <c r="H1363" s="50">
        <f t="shared" si="87"/>
        <v>3</v>
      </c>
      <c r="I1363" s="54" t="s">
        <v>15622</v>
      </c>
      <c r="J1363" s="54" t="s">
        <v>17050</v>
      </c>
      <c r="K1363" s="54" t="s">
        <v>17124</v>
      </c>
      <c r="L1363" s="54" t="s">
        <v>15626</v>
      </c>
      <c r="M1363" s="55">
        <v>1</v>
      </c>
      <c r="N1363" s="55">
        <v>1</v>
      </c>
      <c r="O1363" s="54" t="s">
        <v>15616</v>
      </c>
    </row>
    <row r="1364" spans="1:15" x14ac:dyDescent="0.25">
      <c r="A1364" s="19">
        <v>1368</v>
      </c>
      <c r="B1364" t="s">
        <v>10658</v>
      </c>
      <c r="C1364" t="s">
        <v>4728</v>
      </c>
      <c r="D1364" s="50" t="s">
        <v>16590</v>
      </c>
      <c r="E1364" s="84">
        <f t="shared" si="84"/>
        <v>41550</v>
      </c>
      <c r="F1364" s="50">
        <f t="shared" si="85"/>
        <v>2013</v>
      </c>
      <c r="G1364" s="50">
        <f t="shared" si="86"/>
        <v>10</v>
      </c>
      <c r="H1364" s="50">
        <f t="shared" si="87"/>
        <v>4</v>
      </c>
      <c r="I1364" s="54" t="s">
        <v>15622</v>
      </c>
      <c r="J1364" s="54" t="s">
        <v>17050</v>
      </c>
      <c r="K1364" s="54" t="s">
        <v>17124</v>
      </c>
      <c r="L1364" s="54" t="s">
        <v>15624</v>
      </c>
      <c r="M1364" s="55">
        <v>1</v>
      </c>
      <c r="N1364" s="55">
        <v>0.9</v>
      </c>
      <c r="O1364" s="54" t="s">
        <v>15615</v>
      </c>
    </row>
    <row r="1365" spans="1:15" x14ac:dyDescent="0.25">
      <c r="A1365" s="19">
        <v>1369</v>
      </c>
      <c r="B1365" t="s">
        <v>9019</v>
      </c>
      <c r="C1365" t="s">
        <v>6335</v>
      </c>
      <c r="D1365" s="50" t="s">
        <v>16590</v>
      </c>
      <c r="E1365" s="84">
        <f t="shared" si="84"/>
        <v>41550</v>
      </c>
      <c r="F1365" s="50">
        <f t="shared" si="85"/>
        <v>2013</v>
      </c>
      <c r="G1365" s="50">
        <f t="shared" si="86"/>
        <v>10</v>
      </c>
      <c r="H1365" s="50">
        <f t="shared" si="87"/>
        <v>4</v>
      </c>
      <c r="I1365" s="54" t="s">
        <v>15622</v>
      </c>
      <c r="J1365" s="54" t="s">
        <v>17050</v>
      </c>
      <c r="K1365" s="54" t="s">
        <v>17124</v>
      </c>
      <c r="L1365" s="54" t="s">
        <v>15624</v>
      </c>
      <c r="M1365" s="55">
        <v>1</v>
      </c>
      <c r="N1365" s="55">
        <v>0.96</v>
      </c>
      <c r="O1365" s="54" t="s">
        <v>15616</v>
      </c>
    </row>
    <row r="1366" spans="1:15" x14ac:dyDescent="0.25">
      <c r="A1366" s="19">
        <v>1370</v>
      </c>
      <c r="B1366" t="s">
        <v>10988</v>
      </c>
      <c r="C1366" t="s">
        <v>4409</v>
      </c>
      <c r="D1366" s="50" t="s">
        <v>16590</v>
      </c>
      <c r="E1366" s="84">
        <f t="shared" si="84"/>
        <v>41550</v>
      </c>
      <c r="F1366" s="50">
        <f t="shared" si="85"/>
        <v>2013</v>
      </c>
      <c r="G1366" s="50">
        <f t="shared" si="86"/>
        <v>10</v>
      </c>
      <c r="H1366" s="50">
        <f t="shared" si="87"/>
        <v>4</v>
      </c>
      <c r="I1366" s="54" t="s">
        <v>15622</v>
      </c>
      <c r="J1366" s="54" t="s">
        <v>17050</v>
      </c>
      <c r="K1366" s="54" t="s">
        <v>17124</v>
      </c>
      <c r="L1366" s="54" t="s">
        <v>15624</v>
      </c>
      <c r="M1366" s="55">
        <v>1</v>
      </c>
      <c r="N1366" s="55">
        <v>0.88</v>
      </c>
      <c r="O1366" s="54" t="s">
        <v>15615</v>
      </c>
    </row>
    <row r="1367" spans="1:15" x14ac:dyDescent="0.25">
      <c r="A1367" s="19">
        <v>1371</v>
      </c>
      <c r="B1367" t="s">
        <v>10909</v>
      </c>
      <c r="C1367" t="s">
        <v>4485</v>
      </c>
      <c r="D1367" s="50" t="s">
        <v>16591</v>
      </c>
      <c r="E1367" s="84">
        <f t="shared" si="84"/>
        <v>41551</v>
      </c>
      <c r="F1367" s="50">
        <f t="shared" si="85"/>
        <v>2013</v>
      </c>
      <c r="G1367" s="50">
        <f t="shared" si="86"/>
        <v>10</v>
      </c>
      <c r="H1367" s="50">
        <f t="shared" si="87"/>
        <v>5</v>
      </c>
      <c r="I1367" s="54" t="s">
        <v>15622</v>
      </c>
      <c r="J1367" s="54" t="s">
        <v>17050</v>
      </c>
      <c r="K1367" s="54" t="s">
        <v>17124</v>
      </c>
      <c r="L1367" s="54" t="s">
        <v>15628</v>
      </c>
      <c r="M1367" s="55">
        <v>0</v>
      </c>
      <c r="N1367" s="55">
        <v>0</v>
      </c>
      <c r="O1367" s="54" t="s">
        <v>15615</v>
      </c>
    </row>
    <row r="1368" spans="1:15" x14ac:dyDescent="0.25">
      <c r="A1368" s="19">
        <v>1372</v>
      </c>
      <c r="B1368" t="s">
        <v>9253</v>
      </c>
      <c r="C1368" t="s">
        <v>6101</v>
      </c>
      <c r="D1368" s="50" t="s">
        <v>16591</v>
      </c>
      <c r="E1368" s="84">
        <f t="shared" si="84"/>
        <v>41551</v>
      </c>
      <c r="F1368" s="50">
        <f t="shared" si="85"/>
        <v>2013</v>
      </c>
      <c r="G1368" s="50">
        <f t="shared" si="86"/>
        <v>10</v>
      </c>
      <c r="H1368" s="50">
        <f t="shared" si="87"/>
        <v>5</v>
      </c>
      <c r="I1368" s="54" t="s">
        <v>15622</v>
      </c>
      <c r="J1368" s="54" t="s">
        <v>17050</v>
      </c>
      <c r="K1368" s="54" t="s">
        <v>17124</v>
      </c>
      <c r="L1368" s="54" t="s">
        <v>15623</v>
      </c>
      <c r="M1368" s="55">
        <v>0.75</v>
      </c>
      <c r="N1368" s="55">
        <v>7.0000000000000007E-2</v>
      </c>
      <c r="O1368" s="54" t="s">
        <v>15615</v>
      </c>
    </row>
    <row r="1369" spans="1:15" x14ac:dyDescent="0.25">
      <c r="A1369" s="19">
        <v>1373</v>
      </c>
      <c r="B1369" t="s">
        <v>10511</v>
      </c>
      <c r="C1369" t="s">
        <v>4872</v>
      </c>
      <c r="D1369" s="50" t="s">
        <v>16592</v>
      </c>
      <c r="E1369" s="84">
        <f t="shared" si="84"/>
        <v>41553</v>
      </c>
      <c r="F1369" s="50">
        <f t="shared" si="85"/>
        <v>2013</v>
      </c>
      <c r="G1369" s="50">
        <f t="shared" si="86"/>
        <v>10</v>
      </c>
      <c r="H1369" s="50">
        <f t="shared" si="87"/>
        <v>7</v>
      </c>
      <c r="I1369" s="54" t="s">
        <v>15622</v>
      </c>
      <c r="J1369" s="54" t="s">
        <v>17050</v>
      </c>
      <c r="K1369" s="54" t="s">
        <v>17124</v>
      </c>
      <c r="L1369" s="54" t="s">
        <v>15626</v>
      </c>
      <c r="M1369" s="55">
        <v>1</v>
      </c>
      <c r="N1369" s="55">
        <v>0.36</v>
      </c>
      <c r="O1369" s="54" t="s">
        <v>15615</v>
      </c>
    </row>
    <row r="1370" spans="1:15" x14ac:dyDescent="0.25">
      <c r="A1370" s="19">
        <v>1374</v>
      </c>
      <c r="B1370" t="s">
        <v>10257</v>
      </c>
      <c r="C1370" t="s">
        <v>5122</v>
      </c>
      <c r="D1370" s="50" t="s">
        <v>16592</v>
      </c>
      <c r="E1370" s="84">
        <f t="shared" si="84"/>
        <v>41553</v>
      </c>
      <c r="F1370" s="50">
        <f t="shared" si="85"/>
        <v>2013</v>
      </c>
      <c r="G1370" s="50">
        <f t="shared" si="86"/>
        <v>10</v>
      </c>
      <c r="H1370" s="50">
        <f t="shared" si="87"/>
        <v>7</v>
      </c>
      <c r="I1370" s="54" t="s">
        <v>15622</v>
      </c>
      <c r="J1370" s="54" t="s">
        <v>17050</v>
      </c>
      <c r="K1370" s="54" t="s">
        <v>17124</v>
      </c>
      <c r="L1370" s="54" t="s">
        <v>15624</v>
      </c>
      <c r="M1370" s="55">
        <v>1</v>
      </c>
      <c r="N1370" s="55">
        <v>0.76</v>
      </c>
      <c r="O1370" s="54" t="s">
        <v>15616</v>
      </c>
    </row>
    <row r="1371" spans="1:15" x14ac:dyDescent="0.25">
      <c r="A1371" s="19">
        <v>1375</v>
      </c>
      <c r="B1371" t="s">
        <v>7685</v>
      </c>
      <c r="C1371" t="s">
        <v>7632</v>
      </c>
      <c r="D1371" s="50" t="s">
        <v>11906</v>
      </c>
      <c r="E1371" s="84">
        <f t="shared" si="84"/>
        <v>41554</v>
      </c>
      <c r="F1371" s="50">
        <f t="shared" si="85"/>
        <v>2013</v>
      </c>
      <c r="G1371" s="50">
        <f t="shared" si="86"/>
        <v>10</v>
      </c>
      <c r="H1371" s="50">
        <f t="shared" si="87"/>
        <v>1</v>
      </c>
      <c r="I1371" s="54" t="s">
        <v>15622</v>
      </c>
      <c r="J1371" s="54" t="s">
        <v>17050</v>
      </c>
      <c r="K1371" s="54" t="s">
        <v>17124</v>
      </c>
      <c r="L1371" s="54" t="s">
        <v>15626</v>
      </c>
      <c r="M1371" s="55">
        <v>1</v>
      </c>
      <c r="N1371" s="55">
        <v>0.95</v>
      </c>
      <c r="O1371" s="54" t="s">
        <v>15616</v>
      </c>
    </row>
    <row r="1372" spans="1:15" x14ac:dyDescent="0.25">
      <c r="A1372" s="19">
        <v>1376</v>
      </c>
      <c r="B1372" t="s">
        <v>9776</v>
      </c>
      <c r="C1372" t="s">
        <v>5593</v>
      </c>
      <c r="D1372" s="50" t="s">
        <v>11906</v>
      </c>
      <c r="E1372" s="84">
        <f t="shared" si="84"/>
        <v>41554</v>
      </c>
      <c r="F1372" s="50">
        <f t="shared" si="85"/>
        <v>2013</v>
      </c>
      <c r="G1372" s="50">
        <f t="shared" si="86"/>
        <v>10</v>
      </c>
      <c r="H1372" s="50">
        <f t="shared" si="87"/>
        <v>1</v>
      </c>
      <c r="I1372" s="54" t="s">
        <v>15622</v>
      </c>
      <c r="J1372" s="54" t="s">
        <v>17050</v>
      </c>
      <c r="K1372" s="54" t="s">
        <v>17124</v>
      </c>
      <c r="L1372" s="54" t="s">
        <v>15626</v>
      </c>
      <c r="M1372" s="55">
        <v>1</v>
      </c>
      <c r="N1372" s="55">
        <v>0.62</v>
      </c>
      <c r="O1372" s="54" t="s">
        <v>15615</v>
      </c>
    </row>
    <row r="1373" spans="1:15" x14ac:dyDescent="0.25">
      <c r="A1373" s="19">
        <v>1377</v>
      </c>
      <c r="B1373" t="s">
        <v>10854</v>
      </c>
      <c r="C1373" t="s">
        <v>4540</v>
      </c>
      <c r="D1373" s="50" t="s">
        <v>16593</v>
      </c>
      <c r="E1373" s="84">
        <f t="shared" si="84"/>
        <v>41555</v>
      </c>
      <c r="F1373" s="50">
        <f t="shared" si="85"/>
        <v>2013</v>
      </c>
      <c r="G1373" s="50">
        <f t="shared" si="86"/>
        <v>10</v>
      </c>
      <c r="H1373" s="50">
        <f t="shared" si="87"/>
        <v>2</v>
      </c>
      <c r="I1373" s="54" t="s">
        <v>15625</v>
      </c>
      <c r="J1373" s="54" t="s">
        <v>17050</v>
      </c>
      <c r="K1373" s="54" t="s">
        <v>17124</v>
      </c>
      <c r="L1373" s="54" t="s">
        <v>15623</v>
      </c>
      <c r="M1373" s="55">
        <v>1</v>
      </c>
      <c r="N1373" s="55">
        <v>1</v>
      </c>
      <c r="O1373" s="54" t="s">
        <v>15616</v>
      </c>
    </row>
    <row r="1374" spans="1:15" x14ac:dyDescent="0.25">
      <c r="A1374" s="19">
        <v>1378</v>
      </c>
      <c r="B1374" t="s">
        <v>10073</v>
      </c>
      <c r="C1374" t="s">
        <v>5301</v>
      </c>
      <c r="D1374" s="50" t="s">
        <v>16593</v>
      </c>
      <c r="E1374" s="84">
        <f t="shared" si="84"/>
        <v>41555</v>
      </c>
      <c r="F1374" s="50">
        <f t="shared" si="85"/>
        <v>2013</v>
      </c>
      <c r="G1374" s="50">
        <f t="shared" si="86"/>
        <v>10</v>
      </c>
      <c r="H1374" s="50">
        <f t="shared" si="87"/>
        <v>2</v>
      </c>
      <c r="I1374" s="54" t="s">
        <v>15622</v>
      </c>
      <c r="J1374" s="54" t="s">
        <v>17050</v>
      </c>
      <c r="K1374" s="54" t="s">
        <v>17124</v>
      </c>
      <c r="L1374" s="54" t="s">
        <v>15624</v>
      </c>
      <c r="M1374" s="55">
        <v>1</v>
      </c>
      <c r="N1374" s="55">
        <v>0.5</v>
      </c>
      <c r="O1374" s="54" t="s">
        <v>15616</v>
      </c>
    </row>
    <row r="1375" spans="1:15" x14ac:dyDescent="0.25">
      <c r="A1375" s="19">
        <v>1379</v>
      </c>
      <c r="B1375" t="s">
        <v>8772</v>
      </c>
      <c r="C1375" t="s">
        <v>6576</v>
      </c>
      <c r="D1375" s="50" t="s">
        <v>16594</v>
      </c>
      <c r="E1375" s="84">
        <f t="shared" si="84"/>
        <v>41556</v>
      </c>
      <c r="F1375" s="50">
        <f t="shared" si="85"/>
        <v>2013</v>
      </c>
      <c r="G1375" s="50">
        <f t="shared" si="86"/>
        <v>10</v>
      </c>
      <c r="H1375" s="50">
        <f t="shared" si="87"/>
        <v>3</v>
      </c>
      <c r="I1375" s="54" t="s">
        <v>15622</v>
      </c>
      <c r="J1375" s="54" t="s">
        <v>17050</v>
      </c>
      <c r="K1375" s="54" t="s">
        <v>17124</v>
      </c>
      <c r="L1375" s="54" t="s">
        <v>15623</v>
      </c>
      <c r="M1375" s="55">
        <v>1</v>
      </c>
      <c r="N1375" s="55">
        <v>1</v>
      </c>
      <c r="O1375" s="54" t="s">
        <v>15615</v>
      </c>
    </row>
    <row r="1376" spans="1:15" x14ac:dyDescent="0.25">
      <c r="A1376" s="19">
        <v>1380</v>
      </c>
      <c r="B1376" t="s">
        <v>11557</v>
      </c>
      <c r="C1376" t="s">
        <v>3848</v>
      </c>
      <c r="D1376" s="50" t="s">
        <v>16595</v>
      </c>
      <c r="E1376" s="84">
        <f t="shared" si="84"/>
        <v>41559</v>
      </c>
      <c r="F1376" s="50">
        <f t="shared" si="85"/>
        <v>2013</v>
      </c>
      <c r="G1376" s="50">
        <f t="shared" si="86"/>
        <v>10</v>
      </c>
      <c r="H1376" s="50">
        <f t="shared" si="87"/>
        <v>6</v>
      </c>
      <c r="I1376" s="54" t="s">
        <v>15622</v>
      </c>
      <c r="J1376" s="54" t="s">
        <v>17050</v>
      </c>
      <c r="K1376" s="54" t="s">
        <v>17124</v>
      </c>
      <c r="L1376" s="54" t="s">
        <v>15624</v>
      </c>
      <c r="M1376" s="55">
        <v>1</v>
      </c>
      <c r="N1376" s="55">
        <v>0.5</v>
      </c>
      <c r="O1376" s="54" t="s">
        <v>15615</v>
      </c>
    </row>
    <row r="1377" spans="1:15" x14ac:dyDescent="0.25">
      <c r="A1377" s="19">
        <v>1381</v>
      </c>
      <c r="B1377" t="s">
        <v>10816</v>
      </c>
      <c r="C1377" t="s">
        <v>4577</v>
      </c>
      <c r="D1377" s="50" t="s">
        <v>16596</v>
      </c>
      <c r="E1377" s="84">
        <f t="shared" si="84"/>
        <v>41560</v>
      </c>
      <c r="F1377" s="50">
        <f t="shared" si="85"/>
        <v>2013</v>
      </c>
      <c r="G1377" s="50">
        <f t="shared" si="86"/>
        <v>10</v>
      </c>
      <c r="H1377" s="50">
        <f t="shared" si="87"/>
        <v>7</v>
      </c>
      <c r="I1377" s="54" t="s">
        <v>15622</v>
      </c>
      <c r="J1377" s="54" t="s">
        <v>17050</v>
      </c>
      <c r="K1377" s="54" t="s">
        <v>17124</v>
      </c>
      <c r="L1377" s="54" t="s">
        <v>15624</v>
      </c>
      <c r="M1377" s="55">
        <v>1</v>
      </c>
      <c r="N1377" s="55">
        <v>1</v>
      </c>
      <c r="O1377" s="54" t="s">
        <v>15616</v>
      </c>
    </row>
    <row r="1378" spans="1:15" x14ac:dyDescent="0.25">
      <c r="A1378" s="19">
        <v>1382</v>
      </c>
      <c r="B1378" t="s">
        <v>10610</v>
      </c>
      <c r="C1378" t="s">
        <v>4776</v>
      </c>
      <c r="D1378" s="50" t="s">
        <v>16597</v>
      </c>
      <c r="E1378" s="84">
        <f t="shared" si="84"/>
        <v>41561</v>
      </c>
      <c r="F1378" s="50">
        <f t="shared" si="85"/>
        <v>2013</v>
      </c>
      <c r="G1378" s="50">
        <f t="shared" si="86"/>
        <v>10</v>
      </c>
      <c r="H1378" s="50">
        <f t="shared" si="87"/>
        <v>1</v>
      </c>
      <c r="I1378" s="54" t="s">
        <v>15622</v>
      </c>
      <c r="J1378" s="54" t="s">
        <v>17050</v>
      </c>
      <c r="K1378" s="54" t="s">
        <v>17124</v>
      </c>
      <c r="L1378" s="54" t="s">
        <v>15626</v>
      </c>
      <c r="M1378" s="55">
        <v>1</v>
      </c>
      <c r="N1378" s="55">
        <v>0.67</v>
      </c>
      <c r="O1378" s="54" t="s">
        <v>15615</v>
      </c>
    </row>
    <row r="1379" spans="1:15" x14ac:dyDescent="0.25">
      <c r="A1379" s="19">
        <v>1383</v>
      </c>
      <c r="B1379" t="s">
        <v>10613</v>
      </c>
      <c r="C1379" t="s">
        <v>4773</v>
      </c>
      <c r="D1379" s="50" t="s">
        <v>16597</v>
      </c>
      <c r="E1379" s="84">
        <f t="shared" si="84"/>
        <v>41561</v>
      </c>
      <c r="F1379" s="50">
        <f t="shared" si="85"/>
        <v>2013</v>
      </c>
      <c r="G1379" s="50">
        <f t="shared" si="86"/>
        <v>10</v>
      </c>
      <c r="H1379" s="50">
        <f t="shared" si="87"/>
        <v>1</v>
      </c>
      <c r="I1379" s="54" t="s">
        <v>15622</v>
      </c>
      <c r="J1379" s="54" t="s">
        <v>17050</v>
      </c>
      <c r="K1379" s="54" t="s">
        <v>17124</v>
      </c>
      <c r="L1379" s="54" t="s">
        <v>15626</v>
      </c>
      <c r="M1379" s="55">
        <v>1</v>
      </c>
      <c r="N1379" s="55">
        <v>0.99</v>
      </c>
      <c r="O1379" s="54" t="s">
        <v>15616</v>
      </c>
    </row>
    <row r="1380" spans="1:15" x14ac:dyDescent="0.25">
      <c r="A1380" s="19">
        <v>1384</v>
      </c>
      <c r="B1380" t="s">
        <v>10295</v>
      </c>
      <c r="C1380" t="s">
        <v>5084</v>
      </c>
      <c r="D1380" s="50" t="s">
        <v>16597</v>
      </c>
      <c r="E1380" s="84">
        <f t="shared" si="84"/>
        <v>41561</v>
      </c>
      <c r="F1380" s="50">
        <f t="shared" si="85"/>
        <v>2013</v>
      </c>
      <c r="G1380" s="50">
        <f t="shared" si="86"/>
        <v>10</v>
      </c>
      <c r="H1380" s="50">
        <f t="shared" si="87"/>
        <v>1</v>
      </c>
      <c r="I1380" s="54" t="s">
        <v>15622</v>
      </c>
      <c r="J1380" s="54" t="s">
        <v>17050</v>
      </c>
      <c r="K1380" s="54" t="s">
        <v>17124</v>
      </c>
      <c r="L1380" s="54" t="s">
        <v>15624</v>
      </c>
      <c r="M1380" s="55">
        <v>1</v>
      </c>
      <c r="N1380" s="55">
        <v>0.95</v>
      </c>
      <c r="O1380" s="54" t="s">
        <v>15616</v>
      </c>
    </row>
    <row r="1381" spans="1:15" x14ac:dyDescent="0.25">
      <c r="A1381" s="19">
        <v>1385</v>
      </c>
      <c r="B1381" t="s">
        <v>9963</v>
      </c>
      <c r="C1381" t="s">
        <v>5409</v>
      </c>
      <c r="D1381" s="50" t="s">
        <v>16597</v>
      </c>
      <c r="E1381" s="84">
        <f t="shared" si="84"/>
        <v>41561</v>
      </c>
      <c r="F1381" s="50">
        <f t="shared" si="85"/>
        <v>2013</v>
      </c>
      <c r="G1381" s="50">
        <f t="shared" si="86"/>
        <v>10</v>
      </c>
      <c r="H1381" s="50">
        <f t="shared" si="87"/>
        <v>1</v>
      </c>
      <c r="I1381" s="54" t="s">
        <v>15622</v>
      </c>
      <c r="J1381" s="54" t="s">
        <v>17050</v>
      </c>
      <c r="K1381" s="54" t="s">
        <v>17124</v>
      </c>
      <c r="L1381" s="54" t="s">
        <v>15626</v>
      </c>
      <c r="M1381" s="55">
        <v>1</v>
      </c>
      <c r="N1381" s="55">
        <v>0.95</v>
      </c>
      <c r="O1381" s="54" t="s">
        <v>15616</v>
      </c>
    </row>
    <row r="1382" spans="1:15" x14ac:dyDescent="0.25">
      <c r="A1382" s="19">
        <v>1386</v>
      </c>
      <c r="B1382" t="s">
        <v>9199</v>
      </c>
      <c r="C1382" t="s">
        <v>6155</v>
      </c>
      <c r="D1382" s="50" t="s">
        <v>16597</v>
      </c>
      <c r="E1382" s="84">
        <f t="shared" si="84"/>
        <v>41561</v>
      </c>
      <c r="F1382" s="50">
        <f t="shared" si="85"/>
        <v>2013</v>
      </c>
      <c r="G1382" s="50">
        <f t="shared" si="86"/>
        <v>10</v>
      </c>
      <c r="H1382" s="50">
        <f t="shared" si="87"/>
        <v>1</v>
      </c>
      <c r="I1382" s="54" t="s">
        <v>15622</v>
      </c>
      <c r="J1382" s="54" t="s">
        <v>17050</v>
      </c>
      <c r="K1382" s="54" t="s">
        <v>17124</v>
      </c>
      <c r="L1382" s="54" t="s">
        <v>15626</v>
      </c>
      <c r="M1382" s="55">
        <v>1</v>
      </c>
      <c r="N1382" s="55">
        <v>1</v>
      </c>
      <c r="O1382" s="54" t="s">
        <v>15616</v>
      </c>
    </row>
    <row r="1383" spans="1:15" x14ac:dyDescent="0.25">
      <c r="A1383" s="19">
        <v>1387</v>
      </c>
      <c r="B1383" t="s">
        <v>7804</v>
      </c>
      <c r="C1383" t="s">
        <v>7519</v>
      </c>
      <c r="D1383" s="50" t="s">
        <v>16598</v>
      </c>
      <c r="E1383" s="84">
        <f t="shared" si="84"/>
        <v>41562</v>
      </c>
      <c r="F1383" s="50">
        <f t="shared" si="85"/>
        <v>2013</v>
      </c>
      <c r="G1383" s="50">
        <f t="shared" si="86"/>
        <v>10</v>
      </c>
      <c r="H1383" s="50">
        <f t="shared" si="87"/>
        <v>2</v>
      </c>
      <c r="I1383" s="54" t="s">
        <v>15622</v>
      </c>
      <c r="J1383" s="54" t="s">
        <v>17050</v>
      </c>
      <c r="K1383" s="54" t="s">
        <v>17124</v>
      </c>
      <c r="L1383" s="54" t="s">
        <v>15623</v>
      </c>
      <c r="M1383" s="55">
        <v>1</v>
      </c>
      <c r="N1383" s="55">
        <v>1</v>
      </c>
      <c r="O1383" s="54" t="s">
        <v>15616</v>
      </c>
    </row>
    <row r="1384" spans="1:15" x14ac:dyDescent="0.25">
      <c r="A1384" s="19">
        <v>1388</v>
      </c>
      <c r="B1384" t="s">
        <v>10809</v>
      </c>
      <c r="C1384" t="s">
        <v>4584</v>
      </c>
      <c r="D1384" s="50" t="s">
        <v>16598</v>
      </c>
      <c r="E1384" s="84">
        <f t="shared" si="84"/>
        <v>41562</v>
      </c>
      <c r="F1384" s="50">
        <f t="shared" si="85"/>
        <v>2013</v>
      </c>
      <c r="G1384" s="50">
        <f t="shared" si="86"/>
        <v>10</v>
      </c>
      <c r="H1384" s="50">
        <f t="shared" si="87"/>
        <v>2</v>
      </c>
      <c r="I1384" s="54" t="s">
        <v>15622</v>
      </c>
      <c r="J1384" s="54" t="s">
        <v>17050</v>
      </c>
      <c r="K1384" s="54" t="s">
        <v>17124</v>
      </c>
      <c r="L1384" s="54" t="s">
        <v>15623</v>
      </c>
      <c r="M1384" s="55">
        <v>1</v>
      </c>
      <c r="N1384" s="55">
        <v>0.39</v>
      </c>
      <c r="O1384" s="54" t="s">
        <v>15615</v>
      </c>
    </row>
    <row r="1385" spans="1:15" x14ac:dyDescent="0.25">
      <c r="A1385" s="19">
        <v>1389</v>
      </c>
      <c r="B1385" t="s">
        <v>8829</v>
      </c>
      <c r="C1385" t="s">
        <v>6519</v>
      </c>
      <c r="D1385" s="50" t="s">
        <v>16599</v>
      </c>
      <c r="E1385" s="84">
        <f t="shared" si="84"/>
        <v>41563</v>
      </c>
      <c r="F1385" s="50">
        <f t="shared" si="85"/>
        <v>2013</v>
      </c>
      <c r="G1385" s="50">
        <f t="shared" si="86"/>
        <v>10</v>
      </c>
      <c r="H1385" s="50">
        <f t="shared" si="87"/>
        <v>3</v>
      </c>
      <c r="I1385" s="54" t="s">
        <v>15622</v>
      </c>
      <c r="J1385" s="54" t="s">
        <v>17050</v>
      </c>
      <c r="K1385" s="54" t="s">
        <v>17124</v>
      </c>
      <c r="L1385" s="54" t="s">
        <v>15624</v>
      </c>
      <c r="M1385" s="55">
        <v>1</v>
      </c>
      <c r="N1385" s="55">
        <v>0.83</v>
      </c>
      <c r="O1385" s="54" t="s">
        <v>15616</v>
      </c>
    </row>
    <row r="1386" spans="1:15" x14ac:dyDescent="0.25">
      <c r="A1386" s="19">
        <v>1390</v>
      </c>
      <c r="B1386" t="s">
        <v>11642</v>
      </c>
      <c r="C1386" t="s">
        <v>3763</v>
      </c>
      <c r="D1386" s="50" t="s">
        <v>16600</v>
      </c>
      <c r="E1386" s="84">
        <f t="shared" si="84"/>
        <v>41564</v>
      </c>
      <c r="F1386" s="50">
        <f t="shared" si="85"/>
        <v>2013</v>
      </c>
      <c r="G1386" s="50">
        <f t="shared" si="86"/>
        <v>10</v>
      </c>
      <c r="H1386" s="50">
        <f t="shared" si="87"/>
        <v>4</v>
      </c>
      <c r="I1386" s="54" t="s">
        <v>15622</v>
      </c>
      <c r="J1386" s="54" t="s">
        <v>17050</v>
      </c>
      <c r="K1386" s="54" t="s">
        <v>17124</v>
      </c>
      <c r="L1386" s="54" t="s">
        <v>15628</v>
      </c>
      <c r="M1386" s="55">
        <v>0</v>
      </c>
      <c r="N1386" s="55">
        <v>0.64</v>
      </c>
      <c r="O1386" s="54" t="s">
        <v>15615</v>
      </c>
    </row>
    <row r="1387" spans="1:15" x14ac:dyDescent="0.25">
      <c r="A1387" s="19">
        <v>1391</v>
      </c>
      <c r="B1387" t="s">
        <v>8266</v>
      </c>
      <c r="C1387" t="s">
        <v>7069</v>
      </c>
      <c r="D1387" s="50" t="s">
        <v>16600</v>
      </c>
      <c r="E1387" s="84">
        <f t="shared" si="84"/>
        <v>41564</v>
      </c>
      <c r="F1387" s="50">
        <f t="shared" si="85"/>
        <v>2013</v>
      </c>
      <c r="G1387" s="50">
        <f t="shared" si="86"/>
        <v>10</v>
      </c>
      <c r="H1387" s="50">
        <f t="shared" si="87"/>
        <v>4</v>
      </c>
      <c r="I1387" s="54" t="s">
        <v>15622</v>
      </c>
      <c r="J1387" s="54" t="s">
        <v>17050</v>
      </c>
      <c r="K1387" s="54" t="s">
        <v>17124</v>
      </c>
      <c r="L1387" s="54" t="s">
        <v>15626</v>
      </c>
      <c r="M1387" s="55">
        <v>1</v>
      </c>
      <c r="N1387" s="55">
        <v>0.44</v>
      </c>
      <c r="O1387" s="54" t="s">
        <v>15616</v>
      </c>
    </row>
    <row r="1388" spans="1:15" x14ac:dyDescent="0.25">
      <c r="A1388" s="19">
        <v>1392</v>
      </c>
      <c r="B1388" t="s">
        <v>9146</v>
      </c>
      <c r="C1388" t="s">
        <v>6207</v>
      </c>
      <c r="D1388" s="50" t="s">
        <v>16601</v>
      </c>
      <c r="E1388" s="84">
        <f t="shared" si="84"/>
        <v>41566</v>
      </c>
      <c r="F1388" s="50">
        <f t="shared" si="85"/>
        <v>2013</v>
      </c>
      <c r="G1388" s="50">
        <f t="shared" si="86"/>
        <v>10</v>
      </c>
      <c r="H1388" s="50">
        <f t="shared" si="87"/>
        <v>6</v>
      </c>
      <c r="I1388" s="54" t="s">
        <v>15622</v>
      </c>
      <c r="J1388" s="54" t="s">
        <v>17050</v>
      </c>
      <c r="K1388" s="54" t="s">
        <v>17124</v>
      </c>
      <c r="L1388" s="54" t="s">
        <v>15626</v>
      </c>
      <c r="M1388" s="55">
        <v>1</v>
      </c>
      <c r="N1388" s="55">
        <v>1</v>
      </c>
      <c r="O1388" s="54" t="s">
        <v>15616</v>
      </c>
    </row>
    <row r="1389" spans="1:15" x14ac:dyDescent="0.25">
      <c r="A1389" s="19">
        <v>1393</v>
      </c>
      <c r="B1389" t="s">
        <v>10595</v>
      </c>
      <c r="C1389" t="s">
        <v>4791</v>
      </c>
      <c r="D1389" s="50" t="s">
        <v>16602</v>
      </c>
      <c r="E1389" s="84">
        <f t="shared" si="84"/>
        <v>41567</v>
      </c>
      <c r="F1389" s="50">
        <f t="shared" si="85"/>
        <v>2013</v>
      </c>
      <c r="G1389" s="50">
        <f t="shared" si="86"/>
        <v>10</v>
      </c>
      <c r="H1389" s="50">
        <f t="shared" si="87"/>
        <v>7</v>
      </c>
      <c r="I1389" s="54" t="s">
        <v>15622</v>
      </c>
      <c r="J1389" s="54" t="s">
        <v>17050</v>
      </c>
      <c r="K1389" s="54" t="s">
        <v>17124</v>
      </c>
      <c r="L1389" s="54" t="s">
        <v>15624</v>
      </c>
      <c r="M1389" s="55">
        <v>1</v>
      </c>
      <c r="N1389" s="55">
        <v>1</v>
      </c>
      <c r="O1389" s="54" t="s">
        <v>15615</v>
      </c>
    </row>
    <row r="1390" spans="1:15" x14ac:dyDescent="0.25">
      <c r="A1390" s="19">
        <v>1394</v>
      </c>
      <c r="B1390" t="s">
        <v>9229</v>
      </c>
      <c r="C1390" t="s">
        <v>6125</v>
      </c>
      <c r="D1390" s="50" t="s">
        <v>16603</v>
      </c>
      <c r="E1390" s="84">
        <f t="shared" si="84"/>
        <v>41569</v>
      </c>
      <c r="F1390" s="50">
        <f t="shared" si="85"/>
        <v>2013</v>
      </c>
      <c r="G1390" s="50">
        <f t="shared" si="86"/>
        <v>10</v>
      </c>
      <c r="H1390" s="50">
        <f t="shared" si="87"/>
        <v>2</v>
      </c>
      <c r="I1390" s="54" t="s">
        <v>15622</v>
      </c>
      <c r="J1390" s="54" t="s">
        <v>17050</v>
      </c>
      <c r="K1390" s="54" t="s">
        <v>17124</v>
      </c>
      <c r="L1390" s="54" t="s">
        <v>15623</v>
      </c>
      <c r="M1390" s="55">
        <v>1</v>
      </c>
      <c r="N1390" s="55">
        <v>0.92</v>
      </c>
      <c r="O1390" s="54" t="s">
        <v>15615</v>
      </c>
    </row>
    <row r="1391" spans="1:15" x14ac:dyDescent="0.25">
      <c r="A1391" s="19">
        <v>1395</v>
      </c>
      <c r="B1391" t="s">
        <v>11775</v>
      </c>
      <c r="C1391" t="s">
        <v>3635</v>
      </c>
      <c r="D1391" s="50" t="s">
        <v>16604</v>
      </c>
      <c r="E1391" s="84">
        <f t="shared" si="84"/>
        <v>41570</v>
      </c>
      <c r="F1391" s="50">
        <f t="shared" si="85"/>
        <v>2013</v>
      </c>
      <c r="G1391" s="50">
        <f t="shared" si="86"/>
        <v>10</v>
      </c>
      <c r="H1391" s="50">
        <f t="shared" si="87"/>
        <v>3</v>
      </c>
      <c r="I1391" s="54" t="s">
        <v>15622</v>
      </c>
      <c r="J1391" s="54" t="s">
        <v>17050</v>
      </c>
      <c r="K1391" s="54" t="s">
        <v>17124</v>
      </c>
      <c r="L1391" s="54" t="s">
        <v>15623</v>
      </c>
      <c r="M1391" s="55">
        <v>0.5</v>
      </c>
      <c r="N1391" s="55">
        <v>0.43</v>
      </c>
      <c r="O1391" s="54" t="s">
        <v>15615</v>
      </c>
    </row>
    <row r="1392" spans="1:15" x14ac:dyDescent="0.25">
      <c r="A1392" s="19">
        <v>1396</v>
      </c>
      <c r="B1392" t="s">
        <v>11428</v>
      </c>
      <c r="C1392" t="s">
        <v>3973</v>
      </c>
      <c r="D1392" s="50" t="s">
        <v>16605</v>
      </c>
      <c r="E1392" s="84">
        <f t="shared" si="84"/>
        <v>41571</v>
      </c>
      <c r="F1392" s="50">
        <f t="shared" si="85"/>
        <v>2013</v>
      </c>
      <c r="G1392" s="50">
        <f t="shared" si="86"/>
        <v>10</v>
      </c>
      <c r="H1392" s="50">
        <f t="shared" si="87"/>
        <v>4</v>
      </c>
      <c r="I1392" s="54" t="s">
        <v>15625</v>
      </c>
      <c r="J1392" s="54" t="s">
        <v>17050</v>
      </c>
      <c r="K1392" s="54" t="s">
        <v>17124</v>
      </c>
      <c r="L1392" s="54" t="s">
        <v>15626</v>
      </c>
      <c r="M1392" s="55">
        <v>1</v>
      </c>
      <c r="N1392" s="55">
        <v>0.98</v>
      </c>
      <c r="O1392" s="54" t="s">
        <v>15616</v>
      </c>
    </row>
    <row r="1393" spans="1:15" x14ac:dyDescent="0.25">
      <c r="A1393" s="19">
        <v>1397</v>
      </c>
      <c r="B1393" t="s">
        <v>10219</v>
      </c>
      <c r="C1393" t="s">
        <v>5160</v>
      </c>
      <c r="D1393" s="50" t="s">
        <v>16606</v>
      </c>
      <c r="E1393" s="84">
        <f t="shared" si="84"/>
        <v>41572</v>
      </c>
      <c r="F1393" s="50">
        <f t="shared" si="85"/>
        <v>2013</v>
      </c>
      <c r="G1393" s="50">
        <f t="shared" si="86"/>
        <v>10</v>
      </c>
      <c r="H1393" s="50">
        <f t="shared" si="87"/>
        <v>5</v>
      </c>
      <c r="I1393" s="54" t="s">
        <v>15764</v>
      </c>
      <c r="J1393" s="54" t="s">
        <v>17059</v>
      </c>
      <c r="K1393" s="54" t="s">
        <v>17124</v>
      </c>
      <c r="L1393" s="54" t="s">
        <v>15626</v>
      </c>
      <c r="M1393" s="55">
        <v>1</v>
      </c>
      <c r="N1393" s="55">
        <v>0.97</v>
      </c>
      <c r="O1393" s="54" t="s">
        <v>15616</v>
      </c>
    </row>
    <row r="1394" spans="1:15" x14ac:dyDescent="0.25">
      <c r="A1394" s="19">
        <v>1398</v>
      </c>
      <c r="B1394" t="s">
        <v>9250</v>
      </c>
      <c r="C1394" t="s">
        <v>6104</v>
      </c>
      <c r="D1394" s="50" t="s">
        <v>16607</v>
      </c>
      <c r="E1394" s="84">
        <f t="shared" si="84"/>
        <v>41573</v>
      </c>
      <c r="F1394" s="50">
        <f t="shared" si="85"/>
        <v>2013</v>
      </c>
      <c r="G1394" s="50">
        <f t="shared" si="86"/>
        <v>10</v>
      </c>
      <c r="H1394" s="50">
        <f t="shared" si="87"/>
        <v>6</v>
      </c>
      <c r="I1394" s="54" t="s">
        <v>15622</v>
      </c>
      <c r="J1394" s="54" t="s">
        <v>17050</v>
      </c>
      <c r="K1394" s="54" t="s">
        <v>17124</v>
      </c>
      <c r="L1394" s="54" t="s">
        <v>15623</v>
      </c>
      <c r="M1394" s="55">
        <v>1</v>
      </c>
      <c r="N1394" s="55">
        <v>0.31</v>
      </c>
      <c r="O1394" s="54" t="s">
        <v>15615</v>
      </c>
    </row>
    <row r="1395" spans="1:15" x14ac:dyDescent="0.25">
      <c r="A1395" s="19">
        <v>1399</v>
      </c>
      <c r="B1395" t="s">
        <v>7709</v>
      </c>
      <c r="C1395" t="s">
        <v>7610</v>
      </c>
      <c r="D1395" s="50" t="s">
        <v>16608</v>
      </c>
      <c r="E1395" s="84">
        <f t="shared" si="84"/>
        <v>41574</v>
      </c>
      <c r="F1395" s="50">
        <f t="shared" si="85"/>
        <v>2013</v>
      </c>
      <c r="G1395" s="50">
        <f t="shared" si="86"/>
        <v>10</v>
      </c>
      <c r="H1395" s="50">
        <f t="shared" si="87"/>
        <v>7</v>
      </c>
      <c r="I1395" s="54" t="s">
        <v>15625</v>
      </c>
      <c r="J1395" s="54" t="s">
        <v>17050</v>
      </c>
      <c r="K1395" s="54" t="s">
        <v>17124</v>
      </c>
      <c r="L1395" s="54" t="s">
        <v>15626</v>
      </c>
      <c r="M1395" s="55">
        <v>1</v>
      </c>
      <c r="N1395" s="55">
        <v>0.91</v>
      </c>
      <c r="O1395" s="54" t="s">
        <v>15615</v>
      </c>
    </row>
    <row r="1396" spans="1:15" x14ac:dyDescent="0.25">
      <c r="A1396" s="19">
        <v>1400</v>
      </c>
      <c r="B1396" t="s">
        <v>8090</v>
      </c>
      <c r="C1396" t="s">
        <v>7243</v>
      </c>
      <c r="D1396" s="50" t="s">
        <v>16608</v>
      </c>
      <c r="E1396" s="84">
        <f t="shared" si="84"/>
        <v>41574</v>
      </c>
      <c r="F1396" s="50">
        <f t="shared" si="85"/>
        <v>2013</v>
      </c>
      <c r="G1396" s="50">
        <f t="shared" si="86"/>
        <v>10</v>
      </c>
      <c r="H1396" s="50">
        <f t="shared" si="87"/>
        <v>7</v>
      </c>
      <c r="I1396" s="54" t="s">
        <v>15622</v>
      </c>
      <c r="J1396" s="54" t="s">
        <v>17050</v>
      </c>
      <c r="K1396" s="54" t="s">
        <v>17124</v>
      </c>
      <c r="L1396" s="54" t="s">
        <v>15623</v>
      </c>
      <c r="M1396" s="55">
        <v>1</v>
      </c>
      <c r="N1396" s="55">
        <v>0.25</v>
      </c>
      <c r="O1396" s="54" t="s">
        <v>15615</v>
      </c>
    </row>
    <row r="1397" spans="1:15" x14ac:dyDescent="0.25">
      <c r="A1397" s="19">
        <v>1401</v>
      </c>
      <c r="B1397" t="s">
        <v>9271</v>
      </c>
      <c r="C1397" t="s">
        <v>6084</v>
      </c>
      <c r="D1397" s="50" t="s">
        <v>16609</v>
      </c>
      <c r="E1397" s="84">
        <f t="shared" si="84"/>
        <v>41575</v>
      </c>
      <c r="F1397" s="50">
        <f t="shared" si="85"/>
        <v>2013</v>
      </c>
      <c r="G1397" s="50">
        <f t="shared" si="86"/>
        <v>10</v>
      </c>
      <c r="H1397" s="50">
        <f t="shared" si="87"/>
        <v>1</v>
      </c>
      <c r="I1397" s="54" t="s">
        <v>15622</v>
      </c>
      <c r="J1397" s="54" t="s">
        <v>17050</v>
      </c>
      <c r="K1397" s="54" t="s">
        <v>17124</v>
      </c>
      <c r="L1397" s="54" t="s">
        <v>15624</v>
      </c>
      <c r="M1397" s="55">
        <v>1</v>
      </c>
      <c r="N1397" s="55">
        <v>0.6</v>
      </c>
      <c r="O1397" s="54" t="s">
        <v>15616</v>
      </c>
    </row>
    <row r="1398" spans="1:15" x14ac:dyDescent="0.25">
      <c r="A1398" s="19">
        <v>1402</v>
      </c>
      <c r="B1398" t="s">
        <v>9190</v>
      </c>
      <c r="C1398" t="s">
        <v>6164</v>
      </c>
      <c r="D1398" s="50" t="s">
        <v>16609</v>
      </c>
      <c r="E1398" s="84">
        <f t="shared" si="84"/>
        <v>41575</v>
      </c>
      <c r="F1398" s="50">
        <f t="shared" si="85"/>
        <v>2013</v>
      </c>
      <c r="G1398" s="50">
        <f t="shared" si="86"/>
        <v>10</v>
      </c>
      <c r="H1398" s="50">
        <f t="shared" si="87"/>
        <v>1</v>
      </c>
      <c r="I1398" s="54" t="s">
        <v>15622</v>
      </c>
      <c r="J1398" s="54" t="s">
        <v>17050</v>
      </c>
      <c r="K1398" s="54" t="s">
        <v>17124</v>
      </c>
      <c r="L1398" s="54" t="s">
        <v>15624</v>
      </c>
      <c r="M1398" s="55">
        <v>0.96</v>
      </c>
      <c r="N1398" s="55">
        <v>0.75</v>
      </c>
      <c r="O1398" s="54" t="s">
        <v>15616</v>
      </c>
    </row>
    <row r="1399" spans="1:15" x14ac:dyDescent="0.25">
      <c r="A1399" s="19">
        <v>1403</v>
      </c>
      <c r="B1399" t="s">
        <v>8156</v>
      </c>
      <c r="C1399" t="s">
        <v>7179</v>
      </c>
      <c r="D1399" s="50" t="s">
        <v>16610</v>
      </c>
      <c r="E1399" s="84">
        <f t="shared" si="84"/>
        <v>41576</v>
      </c>
      <c r="F1399" s="50">
        <f t="shared" si="85"/>
        <v>2013</v>
      </c>
      <c r="G1399" s="50">
        <f t="shared" si="86"/>
        <v>10</v>
      </c>
      <c r="H1399" s="50">
        <f t="shared" si="87"/>
        <v>2</v>
      </c>
      <c r="I1399" s="54" t="s">
        <v>15622</v>
      </c>
      <c r="J1399" s="54" t="s">
        <v>17050</v>
      </c>
      <c r="K1399" s="54" t="s">
        <v>17124</v>
      </c>
      <c r="L1399" s="54" t="s">
        <v>15626</v>
      </c>
      <c r="M1399" s="55">
        <v>1</v>
      </c>
      <c r="N1399" s="55">
        <v>0.95</v>
      </c>
      <c r="O1399" s="54" t="s">
        <v>15615</v>
      </c>
    </row>
    <row r="1400" spans="1:15" x14ac:dyDescent="0.25">
      <c r="A1400" s="19">
        <v>1404</v>
      </c>
      <c r="B1400" t="s">
        <v>9191</v>
      </c>
      <c r="C1400" t="s">
        <v>6163</v>
      </c>
      <c r="D1400" s="50" t="s">
        <v>16610</v>
      </c>
      <c r="E1400" s="84">
        <f t="shared" si="84"/>
        <v>41576</v>
      </c>
      <c r="F1400" s="50">
        <f t="shared" si="85"/>
        <v>2013</v>
      </c>
      <c r="G1400" s="50">
        <f t="shared" si="86"/>
        <v>10</v>
      </c>
      <c r="H1400" s="50">
        <f t="shared" si="87"/>
        <v>2</v>
      </c>
      <c r="I1400" s="54" t="s">
        <v>15642</v>
      </c>
      <c r="J1400" s="54" t="s">
        <v>17059</v>
      </c>
      <c r="K1400" s="54" t="s">
        <v>17124</v>
      </c>
      <c r="L1400" s="54" t="s">
        <v>15626</v>
      </c>
      <c r="M1400" s="55">
        <v>1</v>
      </c>
      <c r="N1400" s="55">
        <v>0.5</v>
      </c>
      <c r="O1400" s="54" t="s">
        <v>15616</v>
      </c>
    </row>
    <row r="1401" spans="1:15" x14ac:dyDescent="0.25">
      <c r="A1401" s="19">
        <v>1405</v>
      </c>
      <c r="B1401" t="s">
        <v>9316</v>
      </c>
      <c r="C1401" t="s">
        <v>6040</v>
      </c>
      <c r="D1401" s="50" t="s">
        <v>16611</v>
      </c>
      <c r="E1401" s="84">
        <f t="shared" si="84"/>
        <v>41577</v>
      </c>
      <c r="F1401" s="50">
        <f t="shared" si="85"/>
        <v>2013</v>
      </c>
      <c r="G1401" s="50">
        <f t="shared" si="86"/>
        <v>10</v>
      </c>
      <c r="H1401" s="50">
        <f t="shared" si="87"/>
        <v>3</v>
      </c>
      <c r="I1401" s="54" t="s">
        <v>15622</v>
      </c>
      <c r="J1401" s="54" t="s">
        <v>17050</v>
      </c>
      <c r="K1401" s="54" t="s">
        <v>17124</v>
      </c>
      <c r="L1401" s="54" t="s">
        <v>15624</v>
      </c>
      <c r="M1401" s="55">
        <v>1</v>
      </c>
      <c r="N1401" s="55">
        <v>0.75</v>
      </c>
      <c r="O1401" s="54" t="s">
        <v>15615</v>
      </c>
    </row>
    <row r="1402" spans="1:15" x14ac:dyDescent="0.25">
      <c r="A1402" s="19">
        <v>1406</v>
      </c>
      <c r="B1402" t="s">
        <v>8639</v>
      </c>
      <c r="C1402" t="s">
        <v>6709</v>
      </c>
      <c r="D1402" s="50" t="s">
        <v>16611</v>
      </c>
      <c r="E1402" s="84">
        <f t="shared" si="84"/>
        <v>41577</v>
      </c>
      <c r="F1402" s="50">
        <f t="shared" si="85"/>
        <v>2013</v>
      </c>
      <c r="G1402" s="50">
        <f t="shared" si="86"/>
        <v>10</v>
      </c>
      <c r="H1402" s="50">
        <f t="shared" si="87"/>
        <v>3</v>
      </c>
      <c r="I1402" s="54" t="s">
        <v>15622</v>
      </c>
      <c r="J1402" s="54" t="s">
        <v>17050</v>
      </c>
      <c r="K1402" s="54" t="s">
        <v>17124</v>
      </c>
      <c r="L1402" s="54" t="s">
        <v>15626</v>
      </c>
      <c r="M1402" s="55">
        <v>0.88</v>
      </c>
      <c r="N1402" s="55">
        <v>0.98</v>
      </c>
      <c r="O1402" s="54" t="s">
        <v>15616</v>
      </c>
    </row>
    <row r="1403" spans="1:15" x14ac:dyDescent="0.25">
      <c r="A1403" s="19">
        <v>1407</v>
      </c>
      <c r="B1403" t="s">
        <v>10908</v>
      </c>
      <c r="C1403" t="s">
        <v>4486</v>
      </c>
      <c r="D1403" s="50" t="s">
        <v>16611</v>
      </c>
      <c r="E1403" s="84">
        <f t="shared" si="84"/>
        <v>41577</v>
      </c>
      <c r="F1403" s="50">
        <f t="shared" si="85"/>
        <v>2013</v>
      </c>
      <c r="G1403" s="50">
        <f t="shared" si="86"/>
        <v>10</v>
      </c>
      <c r="H1403" s="50">
        <f t="shared" si="87"/>
        <v>3</v>
      </c>
      <c r="I1403" s="54" t="s">
        <v>15622</v>
      </c>
      <c r="J1403" s="54" t="s">
        <v>17050</v>
      </c>
      <c r="K1403" s="54" t="s">
        <v>17124</v>
      </c>
      <c r="L1403" s="54" t="s">
        <v>15626</v>
      </c>
      <c r="M1403" s="55">
        <v>1</v>
      </c>
      <c r="N1403" s="55">
        <v>0.92</v>
      </c>
      <c r="O1403" s="54" t="s">
        <v>15616</v>
      </c>
    </row>
    <row r="1404" spans="1:15" x14ac:dyDescent="0.25">
      <c r="A1404" s="19">
        <v>1408</v>
      </c>
      <c r="B1404" t="s">
        <v>8473</v>
      </c>
      <c r="C1404" t="s">
        <v>6871</v>
      </c>
      <c r="D1404" s="50" t="s">
        <v>16612</v>
      </c>
      <c r="E1404" s="84">
        <f t="shared" si="84"/>
        <v>41578</v>
      </c>
      <c r="F1404" s="50">
        <f t="shared" si="85"/>
        <v>2013</v>
      </c>
      <c r="G1404" s="50">
        <f t="shared" si="86"/>
        <v>10</v>
      </c>
      <c r="H1404" s="50">
        <f t="shared" si="87"/>
        <v>4</v>
      </c>
      <c r="I1404" s="54" t="s">
        <v>15622</v>
      </c>
      <c r="J1404" s="54" t="s">
        <v>17050</v>
      </c>
      <c r="K1404" s="54" t="s">
        <v>17124</v>
      </c>
      <c r="L1404" s="54" t="s">
        <v>15626</v>
      </c>
      <c r="M1404" s="55">
        <v>1</v>
      </c>
      <c r="N1404" s="55">
        <v>0.88</v>
      </c>
      <c r="O1404" s="54" t="s">
        <v>15616</v>
      </c>
    </row>
    <row r="1405" spans="1:15" x14ac:dyDescent="0.25">
      <c r="A1405" s="19">
        <v>1409</v>
      </c>
      <c r="B1405" t="s">
        <v>11764</v>
      </c>
      <c r="C1405" t="s">
        <v>3646</v>
      </c>
      <c r="D1405" s="50" t="s">
        <v>16612</v>
      </c>
      <c r="E1405" s="84">
        <f t="shared" si="84"/>
        <v>41578</v>
      </c>
      <c r="F1405" s="50">
        <f t="shared" si="85"/>
        <v>2013</v>
      </c>
      <c r="G1405" s="50">
        <f t="shared" si="86"/>
        <v>10</v>
      </c>
      <c r="H1405" s="50">
        <f t="shared" si="87"/>
        <v>4</v>
      </c>
      <c r="I1405" s="54" t="s">
        <v>15622</v>
      </c>
      <c r="J1405" s="54" t="s">
        <v>17050</v>
      </c>
      <c r="K1405" s="54" t="s">
        <v>17124</v>
      </c>
      <c r="L1405" s="54" t="s">
        <v>15626</v>
      </c>
      <c r="M1405" s="55">
        <v>1</v>
      </c>
      <c r="N1405" s="55">
        <v>0.78</v>
      </c>
      <c r="O1405" s="54" t="s">
        <v>15615</v>
      </c>
    </row>
    <row r="1406" spans="1:15" x14ac:dyDescent="0.25">
      <c r="A1406" s="19">
        <v>1410</v>
      </c>
      <c r="B1406" t="s">
        <v>9384</v>
      </c>
      <c r="C1406" t="s">
        <v>5973</v>
      </c>
      <c r="D1406" s="50" t="s">
        <v>16613</v>
      </c>
      <c r="E1406" s="84">
        <f t="shared" si="84"/>
        <v>41579</v>
      </c>
      <c r="F1406" s="50">
        <f t="shared" si="85"/>
        <v>2013</v>
      </c>
      <c r="G1406" s="50">
        <f t="shared" si="86"/>
        <v>11</v>
      </c>
      <c r="H1406" s="50">
        <f t="shared" si="87"/>
        <v>5</v>
      </c>
      <c r="I1406" s="54" t="s">
        <v>15622</v>
      </c>
      <c r="J1406" s="54" t="s">
        <v>17050</v>
      </c>
      <c r="K1406" s="54" t="s">
        <v>17124</v>
      </c>
      <c r="L1406" s="54" t="s">
        <v>15624</v>
      </c>
      <c r="M1406" s="55">
        <v>1</v>
      </c>
      <c r="N1406" s="55">
        <v>0.99</v>
      </c>
      <c r="O1406" s="54" t="s">
        <v>15616</v>
      </c>
    </row>
    <row r="1407" spans="1:15" x14ac:dyDescent="0.25">
      <c r="A1407" s="19">
        <v>1411</v>
      </c>
      <c r="B1407" t="s">
        <v>10743</v>
      </c>
      <c r="C1407" t="s">
        <v>4646</v>
      </c>
      <c r="D1407" s="50" t="s">
        <v>16614</v>
      </c>
      <c r="E1407" s="84">
        <f t="shared" si="84"/>
        <v>41580</v>
      </c>
      <c r="F1407" s="50">
        <f t="shared" si="85"/>
        <v>2013</v>
      </c>
      <c r="G1407" s="50">
        <f t="shared" si="86"/>
        <v>11</v>
      </c>
      <c r="H1407" s="50">
        <f t="shared" si="87"/>
        <v>6</v>
      </c>
      <c r="I1407" s="54" t="s">
        <v>15625</v>
      </c>
      <c r="J1407" s="54" t="s">
        <v>17050</v>
      </c>
      <c r="K1407" s="54" t="s">
        <v>17124</v>
      </c>
      <c r="L1407" s="54" t="s">
        <v>15623</v>
      </c>
      <c r="M1407" s="55">
        <v>0.5</v>
      </c>
      <c r="N1407" s="55">
        <v>0.94</v>
      </c>
      <c r="O1407" s="54" t="s">
        <v>15616</v>
      </c>
    </row>
    <row r="1408" spans="1:15" x14ac:dyDescent="0.25">
      <c r="A1408" s="19">
        <v>1412</v>
      </c>
      <c r="B1408" t="s">
        <v>7718</v>
      </c>
      <c r="C1408" t="s">
        <v>7602</v>
      </c>
      <c r="D1408" s="50" t="s">
        <v>11907</v>
      </c>
      <c r="E1408" s="84">
        <f t="shared" si="84"/>
        <v>41581</v>
      </c>
      <c r="F1408" s="50">
        <f t="shared" si="85"/>
        <v>2013</v>
      </c>
      <c r="G1408" s="50">
        <f t="shared" si="86"/>
        <v>11</v>
      </c>
      <c r="H1408" s="50">
        <f t="shared" si="87"/>
        <v>7</v>
      </c>
      <c r="I1408" s="54" t="s">
        <v>15622</v>
      </c>
      <c r="J1408" s="54" t="s">
        <v>17050</v>
      </c>
      <c r="K1408" s="54" t="s">
        <v>17124</v>
      </c>
      <c r="L1408" s="54" t="s">
        <v>15626</v>
      </c>
      <c r="M1408" s="55">
        <v>1</v>
      </c>
      <c r="N1408" s="55">
        <v>1</v>
      </c>
      <c r="O1408" s="54" t="s">
        <v>15616</v>
      </c>
    </row>
    <row r="1409" spans="1:15" x14ac:dyDescent="0.25">
      <c r="A1409" s="19">
        <v>1413</v>
      </c>
      <c r="B1409" t="s">
        <v>8250</v>
      </c>
      <c r="C1409" t="s">
        <v>7085</v>
      </c>
      <c r="D1409" s="50" t="s">
        <v>11907</v>
      </c>
      <c r="E1409" s="84">
        <f t="shared" si="84"/>
        <v>41581</v>
      </c>
      <c r="F1409" s="50">
        <f t="shared" si="85"/>
        <v>2013</v>
      </c>
      <c r="G1409" s="50">
        <f t="shared" si="86"/>
        <v>11</v>
      </c>
      <c r="H1409" s="50">
        <f t="shared" si="87"/>
        <v>7</v>
      </c>
      <c r="I1409" s="54" t="s">
        <v>15622</v>
      </c>
      <c r="J1409" s="54" t="s">
        <v>17050</v>
      </c>
      <c r="K1409" s="54" t="s">
        <v>17124</v>
      </c>
      <c r="L1409" s="54" t="s">
        <v>15626</v>
      </c>
      <c r="M1409" s="55">
        <v>1</v>
      </c>
      <c r="N1409" s="55">
        <v>1</v>
      </c>
      <c r="O1409" s="54" t="s">
        <v>15616</v>
      </c>
    </row>
    <row r="1410" spans="1:15" x14ac:dyDescent="0.25">
      <c r="A1410" s="19">
        <v>1414</v>
      </c>
      <c r="B1410" t="s">
        <v>11710</v>
      </c>
      <c r="C1410" t="s">
        <v>3696</v>
      </c>
      <c r="D1410" s="50" t="s">
        <v>16615</v>
      </c>
      <c r="E1410" s="84">
        <f t="shared" si="84"/>
        <v>41582</v>
      </c>
      <c r="F1410" s="50">
        <f t="shared" si="85"/>
        <v>2013</v>
      </c>
      <c r="G1410" s="50">
        <f t="shared" si="86"/>
        <v>11</v>
      </c>
      <c r="H1410" s="50">
        <f t="shared" si="87"/>
        <v>1</v>
      </c>
      <c r="I1410" s="54" t="s">
        <v>15622</v>
      </c>
      <c r="J1410" s="54" t="s">
        <v>17050</v>
      </c>
      <c r="K1410" s="54" t="s">
        <v>17124</v>
      </c>
      <c r="L1410" s="54" t="s">
        <v>15623</v>
      </c>
      <c r="M1410" s="55">
        <v>0.7</v>
      </c>
      <c r="N1410" s="55">
        <v>0.38</v>
      </c>
      <c r="O1410" s="54" t="s">
        <v>15615</v>
      </c>
    </row>
    <row r="1411" spans="1:15" x14ac:dyDescent="0.25">
      <c r="A1411" s="19">
        <v>1415</v>
      </c>
      <c r="B1411" t="s">
        <v>11453</v>
      </c>
      <c r="C1411" t="s">
        <v>3948</v>
      </c>
      <c r="D1411" s="50" t="s">
        <v>16615</v>
      </c>
      <c r="E1411" s="84">
        <f t="shared" ref="E1411:E1474" si="88">DATE(LEFT(D1411,4),MID(D1411,5,2),RIGHT(D1411,2))</f>
        <v>41582</v>
      </c>
      <c r="F1411" s="50">
        <f t="shared" ref="F1411:F1474" si="89">YEAR(E1411)</f>
        <v>2013</v>
      </c>
      <c r="G1411" s="50">
        <f t="shared" ref="G1411:G1474" si="90">MONTH(E1411)</f>
        <v>11</v>
      </c>
      <c r="H1411" s="50">
        <f t="shared" ref="H1411:H1474" si="91">WEEKDAY(E1411,2)</f>
        <v>1</v>
      </c>
      <c r="I1411" s="54" t="s">
        <v>15622</v>
      </c>
      <c r="J1411" s="54" t="s">
        <v>17050</v>
      </c>
      <c r="K1411" s="54" t="s">
        <v>17124</v>
      </c>
      <c r="L1411" s="54" t="s">
        <v>15623</v>
      </c>
      <c r="M1411" s="55">
        <v>0.68</v>
      </c>
      <c r="N1411" s="55">
        <v>0.68</v>
      </c>
      <c r="O1411" s="54" t="s">
        <v>15615</v>
      </c>
    </row>
    <row r="1412" spans="1:15" x14ac:dyDescent="0.25">
      <c r="A1412" s="19">
        <v>1416</v>
      </c>
      <c r="B1412" t="s">
        <v>9521</v>
      </c>
      <c r="C1412" t="s">
        <v>5839</v>
      </c>
      <c r="D1412" s="50" t="s">
        <v>16616</v>
      </c>
      <c r="E1412" s="84">
        <f t="shared" si="88"/>
        <v>41583</v>
      </c>
      <c r="F1412" s="50">
        <f t="shared" si="89"/>
        <v>2013</v>
      </c>
      <c r="G1412" s="50">
        <f t="shared" si="90"/>
        <v>11</v>
      </c>
      <c r="H1412" s="50">
        <f t="shared" si="91"/>
        <v>2</v>
      </c>
      <c r="I1412" s="54" t="s">
        <v>15625</v>
      </c>
      <c r="J1412" s="54" t="s">
        <v>17050</v>
      </c>
      <c r="K1412" s="54" t="s">
        <v>17124</v>
      </c>
      <c r="L1412" s="54" t="s">
        <v>15626</v>
      </c>
      <c r="M1412" s="55">
        <v>1</v>
      </c>
      <c r="N1412" s="55">
        <v>1</v>
      </c>
      <c r="O1412" s="54" t="s">
        <v>15616</v>
      </c>
    </row>
    <row r="1413" spans="1:15" x14ac:dyDescent="0.25">
      <c r="A1413" s="19">
        <v>1417</v>
      </c>
      <c r="B1413" t="s">
        <v>10916</v>
      </c>
      <c r="C1413" t="s">
        <v>4478</v>
      </c>
      <c r="D1413" s="50" t="s">
        <v>16616</v>
      </c>
      <c r="E1413" s="84">
        <f t="shared" si="88"/>
        <v>41583</v>
      </c>
      <c r="F1413" s="50">
        <f t="shared" si="89"/>
        <v>2013</v>
      </c>
      <c r="G1413" s="50">
        <f t="shared" si="90"/>
        <v>11</v>
      </c>
      <c r="H1413" s="50">
        <f t="shared" si="91"/>
        <v>2</v>
      </c>
      <c r="I1413" s="54" t="s">
        <v>15622</v>
      </c>
      <c r="J1413" s="54" t="s">
        <v>17050</v>
      </c>
      <c r="K1413" s="54" t="s">
        <v>17124</v>
      </c>
      <c r="L1413" s="54" t="s">
        <v>15623</v>
      </c>
      <c r="M1413" s="55">
        <v>1</v>
      </c>
      <c r="N1413" s="55">
        <v>0.68</v>
      </c>
      <c r="O1413" s="54" t="s">
        <v>15615</v>
      </c>
    </row>
    <row r="1414" spans="1:15" x14ac:dyDescent="0.25">
      <c r="A1414" s="19">
        <v>1418</v>
      </c>
      <c r="B1414" t="s">
        <v>9793</v>
      </c>
      <c r="C1414" t="s">
        <v>5576</v>
      </c>
      <c r="D1414" s="50" t="s">
        <v>16616</v>
      </c>
      <c r="E1414" s="84">
        <f t="shared" si="88"/>
        <v>41583</v>
      </c>
      <c r="F1414" s="50">
        <f t="shared" si="89"/>
        <v>2013</v>
      </c>
      <c r="G1414" s="50">
        <f t="shared" si="90"/>
        <v>11</v>
      </c>
      <c r="H1414" s="50">
        <f t="shared" si="91"/>
        <v>2</v>
      </c>
      <c r="I1414" s="54" t="s">
        <v>15622</v>
      </c>
      <c r="J1414" s="54" t="s">
        <v>17050</v>
      </c>
      <c r="K1414" s="54" t="s">
        <v>17124</v>
      </c>
      <c r="L1414" s="54" t="s">
        <v>15626</v>
      </c>
      <c r="M1414" s="55">
        <v>1</v>
      </c>
      <c r="N1414" s="55">
        <v>0.44</v>
      </c>
      <c r="O1414" s="54" t="s">
        <v>15615</v>
      </c>
    </row>
    <row r="1415" spans="1:15" x14ac:dyDescent="0.25">
      <c r="A1415" s="19">
        <v>1419</v>
      </c>
      <c r="B1415" t="s">
        <v>11228</v>
      </c>
      <c r="C1415" t="s">
        <v>4173</v>
      </c>
      <c r="D1415" s="50" t="s">
        <v>16617</v>
      </c>
      <c r="E1415" s="84">
        <f t="shared" si="88"/>
        <v>41584</v>
      </c>
      <c r="F1415" s="50">
        <f t="shared" si="89"/>
        <v>2013</v>
      </c>
      <c r="G1415" s="50">
        <f t="shared" si="90"/>
        <v>11</v>
      </c>
      <c r="H1415" s="50">
        <f t="shared" si="91"/>
        <v>3</v>
      </c>
      <c r="I1415" s="54" t="s">
        <v>15622</v>
      </c>
      <c r="J1415" s="54" t="s">
        <v>17050</v>
      </c>
      <c r="K1415" s="54" t="s">
        <v>17124</v>
      </c>
      <c r="L1415" s="54" t="s">
        <v>15626</v>
      </c>
      <c r="M1415" s="55">
        <v>1</v>
      </c>
      <c r="N1415" s="55">
        <v>0.92</v>
      </c>
      <c r="O1415" s="54" t="s">
        <v>15615</v>
      </c>
    </row>
    <row r="1416" spans="1:15" x14ac:dyDescent="0.25">
      <c r="A1416" s="19">
        <v>1420</v>
      </c>
      <c r="B1416" t="s">
        <v>7723</v>
      </c>
      <c r="C1416" t="s">
        <v>7597</v>
      </c>
      <c r="D1416" s="50" t="s">
        <v>16617</v>
      </c>
      <c r="E1416" s="84">
        <f t="shared" si="88"/>
        <v>41584</v>
      </c>
      <c r="F1416" s="50">
        <f t="shared" si="89"/>
        <v>2013</v>
      </c>
      <c r="G1416" s="50">
        <f t="shared" si="90"/>
        <v>11</v>
      </c>
      <c r="H1416" s="50">
        <f t="shared" si="91"/>
        <v>3</v>
      </c>
      <c r="I1416" s="54" t="s">
        <v>15622</v>
      </c>
      <c r="J1416" s="54" t="s">
        <v>17050</v>
      </c>
      <c r="K1416" s="54" t="s">
        <v>17124</v>
      </c>
      <c r="L1416" s="54" t="s">
        <v>15623</v>
      </c>
      <c r="M1416" s="55">
        <v>0.67</v>
      </c>
      <c r="N1416" s="55">
        <v>1</v>
      </c>
      <c r="O1416" s="54" t="s">
        <v>15615</v>
      </c>
    </row>
    <row r="1417" spans="1:15" x14ac:dyDescent="0.25">
      <c r="A1417" s="19">
        <v>1421</v>
      </c>
      <c r="B1417" t="s">
        <v>11716</v>
      </c>
      <c r="C1417" t="s">
        <v>3690</v>
      </c>
      <c r="D1417" s="50" t="s">
        <v>16617</v>
      </c>
      <c r="E1417" s="84">
        <f t="shared" si="88"/>
        <v>41584</v>
      </c>
      <c r="F1417" s="50">
        <f t="shared" si="89"/>
        <v>2013</v>
      </c>
      <c r="G1417" s="50">
        <f t="shared" si="90"/>
        <v>11</v>
      </c>
      <c r="H1417" s="50">
        <f t="shared" si="91"/>
        <v>3</v>
      </c>
      <c r="I1417" s="54" t="s">
        <v>15622</v>
      </c>
      <c r="J1417" s="54" t="s">
        <v>17050</v>
      </c>
      <c r="K1417" s="54" t="s">
        <v>17124</v>
      </c>
      <c r="L1417" s="54" t="s">
        <v>15626</v>
      </c>
      <c r="M1417" s="55">
        <v>1</v>
      </c>
      <c r="N1417" s="55">
        <v>0</v>
      </c>
      <c r="O1417" s="54" t="s">
        <v>15616</v>
      </c>
    </row>
    <row r="1418" spans="1:15" x14ac:dyDescent="0.25">
      <c r="A1418" s="19">
        <v>1422</v>
      </c>
      <c r="B1418" t="s">
        <v>8670</v>
      </c>
      <c r="C1418" t="s">
        <v>6678</v>
      </c>
      <c r="D1418" s="50" t="s">
        <v>16617</v>
      </c>
      <c r="E1418" s="84">
        <f t="shared" si="88"/>
        <v>41584</v>
      </c>
      <c r="F1418" s="50">
        <f t="shared" si="89"/>
        <v>2013</v>
      </c>
      <c r="G1418" s="50">
        <f t="shared" si="90"/>
        <v>11</v>
      </c>
      <c r="H1418" s="50">
        <f t="shared" si="91"/>
        <v>3</v>
      </c>
      <c r="I1418" s="54" t="s">
        <v>15622</v>
      </c>
      <c r="J1418" s="54" t="s">
        <v>17050</v>
      </c>
      <c r="K1418" s="54" t="s">
        <v>17124</v>
      </c>
      <c r="L1418" s="54" t="s">
        <v>15623</v>
      </c>
      <c r="M1418" s="55">
        <v>0.9</v>
      </c>
      <c r="N1418" s="55">
        <v>0.73</v>
      </c>
      <c r="O1418" s="54" t="s">
        <v>15616</v>
      </c>
    </row>
    <row r="1419" spans="1:15" x14ac:dyDescent="0.25">
      <c r="A1419" s="19">
        <v>1423</v>
      </c>
      <c r="B1419" t="s">
        <v>11447</v>
      </c>
      <c r="C1419" t="s">
        <v>3954</v>
      </c>
      <c r="D1419" s="50" t="s">
        <v>16617</v>
      </c>
      <c r="E1419" s="84">
        <f t="shared" si="88"/>
        <v>41584</v>
      </c>
      <c r="F1419" s="50">
        <f t="shared" si="89"/>
        <v>2013</v>
      </c>
      <c r="G1419" s="50">
        <f t="shared" si="90"/>
        <v>11</v>
      </c>
      <c r="H1419" s="50">
        <f t="shared" si="91"/>
        <v>3</v>
      </c>
      <c r="I1419" s="54" t="s">
        <v>15622</v>
      </c>
      <c r="J1419" s="54" t="s">
        <v>17050</v>
      </c>
      <c r="K1419" s="54" t="s">
        <v>17124</v>
      </c>
      <c r="L1419" s="54" t="s">
        <v>15624</v>
      </c>
      <c r="M1419" s="55">
        <v>1</v>
      </c>
      <c r="N1419" s="55">
        <v>0.1</v>
      </c>
      <c r="O1419" s="54" t="s">
        <v>15615</v>
      </c>
    </row>
    <row r="1420" spans="1:15" x14ac:dyDescent="0.25">
      <c r="A1420" s="19">
        <v>1424</v>
      </c>
      <c r="B1420" t="s">
        <v>9467</v>
      </c>
      <c r="C1420" t="s">
        <v>5892</v>
      </c>
      <c r="D1420" s="50" t="s">
        <v>16617</v>
      </c>
      <c r="E1420" s="84">
        <f t="shared" si="88"/>
        <v>41584</v>
      </c>
      <c r="F1420" s="50">
        <f t="shared" si="89"/>
        <v>2013</v>
      </c>
      <c r="G1420" s="50">
        <f t="shared" si="90"/>
        <v>11</v>
      </c>
      <c r="H1420" s="50">
        <f t="shared" si="91"/>
        <v>3</v>
      </c>
      <c r="I1420" s="54" t="s">
        <v>15622</v>
      </c>
      <c r="J1420" s="54" t="s">
        <v>17050</v>
      </c>
      <c r="K1420" s="54" t="s">
        <v>17124</v>
      </c>
      <c r="L1420" s="54" t="s">
        <v>15626</v>
      </c>
      <c r="M1420" s="55">
        <v>1</v>
      </c>
      <c r="N1420" s="55">
        <v>0.67</v>
      </c>
      <c r="O1420" s="54" t="s">
        <v>15615</v>
      </c>
    </row>
    <row r="1421" spans="1:15" x14ac:dyDescent="0.25">
      <c r="A1421" s="19">
        <v>1425</v>
      </c>
      <c r="B1421" t="s">
        <v>7810</v>
      </c>
      <c r="C1421" t="s">
        <v>7513</v>
      </c>
      <c r="D1421" s="50" t="s">
        <v>16618</v>
      </c>
      <c r="E1421" s="84">
        <f t="shared" si="88"/>
        <v>41585</v>
      </c>
      <c r="F1421" s="50">
        <f t="shared" si="89"/>
        <v>2013</v>
      </c>
      <c r="G1421" s="50">
        <f t="shared" si="90"/>
        <v>11</v>
      </c>
      <c r="H1421" s="50">
        <f t="shared" si="91"/>
        <v>4</v>
      </c>
      <c r="I1421" s="54" t="s">
        <v>15622</v>
      </c>
      <c r="J1421" s="54" t="s">
        <v>17050</v>
      </c>
      <c r="K1421" s="54" t="s">
        <v>17124</v>
      </c>
      <c r="L1421" s="54" t="s">
        <v>15623</v>
      </c>
      <c r="M1421" s="55">
        <v>0.67</v>
      </c>
      <c r="N1421" s="55">
        <v>0.33</v>
      </c>
      <c r="O1421" s="54" t="s">
        <v>15615</v>
      </c>
    </row>
    <row r="1422" spans="1:15" x14ac:dyDescent="0.25">
      <c r="A1422" s="19">
        <v>1426</v>
      </c>
      <c r="B1422" t="s">
        <v>10080</v>
      </c>
      <c r="C1422" t="s">
        <v>5294</v>
      </c>
      <c r="D1422" s="50" t="s">
        <v>16619</v>
      </c>
      <c r="E1422" s="84">
        <f t="shared" si="88"/>
        <v>41586</v>
      </c>
      <c r="F1422" s="50">
        <f t="shared" si="89"/>
        <v>2013</v>
      </c>
      <c r="G1422" s="50">
        <f t="shared" si="90"/>
        <v>11</v>
      </c>
      <c r="H1422" s="50">
        <f t="shared" si="91"/>
        <v>5</v>
      </c>
      <c r="I1422" s="54" t="s">
        <v>15622</v>
      </c>
      <c r="J1422" s="54" t="s">
        <v>17050</v>
      </c>
      <c r="K1422" s="54" t="s">
        <v>17124</v>
      </c>
      <c r="L1422" s="54" t="s">
        <v>15626</v>
      </c>
      <c r="M1422" s="55">
        <v>0.89</v>
      </c>
      <c r="N1422" s="55">
        <v>0.9</v>
      </c>
      <c r="O1422" s="54" t="s">
        <v>15615</v>
      </c>
    </row>
    <row r="1423" spans="1:15" x14ac:dyDescent="0.25">
      <c r="A1423" s="19">
        <v>1427</v>
      </c>
      <c r="B1423" t="s">
        <v>11612</v>
      </c>
      <c r="C1423" t="s">
        <v>3793</v>
      </c>
      <c r="D1423" s="50" t="s">
        <v>16619</v>
      </c>
      <c r="E1423" s="84">
        <f t="shared" si="88"/>
        <v>41586</v>
      </c>
      <c r="F1423" s="50">
        <f t="shared" si="89"/>
        <v>2013</v>
      </c>
      <c r="G1423" s="50">
        <f t="shared" si="90"/>
        <v>11</v>
      </c>
      <c r="H1423" s="50">
        <f t="shared" si="91"/>
        <v>5</v>
      </c>
      <c r="I1423" s="54" t="s">
        <v>15622</v>
      </c>
      <c r="J1423" s="54" t="s">
        <v>17050</v>
      </c>
      <c r="K1423" s="54" t="s">
        <v>17124</v>
      </c>
      <c r="L1423" s="54" t="s">
        <v>15626</v>
      </c>
      <c r="M1423" s="55">
        <v>1</v>
      </c>
      <c r="N1423" s="55">
        <v>0.87</v>
      </c>
      <c r="O1423" s="54" t="s">
        <v>15616</v>
      </c>
    </row>
    <row r="1424" spans="1:15" x14ac:dyDescent="0.25">
      <c r="A1424" s="19">
        <v>1428</v>
      </c>
      <c r="B1424" t="s">
        <v>8784</v>
      </c>
      <c r="C1424" t="s">
        <v>6564</v>
      </c>
      <c r="D1424" s="50" t="s">
        <v>16620</v>
      </c>
      <c r="E1424" s="84">
        <f t="shared" si="88"/>
        <v>41587</v>
      </c>
      <c r="F1424" s="50">
        <f t="shared" si="89"/>
        <v>2013</v>
      </c>
      <c r="G1424" s="50">
        <f t="shared" si="90"/>
        <v>11</v>
      </c>
      <c r="H1424" s="50">
        <f t="shared" si="91"/>
        <v>6</v>
      </c>
      <c r="I1424" s="54" t="s">
        <v>15622</v>
      </c>
      <c r="J1424" s="54" t="s">
        <v>17050</v>
      </c>
      <c r="K1424" s="54" t="s">
        <v>17124</v>
      </c>
      <c r="L1424" s="54" t="s">
        <v>15626</v>
      </c>
      <c r="M1424" s="55">
        <v>1</v>
      </c>
      <c r="N1424" s="55">
        <v>1</v>
      </c>
      <c r="O1424" s="54" t="s">
        <v>15616</v>
      </c>
    </row>
    <row r="1425" spans="1:15" x14ac:dyDescent="0.25">
      <c r="A1425" s="19">
        <v>1429</v>
      </c>
      <c r="B1425" t="s">
        <v>8658</v>
      </c>
      <c r="C1425" t="s">
        <v>6690</v>
      </c>
      <c r="D1425" s="50" t="s">
        <v>16620</v>
      </c>
      <c r="E1425" s="84">
        <f t="shared" si="88"/>
        <v>41587</v>
      </c>
      <c r="F1425" s="50">
        <f t="shared" si="89"/>
        <v>2013</v>
      </c>
      <c r="G1425" s="50">
        <f t="shared" si="90"/>
        <v>11</v>
      </c>
      <c r="H1425" s="50">
        <f t="shared" si="91"/>
        <v>6</v>
      </c>
      <c r="I1425" s="54" t="s">
        <v>15622</v>
      </c>
      <c r="J1425" s="54" t="s">
        <v>17050</v>
      </c>
      <c r="K1425" s="54" t="s">
        <v>17124</v>
      </c>
      <c r="L1425" s="54" t="s">
        <v>15626</v>
      </c>
      <c r="M1425" s="55">
        <v>0.89</v>
      </c>
      <c r="N1425" s="55">
        <v>0.38</v>
      </c>
      <c r="O1425" s="54" t="s">
        <v>15616</v>
      </c>
    </row>
    <row r="1426" spans="1:15" x14ac:dyDescent="0.25">
      <c r="A1426" s="19">
        <v>1430</v>
      </c>
      <c r="B1426" t="s">
        <v>8168</v>
      </c>
      <c r="C1426" t="s">
        <v>7167</v>
      </c>
      <c r="D1426" s="50" t="s">
        <v>16621</v>
      </c>
      <c r="E1426" s="84">
        <f t="shared" si="88"/>
        <v>41588</v>
      </c>
      <c r="F1426" s="50">
        <f t="shared" si="89"/>
        <v>2013</v>
      </c>
      <c r="G1426" s="50">
        <f t="shared" si="90"/>
        <v>11</v>
      </c>
      <c r="H1426" s="50">
        <f t="shared" si="91"/>
        <v>7</v>
      </c>
      <c r="I1426" s="54" t="s">
        <v>15622</v>
      </c>
      <c r="J1426" s="54" t="s">
        <v>17050</v>
      </c>
      <c r="K1426" s="54" t="s">
        <v>17124</v>
      </c>
      <c r="L1426" s="54" t="s">
        <v>15626</v>
      </c>
      <c r="M1426" s="55">
        <v>1</v>
      </c>
      <c r="N1426" s="55">
        <v>0.96</v>
      </c>
      <c r="O1426" s="54" t="s">
        <v>15615</v>
      </c>
    </row>
    <row r="1427" spans="1:15" x14ac:dyDescent="0.25">
      <c r="A1427" s="19">
        <v>1431</v>
      </c>
      <c r="B1427" t="s">
        <v>8135</v>
      </c>
      <c r="C1427" t="s">
        <v>7200</v>
      </c>
      <c r="D1427" s="50" t="s">
        <v>16622</v>
      </c>
      <c r="E1427" s="84">
        <f t="shared" si="88"/>
        <v>41589</v>
      </c>
      <c r="F1427" s="50">
        <f t="shared" si="89"/>
        <v>2013</v>
      </c>
      <c r="G1427" s="50">
        <f t="shared" si="90"/>
        <v>11</v>
      </c>
      <c r="H1427" s="50">
        <f t="shared" si="91"/>
        <v>1</v>
      </c>
      <c r="I1427" s="54" t="s">
        <v>15622</v>
      </c>
      <c r="J1427" s="54" t="s">
        <v>17050</v>
      </c>
      <c r="K1427" s="54" t="s">
        <v>17124</v>
      </c>
      <c r="L1427" s="54" t="s">
        <v>15626</v>
      </c>
      <c r="M1427" s="55">
        <v>1</v>
      </c>
      <c r="N1427" s="55">
        <v>1</v>
      </c>
      <c r="O1427" s="54" t="s">
        <v>15615</v>
      </c>
    </row>
    <row r="1428" spans="1:15" x14ac:dyDescent="0.25">
      <c r="A1428" s="19">
        <v>1432</v>
      </c>
      <c r="B1428" t="s">
        <v>8059</v>
      </c>
      <c r="C1428" t="s">
        <v>7274</v>
      </c>
      <c r="D1428" s="50" t="s">
        <v>16622</v>
      </c>
      <c r="E1428" s="84">
        <f t="shared" si="88"/>
        <v>41589</v>
      </c>
      <c r="F1428" s="50">
        <f t="shared" si="89"/>
        <v>2013</v>
      </c>
      <c r="G1428" s="50">
        <f t="shared" si="90"/>
        <v>11</v>
      </c>
      <c r="H1428" s="50">
        <f t="shared" si="91"/>
        <v>1</v>
      </c>
      <c r="I1428" s="54" t="s">
        <v>15622</v>
      </c>
      <c r="J1428" s="54" t="s">
        <v>17050</v>
      </c>
      <c r="K1428" s="54" t="s">
        <v>17124</v>
      </c>
      <c r="L1428" s="54" t="s">
        <v>15624</v>
      </c>
      <c r="M1428" s="55">
        <v>1</v>
      </c>
      <c r="N1428" s="55">
        <v>1</v>
      </c>
      <c r="O1428" s="54" t="s">
        <v>15615</v>
      </c>
    </row>
    <row r="1429" spans="1:15" x14ac:dyDescent="0.25">
      <c r="A1429" s="19">
        <v>1433</v>
      </c>
      <c r="B1429" t="s">
        <v>11369</v>
      </c>
      <c r="C1429" t="s">
        <v>4031</v>
      </c>
      <c r="D1429" s="50" t="s">
        <v>16622</v>
      </c>
      <c r="E1429" s="84">
        <f t="shared" si="88"/>
        <v>41589</v>
      </c>
      <c r="F1429" s="50">
        <f t="shared" si="89"/>
        <v>2013</v>
      </c>
      <c r="G1429" s="50">
        <f t="shared" si="90"/>
        <v>11</v>
      </c>
      <c r="H1429" s="50">
        <f t="shared" si="91"/>
        <v>1</v>
      </c>
      <c r="I1429" s="54" t="s">
        <v>15622</v>
      </c>
      <c r="J1429" s="54" t="s">
        <v>17050</v>
      </c>
      <c r="K1429" s="54" t="s">
        <v>17124</v>
      </c>
      <c r="L1429" s="54" t="s">
        <v>15626</v>
      </c>
      <c r="M1429" s="55">
        <v>1</v>
      </c>
      <c r="N1429" s="55">
        <v>1</v>
      </c>
      <c r="O1429" s="54" t="s">
        <v>15616</v>
      </c>
    </row>
    <row r="1430" spans="1:15" x14ac:dyDescent="0.25">
      <c r="A1430" s="19">
        <v>1434</v>
      </c>
      <c r="B1430" t="s">
        <v>8535</v>
      </c>
      <c r="C1430" t="s">
        <v>6811</v>
      </c>
      <c r="D1430" s="50" t="s">
        <v>16622</v>
      </c>
      <c r="E1430" s="84">
        <f t="shared" si="88"/>
        <v>41589</v>
      </c>
      <c r="F1430" s="50">
        <f t="shared" si="89"/>
        <v>2013</v>
      </c>
      <c r="G1430" s="50">
        <f t="shared" si="90"/>
        <v>11</v>
      </c>
      <c r="H1430" s="50">
        <f t="shared" si="91"/>
        <v>1</v>
      </c>
      <c r="I1430" s="54" t="s">
        <v>15622</v>
      </c>
      <c r="J1430" s="54" t="s">
        <v>17050</v>
      </c>
      <c r="K1430" s="54" t="s">
        <v>17124</v>
      </c>
      <c r="L1430" s="54" t="s">
        <v>15623</v>
      </c>
      <c r="M1430" s="55">
        <v>0.9</v>
      </c>
      <c r="N1430" s="55">
        <v>0.75</v>
      </c>
      <c r="O1430" s="54" t="s">
        <v>15615</v>
      </c>
    </row>
    <row r="1431" spans="1:15" x14ac:dyDescent="0.25">
      <c r="A1431" s="19">
        <v>1435</v>
      </c>
      <c r="B1431" t="s">
        <v>9180</v>
      </c>
      <c r="C1431" t="s">
        <v>6174</v>
      </c>
      <c r="D1431" s="50" t="s">
        <v>16623</v>
      </c>
      <c r="E1431" s="84">
        <f t="shared" si="88"/>
        <v>41590</v>
      </c>
      <c r="F1431" s="50">
        <f t="shared" si="89"/>
        <v>2013</v>
      </c>
      <c r="G1431" s="50">
        <f t="shared" si="90"/>
        <v>11</v>
      </c>
      <c r="H1431" s="50">
        <f t="shared" si="91"/>
        <v>2</v>
      </c>
      <c r="I1431" s="54" t="s">
        <v>15622</v>
      </c>
      <c r="J1431" s="54" t="s">
        <v>17050</v>
      </c>
      <c r="K1431" s="54" t="s">
        <v>17124</v>
      </c>
      <c r="L1431" s="54" t="s">
        <v>15624</v>
      </c>
      <c r="M1431" s="55">
        <v>1</v>
      </c>
      <c r="N1431" s="55">
        <v>0.63</v>
      </c>
      <c r="O1431" s="54" t="s">
        <v>15615</v>
      </c>
    </row>
    <row r="1432" spans="1:15" x14ac:dyDescent="0.25">
      <c r="A1432" s="19">
        <v>1436</v>
      </c>
      <c r="B1432" t="s">
        <v>8906</v>
      </c>
      <c r="C1432" t="s">
        <v>6446</v>
      </c>
      <c r="D1432" s="50" t="s">
        <v>16623</v>
      </c>
      <c r="E1432" s="84">
        <f t="shared" si="88"/>
        <v>41590</v>
      </c>
      <c r="F1432" s="50">
        <f t="shared" si="89"/>
        <v>2013</v>
      </c>
      <c r="G1432" s="50">
        <f t="shared" si="90"/>
        <v>11</v>
      </c>
      <c r="H1432" s="50">
        <f t="shared" si="91"/>
        <v>2</v>
      </c>
      <c r="I1432" s="54" t="s">
        <v>15625</v>
      </c>
      <c r="J1432" s="54" t="s">
        <v>17050</v>
      </c>
      <c r="K1432" s="54" t="s">
        <v>17124</v>
      </c>
      <c r="L1432" s="54" t="s">
        <v>15626</v>
      </c>
      <c r="M1432" s="55">
        <v>1</v>
      </c>
      <c r="N1432" s="55">
        <v>1</v>
      </c>
      <c r="O1432" s="54" t="s">
        <v>15616</v>
      </c>
    </row>
    <row r="1433" spans="1:15" x14ac:dyDescent="0.25">
      <c r="A1433" s="19">
        <v>1437</v>
      </c>
      <c r="B1433" t="s">
        <v>10167</v>
      </c>
      <c r="C1433" t="s">
        <v>5211</v>
      </c>
      <c r="D1433" s="50" t="s">
        <v>16624</v>
      </c>
      <c r="E1433" s="84">
        <f t="shared" si="88"/>
        <v>41591</v>
      </c>
      <c r="F1433" s="50">
        <f t="shared" si="89"/>
        <v>2013</v>
      </c>
      <c r="G1433" s="50">
        <f t="shared" si="90"/>
        <v>11</v>
      </c>
      <c r="H1433" s="50">
        <f t="shared" si="91"/>
        <v>3</v>
      </c>
      <c r="I1433" s="54" t="s">
        <v>15761</v>
      </c>
      <c r="J1433" s="54" t="s">
        <v>17089</v>
      </c>
      <c r="K1433" s="54" t="s">
        <v>17139</v>
      </c>
      <c r="L1433" s="54" t="s">
        <v>15626</v>
      </c>
      <c r="M1433" s="55">
        <v>1</v>
      </c>
      <c r="N1433" s="55">
        <v>0.75</v>
      </c>
      <c r="O1433" s="54" t="s">
        <v>15615</v>
      </c>
    </row>
    <row r="1434" spans="1:15" x14ac:dyDescent="0.25">
      <c r="A1434" s="19">
        <v>1438</v>
      </c>
      <c r="B1434" t="s">
        <v>8395</v>
      </c>
      <c r="C1434" t="s">
        <v>6947</v>
      </c>
      <c r="D1434" s="50" t="s">
        <v>16624</v>
      </c>
      <c r="E1434" s="84">
        <f t="shared" si="88"/>
        <v>41591</v>
      </c>
      <c r="F1434" s="50">
        <f t="shared" si="89"/>
        <v>2013</v>
      </c>
      <c r="G1434" s="50">
        <f t="shared" si="90"/>
        <v>11</v>
      </c>
      <c r="H1434" s="50">
        <f t="shared" si="91"/>
        <v>3</v>
      </c>
      <c r="I1434" s="54" t="s">
        <v>15622</v>
      </c>
      <c r="J1434" s="54" t="s">
        <v>17050</v>
      </c>
      <c r="K1434" s="54" t="s">
        <v>17124</v>
      </c>
      <c r="L1434" s="54" t="s">
        <v>15623</v>
      </c>
      <c r="M1434" s="55">
        <v>0.67</v>
      </c>
      <c r="N1434" s="55">
        <v>0.81</v>
      </c>
      <c r="O1434" s="54" t="s">
        <v>15615</v>
      </c>
    </row>
    <row r="1435" spans="1:15" x14ac:dyDescent="0.25">
      <c r="A1435" s="19">
        <v>1439</v>
      </c>
      <c r="B1435" t="s">
        <v>10426</v>
      </c>
      <c r="C1435" t="s">
        <v>4954</v>
      </c>
      <c r="D1435" s="50" t="s">
        <v>16624</v>
      </c>
      <c r="E1435" s="84">
        <f t="shared" si="88"/>
        <v>41591</v>
      </c>
      <c r="F1435" s="50">
        <f t="shared" si="89"/>
        <v>2013</v>
      </c>
      <c r="G1435" s="50">
        <f t="shared" si="90"/>
        <v>11</v>
      </c>
      <c r="H1435" s="50">
        <f t="shared" si="91"/>
        <v>3</v>
      </c>
      <c r="I1435" s="54" t="s">
        <v>15622</v>
      </c>
      <c r="J1435" s="54" t="s">
        <v>17050</v>
      </c>
      <c r="K1435" s="54" t="s">
        <v>17124</v>
      </c>
      <c r="L1435" s="54" t="s">
        <v>15626</v>
      </c>
      <c r="M1435" s="55">
        <v>1</v>
      </c>
      <c r="N1435" s="55">
        <v>1</v>
      </c>
      <c r="O1435" s="54" t="s">
        <v>15616</v>
      </c>
    </row>
    <row r="1436" spans="1:15" x14ac:dyDescent="0.25">
      <c r="A1436" s="19">
        <v>1440</v>
      </c>
      <c r="B1436" t="s">
        <v>11502</v>
      </c>
      <c r="C1436" t="s">
        <v>3900</v>
      </c>
      <c r="D1436" s="50" t="s">
        <v>16625</v>
      </c>
      <c r="E1436" s="84">
        <f t="shared" si="88"/>
        <v>41592</v>
      </c>
      <c r="F1436" s="50">
        <f t="shared" si="89"/>
        <v>2013</v>
      </c>
      <c r="G1436" s="50">
        <f t="shared" si="90"/>
        <v>11</v>
      </c>
      <c r="H1436" s="50">
        <f t="shared" si="91"/>
        <v>4</v>
      </c>
      <c r="I1436" s="54" t="s">
        <v>15622</v>
      </c>
      <c r="J1436" s="54" t="s">
        <v>17050</v>
      </c>
      <c r="K1436" s="54" t="s">
        <v>17124</v>
      </c>
      <c r="L1436" s="54" t="s">
        <v>15624</v>
      </c>
      <c r="M1436" s="55">
        <v>0.75</v>
      </c>
      <c r="N1436" s="55">
        <v>0.96</v>
      </c>
      <c r="O1436" s="54" t="s">
        <v>15615</v>
      </c>
    </row>
    <row r="1437" spans="1:15" x14ac:dyDescent="0.25">
      <c r="A1437" s="19">
        <v>1441</v>
      </c>
      <c r="B1437" t="s">
        <v>10883</v>
      </c>
      <c r="C1437" t="s">
        <v>4511</v>
      </c>
      <c r="D1437" s="50" t="s">
        <v>16625</v>
      </c>
      <c r="E1437" s="84">
        <f t="shared" si="88"/>
        <v>41592</v>
      </c>
      <c r="F1437" s="50">
        <f t="shared" si="89"/>
        <v>2013</v>
      </c>
      <c r="G1437" s="50">
        <f t="shared" si="90"/>
        <v>11</v>
      </c>
      <c r="H1437" s="50">
        <f t="shared" si="91"/>
        <v>4</v>
      </c>
      <c r="I1437" s="54" t="s">
        <v>15622</v>
      </c>
      <c r="J1437" s="54" t="s">
        <v>17050</v>
      </c>
      <c r="K1437" s="54" t="s">
        <v>17124</v>
      </c>
      <c r="L1437" s="54" t="s">
        <v>15624</v>
      </c>
      <c r="M1437" s="55">
        <v>1</v>
      </c>
      <c r="N1437" s="55">
        <v>0.85</v>
      </c>
      <c r="O1437" s="54" t="s">
        <v>15616</v>
      </c>
    </row>
    <row r="1438" spans="1:15" x14ac:dyDescent="0.25">
      <c r="A1438" s="19">
        <v>1442</v>
      </c>
      <c r="B1438" t="s">
        <v>11479</v>
      </c>
      <c r="C1438" t="s">
        <v>3923</v>
      </c>
      <c r="D1438" s="50" t="s">
        <v>16626</v>
      </c>
      <c r="E1438" s="84">
        <f t="shared" si="88"/>
        <v>41593</v>
      </c>
      <c r="F1438" s="50">
        <f t="shared" si="89"/>
        <v>2013</v>
      </c>
      <c r="G1438" s="50">
        <f t="shared" si="90"/>
        <v>11</v>
      </c>
      <c r="H1438" s="50">
        <f t="shared" si="91"/>
        <v>5</v>
      </c>
      <c r="I1438" s="54" t="s">
        <v>15622</v>
      </c>
      <c r="J1438" s="54" t="s">
        <v>17050</v>
      </c>
      <c r="K1438" s="54" t="s">
        <v>17124</v>
      </c>
      <c r="L1438" s="54" t="s">
        <v>15623</v>
      </c>
      <c r="M1438" s="55">
        <v>0.67</v>
      </c>
      <c r="N1438" s="55">
        <v>0.2</v>
      </c>
      <c r="O1438" s="54" t="s">
        <v>15615</v>
      </c>
    </row>
    <row r="1439" spans="1:15" x14ac:dyDescent="0.25">
      <c r="A1439" s="19">
        <v>1443</v>
      </c>
      <c r="B1439" t="s">
        <v>10761</v>
      </c>
      <c r="C1439" t="s">
        <v>4629</v>
      </c>
      <c r="D1439" s="50" t="s">
        <v>16627</v>
      </c>
      <c r="E1439" s="84">
        <f t="shared" si="88"/>
        <v>41594</v>
      </c>
      <c r="F1439" s="50">
        <f t="shared" si="89"/>
        <v>2013</v>
      </c>
      <c r="G1439" s="50">
        <f t="shared" si="90"/>
        <v>11</v>
      </c>
      <c r="H1439" s="50">
        <f t="shared" si="91"/>
        <v>6</v>
      </c>
      <c r="I1439" s="54" t="s">
        <v>15622</v>
      </c>
      <c r="J1439" s="54" t="s">
        <v>17050</v>
      </c>
      <c r="K1439" s="54" t="s">
        <v>17124</v>
      </c>
      <c r="L1439" s="54" t="s">
        <v>15626</v>
      </c>
      <c r="M1439" s="55">
        <v>1</v>
      </c>
      <c r="N1439" s="55">
        <v>1</v>
      </c>
      <c r="O1439" s="54" t="s">
        <v>15616</v>
      </c>
    </row>
    <row r="1440" spans="1:15" x14ac:dyDescent="0.25">
      <c r="A1440" s="19">
        <v>1444</v>
      </c>
      <c r="B1440" t="s">
        <v>11354</v>
      </c>
      <c r="C1440" t="s">
        <v>4046</v>
      </c>
      <c r="D1440" s="50" t="s">
        <v>16628</v>
      </c>
      <c r="E1440" s="84">
        <f t="shared" si="88"/>
        <v>41596</v>
      </c>
      <c r="F1440" s="50">
        <f t="shared" si="89"/>
        <v>2013</v>
      </c>
      <c r="G1440" s="50">
        <f t="shared" si="90"/>
        <v>11</v>
      </c>
      <c r="H1440" s="50">
        <f t="shared" si="91"/>
        <v>1</v>
      </c>
      <c r="I1440" s="54" t="s">
        <v>15622</v>
      </c>
      <c r="J1440" s="54" t="s">
        <v>17050</v>
      </c>
      <c r="K1440" s="54" t="s">
        <v>17124</v>
      </c>
      <c r="L1440" s="54" t="s">
        <v>15626</v>
      </c>
      <c r="M1440" s="55">
        <v>1</v>
      </c>
      <c r="N1440" s="55">
        <v>0.33</v>
      </c>
      <c r="O1440" s="54" t="s">
        <v>15615</v>
      </c>
    </row>
    <row r="1441" spans="1:15" x14ac:dyDescent="0.25">
      <c r="A1441" s="19">
        <v>1445</v>
      </c>
      <c r="B1441" t="s">
        <v>9847</v>
      </c>
      <c r="C1441" t="s">
        <v>5524</v>
      </c>
      <c r="D1441" s="50" t="s">
        <v>16628</v>
      </c>
      <c r="E1441" s="84">
        <f t="shared" si="88"/>
        <v>41596</v>
      </c>
      <c r="F1441" s="50">
        <f t="shared" si="89"/>
        <v>2013</v>
      </c>
      <c r="G1441" s="50">
        <f t="shared" si="90"/>
        <v>11</v>
      </c>
      <c r="H1441" s="50">
        <f t="shared" si="91"/>
        <v>1</v>
      </c>
      <c r="I1441" s="54" t="s">
        <v>15622</v>
      </c>
      <c r="J1441" s="54" t="s">
        <v>17050</v>
      </c>
      <c r="K1441" s="54" t="s">
        <v>17124</v>
      </c>
      <c r="L1441" s="54" t="s">
        <v>15623</v>
      </c>
      <c r="M1441" s="55">
        <v>0.8</v>
      </c>
      <c r="N1441" s="55">
        <v>0.77</v>
      </c>
      <c r="O1441" s="54" t="s">
        <v>15616</v>
      </c>
    </row>
    <row r="1442" spans="1:15" x14ac:dyDescent="0.25">
      <c r="A1442" s="19">
        <v>1446</v>
      </c>
      <c r="B1442" t="s">
        <v>9050</v>
      </c>
      <c r="C1442" t="s">
        <v>6303</v>
      </c>
      <c r="D1442" s="50" t="s">
        <v>16628</v>
      </c>
      <c r="E1442" s="84">
        <f t="shared" si="88"/>
        <v>41596</v>
      </c>
      <c r="F1442" s="50">
        <f t="shared" si="89"/>
        <v>2013</v>
      </c>
      <c r="G1442" s="50">
        <f t="shared" si="90"/>
        <v>11</v>
      </c>
      <c r="H1442" s="50">
        <f t="shared" si="91"/>
        <v>1</v>
      </c>
      <c r="I1442" s="54" t="s">
        <v>15622</v>
      </c>
      <c r="J1442" s="54" t="s">
        <v>17050</v>
      </c>
      <c r="K1442" s="54" t="s">
        <v>17124</v>
      </c>
      <c r="L1442" s="54" t="s">
        <v>15626</v>
      </c>
      <c r="M1442" s="55">
        <v>1</v>
      </c>
      <c r="N1442" s="55">
        <v>1</v>
      </c>
      <c r="O1442" s="54" t="s">
        <v>15616</v>
      </c>
    </row>
    <row r="1443" spans="1:15" x14ac:dyDescent="0.25">
      <c r="A1443" s="19">
        <v>1447</v>
      </c>
      <c r="B1443" t="s">
        <v>11493</v>
      </c>
      <c r="C1443" t="s">
        <v>3909</v>
      </c>
      <c r="D1443" s="50" t="s">
        <v>16629</v>
      </c>
      <c r="E1443" s="84">
        <f t="shared" si="88"/>
        <v>41597</v>
      </c>
      <c r="F1443" s="50">
        <f t="shared" si="89"/>
        <v>2013</v>
      </c>
      <c r="G1443" s="50">
        <f t="shared" si="90"/>
        <v>11</v>
      </c>
      <c r="H1443" s="50">
        <f t="shared" si="91"/>
        <v>2</v>
      </c>
      <c r="I1443" s="54" t="s">
        <v>15625</v>
      </c>
      <c r="J1443" s="54" t="s">
        <v>17050</v>
      </c>
      <c r="K1443" s="54" t="s">
        <v>17124</v>
      </c>
      <c r="L1443" s="54" t="s">
        <v>15626</v>
      </c>
      <c r="M1443" s="55">
        <v>1</v>
      </c>
      <c r="N1443" s="55">
        <v>1</v>
      </c>
      <c r="O1443" s="54" t="s">
        <v>15615</v>
      </c>
    </row>
    <row r="1444" spans="1:15" x14ac:dyDescent="0.25">
      <c r="A1444" s="19">
        <v>1448</v>
      </c>
      <c r="B1444" t="s">
        <v>10331</v>
      </c>
      <c r="C1444" t="s">
        <v>5048</v>
      </c>
      <c r="D1444" s="50" t="s">
        <v>16630</v>
      </c>
      <c r="E1444" s="84">
        <f t="shared" si="88"/>
        <v>41599</v>
      </c>
      <c r="F1444" s="50">
        <f t="shared" si="89"/>
        <v>2013</v>
      </c>
      <c r="G1444" s="50">
        <f t="shared" si="90"/>
        <v>11</v>
      </c>
      <c r="H1444" s="50">
        <f t="shared" si="91"/>
        <v>4</v>
      </c>
      <c r="I1444" s="54" t="s">
        <v>15622</v>
      </c>
      <c r="J1444" s="54" t="s">
        <v>17050</v>
      </c>
      <c r="K1444" s="54" t="s">
        <v>17124</v>
      </c>
      <c r="L1444" s="54" t="s">
        <v>15624</v>
      </c>
      <c r="M1444" s="55">
        <v>1</v>
      </c>
      <c r="N1444" s="55">
        <v>0.72</v>
      </c>
      <c r="O1444" s="54" t="s">
        <v>15616</v>
      </c>
    </row>
    <row r="1445" spans="1:15" x14ac:dyDescent="0.25">
      <c r="A1445" s="19">
        <v>1449</v>
      </c>
      <c r="B1445" t="s">
        <v>9153</v>
      </c>
      <c r="C1445" t="s">
        <v>6200</v>
      </c>
      <c r="D1445" s="50" t="s">
        <v>16630</v>
      </c>
      <c r="E1445" s="84">
        <f t="shared" si="88"/>
        <v>41599</v>
      </c>
      <c r="F1445" s="50">
        <f t="shared" si="89"/>
        <v>2013</v>
      </c>
      <c r="G1445" s="50">
        <f t="shared" si="90"/>
        <v>11</v>
      </c>
      <c r="H1445" s="50">
        <f t="shared" si="91"/>
        <v>4</v>
      </c>
      <c r="I1445" s="54" t="s">
        <v>15622</v>
      </c>
      <c r="J1445" s="54" t="s">
        <v>17050</v>
      </c>
      <c r="K1445" s="54" t="s">
        <v>17124</v>
      </c>
      <c r="L1445" s="54" t="s">
        <v>15626</v>
      </c>
      <c r="M1445" s="55">
        <v>1</v>
      </c>
      <c r="N1445" s="55">
        <v>0.89</v>
      </c>
      <c r="O1445" s="54" t="s">
        <v>15615</v>
      </c>
    </row>
    <row r="1446" spans="1:15" x14ac:dyDescent="0.25">
      <c r="A1446" s="19">
        <v>1450</v>
      </c>
      <c r="B1446" t="s">
        <v>7982</v>
      </c>
      <c r="C1446" t="s">
        <v>7349</v>
      </c>
      <c r="D1446" s="50" t="s">
        <v>16631</v>
      </c>
      <c r="E1446" s="84">
        <f t="shared" si="88"/>
        <v>41600</v>
      </c>
      <c r="F1446" s="50">
        <f t="shared" si="89"/>
        <v>2013</v>
      </c>
      <c r="G1446" s="50">
        <f t="shared" si="90"/>
        <v>11</v>
      </c>
      <c r="H1446" s="50">
        <f t="shared" si="91"/>
        <v>5</v>
      </c>
      <c r="I1446" s="54" t="s">
        <v>15622</v>
      </c>
      <c r="J1446" s="54" t="s">
        <v>17050</v>
      </c>
      <c r="K1446" s="54" t="s">
        <v>17124</v>
      </c>
      <c r="L1446" s="54" t="s">
        <v>15626</v>
      </c>
      <c r="M1446" s="55">
        <v>1</v>
      </c>
      <c r="N1446" s="55">
        <v>1</v>
      </c>
      <c r="O1446" s="54" t="s">
        <v>15615</v>
      </c>
    </row>
    <row r="1447" spans="1:15" x14ac:dyDescent="0.25">
      <c r="A1447" s="19">
        <v>1451</v>
      </c>
      <c r="B1447" t="s">
        <v>9607</v>
      </c>
      <c r="C1447" t="s">
        <v>5755</v>
      </c>
      <c r="D1447" s="50" t="s">
        <v>16632</v>
      </c>
      <c r="E1447" s="84">
        <f t="shared" si="88"/>
        <v>41602</v>
      </c>
      <c r="F1447" s="50">
        <f t="shared" si="89"/>
        <v>2013</v>
      </c>
      <c r="G1447" s="50">
        <f t="shared" si="90"/>
        <v>11</v>
      </c>
      <c r="H1447" s="50">
        <f t="shared" si="91"/>
        <v>7</v>
      </c>
      <c r="I1447" s="54" t="s">
        <v>15622</v>
      </c>
      <c r="J1447" s="54" t="s">
        <v>17050</v>
      </c>
      <c r="K1447" s="54" t="s">
        <v>17124</v>
      </c>
      <c r="L1447" s="54" t="s">
        <v>15623</v>
      </c>
      <c r="M1447" s="55">
        <v>1</v>
      </c>
      <c r="N1447" s="55">
        <v>0.6</v>
      </c>
      <c r="O1447" s="54" t="s">
        <v>15615</v>
      </c>
    </row>
    <row r="1448" spans="1:15" x14ac:dyDescent="0.25">
      <c r="A1448" s="19">
        <v>1452</v>
      </c>
      <c r="B1448" t="s">
        <v>8651</v>
      </c>
      <c r="C1448" t="s">
        <v>6697</v>
      </c>
      <c r="D1448" s="50" t="s">
        <v>16633</v>
      </c>
      <c r="E1448" s="84">
        <f t="shared" si="88"/>
        <v>41603</v>
      </c>
      <c r="F1448" s="50">
        <f t="shared" si="89"/>
        <v>2013</v>
      </c>
      <c r="G1448" s="50">
        <f t="shared" si="90"/>
        <v>11</v>
      </c>
      <c r="H1448" s="50">
        <f t="shared" si="91"/>
        <v>1</v>
      </c>
      <c r="I1448" s="54" t="s">
        <v>15622</v>
      </c>
      <c r="J1448" s="54" t="s">
        <v>17050</v>
      </c>
      <c r="K1448" s="54" t="s">
        <v>17124</v>
      </c>
      <c r="L1448" s="54" t="s">
        <v>15623</v>
      </c>
      <c r="M1448" s="55">
        <v>1</v>
      </c>
      <c r="N1448" s="55">
        <v>0.73</v>
      </c>
      <c r="O1448" s="54" t="s">
        <v>15616</v>
      </c>
    </row>
    <row r="1449" spans="1:15" x14ac:dyDescent="0.25">
      <c r="A1449" s="19">
        <v>1453</v>
      </c>
      <c r="B1449" t="s">
        <v>8612</v>
      </c>
      <c r="C1449" t="s">
        <v>6735</v>
      </c>
      <c r="D1449" s="50" t="s">
        <v>16633</v>
      </c>
      <c r="E1449" s="84">
        <f t="shared" si="88"/>
        <v>41603</v>
      </c>
      <c r="F1449" s="50">
        <f t="shared" si="89"/>
        <v>2013</v>
      </c>
      <c r="G1449" s="50">
        <f t="shared" si="90"/>
        <v>11</v>
      </c>
      <c r="H1449" s="50">
        <f t="shared" si="91"/>
        <v>1</v>
      </c>
      <c r="I1449" s="54" t="s">
        <v>15622</v>
      </c>
      <c r="J1449" s="54" t="s">
        <v>17050</v>
      </c>
      <c r="K1449" s="54" t="s">
        <v>17124</v>
      </c>
      <c r="L1449" s="54" t="s">
        <v>15624</v>
      </c>
      <c r="M1449" s="55">
        <v>1</v>
      </c>
      <c r="N1449" s="55">
        <v>1</v>
      </c>
      <c r="O1449" s="54" t="s">
        <v>15615</v>
      </c>
    </row>
    <row r="1450" spans="1:15" x14ac:dyDescent="0.25">
      <c r="A1450" s="19">
        <v>1454</v>
      </c>
      <c r="B1450" t="s">
        <v>10558</v>
      </c>
      <c r="C1450" t="s">
        <v>4826</v>
      </c>
      <c r="D1450" s="50" t="s">
        <v>16633</v>
      </c>
      <c r="E1450" s="84">
        <f t="shared" si="88"/>
        <v>41603</v>
      </c>
      <c r="F1450" s="50">
        <f t="shared" si="89"/>
        <v>2013</v>
      </c>
      <c r="G1450" s="50">
        <f t="shared" si="90"/>
        <v>11</v>
      </c>
      <c r="H1450" s="50">
        <f t="shared" si="91"/>
        <v>1</v>
      </c>
      <c r="I1450" s="54" t="s">
        <v>15622</v>
      </c>
      <c r="J1450" s="54" t="s">
        <v>17050</v>
      </c>
      <c r="K1450" s="54" t="s">
        <v>17124</v>
      </c>
      <c r="L1450" s="54" t="s">
        <v>15623</v>
      </c>
      <c r="M1450" s="55">
        <v>0.63</v>
      </c>
      <c r="N1450" s="55">
        <v>0.91</v>
      </c>
      <c r="O1450" s="54" t="s">
        <v>15615</v>
      </c>
    </row>
    <row r="1451" spans="1:15" x14ac:dyDescent="0.25">
      <c r="A1451" s="19">
        <v>1455</v>
      </c>
      <c r="B1451" t="s">
        <v>8561</v>
      </c>
      <c r="C1451" t="s">
        <v>6786</v>
      </c>
      <c r="D1451" s="50" t="s">
        <v>16634</v>
      </c>
      <c r="E1451" s="84">
        <f t="shared" si="88"/>
        <v>41604</v>
      </c>
      <c r="F1451" s="50">
        <f t="shared" si="89"/>
        <v>2013</v>
      </c>
      <c r="G1451" s="50">
        <f t="shared" si="90"/>
        <v>11</v>
      </c>
      <c r="H1451" s="50">
        <f t="shared" si="91"/>
        <v>2</v>
      </c>
      <c r="I1451" s="54" t="s">
        <v>15622</v>
      </c>
      <c r="J1451" s="54" t="s">
        <v>17050</v>
      </c>
      <c r="K1451" s="54" t="s">
        <v>17124</v>
      </c>
      <c r="L1451" s="54" t="s">
        <v>15626</v>
      </c>
      <c r="M1451" s="55">
        <v>1</v>
      </c>
      <c r="N1451" s="55">
        <v>1</v>
      </c>
      <c r="O1451" s="54" t="s">
        <v>15615</v>
      </c>
    </row>
    <row r="1452" spans="1:15" x14ac:dyDescent="0.25">
      <c r="A1452" s="19">
        <v>1456</v>
      </c>
      <c r="B1452" t="s">
        <v>10899</v>
      </c>
      <c r="C1452" t="s">
        <v>4495</v>
      </c>
      <c r="D1452" s="50" t="s">
        <v>16635</v>
      </c>
      <c r="E1452" s="84">
        <f t="shared" si="88"/>
        <v>41605</v>
      </c>
      <c r="F1452" s="50">
        <f t="shared" si="89"/>
        <v>2013</v>
      </c>
      <c r="G1452" s="50">
        <f t="shared" si="90"/>
        <v>11</v>
      </c>
      <c r="H1452" s="50">
        <f t="shared" si="91"/>
        <v>3</v>
      </c>
      <c r="I1452" s="54" t="s">
        <v>15622</v>
      </c>
      <c r="J1452" s="54" t="s">
        <v>17050</v>
      </c>
      <c r="K1452" s="54" t="s">
        <v>17124</v>
      </c>
      <c r="L1452" s="54" t="s">
        <v>15626</v>
      </c>
      <c r="M1452" s="55">
        <v>0.9</v>
      </c>
      <c r="N1452" s="55">
        <v>1</v>
      </c>
      <c r="O1452" s="54" t="s">
        <v>15615</v>
      </c>
    </row>
    <row r="1453" spans="1:15" x14ac:dyDescent="0.25">
      <c r="A1453" s="19">
        <v>1457</v>
      </c>
      <c r="B1453" t="s">
        <v>8557</v>
      </c>
      <c r="C1453" t="s">
        <v>6789</v>
      </c>
      <c r="D1453" s="50" t="s">
        <v>16635</v>
      </c>
      <c r="E1453" s="84">
        <f t="shared" si="88"/>
        <v>41605</v>
      </c>
      <c r="F1453" s="50">
        <f t="shared" si="89"/>
        <v>2013</v>
      </c>
      <c r="G1453" s="50">
        <f t="shared" si="90"/>
        <v>11</v>
      </c>
      <c r="H1453" s="50">
        <f t="shared" si="91"/>
        <v>3</v>
      </c>
      <c r="I1453" s="54" t="s">
        <v>15622</v>
      </c>
      <c r="J1453" s="54" t="s">
        <v>17050</v>
      </c>
      <c r="K1453" s="54" t="s">
        <v>17124</v>
      </c>
      <c r="L1453" s="54" t="s">
        <v>15624</v>
      </c>
      <c r="M1453" s="55">
        <v>1</v>
      </c>
      <c r="N1453" s="55">
        <v>0.97</v>
      </c>
      <c r="O1453" s="54" t="s">
        <v>15616</v>
      </c>
    </row>
    <row r="1454" spans="1:15" x14ac:dyDescent="0.25">
      <c r="A1454" s="19">
        <v>1458</v>
      </c>
      <c r="B1454" t="s">
        <v>10177</v>
      </c>
      <c r="C1454" t="s">
        <v>5201</v>
      </c>
      <c r="D1454" s="50" t="s">
        <v>16636</v>
      </c>
      <c r="E1454" s="84">
        <f t="shared" si="88"/>
        <v>41606</v>
      </c>
      <c r="F1454" s="50">
        <f t="shared" si="89"/>
        <v>2013</v>
      </c>
      <c r="G1454" s="50">
        <f t="shared" si="90"/>
        <v>11</v>
      </c>
      <c r="H1454" s="50">
        <f t="shared" si="91"/>
        <v>4</v>
      </c>
      <c r="I1454" s="54" t="s">
        <v>15762</v>
      </c>
      <c r="J1454" s="54" t="s">
        <v>17080</v>
      </c>
      <c r="K1454" s="54" t="s">
        <v>17124</v>
      </c>
      <c r="L1454" s="54" t="s">
        <v>15626</v>
      </c>
      <c r="M1454" s="55">
        <v>1</v>
      </c>
      <c r="N1454" s="55">
        <v>1</v>
      </c>
      <c r="O1454" s="54" t="s">
        <v>15616</v>
      </c>
    </row>
    <row r="1455" spans="1:15" x14ac:dyDescent="0.25">
      <c r="A1455" s="19">
        <v>1459</v>
      </c>
      <c r="B1455" t="s">
        <v>7824</v>
      </c>
      <c r="C1455" t="s">
        <v>7499</v>
      </c>
      <c r="D1455" s="50" t="s">
        <v>16636</v>
      </c>
      <c r="E1455" s="84">
        <f t="shared" si="88"/>
        <v>41606</v>
      </c>
      <c r="F1455" s="50">
        <f t="shared" si="89"/>
        <v>2013</v>
      </c>
      <c r="G1455" s="50">
        <f t="shared" si="90"/>
        <v>11</v>
      </c>
      <c r="H1455" s="50">
        <f t="shared" si="91"/>
        <v>4</v>
      </c>
      <c r="I1455" s="54" t="s">
        <v>15622</v>
      </c>
      <c r="J1455" s="54" t="s">
        <v>17050</v>
      </c>
      <c r="K1455" s="54" t="s">
        <v>17124</v>
      </c>
      <c r="L1455" s="54" t="s">
        <v>15626</v>
      </c>
      <c r="M1455" s="55">
        <v>1</v>
      </c>
      <c r="N1455" s="55">
        <v>0.97</v>
      </c>
      <c r="O1455" s="54" t="s">
        <v>15615</v>
      </c>
    </row>
    <row r="1456" spans="1:15" x14ac:dyDescent="0.25">
      <c r="A1456" s="19">
        <v>1460</v>
      </c>
      <c r="B1456" t="s">
        <v>9025</v>
      </c>
      <c r="C1456" t="s">
        <v>6329</v>
      </c>
      <c r="D1456" s="50" t="s">
        <v>16636</v>
      </c>
      <c r="E1456" s="84">
        <f t="shared" si="88"/>
        <v>41606</v>
      </c>
      <c r="F1456" s="50">
        <f t="shared" si="89"/>
        <v>2013</v>
      </c>
      <c r="G1456" s="50">
        <f t="shared" si="90"/>
        <v>11</v>
      </c>
      <c r="H1456" s="50">
        <f t="shared" si="91"/>
        <v>4</v>
      </c>
      <c r="I1456" s="54" t="s">
        <v>15622</v>
      </c>
      <c r="J1456" s="54" t="s">
        <v>17050</v>
      </c>
      <c r="K1456" s="54" t="s">
        <v>17124</v>
      </c>
      <c r="L1456" s="54" t="s">
        <v>15623</v>
      </c>
      <c r="M1456" s="55">
        <v>1</v>
      </c>
      <c r="N1456" s="55">
        <v>0.93</v>
      </c>
      <c r="O1456" s="54" t="s">
        <v>15616</v>
      </c>
    </row>
    <row r="1457" spans="1:15" x14ac:dyDescent="0.25">
      <c r="A1457" s="19">
        <v>1461</v>
      </c>
      <c r="B1457" t="s">
        <v>9842</v>
      </c>
      <c r="C1457" t="s">
        <v>5527</v>
      </c>
      <c r="D1457" s="50" t="s">
        <v>16637</v>
      </c>
      <c r="E1457" s="84">
        <f t="shared" si="88"/>
        <v>41608</v>
      </c>
      <c r="F1457" s="50">
        <f t="shared" si="89"/>
        <v>2013</v>
      </c>
      <c r="G1457" s="50">
        <f t="shared" si="90"/>
        <v>11</v>
      </c>
      <c r="H1457" s="50">
        <f t="shared" si="91"/>
        <v>6</v>
      </c>
      <c r="I1457" s="54" t="s">
        <v>15622</v>
      </c>
      <c r="J1457" s="54" t="s">
        <v>17050</v>
      </c>
      <c r="K1457" s="54" t="s">
        <v>17124</v>
      </c>
      <c r="L1457" s="54" t="s">
        <v>15626</v>
      </c>
      <c r="M1457" s="55">
        <v>1</v>
      </c>
      <c r="N1457" s="55">
        <v>1</v>
      </c>
      <c r="O1457" s="54" t="s">
        <v>15615</v>
      </c>
    </row>
    <row r="1458" spans="1:15" x14ac:dyDescent="0.25">
      <c r="A1458" s="19">
        <v>1462</v>
      </c>
      <c r="B1458" t="s">
        <v>9807</v>
      </c>
      <c r="C1458" t="s">
        <v>5562</v>
      </c>
      <c r="D1458" s="50" t="s">
        <v>16638</v>
      </c>
      <c r="E1458" s="84">
        <f t="shared" si="88"/>
        <v>41609</v>
      </c>
      <c r="F1458" s="50">
        <f t="shared" si="89"/>
        <v>2013</v>
      </c>
      <c r="G1458" s="50">
        <f t="shared" si="90"/>
        <v>12</v>
      </c>
      <c r="H1458" s="50">
        <f t="shared" si="91"/>
        <v>7</v>
      </c>
      <c r="I1458" s="54" t="s">
        <v>15622</v>
      </c>
      <c r="J1458" s="54" t="s">
        <v>17050</v>
      </c>
      <c r="K1458" s="54" t="s">
        <v>17124</v>
      </c>
      <c r="L1458" s="54" t="s">
        <v>15624</v>
      </c>
      <c r="M1458" s="55">
        <v>0.81</v>
      </c>
      <c r="N1458" s="55">
        <v>1</v>
      </c>
      <c r="O1458" s="54" t="s">
        <v>15616</v>
      </c>
    </row>
    <row r="1459" spans="1:15" x14ac:dyDescent="0.25">
      <c r="A1459" s="19">
        <v>1463</v>
      </c>
      <c r="B1459" t="s">
        <v>9239</v>
      </c>
      <c r="C1459" t="s">
        <v>6115</v>
      </c>
      <c r="D1459" s="50" t="s">
        <v>16638</v>
      </c>
      <c r="E1459" s="84">
        <f t="shared" si="88"/>
        <v>41609</v>
      </c>
      <c r="F1459" s="50">
        <f t="shared" si="89"/>
        <v>2013</v>
      </c>
      <c r="G1459" s="50">
        <f t="shared" si="90"/>
        <v>12</v>
      </c>
      <c r="H1459" s="50">
        <f t="shared" si="91"/>
        <v>7</v>
      </c>
      <c r="I1459" s="54" t="s">
        <v>15622</v>
      </c>
      <c r="J1459" s="54" t="s">
        <v>17050</v>
      </c>
      <c r="K1459" s="54" t="s">
        <v>17124</v>
      </c>
      <c r="L1459" s="54" t="s">
        <v>15626</v>
      </c>
      <c r="M1459" s="55">
        <v>1</v>
      </c>
      <c r="N1459" s="55">
        <v>0.93</v>
      </c>
      <c r="O1459" s="54" t="s">
        <v>15616</v>
      </c>
    </row>
    <row r="1460" spans="1:15" x14ac:dyDescent="0.25">
      <c r="A1460" s="19">
        <v>1464</v>
      </c>
      <c r="B1460" t="s">
        <v>10361</v>
      </c>
      <c r="C1460" t="s">
        <v>5018</v>
      </c>
      <c r="D1460" s="50" t="s">
        <v>11908</v>
      </c>
      <c r="E1460" s="84">
        <f t="shared" si="88"/>
        <v>41610</v>
      </c>
      <c r="F1460" s="50">
        <f t="shared" si="89"/>
        <v>2013</v>
      </c>
      <c r="G1460" s="50">
        <f t="shared" si="90"/>
        <v>12</v>
      </c>
      <c r="H1460" s="50">
        <f t="shared" si="91"/>
        <v>1</v>
      </c>
      <c r="I1460" s="54" t="s">
        <v>15622</v>
      </c>
      <c r="J1460" s="54" t="s">
        <v>17050</v>
      </c>
      <c r="K1460" s="54" t="s">
        <v>17124</v>
      </c>
      <c r="L1460" s="54" t="s">
        <v>15626</v>
      </c>
      <c r="M1460" s="55">
        <v>1</v>
      </c>
      <c r="N1460" s="55">
        <v>0.31</v>
      </c>
      <c r="O1460" s="54" t="s">
        <v>15615</v>
      </c>
    </row>
    <row r="1461" spans="1:15" x14ac:dyDescent="0.25">
      <c r="A1461" s="19">
        <v>1465</v>
      </c>
      <c r="B1461" t="s">
        <v>11189</v>
      </c>
      <c r="C1461" t="s">
        <v>4211</v>
      </c>
      <c r="D1461" s="50" t="s">
        <v>11908</v>
      </c>
      <c r="E1461" s="84">
        <f t="shared" si="88"/>
        <v>41610</v>
      </c>
      <c r="F1461" s="50">
        <f t="shared" si="89"/>
        <v>2013</v>
      </c>
      <c r="G1461" s="50">
        <f t="shared" si="90"/>
        <v>12</v>
      </c>
      <c r="H1461" s="50">
        <f t="shared" si="91"/>
        <v>1</v>
      </c>
      <c r="I1461" s="54" t="s">
        <v>15622</v>
      </c>
      <c r="J1461" s="54" t="s">
        <v>17050</v>
      </c>
      <c r="K1461" s="54" t="s">
        <v>17124</v>
      </c>
      <c r="L1461" s="54" t="s">
        <v>15626</v>
      </c>
      <c r="M1461" s="55">
        <v>1</v>
      </c>
      <c r="N1461" s="55">
        <v>1</v>
      </c>
      <c r="O1461" s="54" t="s">
        <v>15615</v>
      </c>
    </row>
    <row r="1462" spans="1:15" x14ac:dyDescent="0.25">
      <c r="A1462" s="19">
        <v>1466</v>
      </c>
      <c r="B1462" t="s">
        <v>11170</v>
      </c>
      <c r="C1462" t="s">
        <v>4230</v>
      </c>
      <c r="D1462" s="50" t="s">
        <v>11909</v>
      </c>
      <c r="E1462" s="84">
        <f t="shared" si="88"/>
        <v>41611</v>
      </c>
      <c r="F1462" s="50">
        <f t="shared" si="89"/>
        <v>2013</v>
      </c>
      <c r="G1462" s="50">
        <f t="shared" si="90"/>
        <v>12</v>
      </c>
      <c r="H1462" s="50">
        <f t="shared" si="91"/>
        <v>2</v>
      </c>
      <c r="I1462" s="54" t="s">
        <v>15622</v>
      </c>
      <c r="J1462" s="54" t="s">
        <v>17050</v>
      </c>
      <c r="K1462" s="54" t="s">
        <v>17124</v>
      </c>
      <c r="L1462" s="54" t="s">
        <v>15624</v>
      </c>
      <c r="M1462" s="55">
        <v>1</v>
      </c>
      <c r="N1462" s="55">
        <v>0.71</v>
      </c>
      <c r="O1462" s="54" t="s">
        <v>15615</v>
      </c>
    </row>
    <row r="1463" spans="1:15" x14ac:dyDescent="0.25">
      <c r="A1463" s="19">
        <v>1467</v>
      </c>
      <c r="B1463" t="s">
        <v>10086</v>
      </c>
      <c r="C1463" t="s">
        <v>5288</v>
      </c>
      <c r="D1463" s="50" t="s">
        <v>11909</v>
      </c>
      <c r="E1463" s="84">
        <f t="shared" si="88"/>
        <v>41611</v>
      </c>
      <c r="F1463" s="50">
        <f t="shared" si="89"/>
        <v>2013</v>
      </c>
      <c r="G1463" s="50">
        <f t="shared" si="90"/>
        <v>12</v>
      </c>
      <c r="H1463" s="50">
        <f t="shared" si="91"/>
        <v>2</v>
      </c>
      <c r="I1463" s="54" t="s">
        <v>15622</v>
      </c>
      <c r="J1463" s="54" t="s">
        <v>17050</v>
      </c>
      <c r="K1463" s="54" t="s">
        <v>17124</v>
      </c>
      <c r="L1463" s="54" t="s">
        <v>15626</v>
      </c>
      <c r="M1463" s="55">
        <v>0.89</v>
      </c>
      <c r="N1463" s="55">
        <v>0.96</v>
      </c>
      <c r="O1463" s="54" t="s">
        <v>15615</v>
      </c>
    </row>
    <row r="1464" spans="1:15" x14ac:dyDescent="0.25">
      <c r="A1464" s="19">
        <v>1468</v>
      </c>
      <c r="B1464" t="s">
        <v>10705</v>
      </c>
      <c r="C1464" t="s">
        <v>4681</v>
      </c>
      <c r="D1464" s="50" t="s">
        <v>16639</v>
      </c>
      <c r="E1464" s="84">
        <f t="shared" si="88"/>
        <v>41612</v>
      </c>
      <c r="F1464" s="50">
        <f t="shared" si="89"/>
        <v>2013</v>
      </c>
      <c r="G1464" s="50">
        <f t="shared" si="90"/>
        <v>12</v>
      </c>
      <c r="H1464" s="50">
        <f t="shared" si="91"/>
        <v>3</v>
      </c>
      <c r="I1464" s="54" t="s">
        <v>15622</v>
      </c>
      <c r="J1464" s="54" t="s">
        <v>17050</v>
      </c>
      <c r="K1464" s="54" t="s">
        <v>17124</v>
      </c>
      <c r="L1464" s="54" t="s">
        <v>15623</v>
      </c>
      <c r="M1464" s="55">
        <v>1</v>
      </c>
      <c r="N1464" s="55">
        <v>0.87</v>
      </c>
      <c r="O1464" s="54" t="s">
        <v>15616</v>
      </c>
    </row>
    <row r="1465" spans="1:15" x14ac:dyDescent="0.25">
      <c r="A1465" s="19">
        <v>1469</v>
      </c>
      <c r="B1465" t="s">
        <v>10406</v>
      </c>
      <c r="C1465" t="s">
        <v>4973</v>
      </c>
      <c r="D1465" s="50" t="s">
        <v>16639</v>
      </c>
      <c r="E1465" s="84">
        <f t="shared" si="88"/>
        <v>41612</v>
      </c>
      <c r="F1465" s="50">
        <f t="shared" si="89"/>
        <v>2013</v>
      </c>
      <c r="G1465" s="50">
        <f t="shared" si="90"/>
        <v>12</v>
      </c>
      <c r="H1465" s="50">
        <f t="shared" si="91"/>
        <v>3</v>
      </c>
      <c r="I1465" s="54" t="s">
        <v>15622</v>
      </c>
      <c r="J1465" s="54" t="s">
        <v>17050</v>
      </c>
      <c r="K1465" s="54" t="s">
        <v>17124</v>
      </c>
      <c r="L1465" s="54" t="s">
        <v>15623</v>
      </c>
      <c r="M1465" s="55">
        <v>1</v>
      </c>
      <c r="N1465" s="55">
        <v>0</v>
      </c>
      <c r="O1465" s="54" t="s">
        <v>15615</v>
      </c>
    </row>
    <row r="1466" spans="1:15" x14ac:dyDescent="0.25">
      <c r="A1466" s="19">
        <v>1470</v>
      </c>
      <c r="B1466" t="s">
        <v>11193</v>
      </c>
      <c r="C1466" t="s">
        <v>4207</v>
      </c>
      <c r="D1466" s="50" t="s">
        <v>16640</v>
      </c>
      <c r="E1466" s="84">
        <f t="shared" si="88"/>
        <v>41613</v>
      </c>
      <c r="F1466" s="50">
        <f t="shared" si="89"/>
        <v>2013</v>
      </c>
      <c r="G1466" s="50">
        <f t="shared" si="90"/>
        <v>12</v>
      </c>
      <c r="H1466" s="50">
        <f t="shared" si="91"/>
        <v>4</v>
      </c>
      <c r="I1466" s="54" t="s">
        <v>15622</v>
      </c>
      <c r="J1466" s="54" t="s">
        <v>17050</v>
      </c>
      <c r="K1466" s="54" t="s">
        <v>17124</v>
      </c>
      <c r="L1466" s="54" t="s">
        <v>15623</v>
      </c>
      <c r="M1466" s="55">
        <v>0.8</v>
      </c>
      <c r="N1466" s="55">
        <v>0.25</v>
      </c>
      <c r="O1466" s="54" t="s">
        <v>15615</v>
      </c>
    </row>
    <row r="1467" spans="1:15" x14ac:dyDescent="0.25">
      <c r="A1467" s="19">
        <v>1471</v>
      </c>
      <c r="B1467" t="s">
        <v>9753</v>
      </c>
      <c r="C1467" t="s">
        <v>5615</v>
      </c>
      <c r="D1467" s="50" t="s">
        <v>16640</v>
      </c>
      <c r="E1467" s="84">
        <f t="shared" si="88"/>
        <v>41613</v>
      </c>
      <c r="F1467" s="50">
        <f t="shared" si="89"/>
        <v>2013</v>
      </c>
      <c r="G1467" s="50">
        <f t="shared" si="90"/>
        <v>12</v>
      </c>
      <c r="H1467" s="50">
        <f t="shared" si="91"/>
        <v>4</v>
      </c>
      <c r="I1467" s="54" t="s">
        <v>15622</v>
      </c>
      <c r="J1467" s="54" t="s">
        <v>17050</v>
      </c>
      <c r="K1467" s="54" t="s">
        <v>17124</v>
      </c>
      <c r="L1467" s="54" t="s">
        <v>15624</v>
      </c>
      <c r="M1467" s="55">
        <v>1</v>
      </c>
      <c r="N1467" s="55">
        <v>0.76</v>
      </c>
      <c r="O1467" s="54" t="s">
        <v>15616</v>
      </c>
    </row>
    <row r="1468" spans="1:15" x14ac:dyDescent="0.25">
      <c r="A1468" s="19">
        <v>1472</v>
      </c>
      <c r="B1468" t="s">
        <v>10034</v>
      </c>
      <c r="C1468" t="s">
        <v>5339</v>
      </c>
      <c r="D1468" s="50" t="s">
        <v>16640</v>
      </c>
      <c r="E1468" s="84">
        <f t="shared" si="88"/>
        <v>41613</v>
      </c>
      <c r="F1468" s="50">
        <f t="shared" si="89"/>
        <v>2013</v>
      </c>
      <c r="G1468" s="50">
        <f t="shared" si="90"/>
        <v>12</v>
      </c>
      <c r="H1468" s="50">
        <f t="shared" si="91"/>
        <v>4</v>
      </c>
      <c r="I1468" s="54" t="s">
        <v>15622</v>
      </c>
      <c r="J1468" s="54" t="s">
        <v>17050</v>
      </c>
      <c r="K1468" s="54" t="s">
        <v>17124</v>
      </c>
      <c r="L1468" s="54" t="s">
        <v>15626</v>
      </c>
      <c r="M1468" s="55">
        <v>1</v>
      </c>
      <c r="N1468" s="55">
        <v>1</v>
      </c>
      <c r="O1468" s="54" t="s">
        <v>15616</v>
      </c>
    </row>
    <row r="1469" spans="1:15" x14ac:dyDescent="0.25">
      <c r="A1469" s="19">
        <v>1473</v>
      </c>
      <c r="B1469" t="s">
        <v>11460</v>
      </c>
      <c r="C1469" t="s">
        <v>3941</v>
      </c>
      <c r="D1469" s="50" t="s">
        <v>16641</v>
      </c>
      <c r="E1469" s="84">
        <f t="shared" si="88"/>
        <v>41616</v>
      </c>
      <c r="F1469" s="50">
        <f t="shared" si="89"/>
        <v>2013</v>
      </c>
      <c r="G1469" s="50">
        <f t="shared" si="90"/>
        <v>12</v>
      </c>
      <c r="H1469" s="50">
        <f t="shared" si="91"/>
        <v>7</v>
      </c>
      <c r="I1469" s="54" t="s">
        <v>15622</v>
      </c>
      <c r="J1469" s="54" t="s">
        <v>17050</v>
      </c>
      <c r="K1469" s="54" t="s">
        <v>17124</v>
      </c>
      <c r="L1469" s="54" t="s">
        <v>15624</v>
      </c>
      <c r="M1469" s="55">
        <v>1</v>
      </c>
      <c r="N1469" s="55">
        <v>1</v>
      </c>
      <c r="O1469" s="54" t="s">
        <v>15615</v>
      </c>
    </row>
    <row r="1470" spans="1:15" x14ac:dyDescent="0.25">
      <c r="A1470" s="19">
        <v>1474</v>
      </c>
      <c r="B1470" t="s">
        <v>9268</v>
      </c>
      <c r="C1470" t="s">
        <v>6087</v>
      </c>
      <c r="D1470" s="50" t="s">
        <v>11910</v>
      </c>
      <c r="E1470" s="84">
        <f t="shared" si="88"/>
        <v>41617</v>
      </c>
      <c r="F1470" s="50">
        <f t="shared" si="89"/>
        <v>2013</v>
      </c>
      <c r="G1470" s="50">
        <f t="shared" si="90"/>
        <v>12</v>
      </c>
      <c r="H1470" s="50">
        <f t="shared" si="91"/>
        <v>1</v>
      </c>
      <c r="I1470" s="54" t="s">
        <v>15622</v>
      </c>
      <c r="J1470" s="54" t="s">
        <v>17050</v>
      </c>
      <c r="K1470" s="54" t="s">
        <v>17124</v>
      </c>
      <c r="L1470" s="54" t="s">
        <v>15626</v>
      </c>
      <c r="M1470" s="55">
        <v>1</v>
      </c>
      <c r="N1470" s="55">
        <v>0.68</v>
      </c>
      <c r="O1470" s="54" t="s">
        <v>15615</v>
      </c>
    </row>
    <row r="1471" spans="1:15" x14ac:dyDescent="0.25">
      <c r="A1471" s="19">
        <v>1475</v>
      </c>
      <c r="B1471" t="s">
        <v>11392</v>
      </c>
      <c r="C1471" t="s">
        <v>4008</v>
      </c>
      <c r="D1471" s="50" t="s">
        <v>11910</v>
      </c>
      <c r="E1471" s="84">
        <f t="shared" si="88"/>
        <v>41617</v>
      </c>
      <c r="F1471" s="50">
        <f t="shared" si="89"/>
        <v>2013</v>
      </c>
      <c r="G1471" s="50">
        <f t="shared" si="90"/>
        <v>12</v>
      </c>
      <c r="H1471" s="50">
        <f t="shared" si="91"/>
        <v>1</v>
      </c>
      <c r="I1471" s="54" t="s">
        <v>15812</v>
      </c>
      <c r="J1471" s="54" t="s">
        <v>17050</v>
      </c>
      <c r="K1471" s="54" t="s">
        <v>17124</v>
      </c>
      <c r="L1471" s="54" t="s">
        <v>15623</v>
      </c>
      <c r="M1471" s="55">
        <v>0.8</v>
      </c>
      <c r="N1471" s="55">
        <v>0.78</v>
      </c>
      <c r="O1471" s="54" t="s">
        <v>15616</v>
      </c>
    </row>
    <row r="1472" spans="1:15" x14ac:dyDescent="0.25">
      <c r="A1472" s="19">
        <v>1476</v>
      </c>
      <c r="B1472" t="s">
        <v>8636</v>
      </c>
      <c r="C1472" t="s">
        <v>6712</v>
      </c>
      <c r="D1472" s="50" t="s">
        <v>11910</v>
      </c>
      <c r="E1472" s="84">
        <f t="shared" si="88"/>
        <v>41617</v>
      </c>
      <c r="F1472" s="50">
        <f t="shared" si="89"/>
        <v>2013</v>
      </c>
      <c r="G1472" s="50">
        <f t="shared" si="90"/>
        <v>12</v>
      </c>
      <c r="H1472" s="50">
        <f t="shared" si="91"/>
        <v>1</v>
      </c>
      <c r="I1472" s="54" t="s">
        <v>15622</v>
      </c>
      <c r="J1472" s="54" t="s">
        <v>17050</v>
      </c>
      <c r="K1472" s="54" t="s">
        <v>17124</v>
      </c>
      <c r="L1472" s="54" t="s">
        <v>15626</v>
      </c>
      <c r="M1472" s="55">
        <v>1</v>
      </c>
      <c r="N1472" s="55">
        <v>0.96</v>
      </c>
      <c r="O1472" s="54" t="s">
        <v>15616</v>
      </c>
    </row>
    <row r="1473" spans="1:15" x14ac:dyDescent="0.25">
      <c r="A1473" s="19">
        <v>1477</v>
      </c>
      <c r="B1473" t="s">
        <v>9359</v>
      </c>
      <c r="C1473" t="s">
        <v>5998</v>
      </c>
      <c r="D1473" s="50" t="s">
        <v>16642</v>
      </c>
      <c r="E1473" s="84">
        <f t="shared" si="88"/>
        <v>41618</v>
      </c>
      <c r="F1473" s="50">
        <f t="shared" si="89"/>
        <v>2013</v>
      </c>
      <c r="G1473" s="50">
        <f t="shared" si="90"/>
        <v>12</v>
      </c>
      <c r="H1473" s="50">
        <f t="shared" si="91"/>
        <v>2</v>
      </c>
      <c r="I1473" s="54" t="s">
        <v>15622</v>
      </c>
      <c r="J1473" s="54" t="s">
        <v>17050</v>
      </c>
      <c r="K1473" s="54" t="s">
        <v>17124</v>
      </c>
      <c r="L1473" s="54" t="s">
        <v>15626</v>
      </c>
      <c r="M1473" s="55">
        <v>1</v>
      </c>
      <c r="N1473" s="55">
        <v>1</v>
      </c>
      <c r="O1473" s="54" t="s">
        <v>15616</v>
      </c>
    </row>
    <row r="1474" spans="1:15" x14ac:dyDescent="0.25">
      <c r="A1474" s="19">
        <v>1478</v>
      </c>
      <c r="B1474" t="s">
        <v>11668</v>
      </c>
      <c r="C1474" t="s">
        <v>3737</v>
      </c>
      <c r="D1474" s="50" t="s">
        <v>16642</v>
      </c>
      <c r="E1474" s="84">
        <f t="shared" si="88"/>
        <v>41618</v>
      </c>
      <c r="F1474" s="50">
        <f t="shared" si="89"/>
        <v>2013</v>
      </c>
      <c r="G1474" s="50">
        <f t="shared" si="90"/>
        <v>12</v>
      </c>
      <c r="H1474" s="50">
        <f t="shared" si="91"/>
        <v>2</v>
      </c>
      <c r="I1474" s="54" t="s">
        <v>15622</v>
      </c>
      <c r="J1474" s="54" t="s">
        <v>17050</v>
      </c>
      <c r="K1474" s="54" t="s">
        <v>17124</v>
      </c>
      <c r="L1474" s="54" t="s">
        <v>15626</v>
      </c>
      <c r="M1474" s="55">
        <v>1</v>
      </c>
      <c r="N1474" s="55">
        <v>0.5</v>
      </c>
      <c r="O1474" s="54" t="s">
        <v>15616</v>
      </c>
    </row>
    <row r="1475" spans="1:15" x14ac:dyDescent="0.25">
      <c r="A1475" s="19">
        <v>1479</v>
      </c>
      <c r="B1475" t="s">
        <v>8897</v>
      </c>
      <c r="C1475" t="s">
        <v>6455</v>
      </c>
      <c r="D1475" s="50" t="s">
        <v>16643</v>
      </c>
      <c r="E1475" s="84">
        <f t="shared" ref="E1475:E1538" si="92">DATE(LEFT(D1475,4),MID(D1475,5,2),RIGHT(D1475,2))</f>
        <v>41620</v>
      </c>
      <c r="F1475" s="50">
        <f t="shared" ref="F1475:F1538" si="93">YEAR(E1475)</f>
        <v>2013</v>
      </c>
      <c r="G1475" s="50">
        <f t="shared" ref="G1475:G1538" si="94">MONTH(E1475)</f>
        <v>12</v>
      </c>
      <c r="H1475" s="50">
        <f t="shared" ref="H1475:H1538" si="95">WEEKDAY(E1475,2)</f>
        <v>4</v>
      </c>
      <c r="I1475" s="54" t="s">
        <v>15622</v>
      </c>
      <c r="J1475" s="54" t="s">
        <v>17050</v>
      </c>
      <c r="K1475" s="54" t="s">
        <v>17124</v>
      </c>
      <c r="L1475" s="54" t="s">
        <v>15626</v>
      </c>
      <c r="M1475" s="55">
        <v>1</v>
      </c>
      <c r="N1475" s="55">
        <v>0.97</v>
      </c>
      <c r="O1475" s="54" t="s">
        <v>15616</v>
      </c>
    </row>
    <row r="1476" spans="1:15" x14ac:dyDescent="0.25">
      <c r="A1476" s="19">
        <v>1480</v>
      </c>
      <c r="B1476" t="s">
        <v>9330</v>
      </c>
      <c r="C1476" t="s">
        <v>6027</v>
      </c>
      <c r="D1476" s="50" t="s">
        <v>16643</v>
      </c>
      <c r="E1476" s="84">
        <f t="shared" si="92"/>
        <v>41620</v>
      </c>
      <c r="F1476" s="50">
        <f t="shared" si="93"/>
        <v>2013</v>
      </c>
      <c r="G1476" s="50">
        <f t="shared" si="94"/>
        <v>12</v>
      </c>
      <c r="H1476" s="50">
        <f t="shared" si="95"/>
        <v>4</v>
      </c>
      <c r="I1476" s="54" t="s">
        <v>15622</v>
      </c>
      <c r="J1476" s="54" t="s">
        <v>17050</v>
      </c>
      <c r="K1476" s="54" t="s">
        <v>17124</v>
      </c>
      <c r="L1476" s="54" t="s">
        <v>15624</v>
      </c>
      <c r="M1476" s="55">
        <v>0.83</v>
      </c>
      <c r="N1476" s="55">
        <v>0.93</v>
      </c>
      <c r="O1476" s="54" t="s">
        <v>15616</v>
      </c>
    </row>
    <row r="1477" spans="1:15" x14ac:dyDescent="0.25">
      <c r="A1477" s="19">
        <v>1481</v>
      </c>
      <c r="B1477" t="s">
        <v>10357</v>
      </c>
      <c r="C1477" t="s">
        <v>5022</v>
      </c>
      <c r="D1477" s="50" t="s">
        <v>16644</v>
      </c>
      <c r="E1477" s="84">
        <f t="shared" si="92"/>
        <v>41621</v>
      </c>
      <c r="F1477" s="50">
        <f t="shared" si="93"/>
        <v>2013</v>
      </c>
      <c r="G1477" s="50">
        <f t="shared" si="94"/>
        <v>12</v>
      </c>
      <c r="H1477" s="50">
        <f t="shared" si="95"/>
        <v>5</v>
      </c>
      <c r="I1477" s="54" t="s">
        <v>15629</v>
      </c>
      <c r="J1477" s="54" t="s">
        <v>17050</v>
      </c>
      <c r="K1477" s="54" t="s">
        <v>17124</v>
      </c>
      <c r="L1477" s="54" t="s">
        <v>15624</v>
      </c>
      <c r="M1477" s="55">
        <v>0.71</v>
      </c>
      <c r="N1477" s="55">
        <v>0.89</v>
      </c>
      <c r="O1477" s="54" t="s">
        <v>15615</v>
      </c>
    </row>
    <row r="1478" spans="1:15" x14ac:dyDescent="0.25">
      <c r="A1478" s="19">
        <v>1482</v>
      </c>
      <c r="B1478" t="s">
        <v>11259</v>
      </c>
      <c r="C1478" t="s">
        <v>4142</v>
      </c>
      <c r="D1478" s="50" t="s">
        <v>11911</v>
      </c>
      <c r="E1478" s="84">
        <f t="shared" si="92"/>
        <v>41622</v>
      </c>
      <c r="F1478" s="50">
        <f t="shared" si="93"/>
        <v>2013</v>
      </c>
      <c r="G1478" s="50">
        <f t="shared" si="94"/>
        <v>12</v>
      </c>
      <c r="H1478" s="50">
        <f t="shared" si="95"/>
        <v>6</v>
      </c>
      <c r="I1478" s="54" t="s">
        <v>15622</v>
      </c>
      <c r="J1478" s="54" t="s">
        <v>17050</v>
      </c>
      <c r="K1478" s="54" t="s">
        <v>17124</v>
      </c>
      <c r="L1478" s="54" t="s">
        <v>15626</v>
      </c>
      <c r="M1478" s="55">
        <v>1</v>
      </c>
      <c r="N1478" s="55">
        <v>0.93</v>
      </c>
      <c r="O1478" s="54" t="s">
        <v>15616</v>
      </c>
    </row>
    <row r="1479" spans="1:15" x14ac:dyDescent="0.25">
      <c r="A1479" s="19">
        <v>1483</v>
      </c>
      <c r="B1479" t="s">
        <v>10303</v>
      </c>
      <c r="C1479" t="s">
        <v>5076</v>
      </c>
      <c r="D1479" s="50" t="s">
        <v>16645</v>
      </c>
      <c r="E1479" s="84">
        <f t="shared" si="92"/>
        <v>41623</v>
      </c>
      <c r="F1479" s="50">
        <f t="shared" si="93"/>
        <v>2013</v>
      </c>
      <c r="G1479" s="50">
        <f t="shared" si="94"/>
        <v>12</v>
      </c>
      <c r="H1479" s="50">
        <f t="shared" si="95"/>
        <v>7</v>
      </c>
      <c r="I1479" s="54" t="s">
        <v>15622</v>
      </c>
      <c r="J1479" s="54" t="s">
        <v>17050</v>
      </c>
      <c r="K1479" s="54" t="s">
        <v>17124</v>
      </c>
      <c r="L1479" s="54" t="s">
        <v>15626</v>
      </c>
      <c r="M1479" s="55">
        <v>1</v>
      </c>
      <c r="N1479" s="55">
        <v>0.99</v>
      </c>
      <c r="O1479" s="54" t="s">
        <v>15616</v>
      </c>
    </row>
    <row r="1480" spans="1:15" x14ac:dyDescent="0.25">
      <c r="A1480" s="19">
        <v>1484</v>
      </c>
      <c r="B1480" t="s">
        <v>7893</v>
      </c>
      <c r="C1480" t="s">
        <v>7435</v>
      </c>
      <c r="D1480" s="50" t="s">
        <v>16645</v>
      </c>
      <c r="E1480" s="84">
        <f t="shared" si="92"/>
        <v>41623</v>
      </c>
      <c r="F1480" s="50">
        <f t="shared" si="93"/>
        <v>2013</v>
      </c>
      <c r="G1480" s="50">
        <f t="shared" si="94"/>
        <v>12</v>
      </c>
      <c r="H1480" s="50">
        <f t="shared" si="95"/>
        <v>7</v>
      </c>
      <c r="I1480" s="54" t="s">
        <v>15622</v>
      </c>
      <c r="J1480" s="54" t="s">
        <v>17050</v>
      </c>
      <c r="K1480" s="54" t="s">
        <v>17124</v>
      </c>
      <c r="L1480" s="54" t="s">
        <v>15624</v>
      </c>
      <c r="M1480" s="55">
        <v>1</v>
      </c>
      <c r="N1480" s="55">
        <v>0.28999999999999998</v>
      </c>
      <c r="O1480" s="54" t="s">
        <v>15615</v>
      </c>
    </row>
    <row r="1481" spans="1:15" x14ac:dyDescent="0.25">
      <c r="A1481" s="19">
        <v>1485</v>
      </c>
      <c r="B1481" t="s">
        <v>9886</v>
      </c>
      <c r="C1481" t="s">
        <v>5485</v>
      </c>
      <c r="D1481" s="50" t="s">
        <v>16646</v>
      </c>
      <c r="E1481" s="84">
        <f t="shared" si="92"/>
        <v>41624</v>
      </c>
      <c r="F1481" s="50">
        <f t="shared" si="93"/>
        <v>2013</v>
      </c>
      <c r="G1481" s="50">
        <f t="shared" si="94"/>
        <v>12</v>
      </c>
      <c r="H1481" s="50">
        <f t="shared" si="95"/>
        <v>1</v>
      </c>
      <c r="I1481" s="54" t="s">
        <v>15622</v>
      </c>
      <c r="J1481" s="54" t="s">
        <v>17050</v>
      </c>
      <c r="K1481" s="54" t="s">
        <v>17124</v>
      </c>
      <c r="L1481" s="54" t="s">
        <v>15626</v>
      </c>
      <c r="M1481" s="55">
        <v>1</v>
      </c>
      <c r="N1481" s="55">
        <v>0.95</v>
      </c>
      <c r="O1481" s="54" t="s">
        <v>15616</v>
      </c>
    </row>
    <row r="1482" spans="1:15" x14ac:dyDescent="0.25">
      <c r="A1482" s="19">
        <v>1486</v>
      </c>
      <c r="B1482" t="s">
        <v>7750</v>
      </c>
      <c r="C1482" t="s">
        <v>7571</v>
      </c>
      <c r="D1482" s="50" t="s">
        <v>11912</v>
      </c>
      <c r="E1482" s="84">
        <f t="shared" si="92"/>
        <v>41625</v>
      </c>
      <c r="F1482" s="50">
        <f t="shared" si="93"/>
        <v>2013</v>
      </c>
      <c r="G1482" s="50">
        <f t="shared" si="94"/>
        <v>12</v>
      </c>
      <c r="H1482" s="50">
        <f t="shared" si="95"/>
        <v>2</v>
      </c>
      <c r="I1482" s="54" t="s">
        <v>15632</v>
      </c>
      <c r="J1482" s="54" t="s">
        <v>17090</v>
      </c>
      <c r="K1482" s="54" t="s">
        <v>17124</v>
      </c>
      <c r="L1482" s="54" t="s">
        <v>15626</v>
      </c>
      <c r="M1482" s="55">
        <v>1</v>
      </c>
      <c r="N1482" s="55">
        <v>0.98</v>
      </c>
      <c r="O1482" s="54" t="s">
        <v>15615</v>
      </c>
    </row>
    <row r="1483" spans="1:15" x14ac:dyDescent="0.25">
      <c r="A1483" s="19">
        <v>1487</v>
      </c>
      <c r="B1483" t="s">
        <v>8609</v>
      </c>
      <c r="C1483" t="s">
        <v>6738</v>
      </c>
      <c r="D1483" s="50" t="s">
        <v>11912</v>
      </c>
      <c r="E1483" s="84">
        <f t="shared" si="92"/>
        <v>41625</v>
      </c>
      <c r="F1483" s="50">
        <f t="shared" si="93"/>
        <v>2013</v>
      </c>
      <c r="G1483" s="50">
        <f t="shared" si="94"/>
        <v>12</v>
      </c>
      <c r="H1483" s="50">
        <f t="shared" si="95"/>
        <v>2</v>
      </c>
      <c r="I1483" s="54" t="s">
        <v>15625</v>
      </c>
      <c r="J1483" s="54" t="s">
        <v>17050</v>
      </c>
      <c r="K1483" s="54" t="s">
        <v>17124</v>
      </c>
      <c r="L1483" s="54" t="s">
        <v>15623</v>
      </c>
      <c r="M1483" s="55">
        <v>1</v>
      </c>
      <c r="N1483" s="55">
        <v>1</v>
      </c>
      <c r="O1483" s="54" t="s">
        <v>15616</v>
      </c>
    </row>
    <row r="1484" spans="1:15" x14ac:dyDescent="0.25">
      <c r="A1484" s="19">
        <v>1488</v>
      </c>
      <c r="B1484" t="s">
        <v>7764</v>
      </c>
      <c r="C1484" t="s">
        <v>7557</v>
      </c>
      <c r="D1484" s="50" t="s">
        <v>11912</v>
      </c>
      <c r="E1484" s="84">
        <f t="shared" si="92"/>
        <v>41625</v>
      </c>
      <c r="F1484" s="50">
        <f t="shared" si="93"/>
        <v>2013</v>
      </c>
      <c r="G1484" s="50">
        <f t="shared" si="94"/>
        <v>12</v>
      </c>
      <c r="H1484" s="50">
        <f t="shared" si="95"/>
        <v>2</v>
      </c>
      <c r="I1484" s="54" t="s">
        <v>15622</v>
      </c>
      <c r="J1484" s="54" t="s">
        <v>17050</v>
      </c>
      <c r="K1484" s="54" t="s">
        <v>17124</v>
      </c>
      <c r="L1484" s="54" t="s">
        <v>15623</v>
      </c>
      <c r="M1484" s="55">
        <v>1</v>
      </c>
      <c r="N1484" s="55">
        <v>0.17</v>
      </c>
      <c r="O1484" s="54" t="s">
        <v>15615</v>
      </c>
    </row>
    <row r="1485" spans="1:15" x14ac:dyDescent="0.25">
      <c r="A1485" s="19">
        <v>1489</v>
      </c>
      <c r="B1485" t="s">
        <v>10210</v>
      </c>
      <c r="C1485" t="s">
        <v>5169</v>
      </c>
      <c r="D1485" s="50" t="s">
        <v>11912</v>
      </c>
      <c r="E1485" s="84">
        <f t="shared" si="92"/>
        <v>41625</v>
      </c>
      <c r="F1485" s="50">
        <f t="shared" si="93"/>
        <v>2013</v>
      </c>
      <c r="G1485" s="50">
        <f t="shared" si="94"/>
        <v>12</v>
      </c>
      <c r="H1485" s="50">
        <f t="shared" si="95"/>
        <v>2</v>
      </c>
      <c r="I1485" s="54" t="s">
        <v>15622</v>
      </c>
      <c r="J1485" s="54" t="s">
        <v>17050</v>
      </c>
      <c r="K1485" s="54" t="s">
        <v>17124</v>
      </c>
      <c r="L1485" s="54" t="s">
        <v>15623</v>
      </c>
      <c r="M1485" s="55">
        <v>0.5</v>
      </c>
      <c r="N1485" s="55">
        <v>0.9</v>
      </c>
      <c r="O1485" s="54" t="s">
        <v>15615</v>
      </c>
    </row>
    <row r="1486" spans="1:15" x14ac:dyDescent="0.25">
      <c r="A1486" s="19">
        <v>1490</v>
      </c>
      <c r="B1486" t="s">
        <v>9131</v>
      </c>
      <c r="C1486" t="s">
        <v>6222</v>
      </c>
      <c r="D1486" s="50" t="s">
        <v>11912</v>
      </c>
      <c r="E1486" s="84">
        <f t="shared" si="92"/>
        <v>41625</v>
      </c>
      <c r="F1486" s="50">
        <f t="shared" si="93"/>
        <v>2013</v>
      </c>
      <c r="G1486" s="50">
        <f t="shared" si="94"/>
        <v>12</v>
      </c>
      <c r="H1486" s="50">
        <f t="shared" si="95"/>
        <v>2</v>
      </c>
      <c r="I1486" s="54" t="s">
        <v>15622</v>
      </c>
      <c r="J1486" s="54" t="s">
        <v>17050</v>
      </c>
      <c r="K1486" s="54" t="s">
        <v>17124</v>
      </c>
      <c r="L1486" s="54" t="s">
        <v>15623</v>
      </c>
      <c r="M1486" s="55">
        <v>0.8</v>
      </c>
      <c r="N1486" s="55">
        <v>0.28999999999999998</v>
      </c>
      <c r="O1486" s="54" t="s">
        <v>15615</v>
      </c>
    </row>
    <row r="1487" spans="1:15" x14ac:dyDescent="0.25">
      <c r="A1487" s="19">
        <v>1491</v>
      </c>
      <c r="B1487" t="s">
        <v>10014</v>
      </c>
      <c r="C1487" t="s">
        <v>5359</v>
      </c>
      <c r="D1487" s="50" t="s">
        <v>11913</v>
      </c>
      <c r="E1487" s="84">
        <f t="shared" si="92"/>
        <v>41626</v>
      </c>
      <c r="F1487" s="50">
        <f t="shared" si="93"/>
        <v>2013</v>
      </c>
      <c r="G1487" s="50">
        <f t="shared" si="94"/>
        <v>12</v>
      </c>
      <c r="H1487" s="50">
        <f t="shared" si="95"/>
        <v>3</v>
      </c>
      <c r="I1487" s="54" t="s">
        <v>15752</v>
      </c>
      <c r="J1487" s="54" t="s">
        <v>17091</v>
      </c>
      <c r="K1487" s="54" t="s">
        <v>17140</v>
      </c>
      <c r="L1487" s="54" t="s">
        <v>15626</v>
      </c>
      <c r="M1487" s="55">
        <v>1</v>
      </c>
      <c r="N1487" s="55">
        <v>0.97</v>
      </c>
      <c r="O1487" s="54" t="s">
        <v>15615</v>
      </c>
    </row>
    <row r="1488" spans="1:15" x14ac:dyDescent="0.25">
      <c r="A1488" s="19">
        <v>1492</v>
      </c>
      <c r="B1488" t="s">
        <v>10925</v>
      </c>
      <c r="C1488" t="s">
        <v>4469</v>
      </c>
      <c r="D1488" s="50" t="s">
        <v>11913</v>
      </c>
      <c r="E1488" s="84">
        <f t="shared" si="92"/>
        <v>41626</v>
      </c>
      <c r="F1488" s="50">
        <f t="shared" si="93"/>
        <v>2013</v>
      </c>
      <c r="G1488" s="50">
        <f t="shared" si="94"/>
        <v>12</v>
      </c>
      <c r="H1488" s="50">
        <f t="shared" si="95"/>
        <v>3</v>
      </c>
      <c r="I1488" s="54" t="s">
        <v>15622</v>
      </c>
      <c r="J1488" s="54" t="s">
        <v>17050</v>
      </c>
      <c r="K1488" s="54" t="s">
        <v>17124</v>
      </c>
      <c r="L1488" s="54" t="s">
        <v>15626</v>
      </c>
      <c r="M1488" s="55">
        <v>1</v>
      </c>
      <c r="N1488" s="55">
        <v>0.84</v>
      </c>
      <c r="O1488" s="54" t="s">
        <v>15616</v>
      </c>
    </row>
    <row r="1489" spans="1:15" x14ac:dyDescent="0.25">
      <c r="A1489" s="19">
        <v>1493</v>
      </c>
      <c r="B1489" t="s">
        <v>8346</v>
      </c>
      <c r="C1489" t="s">
        <v>6992</v>
      </c>
      <c r="D1489" s="50" t="s">
        <v>11913</v>
      </c>
      <c r="E1489" s="84">
        <f t="shared" si="92"/>
        <v>41626</v>
      </c>
      <c r="F1489" s="50">
        <f t="shared" si="93"/>
        <v>2013</v>
      </c>
      <c r="G1489" s="50">
        <f t="shared" si="94"/>
        <v>12</v>
      </c>
      <c r="H1489" s="50">
        <f t="shared" si="95"/>
        <v>3</v>
      </c>
      <c r="I1489" s="54" t="s">
        <v>15670</v>
      </c>
      <c r="J1489" s="54" t="s">
        <v>17050</v>
      </c>
      <c r="K1489" s="54" t="s">
        <v>17124</v>
      </c>
      <c r="L1489" s="54" t="s">
        <v>15624</v>
      </c>
      <c r="M1489" s="55">
        <v>0.72</v>
      </c>
      <c r="N1489" s="55">
        <v>0.9</v>
      </c>
      <c r="O1489" s="54" t="s">
        <v>15615</v>
      </c>
    </row>
    <row r="1490" spans="1:15" x14ac:dyDescent="0.25">
      <c r="A1490" s="19">
        <v>1494</v>
      </c>
      <c r="B1490" t="s">
        <v>9172</v>
      </c>
      <c r="C1490" t="s">
        <v>6181</v>
      </c>
      <c r="D1490" s="50" t="s">
        <v>16647</v>
      </c>
      <c r="E1490" s="84">
        <f t="shared" si="92"/>
        <v>41627</v>
      </c>
      <c r="F1490" s="50">
        <f t="shared" si="93"/>
        <v>2013</v>
      </c>
      <c r="G1490" s="50">
        <f t="shared" si="94"/>
        <v>12</v>
      </c>
      <c r="H1490" s="50">
        <f t="shared" si="95"/>
        <v>4</v>
      </c>
      <c r="I1490" s="54" t="s">
        <v>15622</v>
      </c>
      <c r="J1490" s="54" t="s">
        <v>17050</v>
      </c>
      <c r="K1490" s="54" t="s">
        <v>17124</v>
      </c>
      <c r="L1490" s="54" t="s">
        <v>15624</v>
      </c>
      <c r="M1490" s="55">
        <v>0.9</v>
      </c>
      <c r="N1490" s="55">
        <v>0.85</v>
      </c>
      <c r="O1490" s="54" t="s">
        <v>15615</v>
      </c>
    </row>
    <row r="1491" spans="1:15" x14ac:dyDescent="0.25">
      <c r="A1491" s="19">
        <v>1495</v>
      </c>
      <c r="B1491" t="s">
        <v>10397</v>
      </c>
      <c r="C1491" t="s">
        <v>4982</v>
      </c>
      <c r="D1491" s="50" t="s">
        <v>16647</v>
      </c>
      <c r="E1491" s="84">
        <f t="shared" si="92"/>
        <v>41627</v>
      </c>
      <c r="F1491" s="50">
        <f t="shared" si="93"/>
        <v>2013</v>
      </c>
      <c r="G1491" s="50">
        <f t="shared" si="94"/>
        <v>12</v>
      </c>
      <c r="H1491" s="50">
        <f t="shared" si="95"/>
        <v>4</v>
      </c>
      <c r="I1491" s="54" t="s">
        <v>15622</v>
      </c>
      <c r="J1491" s="54" t="s">
        <v>17050</v>
      </c>
      <c r="K1491" s="54" t="s">
        <v>17124</v>
      </c>
      <c r="L1491" s="54" t="s">
        <v>15623</v>
      </c>
      <c r="M1491" s="55">
        <v>0.59</v>
      </c>
      <c r="N1491" s="55">
        <v>0.65</v>
      </c>
      <c r="O1491" s="54" t="s">
        <v>15615</v>
      </c>
    </row>
    <row r="1492" spans="1:15" x14ac:dyDescent="0.25">
      <c r="A1492" s="19">
        <v>1496</v>
      </c>
      <c r="B1492" t="s">
        <v>7876</v>
      </c>
      <c r="C1492" t="s">
        <v>7452</v>
      </c>
      <c r="D1492" s="50" t="s">
        <v>16648</v>
      </c>
      <c r="E1492" s="84">
        <f t="shared" si="92"/>
        <v>41629</v>
      </c>
      <c r="F1492" s="50">
        <f t="shared" si="93"/>
        <v>2013</v>
      </c>
      <c r="G1492" s="50">
        <f t="shared" si="94"/>
        <v>12</v>
      </c>
      <c r="H1492" s="50">
        <f t="shared" si="95"/>
        <v>6</v>
      </c>
      <c r="I1492" s="54" t="s">
        <v>15622</v>
      </c>
      <c r="J1492" s="54" t="s">
        <v>17050</v>
      </c>
      <c r="K1492" s="54" t="s">
        <v>17124</v>
      </c>
      <c r="L1492" s="54" t="s">
        <v>15626</v>
      </c>
      <c r="M1492" s="55">
        <v>0.81</v>
      </c>
      <c r="N1492" s="55">
        <v>0.85</v>
      </c>
      <c r="O1492" s="54" t="s">
        <v>15615</v>
      </c>
    </row>
    <row r="1493" spans="1:15" x14ac:dyDescent="0.25">
      <c r="A1493" s="19">
        <v>1497</v>
      </c>
      <c r="B1493" t="s">
        <v>10754</v>
      </c>
      <c r="C1493" t="s">
        <v>4636</v>
      </c>
      <c r="D1493" s="50" t="s">
        <v>16648</v>
      </c>
      <c r="E1493" s="84">
        <f t="shared" si="92"/>
        <v>41629</v>
      </c>
      <c r="F1493" s="50">
        <f t="shared" si="93"/>
        <v>2013</v>
      </c>
      <c r="G1493" s="50">
        <f t="shared" si="94"/>
        <v>12</v>
      </c>
      <c r="H1493" s="50">
        <f t="shared" si="95"/>
        <v>6</v>
      </c>
      <c r="I1493" s="54" t="s">
        <v>15622</v>
      </c>
      <c r="J1493" s="54" t="s">
        <v>17050</v>
      </c>
      <c r="K1493" s="54" t="s">
        <v>17124</v>
      </c>
      <c r="L1493" s="54" t="s">
        <v>15626</v>
      </c>
      <c r="M1493" s="55">
        <v>1</v>
      </c>
      <c r="N1493" s="55">
        <v>0.98</v>
      </c>
      <c r="O1493" s="54" t="s">
        <v>15615</v>
      </c>
    </row>
    <row r="1494" spans="1:15" x14ac:dyDescent="0.25">
      <c r="A1494" s="19">
        <v>1498</v>
      </c>
      <c r="B1494" t="s">
        <v>10266</v>
      </c>
      <c r="C1494" t="s">
        <v>5113</v>
      </c>
      <c r="D1494" s="50" t="s">
        <v>16649</v>
      </c>
      <c r="E1494" s="84">
        <f t="shared" si="92"/>
        <v>41630</v>
      </c>
      <c r="F1494" s="50">
        <f t="shared" si="93"/>
        <v>2013</v>
      </c>
      <c r="G1494" s="50">
        <f t="shared" si="94"/>
        <v>12</v>
      </c>
      <c r="H1494" s="50">
        <f t="shared" si="95"/>
        <v>7</v>
      </c>
      <c r="I1494" s="54" t="s">
        <v>15622</v>
      </c>
      <c r="J1494" s="54" t="s">
        <v>17050</v>
      </c>
      <c r="K1494" s="54" t="s">
        <v>17124</v>
      </c>
      <c r="L1494" s="54" t="s">
        <v>15623</v>
      </c>
      <c r="M1494" s="55">
        <v>1</v>
      </c>
      <c r="N1494" s="55">
        <v>0.5</v>
      </c>
      <c r="O1494" s="54" t="s">
        <v>15615</v>
      </c>
    </row>
    <row r="1495" spans="1:15" x14ac:dyDescent="0.25">
      <c r="A1495" s="19">
        <v>1499</v>
      </c>
      <c r="B1495" t="s">
        <v>8571</v>
      </c>
      <c r="C1495" t="s">
        <v>6776</v>
      </c>
      <c r="D1495" s="50" t="s">
        <v>16649</v>
      </c>
      <c r="E1495" s="84">
        <f t="shared" si="92"/>
        <v>41630</v>
      </c>
      <c r="F1495" s="50">
        <f t="shared" si="93"/>
        <v>2013</v>
      </c>
      <c r="G1495" s="50">
        <f t="shared" si="94"/>
        <v>12</v>
      </c>
      <c r="H1495" s="50">
        <f t="shared" si="95"/>
        <v>7</v>
      </c>
      <c r="I1495" s="54" t="s">
        <v>15622</v>
      </c>
      <c r="J1495" s="54" t="s">
        <v>17050</v>
      </c>
      <c r="K1495" s="54" t="s">
        <v>17124</v>
      </c>
      <c r="L1495" s="54" t="s">
        <v>15626</v>
      </c>
      <c r="M1495" s="55">
        <v>1</v>
      </c>
      <c r="N1495" s="55">
        <v>0.97</v>
      </c>
      <c r="O1495" s="54" t="s">
        <v>15615</v>
      </c>
    </row>
    <row r="1496" spans="1:15" x14ac:dyDescent="0.25">
      <c r="A1496" s="19">
        <v>1500</v>
      </c>
      <c r="B1496" t="s">
        <v>8430</v>
      </c>
      <c r="C1496" t="s">
        <v>6912</v>
      </c>
      <c r="D1496" s="50" t="s">
        <v>16650</v>
      </c>
      <c r="E1496" s="84">
        <f t="shared" si="92"/>
        <v>41631</v>
      </c>
      <c r="F1496" s="50">
        <f t="shared" si="93"/>
        <v>2013</v>
      </c>
      <c r="G1496" s="50">
        <f t="shared" si="94"/>
        <v>12</v>
      </c>
      <c r="H1496" s="50">
        <f t="shared" si="95"/>
        <v>1</v>
      </c>
      <c r="I1496" s="54" t="s">
        <v>15622</v>
      </c>
      <c r="J1496" s="54" t="s">
        <v>17050</v>
      </c>
      <c r="K1496" s="54" t="s">
        <v>17124</v>
      </c>
      <c r="L1496" s="54" t="s">
        <v>15628</v>
      </c>
      <c r="M1496" s="55">
        <v>0</v>
      </c>
      <c r="N1496" s="55">
        <v>0.83</v>
      </c>
      <c r="O1496" s="54" t="s">
        <v>15616</v>
      </c>
    </row>
    <row r="1497" spans="1:15" x14ac:dyDescent="0.25">
      <c r="A1497" s="19">
        <v>1501</v>
      </c>
      <c r="B1497" t="s">
        <v>11588</v>
      </c>
      <c r="C1497" t="s">
        <v>3817</v>
      </c>
      <c r="D1497" s="50" t="s">
        <v>16650</v>
      </c>
      <c r="E1497" s="84">
        <f t="shared" si="92"/>
        <v>41631</v>
      </c>
      <c r="F1497" s="50">
        <f t="shared" si="93"/>
        <v>2013</v>
      </c>
      <c r="G1497" s="50">
        <f t="shared" si="94"/>
        <v>12</v>
      </c>
      <c r="H1497" s="50">
        <f t="shared" si="95"/>
        <v>1</v>
      </c>
      <c r="I1497" s="54" t="s">
        <v>15622</v>
      </c>
      <c r="J1497" s="54" t="s">
        <v>17050</v>
      </c>
      <c r="K1497" s="54" t="s">
        <v>17124</v>
      </c>
      <c r="L1497" s="54" t="s">
        <v>15624</v>
      </c>
      <c r="M1497" s="55">
        <v>1</v>
      </c>
      <c r="N1497" s="55">
        <v>0.75</v>
      </c>
      <c r="O1497" s="54" t="s">
        <v>15615</v>
      </c>
    </row>
    <row r="1498" spans="1:15" x14ac:dyDescent="0.25">
      <c r="A1498" s="19">
        <v>1502</v>
      </c>
      <c r="B1498" t="s">
        <v>9703</v>
      </c>
      <c r="C1498" t="s">
        <v>5661</v>
      </c>
      <c r="D1498" s="50" t="s">
        <v>16651</v>
      </c>
      <c r="E1498" s="84">
        <f t="shared" si="92"/>
        <v>41635</v>
      </c>
      <c r="F1498" s="50">
        <f t="shared" si="93"/>
        <v>2013</v>
      </c>
      <c r="G1498" s="50">
        <f t="shared" si="94"/>
        <v>12</v>
      </c>
      <c r="H1498" s="50">
        <f t="shared" si="95"/>
        <v>5</v>
      </c>
      <c r="I1498" s="54" t="s">
        <v>15622</v>
      </c>
      <c r="J1498" s="54" t="s">
        <v>17050</v>
      </c>
      <c r="K1498" s="54" t="s">
        <v>17124</v>
      </c>
      <c r="L1498" s="54" t="s">
        <v>15624</v>
      </c>
      <c r="M1498" s="55">
        <v>1</v>
      </c>
      <c r="N1498" s="55">
        <v>0.99</v>
      </c>
      <c r="O1498" s="54" t="s">
        <v>15616</v>
      </c>
    </row>
    <row r="1499" spans="1:15" x14ac:dyDescent="0.25">
      <c r="A1499" s="19">
        <v>1503</v>
      </c>
      <c r="B1499" t="s">
        <v>9356</v>
      </c>
      <c r="C1499" t="s">
        <v>6001</v>
      </c>
      <c r="D1499" s="50" t="s">
        <v>16652</v>
      </c>
      <c r="E1499" s="84">
        <f t="shared" si="92"/>
        <v>41636</v>
      </c>
      <c r="F1499" s="50">
        <f t="shared" si="93"/>
        <v>2013</v>
      </c>
      <c r="G1499" s="50">
        <f t="shared" si="94"/>
        <v>12</v>
      </c>
      <c r="H1499" s="50">
        <f t="shared" si="95"/>
        <v>6</v>
      </c>
      <c r="I1499" s="54" t="s">
        <v>15622</v>
      </c>
      <c r="J1499" s="54" t="s">
        <v>17050</v>
      </c>
      <c r="K1499" s="54" t="s">
        <v>17124</v>
      </c>
      <c r="L1499" s="54" t="s">
        <v>15623</v>
      </c>
      <c r="M1499" s="55">
        <v>1</v>
      </c>
      <c r="N1499" s="55">
        <v>0.1</v>
      </c>
      <c r="O1499" s="54" t="s">
        <v>15616</v>
      </c>
    </row>
    <row r="1500" spans="1:15" x14ac:dyDescent="0.25">
      <c r="A1500" s="19">
        <v>1504</v>
      </c>
      <c r="B1500" t="s">
        <v>10789</v>
      </c>
      <c r="C1500" t="s">
        <v>4603</v>
      </c>
      <c r="D1500" s="50" t="s">
        <v>16653</v>
      </c>
      <c r="E1500" s="84">
        <f t="shared" si="92"/>
        <v>41638</v>
      </c>
      <c r="F1500" s="50">
        <f t="shared" si="93"/>
        <v>2013</v>
      </c>
      <c r="G1500" s="50">
        <f t="shared" si="94"/>
        <v>12</v>
      </c>
      <c r="H1500" s="50">
        <f t="shared" si="95"/>
        <v>1</v>
      </c>
      <c r="I1500" s="54" t="s">
        <v>15622</v>
      </c>
      <c r="J1500" s="54" t="s">
        <v>17050</v>
      </c>
      <c r="K1500" s="54" t="s">
        <v>17124</v>
      </c>
      <c r="L1500" s="54" t="s">
        <v>15624</v>
      </c>
      <c r="M1500" s="55">
        <v>1</v>
      </c>
      <c r="N1500" s="55">
        <v>1</v>
      </c>
      <c r="O1500" s="54" t="s">
        <v>15616</v>
      </c>
    </row>
    <row r="1501" spans="1:15" x14ac:dyDescent="0.25">
      <c r="A1501" s="19">
        <v>1505</v>
      </c>
      <c r="B1501" t="s">
        <v>10713</v>
      </c>
      <c r="C1501" t="s">
        <v>4674</v>
      </c>
      <c r="D1501" s="50" t="s">
        <v>16653</v>
      </c>
      <c r="E1501" s="84">
        <f t="shared" si="92"/>
        <v>41638</v>
      </c>
      <c r="F1501" s="50">
        <f t="shared" si="93"/>
        <v>2013</v>
      </c>
      <c r="G1501" s="50">
        <f t="shared" si="94"/>
        <v>12</v>
      </c>
      <c r="H1501" s="50">
        <f t="shared" si="95"/>
        <v>1</v>
      </c>
      <c r="I1501" s="54" t="s">
        <v>15622</v>
      </c>
      <c r="J1501" s="54" t="s">
        <v>17050</v>
      </c>
      <c r="K1501" s="54" t="s">
        <v>17124</v>
      </c>
      <c r="L1501" s="54" t="s">
        <v>15626</v>
      </c>
      <c r="M1501" s="55">
        <v>0.92</v>
      </c>
      <c r="N1501" s="55">
        <v>1</v>
      </c>
      <c r="O1501" s="54" t="s">
        <v>15615</v>
      </c>
    </row>
    <row r="1502" spans="1:15" x14ac:dyDescent="0.25">
      <c r="A1502" s="19">
        <v>1506</v>
      </c>
      <c r="B1502" t="s">
        <v>11166</v>
      </c>
      <c r="C1502" t="s">
        <v>4234</v>
      </c>
      <c r="D1502" s="50" t="s">
        <v>11914</v>
      </c>
      <c r="E1502" s="84">
        <f t="shared" si="92"/>
        <v>41640</v>
      </c>
      <c r="F1502" s="50">
        <f t="shared" si="93"/>
        <v>2014</v>
      </c>
      <c r="G1502" s="50">
        <f t="shared" si="94"/>
        <v>1</v>
      </c>
      <c r="H1502" s="50">
        <f t="shared" si="95"/>
        <v>3</v>
      </c>
      <c r="I1502" s="54" t="s">
        <v>15622</v>
      </c>
      <c r="J1502" s="54" t="s">
        <v>17050</v>
      </c>
      <c r="K1502" s="54" t="s">
        <v>17124</v>
      </c>
      <c r="L1502" s="54" t="s">
        <v>15624</v>
      </c>
      <c r="M1502" s="55">
        <v>1</v>
      </c>
      <c r="N1502" s="55">
        <v>0.92</v>
      </c>
      <c r="O1502" s="54" t="s">
        <v>15616</v>
      </c>
    </row>
    <row r="1503" spans="1:15" x14ac:dyDescent="0.25">
      <c r="A1503" s="19">
        <v>1507</v>
      </c>
      <c r="B1503" t="s">
        <v>10442</v>
      </c>
      <c r="C1503" t="s">
        <v>4939</v>
      </c>
      <c r="D1503" s="50" t="s">
        <v>11915</v>
      </c>
      <c r="E1503" s="84">
        <f t="shared" si="92"/>
        <v>41641</v>
      </c>
      <c r="F1503" s="50">
        <f t="shared" si="93"/>
        <v>2014</v>
      </c>
      <c r="G1503" s="50">
        <f t="shared" si="94"/>
        <v>1</v>
      </c>
      <c r="H1503" s="50">
        <f t="shared" si="95"/>
        <v>4</v>
      </c>
      <c r="I1503" s="54" t="s">
        <v>15622</v>
      </c>
      <c r="J1503" s="54" t="s">
        <v>17050</v>
      </c>
      <c r="K1503" s="54" t="s">
        <v>17124</v>
      </c>
      <c r="L1503" s="54" t="s">
        <v>15628</v>
      </c>
      <c r="M1503" s="55">
        <v>0.4</v>
      </c>
      <c r="N1503" s="55">
        <v>0.53</v>
      </c>
      <c r="O1503" s="54" t="s">
        <v>15615</v>
      </c>
    </row>
    <row r="1504" spans="1:15" x14ac:dyDescent="0.25">
      <c r="A1504" s="19">
        <v>1508</v>
      </c>
      <c r="B1504" t="s">
        <v>8507</v>
      </c>
      <c r="C1504" t="s">
        <v>6837</v>
      </c>
      <c r="D1504" s="50" t="s">
        <v>11916</v>
      </c>
      <c r="E1504" s="84">
        <f t="shared" si="92"/>
        <v>41642</v>
      </c>
      <c r="F1504" s="50">
        <f t="shared" si="93"/>
        <v>2014</v>
      </c>
      <c r="G1504" s="50">
        <f t="shared" si="94"/>
        <v>1</v>
      </c>
      <c r="H1504" s="50">
        <f t="shared" si="95"/>
        <v>5</v>
      </c>
      <c r="I1504" s="54" t="s">
        <v>15622</v>
      </c>
      <c r="J1504" s="54" t="s">
        <v>17050</v>
      </c>
      <c r="K1504" s="54" t="s">
        <v>17124</v>
      </c>
      <c r="L1504" s="54" t="s">
        <v>15626</v>
      </c>
      <c r="M1504" s="55">
        <v>1</v>
      </c>
      <c r="N1504" s="55">
        <v>1</v>
      </c>
      <c r="O1504" s="54" t="s">
        <v>15616</v>
      </c>
    </row>
    <row r="1505" spans="1:15" x14ac:dyDescent="0.25">
      <c r="A1505" s="19">
        <v>1509</v>
      </c>
      <c r="B1505" t="s">
        <v>11796</v>
      </c>
      <c r="C1505" t="s">
        <v>3615</v>
      </c>
      <c r="D1505" s="50" t="s">
        <v>11916</v>
      </c>
      <c r="E1505" s="84">
        <f t="shared" si="92"/>
        <v>41642</v>
      </c>
      <c r="F1505" s="50">
        <f t="shared" si="93"/>
        <v>2014</v>
      </c>
      <c r="G1505" s="50">
        <f t="shared" si="94"/>
        <v>1</v>
      </c>
      <c r="H1505" s="50">
        <f t="shared" si="95"/>
        <v>5</v>
      </c>
      <c r="I1505" s="54" t="s">
        <v>15622</v>
      </c>
      <c r="J1505" s="54" t="s">
        <v>17050</v>
      </c>
      <c r="K1505" s="54" t="s">
        <v>17124</v>
      </c>
      <c r="L1505" s="54" t="s">
        <v>15626</v>
      </c>
      <c r="M1505" s="55">
        <v>1</v>
      </c>
      <c r="N1505" s="55">
        <v>0.86</v>
      </c>
      <c r="O1505" s="54" t="s">
        <v>15616</v>
      </c>
    </row>
    <row r="1506" spans="1:15" x14ac:dyDescent="0.25">
      <c r="A1506" s="19">
        <v>1510</v>
      </c>
      <c r="B1506" t="s">
        <v>11179</v>
      </c>
      <c r="C1506" t="s">
        <v>4221</v>
      </c>
      <c r="D1506" s="50" t="s">
        <v>11916</v>
      </c>
      <c r="E1506" s="84">
        <f t="shared" si="92"/>
        <v>41642</v>
      </c>
      <c r="F1506" s="50">
        <f t="shared" si="93"/>
        <v>2014</v>
      </c>
      <c r="G1506" s="50">
        <f t="shared" si="94"/>
        <v>1</v>
      </c>
      <c r="H1506" s="50">
        <f t="shared" si="95"/>
        <v>5</v>
      </c>
      <c r="I1506" s="54" t="s">
        <v>15625</v>
      </c>
      <c r="J1506" s="54" t="s">
        <v>17050</v>
      </c>
      <c r="K1506" s="54" t="s">
        <v>17124</v>
      </c>
      <c r="L1506" s="54" t="s">
        <v>15626</v>
      </c>
      <c r="M1506" s="55">
        <v>1</v>
      </c>
      <c r="N1506" s="55">
        <v>1</v>
      </c>
      <c r="O1506" s="54" t="s">
        <v>15615</v>
      </c>
    </row>
    <row r="1507" spans="1:15" x14ac:dyDescent="0.25">
      <c r="A1507" s="19">
        <v>1511</v>
      </c>
      <c r="B1507" t="s">
        <v>9147</v>
      </c>
      <c r="C1507" t="s">
        <v>6206</v>
      </c>
      <c r="D1507" s="50" t="s">
        <v>11916</v>
      </c>
      <c r="E1507" s="84">
        <f t="shared" si="92"/>
        <v>41642</v>
      </c>
      <c r="F1507" s="50">
        <f t="shared" si="93"/>
        <v>2014</v>
      </c>
      <c r="G1507" s="50">
        <f t="shared" si="94"/>
        <v>1</v>
      </c>
      <c r="H1507" s="50">
        <f t="shared" si="95"/>
        <v>5</v>
      </c>
      <c r="I1507" s="54" t="s">
        <v>15622</v>
      </c>
      <c r="J1507" s="54" t="s">
        <v>17050</v>
      </c>
      <c r="K1507" s="54" t="s">
        <v>17124</v>
      </c>
      <c r="L1507" s="54" t="s">
        <v>15626</v>
      </c>
      <c r="M1507" s="55">
        <v>0.9</v>
      </c>
      <c r="N1507" s="55">
        <v>0.35</v>
      </c>
      <c r="O1507" s="54" t="s">
        <v>15616</v>
      </c>
    </row>
    <row r="1508" spans="1:15" x14ac:dyDescent="0.25">
      <c r="A1508" s="19">
        <v>1512</v>
      </c>
      <c r="B1508" t="s">
        <v>11470</v>
      </c>
      <c r="C1508" t="s">
        <v>3932</v>
      </c>
      <c r="D1508" s="50" t="s">
        <v>16654</v>
      </c>
      <c r="E1508" s="84">
        <f t="shared" si="92"/>
        <v>41645</v>
      </c>
      <c r="F1508" s="50">
        <f t="shared" si="93"/>
        <v>2014</v>
      </c>
      <c r="G1508" s="50">
        <f t="shared" si="94"/>
        <v>1</v>
      </c>
      <c r="H1508" s="50">
        <f t="shared" si="95"/>
        <v>1</v>
      </c>
      <c r="I1508" s="54" t="s">
        <v>15818</v>
      </c>
      <c r="J1508" s="54" t="s">
        <v>17092</v>
      </c>
      <c r="K1508" s="54" t="s">
        <v>17124</v>
      </c>
      <c r="L1508" s="54" t="s">
        <v>15624</v>
      </c>
      <c r="M1508" s="55">
        <v>1</v>
      </c>
      <c r="N1508" s="55">
        <v>0.86</v>
      </c>
      <c r="O1508" s="54" t="s">
        <v>15616</v>
      </c>
    </row>
    <row r="1509" spans="1:15" x14ac:dyDescent="0.25">
      <c r="A1509" s="19">
        <v>1513</v>
      </c>
      <c r="B1509" t="s">
        <v>8937</v>
      </c>
      <c r="C1509" t="s">
        <v>6416</v>
      </c>
      <c r="D1509" s="50" t="s">
        <v>16655</v>
      </c>
      <c r="E1509" s="84">
        <f t="shared" si="92"/>
        <v>41646</v>
      </c>
      <c r="F1509" s="50">
        <f t="shared" si="93"/>
        <v>2014</v>
      </c>
      <c r="G1509" s="50">
        <f t="shared" si="94"/>
        <v>1</v>
      </c>
      <c r="H1509" s="50">
        <f t="shared" si="95"/>
        <v>2</v>
      </c>
      <c r="I1509" s="54" t="s">
        <v>15622</v>
      </c>
      <c r="J1509" s="54" t="s">
        <v>17050</v>
      </c>
      <c r="K1509" s="54" t="s">
        <v>17124</v>
      </c>
      <c r="L1509" s="54" t="s">
        <v>15624</v>
      </c>
      <c r="M1509" s="55">
        <v>1</v>
      </c>
      <c r="N1509" s="55">
        <v>0.5</v>
      </c>
      <c r="O1509" s="54" t="s">
        <v>15615</v>
      </c>
    </row>
    <row r="1510" spans="1:15" x14ac:dyDescent="0.25">
      <c r="A1510" s="19">
        <v>1514</v>
      </c>
      <c r="B1510" t="s">
        <v>10781</v>
      </c>
      <c r="C1510" t="s">
        <v>4609</v>
      </c>
      <c r="D1510" s="50" t="s">
        <v>16655</v>
      </c>
      <c r="E1510" s="84">
        <f t="shared" si="92"/>
        <v>41646</v>
      </c>
      <c r="F1510" s="50">
        <f t="shared" si="93"/>
        <v>2014</v>
      </c>
      <c r="G1510" s="50">
        <f t="shared" si="94"/>
        <v>1</v>
      </c>
      <c r="H1510" s="50">
        <f t="shared" si="95"/>
        <v>2</v>
      </c>
      <c r="I1510" s="54" t="s">
        <v>15622</v>
      </c>
      <c r="J1510" s="54" t="s">
        <v>17050</v>
      </c>
      <c r="K1510" s="54" t="s">
        <v>17124</v>
      </c>
      <c r="L1510" s="54" t="s">
        <v>15626</v>
      </c>
      <c r="M1510" s="55">
        <v>1</v>
      </c>
      <c r="N1510" s="55">
        <v>0.83</v>
      </c>
      <c r="O1510" s="54" t="s">
        <v>15615</v>
      </c>
    </row>
    <row r="1511" spans="1:15" x14ac:dyDescent="0.25">
      <c r="A1511" s="19">
        <v>1515</v>
      </c>
      <c r="B1511" t="s">
        <v>10638</v>
      </c>
      <c r="C1511" t="s">
        <v>4748</v>
      </c>
      <c r="D1511" s="50" t="s">
        <v>16656</v>
      </c>
      <c r="E1511" s="84">
        <f t="shared" si="92"/>
        <v>41649</v>
      </c>
      <c r="F1511" s="50">
        <f t="shared" si="93"/>
        <v>2014</v>
      </c>
      <c r="G1511" s="50">
        <f t="shared" si="94"/>
        <v>1</v>
      </c>
      <c r="H1511" s="50">
        <f t="shared" si="95"/>
        <v>5</v>
      </c>
      <c r="I1511" s="54" t="s">
        <v>15622</v>
      </c>
      <c r="J1511" s="54" t="s">
        <v>17050</v>
      </c>
      <c r="K1511" s="54" t="s">
        <v>17124</v>
      </c>
      <c r="L1511" s="54" t="s">
        <v>15623</v>
      </c>
      <c r="M1511" s="55">
        <v>0.8</v>
      </c>
      <c r="N1511" s="55">
        <v>0.46</v>
      </c>
      <c r="O1511" s="54" t="s">
        <v>15615</v>
      </c>
    </row>
    <row r="1512" spans="1:15" x14ac:dyDescent="0.25">
      <c r="A1512" s="19">
        <v>1516</v>
      </c>
      <c r="B1512" t="s">
        <v>8408</v>
      </c>
      <c r="C1512" t="s">
        <v>6934</v>
      </c>
      <c r="D1512" s="50" t="s">
        <v>16657</v>
      </c>
      <c r="E1512" s="84">
        <f t="shared" si="92"/>
        <v>41652</v>
      </c>
      <c r="F1512" s="50">
        <f t="shared" si="93"/>
        <v>2014</v>
      </c>
      <c r="G1512" s="50">
        <f t="shared" si="94"/>
        <v>1</v>
      </c>
      <c r="H1512" s="50">
        <f t="shared" si="95"/>
        <v>1</v>
      </c>
      <c r="I1512" s="54" t="s">
        <v>15622</v>
      </c>
      <c r="J1512" s="54" t="s">
        <v>17050</v>
      </c>
      <c r="K1512" s="54" t="s">
        <v>17124</v>
      </c>
      <c r="L1512" s="54" t="s">
        <v>15626</v>
      </c>
      <c r="M1512" s="55">
        <v>1</v>
      </c>
      <c r="N1512" s="55">
        <v>1</v>
      </c>
      <c r="O1512" s="54" t="s">
        <v>15616</v>
      </c>
    </row>
    <row r="1513" spans="1:15" x14ac:dyDescent="0.25">
      <c r="A1513" s="19">
        <v>1517</v>
      </c>
      <c r="B1513" t="s">
        <v>8479</v>
      </c>
      <c r="C1513" t="s">
        <v>6865</v>
      </c>
      <c r="D1513" s="50" t="s">
        <v>16658</v>
      </c>
      <c r="E1513" s="84">
        <f t="shared" si="92"/>
        <v>41653</v>
      </c>
      <c r="F1513" s="50">
        <f t="shared" si="93"/>
        <v>2014</v>
      </c>
      <c r="G1513" s="50">
        <f t="shared" si="94"/>
        <v>1</v>
      </c>
      <c r="H1513" s="50">
        <f t="shared" si="95"/>
        <v>2</v>
      </c>
      <c r="I1513" s="54" t="s">
        <v>15622</v>
      </c>
      <c r="J1513" s="54" t="s">
        <v>17050</v>
      </c>
      <c r="K1513" s="54" t="s">
        <v>17124</v>
      </c>
      <c r="L1513" s="54" t="s">
        <v>15623</v>
      </c>
      <c r="M1513" s="55">
        <v>1</v>
      </c>
      <c r="N1513" s="55">
        <v>1</v>
      </c>
      <c r="O1513" s="54" t="s">
        <v>15616</v>
      </c>
    </row>
    <row r="1514" spans="1:15" x14ac:dyDescent="0.25">
      <c r="A1514" s="19">
        <v>1518</v>
      </c>
      <c r="B1514" t="s">
        <v>8140</v>
      </c>
      <c r="C1514" t="s">
        <v>7195</v>
      </c>
      <c r="D1514" s="50" t="s">
        <v>16658</v>
      </c>
      <c r="E1514" s="84">
        <f t="shared" si="92"/>
        <v>41653</v>
      </c>
      <c r="F1514" s="50">
        <f t="shared" si="93"/>
        <v>2014</v>
      </c>
      <c r="G1514" s="50">
        <f t="shared" si="94"/>
        <v>1</v>
      </c>
      <c r="H1514" s="50">
        <f t="shared" si="95"/>
        <v>2</v>
      </c>
      <c r="I1514" s="54" t="s">
        <v>15622</v>
      </c>
      <c r="J1514" s="54" t="s">
        <v>17050</v>
      </c>
      <c r="K1514" s="54" t="s">
        <v>17124</v>
      </c>
      <c r="L1514" s="54" t="s">
        <v>15624</v>
      </c>
      <c r="M1514" s="55">
        <v>0.69</v>
      </c>
      <c r="N1514" s="55">
        <v>0.79</v>
      </c>
      <c r="O1514" s="54" t="s">
        <v>15615</v>
      </c>
    </row>
    <row r="1515" spans="1:15" x14ac:dyDescent="0.25">
      <c r="A1515" s="19">
        <v>1519</v>
      </c>
      <c r="B1515" t="s">
        <v>11114</v>
      </c>
      <c r="C1515" t="s">
        <v>4285</v>
      </c>
      <c r="D1515" s="50" t="s">
        <v>16658</v>
      </c>
      <c r="E1515" s="84">
        <f t="shared" si="92"/>
        <v>41653</v>
      </c>
      <c r="F1515" s="50">
        <f t="shared" si="93"/>
        <v>2014</v>
      </c>
      <c r="G1515" s="50">
        <f t="shared" si="94"/>
        <v>1</v>
      </c>
      <c r="H1515" s="50">
        <f t="shared" si="95"/>
        <v>2</v>
      </c>
      <c r="I1515" s="54" t="s">
        <v>15622</v>
      </c>
      <c r="J1515" s="54" t="s">
        <v>17050</v>
      </c>
      <c r="K1515" s="54" t="s">
        <v>17124</v>
      </c>
      <c r="L1515" s="54" t="s">
        <v>15626</v>
      </c>
      <c r="M1515" s="55">
        <v>1</v>
      </c>
      <c r="N1515" s="55">
        <v>0.96</v>
      </c>
      <c r="O1515" s="54" t="s">
        <v>15616</v>
      </c>
    </row>
    <row r="1516" spans="1:15" x14ac:dyDescent="0.25">
      <c r="A1516" s="19">
        <v>1520</v>
      </c>
      <c r="B1516" t="s">
        <v>8971</v>
      </c>
      <c r="C1516" t="s">
        <v>6382</v>
      </c>
      <c r="D1516" s="50" t="s">
        <v>16658</v>
      </c>
      <c r="E1516" s="84">
        <f t="shared" si="92"/>
        <v>41653</v>
      </c>
      <c r="F1516" s="50">
        <f t="shared" si="93"/>
        <v>2014</v>
      </c>
      <c r="G1516" s="50">
        <f t="shared" si="94"/>
        <v>1</v>
      </c>
      <c r="H1516" s="50">
        <f t="shared" si="95"/>
        <v>2</v>
      </c>
      <c r="I1516" s="54" t="s">
        <v>15622</v>
      </c>
      <c r="J1516" s="54" t="s">
        <v>17050</v>
      </c>
      <c r="K1516" s="54" t="s">
        <v>17124</v>
      </c>
      <c r="L1516" s="54" t="s">
        <v>15624</v>
      </c>
      <c r="M1516" s="55">
        <v>1</v>
      </c>
      <c r="N1516" s="55">
        <v>0.82</v>
      </c>
      <c r="O1516" s="54" t="s">
        <v>15615</v>
      </c>
    </row>
    <row r="1517" spans="1:15" x14ac:dyDescent="0.25">
      <c r="A1517" s="19">
        <v>1521</v>
      </c>
      <c r="B1517" t="s">
        <v>11647</v>
      </c>
      <c r="C1517" t="s">
        <v>3758</v>
      </c>
      <c r="D1517" s="50" t="s">
        <v>16659</v>
      </c>
      <c r="E1517" s="84">
        <f t="shared" si="92"/>
        <v>41654</v>
      </c>
      <c r="F1517" s="50">
        <f t="shared" si="93"/>
        <v>2014</v>
      </c>
      <c r="G1517" s="50">
        <f t="shared" si="94"/>
        <v>1</v>
      </c>
      <c r="H1517" s="50">
        <f t="shared" si="95"/>
        <v>3</v>
      </c>
      <c r="I1517" s="54" t="s">
        <v>15622</v>
      </c>
      <c r="J1517" s="54" t="s">
        <v>17050</v>
      </c>
      <c r="K1517" s="54" t="s">
        <v>17124</v>
      </c>
      <c r="L1517" s="54" t="s">
        <v>15624</v>
      </c>
      <c r="M1517" s="55">
        <v>0.86</v>
      </c>
      <c r="N1517" s="55">
        <v>0.83</v>
      </c>
      <c r="O1517" s="54" t="s">
        <v>15615</v>
      </c>
    </row>
    <row r="1518" spans="1:15" x14ac:dyDescent="0.25">
      <c r="A1518" s="19">
        <v>1522</v>
      </c>
      <c r="B1518" t="s">
        <v>11187</v>
      </c>
      <c r="C1518" t="s">
        <v>4213</v>
      </c>
      <c r="D1518" s="50" t="s">
        <v>16660</v>
      </c>
      <c r="E1518" s="84">
        <f t="shared" si="92"/>
        <v>41655</v>
      </c>
      <c r="F1518" s="50">
        <f t="shared" si="93"/>
        <v>2014</v>
      </c>
      <c r="G1518" s="50">
        <f t="shared" si="94"/>
        <v>1</v>
      </c>
      <c r="H1518" s="50">
        <f t="shared" si="95"/>
        <v>4</v>
      </c>
      <c r="I1518" s="54" t="s">
        <v>15622</v>
      </c>
      <c r="J1518" s="54" t="s">
        <v>17050</v>
      </c>
      <c r="K1518" s="54" t="s">
        <v>17124</v>
      </c>
      <c r="L1518" s="54" t="s">
        <v>15623</v>
      </c>
      <c r="M1518" s="55">
        <v>0.8</v>
      </c>
      <c r="N1518" s="55">
        <v>0.67</v>
      </c>
      <c r="O1518" s="54" t="s">
        <v>15615</v>
      </c>
    </row>
    <row r="1519" spans="1:15" x14ac:dyDescent="0.25">
      <c r="A1519" s="19">
        <v>1523</v>
      </c>
      <c r="B1519" t="s">
        <v>8046</v>
      </c>
      <c r="C1519" t="s">
        <v>7286</v>
      </c>
      <c r="D1519" s="50" t="s">
        <v>16660</v>
      </c>
      <c r="E1519" s="84">
        <f t="shared" si="92"/>
        <v>41655</v>
      </c>
      <c r="F1519" s="50">
        <f t="shared" si="93"/>
        <v>2014</v>
      </c>
      <c r="G1519" s="50">
        <f t="shared" si="94"/>
        <v>1</v>
      </c>
      <c r="H1519" s="50">
        <f t="shared" si="95"/>
        <v>4</v>
      </c>
      <c r="I1519" s="54" t="s">
        <v>15622</v>
      </c>
      <c r="J1519" s="54" t="s">
        <v>17050</v>
      </c>
      <c r="K1519" s="54" t="s">
        <v>17124</v>
      </c>
      <c r="L1519" s="54" t="s">
        <v>15624</v>
      </c>
      <c r="M1519" s="55">
        <v>1</v>
      </c>
      <c r="N1519" s="55">
        <v>0.77</v>
      </c>
      <c r="O1519" s="54" t="s">
        <v>15616</v>
      </c>
    </row>
    <row r="1520" spans="1:15" x14ac:dyDescent="0.25">
      <c r="A1520" s="19">
        <v>1524</v>
      </c>
      <c r="B1520" t="s">
        <v>10805</v>
      </c>
      <c r="C1520" t="s">
        <v>4588</v>
      </c>
      <c r="D1520" s="50" t="s">
        <v>16661</v>
      </c>
      <c r="E1520" s="84">
        <f t="shared" si="92"/>
        <v>41658</v>
      </c>
      <c r="F1520" s="50">
        <f t="shared" si="93"/>
        <v>2014</v>
      </c>
      <c r="G1520" s="50">
        <f t="shared" si="94"/>
        <v>1</v>
      </c>
      <c r="H1520" s="50">
        <f t="shared" si="95"/>
        <v>7</v>
      </c>
      <c r="I1520" s="54" t="s">
        <v>15622</v>
      </c>
      <c r="J1520" s="54" t="s">
        <v>17050</v>
      </c>
      <c r="K1520" s="54" t="s">
        <v>17124</v>
      </c>
      <c r="L1520" s="54" t="s">
        <v>15624</v>
      </c>
      <c r="M1520" s="55">
        <v>1</v>
      </c>
      <c r="N1520" s="55">
        <v>0.5</v>
      </c>
      <c r="O1520" s="54" t="s">
        <v>15615</v>
      </c>
    </row>
    <row r="1521" spans="1:15" x14ac:dyDescent="0.25">
      <c r="A1521" s="19">
        <v>1525</v>
      </c>
      <c r="B1521" t="s">
        <v>9299</v>
      </c>
      <c r="C1521" t="s">
        <v>6057</v>
      </c>
      <c r="D1521" s="50" t="s">
        <v>16661</v>
      </c>
      <c r="E1521" s="84">
        <f t="shared" si="92"/>
        <v>41658</v>
      </c>
      <c r="F1521" s="50">
        <f t="shared" si="93"/>
        <v>2014</v>
      </c>
      <c r="G1521" s="50">
        <f t="shared" si="94"/>
        <v>1</v>
      </c>
      <c r="H1521" s="50">
        <f t="shared" si="95"/>
        <v>7</v>
      </c>
      <c r="I1521" s="54" t="s">
        <v>15622</v>
      </c>
      <c r="J1521" s="54" t="s">
        <v>17050</v>
      </c>
      <c r="K1521" s="54" t="s">
        <v>17124</v>
      </c>
      <c r="L1521" s="54" t="s">
        <v>15623</v>
      </c>
      <c r="M1521" s="55">
        <v>0.75</v>
      </c>
      <c r="N1521" s="55">
        <v>0.73</v>
      </c>
      <c r="O1521" s="54" t="s">
        <v>15615</v>
      </c>
    </row>
    <row r="1522" spans="1:15" x14ac:dyDescent="0.25">
      <c r="A1522" s="19">
        <v>1526</v>
      </c>
      <c r="B1522" t="s">
        <v>9515</v>
      </c>
      <c r="C1522" t="s">
        <v>5845</v>
      </c>
      <c r="D1522" s="50" t="s">
        <v>16662</v>
      </c>
      <c r="E1522" s="84">
        <f t="shared" si="92"/>
        <v>41659</v>
      </c>
      <c r="F1522" s="50">
        <f t="shared" si="93"/>
        <v>2014</v>
      </c>
      <c r="G1522" s="50">
        <f t="shared" si="94"/>
        <v>1</v>
      </c>
      <c r="H1522" s="50">
        <f t="shared" si="95"/>
        <v>1</v>
      </c>
      <c r="I1522" s="54" t="s">
        <v>15622</v>
      </c>
      <c r="J1522" s="54" t="s">
        <v>17050</v>
      </c>
      <c r="K1522" s="54" t="s">
        <v>17124</v>
      </c>
      <c r="L1522" s="54" t="s">
        <v>15628</v>
      </c>
      <c r="M1522" s="55">
        <v>0.33</v>
      </c>
      <c r="N1522" s="55">
        <v>0</v>
      </c>
      <c r="O1522" s="54" t="s">
        <v>15615</v>
      </c>
    </row>
    <row r="1523" spans="1:15" x14ac:dyDescent="0.25">
      <c r="A1523" s="19">
        <v>1527</v>
      </c>
      <c r="B1523" t="s">
        <v>8032</v>
      </c>
      <c r="C1523" t="s">
        <v>3499</v>
      </c>
      <c r="D1523" s="50" t="s">
        <v>16663</v>
      </c>
      <c r="E1523" s="84">
        <f t="shared" si="92"/>
        <v>41660</v>
      </c>
      <c r="F1523" s="50">
        <f t="shared" si="93"/>
        <v>2014</v>
      </c>
      <c r="G1523" s="50">
        <f t="shared" si="94"/>
        <v>1</v>
      </c>
      <c r="H1523" s="50">
        <f t="shared" si="95"/>
        <v>2</v>
      </c>
      <c r="I1523" s="54" t="s">
        <v>15625</v>
      </c>
      <c r="J1523" s="54" t="s">
        <v>17050</v>
      </c>
      <c r="K1523" s="54" t="s">
        <v>17124</v>
      </c>
      <c r="L1523" s="54" t="s">
        <v>15624</v>
      </c>
      <c r="M1523" s="55">
        <v>1</v>
      </c>
      <c r="N1523" s="55">
        <v>0.92</v>
      </c>
      <c r="O1523" s="54" t="s">
        <v>15616</v>
      </c>
    </row>
    <row r="1524" spans="1:15" x14ac:dyDescent="0.25">
      <c r="A1524" s="19">
        <v>1528</v>
      </c>
      <c r="B1524" t="s">
        <v>9561</v>
      </c>
      <c r="C1524" t="s">
        <v>5799</v>
      </c>
      <c r="D1524" s="50" t="s">
        <v>16663</v>
      </c>
      <c r="E1524" s="84">
        <f t="shared" si="92"/>
        <v>41660</v>
      </c>
      <c r="F1524" s="50">
        <f t="shared" si="93"/>
        <v>2014</v>
      </c>
      <c r="G1524" s="50">
        <f t="shared" si="94"/>
        <v>1</v>
      </c>
      <c r="H1524" s="50">
        <f t="shared" si="95"/>
        <v>2</v>
      </c>
      <c r="I1524" s="54" t="s">
        <v>15622</v>
      </c>
      <c r="J1524" s="54" t="s">
        <v>17050</v>
      </c>
      <c r="K1524" s="54" t="s">
        <v>17124</v>
      </c>
      <c r="L1524" s="54" t="s">
        <v>15626</v>
      </c>
      <c r="M1524" s="55">
        <v>1</v>
      </c>
      <c r="N1524" s="55">
        <v>0.7</v>
      </c>
      <c r="O1524" s="54" t="s">
        <v>15616</v>
      </c>
    </row>
    <row r="1525" spans="1:15" x14ac:dyDescent="0.25">
      <c r="A1525" s="19">
        <v>1529</v>
      </c>
      <c r="B1525" t="s">
        <v>11152</v>
      </c>
      <c r="C1525" t="s">
        <v>4248</v>
      </c>
      <c r="D1525" s="50" t="s">
        <v>16664</v>
      </c>
      <c r="E1525" s="84">
        <f t="shared" si="92"/>
        <v>41661</v>
      </c>
      <c r="F1525" s="50">
        <f t="shared" si="93"/>
        <v>2014</v>
      </c>
      <c r="G1525" s="50">
        <f t="shared" si="94"/>
        <v>1</v>
      </c>
      <c r="H1525" s="50">
        <f t="shared" si="95"/>
        <v>3</v>
      </c>
      <c r="I1525" s="54" t="s">
        <v>15622</v>
      </c>
      <c r="J1525" s="54" t="s">
        <v>17050</v>
      </c>
      <c r="K1525" s="54" t="s">
        <v>17124</v>
      </c>
      <c r="L1525" s="54" t="s">
        <v>15626</v>
      </c>
      <c r="M1525" s="55">
        <v>1</v>
      </c>
      <c r="N1525" s="55">
        <v>0.52</v>
      </c>
      <c r="O1525" s="54" t="s">
        <v>15615</v>
      </c>
    </row>
    <row r="1526" spans="1:15" x14ac:dyDescent="0.25">
      <c r="A1526" s="19">
        <v>1530</v>
      </c>
      <c r="B1526" t="s">
        <v>8224</v>
      </c>
      <c r="C1526" t="s">
        <v>7111</v>
      </c>
      <c r="D1526" s="50" t="s">
        <v>16664</v>
      </c>
      <c r="E1526" s="84">
        <f t="shared" si="92"/>
        <v>41661</v>
      </c>
      <c r="F1526" s="50">
        <f t="shared" si="93"/>
        <v>2014</v>
      </c>
      <c r="G1526" s="50">
        <f t="shared" si="94"/>
        <v>1</v>
      </c>
      <c r="H1526" s="50">
        <f t="shared" si="95"/>
        <v>3</v>
      </c>
      <c r="I1526" s="54" t="s">
        <v>15622</v>
      </c>
      <c r="J1526" s="54" t="s">
        <v>17050</v>
      </c>
      <c r="K1526" s="54" t="s">
        <v>17124</v>
      </c>
      <c r="L1526" s="54" t="s">
        <v>15626</v>
      </c>
      <c r="M1526" s="55">
        <v>1</v>
      </c>
      <c r="N1526" s="55">
        <v>0.98</v>
      </c>
      <c r="O1526" s="54" t="s">
        <v>15616</v>
      </c>
    </row>
    <row r="1527" spans="1:15" x14ac:dyDescent="0.25">
      <c r="A1527" s="19">
        <v>1531</v>
      </c>
      <c r="B1527" t="s">
        <v>10427</v>
      </c>
      <c r="C1527" t="s">
        <v>4953</v>
      </c>
      <c r="D1527" s="50" t="s">
        <v>16665</v>
      </c>
      <c r="E1527" s="84">
        <f t="shared" si="92"/>
        <v>41662</v>
      </c>
      <c r="F1527" s="50">
        <f t="shared" si="93"/>
        <v>2014</v>
      </c>
      <c r="G1527" s="50">
        <f t="shared" si="94"/>
        <v>1</v>
      </c>
      <c r="H1527" s="50">
        <f t="shared" si="95"/>
        <v>4</v>
      </c>
      <c r="I1527" s="54" t="s">
        <v>15622</v>
      </c>
      <c r="J1527" s="54" t="s">
        <v>17050</v>
      </c>
      <c r="K1527" s="54" t="s">
        <v>17124</v>
      </c>
      <c r="L1527" s="54" t="s">
        <v>15624</v>
      </c>
      <c r="M1527" s="55">
        <v>1</v>
      </c>
      <c r="N1527" s="55">
        <v>0.67</v>
      </c>
      <c r="O1527" s="54" t="s">
        <v>15615</v>
      </c>
    </row>
    <row r="1528" spans="1:15" x14ac:dyDescent="0.25">
      <c r="A1528" s="19">
        <v>1532</v>
      </c>
      <c r="B1528" t="s">
        <v>7961</v>
      </c>
      <c r="C1528" t="s">
        <v>7370</v>
      </c>
      <c r="D1528" s="50" t="s">
        <v>16665</v>
      </c>
      <c r="E1528" s="84">
        <f t="shared" si="92"/>
        <v>41662</v>
      </c>
      <c r="F1528" s="50">
        <f t="shared" si="93"/>
        <v>2014</v>
      </c>
      <c r="G1528" s="50">
        <f t="shared" si="94"/>
        <v>1</v>
      </c>
      <c r="H1528" s="50">
        <f t="shared" si="95"/>
        <v>4</v>
      </c>
      <c r="I1528" s="54" t="s">
        <v>15622</v>
      </c>
      <c r="J1528" s="54" t="s">
        <v>17050</v>
      </c>
      <c r="K1528" s="54" t="s">
        <v>17124</v>
      </c>
      <c r="L1528" s="54" t="s">
        <v>15626</v>
      </c>
      <c r="M1528" s="55">
        <v>1</v>
      </c>
      <c r="N1528" s="55">
        <v>0.97</v>
      </c>
      <c r="O1528" s="54" t="s">
        <v>15616</v>
      </c>
    </row>
    <row r="1529" spans="1:15" x14ac:dyDescent="0.25">
      <c r="A1529" s="19">
        <v>1533</v>
      </c>
      <c r="B1529" t="s">
        <v>10394</v>
      </c>
      <c r="C1529" t="s">
        <v>4985</v>
      </c>
      <c r="D1529" s="50" t="s">
        <v>16665</v>
      </c>
      <c r="E1529" s="84">
        <f t="shared" si="92"/>
        <v>41662</v>
      </c>
      <c r="F1529" s="50">
        <f t="shared" si="93"/>
        <v>2014</v>
      </c>
      <c r="G1529" s="50">
        <f t="shared" si="94"/>
        <v>1</v>
      </c>
      <c r="H1529" s="50">
        <f t="shared" si="95"/>
        <v>4</v>
      </c>
      <c r="I1529" s="54" t="s">
        <v>15622</v>
      </c>
      <c r="J1529" s="54" t="s">
        <v>17050</v>
      </c>
      <c r="K1529" s="54" t="s">
        <v>17124</v>
      </c>
      <c r="L1529" s="54" t="s">
        <v>15626</v>
      </c>
      <c r="M1529" s="55">
        <v>1</v>
      </c>
      <c r="N1529" s="55">
        <v>1</v>
      </c>
      <c r="O1529" s="54" t="s">
        <v>15616</v>
      </c>
    </row>
    <row r="1530" spans="1:15" x14ac:dyDescent="0.25">
      <c r="A1530" s="19">
        <v>1534</v>
      </c>
      <c r="B1530" t="s">
        <v>8889</v>
      </c>
      <c r="C1530" t="s">
        <v>6462</v>
      </c>
      <c r="D1530" s="50" t="s">
        <v>16666</v>
      </c>
      <c r="E1530" s="84">
        <f t="shared" si="92"/>
        <v>41663</v>
      </c>
      <c r="F1530" s="50">
        <f t="shared" si="93"/>
        <v>2014</v>
      </c>
      <c r="G1530" s="50">
        <f t="shared" si="94"/>
        <v>1</v>
      </c>
      <c r="H1530" s="50">
        <f t="shared" si="95"/>
        <v>5</v>
      </c>
      <c r="I1530" s="54" t="s">
        <v>15622</v>
      </c>
      <c r="J1530" s="54" t="s">
        <v>17050</v>
      </c>
      <c r="K1530" s="54" t="s">
        <v>17124</v>
      </c>
      <c r="L1530" s="54" t="s">
        <v>15626</v>
      </c>
      <c r="M1530" s="55">
        <v>1</v>
      </c>
      <c r="N1530" s="55">
        <v>0.83</v>
      </c>
      <c r="O1530" s="54" t="s">
        <v>15616</v>
      </c>
    </row>
    <row r="1531" spans="1:15" x14ac:dyDescent="0.25">
      <c r="A1531" s="19">
        <v>1535</v>
      </c>
      <c r="B1531" t="s">
        <v>11715</v>
      </c>
      <c r="C1531" t="s">
        <v>3691</v>
      </c>
      <c r="D1531" s="50" t="s">
        <v>16667</v>
      </c>
      <c r="E1531" s="84">
        <f t="shared" si="92"/>
        <v>41664</v>
      </c>
      <c r="F1531" s="50">
        <f t="shared" si="93"/>
        <v>2014</v>
      </c>
      <c r="G1531" s="50">
        <f t="shared" si="94"/>
        <v>1</v>
      </c>
      <c r="H1531" s="50">
        <f t="shared" si="95"/>
        <v>6</v>
      </c>
      <c r="I1531" s="54" t="s">
        <v>15625</v>
      </c>
      <c r="J1531" s="54" t="s">
        <v>17050</v>
      </c>
      <c r="K1531" s="54" t="s">
        <v>17124</v>
      </c>
      <c r="L1531" s="54" t="s">
        <v>15626</v>
      </c>
      <c r="M1531" s="55">
        <v>1</v>
      </c>
      <c r="N1531" s="55">
        <v>0.93</v>
      </c>
      <c r="O1531" s="54" t="s">
        <v>15615</v>
      </c>
    </row>
    <row r="1532" spans="1:15" x14ac:dyDescent="0.25">
      <c r="A1532" s="19">
        <v>1536</v>
      </c>
      <c r="B1532" t="s">
        <v>8857</v>
      </c>
      <c r="C1532" t="s">
        <v>6493</v>
      </c>
      <c r="D1532" s="50" t="s">
        <v>16668</v>
      </c>
      <c r="E1532" s="84">
        <f t="shared" si="92"/>
        <v>41666</v>
      </c>
      <c r="F1532" s="50">
        <f t="shared" si="93"/>
        <v>2014</v>
      </c>
      <c r="G1532" s="50">
        <f t="shared" si="94"/>
        <v>1</v>
      </c>
      <c r="H1532" s="50">
        <f t="shared" si="95"/>
        <v>1</v>
      </c>
      <c r="I1532" s="54" t="s">
        <v>15622</v>
      </c>
      <c r="J1532" s="54" t="s">
        <v>17050</v>
      </c>
      <c r="K1532" s="54" t="s">
        <v>17124</v>
      </c>
      <c r="L1532" s="54" t="s">
        <v>15628</v>
      </c>
      <c r="M1532" s="55">
        <v>0</v>
      </c>
      <c r="N1532" s="55">
        <v>0.71</v>
      </c>
      <c r="O1532" s="54" t="s">
        <v>15615</v>
      </c>
    </row>
    <row r="1533" spans="1:15" x14ac:dyDescent="0.25">
      <c r="A1533" s="19">
        <v>1537</v>
      </c>
      <c r="B1533" t="s">
        <v>10402</v>
      </c>
      <c r="C1533" t="s">
        <v>4977</v>
      </c>
      <c r="D1533" s="50" t="s">
        <v>16668</v>
      </c>
      <c r="E1533" s="84">
        <f t="shared" si="92"/>
        <v>41666</v>
      </c>
      <c r="F1533" s="50">
        <f t="shared" si="93"/>
        <v>2014</v>
      </c>
      <c r="G1533" s="50">
        <f t="shared" si="94"/>
        <v>1</v>
      </c>
      <c r="H1533" s="50">
        <f t="shared" si="95"/>
        <v>1</v>
      </c>
      <c r="I1533" s="54" t="s">
        <v>15622</v>
      </c>
      <c r="J1533" s="54" t="s">
        <v>17050</v>
      </c>
      <c r="K1533" s="54" t="s">
        <v>17124</v>
      </c>
      <c r="L1533" s="54" t="s">
        <v>15626</v>
      </c>
      <c r="M1533" s="55">
        <v>1</v>
      </c>
      <c r="N1533" s="55">
        <v>1</v>
      </c>
      <c r="O1533" s="54" t="s">
        <v>15616</v>
      </c>
    </row>
    <row r="1534" spans="1:15" x14ac:dyDescent="0.25">
      <c r="A1534" s="19">
        <v>1538</v>
      </c>
      <c r="B1534" t="s">
        <v>8861</v>
      </c>
      <c r="C1534" t="s">
        <v>6489</v>
      </c>
      <c r="D1534" s="50" t="s">
        <v>16669</v>
      </c>
      <c r="E1534" s="84">
        <f t="shared" si="92"/>
        <v>41667</v>
      </c>
      <c r="F1534" s="50">
        <f t="shared" si="93"/>
        <v>2014</v>
      </c>
      <c r="G1534" s="50">
        <f t="shared" si="94"/>
        <v>1</v>
      </c>
      <c r="H1534" s="50">
        <f t="shared" si="95"/>
        <v>2</v>
      </c>
      <c r="I1534" s="54" t="s">
        <v>15622</v>
      </c>
      <c r="J1534" s="54" t="s">
        <v>17050</v>
      </c>
      <c r="K1534" s="54" t="s">
        <v>17124</v>
      </c>
      <c r="L1534" s="54" t="s">
        <v>15628</v>
      </c>
      <c r="M1534" s="55">
        <v>0</v>
      </c>
      <c r="N1534" s="55">
        <v>0.14000000000000001</v>
      </c>
      <c r="O1534" s="54" t="s">
        <v>15615</v>
      </c>
    </row>
    <row r="1535" spans="1:15" x14ac:dyDescent="0.25">
      <c r="A1535" s="19">
        <v>1539</v>
      </c>
      <c r="B1535" t="s">
        <v>8537</v>
      </c>
      <c r="C1535" t="s">
        <v>6809</v>
      </c>
      <c r="D1535" s="50" t="s">
        <v>16670</v>
      </c>
      <c r="E1535" s="84">
        <f t="shared" si="92"/>
        <v>41668</v>
      </c>
      <c r="F1535" s="50">
        <f t="shared" si="93"/>
        <v>2014</v>
      </c>
      <c r="G1535" s="50">
        <f t="shared" si="94"/>
        <v>1</v>
      </c>
      <c r="H1535" s="50">
        <f t="shared" si="95"/>
        <v>3</v>
      </c>
      <c r="I1535" s="54" t="s">
        <v>15622</v>
      </c>
      <c r="J1535" s="54" t="s">
        <v>17050</v>
      </c>
      <c r="K1535" s="54" t="s">
        <v>17124</v>
      </c>
      <c r="L1535" s="54" t="s">
        <v>15626</v>
      </c>
      <c r="M1535" s="55">
        <v>0.8</v>
      </c>
      <c r="N1535" s="55">
        <v>0.99</v>
      </c>
      <c r="O1535" s="54" t="s">
        <v>15615</v>
      </c>
    </row>
    <row r="1536" spans="1:15" x14ac:dyDescent="0.25">
      <c r="A1536" s="19">
        <v>1540</v>
      </c>
      <c r="B1536" t="s">
        <v>8739</v>
      </c>
      <c r="C1536" t="s">
        <v>6609</v>
      </c>
      <c r="D1536" s="50" t="s">
        <v>16670</v>
      </c>
      <c r="E1536" s="84">
        <f t="shared" si="92"/>
        <v>41668</v>
      </c>
      <c r="F1536" s="50">
        <f t="shared" si="93"/>
        <v>2014</v>
      </c>
      <c r="G1536" s="50">
        <f t="shared" si="94"/>
        <v>1</v>
      </c>
      <c r="H1536" s="50">
        <f t="shared" si="95"/>
        <v>3</v>
      </c>
      <c r="I1536" s="54" t="s">
        <v>15690</v>
      </c>
      <c r="J1536" s="54" t="s">
        <v>17059</v>
      </c>
      <c r="K1536" s="54" t="s">
        <v>17124</v>
      </c>
      <c r="L1536" s="54" t="s">
        <v>15624</v>
      </c>
      <c r="M1536" s="55">
        <v>1</v>
      </c>
      <c r="N1536" s="55">
        <v>0.97</v>
      </c>
      <c r="O1536" s="54" t="s">
        <v>15615</v>
      </c>
    </row>
    <row r="1537" spans="1:15" x14ac:dyDescent="0.25">
      <c r="A1537" s="19">
        <v>1541</v>
      </c>
      <c r="B1537" t="s">
        <v>9468</v>
      </c>
      <c r="C1537" t="s">
        <v>5891</v>
      </c>
      <c r="D1537" s="50" t="s">
        <v>16670</v>
      </c>
      <c r="E1537" s="84">
        <f t="shared" si="92"/>
        <v>41668</v>
      </c>
      <c r="F1537" s="50">
        <f t="shared" si="93"/>
        <v>2014</v>
      </c>
      <c r="G1537" s="50">
        <f t="shared" si="94"/>
        <v>1</v>
      </c>
      <c r="H1537" s="50">
        <f t="shared" si="95"/>
        <v>3</v>
      </c>
      <c r="I1537" s="54" t="s">
        <v>15622</v>
      </c>
      <c r="J1537" s="54" t="s">
        <v>17050</v>
      </c>
      <c r="K1537" s="54" t="s">
        <v>17124</v>
      </c>
      <c r="L1537" s="54" t="s">
        <v>15623</v>
      </c>
      <c r="M1537" s="55">
        <v>1</v>
      </c>
      <c r="N1537" s="55">
        <v>0.92</v>
      </c>
      <c r="O1537" s="54" t="s">
        <v>15616</v>
      </c>
    </row>
    <row r="1538" spans="1:15" x14ac:dyDescent="0.25">
      <c r="A1538" s="19">
        <v>1542</v>
      </c>
      <c r="B1538" t="s">
        <v>9913</v>
      </c>
      <c r="C1538" t="s">
        <v>5458</v>
      </c>
      <c r="D1538" s="50" t="s">
        <v>16671</v>
      </c>
      <c r="E1538" s="84">
        <f t="shared" si="92"/>
        <v>41671</v>
      </c>
      <c r="F1538" s="50">
        <f t="shared" si="93"/>
        <v>2014</v>
      </c>
      <c r="G1538" s="50">
        <f t="shared" si="94"/>
        <v>2</v>
      </c>
      <c r="H1538" s="50">
        <f t="shared" si="95"/>
        <v>6</v>
      </c>
      <c r="I1538" s="54" t="s">
        <v>15625</v>
      </c>
      <c r="J1538" s="54" t="s">
        <v>17050</v>
      </c>
      <c r="K1538" s="54" t="s">
        <v>17124</v>
      </c>
      <c r="L1538" s="54" t="s">
        <v>15626</v>
      </c>
      <c r="M1538" s="55">
        <v>1</v>
      </c>
      <c r="N1538" s="55">
        <v>0.82</v>
      </c>
      <c r="O1538" s="54" t="s">
        <v>15616</v>
      </c>
    </row>
    <row r="1539" spans="1:15" x14ac:dyDescent="0.25">
      <c r="A1539" s="19">
        <v>1543</v>
      </c>
      <c r="B1539" t="s">
        <v>10237</v>
      </c>
      <c r="C1539" t="s">
        <v>5142</v>
      </c>
      <c r="D1539" s="50" t="s">
        <v>16671</v>
      </c>
      <c r="E1539" s="84">
        <f t="shared" ref="E1539:E1602" si="96">DATE(LEFT(D1539,4),MID(D1539,5,2),RIGHT(D1539,2))</f>
        <v>41671</v>
      </c>
      <c r="F1539" s="50">
        <f t="shared" ref="F1539:F1602" si="97">YEAR(E1539)</f>
        <v>2014</v>
      </c>
      <c r="G1539" s="50">
        <f t="shared" ref="G1539:G1602" si="98">MONTH(E1539)</f>
        <v>2</v>
      </c>
      <c r="H1539" s="50">
        <f t="shared" ref="H1539:H1602" si="99">WEEKDAY(E1539,2)</f>
        <v>6</v>
      </c>
      <c r="I1539" s="54" t="s">
        <v>15622</v>
      </c>
      <c r="J1539" s="54" t="s">
        <v>17050</v>
      </c>
      <c r="K1539" s="54" t="s">
        <v>17124</v>
      </c>
      <c r="L1539" s="54" t="s">
        <v>15623</v>
      </c>
      <c r="M1539" s="55">
        <v>1</v>
      </c>
      <c r="N1539" s="55">
        <v>0.91</v>
      </c>
      <c r="O1539" s="54" t="s">
        <v>15616</v>
      </c>
    </row>
    <row r="1540" spans="1:15" x14ac:dyDescent="0.25">
      <c r="A1540" s="19">
        <v>1544</v>
      </c>
      <c r="B1540" t="s">
        <v>11168</v>
      </c>
      <c r="C1540" t="s">
        <v>4232</v>
      </c>
      <c r="D1540" s="50" t="s">
        <v>16672</v>
      </c>
      <c r="E1540" s="84">
        <f t="shared" si="96"/>
        <v>41672</v>
      </c>
      <c r="F1540" s="50">
        <f t="shared" si="97"/>
        <v>2014</v>
      </c>
      <c r="G1540" s="50">
        <f t="shared" si="98"/>
        <v>2</v>
      </c>
      <c r="H1540" s="50">
        <f t="shared" si="99"/>
        <v>7</v>
      </c>
      <c r="I1540" s="54" t="s">
        <v>15622</v>
      </c>
      <c r="J1540" s="54" t="s">
        <v>17050</v>
      </c>
      <c r="K1540" s="54" t="s">
        <v>17124</v>
      </c>
      <c r="L1540" s="54" t="s">
        <v>15626</v>
      </c>
      <c r="M1540" s="55">
        <v>1</v>
      </c>
      <c r="N1540" s="55">
        <v>1</v>
      </c>
      <c r="O1540" s="54" t="s">
        <v>15615</v>
      </c>
    </row>
    <row r="1541" spans="1:15" x14ac:dyDescent="0.25">
      <c r="A1541" s="19">
        <v>1545</v>
      </c>
      <c r="B1541" t="s">
        <v>11224</v>
      </c>
      <c r="C1541" t="s">
        <v>4177</v>
      </c>
      <c r="D1541" s="50" t="s">
        <v>16672</v>
      </c>
      <c r="E1541" s="84">
        <f t="shared" si="96"/>
        <v>41672</v>
      </c>
      <c r="F1541" s="50">
        <f t="shared" si="97"/>
        <v>2014</v>
      </c>
      <c r="G1541" s="50">
        <f t="shared" si="98"/>
        <v>2</v>
      </c>
      <c r="H1541" s="50">
        <f t="shared" si="99"/>
        <v>7</v>
      </c>
      <c r="I1541" s="54" t="s">
        <v>15622</v>
      </c>
      <c r="J1541" s="54" t="s">
        <v>17050</v>
      </c>
      <c r="K1541" s="54" t="s">
        <v>17124</v>
      </c>
      <c r="L1541" s="54" t="s">
        <v>15626</v>
      </c>
      <c r="M1541" s="55">
        <v>1</v>
      </c>
      <c r="N1541" s="55">
        <v>0.95</v>
      </c>
      <c r="O1541" s="54" t="s">
        <v>15616</v>
      </c>
    </row>
    <row r="1542" spans="1:15" x14ac:dyDescent="0.25">
      <c r="A1542" s="19">
        <v>1546</v>
      </c>
      <c r="B1542" t="s">
        <v>8756</v>
      </c>
      <c r="C1542" t="s">
        <v>6592</v>
      </c>
      <c r="D1542" s="50" t="s">
        <v>16673</v>
      </c>
      <c r="E1542" s="84">
        <f t="shared" si="96"/>
        <v>41674</v>
      </c>
      <c r="F1542" s="50">
        <f t="shared" si="97"/>
        <v>2014</v>
      </c>
      <c r="G1542" s="50">
        <f t="shared" si="98"/>
        <v>2</v>
      </c>
      <c r="H1542" s="50">
        <f t="shared" si="99"/>
        <v>2</v>
      </c>
      <c r="I1542" s="54" t="s">
        <v>15622</v>
      </c>
      <c r="J1542" s="54" t="s">
        <v>17050</v>
      </c>
      <c r="K1542" s="54" t="s">
        <v>17124</v>
      </c>
      <c r="L1542" s="54" t="s">
        <v>15626</v>
      </c>
      <c r="M1542" s="55">
        <v>1</v>
      </c>
      <c r="N1542" s="55">
        <v>0.93</v>
      </c>
      <c r="O1542" s="54" t="s">
        <v>15616</v>
      </c>
    </row>
    <row r="1543" spans="1:15" x14ac:dyDescent="0.25">
      <c r="A1543" s="19">
        <v>1547</v>
      </c>
      <c r="B1543" t="s">
        <v>8378</v>
      </c>
      <c r="C1543" t="s">
        <v>6963</v>
      </c>
      <c r="D1543" s="50" t="s">
        <v>16674</v>
      </c>
      <c r="E1543" s="84">
        <f t="shared" si="96"/>
        <v>41675</v>
      </c>
      <c r="F1543" s="50">
        <f t="shared" si="97"/>
        <v>2014</v>
      </c>
      <c r="G1543" s="50">
        <f t="shared" si="98"/>
        <v>2</v>
      </c>
      <c r="H1543" s="50">
        <f t="shared" si="99"/>
        <v>3</v>
      </c>
      <c r="I1543" s="54" t="s">
        <v>15622</v>
      </c>
      <c r="J1543" s="54" t="s">
        <v>17050</v>
      </c>
      <c r="K1543" s="54" t="s">
        <v>17124</v>
      </c>
      <c r="L1543" s="54" t="s">
        <v>15626</v>
      </c>
      <c r="M1543" s="55">
        <v>1</v>
      </c>
      <c r="N1543" s="55">
        <v>0.93</v>
      </c>
      <c r="O1543" s="54" t="s">
        <v>15616</v>
      </c>
    </row>
    <row r="1544" spans="1:15" x14ac:dyDescent="0.25">
      <c r="A1544" s="19">
        <v>1548</v>
      </c>
      <c r="B1544" t="s">
        <v>11277</v>
      </c>
      <c r="C1544" t="s">
        <v>4124</v>
      </c>
      <c r="D1544" s="50" t="s">
        <v>16674</v>
      </c>
      <c r="E1544" s="84">
        <f t="shared" si="96"/>
        <v>41675</v>
      </c>
      <c r="F1544" s="50">
        <f t="shared" si="97"/>
        <v>2014</v>
      </c>
      <c r="G1544" s="50">
        <f t="shared" si="98"/>
        <v>2</v>
      </c>
      <c r="H1544" s="50">
        <f t="shared" si="99"/>
        <v>3</v>
      </c>
      <c r="I1544" s="54" t="s">
        <v>15622</v>
      </c>
      <c r="J1544" s="54" t="s">
        <v>17050</v>
      </c>
      <c r="K1544" s="54" t="s">
        <v>17124</v>
      </c>
      <c r="L1544" s="54" t="s">
        <v>15626</v>
      </c>
      <c r="M1544" s="55">
        <v>1</v>
      </c>
      <c r="N1544" s="55">
        <v>1</v>
      </c>
      <c r="O1544" s="54" t="s">
        <v>15616</v>
      </c>
    </row>
    <row r="1545" spans="1:15" x14ac:dyDescent="0.25">
      <c r="A1545" s="19">
        <v>1549</v>
      </c>
      <c r="B1545" t="s">
        <v>11264</v>
      </c>
      <c r="C1545" t="s">
        <v>4137</v>
      </c>
      <c r="D1545" s="50" t="s">
        <v>16675</v>
      </c>
      <c r="E1545" s="84">
        <f t="shared" si="96"/>
        <v>41676</v>
      </c>
      <c r="F1545" s="50">
        <f t="shared" si="97"/>
        <v>2014</v>
      </c>
      <c r="G1545" s="50">
        <f t="shared" si="98"/>
        <v>2</v>
      </c>
      <c r="H1545" s="50">
        <f t="shared" si="99"/>
        <v>4</v>
      </c>
      <c r="I1545" s="54" t="s">
        <v>15622</v>
      </c>
      <c r="J1545" s="54" t="s">
        <v>17050</v>
      </c>
      <c r="K1545" s="54" t="s">
        <v>17124</v>
      </c>
      <c r="L1545" s="54" t="s">
        <v>15623</v>
      </c>
      <c r="M1545" s="55">
        <v>1</v>
      </c>
      <c r="N1545" s="55">
        <v>0.8</v>
      </c>
      <c r="O1545" s="54" t="s">
        <v>15615</v>
      </c>
    </row>
    <row r="1546" spans="1:15" x14ac:dyDescent="0.25">
      <c r="A1546" s="19">
        <v>1550</v>
      </c>
      <c r="B1546" t="s">
        <v>8372</v>
      </c>
      <c r="C1546" t="s">
        <v>6968</v>
      </c>
      <c r="D1546" s="50" t="s">
        <v>16675</v>
      </c>
      <c r="E1546" s="84">
        <f t="shared" si="96"/>
        <v>41676</v>
      </c>
      <c r="F1546" s="50">
        <f t="shared" si="97"/>
        <v>2014</v>
      </c>
      <c r="G1546" s="50">
        <f t="shared" si="98"/>
        <v>2</v>
      </c>
      <c r="H1546" s="50">
        <f t="shared" si="99"/>
        <v>4</v>
      </c>
      <c r="I1546" s="54" t="s">
        <v>15625</v>
      </c>
      <c r="J1546" s="54" t="s">
        <v>17050</v>
      </c>
      <c r="K1546" s="54" t="s">
        <v>17124</v>
      </c>
      <c r="L1546" s="54" t="s">
        <v>15624</v>
      </c>
      <c r="M1546" s="55">
        <v>1</v>
      </c>
      <c r="N1546" s="55">
        <v>0.9</v>
      </c>
      <c r="O1546" s="54" t="s">
        <v>15616</v>
      </c>
    </row>
    <row r="1547" spans="1:15" x14ac:dyDescent="0.25">
      <c r="A1547" s="19">
        <v>1551</v>
      </c>
      <c r="B1547" t="s">
        <v>11639</v>
      </c>
      <c r="C1547" t="s">
        <v>3766</v>
      </c>
      <c r="D1547" s="50" t="s">
        <v>16675</v>
      </c>
      <c r="E1547" s="84">
        <f t="shared" si="96"/>
        <v>41676</v>
      </c>
      <c r="F1547" s="50">
        <f t="shared" si="97"/>
        <v>2014</v>
      </c>
      <c r="G1547" s="50">
        <f t="shared" si="98"/>
        <v>2</v>
      </c>
      <c r="H1547" s="50">
        <f t="shared" si="99"/>
        <v>4</v>
      </c>
      <c r="I1547" s="54" t="s">
        <v>15622</v>
      </c>
      <c r="J1547" s="54" t="s">
        <v>17050</v>
      </c>
      <c r="K1547" s="54" t="s">
        <v>17124</v>
      </c>
      <c r="L1547" s="54" t="s">
        <v>15623</v>
      </c>
      <c r="M1547" s="55">
        <v>1</v>
      </c>
      <c r="N1547" s="55">
        <v>0.21</v>
      </c>
      <c r="O1547" s="54" t="s">
        <v>15615</v>
      </c>
    </row>
    <row r="1548" spans="1:15" x14ac:dyDescent="0.25">
      <c r="A1548" s="19">
        <v>1552</v>
      </c>
      <c r="B1548" t="s">
        <v>11677</v>
      </c>
      <c r="C1548" t="s">
        <v>3729</v>
      </c>
      <c r="D1548" s="50" t="s">
        <v>16676</v>
      </c>
      <c r="E1548" s="84">
        <f t="shared" si="96"/>
        <v>41680</v>
      </c>
      <c r="F1548" s="50">
        <f t="shared" si="97"/>
        <v>2014</v>
      </c>
      <c r="G1548" s="50">
        <f t="shared" si="98"/>
        <v>2</v>
      </c>
      <c r="H1548" s="50">
        <f t="shared" si="99"/>
        <v>1</v>
      </c>
      <c r="I1548" s="54" t="s">
        <v>15622</v>
      </c>
      <c r="J1548" s="54" t="s">
        <v>17050</v>
      </c>
      <c r="K1548" s="54" t="s">
        <v>17124</v>
      </c>
      <c r="L1548" s="54" t="s">
        <v>15623</v>
      </c>
      <c r="M1548" s="55">
        <v>0.83</v>
      </c>
      <c r="N1548" s="55">
        <v>0.92</v>
      </c>
      <c r="O1548" s="54" t="s">
        <v>15615</v>
      </c>
    </row>
    <row r="1549" spans="1:15" x14ac:dyDescent="0.25">
      <c r="A1549" s="19">
        <v>1553</v>
      </c>
      <c r="B1549" t="s">
        <v>8347</v>
      </c>
      <c r="C1549" t="s">
        <v>6991</v>
      </c>
      <c r="D1549" s="50" t="s">
        <v>16676</v>
      </c>
      <c r="E1549" s="84">
        <f t="shared" si="96"/>
        <v>41680</v>
      </c>
      <c r="F1549" s="50">
        <f t="shared" si="97"/>
        <v>2014</v>
      </c>
      <c r="G1549" s="50">
        <f t="shared" si="98"/>
        <v>2</v>
      </c>
      <c r="H1549" s="50">
        <f t="shared" si="99"/>
        <v>1</v>
      </c>
      <c r="I1549" s="54" t="s">
        <v>15622</v>
      </c>
      <c r="J1549" s="54" t="s">
        <v>17050</v>
      </c>
      <c r="K1549" s="54" t="s">
        <v>17124</v>
      </c>
      <c r="L1549" s="54" t="s">
        <v>15623</v>
      </c>
      <c r="M1549" s="55">
        <v>0.67</v>
      </c>
      <c r="N1549" s="55">
        <v>0</v>
      </c>
      <c r="O1549" s="54" t="s">
        <v>15615</v>
      </c>
    </row>
    <row r="1550" spans="1:15" x14ac:dyDescent="0.25">
      <c r="A1550" s="19">
        <v>1554</v>
      </c>
      <c r="B1550" t="s">
        <v>9196</v>
      </c>
      <c r="C1550" t="s">
        <v>6158</v>
      </c>
      <c r="D1550" s="50" t="s">
        <v>16676</v>
      </c>
      <c r="E1550" s="84">
        <f t="shared" si="96"/>
        <v>41680</v>
      </c>
      <c r="F1550" s="50">
        <f t="shared" si="97"/>
        <v>2014</v>
      </c>
      <c r="G1550" s="50">
        <f t="shared" si="98"/>
        <v>2</v>
      </c>
      <c r="H1550" s="50">
        <f t="shared" si="99"/>
        <v>1</v>
      </c>
      <c r="I1550" s="54" t="s">
        <v>15622</v>
      </c>
      <c r="J1550" s="54" t="s">
        <v>17050</v>
      </c>
      <c r="K1550" s="54" t="s">
        <v>17124</v>
      </c>
      <c r="L1550" s="54" t="s">
        <v>15626</v>
      </c>
      <c r="M1550" s="55">
        <v>1</v>
      </c>
      <c r="N1550" s="55">
        <v>1</v>
      </c>
      <c r="O1550" s="54" t="s">
        <v>15616</v>
      </c>
    </row>
    <row r="1551" spans="1:15" x14ac:dyDescent="0.25">
      <c r="A1551" s="19">
        <v>1555</v>
      </c>
      <c r="B1551" t="s">
        <v>9085</v>
      </c>
      <c r="C1551" t="s">
        <v>6268</v>
      </c>
      <c r="D1551" s="50" t="s">
        <v>16676</v>
      </c>
      <c r="E1551" s="84">
        <f t="shared" si="96"/>
        <v>41680</v>
      </c>
      <c r="F1551" s="50">
        <f t="shared" si="97"/>
        <v>2014</v>
      </c>
      <c r="G1551" s="50">
        <f t="shared" si="98"/>
        <v>2</v>
      </c>
      <c r="H1551" s="50">
        <f t="shared" si="99"/>
        <v>1</v>
      </c>
      <c r="I1551" s="54" t="s">
        <v>15622</v>
      </c>
      <c r="J1551" s="54" t="s">
        <v>17050</v>
      </c>
      <c r="K1551" s="54" t="s">
        <v>17124</v>
      </c>
      <c r="L1551" s="54" t="s">
        <v>15623</v>
      </c>
      <c r="M1551" s="55">
        <v>0.5</v>
      </c>
      <c r="N1551" s="55">
        <v>0.97</v>
      </c>
      <c r="O1551" s="54" t="s">
        <v>15615</v>
      </c>
    </row>
    <row r="1552" spans="1:15" x14ac:dyDescent="0.25">
      <c r="A1552" s="19">
        <v>1556</v>
      </c>
      <c r="B1552" t="s">
        <v>8838</v>
      </c>
      <c r="C1552" t="s">
        <v>6511</v>
      </c>
      <c r="D1552" s="50" t="s">
        <v>16677</v>
      </c>
      <c r="E1552" s="84">
        <f t="shared" si="96"/>
        <v>41681</v>
      </c>
      <c r="F1552" s="50">
        <f t="shared" si="97"/>
        <v>2014</v>
      </c>
      <c r="G1552" s="50">
        <f t="shared" si="98"/>
        <v>2</v>
      </c>
      <c r="H1552" s="50">
        <f t="shared" si="99"/>
        <v>2</v>
      </c>
      <c r="I1552" s="54" t="s">
        <v>15622</v>
      </c>
      <c r="J1552" s="54" t="s">
        <v>17050</v>
      </c>
      <c r="K1552" s="54" t="s">
        <v>17124</v>
      </c>
      <c r="L1552" s="54" t="s">
        <v>15624</v>
      </c>
      <c r="M1552" s="55">
        <v>1</v>
      </c>
      <c r="N1552" s="55">
        <v>1</v>
      </c>
      <c r="O1552" s="54" t="s">
        <v>15615</v>
      </c>
    </row>
    <row r="1553" spans="1:15" x14ac:dyDescent="0.25">
      <c r="A1553" s="19">
        <v>1557</v>
      </c>
      <c r="B1553" t="s">
        <v>8458</v>
      </c>
      <c r="C1553" t="s">
        <v>6885</v>
      </c>
      <c r="D1553" s="50" t="s">
        <v>16677</v>
      </c>
      <c r="E1553" s="84">
        <f t="shared" si="96"/>
        <v>41681</v>
      </c>
      <c r="F1553" s="50">
        <f t="shared" si="97"/>
        <v>2014</v>
      </c>
      <c r="G1553" s="50">
        <f t="shared" si="98"/>
        <v>2</v>
      </c>
      <c r="H1553" s="50">
        <f t="shared" si="99"/>
        <v>2</v>
      </c>
      <c r="I1553" s="54" t="s">
        <v>15622</v>
      </c>
      <c r="J1553" s="54" t="s">
        <v>17050</v>
      </c>
      <c r="K1553" s="54" t="s">
        <v>17124</v>
      </c>
      <c r="L1553" s="54" t="s">
        <v>15626</v>
      </c>
      <c r="M1553" s="55">
        <v>1</v>
      </c>
      <c r="N1553" s="55">
        <v>1</v>
      </c>
      <c r="O1553" s="54" t="s">
        <v>15616</v>
      </c>
    </row>
    <row r="1554" spans="1:15" x14ac:dyDescent="0.25">
      <c r="A1554" s="19">
        <v>1558</v>
      </c>
      <c r="B1554" t="s">
        <v>11072</v>
      </c>
      <c r="C1554" t="s">
        <v>4325</v>
      </c>
      <c r="D1554" s="50" t="s">
        <v>16678</v>
      </c>
      <c r="E1554" s="84">
        <f t="shared" si="96"/>
        <v>41682</v>
      </c>
      <c r="F1554" s="50">
        <f t="shared" si="97"/>
        <v>2014</v>
      </c>
      <c r="G1554" s="50">
        <f t="shared" si="98"/>
        <v>2</v>
      </c>
      <c r="H1554" s="50">
        <f t="shared" si="99"/>
        <v>3</v>
      </c>
      <c r="I1554" s="54" t="s">
        <v>15622</v>
      </c>
      <c r="J1554" s="54" t="s">
        <v>17050</v>
      </c>
      <c r="K1554" s="54" t="s">
        <v>17124</v>
      </c>
      <c r="L1554" s="54" t="s">
        <v>15624</v>
      </c>
      <c r="M1554" s="55">
        <v>1</v>
      </c>
      <c r="N1554" s="55">
        <v>0.93</v>
      </c>
      <c r="O1554" s="54" t="s">
        <v>15616</v>
      </c>
    </row>
    <row r="1555" spans="1:15" x14ac:dyDescent="0.25">
      <c r="A1555" s="19">
        <v>1559</v>
      </c>
      <c r="B1555" t="s">
        <v>8053</v>
      </c>
      <c r="C1555" t="s">
        <v>7280</v>
      </c>
      <c r="D1555" s="50" t="s">
        <v>16679</v>
      </c>
      <c r="E1555" s="84">
        <f t="shared" si="96"/>
        <v>41683</v>
      </c>
      <c r="F1555" s="50">
        <f t="shared" si="97"/>
        <v>2014</v>
      </c>
      <c r="G1555" s="50">
        <f t="shared" si="98"/>
        <v>2</v>
      </c>
      <c r="H1555" s="50">
        <f t="shared" si="99"/>
        <v>4</v>
      </c>
      <c r="I1555" s="54" t="s">
        <v>15622</v>
      </c>
      <c r="J1555" s="54" t="s">
        <v>17050</v>
      </c>
      <c r="K1555" s="54" t="s">
        <v>17124</v>
      </c>
      <c r="L1555" s="54" t="s">
        <v>15624</v>
      </c>
      <c r="M1555" s="55">
        <v>1</v>
      </c>
      <c r="N1555" s="55">
        <v>1</v>
      </c>
      <c r="O1555" s="54" t="s">
        <v>15616</v>
      </c>
    </row>
    <row r="1556" spans="1:15" x14ac:dyDescent="0.25">
      <c r="A1556" s="19">
        <v>1560</v>
      </c>
      <c r="B1556" t="s">
        <v>10794</v>
      </c>
      <c r="C1556" t="s">
        <v>4598</v>
      </c>
      <c r="D1556" s="50" t="s">
        <v>16679</v>
      </c>
      <c r="E1556" s="84">
        <f t="shared" si="96"/>
        <v>41683</v>
      </c>
      <c r="F1556" s="50">
        <f t="shared" si="97"/>
        <v>2014</v>
      </c>
      <c r="G1556" s="50">
        <f t="shared" si="98"/>
        <v>2</v>
      </c>
      <c r="H1556" s="50">
        <f t="shared" si="99"/>
        <v>4</v>
      </c>
      <c r="I1556" s="54" t="s">
        <v>15622</v>
      </c>
      <c r="J1556" s="54" t="s">
        <v>17050</v>
      </c>
      <c r="K1556" s="54" t="s">
        <v>17124</v>
      </c>
      <c r="L1556" s="54" t="s">
        <v>15626</v>
      </c>
      <c r="M1556" s="55">
        <v>1</v>
      </c>
      <c r="N1556" s="55">
        <v>1</v>
      </c>
      <c r="O1556" s="54" t="s">
        <v>15615</v>
      </c>
    </row>
    <row r="1557" spans="1:15" x14ac:dyDescent="0.25">
      <c r="A1557" s="19">
        <v>1561</v>
      </c>
      <c r="B1557" t="s">
        <v>8985</v>
      </c>
      <c r="C1557" t="s">
        <v>6368</v>
      </c>
      <c r="D1557" s="50" t="s">
        <v>16679</v>
      </c>
      <c r="E1557" s="84">
        <f t="shared" si="96"/>
        <v>41683</v>
      </c>
      <c r="F1557" s="50">
        <f t="shared" si="97"/>
        <v>2014</v>
      </c>
      <c r="G1557" s="50">
        <f t="shared" si="98"/>
        <v>2</v>
      </c>
      <c r="H1557" s="50">
        <f t="shared" si="99"/>
        <v>4</v>
      </c>
      <c r="I1557" s="54" t="s">
        <v>15622</v>
      </c>
      <c r="J1557" s="54" t="s">
        <v>17050</v>
      </c>
      <c r="K1557" s="54" t="s">
        <v>17124</v>
      </c>
      <c r="L1557" s="54" t="s">
        <v>15624</v>
      </c>
      <c r="M1557" s="55">
        <v>1</v>
      </c>
      <c r="N1557" s="55">
        <v>0.97</v>
      </c>
      <c r="O1557" s="54" t="s">
        <v>15616</v>
      </c>
    </row>
    <row r="1558" spans="1:15" x14ac:dyDescent="0.25">
      <c r="A1558" s="19">
        <v>1562</v>
      </c>
      <c r="B1558" t="s">
        <v>8351</v>
      </c>
      <c r="C1558" t="s">
        <v>6988</v>
      </c>
      <c r="D1558" s="50" t="s">
        <v>16680</v>
      </c>
      <c r="E1558" s="84">
        <f t="shared" si="96"/>
        <v>41684</v>
      </c>
      <c r="F1558" s="50">
        <f t="shared" si="97"/>
        <v>2014</v>
      </c>
      <c r="G1558" s="50">
        <f t="shared" si="98"/>
        <v>2</v>
      </c>
      <c r="H1558" s="50">
        <f t="shared" si="99"/>
        <v>5</v>
      </c>
      <c r="I1558" s="54" t="s">
        <v>15671</v>
      </c>
      <c r="J1558" s="54" t="s">
        <v>17093</v>
      </c>
      <c r="K1558" s="54" t="s">
        <v>17141</v>
      </c>
      <c r="L1558" s="54" t="s">
        <v>15624</v>
      </c>
      <c r="M1558" s="55">
        <v>1</v>
      </c>
      <c r="N1558" s="55">
        <v>1</v>
      </c>
      <c r="O1558" s="54" t="s">
        <v>15615</v>
      </c>
    </row>
    <row r="1559" spans="1:15" x14ac:dyDescent="0.25">
      <c r="A1559" s="19">
        <v>1563</v>
      </c>
      <c r="B1559" t="s">
        <v>11001</v>
      </c>
      <c r="C1559" t="s">
        <v>4396</v>
      </c>
      <c r="D1559" s="50" t="s">
        <v>16681</v>
      </c>
      <c r="E1559" s="84">
        <f t="shared" si="96"/>
        <v>41686</v>
      </c>
      <c r="F1559" s="50">
        <f t="shared" si="97"/>
        <v>2014</v>
      </c>
      <c r="G1559" s="50">
        <f t="shared" si="98"/>
        <v>2</v>
      </c>
      <c r="H1559" s="50">
        <f t="shared" si="99"/>
        <v>7</v>
      </c>
      <c r="I1559" s="54" t="s">
        <v>15622</v>
      </c>
      <c r="J1559" s="54" t="s">
        <v>17050</v>
      </c>
      <c r="K1559" s="54" t="s">
        <v>17124</v>
      </c>
      <c r="L1559" s="54" t="s">
        <v>15626</v>
      </c>
      <c r="M1559" s="55">
        <v>1</v>
      </c>
      <c r="N1559" s="55">
        <v>0.99</v>
      </c>
      <c r="O1559" s="54" t="s">
        <v>15615</v>
      </c>
    </row>
    <row r="1560" spans="1:15" x14ac:dyDescent="0.25">
      <c r="A1560" s="19">
        <v>1564</v>
      </c>
      <c r="B1560" t="s">
        <v>11506</v>
      </c>
      <c r="C1560" t="s">
        <v>3896</v>
      </c>
      <c r="D1560" s="50" t="s">
        <v>16681</v>
      </c>
      <c r="E1560" s="84">
        <f t="shared" si="96"/>
        <v>41686</v>
      </c>
      <c r="F1560" s="50">
        <f t="shared" si="97"/>
        <v>2014</v>
      </c>
      <c r="G1560" s="50">
        <f t="shared" si="98"/>
        <v>2</v>
      </c>
      <c r="H1560" s="50">
        <f t="shared" si="99"/>
        <v>7</v>
      </c>
      <c r="I1560" s="54" t="s">
        <v>15622</v>
      </c>
      <c r="J1560" s="54" t="s">
        <v>17050</v>
      </c>
      <c r="K1560" s="54" t="s">
        <v>17124</v>
      </c>
      <c r="L1560" s="54" t="s">
        <v>15626</v>
      </c>
      <c r="M1560" s="55">
        <v>1</v>
      </c>
      <c r="N1560" s="55">
        <v>0.92</v>
      </c>
      <c r="O1560" s="54" t="s">
        <v>15616</v>
      </c>
    </row>
    <row r="1561" spans="1:15" x14ac:dyDescent="0.25">
      <c r="A1561" s="19">
        <v>1565</v>
      </c>
      <c r="B1561" t="s">
        <v>9673</v>
      </c>
      <c r="C1561" t="s">
        <v>5691</v>
      </c>
      <c r="D1561" s="50" t="s">
        <v>16681</v>
      </c>
      <c r="E1561" s="84">
        <f t="shared" si="96"/>
        <v>41686</v>
      </c>
      <c r="F1561" s="50">
        <f t="shared" si="97"/>
        <v>2014</v>
      </c>
      <c r="G1561" s="50">
        <f t="shared" si="98"/>
        <v>2</v>
      </c>
      <c r="H1561" s="50">
        <f t="shared" si="99"/>
        <v>7</v>
      </c>
      <c r="I1561" s="54" t="s">
        <v>15697</v>
      </c>
      <c r="J1561" s="54" t="s">
        <v>17059</v>
      </c>
      <c r="K1561" s="54" t="s">
        <v>17124</v>
      </c>
      <c r="L1561" s="54" t="s">
        <v>15624</v>
      </c>
      <c r="M1561" s="55">
        <v>0.69</v>
      </c>
      <c r="N1561" s="55">
        <v>0.99</v>
      </c>
      <c r="O1561" s="54" t="s">
        <v>15615</v>
      </c>
    </row>
    <row r="1562" spans="1:15" x14ac:dyDescent="0.25">
      <c r="A1562" s="19">
        <v>1566</v>
      </c>
      <c r="B1562" t="s">
        <v>7928</v>
      </c>
      <c r="C1562" t="s">
        <v>7402</v>
      </c>
      <c r="D1562" s="50" t="s">
        <v>16682</v>
      </c>
      <c r="E1562" s="84">
        <f t="shared" si="96"/>
        <v>41687</v>
      </c>
      <c r="F1562" s="50">
        <f t="shared" si="97"/>
        <v>2014</v>
      </c>
      <c r="G1562" s="50">
        <f t="shared" si="98"/>
        <v>2</v>
      </c>
      <c r="H1562" s="50">
        <f t="shared" si="99"/>
        <v>1</v>
      </c>
      <c r="I1562" s="54" t="s">
        <v>15622</v>
      </c>
      <c r="J1562" s="54" t="s">
        <v>17050</v>
      </c>
      <c r="K1562" s="54" t="s">
        <v>17124</v>
      </c>
      <c r="L1562" s="54" t="s">
        <v>15626</v>
      </c>
      <c r="M1562" s="55">
        <v>1</v>
      </c>
      <c r="N1562" s="55">
        <v>0.98</v>
      </c>
      <c r="O1562" s="54" t="s">
        <v>15616</v>
      </c>
    </row>
    <row r="1563" spans="1:15" x14ac:dyDescent="0.25">
      <c r="A1563" s="19">
        <v>1567</v>
      </c>
      <c r="B1563" t="s">
        <v>8676</v>
      </c>
      <c r="C1563" t="s">
        <v>6672</v>
      </c>
      <c r="D1563" s="50" t="s">
        <v>16682</v>
      </c>
      <c r="E1563" s="84">
        <f t="shared" si="96"/>
        <v>41687</v>
      </c>
      <c r="F1563" s="50">
        <f t="shared" si="97"/>
        <v>2014</v>
      </c>
      <c r="G1563" s="50">
        <f t="shared" si="98"/>
        <v>2</v>
      </c>
      <c r="H1563" s="50">
        <f t="shared" si="99"/>
        <v>1</v>
      </c>
      <c r="I1563" s="54" t="s">
        <v>15622</v>
      </c>
      <c r="J1563" s="54" t="s">
        <v>17050</v>
      </c>
      <c r="K1563" s="54" t="s">
        <v>17124</v>
      </c>
      <c r="L1563" s="54" t="s">
        <v>15623</v>
      </c>
      <c r="M1563" s="55">
        <v>1</v>
      </c>
      <c r="N1563" s="55">
        <v>0.71</v>
      </c>
      <c r="O1563" s="54" t="s">
        <v>15615</v>
      </c>
    </row>
    <row r="1564" spans="1:15" x14ac:dyDescent="0.25">
      <c r="A1564" s="19">
        <v>1568</v>
      </c>
      <c r="B1564" t="s">
        <v>9756</v>
      </c>
      <c r="C1564" t="s">
        <v>3582</v>
      </c>
      <c r="D1564" s="50" t="s">
        <v>16683</v>
      </c>
      <c r="E1564" s="84">
        <f t="shared" si="96"/>
        <v>41689</v>
      </c>
      <c r="F1564" s="50">
        <f t="shared" si="97"/>
        <v>2014</v>
      </c>
      <c r="G1564" s="50">
        <f t="shared" si="98"/>
        <v>2</v>
      </c>
      <c r="H1564" s="50">
        <f t="shared" si="99"/>
        <v>3</v>
      </c>
      <c r="I1564" s="54" t="s">
        <v>15622</v>
      </c>
      <c r="J1564" s="54" t="s">
        <v>17050</v>
      </c>
      <c r="K1564" s="54" t="s">
        <v>17124</v>
      </c>
      <c r="L1564" s="54" t="s">
        <v>15626</v>
      </c>
      <c r="M1564" s="55">
        <v>1</v>
      </c>
      <c r="N1564" s="55">
        <v>0.87</v>
      </c>
      <c r="O1564" s="54" t="s">
        <v>15616</v>
      </c>
    </row>
    <row r="1565" spans="1:15" x14ac:dyDescent="0.25">
      <c r="A1565" s="19">
        <v>1569</v>
      </c>
      <c r="B1565" t="s">
        <v>11144</v>
      </c>
      <c r="C1565" t="s">
        <v>4256</v>
      </c>
      <c r="D1565" s="50" t="s">
        <v>16683</v>
      </c>
      <c r="E1565" s="84">
        <f t="shared" si="96"/>
        <v>41689</v>
      </c>
      <c r="F1565" s="50">
        <f t="shared" si="97"/>
        <v>2014</v>
      </c>
      <c r="G1565" s="50">
        <f t="shared" si="98"/>
        <v>2</v>
      </c>
      <c r="H1565" s="50">
        <f t="shared" si="99"/>
        <v>3</v>
      </c>
      <c r="I1565" s="54" t="s">
        <v>15622</v>
      </c>
      <c r="J1565" s="54" t="s">
        <v>17050</v>
      </c>
      <c r="K1565" s="54" t="s">
        <v>17124</v>
      </c>
      <c r="L1565" s="54" t="s">
        <v>15626</v>
      </c>
      <c r="M1565" s="55">
        <v>1</v>
      </c>
      <c r="N1565" s="55">
        <v>1</v>
      </c>
      <c r="O1565" s="54" t="s">
        <v>15616</v>
      </c>
    </row>
    <row r="1566" spans="1:15" x14ac:dyDescent="0.25">
      <c r="A1566" s="19">
        <v>1570</v>
      </c>
      <c r="B1566" t="s">
        <v>9000</v>
      </c>
      <c r="C1566" t="s">
        <v>6354</v>
      </c>
      <c r="D1566" s="50" t="s">
        <v>16683</v>
      </c>
      <c r="E1566" s="84">
        <f t="shared" si="96"/>
        <v>41689</v>
      </c>
      <c r="F1566" s="50">
        <f t="shared" si="97"/>
        <v>2014</v>
      </c>
      <c r="G1566" s="50">
        <f t="shared" si="98"/>
        <v>2</v>
      </c>
      <c r="H1566" s="50">
        <f t="shared" si="99"/>
        <v>3</v>
      </c>
      <c r="I1566" s="54" t="s">
        <v>15625</v>
      </c>
      <c r="J1566" s="54" t="s">
        <v>17050</v>
      </c>
      <c r="K1566" s="54" t="s">
        <v>17124</v>
      </c>
      <c r="L1566" s="54" t="s">
        <v>15624</v>
      </c>
      <c r="M1566" s="55">
        <v>1</v>
      </c>
      <c r="N1566" s="55">
        <v>0.91</v>
      </c>
      <c r="O1566" s="54" t="s">
        <v>15616</v>
      </c>
    </row>
    <row r="1567" spans="1:15" x14ac:dyDescent="0.25">
      <c r="A1567" s="19">
        <v>1571</v>
      </c>
      <c r="B1567" t="s">
        <v>8270</v>
      </c>
      <c r="C1567" t="s">
        <v>7065</v>
      </c>
      <c r="D1567" s="50" t="s">
        <v>16683</v>
      </c>
      <c r="E1567" s="84">
        <f t="shared" si="96"/>
        <v>41689</v>
      </c>
      <c r="F1567" s="50">
        <f t="shared" si="97"/>
        <v>2014</v>
      </c>
      <c r="G1567" s="50">
        <f t="shared" si="98"/>
        <v>2</v>
      </c>
      <c r="H1567" s="50">
        <f t="shared" si="99"/>
        <v>3</v>
      </c>
      <c r="I1567" s="54" t="s">
        <v>15622</v>
      </c>
      <c r="J1567" s="54" t="s">
        <v>17050</v>
      </c>
      <c r="K1567" s="54" t="s">
        <v>17124</v>
      </c>
      <c r="L1567" s="54" t="s">
        <v>15624</v>
      </c>
      <c r="M1567" s="55">
        <v>1</v>
      </c>
      <c r="N1567" s="55">
        <v>0.95</v>
      </c>
      <c r="O1567" s="54" t="s">
        <v>15616</v>
      </c>
    </row>
    <row r="1568" spans="1:15" x14ac:dyDescent="0.25">
      <c r="A1568" s="19">
        <v>1572</v>
      </c>
      <c r="B1568" t="s">
        <v>9589</v>
      </c>
      <c r="C1568" t="s">
        <v>5772</v>
      </c>
      <c r="D1568" s="50" t="s">
        <v>16684</v>
      </c>
      <c r="E1568" s="84">
        <f t="shared" si="96"/>
        <v>41691</v>
      </c>
      <c r="F1568" s="50">
        <f t="shared" si="97"/>
        <v>2014</v>
      </c>
      <c r="G1568" s="50">
        <f t="shared" si="98"/>
        <v>2</v>
      </c>
      <c r="H1568" s="50">
        <f t="shared" si="99"/>
        <v>5</v>
      </c>
      <c r="I1568" s="54" t="s">
        <v>15622</v>
      </c>
      <c r="J1568" s="54" t="s">
        <v>17050</v>
      </c>
      <c r="K1568" s="54" t="s">
        <v>17124</v>
      </c>
      <c r="L1568" s="54" t="s">
        <v>15624</v>
      </c>
      <c r="M1568" s="55">
        <v>1</v>
      </c>
      <c r="N1568" s="55">
        <v>1</v>
      </c>
      <c r="O1568" s="54" t="s">
        <v>15616</v>
      </c>
    </row>
    <row r="1569" spans="1:15" x14ac:dyDescent="0.25">
      <c r="A1569" s="19">
        <v>1573</v>
      </c>
      <c r="B1569" t="s">
        <v>8212</v>
      </c>
      <c r="C1569" t="s">
        <v>7123</v>
      </c>
      <c r="D1569" s="50" t="s">
        <v>16684</v>
      </c>
      <c r="E1569" s="84">
        <f t="shared" si="96"/>
        <v>41691</v>
      </c>
      <c r="F1569" s="50">
        <f t="shared" si="97"/>
        <v>2014</v>
      </c>
      <c r="G1569" s="50">
        <f t="shared" si="98"/>
        <v>2</v>
      </c>
      <c r="H1569" s="50">
        <f t="shared" si="99"/>
        <v>5</v>
      </c>
      <c r="I1569" s="54" t="s">
        <v>15622</v>
      </c>
      <c r="J1569" s="54" t="s">
        <v>17050</v>
      </c>
      <c r="K1569" s="54" t="s">
        <v>17124</v>
      </c>
      <c r="L1569" s="54" t="s">
        <v>15624</v>
      </c>
      <c r="M1569" s="55">
        <v>0.9</v>
      </c>
      <c r="N1569" s="55">
        <v>0.92</v>
      </c>
      <c r="O1569" s="54" t="s">
        <v>15615</v>
      </c>
    </row>
    <row r="1570" spans="1:15" x14ac:dyDescent="0.25">
      <c r="A1570" s="19">
        <v>1574</v>
      </c>
      <c r="B1570" t="s">
        <v>8902</v>
      </c>
      <c r="C1570" t="s">
        <v>6450</v>
      </c>
      <c r="D1570" s="50" t="s">
        <v>16685</v>
      </c>
      <c r="E1570" s="84">
        <f t="shared" si="96"/>
        <v>41694</v>
      </c>
      <c r="F1570" s="50">
        <f t="shared" si="97"/>
        <v>2014</v>
      </c>
      <c r="G1570" s="50">
        <f t="shared" si="98"/>
        <v>2</v>
      </c>
      <c r="H1570" s="50">
        <f t="shared" si="99"/>
        <v>1</v>
      </c>
      <c r="I1570" s="54" t="s">
        <v>15622</v>
      </c>
      <c r="J1570" s="54" t="s">
        <v>17050</v>
      </c>
      <c r="K1570" s="54" t="s">
        <v>17124</v>
      </c>
      <c r="L1570" s="54" t="s">
        <v>15624</v>
      </c>
      <c r="M1570" s="55">
        <v>0.9</v>
      </c>
      <c r="N1570" s="55">
        <v>0.8</v>
      </c>
      <c r="O1570" s="54" t="s">
        <v>15616</v>
      </c>
    </row>
    <row r="1571" spans="1:15" x14ac:dyDescent="0.25">
      <c r="A1571" s="19">
        <v>1575</v>
      </c>
      <c r="B1571" t="s">
        <v>9762</v>
      </c>
      <c r="C1571" t="s">
        <v>5607</v>
      </c>
      <c r="D1571" s="50" t="s">
        <v>16686</v>
      </c>
      <c r="E1571" s="84">
        <f t="shared" si="96"/>
        <v>41695</v>
      </c>
      <c r="F1571" s="50">
        <f t="shared" si="97"/>
        <v>2014</v>
      </c>
      <c r="G1571" s="50">
        <f t="shared" si="98"/>
        <v>2</v>
      </c>
      <c r="H1571" s="50">
        <f t="shared" si="99"/>
        <v>2</v>
      </c>
      <c r="I1571" s="54" t="s">
        <v>15622</v>
      </c>
      <c r="J1571" s="54" t="s">
        <v>17050</v>
      </c>
      <c r="K1571" s="54" t="s">
        <v>17124</v>
      </c>
      <c r="L1571" s="54" t="s">
        <v>15624</v>
      </c>
      <c r="M1571" s="55">
        <v>1</v>
      </c>
      <c r="N1571" s="55">
        <v>0.67</v>
      </c>
      <c r="O1571" s="54" t="s">
        <v>15615</v>
      </c>
    </row>
    <row r="1572" spans="1:15" x14ac:dyDescent="0.25">
      <c r="A1572" s="19">
        <v>1576</v>
      </c>
      <c r="B1572" t="s">
        <v>9912</v>
      </c>
      <c r="C1572" t="s">
        <v>5459</v>
      </c>
      <c r="D1572" s="50" t="s">
        <v>16686</v>
      </c>
      <c r="E1572" s="84">
        <f t="shared" si="96"/>
        <v>41695</v>
      </c>
      <c r="F1572" s="50">
        <f t="shared" si="97"/>
        <v>2014</v>
      </c>
      <c r="G1572" s="50">
        <f t="shared" si="98"/>
        <v>2</v>
      </c>
      <c r="H1572" s="50">
        <f t="shared" si="99"/>
        <v>2</v>
      </c>
      <c r="I1572" s="54" t="s">
        <v>15622</v>
      </c>
      <c r="J1572" s="54" t="s">
        <v>17050</v>
      </c>
      <c r="K1572" s="54" t="s">
        <v>17124</v>
      </c>
      <c r="L1572" s="54" t="s">
        <v>15623</v>
      </c>
      <c r="M1572" s="55">
        <v>0.75</v>
      </c>
      <c r="N1572" s="55">
        <v>0.68</v>
      </c>
      <c r="O1572" s="54" t="s">
        <v>15616</v>
      </c>
    </row>
    <row r="1573" spans="1:15" x14ac:dyDescent="0.25">
      <c r="A1573" s="19">
        <v>1577</v>
      </c>
      <c r="B1573" t="s">
        <v>9173</v>
      </c>
      <c r="C1573" t="s">
        <v>6180</v>
      </c>
      <c r="D1573" s="50" t="s">
        <v>16686</v>
      </c>
      <c r="E1573" s="84">
        <f t="shared" si="96"/>
        <v>41695</v>
      </c>
      <c r="F1573" s="50">
        <f t="shared" si="97"/>
        <v>2014</v>
      </c>
      <c r="G1573" s="50">
        <f t="shared" si="98"/>
        <v>2</v>
      </c>
      <c r="H1573" s="50">
        <f t="shared" si="99"/>
        <v>2</v>
      </c>
      <c r="I1573" s="54" t="s">
        <v>15622</v>
      </c>
      <c r="J1573" s="54" t="s">
        <v>17050</v>
      </c>
      <c r="K1573" s="54" t="s">
        <v>17124</v>
      </c>
      <c r="L1573" s="54" t="s">
        <v>15624</v>
      </c>
      <c r="M1573" s="55">
        <v>1</v>
      </c>
      <c r="N1573" s="55">
        <v>1</v>
      </c>
      <c r="O1573" s="54" t="s">
        <v>15615</v>
      </c>
    </row>
    <row r="1574" spans="1:15" x14ac:dyDescent="0.25">
      <c r="A1574" s="19">
        <v>1578</v>
      </c>
      <c r="B1574" t="s">
        <v>7865</v>
      </c>
      <c r="C1574" t="s">
        <v>7463</v>
      </c>
      <c r="D1574" s="50" t="s">
        <v>16687</v>
      </c>
      <c r="E1574" s="84">
        <f t="shared" si="96"/>
        <v>41696</v>
      </c>
      <c r="F1574" s="50">
        <f t="shared" si="97"/>
        <v>2014</v>
      </c>
      <c r="G1574" s="50">
        <f t="shared" si="98"/>
        <v>2</v>
      </c>
      <c r="H1574" s="50">
        <f t="shared" si="99"/>
        <v>3</v>
      </c>
      <c r="I1574" s="54" t="s">
        <v>15622</v>
      </c>
      <c r="J1574" s="54" t="s">
        <v>17050</v>
      </c>
      <c r="K1574" s="54" t="s">
        <v>17124</v>
      </c>
      <c r="L1574" s="54" t="s">
        <v>15623</v>
      </c>
      <c r="M1574" s="55">
        <v>1</v>
      </c>
      <c r="N1574" s="55">
        <v>0.28000000000000003</v>
      </c>
      <c r="O1574" s="54" t="s">
        <v>15615</v>
      </c>
    </row>
    <row r="1575" spans="1:15" x14ac:dyDescent="0.25">
      <c r="A1575" s="19">
        <v>1579</v>
      </c>
      <c r="B1575" t="s">
        <v>9272</v>
      </c>
      <c r="C1575" t="s">
        <v>6083</v>
      </c>
      <c r="D1575" s="50" t="s">
        <v>16688</v>
      </c>
      <c r="E1575" s="84">
        <f t="shared" si="96"/>
        <v>41700</v>
      </c>
      <c r="F1575" s="50">
        <f t="shared" si="97"/>
        <v>2014</v>
      </c>
      <c r="G1575" s="50">
        <f t="shared" si="98"/>
        <v>3</v>
      </c>
      <c r="H1575" s="50">
        <f t="shared" si="99"/>
        <v>7</v>
      </c>
      <c r="I1575" s="54" t="s">
        <v>15622</v>
      </c>
      <c r="J1575" s="54" t="s">
        <v>17050</v>
      </c>
      <c r="K1575" s="54" t="s">
        <v>17124</v>
      </c>
      <c r="L1575" s="54" t="s">
        <v>15624</v>
      </c>
      <c r="M1575" s="55">
        <v>0.94</v>
      </c>
      <c r="N1575" s="55">
        <v>0.37</v>
      </c>
      <c r="O1575" s="54" t="s">
        <v>15615</v>
      </c>
    </row>
    <row r="1576" spans="1:15" x14ac:dyDescent="0.25">
      <c r="A1576" s="19">
        <v>1580</v>
      </c>
      <c r="B1576" t="s">
        <v>10337</v>
      </c>
      <c r="C1576" t="s">
        <v>5042</v>
      </c>
      <c r="D1576" s="50" t="s">
        <v>16688</v>
      </c>
      <c r="E1576" s="84">
        <f t="shared" si="96"/>
        <v>41700</v>
      </c>
      <c r="F1576" s="50">
        <f t="shared" si="97"/>
        <v>2014</v>
      </c>
      <c r="G1576" s="50">
        <f t="shared" si="98"/>
        <v>3</v>
      </c>
      <c r="H1576" s="50">
        <f t="shared" si="99"/>
        <v>7</v>
      </c>
      <c r="I1576" s="54" t="s">
        <v>15622</v>
      </c>
      <c r="J1576" s="54" t="s">
        <v>17050</v>
      </c>
      <c r="K1576" s="54" t="s">
        <v>17124</v>
      </c>
      <c r="L1576" s="54" t="s">
        <v>15626</v>
      </c>
      <c r="M1576" s="55">
        <v>1</v>
      </c>
      <c r="N1576" s="55">
        <v>0.75</v>
      </c>
      <c r="O1576" s="54" t="s">
        <v>15616</v>
      </c>
    </row>
    <row r="1577" spans="1:15" x14ac:dyDescent="0.25">
      <c r="A1577" s="19">
        <v>1581</v>
      </c>
      <c r="B1577" t="s">
        <v>9702</v>
      </c>
      <c r="C1577" t="s">
        <v>5662</v>
      </c>
      <c r="D1577" s="50" t="s">
        <v>16689</v>
      </c>
      <c r="E1577" s="84">
        <f t="shared" si="96"/>
        <v>41701</v>
      </c>
      <c r="F1577" s="50">
        <f t="shared" si="97"/>
        <v>2014</v>
      </c>
      <c r="G1577" s="50">
        <f t="shared" si="98"/>
        <v>3</v>
      </c>
      <c r="H1577" s="50">
        <f t="shared" si="99"/>
        <v>1</v>
      </c>
      <c r="I1577" s="54" t="s">
        <v>15662</v>
      </c>
      <c r="J1577" s="54" t="s">
        <v>17056</v>
      </c>
      <c r="K1577" s="54" t="s">
        <v>17137</v>
      </c>
      <c r="L1577" s="54" t="s">
        <v>15624</v>
      </c>
      <c r="M1577" s="55">
        <v>1</v>
      </c>
      <c r="N1577" s="55">
        <v>0.25</v>
      </c>
      <c r="O1577" s="54" t="s">
        <v>15615</v>
      </c>
    </row>
    <row r="1578" spans="1:15" x14ac:dyDescent="0.25">
      <c r="A1578" s="19">
        <v>1582</v>
      </c>
      <c r="B1578" t="s">
        <v>7878</v>
      </c>
      <c r="C1578" t="s">
        <v>7450</v>
      </c>
      <c r="D1578" s="50" t="s">
        <v>16689</v>
      </c>
      <c r="E1578" s="84">
        <f t="shared" si="96"/>
        <v>41701</v>
      </c>
      <c r="F1578" s="50">
        <f t="shared" si="97"/>
        <v>2014</v>
      </c>
      <c r="G1578" s="50">
        <f t="shared" si="98"/>
        <v>3</v>
      </c>
      <c r="H1578" s="50">
        <f t="shared" si="99"/>
        <v>1</v>
      </c>
      <c r="I1578" s="54" t="s">
        <v>15622</v>
      </c>
      <c r="J1578" s="54" t="s">
        <v>17050</v>
      </c>
      <c r="K1578" s="54" t="s">
        <v>17124</v>
      </c>
      <c r="L1578" s="54" t="s">
        <v>15624</v>
      </c>
      <c r="M1578" s="55">
        <v>1</v>
      </c>
      <c r="N1578" s="55">
        <v>1</v>
      </c>
      <c r="O1578" s="54" t="s">
        <v>15616</v>
      </c>
    </row>
    <row r="1579" spans="1:15" x14ac:dyDescent="0.25">
      <c r="A1579" s="19">
        <v>1583</v>
      </c>
      <c r="B1579" t="s">
        <v>9757</v>
      </c>
      <c r="C1579" t="s">
        <v>5612</v>
      </c>
      <c r="D1579" s="50" t="s">
        <v>16689</v>
      </c>
      <c r="E1579" s="84">
        <f t="shared" si="96"/>
        <v>41701</v>
      </c>
      <c r="F1579" s="50">
        <f t="shared" si="97"/>
        <v>2014</v>
      </c>
      <c r="G1579" s="50">
        <f t="shared" si="98"/>
        <v>3</v>
      </c>
      <c r="H1579" s="50">
        <f t="shared" si="99"/>
        <v>1</v>
      </c>
      <c r="I1579" s="54" t="s">
        <v>15622</v>
      </c>
      <c r="J1579" s="54" t="s">
        <v>17050</v>
      </c>
      <c r="K1579" s="54" t="s">
        <v>17124</v>
      </c>
      <c r="L1579" s="54" t="s">
        <v>15623</v>
      </c>
      <c r="M1579" s="55">
        <v>1</v>
      </c>
      <c r="N1579" s="55">
        <v>0.8</v>
      </c>
      <c r="O1579" s="54" t="s">
        <v>15615</v>
      </c>
    </row>
    <row r="1580" spans="1:15" x14ac:dyDescent="0.25">
      <c r="A1580" s="19">
        <v>1584</v>
      </c>
      <c r="B1580" t="s">
        <v>8076</v>
      </c>
      <c r="C1580" t="s">
        <v>7257</v>
      </c>
      <c r="D1580" s="50" t="s">
        <v>16690</v>
      </c>
      <c r="E1580" s="84">
        <f t="shared" si="96"/>
        <v>41704</v>
      </c>
      <c r="F1580" s="50">
        <f t="shared" si="97"/>
        <v>2014</v>
      </c>
      <c r="G1580" s="50">
        <f t="shared" si="98"/>
        <v>3</v>
      </c>
      <c r="H1580" s="50">
        <f t="shared" si="99"/>
        <v>4</v>
      </c>
      <c r="I1580" s="54" t="s">
        <v>15642</v>
      </c>
      <c r="J1580" s="54" t="s">
        <v>17059</v>
      </c>
      <c r="K1580" s="54" t="s">
        <v>17124</v>
      </c>
      <c r="L1580" s="54" t="s">
        <v>15628</v>
      </c>
      <c r="M1580" s="55">
        <v>0</v>
      </c>
      <c r="N1580" s="55">
        <v>0.39</v>
      </c>
      <c r="O1580" s="54" t="s">
        <v>15616</v>
      </c>
    </row>
    <row r="1581" spans="1:15" x14ac:dyDescent="0.25">
      <c r="A1581" s="19">
        <v>1585</v>
      </c>
      <c r="B1581" t="s">
        <v>8870</v>
      </c>
      <c r="C1581" t="s">
        <v>6480</v>
      </c>
      <c r="D1581" s="50" t="s">
        <v>16690</v>
      </c>
      <c r="E1581" s="84">
        <f t="shared" si="96"/>
        <v>41704</v>
      </c>
      <c r="F1581" s="50">
        <f t="shared" si="97"/>
        <v>2014</v>
      </c>
      <c r="G1581" s="50">
        <f t="shared" si="98"/>
        <v>3</v>
      </c>
      <c r="H1581" s="50">
        <f t="shared" si="99"/>
        <v>4</v>
      </c>
      <c r="I1581" s="54" t="s">
        <v>15622</v>
      </c>
      <c r="J1581" s="54" t="s">
        <v>17050</v>
      </c>
      <c r="K1581" s="54" t="s">
        <v>17124</v>
      </c>
      <c r="L1581" s="54" t="s">
        <v>15624</v>
      </c>
      <c r="M1581" s="55">
        <v>0.92</v>
      </c>
      <c r="N1581" s="55">
        <v>0.67</v>
      </c>
      <c r="O1581" s="54" t="s">
        <v>15616</v>
      </c>
    </row>
    <row r="1582" spans="1:15" x14ac:dyDescent="0.25">
      <c r="A1582" s="19">
        <v>1586</v>
      </c>
      <c r="B1582" t="s">
        <v>10016</v>
      </c>
      <c r="C1582" t="s">
        <v>5357</v>
      </c>
      <c r="D1582" s="50" t="s">
        <v>16691</v>
      </c>
      <c r="E1582" s="84">
        <f t="shared" si="96"/>
        <v>41706</v>
      </c>
      <c r="F1582" s="50">
        <f t="shared" si="97"/>
        <v>2014</v>
      </c>
      <c r="G1582" s="50">
        <f t="shared" si="98"/>
        <v>3</v>
      </c>
      <c r="H1582" s="50">
        <f t="shared" si="99"/>
        <v>6</v>
      </c>
      <c r="I1582" s="54" t="s">
        <v>15642</v>
      </c>
      <c r="J1582" s="54" t="s">
        <v>17059</v>
      </c>
      <c r="K1582" s="54" t="s">
        <v>17124</v>
      </c>
      <c r="L1582" s="54" t="s">
        <v>15626</v>
      </c>
      <c r="M1582" s="55">
        <v>1</v>
      </c>
      <c r="N1582" s="55">
        <v>0.97</v>
      </c>
      <c r="O1582" s="54" t="s">
        <v>15615</v>
      </c>
    </row>
    <row r="1583" spans="1:15" x14ac:dyDescent="0.25">
      <c r="A1583" s="19">
        <v>1587</v>
      </c>
      <c r="B1583" t="s">
        <v>10918</v>
      </c>
      <c r="C1583" t="s">
        <v>4476</v>
      </c>
      <c r="D1583" s="50" t="s">
        <v>16691</v>
      </c>
      <c r="E1583" s="84">
        <f t="shared" si="96"/>
        <v>41706</v>
      </c>
      <c r="F1583" s="50">
        <f t="shared" si="97"/>
        <v>2014</v>
      </c>
      <c r="G1583" s="50">
        <f t="shared" si="98"/>
        <v>3</v>
      </c>
      <c r="H1583" s="50">
        <f t="shared" si="99"/>
        <v>6</v>
      </c>
      <c r="I1583" s="54" t="s">
        <v>15622</v>
      </c>
      <c r="J1583" s="54" t="s">
        <v>17050</v>
      </c>
      <c r="K1583" s="54" t="s">
        <v>17124</v>
      </c>
      <c r="L1583" s="54" t="s">
        <v>15624</v>
      </c>
      <c r="M1583" s="55">
        <v>1</v>
      </c>
      <c r="N1583" s="55">
        <v>0.83</v>
      </c>
      <c r="O1583" s="54" t="s">
        <v>15615</v>
      </c>
    </row>
    <row r="1584" spans="1:15" x14ac:dyDescent="0.25">
      <c r="A1584" s="19">
        <v>1588</v>
      </c>
      <c r="B1584" t="s">
        <v>10790</v>
      </c>
      <c r="C1584" t="s">
        <v>4602</v>
      </c>
      <c r="D1584" s="50" t="s">
        <v>16692</v>
      </c>
      <c r="E1584" s="84">
        <f t="shared" si="96"/>
        <v>41708</v>
      </c>
      <c r="F1584" s="50">
        <f t="shared" si="97"/>
        <v>2014</v>
      </c>
      <c r="G1584" s="50">
        <f t="shared" si="98"/>
        <v>3</v>
      </c>
      <c r="H1584" s="50">
        <f t="shared" si="99"/>
        <v>1</v>
      </c>
      <c r="I1584" s="54" t="s">
        <v>15622</v>
      </c>
      <c r="J1584" s="54" t="s">
        <v>17050</v>
      </c>
      <c r="K1584" s="54" t="s">
        <v>17124</v>
      </c>
      <c r="L1584" s="54" t="s">
        <v>15626</v>
      </c>
      <c r="M1584" s="55">
        <v>1</v>
      </c>
      <c r="N1584" s="55">
        <v>1</v>
      </c>
      <c r="O1584" s="54" t="s">
        <v>15615</v>
      </c>
    </row>
    <row r="1585" spans="1:15" x14ac:dyDescent="0.25">
      <c r="A1585" s="19">
        <v>1589</v>
      </c>
      <c r="B1585" t="s">
        <v>9660</v>
      </c>
      <c r="C1585" t="s">
        <v>5704</v>
      </c>
      <c r="D1585" s="50" t="s">
        <v>16693</v>
      </c>
      <c r="E1585" s="84">
        <f t="shared" si="96"/>
        <v>41709</v>
      </c>
      <c r="F1585" s="50">
        <f t="shared" si="97"/>
        <v>2014</v>
      </c>
      <c r="G1585" s="50">
        <f t="shared" si="98"/>
        <v>3</v>
      </c>
      <c r="H1585" s="50">
        <f t="shared" si="99"/>
        <v>2</v>
      </c>
      <c r="I1585" s="54" t="s">
        <v>15622</v>
      </c>
      <c r="J1585" s="54" t="s">
        <v>17050</v>
      </c>
      <c r="K1585" s="54" t="s">
        <v>17124</v>
      </c>
      <c r="L1585" s="54" t="s">
        <v>15628</v>
      </c>
      <c r="M1585" s="55">
        <v>0</v>
      </c>
      <c r="N1585" s="55">
        <v>0.33</v>
      </c>
      <c r="O1585" s="54" t="s">
        <v>15615</v>
      </c>
    </row>
    <row r="1586" spans="1:15" x14ac:dyDescent="0.25">
      <c r="A1586" s="19">
        <v>1590</v>
      </c>
      <c r="B1586" t="s">
        <v>9219</v>
      </c>
      <c r="C1586" t="s">
        <v>6135</v>
      </c>
      <c r="D1586" s="50" t="s">
        <v>16694</v>
      </c>
      <c r="E1586" s="84">
        <f t="shared" si="96"/>
        <v>41710</v>
      </c>
      <c r="F1586" s="50">
        <f t="shared" si="97"/>
        <v>2014</v>
      </c>
      <c r="G1586" s="50">
        <f t="shared" si="98"/>
        <v>3</v>
      </c>
      <c r="H1586" s="50">
        <f t="shared" si="99"/>
        <v>3</v>
      </c>
      <c r="I1586" s="54" t="s">
        <v>15622</v>
      </c>
      <c r="J1586" s="54" t="s">
        <v>17050</v>
      </c>
      <c r="K1586" s="54" t="s">
        <v>17124</v>
      </c>
      <c r="L1586" s="54" t="s">
        <v>15626</v>
      </c>
      <c r="M1586" s="55">
        <v>1</v>
      </c>
      <c r="N1586" s="55">
        <v>0.99</v>
      </c>
      <c r="O1586" s="54" t="s">
        <v>15615</v>
      </c>
    </row>
    <row r="1587" spans="1:15" x14ac:dyDescent="0.25">
      <c r="A1587" s="19">
        <v>1591</v>
      </c>
      <c r="B1587" t="s">
        <v>8699</v>
      </c>
      <c r="C1587" t="s">
        <v>6649</v>
      </c>
      <c r="D1587" s="50" t="s">
        <v>11917</v>
      </c>
      <c r="E1587" s="84">
        <f t="shared" si="96"/>
        <v>41711</v>
      </c>
      <c r="F1587" s="50">
        <f t="shared" si="97"/>
        <v>2014</v>
      </c>
      <c r="G1587" s="50">
        <f t="shared" si="98"/>
        <v>3</v>
      </c>
      <c r="H1587" s="50">
        <f t="shared" si="99"/>
        <v>4</v>
      </c>
      <c r="I1587" s="54" t="s">
        <v>15622</v>
      </c>
      <c r="J1587" s="54" t="s">
        <v>17050</v>
      </c>
      <c r="K1587" s="54" t="s">
        <v>17124</v>
      </c>
      <c r="L1587" s="54" t="s">
        <v>15628</v>
      </c>
      <c r="M1587" s="55">
        <v>0</v>
      </c>
      <c r="N1587" s="55">
        <v>0.32</v>
      </c>
      <c r="O1587" s="54" t="s">
        <v>15615</v>
      </c>
    </row>
    <row r="1588" spans="1:15" x14ac:dyDescent="0.25">
      <c r="A1588" s="19">
        <v>1592</v>
      </c>
      <c r="B1588" t="s">
        <v>8243</v>
      </c>
      <c r="C1588" t="s">
        <v>7092</v>
      </c>
      <c r="D1588" s="50" t="s">
        <v>11917</v>
      </c>
      <c r="E1588" s="84">
        <f t="shared" si="96"/>
        <v>41711</v>
      </c>
      <c r="F1588" s="50">
        <f t="shared" si="97"/>
        <v>2014</v>
      </c>
      <c r="G1588" s="50">
        <f t="shared" si="98"/>
        <v>3</v>
      </c>
      <c r="H1588" s="50">
        <f t="shared" si="99"/>
        <v>4</v>
      </c>
      <c r="I1588" s="54" t="s">
        <v>15666</v>
      </c>
      <c r="J1588" s="54" t="s">
        <v>17070</v>
      </c>
      <c r="K1588" s="54" t="s">
        <v>17131</v>
      </c>
      <c r="L1588" s="54" t="s">
        <v>15628</v>
      </c>
      <c r="M1588" s="55">
        <v>0</v>
      </c>
      <c r="N1588" s="55">
        <v>0.62</v>
      </c>
      <c r="O1588" s="54" t="s">
        <v>15616</v>
      </c>
    </row>
    <row r="1589" spans="1:15" x14ac:dyDescent="0.25">
      <c r="A1589" s="19">
        <v>1593</v>
      </c>
      <c r="B1589" t="s">
        <v>9078</v>
      </c>
      <c r="C1589" t="s">
        <v>6275</v>
      </c>
      <c r="D1589" s="50" t="s">
        <v>11917</v>
      </c>
      <c r="E1589" s="84">
        <f t="shared" si="96"/>
        <v>41711</v>
      </c>
      <c r="F1589" s="50">
        <f t="shared" si="97"/>
        <v>2014</v>
      </c>
      <c r="G1589" s="50">
        <f t="shared" si="98"/>
        <v>3</v>
      </c>
      <c r="H1589" s="50">
        <f t="shared" si="99"/>
        <v>4</v>
      </c>
      <c r="I1589" s="54" t="s">
        <v>15622</v>
      </c>
      <c r="J1589" s="54" t="s">
        <v>17050</v>
      </c>
      <c r="K1589" s="54" t="s">
        <v>17124</v>
      </c>
      <c r="L1589" s="54" t="s">
        <v>15626</v>
      </c>
      <c r="M1589" s="55">
        <v>1</v>
      </c>
      <c r="N1589" s="55">
        <v>0.94</v>
      </c>
      <c r="O1589" s="54" t="s">
        <v>15616</v>
      </c>
    </row>
    <row r="1590" spans="1:15" x14ac:dyDescent="0.25">
      <c r="A1590" s="19">
        <v>1594</v>
      </c>
      <c r="B1590" t="s">
        <v>10083</v>
      </c>
      <c r="C1590" t="s">
        <v>5291</v>
      </c>
      <c r="D1590" s="50" t="s">
        <v>11917</v>
      </c>
      <c r="E1590" s="84">
        <f t="shared" si="96"/>
        <v>41711</v>
      </c>
      <c r="F1590" s="50">
        <f t="shared" si="97"/>
        <v>2014</v>
      </c>
      <c r="G1590" s="50">
        <f t="shared" si="98"/>
        <v>3</v>
      </c>
      <c r="H1590" s="50">
        <f t="shared" si="99"/>
        <v>4</v>
      </c>
      <c r="I1590" s="54" t="s">
        <v>15622</v>
      </c>
      <c r="J1590" s="54" t="s">
        <v>17050</v>
      </c>
      <c r="K1590" s="54" t="s">
        <v>17124</v>
      </c>
      <c r="L1590" s="54" t="s">
        <v>15624</v>
      </c>
      <c r="M1590" s="55">
        <v>1</v>
      </c>
      <c r="N1590" s="55">
        <v>0.67</v>
      </c>
      <c r="O1590" s="54" t="s">
        <v>15615</v>
      </c>
    </row>
    <row r="1591" spans="1:15" x14ac:dyDescent="0.25">
      <c r="A1591" s="19">
        <v>1595</v>
      </c>
      <c r="B1591" t="s">
        <v>9418</v>
      </c>
      <c r="C1591" t="s">
        <v>5939</v>
      </c>
      <c r="D1591" s="50" t="s">
        <v>11917</v>
      </c>
      <c r="E1591" s="84">
        <f t="shared" si="96"/>
        <v>41711</v>
      </c>
      <c r="F1591" s="50">
        <f t="shared" si="97"/>
        <v>2014</v>
      </c>
      <c r="G1591" s="50">
        <f t="shared" si="98"/>
        <v>3</v>
      </c>
      <c r="H1591" s="50">
        <f t="shared" si="99"/>
        <v>4</v>
      </c>
      <c r="I1591" s="54" t="s">
        <v>15728</v>
      </c>
      <c r="J1591" s="54" t="s">
        <v>17050</v>
      </c>
      <c r="K1591" s="54" t="s">
        <v>17124</v>
      </c>
      <c r="L1591" s="54" t="s">
        <v>15623</v>
      </c>
      <c r="M1591" s="55">
        <v>0.77</v>
      </c>
      <c r="N1591" s="55">
        <v>1</v>
      </c>
      <c r="O1591" s="54" t="s">
        <v>15616</v>
      </c>
    </row>
    <row r="1592" spans="1:15" x14ac:dyDescent="0.25">
      <c r="A1592" s="19">
        <v>1596</v>
      </c>
      <c r="B1592" t="s">
        <v>10053</v>
      </c>
      <c r="C1592" t="s">
        <v>5321</v>
      </c>
      <c r="D1592" s="50" t="s">
        <v>11917</v>
      </c>
      <c r="E1592" s="84">
        <f t="shared" si="96"/>
        <v>41711</v>
      </c>
      <c r="F1592" s="50">
        <f t="shared" si="97"/>
        <v>2014</v>
      </c>
      <c r="G1592" s="50">
        <f t="shared" si="98"/>
        <v>3</v>
      </c>
      <c r="H1592" s="50">
        <f t="shared" si="99"/>
        <v>4</v>
      </c>
      <c r="I1592" s="54" t="s">
        <v>15625</v>
      </c>
      <c r="J1592" s="54" t="s">
        <v>17050</v>
      </c>
      <c r="K1592" s="54" t="s">
        <v>17124</v>
      </c>
      <c r="L1592" s="54" t="s">
        <v>15624</v>
      </c>
      <c r="M1592" s="55">
        <v>1</v>
      </c>
      <c r="N1592" s="55">
        <v>1</v>
      </c>
      <c r="O1592" s="54" t="s">
        <v>15616</v>
      </c>
    </row>
    <row r="1593" spans="1:15" x14ac:dyDescent="0.25">
      <c r="A1593" s="19">
        <v>1597</v>
      </c>
      <c r="B1593" t="s">
        <v>9203</v>
      </c>
      <c r="C1593" t="s">
        <v>6151</v>
      </c>
      <c r="D1593" s="50" t="s">
        <v>16695</v>
      </c>
      <c r="E1593" s="84">
        <f t="shared" si="96"/>
        <v>41712</v>
      </c>
      <c r="F1593" s="50">
        <f t="shared" si="97"/>
        <v>2014</v>
      </c>
      <c r="G1593" s="50">
        <f t="shared" si="98"/>
        <v>3</v>
      </c>
      <c r="H1593" s="50">
        <f t="shared" si="99"/>
        <v>5</v>
      </c>
      <c r="I1593" s="54" t="s">
        <v>15622</v>
      </c>
      <c r="J1593" s="54" t="s">
        <v>17050</v>
      </c>
      <c r="K1593" s="54" t="s">
        <v>17124</v>
      </c>
      <c r="L1593" s="54" t="s">
        <v>15624</v>
      </c>
      <c r="M1593" s="55">
        <v>1</v>
      </c>
      <c r="N1593" s="55">
        <v>0.61</v>
      </c>
      <c r="O1593" s="54" t="s">
        <v>15615</v>
      </c>
    </row>
    <row r="1594" spans="1:15" x14ac:dyDescent="0.25">
      <c r="A1594" s="19">
        <v>1598</v>
      </c>
      <c r="B1594" t="s">
        <v>9247</v>
      </c>
      <c r="C1594" t="s">
        <v>6107</v>
      </c>
      <c r="D1594" s="50" t="s">
        <v>16696</v>
      </c>
      <c r="E1594" s="84">
        <f t="shared" si="96"/>
        <v>41713</v>
      </c>
      <c r="F1594" s="50">
        <f t="shared" si="97"/>
        <v>2014</v>
      </c>
      <c r="G1594" s="50">
        <f t="shared" si="98"/>
        <v>3</v>
      </c>
      <c r="H1594" s="50">
        <f t="shared" si="99"/>
        <v>6</v>
      </c>
      <c r="I1594" s="54" t="s">
        <v>15622</v>
      </c>
      <c r="J1594" s="54" t="s">
        <v>17050</v>
      </c>
      <c r="K1594" s="54" t="s">
        <v>17124</v>
      </c>
      <c r="L1594" s="54" t="s">
        <v>15626</v>
      </c>
      <c r="M1594" s="55">
        <v>1</v>
      </c>
      <c r="N1594" s="55">
        <v>0.64</v>
      </c>
      <c r="O1594" s="54" t="s">
        <v>15615</v>
      </c>
    </row>
    <row r="1595" spans="1:15" x14ac:dyDescent="0.25">
      <c r="A1595" s="19">
        <v>1599</v>
      </c>
      <c r="B1595" t="s">
        <v>9857</v>
      </c>
      <c r="C1595" t="s">
        <v>5514</v>
      </c>
      <c r="D1595" s="50" t="s">
        <v>11918</v>
      </c>
      <c r="E1595" s="84">
        <f t="shared" si="96"/>
        <v>41714</v>
      </c>
      <c r="F1595" s="50">
        <f t="shared" si="97"/>
        <v>2014</v>
      </c>
      <c r="G1595" s="50">
        <f t="shared" si="98"/>
        <v>3</v>
      </c>
      <c r="H1595" s="50">
        <f t="shared" si="99"/>
        <v>7</v>
      </c>
      <c r="I1595" s="54" t="s">
        <v>15622</v>
      </c>
      <c r="J1595" s="54" t="s">
        <v>17050</v>
      </c>
      <c r="K1595" s="54" t="s">
        <v>17124</v>
      </c>
      <c r="L1595" s="54" t="s">
        <v>15626</v>
      </c>
      <c r="M1595" s="55">
        <v>1</v>
      </c>
      <c r="N1595" s="55">
        <v>0.94</v>
      </c>
      <c r="O1595" s="54" t="s">
        <v>15615</v>
      </c>
    </row>
    <row r="1596" spans="1:15" x14ac:dyDescent="0.25">
      <c r="A1596" s="19">
        <v>1600</v>
      </c>
      <c r="B1596" t="s">
        <v>8842</v>
      </c>
      <c r="C1596" t="s">
        <v>6507</v>
      </c>
      <c r="D1596" s="50" t="s">
        <v>11918</v>
      </c>
      <c r="E1596" s="84">
        <f t="shared" si="96"/>
        <v>41714</v>
      </c>
      <c r="F1596" s="50">
        <f t="shared" si="97"/>
        <v>2014</v>
      </c>
      <c r="G1596" s="50">
        <f t="shared" si="98"/>
        <v>3</v>
      </c>
      <c r="H1596" s="50">
        <f t="shared" si="99"/>
        <v>7</v>
      </c>
      <c r="I1596" s="54" t="s">
        <v>15622</v>
      </c>
      <c r="J1596" s="54" t="s">
        <v>17050</v>
      </c>
      <c r="K1596" s="54" t="s">
        <v>17124</v>
      </c>
      <c r="L1596" s="54" t="s">
        <v>15628</v>
      </c>
      <c r="M1596" s="55">
        <v>0</v>
      </c>
      <c r="N1596" s="55">
        <v>0.6</v>
      </c>
      <c r="O1596" s="54" t="s">
        <v>15615</v>
      </c>
    </row>
    <row r="1597" spans="1:15" x14ac:dyDescent="0.25">
      <c r="A1597" s="19">
        <v>1601</v>
      </c>
      <c r="B1597" t="s">
        <v>11697</v>
      </c>
      <c r="C1597" t="s">
        <v>3709</v>
      </c>
      <c r="D1597" s="50" t="s">
        <v>11918</v>
      </c>
      <c r="E1597" s="84">
        <f t="shared" si="96"/>
        <v>41714</v>
      </c>
      <c r="F1597" s="50">
        <f t="shared" si="97"/>
        <v>2014</v>
      </c>
      <c r="G1597" s="50">
        <f t="shared" si="98"/>
        <v>3</v>
      </c>
      <c r="H1597" s="50">
        <f t="shared" si="99"/>
        <v>7</v>
      </c>
      <c r="I1597" s="54" t="s">
        <v>15622</v>
      </c>
      <c r="J1597" s="54" t="s">
        <v>17050</v>
      </c>
      <c r="K1597" s="54" t="s">
        <v>17124</v>
      </c>
      <c r="L1597" s="54" t="s">
        <v>15626</v>
      </c>
      <c r="M1597" s="55">
        <v>1</v>
      </c>
      <c r="N1597" s="55">
        <v>0.52</v>
      </c>
      <c r="O1597" s="54" t="s">
        <v>15616</v>
      </c>
    </row>
    <row r="1598" spans="1:15" x14ac:dyDescent="0.25">
      <c r="A1598" s="19">
        <v>1602</v>
      </c>
      <c r="B1598" t="s">
        <v>8440</v>
      </c>
      <c r="C1598" t="s">
        <v>6902</v>
      </c>
      <c r="D1598" s="50" t="s">
        <v>16697</v>
      </c>
      <c r="E1598" s="84">
        <f t="shared" si="96"/>
        <v>41716</v>
      </c>
      <c r="F1598" s="50">
        <f t="shared" si="97"/>
        <v>2014</v>
      </c>
      <c r="G1598" s="50">
        <f t="shared" si="98"/>
        <v>3</v>
      </c>
      <c r="H1598" s="50">
        <f t="shared" si="99"/>
        <v>2</v>
      </c>
      <c r="I1598" s="54" t="s">
        <v>15622</v>
      </c>
      <c r="J1598" s="54" t="s">
        <v>17050</v>
      </c>
      <c r="K1598" s="54" t="s">
        <v>17124</v>
      </c>
      <c r="L1598" s="54" t="s">
        <v>15626</v>
      </c>
      <c r="M1598" s="55">
        <v>1</v>
      </c>
      <c r="N1598" s="55">
        <v>0.91</v>
      </c>
      <c r="O1598" s="54" t="s">
        <v>15616</v>
      </c>
    </row>
    <row r="1599" spans="1:15" x14ac:dyDescent="0.25">
      <c r="A1599" s="19">
        <v>1603</v>
      </c>
      <c r="B1599" t="s">
        <v>7832</v>
      </c>
      <c r="C1599" t="s">
        <v>7491</v>
      </c>
      <c r="D1599" s="50" t="s">
        <v>11919</v>
      </c>
      <c r="E1599" s="84">
        <f t="shared" si="96"/>
        <v>41717</v>
      </c>
      <c r="F1599" s="50">
        <f t="shared" si="97"/>
        <v>2014</v>
      </c>
      <c r="G1599" s="50">
        <f t="shared" si="98"/>
        <v>3</v>
      </c>
      <c r="H1599" s="50">
        <f t="shared" si="99"/>
        <v>3</v>
      </c>
      <c r="I1599" s="54" t="s">
        <v>15625</v>
      </c>
      <c r="J1599" s="54" t="s">
        <v>17050</v>
      </c>
      <c r="K1599" s="54" t="s">
        <v>17124</v>
      </c>
      <c r="L1599" s="54" t="s">
        <v>15628</v>
      </c>
      <c r="M1599" s="55">
        <v>0</v>
      </c>
      <c r="N1599" s="55">
        <v>0.92</v>
      </c>
      <c r="O1599" s="54" t="s">
        <v>15615</v>
      </c>
    </row>
    <row r="1600" spans="1:15" x14ac:dyDescent="0.25">
      <c r="A1600" s="19">
        <v>1604</v>
      </c>
      <c r="B1600" t="s">
        <v>8687</v>
      </c>
      <c r="C1600" t="s">
        <v>6661</v>
      </c>
      <c r="D1600" s="50" t="s">
        <v>16698</v>
      </c>
      <c r="E1600" s="84">
        <f t="shared" si="96"/>
        <v>41718</v>
      </c>
      <c r="F1600" s="50">
        <f t="shared" si="97"/>
        <v>2014</v>
      </c>
      <c r="G1600" s="50">
        <f t="shared" si="98"/>
        <v>3</v>
      </c>
      <c r="H1600" s="50">
        <f t="shared" si="99"/>
        <v>4</v>
      </c>
      <c r="I1600" s="54" t="s">
        <v>15622</v>
      </c>
      <c r="J1600" s="54" t="s">
        <v>17050</v>
      </c>
      <c r="K1600" s="54" t="s">
        <v>17124</v>
      </c>
      <c r="L1600" s="54" t="s">
        <v>15624</v>
      </c>
      <c r="M1600" s="55">
        <v>1</v>
      </c>
      <c r="N1600" s="55">
        <v>0.75</v>
      </c>
      <c r="O1600" s="54" t="s">
        <v>15615</v>
      </c>
    </row>
    <row r="1601" spans="1:15" x14ac:dyDescent="0.25">
      <c r="A1601" s="19">
        <v>1605</v>
      </c>
      <c r="B1601" t="s">
        <v>8196</v>
      </c>
      <c r="C1601" t="s">
        <v>7139</v>
      </c>
      <c r="D1601" s="50" t="s">
        <v>16698</v>
      </c>
      <c r="E1601" s="84">
        <f t="shared" si="96"/>
        <v>41718</v>
      </c>
      <c r="F1601" s="50">
        <f t="shared" si="97"/>
        <v>2014</v>
      </c>
      <c r="G1601" s="50">
        <f t="shared" si="98"/>
        <v>3</v>
      </c>
      <c r="H1601" s="50">
        <f t="shared" si="99"/>
        <v>4</v>
      </c>
      <c r="I1601" s="54" t="s">
        <v>15622</v>
      </c>
      <c r="J1601" s="54" t="s">
        <v>17050</v>
      </c>
      <c r="K1601" s="54" t="s">
        <v>17124</v>
      </c>
      <c r="L1601" s="54" t="s">
        <v>15626</v>
      </c>
      <c r="M1601" s="55">
        <v>0.92</v>
      </c>
      <c r="N1601" s="55">
        <v>0.84</v>
      </c>
      <c r="O1601" s="54" t="s">
        <v>15615</v>
      </c>
    </row>
    <row r="1602" spans="1:15" x14ac:dyDescent="0.25">
      <c r="A1602" s="19">
        <v>1606</v>
      </c>
      <c r="B1602" t="s">
        <v>10915</v>
      </c>
      <c r="C1602" t="s">
        <v>4479</v>
      </c>
      <c r="D1602" s="50" t="s">
        <v>11920</v>
      </c>
      <c r="E1602" s="84">
        <f t="shared" si="96"/>
        <v>41720</v>
      </c>
      <c r="F1602" s="50">
        <f t="shared" si="97"/>
        <v>2014</v>
      </c>
      <c r="G1602" s="50">
        <f t="shared" si="98"/>
        <v>3</v>
      </c>
      <c r="H1602" s="50">
        <f t="shared" si="99"/>
        <v>6</v>
      </c>
      <c r="I1602" s="54" t="s">
        <v>15622</v>
      </c>
      <c r="J1602" s="54" t="s">
        <v>17050</v>
      </c>
      <c r="K1602" s="54" t="s">
        <v>17124</v>
      </c>
      <c r="L1602" s="54" t="s">
        <v>15623</v>
      </c>
      <c r="M1602" s="55">
        <v>1</v>
      </c>
      <c r="N1602" s="55">
        <v>1</v>
      </c>
      <c r="O1602" s="54" t="s">
        <v>15616</v>
      </c>
    </row>
    <row r="1603" spans="1:15" x14ac:dyDescent="0.25">
      <c r="A1603" s="19">
        <v>1607</v>
      </c>
      <c r="B1603" t="s">
        <v>9207</v>
      </c>
      <c r="C1603" t="s">
        <v>6147</v>
      </c>
      <c r="D1603" s="50" t="s">
        <v>11920</v>
      </c>
      <c r="E1603" s="84">
        <f t="shared" ref="E1603:E1666" si="100">DATE(LEFT(D1603,4),MID(D1603,5,2),RIGHT(D1603,2))</f>
        <v>41720</v>
      </c>
      <c r="F1603" s="50">
        <f t="shared" ref="F1603:F1666" si="101">YEAR(E1603)</f>
        <v>2014</v>
      </c>
      <c r="G1603" s="50">
        <f t="shared" ref="G1603:G1666" si="102">MONTH(E1603)</f>
        <v>3</v>
      </c>
      <c r="H1603" s="50">
        <f t="shared" ref="H1603:H1666" si="103">WEEKDAY(E1603,2)</f>
        <v>6</v>
      </c>
      <c r="I1603" s="54" t="s">
        <v>15622</v>
      </c>
      <c r="J1603" s="54" t="s">
        <v>17050</v>
      </c>
      <c r="K1603" s="54" t="s">
        <v>17124</v>
      </c>
      <c r="L1603" s="54" t="s">
        <v>15626</v>
      </c>
      <c r="M1603" s="55">
        <v>1</v>
      </c>
      <c r="N1603" s="55">
        <v>1</v>
      </c>
      <c r="O1603" s="54" t="s">
        <v>15615</v>
      </c>
    </row>
    <row r="1604" spans="1:15" x14ac:dyDescent="0.25">
      <c r="A1604" s="19">
        <v>1608</v>
      </c>
      <c r="B1604" t="s">
        <v>8312</v>
      </c>
      <c r="C1604" t="s">
        <v>7025</v>
      </c>
      <c r="D1604" s="50" t="s">
        <v>11920</v>
      </c>
      <c r="E1604" s="84">
        <f t="shared" si="100"/>
        <v>41720</v>
      </c>
      <c r="F1604" s="50">
        <f t="shared" si="101"/>
        <v>2014</v>
      </c>
      <c r="G1604" s="50">
        <f t="shared" si="102"/>
        <v>3</v>
      </c>
      <c r="H1604" s="50">
        <f t="shared" si="103"/>
        <v>6</v>
      </c>
      <c r="I1604" s="54" t="s">
        <v>15625</v>
      </c>
      <c r="J1604" s="54" t="s">
        <v>17050</v>
      </c>
      <c r="K1604" s="54" t="s">
        <v>17124</v>
      </c>
      <c r="L1604" s="54" t="s">
        <v>15624</v>
      </c>
      <c r="M1604" s="55">
        <v>1</v>
      </c>
      <c r="N1604" s="55">
        <v>0.52</v>
      </c>
      <c r="O1604" s="54" t="s">
        <v>15616</v>
      </c>
    </row>
    <row r="1605" spans="1:15" x14ac:dyDescent="0.25">
      <c r="A1605" s="19">
        <v>1609</v>
      </c>
      <c r="B1605" t="s">
        <v>11181</v>
      </c>
      <c r="C1605" t="s">
        <v>4219</v>
      </c>
      <c r="D1605" s="50" t="s">
        <v>11920</v>
      </c>
      <c r="E1605" s="84">
        <f t="shared" si="100"/>
        <v>41720</v>
      </c>
      <c r="F1605" s="50">
        <f t="shared" si="101"/>
        <v>2014</v>
      </c>
      <c r="G1605" s="50">
        <f t="shared" si="102"/>
        <v>3</v>
      </c>
      <c r="H1605" s="50">
        <f t="shared" si="103"/>
        <v>6</v>
      </c>
      <c r="I1605" s="54" t="s">
        <v>15622</v>
      </c>
      <c r="J1605" s="54" t="s">
        <v>17050</v>
      </c>
      <c r="K1605" s="54" t="s">
        <v>17124</v>
      </c>
      <c r="L1605" s="54" t="s">
        <v>15626</v>
      </c>
      <c r="M1605" s="55">
        <v>1</v>
      </c>
      <c r="N1605" s="55">
        <v>0.5</v>
      </c>
      <c r="O1605" s="54" t="s">
        <v>15615</v>
      </c>
    </row>
    <row r="1606" spans="1:15" x14ac:dyDescent="0.25">
      <c r="A1606" s="19">
        <v>1610</v>
      </c>
      <c r="B1606" t="s">
        <v>11106</v>
      </c>
      <c r="C1606" t="s">
        <v>4292</v>
      </c>
      <c r="D1606" s="50" t="s">
        <v>16699</v>
      </c>
      <c r="E1606" s="84">
        <f t="shared" si="100"/>
        <v>41721</v>
      </c>
      <c r="F1606" s="50">
        <f t="shared" si="101"/>
        <v>2014</v>
      </c>
      <c r="G1606" s="50">
        <f t="shared" si="102"/>
        <v>3</v>
      </c>
      <c r="H1606" s="50">
        <f t="shared" si="103"/>
        <v>7</v>
      </c>
      <c r="I1606" s="54" t="s">
        <v>15622</v>
      </c>
      <c r="J1606" s="54" t="s">
        <v>17050</v>
      </c>
      <c r="K1606" s="54" t="s">
        <v>17124</v>
      </c>
      <c r="L1606" s="54" t="s">
        <v>15623</v>
      </c>
      <c r="M1606" s="55">
        <v>1</v>
      </c>
      <c r="N1606" s="55">
        <v>0.8</v>
      </c>
      <c r="O1606" s="54" t="s">
        <v>15615</v>
      </c>
    </row>
    <row r="1607" spans="1:15" x14ac:dyDescent="0.25">
      <c r="A1607" s="19">
        <v>1611</v>
      </c>
      <c r="B1607" t="s">
        <v>8814</v>
      </c>
      <c r="C1607" t="s">
        <v>6534</v>
      </c>
      <c r="D1607" s="50" t="s">
        <v>16699</v>
      </c>
      <c r="E1607" s="84">
        <f t="shared" si="100"/>
        <v>41721</v>
      </c>
      <c r="F1607" s="50">
        <f t="shared" si="101"/>
        <v>2014</v>
      </c>
      <c r="G1607" s="50">
        <f t="shared" si="102"/>
        <v>3</v>
      </c>
      <c r="H1607" s="50">
        <f t="shared" si="103"/>
        <v>7</v>
      </c>
      <c r="I1607" s="54" t="s">
        <v>15622</v>
      </c>
      <c r="J1607" s="54" t="s">
        <v>17050</v>
      </c>
      <c r="K1607" s="54" t="s">
        <v>17124</v>
      </c>
      <c r="L1607" s="54" t="s">
        <v>15626</v>
      </c>
      <c r="M1607" s="55">
        <v>1</v>
      </c>
      <c r="N1607" s="55">
        <v>0.98</v>
      </c>
      <c r="O1607" s="54" t="s">
        <v>15615</v>
      </c>
    </row>
    <row r="1608" spans="1:15" x14ac:dyDescent="0.25">
      <c r="A1608" s="19">
        <v>1612</v>
      </c>
      <c r="B1608" t="s">
        <v>10697</v>
      </c>
      <c r="C1608" t="s">
        <v>4689</v>
      </c>
      <c r="D1608" s="50" t="s">
        <v>16699</v>
      </c>
      <c r="E1608" s="84">
        <f t="shared" si="100"/>
        <v>41721</v>
      </c>
      <c r="F1608" s="50">
        <f t="shared" si="101"/>
        <v>2014</v>
      </c>
      <c r="G1608" s="50">
        <f t="shared" si="102"/>
        <v>3</v>
      </c>
      <c r="H1608" s="50">
        <f t="shared" si="103"/>
        <v>7</v>
      </c>
      <c r="I1608" s="54" t="s">
        <v>15622</v>
      </c>
      <c r="J1608" s="54" t="s">
        <v>17050</v>
      </c>
      <c r="K1608" s="54" t="s">
        <v>17124</v>
      </c>
      <c r="L1608" s="54" t="s">
        <v>15628</v>
      </c>
      <c r="M1608" s="55">
        <v>0.3</v>
      </c>
      <c r="N1608" s="55">
        <v>0.88</v>
      </c>
      <c r="O1608" s="54" t="s">
        <v>15616</v>
      </c>
    </row>
    <row r="1609" spans="1:15" x14ac:dyDescent="0.25">
      <c r="A1609" s="19">
        <v>1613</v>
      </c>
      <c r="B1609" t="s">
        <v>11374</v>
      </c>
      <c r="C1609" t="s">
        <v>4026</v>
      </c>
      <c r="D1609" s="50" t="s">
        <v>16699</v>
      </c>
      <c r="E1609" s="84">
        <f t="shared" si="100"/>
        <v>41721</v>
      </c>
      <c r="F1609" s="50">
        <f t="shared" si="101"/>
        <v>2014</v>
      </c>
      <c r="G1609" s="50">
        <f t="shared" si="102"/>
        <v>3</v>
      </c>
      <c r="H1609" s="50">
        <f t="shared" si="103"/>
        <v>7</v>
      </c>
      <c r="I1609" s="54" t="s">
        <v>15622</v>
      </c>
      <c r="J1609" s="54" t="s">
        <v>17050</v>
      </c>
      <c r="K1609" s="54" t="s">
        <v>17124</v>
      </c>
      <c r="L1609" s="54" t="s">
        <v>15628</v>
      </c>
      <c r="M1609" s="55">
        <v>0</v>
      </c>
      <c r="N1609" s="55">
        <v>1</v>
      </c>
      <c r="O1609" s="54" t="s">
        <v>15615</v>
      </c>
    </row>
    <row r="1610" spans="1:15" x14ac:dyDescent="0.25">
      <c r="A1610" s="19">
        <v>1614</v>
      </c>
      <c r="B1610" t="s">
        <v>11048</v>
      </c>
      <c r="C1610" t="s">
        <v>4349</v>
      </c>
      <c r="D1610" s="50" t="s">
        <v>16699</v>
      </c>
      <c r="E1610" s="84">
        <f t="shared" si="100"/>
        <v>41721</v>
      </c>
      <c r="F1610" s="50">
        <f t="shared" si="101"/>
        <v>2014</v>
      </c>
      <c r="G1610" s="50">
        <f t="shared" si="102"/>
        <v>3</v>
      </c>
      <c r="H1610" s="50">
        <f t="shared" si="103"/>
        <v>7</v>
      </c>
      <c r="I1610" s="54" t="s">
        <v>15622</v>
      </c>
      <c r="J1610" s="54" t="s">
        <v>17050</v>
      </c>
      <c r="K1610" s="54" t="s">
        <v>17124</v>
      </c>
      <c r="L1610" s="54" t="s">
        <v>15626</v>
      </c>
      <c r="M1610" s="55">
        <v>1</v>
      </c>
      <c r="N1610" s="55">
        <v>0.99</v>
      </c>
      <c r="O1610" s="54" t="s">
        <v>15616</v>
      </c>
    </row>
    <row r="1611" spans="1:15" x14ac:dyDescent="0.25">
      <c r="A1611" s="19">
        <v>1615</v>
      </c>
      <c r="B1611" t="s">
        <v>10311</v>
      </c>
      <c r="C1611" t="s">
        <v>5068</v>
      </c>
      <c r="D1611" s="50" t="s">
        <v>16699</v>
      </c>
      <c r="E1611" s="84">
        <f t="shared" si="100"/>
        <v>41721</v>
      </c>
      <c r="F1611" s="50">
        <f t="shared" si="101"/>
        <v>2014</v>
      </c>
      <c r="G1611" s="50">
        <f t="shared" si="102"/>
        <v>3</v>
      </c>
      <c r="H1611" s="50">
        <f t="shared" si="103"/>
        <v>7</v>
      </c>
      <c r="I1611" s="54" t="s">
        <v>15715</v>
      </c>
      <c r="J1611" s="54" t="s">
        <v>17068</v>
      </c>
      <c r="K1611" s="54" t="s">
        <v>17124</v>
      </c>
      <c r="L1611" s="54" t="s">
        <v>15623</v>
      </c>
      <c r="M1611" s="55">
        <v>1</v>
      </c>
      <c r="N1611" s="55">
        <v>0.19</v>
      </c>
      <c r="O1611" s="54" t="s">
        <v>15615</v>
      </c>
    </row>
    <row r="1612" spans="1:15" x14ac:dyDescent="0.25">
      <c r="A1612" s="19">
        <v>1616</v>
      </c>
      <c r="B1612" t="s">
        <v>9121</v>
      </c>
      <c r="C1612" t="s">
        <v>6232</v>
      </c>
      <c r="D1612" s="50" t="s">
        <v>11921</v>
      </c>
      <c r="E1612" s="84">
        <f t="shared" si="100"/>
        <v>41722</v>
      </c>
      <c r="F1612" s="50">
        <f t="shared" si="101"/>
        <v>2014</v>
      </c>
      <c r="G1612" s="50">
        <f t="shared" si="102"/>
        <v>3</v>
      </c>
      <c r="H1612" s="50">
        <f t="shared" si="103"/>
        <v>1</v>
      </c>
      <c r="I1612" s="54" t="s">
        <v>15622</v>
      </c>
      <c r="J1612" s="54" t="s">
        <v>17050</v>
      </c>
      <c r="K1612" s="54" t="s">
        <v>17124</v>
      </c>
      <c r="L1612" s="54" t="s">
        <v>15624</v>
      </c>
      <c r="M1612" s="55">
        <v>0.8</v>
      </c>
      <c r="N1612" s="55">
        <v>0.8</v>
      </c>
      <c r="O1612" s="54" t="s">
        <v>15615</v>
      </c>
    </row>
    <row r="1613" spans="1:15" x14ac:dyDescent="0.25">
      <c r="A1613" s="19">
        <v>1617</v>
      </c>
      <c r="B1613" t="s">
        <v>11010</v>
      </c>
      <c r="C1613" t="s">
        <v>4387</v>
      </c>
      <c r="D1613" s="50" t="s">
        <v>16700</v>
      </c>
      <c r="E1613" s="84">
        <f t="shared" si="100"/>
        <v>41723</v>
      </c>
      <c r="F1613" s="50">
        <f t="shared" si="101"/>
        <v>2014</v>
      </c>
      <c r="G1613" s="50">
        <f t="shared" si="102"/>
        <v>3</v>
      </c>
      <c r="H1613" s="50">
        <f t="shared" si="103"/>
        <v>2</v>
      </c>
      <c r="I1613" s="54" t="s">
        <v>15622</v>
      </c>
      <c r="J1613" s="54" t="s">
        <v>17050</v>
      </c>
      <c r="K1613" s="54" t="s">
        <v>17124</v>
      </c>
      <c r="L1613" s="54" t="s">
        <v>15623</v>
      </c>
      <c r="M1613" s="55">
        <v>0.5</v>
      </c>
      <c r="N1613" s="55">
        <v>0.67</v>
      </c>
      <c r="O1613" s="54" t="s">
        <v>15615</v>
      </c>
    </row>
    <row r="1614" spans="1:15" x14ac:dyDescent="0.25">
      <c r="A1614" s="19">
        <v>1618</v>
      </c>
      <c r="B1614" t="s">
        <v>7874</v>
      </c>
      <c r="C1614" t="s">
        <v>7454</v>
      </c>
      <c r="D1614" s="50" t="s">
        <v>16700</v>
      </c>
      <c r="E1614" s="84">
        <f t="shared" si="100"/>
        <v>41723</v>
      </c>
      <c r="F1614" s="50">
        <f t="shared" si="101"/>
        <v>2014</v>
      </c>
      <c r="G1614" s="50">
        <f t="shared" si="102"/>
        <v>3</v>
      </c>
      <c r="H1614" s="50">
        <f t="shared" si="103"/>
        <v>2</v>
      </c>
      <c r="I1614" s="54" t="s">
        <v>15622</v>
      </c>
      <c r="J1614" s="54" t="s">
        <v>17050</v>
      </c>
      <c r="K1614" s="54" t="s">
        <v>17124</v>
      </c>
      <c r="L1614" s="54" t="s">
        <v>15623</v>
      </c>
      <c r="M1614" s="55">
        <v>1</v>
      </c>
      <c r="N1614" s="55">
        <v>0.96</v>
      </c>
      <c r="O1614" s="54" t="s">
        <v>15616</v>
      </c>
    </row>
    <row r="1615" spans="1:15" x14ac:dyDescent="0.25">
      <c r="A1615" s="19">
        <v>1619</v>
      </c>
      <c r="B1615" t="s">
        <v>11556</v>
      </c>
      <c r="C1615" t="s">
        <v>3849</v>
      </c>
      <c r="D1615" s="50" t="s">
        <v>16700</v>
      </c>
      <c r="E1615" s="84">
        <f t="shared" si="100"/>
        <v>41723</v>
      </c>
      <c r="F1615" s="50">
        <f t="shared" si="101"/>
        <v>2014</v>
      </c>
      <c r="G1615" s="50">
        <f t="shared" si="102"/>
        <v>3</v>
      </c>
      <c r="H1615" s="50">
        <f t="shared" si="103"/>
        <v>2</v>
      </c>
      <c r="I1615" s="54" t="s">
        <v>15643</v>
      </c>
      <c r="J1615" s="54" t="s">
        <v>17072</v>
      </c>
      <c r="K1615" s="54" t="s">
        <v>17124</v>
      </c>
      <c r="L1615" s="54" t="s">
        <v>15624</v>
      </c>
      <c r="M1615" s="55">
        <v>0.75</v>
      </c>
      <c r="N1615" s="55">
        <v>1</v>
      </c>
      <c r="O1615" s="54" t="s">
        <v>15615</v>
      </c>
    </row>
    <row r="1616" spans="1:15" x14ac:dyDescent="0.25">
      <c r="A1616" s="19">
        <v>1620</v>
      </c>
      <c r="B1616" t="s">
        <v>10418</v>
      </c>
      <c r="C1616" t="s">
        <v>3514</v>
      </c>
      <c r="D1616" s="50" t="s">
        <v>16701</v>
      </c>
      <c r="E1616" s="84">
        <f t="shared" si="100"/>
        <v>41724</v>
      </c>
      <c r="F1616" s="50">
        <f t="shared" si="101"/>
        <v>2014</v>
      </c>
      <c r="G1616" s="50">
        <f t="shared" si="102"/>
        <v>3</v>
      </c>
      <c r="H1616" s="50">
        <f t="shared" si="103"/>
        <v>3</v>
      </c>
      <c r="I1616" s="54" t="s">
        <v>15708</v>
      </c>
      <c r="J1616" s="54" t="s">
        <v>17052</v>
      </c>
      <c r="K1616" s="54" t="s">
        <v>17124</v>
      </c>
      <c r="L1616" s="54" t="s">
        <v>15626</v>
      </c>
      <c r="M1616" s="55">
        <v>0.67</v>
      </c>
      <c r="N1616" s="55">
        <v>0.71</v>
      </c>
      <c r="O1616" s="54" t="s">
        <v>15615</v>
      </c>
    </row>
    <row r="1617" spans="1:15" x14ac:dyDescent="0.25">
      <c r="A1617" s="19">
        <v>1621</v>
      </c>
      <c r="B1617" t="s">
        <v>8291</v>
      </c>
      <c r="C1617" t="s">
        <v>7044</v>
      </c>
      <c r="D1617" s="50" t="s">
        <v>16701</v>
      </c>
      <c r="E1617" s="84">
        <f t="shared" si="100"/>
        <v>41724</v>
      </c>
      <c r="F1617" s="50">
        <f t="shared" si="101"/>
        <v>2014</v>
      </c>
      <c r="G1617" s="50">
        <f t="shared" si="102"/>
        <v>3</v>
      </c>
      <c r="H1617" s="50">
        <f t="shared" si="103"/>
        <v>3</v>
      </c>
      <c r="I1617" s="54" t="s">
        <v>15622</v>
      </c>
      <c r="J1617" s="54" t="s">
        <v>17050</v>
      </c>
      <c r="K1617" s="54" t="s">
        <v>17124</v>
      </c>
      <c r="L1617" s="54" t="s">
        <v>15628</v>
      </c>
      <c r="M1617" s="55">
        <v>0.33</v>
      </c>
      <c r="N1617" s="55">
        <v>0.67</v>
      </c>
      <c r="O1617" s="54" t="s">
        <v>15615</v>
      </c>
    </row>
    <row r="1618" spans="1:15" x14ac:dyDescent="0.25">
      <c r="A1618" s="19">
        <v>1622</v>
      </c>
      <c r="B1618" t="s">
        <v>8750</v>
      </c>
      <c r="C1618" t="s">
        <v>6598</v>
      </c>
      <c r="D1618" s="50" t="s">
        <v>16701</v>
      </c>
      <c r="E1618" s="84">
        <f t="shared" si="100"/>
        <v>41724</v>
      </c>
      <c r="F1618" s="50">
        <f t="shared" si="101"/>
        <v>2014</v>
      </c>
      <c r="G1618" s="50">
        <f t="shared" si="102"/>
        <v>3</v>
      </c>
      <c r="H1618" s="50">
        <f t="shared" si="103"/>
        <v>3</v>
      </c>
      <c r="I1618" s="54" t="s">
        <v>15622</v>
      </c>
      <c r="J1618" s="54" t="s">
        <v>17050</v>
      </c>
      <c r="K1618" s="54" t="s">
        <v>17124</v>
      </c>
      <c r="L1618" s="54" t="s">
        <v>15624</v>
      </c>
      <c r="M1618" s="55">
        <v>0.8</v>
      </c>
      <c r="N1618" s="55">
        <v>0.88</v>
      </c>
      <c r="O1618" s="54" t="s">
        <v>15616</v>
      </c>
    </row>
    <row r="1619" spans="1:15" x14ac:dyDescent="0.25">
      <c r="A1619" s="19">
        <v>1623</v>
      </c>
      <c r="B1619" t="s">
        <v>8903</v>
      </c>
      <c r="C1619" t="s">
        <v>6449</v>
      </c>
      <c r="D1619" s="50" t="s">
        <v>16702</v>
      </c>
      <c r="E1619" s="84">
        <f t="shared" si="100"/>
        <v>41725</v>
      </c>
      <c r="F1619" s="50">
        <f t="shared" si="101"/>
        <v>2014</v>
      </c>
      <c r="G1619" s="50">
        <f t="shared" si="102"/>
        <v>3</v>
      </c>
      <c r="H1619" s="50">
        <f t="shared" si="103"/>
        <v>4</v>
      </c>
      <c r="I1619" s="54" t="s">
        <v>15622</v>
      </c>
      <c r="J1619" s="54" t="s">
        <v>17050</v>
      </c>
      <c r="K1619" s="54" t="s">
        <v>17124</v>
      </c>
      <c r="L1619" s="54" t="s">
        <v>15624</v>
      </c>
      <c r="M1619" s="55">
        <v>1</v>
      </c>
      <c r="N1619" s="55">
        <v>0.98</v>
      </c>
      <c r="O1619" s="54" t="s">
        <v>15616</v>
      </c>
    </row>
    <row r="1620" spans="1:15" x14ac:dyDescent="0.25">
      <c r="A1620" s="19">
        <v>1624</v>
      </c>
      <c r="B1620" t="s">
        <v>7965</v>
      </c>
      <c r="C1620" t="s">
        <v>7366</v>
      </c>
      <c r="D1620" s="50" t="s">
        <v>11922</v>
      </c>
      <c r="E1620" s="84">
        <f t="shared" si="100"/>
        <v>41727</v>
      </c>
      <c r="F1620" s="50">
        <f t="shared" si="101"/>
        <v>2014</v>
      </c>
      <c r="G1620" s="50">
        <f t="shared" si="102"/>
        <v>3</v>
      </c>
      <c r="H1620" s="50">
        <f t="shared" si="103"/>
        <v>6</v>
      </c>
      <c r="I1620" s="54" t="s">
        <v>15649</v>
      </c>
      <c r="J1620" s="54" t="s">
        <v>17070</v>
      </c>
      <c r="K1620" s="54" t="s">
        <v>17131</v>
      </c>
      <c r="L1620" s="54" t="s">
        <v>15626</v>
      </c>
      <c r="M1620" s="55">
        <v>1</v>
      </c>
      <c r="N1620" s="55">
        <v>0.57999999999999996</v>
      </c>
      <c r="O1620" s="54" t="s">
        <v>15615</v>
      </c>
    </row>
    <row r="1621" spans="1:15" x14ac:dyDescent="0.25">
      <c r="A1621" s="19">
        <v>1625</v>
      </c>
      <c r="B1621" t="s">
        <v>8042</v>
      </c>
      <c r="C1621" t="s">
        <v>7290</v>
      </c>
      <c r="D1621" s="50" t="s">
        <v>16703</v>
      </c>
      <c r="E1621" s="84">
        <f t="shared" si="100"/>
        <v>41729</v>
      </c>
      <c r="F1621" s="50">
        <f t="shared" si="101"/>
        <v>2014</v>
      </c>
      <c r="G1621" s="50">
        <f t="shared" si="102"/>
        <v>3</v>
      </c>
      <c r="H1621" s="50">
        <f t="shared" si="103"/>
        <v>1</v>
      </c>
      <c r="I1621" s="54" t="s">
        <v>15625</v>
      </c>
      <c r="J1621" s="54" t="s">
        <v>17050</v>
      </c>
      <c r="K1621" s="54" t="s">
        <v>17124</v>
      </c>
      <c r="L1621" s="54" t="s">
        <v>15623</v>
      </c>
      <c r="M1621" s="55">
        <v>1</v>
      </c>
      <c r="N1621" s="55">
        <v>0.91</v>
      </c>
      <c r="O1621" s="54" t="s">
        <v>15616</v>
      </c>
    </row>
    <row r="1622" spans="1:15" x14ac:dyDescent="0.25">
      <c r="A1622" s="19">
        <v>1626</v>
      </c>
      <c r="B1622" t="s">
        <v>8864</v>
      </c>
      <c r="C1622" t="s">
        <v>6486</v>
      </c>
      <c r="D1622" s="50" t="s">
        <v>16703</v>
      </c>
      <c r="E1622" s="84">
        <f t="shared" si="100"/>
        <v>41729</v>
      </c>
      <c r="F1622" s="50">
        <f t="shared" si="101"/>
        <v>2014</v>
      </c>
      <c r="G1622" s="50">
        <f t="shared" si="102"/>
        <v>3</v>
      </c>
      <c r="H1622" s="50">
        <f t="shared" si="103"/>
        <v>1</v>
      </c>
      <c r="I1622" s="54" t="s">
        <v>15622</v>
      </c>
      <c r="J1622" s="54" t="s">
        <v>17050</v>
      </c>
      <c r="K1622" s="54" t="s">
        <v>17124</v>
      </c>
      <c r="L1622" s="54" t="s">
        <v>15626</v>
      </c>
      <c r="M1622" s="55">
        <v>0.83</v>
      </c>
      <c r="N1622" s="55">
        <v>0.9</v>
      </c>
      <c r="O1622" s="54" t="s">
        <v>15615</v>
      </c>
    </row>
    <row r="1623" spans="1:15" x14ac:dyDescent="0.25">
      <c r="A1623" s="19">
        <v>1627</v>
      </c>
      <c r="B1623" t="s">
        <v>10221</v>
      </c>
      <c r="C1623" t="s">
        <v>5158</v>
      </c>
      <c r="D1623" s="50" t="s">
        <v>16704</v>
      </c>
      <c r="E1623" s="84">
        <f t="shared" si="100"/>
        <v>41730</v>
      </c>
      <c r="F1623" s="50">
        <f t="shared" si="101"/>
        <v>2014</v>
      </c>
      <c r="G1623" s="50">
        <f t="shared" si="102"/>
        <v>4</v>
      </c>
      <c r="H1623" s="50">
        <f t="shared" si="103"/>
        <v>2</v>
      </c>
      <c r="I1623" s="54" t="s">
        <v>15629</v>
      </c>
      <c r="J1623" s="54" t="s">
        <v>17050</v>
      </c>
      <c r="K1623" s="54" t="s">
        <v>17124</v>
      </c>
      <c r="L1623" s="54" t="s">
        <v>15626</v>
      </c>
      <c r="M1623" s="55">
        <v>1</v>
      </c>
      <c r="N1623" s="55">
        <v>0.91</v>
      </c>
      <c r="O1623" s="54" t="s">
        <v>15616</v>
      </c>
    </row>
    <row r="1624" spans="1:15" x14ac:dyDescent="0.25">
      <c r="A1624" s="19">
        <v>1628</v>
      </c>
      <c r="B1624" t="s">
        <v>8521</v>
      </c>
      <c r="C1624" t="s">
        <v>6824</v>
      </c>
      <c r="D1624" s="50" t="s">
        <v>16704</v>
      </c>
      <c r="E1624" s="84">
        <f t="shared" si="100"/>
        <v>41730</v>
      </c>
      <c r="F1624" s="50">
        <f t="shared" si="101"/>
        <v>2014</v>
      </c>
      <c r="G1624" s="50">
        <f t="shared" si="102"/>
        <v>4</v>
      </c>
      <c r="H1624" s="50">
        <f t="shared" si="103"/>
        <v>2</v>
      </c>
      <c r="I1624" s="54" t="s">
        <v>15679</v>
      </c>
      <c r="J1624" s="54" t="s">
        <v>17059</v>
      </c>
      <c r="K1624" s="54" t="s">
        <v>17124</v>
      </c>
      <c r="L1624" s="54" t="s">
        <v>15624</v>
      </c>
      <c r="M1624" s="55">
        <v>0.8</v>
      </c>
      <c r="N1624" s="55">
        <v>0.44</v>
      </c>
      <c r="O1624" s="54" t="s">
        <v>15615</v>
      </c>
    </row>
    <row r="1625" spans="1:15" x14ac:dyDescent="0.25">
      <c r="A1625" s="19">
        <v>1629</v>
      </c>
      <c r="B1625" t="s">
        <v>9663</v>
      </c>
      <c r="C1625" t="s">
        <v>5701</v>
      </c>
      <c r="D1625" s="50" t="s">
        <v>16705</v>
      </c>
      <c r="E1625" s="84">
        <f t="shared" si="100"/>
        <v>41732</v>
      </c>
      <c r="F1625" s="50">
        <f t="shared" si="101"/>
        <v>2014</v>
      </c>
      <c r="G1625" s="50">
        <f t="shared" si="102"/>
        <v>4</v>
      </c>
      <c r="H1625" s="50">
        <f t="shared" si="103"/>
        <v>4</v>
      </c>
      <c r="I1625" s="54" t="s">
        <v>15622</v>
      </c>
      <c r="J1625" s="54" t="s">
        <v>17050</v>
      </c>
      <c r="K1625" s="54" t="s">
        <v>17124</v>
      </c>
      <c r="L1625" s="54" t="s">
        <v>15626</v>
      </c>
      <c r="M1625" s="55">
        <v>1</v>
      </c>
      <c r="N1625" s="55">
        <v>0.83</v>
      </c>
      <c r="O1625" s="54" t="s">
        <v>15615</v>
      </c>
    </row>
    <row r="1626" spans="1:15" x14ac:dyDescent="0.25">
      <c r="A1626" s="19">
        <v>1630</v>
      </c>
      <c r="B1626" t="s">
        <v>10744</v>
      </c>
      <c r="C1626" t="s">
        <v>4645</v>
      </c>
      <c r="D1626" s="50" t="s">
        <v>16706</v>
      </c>
      <c r="E1626" s="84">
        <f t="shared" si="100"/>
        <v>41733</v>
      </c>
      <c r="F1626" s="50">
        <f t="shared" si="101"/>
        <v>2014</v>
      </c>
      <c r="G1626" s="50">
        <f t="shared" si="102"/>
        <v>4</v>
      </c>
      <c r="H1626" s="50">
        <f t="shared" si="103"/>
        <v>5</v>
      </c>
      <c r="I1626" s="54" t="s">
        <v>15625</v>
      </c>
      <c r="J1626" s="54" t="s">
        <v>17050</v>
      </c>
      <c r="K1626" s="54" t="s">
        <v>17124</v>
      </c>
      <c r="L1626" s="54" t="s">
        <v>15626</v>
      </c>
      <c r="M1626" s="55">
        <v>1</v>
      </c>
      <c r="N1626" s="55">
        <v>1</v>
      </c>
      <c r="O1626" s="54" t="s">
        <v>15615</v>
      </c>
    </row>
    <row r="1627" spans="1:15" x14ac:dyDescent="0.25">
      <c r="A1627" s="19">
        <v>1631</v>
      </c>
      <c r="B1627" t="s">
        <v>10887</v>
      </c>
      <c r="C1627" t="s">
        <v>4507</v>
      </c>
      <c r="D1627" s="50" t="s">
        <v>16706</v>
      </c>
      <c r="E1627" s="84">
        <f t="shared" si="100"/>
        <v>41733</v>
      </c>
      <c r="F1627" s="50">
        <f t="shared" si="101"/>
        <v>2014</v>
      </c>
      <c r="G1627" s="50">
        <f t="shared" si="102"/>
        <v>4</v>
      </c>
      <c r="H1627" s="50">
        <f t="shared" si="103"/>
        <v>5</v>
      </c>
      <c r="I1627" s="54" t="s">
        <v>15622</v>
      </c>
      <c r="J1627" s="54" t="s">
        <v>17050</v>
      </c>
      <c r="K1627" s="54" t="s">
        <v>17124</v>
      </c>
      <c r="L1627" s="54" t="s">
        <v>15624</v>
      </c>
      <c r="M1627" s="55">
        <v>0.81</v>
      </c>
      <c r="N1627" s="55">
        <v>0.43</v>
      </c>
      <c r="O1627" s="54" t="s">
        <v>15615</v>
      </c>
    </row>
    <row r="1628" spans="1:15" x14ac:dyDescent="0.25">
      <c r="A1628" s="19">
        <v>1632</v>
      </c>
      <c r="B1628" t="s">
        <v>10423</v>
      </c>
      <c r="C1628" t="s">
        <v>4957</v>
      </c>
      <c r="D1628" s="50" t="s">
        <v>16707</v>
      </c>
      <c r="E1628" s="84">
        <f t="shared" si="100"/>
        <v>41735</v>
      </c>
      <c r="F1628" s="50">
        <f t="shared" si="101"/>
        <v>2014</v>
      </c>
      <c r="G1628" s="50">
        <f t="shared" si="102"/>
        <v>4</v>
      </c>
      <c r="H1628" s="50">
        <f t="shared" si="103"/>
        <v>7</v>
      </c>
      <c r="I1628" s="54" t="s">
        <v>15622</v>
      </c>
      <c r="J1628" s="54" t="s">
        <v>17050</v>
      </c>
      <c r="K1628" s="54" t="s">
        <v>17124</v>
      </c>
      <c r="L1628" s="54" t="s">
        <v>15626</v>
      </c>
      <c r="M1628" s="55">
        <v>1</v>
      </c>
      <c r="N1628" s="55">
        <v>1</v>
      </c>
      <c r="O1628" s="54" t="s">
        <v>15616</v>
      </c>
    </row>
    <row r="1629" spans="1:15" x14ac:dyDescent="0.25">
      <c r="A1629" s="19">
        <v>1633</v>
      </c>
      <c r="B1629" t="s">
        <v>11236</v>
      </c>
      <c r="C1629" t="s">
        <v>4165</v>
      </c>
      <c r="D1629" s="50" t="s">
        <v>16707</v>
      </c>
      <c r="E1629" s="84">
        <f t="shared" si="100"/>
        <v>41735</v>
      </c>
      <c r="F1629" s="50">
        <f t="shared" si="101"/>
        <v>2014</v>
      </c>
      <c r="G1629" s="50">
        <f t="shared" si="102"/>
        <v>4</v>
      </c>
      <c r="H1629" s="50">
        <f t="shared" si="103"/>
        <v>7</v>
      </c>
      <c r="I1629" s="54" t="s">
        <v>15622</v>
      </c>
      <c r="J1629" s="54" t="s">
        <v>17050</v>
      </c>
      <c r="K1629" s="54" t="s">
        <v>17124</v>
      </c>
      <c r="L1629" s="54" t="s">
        <v>15624</v>
      </c>
      <c r="M1629" s="55">
        <v>0.9</v>
      </c>
      <c r="N1629" s="55">
        <v>0.97</v>
      </c>
      <c r="O1629" s="54" t="s">
        <v>15615</v>
      </c>
    </row>
    <row r="1630" spans="1:15" x14ac:dyDescent="0.25">
      <c r="A1630" s="19">
        <v>1634</v>
      </c>
      <c r="B1630" t="s">
        <v>11389</v>
      </c>
      <c r="C1630" t="s">
        <v>4011</v>
      </c>
      <c r="D1630" s="50" t="s">
        <v>16707</v>
      </c>
      <c r="E1630" s="84">
        <f t="shared" si="100"/>
        <v>41735</v>
      </c>
      <c r="F1630" s="50">
        <f t="shared" si="101"/>
        <v>2014</v>
      </c>
      <c r="G1630" s="50">
        <f t="shared" si="102"/>
        <v>4</v>
      </c>
      <c r="H1630" s="50">
        <f t="shared" si="103"/>
        <v>7</v>
      </c>
      <c r="I1630" s="54" t="s">
        <v>15622</v>
      </c>
      <c r="J1630" s="54" t="s">
        <v>17050</v>
      </c>
      <c r="K1630" s="54" t="s">
        <v>17124</v>
      </c>
      <c r="L1630" s="54" t="s">
        <v>15626</v>
      </c>
      <c r="M1630" s="55">
        <v>1</v>
      </c>
      <c r="N1630" s="55">
        <v>0.83</v>
      </c>
      <c r="O1630" s="54" t="s">
        <v>15615</v>
      </c>
    </row>
    <row r="1631" spans="1:15" x14ac:dyDescent="0.25">
      <c r="A1631" s="19">
        <v>1635</v>
      </c>
      <c r="B1631" t="s">
        <v>8394</v>
      </c>
      <c r="C1631" t="s">
        <v>6948</v>
      </c>
      <c r="D1631" s="50" t="s">
        <v>11923</v>
      </c>
      <c r="E1631" s="84">
        <f t="shared" si="100"/>
        <v>41736</v>
      </c>
      <c r="F1631" s="50">
        <f t="shared" si="101"/>
        <v>2014</v>
      </c>
      <c r="G1631" s="50">
        <f t="shared" si="102"/>
        <v>4</v>
      </c>
      <c r="H1631" s="50">
        <f t="shared" si="103"/>
        <v>1</v>
      </c>
      <c r="I1631" s="54" t="s">
        <v>15622</v>
      </c>
      <c r="J1631" s="54" t="s">
        <v>17050</v>
      </c>
      <c r="K1631" s="54" t="s">
        <v>17124</v>
      </c>
      <c r="L1631" s="54" t="s">
        <v>15626</v>
      </c>
      <c r="M1631" s="55">
        <v>1</v>
      </c>
      <c r="N1631" s="55">
        <v>1</v>
      </c>
      <c r="O1631" s="54" t="s">
        <v>15616</v>
      </c>
    </row>
    <row r="1632" spans="1:15" x14ac:dyDescent="0.25">
      <c r="A1632" s="19">
        <v>1636</v>
      </c>
      <c r="B1632" t="s">
        <v>9120</v>
      </c>
      <c r="C1632" t="s">
        <v>6233</v>
      </c>
      <c r="D1632" s="50" t="s">
        <v>16708</v>
      </c>
      <c r="E1632" s="84">
        <f t="shared" si="100"/>
        <v>41739</v>
      </c>
      <c r="F1632" s="50">
        <f t="shared" si="101"/>
        <v>2014</v>
      </c>
      <c r="G1632" s="50">
        <f t="shared" si="102"/>
        <v>4</v>
      </c>
      <c r="H1632" s="50">
        <f t="shared" si="103"/>
        <v>4</v>
      </c>
      <c r="I1632" s="54" t="s">
        <v>15629</v>
      </c>
      <c r="J1632" s="54" t="s">
        <v>17050</v>
      </c>
      <c r="K1632" s="54" t="s">
        <v>17124</v>
      </c>
      <c r="L1632" s="54" t="s">
        <v>15626</v>
      </c>
      <c r="M1632" s="55">
        <v>1</v>
      </c>
      <c r="N1632" s="55">
        <v>0.93</v>
      </c>
      <c r="O1632" s="54" t="s">
        <v>15616</v>
      </c>
    </row>
    <row r="1633" spans="1:15" x14ac:dyDescent="0.25">
      <c r="A1633" s="19">
        <v>1637</v>
      </c>
      <c r="B1633" t="s">
        <v>9875</v>
      </c>
      <c r="C1633" t="s">
        <v>5496</v>
      </c>
      <c r="D1633" s="50" t="s">
        <v>16708</v>
      </c>
      <c r="E1633" s="84">
        <f t="shared" si="100"/>
        <v>41739</v>
      </c>
      <c r="F1633" s="50">
        <f t="shared" si="101"/>
        <v>2014</v>
      </c>
      <c r="G1633" s="50">
        <f t="shared" si="102"/>
        <v>4</v>
      </c>
      <c r="H1633" s="50">
        <f t="shared" si="103"/>
        <v>4</v>
      </c>
      <c r="I1633" s="54" t="s">
        <v>15622</v>
      </c>
      <c r="J1633" s="54" t="s">
        <v>17050</v>
      </c>
      <c r="K1633" s="54" t="s">
        <v>17124</v>
      </c>
      <c r="L1633" s="54" t="s">
        <v>15626</v>
      </c>
      <c r="M1633" s="55">
        <v>1</v>
      </c>
      <c r="N1633" s="55">
        <v>1</v>
      </c>
      <c r="O1633" s="54" t="s">
        <v>15616</v>
      </c>
    </row>
    <row r="1634" spans="1:15" x14ac:dyDescent="0.25">
      <c r="A1634" s="19">
        <v>1638</v>
      </c>
      <c r="B1634" t="s">
        <v>10975</v>
      </c>
      <c r="C1634" t="s">
        <v>4421</v>
      </c>
      <c r="D1634" s="50" t="s">
        <v>16708</v>
      </c>
      <c r="E1634" s="84">
        <f t="shared" si="100"/>
        <v>41739</v>
      </c>
      <c r="F1634" s="50">
        <f t="shared" si="101"/>
        <v>2014</v>
      </c>
      <c r="G1634" s="50">
        <f t="shared" si="102"/>
        <v>4</v>
      </c>
      <c r="H1634" s="50">
        <f t="shared" si="103"/>
        <v>4</v>
      </c>
      <c r="I1634" s="54" t="s">
        <v>15622</v>
      </c>
      <c r="J1634" s="54" t="s">
        <v>17050</v>
      </c>
      <c r="K1634" s="54" t="s">
        <v>17124</v>
      </c>
      <c r="L1634" s="54" t="s">
        <v>15626</v>
      </c>
      <c r="M1634" s="55">
        <v>1</v>
      </c>
      <c r="N1634" s="55">
        <v>1</v>
      </c>
      <c r="O1634" s="54" t="s">
        <v>15616</v>
      </c>
    </row>
    <row r="1635" spans="1:15" x14ac:dyDescent="0.25">
      <c r="A1635" s="19">
        <v>1639</v>
      </c>
      <c r="B1635" t="s">
        <v>11282</v>
      </c>
      <c r="C1635" t="s">
        <v>4119</v>
      </c>
      <c r="D1635" s="50" t="s">
        <v>16709</v>
      </c>
      <c r="E1635" s="84">
        <f t="shared" si="100"/>
        <v>41740</v>
      </c>
      <c r="F1635" s="50">
        <f t="shared" si="101"/>
        <v>2014</v>
      </c>
      <c r="G1635" s="50">
        <f t="shared" si="102"/>
        <v>4</v>
      </c>
      <c r="H1635" s="50">
        <f t="shared" si="103"/>
        <v>5</v>
      </c>
      <c r="I1635" s="54" t="s">
        <v>15622</v>
      </c>
      <c r="J1635" s="54" t="s">
        <v>17050</v>
      </c>
      <c r="K1635" s="54" t="s">
        <v>17124</v>
      </c>
      <c r="L1635" s="54" t="s">
        <v>15626</v>
      </c>
      <c r="M1635" s="55">
        <v>1</v>
      </c>
      <c r="N1635" s="55">
        <v>1</v>
      </c>
      <c r="O1635" s="54" t="s">
        <v>15615</v>
      </c>
    </row>
    <row r="1636" spans="1:15" x14ac:dyDescent="0.25">
      <c r="A1636" s="19">
        <v>1640</v>
      </c>
      <c r="B1636" t="s">
        <v>10969</v>
      </c>
      <c r="C1636" t="s">
        <v>4426</v>
      </c>
      <c r="D1636" s="50" t="s">
        <v>11924</v>
      </c>
      <c r="E1636" s="84">
        <f t="shared" si="100"/>
        <v>41742</v>
      </c>
      <c r="F1636" s="50">
        <f t="shared" si="101"/>
        <v>2014</v>
      </c>
      <c r="G1636" s="50">
        <f t="shared" si="102"/>
        <v>4</v>
      </c>
      <c r="H1636" s="50">
        <f t="shared" si="103"/>
        <v>7</v>
      </c>
      <c r="I1636" s="54" t="s">
        <v>15622</v>
      </c>
      <c r="J1636" s="54" t="s">
        <v>17050</v>
      </c>
      <c r="K1636" s="54" t="s">
        <v>17124</v>
      </c>
      <c r="L1636" s="54" t="s">
        <v>15626</v>
      </c>
      <c r="M1636" s="55">
        <v>0.9</v>
      </c>
      <c r="N1636" s="55">
        <v>1</v>
      </c>
      <c r="O1636" s="54" t="s">
        <v>15615</v>
      </c>
    </row>
    <row r="1637" spans="1:15" x14ac:dyDescent="0.25">
      <c r="A1637" s="19">
        <v>1641</v>
      </c>
      <c r="B1637" t="s">
        <v>11667</v>
      </c>
      <c r="C1637" t="s">
        <v>3738</v>
      </c>
      <c r="D1637" s="50" t="s">
        <v>16710</v>
      </c>
      <c r="E1637" s="84">
        <f t="shared" si="100"/>
        <v>41743</v>
      </c>
      <c r="F1637" s="50">
        <f t="shared" si="101"/>
        <v>2014</v>
      </c>
      <c r="G1637" s="50">
        <f t="shared" si="102"/>
        <v>4</v>
      </c>
      <c r="H1637" s="50">
        <f t="shared" si="103"/>
        <v>1</v>
      </c>
      <c r="I1637" s="54" t="s">
        <v>15622</v>
      </c>
      <c r="J1637" s="54" t="s">
        <v>17050</v>
      </c>
      <c r="K1637" s="54" t="s">
        <v>17124</v>
      </c>
      <c r="L1637" s="54" t="s">
        <v>15626</v>
      </c>
      <c r="M1637" s="55">
        <v>1</v>
      </c>
      <c r="N1637" s="55">
        <v>1</v>
      </c>
      <c r="O1637" s="54" t="s">
        <v>15615</v>
      </c>
    </row>
    <row r="1638" spans="1:15" x14ac:dyDescent="0.25">
      <c r="A1638" s="19">
        <v>1642</v>
      </c>
      <c r="B1638" t="s">
        <v>11053</v>
      </c>
      <c r="C1638" t="s">
        <v>4344</v>
      </c>
      <c r="D1638" s="50" t="s">
        <v>16710</v>
      </c>
      <c r="E1638" s="84">
        <f t="shared" si="100"/>
        <v>41743</v>
      </c>
      <c r="F1638" s="50">
        <f t="shared" si="101"/>
        <v>2014</v>
      </c>
      <c r="G1638" s="50">
        <f t="shared" si="102"/>
        <v>4</v>
      </c>
      <c r="H1638" s="50">
        <f t="shared" si="103"/>
        <v>1</v>
      </c>
      <c r="I1638" s="54" t="s">
        <v>15622</v>
      </c>
      <c r="J1638" s="54" t="s">
        <v>17050</v>
      </c>
      <c r="K1638" s="54" t="s">
        <v>17124</v>
      </c>
      <c r="L1638" s="54" t="s">
        <v>15628</v>
      </c>
      <c r="M1638" s="55">
        <v>0</v>
      </c>
      <c r="N1638" s="55">
        <v>0.44</v>
      </c>
      <c r="O1638" s="54" t="s">
        <v>15615</v>
      </c>
    </row>
    <row r="1639" spans="1:15" x14ac:dyDescent="0.25">
      <c r="A1639" s="19">
        <v>1643</v>
      </c>
      <c r="B1639" t="s">
        <v>9442</v>
      </c>
      <c r="C1639" t="s">
        <v>5917</v>
      </c>
      <c r="D1639" s="50" t="s">
        <v>16710</v>
      </c>
      <c r="E1639" s="84">
        <f t="shared" si="100"/>
        <v>41743</v>
      </c>
      <c r="F1639" s="50">
        <f t="shared" si="101"/>
        <v>2014</v>
      </c>
      <c r="G1639" s="50">
        <f t="shared" si="102"/>
        <v>4</v>
      </c>
      <c r="H1639" s="50">
        <f t="shared" si="103"/>
        <v>1</v>
      </c>
      <c r="I1639" s="54" t="s">
        <v>15622</v>
      </c>
      <c r="J1639" s="54" t="s">
        <v>17050</v>
      </c>
      <c r="K1639" s="54" t="s">
        <v>17124</v>
      </c>
      <c r="L1639" s="54" t="s">
        <v>15624</v>
      </c>
      <c r="M1639" s="55">
        <v>1</v>
      </c>
      <c r="N1639" s="55">
        <v>0.97</v>
      </c>
      <c r="O1639" s="54" t="s">
        <v>15616</v>
      </c>
    </row>
    <row r="1640" spans="1:15" x14ac:dyDescent="0.25">
      <c r="A1640" s="19">
        <v>1644</v>
      </c>
      <c r="B1640" t="s">
        <v>8584</v>
      </c>
      <c r="C1640" t="s">
        <v>6763</v>
      </c>
      <c r="D1640" s="50" t="s">
        <v>11925</v>
      </c>
      <c r="E1640" s="84">
        <f t="shared" si="100"/>
        <v>41744</v>
      </c>
      <c r="F1640" s="50">
        <f t="shared" si="101"/>
        <v>2014</v>
      </c>
      <c r="G1640" s="50">
        <f t="shared" si="102"/>
        <v>4</v>
      </c>
      <c r="H1640" s="50">
        <f t="shared" si="103"/>
        <v>2</v>
      </c>
      <c r="I1640" s="54" t="s">
        <v>15625</v>
      </c>
      <c r="J1640" s="54" t="s">
        <v>17050</v>
      </c>
      <c r="K1640" s="54" t="s">
        <v>17124</v>
      </c>
      <c r="L1640" s="54" t="s">
        <v>15623</v>
      </c>
      <c r="M1640" s="55">
        <v>1</v>
      </c>
      <c r="N1640" s="55">
        <v>0.92</v>
      </c>
      <c r="O1640" s="54" t="s">
        <v>15616</v>
      </c>
    </row>
    <row r="1641" spans="1:15" x14ac:dyDescent="0.25">
      <c r="A1641" s="19">
        <v>1645</v>
      </c>
      <c r="B1641" t="s">
        <v>10712</v>
      </c>
      <c r="C1641" t="s">
        <v>4675</v>
      </c>
      <c r="D1641" s="50" t="s">
        <v>11926</v>
      </c>
      <c r="E1641" s="84">
        <f t="shared" si="100"/>
        <v>41745</v>
      </c>
      <c r="F1641" s="50">
        <f t="shared" si="101"/>
        <v>2014</v>
      </c>
      <c r="G1641" s="50">
        <f t="shared" si="102"/>
        <v>4</v>
      </c>
      <c r="H1641" s="50">
        <f t="shared" si="103"/>
        <v>3</v>
      </c>
      <c r="I1641" s="54" t="s">
        <v>15622</v>
      </c>
      <c r="J1641" s="54" t="s">
        <v>17050</v>
      </c>
      <c r="K1641" s="54" t="s">
        <v>17124</v>
      </c>
      <c r="L1641" s="54" t="s">
        <v>15623</v>
      </c>
      <c r="M1641" s="55">
        <v>1</v>
      </c>
      <c r="N1641" s="55">
        <v>1</v>
      </c>
      <c r="O1641" s="54" t="s">
        <v>15616</v>
      </c>
    </row>
    <row r="1642" spans="1:15" x14ac:dyDescent="0.25">
      <c r="A1642" s="19">
        <v>1646</v>
      </c>
      <c r="B1642" t="s">
        <v>8340</v>
      </c>
      <c r="C1642" t="s">
        <v>6997</v>
      </c>
      <c r="D1642" s="50" t="s">
        <v>11926</v>
      </c>
      <c r="E1642" s="84">
        <f t="shared" si="100"/>
        <v>41745</v>
      </c>
      <c r="F1642" s="50">
        <f t="shared" si="101"/>
        <v>2014</v>
      </c>
      <c r="G1642" s="50">
        <f t="shared" si="102"/>
        <v>4</v>
      </c>
      <c r="H1642" s="50">
        <f t="shared" si="103"/>
        <v>3</v>
      </c>
      <c r="I1642" s="54" t="s">
        <v>15622</v>
      </c>
      <c r="J1642" s="54" t="s">
        <v>17050</v>
      </c>
      <c r="K1642" s="54" t="s">
        <v>17124</v>
      </c>
      <c r="L1642" s="54" t="s">
        <v>15626</v>
      </c>
      <c r="M1642" s="55">
        <v>1</v>
      </c>
      <c r="N1642" s="55">
        <v>0.98</v>
      </c>
      <c r="O1642" s="54" t="s">
        <v>15616</v>
      </c>
    </row>
    <row r="1643" spans="1:15" x14ac:dyDescent="0.25">
      <c r="A1643" s="19">
        <v>1647</v>
      </c>
      <c r="B1643" t="s">
        <v>9549</v>
      </c>
      <c r="C1643" t="s">
        <v>5811</v>
      </c>
      <c r="D1643" s="50" t="s">
        <v>11927</v>
      </c>
      <c r="E1643" s="84">
        <f t="shared" si="100"/>
        <v>41746</v>
      </c>
      <c r="F1643" s="50">
        <f t="shared" si="101"/>
        <v>2014</v>
      </c>
      <c r="G1643" s="50">
        <f t="shared" si="102"/>
        <v>4</v>
      </c>
      <c r="H1643" s="50">
        <f t="shared" si="103"/>
        <v>4</v>
      </c>
      <c r="I1643" s="54" t="s">
        <v>15622</v>
      </c>
      <c r="J1643" s="54" t="s">
        <v>17050</v>
      </c>
      <c r="K1643" s="54" t="s">
        <v>17124</v>
      </c>
      <c r="L1643" s="54" t="s">
        <v>15623</v>
      </c>
      <c r="M1643" s="55">
        <v>1</v>
      </c>
      <c r="N1643" s="55">
        <v>0.88</v>
      </c>
      <c r="O1643" s="54" t="s">
        <v>15616</v>
      </c>
    </row>
    <row r="1644" spans="1:15" x14ac:dyDescent="0.25">
      <c r="A1644" s="19">
        <v>1648</v>
      </c>
      <c r="B1644" t="s">
        <v>11301</v>
      </c>
      <c r="C1644" t="s">
        <v>4100</v>
      </c>
      <c r="D1644" s="50" t="s">
        <v>16711</v>
      </c>
      <c r="E1644" s="84">
        <f t="shared" si="100"/>
        <v>41748</v>
      </c>
      <c r="F1644" s="50">
        <f t="shared" si="101"/>
        <v>2014</v>
      </c>
      <c r="G1644" s="50">
        <f t="shared" si="102"/>
        <v>4</v>
      </c>
      <c r="H1644" s="50">
        <f t="shared" si="103"/>
        <v>6</v>
      </c>
      <c r="I1644" s="54" t="s">
        <v>15622</v>
      </c>
      <c r="J1644" s="54" t="s">
        <v>17050</v>
      </c>
      <c r="K1644" s="54" t="s">
        <v>17124</v>
      </c>
      <c r="L1644" s="54" t="s">
        <v>15626</v>
      </c>
      <c r="M1644" s="55">
        <v>1</v>
      </c>
      <c r="N1644" s="55">
        <v>0.98</v>
      </c>
      <c r="O1644" s="54" t="s">
        <v>15616</v>
      </c>
    </row>
    <row r="1645" spans="1:15" x14ac:dyDescent="0.25">
      <c r="A1645" s="19">
        <v>1649</v>
      </c>
      <c r="B1645" t="s">
        <v>10862</v>
      </c>
      <c r="C1645" t="s">
        <v>4532</v>
      </c>
      <c r="D1645" s="50" t="s">
        <v>16712</v>
      </c>
      <c r="E1645" s="84">
        <f t="shared" si="100"/>
        <v>41749</v>
      </c>
      <c r="F1645" s="50">
        <f t="shared" si="101"/>
        <v>2014</v>
      </c>
      <c r="G1645" s="50">
        <f t="shared" si="102"/>
        <v>4</v>
      </c>
      <c r="H1645" s="50">
        <f t="shared" si="103"/>
        <v>7</v>
      </c>
      <c r="I1645" s="54" t="s">
        <v>15622</v>
      </c>
      <c r="J1645" s="54" t="s">
        <v>17050</v>
      </c>
      <c r="K1645" s="54" t="s">
        <v>17124</v>
      </c>
      <c r="L1645" s="54" t="s">
        <v>15626</v>
      </c>
      <c r="M1645" s="55">
        <v>1</v>
      </c>
      <c r="N1645" s="55">
        <v>0.8</v>
      </c>
      <c r="O1645" s="54" t="s">
        <v>15615</v>
      </c>
    </row>
    <row r="1646" spans="1:15" x14ac:dyDescent="0.25">
      <c r="A1646" s="19">
        <v>1650</v>
      </c>
      <c r="B1646" t="s">
        <v>9135</v>
      </c>
      <c r="C1646" t="s">
        <v>6218</v>
      </c>
      <c r="D1646" s="50" t="s">
        <v>11928</v>
      </c>
      <c r="E1646" s="84">
        <f t="shared" si="100"/>
        <v>41750</v>
      </c>
      <c r="F1646" s="50">
        <f t="shared" si="101"/>
        <v>2014</v>
      </c>
      <c r="G1646" s="50">
        <f t="shared" si="102"/>
        <v>4</v>
      </c>
      <c r="H1646" s="50">
        <f t="shared" si="103"/>
        <v>1</v>
      </c>
      <c r="I1646" s="54" t="s">
        <v>15622</v>
      </c>
      <c r="J1646" s="54" t="s">
        <v>17050</v>
      </c>
      <c r="K1646" s="54" t="s">
        <v>17124</v>
      </c>
      <c r="L1646" s="54" t="s">
        <v>15626</v>
      </c>
      <c r="M1646" s="55">
        <v>1</v>
      </c>
      <c r="N1646" s="55">
        <v>0.56000000000000005</v>
      </c>
      <c r="O1646" s="54" t="s">
        <v>15615</v>
      </c>
    </row>
    <row r="1647" spans="1:15" x14ac:dyDescent="0.25">
      <c r="A1647" s="19">
        <v>1651</v>
      </c>
      <c r="B1647" t="s">
        <v>9649</v>
      </c>
      <c r="C1647" t="s">
        <v>5715</v>
      </c>
      <c r="D1647" s="50" t="s">
        <v>11928</v>
      </c>
      <c r="E1647" s="84">
        <f t="shared" si="100"/>
        <v>41750</v>
      </c>
      <c r="F1647" s="50">
        <f t="shared" si="101"/>
        <v>2014</v>
      </c>
      <c r="G1647" s="50">
        <f t="shared" si="102"/>
        <v>4</v>
      </c>
      <c r="H1647" s="50">
        <f t="shared" si="103"/>
        <v>1</v>
      </c>
      <c r="I1647" s="54" t="s">
        <v>15622</v>
      </c>
      <c r="J1647" s="54" t="s">
        <v>17050</v>
      </c>
      <c r="K1647" s="54" t="s">
        <v>17124</v>
      </c>
      <c r="L1647" s="54" t="s">
        <v>15626</v>
      </c>
      <c r="M1647" s="55">
        <v>1</v>
      </c>
      <c r="N1647" s="55">
        <v>0.95</v>
      </c>
      <c r="O1647" s="54" t="s">
        <v>15616</v>
      </c>
    </row>
    <row r="1648" spans="1:15" x14ac:dyDescent="0.25">
      <c r="A1648" s="19">
        <v>1652</v>
      </c>
      <c r="B1648" t="s">
        <v>8683</v>
      </c>
      <c r="C1648" t="s">
        <v>6665</v>
      </c>
      <c r="D1648" s="50" t="s">
        <v>11928</v>
      </c>
      <c r="E1648" s="84">
        <f t="shared" si="100"/>
        <v>41750</v>
      </c>
      <c r="F1648" s="50">
        <f t="shared" si="101"/>
        <v>2014</v>
      </c>
      <c r="G1648" s="50">
        <f t="shared" si="102"/>
        <v>4</v>
      </c>
      <c r="H1648" s="50">
        <f t="shared" si="103"/>
        <v>1</v>
      </c>
      <c r="I1648" s="54" t="s">
        <v>15687</v>
      </c>
      <c r="J1648" s="54" t="s">
        <v>17050</v>
      </c>
      <c r="K1648" s="54" t="s">
        <v>17124</v>
      </c>
      <c r="L1648" s="54" t="s">
        <v>15623</v>
      </c>
      <c r="M1648" s="55">
        <v>0.6</v>
      </c>
      <c r="N1648" s="55">
        <v>0.95</v>
      </c>
      <c r="O1648" s="54" t="s">
        <v>15615</v>
      </c>
    </row>
    <row r="1649" spans="1:15" x14ac:dyDescent="0.25">
      <c r="A1649" s="19">
        <v>1653</v>
      </c>
      <c r="B1649" t="s">
        <v>11406</v>
      </c>
      <c r="C1649" t="s">
        <v>3994</v>
      </c>
      <c r="D1649" s="50" t="s">
        <v>11929</v>
      </c>
      <c r="E1649" s="84">
        <f t="shared" si="100"/>
        <v>41751</v>
      </c>
      <c r="F1649" s="50">
        <f t="shared" si="101"/>
        <v>2014</v>
      </c>
      <c r="G1649" s="50">
        <f t="shared" si="102"/>
        <v>4</v>
      </c>
      <c r="H1649" s="50">
        <f t="shared" si="103"/>
        <v>2</v>
      </c>
      <c r="I1649" s="54" t="s">
        <v>15622</v>
      </c>
      <c r="J1649" s="54" t="s">
        <v>17050</v>
      </c>
      <c r="K1649" s="54" t="s">
        <v>17124</v>
      </c>
      <c r="L1649" s="54" t="s">
        <v>15626</v>
      </c>
      <c r="M1649" s="55">
        <v>0.56999999999999995</v>
      </c>
      <c r="N1649" s="55">
        <v>1</v>
      </c>
      <c r="O1649" s="54" t="s">
        <v>15616</v>
      </c>
    </row>
    <row r="1650" spans="1:15" x14ac:dyDescent="0.25">
      <c r="A1650" s="19">
        <v>1654</v>
      </c>
      <c r="B1650" t="s">
        <v>8329</v>
      </c>
      <c r="C1650" t="s">
        <v>7008</v>
      </c>
      <c r="D1650" s="50" t="s">
        <v>11929</v>
      </c>
      <c r="E1650" s="84">
        <f t="shared" si="100"/>
        <v>41751</v>
      </c>
      <c r="F1650" s="50">
        <f t="shared" si="101"/>
        <v>2014</v>
      </c>
      <c r="G1650" s="50">
        <f t="shared" si="102"/>
        <v>4</v>
      </c>
      <c r="H1650" s="50">
        <f t="shared" si="103"/>
        <v>2</v>
      </c>
      <c r="I1650" s="54" t="s">
        <v>15625</v>
      </c>
      <c r="J1650" s="54" t="s">
        <v>17050</v>
      </c>
      <c r="K1650" s="54" t="s">
        <v>17124</v>
      </c>
      <c r="L1650" s="54" t="s">
        <v>15626</v>
      </c>
      <c r="M1650" s="55">
        <v>1</v>
      </c>
      <c r="N1650" s="55">
        <v>0.6</v>
      </c>
      <c r="O1650" s="54" t="s">
        <v>15615</v>
      </c>
    </row>
    <row r="1651" spans="1:15" x14ac:dyDescent="0.25">
      <c r="A1651" s="19">
        <v>1655</v>
      </c>
      <c r="B1651" t="s">
        <v>10924</v>
      </c>
      <c r="C1651" t="s">
        <v>4470</v>
      </c>
      <c r="D1651" s="50" t="s">
        <v>11929</v>
      </c>
      <c r="E1651" s="84">
        <f t="shared" si="100"/>
        <v>41751</v>
      </c>
      <c r="F1651" s="50">
        <f t="shared" si="101"/>
        <v>2014</v>
      </c>
      <c r="G1651" s="50">
        <f t="shared" si="102"/>
        <v>4</v>
      </c>
      <c r="H1651" s="50">
        <f t="shared" si="103"/>
        <v>2</v>
      </c>
      <c r="I1651" s="54" t="s">
        <v>15622</v>
      </c>
      <c r="J1651" s="54" t="s">
        <v>17050</v>
      </c>
      <c r="K1651" s="54" t="s">
        <v>17124</v>
      </c>
      <c r="L1651" s="54" t="s">
        <v>15624</v>
      </c>
      <c r="M1651" s="55">
        <v>1</v>
      </c>
      <c r="N1651" s="55">
        <v>0.71</v>
      </c>
      <c r="O1651" s="54" t="s">
        <v>15615</v>
      </c>
    </row>
    <row r="1652" spans="1:15" x14ac:dyDescent="0.25">
      <c r="A1652" s="19">
        <v>1656</v>
      </c>
      <c r="B1652" t="s">
        <v>9802</v>
      </c>
      <c r="C1652" t="s">
        <v>5567</v>
      </c>
      <c r="D1652" s="50" t="s">
        <v>16713</v>
      </c>
      <c r="E1652" s="84">
        <f t="shared" si="100"/>
        <v>41752</v>
      </c>
      <c r="F1652" s="50">
        <f t="shared" si="101"/>
        <v>2014</v>
      </c>
      <c r="G1652" s="50">
        <f t="shared" si="102"/>
        <v>4</v>
      </c>
      <c r="H1652" s="50">
        <f t="shared" si="103"/>
        <v>3</v>
      </c>
      <c r="I1652" s="54" t="s">
        <v>15622</v>
      </c>
      <c r="J1652" s="54" t="s">
        <v>17050</v>
      </c>
      <c r="K1652" s="54" t="s">
        <v>17124</v>
      </c>
      <c r="L1652" s="54" t="s">
        <v>15624</v>
      </c>
      <c r="M1652" s="55">
        <v>1</v>
      </c>
      <c r="N1652" s="55">
        <v>1</v>
      </c>
      <c r="O1652" s="54" t="s">
        <v>15616</v>
      </c>
    </row>
    <row r="1653" spans="1:15" x14ac:dyDescent="0.25">
      <c r="A1653" s="19">
        <v>1657</v>
      </c>
      <c r="B1653" t="s">
        <v>7841</v>
      </c>
      <c r="C1653" t="s">
        <v>7483</v>
      </c>
      <c r="D1653" s="50" t="s">
        <v>16713</v>
      </c>
      <c r="E1653" s="84">
        <f t="shared" si="100"/>
        <v>41752</v>
      </c>
      <c r="F1653" s="50">
        <f t="shared" si="101"/>
        <v>2014</v>
      </c>
      <c r="G1653" s="50">
        <f t="shared" si="102"/>
        <v>4</v>
      </c>
      <c r="H1653" s="50">
        <f t="shared" si="103"/>
        <v>3</v>
      </c>
      <c r="I1653" s="54" t="s">
        <v>15622</v>
      </c>
      <c r="J1653" s="54" t="s">
        <v>17050</v>
      </c>
      <c r="K1653" s="54" t="s">
        <v>17124</v>
      </c>
      <c r="L1653" s="54" t="s">
        <v>15624</v>
      </c>
      <c r="M1653" s="55">
        <v>1</v>
      </c>
      <c r="N1653" s="55">
        <v>0.82</v>
      </c>
      <c r="O1653" s="54" t="s">
        <v>15616</v>
      </c>
    </row>
    <row r="1654" spans="1:15" x14ac:dyDescent="0.25">
      <c r="A1654" s="19">
        <v>1658</v>
      </c>
      <c r="B1654" t="s">
        <v>8504</v>
      </c>
      <c r="C1654" t="s">
        <v>6840</v>
      </c>
      <c r="D1654" s="50" t="s">
        <v>11930</v>
      </c>
      <c r="E1654" s="84">
        <f t="shared" si="100"/>
        <v>41754</v>
      </c>
      <c r="F1654" s="50">
        <f t="shared" si="101"/>
        <v>2014</v>
      </c>
      <c r="G1654" s="50">
        <f t="shared" si="102"/>
        <v>4</v>
      </c>
      <c r="H1654" s="50">
        <f t="shared" si="103"/>
        <v>5</v>
      </c>
      <c r="I1654" s="54" t="s">
        <v>15622</v>
      </c>
      <c r="J1654" s="54" t="s">
        <v>17050</v>
      </c>
      <c r="K1654" s="54" t="s">
        <v>17124</v>
      </c>
      <c r="L1654" s="54" t="s">
        <v>15626</v>
      </c>
      <c r="M1654" s="55">
        <v>1</v>
      </c>
      <c r="N1654" s="55">
        <v>1</v>
      </c>
      <c r="O1654" s="54" t="s">
        <v>15615</v>
      </c>
    </row>
    <row r="1655" spans="1:15" x14ac:dyDescent="0.25">
      <c r="A1655" s="19">
        <v>1659</v>
      </c>
      <c r="B1655" t="s">
        <v>9434</v>
      </c>
      <c r="C1655" t="s">
        <v>5925</v>
      </c>
      <c r="D1655" s="50" t="s">
        <v>16714</v>
      </c>
      <c r="E1655" s="84">
        <f t="shared" si="100"/>
        <v>41755</v>
      </c>
      <c r="F1655" s="50">
        <f t="shared" si="101"/>
        <v>2014</v>
      </c>
      <c r="G1655" s="50">
        <f t="shared" si="102"/>
        <v>4</v>
      </c>
      <c r="H1655" s="50">
        <f t="shared" si="103"/>
        <v>6</v>
      </c>
      <c r="I1655" s="54" t="s">
        <v>15622</v>
      </c>
      <c r="J1655" s="54" t="s">
        <v>17050</v>
      </c>
      <c r="K1655" s="54" t="s">
        <v>17124</v>
      </c>
      <c r="L1655" s="54" t="s">
        <v>15623</v>
      </c>
      <c r="M1655" s="55">
        <v>0.8</v>
      </c>
      <c r="N1655" s="55">
        <v>0.54</v>
      </c>
      <c r="O1655" s="54" t="s">
        <v>15616</v>
      </c>
    </row>
    <row r="1656" spans="1:15" x14ac:dyDescent="0.25">
      <c r="A1656" s="19">
        <v>1660</v>
      </c>
      <c r="B1656" t="s">
        <v>10734</v>
      </c>
      <c r="C1656" t="s">
        <v>4655</v>
      </c>
      <c r="D1656" s="50" t="s">
        <v>16714</v>
      </c>
      <c r="E1656" s="84">
        <f t="shared" si="100"/>
        <v>41755</v>
      </c>
      <c r="F1656" s="50">
        <f t="shared" si="101"/>
        <v>2014</v>
      </c>
      <c r="G1656" s="50">
        <f t="shared" si="102"/>
        <v>4</v>
      </c>
      <c r="H1656" s="50">
        <f t="shared" si="103"/>
        <v>6</v>
      </c>
      <c r="I1656" s="54" t="s">
        <v>15679</v>
      </c>
      <c r="J1656" s="54" t="s">
        <v>17059</v>
      </c>
      <c r="K1656" s="54" t="s">
        <v>17124</v>
      </c>
      <c r="L1656" s="54" t="s">
        <v>15624</v>
      </c>
      <c r="M1656" s="55">
        <v>1</v>
      </c>
      <c r="N1656" s="55">
        <v>0.91</v>
      </c>
      <c r="O1656" s="54" t="s">
        <v>15616</v>
      </c>
    </row>
    <row r="1657" spans="1:15" x14ac:dyDescent="0.25">
      <c r="A1657" s="19">
        <v>1661</v>
      </c>
      <c r="B1657" t="s">
        <v>7875</v>
      </c>
      <c r="C1657" t="s">
        <v>7453</v>
      </c>
      <c r="D1657" s="50" t="s">
        <v>16714</v>
      </c>
      <c r="E1657" s="84">
        <f t="shared" si="100"/>
        <v>41755</v>
      </c>
      <c r="F1657" s="50">
        <f t="shared" si="101"/>
        <v>2014</v>
      </c>
      <c r="G1657" s="50">
        <f t="shared" si="102"/>
        <v>4</v>
      </c>
      <c r="H1657" s="50">
        <f t="shared" si="103"/>
        <v>6</v>
      </c>
      <c r="I1657" s="54" t="s">
        <v>15643</v>
      </c>
      <c r="J1657" s="54" t="s">
        <v>17072</v>
      </c>
      <c r="K1657" s="54" t="s">
        <v>17124</v>
      </c>
      <c r="L1657" s="54" t="s">
        <v>15623</v>
      </c>
      <c r="M1657" s="55">
        <v>0.88</v>
      </c>
      <c r="N1657" s="55">
        <v>0.83</v>
      </c>
      <c r="O1657" s="54" t="s">
        <v>15615</v>
      </c>
    </row>
    <row r="1658" spans="1:15" x14ac:dyDescent="0.25">
      <c r="A1658" s="19">
        <v>1662</v>
      </c>
      <c r="B1658" t="s">
        <v>10987</v>
      </c>
      <c r="C1658" t="s">
        <v>4410</v>
      </c>
      <c r="D1658" s="50" t="s">
        <v>11931</v>
      </c>
      <c r="E1658" s="84">
        <f t="shared" si="100"/>
        <v>41756</v>
      </c>
      <c r="F1658" s="50">
        <f t="shared" si="101"/>
        <v>2014</v>
      </c>
      <c r="G1658" s="50">
        <f t="shared" si="102"/>
        <v>4</v>
      </c>
      <c r="H1658" s="50">
        <f t="shared" si="103"/>
        <v>7</v>
      </c>
      <c r="I1658" s="54" t="s">
        <v>15622</v>
      </c>
      <c r="J1658" s="54" t="s">
        <v>17050</v>
      </c>
      <c r="K1658" s="54" t="s">
        <v>17124</v>
      </c>
      <c r="L1658" s="54" t="s">
        <v>15626</v>
      </c>
      <c r="M1658" s="55">
        <v>1</v>
      </c>
      <c r="N1658" s="55">
        <v>0.84</v>
      </c>
      <c r="O1658" s="54" t="s">
        <v>15615</v>
      </c>
    </row>
    <row r="1659" spans="1:15" x14ac:dyDescent="0.25">
      <c r="A1659" s="19">
        <v>1663</v>
      </c>
      <c r="B1659" t="s">
        <v>10170</v>
      </c>
      <c r="C1659" t="s">
        <v>5208</v>
      </c>
      <c r="D1659" s="50" t="s">
        <v>11931</v>
      </c>
      <c r="E1659" s="84">
        <f t="shared" si="100"/>
        <v>41756</v>
      </c>
      <c r="F1659" s="50">
        <f t="shared" si="101"/>
        <v>2014</v>
      </c>
      <c r="G1659" s="50">
        <f t="shared" si="102"/>
        <v>4</v>
      </c>
      <c r="H1659" s="50">
        <f t="shared" si="103"/>
        <v>7</v>
      </c>
      <c r="I1659" s="54" t="s">
        <v>15622</v>
      </c>
      <c r="J1659" s="54" t="s">
        <v>17050</v>
      </c>
      <c r="K1659" s="54" t="s">
        <v>17124</v>
      </c>
      <c r="L1659" s="54" t="s">
        <v>15628</v>
      </c>
      <c r="M1659" s="55">
        <v>0.17</v>
      </c>
      <c r="N1659" s="55">
        <v>0.95</v>
      </c>
      <c r="O1659" s="54" t="s">
        <v>15615</v>
      </c>
    </row>
    <row r="1660" spans="1:15" x14ac:dyDescent="0.25">
      <c r="A1660" s="19">
        <v>1664</v>
      </c>
      <c r="B1660" t="s">
        <v>8194</v>
      </c>
      <c r="C1660" t="s">
        <v>7141</v>
      </c>
      <c r="D1660" s="50" t="s">
        <v>11931</v>
      </c>
      <c r="E1660" s="84">
        <f t="shared" si="100"/>
        <v>41756</v>
      </c>
      <c r="F1660" s="50">
        <f t="shared" si="101"/>
        <v>2014</v>
      </c>
      <c r="G1660" s="50">
        <f t="shared" si="102"/>
        <v>4</v>
      </c>
      <c r="H1660" s="50">
        <f t="shared" si="103"/>
        <v>7</v>
      </c>
      <c r="I1660" s="54" t="s">
        <v>15622</v>
      </c>
      <c r="J1660" s="54" t="s">
        <v>17050</v>
      </c>
      <c r="K1660" s="54" t="s">
        <v>17124</v>
      </c>
      <c r="L1660" s="54" t="s">
        <v>15626</v>
      </c>
      <c r="M1660" s="55">
        <v>0.9</v>
      </c>
      <c r="N1660" s="55">
        <v>0.92</v>
      </c>
      <c r="O1660" s="54" t="s">
        <v>15616</v>
      </c>
    </row>
    <row r="1661" spans="1:15" x14ac:dyDescent="0.25">
      <c r="A1661" s="19">
        <v>1665</v>
      </c>
      <c r="B1661" t="s">
        <v>11044</v>
      </c>
      <c r="C1661" t="s">
        <v>4353</v>
      </c>
      <c r="D1661" s="50" t="s">
        <v>16715</v>
      </c>
      <c r="E1661" s="84">
        <f t="shared" si="100"/>
        <v>41757</v>
      </c>
      <c r="F1661" s="50">
        <f t="shared" si="101"/>
        <v>2014</v>
      </c>
      <c r="G1661" s="50">
        <f t="shared" si="102"/>
        <v>4</v>
      </c>
      <c r="H1661" s="50">
        <f t="shared" si="103"/>
        <v>1</v>
      </c>
      <c r="I1661" s="54" t="s">
        <v>15625</v>
      </c>
      <c r="J1661" s="54" t="s">
        <v>17050</v>
      </c>
      <c r="K1661" s="54" t="s">
        <v>17124</v>
      </c>
      <c r="L1661" s="54" t="s">
        <v>15624</v>
      </c>
      <c r="M1661" s="55">
        <v>0.83</v>
      </c>
      <c r="N1661" s="55">
        <v>0.83</v>
      </c>
      <c r="O1661" s="54" t="s">
        <v>15616</v>
      </c>
    </row>
    <row r="1662" spans="1:15" x14ac:dyDescent="0.25">
      <c r="A1662" s="19">
        <v>1666</v>
      </c>
      <c r="B1662" t="s">
        <v>10892</v>
      </c>
      <c r="C1662" t="s">
        <v>4502</v>
      </c>
      <c r="D1662" s="50" t="s">
        <v>16715</v>
      </c>
      <c r="E1662" s="84">
        <f t="shared" si="100"/>
        <v>41757</v>
      </c>
      <c r="F1662" s="50">
        <f t="shared" si="101"/>
        <v>2014</v>
      </c>
      <c r="G1662" s="50">
        <f t="shared" si="102"/>
        <v>4</v>
      </c>
      <c r="H1662" s="50">
        <f t="shared" si="103"/>
        <v>1</v>
      </c>
      <c r="I1662" s="54" t="s">
        <v>15625</v>
      </c>
      <c r="J1662" s="54" t="s">
        <v>17050</v>
      </c>
      <c r="K1662" s="54" t="s">
        <v>17124</v>
      </c>
      <c r="L1662" s="54" t="s">
        <v>15626</v>
      </c>
      <c r="M1662" s="55">
        <v>1</v>
      </c>
      <c r="N1662" s="55">
        <v>0.96</v>
      </c>
      <c r="O1662" s="54" t="s">
        <v>15616</v>
      </c>
    </row>
    <row r="1663" spans="1:15" x14ac:dyDescent="0.25">
      <c r="A1663" s="19">
        <v>1667</v>
      </c>
      <c r="B1663" t="s">
        <v>8324</v>
      </c>
      <c r="C1663" t="s">
        <v>7013</v>
      </c>
      <c r="D1663" s="50" t="s">
        <v>16715</v>
      </c>
      <c r="E1663" s="84">
        <f t="shared" si="100"/>
        <v>41757</v>
      </c>
      <c r="F1663" s="50">
        <f t="shared" si="101"/>
        <v>2014</v>
      </c>
      <c r="G1663" s="50">
        <f t="shared" si="102"/>
        <v>4</v>
      </c>
      <c r="H1663" s="50">
        <f t="shared" si="103"/>
        <v>1</v>
      </c>
      <c r="I1663" s="54" t="s">
        <v>15622</v>
      </c>
      <c r="J1663" s="54" t="s">
        <v>17050</v>
      </c>
      <c r="K1663" s="54" t="s">
        <v>17124</v>
      </c>
      <c r="L1663" s="54" t="s">
        <v>15628</v>
      </c>
      <c r="M1663" s="55">
        <v>0.25</v>
      </c>
      <c r="N1663" s="55">
        <v>0.57999999999999996</v>
      </c>
      <c r="O1663" s="54" t="s">
        <v>15615</v>
      </c>
    </row>
    <row r="1664" spans="1:15" x14ac:dyDescent="0.25">
      <c r="A1664" s="19">
        <v>1668</v>
      </c>
      <c r="B1664" t="s">
        <v>9636</v>
      </c>
      <c r="C1664" t="s">
        <v>5728</v>
      </c>
      <c r="D1664" s="50" t="s">
        <v>16716</v>
      </c>
      <c r="E1664" s="84">
        <f t="shared" si="100"/>
        <v>41758</v>
      </c>
      <c r="F1664" s="50">
        <f t="shared" si="101"/>
        <v>2014</v>
      </c>
      <c r="G1664" s="50">
        <f t="shared" si="102"/>
        <v>4</v>
      </c>
      <c r="H1664" s="50">
        <f t="shared" si="103"/>
        <v>2</v>
      </c>
      <c r="I1664" s="54" t="s">
        <v>15625</v>
      </c>
      <c r="J1664" s="54" t="s">
        <v>17050</v>
      </c>
      <c r="K1664" s="54" t="s">
        <v>17124</v>
      </c>
      <c r="L1664" s="54" t="s">
        <v>15626</v>
      </c>
      <c r="M1664" s="55">
        <v>1</v>
      </c>
      <c r="N1664" s="55">
        <v>0.96</v>
      </c>
      <c r="O1664" s="54" t="s">
        <v>15615</v>
      </c>
    </row>
    <row r="1665" spans="1:15" x14ac:dyDescent="0.25">
      <c r="A1665" s="19">
        <v>1669</v>
      </c>
      <c r="B1665" t="s">
        <v>8647</v>
      </c>
      <c r="C1665" t="s">
        <v>6701</v>
      </c>
      <c r="D1665" s="50" t="s">
        <v>16717</v>
      </c>
      <c r="E1665" s="84">
        <f t="shared" si="100"/>
        <v>41759</v>
      </c>
      <c r="F1665" s="50">
        <f t="shared" si="101"/>
        <v>2014</v>
      </c>
      <c r="G1665" s="50">
        <f t="shared" si="102"/>
        <v>4</v>
      </c>
      <c r="H1665" s="50">
        <f t="shared" si="103"/>
        <v>3</v>
      </c>
      <c r="I1665" s="54" t="s">
        <v>15622</v>
      </c>
      <c r="J1665" s="54" t="s">
        <v>17050</v>
      </c>
      <c r="K1665" s="54" t="s">
        <v>17124</v>
      </c>
      <c r="L1665" s="54" t="s">
        <v>15626</v>
      </c>
      <c r="M1665" s="55">
        <v>1</v>
      </c>
      <c r="N1665" s="55">
        <v>1</v>
      </c>
      <c r="O1665" s="54" t="s">
        <v>15616</v>
      </c>
    </row>
    <row r="1666" spans="1:15" x14ac:dyDescent="0.25">
      <c r="A1666" s="19">
        <v>1671</v>
      </c>
      <c r="B1666" t="s">
        <v>9343</v>
      </c>
      <c r="C1666" t="s">
        <v>6014</v>
      </c>
      <c r="D1666" s="50" t="s">
        <v>16717</v>
      </c>
      <c r="E1666" s="84">
        <f t="shared" si="100"/>
        <v>41759</v>
      </c>
      <c r="F1666" s="50">
        <f t="shared" si="101"/>
        <v>2014</v>
      </c>
      <c r="G1666" s="50">
        <f t="shared" si="102"/>
        <v>4</v>
      </c>
      <c r="H1666" s="50">
        <f t="shared" si="103"/>
        <v>3</v>
      </c>
      <c r="I1666" s="54" t="s">
        <v>15622</v>
      </c>
      <c r="J1666" s="54" t="s">
        <v>17050</v>
      </c>
      <c r="K1666" s="54" t="s">
        <v>17124</v>
      </c>
      <c r="L1666" s="54" t="s">
        <v>15626</v>
      </c>
      <c r="M1666" s="55">
        <v>1</v>
      </c>
      <c r="N1666" s="55">
        <v>0.97</v>
      </c>
      <c r="O1666" s="54" t="s">
        <v>15616</v>
      </c>
    </row>
    <row r="1667" spans="1:15" x14ac:dyDescent="0.25">
      <c r="A1667" s="19">
        <v>1672</v>
      </c>
      <c r="B1667" t="s">
        <v>11242</v>
      </c>
      <c r="C1667" t="s">
        <v>4159</v>
      </c>
      <c r="D1667" s="50" t="s">
        <v>16718</v>
      </c>
      <c r="E1667" s="84">
        <f t="shared" ref="E1667:E1730" si="104">DATE(LEFT(D1667,4),MID(D1667,5,2),RIGHT(D1667,2))</f>
        <v>41760</v>
      </c>
      <c r="F1667" s="50">
        <f t="shared" ref="F1667:F1730" si="105">YEAR(E1667)</f>
        <v>2014</v>
      </c>
      <c r="G1667" s="50">
        <f t="shared" ref="G1667:G1730" si="106">MONTH(E1667)</f>
        <v>5</v>
      </c>
      <c r="H1667" s="50">
        <f t="shared" ref="H1667:H1730" si="107">WEEKDAY(E1667,2)</f>
        <v>4</v>
      </c>
      <c r="I1667" s="54" t="s">
        <v>15671</v>
      </c>
      <c r="J1667" s="54" t="s">
        <v>17093</v>
      </c>
      <c r="K1667" s="54" t="s">
        <v>17141</v>
      </c>
      <c r="L1667" s="54" t="s">
        <v>15626</v>
      </c>
      <c r="M1667" s="55">
        <v>0.9</v>
      </c>
      <c r="N1667" s="55">
        <v>0.67</v>
      </c>
      <c r="O1667" s="54" t="s">
        <v>15615</v>
      </c>
    </row>
    <row r="1668" spans="1:15" x14ac:dyDescent="0.25">
      <c r="A1668" s="19">
        <v>1673</v>
      </c>
      <c r="B1668" t="s">
        <v>9971</v>
      </c>
      <c r="C1668" t="s">
        <v>5401</v>
      </c>
      <c r="D1668" s="50" t="s">
        <v>16719</v>
      </c>
      <c r="E1668" s="84">
        <f t="shared" si="104"/>
        <v>41762</v>
      </c>
      <c r="F1668" s="50">
        <f t="shared" si="105"/>
        <v>2014</v>
      </c>
      <c r="G1668" s="50">
        <f t="shared" si="106"/>
        <v>5</v>
      </c>
      <c r="H1668" s="50">
        <f t="shared" si="107"/>
        <v>6</v>
      </c>
      <c r="I1668" s="54" t="s">
        <v>15622</v>
      </c>
      <c r="J1668" s="54" t="s">
        <v>17050</v>
      </c>
      <c r="K1668" s="54" t="s">
        <v>17124</v>
      </c>
      <c r="L1668" s="54" t="s">
        <v>15624</v>
      </c>
      <c r="M1668" s="55">
        <v>1</v>
      </c>
      <c r="N1668" s="55">
        <v>0.86</v>
      </c>
      <c r="O1668" s="54" t="s">
        <v>15616</v>
      </c>
    </row>
    <row r="1669" spans="1:15" x14ac:dyDescent="0.25">
      <c r="A1669" s="19">
        <v>1674</v>
      </c>
      <c r="B1669" t="s">
        <v>8841</v>
      </c>
      <c r="C1669" t="s">
        <v>6508</v>
      </c>
      <c r="D1669" s="50" t="s">
        <v>16720</v>
      </c>
      <c r="E1669" s="84">
        <f t="shared" si="104"/>
        <v>41763</v>
      </c>
      <c r="F1669" s="50">
        <f t="shared" si="105"/>
        <v>2014</v>
      </c>
      <c r="G1669" s="50">
        <f t="shared" si="106"/>
        <v>5</v>
      </c>
      <c r="H1669" s="50">
        <f t="shared" si="107"/>
        <v>7</v>
      </c>
      <c r="I1669" s="54" t="s">
        <v>15622</v>
      </c>
      <c r="J1669" s="54" t="s">
        <v>17050</v>
      </c>
      <c r="K1669" s="54" t="s">
        <v>17124</v>
      </c>
      <c r="L1669" s="54" t="s">
        <v>15626</v>
      </c>
      <c r="M1669" s="55">
        <v>1</v>
      </c>
      <c r="N1669" s="55">
        <v>1</v>
      </c>
      <c r="O1669" s="54" t="s">
        <v>15615</v>
      </c>
    </row>
    <row r="1670" spans="1:15" x14ac:dyDescent="0.25">
      <c r="A1670" s="19">
        <v>1675</v>
      </c>
      <c r="B1670" t="s">
        <v>11503</v>
      </c>
      <c r="C1670" t="s">
        <v>3899</v>
      </c>
      <c r="D1670" s="50" t="s">
        <v>16720</v>
      </c>
      <c r="E1670" s="84">
        <f t="shared" si="104"/>
        <v>41763</v>
      </c>
      <c r="F1670" s="50">
        <f t="shared" si="105"/>
        <v>2014</v>
      </c>
      <c r="G1670" s="50">
        <f t="shared" si="106"/>
        <v>5</v>
      </c>
      <c r="H1670" s="50">
        <f t="shared" si="107"/>
        <v>7</v>
      </c>
      <c r="I1670" s="54" t="s">
        <v>15622</v>
      </c>
      <c r="J1670" s="54" t="s">
        <v>17050</v>
      </c>
      <c r="K1670" s="54" t="s">
        <v>17124</v>
      </c>
      <c r="L1670" s="54" t="s">
        <v>15626</v>
      </c>
      <c r="M1670" s="55">
        <v>1</v>
      </c>
      <c r="N1670" s="55">
        <v>1</v>
      </c>
      <c r="O1670" s="54" t="s">
        <v>15615</v>
      </c>
    </row>
    <row r="1671" spans="1:15" x14ac:dyDescent="0.25">
      <c r="A1671" s="19">
        <v>1676</v>
      </c>
      <c r="B1671" t="s">
        <v>8876</v>
      </c>
      <c r="C1671" t="s">
        <v>6474</v>
      </c>
      <c r="D1671" s="50" t="s">
        <v>11932</v>
      </c>
      <c r="E1671" s="84">
        <f t="shared" si="104"/>
        <v>41764</v>
      </c>
      <c r="F1671" s="50">
        <f t="shared" si="105"/>
        <v>2014</v>
      </c>
      <c r="G1671" s="50">
        <f t="shared" si="106"/>
        <v>5</v>
      </c>
      <c r="H1671" s="50">
        <f t="shared" si="107"/>
        <v>1</v>
      </c>
      <c r="I1671" s="54" t="s">
        <v>15622</v>
      </c>
      <c r="J1671" s="54" t="s">
        <v>17050</v>
      </c>
      <c r="K1671" s="54" t="s">
        <v>17124</v>
      </c>
      <c r="L1671" s="54" t="s">
        <v>15626</v>
      </c>
      <c r="M1671" s="55">
        <v>1</v>
      </c>
      <c r="N1671" s="55">
        <v>0.88</v>
      </c>
      <c r="O1671" s="54" t="s">
        <v>15616</v>
      </c>
    </row>
    <row r="1672" spans="1:15" x14ac:dyDescent="0.25">
      <c r="A1672" s="19">
        <v>1677</v>
      </c>
      <c r="B1672" t="s">
        <v>11770</v>
      </c>
      <c r="C1672" t="s">
        <v>3640</v>
      </c>
      <c r="D1672" s="50" t="s">
        <v>11932</v>
      </c>
      <c r="E1672" s="84">
        <f t="shared" si="104"/>
        <v>41764</v>
      </c>
      <c r="F1672" s="50">
        <f t="shared" si="105"/>
        <v>2014</v>
      </c>
      <c r="G1672" s="50">
        <f t="shared" si="106"/>
        <v>5</v>
      </c>
      <c r="H1672" s="50">
        <f t="shared" si="107"/>
        <v>1</v>
      </c>
      <c r="I1672" s="54" t="s">
        <v>15625</v>
      </c>
      <c r="J1672" s="54" t="s">
        <v>17050</v>
      </c>
      <c r="K1672" s="54" t="s">
        <v>17124</v>
      </c>
      <c r="L1672" s="54" t="s">
        <v>15626</v>
      </c>
      <c r="M1672" s="55">
        <v>1</v>
      </c>
      <c r="N1672" s="55">
        <v>0.97</v>
      </c>
      <c r="O1672" s="54" t="s">
        <v>15616</v>
      </c>
    </row>
    <row r="1673" spans="1:15" x14ac:dyDescent="0.25">
      <c r="A1673" s="19">
        <v>1678</v>
      </c>
      <c r="B1673" t="s">
        <v>9701</v>
      </c>
      <c r="C1673" t="s">
        <v>5663</v>
      </c>
      <c r="D1673" s="50" t="s">
        <v>16721</v>
      </c>
      <c r="E1673" s="84">
        <f t="shared" si="104"/>
        <v>41765</v>
      </c>
      <c r="F1673" s="50">
        <f t="shared" si="105"/>
        <v>2014</v>
      </c>
      <c r="G1673" s="50">
        <f t="shared" si="106"/>
        <v>5</v>
      </c>
      <c r="H1673" s="50">
        <f t="shared" si="107"/>
        <v>2</v>
      </c>
      <c r="I1673" s="54" t="s">
        <v>15622</v>
      </c>
      <c r="J1673" s="54" t="s">
        <v>17050</v>
      </c>
      <c r="K1673" s="54" t="s">
        <v>17124</v>
      </c>
      <c r="L1673" s="54" t="s">
        <v>15624</v>
      </c>
      <c r="M1673" s="55">
        <v>1</v>
      </c>
      <c r="N1673" s="55">
        <v>0.86</v>
      </c>
      <c r="O1673" s="54" t="s">
        <v>15616</v>
      </c>
    </row>
    <row r="1674" spans="1:15" x14ac:dyDescent="0.25">
      <c r="A1674" s="19">
        <v>1679</v>
      </c>
      <c r="B1674" t="s">
        <v>11562</v>
      </c>
      <c r="C1674" t="s">
        <v>3843</v>
      </c>
      <c r="D1674" s="50" t="s">
        <v>16721</v>
      </c>
      <c r="E1674" s="84">
        <f t="shared" si="104"/>
        <v>41765</v>
      </c>
      <c r="F1674" s="50">
        <f t="shared" si="105"/>
        <v>2014</v>
      </c>
      <c r="G1674" s="50">
        <f t="shared" si="106"/>
        <v>5</v>
      </c>
      <c r="H1674" s="50">
        <f t="shared" si="107"/>
        <v>2</v>
      </c>
      <c r="I1674" s="54" t="s">
        <v>15622</v>
      </c>
      <c r="J1674" s="54" t="s">
        <v>17050</v>
      </c>
      <c r="K1674" s="54" t="s">
        <v>17124</v>
      </c>
      <c r="L1674" s="54" t="s">
        <v>15626</v>
      </c>
      <c r="M1674" s="55">
        <v>1</v>
      </c>
      <c r="N1674" s="55">
        <v>0.89</v>
      </c>
      <c r="O1674" s="54" t="s">
        <v>15616</v>
      </c>
    </row>
    <row r="1675" spans="1:15" x14ac:dyDescent="0.25">
      <c r="A1675" s="19">
        <v>1680</v>
      </c>
      <c r="B1675" t="s">
        <v>11442</v>
      </c>
      <c r="C1675" t="s">
        <v>3959</v>
      </c>
      <c r="D1675" s="50" t="s">
        <v>16721</v>
      </c>
      <c r="E1675" s="84">
        <f t="shared" si="104"/>
        <v>41765</v>
      </c>
      <c r="F1675" s="50">
        <f t="shared" si="105"/>
        <v>2014</v>
      </c>
      <c r="G1675" s="50">
        <f t="shared" si="106"/>
        <v>5</v>
      </c>
      <c r="H1675" s="50">
        <f t="shared" si="107"/>
        <v>2</v>
      </c>
      <c r="I1675" s="54" t="s">
        <v>15622</v>
      </c>
      <c r="J1675" s="54" t="s">
        <v>17050</v>
      </c>
      <c r="K1675" s="54" t="s">
        <v>17124</v>
      </c>
      <c r="L1675" s="54" t="s">
        <v>15624</v>
      </c>
      <c r="M1675" s="55">
        <v>1</v>
      </c>
      <c r="N1675" s="55">
        <v>0.97</v>
      </c>
      <c r="O1675" s="54" t="s">
        <v>15615</v>
      </c>
    </row>
    <row r="1676" spans="1:15" x14ac:dyDescent="0.25">
      <c r="A1676" s="19">
        <v>1681</v>
      </c>
      <c r="B1676" t="s">
        <v>9846</v>
      </c>
      <c r="C1676" t="s">
        <v>5525</v>
      </c>
      <c r="D1676" s="50" t="s">
        <v>16722</v>
      </c>
      <c r="E1676" s="84">
        <f t="shared" si="104"/>
        <v>41766</v>
      </c>
      <c r="F1676" s="50">
        <f t="shared" si="105"/>
        <v>2014</v>
      </c>
      <c r="G1676" s="50">
        <f t="shared" si="106"/>
        <v>5</v>
      </c>
      <c r="H1676" s="50">
        <f t="shared" si="107"/>
        <v>3</v>
      </c>
      <c r="I1676" s="54" t="s">
        <v>15622</v>
      </c>
      <c r="J1676" s="54" t="s">
        <v>17050</v>
      </c>
      <c r="K1676" s="54" t="s">
        <v>17124</v>
      </c>
      <c r="L1676" s="54" t="s">
        <v>15624</v>
      </c>
      <c r="M1676" s="55">
        <v>1</v>
      </c>
      <c r="N1676" s="55">
        <v>1</v>
      </c>
      <c r="O1676" s="54" t="s">
        <v>15615</v>
      </c>
    </row>
    <row r="1677" spans="1:15" x14ac:dyDescent="0.25">
      <c r="A1677" s="19">
        <v>1682</v>
      </c>
      <c r="B1677" t="s">
        <v>11465</v>
      </c>
      <c r="C1677" t="s">
        <v>3937</v>
      </c>
      <c r="D1677" s="50" t="s">
        <v>11933</v>
      </c>
      <c r="E1677" s="84">
        <f t="shared" si="104"/>
        <v>41767</v>
      </c>
      <c r="F1677" s="50">
        <f t="shared" si="105"/>
        <v>2014</v>
      </c>
      <c r="G1677" s="50">
        <f t="shared" si="106"/>
        <v>5</v>
      </c>
      <c r="H1677" s="50">
        <f t="shared" si="107"/>
        <v>4</v>
      </c>
      <c r="I1677" s="54" t="s">
        <v>15622</v>
      </c>
      <c r="J1677" s="54" t="s">
        <v>17050</v>
      </c>
      <c r="K1677" s="54" t="s">
        <v>17124</v>
      </c>
      <c r="L1677" s="54" t="s">
        <v>15626</v>
      </c>
      <c r="M1677" s="55">
        <v>1</v>
      </c>
      <c r="N1677" s="55">
        <v>0.94</v>
      </c>
      <c r="O1677" s="54" t="s">
        <v>15616</v>
      </c>
    </row>
    <row r="1678" spans="1:15" x14ac:dyDescent="0.25">
      <c r="A1678" s="19">
        <v>1683</v>
      </c>
      <c r="B1678" t="s">
        <v>9020</v>
      </c>
      <c r="C1678" t="s">
        <v>6334</v>
      </c>
      <c r="D1678" s="50" t="s">
        <v>11933</v>
      </c>
      <c r="E1678" s="84">
        <f t="shared" si="104"/>
        <v>41767</v>
      </c>
      <c r="F1678" s="50">
        <f t="shared" si="105"/>
        <v>2014</v>
      </c>
      <c r="G1678" s="50">
        <f t="shared" si="106"/>
        <v>5</v>
      </c>
      <c r="H1678" s="50">
        <f t="shared" si="107"/>
        <v>4</v>
      </c>
      <c r="I1678" s="54" t="s">
        <v>15622</v>
      </c>
      <c r="J1678" s="54" t="s">
        <v>17050</v>
      </c>
      <c r="K1678" s="54" t="s">
        <v>17124</v>
      </c>
      <c r="L1678" s="54" t="s">
        <v>15628</v>
      </c>
      <c r="M1678" s="55">
        <v>0</v>
      </c>
      <c r="N1678" s="55">
        <v>0.71</v>
      </c>
      <c r="O1678" s="54" t="s">
        <v>15615</v>
      </c>
    </row>
    <row r="1679" spans="1:15" x14ac:dyDescent="0.25">
      <c r="A1679" s="19">
        <v>1684</v>
      </c>
      <c r="B1679" t="s">
        <v>9620</v>
      </c>
      <c r="C1679" t="s">
        <v>5743</v>
      </c>
      <c r="D1679" s="50" t="s">
        <v>11934</v>
      </c>
      <c r="E1679" s="84">
        <f t="shared" si="104"/>
        <v>41768</v>
      </c>
      <c r="F1679" s="50">
        <f t="shared" si="105"/>
        <v>2014</v>
      </c>
      <c r="G1679" s="50">
        <f t="shared" si="106"/>
        <v>5</v>
      </c>
      <c r="H1679" s="50">
        <f t="shared" si="107"/>
        <v>5</v>
      </c>
      <c r="I1679" s="54" t="s">
        <v>15622</v>
      </c>
      <c r="J1679" s="54" t="s">
        <v>17050</v>
      </c>
      <c r="K1679" s="54" t="s">
        <v>17124</v>
      </c>
      <c r="L1679" s="54" t="s">
        <v>15626</v>
      </c>
      <c r="M1679" s="55">
        <v>1</v>
      </c>
      <c r="N1679" s="55">
        <v>0.75</v>
      </c>
      <c r="O1679" s="54" t="s">
        <v>15615</v>
      </c>
    </row>
    <row r="1680" spans="1:15" x14ac:dyDescent="0.25">
      <c r="A1680" s="19">
        <v>1685</v>
      </c>
      <c r="B1680" t="s">
        <v>8203</v>
      </c>
      <c r="C1680" t="s">
        <v>7132</v>
      </c>
      <c r="D1680" s="50" t="s">
        <v>11935</v>
      </c>
      <c r="E1680" s="84">
        <f t="shared" si="104"/>
        <v>41769</v>
      </c>
      <c r="F1680" s="50">
        <f t="shared" si="105"/>
        <v>2014</v>
      </c>
      <c r="G1680" s="50">
        <f t="shared" si="106"/>
        <v>5</v>
      </c>
      <c r="H1680" s="50">
        <f t="shared" si="107"/>
        <v>6</v>
      </c>
      <c r="I1680" s="54" t="s">
        <v>15622</v>
      </c>
      <c r="J1680" s="54" t="s">
        <v>17050</v>
      </c>
      <c r="K1680" s="54" t="s">
        <v>17124</v>
      </c>
      <c r="L1680" s="54" t="s">
        <v>15626</v>
      </c>
      <c r="M1680" s="55">
        <v>1</v>
      </c>
      <c r="N1680" s="55">
        <v>1</v>
      </c>
      <c r="O1680" s="54" t="s">
        <v>15616</v>
      </c>
    </row>
    <row r="1681" spans="1:15" x14ac:dyDescent="0.25">
      <c r="A1681" s="19">
        <v>1686</v>
      </c>
      <c r="B1681" t="s">
        <v>11505</v>
      </c>
      <c r="C1681" t="s">
        <v>3897</v>
      </c>
      <c r="D1681" s="50" t="s">
        <v>16723</v>
      </c>
      <c r="E1681" s="84">
        <f t="shared" si="104"/>
        <v>41770</v>
      </c>
      <c r="F1681" s="50">
        <f t="shared" si="105"/>
        <v>2014</v>
      </c>
      <c r="G1681" s="50">
        <f t="shared" si="106"/>
        <v>5</v>
      </c>
      <c r="H1681" s="50">
        <f t="shared" si="107"/>
        <v>7</v>
      </c>
      <c r="I1681" s="54" t="s">
        <v>15622</v>
      </c>
      <c r="J1681" s="54" t="s">
        <v>17050</v>
      </c>
      <c r="K1681" s="54" t="s">
        <v>17124</v>
      </c>
      <c r="L1681" s="54" t="s">
        <v>15626</v>
      </c>
      <c r="M1681" s="55">
        <v>1</v>
      </c>
      <c r="N1681" s="55">
        <v>0.98</v>
      </c>
      <c r="O1681" s="54" t="s">
        <v>15616</v>
      </c>
    </row>
    <row r="1682" spans="1:15" x14ac:dyDescent="0.25">
      <c r="A1682" s="19">
        <v>1687</v>
      </c>
      <c r="B1682" t="s">
        <v>11718</v>
      </c>
      <c r="C1682" t="s">
        <v>3688</v>
      </c>
      <c r="D1682" s="50" t="s">
        <v>16724</v>
      </c>
      <c r="E1682" s="84">
        <f t="shared" si="104"/>
        <v>41772</v>
      </c>
      <c r="F1682" s="50">
        <f t="shared" si="105"/>
        <v>2014</v>
      </c>
      <c r="G1682" s="50">
        <f t="shared" si="106"/>
        <v>5</v>
      </c>
      <c r="H1682" s="50">
        <f t="shared" si="107"/>
        <v>2</v>
      </c>
      <c r="I1682" s="54" t="s">
        <v>15622</v>
      </c>
      <c r="J1682" s="54" t="s">
        <v>17050</v>
      </c>
      <c r="K1682" s="54" t="s">
        <v>17124</v>
      </c>
      <c r="L1682" s="54" t="s">
        <v>15624</v>
      </c>
      <c r="M1682" s="55">
        <v>1</v>
      </c>
      <c r="N1682" s="55">
        <v>0.78</v>
      </c>
      <c r="O1682" s="54" t="s">
        <v>15615</v>
      </c>
    </row>
    <row r="1683" spans="1:15" x14ac:dyDescent="0.25">
      <c r="A1683" s="19">
        <v>1688</v>
      </c>
      <c r="B1683" t="s">
        <v>8974</v>
      </c>
      <c r="C1683" t="s">
        <v>6379</v>
      </c>
      <c r="D1683" s="50" t="s">
        <v>11936</v>
      </c>
      <c r="E1683" s="84">
        <f t="shared" si="104"/>
        <v>41773</v>
      </c>
      <c r="F1683" s="50">
        <f t="shared" si="105"/>
        <v>2014</v>
      </c>
      <c r="G1683" s="50">
        <f t="shared" si="106"/>
        <v>5</v>
      </c>
      <c r="H1683" s="50">
        <f t="shared" si="107"/>
        <v>3</v>
      </c>
      <c r="I1683" s="54" t="s">
        <v>15622</v>
      </c>
      <c r="J1683" s="54" t="s">
        <v>17050</v>
      </c>
      <c r="K1683" s="54" t="s">
        <v>17124</v>
      </c>
      <c r="L1683" s="54" t="s">
        <v>15628</v>
      </c>
      <c r="M1683" s="55">
        <v>0.33</v>
      </c>
      <c r="N1683" s="55">
        <v>0.14000000000000001</v>
      </c>
      <c r="O1683" s="54" t="s">
        <v>15615</v>
      </c>
    </row>
    <row r="1684" spans="1:15" x14ac:dyDescent="0.25">
      <c r="A1684" s="19">
        <v>1689</v>
      </c>
      <c r="B1684" t="s">
        <v>9710</v>
      </c>
      <c r="C1684" t="s">
        <v>5655</v>
      </c>
      <c r="D1684" s="50" t="s">
        <v>11936</v>
      </c>
      <c r="E1684" s="84">
        <f t="shared" si="104"/>
        <v>41773</v>
      </c>
      <c r="F1684" s="50">
        <f t="shared" si="105"/>
        <v>2014</v>
      </c>
      <c r="G1684" s="50">
        <f t="shared" si="106"/>
        <v>5</v>
      </c>
      <c r="H1684" s="50">
        <f t="shared" si="107"/>
        <v>3</v>
      </c>
      <c r="I1684" s="54" t="s">
        <v>15622</v>
      </c>
      <c r="J1684" s="54" t="s">
        <v>17050</v>
      </c>
      <c r="K1684" s="54" t="s">
        <v>17124</v>
      </c>
      <c r="L1684" s="54" t="s">
        <v>15624</v>
      </c>
      <c r="M1684" s="55">
        <v>1</v>
      </c>
      <c r="N1684" s="55">
        <v>0.88</v>
      </c>
      <c r="O1684" s="54" t="s">
        <v>15615</v>
      </c>
    </row>
    <row r="1685" spans="1:15" x14ac:dyDescent="0.25">
      <c r="A1685" s="19">
        <v>1690</v>
      </c>
      <c r="B1685" t="s">
        <v>10973</v>
      </c>
      <c r="C1685" t="s">
        <v>4423</v>
      </c>
      <c r="D1685" s="50" t="s">
        <v>16725</v>
      </c>
      <c r="E1685" s="84">
        <f t="shared" si="104"/>
        <v>41774</v>
      </c>
      <c r="F1685" s="50">
        <f t="shared" si="105"/>
        <v>2014</v>
      </c>
      <c r="G1685" s="50">
        <f t="shared" si="106"/>
        <v>5</v>
      </c>
      <c r="H1685" s="50">
        <f t="shared" si="107"/>
        <v>4</v>
      </c>
      <c r="I1685" s="54" t="s">
        <v>15622</v>
      </c>
      <c r="J1685" s="54" t="s">
        <v>17050</v>
      </c>
      <c r="K1685" s="54" t="s">
        <v>17124</v>
      </c>
      <c r="L1685" s="54" t="s">
        <v>15623</v>
      </c>
      <c r="M1685" s="55">
        <v>1</v>
      </c>
      <c r="N1685" s="55">
        <v>0.92</v>
      </c>
      <c r="O1685" s="54" t="s">
        <v>15615</v>
      </c>
    </row>
    <row r="1686" spans="1:15" x14ac:dyDescent="0.25">
      <c r="A1686" s="19">
        <v>1691</v>
      </c>
      <c r="B1686" t="s">
        <v>10100</v>
      </c>
      <c r="C1686" t="s">
        <v>5275</v>
      </c>
      <c r="D1686" s="50" t="s">
        <v>16725</v>
      </c>
      <c r="E1686" s="84">
        <f t="shared" si="104"/>
        <v>41774</v>
      </c>
      <c r="F1686" s="50">
        <f t="shared" si="105"/>
        <v>2014</v>
      </c>
      <c r="G1686" s="50">
        <f t="shared" si="106"/>
        <v>5</v>
      </c>
      <c r="H1686" s="50">
        <f t="shared" si="107"/>
        <v>4</v>
      </c>
      <c r="I1686" s="54" t="s">
        <v>15622</v>
      </c>
      <c r="J1686" s="54" t="s">
        <v>17050</v>
      </c>
      <c r="K1686" s="54" t="s">
        <v>17124</v>
      </c>
      <c r="L1686" s="54" t="s">
        <v>15623</v>
      </c>
      <c r="M1686" s="55">
        <v>1</v>
      </c>
      <c r="N1686" s="55">
        <v>1</v>
      </c>
      <c r="O1686" s="54" t="s">
        <v>15615</v>
      </c>
    </row>
    <row r="1687" spans="1:15" x14ac:dyDescent="0.25">
      <c r="A1687" s="19">
        <v>1692</v>
      </c>
      <c r="B1687" t="s">
        <v>8388</v>
      </c>
      <c r="C1687" t="s">
        <v>6954</v>
      </c>
      <c r="D1687" s="50" t="s">
        <v>11937</v>
      </c>
      <c r="E1687" s="84">
        <f t="shared" si="104"/>
        <v>41776</v>
      </c>
      <c r="F1687" s="50">
        <f t="shared" si="105"/>
        <v>2014</v>
      </c>
      <c r="G1687" s="50">
        <f t="shared" si="106"/>
        <v>5</v>
      </c>
      <c r="H1687" s="50">
        <f t="shared" si="107"/>
        <v>6</v>
      </c>
      <c r="I1687" s="54" t="s">
        <v>15625</v>
      </c>
      <c r="J1687" s="54" t="s">
        <v>17050</v>
      </c>
      <c r="K1687" s="54" t="s">
        <v>17124</v>
      </c>
      <c r="L1687" s="54" t="s">
        <v>15626</v>
      </c>
      <c r="M1687" s="55">
        <v>1</v>
      </c>
      <c r="N1687" s="55">
        <v>1</v>
      </c>
      <c r="O1687" s="54" t="s">
        <v>15615</v>
      </c>
    </row>
    <row r="1688" spans="1:15" x14ac:dyDescent="0.25">
      <c r="A1688" s="19">
        <v>1693</v>
      </c>
      <c r="B1688" t="s">
        <v>7724</v>
      </c>
      <c r="C1688" t="s">
        <v>7596</v>
      </c>
      <c r="D1688" s="50" t="s">
        <v>11938</v>
      </c>
      <c r="E1688" s="84">
        <f t="shared" si="104"/>
        <v>41777</v>
      </c>
      <c r="F1688" s="50">
        <f t="shared" si="105"/>
        <v>2014</v>
      </c>
      <c r="G1688" s="50">
        <f t="shared" si="106"/>
        <v>5</v>
      </c>
      <c r="H1688" s="50">
        <f t="shared" si="107"/>
        <v>7</v>
      </c>
      <c r="I1688" s="54" t="s">
        <v>15622</v>
      </c>
      <c r="J1688" s="54" t="s">
        <v>17050</v>
      </c>
      <c r="K1688" s="54" t="s">
        <v>17124</v>
      </c>
      <c r="L1688" s="54" t="s">
        <v>15626</v>
      </c>
      <c r="M1688" s="55">
        <v>1</v>
      </c>
      <c r="N1688" s="55">
        <v>1</v>
      </c>
      <c r="O1688" s="54" t="s">
        <v>15615</v>
      </c>
    </row>
    <row r="1689" spans="1:15" x14ac:dyDescent="0.25">
      <c r="A1689" s="19">
        <v>1694</v>
      </c>
      <c r="B1689" t="s">
        <v>8238</v>
      </c>
      <c r="C1689" t="s">
        <v>7097</v>
      </c>
      <c r="D1689" s="50" t="s">
        <v>11938</v>
      </c>
      <c r="E1689" s="84">
        <f t="shared" si="104"/>
        <v>41777</v>
      </c>
      <c r="F1689" s="50">
        <f t="shared" si="105"/>
        <v>2014</v>
      </c>
      <c r="G1689" s="50">
        <f t="shared" si="106"/>
        <v>5</v>
      </c>
      <c r="H1689" s="50">
        <f t="shared" si="107"/>
        <v>7</v>
      </c>
      <c r="I1689" s="54" t="s">
        <v>15622</v>
      </c>
      <c r="J1689" s="54" t="s">
        <v>17050</v>
      </c>
      <c r="K1689" s="54" t="s">
        <v>17124</v>
      </c>
      <c r="L1689" s="54" t="s">
        <v>15623</v>
      </c>
      <c r="M1689" s="55">
        <v>0.5</v>
      </c>
      <c r="N1689" s="55">
        <v>0.97</v>
      </c>
      <c r="O1689" s="54" t="s">
        <v>15616</v>
      </c>
    </row>
    <row r="1690" spans="1:15" x14ac:dyDescent="0.25">
      <c r="A1690" s="19">
        <v>1695</v>
      </c>
      <c r="B1690" t="s">
        <v>10598</v>
      </c>
      <c r="C1690" t="s">
        <v>4788</v>
      </c>
      <c r="D1690" s="50" t="s">
        <v>11938</v>
      </c>
      <c r="E1690" s="84">
        <f t="shared" si="104"/>
        <v>41777</v>
      </c>
      <c r="F1690" s="50">
        <f t="shared" si="105"/>
        <v>2014</v>
      </c>
      <c r="G1690" s="50">
        <f t="shared" si="106"/>
        <v>5</v>
      </c>
      <c r="H1690" s="50">
        <f t="shared" si="107"/>
        <v>7</v>
      </c>
      <c r="I1690" s="54" t="s">
        <v>15622</v>
      </c>
      <c r="J1690" s="54" t="s">
        <v>17050</v>
      </c>
      <c r="K1690" s="54" t="s">
        <v>17124</v>
      </c>
      <c r="L1690" s="54" t="s">
        <v>15626</v>
      </c>
      <c r="M1690" s="55">
        <v>1</v>
      </c>
      <c r="N1690" s="55">
        <v>0.99</v>
      </c>
      <c r="O1690" s="54" t="s">
        <v>15616</v>
      </c>
    </row>
    <row r="1691" spans="1:15" x14ac:dyDescent="0.25">
      <c r="A1691" s="19">
        <v>1696</v>
      </c>
      <c r="B1691" t="s">
        <v>9712</v>
      </c>
      <c r="C1691" t="s">
        <v>5653</v>
      </c>
      <c r="D1691" s="50" t="s">
        <v>11938</v>
      </c>
      <c r="E1691" s="84">
        <f t="shared" si="104"/>
        <v>41777</v>
      </c>
      <c r="F1691" s="50">
        <f t="shared" si="105"/>
        <v>2014</v>
      </c>
      <c r="G1691" s="50">
        <f t="shared" si="106"/>
        <v>5</v>
      </c>
      <c r="H1691" s="50">
        <f t="shared" si="107"/>
        <v>7</v>
      </c>
      <c r="I1691" s="54" t="s">
        <v>15622</v>
      </c>
      <c r="J1691" s="54" t="s">
        <v>17050</v>
      </c>
      <c r="K1691" s="54" t="s">
        <v>17124</v>
      </c>
      <c r="L1691" s="54" t="s">
        <v>15626</v>
      </c>
      <c r="M1691" s="55">
        <v>1</v>
      </c>
      <c r="N1691" s="55">
        <v>1</v>
      </c>
      <c r="O1691" s="54" t="s">
        <v>15616</v>
      </c>
    </row>
    <row r="1692" spans="1:15" x14ac:dyDescent="0.25">
      <c r="A1692" s="19">
        <v>1697</v>
      </c>
      <c r="B1692" t="s">
        <v>11777</v>
      </c>
      <c r="C1692" t="s">
        <v>3633</v>
      </c>
      <c r="D1692" s="50" t="s">
        <v>16726</v>
      </c>
      <c r="E1692" s="84">
        <f t="shared" si="104"/>
        <v>41778</v>
      </c>
      <c r="F1692" s="50">
        <f t="shared" si="105"/>
        <v>2014</v>
      </c>
      <c r="G1692" s="50">
        <f t="shared" si="106"/>
        <v>5</v>
      </c>
      <c r="H1692" s="50">
        <f t="shared" si="107"/>
        <v>1</v>
      </c>
      <c r="I1692" s="54" t="s">
        <v>15622</v>
      </c>
      <c r="J1692" s="54" t="s">
        <v>17050</v>
      </c>
      <c r="K1692" s="54" t="s">
        <v>17124</v>
      </c>
      <c r="L1692" s="54" t="s">
        <v>15626</v>
      </c>
      <c r="M1692" s="55">
        <v>0.9</v>
      </c>
      <c r="N1692" s="55">
        <v>1</v>
      </c>
      <c r="O1692" s="54" t="s">
        <v>15616</v>
      </c>
    </row>
    <row r="1693" spans="1:15" x14ac:dyDescent="0.25">
      <c r="A1693" s="19">
        <v>1698</v>
      </c>
      <c r="B1693" t="s">
        <v>10480</v>
      </c>
      <c r="C1693" t="s">
        <v>4903</v>
      </c>
      <c r="D1693" s="50" t="s">
        <v>16726</v>
      </c>
      <c r="E1693" s="84">
        <f t="shared" si="104"/>
        <v>41778</v>
      </c>
      <c r="F1693" s="50">
        <f t="shared" si="105"/>
        <v>2014</v>
      </c>
      <c r="G1693" s="50">
        <f t="shared" si="106"/>
        <v>5</v>
      </c>
      <c r="H1693" s="50">
        <f t="shared" si="107"/>
        <v>1</v>
      </c>
      <c r="I1693" s="54" t="s">
        <v>15622</v>
      </c>
      <c r="J1693" s="54" t="s">
        <v>17050</v>
      </c>
      <c r="K1693" s="54" t="s">
        <v>17124</v>
      </c>
      <c r="L1693" s="54" t="s">
        <v>15624</v>
      </c>
      <c r="M1693" s="55">
        <v>0.88</v>
      </c>
      <c r="N1693" s="55">
        <v>0.95</v>
      </c>
      <c r="O1693" s="54" t="s">
        <v>15616</v>
      </c>
    </row>
    <row r="1694" spans="1:15" x14ac:dyDescent="0.25">
      <c r="A1694" s="19">
        <v>1699</v>
      </c>
      <c r="B1694" t="s">
        <v>10007</v>
      </c>
      <c r="C1694" t="s">
        <v>5366</v>
      </c>
      <c r="D1694" s="50" t="s">
        <v>16726</v>
      </c>
      <c r="E1694" s="84">
        <f t="shared" si="104"/>
        <v>41778</v>
      </c>
      <c r="F1694" s="50">
        <f t="shared" si="105"/>
        <v>2014</v>
      </c>
      <c r="G1694" s="50">
        <f t="shared" si="106"/>
        <v>5</v>
      </c>
      <c r="H1694" s="50">
        <f t="shared" si="107"/>
        <v>1</v>
      </c>
      <c r="I1694" s="54" t="s">
        <v>15622</v>
      </c>
      <c r="J1694" s="54" t="s">
        <v>17050</v>
      </c>
      <c r="K1694" s="54" t="s">
        <v>17124</v>
      </c>
      <c r="L1694" s="54" t="s">
        <v>15626</v>
      </c>
      <c r="M1694" s="55">
        <v>1</v>
      </c>
      <c r="N1694" s="55">
        <v>0.88</v>
      </c>
      <c r="O1694" s="54" t="s">
        <v>15615</v>
      </c>
    </row>
    <row r="1695" spans="1:15" x14ac:dyDescent="0.25">
      <c r="A1695" s="19">
        <v>1700</v>
      </c>
      <c r="B1695" t="s">
        <v>10122</v>
      </c>
      <c r="C1695" t="s">
        <v>5255</v>
      </c>
      <c r="D1695" s="50" t="s">
        <v>16727</v>
      </c>
      <c r="E1695" s="84">
        <f t="shared" si="104"/>
        <v>41779</v>
      </c>
      <c r="F1695" s="50">
        <f t="shared" si="105"/>
        <v>2014</v>
      </c>
      <c r="G1695" s="50">
        <f t="shared" si="106"/>
        <v>5</v>
      </c>
      <c r="H1695" s="50">
        <f t="shared" si="107"/>
        <v>2</v>
      </c>
      <c r="I1695" s="54" t="s">
        <v>15625</v>
      </c>
      <c r="J1695" s="54" t="s">
        <v>17050</v>
      </c>
      <c r="K1695" s="54" t="s">
        <v>17124</v>
      </c>
      <c r="L1695" s="54" t="s">
        <v>15626</v>
      </c>
      <c r="M1695" s="55">
        <v>1</v>
      </c>
      <c r="N1695" s="55">
        <v>0.5</v>
      </c>
      <c r="O1695" s="54" t="s">
        <v>15616</v>
      </c>
    </row>
    <row r="1696" spans="1:15" x14ac:dyDescent="0.25">
      <c r="A1696" s="19">
        <v>1701</v>
      </c>
      <c r="B1696" t="s">
        <v>10063</v>
      </c>
      <c r="C1696" t="s">
        <v>5311</v>
      </c>
      <c r="D1696" s="50" t="s">
        <v>16728</v>
      </c>
      <c r="E1696" s="84">
        <f t="shared" si="104"/>
        <v>41780</v>
      </c>
      <c r="F1696" s="50">
        <f t="shared" si="105"/>
        <v>2014</v>
      </c>
      <c r="G1696" s="50">
        <f t="shared" si="106"/>
        <v>5</v>
      </c>
      <c r="H1696" s="50">
        <f t="shared" si="107"/>
        <v>3</v>
      </c>
      <c r="I1696" s="54" t="s">
        <v>15622</v>
      </c>
      <c r="J1696" s="54" t="s">
        <v>17050</v>
      </c>
      <c r="K1696" s="54" t="s">
        <v>17124</v>
      </c>
      <c r="L1696" s="54" t="s">
        <v>15626</v>
      </c>
      <c r="M1696" s="55">
        <v>1</v>
      </c>
      <c r="N1696" s="55">
        <v>0.97</v>
      </c>
      <c r="O1696" s="54" t="s">
        <v>15616</v>
      </c>
    </row>
    <row r="1697" spans="1:15" x14ac:dyDescent="0.25">
      <c r="A1697" s="19">
        <v>1702</v>
      </c>
      <c r="B1697" t="s">
        <v>8373</v>
      </c>
      <c r="C1697" t="s">
        <v>6967</v>
      </c>
      <c r="D1697" s="50" t="s">
        <v>16728</v>
      </c>
      <c r="E1697" s="84">
        <f t="shared" si="104"/>
        <v>41780</v>
      </c>
      <c r="F1697" s="50">
        <f t="shared" si="105"/>
        <v>2014</v>
      </c>
      <c r="G1697" s="50">
        <f t="shared" si="106"/>
        <v>5</v>
      </c>
      <c r="H1697" s="50">
        <f t="shared" si="107"/>
        <v>3</v>
      </c>
      <c r="I1697" s="54" t="s">
        <v>15622</v>
      </c>
      <c r="J1697" s="54" t="s">
        <v>17050</v>
      </c>
      <c r="K1697" s="54" t="s">
        <v>17124</v>
      </c>
      <c r="L1697" s="54" t="s">
        <v>15624</v>
      </c>
      <c r="M1697" s="55">
        <v>0.8</v>
      </c>
      <c r="N1697" s="55">
        <v>1</v>
      </c>
      <c r="O1697" s="54" t="s">
        <v>15616</v>
      </c>
    </row>
    <row r="1698" spans="1:15" x14ac:dyDescent="0.25">
      <c r="A1698" s="19">
        <v>1703</v>
      </c>
      <c r="B1698" t="s">
        <v>10582</v>
      </c>
      <c r="C1698" t="s">
        <v>4803</v>
      </c>
      <c r="D1698" s="50" t="s">
        <v>16728</v>
      </c>
      <c r="E1698" s="84">
        <f t="shared" si="104"/>
        <v>41780</v>
      </c>
      <c r="F1698" s="50">
        <f t="shared" si="105"/>
        <v>2014</v>
      </c>
      <c r="G1698" s="50">
        <f t="shared" si="106"/>
        <v>5</v>
      </c>
      <c r="H1698" s="50">
        <f t="shared" si="107"/>
        <v>3</v>
      </c>
      <c r="I1698" s="54" t="s">
        <v>15625</v>
      </c>
      <c r="J1698" s="54" t="s">
        <v>17050</v>
      </c>
      <c r="K1698" s="54" t="s">
        <v>17124</v>
      </c>
      <c r="L1698" s="54" t="s">
        <v>15626</v>
      </c>
      <c r="M1698" s="55">
        <v>1</v>
      </c>
      <c r="N1698" s="55">
        <v>1</v>
      </c>
      <c r="O1698" s="54" t="s">
        <v>15615</v>
      </c>
    </row>
    <row r="1699" spans="1:15" x14ac:dyDescent="0.25">
      <c r="A1699" s="19">
        <v>1704</v>
      </c>
      <c r="B1699" t="s">
        <v>10332</v>
      </c>
      <c r="C1699" t="s">
        <v>5047</v>
      </c>
      <c r="D1699" s="50" t="s">
        <v>16728</v>
      </c>
      <c r="E1699" s="84">
        <f t="shared" si="104"/>
        <v>41780</v>
      </c>
      <c r="F1699" s="50">
        <f t="shared" si="105"/>
        <v>2014</v>
      </c>
      <c r="G1699" s="50">
        <f t="shared" si="106"/>
        <v>5</v>
      </c>
      <c r="H1699" s="50">
        <f t="shared" si="107"/>
        <v>3</v>
      </c>
      <c r="I1699" s="54" t="s">
        <v>15622</v>
      </c>
      <c r="J1699" s="54" t="s">
        <v>17050</v>
      </c>
      <c r="K1699" s="54" t="s">
        <v>17124</v>
      </c>
      <c r="L1699" s="54" t="s">
        <v>15624</v>
      </c>
      <c r="M1699" s="55">
        <v>1</v>
      </c>
      <c r="N1699" s="55">
        <v>0.98</v>
      </c>
      <c r="O1699" s="54" t="s">
        <v>15616</v>
      </c>
    </row>
    <row r="1700" spans="1:15" x14ac:dyDescent="0.25">
      <c r="A1700" s="19">
        <v>1705</v>
      </c>
      <c r="B1700" t="s">
        <v>11656</v>
      </c>
      <c r="C1700" t="s">
        <v>3749</v>
      </c>
      <c r="D1700" s="50" t="s">
        <v>11939</v>
      </c>
      <c r="E1700" s="84">
        <f t="shared" si="104"/>
        <v>41781</v>
      </c>
      <c r="F1700" s="50">
        <f t="shared" si="105"/>
        <v>2014</v>
      </c>
      <c r="G1700" s="50">
        <f t="shared" si="106"/>
        <v>5</v>
      </c>
      <c r="H1700" s="50">
        <f t="shared" si="107"/>
        <v>4</v>
      </c>
      <c r="I1700" s="54" t="s">
        <v>15622</v>
      </c>
      <c r="J1700" s="54" t="s">
        <v>17050</v>
      </c>
      <c r="K1700" s="54" t="s">
        <v>17124</v>
      </c>
      <c r="L1700" s="54" t="s">
        <v>15623</v>
      </c>
      <c r="M1700" s="55">
        <v>1</v>
      </c>
      <c r="N1700" s="55">
        <v>0.75</v>
      </c>
      <c r="O1700" s="54" t="s">
        <v>15616</v>
      </c>
    </row>
    <row r="1701" spans="1:15" x14ac:dyDescent="0.25">
      <c r="A1701" s="19">
        <v>1706</v>
      </c>
      <c r="B1701" t="s">
        <v>10211</v>
      </c>
      <c r="C1701" t="s">
        <v>5168</v>
      </c>
      <c r="D1701" s="50" t="s">
        <v>16729</v>
      </c>
      <c r="E1701" s="84">
        <f t="shared" si="104"/>
        <v>41783</v>
      </c>
      <c r="F1701" s="50">
        <f t="shared" si="105"/>
        <v>2014</v>
      </c>
      <c r="G1701" s="50">
        <f t="shared" si="106"/>
        <v>5</v>
      </c>
      <c r="H1701" s="50">
        <f t="shared" si="107"/>
        <v>6</v>
      </c>
      <c r="I1701" s="54" t="s">
        <v>15697</v>
      </c>
      <c r="J1701" s="54" t="s">
        <v>17059</v>
      </c>
      <c r="K1701" s="54" t="s">
        <v>17124</v>
      </c>
      <c r="L1701" s="54" t="s">
        <v>15628</v>
      </c>
      <c r="M1701" s="55">
        <v>0</v>
      </c>
      <c r="N1701" s="55">
        <v>1</v>
      </c>
      <c r="O1701" s="54" t="s">
        <v>15615</v>
      </c>
    </row>
    <row r="1702" spans="1:15" x14ac:dyDescent="0.25">
      <c r="A1702" s="19">
        <v>1707</v>
      </c>
      <c r="B1702" t="s">
        <v>10996</v>
      </c>
      <c r="C1702" t="s">
        <v>4401</v>
      </c>
      <c r="D1702" s="50" t="s">
        <v>16730</v>
      </c>
      <c r="E1702" s="84">
        <f t="shared" si="104"/>
        <v>41787</v>
      </c>
      <c r="F1702" s="50">
        <f t="shared" si="105"/>
        <v>2014</v>
      </c>
      <c r="G1702" s="50">
        <f t="shared" si="106"/>
        <v>5</v>
      </c>
      <c r="H1702" s="50">
        <f t="shared" si="107"/>
        <v>3</v>
      </c>
      <c r="I1702" s="54" t="s">
        <v>15622</v>
      </c>
      <c r="J1702" s="54" t="s">
        <v>17050</v>
      </c>
      <c r="K1702" s="54" t="s">
        <v>17124</v>
      </c>
      <c r="L1702" s="54" t="s">
        <v>15626</v>
      </c>
      <c r="M1702" s="55">
        <v>1</v>
      </c>
      <c r="N1702" s="55">
        <v>0.92</v>
      </c>
      <c r="O1702" s="54" t="s">
        <v>15616</v>
      </c>
    </row>
    <row r="1703" spans="1:15" x14ac:dyDescent="0.25">
      <c r="A1703" s="19">
        <v>1708</v>
      </c>
      <c r="B1703" t="s">
        <v>11799</v>
      </c>
      <c r="C1703" t="s">
        <v>3612</v>
      </c>
      <c r="D1703" s="50" t="s">
        <v>16730</v>
      </c>
      <c r="E1703" s="84">
        <f t="shared" si="104"/>
        <v>41787</v>
      </c>
      <c r="F1703" s="50">
        <f t="shared" si="105"/>
        <v>2014</v>
      </c>
      <c r="G1703" s="50">
        <f t="shared" si="106"/>
        <v>5</v>
      </c>
      <c r="H1703" s="50">
        <f t="shared" si="107"/>
        <v>3</v>
      </c>
      <c r="I1703" s="54" t="s">
        <v>15622</v>
      </c>
      <c r="J1703" s="54" t="s">
        <v>17050</v>
      </c>
      <c r="K1703" s="54" t="s">
        <v>17124</v>
      </c>
      <c r="L1703" s="54" t="s">
        <v>15623</v>
      </c>
      <c r="M1703" s="55">
        <v>0.91</v>
      </c>
      <c r="N1703" s="55">
        <v>0.85</v>
      </c>
      <c r="O1703" s="54" t="s">
        <v>15616</v>
      </c>
    </row>
    <row r="1704" spans="1:15" x14ac:dyDescent="0.25">
      <c r="A1704" s="19">
        <v>1709</v>
      </c>
      <c r="B1704" t="s">
        <v>8164</v>
      </c>
      <c r="C1704" t="s">
        <v>7171</v>
      </c>
      <c r="D1704" s="50" t="s">
        <v>16730</v>
      </c>
      <c r="E1704" s="84">
        <f t="shared" si="104"/>
        <v>41787</v>
      </c>
      <c r="F1704" s="50">
        <f t="shared" si="105"/>
        <v>2014</v>
      </c>
      <c r="G1704" s="50">
        <f t="shared" si="106"/>
        <v>5</v>
      </c>
      <c r="H1704" s="50">
        <f t="shared" si="107"/>
        <v>3</v>
      </c>
      <c r="I1704" s="54" t="s">
        <v>15622</v>
      </c>
      <c r="J1704" s="54" t="s">
        <v>17050</v>
      </c>
      <c r="K1704" s="54" t="s">
        <v>17124</v>
      </c>
      <c r="L1704" s="54" t="s">
        <v>15624</v>
      </c>
      <c r="M1704" s="55">
        <v>1</v>
      </c>
      <c r="N1704" s="55">
        <v>0.14000000000000001</v>
      </c>
      <c r="O1704" s="54" t="s">
        <v>15615</v>
      </c>
    </row>
    <row r="1705" spans="1:15" x14ac:dyDescent="0.25">
      <c r="A1705" s="19">
        <v>1710</v>
      </c>
      <c r="B1705" t="s">
        <v>8849</v>
      </c>
      <c r="C1705" t="s">
        <v>6500</v>
      </c>
      <c r="D1705" s="50" t="s">
        <v>11940</v>
      </c>
      <c r="E1705" s="84">
        <f t="shared" si="104"/>
        <v>41788</v>
      </c>
      <c r="F1705" s="50">
        <f t="shared" si="105"/>
        <v>2014</v>
      </c>
      <c r="G1705" s="50">
        <f t="shared" si="106"/>
        <v>5</v>
      </c>
      <c r="H1705" s="50">
        <f t="shared" si="107"/>
        <v>4</v>
      </c>
      <c r="I1705" s="54" t="s">
        <v>15625</v>
      </c>
      <c r="J1705" s="54" t="s">
        <v>17050</v>
      </c>
      <c r="K1705" s="54" t="s">
        <v>17124</v>
      </c>
      <c r="L1705" s="54" t="s">
        <v>15624</v>
      </c>
      <c r="M1705" s="55">
        <v>1</v>
      </c>
      <c r="N1705" s="55">
        <v>0.98</v>
      </c>
      <c r="O1705" s="54" t="s">
        <v>15615</v>
      </c>
    </row>
    <row r="1706" spans="1:15" x14ac:dyDescent="0.25">
      <c r="A1706" s="19">
        <v>1711</v>
      </c>
      <c r="B1706" t="s">
        <v>10691</v>
      </c>
      <c r="C1706" t="s">
        <v>4695</v>
      </c>
      <c r="D1706" s="50" t="s">
        <v>11941</v>
      </c>
      <c r="E1706" s="84">
        <f t="shared" si="104"/>
        <v>41791</v>
      </c>
      <c r="F1706" s="50">
        <f t="shared" si="105"/>
        <v>2014</v>
      </c>
      <c r="G1706" s="50">
        <f t="shared" si="106"/>
        <v>6</v>
      </c>
      <c r="H1706" s="50">
        <f t="shared" si="107"/>
        <v>7</v>
      </c>
      <c r="I1706" s="54" t="s">
        <v>15782</v>
      </c>
      <c r="J1706" s="54" t="s">
        <v>17094</v>
      </c>
      <c r="K1706" s="54" t="s">
        <v>17124</v>
      </c>
      <c r="L1706" s="54" t="s">
        <v>15623</v>
      </c>
      <c r="M1706" s="55">
        <v>1</v>
      </c>
      <c r="N1706" s="55">
        <v>0.93</v>
      </c>
      <c r="O1706" s="54" t="s">
        <v>15615</v>
      </c>
    </row>
    <row r="1707" spans="1:15" x14ac:dyDescent="0.25">
      <c r="A1707" s="19">
        <v>1712</v>
      </c>
      <c r="B1707" t="s">
        <v>9774</v>
      </c>
      <c r="C1707" t="s">
        <v>5595</v>
      </c>
      <c r="D1707" s="50" t="s">
        <v>11941</v>
      </c>
      <c r="E1707" s="84">
        <f t="shared" si="104"/>
        <v>41791</v>
      </c>
      <c r="F1707" s="50">
        <f t="shared" si="105"/>
        <v>2014</v>
      </c>
      <c r="G1707" s="50">
        <f t="shared" si="106"/>
        <v>6</v>
      </c>
      <c r="H1707" s="50">
        <f t="shared" si="107"/>
        <v>7</v>
      </c>
      <c r="I1707" s="54" t="s">
        <v>15622</v>
      </c>
      <c r="J1707" s="54" t="s">
        <v>17050</v>
      </c>
      <c r="K1707" s="54" t="s">
        <v>17124</v>
      </c>
      <c r="L1707" s="54" t="s">
        <v>15626</v>
      </c>
      <c r="M1707" s="55">
        <v>0.8</v>
      </c>
      <c r="N1707" s="55">
        <v>0.99</v>
      </c>
      <c r="O1707" s="54" t="s">
        <v>15615</v>
      </c>
    </row>
    <row r="1708" spans="1:15" x14ac:dyDescent="0.25">
      <c r="A1708" s="19">
        <v>1713</v>
      </c>
      <c r="B1708" t="s">
        <v>8760</v>
      </c>
      <c r="C1708" t="s">
        <v>6588</v>
      </c>
      <c r="D1708" s="50" t="s">
        <v>11942</v>
      </c>
      <c r="E1708" s="84">
        <f t="shared" si="104"/>
        <v>41792</v>
      </c>
      <c r="F1708" s="50">
        <f t="shared" si="105"/>
        <v>2014</v>
      </c>
      <c r="G1708" s="50">
        <f t="shared" si="106"/>
        <v>6</v>
      </c>
      <c r="H1708" s="50">
        <f t="shared" si="107"/>
        <v>1</v>
      </c>
      <c r="I1708" s="54" t="s">
        <v>15625</v>
      </c>
      <c r="J1708" s="54" t="s">
        <v>17050</v>
      </c>
      <c r="K1708" s="54" t="s">
        <v>17124</v>
      </c>
      <c r="L1708" s="54" t="s">
        <v>15626</v>
      </c>
      <c r="M1708" s="55">
        <v>1</v>
      </c>
      <c r="N1708" s="55">
        <v>0.63</v>
      </c>
      <c r="O1708" s="54" t="s">
        <v>15615</v>
      </c>
    </row>
    <row r="1709" spans="1:15" x14ac:dyDescent="0.25">
      <c r="A1709" s="19">
        <v>1714</v>
      </c>
      <c r="B1709" t="s">
        <v>8208</v>
      </c>
      <c r="C1709" t="s">
        <v>7127</v>
      </c>
      <c r="D1709" s="50" t="s">
        <v>11942</v>
      </c>
      <c r="E1709" s="84">
        <f t="shared" si="104"/>
        <v>41792</v>
      </c>
      <c r="F1709" s="50">
        <f t="shared" si="105"/>
        <v>2014</v>
      </c>
      <c r="G1709" s="50">
        <f t="shared" si="106"/>
        <v>6</v>
      </c>
      <c r="H1709" s="50">
        <f t="shared" si="107"/>
        <v>1</v>
      </c>
      <c r="I1709" s="54" t="s">
        <v>15622</v>
      </c>
      <c r="J1709" s="54" t="s">
        <v>17050</v>
      </c>
      <c r="K1709" s="54" t="s">
        <v>17124</v>
      </c>
      <c r="L1709" s="54" t="s">
        <v>15628</v>
      </c>
      <c r="M1709" s="55">
        <v>0</v>
      </c>
      <c r="N1709" s="55">
        <v>0.8</v>
      </c>
      <c r="O1709" s="54" t="s">
        <v>15615</v>
      </c>
    </row>
    <row r="1710" spans="1:15" x14ac:dyDescent="0.25">
      <c r="A1710" s="19">
        <v>1715</v>
      </c>
      <c r="B1710" t="s">
        <v>9578</v>
      </c>
      <c r="C1710" t="s">
        <v>5783</v>
      </c>
      <c r="D1710" s="50" t="s">
        <v>11942</v>
      </c>
      <c r="E1710" s="84">
        <f t="shared" si="104"/>
        <v>41792</v>
      </c>
      <c r="F1710" s="50">
        <f t="shared" si="105"/>
        <v>2014</v>
      </c>
      <c r="G1710" s="50">
        <f t="shared" si="106"/>
        <v>6</v>
      </c>
      <c r="H1710" s="50">
        <f t="shared" si="107"/>
        <v>1</v>
      </c>
      <c r="I1710" s="54" t="s">
        <v>15622</v>
      </c>
      <c r="J1710" s="54" t="s">
        <v>17050</v>
      </c>
      <c r="K1710" s="54" t="s">
        <v>17124</v>
      </c>
      <c r="L1710" s="54" t="s">
        <v>15626</v>
      </c>
      <c r="M1710" s="55">
        <v>1</v>
      </c>
      <c r="N1710" s="55">
        <v>0.98</v>
      </c>
      <c r="O1710" s="54" t="s">
        <v>15616</v>
      </c>
    </row>
    <row r="1711" spans="1:15" x14ac:dyDescent="0.25">
      <c r="A1711" s="19">
        <v>1716</v>
      </c>
      <c r="B1711" t="s">
        <v>8907</v>
      </c>
      <c r="C1711" t="s">
        <v>6445</v>
      </c>
      <c r="D1711" s="50" t="s">
        <v>11942</v>
      </c>
      <c r="E1711" s="84">
        <f t="shared" si="104"/>
        <v>41792</v>
      </c>
      <c r="F1711" s="50">
        <f t="shared" si="105"/>
        <v>2014</v>
      </c>
      <c r="G1711" s="50">
        <f t="shared" si="106"/>
        <v>6</v>
      </c>
      <c r="H1711" s="50">
        <f t="shared" si="107"/>
        <v>1</v>
      </c>
      <c r="I1711" s="54" t="s">
        <v>15622</v>
      </c>
      <c r="J1711" s="54" t="s">
        <v>17050</v>
      </c>
      <c r="K1711" s="54" t="s">
        <v>17124</v>
      </c>
      <c r="L1711" s="54" t="s">
        <v>15623</v>
      </c>
      <c r="M1711" s="55">
        <v>0.5</v>
      </c>
      <c r="N1711" s="55">
        <v>0.77</v>
      </c>
      <c r="O1711" s="54" t="s">
        <v>15615</v>
      </c>
    </row>
    <row r="1712" spans="1:15" x14ac:dyDescent="0.25">
      <c r="A1712" s="19">
        <v>1717</v>
      </c>
      <c r="B1712" t="s">
        <v>11352</v>
      </c>
      <c r="C1712" t="s">
        <v>4048</v>
      </c>
      <c r="D1712" s="50" t="s">
        <v>16731</v>
      </c>
      <c r="E1712" s="84">
        <f t="shared" si="104"/>
        <v>41793</v>
      </c>
      <c r="F1712" s="50">
        <f t="shared" si="105"/>
        <v>2014</v>
      </c>
      <c r="G1712" s="50">
        <f t="shared" si="106"/>
        <v>6</v>
      </c>
      <c r="H1712" s="50">
        <f t="shared" si="107"/>
        <v>2</v>
      </c>
      <c r="I1712" s="54" t="s">
        <v>15697</v>
      </c>
      <c r="J1712" s="54" t="s">
        <v>17059</v>
      </c>
      <c r="K1712" s="54" t="s">
        <v>17124</v>
      </c>
      <c r="L1712" s="54" t="s">
        <v>15626</v>
      </c>
      <c r="M1712" s="55">
        <v>1</v>
      </c>
      <c r="N1712" s="55">
        <v>1</v>
      </c>
      <c r="O1712" s="54" t="s">
        <v>15615</v>
      </c>
    </row>
    <row r="1713" spans="1:15" x14ac:dyDescent="0.25">
      <c r="A1713" s="19">
        <v>1718</v>
      </c>
      <c r="B1713" t="s">
        <v>11659</v>
      </c>
      <c r="C1713" t="s">
        <v>3746</v>
      </c>
      <c r="D1713" s="50" t="s">
        <v>16731</v>
      </c>
      <c r="E1713" s="84">
        <f t="shared" si="104"/>
        <v>41793</v>
      </c>
      <c r="F1713" s="50">
        <f t="shared" si="105"/>
        <v>2014</v>
      </c>
      <c r="G1713" s="50">
        <f t="shared" si="106"/>
        <v>6</v>
      </c>
      <c r="H1713" s="50">
        <f t="shared" si="107"/>
        <v>2</v>
      </c>
      <c r="I1713" s="54" t="s">
        <v>15622</v>
      </c>
      <c r="J1713" s="54" t="s">
        <v>17050</v>
      </c>
      <c r="K1713" s="54" t="s">
        <v>17124</v>
      </c>
      <c r="L1713" s="54" t="s">
        <v>15626</v>
      </c>
      <c r="M1713" s="55">
        <v>1</v>
      </c>
      <c r="N1713" s="55">
        <v>0.96</v>
      </c>
      <c r="O1713" s="54" t="s">
        <v>15616</v>
      </c>
    </row>
    <row r="1714" spans="1:15" x14ac:dyDescent="0.25">
      <c r="A1714" s="19">
        <v>1719</v>
      </c>
      <c r="B1714" t="s">
        <v>10451</v>
      </c>
      <c r="C1714" t="s">
        <v>4930</v>
      </c>
      <c r="D1714" s="50" t="s">
        <v>16732</v>
      </c>
      <c r="E1714" s="84">
        <f t="shared" si="104"/>
        <v>41794</v>
      </c>
      <c r="F1714" s="50">
        <f t="shared" si="105"/>
        <v>2014</v>
      </c>
      <c r="G1714" s="50">
        <f t="shared" si="106"/>
        <v>6</v>
      </c>
      <c r="H1714" s="50">
        <f t="shared" si="107"/>
        <v>3</v>
      </c>
      <c r="I1714" s="54" t="s">
        <v>15625</v>
      </c>
      <c r="J1714" s="54" t="s">
        <v>17050</v>
      </c>
      <c r="K1714" s="54" t="s">
        <v>17124</v>
      </c>
      <c r="L1714" s="54" t="s">
        <v>15624</v>
      </c>
      <c r="M1714" s="55">
        <v>1</v>
      </c>
      <c r="N1714" s="55">
        <v>1</v>
      </c>
      <c r="O1714" s="54" t="s">
        <v>15615</v>
      </c>
    </row>
    <row r="1715" spans="1:15" x14ac:dyDescent="0.25">
      <c r="A1715" s="19">
        <v>1720</v>
      </c>
      <c r="B1715" t="s">
        <v>10450</v>
      </c>
      <c r="C1715" t="s">
        <v>4931</v>
      </c>
      <c r="D1715" s="50" t="s">
        <v>16732</v>
      </c>
      <c r="E1715" s="84">
        <f t="shared" si="104"/>
        <v>41794</v>
      </c>
      <c r="F1715" s="50">
        <f t="shared" si="105"/>
        <v>2014</v>
      </c>
      <c r="G1715" s="50">
        <f t="shared" si="106"/>
        <v>6</v>
      </c>
      <c r="H1715" s="50">
        <f t="shared" si="107"/>
        <v>3</v>
      </c>
      <c r="I1715" s="54" t="s">
        <v>15622</v>
      </c>
      <c r="J1715" s="54" t="s">
        <v>17050</v>
      </c>
      <c r="K1715" s="54" t="s">
        <v>17124</v>
      </c>
      <c r="L1715" s="54" t="s">
        <v>15626</v>
      </c>
      <c r="M1715" s="55">
        <v>1</v>
      </c>
      <c r="N1715" s="55">
        <v>1</v>
      </c>
      <c r="O1715" s="54" t="s">
        <v>15616</v>
      </c>
    </row>
    <row r="1716" spans="1:15" x14ac:dyDescent="0.25">
      <c r="A1716" s="19">
        <v>1721</v>
      </c>
      <c r="B1716" t="s">
        <v>9034</v>
      </c>
      <c r="C1716" t="s">
        <v>6319</v>
      </c>
      <c r="D1716" s="50" t="s">
        <v>16733</v>
      </c>
      <c r="E1716" s="84">
        <f t="shared" si="104"/>
        <v>41795</v>
      </c>
      <c r="F1716" s="50">
        <f t="shared" si="105"/>
        <v>2014</v>
      </c>
      <c r="G1716" s="50">
        <f t="shared" si="106"/>
        <v>6</v>
      </c>
      <c r="H1716" s="50">
        <f t="shared" si="107"/>
        <v>4</v>
      </c>
      <c r="I1716" s="54" t="s">
        <v>15622</v>
      </c>
      <c r="J1716" s="54" t="s">
        <v>17050</v>
      </c>
      <c r="K1716" s="54" t="s">
        <v>17124</v>
      </c>
      <c r="L1716" s="54" t="s">
        <v>15623</v>
      </c>
      <c r="M1716" s="55">
        <v>1</v>
      </c>
      <c r="N1716" s="55">
        <v>0.98</v>
      </c>
      <c r="O1716" s="54" t="s">
        <v>15616</v>
      </c>
    </row>
    <row r="1717" spans="1:15" x14ac:dyDescent="0.25">
      <c r="A1717" s="19">
        <v>1722</v>
      </c>
      <c r="B1717" t="s">
        <v>9599</v>
      </c>
      <c r="C1717" t="s">
        <v>5763</v>
      </c>
      <c r="D1717" s="50" t="s">
        <v>16733</v>
      </c>
      <c r="E1717" s="84">
        <f t="shared" si="104"/>
        <v>41795</v>
      </c>
      <c r="F1717" s="50">
        <f t="shared" si="105"/>
        <v>2014</v>
      </c>
      <c r="G1717" s="50">
        <f t="shared" si="106"/>
        <v>6</v>
      </c>
      <c r="H1717" s="50">
        <f t="shared" si="107"/>
        <v>4</v>
      </c>
      <c r="I1717" s="54" t="s">
        <v>15622</v>
      </c>
      <c r="J1717" s="54" t="s">
        <v>17050</v>
      </c>
      <c r="K1717" s="54" t="s">
        <v>17124</v>
      </c>
      <c r="L1717" s="54" t="s">
        <v>15628</v>
      </c>
      <c r="M1717" s="55">
        <v>0.4</v>
      </c>
      <c r="N1717" s="55">
        <v>0.22</v>
      </c>
      <c r="O1717" s="54" t="s">
        <v>15615</v>
      </c>
    </row>
    <row r="1718" spans="1:15" x14ac:dyDescent="0.25">
      <c r="A1718" s="19">
        <v>1723</v>
      </c>
      <c r="B1718" t="s">
        <v>9084</v>
      </c>
      <c r="C1718" t="s">
        <v>6269</v>
      </c>
      <c r="D1718" s="50" t="s">
        <v>16733</v>
      </c>
      <c r="E1718" s="84">
        <f t="shared" si="104"/>
        <v>41795</v>
      </c>
      <c r="F1718" s="50">
        <f t="shared" si="105"/>
        <v>2014</v>
      </c>
      <c r="G1718" s="50">
        <f t="shared" si="106"/>
        <v>6</v>
      </c>
      <c r="H1718" s="50">
        <f t="shared" si="107"/>
        <v>4</v>
      </c>
      <c r="I1718" s="54" t="s">
        <v>15625</v>
      </c>
      <c r="J1718" s="54" t="s">
        <v>17050</v>
      </c>
      <c r="K1718" s="54" t="s">
        <v>17124</v>
      </c>
      <c r="L1718" s="54" t="s">
        <v>15624</v>
      </c>
      <c r="M1718" s="55">
        <v>0.96</v>
      </c>
      <c r="N1718" s="55">
        <v>0.71</v>
      </c>
      <c r="O1718" s="54" t="s">
        <v>15615</v>
      </c>
    </row>
    <row r="1719" spans="1:15" x14ac:dyDescent="0.25">
      <c r="A1719" s="19">
        <v>1725</v>
      </c>
      <c r="B1719" t="s">
        <v>7846</v>
      </c>
      <c r="C1719" t="s">
        <v>3590</v>
      </c>
      <c r="D1719" s="50" t="s">
        <v>16734</v>
      </c>
      <c r="E1719" s="84">
        <f t="shared" si="104"/>
        <v>41797</v>
      </c>
      <c r="F1719" s="50">
        <f t="shared" si="105"/>
        <v>2014</v>
      </c>
      <c r="G1719" s="50">
        <f t="shared" si="106"/>
        <v>6</v>
      </c>
      <c r="H1719" s="50">
        <f t="shared" si="107"/>
        <v>6</v>
      </c>
      <c r="I1719" s="54" t="s">
        <v>15622</v>
      </c>
      <c r="J1719" s="54" t="s">
        <v>17050</v>
      </c>
      <c r="K1719" s="54" t="s">
        <v>17124</v>
      </c>
      <c r="L1719" s="54" t="s">
        <v>15626</v>
      </c>
      <c r="M1719" s="55">
        <v>1</v>
      </c>
      <c r="N1719" s="55">
        <v>0.88</v>
      </c>
      <c r="O1719" s="54" t="s">
        <v>15615</v>
      </c>
    </row>
    <row r="1720" spans="1:15" x14ac:dyDescent="0.25">
      <c r="A1720" s="19">
        <v>1726</v>
      </c>
      <c r="B1720" t="s">
        <v>7701</v>
      </c>
      <c r="C1720" t="s">
        <v>7617</v>
      </c>
      <c r="D1720" s="50" t="s">
        <v>11943</v>
      </c>
      <c r="E1720" s="84">
        <f t="shared" si="104"/>
        <v>41798</v>
      </c>
      <c r="F1720" s="50">
        <f t="shared" si="105"/>
        <v>2014</v>
      </c>
      <c r="G1720" s="50">
        <f t="shared" si="106"/>
        <v>6</v>
      </c>
      <c r="H1720" s="50">
        <f t="shared" si="107"/>
        <v>7</v>
      </c>
      <c r="I1720" s="54" t="s">
        <v>15625</v>
      </c>
      <c r="J1720" s="54" t="s">
        <v>17050</v>
      </c>
      <c r="K1720" s="54" t="s">
        <v>17124</v>
      </c>
      <c r="L1720" s="54" t="s">
        <v>15626</v>
      </c>
      <c r="M1720" s="55">
        <v>1</v>
      </c>
      <c r="N1720" s="55">
        <v>0.96</v>
      </c>
      <c r="O1720" s="54" t="s">
        <v>15616</v>
      </c>
    </row>
    <row r="1721" spans="1:15" x14ac:dyDescent="0.25">
      <c r="A1721" s="19">
        <v>1727</v>
      </c>
      <c r="B1721" t="s">
        <v>8008</v>
      </c>
      <c r="C1721" t="s">
        <v>7323</v>
      </c>
      <c r="D1721" s="50" t="s">
        <v>16735</v>
      </c>
      <c r="E1721" s="84">
        <f t="shared" si="104"/>
        <v>41799</v>
      </c>
      <c r="F1721" s="50">
        <f t="shared" si="105"/>
        <v>2014</v>
      </c>
      <c r="G1721" s="50">
        <f t="shared" si="106"/>
        <v>6</v>
      </c>
      <c r="H1721" s="50">
        <f t="shared" si="107"/>
        <v>1</v>
      </c>
      <c r="I1721" s="54" t="s">
        <v>15622</v>
      </c>
      <c r="J1721" s="54" t="s">
        <v>17050</v>
      </c>
      <c r="K1721" s="54" t="s">
        <v>17124</v>
      </c>
      <c r="L1721" s="54" t="s">
        <v>15626</v>
      </c>
      <c r="M1721" s="55">
        <v>1</v>
      </c>
      <c r="N1721" s="55">
        <v>1</v>
      </c>
      <c r="O1721" s="54" t="s">
        <v>15616</v>
      </c>
    </row>
    <row r="1722" spans="1:15" x14ac:dyDescent="0.25">
      <c r="A1722" s="19">
        <v>1728</v>
      </c>
      <c r="B1722" t="s">
        <v>9744</v>
      </c>
      <c r="C1722" t="s">
        <v>5621</v>
      </c>
      <c r="D1722" s="50" t="s">
        <v>16735</v>
      </c>
      <c r="E1722" s="84">
        <f t="shared" si="104"/>
        <v>41799</v>
      </c>
      <c r="F1722" s="50">
        <f t="shared" si="105"/>
        <v>2014</v>
      </c>
      <c r="G1722" s="50">
        <f t="shared" si="106"/>
        <v>6</v>
      </c>
      <c r="H1722" s="50">
        <f t="shared" si="107"/>
        <v>1</v>
      </c>
      <c r="I1722" s="54" t="s">
        <v>15622</v>
      </c>
      <c r="J1722" s="54" t="s">
        <v>17050</v>
      </c>
      <c r="K1722" s="54" t="s">
        <v>17124</v>
      </c>
      <c r="L1722" s="54" t="s">
        <v>15623</v>
      </c>
      <c r="M1722" s="55">
        <v>1</v>
      </c>
      <c r="N1722" s="55">
        <v>0.84</v>
      </c>
      <c r="O1722" s="54" t="s">
        <v>15616</v>
      </c>
    </row>
    <row r="1723" spans="1:15" x14ac:dyDescent="0.25">
      <c r="A1723" s="19">
        <v>1729</v>
      </c>
      <c r="B1723" t="s">
        <v>9650</v>
      </c>
      <c r="C1723" t="s">
        <v>5714</v>
      </c>
      <c r="D1723" s="50" t="s">
        <v>16735</v>
      </c>
      <c r="E1723" s="84">
        <f t="shared" si="104"/>
        <v>41799</v>
      </c>
      <c r="F1723" s="50">
        <f t="shared" si="105"/>
        <v>2014</v>
      </c>
      <c r="G1723" s="50">
        <f t="shared" si="106"/>
        <v>6</v>
      </c>
      <c r="H1723" s="50">
        <f t="shared" si="107"/>
        <v>1</v>
      </c>
      <c r="I1723" s="54" t="s">
        <v>15622</v>
      </c>
      <c r="J1723" s="54" t="s">
        <v>17050</v>
      </c>
      <c r="K1723" s="54" t="s">
        <v>17124</v>
      </c>
      <c r="L1723" s="54" t="s">
        <v>15623</v>
      </c>
      <c r="M1723" s="55">
        <v>0.5</v>
      </c>
      <c r="N1723" s="55">
        <v>0.86</v>
      </c>
      <c r="O1723" s="54" t="s">
        <v>15615</v>
      </c>
    </row>
    <row r="1724" spans="1:15" x14ac:dyDescent="0.25">
      <c r="A1724" s="19">
        <v>1730</v>
      </c>
      <c r="B1724" t="s">
        <v>9646</v>
      </c>
      <c r="C1724" t="s">
        <v>5718</v>
      </c>
      <c r="D1724" s="50" t="s">
        <v>16735</v>
      </c>
      <c r="E1724" s="84">
        <f t="shared" si="104"/>
        <v>41799</v>
      </c>
      <c r="F1724" s="50">
        <f t="shared" si="105"/>
        <v>2014</v>
      </c>
      <c r="G1724" s="50">
        <f t="shared" si="106"/>
        <v>6</v>
      </c>
      <c r="H1724" s="50">
        <f t="shared" si="107"/>
        <v>1</v>
      </c>
      <c r="I1724" s="54" t="s">
        <v>15625</v>
      </c>
      <c r="J1724" s="54" t="s">
        <v>17050</v>
      </c>
      <c r="K1724" s="54" t="s">
        <v>17124</v>
      </c>
      <c r="L1724" s="54" t="s">
        <v>15626</v>
      </c>
      <c r="M1724" s="55">
        <v>1</v>
      </c>
      <c r="N1724" s="55">
        <v>0.38</v>
      </c>
      <c r="O1724" s="54" t="s">
        <v>15615</v>
      </c>
    </row>
    <row r="1725" spans="1:15" x14ac:dyDescent="0.25">
      <c r="A1725" s="19">
        <v>1731</v>
      </c>
      <c r="B1725" t="s">
        <v>11462</v>
      </c>
      <c r="C1725" t="s">
        <v>3939</v>
      </c>
      <c r="D1725" s="50" t="s">
        <v>16735</v>
      </c>
      <c r="E1725" s="84">
        <f t="shared" si="104"/>
        <v>41799</v>
      </c>
      <c r="F1725" s="50">
        <f t="shared" si="105"/>
        <v>2014</v>
      </c>
      <c r="G1725" s="50">
        <f t="shared" si="106"/>
        <v>6</v>
      </c>
      <c r="H1725" s="50">
        <f t="shared" si="107"/>
        <v>1</v>
      </c>
      <c r="I1725" s="54" t="s">
        <v>15629</v>
      </c>
      <c r="J1725" s="54" t="s">
        <v>17050</v>
      </c>
      <c r="K1725" s="54" t="s">
        <v>17124</v>
      </c>
      <c r="L1725" s="54" t="s">
        <v>15623</v>
      </c>
      <c r="M1725" s="55">
        <v>0.67</v>
      </c>
      <c r="N1725" s="55">
        <v>0.8</v>
      </c>
      <c r="O1725" s="54" t="s">
        <v>15615</v>
      </c>
    </row>
    <row r="1726" spans="1:15" x14ac:dyDescent="0.25">
      <c r="A1726" s="19">
        <v>1732</v>
      </c>
      <c r="B1726" t="s">
        <v>10137</v>
      </c>
      <c r="C1726" t="s">
        <v>5240</v>
      </c>
      <c r="D1726" s="50" t="s">
        <v>11944</v>
      </c>
      <c r="E1726" s="84">
        <f t="shared" si="104"/>
        <v>41801</v>
      </c>
      <c r="F1726" s="50">
        <f t="shared" si="105"/>
        <v>2014</v>
      </c>
      <c r="G1726" s="50">
        <f t="shared" si="106"/>
        <v>6</v>
      </c>
      <c r="H1726" s="50">
        <f t="shared" si="107"/>
        <v>3</v>
      </c>
      <c r="I1726" s="54" t="s">
        <v>15622</v>
      </c>
      <c r="J1726" s="54" t="s">
        <v>17050</v>
      </c>
      <c r="K1726" s="54" t="s">
        <v>17124</v>
      </c>
      <c r="L1726" s="54" t="s">
        <v>15626</v>
      </c>
      <c r="M1726" s="55">
        <v>1</v>
      </c>
      <c r="N1726" s="55">
        <v>0.97</v>
      </c>
      <c r="O1726" s="54" t="s">
        <v>15616</v>
      </c>
    </row>
    <row r="1727" spans="1:15" x14ac:dyDescent="0.25">
      <c r="A1727" s="19">
        <v>1733</v>
      </c>
      <c r="B1727" t="s">
        <v>11533</v>
      </c>
      <c r="C1727" t="s">
        <v>3871</v>
      </c>
      <c r="D1727" s="50" t="s">
        <v>11944</v>
      </c>
      <c r="E1727" s="84">
        <f t="shared" si="104"/>
        <v>41801</v>
      </c>
      <c r="F1727" s="50">
        <f t="shared" si="105"/>
        <v>2014</v>
      </c>
      <c r="G1727" s="50">
        <f t="shared" si="106"/>
        <v>6</v>
      </c>
      <c r="H1727" s="50">
        <f t="shared" si="107"/>
        <v>3</v>
      </c>
      <c r="I1727" s="54" t="s">
        <v>15622</v>
      </c>
      <c r="J1727" s="54" t="s">
        <v>17050</v>
      </c>
      <c r="K1727" s="54" t="s">
        <v>17124</v>
      </c>
      <c r="L1727" s="54" t="s">
        <v>15623</v>
      </c>
      <c r="M1727" s="55">
        <v>1</v>
      </c>
      <c r="N1727" s="55">
        <v>0.67</v>
      </c>
      <c r="O1727" s="54" t="s">
        <v>15615</v>
      </c>
    </row>
    <row r="1728" spans="1:15" x14ac:dyDescent="0.25">
      <c r="A1728" s="19">
        <v>1734</v>
      </c>
      <c r="B1728" t="s">
        <v>9175</v>
      </c>
      <c r="C1728" t="s">
        <v>6179</v>
      </c>
      <c r="D1728" s="50" t="s">
        <v>11944</v>
      </c>
      <c r="E1728" s="84">
        <f t="shared" si="104"/>
        <v>41801</v>
      </c>
      <c r="F1728" s="50">
        <f t="shared" si="105"/>
        <v>2014</v>
      </c>
      <c r="G1728" s="50">
        <f t="shared" si="106"/>
        <v>6</v>
      </c>
      <c r="H1728" s="50">
        <f t="shared" si="107"/>
        <v>3</v>
      </c>
      <c r="I1728" s="54" t="s">
        <v>15622</v>
      </c>
      <c r="J1728" s="54" t="s">
        <v>17050</v>
      </c>
      <c r="K1728" s="54" t="s">
        <v>17124</v>
      </c>
      <c r="L1728" s="54" t="s">
        <v>15626</v>
      </c>
      <c r="M1728" s="55">
        <v>1</v>
      </c>
      <c r="N1728" s="55">
        <v>1</v>
      </c>
      <c r="O1728" s="54" t="s">
        <v>15615</v>
      </c>
    </row>
    <row r="1729" spans="1:15" x14ac:dyDescent="0.25">
      <c r="A1729" s="19">
        <v>1735</v>
      </c>
      <c r="B1729" t="s">
        <v>10102</v>
      </c>
      <c r="C1729" t="s">
        <v>3565</v>
      </c>
      <c r="D1729" s="50" t="s">
        <v>11944</v>
      </c>
      <c r="E1729" s="84">
        <f t="shared" si="104"/>
        <v>41801</v>
      </c>
      <c r="F1729" s="50">
        <f t="shared" si="105"/>
        <v>2014</v>
      </c>
      <c r="G1729" s="50">
        <f t="shared" si="106"/>
        <v>6</v>
      </c>
      <c r="H1729" s="50">
        <f t="shared" si="107"/>
        <v>3</v>
      </c>
      <c r="I1729" s="54" t="s">
        <v>15622</v>
      </c>
      <c r="J1729" s="54" t="s">
        <v>17050</v>
      </c>
      <c r="K1729" s="54" t="s">
        <v>17124</v>
      </c>
      <c r="L1729" s="54" t="s">
        <v>15626</v>
      </c>
      <c r="M1729" s="55">
        <v>1</v>
      </c>
      <c r="N1729" s="55">
        <v>0.88</v>
      </c>
      <c r="O1729" s="54" t="s">
        <v>15615</v>
      </c>
    </row>
    <row r="1730" spans="1:15" x14ac:dyDescent="0.25">
      <c r="A1730" s="19">
        <v>1736</v>
      </c>
      <c r="B1730" t="s">
        <v>7958</v>
      </c>
      <c r="C1730" t="s">
        <v>7373</v>
      </c>
      <c r="D1730" s="50" t="s">
        <v>16736</v>
      </c>
      <c r="E1730" s="84">
        <f t="shared" si="104"/>
        <v>41802</v>
      </c>
      <c r="F1730" s="50">
        <f t="shared" si="105"/>
        <v>2014</v>
      </c>
      <c r="G1730" s="50">
        <f t="shared" si="106"/>
        <v>6</v>
      </c>
      <c r="H1730" s="50">
        <f t="shared" si="107"/>
        <v>4</v>
      </c>
      <c r="I1730" s="54" t="s">
        <v>15622</v>
      </c>
      <c r="J1730" s="54" t="s">
        <v>17050</v>
      </c>
      <c r="K1730" s="54" t="s">
        <v>17124</v>
      </c>
      <c r="L1730" s="54" t="s">
        <v>15626</v>
      </c>
      <c r="M1730" s="55">
        <v>1</v>
      </c>
      <c r="N1730" s="55">
        <v>0.93</v>
      </c>
      <c r="O1730" s="54" t="s">
        <v>15616</v>
      </c>
    </row>
    <row r="1731" spans="1:15" x14ac:dyDescent="0.25">
      <c r="A1731" s="19">
        <v>1737</v>
      </c>
      <c r="B1731" t="s">
        <v>10913</v>
      </c>
      <c r="C1731" t="s">
        <v>4481</v>
      </c>
      <c r="D1731" s="50" t="s">
        <v>16736</v>
      </c>
      <c r="E1731" s="84">
        <f t="shared" ref="E1731:E1794" si="108">DATE(LEFT(D1731,4),MID(D1731,5,2),RIGHT(D1731,2))</f>
        <v>41802</v>
      </c>
      <c r="F1731" s="50">
        <f t="shared" ref="F1731:F1794" si="109">YEAR(E1731)</f>
        <v>2014</v>
      </c>
      <c r="G1731" s="50">
        <f t="shared" ref="G1731:G1794" si="110">MONTH(E1731)</f>
        <v>6</v>
      </c>
      <c r="H1731" s="50">
        <f t="shared" ref="H1731:H1794" si="111">WEEKDAY(E1731,2)</f>
        <v>4</v>
      </c>
      <c r="I1731" s="54" t="s">
        <v>15622</v>
      </c>
      <c r="J1731" s="54" t="s">
        <v>17050</v>
      </c>
      <c r="K1731" s="54" t="s">
        <v>17124</v>
      </c>
      <c r="L1731" s="54" t="s">
        <v>15624</v>
      </c>
      <c r="M1731" s="55">
        <v>1</v>
      </c>
      <c r="N1731" s="55">
        <v>0.7</v>
      </c>
      <c r="O1731" s="54" t="s">
        <v>15615</v>
      </c>
    </row>
    <row r="1732" spans="1:15" x14ac:dyDescent="0.25">
      <c r="A1732" s="19">
        <v>1738</v>
      </c>
      <c r="B1732" t="s">
        <v>11353</v>
      </c>
      <c r="C1732" t="s">
        <v>4047</v>
      </c>
      <c r="D1732" s="50" t="s">
        <v>16737</v>
      </c>
      <c r="E1732" s="84">
        <f t="shared" si="108"/>
        <v>41804</v>
      </c>
      <c r="F1732" s="50">
        <f t="shared" si="109"/>
        <v>2014</v>
      </c>
      <c r="G1732" s="50">
        <f t="shared" si="110"/>
        <v>6</v>
      </c>
      <c r="H1732" s="50">
        <f t="shared" si="111"/>
        <v>6</v>
      </c>
      <c r="I1732" s="54" t="s">
        <v>15622</v>
      </c>
      <c r="J1732" s="54" t="s">
        <v>17050</v>
      </c>
      <c r="K1732" s="54" t="s">
        <v>17124</v>
      </c>
      <c r="L1732" s="54" t="s">
        <v>15623</v>
      </c>
      <c r="M1732" s="55">
        <v>0.67</v>
      </c>
      <c r="N1732" s="55">
        <v>0</v>
      </c>
      <c r="O1732" s="54" t="s">
        <v>15615</v>
      </c>
    </row>
    <row r="1733" spans="1:15" x14ac:dyDescent="0.25">
      <c r="A1733" s="19">
        <v>1739</v>
      </c>
      <c r="B1733" t="s">
        <v>10487</v>
      </c>
      <c r="C1733" t="s">
        <v>4896</v>
      </c>
      <c r="D1733" s="50" t="s">
        <v>16738</v>
      </c>
      <c r="E1733" s="84">
        <f t="shared" si="108"/>
        <v>41805</v>
      </c>
      <c r="F1733" s="50">
        <f t="shared" si="109"/>
        <v>2014</v>
      </c>
      <c r="G1733" s="50">
        <f t="shared" si="110"/>
        <v>6</v>
      </c>
      <c r="H1733" s="50">
        <f t="shared" si="111"/>
        <v>7</v>
      </c>
      <c r="I1733" s="54" t="s">
        <v>15694</v>
      </c>
      <c r="J1733" s="54" t="s">
        <v>17066</v>
      </c>
      <c r="K1733" s="54" t="s">
        <v>17129</v>
      </c>
      <c r="L1733" s="54" t="s">
        <v>15626</v>
      </c>
      <c r="M1733" s="55">
        <v>1</v>
      </c>
      <c r="N1733" s="55">
        <v>0.9</v>
      </c>
      <c r="O1733" s="54" t="s">
        <v>15615</v>
      </c>
    </row>
    <row r="1734" spans="1:15" x14ac:dyDescent="0.25">
      <c r="A1734" s="19">
        <v>1740</v>
      </c>
      <c r="B1734" t="s">
        <v>9264</v>
      </c>
      <c r="C1734" t="s">
        <v>6090</v>
      </c>
      <c r="D1734" s="50" t="s">
        <v>16738</v>
      </c>
      <c r="E1734" s="84">
        <f t="shared" si="108"/>
        <v>41805</v>
      </c>
      <c r="F1734" s="50">
        <f t="shared" si="109"/>
        <v>2014</v>
      </c>
      <c r="G1734" s="50">
        <f t="shared" si="110"/>
        <v>6</v>
      </c>
      <c r="H1734" s="50">
        <f t="shared" si="111"/>
        <v>7</v>
      </c>
      <c r="I1734" s="54" t="s">
        <v>15622</v>
      </c>
      <c r="J1734" s="54" t="s">
        <v>17050</v>
      </c>
      <c r="K1734" s="54" t="s">
        <v>17124</v>
      </c>
      <c r="L1734" s="54" t="s">
        <v>15626</v>
      </c>
      <c r="M1734" s="55">
        <v>1</v>
      </c>
      <c r="N1734" s="55">
        <v>0.87</v>
      </c>
      <c r="O1734" s="54" t="s">
        <v>15616</v>
      </c>
    </row>
    <row r="1735" spans="1:15" x14ac:dyDescent="0.25">
      <c r="A1735" s="19">
        <v>1741</v>
      </c>
      <c r="B1735" t="s">
        <v>8427</v>
      </c>
      <c r="C1735" t="s">
        <v>6915</v>
      </c>
      <c r="D1735" s="50" t="s">
        <v>16739</v>
      </c>
      <c r="E1735" s="84">
        <f t="shared" si="108"/>
        <v>41806</v>
      </c>
      <c r="F1735" s="50">
        <f t="shared" si="109"/>
        <v>2014</v>
      </c>
      <c r="G1735" s="50">
        <f t="shared" si="110"/>
        <v>6</v>
      </c>
      <c r="H1735" s="50">
        <f t="shared" si="111"/>
        <v>1</v>
      </c>
      <c r="I1735" s="54" t="s">
        <v>15627</v>
      </c>
      <c r="J1735" s="54" t="s">
        <v>17050</v>
      </c>
      <c r="K1735" s="54" t="s">
        <v>17124</v>
      </c>
      <c r="L1735" s="54" t="s">
        <v>15626</v>
      </c>
      <c r="M1735" s="55">
        <v>1</v>
      </c>
      <c r="N1735" s="55">
        <v>0.99</v>
      </c>
      <c r="O1735" s="54" t="s">
        <v>15615</v>
      </c>
    </row>
    <row r="1736" spans="1:15" x14ac:dyDescent="0.25">
      <c r="A1736" s="19">
        <v>1742</v>
      </c>
      <c r="B1736" t="s">
        <v>8712</v>
      </c>
      <c r="C1736" t="s">
        <v>6636</v>
      </c>
      <c r="D1736" s="50" t="s">
        <v>16739</v>
      </c>
      <c r="E1736" s="84">
        <f t="shared" si="108"/>
        <v>41806</v>
      </c>
      <c r="F1736" s="50">
        <f t="shared" si="109"/>
        <v>2014</v>
      </c>
      <c r="G1736" s="50">
        <f t="shared" si="110"/>
        <v>6</v>
      </c>
      <c r="H1736" s="50">
        <f t="shared" si="111"/>
        <v>1</v>
      </c>
      <c r="I1736" s="54" t="s">
        <v>15622</v>
      </c>
      <c r="J1736" s="54" t="s">
        <v>17050</v>
      </c>
      <c r="K1736" s="54" t="s">
        <v>17124</v>
      </c>
      <c r="L1736" s="54" t="s">
        <v>15626</v>
      </c>
      <c r="M1736" s="55">
        <v>1</v>
      </c>
      <c r="N1736" s="55">
        <v>0.81</v>
      </c>
      <c r="O1736" s="54" t="s">
        <v>15615</v>
      </c>
    </row>
    <row r="1737" spans="1:15" x14ac:dyDescent="0.25">
      <c r="A1737" s="19">
        <v>1743</v>
      </c>
      <c r="B1737" t="s">
        <v>10401</v>
      </c>
      <c r="C1737" t="s">
        <v>4978</v>
      </c>
      <c r="D1737" s="50" t="s">
        <v>16739</v>
      </c>
      <c r="E1737" s="84">
        <f t="shared" si="108"/>
        <v>41806</v>
      </c>
      <c r="F1737" s="50">
        <f t="shared" si="109"/>
        <v>2014</v>
      </c>
      <c r="G1737" s="50">
        <f t="shared" si="110"/>
        <v>6</v>
      </c>
      <c r="H1737" s="50">
        <f t="shared" si="111"/>
        <v>1</v>
      </c>
      <c r="I1737" s="54" t="s">
        <v>15622</v>
      </c>
      <c r="J1737" s="54" t="s">
        <v>17050</v>
      </c>
      <c r="K1737" s="54" t="s">
        <v>17124</v>
      </c>
      <c r="L1737" s="54" t="s">
        <v>15623</v>
      </c>
      <c r="M1737" s="55">
        <v>1</v>
      </c>
      <c r="N1737" s="55">
        <v>0.92</v>
      </c>
      <c r="O1737" s="54" t="s">
        <v>15616</v>
      </c>
    </row>
    <row r="1738" spans="1:15" x14ac:dyDescent="0.25">
      <c r="A1738" s="19">
        <v>1744</v>
      </c>
      <c r="B1738" t="s">
        <v>10180</v>
      </c>
      <c r="C1738" t="s">
        <v>5198</v>
      </c>
      <c r="D1738" s="50" t="s">
        <v>16739</v>
      </c>
      <c r="E1738" s="84">
        <f t="shared" si="108"/>
        <v>41806</v>
      </c>
      <c r="F1738" s="50">
        <f t="shared" si="109"/>
        <v>2014</v>
      </c>
      <c r="G1738" s="50">
        <f t="shared" si="110"/>
        <v>6</v>
      </c>
      <c r="H1738" s="50">
        <f t="shared" si="111"/>
        <v>1</v>
      </c>
      <c r="I1738" s="54" t="s">
        <v>15622</v>
      </c>
      <c r="J1738" s="54" t="s">
        <v>17050</v>
      </c>
      <c r="K1738" s="54" t="s">
        <v>17124</v>
      </c>
      <c r="L1738" s="54" t="s">
        <v>15626</v>
      </c>
      <c r="M1738" s="55">
        <v>1</v>
      </c>
      <c r="N1738" s="55">
        <v>1</v>
      </c>
      <c r="O1738" s="54" t="s">
        <v>15616</v>
      </c>
    </row>
    <row r="1739" spans="1:15" x14ac:dyDescent="0.25">
      <c r="A1739" s="19">
        <v>1745</v>
      </c>
      <c r="B1739" t="s">
        <v>11299</v>
      </c>
      <c r="C1739" t="s">
        <v>4102</v>
      </c>
      <c r="D1739" s="50" t="s">
        <v>11945</v>
      </c>
      <c r="E1739" s="84">
        <f t="shared" si="108"/>
        <v>41807</v>
      </c>
      <c r="F1739" s="50">
        <f t="shared" si="109"/>
        <v>2014</v>
      </c>
      <c r="G1739" s="50">
        <f t="shared" si="110"/>
        <v>6</v>
      </c>
      <c r="H1739" s="50">
        <f t="shared" si="111"/>
        <v>2</v>
      </c>
      <c r="I1739" s="54" t="s">
        <v>15622</v>
      </c>
      <c r="J1739" s="54" t="s">
        <v>17050</v>
      </c>
      <c r="K1739" s="54" t="s">
        <v>17124</v>
      </c>
      <c r="L1739" s="54" t="s">
        <v>15624</v>
      </c>
      <c r="M1739" s="55">
        <v>1</v>
      </c>
      <c r="N1739" s="55">
        <v>0.5</v>
      </c>
      <c r="O1739" s="54" t="s">
        <v>15615</v>
      </c>
    </row>
    <row r="1740" spans="1:15" x14ac:dyDescent="0.25">
      <c r="A1740" s="19">
        <v>1746</v>
      </c>
      <c r="B1740" t="s">
        <v>8598</v>
      </c>
      <c r="C1740" t="s">
        <v>6749</v>
      </c>
      <c r="D1740" s="50" t="s">
        <v>11946</v>
      </c>
      <c r="E1740" s="84">
        <f t="shared" si="108"/>
        <v>41808</v>
      </c>
      <c r="F1740" s="50">
        <f t="shared" si="109"/>
        <v>2014</v>
      </c>
      <c r="G1740" s="50">
        <f t="shared" si="110"/>
        <v>6</v>
      </c>
      <c r="H1740" s="50">
        <f t="shared" si="111"/>
        <v>3</v>
      </c>
      <c r="I1740" s="54" t="s">
        <v>15622</v>
      </c>
      <c r="J1740" s="54" t="s">
        <v>17050</v>
      </c>
      <c r="K1740" s="54" t="s">
        <v>17124</v>
      </c>
      <c r="L1740" s="54" t="s">
        <v>15626</v>
      </c>
      <c r="M1740" s="55">
        <v>1</v>
      </c>
      <c r="N1740" s="55">
        <v>0.93</v>
      </c>
      <c r="O1740" s="54" t="s">
        <v>15615</v>
      </c>
    </row>
    <row r="1741" spans="1:15" x14ac:dyDescent="0.25">
      <c r="A1741" s="19">
        <v>1747</v>
      </c>
      <c r="B1741" t="s">
        <v>8162</v>
      </c>
      <c r="C1741" t="s">
        <v>7173</v>
      </c>
      <c r="D1741" s="50" t="s">
        <v>11946</v>
      </c>
      <c r="E1741" s="84">
        <f t="shared" si="108"/>
        <v>41808</v>
      </c>
      <c r="F1741" s="50">
        <f t="shared" si="109"/>
        <v>2014</v>
      </c>
      <c r="G1741" s="50">
        <f t="shared" si="110"/>
        <v>6</v>
      </c>
      <c r="H1741" s="50">
        <f t="shared" si="111"/>
        <v>3</v>
      </c>
      <c r="I1741" s="54" t="s">
        <v>15622</v>
      </c>
      <c r="J1741" s="54" t="s">
        <v>17050</v>
      </c>
      <c r="K1741" s="54" t="s">
        <v>17124</v>
      </c>
      <c r="L1741" s="54" t="s">
        <v>15628</v>
      </c>
      <c r="M1741" s="55">
        <v>0.25</v>
      </c>
      <c r="N1741" s="55">
        <v>0.36</v>
      </c>
      <c r="O1741" s="54" t="s">
        <v>15615</v>
      </c>
    </row>
    <row r="1742" spans="1:15" x14ac:dyDescent="0.25">
      <c r="A1742" s="19">
        <v>1748</v>
      </c>
      <c r="B1742" t="s">
        <v>8795</v>
      </c>
      <c r="C1742" t="s">
        <v>6553</v>
      </c>
      <c r="D1742" s="50" t="s">
        <v>11947</v>
      </c>
      <c r="E1742" s="84">
        <f t="shared" si="108"/>
        <v>41809</v>
      </c>
      <c r="F1742" s="50">
        <f t="shared" si="109"/>
        <v>2014</v>
      </c>
      <c r="G1742" s="50">
        <f t="shared" si="110"/>
        <v>6</v>
      </c>
      <c r="H1742" s="50">
        <f t="shared" si="111"/>
        <v>4</v>
      </c>
      <c r="I1742" s="54" t="s">
        <v>15622</v>
      </c>
      <c r="J1742" s="54" t="s">
        <v>17050</v>
      </c>
      <c r="K1742" s="54" t="s">
        <v>17124</v>
      </c>
      <c r="L1742" s="54" t="s">
        <v>15623</v>
      </c>
      <c r="M1742" s="55">
        <v>0.5</v>
      </c>
      <c r="N1742" s="55">
        <v>1</v>
      </c>
      <c r="O1742" s="54" t="s">
        <v>15615</v>
      </c>
    </row>
    <row r="1743" spans="1:15" x14ac:dyDescent="0.25">
      <c r="A1743" s="19">
        <v>1749</v>
      </c>
      <c r="B1743" t="s">
        <v>8642</v>
      </c>
      <c r="C1743" t="s">
        <v>6706</v>
      </c>
      <c r="D1743" s="50" t="s">
        <v>11947</v>
      </c>
      <c r="E1743" s="84">
        <f t="shared" si="108"/>
        <v>41809</v>
      </c>
      <c r="F1743" s="50">
        <f t="shared" si="109"/>
        <v>2014</v>
      </c>
      <c r="G1743" s="50">
        <f t="shared" si="110"/>
        <v>6</v>
      </c>
      <c r="H1743" s="50">
        <f t="shared" si="111"/>
        <v>4</v>
      </c>
      <c r="I1743" s="54" t="s">
        <v>15684</v>
      </c>
      <c r="J1743" s="54" t="s">
        <v>17095</v>
      </c>
      <c r="K1743" s="54" t="s">
        <v>17141</v>
      </c>
      <c r="L1743" s="54" t="s">
        <v>15623</v>
      </c>
      <c r="M1743" s="55">
        <v>0.5</v>
      </c>
      <c r="N1743" s="55">
        <v>1</v>
      </c>
      <c r="O1743" s="54" t="s">
        <v>15615</v>
      </c>
    </row>
    <row r="1744" spans="1:15" x14ac:dyDescent="0.25">
      <c r="A1744" s="19">
        <v>1750</v>
      </c>
      <c r="B1744" t="s">
        <v>7741</v>
      </c>
      <c r="C1744" t="s">
        <v>7580</v>
      </c>
      <c r="D1744" s="50" t="s">
        <v>11947</v>
      </c>
      <c r="E1744" s="84">
        <f t="shared" si="108"/>
        <v>41809</v>
      </c>
      <c r="F1744" s="50">
        <f t="shared" si="109"/>
        <v>2014</v>
      </c>
      <c r="G1744" s="50">
        <f t="shared" si="110"/>
        <v>6</v>
      </c>
      <c r="H1744" s="50">
        <f t="shared" si="111"/>
        <v>4</v>
      </c>
      <c r="I1744" s="54" t="s">
        <v>15622</v>
      </c>
      <c r="J1744" s="54" t="s">
        <v>17050</v>
      </c>
      <c r="K1744" s="54" t="s">
        <v>17124</v>
      </c>
      <c r="L1744" s="54" t="s">
        <v>15624</v>
      </c>
      <c r="M1744" s="55">
        <v>1</v>
      </c>
      <c r="N1744" s="55">
        <v>1</v>
      </c>
      <c r="O1744" s="54" t="s">
        <v>15615</v>
      </c>
    </row>
    <row r="1745" spans="1:15" x14ac:dyDescent="0.25">
      <c r="A1745" s="19">
        <v>1751</v>
      </c>
      <c r="B1745" t="s">
        <v>11586</v>
      </c>
      <c r="C1745" t="s">
        <v>3819</v>
      </c>
      <c r="D1745" s="50" t="s">
        <v>11947</v>
      </c>
      <c r="E1745" s="84">
        <f t="shared" si="108"/>
        <v>41809</v>
      </c>
      <c r="F1745" s="50">
        <f t="shared" si="109"/>
        <v>2014</v>
      </c>
      <c r="G1745" s="50">
        <f t="shared" si="110"/>
        <v>6</v>
      </c>
      <c r="H1745" s="50">
        <f t="shared" si="111"/>
        <v>4</v>
      </c>
      <c r="I1745" s="54" t="s">
        <v>15622</v>
      </c>
      <c r="J1745" s="54" t="s">
        <v>17050</v>
      </c>
      <c r="K1745" s="54" t="s">
        <v>17124</v>
      </c>
      <c r="L1745" s="54" t="s">
        <v>15623</v>
      </c>
      <c r="M1745" s="55">
        <v>0.75</v>
      </c>
      <c r="N1745" s="55">
        <v>0.43</v>
      </c>
      <c r="O1745" s="54" t="s">
        <v>15615</v>
      </c>
    </row>
    <row r="1746" spans="1:15" x14ac:dyDescent="0.25">
      <c r="A1746" s="19">
        <v>1752</v>
      </c>
      <c r="B1746" t="s">
        <v>10241</v>
      </c>
      <c r="C1746" t="s">
        <v>5138</v>
      </c>
      <c r="D1746" s="50" t="s">
        <v>11948</v>
      </c>
      <c r="E1746" s="84">
        <f t="shared" si="108"/>
        <v>41810</v>
      </c>
      <c r="F1746" s="50">
        <f t="shared" si="109"/>
        <v>2014</v>
      </c>
      <c r="G1746" s="50">
        <f t="shared" si="110"/>
        <v>6</v>
      </c>
      <c r="H1746" s="50">
        <f t="shared" si="111"/>
        <v>5</v>
      </c>
      <c r="I1746" s="54" t="s">
        <v>15622</v>
      </c>
      <c r="J1746" s="54" t="s">
        <v>17050</v>
      </c>
      <c r="K1746" s="54" t="s">
        <v>17124</v>
      </c>
      <c r="L1746" s="54" t="s">
        <v>15626</v>
      </c>
      <c r="M1746" s="55">
        <v>1</v>
      </c>
      <c r="N1746" s="55">
        <v>0.63</v>
      </c>
      <c r="O1746" s="54" t="s">
        <v>15615</v>
      </c>
    </row>
    <row r="1747" spans="1:15" x14ac:dyDescent="0.25">
      <c r="A1747" s="19">
        <v>1753</v>
      </c>
      <c r="B1747" t="s">
        <v>11535</v>
      </c>
      <c r="C1747" t="s">
        <v>3869</v>
      </c>
      <c r="D1747" s="50" t="s">
        <v>16740</v>
      </c>
      <c r="E1747" s="84">
        <f t="shared" si="108"/>
        <v>41811</v>
      </c>
      <c r="F1747" s="50">
        <f t="shared" si="109"/>
        <v>2014</v>
      </c>
      <c r="G1747" s="50">
        <f t="shared" si="110"/>
        <v>6</v>
      </c>
      <c r="H1747" s="50">
        <f t="shared" si="111"/>
        <v>6</v>
      </c>
      <c r="I1747" s="54" t="s">
        <v>15622</v>
      </c>
      <c r="J1747" s="54" t="s">
        <v>17050</v>
      </c>
      <c r="K1747" s="54" t="s">
        <v>17124</v>
      </c>
      <c r="L1747" s="54" t="s">
        <v>15624</v>
      </c>
      <c r="M1747" s="55">
        <v>0.96</v>
      </c>
      <c r="N1747" s="55">
        <v>0</v>
      </c>
      <c r="O1747" s="54" t="s">
        <v>15615</v>
      </c>
    </row>
    <row r="1748" spans="1:15" x14ac:dyDescent="0.25">
      <c r="A1748" s="19">
        <v>1754</v>
      </c>
      <c r="B1748" t="s">
        <v>11047</v>
      </c>
      <c r="C1748" t="s">
        <v>4350</v>
      </c>
      <c r="D1748" s="50" t="s">
        <v>16741</v>
      </c>
      <c r="E1748" s="84">
        <f t="shared" si="108"/>
        <v>41812</v>
      </c>
      <c r="F1748" s="50">
        <f t="shared" si="109"/>
        <v>2014</v>
      </c>
      <c r="G1748" s="50">
        <f t="shared" si="110"/>
        <v>6</v>
      </c>
      <c r="H1748" s="50">
        <f t="shared" si="111"/>
        <v>7</v>
      </c>
      <c r="I1748" s="54" t="s">
        <v>15622</v>
      </c>
      <c r="J1748" s="54" t="s">
        <v>17050</v>
      </c>
      <c r="K1748" s="54" t="s">
        <v>17124</v>
      </c>
      <c r="L1748" s="54" t="s">
        <v>15624</v>
      </c>
      <c r="M1748" s="55">
        <v>1</v>
      </c>
      <c r="N1748" s="55">
        <v>0.56999999999999995</v>
      </c>
      <c r="O1748" s="54" t="s">
        <v>15616</v>
      </c>
    </row>
    <row r="1749" spans="1:15" x14ac:dyDescent="0.25">
      <c r="A1749" s="19">
        <v>1755</v>
      </c>
      <c r="B1749" t="s">
        <v>7894</v>
      </c>
      <c r="C1749" t="s">
        <v>7434</v>
      </c>
      <c r="D1749" s="50" t="s">
        <v>16742</v>
      </c>
      <c r="E1749" s="84">
        <f t="shared" si="108"/>
        <v>41813</v>
      </c>
      <c r="F1749" s="50">
        <f t="shared" si="109"/>
        <v>2014</v>
      </c>
      <c r="G1749" s="50">
        <f t="shared" si="110"/>
        <v>6</v>
      </c>
      <c r="H1749" s="50">
        <f t="shared" si="111"/>
        <v>1</v>
      </c>
      <c r="I1749" s="54" t="s">
        <v>15622</v>
      </c>
      <c r="J1749" s="54" t="s">
        <v>17050</v>
      </c>
      <c r="K1749" s="54" t="s">
        <v>17124</v>
      </c>
      <c r="L1749" s="54" t="s">
        <v>15623</v>
      </c>
      <c r="M1749" s="55">
        <v>0.5</v>
      </c>
      <c r="N1749" s="55">
        <v>0.88</v>
      </c>
      <c r="O1749" s="54" t="s">
        <v>15615</v>
      </c>
    </row>
    <row r="1750" spans="1:15" x14ac:dyDescent="0.25">
      <c r="A1750" s="19">
        <v>1756</v>
      </c>
      <c r="B1750" t="s">
        <v>11137</v>
      </c>
      <c r="C1750" t="s">
        <v>4263</v>
      </c>
      <c r="D1750" s="50" t="s">
        <v>16742</v>
      </c>
      <c r="E1750" s="84">
        <f t="shared" si="108"/>
        <v>41813</v>
      </c>
      <c r="F1750" s="50">
        <f t="shared" si="109"/>
        <v>2014</v>
      </c>
      <c r="G1750" s="50">
        <f t="shared" si="110"/>
        <v>6</v>
      </c>
      <c r="H1750" s="50">
        <f t="shared" si="111"/>
        <v>1</v>
      </c>
      <c r="I1750" s="54" t="s">
        <v>15622</v>
      </c>
      <c r="J1750" s="54" t="s">
        <v>17050</v>
      </c>
      <c r="K1750" s="54" t="s">
        <v>17124</v>
      </c>
      <c r="L1750" s="54" t="s">
        <v>15626</v>
      </c>
      <c r="M1750" s="55">
        <v>1</v>
      </c>
      <c r="N1750" s="55">
        <v>1</v>
      </c>
      <c r="O1750" s="54" t="s">
        <v>15615</v>
      </c>
    </row>
    <row r="1751" spans="1:15" x14ac:dyDescent="0.25">
      <c r="A1751" s="19">
        <v>1757</v>
      </c>
      <c r="B1751" t="s">
        <v>11121</v>
      </c>
      <c r="C1751" t="s">
        <v>3591</v>
      </c>
      <c r="D1751" s="50" t="s">
        <v>16743</v>
      </c>
      <c r="E1751" s="84">
        <f t="shared" si="108"/>
        <v>41814</v>
      </c>
      <c r="F1751" s="50">
        <f t="shared" si="109"/>
        <v>2014</v>
      </c>
      <c r="G1751" s="50">
        <f t="shared" si="110"/>
        <v>6</v>
      </c>
      <c r="H1751" s="50">
        <f t="shared" si="111"/>
        <v>2</v>
      </c>
      <c r="I1751" s="54" t="s">
        <v>15802</v>
      </c>
      <c r="J1751" s="54" t="s">
        <v>17072</v>
      </c>
      <c r="K1751" s="54" t="s">
        <v>17124</v>
      </c>
      <c r="L1751" s="54" t="s">
        <v>15624</v>
      </c>
      <c r="M1751" s="55">
        <v>1</v>
      </c>
      <c r="N1751" s="55">
        <v>0.94</v>
      </c>
      <c r="O1751" s="54" t="s">
        <v>15615</v>
      </c>
    </row>
    <row r="1752" spans="1:15" x14ac:dyDescent="0.25">
      <c r="A1752" s="19">
        <v>1758</v>
      </c>
      <c r="B1752" t="s">
        <v>9925</v>
      </c>
      <c r="C1752" t="s">
        <v>5446</v>
      </c>
      <c r="D1752" s="50" t="s">
        <v>16744</v>
      </c>
      <c r="E1752" s="84">
        <f t="shared" si="108"/>
        <v>41815</v>
      </c>
      <c r="F1752" s="50">
        <f t="shared" si="109"/>
        <v>2014</v>
      </c>
      <c r="G1752" s="50">
        <f t="shared" si="110"/>
        <v>6</v>
      </c>
      <c r="H1752" s="50">
        <f t="shared" si="111"/>
        <v>3</v>
      </c>
      <c r="I1752" s="54" t="s">
        <v>15622</v>
      </c>
      <c r="J1752" s="54" t="s">
        <v>17050</v>
      </c>
      <c r="K1752" s="54" t="s">
        <v>17124</v>
      </c>
      <c r="L1752" s="54" t="s">
        <v>15626</v>
      </c>
      <c r="M1752" s="55">
        <v>1</v>
      </c>
      <c r="N1752" s="55">
        <v>0.9</v>
      </c>
      <c r="O1752" s="54" t="s">
        <v>15615</v>
      </c>
    </row>
    <row r="1753" spans="1:15" x14ac:dyDescent="0.25">
      <c r="A1753" s="19">
        <v>1759</v>
      </c>
      <c r="B1753" t="s">
        <v>8895</v>
      </c>
      <c r="C1753" t="s">
        <v>6457</v>
      </c>
      <c r="D1753" s="50" t="s">
        <v>16745</v>
      </c>
      <c r="E1753" s="84">
        <f t="shared" si="108"/>
        <v>41816</v>
      </c>
      <c r="F1753" s="50">
        <f t="shared" si="109"/>
        <v>2014</v>
      </c>
      <c r="G1753" s="50">
        <f t="shared" si="110"/>
        <v>6</v>
      </c>
      <c r="H1753" s="50">
        <f t="shared" si="111"/>
        <v>4</v>
      </c>
      <c r="I1753" s="54" t="s">
        <v>15622</v>
      </c>
      <c r="J1753" s="54" t="s">
        <v>17050</v>
      </c>
      <c r="K1753" s="54" t="s">
        <v>17124</v>
      </c>
      <c r="L1753" s="54" t="s">
        <v>15626</v>
      </c>
      <c r="M1753" s="55">
        <v>1</v>
      </c>
      <c r="N1753" s="55">
        <v>1</v>
      </c>
      <c r="O1753" s="54" t="s">
        <v>15616</v>
      </c>
    </row>
    <row r="1754" spans="1:15" x14ac:dyDescent="0.25">
      <c r="A1754" s="19">
        <v>1760</v>
      </c>
      <c r="B1754" t="s">
        <v>11636</v>
      </c>
      <c r="C1754" t="s">
        <v>3769</v>
      </c>
      <c r="D1754" s="50" t="s">
        <v>16745</v>
      </c>
      <c r="E1754" s="84">
        <f t="shared" si="108"/>
        <v>41816</v>
      </c>
      <c r="F1754" s="50">
        <f t="shared" si="109"/>
        <v>2014</v>
      </c>
      <c r="G1754" s="50">
        <f t="shared" si="110"/>
        <v>6</v>
      </c>
      <c r="H1754" s="50">
        <f t="shared" si="111"/>
        <v>4</v>
      </c>
      <c r="I1754" s="54" t="s">
        <v>15622</v>
      </c>
      <c r="J1754" s="54" t="s">
        <v>17050</v>
      </c>
      <c r="K1754" s="54" t="s">
        <v>17124</v>
      </c>
      <c r="L1754" s="54" t="s">
        <v>15626</v>
      </c>
      <c r="M1754" s="55">
        <v>1</v>
      </c>
      <c r="N1754" s="55">
        <v>0</v>
      </c>
      <c r="O1754" s="54" t="s">
        <v>15615</v>
      </c>
    </row>
    <row r="1755" spans="1:15" x14ac:dyDescent="0.25">
      <c r="A1755" s="19">
        <v>1761</v>
      </c>
      <c r="B1755" t="s">
        <v>9579</v>
      </c>
      <c r="C1755" t="s">
        <v>5782</v>
      </c>
      <c r="D1755" s="50" t="s">
        <v>16745</v>
      </c>
      <c r="E1755" s="84">
        <f t="shared" si="108"/>
        <v>41816</v>
      </c>
      <c r="F1755" s="50">
        <f t="shared" si="109"/>
        <v>2014</v>
      </c>
      <c r="G1755" s="50">
        <f t="shared" si="110"/>
        <v>6</v>
      </c>
      <c r="H1755" s="50">
        <f t="shared" si="111"/>
        <v>4</v>
      </c>
      <c r="I1755" s="54" t="s">
        <v>15622</v>
      </c>
      <c r="J1755" s="54" t="s">
        <v>17050</v>
      </c>
      <c r="K1755" s="54" t="s">
        <v>17124</v>
      </c>
      <c r="L1755" s="54" t="s">
        <v>15623</v>
      </c>
      <c r="M1755" s="55">
        <v>0.86</v>
      </c>
      <c r="N1755" s="55">
        <v>1</v>
      </c>
      <c r="O1755" s="54" t="s">
        <v>15615</v>
      </c>
    </row>
    <row r="1756" spans="1:15" x14ac:dyDescent="0.25">
      <c r="A1756" s="19">
        <v>1762</v>
      </c>
      <c r="B1756" t="s">
        <v>7782</v>
      </c>
      <c r="C1756" t="s">
        <v>7540</v>
      </c>
      <c r="D1756" s="50" t="s">
        <v>16746</v>
      </c>
      <c r="E1756" s="84">
        <f t="shared" si="108"/>
        <v>41818</v>
      </c>
      <c r="F1756" s="50">
        <f t="shared" si="109"/>
        <v>2014</v>
      </c>
      <c r="G1756" s="50">
        <f t="shared" si="110"/>
        <v>6</v>
      </c>
      <c r="H1756" s="50">
        <f t="shared" si="111"/>
        <v>6</v>
      </c>
      <c r="I1756" s="54" t="s">
        <v>15625</v>
      </c>
      <c r="J1756" s="54" t="s">
        <v>17050</v>
      </c>
      <c r="K1756" s="54" t="s">
        <v>17124</v>
      </c>
      <c r="L1756" s="54" t="s">
        <v>15626</v>
      </c>
      <c r="M1756" s="55">
        <v>1</v>
      </c>
      <c r="N1756" s="55">
        <v>1</v>
      </c>
      <c r="O1756" s="54" t="s">
        <v>15616</v>
      </c>
    </row>
    <row r="1757" spans="1:15" x14ac:dyDescent="0.25">
      <c r="A1757" s="19">
        <v>1763</v>
      </c>
      <c r="B1757" t="s">
        <v>11077</v>
      </c>
      <c r="C1757" t="s">
        <v>4320</v>
      </c>
      <c r="D1757" s="50" t="s">
        <v>16747</v>
      </c>
      <c r="E1757" s="84">
        <f t="shared" si="108"/>
        <v>41819</v>
      </c>
      <c r="F1757" s="50">
        <f t="shared" si="109"/>
        <v>2014</v>
      </c>
      <c r="G1757" s="50">
        <f t="shared" si="110"/>
        <v>6</v>
      </c>
      <c r="H1757" s="50">
        <f t="shared" si="111"/>
        <v>7</v>
      </c>
      <c r="I1757" s="54" t="s">
        <v>15622</v>
      </c>
      <c r="J1757" s="54" t="s">
        <v>17050</v>
      </c>
      <c r="K1757" s="54" t="s">
        <v>17124</v>
      </c>
      <c r="L1757" s="54" t="s">
        <v>15626</v>
      </c>
      <c r="M1757" s="55">
        <v>1</v>
      </c>
      <c r="N1757" s="55">
        <v>0.85</v>
      </c>
      <c r="O1757" s="54" t="s">
        <v>15616</v>
      </c>
    </row>
    <row r="1758" spans="1:15" x14ac:dyDescent="0.25">
      <c r="A1758" s="19">
        <v>1764</v>
      </c>
      <c r="B1758" t="s">
        <v>10400</v>
      </c>
      <c r="C1758" t="s">
        <v>4979</v>
      </c>
      <c r="D1758" s="50" t="s">
        <v>16747</v>
      </c>
      <c r="E1758" s="84">
        <f t="shared" si="108"/>
        <v>41819</v>
      </c>
      <c r="F1758" s="50">
        <f t="shared" si="109"/>
        <v>2014</v>
      </c>
      <c r="G1758" s="50">
        <f t="shared" si="110"/>
        <v>6</v>
      </c>
      <c r="H1758" s="50">
        <f t="shared" si="111"/>
        <v>7</v>
      </c>
      <c r="I1758" s="54" t="s">
        <v>15622</v>
      </c>
      <c r="J1758" s="54" t="s">
        <v>17050</v>
      </c>
      <c r="K1758" s="54" t="s">
        <v>17124</v>
      </c>
      <c r="L1758" s="54" t="s">
        <v>15623</v>
      </c>
      <c r="M1758" s="55">
        <v>1</v>
      </c>
      <c r="N1758" s="55">
        <v>1</v>
      </c>
      <c r="O1758" s="54" t="s">
        <v>15616</v>
      </c>
    </row>
    <row r="1759" spans="1:15" x14ac:dyDescent="0.25">
      <c r="A1759" s="19">
        <v>1765</v>
      </c>
      <c r="B1759" t="s">
        <v>9075</v>
      </c>
      <c r="C1759" t="s">
        <v>6278</v>
      </c>
      <c r="D1759" s="50" t="s">
        <v>16747</v>
      </c>
      <c r="E1759" s="84">
        <f t="shared" si="108"/>
        <v>41819</v>
      </c>
      <c r="F1759" s="50">
        <f t="shared" si="109"/>
        <v>2014</v>
      </c>
      <c r="G1759" s="50">
        <f t="shared" si="110"/>
        <v>6</v>
      </c>
      <c r="H1759" s="50">
        <f t="shared" si="111"/>
        <v>7</v>
      </c>
      <c r="I1759" s="54" t="s">
        <v>15622</v>
      </c>
      <c r="J1759" s="54" t="s">
        <v>17050</v>
      </c>
      <c r="K1759" s="54" t="s">
        <v>17124</v>
      </c>
      <c r="L1759" s="54" t="s">
        <v>15628</v>
      </c>
      <c r="M1759" s="55">
        <v>0</v>
      </c>
      <c r="N1759" s="55">
        <v>0.85</v>
      </c>
      <c r="O1759" s="54" t="s">
        <v>15615</v>
      </c>
    </row>
    <row r="1760" spans="1:15" x14ac:dyDescent="0.25">
      <c r="A1760" s="19">
        <v>1766</v>
      </c>
      <c r="B1760" t="s">
        <v>9076</v>
      </c>
      <c r="C1760" t="s">
        <v>6277</v>
      </c>
      <c r="D1760" s="50" t="s">
        <v>11949</v>
      </c>
      <c r="E1760" s="84">
        <f t="shared" si="108"/>
        <v>41820</v>
      </c>
      <c r="F1760" s="50">
        <f t="shared" si="109"/>
        <v>2014</v>
      </c>
      <c r="G1760" s="50">
        <f t="shared" si="110"/>
        <v>6</v>
      </c>
      <c r="H1760" s="50">
        <f t="shared" si="111"/>
        <v>1</v>
      </c>
      <c r="I1760" s="54" t="s">
        <v>15622</v>
      </c>
      <c r="J1760" s="54" t="s">
        <v>17050</v>
      </c>
      <c r="K1760" s="54" t="s">
        <v>17124</v>
      </c>
      <c r="L1760" s="54" t="s">
        <v>15624</v>
      </c>
      <c r="M1760" s="55">
        <v>1</v>
      </c>
      <c r="N1760" s="55">
        <v>0.63</v>
      </c>
      <c r="O1760" s="54" t="s">
        <v>15615</v>
      </c>
    </row>
    <row r="1761" spans="1:15" x14ac:dyDescent="0.25">
      <c r="A1761" s="19">
        <v>1767</v>
      </c>
      <c r="B1761" t="s">
        <v>9786</v>
      </c>
      <c r="C1761" t="s">
        <v>5583</v>
      </c>
      <c r="D1761" s="50" t="s">
        <v>11949</v>
      </c>
      <c r="E1761" s="84">
        <f t="shared" si="108"/>
        <v>41820</v>
      </c>
      <c r="F1761" s="50">
        <f t="shared" si="109"/>
        <v>2014</v>
      </c>
      <c r="G1761" s="50">
        <f t="shared" si="110"/>
        <v>6</v>
      </c>
      <c r="H1761" s="50">
        <f t="shared" si="111"/>
        <v>1</v>
      </c>
      <c r="I1761" s="54" t="s">
        <v>15622</v>
      </c>
      <c r="J1761" s="54" t="s">
        <v>17050</v>
      </c>
      <c r="K1761" s="54" t="s">
        <v>17124</v>
      </c>
      <c r="L1761" s="54" t="s">
        <v>15626</v>
      </c>
      <c r="M1761" s="55">
        <v>1</v>
      </c>
      <c r="N1761" s="55">
        <v>1</v>
      </c>
      <c r="O1761" s="54" t="s">
        <v>15615</v>
      </c>
    </row>
    <row r="1762" spans="1:15" x14ac:dyDescent="0.25">
      <c r="A1762" s="19">
        <v>1768</v>
      </c>
      <c r="B1762" t="s">
        <v>9012</v>
      </c>
      <c r="C1762" t="s">
        <v>6342</v>
      </c>
      <c r="D1762" s="50" t="s">
        <v>16748</v>
      </c>
      <c r="E1762" s="84">
        <f t="shared" si="108"/>
        <v>41821</v>
      </c>
      <c r="F1762" s="50">
        <f t="shared" si="109"/>
        <v>2014</v>
      </c>
      <c r="G1762" s="50">
        <f t="shared" si="110"/>
        <v>7</v>
      </c>
      <c r="H1762" s="50">
        <f t="shared" si="111"/>
        <v>2</v>
      </c>
      <c r="I1762" s="54" t="s">
        <v>15622</v>
      </c>
      <c r="J1762" s="54" t="s">
        <v>17050</v>
      </c>
      <c r="K1762" s="54" t="s">
        <v>17124</v>
      </c>
      <c r="L1762" s="54" t="s">
        <v>15623</v>
      </c>
      <c r="M1762" s="55">
        <v>1</v>
      </c>
      <c r="N1762" s="55">
        <v>0.52</v>
      </c>
      <c r="O1762" s="54" t="s">
        <v>15616</v>
      </c>
    </row>
    <row r="1763" spans="1:15" x14ac:dyDescent="0.25">
      <c r="A1763" s="19">
        <v>1769</v>
      </c>
      <c r="B1763" t="s">
        <v>11011</v>
      </c>
      <c r="C1763" t="s">
        <v>4386</v>
      </c>
      <c r="D1763" s="50" t="s">
        <v>16748</v>
      </c>
      <c r="E1763" s="84">
        <f t="shared" si="108"/>
        <v>41821</v>
      </c>
      <c r="F1763" s="50">
        <f t="shared" si="109"/>
        <v>2014</v>
      </c>
      <c r="G1763" s="50">
        <f t="shared" si="110"/>
        <v>7</v>
      </c>
      <c r="H1763" s="50">
        <f t="shared" si="111"/>
        <v>2</v>
      </c>
      <c r="I1763" s="54" t="s">
        <v>15622</v>
      </c>
      <c r="J1763" s="54" t="s">
        <v>17050</v>
      </c>
      <c r="K1763" s="54" t="s">
        <v>17124</v>
      </c>
      <c r="L1763" s="54" t="s">
        <v>15624</v>
      </c>
      <c r="M1763" s="55">
        <v>1</v>
      </c>
      <c r="N1763" s="55">
        <v>0.53</v>
      </c>
      <c r="O1763" s="54" t="s">
        <v>15616</v>
      </c>
    </row>
    <row r="1764" spans="1:15" x14ac:dyDescent="0.25">
      <c r="A1764" s="19">
        <v>1770</v>
      </c>
      <c r="B1764" t="s">
        <v>9010</v>
      </c>
      <c r="C1764" t="s">
        <v>6344</v>
      </c>
      <c r="D1764" s="50" t="s">
        <v>16749</v>
      </c>
      <c r="E1764" s="84">
        <f t="shared" si="108"/>
        <v>41822</v>
      </c>
      <c r="F1764" s="50">
        <f t="shared" si="109"/>
        <v>2014</v>
      </c>
      <c r="G1764" s="50">
        <f t="shared" si="110"/>
        <v>7</v>
      </c>
      <c r="H1764" s="50">
        <f t="shared" si="111"/>
        <v>3</v>
      </c>
      <c r="I1764" s="54" t="s">
        <v>15622</v>
      </c>
      <c r="J1764" s="54" t="s">
        <v>17050</v>
      </c>
      <c r="K1764" s="54" t="s">
        <v>17124</v>
      </c>
      <c r="L1764" s="54" t="s">
        <v>15626</v>
      </c>
      <c r="M1764" s="55">
        <v>1</v>
      </c>
      <c r="N1764" s="55">
        <v>0.86</v>
      </c>
      <c r="O1764" s="54" t="s">
        <v>15615</v>
      </c>
    </row>
    <row r="1765" spans="1:15" x14ac:dyDescent="0.25">
      <c r="A1765" s="19">
        <v>1771</v>
      </c>
      <c r="B1765" t="s">
        <v>10683</v>
      </c>
      <c r="C1765" t="s">
        <v>4703</v>
      </c>
      <c r="D1765" s="50" t="s">
        <v>16750</v>
      </c>
      <c r="E1765" s="84">
        <f t="shared" si="108"/>
        <v>41823</v>
      </c>
      <c r="F1765" s="50">
        <f t="shared" si="109"/>
        <v>2014</v>
      </c>
      <c r="G1765" s="50">
        <f t="shared" si="110"/>
        <v>7</v>
      </c>
      <c r="H1765" s="50">
        <f t="shared" si="111"/>
        <v>4</v>
      </c>
      <c r="I1765" s="54" t="s">
        <v>15622</v>
      </c>
      <c r="J1765" s="54" t="s">
        <v>17050</v>
      </c>
      <c r="K1765" s="54" t="s">
        <v>17124</v>
      </c>
      <c r="L1765" s="54" t="s">
        <v>15626</v>
      </c>
      <c r="M1765" s="55">
        <v>1</v>
      </c>
      <c r="N1765" s="55">
        <v>1</v>
      </c>
      <c r="O1765" s="54" t="s">
        <v>15615</v>
      </c>
    </row>
    <row r="1766" spans="1:15" x14ac:dyDescent="0.25">
      <c r="A1766" s="19">
        <v>1772</v>
      </c>
      <c r="B1766" t="s">
        <v>7934</v>
      </c>
      <c r="C1766" t="s">
        <v>7396</v>
      </c>
      <c r="D1766" s="50" t="s">
        <v>16750</v>
      </c>
      <c r="E1766" s="84">
        <f t="shared" si="108"/>
        <v>41823</v>
      </c>
      <c r="F1766" s="50">
        <f t="shared" si="109"/>
        <v>2014</v>
      </c>
      <c r="G1766" s="50">
        <f t="shared" si="110"/>
        <v>7</v>
      </c>
      <c r="H1766" s="50">
        <f t="shared" si="111"/>
        <v>4</v>
      </c>
      <c r="I1766" s="54" t="s">
        <v>15645</v>
      </c>
      <c r="J1766" s="54" t="s">
        <v>17075</v>
      </c>
      <c r="K1766" s="54" t="s">
        <v>17124</v>
      </c>
      <c r="L1766" s="54" t="s">
        <v>15624</v>
      </c>
      <c r="M1766" s="55">
        <v>1</v>
      </c>
      <c r="N1766" s="55">
        <v>0.73</v>
      </c>
      <c r="O1766" s="54" t="s">
        <v>15615</v>
      </c>
    </row>
    <row r="1767" spans="1:15" x14ac:dyDescent="0.25">
      <c r="A1767" s="19">
        <v>1773</v>
      </c>
      <c r="B1767" t="s">
        <v>10507</v>
      </c>
      <c r="C1767" t="s">
        <v>4876</v>
      </c>
      <c r="D1767" s="50" t="s">
        <v>16750</v>
      </c>
      <c r="E1767" s="84">
        <f t="shared" si="108"/>
        <v>41823</v>
      </c>
      <c r="F1767" s="50">
        <f t="shared" si="109"/>
        <v>2014</v>
      </c>
      <c r="G1767" s="50">
        <f t="shared" si="110"/>
        <v>7</v>
      </c>
      <c r="H1767" s="50">
        <f t="shared" si="111"/>
        <v>4</v>
      </c>
      <c r="I1767" s="54" t="s">
        <v>15622</v>
      </c>
      <c r="J1767" s="54" t="s">
        <v>17050</v>
      </c>
      <c r="K1767" s="54" t="s">
        <v>17124</v>
      </c>
      <c r="L1767" s="54" t="s">
        <v>15626</v>
      </c>
      <c r="M1767" s="55">
        <v>1</v>
      </c>
      <c r="N1767" s="55">
        <v>0.92</v>
      </c>
      <c r="O1767" s="54" t="s">
        <v>15615</v>
      </c>
    </row>
    <row r="1768" spans="1:15" x14ac:dyDescent="0.25">
      <c r="A1768" s="19">
        <v>1774</v>
      </c>
      <c r="B1768" t="s">
        <v>10509</v>
      </c>
      <c r="C1768" t="s">
        <v>4874</v>
      </c>
      <c r="D1768" s="50" t="s">
        <v>16750</v>
      </c>
      <c r="E1768" s="84">
        <f t="shared" si="108"/>
        <v>41823</v>
      </c>
      <c r="F1768" s="50">
        <f t="shared" si="109"/>
        <v>2014</v>
      </c>
      <c r="G1768" s="50">
        <f t="shared" si="110"/>
        <v>7</v>
      </c>
      <c r="H1768" s="50">
        <f t="shared" si="111"/>
        <v>4</v>
      </c>
      <c r="I1768" s="54" t="s">
        <v>15622</v>
      </c>
      <c r="J1768" s="54" t="s">
        <v>17050</v>
      </c>
      <c r="K1768" s="54" t="s">
        <v>17124</v>
      </c>
      <c r="L1768" s="54" t="s">
        <v>15626</v>
      </c>
      <c r="M1768" s="55">
        <v>1</v>
      </c>
      <c r="N1768" s="55">
        <v>0.93</v>
      </c>
      <c r="O1768" s="54" t="s">
        <v>15616</v>
      </c>
    </row>
    <row r="1769" spans="1:15" x14ac:dyDescent="0.25">
      <c r="A1769" s="19">
        <v>1775</v>
      </c>
      <c r="B1769" t="s">
        <v>11006</v>
      </c>
      <c r="C1769" t="s">
        <v>4391</v>
      </c>
      <c r="D1769" s="50" t="s">
        <v>16750</v>
      </c>
      <c r="E1769" s="84">
        <f t="shared" si="108"/>
        <v>41823</v>
      </c>
      <c r="F1769" s="50">
        <f t="shared" si="109"/>
        <v>2014</v>
      </c>
      <c r="G1769" s="50">
        <f t="shared" si="110"/>
        <v>7</v>
      </c>
      <c r="H1769" s="50">
        <f t="shared" si="111"/>
        <v>4</v>
      </c>
      <c r="I1769" s="54" t="s">
        <v>15622</v>
      </c>
      <c r="J1769" s="54" t="s">
        <v>17050</v>
      </c>
      <c r="K1769" s="54" t="s">
        <v>17124</v>
      </c>
      <c r="L1769" s="54" t="s">
        <v>15624</v>
      </c>
      <c r="M1769" s="55">
        <v>1</v>
      </c>
      <c r="N1769" s="55">
        <v>0.79</v>
      </c>
      <c r="O1769" s="54" t="s">
        <v>15616</v>
      </c>
    </row>
    <row r="1770" spans="1:15" x14ac:dyDescent="0.25">
      <c r="A1770" s="19">
        <v>1776</v>
      </c>
      <c r="B1770" t="s">
        <v>11141</v>
      </c>
      <c r="C1770" t="s">
        <v>4259</v>
      </c>
      <c r="D1770" s="50" t="s">
        <v>11950</v>
      </c>
      <c r="E1770" s="84">
        <f t="shared" si="108"/>
        <v>41824</v>
      </c>
      <c r="F1770" s="50">
        <f t="shared" si="109"/>
        <v>2014</v>
      </c>
      <c r="G1770" s="50">
        <f t="shared" si="110"/>
        <v>7</v>
      </c>
      <c r="H1770" s="50">
        <f t="shared" si="111"/>
        <v>5</v>
      </c>
      <c r="I1770" s="54" t="s">
        <v>15622</v>
      </c>
      <c r="J1770" s="54" t="s">
        <v>17050</v>
      </c>
      <c r="K1770" s="54" t="s">
        <v>17124</v>
      </c>
      <c r="L1770" s="54" t="s">
        <v>15626</v>
      </c>
      <c r="M1770" s="55">
        <v>1</v>
      </c>
      <c r="N1770" s="55">
        <v>1</v>
      </c>
      <c r="O1770" s="54" t="s">
        <v>15616</v>
      </c>
    </row>
    <row r="1771" spans="1:15" x14ac:dyDescent="0.25">
      <c r="A1771" s="19">
        <v>1777</v>
      </c>
      <c r="B1771" t="s">
        <v>8028</v>
      </c>
      <c r="C1771" t="s">
        <v>7303</v>
      </c>
      <c r="D1771" s="50" t="s">
        <v>11950</v>
      </c>
      <c r="E1771" s="84">
        <f t="shared" si="108"/>
        <v>41824</v>
      </c>
      <c r="F1771" s="50">
        <f t="shared" si="109"/>
        <v>2014</v>
      </c>
      <c r="G1771" s="50">
        <f t="shared" si="110"/>
        <v>7</v>
      </c>
      <c r="H1771" s="50">
        <f t="shared" si="111"/>
        <v>5</v>
      </c>
      <c r="I1771" s="54" t="s">
        <v>15654</v>
      </c>
      <c r="J1771" s="54" t="s">
        <v>17063</v>
      </c>
      <c r="K1771" s="54" t="s">
        <v>17128</v>
      </c>
      <c r="L1771" s="54" t="s">
        <v>15623</v>
      </c>
      <c r="M1771" s="55">
        <v>0.92</v>
      </c>
      <c r="N1771" s="55">
        <v>0.67</v>
      </c>
      <c r="O1771" s="54" t="s">
        <v>15615</v>
      </c>
    </row>
    <row r="1772" spans="1:15" x14ac:dyDescent="0.25">
      <c r="A1772" s="19">
        <v>1778</v>
      </c>
      <c r="B1772" t="s">
        <v>10144</v>
      </c>
      <c r="C1772" t="s">
        <v>5234</v>
      </c>
      <c r="D1772" s="50" t="s">
        <v>16751</v>
      </c>
      <c r="E1772" s="84">
        <f t="shared" si="108"/>
        <v>41825</v>
      </c>
      <c r="F1772" s="50">
        <f t="shared" si="109"/>
        <v>2014</v>
      </c>
      <c r="G1772" s="50">
        <f t="shared" si="110"/>
        <v>7</v>
      </c>
      <c r="H1772" s="50">
        <f t="shared" si="111"/>
        <v>6</v>
      </c>
      <c r="I1772" s="54" t="s">
        <v>15649</v>
      </c>
      <c r="J1772" s="54" t="s">
        <v>17070</v>
      </c>
      <c r="K1772" s="54" t="s">
        <v>17131</v>
      </c>
      <c r="L1772" s="54" t="s">
        <v>15623</v>
      </c>
      <c r="M1772" s="55">
        <v>1</v>
      </c>
      <c r="N1772" s="55">
        <v>0.72</v>
      </c>
      <c r="O1772" s="54" t="s">
        <v>15615</v>
      </c>
    </row>
    <row r="1773" spans="1:15" x14ac:dyDescent="0.25">
      <c r="A1773" s="19">
        <v>1779</v>
      </c>
      <c r="B1773" t="s">
        <v>8653</v>
      </c>
      <c r="C1773" t="s">
        <v>6695</v>
      </c>
      <c r="D1773" s="50" t="s">
        <v>16752</v>
      </c>
      <c r="E1773" s="84">
        <f t="shared" si="108"/>
        <v>41826</v>
      </c>
      <c r="F1773" s="50">
        <f t="shared" si="109"/>
        <v>2014</v>
      </c>
      <c r="G1773" s="50">
        <f t="shared" si="110"/>
        <v>7</v>
      </c>
      <c r="H1773" s="50">
        <f t="shared" si="111"/>
        <v>7</v>
      </c>
      <c r="I1773" s="54" t="s">
        <v>15622</v>
      </c>
      <c r="J1773" s="54" t="s">
        <v>17050</v>
      </c>
      <c r="K1773" s="54" t="s">
        <v>17124</v>
      </c>
      <c r="L1773" s="54" t="s">
        <v>15626</v>
      </c>
      <c r="M1773" s="55">
        <v>1</v>
      </c>
      <c r="N1773" s="55">
        <v>0.47</v>
      </c>
      <c r="O1773" s="54" t="s">
        <v>15615</v>
      </c>
    </row>
    <row r="1774" spans="1:15" x14ac:dyDescent="0.25">
      <c r="A1774" s="19">
        <v>1780</v>
      </c>
      <c r="B1774" t="s">
        <v>9110</v>
      </c>
      <c r="C1774" t="s">
        <v>6243</v>
      </c>
      <c r="D1774" s="50" t="s">
        <v>16753</v>
      </c>
      <c r="E1774" s="84">
        <f t="shared" si="108"/>
        <v>41827</v>
      </c>
      <c r="F1774" s="50">
        <f t="shared" si="109"/>
        <v>2014</v>
      </c>
      <c r="G1774" s="50">
        <f t="shared" si="110"/>
        <v>7</v>
      </c>
      <c r="H1774" s="50">
        <f t="shared" si="111"/>
        <v>1</v>
      </c>
      <c r="I1774" s="54" t="s">
        <v>15622</v>
      </c>
      <c r="J1774" s="54" t="s">
        <v>17050</v>
      </c>
      <c r="K1774" s="54" t="s">
        <v>17124</v>
      </c>
      <c r="L1774" s="54" t="s">
        <v>15626</v>
      </c>
      <c r="M1774" s="55">
        <v>1</v>
      </c>
      <c r="N1774" s="55">
        <v>0.89</v>
      </c>
      <c r="O1774" s="54" t="s">
        <v>15615</v>
      </c>
    </row>
    <row r="1775" spans="1:15" x14ac:dyDescent="0.25">
      <c r="A1775" s="19">
        <v>1781</v>
      </c>
      <c r="B1775" t="s">
        <v>8215</v>
      </c>
      <c r="C1775" t="s">
        <v>7120</v>
      </c>
      <c r="D1775" s="50" t="s">
        <v>11951</v>
      </c>
      <c r="E1775" s="84">
        <f t="shared" si="108"/>
        <v>41828</v>
      </c>
      <c r="F1775" s="50">
        <f t="shared" si="109"/>
        <v>2014</v>
      </c>
      <c r="G1775" s="50">
        <f t="shared" si="110"/>
        <v>7</v>
      </c>
      <c r="H1775" s="50">
        <f t="shared" si="111"/>
        <v>2</v>
      </c>
      <c r="I1775" s="54" t="s">
        <v>15622</v>
      </c>
      <c r="J1775" s="54" t="s">
        <v>17050</v>
      </c>
      <c r="K1775" s="54" t="s">
        <v>17124</v>
      </c>
      <c r="L1775" s="54" t="s">
        <v>15624</v>
      </c>
      <c r="M1775" s="55">
        <v>0.8</v>
      </c>
      <c r="N1775" s="55">
        <v>1</v>
      </c>
      <c r="O1775" s="54" t="s">
        <v>15615</v>
      </c>
    </row>
    <row r="1776" spans="1:15" x14ac:dyDescent="0.25">
      <c r="A1776" s="19">
        <v>1782</v>
      </c>
      <c r="B1776" t="s">
        <v>8664</v>
      </c>
      <c r="C1776" t="s">
        <v>6684</v>
      </c>
      <c r="D1776" s="50" t="s">
        <v>11951</v>
      </c>
      <c r="E1776" s="84">
        <f t="shared" si="108"/>
        <v>41828</v>
      </c>
      <c r="F1776" s="50">
        <f t="shared" si="109"/>
        <v>2014</v>
      </c>
      <c r="G1776" s="50">
        <f t="shared" si="110"/>
        <v>7</v>
      </c>
      <c r="H1776" s="50">
        <f t="shared" si="111"/>
        <v>2</v>
      </c>
      <c r="I1776" s="54" t="s">
        <v>15622</v>
      </c>
      <c r="J1776" s="54" t="s">
        <v>17050</v>
      </c>
      <c r="K1776" s="54" t="s">
        <v>17124</v>
      </c>
      <c r="L1776" s="54" t="s">
        <v>15626</v>
      </c>
      <c r="M1776" s="55">
        <v>1</v>
      </c>
      <c r="N1776" s="55">
        <v>0.6</v>
      </c>
      <c r="O1776" s="54" t="s">
        <v>15615</v>
      </c>
    </row>
    <row r="1777" spans="1:15" x14ac:dyDescent="0.25">
      <c r="A1777" s="19">
        <v>1783</v>
      </c>
      <c r="B1777" t="s">
        <v>8490</v>
      </c>
      <c r="C1777" t="s">
        <v>6854</v>
      </c>
      <c r="D1777" s="50" t="s">
        <v>11951</v>
      </c>
      <c r="E1777" s="84">
        <f t="shared" si="108"/>
        <v>41828</v>
      </c>
      <c r="F1777" s="50">
        <f t="shared" si="109"/>
        <v>2014</v>
      </c>
      <c r="G1777" s="50">
        <f t="shared" si="110"/>
        <v>7</v>
      </c>
      <c r="H1777" s="50">
        <f t="shared" si="111"/>
        <v>2</v>
      </c>
      <c r="I1777" s="54" t="s">
        <v>15622</v>
      </c>
      <c r="J1777" s="54" t="s">
        <v>17050</v>
      </c>
      <c r="K1777" s="54" t="s">
        <v>17124</v>
      </c>
      <c r="L1777" s="54" t="s">
        <v>15626</v>
      </c>
      <c r="M1777" s="55">
        <v>1</v>
      </c>
      <c r="N1777" s="55">
        <v>0.97</v>
      </c>
      <c r="O1777" s="54" t="s">
        <v>15616</v>
      </c>
    </row>
    <row r="1778" spans="1:15" x14ac:dyDescent="0.25">
      <c r="A1778" s="19">
        <v>1784</v>
      </c>
      <c r="B1778" t="s">
        <v>11058</v>
      </c>
      <c r="C1778" t="s">
        <v>4339</v>
      </c>
      <c r="D1778" s="50" t="s">
        <v>11952</v>
      </c>
      <c r="E1778" s="84">
        <f t="shared" si="108"/>
        <v>41830</v>
      </c>
      <c r="F1778" s="50">
        <f t="shared" si="109"/>
        <v>2014</v>
      </c>
      <c r="G1778" s="50">
        <f t="shared" si="110"/>
        <v>7</v>
      </c>
      <c r="H1778" s="50">
        <f t="shared" si="111"/>
        <v>4</v>
      </c>
      <c r="I1778" s="54" t="s">
        <v>15622</v>
      </c>
      <c r="J1778" s="54" t="s">
        <v>17050</v>
      </c>
      <c r="K1778" s="54" t="s">
        <v>17124</v>
      </c>
      <c r="L1778" s="54" t="s">
        <v>15624</v>
      </c>
      <c r="M1778" s="55">
        <v>1</v>
      </c>
      <c r="N1778" s="55">
        <v>0.99</v>
      </c>
      <c r="O1778" s="54" t="s">
        <v>15615</v>
      </c>
    </row>
    <row r="1779" spans="1:15" x14ac:dyDescent="0.25">
      <c r="A1779" s="19">
        <v>1785</v>
      </c>
      <c r="B1779" t="s">
        <v>8392</v>
      </c>
      <c r="C1779" t="s">
        <v>6950</v>
      </c>
      <c r="D1779" s="50" t="s">
        <v>11953</v>
      </c>
      <c r="E1779" s="84">
        <f t="shared" si="108"/>
        <v>41831</v>
      </c>
      <c r="F1779" s="50">
        <f t="shared" si="109"/>
        <v>2014</v>
      </c>
      <c r="G1779" s="50">
        <f t="shared" si="110"/>
        <v>7</v>
      </c>
      <c r="H1779" s="50">
        <f t="shared" si="111"/>
        <v>5</v>
      </c>
      <c r="I1779" s="54" t="s">
        <v>15622</v>
      </c>
      <c r="J1779" s="54" t="s">
        <v>17050</v>
      </c>
      <c r="K1779" s="54" t="s">
        <v>17124</v>
      </c>
      <c r="L1779" s="54" t="s">
        <v>15624</v>
      </c>
      <c r="M1779" s="55">
        <v>1</v>
      </c>
      <c r="N1779" s="55">
        <v>0.53</v>
      </c>
      <c r="O1779" s="54" t="s">
        <v>15616</v>
      </c>
    </row>
    <row r="1780" spans="1:15" x14ac:dyDescent="0.25">
      <c r="A1780" s="19">
        <v>1786</v>
      </c>
      <c r="B1780" t="s">
        <v>10242</v>
      </c>
      <c r="C1780" t="s">
        <v>5137</v>
      </c>
      <c r="D1780" s="50" t="s">
        <v>11953</v>
      </c>
      <c r="E1780" s="84">
        <f t="shared" si="108"/>
        <v>41831</v>
      </c>
      <c r="F1780" s="50">
        <f t="shared" si="109"/>
        <v>2014</v>
      </c>
      <c r="G1780" s="50">
        <f t="shared" si="110"/>
        <v>7</v>
      </c>
      <c r="H1780" s="50">
        <f t="shared" si="111"/>
        <v>5</v>
      </c>
      <c r="I1780" s="54" t="s">
        <v>15622</v>
      </c>
      <c r="J1780" s="54" t="s">
        <v>17050</v>
      </c>
      <c r="K1780" s="54" t="s">
        <v>17124</v>
      </c>
      <c r="L1780" s="54" t="s">
        <v>15628</v>
      </c>
      <c r="M1780" s="55">
        <v>0</v>
      </c>
      <c r="N1780" s="55">
        <v>0.46</v>
      </c>
      <c r="O1780" s="54" t="s">
        <v>15615</v>
      </c>
    </row>
    <row r="1781" spans="1:15" x14ac:dyDescent="0.25">
      <c r="A1781" s="19">
        <v>1788</v>
      </c>
      <c r="B1781" t="s">
        <v>9346</v>
      </c>
      <c r="C1781" t="s">
        <v>6011</v>
      </c>
      <c r="D1781" s="50" t="s">
        <v>11954</v>
      </c>
      <c r="E1781" s="84">
        <f t="shared" si="108"/>
        <v>41832</v>
      </c>
      <c r="F1781" s="50">
        <f t="shared" si="109"/>
        <v>2014</v>
      </c>
      <c r="G1781" s="50">
        <f t="shared" si="110"/>
        <v>7</v>
      </c>
      <c r="H1781" s="50">
        <f t="shared" si="111"/>
        <v>6</v>
      </c>
      <c r="I1781" s="54" t="s">
        <v>15622</v>
      </c>
      <c r="J1781" s="54" t="s">
        <v>17050</v>
      </c>
      <c r="K1781" s="54" t="s">
        <v>17124</v>
      </c>
      <c r="L1781" s="54" t="s">
        <v>15626</v>
      </c>
      <c r="M1781" s="55">
        <v>1</v>
      </c>
      <c r="N1781" s="55">
        <v>0.84</v>
      </c>
      <c r="O1781" s="54" t="s">
        <v>15615</v>
      </c>
    </row>
    <row r="1782" spans="1:15" x14ac:dyDescent="0.25">
      <c r="A1782" s="19">
        <v>1789</v>
      </c>
      <c r="B1782" t="s">
        <v>9671</v>
      </c>
      <c r="C1782" t="s">
        <v>5693</v>
      </c>
      <c r="D1782" s="50" t="s">
        <v>11954</v>
      </c>
      <c r="E1782" s="84">
        <f t="shared" si="108"/>
        <v>41832</v>
      </c>
      <c r="F1782" s="50">
        <f t="shared" si="109"/>
        <v>2014</v>
      </c>
      <c r="G1782" s="50">
        <f t="shared" si="110"/>
        <v>7</v>
      </c>
      <c r="H1782" s="50">
        <f t="shared" si="111"/>
        <v>6</v>
      </c>
      <c r="I1782" s="54" t="s">
        <v>15622</v>
      </c>
      <c r="J1782" s="54" t="s">
        <v>17050</v>
      </c>
      <c r="K1782" s="54" t="s">
        <v>17124</v>
      </c>
      <c r="L1782" s="54" t="s">
        <v>15624</v>
      </c>
      <c r="M1782" s="55">
        <v>1</v>
      </c>
      <c r="N1782" s="55">
        <v>0.92</v>
      </c>
      <c r="O1782" s="54" t="s">
        <v>15615</v>
      </c>
    </row>
    <row r="1783" spans="1:15" x14ac:dyDescent="0.25">
      <c r="A1783" s="19">
        <v>1790</v>
      </c>
      <c r="B1783" t="s">
        <v>11463</v>
      </c>
      <c r="C1783" t="s">
        <v>3511</v>
      </c>
      <c r="D1783" s="50" t="s">
        <v>16754</v>
      </c>
      <c r="E1783" s="84">
        <f t="shared" si="108"/>
        <v>41833</v>
      </c>
      <c r="F1783" s="50">
        <f t="shared" si="109"/>
        <v>2014</v>
      </c>
      <c r="G1783" s="50">
        <f t="shared" si="110"/>
        <v>7</v>
      </c>
      <c r="H1783" s="50">
        <f t="shared" si="111"/>
        <v>7</v>
      </c>
      <c r="I1783" s="54" t="s">
        <v>15622</v>
      </c>
      <c r="J1783" s="54" t="s">
        <v>17050</v>
      </c>
      <c r="K1783" s="54" t="s">
        <v>17124</v>
      </c>
      <c r="L1783" s="54" t="s">
        <v>15624</v>
      </c>
      <c r="M1783" s="55">
        <v>1</v>
      </c>
      <c r="N1783" s="55">
        <v>1</v>
      </c>
      <c r="O1783" s="54" t="s">
        <v>15615</v>
      </c>
    </row>
    <row r="1784" spans="1:15" x14ac:dyDescent="0.25">
      <c r="A1784" s="19">
        <v>1791</v>
      </c>
      <c r="B1784" t="s">
        <v>8738</v>
      </c>
      <c r="C1784" t="s">
        <v>6610</v>
      </c>
      <c r="D1784" s="50" t="s">
        <v>16755</v>
      </c>
      <c r="E1784" s="84">
        <f t="shared" si="108"/>
        <v>41834</v>
      </c>
      <c r="F1784" s="50">
        <f t="shared" si="109"/>
        <v>2014</v>
      </c>
      <c r="G1784" s="50">
        <f t="shared" si="110"/>
        <v>7</v>
      </c>
      <c r="H1784" s="50">
        <f t="shared" si="111"/>
        <v>1</v>
      </c>
      <c r="I1784" s="54" t="s">
        <v>15622</v>
      </c>
      <c r="J1784" s="54" t="s">
        <v>17050</v>
      </c>
      <c r="K1784" s="54" t="s">
        <v>17124</v>
      </c>
      <c r="L1784" s="54" t="s">
        <v>15626</v>
      </c>
      <c r="M1784" s="55">
        <v>1</v>
      </c>
      <c r="N1784" s="55">
        <v>0.78</v>
      </c>
      <c r="O1784" s="54" t="s">
        <v>15616</v>
      </c>
    </row>
    <row r="1785" spans="1:15" x14ac:dyDescent="0.25">
      <c r="A1785" s="19">
        <v>1792</v>
      </c>
      <c r="B1785" t="s">
        <v>9452</v>
      </c>
      <c r="C1785" t="s">
        <v>5907</v>
      </c>
      <c r="D1785" s="50" t="s">
        <v>16755</v>
      </c>
      <c r="E1785" s="84">
        <f t="shared" si="108"/>
        <v>41834</v>
      </c>
      <c r="F1785" s="50">
        <f t="shared" si="109"/>
        <v>2014</v>
      </c>
      <c r="G1785" s="50">
        <f t="shared" si="110"/>
        <v>7</v>
      </c>
      <c r="H1785" s="50">
        <f t="shared" si="111"/>
        <v>1</v>
      </c>
      <c r="I1785" s="54" t="s">
        <v>15622</v>
      </c>
      <c r="J1785" s="54" t="s">
        <v>17050</v>
      </c>
      <c r="K1785" s="54" t="s">
        <v>17124</v>
      </c>
      <c r="L1785" s="54" t="s">
        <v>15626</v>
      </c>
      <c r="M1785" s="55">
        <v>1</v>
      </c>
      <c r="N1785" s="55">
        <v>0.63</v>
      </c>
      <c r="O1785" s="54" t="s">
        <v>15615</v>
      </c>
    </row>
    <row r="1786" spans="1:15" x14ac:dyDescent="0.25">
      <c r="A1786" s="19">
        <v>1793</v>
      </c>
      <c r="B1786" t="s">
        <v>9011</v>
      </c>
      <c r="C1786" t="s">
        <v>6343</v>
      </c>
      <c r="D1786" s="50" t="s">
        <v>16756</v>
      </c>
      <c r="E1786" s="84">
        <f t="shared" si="108"/>
        <v>41835</v>
      </c>
      <c r="F1786" s="50">
        <f t="shared" si="109"/>
        <v>2014</v>
      </c>
      <c r="G1786" s="50">
        <f t="shared" si="110"/>
        <v>7</v>
      </c>
      <c r="H1786" s="50">
        <f t="shared" si="111"/>
        <v>2</v>
      </c>
      <c r="I1786" s="54" t="s">
        <v>15642</v>
      </c>
      <c r="J1786" s="54" t="s">
        <v>17059</v>
      </c>
      <c r="K1786" s="54" t="s">
        <v>17124</v>
      </c>
      <c r="L1786" s="54" t="s">
        <v>15623</v>
      </c>
      <c r="M1786" s="55">
        <v>1</v>
      </c>
      <c r="N1786" s="55">
        <v>1</v>
      </c>
      <c r="O1786" s="54" t="s">
        <v>15616</v>
      </c>
    </row>
    <row r="1787" spans="1:15" x14ac:dyDescent="0.25">
      <c r="A1787" s="19">
        <v>1794</v>
      </c>
      <c r="B1787" t="s">
        <v>9465</v>
      </c>
      <c r="C1787" t="s">
        <v>5894</v>
      </c>
      <c r="D1787" s="50" t="s">
        <v>16756</v>
      </c>
      <c r="E1787" s="84">
        <f t="shared" si="108"/>
        <v>41835</v>
      </c>
      <c r="F1787" s="50">
        <f t="shared" si="109"/>
        <v>2014</v>
      </c>
      <c r="G1787" s="50">
        <f t="shared" si="110"/>
        <v>7</v>
      </c>
      <c r="H1787" s="50">
        <f t="shared" si="111"/>
        <v>2</v>
      </c>
      <c r="I1787" s="54" t="s">
        <v>15622</v>
      </c>
      <c r="J1787" s="54" t="s">
        <v>17050</v>
      </c>
      <c r="K1787" s="54" t="s">
        <v>17124</v>
      </c>
      <c r="L1787" s="54" t="s">
        <v>15628</v>
      </c>
      <c r="M1787" s="55">
        <v>0</v>
      </c>
      <c r="N1787" s="55">
        <v>0.3</v>
      </c>
      <c r="O1787" s="54" t="s">
        <v>15615</v>
      </c>
    </row>
    <row r="1788" spans="1:15" x14ac:dyDescent="0.25">
      <c r="A1788" s="19">
        <v>1795</v>
      </c>
      <c r="B1788" t="s">
        <v>11753</v>
      </c>
      <c r="C1788" t="s">
        <v>3656</v>
      </c>
      <c r="D1788" s="50" t="s">
        <v>16756</v>
      </c>
      <c r="E1788" s="84">
        <f t="shared" si="108"/>
        <v>41835</v>
      </c>
      <c r="F1788" s="50">
        <f t="shared" si="109"/>
        <v>2014</v>
      </c>
      <c r="G1788" s="50">
        <f t="shared" si="110"/>
        <v>7</v>
      </c>
      <c r="H1788" s="50">
        <f t="shared" si="111"/>
        <v>2</v>
      </c>
      <c r="I1788" s="54" t="s">
        <v>15622</v>
      </c>
      <c r="J1788" s="54" t="s">
        <v>17050</v>
      </c>
      <c r="K1788" s="54" t="s">
        <v>17124</v>
      </c>
      <c r="L1788" s="54" t="s">
        <v>15624</v>
      </c>
      <c r="M1788" s="55">
        <v>0.94</v>
      </c>
      <c r="N1788" s="55">
        <v>0.77</v>
      </c>
      <c r="O1788" s="54" t="s">
        <v>15615</v>
      </c>
    </row>
    <row r="1789" spans="1:15" x14ac:dyDescent="0.25">
      <c r="A1789" s="19">
        <v>1796</v>
      </c>
      <c r="B1789" t="s">
        <v>10184</v>
      </c>
      <c r="C1789" t="s">
        <v>5194</v>
      </c>
      <c r="D1789" s="50" t="s">
        <v>11955</v>
      </c>
      <c r="E1789" s="84">
        <f t="shared" si="108"/>
        <v>41836</v>
      </c>
      <c r="F1789" s="50">
        <f t="shared" si="109"/>
        <v>2014</v>
      </c>
      <c r="G1789" s="50">
        <f t="shared" si="110"/>
        <v>7</v>
      </c>
      <c r="H1789" s="50">
        <f t="shared" si="111"/>
        <v>3</v>
      </c>
      <c r="I1789" s="54" t="s">
        <v>15622</v>
      </c>
      <c r="J1789" s="54" t="s">
        <v>17050</v>
      </c>
      <c r="K1789" s="54" t="s">
        <v>17124</v>
      </c>
      <c r="L1789" s="54" t="s">
        <v>15628</v>
      </c>
      <c r="M1789" s="55">
        <v>0</v>
      </c>
      <c r="N1789" s="55">
        <v>0.56000000000000005</v>
      </c>
      <c r="O1789" s="54" t="s">
        <v>15615</v>
      </c>
    </row>
    <row r="1790" spans="1:15" x14ac:dyDescent="0.25">
      <c r="A1790" s="19">
        <v>1797</v>
      </c>
      <c r="B1790" t="s">
        <v>8213</v>
      </c>
      <c r="C1790" t="s">
        <v>7122</v>
      </c>
      <c r="D1790" s="50" t="s">
        <v>16757</v>
      </c>
      <c r="E1790" s="84">
        <f t="shared" si="108"/>
        <v>41837</v>
      </c>
      <c r="F1790" s="50">
        <f t="shared" si="109"/>
        <v>2014</v>
      </c>
      <c r="G1790" s="50">
        <f t="shared" si="110"/>
        <v>7</v>
      </c>
      <c r="H1790" s="50">
        <f t="shared" si="111"/>
        <v>4</v>
      </c>
      <c r="I1790" s="54" t="s">
        <v>15622</v>
      </c>
      <c r="J1790" s="54" t="s">
        <v>17050</v>
      </c>
      <c r="K1790" s="54" t="s">
        <v>17124</v>
      </c>
      <c r="L1790" s="54" t="s">
        <v>15624</v>
      </c>
      <c r="M1790" s="55">
        <v>1</v>
      </c>
      <c r="N1790" s="55">
        <v>0</v>
      </c>
      <c r="O1790" s="54" t="s">
        <v>15616</v>
      </c>
    </row>
    <row r="1791" spans="1:15" x14ac:dyDescent="0.25">
      <c r="A1791" s="19">
        <v>1798</v>
      </c>
      <c r="B1791" t="s">
        <v>10616</v>
      </c>
      <c r="C1791" t="s">
        <v>4770</v>
      </c>
      <c r="D1791" s="50" t="s">
        <v>16758</v>
      </c>
      <c r="E1791" s="84">
        <f t="shared" si="108"/>
        <v>41839</v>
      </c>
      <c r="F1791" s="50">
        <f t="shared" si="109"/>
        <v>2014</v>
      </c>
      <c r="G1791" s="50">
        <f t="shared" si="110"/>
        <v>7</v>
      </c>
      <c r="H1791" s="50">
        <f t="shared" si="111"/>
        <v>6</v>
      </c>
      <c r="I1791" s="54" t="s">
        <v>15622</v>
      </c>
      <c r="J1791" s="54" t="s">
        <v>17050</v>
      </c>
      <c r="K1791" s="54" t="s">
        <v>17124</v>
      </c>
      <c r="L1791" s="54" t="s">
        <v>15626</v>
      </c>
      <c r="M1791" s="55">
        <v>0.92</v>
      </c>
      <c r="N1791" s="55">
        <v>0.85</v>
      </c>
      <c r="O1791" s="54" t="s">
        <v>15616</v>
      </c>
    </row>
    <row r="1792" spans="1:15" x14ac:dyDescent="0.25">
      <c r="A1792" s="19">
        <v>1799</v>
      </c>
      <c r="B1792" t="s">
        <v>9290</v>
      </c>
      <c r="C1792" t="s">
        <v>6066</v>
      </c>
      <c r="D1792" s="50" t="s">
        <v>11956</v>
      </c>
      <c r="E1792" s="84">
        <f t="shared" si="108"/>
        <v>41840</v>
      </c>
      <c r="F1792" s="50">
        <f t="shared" si="109"/>
        <v>2014</v>
      </c>
      <c r="G1792" s="50">
        <f t="shared" si="110"/>
        <v>7</v>
      </c>
      <c r="H1792" s="50">
        <f t="shared" si="111"/>
        <v>7</v>
      </c>
      <c r="I1792" s="54" t="s">
        <v>15622</v>
      </c>
      <c r="J1792" s="54" t="s">
        <v>17050</v>
      </c>
      <c r="K1792" s="54" t="s">
        <v>17124</v>
      </c>
      <c r="L1792" s="54" t="s">
        <v>15626</v>
      </c>
      <c r="M1792" s="55">
        <v>0.92</v>
      </c>
      <c r="N1792" s="55">
        <v>1</v>
      </c>
      <c r="O1792" s="54" t="s">
        <v>15616</v>
      </c>
    </row>
    <row r="1793" spans="1:15" x14ac:dyDescent="0.25">
      <c r="A1793" s="19">
        <v>1800</v>
      </c>
      <c r="B1793" t="s">
        <v>11706</v>
      </c>
      <c r="C1793" t="s">
        <v>3700</v>
      </c>
      <c r="D1793" s="50" t="s">
        <v>16759</v>
      </c>
      <c r="E1793" s="84">
        <f t="shared" si="108"/>
        <v>41841</v>
      </c>
      <c r="F1793" s="50">
        <f t="shared" si="109"/>
        <v>2014</v>
      </c>
      <c r="G1793" s="50">
        <f t="shared" si="110"/>
        <v>7</v>
      </c>
      <c r="H1793" s="50">
        <f t="shared" si="111"/>
        <v>1</v>
      </c>
      <c r="I1793" s="54" t="s">
        <v>15639</v>
      </c>
      <c r="J1793" s="54" t="s">
        <v>17050</v>
      </c>
      <c r="K1793" s="54" t="s">
        <v>17124</v>
      </c>
      <c r="L1793" s="54" t="s">
        <v>15628</v>
      </c>
      <c r="M1793" s="55">
        <v>0</v>
      </c>
      <c r="N1793" s="55">
        <v>1</v>
      </c>
      <c r="O1793" s="54" t="s">
        <v>15616</v>
      </c>
    </row>
    <row r="1794" spans="1:15" x14ac:dyDescent="0.25">
      <c r="A1794" s="19">
        <v>1801</v>
      </c>
      <c r="B1794" t="s">
        <v>8763</v>
      </c>
      <c r="C1794" t="s">
        <v>6585</v>
      </c>
      <c r="D1794" s="50" t="s">
        <v>16760</v>
      </c>
      <c r="E1794" s="84">
        <f t="shared" si="108"/>
        <v>41842</v>
      </c>
      <c r="F1794" s="50">
        <f t="shared" si="109"/>
        <v>2014</v>
      </c>
      <c r="G1794" s="50">
        <f t="shared" si="110"/>
        <v>7</v>
      </c>
      <c r="H1794" s="50">
        <f t="shared" si="111"/>
        <v>2</v>
      </c>
      <c r="I1794" s="54" t="s">
        <v>15622</v>
      </c>
      <c r="J1794" s="54" t="s">
        <v>17050</v>
      </c>
      <c r="K1794" s="54" t="s">
        <v>17124</v>
      </c>
      <c r="L1794" s="54" t="s">
        <v>15624</v>
      </c>
      <c r="M1794" s="55">
        <v>1</v>
      </c>
      <c r="N1794" s="55">
        <v>1</v>
      </c>
      <c r="O1794" s="54" t="s">
        <v>15616</v>
      </c>
    </row>
    <row r="1795" spans="1:15" x14ac:dyDescent="0.25">
      <c r="A1795" s="19">
        <v>1802</v>
      </c>
      <c r="B1795" t="s">
        <v>9512</v>
      </c>
      <c r="C1795" t="s">
        <v>5848</v>
      </c>
      <c r="D1795" s="50" t="s">
        <v>16760</v>
      </c>
      <c r="E1795" s="84">
        <f t="shared" ref="E1795:E1858" si="112">DATE(LEFT(D1795,4),MID(D1795,5,2),RIGHT(D1795,2))</f>
        <v>41842</v>
      </c>
      <c r="F1795" s="50">
        <f t="shared" ref="F1795:F1858" si="113">YEAR(E1795)</f>
        <v>2014</v>
      </c>
      <c r="G1795" s="50">
        <f t="shared" ref="G1795:G1858" si="114">MONTH(E1795)</f>
        <v>7</v>
      </c>
      <c r="H1795" s="50">
        <f t="shared" ref="H1795:H1858" si="115">WEEKDAY(E1795,2)</f>
        <v>2</v>
      </c>
      <c r="I1795" s="54" t="s">
        <v>15622</v>
      </c>
      <c r="J1795" s="54" t="s">
        <v>17050</v>
      </c>
      <c r="K1795" s="54" t="s">
        <v>17124</v>
      </c>
      <c r="L1795" s="54" t="s">
        <v>15626</v>
      </c>
      <c r="M1795" s="55">
        <v>1</v>
      </c>
      <c r="N1795" s="55">
        <v>0.94</v>
      </c>
      <c r="O1795" s="54" t="s">
        <v>15616</v>
      </c>
    </row>
    <row r="1796" spans="1:15" x14ac:dyDescent="0.25">
      <c r="A1796" s="19">
        <v>1803</v>
      </c>
      <c r="B1796" t="s">
        <v>10482</v>
      </c>
      <c r="C1796" t="s">
        <v>4901</v>
      </c>
      <c r="D1796" s="50" t="s">
        <v>16760</v>
      </c>
      <c r="E1796" s="84">
        <f t="shared" si="112"/>
        <v>41842</v>
      </c>
      <c r="F1796" s="50">
        <f t="shared" si="113"/>
        <v>2014</v>
      </c>
      <c r="G1796" s="50">
        <f t="shared" si="114"/>
        <v>7</v>
      </c>
      <c r="H1796" s="50">
        <f t="shared" si="115"/>
        <v>2</v>
      </c>
      <c r="I1796" s="54" t="s">
        <v>15622</v>
      </c>
      <c r="J1796" s="54" t="s">
        <v>17050</v>
      </c>
      <c r="K1796" s="54" t="s">
        <v>17124</v>
      </c>
      <c r="L1796" s="54" t="s">
        <v>15626</v>
      </c>
      <c r="M1796" s="55">
        <v>1</v>
      </c>
      <c r="N1796" s="55">
        <v>0.93</v>
      </c>
      <c r="O1796" s="54" t="s">
        <v>15615</v>
      </c>
    </row>
    <row r="1797" spans="1:15" x14ac:dyDescent="0.25">
      <c r="A1797" s="19">
        <v>1804</v>
      </c>
      <c r="B1797" t="s">
        <v>9596</v>
      </c>
      <c r="C1797" t="s">
        <v>5766</v>
      </c>
      <c r="D1797" s="50" t="s">
        <v>11957</v>
      </c>
      <c r="E1797" s="84">
        <f t="shared" si="112"/>
        <v>41843</v>
      </c>
      <c r="F1797" s="50">
        <f t="shared" si="113"/>
        <v>2014</v>
      </c>
      <c r="G1797" s="50">
        <f t="shared" si="114"/>
        <v>7</v>
      </c>
      <c r="H1797" s="50">
        <f t="shared" si="115"/>
        <v>3</v>
      </c>
      <c r="I1797" s="54" t="s">
        <v>15622</v>
      </c>
      <c r="J1797" s="54" t="s">
        <v>17050</v>
      </c>
      <c r="K1797" s="54" t="s">
        <v>17124</v>
      </c>
      <c r="L1797" s="54" t="s">
        <v>15626</v>
      </c>
      <c r="M1797" s="55">
        <v>1</v>
      </c>
      <c r="N1797" s="55">
        <v>1</v>
      </c>
      <c r="O1797" s="54" t="s">
        <v>15616</v>
      </c>
    </row>
    <row r="1798" spans="1:15" x14ac:dyDescent="0.25">
      <c r="A1798" s="19">
        <v>1805</v>
      </c>
      <c r="B1798" t="s">
        <v>8674</v>
      </c>
      <c r="C1798" t="s">
        <v>6674</v>
      </c>
      <c r="D1798" s="50" t="s">
        <v>16761</v>
      </c>
      <c r="E1798" s="84">
        <f t="shared" si="112"/>
        <v>41844</v>
      </c>
      <c r="F1798" s="50">
        <f t="shared" si="113"/>
        <v>2014</v>
      </c>
      <c r="G1798" s="50">
        <f t="shared" si="114"/>
        <v>7</v>
      </c>
      <c r="H1798" s="50">
        <f t="shared" si="115"/>
        <v>4</v>
      </c>
      <c r="I1798" s="54" t="s">
        <v>15622</v>
      </c>
      <c r="J1798" s="54" t="s">
        <v>17050</v>
      </c>
      <c r="K1798" s="54" t="s">
        <v>17124</v>
      </c>
      <c r="L1798" s="54" t="s">
        <v>15624</v>
      </c>
      <c r="M1798" s="55">
        <v>0.86</v>
      </c>
      <c r="N1798" s="55">
        <v>0.96</v>
      </c>
      <c r="O1798" s="54" t="s">
        <v>15615</v>
      </c>
    </row>
    <row r="1799" spans="1:15" x14ac:dyDescent="0.25">
      <c r="A1799" s="19">
        <v>1806</v>
      </c>
      <c r="B1799" t="s">
        <v>8136</v>
      </c>
      <c r="C1799" t="s">
        <v>7199</v>
      </c>
      <c r="D1799" s="50" t="s">
        <v>11958</v>
      </c>
      <c r="E1799" s="84">
        <f t="shared" si="112"/>
        <v>41845</v>
      </c>
      <c r="F1799" s="50">
        <f t="shared" si="113"/>
        <v>2014</v>
      </c>
      <c r="G1799" s="50">
        <f t="shared" si="114"/>
        <v>7</v>
      </c>
      <c r="H1799" s="50">
        <f t="shared" si="115"/>
        <v>5</v>
      </c>
      <c r="I1799" s="54" t="s">
        <v>15622</v>
      </c>
      <c r="J1799" s="54" t="s">
        <v>17050</v>
      </c>
      <c r="K1799" s="54" t="s">
        <v>17124</v>
      </c>
      <c r="L1799" s="54" t="s">
        <v>15628</v>
      </c>
      <c r="M1799" s="55">
        <v>0</v>
      </c>
      <c r="N1799" s="55">
        <v>0</v>
      </c>
      <c r="O1799" s="54" t="s">
        <v>15615</v>
      </c>
    </row>
    <row r="1800" spans="1:15" x14ac:dyDescent="0.25">
      <c r="A1800" s="19">
        <v>1807</v>
      </c>
      <c r="B1800" t="s">
        <v>11062</v>
      </c>
      <c r="C1800" t="s">
        <v>4335</v>
      </c>
      <c r="D1800" s="50" t="s">
        <v>11958</v>
      </c>
      <c r="E1800" s="84">
        <f t="shared" si="112"/>
        <v>41845</v>
      </c>
      <c r="F1800" s="50">
        <f t="shared" si="113"/>
        <v>2014</v>
      </c>
      <c r="G1800" s="50">
        <f t="shared" si="114"/>
        <v>7</v>
      </c>
      <c r="H1800" s="50">
        <f t="shared" si="115"/>
        <v>5</v>
      </c>
      <c r="I1800" s="54" t="s">
        <v>15622</v>
      </c>
      <c r="J1800" s="54" t="s">
        <v>17050</v>
      </c>
      <c r="K1800" s="54" t="s">
        <v>17124</v>
      </c>
      <c r="L1800" s="54" t="s">
        <v>15624</v>
      </c>
      <c r="M1800" s="55">
        <v>1</v>
      </c>
      <c r="N1800" s="55">
        <v>0.88</v>
      </c>
      <c r="O1800" s="54" t="s">
        <v>15616</v>
      </c>
    </row>
    <row r="1801" spans="1:15" x14ac:dyDescent="0.25">
      <c r="A1801" s="19">
        <v>1808</v>
      </c>
      <c r="B1801" t="s">
        <v>9752</v>
      </c>
      <c r="C1801" t="s">
        <v>5616</v>
      </c>
      <c r="D1801" s="50" t="s">
        <v>11959</v>
      </c>
      <c r="E1801" s="84">
        <f t="shared" si="112"/>
        <v>41846</v>
      </c>
      <c r="F1801" s="50">
        <f t="shared" si="113"/>
        <v>2014</v>
      </c>
      <c r="G1801" s="50">
        <f t="shared" si="114"/>
        <v>7</v>
      </c>
      <c r="H1801" s="50">
        <f t="shared" si="115"/>
        <v>6</v>
      </c>
      <c r="I1801" s="54" t="s">
        <v>15625</v>
      </c>
      <c r="J1801" s="54" t="s">
        <v>17050</v>
      </c>
      <c r="K1801" s="54" t="s">
        <v>17124</v>
      </c>
      <c r="L1801" s="54" t="s">
        <v>15626</v>
      </c>
      <c r="M1801" s="55">
        <v>1</v>
      </c>
      <c r="N1801" s="55">
        <v>0.98</v>
      </c>
      <c r="O1801" s="54" t="s">
        <v>15616</v>
      </c>
    </row>
    <row r="1802" spans="1:15" x14ac:dyDescent="0.25">
      <c r="A1802" s="19">
        <v>1809</v>
      </c>
      <c r="B1802" t="s">
        <v>11792</v>
      </c>
      <c r="C1802" t="s">
        <v>3503</v>
      </c>
      <c r="D1802" s="50" t="s">
        <v>11960</v>
      </c>
      <c r="E1802" s="84">
        <f t="shared" si="112"/>
        <v>41847</v>
      </c>
      <c r="F1802" s="50">
        <f t="shared" si="113"/>
        <v>2014</v>
      </c>
      <c r="G1802" s="50">
        <f t="shared" si="114"/>
        <v>7</v>
      </c>
      <c r="H1802" s="50">
        <f t="shared" si="115"/>
        <v>7</v>
      </c>
      <c r="I1802" s="54" t="s">
        <v>15622</v>
      </c>
      <c r="J1802" s="54" t="s">
        <v>17050</v>
      </c>
      <c r="K1802" s="54" t="s">
        <v>17124</v>
      </c>
      <c r="L1802" s="54" t="s">
        <v>15626</v>
      </c>
      <c r="M1802" s="55">
        <v>1</v>
      </c>
      <c r="N1802" s="55">
        <v>1</v>
      </c>
      <c r="O1802" s="54" t="s">
        <v>15615</v>
      </c>
    </row>
    <row r="1803" spans="1:15" x14ac:dyDescent="0.25">
      <c r="A1803" s="19">
        <v>1810</v>
      </c>
      <c r="B1803" t="s">
        <v>8128</v>
      </c>
      <c r="C1803" t="s">
        <v>7207</v>
      </c>
      <c r="D1803" s="50" t="s">
        <v>11960</v>
      </c>
      <c r="E1803" s="84">
        <f t="shared" si="112"/>
        <v>41847</v>
      </c>
      <c r="F1803" s="50">
        <f t="shared" si="113"/>
        <v>2014</v>
      </c>
      <c r="G1803" s="50">
        <f t="shared" si="114"/>
        <v>7</v>
      </c>
      <c r="H1803" s="50">
        <f t="shared" si="115"/>
        <v>7</v>
      </c>
      <c r="I1803" s="54" t="s">
        <v>15622</v>
      </c>
      <c r="J1803" s="54" t="s">
        <v>17050</v>
      </c>
      <c r="K1803" s="54" t="s">
        <v>17124</v>
      </c>
      <c r="L1803" s="54" t="s">
        <v>15626</v>
      </c>
      <c r="M1803" s="55">
        <v>1</v>
      </c>
      <c r="N1803" s="55">
        <v>0.97</v>
      </c>
      <c r="O1803" s="54" t="s">
        <v>15616</v>
      </c>
    </row>
    <row r="1804" spans="1:15" x14ac:dyDescent="0.25">
      <c r="A1804" s="19">
        <v>1811</v>
      </c>
      <c r="B1804" t="s">
        <v>9070</v>
      </c>
      <c r="C1804" t="s">
        <v>6283</v>
      </c>
      <c r="D1804" s="50" t="s">
        <v>16762</v>
      </c>
      <c r="E1804" s="84">
        <f t="shared" si="112"/>
        <v>41848</v>
      </c>
      <c r="F1804" s="50">
        <f t="shared" si="113"/>
        <v>2014</v>
      </c>
      <c r="G1804" s="50">
        <f t="shared" si="114"/>
        <v>7</v>
      </c>
      <c r="H1804" s="50">
        <f t="shared" si="115"/>
        <v>1</v>
      </c>
      <c r="I1804" s="54" t="s">
        <v>15661</v>
      </c>
      <c r="J1804" s="54" t="s">
        <v>17073</v>
      </c>
      <c r="K1804" s="54" t="s">
        <v>17124</v>
      </c>
      <c r="L1804" s="54" t="s">
        <v>15623</v>
      </c>
      <c r="M1804" s="55">
        <v>0.7</v>
      </c>
      <c r="N1804" s="55">
        <v>0.89</v>
      </c>
      <c r="O1804" s="54" t="s">
        <v>15615</v>
      </c>
    </row>
    <row r="1805" spans="1:15" x14ac:dyDescent="0.25">
      <c r="A1805" s="19">
        <v>1812</v>
      </c>
      <c r="B1805" t="s">
        <v>8801</v>
      </c>
      <c r="C1805" t="s">
        <v>6547</v>
      </c>
      <c r="D1805" s="50" t="s">
        <v>11961</v>
      </c>
      <c r="E1805" s="84">
        <f t="shared" si="112"/>
        <v>41849</v>
      </c>
      <c r="F1805" s="50">
        <f t="shared" si="113"/>
        <v>2014</v>
      </c>
      <c r="G1805" s="50">
        <f t="shared" si="114"/>
        <v>7</v>
      </c>
      <c r="H1805" s="50">
        <f t="shared" si="115"/>
        <v>2</v>
      </c>
      <c r="I1805" s="54" t="s">
        <v>15622</v>
      </c>
      <c r="J1805" s="54" t="s">
        <v>17050</v>
      </c>
      <c r="K1805" s="54" t="s">
        <v>17124</v>
      </c>
      <c r="L1805" s="54" t="s">
        <v>15624</v>
      </c>
      <c r="M1805" s="55">
        <v>1</v>
      </c>
      <c r="N1805" s="55">
        <v>0.8</v>
      </c>
      <c r="O1805" s="54" t="s">
        <v>15616</v>
      </c>
    </row>
    <row r="1806" spans="1:15" x14ac:dyDescent="0.25">
      <c r="A1806" s="19">
        <v>1813</v>
      </c>
      <c r="B1806" t="s">
        <v>8106</v>
      </c>
      <c r="C1806" t="s">
        <v>7229</v>
      </c>
      <c r="D1806" s="50" t="s">
        <v>16763</v>
      </c>
      <c r="E1806" s="84">
        <f t="shared" si="112"/>
        <v>41850</v>
      </c>
      <c r="F1806" s="50">
        <f t="shared" si="113"/>
        <v>2014</v>
      </c>
      <c r="G1806" s="50">
        <f t="shared" si="114"/>
        <v>7</v>
      </c>
      <c r="H1806" s="50">
        <f t="shared" si="115"/>
        <v>3</v>
      </c>
      <c r="I1806" s="54" t="s">
        <v>15622</v>
      </c>
      <c r="J1806" s="54" t="s">
        <v>17050</v>
      </c>
      <c r="K1806" s="54" t="s">
        <v>17124</v>
      </c>
      <c r="L1806" s="54" t="s">
        <v>15626</v>
      </c>
      <c r="M1806" s="55">
        <v>1</v>
      </c>
      <c r="N1806" s="55">
        <v>0.98</v>
      </c>
      <c r="O1806" s="54" t="s">
        <v>15616</v>
      </c>
    </row>
    <row r="1807" spans="1:15" x14ac:dyDescent="0.25">
      <c r="A1807" s="19">
        <v>1814</v>
      </c>
      <c r="B1807" t="s">
        <v>8234</v>
      </c>
      <c r="C1807" t="s">
        <v>7101</v>
      </c>
      <c r="D1807" s="50" t="s">
        <v>16763</v>
      </c>
      <c r="E1807" s="84">
        <f t="shared" si="112"/>
        <v>41850</v>
      </c>
      <c r="F1807" s="50">
        <f t="shared" si="113"/>
        <v>2014</v>
      </c>
      <c r="G1807" s="50">
        <f t="shared" si="114"/>
        <v>7</v>
      </c>
      <c r="H1807" s="50">
        <f t="shared" si="115"/>
        <v>3</v>
      </c>
      <c r="I1807" s="54" t="s">
        <v>15622</v>
      </c>
      <c r="J1807" s="54" t="s">
        <v>17050</v>
      </c>
      <c r="K1807" s="54" t="s">
        <v>17124</v>
      </c>
      <c r="L1807" s="54" t="s">
        <v>15624</v>
      </c>
      <c r="M1807" s="55">
        <v>0.8</v>
      </c>
      <c r="N1807" s="55">
        <v>0.83</v>
      </c>
      <c r="O1807" s="54" t="s">
        <v>15616</v>
      </c>
    </row>
    <row r="1808" spans="1:15" x14ac:dyDescent="0.25">
      <c r="A1808" s="19">
        <v>1815</v>
      </c>
      <c r="B1808" t="s">
        <v>10692</v>
      </c>
      <c r="C1808" t="s">
        <v>4694</v>
      </c>
      <c r="D1808" s="50" t="s">
        <v>16763</v>
      </c>
      <c r="E1808" s="84">
        <f t="shared" si="112"/>
        <v>41850</v>
      </c>
      <c r="F1808" s="50">
        <f t="shared" si="113"/>
        <v>2014</v>
      </c>
      <c r="G1808" s="50">
        <f t="shared" si="114"/>
        <v>7</v>
      </c>
      <c r="H1808" s="50">
        <f t="shared" si="115"/>
        <v>3</v>
      </c>
      <c r="I1808" s="54" t="s">
        <v>15622</v>
      </c>
      <c r="J1808" s="54" t="s">
        <v>17050</v>
      </c>
      <c r="K1808" s="54" t="s">
        <v>17124</v>
      </c>
      <c r="L1808" s="54" t="s">
        <v>15626</v>
      </c>
      <c r="M1808" s="55">
        <v>0.83</v>
      </c>
      <c r="N1808" s="55">
        <v>0.57999999999999996</v>
      </c>
      <c r="O1808" s="54" t="s">
        <v>15615</v>
      </c>
    </row>
    <row r="1809" spans="1:15" x14ac:dyDescent="0.25">
      <c r="A1809" s="19">
        <v>1816</v>
      </c>
      <c r="B1809" t="s">
        <v>10535</v>
      </c>
      <c r="C1809" t="s">
        <v>4848</v>
      </c>
      <c r="D1809" s="50" t="s">
        <v>16763</v>
      </c>
      <c r="E1809" s="84">
        <f t="shared" si="112"/>
        <v>41850</v>
      </c>
      <c r="F1809" s="50">
        <f t="shared" si="113"/>
        <v>2014</v>
      </c>
      <c r="G1809" s="50">
        <f t="shared" si="114"/>
        <v>7</v>
      </c>
      <c r="H1809" s="50">
        <f t="shared" si="115"/>
        <v>3</v>
      </c>
      <c r="I1809" s="54" t="s">
        <v>15622</v>
      </c>
      <c r="J1809" s="54" t="s">
        <v>17050</v>
      </c>
      <c r="K1809" s="54" t="s">
        <v>17124</v>
      </c>
      <c r="L1809" s="54" t="s">
        <v>15626</v>
      </c>
      <c r="M1809" s="55">
        <v>0.7</v>
      </c>
      <c r="N1809" s="55">
        <v>0.99</v>
      </c>
      <c r="O1809" s="54" t="s">
        <v>15615</v>
      </c>
    </row>
    <row r="1810" spans="1:15" x14ac:dyDescent="0.25">
      <c r="A1810" s="19">
        <v>1817</v>
      </c>
      <c r="B1810" t="s">
        <v>10070</v>
      </c>
      <c r="C1810" t="s">
        <v>5304</v>
      </c>
      <c r="D1810" s="50" t="s">
        <v>16764</v>
      </c>
      <c r="E1810" s="84">
        <f t="shared" si="112"/>
        <v>41851</v>
      </c>
      <c r="F1810" s="50">
        <f t="shared" si="113"/>
        <v>2014</v>
      </c>
      <c r="G1810" s="50">
        <f t="shared" si="114"/>
        <v>7</v>
      </c>
      <c r="H1810" s="50">
        <f t="shared" si="115"/>
        <v>4</v>
      </c>
      <c r="I1810" s="54" t="s">
        <v>15622</v>
      </c>
      <c r="J1810" s="54" t="s">
        <v>17050</v>
      </c>
      <c r="K1810" s="54" t="s">
        <v>17124</v>
      </c>
      <c r="L1810" s="54" t="s">
        <v>15623</v>
      </c>
      <c r="M1810" s="55">
        <v>1</v>
      </c>
      <c r="N1810" s="55">
        <v>0.8</v>
      </c>
      <c r="O1810" s="54" t="s">
        <v>15616</v>
      </c>
    </row>
    <row r="1811" spans="1:15" x14ac:dyDescent="0.25">
      <c r="A1811" s="19">
        <v>1818</v>
      </c>
      <c r="B1811" t="s">
        <v>11099</v>
      </c>
      <c r="C1811" t="s">
        <v>4299</v>
      </c>
      <c r="D1811" s="50" t="s">
        <v>16764</v>
      </c>
      <c r="E1811" s="84">
        <f t="shared" si="112"/>
        <v>41851</v>
      </c>
      <c r="F1811" s="50">
        <f t="shared" si="113"/>
        <v>2014</v>
      </c>
      <c r="G1811" s="50">
        <f t="shared" si="114"/>
        <v>7</v>
      </c>
      <c r="H1811" s="50">
        <f t="shared" si="115"/>
        <v>4</v>
      </c>
      <c r="I1811" s="54" t="s">
        <v>15622</v>
      </c>
      <c r="J1811" s="54" t="s">
        <v>17050</v>
      </c>
      <c r="K1811" s="54" t="s">
        <v>17124</v>
      </c>
      <c r="L1811" s="54" t="s">
        <v>15624</v>
      </c>
      <c r="M1811" s="55">
        <v>0.67</v>
      </c>
      <c r="N1811" s="55">
        <v>0.8</v>
      </c>
      <c r="O1811" s="54" t="s">
        <v>15615</v>
      </c>
    </row>
    <row r="1812" spans="1:15" x14ac:dyDescent="0.25">
      <c r="A1812" s="19">
        <v>1819</v>
      </c>
      <c r="B1812" t="s">
        <v>9974</v>
      </c>
      <c r="C1812" t="s">
        <v>5398</v>
      </c>
      <c r="D1812" s="50" t="s">
        <v>16764</v>
      </c>
      <c r="E1812" s="84">
        <f t="shared" si="112"/>
        <v>41851</v>
      </c>
      <c r="F1812" s="50">
        <f t="shared" si="113"/>
        <v>2014</v>
      </c>
      <c r="G1812" s="50">
        <f t="shared" si="114"/>
        <v>7</v>
      </c>
      <c r="H1812" s="50">
        <f t="shared" si="115"/>
        <v>4</v>
      </c>
      <c r="I1812" s="54" t="s">
        <v>15622</v>
      </c>
      <c r="J1812" s="54" t="s">
        <v>17050</v>
      </c>
      <c r="K1812" s="54" t="s">
        <v>17124</v>
      </c>
      <c r="L1812" s="54" t="s">
        <v>15626</v>
      </c>
      <c r="M1812" s="55">
        <v>1</v>
      </c>
      <c r="N1812" s="55">
        <v>1</v>
      </c>
      <c r="O1812" s="54" t="s">
        <v>15616</v>
      </c>
    </row>
    <row r="1813" spans="1:15" x14ac:dyDescent="0.25">
      <c r="A1813" s="19">
        <v>1820</v>
      </c>
      <c r="B1813" t="s">
        <v>7689</v>
      </c>
      <c r="C1813" t="s">
        <v>7628</v>
      </c>
      <c r="D1813" s="50" t="s">
        <v>16764</v>
      </c>
      <c r="E1813" s="84">
        <f t="shared" si="112"/>
        <v>41851</v>
      </c>
      <c r="F1813" s="50">
        <f t="shared" si="113"/>
        <v>2014</v>
      </c>
      <c r="G1813" s="50">
        <f t="shared" si="114"/>
        <v>7</v>
      </c>
      <c r="H1813" s="50">
        <f t="shared" si="115"/>
        <v>4</v>
      </c>
      <c r="I1813" s="54" t="s">
        <v>15622</v>
      </c>
      <c r="J1813" s="54" t="s">
        <v>17050</v>
      </c>
      <c r="K1813" s="54" t="s">
        <v>17124</v>
      </c>
      <c r="L1813" s="54" t="s">
        <v>15624</v>
      </c>
      <c r="M1813" s="55">
        <v>1</v>
      </c>
      <c r="N1813" s="55">
        <v>0.83</v>
      </c>
      <c r="O1813" s="54" t="s">
        <v>15616</v>
      </c>
    </row>
    <row r="1814" spans="1:15" x14ac:dyDescent="0.25">
      <c r="A1814" s="19">
        <v>1821</v>
      </c>
      <c r="B1814" t="s">
        <v>9336</v>
      </c>
      <c r="C1814" t="s">
        <v>6021</v>
      </c>
      <c r="D1814" s="50" t="s">
        <v>16764</v>
      </c>
      <c r="E1814" s="84">
        <f t="shared" si="112"/>
        <v>41851</v>
      </c>
      <c r="F1814" s="50">
        <f t="shared" si="113"/>
        <v>2014</v>
      </c>
      <c r="G1814" s="50">
        <f t="shared" si="114"/>
        <v>7</v>
      </c>
      <c r="H1814" s="50">
        <f t="shared" si="115"/>
        <v>4</v>
      </c>
      <c r="I1814" s="54" t="s">
        <v>15622</v>
      </c>
      <c r="J1814" s="54" t="s">
        <v>17050</v>
      </c>
      <c r="K1814" s="54" t="s">
        <v>17124</v>
      </c>
      <c r="L1814" s="54" t="s">
        <v>15626</v>
      </c>
      <c r="M1814" s="55">
        <v>1</v>
      </c>
      <c r="N1814" s="55">
        <v>0.95</v>
      </c>
      <c r="O1814" s="54" t="s">
        <v>15616</v>
      </c>
    </row>
    <row r="1815" spans="1:15" x14ac:dyDescent="0.25">
      <c r="A1815" s="19">
        <v>1822</v>
      </c>
      <c r="B1815" t="s">
        <v>8862</v>
      </c>
      <c r="C1815" t="s">
        <v>6488</v>
      </c>
      <c r="D1815" s="50" t="s">
        <v>11962</v>
      </c>
      <c r="E1815" s="84">
        <f t="shared" si="112"/>
        <v>41852</v>
      </c>
      <c r="F1815" s="50">
        <f t="shared" si="113"/>
        <v>2014</v>
      </c>
      <c r="G1815" s="50">
        <f t="shared" si="114"/>
        <v>8</v>
      </c>
      <c r="H1815" s="50">
        <f t="shared" si="115"/>
        <v>5</v>
      </c>
      <c r="I1815" s="54" t="s">
        <v>15622</v>
      </c>
      <c r="J1815" s="54" t="s">
        <v>17050</v>
      </c>
      <c r="K1815" s="54" t="s">
        <v>17124</v>
      </c>
      <c r="L1815" s="54" t="s">
        <v>15623</v>
      </c>
      <c r="M1815" s="55">
        <v>1</v>
      </c>
      <c r="N1815" s="55">
        <v>1</v>
      </c>
      <c r="O1815" s="54" t="s">
        <v>15615</v>
      </c>
    </row>
    <row r="1816" spans="1:15" x14ac:dyDescent="0.25">
      <c r="A1816" s="19">
        <v>1823</v>
      </c>
      <c r="B1816" t="s">
        <v>11355</v>
      </c>
      <c r="C1816" t="s">
        <v>4045</v>
      </c>
      <c r="D1816" s="50" t="s">
        <v>16765</v>
      </c>
      <c r="E1816" s="84">
        <f t="shared" si="112"/>
        <v>41854</v>
      </c>
      <c r="F1816" s="50">
        <f t="shared" si="113"/>
        <v>2014</v>
      </c>
      <c r="G1816" s="50">
        <f t="shared" si="114"/>
        <v>8</v>
      </c>
      <c r="H1816" s="50">
        <f t="shared" si="115"/>
        <v>7</v>
      </c>
      <c r="I1816" s="54" t="s">
        <v>15622</v>
      </c>
      <c r="J1816" s="54" t="s">
        <v>17050</v>
      </c>
      <c r="K1816" s="54" t="s">
        <v>17124</v>
      </c>
      <c r="L1816" s="54" t="s">
        <v>15626</v>
      </c>
      <c r="M1816" s="55">
        <v>1</v>
      </c>
      <c r="N1816" s="55">
        <v>1</v>
      </c>
      <c r="O1816" s="54" t="s">
        <v>15616</v>
      </c>
    </row>
    <row r="1817" spans="1:15" x14ac:dyDescent="0.25">
      <c r="A1817" s="19">
        <v>1824</v>
      </c>
      <c r="B1817" t="s">
        <v>9350</v>
      </c>
      <c r="C1817" t="s">
        <v>6007</v>
      </c>
      <c r="D1817" s="50" t="s">
        <v>16765</v>
      </c>
      <c r="E1817" s="84">
        <f t="shared" si="112"/>
        <v>41854</v>
      </c>
      <c r="F1817" s="50">
        <f t="shared" si="113"/>
        <v>2014</v>
      </c>
      <c r="G1817" s="50">
        <f t="shared" si="114"/>
        <v>8</v>
      </c>
      <c r="H1817" s="50">
        <f t="shared" si="115"/>
        <v>7</v>
      </c>
      <c r="I1817" s="54" t="s">
        <v>15622</v>
      </c>
      <c r="J1817" s="54" t="s">
        <v>17050</v>
      </c>
      <c r="K1817" s="54" t="s">
        <v>17124</v>
      </c>
      <c r="L1817" s="54" t="s">
        <v>15623</v>
      </c>
      <c r="M1817" s="55">
        <v>1</v>
      </c>
      <c r="N1817" s="55">
        <v>0.94</v>
      </c>
      <c r="O1817" s="54" t="s">
        <v>15615</v>
      </c>
    </row>
    <row r="1818" spans="1:15" x14ac:dyDescent="0.25">
      <c r="A1818" s="19">
        <v>1825</v>
      </c>
      <c r="B1818" t="s">
        <v>9116</v>
      </c>
      <c r="C1818" t="s">
        <v>6237</v>
      </c>
      <c r="D1818" s="50" t="s">
        <v>16765</v>
      </c>
      <c r="E1818" s="84">
        <f t="shared" si="112"/>
        <v>41854</v>
      </c>
      <c r="F1818" s="50">
        <f t="shared" si="113"/>
        <v>2014</v>
      </c>
      <c r="G1818" s="50">
        <f t="shared" si="114"/>
        <v>8</v>
      </c>
      <c r="H1818" s="50">
        <f t="shared" si="115"/>
        <v>7</v>
      </c>
      <c r="I1818" s="54" t="s">
        <v>15622</v>
      </c>
      <c r="J1818" s="54" t="s">
        <v>17050</v>
      </c>
      <c r="K1818" s="54" t="s">
        <v>17124</v>
      </c>
      <c r="L1818" s="54" t="s">
        <v>15626</v>
      </c>
      <c r="M1818" s="55">
        <v>1</v>
      </c>
      <c r="N1818" s="55">
        <v>0.83</v>
      </c>
      <c r="O1818" s="54" t="s">
        <v>15616</v>
      </c>
    </row>
    <row r="1819" spans="1:15" x14ac:dyDescent="0.25">
      <c r="A1819" s="19">
        <v>1826</v>
      </c>
      <c r="B1819" t="s">
        <v>11012</v>
      </c>
      <c r="C1819" t="s">
        <v>4385</v>
      </c>
      <c r="D1819" s="50" t="s">
        <v>16766</v>
      </c>
      <c r="E1819" s="84">
        <f t="shared" si="112"/>
        <v>41855</v>
      </c>
      <c r="F1819" s="50">
        <f t="shared" si="113"/>
        <v>2014</v>
      </c>
      <c r="G1819" s="50">
        <f t="shared" si="114"/>
        <v>8</v>
      </c>
      <c r="H1819" s="50">
        <f t="shared" si="115"/>
        <v>1</v>
      </c>
      <c r="I1819" s="54" t="s">
        <v>15622</v>
      </c>
      <c r="J1819" s="54" t="s">
        <v>17050</v>
      </c>
      <c r="K1819" s="54" t="s">
        <v>17124</v>
      </c>
      <c r="L1819" s="54" t="s">
        <v>15624</v>
      </c>
      <c r="M1819" s="55">
        <v>1</v>
      </c>
      <c r="N1819" s="55">
        <v>1</v>
      </c>
      <c r="O1819" s="54" t="s">
        <v>15615</v>
      </c>
    </row>
    <row r="1820" spans="1:15" x14ac:dyDescent="0.25">
      <c r="A1820" s="19">
        <v>1827</v>
      </c>
      <c r="B1820" t="s">
        <v>10412</v>
      </c>
      <c r="C1820" t="s">
        <v>4967</v>
      </c>
      <c r="D1820" s="50" t="s">
        <v>16766</v>
      </c>
      <c r="E1820" s="84">
        <f t="shared" si="112"/>
        <v>41855</v>
      </c>
      <c r="F1820" s="50">
        <f t="shared" si="113"/>
        <v>2014</v>
      </c>
      <c r="G1820" s="50">
        <f t="shared" si="114"/>
        <v>8</v>
      </c>
      <c r="H1820" s="50">
        <f t="shared" si="115"/>
        <v>1</v>
      </c>
      <c r="I1820" s="54" t="s">
        <v>15622</v>
      </c>
      <c r="J1820" s="54" t="s">
        <v>17050</v>
      </c>
      <c r="K1820" s="54" t="s">
        <v>17124</v>
      </c>
      <c r="L1820" s="54" t="s">
        <v>15626</v>
      </c>
      <c r="M1820" s="55">
        <v>1</v>
      </c>
      <c r="N1820" s="55">
        <v>0.5</v>
      </c>
      <c r="O1820" s="54" t="s">
        <v>15615</v>
      </c>
    </row>
    <row r="1821" spans="1:15" x14ac:dyDescent="0.25">
      <c r="A1821" s="19">
        <v>1828</v>
      </c>
      <c r="B1821" t="s">
        <v>9435</v>
      </c>
      <c r="C1821" t="s">
        <v>5924</v>
      </c>
      <c r="D1821" s="50" t="s">
        <v>11963</v>
      </c>
      <c r="E1821" s="84">
        <f t="shared" si="112"/>
        <v>41856</v>
      </c>
      <c r="F1821" s="50">
        <f t="shared" si="113"/>
        <v>2014</v>
      </c>
      <c r="G1821" s="50">
        <f t="shared" si="114"/>
        <v>8</v>
      </c>
      <c r="H1821" s="50">
        <f t="shared" si="115"/>
        <v>2</v>
      </c>
      <c r="I1821" s="54" t="s">
        <v>15625</v>
      </c>
      <c r="J1821" s="54" t="s">
        <v>17050</v>
      </c>
      <c r="K1821" s="54" t="s">
        <v>17124</v>
      </c>
      <c r="L1821" s="54" t="s">
        <v>15626</v>
      </c>
      <c r="M1821" s="55">
        <v>1</v>
      </c>
      <c r="N1821" s="55">
        <v>0.97</v>
      </c>
      <c r="O1821" s="54" t="s">
        <v>15616</v>
      </c>
    </row>
    <row r="1822" spans="1:15" x14ac:dyDescent="0.25">
      <c r="A1822" s="19">
        <v>1829</v>
      </c>
      <c r="B1822" t="s">
        <v>9233</v>
      </c>
      <c r="C1822" t="s">
        <v>6121</v>
      </c>
      <c r="D1822" s="50" t="s">
        <v>11963</v>
      </c>
      <c r="E1822" s="84">
        <f t="shared" si="112"/>
        <v>41856</v>
      </c>
      <c r="F1822" s="50">
        <f t="shared" si="113"/>
        <v>2014</v>
      </c>
      <c r="G1822" s="50">
        <f t="shared" si="114"/>
        <v>8</v>
      </c>
      <c r="H1822" s="50">
        <f t="shared" si="115"/>
        <v>2</v>
      </c>
      <c r="I1822" s="54" t="s">
        <v>15718</v>
      </c>
      <c r="J1822" s="54" t="s">
        <v>17096</v>
      </c>
      <c r="K1822" s="54" t="s">
        <v>17141</v>
      </c>
      <c r="L1822" s="54" t="s">
        <v>15626</v>
      </c>
      <c r="M1822" s="55">
        <v>0.86</v>
      </c>
      <c r="N1822" s="55">
        <v>0.93</v>
      </c>
      <c r="O1822" s="54" t="s">
        <v>15616</v>
      </c>
    </row>
    <row r="1823" spans="1:15" x14ac:dyDescent="0.25">
      <c r="A1823" s="19">
        <v>1830</v>
      </c>
      <c r="B1823" t="s">
        <v>7803</v>
      </c>
      <c r="C1823" t="s">
        <v>7520</v>
      </c>
      <c r="D1823" s="50" t="s">
        <v>11963</v>
      </c>
      <c r="E1823" s="84">
        <f t="shared" si="112"/>
        <v>41856</v>
      </c>
      <c r="F1823" s="50">
        <f t="shared" si="113"/>
        <v>2014</v>
      </c>
      <c r="G1823" s="50">
        <f t="shared" si="114"/>
        <v>8</v>
      </c>
      <c r="H1823" s="50">
        <f t="shared" si="115"/>
        <v>2</v>
      </c>
      <c r="I1823" s="54" t="s">
        <v>15622</v>
      </c>
      <c r="J1823" s="54" t="s">
        <v>17050</v>
      </c>
      <c r="K1823" s="54" t="s">
        <v>17124</v>
      </c>
      <c r="L1823" s="54" t="s">
        <v>15626</v>
      </c>
      <c r="M1823" s="55">
        <v>1</v>
      </c>
      <c r="N1823" s="55">
        <v>0.98</v>
      </c>
      <c r="O1823" s="54" t="s">
        <v>15615</v>
      </c>
    </row>
    <row r="1824" spans="1:15" x14ac:dyDescent="0.25">
      <c r="A1824" s="19">
        <v>1831</v>
      </c>
      <c r="B1824" t="s">
        <v>11551</v>
      </c>
      <c r="C1824" t="s">
        <v>3854</v>
      </c>
      <c r="D1824" s="50" t="s">
        <v>11964</v>
      </c>
      <c r="E1824" s="84">
        <f t="shared" si="112"/>
        <v>41857</v>
      </c>
      <c r="F1824" s="50">
        <f t="shared" si="113"/>
        <v>2014</v>
      </c>
      <c r="G1824" s="50">
        <f t="shared" si="114"/>
        <v>8</v>
      </c>
      <c r="H1824" s="50">
        <f t="shared" si="115"/>
        <v>3</v>
      </c>
      <c r="I1824" s="54" t="s">
        <v>15622</v>
      </c>
      <c r="J1824" s="54" t="s">
        <v>17050</v>
      </c>
      <c r="K1824" s="54" t="s">
        <v>17124</v>
      </c>
      <c r="L1824" s="54" t="s">
        <v>15623</v>
      </c>
      <c r="M1824" s="55">
        <v>0.8</v>
      </c>
      <c r="N1824" s="55">
        <v>0.67</v>
      </c>
      <c r="O1824" s="54" t="s">
        <v>15616</v>
      </c>
    </row>
    <row r="1825" spans="1:15" x14ac:dyDescent="0.25">
      <c r="A1825" s="19">
        <v>1832</v>
      </c>
      <c r="B1825" t="s">
        <v>7871</v>
      </c>
      <c r="C1825" t="s">
        <v>7457</v>
      </c>
      <c r="D1825" s="50" t="s">
        <v>11965</v>
      </c>
      <c r="E1825" s="84">
        <f t="shared" si="112"/>
        <v>41858</v>
      </c>
      <c r="F1825" s="50">
        <f t="shared" si="113"/>
        <v>2014</v>
      </c>
      <c r="G1825" s="50">
        <f t="shared" si="114"/>
        <v>8</v>
      </c>
      <c r="H1825" s="50">
        <f t="shared" si="115"/>
        <v>4</v>
      </c>
      <c r="I1825" s="54" t="s">
        <v>15622</v>
      </c>
      <c r="J1825" s="54" t="s">
        <v>17050</v>
      </c>
      <c r="K1825" s="54" t="s">
        <v>17124</v>
      </c>
      <c r="L1825" s="54" t="s">
        <v>15626</v>
      </c>
      <c r="M1825" s="55">
        <v>1</v>
      </c>
      <c r="N1825" s="55">
        <v>0.71</v>
      </c>
      <c r="O1825" s="54" t="s">
        <v>15615</v>
      </c>
    </row>
    <row r="1826" spans="1:15" x14ac:dyDescent="0.25">
      <c r="A1826" s="19">
        <v>1833</v>
      </c>
      <c r="B1826" t="s">
        <v>8546</v>
      </c>
      <c r="C1826" t="s">
        <v>6800</v>
      </c>
      <c r="D1826" s="50" t="s">
        <v>11965</v>
      </c>
      <c r="E1826" s="84">
        <f t="shared" si="112"/>
        <v>41858</v>
      </c>
      <c r="F1826" s="50">
        <f t="shared" si="113"/>
        <v>2014</v>
      </c>
      <c r="G1826" s="50">
        <f t="shared" si="114"/>
        <v>8</v>
      </c>
      <c r="H1826" s="50">
        <f t="shared" si="115"/>
        <v>4</v>
      </c>
      <c r="I1826" s="54" t="s">
        <v>15622</v>
      </c>
      <c r="J1826" s="54" t="s">
        <v>17050</v>
      </c>
      <c r="K1826" s="54" t="s">
        <v>17124</v>
      </c>
      <c r="L1826" s="54" t="s">
        <v>15623</v>
      </c>
      <c r="M1826" s="55">
        <v>1</v>
      </c>
      <c r="N1826" s="55">
        <v>0.81</v>
      </c>
      <c r="O1826" s="54" t="s">
        <v>15616</v>
      </c>
    </row>
    <row r="1827" spans="1:15" x14ac:dyDescent="0.25">
      <c r="A1827" s="19">
        <v>1834</v>
      </c>
      <c r="B1827" t="s">
        <v>9876</v>
      </c>
      <c r="C1827" t="s">
        <v>5495</v>
      </c>
      <c r="D1827" s="50" t="s">
        <v>11966</v>
      </c>
      <c r="E1827" s="84">
        <f t="shared" si="112"/>
        <v>41859</v>
      </c>
      <c r="F1827" s="50">
        <f t="shared" si="113"/>
        <v>2014</v>
      </c>
      <c r="G1827" s="50">
        <f t="shared" si="114"/>
        <v>8</v>
      </c>
      <c r="H1827" s="50">
        <f t="shared" si="115"/>
        <v>5</v>
      </c>
      <c r="I1827" s="54" t="s">
        <v>15622</v>
      </c>
      <c r="J1827" s="54" t="s">
        <v>17050</v>
      </c>
      <c r="K1827" s="54" t="s">
        <v>17124</v>
      </c>
      <c r="L1827" s="54" t="s">
        <v>15626</v>
      </c>
      <c r="M1827" s="55">
        <v>0.8</v>
      </c>
      <c r="N1827" s="55">
        <v>0.96</v>
      </c>
      <c r="O1827" s="54" t="s">
        <v>15616</v>
      </c>
    </row>
    <row r="1828" spans="1:15" x14ac:dyDescent="0.25">
      <c r="A1828" s="19">
        <v>1835</v>
      </c>
      <c r="B1828" t="s">
        <v>9474</v>
      </c>
      <c r="C1828" t="s">
        <v>5885</v>
      </c>
      <c r="D1828" s="50" t="s">
        <v>11967</v>
      </c>
      <c r="E1828" s="84">
        <f t="shared" si="112"/>
        <v>41861</v>
      </c>
      <c r="F1828" s="50">
        <f t="shared" si="113"/>
        <v>2014</v>
      </c>
      <c r="G1828" s="50">
        <f t="shared" si="114"/>
        <v>8</v>
      </c>
      <c r="H1828" s="50">
        <f t="shared" si="115"/>
        <v>7</v>
      </c>
      <c r="I1828" s="54" t="s">
        <v>15625</v>
      </c>
      <c r="J1828" s="54" t="s">
        <v>17050</v>
      </c>
      <c r="K1828" s="54" t="s">
        <v>17124</v>
      </c>
      <c r="L1828" s="54" t="s">
        <v>15626</v>
      </c>
      <c r="M1828" s="55">
        <v>1</v>
      </c>
      <c r="N1828" s="55">
        <v>0.94</v>
      </c>
      <c r="O1828" s="54" t="s">
        <v>15615</v>
      </c>
    </row>
    <row r="1829" spans="1:15" x14ac:dyDescent="0.25">
      <c r="A1829" s="19">
        <v>1836</v>
      </c>
      <c r="B1829" t="s">
        <v>9998</v>
      </c>
      <c r="C1829" t="s">
        <v>5375</v>
      </c>
      <c r="D1829" s="50" t="s">
        <v>11967</v>
      </c>
      <c r="E1829" s="84">
        <f t="shared" si="112"/>
        <v>41861</v>
      </c>
      <c r="F1829" s="50">
        <f t="shared" si="113"/>
        <v>2014</v>
      </c>
      <c r="G1829" s="50">
        <f t="shared" si="114"/>
        <v>8</v>
      </c>
      <c r="H1829" s="50">
        <f t="shared" si="115"/>
        <v>7</v>
      </c>
      <c r="I1829" s="54" t="s">
        <v>15622</v>
      </c>
      <c r="J1829" s="54" t="s">
        <v>17050</v>
      </c>
      <c r="K1829" s="54" t="s">
        <v>17124</v>
      </c>
      <c r="L1829" s="54" t="s">
        <v>15623</v>
      </c>
      <c r="M1829" s="55">
        <v>1</v>
      </c>
      <c r="N1829" s="55">
        <v>1</v>
      </c>
      <c r="O1829" s="54" t="s">
        <v>15615</v>
      </c>
    </row>
    <row r="1830" spans="1:15" x14ac:dyDescent="0.25">
      <c r="A1830" s="19">
        <v>1837</v>
      </c>
      <c r="B1830" t="s">
        <v>8963</v>
      </c>
      <c r="C1830" t="s">
        <v>6390</v>
      </c>
      <c r="D1830" s="50" t="s">
        <v>11968</v>
      </c>
      <c r="E1830" s="84">
        <f t="shared" si="112"/>
        <v>41862</v>
      </c>
      <c r="F1830" s="50">
        <f t="shared" si="113"/>
        <v>2014</v>
      </c>
      <c r="G1830" s="50">
        <f t="shared" si="114"/>
        <v>8</v>
      </c>
      <c r="H1830" s="50">
        <f t="shared" si="115"/>
        <v>1</v>
      </c>
      <c r="I1830" s="54" t="s">
        <v>15625</v>
      </c>
      <c r="J1830" s="54" t="s">
        <v>17050</v>
      </c>
      <c r="K1830" s="54" t="s">
        <v>17124</v>
      </c>
      <c r="L1830" s="54" t="s">
        <v>15624</v>
      </c>
      <c r="M1830" s="55">
        <v>1</v>
      </c>
      <c r="N1830" s="55">
        <v>0.93</v>
      </c>
      <c r="O1830" s="54" t="s">
        <v>15616</v>
      </c>
    </row>
    <row r="1831" spans="1:15" x14ac:dyDescent="0.25">
      <c r="A1831" s="19">
        <v>1838</v>
      </c>
      <c r="B1831" t="s">
        <v>10808</v>
      </c>
      <c r="C1831" t="s">
        <v>4585</v>
      </c>
      <c r="D1831" s="50" t="s">
        <v>11968</v>
      </c>
      <c r="E1831" s="84">
        <f t="shared" si="112"/>
        <v>41862</v>
      </c>
      <c r="F1831" s="50">
        <f t="shared" si="113"/>
        <v>2014</v>
      </c>
      <c r="G1831" s="50">
        <f t="shared" si="114"/>
        <v>8</v>
      </c>
      <c r="H1831" s="50">
        <f t="shared" si="115"/>
        <v>1</v>
      </c>
      <c r="I1831" s="54" t="s">
        <v>15708</v>
      </c>
      <c r="J1831" s="54" t="s">
        <v>17052</v>
      </c>
      <c r="K1831" s="54" t="s">
        <v>17124</v>
      </c>
      <c r="L1831" s="54" t="s">
        <v>15624</v>
      </c>
      <c r="M1831" s="55">
        <v>0.6</v>
      </c>
      <c r="N1831" s="55">
        <v>0.71</v>
      </c>
      <c r="O1831" s="54" t="s">
        <v>15615</v>
      </c>
    </row>
    <row r="1832" spans="1:15" x14ac:dyDescent="0.25">
      <c r="A1832" s="19">
        <v>1839</v>
      </c>
      <c r="B1832" t="s">
        <v>9220</v>
      </c>
      <c r="C1832" t="s">
        <v>6134</v>
      </c>
      <c r="D1832" s="50" t="s">
        <v>16767</v>
      </c>
      <c r="E1832" s="84">
        <f t="shared" si="112"/>
        <v>41863</v>
      </c>
      <c r="F1832" s="50">
        <f t="shared" si="113"/>
        <v>2014</v>
      </c>
      <c r="G1832" s="50">
        <f t="shared" si="114"/>
        <v>8</v>
      </c>
      <c r="H1832" s="50">
        <f t="shared" si="115"/>
        <v>2</v>
      </c>
      <c r="I1832" s="54" t="s">
        <v>15625</v>
      </c>
      <c r="J1832" s="54" t="s">
        <v>17050</v>
      </c>
      <c r="K1832" s="54" t="s">
        <v>17124</v>
      </c>
      <c r="L1832" s="54" t="s">
        <v>15626</v>
      </c>
      <c r="M1832" s="55">
        <v>1</v>
      </c>
      <c r="N1832" s="55">
        <v>0.92</v>
      </c>
      <c r="O1832" s="54" t="s">
        <v>15616</v>
      </c>
    </row>
    <row r="1833" spans="1:15" x14ac:dyDescent="0.25">
      <c r="A1833" s="19">
        <v>1840</v>
      </c>
      <c r="B1833" t="s">
        <v>9403</v>
      </c>
      <c r="C1833" t="s">
        <v>5954</v>
      </c>
      <c r="D1833" s="50" t="s">
        <v>16767</v>
      </c>
      <c r="E1833" s="84">
        <f t="shared" si="112"/>
        <v>41863</v>
      </c>
      <c r="F1833" s="50">
        <f t="shared" si="113"/>
        <v>2014</v>
      </c>
      <c r="G1833" s="50">
        <f t="shared" si="114"/>
        <v>8</v>
      </c>
      <c r="H1833" s="50">
        <f t="shared" si="115"/>
        <v>2</v>
      </c>
      <c r="I1833" s="54" t="s">
        <v>15622</v>
      </c>
      <c r="J1833" s="54" t="s">
        <v>17050</v>
      </c>
      <c r="K1833" s="54" t="s">
        <v>17124</v>
      </c>
      <c r="L1833" s="54" t="s">
        <v>15626</v>
      </c>
      <c r="M1833" s="55">
        <v>0.9</v>
      </c>
      <c r="N1833" s="55">
        <v>0.93</v>
      </c>
      <c r="O1833" s="54" t="s">
        <v>15616</v>
      </c>
    </row>
    <row r="1834" spans="1:15" x14ac:dyDescent="0.25">
      <c r="A1834" s="19">
        <v>1841</v>
      </c>
      <c r="B1834" t="s">
        <v>9575</v>
      </c>
      <c r="C1834" t="s">
        <v>5786</v>
      </c>
      <c r="D1834" s="50" t="s">
        <v>16767</v>
      </c>
      <c r="E1834" s="84">
        <f t="shared" si="112"/>
        <v>41863</v>
      </c>
      <c r="F1834" s="50">
        <f t="shared" si="113"/>
        <v>2014</v>
      </c>
      <c r="G1834" s="50">
        <f t="shared" si="114"/>
        <v>8</v>
      </c>
      <c r="H1834" s="50">
        <f t="shared" si="115"/>
        <v>2</v>
      </c>
      <c r="I1834" s="54" t="s">
        <v>15622</v>
      </c>
      <c r="J1834" s="54" t="s">
        <v>17050</v>
      </c>
      <c r="K1834" s="54" t="s">
        <v>17124</v>
      </c>
      <c r="L1834" s="54" t="s">
        <v>15624</v>
      </c>
      <c r="M1834" s="55">
        <v>0.89</v>
      </c>
      <c r="N1834" s="55">
        <v>0.88</v>
      </c>
      <c r="O1834" s="54" t="s">
        <v>15616</v>
      </c>
    </row>
    <row r="1835" spans="1:15" x14ac:dyDescent="0.25">
      <c r="A1835" s="19">
        <v>1842</v>
      </c>
      <c r="B1835" t="s">
        <v>9491</v>
      </c>
      <c r="C1835" t="s">
        <v>5868</v>
      </c>
      <c r="D1835" s="50" t="s">
        <v>11969</v>
      </c>
      <c r="E1835" s="84">
        <f t="shared" si="112"/>
        <v>41865</v>
      </c>
      <c r="F1835" s="50">
        <f t="shared" si="113"/>
        <v>2014</v>
      </c>
      <c r="G1835" s="50">
        <f t="shared" si="114"/>
        <v>8</v>
      </c>
      <c r="H1835" s="50">
        <f t="shared" si="115"/>
        <v>4</v>
      </c>
      <c r="I1835" s="54" t="s">
        <v>15625</v>
      </c>
      <c r="J1835" s="54" t="s">
        <v>17050</v>
      </c>
      <c r="K1835" s="54" t="s">
        <v>17124</v>
      </c>
      <c r="L1835" s="54" t="s">
        <v>15624</v>
      </c>
      <c r="M1835" s="55">
        <v>1</v>
      </c>
      <c r="N1835" s="55">
        <v>0.91</v>
      </c>
      <c r="O1835" s="54" t="s">
        <v>15616</v>
      </c>
    </row>
    <row r="1836" spans="1:15" x14ac:dyDescent="0.25">
      <c r="A1836" s="19">
        <v>1843</v>
      </c>
      <c r="B1836" t="s">
        <v>11034</v>
      </c>
      <c r="C1836" t="s">
        <v>4363</v>
      </c>
      <c r="D1836" s="50" t="s">
        <v>16768</v>
      </c>
      <c r="E1836" s="84">
        <f t="shared" si="112"/>
        <v>41866</v>
      </c>
      <c r="F1836" s="50">
        <f t="shared" si="113"/>
        <v>2014</v>
      </c>
      <c r="G1836" s="50">
        <f t="shared" si="114"/>
        <v>8</v>
      </c>
      <c r="H1836" s="50">
        <f t="shared" si="115"/>
        <v>5</v>
      </c>
      <c r="I1836" s="54" t="s">
        <v>15697</v>
      </c>
      <c r="J1836" s="54" t="s">
        <v>17059</v>
      </c>
      <c r="K1836" s="54" t="s">
        <v>17124</v>
      </c>
      <c r="L1836" s="54" t="s">
        <v>15626</v>
      </c>
      <c r="M1836" s="55">
        <v>1</v>
      </c>
      <c r="N1836" s="55">
        <v>0.96</v>
      </c>
      <c r="O1836" s="54" t="s">
        <v>15616</v>
      </c>
    </row>
    <row r="1837" spans="1:15" x14ac:dyDescent="0.25">
      <c r="A1837" s="19">
        <v>1844</v>
      </c>
      <c r="B1837" t="s">
        <v>9976</v>
      </c>
      <c r="C1837" t="s">
        <v>5396</v>
      </c>
      <c r="D1837" s="50" t="s">
        <v>11970</v>
      </c>
      <c r="E1837" s="84">
        <f t="shared" si="112"/>
        <v>41867</v>
      </c>
      <c r="F1837" s="50">
        <f t="shared" si="113"/>
        <v>2014</v>
      </c>
      <c r="G1837" s="50">
        <f t="shared" si="114"/>
        <v>8</v>
      </c>
      <c r="H1837" s="50">
        <f t="shared" si="115"/>
        <v>6</v>
      </c>
      <c r="I1837" s="54" t="s">
        <v>15622</v>
      </c>
      <c r="J1837" s="54" t="s">
        <v>17050</v>
      </c>
      <c r="K1837" s="54" t="s">
        <v>17124</v>
      </c>
      <c r="L1837" s="54" t="s">
        <v>15626</v>
      </c>
      <c r="M1837" s="55">
        <v>1</v>
      </c>
      <c r="N1837" s="55">
        <v>1</v>
      </c>
      <c r="O1837" s="54" t="s">
        <v>15616</v>
      </c>
    </row>
    <row r="1838" spans="1:15" x14ac:dyDescent="0.25">
      <c r="A1838" s="19">
        <v>1845</v>
      </c>
      <c r="B1838" t="s">
        <v>11412</v>
      </c>
      <c r="C1838" t="s">
        <v>3989</v>
      </c>
      <c r="D1838" s="50" t="s">
        <v>11970</v>
      </c>
      <c r="E1838" s="84">
        <f t="shared" si="112"/>
        <v>41867</v>
      </c>
      <c r="F1838" s="50">
        <f t="shared" si="113"/>
        <v>2014</v>
      </c>
      <c r="G1838" s="50">
        <f t="shared" si="114"/>
        <v>8</v>
      </c>
      <c r="H1838" s="50">
        <f t="shared" si="115"/>
        <v>6</v>
      </c>
      <c r="I1838" s="54" t="s">
        <v>15622</v>
      </c>
      <c r="J1838" s="54" t="s">
        <v>17050</v>
      </c>
      <c r="K1838" s="54" t="s">
        <v>17124</v>
      </c>
      <c r="L1838" s="54" t="s">
        <v>15626</v>
      </c>
      <c r="M1838" s="55">
        <v>1</v>
      </c>
      <c r="N1838" s="55">
        <v>1</v>
      </c>
      <c r="O1838" s="54" t="s">
        <v>15616</v>
      </c>
    </row>
    <row r="1839" spans="1:15" x14ac:dyDescent="0.25">
      <c r="A1839" s="19">
        <v>1846</v>
      </c>
      <c r="B1839" t="s">
        <v>11131</v>
      </c>
      <c r="C1839" t="s">
        <v>4269</v>
      </c>
      <c r="D1839" s="50" t="s">
        <v>11970</v>
      </c>
      <c r="E1839" s="84">
        <f t="shared" si="112"/>
        <v>41867</v>
      </c>
      <c r="F1839" s="50">
        <f t="shared" si="113"/>
        <v>2014</v>
      </c>
      <c r="G1839" s="50">
        <f t="shared" si="114"/>
        <v>8</v>
      </c>
      <c r="H1839" s="50">
        <f t="shared" si="115"/>
        <v>6</v>
      </c>
      <c r="I1839" s="54" t="s">
        <v>15622</v>
      </c>
      <c r="J1839" s="54" t="s">
        <v>17050</v>
      </c>
      <c r="K1839" s="54" t="s">
        <v>17124</v>
      </c>
      <c r="L1839" s="54" t="s">
        <v>15626</v>
      </c>
      <c r="M1839" s="55">
        <v>0.9</v>
      </c>
      <c r="N1839" s="55">
        <v>1</v>
      </c>
      <c r="O1839" s="54" t="s">
        <v>15615</v>
      </c>
    </row>
    <row r="1840" spans="1:15" x14ac:dyDescent="0.25">
      <c r="A1840" s="19">
        <v>1847</v>
      </c>
      <c r="B1840" t="s">
        <v>9255</v>
      </c>
      <c r="C1840" t="s">
        <v>6099</v>
      </c>
      <c r="D1840" s="50" t="s">
        <v>11970</v>
      </c>
      <c r="E1840" s="84">
        <f t="shared" si="112"/>
        <v>41867</v>
      </c>
      <c r="F1840" s="50">
        <f t="shared" si="113"/>
        <v>2014</v>
      </c>
      <c r="G1840" s="50">
        <f t="shared" si="114"/>
        <v>8</v>
      </c>
      <c r="H1840" s="50">
        <f t="shared" si="115"/>
        <v>6</v>
      </c>
      <c r="I1840" s="54" t="s">
        <v>15625</v>
      </c>
      <c r="J1840" s="54" t="s">
        <v>17050</v>
      </c>
      <c r="K1840" s="54" t="s">
        <v>17124</v>
      </c>
      <c r="L1840" s="54" t="s">
        <v>15626</v>
      </c>
      <c r="M1840" s="55">
        <v>1</v>
      </c>
      <c r="N1840" s="55">
        <v>1</v>
      </c>
      <c r="O1840" s="54" t="s">
        <v>15615</v>
      </c>
    </row>
    <row r="1841" spans="1:15" x14ac:dyDescent="0.25">
      <c r="A1841" s="19">
        <v>1848</v>
      </c>
      <c r="B1841" t="s">
        <v>10247</v>
      </c>
      <c r="C1841" t="s">
        <v>5132</v>
      </c>
      <c r="D1841" s="50" t="s">
        <v>16769</v>
      </c>
      <c r="E1841" s="84">
        <f t="shared" si="112"/>
        <v>41868</v>
      </c>
      <c r="F1841" s="50">
        <f t="shared" si="113"/>
        <v>2014</v>
      </c>
      <c r="G1841" s="50">
        <f t="shared" si="114"/>
        <v>8</v>
      </c>
      <c r="H1841" s="50">
        <f t="shared" si="115"/>
        <v>7</v>
      </c>
      <c r="I1841" s="54" t="s">
        <v>15629</v>
      </c>
      <c r="J1841" s="54" t="s">
        <v>17050</v>
      </c>
      <c r="K1841" s="54" t="s">
        <v>17124</v>
      </c>
      <c r="L1841" s="54" t="s">
        <v>15624</v>
      </c>
      <c r="M1841" s="55">
        <v>1</v>
      </c>
      <c r="N1841" s="55">
        <v>1</v>
      </c>
      <c r="O1841" s="54" t="s">
        <v>15615</v>
      </c>
    </row>
    <row r="1842" spans="1:15" x14ac:dyDescent="0.25">
      <c r="A1842" s="19">
        <v>1849</v>
      </c>
      <c r="B1842" t="s">
        <v>9178</v>
      </c>
      <c r="C1842" t="s">
        <v>6176</v>
      </c>
      <c r="D1842" s="50" t="s">
        <v>16769</v>
      </c>
      <c r="E1842" s="84">
        <f t="shared" si="112"/>
        <v>41868</v>
      </c>
      <c r="F1842" s="50">
        <f t="shared" si="113"/>
        <v>2014</v>
      </c>
      <c r="G1842" s="50">
        <f t="shared" si="114"/>
        <v>8</v>
      </c>
      <c r="H1842" s="50">
        <f t="shared" si="115"/>
        <v>7</v>
      </c>
      <c r="I1842" s="54" t="s">
        <v>15622</v>
      </c>
      <c r="J1842" s="54" t="s">
        <v>17050</v>
      </c>
      <c r="K1842" s="54" t="s">
        <v>17124</v>
      </c>
      <c r="L1842" s="54" t="s">
        <v>15623</v>
      </c>
      <c r="M1842" s="55">
        <v>1</v>
      </c>
      <c r="N1842" s="55">
        <v>0</v>
      </c>
      <c r="O1842" s="54" t="s">
        <v>15615</v>
      </c>
    </row>
    <row r="1843" spans="1:15" x14ac:dyDescent="0.25">
      <c r="A1843" s="19">
        <v>1850</v>
      </c>
      <c r="B1843" t="s">
        <v>9969</v>
      </c>
      <c r="C1843" t="s">
        <v>5403</v>
      </c>
      <c r="D1843" s="50" t="s">
        <v>16769</v>
      </c>
      <c r="E1843" s="84">
        <f t="shared" si="112"/>
        <v>41868</v>
      </c>
      <c r="F1843" s="50">
        <f t="shared" si="113"/>
        <v>2014</v>
      </c>
      <c r="G1843" s="50">
        <f t="shared" si="114"/>
        <v>8</v>
      </c>
      <c r="H1843" s="50">
        <f t="shared" si="115"/>
        <v>7</v>
      </c>
      <c r="I1843" s="54" t="s">
        <v>15622</v>
      </c>
      <c r="J1843" s="54" t="s">
        <v>17050</v>
      </c>
      <c r="K1843" s="54" t="s">
        <v>17124</v>
      </c>
      <c r="L1843" s="54" t="s">
        <v>15626</v>
      </c>
      <c r="M1843" s="55">
        <v>1</v>
      </c>
      <c r="N1843" s="55">
        <v>0.98</v>
      </c>
      <c r="O1843" s="54" t="s">
        <v>15616</v>
      </c>
    </row>
    <row r="1844" spans="1:15" x14ac:dyDescent="0.25">
      <c r="A1844" s="19">
        <v>1851</v>
      </c>
      <c r="B1844" t="s">
        <v>10579</v>
      </c>
      <c r="C1844" t="s">
        <v>4806</v>
      </c>
      <c r="D1844" s="50" t="s">
        <v>16769</v>
      </c>
      <c r="E1844" s="84">
        <f t="shared" si="112"/>
        <v>41868</v>
      </c>
      <c r="F1844" s="50">
        <f t="shared" si="113"/>
        <v>2014</v>
      </c>
      <c r="G1844" s="50">
        <f t="shared" si="114"/>
        <v>8</v>
      </c>
      <c r="H1844" s="50">
        <f t="shared" si="115"/>
        <v>7</v>
      </c>
      <c r="I1844" s="54" t="s">
        <v>15622</v>
      </c>
      <c r="J1844" s="54" t="s">
        <v>17050</v>
      </c>
      <c r="K1844" s="54" t="s">
        <v>17124</v>
      </c>
      <c r="L1844" s="54" t="s">
        <v>15626</v>
      </c>
      <c r="M1844" s="55">
        <v>1</v>
      </c>
      <c r="N1844" s="55">
        <v>0.99</v>
      </c>
      <c r="O1844" s="54" t="s">
        <v>15616</v>
      </c>
    </row>
    <row r="1845" spans="1:15" x14ac:dyDescent="0.25">
      <c r="A1845" s="19">
        <v>1852</v>
      </c>
      <c r="B1845" t="s">
        <v>10321</v>
      </c>
      <c r="C1845" t="s">
        <v>5058</v>
      </c>
      <c r="D1845" s="50" t="s">
        <v>16769</v>
      </c>
      <c r="E1845" s="84">
        <f t="shared" si="112"/>
        <v>41868</v>
      </c>
      <c r="F1845" s="50">
        <f t="shared" si="113"/>
        <v>2014</v>
      </c>
      <c r="G1845" s="50">
        <f t="shared" si="114"/>
        <v>8</v>
      </c>
      <c r="H1845" s="50">
        <f t="shared" si="115"/>
        <v>7</v>
      </c>
      <c r="I1845" s="54" t="s">
        <v>15622</v>
      </c>
      <c r="J1845" s="54" t="s">
        <v>17050</v>
      </c>
      <c r="K1845" s="54" t="s">
        <v>17124</v>
      </c>
      <c r="L1845" s="54" t="s">
        <v>15626</v>
      </c>
      <c r="M1845" s="55">
        <v>1</v>
      </c>
      <c r="N1845" s="55">
        <v>0.94</v>
      </c>
      <c r="O1845" s="54" t="s">
        <v>15615</v>
      </c>
    </row>
    <row r="1846" spans="1:15" x14ac:dyDescent="0.25">
      <c r="A1846" s="19">
        <v>1853</v>
      </c>
      <c r="B1846" t="s">
        <v>11385</v>
      </c>
      <c r="C1846" t="s">
        <v>4015</v>
      </c>
      <c r="D1846" s="50" t="s">
        <v>16769</v>
      </c>
      <c r="E1846" s="84">
        <f t="shared" si="112"/>
        <v>41868</v>
      </c>
      <c r="F1846" s="50">
        <f t="shared" si="113"/>
        <v>2014</v>
      </c>
      <c r="G1846" s="50">
        <f t="shared" si="114"/>
        <v>8</v>
      </c>
      <c r="H1846" s="50">
        <f t="shared" si="115"/>
        <v>7</v>
      </c>
      <c r="I1846" s="54" t="s">
        <v>15622</v>
      </c>
      <c r="J1846" s="54" t="s">
        <v>17050</v>
      </c>
      <c r="K1846" s="54" t="s">
        <v>17124</v>
      </c>
      <c r="L1846" s="54" t="s">
        <v>15624</v>
      </c>
      <c r="M1846" s="55">
        <v>1</v>
      </c>
      <c r="N1846" s="55">
        <v>0.89</v>
      </c>
      <c r="O1846" s="54" t="s">
        <v>15616</v>
      </c>
    </row>
    <row r="1847" spans="1:15" x14ac:dyDescent="0.25">
      <c r="A1847" s="19">
        <v>1854</v>
      </c>
      <c r="B1847" t="s">
        <v>10626</v>
      </c>
      <c r="C1847" t="s">
        <v>4760</v>
      </c>
      <c r="D1847" s="50" t="s">
        <v>16769</v>
      </c>
      <c r="E1847" s="84">
        <f t="shared" si="112"/>
        <v>41868</v>
      </c>
      <c r="F1847" s="50">
        <f t="shared" si="113"/>
        <v>2014</v>
      </c>
      <c r="G1847" s="50">
        <f t="shared" si="114"/>
        <v>8</v>
      </c>
      <c r="H1847" s="50">
        <f t="shared" si="115"/>
        <v>7</v>
      </c>
      <c r="I1847" s="54" t="s">
        <v>15622</v>
      </c>
      <c r="J1847" s="54" t="s">
        <v>17050</v>
      </c>
      <c r="K1847" s="54" t="s">
        <v>17124</v>
      </c>
      <c r="L1847" s="54" t="s">
        <v>15623</v>
      </c>
      <c r="M1847" s="55">
        <v>0.9</v>
      </c>
      <c r="N1847" s="55">
        <v>0.85</v>
      </c>
      <c r="O1847" s="54" t="s">
        <v>15616</v>
      </c>
    </row>
    <row r="1848" spans="1:15" x14ac:dyDescent="0.25">
      <c r="A1848" s="19">
        <v>1855</v>
      </c>
      <c r="B1848" t="s">
        <v>8282</v>
      </c>
      <c r="C1848" t="s">
        <v>7053</v>
      </c>
      <c r="D1848" s="50" t="s">
        <v>11971</v>
      </c>
      <c r="E1848" s="84">
        <f t="shared" si="112"/>
        <v>41869</v>
      </c>
      <c r="F1848" s="50">
        <f t="shared" si="113"/>
        <v>2014</v>
      </c>
      <c r="G1848" s="50">
        <f t="shared" si="114"/>
        <v>8</v>
      </c>
      <c r="H1848" s="50">
        <f t="shared" si="115"/>
        <v>1</v>
      </c>
      <c r="I1848" s="54" t="s">
        <v>15622</v>
      </c>
      <c r="J1848" s="54" t="s">
        <v>17050</v>
      </c>
      <c r="K1848" s="54" t="s">
        <v>17124</v>
      </c>
      <c r="L1848" s="54" t="s">
        <v>15624</v>
      </c>
      <c r="M1848" s="55">
        <v>1</v>
      </c>
      <c r="N1848" s="55">
        <v>0.97</v>
      </c>
      <c r="O1848" s="54" t="s">
        <v>15615</v>
      </c>
    </row>
    <row r="1849" spans="1:15" x14ac:dyDescent="0.25">
      <c r="A1849" s="19">
        <v>1856</v>
      </c>
      <c r="B1849" t="s">
        <v>11683</v>
      </c>
      <c r="C1849" t="s">
        <v>3723</v>
      </c>
      <c r="D1849" s="50" t="s">
        <v>11972</v>
      </c>
      <c r="E1849" s="84">
        <f t="shared" si="112"/>
        <v>41870</v>
      </c>
      <c r="F1849" s="50">
        <f t="shared" si="113"/>
        <v>2014</v>
      </c>
      <c r="G1849" s="50">
        <f t="shared" si="114"/>
        <v>8</v>
      </c>
      <c r="H1849" s="50">
        <f t="shared" si="115"/>
        <v>2</v>
      </c>
      <c r="I1849" s="54" t="s">
        <v>15622</v>
      </c>
      <c r="J1849" s="54" t="s">
        <v>17050</v>
      </c>
      <c r="K1849" s="54" t="s">
        <v>17124</v>
      </c>
      <c r="L1849" s="54" t="s">
        <v>15624</v>
      </c>
      <c r="M1849" s="55">
        <v>1</v>
      </c>
      <c r="N1849" s="55">
        <v>0.56000000000000005</v>
      </c>
      <c r="O1849" s="54" t="s">
        <v>15615</v>
      </c>
    </row>
    <row r="1850" spans="1:15" x14ac:dyDescent="0.25">
      <c r="A1850" s="19">
        <v>1857</v>
      </c>
      <c r="B1850" t="s">
        <v>10287</v>
      </c>
      <c r="C1850" t="s">
        <v>5092</v>
      </c>
      <c r="D1850" s="50" t="s">
        <v>11972</v>
      </c>
      <c r="E1850" s="84">
        <f t="shared" si="112"/>
        <v>41870</v>
      </c>
      <c r="F1850" s="50">
        <f t="shared" si="113"/>
        <v>2014</v>
      </c>
      <c r="G1850" s="50">
        <f t="shared" si="114"/>
        <v>8</v>
      </c>
      <c r="H1850" s="50">
        <f t="shared" si="115"/>
        <v>2</v>
      </c>
      <c r="I1850" s="54" t="s">
        <v>15622</v>
      </c>
      <c r="J1850" s="54" t="s">
        <v>17050</v>
      </c>
      <c r="K1850" s="54" t="s">
        <v>17124</v>
      </c>
      <c r="L1850" s="54" t="s">
        <v>15624</v>
      </c>
      <c r="M1850" s="55">
        <v>1</v>
      </c>
      <c r="N1850" s="55">
        <v>0</v>
      </c>
      <c r="O1850" s="54" t="s">
        <v>15615</v>
      </c>
    </row>
    <row r="1851" spans="1:15" x14ac:dyDescent="0.25">
      <c r="A1851" s="19">
        <v>1858</v>
      </c>
      <c r="B1851" t="s">
        <v>9015</v>
      </c>
      <c r="C1851" t="s">
        <v>6339</v>
      </c>
      <c r="D1851" s="50" t="s">
        <v>11973</v>
      </c>
      <c r="E1851" s="84">
        <f t="shared" si="112"/>
        <v>41871</v>
      </c>
      <c r="F1851" s="50">
        <f t="shared" si="113"/>
        <v>2014</v>
      </c>
      <c r="G1851" s="50">
        <f t="shared" si="114"/>
        <v>8</v>
      </c>
      <c r="H1851" s="50">
        <f t="shared" si="115"/>
        <v>3</v>
      </c>
      <c r="I1851" s="54" t="s">
        <v>15622</v>
      </c>
      <c r="J1851" s="54" t="s">
        <v>17050</v>
      </c>
      <c r="K1851" s="54" t="s">
        <v>17124</v>
      </c>
      <c r="L1851" s="54" t="s">
        <v>15626</v>
      </c>
      <c r="M1851" s="55">
        <v>0.75</v>
      </c>
      <c r="N1851" s="55">
        <v>0.43</v>
      </c>
      <c r="O1851" s="54" t="s">
        <v>15615</v>
      </c>
    </row>
    <row r="1852" spans="1:15" x14ac:dyDescent="0.25">
      <c r="A1852" s="19">
        <v>1859</v>
      </c>
      <c r="B1852" t="s">
        <v>11115</v>
      </c>
      <c r="C1852" t="s">
        <v>4284</v>
      </c>
      <c r="D1852" s="50" t="s">
        <v>11973</v>
      </c>
      <c r="E1852" s="84">
        <f t="shared" si="112"/>
        <v>41871</v>
      </c>
      <c r="F1852" s="50">
        <f t="shared" si="113"/>
        <v>2014</v>
      </c>
      <c r="G1852" s="50">
        <f t="shared" si="114"/>
        <v>8</v>
      </c>
      <c r="H1852" s="50">
        <f t="shared" si="115"/>
        <v>3</v>
      </c>
      <c r="I1852" s="54" t="s">
        <v>15622</v>
      </c>
      <c r="J1852" s="54" t="s">
        <v>17050</v>
      </c>
      <c r="K1852" s="54" t="s">
        <v>17124</v>
      </c>
      <c r="L1852" s="54" t="s">
        <v>15624</v>
      </c>
      <c r="M1852" s="55">
        <v>1</v>
      </c>
      <c r="N1852" s="55">
        <v>1</v>
      </c>
      <c r="O1852" s="54" t="s">
        <v>15615</v>
      </c>
    </row>
    <row r="1853" spans="1:15" x14ac:dyDescent="0.25">
      <c r="A1853" s="19">
        <v>1860</v>
      </c>
      <c r="B1853" t="s">
        <v>9413</v>
      </c>
      <c r="C1853" t="s">
        <v>5944</v>
      </c>
      <c r="D1853" s="50" t="s">
        <v>11974</v>
      </c>
      <c r="E1853" s="84">
        <f t="shared" si="112"/>
        <v>41872</v>
      </c>
      <c r="F1853" s="50">
        <f t="shared" si="113"/>
        <v>2014</v>
      </c>
      <c r="G1853" s="50">
        <f t="shared" si="114"/>
        <v>8</v>
      </c>
      <c r="H1853" s="50">
        <f t="shared" si="115"/>
        <v>4</v>
      </c>
      <c r="I1853" s="54" t="s">
        <v>15622</v>
      </c>
      <c r="J1853" s="54" t="s">
        <v>17050</v>
      </c>
      <c r="K1853" s="54" t="s">
        <v>17124</v>
      </c>
      <c r="L1853" s="54" t="s">
        <v>15626</v>
      </c>
      <c r="M1853" s="55">
        <v>1</v>
      </c>
      <c r="N1853" s="55">
        <v>1</v>
      </c>
      <c r="O1853" s="54" t="s">
        <v>15615</v>
      </c>
    </row>
    <row r="1854" spans="1:15" x14ac:dyDescent="0.25">
      <c r="A1854" s="19">
        <v>1861</v>
      </c>
      <c r="B1854" t="s">
        <v>9245</v>
      </c>
      <c r="C1854" t="s">
        <v>6109</v>
      </c>
      <c r="D1854" s="50" t="s">
        <v>11975</v>
      </c>
      <c r="E1854" s="84">
        <f t="shared" si="112"/>
        <v>41873</v>
      </c>
      <c r="F1854" s="50">
        <f t="shared" si="113"/>
        <v>2014</v>
      </c>
      <c r="G1854" s="50">
        <f t="shared" si="114"/>
        <v>8</v>
      </c>
      <c r="H1854" s="50">
        <f t="shared" si="115"/>
        <v>5</v>
      </c>
      <c r="I1854" s="54" t="s">
        <v>15629</v>
      </c>
      <c r="J1854" s="54" t="s">
        <v>17050</v>
      </c>
      <c r="K1854" s="54" t="s">
        <v>17124</v>
      </c>
      <c r="L1854" s="54" t="s">
        <v>15626</v>
      </c>
      <c r="M1854" s="55">
        <v>1</v>
      </c>
      <c r="N1854" s="55">
        <v>1</v>
      </c>
      <c r="O1854" s="54" t="s">
        <v>15616</v>
      </c>
    </row>
    <row r="1855" spans="1:15" x14ac:dyDescent="0.25">
      <c r="A1855" s="19">
        <v>1862</v>
      </c>
      <c r="B1855" t="s">
        <v>9033</v>
      </c>
      <c r="C1855" t="s">
        <v>6320</v>
      </c>
      <c r="D1855" s="50" t="s">
        <v>11975</v>
      </c>
      <c r="E1855" s="84">
        <f t="shared" si="112"/>
        <v>41873</v>
      </c>
      <c r="F1855" s="50">
        <f t="shared" si="113"/>
        <v>2014</v>
      </c>
      <c r="G1855" s="50">
        <f t="shared" si="114"/>
        <v>8</v>
      </c>
      <c r="H1855" s="50">
        <f t="shared" si="115"/>
        <v>5</v>
      </c>
      <c r="I1855" s="54" t="s">
        <v>15622</v>
      </c>
      <c r="J1855" s="54" t="s">
        <v>17050</v>
      </c>
      <c r="K1855" s="54" t="s">
        <v>17124</v>
      </c>
      <c r="L1855" s="54" t="s">
        <v>15628</v>
      </c>
      <c r="M1855" s="55">
        <v>0</v>
      </c>
      <c r="N1855" s="55">
        <v>0</v>
      </c>
      <c r="O1855" s="54" t="s">
        <v>15615</v>
      </c>
    </row>
    <row r="1856" spans="1:15" x14ac:dyDescent="0.25">
      <c r="A1856" s="19">
        <v>1863</v>
      </c>
      <c r="B1856" t="s">
        <v>8171</v>
      </c>
      <c r="C1856" t="s">
        <v>7164</v>
      </c>
      <c r="D1856" s="50" t="s">
        <v>11975</v>
      </c>
      <c r="E1856" s="84">
        <f t="shared" si="112"/>
        <v>41873</v>
      </c>
      <c r="F1856" s="50">
        <f t="shared" si="113"/>
        <v>2014</v>
      </c>
      <c r="G1856" s="50">
        <f t="shared" si="114"/>
        <v>8</v>
      </c>
      <c r="H1856" s="50">
        <f t="shared" si="115"/>
        <v>5</v>
      </c>
      <c r="I1856" s="54" t="s">
        <v>15622</v>
      </c>
      <c r="J1856" s="54" t="s">
        <v>17050</v>
      </c>
      <c r="K1856" s="54" t="s">
        <v>17124</v>
      </c>
      <c r="L1856" s="54" t="s">
        <v>15624</v>
      </c>
      <c r="M1856" s="55">
        <v>1</v>
      </c>
      <c r="N1856" s="55">
        <v>0.88</v>
      </c>
      <c r="O1856" s="54" t="s">
        <v>15616</v>
      </c>
    </row>
    <row r="1857" spans="1:15" x14ac:dyDescent="0.25">
      <c r="A1857" s="19">
        <v>1864</v>
      </c>
      <c r="B1857" t="s">
        <v>8593</v>
      </c>
      <c r="C1857" t="s">
        <v>6754</v>
      </c>
      <c r="D1857" s="50" t="s">
        <v>11976</v>
      </c>
      <c r="E1857" s="84">
        <f t="shared" si="112"/>
        <v>41874</v>
      </c>
      <c r="F1857" s="50">
        <f t="shared" si="113"/>
        <v>2014</v>
      </c>
      <c r="G1857" s="50">
        <f t="shared" si="114"/>
        <v>8</v>
      </c>
      <c r="H1857" s="50">
        <f t="shared" si="115"/>
        <v>6</v>
      </c>
      <c r="I1857" s="54" t="s">
        <v>15625</v>
      </c>
      <c r="J1857" s="54" t="s">
        <v>17050</v>
      </c>
      <c r="K1857" s="54" t="s">
        <v>17124</v>
      </c>
      <c r="L1857" s="54" t="s">
        <v>15626</v>
      </c>
      <c r="M1857" s="55">
        <v>1</v>
      </c>
      <c r="N1857" s="55">
        <v>0.8</v>
      </c>
      <c r="O1857" s="54" t="s">
        <v>15616</v>
      </c>
    </row>
    <row r="1858" spans="1:15" x14ac:dyDescent="0.25">
      <c r="A1858" s="19">
        <v>1865</v>
      </c>
      <c r="B1858" t="s">
        <v>10716</v>
      </c>
      <c r="C1858" t="s">
        <v>3551</v>
      </c>
      <c r="D1858" s="50" t="s">
        <v>11977</v>
      </c>
      <c r="E1858" s="84">
        <f t="shared" si="112"/>
        <v>41875</v>
      </c>
      <c r="F1858" s="50">
        <f t="shared" si="113"/>
        <v>2014</v>
      </c>
      <c r="G1858" s="50">
        <f t="shared" si="114"/>
        <v>8</v>
      </c>
      <c r="H1858" s="50">
        <f t="shared" si="115"/>
        <v>7</v>
      </c>
      <c r="I1858" s="54" t="s">
        <v>15622</v>
      </c>
      <c r="J1858" s="54" t="s">
        <v>17050</v>
      </c>
      <c r="K1858" s="54" t="s">
        <v>17124</v>
      </c>
      <c r="L1858" s="54" t="s">
        <v>15623</v>
      </c>
      <c r="M1858" s="55">
        <v>1</v>
      </c>
      <c r="N1858" s="55">
        <v>0.95</v>
      </c>
      <c r="O1858" s="54" t="s">
        <v>15616</v>
      </c>
    </row>
    <row r="1859" spans="1:15" x14ac:dyDescent="0.25">
      <c r="A1859" s="19">
        <v>1866</v>
      </c>
      <c r="B1859" t="s">
        <v>11591</v>
      </c>
      <c r="C1859" t="s">
        <v>3814</v>
      </c>
      <c r="D1859" s="50" t="s">
        <v>11977</v>
      </c>
      <c r="E1859" s="84">
        <f t="shared" ref="E1859:E1922" si="116">DATE(LEFT(D1859,4),MID(D1859,5,2),RIGHT(D1859,2))</f>
        <v>41875</v>
      </c>
      <c r="F1859" s="50">
        <f t="shared" ref="F1859:F1922" si="117">YEAR(E1859)</f>
        <v>2014</v>
      </c>
      <c r="G1859" s="50">
        <f t="shared" ref="G1859:G1922" si="118">MONTH(E1859)</f>
        <v>8</v>
      </c>
      <c r="H1859" s="50">
        <f t="shared" ref="H1859:H1922" si="119">WEEKDAY(E1859,2)</f>
        <v>7</v>
      </c>
      <c r="I1859" s="54" t="s">
        <v>15622</v>
      </c>
      <c r="J1859" s="54" t="s">
        <v>17050</v>
      </c>
      <c r="K1859" s="54" t="s">
        <v>17124</v>
      </c>
      <c r="L1859" s="54" t="s">
        <v>15624</v>
      </c>
      <c r="M1859" s="55">
        <v>1</v>
      </c>
      <c r="N1859" s="55">
        <v>0.96</v>
      </c>
      <c r="O1859" s="54" t="s">
        <v>15615</v>
      </c>
    </row>
    <row r="1860" spans="1:15" x14ac:dyDescent="0.25">
      <c r="A1860" s="19">
        <v>1867</v>
      </c>
      <c r="B1860" t="s">
        <v>9407</v>
      </c>
      <c r="C1860" t="s">
        <v>5950</v>
      </c>
      <c r="D1860" s="50" t="s">
        <v>16770</v>
      </c>
      <c r="E1860" s="84">
        <f t="shared" si="116"/>
        <v>41876</v>
      </c>
      <c r="F1860" s="50">
        <f t="shared" si="117"/>
        <v>2014</v>
      </c>
      <c r="G1860" s="50">
        <f t="shared" si="118"/>
        <v>8</v>
      </c>
      <c r="H1860" s="50">
        <f t="shared" si="119"/>
        <v>1</v>
      </c>
      <c r="I1860" s="54" t="s">
        <v>15622</v>
      </c>
      <c r="J1860" s="54" t="s">
        <v>17050</v>
      </c>
      <c r="K1860" s="54" t="s">
        <v>17124</v>
      </c>
      <c r="L1860" s="54" t="s">
        <v>15626</v>
      </c>
      <c r="M1860" s="55">
        <v>1</v>
      </c>
      <c r="N1860" s="55">
        <v>0.93</v>
      </c>
      <c r="O1860" s="54" t="s">
        <v>15616</v>
      </c>
    </row>
    <row r="1861" spans="1:15" x14ac:dyDescent="0.25">
      <c r="A1861" s="19">
        <v>1868</v>
      </c>
      <c r="B1861" t="s">
        <v>10193</v>
      </c>
      <c r="C1861" t="s">
        <v>5185</v>
      </c>
      <c r="D1861" s="50" t="s">
        <v>16770</v>
      </c>
      <c r="E1861" s="84">
        <f t="shared" si="116"/>
        <v>41876</v>
      </c>
      <c r="F1861" s="50">
        <f t="shared" si="117"/>
        <v>2014</v>
      </c>
      <c r="G1861" s="50">
        <f t="shared" si="118"/>
        <v>8</v>
      </c>
      <c r="H1861" s="50">
        <f t="shared" si="119"/>
        <v>1</v>
      </c>
      <c r="I1861" s="54" t="s">
        <v>15763</v>
      </c>
      <c r="J1861" s="54" t="s">
        <v>17073</v>
      </c>
      <c r="K1861" s="54" t="s">
        <v>17124</v>
      </c>
      <c r="L1861" s="54" t="s">
        <v>15623</v>
      </c>
      <c r="M1861" s="55">
        <v>0.5</v>
      </c>
      <c r="N1861" s="55">
        <v>0.5</v>
      </c>
      <c r="O1861" s="54" t="s">
        <v>15615</v>
      </c>
    </row>
    <row r="1862" spans="1:15" x14ac:dyDescent="0.25">
      <c r="A1862" s="19">
        <v>1869</v>
      </c>
      <c r="B1862" t="s">
        <v>8986</v>
      </c>
      <c r="C1862" t="s">
        <v>6367</v>
      </c>
      <c r="D1862" s="50" t="s">
        <v>11978</v>
      </c>
      <c r="E1862" s="84">
        <f t="shared" si="116"/>
        <v>41877</v>
      </c>
      <c r="F1862" s="50">
        <f t="shared" si="117"/>
        <v>2014</v>
      </c>
      <c r="G1862" s="50">
        <f t="shared" si="118"/>
        <v>8</v>
      </c>
      <c r="H1862" s="50">
        <f t="shared" si="119"/>
        <v>2</v>
      </c>
      <c r="I1862" s="54" t="s">
        <v>15625</v>
      </c>
      <c r="J1862" s="54" t="s">
        <v>17050</v>
      </c>
      <c r="K1862" s="54" t="s">
        <v>17124</v>
      </c>
      <c r="L1862" s="54" t="s">
        <v>15624</v>
      </c>
      <c r="M1862" s="55">
        <v>0.8</v>
      </c>
      <c r="N1862" s="55">
        <v>0.92</v>
      </c>
      <c r="O1862" s="54" t="s">
        <v>15615</v>
      </c>
    </row>
    <row r="1863" spans="1:15" x14ac:dyDescent="0.25">
      <c r="A1863" s="19">
        <v>1870</v>
      </c>
      <c r="B1863" t="s">
        <v>9730</v>
      </c>
      <c r="C1863" t="s">
        <v>5635</v>
      </c>
      <c r="D1863" s="50" t="s">
        <v>11978</v>
      </c>
      <c r="E1863" s="84">
        <f t="shared" si="116"/>
        <v>41877</v>
      </c>
      <c r="F1863" s="50">
        <f t="shared" si="117"/>
        <v>2014</v>
      </c>
      <c r="G1863" s="50">
        <f t="shared" si="118"/>
        <v>8</v>
      </c>
      <c r="H1863" s="50">
        <f t="shared" si="119"/>
        <v>2</v>
      </c>
      <c r="I1863" s="54" t="s">
        <v>15622</v>
      </c>
      <c r="J1863" s="54" t="s">
        <v>17050</v>
      </c>
      <c r="K1863" s="54" t="s">
        <v>17124</v>
      </c>
      <c r="L1863" s="54" t="s">
        <v>15623</v>
      </c>
      <c r="M1863" s="55">
        <v>0.75</v>
      </c>
      <c r="N1863" s="55">
        <v>0.94</v>
      </c>
      <c r="O1863" s="54" t="s">
        <v>15616</v>
      </c>
    </row>
    <row r="1864" spans="1:15" x14ac:dyDescent="0.25">
      <c r="A1864" s="19">
        <v>1871</v>
      </c>
      <c r="B1864" t="s">
        <v>11096</v>
      </c>
      <c r="C1864" t="s">
        <v>4302</v>
      </c>
      <c r="D1864" s="50" t="s">
        <v>11978</v>
      </c>
      <c r="E1864" s="84">
        <f t="shared" si="116"/>
        <v>41877</v>
      </c>
      <c r="F1864" s="50">
        <f t="shared" si="117"/>
        <v>2014</v>
      </c>
      <c r="G1864" s="50">
        <f t="shared" si="118"/>
        <v>8</v>
      </c>
      <c r="H1864" s="50">
        <f t="shared" si="119"/>
        <v>2</v>
      </c>
      <c r="I1864" s="54" t="s">
        <v>15622</v>
      </c>
      <c r="J1864" s="54" t="s">
        <v>17050</v>
      </c>
      <c r="K1864" s="54" t="s">
        <v>17124</v>
      </c>
      <c r="L1864" s="54" t="s">
        <v>15626</v>
      </c>
      <c r="M1864" s="55">
        <v>1</v>
      </c>
      <c r="N1864" s="55">
        <v>0.9</v>
      </c>
      <c r="O1864" s="54" t="s">
        <v>15616</v>
      </c>
    </row>
    <row r="1865" spans="1:15" x14ac:dyDescent="0.25">
      <c r="A1865" s="19">
        <v>1872</v>
      </c>
      <c r="B1865" t="s">
        <v>7904</v>
      </c>
      <c r="C1865" t="s">
        <v>7425</v>
      </c>
      <c r="D1865" s="50" t="s">
        <v>11979</v>
      </c>
      <c r="E1865" s="84">
        <f t="shared" si="116"/>
        <v>41882</v>
      </c>
      <c r="F1865" s="50">
        <f t="shared" si="117"/>
        <v>2014</v>
      </c>
      <c r="G1865" s="50">
        <f t="shared" si="118"/>
        <v>8</v>
      </c>
      <c r="H1865" s="50">
        <f t="shared" si="119"/>
        <v>7</v>
      </c>
      <c r="I1865" s="54" t="s">
        <v>15622</v>
      </c>
      <c r="J1865" s="54" t="s">
        <v>17050</v>
      </c>
      <c r="K1865" s="54" t="s">
        <v>17124</v>
      </c>
      <c r="L1865" s="54" t="s">
        <v>15626</v>
      </c>
      <c r="M1865" s="55">
        <v>1</v>
      </c>
      <c r="N1865" s="55">
        <v>1</v>
      </c>
      <c r="O1865" s="54" t="s">
        <v>15615</v>
      </c>
    </row>
    <row r="1866" spans="1:15" x14ac:dyDescent="0.25">
      <c r="A1866" s="19">
        <v>1873</v>
      </c>
      <c r="B1866" t="s">
        <v>9450</v>
      </c>
      <c r="C1866" t="s">
        <v>5909</v>
      </c>
      <c r="D1866" s="50" t="s">
        <v>16771</v>
      </c>
      <c r="E1866" s="84">
        <f t="shared" si="116"/>
        <v>41883</v>
      </c>
      <c r="F1866" s="50">
        <f t="shared" si="117"/>
        <v>2014</v>
      </c>
      <c r="G1866" s="50">
        <f t="shared" si="118"/>
        <v>9</v>
      </c>
      <c r="H1866" s="50">
        <f t="shared" si="119"/>
        <v>1</v>
      </c>
      <c r="I1866" s="54" t="s">
        <v>15622</v>
      </c>
      <c r="J1866" s="54" t="s">
        <v>17050</v>
      </c>
      <c r="K1866" s="54" t="s">
        <v>17124</v>
      </c>
      <c r="L1866" s="54" t="s">
        <v>15624</v>
      </c>
      <c r="M1866" s="55">
        <v>1</v>
      </c>
      <c r="N1866" s="55">
        <v>0.77</v>
      </c>
      <c r="O1866" s="54" t="s">
        <v>15615</v>
      </c>
    </row>
    <row r="1867" spans="1:15" x14ac:dyDescent="0.25">
      <c r="A1867" s="19">
        <v>1874</v>
      </c>
      <c r="B1867" t="s">
        <v>10146</v>
      </c>
      <c r="C1867" t="s">
        <v>5232</v>
      </c>
      <c r="D1867" s="50" t="s">
        <v>16771</v>
      </c>
      <c r="E1867" s="84">
        <f t="shared" si="116"/>
        <v>41883</v>
      </c>
      <c r="F1867" s="50">
        <f t="shared" si="117"/>
        <v>2014</v>
      </c>
      <c r="G1867" s="50">
        <f t="shared" si="118"/>
        <v>9</v>
      </c>
      <c r="H1867" s="50">
        <f t="shared" si="119"/>
        <v>1</v>
      </c>
      <c r="I1867" s="54" t="s">
        <v>15622</v>
      </c>
      <c r="J1867" s="54" t="s">
        <v>17050</v>
      </c>
      <c r="K1867" s="54" t="s">
        <v>17124</v>
      </c>
      <c r="L1867" s="54" t="s">
        <v>15626</v>
      </c>
      <c r="M1867" s="55">
        <v>0.67</v>
      </c>
      <c r="N1867" s="55">
        <v>0.33</v>
      </c>
      <c r="O1867" s="54" t="s">
        <v>15615</v>
      </c>
    </row>
    <row r="1868" spans="1:15" x14ac:dyDescent="0.25">
      <c r="A1868" s="19">
        <v>1875</v>
      </c>
      <c r="B1868" t="s">
        <v>9376</v>
      </c>
      <c r="C1868" t="s">
        <v>5981</v>
      </c>
      <c r="D1868" s="50" t="s">
        <v>16771</v>
      </c>
      <c r="E1868" s="84">
        <f t="shared" si="116"/>
        <v>41883</v>
      </c>
      <c r="F1868" s="50">
        <f t="shared" si="117"/>
        <v>2014</v>
      </c>
      <c r="G1868" s="50">
        <f t="shared" si="118"/>
        <v>9</v>
      </c>
      <c r="H1868" s="50">
        <f t="shared" si="119"/>
        <v>1</v>
      </c>
      <c r="I1868" s="54" t="s">
        <v>15625</v>
      </c>
      <c r="J1868" s="54" t="s">
        <v>17050</v>
      </c>
      <c r="K1868" s="54" t="s">
        <v>17124</v>
      </c>
      <c r="L1868" s="54" t="s">
        <v>15628</v>
      </c>
      <c r="M1868" s="55">
        <v>0</v>
      </c>
      <c r="N1868" s="55">
        <v>0.74</v>
      </c>
      <c r="O1868" s="54" t="s">
        <v>15615</v>
      </c>
    </row>
    <row r="1869" spans="1:15" x14ac:dyDescent="0.25">
      <c r="A1869" s="19">
        <v>1876</v>
      </c>
      <c r="B1869" t="s">
        <v>11085</v>
      </c>
      <c r="C1869" t="s">
        <v>4312</v>
      </c>
      <c r="D1869" s="50" t="s">
        <v>11980</v>
      </c>
      <c r="E1869" s="84">
        <f t="shared" si="116"/>
        <v>41884</v>
      </c>
      <c r="F1869" s="50">
        <f t="shared" si="117"/>
        <v>2014</v>
      </c>
      <c r="G1869" s="50">
        <f t="shared" si="118"/>
        <v>9</v>
      </c>
      <c r="H1869" s="50">
        <f t="shared" si="119"/>
        <v>2</v>
      </c>
      <c r="I1869" s="54" t="s">
        <v>15622</v>
      </c>
      <c r="J1869" s="54" t="s">
        <v>17050</v>
      </c>
      <c r="K1869" s="54" t="s">
        <v>17124</v>
      </c>
      <c r="L1869" s="54" t="s">
        <v>15624</v>
      </c>
      <c r="M1869" s="55">
        <v>1</v>
      </c>
      <c r="N1869" s="55">
        <v>0.67</v>
      </c>
      <c r="O1869" s="54" t="s">
        <v>15616</v>
      </c>
    </row>
    <row r="1870" spans="1:15" x14ac:dyDescent="0.25">
      <c r="A1870" s="19">
        <v>1877</v>
      </c>
      <c r="B1870" t="s">
        <v>7780</v>
      </c>
      <c r="C1870" t="s">
        <v>7542</v>
      </c>
      <c r="D1870" s="50" t="s">
        <v>11980</v>
      </c>
      <c r="E1870" s="84">
        <f t="shared" si="116"/>
        <v>41884</v>
      </c>
      <c r="F1870" s="50">
        <f t="shared" si="117"/>
        <v>2014</v>
      </c>
      <c r="G1870" s="50">
        <f t="shared" si="118"/>
        <v>9</v>
      </c>
      <c r="H1870" s="50">
        <f t="shared" si="119"/>
        <v>2</v>
      </c>
      <c r="I1870" s="54" t="s">
        <v>15622</v>
      </c>
      <c r="J1870" s="54" t="s">
        <v>17050</v>
      </c>
      <c r="K1870" s="54" t="s">
        <v>17124</v>
      </c>
      <c r="L1870" s="54" t="s">
        <v>15626</v>
      </c>
      <c r="M1870" s="55">
        <v>1</v>
      </c>
      <c r="N1870" s="55">
        <v>1</v>
      </c>
      <c r="O1870" s="54" t="s">
        <v>15616</v>
      </c>
    </row>
    <row r="1871" spans="1:15" x14ac:dyDescent="0.25">
      <c r="A1871" s="19">
        <v>1878</v>
      </c>
      <c r="B1871" t="s">
        <v>10384</v>
      </c>
      <c r="C1871" t="s">
        <v>4995</v>
      </c>
      <c r="D1871" s="50" t="s">
        <v>16772</v>
      </c>
      <c r="E1871" s="84">
        <f t="shared" si="116"/>
        <v>41885</v>
      </c>
      <c r="F1871" s="50">
        <f t="shared" si="117"/>
        <v>2014</v>
      </c>
      <c r="G1871" s="50">
        <f t="shared" si="118"/>
        <v>9</v>
      </c>
      <c r="H1871" s="50">
        <f t="shared" si="119"/>
        <v>3</v>
      </c>
      <c r="I1871" s="54" t="s">
        <v>15625</v>
      </c>
      <c r="J1871" s="54" t="s">
        <v>17050</v>
      </c>
      <c r="K1871" s="54" t="s">
        <v>17124</v>
      </c>
      <c r="L1871" s="54" t="s">
        <v>15626</v>
      </c>
      <c r="M1871" s="55">
        <v>1</v>
      </c>
      <c r="N1871" s="55">
        <v>1</v>
      </c>
      <c r="O1871" s="54" t="s">
        <v>15615</v>
      </c>
    </row>
    <row r="1872" spans="1:15" x14ac:dyDescent="0.25">
      <c r="A1872" s="19">
        <v>1879</v>
      </c>
      <c r="B1872" t="s">
        <v>11322</v>
      </c>
      <c r="C1872" t="s">
        <v>4079</v>
      </c>
      <c r="D1872" s="50" t="s">
        <v>16772</v>
      </c>
      <c r="E1872" s="84">
        <f t="shared" si="116"/>
        <v>41885</v>
      </c>
      <c r="F1872" s="50">
        <f t="shared" si="117"/>
        <v>2014</v>
      </c>
      <c r="G1872" s="50">
        <f t="shared" si="118"/>
        <v>9</v>
      </c>
      <c r="H1872" s="50">
        <f t="shared" si="119"/>
        <v>3</v>
      </c>
      <c r="I1872" s="54" t="s">
        <v>15622</v>
      </c>
      <c r="J1872" s="54" t="s">
        <v>17050</v>
      </c>
      <c r="K1872" s="54" t="s">
        <v>17124</v>
      </c>
      <c r="L1872" s="54" t="s">
        <v>15623</v>
      </c>
      <c r="M1872" s="55">
        <v>0.5</v>
      </c>
      <c r="N1872" s="55">
        <v>0.56000000000000005</v>
      </c>
      <c r="O1872" s="54" t="s">
        <v>15615</v>
      </c>
    </row>
    <row r="1873" spans="1:15" x14ac:dyDescent="0.25">
      <c r="A1873" s="19">
        <v>1880</v>
      </c>
      <c r="B1873" t="s">
        <v>9454</v>
      </c>
      <c r="C1873" t="s">
        <v>5905</v>
      </c>
      <c r="D1873" s="50" t="s">
        <v>16772</v>
      </c>
      <c r="E1873" s="84">
        <f t="shared" si="116"/>
        <v>41885</v>
      </c>
      <c r="F1873" s="50">
        <f t="shared" si="117"/>
        <v>2014</v>
      </c>
      <c r="G1873" s="50">
        <f t="shared" si="118"/>
        <v>9</v>
      </c>
      <c r="H1873" s="50">
        <f t="shared" si="119"/>
        <v>3</v>
      </c>
      <c r="I1873" s="54" t="s">
        <v>15723</v>
      </c>
      <c r="J1873" s="54" t="s">
        <v>17072</v>
      </c>
      <c r="K1873" s="54" t="s">
        <v>17124</v>
      </c>
      <c r="L1873" s="54" t="s">
        <v>15626</v>
      </c>
      <c r="M1873" s="55">
        <v>1</v>
      </c>
      <c r="N1873" s="55">
        <v>0.99</v>
      </c>
      <c r="O1873" s="54" t="s">
        <v>15615</v>
      </c>
    </row>
    <row r="1874" spans="1:15" x14ac:dyDescent="0.25">
      <c r="A1874" s="19">
        <v>1881</v>
      </c>
      <c r="B1874" t="s">
        <v>9656</v>
      </c>
      <c r="C1874" t="s">
        <v>5708</v>
      </c>
      <c r="D1874" s="50" t="s">
        <v>16772</v>
      </c>
      <c r="E1874" s="84">
        <f t="shared" si="116"/>
        <v>41885</v>
      </c>
      <c r="F1874" s="50">
        <f t="shared" si="117"/>
        <v>2014</v>
      </c>
      <c r="G1874" s="50">
        <f t="shared" si="118"/>
        <v>9</v>
      </c>
      <c r="H1874" s="50">
        <f t="shared" si="119"/>
        <v>3</v>
      </c>
      <c r="I1874" s="54" t="s">
        <v>15622</v>
      </c>
      <c r="J1874" s="54" t="s">
        <v>17050</v>
      </c>
      <c r="K1874" s="54" t="s">
        <v>17124</v>
      </c>
      <c r="L1874" s="54" t="s">
        <v>15626</v>
      </c>
      <c r="M1874" s="55">
        <v>1</v>
      </c>
      <c r="N1874" s="55">
        <v>0.55000000000000004</v>
      </c>
      <c r="O1874" s="54" t="s">
        <v>15615</v>
      </c>
    </row>
    <row r="1875" spans="1:15" x14ac:dyDescent="0.25">
      <c r="A1875" s="19">
        <v>1882</v>
      </c>
      <c r="B1875" t="s">
        <v>7941</v>
      </c>
      <c r="C1875" t="s">
        <v>7389</v>
      </c>
      <c r="D1875" s="50" t="s">
        <v>16772</v>
      </c>
      <c r="E1875" s="84">
        <f t="shared" si="116"/>
        <v>41885</v>
      </c>
      <c r="F1875" s="50">
        <f t="shared" si="117"/>
        <v>2014</v>
      </c>
      <c r="G1875" s="50">
        <f t="shared" si="118"/>
        <v>9</v>
      </c>
      <c r="H1875" s="50">
        <f t="shared" si="119"/>
        <v>3</v>
      </c>
      <c r="I1875" s="54" t="s">
        <v>15646</v>
      </c>
      <c r="J1875" s="54" t="s">
        <v>17097</v>
      </c>
      <c r="K1875" s="54" t="s">
        <v>17142</v>
      </c>
      <c r="L1875" s="54" t="s">
        <v>15626</v>
      </c>
      <c r="M1875" s="55">
        <v>1</v>
      </c>
      <c r="N1875" s="55">
        <v>0.91</v>
      </c>
      <c r="O1875" s="54" t="s">
        <v>15616</v>
      </c>
    </row>
    <row r="1876" spans="1:15" x14ac:dyDescent="0.25">
      <c r="A1876" s="19">
        <v>1883</v>
      </c>
      <c r="B1876" t="s">
        <v>8237</v>
      </c>
      <c r="C1876" t="s">
        <v>7098</v>
      </c>
      <c r="D1876" s="50" t="s">
        <v>11981</v>
      </c>
      <c r="E1876" s="84">
        <f t="shared" si="116"/>
        <v>41886</v>
      </c>
      <c r="F1876" s="50">
        <f t="shared" si="117"/>
        <v>2014</v>
      </c>
      <c r="G1876" s="50">
        <f t="shared" si="118"/>
        <v>9</v>
      </c>
      <c r="H1876" s="50">
        <f t="shared" si="119"/>
        <v>4</v>
      </c>
      <c r="I1876" s="54" t="s">
        <v>15622</v>
      </c>
      <c r="J1876" s="54" t="s">
        <v>17050</v>
      </c>
      <c r="K1876" s="54" t="s">
        <v>17124</v>
      </c>
      <c r="L1876" s="54" t="s">
        <v>15624</v>
      </c>
      <c r="M1876" s="55">
        <v>0.8</v>
      </c>
      <c r="N1876" s="55">
        <v>0.94</v>
      </c>
      <c r="O1876" s="54" t="s">
        <v>15615</v>
      </c>
    </row>
    <row r="1877" spans="1:15" x14ac:dyDescent="0.25">
      <c r="A1877" s="19">
        <v>1884</v>
      </c>
      <c r="B1877" t="s">
        <v>7988</v>
      </c>
      <c r="C1877" t="s">
        <v>7343</v>
      </c>
      <c r="D1877" s="50" t="s">
        <v>16773</v>
      </c>
      <c r="E1877" s="84">
        <f t="shared" si="116"/>
        <v>41888</v>
      </c>
      <c r="F1877" s="50">
        <f t="shared" si="117"/>
        <v>2014</v>
      </c>
      <c r="G1877" s="50">
        <f t="shared" si="118"/>
        <v>9</v>
      </c>
      <c r="H1877" s="50">
        <f t="shared" si="119"/>
        <v>6</v>
      </c>
      <c r="I1877" s="54" t="s">
        <v>15625</v>
      </c>
      <c r="J1877" s="54" t="s">
        <v>17050</v>
      </c>
      <c r="K1877" s="54" t="s">
        <v>17124</v>
      </c>
      <c r="L1877" s="54" t="s">
        <v>15626</v>
      </c>
      <c r="M1877" s="55">
        <v>1</v>
      </c>
      <c r="N1877" s="55">
        <v>1</v>
      </c>
      <c r="O1877" s="54" t="s">
        <v>15616</v>
      </c>
    </row>
    <row r="1878" spans="1:15" x14ac:dyDescent="0.25">
      <c r="A1878" s="19">
        <v>1885</v>
      </c>
      <c r="B1878" t="s">
        <v>7879</v>
      </c>
      <c r="C1878" t="s">
        <v>7449</v>
      </c>
      <c r="D1878" s="50" t="s">
        <v>16773</v>
      </c>
      <c r="E1878" s="84">
        <f t="shared" si="116"/>
        <v>41888</v>
      </c>
      <c r="F1878" s="50">
        <f t="shared" si="117"/>
        <v>2014</v>
      </c>
      <c r="G1878" s="50">
        <f t="shared" si="118"/>
        <v>9</v>
      </c>
      <c r="H1878" s="50">
        <f t="shared" si="119"/>
        <v>6</v>
      </c>
      <c r="I1878" s="54" t="s">
        <v>15622</v>
      </c>
      <c r="J1878" s="54" t="s">
        <v>17050</v>
      </c>
      <c r="K1878" s="54" t="s">
        <v>17124</v>
      </c>
      <c r="L1878" s="54" t="s">
        <v>15623</v>
      </c>
      <c r="M1878" s="55">
        <v>1</v>
      </c>
      <c r="N1878" s="55">
        <v>0.46</v>
      </c>
      <c r="O1878" s="54" t="s">
        <v>15615</v>
      </c>
    </row>
    <row r="1879" spans="1:15" x14ac:dyDescent="0.25">
      <c r="A1879" s="19">
        <v>1886</v>
      </c>
      <c r="B1879" t="s">
        <v>8822</v>
      </c>
      <c r="C1879" t="s">
        <v>6526</v>
      </c>
      <c r="D1879" s="50" t="s">
        <v>16773</v>
      </c>
      <c r="E1879" s="84">
        <f t="shared" si="116"/>
        <v>41888</v>
      </c>
      <c r="F1879" s="50">
        <f t="shared" si="117"/>
        <v>2014</v>
      </c>
      <c r="G1879" s="50">
        <f t="shared" si="118"/>
        <v>9</v>
      </c>
      <c r="H1879" s="50">
        <f t="shared" si="119"/>
        <v>6</v>
      </c>
      <c r="I1879" s="54" t="s">
        <v>15622</v>
      </c>
      <c r="J1879" s="54" t="s">
        <v>17050</v>
      </c>
      <c r="K1879" s="54" t="s">
        <v>17124</v>
      </c>
      <c r="L1879" s="54" t="s">
        <v>15626</v>
      </c>
      <c r="M1879" s="55">
        <v>1</v>
      </c>
      <c r="N1879" s="55">
        <v>0.96</v>
      </c>
      <c r="O1879" s="54" t="s">
        <v>15616</v>
      </c>
    </row>
    <row r="1880" spans="1:15" x14ac:dyDescent="0.25">
      <c r="A1880" s="19">
        <v>1887</v>
      </c>
      <c r="B1880" t="s">
        <v>8859</v>
      </c>
      <c r="C1880" t="s">
        <v>6491</v>
      </c>
      <c r="D1880" s="50" t="s">
        <v>11982</v>
      </c>
      <c r="E1880" s="84">
        <f t="shared" si="116"/>
        <v>41889</v>
      </c>
      <c r="F1880" s="50">
        <f t="shared" si="117"/>
        <v>2014</v>
      </c>
      <c r="G1880" s="50">
        <f t="shared" si="118"/>
        <v>9</v>
      </c>
      <c r="H1880" s="50">
        <f t="shared" si="119"/>
        <v>7</v>
      </c>
      <c r="I1880" s="54" t="s">
        <v>15622</v>
      </c>
      <c r="J1880" s="54" t="s">
        <v>17050</v>
      </c>
      <c r="K1880" s="54" t="s">
        <v>17124</v>
      </c>
      <c r="L1880" s="54" t="s">
        <v>15624</v>
      </c>
      <c r="M1880" s="55">
        <v>1</v>
      </c>
      <c r="N1880" s="55">
        <v>0.96</v>
      </c>
      <c r="O1880" s="54" t="s">
        <v>15616</v>
      </c>
    </row>
    <row r="1881" spans="1:15" x14ac:dyDescent="0.25">
      <c r="A1881" s="19">
        <v>1888</v>
      </c>
      <c r="B1881" t="s">
        <v>7785</v>
      </c>
      <c r="C1881" t="s">
        <v>7537</v>
      </c>
      <c r="D1881" s="50" t="s">
        <v>11983</v>
      </c>
      <c r="E1881" s="84">
        <f t="shared" si="116"/>
        <v>41890</v>
      </c>
      <c r="F1881" s="50">
        <f t="shared" si="117"/>
        <v>2014</v>
      </c>
      <c r="G1881" s="50">
        <f t="shared" si="118"/>
        <v>9</v>
      </c>
      <c r="H1881" s="50">
        <f t="shared" si="119"/>
        <v>1</v>
      </c>
      <c r="I1881" s="54" t="s">
        <v>15622</v>
      </c>
      <c r="J1881" s="54" t="s">
        <v>17050</v>
      </c>
      <c r="K1881" s="54" t="s">
        <v>17124</v>
      </c>
      <c r="L1881" s="54" t="s">
        <v>15626</v>
      </c>
      <c r="M1881" s="55">
        <v>1</v>
      </c>
      <c r="N1881" s="55">
        <v>0.98</v>
      </c>
      <c r="O1881" s="54" t="s">
        <v>15615</v>
      </c>
    </row>
    <row r="1882" spans="1:15" x14ac:dyDescent="0.25">
      <c r="A1882" s="19">
        <v>1889</v>
      </c>
      <c r="B1882" t="s">
        <v>8364</v>
      </c>
      <c r="C1882" t="s">
        <v>6976</v>
      </c>
      <c r="D1882" s="50" t="s">
        <v>11984</v>
      </c>
      <c r="E1882" s="84">
        <f t="shared" si="116"/>
        <v>41891</v>
      </c>
      <c r="F1882" s="50">
        <f t="shared" si="117"/>
        <v>2014</v>
      </c>
      <c r="G1882" s="50">
        <f t="shared" si="118"/>
        <v>9</v>
      </c>
      <c r="H1882" s="50">
        <f t="shared" si="119"/>
        <v>2</v>
      </c>
      <c r="I1882" s="54" t="s">
        <v>15622</v>
      </c>
      <c r="J1882" s="54" t="s">
        <v>17050</v>
      </c>
      <c r="K1882" s="54" t="s">
        <v>17124</v>
      </c>
      <c r="L1882" s="54" t="s">
        <v>15624</v>
      </c>
      <c r="M1882" s="55">
        <v>1</v>
      </c>
      <c r="N1882" s="55">
        <v>0.24</v>
      </c>
      <c r="O1882" s="54" t="s">
        <v>15615</v>
      </c>
    </row>
    <row r="1883" spans="1:15" x14ac:dyDescent="0.25">
      <c r="A1883" s="19">
        <v>1890</v>
      </c>
      <c r="B1883" t="s">
        <v>7809</v>
      </c>
      <c r="C1883" t="s">
        <v>7514</v>
      </c>
      <c r="D1883" s="50" t="s">
        <v>11984</v>
      </c>
      <c r="E1883" s="84">
        <f t="shared" si="116"/>
        <v>41891</v>
      </c>
      <c r="F1883" s="50">
        <f t="shared" si="117"/>
        <v>2014</v>
      </c>
      <c r="G1883" s="50">
        <f t="shared" si="118"/>
        <v>9</v>
      </c>
      <c r="H1883" s="50">
        <f t="shared" si="119"/>
        <v>2</v>
      </c>
      <c r="I1883" s="54" t="s">
        <v>15622</v>
      </c>
      <c r="J1883" s="54" t="s">
        <v>17050</v>
      </c>
      <c r="K1883" s="54" t="s">
        <v>17124</v>
      </c>
      <c r="L1883" s="54" t="s">
        <v>15624</v>
      </c>
      <c r="M1883" s="55">
        <v>0.87</v>
      </c>
      <c r="N1883" s="55">
        <v>0.76</v>
      </c>
      <c r="O1883" s="54" t="s">
        <v>15615</v>
      </c>
    </row>
    <row r="1884" spans="1:15" x14ac:dyDescent="0.25">
      <c r="A1884" s="19">
        <v>1891</v>
      </c>
      <c r="B1884" t="s">
        <v>11617</v>
      </c>
      <c r="C1884" t="s">
        <v>3788</v>
      </c>
      <c r="D1884" s="50" t="s">
        <v>16774</v>
      </c>
      <c r="E1884" s="84">
        <f t="shared" si="116"/>
        <v>41892</v>
      </c>
      <c r="F1884" s="50">
        <f t="shared" si="117"/>
        <v>2014</v>
      </c>
      <c r="G1884" s="50">
        <f t="shared" si="118"/>
        <v>9</v>
      </c>
      <c r="H1884" s="50">
        <f t="shared" si="119"/>
        <v>3</v>
      </c>
      <c r="I1884" s="54" t="s">
        <v>15622</v>
      </c>
      <c r="J1884" s="54" t="s">
        <v>17050</v>
      </c>
      <c r="K1884" s="54" t="s">
        <v>17124</v>
      </c>
      <c r="L1884" s="54" t="s">
        <v>15626</v>
      </c>
      <c r="M1884" s="55">
        <v>1</v>
      </c>
      <c r="N1884" s="55">
        <v>1</v>
      </c>
      <c r="O1884" s="54" t="s">
        <v>15616</v>
      </c>
    </row>
    <row r="1885" spans="1:15" x14ac:dyDescent="0.25">
      <c r="A1885" s="19">
        <v>1892</v>
      </c>
      <c r="B1885" t="s">
        <v>10603</v>
      </c>
      <c r="C1885" t="s">
        <v>4783</v>
      </c>
      <c r="D1885" s="50" t="s">
        <v>16774</v>
      </c>
      <c r="E1885" s="84">
        <f t="shared" si="116"/>
        <v>41892</v>
      </c>
      <c r="F1885" s="50">
        <f t="shared" si="117"/>
        <v>2014</v>
      </c>
      <c r="G1885" s="50">
        <f t="shared" si="118"/>
        <v>9</v>
      </c>
      <c r="H1885" s="50">
        <f t="shared" si="119"/>
        <v>3</v>
      </c>
      <c r="I1885" s="54" t="s">
        <v>15622</v>
      </c>
      <c r="J1885" s="54" t="s">
        <v>17050</v>
      </c>
      <c r="K1885" s="54" t="s">
        <v>17124</v>
      </c>
      <c r="L1885" s="54" t="s">
        <v>15624</v>
      </c>
      <c r="M1885" s="55">
        <v>0.92</v>
      </c>
      <c r="N1885" s="55">
        <v>0.71</v>
      </c>
      <c r="O1885" s="54" t="s">
        <v>15615</v>
      </c>
    </row>
    <row r="1886" spans="1:15" x14ac:dyDescent="0.25">
      <c r="A1886" s="19">
        <v>1893</v>
      </c>
      <c r="B1886" t="s">
        <v>9833</v>
      </c>
      <c r="C1886" t="s">
        <v>5536</v>
      </c>
      <c r="D1886" s="50" t="s">
        <v>11985</v>
      </c>
      <c r="E1886" s="84">
        <f t="shared" si="116"/>
        <v>41893</v>
      </c>
      <c r="F1886" s="50">
        <f t="shared" si="117"/>
        <v>2014</v>
      </c>
      <c r="G1886" s="50">
        <f t="shared" si="118"/>
        <v>9</v>
      </c>
      <c r="H1886" s="50">
        <f t="shared" si="119"/>
        <v>4</v>
      </c>
      <c r="I1886" s="54" t="s">
        <v>15622</v>
      </c>
      <c r="J1886" s="54" t="s">
        <v>17050</v>
      </c>
      <c r="K1886" s="54" t="s">
        <v>17124</v>
      </c>
      <c r="L1886" s="54" t="s">
        <v>15626</v>
      </c>
      <c r="M1886" s="55">
        <v>1</v>
      </c>
      <c r="N1886" s="55">
        <v>0.98</v>
      </c>
      <c r="O1886" s="54" t="s">
        <v>15616</v>
      </c>
    </row>
    <row r="1887" spans="1:15" x14ac:dyDescent="0.25">
      <c r="A1887" s="19">
        <v>1894</v>
      </c>
      <c r="B1887" t="s">
        <v>11469</v>
      </c>
      <c r="C1887" t="s">
        <v>3933</v>
      </c>
      <c r="D1887" s="50" t="s">
        <v>16775</v>
      </c>
      <c r="E1887" s="84">
        <f t="shared" si="116"/>
        <v>41894</v>
      </c>
      <c r="F1887" s="50">
        <f t="shared" si="117"/>
        <v>2014</v>
      </c>
      <c r="G1887" s="50">
        <f t="shared" si="118"/>
        <v>9</v>
      </c>
      <c r="H1887" s="50">
        <f t="shared" si="119"/>
        <v>5</v>
      </c>
      <c r="I1887" s="54" t="s">
        <v>15622</v>
      </c>
      <c r="J1887" s="54" t="s">
        <v>17050</v>
      </c>
      <c r="K1887" s="54" t="s">
        <v>17124</v>
      </c>
      <c r="L1887" s="54" t="s">
        <v>15626</v>
      </c>
      <c r="M1887" s="55">
        <v>1</v>
      </c>
      <c r="N1887" s="55">
        <v>0.92</v>
      </c>
      <c r="O1887" s="54" t="s">
        <v>15616</v>
      </c>
    </row>
    <row r="1888" spans="1:15" x14ac:dyDescent="0.25">
      <c r="A1888" s="19">
        <v>1895</v>
      </c>
      <c r="B1888" t="s">
        <v>10635</v>
      </c>
      <c r="C1888" t="s">
        <v>4751</v>
      </c>
      <c r="D1888" s="50" t="s">
        <v>16775</v>
      </c>
      <c r="E1888" s="84">
        <f t="shared" si="116"/>
        <v>41894</v>
      </c>
      <c r="F1888" s="50">
        <f t="shared" si="117"/>
        <v>2014</v>
      </c>
      <c r="G1888" s="50">
        <f t="shared" si="118"/>
        <v>9</v>
      </c>
      <c r="H1888" s="50">
        <f t="shared" si="119"/>
        <v>5</v>
      </c>
      <c r="I1888" s="54" t="s">
        <v>15641</v>
      </c>
      <c r="J1888" s="54" t="s">
        <v>17098</v>
      </c>
      <c r="K1888" s="54" t="s">
        <v>17125</v>
      </c>
      <c r="L1888" s="54" t="s">
        <v>15624</v>
      </c>
      <c r="M1888" s="55">
        <v>1</v>
      </c>
      <c r="N1888" s="55">
        <v>0.93</v>
      </c>
      <c r="O1888" s="54" t="s">
        <v>15615</v>
      </c>
    </row>
    <row r="1889" spans="1:15" x14ac:dyDescent="0.25">
      <c r="A1889" s="19">
        <v>1896</v>
      </c>
      <c r="B1889" t="s">
        <v>8495</v>
      </c>
      <c r="C1889" t="s">
        <v>6849</v>
      </c>
      <c r="D1889" s="50" t="s">
        <v>16776</v>
      </c>
      <c r="E1889" s="84">
        <f t="shared" si="116"/>
        <v>41895</v>
      </c>
      <c r="F1889" s="50">
        <f t="shared" si="117"/>
        <v>2014</v>
      </c>
      <c r="G1889" s="50">
        <f t="shared" si="118"/>
        <v>9</v>
      </c>
      <c r="H1889" s="50">
        <f t="shared" si="119"/>
        <v>6</v>
      </c>
      <c r="I1889" s="54" t="s">
        <v>15622</v>
      </c>
      <c r="J1889" s="54" t="s">
        <v>17050</v>
      </c>
      <c r="K1889" s="54" t="s">
        <v>17124</v>
      </c>
      <c r="L1889" s="54" t="s">
        <v>15626</v>
      </c>
      <c r="M1889" s="55">
        <v>1</v>
      </c>
      <c r="N1889" s="55">
        <v>1</v>
      </c>
      <c r="O1889" s="54" t="s">
        <v>15616</v>
      </c>
    </row>
    <row r="1890" spans="1:15" x14ac:dyDescent="0.25">
      <c r="A1890" s="19">
        <v>1897</v>
      </c>
      <c r="B1890" t="s">
        <v>7790</v>
      </c>
      <c r="C1890" t="s">
        <v>7532</v>
      </c>
      <c r="D1890" s="50" t="s">
        <v>11986</v>
      </c>
      <c r="E1890" s="84">
        <f t="shared" si="116"/>
        <v>41896</v>
      </c>
      <c r="F1890" s="50">
        <f t="shared" si="117"/>
        <v>2014</v>
      </c>
      <c r="G1890" s="50">
        <f t="shared" si="118"/>
        <v>9</v>
      </c>
      <c r="H1890" s="50">
        <f t="shared" si="119"/>
        <v>7</v>
      </c>
      <c r="I1890" s="54" t="s">
        <v>15622</v>
      </c>
      <c r="J1890" s="54" t="s">
        <v>17050</v>
      </c>
      <c r="K1890" s="54" t="s">
        <v>17124</v>
      </c>
      <c r="L1890" s="54" t="s">
        <v>15626</v>
      </c>
      <c r="M1890" s="55">
        <v>1</v>
      </c>
      <c r="N1890" s="55">
        <v>0.9</v>
      </c>
      <c r="O1890" s="54" t="s">
        <v>15615</v>
      </c>
    </row>
    <row r="1891" spans="1:15" x14ac:dyDescent="0.25">
      <c r="A1891" s="19">
        <v>1898</v>
      </c>
      <c r="B1891" t="s">
        <v>11087</v>
      </c>
      <c r="C1891" t="s">
        <v>4310</v>
      </c>
      <c r="D1891" s="50" t="s">
        <v>11987</v>
      </c>
      <c r="E1891" s="84">
        <f t="shared" si="116"/>
        <v>41898</v>
      </c>
      <c r="F1891" s="50">
        <f t="shared" si="117"/>
        <v>2014</v>
      </c>
      <c r="G1891" s="50">
        <f t="shared" si="118"/>
        <v>9</v>
      </c>
      <c r="H1891" s="50">
        <f t="shared" si="119"/>
        <v>2</v>
      </c>
      <c r="I1891" s="54" t="s">
        <v>15622</v>
      </c>
      <c r="J1891" s="54" t="s">
        <v>17050</v>
      </c>
      <c r="K1891" s="54" t="s">
        <v>17124</v>
      </c>
      <c r="L1891" s="54" t="s">
        <v>15623</v>
      </c>
      <c r="M1891" s="55">
        <v>0.65</v>
      </c>
      <c r="N1891" s="55">
        <v>0.23</v>
      </c>
      <c r="O1891" s="54" t="s">
        <v>15615</v>
      </c>
    </row>
    <row r="1892" spans="1:15" x14ac:dyDescent="0.25">
      <c r="A1892" s="19">
        <v>1899</v>
      </c>
      <c r="B1892" t="s">
        <v>9689</v>
      </c>
      <c r="C1892" t="s">
        <v>5675</v>
      </c>
      <c r="D1892" s="50" t="s">
        <v>11987</v>
      </c>
      <c r="E1892" s="84">
        <f t="shared" si="116"/>
        <v>41898</v>
      </c>
      <c r="F1892" s="50">
        <f t="shared" si="117"/>
        <v>2014</v>
      </c>
      <c r="G1892" s="50">
        <f t="shared" si="118"/>
        <v>9</v>
      </c>
      <c r="H1892" s="50">
        <f t="shared" si="119"/>
        <v>2</v>
      </c>
      <c r="I1892" s="54" t="s">
        <v>15622</v>
      </c>
      <c r="J1892" s="54" t="s">
        <v>17050</v>
      </c>
      <c r="K1892" s="54" t="s">
        <v>17124</v>
      </c>
      <c r="L1892" s="54" t="s">
        <v>15626</v>
      </c>
      <c r="M1892" s="55">
        <v>1</v>
      </c>
      <c r="N1892" s="55">
        <v>0.85</v>
      </c>
      <c r="O1892" s="54" t="s">
        <v>15615</v>
      </c>
    </row>
    <row r="1893" spans="1:15" x14ac:dyDescent="0.25">
      <c r="A1893" s="19">
        <v>1900</v>
      </c>
      <c r="B1893" t="s">
        <v>8685</v>
      </c>
      <c r="C1893" t="s">
        <v>6663</v>
      </c>
      <c r="D1893" s="50" t="s">
        <v>16777</v>
      </c>
      <c r="E1893" s="84">
        <f t="shared" si="116"/>
        <v>41899</v>
      </c>
      <c r="F1893" s="50">
        <f t="shared" si="117"/>
        <v>2014</v>
      </c>
      <c r="G1893" s="50">
        <f t="shared" si="118"/>
        <v>9</v>
      </c>
      <c r="H1893" s="50">
        <f t="shared" si="119"/>
        <v>3</v>
      </c>
      <c r="I1893" s="54" t="s">
        <v>15622</v>
      </c>
      <c r="J1893" s="54" t="s">
        <v>17050</v>
      </c>
      <c r="K1893" s="54" t="s">
        <v>17124</v>
      </c>
      <c r="L1893" s="54" t="s">
        <v>15626</v>
      </c>
      <c r="M1893" s="55">
        <v>1</v>
      </c>
      <c r="N1893" s="55">
        <v>0.36</v>
      </c>
      <c r="O1893" s="54" t="s">
        <v>15615</v>
      </c>
    </row>
    <row r="1894" spans="1:15" x14ac:dyDescent="0.25">
      <c r="A1894" s="19">
        <v>1901</v>
      </c>
      <c r="B1894" t="s">
        <v>9860</v>
      </c>
      <c r="C1894" t="s">
        <v>5511</v>
      </c>
      <c r="D1894" s="50" t="s">
        <v>16777</v>
      </c>
      <c r="E1894" s="84">
        <f t="shared" si="116"/>
        <v>41899</v>
      </c>
      <c r="F1894" s="50">
        <f t="shared" si="117"/>
        <v>2014</v>
      </c>
      <c r="G1894" s="50">
        <f t="shared" si="118"/>
        <v>9</v>
      </c>
      <c r="H1894" s="50">
        <f t="shared" si="119"/>
        <v>3</v>
      </c>
      <c r="I1894" s="54" t="s">
        <v>15622</v>
      </c>
      <c r="J1894" s="54" t="s">
        <v>17050</v>
      </c>
      <c r="K1894" s="54" t="s">
        <v>17124</v>
      </c>
      <c r="L1894" s="54" t="s">
        <v>15626</v>
      </c>
      <c r="M1894" s="55">
        <v>1</v>
      </c>
      <c r="N1894" s="55">
        <v>0.93</v>
      </c>
      <c r="O1894" s="54" t="s">
        <v>15615</v>
      </c>
    </row>
    <row r="1895" spans="1:15" x14ac:dyDescent="0.25">
      <c r="A1895" s="19">
        <v>1902</v>
      </c>
      <c r="B1895" t="s">
        <v>8080</v>
      </c>
      <c r="C1895" t="s">
        <v>7253</v>
      </c>
      <c r="D1895" s="50" t="s">
        <v>16778</v>
      </c>
      <c r="E1895" s="84">
        <f t="shared" si="116"/>
        <v>41900</v>
      </c>
      <c r="F1895" s="50">
        <f t="shared" si="117"/>
        <v>2014</v>
      </c>
      <c r="G1895" s="50">
        <f t="shared" si="118"/>
        <v>9</v>
      </c>
      <c r="H1895" s="50">
        <f t="shared" si="119"/>
        <v>4</v>
      </c>
      <c r="I1895" s="54" t="s">
        <v>15622</v>
      </c>
      <c r="J1895" s="54" t="s">
        <v>17050</v>
      </c>
      <c r="K1895" s="54" t="s">
        <v>17124</v>
      </c>
      <c r="L1895" s="54" t="s">
        <v>15626</v>
      </c>
      <c r="M1895" s="55">
        <v>1</v>
      </c>
      <c r="N1895" s="55">
        <v>0.97</v>
      </c>
      <c r="O1895" s="54" t="s">
        <v>15616</v>
      </c>
    </row>
    <row r="1896" spans="1:15" x14ac:dyDescent="0.25">
      <c r="A1896" s="19">
        <v>1903</v>
      </c>
      <c r="B1896" t="s">
        <v>9879</v>
      </c>
      <c r="C1896" t="s">
        <v>5492</v>
      </c>
      <c r="D1896" s="50" t="s">
        <v>16779</v>
      </c>
      <c r="E1896" s="84">
        <f t="shared" si="116"/>
        <v>41901</v>
      </c>
      <c r="F1896" s="50">
        <f t="shared" si="117"/>
        <v>2014</v>
      </c>
      <c r="G1896" s="50">
        <f t="shared" si="118"/>
        <v>9</v>
      </c>
      <c r="H1896" s="50">
        <f t="shared" si="119"/>
        <v>5</v>
      </c>
      <c r="I1896" s="54" t="s">
        <v>15622</v>
      </c>
      <c r="J1896" s="54" t="s">
        <v>17050</v>
      </c>
      <c r="K1896" s="54" t="s">
        <v>17124</v>
      </c>
      <c r="L1896" s="54" t="s">
        <v>15626</v>
      </c>
      <c r="M1896" s="55">
        <v>1</v>
      </c>
      <c r="N1896" s="55">
        <v>1</v>
      </c>
      <c r="O1896" s="54" t="s">
        <v>15615</v>
      </c>
    </row>
    <row r="1897" spans="1:15" x14ac:dyDescent="0.25">
      <c r="A1897" s="19">
        <v>1904</v>
      </c>
      <c r="B1897" t="s">
        <v>8520</v>
      </c>
      <c r="C1897" t="s">
        <v>3523</v>
      </c>
      <c r="D1897" s="50" t="s">
        <v>11988</v>
      </c>
      <c r="E1897" s="84">
        <f t="shared" si="116"/>
        <v>41902</v>
      </c>
      <c r="F1897" s="50">
        <f t="shared" si="117"/>
        <v>2014</v>
      </c>
      <c r="G1897" s="50">
        <f t="shared" si="118"/>
        <v>9</v>
      </c>
      <c r="H1897" s="50">
        <f t="shared" si="119"/>
        <v>6</v>
      </c>
      <c r="I1897" s="54" t="s">
        <v>15622</v>
      </c>
      <c r="J1897" s="54" t="s">
        <v>17050</v>
      </c>
      <c r="K1897" s="54" t="s">
        <v>17124</v>
      </c>
      <c r="L1897" s="54" t="s">
        <v>15623</v>
      </c>
      <c r="M1897" s="55">
        <v>1</v>
      </c>
      <c r="N1897" s="55">
        <v>1</v>
      </c>
      <c r="O1897" s="54" t="s">
        <v>15616</v>
      </c>
    </row>
    <row r="1898" spans="1:15" x14ac:dyDescent="0.25">
      <c r="A1898" s="19">
        <v>1905</v>
      </c>
      <c r="B1898" t="s">
        <v>8122</v>
      </c>
      <c r="C1898" t="s">
        <v>7213</v>
      </c>
      <c r="D1898" s="50" t="s">
        <v>11989</v>
      </c>
      <c r="E1898" s="84">
        <f t="shared" si="116"/>
        <v>41904</v>
      </c>
      <c r="F1898" s="50">
        <f t="shared" si="117"/>
        <v>2014</v>
      </c>
      <c r="G1898" s="50">
        <f t="shared" si="118"/>
        <v>9</v>
      </c>
      <c r="H1898" s="50">
        <f t="shared" si="119"/>
        <v>1</v>
      </c>
      <c r="I1898" s="54" t="s">
        <v>15622</v>
      </c>
      <c r="J1898" s="54" t="s">
        <v>17050</v>
      </c>
      <c r="K1898" s="54" t="s">
        <v>17124</v>
      </c>
      <c r="L1898" s="54" t="s">
        <v>15626</v>
      </c>
      <c r="M1898" s="55">
        <v>1</v>
      </c>
      <c r="N1898" s="55">
        <v>0.97</v>
      </c>
      <c r="O1898" s="54" t="s">
        <v>15615</v>
      </c>
    </row>
    <row r="1899" spans="1:15" x14ac:dyDescent="0.25">
      <c r="A1899" s="19">
        <v>1906</v>
      </c>
      <c r="B1899" t="s">
        <v>7736</v>
      </c>
      <c r="C1899" t="s">
        <v>3512</v>
      </c>
      <c r="D1899" s="50" t="s">
        <v>11989</v>
      </c>
      <c r="E1899" s="84">
        <f t="shared" si="116"/>
        <v>41904</v>
      </c>
      <c r="F1899" s="50">
        <f t="shared" si="117"/>
        <v>2014</v>
      </c>
      <c r="G1899" s="50">
        <f t="shared" si="118"/>
        <v>9</v>
      </c>
      <c r="H1899" s="50">
        <f t="shared" si="119"/>
        <v>1</v>
      </c>
      <c r="I1899" s="54" t="s">
        <v>15622</v>
      </c>
      <c r="J1899" s="54" t="s">
        <v>17050</v>
      </c>
      <c r="K1899" s="54" t="s">
        <v>17124</v>
      </c>
      <c r="L1899" s="54" t="s">
        <v>15626</v>
      </c>
      <c r="M1899" s="55">
        <v>1</v>
      </c>
      <c r="N1899" s="55">
        <v>0.96</v>
      </c>
      <c r="O1899" s="54" t="s">
        <v>15615</v>
      </c>
    </row>
    <row r="1900" spans="1:15" x14ac:dyDescent="0.25">
      <c r="A1900" s="19">
        <v>1907</v>
      </c>
      <c r="B1900" t="s">
        <v>10466</v>
      </c>
      <c r="C1900" t="s">
        <v>4916</v>
      </c>
      <c r="D1900" s="50" t="s">
        <v>11990</v>
      </c>
      <c r="E1900" s="84">
        <f t="shared" si="116"/>
        <v>41905</v>
      </c>
      <c r="F1900" s="50">
        <f t="shared" si="117"/>
        <v>2014</v>
      </c>
      <c r="G1900" s="50">
        <f t="shared" si="118"/>
        <v>9</v>
      </c>
      <c r="H1900" s="50">
        <f t="shared" si="119"/>
        <v>2</v>
      </c>
      <c r="I1900" s="54" t="s">
        <v>15622</v>
      </c>
      <c r="J1900" s="54" t="s">
        <v>17050</v>
      </c>
      <c r="K1900" s="54" t="s">
        <v>17124</v>
      </c>
      <c r="L1900" s="54" t="s">
        <v>15626</v>
      </c>
      <c r="M1900" s="55">
        <v>1</v>
      </c>
      <c r="N1900" s="55">
        <v>0.86</v>
      </c>
      <c r="O1900" s="54" t="s">
        <v>15616</v>
      </c>
    </row>
    <row r="1901" spans="1:15" x14ac:dyDescent="0.25">
      <c r="A1901" s="19">
        <v>1908</v>
      </c>
      <c r="B1901" t="s">
        <v>8132</v>
      </c>
      <c r="C1901" t="s">
        <v>7203</v>
      </c>
      <c r="D1901" s="50" t="s">
        <v>11990</v>
      </c>
      <c r="E1901" s="84">
        <f t="shared" si="116"/>
        <v>41905</v>
      </c>
      <c r="F1901" s="50">
        <f t="shared" si="117"/>
        <v>2014</v>
      </c>
      <c r="G1901" s="50">
        <f t="shared" si="118"/>
        <v>9</v>
      </c>
      <c r="H1901" s="50">
        <f t="shared" si="119"/>
        <v>2</v>
      </c>
      <c r="I1901" s="54" t="s">
        <v>15622</v>
      </c>
      <c r="J1901" s="54" t="s">
        <v>17050</v>
      </c>
      <c r="K1901" s="54" t="s">
        <v>17124</v>
      </c>
      <c r="L1901" s="54" t="s">
        <v>15626</v>
      </c>
      <c r="M1901" s="55">
        <v>0.9</v>
      </c>
      <c r="N1901" s="55">
        <v>0.93</v>
      </c>
      <c r="O1901" s="54" t="s">
        <v>15615</v>
      </c>
    </row>
    <row r="1902" spans="1:15" x14ac:dyDescent="0.25">
      <c r="A1902" s="19">
        <v>1909</v>
      </c>
      <c r="B1902" t="s">
        <v>8180</v>
      </c>
      <c r="C1902" t="s">
        <v>7155</v>
      </c>
      <c r="D1902" s="50" t="s">
        <v>11990</v>
      </c>
      <c r="E1902" s="84">
        <f t="shared" si="116"/>
        <v>41905</v>
      </c>
      <c r="F1902" s="50">
        <f t="shared" si="117"/>
        <v>2014</v>
      </c>
      <c r="G1902" s="50">
        <f t="shared" si="118"/>
        <v>9</v>
      </c>
      <c r="H1902" s="50">
        <f t="shared" si="119"/>
        <v>2</v>
      </c>
      <c r="I1902" s="54" t="s">
        <v>15622</v>
      </c>
      <c r="J1902" s="54" t="s">
        <v>17050</v>
      </c>
      <c r="K1902" s="54" t="s">
        <v>17124</v>
      </c>
      <c r="L1902" s="54" t="s">
        <v>15623</v>
      </c>
      <c r="M1902" s="55">
        <v>0.75</v>
      </c>
      <c r="N1902" s="55">
        <v>0.98</v>
      </c>
      <c r="O1902" s="54" t="s">
        <v>15616</v>
      </c>
    </row>
    <row r="1903" spans="1:15" x14ac:dyDescent="0.25">
      <c r="A1903" s="19">
        <v>1910</v>
      </c>
      <c r="B1903" t="s">
        <v>7957</v>
      </c>
      <c r="C1903" t="s">
        <v>7374</v>
      </c>
      <c r="D1903" s="50" t="s">
        <v>11990</v>
      </c>
      <c r="E1903" s="84">
        <f t="shared" si="116"/>
        <v>41905</v>
      </c>
      <c r="F1903" s="50">
        <f t="shared" si="117"/>
        <v>2014</v>
      </c>
      <c r="G1903" s="50">
        <f t="shared" si="118"/>
        <v>9</v>
      </c>
      <c r="H1903" s="50">
        <f t="shared" si="119"/>
        <v>2</v>
      </c>
      <c r="I1903" s="54" t="s">
        <v>15622</v>
      </c>
      <c r="J1903" s="54" t="s">
        <v>17050</v>
      </c>
      <c r="K1903" s="54" t="s">
        <v>17124</v>
      </c>
      <c r="L1903" s="54" t="s">
        <v>15626</v>
      </c>
      <c r="M1903" s="55">
        <v>1</v>
      </c>
      <c r="N1903" s="55">
        <v>0</v>
      </c>
      <c r="O1903" s="54" t="s">
        <v>15615</v>
      </c>
    </row>
    <row r="1904" spans="1:15" x14ac:dyDescent="0.25">
      <c r="A1904" s="19">
        <v>1911</v>
      </c>
      <c r="B1904" t="s">
        <v>8792</v>
      </c>
      <c r="C1904" t="s">
        <v>6556</v>
      </c>
      <c r="D1904" s="50" t="s">
        <v>11991</v>
      </c>
      <c r="E1904" s="84">
        <f t="shared" si="116"/>
        <v>41906</v>
      </c>
      <c r="F1904" s="50">
        <f t="shared" si="117"/>
        <v>2014</v>
      </c>
      <c r="G1904" s="50">
        <f t="shared" si="118"/>
        <v>9</v>
      </c>
      <c r="H1904" s="50">
        <f t="shared" si="119"/>
        <v>3</v>
      </c>
      <c r="I1904" s="54" t="s">
        <v>15622</v>
      </c>
      <c r="J1904" s="54" t="s">
        <v>17050</v>
      </c>
      <c r="K1904" s="54" t="s">
        <v>17124</v>
      </c>
      <c r="L1904" s="54" t="s">
        <v>15626</v>
      </c>
      <c r="M1904" s="55">
        <v>1</v>
      </c>
      <c r="N1904" s="55">
        <v>0.99</v>
      </c>
      <c r="O1904" s="54" t="s">
        <v>15616</v>
      </c>
    </row>
    <row r="1905" spans="1:15" x14ac:dyDescent="0.25">
      <c r="A1905" s="19">
        <v>1912</v>
      </c>
      <c r="B1905" t="s">
        <v>9522</v>
      </c>
      <c r="C1905" t="s">
        <v>5838</v>
      </c>
      <c r="D1905" s="50" t="s">
        <v>11991</v>
      </c>
      <c r="E1905" s="84">
        <f t="shared" si="116"/>
        <v>41906</v>
      </c>
      <c r="F1905" s="50">
        <f t="shared" si="117"/>
        <v>2014</v>
      </c>
      <c r="G1905" s="50">
        <f t="shared" si="118"/>
        <v>9</v>
      </c>
      <c r="H1905" s="50">
        <f t="shared" si="119"/>
        <v>3</v>
      </c>
      <c r="I1905" s="54" t="s">
        <v>15622</v>
      </c>
      <c r="J1905" s="54" t="s">
        <v>17050</v>
      </c>
      <c r="K1905" s="54" t="s">
        <v>17124</v>
      </c>
      <c r="L1905" s="54" t="s">
        <v>15626</v>
      </c>
      <c r="M1905" s="55">
        <v>1</v>
      </c>
      <c r="N1905" s="55">
        <v>1</v>
      </c>
      <c r="O1905" s="54" t="s">
        <v>15615</v>
      </c>
    </row>
    <row r="1906" spans="1:15" x14ac:dyDescent="0.25">
      <c r="A1906" s="19">
        <v>1913</v>
      </c>
      <c r="B1906" t="s">
        <v>11474</v>
      </c>
      <c r="C1906" t="s">
        <v>3928</v>
      </c>
      <c r="D1906" s="50" t="s">
        <v>11992</v>
      </c>
      <c r="E1906" s="84">
        <f t="shared" si="116"/>
        <v>41907</v>
      </c>
      <c r="F1906" s="50">
        <f t="shared" si="117"/>
        <v>2014</v>
      </c>
      <c r="G1906" s="50">
        <f t="shared" si="118"/>
        <v>9</v>
      </c>
      <c r="H1906" s="50">
        <f t="shared" si="119"/>
        <v>4</v>
      </c>
      <c r="I1906" s="54" t="s">
        <v>15625</v>
      </c>
      <c r="J1906" s="54" t="s">
        <v>17050</v>
      </c>
      <c r="K1906" s="54" t="s">
        <v>17124</v>
      </c>
      <c r="L1906" s="54" t="s">
        <v>15626</v>
      </c>
      <c r="M1906" s="55">
        <v>1</v>
      </c>
      <c r="N1906" s="55">
        <v>0.85</v>
      </c>
      <c r="O1906" s="54" t="s">
        <v>15616</v>
      </c>
    </row>
    <row r="1907" spans="1:15" x14ac:dyDescent="0.25">
      <c r="A1907" s="19">
        <v>1914</v>
      </c>
      <c r="B1907" t="s">
        <v>10685</v>
      </c>
      <c r="C1907" t="s">
        <v>4701</v>
      </c>
      <c r="D1907" s="50" t="s">
        <v>11992</v>
      </c>
      <c r="E1907" s="84">
        <f t="shared" si="116"/>
        <v>41907</v>
      </c>
      <c r="F1907" s="50">
        <f t="shared" si="117"/>
        <v>2014</v>
      </c>
      <c r="G1907" s="50">
        <f t="shared" si="118"/>
        <v>9</v>
      </c>
      <c r="H1907" s="50">
        <f t="shared" si="119"/>
        <v>4</v>
      </c>
      <c r="I1907" s="54" t="s">
        <v>15622</v>
      </c>
      <c r="J1907" s="54" t="s">
        <v>17050</v>
      </c>
      <c r="K1907" s="54" t="s">
        <v>17124</v>
      </c>
      <c r="L1907" s="54" t="s">
        <v>15623</v>
      </c>
      <c r="M1907" s="55">
        <v>1</v>
      </c>
      <c r="N1907" s="55">
        <v>1</v>
      </c>
      <c r="O1907" s="54" t="s">
        <v>15616</v>
      </c>
    </row>
    <row r="1908" spans="1:15" x14ac:dyDescent="0.25">
      <c r="A1908" s="19">
        <v>1915</v>
      </c>
      <c r="B1908" t="s">
        <v>9429</v>
      </c>
      <c r="C1908" t="s">
        <v>3550</v>
      </c>
      <c r="D1908" s="50" t="s">
        <v>11993</v>
      </c>
      <c r="E1908" s="84">
        <f t="shared" si="116"/>
        <v>41908</v>
      </c>
      <c r="F1908" s="50">
        <f t="shared" si="117"/>
        <v>2014</v>
      </c>
      <c r="G1908" s="50">
        <f t="shared" si="118"/>
        <v>9</v>
      </c>
      <c r="H1908" s="50">
        <f t="shared" si="119"/>
        <v>5</v>
      </c>
      <c r="I1908" s="54" t="s">
        <v>15622</v>
      </c>
      <c r="J1908" s="54" t="s">
        <v>17050</v>
      </c>
      <c r="K1908" s="54" t="s">
        <v>17124</v>
      </c>
      <c r="L1908" s="54" t="s">
        <v>15626</v>
      </c>
      <c r="M1908" s="55">
        <v>1</v>
      </c>
      <c r="N1908" s="55">
        <v>0.76</v>
      </c>
      <c r="O1908" s="54" t="s">
        <v>15615</v>
      </c>
    </row>
    <row r="1909" spans="1:15" x14ac:dyDescent="0.25">
      <c r="A1909" s="19">
        <v>1916</v>
      </c>
      <c r="B1909" t="s">
        <v>10154</v>
      </c>
      <c r="C1909" t="s">
        <v>5224</v>
      </c>
      <c r="D1909" s="50" t="s">
        <v>11993</v>
      </c>
      <c r="E1909" s="84">
        <f t="shared" si="116"/>
        <v>41908</v>
      </c>
      <c r="F1909" s="50">
        <f t="shared" si="117"/>
        <v>2014</v>
      </c>
      <c r="G1909" s="50">
        <f t="shared" si="118"/>
        <v>9</v>
      </c>
      <c r="H1909" s="50">
        <f t="shared" si="119"/>
        <v>5</v>
      </c>
      <c r="I1909" s="54" t="s">
        <v>15622</v>
      </c>
      <c r="J1909" s="54" t="s">
        <v>17050</v>
      </c>
      <c r="K1909" s="54" t="s">
        <v>17124</v>
      </c>
      <c r="L1909" s="54" t="s">
        <v>15628</v>
      </c>
      <c r="M1909" s="55">
        <v>0.44</v>
      </c>
      <c r="N1909" s="55">
        <v>0.97</v>
      </c>
      <c r="O1909" s="54" t="s">
        <v>15615</v>
      </c>
    </row>
    <row r="1910" spans="1:15" x14ac:dyDescent="0.25">
      <c r="A1910" s="19">
        <v>1917</v>
      </c>
      <c r="B1910" t="s">
        <v>7945</v>
      </c>
      <c r="C1910" t="s">
        <v>7385</v>
      </c>
      <c r="D1910" s="50" t="s">
        <v>11994</v>
      </c>
      <c r="E1910" s="84">
        <f t="shared" si="116"/>
        <v>41911</v>
      </c>
      <c r="F1910" s="50">
        <f t="shared" si="117"/>
        <v>2014</v>
      </c>
      <c r="G1910" s="50">
        <f t="shared" si="118"/>
        <v>9</v>
      </c>
      <c r="H1910" s="50">
        <f t="shared" si="119"/>
        <v>1</v>
      </c>
      <c r="I1910" s="54" t="s">
        <v>15622</v>
      </c>
      <c r="J1910" s="54" t="s">
        <v>17050</v>
      </c>
      <c r="K1910" s="54" t="s">
        <v>17124</v>
      </c>
      <c r="L1910" s="54" t="s">
        <v>15628</v>
      </c>
      <c r="M1910" s="55">
        <v>0</v>
      </c>
      <c r="N1910" s="55">
        <v>0.75</v>
      </c>
      <c r="O1910" s="54" t="s">
        <v>15615</v>
      </c>
    </row>
    <row r="1911" spans="1:15" x14ac:dyDescent="0.25">
      <c r="A1911" s="19">
        <v>1918</v>
      </c>
      <c r="B1911" t="s">
        <v>10686</v>
      </c>
      <c r="C1911" t="s">
        <v>4700</v>
      </c>
      <c r="D1911" s="50" t="s">
        <v>11994</v>
      </c>
      <c r="E1911" s="84">
        <f t="shared" si="116"/>
        <v>41911</v>
      </c>
      <c r="F1911" s="50">
        <f t="shared" si="117"/>
        <v>2014</v>
      </c>
      <c r="G1911" s="50">
        <f t="shared" si="118"/>
        <v>9</v>
      </c>
      <c r="H1911" s="50">
        <f t="shared" si="119"/>
        <v>1</v>
      </c>
      <c r="I1911" s="54" t="s">
        <v>15622</v>
      </c>
      <c r="J1911" s="54" t="s">
        <v>17050</v>
      </c>
      <c r="K1911" s="54" t="s">
        <v>17124</v>
      </c>
      <c r="L1911" s="54" t="s">
        <v>15626</v>
      </c>
      <c r="M1911" s="55">
        <v>1</v>
      </c>
      <c r="N1911" s="55">
        <v>0.95</v>
      </c>
      <c r="O1911" s="54" t="s">
        <v>15615</v>
      </c>
    </row>
    <row r="1912" spans="1:15" x14ac:dyDescent="0.25">
      <c r="A1912" s="19">
        <v>1919</v>
      </c>
      <c r="B1912" t="s">
        <v>8744</v>
      </c>
      <c r="C1912" t="s">
        <v>6604</v>
      </c>
      <c r="D1912" s="50" t="s">
        <v>11994</v>
      </c>
      <c r="E1912" s="84">
        <f t="shared" si="116"/>
        <v>41911</v>
      </c>
      <c r="F1912" s="50">
        <f t="shared" si="117"/>
        <v>2014</v>
      </c>
      <c r="G1912" s="50">
        <f t="shared" si="118"/>
        <v>9</v>
      </c>
      <c r="H1912" s="50">
        <f t="shared" si="119"/>
        <v>1</v>
      </c>
      <c r="I1912" s="54" t="s">
        <v>15622</v>
      </c>
      <c r="J1912" s="54" t="s">
        <v>17050</v>
      </c>
      <c r="K1912" s="54" t="s">
        <v>17124</v>
      </c>
      <c r="L1912" s="54" t="s">
        <v>15626</v>
      </c>
      <c r="M1912" s="55">
        <v>1</v>
      </c>
      <c r="N1912" s="55">
        <v>0.99</v>
      </c>
      <c r="O1912" s="54" t="s">
        <v>15615</v>
      </c>
    </row>
    <row r="1913" spans="1:15" x14ac:dyDescent="0.25">
      <c r="A1913" s="19">
        <v>1920</v>
      </c>
      <c r="B1913" t="s">
        <v>11546</v>
      </c>
      <c r="C1913" t="s">
        <v>3858</v>
      </c>
      <c r="D1913" s="50" t="s">
        <v>11994</v>
      </c>
      <c r="E1913" s="84">
        <f t="shared" si="116"/>
        <v>41911</v>
      </c>
      <c r="F1913" s="50">
        <f t="shared" si="117"/>
        <v>2014</v>
      </c>
      <c r="G1913" s="50">
        <f t="shared" si="118"/>
        <v>9</v>
      </c>
      <c r="H1913" s="50">
        <f t="shared" si="119"/>
        <v>1</v>
      </c>
      <c r="I1913" s="54" t="s">
        <v>15622</v>
      </c>
      <c r="J1913" s="54" t="s">
        <v>17050</v>
      </c>
      <c r="K1913" s="54" t="s">
        <v>17124</v>
      </c>
      <c r="L1913" s="54" t="s">
        <v>15626</v>
      </c>
      <c r="M1913" s="55">
        <v>1</v>
      </c>
      <c r="N1913" s="55">
        <v>0.38</v>
      </c>
      <c r="O1913" s="54" t="s">
        <v>15616</v>
      </c>
    </row>
    <row r="1914" spans="1:15" x14ac:dyDescent="0.25">
      <c r="A1914" s="19">
        <v>1921</v>
      </c>
      <c r="B1914" t="s">
        <v>9284</v>
      </c>
      <c r="C1914" t="s">
        <v>6072</v>
      </c>
      <c r="D1914" s="50" t="s">
        <v>11994</v>
      </c>
      <c r="E1914" s="84">
        <f t="shared" si="116"/>
        <v>41911</v>
      </c>
      <c r="F1914" s="50">
        <f t="shared" si="117"/>
        <v>2014</v>
      </c>
      <c r="G1914" s="50">
        <f t="shared" si="118"/>
        <v>9</v>
      </c>
      <c r="H1914" s="50">
        <f t="shared" si="119"/>
        <v>1</v>
      </c>
      <c r="I1914" s="54" t="s">
        <v>15622</v>
      </c>
      <c r="J1914" s="54" t="s">
        <v>17050</v>
      </c>
      <c r="K1914" s="54" t="s">
        <v>17124</v>
      </c>
      <c r="L1914" s="54" t="s">
        <v>15626</v>
      </c>
      <c r="M1914" s="55">
        <v>1</v>
      </c>
      <c r="N1914" s="55">
        <v>0</v>
      </c>
      <c r="O1914" s="54" t="s">
        <v>15615</v>
      </c>
    </row>
    <row r="1915" spans="1:15" x14ac:dyDescent="0.25">
      <c r="A1915" s="19">
        <v>1922</v>
      </c>
      <c r="B1915" t="s">
        <v>8965</v>
      </c>
      <c r="C1915" t="s">
        <v>6388</v>
      </c>
      <c r="D1915" s="50" t="s">
        <v>11994</v>
      </c>
      <c r="E1915" s="84">
        <f t="shared" si="116"/>
        <v>41911</v>
      </c>
      <c r="F1915" s="50">
        <f t="shared" si="117"/>
        <v>2014</v>
      </c>
      <c r="G1915" s="50">
        <f t="shared" si="118"/>
        <v>9</v>
      </c>
      <c r="H1915" s="50">
        <f t="shared" si="119"/>
        <v>1</v>
      </c>
      <c r="I1915" s="54" t="s">
        <v>15622</v>
      </c>
      <c r="J1915" s="54" t="s">
        <v>17050</v>
      </c>
      <c r="K1915" s="54" t="s">
        <v>17124</v>
      </c>
      <c r="L1915" s="54" t="s">
        <v>15626</v>
      </c>
      <c r="M1915" s="55">
        <v>1</v>
      </c>
      <c r="N1915" s="55">
        <v>1</v>
      </c>
      <c r="O1915" s="54" t="s">
        <v>15615</v>
      </c>
    </row>
    <row r="1916" spans="1:15" x14ac:dyDescent="0.25">
      <c r="A1916" s="19">
        <v>1923</v>
      </c>
      <c r="B1916" t="s">
        <v>9700</v>
      </c>
      <c r="C1916" t="s">
        <v>5664</v>
      </c>
      <c r="D1916" s="50" t="s">
        <v>11994</v>
      </c>
      <c r="E1916" s="84">
        <f t="shared" si="116"/>
        <v>41911</v>
      </c>
      <c r="F1916" s="50">
        <f t="shared" si="117"/>
        <v>2014</v>
      </c>
      <c r="G1916" s="50">
        <f t="shared" si="118"/>
        <v>9</v>
      </c>
      <c r="H1916" s="50">
        <f t="shared" si="119"/>
        <v>1</v>
      </c>
      <c r="I1916" s="54" t="s">
        <v>15622</v>
      </c>
      <c r="J1916" s="54" t="s">
        <v>17050</v>
      </c>
      <c r="K1916" s="54" t="s">
        <v>17124</v>
      </c>
      <c r="L1916" s="54" t="s">
        <v>15624</v>
      </c>
      <c r="M1916" s="55">
        <v>1</v>
      </c>
      <c r="N1916" s="55">
        <v>0.2</v>
      </c>
      <c r="O1916" s="54" t="s">
        <v>15615</v>
      </c>
    </row>
    <row r="1917" spans="1:15" x14ac:dyDescent="0.25">
      <c r="A1917" s="19">
        <v>1924</v>
      </c>
      <c r="B1917" t="s">
        <v>7828</v>
      </c>
      <c r="C1917" t="s">
        <v>7495</v>
      </c>
      <c r="D1917" s="50" t="s">
        <v>11995</v>
      </c>
      <c r="E1917" s="84">
        <f t="shared" si="116"/>
        <v>41912</v>
      </c>
      <c r="F1917" s="50">
        <f t="shared" si="117"/>
        <v>2014</v>
      </c>
      <c r="G1917" s="50">
        <f t="shared" si="118"/>
        <v>9</v>
      </c>
      <c r="H1917" s="50">
        <f t="shared" si="119"/>
        <v>2</v>
      </c>
      <c r="I1917" s="54" t="s">
        <v>15629</v>
      </c>
      <c r="J1917" s="54" t="s">
        <v>17050</v>
      </c>
      <c r="K1917" s="54" t="s">
        <v>17124</v>
      </c>
      <c r="L1917" s="54" t="s">
        <v>15624</v>
      </c>
      <c r="M1917" s="55">
        <v>1</v>
      </c>
      <c r="N1917" s="55">
        <v>0.55000000000000004</v>
      </c>
      <c r="O1917" s="54" t="s">
        <v>15616</v>
      </c>
    </row>
    <row r="1918" spans="1:15" x14ac:dyDescent="0.25">
      <c r="A1918" s="19">
        <v>1925</v>
      </c>
      <c r="B1918" t="s">
        <v>10657</v>
      </c>
      <c r="C1918" t="s">
        <v>4729</v>
      </c>
      <c r="D1918" s="50" t="s">
        <v>11996</v>
      </c>
      <c r="E1918" s="84">
        <f t="shared" si="116"/>
        <v>41913</v>
      </c>
      <c r="F1918" s="50">
        <f t="shared" si="117"/>
        <v>2014</v>
      </c>
      <c r="G1918" s="50">
        <f t="shared" si="118"/>
        <v>10</v>
      </c>
      <c r="H1918" s="50">
        <f t="shared" si="119"/>
        <v>3</v>
      </c>
      <c r="I1918" s="54" t="s">
        <v>15625</v>
      </c>
      <c r="J1918" s="54" t="s">
        <v>17050</v>
      </c>
      <c r="K1918" s="54" t="s">
        <v>17124</v>
      </c>
      <c r="L1918" s="54" t="s">
        <v>15626</v>
      </c>
      <c r="M1918" s="55">
        <v>1</v>
      </c>
      <c r="N1918" s="55">
        <v>1</v>
      </c>
      <c r="O1918" s="54" t="s">
        <v>15616</v>
      </c>
    </row>
    <row r="1919" spans="1:15" x14ac:dyDescent="0.25">
      <c r="A1919" s="19">
        <v>1926</v>
      </c>
      <c r="B1919" t="s">
        <v>10454</v>
      </c>
      <c r="C1919" t="s">
        <v>4927</v>
      </c>
      <c r="D1919" s="50" t="s">
        <v>11997</v>
      </c>
      <c r="E1919" s="84">
        <f t="shared" si="116"/>
        <v>41914</v>
      </c>
      <c r="F1919" s="50">
        <f t="shared" si="117"/>
        <v>2014</v>
      </c>
      <c r="G1919" s="50">
        <f t="shared" si="118"/>
        <v>10</v>
      </c>
      <c r="H1919" s="50">
        <f t="shared" si="119"/>
        <v>4</v>
      </c>
      <c r="I1919" s="54" t="s">
        <v>15622</v>
      </c>
      <c r="J1919" s="54" t="s">
        <v>17050</v>
      </c>
      <c r="K1919" s="54" t="s">
        <v>17124</v>
      </c>
      <c r="L1919" s="54" t="s">
        <v>15624</v>
      </c>
      <c r="M1919" s="55">
        <v>1</v>
      </c>
      <c r="N1919" s="55">
        <v>1</v>
      </c>
      <c r="O1919" s="54" t="s">
        <v>15615</v>
      </c>
    </row>
    <row r="1920" spans="1:15" x14ac:dyDescent="0.25">
      <c r="A1920" s="19">
        <v>1927</v>
      </c>
      <c r="B1920" t="s">
        <v>10349</v>
      </c>
      <c r="C1920" t="s">
        <v>5030</v>
      </c>
      <c r="D1920" s="50" t="s">
        <v>16780</v>
      </c>
      <c r="E1920" s="84">
        <f t="shared" si="116"/>
        <v>41915</v>
      </c>
      <c r="F1920" s="50">
        <f t="shared" si="117"/>
        <v>2014</v>
      </c>
      <c r="G1920" s="50">
        <f t="shared" si="118"/>
        <v>10</v>
      </c>
      <c r="H1920" s="50">
        <f t="shared" si="119"/>
        <v>5</v>
      </c>
      <c r="I1920" s="54" t="s">
        <v>15622</v>
      </c>
      <c r="J1920" s="54" t="s">
        <v>17050</v>
      </c>
      <c r="K1920" s="54" t="s">
        <v>17124</v>
      </c>
      <c r="L1920" s="54" t="s">
        <v>15626</v>
      </c>
      <c r="M1920" s="55">
        <v>1</v>
      </c>
      <c r="N1920" s="55">
        <v>1</v>
      </c>
      <c r="O1920" s="54" t="s">
        <v>15615</v>
      </c>
    </row>
    <row r="1921" spans="1:15" x14ac:dyDescent="0.25">
      <c r="A1921" s="19">
        <v>1928</v>
      </c>
      <c r="B1921" t="s">
        <v>9176</v>
      </c>
      <c r="C1921" t="s">
        <v>6178</v>
      </c>
      <c r="D1921" s="50" t="s">
        <v>16780</v>
      </c>
      <c r="E1921" s="84">
        <f t="shared" si="116"/>
        <v>41915</v>
      </c>
      <c r="F1921" s="50">
        <f t="shared" si="117"/>
        <v>2014</v>
      </c>
      <c r="G1921" s="50">
        <f t="shared" si="118"/>
        <v>10</v>
      </c>
      <c r="H1921" s="50">
        <f t="shared" si="119"/>
        <v>5</v>
      </c>
      <c r="I1921" s="54" t="s">
        <v>15622</v>
      </c>
      <c r="J1921" s="54" t="s">
        <v>17050</v>
      </c>
      <c r="K1921" s="54" t="s">
        <v>17124</v>
      </c>
      <c r="L1921" s="54" t="s">
        <v>15626</v>
      </c>
      <c r="M1921" s="55">
        <v>0.94</v>
      </c>
      <c r="N1921" s="55">
        <v>1</v>
      </c>
      <c r="O1921" s="54" t="s">
        <v>15615</v>
      </c>
    </row>
    <row r="1922" spans="1:15" x14ac:dyDescent="0.25">
      <c r="A1922" s="19">
        <v>1929</v>
      </c>
      <c r="B1922" t="s">
        <v>11197</v>
      </c>
      <c r="C1922" t="s">
        <v>4203</v>
      </c>
      <c r="D1922" s="50" t="s">
        <v>11998</v>
      </c>
      <c r="E1922" s="84">
        <f t="shared" si="116"/>
        <v>41916</v>
      </c>
      <c r="F1922" s="50">
        <f t="shared" si="117"/>
        <v>2014</v>
      </c>
      <c r="G1922" s="50">
        <f t="shared" si="118"/>
        <v>10</v>
      </c>
      <c r="H1922" s="50">
        <f t="shared" si="119"/>
        <v>6</v>
      </c>
      <c r="I1922" s="54" t="s">
        <v>15622</v>
      </c>
      <c r="J1922" s="54" t="s">
        <v>17050</v>
      </c>
      <c r="K1922" s="54" t="s">
        <v>17124</v>
      </c>
      <c r="L1922" s="54" t="s">
        <v>15626</v>
      </c>
      <c r="M1922" s="55">
        <v>0.79</v>
      </c>
      <c r="N1922" s="55">
        <v>0.61</v>
      </c>
      <c r="O1922" s="54" t="s">
        <v>15615</v>
      </c>
    </row>
    <row r="1923" spans="1:15" x14ac:dyDescent="0.25">
      <c r="A1923" s="19">
        <v>1930</v>
      </c>
      <c r="B1923" t="s">
        <v>11654</v>
      </c>
      <c r="C1923" t="s">
        <v>3751</v>
      </c>
      <c r="D1923" s="50" t="s">
        <v>16781</v>
      </c>
      <c r="E1923" s="84">
        <f t="shared" ref="E1923:E1986" si="120">DATE(LEFT(D1923,4),MID(D1923,5,2),RIGHT(D1923,2))</f>
        <v>41917</v>
      </c>
      <c r="F1923" s="50">
        <f t="shared" ref="F1923:F1986" si="121">YEAR(E1923)</f>
        <v>2014</v>
      </c>
      <c r="G1923" s="50">
        <f t="shared" ref="G1923:G1986" si="122">MONTH(E1923)</f>
        <v>10</v>
      </c>
      <c r="H1923" s="50">
        <f t="shared" ref="H1923:H1986" si="123">WEEKDAY(E1923,2)</f>
        <v>7</v>
      </c>
      <c r="I1923" s="54" t="s">
        <v>15622</v>
      </c>
      <c r="J1923" s="54" t="s">
        <v>17050</v>
      </c>
      <c r="K1923" s="54" t="s">
        <v>17124</v>
      </c>
      <c r="L1923" s="54" t="s">
        <v>15624</v>
      </c>
      <c r="M1923" s="55">
        <v>1</v>
      </c>
      <c r="N1923" s="55">
        <v>1</v>
      </c>
      <c r="O1923" s="54" t="s">
        <v>15616</v>
      </c>
    </row>
    <row r="1924" spans="1:15" x14ac:dyDescent="0.25">
      <c r="A1924" s="19">
        <v>1931</v>
      </c>
      <c r="B1924" t="s">
        <v>10597</v>
      </c>
      <c r="C1924" t="s">
        <v>4789</v>
      </c>
      <c r="D1924" s="50" t="s">
        <v>16781</v>
      </c>
      <c r="E1924" s="84">
        <f t="shared" si="120"/>
        <v>41917</v>
      </c>
      <c r="F1924" s="50">
        <f t="shared" si="121"/>
        <v>2014</v>
      </c>
      <c r="G1924" s="50">
        <f t="shared" si="122"/>
        <v>10</v>
      </c>
      <c r="H1924" s="50">
        <f t="shared" si="123"/>
        <v>7</v>
      </c>
      <c r="I1924" s="54" t="s">
        <v>15622</v>
      </c>
      <c r="J1924" s="54" t="s">
        <v>17050</v>
      </c>
      <c r="K1924" s="54" t="s">
        <v>17124</v>
      </c>
      <c r="L1924" s="54" t="s">
        <v>15623</v>
      </c>
      <c r="M1924" s="55">
        <v>1</v>
      </c>
      <c r="N1924" s="55">
        <v>0.89</v>
      </c>
      <c r="O1924" s="54" t="s">
        <v>15616</v>
      </c>
    </row>
    <row r="1925" spans="1:15" x14ac:dyDescent="0.25">
      <c r="A1925" s="19">
        <v>1932</v>
      </c>
      <c r="B1925" t="s">
        <v>10304</v>
      </c>
      <c r="C1925" t="s">
        <v>5075</v>
      </c>
      <c r="D1925" s="50" t="s">
        <v>16782</v>
      </c>
      <c r="E1925" s="84">
        <f t="shared" si="120"/>
        <v>41918</v>
      </c>
      <c r="F1925" s="50">
        <f t="shared" si="121"/>
        <v>2014</v>
      </c>
      <c r="G1925" s="50">
        <f t="shared" si="122"/>
        <v>10</v>
      </c>
      <c r="H1925" s="50">
        <f t="shared" si="123"/>
        <v>1</v>
      </c>
      <c r="I1925" s="54" t="s">
        <v>15622</v>
      </c>
      <c r="J1925" s="54" t="s">
        <v>17050</v>
      </c>
      <c r="K1925" s="54" t="s">
        <v>17124</v>
      </c>
      <c r="L1925" s="54" t="s">
        <v>15628</v>
      </c>
      <c r="M1925" s="55">
        <v>0</v>
      </c>
      <c r="N1925" s="55">
        <v>0.43</v>
      </c>
      <c r="O1925" s="54" t="s">
        <v>15615</v>
      </c>
    </row>
    <row r="1926" spans="1:15" x14ac:dyDescent="0.25">
      <c r="A1926" s="19">
        <v>1933</v>
      </c>
      <c r="B1926" t="s">
        <v>11178</v>
      </c>
      <c r="C1926" t="s">
        <v>4222</v>
      </c>
      <c r="D1926" s="50" t="s">
        <v>16782</v>
      </c>
      <c r="E1926" s="84">
        <f t="shared" si="120"/>
        <v>41918</v>
      </c>
      <c r="F1926" s="50">
        <f t="shared" si="121"/>
        <v>2014</v>
      </c>
      <c r="G1926" s="50">
        <f t="shared" si="122"/>
        <v>10</v>
      </c>
      <c r="H1926" s="50">
        <f t="shared" si="123"/>
        <v>1</v>
      </c>
      <c r="I1926" s="54" t="s">
        <v>15622</v>
      </c>
      <c r="J1926" s="54" t="s">
        <v>17050</v>
      </c>
      <c r="K1926" s="54" t="s">
        <v>17124</v>
      </c>
      <c r="L1926" s="54" t="s">
        <v>15626</v>
      </c>
      <c r="M1926" s="55">
        <v>1</v>
      </c>
      <c r="N1926" s="55">
        <v>0.77</v>
      </c>
      <c r="O1926" s="54" t="s">
        <v>15616</v>
      </c>
    </row>
    <row r="1927" spans="1:15" x14ac:dyDescent="0.25">
      <c r="A1927" s="19">
        <v>1934</v>
      </c>
      <c r="B1927" t="s">
        <v>8648</v>
      </c>
      <c r="C1927" t="s">
        <v>6700</v>
      </c>
      <c r="D1927" s="50" t="s">
        <v>16782</v>
      </c>
      <c r="E1927" s="84">
        <f t="shared" si="120"/>
        <v>41918</v>
      </c>
      <c r="F1927" s="50">
        <f t="shared" si="121"/>
        <v>2014</v>
      </c>
      <c r="G1927" s="50">
        <f t="shared" si="122"/>
        <v>10</v>
      </c>
      <c r="H1927" s="50">
        <f t="shared" si="123"/>
        <v>1</v>
      </c>
      <c r="I1927" s="54" t="s">
        <v>15622</v>
      </c>
      <c r="J1927" s="54" t="s">
        <v>17050</v>
      </c>
      <c r="K1927" s="54" t="s">
        <v>17124</v>
      </c>
      <c r="L1927" s="54" t="s">
        <v>15626</v>
      </c>
      <c r="M1927" s="55">
        <v>1</v>
      </c>
      <c r="N1927" s="55">
        <v>0.97</v>
      </c>
      <c r="O1927" s="54" t="s">
        <v>15616</v>
      </c>
    </row>
    <row r="1928" spans="1:15" x14ac:dyDescent="0.25">
      <c r="A1928" s="19">
        <v>1935</v>
      </c>
      <c r="B1928" t="s">
        <v>8966</v>
      </c>
      <c r="C1928" t="s">
        <v>6387</v>
      </c>
      <c r="D1928" s="50" t="s">
        <v>16782</v>
      </c>
      <c r="E1928" s="84">
        <f t="shared" si="120"/>
        <v>41918</v>
      </c>
      <c r="F1928" s="50">
        <f t="shared" si="121"/>
        <v>2014</v>
      </c>
      <c r="G1928" s="50">
        <f t="shared" si="122"/>
        <v>10</v>
      </c>
      <c r="H1928" s="50">
        <f t="shared" si="123"/>
        <v>1</v>
      </c>
      <c r="I1928" s="54" t="s">
        <v>15622</v>
      </c>
      <c r="J1928" s="54" t="s">
        <v>17050</v>
      </c>
      <c r="K1928" s="54" t="s">
        <v>17124</v>
      </c>
      <c r="L1928" s="54" t="s">
        <v>15626</v>
      </c>
      <c r="M1928" s="55">
        <v>1</v>
      </c>
      <c r="N1928" s="55">
        <v>0.85</v>
      </c>
      <c r="O1928" s="54" t="s">
        <v>15616</v>
      </c>
    </row>
    <row r="1929" spans="1:15" x14ac:dyDescent="0.25">
      <c r="A1929" s="19">
        <v>1936</v>
      </c>
      <c r="B1929" t="s">
        <v>10769</v>
      </c>
      <c r="C1929" t="s">
        <v>4621</v>
      </c>
      <c r="D1929" s="50" t="s">
        <v>11999</v>
      </c>
      <c r="E1929" s="84">
        <f t="shared" si="120"/>
        <v>41919</v>
      </c>
      <c r="F1929" s="50">
        <f t="shared" si="121"/>
        <v>2014</v>
      </c>
      <c r="G1929" s="50">
        <f t="shared" si="122"/>
        <v>10</v>
      </c>
      <c r="H1929" s="50">
        <f t="shared" si="123"/>
        <v>2</v>
      </c>
      <c r="I1929" s="54" t="s">
        <v>15622</v>
      </c>
      <c r="J1929" s="54" t="s">
        <v>17050</v>
      </c>
      <c r="K1929" s="54" t="s">
        <v>17124</v>
      </c>
      <c r="L1929" s="54" t="s">
        <v>15624</v>
      </c>
      <c r="M1929" s="55">
        <v>1</v>
      </c>
      <c r="N1929" s="55">
        <v>1</v>
      </c>
      <c r="O1929" s="54" t="s">
        <v>15616</v>
      </c>
    </row>
    <row r="1930" spans="1:15" x14ac:dyDescent="0.25">
      <c r="A1930" s="19">
        <v>1937</v>
      </c>
      <c r="B1930" t="s">
        <v>9279</v>
      </c>
      <c r="C1930" t="s">
        <v>6077</v>
      </c>
      <c r="D1930" s="50" t="s">
        <v>11999</v>
      </c>
      <c r="E1930" s="84">
        <f t="shared" si="120"/>
        <v>41919</v>
      </c>
      <c r="F1930" s="50">
        <f t="shared" si="121"/>
        <v>2014</v>
      </c>
      <c r="G1930" s="50">
        <f t="shared" si="122"/>
        <v>10</v>
      </c>
      <c r="H1930" s="50">
        <f t="shared" si="123"/>
        <v>2</v>
      </c>
      <c r="I1930" s="54" t="s">
        <v>15622</v>
      </c>
      <c r="J1930" s="54" t="s">
        <v>17050</v>
      </c>
      <c r="K1930" s="54" t="s">
        <v>17124</v>
      </c>
      <c r="L1930" s="54" t="s">
        <v>15628</v>
      </c>
      <c r="M1930" s="55">
        <v>0</v>
      </c>
      <c r="N1930" s="55">
        <v>0.94</v>
      </c>
      <c r="O1930" s="54" t="s">
        <v>15615</v>
      </c>
    </row>
    <row r="1931" spans="1:15" x14ac:dyDescent="0.25">
      <c r="A1931" s="19">
        <v>1938</v>
      </c>
      <c r="B1931" t="s">
        <v>9281</v>
      </c>
      <c r="C1931" t="s">
        <v>6075</v>
      </c>
      <c r="D1931" s="50" t="s">
        <v>11999</v>
      </c>
      <c r="E1931" s="84">
        <f t="shared" si="120"/>
        <v>41919</v>
      </c>
      <c r="F1931" s="50">
        <f t="shared" si="121"/>
        <v>2014</v>
      </c>
      <c r="G1931" s="50">
        <f t="shared" si="122"/>
        <v>10</v>
      </c>
      <c r="H1931" s="50">
        <f t="shared" si="123"/>
        <v>2</v>
      </c>
      <c r="I1931" s="54" t="s">
        <v>15622</v>
      </c>
      <c r="J1931" s="54" t="s">
        <v>17050</v>
      </c>
      <c r="K1931" s="54" t="s">
        <v>17124</v>
      </c>
      <c r="L1931" s="54" t="s">
        <v>15626</v>
      </c>
      <c r="M1931" s="55">
        <v>1</v>
      </c>
      <c r="N1931" s="55">
        <v>0.9</v>
      </c>
      <c r="O1931" s="54" t="s">
        <v>15616</v>
      </c>
    </row>
    <row r="1932" spans="1:15" x14ac:dyDescent="0.25">
      <c r="A1932" s="19">
        <v>1939</v>
      </c>
      <c r="B1932" t="s">
        <v>10077</v>
      </c>
      <c r="C1932" t="s">
        <v>5297</v>
      </c>
      <c r="D1932" s="50" t="s">
        <v>16783</v>
      </c>
      <c r="E1932" s="84">
        <f t="shared" si="120"/>
        <v>41920</v>
      </c>
      <c r="F1932" s="50">
        <f t="shared" si="121"/>
        <v>2014</v>
      </c>
      <c r="G1932" s="50">
        <f t="shared" si="122"/>
        <v>10</v>
      </c>
      <c r="H1932" s="50">
        <f t="shared" si="123"/>
        <v>3</v>
      </c>
      <c r="I1932" s="54" t="s">
        <v>15622</v>
      </c>
      <c r="J1932" s="54" t="s">
        <v>17050</v>
      </c>
      <c r="K1932" s="54" t="s">
        <v>17124</v>
      </c>
      <c r="L1932" s="54" t="s">
        <v>15624</v>
      </c>
      <c r="M1932" s="55">
        <v>1</v>
      </c>
      <c r="N1932" s="55">
        <v>0.98</v>
      </c>
      <c r="O1932" s="54" t="s">
        <v>15616</v>
      </c>
    </row>
    <row r="1933" spans="1:15" x14ac:dyDescent="0.25">
      <c r="A1933" s="19">
        <v>1940</v>
      </c>
      <c r="B1933" t="s">
        <v>8186</v>
      </c>
      <c r="C1933" t="s">
        <v>7149</v>
      </c>
      <c r="D1933" s="50" t="s">
        <v>12000</v>
      </c>
      <c r="E1933" s="84">
        <f t="shared" si="120"/>
        <v>41922</v>
      </c>
      <c r="F1933" s="50">
        <f t="shared" si="121"/>
        <v>2014</v>
      </c>
      <c r="G1933" s="50">
        <f t="shared" si="122"/>
        <v>10</v>
      </c>
      <c r="H1933" s="50">
        <f t="shared" si="123"/>
        <v>5</v>
      </c>
      <c r="I1933" s="54" t="s">
        <v>15622</v>
      </c>
      <c r="J1933" s="54" t="s">
        <v>17050</v>
      </c>
      <c r="K1933" s="54" t="s">
        <v>17124</v>
      </c>
      <c r="L1933" s="54" t="s">
        <v>15624</v>
      </c>
      <c r="M1933" s="55">
        <v>1</v>
      </c>
      <c r="N1933" s="55">
        <v>1</v>
      </c>
      <c r="O1933" s="54" t="s">
        <v>15616</v>
      </c>
    </row>
    <row r="1934" spans="1:15" x14ac:dyDescent="0.25">
      <c r="A1934" s="19">
        <v>1941</v>
      </c>
      <c r="B1934" t="s">
        <v>11818</v>
      </c>
      <c r="C1934" t="s">
        <v>3594</v>
      </c>
      <c r="D1934" s="50" t="s">
        <v>12001</v>
      </c>
      <c r="E1934" s="84">
        <f t="shared" si="120"/>
        <v>41924</v>
      </c>
      <c r="F1934" s="50">
        <f t="shared" si="121"/>
        <v>2014</v>
      </c>
      <c r="G1934" s="50">
        <f t="shared" si="122"/>
        <v>10</v>
      </c>
      <c r="H1934" s="50">
        <f t="shared" si="123"/>
        <v>7</v>
      </c>
      <c r="I1934" s="54" t="s">
        <v>15622</v>
      </c>
      <c r="J1934" s="54" t="s">
        <v>17050</v>
      </c>
      <c r="K1934" s="54" t="s">
        <v>17124</v>
      </c>
      <c r="L1934" s="54" t="s">
        <v>15623</v>
      </c>
      <c r="M1934" s="55">
        <v>1</v>
      </c>
      <c r="N1934" s="55">
        <v>0.9</v>
      </c>
      <c r="O1934" s="54" t="s">
        <v>15616</v>
      </c>
    </row>
    <row r="1935" spans="1:15" x14ac:dyDescent="0.25">
      <c r="A1935" s="19">
        <v>1942</v>
      </c>
      <c r="B1935" t="s">
        <v>8230</v>
      </c>
      <c r="C1935" t="s">
        <v>7105</v>
      </c>
      <c r="D1935" s="50" t="s">
        <v>12001</v>
      </c>
      <c r="E1935" s="84">
        <f t="shared" si="120"/>
        <v>41924</v>
      </c>
      <c r="F1935" s="50">
        <f t="shared" si="121"/>
        <v>2014</v>
      </c>
      <c r="G1935" s="50">
        <f t="shared" si="122"/>
        <v>10</v>
      </c>
      <c r="H1935" s="50">
        <f t="shared" si="123"/>
        <v>7</v>
      </c>
      <c r="I1935" s="54" t="s">
        <v>15622</v>
      </c>
      <c r="J1935" s="54" t="s">
        <v>17050</v>
      </c>
      <c r="K1935" s="54" t="s">
        <v>17124</v>
      </c>
      <c r="L1935" s="54" t="s">
        <v>15624</v>
      </c>
      <c r="M1935" s="55">
        <v>1</v>
      </c>
      <c r="N1935" s="55">
        <v>0.91</v>
      </c>
      <c r="O1935" s="54" t="s">
        <v>15616</v>
      </c>
    </row>
    <row r="1936" spans="1:15" x14ac:dyDescent="0.25">
      <c r="A1936" s="19">
        <v>1943</v>
      </c>
      <c r="B1936" t="s">
        <v>9018</v>
      </c>
      <c r="C1936" t="s">
        <v>6336</v>
      </c>
      <c r="D1936" s="50" t="s">
        <v>16784</v>
      </c>
      <c r="E1936" s="84">
        <f t="shared" si="120"/>
        <v>41925</v>
      </c>
      <c r="F1936" s="50">
        <f t="shared" si="121"/>
        <v>2014</v>
      </c>
      <c r="G1936" s="50">
        <f t="shared" si="122"/>
        <v>10</v>
      </c>
      <c r="H1936" s="50">
        <f t="shared" si="123"/>
        <v>1</v>
      </c>
      <c r="I1936" s="54" t="s">
        <v>15622</v>
      </c>
      <c r="J1936" s="54" t="s">
        <v>17050</v>
      </c>
      <c r="K1936" s="54" t="s">
        <v>17124</v>
      </c>
      <c r="L1936" s="54" t="s">
        <v>15623</v>
      </c>
      <c r="M1936" s="55">
        <v>1</v>
      </c>
      <c r="N1936" s="55">
        <v>0.92</v>
      </c>
      <c r="O1936" s="54" t="s">
        <v>15616</v>
      </c>
    </row>
    <row r="1937" spans="1:15" x14ac:dyDescent="0.25">
      <c r="A1937" s="19">
        <v>1944</v>
      </c>
      <c r="B1937" t="s">
        <v>8200</v>
      </c>
      <c r="C1937" t="s">
        <v>7135</v>
      </c>
      <c r="D1937" s="50" t="s">
        <v>12002</v>
      </c>
      <c r="E1937" s="84">
        <f t="shared" si="120"/>
        <v>41926</v>
      </c>
      <c r="F1937" s="50">
        <f t="shared" si="121"/>
        <v>2014</v>
      </c>
      <c r="G1937" s="50">
        <f t="shared" si="122"/>
        <v>10</v>
      </c>
      <c r="H1937" s="50">
        <f t="shared" si="123"/>
        <v>2</v>
      </c>
      <c r="I1937" s="54" t="s">
        <v>15622</v>
      </c>
      <c r="J1937" s="54" t="s">
        <v>17050</v>
      </c>
      <c r="K1937" s="54" t="s">
        <v>17124</v>
      </c>
      <c r="L1937" s="54" t="s">
        <v>15624</v>
      </c>
      <c r="M1937" s="55">
        <v>0.92</v>
      </c>
      <c r="N1937" s="55">
        <v>0.85</v>
      </c>
      <c r="O1937" s="54" t="s">
        <v>15615</v>
      </c>
    </row>
    <row r="1938" spans="1:15" x14ac:dyDescent="0.25">
      <c r="A1938" s="19">
        <v>1945</v>
      </c>
      <c r="B1938" t="s">
        <v>11650</v>
      </c>
      <c r="C1938" t="s">
        <v>3755</v>
      </c>
      <c r="D1938" s="50" t="s">
        <v>12002</v>
      </c>
      <c r="E1938" s="84">
        <f t="shared" si="120"/>
        <v>41926</v>
      </c>
      <c r="F1938" s="50">
        <f t="shared" si="121"/>
        <v>2014</v>
      </c>
      <c r="G1938" s="50">
        <f t="shared" si="122"/>
        <v>10</v>
      </c>
      <c r="H1938" s="50">
        <f t="shared" si="123"/>
        <v>2</v>
      </c>
      <c r="I1938" s="54" t="s">
        <v>15622</v>
      </c>
      <c r="J1938" s="54" t="s">
        <v>17050</v>
      </c>
      <c r="K1938" s="54" t="s">
        <v>17124</v>
      </c>
      <c r="L1938" s="54" t="s">
        <v>15623</v>
      </c>
      <c r="M1938" s="55">
        <v>1</v>
      </c>
      <c r="N1938" s="55">
        <v>0.92</v>
      </c>
      <c r="O1938" s="54" t="s">
        <v>15615</v>
      </c>
    </row>
    <row r="1939" spans="1:15" x14ac:dyDescent="0.25">
      <c r="A1939" s="19">
        <v>1946</v>
      </c>
      <c r="B1939" t="s">
        <v>11798</v>
      </c>
      <c r="C1939" t="s">
        <v>3613</v>
      </c>
      <c r="D1939" s="50" t="s">
        <v>12003</v>
      </c>
      <c r="E1939" s="84">
        <f t="shared" si="120"/>
        <v>41927</v>
      </c>
      <c r="F1939" s="50">
        <f t="shared" si="121"/>
        <v>2014</v>
      </c>
      <c r="G1939" s="50">
        <f t="shared" si="122"/>
        <v>10</v>
      </c>
      <c r="H1939" s="50">
        <f t="shared" si="123"/>
        <v>3</v>
      </c>
      <c r="I1939" s="54" t="s">
        <v>15625</v>
      </c>
      <c r="J1939" s="54" t="s">
        <v>17050</v>
      </c>
      <c r="K1939" s="54" t="s">
        <v>17124</v>
      </c>
      <c r="L1939" s="54" t="s">
        <v>15626</v>
      </c>
      <c r="M1939" s="55">
        <v>1</v>
      </c>
      <c r="N1939" s="55">
        <v>0.67</v>
      </c>
      <c r="O1939" s="54" t="s">
        <v>15615</v>
      </c>
    </row>
    <row r="1940" spans="1:15" x14ac:dyDescent="0.25">
      <c r="A1940" s="19">
        <v>1947</v>
      </c>
      <c r="B1940" t="s">
        <v>10324</v>
      </c>
      <c r="C1940" t="s">
        <v>5055</v>
      </c>
      <c r="D1940" s="50" t="s">
        <v>12003</v>
      </c>
      <c r="E1940" s="84">
        <f t="shared" si="120"/>
        <v>41927</v>
      </c>
      <c r="F1940" s="50">
        <f t="shared" si="121"/>
        <v>2014</v>
      </c>
      <c r="G1940" s="50">
        <f t="shared" si="122"/>
        <v>10</v>
      </c>
      <c r="H1940" s="50">
        <f t="shared" si="123"/>
        <v>3</v>
      </c>
      <c r="I1940" s="54" t="s">
        <v>15622</v>
      </c>
      <c r="J1940" s="54" t="s">
        <v>17050</v>
      </c>
      <c r="K1940" s="54" t="s">
        <v>17124</v>
      </c>
      <c r="L1940" s="54" t="s">
        <v>15626</v>
      </c>
      <c r="M1940" s="55">
        <v>1</v>
      </c>
      <c r="N1940" s="55">
        <v>1</v>
      </c>
      <c r="O1940" s="54" t="s">
        <v>15615</v>
      </c>
    </row>
    <row r="1941" spans="1:15" x14ac:dyDescent="0.25">
      <c r="A1941" s="19">
        <v>1948</v>
      </c>
      <c r="B1941" t="s">
        <v>7869</v>
      </c>
      <c r="C1941" t="s">
        <v>7459</v>
      </c>
      <c r="D1941" s="50" t="s">
        <v>12003</v>
      </c>
      <c r="E1941" s="84">
        <f t="shared" si="120"/>
        <v>41927</v>
      </c>
      <c r="F1941" s="50">
        <f t="shared" si="121"/>
        <v>2014</v>
      </c>
      <c r="G1941" s="50">
        <f t="shared" si="122"/>
        <v>10</v>
      </c>
      <c r="H1941" s="50">
        <f t="shared" si="123"/>
        <v>3</v>
      </c>
      <c r="I1941" s="54" t="s">
        <v>15622</v>
      </c>
      <c r="J1941" s="54" t="s">
        <v>17050</v>
      </c>
      <c r="K1941" s="54" t="s">
        <v>17124</v>
      </c>
      <c r="L1941" s="54" t="s">
        <v>15626</v>
      </c>
      <c r="M1941" s="55">
        <v>1</v>
      </c>
      <c r="N1941" s="55">
        <v>1</v>
      </c>
      <c r="O1941" s="54" t="s">
        <v>15616</v>
      </c>
    </row>
    <row r="1942" spans="1:15" x14ac:dyDescent="0.25">
      <c r="A1942" s="19">
        <v>1949</v>
      </c>
      <c r="B1942" t="s">
        <v>10322</v>
      </c>
      <c r="C1942" t="s">
        <v>5057</v>
      </c>
      <c r="D1942" s="50" t="s">
        <v>16785</v>
      </c>
      <c r="E1942" s="84">
        <f t="shared" si="120"/>
        <v>41928</v>
      </c>
      <c r="F1942" s="50">
        <f t="shared" si="121"/>
        <v>2014</v>
      </c>
      <c r="G1942" s="50">
        <f t="shared" si="122"/>
        <v>10</v>
      </c>
      <c r="H1942" s="50">
        <f t="shared" si="123"/>
        <v>4</v>
      </c>
      <c r="I1942" s="54" t="s">
        <v>15625</v>
      </c>
      <c r="J1942" s="54" t="s">
        <v>17050</v>
      </c>
      <c r="K1942" s="54" t="s">
        <v>17124</v>
      </c>
      <c r="L1942" s="54" t="s">
        <v>15626</v>
      </c>
      <c r="M1942" s="55">
        <v>1</v>
      </c>
      <c r="N1942" s="55">
        <v>0.91</v>
      </c>
      <c r="O1942" s="54" t="s">
        <v>15616</v>
      </c>
    </row>
    <row r="1943" spans="1:15" x14ac:dyDescent="0.25">
      <c r="A1943" s="19">
        <v>1950</v>
      </c>
      <c r="B1943" t="s">
        <v>9304</v>
      </c>
      <c r="C1943" t="s">
        <v>6052</v>
      </c>
      <c r="D1943" s="50" t="s">
        <v>12004</v>
      </c>
      <c r="E1943" s="84">
        <f t="shared" si="120"/>
        <v>41929</v>
      </c>
      <c r="F1943" s="50">
        <f t="shared" si="121"/>
        <v>2014</v>
      </c>
      <c r="G1943" s="50">
        <f t="shared" si="122"/>
        <v>10</v>
      </c>
      <c r="H1943" s="50">
        <f t="shared" si="123"/>
        <v>5</v>
      </c>
      <c r="I1943" s="54" t="s">
        <v>15622</v>
      </c>
      <c r="J1943" s="54" t="s">
        <v>17050</v>
      </c>
      <c r="K1943" s="54" t="s">
        <v>17124</v>
      </c>
      <c r="L1943" s="54" t="s">
        <v>15626</v>
      </c>
      <c r="M1943" s="55">
        <v>1</v>
      </c>
      <c r="N1943" s="55">
        <v>0.95</v>
      </c>
      <c r="O1943" s="54" t="s">
        <v>15615</v>
      </c>
    </row>
    <row r="1944" spans="1:15" x14ac:dyDescent="0.25">
      <c r="A1944" s="19">
        <v>1951</v>
      </c>
      <c r="B1944" t="s">
        <v>8107</v>
      </c>
      <c r="C1944" t="s">
        <v>7228</v>
      </c>
      <c r="D1944" s="50" t="s">
        <v>12005</v>
      </c>
      <c r="E1944" s="84">
        <f t="shared" si="120"/>
        <v>41930</v>
      </c>
      <c r="F1944" s="50">
        <f t="shared" si="121"/>
        <v>2014</v>
      </c>
      <c r="G1944" s="50">
        <f t="shared" si="122"/>
        <v>10</v>
      </c>
      <c r="H1944" s="50">
        <f t="shared" si="123"/>
        <v>6</v>
      </c>
      <c r="I1944" s="54" t="s">
        <v>15625</v>
      </c>
      <c r="J1944" s="54" t="s">
        <v>17050</v>
      </c>
      <c r="K1944" s="54" t="s">
        <v>17124</v>
      </c>
      <c r="L1944" s="54" t="s">
        <v>15623</v>
      </c>
      <c r="M1944" s="55">
        <v>1</v>
      </c>
      <c r="N1944" s="55">
        <v>0.57999999999999996</v>
      </c>
      <c r="O1944" s="54" t="s">
        <v>15615</v>
      </c>
    </row>
    <row r="1945" spans="1:15" x14ac:dyDescent="0.25">
      <c r="A1945" s="19">
        <v>1952</v>
      </c>
      <c r="B1945" t="s">
        <v>8024</v>
      </c>
      <c r="C1945" t="s">
        <v>7307</v>
      </c>
      <c r="D1945" s="50" t="s">
        <v>12006</v>
      </c>
      <c r="E1945" s="84">
        <f t="shared" si="120"/>
        <v>41931</v>
      </c>
      <c r="F1945" s="50">
        <f t="shared" si="121"/>
        <v>2014</v>
      </c>
      <c r="G1945" s="50">
        <f t="shared" si="122"/>
        <v>10</v>
      </c>
      <c r="H1945" s="50">
        <f t="shared" si="123"/>
        <v>7</v>
      </c>
      <c r="I1945" s="54" t="s">
        <v>15625</v>
      </c>
      <c r="J1945" s="54" t="s">
        <v>17050</v>
      </c>
      <c r="K1945" s="54" t="s">
        <v>17124</v>
      </c>
      <c r="L1945" s="54" t="s">
        <v>15626</v>
      </c>
      <c r="M1945" s="55">
        <v>1</v>
      </c>
      <c r="N1945" s="55">
        <v>0.96</v>
      </c>
      <c r="O1945" s="54" t="s">
        <v>15616</v>
      </c>
    </row>
    <row r="1946" spans="1:15" x14ac:dyDescent="0.25">
      <c r="A1946" s="19">
        <v>1953</v>
      </c>
      <c r="B1946" t="s">
        <v>9657</v>
      </c>
      <c r="C1946" t="s">
        <v>5707</v>
      </c>
      <c r="D1946" s="50" t="s">
        <v>12007</v>
      </c>
      <c r="E1946" s="84">
        <f t="shared" si="120"/>
        <v>41934</v>
      </c>
      <c r="F1946" s="50">
        <f t="shared" si="121"/>
        <v>2014</v>
      </c>
      <c r="G1946" s="50">
        <f t="shared" si="122"/>
        <v>10</v>
      </c>
      <c r="H1946" s="50">
        <f t="shared" si="123"/>
        <v>3</v>
      </c>
      <c r="I1946" s="54" t="s">
        <v>15622</v>
      </c>
      <c r="J1946" s="54" t="s">
        <v>17050</v>
      </c>
      <c r="K1946" s="54" t="s">
        <v>17124</v>
      </c>
      <c r="L1946" s="54" t="s">
        <v>15626</v>
      </c>
      <c r="M1946" s="55">
        <v>1</v>
      </c>
      <c r="N1946" s="55">
        <v>0.85</v>
      </c>
      <c r="O1946" s="54" t="s">
        <v>15616</v>
      </c>
    </row>
    <row r="1947" spans="1:15" x14ac:dyDescent="0.25">
      <c r="A1947" s="19">
        <v>1954</v>
      </c>
      <c r="B1947" t="s">
        <v>10825</v>
      </c>
      <c r="C1947" t="s">
        <v>4568</v>
      </c>
      <c r="D1947" s="50" t="s">
        <v>12007</v>
      </c>
      <c r="E1947" s="84">
        <f t="shared" si="120"/>
        <v>41934</v>
      </c>
      <c r="F1947" s="50">
        <f t="shared" si="121"/>
        <v>2014</v>
      </c>
      <c r="G1947" s="50">
        <f t="shared" si="122"/>
        <v>10</v>
      </c>
      <c r="H1947" s="50">
        <f t="shared" si="123"/>
        <v>3</v>
      </c>
      <c r="I1947" s="54" t="s">
        <v>15622</v>
      </c>
      <c r="J1947" s="54" t="s">
        <v>17050</v>
      </c>
      <c r="K1947" s="54" t="s">
        <v>17124</v>
      </c>
      <c r="L1947" s="54" t="s">
        <v>15623</v>
      </c>
      <c r="M1947" s="55">
        <v>1</v>
      </c>
      <c r="N1947" s="55">
        <v>0.98</v>
      </c>
      <c r="O1947" s="54" t="s">
        <v>15615</v>
      </c>
    </row>
    <row r="1948" spans="1:15" x14ac:dyDescent="0.25">
      <c r="A1948" s="19">
        <v>1955</v>
      </c>
      <c r="B1948" t="s">
        <v>10049</v>
      </c>
      <c r="C1948" t="s">
        <v>5325</v>
      </c>
      <c r="D1948" s="50" t="s">
        <v>16786</v>
      </c>
      <c r="E1948" s="84">
        <f t="shared" si="120"/>
        <v>41935</v>
      </c>
      <c r="F1948" s="50">
        <f t="shared" si="121"/>
        <v>2014</v>
      </c>
      <c r="G1948" s="50">
        <f t="shared" si="122"/>
        <v>10</v>
      </c>
      <c r="H1948" s="50">
        <f t="shared" si="123"/>
        <v>4</v>
      </c>
      <c r="I1948" s="54" t="s">
        <v>15622</v>
      </c>
      <c r="J1948" s="54" t="s">
        <v>17050</v>
      </c>
      <c r="K1948" s="54" t="s">
        <v>17124</v>
      </c>
      <c r="L1948" s="54" t="s">
        <v>15623</v>
      </c>
      <c r="M1948" s="55">
        <v>1</v>
      </c>
      <c r="N1948" s="55">
        <v>0.86</v>
      </c>
      <c r="O1948" s="54" t="s">
        <v>15616</v>
      </c>
    </row>
    <row r="1949" spans="1:15" x14ac:dyDescent="0.25">
      <c r="A1949" s="19">
        <v>1956</v>
      </c>
      <c r="B1949" t="s">
        <v>7765</v>
      </c>
      <c r="C1949" t="s">
        <v>7556</v>
      </c>
      <c r="D1949" s="50" t="s">
        <v>16786</v>
      </c>
      <c r="E1949" s="84">
        <f t="shared" si="120"/>
        <v>41935</v>
      </c>
      <c r="F1949" s="50">
        <f t="shared" si="121"/>
        <v>2014</v>
      </c>
      <c r="G1949" s="50">
        <f t="shared" si="122"/>
        <v>10</v>
      </c>
      <c r="H1949" s="50">
        <f t="shared" si="123"/>
        <v>4</v>
      </c>
      <c r="I1949" s="54" t="s">
        <v>15622</v>
      </c>
      <c r="J1949" s="54" t="s">
        <v>17050</v>
      </c>
      <c r="K1949" s="54" t="s">
        <v>17124</v>
      </c>
      <c r="L1949" s="54" t="s">
        <v>15623</v>
      </c>
      <c r="M1949" s="55">
        <v>0.5</v>
      </c>
      <c r="N1949" s="55">
        <v>0.94</v>
      </c>
      <c r="O1949" s="54" t="s">
        <v>15616</v>
      </c>
    </row>
    <row r="1950" spans="1:15" x14ac:dyDescent="0.25">
      <c r="A1950" s="19">
        <v>1957</v>
      </c>
      <c r="B1950" t="s">
        <v>10112</v>
      </c>
      <c r="C1950" t="s">
        <v>5264</v>
      </c>
      <c r="D1950" s="50" t="s">
        <v>16786</v>
      </c>
      <c r="E1950" s="84">
        <f t="shared" si="120"/>
        <v>41935</v>
      </c>
      <c r="F1950" s="50">
        <f t="shared" si="121"/>
        <v>2014</v>
      </c>
      <c r="G1950" s="50">
        <f t="shared" si="122"/>
        <v>10</v>
      </c>
      <c r="H1950" s="50">
        <f t="shared" si="123"/>
        <v>4</v>
      </c>
      <c r="I1950" s="54" t="s">
        <v>15622</v>
      </c>
      <c r="J1950" s="54" t="s">
        <v>17050</v>
      </c>
      <c r="K1950" s="54" t="s">
        <v>17124</v>
      </c>
      <c r="L1950" s="54" t="s">
        <v>15626</v>
      </c>
      <c r="M1950" s="55">
        <v>0.8</v>
      </c>
      <c r="N1950" s="55">
        <v>0.56000000000000005</v>
      </c>
      <c r="O1950" s="54" t="s">
        <v>15616</v>
      </c>
    </row>
    <row r="1951" spans="1:15" x14ac:dyDescent="0.25">
      <c r="A1951" s="19">
        <v>1958</v>
      </c>
      <c r="B1951" t="s">
        <v>9825</v>
      </c>
      <c r="C1951" t="s">
        <v>5544</v>
      </c>
      <c r="D1951" s="50" t="s">
        <v>16787</v>
      </c>
      <c r="E1951" s="84">
        <f t="shared" si="120"/>
        <v>41936</v>
      </c>
      <c r="F1951" s="50">
        <f t="shared" si="121"/>
        <v>2014</v>
      </c>
      <c r="G1951" s="50">
        <f t="shared" si="122"/>
        <v>10</v>
      </c>
      <c r="H1951" s="50">
        <f t="shared" si="123"/>
        <v>5</v>
      </c>
      <c r="I1951" s="54" t="s">
        <v>15622</v>
      </c>
      <c r="J1951" s="54" t="s">
        <v>17050</v>
      </c>
      <c r="K1951" s="54" t="s">
        <v>17124</v>
      </c>
      <c r="L1951" s="54" t="s">
        <v>15626</v>
      </c>
      <c r="M1951" s="55">
        <v>0.67</v>
      </c>
      <c r="N1951" s="55">
        <v>1</v>
      </c>
      <c r="O1951" s="54" t="s">
        <v>15615</v>
      </c>
    </row>
    <row r="1952" spans="1:15" x14ac:dyDescent="0.25">
      <c r="A1952" s="19">
        <v>1959</v>
      </c>
      <c r="B1952" t="s">
        <v>11019</v>
      </c>
      <c r="C1952" t="s">
        <v>4378</v>
      </c>
      <c r="D1952" s="50" t="s">
        <v>16787</v>
      </c>
      <c r="E1952" s="84">
        <f t="shared" si="120"/>
        <v>41936</v>
      </c>
      <c r="F1952" s="50">
        <f t="shared" si="121"/>
        <v>2014</v>
      </c>
      <c r="G1952" s="50">
        <f t="shared" si="122"/>
        <v>10</v>
      </c>
      <c r="H1952" s="50">
        <f t="shared" si="123"/>
        <v>5</v>
      </c>
      <c r="I1952" s="54" t="s">
        <v>15622</v>
      </c>
      <c r="J1952" s="54" t="s">
        <v>17050</v>
      </c>
      <c r="K1952" s="54" t="s">
        <v>17124</v>
      </c>
      <c r="L1952" s="54" t="s">
        <v>15623</v>
      </c>
      <c r="M1952" s="55">
        <v>1</v>
      </c>
      <c r="N1952" s="55">
        <v>0.75</v>
      </c>
      <c r="O1952" s="54" t="s">
        <v>15616</v>
      </c>
    </row>
    <row r="1953" spans="1:15" x14ac:dyDescent="0.25">
      <c r="A1953" s="19">
        <v>1960</v>
      </c>
      <c r="B1953" t="s">
        <v>8173</v>
      </c>
      <c r="C1953" t="s">
        <v>7162</v>
      </c>
      <c r="D1953" s="50" t="s">
        <v>16787</v>
      </c>
      <c r="E1953" s="84">
        <f t="shared" si="120"/>
        <v>41936</v>
      </c>
      <c r="F1953" s="50">
        <f t="shared" si="121"/>
        <v>2014</v>
      </c>
      <c r="G1953" s="50">
        <f t="shared" si="122"/>
        <v>10</v>
      </c>
      <c r="H1953" s="50">
        <f t="shared" si="123"/>
        <v>5</v>
      </c>
      <c r="I1953" s="54" t="s">
        <v>15622</v>
      </c>
      <c r="J1953" s="54" t="s">
        <v>17050</v>
      </c>
      <c r="K1953" s="54" t="s">
        <v>17124</v>
      </c>
      <c r="L1953" s="54" t="s">
        <v>15626</v>
      </c>
      <c r="M1953" s="55">
        <v>1</v>
      </c>
      <c r="N1953" s="55">
        <v>1</v>
      </c>
      <c r="O1953" s="54" t="s">
        <v>15616</v>
      </c>
    </row>
    <row r="1954" spans="1:15" x14ac:dyDescent="0.25">
      <c r="A1954" s="19">
        <v>1961</v>
      </c>
      <c r="B1954" t="s">
        <v>10312</v>
      </c>
      <c r="C1954" t="s">
        <v>5067</v>
      </c>
      <c r="D1954" s="50" t="s">
        <v>16788</v>
      </c>
      <c r="E1954" s="84">
        <f t="shared" si="120"/>
        <v>41937</v>
      </c>
      <c r="F1954" s="50">
        <f t="shared" si="121"/>
        <v>2014</v>
      </c>
      <c r="G1954" s="50">
        <f t="shared" si="122"/>
        <v>10</v>
      </c>
      <c r="H1954" s="50">
        <f t="shared" si="123"/>
        <v>6</v>
      </c>
      <c r="I1954" s="54" t="s">
        <v>15622</v>
      </c>
      <c r="J1954" s="54" t="s">
        <v>17050</v>
      </c>
      <c r="K1954" s="54" t="s">
        <v>17124</v>
      </c>
      <c r="L1954" s="54" t="s">
        <v>15623</v>
      </c>
      <c r="M1954" s="55">
        <v>0.56999999999999995</v>
      </c>
      <c r="N1954" s="55">
        <v>0.86</v>
      </c>
      <c r="O1954" s="54" t="s">
        <v>15615</v>
      </c>
    </row>
    <row r="1955" spans="1:15" x14ac:dyDescent="0.25">
      <c r="A1955" s="19">
        <v>1962</v>
      </c>
      <c r="B1955" t="s">
        <v>8727</v>
      </c>
      <c r="C1955" t="s">
        <v>6621</v>
      </c>
      <c r="D1955" s="50" t="s">
        <v>16789</v>
      </c>
      <c r="E1955" s="84">
        <f t="shared" si="120"/>
        <v>41939</v>
      </c>
      <c r="F1955" s="50">
        <f t="shared" si="121"/>
        <v>2014</v>
      </c>
      <c r="G1955" s="50">
        <f t="shared" si="122"/>
        <v>10</v>
      </c>
      <c r="H1955" s="50">
        <f t="shared" si="123"/>
        <v>1</v>
      </c>
      <c r="I1955" s="54" t="s">
        <v>15622</v>
      </c>
      <c r="J1955" s="54" t="s">
        <v>17050</v>
      </c>
      <c r="K1955" s="54" t="s">
        <v>17124</v>
      </c>
      <c r="L1955" s="54" t="s">
        <v>15624</v>
      </c>
      <c r="M1955" s="55">
        <v>1</v>
      </c>
      <c r="N1955" s="55">
        <v>0.96</v>
      </c>
      <c r="O1955" s="54" t="s">
        <v>15616</v>
      </c>
    </row>
    <row r="1956" spans="1:15" x14ac:dyDescent="0.25">
      <c r="A1956" s="19">
        <v>1963</v>
      </c>
      <c r="B1956" t="s">
        <v>10615</v>
      </c>
      <c r="C1956" t="s">
        <v>4771</v>
      </c>
      <c r="D1956" s="50" t="s">
        <v>12008</v>
      </c>
      <c r="E1956" s="84">
        <f t="shared" si="120"/>
        <v>41940</v>
      </c>
      <c r="F1956" s="50">
        <f t="shared" si="121"/>
        <v>2014</v>
      </c>
      <c r="G1956" s="50">
        <f t="shared" si="122"/>
        <v>10</v>
      </c>
      <c r="H1956" s="50">
        <f t="shared" si="123"/>
        <v>2</v>
      </c>
      <c r="I1956" s="54" t="s">
        <v>15625</v>
      </c>
      <c r="J1956" s="54" t="s">
        <v>17050</v>
      </c>
      <c r="K1956" s="54" t="s">
        <v>17124</v>
      </c>
      <c r="L1956" s="54" t="s">
        <v>15626</v>
      </c>
      <c r="M1956" s="55">
        <v>1</v>
      </c>
      <c r="N1956" s="55">
        <v>0.96</v>
      </c>
      <c r="O1956" s="54" t="s">
        <v>15615</v>
      </c>
    </row>
    <row r="1957" spans="1:15" x14ac:dyDescent="0.25">
      <c r="A1957" s="19">
        <v>1964</v>
      </c>
      <c r="B1957" t="s">
        <v>8255</v>
      </c>
      <c r="C1957" t="s">
        <v>7080</v>
      </c>
      <c r="D1957" s="50" t="s">
        <v>12008</v>
      </c>
      <c r="E1957" s="84">
        <f t="shared" si="120"/>
        <v>41940</v>
      </c>
      <c r="F1957" s="50">
        <f t="shared" si="121"/>
        <v>2014</v>
      </c>
      <c r="G1957" s="50">
        <f t="shared" si="122"/>
        <v>10</v>
      </c>
      <c r="H1957" s="50">
        <f t="shared" si="123"/>
        <v>2</v>
      </c>
      <c r="I1957" s="54" t="s">
        <v>15622</v>
      </c>
      <c r="J1957" s="54" t="s">
        <v>17050</v>
      </c>
      <c r="K1957" s="54" t="s">
        <v>17124</v>
      </c>
      <c r="L1957" s="54" t="s">
        <v>15623</v>
      </c>
      <c r="M1957" s="55">
        <v>1</v>
      </c>
      <c r="N1957" s="55">
        <v>0.33</v>
      </c>
      <c r="O1957" s="54" t="s">
        <v>15615</v>
      </c>
    </row>
    <row r="1958" spans="1:15" x14ac:dyDescent="0.25">
      <c r="A1958" s="19">
        <v>1965</v>
      </c>
      <c r="B1958" t="s">
        <v>10859</v>
      </c>
      <c r="C1958" t="s">
        <v>4535</v>
      </c>
      <c r="D1958" s="50" t="s">
        <v>12008</v>
      </c>
      <c r="E1958" s="84">
        <f t="shared" si="120"/>
        <v>41940</v>
      </c>
      <c r="F1958" s="50">
        <f t="shared" si="121"/>
        <v>2014</v>
      </c>
      <c r="G1958" s="50">
        <f t="shared" si="122"/>
        <v>10</v>
      </c>
      <c r="H1958" s="50">
        <f t="shared" si="123"/>
        <v>2</v>
      </c>
      <c r="I1958" s="54" t="s">
        <v>15622</v>
      </c>
      <c r="J1958" s="54" t="s">
        <v>17050</v>
      </c>
      <c r="K1958" s="54" t="s">
        <v>17124</v>
      </c>
      <c r="L1958" s="54" t="s">
        <v>15628</v>
      </c>
      <c r="M1958" s="55">
        <v>0</v>
      </c>
      <c r="N1958" s="55">
        <v>0.69</v>
      </c>
      <c r="O1958" s="54" t="s">
        <v>15615</v>
      </c>
    </row>
    <row r="1959" spans="1:15" x14ac:dyDescent="0.25">
      <c r="A1959" s="19">
        <v>1966</v>
      </c>
      <c r="B1959" t="s">
        <v>7815</v>
      </c>
      <c r="C1959" t="s">
        <v>7508</v>
      </c>
      <c r="D1959" s="50" t="s">
        <v>12008</v>
      </c>
      <c r="E1959" s="84">
        <f t="shared" si="120"/>
        <v>41940</v>
      </c>
      <c r="F1959" s="50">
        <f t="shared" si="121"/>
        <v>2014</v>
      </c>
      <c r="G1959" s="50">
        <f t="shared" si="122"/>
        <v>10</v>
      </c>
      <c r="H1959" s="50">
        <f t="shared" si="123"/>
        <v>2</v>
      </c>
      <c r="I1959" s="54" t="s">
        <v>15622</v>
      </c>
      <c r="J1959" s="54" t="s">
        <v>17050</v>
      </c>
      <c r="K1959" s="54" t="s">
        <v>17124</v>
      </c>
      <c r="L1959" s="54" t="s">
        <v>15626</v>
      </c>
      <c r="M1959" s="55">
        <v>0.96</v>
      </c>
      <c r="N1959" s="55">
        <v>0.92</v>
      </c>
      <c r="O1959" s="54" t="s">
        <v>15615</v>
      </c>
    </row>
    <row r="1960" spans="1:15" x14ac:dyDescent="0.25">
      <c r="A1960" s="19">
        <v>1967</v>
      </c>
      <c r="B1960" t="s">
        <v>10932</v>
      </c>
      <c r="C1960" t="s">
        <v>4462</v>
      </c>
      <c r="D1960" s="50" t="s">
        <v>12009</v>
      </c>
      <c r="E1960" s="84">
        <f t="shared" si="120"/>
        <v>41941</v>
      </c>
      <c r="F1960" s="50">
        <f t="shared" si="121"/>
        <v>2014</v>
      </c>
      <c r="G1960" s="50">
        <f t="shared" si="122"/>
        <v>10</v>
      </c>
      <c r="H1960" s="50">
        <f t="shared" si="123"/>
        <v>3</v>
      </c>
      <c r="I1960" s="54" t="s">
        <v>15625</v>
      </c>
      <c r="J1960" s="54" t="s">
        <v>17050</v>
      </c>
      <c r="K1960" s="54" t="s">
        <v>17124</v>
      </c>
      <c r="L1960" s="54" t="s">
        <v>15626</v>
      </c>
      <c r="M1960" s="55">
        <v>1</v>
      </c>
      <c r="N1960" s="55">
        <v>0.67</v>
      </c>
      <c r="O1960" s="54" t="s">
        <v>15615</v>
      </c>
    </row>
    <row r="1961" spans="1:15" x14ac:dyDescent="0.25">
      <c r="A1961" s="19">
        <v>1968</v>
      </c>
      <c r="B1961" t="s">
        <v>8249</v>
      </c>
      <c r="C1961" t="s">
        <v>7086</v>
      </c>
      <c r="D1961" s="50" t="s">
        <v>12010</v>
      </c>
      <c r="E1961" s="84">
        <f t="shared" si="120"/>
        <v>41942</v>
      </c>
      <c r="F1961" s="50">
        <f t="shared" si="121"/>
        <v>2014</v>
      </c>
      <c r="G1961" s="50">
        <f t="shared" si="122"/>
        <v>10</v>
      </c>
      <c r="H1961" s="50">
        <f t="shared" si="123"/>
        <v>4</v>
      </c>
      <c r="I1961" s="54" t="s">
        <v>15622</v>
      </c>
      <c r="J1961" s="54" t="s">
        <v>17050</v>
      </c>
      <c r="K1961" s="54" t="s">
        <v>17124</v>
      </c>
      <c r="L1961" s="54" t="s">
        <v>15623</v>
      </c>
      <c r="M1961" s="55">
        <v>0.54</v>
      </c>
      <c r="N1961" s="55">
        <v>0.49</v>
      </c>
      <c r="O1961" s="54" t="s">
        <v>15615</v>
      </c>
    </row>
    <row r="1962" spans="1:15" x14ac:dyDescent="0.25">
      <c r="A1962" s="19">
        <v>1969</v>
      </c>
      <c r="B1962" t="s">
        <v>11225</v>
      </c>
      <c r="C1962" t="s">
        <v>4176</v>
      </c>
      <c r="D1962" s="50" t="s">
        <v>12010</v>
      </c>
      <c r="E1962" s="84">
        <f t="shared" si="120"/>
        <v>41942</v>
      </c>
      <c r="F1962" s="50">
        <f t="shared" si="121"/>
        <v>2014</v>
      </c>
      <c r="G1962" s="50">
        <f t="shared" si="122"/>
        <v>10</v>
      </c>
      <c r="H1962" s="50">
        <f t="shared" si="123"/>
        <v>4</v>
      </c>
      <c r="I1962" s="54" t="s">
        <v>15622</v>
      </c>
      <c r="J1962" s="54" t="s">
        <v>17050</v>
      </c>
      <c r="K1962" s="54" t="s">
        <v>17124</v>
      </c>
      <c r="L1962" s="54" t="s">
        <v>15624</v>
      </c>
      <c r="M1962" s="55">
        <v>1</v>
      </c>
      <c r="N1962" s="55">
        <v>0.57999999999999996</v>
      </c>
      <c r="O1962" s="54" t="s">
        <v>15615</v>
      </c>
    </row>
    <row r="1963" spans="1:15" x14ac:dyDescent="0.25">
      <c r="A1963" s="19">
        <v>1970</v>
      </c>
      <c r="B1963" t="s">
        <v>10653</v>
      </c>
      <c r="C1963" t="s">
        <v>4733</v>
      </c>
      <c r="D1963" s="50" t="s">
        <v>12011</v>
      </c>
      <c r="E1963" s="84">
        <f t="shared" si="120"/>
        <v>41943</v>
      </c>
      <c r="F1963" s="50">
        <f t="shared" si="121"/>
        <v>2014</v>
      </c>
      <c r="G1963" s="50">
        <f t="shared" si="122"/>
        <v>10</v>
      </c>
      <c r="H1963" s="50">
        <f t="shared" si="123"/>
        <v>5</v>
      </c>
      <c r="I1963" s="54" t="s">
        <v>15622</v>
      </c>
      <c r="J1963" s="54" t="s">
        <v>17050</v>
      </c>
      <c r="K1963" s="54" t="s">
        <v>17124</v>
      </c>
      <c r="L1963" s="54" t="s">
        <v>15624</v>
      </c>
      <c r="M1963" s="55">
        <v>1</v>
      </c>
      <c r="N1963" s="55">
        <v>0.92</v>
      </c>
      <c r="O1963" s="54" t="s">
        <v>15615</v>
      </c>
    </row>
    <row r="1964" spans="1:15" x14ac:dyDescent="0.25">
      <c r="A1964" s="19">
        <v>1971</v>
      </c>
      <c r="B1964" t="s">
        <v>10722</v>
      </c>
      <c r="C1964" t="s">
        <v>4666</v>
      </c>
      <c r="D1964" s="50" t="s">
        <v>12011</v>
      </c>
      <c r="E1964" s="84">
        <f t="shared" si="120"/>
        <v>41943</v>
      </c>
      <c r="F1964" s="50">
        <f t="shared" si="121"/>
        <v>2014</v>
      </c>
      <c r="G1964" s="50">
        <f t="shared" si="122"/>
        <v>10</v>
      </c>
      <c r="H1964" s="50">
        <f t="shared" si="123"/>
        <v>5</v>
      </c>
      <c r="I1964" s="54" t="s">
        <v>15622</v>
      </c>
      <c r="J1964" s="54" t="s">
        <v>17050</v>
      </c>
      <c r="K1964" s="54" t="s">
        <v>17124</v>
      </c>
      <c r="L1964" s="54" t="s">
        <v>15626</v>
      </c>
      <c r="M1964" s="55">
        <v>1</v>
      </c>
      <c r="N1964" s="55">
        <v>1</v>
      </c>
      <c r="O1964" s="54" t="s">
        <v>15616</v>
      </c>
    </row>
    <row r="1965" spans="1:15" x14ac:dyDescent="0.25">
      <c r="A1965" s="19">
        <v>1972</v>
      </c>
      <c r="B1965" t="s">
        <v>9367</v>
      </c>
      <c r="C1965" t="s">
        <v>5990</v>
      </c>
      <c r="D1965" s="50" t="s">
        <v>16790</v>
      </c>
      <c r="E1965" s="84">
        <f t="shared" si="120"/>
        <v>41944</v>
      </c>
      <c r="F1965" s="50">
        <f t="shared" si="121"/>
        <v>2014</v>
      </c>
      <c r="G1965" s="50">
        <f t="shared" si="122"/>
        <v>11</v>
      </c>
      <c r="H1965" s="50">
        <f t="shared" si="123"/>
        <v>6</v>
      </c>
      <c r="I1965" s="54" t="s">
        <v>15625</v>
      </c>
      <c r="J1965" s="54" t="s">
        <v>17050</v>
      </c>
      <c r="K1965" s="54" t="s">
        <v>17124</v>
      </c>
      <c r="L1965" s="54" t="s">
        <v>15628</v>
      </c>
      <c r="M1965" s="55">
        <v>0.14000000000000001</v>
      </c>
      <c r="N1965" s="55">
        <v>0.8</v>
      </c>
      <c r="O1965" s="54" t="s">
        <v>15616</v>
      </c>
    </row>
    <row r="1966" spans="1:15" x14ac:dyDescent="0.25">
      <c r="A1966" s="19">
        <v>1973</v>
      </c>
      <c r="B1966" t="s">
        <v>9365</v>
      </c>
      <c r="C1966" t="s">
        <v>5992</v>
      </c>
      <c r="D1966" s="50" t="s">
        <v>16790</v>
      </c>
      <c r="E1966" s="84">
        <f t="shared" si="120"/>
        <v>41944</v>
      </c>
      <c r="F1966" s="50">
        <f t="shared" si="121"/>
        <v>2014</v>
      </c>
      <c r="G1966" s="50">
        <f t="shared" si="122"/>
        <v>11</v>
      </c>
      <c r="H1966" s="50">
        <f t="shared" si="123"/>
        <v>6</v>
      </c>
      <c r="I1966" s="54" t="s">
        <v>15625</v>
      </c>
      <c r="J1966" s="54" t="s">
        <v>17050</v>
      </c>
      <c r="K1966" s="54" t="s">
        <v>17124</v>
      </c>
      <c r="L1966" s="54" t="s">
        <v>15626</v>
      </c>
      <c r="M1966" s="55">
        <v>1</v>
      </c>
      <c r="N1966" s="55">
        <v>0.68</v>
      </c>
      <c r="O1966" s="54" t="s">
        <v>15615</v>
      </c>
    </row>
    <row r="1967" spans="1:15" x14ac:dyDescent="0.25">
      <c r="A1967" s="19">
        <v>1974</v>
      </c>
      <c r="B1967" t="s">
        <v>7935</v>
      </c>
      <c r="C1967" t="s">
        <v>7395</v>
      </c>
      <c r="D1967" s="50" t="s">
        <v>16790</v>
      </c>
      <c r="E1967" s="84">
        <f t="shared" si="120"/>
        <v>41944</v>
      </c>
      <c r="F1967" s="50">
        <f t="shared" si="121"/>
        <v>2014</v>
      </c>
      <c r="G1967" s="50">
        <f t="shared" si="122"/>
        <v>11</v>
      </c>
      <c r="H1967" s="50">
        <f t="shared" si="123"/>
        <v>6</v>
      </c>
      <c r="I1967" s="54" t="s">
        <v>15622</v>
      </c>
      <c r="J1967" s="54" t="s">
        <v>17050</v>
      </c>
      <c r="K1967" s="54" t="s">
        <v>17124</v>
      </c>
      <c r="L1967" s="54" t="s">
        <v>15626</v>
      </c>
      <c r="M1967" s="55">
        <v>1</v>
      </c>
      <c r="N1967" s="55">
        <v>0.99</v>
      </c>
      <c r="O1967" s="54" t="s">
        <v>15616</v>
      </c>
    </row>
    <row r="1968" spans="1:15" x14ac:dyDescent="0.25">
      <c r="A1968" s="19">
        <v>1975</v>
      </c>
      <c r="B1968" t="s">
        <v>9108</v>
      </c>
      <c r="C1968" t="s">
        <v>6245</v>
      </c>
      <c r="D1968" s="50" t="s">
        <v>12012</v>
      </c>
      <c r="E1968" s="84">
        <f t="shared" si="120"/>
        <v>41945</v>
      </c>
      <c r="F1968" s="50">
        <f t="shared" si="121"/>
        <v>2014</v>
      </c>
      <c r="G1968" s="50">
        <f t="shared" si="122"/>
        <v>11</v>
      </c>
      <c r="H1968" s="50">
        <f t="shared" si="123"/>
        <v>7</v>
      </c>
      <c r="I1968" s="54" t="s">
        <v>15622</v>
      </c>
      <c r="J1968" s="54" t="s">
        <v>17050</v>
      </c>
      <c r="K1968" s="54" t="s">
        <v>17124</v>
      </c>
      <c r="L1968" s="54" t="s">
        <v>15626</v>
      </c>
      <c r="M1968" s="55">
        <v>1</v>
      </c>
      <c r="N1968" s="55">
        <v>0.9</v>
      </c>
      <c r="O1968" s="54" t="s">
        <v>15616</v>
      </c>
    </row>
    <row r="1969" spans="1:15" x14ac:dyDescent="0.25">
      <c r="A1969" s="19">
        <v>1976</v>
      </c>
      <c r="B1969" t="s">
        <v>8516</v>
      </c>
      <c r="C1969" t="s">
        <v>6828</v>
      </c>
      <c r="D1969" s="50" t="s">
        <v>12012</v>
      </c>
      <c r="E1969" s="84">
        <f t="shared" si="120"/>
        <v>41945</v>
      </c>
      <c r="F1969" s="50">
        <f t="shared" si="121"/>
        <v>2014</v>
      </c>
      <c r="G1969" s="50">
        <f t="shared" si="122"/>
        <v>11</v>
      </c>
      <c r="H1969" s="50">
        <f t="shared" si="123"/>
        <v>7</v>
      </c>
      <c r="I1969" s="54" t="s">
        <v>15622</v>
      </c>
      <c r="J1969" s="54" t="s">
        <v>17050</v>
      </c>
      <c r="K1969" s="54" t="s">
        <v>17124</v>
      </c>
      <c r="L1969" s="54" t="s">
        <v>15626</v>
      </c>
      <c r="M1969" s="55">
        <v>1</v>
      </c>
      <c r="N1969" s="55">
        <v>1</v>
      </c>
      <c r="O1969" s="54" t="s">
        <v>15615</v>
      </c>
    </row>
    <row r="1970" spans="1:15" x14ac:dyDescent="0.25">
      <c r="A1970" s="19">
        <v>1977</v>
      </c>
      <c r="B1970" t="s">
        <v>8770</v>
      </c>
      <c r="C1970" t="s">
        <v>6578</v>
      </c>
      <c r="D1970" s="50" t="s">
        <v>12012</v>
      </c>
      <c r="E1970" s="84">
        <f t="shared" si="120"/>
        <v>41945</v>
      </c>
      <c r="F1970" s="50">
        <f t="shared" si="121"/>
        <v>2014</v>
      </c>
      <c r="G1970" s="50">
        <f t="shared" si="122"/>
        <v>11</v>
      </c>
      <c r="H1970" s="50">
        <f t="shared" si="123"/>
        <v>7</v>
      </c>
      <c r="I1970" s="54" t="s">
        <v>15622</v>
      </c>
      <c r="J1970" s="54" t="s">
        <v>17050</v>
      </c>
      <c r="K1970" s="54" t="s">
        <v>17124</v>
      </c>
      <c r="L1970" s="54" t="s">
        <v>15628</v>
      </c>
      <c r="M1970" s="55">
        <v>0.33</v>
      </c>
      <c r="N1970" s="55">
        <v>0.65</v>
      </c>
      <c r="O1970" s="54" t="s">
        <v>15615</v>
      </c>
    </row>
    <row r="1971" spans="1:15" x14ac:dyDescent="0.25">
      <c r="A1971" s="19">
        <v>1978</v>
      </c>
      <c r="B1971" t="s">
        <v>8017</v>
      </c>
      <c r="C1971" t="s">
        <v>7314</v>
      </c>
      <c r="D1971" s="50" t="s">
        <v>12012</v>
      </c>
      <c r="E1971" s="84">
        <f t="shared" si="120"/>
        <v>41945</v>
      </c>
      <c r="F1971" s="50">
        <f t="shared" si="121"/>
        <v>2014</v>
      </c>
      <c r="G1971" s="50">
        <f t="shared" si="122"/>
        <v>11</v>
      </c>
      <c r="H1971" s="50">
        <f t="shared" si="123"/>
        <v>7</v>
      </c>
      <c r="I1971" s="54" t="s">
        <v>15622</v>
      </c>
      <c r="J1971" s="54" t="s">
        <v>17050</v>
      </c>
      <c r="K1971" s="54" t="s">
        <v>17124</v>
      </c>
      <c r="L1971" s="54" t="s">
        <v>15624</v>
      </c>
      <c r="M1971" s="55">
        <v>1</v>
      </c>
      <c r="N1971" s="55">
        <v>0.88</v>
      </c>
      <c r="O1971" s="54" t="s">
        <v>15616</v>
      </c>
    </row>
    <row r="1972" spans="1:15" x14ac:dyDescent="0.25">
      <c r="A1972" s="19">
        <v>1979</v>
      </c>
      <c r="B1972" t="s">
        <v>8560</v>
      </c>
      <c r="C1972" t="s">
        <v>6787</v>
      </c>
      <c r="D1972" s="50" t="s">
        <v>16791</v>
      </c>
      <c r="E1972" s="84">
        <f t="shared" si="120"/>
        <v>41946</v>
      </c>
      <c r="F1972" s="50">
        <f t="shared" si="121"/>
        <v>2014</v>
      </c>
      <c r="G1972" s="50">
        <f t="shared" si="122"/>
        <v>11</v>
      </c>
      <c r="H1972" s="50">
        <f t="shared" si="123"/>
        <v>1</v>
      </c>
      <c r="I1972" s="54" t="s">
        <v>15640</v>
      </c>
      <c r="J1972" s="54" t="s">
        <v>17050</v>
      </c>
      <c r="K1972" s="54" t="s">
        <v>17124</v>
      </c>
      <c r="L1972" s="54" t="s">
        <v>15628</v>
      </c>
      <c r="M1972" s="55">
        <v>0.38</v>
      </c>
      <c r="N1972" s="55">
        <v>0.45</v>
      </c>
      <c r="O1972" s="54" t="s">
        <v>15615</v>
      </c>
    </row>
    <row r="1973" spans="1:15" x14ac:dyDescent="0.25">
      <c r="A1973" s="19">
        <v>1980</v>
      </c>
      <c r="B1973" t="s">
        <v>10843</v>
      </c>
      <c r="C1973" t="s">
        <v>4551</v>
      </c>
      <c r="D1973" s="50" t="s">
        <v>16791</v>
      </c>
      <c r="E1973" s="84">
        <f t="shared" si="120"/>
        <v>41946</v>
      </c>
      <c r="F1973" s="50">
        <f t="shared" si="121"/>
        <v>2014</v>
      </c>
      <c r="G1973" s="50">
        <f t="shared" si="122"/>
        <v>11</v>
      </c>
      <c r="H1973" s="50">
        <f t="shared" si="123"/>
        <v>1</v>
      </c>
      <c r="I1973" s="54" t="s">
        <v>15622</v>
      </c>
      <c r="J1973" s="54" t="s">
        <v>17050</v>
      </c>
      <c r="K1973" s="54" t="s">
        <v>17124</v>
      </c>
      <c r="L1973" s="54" t="s">
        <v>15626</v>
      </c>
      <c r="M1973" s="55">
        <v>1</v>
      </c>
      <c r="N1973" s="55">
        <v>0.6</v>
      </c>
      <c r="O1973" s="54" t="s">
        <v>15615</v>
      </c>
    </row>
    <row r="1974" spans="1:15" x14ac:dyDescent="0.25">
      <c r="A1974" s="19">
        <v>1981</v>
      </c>
      <c r="B1974" t="s">
        <v>11757</v>
      </c>
      <c r="C1974" t="s">
        <v>3652</v>
      </c>
      <c r="D1974" s="50" t="s">
        <v>16792</v>
      </c>
      <c r="E1974" s="84">
        <f t="shared" si="120"/>
        <v>41947</v>
      </c>
      <c r="F1974" s="50">
        <f t="shared" si="121"/>
        <v>2014</v>
      </c>
      <c r="G1974" s="50">
        <f t="shared" si="122"/>
        <v>11</v>
      </c>
      <c r="H1974" s="50">
        <f t="shared" si="123"/>
        <v>2</v>
      </c>
      <c r="I1974" s="54" t="s">
        <v>15625</v>
      </c>
      <c r="J1974" s="54" t="s">
        <v>17050</v>
      </c>
      <c r="K1974" s="54" t="s">
        <v>17124</v>
      </c>
      <c r="L1974" s="54" t="s">
        <v>15626</v>
      </c>
      <c r="M1974" s="55">
        <v>1</v>
      </c>
      <c r="N1974" s="55">
        <v>0.75</v>
      </c>
      <c r="O1974" s="54" t="s">
        <v>15615</v>
      </c>
    </row>
    <row r="1975" spans="1:15" x14ac:dyDescent="0.25">
      <c r="A1975" s="19">
        <v>1982</v>
      </c>
      <c r="B1975" t="s">
        <v>11694</v>
      </c>
      <c r="C1975" t="s">
        <v>3712</v>
      </c>
      <c r="D1975" s="50" t="s">
        <v>16792</v>
      </c>
      <c r="E1975" s="84">
        <f t="shared" si="120"/>
        <v>41947</v>
      </c>
      <c r="F1975" s="50">
        <f t="shared" si="121"/>
        <v>2014</v>
      </c>
      <c r="G1975" s="50">
        <f t="shared" si="122"/>
        <v>11</v>
      </c>
      <c r="H1975" s="50">
        <f t="shared" si="123"/>
        <v>2</v>
      </c>
      <c r="I1975" s="54" t="s">
        <v>15737</v>
      </c>
      <c r="J1975" s="54" t="s">
        <v>17060</v>
      </c>
      <c r="K1975" s="54" t="s">
        <v>17124</v>
      </c>
      <c r="L1975" s="54" t="s">
        <v>15624</v>
      </c>
      <c r="M1975" s="55">
        <v>1</v>
      </c>
      <c r="N1975" s="55">
        <v>0.38</v>
      </c>
      <c r="O1975" s="54" t="s">
        <v>15615</v>
      </c>
    </row>
    <row r="1976" spans="1:15" x14ac:dyDescent="0.25">
      <c r="A1976" s="19">
        <v>1983</v>
      </c>
      <c r="B1976" t="s">
        <v>11498</v>
      </c>
      <c r="C1976" t="s">
        <v>3904</v>
      </c>
      <c r="D1976" s="50" t="s">
        <v>16792</v>
      </c>
      <c r="E1976" s="84">
        <f t="shared" si="120"/>
        <v>41947</v>
      </c>
      <c r="F1976" s="50">
        <f t="shared" si="121"/>
        <v>2014</v>
      </c>
      <c r="G1976" s="50">
        <f t="shared" si="122"/>
        <v>11</v>
      </c>
      <c r="H1976" s="50">
        <f t="shared" si="123"/>
        <v>2</v>
      </c>
      <c r="I1976" s="54" t="s">
        <v>15622</v>
      </c>
      <c r="J1976" s="54" t="s">
        <v>17050</v>
      </c>
      <c r="K1976" s="54" t="s">
        <v>17124</v>
      </c>
      <c r="L1976" s="54" t="s">
        <v>15623</v>
      </c>
      <c r="M1976" s="55">
        <v>1</v>
      </c>
      <c r="N1976" s="55">
        <v>1</v>
      </c>
      <c r="O1976" s="54" t="s">
        <v>15615</v>
      </c>
    </row>
    <row r="1977" spans="1:15" x14ac:dyDescent="0.25">
      <c r="A1977" s="19">
        <v>1984</v>
      </c>
      <c r="B1977" t="s">
        <v>8035</v>
      </c>
      <c r="C1977" t="s">
        <v>7297</v>
      </c>
      <c r="D1977" s="50" t="s">
        <v>16793</v>
      </c>
      <c r="E1977" s="84">
        <f t="shared" si="120"/>
        <v>41949</v>
      </c>
      <c r="F1977" s="50">
        <f t="shared" si="121"/>
        <v>2014</v>
      </c>
      <c r="G1977" s="50">
        <f t="shared" si="122"/>
        <v>11</v>
      </c>
      <c r="H1977" s="50">
        <f t="shared" si="123"/>
        <v>4</v>
      </c>
      <c r="I1977" s="54" t="s">
        <v>15629</v>
      </c>
      <c r="J1977" s="54" t="s">
        <v>17050</v>
      </c>
      <c r="K1977" s="54" t="s">
        <v>17124</v>
      </c>
      <c r="L1977" s="54" t="s">
        <v>15623</v>
      </c>
      <c r="M1977" s="55">
        <v>0.5</v>
      </c>
      <c r="N1977" s="55">
        <v>0.92</v>
      </c>
      <c r="O1977" s="54" t="s">
        <v>15615</v>
      </c>
    </row>
    <row r="1978" spans="1:15" x14ac:dyDescent="0.25">
      <c r="A1978" s="19">
        <v>1985</v>
      </c>
      <c r="B1978" t="s">
        <v>11702</v>
      </c>
      <c r="C1978" t="s">
        <v>3704</v>
      </c>
      <c r="D1978" s="50" t="s">
        <v>16793</v>
      </c>
      <c r="E1978" s="84">
        <f t="shared" si="120"/>
        <v>41949</v>
      </c>
      <c r="F1978" s="50">
        <f t="shared" si="121"/>
        <v>2014</v>
      </c>
      <c r="G1978" s="50">
        <f t="shared" si="122"/>
        <v>11</v>
      </c>
      <c r="H1978" s="50">
        <f t="shared" si="123"/>
        <v>4</v>
      </c>
      <c r="I1978" s="54" t="s">
        <v>15826</v>
      </c>
      <c r="J1978" s="54" t="s">
        <v>17099</v>
      </c>
      <c r="K1978" s="54" t="s">
        <v>17141</v>
      </c>
      <c r="L1978" s="54" t="s">
        <v>15624</v>
      </c>
      <c r="M1978" s="55">
        <v>0.8</v>
      </c>
      <c r="N1978" s="55">
        <v>0.85</v>
      </c>
      <c r="O1978" s="54" t="s">
        <v>15615</v>
      </c>
    </row>
    <row r="1979" spans="1:15" x14ac:dyDescent="0.25">
      <c r="A1979" s="19">
        <v>1986</v>
      </c>
      <c r="B1979" t="s">
        <v>11781</v>
      </c>
      <c r="C1979" t="s">
        <v>3629</v>
      </c>
      <c r="D1979" s="50" t="s">
        <v>16793</v>
      </c>
      <c r="E1979" s="84">
        <f t="shared" si="120"/>
        <v>41949</v>
      </c>
      <c r="F1979" s="50">
        <f t="shared" si="121"/>
        <v>2014</v>
      </c>
      <c r="G1979" s="50">
        <f t="shared" si="122"/>
        <v>11</v>
      </c>
      <c r="H1979" s="50">
        <f t="shared" si="123"/>
        <v>4</v>
      </c>
      <c r="I1979" s="54" t="s">
        <v>15622</v>
      </c>
      <c r="J1979" s="54" t="s">
        <v>17050</v>
      </c>
      <c r="K1979" s="54" t="s">
        <v>17124</v>
      </c>
      <c r="L1979" s="54" t="s">
        <v>15628</v>
      </c>
      <c r="M1979" s="55">
        <v>0</v>
      </c>
      <c r="N1979" s="55">
        <v>0.67</v>
      </c>
      <c r="O1979" s="54" t="s">
        <v>15615</v>
      </c>
    </row>
    <row r="1980" spans="1:15" x14ac:dyDescent="0.25">
      <c r="A1980" s="19">
        <v>1987</v>
      </c>
      <c r="B1980" t="s">
        <v>9358</v>
      </c>
      <c r="C1980" t="s">
        <v>5999</v>
      </c>
      <c r="D1980" s="50" t="s">
        <v>16793</v>
      </c>
      <c r="E1980" s="84">
        <f t="shared" si="120"/>
        <v>41949</v>
      </c>
      <c r="F1980" s="50">
        <f t="shared" si="121"/>
        <v>2014</v>
      </c>
      <c r="G1980" s="50">
        <f t="shared" si="122"/>
        <v>11</v>
      </c>
      <c r="H1980" s="50">
        <f t="shared" si="123"/>
        <v>4</v>
      </c>
      <c r="I1980" s="54" t="s">
        <v>15622</v>
      </c>
      <c r="J1980" s="54" t="s">
        <v>17050</v>
      </c>
      <c r="K1980" s="54" t="s">
        <v>17124</v>
      </c>
      <c r="L1980" s="54" t="s">
        <v>15624</v>
      </c>
      <c r="M1980" s="55">
        <v>0.88</v>
      </c>
      <c r="N1980" s="55">
        <v>0.75</v>
      </c>
      <c r="O1980" s="54" t="s">
        <v>15615</v>
      </c>
    </row>
    <row r="1981" spans="1:15" x14ac:dyDescent="0.25">
      <c r="A1981" s="19">
        <v>1988</v>
      </c>
      <c r="B1981" t="s">
        <v>7699</v>
      </c>
      <c r="C1981" t="s">
        <v>7619</v>
      </c>
      <c r="D1981" s="50" t="s">
        <v>16793</v>
      </c>
      <c r="E1981" s="84">
        <f t="shared" si="120"/>
        <v>41949</v>
      </c>
      <c r="F1981" s="50">
        <f t="shared" si="121"/>
        <v>2014</v>
      </c>
      <c r="G1981" s="50">
        <f t="shared" si="122"/>
        <v>11</v>
      </c>
      <c r="H1981" s="50">
        <f t="shared" si="123"/>
        <v>4</v>
      </c>
      <c r="I1981" s="54" t="s">
        <v>15622</v>
      </c>
      <c r="J1981" s="54" t="s">
        <v>17050</v>
      </c>
      <c r="K1981" s="54" t="s">
        <v>17124</v>
      </c>
      <c r="L1981" s="54" t="s">
        <v>15623</v>
      </c>
      <c r="M1981" s="55">
        <v>1</v>
      </c>
      <c r="N1981" s="55">
        <v>0.75</v>
      </c>
      <c r="O1981" s="54" t="s">
        <v>15615</v>
      </c>
    </row>
    <row r="1982" spans="1:15" x14ac:dyDescent="0.25">
      <c r="A1982" s="19">
        <v>1989</v>
      </c>
      <c r="B1982" t="s">
        <v>8102</v>
      </c>
      <c r="C1982" t="s">
        <v>7233</v>
      </c>
      <c r="D1982" s="50" t="s">
        <v>16793</v>
      </c>
      <c r="E1982" s="84">
        <f t="shared" si="120"/>
        <v>41949</v>
      </c>
      <c r="F1982" s="50">
        <f t="shared" si="121"/>
        <v>2014</v>
      </c>
      <c r="G1982" s="50">
        <f t="shared" si="122"/>
        <v>11</v>
      </c>
      <c r="H1982" s="50">
        <f t="shared" si="123"/>
        <v>4</v>
      </c>
      <c r="I1982" s="54" t="s">
        <v>15622</v>
      </c>
      <c r="J1982" s="54" t="s">
        <v>17050</v>
      </c>
      <c r="K1982" s="54" t="s">
        <v>17124</v>
      </c>
      <c r="L1982" s="54" t="s">
        <v>15623</v>
      </c>
      <c r="M1982" s="55">
        <v>1</v>
      </c>
      <c r="N1982" s="55">
        <v>0.98</v>
      </c>
      <c r="O1982" s="54" t="s">
        <v>15616</v>
      </c>
    </row>
    <row r="1983" spans="1:15" x14ac:dyDescent="0.25">
      <c r="A1983" s="19">
        <v>1990</v>
      </c>
      <c r="B1983" t="s">
        <v>8195</v>
      </c>
      <c r="C1983" t="s">
        <v>7140</v>
      </c>
      <c r="D1983" s="50" t="s">
        <v>16793</v>
      </c>
      <c r="E1983" s="84">
        <f t="shared" si="120"/>
        <v>41949</v>
      </c>
      <c r="F1983" s="50">
        <f t="shared" si="121"/>
        <v>2014</v>
      </c>
      <c r="G1983" s="50">
        <f t="shared" si="122"/>
        <v>11</v>
      </c>
      <c r="H1983" s="50">
        <f t="shared" si="123"/>
        <v>4</v>
      </c>
      <c r="I1983" s="54" t="s">
        <v>15622</v>
      </c>
      <c r="J1983" s="54" t="s">
        <v>17050</v>
      </c>
      <c r="K1983" s="54" t="s">
        <v>17124</v>
      </c>
      <c r="L1983" s="54" t="s">
        <v>15628</v>
      </c>
      <c r="M1983" s="55">
        <v>0.4</v>
      </c>
      <c r="N1983" s="55">
        <v>0.85</v>
      </c>
      <c r="O1983" s="54" t="s">
        <v>15616</v>
      </c>
    </row>
    <row r="1984" spans="1:15" x14ac:dyDescent="0.25">
      <c r="A1984" s="19">
        <v>1991</v>
      </c>
      <c r="B1984" t="s">
        <v>10654</v>
      </c>
      <c r="C1984" t="s">
        <v>4732</v>
      </c>
      <c r="D1984" s="50" t="s">
        <v>16794</v>
      </c>
      <c r="E1984" s="84">
        <f t="shared" si="120"/>
        <v>41952</v>
      </c>
      <c r="F1984" s="50">
        <f t="shared" si="121"/>
        <v>2014</v>
      </c>
      <c r="G1984" s="50">
        <f t="shared" si="122"/>
        <v>11</v>
      </c>
      <c r="H1984" s="50">
        <f t="shared" si="123"/>
        <v>7</v>
      </c>
      <c r="I1984" s="54" t="s">
        <v>15622</v>
      </c>
      <c r="J1984" s="54" t="s">
        <v>17050</v>
      </c>
      <c r="K1984" s="54" t="s">
        <v>17124</v>
      </c>
      <c r="L1984" s="54" t="s">
        <v>15623</v>
      </c>
      <c r="M1984" s="55">
        <v>1</v>
      </c>
      <c r="N1984" s="55">
        <v>1</v>
      </c>
      <c r="O1984" s="54" t="s">
        <v>15615</v>
      </c>
    </row>
    <row r="1985" spans="1:15" x14ac:dyDescent="0.25">
      <c r="A1985" s="19">
        <v>1992</v>
      </c>
      <c r="B1985" t="s">
        <v>8158</v>
      </c>
      <c r="C1985" t="s">
        <v>7177</v>
      </c>
      <c r="D1985" s="50" t="s">
        <v>16794</v>
      </c>
      <c r="E1985" s="84">
        <f t="shared" si="120"/>
        <v>41952</v>
      </c>
      <c r="F1985" s="50">
        <f t="shared" si="121"/>
        <v>2014</v>
      </c>
      <c r="G1985" s="50">
        <f t="shared" si="122"/>
        <v>11</v>
      </c>
      <c r="H1985" s="50">
        <f t="shared" si="123"/>
        <v>7</v>
      </c>
      <c r="I1985" s="54" t="s">
        <v>15622</v>
      </c>
      <c r="J1985" s="54" t="s">
        <v>17050</v>
      </c>
      <c r="K1985" s="54" t="s">
        <v>17124</v>
      </c>
      <c r="L1985" s="54" t="s">
        <v>15623</v>
      </c>
      <c r="M1985" s="55">
        <v>1</v>
      </c>
      <c r="N1985" s="55">
        <v>1</v>
      </c>
      <c r="O1985" s="54" t="s">
        <v>15615</v>
      </c>
    </row>
    <row r="1986" spans="1:15" x14ac:dyDescent="0.25">
      <c r="A1986" s="19">
        <v>1993</v>
      </c>
      <c r="B1986" t="s">
        <v>10440</v>
      </c>
      <c r="C1986" t="s">
        <v>4941</v>
      </c>
      <c r="D1986" s="50" t="s">
        <v>16794</v>
      </c>
      <c r="E1986" s="84">
        <f t="shared" si="120"/>
        <v>41952</v>
      </c>
      <c r="F1986" s="50">
        <f t="shared" si="121"/>
        <v>2014</v>
      </c>
      <c r="G1986" s="50">
        <f t="shared" si="122"/>
        <v>11</v>
      </c>
      <c r="H1986" s="50">
        <f t="shared" si="123"/>
        <v>7</v>
      </c>
      <c r="I1986" s="54" t="s">
        <v>15622</v>
      </c>
      <c r="J1986" s="54" t="s">
        <v>17050</v>
      </c>
      <c r="K1986" s="54" t="s">
        <v>17124</v>
      </c>
      <c r="L1986" s="54" t="s">
        <v>15624</v>
      </c>
      <c r="M1986" s="55">
        <v>1</v>
      </c>
      <c r="N1986" s="55">
        <v>0.7</v>
      </c>
      <c r="O1986" s="54" t="s">
        <v>15616</v>
      </c>
    </row>
    <row r="1987" spans="1:15" x14ac:dyDescent="0.25">
      <c r="A1987" s="19">
        <v>1994</v>
      </c>
      <c r="B1987" t="s">
        <v>10949</v>
      </c>
      <c r="C1987" t="s">
        <v>4445</v>
      </c>
      <c r="D1987" s="50" t="s">
        <v>16795</v>
      </c>
      <c r="E1987" s="84">
        <f t="shared" ref="E1987:E2050" si="124">DATE(LEFT(D1987,4),MID(D1987,5,2),RIGHT(D1987,2))</f>
        <v>41953</v>
      </c>
      <c r="F1987" s="50">
        <f t="shared" ref="F1987:F2050" si="125">YEAR(E1987)</f>
        <v>2014</v>
      </c>
      <c r="G1987" s="50">
        <f t="shared" ref="G1987:G2050" si="126">MONTH(E1987)</f>
        <v>11</v>
      </c>
      <c r="H1987" s="50">
        <f t="shared" ref="H1987:H2050" si="127">WEEKDAY(E1987,2)</f>
        <v>1</v>
      </c>
      <c r="I1987" s="54" t="s">
        <v>15622</v>
      </c>
      <c r="J1987" s="54" t="s">
        <v>17050</v>
      </c>
      <c r="K1987" s="54" t="s">
        <v>17124</v>
      </c>
      <c r="L1987" s="54" t="s">
        <v>15624</v>
      </c>
      <c r="M1987" s="55">
        <v>1</v>
      </c>
      <c r="N1987" s="55">
        <v>0.44</v>
      </c>
      <c r="O1987" s="54" t="s">
        <v>15616</v>
      </c>
    </row>
    <row r="1988" spans="1:15" x14ac:dyDescent="0.25">
      <c r="A1988" s="19">
        <v>1995</v>
      </c>
      <c r="B1988" t="s">
        <v>10585</v>
      </c>
      <c r="C1988" t="s">
        <v>4800</v>
      </c>
      <c r="D1988" s="50" t="s">
        <v>16795</v>
      </c>
      <c r="E1988" s="84">
        <f t="shared" si="124"/>
        <v>41953</v>
      </c>
      <c r="F1988" s="50">
        <f t="shared" si="125"/>
        <v>2014</v>
      </c>
      <c r="G1988" s="50">
        <f t="shared" si="126"/>
        <v>11</v>
      </c>
      <c r="H1988" s="50">
        <f t="shared" si="127"/>
        <v>1</v>
      </c>
      <c r="I1988" s="54" t="s">
        <v>15622</v>
      </c>
      <c r="J1988" s="54" t="s">
        <v>17050</v>
      </c>
      <c r="K1988" s="54" t="s">
        <v>17124</v>
      </c>
      <c r="L1988" s="54" t="s">
        <v>15626</v>
      </c>
      <c r="M1988" s="55">
        <v>0.92</v>
      </c>
      <c r="N1988" s="55">
        <v>0.92</v>
      </c>
      <c r="O1988" s="54" t="s">
        <v>15616</v>
      </c>
    </row>
    <row r="1989" spans="1:15" x14ac:dyDescent="0.25">
      <c r="A1989" s="19">
        <v>1996</v>
      </c>
      <c r="B1989" t="s">
        <v>10459</v>
      </c>
      <c r="C1989" t="s">
        <v>4922</v>
      </c>
      <c r="D1989" s="50" t="s">
        <v>16796</v>
      </c>
      <c r="E1989" s="84">
        <f t="shared" si="124"/>
        <v>41954</v>
      </c>
      <c r="F1989" s="50">
        <f t="shared" si="125"/>
        <v>2014</v>
      </c>
      <c r="G1989" s="50">
        <f t="shared" si="126"/>
        <v>11</v>
      </c>
      <c r="H1989" s="50">
        <f t="shared" si="127"/>
        <v>2</v>
      </c>
      <c r="I1989" s="54" t="s">
        <v>15622</v>
      </c>
      <c r="J1989" s="54" t="s">
        <v>17050</v>
      </c>
      <c r="K1989" s="54" t="s">
        <v>17124</v>
      </c>
      <c r="L1989" s="54" t="s">
        <v>15623</v>
      </c>
      <c r="M1989" s="55">
        <v>1</v>
      </c>
      <c r="N1989" s="55">
        <v>0.87</v>
      </c>
      <c r="O1989" s="54" t="s">
        <v>15616</v>
      </c>
    </row>
    <row r="1990" spans="1:15" x14ac:dyDescent="0.25">
      <c r="A1990" s="19">
        <v>1997</v>
      </c>
      <c r="B1990" t="s">
        <v>7852</v>
      </c>
      <c r="C1990" t="s">
        <v>3569</v>
      </c>
      <c r="D1990" s="50" t="s">
        <v>16796</v>
      </c>
      <c r="E1990" s="84">
        <f t="shared" si="124"/>
        <v>41954</v>
      </c>
      <c r="F1990" s="50">
        <f t="shared" si="125"/>
        <v>2014</v>
      </c>
      <c r="G1990" s="50">
        <f t="shared" si="126"/>
        <v>11</v>
      </c>
      <c r="H1990" s="50">
        <f t="shared" si="127"/>
        <v>2</v>
      </c>
      <c r="I1990" s="54" t="s">
        <v>15622</v>
      </c>
      <c r="J1990" s="54" t="s">
        <v>17050</v>
      </c>
      <c r="K1990" s="54" t="s">
        <v>17124</v>
      </c>
      <c r="L1990" s="54" t="s">
        <v>15623</v>
      </c>
      <c r="M1990" s="55">
        <v>1</v>
      </c>
      <c r="N1990" s="55">
        <v>0.5</v>
      </c>
      <c r="O1990" s="54" t="s">
        <v>15615</v>
      </c>
    </row>
    <row r="1991" spans="1:15" x14ac:dyDescent="0.25">
      <c r="A1991" s="19">
        <v>1998</v>
      </c>
      <c r="B1991" t="s">
        <v>9392</v>
      </c>
      <c r="C1991" t="s">
        <v>5965</v>
      </c>
      <c r="D1991" s="50" t="s">
        <v>16796</v>
      </c>
      <c r="E1991" s="84">
        <f t="shared" si="124"/>
        <v>41954</v>
      </c>
      <c r="F1991" s="50">
        <f t="shared" si="125"/>
        <v>2014</v>
      </c>
      <c r="G1991" s="50">
        <f t="shared" si="126"/>
        <v>11</v>
      </c>
      <c r="H1991" s="50">
        <f t="shared" si="127"/>
        <v>2</v>
      </c>
      <c r="I1991" s="54" t="s">
        <v>15622</v>
      </c>
      <c r="J1991" s="54" t="s">
        <v>17050</v>
      </c>
      <c r="K1991" s="54" t="s">
        <v>17124</v>
      </c>
      <c r="L1991" s="54" t="s">
        <v>15624</v>
      </c>
      <c r="M1991" s="55">
        <v>1</v>
      </c>
      <c r="N1991" s="55">
        <v>0.77</v>
      </c>
      <c r="O1991" s="54" t="s">
        <v>15616</v>
      </c>
    </row>
    <row r="1992" spans="1:15" x14ac:dyDescent="0.25">
      <c r="A1992" s="19">
        <v>1999</v>
      </c>
      <c r="B1992" t="s">
        <v>9495</v>
      </c>
      <c r="C1992" t="s">
        <v>5864</v>
      </c>
      <c r="D1992" s="50" t="s">
        <v>16797</v>
      </c>
      <c r="E1992" s="84">
        <f t="shared" si="124"/>
        <v>41956</v>
      </c>
      <c r="F1992" s="50">
        <f t="shared" si="125"/>
        <v>2014</v>
      </c>
      <c r="G1992" s="50">
        <f t="shared" si="126"/>
        <v>11</v>
      </c>
      <c r="H1992" s="50">
        <f t="shared" si="127"/>
        <v>4</v>
      </c>
      <c r="I1992" s="54" t="s">
        <v>15622</v>
      </c>
      <c r="J1992" s="54" t="s">
        <v>17050</v>
      </c>
      <c r="K1992" s="54" t="s">
        <v>17124</v>
      </c>
      <c r="L1992" s="54" t="s">
        <v>15626</v>
      </c>
      <c r="M1992" s="55">
        <v>1</v>
      </c>
      <c r="N1992" s="55">
        <v>1</v>
      </c>
      <c r="O1992" s="54" t="s">
        <v>15615</v>
      </c>
    </row>
    <row r="1993" spans="1:15" x14ac:dyDescent="0.25">
      <c r="A1993" s="19">
        <v>2000</v>
      </c>
      <c r="B1993" t="s">
        <v>8768</v>
      </c>
      <c r="C1993" t="s">
        <v>6580</v>
      </c>
      <c r="D1993" s="50" t="s">
        <v>16797</v>
      </c>
      <c r="E1993" s="84">
        <f t="shared" si="124"/>
        <v>41956</v>
      </c>
      <c r="F1993" s="50">
        <f t="shared" si="125"/>
        <v>2014</v>
      </c>
      <c r="G1993" s="50">
        <f t="shared" si="126"/>
        <v>11</v>
      </c>
      <c r="H1993" s="50">
        <f t="shared" si="127"/>
        <v>4</v>
      </c>
      <c r="I1993" s="54" t="s">
        <v>15622</v>
      </c>
      <c r="J1993" s="54" t="s">
        <v>17050</v>
      </c>
      <c r="K1993" s="54" t="s">
        <v>17124</v>
      </c>
      <c r="L1993" s="54" t="s">
        <v>15623</v>
      </c>
      <c r="M1993" s="55">
        <v>1</v>
      </c>
      <c r="N1993" s="55">
        <v>0.73</v>
      </c>
      <c r="O1993" s="54" t="s">
        <v>15615</v>
      </c>
    </row>
    <row r="1994" spans="1:15" x14ac:dyDescent="0.25">
      <c r="A1994" s="19">
        <v>2001</v>
      </c>
      <c r="B1994" t="s">
        <v>8139</v>
      </c>
      <c r="C1994" t="s">
        <v>7196</v>
      </c>
      <c r="D1994" s="50" t="s">
        <v>16797</v>
      </c>
      <c r="E1994" s="84">
        <f t="shared" si="124"/>
        <v>41956</v>
      </c>
      <c r="F1994" s="50">
        <f t="shared" si="125"/>
        <v>2014</v>
      </c>
      <c r="G1994" s="50">
        <f t="shared" si="126"/>
        <v>11</v>
      </c>
      <c r="H1994" s="50">
        <f t="shared" si="127"/>
        <v>4</v>
      </c>
      <c r="I1994" s="54" t="s">
        <v>15622</v>
      </c>
      <c r="J1994" s="54" t="s">
        <v>17050</v>
      </c>
      <c r="K1994" s="54" t="s">
        <v>17124</v>
      </c>
      <c r="L1994" s="54" t="s">
        <v>15624</v>
      </c>
      <c r="M1994" s="55">
        <v>1</v>
      </c>
      <c r="N1994" s="55">
        <v>0.98</v>
      </c>
      <c r="O1994" s="54" t="s">
        <v>15616</v>
      </c>
    </row>
    <row r="1995" spans="1:15" x14ac:dyDescent="0.25">
      <c r="A1995" s="19">
        <v>2002</v>
      </c>
      <c r="B1995" t="s">
        <v>10162</v>
      </c>
      <c r="C1995" t="s">
        <v>5216</v>
      </c>
      <c r="D1995" s="50" t="s">
        <v>16797</v>
      </c>
      <c r="E1995" s="84">
        <f t="shared" si="124"/>
        <v>41956</v>
      </c>
      <c r="F1995" s="50">
        <f t="shared" si="125"/>
        <v>2014</v>
      </c>
      <c r="G1995" s="50">
        <f t="shared" si="126"/>
        <v>11</v>
      </c>
      <c r="H1995" s="50">
        <f t="shared" si="127"/>
        <v>4</v>
      </c>
      <c r="I1995" s="54" t="s">
        <v>15622</v>
      </c>
      <c r="J1995" s="54" t="s">
        <v>17050</v>
      </c>
      <c r="K1995" s="54" t="s">
        <v>17124</v>
      </c>
      <c r="L1995" s="54" t="s">
        <v>15624</v>
      </c>
      <c r="M1995" s="55">
        <v>1</v>
      </c>
      <c r="N1995" s="55">
        <v>0.77</v>
      </c>
      <c r="O1995" s="54" t="s">
        <v>15615</v>
      </c>
    </row>
    <row r="1996" spans="1:15" x14ac:dyDescent="0.25">
      <c r="A1996" s="19">
        <v>2003</v>
      </c>
      <c r="B1996" t="s">
        <v>10301</v>
      </c>
      <c r="C1996" t="s">
        <v>5078</v>
      </c>
      <c r="D1996" s="50" t="s">
        <v>16798</v>
      </c>
      <c r="E1996" s="84">
        <f t="shared" si="124"/>
        <v>41957</v>
      </c>
      <c r="F1996" s="50">
        <f t="shared" si="125"/>
        <v>2014</v>
      </c>
      <c r="G1996" s="50">
        <f t="shared" si="126"/>
        <v>11</v>
      </c>
      <c r="H1996" s="50">
        <f t="shared" si="127"/>
        <v>5</v>
      </c>
      <c r="I1996" s="54" t="s">
        <v>15622</v>
      </c>
      <c r="J1996" s="54" t="s">
        <v>17050</v>
      </c>
      <c r="K1996" s="54" t="s">
        <v>17124</v>
      </c>
      <c r="L1996" s="54" t="s">
        <v>15624</v>
      </c>
      <c r="M1996" s="55">
        <v>0.93</v>
      </c>
      <c r="N1996" s="55">
        <v>0.8</v>
      </c>
      <c r="O1996" s="54" t="s">
        <v>15615</v>
      </c>
    </row>
    <row r="1997" spans="1:15" x14ac:dyDescent="0.25">
      <c r="A1997" s="19">
        <v>2004</v>
      </c>
      <c r="B1997" t="s">
        <v>9319</v>
      </c>
      <c r="C1997" t="s">
        <v>6037</v>
      </c>
      <c r="D1997" s="50" t="s">
        <v>16798</v>
      </c>
      <c r="E1997" s="84">
        <f t="shared" si="124"/>
        <v>41957</v>
      </c>
      <c r="F1997" s="50">
        <f t="shared" si="125"/>
        <v>2014</v>
      </c>
      <c r="G1997" s="50">
        <f t="shared" si="126"/>
        <v>11</v>
      </c>
      <c r="H1997" s="50">
        <f t="shared" si="127"/>
        <v>5</v>
      </c>
      <c r="I1997" s="54" t="s">
        <v>15622</v>
      </c>
      <c r="J1997" s="54" t="s">
        <v>17050</v>
      </c>
      <c r="K1997" s="54" t="s">
        <v>17124</v>
      </c>
      <c r="L1997" s="54" t="s">
        <v>15626</v>
      </c>
      <c r="M1997" s="55">
        <v>1</v>
      </c>
      <c r="N1997" s="55">
        <v>1</v>
      </c>
      <c r="O1997" s="54" t="s">
        <v>15615</v>
      </c>
    </row>
    <row r="1998" spans="1:15" x14ac:dyDescent="0.25">
      <c r="A1998" s="19">
        <v>2005</v>
      </c>
      <c r="B1998" t="s">
        <v>7811</v>
      </c>
      <c r="C1998" t="s">
        <v>7512</v>
      </c>
      <c r="D1998" s="50" t="s">
        <v>16799</v>
      </c>
      <c r="E1998" s="84">
        <f t="shared" si="124"/>
        <v>41958</v>
      </c>
      <c r="F1998" s="50">
        <f t="shared" si="125"/>
        <v>2014</v>
      </c>
      <c r="G1998" s="50">
        <f t="shared" si="126"/>
        <v>11</v>
      </c>
      <c r="H1998" s="50">
        <f t="shared" si="127"/>
        <v>6</v>
      </c>
      <c r="I1998" s="54" t="s">
        <v>15622</v>
      </c>
      <c r="J1998" s="54" t="s">
        <v>17050</v>
      </c>
      <c r="K1998" s="54" t="s">
        <v>17124</v>
      </c>
      <c r="L1998" s="54" t="s">
        <v>15626</v>
      </c>
      <c r="M1998" s="55">
        <v>1</v>
      </c>
      <c r="N1998" s="55">
        <v>0.87</v>
      </c>
      <c r="O1998" s="54" t="s">
        <v>15616</v>
      </c>
    </row>
    <row r="1999" spans="1:15" x14ac:dyDescent="0.25">
      <c r="A1999" s="19">
        <v>2006</v>
      </c>
      <c r="B1999" t="s">
        <v>9834</v>
      </c>
      <c r="C1999" t="s">
        <v>5535</v>
      </c>
      <c r="D1999" s="50" t="s">
        <v>16799</v>
      </c>
      <c r="E1999" s="84">
        <f t="shared" si="124"/>
        <v>41958</v>
      </c>
      <c r="F1999" s="50">
        <f t="shared" si="125"/>
        <v>2014</v>
      </c>
      <c r="G1999" s="50">
        <f t="shared" si="126"/>
        <v>11</v>
      </c>
      <c r="H1999" s="50">
        <f t="shared" si="127"/>
        <v>6</v>
      </c>
      <c r="I1999" s="54" t="s">
        <v>15622</v>
      </c>
      <c r="J1999" s="54" t="s">
        <v>17050</v>
      </c>
      <c r="K1999" s="54" t="s">
        <v>17124</v>
      </c>
      <c r="L1999" s="54" t="s">
        <v>15626</v>
      </c>
      <c r="M1999" s="55">
        <v>1</v>
      </c>
      <c r="N1999" s="55">
        <v>0.93</v>
      </c>
      <c r="O1999" s="54" t="s">
        <v>15616</v>
      </c>
    </row>
    <row r="2000" spans="1:15" x14ac:dyDescent="0.25">
      <c r="A2000" s="19">
        <v>2007</v>
      </c>
      <c r="B2000" t="s">
        <v>8281</v>
      </c>
      <c r="C2000" t="s">
        <v>7054</v>
      </c>
      <c r="D2000" s="50" t="s">
        <v>16799</v>
      </c>
      <c r="E2000" s="84">
        <f t="shared" si="124"/>
        <v>41958</v>
      </c>
      <c r="F2000" s="50">
        <f t="shared" si="125"/>
        <v>2014</v>
      </c>
      <c r="G2000" s="50">
        <f t="shared" si="126"/>
        <v>11</v>
      </c>
      <c r="H2000" s="50">
        <f t="shared" si="127"/>
        <v>6</v>
      </c>
      <c r="I2000" s="54" t="s">
        <v>15622</v>
      </c>
      <c r="J2000" s="54" t="s">
        <v>17050</v>
      </c>
      <c r="K2000" s="54" t="s">
        <v>17124</v>
      </c>
      <c r="L2000" s="54" t="s">
        <v>15626</v>
      </c>
      <c r="M2000" s="55">
        <v>1</v>
      </c>
      <c r="N2000" s="55">
        <v>0.86</v>
      </c>
      <c r="O2000" s="54" t="s">
        <v>15616</v>
      </c>
    </row>
    <row r="2001" spans="1:15" x14ac:dyDescent="0.25">
      <c r="A2001" s="19">
        <v>2008</v>
      </c>
      <c r="B2001" t="s">
        <v>11640</v>
      </c>
      <c r="C2001" t="s">
        <v>3765</v>
      </c>
      <c r="D2001" s="50" t="s">
        <v>12013</v>
      </c>
      <c r="E2001" s="84">
        <f t="shared" si="124"/>
        <v>41959</v>
      </c>
      <c r="F2001" s="50">
        <f t="shared" si="125"/>
        <v>2014</v>
      </c>
      <c r="G2001" s="50">
        <f t="shared" si="126"/>
        <v>11</v>
      </c>
      <c r="H2001" s="50">
        <f t="shared" si="127"/>
        <v>7</v>
      </c>
      <c r="I2001" s="54" t="s">
        <v>15622</v>
      </c>
      <c r="J2001" s="54" t="s">
        <v>17050</v>
      </c>
      <c r="K2001" s="54" t="s">
        <v>17124</v>
      </c>
      <c r="L2001" s="54" t="s">
        <v>15623</v>
      </c>
      <c r="M2001" s="55">
        <v>0.67</v>
      </c>
      <c r="N2001" s="55">
        <v>0.69</v>
      </c>
      <c r="O2001" s="54" t="s">
        <v>15616</v>
      </c>
    </row>
    <row r="2002" spans="1:15" x14ac:dyDescent="0.25">
      <c r="A2002" s="19">
        <v>2009</v>
      </c>
      <c r="B2002" t="s">
        <v>7758</v>
      </c>
      <c r="C2002" t="s">
        <v>7563</v>
      </c>
      <c r="D2002" s="50" t="s">
        <v>12013</v>
      </c>
      <c r="E2002" s="84">
        <f t="shared" si="124"/>
        <v>41959</v>
      </c>
      <c r="F2002" s="50">
        <f t="shared" si="125"/>
        <v>2014</v>
      </c>
      <c r="G2002" s="50">
        <f t="shared" si="126"/>
        <v>11</v>
      </c>
      <c r="H2002" s="50">
        <f t="shared" si="127"/>
        <v>7</v>
      </c>
      <c r="I2002" s="54" t="s">
        <v>15622</v>
      </c>
      <c r="J2002" s="54" t="s">
        <v>17050</v>
      </c>
      <c r="K2002" s="54" t="s">
        <v>17124</v>
      </c>
      <c r="L2002" s="54" t="s">
        <v>15626</v>
      </c>
      <c r="M2002" s="55">
        <v>1</v>
      </c>
      <c r="N2002" s="55">
        <v>1</v>
      </c>
      <c r="O2002" s="54" t="s">
        <v>15616</v>
      </c>
    </row>
    <row r="2003" spans="1:15" x14ac:dyDescent="0.25">
      <c r="A2003" s="19">
        <v>2010</v>
      </c>
      <c r="B2003" t="s">
        <v>8296</v>
      </c>
      <c r="C2003" t="s">
        <v>7039</v>
      </c>
      <c r="D2003" s="50" t="s">
        <v>12013</v>
      </c>
      <c r="E2003" s="84">
        <f t="shared" si="124"/>
        <v>41959</v>
      </c>
      <c r="F2003" s="50">
        <f t="shared" si="125"/>
        <v>2014</v>
      </c>
      <c r="G2003" s="50">
        <f t="shared" si="126"/>
        <v>11</v>
      </c>
      <c r="H2003" s="50">
        <f t="shared" si="127"/>
        <v>7</v>
      </c>
      <c r="I2003" s="54" t="s">
        <v>15622</v>
      </c>
      <c r="J2003" s="54" t="s">
        <v>17050</v>
      </c>
      <c r="K2003" s="54" t="s">
        <v>17124</v>
      </c>
      <c r="L2003" s="54" t="s">
        <v>15624</v>
      </c>
      <c r="M2003" s="55">
        <v>0.83</v>
      </c>
      <c r="N2003" s="55">
        <v>0.85</v>
      </c>
      <c r="O2003" s="54" t="s">
        <v>15615</v>
      </c>
    </row>
    <row r="2004" spans="1:15" x14ac:dyDescent="0.25">
      <c r="A2004" s="19">
        <v>2011</v>
      </c>
      <c r="B2004" t="s">
        <v>10498</v>
      </c>
      <c r="C2004" t="s">
        <v>4885</v>
      </c>
      <c r="D2004" s="50" t="s">
        <v>12013</v>
      </c>
      <c r="E2004" s="84">
        <f t="shared" si="124"/>
        <v>41959</v>
      </c>
      <c r="F2004" s="50">
        <f t="shared" si="125"/>
        <v>2014</v>
      </c>
      <c r="G2004" s="50">
        <f t="shared" si="126"/>
        <v>11</v>
      </c>
      <c r="H2004" s="50">
        <f t="shared" si="127"/>
        <v>7</v>
      </c>
      <c r="I2004" s="54" t="s">
        <v>15622</v>
      </c>
      <c r="J2004" s="54" t="s">
        <v>17050</v>
      </c>
      <c r="K2004" s="54" t="s">
        <v>17124</v>
      </c>
      <c r="L2004" s="54" t="s">
        <v>15623</v>
      </c>
      <c r="M2004" s="55">
        <v>1</v>
      </c>
      <c r="N2004" s="55">
        <v>1</v>
      </c>
      <c r="O2004" s="54" t="s">
        <v>15615</v>
      </c>
    </row>
    <row r="2005" spans="1:15" x14ac:dyDescent="0.25">
      <c r="A2005" s="19">
        <v>2012</v>
      </c>
      <c r="B2005" t="s">
        <v>9149</v>
      </c>
      <c r="C2005" t="s">
        <v>6204</v>
      </c>
      <c r="D2005" s="50" t="s">
        <v>12013</v>
      </c>
      <c r="E2005" s="84">
        <f t="shared" si="124"/>
        <v>41959</v>
      </c>
      <c r="F2005" s="50">
        <f t="shared" si="125"/>
        <v>2014</v>
      </c>
      <c r="G2005" s="50">
        <f t="shared" si="126"/>
        <v>11</v>
      </c>
      <c r="H2005" s="50">
        <f t="shared" si="127"/>
        <v>7</v>
      </c>
      <c r="I2005" s="54" t="s">
        <v>15622</v>
      </c>
      <c r="J2005" s="54" t="s">
        <v>17050</v>
      </c>
      <c r="K2005" s="54" t="s">
        <v>17124</v>
      </c>
      <c r="L2005" s="54" t="s">
        <v>15626</v>
      </c>
      <c r="M2005" s="55">
        <v>1</v>
      </c>
      <c r="N2005" s="55">
        <v>0.71</v>
      </c>
      <c r="O2005" s="54" t="s">
        <v>15615</v>
      </c>
    </row>
    <row r="2006" spans="1:15" x14ac:dyDescent="0.25">
      <c r="A2006" s="19">
        <v>2013</v>
      </c>
      <c r="B2006" t="s">
        <v>11056</v>
      </c>
      <c r="C2006" t="s">
        <v>4341</v>
      </c>
      <c r="D2006" s="50" t="s">
        <v>12013</v>
      </c>
      <c r="E2006" s="84">
        <f t="shared" si="124"/>
        <v>41959</v>
      </c>
      <c r="F2006" s="50">
        <f t="shared" si="125"/>
        <v>2014</v>
      </c>
      <c r="G2006" s="50">
        <f t="shared" si="126"/>
        <v>11</v>
      </c>
      <c r="H2006" s="50">
        <f t="shared" si="127"/>
        <v>7</v>
      </c>
      <c r="I2006" s="54" t="s">
        <v>15622</v>
      </c>
      <c r="J2006" s="54" t="s">
        <v>17050</v>
      </c>
      <c r="K2006" s="54" t="s">
        <v>17124</v>
      </c>
      <c r="L2006" s="54" t="s">
        <v>15624</v>
      </c>
      <c r="M2006" s="55">
        <v>1</v>
      </c>
      <c r="N2006" s="55">
        <v>1</v>
      </c>
      <c r="O2006" s="54" t="s">
        <v>15616</v>
      </c>
    </row>
    <row r="2007" spans="1:15" x14ac:dyDescent="0.25">
      <c r="A2007" s="19">
        <v>2014</v>
      </c>
      <c r="B2007" t="s">
        <v>9455</v>
      </c>
      <c r="C2007" t="s">
        <v>5904</v>
      </c>
      <c r="D2007" s="50" t="s">
        <v>16800</v>
      </c>
      <c r="E2007" s="84">
        <f t="shared" si="124"/>
        <v>41960</v>
      </c>
      <c r="F2007" s="50">
        <f t="shared" si="125"/>
        <v>2014</v>
      </c>
      <c r="G2007" s="50">
        <f t="shared" si="126"/>
        <v>11</v>
      </c>
      <c r="H2007" s="50">
        <f t="shared" si="127"/>
        <v>1</v>
      </c>
      <c r="I2007" s="54" t="s">
        <v>15622</v>
      </c>
      <c r="J2007" s="54" t="s">
        <v>17050</v>
      </c>
      <c r="K2007" s="54" t="s">
        <v>17124</v>
      </c>
      <c r="L2007" s="54" t="s">
        <v>15624</v>
      </c>
      <c r="M2007" s="55">
        <v>0.93</v>
      </c>
      <c r="N2007" s="55">
        <v>0.97</v>
      </c>
      <c r="O2007" s="54" t="s">
        <v>15615</v>
      </c>
    </row>
    <row r="2008" spans="1:15" x14ac:dyDescent="0.25">
      <c r="A2008" s="19">
        <v>2015</v>
      </c>
      <c r="B2008" t="s">
        <v>10680</v>
      </c>
      <c r="C2008" t="s">
        <v>4706</v>
      </c>
      <c r="D2008" s="50" t="s">
        <v>16800</v>
      </c>
      <c r="E2008" s="84">
        <f t="shared" si="124"/>
        <v>41960</v>
      </c>
      <c r="F2008" s="50">
        <f t="shared" si="125"/>
        <v>2014</v>
      </c>
      <c r="G2008" s="50">
        <f t="shared" si="126"/>
        <v>11</v>
      </c>
      <c r="H2008" s="50">
        <f t="shared" si="127"/>
        <v>1</v>
      </c>
      <c r="I2008" s="54" t="s">
        <v>15622</v>
      </c>
      <c r="J2008" s="54" t="s">
        <v>17050</v>
      </c>
      <c r="K2008" s="54" t="s">
        <v>17124</v>
      </c>
      <c r="L2008" s="54" t="s">
        <v>15624</v>
      </c>
      <c r="M2008" s="55">
        <v>1</v>
      </c>
      <c r="N2008" s="55">
        <v>0.9</v>
      </c>
      <c r="O2008" s="54" t="s">
        <v>15615</v>
      </c>
    </row>
    <row r="2009" spans="1:15" x14ac:dyDescent="0.25">
      <c r="A2009" s="19">
        <v>2016</v>
      </c>
      <c r="B2009" t="s">
        <v>11078</v>
      </c>
      <c r="C2009" t="s">
        <v>4319</v>
      </c>
      <c r="D2009" s="50" t="s">
        <v>16801</v>
      </c>
      <c r="E2009" s="84">
        <f t="shared" si="124"/>
        <v>41961</v>
      </c>
      <c r="F2009" s="50">
        <f t="shared" si="125"/>
        <v>2014</v>
      </c>
      <c r="G2009" s="50">
        <f t="shared" si="126"/>
        <v>11</v>
      </c>
      <c r="H2009" s="50">
        <f t="shared" si="127"/>
        <v>2</v>
      </c>
      <c r="I2009" s="54" t="s">
        <v>15622</v>
      </c>
      <c r="J2009" s="54" t="s">
        <v>17050</v>
      </c>
      <c r="K2009" s="54" t="s">
        <v>17124</v>
      </c>
      <c r="L2009" s="54" t="s">
        <v>15624</v>
      </c>
      <c r="M2009" s="55">
        <v>1</v>
      </c>
      <c r="N2009" s="55">
        <v>0.75</v>
      </c>
      <c r="O2009" s="54" t="s">
        <v>15616</v>
      </c>
    </row>
    <row r="2010" spans="1:15" x14ac:dyDescent="0.25">
      <c r="A2010" s="19">
        <v>2017</v>
      </c>
      <c r="B2010" t="s">
        <v>11148</v>
      </c>
      <c r="C2010" t="s">
        <v>4252</v>
      </c>
      <c r="D2010" s="50" t="s">
        <v>16801</v>
      </c>
      <c r="E2010" s="84">
        <f t="shared" si="124"/>
        <v>41961</v>
      </c>
      <c r="F2010" s="50">
        <f t="shared" si="125"/>
        <v>2014</v>
      </c>
      <c r="G2010" s="50">
        <f t="shared" si="126"/>
        <v>11</v>
      </c>
      <c r="H2010" s="50">
        <f t="shared" si="127"/>
        <v>2</v>
      </c>
      <c r="I2010" s="54" t="s">
        <v>15622</v>
      </c>
      <c r="J2010" s="54" t="s">
        <v>17050</v>
      </c>
      <c r="K2010" s="54" t="s">
        <v>17124</v>
      </c>
      <c r="L2010" s="54" t="s">
        <v>15624</v>
      </c>
      <c r="M2010" s="55">
        <v>1</v>
      </c>
      <c r="N2010" s="55">
        <v>0.81</v>
      </c>
      <c r="O2010" s="54" t="s">
        <v>15615</v>
      </c>
    </row>
    <row r="2011" spans="1:15" x14ac:dyDescent="0.25">
      <c r="A2011" s="19">
        <v>2018</v>
      </c>
      <c r="B2011" t="s">
        <v>8513</v>
      </c>
      <c r="C2011" t="s">
        <v>6831</v>
      </c>
      <c r="D2011" s="50" t="s">
        <v>16801</v>
      </c>
      <c r="E2011" s="84">
        <f t="shared" si="124"/>
        <v>41961</v>
      </c>
      <c r="F2011" s="50">
        <f t="shared" si="125"/>
        <v>2014</v>
      </c>
      <c r="G2011" s="50">
        <f t="shared" si="126"/>
        <v>11</v>
      </c>
      <c r="H2011" s="50">
        <f t="shared" si="127"/>
        <v>2</v>
      </c>
      <c r="I2011" s="54" t="s">
        <v>15622</v>
      </c>
      <c r="J2011" s="54" t="s">
        <v>17050</v>
      </c>
      <c r="K2011" s="54" t="s">
        <v>17124</v>
      </c>
      <c r="L2011" s="54" t="s">
        <v>15626</v>
      </c>
      <c r="M2011" s="55">
        <v>1</v>
      </c>
      <c r="N2011" s="55">
        <v>1</v>
      </c>
      <c r="O2011" s="54" t="s">
        <v>15616</v>
      </c>
    </row>
    <row r="2012" spans="1:15" x14ac:dyDescent="0.25">
      <c r="A2012" s="19">
        <v>2019</v>
      </c>
      <c r="B2012" t="s">
        <v>10517</v>
      </c>
      <c r="C2012" t="s">
        <v>4866</v>
      </c>
      <c r="D2012" s="50" t="s">
        <v>16802</v>
      </c>
      <c r="E2012" s="84">
        <f t="shared" si="124"/>
        <v>41962</v>
      </c>
      <c r="F2012" s="50">
        <f t="shared" si="125"/>
        <v>2014</v>
      </c>
      <c r="G2012" s="50">
        <f t="shared" si="126"/>
        <v>11</v>
      </c>
      <c r="H2012" s="50">
        <f t="shared" si="127"/>
        <v>3</v>
      </c>
      <c r="I2012" s="54" t="s">
        <v>15622</v>
      </c>
      <c r="J2012" s="54" t="s">
        <v>17050</v>
      </c>
      <c r="K2012" s="54" t="s">
        <v>17124</v>
      </c>
      <c r="L2012" s="54" t="s">
        <v>15624</v>
      </c>
      <c r="M2012" s="55">
        <v>1</v>
      </c>
      <c r="N2012" s="55">
        <v>0.86</v>
      </c>
      <c r="O2012" s="54" t="s">
        <v>15616</v>
      </c>
    </row>
    <row r="2013" spans="1:15" x14ac:dyDescent="0.25">
      <c r="A2013" s="19">
        <v>2020</v>
      </c>
      <c r="B2013" t="s">
        <v>9006</v>
      </c>
      <c r="C2013" t="s">
        <v>6348</v>
      </c>
      <c r="D2013" s="50" t="s">
        <v>16802</v>
      </c>
      <c r="E2013" s="84">
        <f t="shared" si="124"/>
        <v>41962</v>
      </c>
      <c r="F2013" s="50">
        <f t="shared" si="125"/>
        <v>2014</v>
      </c>
      <c r="G2013" s="50">
        <f t="shared" si="126"/>
        <v>11</v>
      </c>
      <c r="H2013" s="50">
        <f t="shared" si="127"/>
        <v>3</v>
      </c>
      <c r="I2013" s="54" t="s">
        <v>15622</v>
      </c>
      <c r="J2013" s="54" t="s">
        <v>17050</v>
      </c>
      <c r="K2013" s="54" t="s">
        <v>17124</v>
      </c>
      <c r="L2013" s="54" t="s">
        <v>15623</v>
      </c>
      <c r="M2013" s="55">
        <v>0.82</v>
      </c>
      <c r="N2013" s="55">
        <v>0.88</v>
      </c>
      <c r="O2013" s="54" t="s">
        <v>15615</v>
      </c>
    </row>
    <row r="2014" spans="1:15" x14ac:dyDescent="0.25">
      <c r="A2014" s="19">
        <v>2021</v>
      </c>
      <c r="B2014" t="s">
        <v>10965</v>
      </c>
      <c r="C2014" t="s">
        <v>4430</v>
      </c>
      <c r="D2014" s="50" t="s">
        <v>16803</v>
      </c>
      <c r="E2014" s="84">
        <f t="shared" si="124"/>
        <v>41963</v>
      </c>
      <c r="F2014" s="50">
        <f t="shared" si="125"/>
        <v>2014</v>
      </c>
      <c r="G2014" s="50">
        <f t="shared" si="126"/>
        <v>11</v>
      </c>
      <c r="H2014" s="50">
        <f t="shared" si="127"/>
        <v>4</v>
      </c>
      <c r="I2014" s="54" t="s">
        <v>15675</v>
      </c>
      <c r="J2014" s="54" t="s">
        <v>17073</v>
      </c>
      <c r="K2014" s="54" t="s">
        <v>17124</v>
      </c>
      <c r="L2014" s="54" t="s">
        <v>15626</v>
      </c>
      <c r="M2014" s="55">
        <v>0.9</v>
      </c>
      <c r="N2014" s="55">
        <v>0.83</v>
      </c>
      <c r="O2014" s="54" t="s">
        <v>15615</v>
      </c>
    </row>
    <row r="2015" spans="1:15" x14ac:dyDescent="0.25">
      <c r="A2015" s="19">
        <v>2022</v>
      </c>
      <c r="B2015" t="s">
        <v>9618</v>
      </c>
      <c r="C2015" t="s">
        <v>5745</v>
      </c>
      <c r="D2015" s="50" t="s">
        <v>16803</v>
      </c>
      <c r="E2015" s="84">
        <f t="shared" si="124"/>
        <v>41963</v>
      </c>
      <c r="F2015" s="50">
        <f t="shared" si="125"/>
        <v>2014</v>
      </c>
      <c r="G2015" s="50">
        <f t="shared" si="126"/>
        <v>11</v>
      </c>
      <c r="H2015" s="50">
        <f t="shared" si="127"/>
        <v>4</v>
      </c>
      <c r="I2015" s="54" t="s">
        <v>15622</v>
      </c>
      <c r="J2015" s="54" t="s">
        <v>17050</v>
      </c>
      <c r="K2015" s="54" t="s">
        <v>17124</v>
      </c>
      <c r="L2015" s="54" t="s">
        <v>15626</v>
      </c>
      <c r="M2015" s="55">
        <v>0.89</v>
      </c>
      <c r="N2015" s="55">
        <v>1</v>
      </c>
      <c r="O2015" s="54" t="s">
        <v>15616</v>
      </c>
    </row>
    <row r="2016" spans="1:15" x14ac:dyDescent="0.25">
      <c r="A2016" s="19">
        <v>2023</v>
      </c>
      <c r="B2016" t="s">
        <v>8834</v>
      </c>
      <c r="C2016" t="s">
        <v>6514</v>
      </c>
      <c r="D2016" s="50" t="s">
        <v>12014</v>
      </c>
      <c r="E2016" s="84">
        <f t="shared" si="124"/>
        <v>41964</v>
      </c>
      <c r="F2016" s="50">
        <f t="shared" si="125"/>
        <v>2014</v>
      </c>
      <c r="G2016" s="50">
        <f t="shared" si="126"/>
        <v>11</v>
      </c>
      <c r="H2016" s="50">
        <f t="shared" si="127"/>
        <v>5</v>
      </c>
      <c r="I2016" s="54" t="s">
        <v>15622</v>
      </c>
      <c r="J2016" s="54" t="s">
        <v>17050</v>
      </c>
      <c r="K2016" s="54" t="s">
        <v>17124</v>
      </c>
      <c r="L2016" s="54" t="s">
        <v>15626</v>
      </c>
      <c r="M2016" s="55">
        <v>1</v>
      </c>
      <c r="N2016" s="55">
        <v>1</v>
      </c>
      <c r="O2016" s="54" t="s">
        <v>15616</v>
      </c>
    </row>
    <row r="2017" spans="1:15" x14ac:dyDescent="0.25">
      <c r="A2017" s="19">
        <v>2024</v>
      </c>
      <c r="B2017" t="s">
        <v>11344</v>
      </c>
      <c r="C2017" t="s">
        <v>4057</v>
      </c>
      <c r="D2017" s="50" t="s">
        <v>16804</v>
      </c>
      <c r="E2017" s="84">
        <f t="shared" si="124"/>
        <v>41966</v>
      </c>
      <c r="F2017" s="50">
        <f t="shared" si="125"/>
        <v>2014</v>
      </c>
      <c r="G2017" s="50">
        <f t="shared" si="126"/>
        <v>11</v>
      </c>
      <c r="H2017" s="50">
        <f t="shared" si="127"/>
        <v>7</v>
      </c>
      <c r="I2017" s="54" t="s">
        <v>15622</v>
      </c>
      <c r="J2017" s="54" t="s">
        <v>17050</v>
      </c>
      <c r="K2017" s="54" t="s">
        <v>17124</v>
      </c>
      <c r="L2017" s="54" t="s">
        <v>15624</v>
      </c>
      <c r="M2017" s="55">
        <v>1</v>
      </c>
      <c r="N2017" s="55">
        <v>1</v>
      </c>
      <c r="O2017" s="54" t="s">
        <v>15616</v>
      </c>
    </row>
    <row r="2018" spans="1:15" x14ac:dyDescent="0.25">
      <c r="A2018" s="19">
        <v>2025</v>
      </c>
      <c r="B2018" t="s">
        <v>11005</v>
      </c>
      <c r="C2018" t="s">
        <v>4392</v>
      </c>
      <c r="D2018" s="50" t="s">
        <v>16805</v>
      </c>
      <c r="E2018" s="84">
        <f t="shared" si="124"/>
        <v>41967</v>
      </c>
      <c r="F2018" s="50">
        <f t="shared" si="125"/>
        <v>2014</v>
      </c>
      <c r="G2018" s="50">
        <f t="shared" si="126"/>
        <v>11</v>
      </c>
      <c r="H2018" s="50">
        <f t="shared" si="127"/>
        <v>1</v>
      </c>
      <c r="I2018" s="54" t="s">
        <v>15622</v>
      </c>
      <c r="J2018" s="54" t="s">
        <v>17050</v>
      </c>
      <c r="K2018" s="54" t="s">
        <v>17124</v>
      </c>
      <c r="L2018" s="54" t="s">
        <v>15628</v>
      </c>
      <c r="M2018" s="55">
        <v>0.33</v>
      </c>
      <c r="N2018" s="55">
        <v>0.55000000000000004</v>
      </c>
      <c r="O2018" s="54" t="s">
        <v>15615</v>
      </c>
    </row>
    <row r="2019" spans="1:15" x14ac:dyDescent="0.25">
      <c r="A2019" s="19">
        <v>2026</v>
      </c>
      <c r="B2019" t="s">
        <v>11073</v>
      </c>
      <c r="C2019" t="s">
        <v>4324</v>
      </c>
      <c r="D2019" s="50" t="s">
        <v>16805</v>
      </c>
      <c r="E2019" s="84">
        <f t="shared" si="124"/>
        <v>41967</v>
      </c>
      <c r="F2019" s="50">
        <f t="shared" si="125"/>
        <v>2014</v>
      </c>
      <c r="G2019" s="50">
        <f t="shared" si="126"/>
        <v>11</v>
      </c>
      <c r="H2019" s="50">
        <f t="shared" si="127"/>
        <v>1</v>
      </c>
      <c r="I2019" s="54" t="s">
        <v>15622</v>
      </c>
      <c r="J2019" s="54" t="s">
        <v>17050</v>
      </c>
      <c r="K2019" s="54" t="s">
        <v>17124</v>
      </c>
      <c r="L2019" s="54" t="s">
        <v>15626</v>
      </c>
      <c r="M2019" s="55">
        <v>1</v>
      </c>
      <c r="N2019" s="55">
        <v>1</v>
      </c>
      <c r="O2019" s="54" t="s">
        <v>15616</v>
      </c>
    </row>
    <row r="2020" spans="1:15" x14ac:dyDescent="0.25">
      <c r="A2020" s="19">
        <v>2027</v>
      </c>
      <c r="B2020" t="s">
        <v>9022</v>
      </c>
      <c r="C2020" t="s">
        <v>6332</v>
      </c>
      <c r="D2020" s="50" t="s">
        <v>16805</v>
      </c>
      <c r="E2020" s="84">
        <f t="shared" si="124"/>
        <v>41967</v>
      </c>
      <c r="F2020" s="50">
        <f t="shared" si="125"/>
        <v>2014</v>
      </c>
      <c r="G2020" s="50">
        <f t="shared" si="126"/>
        <v>11</v>
      </c>
      <c r="H2020" s="50">
        <f t="shared" si="127"/>
        <v>1</v>
      </c>
      <c r="I2020" s="54" t="s">
        <v>15709</v>
      </c>
      <c r="J2020" s="54" t="s">
        <v>17064</v>
      </c>
      <c r="K2020" s="54" t="s">
        <v>17124</v>
      </c>
      <c r="L2020" s="54" t="s">
        <v>15624</v>
      </c>
      <c r="M2020" s="55">
        <v>0.92</v>
      </c>
      <c r="N2020" s="55">
        <v>0.64</v>
      </c>
      <c r="O2020" s="54" t="s">
        <v>15616</v>
      </c>
    </row>
    <row r="2021" spans="1:15" x14ac:dyDescent="0.25">
      <c r="A2021" s="19">
        <v>2028</v>
      </c>
      <c r="B2021" t="s">
        <v>8534</v>
      </c>
      <c r="C2021" t="s">
        <v>6812</v>
      </c>
      <c r="D2021" s="50" t="s">
        <v>12015</v>
      </c>
      <c r="E2021" s="84">
        <f t="shared" si="124"/>
        <v>41968</v>
      </c>
      <c r="F2021" s="50">
        <f t="shared" si="125"/>
        <v>2014</v>
      </c>
      <c r="G2021" s="50">
        <f t="shared" si="126"/>
        <v>11</v>
      </c>
      <c r="H2021" s="50">
        <f t="shared" si="127"/>
        <v>2</v>
      </c>
      <c r="I2021" s="54" t="s">
        <v>15622</v>
      </c>
      <c r="J2021" s="54" t="s">
        <v>17050</v>
      </c>
      <c r="K2021" s="54" t="s">
        <v>17124</v>
      </c>
      <c r="L2021" s="54" t="s">
        <v>15626</v>
      </c>
      <c r="M2021" s="55">
        <v>1</v>
      </c>
      <c r="N2021" s="55">
        <v>0.98</v>
      </c>
      <c r="O2021" s="54" t="s">
        <v>15615</v>
      </c>
    </row>
    <row r="2022" spans="1:15" x14ac:dyDescent="0.25">
      <c r="A2022" s="19">
        <v>2029</v>
      </c>
      <c r="B2022" t="s">
        <v>9347</v>
      </c>
      <c r="C2022" t="s">
        <v>6010</v>
      </c>
      <c r="D2022" s="50" t="s">
        <v>12015</v>
      </c>
      <c r="E2022" s="84">
        <f t="shared" si="124"/>
        <v>41968</v>
      </c>
      <c r="F2022" s="50">
        <f t="shared" si="125"/>
        <v>2014</v>
      </c>
      <c r="G2022" s="50">
        <f t="shared" si="126"/>
        <v>11</v>
      </c>
      <c r="H2022" s="50">
        <f t="shared" si="127"/>
        <v>2</v>
      </c>
      <c r="I2022" s="54" t="s">
        <v>15622</v>
      </c>
      <c r="J2022" s="54" t="s">
        <v>17050</v>
      </c>
      <c r="K2022" s="54" t="s">
        <v>17124</v>
      </c>
      <c r="L2022" s="54" t="s">
        <v>15626</v>
      </c>
      <c r="M2022" s="55">
        <v>1</v>
      </c>
      <c r="N2022" s="55">
        <v>0.61</v>
      </c>
      <c r="O2022" s="54" t="s">
        <v>15616</v>
      </c>
    </row>
    <row r="2023" spans="1:15" x14ac:dyDescent="0.25">
      <c r="A2023" s="19">
        <v>2030</v>
      </c>
      <c r="B2023" t="s">
        <v>10966</v>
      </c>
      <c r="C2023" t="s">
        <v>4429</v>
      </c>
      <c r="D2023" s="50" t="s">
        <v>16806</v>
      </c>
      <c r="E2023" s="84">
        <f t="shared" si="124"/>
        <v>41969</v>
      </c>
      <c r="F2023" s="50">
        <f t="shared" si="125"/>
        <v>2014</v>
      </c>
      <c r="G2023" s="50">
        <f t="shared" si="126"/>
        <v>11</v>
      </c>
      <c r="H2023" s="50">
        <f t="shared" si="127"/>
        <v>3</v>
      </c>
      <c r="I2023" s="54" t="s">
        <v>15793</v>
      </c>
      <c r="J2023" s="54" t="s">
        <v>17100</v>
      </c>
      <c r="K2023" s="54" t="s">
        <v>17143</v>
      </c>
      <c r="L2023" s="54" t="s">
        <v>15624</v>
      </c>
      <c r="M2023" s="55">
        <v>0.9</v>
      </c>
      <c r="N2023" s="55">
        <v>0.99</v>
      </c>
      <c r="O2023" s="54" t="s">
        <v>15615</v>
      </c>
    </row>
    <row r="2024" spans="1:15" x14ac:dyDescent="0.25">
      <c r="A2024" s="19">
        <v>2031</v>
      </c>
      <c r="B2024" t="s">
        <v>10773</v>
      </c>
      <c r="C2024" t="s">
        <v>4617</v>
      </c>
      <c r="D2024" s="50" t="s">
        <v>12016</v>
      </c>
      <c r="E2024" s="84">
        <f t="shared" si="124"/>
        <v>41971</v>
      </c>
      <c r="F2024" s="50">
        <f t="shared" si="125"/>
        <v>2014</v>
      </c>
      <c r="G2024" s="50">
        <f t="shared" si="126"/>
        <v>11</v>
      </c>
      <c r="H2024" s="50">
        <f t="shared" si="127"/>
        <v>5</v>
      </c>
      <c r="I2024" s="54" t="s">
        <v>15622</v>
      </c>
      <c r="J2024" s="54" t="s">
        <v>17050</v>
      </c>
      <c r="K2024" s="54" t="s">
        <v>17124</v>
      </c>
      <c r="L2024" s="54" t="s">
        <v>15623</v>
      </c>
      <c r="M2024" s="55">
        <v>1</v>
      </c>
      <c r="N2024" s="55">
        <v>0.75</v>
      </c>
      <c r="O2024" s="54" t="s">
        <v>15615</v>
      </c>
    </row>
    <row r="2025" spans="1:15" x14ac:dyDescent="0.25">
      <c r="A2025" s="19">
        <v>2032</v>
      </c>
      <c r="B2025" t="s">
        <v>10900</v>
      </c>
      <c r="C2025" t="s">
        <v>4494</v>
      </c>
      <c r="D2025" s="50" t="s">
        <v>12016</v>
      </c>
      <c r="E2025" s="84">
        <f t="shared" si="124"/>
        <v>41971</v>
      </c>
      <c r="F2025" s="50">
        <f t="shared" si="125"/>
        <v>2014</v>
      </c>
      <c r="G2025" s="50">
        <f t="shared" si="126"/>
        <v>11</v>
      </c>
      <c r="H2025" s="50">
        <f t="shared" si="127"/>
        <v>5</v>
      </c>
      <c r="I2025" s="54" t="s">
        <v>15622</v>
      </c>
      <c r="J2025" s="54" t="s">
        <v>17050</v>
      </c>
      <c r="K2025" s="54" t="s">
        <v>17124</v>
      </c>
      <c r="L2025" s="54" t="s">
        <v>15623</v>
      </c>
      <c r="M2025" s="55">
        <v>1</v>
      </c>
      <c r="N2025" s="55">
        <v>0.78</v>
      </c>
      <c r="O2025" s="54" t="s">
        <v>15616</v>
      </c>
    </row>
    <row r="2026" spans="1:15" x14ac:dyDescent="0.25">
      <c r="A2026" s="19">
        <v>2033</v>
      </c>
      <c r="B2026" t="s">
        <v>9409</v>
      </c>
      <c r="C2026" t="s">
        <v>5948</v>
      </c>
      <c r="D2026" s="50" t="s">
        <v>12016</v>
      </c>
      <c r="E2026" s="84">
        <f t="shared" si="124"/>
        <v>41971</v>
      </c>
      <c r="F2026" s="50">
        <f t="shared" si="125"/>
        <v>2014</v>
      </c>
      <c r="G2026" s="50">
        <f t="shared" si="126"/>
        <v>11</v>
      </c>
      <c r="H2026" s="50">
        <f t="shared" si="127"/>
        <v>5</v>
      </c>
      <c r="I2026" s="54" t="s">
        <v>15622</v>
      </c>
      <c r="J2026" s="54" t="s">
        <v>17050</v>
      </c>
      <c r="K2026" s="54" t="s">
        <v>17124</v>
      </c>
      <c r="L2026" s="54" t="s">
        <v>15624</v>
      </c>
      <c r="M2026" s="55">
        <v>1</v>
      </c>
      <c r="N2026" s="55">
        <v>1</v>
      </c>
      <c r="O2026" s="54" t="s">
        <v>15615</v>
      </c>
    </row>
    <row r="2027" spans="1:15" x14ac:dyDescent="0.25">
      <c r="A2027" s="19">
        <v>2034</v>
      </c>
      <c r="B2027" t="s">
        <v>10098</v>
      </c>
      <c r="C2027" t="s">
        <v>5277</v>
      </c>
      <c r="D2027" s="50" t="s">
        <v>12016</v>
      </c>
      <c r="E2027" s="84">
        <f t="shared" si="124"/>
        <v>41971</v>
      </c>
      <c r="F2027" s="50">
        <f t="shared" si="125"/>
        <v>2014</v>
      </c>
      <c r="G2027" s="50">
        <f t="shared" si="126"/>
        <v>11</v>
      </c>
      <c r="H2027" s="50">
        <f t="shared" si="127"/>
        <v>5</v>
      </c>
      <c r="I2027" s="54" t="s">
        <v>15622</v>
      </c>
      <c r="J2027" s="54" t="s">
        <v>17050</v>
      </c>
      <c r="K2027" s="54" t="s">
        <v>17124</v>
      </c>
      <c r="L2027" s="54" t="s">
        <v>15626</v>
      </c>
      <c r="M2027" s="55">
        <v>1</v>
      </c>
      <c r="N2027" s="55">
        <v>0.98</v>
      </c>
      <c r="O2027" s="54" t="s">
        <v>15616</v>
      </c>
    </row>
    <row r="2028" spans="1:15" x14ac:dyDescent="0.25">
      <c r="A2028" s="19">
        <v>2035</v>
      </c>
      <c r="B2028" t="s">
        <v>8236</v>
      </c>
      <c r="C2028" t="s">
        <v>7099</v>
      </c>
      <c r="D2028" s="50" t="s">
        <v>16807</v>
      </c>
      <c r="E2028" s="84">
        <f t="shared" si="124"/>
        <v>41972</v>
      </c>
      <c r="F2028" s="50">
        <f t="shared" si="125"/>
        <v>2014</v>
      </c>
      <c r="G2028" s="50">
        <f t="shared" si="126"/>
        <v>11</v>
      </c>
      <c r="H2028" s="50">
        <f t="shared" si="127"/>
        <v>6</v>
      </c>
      <c r="I2028" s="54" t="s">
        <v>15622</v>
      </c>
      <c r="J2028" s="54" t="s">
        <v>17050</v>
      </c>
      <c r="K2028" s="54" t="s">
        <v>17124</v>
      </c>
      <c r="L2028" s="54" t="s">
        <v>15623</v>
      </c>
      <c r="M2028" s="55">
        <v>1</v>
      </c>
      <c r="N2028" s="55">
        <v>1</v>
      </c>
      <c r="O2028" s="54" t="s">
        <v>15616</v>
      </c>
    </row>
    <row r="2029" spans="1:15" x14ac:dyDescent="0.25">
      <c r="A2029" s="19">
        <v>2036</v>
      </c>
      <c r="B2029" t="s">
        <v>9889</v>
      </c>
      <c r="C2029" t="s">
        <v>5482</v>
      </c>
      <c r="D2029" s="50" t="s">
        <v>12017</v>
      </c>
      <c r="E2029" s="84">
        <f t="shared" si="124"/>
        <v>41974</v>
      </c>
      <c r="F2029" s="50">
        <f t="shared" si="125"/>
        <v>2014</v>
      </c>
      <c r="G2029" s="50">
        <f t="shared" si="126"/>
        <v>12</v>
      </c>
      <c r="H2029" s="50">
        <f t="shared" si="127"/>
        <v>1</v>
      </c>
      <c r="I2029" s="54" t="s">
        <v>15622</v>
      </c>
      <c r="J2029" s="54" t="s">
        <v>17050</v>
      </c>
      <c r="K2029" s="54" t="s">
        <v>17124</v>
      </c>
      <c r="L2029" s="54" t="s">
        <v>15626</v>
      </c>
      <c r="M2029" s="55">
        <v>1</v>
      </c>
      <c r="N2029" s="55">
        <v>0.88</v>
      </c>
      <c r="O2029" s="54" t="s">
        <v>15615</v>
      </c>
    </row>
    <row r="2030" spans="1:15" x14ac:dyDescent="0.25">
      <c r="A2030" s="19">
        <v>2037</v>
      </c>
      <c r="B2030" t="s">
        <v>9869</v>
      </c>
      <c r="C2030" t="s">
        <v>5502</v>
      </c>
      <c r="D2030" s="50" t="s">
        <v>12017</v>
      </c>
      <c r="E2030" s="84">
        <f t="shared" si="124"/>
        <v>41974</v>
      </c>
      <c r="F2030" s="50">
        <f t="shared" si="125"/>
        <v>2014</v>
      </c>
      <c r="G2030" s="50">
        <f t="shared" si="126"/>
        <v>12</v>
      </c>
      <c r="H2030" s="50">
        <f t="shared" si="127"/>
        <v>1</v>
      </c>
      <c r="I2030" s="54" t="s">
        <v>15622</v>
      </c>
      <c r="J2030" s="54" t="s">
        <v>17050</v>
      </c>
      <c r="K2030" s="54" t="s">
        <v>17124</v>
      </c>
      <c r="L2030" s="54" t="s">
        <v>15624</v>
      </c>
      <c r="M2030" s="55">
        <v>1</v>
      </c>
      <c r="N2030" s="55">
        <v>0.57999999999999996</v>
      </c>
      <c r="O2030" s="54" t="s">
        <v>15616</v>
      </c>
    </row>
    <row r="2031" spans="1:15" x14ac:dyDescent="0.25">
      <c r="A2031" s="19">
        <v>2038</v>
      </c>
      <c r="B2031" t="s">
        <v>9989</v>
      </c>
      <c r="C2031" t="s">
        <v>5384</v>
      </c>
      <c r="D2031" s="50" t="s">
        <v>16808</v>
      </c>
      <c r="E2031" s="84">
        <f t="shared" si="124"/>
        <v>41975</v>
      </c>
      <c r="F2031" s="50">
        <f t="shared" si="125"/>
        <v>2014</v>
      </c>
      <c r="G2031" s="50">
        <f t="shared" si="126"/>
        <v>12</v>
      </c>
      <c r="H2031" s="50">
        <f t="shared" si="127"/>
        <v>2</v>
      </c>
      <c r="I2031" s="54" t="s">
        <v>15625</v>
      </c>
      <c r="J2031" s="54" t="s">
        <v>17050</v>
      </c>
      <c r="K2031" s="54" t="s">
        <v>17124</v>
      </c>
      <c r="L2031" s="54" t="s">
        <v>15623</v>
      </c>
      <c r="M2031" s="55">
        <v>1</v>
      </c>
      <c r="N2031" s="55">
        <v>0.45</v>
      </c>
      <c r="O2031" s="54" t="s">
        <v>15616</v>
      </c>
    </row>
    <row r="2032" spans="1:15" x14ac:dyDescent="0.25">
      <c r="A2032" s="19">
        <v>2039</v>
      </c>
      <c r="B2032" t="s">
        <v>8160</v>
      </c>
      <c r="C2032" t="s">
        <v>7175</v>
      </c>
      <c r="D2032" s="50" t="s">
        <v>16808</v>
      </c>
      <c r="E2032" s="84">
        <f t="shared" si="124"/>
        <v>41975</v>
      </c>
      <c r="F2032" s="50">
        <f t="shared" si="125"/>
        <v>2014</v>
      </c>
      <c r="G2032" s="50">
        <f t="shared" si="126"/>
        <v>12</v>
      </c>
      <c r="H2032" s="50">
        <f t="shared" si="127"/>
        <v>2</v>
      </c>
      <c r="I2032" s="54" t="s">
        <v>15622</v>
      </c>
      <c r="J2032" s="54" t="s">
        <v>17050</v>
      </c>
      <c r="K2032" s="54" t="s">
        <v>17124</v>
      </c>
      <c r="L2032" s="54" t="s">
        <v>15626</v>
      </c>
      <c r="M2032" s="55">
        <v>1</v>
      </c>
      <c r="N2032" s="55">
        <v>0.56999999999999995</v>
      </c>
      <c r="O2032" s="54" t="s">
        <v>15616</v>
      </c>
    </row>
    <row r="2033" spans="1:15" x14ac:dyDescent="0.25">
      <c r="A2033" s="19">
        <v>2040</v>
      </c>
      <c r="B2033" t="s">
        <v>9294</v>
      </c>
      <c r="C2033" t="s">
        <v>6062</v>
      </c>
      <c r="D2033" s="50" t="s">
        <v>12018</v>
      </c>
      <c r="E2033" s="84">
        <f t="shared" si="124"/>
        <v>41977</v>
      </c>
      <c r="F2033" s="50">
        <f t="shared" si="125"/>
        <v>2014</v>
      </c>
      <c r="G2033" s="50">
        <f t="shared" si="126"/>
        <v>12</v>
      </c>
      <c r="H2033" s="50">
        <f t="shared" si="127"/>
        <v>4</v>
      </c>
      <c r="I2033" s="54" t="s">
        <v>15622</v>
      </c>
      <c r="J2033" s="54" t="s">
        <v>17050</v>
      </c>
      <c r="K2033" s="54" t="s">
        <v>17124</v>
      </c>
      <c r="L2033" s="54" t="s">
        <v>15626</v>
      </c>
      <c r="M2033" s="55">
        <v>0.94</v>
      </c>
      <c r="N2033" s="55">
        <v>0.95</v>
      </c>
      <c r="O2033" s="54" t="s">
        <v>15615</v>
      </c>
    </row>
    <row r="2034" spans="1:15" x14ac:dyDescent="0.25">
      <c r="A2034" s="19">
        <v>2041</v>
      </c>
      <c r="B2034" t="s">
        <v>10672</v>
      </c>
      <c r="C2034" t="s">
        <v>4714</v>
      </c>
      <c r="D2034" s="50" t="s">
        <v>12018</v>
      </c>
      <c r="E2034" s="84">
        <f t="shared" si="124"/>
        <v>41977</v>
      </c>
      <c r="F2034" s="50">
        <f t="shared" si="125"/>
        <v>2014</v>
      </c>
      <c r="G2034" s="50">
        <f t="shared" si="126"/>
        <v>12</v>
      </c>
      <c r="H2034" s="50">
        <f t="shared" si="127"/>
        <v>4</v>
      </c>
      <c r="I2034" s="54" t="s">
        <v>15622</v>
      </c>
      <c r="J2034" s="54" t="s">
        <v>17050</v>
      </c>
      <c r="K2034" s="54" t="s">
        <v>17124</v>
      </c>
      <c r="L2034" s="54" t="s">
        <v>15626</v>
      </c>
      <c r="M2034" s="55">
        <v>1</v>
      </c>
      <c r="N2034" s="55">
        <v>1</v>
      </c>
      <c r="O2034" s="54" t="s">
        <v>15615</v>
      </c>
    </row>
    <row r="2035" spans="1:15" x14ac:dyDescent="0.25">
      <c r="A2035" s="19">
        <v>2042</v>
      </c>
      <c r="B2035" t="s">
        <v>8565</v>
      </c>
      <c r="C2035" t="s">
        <v>6782</v>
      </c>
      <c r="D2035" s="50" t="s">
        <v>16809</v>
      </c>
      <c r="E2035" s="84">
        <f t="shared" si="124"/>
        <v>41978</v>
      </c>
      <c r="F2035" s="50">
        <f t="shared" si="125"/>
        <v>2014</v>
      </c>
      <c r="G2035" s="50">
        <f t="shared" si="126"/>
        <v>12</v>
      </c>
      <c r="H2035" s="50">
        <f t="shared" si="127"/>
        <v>5</v>
      </c>
      <c r="I2035" s="54" t="s">
        <v>15682</v>
      </c>
      <c r="J2035" s="54" t="s">
        <v>17058</v>
      </c>
      <c r="K2035" s="54" t="s">
        <v>17125</v>
      </c>
      <c r="L2035" s="54" t="s">
        <v>15624</v>
      </c>
      <c r="M2035" s="55">
        <v>1</v>
      </c>
      <c r="N2035" s="55">
        <v>0.94</v>
      </c>
      <c r="O2035" s="54" t="s">
        <v>15615</v>
      </c>
    </row>
    <row r="2036" spans="1:15" x14ac:dyDescent="0.25">
      <c r="A2036" s="19">
        <v>2043</v>
      </c>
      <c r="B2036" t="s">
        <v>11518</v>
      </c>
      <c r="C2036" t="s">
        <v>3885</v>
      </c>
      <c r="D2036" s="50" t="s">
        <v>16809</v>
      </c>
      <c r="E2036" s="84">
        <f t="shared" si="124"/>
        <v>41978</v>
      </c>
      <c r="F2036" s="50">
        <f t="shared" si="125"/>
        <v>2014</v>
      </c>
      <c r="G2036" s="50">
        <f t="shared" si="126"/>
        <v>12</v>
      </c>
      <c r="H2036" s="50">
        <f t="shared" si="127"/>
        <v>5</v>
      </c>
      <c r="I2036" s="54" t="s">
        <v>15622</v>
      </c>
      <c r="J2036" s="54" t="s">
        <v>17050</v>
      </c>
      <c r="K2036" s="54" t="s">
        <v>17124</v>
      </c>
      <c r="L2036" s="54" t="s">
        <v>15623</v>
      </c>
      <c r="M2036" s="55">
        <v>1</v>
      </c>
      <c r="N2036" s="55">
        <v>0.5</v>
      </c>
      <c r="O2036" s="54" t="s">
        <v>15615</v>
      </c>
    </row>
    <row r="2037" spans="1:15" x14ac:dyDescent="0.25">
      <c r="A2037" s="19">
        <v>2044</v>
      </c>
      <c r="B2037" t="s">
        <v>11150</v>
      </c>
      <c r="C2037" t="s">
        <v>4250</v>
      </c>
      <c r="D2037" s="50" t="s">
        <v>16809</v>
      </c>
      <c r="E2037" s="84">
        <f t="shared" si="124"/>
        <v>41978</v>
      </c>
      <c r="F2037" s="50">
        <f t="shared" si="125"/>
        <v>2014</v>
      </c>
      <c r="G2037" s="50">
        <f t="shared" si="126"/>
        <v>12</v>
      </c>
      <c r="H2037" s="50">
        <f t="shared" si="127"/>
        <v>5</v>
      </c>
      <c r="I2037" s="54" t="s">
        <v>15622</v>
      </c>
      <c r="J2037" s="54" t="s">
        <v>17050</v>
      </c>
      <c r="K2037" s="54" t="s">
        <v>17124</v>
      </c>
      <c r="L2037" s="54" t="s">
        <v>15624</v>
      </c>
      <c r="M2037" s="55">
        <v>1</v>
      </c>
      <c r="N2037" s="55">
        <v>0.32</v>
      </c>
      <c r="O2037" s="54" t="s">
        <v>15615</v>
      </c>
    </row>
    <row r="2038" spans="1:15" x14ac:dyDescent="0.25">
      <c r="A2038" s="19">
        <v>2045</v>
      </c>
      <c r="B2038" t="s">
        <v>10062</v>
      </c>
      <c r="C2038" t="s">
        <v>5312</v>
      </c>
      <c r="D2038" s="50" t="s">
        <v>12019</v>
      </c>
      <c r="E2038" s="84">
        <f t="shared" si="124"/>
        <v>41979</v>
      </c>
      <c r="F2038" s="50">
        <f t="shared" si="125"/>
        <v>2014</v>
      </c>
      <c r="G2038" s="50">
        <f t="shared" si="126"/>
        <v>12</v>
      </c>
      <c r="H2038" s="50">
        <f t="shared" si="127"/>
        <v>6</v>
      </c>
      <c r="I2038" s="54" t="s">
        <v>15622</v>
      </c>
      <c r="J2038" s="54" t="s">
        <v>17050</v>
      </c>
      <c r="K2038" s="54" t="s">
        <v>17124</v>
      </c>
      <c r="L2038" s="54" t="s">
        <v>15626</v>
      </c>
      <c r="M2038" s="55">
        <v>1</v>
      </c>
      <c r="N2038" s="55">
        <v>0.76</v>
      </c>
      <c r="O2038" s="54" t="s">
        <v>15616</v>
      </c>
    </row>
    <row r="2039" spans="1:15" x14ac:dyDescent="0.25">
      <c r="A2039" s="19">
        <v>2046</v>
      </c>
      <c r="B2039" t="s">
        <v>9456</v>
      </c>
      <c r="C2039" t="s">
        <v>5903</v>
      </c>
      <c r="D2039" s="50" t="s">
        <v>12019</v>
      </c>
      <c r="E2039" s="84">
        <f t="shared" si="124"/>
        <v>41979</v>
      </c>
      <c r="F2039" s="50">
        <f t="shared" si="125"/>
        <v>2014</v>
      </c>
      <c r="G2039" s="50">
        <f t="shared" si="126"/>
        <v>12</v>
      </c>
      <c r="H2039" s="50">
        <f t="shared" si="127"/>
        <v>6</v>
      </c>
      <c r="I2039" s="54" t="s">
        <v>15622</v>
      </c>
      <c r="J2039" s="54" t="s">
        <v>17050</v>
      </c>
      <c r="K2039" s="54" t="s">
        <v>17124</v>
      </c>
      <c r="L2039" s="54" t="s">
        <v>15626</v>
      </c>
      <c r="M2039" s="55">
        <v>1</v>
      </c>
      <c r="N2039" s="55">
        <v>0.71</v>
      </c>
      <c r="O2039" s="54" t="s">
        <v>15615</v>
      </c>
    </row>
    <row r="2040" spans="1:15" x14ac:dyDescent="0.25">
      <c r="A2040" s="19">
        <v>2047</v>
      </c>
      <c r="B2040" t="s">
        <v>8256</v>
      </c>
      <c r="C2040" t="s">
        <v>7079</v>
      </c>
      <c r="D2040" s="50" t="s">
        <v>12020</v>
      </c>
      <c r="E2040" s="84">
        <f t="shared" si="124"/>
        <v>41980</v>
      </c>
      <c r="F2040" s="50">
        <f t="shared" si="125"/>
        <v>2014</v>
      </c>
      <c r="G2040" s="50">
        <f t="shared" si="126"/>
        <v>12</v>
      </c>
      <c r="H2040" s="50">
        <f t="shared" si="127"/>
        <v>7</v>
      </c>
      <c r="I2040" s="54" t="s">
        <v>15625</v>
      </c>
      <c r="J2040" s="54" t="s">
        <v>17050</v>
      </c>
      <c r="K2040" s="54" t="s">
        <v>17124</v>
      </c>
      <c r="L2040" s="54" t="s">
        <v>15624</v>
      </c>
      <c r="M2040" s="55">
        <v>1</v>
      </c>
      <c r="N2040" s="55">
        <v>1</v>
      </c>
      <c r="O2040" s="54" t="s">
        <v>15615</v>
      </c>
    </row>
    <row r="2041" spans="1:15" x14ac:dyDescent="0.25">
      <c r="A2041" s="19">
        <v>2048</v>
      </c>
      <c r="B2041" t="s">
        <v>10058</v>
      </c>
      <c r="C2041" t="s">
        <v>5316</v>
      </c>
      <c r="D2041" s="50" t="s">
        <v>12020</v>
      </c>
      <c r="E2041" s="84">
        <f t="shared" si="124"/>
        <v>41980</v>
      </c>
      <c r="F2041" s="50">
        <f t="shared" si="125"/>
        <v>2014</v>
      </c>
      <c r="G2041" s="50">
        <f t="shared" si="126"/>
        <v>12</v>
      </c>
      <c r="H2041" s="50">
        <f t="shared" si="127"/>
        <v>7</v>
      </c>
      <c r="I2041" s="54" t="s">
        <v>15625</v>
      </c>
      <c r="J2041" s="54" t="s">
        <v>17050</v>
      </c>
      <c r="K2041" s="54" t="s">
        <v>17124</v>
      </c>
      <c r="L2041" s="54" t="s">
        <v>15624</v>
      </c>
      <c r="M2041" s="55">
        <v>1</v>
      </c>
      <c r="N2041" s="55">
        <v>0.8</v>
      </c>
      <c r="O2041" s="54" t="s">
        <v>15615</v>
      </c>
    </row>
    <row r="2042" spans="1:15" x14ac:dyDescent="0.25">
      <c r="A2042" s="19">
        <v>2049</v>
      </c>
      <c r="B2042" t="s">
        <v>9905</v>
      </c>
      <c r="C2042" t="s">
        <v>5466</v>
      </c>
      <c r="D2042" s="50" t="s">
        <v>12020</v>
      </c>
      <c r="E2042" s="84">
        <f t="shared" si="124"/>
        <v>41980</v>
      </c>
      <c r="F2042" s="50">
        <f t="shared" si="125"/>
        <v>2014</v>
      </c>
      <c r="G2042" s="50">
        <f t="shared" si="126"/>
        <v>12</v>
      </c>
      <c r="H2042" s="50">
        <f t="shared" si="127"/>
        <v>7</v>
      </c>
      <c r="I2042" s="54" t="s">
        <v>15622</v>
      </c>
      <c r="J2042" s="54" t="s">
        <v>17050</v>
      </c>
      <c r="K2042" s="54" t="s">
        <v>17124</v>
      </c>
      <c r="L2042" s="54" t="s">
        <v>15624</v>
      </c>
      <c r="M2042" s="55">
        <v>0.9</v>
      </c>
      <c r="N2042" s="55">
        <v>0.43</v>
      </c>
      <c r="O2042" s="54" t="s">
        <v>15615</v>
      </c>
    </row>
    <row r="2043" spans="1:15" x14ac:dyDescent="0.25">
      <c r="A2043" s="19">
        <v>2050</v>
      </c>
      <c r="B2043" t="s">
        <v>11669</v>
      </c>
      <c r="C2043" t="s">
        <v>3736</v>
      </c>
      <c r="D2043" s="50" t="s">
        <v>12021</v>
      </c>
      <c r="E2043" s="84">
        <f t="shared" si="124"/>
        <v>41982</v>
      </c>
      <c r="F2043" s="50">
        <f t="shared" si="125"/>
        <v>2014</v>
      </c>
      <c r="G2043" s="50">
        <f t="shared" si="126"/>
        <v>12</v>
      </c>
      <c r="H2043" s="50">
        <f t="shared" si="127"/>
        <v>2</v>
      </c>
      <c r="I2043" s="54" t="s">
        <v>15625</v>
      </c>
      <c r="J2043" s="54" t="s">
        <v>17050</v>
      </c>
      <c r="K2043" s="54" t="s">
        <v>17124</v>
      </c>
      <c r="L2043" s="54" t="s">
        <v>15624</v>
      </c>
      <c r="M2043" s="55">
        <v>0.92</v>
      </c>
      <c r="N2043" s="55">
        <v>0.77</v>
      </c>
      <c r="O2043" s="54" t="s">
        <v>15616</v>
      </c>
    </row>
    <row r="2044" spans="1:15" x14ac:dyDescent="0.25">
      <c r="A2044" s="19">
        <v>2051</v>
      </c>
      <c r="B2044" t="s">
        <v>9975</v>
      </c>
      <c r="C2044" t="s">
        <v>5397</v>
      </c>
      <c r="D2044" s="50" t="s">
        <v>12022</v>
      </c>
      <c r="E2044" s="84">
        <f t="shared" si="124"/>
        <v>41983</v>
      </c>
      <c r="F2044" s="50">
        <f t="shared" si="125"/>
        <v>2014</v>
      </c>
      <c r="G2044" s="50">
        <f t="shared" si="126"/>
        <v>12</v>
      </c>
      <c r="H2044" s="50">
        <f t="shared" si="127"/>
        <v>3</v>
      </c>
      <c r="I2044" s="54" t="s">
        <v>15622</v>
      </c>
      <c r="J2044" s="54" t="s">
        <v>17050</v>
      </c>
      <c r="K2044" s="54" t="s">
        <v>17124</v>
      </c>
      <c r="L2044" s="54" t="s">
        <v>15628</v>
      </c>
      <c r="M2044" s="55">
        <v>0</v>
      </c>
      <c r="N2044" s="55">
        <v>0.5</v>
      </c>
      <c r="O2044" s="54" t="s">
        <v>15615</v>
      </c>
    </row>
    <row r="2045" spans="1:15" x14ac:dyDescent="0.25">
      <c r="A2045" s="19">
        <v>2052</v>
      </c>
      <c r="B2045" t="s">
        <v>7743</v>
      </c>
      <c r="C2045" t="s">
        <v>7578</v>
      </c>
      <c r="D2045" s="50" t="s">
        <v>12022</v>
      </c>
      <c r="E2045" s="84">
        <f t="shared" si="124"/>
        <v>41983</v>
      </c>
      <c r="F2045" s="50">
        <f t="shared" si="125"/>
        <v>2014</v>
      </c>
      <c r="G2045" s="50">
        <f t="shared" si="126"/>
        <v>12</v>
      </c>
      <c r="H2045" s="50">
        <f t="shared" si="127"/>
        <v>3</v>
      </c>
      <c r="I2045" s="54" t="s">
        <v>15622</v>
      </c>
      <c r="J2045" s="54" t="s">
        <v>17050</v>
      </c>
      <c r="K2045" s="54" t="s">
        <v>17124</v>
      </c>
      <c r="L2045" s="54" t="s">
        <v>15623</v>
      </c>
      <c r="M2045" s="55">
        <v>0.73</v>
      </c>
      <c r="N2045" s="55">
        <v>0.32</v>
      </c>
      <c r="O2045" s="54" t="s">
        <v>15615</v>
      </c>
    </row>
    <row r="2046" spans="1:15" x14ac:dyDescent="0.25">
      <c r="A2046" s="19">
        <v>2053</v>
      </c>
      <c r="B2046" t="s">
        <v>8821</v>
      </c>
      <c r="C2046" t="s">
        <v>6527</v>
      </c>
      <c r="D2046" s="50" t="s">
        <v>12023</v>
      </c>
      <c r="E2046" s="84">
        <f t="shared" si="124"/>
        <v>41984</v>
      </c>
      <c r="F2046" s="50">
        <f t="shared" si="125"/>
        <v>2014</v>
      </c>
      <c r="G2046" s="50">
        <f t="shared" si="126"/>
        <v>12</v>
      </c>
      <c r="H2046" s="50">
        <f t="shared" si="127"/>
        <v>4</v>
      </c>
      <c r="I2046" s="54" t="s">
        <v>15622</v>
      </c>
      <c r="J2046" s="54" t="s">
        <v>17050</v>
      </c>
      <c r="K2046" s="54" t="s">
        <v>17124</v>
      </c>
      <c r="L2046" s="54" t="s">
        <v>15624</v>
      </c>
      <c r="M2046" s="55">
        <v>1</v>
      </c>
      <c r="N2046" s="55">
        <v>0.95</v>
      </c>
      <c r="O2046" s="54" t="s">
        <v>15616</v>
      </c>
    </row>
    <row r="2047" spans="1:15" x14ac:dyDescent="0.25">
      <c r="A2047" s="19">
        <v>2054</v>
      </c>
      <c r="B2047" t="s">
        <v>10884</v>
      </c>
      <c r="C2047" t="s">
        <v>4510</v>
      </c>
      <c r="D2047" s="50" t="s">
        <v>16810</v>
      </c>
      <c r="E2047" s="84">
        <f t="shared" si="124"/>
        <v>41985</v>
      </c>
      <c r="F2047" s="50">
        <f t="shared" si="125"/>
        <v>2014</v>
      </c>
      <c r="G2047" s="50">
        <f t="shared" si="126"/>
        <v>12</v>
      </c>
      <c r="H2047" s="50">
        <f t="shared" si="127"/>
        <v>5</v>
      </c>
      <c r="I2047" s="54" t="s">
        <v>15622</v>
      </c>
      <c r="J2047" s="54" t="s">
        <v>17050</v>
      </c>
      <c r="K2047" s="54" t="s">
        <v>17124</v>
      </c>
      <c r="L2047" s="54" t="s">
        <v>15623</v>
      </c>
      <c r="M2047" s="55">
        <v>1</v>
      </c>
      <c r="N2047" s="55">
        <v>1</v>
      </c>
      <c r="O2047" s="54" t="s">
        <v>15615</v>
      </c>
    </row>
    <row r="2048" spans="1:15" x14ac:dyDescent="0.25">
      <c r="A2048" s="19">
        <v>2055</v>
      </c>
      <c r="B2048" t="s">
        <v>10829</v>
      </c>
      <c r="C2048" t="s">
        <v>4564</v>
      </c>
      <c r="D2048" s="50" t="s">
        <v>12024</v>
      </c>
      <c r="E2048" s="84">
        <f t="shared" si="124"/>
        <v>41986</v>
      </c>
      <c r="F2048" s="50">
        <f t="shared" si="125"/>
        <v>2014</v>
      </c>
      <c r="G2048" s="50">
        <f t="shared" si="126"/>
        <v>12</v>
      </c>
      <c r="H2048" s="50">
        <f t="shared" si="127"/>
        <v>6</v>
      </c>
      <c r="I2048" s="54" t="s">
        <v>15622</v>
      </c>
      <c r="J2048" s="54" t="s">
        <v>17050</v>
      </c>
      <c r="K2048" s="54" t="s">
        <v>17124</v>
      </c>
      <c r="L2048" s="54" t="s">
        <v>15628</v>
      </c>
      <c r="M2048" s="55">
        <v>0</v>
      </c>
      <c r="N2048" s="55">
        <v>1</v>
      </c>
      <c r="O2048" s="54" t="s">
        <v>15615</v>
      </c>
    </row>
    <row r="2049" spans="1:15" x14ac:dyDescent="0.25">
      <c r="A2049" s="19">
        <v>2056</v>
      </c>
      <c r="B2049" t="s">
        <v>10583</v>
      </c>
      <c r="C2049" t="s">
        <v>4802</v>
      </c>
      <c r="D2049" s="50" t="s">
        <v>12024</v>
      </c>
      <c r="E2049" s="84">
        <f t="shared" si="124"/>
        <v>41986</v>
      </c>
      <c r="F2049" s="50">
        <f t="shared" si="125"/>
        <v>2014</v>
      </c>
      <c r="G2049" s="50">
        <f t="shared" si="126"/>
        <v>12</v>
      </c>
      <c r="H2049" s="50">
        <f t="shared" si="127"/>
        <v>6</v>
      </c>
      <c r="I2049" s="54" t="s">
        <v>15622</v>
      </c>
      <c r="J2049" s="54" t="s">
        <v>17050</v>
      </c>
      <c r="K2049" s="54" t="s">
        <v>17124</v>
      </c>
      <c r="L2049" s="54" t="s">
        <v>15624</v>
      </c>
      <c r="M2049" s="55">
        <v>0.55000000000000004</v>
      </c>
      <c r="N2049" s="55">
        <v>0.42</v>
      </c>
      <c r="O2049" s="54" t="s">
        <v>15615</v>
      </c>
    </row>
    <row r="2050" spans="1:15" x14ac:dyDescent="0.25">
      <c r="A2050" s="19">
        <v>2057</v>
      </c>
      <c r="B2050" t="s">
        <v>8696</v>
      </c>
      <c r="C2050" t="s">
        <v>6652</v>
      </c>
      <c r="D2050" s="50" t="s">
        <v>12025</v>
      </c>
      <c r="E2050" s="84">
        <f t="shared" si="124"/>
        <v>41987</v>
      </c>
      <c r="F2050" s="50">
        <f t="shared" si="125"/>
        <v>2014</v>
      </c>
      <c r="G2050" s="50">
        <f t="shared" si="126"/>
        <v>12</v>
      </c>
      <c r="H2050" s="50">
        <f t="shared" si="127"/>
        <v>7</v>
      </c>
      <c r="I2050" s="54" t="s">
        <v>15625</v>
      </c>
      <c r="J2050" s="54" t="s">
        <v>17050</v>
      </c>
      <c r="K2050" s="54" t="s">
        <v>17124</v>
      </c>
      <c r="L2050" s="54" t="s">
        <v>15624</v>
      </c>
      <c r="M2050" s="55">
        <v>1</v>
      </c>
      <c r="N2050" s="55">
        <v>0.98</v>
      </c>
      <c r="O2050" s="54" t="s">
        <v>15616</v>
      </c>
    </row>
    <row r="2051" spans="1:15" x14ac:dyDescent="0.25">
      <c r="A2051" s="19">
        <v>2058</v>
      </c>
      <c r="B2051" t="s">
        <v>8113</v>
      </c>
      <c r="C2051" t="s">
        <v>7222</v>
      </c>
      <c r="D2051" s="50" t="s">
        <v>12026</v>
      </c>
      <c r="E2051" s="84">
        <f t="shared" ref="E2051:E2114" si="128">DATE(LEFT(D2051,4),MID(D2051,5,2),RIGHT(D2051,2))</f>
        <v>41989</v>
      </c>
      <c r="F2051" s="50">
        <f t="shared" ref="F2051:F2114" si="129">YEAR(E2051)</f>
        <v>2014</v>
      </c>
      <c r="G2051" s="50">
        <f t="shared" ref="G2051:G2114" si="130">MONTH(E2051)</f>
        <v>12</v>
      </c>
      <c r="H2051" s="50">
        <f t="shared" ref="H2051:H2114" si="131">WEEKDAY(E2051,2)</f>
        <v>2</v>
      </c>
      <c r="I2051" s="54" t="s">
        <v>15622</v>
      </c>
      <c r="J2051" s="54" t="s">
        <v>17050</v>
      </c>
      <c r="K2051" s="54" t="s">
        <v>17124</v>
      </c>
      <c r="L2051" s="54" t="s">
        <v>15626</v>
      </c>
      <c r="M2051" s="55">
        <v>1</v>
      </c>
      <c r="N2051" s="55">
        <v>1</v>
      </c>
      <c r="O2051" s="54" t="s">
        <v>15615</v>
      </c>
    </row>
    <row r="2052" spans="1:15" x14ac:dyDescent="0.25">
      <c r="A2052" s="19">
        <v>2059</v>
      </c>
      <c r="B2052" t="s">
        <v>9763</v>
      </c>
      <c r="C2052" t="s">
        <v>5606</v>
      </c>
      <c r="D2052" s="50" t="s">
        <v>12027</v>
      </c>
      <c r="E2052" s="84">
        <f t="shared" si="128"/>
        <v>41991</v>
      </c>
      <c r="F2052" s="50">
        <f t="shared" si="129"/>
        <v>2014</v>
      </c>
      <c r="G2052" s="50">
        <f t="shared" si="130"/>
        <v>12</v>
      </c>
      <c r="H2052" s="50">
        <f t="shared" si="131"/>
        <v>4</v>
      </c>
      <c r="I2052" s="54" t="s">
        <v>15622</v>
      </c>
      <c r="J2052" s="54" t="s">
        <v>17050</v>
      </c>
      <c r="K2052" s="54" t="s">
        <v>17124</v>
      </c>
      <c r="L2052" s="54" t="s">
        <v>15623</v>
      </c>
      <c r="M2052" s="55">
        <v>1</v>
      </c>
      <c r="N2052" s="55">
        <v>0.93</v>
      </c>
      <c r="O2052" s="54" t="s">
        <v>15616</v>
      </c>
    </row>
    <row r="2053" spans="1:15" x14ac:dyDescent="0.25">
      <c r="A2053" s="19">
        <v>2060</v>
      </c>
      <c r="B2053" t="s">
        <v>10942</v>
      </c>
      <c r="C2053" t="s">
        <v>4452</v>
      </c>
      <c r="D2053" s="50" t="s">
        <v>12027</v>
      </c>
      <c r="E2053" s="84">
        <f t="shared" si="128"/>
        <v>41991</v>
      </c>
      <c r="F2053" s="50">
        <f t="shared" si="129"/>
        <v>2014</v>
      </c>
      <c r="G2053" s="50">
        <f t="shared" si="130"/>
        <v>12</v>
      </c>
      <c r="H2053" s="50">
        <f t="shared" si="131"/>
        <v>4</v>
      </c>
      <c r="I2053" s="54" t="s">
        <v>15622</v>
      </c>
      <c r="J2053" s="54" t="s">
        <v>17050</v>
      </c>
      <c r="K2053" s="54" t="s">
        <v>17124</v>
      </c>
      <c r="L2053" s="54" t="s">
        <v>15626</v>
      </c>
      <c r="M2053" s="55">
        <v>1</v>
      </c>
      <c r="N2053" s="55">
        <v>1</v>
      </c>
      <c r="O2053" s="54" t="s">
        <v>15615</v>
      </c>
    </row>
    <row r="2054" spans="1:15" x14ac:dyDescent="0.25">
      <c r="A2054" s="19">
        <v>2061</v>
      </c>
      <c r="B2054" t="s">
        <v>8052</v>
      </c>
      <c r="C2054" t="s">
        <v>7281</v>
      </c>
      <c r="D2054" s="50" t="s">
        <v>12028</v>
      </c>
      <c r="E2054" s="84">
        <f t="shared" si="128"/>
        <v>41992</v>
      </c>
      <c r="F2054" s="50">
        <f t="shared" si="129"/>
        <v>2014</v>
      </c>
      <c r="G2054" s="50">
        <f t="shared" si="130"/>
        <v>12</v>
      </c>
      <c r="H2054" s="50">
        <f t="shared" si="131"/>
        <v>5</v>
      </c>
      <c r="I2054" s="54" t="s">
        <v>15625</v>
      </c>
      <c r="J2054" s="54" t="s">
        <v>17050</v>
      </c>
      <c r="K2054" s="54" t="s">
        <v>17124</v>
      </c>
      <c r="L2054" s="54" t="s">
        <v>15626</v>
      </c>
      <c r="M2054" s="55">
        <v>1</v>
      </c>
      <c r="N2054" s="55">
        <v>0.79</v>
      </c>
      <c r="O2054" s="54" t="s">
        <v>15616</v>
      </c>
    </row>
    <row r="2055" spans="1:15" x14ac:dyDescent="0.25">
      <c r="A2055" s="19">
        <v>2062</v>
      </c>
      <c r="B2055" t="s">
        <v>11414</v>
      </c>
      <c r="C2055" t="s">
        <v>3987</v>
      </c>
      <c r="D2055" s="50" t="s">
        <v>12029</v>
      </c>
      <c r="E2055" s="84">
        <f t="shared" si="128"/>
        <v>41993</v>
      </c>
      <c r="F2055" s="50">
        <f t="shared" si="129"/>
        <v>2014</v>
      </c>
      <c r="G2055" s="50">
        <f t="shared" si="130"/>
        <v>12</v>
      </c>
      <c r="H2055" s="50">
        <f t="shared" si="131"/>
        <v>6</v>
      </c>
      <c r="I2055" s="54" t="s">
        <v>15622</v>
      </c>
      <c r="J2055" s="54" t="s">
        <v>17050</v>
      </c>
      <c r="K2055" s="54" t="s">
        <v>17124</v>
      </c>
      <c r="L2055" s="54" t="s">
        <v>15623</v>
      </c>
      <c r="M2055" s="55">
        <v>0.5</v>
      </c>
      <c r="N2055" s="55">
        <v>0.25</v>
      </c>
      <c r="O2055" s="54" t="s">
        <v>15615</v>
      </c>
    </row>
    <row r="2056" spans="1:15" x14ac:dyDescent="0.25">
      <c r="A2056" s="19">
        <v>2063</v>
      </c>
      <c r="B2056" t="s">
        <v>10335</v>
      </c>
      <c r="C2056" t="s">
        <v>5044</v>
      </c>
      <c r="D2056" s="50" t="s">
        <v>12030</v>
      </c>
      <c r="E2056" s="84">
        <f t="shared" si="128"/>
        <v>41994</v>
      </c>
      <c r="F2056" s="50">
        <f t="shared" si="129"/>
        <v>2014</v>
      </c>
      <c r="G2056" s="50">
        <f t="shared" si="130"/>
        <v>12</v>
      </c>
      <c r="H2056" s="50">
        <f t="shared" si="131"/>
        <v>7</v>
      </c>
      <c r="I2056" s="54" t="s">
        <v>15622</v>
      </c>
      <c r="J2056" s="54" t="s">
        <v>17050</v>
      </c>
      <c r="K2056" s="54" t="s">
        <v>17124</v>
      </c>
      <c r="L2056" s="54" t="s">
        <v>15623</v>
      </c>
      <c r="M2056" s="55">
        <v>0.7</v>
      </c>
      <c r="N2056" s="55">
        <v>0.64</v>
      </c>
      <c r="O2056" s="54" t="s">
        <v>15616</v>
      </c>
    </row>
    <row r="2057" spans="1:15" x14ac:dyDescent="0.25">
      <c r="A2057" s="19">
        <v>2064</v>
      </c>
      <c r="B2057" t="s">
        <v>11475</v>
      </c>
      <c r="C2057" t="s">
        <v>3927</v>
      </c>
      <c r="D2057" s="50" t="s">
        <v>12030</v>
      </c>
      <c r="E2057" s="84">
        <f t="shared" si="128"/>
        <v>41994</v>
      </c>
      <c r="F2057" s="50">
        <f t="shared" si="129"/>
        <v>2014</v>
      </c>
      <c r="G2057" s="50">
        <f t="shared" si="130"/>
        <v>12</v>
      </c>
      <c r="H2057" s="50">
        <f t="shared" si="131"/>
        <v>7</v>
      </c>
      <c r="I2057" s="54" t="s">
        <v>15631</v>
      </c>
      <c r="J2057" s="54" t="s">
        <v>17076</v>
      </c>
      <c r="K2057" s="54" t="s">
        <v>17130</v>
      </c>
      <c r="L2057" s="54" t="s">
        <v>15626</v>
      </c>
      <c r="M2057" s="55">
        <v>1</v>
      </c>
      <c r="N2057" s="55">
        <v>0.96</v>
      </c>
      <c r="O2057" s="54" t="s">
        <v>15615</v>
      </c>
    </row>
    <row r="2058" spans="1:15" x14ac:dyDescent="0.25">
      <c r="A2058" s="19">
        <v>2065</v>
      </c>
      <c r="B2058" t="s">
        <v>9855</v>
      </c>
      <c r="C2058" t="s">
        <v>5516</v>
      </c>
      <c r="D2058" s="50" t="s">
        <v>12030</v>
      </c>
      <c r="E2058" s="84">
        <f t="shared" si="128"/>
        <v>41994</v>
      </c>
      <c r="F2058" s="50">
        <f t="shared" si="129"/>
        <v>2014</v>
      </c>
      <c r="G2058" s="50">
        <f t="shared" si="130"/>
        <v>12</v>
      </c>
      <c r="H2058" s="50">
        <f t="shared" si="131"/>
        <v>7</v>
      </c>
      <c r="I2058" s="54" t="s">
        <v>15622</v>
      </c>
      <c r="J2058" s="54" t="s">
        <v>17050</v>
      </c>
      <c r="K2058" s="54" t="s">
        <v>17124</v>
      </c>
      <c r="L2058" s="54" t="s">
        <v>15624</v>
      </c>
      <c r="M2058" s="55">
        <v>1</v>
      </c>
      <c r="N2058" s="55">
        <v>1</v>
      </c>
      <c r="O2058" s="54" t="s">
        <v>15616</v>
      </c>
    </row>
    <row r="2059" spans="1:15" x14ac:dyDescent="0.25">
      <c r="A2059" s="19">
        <v>2066</v>
      </c>
      <c r="B2059" t="s">
        <v>11419</v>
      </c>
      <c r="C2059" t="s">
        <v>3982</v>
      </c>
      <c r="D2059" s="50" t="s">
        <v>12031</v>
      </c>
      <c r="E2059" s="84">
        <f t="shared" si="128"/>
        <v>41995</v>
      </c>
      <c r="F2059" s="50">
        <f t="shared" si="129"/>
        <v>2014</v>
      </c>
      <c r="G2059" s="50">
        <f t="shared" si="130"/>
        <v>12</v>
      </c>
      <c r="H2059" s="50">
        <f t="shared" si="131"/>
        <v>1</v>
      </c>
      <c r="I2059" s="54" t="s">
        <v>15622</v>
      </c>
      <c r="J2059" s="54" t="s">
        <v>17050</v>
      </c>
      <c r="K2059" s="54" t="s">
        <v>17124</v>
      </c>
      <c r="L2059" s="54" t="s">
        <v>15626</v>
      </c>
      <c r="M2059" s="55">
        <v>1</v>
      </c>
      <c r="N2059" s="55">
        <v>0.94</v>
      </c>
      <c r="O2059" s="54" t="s">
        <v>15615</v>
      </c>
    </row>
    <row r="2060" spans="1:15" x14ac:dyDescent="0.25">
      <c r="A2060" s="19">
        <v>2067</v>
      </c>
      <c r="B2060" t="s">
        <v>8361</v>
      </c>
      <c r="C2060" t="s">
        <v>6979</v>
      </c>
      <c r="D2060" s="50" t="s">
        <v>12031</v>
      </c>
      <c r="E2060" s="84">
        <f t="shared" si="128"/>
        <v>41995</v>
      </c>
      <c r="F2060" s="50">
        <f t="shared" si="129"/>
        <v>2014</v>
      </c>
      <c r="G2060" s="50">
        <f t="shared" si="130"/>
        <v>12</v>
      </c>
      <c r="H2060" s="50">
        <f t="shared" si="131"/>
        <v>1</v>
      </c>
      <c r="I2060" s="54" t="s">
        <v>15622</v>
      </c>
      <c r="J2060" s="54" t="s">
        <v>17050</v>
      </c>
      <c r="K2060" s="54" t="s">
        <v>17124</v>
      </c>
      <c r="L2060" s="54" t="s">
        <v>15626</v>
      </c>
      <c r="M2060" s="55">
        <v>1</v>
      </c>
      <c r="N2060" s="55">
        <v>0.99</v>
      </c>
      <c r="O2060" s="54" t="s">
        <v>15615</v>
      </c>
    </row>
    <row r="2061" spans="1:15" x14ac:dyDescent="0.25">
      <c r="A2061" s="19">
        <v>2068</v>
      </c>
      <c r="B2061" t="s">
        <v>8471</v>
      </c>
      <c r="C2061" t="s">
        <v>6872</v>
      </c>
      <c r="D2061" s="50" t="s">
        <v>12032</v>
      </c>
      <c r="E2061" s="84">
        <f t="shared" si="128"/>
        <v>41996</v>
      </c>
      <c r="F2061" s="50">
        <f t="shared" si="129"/>
        <v>2014</v>
      </c>
      <c r="G2061" s="50">
        <f t="shared" si="130"/>
        <v>12</v>
      </c>
      <c r="H2061" s="50">
        <f t="shared" si="131"/>
        <v>2</v>
      </c>
      <c r="I2061" s="54" t="s">
        <v>15622</v>
      </c>
      <c r="J2061" s="54" t="s">
        <v>17050</v>
      </c>
      <c r="K2061" s="54" t="s">
        <v>17124</v>
      </c>
      <c r="L2061" s="54" t="s">
        <v>15626</v>
      </c>
      <c r="M2061" s="55">
        <v>1</v>
      </c>
      <c r="N2061" s="55">
        <v>0.97</v>
      </c>
      <c r="O2061" s="54" t="s">
        <v>15615</v>
      </c>
    </row>
    <row r="2062" spans="1:15" x14ac:dyDescent="0.25">
      <c r="A2062" s="19">
        <v>2069</v>
      </c>
      <c r="B2062" t="s">
        <v>10433</v>
      </c>
      <c r="C2062" t="s">
        <v>3517</v>
      </c>
      <c r="D2062" s="50" t="s">
        <v>12032</v>
      </c>
      <c r="E2062" s="84">
        <f t="shared" si="128"/>
        <v>41996</v>
      </c>
      <c r="F2062" s="50">
        <f t="shared" si="129"/>
        <v>2014</v>
      </c>
      <c r="G2062" s="50">
        <f t="shared" si="130"/>
        <v>12</v>
      </c>
      <c r="H2062" s="50">
        <f t="shared" si="131"/>
        <v>2</v>
      </c>
      <c r="I2062" s="54" t="s">
        <v>15622</v>
      </c>
      <c r="J2062" s="54" t="s">
        <v>17050</v>
      </c>
      <c r="K2062" s="54" t="s">
        <v>17124</v>
      </c>
      <c r="L2062" s="54" t="s">
        <v>15626</v>
      </c>
      <c r="M2062" s="55">
        <v>0.96</v>
      </c>
      <c r="N2062" s="55">
        <v>0.92</v>
      </c>
      <c r="O2062" s="54" t="s">
        <v>15616</v>
      </c>
    </row>
    <row r="2063" spans="1:15" x14ac:dyDescent="0.25">
      <c r="A2063" s="19">
        <v>2070</v>
      </c>
      <c r="B2063" t="s">
        <v>9571</v>
      </c>
      <c r="C2063" t="s">
        <v>5790</v>
      </c>
      <c r="D2063" s="50" t="s">
        <v>12033</v>
      </c>
      <c r="E2063" s="84">
        <f t="shared" si="128"/>
        <v>41997</v>
      </c>
      <c r="F2063" s="50">
        <f t="shared" si="129"/>
        <v>2014</v>
      </c>
      <c r="G2063" s="50">
        <f t="shared" si="130"/>
        <v>12</v>
      </c>
      <c r="H2063" s="50">
        <f t="shared" si="131"/>
        <v>3</v>
      </c>
      <c r="I2063" s="54" t="s">
        <v>15622</v>
      </c>
      <c r="J2063" s="54" t="s">
        <v>17050</v>
      </c>
      <c r="K2063" s="54" t="s">
        <v>17124</v>
      </c>
      <c r="L2063" s="54" t="s">
        <v>15623</v>
      </c>
      <c r="M2063" s="55">
        <v>1</v>
      </c>
      <c r="N2063" s="55">
        <v>0.67</v>
      </c>
      <c r="O2063" s="54" t="s">
        <v>15616</v>
      </c>
    </row>
    <row r="2064" spans="1:15" x14ac:dyDescent="0.25">
      <c r="A2064" s="19">
        <v>2071</v>
      </c>
      <c r="B2064" t="s">
        <v>7687</v>
      </c>
      <c r="C2064" t="s">
        <v>7630</v>
      </c>
      <c r="D2064" s="50" t="s">
        <v>12033</v>
      </c>
      <c r="E2064" s="84">
        <f t="shared" si="128"/>
        <v>41997</v>
      </c>
      <c r="F2064" s="50">
        <f t="shared" si="129"/>
        <v>2014</v>
      </c>
      <c r="G2064" s="50">
        <f t="shared" si="130"/>
        <v>12</v>
      </c>
      <c r="H2064" s="50">
        <f t="shared" si="131"/>
        <v>3</v>
      </c>
      <c r="I2064" s="54" t="s">
        <v>15622</v>
      </c>
      <c r="J2064" s="54" t="s">
        <v>17050</v>
      </c>
      <c r="K2064" s="54" t="s">
        <v>17124</v>
      </c>
      <c r="L2064" s="54" t="s">
        <v>15626</v>
      </c>
      <c r="M2064" s="55">
        <v>1</v>
      </c>
      <c r="N2064" s="55">
        <v>1</v>
      </c>
      <c r="O2064" s="54" t="s">
        <v>15615</v>
      </c>
    </row>
    <row r="2065" spans="1:15" x14ac:dyDescent="0.25">
      <c r="A2065" s="19">
        <v>2072</v>
      </c>
      <c r="B2065" t="s">
        <v>10819</v>
      </c>
      <c r="C2065" t="s">
        <v>4574</v>
      </c>
      <c r="D2065" s="50" t="s">
        <v>12034</v>
      </c>
      <c r="E2065" s="84">
        <f t="shared" si="128"/>
        <v>41999</v>
      </c>
      <c r="F2065" s="50">
        <f t="shared" si="129"/>
        <v>2014</v>
      </c>
      <c r="G2065" s="50">
        <f t="shared" si="130"/>
        <v>12</v>
      </c>
      <c r="H2065" s="50">
        <f t="shared" si="131"/>
        <v>5</v>
      </c>
      <c r="I2065" s="54" t="s">
        <v>15622</v>
      </c>
      <c r="J2065" s="54" t="s">
        <v>17050</v>
      </c>
      <c r="K2065" s="54" t="s">
        <v>17124</v>
      </c>
      <c r="L2065" s="54" t="s">
        <v>15626</v>
      </c>
      <c r="M2065" s="55">
        <v>1</v>
      </c>
      <c r="N2065" s="55">
        <v>0.89</v>
      </c>
      <c r="O2065" s="54" t="s">
        <v>15616</v>
      </c>
    </row>
    <row r="2066" spans="1:15" x14ac:dyDescent="0.25">
      <c r="A2066" s="19">
        <v>2073</v>
      </c>
      <c r="B2066" t="s">
        <v>9165</v>
      </c>
      <c r="C2066" t="s">
        <v>6188</v>
      </c>
      <c r="D2066" s="50" t="s">
        <v>12034</v>
      </c>
      <c r="E2066" s="84">
        <f t="shared" si="128"/>
        <v>41999</v>
      </c>
      <c r="F2066" s="50">
        <f t="shared" si="129"/>
        <v>2014</v>
      </c>
      <c r="G2066" s="50">
        <f t="shared" si="130"/>
        <v>12</v>
      </c>
      <c r="H2066" s="50">
        <f t="shared" si="131"/>
        <v>5</v>
      </c>
      <c r="I2066" s="54" t="s">
        <v>15622</v>
      </c>
      <c r="J2066" s="54" t="s">
        <v>17050</v>
      </c>
      <c r="K2066" s="54" t="s">
        <v>17124</v>
      </c>
      <c r="L2066" s="54" t="s">
        <v>15624</v>
      </c>
      <c r="M2066" s="55">
        <v>0.93</v>
      </c>
      <c r="N2066" s="55">
        <v>1</v>
      </c>
      <c r="O2066" s="54" t="s">
        <v>15616</v>
      </c>
    </row>
    <row r="2067" spans="1:15" x14ac:dyDescent="0.25">
      <c r="A2067" s="19">
        <v>2074</v>
      </c>
      <c r="B2067" t="s">
        <v>11435</v>
      </c>
      <c r="C2067" t="s">
        <v>3966</v>
      </c>
      <c r="D2067" s="50" t="s">
        <v>16811</v>
      </c>
      <c r="E2067" s="84">
        <f t="shared" si="128"/>
        <v>42000</v>
      </c>
      <c r="F2067" s="50">
        <f t="shared" si="129"/>
        <v>2014</v>
      </c>
      <c r="G2067" s="50">
        <f t="shared" si="130"/>
        <v>12</v>
      </c>
      <c r="H2067" s="50">
        <f t="shared" si="131"/>
        <v>6</v>
      </c>
      <c r="I2067" s="54" t="s">
        <v>15622</v>
      </c>
      <c r="J2067" s="54" t="s">
        <v>17050</v>
      </c>
      <c r="K2067" s="54" t="s">
        <v>17124</v>
      </c>
      <c r="L2067" s="54" t="s">
        <v>15624</v>
      </c>
      <c r="M2067" s="55">
        <v>1</v>
      </c>
      <c r="N2067" s="55">
        <v>1</v>
      </c>
      <c r="O2067" s="54" t="s">
        <v>15615</v>
      </c>
    </row>
    <row r="2068" spans="1:15" x14ac:dyDescent="0.25">
      <c r="A2068" s="19">
        <v>2075</v>
      </c>
      <c r="B2068" t="s">
        <v>11243</v>
      </c>
      <c r="C2068" t="s">
        <v>4158</v>
      </c>
      <c r="D2068" s="50" t="s">
        <v>12035</v>
      </c>
      <c r="E2068" s="84">
        <f t="shared" si="128"/>
        <v>42002</v>
      </c>
      <c r="F2068" s="50">
        <f t="shared" si="129"/>
        <v>2014</v>
      </c>
      <c r="G2068" s="50">
        <f t="shared" si="130"/>
        <v>12</v>
      </c>
      <c r="H2068" s="50">
        <f t="shared" si="131"/>
        <v>1</v>
      </c>
      <c r="I2068" s="54" t="s">
        <v>15622</v>
      </c>
      <c r="J2068" s="54" t="s">
        <v>17050</v>
      </c>
      <c r="K2068" s="54" t="s">
        <v>17124</v>
      </c>
      <c r="L2068" s="54" t="s">
        <v>15623</v>
      </c>
      <c r="M2068" s="55">
        <v>1</v>
      </c>
      <c r="N2068" s="55">
        <v>1</v>
      </c>
      <c r="O2068" s="54" t="s">
        <v>15615</v>
      </c>
    </row>
    <row r="2069" spans="1:15" x14ac:dyDescent="0.25">
      <c r="A2069" s="19">
        <v>2076</v>
      </c>
      <c r="B2069" t="s">
        <v>9908</v>
      </c>
      <c r="C2069" t="s">
        <v>5463</v>
      </c>
      <c r="D2069" s="50" t="s">
        <v>12036</v>
      </c>
      <c r="E2069" s="84">
        <f t="shared" si="128"/>
        <v>42003</v>
      </c>
      <c r="F2069" s="50">
        <f t="shared" si="129"/>
        <v>2014</v>
      </c>
      <c r="G2069" s="50">
        <f t="shared" si="130"/>
        <v>12</v>
      </c>
      <c r="H2069" s="50">
        <f t="shared" si="131"/>
        <v>2</v>
      </c>
      <c r="I2069" s="54" t="s">
        <v>15622</v>
      </c>
      <c r="J2069" s="54" t="s">
        <v>17050</v>
      </c>
      <c r="K2069" s="54" t="s">
        <v>17124</v>
      </c>
      <c r="L2069" s="54" t="s">
        <v>15624</v>
      </c>
      <c r="M2069" s="55">
        <v>1</v>
      </c>
      <c r="N2069" s="55">
        <v>1</v>
      </c>
      <c r="O2069" s="54" t="s">
        <v>15616</v>
      </c>
    </row>
    <row r="2070" spans="1:15" x14ac:dyDescent="0.25">
      <c r="A2070" s="19">
        <v>2077</v>
      </c>
      <c r="B2070" t="s">
        <v>9472</v>
      </c>
      <c r="C2070" t="s">
        <v>5887</v>
      </c>
      <c r="D2070" s="50" t="s">
        <v>12037</v>
      </c>
      <c r="E2070" s="84">
        <f t="shared" si="128"/>
        <v>42005</v>
      </c>
      <c r="F2070" s="50">
        <f t="shared" si="129"/>
        <v>2015</v>
      </c>
      <c r="G2070" s="50">
        <f t="shared" si="130"/>
        <v>1</v>
      </c>
      <c r="H2070" s="50">
        <f t="shared" si="131"/>
        <v>4</v>
      </c>
      <c r="I2070" s="54" t="s">
        <v>15622</v>
      </c>
      <c r="J2070" s="54" t="s">
        <v>17050</v>
      </c>
      <c r="K2070" s="54" t="s">
        <v>17124</v>
      </c>
      <c r="L2070" s="54" t="s">
        <v>15626</v>
      </c>
      <c r="M2070" s="55">
        <v>1</v>
      </c>
      <c r="N2070" s="55">
        <v>0.94</v>
      </c>
      <c r="O2070" s="54" t="s">
        <v>15616</v>
      </c>
    </row>
    <row r="2071" spans="1:15" x14ac:dyDescent="0.25">
      <c r="A2071" s="19">
        <v>2078</v>
      </c>
      <c r="B2071" t="s">
        <v>9205</v>
      </c>
      <c r="C2071" t="s">
        <v>6149</v>
      </c>
      <c r="D2071" s="50" t="s">
        <v>12038</v>
      </c>
      <c r="E2071" s="84">
        <f t="shared" si="128"/>
        <v>42006</v>
      </c>
      <c r="F2071" s="50">
        <f t="shared" si="129"/>
        <v>2015</v>
      </c>
      <c r="G2071" s="50">
        <f t="shared" si="130"/>
        <v>1</v>
      </c>
      <c r="H2071" s="50">
        <f t="shared" si="131"/>
        <v>5</v>
      </c>
      <c r="I2071" s="54" t="s">
        <v>15622</v>
      </c>
      <c r="J2071" s="54" t="s">
        <v>17050</v>
      </c>
      <c r="K2071" s="54" t="s">
        <v>17124</v>
      </c>
      <c r="L2071" s="54" t="s">
        <v>15626</v>
      </c>
      <c r="M2071" s="55">
        <v>1</v>
      </c>
      <c r="N2071" s="55">
        <v>0.89</v>
      </c>
      <c r="O2071" s="54" t="s">
        <v>15615</v>
      </c>
    </row>
    <row r="2072" spans="1:15" x14ac:dyDescent="0.25">
      <c r="A2072" s="19">
        <v>2079</v>
      </c>
      <c r="B2072" t="s">
        <v>8753</v>
      </c>
      <c r="C2072" t="s">
        <v>6595</v>
      </c>
      <c r="D2072" s="50" t="s">
        <v>16812</v>
      </c>
      <c r="E2072" s="84">
        <f t="shared" si="128"/>
        <v>42007</v>
      </c>
      <c r="F2072" s="50">
        <f t="shared" si="129"/>
        <v>2015</v>
      </c>
      <c r="G2072" s="50">
        <f t="shared" si="130"/>
        <v>1</v>
      </c>
      <c r="H2072" s="50">
        <f t="shared" si="131"/>
        <v>6</v>
      </c>
      <c r="I2072" s="54" t="s">
        <v>15622</v>
      </c>
      <c r="J2072" s="54" t="s">
        <v>17050</v>
      </c>
      <c r="K2072" s="54" t="s">
        <v>17124</v>
      </c>
      <c r="L2072" s="54" t="s">
        <v>15626</v>
      </c>
      <c r="M2072" s="55">
        <v>1</v>
      </c>
      <c r="N2072" s="55">
        <v>1</v>
      </c>
      <c r="O2072" s="54" t="s">
        <v>15615</v>
      </c>
    </row>
    <row r="2073" spans="1:15" x14ac:dyDescent="0.25">
      <c r="A2073" s="19">
        <v>2080</v>
      </c>
      <c r="B2073" t="s">
        <v>10133</v>
      </c>
      <c r="C2073" t="s">
        <v>5244</v>
      </c>
      <c r="D2073" s="50" t="s">
        <v>16812</v>
      </c>
      <c r="E2073" s="84">
        <f t="shared" si="128"/>
        <v>42007</v>
      </c>
      <c r="F2073" s="50">
        <f t="shared" si="129"/>
        <v>2015</v>
      </c>
      <c r="G2073" s="50">
        <f t="shared" si="130"/>
        <v>1</v>
      </c>
      <c r="H2073" s="50">
        <f t="shared" si="131"/>
        <v>6</v>
      </c>
      <c r="I2073" s="54" t="s">
        <v>15622</v>
      </c>
      <c r="J2073" s="54" t="s">
        <v>17050</v>
      </c>
      <c r="K2073" s="54" t="s">
        <v>17124</v>
      </c>
      <c r="L2073" s="54" t="s">
        <v>15624</v>
      </c>
      <c r="M2073" s="55">
        <v>1</v>
      </c>
      <c r="N2073" s="55">
        <v>0.96</v>
      </c>
      <c r="O2073" s="54" t="s">
        <v>15616</v>
      </c>
    </row>
    <row r="2074" spans="1:15" x14ac:dyDescent="0.25">
      <c r="A2074" s="19">
        <v>2081</v>
      </c>
      <c r="B2074" t="s">
        <v>9361</v>
      </c>
      <c r="C2074" t="s">
        <v>5996</v>
      </c>
      <c r="D2074" s="50" t="s">
        <v>12039</v>
      </c>
      <c r="E2074" s="84">
        <f t="shared" si="128"/>
        <v>42008</v>
      </c>
      <c r="F2074" s="50">
        <f t="shared" si="129"/>
        <v>2015</v>
      </c>
      <c r="G2074" s="50">
        <f t="shared" si="130"/>
        <v>1</v>
      </c>
      <c r="H2074" s="50">
        <f t="shared" si="131"/>
        <v>7</v>
      </c>
      <c r="I2074" s="54" t="s">
        <v>15622</v>
      </c>
      <c r="J2074" s="54" t="s">
        <v>17050</v>
      </c>
      <c r="K2074" s="54" t="s">
        <v>17124</v>
      </c>
      <c r="L2074" s="54" t="s">
        <v>15626</v>
      </c>
      <c r="M2074" s="55">
        <v>1</v>
      </c>
      <c r="N2074" s="55">
        <v>0.95</v>
      </c>
      <c r="O2074" s="54" t="s">
        <v>15616</v>
      </c>
    </row>
    <row r="2075" spans="1:15" x14ac:dyDescent="0.25">
      <c r="A2075" s="19">
        <v>2082</v>
      </c>
      <c r="B2075" t="s">
        <v>11456</v>
      </c>
      <c r="C2075" t="s">
        <v>3945</v>
      </c>
      <c r="D2075" s="50" t="s">
        <v>12040</v>
      </c>
      <c r="E2075" s="84">
        <f t="shared" si="128"/>
        <v>42010</v>
      </c>
      <c r="F2075" s="50">
        <f t="shared" si="129"/>
        <v>2015</v>
      </c>
      <c r="G2075" s="50">
        <f t="shared" si="130"/>
        <v>1</v>
      </c>
      <c r="H2075" s="50">
        <f t="shared" si="131"/>
        <v>2</v>
      </c>
      <c r="I2075" s="54" t="s">
        <v>15669</v>
      </c>
      <c r="J2075" s="54" t="s">
        <v>17101</v>
      </c>
      <c r="K2075" s="54" t="s">
        <v>17125</v>
      </c>
      <c r="L2075" s="54" t="s">
        <v>15623</v>
      </c>
      <c r="M2075" s="55">
        <v>1</v>
      </c>
      <c r="N2075" s="55">
        <v>1</v>
      </c>
      <c r="O2075" s="54" t="s">
        <v>15615</v>
      </c>
    </row>
    <row r="2076" spans="1:15" x14ac:dyDescent="0.25">
      <c r="A2076" s="19">
        <v>2083</v>
      </c>
      <c r="B2076" t="s">
        <v>8030</v>
      </c>
      <c r="C2076" t="s">
        <v>7301</v>
      </c>
      <c r="D2076" s="50" t="s">
        <v>16813</v>
      </c>
      <c r="E2076" s="84">
        <f t="shared" si="128"/>
        <v>42012</v>
      </c>
      <c r="F2076" s="50">
        <f t="shared" si="129"/>
        <v>2015</v>
      </c>
      <c r="G2076" s="50">
        <f t="shared" si="130"/>
        <v>1</v>
      </c>
      <c r="H2076" s="50">
        <f t="shared" si="131"/>
        <v>4</v>
      </c>
      <c r="I2076" s="54" t="s">
        <v>15629</v>
      </c>
      <c r="J2076" s="54" t="s">
        <v>17050</v>
      </c>
      <c r="K2076" s="54" t="s">
        <v>17124</v>
      </c>
      <c r="L2076" s="54" t="s">
        <v>15628</v>
      </c>
      <c r="M2076" s="55">
        <v>0</v>
      </c>
      <c r="N2076" s="55">
        <v>0.4</v>
      </c>
      <c r="O2076" s="54" t="s">
        <v>15615</v>
      </c>
    </row>
    <row r="2077" spans="1:15" x14ac:dyDescent="0.25">
      <c r="A2077" s="19">
        <v>2084</v>
      </c>
      <c r="B2077" t="s">
        <v>9318</v>
      </c>
      <c r="C2077" t="s">
        <v>6038</v>
      </c>
      <c r="D2077" s="50" t="s">
        <v>12041</v>
      </c>
      <c r="E2077" s="84">
        <f t="shared" si="128"/>
        <v>42013</v>
      </c>
      <c r="F2077" s="50">
        <f t="shared" si="129"/>
        <v>2015</v>
      </c>
      <c r="G2077" s="50">
        <f t="shared" si="130"/>
        <v>1</v>
      </c>
      <c r="H2077" s="50">
        <f t="shared" si="131"/>
        <v>5</v>
      </c>
      <c r="I2077" s="54" t="s">
        <v>15622</v>
      </c>
      <c r="J2077" s="54" t="s">
        <v>17050</v>
      </c>
      <c r="K2077" s="54" t="s">
        <v>17124</v>
      </c>
      <c r="L2077" s="54" t="s">
        <v>15626</v>
      </c>
      <c r="M2077" s="55">
        <v>0.79</v>
      </c>
      <c r="N2077" s="55">
        <v>1</v>
      </c>
      <c r="O2077" s="54" t="s">
        <v>15616</v>
      </c>
    </row>
    <row r="2078" spans="1:15" x14ac:dyDescent="0.25">
      <c r="A2078" s="19">
        <v>2085</v>
      </c>
      <c r="B2078" t="s">
        <v>9074</v>
      </c>
      <c r="C2078" t="s">
        <v>6279</v>
      </c>
      <c r="D2078" s="50" t="s">
        <v>12041</v>
      </c>
      <c r="E2078" s="84">
        <f t="shared" si="128"/>
        <v>42013</v>
      </c>
      <c r="F2078" s="50">
        <f t="shared" si="129"/>
        <v>2015</v>
      </c>
      <c r="G2078" s="50">
        <f t="shared" si="130"/>
        <v>1</v>
      </c>
      <c r="H2078" s="50">
        <f t="shared" si="131"/>
        <v>5</v>
      </c>
      <c r="I2078" s="54" t="s">
        <v>15622</v>
      </c>
      <c r="J2078" s="54" t="s">
        <v>17050</v>
      </c>
      <c r="K2078" s="54" t="s">
        <v>17124</v>
      </c>
      <c r="L2078" s="54" t="s">
        <v>15624</v>
      </c>
      <c r="M2078" s="55">
        <v>1</v>
      </c>
      <c r="N2078" s="55">
        <v>1</v>
      </c>
      <c r="O2078" s="54" t="s">
        <v>15615</v>
      </c>
    </row>
    <row r="2079" spans="1:15" x14ac:dyDescent="0.25">
      <c r="A2079" s="19">
        <v>2086</v>
      </c>
      <c r="B2079" t="s">
        <v>9424</v>
      </c>
      <c r="C2079" t="s">
        <v>5933</v>
      </c>
      <c r="D2079" s="50" t="s">
        <v>12042</v>
      </c>
      <c r="E2079" s="84">
        <f t="shared" si="128"/>
        <v>42014</v>
      </c>
      <c r="F2079" s="50">
        <f t="shared" si="129"/>
        <v>2015</v>
      </c>
      <c r="G2079" s="50">
        <f t="shared" si="130"/>
        <v>1</v>
      </c>
      <c r="H2079" s="50">
        <f t="shared" si="131"/>
        <v>6</v>
      </c>
      <c r="I2079" s="54" t="s">
        <v>15622</v>
      </c>
      <c r="J2079" s="54" t="s">
        <v>17050</v>
      </c>
      <c r="K2079" s="54" t="s">
        <v>17124</v>
      </c>
      <c r="L2079" s="54" t="s">
        <v>15624</v>
      </c>
      <c r="M2079" s="55">
        <v>0.86</v>
      </c>
      <c r="N2079" s="55">
        <v>0.5</v>
      </c>
      <c r="O2079" s="54" t="s">
        <v>15615</v>
      </c>
    </row>
    <row r="2080" spans="1:15" x14ac:dyDescent="0.25">
      <c r="A2080" s="19">
        <v>2087</v>
      </c>
      <c r="B2080" t="s">
        <v>9186</v>
      </c>
      <c r="C2080" t="s">
        <v>6168</v>
      </c>
      <c r="D2080" s="50" t="s">
        <v>16814</v>
      </c>
      <c r="E2080" s="84">
        <f t="shared" si="128"/>
        <v>42015</v>
      </c>
      <c r="F2080" s="50">
        <f t="shared" si="129"/>
        <v>2015</v>
      </c>
      <c r="G2080" s="50">
        <f t="shared" si="130"/>
        <v>1</v>
      </c>
      <c r="H2080" s="50">
        <f t="shared" si="131"/>
        <v>7</v>
      </c>
      <c r="I2080" s="54" t="s">
        <v>15622</v>
      </c>
      <c r="J2080" s="54" t="s">
        <v>17050</v>
      </c>
      <c r="K2080" s="54" t="s">
        <v>17124</v>
      </c>
      <c r="L2080" s="54" t="s">
        <v>15626</v>
      </c>
      <c r="M2080" s="55">
        <v>1</v>
      </c>
      <c r="N2080" s="55">
        <v>0.99</v>
      </c>
      <c r="O2080" s="54" t="s">
        <v>15616</v>
      </c>
    </row>
    <row r="2081" spans="1:15" x14ac:dyDescent="0.25">
      <c r="A2081" s="19">
        <v>2088</v>
      </c>
      <c r="B2081" t="s">
        <v>10469</v>
      </c>
      <c r="C2081" t="s">
        <v>4913</v>
      </c>
      <c r="D2081" s="50" t="s">
        <v>16815</v>
      </c>
      <c r="E2081" s="84">
        <f t="shared" si="128"/>
        <v>42018</v>
      </c>
      <c r="F2081" s="50">
        <f t="shared" si="129"/>
        <v>2015</v>
      </c>
      <c r="G2081" s="50">
        <f t="shared" si="130"/>
        <v>1</v>
      </c>
      <c r="H2081" s="50">
        <f t="shared" si="131"/>
        <v>3</v>
      </c>
      <c r="I2081" s="54" t="s">
        <v>15625</v>
      </c>
      <c r="J2081" s="54" t="s">
        <v>17050</v>
      </c>
      <c r="K2081" s="54" t="s">
        <v>17124</v>
      </c>
      <c r="L2081" s="54" t="s">
        <v>15626</v>
      </c>
      <c r="M2081" s="55">
        <v>1</v>
      </c>
      <c r="N2081" s="55">
        <v>1</v>
      </c>
      <c r="O2081" s="54" t="s">
        <v>15616</v>
      </c>
    </row>
    <row r="2082" spans="1:15" x14ac:dyDescent="0.25">
      <c r="A2082" s="19">
        <v>2089</v>
      </c>
      <c r="B2082" t="s">
        <v>11696</v>
      </c>
      <c r="C2082" t="s">
        <v>3710</v>
      </c>
      <c r="D2082" s="50" t="s">
        <v>16815</v>
      </c>
      <c r="E2082" s="84">
        <f t="shared" si="128"/>
        <v>42018</v>
      </c>
      <c r="F2082" s="50">
        <f t="shared" si="129"/>
        <v>2015</v>
      </c>
      <c r="G2082" s="50">
        <f t="shared" si="130"/>
        <v>1</v>
      </c>
      <c r="H2082" s="50">
        <f t="shared" si="131"/>
        <v>3</v>
      </c>
      <c r="I2082" s="54" t="s">
        <v>15622</v>
      </c>
      <c r="J2082" s="54" t="s">
        <v>17050</v>
      </c>
      <c r="K2082" s="54" t="s">
        <v>17124</v>
      </c>
      <c r="L2082" s="54" t="s">
        <v>15626</v>
      </c>
      <c r="M2082" s="55">
        <v>1</v>
      </c>
      <c r="N2082" s="55">
        <v>0.5</v>
      </c>
      <c r="O2082" s="54" t="s">
        <v>15615</v>
      </c>
    </row>
    <row r="2083" spans="1:15" x14ac:dyDescent="0.25">
      <c r="A2083" s="19">
        <v>2090</v>
      </c>
      <c r="B2083" t="s">
        <v>8589</v>
      </c>
      <c r="C2083" t="s">
        <v>6758</v>
      </c>
      <c r="D2083" s="50" t="s">
        <v>16816</v>
      </c>
      <c r="E2083" s="84">
        <f t="shared" si="128"/>
        <v>42019</v>
      </c>
      <c r="F2083" s="50">
        <f t="shared" si="129"/>
        <v>2015</v>
      </c>
      <c r="G2083" s="50">
        <f t="shared" si="130"/>
        <v>1</v>
      </c>
      <c r="H2083" s="50">
        <f t="shared" si="131"/>
        <v>4</v>
      </c>
      <c r="I2083" s="54" t="s">
        <v>15622</v>
      </c>
      <c r="J2083" s="54" t="s">
        <v>17050</v>
      </c>
      <c r="K2083" s="54" t="s">
        <v>17124</v>
      </c>
      <c r="L2083" s="54" t="s">
        <v>15624</v>
      </c>
      <c r="M2083" s="55">
        <v>1</v>
      </c>
      <c r="N2083" s="55">
        <v>0.86</v>
      </c>
      <c r="O2083" s="54" t="s">
        <v>15616</v>
      </c>
    </row>
    <row r="2084" spans="1:15" x14ac:dyDescent="0.25">
      <c r="A2084" s="19">
        <v>2091</v>
      </c>
      <c r="B2084" t="s">
        <v>8601</v>
      </c>
      <c r="C2084" t="s">
        <v>6746</v>
      </c>
      <c r="D2084" s="50" t="s">
        <v>16817</v>
      </c>
      <c r="E2084" s="84">
        <f t="shared" si="128"/>
        <v>42021</v>
      </c>
      <c r="F2084" s="50">
        <f t="shared" si="129"/>
        <v>2015</v>
      </c>
      <c r="G2084" s="50">
        <f t="shared" si="130"/>
        <v>1</v>
      </c>
      <c r="H2084" s="50">
        <f t="shared" si="131"/>
        <v>6</v>
      </c>
      <c r="I2084" s="54" t="s">
        <v>15622</v>
      </c>
      <c r="J2084" s="54" t="s">
        <v>17050</v>
      </c>
      <c r="K2084" s="54" t="s">
        <v>17124</v>
      </c>
      <c r="L2084" s="54" t="s">
        <v>15626</v>
      </c>
      <c r="M2084" s="55">
        <v>1</v>
      </c>
      <c r="N2084" s="55">
        <v>0.93</v>
      </c>
      <c r="O2084" s="54" t="s">
        <v>15616</v>
      </c>
    </row>
    <row r="2085" spans="1:15" x14ac:dyDescent="0.25">
      <c r="A2085" s="19">
        <v>2092</v>
      </c>
      <c r="B2085" t="s">
        <v>11701</v>
      </c>
      <c r="C2085" t="s">
        <v>3705</v>
      </c>
      <c r="D2085" s="50" t="s">
        <v>16818</v>
      </c>
      <c r="E2085" s="84">
        <f t="shared" si="128"/>
        <v>42022</v>
      </c>
      <c r="F2085" s="50">
        <f t="shared" si="129"/>
        <v>2015</v>
      </c>
      <c r="G2085" s="50">
        <f t="shared" si="130"/>
        <v>1</v>
      </c>
      <c r="H2085" s="50">
        <f t="shared" si="131"/>
        <v>7</v>
      </c>
      <c r="I2085" s="54" t="s">
        <v>15718</v>
      </c>
      <c r="J2085" s="54" t="s">
        <v>17096</v>
      </c>
      <c r="K2085" s="54" t="s">
        <v>17141</v>
      </c>
      <c r="L2085" s="54" t="s">
        <v>15624</v>
      </c>
      <c r="M2085" s="55">
        <v>1</v>
      </c>
      <c r="N2085" s="55">
        <v>0.71</v>
      </c>
      <c r="O2085" s="54" t="s">
        <v>15616</v>
      </c>
    </row>
    <row r="2086" spans="1:15" x14ac:dyDescent="0.25">
      <c r="A2086" s="19">
        <v>2093</v>
      </c>
      <c r="B2086" t="s">
        <v>8043</v>
      </c>
      <c r="C2086" t="s">
        <v>7289</v>
      </c>
      <c r="D2086" s="50" t="s">
        <v>16818</v>
      </c>
      <c r="E2086" s="84">
        <f t="shared" si="128"/>
        <v>42022</v>
      </c>
      <c r="F2086" s="50">
        <f t="shared" si="129"/>
        <v>2015</v>
      </c>
      <c r="G2086" s="50">
        <f t="shared" si="130"/>
        <v>1</v>
      </c>
      <c r="H2086" s="50">
        <f t="shared" si="131"/>
        <v>7</v>
      </c>
      <c r="I2086" s="54" t="s">
        <v>15622</v>
      </c>
      <c r="J2086" s="54" t="s">
        <v>17050</v>
      </c>
      <c r="K2086" s="54" t="s">
        <v>17124</v>
      </c>
      <c r="L2086" s="54" t="s">
        <v>15626</v>
      </c>
      <c r="M2086" s="55">
        <v>1</v>
      </c>
      <c r="N2086" s="55">
        <v>0.98</v>
      </c>
      <c r="O2086" s="54" t="s">
        <v>15615</v>
      </c>
    </row>
    <row r="2087" spans="1:15" x14ac:dyDescent="0.25">
      <c r="A2087" s="19">
        <v>2094</v>
      </c>
      <c r="B2087" t="s">
        <v>9623</v>
      </c>
      <c r="C2087" t="s">
        <v>5740</v>
      </c>
      <c r="D2087" s="50" t="s">
        <v>16818</v>
      </c>
      <c r="E2087" s="84">
        <f t="shared" si="128"/>
        <v>42022</v>
      </c>
      <c r="F2087" s="50">
        <f t="shared" si="129"/>
        <v>2015</v>
      </c>
      <c r="G2087" s="50">
        <f t="shared" si="130"/>
        <v>1</v>
      </c>
      <c r="H2087" s="50">
        <f t="shared" si="131"/>
        <v>7</v>
      </c>
      <c r="I2087" s="54" t="s">
        <v>15622</v>
      </c>
      <c r="J2087" s="54" t="s">
        <v>17050</v>
      </c>
      <c r="K2087" s="54" t="s">
        <v>17124</v>
      </c>
      <c r="L2087" s="54" t="s">
        <v>15626</v>
      </c>
      <c r="M2087" s="55">
        <v>1</v>
      </c>
      <c r="N2087" s="55">
        <v>0</v>
      </c>
      <c r="O2087" s="54" t="s">
        <v>15615</v>
      </c>
    </row>
    <row r="2088" spans="1:15" x14ac:dyDescent="0.25">
      <c r="A2088" s="19">
        <v>2095</v>
      </c>
      <c r="B2088" t="s">
        <v>10810</v>
      </c>
      <c r="C2088" t="s">
        <v>4583</v>
      </c>
      <c r="D2088" s="50" t="s">
        <v>12043</v>
      </c>
      <c r="E2088" s="84">
        <f t="shared" si="128"/>
        <v>42023</v>
      </c>
      <c r="F2088" s="50">
        <f t="shared" si="129"/>
        <v>2015</v>
      </c>
      <c r="G2088" s="50">
        <f t="shared" si="130"/>
        <v>1</v>
      </c>
      <c r="H2088" s="50">
        <f t="shared" si="131"/>
        <v>1</v>
      </c>
      <c r="I2088" s="54" t="s">
        <v>15622</v>
      </c>
      <c r="J2088" s="54" t="s">
        <v>17050</v>
      </c>
      <c r="K2088" s="54" t="s">
        <v>17124</v>
      </c>
      <c r="L2088" s="54" t="s">
        <v>15626</v>
      </c>
      <c r="M2088" s="55">
        <v>1</v>
      </c>
      <c r="N2088" s="55">
        <v>0.73</v>
      </c>
      <c r="O2088" s="54" t="s">
        <v>15615</v>
      </c>
    </row>
    <row r="2089" spans="1:15" x14ac:dyDescent="0.25">
      <c r="A2089" s="19">
        <v>2096</v>
      </c>
      <c r="B2089" t="s">
        <v>9216</v>
      </c>
      <c r="C2089" t="s">
        <v>6138</v>
      </c>
      <c r="D2089" s="50" t="s">
        <v>12043</v>
      </c>
      <c r="E2089" s="84">
        <f t="shared" si="128"/>
        <v>42023</v>
      </c>
      <c r="F2089" s="50">
        <f t="shared" si="129"/>
        <v>2015</v>
      </c>
      <c r="G2089" s="50">
        <f t="shared" si="130"/>
        <v>1</v>
      </c>
      <c r="H2089" s="50">
        <f t="shared" si="131"/>
        <v>1</v>
      </c>
      <c r="I2089" s="54" t="s">
        <v>15622</v>
      </c>
      <c r="J2089" s="54" t="s">
        <v>17050</v>
      </c>
      <c r="K2089" s="54" t="s">
        <v>17124</v>
      </c>
      <c r="L2089" s="54" t="s">
        <v>15624</v>
      </c>
      <c r="M2089" s="55">
        <v>0.95</v>
      </c>
      <c r="N2089" s="55">
        <v>0.26</v>
      </c>
      <c r="O2089" s="54" t="s">
        <v>15615</v>
      </c>
    </row>
    <row r="2090" spans="1:15" x14ac:dyDescent="0.25">
      <c r="A2090" s="19">
        <v>2097</v>
      </c>
      <c r="B2090" t="s">
        <v>9639</v>
      </c>
      <c r="C2090" t="s">
        <v>5725</v>
      </c>
      <c r="D2090" s="50" t="s">
        <v>12043</v>
      </c>
      <c r="E2090" s="84">
        <f t="shared" si="128"/>
        <v>42023</v>
      </c>
      <c r="F2090" s="50">
        <f t="shared" si="129"/>
        <v>2015</v>
      </c>
      <c r="G2090" s="50">
        <f t="shared" si="130"/>
        <v>1</v>
      </c>
      <c r="H2090" s="50">
        <f t="shared" si="131"/>
        <v>1</v>
      </c>
      <c r="I2090" s="54" t="s">
        <v>15622</v>
      </c>
      <c r="J2090" s="54" t="s">
        <v>17050</v>
      </c>
      <c r="K2090" s="54" t="s">
        <v>17124</v>
      </c>
      <c r="L2090" s="54" t="s">
        <v>15623</v>
      </c>
      <c r="M2090" s="55">
        <v>1</v>
      </c>
      <c r="N2090" s="55">
        <v>1</v>
      </c>
      <c r="O2090" s="54" t="s">
        <v>15616</v>
      </c>
    </row>
    <row r="2091" spans="1:15" x14ac:dyDescent="0.25">
      <c r="A2091" s="19">
        <v>2098</v>
      </c>
      <c r="B2091" t="s">
        <v>11730</v>
      </c>
      <c r="C2091" t="s">
        <v>3568</v>
      </c>
      <c r="D2091" s="50" t="s">
        <v>12043</v>
      </c>
      <c r="E2091" s="84">
        <f t="shared" si="128"/>
        <v>42023</v>
      </c>
      <c r="F2091" s="50">
        <f t="shared" si="129"/>
        <v>2015</v>
      </c>
      <c r="G2091" s="50">
        <f t="shared" si="130"/>
        <v>1</v>
      </c>
      <c r="H2091" s="50">
        <f t="shared" si="131"/>
        <v>1</v>
      </c>
      <c r="I2091" s="54" t="s">
        <v>15622</v>
      </c>
      <c r="J2091" s="54" t="s">
        <v>17050</v>
      </c>
      <c r="K2091" s="54" t="s">
        <v>17124</v>
      </c>
      <c r="L2091" s="54" t="s">
        <v>15624</v>
      </c>
      <c r="M2091" s="55">
        <v>1</v>
      </c>
      <c r="N2091" s="55">
        <v>0.59</v>
      </c>
      <c r="O2091" s="54" t="s">
        <v>15616</v>
      </c>
    </row>
    <row r="2092" spans="1:15" x14ac:dyDescent="0.25">
      <c r="A2092" s="19">
        <v>2099</v>
      </c>
      <c r="B2092" t="s">
        <v>11790</v>
      </c>
      <c r="C2092" t="s">
        <v>3620</v>
      </c>
      <c r="D2092" s="50" t="s">
        <v>16819</v>
      </c>
      <c r="E2092" s="84">
        <f t="shared" si="128"/>
        <v>42025</v>
      </c>
      <c r="F2092" s="50">
        <f t="shared" si="129"/>
        <v>2015</v>
      </c>
      <c r="G2092" s="50">
        <f t="shared" si="130"/>
        <v>1</v>
      </c>
      <c r="H2092" s="50">
        <f t="shared" si="131"/>
        <v>3</v>
      </c>
      <c r="I2092" s="54" t="s">
        <v>15622</v>
      </c>
      <c r="J2092" s="54" t="s">
        <v>17050</v>
      </c>
      <c r="K2092" s="54" t="s">
        <v>17124</v>
      </c>
      <c r="L2092" s="54" t="s">
        <v>15626</v>
      </c>
      <c r="M2092" s="55">
        <v>1</v>
      </c>
      <c r="N2092" s="55">
        <v>1</v>
      </c>
      <c r="O2092" s="54" t="s">
        <v>15615</v>
      </c>
    </row>
    <row r="2093" spans="1:15" x14ac:dyDescent="0.25">
      <c r="A2093" s="19">
        <v>2100</v>
      </c>
      <c r="B2093" t="s">
        <v>10633</v>
      </c>
      <c r="C2093" t="s">
        <v>4753</v>
      </c>
      <c r="D2093" s="50" t="s">
        <v>16819</v>
      </c>
      <c r="E2093" s="84">
        <f t="shared" si="128"/>
        <v>42025</v>
      </c>
      <c r="F2093" s="50">
        <f t="shared" si="129"/>
        <v>2015</v>
      </c>
      <c r="G2093" s="50">
        <f t="shared" si="130"/>
        <v>1</v>
      </c>
      <c r="H2093" s="50">
        <f t="shared" si="131"/>
        <v>3</v>
      </c>
      <c r="I2093" s="54" t="s">
        <v>15622</v>
      </c>
      <c r="J2093" s="54" t="s">
        <v>17050</v>
      </c>
      <c r="K2093" s="54" t="s">
        <v>17124</v>
      </c>
      <c r="L2093" s="54" t="s">
        <v>15626</v>
      </c>
      <c r="M2093" s="55">
        <v>1</v>
      </c>
      <c r="N2093" s="55">
        <v>1</v>
      </c>
      <c r="O2093" s="54" t="s">
        <v>15615</v>
      </c>
    </row>
    <row r="2094" spans="1:15" x14ac:dyDescent="0.25">
      <c r="A2094" s="19">
        <v>2101</v>
      </c>
      <c r="B2094" t="s">
        <v>8149</v>
      </c>
      <c r="C2094" t="s">
        <v>7186</v>
      </c>
      <c r="D2094" s="50" t="s">
        <v>16820</v>
      </c>
      <c r="E2094" s="84">
        <f t="shared" si="128"/>
        <v>42026</v>
      </c>
      <c r="F2094" s="50">
        <f t="shared" si="129"/>
        <v>2015</v>
      </c>
      <c r="G2094" s="50">
        <f t="shared" si="130"/>
        <v>1</v>
      </c>
      <c r="H2094" s="50">
        <f t="shared" si="131"/>
        <v>4</v>
      </c>
      <c r="I2094" s="54" t="s">
        <v>15664</v>
      </c>
      <c r="J2094" s="54" t="s">
        <v>17073</v>
      </c>
      <c r="K2094" s="54" t="s">
        <v>17124</v>
      </c>
      <c r="L2094" s="54" t="s">
        <v>15626</v>
      </c>
      <c r="M2094" s="55">
        <v>1</v>
      </c>
      <c r="N2094" s="55">
        <v>0.56999999999999995</v>
      </c>
      <c r="O2094" s="54" t="s">
        <v>15616</v>
      </c>
    </row>
    <row r="2095" spans="1:15" x14ac:dyDescent="0.25">
      <c r="A2095" s="19">
        <v>2102</v>
      </c>
      <c r="B2095" t="s">
        <v>11009</v>
      </c>
      <c r="C2095" t="s">
        <v>4388</v>
      </c>
      <c r="D2095" s="50" t="s">
        <v>16820</v>
      </c>
      <c r="E2095" s="84">
        <f t="shared" si="128"/>
        <v>42026</v>
      </c>
      <c r="F2095" s="50">
        <f t="shared" si="129"/>
        <v>2015</v>
      </c>
      <c r="G2095" s="50">
        <f t="shared" si="130"/>
        <v>1</v>
      </c>
      <c r="H2095" s="50">
        <f t="shared" si="131"/>
        <v>4</v>
      </c>
      <c r="I2095" s="54" t="s">
        <v>15665</v>
      </c>
      <c r="J2095" s="54" t="s">
        <v>17072</v>
      </c>
      <c r="K2095" s="54" t="s">
        <v>17124</v>
      </c>
      <c r="L2095" s="54" t="s">
        <v>15624</v>
      </c>
      <c r="M2095" s="55">
        <v>1</v>
      </c>
      <c r="N2095" s="55">
        <v>0.24</v>
      </c>
      <c r="O2095" s="54" t="s">
        <v>15616</v>
      </c>
    </row>
    <row r="2096" spans="1:15" x14ac:dyDescent="0.25">
      <c r="A2096" s="19">
        <v>2103</v>
      </c>
      <c r="B2096" t="s">
        <v>11174</v>
      </c>
      <c r="C2096" t="s">
        <v>4226</v>
      </c>
      <c r="D2096" s="50" t="s">
        <v>16821</v>
      </c>
      <c r="E2096" s="84">
        <f t="shared" si="128"/>
        <v>42027</v>
      </c>
      <c r="F2096" s="50">
        <f t="shared" si="129"/>
        <v>2015</v>
      </c>
      <c r="G2096" s="50">
        <f t="shared" si="130"/>
        <v>1</v>
      </c>
      <c r="H2096" s="50">
        <f t="shared" si="131"/>
        <v>5</v>
      </c>
      <c r="I2096" s="54" t="s">
        <v>15622</v>
      </c>
      <c r="J2096" s="54" t="s">
        <v>17050</v>
      </c>
      <c r="K2096" s="54" t="s">
        <v>17124</v>
      </c>
      <c r="L2096" s="54" t="s">
        <v>15626</v>
      </c>
      <c r="M2096" s="55">
        <v>1</v>
      </c>
      <c r="N2096" s="55">
        <v>0.98</v>
      </c>
      <c r="O2096" s="54" t="s">
        <v>15616</v>
      </c>
    </row>
    <row r="2097" spans="1:15" x14ac:dyDescent="0.25">
      <c r="A2097" s="19">
        <v>2104</v>
      </c>
      <c r="B2097" t="s">
        <v>11529</v>
      </c>
      <c r="C2097" t="s">
        <v>3874</v>
      </c>
      <c r="D2097" s="50" t="s">
        <v>16822</v>
      </c>
      <c r="E2097" s="84">
        <f t="shared" si="128"/>
        <v>42028</v>
      </c>
      <c r="F2097" s="50">
        <f t="shared" si="129"/>
        <v>2015</v>
      </c>
      <c r="G2097" s="50">
        <f t="shared" si="130"/>
        <v>1</v>
      </c>
      <c r="H2097" s="50">
        <f t="shared" si="131"/>
        <v>6</v>
      </c>
      <c r="I2097" s="54" t="s">
        <v>15622</v>
      </c>
      <c r="J2097" s="54" t="s">
        <v>17050</v>
      </c>
      <c r="K2097" s="54" t="s">
        <v>17124</v>
      </c>
      <c r="L2097" s="54" t="s">
        <v>15626</v>
      </c>
      <c r="M2097" s="55">
        <v>1</v>
      </c>
      <c r="N2097" s="55">
        <v>0.88</v>
      </c>
      <c r="O2097" s="54" t="s">
        <v>15616</v>
      </c>
    </row>
    <row r="2098" spans="1:15" x14ac:dyDescent="0.25">
      <c r="A2098" s="19">
        <v>2105</v>
      </c>
      <c r="B2098" t="s">
        <v>9333</v>
      </c>
      <c r="C2098" t="s">
        <v>6024</v>
      </c>
      <c r="D2098" s="50" t="s">
        <v>16823</v>
      </c>
      <c r="E2098" s="84">
        <f t="shared" si="128"/>
        <v>42029</v>
      </c>
      <c r="F2098" s="50">
        <f t="shared" si="129"/>
        <v>2015</v>
      </c>
      <c r="G2098" s="50">
        <f t="shared" si="130"/>
        <v>1</v>
      </c>
      <c r="H2098" s="50">
        <f t="shared" si="131"/>
        <v>7</v>
      </c>
      <c r="I2098" s="54" t="s">
        <v>15622</v>
      </c>
      <c r="J2098" s="54" t="s">
        <v>17050</v>
      </c>
      <c r="K2098" s="54" t="s">
        <v>17124</v>
      </c>
      <c r="L2098" s="54" t="s">
        <v>15624</v>
      </c>
      <c r="M2098" s="55">
        <v>1</v>
      </c>
      <c r="N2098" s="55">
        <v>0.96</v>
      </c>
      <c r="O2098" s="54" t="s">
        <v>15616</v>
      </c>
    </row>
    <row r="2099" spans="1:15" x14ac:dyDescent="0.25">
      <c r="A2099" s="19">
        <v>2106</v>
      </c>
      <c r="B2099" t="s">
        <v>11211</v>
      </c>
      <c r="C2099" t="s">
        <v>4189</v>
      </c>
      <c r="D2099" s="50" t="s">
        <v>12044</v>
      </c>
      <c r="E2099" s="84">
        <f t="shared" si="128"/>
        <v>42030</v>
      </c>
      <c r="F2099" s="50">
        <f t="shared" si="129"/>
        <v>2015</v>
      </c>
      <c r="G2099" s="50">
        <f t="shared" si="130"/>
        <v>1</v>
      </c>
      <c r="H2099" s="50">
        <f t="shared" si="131"/>
        <v>1</v>
      </c>
      <c r="I2099" s="54" t="s">
        <v>15622</v>
      </c>
      <c r="J2099" s="54" t="s">
        <v>17050</v>
      </c>
      <c r="K2099" s="54" t="s">
        <v>17124</v>
      </c>
      <c r="L2099" s="54" t="s">
        <v>15623</v>
      </c>
      <c r="M2099" s="55">
        <v>0.88</v>
      </c>
      <c r="N2099" s="55">
        <v>0.91</v>
      </c>
      <c r="O2099" s="54" t="s">
        <v>15615</v>
      </c>
    </row>
    <row r="2100" spans="1:15" x14ac:dyDescent="0.25">
      <c r="A2100" s="19">
        <v>2107</v>
      </c>
      <c r="B2100" t="s">
        <v>8997</v>
      </c>
      <c r="C2100" t="s">
        <v>6356</v>
      </c>
      <c r="D2100" s="50" t="s">
        <v>12044</v>
      </c>
      <c r="E2100" s="84">
        <f t="shared" si="128"/>
        <v>42030</v>
      </c>
      <c r="F2100" s="50">
        <f t="shared" si="129"/>
        <v>2015</v>
      </c>
      <c r="G2100" s="50">
        <f t="shared" si="130"/>
        <v>1</v>
      </c>
      <c r="H2100" s="50">
        <f t="shared" si="131"/>
        <v>1</v>
      </c>
      <c r="I2100" s="54" t="s">
        <v>15625</v>
      </c>
      <c r="J2100" s="54" t="s">
        <v>17050</v>
      </c>
      <c r="K2100" s="54" t="s">
        <v>17124</v>
      </c>
      <c r="L2100" s="54" t="s">
        <v>15628</v>
      </c>
      <c r="M2100" s="55">
        <v>0</v>
      </c>
      <c r="N2100" s="55">
        <v>0.7</v>
      </c>
      <c r="O2100" s="54" t="s">
        <v>15615</v>
      </c>
    </row>
    <row r="2101" spans="1:15" x14ac:dyDescent="0.25">
      <c r="A2101" s="19">
        <v>2108</v>
      </c>
      <c r="B2101" t="s">
        <v>8205</v>
      </c>
      <c r="C2101" t="s">
        <v>7130</v>
      </c>
      <c r="D2101" s="50" t="s">
        <v>16824</v>
      </c>
      <c r="E2101" s="84">
        <f t="shared" si="128"/>
        <v>42032</v>
      </c>
      <c r="F2101" s="50">
        <f t="shared" si="129"/>
        <v>2015</v>
      </c>
      <c r="G2101" s="50">
        <f t="shared" si="130"/>
        <v>1</v>
      </c>
      <c r="H2101" s="50">
        <f t="shared" si="131"/>
        <v>3</v>
      </c>
      <c r="I2101" s="54" t="s">
        <v>15622</v>
      </c>
      <c r="J2101" s="54" t="s">
        <v>17050</v>
      </c>
      <c r="K2101" s="54" t="s">
        <v>17124</v>
      </c>
      <c r="L2101" s="54" t="s">
        <v>15626</v>
      </c>
      <c r="M2101" s="55">
        <v>1</v>
      </c>
      <c r="N2101" s="55">
        <v>0.83</v>
      </c>
      <c r="O2101" s="54" t="s">
        <v>15616</v>
      </c>
    </row>
    <row r="2102" spans="1:15" x14ac:dyDescent="0.25">
      <c r="A2102" s="19">
        <v>2109</v>
      </c>
      <c r="B2102" t="s">
        <v>8184</v>
      </c>
      <c r="C2102" t="s">
        <v>7151</v>
      </c>
      <c r="D2102" s="50" t="s">
        <v>16824</v>
      </c>
      <c r="E2102" s="84">
        <f t="shared" si="128"/>
        <v>42032</v>
      </c>
      <c r="F2102" s="50">
        <f t="shared" si="129"/>
        <v>2015</v>
      </c>
      <c r="G2102" s="50">
        <f t="shared" si="130"/>
        <v>1</v>
      </c>
      <c r="H2102" s="50">
        <f t="shared" si="131"/>
        <v>3</v>
      </c>
      <c r="I2102" s="54" t="s">
        <v>15622</v>
      </c>
      <c r="J2102" s="54" t="s">
        <v>17050</v>
      </c>
      <c r="K2102" s="54" t="s">
        <v>17124</v>
      </c>
      <c r="L2102" s="54" t="s">
        <v>15626</v>
      </c>
      <c r="M2102" s="55">
        <v>1</v>
      </c>
      <c r="N2102" s="55">
        <v>0.99</v>
      </c>
      <c r="O2102" s="54" t="s">
        <v>15615</v>
      </c>
    </row>
    <row r="2103" spans="1:15" x14ac:dyDescent="0.25">
      <c r="A2103" s="19">
        <v>2110</v>
      </c>
      <c r="B2103" t="s">
        <v>9406</v>
      </c>
      <c r="C2103" t="s">
        <v>5951</v>
      </c>
      <c r="D2103" s="50" t="s">
        <v>16824</v>
      </c>
      <c r="E2103" s="84">
        <f t="shared" si="128"/>
        <v>42032</v>
      </c>
      <c r="F2103" s="50">
        <f t="shared" si="129"/>
        <v>2015</v>
      </c>
      <c r="G2103" s="50">
        <f t="shared" si="130"/>
        <v>1</v>
      </c>
      <c r="H2103" s="50">
        <f t="shared" si="131"/>
        <v>3</v>
      </c>
      <c r="I2103" s="54" t="s">
        <v>15622</v>
      </c>
      <c r="J2103" s="54" t="s">
        <v>17050</v>
      </c>
      <c r="K2103" s="54" t="s">
        <v>17124</v>
      </c>
      <c r="L2103" s="54" t="s">
        <v>15626</v>
      </c>
      <c r="M2103" s="55">
        <v>1</v>
      </c>
      <c r="N2103" s="55">
        <v>0.75</v>
      </c>
      <c r="O2103" s="54" t="s">
        <v>15615</v>
      </c>
    </row>
    <row r="2104" spans="1:15" x14ac:dyDescent="0.25">
      <c r="A2104" s="19">
        <v>2111</v>
      </c>
      <c r="B2104" t="s">
        <v>9692</v>
      </c>
      <c r="C2104" t="s">
        <v>5672</v>
      </c>
      <c r="D2104" s="50" t="s">
        <v>12045</v>
      </c>
      <c r="E2104" s="84">
        <f t="shared" si="128"/>
        <v>42033</v>
      </c>
      <c r="F2104" s="50">
        <f t="shared" si="129"/>
        <v>2015</v>
      </c>
      <c r="G2104" s="50">
        <f t="shared" si="130"/>
        <v>1</v>
      </c>
      <c r="H2104" s="50">
        <f t="shared" si="131"/>
        <v>4</v>
      </c>
      <c r="I2104" s="54" t="s">
        <v>15622</v>
      </c>
      <c r="J2104" s="54" t="s">
        <v>17050</v>
      </c>
      <c r="K2104" s="54" t="s">
        <v>17124</v>
      </c>
      <c r="L2104" s="54" t="s">
        <v>15626</v>
      </c>
      <c r="M2104" s="55">
        <v>1</v>
      </c>
      <c r="N2104" s="55">
        <v>0.96</v>
      </c>
      <c r="O2104" s="54" t="s">
        <v>15615</v>
      </c>
    </row>
    <row r="2105" spans="1:15" x14ac:dyDescent="0.25">
      <c r="A2105" s="19">
        <v>2112</v>
      </c>
      <c r="B2105" t="s">
        <v>11200</v>
      </c>
      <c r="C2105" t="s">
        <v>4200</v>
      </c>
      <c r="D2105" s="50" t="s">
        <v>12046</v>
      </c>
      <c r="E2105" s="84">
        <f t="shared" si="128"/>
        <v>42034</v>
      </c>
      <c r="F2105" s="50">
        <f t="shared" si="129"/>
        <v>2015</v>
      </c>
      <c r="G2105" s="50">
        <f t="shared" si="130"/>
        <v>1</v>
      </c>
      <c r="H2105" s="50">
        <f t="shared" si="131"/>
        <v>5</v>
      </c>
      <c r="I2105" s="54" t="s">
        <v>15622</v>
      </c>
      <c r="J2105" s="54" t="s">
        <v>17050</v>
      </c>
      <c r="K2105" s="54" t="s">
        <v>17124</v>
      </c>
      <c r="L2105" s="54" t="s">
        <v>15626</v>
      </c>
      <c r="M2105" s="55">
        <v>1</v>
      </c>
      <c r="N2105" s="55">
        <v>0.85</v>
      </c>
      <c r="O2105" s="54" t="s">
        <v>15616</v>
      </c>
    </row>
    <row r="2106" spans="1:15" x14ac:dyDescent="0.25">
      <c r="A2106" s="19">
        <v>2113</v>
      </c>
      <c r="B2106" t="s">
        <v>9758</v>
      </c>
      <c r="C2106" t="s">
        <v>5611</v>
      </c>
      <c r="D2106" s="50" t="s">
        <v>16825</v>
      </c>
      <c r="E2106" s="84">
        <f t="shared" si="128"/>
        <v>42038</v>
      </c>
      <c r="F2106" s="50">
        <f t="shared" si="129"/>
        <v>2015</v>
      </c>
      <c r="G2106" s="50">
        <f t="shared" si="130"/>
        <v>2</v>
      </c>
      <c r="H2106" s="50">
        <f t="shared" si="131"/>
        <v>2</v>
      </c>
      <c r="I2106" s="54" t="s">
        <v>15622</v>
      </c>
      <c r="J2106" s="54" t="s">
        <v>17050</v>
      </c>
      <c r="K2106" s="54" t="s">
        <v>17124</v>
      </c>
      <c r="L2106" s="54" t="s">
        <v>15626</v>
      </c>
      <c r="M2106" s="55">
        <v>1</v>
      </c>
      <c r="N2106" s="55">
        <v>0.92</v>
      </c>
      <c r="O2106" s="54" t="s">
        <v>15616</v>
      </c>
    </row>
    <row r="2107" spans="1:15" x14ac:dyDescent="0.25">
      <c r="A2107" s="19">
        <v>2114</v>
      </c>
      <c r="B2107" t="s">
        <v>11218</v>
      </c>
      <c r="C2107" t="s">
        <v>4183</v>
      </c>
      <c r="D2107" s="50" t="s">
        <v>16825</v>
      </c>
      <c r="E2107" s="84">
        <f t="shared" si="128"/>
        <v>42038</v>
      </c>
      <c r="F2107" s="50">
        <f t="shared" si="129"/>
        <v>2015</v>
      </c>
      <c r="G2107" s="50">
        <f t="shared" si="130"/>
        <v>2</v>
      </c>
      <c r="H2107" s="50">
        <f t="shared" si="131"/>
        <v>2</v>
      </c>
      <c r="I2107" s="54" t="s">
        <v>15622</v>
      </c>
      <c r="J2107" s="54" t="s">
        <v>17050</v>
      </c>
      <c r="K2107" s="54" t="s">
        <v>17124</v>
      </c>
      <c r="L2107" s="54" t="s">
        <v>15626</v>
      </c>
      <c r="M2107" s="55">
        <v>1</v>
      </c>
      <c r="N2107" s="55">
        <v>1</v>
      </c>
      <c r="O2107" s="54" t="s">
        <v>15615</v>
      </c>
    </row>
    <row r="2108" spans="1:15" x14ac:dyDescent="0.25">
      <c r="A2108" s="19">
        <v>2115</v>
      </c>
      <c r="B2108" t="s">
        <v>7959</v>
      </c>
      <c r="C2108" t="s">
        <v>7372</v>
      </c>
      <c r="D2108" s="50" t="s">
        <v>12047</v>
      </c>
      <c r="E2108" s="84">
        <f t="shared" si="128"/>
        <v>42039</v>
      </c>
      <c r="F2108" s="50">
        <f t="shared" si="129"/>
        <v>2015</v>
      </c>
      <c r="G2108" s="50">
        <f t="shared" si="130"/>
        <v>2</v>
      </c>
      <c r="H2108" s="50">
        <f t="shared" si="131"/>
        <v>3</v>
      </c>
      <c r="I2108" s="54" t="s">
        <v>15648</v>
      </c>
      <c r="J2108" s="54" t="s">
        <v>17073</v>
      </c>
      <c r="K2108" s="54" t="s">
        <v>17124</v>
      </c>
      <c r="L2108" s="54" t="s">
        <v>15628</v>
      </c>
      <c r="M2108" s="55">
        <v>0.33</v>
      </c>
      <c r="N2108" s="55">
        <v>0.91</v>
      </c>
      <c r="O2108" s="54" t="s">
        <v>15616</v>
      </c>
    </row>
    <row r="2109" spans="1:15" x14ac:dyDescent="0.25">
      <c r="A2109" s="19">
        <v>2116</v>
      </c>
      <c r="B2109" t="s">
        <v>10644</v>
      </c>
      <c r="C2109" t="s">
        <v>4742</v>
      </c>
      <c r="D2109" s="50" t="s">
        <v>12048</v>
      </c>
      <c r="E2109" s="84">
        <f t="shared" si="128"/>
        <v>42040</v>
      </c>
      <c r="F2109" s="50">
        <f t="shared" si="129"/>
        <v>2015</v>
      </c>
      <c r="G2109" s="50">
        <f t="shared" si="130"/>
        <v>2</v>
      </c>
      <c r="H2109" s="50">
        <f t="shared" si="131"/>
        <v>4</v>
      </c>
      <c r="I2109" s="54" t="s">
        <v>15622</v>
      </c>
      <c r="J2109" s="54" t="s">
        <v>17050</v>
      </c>
      <c r="K2109" s="54" t="s">
        <v>17124</v>
      </c>
      <c r="L2109" s="54" t="s">
        <v>15626</v>
      </c>
      <c r="M2109" s="55">
        <v>1</v>
      </c>
      <c r="N2109" s="55">
        <v>0.91</v>
      </c>
      <c r="O2109" s="54" t="s">
        <v>15616</v>
      </c>
    </row>
    <row r="2110" spans="1:15" x14ac:dyDescent="0.25">
      <c r="A2110" s="19">
        <v>2117</v>
      </c>
      <c r="B2110" t="s">
        <v>9725</v>
      </c>
      <c r="C2110" t="s">
        <v>5640</v>
      </c>
      <c r="D2110" s="50" t="s">
        <v>16826</v>
      </c>
      <c r="E2110" s="84">
        <f t="shared" si="128"/>
        <v>42042</v>
      </c>
      <c r="F2110" s="50">
        <f t="shared" si="129"/>
        <v>2015</v>
      </c>
      <c r="G2110" s="50">
        <f t="shared" si="130"/>
        <v>2</v>
      </c>
      <c r="H2110" s="50">
        <f t="shared" si="131"/>
        <v>6</v>
      </c>
      <c r="I2110" s="54" t="s">
        <v>15622</v>
      </c>
      <c r="J2110" s="54" t="s">
        <v>17050</v>
      </c>
      <c r="K2110" s="54" t="s">
        <v>17124</v>
      </c>
      <c r="L2110" s="54" t="s">
        <v>15624</v>
      </c>
      <c r="M2110" s="55">
        <v>1</v>
      </c>
      <c r="N2110" s="55">
        <v>0.33</v>
      </c>
      <c r="O2110" s="54" t="s">
        <v>15615</v>
      </c>
    </row>
    <row r="2111" spans="1:15" x14ac:dyDescent="0.25">
      <c r="A2111" s="19">
        <v>2118</v>
      </c>
      <c r="B2111" t="s">
        <v>9782</v>
      </c>
      <c r="C2111" t="s">
        <v>5587</v>
      </c>
      <c r="D2111" s="50" t="s">
        <v>16826</v>
      </c>
      <c r="E2111" s="84">
        <f t="shared" si="128"/>
        <v>42042</v>
      </c>
      <c r="F2111" s="50">
        <f t="shared" si="129"/>
        <v>2015</v>
      </c>
      <c r="G2111" s="50">
        <f t="shared" si="130"/>
        <v>2</v>
      </c>
      <c r="H2111" s="50">
        <f t="shared" si="131"/>
        <v>6</v>
      </c>
      <c r="I2111" s="54" t="s">
        <v>15622</v>
      </c>
      <c r="J2111" s="54" t="s">
        <v>17050</v>
      </c>
      <c r="K2111" s="54" t="s">
        <v>17124</v>
      </c>
      <c r="L2111" s="54" t="s">
        <v>15624</v>
      </c>
      <c r="M2111" s="55">
        <v>0.9</v>
      </c>
      <c r="N2111" s="55">
        <v>1</v>
      </c>
      <c r="O2111" s="54" t="s">
        <v>15616</v>
      </c>
    </row>
    <row r="2112" spans="1:15" x14ac:dyDescent="0.25">
      <c r="A2112" s="19">
        <v>2119</v>
      </c>
      <c r="B2112" t="s">
        <v>7929</v>
      </c>
      <c r="C2112" t="s">
        <v>7401</v>
      </c>
      <c r="D2112" s="50" t="s">
        <v>12049</v>
      </c>
      <c r="E2112" s="84">
        <f t="shared" si="128"/>
        <v>42043</v>
      </c>
      <c r="F2112" s="50">
        <f t="shared" si="129"/>
        <v>2015</v>
      </c>
      <c r="G2112" s="50">
        <f t="shared" si="130"/>
        <v>2</v>
      </c>
      <c r="H2112" s="50">
        <f t="shared" si="131"/>
        <v>7</v>
      </c>
      <c r="I2112" s="54" t="s">
        <v>15622</v>
      </c>
      <c r="J2112" s="54" t="s">
        <v>17050</v>
      </c>
      <c r="K2112" s="54" t="s">
        <v>17124</v>
      </c>
      <c r="L2112" s="54" t="s">
        <v>15623</v>
      </c>
      <c r="M2112" s="55">
        <v>1</v>
      </c>
      <c r="N2112" s="55">
        <v>0.97</v>
      </c>
      <c r="O2112" s="54" t="s">
        <v>15616</v>
      </c>
    </row>
    <row r="2113" spans="1:15" x14ac:dyDescent="0.25">
      <c r="A2113" s="19">
        <v>2120</v>
      </c>
      <c r="B2113" t="s">
        <v>10424</v>
      </c>
      <c r="C2113" t="s">
        <v>4956</v>
      </c>
      <c r="D2113" s="50" t="s">
        <v>16827</v>
      </c>
      <c r="E2113" s="84">
        <f t="shared" si="128"/>
        <v>42044</v>
      </c>
      <c r="F2113" s="50">
        <f t="shared" si="129"/>
        <v>2015</v>
      </c>
      <c r="G2113" s="50">
        <f t="shared" si="130"/>
        <v>2</v>
      </c>
      <c r="H2113" s="50">
        <f t="shared" si="131"/>
        <v>1</v>
      </c>
      <c r="I2113" s="54" t="s">
        <v>15622</v>
      </c>
      <c r="J2113" s="54" t="s">
        <v>17050</v>
      </c>
      <c r="K2113" s="54" t="s">
        <v>17124</v>
      </c>
      <c r="L2113" s="54" t="s">
        <v>15623</v>
      </c>
      <c r="M2113" s="55">
        <v>1</v>
      </c>
      <c r="N2113" s="55">
        <v>1</v>
      </c>
      <c r="O2113" s="54" t="s">
        <v>15615</v>
      </c>
    </row>
    <row r="2114" spans="1:15" x14ac:dyDescent="0.25">
      <c r="A2114" s="19">
        <v>2121</v>
      </c>
      <c r="B2114" t="s">
        <v>9537</v>
      </c>
      <c r="C2114" t="s">
        <v>5823</v>
      </c>
      <c r="D2114" s="50" t="s">
        <v>16827</v>
      </c>
      <c r="E2114" s="84">
        <f t="shared" si="128"/>
        <v>42044</v>
      </c>
      <c r="F2114" s="50">
        <f t="shared" si="129"/>
        <v>2015</v>
      </c>
      <c r="G2114" s="50">
        <f t="shared" si="130"/>
        <v>2</v>
      </c>
      <c r="H2114" s="50">
        <f t="shared" si="131"/>
        <v>1</v>
      </c>
      <c r="I2114" s="54" t="s">
        <v>15622</v>
      </c>
      <c r="J2114" s="54" t="s">
        <v>17050</v>
      </c>
      <c r="K2114" s="54" t="s">
        <v>17124</v>
      </c>
      <c r="L2114" s="54" t="s">
        <v>15624</v>
      </c>
      <c r="M2114" s="55">
        <v>1</v>
      </c>
      <c r="N2114" s="55">
        <v>0</v>
      </c>
      <c r="O2114" s="54" t="s">
        <v>15615</v>
      </c>
    </row>
    <row r="2115" spans="1:15" x14ac:dyDescent="0.25">
      <c r="A2115" s="19">
        <v>2122</v>
      </c>
      <c r="B2115" t="s">
        <v>8062</v>
      </c>
      <c r="C2115" t="s">
        <v>7271</v>
      </c>
      <c r="D2115" s="50" t="s">
        <v>16828</v>
      </c>
      <c r="E2115" s="84">
        <f t="shared" ref="E2115:E2178" si="132">DATE(LEFT(D2115,4),MID(D2115,5,2),RIGHT(D2115,2))</f>
        <v>42045</v>
      </c>
      <c r="F2115" s="50">
        <f t="shared" ref="F2115:F2178" si="133">YEAR(E2115)</f>
        <v>2015</v>
      </c>
      <c r="G2115" s="50">
        <f t="shared" ref="G2115:G2178" si="134">MONTH(E2115)</f>
        <v>2</v>
      </c>
      <c r="H2115" s="50">
        <f t="shared" ref="H2115:H2178" si="135">WEEKDAY(E2115,2)</f>
        <v>2</v>
      </c>
      <c r="I2115" s="54" t="s">
        <v>15625</v>
      </c>
      <c r="J2115" s="54" t="s">
        <v>17050</v>
      </c>
      <c r="K2115" s="54" t="s">
        <v>17124</v>
      </c>
      <c r="L2115" s="54" t="s">
        <v>15626</v>
      </c>
      <c r="M2115" s="55">
        <v>0.9</v>
      </c>
      <c r="N2115" s="55">
        <v>0.96</v>
      </c>
      <c r="O2115" s="54" t="s">
        <v>15615</v>
      </c>
    </row>
    <row r="2116" spans="1:15" x14ac:dyDescent="0.25">
      <c r="A2116" s="19">
        <v>2123</v>
      </c>
      <c r="B2116" t="s">
        <v>11035</v>
      </c>
      <c r="C2116" t="s">
        <v>4362</v>
      </c>
      <c r="D2116" s="50" t="s">
        <v>16828</v>
      </c>
      <c r="E2116" s="84">
        <f t="shared" si="132"/>
        <v>42045</v>
      </c>
      <c r="F2116" s="50">
        <f t="shared" si="133"/>
        <v>2015</v>
      </c>
      <c r="G2116" s="50">
        <f t="shared" si="134"/>
        <v>2</v>
      </c>
      <c r="H2116" s="50">
        <f t="shared" si="135"/>
        <v>2</v>
      </c>
      <c r="I2116" s="54" t="s">
        <v>15798</v>
      </c>
      <c r="J2116" s="54" t="s">
        <v>17102</v>
      </c>
      <c r="K2116" s="54" t="s">
        <v>17144</v>
      </c>
      <c r="L2116" s="54" t="s">
        <v>15623</v>
      </c>
      <c r="M2116" s="55">
        <v>1</v>
      </c>
      <c r="N2116" s="55">
        <v>1</v>
      </c>
      <c r="O2116" s="54" t="s">
        <v>15616</v>
      </c>
    </row>
    <row r="2117" spans="1:15" x14ac:dyDescent="0.25">
      <c r="A2117" s="19">
        <v>2124</v>
      </c>
      <c r="B2117" t="s">
        <v>8730</v>
      </c>
      <c r="C2117" t="s">
        <v>6618</v>
      </c>
      <c r="D2117" s="50" t="s">
        <v>12050</v>
      </c>
      <c r="E2117" s="84">
        <f t="shared" si="132"/>
        <v>42046</v>
      </c>
      <c r="F2117" s="50">
        <f t="shared" si="133"/>
        <v>2015</v>
      </c>
      <c r="G2117" s="50">
        <f t="shared" si="134"/>
        <v>2</v>
      </c>
      <c r="H2117" s="50">
        <f t="shared" si="135"/>
        <v>3</v>
      </c>
      <c r="I2117" s="54" t="s">
        <v>15654</v>
      </c>
      <c r="J2117" s="54" t="s">
        <v>17063</v>
      </c>
      <c r="K2117" s="54" t="s">
        <v>17128</v>
      </c>
      <c r="L2117" s="54" t="s">
        <v>15626</v>
      </c>
      <c r="M2117" s="55">
        <v>1</v>
      </c>
      <c r="N2117" s="55">
        <v>1</v>
      </c>
      <c r="O2117" s="54" t="s">
        <v>15616</v>
      </c>
    </row>
    <row r="2118" spans="1:15" x14ac:dyDescent="0.25">
      <c r="A2118" s="19">
        <v>2125</v>
      </c>
      <c r="B2118" t="s">
        <v>11304</v>
      </c>
      <c r="C2118" t="s">
        <v>4097</v>
      </c>
      <c r="D2118" s="50" t="s">
        <v>16829</v>
      </c>
      <c r="E2118" s="84">
        <f t="shared" si="132"/>
        <v>42047</v>
      </c>
      <c r="F2118" s="50">
        <f t="shared" si="133"/>
        <v>2015</v>
      </c>
      <c r="G2118" s="50">
        <f t="shared" si="134"/>
        <v>2</v>
      </c>
      <c r="H2118" s="50">
        <f t="shared" si="135"/>
        <v>4</v>
      </c>
      <c r="I2118" s="54" t="s">
        <v>15622</v>
      </c>
      <c r="J2118" s="54" t="s">
        <v>17050</v>
      </c>
      <c r="K2118" s="54" t="s">
        <v>17124</v>
      </c>
      <c r="L2118" s="54" t="s">
        <v>15624</v>
      </c>
      <c r="M2118" s="55">
        <v>1</v>
      </c>
      <c r="N2118" s="55">
        <v>0.97</v>
      </c>
      <c r="O2118" s="54" t="s">
        <v>15615</v>
      </c>
    </row>
    <row r="2119" spans="1:15" x14ac:dyDescent="0.25">
      <c r="A2119" s="19">
        <v>2126</v>
      </c>
      <c r="B2119" t="s">
        <v>8127</v>
      </c>
      <c r="C2119" t="s">
        <v>7208</v>
      </c>
      <c r="D2119" s="50" t="s">
        <v>16830</v>
      </c>
      <c r="E2119" s="84">
        <f t="shared" si="132"/>
        <v>42048</v>
      </c>
      <c r="F2119" s="50">
        <f t="shared" si="133"/>
        <v>2015</v>
      </c>
      <c r="G2119" s="50">
        <f t="shared" si="134"/>
        <v>2</v>
      </c>
      <c r="H2119" s="50">
        <f t="shared" si="135"/>
        <v>5</v>
      </c>
      <c r="I2119" s="54" t="s">
        <v>15622</v>
      </c>
      <c r="J2119" s="54" t="s">
        <v>17050</v>
      </c>
      <c r="K2119" s="54" t="s">
        <v>17124</v>
      </c>
      <c r="L2119" s="54" t="s">
        <v>15626</v>
      </c>
      <c r="M2119" s="55">
        <v>0.96</v>
      </c>
      <c r="N2119" s="55">
        <v>0.95</v>
      </c>
      <c r="O2119" s="54" t="s">
        <v>15615</v>
      </c>
    </row>
    <row r="2120" spans="1:15" x14ac:dyDescent="0.25">
      <c r="A2120" s="19">
        <v>2127</v>
      </c>
      <c r="B2120" t="s">
        <v>10328</v>
      </c>
      <c r="C2120" t="s">
        <v>5051</v>
      </c>
      <c r="D2120" s="50" t="s">
        <v>16830</v>
      </c>
      <c r="E2120" s="84">
        <f t="shared" si="132"/>
        <v>42048</v>
      </c>
      <c r="F2120" s="50">
        <f t="shared" si="133"/>
        <v>2015</v>
      </c>
      <c r="G2120" s="50">
        <f t="shared" si="134"/>
        <v>2</v>
      </c>
      <c r="H2120" s="50">
        <f t="shared" si="135"/>
        <v>5</v>
      </c>
      <c r="I2120" s="54" t="s">
        <v>15622</v>
      </c>
      <c r="J2120" s="54" t="s">
        <v>17050</v>
      </c>
      <c r="K2120" s="54" t="s">
        <v>17124</v>
      </c>
      <c r="L2120" s="54" t="s">
        <v>15626</v>
      </c>
      <c r="M2120" s="55">
        <v>1</v>
      </c>
      <c r="N2120" s="55">
        <v>0.96</v>
      </c>
      <c r="O2120" s="54" t="s">
        <v>15616</v>
      </c>
    </row>
    <row r="2121" spans="1:15" x14ac:dyDescent="0.25">
      <c r="A2121" s="19">
        <v>2128</v>
      </c>
      <c r="B2121" t="s">
        <v>11609</v>
      </c>
      <c r="C2121" t="s">
        <v>3796</v>
      </c>
      <c r="D2121" s="50" t="s">
        <v>16830</v>
      </c>
      <c r="E2121" s="84">
        <f t="shared" si="132"/>
        <v>42048</v>
      </c>
      <c r="F2121" s="50">
        <f t="shared" si="133"/>
        <v>2015</v>
      </c>
      <c r="G2121" s="50">
        <f t="shared" si="134"/>
        <v>2</v>
      </c>
      <c r="H2121" s="50">
        <f t="shared" si="135"/>
        <v>5</v>
      </c>
      <c r="I2121" s="54" t="s">
        <v>15625</v>
      </c>
      <c r="J2121" s="54" t="s">
        <v>17050</v>
      </c>
      <c r="K2121" s="54" t="s">
        <v>17124</v>
      </c>
      <c r="L2121" s="54" t="s">
        <v>15624</v>
      </c>
      <c r="M2121" s="55">
        <v>0.83</v>
      </c>
      <c r="N2121" s="55">
        <v>0.47</v>
      </c>
      <c r="O2121" s="54" t="s">
        <v>15616</v>
      </c>
    </row>
    <row r="2122" spans="1:15" x14ac:dyDescent="0.25">
      <c r="A2122" s="19">
        <v>2129</v>
      </c>
      <c r="B2122" t="s">
        <v>11393</v>
      </c>
      <c r="C2122" t="s">
        <v>4007</v>
      </c>
      <c r="D2122" s="50" t="s">
        <v>16830</v>
      </c>
      <c r="E2122" s="84">
        <f t="shared" si="132"/>
        <v>42048</v>
      </c>
      <c r="F2122" s="50">
        <f t="shared" si="133"/>
        <v>2015</v>
      </c>
      <c r="G2122" s="50">
        <f t="shared" si="134"/>
        <v>2</v>
      </c>
      <c r="H2122" s="50">
        <f t="shared" si="135"/>
        <v>5</v>
      </c>
      <c r="I2122" s="54" t="s">
        <v>15622</v>
      </c>
      <c r="J2122" s="54" t="s">
        <v>17050</v>
      </c>
      <c r="K2122" s="54" t="s">
        <v>17124</v>
      </c>
      <c r="L2122" s="54" t="s">
        <v>15626</v>
      </c>
      <c r="M2122" s="55">
        <v>1</v>
      </c>
      <c r="N2122" s="55">
        <v>0.94</v>
      </c>
      <c r="O2122" s="54" t="s">
        <v>15615</v>
      </c>
    </row>
    <row r="2123" spans="1:15" x14ac:dyDescent="0.25">
      <c r="A2123" s="19">
        <v>2130</v>
      </c>
      <c r="B2123" t="s">
        <v>9909</v>
      </c>
      <c r="C2123" t="s">
        <v>5462</v>
      </c>
      <c r="D2123" s="50" t="s">
        <v>12051</v>
      </c>
      <c r="E2123" s="84">
        <f t="shared" si="132"/>
        <v>42049</v>
      </c>
      <c r="F2123" s="50">
        <f t="shared" si="133"/>
        <v>2015</v>
      </c>
      <c r="G2123" s="50">
        <f t="shared" si="134"/>
        <v>2</v>
      </c>
      <c r="H2123" s="50">
        <f t="shared" si="135"/>
        <v>6</v>
      </c>
      <c r="I2123" s="54" t="s">
        <v>15622</v>
      </c>
      <c r="J2123" s="54" t="s">
        <v>17050</v>
      </c>
      <c r="K2123" s="54" t="s">
        <v>17124</v>
      </c>
      <c r="L2123" s="54" t="s">
        <v>15626</v>
      </c>
      <c r="M2123" s="55">
        <v>1</v>
      </c>
      <c r="N2123" s="55">
        <v>0.17</v>
      </c>
      <c r="O2123" s="54" t="s">
        <v>15615</v>
      </c>
    </row>
    <row r="2124" spans="1:15" x14ac:dyDescent="0.25">
      <c r="A2124" s="19">
        <v>2131</v>
      </c>
      <c r="B2124" t="s">
        <v>10334</v>
      </c>
      <c r="C2124" t="s">
        <v>5045</v>
      </c>
      <c r="D2124" s="50" t="s">
        <v>12052</v>
      </c>
      <c r="E2124" s="84">
        <f t="shared" si="132"/>
        <v>42050</v>
      </c>
      <c r="F2124" s="50">
        <f t="shared" si="133"/>
        <v>2015</v>
      </c>
      <c r="G2124" s="50">
        <f t="shared" si="134"/>
        <v>2</v>
      </c>
      <c r="H2124" s="50">
        <f t="shared" si="135"/>
        <v>7</v>
      </c>
      <c r="I2124" s="54" t="s">
        <v>15622</v>
      </c>
      <c r="J2124" s="54" t="s">
        <v>17050</v>
      </c>
      <c r="K2124" s="54" t="s">
        <v>17124</v>
      </c>
      <c r="L2124" s="54" t="s">
        <v>15623</v>
      </c>
      <c r="M2124" s="55">
        <v>0.89</v>
      </c>
      <c r="N2124" s="55">
        <v>0.86</v>
      </c>
      <c r="O2124" s="54" t="s">
        <v>15615</v>
      </c>
    </row>
    <row r="2125" spans="1:15" x14ac:dyDescent="0.25">
      <c r="A2125" s="19">
        <v>2132</v>
      </c>
      <c r="B2125" t="s">
        <v>8252</v>
      </c>
      <c r="C2125" t="s">
        <v>7083</v>
      </c>
      <c r="D2125" s="50" t="s">
        <v>12053</v>
      </c>
      <c r="E2125" s="84">
        <f t="shared" si="132"/>
        <v>42052</v>
      </c>
      <c r="F2125" s="50">
        <f t="shared" si="133"/>
        <v>2015</v>
      </c>
      <c r="G2125" s="50">
        <f t="shared" si="134"/>
        <v>2</v>
      </c>
      <c r="H2125" s="50">
        <f t="shared" si="135"/>
        <v>2</v>
      </c>
      <c r="I2125" s="54" t="s">
        <v>15622</v>
      </c>
      <c r="J2125" s="54" t="s">
        <v>17050</v>
      </c>
      <c r="K2125" s="54" t="s">
        <v>17124</v>
      </c>
      <c r="L2125" s="54" t="s">
        <v>15624</v>
      </c>
      <c r="M2125" s="55">
        <v>1</v>
      </c>
      <c r="N2125" s="55">
        <v>0.5</v>
      </c>
      <c r="O2125" s="54" t="s">
        <v>15615</v>
      </c>
    </row>
    <row r="2126" spans="1:15" x14ac:dyDescent="0.25">
      <c r="A2126" s="19">
        <v>2133</v>
      </c>
      <c r="B2126" t="s">
        <v>10671</v>
      </c>
      <c r="C2126" t="s">
        <v>4715</v>
      </c>
      <c r="D2126" s="50" t="s">
        <v>12053</v>
      </c>
      <c r="E2126" s="84">
        <f t="shared" si="132"/>
        <v>42052</v>
      </c>
      <c r="F2126" s="50">
        <f t="shared" si="133"/>
        <v>2015</v>
      </c>
      <c r="G2126" s="50">
        <f t="shared" si="134"/>
        <v>2</v>
      </c>
      <c r="H2126" s="50">
        <f t="shared" si="135"/>
        <v>2</v>
      </c>
      <c r="I2126" s="54" t="s">
        <v>15622</v>
      </c>
      <c r="J2126" s="54" t="s">
        <v>17050</v>
      </c>
      <c r="K2126" s="54" t="s">
        <v>17124</v>
      </c>
      <c r="L2126" s="54" t="s">
        <v>15624</v>
      </c>
      <c r="M2126" s="55">
        <v>1</v>
      </c>
      <c r="N2126" s="55">
        <v>0.75</v>
      </c>
      <c r="O2126" s="54" t="s">
        <v>15615</v>
      </c>
    </row>
    <row r="2127" spans="1:15" x14ac:dyDescent="0.25">
      <c r="A2127" s="19">
        <v>2134</v>
      </c>
      <c r="B2127" t="s">
        <v>11186</v>
      </c>
      <c r="C2127" t="s">
        <v>4214</v>
      </c>
      <c r="D2127" s="50" t="s">
        <v>16831</v>
      </c>
      <c r="E2127" s="84">
        <f t="shared" si="132"/>
        <v>42053</v>
      </c>
      <c r="F2127" s="50">
        <f t="shared" si="133"/>
        <v>2015</v>
      </c>
      <c r="G2127" s="50">
        <f t="shared" si="134"/>
        <v>2</v>
      </c>
      <c r="H2127" s="50">
        <f t="shared" si="135"/>
        <v>3</v>
      </c>
      <c r="I2127" s="54" t="s">
        <v>15622</v>
      </c>
      <c r="J2127" s="54" t="s">
        <v>17050</v>
      </c>
      <c r="K2127" s="54" t="s">
        <v>17124</v>
      </c>
      <c r="L2127" s="54" t="s">
        <v>15624</v>
      </c>
      <c r="M2127" s="55">
        <v>1</v>
      </c>
      <c r="N2127" s="55">
        <v>1</v>
      </c>
      <c r="O2127" s="54" t="s">
        <v>15615</v>
      </c>
    </row>
    <row r="2128" spans="1:15" x14ac:dyDescent="0.25">
      <c r="A2128" s="19">
        <v>2135</v>
      </c>
      <c r="B2128" t="s">
        <v>9466</v>
      </c>
      <c r="C2128" t="s">
        <v>5893</v>
      </c>
      <c r="D2128" s="50" t="s">
        <v>16831</v>
      </c>
      <c r="E2128" s="84">
        <f t="shared" si="132"/>
        <v>42053</v>
      </c>
      <c r="F2128" s="50">
        <f t="shared" si="133"/>
        <v>2015</v>
      </c>
      <c r="G2128" s="50">
        <f t="shared" si="134"/>
        <v>2</v>
      </c>
      <c r="H2128" s="50">
        <f t="shared" si="135"/>
        <v>3</v>
      </c>
      <c r="I2128" s="54" t="s">
        <v>15622</v>
      </c>
      <c r="J2128" s="54" t="s">
        <v>17050</v>
      </c>
      <c r="K2128" s="54" t="s">
        <v>17124</v>
      </c>
      <c r="L2128" s="54" t="s">
        <v>15626</v>
      </c>
      <c r="M2128" s="55">
        <v>0.8</v>
      </c>
      <c r="N2128" s="55">
        <v>1</v>
      </c>
      <c r="O2128" s="54" t="s">
        <v>15615</v>
      </c>
    </row>
    <row r="2129" spans="1:15" x14ac:dyDescent="0.25">
      <c r="A2129" s="19">
        <v>2136</v>
      </c>
      <c r="B2129" t="s">
        <v>8492</v>
      </c>
      <c r="C2129" t="s">
        <v>6852</v>
      </c>
      <c r="D2129" s="50" t="s">
        <v>16831</v>
      </c>
      <c r="E2129" s="84">
        <f t="shared" si="132"/>
        <v>42053</v>
      </c>
      <c r="F2129" s="50">
        <f t="shared" si="133"/>
        <v>2015</v>
      </c>
      <c r="G2129" s="50">
        <f t="shared" si="134"/>
        <v>2</v>
      </c>
      <c r="H2129" s="50">
        <f t="shared" si="135"/>
        <v>3</v>
      </c>
      <c r="I2129" s="54" t="s">
        <v>15622</v>
      </c>
      <c r="J2129" s="54" t="s">
        <v>17050</v>
      </c>
      <c r="K2129" s="54" t="s">
        <v>17124</v>
      </c>
      <c r="L2129" s="54" t="s">
        <v>15624</v>
      </c>
      <c r="M2129" s="55">
        <v>1</v>
      </c>
      <c r="N2129" s="55">
        <v>0.74</v>
      </c>
      <c r="O2129" s="54" t="s">
        <v>15615</v>
      </c>
    </row>
    <row r="2130" spans="1:15" x14ac:dyDescent="0.25">
      <c r="A2130" s="19">
        <v>2137</v>
      </c>
      <c r="B2130" t="s">
        <v>7735</v>
      </c>
      <c r="C2130" t="s">
        <v>7585</v>
      </c>
      <c r="D2130" s="50" t="s">
        <v>16831</v>
      </c>
      <c r="E2130" s="84">
        <f t="shared" si="132"/>
        <v>42053</v>
      </c>
      <c r="F2130" s="50">
        <f t="shared" si="133"/>
        <v>2015</v>
      </c>
      <c r="G2130" s="50">
        <f t="shared" si="134"/>
        <v>2</v>
      </c>
      <c r="H2130" s="50">
        <f t="shared" si="135"/>
        <v>3</v>
      </c>
      <c r="I2130" s="54" t="s">
        <v>15622</v>
      </c>
      <c r="J2130" s="54" t="s">
        <v>17050</v>
      </c>
      <c r="K2130" s="54" t="s">
        <v>17124</v>
      </c>
      <c r="L2130" s="54" t="s">
        <v>15626</v>
      </c>
      <c r="M2130" s="55">
        <v>0.9</v>
      </c>
      <c r="N2130" s="55">
        <v>0.69</v>
      </c>
      <c r="O2130" s="54" t="s">
        <v>15615</v>
      </c>
    </row>
    <row r="2131" spans="1:15" x14ac:dyDescent="0.25">
      <c r="A2131" s="19">
        <v>2138</v>
      </c>
      <c r="B2131" t="s">
        <v>11071</v>
      </c>
      <c r="C2131" t="s">
        <v>4326</v>
      </c>
      <c r="D2131" s="50" t="s">
        <v>12054</v>
      </c>
      <c r="E2131" s="84">
        <f t="shared" si="132"/>
        <v>42054</v>
      </c>
      <c r="F2131" s="50">
        <f t="shared" si="133"/>
        <v>2015</v>
      </c>
      <c r="G2131" s="50">
        <f t="shared" si="134"/>
        <v>2</v>
      </c>
      <c r="H2131" s="50">
        <f t="shared" si="135"/>
        <v>4</v>
      </c>
      <c r="I2131" s="54" t="s">
        <v>15654</v>
      </c>
      <c r="J2131" s="54" t="s">
        <v>17063</v>
      </c>
      <c r="K2131" s="54" t="s">
        <v>17128</v>
      </c>
      <c r="L2131" s="54" t="s">
        <v>15624</v>
      </c>
      <c r="M2131" s="55">
        <v>0.95</v>
      </c>
      <c r="N2131" s="55">
        <v>0.93</v>
      </c>
      <c r="O2131" s="54" t="s">
        <v>15615</v>
      </c>
    </row>
    <row r="2132" spans="1:15" x14ac:dyDescent="0.25">
      <c r="A2132" s="19">
        <v>2139</v>
      </c>
      <c r="B2132" t="s">
        <v>10533</v>
      </c>
      <c r="C2132" t="s">
        <v>4850</v>
      </c>
      <c r="D2132" s="50" t="s">
        <v>12054</v>
      </c>
      <c r="E2132" s="84">
        <f t="shared" si="132"/>
        <v>42054</v>
      </c>
      <c r="F2132" s="50">
        <f t="shared" si="133"/>
        <v>2015</v>
      </c>
      <c r="G2132" s="50">
        <f t="shared" si="134"/>
        <v>2</v>
      </c>
      <c r="H2132" s="50">
        <f t="shared" si="135"/>
        <v>4</v>
      </c>
      <c r="I2132" s="54" t="s">
        <v>15622</v>
      </c>
      <c r="J2132" s="54" t="s">
        <v>17050</v>
      </c>
      <c r="K2132" s="54" t="s">
        <v>17124</v>
      </c>
      <c r="L2132" s="54" t="s">
        <v>15626</v>
      </c>
      <c r="M2132" s="55">
        <v>1</v>
      </c>
      <c r="N2132" s="55">
        <v>0.97</v>
      </c>
      <c r="O2132" s="54" t="s">
        <v>15616</v>
      </c>
    </row>
    <row r="2133" spans="1:15" x14ac:dyDescent="0.25">
      <c r="A2133" s="19">
        <v>2140</v>
      </c>
      <c r="B2133" t="s">
        <v>9789</v>
      </c>
      <c r="C2133" t="s">
        <v>5580</v>
      </c>
      <c r="D2133" s="50" t="s">
        <v>16832</v>
      </c>
      <c r="E2133" s="84">
        <f t="shared" si="132"/>
        <v>42056</v>
      </c>
      <c r="F2133" s="50">
        <f t="shared" si="133"/>
        <v>2015</v>
      </c>
      <c r="G2133" s="50">
        <f t="shared" si="134"/>
        <v>2</v>
      </c>
      <c r="H2133" s="50">
        <f t="shared" si="135"/>
        <v>6</v>
      </c>
      <c r="I2133" s="54" t="s">
        <v>15629</v>
      </c>
      <c r="J2133" s="54" t="s">
        <v>17050</v>
      </c>
      <c r="K2133" s="54" t="s">
        <v>17124</v>
      </c>
      <c r="L2133" s="54" t="s">
        <v>15626</v>
      </c>
      <c r="M2133" s="55">
        <v>1</v>
      </c>
      <c r="N2133" s="55">
        <v>0.93</v>
      </c>
      <c r="O2133" s="54" t="s">
        <v>15616</v>
      </c>
    </row>
    <row r="2134" spans="1:15" x14ac:dyDescent="0.25">
      <c r="A2134" s="19">
        <v>2141</v>
      </c>
      <c r="B2134" t="s">
        <v>10870</v>
      </c>
      <c r="C2134" t="s">
        <v>4524</v>
      </c>
      <c r="D2134" s="50" t="s">
        <v>12055</v>
      </c>
      <c r="E2134" s="84">
        <f t="shared" si="132"/>
        <v>42057</v>
      </c>
      <c r="F2134" s="50">
        <f t="shared" si="133"/>
        <v>2015</v>
      </c>
      <c r="G2134" s="50">
        <f t="shared" si="134"/>
        <v>2</v>
      </c>
      <c r="H2134" s="50">
        <f t="shared" si="135"/>
        <v>7</v>
      </c>
      <c r="I2134" s="54" t="s">
        <v>15622</v>
      </c>
      <c r="J2134" s="54" t="s">
        <v>17050</v>
      </c>
      <c r="K2134" s="54" t="s">
        <v>17124</v>
      </c>
      <c r="L2134" s="54" t="s">
        <v>15626</v>
      </c>
      <c r="M2134" s="55">
        <v>0.88</v>
      </c>
      <c r="N2134" s="55">
        <v>0.91</v>
      </c>
      <c r="O2134" s="54" t="s">
        <v>15616</v>
      </c>
    </row>
    <row r="2135" spans="1:15" x14ac:dyDescent="0.25">
      <c r="A2135" s="19">
        <v>2142</v>
      </c>
      <c r="B2135" t="s">
        <v>11555</v>
      </c>
      <c r="C2135" t="s">
        <v>3850</v>
      </c>
      <c r="D2135" s="50" t="s">
        <v>12056</v>
      </c>
      <c r="E2135" s="84">
        <f t="shared" si="132"/>
        <v>42059</v>
      </c>
      <c r="F2135" s="50">
        <f t="shared" si="133"/>
        <v>2015</v>
      </c>
      <c r="G2135" s="50">
        <f t="shared" si="134"/>
        <v>2</v>
      </c>
      <c r="H2135" s="50">
        <f t="shared" si="135"/>
        <v>2</v>
      </c>
      <c r="I2135" s="54" t="s">
        <v>15622</v>
      </c>
      <c r="J2135" s="54" t="s">
        <v>17050</v>
      </c>
      <c r="K2135" s="54" t="s">
        <v>17124</v>
      </c>
      <c r="L2135" s="54" t="s">
        <v>15624</v>
      </c>
      <c r="M2135" s="55">
        <v>1</v>
      </c>
      <c r="N2135" s="55">
        <v>0.92</v>
      </c>
      <c r="O2135" s="54" t="s">
        <v>15616</v>
      </c>
    </row>
    <row r="2136" spans="1:15" x14ac:dyDescent="0.25">
      <c r="A2136" s="19">
        <v>2143</v>
      </c>
      <c r="B2136" t="s">
        <v>10409</v>
      </c>
      <c r="C2136" t="s">
        <v>4970</v>
      </c>
      <c r="D2136" s="50" t="s">
        <v>12056</v>
      </c>
      <c r="E2136" s="84">
        <f t="shared" si="132"/>
        <v>42059</v>
      </c>
      <c r="F2136" s="50">
        <f t="shared" si="133"/>
        <v>2015</v>
      </c>
      <c r="G2136" s="50">
        <f t="shared" si="134"/>
        <v>2</v>
      </c>
      <c r="H2136" s="50">
        <f t="shared" si="135"/>
        <v>2</v>
      </c>
      <c r="I2136" s="54" t="s">
        <v>15622</v>
      </c>
      <c r="J2136" s="54" t="s">
        <v>17050</v>
      </c>
      <c r="K2136" s="54" t="s">
        <v>17124</v>
      </c>
      <c r="L2136" s="54" t="s">
        <v>15623</v>
      </c>
      <c r="M2136" s="55">
        <v>1</v>
      </c>
      <c r="N2136" s="55">
        <v>0.94</v>
      </c>
      <c r="O2136" s="54" t="s">
        <v>15615</v>
      </c>
    </row>
    <row r="2137" spans="1:15" x14ac:dyDescent="0.25">
      <c r="A2137" s="19">
        <v>2144</v>
      </c>
      <c r="B2137" t="s">
        <v>10478</v>
      </c>
      <c r="C2137" t="s">
        <v>4905</v>
      </c>
      <c r="D2137" s="50" t="s">
        <v>12056</v>
      </c>
      <c r="E2137" s="84">
        <f t="shared" si="132"/>
        <v>42059</v>
      </c>
      <c r="F2137" s="50">
        <f t="shared" si="133"/>
        <v>2015</v>
      </c>
      <c r="G2137" s="50">
        <f t="shared" si="134"/>
        <v>2</v>
      </c>
      <c r="H2137" s="50">
        <f t="shared" si="135"/>
        <v>2</v>
      </c>
      <c r="I2137" s="54" t="s">
        <v>15622</v>
      </c>
      <c r="J2137" s="54" t="s">
        <v>17050</v>
      </c>
      <c r="K2137" s="54" t="s">
        <v>17124</v>
      </c>
      <c r="L2137" s="54" t="s">
        <v>15626</v>
      </c>
      <c r="M2137" s="55">
        <v>1</v>
      </c>
      <c r="N2137" s="55">
        <v>1</v>
      </c>
      <c r="O2137" s="54" t="s">
        <v>15616</v>
      </c>
    </row>
    <row r="2138" spans="1:15" x14ac:dyDescent="0.25">
      <c r="A2138" s="19">
        <v>2145</v>
      </c>
      <c r="B2138" t="s">
        <v>8072</v>
      </c>
      <c r="C2138" t="s">
        <v>7261</v>
      </c>
      <c r="D2138" s="50" t="s">
        <v>12057</v>
      </c>
      <c r="E2138" s="84">
        <f t="shared" si="132"/>
        <v>42060</v>
      </c>
      <c r="F2138" s="50">
        <f t="shared" si="133"/>
        <v>2015</v>
      </c>
      <c r="G2138" s="50">
        <f t="shared" si="134"/>
        <v>2</v>
      </c>
      <c r="H2138" s="50">
        <f t="shared" si="135"/>
        <v>3</v>
      </c>
      <c r="I2138" s="54" t="s">
        <v>15658</v>
      </c>
      <c r="J2138" s="54" t="s">
        <v>17050</v>
      </c>
      <c r="K2138" s="54" t="s">
        <v>17124</v>
      </c>
      <c r="L2138" s="54" t="s">
        <v>15624</v>
      </c>
      <c r="M2138" s="55">
        <v>1</v>
      </c>
      <c r="N2138" s="55">
        <v>0.33</v>
      </c>
      <c r="O2138" s="54" t="s">
        <v>15615</v>
      </c>
    </row>
    <row r="2139" spans="1:15" x14ac:dyDescent="0.25">
      <c r="A2139" s="19">
        <v>2146</v>
      </c>
      <c r="B2139" t="s">
        <v>10188</v>
      </c>
      <c r="C2139" t="s">
        <v>5190</v>
      </c>
      <c r="D2139" s="50" t="s">
        <v>12057</v>
      </c>
      <c r="E2139" s="84">
        <f t="shared" si="132"/>
        <v>42060</v>
      </c>
      <c r="F2139" s="50">
        <f t="shared" si="133"/>
        <v>2015</v>
      </c>
      <c r="G2139" s="50">
        <f t="shared" si="134"/>
        <v>2</v>
      </c>
      <c r="H2139" s="50">
        <f t="shared" si="135"/>
        <v>3</v>
      </c>
      <c r="I2139" s="54" t="s">
        <v>15625</v>
      </c>
      <c r="J2139" s="54" t="s">
        <v>17050</v>
      </c>
      <c r="K2139" s="54" t="s">
        <v>17124</v>
      </c>
      <c r="L2139" s="54" t="s">
        <v>15624</v>
      </c>
      <c r="M2139" s="55">
        <v>1</v>
      </c>
      <c r="N2139" s="55">
        <v>0.97</v>
      </c>
      <c r="O2139" s="54" t="s">
        <v>15616</v>
      </c>
    </row>
    <row r="2140" spans="1:15" x14ac:dyDescent="0.25">
      <c r="A2140" s="19">
        <v>2147</v>
      </c>
      <c r="B2140" t="s">
        <v>10413</v>
      </c>
      <c r="C2140" t="s">
        <v>4966</v>
      </c>
      <c r="D2140" s="50" t="s">
        <v>16833</v>
      </c>
      <c r="E2140" s="84">
        <f t="shared" si="132"/>
        <v>42062</v>
      </c>
      <c r="F2140" s="50">
        <f t="shared" si="133"/>
        <v>2015</v>
      </c>
      <c r="G2140" s="50">
        <f t="shared" si="134"/>
        <v>2</v>
      </c>
      <c r="H2140" s="50">
        <f t="shared" si="135"/>
        <v>5</v>
      </c>
      <c r="I2140" s="54" t="s">
        <v>15622</v>
      </c>
      <c r="J2140" s="54" t="s">
        <v>17050</v>
      </c>
      <c r="K2140" s="54" t="s">
        <v>17124</v>
      </c>
      <c r="L2140" s="54" t="s">
        <v>15623</v>
      </c>
      <c r="M2140" s="55">
        <v>1</v>
      </c>
      <c r="N2140" s="55">
        <v>0.83</v>
      </c>
      <c r="O2140" s="54" t="s">
        <v>15615</v>
      </c>
    </row>
    <row r="2141" spans="1:15" x14ac:dyDescent="0.25">
      <c r="A2141" s="19">
        <v>2148</v>
      </c>
      <c r="B2141" t="s">
        <v>10710</v>
      </c>
      <c r="C2141" t="s">
        <v>4677</v>
      </c>
      <c r="D2141" s="50" t="s">
        <v>16833</v>
      </c>
      <c r="E2141" s="84">
        <f t="shared" si="132"/>
        <v>42062</v>
      </c>
      <c r="F2141" s="50">
        <f t="shared" si="133"/>
        <v>2015</v>
      </c>
      <c r="G2141" s="50">
        <f t="shared" si="134"/>
        <v>2</v>
      </c>
      <c r="H2141" s="50">
        <f t="shared" si="135"/>
        <v>5</v>
      </c>
      <c r="I2141" s="54" t="s">
        <v>15783</v>
      </c>
      <c r="J2141" s="54" t="s">
        <v>17050</v>
      </c>
      <c r="K2141" s="54" t="s">
        <v>17124</v>
      </c>
      <c r="L2141" s="54" t="s">
        <v>15623</v>
      </c>
      <c r="M2141" s="55">
        <v>0.83</v>
      </c>
      <c r="N2141" s="55">
        <v>0.3</v>
      </c>
      <c r="O2141" s="54" t="s">
        <v>15616</v>
      </c>
    </row>
    <row r="2142" spans="1:15" x14ac:dyDescent="0.25">
      <c r="A2142" s="19">
        <v>2149</v>
      </c>
      <c r="B2142" t="s">
        <v>7861</v>
      </c>
      <c r="C2142" t="s">
        <v>7467</v>
      </c>
      <c r="D2142" s="50" t="s">
        <v>12058</v>
      </c>
      <c r="E2142" s="84">
        <f t="shared" si="132"/>
        <v>42064</v>
      </c>
      <c r="F2142" s="50">
        <f t="shared" si="133"/>
        <v>2015</v>
      </c>
      <c r="G2142" s="50">
        <f t="shared" si="134"/>
        <v>3</v>
      </c>
      <c r="H2142" s="50">
        <f t="shared" si="135"/>
        <v>7</v>
      </c>
      <c r="I2142" s="54" t="s">
        <v>15622</v>
      </c>
      <c r="J2142" s="54" t="s">
        <v>17050</v>
      </c>
      <c r="K2142" s="54" t="s">
        <v>17124</v>
      </c>
      <c r="L2142" s="54" t="s">
        <v>15626</v>
      </c>
      <c r="M2142" s="55">
        <v>1</v>
      </c>
      <c r="N2142" s="55">
        <v>0.86</v>
      </c>
      <c r="O2142" s="54" t="s">
        <v>15616</v>
      </c>
    </row>
    <row r="2143" spans="1:15" x14ac:dyDescent="0.25">
      <c r="A2143" s="19">
        <v>2150</v>
      </c>
      <c r="B2143" t="s">
        <v>10429</v>
      </c>
      <c r="C2143" t="s">
        <v>4951</v>
      </c>
      <c r="D2143" s="50" t="s">
        <v>12058</v>
      </c>
      <c r="E2143" s="84">
        <f t="shared" si="132"/>
        <v>42064</v>
      </c>
      <c r="F2143" s="50">
        <f t="shared" si="133"/>
        <v>2015</v>
      </c>
      <c r="G2143" s="50">
        <f t="shared" si="134"/>
        <v>3</v>
      </c>
      <c r="H2143" s="50">
        <f t="shared" si="135"/>
        <v>7</v>
      </c>
      <c r="I2143" s="54" t="s">
        <v>15622</v>
      </c>
      <c r="J2143" s="54" t="s">
        <v>17050</v>
      </c>
      <c r="K2143" s="54" t="s">
        <v>17124</v>
      </c>
      <c r="L2143" s="54" t="s">
        <v>15626</v>
      </c>
      <c r="M2143" s="55">
        <v>1</v>
      </c>
      <c r="N2143" s="55">
        <v>0.92</v>
      </c>
      <c r="O2143" s="54" t="s">
        <v>15615</v>
      </c>
    </row>
    <row r="2144" spans="1:15" x14ac:dyDescent="0.25">
      <c r="A2144" s="19">
        <v>2151</v>
      </c>
      <c r="B2144" t="s">
        <v>9339</v>
      </c>
      <c r="C2144" t="s">
        <v>6018</v>
      </c>
      <c r="D2144" s="50" t="s">
        <v>16834</v>
      </c>
      <c r="E2144" s="84">
        <f t="shared" si="132"/>
        <v>42066</v>
      </c>
      <c r="F2144" s="50">
        <f t="shared" si="133"/>
        <v>2015</v>
      </c>
      <c r="G2144" s="50">
        <f t="shared" si="134"/>
        <v>3</v>
      </c>
      <c r="H2144" s="50">
        <f t="shared" si="135"/>
        <v>2</v>
      </c>
      <c r="I2144" s="54" t="s">
        <v>15622</v>
      </c>
      <c r="J2144" s="54" t="s">
        <v>17050</v>
      </c>
      <c r="K2144" s="54" t="s">
        <v>17124</v>
      </c>
      <c r="L2144" s="54" t="s">
        <v>15626</v>
      </c>
      <c r="M2144" s="55">
        <v>1</v>
      </c>
      <c r="N2144" s="55">
        <v>0.89</v>
      </c>
      <c r="O2144" s="54" t="s">
        <v>15615</v>
      </c>
    </row>
    <row r="2145" spans="1:15" x14ac:dyDescent="0.25">
      <c r="A2145" s="19">
        <v>2152</v>
      </c>
      <c r="B2145" t="s">
        <v>9197</v>
      </c>
      <c r="C2145" t="s">
        <v>6157</v>
      </c>
      <c r="D2145" s="50" t="s">
        <v>16834</v>
      </c>
      <c r="E2145" s="84">
        <f t="shared" si="132"/>
        <v>42066</v>
      </c>
      <c r="F2145" s="50">
        <f t="shared" si="133"/>
        <v>2015</v>
      </c>
      <c r="G2145" s="50">
        <f t="shared" si="134"/>
        <v>3</v>
      </c>
      <c r="H2145" s="50">
        <f t="shared" si="135"/>
        <v>2</v>
      </c>
      <c r="I2145" s="54" t="s">
        <v>15625</v>
      </c>
      <c r="J2145" s="54" t="s">
        <v>17050</v>
      </c>
      <c r="K2145" s="54" t="s">
        <v>17124</v>
      </c>
      <c r="L2145" s="54" t="s">
        <v>15626</v>
      </c>
      <c r="M2145" s="55">
        <v>1</v>
      </c>
      <c r="N2145" s="55">
        <v>1</v>
      </c>
      <c r="O2145" s="54" t="s">
        <v>15615</v>
      </c>
    </row>
    <row r="2146" spans="1:15" x14ac:dyDescent="0.25">
      <c r="A2146" s="19">
        <v>2153</v>
      </c>
      <c r="B2146" t="s">
        <v>10092</v>
      </c>
      <c r="C2146" t="s">
        <v>5282</v>
      </c>
      <c r="D2146" s="50" t="s">
        <v>16834</v>
      </c>
      <c r="E2146" s="84">
        <f t="shared" si="132"/>
        <v>42066</v>
      </c>
      <c r="F2146" s="50">
        <f t="shared" si="133"/>
        <v>2015</v>
      </c>
      <c r="G2146" s="50">
        <f t="shared" si="134"/>
        <v>3</v>
      </c>
      <c r="H2146" s="50">
        <f t="shared" si="135"/>
        <v>2</v>
      </c>
      <c r="I2146" s="54" t="s">
        <v>15622</v>
      </c>
      <c r="J2146" s="54" t="s">
        <v>17050</v>
      </c>
      <c r="K2146" s="54" t="s">
        <v>17124</v>
      </c>
      <c r="L2146" s="54" t="s">
        <v>15628</v>
      </c>
      <c r="M2146" s="55">
        <v>0.2</v>
      </c>
      <c r="N2146" s="55">
        <v>0.84</v>
      </c>
      <c r="O2146" s="54" t="s">
        <v>15615</v>
      </c>
    </row>
    <row r="2147" spans="1:15" x14ac:dyDescent="0.25">
      <c r="A2147" s="19">
        <v>2154</v>
      </c>
      <c r="B2147" t="s">
        <v>7711</v>
      </c>
      <c r="C2147" t="s">
        <v>7608</v>
      </c>
      <c r="D2147" s="50" t="s">
        <v>16834</v>
      </c>
      <c r="E2147" s="84">
        <f t="shared" si="132"/>
        <v>42066</v>
      </c>
      <c r="F2147" s="50">
        <f t="shared" si="133"/>
        <v>2015</v>
      </c>
      <c r="G2147" s="50">
        <f t="shared" si="134"/>
        <v>3</v>
      </c>
      <c r="H2147" s="50">
        <f t="shared" si="135"/>
        <v>2</v>
      </c>
      <c r="I2147" s="54" t="s">
        <v>15622</v>
      </c>
      <c r="J2147" s="54" t="s">
        <v>17050</v>
      </c>
      <c r="K2147" s="54" t="s">
        <v>17124</v>
      </c>
      <c r="L2147" s="54" t="s">
        <v>15626</v>
      </c>
      <c r="M2147" s="55">
        <v>1</v>
      </c>
      <c r="N2147" s="55">
        <v>1</v>
      </c>
      <c r="O2147" s="54" t="s">
        <v>15616</v>
      </c>
    </row>
    <row r="2148" spans="1:15" x14ac:dyDescent="0.25">
      <c r="A2148" s="19">
        <v>2155</v>
      </c>
      <c r="B2148" t="s">
        <v>10928</v>
      </c>
      <c r="C2148" t="s">
        <v>4466</v>
      </c>
      <c r="D2148" s="50" t="s">
        <v>16835</v>
      </c>
      <c r="E2148" s="84">
        <f t="shared" si="132"/>
        <v>42068</v>
      </c>
      <c r="F2148" s="50">
        <f t="shared" si="133"/>
        <v>2015</v>
      </c>
      <c r="G2148" s="50">
        <f t="shared" si="134"/>
        <v>3</v>
      </c>
      <c r="H2148" s="50">
        <f t="shared" si="135"/>
        <v>4</v>
      </c>
      <c r="I2148" s="54" t="s">
        <v>15622</v>
      </c>
      <c r="J2148" s="54" t="s">
        <v>17050</v>
      </c>
      <c r="K2148" s="54" t="s">
        <v>17124</v>
      </c>
      <c r="L2148" s="54" t="s">
        <v>15624</v>
      </c>
      <c r="M2148" s="55">
        <v>1</v>
      </c>
      <c r="N2148" s="55">
        <v>0.35</v>
      </c>
      <c r="O2148" s="54" t="s">
        <v>15616</v>
      </c>
    </row>
    <row r="2149" spans="1:15" x14ac:dyDescent="0.25">
      <c r="A2149" s="19">
        <v>2156</v>
      </c>
      <c r="B2149" t="s">
        <v>9892</v>
      </c>
      <c r="C2149" t="s">
        <v>5479</v>
      </c>
      <c r="D2149" s="50" t="s">
        <v>16835</v>
      </c>
      <c r="E2149" s="84">
        <f t="shared" si="132"/>
        <v>42068</v>
      </c>
      <c r="F2149" s="50">
        <f t="shared" si="133"/>
        <v>2015</v>
      </c>
      <c r="G2149" s="50">
        <f t="shared" si="134"/>
        <v>3</v>
      </c>
      <c r="H2149" s="50">
        <f t="shared" si="135"/>
        <v>4</v>
      </c>
      <c r="I2149" s="54" t="s">
        <v>15622</v>
      </c>
      <c r="J2149" s="54" t="s">
        <v>17050</v>
      </c>
      <c r="K2149" s="54" t="s">
        <v>17124</v>
      </c>
      <c r="L2149" s="54" t="s">
        <v>15624</v>
      </c>
      <c r="M2149" s="55">
        <v>1</v>
      </c>
      <c r="N2149" s="55">
        <v>0.89</v>
      </c>
      <c r="O2149" s="54" t="s">
        <v>15616</v>
      </c>
    </row>
    <row r="2150" spans="1:15" x14ac:dyDescent="0.25">
      <c r="A2150" s="19">
        <v>2157</v>
      </c>
      <c r="B2150" t="s">
        <v>11278</v>
      </c>
      <c r="C2150" t="s">
        <v>4123</v>
      </c>
      <c r="D2150" s="50" t="s">
        <v>12059</v>
      </c>
      <c r="E2150" s="84">
        <f t="shared" si="132"/>
        <v>42069</v>
      </c>
      <c r="F2150" s="50">
        <f t="shared" si="133"/>
        <v>2015</v>
      </c>
      <c r="G2150" s="50">
        <f t="shared" si="134"/>
        <v>3</v>
      </c>
      <c r="H2150" s="50">
        <f t="shared" si="135"/>
        <v>5</v>
      </c>
      <c r="I2150" s="54" t="s">
        <v>15622</v>
      </c>
      <c r="J2150" s="54" t="s">
        <v>17050</v>
      </c>
      <c r="K2150" s="54" t="s">
        <v>17124</v>
      </c>
      <c r="L2150" s="54" t="s">
        <v>15626</v>
      </c>
      <c r="M2150" s="55">
        <v>0.91</v>
      </c>
      <c r="N2150" s="55">
        <v>0.89</v>
      </c>
      <c r="O2150" s="54" t="s">
        <v>15616</v>
      </c>
    </row>
    <row r="2151" spans="1:15" x14ac:dyDescent="0.25">
      <c r="A2151" s="19">
        <v>2158</v>
      </c>
      <c r="B2151" t="s">
        <v>10489</v>
      </c>
      <c r="C2151" t="s">
        <v>4894</v>
      </c>
      <c r="D2151" s="50" t="s">
        <v>16836</v>
      </c>
      <c r="E2151" s="84">
        <f t="shared" si="132"/>
        <v>42070</v>
      </c>
      <c r="F2151" s="50">
        <f t="shared" si="133"/>
        <v>2015</v>
      </c>
      <c r="G2151" s="50">
        <f t="shared" si="134"/>
        <v>3</v>
      </c>
      <c r="H2151" s="50">
        <f t="shared" si="135"/>
        <v>6</v>
      </c>
      <c r="I2151" s="54" t="s">
        <v>15629</v>
      </c>
      <c r="J2151" s="54" t="s">
        <v>17050</v>
      </c>
      <c r="K2151" s="54" t="s">
        <v>17124</v>
      </c>
      <c r="L2151" s="54" t="s">
        <v>15626</v>
      </c>
      <c r="M2151" s="55">
        <v>1</v>
      </c>
      <c r="N2151" s="55">
        <v>0.67</v>
      </c>
      <c r="O2151" s="54" t="s">
        <v>15615</v>
      </c>
    </row>
    <row r="2152" spans="1:15" x14ac:dyDescent="0.25">
      <c r="A2152" s="19">
        <v>2159</v>
      </c>
      <c r="B2152" t="s">
        <v>8325</v>
      </c>
      <c r="C2152" t="s">
        <v>7012</v>
      </c>
      <c r="D2152" s="50" t="s">
        <v>12060</v>
      </c>
      <c r="E2152" s="84">
        <f t="shared" si="132"/>
        <v>42071</v>
      </c>
      <c r="F2152" s="50">
        <f t="shared" si="133"/>
        <v>2015</v>
      </c>
      <c r="G2152" s="50">
        <f t="shared" si="134"/>
        <v>3</v>
      </c>
      <c r="H2152" s="50">
        <f t="shared" si="135"/>
        <v>7</v>
      </c>
      <c r="I2152" s="54" t="s">
        <v>15622</v>
      </c>
      <c r="J2152" s="54" t="s">
        <v>17050</v>
      </c>
      <c r="K2152" s="54" t="s">
        <v>17124</v>
      </c>
      <c r="L2152" s="54" t="s">
        <v>15628</v>
      </c>
      <c r="M2152" s="55">
        <v>0</v>
      </c>
      <c r="N2152" s="55">
        <v>0</v>
      </c>
      <c r="O2152" s="54" t="s">
        <v>15615</v>
      </c>
    </row>
    <row r="2153" spans="1:15" x14ac:dyDescent="0.25">
      <c r="A2153" s="19">
        <v>2160</v>
      </c>
      <c r="B2153" t="s">
        <v>10253</v>
      </c>
      <c r="C2153" t="s">
        <v>5126</v>
      </c>
      <c r="D2153" s="50" t="s">
        <v>12060</v>
      </c>
      <c r="E2153" s="84">
        <f t="shared" si="132"/>
        <v>42071</v>
      </c>
      <c r="F2153" s="50">
        <f t="shared" si="133"/>
        <v>2015</v>
      </c>
      <c r="G2153" s="50">
        <f t="shared" si="134"/>
        <v>3</v>
      </c>
      <c r="H2153" s="50">
        <f t="shared" si="135"/>
        <v>7</v>
      </c>
      <c r="I2153" s="54" t="s">
        <v>15622</v>
      </c>
      <c r="J2153" s="54" t="s">
        <v>17050</v>
      </c>
      <c r="K2153" s="54" t="s">
        <v>17124</v>
      </c>
      <c r="L2153" s="54" t="s">
        <v>15626</v>
      </c>
      <c r="M2153" s="55">
        <v>1</v>
      </c>
      <c r="N2153" s="55">
        <v>0.33</v>
      </c>
      <c r="O2153" s="54" t="s">
        <v>15615</v>
      </c>
    </row>
    <row r="2154" spans="1:15" x14ac:dyDescent="0.25">
      <c r="A2154" s="19">
        <v>2161</v>
      </c>
      <c r="B2154" t="s">
        <v>8420</v>
      </c>
      <c r="C2154" t="s">
        <v>6922</v>
      </c>
      <c r="D2154" s="50" t="s">
        <v>12060</v>
      </c>
      <c r="E2154" s="84">
        <f t="shared" si="132"/>
        <v>42071</v>
      </c>
      <c r="F2154" s="50">
        <f t="shared" si="133"/>
        <v>2015</v>
      </c>
      <c r="G2154" s="50">
        <f t="shared" si="134"/>
        <v>3</v>
      </c>
      <c r="H2154" s="50">
        <f t="shared" si="135"/>
        <v>7</v>
      </c>
      <c r="I2154" s="54" t="s">
        <v>15622</v>
      </c>
      <c r="J2154" s="54" t="s">
        <v>17050</v>
      </c>
      <c r="K2154" s="54" t="s">
        <v>17124</v>
      </c>
      <c r="L2154" s="54" t="s">
        <v>15626</v>
      </c>
      <c r="M2154" s="55">
        <v>1</v>
      </c>
      <c r="N2154" s="55">
        <v>1</v>
      </c>
      <c r="O2154" s="54" t="s">
        <v>15616</v>
      </c>
    </row>
    <row r="2155" spans="1:15" x14ac:dyDescent="0.25">
      <c r="A2155" s="19">
        <v>2162</v>
      </c>
      <c r="B2155" t="s">
        <v>9419</v>
      </c>
      <c r="C2155" t="s">
        <v>5938</v>
      </c>
      <c r="D2155" s="50" t="s">
        <v>16837</v>
      </c>
      <c r="E2155" s="84">
        <f t="shared" si="132"/>
        <v>42072</v>
      </c>
      <c r="F2155" s="50">
        <f t="shared" si="133"/>
        <v>2015</v>
      </c>
      <c r="G2155" s="50">
        <f t="shared" si="134"/>
        <v>3</v>
      </c>
      <c r="H2155" s="50">
        <f t="shared" si="135"/>
        <v>1</v>
      </c>
      <c r="I2155" s="54" t="s">
        <v>15622</v>
      </c>
      <c r="J2155" s="54" t="s">
        <v>17050</v>
      </c>
      <c r="K2155" s="54" t="s">
        <v>17124</v>
      </c>
      <c r="L2155" s="54" t="s">
        <v>15624</v>
      </c>
      <c r="M2155" s="55">
        <v>1</v>
      </c>
      <c r="N2155" s="55">
        <v>1</v>
      </c>
      <c r="O2155" s="54" t="s">
        <v>15615</v>
      </c>
    </row>
    <row r="2156" spans="1:15" x14ac:dyDescent="0.25">
      <c r="A2156" s="19">
        <v>2163</v>
      </c>
      <c r="B2156" t="s">
        <v>11381</v>
      </c>
      <c r="C2156" t="s">
        <v>4019</v>
      </c>
      <c r="D2156" s="50" t="s">
        <v>16837</v>
      </c>
      <c r="E2156" s="84">
        <f t="shared" si="132"/>
        <v>42072</v>
      </c>
      <c r="F2156" s="50">
        <f t="shared" si="133"/>
        <v>2015</v>
      </c>
      <c r="G2156" s="50">
        <f t="shared" si="134"/>
        <v>3</v>
      </c>
      <c r="H2156" s="50">
        <f t="shared" si="135"/>
        <v>1</v>
      </c>
      <c r="I2156" s="54" t="s">
        <v>15622</v>
      </c>
      <c r="J2156" s="54" t="s">
        <v>17050</v>
      </c>
      <c r="K2156" s="54" t="s">
        <v>17124</v>
      </c>
      <c r="L2156" s="54" t="s">
        <v>15623</v>
      </c>
      <c r="M2156" s="55">
        <v>0.8</v>
      </c>
      <c r="N2156" s="55">
        <v>0.92</v>
      </c>
      <c r="O2156" s="54" t="s">
        <v>15616</v>
      </c>
    </row>
    <row r="2157" spans="1:15" x14ac:dyDescent="0.25">
      <c r="A2157" s="19">
        <v>2164</v>
      </c>
      <c r="B2157" t="s">
        <v>9809</v>
      </c>
      <c r="C2157" t="s">
        <v>5560</v>
      </c>
      <c r="D2157" s="50" t="s">
        <v>16837</v>
      </c>
      <c r="E2157" s="84">
        <f t="shared" si="132"/>
        <v>42072</v>
      </c>
      <c r="F2157" s="50">
        <f t="shared" si="133"/>
        <v>2015</v>
      </c>
      <c r="G2157" s="50">
        <f t="shared" si="134"/>
        <v>3</v>
      </c>
      <c r="H2157" s="50">
        <f t="shared" si="135"/>
        <v>1</v>
      </c>
      <c r="I2157" s="54" t="s">
        <v>15622</v>
      </c>
      <c r="J2157" s="54" t="s">
        <v>17050</v>
      </c>
      <c r="K2157" s="54" t="s">
        <v>17124</v>
      </c>
      <c r="L2157" s="54" t="s">
        <v>15626</v>
      </c>
      <c r="M2157" s="55">
        <v>1</v>
      </c>
      <c r="N2157" s="55">
        <v>1</v>
      </c>
      <c r="O2157" s="54" t="s">
        <v>15616</v>
      </c>
    </row>
    <row r="2158" spans="1:15" x14ac:dyDescent="0.25">
      <c r="A2158" s="19">
        <v>2165</v>
      </c>
      <c r="B2158" t="s">
        <v>11258</v>
      </c>
      <c r="C2158" t="s">
        <v>4143</v>
      </c>
      <c r="D2158" s="50" t="s">
        <v>12061</v>
      </c>
      <c r="E2158" s="84">
        <f t="shared" si="132"/>
        <v>42073</v>
      </c>
      <c r="F2158" s="50">
        <f t="shared" si="133"/>
        <v>2015</v>
      </c>
      <c r="G2158" s="50">
        <f t="shared" si="134"/>
        <v>3</v>
      </c>
      <c r="H2158" s="50">
        <f t="shared" si="135"/>
        <v>2</v>
      </c>
      <c r="I2158" s="54" t="s">
        <v>15622</v>
      </c>
      <c r="J2158" s="54" t="s">
        <v>17050</v>
      </c>
      <c r="K2158" s="54" t="s">
        <v>17124</v>
      </c>
      <c r="L2158" s="54" t="s">
        <v>15624</v>
      </c>
      <c r="M2158" s="55">
        <v>1</v>
      </c>
      <c r="N2158" s="55">
        <v>1</v>
      </c>
      <c r="O2158" s="54" t="s">
        <v>15616</v>
      </c>
    </row>
    <row r="2159" spans="1:15" x14ac:dyDescent="0.25">
      <c r="A2159" s="19">
        <v>2166</v>
      </c>
      <c r="B2159" t="s">
        <v>9104</v>
      </c>
      <c r="C2159" t="s">
        <v>6249</v>
      </c>
      <c r="D2159" s="50" t="s">
        <v>16838</v>
      </c>
      <c r="E2159" s="84">
        <f t="shared" si="132"/>
        <v>42075</v>
      </c>
      <c r="F2159" s="50">
        <f t="shared" si="133"/>
        <v>2015</v>
      </c>
      <c r="G2159" s="50">
        <f t="shared" si="134"/>
        <v>3</v>
      </c>
      <c r="H2159" s="50">
        <f t="shared" si="135"/>
        <v>4</v>
      </c>
      <c r="I2159" s="54" t="s">
        <v>15622</v>
      </c>
      <c r="J2159" s="54" t="s">
        <v>17050</v>
      </c>
      <c r="K2159" s="54" t="s">
        <v>17124</v>
      </c>
      <c r="L2159" s="54" t="s">
        <v>15624</v>
      </c>
      <c r="M2159" s="55">
        <v>1</v>
      </c>
      <c r="N2159" s="55">
        <v>0.82</v>
      </c>
      <c r="O2159" s="54" t="s">
        <v>15616</v>
      </c>
    </row>
    <row r="2160" spans="1:15" x14ac:dyDescent="0.25">
      <c r="A2160" s="19">
        <v>2167</v>
      </c>
      <c r="B2160" t="s">
        <v>7984</v>
      </c>
      <c r="C2160" t="s">
        <v>7347</v>
      </c>
      <c r="D2160" s="50" t="s">
        <v>12062</v>
      </c>
      <c r="E2160" s="84">
        <f t="shared" si="132"/>
        <v>42076</v>
      </c>
      <c r="F2160" s="50">
        <f t="shared" si="133"/>
        <v>2015</v>
      </c>
      <c r="G2160" s="50">
        <f t="shared" si="134"/>
        <v>3</v>
      </c>
      <c r="H2160" s="50">
        <f t="shared" si="135"/>
        <v>5</v>
      </c>
      <c r="I2160" s="54" t="s">
        <v>15622</v>
      </c>
      <c r="J2160" s="54" t="s">
        <v>17050</v>
      </c>
      <c r="K2160" s="54" t="s">
        <v>17124</v>
      </c>
      <c r="L2160" s="54" t="s">
        <v>15626</v>
      </c>
      <c r="M2160" s="55">
        <v>1</v>
      </c>
      <c r="N2160" s="55">
        <v>0.78</v>
      </c>
      <c r="O2160" s="54" t="s">
        <v>15616</v>
      </c>
    </row>
    <row r="2161" spans="1:15" x14ac:dyDescent="0.25">
      <c r="A2161" s="19">
        <v>2168</v>
      </c>
      <c r="B2161" t="s">
        <v>11316</v>
      </c>
      <c r="C2161" t="s">
        <v>4085</v>
      </c>
      <c r="D2161" s="50" t="s">
        <v>12062</v>
      </c>
      <c r="E2161" s="84">
        <f t="shared" si="132"/>
        <v>42076</v>
      </c>
      <c r="F2161" s="50">
        <f t="shared" si="133"/>
        <v>2015</v>
      </c>
      <c r="G2161" s="50">
        <f t="shared" si="134"/>
        <v>3</v>
      </c>
      <c r="H2161" s="50">
        <f t="shared" si="135"/>
        <v>5</v>
      </c>
      <c r="I2161" s="54" t="s">
        <v>15622</v>
      </c>
      <c r="J2161" s="54" t="s">
        <v>17050</v>
      </c>
      <c r="K2161" s="54" t="s">
        <v>17124</v>
      </c>
      <c r="L2161" s="54" t="s">
        <v>15623</v>
      </c>
      <c r="M2161" s="55">
        <v>1</v>
      </c>
      <c r="N2161" s="55">
        <v>0.89</v>
      </c>
      <c r="O2161" s="54" t="s">
        <v>15615</v>
      </c>
    </row>
    <row r="2162" spans="1:15" x14ac:dyDescent="0.25">
      <c r="A2162" s="19">
        <v>2169</v>
      </c>
      <c r="B2162" t="s">
        <v>11094</v>
      </c>
      <c r="C2162" t="s">
        <v>4304</v>
      </c>
      <c r="D2162" s="50" t="s">
        <v>16839</v>
      </c>
      <c r="E2162" s="84">
        <f t="shared" si="132"/>
        <v>42077</v>
      </c>
      <c r="F2162" s="50">
        <f t="shared" si="133"/>
        <v>2015</v>
      </c>
      <c r="G2162" s="50">
        <f t="shared" si="134"/>
        <v>3</v>
      </c>
      <c r="H2162" s="50">
        <f t="shared" si="135"/>
        <v>6</v>
      </c>
      <c r="I2162" s="54" t="s">
        <v>15625</v>
      </c>
      <c r="J2162" s="54" t="s">
        <v>17050</v>
      </c>
      <c r="K2162" s="54" t="s">
        <v>17124</v>
      </c>
      <c r="L2162" s="54" t="s">
        <v>15624</v>
      </c>
      <c r="M2162" s="55">
        <v>1</v>
      </c>
      <c r="N2162" s="55">
        <v>1</v>
      </c>
      <c r="O2162" s="54" t="s">
        <v>15615</v>
      </c>
    </row>
    <row r="2163" spans="1:15" x14ac:dyDescent="0.25">
      <c r="A2163" s="19">
        <v>2170</v>
      </c>
      <c r="B2163" t="s">
        <v>9428</v>
      </c>
      <c r="C2163" t="s">
        <v>5929</v>
      </c>
      <c r="D2163" s="50" t="s">
        <v>12063</v>
      </c>
      <c r="E2163" s="84">
        <f t="shared" si="132"/>
        <v>42078</v>
      </c>
      <c r="F2163" s="50">
        <f t="shared" si="133"/>
        <v>2015</v>
      </c>
      <c r="G2163" s="50">
        <f t="shared" si="134"/>
        <v>3</v>
      </c>
      <c r="H2163" s="50">
        <f t="shared" si="135"/>
        <v>7</v>
      </c>
      <c r="I2163" s="54" t="s">
        <v>15622</v>
      </c>
      <c r="J2163" s="54" t="s">
        <v>17050</v>
      </c>
      <c r="K2163" s="54" t="s">
        <v>17124</v>
      </c>
      <c r="L2163" s="54" t="s">
        <v>15624</v>
      </c>
      <c r="M2163" s="55">
        <v>1</v>
      </c>
      <c r="N2163" s="55">
        <v>0.96</v>
      </c>
      <c r="O2163" s="54" t="s">
        <v>15616</v>
      </c>
    </row>
    <row r="2164" spans="1:15" x14ac:dyDescent="0.25">
      <c r="A2164" s="19">
        <v>2171</v>
      </c>
      <c r="B2164" t="s">
        <v>10914</v>
      </c>
      <c r="C2164" t="s">
        <v>4480</v>
      </c>
      <c r="D2164" s="50" t="s">
        <v>16840</v>
      </c>
      <c r="E2164" s="84">
        <f t="shared" si="132"/>
        <v>42079</v>
      </c>
      <c r="F2164" s="50">
        <f t="shared" si="133"/>
        <v>2015</v>
      </c>
      <c r="G2164" s="50">
        <f t="shared" si="134"/>
        <v>3</v>
      </c>
      <c r="H2164" s="50">
        <f t="shared" si="135"/>
        <v>1</v>
      </c>
      <c r="I2164" s="54" t="s">
        <v>15622</v>
      </c>
      <c r="J2164" s="54" t="s">
        <v>17050</v>
      </c>
      <c r="K2164" s="54" t="s">
        <v>17124</v>
      </c>
      <c r="L2164" s="54" t="s">
        <v>15624</v>
      </c>
      <c r="M2164" s="55">
        <v>1</v>
      </c>
      <c r="N2164" s="55">
        <v>0.5</v>
      </c>
      <c r="O2164" s="54" t="s">
        <v>15615</v>
      </c>
    </row>
    <row r="2165" spans="1:15" x14ac:dyDescent="0.25">
      <c r="A2165" s="19">
        <v>2172</v>
      </c>
      <c r="B2165" t="s">
        <v>9539</v>
      </c>
      <c r="C2165" t="s">
        <v>5821</v>
      </c>
      <c r="D2165" s="50" t="s">
        <v>16841</v>
      </c>
      <c r="E2165" s="84">
        <f t="shared" si="132"/>
        <v>42081</v>
      </c>
      <c r="F2165" s="50">
        <f t="shared" si="133"/>
        <v>2015</v>
      </c>
      <c r="G2165" s="50">
        <f t="shared" si="134"/>
        <v>3</v>
      </c>
      <c r="H2165" s="50">
        <f t="shared" si="135"/>
        <v>3</v>
      </c>
      <c r="I2165" s="54" t="s">
        <v>15622</v>
      </c>
      <c r="J2165" s="54" t="s">
        <v>17050</v>
      </c>
      <c r="K2165" s="54" t="s">
        <v>17124</v>
      </c>
      <c r="L2165" s="54" t="s">
        <v>15626</v>
      </c>
      <c r="M2165" s="55">
        <v>1</v>
      </c>
      <c r="N2165" s="55">
        <v>0.96</v>
      </c>
      <c r="O2165" s="54" t="s">
        <v>15616</v>
      </c>
    </row>
    <row r="2166" spans="1:15" x14ac:dyDescent="0.25">
      <c r="A2166" s="19">
        <v>2173</v>
      </c>
      <c r="B2166" t="s">
        <v>11482</v>
      </c>
      <c r="C2166" t="s">
        <v>3920</v>
      </c>
      <c r="D2166" s="50" t="s">
        <v>12064</v>
      </c>
      <c r="E2166" s="84">
        <f t="shared" si="132"/>
        <v>42082</v>
      </c>
      <c r="F2166" s="50">
        <f t="shared" si="133"/>
        <v>2015</v>
      </c>
      <c r="G2166" s="50">
        <f t="shared" si="134"/>
        <v>3</v>
      </c>
      <c r="H2166" s="50">
        <f t="shared" si="135"/>
        <v>4</v>
      </c>
      <c r="I2166" s="54" t="s">
        <v>15622</v>
      </c>
      <c r="J2166" s="54" t="s">
        <v>17050</v>
      </c>
      <c r="K2166" s="54" t="s">
        <v>17124</v>
      </c>
      <c r="L2166" s="54" t="s">
        <v>15626</v>
      </c>
      <c r="M2166" s="55">
        <v>1</v>
      </c>
      <c r="N2166" s="55">
        <v>0.64</v>
      </c>
      <c r="O2166" s="54" t="s">
        <v>15616</v>
      </c>
    </row>
    <row r="2167" spans="1:15" x14ac:dyDescent="0.25">
      <c r="A2167" s="19">
        <v>2174</v>
      </c>
      <c r="B2167" t="s">
        <v>10536</v>
      </c>
      <c r="C2167" t="s">
        <v>4847</v>
      </c>
      <c r="D2167" s="50" t="s">
        <v>12065</v>
      </c>
      <c r="E2167" s="84">
        <f t="shared" si="132"/>
        <v>42084</v>
      </c>
      <c r="F2167" s="50">
        <f t="shared" si="133"/>
        <v>2015</v>
      </c>
      <c r="G2167" s="50">
        <f t="shared" si="134"/>
        <v>3</v>
      </c>
      <c r="H2167" s="50">
        <f t="shared" si="135"/>
        <v>6</v>
      </c>
      <c r="I2167" s="54" t="s">
        <v>15625</v>
      </c>
      <c r="J2167" s="54" t="s">
        <v>17050</v>
      </c>
      <c r="K2167" s="54" t="s">
        <v>17124</v>
      </c>
      <c r="L2167" s="54" t="s">
        <v>15623</v>
      </c>
      <c r="M2167" s="55">
        <v>1</v>
      </c>
      <c r="N2167" s="55">
        <v>0.97</v>
      </c>
      <c r="O2167" s="54" t="s">
        <v>15616</v>
      </c>
    </row>
    <row r="2168" spans="1:15" x14ac:dyDescent="0.25">
      <c r="A2168" s="19">
        <v>2175</v>
      </c>
      <c r="B2168" t="s">
        <v>11688</v>
      </c>
      <c r="C2168" t="s">
        <v>3718</v>
      </c>
      <c r="D2168" s="50" t="s">
        <v>12066</v>
      </c>
      <c r="E2168" s="84">
        <f t="shared" si="132"/>
        <v>42085</v>
      </c>
      <c r="F2168" s="50">
        <f t="shared" si="133"/>
        <v>2015</v>
      </c>
      <c r="G2168" s="50">
        <f t="shared" si="134"/>
        <v>3</v>
      </c>
      <c r="H2168" s="50">
        <f t="shared" si="135"/>
        <v>7</v>
      </c>
      <c r="I2168" s="54" t="s">
        <v>15622</v>
      </c>
      <c r="J2168" s="54" t="s">
        <v>17050</v>
      </c>
      <c r="K2168" s="54" t="s">
        <v>17124</v>
      </c>
      <c r="L2168" s="54" t="s">
        <v>15626</v>
      </c>
      <c r="M2168" s="55">
        <v>1</v>
      </c>
      <c r="N2168" s="55">
        <v>0.97</v>
      </c>
      <c r="O2168" s="54" t="s">
        <v>15615</v>
      </c>
    </row>
    <row r="2169" spans="1:15" x14ac:dyDescent="0.25">
      <c r="A2169" s="19">
        <v>2176</v>
      </c>
      <c r="B2169" t="s">
        <v>11209</v>
      </c>
      <c r="C2169" t="s">
        <v>4191</v>
      </c>
      <c r="D2169" s="50" t="s">
        <v>16842</v>
      </c>
      <c r="E2169" s="84">
        <f t="shared" si="132"/>
        <v>42086</v>
      </c>
      <c r="F2169" s="50">
        <f t="shared" si="133"/>
        <v>2015</v>
      </c>
      <c r="G2169" s="50">
        <f t="shared" si="134"/>
        <v>3</v>
      </c>
      <c r="H2169" s="50">
        <f t="shared" si="135"/>
        <v>1</v>
      </c>
      <c r="I2169" s="54" t="s">
        <v>15622</v>
      </c>
      <c r="J2169" s="54" t="s">
        <v>17050</v>
      </c>
      <c r="K2169" s="54" t="s">
        <v>17124</v>
      </c>
      <c r="L2169" s="54" t="s">
        <v>15624</v>
      </c>
      <c r="M2169" s="55">
        <v>1</v>
      </c>
      <c r="N2169" s="55">
        <v>0.96</v>
      </c>
      <c r="O2169" s="54" t="s">
        <v>15616</v>
      </c>
    </row>
    <row r="2170" spans="1:15" x14ac:dyDescent="0.25">
      <c r="A2170" s="19">
        <v>2177</v>
      </c>
      <c r="B2170" t="s">
        <v>10392</v>
      </c>
      <c r="C2170" t="s">
        <v>4987</v>
      </c>
      <c r="D2170" s="50" t="s">
        <v>12067</v>
      </c>
      <c r="E2170" s="84">
        <f t="shared" si="132"/>
        <v>42087</v>
      </c>
      <c r="F2170" s="50">
        <f t="shared" si="133"/>
        <v>2015</v>
      </c>
      <c r="G2170" s="50">
        <f t="shared" si="134"/>
        <v>3</v>
      </c>
      <c r="H2170" s="50">
        <f t="shared" si="135"/>
        <v>2</v>
      </c>
      <c r="I2170" s="54" t="s">
        <v>15622</v>
      </c>
      <c r="J2170" s="54" t="s">
        <v>17050</v>
      </c>
      <c r="K2170" s="54" t="s">
        <v>17124</v>
      </c>
      <c r="L2170" s="54" t="s">
        <v>15626</v>
      </c>
      <c r="M2170" s="55">
        <v>1</v>
      </c>
      <c r="N2170" s="55">
        <v>1</v>
      </c>
      <c r="O2170" s="54" t="s">
        <v>15616</v>
      </c>
    </row>
    <row r="2171" spans="1:15" x14ac:dyDescent="0.25">
      <c r="A2171" s="19">
        <v>2178</v>
      </c>
      <c r="B2171" t="s">
        <v>10997</v>
      </c>
      <c r="C2171" t="s">
        <v>4400</v>
      </c>
      <c r="D2171" s="50" t="s">
        <v>12067</v>
      </c>
      <c r="E2171" s="84">
        <f t="shared" si="132"/>
        <v>42087</v>
      </c>
      <c r="F2171" s="50">
        <f t="shared" si="133"/>
        <v>2015</v>
      </c>
      <c r="G2171" s="50">
        <f t="shared" si="134"/>
        <v>3</v>
      </c>
      <c r="H2171" s="50">
        <f t="shared" si="135"/>
        <v>2</v>
      </c>
      <c r="I2171" s="54" t="s">
        <v>15622</v>
      </c>
      <c r="J2171" s="54" t="s">
        <v>17050</v>
      </c>
      <c r="K2171" s="54" t="s">
        <v>17124</v>
      </c>
      <c r="L2171" s="54" t="s">
        <v>15626</v>
      </c>
      <c r="M2171" s="55">
        <v>1</v>
      </c>
      <c r="N2171" s="55">
        <v>1</v>
      </c>
      <c r="O2171" s="54" t="s">
        <v>15615</v>
      </c>
    </row>
    <row r="2172" spans="1:15" x14ac:dyDescent="0.25">
      <c r="A2172" s="19">
        <v>2179</v>
      </c>
      <c r="B2172" t="s">
        <v>7877</v>
      </c>
      <c r="C2172" t="s">
        <v>7451</v>
      </c>
      <c r="D2172" s="50" t="s">
        <v>12068</v>
      </c>
      <c r="E2172" s="84">
        <f t="shared" si="132"/>
        <v>42088</v>
      </c>
      <c r="F2172" s="50">
        <f t="shared" si="133"/>
        <v>2015</v>
      </c>
      <c r="G2172" s="50">
        <f t="shared" si="134"/>
        <v>3</v>
      </c>
      <c r="H2172" s="50">
        <f t="shared" si="135"/>
        <v>3</v>
      </c>
      <c r="I2172" s="54" t="s">
        <v>15622</v>
      </c>
      <c r="J2172" s="54" t="s">
        <v>17050</v>
      </c>
      <c r="K2172" s="54" t="s">
        <v>17124</v>
      </c>
      <c r="L2172" s="54" t="s">
        <v>15626</v>
      </c>
      <c r="M2172" s="55">
        <v>1</v>
      </c>
      <c r="N2172" s="55">
        <v>0.7</v>
      </c>
      <c r="O2172" s="54" t="s">
        <v>15616</v>
      </c>
    </row>
    <row r="2173" spans="1:15" x14ac:dyDescent="0.25">
      <c r="A2173" s="19">
        <v>2180</v>
      </c>
      <c r="B2173" t="s">
        <v>10779</v>
      </c>
      <c r="C2173" t="s">
        <v>4611</v>
      </c>
      <c r="D2173" s="50" t="s">
        <v>16843</v>
      </c>
      <c r="E2173" s="84">
        <f t="shared" si="132"/>
        <v>42091</v>
      </c>
      <c r="F2173" s="50">
        <f t="shared" si="133"/>
        <v>2015</v>
      </c>
      <c r="G2173" s="50">
        <f t="shared" si="134"/>
        <v>3</v>
      </c>
      <c r="H2173" s="50">
        <f t="shared" si="135"/>
        <v>6</v>
      </c>
      <c r="I2173" s="54" t="s">
        <v>15622</v>
      </c>
      <c r="J2173" s="54" t="s">
        <v>17050</v>
      </c>
      <c r="K2173" s="54" t="s">
        <v>17124</v>
      </c>
      <c r="L2173" s="54" t="s">
        <v>15626</v>
      </c>
      <c r="M2173" s="55">
        <v>1</v>
      </c>
      <c r="N2173" s="55">
        <v>1</v>
      </c>
      <c r="O2173" s="54" t="s">
        <v>15616</v>
      </c>
    </row>
    <row r="2174" spans="1:15" x14ac:dyDescent="0.25">
      <c r="A2174" s="19">
        <v>2181</v>
      </c>
      <c r="B2174" t="s">
        <v>9864</v>
      </c>
      <c r="C2174" t="s">
        <v>5507</v>
      </c>
      <c r="D2174" s="50" t="s">
        <v>16843</v>
      </c>
      <c r="E2174" s="84">
        <f t="shared" si="132"/>
        <v>42091</v>
      </c>
      <c r="F2174" s="50">
        <f t="shared" si="133"/>
        <v>2015</v>
      </c>
      <c r="G2174" s="50">
        <f t="shared" si="134"/>
        <v>3</v>
      </c>
      <c r="H2174" s="50">
        <f t="shared" si="135"/>
        <v>6</v>
      </c>
      <c r="I2174" s="54" t="s">
        <v>15622</v>
      </c>
      <c r="J2174" s="54" t="s">
        <v>17050</v>
      </c>
      <c r="K2174" s="54" t="s">
        <v>17124</v>
      </c>
      <c r="L2174" s="54" t="s">
        <v>15624</v>
      </c>
      <c r="M2174" s="55">
        <v>1</v>
      </c>
      <c r="N2174" s="55">
        <v>1</v>
      </c>
      <c r="O2174" s="54" t="s">
        <v>15616</v>
      </c>
    </row>
    <row r="2175" spans="1:15" x14ac:dyDescent="0.25">
      <c r="A2175" s="19">
        <v>2182</v>
      </c>
      <c r="B2175" t="s">
        <v>9340</v>
      </c>
      <c r="C2175" t="s">
        <v>6017</v>
      </c>
      <c r="D2175" s="50" t="s">
        <v>16844</v>
      </c>
      <c r="E2175" s="84">
        <f t="shared" si="132"/>
        <v>42092</v>
      </c>
      <c r="F2175" s="50">
        <f t="shared" si="133"/>
        <v>2015</v>
      </c>
      <c r="G2175" s="50">
        <f t="shared" si="134"/>
        <v>3</v>
      </c>
      <c r="H2175" s="50">
        <f t="shared" si="135"/>
        <v>7</v>
      </c>
      <c r="I2175" s="54" t="s">
        <v>15622</v>
      </c>
      <c r="J2175" s="54" t="s">
        <v>17050</v>
      </c>
      <c r="K2175" s="54" t="s">
        <v>17124</v>
      </c>
      <c r="L2175" s="54" t="s">
        <v>15623</v>
      </c>
      <c r="M2175" s="55">
        <v>0.5</v>
      </c>
      <c r="N2175" s="55">
        <v>0.62</v>
      </c>
      <c r="O2175" s="54" t="s">
        <v>15615</v>
      </c>
    </row>
    <row r="2176" spans="1:15" x14ac:dyDescent="0.25">
      <c r="A2176" s="19">
        <v>2183</v>
      </c>
      <c r="B2176" t="s">
        <v>10534</v>
      </c>
      <c r="C2176" t="s">
        <v>4849</v>
      </c>
      <c r="D2176" s="50" t="s">
        <v>16844</v>
      </c>
      <c r="E2176" s="84">
        <f t="shared" si="132"/>
        <v>42092</v>
      </c>
      <c r="F2176" s="50">
        <f t="shared" si="133"/>
        <v>2015</v>
      </c>
      <c r="G2176" s="50">
        <f t="shared" si="134"/>
        <v>3</v>
      </c>
      <c r="H2176" s="50">
        <f t="shared" si="135"/>
        <v>7</v>
      </c>
      <c r="I2176" s="54" t="s">
        <v>15622</v>
      </c>
      <c r="J2176" s="54" t="s">
        <v>17050</v>
      </c>
      <c r="K2176" s="54" t="s">
        <v>17124</v>
      </c>
      <c r="L2176" s="54" t="s">
        <v>15628</v>
      </c>
      <c r="M2176" s="55">
        <v>0.4</v>
      </c>
      <c r="N2176" s="55">
        <v>0.97</v>
      </c>
      <c r="O2176" s="54" t="s">
        <v>15616</v>
      </c>
    </row>
    <row r="2177" spans="1:15" x14ac:dyDescent="0.25">
      <c r="A2177" s="19">
        <v>2184</v>
      </c>
      <c r="B2177" t="s">
        <v>7722</v>
      </c>
      <c r="C2177" t="s">
        <v>7598</v>
      </c>
      <c r="D2177" s="50" t="s">
        <v>12069</v>
      </c>
      <c r="E2177" s="84">
        <f t="shared" si="132"/>
        <v>42093</v>
      </c>
      <c r="F2177" s="50">
        <f t="shared" si="133"/>
        <v>2015</v>
      </c>
      <c r="G2177" s="50">
        <f t="shared" si="134"/>
        <v>3</v>
      </c>
      <c r="H2177" s="50">
        <f t="shared" si="135"/>
        <v>1</v>
      </c>
      <c r="I2177" s="54" t="s">
        <v>15622</v>
      </c>
      <c r="J2177" s="54" t="s">
        <v>17050</v>
      </c>
      <c r="K2177" s="54" t="s">
        <v>17124</v>
      </c>
      <c r="L2177" s="54" t="s">
        <v>15624</v>
      </c>
      <c r="M2177" s="55">
        <v>1</v>
      </c>
      <c r="N2177" s="55">
        <v>0.71</v>
      </c>
      <c r="O2177" s="54" t="s">
        <v>15615</v>
      </c>
    </row>
    <row r="2178" spans="1:15" x14ac:dyDescent="0.25">
      <c r="A2178" s="19">
        <v>2185</v>
      </c>
      <c r="B2178" t="s">
        <v>10050</v>
      </c>
      <c r="C2178" t="s">
        <v>5324</v>
      </c>
      <c r="D2178" s="50" t="s">
        <v>12069</v>
      </c>
      <c r="E2178" s="84">
        <f t="shared" si="132"/>
        <v>42093</v>
      </c>
      <c r="F2178" s="50">
        <f t="shared" si="133"/>
        <v>2015</v>
      </c>
      <c r="G2178" s="50">
        <f t="shared" si="134"/>
        <v>3</v>
      </c>
      <c r="H2178" s="50">
        <f t="shared" si="135"/>
        <v>1</v>
      </c>
      <c r="I2178" s="54" t="s">
        <v>15756</v>
      </c>
      <c r="J2178" s="54" t="s">
        <v>17073</v>
      </c>
      <c r="K2178" s="54" t="s">
        <v>17124</v>
      </c>
      <c r="L2178" s="54" t="s">
        <v>15626</v>
      </c>
      <c r="M2178" s="55">
        <v>0.99</v>
      </c>
      <c r="N2178" s="55">
        <v>0.96</v>
      </c>
      <c r="O2178" s="54" t="s">
        <v>15615</v>
      </c>
    </row>
    <row r="2179" spans="1:15" x14ac:dyDescent="0.25">
      <c r="A2179" s="19">
        <v>2186</v>
      </c>
      <c r="B2179" t="s">
        <v>10688</v>
      </c>
      <c r="C2179" t="s">
        <v>4698</v>
      </c>
      <c r="D2179" s="50" t="s">
        <v>12070</v>
      </c>
      <c r="E2179" s="84">
        <f t="shared" ref="E2179:E2242" si="136">DATE(LEFT(D2179,4),MID(D2179,5,2),RIGHT(D2179,2))</f>
        <v>42094</v>
      </c>
      <c r="F2179" s="50">
        <f t="shared" ref="F2179:F2242" si="137">YEAR(E2179)</f>
        <v>2015</v>
      </c>
      <c r="G2179" s="50">
        <f t="shared" ref="G2179:G2242" si="138">MONTH(E2179)</f>
        <v>3</v>
      </c>
      <c r="H2179" s="50">
        <f t="shared" ref="H2179:H2242" si="139">WEEKDAY(E2179,2)</f>
        <v>2</v>
      </c>
      <c r="I2179" s="54" t="s">
        <v>15625</v>
      </c>
      <c r="J2179" s="54" t="s">
        <v>17050</v>
      </c>
      <c r="K2179" s="54" t="s">
        <v>17124</v>
      </c>
      <c r="L2179" s="54" t="s">
        <v>15624</v>
      </c>
      <c r="M2179" s="55">
        <v>1</v>
      </c>
      <c r="N2179" s="55">
        <v>1</v>
      </c>
      <c r="O2179" s="54" t="s">
        <v>15615</v>
      </c>
    </row>
    <row r="2180" spans="1:15" x14ac:dyDescent="0.25">
      <c r="A2180" s="19">
        <v>2187</v>
      </c>
      <c r="B2180" t="s">
        <v>11433</v>
      </c>
      <c r="C2180" t="s">
        <v>3968</v>
      </c>
      <c r="D2180" s="50" t="s">
        <v>12070</v>
      </c>
      <c r="E2180" s="84">
        <f t="shared" si="136"/>
        <v>42094</v>
      </c>
      <c r="F2180" s="50">
        <f t="shared" si="137"/>
        <v>2015</v>
      </c>
      <c r="G2180" s="50">
        <f t="shared" si="138"/>
        <v>3</v>
      </c>
      <c r="H2180" s="50">
        <f t="shared" si="139"/>
        <v>2</v>
      </c>
      <c r="I2180" s="54" t="s">
        <v>15625</v>
      </c>
      <c r="J2180" s="54" t="s">
        <v>17050</v>
      </c>
      <c r="K2180" s="54" t="s">
        <v>17124</v>
      </c>
      <c r="L2180" s="54" t="s">
        <v>15626</v>
      </c>
      <c r="M2180" s="55">
        <v>1</v>
      </c>
      <c r="N2180" s="55">
        <v>0.92</v>
      </c>
      <c r="O2180" s="54" t="s">
        <v>15616</v>
      </c>
    </row>
    <row r="2181" spans="1:15" x14ac:dyDescent="0.25">
      <c r="A2181" s="19">
        <v>2188</v>
      </c>
      <c r="B2181" t="s">
        <v>9903</v>
      </c>
      <c r="C2181" t="s">
        <v>5468</v>
      </c>
      <c r="D2181" s="50" t="s">
        <v>12071</v>
      </c>
      <c r="E2181" s="84">
        <f t="shared" si="136"/>
        <v>42095</v>
      </c>
      <c r="F2181" s="50">
        <f t="shared" si="137"/>
        <v>2015</v>
      </c>
      <c r="G2181" s="50">
        <f t="shared" si="138"/>
        <v>4</v>
      </c>
      <c r="H2181" s="50">
        <f t="shared" si="139"/>
        <v>3</v>
      </c>
      <c r="I2181" s="54" t="s">
        <v>15622</v>
      </c>
      <c r="J2181" s="54" t="s">
        <v>17050</v>
      </c>
      <c r="K2181" s="54" t="s">
        <v>17124</v>
      </c>
      <c r="L2181" s="54" t="s">
        <v>15626</v>
      </c>
      <c r="M2181" s="55">
        <v>1</v>
      </c>
      <c r="N2181" s="55">
        <v>0.91</v>
      </c>
      <c r="O2181" s="54" t="s">
        <v>15616</v>
      </c>
    </row>
    <row r="2182" spans="1:15" x14ac:dyDescent="0.25">
      <c r="A2182" s="19">
        <v>2189</v>
      </c>
      <c r="B2182" t="s">
        <v>7906</v>
      </c>
      <c r="C2182" t="s">
        <v>7423</v>
      </c>
      <c r="D2182" s="50" t="s">
        <v>12072</v>
      </c>
      <c r="E2182" s="84">
        <f t="shared" si="136"/>
        <v>42096</v>
      </c>
      <c r="F2182" s="50">
        <f t="shared" si="137"/>
        <v>2015</v>
      </c>
      <c r="G2182" s="50">
        <f t="shared" si="138"/>
        <v>4</v>
      </c>
      <c r="H2182" s="50">
        <f t="shared" si="139"/>
        <v>4</v>
      </c>
      <c r="I2182" s="54" t="s">
        <v>15622</v>
      </c>
      <c r="J2182" s="54" t="s">
        <v>17050</v>
      </c>
      <c r="K2182" s="54" t="s">
        <v>17124</v>
      </c>
      <c r="L2182" s="54" t="s">
        <v>15626</v>
      </c>
      <c r="M2182" s="55">
        <v>1</v>
      </c>
      <c r="N2182" s="55">
        <v>1</v>
      </c>
      <c r="O2182" s="54" t="s">
        <v>15615</v>
      </c>
    </row>
    <row r="2183" spans="1:15" x14ac:dyDescent="0.25">
      <c r="A2183" s="19">
        <v>2190</v>
      </c>
      <c r="B2183" t="s">
        <v>9353</v>
      </c>
      <c r="C2183" t="s">
        <v>6004</v>
      </c>
      <c r="D2183" s="50" t="s">
        <v>16845</v>
      </c>
      <c r="E2183" s="84">
        <f t="shared" si="136"/>
        <v>42097</v>
      </c>
      <c r="F2183" s="50">
        <f t="shared" si="137"/>
        <v>2015</v>
      </c>
      <c r="G2183" s="50">
        <f t="shared" si="138"/>
        <v>4</v>
      </c>
      <c r="H2183" s="50">
        <f t="shared" si="139"/>
        <v>5</v>
      </c>
      <c r="I2183" s="54" t="s">
        <v>15639</v>
      </c>
      <c r="J2183" s="54" t="s">
        <v>17050</v>
      </c>
      <c r="K2183" s="54" t="s">
        <v>17124</v>
      </c>
      <c r="L2183" s="54" t="s">
        <v>15624</v>
      </c>
      <c r="M2183" s="55">
        <v>0.94</v>
      </c>
      <c r="N2183" s="55">
        <v>0.96</v>
      </c>
      <c r="O2183" s="54" t="s">
        <v>15615</v>
      </c>
    </row>
    <row r="2184" spans="1:15" x14ac:dyDescent="0.25">
      <c r="A2184" s="19">
        <v>2191</v>
      </c>
      <c r="B2184" t="s">
        <v>10889</v>
      </c>
      <c r="C2184" t="s">
        <v>4505</v>
      </c>
      <c r="D2184" s="50" t="s">
        <v>12073</v>
      </c>
      <c r="E2184" s="84">
        <f t="shared" si="136"/>
        <v>42098</v>
      </c>
      <c r="F2184" s="50">
        <f t="shared" si="137"/>
        <v>2015</v>
      </c>
      <c r="G2184" s="50">
        <f t="shared" si="138"/>
        <v>4</v>
      </c>
      <c r="H2184" s="50">
        <f t="shared" si="139"/>
        <v>6</v>
      </c>
      <c r="I2184" s="54" t="s">
        <v>15622</v>
      </c>
      <c r="J2184" s="54" t="s">
        <v>17050</v>
      </c>
      <c r="K2184" s="54" t="s">
        <v>17124</v>
      </c>
      <c r="L2184" s="54" t="s">
        <v>15626</v>
      </c>
      <c r="M2184" s="55">
        <v>1</v>
      </c>
      <c r="N2184" s="55">
        <v>0.67</v>
      </c>
      <c r="O2184" s="54" t="s">
        <v>15616</v>
      </c>
    </row>
    <row r="2185" spans="1:15" x14ac:dyDescent="0.25">
      <c r="A2185" s="19">
        <v>2192</v>
      </c>
      <c r="B2185" t="s">
        <v>9845</v>
      </c>
      <c r="C2185" t="s">
        <v>3533</v>
      </c>
      <c r="D2185" s="50" t="s">
        <v>12073</v>
      </c>
      <c r="E2185" s="84">
        <f t="shared" si="136"/>
        <v>42098</v>
      </c>
      <c r="F2185" s="50">
        <f t="shared" si="137"/>
        <v>2015</v>
      </c>
      <c r="G2185" s="50">
        <f t="shared" si="138"/>
        <v>4</v>
      </c>
      <c r="H2185" s="50">
        <f t="shared" si="139"/>
        <v>6</v>
      </c>
      <c r="I2185" s="54" t="s">
        <v>15622</v>
      </c>
      <c r="J2185" s="54" t="s">
        <v>17050</v>
      </c>
      <c r="K2185" s="54" t="s">
        <v>17124</v>
      </c>
      <c r="L2185" s="54" t="s">
        <v>15624</v>
      </c>
      <c r="M2185" s="55">
        <v>1</v>
      </c>
      <c r="N2185" s="55">
        <v>0.78</v>
      </c>
      <c r="O2185" s="54" t="s">
        <v>15616</v>
      </c>
    </row>
    <row r="2186" spans="1:15" x14ac:dyDescent="0.25">
      <c r="A2186" s="19">
        <v>2193</v>
      </c>
      <c r="B2186" t="s">
        <v>8077</v>
      </c>
      <c r="C2186" t="s">
        <v>7256</v>
      </c>
      <c r="D2186" s="50" t="s">
        <v>12074</v>
      </c>
      <c r="E2186" s="84">
        <f t="shared" si="136"/>
        <v>42099</v>
      </c>
      <c r="F2186" s="50">
        <f t="shared" si="137"/>
        <v>2015</v>
      </c>
      <c r="G2186" s="50">
        <f t="shared" si="138"/>
        <v>4</v>
      </c>
      <c r="H2186" s="50">
        <f t="shared" si="139"/>
        <v>7</v>
      </c>
      <c r="I2186" s="54" t="s">
        <v>15622</v>
      </c>
      <c r="J2186" s="54" t="s">
        <v>17050</v>
      </c>
      <c r="K2186" s="54" t="s">
        <v>17124</v>
      </c>
      <c r="L2186" s="54" t="s">
        <v>15626</v>
      </c>
      <c r="M2186" s="55">
        <v>1</v>
      </c>
      <c r="N2186" s="55">
        <v>0.94</v>
      </c>
      <c r="O2186" s="54" t="s">
        <v>15615</v>
      </c>
    </row>
    <row r="2187" spans="1:15" x14ac:dyDescent="0.25">
      <c r="A2187" s="19">
        <v>2194</v>
      </c>
      <c r="B2187" t="s">
        <v>7932</v>
      </c>
      <c r="C2187" t="s">
        <v>7398</v>
      </c>
      <c r="D2187" s="50" t="s">
        <v>12075</v>
      </c>
      <c r="E2187" s="84">
        <f t="shared" si="136"/>
        <v>42100</v>
      </c>
      <c r="F2187" s="50">
        <f t="shared" si="137"/>
        <v>2015</v>
      </c>
      <c r="G2187" s="50">
        <f t="shared" si="138"/>
        <v>4</v>
      </c>
      <c r="H2187" s="50">
        <f t="shared" si="139"/>
        <v>1</v>
      </c>
      <c r="I2187" s="54" t="s">
        <v>15625</v>
      </c>
      <c r="J2187" s="54" t="s">
        <v>17050</v>
      </c>
      <c r="K2187" s="54" t="s">
        <v>17124</v>
      </c>
      <c r="L2187" s="54" t="s">
        <v>15623</v>
      </c>
      <c r="M2187" s="55">
        <v>1</v>
      </c>
      <c r="N2187" s="55">
        <v>0.84</v>
      </c>
      <c r="O2187" s="54" t="s">
        <v>15616</v>
      </c>
    </row>
    <row r="2188" spans="1:15" x14ac:dyDescent="0.25">
      <c r="A2188" s="19">
        <v>2195</v>
      </c>
      <c r="B2188" t="s">
        <v>7922</v>
      </c>
      <c r="C2188" t="s">
        <v>7408</v>
      </c>
      <c r="D2188" s="50" t="s">
        <v>12075</v>
      </c>
      <c r="E2188" s="84">
        <f t="shared" si="136"/>
        <v>42100</v>
      </c>
      <c r="F2188" s="50">
        <f t="shared" si="137"/>
        <v>2015</v>
      </c>
      <c r="G2188" s="50">
        <f t="shared" si="138"/>
        <v>4</v>
      </c>
      <c r="H2188" s="50">
        <f t="shared" si="139"/>
        <v>1</v>
      </c>
      <c r="I2188" s="54" t="s">
        <v>15622</v>
      </c>
      <c r="J2188" s="54" t="s">
        <v>17050</v>
      </c>
      <c r="K2188" s="54" t="s">
        <v>17124</v>
      </c>
      <c r="L2188" s="54" t="s">
        <v>15626</v>
      </c>
      <c r="M2188" s="55">
        <v>1</v>
      </c>
      <c r="N2188" s="55">
        <v>0.98</v>
      </c>
      <c r="O2188" s="54" t="s">
        <v>15616</v>
      </c>
    </row>
    <row r="2189" spans="1:15" x14ac:dyDescent="0.25">
      <c r="A2189" s="19">
        <v>2196</v>
      </c>
      <c r="B2189" t="s">
        <v>9772</v>
      </c>
      <c r="C2189" t="s">
        <v>5597</v>
      </c>
      <c r="D2189" s="50" t="s">
        <v>12076</v>
      </c>
      <c r="E2189" s="84">
        <f t="shared" si="136"/>
        <v>42102</v>
      </c>
      <c r="F2189" s="50">
        <f t="shared" si="137"/>
        <v>2015</v>
      </c>
      <c r="G2189" s="50">
        <f t="shared" si="138"/>
        <v>4</v>
      </c>
      <c r="H2189" s="50">
        <f t="shared" si="139"/>
        <v>3</v>
      </c>
      <c r="I2189" s="54" t="s">
        <v>15622</v>
      </c>
      <c r="J2189" s="54" t="s">
        <v>17050</v>
      </c>
      <c r="K2189" s="54" t="s">
        <v>17124</v>
      </c>
      <c r="L2189" s="54" t="s">
        <v>15624</v>
      </c>
      <c r="M2189" s="55">
        <v>1</v>
      </c>
      <c r="N2189" s="55">
        <v>0.93</v>
      </c>
      <c r="O2189" s="54" t="s">
        <v>15615</v>
      </c>
    </row>
    <row r="2190" spans="1:15" x14ac:dyDescent="0.25">
      <c r="A2190" s="19">
        <v>2197</v>
      </c>
      <c r="B2190" t="s">
        <v>7753</v>
      </c>
      <c r="C2190" t="s">
        <v>7568</v>
      </c>
      <c r="D2190" s="50" t="s">
        <v>12076</v>
      </c>
      <c r="E2190" s="84">
        <f t="shared" si="136"/>
        <v>42102</v>
      </c>
      <c r="F2190" s="50">
        <f t="shared" si="137"/>
        <v>2015</v>
      </c>
      <c r="G2190" s="50">
        <f t="shared" si="138"/>
        <v>4</v>
      </c>
      <c r="H2190" s="50">
        <f t="shared" si="139"/>
        <v>3</v>
      </c>
      <c r="I2190" s="54" t="s">
        <v>15622</v>
      </c>
      <c r="J2190" s="54" t="s">
        <v>17050</v>
      </c>
      <c r="K2190" s="54" t="s">
        <v>17124</v>
      </c>
      <c r="L2190" s="54" t="s">
        <v>15626</v>
      </c>
      <c r="M2190" s="55">
        <v>1</v>
      </c>
      <c r="N2190" s="55">
        <v>0.63</v>
      </c>
      <c r="O2190" s="54" t="s">
        <v>15615</v>
      </c>
    </row>
    <row r="2191" spans="1:15" x14ac:dyDescent="0.25">
      <c r="A2191" s="19">
        <v>2198</v>
      </c>
      <c r="B2191" t="s">
        <v>10674</v>
      </c>
      <c r="C2191" t="s">
        <v>4712</v>
      </c>
      <c r="D2191" s="50" t="s">
        <v>12076</v>
      </c>
      <c r="E2191" s="84">
        <f t="shared" si="136"/>
        <v>42102</v>
      </c>
      <c r="F2191" s="50">
        <f t="shared" si="137"/>
        <v>2015</v>
      </c>
      <c r="G2191" s="50">
        <f t="shared" si="138"/>
        <v>4</v>
      </c>
      <c r="H2191" s="50">
        <f t="shared" si="139"/>
        <v>3</v>
      </c>
      <c r="I2191" s="54" t="s">
        <v>15622</v>
      </c>
      <c r="J2191" s="54" t="s">
        <v>17050</v>
      </c>
      <c r="K2191" s="54" t="s">
        <v>17124</v>
      </c>
      <c r="L2191" s="54" t="s">
        <v>15623</v>
      </c>
      <c r="M2191" s="55">
        <v>1</v>
      </c>
      <c r="N2191" s="55">
        <v>0.94</v>
      </c>
      <c r="O2191" s="54" t="s">
        <v>15616</v>
      </c>
    </row>
    <row r="2192" spans="1:15" x14ac:dyDescent="0.25">
      <c r="A2192" s="19">
        <v>2199</v>
      </c>
      <c r="B2192" t="s">
        <v>10978</v>
      </c>
      <c r="C2192" t="s">
        <v>4418</v>
      </c>
      <c r="D2192" s="50" t="s">
        <v>12077</v>
      </c>
      <c r="E2192" s="84">
        <f t="shared" si="136"/>
        <v>42104</v>
      </c>
      <c r="F2192" s="50">
        <f t="shared" si="137"/>
        <v>2015</v>
      </c>
      <c r="G2192" s="50">
        <f t="shared" si="138"/>
        <v>4</v>
      </c>
      <c r="H2192" s="50">
        <f t="shared" si="139"/>
        <v>5</v>
      </c>
      <c r="I2192" s="54" t="s">
        <v>15622</v>
      </c>
      <c r="J2192" s="54" t="s">
        <v>17050</v>
      </c>
      <c r="K2192" s="54" t="s">
        <v>17124</v>
      </c>
      <c r="L2192" s="54" t="s">
        <v>15623</v>
      </c>
      <c r="M2192" s="55">
        <v>0.8</v>
      </c>
      <c r="N2192" s="55">
        <v>0.87</v>
      </c>
      <c r="O2192" s="54" t="s">
        <v>15616</v>
      </c>
    </row>
    <row r="2193" spans="1:15" x14ac:dyDescent="0.25">
      <c r="A2193" s="19">
        <v>2200</v>
      </c>
      <c r="B2193" t="s">
        <v>8317</v>
      </c>
      <c r="C2193" t="s">
        <v>7020</v>
      </c>
      <c r="D2193" s="50" t="s">
        <v>12077</v>
      </c>
      <c r="E2193" s="84">
        <f t="shared" si="136"/>
        <v>42104</v>
      </c>
      <c r="F2193" s="50">
        <f t="shared" si="137"/>
        <v>2015</v>
      </c>
      <c r="G2193" s="50">
        <f t="shared" si="138"/>
        <v>4</v>
      </c>
      <c r="H2193" s="50">
        <f t="shared" si="139"/>
        <v>5</v>
      </c>
      <c r="I2193" s="54" t="s">
        <v>15622</v>
      </c>
      <c r="J2193" s="54" t="s">
        <v>17050</v>
      </c>
      <c r="K2193" s="54" t="s">
        <v>17124</v>
      </c>
      <c r="L2193" s="54" t="s">
        <v>15626</v>
      </c>
      <c r="M2193" s="55">
        <v>1</v>
      </c>
      <c r="N2193" s="55">
        <v>1</v>
      </c>
      <c r="O2193" s="54" t="s">
        <v>15615</v>
      </c>
    </row>
    <row r="2194" spans="1:15" x14ac:dyDescent="0.25">
      <c r="A2194" s="19">
        <v>2201</v>
      </c>
      <c r="B2194" t="s">
        <v>10269</v>
      </c>
      <c r="C2194" t="s">
        <v>5110</v>
      </c>
      <c r="D2194" s="50" t="s">
        <v>12078</v>
      </c>
      <c r="E2194" s="84">
        <f t="shared" si="136"/>
        <v>42105</v>
      </c>
      <c r="F2194" s="50">
        <f t="shared" si="137"/>
        <v>2015</v>
      </c>
      <c r="G2194" s="50">
        <f t="shared" si="138"/>
        <v>4</v>
      </c>
      <c r="H2194" s="50">
        <f t="shared" si="139"/>
        <v>6</v>
      </c>
      <c r="I2194" s="54" t="s">
        <v>15625</v>
      </c>
      <c r="J2194" s="54" t="s">
        <v>17050</v>
      </c>
      <c r="K2194" s="54" t="s">
        <v>17124</v>
      </c>
      <c r="L2194" s="54" t="s">
        <v>15626</v>
      </c>
      <c r="M2194" s="55">
        <v>1</v>
      </c>
      <c r="N2194" s="55">
        <v>1</v>
      </c>
      <c r="O2194" s="54" t="s">
        <v>15616</v>
      </c>
    </row>
    <row r="2195" spans="1:15" x14ac:dyDescent="0.25">
      <c r="A2195" s="19">
        <v>2202</v>
      </c>
      <c r="B2195" t="s">
        <v>8988</v>
      </c>
      <c r="C2195" t="s">
        <v>6365</v>
      </c>
      <c r="D2195" s="50" t="s">
        <v>16846</v>
      </c>
      <c r="E2195" s="84">
        <f t="shared" si="136"/>
        <v>42107</v>
      </c>
      <c r="F2195" s="50">
        <f t="shared" si="137"/>
        <v>2015</v>
      </c>
      <c r="G2195" s="50">
        <f t="shared" si="138"/>
        <v>4</v>
      </c>
      <c r="H2195" s="50">
        <f t="shared" si="139"/>
        <v>1</v>
      </c>
      <c r="I2195" s="54" t="s">
        <v>15622</v>
      </c>
      <c r="J2195" s="54" t="s">
        <v>17050</v>
      </c>
      <c r="K2195" s="54" t="s">
        <v>17124</v>
      </c>
      <c r="L2195" s="54" t="s">
        <v>15624</v>
      </c>
      <c r="M2195" s="55">
        <v>1</v>
      </c>
      <c r="N2195" s="55">
        <v>0.87</v>
      </c>
      <c r="O2195" s="54" t="s">
        <v>15615</v>
      </c>
    </row>
    <row r="2196" spans="1:15" x14ac:dyDescent="0.25">
      <c r="A2196" s="19">
        <v>2203</v>
      </c>
      <c r="B2196" t="s">
        <v>11324</v>
      </c>
      <c r="C2196" t="s">
        <v>4077</v>
      </c>
      <c r="D2196" s="50" t="s">
        <v>16846</v>
      </c>
      <c r="E2196" s="84">
        <f t="shared" si="136"/>
        <v>42107</v>
      </c>
      <c r="F2196" s="50">
        <f t="shared" si="137"/>
        <v>2015</v>
      </c>
      <c r="G2196" s="50">
        <f t="shared" si="138"/>
        <v>4</v>
      </c>
      <c r="H2196" s="50">
        <f t="shared" si="139"/>
        <v>1</v>
      </c>
      <c r="I2196" s="54" t="s">
        <v>15622</v>
      </c>
      <c r="J2196" s="54" t="s">
        <v>17050</v>
      </c>
      <c r="K2196" s="54" t="s">
        <v>17124</v>
      </c>
      <c r="L2196" s="54" t="s">
        <v>15623</v>
      </c>
      <c r="M2196" s="55">
        <v>1</v>
      </c>
      <c r="N2196" s="55">
        <v>1</v>
      </c>
      <c r="O2196" s="54" t="s">
        <v>15615</v>
      </c>
    </row>
    <row r="2197" spans="1:15" x14ac:dyDescent="0.25">
      <c r="A2197" s="19">
        <v>2204</v>
      </c>
      <c r="B2197" t="s">
        <v>10155</v>
      </c>
      <c r="C2197" t="s">
        <v>5223</v>
      </c>
      <c r="D2197" s="50" t="s">
        <v>16846</v>
      </c>
      <c r="E2197" s="84">
        <f t="shared" si="136"/>
        <v>42107</v>
      </c>
      <c r="F2197" s="50">
        <f t="shared" si="137"/>
        <v>2015</v>
      </c>
      <c r="G2197" s="50">
        <f t="shared" si="138"/>
        <v>4</v>
      </c>
      <c r="H2197" s="50">
        <f t="shared" si="139"/>
        <v>1</v>
      </c>
      <c r="I2197" s="54" t="s">
        <v>15622</v>
      </c>
      <c r="J2197" s="54" t="s">
        <v>17050</v>
      </c>
      <c r="K2197" s="54" t="s">
        <v>17124</v>
      </c>
      <c r="L2197" s="54" t="s">
        <v>15624</v>
      </c>
      <c r="M2197" s="55">
        <v>1</v>
      </c>
      <c r="N2197" s="55">
        <v>0.96</v>
      </c>
      <c r="O2197" s="54" t="s">
        <v>15615</v>
      </c>
    </row>
    <row r="2198" spans="1:15" x14ac:dyDescent="0.25">
      <c r="A2198" s="19">
        <v>2205</v>
      </c>
      <c r="B2198" t="s">
        <v>7799</v>
      </c>
      <c r="C2198" t="s">
        <v>7524</v>
      </c>
      <c r="D2198" s="50" t="s">
        <v>12079</v>
      </c>
      <c r="E2198" s="84">
        <f t="shared" si="136"/>
        <v>42108</v>
      </c>
      <c r="F2198" s="50">
        <f t="shared" si="137"/>
        <v>2015</v>
      </c>
      <c r="G2198" s="50">
        <f t="shared" si="138"/>
        <v>4</v>
      </c>
      <c r="H2198" s="50">
        <f t="shared" si="139"/>
        <v>2</v>
      </c>
      <c r="I2198" s="54" t="s">
        <v>15622</v>
      </c>
      <c r="J2198" s="54" t="s">
        <v>17050</v>
      </c>
      <c r="K2198" s="54" t="s">
        <v>17124</v>
      </c>
      <c r="L2198" s="54" t="s">
        <v>15626</v>
      </c>
      <c r="M2198" s="55">
        <v>1</v>
      </c>
      <c r="N2198" s="55">
        <v>0.94</v>
      </c>
      <c r="O2198" s="54" t="s">
        <v>15615</v>
      </c>
    </row>
    <row r="2199" spans="1:15" x14ac:dyDescent="0.25">
      <c r="A2199" s="19">
        <v>2206</v>
      </c>
      <c r="B2199" t="s">
        <v>9562</v>
      </c>
      <c r="C2199" t="s">
        <v>5798</v>
      </c>
      <c r="D2199" s="50" t="s">
        <v>12079</v>
      </c>
      <c r="E2199" s="84">
        <f t="shared" si="136"/>
        <v>42108</v>
      </c>
      <c r="F2199" s="50">
        <f t="shared" si="137"/>
        <v>2015</v>
      </c>
      <c r="G2199" s="50">
        <f t="shared" si="138"/>
        <v>4</v>
      </c>
      <c r="H2199" s="50">
        <f t="shared" si="139"/>
        <v>2</v>
      </c>
      <c r="I2199" s="54" t="s">
        <v>15622</v>
      </c>
      <c r="J2199" s="54" t="s">
        <v>17050</v>
      </c>
      <c r="K2199" s="54" t="s">
        <v>17124</v>
      </c>
      <c r="L2199" s="54" t="s">
        <v>15623</v>
      </c>
      <c r="M2199" s="55">
        <v>1</v>
      </c>
      <c r="N2199" s="55">
        <v>0.5</v>
      </c>
      <c r="O2199" s="54" t="s">
        <v>15615</v>
      </c>
    </row>
    <row r="2200" spans="1:15" x14ac:dyDescent="0.25">
      <c r="A2200" s="19">
        <v>2207</v>
      </c>
      <c r="B2200" t="s">
        <v>9412</v>
      </c>
      <c r="C2200" t="s">
        <v>5945</v>
      </c>
      <c r="D2200" s="50" t="s">
        <v>12080</v>
      </c>
      <c r="E2200" s="84">
        <f t="shared" si="136"/>
        <v>42109</v>
      </c>
      <c r="F2200" s="50">
        <f t="shared" si="137"/>
        <v>2015</v>
      </c>
      <c r="G2200" s="50">
        <f t="shared" si="138"/>
        <v>4</v>
      </c>
      <c r="H2200" s="50">
        <f t="shared" si="139"/>
        <v>3</v>
      </c>
      <c r="I2200" s="54" t="s">
        <v>15622</v>
      </c>
      <c r="J2200" s="54" t="s">
        <v>17050</v>
      </c>
      <c r="K2200" s="54" t="s">
        <v>17124</v>
      </c>
      <c r="L2200" s="54" t="s">
        <v>15626</v>
      </c>
      <c r="M2200" s="55">
        <v>1</v>
      </c>
      <c r="N2200" s="55">
        <v>0.97</v>
      </c>
      <c r="O2200" s="54" t="s">
        <v>15615</v>
      </c>
    </row>
    <row r="2201" spans="1:15" x14ac:dyDescent="0.25">
      <c r="A2201" s="19">
        <v>2208</v>
      </c>
      <c r="B2201" t="s">
        <v>8737</v>
      </c>
      <c r="C2201" t="s">
        <v>6611</v>
      </c>
      <c r="D2201" s="50" t="s">
        <v>12081</v>
      </c>
      <c r="E2201" s="84">
        <f t="shared" si="136"/>
        <v>42110</v>
      </c>
      <c r="F2201" s="50">
        <f t="shared" si="137"/>
        <v>2015</v>
      </c>
      <c r="G2201" s="50">
        <f t="shared" si="138"/>
        <v>4</v>
      </c>
      <c r="H2201" s="50">
        <f t="shared" si="139"/>
        <v>4</v>
      </c>
      <c r="I2201" s="54" t="s">
        <v>15622</v>
      </c>
      <c r="J2201" s="54" t="s">
        <v>17050</v>
      </c>
      <c r="K2201" s="54" t="s">
        <v>17124</v>
      </c>
      <c r="L2201" s="54" t="s">
        <v>15626</v>
      </c>
      <c r="M2201" s="55">
        <v>1</v>
      </c>
      <c r="N2201" s="55">
        <v>0</v>
      </c>
      <c r="O2201" s="54" t="s">
        <v>15615</v>
      </c>
    </row>
    <row r="2202" spans="1:15" x14ac:dyDescent="0.25">
      <c r="A2202" s="19">
        <v>2209</v>
      </c>
      <c r="B2202" t="s">
        <v>10314</v>
      </c>
      <c r="C2202" t="s">
        <v>5065</v>
      </c>
      <c r="D2202" s="50" t="s">
        <v>16847</v>
      </c>
      <c r="E2202" s="84">
        <f t="shared" si="136"/>
        <v>42111</v>
      </c>
      <c r="F2202" s="50">
        <f t="shared" si="137"/>
        <v>2015</v>
      </c>
      <c r="G2202" s="50">
        <f t="shared" si="138"/>
        <v>4</v>
      </c>
      <c r="H2202" s="50">
        <f t="shared" si="139"/>
        <v>5</v>
      </c>
      <c r="I2202" s="54" t="s">
        <v>15622</v>
      </c>
      <c r="J2202" s="54" t="s">
        <v>17050</v>
      </c>
      <c r="K2202" s="54" t="s">
        <v>17124</v>
      </c>
      <c r="L2202" s="54" t="s">
        <v>15623</v>
      </c>
      <c r="M2202" s="55">
        <v>1</v>
      </c>
      <c r="N2202" s="55">
        <v>1</v>
      </c>
      <c r="O2202" s="54" t="s">
        <v>15616</v>
      </c>
    </row>
    <row r="2203" spans="1:15" x14ac:dyDescent="0.25">
      <c r="A2203" s="19">
        <v>2210</v>
      </c>
      <c r="B2203" t="s">
        <v>11198</v>
      </c>
      <c r="C2203" t="s">
        <v>4202</v>
      </c>
      <c r="D2203" s="50" t="s">
        <v>16847</v>
      </c>
      <c r="E2203" s="84">
        <f t="shared" si="136"/>
        <v>42111</v>
      </c>
      <c r="F2203" s="50">
        <f t="shared" si="137"/>
        <v>2015</v>
      </c>
      <c r="G2203" s="50">
        <f t="shared" si="138"/>
        <v>4</v>
      </c>
      <c r="H2203" s="50">
        <f t="shared" si="139"/>
        <v>5</v>
      </c>
      <c r="I2203" s="54" t="s">
        <v>15622</v>
      </c>
      <c r="J2203" s="54" t="s">
        <v>17050</v>
      </c>
      <c r="K2203" s="54" t="s">
        <v>17124</v>
      </c>
      <c r="L2203" s="54" t="s">
        <v>15623</v>
      </c>
      <c r="M2203" s="55">
        <v>0.7</v>
      </c>
      <c r="N2203" s="55">
        <v>0.93</v>
      </c>
      <c r="O2203" s="54" t="s">
        <v>15615</v>
      </c>
    </row>
    <row r="2204" spans="1:15" x14ac:dyDescent="0.25">
      <c r="A2204" s="19">
        <v>2211</v>
      </c>
      <c r="B2204" t="s">
        <v>10911</v>
      </c>
      <c r="C2204" t="s">
        <v>4483</v>
      </c>
      <c r="D2204" s="50" t="s">
        <v>16847</v>
      </c>
      <c r="E2204" s="84">
        <f t="shared" si="136"/>
        <v>42111</v>
      </c>
      <c r="F2204" s="50">
        <f t="shared" si="137"/>
        <v>2015</v>
      </c>
      <c r="G2204" s="50">
        <f t="shared" si="138"/>
        <v>4</v>
      </c>
      <c r="H2204" s="50">
        <f t="shared" si="139"/>
        <v>5</v>
      </c>
      <c r="I2204" s="54" t="s">
        <v>15622</v>
      </c>
      <c r="J2204" s="54" t="s">
        <v>17050</v>
      </c>
      <c r="K2204" s="54" t="s">
        <v>17124</v>
      </c>
      <c r="L2204" s="54" t="s">
        <v>15626</v>
      </c>
      <c r="M2204" s="55">
        <v>1</v>
      </c>
      <c r="N2204" s="55">
        <v>0.83</v>
      </c>
      <c r="O2204" s="54" t="s">
        <v>15616</v>
      </c>
    </row>
    <row r="2205" spans="1:15" x14ac:dyDescent="0.25">
      <c r="A2205" s="19">
        <v>2212</v>
      </c>
      <c r="B2205" t="s">
        <v>8523</v>
      </c>
      <c r="C2205" t="s">
        <v>6822</v>
      </c>
      <c r="D2205" s="50" t="s">
        <v>12082</v>
      </c>
      <c r="E2205" s="84">
        <f t="shared" si="136"/>
        <v>42112</v>
      </c>
      <c r="F2205" s="50">
        <f t="shared" si="137"/>
        <v>2015</v>
      </c>
      <c r="G2205" s="50">
        <f t="shared" si="138"/>
        <v>4</v>
      </c>
      <c r="H2205" s="50">
        <f t="shared" si="139"/>
        <v>6</v>
      </c>
      <c r="I2205" s="54" t="s">
        <v>15622</v>
      </c>
      <c r="J2205" s="54" t="s">
        <v>17050</v>
      </c>
      <c r="K2205" s="54" t="s">
        <v>17124</v>
      </c>
      <c r="L2205" s="54" t="s">
        <v>15624</v>
      </c>
      <c r="M2205" s="55">
        <v>1</v>
      </c>
      <c r="N2205" s="55">
        <v>0.81</v>
      </c>
      <c r="O2205" s="54" t="s">
        <v>15616</v>
      </c>
    </row>
    <row r="2206" spans="1:15" x14ac:dyDescent="0.25">
      <c r="A2206" s="19">
        <v>2213</v>
      </c>
      <c r="B2206" t="s">
        <v>10107</v>
      </c>
      <c r="C2206" t="s">
        <v>5269</v>
      </c>
      <c r="D2206" s="50" t="s">
        <v>12083</v>
      </c>
      <c r="E2206" s="84">
        <f t="shared" si="136"/>
        <v>42113</v>
      </c>
      <c r="F2206" s="50">
        <f t="shared" si="137"/>
        <v>2015</v>
      </c>
      <c r="G2206" s="50">
        <f t="shared" si="138"/>
        <v>4</v>
      </c>
      <c r="H2206" s="50">
        <f t="shared" si="139"/>
        <v>7</v>
      </c>
      <c r="I2206" s="54" t="s">
        <v>15622</v>
      </c>
      <c r="J2206" s="54" t="s">
        <v>17050</v>
      </c>
      <c r="K2206" s="54" t="s">
        <v>17124</v>
      </c>
      <c r="L2206" s="54" t="s">
        <v>15624</v>
      </c>
      <c r="M2206" s="55">
        <v>0.9</v>
      </c>
      <c r="N2206" s="55">
        <v>1</v>
      </c>
      <c r="O2206" s="54" t="s">
        <v>15615</v>
      </c>
    </row>
    <row r="2207" spans="1:15" x14ac:dyDescent="0.25">
      <c r="A2207" s="19">
        <v>2214</v>
      </c>
      <c r="B2207" t="s">
        <v>9163</v>
      </c>
      <c r="C2207" t="s">
        <v>6190</v>
      </c>
      <c r="D2207" s="50" t="s">
        <v>12084</v>
      </c>
      <c r="E2207" s="84">
        <f t="shared" si="136"/>
        <v>42114</v>
      </c>
      <c r="F2207" s="50">
        <f t="shared" si="137"/>
        <v>2015</v>
      </c>
      <c r="G2207" s="50">
        <f t="shared" si="138"/>
        <v>4</v>
      </c>
      <c r="H2207" s="50">
        <f t="shared" si="139"/>
        <v>1</v>
      </c>
      <c r="I2207" s="54" t="s">
        <v>15622</v>
      </c>
      <c r="J2207" s="54" t="s">
        <v>17050</v>
      </c>
      <c r="K2207" s="54" t="s">
        <v>17124</v>
      </c>
      <c r="L2207" s="54" t="s">
        <v>15626</v>
      </c>
      <c r="M2207" s="55">
        <v>1</v>
      </c>
      <c r="N2207" s="55">
        <v>0.96</v>
      </c>
      <c r="O2207" s="54" t="s">
        <v>15615</v>
      </c>
    </row>
    <row r="2208" spans="1:15" x14ac:dyDescent="0.25">
      <c r="A2208" s="19">
        <v>2215</v>
      </c>
      <c r="B2208" t="s">
        <v>9073</v>
      </c>
      <c r="C2208" t="s">
        <v>6280</v>
      </c>
      <c r="D2208" s="50" t="s">
        <v>12084</v>
      </c>
      <c r="E2208" s="84">
        <f t="shared" si="136"/>
        <v>42114</v>
      </c>
      <c r="F2208" s="50">
        <f t="shared" si="137"/>
        <v>2015</v>
      </c>
      <c r="G2208" s="50">
        <f t="shared" si="138"/>
        <v>4</v>
      </c>
      <c r="H2208" s="50">
        <f t="shared" si="139"/>
        <v>1</v>
      </c>
      <c r="I2208" s="54" t="s">
        <v>15622</v>
      </c>
      <c r="J2208" s="54" t="s">
        <v>17050</v>
      </c>
      <c r="K2208" s="54" t="s">
        <v>17124</v>
      </c>
      <c r="L2208" s="54" t="s">
        <v>15623</v>
      </c>
      <c r="M2208" s="55">
        <v>1</v>
      </c>
      <c r="N2208" s="55">
        <v>0.5</v>
      </c>
      <c r="O2208" s="54" t="s">
        <v>15616</v>
      </c>
    </row>
    <row r="2209" spans="1:15" x14ac:dyDescent="0.25">
      <c r="A2209" s="19">
        <v>2216</v>
      </c>
      <c r="B2209" t="s">
        <v>10009</v>
      </c>
      <c r="C2209" t="s">
        <v>5364</v>
      </c>
      <c r="D2209" s="50" t="s">
        <v>12084</v>
      </c>
      <c r="E2209" s="84">
        <f t="shared" si="136"/>
        <v>42114</v>
      </c>
      <c r="F2209" s="50">
        <f t="shared" si="137"/>
        <v>2015</v>
      </c>
      <c r="G2209" s="50">
        <f t="shared" si="138"/>
        <v>4</v>
      </c>
      <c r="H2209" s="50">
        <f t="shared" si="139"/>
        <v>1</v>
      </c>
      <c r="I2209" s="54" t="s">
        <v>15622</v>
      </c>
      <c r="J2209" s="54" t="s">
        <v>17050</v>
      </c>
      <c r="K2209" s="54" t="s">
        <v>17124</v>
      </c>
      <c r="L2209" s="54" t="s">
        <v>15626</v>
      </c>
      <c r="M2209" s="55">
        <v>1</v>
      </c>
      <c r="N2209" s="55">
        <v>1</v>
      </c>
      <c r="O2209" s="54" t="s">
        <v>15616</v>
      </c>
    </row>
    <row r="2210" spans="1:15" x14ac:dyDescent="0.25">
      <c r="A2210" s="19">
        <v>2217</v>
      </c>
      <c r="B2210" t="s">
        <v>7759</v>
      </c>
      <c r="C2210" t="s">
        <v>7562</v>
      </c>
      <c r="D2210" s="50" t="s">
        <v>12084</v>
      </c>
      <c r="E2210" s="84">
        <f t="shared" si="136"/>
        <v>42114</v>
      </c>
      <c r="F2210" s="50">
        <f t="shared" si="137"/>
        <v>2015</v>
      </c>
      <c r="G2210" s="50">
        <f t="shared" si="138"/>
        <v>4</v>
      </c>
      <c r="H2210" s="50">
        <f t="shared" si="139"/>
        <v>1</v>
      </c>
      <c r="I2210" s="54" t="s">
        <v>15629</v>
      </c>
      <c r="J2210" s="54" t="s">
        <v>17050</v>
      </c>
      <c r="K2210" s="54" t="s">
        <v>17124</v>
      </c>
      <c r="L2210" s="54" t="s">
        <v>15626</v>
      </c>
      <c r="M2210" s="55">
        <v>1</v>
      </c>
      <c r="N2210" s="55">
        <v>0.98</v>
      </c>
      <c r="O2210" s="54" t="s">
        <v>15616</v>
      </c>
    </row>
    <row r="2211" spans="1:15" x14ac:dyDescent="0.25">
      <c r="A2211" s="19">
        <v>2218</v>
      </c>
      <c r="B2211" t="s">
        <v>11707</v>
      </c>
      <c r="C2211" t="s">
        <v>3699</v>
      </c>
      <c r="D2211" s="50" t="s">
        <v>12084</v>
      </c>
      <c r="E2211" s="84">
        <f t="shared" si="136"/>
        <v>42114</v>
      </c>
      <c r="F2211" s="50">
        <f t="shared" si="137"/>
        <v>2015</v>
      </c>
      <c r="G2211" s="50">
        <f t="shared" si="138"/>
        <v>4</v>
      </c>
      <c r="H2211" s="50">
        <f t="shared" si="139"/>
        <v>1</v>
      </c>
      <c r="I2211" s="54" t="s">
        <v>15622</v>
      </c>
      <c r="J2211" s="54" t="s">
        <v>17050</v>
      </c>
      <c r="K2211" s="54" t="s">
        <v>17124</v>
      </c>
      <c r="L2211" s="54" t="s">
        <v>15626</v>
      </c>
      <c r="M2211" s="55">
        <v>1</v>
      </c>
      <c r="N2211" s="55">
        <v>0.98</v>
      </c>
      <c r="O2211" s="54" t="s">
        <v>15616</v>
      </c>
    </row>
    <row r="2212" spans="1:15" x14ac:dyDescent="0.25">
      <c r="A2212" s="19">
        <v>2219</v>
      </c>
      <c r="B2212" t="s">
        <v>8573</v>
      </c>
      <c r="C2212" t="s">
        <v>6774</v>
      </c>
      <c r="D2212" s="50" t="s">
        <v>12084</v>
      </c>
      <c r="E2212" s="84">
        <f t="shared" si="136"/>
        <v>42114</v>
      </c>
      <c r="F2212" s="50">
        <f t="shared" si="137"/>
        <v>2015</v>
      </c>
      <c r="G2212" s="50">
        <f t="shared" si="138"/>
        <v>4</v>
      </c>
      <c r="H2212" s="50">
        <f t="shared" si="139"/>
        <v>1</v>
      </c>
      <c r="I2212" s="54" t="s">
        <v>15622</v>
      </c>
      <c r="J2212" s="54" t="s">
        <v>17050</v>
      </c>
      <c r="K2212" s="54" t="s">
        <v>17124</v>
      </c>
      <c r="L2212" s="54" t="s">
        <v>15626</v>
      </c>
      <c r="M2212" s="55">
        <v>1</v>
      </c>
      <c r="N2212" s="55">
        <v>1</v>
      </c>
      <c r="O2212" s="54" t="s">
        <v>15616</v>
      </c>
    </row>
    <row r="2213" spans="1:15" x14ac:dyDescent="0.25">
      <c r="A2213" s="19">
        <v>2220</v>
      </c>
      <c r="B2213" t="s">
        <v>11814</v>
      </c>
      <c r="C2213" t="s">
        <v>3598</v>
      </c>
      <c r="D2213" s="50" t="s">
        <v>12085</v>
      </c>
      <c r="E2213" s="84">
        <f t="shared" si="136"/>
        <v>42115</v>
      </c>
      <c r="F2213" s="50">
        <f t="shared" si="137"/>
        <v>2015</v>
      </c>
      <c r="G2213" s="50">
        <f t="shared" si="138"/>
        <v>4</v>
      </c>
      <c r="H2213" s="50">
        <f t="shared" si="139"/>
        <v>2</v>
      </c>
      <c r="I2213" s="54" t="s">
        <v>15622</v>
      </c>
      <c r="J2213" s="54" t="s">
        <v>17050</v>
      </c>
      <c r="K2213" s="54" t="s">
        <v>17124</v>
      </c>
      <c r="L2213" s="54" t="s">
        <v>15624</v>
      </c>
      <c r="M2213" s="55">
        <v>1</v>
      </c>
      <c r="N2213" s="55">
        <v>0.71</v>
      </c>
      <c r="O2213" s="54" t="s">
        <v>15616</v>
      </c>
    </row>
    <row r="2214" spans="1:15" x14ac:dyDescent="0.25">
      <c r="A2214" s="19">
        <v>2221</v>
      </c>
      <c r="B2214" t="s">
        <v>11691</v>
      </c>
      <c r="C2214" t="s">
        <v>3715</v>
      </c>
      <c r="D2214" s="50" t="s">
        <v>12085</v>
      </c>
      <c r="E2214" s="84">
        <f t="shared" si="136"/>
        <v>42115</v>
      </c>
      <c r="F2214" s="50">
        <f t="shared" si="137"/>
        <v>2015</v>
      </c>
      <c r="G2214" s="50">
        <f t="shared" si="138"/>
        <v>4</v>
      </c>
      <c r="H2214" s="50">
        <f t="shared" si="139"/>
        <v>2</v>
      </c>
      <c r="I2214" s="54" t="s">
        <v>15622</v>
      </c>
      <c r="J2214" s="54" t="s">
        <v>17050</v>
      </c>
      <c r="K2214" s="54" t="s">
        <v>17124</v>
      </c>
      <c r="L2214" s="54" t="s">
        <v>15628</v>
      </c>
      <c r="M2214" s="55">
        <v>0</v>
      </c>
      <c r="N2214" s="55">
        <v>0.82</v>
      </c>
      <c r="O2214" s="54" t="s">
        <v>15615</v>
      </c>
    </row>
    <row r="2215" spans="1:15" x14ac:dyDescent="0.25">
      <c r="A2215" s="19">
        <v>2222</v>
      </c>
      <c r="B2215" t="s">
        <v>8011</v>
      </c>
      <c r="C2215" t="s">
        <v>7320</v>
      </c>
      <c r="D2215" s="50" t="s">
        <v>12086</v>
      </c>
      <c r="E2215" s="84">
        <f t="shared" si="136"/>
        <v>42117</v>
      </c>
      <c r="F2215" s="50">
        <f t="shared" si="137"/>
        <v>2015</v>
      </c>
      <c r="G2215" s="50">
        <f t="shared" si="138"/>
        <v>4</v>
      </c>
      <c r="H2215" s="50">
        <f t="shared" si="139"/>
        <v>4</v>
      </c>
      <c r="I2215" s="54" t="s">
        <v>15622</v>
      </c>
      <c r="J2215" s="54" t="s">
        <v>17050</v>
      </c>
      <c r="K2215" s="54" t="s">
        <v>17124</v>
      </c>
      <c r="L2215" s="54" t="s">
        <v>15623</v>
      </c>
      <c r="M2215" s="55">
        <v>1</v>
      </c>
      <c r="N2215" s="55">
        <v>0.97</v>
      </c>
      <c r="O2215" s="54" t="s">
        <v>15616</v>
      </c>
    </row>
    <row r="2216" spans="1:15" x14ac:dyDescent="0.25">
      <c r="A2216" s="19">
        <v>2223</v>
      </c>
      <c r="B2216" t="s">
        <v>9921</v>
      </c>
      <c r="C2216" t="s">
        <v>5450</v>
      </c>
      <c r="D2216" s="50" t="s">
        <v>12086</v>
      </c>
      <c r="E2216" s="84">
        <f t="shared" si="136"/>
        <v>42117</v>
      </c>
      <c r="F2216" s="50">
        <f t="shared" si="137"/>
        <v>2015</v>
      </c>
      <c r="G2216" s="50">
        <f t="shared" si="138"/>
        <v>4</v>
      </c>
      <c r="H2216" s="50">
        <f t="shared" si="139"/>
        <v>4</v>
      </c>
      <c r="I2216" s="54" t="s">
        <v>15622</v>
      </c>
      <c r="J2216" s="54" t="s">
        <v>17050</v>
      </c>
      <c r="K2216" s="54" t="s">
        <v>17124</v>
      </c>
      <c r="L2216" s="54" t="s">
        <v>15626</v>
      </c>
      <c r="M2216" s="55">
        <v>1</v>
      </c>
      <c r="N2216" s="55">
        <v>0.91</v>
      </c>
      <c r="O2216" s="54" t="s">
        <v>15616</v>
      </c>
    </row>
    <row r="2217" spans="1:15" x14ac:dyDescent="0.25">
      <c r="A2217" s="19">
        <v>2224</v>
      </c>
      <c r="B2217" t="s">
        <v>8657</v>
      </c>
      <c r="C2217" t="s">
        <v>6691</v>
      </c>
      <c r="D2217" s="50" t="s">
        <v>12087</v>
      </c>
      <c r="E2217" s="84">
        <f t="shared" si="136"/>
        <v>42118</v>
      </c>
      <c r="F2217" s="50">
        <f t="shared" si="137"/>
        <v>2015</v>
      </c>
      <c r="G2217" s="50">
        <f t="shared" si="138"/>
        <v>4</v>
      </c>
      <c r="H2217" s="50">
        <f t="shared" si="139"/>
        <v>5</v>
      </c>
      <c r="I2217" s="54" t="s">
        <v>15685</v>
      </c>
      <c r="J2217" s="54" t="s">
        <v>17062</v>
      </c>
      <c r="K2217" s="54" t="s">
        <v>17124</v>
      </c>
      <c r="L2217" s="54" t="s">
        <v>15623</v>
      </c>
      <c r="M2217" s="55">
        <v>1</v>
      </c>
      <c r="N2217" s="55">
        <v>0.85</v>
      </c>
      <c r="O2217" s="54" t="s">
        <v>15616</v>
      </c>
    </row>
    <row r="2218" spans="1:15" x14ac:dyDescent="0.25">
      <c r="A2218" s="19">
        <v>2225</v>
      </c>
      <c r="B2218" t="s">
        <v>8597</v>
      </c>
      <c r="C2218" t="s">
        <v>6750</v>
      </c>
      <c r="D2218" s="50" t="s">
        <v>16848</v>
      </c>
      <c r="E2218" s="84">
        <f t="shared" si="136"/>
        <v>42119</v>
      </c>
      <c r="F2218" s="50">
        <f t="shared" si="137"/>
        <v>2015</v>
      </c>
      <c r="G2218" s="50">
        <f t="shared" si="138"/>
        <v>4</v>
      </c>
      <c r="H2218" s="50">
        <f t="shared" si="139"/>
        <v>6</v>
      </c>
      <c r="I2218" s="54" t="s">
        <v>15622</v>
      </c>
      <c r="J2218" s="54" t="s">
        <v>17050</v>
      </c>
      <c r="K2218" s="54" t="s">
        <v>17124</v>
      </c>
      <c r="L2218" s="54" t="s">
        <v>15624</v>
      </c>
      <c r="M2218" s="55">
        <v>1</v>
      </c>
      <c r="N2218" s="55">
        <v>0</v>
      </c>
      <c r="O2218" s="54" t="s">
        <v>15615</v>
      </c>
    </row>
    <row r="2219" spans="1:15" x14ac:dyDescent="0.25">
      <c r="A2219" s="19">
        <v>2226</v>
      </c>
      <c r="B2219" t="s">
        <v>8678</v>
      </c>
      <c r="C2219" t="s">
        <v>6670</v>
      </c>
      <c r="D2219" s="50" t="s">
        <v>16848</v>
      </c>
      <c r="E2219" s="84">
        <f t="shared" si="136"/>
        <v>42119</v>
      </c>
      <c r="F2219" s="50">
        <f t="shared" si="137"/>
        <v>2015</v>
      </c>
      <c r="G2219" s="50">
        <f t="shared" si="138"/>
        <v>4</v>
      </c>
      <c r="H2219" s="50">
        <f t="shared" si="139"/>
        <v>6</v>
      </c>
      <c r="I2219" s="54" t="s">
        <v>15622</v>
      </c>
      <c r="J2219" s="54" t="s">
        <v>17050</v>
      </c>
      <c r="K2219" s="54" t="s">
        <v>17124</v>
      </c>
      <c r="L2219" s="54" t="s">
        <v>15626</v>
      </c>
      <c r="M2219" s="55">
        <v>1</v>
      </c>
      <c r="N2219" s="55">
        <v>0.88</v>
      </c>
      <c r="O2219" s="54" t="s">
        <v>15615</v>
      </c>
    </row>
    <row r="2220" spans="1:15" x14ac:dyDescent="0.25">
      <c r="A2220" s="19">
        <v>2227</v>
      </c>
      <c r="B2220" t="s">
        <v>9557</v>
      </c>
      <c r="C2220" t="s">
        <v>5803</v>
      </c>
      <c r="D2220" s="50" t="s">
        <v>16848</v>
      </c>
      <c r="E2220" s="84">
        <f t="shared" si="136"/>
        <v>42119</v>
      </c>
      <c r="F2220" s="50">
        <f t="shared" si="137"/>
        <v>2015</v>
      </c>
      <c r="G2220" s="50">
        <f t="shared" si="138"/>
        <v>4</v>
      </c>
      <c r="H2220" s="50">
        <f t="shared" si="139"/>
        <v>6</v>
      </c>
      <c r="I2220" s="54" t="s">
        <v>15625</v>
      </c>
      <c r="J2220" s="54" t="s">
        <v>17050</v>
      </c>
      <c r="K2220" s="54" t="s">
        <v>17124</v>
      </c>
      <c r="L2220" s="54" t="s">
        <v>15623</v>
      </c>
      <c r="M2220" s="55">
        <v>1</v>
      </c>
      <c r="N2220" s="55">
        <v>0.56999999999999995</v>
      </c>
      <c r="O2220" s="54" t="s">
        <v>15615</v>
      </c>
    </row>
    <row r="2221" spans="1:15" x14ac:dyDescent="0.25">
      <c r="A2221" s="19">
        <v>2228</v>
      </c>
      <c r="B2221" t="s">
        <v>11732</v>
      </c>
      <c r="C2221" t="s">
        <v>3676</v>
      </c>
      <c r="D2221" s="50" t="s">
        <v>16849</v>
      </c>
      <c r="E2221" s="84">
        <f t="shared" si="136"/>
        <v>42120</v>
      </c>
      <c r="F2221" s="50">
        <f t="shared" si="137"/>
        <v>2015</v>
      </c>
      <c r="G2221" s="50">
        <f t="shared" si="138"/>
        <v>4</v>
      </c>
      <c r="H2221" s="50">
        <f t="shared" si="139"/>
        <v>7</v>
      </c>
      <c r="I2221" s="54" t="s">
        <v>15622</v>
      </c>
      <c r="J2221" s="54" t="s">
        <v>17050</v>
      </c>
      <c r="K2221" s="54" t="s">
        <v>17124</v>
      </c>
      <c r="L2221" s="54" t="s">
        <v>15626</v>
      </c>
      <c r="M2221" s="55">
        <v>1</v>
      </c>
      <c r="N2221" s="55">
        <v>0.95</v>
      </c>
      <c r="O2221" s="54" t="s">
        <v>15616</v>
      </c>
    </row>
    <row r="2222" spans="1:15" x14ac:dyDescent="0.25">
      <c r="A2222" s="19">
        <v>2229</v>
      </c>
      <c r="B2222" t="s">
        <v>9766</v>
      </c>
      <c r="C2222" t="s">
        <v>5603</v>
      </c>
      <c r="D2222" s="50" t="s">
        <v>12088</v>
      </c>
      <c r="E2222" s="84">
        <f t="shared" si="136"/>
        <v>42121</v>
      </c>
      <c r="F2222" s="50">
        <f t="shared" si="137"/>
        <v>2015</v>
      </c>
      <c r="G2222" s="50">
        <f t="shared" si="138"/>
        <v>4</v>
      </c>
      <c r="H2222" s="50">
        <f t="shared" si="139"/>
        <v>1</v>
      </c>
      <c r="I2222" s="54" t="s">
        <v>15622</v>
      </c>
      <c r="J2222" s="54" t="s">
        <v>17050</v>
      </c>
      <c r="K2222" s="54" t="s">
        <v>17124</v>
      </c>
      <c r="L2222" s="54" t="s">
        <v>15626</v>
      </c>
      <c r="M2222" s="55">
        <v>0.93</v>
      </c>
      <c r="N2222" s="55">
        <v>0.99</v>
      </c>
      <c r="O2222" s="54" t="s">
        <v>15615</v>
      </c>
    </row>
    <row r="2223" spans="1:15" x14ac:dyDescent="0.25">
      <c r="A2223" s="19">
        <v>2230</v>
      </c>
      <c r="B2223" t="s">
        <v>7694</v>
      </c>
      <c r="C2223" t="s">
        <v>7624</v>
      </c>
      <c r="D2223" s="50" t="s">
        <v>12089</v>
      </c>
      <c r="E2223" s="84">
        <f t="shared" si="136"/>
        <v>42122</v>
      </c>
      <c r="F2223" s="50">
        <f t="shared" si="137"/>
        <v>2015</v>
      </c>
      <c r="G2223" s="50">
        <f t="shared" si="138"/>
        <v>4</v>
      </c>
      <c r="H2223" s="50">
        <f t="shared" si="139"/>
        <v>2</v>
      </c>
      <c r="I2223" s="54" t="s">
        <v>15622</v>
      </c>
      <c r="J2223" s="54" t="s">
        <v>17050</v>
      </c>
      <c r="K2223" s="54" t="s">
        <v>17124</v>
      </c>
      <c r="L2223" s="54" t="s">
        <v>15624</v>
      </c>
      <c r="M2223" s="55">
        <v>1</v>
      </c>
      <c r="N2223" s="55">
        <v>0.4</v>
      </c>
      <c r="O2223" s="54" t="s">
        <v>15616</v>
      </c>
    </row>
    <row r="2224" spans="1:15" x14ac:dyDescent="0.25">
      <c r="A2224" s="19">
        <v>2231</v>
      </c>
      <c r="B2224" t="s">
        <v>11296</v>
      </c>
      <c r="C2224" t="s">
        <v>4105</v>
      </c>
      <c r="D2224" s="50" t="s">
        <v>12089</v>
      </c>
      <c r="E2224" s="84">
        <f t="shared" si="136"/>
        <v>42122</v>
      </c>
      <c r="F2224" s="50">
        <f t="shared" si="137"/>
        <v>2015</v>
      </c>
      <c r="G2224" s="50">
        <f t="shared" si="138"/>
        <v>4</v>
      </c>
      <c r="H2224" s="50">
        <f t="shared" si="139"/>
        <v>2</v>
      </c>
      <c r="I2224" s="54" t="s">
        <v>15810</v>
      </c>
      <c r="J2224" s="54" t="s">
        <v>17073</v>
      </c>
      <c r="K2224" s="54" t="s">
        <v>17124</v>
      </c>
      <c r="L2224" s="54" t="s">
        <v>15623</v>
      </c>
      <c r="M2224" s="55">
        <v>0.5</v>
      </c>
      <c r="N2224" s="55">
        <v>0.96</v>
      </c>
      <c r="O2224" s="54" t="s">
        <v>15615</v>
      </c>
    </row>
    <row r="2225" spans="1:15" x14ac:dyDescent="0.25">
      <c r="A2225" s="19">
        <v>2232</v>
      </c>
      <c r="B2225" t="s">
        <v>8755</v>
      </c>
      <c r="C2225" t="s">
        <v>6593</v>
      </c>
      <c r="D2225" s="50" t="s">
        <v>12090</v>
      </c>
      <c r="E2225" s="84">
        <f t="shared" si="136"/>
        <v>42123</v>
      </c>
      <c r="F2225" s="50">
        <f t="shared" si="137"/>
        <v>2015</v>
      </c>
      <c r="G2225" s="50">
        <f t="shared" si="138"/>
        <v>4</v>
      </c>
      <c r="H2225" s="50">
        <f t="shared" si="139"/>
        <v>3</v>
      </c>
      <c r="I2225" s="54" t="s">
        <v>15622</v>
      </c>
      <c r="J2225" s="54" t="s">
        <v>17050</v>
      </c>
      <c r="K2225" s="54" t="s">
        <v>17124</v>
      </c>
      <c r="L2225" s="54" t="s">
        <v>15626</v>
      </c>
      <c r="M2225" s="55">
        <v>1</v>
      </c>
      <c r="N2225" s="55">
        <v>0.89</v>
      </c>
      <c r="O2225" s="54" t="s">
        <v>15615</v>
      </c>
    </row>
    <row r="2226" spans="1:15" x14ac:dyDescent="0.25">
      <c r="A2226" s="19">
        <v>2233</v>
      </c>
      <c r="B2226" t="s">
        <v>8445</v>
      </c>
      <c r="C2226" t="s">
        <v>6897</v>
      </c>
      <c r="D2226" s="50" t="s">
        <v>12091</v>
      </c>
      <c r="E2226" s="84">
        <f t="shared" si="136"/>
        <v>42124</v>
      </c>
      <c r="F2226" s="50">
        <f t="shared" si="137"/>
        <v>2015</v>
      </c>
      <c r="G2226" s="50">
        <f t="shared" si="138"/>
        <v>4</v>
      </c>
      <c r="H2226" s="50">
        <f t="shared" si="139"/>
        <v>4</v>
      </c>
      <c r="I2226" s="54" t="s">
        <v>15622</v>
      </c>
      <c r="J2226" s="54" t="s">
        <v>17050</v>
      </c>
      <c r="K2226" s="54" t="s">
        <v>17124</v>
      </c>
      <c r="L2226" s="54" t="s">
        <v>15626</v>
      </c>
      <c r="M2226" s="55">
        <v>1</v>
      </c>
      <c r="N2226" s="55">
        <v>1</v>
      </c>
      <c r="O2226" s="54" t="s">
        <v>15615</v>
      </c>
    </row>
    <row r="2227" spans="1:15" x14ac:dyDescent="0.25">
      <c r="A2227" s="19">
        <v>2234</v>
      </c>
      <c r="B2227" t="s">
        <v>10110</v>
      </c>
      <c r="C2227" t="s">
        <v>5266</v>
      </c>
      <c r="D2227" s="50" t="s">
        <v>12091</v>
      </c>
      <c r="E2227" s="84">
        <f t="shared" si="136"/>
        <v>42124</v>
      </c>
      <c r="F2227" s="50">
        <f t="shared" si="137"/>
        <v>2015</v>
      </c>
      <c r="G2227" s="50">
        <f t="shared" si="138"/>
        <v>4</v>
      </c>
      <c r="H2227" s="50">
        <f t="shared" si="139"/>
        <v>4</v>
      </c>
      <c r="I2227" s="54" t="s">
        <v>15622</v>
      </c>
      <c r="J2227" s="54" t="s">
        <v>17050</v>
      </c>
      <c r="K2227" s="54" t="s">
        <v>17124</v>
      </c>
      <c r="L2227" s="54" t="s">
        <v>15623</v>
      </c>
      <c r="M2227" s="55">
        <v>0.75</v>
      </c>
      <c r="N2227" s="55">
        <v>0.98</v>
      </c>
      <c r="O2227" s="54" t="s">
        <v>15616</v>
      </c>
    </row>
    <row r="2228" spans="1:15" x14ac:dyDescent="0.25">
      <c r="A2228" s="19">
        <v>2235</v>
      </c>
      <c r="B2228" t="s">
        <v>10679</v>
      </c>
      <c r="C2228" t="s">
        <v>4707</v>
      </c>
      <c r="D2228" s="50" t="s">
        <v>12091</v>
      </c>
      <c r="E2228" s="84">
        <f t="shared" si="136"/>
        <v>42124</v>
      </c>
      <c r="F2228" s="50">
        <f t="shared" si="137"/>
        <v>2015</v>
      </c>
      <c r="G2228" s="50">
        <f t="shared" si="138"/>
        <v>4</v>
      </c>
      <c r="H2228" s="50">
        <f t="shared" si="139"/>
        <v>4</v>
      </c>
      <c r="I2228" s="54" t="s">
        <v>15622</v>
      </c>
      <c r="J2228" s="54" t="s">
        <v>17050</v>
      </c>
      <c r="K2228" s="54" t="s">
        <v>17124</v>
      </c>
      <c r="L2228" s="54" t="s">
        <v>15624</v>
      </c>
      <c r="M2228" s="55">
        <v>1</v>
      </c>
      <c r="N2228" s="55">
        <v>0.74</v>
      </c>
      <c r="O2228" s="54" t="s">
        <v>15615</v>
      </c>
    </row>
    <row r="2229" spans="1:15" x14ac:dyDescent="0.25">
      <c r="A2229" s="19">
        <v>2236</v>
      </c>
      <c r="B2229" t="s">
        <v>8431</v>
      </c>
      <c r="C2229" t="s">
        <v>6911</v>
      </c>
      <c r="D2229" s="50" t="s">
        <v>12092</v>
      </c>
      <c r="E2229" s="84">
        <f t="shared" si="136"/>
        <v>42126</v>
      </c>
      <c r="F2229" s="50">
        <f t="shared" si="137"/>
        <v>2015</v>
      </c>
      <c r="G2229" s="50">
        <f t="shared" si="138"/>
        <v>5</v>
      </c>
      <c r="H2229" s="50">
        <f t="shared" si="139"/>
        <v>6</v>
      </c>
      <c r="I2229" s="54" t="s">
        <v>15622</v>
      </c>
      <c r="J2229" s="54" t="s">
        <v>17050</v>
      </c>
      <c r="K2229" s="54" t="s">
        <v>17124</v>
      </c>
      <c r="L2229" s="54" t="s">
        <v>15623</v>
      </c>
      <c r="M2229" s="55">
        <v>1</v>
      </c>
      <c r="N2229" s="55">
        <v>1</v>
      </c>
      <c r="O2229" s="54" t="s">
        <v>15615</v>
      </c>
    </row>
    <row r="2230" spans="1:15" x14ac:dyDescent="0.25">
      <c r="A2230" s="19">
        <v>2237</v>
      </c>
      <c r="B2230" t="s">
        <v>8888</v>
      </c>
      <c r="C2230" t="s">
        <v>6463</v>
      </c>
      <c r="D2230" s="50" t="s">
        <v>12092</v>
      </c>
      <c r="E2230" s="84">
        <f t="shared" si="136"/>
        <v>42126</v>
      </c>
      <c r="F2230" s="50">
        <f t="shared" si="137"/>
        <v>2015</v>
      </c>
      <c r="G2230" s="50">
        <f t="shared" si="138"/>
        <v>5</v>
      </c>
      <c r="H2230" s="50">
        <f t="shared" si="139"/>
        <v>6</v>
      </c>
      <c r="I2230" s="54" t="s">
        <v>15698</v>
      </c>
      <c r="J2230" s="54" t="s">
        <v>17082</v>
      </c>
      <c r="K2230" s="54" t="s">
        <v>17124</v>
      </c>
      <c r="L2230" s="54" t="s">
        <v>15626</v>
      </c>
      <c r="M2230" s="55">
        <v>0.89</v>
      </c>
      <c r="N2230" s="55">
        <v>0.94</v>
      </c>
      <c r="O2230" s="54" t="s">
        <v>15616</v>
      </c>
    </row>
    <row r="2231" spans="1:15" x14ac:dyDescent="0.25">
      <c r="A2231" s="19">
        <v>2238</v>
      </c>
      <c r="B2231" t="s">
        <v>8620</v>
      </c>
      <c r="C2231" t="s">
        <v>6727</v>
      </c>
      <c r="D2231" s="50" t="s">
        <v>12092</v>
      </c>
      <c r="E2231" s="84">
        <f t="shared" si="136"/>
        <v>42126</v>
      </c>
      <c r="F2231" s="50">
        <f t="shared" si="137"/>
        <v>2015</v>
      </c>
      <c r="G2231" s="50">
        <f t="shared" si="138"/>
        <v>5</v>
      </c>
      <c r="H2231" s="50">
        <f t="shared" si="139"/>
        <v>6</v>
      </c>
      <c r="I2231" s="54" t="s">
        <v>15622</v>
      </c>
      <c r="J2231" s="54" t="s">
        <v>17050</v>
      </c>
      <c r="K2231" s="54" t="s">
        <v>17124</v>
      </c>
      <c r="L2231" s="54" t="s">
        <v>15628</v>
      </c>
      <c r="M2231" s="55">
        <v>0</v>
      </c>
      <c r="N2231" s="55">
        <v>0.88</v>
      </c>
      <c r="O2231" s="54" t="s">
        <v>15615</v>
      </c>
    </row>
    <row r="2232" spans="1:15" x14ac:dyDescent="0.25">
      <c r="A2232" s="19">
        <v>2239</v>
      </c>
      <c r="B2232" t="s">
        <v>7943</v>
      </c>
      <c r="C2232" t="s">
        <v>7387</v>
      </c>
      <c r="D2232" s="50" t="s">
        <v>12093</v>
      </c>
      <c r="E2232" s="84">
        <f t="shared" si="136"/>
        <v>42127</v>
      </c>
      <c r="F2232" s="50">
        <f t="shared" si="137"/>
        <v>2015</v>
      </c>
      <c r="G2232" s="50">
        <f t="shared" si="138"/>
        <v>5</v>
      </c>
      <c r="H2232" s="50">
        <f t="shared" si="139"/>
        <v>7</v>
      </c>
      <c r="I2232" s="54" t="s">
        <v>15622</v>
      </c>
      <c r="J2232" s="54" t="s">
        <v>17050</v>
      </c>
      <c r="K2232" s="54" t="s">
        <v>17124</v>
      </c>
      <c r="L2232" s="54" t="s">
        <v>15626</v>
      </c>
      <c r="M2232" s="55">
        <v>1</v>
      </c>
      <c r="N2232" s="55">
        <v>0.96</v>
      </c>
      <c r="O2232" s="54" t="s">
        <v>15616</v>
      </c>
    </row>
    <row r="2233" spans="1:15" x14ac:dyDescent="0.25">
      <c r="A2233" s="19">
        <v>2240</v>
      </c>
      <c r="B2233" t="s">
        <v>9072</v>
      </c>
      <c r="C2233" t="s">
        <v>6281</v>
      </c>
      <c r="D2233" s="50" t="s">
        <v>12094</v>
      </c>
      <c r="E2233" s="84">
        <f t="shared" si="136"/>
        <v>42128</v>
      </c>
      <c r="F2233" s="50">
        <f t="shared" si="137"/>
        <v>2015</v>
      </c>
      <c r="G2233" s="50">
        <f t="shared" si="138"/>
        <v>5</v>
      </c>
      <c r="H2233" s="50">
        <f t="shared" si="139"/>
        <v>1</v>
      </c>
      <c r="I2233" s="54" t="s">
        <v>15713</v>
      </c>
      <c r="J2233" s="54" t="s">
        <v>17072</v>
      </c>
      <c r="K2233" s="54" t="s">
        <v>17124</v>
      </c>
      <c r="L2233" s="54" t="s">
        <v>15623</v>
      </c>
      <c r="M2233" s="55">
        <v>1</v>
      </c>
      <c r="N2233" s="55">
        <v>0.39</v>
      </c>
      <c r="O2233" s="54" t="s">
        <v>15615</v>
      </c>
    </row>
    <row r="2234" spans="1:15" x14ac:dyDescent="0.25">
      <c r="A2234" s="19">
        <v>2241</v>
      </c>
      <c r="B2234" t="s">
        <v>7924</v>
      </c>
      <c r="C2234" t="s">
        <v>7406</v>
      </c>
      <c r="D2234" s="50" t="s">
        <v>12094</v>
      </c>
      <c r="E2234" s="84">
        <f t="shared" si="136"/>
        <v>42128</v>
      </c>
      <c r="F2234" s="50">
        <f t="shared" si="137"/>
        <v>2015</v>
      </c>
      <c r="G2234" s="50">
        <f t="shared" si="138"/>
        <v>5</v>
      </c>
      <c r="H2234" s="50">
        <f t="shared" si="139"/>
        <v>1</v>
      </c>
      <c r="I2234" s="54" t="s">
        <v>15644</v>
      </c>
      <c r="J2234" s="54" t="s">
        <v>17079</v>
      </c>
      <c r="K2234" s="54" t="s">
        <v>17124</v>
      </c>
      <c r="L2234" s="54" t="s">
        <v>15626</v>
      </c>
      <c r="M2234" s="55">
        <v>1</v>
      </c>
      <c r="N2234" s="55">
        <v>0.98</v>
      </c>
      <c r="O2234" s="54" t="s">
        <v>15616</v>
      </c>
    </row>
    <row r="2235" spans="1:15" x14ac:dyDescent="0.25">
      <c r="A2235" s="19">
        <v>2242</v>
      </c>
      <c r="B2235" t="s">
        <v>8887</v>
      </c>
      <c r="C2235" t="s">
        <v>6464</v>
      </c>
      <c r="D2235" s="50" t="s">
        <v>12095</v>
      </c>
      <c r="E2235" s="84">
        <f t="shared" si="136"/>
        <v>42129</v>
      </c>
      <c r="F2235" s="50">
        <f t="shared" si="137"/>
        <v>2015</v>
      </c>
      <c r="G2235" s="50">
        <f t="shared" si="138"/>
        <v>5</v>
      </c>
      <c r="H2235" s="50">
        <f t="shared" si="139"/>
        <v>2</v>
      </c>
      <c r="I2235" s="54" t="s">
        <v>15622</v>
      </c>
      <c r="J2235" s="54" t="s">
        <v>17050</v>
      </c>
      <c r="K2235" s="54" t="s">
        <v>17124</v>
      </c>
      <c r="L2235" s="54" t="s">
        <v>15626</v>
      </c>
      <c r="M2235" s="55">
        <v>1</v>
      </c>
      <c r="N2235" s="55">
        <v>1</v>
      </c>
      <c r="O2235" s="54" t="s">
        <v>15615</v>
      </c>
    </row>
    <row r="2236" spans="1:15" x14ac:dyDescent="0.25">
      <c r="A2236" s="19">
        <v>2243</v>
      </c>
      <c r="B2236" t="s">
        <v>8125</v>
      </c>
      <c r="C2236" t="s">
        <v>7210</v>
      </c>
      <c r="D2236" s="50" t="s">
        <v>12095</v>
      </c>
      <c r="E2236" s="84">
        <f t="shared" si="136"/>
        <v>42129</v>
      </c>
      <c r="F2236" s="50">
        <f t="shared" si="137"/>
        <v>2015</v>
      </c>
      <c r="G2236" s="50">
        <f t="shared" si="138"/>
        <v>5</v>
      </c>
      <c r="H2236" s="50">
        <f t="shared" si="139"/>
        <v>2</v>
      </c>
      <c r="I2236" s="54" t="s">
        <v>15622</v>
      </c>
      <c r="J2236" s="54" t="s">
        <v>17050</v>
      </c>
      <c r="K2236" s="54" t="s">
        <v>17124</v>
      </c>
      <c r="L2236" s="54" t="s">
        <v>15626</v>
      </c>
      <c r="M2236" s="55">
        <v>1</v>
      </c>
      <c r="N2236" s="55">
        <v>0.77</v>
      </c>
      <c r="O2236" s="54" t="s">
        <v>15616</v>
      </c>
    </row>
    <row r="2237" spans="1:15" x14ac:dyDescent="0.25">
      <c r="A2237" s="19">
        <v>2244</v>
      </c>
      <c r="B2237" t="s">
        <v>7767</v>
      </c>
      <c r="C2237" t="s">
        <v>7554</v>
      </c>
      <c r="D2237" s="50" t="s">
        <v>12095</v>
      </c>
      <c r="E2237" s="84">
        <f t="shared" si="136"/>
        <v>42129</v>
      </c>
      <c r="F2237" s="50">
        <f t="shared" si="137"/>
        <v>2015</v>
      </c>
      <c r="G2237" s="50">
        <f t="shared" si="138"/>
        <v>5</v>
      </c>
      <c r="H2237" s="50">
        <f t="shared" si="139"/>
        <v>2</v>
      </c>
      <c r="I2237" s="54" t="s">
        <v>15622</v>
      </c>
      <c r="J2237" s="54" t="s">
        <v>17050</v>
      </c>
      <c r="K2237" s="54" t="s">
        <v>17124</v>
      </c>
      <c r="L2237" s="54" t="s">
        <v>15626</v>
      </c>
      <c r="M2237" s="55">
        <v>1</v>
      </c>
      <c r="N2237" s="55">
        <v>0.9</v>
      </c>
      <c r="O2237" s="54" t="s">
        <v>15615</v>
      </c>
    </row>
    <row r="2238" spans="1:15" x14ac:dyDescent="0.25">
      <c r="A2238" s="19">
        <v>2245</v>
      </c>
      <c r="B2238" t="s">
        <v>10434</v>
      </c>
      <c r="C2238" t="s">
        <v>4947</v>
      </c>
      <c r="D2238" s="50" t="s">
        <v>12096</v>
      </c>
      <c r="E2238" s="84">
        <f t="shared" si="136"/>
        <v>42130</v>
      </c>
      <c r="F2238" s="50">
        <f t="shared" si="137"/>
        <v>2015</v>
      </c>
      <c r="G2238" s="50">
        <f t="shared" si="138"/>
        <v>5</v>
      </c>
      <c r="H2238" s="50">
        <f t="shared" si="139"/>
        <v>3</v>
      </c>
      <c r="I2238" s="54" t="s">
        <v>15622</v>
      </c>
      <c r="J2238" s="54" t="s">
        <v>17050</v>
      </c>
      <c r="K2238" s="54" t="s">
        <v>17124</v>
      </c>
      <c r="L2238" s="54" t="s">
        <v>15626</v>
      </c>
      <c r="M2238" s="55">
        <v>1</v>
      </c>
      <c r="N2238" s="55">
        <v>0.94</v>
      </c>
      <c r="O2238" s="54" t="s">
        <v>15615</v>
      </c>
    </row>
    <row r="2239" spans="1:15" x14ac:dyDescent="0.25">
      <c r="A2239" s="19">
        <v>2246</v>
      </c>
      <c r="B2239" t="s">
        <v>9458</v>
      </c>
      <c r="C2239" t="s">
        <v>5901</v>
      </c>
      <c r="D2239" s="50" t="s">
        <v>12097</v>
      </c>
      <c r="E2239" s="84">
        <f t="shared" si="136"/>
        <v>42132</v>
      </c>
      <c r="F2239" s="50">
        <f t="shared" si="137"/>
        <v>2015</v>
      </c>
      <c r="G2239" s="50">
        <f t="shared" si="138"/>
        <v>5</v>
      </c>
      <c r="H2239" s="50">
        <f t="shared" si="139"/>
        <v>5</v>
      </c>
      <c r="I2239" s="54" t="s">
        <v>15625</v>
      </c>
      <c r="J2239" s="54" t="s">
        <v>17050</v>
      </c>
      <c r="K2239" s="54" t="s">
        <v>17124</v>
      </c>
      <c r="L2239" s="54" t="s">
        <v>15623</v>
      </c>
      <c r="M2239" s="55">
        <v>0.75</v>
      </c>
      <c r="N2239" s="55">
        <v>0.36</v>
      </c>
      <c r="O2239" s="54" t="s">
        <v>15615</v>
      </c>
    </row>
    <row r="2240" spans="1:15" x14ac:dyDescent="0.25">
      <c r="A2240" s="19">
        <v>2247</v>
      </c>
      <c r="B2240" t="s">
        <v>9311</v>
      </c>
      <c r="C2240" t="s">
        <v>6045</v>
      </c>
      <c r="D2240" s="50" t="s">
        <v>12098</v>
      </c>
      <c r="E2240" s="84">
        <f t="shared" si="136"/>
        <v>42133</v>
      </c>
      <c r="F2240" s="50">
        <f t="shared" si="137"/>
        <v>2015</v>
      </c>
      <c r="G2240" s="50">
        <f t="shared" si="138"/>
        <v>5</v>
      </c>
      <c r="H2240" s="50">
        <f t="shared" si="139"/>
        <v>6</v>
      </c>
      <c r="I2240" s="54" t="s">
        <v>15622</v>
      </c>
      <c r="J2240" s="54" t="s">
        <v>17050</v>
      </c>
      <c r="K2240" s="54" t="s">
        <v>17124</v>
      </c>
      <c r="L2240" s="54" t="s">
        <v>15626</v>
      </c>
      <c r="M2240" s="55">
        <v>0.67</v>
      </c>
      <c r="N2240" s="55">
        <v>0.97</v>
      </c>
      <c r="O2240" s="54" t="s">
        <v>15615</v>
      </c>
    </row>
    <row r="2241" spans="1:15" x14ac:dyDescent="0.25">
      <c r="A2241" s="19">
        <v>2248</v>
      </c>
      <c r="B2241" t="s">
        <v>9017</v>
      </c>
      <c r="C2241" t="s">
        <v>6337</v>
      </c>
      <c r="D2241" s="50" t="s">
        <v>12099</v>
      </c>
      <c r="E2241" s="84">
        <f t="shared" si="136"/>
        <v>42134</v>
      </c>
      <c r="F2241" s="50">
        <f t="shared" si="137"/>
        <v>2015</v>
      </c>
      <c r="G2241" s="50">
        <f t="shared" si="138"/>
        <v>5</v>
      </c>
      <c r="H2241" s="50">
        <f t="shared" si="139"/>
        <v>7</v>
      </c>
      <c r="I2241" s="54" t="s">
        <v>15622</v>
      </c>
      <c r="J2241" s="54" t="s">
        <v>17050</v>
      </c>
      <c r="K2241" s="54" t="s">
        <v>17124</v>
      </c>
      <c r="L2241" s="54" t="s">
        <v>15626</v>
      </c>
      <c r="M2241" s="55">
        <v>1</v>
      </c>
      <c r="N2241" s="55">
        <v>1</v>
      </c>
      <c r="O2241" s="54" t="s">
        <v>15615</v>
      </c>
    </row>
    <row r="2242" spans="1:15" x14ac:dyDescent="0.25">
      <c r="A2242" s="19">
        <v>2249</v>
      </c>
      <c r="B2242" t="s">
        <v>8743</v>
      </c>
      <c r="C2242" t="s">
        <v>6605</v>
      </c>
      <c r="D2242" s="50" t="s">
        <v>12100</v>
      </c>
      <c r="E2242" s="84">
        <f t="shared" si="136"/>
        <v>42136</v>
      </c>
      <c r="F2242" s="50">
        <f t="shared" si="137"/>
        <v>2015</v>
      </c>
      <c r="G2242" s="50">
        <f t="shared" si="138"/>
        <v>5</v>
      </c>
      <c r="H2242" s="50">
        <f t="shared" si="139"/>
        <v>2</v>
      </c>
      <c r="I2242" s="54" t="s">
        <v>15622</v>
      </c>
      <c r="J2242" s="54" t="s">
        <v>17050</v>
      </c>
      <c r="K2242" s="54" t="s">
        <v>17124</v>
      </c>
      <c r="L2242" s="54" t="s">
        <v>15623</v>
      </c>
      <c r="M2242" s="55">
        <v>1</v>
      </c>
      <c r="N2242" s="55">
        <v>0.72</v>
      </c>
      <c r="O2242" s="54" t="s">
        <v>15616</v>
      </c>
    </row>
    <row r="2243" spans="1:15" x14ac:dyDescent="0.25">
      <c r="A2243" s="19">
        <v>2250</v>
      </c>
      <c r="B2243" t="s">
        <v>7730</v>
      </c>
      <c r="C2243" t="s">
        <v>7590</v>
      </c>
      <c r="D2243" s="50" t="s">
        <v>12100</v>
      </c>
      <c r="E2243" s="84">
        <f t="shared" ref="E2243:E2306" si="140">DATE(LEFT(D2243,4),MID(D2243,5,2),RIGHT(D2243,2))</f>
        <v>42136</v>
      </c>
      <c r="F2243" s="50">
        <f t="shared" ref="F2243:F2306" si="141">YEAR(E2243)</f>
        <v>2015</v>
      </c>
      <c r="G2243" s="50">
        <f t="shared" ref="G2243:G2306" si="142">MONTH(E2243)</f>
        <v>5</v>
      </c>
      <c r="H2243" s="50">
        <f t="shared" ref="H2243:H2306" si="143">WEEKDAY(E2243,2)</f>
        <v>2</v>
      </c>
      <c r="I2243" s="54" t="s">
        <v>15625</v>
      </c>
      <c r="J2243" s="54" t="s">
        <v>17050</v>
      </c>
      <c r="K2243" s="54" t="s">
        <v>17124</v>
      </c>
      <c r="L2243" s="54" t="s">
        <v>15624</v>
      </c>
      <c r="M2243" s="55">
        <v>1</v>
      </c>
      <c r="N2243" s="55">
        <v>0.83</v>
      </c>
      <c r="O2243" s="54" t="s">
        <v>15616</v>
      </c>
    </row>
    <row r="2244" spans="1:15" x14ac:dyDescent="0.25">
      <c r="A2244" s="19">
        <v>2251</v>
      </c>
      <c r="B2244" t="s">
        <v>8131</v>
      </c>
      <c r="C2244" t="s">
        <v>7204</v>
      </c>
      <c r="D2244" s="50" t="s">
        <v>12100</v>
      </c>
      <c r="E2244" s="84">
        <f t="shared" si="140"/>
        <v>42136</v>
      </c>
      <c r="F2244" s="50">
        <f t="shared" si="141"/>
        <v>2015</v>
      </c>
      <c r="G2244" s="50">
        <f t="shared" si="142"/>
        <v>5</v>
      </c>
      <c r="H2244" s="50">
        <f t="shared" si="143"/>
        <v>2</v>
      </c>
      <c r="I2244" s="54" t="s">
        <v>15622</v>
      </c>
      <c r="J2244" s="54" t="s">
        <v>17050</v>
      </c>
      <c r="K2244" s="54" t="s">
        <v>17124</v>
      </c>
      <c r="L2244" s="54" t="s">
        <v>15623</v>
      </c>
      <c r="M2244" s="55">
        <v>0.5</v>
      </c>
      <c r="N2244" s="55">
        <v>0.94</v>
      </c>
      <c r="O2244" s="54" t="s">
        <v>15616</v>
      </c>
    </row>
    <row r="2245" spans="1:15" x14ac:dyDescent="0.25">
      <c r="A2245" s="19">
        <v>2252</v>
      </c>
      <c r="B2245" t="s">
        <v>10315</v>
      </c>
      <c r="C2245" t="s">
        <v>5064</v>
      </c>
      <c r="D2245" s="50" t="s">
        <v>12100</v>
      </c>
      <c r="E2245" s="84">
        <f t="shared" si="140"/>
        <v>42136</v>
      </c>
      <c r="F2245" s="50">
        <f t="shared" si="141"/>
        <v>2015</v>
      </c>
      <c r="G2245" s="50">
        <f t="shared" si="142"/>
        <v>5</v>
      </c>
      <c r="H2245" s="50">
        <f t="shared" si="143"/>
        <v>2</v>
      </c>
      <c r="I2245" s="54" t="s">
        <v>15622</v>
      </c>
      <c r="J2245" s="54" t="s">
        <v>17050</v>
      </c>
      <c r="K2245" s="54" t="s">
        <v>17124</v>
      </c>
      <c r="L2245" s="54" t="s">
        <v>15626</v>
      </c>
      <c r="M2245" s="55">
        <v>1</v>
      </c>
      <c r="N2245" s="55">
        <v>0.99</v>
      </c>
      <c r="O2245" s="54" t="s">
        <v>15616</v>
      </c>
    </row>
    <row r="2246" spans="1:15" x14ac:dyDescent="0.25">
      <c r="A2246" s="19">
        <v>2253</v>
      </c>
      <c r="B2246" t="s">
        <v>9810</v>
      </c>
      <c r="C2246" t="s">
        <v>5559</v>
      </c>
      <c r="D2246" s="50" t="s">
        <v>12100</v>
      </c>
      <c r="E2246" s="84">
        <f t="shared" si="140"/>
        <v>42136</v>
      </c>
      <c r="F2246" s="50">
        <f t="shared" si="141"/>
        <v>2015</v>
      </c>
      <c r="G2246" s="50">
        <f t="shared" si="142"/>
        <v>5</v>
      </c>
      <c r="H2246" s="50">
        <f t="shared" si="143"/>
        <v>2</v>
      </c>
      <c r="I2246" s="54" t="s">
        <v>15625</v>
      </c>
      <c r="J2246" s="54" t="s">
        <v>17050</v>
      </c>
      <c r="K2246" s="54" t="s">
        <v>17124</v>
      </c>
      <c r="L2246" s="54" t="s">
        <v>15623</v>
      </c>
      <c r="M2246" s="55">
        <v>0.67</v>
      </c>
      <c r="N2246" s="55">
        <v>1</v>
      </c>
      <c r="O2246" s="54" t="s">
        <v>15615</v>
      </c>
    </row>
    <row r="2247" spans="1:15" x14ac:dyDescent="0.25">
      <c r="A2247" s="19">
        <v>2254</v>
      </c>
      <c r="B2247" t="s">
        <v>11480</v>
      </c>
      <c r="C2247" t="s">
        <v>3922</v>
      </c>
      <c r="D2247" s="50" t="s">
        <v>12101</v>
      </c>
      <c r="E2247" s="84">
        <f t="shared" si="140"/>
        <v>42137</v>
      </c>
      <c r="F2247" s="50">
        <f t="shared" si="141"/>
        <v>2015</v>
      </c>
      <c r="G2247" s="50">
        <f t="shared" si="142"/>
        <v>5</v>
      </c>
      <c r="H2247" s="50">
        <f t="shared" si="143"/>
        <v>3</v>
      </c>
      <c r="I2247" s="54" t="s">
        <v>15622</v>
      </c>
      <c r="J2247" s="54" t="s">
        <v>17050</v>
      </c>
      <c r="K2247" s="54" t="s">
        <v>17124</v>
      </c>
      <c r="L2247" s="54" t="s">
        <v>15626</v>
      </c>
      <c r="M2247" s="55">
        <v>1</v>
      </c>
      <c r="N2247" s="55">
        <v>1</v>
      </c>
      <c r="O2247" s="54" t="s">
        <v>15616</v>
      </c>
    </row>
    <row r="2248" spans="1:15" x14ac:dyDescent="0.25">
      <c r="A2248" s="19">
        <v>2255</v>
      </c>
      <c r="B2248" t="s">
        <v>10886</v>
      </c>
      <c r="C2248" t="s">
        <v>4508</v>
      </c>
      <c r="D2248" s="50" t="s">
        <v>12101</v>
      </c>
      <c r="E2248" s="84">
        <f t="shared" si="140"/>
        <v>42137</v>
      </c>
      <c r="F2248" s="50">
        <f t="shared" si="141"/>
        <v>2015</v>
      </c>
      <c r="G2248" s="50">
        <f t="shared" si="142"/>
        <v>5</v>
      </c>
      <c r="H2248" s="50">
        <f t="shared" si="143"/>
        <v>3</v>
      </c>
      <c r="I2248" s="54" t="s">
        <v>15622</v>
      </c>
      <c r="J2248" s="54" t="s">
        <v>17050</v>
      </c>
      <c r="K2248" s="54" t="s">
        <v>17124</v>
      </c>
      <c r="L2248" s="54" t="s">
        <v>15626</v>
      </c>
      <c r="M2248" s="55">
        <v>1</v>
      </c>
      <c r="N2248" s="55">
        <v>0.75</v>
      </c>
      <c r="O2248" s="54" t="s">
        <v>15616</v>
      </c>
    </row>
    <row r="2249" spans="1:15" x14ac:dyDescent="0.25">
      <c r="A2249" s="19">
        <v>2256</v>
      </c>
      <c r="B2249" t="s">
        <v>9885</v>
      </c>
      <c r="C2249" t="s">
        <v>5486</v>
      </c>
      <c r="D2249" s="50" t="s">
        <v>12101</v>
      </c>
      <c r="E2249" s="84">
        <f t="shared" si="140"/>
        <v>42137</v>
      </c>
      <c r="F2249" s="50">
        <f t="shared" si="141"/>
        <v>2015</v>
      </c>
      <c r="G2249" s="50">
        <f t="shared" si="142"/>
        <v>5</v>
      </c>
      <c r="H2249" s="50">
        <f t="shared" si="143"/>
        <v>3</v>
      </c>
      <c r="I2249" s="54" t="s">
        <v>15622</v>
      </c>
      <c r="J2249" s="54" t="s">
        <v>17050</v>
      </c>
      <c r="K2249" s="54" t="s">
        <v>17124</v>
      </c>
      <c r="L2249" s="54" t="s">
        <v>15626</v>
      </c>
      <c r="M2249" s="55">
        <v>1</v>
      </c>
      <c r="N2249" s="55">
        <v>0.98</v>
      </c>
      <c r="O2249" s="54" t="s">
        <v>15616</v>
      </c>
    </row>
    <row r="2250" spans="1:15" x14ac:dyDescent="0.25">
      <c r="A2250" s="19">
        <v>2257</v>
      </c>
      <c r="B2250" t="s">
        <v>11454</v>
      </c>
      <c r="C2250" t="s">
        <v>3947</v>
      </c>
      <c r="D2250" s="50" t="s">
        <v>12102</v>
      </c>
      <c r="E2250" s="84">
        <f t="shared" si="140"/>
        <v>42138</v>
      </c>
      <c r="F2250" s="50">
        <f t="shared" si="141"/>
        <v>2015</v>
      </c>
      <c r="G2250" s="50">
        <f t="shared" si="142"/>
        <v>5</v>
      </c>
      <c r="H2250" s="50">
        <f t="shared" si="143"/>
        <v>4</v>
      </c>
      <c r="I2250" s="54" t="s">
        <v>15625</v>
      </c>
      <c r="J2250" s="54" t="s">
        <v>17050</v>
      </c>
      <c r="K2250" s="54" t="s">
        <v>17124</v>
      </c>
      <c r="L2250" s="54" t="s">
        <v>15626</v>
      </c>
      <c r="M2250" s="55">
        <v>1</v>
      </c>
      <c r="N2250" s="55">
        <v>0.8</v>
      </c>
      <c r="O2250" s="54" t="s">
        <v>15615</v>
      </c>
    </row>
    <row r="2251" spans="1:15" x14ac:dyDescent="0.25">
      <c r="A2251" s="19">
        <v>2258</v>
      </c>
      <c r="B2251" t="s">
        <v>9836</v>
      </c>
      <c r="C2251" t="s">
        <v>5533</v>
      </c>
      <c r="D2251" s="50" t="s">
        <v>12102</v>
      </c>
      <c r="E2251" s="84">
        <f t="shared" si="140"/>
        <v>42138</v>
      </c>
      <c r="F2251" s="50">
        <f t="shared" si="141"/>
        <v>2015</v>
      </c>
      <c r="G2251" s="50">
        <f t="shared" si="142"/>
        <v>5</v>
      </c>
      <c r="H2251" s="50">
        <f t="shared" si="143"/>
        <v>4</v>
      </c>
      <c r="I2251" s="54" t="s">
        <v>15622</v>
      </c>
      <c r="J2251" s="54" t="s">
        <v>17050</v>
      </c>
      <c r="K2251" s="54" t="s">
        <v>17124</v>
      </c>
      <c r="L2251" s="54" t="s">
        <v>15626</v>
      </c>
      <c r="M2251" s="55">
        <v>1</v>
      </c>
      <c r="N2251" s="55">
        <v>0.86</v>
      </c>
      <c r="O2251" s="54" t="s">
        <v>15616</v>
      </c>
    </row>
    <row r="2252" spans="1:15" x14ac:dyDescent="0.25">
      <c r="A2252" s="19">
        <v>2259</v>
      </c>
      <c r="B2252" t="s">
        <v>7947</v>
      </c>
      <c r="C2252" t="s">
        <v>7383</v>
      </c>
      <c r="D2252" s="50" t="s">
        <v>12103</v>
      </c>
      <c r="E2252" s="84">
        <f t="shared" si="140"/>
        <v>42139</v>
      </c>
      <c r="F2252" s="50">
        <f t="shared" si="141"/>
        <v>2015</v>
      </c>
      <c r="G2252" s="50">
        <f t="shared" si="142"/>
        <v>5</v>
      </c>
      <c r="H2252" s="50">
        <f t="shared" si="143"/>
        <v>5</v>
      </c>
      <c r="I2252" s="54" t="s">
        <v>15622</v>
      </c>
      <c r="J2252" s="54" t="s">
        <v>17050</v>
      </c>
      <c r="K2252" s="54" t="s">
        <v>17124</v>
      </c>
      <c r="L2252" s="54" t="s">
        <v>15626</v>
      </c>
      <c r="M2252" s="55">
        <v>1</v>
      </c>
      <c r="N2252" s="55">
        <v>1</v>
      </c>
      <c r="O2252" s="54" t="s">
        <v>15615</v>
      </c>
    </row>
    <row r="2253" spans="1:15" x14ac:dyDescent="0.25">
      <c r="A2253" s="19">
        <v>2260</v>
      </c>
      <c r="B2253" t="s">
        <v>11363</v>
      </c>
      <c r="C2253" t="s">
        <v>4037</v>
      </c>
      <c r="D2253" s="50" t="s">
        <v>12103</v>
      </c>
      <c r="E2253" s="84">
        <f t="shared" si="140"/>
        <v>42139</v>
      </c>
      <c r="F2253" s="50">
        <f t="shared" si="141"/>
        <v>2015</v>
      </c>
      <c r="G2253" s="50">
        <f t="shared" si="142"/>
        <v>5</v>
      </c>
      <c r="H2253" s="50">
        <f t="shared" si="143"/>
        <v>5</v>
      </c>
      <c r="I2253" s="54" t="s">
        <v>15622</v>
      </c>
      <c r="J2253" s="54" t="s">
        <v>17050</v>
      </c>
      <c r="K2253" s="54" t="s">
        <v>17124</v>
      </c>
      <c r="L2253" s="54" t="s">
        <v>15624</v>
      </c>
      <c r="M2253" s="55">
        <v>1</v>
      </c>
      <c r="N2253" s="55">
        <v>0.64</v>
      </c>
      <c r="O2253" s="54" t="s">
        <v>15616</v>
      </c>
    </row>
    <row r="2254" spans="1:15" x14ac:dyDescent="0.25">
      <c r="A2254" s="19">
        <v>2261</v>
      </c>
      <c r="B2254" t="s">
        <v>9372</v>
      </c>
      <c r="C2254" t="s">
        <v>5985</v>
      </c>
      <c r="D2254" s="50" t="s">
        <v>12104</v>
      </c>
      <c r="E2254" s="84">
        <f t="shared" si="140"/>
        <v>42140</v>
      </c>
      <c r="F2254" s="50">
        <f t="shared" si="141"/>
        <v>2015</v>
      </c>
      <c r="G2254" s="50">
        <f t="shared" si="142"/>
        <v>5</v>
      </c>
      <c r="H2254" s="50">
        <f t="shared" si="143"/>
        <v>6</v>
      </c>
      <c r="I2254" s="54" t="s">
        <v>15622</v>
      </c>
      <c r="J2254" s="54" t="s">
        <v>17050</v>
      </c>
      <c r="K2254" s="54" t="s">
        <v>17124</v>
      </c>
      <c r="L2254" s="54" t="s">
        <v>15624</v>
      </c>
      <c r="M2254" s="55">
        <v>0.91</v>
      </c>
      <c r="N2254" s="55">
        <v>1</v>
      </c>
      <c r="O2254" s="54" t="s">
        <v>15616</v>
      </c>
    </row>
    <row r="2255" spans="1:15" x14ac:dyDescent="0.25">
      <c r="A2255" s="19">
        <v>2262</v>
      </c>
      <c r="B2255" t="s">
        <v>8079</v>
      </c>
      <c r="C2255" t="s">
        <v>7254</v>
      </c>
      <c r="D2255" s="50" t="s">
        <v>12104</v>
      </c>
      <c r="E2255" s="84">
        <f t="shared" si="140"/>
        <v>42140</v>
      </c>
      <c r="F2255" s="50">
        <f t="shared" si="141"/>
        <v>2015</v>
      </c>
      <c r="G2255" s="50">
        <f t="shared" si="142"/>
        <v>5</v>
      </c>
      <c r="H2255" s="50">
        <f t="shared" si="143"/>
        <v>6</v>
      </c>
      <c r="I2255" s="54" t="s">
        <v>15622</v>
      </c>
      <c r="J2255" s="54" t="s">
        <v>17050</v>
      </c>
      <c r="K2255" s="54" t="s">
        <v>17124</v>
      </c>
      <c r="L2255" s="54" t="s">
        <v>15624</v>
      </c>
      <c r="M2255" s="55">
        <v>0.81</v>
      </c>
      <c r="N2255" s="55">
        <v>0.56999999999999995</v>
      </c>
      <c r="O2255" s="54" t="s">
        <v>15615</v>
      </c>
    </row>
    <row r="2256" spans="1:15" x14ac:dyDescent="0.25">
      <c r="A2256" s="19">
        <v>2263</v>
      </c>
      <c r="B2256" t="s">
        <v>10501</v>
      </c>
      <c r="C2256" t="s">
        <v>4882</v>
      </c>
      <c r="D2256" s="50" t="s">
        <v>12105</v>
      </c>
      <c r="E2256" s="84">
        <f t="shared" si="140"/>
        <v>42141</v>
      </c>
      <c r="F2256" s="50">
        <f t="shared" si="141"/>
        <v>2015</v>
      </c>
      <c r="G2256" s="50">
        <f t="shared" si="142"/>
        <v>5</v>
      </c>
      <c r="H2256" s="50">
        <f t="shared" si="143"/>
        <v>7</v>
      </c>
      <c r="I2256" s="54" t="s">
        <v>15622</v>
      </c>
      <c r="J2256" s="54" t="s">
        <v>17050</v>
      </c>
      <c r="K2256" s="54" t="s">
        <v>17124</v>
      </c>
      <c r="L2256" s="54" t="s">
        <v>15623</v>
      </c>
      <c r="M2256" s="55">
        <v>1</v>
      </c>
      <c r="N2256" s="55">
        <v>1</v>
      </c>
      <c r="O2256" s="54" t="s">
        <v>15616</v>
      </c>
    </row>
    <row r="2257" spans="1:15" x14ac:dyDescent="0.25">
      <c r="A2257" s="19">
        <v>2264</v>
      </c>
      <c r="B2257" t="s">
        <v>7837</v>
      </c>
      <c r="C2257" t="s">
        <v>7486</v>
      </c>
      <c r="D2257" s="50" t="s">
        <v>12105</v>
      </c>
      <c r="E2257" s="84">
        <f t="shared" si="140"/>
        <v>42141</v>
      </c>
      <c r="F2257" s="50">
        <f t="shared" si="141"/>
        <v>2015</v>
      </c>
      <c r="G2257" s="50">
        <f t="shared" si="142"/>
        <v>5</v>
      </c>
      <c r="H2257" s="50">
        <f t="shared" si="143"/>
        <v>7</v>
      </c>
      <c r="I2257" s="54" t="s">
        <v>15622</v>
      </c>
      <c r="J2257" s="54" t="s">
        <v>17050</v>
      </c>
      <c r="K2257" s="54" t="s">
        <v>17124</v>
      </c>
      <c r="L2257" s="54" t="s">
        <v>15626</v>
      </c>
      <c r="M2257" s="55">
        <v>0.98</v>
      </c>
      <c r="N2257" s="55">
        <v>0.96</v>
      </c>
      <c r="O2257" s="54" t="s">
        <v>15616</v>
      </c>
    </row>
    <row r="2258" spans="1:15" x14ac:dyDescent="0.25">
      <c r="A2258" s="19">
        <v>2265</v>
      </c>
      <c r="B2258" t="s">
        <v>11767</v>
      </c>
      <c r="C2258" t="s">
        <v>3643</v>
      </c>
      <c r="D2258" s="50" t="s">
        <v>16850</v>
      </c>
      <c r="E2258" s="84">
        <f t="shared" si="140"/>
        <v>42142</v>
      </c>
      <c r="F2258" s="50">
        <f t="shared" si="141"/>
        <v>2015</v>
      </c>
      <c r="G2258" s="50">
        <f t="shared" si="142"/>
        <v>5</v>
      </c>
      <c r="H2258" s="50">
        <f t="shared" si="143"/>
        <v>1</v>
      </c>
      <c r="I2258" s="54" t="s">
        <v>15622</v>
      </c>
      <c r="J2258" s="54" t="s">
        <v>17050</v>
      </c>
      <c r="K2258" s="54" t="s">
        <v>17124</v>
      </c>
      <c r="L2258" s="54" t="s">
        <v>15624</v>
      </c>
      <c r="M2258" s="55">
        <v>1</v>
      </c>
      <c r="N2258" s="55">
        <v>1</v>
      </c>
      <c r="O2258" s="54" t="s">
        <v>15616</v>
      </c>
    </row>
    <row r="2259" spans="1:15" x14ac:dyDescent="0.25">
      <c r="A2259" s="19">
        <v>2266</v>
      </c>
      <c r="B2259" t="s">
        <v>11132</v>
      </c>
      <c r="C2259" t="s">
        <v>4268</v>
      </c>
      <c r="D2259" s="50" t="s">
        <v>16850</v>
      </c>
      <c r="E2259" s="84">
        <f t="shared" si="140"/>
        <v>42142</v>
      </c>
      <c r="F2259" s="50">
        <f t="shared" si="141"/>
        <v>2015</v>
      </c>
      <c r="G2259" s="50">
        <f t="shared" si="142"/>
        <v>5</v>
      </c>
      <c r="H2259" s="50">
        <f t="shared" si="143"/>
        <v>1</v>
      </c>
      <c r="I2259" s="54" t="s">
        <v>15622</v>
      </c>
      <c r="J2259" s="54" t="s">
        <v>17050</v>
      </c>
      <c r="K2259" s="54" t="s">
        <v>17124</v>
      </c>
      <c r="L2259" s="54" t="s">
        <v>15623</v>
      </c>
      <c r="M2259" s="55">
        <v>0.5</v>
      </c>
      <c r="N2259" s="55">
        <v>0.5</v>
      </c>
      <c r="O2259" s="54" t="s">
        <v>15615</v>
      </c>
    </row>
    <row r="2260" spans="1:15" x14ac:dyDescent="0.25">
      <c r="A2260" s="19">
        <v>2267</v>
      </c>
      <c r="B2260" t="s">
        <v>10276</v>
      </c>
      <c r="C2260" t="s">
        <v>5103</v>
      </c>
      <c r="D2260" s="50" t="s">
        <v>16850</v>
      </c>
      <c r="E2260" s="84">
        <f t="shared" si="140"/>
        <v>42142</v>
      </c>
      <c r="F2260" s="50">
        <f t="shared" si="141"/>
        <v>2015</v>
      </c>
      <c r="G2260" s="50">
        <f t="shared" si="142"/>
        <v>5</v>
      </c>
      <c r="H2260" s="50">
        <f t="shared" si="143"/>
        <v>1</v>
      </c>
      <c r="I2260" s="54" t="s">
        <v>15622</v>
      </c>
      <c r="J2260" s="54" t="s">
        <v>17050</v>
      </c>
      <c r="K2260" s="54" t="s">
        <v>17124</v>
      </c>
      <c r="L2260" s="54" t="s">
        <v>15623</v>
      </c>
      <c r="M2260" s="55">
        <v>0.5</v>
      </c>
      <c r="N2260" s="55">
        <v>1</v>
      </c>
      <c r="O2260" s="54" t="s">
        <v>15615</v>
      </c>
    </row>
    <row r="2261" spans="1:15" x14ac:dyDescent="0.25">
      <c r="A2261" s="19">
        <v>2268</v>
      </c>
      <c r="B2261" t="s">
        <v>10448</v>
      </c>
      <c r="C2261" t="s">
        <v>4933</v>
      </c>
      <c r="D2261" s="50" t="s">
        <v>12106</v>
      </c>
      <c r="E2261" s="84">
        <f t="shared" si="140"/>
        <v>42143</v>
      </c>
      <c r="F2261" s="50">
        <f t="shared" si="141"/>
        <v>2015</v>
      </c>
      <c r="G2261" s="50">
        <f t="shared" si="142"/>
        <v>5</v>
      </c>
      <c r="H2261" s="50">
        <f t="shared" si="143"/>
        <v>2</v>
      </c>
      <c r="I2261" s="54" t="s">
        <v>15622</v>
      </c>
      <c r="J2261" s="54" t="s">
        <v>17050</v>
      </c>
      <c r="K2261" s="54" t="s">
        <v>17124</v>
      </c>
      <c r="L2261" s="54" t="s">
        <v>15624</v>
      </c>
      <c r="M2261" s="55">
        <v>1</v>
      </c>
      <c r="N2261" s="55">
        <v>0.84</v>
      </c>
      <c r="O2261" s="54" t="s">
        <v>15615</v>
      </c>
    </row>
    <row r="2262" spans="1:15" x14ac:dyDescent="0.25">
      <c r="A2262" s="19">
        <v>2269</v>
      </c>
      <c r="B2262" t="s">
        <v>8511</v>
      </c>
      <c r="C2262" t="s">
        <v>6833</v>
      </c>
      <c r="D2262" s="50" t="s">
        <v>12107</v>
      </c>
      <c r="E2262" s="84">
        <f t="shared" si="140"/>
        <v>42144</v>
      </c>
      <c r="F2262" s="50">
        <f t="shared" si="141"/>
        <v>2015</v>
      </c>
      <c r="G2262" s="50">
        <f t="shared" si="142"/>
        <v>5</v>
      </c>
      <c r="H2262" s="50">
        <f t="shared" si="143"/>
        <v>3</v>
      </c>
      <c r="I2262" s="54" t="s">
        <v>15622</v>
      </c>
      <c r="J2262" s="54" t="s">
        <v>17050</v>
      </c>
      <c r="K2262" s="54" t="s">
        <v>17124</v>
      </c>
      <c r="L2262" s="54" t="s">
        <v>15624</v>
      </c>
      <c r="M2262" s="55">
        <v>0.9</v>
      </c>
      <c r="N2262" s="55">
        <v>0.77</v>
      </c>
      <c r="O2262" s="54" t="s">
        <v>15615</v>
      </c>
    </row>
    <row r="2263" spans="1:15" x14ac:dyDescent="0.25">
      <c r="A2263" s="19">
        <v>2270</v>
      </c>
      <c r="B2263" t="s">
        <v>11408</v>
      </c>
      <c r="C2263" t="s">
        <v>3992</v>
      </c>
      <c r="D2263" s="50" t="s">
        <v>12107</v>
      </c>
      <c r="E2263" s="84">
        <f t="shared" si="140"/>
        <v>42144</v>
      </c>
      <c r="F2263" s="50">
        <f t="shared" si="141"/>
        <v>2015</v>
      </c>
      <c r="G2263" s="50">
        <f t="shared" si="142"/>
        <v>5</v>
      </c>
      <c r="H2263" s="50">
        <f t="shared" si="143"/>
        <v>3</v>
      </c>
      <c r="I2263" s="54" t="s">
        <v>15814</v>
      </c>
      <c r="J2263" s="54" t="s">
        <v>17050</v>
      </c>
      <c r="K2263" s="54" t="s">
        <v>17124</v>
      </c>
      <c r="L2263" s="54" t="s">
        <v>15626</v>
      </c>
      <c r="M2263" s="55">
        <v>1</v>
      </c>
      <c r="N2263" s="55">
        <v>1</v>
      </c>
      <c r="O2263" s="54" t="s">
        <v>15616</v>
      </c>
    </row>
    <row r="2264" spans="1:15" x14ac:dyDescent="0.25">
      <c r="A2264" s="19">
        <v>2271</v>
      </c>
      <c r="B2264" t="s">
        <v>9438</v>
      </c>
      <c r="C2264" t="s">
        <v>5921</v>
      </c>
      <c r="D2264" s="50" t="s">
        <v>12107</v>
      </c>
      <c r="E2264" s="84">
        <f t="shared" si="140"/>
        <v>42144</v>
      </c>
      <c r="F2264" s="50">
        <f t="shared" si="141"/>
        <v>2015</v>
      </c>
      <c r="G2264" s="50">
        <f t="shared" si="142"/>
        <v>5</v>
      </c>
      <c r="H2264" s="50">
        <f t="shared" si="143"/>
        <v>3</v>
      </c>
      <c r="I2264" s="54" t="s">
        <v>15730</v>
      </c>
      <c r="J2264" s="54" t="s">
        <v>17103</v>
      </c>
      <c r="K2264" s="54" t="s">
        <v>17124</v>
      </c>
      <c r="L2264" s="54" t="s">
        <v>15623</v>
      </c>
      <c r="M2264" s="55">
        <v>0.63</v>
      </c>
      <c r="N2264" s="55">
        <v>0.89</v>
      </c>
      <c r="O2264" s="54" t="s">
        <v>15615</v>
      </c>
    </row>
    <row r="2265" spans="1:15" x14ac:dyDescent="0.25">
      <c r="A2265" s="19">
        <v>2272</v>
      </c>
      <c r="B2265" t="s">
        <v>8706</v>
      </c>
      <c r="C2265" t="s">
        <v>6642</v>
      </c>
      <c r="D2265" s="50" t="s">
        <v>12107</v>
      </c>
      <c r="E2265" s="84">
        <f t="shared" si="140"/>
        <v>42144</v>
      </c>
      <c r="F2265" s="50">
        <f t="shared" si="141"/>
        <v>2015</v>
      </c>
      <c r="G2265" s="50">
        <f t="shared" si="142"/>
        <v>5</v>
      </c>
      <c r="H2265" s="50">
        <f t="shared" si="143"/>
        <v>3</v>
      </c>
      <c r="I2265" s="54" t="s">
        <v>15622</v>
      </c>
      <c r="J2265" s="54" t="s">
        <v>17050</v>
      </c>
      <c r="K2265" s="54" t="s">
        <v>17124</v>
      </c>
      <c r="L2265" s="54" t="s">
        <v>15624</v>
      </c>
      <c r="M2265" s="55">
        <v>0.8</v>
      </c>
      <c r="N2265" s="55">
        <v>0.83</v>
      </c>
      <c r="O2265" s="54" t="s">
        <v>15616</v>
      </c>
    </row>
    <row r="2266" spans="1:15" x14ac:dyDescent="0.25">
      <c r="A2266" s="19">
        <v>2273</v>
      </c>
      <c r="B2266" t="s">
        <v>11086</v>
      </c>
      <c r="C2266" t="s">
        <v>4311</v>
      </c>
      <c r="D2266" s="50" t="s">
        <v>12107</v>
      </c>
      <c r="E2266" s="84">
        <f t="shared" si="140"/>
        <v>42144</v>
      </c>
      <c r="F2266" s="50">
        <f t="shared" si="141"/>
        <v>2015</v>
      </c>
      <c r="G2266" s="50">
        <f t="shared" si="142"/>
        <v>5</v>
      </c>
      <c r="H2266" s="50">
        <f t="shared" si="143"/>
        <v>3</v>
      </c>
      <c r="I2266" s="54" t="s">
        <v>15625</v>
      </c>
      <c r="J2266" s="54" t="s">
        <v>17050</v>
      </c>
      <c r="K2266" s="54" t="s">
        <v>17124</v>
      </c>
      <c r="L2266" s="54" t="s">
        <v>15626</v>
      </c>
      <c r="M2266" s="55">
        <v>1</v>
      </c>
      <c r="N2266" s="55">
        <v>0.82</v>
      </c>
      <c r="O2266" s="54" t="s">
        <v>15615</v>
      </c>
    </row>
    <row r="2267" spans="1:15" x14ac:dyDescent="0.25">
      <c r="A2267" s="19">
        <v>2274</v>
      </c>
      <c r="B2267" t="s">
        <v>7987</v>
      </c>
      <c r="C2267" t="s">
        <v>7344</v>
      </c>
      <c r="D2267" s="50" t="s">
        <v>12108</v>
      </c>
      <c r="E2267" s="84">
        <f t="shared" si="140"/>
        <v>42146</v>
      </c>
      <c r="F2267" s="50">
        <f t="shared" si="141"/>
        <v>2015</v>
      </c>
      <c r="G2267" s="50">
        <f t="shared" si="142"/>
        <v>5</v>
      </c>
      <c r="H2267" s="50">
        <f t="shared" si="143"/>
        <v>5</v>
      </c>
      <c r="I2267" s="54" t="s">
        <v>15651</v>
      </c>
      <c r="J2267" s="54" t="s">
        <v>17057</v>
      </c>
      <c r="K2267" s="54" t="s">
        <v>17145</v>
      </c>
      <c r="L2267" s="54" t="s">
        <v>15624</v>
      </c>
      <c r="M2267" s="55">
        <v>1</v>
      </c>
      <c r="N2267" s="55">
        <v>1</v>
      </c>
      <c r="O2267" s="54" t="s">
        <v>15615</v>
      </c>
    </row>
    <row r="2268" spans="1:15" x14ac:dyDescent="0.25">
      <c r="A2268" s="19">
        <v>2275</v>
      </c>
      <c r="B2268" t="s">
        <v>9244</v>
      </c>
      <c r="C2268" t="s">
        <v>6110</v>
      </c>
      <c r="D2268" s="50" t="s">
        <v>12108</v>
      </c>
      <c r="E2268" s="84">
        <f t="shared" si="140"/>
        <v>42146</v>
      </c>
      <c r="F2268" s="50">
        <f t="shared" si="141"/>
        <v>2015</v>
      </c>
      <c r="G2268" s="50">
        <f t="shared" si="142"/>
        <v>5</v>
      </c>
      <c r="H2268" s="50">
        <f t="shared" si="143"/>
        <v>5</v>
      </c>
      <c r="I2268" s="54" t="s">
        <v>15625</v>
      </c>
      <c r="J2268" s="54" t="s">
        <v>17050</v>
      </c>
      <c r="K2268" s="54" t="s">
        <v>17124</v>
      </c>
      <c r="L2268" s="54" t="s">
        <v>15626</v>
      </c>
      <c r="M2268" s="55">
        <v>1</v>
      </c>
      <c r="N2268" s="55">
        <v>0.88</v>
      </c>
      <c r="O2268" s="54" t="s">
        <v>15616</v>
      </c>
    </row>
    <row r="2269" spans="1:15" x14ac:dyDescent="0.25">
      <c r="A2269" s="19">
        <v>2276</v>
      </c>
      <c r="B2269" t="s">
        <v>10302</v>
      </c>
      <c r="C2269" t="s">
        <v>5077</v>
      </c>
      <c r="D2269" s="50" t="s">
        <v>12109</v>
      </c>
      <c r="E2269" s="84">
        <f t="shared" si="140"/>
        <v>42149</v>
      </c>
      <c r="F2269" s="50">
        <f t="shared" si="141"/>
        <v>2015</v>
      </c>
      <c r="G2269" s="50">
        <f t="shared" si="142"/>
        <v>5</v>
      </c>
      <c r="H2269" s="50">
        <f t="shared" si="143"/>
        <v>1</v>
      </c>
      <c r="I2269" s="54" t="s">
        <v>15625</v>
      </c>
      <c r="J2269" s="54" t="s">
        <v>17050</v>
      </c>
      <c r="K2269" s="54" t="s">
        <v>17124</v>
      </c>
      <c r="L2269" s="54" t="s">
        <v>15626</v>
      </c>
      <c r="M2269" s="55">
        <v>1</v>
      </c>
      <c r="N2269" s="55">
        <v>1</v>
      </c>
      <c r="O2269" s="54" t="s">
        <v>15616</v>
      </c>
    </row>
    <row r="2270" spans="1:15" x14ac:dyDescent="0.25">
      <c r="A2270" s="19">
        <v>2277</v>
      </c>
      <c r="B2270" t="s">
        <v>11060</v>
      </c>
      <c r="C2270" t="s">
        <v>4337</v>
      </c>
      <c r="D2270" s="50" t="s">
        <v>12110</v>
      </c>
      <c r="E2270" s="84">
        <f t="shared" si="140"/>
        <v>42150</v>
      </c>
      <c r="F2270" s="50">
        <f t="shared" si="141"/>
        <v>2015</v>
      </c>
      <c r="G2270" s="50">
        <f t="shared" si="142"/>
        <v>5</v>
      </c>
      <c r="H2270" s="50">
        <f t="shared" si="143"/>
        <v>2</v>
      </c>
      <c r="I2270" s="54" t="s">
        <v>15622</v>
      </c>
      <c r="J2270" s="54" t="s">
        <v>17050</v>
      </c>
      <c r="K2270" s="54" t="s">
        <v>17124</v>
      </c>
      <c r="L2270" s="54" t="s">
        <v>15626</v>
      </c>
      <c r="M2270" s="55">
        <v>1</v>
      </c>
      <c r="N2270" s="55">
        <v>0.9</v>
      </c>
      <c r="O2270" s="54" t="s">
        <v>15616</v>
      </c>
    </row>
    <row r="2271" spans="1:15" x14ac:dyDescent="0.25">
      <c r="A2271" s="19">
        <v>2278</v>
      </c>
      <c r="B2271" t="s">
        <v>8480</v>
      </c>
      <c r="C2271" t="s">
        <v>6864</v>
      </c>
      <c r="D2271" s="50" t="s">
        <v>12110</v>
      </c>
      <c r="E2271" s="84">
        <f t="shared" si="140"/>
        <v>42150</v>
      </c>
      <c r="F2271" s="50">
        <f t="shared" si="141"/>
        <v>2015</v>
      </c>
      <c r="G2271" s="50">
        <f t="shared" si="142"/>
        <v>5</v>
      </c>
      <c r="H2271" s="50">
        <f t="shared" si="143"/>
        <v>2</v>
      </c>
      <c r="I2271" s="54" t="s">
        <v>15622</v>
      </c>
      <c r="J2271" s="54" t="s">
        <v>17050</v>
      </c>
      <c r="K2271" s="54" t="s">
        <v>17124</v>
      </c>
      <c r="L2271" s="54" t="s">
        <v>15628</v>
      </c>
      <c r="M2271" s="55">
        <v>0</v>
      </c>
      <c r="N2271" s="55">
        <v>0.36</v>
      </c>
      <c r="O2271" s="54" t="s">
        <v>15615</v>
      </c>
    </row>
    <row r="2272" spans="1:15" x14ac:dyDescent="0.25">
      <c r="A2272" s="19">
        <v>2279</v>
      </c>
      <c r="B2272" t="s">
        <v>9942</v>
      </c>
      <c r="C2272" t="s">
        <v>5429</v>
      </c>
      <c r="D2272" s="50" t="s">
        <v>12111</v>
      </c>
      <c r="E2272" s="84">
        <f t="shared" si="140"/>
        <v>42151</v>
      </c>
      <c r="F2272" s="50">
        <f t="shared" si="141"/>
        <v>2015</v>
      </c>
      <c r="G2272" s="50">
        <f t="shared" si="142"/>
        <v>5</v>
      </c>
      <c r="H2272" s="50">
        <f t="shared" si="143"/>
        <v>3</v>
      </c>
      <c r="I2272" s="54" t="s">
        <v>15625</v>
      </c>
      <c r="J2272" s="54" t="s">
        <v>17050</v>
      </c>
      <c r="K2272" s="54" t="s">
        <v>17124</v>
      </c>
      <c r="L2272" s="54" t="s">
        <v>15623</v>
      </c>
      <c r="M2272" s="55">
        <v>1</v>
      </c>
      <c r="N2272" s="55">
        <v>0.31</v>
      </c>
      <c r="O2272" s="54" t="s">
        <v>15615</v>
      </c>
    </row>
    <row r="2273" spans="1:15" x14ac:dyDescent="0.25">
      <c r="A2273" s="19">
        <v>2280</v>
      </c>
      <c r="B2273" t="s">
        <v>10307</v>
      </c>
      <c r="C2273" t="s">
        <v>5072</v>
      </c>
      <c r="D2273" s="50" t="s">
        <v>12111</v>
      </c>
      <c r="E2273" s="84">
        <f t="shared" si="140"/>
        <v>42151</v>
      </c>
      <c r="F2273" s="50">
        <f t="shared" si="141"/>
        <v>2015</v>
      </c>
      <c r="G2273" s="50">
        <f t="shared" si="142"/>
        <v>5</v>
      </c>
      <c r="H2273" s="50">
        <f t="shared" si="143"/>
        <v>3</v>
      </c>
      <c r="I2273" s="54" t="s">
        <v>15622</v>
      </c>
      <c r="J2273" s="54" t="s">
        <v>17050</v>
      </c>
      <c r="K2273" s="54" t="s">
        <v>17124</v>
      </c>
      <c r="L2273" s="54" t="s">
        <v>15626</v>
      </c>
      <c r="M2273" s="55">
        <v>1</v>
      </c>
      <c r="N2273" s="55">
        <v>0.88</v>
      </c>
      <c r="O2273" s="54" t="s">
        <v>15616</v>
      </c>
    </row>
    <row r="2274" spans="1:15" x14ac:dyDescent="0.25">
      <c r="A2274" s="19">
        <v>2281</v>
      </c>
      <c r="B2274" t="s">
        <v>9446</v>
      </c>
      <c r="C2274" t="s">
        <v>5913</v>
      </c>
      <c r="D2274" s="50" t="s">
        <v>12111</v>
      </c>
      <c r="E2274" s="84">
        <f t="shared" si="140"/>
        <v>42151</v>
      </c>
      <c r="F2274" s="50">
        <f t="shared" si="141"/>
        <v>2015</v>
      </c>
      <c r="G2274" s="50">
        <f t="shared" si="142"/>
        <v>5</v>
      </c>
      <c r="H2274" s="50">
        <f t="shared" si="143"/>
        <v>3</v>
      </c>
      <c r="I2274" s="54" t="s">
        <v>15622</v>
      </c>
      <c r="J2274" s="54" t="s">
        <v>17050</v>
      </c>
      <c r="K2274" s="54" t="s">
        <v>17124</v>
      </c>
      <c r="L2274" s="54" t="s">
        <v>15626</v>
      </c>
      <c r="M2274" s="55">
        <v>1</v>
      </c>
      <c r="N2274" s="55">
        <v>0.86</v>
      </c>
      <c r="O2274" s="54" t="s">
        <v>15615</v>
      </c>
    </row>
    <row r="2275" spans="1:15" x14ac:dyDescent="0.25">
      <c r="A2275" s="19">
        <v>2282</v>
      </c>
      <c r="B2275" t="s">
        <v>9926</v>
      </c>
      <c r="C2275" t="s">
        <v>5445</v>
      </c>
      <c r="D2275" s="50" t="s">
        <v>12111</v>
      </c>
      <c r="E2275" s="84">
        <f t="shared" si="140"/>
        <v>42151</v>
      </c>
      <c r="F2275" s="50">
        <f t="shared" si="141"/>
        <v>2015</v>
      </c>
      <c r="G2275" s="50">
        <f t="shared" si="142"/>
        <v>5</v>
      </c>
      <c r="H2275" s="50">
        <f t="shared" si="143"/>
        <v>3</v>
      </c>
      <c r="I2275" s="54" t="s">
        <v>15622</v>
      </c>
      <c r="J2275" s="54" t="s">
        <v>17050</v>
      </c>
      <c r="K2275" s="54" t="s">
        <v>17124</v>
      </c>
      <c r="L2275" s="54" t="s">
        <v>15624</v>
      </c>
      <c r="M2275" s="55">
        <v>0.8</v>
      </c>
      <c r="N2275" s="55">
        <v>1</v>
      </c>
      <c r="O2275" s="54" t="s">
        <v>15615</v>
      </c>
    </row>
    <row r="2276" spans="1:15" x14ac:dyDescent="0.25">
      <c r="A2276" s="19">
        <v>2283</v>
      </c>
      <c r="B2276" t="s">
        <v>9377</v>
      </c>
      <c r="C2276" t="s">
        <v>5980</v>
      </c>
      <c r="D2276" s="50" t="s">
        <v>12112</v>
      </c>
      <c r="E2276" s="84">
        <f t="shared" si="140"/>
        <v>42153</v>
      </c>
      <c r="F2276" s="50">
        <f t="shared" si="141"/>
        <v>2015</v>
      </c>
      <c r="G2276" s="50">
        <f t="shared" si="142"/>
        <v>5</v>
      </c>
      <c r="H2276" s="50">
        <f t="shared" si="143"/>
        <v>5</v>
      </c>
      <c r="I2276" s="54" t="s">
        <v>15622</v>
      </c>
      <c r="J2276" s="54" t="s">
        <v>17050</v>
      </c>
      <c r="K2276" s="54" t="s">
        <v>17124</v>
      </c>
      <c r="L2276" s="54" t="s">
        <v>15626</v>
      </c>
      <c r="M2276" s="55">
        <v>0.9</v>
      </c>
      <c r="N2276" s="55">
        <v>0.96</v>
      </c>
      <c r="O2276" s="54" t="s">
        <v>15615</v>
      </c>
    </row>
    <row r="2277" spans="1:15" x14ac:dyDescent="0.25">
      <c r="A2277" s="19">
        <v>2284</v>
      </c>
      <c r="B2277" t="s">
        <v>8996</v>
      </c>
      <c r="C2277" t="s">
        <v>6357</v>
      </c>
      <c r="D2277" s="50" t="s">
        <v>12113</v>
      </c>
      <c r="E2277" s="84">
        <f t="shared" si="140"/>
        <v>42154</v>
      </c>
      <c r="F2277" s="50">
        <f t="shared" si="141"/>
        <v>2015</v>
      </c>
      <c r="G2277" s="50">
        <f t="shared" si="142"/>
        <v>5</v>
      </c>
      <c r="H2277" s="50">
        <f t="shared" si="143"/>
        <v>6</v>
      </c>
      <c r="I2277" s="54" t="s">
        <v>15622</v>
      </c>
      <c r="J2277" s="54" t="s">
        <v>17050</v>
      </c>
      <c r="K2277" s="54" t="s">
        <v>17124</v>
      </c>
      <c r="L2277" s="54" t="s">
        <v>15626</v>
      </c>
      <c r="M2277" s="55">
        <v>1</v>
      </c>
      <c r="N2277" s="55">
        <v>0.73</v>
      </c>
      <c r="O2277" s="54" t="s">
        <v>15615</v>
      </c>
    </row>
    <row r="2278" spans="1:15" x14ac:dyDescent="0.25">
      <c r="A2278" s="19">
        <v>2285</v>
      </c>
      <c r="B2278" t="s">
        <v>8697</v>
      </c>
      <c r="C2278" t="s">
        <v>6651</v>
      </c>
      <c r="D2278" s="50" t="s">
        <v>12113</v>
      </c>
      <c r="E2278" s="84">
        <f t="shared" si="140"/>
        <v>42154</v>
      </c>
      <c r="F2278" s="50">
        <f t="shared" si="141"/>
        <v>2015</v>
      </c>
      <c r="G2278" s="50">
        <f t="shared" si="142"/>
        <v>5</v>
      </c>
      <c r="H2278" s="50">
        <f t="shared" si="143"/>
        <v>6</v>
      </c>
      <c r="I2278" s="54" t="s">
        <v>15622</v>
      </c>
      <c r="J2278" s="54" t="s">
        <v>17050</v>
      </c>
      <c r="K2278" s="54" t="s">
        <v>17124</v>
      </c>
      <c r="L2278" s="54" t="s">
        <v>15626</v>
      </c>
      <c r="M2278" s="55">
        <v>1</v>
      </c>
      <c r="N2278" s="55">
        <v>1</v>
      </c>
      <c r="O2278" s="54" t="s">
        <v>15616</v>
      </c>
    </row>
    <row r="2279" spans="1:15" x14ac:dyDescent="0.25">
      <c r="A2279" s="19">
        <v>2286</v>
      </c>
      <c r="B2279" t="s">
        <v>10285</v>
      </c>
      <c r="C2279" t="s">
        <v>5094</v>
      </c>
      <c r="D2279" s="50" t="s">
        <v>12114</v>
      </c>
      <c r="E2279" s="84">
        <f t="shared" si="140"/>
        <v>42155</v>
      </c>
      <c r="F2279" s="50">
        <f t="shared" si="141"/>
        <v>2015</v>
      </c>
      <c r="G2279" s="50">
        <f t="shared" si="142"/>
        <v>5</v>
      </c>
      <c r="H2279" s="50">
        <f t="shared" si="143"/>
        <v>7</v>
      </c>
      <c r="I2279" s="54" t="s">
        <v>15622</v>
      </c>
      <c r="J2279" s="54" t="s">
        <v>17050</v>
      </c>
      <c r="K2279" s="54" t="s">
        <v>17124</v>
      </c>
      <c r="L2279" s="54" t="s">
        <v>15623</v>
      </c>
      <c r="M2279" s="55">
        <v>0.6</v>
      </c>
      <c r="N2279" s="55">
        <v>0.86</v>
      </c>
      <c r="O2279" s="54" t="s">
        <v>15615</v>
      </c>
    </row>
    <row r="2280" spans="1:15" x14ac:dyDescent="0.25">
      <c r="A2280" s="19">
        <v>2287</v>
      </c>
      <c r="B2280" t="s">
        <v>8142</v>
      </c>
      <c r="C2280" t="s">
        <v>7193</v>
      </c>
      <c r="D2280" s="50" t="s">
        <v>12114</v>
      </c>
      <c r="E2280" s="84">
        <f t="shared" si="140"/>
        <v>42155</v>
      </c>
      <c r="F2280" s="50">
        <f t="shared" si="141"/>
        <v>2015</v>
      </c>
      <c r="G2280" s="50">
        <f t="shared" si="142"/>
        <v>5</v>
      </c>
      <c r="H2280" s="50">
        <f t="shared" si="143"/>
        <v>7</v>
      </c>
      <c r="I2280" s="54" t="s">
        <v>15622</v>
      </c>
      <c r="J2280" s="54" t="s">
        <v>17050</v>
      </c>
      <c r="K2280" s="54" t="s">
        <v>17124</v>
      </c>
      <c r="L2280" s="54" t="s">
        <v>15623</v>
      </c>
      <c r="M2280" s="55">
        <v>1</v>
      </c>
      <c r="N2280" s="55">
        <v>0.79</v>
      </c>
      <c r="O2280" s="54" t="s">
        <v>15615</v>
      </c>
    </row>
    <row r="2281" spans="1:15" x14ac:dyDescent="0.25">
      <c r="A2281" s="19">
        <v>2288</v>
      </c>
      <c r="B2281" t="s">
        <v>8477</v>
      </c>
      <c r="C2281" t="s">
        <v>6867</v>
      </c>
      <c r="D2281" s="50" t="s">
        <v>12114</v>
      </c>
      <c r="E2281" s="84">
        <f t="shared" si="140"/>
        <v>42155</v>
      </c>
      <c r="F2281" s="50">
        <f t="shared" si="141"/>
        <v>2015</v>
      </c>
      <c r="G2281" s="50">
        <f t="shared" si="142"/>
        <v>5</v>
      </c>
      <c r="H2281" s="50">
        <f t="shared" si="143"/>
        <v>7</v>
      </c>
      <c r="I2281" s="54" t="s">
        <v>15622</v>
      </c>
      <c r="J2281" s="54" t="s">
        <v>17050</v>
      </c>
      <c r="K2281" s="54" t="s">
        <v>17124</v>
      </c>
      <c r="L2281" s="54" t="s">
        <v>15628</v>
      </c>
      <c r="M2281" s="55">
        <v>0</v>
      </c>
      <c r="N2281" s="55">
        <v>0.87</v>
      </c>
      <c r="O2281" s="54" t="s">
        <v>15615</v>
      </c>
    </row>
    <row r="2282" spans="1:15" x14ac:dyDescent="0.25">
      <c r="A2282" s="19">
        <v>2289</v>
      </c>
      <c r="B2282" t="s">
        <v>11427</v>
      </c>
      <c r="C2282" t="s">
        <v>3974</v>
      </c>
      <c r="D2282" s="50" t="s">
        <v>12115</v>
      </c>
      <c r="E2282" s="84">
        <f t="shared" si="140"/>
        <v>42158</v>
      </c>
      <c r="F2282" s="50">
        <f t="shared" si="141"/>
        <v>2015</v>
      </c>
      <c r="G2282" s="50">
        <f t="shared" si="142"/>
        <v>6</v>
      </c>
      <c r="H2282" s="50">
        <f t="shared" si="143"/>
        <v>3</v>
      </c>
      <c r="I2282" s="54" t="s">
        <v>15622</v>
      </c>
      <c r="J2282" s="54" t="s">
        <v>17050</v>
      </c>
      <c r="K2282" s="54" t="s">
        <v>17124</v>
      </c>
      <c r="L2282" s="54" t="s">
        <v>15626</v>
      </c>
      <c r="M2282" s="55">
        <v>1</v>
      </c>
      <c r="N2282" s="55">
        <v>0.55000000000000004</v>
      </c>
      <c r="O2282" s="54" t="s">
        <v>15615</v>
      </c>
    </row>
    <row r="2283" spans="1:15" x14ac:dyDescent="0.25">
      <c r="A2283" s="19">
        <v>2290</v>
      </c>
      <c r="B2283" t="s">
        <v>9488</v>
      </c>
      <c r="C2283" t="s">
        <v>5871</v>
      </c>
      <c r="D2283" s="50" t="s">
        <v>12116</v>
      </c>
      <c r="E2283" s="84">
        <f t="shared" si="140"/>
        <v>42159</v>
      </c>
      <c r="F2283" s="50">
        <f t="shared" si="141"/>
        <v>2015</v>
      </c>
      <c r="G2283" s="50">
        <f t="shared" si="142"/>
        <v>6</v>
      </c>
      <c r="H2283" s="50">
        <f t="shared" si="143"/>
        <v>4</v>
      </c>
      <c r="I2283" s="54" t="s">
        <v>15622</v>
      </c>
      <c r="J2283" s="54" t="s">
        <v>17050</v>
      </c>
      <c r="K2283" s="54" t="s">
        <v>17124</v>
      </c>
      <c r="L2283" s="54" t="s">
        <v>15624</v>
      </c>
      <c r="M2283" s="55">
        <v>0.75</v>
      </c>
      <c r="N2283" s="55">
        <v>0.42</v>
      </c>
      <c r="O2283" s="54" t="s">
        <v>15615</v>
      </c>
    </row>
    <row r="2284" spans="1:15" x14ac:dyDescent="0.25">
      <c r="A2284" s="19">
        <v>2291</v>
      </c>
      <c r="B2284" t="s">
        <v>9749</v>
      </c>
      <c r="C2284" t="s">
        <v>3580</v>
      </c>
      <c r="D2284" s="50" t="s">
        <v>12116</v>
      </c>
      <c r="E2284" s="84">
        <f t="shared" si="140"/>
        <v>42159</v>
      </c>
      <c r="F2284" s="50">
        <f t="shared" si="141"/>
        <v>2015</v>
      </c>
      <c r="G2284" s="50">
        <f t="shared" si="142"/>
        <v>6</v>
      </c>
      <c r="H2284" s="50">
        <f t="shared" si="143"/>
        <v>4</v>
      </c>
      <c r="I2284" s="54" t="s">
        <v>15622</v>
      </c>
      <c r="J2284" s="54" t="s">
        <v>17050</v>
      </c>
      <c r="K2284" s="54" t="s">
        <v>17124</v>
      </c>
      <c r="L2284" s="54" t="s">
        <v>15626</v>
      </c>
      <c r="M2284" s="55">
        <v>1</v>
      </c>
      <c r="N2284" s="55">
        <v>1</v>
      </c>
      <c r="O2284" s="54" t="s">
        <v>15615</v>
      </c>
    </row>
    <row r="2285" spans="1:15" x14ac:dyDescent="0.25">
      <c r="A2285" s="19">
        <v>2292</v>
      </c>
      <c r="B2285" t="s">
        <v>8765</v>
      </c>
      <c r="C2285" t="s">
        <v>6583</v>
      </c>
      <c r="D2285" s="50" t="s">
        <v>12116</v>
      </c>
      <c r="E2285" s="84">
        <f t="shared" si="140"/>
        <v>42159</v>
      </c>
      <c r="F2285" s="50">
        <f t="shared" si="141"/>
        <v>2015</v>
      </c>
      <c r="G2285" s="50">
        <f t="shared" si="142"/>
        <v>6</v>
      </c>
      <c r="H2285" s="50">
        <f t="shared" si="143"/>
        <v>4</v>
      </c>
      <c r="I2285" s="54" t="s">
        <v>15622</v>
      </c>
      <c r="J2285" s="54" t="s">
        <v>17050</v>
      </c>
      <c r="K2285" s="54" t="s">
        <v>17124</v>
      </c>
      <c r="L2285" s="54" t="s">
        <v>15626</v>
      </c>
      <c r="M2285" s="55">
        <v>1</v>
      </c>
      <c r="N2285" s="55">
        <v>0.94</v>
      </c>
      <c r="O2285" s="54" t="s">
        <v>15616</v>
      </c>
    </row>
    <row r="2286" spans="1:15" x14ac:dyDescent="0.25">
      <c r="A2286" s="19">
        <v>2293</v>
      </c>
      <c r="B2286" t="s">
        <v>7919</v>
      </c>
      <c r="C2286" t="s">
        <v>7411</v>
      </c>
      <c r="D2286" s="50" t="s">
        <v>12116</v>
      </c>
      <c r="E2286" s="84">
        <f t="shared" si="140"/>
        <v>42159</v>
      </c>
      <c r="F2286" s="50">
        <f t="shared" si="141"/>
        <v>2015</v>
      </c>
      <c r="G2286" s="50">
        <f t="shared" si="142"/>
        <v>6</v>
      </c>
      <c r="H2286" s="50">
        <f t="shared" si="143"/>
        <v>4</v>
      </c>
      <c r="I2286" s="54" t="s">
        <v>15622</v>
      </c>
      <c r="J2286" s="54" t="s">
        <v>17050</v>
      </c>
      <c r="K2286" s="54" t="s">
        <v>17124</v>
      </c>
      <c r="L2286" s="54" t="s">
        <v>15624</v>
      </c>
      <c r="M2286" s="55">
        <v>1</v>
      </c>
      <c r="N2286" s="55">
        <v>0.89</v>
      </c>
      <c r="O2286" s="54" t="s">
        <v>15616</v>
      </c>
    </row>
    <row r="2287" spans="1:15" x14ac:dyDescent="0.25">
      <c r="A2287" s="19">
        <v>2294</v>
      </c>
      <c r="B2287" t="s">
        <v>7775</v>
      </c>
      <c r="C2287" t="s">
        <v>7547</v>
      </c>
      <c r="D2287" s="50" t="s">
        <v>12117</v>
      </c>
      <c r="E2287" s="84">
        <f t="shared" si="140"/>
        <v>42160</v>
      </c>
      <c r="F2287" s="50">
        <f t="shared" si="141"/>
        <v>2015</v>
      </c>
      <c r="G2287" s="50">
        <f t="shared" si="142"/>
        <v>6</v>
      </c>
      <c r="H2287" s="50">
        <f t="shared" si="143"/>
        <v>5</v>
      </c>
      <c r="I2287" s="54" t="s">
        <v>15622</v>
      </c>
      <c r="J2287" s="54" t="s">
        <v>17050</v>
      </c>
      <c r="K2287" s="54" t="s">
        <v>17124</v>
      </c>
      <c r="L2287" s="54" t="s">
        <v>15628</v>
      </c>
      <c r="M2287" s="55">
        <v>0</v>
      </c>
      <c r="N2287" s="55">
        <v>0</v>
      </c>
      <c r="O2287" s="54" t="s">
        <v>15615</v>
      </c>
    </row>
    <row r="2288" spans="1:15" x14ac:dyDescent="0.25">
      <c r="A2288" s="19">
        <v>2295</v>
      </c>
      <c r="B2288" t="s">
        <v>9185</v>
      </c>
      <c r="C2288" t="s">
        <v>6169</v>
      </c>
      <c r="D2288" s="50" t="s">
        <v>12117</v>
      </c>
      <c r="E2288" s="84">
        <f t="shared" si="140"/>
        <v>42160</v>
      </c>
      <c r="F2288" s="50">
        <f t="shared" si="141"/>
        <v>2015</v>
      </c>
      <c r="G2288" s="50">
        <f t="shared" si="142"/>
        <v>6</v>
      </c>
      <c r="H2288" s="50">
        <f t="shared" si="143"/>
        <v>5</v>
      </c>
      <c r="I2288" s="54" t="s">
        <v>15622</v>
      </c>
      <c r="J2288" s="54" t="s">
        <v>17050</v>
      </c>
      <c r="K2288" s="54" t="s">
        <v>17124</v>
      </c>
      <c r="L2288" s="54" t="s">
        <v>15624</v>
      </c>
      <c r="M2288" s="55">
        <v>0.97</v>
      </c>
      <c r="N2288" s="55">
        <v>1</v>
      </c>
      <c r="O2288" s="54" t="s">
        <v>15615</v>
      </c>
    </row>
    <row r="2289" spans="1:15" x14ac:dyDescent="0.25">
      <c r="A2289" s="19">
        <v>2296</v>
      </c>
      <c r="B2289" t="s">
        <v>8460</v>
      </c>
      <c r="C2289" t="s">
        <v>6883</v>
      </c>
      <c r="D2289" s="50" t="s">
        <v>12117</v>
      </c>
      <c r="E2289" s="84">
        <f t="shared" si="140"/>
        <v>42160</v>
      </c>
      <c r="F2289" s="50">
        <f t="shared" si="141"/>
        <v>2015</v>
      </c>
      <c r="G2289" s="50">
        <f t="shared" si="142"/>
        <v>6</v>
      </c>
      <c r="H2289" s="50">
        <f t="shared" si="143"/>
        <v>5</v>
      </c>
      <c r="I2289" s="54" t="s">
        <v>15622</v>
      </c>
      <c r="J2289" s="54" t="s">
        <v>17050</v>
      </c>
      <c r="K2289" s="54" t="s">
        <v>17124</v>
      </c>
      <c r="L2289" s="54" t="s">
        <v>15623</v>
      </c>
      <c r="M2289" s="55">
        <v>1</v>
      </c>
      <c r="N2289" s="55">
        <v>1</v>
      </c>
      <c r="O2289" s="54" t="s">
        <v>15616</v>
      </c>
    </row>
    <row r="2290" spans="1:15" x14ac:dyDescent="0.25">
      <c r="A2290" s="19">
        <v>2297</v>
      </c>
      <c r="B2290" t="s">
        <v>8811</v>
      </c>
      <c r="C2290" t="s">
        <v>6537</v>
      </c>
      <c r="D2290" s="50" t="s">
        <v>12117</v>
      </c>
      <c r="E2290" s="84">
        <f t="shared" si="140"/>
        <v>42160</v>
      </c>
      <c r="F2290" s="50">
        <f t="shared" si="141"/>
        <v>2015</v>
      </c>
      <c r="G2290" s="50">
        <f t="shared" si="142"/>
        <v>6</v>
      </c>
      <c r="H2290" s="50">
        <f t="shared" si="143"/>
        <v>5</v>
      </c>
      <c r="I2290" s="54" t="s">
        <v>15622</v>
      </c>
      <c r="J2290" s="54" t="s">
        <v>17050</v>
      </c>
      <c r="K2290" s="54" t="s">
        <v>17124</v>
      </c>
      <c r="L2290" s="54" t="s">
        <v>15626</v>
      </c>
      <c r="M2290" s="55">
        <v>1</v>
      </c>
      <c r="N2290" s="55">
        <v>1</v>
      </c>
      <c r="O2290" s="54" t="s">
        <v>15615</v>
      </c>
    </row>
    <row r="2291" spans="1:15" x14ac:dyDescent="0.25">
      <c r="A2291" s="19">
        <v>2298</v>
      </c>
      <c r="B2291" t="s">
        <v>8119</v>
      </c>
      <c r="C2291" t="s">
        <v>7216</v>
      </c>
      <c r="D2291" s="50" t="s">
        <v>12118</v>
      </c>
      <c r="E2291" s="84">
        <f t="shared" si="140"/>
        <v>42162</v>
      </c>
      <c r="F2291" s="50">
        <f t="shared" si="141"/>
        <v>2015</v>
      </c>
      <c r="G2291" s="50">
        <f t="shared" si="142"/>
        <v>6</v>
      </c>
      <c r="H2291" s="50">
        <f t="shared" si="143"/>
        <v>7</v>
      </c>
      <c r="I2291" s="54" t="s">
        <v>15622</v>
      </c>
      <c r="J2291" s="54" t="s">
        <v>17050</v>
      </c>
      <c r="K2291" s="54" t="s">
        <v>17124</v>
      </c>
      <c r="L2291" s="54" t="s">
        <v>15628</v>
      </c>
      <c r="M2291" s="55">
        <v>0</v>
      </c>
      <c r="N2291" s="55">
        <v>0.28999999999999998</v>
      </c>
      <c r="O2291" s="54" t="s">
        <v>15615</v>
      </c>
    </row>
    <row r="2292" spans="1:15" x14ac:dyDescent="0.25">
      <c r="A2292" s="19">
        <v>2299</v>
      </c>
      <c r="B2292" t="s">
        <v>10012</v>
      </c>
      <c r="C2292" t="s">
        <v>5361</v>
      </c>
      <c r="D2292" s="50" t="s">
        <v>12119</v>
      </c>
      <c r="E2292" s="84">
        <f t="shared" si="140"/>
        <v>42163</v>
      </c>
      <c r="F2292" s="50">
        <f t="shared" si="141"/>
        <v>2015</v>
      </c>
      <c r="G2292" s="50">
        <f t="shared" si="142"/>
        <v>6</v>
      </c>
      <c r="H2292" s="50">
        <f t="shared" si="143"/>
        <v>1</v>
      </c>
      <c r="I2292" s="54" t="s">
        <v>15622</v>
      </c>
      <c r="J2292" s="54" t="s">
        <v>17050</v>
      </c>
      <c r="K2292" s="54" t="s">
        <v>17124</v>
      </c>
      <c r="L2292" s="54" t="s">
        <v>15626</v>
      </c>
      <c r="M2292" s="55">
        <v>0.67</v>
      </c>
      <c r="N2292" s="55">
        <v>0.92</v>
      </c>
      <c r="O2292" s="54" t="s">
        <v>15615</v>
      </c>
    </row>
    <row r="2293" spans="1:15" x14ac:dyDescent="0.25">
      <c r="A2293" s="19">
        <v>2300</v>
      </c>
      <c r="B2293" t="s">
        <v>7848</v>
      </c>
      <c r="C2293" t="s">
        <v>7477</v>
      </c>
      <c r="D2293" s="50" t="s">
        <v>12119</v>
      </c>
      <c r="E2293" s="84">
        <f t="shared" si="140"/>
        <v>42163</v>
      </c>
      <c r="F2293" s="50">
        <f t="shared" si="141"/>
        <v>2015</v>
      </c>
      <c r="G2293" s="50">
        <f t="shared" si="142"/>
        <v>6</v>
      </c>
      <c r="H2293" s="50">
        <f t="shared" si="143"/>
        <v>1</v>
      </c>
      <c r="I2293" s="54" t="s">
        <v>15625</v>
      </c>
      <c r="J2293" s="54" t="s">
        <v>17050</v>
      </c>
      <c r="K2293" s="54" t="s">
        <v>17124</v>
      </c>
      <c r="L2293" s="54" t="s">
        <v>15626</v>
      </c>
      <c r="M2293" s="55">
        <v>1</v>
      </c>
      <c r="N2293" s="55">
        <v>1</v>
      </c>
      <c r="O2293" s="54" t="s">
        <v>15616</v>
      </c>
    </row>
    <row r="2294" spans="1:15" x14ac:dyDescent="0.25">
      <c r="A2294" s="19">
        <v>2301</v>
      </c>
      <c r="B2294" t="s">
        <v>9049</v>
      </c>
      <c r="C2294" t="s">
        <v>6304</v>
      </c>
      <c r="D2294" s="50" t="s">
        <v>12120</v>
      </c>
      <c r="E2294" s="84">
        <f t="shared" si="140"/>
        <v>42164</v>
      </c>
      <c r="F2294" s="50">
        <f t="shared" si="141"/>
        <v>2015</v>
      </c>
      <c r="G2294" s="50">
        <f t="shared" si="142"/>
        <v>6</v>
      </c>
      <c r="H2294" s="50">
        <f t="shared" si="143"/>
        <v>2</v>
      </c>
      <c r="I2294" s="54" t="s">
        <v>15622</v>
      </c>
      <c r="J2294" s="54" t="s">
        <v>17050</v>
      </c>
      <c r="K2294" s="54" t="s">
        <v>17124</v>
      </c>
      <c r="L2294" s="54" t="s">
        <v>15624</v>
      </c>
      <c r="M2294" s="55">
        <v>0.75</v>
      </c>
      <c r="N2294" s="55">
        <v>0.97</v>
      </c>
      <c r="O2294" s="54" t="s">
        <v>15616</v>
      </c>
    </row>
    <row r="2295" spans="1:15" x14ac:dyDescent="0.25">
      <c r="A2295" s="19">
        <v>2302</v>
      </c>
      <c r="B2295" t="s">
        <v>10700</v>
      </c>
      <c r="C2295" t="s">
        <v>4686</v>
      </c>
      <c r="D2295" s="50" t="s">
        <v>12120</v>
      </c>
      <c r="E2295" s="84">
        <f t="shared" si="140"/>
        <v>42164</v>
      </c>
      <c r="F2295" s="50">
        <f t="shared" si="141"/>
        <v>2015</v>
      </c>
      <c r="G2295" s="50">
        <f t="shared" si="142"/>
        <v>6</v>
      </c>
      <c r="H2295" s="50">
        <f t="shared" si="143"/>
        <v>2</v>
      </c>
      <c r="I2295" s="54" t="s">
        <v>15625</v>
      </c>
      <c r="J2295" s="54" t="s">
        <v>17050</v>
      </c>
      <c r="K2295" s="54" t="s">
        <v>17124</v>
      </c>
      <c r="L2295" s="54" t="s">
        <v>15623</v>
      </c>
      <c r="M2295" s="55">
        <v>1</v>
      </c>
      <c r="N2295" s="55">
        <v>0</v>
      </c>
      <c r="O2295" s="54" t="s">
        <v>15615</v>
      </c>
    </row>
    <row r="2296" spans="1:15" x14ac:dyDescent="0.25">
      <c r="A2296" s="19">
        <v>2303</v>
      </c>
      <c r="B2296" t="s">
        <v>8301</v>
      </c>
      <c r="C2296" t="s">
        <v>7035</v>
      </c>
      <c r="D2296" s="50" t="s">
        <v>12120</v>
      </c>
      <c r="E2296" s="84">
        <f t="shared" si="140"/>
        <v>42164</v>
      </c>
      <c r="F2296" s="50">
        <f t="shared" si="141"/>
        <v>2015</v>
      </c>
      <c r="G2296" s="50">
        <f t="shared" si="142"/>
        <v>6</v>
      </c>
      <c r="H2296" s="50">
        <f t="shared" si="143"/>
        <v>2</v>
      </c>
      <c r="I2296" s="54" t="s">
        <v>15622</v>
      </c>
      <c r="J2296" s="54" t="s">
        <v>17050</v>
      </c>
      <c r="K2296" s="54" t="s">
        <v>17124</v>
      </c>
      <c r="L2296" s="54" t="s">
        <v>15624</v>
      </c>
      <c r="M2296" s="55">
        <v>1</v>
      </c>
      <c r="N2296" s="55">
        <v>0.5</v>
      </c>
      <c r="O2296" s="54" t="s">
        <v>15616</v>
      </c>
    </row>
    <row r="2297" spans="1:15" x14ac:dyDescent="0.25">
      <c r="A2297" s="19">
        <v>2304</v>
      </c>
      <c r="B2297" t="s">
        <v>10118</v>
      </c>
      <c r="C2297" t="s">
        <v>5259</v>
      </c>
      <c r="D2297" s="50" t="s">
        <v>12120</v>
      </c>
      <c r="E2297" s="84">
        <f t="shared" si="140"/>
        <v>42164</v>
      </c>
      <c r="F2297" s="50">
        <f t="shared" si="141"/>
        <v>2015</v>
      </c>
      <c r="G2297" s="50">
        <f t="shared" si="142"/>
        <v>6</v>
      </c>
      <c r="H2297" s="50">
        <f t="shared" si="143"/>
        <v>2</v>
      </c>
      <c r="I2297" s="54" t="s">
        <v>15622</v>
      </c>
      <c r="J2297" s="54" t="s">
        <v>17050</v>
      </c>
      <c r="K2297" s="54" t="s">
        <v>17124</v>
      </c>
      <c r="L2297" s="54" t="s">
        <v>15626</v>
      </c>
      <c r="M2297" s="55">
        <v>1</v>
      </c>
      <c r="N2297" s="55">
        <v>0.9</v>
      </c>
      <c r="O2297" s="54" t="s">
        <v>15615</v>
      </c>
    </row>
    <row r="2298" spans="1:15" x14ac:dyDescent="0.25">
      <c r="A2298" s="19">
        <v>2305</v>
      </c>
      <c r="B2298" t="s">
        <v>10513</v>
      </c>
      <c r="C2298" t="s">
        <v>4870</v>
      </c>
      <c r="D2298" s="50" t="s">
        <v>12121</v>
      </c>
      <c r="E2298" s="84">
        <f t="shared" si="140"/>
        <v>42165</v>
      </c>
      <c r="F2298" s="50">
        <f t="shared" si="141"/>
        <v>2015</v>
      </c>
      <c r="G2298" s="50">
        <f t="shared" si="142"/>
        <v>6</v>
      </c>
      <c r="H2298" s="50">
        <f t="shared" si="143"/>
        <v>3</v>
      </c>
      <c r="I2298" s="54" t="s">
        <v>15622</v>
      </c>
      <c r="J2298" s="54" t="s">
        <v>17050</v>
      </c>
      <c r="K2298" s="54" t="s">
        <v>17124</v>
      </c>
      <c r="L2298" s="54" t="s">
        <v>15626</v>
      </c>
      <c r="M2298" s="55">
        <v>1</v>
      </c>
      <c r="N2298" s="55">
        <v>0.94</v>
      </c>
      <c r="O2298" s="54" t="s">
        <v>15616</v>
      </c>
    </row>
    <row r="2299" spans="1:15" x14ac:dyDescent="0.25">
      <c r="A2299" s="19">
        <v>2306</v>
      </c>
      <c r="B2299" t="s">
        <v>7706</v>
      </c>
      <c r="C2299" t="s">
        <v>7612</v>
      </c>
      <c r="D2299" s="50" t="s">
        <v>12122</v>
      </c>
      <c r="E2299" s="84">
        <f t="shared" si="140"/>
        <v>42166</v>
      </c>
      <c r="F2299" s="50">
        <f t="shared" si="141"/>
        <v>2015</v>
      </c>
      <c r="G2299" s="50">
        <f t="shared" si="142"/>
        <v>6</v>
      </c>
      <c r="H2299" s="50">
        <f t="shared" si="143"/>
        <v>4</v>
      </c>
      <c r="I2299" s="54" t="s">
        <v>15622</v>
      </c>
      <c r="J2299" s="54" t="s">
        <v>17050</v>
      </c>
      <c r="K2299" s="54" t="s">
        <v>17124</v>
      </c>
      <c r="L2299" s="54" t="s">
        <v>15624</v>
      </c>
      <c r="M2299" s="55">
        <v>1</v>
      </c>
      <c r="N2299" s="55">
        <v>0.8</v>
      </c>
      <c r="O2299" s="54" t="s">
        <v>15615</v>
      </c>
    </row>
    <row r="2300" spans="1:15" x14ac:dyDescent="0.25">
      <c r="A2300" s="19">
        <v>2307</v>
      </c>
      <c r="B2300" t="s">
        <v>8241</v>
      </c>
      <c r="C2300" t="s">
        <v>7094</v>
      </c>
      <c r="D2300" s="50" t="s">
        <v>12123</v>
      </c>
      <c r="E2300" s="84">
        <f t="shared" si="140"/>
        <v>42167</v>
      </c>
      <c r="F2300" s="50">
        <f t="shared" si="141"/>
        <v>2015</v>
      </c>
      <c r="G2300" s="50">
        <f t="shared" si="142"/>
        <v>6</v>
      </c>
      <c r="H2300" s="50">
        <f t="shared" si="143"/>
        <v>5</v>
      </c>
      <c r="I2300" s="54" t="s">
        <v>15622</v>
      </c>
      <c r="J2300" s="54" t="s">
        <v>17050</v>
      </c>
      <c r="K2300" s="54" t="s">
        <v>17124</v>
      </c>
      <c r="L2300" s="54" t="s">
        <v>15623</v>
      </c>
      <c r="M2300" s="55">
        <v>0.61</v>
      </c>
      <c r="N2300" s="55">
        <v>0.99</v>
      </c>
      <c r="O2300" s="54" t="s">
        <v>15615</v>
      </c>
    </row>
    <row r="2301" spans="1:15" x14ac:dyDescent="0.25">
      <c r="A2301" s="19">
        <v>2308</v>
      </c>
      <c r="B2301" t="s">
        <v>11214</v>
      </c>
      <c r="C2301" t="s">
        <v>4186</v>
      </c>
      <c r="D2301" s="50" t="s">
        <v>12123</v>
      </c>
      <c r="E2301" s="84">
        <f t="shared" si="140"/>
        <v>42167</v>
      </c>
      <c r="F2301" s="50">
        <f t="shared" si="141"/>
        <v>2015</v>
      </c>
      <c r="G2301" s="50">
        <f t="shared" si="142"/>
        <v>6</v>
      </c>
      <c r="H2301" s="50">
        <f t="shared" si="143"/>
        <v>5</v>
      </c>
      <c r="I2301" s="54" t="s">
        <v>15622</v>
      </c>
      <c r="J2301" s="54" t="s">
        <v>17050</v>
      </c>
      <c r="K2301" s="54" t="s">
        <v>17124</v>
      </c>
      <c r="L2301" s="54" t="s">
        <v>15624</v>
      </c>
      <c r="M2301" s="55">
        <v>0.83</v>
      </c>
      <c r="N2301" s="55">
        <v>0.96</v>
      </c>
      <c r="O2301" s="54" t="s">
        <v>15615</v>
      </c>
    </row>
    <row r="2302" spans="1:15" x14ac:dyDescent="0.25">
      <c r="A2302" s="19">
        <v>2309</v>
      </c>
      <c r="B2302" t="s">
        <v>11330</v>
      </c>
      <c r="C2302" t="s">
        <v>4071</v>
      </c>
      <c r="D2302" s="50" t="s">
        <v>12123</v>
      </c>
      <c r="E2302" s="84">
        <f t="shared" si="140"/>
        <v>42167</v>
      </c>
      <c r="F2302" s="50">
        <f t="shared" si="141"/>
        <v>2015</v>
      </c>
      <c r="G2302" s="50">
        <f t="shared" si="142"/>
        <v>6</v>
      </c>
      <c r="H2302" s="50">
        <f t="shared" si="143"/>
        <v>5</v>
      </c>
      <c r="I2302" s="54" t="s">
        <v>15622</v>
      </c>
      <c r="J2302" s="54" t="s">
        <v>17050</v>
      </c>
      <c r="K2302" s="54" t="s">
        <v>17124</v>
      </c>
      <c r="L2302" s="54" t="s">
        <v>15626</v>
      </c>
      <c r="M2302" s="55">
        <v>1</v>
      </c>
      <c r="N2302" s="55">
        <v>0.65</v>
      </c>
      <c r="O2302" s="54" t="s">
        <v>15616</v>
      </c>
    </row>
    <row r="2303" spans="1:15" x14ac:dyDescent="0.25">
      <c r="A2303" s="19">
        <v>2310</v>
      </c>
      <c r="B2303" t="s">
        <v>9547</v>
      </c>
      <c r="C2303" t="s">
        <v>5813</v>
      </c>
      <c r="D2303" s="50" t="s">
        <v>12124</v>
      </c>
      <c r="E2303" s="84">
        <f t="shared" si="140"/>
        <v>42169</v>
      </c>
      <c r="F2303" s="50">
        <f t="shared" si="141"/>
        <v>2015</v>
      </c>
      <c r="G2303" s="50">
        <f t="shared" si="142"/>
        <v>6</v>
      </c>
      <c r="H2303" s="50">
        <f t="shared" si="143"/>
        <v>7</v>
      </c>
      <c r="I2303" s="54" t="s">
        <v>15622</v>
      </c>
      <c r="J2303" s="54" t="s">
        <v>17050</v>
      </c>
      <c r="K2303" s="54" t="s">
        <v>17124</v>
      </c>
      <c r="L2303" s="54" t="s">
        <v>15626</v>
      </c>
      <c r="M2303" s="55">
        <v>1</v>
      </c>
      <c r="N2303" s="55">
        <v>0.83</v>
      </c>
      <c r="O2303" s="54" t="s">
        <v>15616</v>
      </c>
    </row>
    <row r="2304" spans="1:15" x14ac:dyDescent="0.25">
      <c r="A2304" s="19">
        <v>2311</v>
      </c>
      <c r="B2304" t="s">
        <v>9460</v>
      </c>
      <c r="C2304" t="s">
        <v>5899</v>
      </c>
      <c r="D2304" s="50" t="s">
        <v>12124</v>
      </c>
      <c r="E2304" s="84">
        <f t="shared" si="140"/>
        <v>42169</v>
      </c>
      <c r="F2304" s="50">
        <f t="shared" si="141"/>
        <v>2015</v>
      </c>
      <c r="G2304" s="50">
        <f t="shared" si="142"/>
        <v>6</v>
      </c>
      <c r="H2304" s="50">
        <f t="shared" si="143"/>
        <v>7</v>
      </c>
      <c r="I2304" s="54" t="s">
        <v>15622</v>
      </c>
      <c r="J2304" s="54" t="s">
        <v>17050</v>
      </c>
      <c r="K2304" s="54" t="s">
        <v>17124</v>
      </c>
      <c r="L2304" s="54" t="s">
        <v>15624</v>
      </c>
      <c r="M2304" s="55">
        <v>1</v>
      </c>
      <c r="N2304" s="55">
        <v>0.98</v>
      </c>
      <c r="O2304" s="54" t="s">
        <v>15616</v>
      </c>
    </row>
    <row r="2305" spans="1:15" x14ac:dyDescent="0.25">
      <c r="A2305" s="19">
        <v>2312</v>
      </c>
      <c r="B2305" t="s">
        <v>10223</v>
      </c>
      <c r="C2305" t="s">
        <v>5156</v>
      </c>
      <c r="D2305" s="50" t="s">
        <v>12125</v>
      </c>
      <c r="E2305" s="84">
        <f t="shared" si="140"/>
        <v>42171</v>
      </c>
      <c r="F2305" s="50">
        <f t="shared" si="141"/>
        <v>2015</v>
      </c>
      <c r="G2305" s="50">
        <f t="shared" si="142"/>
        <v>6</v>
      </c>
      <c r="H2305" s="50">
        <f t="shared" si="143"/>
        <v>2</v>
      </c>
      <c r="I2305" s="54" t="s">
        <v>15622</v>
      </c>
      <c r="J2305" s="54" t="s">
        <v>17050</v>
      </c>
      <c r="K2305" s="54" t="s">
        <v>17124</v>
      </c>
      <c r="L2305" s="54" t="s">
        <v>15626</v>
      </c>
      <c r="M2305" s="55">
        <v>1</v>
      </c>
      <c r="N2305" s="55">
        <v>1</v>
      </c>
      <c r="O2305" s="54" t="s">
        <v>15616</v>
      </c>
    </row>
    <row r="2306" spans="1:15" x14ac:dyDescent="0.25">
      <c r="A2306" s="19">
        <v>2313</v>
      </c>
      <c r="B2306" t="s">
        <v>10336</v>
      </c>
      <c r="C2306" t="s">
        <v>5043</v>
      </c>
      <c r="D2306" s="50" t="s">
        <v>12126</v>
      </c>
      <c r="E2306" s="84">
        <f t="shared" si="140"/>
        <v>42172</v>
      </c>
      <c r="F2306" s="50">
        <f t="shared" si="141"/>
        <v>2015</v>
      </c>
      <c r="G2306" s="50">
        <f t="shared" si="142"/>
        <v>6</v>
      </c>
      <c r="H2306" s="50">
        <f t="shared" si="143"/>
        <v>3</v>
      </c>
      <c r="I2306" s="54" t="s">
        <v>15625</v>
      </c>
      <c r="J2306" s="54" t="s">
        <v>17050</v>
      </c>
      <c r="K2306" s="54" t="s">
        <v>17124</v>
      </c>
      <c r="L2306" s="54" t="s">
        <v>15624</v>
      </c>
      <c r="M2306" s="55">
        <v>0.93</v>
      </c>
      <c r="N2306" s="55">
        <v>0.71</v>
      </c>
      <c r="O2306" s="54" t="s">
        <v>15615</v>
      </c>
    </row>
    <row r="2307" spans="1:15" x14ac:dyDescent="0.25">
      <c r="A2307" s="19">
        <v>2314</v>
      </c>
      <c r="B2307" t="s">
        <v>8123</v>
      </c>
      <c r="C2307" t="s">
        <v>7212</v>
      </c>
      <c r="D2307" s="50" t="s">
        <v>12126</v>
      </c>
      <c r="E2307" s="84">
        <f t="shared" ref="E2307:E2370" si="144">DATE(LEFT(D2307,4),MID(D2307,5,2),RIGHT(D2307,2))</f>
        <v>42172</v>
      </c>
      <c r="F2307" s="50">
        <f t="shared" ref="F2307:F2370" si="145">YEAR(E2307)</f>
        <v>2015</v>
      </c>
      <c r="G2307" s="50">
        <f t="shared" ref="G2307:G2370" si="146">MONTH(E2307)</f>
        <v>6</v>
      </c>
      <c r="H2307" s="50">
        <f t="shared" ref="H2307:H2370" si="147">WEEKDAY(E2307,2)</f>
        <v>3</v>
      </c>
      <c r="I2307" s="54" t="s">
        <v>15643</v>
      </c>
      <c r="J2307" s="54" t="s">
        <v>17072</v>
      </c>
      <c r="K2307" s="54" t="s">
        <v>17124</v>
      </c>
      <c r="L2307" s="54" t="s">
        <v>15626</v>
      </c>
      <c r="M2307" s="55">
        <v>1</v>
      </c>
      <c r="N2307" s="55">
        <v>0.97</v>
      </c>
      <c r="O2307" s="54" t="s">
        <v>15616</v>
      </c>
    </row>
    <row r="2308" spans="1:15" x14ac:dyDescent="0.25">
      <c r="A2308" s="19">
        <v>2315</v>
      </c>
      <c r="B2308" t="s">
        <v>8058</v>
      </c>
      <c r="C2308" t="s">
        <v>7275</v>
      </c>
      <c r="D2308" s="50" t="s">
        <v>12127</v>
      </c>
      <c r="E2308" s="84">
        <f t="shared" si="144"/>
        <v>42173</v>
      </c>
      <c r="F2308" s="50">
        <f t="shared" si="145"/>
        <v>2015</v>
      </c>
      <c r="G2308" s="50">
        <f t="shared" si="146"/>
        <v>6</v>
      </c>
      <c r="H2308" s="50">
        <f t="shared" si="147"/>
        <v>4</v>
      </c>
      <c r="I2308" s="54" t="s">
        <v>15622</v>
      </c>
      <c r="J2308" s="54" t="s">
        <v>17050</v>
      </c>
      <c r="K2308" s="54" t="s">
        <v>17124</v>
      </c>
      <c r="L2308" s="54" t="s">
        <v>15626</v>
      </c>
      <c r="M2308" s="55">
        <v>1</v>
      </c>
      <c r="N2308" s="55">
        <v>1</v>
      </c>
      <c r="O2308" s="54" t="s">
        <v>15615</v>
      </c>
    </row>
    <row r="2309" spans="1:15" x14ac:dyDescent="0.25">
      <c r="A2309" s="19">
        <v>2316</v>
      </c>
      <c r="B2309" t="s">
        <v>9923</v>
      </c>
      <c r="C2309" t="s">
        <v>5448</v>
      </c>
      <c r="D2309" s="50" t="s">
        <v>12128</v>
      </c>
      <c r="E2309" s="84">
        <f t="shared" si="144"/>
        <v>42174</v>
      </c>
      <c r="F2309" s="50">
        <f t="shared" si="145"/>
        <v>2015</v>
      </c>
      <c r="G2309" s="50">
        <f t="shared" si="146"/>
        <v>6</v>
      </c>
      <c r="H2309" s="50">
        <f t="shared" si="147"/>
        <v>5</v>
      </c>
      <c r="I2309" s="54" t="s">
        <v>15622</v>
      </c>
      <c r="J2309" s="54" t="s">
        <v>17050</v>
      </c>
      <c r="K2309" s="54" t="s">
        <v>17124</v>
      </c>
      <c r="L2309" s="54" t="s">
        <v>15624</v>
      </c>
      <c r="M2309" s="55">
        <v>0.7</v>
      </c>
      <c r="N2309" s="55">
        <v>0.89</v>
      </c>
      <c r="O2309" s="54" t="s">
        <v>15615</v>
      </c>
    </row>
    <row r="2310" spans="1:15" x14ac:dyDescent="0.25">
      <c r="A2310" s="19">
        <v>2317</v>
      </c>
      <c r="B2310" t="s">
        <v>9720</v>
      </c>
      <c r="C2310" t="s">
        <v>5645</v>
      </c>
      <c r="D2310" s="50" t="s">
        <v>12129</v>
      </c>
      <c r="E2310" s="84">
        <f t="shared" si="144"/>
        <v>42175</v>
      </c>
      <c r="F2310" s="50">
        <f t="shared" si="145"/>
        <v>2015</v>
      </c>
      <c r="G2310" s="50">
        <f t="shared" si="146"/>
        <v>6</v>
      </c>
      <c r="H2310" s="50">
        <f t="shared" si="147"/>
        <v>6</v>
      </c>
      <c r="I2310" s="54" t="s">
        <v>15622</v>
      </c>
      <c r="J2310" s="54" t="s">
        <v>17050</v>
      </c>
      <c r="K2310" s="54" t="s">
        <v>17124</v>
      </c>
      <c r="L2310" s="54" t="s">
        <v>15626</v>
      </c>
      <c r="M2310" s="55">
        <v>1</v>
      </c>
      <c r="N2310" s="55">
        <v>1</v>
      </c>
      <c r="O2310" s="54" t="s">
        <v>15615</v>
      </c>
    </row>
    <row r="2311" spans="1:15" x14ac:dyDescent="0.25">
      <c r="A2311" s="19">
        <v>2318</v>
      </c>
      <c r="B2311" t="s">
        <v>9564</v>
      </c>
      <c r="C2311" t="s">
        <v>5796</v>
      </c>
      <c r="D2311" s="50" t="s">
        <v>12130</v>
      </c>
      <c r="E2311" s="84">
        <f t="shared" si="144"/>
        <v>42178</v>
      </c>
      <c r="F2311" s="50">
        <f t="shared" si="145"/>
        <v>2015</v>
      </c>
      <c r="G2311" s="50">
        <f t="shared" si="146"/>
        <v>6</v>
      </c>
      <c r="H2311" s="50">
        <f t="shared" si="147"/>
        <v>2</v>
      </c>
      <c r="I2311" s="54" t="s">
        <v>15622</v>
      </c>
      <c r="J2311" s="54" t="s">
        <v>17050</v>
      </c>
      <c r="K2311" s="54" t="s">
        <v>17124</v>
      </c>
      <c r="L2311" s="54" t="s">
        <v>15626</v>
      </c>
      <c r="M2311" s="55">
        <v>1</v>
      </c>
      <c r="N2311" s="55">
        <v>0.73</v>
      </c>
      <c r="O2311" s="54" t="s">
        <v>15615</v>
      </c>
    </row>
    <row r="2312" spans="1:15" x14ac:dyDescent="0.25">
      <c r="A2312" s="19">
        <v>2319</v>
      </c>
      <c r="B2312" t="s">
        <v>8397</v>
      </c>
      <c r="C2312" t="s">
        <v>6945</v>
      </c>
      <c r="D2312" s="50" t="s">
        <v>12130</v>
      </c>
      <c r="E2312" s="84">
        <f t="shared" si="144"/>
        <v>42178</v>
      </c>
      <c r="F2312" s="50">
        <f t="shared" si="145"/>
        <v>2015</v>
      </c>
      <c r="G2312" s="50">
        <f t="shared" si="146"/>
        <v>6</v>
      </c>
      <c r="H2312" s="50">
        <f t="shared" si="147"/>
        <v>2</v>
      </c>
      <c r="I2312" s="54" t="s">
        <v>15653</v>
      </c>
      <c r="J2312" s="54" t="s">
        <v>17084</v>
      </c>
      <c r="K2312" s="54" t="s">
        <v>17124</v>
      </c>
      <c r="L2312" s="54" t="s">
        <v>15626</v>
      </c>
      <c r="M2312" s="55">
        <v>0.87</v>
      </c>
      <c r="N2312" s="55">
        <v>0.96</v>
      </c>
      <c r="O2312" s="54" t="s">
        <v>15616</v>
      </c>
    </row>
    <row r="2313" spans="1:15" x14ac:dyDescent="0.25">
      <c r="A2313" s="19">
        <v>2320</v>
      </c>
      <c r="B2313" t="s">
        <v>9473</v>
      </c>
      <c r="C2313" t="s">
        <v>5886</v>
      </c>
      <c r="D2313" s="50" t="s">
        <v>12131</v>
      </c>
      <c r="E2313" s="84">
        <f t="shared" si="144"/>
        <v>42179</v>
      </c>
      <c r="F2313" s="50">
        <f t="shared" si="145"/>
        <v>2015</v>
      </c>
      <c r="G2313" s="50">
        <f t="shared" si="146"/>
        <v>6</v>
      </c>
      <c r="H2313" s="50">
        <f t="shared" si="147"/>
        <v>3</v>
      </c>
      <c r="I2313" s="54" t="s">
        <v>15622</v>
      </c>
      <c r="J2313" s="54" t="s">
        <v>17050</v>
      </c>
      <c r="K2313" s="54" t="s">
        <v>17124</v>
      </c>
      <c r="L2313" s="54" t="s">
        <v>15626</v>
      </c>
      <c r="M2313" s="55">
        <v>1</v>
      </c>
      <c r="N2313" s="55">
        <v>1</v>
      </c>
      <c r="O2313" s="54" t="s">
        <v>15616</v>
      </c>
    </row>
    <row r="2314" spans="1:15" x14ac:dyDescent="0.25">
      <c r="A2314" s="19">
        <v>2321</v>
      </c>
      <c r="B2314" t="s">
        <v>8825</v>
      </c>
      <c r="C2314" t="s">
        <v>6523</v>
      </c>
      <c r="D2314" s="50" t="s">
        <v>12132</v>
      </c>
      <c r="E2314" s="84">
        <f t="shared" si="144"/>
        <v>42180</v>
      </c>
      <c r="F2314" s="50">
        <f t="shared" si="145"/>
        <v>2015</v>
      </c>
      <c r="G2314" s="50">
        <f t="shared" si="146"/>
        <v>6</v>
      </c>
      <c r="H2314" s="50">
        <f t="shared" si="147"/>
        <v>4</v>
      </c>
      <c r="I2314" s="54" t="s">
        <v>15622</v>
      </c>
      <c r="J2314" s="54" t="s">
        <v>17050</v>
      </c>
      <c r="K2314" s="54" t="s">
        <v>17124</v>
      </c>
      <c r="L2314" s="54" t="s">
        <v>15626</v>
      </c>
      <c r="M2314" s="55">
        <v>1</v>
      </c>
      <c r="N2314" s="55">
        <v>0.67</v>
      </c>
      <c r="O2314" s="54" t="s">
        <v>15615</v>
      </c>
    </row>
    <row r="2315" spans="1:15" x14ac:dyDescent="0.25">
      <c r="A2315" s="19">
        <v>2322</v>
      </c>
      <c r="B2315" t="s">
        <v>9029</v>
      </c>
      <c r="C2315" t="s">
        <v>6324</v>
      </c>
      <c r="D2315" s="50" t="s">
        <v>12132</v>
      </c>
      <c r="E2315" s="84">
        <f t="shared" si="144"/>
        <v>42180</v>
      </c>
      <c r="F2315" s="50">
        <f t="shared" si="145"/>
        <v>2015</v>
      </c>
      <c r="G2315" s="50">
        <f t="shared" si="146"/>
        <v>6</v>
      </c>
      <c r="H2315" s="50">
        <f t="shared" si="147"/>
        <v>4</v>
      </c>
      <c r="I2315" s="54" t="s">
        <v>15622</v>
      </c>
      <c r="J2315" s="54" t="s">
        <v>17050</v>
      </c>
      <c r="K2315" s="54" t="s">
        <v>17124</v>
      </c>
      <c r="L2315" s="54" t="s">
        <v>15624</v>
      </c>
      <c r="M2315" s="55">
        <v>1</v>
      </c>
      <c r="N2315" s="55">
        <v>0.77</v>
      </c>
      <c r="O2315" s="54" t="s">
        <v>15615</v>
      </c>
    </row>
    <row r="2316" spans="1:15" x14ac:dyDescent="0.25">
      <c r="A2316" s="19">
        <v>2323</v>
      </c>
      <c r="B2316" t="s">
        <v>8436</v>
      </c>
      <c r="C2316" t="s">
        <v>6906</v>
      </c>
      <c r="D2316" s="50" t="s">
        <v>12132</v>
      </c>
      <c r="E2316" s="84">
        <f t="shared" si="144"/>
        <v>42180</v>
      </c>
      <c r="F2316" s="50">
        <f t="shared" si="145"/>
        <v>2015</v>
      </c>
      <c r="G2316" s="50">
        <f t="shared" si="146"/>
        <v>6</v>
      </c>
      <c r="H2316" s="50">
        <f t="shared" si="147"/>
        <v>4</v>
      </c>
      <c r="I2316" s="54" t="s">
        <v>15622</v>
      </c>
      <c r="J2316" s="54" t="s">
        <v>17050</v>
      </c>
      <c r="K2316" s="54" t="s">
        <v>17124</v>
      </c>
      <c r="L2316" s="54" t="s">
        <v>15624</v>
      </c>
      <c r="M2316" s="55">
        <v>1</v>
      </c>
      <c r="N2316" s="55">
        <v>1</v>
      </c>
      <c r="O2316" s="54" t="s">
        <v>15615</v>
      </c>
    </row>
    <row r="2317" spans="1:15" x14ac:dyDescent="0.25">
      <c r="A2317" s="19">
        <v>2324</v>
      </c>
      <c r="B2317" t="s">
        <v>11589</v>
      </c>
      <c r="C2317" t="s">
        <v>3816</v>
      </c>
      <c r="D2317" s="50" t="s">
        <v>12133</v>
      </c>
      <c r="E2317" s="84">
        <f t="shared" si="144"/>
        <v>42181</v>
      </c>
      <c r="F2317" s="50">
        <f t="shared" si="145"/>
        <v>2015</v>
      </c>
      <c r="G2317" s="50">
        <f t="shared" si="146"/>
        <v>6</v>
      </c>
      <c r="H2317" s="50">
        <f t="shared" si="147"/>
        <v>5</v>
      </c>
      <c r="I2317" s="54" t="s">
        <v>15622</v>
      </c>
      <c r="J2317" s="54" t="s">
        <v>17050</v>
      </c>
      <c r="K2317" s="54" t="s">
        <v>17124</v>
      </c>
      <c r="L2317" s="54" t="s">
        <v>15626</v>
      </c>
      <c r="M2317" s="55">
        <v>1</v>
      </c>
      <c r="N2317" s="55">
        <v>0.99</v>
      </c>
      <c r="O2317" s="54" t="s">
        <v>15615</v>
      </c>
    </row>
    <row r="2318" spans="1:15" x14ac:dyDescent="0.25">
      <c r="A2318" s="19">
        <v>2325</v>
      </c>
      <c r="B2318" t="s">
        <v>8452</v>
      </c>
      <c r="C2318" t="s">
        <v>6891</v>
      </c>
      <c r="D2318" s="50" t="s">
        <v>12133</v>
      </c>
      <c r="E2318" s="84">
        <f t="shared" si="144"/>
        <v>42181</v>
      </c>
      <c r="F2318" s="50">
        <f t="shared" si="145"/>
        <v>2015</v>
      </c>
      <c r="G2318" s="50">
        <f t="shared" si="146"/>
        <v>6</v>
      </c>
      <c r="H2318" s="50">
        <f t="shared" si="147"/>
        <v>5</v>
      </c>
      <c r="I2318" s="54" t="s">
        <v>15622</v>
      </c>
      <c r="J2318" s="54" t="s">
        <v>17050</v>
      </c>
      <c r="K2318" s="54" t="s">
        <v>17124</v>
      </c>
      <c r="L2318" s="54" t="s">
        <v>15626</v>
      </c>
      <c r="M2318" s="55">
        <v>1</v>
      </c>
      <c r="N2318" s="55">
        <v>0.95</v>
      </c>
      <c r="O2318" s="54" t="s">
        <v>15616</v>
      </c>
    </row>
    <row r="2319" spans="1:15" x14ac:dyDescent="0.25">
      <c r="A2319" s="19">
        <v>2326</v>
      </c>
      <c r="B2319" t="s">
        <v>9808</v>
      </c>
      <c r="C2319" t="s">
        <v>5561</v>
      </c>
      <c r="D2319" s="50" t="s">
        <v>12133</v>
      </c>
      <c r="E2319" s="84">
        <f t="shared" si="144"/>
        <v>42181</v>
      </c>
      <c r="F2319" s="50">
        <f t="shared" si="145"/>
        <v>2015</v>
      </c>
      <c r="G2319" s="50">
        <f t="shared" si="146"/>
        <v>6</v>
      </c>
      <c r="H2319" s="50">
        <f t="shared" si="147"/>
        <v>5</v>
      </c>
      <c r="I2319" s="54" t="s">
        <v>15622</v>
      </c>
      <c r="J2319" s="54" t="s">
        <v>17050</v>
      </c>
      <c r="K2319" s="54" t="s">
        <v>17124</v>
      </c>
      <c r="L2319" s="54" t="s">
        <v>15628</v>
      </c>
      <c r="M2319" s="55">
        <v>0</v>
      </c>
      <c r="N2319" s="55">
        <v>0</v>
      </c>
      <c r="O2319" s="54" t="s">
        <v>15615</v>
      </c>
    </row>
    <row r="2320" spans="1:15" x14ac:dyDescent="0.25">
      <c r="A2320" s="19">
        <v>2327</v>
      </c>
      <c r="B2320" t="s">
        <v>9035</v>
      </c>
      <c r="C2320" t="s">
        <v>6318</v>
      </c>
      <c r="D2320" s="50" t="s">
        <v>12134</v>
      </c>
      <c r="E2320" s="84">
        <f t="shared" si="144"/>
        <v>42182</v>
      </c>
      <c r="F2320" s="50">
        <f t="shared" si="145"/>
        <v>2015</v>
      </c>
      <c r="G2320" s="50">
        <f t="shared" si="146"/>
        <v>6</v>
      </c>
      <c r="H2320" s="50">
        <f t="shared" si="147"/>
        <v>6</v>
      </c>
      <c r="I2320" s="54" t="s">
        <v>15622</v>
      </c>
      <c r="J2320" s="54" t="s">
        <v>17050</v>
      </c>
      <c r="K2320" s="54" t="s">
        <v>17124</v>
      </c>
      <c r="L2320" s="54" t="s">
        <v>15626</v>
      </c>
      <c r="M2320" s="55">
        <v>1</v>
      </c>
      <c r="N2320" s="55">
        <v>1</v>
      </c>
      <c r="O2320" s="54" t="s">
        <v>15616</v>
      </c>
    </row>
    <row r="2321" spans="1:15" x14ac:dyDescent="0.25">
      <c r="A2321" s="19">
        <v>2328</v>
      </c>
      <c r="B2321" t="s">
        <v>11323</v>
      </c>
      <c r="C2321" t="s">
        <v>4078</v>
      </c>
      <c r="D2321" s="50" t="s">
        <v>12134</v>
      </c>
      <c r="E2321" s="84">
        <f t="shared" si="144"/>
        <v>42182</v>
      </c>
      <c r="F2321" s="50">
        <f t="shared" si="145"/>
        <v>2015</v>
      </c>
      <c r="G2321" s="50">
        <f t="shared" si="146"/>
        <v>6</v>
      </c>
      <c r="H2321" s="50">
        <f t="shared" si="147"/>
        <v>6</v>
      </c>
      <c r="I2321" s="54" t="s">
        <v>15622</v>
      </c>
      <c r="J2321" s="54" t="s">
        <v>17050</v>
      </c>
      <c r="K2321" s="54" t="s">
        <v>17124</v>
      </c>
      <c r="L2321" s="54" t="s">
        <v>15626</v>
      </c>
      <c r="M2321" s="55">
        <v>1</v>
      </c>
      <c r="N2321" s="55">
        <v>1</v>
      </c>
      <c r="O2321" s="54" t="s">
        <v>15615</v>
      </c>
    </row>
    <row r="2322" spans="1:15" x14ac:dyDescent="0.25">
      <c r="A2322" s="19">
        <v>2329</v>
      </c>
      <c r="B2322" t="s">
        <v>9818</v>
      </c>
      <c r="C2322" t="s">
        <v>5551</v>
      </c>
      <c r="D2322" s="50" t="s">
        <v>12134</v>
      </c>
      <c r="E2322" s="84">
        <f t="shared" si="144"/>
        <v>42182</v>
      </c>
      <c r="F2322" s="50">
        <f t="shared" si="145"/>
        <v>2015</v>
      </c>
      <c r="G2322" s="50">
        <f t="shared" si="146"/>
        <v>6</v>
      </c>
      <c r="H2322" s="50">
        <f t="shared" si="147"/>
        <v>6</v>
      </c>
      <c r="I2322" s="54" t="s">
        <v>15622</v>
      </c>
      <c r="J2322" s="54" t="s">
        <v>17050</v>
      </c>
      <c r="K2322" s="54" t="s">
        <v>17124</v>
      </c>
      <c r="L2322" s="54" t="s">
        <v>15626</v>
      </c>
      <c r="M2322" s="55">
        <v>1</v>
      </c>
      <c r="N2322" s="55">
        <v>0.6</v>
      </c>
      <c r="O2322" s="54" t="s">
        <v>15615</v>
      </c>
    </row>
    <row r="2323" spans="1:15" x14ac:dyDescent="0.25">
      <c r="A2323" s="19">
        <v>2330</v>
      </c>
      <c r="B2323" t="s">
        <v>9729</v>
      </c>
      <c r="C2323" t="s">
        <v>5636</v>
      </c>
      <c r="D2323" s="50" t="s">
        <v>12134</v>
      </c>
      <c r="E2323" s="84">
        <f t="shared" si="144"/>
        <v>42182</v>
      </c>
      <c r="F2323" s="50">
        <f t="shared" si="145"/>
        <v>2015</v>
      </c>
      <c r="G2323" s="50">
        <f t="shared" si="146"/>
        <v>6</v>
      </c>
      <c r="H2323" s="50">
        <f t="shared" si="147"/>
        <v>6</v>
      </c>
      <c r="I2323" s="54" t="s">
        <v>15622</v>
      </c>
      <c r="J2323" s="54" t="s">
        <v>17050</v>
      </c>
      <c r="K2323" s="54" t="s">
        <v>17124</v>
      </c>
      <c r="L2323" s="54" t="s">
        <v>15626</v>
      </c>
      <c r="M2323" s="55">
        <v>1</v>
      </c>
      <c r="N2323" s="55">
        <v>1</v>
      </c>
      <c r="O2323" s="54" t="s">
        <v>15616</v>
      </c>
    </row>
    <row r="2324" spans="1:15" x14ac:dyDescent="0.25">
      <c r="A2324" s="19">
        <v>2331</v>
      </c>
      <c r="B2324" t="s">
        <v>10792</v>
      </c>
      <c r="C2324" t="s">
        <v>4600</v>
      </c>
      <c r="D2324" s="50" t="s">
        <v>12135</v>
      </c>
      <c r="E2324" s="84">
        <f t="shared" si="144"/>
        <v>42183</v>
      </c>
      <c r="F2324" s="50">
        <f t="shared" si="145"/>
        <v>2015</v>
      </c>
      <c r="G2324" s="50">
        <f t="shared" si="146"/>
        <v>6</v>
      </c>
      <c r="H2324" s="50">
        <f t="shared" si="147"/>
        <v>7</v>
      </c>
      <c r="I2324" s="54" t="s">
        <v>15622</v>
      </c>
      <c r="J2324" s="54" t="s">
        <v>17050</v>
      </c>
      <c r="K2324" s="54" t="s">
        <v>17124</v>
      </c>
      <c r="L2324" s="54" t="s">
        <v>15626</v>
      </c>
      <c r="M2324" s="55">
        <v>1</v>
      </c>
      <c r="N2324" s="55">
        <v>0.89</v>
      </c>
      <c r="O2324" s="54" t="s">
        <v>15615</v>
      </c>
    </row>
    <row r="2325" spans="1:15" x14ac:dyDescent="0.25">
      <c r="A2325" s="19">
        <v>2332</v>
      </c>
      <c r="B2325" t="s">
        <v>10944</v>
      </c>
      <c r="C2325" t="s">
        <v>4450</v>
      </c>
      <c r="D2325" s="50" t="s">
        <v>12135</v>
      </c>
      <c r="E2325" s="84">
        <f t="shared" si="144"/>
        <v>42183</v>
      </c>
      <c r="F2325" s="50">
        <f t="shared" si="145"/>
        <v>2015</v>
      </c>
      <c r="G2325" s="50">
        <f t="shared" si="146"/>
        <v>6</v>
      </c>
      <c r="H2325" s="50">
        <f t="shared" si="147"/>
        <v>7</v>
      </c>
      <c r="I2325" s="54" t="s">
        <v>15622</v>
      </c>
      <c r="J2325" s="54" t="s">
        <v>17050</v>
      </c>
      <c r="K2325" s="54" t="s">
        <v>17124</v>
      </c>
      <c r="L2325" s="54" t="s">
        <v>15623</v>
      </c>
      <c r="M2325" s="55">
        <v>1</v>
      </c>
      <c r="N2325" s="55">
        <v>0.62</v>
      </c>
      <c r="O2325" s="54" t="s">
        <v>15616</v>
      </c>
    </row>
    <row r="2326" spans="1:15" x14ac:dyDescent="0.25">
      <c r="A2326" s="19">
        <v>2333</v>
      </c>
      <c r="B2326" t="s">
        <v>8726</v>
      </c>
      <c r="C2326" t="s">
        <v>6622</v>
      </c>
      <c r="D2326" s="50" t="s">
        <v>12136</v>
      </c>
      <c r="E2326" s="84">
        <f t="shared" si="144"/>
        <v>42184</v>
      </c>
      <c r="F2326" s="50">
        <f t="shared" si="145"/>
        <v>2015</v>
      </c>
      <c r="G2326" s="50">
        <f t="shared" si="146"/>
        <v>6</v>
      </c>
      <c r="H2326" s="50">
        <f t="shared" si="147"/>
        <v>1</v>
      </c>
      <c r="I2326" s="54" t="s">
        <v>15622</v>
      </c>
      <c r="J2326" s="54" t="s">
        <v>17050</v>
      </c>
      <c r="K2326" s="54" t="s">
        <v>17124</v>
      </c>
      <c r="L2326" s="54" t="s">
        <v>15628</v>
      </c>
      <c r="M2326" s="55">
        <v>0</v>
      </c>
      <c r="N2326" s="55">
        <v>0.66</v>
      </c>
      <c r="O2326" s="54" t="s">
        <v>15616</v>
      </c>
    </row>
    <row r="2327" spans="1:15" x14ac:dyDescent="0.25">
      <c r="A2327" s="19">
        <v>2334</v>
      </c>
      <c r="B2327" t="s">
        <v>9577</v>
      </c>
      <c r="C2327" t="s">
        <v>5784</v>
      </c>
      <c r="D2327" s="50" t="s">
        <v>12136</v>
      </c>
      <c r="E2327" s="84">
        <f t="shared" si="144"/>
        <v>42184</v>
      </c>
      <c r="F2327" s="50">
        <f t="shared" si="145"/>
        <v>2015</v>
      </c>
      <c r="G2327" s="50">
        <f t="shared" si="146"/>
        <v>6</v>
      </c>
      <c r="H2327" s="50">
        <f t="shared" si="147"/>
        <v>1</v>
      </c>
      <c r="I2327" s="54" t="s">
        <v>15622</v>
      </c>
      <c r="J2327" s="54" t="s">
        <v>17050</v>
      </c>
      <c r="K2327" s="54" t="s">
        <v>17124</v>
      </c>
      <c r="L2327" s="54" t="s">
        <v>15624</v>
      </c>
      <c r="M2327" s="55">
        <v>1</v>
      </c>
      <c r="N2327" s="55">
        <v>0.83</v>
      </c>
      <c r="O2327" s="54" t="s">
        <v>15616</v>
      </c>
    </row>
    <row r="2328" spans="1:15" x14ac:dyDescent="0.25">
      <c r="A2328" s="19">
        <v>2335</v>
      </c>
      <c r="B2328" t="s">
        <v>10290</v>
      </c>
      <c r="C2328" t="s">
        <v>5089</v>
      </c>
      <c r="D2328" s="50" t="s">
        <v>12136</v>
      </c>
      <c r="E2328" s="84">
        <f t="shared" si="144"/>
        <v>42184</v>
      </c>
      <c r="F2328" s="50">
        <f t="shared" si="145"/>
        <v>2015</v>
      </c>
      <c r="G2328" s="50">
        <f t="shared" si="146"/>
        <v>6</v>
      </c>
      <c r="H2328" s="50">
        <f t="shared" si="147"/>
        <v>1</v>
      </c>
      <c r="I2328" s="54" t="s">
        <v>15622</v>
      </c>
      <c r="J2328" s="54" t="s">
        <v>17050</v>
      </c>
      <c r="K2328" s="54" t="s">
        <v>17124</v>
      </c>
      <c r="L2328" s="54" t="s">
        <v>15628</v>
      </c>
      <c r="M2328" s="55">
        <v>0</v>
      </c>
      <c r="N2328" s="55">
        <v>0.5</v>
      </c>
      <c r="O2328" s="54" t="s">
        <v>15615</v>
      </c>
    </row>
    <row r="2329" spans="1:15" x14ac:dyDescent="0.25">
      <c r="A2329" s="19">
        <v>2336</v>
      </c>
      <c r="B2329" t="s">
        <v>10212</v>
      </c>
      <c r="C2329" t="s">
        <v>5167</v>
      </c>
      <c r="D2329" s="50" t="s">
        <v>12136</v>
      </c>
      <c r="E2329" s="84">
        <f t="shared" si="144"/>
        <v>42184</v>
      </c>
      <c r="F2329" s="50">
        <f t="shared" si="145"/>
        <v>2015</v>
      </c>
      <c r="G2329" s="50">
        <f t="shared" si="146"/>
        <v>6</v>
      </c>
      <c r="H2329" s="50">
        <f t="shared" si="147"/>
        <v>1</v>
      </c>
      <c r="I2329" s="54" t="s">
        <v>15625</v>
      </c>
      <c r="J2329" s="54" t="s">
        <v>17050</v>
      </c>
      <c r="K2329" s="54" t="s">
        <v>17124</v>
      </c>
      <c r="L2329" s="54" t="s">
        <v>15624</v>
      </c>
      <c r="M2329" s="55">
        <v>1</v>
      </c>
      <c r="N2329" s="55">
        <v>0.6</v>
      </c>
      <c r="O2329" s="54" t="s">
        <v>15615</v>
      </c>
    </row>
    <row r="2330" spans="1:15" x14ac:dyDescent="0.25">
      <c r="A2330" s="19">
        <v>2337</v>
      </c>
      <c r="B2330" t="s">
        <v>11237</v>
      </c>
      <c r="C2330" t="s">
        <v>4164</v>
      </c>
      <c r="D2330" s="50" t="s">
        <v>12137</v>
      </c>
      <c r="E2330" s="84">
        <f t="shared" si="144"/>
        <v>42185</v>
      </c>
      <c r="F2330" s="50">
        <f t="shared" si="145"/>
        <v>2015</v>
      </c>
      <c r="G2330" s="50">
        <f t="shared" si="146"/>
        <v>6</v>
      </c>
      <c r="H2330" s="50">
        <f t="shared" si="147"/>
        <v>2</v>
      </c>
      <c r="I2330" s="54" t="s">
        <v>15622</v>
      </c>
      <c r="J2330" s="54" t="s">
        <v>17050</v>
      </c>
      <c r="K2330" s="54" t="s">
        <v>17124</v>
      </c>
      <c r="L2330" s="54" t="s">
        <v>15626</v>
      </c>
      <c r="M2330" s="55">
        <v>1</v>
      </c>
      <c r="N2330" s="55">
        <v>0.99</v>
      </c>
      <c r="O2330" s="54" t="s">
        <v>15616</v>
      </c>
    </row>
    <row r="2331" spans="1:15" x14ac:dyDescent="0.25">
      <c r="A2331" s="19">
        <v>2338</v>
      </c>
      <c r="B2331" t="s">
        <v>10152</v>
      </c>
      <c r="C2331" t="s">
        <v>5226</v>
      </c>
      <c r="D2331" s="50" t="s">
        <v>12137</v>
      </c>
      <c r="E2331" s="84">
        <f t="shared" si="144"/>
        <v>42185</v>
      </c>
      <c r="F2331" s="50">
        <f t="shared" si="145"/>
        <v>2015</v>
      </c>
      <c r="G2331" s="50">
        <f t="shared" si="146"/>
        <v>6</v>
      </c>
      <c r="H2331" s="50">
        <f t="shared" si="147"/>
        <v>2</v>
      </c>
      <c r="I2331" s="54" t="s">
        <v>15622</v>
      </c>
      <c r="J2331" s="54" t="s">
        <v>17050</v>
      </c>
      <c r="K2331" s="54" t="s">
        <v>17124</v>
      </c>
      <c r="L2331" s="54" t="s">
        <v>15626</v>
      </c>
      <c r="M2331" s="55">
        <v>1</v>
      </c>
      <c r="N2331" s="55">
        <v>0.33</v>
      </c>
      <c r="O2331" s="54" t="s">
        <v>15615</v>
      </c>
    </row>
    <row r="2332" spans="1:15" x14ac:dyDescent="0.25">
      <c r="A2332" s="19">
        <v>2339</v>
      </c>
      <c r="B2332" t="s">
        <v>9622</v>
      </c>
      <c r="C2332" t="s">
        <v>5741</v>
      </c>
      <c r="D2332" s="50" t="s">
        <v>12137</v>
      </c>
      <c r="E2332" s="84">
        <f t="shared" si="144"/>
        <v>42185</v>
      </c>
      <c r="F2332" s="50">
        <f t="shared" si="145"/>
        <v>2015</v>
      </c>
      <c r="G2332" s="50">
        <f t="shared" si="146"/>
        <v>6</v>
      </c>
      <c r="H2332" s="50">
        <f t="shared" si="147"/>
        <v>2</v>
      </c>
      <c r="I2332" s="54" t="s">
        <v>15622</v>
      </c>
      <c r="J2332" s="54" t="s">
        <v>17050</v>
      </c>
      <c r="K2332" s="54" t="s">
        <v>17124</v>
      </c>
      <c r="L2332" s="54" t="s">
        <v>15626</v>
      </c>
      <c r="M2332" s="55">
        <v>1</v>
      </c>
      <c r="N2332" s="55">
        <v>0.93</v>
      </c>
      <c r="O2332" s="54" t="s">
        <v>15616</v>
      </c>
    </row>
    <row r="2333" spans="1:15" x14ac:dyDescent="0.25">
      <c r="A2333" s="19">
        <v>2340</v>
      </c>
      <c r="B2333" t="s">
        <v>8993</v>
      </c>
      <c r="C2333" t="s">
        <v>6360</v>
      </c>
      <c r="D2333" s="50" t="s">
        <v>12137</v>
      </c>
      <c r="E2333" s="84">
        <f t="shared" si="144"/>
        <v>42185</v>
      </c>
      <c r="F2333" s="50">
        <f t="shared" si="145"/>
        <v>2015</v>
      </c>
      <c r="G2333" s="50">
        <f t="shared" si="146"/>
        <v>6</v>
      </c>
      <c r="H2333" s="50">
        <f t="shared" si="147"/>
        <v>2</v>
      </c>
      <c r="I2333" s="54" t="s">
        <v>15622</v>
      </c>
      <c r="J2333" s="54" t="s">
        <v>17050</v>
      </c>
      <c r="K2333" s="54" t="s">
        <v>17124</v>
      </c>
      <c r="L2333" s="54" t="s">
        <v>15624</v>
      </c>
      <c r="M2333" s="55">
        <v>1</v>
      </c>
      <c r="N2333" s="55">
        <v>1</v>
      </c>
      <c r="O2333" s="54" t="s">
        <v>15615</v>
      </c>
    </row>
    <row r="2334" spans="1:15" x14ac:dyDescent="0.25">
      <c r="A2334" s="19">
        <v>2341</v>
      </c>
      <c r="B2334" t="s">
        <v>9395</v>
      </c>
      <c r="C2334" t="s">
        <v>5962</v>
      </c>
      <c r="D2334" s="50" t="s">
        <v>12138</v>
      </c>
      <c r="E2334" s="84">
        <f t="shared" si="144"/>
        <v>42186</v>
      </c>
      <c r="F2334" s="50">
        <f t="shared" si="145"/>
        <v>2015</v>
      </c>
      <c r="G2334" s="50">
        <f t="shared" si="146"/>
        <v>7</v>
      </c>
      <c r="H2334" s="50">
        <f t="shared" si="147"/>
        <v>3</v>
      </c>
      <c r="I2334" s="54" t="s">
        <v>15622</v>
      </c>
      <c r="J2334" s="54" t="s">
        <v>17050</v>
      </c>
      <c r="K2334" s="54" t="s">
        <v>17124</v>
      </c>
      <c r="L2334" s="54" t="s">
        <v>15626</v>
      </c>
      <c r="M2334" s="55">
        <v>1</v>
      </c>
      <c r="N2334" s="55">
        <v>1</v>
      </c>
      <c r="O2334" s="54" t="s">
        <v>15616</v>
      </c>
    </row>
    <row r="2335" spans="1:15" x14ac:dyDescent="0.25">
      <c r="A2335" s="19">
        <v>2342</v>
      </c>
      <c r="B2335" t="s">
        <v>8499</v>
      </c>
      <c r="C2335" t="s">
        <v>6845</v>
      </c>
      <c r="D2335" s="50" t="s">
        <v>12139</v>
      </c>
      <c r="E2335" s="84">
        <f t="shared" si="144"/>
        <v>42187</v>
      </c>
      <c r="F2335" s="50">
        <f t="shared" si="145"/>
        <v>2015</v>
      </c>
      <c r="G2335" s="50">
        <f t="shared" si="146"/>
        <v>7</v>
      </c>
      <c r="H2335" s="50">
        <f t="shared" si="147"/>
        <v>4</v>
      </c>
      <c r="I2335" s="54" t="s">
        <v>15622</v>
      </c>
      <c r="J2335" s="54" t="s">
        <v>17050</v>
      </c>
      <c r="K2335" s="54" t="s">
        <v>17124</v>
      </c>
      <c r="L2335" s="54" t="s">
        <v>15626</v>
      </c>
      <c r="M2335" s="55">
        <v>1</v>
      </c>
      <c r="N2335" s="55">
        <v>0.97</v>
      </c>
      <c r="O2335" s="54" t="s">
        <v>15616</v>
      </c>
    </row>
    <row r="2336" spans="1:15" x14ac:dyDescent="0.25">
      <c r="A2336" s="19">
        <v>2343</v>
      </c>
      <c r="B2336" t="s">
        <v>11685</v>
      </c>
      <c r="C2336" t="s">
        <v>3721</v>
      </c>
      <c r="D2336" s="50" t="s">
        <v>12139</v>
      </c>
      <c r="E2336" s="84">
        <f t="shared" si="144"/>
        <v>42187</v>
      </c>
      <c r="F2336" s="50">
        <f t="shared" si="145"/>
        <v>2015</v>
      </c>
      <c r="G2336" s="50">
        <f t="shared" si="146"/>
        <v>7</v>
      </c>
      <c r="H2336" s="50">
        <f t="shared" si="147"/>
        <v>4</v>
      </c>
      <c r="I2336" s="54" t="s">
        <v>15622</v>
      </c>
      <c r="J2336" s="54" t="s">
        <v>17050</v>
      </c>
      <c r="K2336" s="54" t="s">
        <v>17124</v>
      </c>
      <c r="L2336" s="54" t="s">
        <v>15626</v>
      </c>
      <c r="M2336" s="55">
        <v>1</v>
      </c>
      <c r="N2336" s="55">
        <v>0.98</v>
      </c>
      <c r="O2336" s="54" t="s">
        <v>15616</v>
      </c>
    </row>
    <row r="2337" spans="1:15" x14ac:dyDescent="0.25">
      <c r="A2337" s="19">
        <v>2344</v>
      </c>
      <c r="B2337" t="s">
        <v>8775</v>
      </c>
      <c r="C2337" t="s">
        <v>6573</v>
      </c>
      <c r="D2337" s="50" t="s">
        <v>12139</v>
      </c>
      <c r="E2337" s="84">
        <f t="shared" si="144"/>
        <v>42187</v>
      </c>
      <c r="F2337" s="50">
        <f t="shared" si="145"/>
        <v>2015</v>
      </c>
      <c r="G2337" s="50">
        <f t="shared" si="146"/>
        <v>7</v>
      </c>
      <c r="H2337" s="50">
        <f t="shared" si="147"/>
        <v>4</v>
      </c>
      <c r="I2337" s="54" t="s">
        <v>15622</v>
      </c>
      <c r="J2337" s="54" t="s">
        <v>17050</v>
      </c>
      <c r="K2337" s="54" t="s">
        <v>17124</v>
      </c>
      <c r="L2337" s="54" t="s">
        <v>15623</v>
      </c>
      <c r="M2337" s="55">
        <v>1</v>
      </c>
      <c r="N2337" s="55">
        <v>0.6</v>
      </c>
      <c r="O2337" s="54" t="s">
        <v>15615</v>
      </c>
    </row>
    <row r="2338" spans="1:15" x14ac:dyDescent="0.25">
      <c r="A2338" s="19">
        <v>2345</v>
      </c>
      <c r="B2338" t="s">
        <v>10467</v>
      </c>
      <c r="C2338" t="s">
        <v>4915</v>
      </c>
      <c r="D2338" s="50" t="s">
        <v>12139</v>
      </c>
      <c r="E2338" s="84">
        <f t="shared" si="144"/>
        <v>42187</v>
      </c>
      <c r="F2338" s="50">
        <f t="shared" si="145"/>
        <v>2015</v>
      </c>
      <c r="G2338" s="50">
        <f t="shared" si="146"/>
        <v>7</v>
      </c>
      <c r="H2338" s="50">
        <f t="shared" si="147"/>
        <v>4</v>
      </c>
      <c r="I2338" s="54" t="s">
        <v>15622</v>
      </c>
      <c r="J2338" s="54" t="s">
        <v>17050</v>
      </c>
      <c r="K2338" s="54" t="s">
        <v>17124</v>
      </c>
      <c r="L2338" s="54" t="s">
        <v>15626</v>
      </c>
      <c r="M2338" s="55">
        <v>1</v>
      </c>
      <c r="N2338" s="55">
        <v>1</v>
      </c>
      <c r="O2338" s="54" t="s">
        <v>15615</v>
      </c>
    </row>
    <row r="2339" spans="1:15" x14ac:dyDescent="0.25">
      <c r="A2339" s="19">
        <v>2346</v>
      </c>
      <c r="B2339" t="s">
        <v>10656</v>
      </c>
      <c r="C2339" t="s">
        <v>4730</v>
      </c>
      <c r="D2339" s="50" t="s">
        <v>12140</v>
      </c>
      <c r="E2339" s="84">
        <f t="shared" si="144"/>
        <v>42188</v>
      </c>
      <c r="F2339" s="50">
        <f t="shared" si="145"/>
        <v>2015</v>
      </c>
      <c r="G2339" s="50">
        <f t="shared" si="146"/>
        <v>7</v>
      </c>
      <c r="H2339" s="50">
        <f t="shared" si="147"/>
        <v>5</v>
      </c>
      <c r="I2339" s="54" t="s">
        <v>15622</v>
      </c>
      <c r="J2339" s="54" t="s">
        <v>17050</v>
      </c>
      <c r="K2339" s="54" t="s">
        <v>17124</v>
      </c>
      <c r="L2339" s="54" t="s">
        <v>15624</v>
      </c>
      <c r="M2339" s="55">
        <v>1</v>
      </c>
      <c r="N2339" s="55">
        <v>1</v>
      </c>
      <c r="O2339" s="54" t="s">
        <v>15615</v>
      </c>
    </row>
    <row r="2340" spans="1:15" x14ac:dyDescent="0.25">
      <c r="A2340" s="19">
        <v>2347</v>
      </c>
      <c r="B2340" t="s">
        <v>8654</v>
      </c>
      <c r="C2340" t="s">
        <v>6694</v>
      </c>
      <c r="D2340" s="50" t="s">
        <v>12140</v>
      </c>
      <c r="E2340" s="84">
        <f t="shared" si="144"/>
        <v>42188</v>
      </c>
      <c r="F2340" s="50">
        <f t="shared" si="145"/>
        <v>2015</v>
      </c>
      <c r="G2340" s="50">
        <f t="shared" si="146"/>
        <v>7</v>
      </c>
      <c r="H2340" s="50">
        <f t="shared" si="147"/>
        <v>5</v>
      </c>
      <c r="I2340" s="54" t="s">
        <v>15622</v>
      </c>
      <c r="J2340" s="54" t="s">
        <v>17050</v>
      </c>
      <c r="K2340" s="54" t="s">
        <v>17124</v>
      </c>
      <c r="L2340" s="54" t="s">
        <v>15626</v>
      </c>
      <c r="M2340" s="55">
        <v>0.9</v>
      </c>
      <c r="N2340" s="55">
        <v>0.96</v>
      </c>
      <c r="O2340" s="54" t="s">
        <v>15615</v>
      </c>
    </row>
    <row r="2341" spans="1:15" x14ac:dyDescent="0.25">
      <c r="A2341" s="19">
        <v>2348</v>
      </c>
      <c r="B2341" t="s">
        <v>11080</v>
      </c>
      <c r="C2341" t="s">
        <v>4317</v>
      </c>
      <c r="D2341" s="50" t="s">
        <v>12141</v>
      </c>
      <c r="E2341" s="84">
        <f t="shared" si="144"/>
        <v>42189</v>
      </c>
      <c r="F2341" s="50">
        <f t="shared" si="145"/>
        <v>2015</v>
      </c>
      <c r="G2341" s="50">
        <f t="shared" si="146"/>
        <v>7</v>
      </c>
      <c r="H2341" s="50">
        <f t="shared" si="147"/>
        <v>6</v>
      </c>
      <c r="I2341" s="54" t="s">
        <v>15622</v>
      </c>
      <c r="J2341" s="54" t="s">
        <v>17050</v>
      </c>
      <c r="K2341" s="54" t="s">
        <v>17124</v>
      </c>
      <c r="L2341" s="54" t="s">
        <v>15624</v>
      </c>
      <c r="M2341" s="55">
        <v>1</v>
      </c>
      <c r="N2341" s="55">
        <v>0.89</v>
      </c>
      <c r="O2341" s="54" t="s">
        <v>15616</v>
      </c>
    </row>
    <row r="2342" spans="1:15" x14ac:dyDescent="0.25">
      <c r="A2342" s="19">
        <v>2349</v>
      </c>
      <c r="B2342" t="s">
        <v>10841</v>
      </c>
      <c r="C2342" t="s">
        <v>4553</v>
      </c>
      <c r="D2342" s="50" t="s">
        <v>12142</v>
      </c>
      <c r="E2342" s="84">
        <f t="shared" si="144"/>
        <v>42190</v>
      </c>
      <c r="F2342" s="50">
        <f t="shared" si="145"/>
        <v>2015</v>
      </c>
      <c r="G2342" s="50">
        <f t="shared" si="146"/>
        <v>7</v>
      </c>
      <c r="H2342" s="50">
        <f t="shared" si="147"/>
        <v>7</v>
      </c>
      <c r="I2342" s="54" t="s">
        <v>15622</v>
      </c>
      <c r="J2342" s="54" t="s">
        <v>17050</v>
      </c>
      <c r="K2342" s="54" t="s">
        <v>17124</v>
      </c>
      <c r="L2342" s="54" t="s">
        <v>15623</v>
      </c>
      <c r="M2342" s="55">
        <v>0.8</v>
      </c>
      <c r="N2342" s="55">
        <v>0.78</v>
      </c>
      <c r="O2342" s="54" t="s">
        <v>15615</v>
      </c>
    </row>
    <row r="2343" spans="1:15" x14ac:dyDescent="0.25">
      <c r="A2343" s="19">
        <v>2350</v>
      </c>
      <c r="B2343" t="s">
        <v>9867</v>
      </c>
      <c r="C2343" t="s">
        <v>5504</v>
      </c>
      <c r="D2343" s="50" t="s">
        <v>12143</v>
      </c>
      <c r="E2343" s="84">
        <f t="shared" si="144"/>
        <v>42191</v>
      </c>
      <c r="F2343" s="50">
        <f t="shared" si="145"/>
        <v>2015</v>
      </c>
      <c r="G2343" s="50">
        <f t="shared" si="146"/>
        <v>7</v>
      </c>
      <c r="H2343" s="50">
        <f t="shared" si="147"/>
        <v>1</v>
      </c>
      <c r="I2343" s="54" t="s">
        <v>15622</v>
      </c>
      <c r="J2343" s="54" t="s">
        <v>17050</v>
      </c>
      <c r="K2343" s="54" t="s">
        <v>17124</v>
      </c>
      <c r="L2343" s="54" t="s">
        <v>15623</v>
      </c>
      <c r="M2343" s="55">
        <v>0.9</v>
      </c>
      <c r="N2343" s="55">
        <v>1</v>
      </c>
      <c r="O2343" s="54" t="s">
        <v>15616</v>
      </c>
    </row>
    <row r="2344" spans="1:15" x14ac:dyDescent="0.25">
      <c r="A2344" s="19">
        <v>2351</v>
      </c>
      <c r="B2344" t="s">
        <v>9324</v>
      </c>
      <c r="C2344" t="s">
        <v>6032</v>
      </c>
      <c r="D2344" s="50" t="s">
        <v>12144</v>
      </c>
      <c r="E2344" s="84">
        <f t="shared" si="144"/>
        <v>42192</v>
      </c>
      <c r="F2344" s="50">
        <f t="shared" si="145"/>
        <v>2015</v>
      </c>
      <c r="G2344" s="50">
        <f t="shared" si="146"/>
        <v>7</v>
      </c>
      <c r="H2344" s="50">
        <f t="shared" si="147"/>
        <v>2</v>
      </c>
      <c r="I2344" s="54" t="s">
        <v>15622</v>
      </c>
      <c r="J2344" s="54" t="s">
        <v>17050</v>
      </c>
      <c r="K2344" s="54" t="s">
        <v>17124</v>
      </c>
      <c r="L2344" s="54" t="s">
        <v>15626</v>
      </c>
      <c r="M2344" s="55">
        <v>1</v>
      </c>
      <c r="N2344" s="55">
        <v>0.98</v>
      </c>
      <c r="O2344" s="54" t="s">
        <v>15615</v>
      </c>
    </row>
    <row r="2345" spans="1:15" x14ac:dyDescent="0.25">
      <c r="A2345" s="19">
        <v>2352</v>
      </c>
      <c r="B2345" t="s">
        <v>10085</v>
      </c>
      <c r="C2345" t="s">
        <v>5289</v>
      </c>
      <c r="D2345" s="50" t="s">
        <v>12144</v>
      </c>
      <c r="E2345" s="84">
        <f t="shared" si="144"/>
        <v>42192</v>
      </c>
      <c r="F2345" s="50">
        <f t="shared" si="145"/>
        <v>2015</v>
      </c>
      <c r="G2345" s="50">
        <f t="shared" si="146"/>
        <v>7</v>
      </c>
      <c r="H2345" s="50">
        <f t="shared" si="147"/>
        <v>2</v>
      </c>
      <c r="I2345" s="54" t="s">
        <v>15622</v>
      </c>
      <c r="J2345" s="54" t="s">
        <v>17050</v>
      </c>
      <c r="K2345" s="54" t="s">
        <v>17124</v>
      </c>
      <c r="L2345" s="54" t="s">
        <v>15623</v>
      </c>
      <c r="M2345" s="55">
        <v>1</v>
      </c>
      <c r="N2345" s="55">
        <v>1</v>
      </c>
      <c r="O2345" s="54" t="s">
        <v>15616</v>
      </c>
    </row>
    <row r="2346" spans="1:15" x14ac:dyDescent="0.25">
      <c r="A2346" s="19">
        <v>2353</v>
      </c>
      <c r="B2346" t="s">
        <v>8807</v>
      </c>
      <c r="C2346" t="s">
        <v>6541</v>
      </c>
      <c r="D2346" s="50" t="s">
        <v>12145</v>
      </c>
      <c r="E2346" s="84">
        <f t="shared" si="144"/>
        <v>42193</v>
      </c>
      <c r="F2346" s="50">
        <f t="shared" si="145"/>
        <v>2015</v>
      </c>
      <c r="G2346" s="50">
        <f t="shared" si="146"/>
        <v>7</v>
      </c>
      <c r="H2346" s="50">
        <f t="shared" si="147"/>
        <v>3</v>
      </c>
      <c r="I2346" s="54" t="s">
        <v>15622</v>
      </c>
      <c r="J2346" s="54" t="s">
        <v>17050</v>
      </c>
      <c r="K2346" s="54" t="s">
        <v>17124</v>
      </c>
      <c r="L2346" s="54" t="s">
        <v>15623</v>
      </c>
      <c r="M2346" s="55">
        <v>1</v>
      </c>
      <c r="N2346" s="55">
        <v>0.89</v>
      </c>
      <c r="O2346" s="54" t="s">
        <v>15615</v>
      </c>
    </row>
    <row r="2347" spans="1:15" x14ac:dyDescent="0.25">
      <c r="A2347" s="19">
        <v>2354</v>
      </c>
      <c r="B2347" t="s">
        <v>11023</v>
      </c>
      <c r="C2347" t="s">
        <v>4374</v>
      </c>
      <c r="D2347" s="50" t="s">
        <v>12145</v>
      </c>
      <c r="E2347" s="84">
        <f t="shared" si="144"/>
        <v>42193</v>
      </c>
      <c r="F2347" s="50">
        <f t="shared" si="145"/>
        <v>2015</v>
      </c>
      <c r="G2347" s="50">
        <f t="shared" si="146"/>
        <v>7</v>
      </c>
      <c r="H2347" s="50">
        <f t="shared" si="147"/>
        <v>3</v>
      </c>
      <c r="I2347" s="54" t="s">
        <v>15622</v>
      </c>
      <c r="J2347" s="54" t="s">
        <v>17050</v>
      </c>
      <c r="K2347" s="54" t="s">
        <v>17124</v>
      </c>
      <c r="L2347" s="54" t="s">
        <v>15628</v>
      </c>
      <c r="M2347" s="55">
        <v>0</v>
      </c>
      <c r="N2347" s="55">
        <v>0.33</v>
      </c>
      <c r="O2347" s="54" t="s">
        <v>15615</v>
      </c>
    </row>
    <row r="2348" spans="1:15" x14ac:dyDescent="0.25">
      <c r="A2348" s="19">
        <v>2355</v>
      </c>
      <c r="B2348" t="s">
        <v>10512</v>
      </c>
      <c r="C2348" t="s">
        <v>4871</v>
      </c>
      <c r="D2348" s="50" t="s">
        <v>12146</v>
      </c>
      <c r="E2348" s="84">
        <f t="shared" si="144"/>
        <v>42194</v>
      </c>
      <c r="F2348" s="50">
        <f t="shared" si="145"/>
        <v>2015</v>
      </c>
      <c r="G2348" s="50">
        <f t="shared" si="146"/>
        <v>7</v>
      </c>
      <c r="H2348" s="50">
        <f t="shared" si="147"/>
        <v>4</v>
      </c>
      <c r="I2348" s="54" t="s">
        <v>15625</v>
      </c>
      <c r="J2348" s="54" t="s">
        <v>17050</v>
      </c>
      <c r="K2348" s="54" t="s">
        <v>17124</v>
      </c>
      <c r="L2348" s="54" t="s">
        <v>15626</v>
      </c>
      <c r="M2348" s="55">
        <v>0.89</v>
      </c>
      <c r="N2348" s="55">
        <v>0.97</v>
      </c>
      <c r="O2348" s="54" t="s">
        <v>15615</v>
      </c>
    </row>
    <row r="2349" spans="1:15" x14ac:dyDescent="0.25">
      <c r="A2349" s="19">
        <v>2356</v>
      </c>
      <c r="B2349" t="s">
        <v>7700</v>
      </c>
      <c r="C2349" t="s">
        <v>7618</v>
      </c>
      <c r="D2349" s="50" t="s">
        <v>12147</v>
      </c>
      <c r="E2349" s="84">
        <f t="shared" si="144"/>
        <v>42195</v>
      </c>
      <c r="F2349" s="50">
        <f t="shared" si="145"/>
        <v>2015</v>
      </c>
      <c r="G2349" s="50">
        <f t="shared" si="146"/>
        <v>7</v>
      </c>
      <c r="H2349" s="50">
        <f t="shared" si="147"/>
        <v>5</v>
      </c>
      <c r="I2349" s="54" t="s">
        <v>15622</v>
      </c>
      <c r="J2349" s="54" t="s">
        <v>17050</v>
      </c>
      <c r="K2349" s="54" t="s">
        <v>17124</v>
      </c>
      <c r="L2349" s="54" t="s">
        <v>15626</v>
      </c>
      <c r="M2349" s="55">
        <v>1</v>
      </c>
      <c r="N2349" s="55">
        <v>0.98</v>
      </c>
      <c r="O2349" s="54" t="s">
        <v>15616</v>
      </c>
    </row>
    <row r="2350" spans="1:15" x14ac:dyDescent="0.25">
      <c r="A2350" s="19">
        <v>2357</v>
      </c>
      <c r="B2350" t="s">
        <v>11066</v>
      </c>
      <c r="C2350" t="s">
        <v>4331</v>
      </c>
      <c r="D2350" s="50" t="s">
        <v>12148</v>
      </c>
      <c r="E2350" s="84">
        <f t="shared" si="144"/>
        <v>42197</v>
      </c>
      <c r="F2350" s="50">
        <f t="shared" si="145"/>
        <v>2015</v>
      </c>
      <c r="G2350" s="50">
        <f t="shared" si="146"/>
        <v>7</v>
      </c>
      <c r="H2350" s="50">
        <f t="shared" si="147"/>
        <v>7</v>
      </c>
      <c r="I2350" s="54" t="s">
        <v>15788</v>
      </c>
      <c r="J2350" s="54" t="s">
        <v>17073</v>
      </c>
      <c r="K2350" s="54" t="s">
        <v>17124</v>
      </c>
      <c r="L2350" s="54" t="s">
        <v>15626</v>
      </c>
      <c r="M2350" s="55">
        <v>1</v>
      </c>
      <c r="N2350" s="55">
        <v>0.95</v>
      </c>
      <c r="O2350" s="54" t="s">
        <v>15615</v>
      </c>
    </row>
    <row r="2351" spans="1:15" x14ac:dyDescent="0.25">
      <c r="A2351" s="19">
        <v>2358</v>
      </c>
      <c r="B2351" t="s">
        <v>9496</v>
      </c>
      <c r="C2351" t="s">
        <v>5863</v>
      </c>
      <c r="D2351" s="50" t="s">
        <v>12149</v>
      </c>
      <c r="E2351" s="84">
        <f t="shared" si="144"/>
        <v>42198</v>
      </c>
      <c r="F2351" s="50">
        <f t="shared" si="145"/>
        <v>2015</v>
      </c>
      <c r="G2351" s="50">
        <f t="shared" si="146"/>
        <v>7</v>
      </c>
      <c r="H2351" s="50">
        <f t="shared" si="147"/>
        <v>1</v>
      </c>
      <c r="I2351" s="54" t="s">
        <v>15622</v>
      </c>
      <c r="J2351" s="54" t="s">
        <v>17050</v>
      </c>
      <c r="K2351" s="54" t="s">
        <v>17124</v>
      </c>
      <c r="L2351" s="54" t="s">
        <v>15626</v>
      </c>
      <c r="M2351" s="55">
        <v>1</v>
      </c>
      <c r="N2351" s="55">
        <v>0.95</v>
      </c>
      <c r="O2351" s="54" t="s">
        <v>15616</v>
      </c>
    </row>
    <row r="2352" spans="1:15" x14ac:dyDescent="0.25">
      <c r="A2352" s="19">
        <v>2359</v>
      </c>
      <c r="B2352" t="s">
        <v>10021</v>
      </c>
      <c r="C2352" t="s">
        <v>5352</v>
      </c>
      <c r="D2352" s="50" t="s">
        <v>12149</v>
      </c>
      <c r="E2352" s="84">
        <f t="shared" si="144"/>
        <v>42198</v>
      </c>
      <c r="F2352" s="50">
        <f t="shared" si="145"/>
        <v>2015</v>
      </c>
      <c r="G2352" s="50">
        <f t="shared" si="146"/>
        <v>7</v>
      </c>
      <c r="H2352" s="50">
        <f t="shared" si="147"/>
        <v>1</v>
      </c>
      <c r="I2352" s="54" t="s">
        <v>15622</v>
      </c>
      <c r="J2352" s="54" t="s">
        <v>17050</v>
      </c>
      <c r="K2352" s="54" t="s">
        <v>17124</v>
      </c>
      <c r="L2352" s="54" t="s">
        <v>15626</v>
      </c>
      <c r="M2352" s="55">
        <v>1</v>
      </c>
      <c r="N2352" s="55">
        <v>0.97</v>
      </c>
      <c r="O2352" s="54" t="s">
        <v>15616</v>
      </c>
    </row>
    <row r="2353" spans="1:15" x14ac:dyDescent="0.25">
      <c r="A2353" s="19">
        <v>2360</v>
      </c>
      <c r="B2353" t="s">
        <v>9938</v>
      </c>
      <c r="C2353" t="s">
        <v>5433</v>
      </c>
      <c r="D2353" s="50" t="s">
        <v>12149</v>
      </c>
      <c r="E2353" s="84">
        <f t="shared" si="144"/>
        <v>42198</v>
      </c>
      <c r="F2353" s="50">
        <f t="shared" si="145"/>
        <v>2015</v>
      </c>
      <c r="G2353" s="50">
        <f t="shared" si="146"/>
        <v>7</v>
      </c>
      <c r="H2353" s="50">
        <f t="shared" si="147"/>
        <v>1</v>
      </c>
      <c r="I2353" s="54" t="s">
        <v>15622</v>
      </c>
      <c r="J2353" s="54" t="s">
        <v>17050</v>
      </c>
      <c r="K2353" s="54" t="s">
        <v>17124</v>
      </c>
      <c r="L2353" s="54" t="s">
        <v>15623</v>
      </c>
      <c r="M2353" s="55">
        <v>0.6</v>
      </c>
      <c r="N2353" s="55">
        <v>0.74</v>
      </c>
      <c r="O2353" s="54" t="s">
        <v>15615</v>
      </c>
    </row>
    <row r="2354" spans="1:15" x14ac:dyDescent="0.25">
      <c r="A2354" s="19">
        <v>2361</v>
      </c>
      <c r="B2354" t="s">
        <v>10867</v>
      </c>
      <c r="C2354" t="s">
        <v>4527</v>
      </c>
      <c r="D2354" s="50" t="s">
        <v>12149</v>
      </c>
      <c r="E2354" s="84">
        <f t="shared" si="144"/>
        <v>42198</v>
      </c>
      <c r="F2354" s="50">
        <f t="shared" si="145"/>
        <v>2015</v>
      </c>
      <c r="G2354" s="50">
        <f t="shared" si="146"/>
        <v>7</v>
      </c>
      <c r="H2354" s="50">
        <f t="shared" si="147"/>
        <v>1</v>
      </c>
      <c r="I2354" s="54" t="s">
        <v>15622</v>
      </c>
      <c r="J2354" s="54" t="s">
        <v>17050</v>
      </c>
      <c r="K2354" s="54" t="s">
        <v>17124</v>
      </c>
      <c r="L2354" s="54" t="s">
        <v>15626</v>
      </c>
      <c r="M2354" s="55">
        <v>1</v>
      </c>
      <c r="N2354" s="55">
        <v>0.74</v>
      </c>
      <c r="O2354" s="54" t="s">
        <v>15616</v>
      </c>
    </row>
    <row r="2355" spans="1:15" x14ac:dyDescent="0.25">
      <c r="A2355" s="19">
        <v>2362</v>
      </c>
      <c r="B2355" t="s">
        <v>10718</v>
      </c>
      <c r="C2355" t="s">
        <v>4670</v>
      </c>
      <c r="D2355" s="50" t="s">
        <v>12149</v>
      </c>
      <c r="E2355" s="84">
        <f t="shared" si="144"/>
        <v>42198</v>
      </c>
      <c r="F2355" s="50">
        <f t="shared" si="145"/>
        <v>2015</v>
      </c>
      <c r="G2355" s="50">
        <f t="shared" si="146"/>
        <v>7</v>
      </c>
      <c r="H2355" s="50">
        <f t="shared" si="147"/>
        <v>1</v>
      </c>
      <c r="I2355" s="54" t="s">
        <v>15625</v>
      </c>
      <c r="J2355" s="54" t="s">
        <v>17050</v>
      </c>
      <c r="K2355" s="54" t="s">
        <v>17124</v>
      </c>
      <c r="L2355" s="54" t="s">
        <v>15628</v>
      </c>
      <c r="M2355" s="55">
        <v>0.25</v>
      </c>
      <c r="N2355" s="55">
        <v>0.93</v>
      </c>
      <c r="O2355" s="54" t="s">
        <v>15615</v>
      </c>
    </row>
    <row r="2356" spans="1:15" x14ac:dyDescent="0.25">
      <c r="A2356" s="19">
        <v>2363</v>
      </c>
      <c r="B2356" t="s">
        <v>8619</v>
      </c>
      <c r="C2356" t="s">
        <v>6728</v>
      </c>
      <c r="D2356" s="50" t="s">
        <v>12150</v>
      </c>
      <c r="E2356" s="84">
        <f t="shared" si="144"/>
        <v>42199</v>
      </c>
      <c r="F2356" s="50">
        <f t="shared" si="145"/>
        <v>2015</v>
      </c>
      <c r="G2356" s="50">
        <f t="shared" si="146"/>
        <v>7</v>
      </c>
      <c r="H2356" s="50">
        <f t="shared" si="147"/>
        <v>2</v>
      </c>
      <c r="I2356" s="54" t="s">
        <v>15622</v>
      </c>
      <c r="J2356" s="54" t="s">
        <v>17050</v>
      </c>
      <c r="K2356" s="54" t="s">
        <v>17124</v>
      </c>
      <c r="L2356" s="54" t="s">
        <v>15624</v>
      </c>
      <c r="M2356" s="55">
        <v>0.67</v>
      </c>
      <c r="N2356" s="55">
        <v>0.96</v>
      </c>
      <c r="O2356" s="54" t="s">
        <v>15615</v>
      </c>
    </row>
    <row r="2357" spans="1:15" x14ac:dyDescent="0.25">
      <c r="A2357" s="19">
        <v>2364</v>
      </c>
      <c r="B2357" t="s">
        <v>9348</v>
      </c>
      <c r="C2357" t="s">
        <v>6009</v>
      </c>
      <c r="D2357" s="50" t="s">
        <v>12150</v>
      </c>
      <c r="E2357" s="84">
        <f t="shared" si="144"/>
        <v>42199</v>
      </c>
      <c r="F2357" s="50">
        <f t="shared" si="145"/>
        <v>2015</v>
      </c>
      <c r="G2357" s="50">
        <f t="shared" si="146"/>
        <v>7</v>
      </c>
      <c r="H2357" s="50">
        <f t="shared" si="147"/>
        <v>2</v>
      </c>
      <c r="I2357" s="54" t="s">
        <v>15622</v>
      </c>
      <c r="J2357" s="54" t="s">
        <v>17050</v>
      </c>
      <c r="K2357" s="54" t="s">
        <v>17124</v>
      </c>
      <c r="L2357" s="54" t="s">
        <v>15626</v>
      </c>
      <c r="M2357" s="55">
        <v>1</v>
      </c>
      <c r="N2357" s="55">
        <v>1</v>
      </c>
      <c r="O2357" s="54" t="s">
        <v>15616</v>
      </c>
    </row>
    <row r="2358" spans="1:15" x14ac:dyDescent="0.25">
      <c r="A2358" s="19">
        <v>2365</v>
      </c>
      <c r="B2358" t="s">
        <v>11592</v>
      </c>
      <c r="C2358" t="s">
        <v>3813</v>
      </c>
      <c r="D2358" s="50" t="s">
        <v>12151</v>
      </c>
      <c r="E2358" s="84">
        <f t="shared" si="144"/>
        <v>42200</v>
      </c>
      <c r="F2358" s="50">
        <f t="shared" si="145"/>
        <v>2015</v>
      </c>
      <c r="G2358" s="50">
        <f t="shared" si="146"/>
        <v>7</v>
      </c>
      <c r="H2358" s="50">
        <f t="shared" si="147"/>
        <v>3</v>
      </c>
      <c r="I2358" s="54" t="s">
        <v>15622</v>
      </c>
      <c r="J2358" s="54" t="s">
        <v>17050</v>
      </c>
      <c r="K2358" s="54" t="s">
        <v>17124</v>
      </c>
      <c r="L2358" s="54" t="s">
        <v>15626</v>
      </c>
      <c r="M2358" s="55">
        <v>1</v>
      </c>
      <c r="N2358" s="55">
        <v>1</v>
      </c>
      <c r="O2358" s="54" t="s">
        <v>15616</v>
      </c>
    </row>
    <row r="2359" spans="1:15" x14ac:dyDescent="0.25">
      <c r="A2359" s="19">
        <v>2366</v>
      </c>
      <c r="B2359" t="s">
        <v>8923</v>
      </c>
      <c r="C2359" t="s">
        <v>6429</v>
      </c>
      <c r="D2359" s="50" t="s">
        <v>12151</v>
      </c>
      <c r="E2359" s="84">
        <f t="shared" si="144"/>
        <v>42200</v>
      </c>
      <c r="F2359" s="50">
        <f t="shared" si="145"/>
        <v>2015</v>
      </c>
      <c r="G2359" s="50">
        <f t="shared" si="146"/>
        <v>7</v>
      </c>
      <c r="H2359" s="50">
        <f t="shared" si="147"/>
        <v>3</v>
      </c>
      <c r="I2359" s="54" t="s">
        <v>15622</v>
      </c>
      <c r="J2359" s="54" t="s">
        <v>17050</v>
      </c>
      <c r="K2359" s="54" t="s">
        <v>17124</v>
      </c>
      <c r="L2359" s="54" t="s">
        <v>15626</v>
      </c>
      <c r="M2359" s="55">
        <v>1</v>
      </c>
      <c r="N2359" s="55">
        <v>0.84</v>
      </c>
      <c r="O2359" s="54" t="s">
        <v>15615</v>
      </c>
    </row>
    <row r="2360" spans="1:15" x14ac:dyDescent="0.25">
      <c r="A2360" s="19">
        <v>2367</v>
      </c>
      <c r="B2360" t="s">
        <v>9738</v>
      </c>
      <c r="C2360" t="s">
        <v>5627</v>
      </c>
      <c r="D2360" s="50" t="s">
        <v>12152</v>
      </c>
      <c r="E2360" s="84">
        <f t="shared" si="144"/>
        <v>42201</v>
      </c>
      <c r="F2360" s="50">
        <f t="shared" si="145"/>
        <v>2015</v>
      </c>
      <c r="G2360" s="50">
        <f t="shared" si="146"/>
        <v>7</v>
      </c>
      <c r="H2360" s="50">
        <f t="shared" si="147"/>
        <v>4</v>
      </c>
      <c r="I2360" s="54" t="s">
        <v>15622</v>
      </c>
      <c r="J2360" s="54" t="s">
        <v>17050</v>
      </c>
      <c r="K2360" s="54" t="s">
        <v>17124</v>
      </c>
      <c r="L2360" s="54" t="s">
        <v>15626</v>
      </c>
      <c r="M2360" s="55">
        <v>1</v>
      </c>
      <c r="N2360" s="55">
        <v>0.89</v>
      </c>
      <c r="O2360" s="54" t="s">
        <v>15616</v>
      </c>
    </row>
    <row r="2361" spans="1:15" x14ac:dyDescent="0.25">
      <c r="A2361" s="19">
        <v>2368</v>
      </c>
      <c r="B2361" t="s">
        <v>9593</v>
      </c>
      <c r="C2361" t="s">
        <v>5768</v>
      </c>
      <c r="D2361" s="50" t="s">
        <v>12153</v>
      </c>
      <c r="E2361" s="84">
        <f t="shared" si="144"/>
        <v>42203</v>
      </c>
      <c r="F2361" s="50">
        <f t="shared" si="145"/>
        <v>2015</v>
      </c>
      <c r="G2361" s="50">
        <f t="shared" si="146"/>
        <v>7</v>
      </c>
      <c r="H2361" s="50">
        <f t="shared" si="147"/>
        <v>6</v>
      </c>
      <c r="I2361" s="54" t="s">
        <v>15622</v>
      </c>
      <c r="J2361" s="54" t="s">
        <v>17050</v>
      </c>
      <c r="K2361" s="54" t="s">
        <v>17124</v>
      </c>
      <c r="L2361" s="54" t="s">
        <v>15624</v>
      </c>
      <c r="M2361" s="55">
        <v>1</v>
      </c>
      <c r="N2361" s="55">
        <v>0.88</v>
      </c>
      <c r="O2361" s="54" t="s">
        <v>15616</v>
      </c>
    </row>
    <row r="2362" spans="1:15" x14ac:dyDescent="0.25">
      <c r="A2362" s="19">
        <v>2369</v>
      </c>
      <c r="B2362" t="s">
        <v>10525</v>
      </c>
      <c r="C2362" t="s">
        <v>4858</v>
      </c>
      <c r="D2362" s="50" t="s">
        <v>12153</v>
      </c>
      <c r="E2362" s="84">
        <f t="shared" si="144"/>
        <v>42203</v>
      </c>
      <c r="F2362" s="50">
        <f t="shared" si="145"/>
        <v>2015</v>
      </c>
      <c r="G2362" s="50">
        <f t="shared" si="146"/>
        <v>7</v>
      </c>
      <c r="H2362" s="50">
        <f t="shared" si="147"/>
        <v>6</v>
      </c>
      <c r="I2362" s="54" t="s">
        <v>15622</v>
      </c>
      <c r="J2362" s="54" t="s">
        <v>17050</v>
      </c>
      <c r="K2362" s="54" t="s">
        <v>17124</v>
      </c>
      <c r="L2362" s="54" t="s">
        <v>15624</v>
      </c>
      <c r="M2362" s="55">
        <v>1</v>
      </c>
      <c r="N2362" s="55">
        <v>0.81</v>
      </c>
      <c r="O2362" s="54" t="s">
        <v>15615</v>
      </c>
    </row>
    <row r="2363" spans="1:15" x14ac:dyDescent="0.25">
      <c r="A2363" s="19">
        <v>2370</v>
      </c>
      <c r="B2363" t="s">
        <v>11759</v>
      </c>
      <c r="C2363" t="s">
        <v>3521</v>
      </c>
      <c r="D2363" s="50" t="s">
        <v>12153</v>
      </c>
      <c r="E2363" s="84">
        <f t="shared" si="144"/>
        <v>42203</v>
      </c>
      <c r="F2363" s="50">
        <f t="shared" si="145"/>
        <v>2015</v>
      </c>
      <c r="G2363" s="50">
        <f t="shared" si="146"/>
        <v>7</v>
      </c>
      <c r="H2363" s="50">
        <f t="shared" si="147"/>
        <v>6</v>
      </c>
      <c r="I2363" s="54" t="s">
        <v>15622</v>
      </c>
      <c r="J2363" s="54" t="s">
        <v>17050</v>
      </c>
      <c r="K2363" s="54" t="s">
        <v>17124</v>
      </c>
      <c r="L2363" s="54" t="s">
        <v>15624</v>
      </c>
      <c r="M2363" s="55">
        <v>0.9</v>
      </c>
      <c r="N2363" s="55">
        <v>0.98</v>
      </c>
      <c r="O2363" s="54" t="s">
        <v>15616</v>
      </c>
    </row>
    <row r="2364" spans="1:15" x14ac:dyDescent="0.25">
      <c r="A2364" s="19">
        <v>2371</v>
      </c>
      <c r="B2364" t="s">
        <v>8020</v>
      </c>
      <c r="C2364" t="s">
        <v>7311</v>
      </c>
      <c r="D2364" s="50" t="s">
        <v>12154</v>
      </c>
      <c r="E2364" s="84">
        <f t="shared" si="144"/>
        <v>42205</v>
      </c>
      <c r="F2364" s="50">
        <f t="shared" si="145"/>
        <v>2015</v>
      </c>
      <c r="G2364" s="50">
        <f t="shared" si="146"/>
        <v>7</v>
      </c>
      <c r="H2364" s="50">
        <f t="shared" si="147"/>
        <v>1</v>
      </c>
      <c r="I2364" s="54" t="s">
        <v>15653</v>
      </c>
      <c r="J2364" s="54" t="s">
        <v>17084</v>
      </c>
      <c r="K2364" s="54" t="s">
        <v>17124</v>
      </c>
      <c r="L2364" s="54" t="s">
        <v>15626</v>
      </c>
      <c r="M2364" s="55">
        <v>1</v>
      </c>
      <c r="N2364" s="55">
        <v>0.98</v>
      </c>
      <c r="O2364" s="54" t="s">
        <v>15616</v>
      </c>
    </row>
    <row r="2365" spans="1:15" x14ac:dyDescent="0.25">
      <c r="A2365" s="19">
        <v>2372</v>
      </c>
      <c r="B2365" t="s">
        <v>11173</v>
      </c>
      <c r="C2365" t="s">
        <v>4227</v>
      </c>
      <c r="D2365" s="50" t="s">
        <v>12154</v>
      </c>
      <c r="E2365" s="84">
        <f t="shared" si="144"/>
        <v>42205</v>
      </c>
      <c r="F2365" s="50">
        <f t="shared" si="145"/>
        <v>2015</v>
      </c>
      <c r="G2365" s="50">
        <f t="shared" si="146"/>
        <v>7</v>
      </c>
      <c r="H2365" s="50">
        <f t="shared" si="147"/>
        <v>1</v>
      </c>
      <c r="I2365" s="54" t="s">
        <v>15622</v>
      </c>
      <c r="J2365" s="54" t="s">
        <v>17050</v>
      </c>
      <c r="K2365" s="54" t="s">
        <v>17124</v>
      </c>
      <c r="L2365" s="54" t="s">
        <v>15626</v>
      </c>
      <c r="M2365" s="55">
        <v>1</v>
      </c>
      <c r="N2365" s="55">
        <v>1</v>
      </c>
      <c r="O2365" s="54" t="s">
        <v>15616</v>
      </c>
    </row>
    <row r="2366" spans="1:15" x14ac:dyDescent="0.25">
      <c r="A2366" s="19">
        <v>2373</v>
      </c>
      <c r="B2366" t="s">
        <v>11169</v>
      </c>
      <c r="C2366" t="s">
        <v>4231</v>
      </c>
      <c r="D2366" s="50" t="s">
        <v>12155</v>
      </c>
      <c r="E2366" s="84">
        <f t="shared" si="144"/>
        <v>42206</v>
      </c>
      <c r="F2366" s="50">
        <f t="shared" si="145"/>
        <v>2015</v>
      </c>
      <c r="G2366" s="50">
        <f t="shared" si="146"/>
        <v>7</v>
      </c>
      <c r="H2366" s="50">
        <f t="shared" si="147"/>
        <v>2</v>
      </c>
      <c r="I2366" s="54" t="s">
        <v>15622</v>
      </c>
      <c r="J2366" s="54" t="s">
        <v>17050</v>
      </c>
      <c r="K2366" s="54" t="s">
        <v>17124</v>
      </c>
      <c r="L2366" s="54" t="s">
        <v>15623</v>
      </c>
      <c r="M2366" s="55">
        <v>1</v>
      </c>
      <c r="N2366" s="55">
        <v>0.33</v>
      </c>
      <c r="O2366" s="54" t="s">
        <v>15616</v>
      </c>
    </row>
    <row r="2367" spans="1:15" x14ac:dyDescent="0.25">
      <c r="A2367" s="19">
        <v>2374</v>
      </c>
      <c r="B2367" t="s">
        <v>8478</v>
      </c>
      <c r="C2367" t="s">
        <v>6866</v>
      </c>
      <c r="D2367" s="50" t="s">
        <v>12155</v>
      </c>
      <c r="E2367" s="84">
        <f t="shared" si="144"/>
        <v>42206</v>
      </c>
      <c r="F2367" s="50">
        <f t="shared" si="145"/>
        <v>2015</v>
      </c>
      <c r="G2367" s="50">
        <f t="shared" si="146"/>
        <v>7</v>
      </c>
      <c r="H2367" s="50">
        <f t="shared" si="147"/>
        <v>2</v>
      </c>
      <c r="I2367" s="54" t="s">
        <v>15625</v>
      </c>
      <c r="J2367" s="54" t="s">
        <v>17050</v>
      </c>
      <c r="K2367" s="54" t="s">
        <v>17124</v>
      </c>
      <c r="L2367" s="54" t="s">
        <v>15623</v>
      </c>
      <c r="M2367" s="55">
        <v>1</v>
      </c>
      <c r="N2367" s="55">
        <v>0.88</v>
      </c>
      <c r="O2367" s="54" t="s">
        <v>15615</v>
      </c>
    </row>
    <row r="2368" spans="1:15" x14ac:dyDescent="0.25">
      <c r="A2368" s="19">
        <v>1133</v>
      </c>
      <c r="B2368" t="s">
        <v>8418</v>
      </c>
      <c r="C2368" t="s">
        <v>6924</v>
      </c>
      <c r="D2368" s="50" t="s">
        <v>12156</v>
      </c>
      <c r="E2368" s="84">
        <f t="shared" si="144"/>
        <v>42207</v>
      </c>
      <c r="F2368" s="50">
        <f t="shared" si="145"/>
        <v>2015</v>
      </c>
      <c r="G2368" s="50">
        <f t="shared" si="146"/>
        <v>7</v>
      </c>
      <c r="H2368" s="50">
        <f t="shared" si="147"/>
        <v>3</v>
      </c>
      <c r="I2368" s="54" t="s">
        <v>15622</v>
      </c>
      <c r="J2368" s="54" t="s">
        <v>17050</v>
      </c>
      <c r="K2368" s="54" t="s">
        <v>17124</v>
      </c>
      <c r="L2368" s="54" t="s">
        <v>15626</v>
      </c>
      <c r="M2368" s="55">
        <v>1</v>
      </c>
      <c r="N2368" s="55">
        <v>1</v>
      </c>
      <c r="O2368" s="54" t="s">
        <v>15615</v>
      </c>
    </row>
    <row r="2369" spans="1:15" x14ac:dyDescent="0.25">
      <c r="A2369" s="19">
        <v>2375</v>
      </c>
      <c r="B2369" t="s">
        <v>9525</v>
      </c>
      <c r="C2369" t="s">
        <v>5835</v>
      </c>
      <c r="D2369" s="50" t="s">
        <v>12156</v>
      </c>
      <c r="E2369" s="84">
        <f t="shared" si="144"/>
        <v>42207</v>
      </c>
      <c r="F2369" s="50">
        <f t="shared" si="145"/>
        <v>2015</v>
      </c>
      <c r="G2369" s="50">
        <f t="shared" si="146"/>
        <v>7</v>
      </c>
      <c r="H2369" s="50">
        <f t="shared" si="147"/>
        <v>3</v>
      </c>
      <c r="I2369" s="54" t="s">
        <v>15622</v>
      </c>
      <c r="J2369" s="54" t="s">
        <v>17050</v>
      </c>
      <c r="K2369" s="54" t="s">
        <v>17124</v>
      </c>
      <c r="L2369" s="54" t="s">
        <v>15624</v>
      </c>
      <c r="M2369" s="55">
        <v>0.67</v>
      </c>
      <c r="N2369" s="55">
        <v>1</v>
      </c>
      <c r="O2369" s="54" t="s">
        <v>15616</v>
      </c>
    </row>
    <row r="2370" spans="1:15" x14ac:dyDescent="0.25">
      <c r="A2370" s="19">
        <v>2376</v>
      </c>
      <c r="B2370" t="s">
        <v>11695</v>
      </c>
      <c r="C2370" t="s">
        <v>3711</v>
      </c>
      <c r="D2370" s="50" t="s">
        <v>12157</v>
      </c>
      <c r="E2370" s="84">
        <f t="shared" si="144"/>
        <v>42209</v>
      </c>
      <c r="F2370" s="50">
        <f t="shared" si="145"/>
        <v>2015</v>
      </c>
      <c r="G2370" s="50">
        <f t="shared" si="146"/>
        <v>7</v>
      </c>
      <c r="H2370" s="50">
        <f t="shared" si="147"/>
        <v>5</v>
      </c>
      <c r="I2370" s="54" t="s">
        <v>15625</v>
      </c>
      <c r="J2370" s="54" t="s">
        <v>17050</v>
      </c>
      <c r="K2370" s="54" t="s">
        <v>17124</v>
      </c>
      <c r="L2370" s="54" t="s">
        <v>15626</v>
      </c>
      <c r="M2370" s="55">
        <v>1</v>
      </c>
      <c r="N2370" s="55">
        <v>1</v>
      </c>
      <c r="O2370" s="54" t="s">
        <v>15616</v>
      </c>
    </row>
    <row r="2371" spans="1:15" x14ac:dyDescent="0.25">
      <c r="A2371" s="19">
        <v>2377</v>
      </c>
      <c r="B2371" t="s">
        <v>8349</v>
      </c>
      <c r="C2371" t="s">
        <v>6990</v>
      </c>
      <c r="D2371" s="50" t="s">
        <v>12158</v>
      </c>
      <c r="E2371" s="84">
        <f t="shared" ref="E2371:E2434" si="148">DATE(LEFT(D2371,4),MID(D2371,5,2),RIGHT(D2371,2))</f>
        <v>42211</v>
      </c>
      <c r="F2371" s="50">
        <f t="shared" ref="F2371:F2434" si="149">YEAR(E2371)</f>
        <v>2015</v>
      </c>
      <c r="G2371" s="50">
        <f t="shared" ref="G2371:G2434" si="150">MONTH(E2371)</f>
        <v>7</v>
      </c>
      <c r="H2371" s="50">
        <f t="shared" ref="H2371:H2434" si="151">WEEKDAY(E2371,2)</f>
        <v>7</v>
      </c>
      <c r="I2371" s="54" t="s">
        <v>15622</v>
      </c>
      <c r="J2371" s="54" t="s">
        <v>17050</v>
      </c>
      <c r="K2371" s="54" t="s">
        <v>17124</v>
      </c>
      <c r="L2371" s="54" t="s">
        <v>15626</v>
      </c>
      <c r="M2371" s="55">
        <v>1</v>
      </c>
      <c r="N2371" s="55">
        <v>1</v>
      </c>
      <c r="O2371" s="54" t="s">
        <v>15616</v>
      </c>
    </row>
    <row r="2372" spans="1:15" x14ac:dyDescent="0.25">
      <c r="A2372" s="19">
        <v>2378</v>
      </c>
      <c r="B2372" t="s">
        <v>10542</v>
      </c>
      <c r="C2372" t="s">
        <v>4842</v>
      </c>
      <c r="D2372" s="50" t="s">
        <v>12158</v>
      </c>
      <c r="E2372" s="84">
        <f t="shared" si="148"/>
        <v>42211</v>
      </c>
      <c r="F2372" s="50">
        <f t="shared" si="149"/>
        <v>2015</v>
      </c>
      <c r="G2372" s="50">
        <f t="shared" si="150"/>
        <v>7</v>
      </c>
      <c r="H2372" s="50">
        <f t="shared" si="151"/>
        <v>7</v>
      </c>
      <c r="I2372" s="54" t="s">
        <v>15622</v>
      </c>
      <c r="J2372" s="54" t="s">
        <v>17050</v>
      </c>
      <c r="K2372" s="54" t="s">
        <v>17124</v>
      </c>
      <c r="L2372" s="54" t="s">
        <v>15624</v>
      </c>
      <c r="M2372" s="55">
        <v>0.8</v>
      </c>
      <c r="N2372" s="55">
        <v>0.67</v>
      </c>
      <c r="O2372" s="54" t="s">
        <v>15615</v>
      </c>
    </row>
    <row r="2373" spans="1:15" x14ac:dyDescent="0.25">
      <c r="A2373" s="19">
        <v>2379</v>
      </c>
      <c r="B2373" t="s">
        <v>9716</v>
      </c>
      <c r="C2373" t="s">
        <v>5649</v>
      </c>
      <c r="D2373" s="50" t="s">
        <v>12158</v>
      </c>
      <c r="E2373" s="84">
        <f t="shared" si="148"/>
        <v>42211</v>
      </c>
      <c r="F2373" s="50">
        <f t="shared" si="149"/>
        <v>2015</v>
      </c>
      <c r="G2373" s="50">
        <f t="shared" si="150"/>
        <v>7</v>
      </c>
      <c r="H2373" s="50">
        <f t="shared" si="151"/>
        <v>7</v>
      </c>
      <c r="I2373" s="54" t="s">
        <v>15622</v>
      </c>
      <c r="J2373" s="54" t="s">
        <v>17050</v>
      </c>
      <c r="K2373" s="54" t="s">
        <v>17124</v>
      </c>
      <c r="L2373" s="54" t="s">
        <v>15626</v>
      </c>
      <c r="M2373" s="55">
        <v>1</v>
      </c>
      <c r="N2373" s="55">
        <v>0.94</v>
      </c>
      <c r="O2373" s="54" t="s">
        <v>15616</v>
      </c>
    </row>
    <row r="2374" spans="1:15" x14ac:dyDescent="0.25">
      <c r="A2374" s="19">
        <v>2380</v>
      </c>
      <c r="B2374" t="s">
        <v>8644</v>
      </c>
      <c r="C2374" t="s">
        <v>6704</v>
      </c>
      <c r="D2374" s="50" t="s">
        <v>12158</v>
      </c>
      <c r="E2374" s="84">
        <f t="shared" si="148"/>
        <v>42211</v>
      </c>
      <c r="F2374" s="50">
        <f t="shared" si="149"/>
        <v>2015</v>
      </c>
      <c r="G2374" s="50">
        <f t="shared" si="150"/>
        <v>7</v>
      </c>
      <c r="H2374" s="50">
        <f t="shared" si="151"/>
        <v>7</v>
      </c>
      <c r="I2374" s="54" t="s">
        <v>15622</v>
      </c>
      <c r="J2374" s="54" t="s">
        <v>17050</v>
      </c>
      <c r="K2374" s="54" t="s">
        <v>17124</v>
      </c>
      <c r="L2374" s="54" t="s">
        <v>15626</v>
      </c>
      <c r="M2374" s="55">
        <v>1</v>
      </c>
      <c r="N2374" s="55">
        <v>1</v>
      </c>
      <c r="O2374" s="54" t="s">
        <v>15616</v>
      </c>
    </row>
    <row r="2375" spans="1:15" x14ac:dyDescent="0.25">
      <c r="A2375" s="19">
        <v>2381</v>
      </c>
      <c r="B2375" t="s">
        <v>9585</v>
      </c>
      <c r="C2375" t="s">
        <v>5776</v>
      </c>
      <c r="D2375" s="50" t="s">
        <v>12158</v>
      </c>
      <c r="E2375" s="84">
        <f t="shared" si="148"/>
        <v>42211</v>
      </c>
      <c r="F2375" s="50">
        <f t="shared" si="149"/>
        <v>2015</v>
      </c>
      <c r="G2375" s="50">
        <f t="shared" si="150"/>
        <v>7</v>
      </c>
      <c r="H2375" s="50">
        <f t="shared" si="151"/>
        <v>7</v>
      </c>
      <c r="I2375" s="54" t="s">
        <v>15629</v>
      </c>
      <c r="J2375" s="54" t="s">
        <v>17050</v>
      </c>
      <c r="K2375" s="54" t="s">
        <v>17124</v>
      </c>
      <c r="L2375" s="54" t="s">
        <v>15626</v>
      </c>
      <c r="M2375" s="55">
        <v>0.96</v>
      </c>
      <c r="N2375" s="55">
        <v>0.96</v>
      </c>
      <c r="O2375" s="54" t="s">
        <v>15615</v>
      </c>
    </row>
    <row r="2376" spans="1:15" x14ac:dyDescent="0.25">
      <c r="A2376" s="19">
        <v>2382</v>
      </c>
      <c r="B2376" t="s">
        <v>11517</v>
      </c>
      <c r="C2376" t="s">
        <v>3886</v>
      </c>
      <c r="D2376" s="50" t="s">
        <v>12159</v>
      </c>
      <c r="E2376" s="84">
        <f t="shared" si="148"/>
        <v>42212</v>
      </c>
      <c r="F2376" s="50">
        <f t="shared" si="149"/>
        <v>2015</v>
      </c>
      <c r="G2376" s="50">
        <f t="shared" si="150"/>
        <v>7</v>
      </c>
      <c r="H2376" s="50">
        <f t="shared" si="151"/>
        <v>1</v>
      </c>
      <c r="I2376" s="54" t="s">
        <v>15622</v>
      </c>
      <c r="J2376" s="54" t="s">
        <v>17050</v>
      </c>
      <c r="K2376" s="54" t="s">
        <v>17124</v>
      </c>
      <c r="L2376" s="54" t="s">
        <v>15626</v>
      </c>
      <c r="M2376" s="55">
        <v>1</v>
      </c>
      <c r="N2376" s="55">
        <v>1</v>
      </c>
      <c r="O2376" s="54" t="s">
        <v>15615</v>
      </c>
    </row>
    <row r="2377" spans="1:15" x14ac:dyDescent="0.25">
      <c r="A2377" s="19">
        <v>2383</v>
      </c>
      <c r="B2377" t="s">
        <v>10866</v>
      </c>
      <c r="C2377" t="s">
        <v>4528</v>
      </c>
      <c r="D2377" s="50" t="s">
        <v>12160</v>
      </c>
      <c r="E2377" s="84">
        <f t="shared" si="148"/>
        <v>42213</v>
      </c>
      <c r="F2377" s="50">
        <f t="shared" si="149"/>
        <v>2015</v>
      </c>
      <c r="G2377" s="50">
        <f t="shared" si="150"/>
        <v>7</v>
      </c>
      <c r="H2377" s="50">
        <f t="shared" si="151"/>
        <v>2</v>
      </c>
      <c r="I2377" s="54" t="s">
        <v>15622</v>
      </c>
      <c r="J2377" s="54" t="s">
        <v>17050</v>
      </c>
      <c r="K2377" s="54" t="s">
        <v>17124</v>
      </c>
      <c r="L2377" s="54" t="s">
        <v>15623</v>
      </c>
      <c r="M2377" s="55">
        <v>1</v>
      </c>
      <c r="N2377" s="55">
        <v>0.93</v>
      </c>
      <c r="O2377" s="54" t="s">
        <v>15616</v>
      </c>
    </row>
    <row r="2378" spans="1:15" x14ac:dyDescent="0.25">
      <c r="A2378" s="19">
        <v>2384</v>
      </c>
      <c r="B2378" t="s">
        <v>9669</v>
      </c>
      <c r="C2378" t="s">
        <v>5695</v>
      </c>
      <c r="D2378" s="50" t="s">
        <v>12160</v>
      </c>
      <c r="E2378" s="84">
        <f t="shared" si="148"/>
        <v>42213</v>
      </c>
      <c r="F2378" s="50">
        <f t="shared" si="149"/>
        <v>2015</v>
      </c>
      <c r="G2378" s="50">
        <f t="shared" si="150"/>
        <v>7</v>
      </c>
      <c r="H2378" s="50">
        <f t="shared" si="151"/>
        <v>2</v>
      </c>
      <c r="I2378" s="54" t="s">
        <v>15622</v>
      </c>
      <c r="J2378" s="54" t="s">
        <v>17050</v>
      </c>
      <c r="K2378" s="54" t="s">
        <v>17124</v>
      </c>
      <c r="L2378" s="54" t="s">
        <v>15626</v>
      </c>
      <c r="M2378" s="55">
        <v>1</v>
      </c>
      <c r="N2378" s="55">
        <v>0.88</v>
      </c>
      <c r="O2378" s="54" t="s">
        <v>15616</v>
      </c>
    </row>
    <row r="2379" spans="1:15" x14ac:dyDescent="0.25">
      <c r="A2379" s="19">
        <v>2385</v>
      </c>
      <c r="B2379" t="s">
        <v>8022</v>
      </c>
      <c r="C2379" t="s">
        <v>7309</v>
      </c>
      <c r="D2379" s="50" t="s">
        <v>12160</v>
      </c>
      <c r="E2379" s="84">
        <f t="shared" si="148"/>
        <v>42213</v>
      </c>
      <c r="F2379" s="50">
        <f t="shared" si="149"/>
        <v>2015</v>
      </c>
      <c r="G2379" s="50">
        <f t="shared" si="150"/>
        <v>7</v>
      </c>
      <c r="H2379" s="50">
        <f t="shared" si="151"/>
        <v>2</v>
      </c>
      <c r="I2379" s="54" t="s">
        <v>15622</v>
      </c>
      <c r="J2379" s="54" t="s">
        <v>17050</v>
      </c>
      <c r="K2379" s="54" t="s">
        <v>17124</v>
      </c>
      <c r="L2379" s="54" t="s">
        <v>15626</v>
      </c>
      <c r="M2379" s="55">
        <v>1</v>
      </c>
      <c r="N2379" s="55">
        <v>1</v>
      </c>
      <c r="O2379" s="54" t="s">
        <v>15615</v>
      </c>
    </row>
    <row r="2380" spans="1:15" x14ac:dyDescent="0.25">
      <c r="A2380" s="19">
        <v>2386</v>
      </c>
      <c r="B2380" t="s">
        <v>11621</v>
      </c>
      <c r="C2380" t="s">
        <v>3784</v>
      </c>
      <c r="D2380" s="50" t="s">
        <v>12160</v>
      </c>
      <c r="E2380" s="84">
        <f t="shared" si="148"/>
        <v>42213</v>
      </c>
      <c r="F2380" s="50">
        <f t="shared" si="149"/>
        <v>2015</v>
      </c>
      <c r="G2380" s="50">
        <f t="shared" si="150"/>
        <v>7</v>
      </c>
      <c r="H2380" s="50">
        <f t="shared" si="151"/>
        <v>2</v>
      </c>
      <c r="I2380" s="54" t="s">
        <v>15622</v>
      </c>
      <c r="J2380" s="54" t="s">
        <v>17050</v>
      </c>
      <c r="K2380" s="54" t="s">
        <v>17124</v>
      </c>
      <c r="L2380" s="54" t="s">
        <v>15626</v>
      </c>
      <c r="M2380" s="55">
        <v>1</v>
      </c>
      <c r="N2380" s="55">
        <v>1</v>
      </c>
      <c r="O2380" s="54" t="s">
        <v>15616</v>
      </c>
    </row>
    <row r="2381" spans="1:15" x14ac:dyDescent="0.25">
      <c r="A2381" s="19">
        <v>2387</v>
      </c>
      <c r="B2381" t="s">
        <v>8970</v>
      </c>
      <c r="C2381" t="s">
        <v>6383</v>
      </c>
      <c r="D2381" s="50" t="s">
        <v>12161</v>
      </c>
      <c r="E2381" s="84">
        <f t="shared" si="148"/>
        <v>42214</v>
      </c>
      <c r="F2381" s="50">
        <f t="shared" si="149"/>
        <v>2015</v>
      </c>
      <c r="G2381" s="50">
        <f t="shared" si="150"/>
        <v>7</v>
      </c>
      <c r="H2381" s="50">
        <f t="shared" si="151"/>
        <v>3</v>
      </c>
      <c r="I2381" s="54" t="s">
        <v>15622</v>
      </c>
      <c r="J2381" s="54" t="s">
        <v>17050</v>
      </c>
      <c r="K2381" s="54" t="s">
        <v>17124</v>
      </c>
      <c r="L2381" s="54" t="s">
        <v>15623</v>
      </c>
      <c r="M2381" s="55">
        <v>0.67</v>
      </c>
      <c r="N2381" s="55">
        <v>0</v>
      </c>
      <c r="O2381" s="54" t="s">
        <v>15615</v>
      </c>
    </row>
    <row r="2382" spans="1:15" x14ac:dyDescent="0.25">
      <c r="A2382" s="19">
        <v>2388</v>
      </c>
      <c r="B2382" t="s">
        <v>9417</v>
      </c>
      <c r="C2382" t="s">
        <v>5940</v>
      </c>
      <c r="D2382" s="50" t="s">
        <v>12162</v>
      </c>
      <c r="E2382" s="84">
        <f t="shared" si="148"/>
        <v>42215</v>
      </c>
      <c r="F2382" s="50">
        <f t="shared" si="149"/>
        <v>2015</v>
      </c>
      <c r="G2382" s="50">
        <f t="shared" si="150"/>
        <v>7</v>
      </c>
      <c r="H2382" s="50">
        <f t="shared" si="151"/>
        <v>4</v>
      </c>
      <c r="I2382" s="54" t="s">
        <v>15622</v>
      </c>
      <c r="J2382" s="54" t="s">
        <v>17050</v>
      </c>
      <c r="K2382" s="54" t="s">
        <v>17124</v>
      </c>
      <c r="L2382" s="54" t="s">
        <v>15623</v>
      </c>
      <c r="M2382" s="55">
        <v>0.88</v>
      </c>
      <c r="N2382" s="55">
        <v>0.99</v>
      </c>
      <c r="O2382" s="54" t="s">
        <v>15615</v>
      </c>
    </row>
    <row r="2383" spans="1:15" x14ac:dyDescent="0.25">
      <c r="A2383" s="19">
        <v>2389</v>
      </c>
      <c r="B2383" t="s">
        <v>8910</v>
      </c>
      <c r="C2383" t="s">
        <v>6442</v>
      </c>
      <c r="D2383" s="50" t="s">
        <v>12162</v>
      </c>
      <c r="E2383" s="84">
        <f t="shared" si="148"/>
        <v>42215</v>
      </c>
      <c r="F2383" s="50">
        <f t="shared" si="149"/>
        <v>2015</v>
      </c>
      <c r="G2383" s="50">
        <f t="shared" si="150"/>
        <v>7</v>
      </c>
      <c r="H2383" s="50">
        <f t="shared" si="151"/>
        <v>4</v>
      </c>
      <c r="I2383" s="54" t="s">
        <v>15629</v>
      </c>
      <c r="J2383" s="54" t="s">
        <v>17050</v>
      </c>
      <c r="K2383" s="54" t="s">
        <v>17124</v>
      </c>
      <c r="L2383" s="54" t="s">
        <v>15628</v>
      </c>
      <c r="M2383" s="55">
        <v>0</v>
      </c>
      <c r="N2383" s="55">
        <v>1</v>
      </c>
      <c r="O2383" s="54" t="s">
        <v>15615</v>
      </c>
    </row>
    <row r="2384" spans="1:15" x14ac:dyDescent="0.25">
      <c r="A2384" s="19">
        <v>2390</v>
      </c>
      <c r="B2384" t="s">
        <v>10483</v>
      </c>
      <c r="C2384" t="s">
        <v>4900</v>
      </c>
      <c r="D2384" s="50" t="s">
        <v>12162</v>
      </c>
      <c r="E2384" s="84">
        <f t="shared" si="148"/>
        <v>42215</v>
      </c>
      <c r="F2384" s="50">
        <f t="shared" si="149"/>
        <v>2015</v>
      </c>
      <c r="G2384" s="50">
        <f t="shared" si="150"/>
        <v>7</v>
      </c>
      <c r="H2384" s="50">
        <f t="shared" si="151"/>
        <v>4</v>
      </c>
      <c r="I2384" s="54" t="s">
        <v>15622</v>
      </c>
      <c r="J2384" s="54" t="s">
        <v>17050</v>
      </c>
      <c r="K2384" s="54" t="s">
        <v>17124</v>
      </c>
      <c r="L2384" s="54" t="s">
        <v>15626</v>
      </c>
      <c r="M2384" s="55">
        <v>1</v>
      </c>
      <c r="N2384" s="55">
        <v>1</v>
      </c>
      <c r="O2384" s="54" t="s">
        <v>15615</v>
      </c>
    </row>
    <row r="2385" spans="1:15" x14ac:dyDescent="0.25">
      <c r="A2385" s="19">
        <v>2391</v>
      </c>
      <c r="B2385" t="s">
        <v>7830</v>
      </c>
      <c r="C2385" t="s">
        <v>7493</v>
      </c>
      <c r="D2385" s="50" t="s">
        <v>12163</v>
      </c>
      <c r="E2385" s="84">
        <f t="shared" si="148"/>
        <v>42216</v>
      </c>
      <c r="F2385" s="50">
        <f t="shared" si="149"/>
        <v>2015</v>
      </c>
      <c r="G2385" s="50">
        <f t="shared" si="150"/>
        <v>7</v>
      </c>
      <c r="H2385" s="50">
        <f t="shared" si="151"/>
        <v>5</v>
      </c>
      <c r="I2385" s="54" t="s">
        <v>15622</v>
      </c>
      <c r="J2385" s="54" t="s">
        <v>17050</v>
      </c>
      <c r="K2385" s="54" t="s">
        <v>17124</v>
      </c>
      <c r="L2385" s="54" t="s">
        <v>15626</v>
      </c>
      <c r="M2385" s="55">
        <v>0.89</v>
      </c>
      <c r="N2385" s="55">
        <v>0.91</v>
      </c>
      <c r="O2385" s="54" t="s">
        <v>15615</v>
      </c>
    </row>
    <row r="2386" spans="1:15" x14ac:dyDescent="0.25">
      <c r="A2386" s="19">
        <v>2392</v>
      </c>
      <c r="B2386" t="s">
        <v>9612</v>
      </c>
      <c r="C2386" t="s">
        <v>5751</v>
      </c>
      <c r="D2386" s="50" t="s">
        <v>12163</v>
      </c>
      <c r="E2386" s="84">
        <f t="shared" si="148"/>
        <v>42216</v>
      </c>
      <c r="F2386" s="50">
        <f t="shared" si="149"/>
        <v>2015</v>
      </c>
      <c r="G2386" s="50">
        <f t="shared" si="150"/>
        <v>7</v>
      </c>
      <c r="H2386" s="50">
        <f t="shared" si="151"/>
        <v>5</v>
      </c>
      <c r="I2386" s="54" t="s">
        <v>15622</v>
      </c>
      <c r="J2386" s="54" t="s">
        <v>17050</v>
      </c>
      <c r="K2386" s="54" t="s">
        <v>17124</v>
      </c>
      <c r="L2386" s="54" t="s">
        <v>15626</v>
      </c>
      <c r="M2386" s="55">
        <v>1</v>
      </c>
      <c r="N2386" s="55">
        <v>1</v>
      </c>
      <c r="O2386" s="54" t="s">
        <v>15616</v>
      </c>
    </row>
    <row r="2387" spans="1:15" x14ac:dyDescent="0.25">
      <c r="A2387" s="19">
        <v>2393</v>
      </c>
      <c r="B2387" t="s">
        <v>9166</v>
      </c>
      <c r="C2387" t="s">
        <v>6187</v>
      </c>
      <c r="D2387" s="50" t="s">
        <v>12164</v>
      </c>
      <c r="E2387" s="84">
        <f t="shared" si="148"/>
        <v>42217</v>
      </c>
      <c r="F2387" s="50">
        <f t="shared" si="149"/>
        <v>2015</v>
      </c>
      <c r="G2387" s="50">
        <f t="shared" si="150"/>
        <v>8</v>
      </c>
      <c r="H2387" s="50">
        <f t="shared" si="151"/>
        <v>6</v>
      </c>
      <c r="I2387" s="54" t="s">
        <v>15622</v>
      </c>
      <c r="J2387" s="54" t="s">
        <v>17050</v>
      </c>
      <c r="K2387" s="54" t="s">
        <v>17124</v>
      </c>
      <c r="L2387" s="54" t="s">
        <v>15626</v>
      </c>
      <c r="M2387" s="55">
        <v>1</v>
      </c>
      <c r="N2387" s="55">
        <v>1</v>
      </c>
      <c r="O2387" s="54" t="s">
        <v>15615</v>
      </c>
    </row>
    <row r="2388" spans="1:15" x14ac:dyDescent="0.25">
      <c r="A2388" s="19">
        <v>2394</v>
      </c>
      <c r="B2388" t="s">
        <v>7910</v>
      </c>
      <c r="C2388" t="s">
        <v>7419</v>
      </c>
      <c r="D2388" s="50" t="s">
        <v>12164</v>
      </c>
      <c r="E2388" s="84">
        <f t="shared" si="148"/>
        <v>42217</v>
      </c>
      <c r="F2388" s="50">
        <f t="shared" si="149"/>
        <v>2015</v>
      </c>
      <c r="G2388" s="50">
        <f t="shared" si="150"/>
        <v>8</v>
      </c>
      <c r="H2388" s="50">
        <f t="shared" si="151"/>
        <v>6</v>
      </c>
      <c r="I2388" s="54" t="s">
        <v>15622</v>
      </c>
      <c r="J2388" s="54" t="s">
        <v>17050</v>
      </c>
      <c r="K2388" s="54" t="s">
        <v>17124</v>
      </c>
      <c r="L2388" s="54" t="s">
        <v>15626</v>
      </c>
      <c r="M2388" s="55">
        <v>1</v>
      </c>
      <c r="N2388" s="55">
        <v>0.96</v>
      </c>
      <c r="O2388" s="54" t="s">
        <v>15616</v>
      </c>
    </row>
    <row r="2389" spans="1:15" x14ac:dyDescent="0.25">
      <c r="A2389" s="19">
        <v>2395</v>
      </c>
      <c r="B2389" t="s">
        <v>10875</v>
      </c>
      <c r="C2389" t="s">
        <v>4519</v>
      </c>
      <c r="D2389" s="50" t="s">
        <v>12164</v>
      </c>
      <c r="E2389" s="84">
        <f t="shared" si="148"/>
        <v>42217</v>
      </c>
      <c r="F2389" s="50">
        <f t="shared" si="149"/>
        <v>2015</v>
      </c>
      <c r="G2389" s="50">
        <f t="shared" si="150"/>
        <v>8</v>
      </c>
      <c r="H2389" s="50">
        <f t="shared" si="151"/>
        <v>6</v>
      </c>
      <c r="I2389" s="54" t="s">
        <v>15622</v>
      </c>
      <c r="J2389" s="54" t="s">
        <v>17050</v>
      </c>
      <c r="K2389" s="54" t="s">
        <v>17124</v>
      </c>
      <c r="L2389" s="54" t="s">
        <v>15626</v>
      </c>
      <c r="M2389" s="55">
        <v>0.67</v>
      </c>
      <c r="N2389" s="55">
        <v>1</v>
      </c>
      <c r="O2389" s="54" t="s">
        <v>15615</v>
      </c>
    </row>
    <row r="2390" spans="1:15" x14ac:dyDescent="0.25">
      <c r="A2390" s="19">
        <v>2396</v>
      </c>
      <c r="B2390" t="s">
        <v>9169</v>
      </c>
      <c r="C2390" t="s">
        <v>6184</v>
      </c>
      <c r="D2390" s="50" t="s">
        <v>12164</v>
      </c>
      <c r="E2390" s="84">
        <f t="shared" si="148"/>
        <v>42217</v>
      </c>
      <c r="F2390" s="50">
        <f t="shared" si="149"/>
        <v>2015</v>
      </c>
      <c r="G2390" s="50">
        <f t="shared" si="150"/>
        <v>8</v>
      </c>
      <c r="H2390" s="50">
        <f t="shared" si="151"/>
        <v>6</v>
      </c>
      <c r="I2390" s="54" t="s">
        <v>15622</v>
      </c>
      <c r="J2390" s="54" t="s">
        <v>17050</v>
      </c>
      <c r="K2390" s="54" t="s">
        <v>17124</v>
      </c>
      <c r="L2390" s="54" t="s">
        <v>15623</v>
      </c>
      <c r="M2390" s="55">
        <v>0.7</v>
      </c>
      <c r="N2390" s="55">
        <v>0.54</v>
      </c>
      <c r="O2390" s="54" t="s">
        <v>15615</v>
      </c>
    </row>
    <row r="2391" spans="1:15" x14ac:dyDescent="0.25">
      <c r="A2391" s="19">
        <v>2397</v>
      </c>
      <c r="B2391" t="s">
        <v>9492</v>
      </c>
      <c r="C2391" t="s">
        <v>5867</v>
      </c>
      <c r="D2391" s="50" t="s">
        <v>12164</v>
      </c>
      <c r="E2391" s="84">
        <f t="shared" si="148"/>
        <v>42217</v>
      </c>
      <c r="F2391" s="50">
        <f t="shared" si="149"/>
        <v>2015</v>
      </c>
      <c r="G2391" s="50">
        <f t="shared" si="150"/>
        <v>8</v>
      </c>
      <c r="H2391" s="50">
        <f t="shared" si="151"/>
        <v>6</v>
      </c>
      <c r="I2391" s="54" t="s">
        <v>15622</v>
      </c>
      <c r="J2391" s="54" t="s">
        <v>17050</v>
      </c>
      <c r="K2391" s="54" t="s">
        <v>17124</v>
      </c>
      <c r="L2391" s="54" t="s">
        <v>15624</v>
      </c>
      <c r="M2391" s="55">
        <v>0.8</v>
      </c>
      <c r="N2391" s="55">
        <v>0.97</v>
      </c>
      <c r="O2391" s="54" t="s">
        <v>15616</v>
      </c>
    </row>
    <row r="2392" spans="1:15" x14ac:dyDescent="0.25">
      <c r="A2392" s="19">
        <v>2398</v>
      </c>
      <c r="B2392" t="s">
        <v>10954</v>
      </c>
      <c r="C2392" t="s">
        <v>4440</v>
      </c>
      <c r="D2392" s="50" t="s">
        <v>12164</v>
      </c>
      <c r="E2392" s="84">
        <f t="shared" si="148"/>
        <v>42217</v>
      </c>
      <c r="F2392" s="50">
        <f t="shared" si="149"/>
        <v>2015</v>
      </c>
      <c r="G2392" s="50">
        <f t="shared" si="150"/>
        <v>8</v>
      </c>
      <c r="H2392" s="50">
        <f t="shared" si="151"/>
        <v>6</v>
      </c>
      <c r="I2392" s="54" t="s">
        <v>15622</v>
      </c>
      <c r="J2392" s="54" t="s">
        <v>17050</v>
      </c>
      <c r="K2392" s="54" t="s">
        <v>17124</v>
      </c>
      <c r="L2392" s="54" t="s">
        <v>15626</v>
      </c>
      <c r="M2392" s="55">
        <v>1</v>
      </c>
      <c r="N2392" s="55">
        <v>0.96</v>
      </c>
      <c r="O2392" s="54" t="s">
        <v>15616</v>
      </c>
    </row>
    <row r="2393" spans="1:15" x14ac:dyDescent="0.25">
      <c r="A2393" s="19">
        <v>2399</v>
      </c>
      <c r="B2393" t="s">
        <v>9948</v>
      </c>
      <c r="C2393" t="s">
        <v>5423</v>
      </c>
      <c r="D2393" s="50" t="s">
        <v>12165</v>
      </c>
      <c r="E2393" s="84">
        <f t="shared" si="148"/>
        <v>42218</v>
      </c>
      <c r="F2393" s="50">
        <f t="shared" si="149"/>
        <v>2015</v>
      </c>
      <c r="G2393" s="50">
        <f t="shared" si="150"/>
        <v>8</v>
      </c>
      <c r="H2393" s="50">
        <f t="shared" si="151"/>
        <v>7</v>
      </c>
      <c r="I2393" s="54" t="s">
        <v>15622</v>
      </c>
      <c r="J2393" s="54" t="s">
        <v>17050</v>
      </c>
      <c r="K2393" s="54" t="s">
        <v>17124</v>
      </c>
      <c r="L2393" s="54" t="s">
        <v>15626</v>
      </c>
      <c r="M2393" s="55">
        <v>1</v>
      </c>
      <c r="N2393" s="55">
        <v>0.95</v>
      </c>
      <c r="O2393" s="54" t="s">
        <v>15615</v>
      </c>
    </row>
    <row r="2394" spans="1:15" x14ac:dyDescent="0.25">
      <c r="A2394" s="19">
        <v>2400</v>
      </c>
      <c r="B2394" t="s">
        <v>8284</v>
      </c>
      <c r="C2394" t="s">
        <v>7051</v>
      </c>
      <c r="D2394" s="50" t="s">
        <v>12166</v>
      </c>
      <c r="E2394" s="84">
        <f t="shared" si="148"/>
        <v>42219</v>
      </c>
      <c r="F2394" s="50">
        <f t="shared" si="149"/>
        <v>2015</v>
      </c>
      <c r="G2394" s="50">
        <f t="shared" si="150"/>
        <v>8</v>
      </c>
      <c r="H2394" s="50">
        <f t="shared" si="151"/>
        <v>1</v>
      </c>
      <c r="I2394" s="54" t="s">
        <v>15622</v>
      </c>
      <c r="J2394" s="54" t="s">
        <v>17050</v>
      </c>
      <c r="K2394" s="54" t="s">
        <v>17124</v>
      </c>
      <c r="L2394" s="54" t="s">
        <v>15623</v>
      </c>
      <c r="M2394" s="55">
        <v>0.5</v>
      </c>
      <c r="N2394" s="55">
        <v>0.73</v>
      </c>
      <c r="O2394" s="54" t="s">
        <v>15615</v>
      </c>
    </row>
    <row r="2395" spans="1:15" x14ac:dyDescent="0.25">
      <c r="A2395" s="19">
        <v>2401</v>
      </c>
      <c r="B2395" t="s">
        <v>10815</v>
      </c>
      <c r="C2395" t="s">
        <v>4578</v>
      </c>
      <c r="D2395" s="50" t="s">
        <v>12166</v>
      </c>
      <c r="E2395" s="84">
        <f t="shared" si="148"/>
        <v>42219</v>
      </c>
      <c r="F2395" s="50">
        <f t="shared" si="149"/>
        <v>2015</v>
      </c>
      <c r="G2395" s="50">
        <f t="shared" si="150"/>
        <v>8</v>
      </c>
      <c r="H2395" s="50">
        <f t="shared" si="151"/>
        <v>1</v>
      </c>
      <c r="I2395" s="54" t="s">
        <v>15622</v>
      </c>
      <c r="J2395" s="54" t="s">
        <v>17050</v>
      </c>
      <c r="K2395" s="54" t="s">
        <v>17124</v>
      </c>
      <c r="L2395" s="54" t="s">
        <v>15624</v>
      </c>
      <c r="M2395" s="55">
        <v>1</v>
      </c>
      <c r="N2395" s="55">
        <v>0.86</v>
      </c>
      <c r="O2395" s="54" t="s">
        <v>15615</v>
      </c>
    </row>
    <row r="2396" spans="1:15" x14ac:dyDescent="0.25">
      <c r="A2396" s="19">
        <v>2402</v>
      </c>
      <c r="B2396" t="s">
        <v>10135</v>
      </c>
      <c r="C2396" t="s">
        <v>5242</v>
      </c>
      <c r="D2396" s="50" t="s">
        <v>12167</v>
      </c>
      <c r="E2396" s="84">
        <f t="shared" si="148"/>
        <v>42220</v>
      </c>
      <c r="F2396" s="50">
        <f t="shared" si="149"/>
        <v>2015</v>
      </c>
      <c r="G2396" s="50">
        <f t="shared" si="150"/>
        <v>8</v>
      </c>
      <c r="H2396" s="50">
        <f t="shared" si="151"/>
        <v>2</v>
      </c>
      <c r="I2396" s="54" t="s">
        <v>15622</v>
      </c>
      <c r="J2396" s="54" t="s">
        <v>17050</v>
      </c>
      <c r="K2396" s="54" t="s">
        <v>17124</v>
      </c>
      <c r="L2396" s="54" t="s">
        <v>15624</v>
      </c>
      <c r="M2396" s="55">
        <v>1</v>
      </c>
      <c r="N2396" s="55">
        <v>0.98</v>
      </c>
      <c r="O2396" s="54" t="s">
        <v>15616</v>
      </c>
    </row>
    <row r="2397" spans="1:15" x14ac:dyDescent="0.25">
      <c r="A2397" s="19">
        <v>2403</v>
      </c>
      <c r="B2397" t="s">
        <v>10858</v>
      </c>
      <c r="C2397" t="s">
        <v>4536</v>
      </c>
      <c r="D2397" s="50" t="s">
        <v>12167</v>
      </c>
      <c r="E2397" s="84">
        <f t="shared" si="148"/>
        <v>42220</v>
      </c>
      <c r="F2397" s="50">
        <f t="shared" si="149"/>
        <v>2015</v>
      </c>
      <c r="G2397" s="50">
        <f t="shared" si="150"/>
        <v>8</v>
      </c>
      <c r="H2397" s="50">
        <f t="shared" si="151"/>
        <v>2</v>
      </c>
      <c r="I2397" s="54" t="s">
        <v>15622</v>
      </c>
      <c r="J2397" s="54" t="s">
        <v>17050</v>
      </c>
      <c r="K2397" s="54" t="s">
        <v>17124</v>
      </c>
      <c r="L2397" s="54" t="s">
        <v>15624</v>
      </c>
      <c r="M2397" s="55">
        <v>1</v>
      </c>
      <c r="N2397" s="55">
        <v>0.67</v>
      </c>
      <c r="O2397" s="54" t="s">
        <v>15616</v>
      </c>
    </row>
    <row r="2398" spans="1:15" x14ac:dyDescent="0.25">
      <c r="A2398" s="19">
        <v>2404</v>
      </c>
      <c r="B2398" t="s">
        <v>8555</v>
      </c>
      <c r="C2398" t="s">
        <v>6791</v>
      </c>
      <c r="D2398" s="50" t="s">
        <v>12168</v>
      </c>
      <c r="E2398" s="84">
        <f t="shared" si="148"/>
        <v>42221</v>
      </c>
      <c r="F2398" s="50">
        <f t="shared" si="149"/>
        <v>2015</v>
      </c>
      <c r="G2398" s="50">
        <f t="shared" si="150"/>
        <v>8</v>
      </c>
      <c r="H2398" s="50">
        <f t="shared" si="151"/>
        <v>3</v>
      </c>
      <c r="I2398" s="54" t="s">
        <v>15622</v>
      </c>
      <c r="J2398" s="54" t="s">
        <v>17050</v>
      </c>
      <c r="K2398" s="54" t="s">
        <v>17124</v>
      </c>
      <c r="L2398" s="54" t="s">
        <v>15626</v>
      </c>
      <c r="M2398" s="55">
        <v>1</v>
      </c>
      <c r="N2398" s="55">
        <v>0.99</v>
      </c>
      <c r="O2398" s="54" t="s">
        <v>15616</v>
      </c>
    </row>
    <row r="2399" spans="1:15" x14ac:dyDescent="0.25">
      <c r="A2399" s="19">
        <v>2405</v>
      </c>
      <c r="B2399" t="s">
        <v>10039</v>
      </c>
      <c r="C2399" t="s">
        <v>5335</v>
      </c>
      <c r="D2399" s="50" t="s">
        <v>12169</v>
      </c>
      <c r="E2399" s="84">
        <f t="shared" si="148"/>
        <v>42223</v>
      </c>
      <c r="F2399" s="50">
        <f t="shared" si="149"/>
        <v>2015</v>
      </c>
      <c r="G2399" s="50">
        <f t="shared" si="150"/>
        <v>8</v>
      </c>
      <c r="H2399" s="50">
        <f t="shared" si="151"/>
        <v>5</v>
      </c>
      <c r="I2399" s="54" t="s">
        <v>15622</v>
      </c>
      <c r="J2399" s="54" t="s">
        <v>17050</v>
      </c>
      <c r="K2399" s="54" t="s">
        <v>17124</v>
      </c>
      <c r="L2399" s="54" t="s">
        <v>15624</v>
      </c>
      <c r="M2399" s="55">
        <v>0.9</v>
      </c>
      <c r="N2399" s="55">
        <v>0.96</v>
      </c>
      <c r="O2399" s="54" t="s">
        <v>15615</v>
      </c>
    </row>
    <row r="2400" spans="1:15" x14ac:dyDescent="0.25">
      <c r="A2400" s="19">
        <v>2406</v>
      </c>
      <c r="B2400" t="s">
        <v>8400</v>
      </c>
      <c r="C2400" t="s">
        <v>6942</v>
      </c>
      <c r="D2400" s="50" t="s">
        <v>12170</v>
      </c>
      <c r="E2400" s="84">
        <f t="shared" si="148"/>
        <v>42224</v>
      </c>
      <c r="F2400" s="50">
        <f t="shared" si="149"/>
        <v>2015</v>
      </c>
      <c r="G2400" s="50">
        <f t="shared" si="150"/>
        <v>8</v>
      </c>
      <c r="H2400" s="50">
        <f t="shared" si="151"/>
        <v>6</v>
      </c>
      <c r="I2400" s="54" t="s">
        <v>15622</v>
      </c>
      <c r="J2400" s="54" t="s">
        <v>17050</v>
      </c>
      <c r="K2400" s="54" t="s">
        <v>17124</v>
      </c>
      <c r="L2400" s="54" t="s">
        <v>15624</v>
      </c>
      <c r="M2400" s="55">
        <v>0.78</v>
      </c>
      <c r="N2400" s="55">
        <v>0.98</v>
      </c>
      <c r="O2400" s="54" t="s">
        <v>15615</v>
      </c>
    </row>
    <row r="2401" spans="1:15" x14ac:dyDescent="0.25">
      <c r="A2401" s="19">
        <v>2407</v>
      </c>
      <c r="B2401" t="s">
        <v>7777</v>
      </c>
      <c r="C2401" t="s">
        <v>7545</v>
      </c>
      <c r="D2401" s="50" t="s">
        <v>12170</v>
      </c>
      <c r="E2401" s="84">
        <f t="shared" si="148"/>
        <v>42224</v>
      </c>
      <c r="F2401" s="50">
        <f t="shared" si="149"/>
        <v>2015</v>
      </c>
      <c r="G2401" s="50">
        <f t="shared" si="150"/>
        <v>8</v>
      </c>
      <c r="H2401" s="50">
        <f t="shared" si="151"/>
        <v>6</v>
      </c>
      <c r="I2401" s="54" t="s">
        <v>15622</v>
      </c>
      <c r="J2401" s="54" t="s">
        <v>17050</v>
      </c>
      <c r="K2401" s="54" t="s">
        <v>17124</v>
      </c>
      <c r="L2401" s="54" t="s">
        <v>15623</v>
      </c>
      <c r="M2401" s="55">
        <v>1</v>
      </c>
      <c r="N2401" s="55">
        <v>1</v>
      </c>
      <c r="O2401" s="54" t="s">
        <v>15616</v>
      </c>
    </row>
    <row r="2402" spans="1:15" x14ac:dyDescent="0.25">
      <c r="A2402" s="19">
        <v>2408</v>
      </c>
      <c r="B2402" t="s">
        <v>10368</v>
      </c>
      <c r="C2402" t="s">
        <v>5011</v>
      </c>
      <c r="D2402" s="50" t="s">
        <v>12170</v>
      </c>
      <c r="E2402" s="84">
        <f t="shared" si="148"/>
        <v>42224</v>
      </c>
      <c r="F2402" s="50">
        <f t="shared" si="149"/>
        <v>2015</v>
      </c>
      <c r="G2402" s="50">
        <f t="shared" si="150"/>
        <v>8</v>
      </c>
      <c r="H2402" s="50">
        <f t="shared" si="151"/>
        <v>6</v>
      </c>
      <c r="I2402" s="54" t="s">
        <v>15622</v>
      </c>
      <c r="J2402" s="54" t="s">
        <v>17050</v>
      </c>
      <c r="K2402" s="54" t="s">
        <v>17124</v>
      </c>
      <c r="L2402" s="54" t="s">
        <v>15626</v>
      </c>
      <c r="M2402" s="55">
        <v>1</v>
      </c>
      <c r="N2402" s="55">
        <v>0.99</v>
      </c>
      <c r="O2402" s="54" t="s">
        <v>15616</v>
      </c>
    </row>
    <row r="2403" spans="1:15" x14ac:dyDescent="0.25">
      <c r="A2403" s="19">
        <v>2409</v>
      </c>
      <c r="B2403" t="s">
        <v>9132</v>
      </c>
      <c r="C2403" t="s">
        <v>6221</v>
      </c>
      <c r="D2403" s="50" t="s">
        <v>12171</v>
      </c>
      <c r="E2403" s="84">
        <f t="shared" si="148"/>
        <v>42225</v>
      </c>
      <c r="F2403" s="50">
        <f t="shared" si="149"/>
        <v>2015</v>
      </c>
      <c r="G2403" s="50">
        <f t="shared" si="150"/>
        <v>8</v>
      </c>
      <c r="H2403" s="50">
        <f t="shared" si="151"/>
        <v>7</v>
      </c>
      <c r="I2403" s="54" t="s">
        <v>15622</v>
      </c>
      <c r="J2403" s="54" t="s">
        <v>17050</v>
      </c>
      <c r="K2403" s="54" t="s">
        <v>17124</v>
      </c>
      <c r="L2403" s="54" t="s">
        <v>15626</v>
      </c>
      <c r="M2403" s="55">
        <v>1</v>
      </c>
      <c r="N2403" s="55">
        <v>0.95</v>
      </c>
      <c r="O2403" s="54" t="s">
        <v>15616</v>
      </c>
    </row>
    <row r="2404" spans="1:15" x14ac:dyDescent="0.25">
      <c r="A2404" s="19">
        <v>2410</v>
      </c>
      <c r="B2404" t="s">
        <v>9594</v>
      </c>
      <c r="C2404" t="s">
        <v>4140</v>
      </c>
      <c r="D2404" s="50" t="s">
        <v>12171</v>
      </c>
      <c r="E2404" s="84">
        <f t="shared" si="148"/>
        <v>42225</v>
      </c>
      <c r="F2404" s="50">
        <f t="shared" si="149"/>
        <v>2015</v>
      </c>
      <c r="G2404" s="50">
        <f t="shared" si="150"/>
        <v>8</v>
      </c>
      <c r="H2404" s="50">
        <f t="shared" si="151"/>
        <v>7</v>
      </c>
      <c r="I2404" s="54" t="s">
        <v>15622</v>
      </c>
      <c r="J2404" s="54" t="s">
        <v>17050</v>
      </c>
      <c r="K2404" s="54" t="s">
        <v>17124</v>
      </c>
      <c r="L2404" s="54" t="s">
        <v>15626</v>
      </c>
      <c r="M2404" s="55">
        <v>1</v>
      </c>
      <c r="N2404" s="55">
        <v>0.92</v>
      </c>
      <c r="O2404" s="54" t="s">
        <v>15616</v>
      </c>
    </row>
    <row r="2405" spans="1:15" x14ac:dyDescent="0.25">
      <c r="A2405" s="19">
        <v>2411</v>
      </c>
      <c r="B2405" t="s">
        <v>10195</v>
      </c>
      <c r="C2405" t="s">
        <v>5183</v>
      </c>
      <c r="D2405" s="50" t="s">
        <v>12171</v>
      </c>
      <c r="E2405" s="84">
        <f t="shared" si="148"/>
        <v>42225</v>
      </c>
      <c r="F2405" s="50">
        <f t="shared" si="149"/>
        <v>2015</v>
      </c>
      <c r="G2405" s="50">
        <f t="shared" si="150"/>
        <v>8</v>
      </c>
      <c r="H2405" s="50">
        <f t="shared" si="151"/>
        <v>7</v>
      </c>
      <c r="I2405" s="54" t="s">
        <v>15622</v>
      </c>
      <c r="J2405" s="54" t="s">
        <v>17050</v>
      </c>
      <c r="K2405" s="54" t="s">
        <v>17124</v>
      </c>
      <c r="L2405" s="54" t="s">
        <v>15623</v>
      </c>
      <c r="M2405" s="55">
        <v>1</v>
      </c>
      <c r="N2405" s="55">
        <v>0.4</v>
      </c>
      <c r="O2405" s="54" t="s">
        <v>15615</v>
      </c>
    </row>
    <row r="2406" spans="1:15" x14ac:dyDescent="0.25">
      <c r="A2406" s="19">
        <v>2412</v>
      </c>
      <c r="B2406" t="s">
        <v>9644</v>
      </c>
      <c r="C2406" t="s">
        <v>5720</v>
      </c>
      <c r="D2406" s="50" t="s">
        <v>12172</v>
      </c>
      <c r="E2406" s="84">
        <f t="shared" si="148"/>
        <v>42226</v>
      </c>
      <c r="F2406" s="50">
        <f t="shared" si="149"/>
        <v>2015</v>
      </c>
      <c r="G2406" s="50">
        <f t="shared" si="150"/>
        <v>8</v>
      </c>
      <c r="H2406" s="50">
        <f t="shared" si="151"/>
        <v>1</v>
      </c>
      <c r="I2406" s="54" t="s">
        <v>15625</v>
      </c>
      <c r="J2406" s="54" t="s">
        <v>17050</v>
      </c>
      <c r="K2406" s="54" t="s">
        <v>17124</v>
      </c>
      <c r="L2406" s="54" t="s">
        <v>15626</v>
      </c>
      <c r="M2406" s="55">
        <v>1</v>
      </c>
      <c r="N2406" s="55">
        <v>1</v>
      </c>
      <c r="O2406" s="54" t="s">
        <v>15616</v>
      </c>
    </row>
    <row r="2407" spans="1:15" x14ac:dyDescent="0.25">
      <c r="A2407" s="19">
        <v>2413</v>
      </c>
      <c r="B2407" t="s">
        <v>10484</v>
      </c>
      <c r="C2407" t="s">
        <v>4899</v>
      </c>
      <c r="D2407" s="50" t="s">
        <v>12173</v>
      </c>
      <c r="E2407" s="84">
        <f t="shared" si="148"/>
        <v>42227</v>
      </c>
      <c r="F2407" s="50">
        <f t="shared" si="149"/>
        <v>2015</v>
      </c>
      <c r="G2407" s="50">
        <f t="shared" si="150"/>
        <v>8</v>
      </c>
      <c r="H2407" s="50">
        <f t="shared" si="151"/>
        <v>2</v>
      </c>
      <c r="I2407" s="54" t="s">
        <v>15625</v>
      </c>
      <c r="J2407" s="54" t="s">
        <v>17050</v>
      </c>
      <c r="K2407" s="54" t="s">
        <v>17124</v>
      </c>
      <c r="L2407" s="54" t="s">
        <v>15624</v>
      </c>
      <c r="M2407" s="55">
        <v>1</v>
      </c>
      <c r="N2407" s="55">
        <v>1</v>
      </c>
      <c r="O2407" s="54" t="s">
        <v>15616</v>
      </c>
    </row>
    <row r="2408" spans="1:15" x14ac:dyDescent="0.25">
      <c r="A2408" s="19">
        <v>2414</v>
      </c>
      <c r="B2408" t="s">
        <v>10659</v>
      </c>
      <c r="C2408" t="s">
        <v>4727</v>
      </c>
      <c r="D2408" s="50" t="s">
        <v>12173</v>
      </c>
      <c r="E2408" s="84">
        <f t="shared" si="148"/>
        <v>42227</v>
      </c>
      <c r="F2408" s="50">
        <f t="shared" si="149"/>
        <v>2015</v>
      </c>
      <c r="G2408" s="50">
        <f t="shared" si="150"/>
        <v>8</v>
      </c>
      <c r="H2408" s="50">
        <f t="shared" si="151"/>
        <v>2</v>
      </c>
      <c r="I2408" s="54" t="s">
        <v>15622</v>
      </c>
      <c r="J2408" s="54" t="s">
        <v>17050</v>
      </c>
      <c r="K2408" s="54" t="s">
        <v>17124</v>
      </c>
      <c r="L2408" s="54" t="s">
        <v>15624</v>
      </c>
      <c r="M2408" s="55">
        <v>0.7</v>
      </c>
      <c r="N2408" s="55">
        <v>0.75</v>
      </c>
      <c r="O2408" s="54" t="s">
        <v>15615</v>
      </c>
    </row>
    <row r="2409" spans="1:15" x14ac:dyDescent="0.25">
      <c r="A2409" s="19">
        <v>2415</v>
      </c>
      <c r="B2409" t="s">
        <v>10737</v>
      </c>
      <c r="C2409" t="s">
        <v>4652</v>
      </c>
      <c r="D2409" s="50" t="s">
        <v>12173</v>
      </c>
      <c r="E2409" s="84">
        <f t="shared" si="148"/>
        <v>42227</v>
      </c>
      <c r="F2409" s="50">
        <f t="shared" si="149"/>
        <v>2015</v>
      </c>
      <c r="G2409" s="50">
        <f t="shared" si="150"/>
        <v>8</v>
      </c>
      <c r="H2409" s="50">
        <f t="shared" si="151"/>
        <v>2</v>
      </c>
      <c r="I2409" s="54" t="s">
        <v>15622</v>
      </c>
      <c r="J2409" s="54" t="s">
        <v>17050</v>
      </c>
      <c r="K2409" s="54" t="s">
        <v>17124</v>
      </c>
      <c r="L2409" s="54" t="s">
        <v>15626</v>
      </c>
      <c r="M2409" s="55">
        <v>1</v>
      </c>
      <c r="N2409" s="55">
        <v>1</v>
      </c>
      <c r="O2409" s="54" t="s">
        <v>15615</v>
      </c>
    </row>
    <row r="2410" spans="1:15" x14ac:dyDescent="0.25">
      <c r="A2410" s="19">
        <v>2416</v>
      </c>
      <c r="B2410" t="s">
        <v>10869</v>
      </c>
      <c r="C2410" t="s">
        <v>4525</v>
      </c>
      <c r="D2410" s="50" t="s">
        <v>12174</v>
      </c>
      <c r="E2410" s="84">
        <f t="shared" si="148"/>
        <v>42228</v>
      </c>
      <c r="F2410" s="50">
        <f t="shared" si="149"/>
        <v>2015</v>
      </c>
      <c r="G2410" s="50">
        <f t="shared" si="150"/>
        <v>8</v>
      </c>
      <c r="H2410" s="50">
        <f t="shared" si="151"/>
        <v>3</v>
      </c>
      <c r="I2410" s="54" t="s">
        <v>15622</v>
      </c>
      <c r="J2410" s="54" t="s">
        <v>17050</v>
      </c>
      <c r="K2410" s="54" t="s">
        <v>17124</v>
      </c>
      <c r="L2410" s="54" t="s">
        <v>15628</v>
      </c>
      <c r="M2410" s="55">
        <v>0</v>
      </c>
      <c r="N2410" s="55">
        <v>0.75</v>
      </c>
      <c r="O2410" s="54" t="s">
        <v>15615</v>
      </c>
    </row>
    <row r="2411" spans="1:15" x14ac:dyDescent="0.25">
      <c r="A2411" s="19">
        <v>2417</v>
      </c>
      <c r="B2411" t="s">
        <v>10006</v>
      </c>
      <c r="C2411" t="s">
        <v>5367</v>
      </c>
      <c r="D2411" s="50" t="s">
        <v>12174</v>
      </c>
      <c r="E2411" s="84">
        <f t="shared" si="148"/>
        <v>42228</v>
      </c>
      <c r="F2411" s="50">
        <f t="shared" si="149"/>
        <v>2015</v>
      </c>
      <c r="G2411" s="50">
        <f t="shared" si="150"/>
        <v>8</v>
      </c>
      <c r="H2411" s="50">
        <f t="shared" si="151"/>
        <v>3</v>
      </c>
      <c r="I2411" s="54" t="s">
        <v>15622</v>
      </c>
      <c r="J2411" s="54" t="s">
        <v>17050</v>
      </c>
      <c r="K2411" s="54" t="s">
        <v>17124</v>
      </c>
      <c r="L2411" s="54" t="s">
        <v>15624</v>
      </c>
      <c r="M2411" s="55">
        <v>1</v>
      </c>
      <c r="N2411" s="55">
        <v>1</v>
      </c>
      <c r="O2411" s="54" t="s">
        <v>15616</v>
      </c>
    </row>
    <row r="2412" spans="1:15" x14ac:dyDescent="0.25">
      <c r="A2412" s="19">
        <v>2418</v>
      </c>
      <c r="B2412" t="s">
        <v>9565</v>
      </c>
      <c r="C2412" t="s">
        <v>5795</v>
      </c>
      <c r="D2412" s="50" t="s">
        <v>12174</v>
      </c>
      <c r="E2412" s="84">
        <f t="shared" si="148"/>
        <v>42228</v>
      </c>
      <c r="F2412" s="50">
        <f t="shared" si="149"/>
        <v>2015</v>
      </c>
      <c r="G2412" s="50">
        <f t="shared" si="150"/>
        <v>8</v>
      </c>
      <c r="H2412" s="50">
        <f t="shared" si="151"/>
        <v>3</v>
      </c>
      <c r="I2412" s="54" t="s">
        <v>15622</v>
      </c>
      <c r="J2412" s="54" t="s">
        <v>17050</v>
      </c>
      <c r="K2412" s="54" t="s">
        <v>17124</v>
      </c>
      <c r="L2412" s="54" t="s">
        <v>15626</v>
      </c>
      <c r="M2412" s="55">
        <v>1</v>
      </c>
      <c r="N2412" s="55">
        <v>0.95</v>
      </c>
      <c r="O2412" s="54" t="s">
        <v>15616</v>
      </c>
    </row>
    <row r="2413" spans="1:15" x14ac:dyDescent="0.25">
      <c r="A2413" s="19">
        <v>2419</v>
      </c>
      <c r="B2413" t="s">
        <v>10441</v>
      </c>
      <c r="C2413" t="s">
        <v>4940</v>
      </c>
      <c r="D2413" s="50" t="s">
        <v>12175</v>
      </c>
      <c r="E2413" s="84">
        <f t="shared" si="148"/>
        <v>42229</v>
      </c>
      <c r="F2413" s="50">
        <f t="shared" si="149"/>
        <v>2015</v>
      </c>
      <c r="G2413" s="50">
        <f t="shared" si="150"/>
        <v>8</v>
      </c>
      <c r="H2413" s="50">
        <f t="shared" si="151"/>
        <v>4</v>
      </c>
      <c r="I2413" s="54" t="s">
        <v>15622</v>
      </c>
      <c r="J2413" s="54" t="s">
        <v>17050</v>
      </c>
      <c r="K2413" s="54" t="s">
        <v>17124</v>
      </c>
      <c r="L2413" s="54" t="s">
        <v>15624</v>
      </c>
      <c r="M2413" s="55">
        <v>1</v>
      </c>
      <c r="N2413" s="55">
        <v>0.71</v>
      </c>
      <c r="O2413" s="54" t="s">
        <v>15615</v>
      </c>
    </row>
    <row r="2414" spans="1:15" x14ac:dyDescent="0.25">
      <c r="A2414" s="19">
        <v>2420</v>
      </c>
      <c r="B2414" t="s">
        <v>9237</v>
      </c>
      <c r="C2414" t="s">
        <v>6117</v>
      </c>
      <c r="D2414" s="50" t="s">
        <v>12175</v>
      </c>
      <c r="E2414" s="84">
        <f t="shared" si="148"/>
        <v>42229</v>
      </c>
      <c r="F2414" s="50">
        <f t="shared" si="149"/>
        <v>2015</v>
      </c>
      <c r="G2414" s="50">
        <f t="shared" si="150"/>
        <v>8</v>
      </c>
      <c r="H2414" s="50">
        <f t="shared" si="151"/>
        <v>4</v>
      </c>
      <c r="I2414" s="54" t="s">
        <v>15622</v>
      </c>
      <c r="J2414" s="54" t="s">
        <v>17050</v>
      </c>
      <c r="K2414" s="54" t="s">
        <v>17124</v>
      </c>
      <c r="L2414" s="54" t="s">
        <v>15626</v>
      </c>
      <c r="M2414" s="55">
        <v>1</v>
      </c>
      <c r="N2414" s="55">
        <v>0.99</v>
      </c>
      <c r="O2414" s="54" t="s">
        <v>15615</v>
      </c>
    </row>
    <row r="2415" spans="1:15" x14ac:dyDescent="0.25">
      <c r="A2415" s="19">
        <v>2421</v>
      </c>
      <c r="B2415" t="s">
        <v>10687</v>
      </c>
      <c r="C2415" t="s">
        <v>4699</v>
      </c>
      <c r="D2415" s="50" t="s">
        <v>12175</v>
      </c>
      <c r="E2415" s="84">
        <f t="shared" si="148"/>
        <v>42229</v>
      </c>
      <c r="F2415" s="50">
        <f t="shared" si="149"/>
        <v>2015</v>
      </c>
      <c r="G2415" s="50">
        <f t="shared" si="150"/>
        <v>8</v>
      </c>
      <c r="H2415" s="50">
        <f t="shared" si="151"/>
        <v>4</v>
      </c>
      <c r="I2415" s="54" t="s">
        <v>15622</v>
      </c>
      <c r="J2415" s="54" t="s">
        <v>17050</v>
      </c>
      <c r="K2415" s="54" t="s">
        <v>17124</v>
      </c>
      <c r="L2415" s="54" t="s">
        <v>15626</v>
      </c>
      <c r="M2415" s="55">
        <v>1</v>
      </c>
      <c r="N2415" s="55">
        <v>0.99</v>
      </c>
      <c r="O2415" s="54" t="s">
        <v>15615</v>
      </c>
    </row>
    <row r="2416" spans="1:15" x14ac:dyDescent="0.25">
      <c r="A2416" s="19">
        <v>2422</v>
      </c>
      <c r="B2416" t="s">
        <v>8486</v>
      </c>
      <c r="C2416" t="s">
        <v>6858</v>
      </c>
      <c r="D2416" s="50" t="s">
        <v>12175</v>
      </c>
      <c r="E2416" s="84">
        <f t="shared" si="148"/>
        <v>42229</v>
      </c>
      <c r="F2416" s="50">
        <f t="shared" si="149"/>
        <v>2015</v>
      </c>
      <c r="G2416" s="50">
        <f t="shared" si="150"/>
        <v>8</v>
      </c>
      <c r="H2416" s="50">
        <f t="shared" si="151"/>
        <v>4</v>
      </c>
      <c r="I2416" s="54" t="s">
        <v>15622</v>
      </c>
      <c r="J2416" s="54" t="s">
        <v>17050</v>
      </c>
      <c r="K2416" s="54" t="s">
        <v>17124</v>
      </c>
      <c r="L2416" s="54" t="s">
        <v>15624</v>
      </c>
      <c r="M2416" s="55">
        <v>0.84</v>
      </c>
      <c r="N2416" s="55">
        <v>0.86</v>
      </c>
      <c r="O2416" s="54" t="s">
        <v>15615</v>
      </c>
    </row>
    <row r="2417" spans="1:15" x14ac:dyDescent="0.25">
      <c r="A2417" s="19">
        <v>2423</v>
      </c>
      <c r="B2417" t="s">
        <v>8386</v>
      </c>
      <c r="C2417" t="s">
        <v>6956</v>
      </c>
      <c r="D2417" s="50" t="s">
        <v>12176</v>
      </c>
      <c r="E2417" s="84">
        <f t="shared" si="148"/>
        <v>42233</v>
      </c>
      <c r="F2417" s="50">
        <f t="shared" si="149"/>
        <v>2015</v>
      </c>
      <c r="G2417" s="50">
        <f t="shared" si="150"/>
        <v>8</v>
      </c>
      <c r="H2417" s="50">
        <f t="shared" si="151"/>
        <v>1</v>
      </c>
      <c r="I2417" s="54" t="s">
        <v>15622</v>
      </c>
      <c r="J2417" s="54" t="s">
        <v>17050</v>
      </c>
      <c r="K2417" s="54" t="s">
        <v>17124</v>
      </c>
      <c r="L2417" s="54" t="s">
        <v>15626</v>
      </c>
      <c r="M2417" s="55">
        <v>1</v>
      </c>
      <c r="N2417" s="55">
        <v>1</v>
      </c>
      <c r="O2417" s="54" t="s">
        <v>15616</v>
      </c>
    </row>
    <row r="2418" spans="1:15" x14ac:dyDescent="0.25">
      <c r="A2418" s="19">
        <v>2424</v>
      </c>
      <c r="B2418" t="s">
        <v>10120</v>
      </c>
      <c r="C2418" t="s">
        <v>5257</v>
      </c>
      <c r="D2418" s="50" t="s">
        <v>12177</v>
      </c>
      <c r="E2418" s="84">
        <f t="shared" si="148"/>
        <v>42235</v>
      </c>
      <c r="F2418" s="50">
        <f t="shared" si="149"/>
        <v>2015</v>
      </c>
      <c r="G2418" s="50">
        <f t="shared" si="150"/>
        <v>8</v>
      </c>
      <c r="H2418" s="50">
        <f t="shared" si="151"/>
        <v>3</v>
      </c>
      <c r="I2418" s="54" t="s">
        <v>15622</v>
      </c>
      <c r="J2418" s="54" t="s">
        <v>17050</v>
      </c>
      <c r="K2418" s="54" t="s">
        <v>17124</v>
      </c>
      <c r="L2418" s="54" t="s">
        <v>15626</v>
      </c>
      <c r="M2418" s="55">
        <v>1</v>
      </c>
      <c r="N2418" s="55">
        <v>0.92</v>
      </c>
      <c r="O2418" s="54" t="s">
        <v>15616</v>
      </c>
    </row>
    <row r="2419" spans="1:15" x14ac:dyDescent="0.25">
      <c r="A2419" s="19">
        <v>2425</v>
      </c>
      <c r="B2419" t="s">
        <v>7771</v>
      </c>
      <c r="C2419" t="s">
        <v>7551</v>
      </c>
      <c r="D2419" s="50" t="s">
        <v>12177</v>
      </c>
      <c r="E2419" s="84">
        <f t="shared" si="148"/>
        <v>42235</v>
      </c>
      <c r="F2419" s="50">
        <f t="shared" si="149"/>
        <v>2015</v>
      </c>
      <c r="G2419" s="50">
        <f t="shared" si="150"/>
        <v>8</v>
      </c>
      <c r="H2419" s="50">
        <f t="shared" si="151"/>
        <v>3</v>
      </c>
      <c r="I2419" s="54" t="s">
        <v>15622</v>
      </c>
      <c r="J2419" s="54" t="s">
        <v>17050</v>
      </c>
      <c r="K2419" s="54" t="s">
        <v>17124</v>
      </c>
      <c r="L2419" s="54" t="s">
        <v>15624</v>
      </c>
      <c r="M2419" s="55">
        <v>1</v>
      </c>
      <c r="N2419" s="55">
        <v>0.86</v>
      </c>
      <c r="O2419" s="54" t="s">
        <v>15616</v>
      </c>
    </row>
    <row r="2420" spans="1:15" x14ac:dyDescent="0.25">
      <c r="A2420" s="19">
        <v>2426</v>
      </c>
      <c r="B2420" t="s">
        <v>10410</v>
      </c>
      <c r="C2420" t="s">
        <v>4969</v>
      </c>
      <c r="D2420" s="50" t="s">
        <v>12178</v>
      </c>
      <c r="E2420" s="84">
        <f t="shared" si="148"/>
        <v>42236</v>
      </c>
      <c r="F2420" s="50">
        <f t="shared" si="149"/>
        <v>2015</v>
      </c>
      <c r="G2420" s="50">
        <f t="shared" si="150"/>
        <v>8</v>
      </c>
      <c r="H2420" s="50">
        <f t="shared" si="151"/>
        <v>4</v>
      </c>
      <c r="I2420" s="54" t="s">
        <v>15625</v>
      </c>
      <c r="J2420" s="54" t="s">
        <v>17050</v>
      </c>
      <c r="K2420" s="54" t="s">
        <v>17124</v>
      </c>
      <c r="L2420" s="54" t="s">
        <v>15626</v>
      </c>
      <c r="M2420" s="55">
        <v>1</v>
      </c>
      <c r="N2420" s="55">
        <v>0.92</v>
      </c>
      <c r="O2420" s="54" t="s">
        <v>15616</v>
      </c>
    </row>
    <row r="2421" spans="1:15" x14ac:dyDescent="0.25">
      <c r="A2421" s="19">
        <v>2427</v>
      </c>
      <c r="B2421" t="s">
        <v>8085</v>
      </c>
      <c r="C2421" t="s">
        <v>7248</v>
      </c>
      <c r="D2421" s="50" t="s">
        <v>12178</v>
      </c>
      <c r="E2421" s="84">
        <f t="shared" si="148"/>
        <v>42236</v>
      </c>
      <c r="F2421" s="50">
        <f t="shared" si="149"/>
        <v>2015</v>
      </c>
      <c r="G2421" s="50">
        <f t="shared" si="150"/>
        <v>8</v>
      </c>
      <c r="H2421" s="50">
        <f t="shared" si="151"/>
        <v>4</v>
      </c>
      <c r="I2421" s="54" t="s">
        <v>15622</v>
      </c>
      <c r="J2421" s="54" t="s">
        <v>17050</v>
      </c>
      <c r="K2421" s="54" t="s">
        <v>17124</v>
      </c>
      <c r="L2421" s="54" t="s">
        <v>15626</v>
      </c>
      <c r="M2421" s="55">
        <v>1</v>
      </c>
      <c r="N2421" s="55">
        <v>0.97</v>
      </c>
      <c r="O2421" s="54" t="s">
        <v>15615</v>
      </c>
    </row>
    <row r="2422" spans="1:15" x14ac:dyDescent="0.25">
      <c r="A2422" s="19">
        <v>2428</v>
      </c>
      <c r="B2422" t="s">
        <v>10431</v>
      </c>
      <c r="C2422" t="s">
        <v>4949</v>
      </c>
      <c r="D2422" s="50" t="s">
        <v>12179</v>
      </c>
      <c r="E2422" s="84">
        <f t="shared" si="148"/>
        <v>42237</v>
      </c>
      <c r="F2422" s="50">
        <f t="shared" si="149"/>
        <v>2015</v>
      </c>
      <c r="G2422" s="50">
        <f t="shared" si="150"/>
        <v>8</v>
      </c>
      <c r="H2422" s="50">
        <f t="shared" si="151"/>
        <v>5</v>
      </c>
      <c r="I2422" s="54" t="s">
        <v>15622</v>
      </c>
      <c r="J2422" s="54" t="s">
        <v>17050</v>
      </c>
      <c r="K2422" s="54" t="s">
        <v>17124</v>
      </c>
      <c r="L2422" s="54" t="s">
        <v>15626</v>
      </c>
      <c r="M2422" s="55">
        <v>1</v>
      </c>
      <c r="N2422" s="55">
        <v>1</v>
      </c>
      <c r="O2422" s="54" t="s">
        <v>15615</v>
      </c>
    </row>
    <row r="2423" spans="1:15" x14ac:dyDescent="0.25">
      <c r="A2423" s="19">
        <v>2429</v>
      </c>
      <c r="B2423" t="s">
        <v>10537</v>
      </c>
      <c r="C2423" t="s">
        <v>4846</v>
      </c>
      <c r="D2423" s="50" t="s">
        <v>12179</v>
      </c>
      <c r="E2423" s="84">
        <f t="shared" si="148"/>
        <v>42237</v>
      </c>
      <c r="F2423" s="50">
        <f t="shared" si="149"/>
        <v>2015</v>
      </c>
      <c r="G2423" s="50">
        <f t="shared" si="150"/>
        <v>8</v>
      </c>
      <c r="H2423" s="50">
        <f t="shared" si="151"/>
        <v>5</v>
      </c>
      <c r="I2423" s="54" t="s">
        <v>15622</v>
      </c>
      <c r="J2423" s="54" t="s">
        <v>17050</v>
      </c>
      <c r="K2423" s="54" t="s">
        <v>17124</v>
      </c>
      <c r="L2423" s="54" t="s">
        <v>15626</v>
      </c>
      <c r="M2423" s="55">
        <v>1</v>
      </c>
      <c r="N2423" s="55">
        <v>0.94</v>
      </c>
      <c r="O2423" s="54" t="s">
        <v>15615</v>
      </c>
    </row>
    <row r="2424" spans="1:15" x14ac:dyDescent="0.25">
      <c r="A2424" s="19">
        <v>2430</v>
      </c>
      <c r="B2424" t="s">
        <v>9553</v>
      </c>
      <c r="C2424" t="s">
        <v>5807</v>
      </c>
      <c r="D2424" s="50" t="s">
        <v>12179</v>
      </c>
      <c r="E2424" s="84">
        <f t="shared" si="148"/>
        <v>42237</v>
      </c>
      <c r="F2424" s="50">
        <f t="shared" si="149"/>
        <v>2015</v>
      </c>
      <c r="G2424" s="50">
        <f t="shared" si="150"/>
        <v>8</v>
      </c>
      <c r="H2424" s="50">
        <f t="shared" si="151"/>
        <v>5</v>
      </c>
      <c r="I2424" s="54" t="s">
        <v>15622</v>
      </c>
      <c r="J2424" s="54" t="s">
        <v>17050</v>
      </c>
      <c r="K2424" s="54" t="s">
        <v>17124</v>
      </c>
      <c r="L2424" s="54" t="s">
        <v>15623</v>
      </c>
      <c r="M2424" s="55">
        <v>0.8</v>
      </c>
      <c r="N2424" s="55">
        <v>0.91</v>
      </c>
      <c r="O2424" s="54" t="s">
        <v>15616</v>
      </c>
    </row>
    <row r="2425" spans="1:15" x14ac:dyDescent="0.25">
      <c r="A2425" s="19">
        <v>2431</v>
      </c>
      <c r="B2425" t="s">
        <v>9420</v>
      </c>
      <c r="C2425" t="s">
        <v>5937</v>
      </c>
      <c r="D2425" s="50" t="s">
        <v>12180</v>
      </c>
      <c r="E2425" s="84">
        <f t="shared" si="148"/>
        <v>42241</v>
      </c>
      <c r="F2425" s="50">
        <f t="shared" si="149"/>
        <v>2015</v>
      </c>
      <c r="G2425" s="50">
        <f t="shared" si="150"/>
        <v>8</v>
      </c>
      <c r="H2425" s="50">
        <f t="shared" si="151"/>
        <v>2</v>
      </c>
      <c r="I2425" s="54" t="s">
        <v>15622</v>
      </c>
      <c r="J2425" s="54" t="s">
        <v>17050</v>
      </c>
      <c r="K2425" s="54" t="s">
        <v>17124</v>
      </c>
      <c r="L2425" s="54" t="s">
        <v>15623</v>
      </c>
      <c r="M2425" s="55">
        <v>1</v>
      </c>
      <c r="N2425" s="55">
        <v>0.98</v>
      </c>
      <c r="O2425" s="54" t="s">
        <v>15616</v>
      </c>
    </row>
    <row r="2426" spans="1:15" x14ac:dyDescent="0.25">
      <c r="A2426" s="19">
        <v>2432</v>
      </c>
      <c r="B2426" t="s">
        <v>7680</v>
      </c>
      <c r="C2426" t="s">
        <v>7637</v>
      </c>
      <c r="D2426" s="50" t="s">
        <v>12180</v>
      </c>
      <c r="E2426" s="84">
        <f t="shared" si="148"/>
        <v>42241</v>
      </c>
      <c r="F2426" s="50">
        <f t="shared" si="149"/>
        <v>2015</v>
      </c>
      <c r="G2426" s="50">
        <f t="shared" si="150"/>
        <v>8</v>
      </c>
      <c r="H2426" s="50">
        <f t="shared" si="151"/>
        <v>2</v>
      </c>
      <c r="I2426" s="54" t="s">
        <v>15622</v>
      </c>
      <c r="J2426" s="54" t="s">
        <v>17050</v>
      </c>
      <c r="K2426" s="54" t="s">
        <v>17124</v>
      </c>
      <c r="L2426" s="54" t="s">
        <v>15623</v>
      </c>
      <c r="M2426" s="55">
        <v>0.5</v>
      </c>
      <c r="N2426" s="55">
        <v>0.55000000000000004</v>
      </c>
      <c r="O2426" s="54" t="s">
        <v>15615</v>
      </c>
    </row>
    <row r="2427" spans="1:15" x14ac:dyDescent="0.25">
      <c r="A2427" s="19">
        <v>2433</v>
      </c>
      <c r="B2427" t="s">
        <v>7843</v>
      </c>
      <c r="C2427" t="s">
        <v>7481</v>
      </c>
      <c r="D2427" s="50" t="s">
        <v>12181</v>
      </c>
      <c r="E2427" s="84">
        <f t="shared" si="148"/>
        <v>42242</v>
      </c>
      <c r="F2427" s="50">
        <f t="shared" si="149"/>
        <v>2015</v>
      </c>
      <c r="G2427" s="50">
        <f t="shared" si="150"/>
        <v>8</v>
      </c>
      <c r="H2427" s="50">
        <f t="shared" si="151"/>
        <v>3</v>
      </c>
      <c r="I2427" s="54" t="s">
        <v>15622</v>
      </c>
      <c r="J2427" s="54" t="s">
        <v>17050</v>
      </c>
      <c r="K2427" s="54" t="s">
        <v>17124</v>
      </c>
      <c r="L2427" s="54" t="s">
        <v>15624</v>
      </c>
      <c r="M2427" s="55">
        <v>1</v>
      </c>
      <c r="N2427" s="55">
        <v>0.95</v>
      </c>
      <c r="O2427" s="54" t="s">
        <v>15616</v>
      </c>
    </row>
    <row r="2428" spans="1:15" x14ac:dyDescent="0.25">
      <c r="A2428" s="19">
        <v>2434</v>
      </c>
      <c r="B2428" t="s">
        <v>8302</v>
      </c>
      <c r="C2428" t="s">
        <v>7034</v>
      </c>
      <c r="D2428" s="50" t="s">
        <v>12182</v>
      </c>
      <c r="E2428" s="84">
        <f t="shared" si="148"/>
        <v>42243</v>
      </c>
      <c r="F2428" s="50">
        <f t="shared" si="149"/>
        <v>2015</v>
      </c>
      <c r="G2428" s="50">
        <f t="shared" si="150"/>
        <v>8</v>
      </c>
      <c r="H2428" s="50">
        <f t="shared" si="151"/>
        <v>4</v>
      </c>
      <c r="I2428" s="54" t="s">
        <v>15622</v>
      </c>
      <c r="J2428" s="54" t="s">
        <v>17050</v>
      </c>
      <c r="K2428" s="54" t="s">
        <v>17124</v>
      </c>
      <c r="L2428" s="54" t="s">
        <v>15626</v>
      </c>
      <c r="M2428" s="55">
        <v>1</v>
      </c>
      <c r="N2428" s="55">
        <v>1</v>
      </c>
      <c r="O2428" s="54" t="s">
        <v>15615</v>
      </c>
    </row>
    <row r="2429" spans="1:15" x14ac:dyDescent="0.25">
      <c r="A2429" s="19">
        <v>2435</v>
      </c>
      <c r="B2429" t="s">
        <v>9507</v>
      </c>
      <c r="C2429" t="s">
        <v>5853</v>
      </c>
      <c r="D2429" s="50" t="s">
        <v>12182</v>
      </c>
      <c r="E2429" s="84">
        <f t="shared" si="148"/>
        <v>42243</v>
      </c>
      <c r="F2429" s="50">
        <f t="shared" si="149"/>
        <v>2015</v>
      </c>
      <c r="G2429" s="50">
        <f t="shared" si="150"/>
        <v>8</v>
      </c>
      <c r="H2429" s="50">
        <f t="shared" si="151"/>
        <v>4</v>
      </c>
      <c r="I2429" s="54" t="s">
        <v>15622</v>
      </c>
      <c r="J2429" s="54" t="s">
        <v>17050</v>
      </c>
      <c r="K2429" s="54" t="s">
        <v>17124</v>
      </c>
      <c r="L2429" s="54" t="s">
        <v>15626</v>
      </c>
      <c r="M2429" s="55">
        <v>1</v>
      </c>
      <c r="N2429" s="55">
        <v>1</v>
      </c>
      <c r="O2429" s="54" t="s">
        <v>15616</v>
      </c>
    </row>
    <row r="2430" spans="1:15" x14ac:dyDescent="0.25">
      <c r="A2430" s="19">
        <v>2436</v>
      </c>
      <c r="B2430" t="s">
        <v>8494</v>
      </c>
      <c r="C2430" t="s">
        <v>6850</v>
      </c>
      <c r="D2430" s="50" t="s">
        <v>12182</v>
      </c>
      <c r="E2430" s="84">
        <f t="shared" si="148"/>
        <v>42243</v>
      </c>
      <c r="F2430" s="50">
        <f t="shared" si="149"/>
        <v>2015</v>
      </c>
      <c r="G2430" s="50">
        <f t="shared" si="150"/>
        <v>8</v>
      </c>
      <c r="H2430" s="50">
        <f t="shared" si="151"/>
        <v>4</v>
      </c>
      <c r="I2430" s="54" t="s">
        <v>15622</v>
      </c>
      <c r="J2430" s="54" t="s">
        <v>17050</v>
      </c>
      <c r="K2430" s="54" t="s">
        <v>17124</v>
      </c>
      <c r="L2430" s="54" t="s">
        <v>15623</v>
      </c>
      <c r="M2430" s="55">
        <v>1</v>
      </c>
      <c r="N2430" s="55">
        <v>0.5</v>
      </c>
      <c r="O2430" s="54" t="s">
        <v>15616</v>
      </c>
    </row>
    <row r="2431" spans="1:15" x14ac:dyDescent="0.25">
      <c r="A2431" s="19">
        <v>2437</v>
      </c>
      <c r="B2431" t="s">
        <v>10199</v>
      </c>
      <c r="C2431" t="s">
        <v>5180</v>
      </c>
      <c r="D2431" s="50" t="s">
        <v>12183</v>
      </c>
      <c r="E2431" s="84">
        <f t="shared" si="148"/>
        <v>42244</v>
      </c>
      <c r="F2431" s="50">
        <f t="shared" si="149"/>
        <v>2015</v>
      </c>
      <c r="G2431" s="50">
        <f t="shared" si="150"/>
        <v>8</v>
      </c>
      <c r="H2431" s="50">
        <f t="shared" si="151"/>
        <v>5</v>
      </c>
      <c r="I2431" s="54" t="s">
        <v>15622</v>
      </c>
      <c r="J2431" s="54" t="s">
        <v>17050</v>
      </c>
      <c r="K2431" s="54" t="s">
        <v>17124</v>
      </c>
      <c r="L2431" s="54" t="s">
        <v>15624</v>
      </c>
      <c r="M2431" s="55">
        <v>0.75</v>
      </c>
      <c r="N2431" s="55">
        <v>0.63</v>
      </c>
      <c r="O2431" s="54" t="s">
        <v>15615</v>
      </c>
    </row>
    <row r="2432" spans="1:15" x14ac:dyDescent="0.25">
      <c r="A2432" s="19">
        <v>2438</v>
      </c>
      <c r="B2432" t="s">
        <v>10738</v>
      </c>
      <c r="C2432" t="s">
        <v>4651</v>
      </c>
      <c r="D2432" s="50" t="s">
        <v>12184</v>
      </c>
      <c r="E2432" s="84">
        <f t="shared" si="148"/>
        <v>42246</v>
      </c>
      <c r="F2432" s="50">
        <f t="shared" si="149"/>
        <v>2015</v>
      </c>
      <c r="G2432" s="50">
        <f t="shared" si="150"/>
        <v>8</v>
      </c>
      <c r="H2432" s="50">
        <f t="shared" si="151"/>
        <v>7</v>
      </c>
      <c r="I2432" s="54" t="s">
        <v>15622</v>
      </c>
      <c r="J2432" s="54" t="s">
        <v>17050</v>
      </c>
      <c r="K2432" s="54" t="s">
        <v>17124</v>
      </c>
      <c r="L2432" s="54" t="s">
        <v>15623</v>
      </c>
      <c r="M2432" s="55">
        <v>1</v>
      </c>
      <c r="N2432" s="55">
        <v>1</v>
      </c>
      <c r="O2432" s="54" t="s">
        <v>15616</v>
      </c>
    </row>
    <row r="2433" spans="1:15" x14ac:dyDescent="0.25">
      <c r="A2433" s="19">
        <v>2439</v>
      </c>
      <c r="B2433" t="s">
        <v>10104</v>
      </c>
      <c r="C2433" t="s">
        <v>5272</v>
      </c>
      <c r="D2433" s="50" t="s">
        <v>12185</v>
      </c>
      <c r="E2433" s="84">
        <f t="shared" si="148"/>
        <v>42247</v>
      </c>
      <c r="F2433" s="50">
        <f t="shared" si="149"/>
        <v>2015</v>
      </c>
      <c r="G2433" s="50">
        <f t="shared" si="150"/>
        <v>8</v>
      </c>
      <c r="H2433" s="50">
        <f t="shared" si="151"/>
        <v>1</v>
      </c>
      <c r="I2433" s="54" t="s">
        <v>15622</v>
      </c>
      <c r="J2433" s="54" t="s">
        <v>17050</v>
      </c>
      <c r="K2433" s="54" t="s">
        <v>17124</v>
      </c>
      <c r="L2433" s="54" t="s">
        <v>15623</v>
      </c>
      <c r="M2433" s="55">
        <v>1</v>
      </c>
      <c r="N2433" s="55">
        <v>1</v>
      </c>
      <c r="O2433" s="54" t="s">
        <v>15615</v>
      </c>
    </row>
    <row r="2434" spans="1:15" x14ac:dyDescent="0.25">
      <c r="A2434" s="19">
        <v>2440</v>
      </c>
      <c r="B2434" t="s">
        <v>10088</v>
      </c>
      <c r="C2434" t="s">
        <v>5286</v>
      </c>
      <c r="D2434" s="50" t="s">
        <v>12185</v>
      </c>
      <c r="E2434" s="84">
        <f t="shared" si="148"/>
        <v>42247</v>
      </c>
      <c r="F2434" s="50">
        <f t="shared" si="149"/>
        <v>2015</v>
      </c>
      <c r="G2434" s="50">
        <f t="shared" si="150"/>
        <v>8</v>
      </c>
      <c r="H2434" s="50">
        <f t="shared" si="151"/>
        <v>1</v>
      </c>
      <c r="I2434" s="54" t="s">
        <v>15622</v>
      </c>
      <c r="J2434" s="54" t="s">
        <v>17050</v>
      </c>
      <c r="K2434" s="54" t="s">
        <v>17124</v>
      </c>
      <c r="L2434" s="54" t="s">
        <v>15626</v>
      </c>
      <c r="M2434" s="55">
        <v>1</v>
      </c>
      <c r="N2434" s="55">
        <v>1</v>
      </c>
      <c r="O2434" s="54" t="s">
        <v>15615</v>
      </c>
    </row>
    <row r="2435" spans="1:15" x14ac:dyDescent="0.25">
      <c r="A2435" s="19">
        <v>2441</v>
      </c>
      <c r="B2435" t="s">
        <v>7757</v>
      </c>
      <c r="C2435" t="s">
        <v>7564</v>
      </c>
      <c r="D2435" s="50" t="s">
        <v>12185</v>
      </c>
      <c r="E2435" s="84">
        <f t="shared" ref="E2435:E2498" si="152">DATE(LEFT(D2435,4),MID(D2435,5,2),RIGHT(D2435,2))</f>
        <v>42247</v>
      </c>
      <c r="F2435" s="50">
        <f t="shared" ref="F2435:F2498" si="153">YEAR(E2435)</f>
        <v>2015</v>
      </c>
      <c r="G2435" s="50">
        <f t="shared" ref="G2435:G2498" si="154">MONTH(E2435)</f>
        <v>8</v>
      </c>
      <c r="H2435" s="50">
        <f t="shared" ref="H2435:H2498" si="155">WEEKDAY(E2435,2)</f>
        <v>1</v>
      </c>
      <c r="I2435" s="54" t="s">
        <v>15622</v>
      </c>
      <c r="J2435" s="54" t="s">
        <v>17050</v>
      </c>
      <c r="K2435" s="54" t="s">
        <v>17124</v>
      </c>
      <c r="L2435" s="54" t="s">
        <v>15624</v>
      </c>
      <c r="M2435" s="55">
        <v>0.67</v>
      </c>
      <c r="N2435" s="55">
        <v>0.77</v>
      </c>
      <c r="O2435" s="54" t="s">
        <v>15615</v>
      </c>
    </row>
    <row r="2436" spans="1:15" x14ac:dyDescent="0.25">
      <c r="A2436" s="19">
        <v>2442</v>
      </c>
      <c r="B2436" t="s">
        <v>10888</v>
      </c>
      <c r="C2436" t="s">
        <v>4506</v>
      </c>
      <c r="D2436" s="50" t="s">
        <v>12186</v>
      </c>
      <c r="E2436" s="84">
        <f t="shared" si="152"/>
        <v>42248</v>
      </c>
      <c r="F2436" s="50">
        <f t="shared" si="153"/>
        <v>2015</v>
      </c>
      <c r="G2436" s="50">
        <f t="shared" si="154"/>
        <v>9</v>
      </c>
      <c r="H2436" s="50">
        <f t="shared" si="155"/>
        <v>2</v>
      </c>
      <c r="I2436" s="54" t="s">
        <v>15625</v>
      </c>
      <c r="J2436" s="54" t="s">
        <v>17050</v>
      </c>
      <c r="K2436" s="54" t="s">
        <v>17124</v>
      </c>
      <c r="L2436" s="54" t="s">
        <v>15626</v>
      </c>
      <c r="M2436" s="55">
        <v>1</v>
      </c>
      <c r="N2436" s="55">
        <v>1</v>
      </c>
      <c r="O2436" s="54" t="s">
        <v>15616</v>
      </c>
    </row>
    <row r="2437" spans="1:15" x14ac:dyDescent="0.25">
      <c r="A2437" s="19">
        <v>2443</v>
      </c>
      <c r="B2437" t="s">
        <v>8487</v>
      </c>
      <c r="C2437" t="s">
        <v>6857</v>
      </c>
      <c r="D2437" s="50" t="s">
        <v>12186</v>
      </c>
      <c r="E2437" s="84">
        <f t="shared" si="152"/>
        <v>42248</v>
      </c>
      <c r="F2437" s="50">
        <f t="shared" si="153"/>
        <v>2015</v>
      </c>
      <c r="G2437" s="50">
        <f t="shared" si="154"/>
        <v>9</v>
      </c>
      <c r="H2437" s="50">
        <f t="shared" si="155"/>
        <v>2</v>
      </c>
      <c r="I2437" s="54" t="s">
        <v>15625</v>
      </c>
      <c r="J2437" s="54" t="s">
        <v>17050</v>
      </c>
      <c r="K2437" s="54" t="s">
        <v>17124</v>
      </c>
      <c r="L2437" s="54" t="s">
        <v>15626</v>
      </c>
      <c r="M2437" s="55">
        <v>1</v>
      </c>
      <c r="N2437" s="55">
        <v>1</v>
      </c>
      <c r="O2437" s="54" t="s">
        <v>15616</v>
      </c>
    </row>
    <row r="2438" spans="1:15" x14ac:dyDescent="0.25">
      <c r="A2438" s="19">
        <v>2444</v>
      </c>
      <c r="B2438" t="s">
        <v>8244</v>
      </c>
      <c r="C2438" t="s">
        <v>7091</v>
      </c>
      <c r="D2438" s="50" t="s">
        <v>12186</v>
      </c>
      <c r="E2438" s="84">
        <f t="shared" si="152"/>
        <v>42248</v>
      </c>
      <c r="F2438" s="50">
        <f t="shared" si="153"/>
        <v>2015</v>
      </c>
      <c r="G2438" s="50">
        <f t="shared" si="154"/>
        <v>9</v>
      </c>
      <c r="H2438" s="50">
        <f t="shared" si="155"/>
        <v>2</v>
      </c>
      <c r="I2438" s="54" t="s">
        <v>15622</v>
      </c>
      <c r="J2438" s="54" t="s">
        <v>17050</v>
      </c>
      <c r="K2438" s="54" t="s">
        <v>17124</v>
      </c>
      <c r="L2438" s="54" t="s">
        <v>15626</v>
      </c>
      <c r="M2438" s="55">
        <v>1</v>
      </c>
      <c r="N2438" s="55">
        <v>0.83</v>
      </c>
      <c r="O2438" s="54" t="s">
        <v>15615</v>
      </c>
    </row>
    <row r="2439" spans="1:15" x14ac:dyDescent="0.25">
      <c r="A2439" s="19">
        <v>2445</v>
      </c>
      <c r="B2439" t="s">
        <v>9632</v>
      </c>
      <c r="C2439" t="s">
        <v>3578</v>
      </c>
      <c r="D2439" s="50" t="s">
        <v>12186</v>
      </c>
      <c r="E2439" s="84">
        <f t="shared" si="152"/>
        <v>42248</v>
      </c>
      <c r="F2439" s="50">
        <f t="shared" si="153"/>
        <v>2015</v>
      </c>
      <c r="G2439" s="50">
        <f t="shared" si="154"/>
        <v>9</v>
      </c>
      <c r="H2439" s="50">
        <f t="shared" si="155"/>
        <v>2</v>
      </c>
      <c r="I2439" s="54" t="s">
        <v>15622</v>
      </c>
      <c r="J2439" s="54" t="s">
        <v>17050</v>
      </c>
      <c r="K2439" s="54" t="s">
        <v>17124</v>
      </c>
      <c r="L2439" s="54" t="s">
        <v>15624</v>
      </c>
      <c r="M2439" s="55">
        <v>1</v>
      </c>
      <c r="N2439" s="55">
        <v>0.76</v>
      </c>
      <c r="O2439" s="54" t="s">
        <v>15616</v>
      </c>
    </row>
    <row r="2440" spans="1:15" x14ac:dyDescent="0.25">
      <c r="A2440" s="19">
        <v>2446</v>
      </c>
      <c r="B2440" t="s">
        <v>8908</v>
      </c>
      <c r="C2440" t="s">
        <v>6444</v>
      </c>
      <c r="D2440" s="50" t="s">
        <v>12186</v>
      </c>
      <c r="E2440" s="84">
        <f t="shared" si="152"/>
        <v>42248</v>
      </c>
      <c r="F2440" s="50">
        <f t="shared" si="153"/>
        <v>2015</v>
      </c>
      <c r="G2440" s="50">
        <f t="shared" si="154"/>
        <v>9</v>
      </c>
      <c r="H2440" s="50">
        <f t="shared" si="155"/>
        <v>2</v>
      </c>
      <c r="I2440" s="54" t="s">
        <v>15622</v>
      </c>
      <c r="J2440" s="54" t="s">
        <v>17050</v>
      </c>
      <c r="K2440" s="54" t="s">
        <v>17124</v>
      </c>
      <c r="L2440" s="54" t="s">
        <v>15624</v>
      </c>
      <c r="M2440" s="55">
        <v>0.9</v>
      </c>
      <c r="N2440" s="55">
        <v>0.96</v>
      </c>
      <c r="O2440" s="54" t="s">
        <v>15615</v>
      </c>
    </row>
    <row r="2441" spans="1:15" x14ac:dyDescent="0.25">
      <c r="A2441" s="19">
        <v>2447</v>
      </c>
      <c r="B2441" t="s">
        <v>11260</v>
      </c>
      <c r="C2441" t="s">
        <v>4141</v>
      </c>
      <c r="D2441" s="50" t="s">
        <v>12187</v>
      </c>
      <c r="E2441" s="84">
        <f t="shared" si="152"/>
        <v>42249</v>
      </c>
      <c r="F2441" s="50">
        <f t="shared" si="153"/>
        <v>2015</v>
      </c>
      <c r="G2441" s="50">
        <f t="shared" si="154"/>
        <v>9</v>
      </c>
      <c r="H2441" s="50">
        <f t="shared" si="155"/>
        <v>3</v>
      </c>
      <c r="I2441" s="54" t="s">
        <v>15625</v>
      </c>
      <c r="J2441" s="54" t="s">
        <v>17050</v>
      </c>
      <c r="K2441" s="54" t="s">
        <v>17124</v>
      </c>
      <c r="L2441" s="54" t="s">
        <v>15624</v>
      </c>
      <c r="M2441" s="55">
        <v>1</v>
      </c>
      <c r="N2441" s="55">
        <v>1</v>
      </c>
      <c r="O2441" s="54" t="s">
        <v>15615</v>
      </c>
    </row>
    <row r="2442" spans="1:15" x14ac:dyDescent="0.25">
      <c r="A2442" s="19">
        <v>2448</v>
      </c>
      <c r="B2442" t="s">
        <v>9866</v>
      </c>
      <c r="C2442" t="s">
        <v>5505</v>
      </c>
      <c r="D2442" s="50" t="s">
        <v>12188</v>
      </c>
      <c r="E2442" s="84">
        <f t="shared" si="152"/>
        <v>42250</v>
      </c>
      <c r="F2442" s="50">
        <f t="shared" si="153"/>
        <v>2015</v>
      </c>
      <c r="G2442" s="50">
        <f t="shared" si="154"/>
        <v>9</v>
      </c>
      <c r="H2442" s="50">
        <f t="shared" si="155"/>
        <v>4</v>
      </c>
      <c r="I2442" s="54" t="s">
        <v>15622</v>
      </c>
      <c r="J2442" s="54" t="s">
        <v>17050</v>
      </c>
      <c r="K2442" s="54" t="s">
        <v>17124</v>
      </c>
      <c r="L2442" s="54" t="s">
        <v>15626</v>
      </c>
      <c r="M2442" s="55">
        <v>0.9</v>
      </c>
      <c r="N2442" s="55">
        <v>0.87</v>
      </c>
      <c r="O2442" s="54" t="s">
        <v>15616</v>
      </c>
    </row>
    <row r="2443" spans="1:15" x14ac:dyDescent="0.25">
      <c r="A2443" s="19">
        <v>2449</v>
      </c>
      <c r="B2443" t="s">
        <v>9314</v>
      </c>
      <c r="C2443" t="s">
        <v>6042</v>
      </c>
      <c r="D2443" s="50" t="s">
        <v>12189</v>
      </c>
      <c r="E2443" s="84">
        <f t="shared" si="152"/>
        <v>42251</v>
      </c>
      <c r="F2443" s="50">
        <f t="shared" si="153"/>
        <v>2015</v>
      </c>
      <c r="G2443" s="50">
        <f t="shared" si="154"/>
        <v>9</v>
      </c>
      <c r="H2443" s="50">
        <f t="shared" si="155"/>
        <v>5</v>
      </c>
      <c r="I2443" s="54" t="s">
        <v>15622</v>
      </c>
      <c r="J2443" s="54" t="s">
        <v>17050</v>
      </c>
      <c r="K2443" s="54" t="s">
        <v>17124</v>
      </c>
      <c r="L2443" s="54" t="s">
        <v>15628</v>
      </c>
      <c r="M2443" s="55">
        <v>0.33</v>
      </c>
      <c r="N2443" s="55">
        <v>0.23</v>
      </c>
      <c r="O2443" s="54" t="s">
        <v>15615</v>
      </c>
    </row>
    <row r="2444" spans="1:15" x14ac:dyDescent="0.25">
      <c r="A2444" s="19">
        <v>2450</v>
      </c>
      <c r="B2444" t="s">
        <v>8279</v>
      </c>
      <c r="C2444" t="s">
        <v>7056</v>
      </c>
      <c r="D2444" s="50" t="s">
        <v>12189</v>
      </c>
      <c r="E2444" s="84">
        <f t="shared" si="152"/>
        <v>42251</v>
      </c>
      <c r="F2444" s="50">
        <f t="shared" si="153"/>
        <v>2015</v>
      </c>
      <c r="G2444" s="50">
        <f t="shared" si="154"/>
        <v>9</v>
      </c>
      <c r="H2444" s="50">
        <f t="shared" si="155"/>
        <v>5</v>
      </c>
      <c r="I2444" s="54" t="s">
        <v>15622</v>
      </c>
      <c r="J2444" s="54" t="s">
        <v>17050</v>
      </c>
      <c r="K2444" s="54" t="s">
        <v>17124</v>
      </c>
      <c r="L2444" s="54" t="s">
        <v>15626</v>
      </c>
      <c r="M2444" s="55">
        <v>1</v>
      </c>
      <c r="N2444" s="55">
        <v>0.64</v>
      </c>
      <c r="O2444" s="54" t="s">
        <v>15615</v>
      </c>
    </row>
    <row r="2445" spans="1:15" x14ac:dyDescent="0.25">
      <c r="A2445" s="19">
        <v>2451</v>
      </c>
      <c r="B2445" t="s">
        <v>9536</v>
      </c>
      <c r="C2445" t="s">
        <v>5824</v>
      </c>
      <c r="D2445" s="50" t="s">
        <v>12190</v>
      </c>
      <c r="E2445" s="84">
        <f t="shared" si="152"/>
        <v>42252</v>
      </c>
      <c r="F2445" s="50">
        <f t="shared" si="153"/>
        <v>2015</v>
      </c>
      <c r="G2445" s="50">
        <f t="shared" si="154"/>
        <v>9</v>
      </c>
      <c r="H2445" s="50">
        <f t="shared" si="155"/>
        <v>6</v>
      </c>
      <c r="I2445" s="54" t="s">
        <v>15622</v>
      </c>
      <c r="J2445" s="54" t="s">
        <v>17050</v>
      </c>
      <c r="K2445" s="54" t="s">
        <v>17124</v>
      </c>
      <c r="L2445" s="54" t="s">
        <v>15626</v>
      </c>
      <c r="M2445" s="55">
        <v>1</v>
      </c>
      <c r="N2445" s="55">
        <v>1</v>
      </c>
      <c r="O2445" s="54" t="s">
        <v>15616</v>
      </c>
    </row>
    <row r="2446" spans="1:15" x14ac:dyDescent="0.25">
      <c r="A2446" s="19">
        <v>2452</v>
      </c>
      <c r="B2446" t="s">
        <v>10327</v>
      </c>
      <c r="C2446" t="s">
        <v>5052</v>
      </c>
      <c r="D2446" s="50" t="s">
        <v>12190</v>
      </c>
      <c r="E2446" s="84">
        <f t="shared" si="152"/>
        <v>42252</v>
      </c>
      <c r="F2446" s="50">
        <f t="shared" si="153"/>
        <v>2015</v>
      </c>
      <c r="G2446" s="50">
        <f t="shared" si="154"/>
        <v>9</v>
      </c>
      <c r="H2446" s="50">
        <f t="shared" si="155"/>
        <v>6</v>
      </c>
      <c r="I2446" s="54" t="s">
        <v>15622</v>
      </c>
      <c r="J2446" s="54" t="s">
        <v>17050</v>
      </c>
      <c r="K2446" s="54" t="s">
        <v>17124</v>
      </c>
      <c r="L2446" s="54" t="s">
        <v>15626</v>
      </c>
      <c r="M2446" s="55">
        <v>1</v>
      </c>
      <c r="N2446" s="55">
        <v>1</v>
      </c>
      <c r="O2446" s="54" t="s">
        <v>15616</v>
      </c>
    </row>
    <row r="2447" spans="1:15" x14ac:dyDescent="0.25">
      <c r="A2447" s="19">
        <v>2453</v>
      </c>
      <c r="B2447" t="s">
        <v>10396</v>
      </c>
      <c r="C2447" t="s">
        <v>4983</v>
      </c>
      <c r="D2447" s="50" t="s">
        <v>12191</v>
      </c>
      <c r="E2447" s="84">
        <f t="shared" si="152"/>
        <v>42254</v>
      </c>
      <c r="F2447" s="50">
        <f t="shared" si="153"/>
        <v>2015</v>
      </c>
      <c r="G2447" s="50">
        <f t="shared" si="154"/>
        <v>9</v>
      </c>
      <c r="H2447" s="50">
        <f t="shared" si="155"/>
        <v>1</v>
      </c>
      <c r="I2447" s="54" t="s">
        <v>15622</v>
      </c>
      <c r="J2447" s="54" t="s">
        <v>17050</v>
      </c>
      <c r="K2447" s="54" t="s">
        <v>17124</v>
      </c>
      <c r="L2447" s="54" t="s">
        <v>15623</v>
      </c>
      <c r="M2447" s="55">
        <v>1</v>
      </c>
      <c r="N2447" s="55">
        <v>0.78</v>
      </c>
      <c r="O2447" s="54" t="s">
        <v>15615</v>
      </c>
    </row>
    <row r="2448" spans="1:15" x14ac:dyDescent="0.25">
      <c r="A2448" s="19">
        <v>2454</v>
      </c>
      <c r="B2448" t="s">
        <v>10158</v>
      </c>
      <c r="C2448" t="s">
        <v>5220</v>
      </c>
      <c r="D2448" s="50" t="s">
        <v>12192</v>
      </c>
      <c r="E2448" s="84">
        <f t="shared" si="152"/>
        <v>42255</v>
      </c>
      <c r="F2448" s="50">
        <f t="shared" si="153"/>
        <v>2015</v>
      </c>
      <c r="G2448" s="50">
        <f t="shared" si="154"/>
        <v>9</v>
      </c>
      <c r="H2448" s="50">
        <f t="shared" si="155"/>
        <v>2</v>
      </c>
      <c r="I2448" s="54" t="s">
        <v>15622</v>
      </c>
      <c r="J2448" s="54" t="s">
        <v>17050</v>
      </c>
      <c r="K2448" s="54" t="s">
        <v>17124</v>
      </c>
      <c r="L2448" s="54" t="s">
        <v>15624</v>
      </c>
      <c r="M2448" s="55">
        <v>0.8</v>
      </c>
      <c r="N2448" s="55">
        <v>0.42</v>
      </c>
      <c r="O2448" s="54" t="s">
        <v>15615</v>
      </c>
    </row>
    <row r="2449" spans="1:15" x14ac:dyDescent="0.25">
      <c r="A2449" s="19">
        <v>2455</v>
      </c>
      <c r="B2449" t="s">
        <v>11662</v>
      </c>
      <c r="C2449" t="s">
        <v>3743</v>
      </c>
      <c r="D2449" s="50" t="s">
        <v>12193</v>
      </c>
      <c r="E2449" s="84">
        <f t="shared" si="152"/>
        <v>42256</v>
      </c>
      <c r="F2449" s="50">
        <f t="shared" si="153"/>
        <v>2015</v>
      </c>
      <c r="G2449" s="50">
        <f t="shared" si="154"/>
        <v>9</v>
      </c>
      <c r="H2449" s="50">
        <f t="shared" si="155"/>
        <v>3</v>
      </c>
      <c r="I2449" s="54" t="s">
        <v>15622</v>
      </c>
      <c r="J2449" s="54" t="s">
        <v>17050</v>
      </c>
      <c r="K2449" s="54" t="s">
        <v>17124</v>
      </c>
      <c r="L2449" s="54" t="s">
        <v>15623</v>
      </c>
      <c r="M2449" s="55">
        <v>1</v>
      </c>
      <c r="N2449" s="55">
        <v>0.56999999999999995</v>
      </c>
      <c r="O2449" s="54" t="s">
        <v>15615</v>
      </c>
    </row>
    <row r="2450" spans="1:15" x14ac:dyDescent="0.25">
      <c r="A2450" s="19">
        <v>2456</v>
      </c>
      <c r="B2450" t="s">
        <v>11663</v>
      </c>
      <c r="C2450" t="s">
        <v>3742</v>
      </c>
      <c r="D2450" s="50" t="s">
        <v>12194</v>
      </c>
      <c r="E2450" s="84">
        <f t="shared" si="152"/>
        <v>42257</v>
      </c>
      <c r="F2450" s="50">
        <f t="shared" si="153"/>
        <v>2015</v>
      </c>
      <c r="G2450" s="50">
        <f t="shared" si="154"/>
        <v>9</v>
      </c>
      <c r="H2450" s="50">
        <f t="shared" si="155"/>
        <v>4</v>
      </c>
      <c r="I2450" s="54" t="s">
        <v>15622</v>
      </c>
      <c r="J2450" s="54" t="s">
        <v>17050</v>
      </c>
      <c r="K2450" s="54" t="s">
        <v>17124</v>
      </c>
      <c r="L2450" s="54" t="s">
        <v>15624</v>
      </c>
      <c r="M2450" s="55">
        <v>1</v>
      </c>
      <c r="N2450" s="55">
        <v>0.96</v>
      </c>
      <c r="O2450" s="54" t="s">
        <v>15616</v>
      </c>
    </row>
    <row r="2451" spans="1:15" x14ac:dyDescent="0.25">
      <c r="A2451" s="19">
        <v>2457</v>
      </c>
      <c r="B2451" t="s">
        <v>11719</v>
      </c>
      <c r="C2451" t="s">
        <v>3687</v>
      </c>
      <c r="D2451" s="50" t="s">
        <v>12194</v>
      </c>
      <c r="E2451" s="84">
        <f t="shared" si="152"/>
        <v>42257</v>
      </c>
      <c r="F2451" s="50">
        <f t="shared" si="153"/>
        <v>2015</v>
      </c>
      <c r="G2451" s="50">
        <f t="shared" si="154"/>
        <v>9</v>
      </c>
      <c r="H2451" s="50">
        <f t="shared" si="155"/>
        <v>4</v>
      </c>
      <c r="I2451" s="54" t="s">
        <v>15622</v>
      </c>
      <c r="J2451" s="54" t="s">
        <v>17050</v>
      </c>
      <c r="K2451" s="54" t="s">
        <v>17124</v>
      </c>
      <c r="L2451" s="54" t="s">
        <v>15624</v>
      </c>
      <c r="M2451" s="55">
        <v>0.78</v>
      </c>
      <c r="N2451" s="55">
        <v>0.96</v>
      </c>
      <c r="O2451" s="54" t="s">
        <v>15616</v>
      </c>
    </row>
    <row r="2452" spans="1:15" x14ac:dyDescent="0.25">
      <c r="A2452" s="19">
        <v>2458</v>
      </c>
      <c r="B2452" t="s">
        <v>11024</v>
      </c>
      <c r="C2452" t="s">
        <v>4373</v>
      </c>
      <c r="D2452" s="50" t="s">
        <v>12194</v>
      </c>
      <c r="E2452" s="84">
        <f t="shared" si="152"/>
        <v>42257</v>
      </c>
      <c r="F2452" s="50">
        <f t="shared" si="153"/>
        <v>2015</v>
      </c>
      <c r="G2452" s="50">
        <f t="shared" si="154"/>
        <v>9</v>
      </c>
      <c r="H2452" s="50">
        <f t="shared" si="155"/>
        <v>4</v>
      </c>
      <c r="I2452" s="54" t="s">
        <v>15622</v>
      </c>
      <c r="J2452" s="54" t="s">
        <v>17050</v>
      </c>
      <c r="K2452" s="54" t="s">
        <v>17124</v>
      </c>
      <c r="L2452" s="54" t="s">
        <v>15626</v>
      </c>
      <c r="M2452" s="55">
        <v>1</v>
      </c>
      <c r="N2452" s="55">
        <v>1</v>
      </c>
      <c r="O2452" s="54" t="s">
        <v>15616</v>
      </c>
    </row>
    <row r="2453" spans="1:15" x14ac:dyDescent="0.25">
      <c r="A2453" s="19">
        <v>2459</v>
      </c>
      <c r="B2453" t="s">
        <v>8326</v>
      </c>
      <c r="C2453" t="s">
        <v>7011</v>
      </c>
      <c r="D2453" s="50" t="s">
        <v>12194</v>
      </c>
      <c r="E2453" s="84">
        <f t="shared" si="152"/>
        <v>42257</v>
      </c>
      <c r="F2453" s="50">
        <f t="shared" si="153"/>
        <v>2015</v>
      </c>
      <c r="G2453" s="50">
        <f t="shared" si="154"/>
        <v>9</v>
      </c>
      <c r="H2453" s="50">
        <f t="shared" si="155"/>
        <v>4</v>
      </c>
      <c r="I2453" s="54" t="s">
        <v>15622</v>
      </c>
      <c r="J2453" s="54" t="s">
        <v>17050</v>
      </c>
      <c r="K2453" s="54" t="s">
        <v>17124</v>
      </c>
      <c r="L2453" s="54" t="s">
        <v>15623</v>
      </c>
      <c r="M2453" s="55">
        <v>1</v>
      </c>
      <c r="N2453" s="55">
        <v>1</v>
      </c>
      <c r="O2453" s="54" t="s">
        <v>15616</v>
      </c>
    </row>
    <row r="2454" spans="1:15" x14ac:dyDescent="0.25">
      <c r="A2454" s="19">
        <v>2460</v>
      </c>
      <c r="B2454" t="s">
        <v>9863</v>
      </c>
      <c r="C2454" t="s">
        <v>5508</v>
      </c>
      <c r="D2454" s="50" t="s">
        <v>12195</v>
      </c>
      <c r="E2454" s="84">
        <f t="shared" si="152"/>
        <v>42259</v>
      </c>
      <c r="F2454" s="50">
        <f t="shared" si="153"/>
        <v>2015</v>
      </c>
      <c r="G2454" s="50">
        <f t="shared" si="154"/>
        <v>9</v>
      </c>
      <c r="H2454" s="50">
        <f t="shared" si="155"/>
        <v>6</v>
      </c>
      <c r="I2454" s="54" t="s">
        <v>15622</v>
      </c>
      <c r="J2454" s="54" t="s">
        <v>17050</v>
      </c>
      <c r="K2454" s="54" t="s">
        <v>17124</v>
      </c>
      <c r="L2454" s="54" t="s">
        <v>15626</v>
      </c>
      <c r="M2454" s="55">
        <v>1</v>
      </c>
      <c r="N2454" s="55">
        <v>0.99</v>
      </c>
      <c r="O2454" s="54" t="s">
        <v>15615</v>
      </c>
    </row>
    <row r="2455" spans="1:15" x14ac:dyDescent="0.25">
      <c r="A2455" s="19">
        <v>2461</v>
      </c>
      <c r="B2455" t="s">
        <v>9717</v>
      </c>
      <c r="C2455" t="s">
        <v>5648</v>
      </c>
      <c r="D2455" s="50" t="s">
        <v>12195</v>
      </c>
      <c r="E2455" s="84">
        <f t="shared" si="152"/>
        <v>42259</v>
      </c>
      <c r="F2455" s="50">
        <f t="shared" si="153"/>
        <v>2015</v>
      </c>
      <c r="G2455" s="50">
        <f t="shared" si="154"/>
        <v>9</v>
      </c>
      <c r="H2455" s="50">
        <f t="shared" si="155"/>
        <v>6</v>
      </c>
      <c r="I2455" s="54" t="s">
        <v>15625</v>
      </c>
      <c r="J2455" s="54" t="s">
        <v>17050</v>
      </c>
      <c r="K2455" s="54" t="s">
        <v>17124</v>
      </c>
      <c r="L2455" s="54" t="s">
        <v>15626</v>
      </c>
      <c r="M2455" s="55">
        <v>1</v>
      </c>
      <c r="N2455" s="55">
        <v>0.87</v>
      </c>
      <c r="O2455" s="54" t="s">
        <v>15616</v>
      </c>
    </row>
    <row r="2456" spans="1:15" x14ac:dyDescent="0.25">
      <c r="A2456" s="19">
        <v>2462</v>
      </c>
      <c r="B2456" t="s">
        <v>9047</v>
      </c>
      <c r="C2456" t="s">
        <v>6306</v>
      </c>
      <c r="D2456" s="50" t="s">
        <v>12196</v>
      </c>
      <c r="E2456" s="84">
        <f t="shared" si="152"/>
        <v>42260</v>
      </c>
      <c r="F2456" s="50">
        <f t="shared" si="153"/>
        <v>2015</v>
      </c>
      <c r="G2456" s="50">
        <f t="shared" si="154"/>
        <v>9</v>
      </c>
      <c r="H2456" s="50">
        <f t="shared" si="155"/>
        <v>7</v>
      </c>
      <c r="I2456" s="54" t="s">
        <v>15625</v>
      </c>
      <c r="J2456" s="54" t="s">
        <v>17050</v>
      </c>
      <c r="K2456" s="54" t="s">
        <v>17124</v>
      </c>
      <c r="L2456" s="54" t="s">
        <v>15626</v>
      </c>
      <c r="M2456" s="55">
        <v>1</v>
      </c>
      <c r="N2456" s="55">
        <v>0.99</v>
      </c>
      <c r="O2456" s="54" t="s">
        <v>15615</v>
      </c>
    </row>
    <row r="2457" spans="1:15" x14ac:dyDescent="0.25">
      <c r="A2457" s="19">
        <v>2463</v>
      </c>
      <c r="B2457" t="s">
        <v>7995</v>
      </c>
      <c r="C2457" t="s">
        <v>7336</v>
      </c>
      <c r="D2457" s="50" t="s">
        <v>12197</v>
      </c>
      <c r="E2457" s="84">
        <f t="shared" si="152"/>
        <v>42264</v>
      </c>
      <c r="F2457" s="50">
        <f t="shared" si="153"/>
        <v>2015</v>
      </c>
      <c r="G2457" s="50">
        <f t="shared" si="154"/>
        <v>9</v>
      </c>
      <c r="H2457" s="50">
        <f t="shared" si="155"/>
        <v>4</v>
      </c>
      <c r="I2457" s="54" t="s">
        <v>15625</v>
      </c>
      <c r="J2457" s="54" t="s">
        <v>17050</v>
      </c>
      <c r="K2457" s="54" t="s">
        <v>17124</v>
      </c>
      <c r="L2457" s="54" t="s">
        <v>15628</v>
      </c>
      <c r="M2457" s="55">
        <v>0</v>
      </c>
      <c r="N2457" s="55">
        <v>0.1</v>
      </c>
      <c r="O2457" s="54" t="s">
        <v>15615</v>
      </c>
    </row>
    <row r="2458" spans="1:15" x14ac:dyDescent="0.25">
      <c r="A2458" s="19">
        <v>2464</v>
      </c>
      <c r="B2458" t="s">
        <v>10704</v>
      </c>
      <c r="C2458" t="s">
        <v>4682</v>
      </c>
      <c r="D2458" s="50" t="s">
        <v>12197</v>
      </c>
      <c r="E2458" s="84">
        <f t="shared" si="152"/>
        <v>42264</v>
      </c>
      <c r="F2458" s="50">
        <f t="shared" si="153"/>
        <v>2015</v>
      </c>
      <c r="G2458" s="50">
        <f t="shared" si="154"/>
        <v>9</v>
      </c>
      <c r="H2458" s="50">
        <f t="shared" si="155"/>
        <v>4</v>
      </c>
      <c r="I2458" s="54" t="s">
        <v>15622</v>
      </c>
      <c r="J2458" s="54" t="s">
        <v>17050</v>
      </c>
      <c r="K2458" s="54" t="s">
        <v>17124</v>
      </c>
      <c r="L2458" s="54" t="s">
        <v>15628</v>
      </c>
      <c r="M2458" s="55">
        <v>0</v>
      </c>
      <c r="N2458" s="55">
        <v>0.5</v>
      </c>
      <c r="O2458" s="54" t="s">
        <v>15615</v>
      </c>
    </row>
    <row r="2459" spans="1:15" x14ac:dyDescent="0.25">
      <c r="A2459" s="19">
        <v>2465</v>
      </c>
      <c r="B2459" t="s">
        <v>9345</v>
      </c>
      <c r="C2459" t="s">
        <v>6012</v>
      </c>
      <c r="D2459" s="50" t="s">
        <v>12198</v>
      </c>
      <c r="E2459" s="84">
        <f t="shared" si="152"/>
        <v>42265</v>
      </c>
      <c r="F2459" s="50">
        <f t="shared" si="153"/>
        <v>2015</v>
      </c>
      <c r="G2459" s="50">
        <f t="shared" si="154"/>
        <v>9</v>
      </c>
      <c r="H2459" s="50">
        <f t="shared" si="155"/>
        <v>5</v>
      </c>
      <c r="I2459" s="54" t="s">
        <v>15622</v>
      </c>
      <c r="J2459" s="54" t="s">
        <v>17050</v>
      </c>
      <c r="K2459" s="54" t="s">
        <v>17124</v>
      </c>
      <c r="L2459" s="54" t="s">
        <v>15626</v>
      </c>
      <c r="M2459" s="55">
        <v>1</v>
      </c>
      <c r="N2459" s="55">
        <v>1</v>
      </c>
      <c r="O2459" s="54" t="s">
        <v>15616</v>
      </c>
    </row>
    <row r="2460" spans="1:15" x14ac:dyDescent="0.25">
      <c r="A2460" s="19">
        <v>2466</v>
      </c>
      <c r="B2460" t="s">
        <v>9891</v>
      </c>
      <c r="C2460" t="s">
        <v>5480</v>
      </c>
      <c r="D2460" s="50" t="s">
        <v>12198</v>
      </c>
      <c r="E2460" s="84">
        <f t="shared" si="152"/>
        <v>42265</v>
      </c>
      <c r="F2460" s="50">
        <f t="shared" si="153"/>
        <v>2015</v>
      </c>
      <c r="G2460" s="50">
        <f t="shared" si="154"/>
        <v>9</v>
      </c>
      <c r="H2460" s="50">
        <f t="shared" si="155"/>
        <v>5</v>
      </c>
      <c r="I2460" s="54" t="s">
        <v>15622</v>
      </c>
      <c r="J2460" s="54" t="s">
        <v>17050</v>
      </c>
      <c r="K2460" s="54" t="s">
        <v>17124</v>
      </c>
      <c r="L2460" s="54" t="s">
        <v>15623</v>
      </c>
      <c r="M2460" s="55">
        <v>0.5</v>
      </c>
      <c r="N2460" s="55">
        <v>0.93</v>
      </c>
      <c r="O2460" s="54" t="s">
        <v>15615</v>
      </c>
    </row>
    <row r="2461" spans="1:15" x14ac:dyDescent="0.25">
      <c r="A2461" s="19">
        <v>2467</v>
      </c>
      <c r="B2461" t="s">
        <v>10572</v>
      </c>
      <c r="C2461" t="s">
        <v>4812</v>
      </c>
      <c r="D2461" s="50" t="s">
        <v>12198</v>
      </c>
      <c r="E2461" s="84">
        <f t="shared" si="152"/>
        <v>42265</v>
      </c>
      <c r="F2461" s="50">
        <f t="shared" si="153"/>
        <v>2015</v>
      </c>
      <c r="G2461" s="50">
        <f t="shared" si="154"/>
        <v>9</v>
      </c>
      <c r="H2461" s="50">
        <f t="shared" si="155"/>
        <v>5</v>
      </c>
      <c r="I2461" s="54" t="s">
        <v>15622</v>
      </c>
      <c r="J2461" s="54" t="s">
        <v>17050</v>
      </c>
      <c r="K2461" s="54" t="s">
        <v>17124</v>
      </c>
      <c r="L2461" s="54" t="s">
        <v>15626</v>
      </c>
      <c r="M2461" s="55">
        <v>1</v>
      </c>
      <c r="N2461" s="55">
        <v>1</v>
      </c>
      <c r="O2461" s="54" t="s">
        <v>15616</v>
      </c>
    </row>
    <row r="2462" spans="1:15" x14ac:dyDescent="0.25">
      <c r="A2462" s="19">
        <v>2468</v>
      </c>
      <c r="B2462" t="s">
        <v>8489</v>
      </c>
      <c r="C2462" t="s">
        <v>6855</v>
      </c>
      <c r="D2462" s="50" t="s">
        <v>12199</v>
      </c>
      <c r="E2462" s="84">
        <f t="shared" si="152"/>
        <v>42267</v>
      </c>
      <c r="F2462" s="50">
        <f t="shared" si="153"/>
        <v>2015</v>
      </c>
      <c r="G2462" s="50">
        <f t="shared" si="154"/>
        <v>9</v>
      </c>
      <c r="H2462" s="50">
        <f t="shared" si="155"/>
        <v>7</v>
      </c>
      <c r="I2462" s="54" t="s">
        <v>15622</v>
      </c>
      <c r="J2462" s="54" t="s">
        <v>17050</v>
      </c>
      <c r="K2462" s="54" t="s">
        <v>17124</v>
      </c>
      <c r="L2462" s="54" t="s">
        <v>15626</v>
      </c>
      <c r="M2462" s="55">
        <v>0.94</v>
      </c>
      <c r="N2462" s="55">
        <v>0.98</v>
      </c>
      <c r="O2462" s="54" t="s">
        <v>15616</v>
      </c>
    </row>
    <row r="2463" spans="1:15" x14ac:dyDescent="0.25">
      <c r="A2463" s="19">
        <v>2469</v>
      </c>
      <c r="B2463" t="s">
        <v>8393</v>
      </c>
      <c r="C2463" t="s">
        <v>6949</v>
      </c>
      <c r="D2463" s="50" t="s">
        <v>12200</v>
      </c>
      <c r="E2463" s="84">
        <f t="shared" si="152"/>
        <v>42268</v>
      </c>
      <c r="F2463" s="50">
        <f t="shared" si="153"/>
        <v>2015</v>
      </c>
      <c r="G2463" s="50">
        <f t="shared" si="154"/>
        <v>9</v>
      </c>
      <c r="H2463" s="50">
        <f t="shared" si="155"/>
        <v>1</v>
      </c>
      <c r="I2463" s="54" t="s">
        <v>15622</v>
      </c>
      <c r="J2463" s="54" t="s">
        <v>17050</v>
      </c>
      <c r="K2463" s="54" t="s">
        <v>17124</v>
      </c>
      <c r="L2463" s="54" t="s">
        <v>15624</v>
      </c>
      <c r="M2463" s="55">
        <v>1</v>
      </c>
      <c r="N2463" s="55">
        <v>1</v>
      </c>
      <c r="O2463" s="54" t="s">
        <v>15615</v>
      </c>
    </row>
    <row r="2464" spans="1:15" x14ac:dyDescent="0.25">
      <c r="A2464" s="19">
        <v>2470</v>
      </c>
      <c r="B2464" t="s">
        <v>11075</v>
      </c>
      <c r="C2464" t="s">
        <v>4322</v>
      </c>
      <c r="D2464" s="50" t="s">
        <v>12200</v>
      </c>
      <c r="E2464" s="84">
        <f t="shared" si="152"/>
        <v>42268</v>
      </c>
      <c r="F2464" s="50">
        <f t="shared" si="153"/>
        <v>2015</v>
      </c>
      <c r="G2464" s="50">
        <f t="shared" si="154"/>
        <v>9</v>
      </c>
      <c r="H2464" s="50">
        <f t="shared" si="155"/>
        <v>1</v>
      </c>
      <c r="I2464" s="54" t="s">
        <v>15622</v>
      </c>
      <c r="J2464" s="54" t="s">
        <v>17050</v>
      </c>
      <c r="K2464" s="54" t="s">
        <v>17124</v>
      </c>
      <c r="L2464" s="54" t="s">
        <v>15624</v>
      </c>
      <c r="M2464" s="55">
        <v>1</v>
      </c>
      <c r="N2464" s="55">
        <v>0.78</v>
      </c>
      <c r="O2464" s="54" t="s">
        <v>15615</v>
      </c>
    </row>
    <row r="2465" spans="1:15" x14ac:dyDescent="0.25">
      <c r="A2465" s="19">
        <v>2471</v>
      </c>
      <c r="B2465" t="s">
        <v>7980</v>
      </c>
      <c r="C2465" t="s">
        <v>7351</v>
      </c>
      <c r="D2465" s="50" t="s">
        <v>12201</v>
      </c>
      <c r="E2465" s="84">
        <f t="shared" si="152"/>
        <v>42269</v>
      </c>
      <c r="F2465" s="50">
        <f t="shared" si="153"/>
        <v>2015</v>
      </c>
      <c r="G2465" s="50">
        <f t="shared" si="154"/>
        <v>9</v>
      </c>
      <c r="H2465" s="50">
        <f t="shared" si="155"/>
        <v>2</v>
      </c>
      <c r="I2465" s="54" t="s">
        <v>15622</v>
      </c>
      <c r="J2465" s="54" t="s">
        <v>17050</v>
      </c>
      <c r="K2465" s="54" t="s">
        <v>17124</v>
      </c>
      <c r="L2465" s="54" t="s">
        <v>15626</v>
      </c>
      <c r="M2465" s="55">
        <v>1</v>
      </c>
      <c r="N2465" s="55">
        <v>0.97</v>
      </c>
      <c r="O2465" s="54" t="s">
        <v>15615</v>
      </c>
    </row>
    <row r="2466" spans="1:15" x14ac:dyDescent="0.25">
      <c r="A2466" s="19">
        <v>2472</v>
      </c>
      <c r="B2466" t="s">
        <v>9526</v>
      </c>
      <c r="C2466" t="s">
        <v>5834</v>
      </c>
      <c r="D2466" s="50" t="s">
        <v>12201</v>
      </c>
      <c r="E2466" s="84">
        <f t="shared" si="152"/>
        <v>42269</v>
      </c>
      <c r="F2466" s="50">
        <f t="shared" si="153"/>
        <v>2015</v>
      </c>
      <c r="G2466" s="50">
        <f t="shared" si="154"/>
        <v>9</v>
      </c>
      <c r="H2466" s="50">
        <f t="shared" si="155"/>
        <v>2</v>
      </c>
      <c r="I2466" s="54" t="s">
        <v>15622</v>
      </c>
      <c r="J2466" s="54" t="s">
        <v>17050</v>
      </c>
      <c r="K2466" s="54" t="s">
        <v>17124</v>
      </c>
      <c r="L2466" s="54" t="s">
        <v>15626</v>
      </c>
      <c r="M2466" s="55">
        <v>1</v>
      </c>
      <c r="N2466" s="55">
        <v>0.75</v>
      </c>
      <c r="O2466" s="54" t="s">
        <v>15615</v>
      </c>
    </row>
    <row r="2467" spans="1:15" x14ac:dyDescent="0.25">
      <c r="A2467" s="19">
        <v>2473</v>
      </c>
      <c r="B2467" t="s">
        <v>9900</v>
      </c>
      <c r="C2467" t="s">
        <v>5471</v>
      </c>
      <c r="D2467" s="50" t="s">
        <v>12202</v>
      </c>
      <c r="E2467" s="84">
        <f t="shared" si="152"/>
        <v>42270</v>
      </c>
      <c r="F2467" s="50">
        <f t="shared" si="153"/>
        <v>2015</v>
      </c>
      <c r="G2467" s="50">
        <f t="shared" si="154"/>
        <v>9</v>
      </c>
      <c r="H2467" s="50">
        <f t="shared" si="155"/>
        <v>3</v>
      </c>
      <c r="I2467" s="54" t="s">
        <v>15622</v>
      </c>
      <c r="J2467" s="54" t="s">
        <v>17050</v>
      </c>
      <c r="K2467" s="54" t="s">
        <v>17124</v>
      </c>
      <c r="L2467" s="54" t="s">
        <v>15624</v>
      </c>
      <c r="M2467" s="55">
        <v>1</v>
      </c>
      <c r="N2467" s="55">
        <v>0.69</v>
      </c>
      <c r="O2467" s="54" t="s">
        <v>15616</v>
      </c>
    </row>
    <row r="2468" spans="1:15" x14ac:dyDescent="0.25">
      <c r="A2468" s="19">
        <v>2474</v>
      </c>
      <c r="B2468" t="s">
        <v>8672</v>
      </c>
      <c r="C2468" t="s">
        <v>6676</v>
      </c>
      <c r="D2468" s="50" t="s">
        <v>12202</v>
      </c>
      <c r="E2468" s="84">
        <f t="shared" si="152"/>
        <v>42270</v>
      </c>
      <c r="F2468" s="50">
        <f t="shared" si="153"/>
        <v>2015</v>
      </c>
      <c r="G2468" s="50">
        <f t="shared" si="154"/>
        <v>9</v>
      </c>
      <c r="H2468" s="50">
        <f t="shared" si="155"/>
        <v>3</v>
      </c>
      <c r="I2468" s="54" t="s">
        <v>15622</v>
      </c>
      <c r="J2468" s="54" t="s">
        <v>17050</v>
      </c>
      <c r="K2468" s="54" t="s">
        <v>17124</v>
      </c>
      <c r="L2468" s="54" t="s">
        <v>15626</v>
      </c>
      <c r="M2468" s="55">
        <v>0.94</v>
      </c>
      <c r="N2468" s="55">
        <v>0.99</v>
      </c>
      <c r="O2468" s="54" t="s">
        <v>15615</v>
      </c>
    </row>
    <row r="2469" spans="1:15" x14ac:dyDescent="0.25">
      <c r="A2469" s="19">
        <v>2475</v>
      </c>
      <c r="B2469" t="s">
        <v>7857</v>
      </c>
      <c r="C2469" t="s">
        <v>7471</v>
      </c>
      <c r="D2469" s="50" t="s">
        <v>12202</v>
      </c>
      <c r="E2469" s="84">
        <f t="shared" si="152"/>
        <v>42270</v>
      </c>
      <c r="F2469" s="50">
        <f t="shared" si="153"/>
        <v>2015</v>
      </c>
      <c r="G2469" s="50">
        <f t="shared" si="154"/>
        <v>9</v>
      </c>
      <c r="H2469" s="50">
        <f t="shared" si="155"/>
        <v>3</v>
      </c>
      <c r="I2469" s="54" t="s">
        <v>15641</v>
      </c>
      <c r="J2469" s="54" t="s">
        <v>17098</v>
      </c>
      <c r="K2469" s="54" t="s">
        <v>17125</v>
      </c>
      <c r="L2469" s="54" t="s">
        <v>15623</v>
      </c>
      <c r="M2469" s="55">
        <v>1</v>
      </c>
      <c r="N2469" s="55">
        <v>1</v>
      </c>
      <c r="O2469" s="54" t="s">
        <v>15616</v>
      </c>
    </row>
    <row r="2470" spans="1:15" x14ac:dyDescent="0.25">
      <c r="A2470" s="19">
        <v>2476</v>
      </c>
      <c r="B2470" t="s">
        <v>8953</v>
      </c>
      <c r="C2470" t="s">
        <v>6400</v>
      </c>
      <c r="D2470" s="50" t="s">
        <v>12203</v>
      </c>
      <c r="E2470" s="84">
        <f t="shared" si="152"/>
        <v>42272</v>
      </c>
      <c r="F2470" s="50">
        <f t="shared" si="153"/>
        <v>2015</v>
      </c>
      <c r="G2470" s="50">
        <f t="shared" si="154"/>
        <v>9</v>
      </c>
      <c r="H2470" s="50">
        <f t="shared" si="155"/>
        <v>5</v>
      </c>
      <c r="I2470" s="54" t="s">
        <v>15622</v>
      </c>
      <c r="J2470" s="54" t="s">
        <v>17050</v>
      </c>
      <c r="K2470" s="54" t="s">
        <v>17124</v>
      </c>
      <c r="L2470" s="54" t="s">
        <v>15624</v>
      </c>
      <c r="M2470" s="55">
        <v>1</v>
      </c>
      <c r="N2470" s="55">
        <v>0.86</v>
      </c>
      <c r="O2470" s="54" t="s">
        <v>15615</v>
      </c>
    </row>
    <row r="2471" spans="1:15" x14ac:dyDescent="0.25">
      <c r="A2471" s="19">
        <v>2477</v>
      </c>
      <c r="B2471" t="s">
        <v>9509</v>
      </c>
      <c r="C2471" t="s">
        <v>5851</v>
      </c>
      <c r="D2471" s="50" t="s">
        <v>12203</v>
      </c>
      <c r="E2471" s="84">
        <f t="shared" si="152"/>
        <v>42272</v>
      </c>
      <c r="F2471" s="50">
        <f t="shared" si="153"/>
        <v>2015</v>
      </c>
      <c r="G2471" s="50">
        <f t="shared" si="154"/>
        <v>9</v>
      </c>
      <c r="H2471" s="50">
        <f t="shared" si="155"/>
        <v>5</v>
      </c>
      <c r="I2471" s="54" t="s">
        <v>15622</v>
      </c>
      <c r="J2471" s="54" t="s">
        <v>17050</v>
      </c>
      <c r="K2471" s="54" t="s">
        <v>17124</v>
      </c>
      <c r="L2471" s="54" t="s">
        <v>15626</v>
      </c>
      <c r="M2471" s="55">
        <v>1</v>
      </c>
      <c r="N2471" s="55">
        <v>1</v>
      </c>
      <c r="O2471" s="54" t="s">
        <v>15616</v>
      </c>
    </row>
    <row r="2472" spans="1:15" x14ac:dyDescent="0.25">
      <c r="A2472" s="19">
        <v>2478</v>
      </c>
      <c r="B2472" t="s">
        <v>11758</v>
      </c>
      <c r="C2472" t="s">
        <v>3651</v>
      </c>
      <c r="D2472" s="50" t="s">
        <v>12203</v>
      </c>
      <c r="E2472" s="84">
        <f t="shared" si="152"/>
        <v>42272</v>
      </c>
      <c r="F2472" s="50">
        <f t="shared" si="153"/>
        <v>2015</v>
      </c>
      <c r="G2472" s="50">
        <f t="shared" si="154"/>
        <v>9</v>
      </c>
      <c r="H2472" s="50">
        <f t="shared" si="155"/>
        <v>5</v>
      </c>
      <c r="I2472" s="54" t="s">
        <v>15828</v>
      </c>
      <c r="J2472" s="54" t="s">
        <v>17072</v>
      </c>
      <c r="K2472" s="54" t="s">
        <v>17124</v>
      </c>
      <c r="L2472" s="54" t="s">
        <v>15626</v>
      </c>
      <c r="M2472" s="55">
        <v>1</v>
      </c>
      <c r="N2472" s="55">
        <v>1</v>
      </c>
      <c r="O2472" s="54" t="s">
        <v>15616</v>
      </c>
    </row>
    <row r="2473" spans="1:15" x14ac:dyDescent="0.25">
      <c r="A2473" s="19">
        <v>2479</v>
      </c>
      <c r="B2473" t="s">
        <v>10878</v>
      </c>
      <c r="C2473" t="s">
        <v>4516</v>
      </c>
      <c r="D2473" s="50" t="s">
        <v>12203</v>
      </c>
      <c r="E2473" s="84">
        <f t="shared" si="152"/>
        <v>42272</v>
      </c>
      <c r="F2473" s="50">
        <f t="shared" si="153"/>
        <v>2015</v>
      </c>
      <c r="G2473" s="50">
        <f t="shared" si="154"/>
        <v>9</v>
      </c>
      <c r="H2473" s="50">
        <f t="shared" si="155"/>
        <v>5</v>
      </c>
      <c r="I2473" s="54" t="s">
        <v>15622</v>
      </c>
      <c r="J2473" s="54" t="s">
        <v>17050</v>
      </c>
      <c r="K2473" s="54" t="s">
        <v>17124</v>
      </c>
      <c r="L2473" s="54" t="s">
        <v>15623</v>
      </c>
      <c r="M2473" s="55">
        <v>1</v>
      </c>
      <c r="N2473" s="55">
        <v>0</v>
      </c>
      <c r="O2473" s="54" t="s">
        <v>15615</v>
      </c>
    </row>
    <row r="2474" spans="1:15" x14ac:dyDescent="0.25">
      <c r="A2474" s="19">
        <v>2480</v>
      </c>
      <c r="B2474" t="s">
        <v>9743</v>
      </c>
      <c r="C2474" t="s">
        <v>5622</v>
      </c>
      <c r="D2474" s="50" t="s">
        <v>12204</v>
      </c>
      <c r="E2474" s="84">
        <f t="shared" si="152"/>
        <v>42273</v>
      </c>
      <c r="F2474" s="50">
        <f t="shared" si="153"/>
        <v>2015</v>
      </c>
      <c r="G2474" s="50">
        <f t="shared" si="154"/>
        <v>9</v>
      </c>
      <c r="H2474" s="50">
        <f t="shared" si="155"/>
        <v>6</v>
      </c>
      <c r="I2474" s="54" t="s">
        <v>15622</v>
      </c>
      <c r="J2474" s="54" t="s">
        <v>17050</v>
      </c>
      <c r="K2474" s="54" t="s">
        <v>17124</v>
      </c>
      <c r="L2474" s="54" t="s">
        <v>15626</v>
      </c>
      <c r="M2474" s="55">
        <v>1</v>
      </c>
      <c r="N2474" s="55">
        <v>0.97</v>
      </c>
      <c r="O2474" s="54" t="s">
        <v>15616</v>
      </c>
    </row>
    <row r="2475" spans="1:15" x14ac:dyDescent="0.25">
      <c r="A2475" s="19">
        <v>2481</v>
      </c>
      <c r="B2475" t="s">
        <v>10288</v>
      </c>
      <c r="C2475" t="s">
        <v>5091</v>
      </c>
      <c r="D2475" s="50" t="s">
        <v>12205</v>
      </c>
      <c r="E2475" s="84">
        <f t="shared" si="152"/>
        <v>42274</v>
      </c>
      <c r="F2475" s="50">
        <f t="shared" si="153"/>
        <v>2015</v>
      </c>
      <c r="G2475" s="50">
        <f t="shared" si="154"/>
        <v>9</v>
      </c>
      <c r="H2475" s="50">
        <f t="shared" si="155"/>
        <v>7</v>
      </c>
      <c r="I2475" s="54" t="s">
        <v>15622</v>
      </c>
      <c r="J2475" s="54" t="s">
        <v>17050</v>
      </c>
      <c r="K2475" s="54" t="s">
        <v>17124</v>
      </c>
      <c r="L2475" s="54" t="s">
        <v>15624</v>
      </c>
      <c r="M2475" s="55">
        <v>1</v>
      </c>
      <c r="N2475" s="55">
        <v>1</v>
      </c>
      <c r="O2475" s="54" t="s">
        <v>15616</v>
      </c>
    </row>
    <row r="2476" spans="1:15" x14ac:dyDescent="0.25">
      <c r="A2476" s="19">
        <v>2482</v>
      </c>
      <c r="B2476" t="s">
        <v>10025</v>
      </c>
      <c r="C2476" t="s">
        <v>5348</v>
      </c>
      <c r="D2476" s="50" t="s">
        <v>12205</v>
      </c>
      <c r="E2476" s="84">
        <f t="shared" si="152"/>
        <v>42274</v>
      </c>
      <c r="F2476" s="50">
        <f t="shared" si="153"/>
        <v>2015</v>
      </c>
      <c r="G2476" s="50">
        <f t="shared" si="154"/>
        <v>9</v>
      </c>
      <c r="H2476" s="50">
        <f t="shared" si="155"/>
        <v>7</v>
      </c>
      <c r="I2476" s="54" t="s">
        <v>15622</v>
      </c>
      <c r="J2476" s="54" t="s">
        <v>17050</v>
      </c>
      <c r="K2476" s="54" t="s">
        <v>17124</v>
      </c>
      <c r="L2476" s="54" t="s">
        <v>15623</v>
      </c>
      <c r="M2476" s="55">
        <v>1</v>
      </c>
      <c r="N2476" s="55">
        <v>0.65</v>
      </c>
      <c r="O2476" s="54" t="s">
        <v>15615</v>
      </c>
    </row>
    <row r="2477" spans="1:15" x14ac:dyDescent="0.25">
      <c r="A2477" s="19">
        <v>2483</v>
      </c>
      <c r="B2477" t="s">
        <v>9154</v>
      </c>
      <c r="C2477" t="s">
        <v>6199</v>
      </c>
      <c r="D2477" s="50" t="s">
        <v>12205</v>
      </c>
      <c r="E2477" s="84">
        <f t="shared" si="152"/>
        <v>42274</v>
      </c>
      <c r="F2477" s="50">
        <f t="shared" si="153"/>
        <v>2015</v>
      </c>
      <c r="G2477" s="50">
        <f t="shared" si="154"/>
        <v>9</v>
      </c>
      <c r="H2477" s="50">
        <f t="shared" si="155"/>
        <v>7</v>
      </c>
      <c r="I2477" s="54" t="s">
        <v>15622</v>
      </c>
      <c r="J2477" s="54" t="s">
        <v>17050</v>
      </c>
      <c r="K2477" s="54" t="s">
        <v>17124</v>
      </c>
      <c r="L2477" s="54" t="s">
        <v>15626</v>
      </c>
      <c r="M2477" s="55">
        <v>1</v>
      </c>
      <c r="N2477" s="55">
        <v>0.79</v>
      </c>
      <c r="O2477" s="54" t="s">
        <v>15616</v>
      </c>
    </row>
    <row r="2478" spans="1:15" x14ac:dyDescent="0.25">
      <c r="A2478" s="19">
        <v>2484</v>
      </c>
      <c r="B2478" t="s">
        <v>10156</v>
      </c>
      <c r="C2478" t="s">
        <v>5222</v>
      </c>
      <c r="D2478" s="50" t="s">
        <v>12206</v>
      </c>
      <c r="E2478" s="84">
        <f t="shared" si="152"/>
        <v>42276</v>
      </c>
      <c r="F2478" s="50">
        <f t="shared" si="153"/>
        <v>2015</v>
      </c>
      <c r="G2478" s="50">
        <f t="shared" si="154"/>
        <v>9</v>
      </c>
      <c r="H2478" s="50">
        <f t="shared" si="155"/>
        <v>2</v>
      </c>
      <c r="I2478" s="54" t="s">
        <v>15622</v>
      </c>
      <c r="J2478" s="54" t="s">
        <v>17050</v>
      </c>
      <c r="K2478" s="54" t="s">
        <v>17124</v>
      </c>
      <c r="L2478" s="54" t="s">
        <v>15626</v>
      </c>
      <c r="M2478" s="55">
        <v>1</v>
      </c>
      <c r="N2478" s="55">
        <v>1</v>
      </c>
      <c r="O2478" s="54" t="s">
        <v>15616</v>
      </c>
    </row>
    <row r="2479" spans="1:15" x14ac:dyDescent="0.25">
      <c r="A2479" s="19">
        <v>2485</v>
      </c>
      <c r="B2479" t="s">
        <v>11191</v>
      </c>
      <c r="C2479" t="s">
        <v>4209</v>
      </c>
      <c r="D2479" s="50" t="s">
        <v>12207</v>
      </c>
      <c r="E2479" s="84">
        <f t="shared" si="152"/>
        <v>42277</v>
      </c>
      <c r="F2479" s="50">
        <f t="shared" si="153"/>
        <v>2015</v>
      </c>
      <c r="G2479" s="50">
        <f t="shared" si="154"/>
        <v>9</v>
      </c>
      <c r="H2479" s="50">
        <f t="shared" si="155"/>
        <v>3</v>
      </c>
      <c r="I2479" s="54" t="s">
        <v>15622</v>
      </c>
      <c r="J2479" s="54" t="s">
        <v>17050</v>
      </c>
      <c r="K2479" s="54" t="s">
        <v>17124</v>
      </c>
      <c r="L2479" s="54" t="s">
        <v>15624</v>
      </c>
      <c r="M2479" s="55">
        <v>1</v>
      </c>
      <c r="N2479" s="55">
        <v>0.96</v>
      </c>
      <c r="O2479" s="54" t="s">
        <v>15615</v>
      </c>
    </row>
    <row r="2480" spans="1:15" x14ac:dyDescent="0.25">
      <c r="A2480" s="19">
        <v>2486</v>
      </c>
      <c r="B2480" t="s">
        <v>9993</v>
      </c>
      <c r="C2480" t="s">
        <v>5380</v>
      </c>
      <c r="D2480" s="50" t="s">
        <v>12208</v>
      </c>
      <c r="E2480" s="84">
        <f t="shared" si="152"/>
        <v>42279</v>
      </c>
      <c r="F2480" s="50">
        <f t="shared" si="153"/>
        <v>2015</v>
      </c>
      <c r="G2480" s="50">
        <f t="shared" si="154"/>
        <v>10</v>
      </c>
      <c r="H2480" s="50">
        <f t="shared" si="155"/>
        <v>5</v>
      </c>
      <c r="I2480" s="54" t="s">
        <v>15622</v>
      </c>
      <c r="J2480" s="54" t="s">
        <v>17050</v>
      </c>
      <c r="K2480" s="54" t="s">
        <v>17124</v>
      </c>
      <c r="L2480" s="54" t="s">
        <v>15624</v>
      </c>
      <c r="M2480" s="55">
        <v>1</v>
      </c>
      <c r="N2480" s="55">
        <v>0.82</v>
      </c>
      <c r="O2480" s="54" t="s">
        <v>15615</v>
      </c>
    </row>
    <row r="2481" spans="1:15" x14ac:dyDescent="0.25">
      <c r="A2481" s="19">
        <v>2487</v>
      </c>
      <c r="B2481" t="s">
        <v>11655</v>
      </c>
      <c r="C2481" t="s">
        <v>3750</v>
      </c>
      <c r="D2481" s="50" t="s">
        <v>12208</v>
      </c>
      <c r="E2481" s="84">
        <f t="shared" si="152"/>
        <v>42279</v>
      </c>
      <c r="F2481" s="50">
        <f t="shared" si="153"/>
        <v>2015</v>
      </c>
      <c r="G2481" s="50">
        <f t="shared" si="154"/>
        <v>10</v>
      </c>
      <c r="H2481" s="50">
        <f t="shared" si="155"/>
        <v>5</v>
      </c>
      <c r="I2481" s="54" t="s">
        <v>15622</v>
      </c>
      <c r="J2481" s="54" t="s">
        <v>17050</v>
      </c>
      <c r="K2481" s="54" t="s">
        <v>17124</v>
      </c>
      <c r="L2481" s="54" t="s">
        <v>15626</v>
      </c>
      <c r="M2481" s="55">
        <v>0.8</v>
      </c>
      <c r="N2481" s="55">
        <v>0.99</v>
      </c>
      <c r="O2481" s="54" t="s">
        <v>15615</v>
      </c>
    </row>
    <row r="2482" spans="1:15" x14ac:dyDescent="0.25">
      <c r="A2482" s="19">
        <v>2488</v>
      </c>
      <c r="B2482" t="s">
        <v>7952</v>
      </c>
      <c r="C2482" t="s">
        <v>7379</v>
      </c>
      <c r="D2482" s="50" t="s">
        <v>12208</v>
      </c>
      <c r="E2482" s="84">
        <f t="shared" si="152"/>
        <v>42279</v>
      </c>
      <c r="F2482" s="50">
        <f t="shared" si="153"/>
        <v>2015</v>
      </c>
      <c r="G2482" s="50">
        <f t="shared" si="154"/>
        <v>10</v>
      </c>
      <c r="H2482" s="50">
        <f t="shared" si="155"/>
        <v>5</v>
      </c>
      <c r="I2482" s="54" t="s">
        <v>15622</v>
      </c>
      <c r="J2482" s="54" t="s">
        <v>17050</v>
      </c>
      <c r="K2482" s="54" t="s">
        <v>17124</v>
      </c>
      <c r="L2482" s="54" t="s">
        <v>15626</v>
      </c>
      <c r="M2482" s="55">
        <v>1</v>
      </c>
      <c r="N2482" s="55">
        <v>0.89</v>
      </c>
      <c r="O2482" s="54" t="s">
        <v>15615</v>
      </c>
    </row>
    <row r="2483" spans="1:15" x14ac:dyDescent="0.25">
      <c r="A2483" s="19">
        <v>2489</v>
      </c>
      <c r="B2483" t="s">
        <v>9351</v>
      </c>
      <c r="C2483" t="s">
        <v>6006</v>
      </c>
      <c r="D2483" s="50" t="s">
        <v>12209</v>
      </c>
      <c r="E2483" s="84">
        <f t="shared" si="152"/>
        <v>42280</v>
      </c>
      <c r="F2483" s="50">
        <f t="shared" si="153"/>
        <v>2015</v>
      </c>
      <c r="G2483" s="50">
        <f t="shared" si="154"/>
        <v>10</v>
      </c>
      <c r="H2483" s="50">
        <f t="shared" si="155"/>
        <v>6</v>
      </c>
      <c r="I2483" s="54" t="s">
        <v>15622</v>
      </c>
      <c r="J2483" s="54" t="s">
        <v>17050</v>
      </c>
      <c r="K2483" s="54" t="s">
        <v>17124</v>
      </c>
      <c r="L2483" s="54" t="s">
        <v>15626</v>
      </c>
      <c r="M2483" s="55">
        <v>1</v>
      </c>
      <c r="N2483" s="55">
        <v>0.8</v>
      </c>
      <c r="O2483" s="54" t="s">
        <v>15616</v>
      </c>
    </row>
    <row r="2484" spans="1:15" x14ac:dyDescent="0.25">
      <c r="A2484" s="19">
        <v>2490</v>
      </c>
      <c r="B2484" t="s">
        <v>10927</v>
      </c>
      <c r="C2484" t="s">
        <v>4467</v>
      </c>
      <c r="D2484" s="50" t="s">
        <v>12209</v>
      </c>
      <c r="E2484" s="84">
        <f t="shared" si="152"/>
        <v>42280</v>
      </c>
      <c r="F2484" s="50">
        <f t="shared" si="153"/>
        <v>2015</v>
      </c>
      <c r="G2484" s="50">
        <f t="shared" si="154"/>
        <v>10</v>
      </c>
      <c r="H2484" s="50">
        <f t="shared" si="155"/>
        <v>6</v>
      </c>
      <c r="I2484" s="54" t="s">
        <v>15625</v>
      </c>
      <c r="J2484" s="54" t="s">
        <v>17050</v>
      </c>
      <c r="K2484" s="54" t="s">
        <v>17124</v>
      </c>
      <c r="L2484" s="54" t="s">
        <v>15626</v>
      </c>
      <c r="M2484" s="55">
        <v>1</v>
      </c>
      <c r="N2484" s="55">
        <v>0.88</v>
      </c>
      <c r="O2484" s="54" t="s">
        <v>15615</v>
      </c>
    </row>
    <row r="2485" spans="1:15" x14ac:dyDescent="0.25">
      <c r="A2485" s="19">
        <v>2491</v>
      </c>
      <c r="B2485" t="s">
        <v>9841</v>
      </c>
      <c r="C2485" t="s">
        <v>5528</v>
      </c>
      <c r="D2485" s="50" t="s">
        <v>12210</v>
      </c>
      <c r="E2485" s="84">
        <f t="shared" si="152"/>
        <v>42282</v>
      </c>
      <c r="F2485" s="50">
        <f t="shared" si="153"/>
        <v>2015</v>
      </c>
      <c r="G2485" s="50">
        <f t="shared" si="154"/>
        <v>10</v>
      </c>
      <c r="H2485" s="50">
        <f t="shared" si="155"/>
        <v>1</v>
      </c>
      <c r="I2485" s="54" t="s">
        <v>15622</v>
      </c>
      <c r="J2485" s="54" t="s">
        <v>17050</v>
      </c>
      <c r="K2485" s="54" t="s">
        <v>17124</v>
      </c>
      <c r="L2485" s="54" t="s">
        <v>15624</v>
      </c>
      <c r="M2485" s="55">
        <v>1</v>
      </c>
      <c r="N2485" s="55">
        <v>0.46</v>
      </c>
      <c r="O2485" s="54" t="s">
        <v>15616</v>
      </c>
    </row>
    <row r="2486" spans="1:15" x14ac:dyDescent="0.25">
      <c r="A2486" s="19">
        <v>2492</v>
      </c>
      <c r="B2486" t="s">
        <v>9045</v>
      </c>
      <c r="C2486" t="s">
        <v>6308</v>
      </c>
      <c r="D2486" s="50" t="s">
        <v>12211</v>
      </c>
      <c r="E2486" s="84">
        <f t="shared" si="152"/>
        <v>42283</v>
      </c>
      <c r="F2486" s="50">
        <f t="shared" si="153"/>
        <v>2015</v>
      </c>
      <c r="G2486" s="50">
        <f t="shared" si="154"/>
        <v>10</v>
      </c>
      <c r="H2486" s="50">
        <f t="shared" si="155"/>
        <v>2</v>
      </c>
      <c r="I2486" s="54" t="s">
        <v>15622</v>
      </c>
      <c r="J2486" s="54" t="s">
        <v>17050</v>
      </c>
      <c r="K2486" s="54" t="s">
        <v>17124</v>
      </c>
      <c r="L2486" s="54" t="s">
        <v>15623</v>
      </c>
      <c r="M2486" s="55">
        <v>1</v>
      </c>
      <c r="N2486" s="55">
        <v>0.4</v>
      </c>
      <c r="O2486" s="54" t="s">
        <v>15615</v>
      </c>
    </row>
    <row r="2487" spans="1:15" x14ac:dyDescent="0.25">
      <c r="A2487" s="19">
        <v>2493</v>
      </c>
      <c r="B2487" t="s">
        <v>11147</v>
      </c>
      <c r="C2487" t="s">
        <v>4253</v>
      </c>
      <c r="D2487" s="50" t="s">
        <v>12211</v>
      </c>
      <c r="E2487" s="84">
        <f t="shared" si="152"/>
        <v>42283</v>
      </c>
      <c r="F2487" s="50">
        <f t="shared" si="153"/>
        <v>2015</v>
      </c>
      <c r="G2487" s="50">
        <f t="shared" si="154"/>
        <v>10</v>
      </c>
      <c r="H2487" s="50">
        <f t="shared" si="155"/>
        <v>2</v>
      </c>
      <c r="I2487" s="54" t="s">
        <v>15622</v>
      </c>
      <c r="J2487" s="54" t="s">
        <v>17050</v>
      </c>
      <c r="K2487" s="54" t="s">
        <v>17124</v>
      </c>
      <c r="L2487" s="54" t="s">
        <v>15626</v>
      </c>
      <c r="M2487" s="55">
        <v>1</v>
      </c>
      <c r="N2487" s="55">
        <v>1</v>
      </c>
      <c r="O2487" s="54" t="s">
        <v>15616</v>
      </c>
    </row>
    <row r="2488" spans="1:15" x14ac:dyDescent="0.25">
      <c r="A2488" s="19">
        <v>2494</v>
      </c>
      <c r="B2488" t="s">
        <v>8761</v>
      </c>
      <c r="C2488" t="s">
        <v>6587</v>
      </c>
      <c r="D2488" s="50" t="s">
        <v>12211</v>
      </c>
      <c r="E2488" s="84">
        <f t="shared" si="152"/>
        <v>42283</v>
      </c>
      <c r="F2488" s="50">
        <f t="shared" si="153"/>
        <v>2015</v>
      </c>
      <c r="G2488" s="50">
        <f t="shared" si="154"/>
        <v>10</v>
      </c>
      <c r="H2488" s="50">
        <f t="shared" si="155"/>
        <v>2</v>
      </c>
      <c r="I2488" s="54" t="s">
        <v>15622</v>
      </c>
      <c r="J2488" s="54" t="s">
        <v>17050</v>
      </c>
      <c r="K2488" s="54" t="s">
        <v>17124</v>
      </c>
      <c r="L2488" s="54" t="s">
        <v>15623</v>
      </c>
      <c r="M2488" s="55">
        <v>0.5</v>
      </c>
      <c r="N2488" s="55">
        <v>0.99</v>
      </c>
      <c r="O2488" s="54" t="s">
        <v>15615</v>
      </c>
    </row>
    <row r="2489" spans="1:15" x14ac:dyDescent="0.25">
      <c r="A2489" s="19">
        <v>2495</v>
      </c>
      <c r="B2489" t="s">
        <v>9352</v>
      </c>
      <c r="C2489" t="s">
        <v>6005</v>
      </c>
      <c r="D2489" s="50" t="s">
        <v>12212</v>
      </c>
      <c r="E2489" s="84">
        <f t="shared" si="152"/>
        <v>42284</v>
      </c>
      <c r="F2489" s="50">
        <f t="shared" si="153"/>
        <v>2015</v>
      </c>
      <c r="G2489" s="50">
        <f t="shared" si="154"/>
        <v>10</v>
      </c>
      <c r="H2489" s="50">
        <f t="shared" si="155"/>
        <v>3</v>
      </c>
      <c r="I2489" s="54" t="s">
        <v>15622</v>
      </c>
      <c r="J2489" s="54" t="s">
        <v>17050</v>
      </c>
      <c r="K2489" s="54" t="s">
        <v>17124</v>
      </c>
      <c r="L2489" s="54" t="s">
        <v>15626</v>
      </c>
      <c r="M2489" s="55">
        <v>1</v>
      </c>
      <c r="N2489" s="55">
        <v>1</v>
      </c>
      <c r="O2489" s="54" t="s">
        <v>15616</v>
      </c>
    </row>
    <row r="2490" spans="1:15" x14ac:dyDescent="0.25">
      <c r="A2490" s="19">
        <v>2496</v>
      </c>
      <c r="B2490" t="s">
        <v>11138</v>
      </c>
      <c r="C2490" t="s">
        <v>4262</v>
      </c>
      <c r="D2490" s="50" t="s">
        <v>12213</v>
      </c>
      <c r="E2490" s="84">
        <f t="shared" si="152"/>
        <v>42286</v>
      </c>
      <c r="F2490" s="50">
        <f t="shared" si="153"/>
        <v>2015</v>
      </c>
      <c r="G2490" s="50">
        <f t="shared" si="154"/>
        <v>10</v>
      </c>
      <c r="H2490" s="50">
        <f t="shared" si="155"/>
        <v>5</v>
      </c>
      <c r="I2490" s="54" t="s">
        <v>15622</v>
      </c>
      <c r="J2490" s="54" t="s">
        <v>17050</v>
      </c>
      <c r="K2490" s="54" t="s">
        <v>17124</v>
      </c>
      <c r="L2490" s="54" t="s">
        <v>15623</v>
      </c>
      <c r="M2490" s="55">
        <v>0.6</v>
      </c>
      <c r="N2490" s="55">
        <v>0.44</v>
      </c>
      <c r="O2490" s="54" t="s">
        <v>15615</v>
      </c>
    </row>
    <row r="2491" spans="1:15" x14ac:dyDescent="0.25">
      <c r="A2491" s="19">
        <v>2497</v>
      </c>
      <c r="B2491" t="s">
        <v>11618</v>
      </c>
      <c r="C2491" t="s">
        <v>3787</v>
      </c>
      <c r="D2491" s="50" t="s">
        <v>12213</v>
      </c>
      <c r="E2491" s="84">
        <f t="shared" si="152"/>
        <v>42286</v>
      </c>
      <c r="F2491" s="50">
        <f t="shared" si="153"/>
        <v>2015</v>
      </c>
      <c r="G2491" s="50">
        <f t="shared" si="154"/>
        <v>10</v>
      </c>
      <c r="H2491" s="50">
        <f t="shared" si="155"/>
        <v>5</v>
      </c>
      <c r="I2491" s="54" t="s">
        <v>15622</v>
      </c>
      <c r="J2491" s="54" t="s">
        <v>17050</v>
      </c>
      <c r="K2491" s="54" t="s">
        <v>17124</v>
      </c>
      <c r="L2491" s="54" t="s">
        <v>15624</v>
      </c>
      <c r="M2491" s="55">
        <v>1</v>
      </c>
      <c r="N2491" s="55">
        <v>0.94</v>
      </c>
      <c r="O2491" s="54" t="s">
        <v>15616</v>
      </c>
    </row>
    <row r="2492" spans="1:15" x14ac:dyDescent="0.25">
      <c r="A2492" s="19">
        <v>2498</v>
      </c>
      <c r="B2492" t="s">
        <v>11140</v>
      </c>
      <c r="C2492" t="s">
        <v>4260</v>
      </c>
      <c r="D2492" s="50" t="s">
        <v>12214</v>
      </c>
      <c r="E2492" s="84">
        <f t="shared" si="152"/>
        <v>42287</v>
      </c>
      <c r="F2492" s="50">
        <f t="shared" si="153"/>
        <v>2015</v>
      </c>
      <c r="G2492" s="50">
        <f t="shared" si="154"/>
        <v>10</v>
      </c>
      <c r="H2492" s="50">
        <f t="shared" si="155"/>
        <v>6</v>
      </c>
      <c r="I2492" s="54" t="s">
        <v>15625</v>
      </c>
      <c r="J2492" s="54" t="s">
        <v>17050</v>
      </c>
      <c r="K2492" s="54" t="s">
        <v>17124</v>
      </c>
      <c r="L2492" s="54" t="s">
        <v>15626</v>
      </c>
      <c r="M2492" s="55">
        <v>1</v>
      </c>
      <c r="N2492" s="55">
        <v>0.99</v>
      </c>
      <c r="O2492" s="54" t="s">
        <v>15616</v>
      </c>
    </row>
    <row r="2493" spans="1:15" x14ac:dyDescent="0.25">
      <c r="A2493" s="19">
        <v>2499</v>
      </c>
      <c r="B2493" t="s">
        <v>11610</v>
      </c>
      <c r="C2493" t="s">
        <v>3795</v>
      </c>
      <c r="D2493" s="50" t="s">
        <v>12214</v>
      </c>
      <c r="E2493" s="84">
        <f t="shared" si="152"/>
        <v>42287</v>
      </c>
      <c r="F2493" s="50">
        <f t="shared" si="153"/>
        <v>2015</v>
      </c>
      <c r="G2493" s="50">
        <f t="shared" si="154"/>
        <v>10</v>
      </c>
      <c r="H2493" s="50">
        <f t="shared" si="155"/>
        <v>6</v>
      </c>
      <c r="I2493" s="54" t="s">
        <v>15622</v>
      </c>
      <c r="J2493" s="54" t="s">
        <v>17050</v>
      </c>
      <c r="K2493" s="54" t="s">
        <v>17124</v>
      </c>
      <c r="L2493" s="54" t="s">
        <v>15623</v>
      </c>
      <c r="M2493" s="55">
        <v>1</v>
      </c>
      <c r="N2493" s="55">
        <v>0.83</v>
      </c>
      <c r="O2493" s="54" t="s">
        <v>15616</v>
      </c>
    </row>
    <row r="2494" spans="1:15" x14ac:dyDescent="0.25">
      <c r="A2494" s="19">
        <v>2500</v>
      </c>
      <c r="B2494" t="s">
        <v>8497</v>
      </c>
      <c r="C2494" t="s">
        <v>6847</v>
      </c>
      <c r="D2494" s="50" t="s">
        <v>12215</v>
      </c>
      <c r="E2494" s="84">
        <f t="shared" si="152"/>
        <v>42288</v>
      </c>
      <c r="F2494" s="50">
        <f t="shared" si="153"/>
        <v>2015</v>
      </c>
      <c r="G2494" s="50">
        <f t="shared" si="154"/>
        <v>10</v>
      </c>
      <c r="H2494" s="50">
        <f t="shared" si="155"/>
        <v>7</v>
      </c>
      <c r="I2494" s="54" t="s">
        <v>15622</v>
      </c>
      <c r="J2494" s="54" t="s">
        <v>17050</v>
      </c>
      <c r="K2494" s="54" t="s">
        <v>17124</v>
      </c>
      <c r="L2494" s="54" t="s">
        <v>15624</v>
      </c>
      <c r="M2494" s="55">
        <v>0.86</v>
      </c>
      <c r="N2494" s="55">
        <v>0.98</v>
      </c>
      <c r="O2494" s="54" t="s">
        <v>15616</v>
      </c>
    </row>
    <row r="2495" spans="1:15" x14ac:dyDescent="0.25">
      <c r="A2495" s="19">
        <v>2501</v>
      </c>
      <c r="B2495" t="s">
        <v>11587</v>
      </c>
      <c r="C2495" t="s">
        <v>3818</v>
      </c>
      <c r="D2495" s="50" t="s">
        <v>12215</v>
      </c>
      <c r="E2495" s="84">
        <f t="shared" si="152"/>
        <v>42288</v>
      </c>
      <c r="F2495" s="50">
        <f t="shared" si="153"/>
        <v>2015</v>
      </c>
      <c r="G2495" s="50">
        <f t="shared" si="154"/>
        <v>10</v>
      </c>
      <c r="H2495" s="50">
        <f t="shared" si="155"/>
        <v>7</v>
      </c>
      <c r="I2495" s="54" t="s">
        <v>15622</v>
      </c>
      <c r="J2495" s="54" t="s">
        <v>17050</v>
      </c>
      <c r="K2495" s="54" t="s">
        <v>17124</v>
      </c>
      <c r="L2495" s="54" t="s">
        <v>15626</v>
      </c>
      <c r="M2495" s="55">
        <v>1</v>
      </c>
      <c r="N2495" s="55">
        <v>1</v>
      </c>
      <c r="O2495" s="54" t="s">
        <v>15615</v>
      </c>
    </row>
    <row r="2496" spans="1:15" x14ac:dyDescent="0.25">
      <c r="A2496" s="19">
        <v>2502</v>
      </c>
      <c r="B2496" t="s">
        <v>8524</v>
      </c>
      <c r="C2496" t="s">
        <v>6821</v>
      </c>
      <c r="D2496" s="50" t="s">
        <v>12216</v>
      </c>
      <c r="E2496" s="84">
        <f t="shared" si="152"/>
        <v>42289</v>
      </c>
      <c r="F2496" s="50">
        <f t="shared" si="153"/>
        <v>2015</v>
      </c>
      <c r="G2496" s="50">
        <f t="shared" si="154"/>
        <v>10</v>
      </c>
      <c r="H2496" s="50">
        <f t="shared" si="155"/>
        <v>1</v>
      </c>
      <c r="I2496" s="54" t="s">
        <v>15622</v>
      </c>
      <c r="J2496" s="54" t="s">
        <v>17050</v>
      </c>
      <c r="K2496" s="54" t="s">
        <v>17124</v>
      </c>
      <c r="L2496" s="54" t="s">
        <v>15624</v>
      </c>
      <c r="M2496" s="55">
        <v>0.88</v>
      </c>
      <c r="N2496" s="55">
        <v>0.91</v>
      </c>
      <c r="O2496" s="54" t="s">
        <v>15615</v>
      </c>
    </row>
    <row r="2497" spans="1:15" x14ac:dyDescent="0.25">
      <c r="A2497" s="19">
        <v>2503</v>
      </c>
      <c r="B2497" t="s">
        <v>10330</v>
      </c>
      <c r="C2497" t="s">
        <v>5049</v>
      </c>
      <c r="D2497" s="50" t="s">
        <v>12217</v>
      </c>
      <c r="E2497" s="84">
        <f t="shared" si="152"/>
        <v>42290</v>
      </c>
      <c r="F2497" s="50">
        <f t="shared" si="153"/>
        <v>2015</v>
      </c>
      <c r="G2497" s="50">
        <f t="shared" si="154"/>
        <v>10</v>
      </c>
      <c r="H2497" s="50">
        <f t="shared" si="155"/>
        <v>2</v>
      </c>
      <c r="I2497" s="54" t="s">
        <v>15622</v>
      </c>
      <c r="J2497" s="54" t="s">
        <v>17050</v>
      </c>
      <c r="K2497" s="54" t="s">
        <v>17124</v>
      </c>
      <c r="L2497" s="54" t="s">
        <v>15626</v>
      </c>
      <c r="M2497" s="55">
        <v>1</v>
      </c>
      <c r="N2497" s="55">
        <v>0.93</v>
      </c>
      <c r="O2497" s="54" t="s">
        <v>15616</v>
      </c>
    </row>
    <row r="2498" spans="1:15" x14ac:dyDescent="0.25">
      <c r="A2498" s="19">
        <v>2504</v>
      </c>
      <c r="B2498" t="s">
        <v>10695</v>
      </c>
      <c r="C2498" t="s">
        <v>4691</v>
      </c>
      <c r="D2498" s="50" t="s">
        <v>12218</v>
      </c>
      <c r="E2498" s="84">
        <f t="shared" si="152"/>
        <v>42291</v>
      </c>
      <c r="F2498" s="50">
        <f t="shared" si="153"/>
        <v>2015</v>
      </c>
      <c r="G2498" s="50">
        <f t="shared" si="154"/>
        <v>10</v>
      </c>
      <c r="H2498" s="50">
        <f t="shared" si="155"/>
        <v>3</v>
      </c>
      <c r="I2498" s="54" t="s">
        <v>15622</v>
      </c>
      <c r="J2498" s="54" t="s">
        <v>17050</v>
      </c>
      <c r="K2498" s="54" t="s">
        <v>17124</v>
      </c>
      <c r="L2498" s="54" t="s">
        <v>15626</v>
      </c>
      <c r="M2498" s="55">
        <v>1</v>
      </c>
      <c r="N2498" s="55">
        <v>0.71</v>
      </c>
      <c r="O2498" s="54" t="s">
        <v>15615</v>
      </c>
    </row>
    <row r="2499" spans="1:15" x14ac:dyDescent="0.25">
      <c r="A2499" s="19">
        <v>2505</v>
      </c>
      <c r="B2499" t="s">
        <v>9634</v>
      </c>
      <c r="C2499" t="s">
        <v>5730</v>
      </c>
      <c r="D2499" s="50" t="s">
        <v>12218</v>
      </c>
      <c r="E2499" s="84">
        <f t="shared" ref="E2499:E2562" si="156">DATE(LEFT(D2499,4),MID(D2499,5,2),RIGHT(D2499,2))</f>
        <v>42291</v>
      </c>
      <c r="F2499" s="50">
        <f t="shared" ref="F2499:F2562" si="157">YEAR(E2499)</f>
        <v>2015</v>
      </c>
      <c r="G2499" s="50">
        <f t="shared" ref="G2499:G2562" si="158">MONTH(E2499)</f>
        <v>10</v>
      </c>
      <c r="H2499" s="50">
        <f t="shared" ref="H2499:H2562" si="159">WEEKDAY(E2499,2)</f>
        <v>3</v>
      </c>
      <c r="I2499" s="54" t="s">
        <v>15625</v>
      </c>
      <c r="J2499" s="54" t="s">
        <v>17050</v>
      </c>
      <c r="K2499" s="54" t="s">
        <v>17124</v>
      </c>
      <c r="L2499" s="54" t="s">
        <v>15626</v>
      </c>
      <c r="M2499" s="55">
        <v>1</v>
      </c>
      <c r="N2499" s="55">
        <v>1</v>
      </c>
      <c r="O2499" s="54" t="s">
        <v>15616</v>
      </c>
    </row>
    <row r="2500" spans="1:15" x14ac:dyDescent="0.25">
      <c r="A2500" s="19">
        <v>2506</v>
      </c>
      <c r="B2500" t="s">
        <v>9404</v>
      </c>
      <c r="C2500" t="s">
        <v>5953</v>
      </c>
      <c r="D2500" s="50" t="s">
        <v>12219</v>
      </c>
      <c r="E2500" s="84">
        <f t="shared" si="156"/>
        <v>42292</v>
      </c>
      <c r="F2500" s="50">
        <f t="shared" si="157"/>
        <v>2015</v>
      </c>
      <c r="G2500" s="50">
        <f t="shared" si="158"/>
        <v>10</v>
      </c>
      <c r="H2500" s="50">
        <f t="shared" si="159"/>
        <v>4</v>
      </c>
      <c r="I2500" s="54" t="s">
        <v>15622</v>
      </c>
      <c r="J2500" s="54" t="s">
        <v>17050</v>
      </c>
      <c r="K2500" s="54" t="s">
        <v>17124</v>
      </c>
      <c r="L2500" s="54" t="s">
        <v>15626</v>
      </c>
      <c r="M2500" s="55">
        <v>1</v>
      </c>
      <c r="N2500" s="55">
        <v>0.96</v>
      </c>
      <c r="O2500" s="54" t="s">
        <v>15615</v>
      </c>
    </row>
    <row r="2501" spans="1:15" x14ac:dyDescent="0.25">
      <c r="A2501" s="19">
        <v>2507</v>
      </c>
      <c r="B2501" t="s">
        <v>11212</v>
      </c>
      <c r="C2501" t="s">
        <v>4188</v>
      </c>
      <c r="D2501" s="50" t="s">
        <v>12220</v>
      </c>
      <c r="E2501" s="84">
        <f t="shared" si="156"/>
        <v>42293</v>
      </c>
      <c r="F2501" s="50">
        <f t="shared" si="157"/>
        <v>2015</v>
      </c>
      <c r="G2501" s="50">
        <f t="shared" si="158"/>
        <v>10</v>
      </c>
      <c r="H2501" s="50">
        <f t="shared" si="159"/>
        <v>5</v>
      </c>
      <c r="I2501" s="54" t="s">
        <v>15622</v>
      </c>
      <c r="J2501" s="54" t="s">
        <v>17050</v>
      </c>
      <c r="K2501" s="54" t="s">
        <v>17124</v>
      </c>
      <c r="L2501" s="54" t="s">
        <v>15624</v>
      </c>
      <c r="M2501" s="55">
        <v>1</v>
      </c>
      <c r="N2501" s="55">
        <v>1</v>
      </c>
      <c r="O2501" s="54" t="s">
        <v>15616</v>
      </c>
    </row>
    <row r="2502" spans="1:15" x14ac:dyDescent="0.25">
      <c r="A2502" s="19">
        <v>2508</v>
      </c>
      <c r="B2502" t="s">
        <v>10407</v>
      </c>
      <c r="C2502" t="s">
        <v>4972</v>
      </c>
      <c r="D2502" s="50" t="s">
        <v>12221</v>
      </c>
      <c r="E2502" s="84">
        <f t="shared" si="156"/>
        <v>42294</v>
      </c>
      <c r="F2502" s="50">
        <f t="shared" si="157"/>
        <v>2015</v>
      </c>
      <c r="G2502" s="50">
        <f t="shared" si="158"/>
        <v>10</v>
      </c>
      <c r="H2502" s="50">
        <f t="shared" si="159"/>
        <v>6</v>
      </c>
      <c r="I2502" s="54" t="s">
        <v>15625</v>
      </c>
      <c r="J2502" s="54" t="s">
        <v>17050</v>
      </c>
      <c r="K2502" s="54" t="s">
        <v>17124</v>
      </c>
      <c r="L2502" s="54" t="s">
        <v>15623</v>
      </c>
      <c r="M2502" s="55">
        <v>1</v>
      </c>
      <c r="N2502" s="55">
        <v>0.94</v>
      </c>
      <c r="O2502" s="54" t="s">
        <v>15615</v>
      </c>
    </row>
    <row r="2503" spans="1:15" x14ac:dyDescent="0.25">
      <c r="A2503" s="19">
        <v>2509</v>
      </c>
      <c r="B2503" t="s">
        <v>9251</v>
      </c>
      <c r="C2503" t="s">
        <v>6103</v>
      </c>
      <c r="D2503" s="50" t="s">
        <v>12222</v>
      </c>
      <c r="E2503" s="84">
        <f t="shared" si="156"/>
        <v>42296</v>
      </c>
      <c r="F2503" s="50">
        <f t="shared" si="157"/>
        <v>2015</v>
      </c>
      <c r="G2503" s="50">
        <f t="shared" si="158"/>
        <v>10</v>
      </c>
      <c r="H2503" s="50">
        <f t="shared" si="159"/>
        <v>1</v>
      </c>
      <c r="I2503" s="54" t="s">
        <v>15622</v>
      </c>
      <c r="J2503" s="54" t="s">
        <v>17050</v>
      </c>
      <c r="K2503" s="54" t="s">
        <v>17124</v>
      </c>
      <c r="L2503" s="54" t="s">
        <v>15628</v>
      </c>
      <c r="M2503" s="55">
        <v>0</v>
      </c>
      <c r="N2503" s="55">
        <v>0.28999999999999998</v>
      </c>
      <c r="O2503" s="54" t="s">
        <v>15615</v>
      </c>
    </row>
    <row r="2504" spans="1:15" x14ac:dyDescent="0.25">
      <c r="A2504" s="19">
        <v>2510</v>
      </c>
      <c r="B2504" t="s">
        <v>11507</v>
      </c>
      <c r="C2504" t="s">
        <v>3895</v>
      </c>
      <c r="D2504" s="50" t="s">
        <v>12223</v>
      </c>
      <c r="E2504" s="84">
        <f t="shared" si="156"/>
        <v>42297</v>
      </c>
      <c r="F2504" s="50">
        <f t="shared" si="157"/>
        <v>2015</v>
      </c>
      <c r="G2504" s="50">
        <f t="shared" si="158"/>
        <v>10</v>
      </c>
      <c r="H2504" s="50">
        <f t="shared" si="159"/>
        <v>2</v>
      </c>
      <c r="I2504" s="54" t="s">
        <v>15631</v>
      </c>
      <c r="J2504" s="54" t="s">
        <v>17076</v>
      </c>
      <c r="K2504" s="54" t="s">
        <v>17130</v>
      </c>
      <c r="L2504" s="54" t="s">
        <v>15628</v>
      </c>
      <c r="M2504" s="55">
        <v>0</v>
      </c>
      <c r="N2504" s="55">
        <v>0.35</v>
      </c>
      <c r="O2504" s="54" t="s">
        <v>15615</v>
      </c>
    </row>
    <row r="2505" spans="1:15" x14ac:dyDescent="0.25">
      <c r="A2505" s="19">
        <v>2511</v>
      </c>
      <c r="B2505" t="s">
        <v>8350</v>
      </c>
      <c r="C2505" t="s">
        <v>6989</v>
      </c>
      <c r="D2505" s="50" t="s">
        <v>12224</v>
      </c>
      <c r="E2505" s="84">
        <f t="shared" si="156"/>
        <v>42298</v>
      </c>
      <c r="F2505" s="50">
        <f t="shared" si="157"/>
        <v>2015</v>
      </c>
      <c r="G2505" s="50">
        <f t="shared" si="158"/>
        <v>10</v>
      </c>
      <c r="H2505" s="50">
        <f t="shared" si="159"/>
        <v>3</v>
      </c>
      <c r="I2505" s="54" t="s">
        <v>15622</v>
      </c>
      <c r="J2505" s="54" t="s">
        <v>17050</v>
      </c>
      <c r="K2505" s="54" t="s">
        <v>17124</v>
      </c>
      <c r="L2505" s="54" t="s">
        <v>15626</v>
      </c>
      <c r="M2505" s="55">
        <v>1</v>
      </c>
      <c r="N2505" s="55">
        <v>0.79</v>
      </c>
      <c r="O2505" s="54" t="s">
        <v>15616</v>
      </c>
    </row>
    <row r="2506" spans="1:15" x14ac:dyDescent="0.25">
      <c r="A2506" s="19">
        <v>2512</v>
      </c>
      <c r="B2506" t="s">
        <v>11387</v>
      </c>
      <c r="C2506" t="s">
        <v>4013</v>
      </c>
      <c r="D2506" s="50" t="s">
        <v>12225</v>
      </c>
      <c r="E2506" s="84">
        <f t="shared" si="156"/>
        <v>42299</v>
      </c>
      <c r="F2506" s="50">
        <f t="shared" si="157"/>
        <v>2015</v>
      </c>
      <c r="G2506" s="50">
        <f t="shared" si="158"/>
        <v>10</v>
      </c>
      <c r="H2506" s="50">
        <f t="shared" si="159"/>
        <v>4</v>
      </c>
      <c r="I2506" s="54" t="s">
        <v>15622</v>
      </c>
      <c r="J2506" s="54" t="s">
        <v>17050</v>
      </c>
      <c r="K2506" s="54" t="s">
        <v>17124</v>
      </c>
      <c r="L2506" s="54" t="s">
        <v>15626</v>
      </c>
      <c r="M2506" s="55">
        <v>1</v>
      </c>
      <c r="N2506" s="55">
        <v>1</v>
      </c>
      <c r="O2506" s="54" t="s">
        <v>15616</v>
      </c>
    </row>
    <row r="2507" spans="1:15" x14ac:dyDescent="0.25">
      <c r="A2507" s="19">
        <v>2513</v>
      </c>
      <c r="B2507" t="s">
        <v>8788</v>
      </c>
      <c r="C2507" t="s">
        <v>6560</v>
      </c>
      <c r="D2507" s="50" t="s">
        <v>12226</v>
      </c>
      <c r="E2507" s="84">
        <f t="shared" si="156"/>
        <v>42300</v>
      </c>
      <c r="F2507" s="50">
        <f t="shared" si="157"/>
        <v>2015</v>
      </c>
      <c r="G2507" s="50">
        <f t="shared" si="158"/>
        <v>10</v>
      </c>
      <c r="H2507" s="50">
        <f t="shared" si="159"/>
        <v>5</v>
      </c>
      <c r="I2507" s="54" t="s">
        <v>15622</v>
      </c>
      <c r="J2507" s="54" t="s">
        <v>17050</v>
      </c>
      <c r="K2507" s="54" t="s">
        <v>17124</v>
      </c>
      <c r="L2507" s="54" t="s">
        <v>15626</v>
      </c>
      <c r="M2507" s="55">
        <v>1</v>
      </c>
      <c r="N2507" s="55">
        <v>0.89</v>
      </c>
      <c r="O2507" s="54" t="s">
        <v>15616</v>
      </c>
    </row>
    <row r="2508" spans="1:15" x14ac:dyDescent="0.25">
      <c r="A2508" s="19">
        <v>2514</v>
      </c>
      <c r="B2508" t="s">
        <v>10907</v>
      </c>
      <c r="C2508" t="s">
        <v>4487</v>
      </c>
      <c r="D2508" s="50" t="s">
        <v>12226</v>
      </c>
      <c r="E2508" s="84">
        <f t="shared" si="156"/>
        <v>42300</v>
      </c>
      <c r="F2508" s="50">
        <f t="shared" si="157"/>
        <v>2015</v>
      </c>
      <c r="G2508" s="50">
        <f t="shared" si="158"/>
        <v>10</v>
      </c>
      <c r="H2508" s="50">
        <f t="shared" si="159"/>
        <v>5</v>
      </c>
      <c r="I2508" s="54" t="s">
        <v>15622</v>
      </c>
      <c r="J2508" s="54" t="s">
        <v>17050</v>
      </c>
      <c r="K2508" s="54" t="s">
        <v>17124</v>
      </c>
      <c r="L2508" s="54" t="s">
        <v>15626</v>
      </c>
      <c r="M2508" s="55">
        <v>1</v>
      </c>
      <c r="N2508" s="55">
        <v>0.88</v>
      </c>
      <c r="O2508" s="54" t="s">
        <v>15615</v>
      </c>
    </row>
    <row r="2509" spans="1:15" x14ac:dyDescent="0.25">
      <c r="A2509" s="19">
        <v>2515</v>
      </c>
      <c r="B2509" t="s">
        <v>9574</v>
      </c>
      <c r="C2509" t="s">
        <v>5787</v>
      </c>
      <c r="D2509" s="50" t="s">
        <v>12227</v>
      </c>
      <c r="E2509" s="84">
        <f t="shared" si="156"/>
        <v>42301</v>
      </c>
      <c r="F2509" s="50">
        <f t="shared" si="157"/>
        <v>2015</v>
      </c>
      <c r="G2509" s="50">
        <f t="shared" si="158"/>
        <v>10</v>
      </c>
      <c r="H2509" s="50">
        <f t="shared" si="159"/>
        <v>6</v>
      </c>
      <c r="I2509" s="54" t="s">
        <v>15622</v>
      </c>
      <c r="J2509" s="54" t="s">
        <v>17050</v>
      </c>
      <c r="K2509" s="54" t="s">
        <v>17124</v>
      </c>
      <c r="L2509" s="54" t="s">
        <v>15626</v>
      </c>
      <c r="M2509" s="55">
        <v>1</v>
      </c>
      <c r="N2509" s="55">
        <v>0.8</v>
      </c>
      <c r="O2509" s="54" t="s">
        <v>15615</v>
      </c>
    </row>
    <row r="2510" spans="1:15" x14ac:dyDescent="0.25">
      <c r="A2510" s="19">
        <v>2516</v>
      </c>
      <c r="B2510" t="s">
        <v>10270</v>
      </c>
      <c r="C2510" t="s">
        <v>5109</v>
      </c>
      <c r="D2510" s="50" t="s">
        <v>12228</v>
      </c>
      <c r="E2510" s="84">
        <f t="shared" si="156"/>
        <v>42302</v>
      </c>
      <c r="F2510" s="50">
        <f t="shared" si="157"/>
        <v>2015</v>
      </c>
      <c r="G2510" s="50">
        <f t="shared" si="158"/>
        <v>10</v>
      </c>
      <c r="H2510" s="50">
        <f t="shared" si="159"/>
        <v>7</v>
      </c>
      <c r="I2510" s="54" t="s">
        <v>15768</v>
      </c>
      <c r="J2510" s="54" t="s">
        <v>17104</v>
      </c>
      <c r="K2510" s="54" t="s">
        <v>17124</v>
      </c>
      <c r="L2510" s="54" t="s">
        <v>15626</v>
      </c>
      <c r="M2510" s="55">
        <v>1</v>
      </c>
      <c r="N2510" s="55">
        <v>0.95</v>
      </c>
      <c r="O2510" s="54" t="s">
        <v>15616</v>
      </c>
    </row>
    <row r="2511" spans="1:15" x14ac:dyDescent="0.25">
      <c r="A2511" s="19">
        <v>2517</v>
      </c>
      <c r="B2511" t="s">
        <v>8221</v>
      </c>
      <c r="C2511" t="s">
        <v>7114</v>
      </c>
      <c r="D2511" s="50" t="s">
        <v>12228</v>
      </c>
      <c r="E2511" s="84">
        <f t="shared" si="156"/>
        <v>42302</v>
      </c>
      <c r="F2511" s="50">
        <f t="shared" si="157"/>
        <v>2015</v>
      </c>
      <c r="G2511" s="50">
        <f t="shared" si="158"/>
        <v>10</v>
      </c>
      <c r="H2511" s="50">
        <f t="shared" si="159"/>
        <v>7</v>
      </c>
      <c r="I2511" s="54" t="s">
        <v>15622</v>
      </c>
      <c r="J2511" s="54" t="s">
        <v>17050</v>
      </c>
      <c r="K2511" s="54" t="s">
        <v>17124</v>
      </c>
      <c r="L2511" s="54" t="s">
        <v>15626</v>
      </c>
      <c r="M2511" s="55">
        <v>1</v>
      </c>
      <c r="N2511" s="55">
        <v>1</v>
      </c>
      <c r="O2511" s="54" t="s">
        <v>15616</v>
      </c>
    </row>
    <row r="2512" spans="1:15" x14ac:dyDescent="0.25">
      <c r="A2512" s="19">
        <v>2518</v>
      </c>
      <c r="B2512" t="s">
        <v>10113</v>
      </c>
      <c r="C2512" t="s">
        <v>3540</v>
      </c>
      <c r="D2512" s="50" t="s">
        <v>12228</v>
      </c>
      <c r="E2512" s="84">
        <f t="shared" si="156"/>
        <v>42302</v>
      </c>
      <c r="F2512" s="50">
        <f t="shared" si="157"/>
        <v>2015</v>
      </c>
      <c r="G2512" s="50">
        <f t="shared" si="158"/>
        <v>10</v>
      </c>
      <c r="H2512" s="50">
        <f t="shared" si="159"/>
        <v>7</v>
      </c>
      <c r="I2512" s="54" t="s">
        <v>15622</v>
      </c>
      <c r="J2512" s="54" t="s">
        <v>17050</v>
      </c>
      <c r="K2512" s="54" t="s">
        <v>17124</v>
      </c>
      <c r="L2512" s="54" t="s">
        <v>15623</v>
      </c>
      <c r="M2512" s="55">
        <v>0.75</v>
      </c>
      <c r="N2512" s="55">
        <v>0.4</v>
      </c>
      <c r="O2512" s="54" t="s">
        <v>15615</v>
      </c>
    </row>
    <row r="2513" spans="1:15" x14ac:dyDescent="0.25">
      <c r="A2513" s="19">
        <v>2519</v>
      </c>
      <c r="B2513" t="s">
        <v>8677</v>
      </c>
      <c r="C2513" t="s">
        <v>6671</v>
      </c>
      <c r="D2513" s="50" t="s">
        <v>12228</v>
      </c>
      <c r="E2513" s="84">
        <f t="shared" si="156"/>
        <v>42302</v>
      </c>
      <c r="F2513" s="50">
        <f t="shared" si="157"/>
        <v>2015</v>
      </c>
      <c r="G2513" s="50">
        <f t="shared" si="158"/>
        <v>10</v>
      </c>
      <c r="H2513" s="50">
        <f t="shared" si="159"/>
        <v>7</v>
      </c>
      <c r="I2513" s="54" t="s">
        <v>15622</v>
      </c>
      <c r="J2513" s="54" t="s">
        <v>17050</v>
      </c>
      <c r="K2513" s="54" t="s">
        <v>17124</v>
      </c>
      <c r="L2513" s="54" t="s">
        <v>15624</v>
      </c>
      <c r="M2513" s="55">
        <v>0.9</v>
      </c>
      <c r="N2513" s="55">
        <v>0.97</v>
      </c>
      <c r="O2513" s="54" t="s">
        <v>15616</v>
      </c>
    </row>
    <row r="2514" spans="1:15" x14ac:dyDescent="0.25">
      <c r="A2514" s="19">
        <v>2520</v>
      </c>
      <c r="B2514" t="s">
        <v>11630</v>
      </c>
      <c r="C2514" t="s">
        <v>3775</v>
      </c>
      <c r="D2514" s="50" t="s">
        <v>12229</v>
      </c>
      <c r="E2514" s="84">
        <f t="shared" si="156"/>
        <v>42304</v>
      </c>
      <c r="F2514" s="50">
        <f t="shared" si="157"/>
        <v>2015</v>
      </c>
      <c r="G2514" s="50">
        <f t="shared" si="158"/>
        <v>10</v>
      </c>
      <c r="H2514" s="50">
        <f t="shared" si="159"/>
        <v>2</v>
      </c>
      <c r="I2514" s="54" t="s">
        <v>15622</v>
      </c>
      <c r="J2514" s="54" t="s">
        <v>17050</v>
      </c>
      <c r="K2514" s="54" t="s">
        <v>17124</v>
      </c>
      <c r="L2514" s="54" t="s">
        <v>15623</v>
      </c>
      <c r="M2514" s="55">
        <v>1</v>
      </c>
      <c r="N2514" s="55">
        <v>0.98</v>
      </c>
      <c r="O2514" s="54" t="s">
        <v>15616</v>
      </c>
    </row>
    <row r="2515" spans="1:15" x14ac:dyDescent="0.25">
      <c r="A2515" s="19">
        <v>2521</v>
      </c>
      <c r="B2515" t="s">
        <v>10920</v>
      </c>
      <c r="C2515" t="s">
        <v>4474</v>
      </c>
      <c r="D2515" s="50" t="s">
        <v>12229</v>
      </c>
      <c r="E2515" s="84">
        <f t="shared" si="156"/>
        <v>42304</v>
      </c>
      <c r="F2515" s="50">
        <f t="shared" si="157"/>
        <v>2015</v>
      </c>
      <c r="G2515" s="50">
        <f t="shared" si="158"/>
        <v>10</v>
      </c>
      <c r="H2515" s="50">
        <f t="shared" si="159"/>
        <v>2</v>
      </c>
      <c r="I2515" s="54" t="s">
        <v>15622</v>
      </c>
      <c r="J2515" s="54" t="s">
        <v>17050</v>
      </c>
      <c r="K2515" s="54" t="s">
        <v>17124</v>
      </c>
      <c r="L2515" s="54" t="s">
        <v>15626</v>
      </c>
      <c r="M2515" s="55">
        <v>1</v>
      </c>
      <c r="N2515" s="55">
        <v>1</v>
      </c>
      <c r="O2515" s="54" t="s">
        <v>15615</v>
      </c>
    </row>
    <row r="2516" spans="1:15" x14ac:dyDescent="0.25">
      <c r="A2516" s="19">
        <v>2522</v>
      </c>
      <c r="B2516" t="s">
        <v>8962</v>
      </c>
      <c r="C2516" t="s">
        <v>6391</v>
      </c>
      <c r="D2516" s="50" t="s">
        <v>12229</v>
      </c>
      <c r="E2516" s="84">
        <f t="shared" si="156"/>
        <v>42304</v>
      </c>
      <c r="F2516" s="50">
        <f t="shared" si="157"/>
        <v>2015</v>
      </c>
      <c r="G2516" s="50">
        <f t="shared" si="158"/>
        <v>10</v>
      </c>
      <c r="H2516" s="50">
        <f t="shared" si="159"/>
        <v>2</v>
      </c>
      <c r="I2516" s="54" t="s">
        <v>15622</v>
      </c>
      <c r="J2516" s="54" t="s">
        <v>17050</v>
      </c>
      <c r="K2516" s="54" t="s">
        <v>17124</v>
      </c>
      <c r="L2516" s="54" t="s">
        <v>15623</v>
      </c>
      <c r="M2516" s="55">
        <v>1</v>
      </c>
      <c r="N2516" s="55">
        <v>1</v>
      </c>
      <c r="O2516" s="54" t="s">
        <v>15616</v>
      </c>
    </row>
    <row r="2517" spans="1:15" x14ac:dyDescent="0.25">
      <c r="A2517" s="19">
        <v>2523</v>
      </c>
      <c r="B2517" t="s">
        <v>9686</v>
      </c>
      <c r="C2517" t="s">
        <v>5678</v>
      </c>
      <c r="D2517" s="50" t="s">
        <v>12230</v>
      </c>
      <c r="E2517" s="84">
        <f t="shared" si="156"/>
        <v>42305</v>
      </c>
      <c r="F2517" s="50">
        <f t="shared" si="157"/>
        <v>2015</v>
      </c>
      <c r="G2517" s="50">
        <f t="shared" si="158"/>
        <v>10</v>
      </c>
      <c r="H2517" s="50">
        <f t="shared" si="159"/>
        <v>3</v>
      </c>
      <c r="I2517" s="54" t="s">
        <v>15622</v>
      </c>
      <c r="J2517" s="54" t="s">
        <v>17050</v>
      </c>
      <c r="K2517" s="54" t="s">
        <v>17124</v>
      </c>
      <c r="L2517" s="54" t="s">
        <v>15623</v>
      </c>
      <c r="M2517" s="55">
        <v>0.5</v>
      </c>
      <c r="N2517" s="55">
        <v>0.99</v>
      </c>
      <c r="O2517" s="54" t="s">
        <v>15616</v>
      </c>
    </row>
    <row r="2518" spans="1:15" x14ac:dyDescent="0.25">
      <c r="A2518" s="19">
        <v>2524</v>
      </c>
      <c r="B2518" t="s">
        <v>8019</v>
      </c>
      <c r="C2518" t="s">
        <v>7312</v>
      </c>
      <c r="D2518" s="50" t="s">
        <v>12230</v>
      </c>
      <c r="E2518" s="84">
        <f t="shared" si="156"/>
        <v>42305</v>
      </c>
      <c r="F2518" s="50">
        <f t="shared" si="157"/>
        <v>2015</v>
      </c>
      <c r="G2518" s="50">
        <f t="shared" si="158"/>
        <v>10</v>
      </c>
      <c r="H2518" s="50">
        <f t="shared" si="159"/>
        <v>3</v>
      </c>
      <c r="I2518" s="54" t="s">
        <v>15622</v>
      </c>
      <c r="J2518" s="54" t="s">
        <v>17050</v>
      </c>
      <c r="K2518" s="54" t="s">
        <v>17124</v>
      </c>
      <c r="L2518" s="54" t="s">
        <v>15623</v>
      </c>
      <c r="M2518" s="55">
        <v>1</v>
      </c>
      <c r="N2518" s="55">
        <v>0.5</v>
      </c>
      <c r="O2518" s="54" t="s">
        <v>15615</v>
      </c>
    </row>
    <row r="2519" spans="1:15" x14ac:dyDescent="0.25">
      <c r="A2519" s="19">
        <v>2525</v>
      </c>
      <c r="B2519" t="s">
        <v>10765</v>
      </c>
      <c r="C2519" t="s">
        <v>4625</v>
      </c>
      <c r="D2519" s="50" t="s">
        <v>12231</v>
      </c>
      <c r="E2519" s="84">
        <f t="shared" si="156"/>
        <v>42306</v>
      </c>
      <c r="F2519" s="50">
        <f t="shared" si="157"/>
        <v>2015</v>
      </c>
      <c r="G2519" s="50">
        <f t="shared" si="158"/>
        <v>10</v>
      </c>
      <c r="H2519" s="50">
        <f t="shared" si="159"/>
        <v>4</v>
      </c>
      <c r="I2519" s="54" t="s">
        <v>15622</v>
      </c>
      <c r="J2519" s="54" t="s">
        <v>17050</v>
      </c>
      <c r="K2519" s="54" t="s">
        <v>17124</v>
      </c>
      <c r="L2519" s="54" t="s">
        <v>15628</v>
      </c>
      <c r="M2519" s="55">
        <v>0.2</v>
      </c>
      <c r="N2519" s="55">
        <v>0.68</v>
      </c>
      <c r="O2519" s="54" t="s">
        <v>15615</v>
      </c>
    </row>
    <row r="2520" spans="1:15" x14ac:dyDescent="0.25">
      <c r="A2520" s="19">
        <v>2526</v>
      </c>
      <c r="B2520" t="s">
        <v>8640</v>
      </c>
      <c r="C2520" t="s">
        <v>6708</v>
      </c>
      <c r="D2520" s="50" t="s">
        <v>12231</v>
      </c>
      <c r="E2520" s="84">
        <f t="shared" si="156"/>
        <v>42306</v>
      </c>
      <c r="F2520" s="50">
        <f t="shared" si="157"/>
        <v>2015</v>
      </c>
      <c r="G2520" s="50">
        <f t="shared" si="158"/>
        <v>10</v>
      </c>
      <c r="H2520" s="50">
        <f t="shared" si="159"/>
        <v>4</v>
      </c>
      <c r="I2520" s="54" t="s">
        <v>15622</v>
      </c>
      <c r="J2520" s="54" t="s">
        <v>17050</v>
      </c>
      <c r="K2520" s="54" t="s">
        <v>17124</v>
      </c>
      <c r="L2520" s="54" t="s">
        <v>15626</v>
      </c>
      <c r="M2520" s="55">
        <v>0.88</v>
      </c>
      <c r="N2520" s="55">
        <v>1</v>
      </c>
      <c r="O2520" s="54" t="s">
        <v>15616</v>
      </c>
    </row>
    <row r="2521" spans="1:15" x14ac:dyDescent="0.25">
      <c r="A2521" s="19">
        <v>2527</v>
      </c>
      <c r="B2521" t="s">
        <v>11383</v>
      </c>
      <c r="C2521" t="s">
        <v>4017</v>
      </c>
      <c r="D2521" s="50" t="s">
        <v>12231</v>
      </c>
      <c r="E2521" s="84">
        <f t="shared" si="156"/>
        <v>42306</v>
      </c>
      <c r="F2521" s="50">
        <f t="shared" si="157"/>
        <v>2015</v>
      </c>
      <c r="G2521" s="50">
        <f t="shared" si="158"/>
        <v>10</v>
      </c>
      <c r="H2521" s="50">
        <f t="shared" si="159"/>
        <v>4</v>
      </c>
      <c r="I2521" s="54" t="s">
        <v>15622</v>
      </c>
      <c r="J2521" s="54" t="s">
        <v>17050</v>
      </c>
      <c r="K2521" s="54" t="s">
        <v>17124</v>
      </c>
      <c r="L2521" s="54" t="s">
        <v>15626</v>
      </c>
      <c r="M2521" s="55">
        <v>1</v>
      </c>
      <c r="N2521" s="55">
        <v>1</v>
      </c>
      <c r="O2521" s="54" t="s">
        <v>15616</v>
      </c>
    </row>
    <row r="2522" spans="1:15" x14ac:dyDescent="0.25">
      <c r="A2522" s="19">
        <v>2528</v>
      </c>
      <c r="B2522" t="s">
        <v>10217</v>
      </c>
      <c r="C2522" t="s">
        <v>5162</v>
      </c>
      <c r="D2522" s="50" t="s">
        <v>12232</v>
      </c>
      <c r="E2522" s="84">
        <f t="shared" si="156"/>
        <v>42307</v>
      </c>
      <c r="F2522" s="50">
        <f t="shared" si="157"/>
        <v>2015</v>
      </c>
      <c r="G2522" s="50">
        <f t="shared" si="158"/>
        <v>10</v>
      </c>
      <c r="H2522" s="50">
        <f t="shared" si="159"/>
        <v>5</v>
      </c>
      <c r="I2522" s="54" t="s">
        <v>15622</v>
      </c>
      <c r="J2522" s="54" t="s">
        <v>17050</v>
      </c>
      <c r="K2522" s="54" t="s">
        <v>17124</v>
      </c>
      <c r="L2522" s="54" t="s">
        <v>15623</v>
      </c>
      <c r="M2522" s="55">
        <v>0.64</v>
      </c>
      <c r="N2522" s="55">
        <v>0.94</v>
      </c>
      <c r="O2522" s="54" t="s">
        <v>15615</v>
      </c>
    </row>
    <row r="2523" spans="1:15" x14ac:dyDescent="0.25">
      <c r="A2523" s="19">
        <v>2529</v>
      </c>
      <c r="B2523" t="s">
        <v>8309</v>
      </c>
      <c r="C2523" t="s">
        <v>7027</v>
      </c>
      <c r="D2523" s="50" t="s">
        <v>12232</v>
      </c>
      <c r="E2523" s="84">
        <f t="shared" si="156"/>
        <v>42307</v>
      </c>
      <c r="F2523" s="50">
        <f t="shared" si="157"/>
        <v>2015</v>
      </c>
      <c r="G2523" s="50">
        <f t="shared" si="158"/>
        <v>10</v>
      </c>
      <c r="H2523" s="50">
        <f t="shared" si="159"/>
        <v>5</v>
      </c>
      <c r="I2523" s="54" t="s">
        <v>15622</v>
      </c>
      <c r="J2523" s="54" t="s">
        <v>17050</v>
      </c>
      <c r="K2523" s="54" t="s">
        <v>17124</v>
      </c>
      <c r="L2523" s="54" t="s">
        <v>15624</v>
      </c>
      <c r="M2523" s="55">
        <v>1</v>
      </c>
      <c r="N2523" s="55">
        <v>1</v>
      </c>
      <c r="O2523" s="54" t="s">
        <v>15616</v>
      </c>
    </row>
    <row r="2524" spans="1:15" x14ac:dyDescent="0.25">
      <c r="A2524" s="19">
        <v>2530</v>
      </c>
      <c r="B2524" t="s">
        <v>7900</v>
      </c>
      <c r="C2524" t="s">
        <v>7429</v>
      </c>
      <c r="D2524" s="50" t="s">
        <v>12233</v>
      </c>
      <c r="E2524" s="84">
        <f t="shared" si="156"/>
        <v>42310</v>
      </c>
      <c r="F2524" s="50">
        <f t="shared" si="157"/>
        <v>2015</v>
      </c>
      <c r="G2524" s="50">
        <f t="shared" si="158"/>
        <v>11</v>
      </c>
      <c r="H2524" s="50">
        <f t="shared" si="159"/>
        <v>1</v>
      </c>
      <c r="I2524" s="54" t="s">
        <v>15622</v>
      </c>
      <c r="J2524" s="54" t="s">
        <v>17050</v>
      </c>
      <c r="K2524" s="54" t="s">
        <v>17124</v>
      </c>
      <c r="L2524" s="54" t="s">
        <v>15628</v>
      </c>
      <c r="M2524" s="55">
        <v>0.2</v>
      </c>
      <c r="N2524" s="55">
        <v>0.4</v>
      </c>
      <c r="O2524" s="54" t="s">
        <v>15615</v>
      </c>
    </row>
    <row r="2525" spans="1:15" x14ac:dyDescent="0.25">
      <c r="A2525" s="19">
        <v>2531</v>
      </c>
      <c r="B2525" t="s">
        <v>11574</v>
      </c>
      <c r="C2525" t="s">
        <v>3831</v>
      </c>
      <c r="D2525" s="50" t="s">
        <v>12234</v>
      </c>
      <c r="E2525" s="84">
        <f t="shared" si="156"/>
        <v>42311</v>
      </c>
      <c r="F2525" s="50">
        <f t="shared" si="157"/>
        <v>2015</v>
      </c>
      <c r="G2525" s="50">
        <f t="shared" si="158"/>
        <v>11</v>
      </c>
      <c r="H2525" s="50">
        <f t="shared" si="159"/>
        <v>2</v>
      </c>
      <c r="I2525" s="54" t="s">
        <v>15622</v>
      </c>
      <c r="J2525" s="54" t="s">
        <v>17050</v>
      </c>
      <c r="K2525" s="54" t="s">
        <v>17124</v>
      </c>
      <c r="L2525" s="54" t="s">
        <v>15626</v>
      </c>
      <c r="M2525" s="55">
        <v>1</v>
      </c>
      <c r="N2525" s="55">
        <v>0.99</v>
      </c>
      <c r="O2525" s="54" t="s">
        <v>15616</v>
      </c>
    </row>
    <row r="2526" spans="1:15" x14ac:dyDescent="0.25">
      <c r="A2526" s="19">
        <v>2532</v>
      </c>
      <c r="B2526" t="s">
        <v>11091</v>
      </c>
      <c r="C2526" t="s">
        <v>4306</v>
      </c>
      <c r="D2526" s="50" t="s">
        <v>12234</v>
      </c>
      <c r="E2526" s="84">
        <f t="shared" si="156"/>
        <v>42311</v>
      </c>
      <c r="F2526" s="50">
        <f t="shared" si="157"/>
        <v>2015</v>
      </c>
      <c r="G2526" s="50">
        <f t="shared" si="158"/>
        <v>11</v>
      </c>
      <c r="H2526" s="50">
        <f t="shared" si="159"/>
        <v>2</v>
      </c>
      <c r="I2526" s="54" t="s">
        <v>15625</v>
      </c>
      <c r="J2526" s="54" t="s">
        <v>17050</v>
      </c>
      <c r="K2526" s="54" t="s">
        <v>17124</v>
      </c>
      <c r="L2526" s="54" t="s">
        <v>15623</v>
      </c>
      <c r="M2526" s="55">
        <v>1</v>
      </c>
      <c r="N2526" s="55">
        <v>1</v>
      </c>
      <c r="O2526" s="54" t="s">
        <v>15615</v>
      </c>
    </row>
    <row r="2527" spans="1:15" x14ac:dyDescent="0.25">
      <c r="A2527" s="19">
        <v>2533</v>
      </c>
      <c r="B2527" t="s">
        <v>9003</v>
      </c>
      <c r="C2527" t="s">
        <v>6351</v>
      </c>
      <c r="D2527" s="50" t="s">
        <v>12235</v>
      </c>
      <c r="E2527" s="84">
        <f t="shared" si="156"/>
        <v>42312</v>
      </c>
      <c r="F2527" s="50">
        <f t="shared" si="157"/>
        <v>2015</v>
      </c>
      <c r="G2527" s="50">
        <f t="shared" si="158"/>
        <v>11</v>
      </c>
      <c r="H2527" s="50">
        <f t="shared" si="159"/>
        <v>3</v>
      </c>
      <c r="I2527" s="54" t="s">
        <v>15622</v>
      </c>
      <c r="J2527" s="54" t="s">
        <v>17050</v>
      </c>
      <c r="K2527" s="54" t="s">
        <v>17124</v>
      </c>
      <c r="L2527" s="54" t="s">
        <v>15626</v>
      </c>
      <c r="M2527" s="55">
        <v>0.99</v>
      </c>
      <c r="N2527" s="55">
        <v>0.74</v>
      </c>
      <c r="O2527" s="54" t="s">
        <v>15615</v>
      </c>
    </row>
    <row r="2528" spans="1:15" x14ac:dyDescent="0.25">
      <c r="A2528" s="19">
        <v>2534</v>
      </c>
      <c r="B2528" t="s">
        <v>9282</v>
      </c>
      <c r="C2528" t="s">
        <v>6074</v>
      </c>
      <c r="D2528" s="50" t="s">
        <v>12236</v>
      </c>
      <c r="E2528" s="84">
        <f t="shared" si="156"/>
        <v>42313</v>
      </c>
      <c r="F2528" s="50">
        <f t="shared" si="157"/>
        <v>2015</v>
      </c>
      <c r="G2528" s="50">
        <f t="shared" si="158"/>
        <v>11</v>
      </c>
      <c r="H2528" s="50">
        <f t="shared" si="159"/>
        <v>4</v>
      </c>
      <c r="I2528" s="54" t="s">
        <v>15622</v>
      </c>
      <c r="J2528" s="54" t="s">
        <v>17050</v>
      </c>
      <c r="K2528" s="54" t="s">
        <v>17124</v>
      </c>
      <c r="L2528" s="54" t="s">
        <v>15628</v>
      </c>
      <c r="M2528" s="55">
        <v>0</v>
      </c>
      <c r="N2528" s="55">
        <v>0.92</v>
      </c>
      <c r="O2528" s="54" t="s">
        <v>15615</v>
      </c>
    </row>
    <row r="2529" spans="1:15" x14ac:dyDescent="0.25">
      <c r="A2529" s="19">
        <v>2535</v>
      </c>
      <c r="B2529" t="s">
        <v>10646</v>
      </c>
      <c r="C2529" t="s">
        <v>4740</v>
      </c>
      <c r="D2529" s="50" t="s">
        <v>12237</v>
      </c>
      <c r="E2529" s="84">
        <f t="shared" si="156"/>
        <v>42314</v>
      </c>
      <c r="F2529" s="50">
        <f t="shared" si="157"/>
        <v>2015</v>
      </c>
      <c r="G2529" s="50">
        <f t="shared" si="158"/>
        <v>11</v>
      </c>
      <c r="H2529" s="50">
        <f t="shared" si="159"/>
        <v>5</v>
      </c>
      <c r="I2529" s="54" t="s">
        <v>15625</v>
      </c>
      <c r="J2529" s="54" t="s">
        <v>17050</v>
      </c>
      <c r="K2529" s="54" t="s">
        <v>17124</v>
      </c>
      <c r="L2529" s="54" t="s">
        <v>15626</v>
      </c>
      <c r="M2529" s="55">
        <v>1</v>
      </c>
      <c r="N2529" s="55">
        <v>0.96</v>
      </c>
      <c r="O2529" s="54" t="s">
        <v>15616</v>
      </c>
    </row>
    <row r="2530" spans="1:15" x14ac:dyDescent="0.25">
      <c r="A2530" s="19">
        <v>2536</v>
      </c>
      <c r="B2530" t="s">
        <v>7840</v>
      </c>
      <c r="C2530" t="s">
        <v>7484</v>
      </c>
      <c r="D2530" s="50" t="s">
        <v>12238</v>
      </c>
      <c r="E2530" s="84">
        <f t="shared" si="156"/>
        <v>42317</v>
      </c>
      <c r="F2530" s="50">
        <f t="shared" si="157"/>
        <v>2015</v>
      </c>
      <c r="G2530" s="50">
        <f t="shared" si="158"/>
        <v>11</v>
      </c>
      <c r="H2530" s="50">
        <f t="shared" si="159"/>
        <v>1</v>
      </c>
      <c r="I2530" s="54" t="s">
        <v>15622</v>
      </c>
      <c r="J2530" s="54" t="s">
        <v>17050</v>
      </c>
      <c r="K2530" s="54" t="s">
        <v>17124</v>
      </c>
      <c r="L2530" s="54" t="s">
        <v>15626</v>
      </c>
      <c r="M2530" s="55">
        <v>1</v>
      </c>
      <c r="N2530" s="55">
        <v>0.98</v>
      </c>
      <c r="O2530" s="54" t="s">
        <v>15616</v>
      </c>
    </row>
    <row r="2531" spans="1:15" x14ac:dyDescent="0.25">
      <c r="A2531" s="19">
        <v>2537</v>
      </c>
      <c r="B2531" t="s">
        <v>11234</v>
      </c>
      <c r="C2531" t="s">
        <v>4167</v>
      </c>
      <c r="D2531" s="50" t="s">
        <v>12239</v>
      </c>
      <c r="E2531" s="84">
        <f t="shared" si="156"/>
        <v>42318</v>
      </c>
      <c r="F2531" s="50">
        <f t="shared" si="157"/>
        <v>2015</v>
      </c>
      <c r="G2531" s="50">
        <f t="shared" si="158"/>
        <v>11</v>
      </c>
      <c r="H2531" s="50">
        <f t="shared" si="159"/>
        <v>2</v>
      </c>
      <c r="I2531" s="54" t="s">
        <v>15625</v>
      </c>
      <c r="J2531" s="54" t="s">
        <v>17050</v>
      </c>
      <c r="K2531" s="54" t="s">
        <v>17124</v>
      </c>
      <c r="L2531" s="54" t="s">
        <v>15626</v>
      </c>
      <c r="M2531" s="55">
        <v>1</v>
      </c>
      <c r="N2531" s="55">
        <v>0.83</v>
      </c>
      <c r="O2531" s="54" t="s">
        <v>15615</v>
      </c>
    </row>
    <row r="2532" spans="1:15" x14ac:dyDescent="0.25">
      <c r="A2532" s="19">
        <v>2538</v>
      </c>
      <c r="B2532" t="s">
        <v>9344</v>
      </c>
      <c r="C2532" t="s">
        <v>6013</v>
      </c>
      <c r="D2532" s="50" t="s">
        <v>12240</v>
      </c>
      <c r="E2532" s="84">
        <f t="shared" si="156"/>
        <v>42319</v>
      </c>
      <c r="F2532" s="50">
        <f t="shared" si="157"/>
        <v>2015</v>
      </c>
      <c r="G2532" s="50">
        <f t="shared" si="158"/>
        <v>11</v>
      </c>
      <c r="H2532" s="50">
        <f t="shared" si="159"/>
        <v>3</v>
      </c>
      <c r="I2532" s="54" t="s">
        <v>15622</v>
      </c>
      <c r="J2532" s="54" t="s">
        <v>17050</v>
      </c>
      <c r="K2532" s="54" t="s">
        <v>17124</v>
      </c>
      <c r="L2532" s="54" t="s">
        <v>15626</v>
      </c>
      <c r="M2532" s="55">
        <v>1</v>
      </c>
      <c r="N2532" s="55">
        <v>0.94</v>
      </c>
      <c r="O2532" s="54" t="s">
        <v>15616</v>
      </c>
    </row>
    <row r="2533" spans="1:15" x14ac:dyDescent="0.25">
      <c r="A2533" s="19">
        <v>2539</v>
      </c>
      <c r="B2533" t="s">
        <v>8214</v>
      </c>
      <c r="C2533" t="s">
        <v>7121</v>
      </c>
      <c r="D2533" s="50" t="s">
        <v>12241</v>
      </c>
      <c r="E2533" s="84">
        <f t="shared" si="156"/>
        <v>42320</v>
      </c>
      <c r="F2533" s="50">
        <f t="shared" si="157"/>
        <v>2015</v>
      </c>
      <c r="G2533" s="50">
        <f t="shared" si="158"/>
        <v>11</v>
      </c>
      <c r="H2533" s="50">
        <f t="shared" si="159"/>
        <v>4</v>
      </c>
      <c r="I2533" s="54" t="s">
        <v>15622</v>
      </c>
      <c r="J2533" s="54" t="s">
        <v>17050</v>
      </c>
      <c r="K2533" s="54" t="s">
        <v>17124</v>
      </c>
      <c r="L2533" s="54" t="s">
        <v>15628</v>
      </c>
      <c r="M2533" s="55">
        <v>0</v>
      </c>
      <c r="N2533" s="55">
        <v>0</v>
      </c>
      <c r="O2533" s="54" t="s">
        <v>15615</v>
      </c>
    </row>
    <row r="2534" spans="1:15" x14ac:dyDescent="0.25">
      <c r="A2534" s="19">
        <v>2540</v>
      </c>
      <c r="B2534" t="s">
        <v>11079</v>
      </c>
      <c r="C2534" t="s">
        <v>4318</v>
      </c>
      <c r="D2534" s="50" t="s">
        <v>12242</v>
      </c>
      <c r="E2534" s="84">
        <f t="shared" si="156"/>
        <v>42321</v>
      </c>
      <c r="F2534" s="50">
        <f t="shared" si="157"/>
        <v>2015</v>
      </c>
      <c r="G2534" s="50">
        <f t="shared" si="158"/>
        <v>11</v>
      </c>
      <c r="H2534" s="50">
        <f t="shared" si="159"/>
        <v>5</v>
      </c>
      <c r="I2534" s="54" t="s">
        <v>15622</v>
      </c>
      <c r="J2534" s="54" t="s">
        <v>17050</v>
      </c>
      <c r="K2534" s="54" t="s">
        <v>17124</v>
      </c>
      <c r="L2534" s="54" t="s">
        <v>15624</v>
      </c>
      <c r="M2534" s="55">
        <v>1</v>
      </c>
      <c r="N2534" s="55">
        <v>1</v>
      </c>
      <c r="O2534" s="54" t="s">
        <v>15615</v>
      </c>
    </row>
    <row r="2535" spans="1:15" x14ac:dyDescent="0.25">
      <c r="A2535" s="19">
        <v>2541</v>
      </c>
      <c r="B2535" t="s">
        <v>11125</v>
      </c>
      <c r="C2535" t="s">
        <v>4275</v>
      </c>
      <c r="D2535" s="50" t="s">
        <v>12242</v>
      </c>
      <c r="E2535" s="84">
        <f t="shared" si="156"/>
        <v>42321</v>
      </c>
      <c r="F2535" s="50">
        <f t="shared" si="157"/>
        <v>2015</v>
      </c>
      <c r="G2535" s="50">
        <f t="shared" si="158"/>
        <v>11</v>
      </c>
      <c r="H2535" s="50">
        <f t="shared" si="159"/>
        <v>5</v>
      </c>
      <c r="I2535" s="54" t="s">
        <v>15622</v>
      </c>
      <c r="J2535" s="54" t="s">
        <v>17050</v>
      </c>
      <c r="K2535" s="54" t="s">
        <v>17124</v>
      </c>
      <c r="L2535" s="54" t="s">
        <v>15626</v>
      </c>
      <c r="M2535" s="55">
        <v>1</v>
      </c>
      <c r="N2535" s="55">
        <v>1</v>
      </c>
      <c r="O2535" s="54" t="s">
        <v>15616</v>
      </c>
    </row>
    <row r="2536" spans="1:15" x14ac:dyDescent="0.25">
      <c r="A2536" s="19">
        <v>2542</v>
      </c>
      <c r="B2536" t="s">
        <v>9764</v>
      </c>
      <c r="C2536" t="s">
        <v>5605</v>
      </c>
      <c r="D2536" s="50" t="s">
        <v>12242</v>
      </c>
      <c r="E2536" s="84">
        <f t="shared" si="156"/>
        <v>42321</v>
      </c>
      <c r="F2536" s="50">
        <f t="shared" si="157"/>
        <v>2015</v>
      </c>
      <c r="G2536" s="50">
        <f t="shared" si="158"/>
        <v>11</v>
      </c>
      <c r="H2536" s="50">
        <f t="shared" si="159"/>
        <v>5</v>
      </c>
      <c r="I2536" s="54" t="s">
        <v>15622</v>
      </c>
      <c r="J2536" s="54" t="s">
        <v>17050</v>
      </c>
      <c r="K2536" s="54" t="s">
        <v>17124</v>
      </c>
      <c r="L2536" s="54" t="s">
        <v>15626</v>
      </c>
      <c r="M2536" s="55">
        <v>1</v>
      </c>
      <c r="N2536" s="55">
        <v>1</v>
      </c>
      <c r="O2536" s="54" t="s">
        <v>15615</v>
      </c>
    </row>
    <row r="2537" spans="1:15" x14ac:dyDescent="0.25">
      <c r="A2537" s="19">
        <v>2543</v>
      </c>
      <c r="B2537" t="s">
        <v>8745</v>
      </c>
      <c r="C2537" t="s">
        <v>6603</v>
      </c>
      <c r="D2537" s="50" t="s">
        <v>12243</v>
      </c>
      <c r="E2537" s="84">
        <f t="shared" si="156"/>
        <v>42322</v>
      </c>
      <c r="F2537" s="50">
        <f t="shared" si="157"/>
        <v>2015</v>
      </c>
      <c r="G2537" s="50">
        <f t="shared" si="158"/>
        <v>11</v>
      </c>
      <c r="H2537" s="50">
        <f t="shared" si="159"/>
        <v>6</v>
      </c>
      <c r="I2537" s="54" t="s">
        <v>15622</v>
      </c>
      <c r="J2537" s="54" t="s">
        <v>17050</v>
      </c>
      <c r="K2537" s="54" t="s">
        <v>17124</v>
      </c>
      <c r="L2537" s="54" t="s">
        <v>15626</v>
      </c>
      <c r="M2537" s="55">
        <v>1</v>
      </c>
      <c r="N2537" s="55">
        <v>1</v>
      </c>
      <c r="O2537" s="54" t="s">
        <v>15616</v>
      </c>
    </row>
    <row r="2538" spans="1:15" x14ac:dyDescent="0.25">
      <c r="A2538" s="19">
        <v>2544</v>
      </c>
      <c r="B2538" t="s">
        <v>11233</v>
      </c>
      <c r="C2538" t="s">
        <v>4168</v>
      </c>
      <c r="D2538" s="50" t="s">
        <v>12244</v>
      </c>
      <c r="E2538" s="84">
        <f t="shared" si="156"/>
        <v>42324</v>
      </c>
      <c r="F2538" s="50">
        <f t="shared" si="157"/>
        <v>2015</v>
      </c>
      <c r="G2538" s="50">
        <f t="shared" si="158"/>
        <v>11</v>
      </c>
      <c r="H2538" s="50">
        <f t="shared" si="159"/>
        <v>1</v>
      </c>
      <c r="I2538" s="54" t="s">
        <v>15622</v>
      </c>
      <c r="J2538" s="54" t="s">
        <v>17050</v>
      </c>
      <c r="K2538" s="54" t="s">
        <v>17124</v>
      </c>
      <c r="L2538" s="54" t="s">
        <v>15626</v>
      </c>
      <c r="M2538" s="55">
        <v>1</v>
      </c>
      <c r="N2538" s="55">
        <v>1</v>
      </c>
      <c r="O2538" s="54" t="s">
        <v>15615</v>
      </c>
    </row>
    <row r="2539" spans="1:15" x14ac:dyDescent="0.25">
      <c r="A2539" s="19">
        <v>2545</v>
      </c>
      <c r="B2539" t="s">
        <v>9928</v>
      </c>
      <c r="C2539" t="s">
        <v>5443</v>
      </c>
      <c r="D2539" s="50" t="s">
        <v>12244</v>
      </c>
      <c r="E2539" s="84">
        <f t="shared" si="156"/>
        <v>42324</v>
      </c>
      <c r="F2539" s="50">
        <f t="shared" si="157"/>
        <v>2015</v>
      </c>
      <c r="G2539" s="50">
        <f t="shared" si="158"/>
        <v>11</v>
      </c>
      <c r="H2539" s="50">
        <f t="shared" si="159"/>
        <v>1</v>
      </c>
      <c r="I2539" s="54" t="s">
        <v>15685</v>
      </c>
      <c r="J2539" s="54" t="s">
        <v>17062</v>
      </c>
      <c r="K2539" s="54" t="s">
        <v>17124</v>
      </c>
      <c r="L2539" s="54" t="s">
        <v>15626</v>
      </c>
      <c r="M2539" s="55">
        <v>1</v>
      </c>
      <c r="N2539" s="55">
        <v>0.91</v>
      </c>
      <c r="O2539" s="54" t="s">
        <v>15616</v>
      </c>
    </row>
    <row r="2540" spans="1:15" x14ac:dyDescent="0.25">
      <c r="A2540" s="19">
        <v>2546</v>
      </c>
      <c r="B2540" t="s">
        <v>9287</v>
      </c>
      <c r="C2540" t="s">
        <v>6069</v>
      </c>
      <c r="D2540" s="50" t="s">
        <v>12244</v>
      </c>
      <c r="E2540" s="84">
        <f t="shared" si="156"/>
        <v>42324</v>
      </c>
      <c r="F2540" s="50">
        <f t="shared" si="157"/>
        <v>2015</v>
      </c>
      <c r="G2540" s="50">
        <f t="shared" si="158"/>
        <v>11</v>
      </c>
      <c r="H2540" s="50">
        <f t="shared" si="159"/>
        <v>1</v>
      </c>
      <c r="I2540" s="54" t="s">
        <v>15622</v>
      </c>
      <c r="J2540" s="54" t="s">
        <v>17050</v>
      </c>
      <c r="K2540" s="54" t="s">
        <v>17124</v>
      </c>
      <c r="L2540" s="54" t="s">
        <v>15626</v>
      </c>
      <c r="M2540" s="55">
        <v>1</v>
      </c>
      <c r="N2540" s="55">
        <v>0.9</v>
      </c>
      <c r="O2540" s="54" t="s">
        <v>15615</v>
      </c>
    </row>
    <row r="2541" spans="1:15" x14ac:dyDescent="0.25">
      <c r="A2541" s="19">
        <v>2547</v>
      </c>
      <c r="B2541" t="s">
        <v>8321</v>
      </c>
      <c r="C2541" t="s">
        <v>7016</v>
      </c>
      <c r="D2541" s="50" t="s">
        <v>12244</v>
      </c>
      <c r="E2541" s="84">
        <f t="shared" si="156"/>
        <v>42324</v>
      </c>
      <c r="F2541" s="50">
        <f t="shared" si="157"/>
        <v>2015</v>
      </c>
      <c r="G2541" s="50">
        <f t="shared" si="158"/>
        <v>11</v>
      </c>
      <c r="H2541" s="50">
        <f t="shared" si="159"/>
        <v>1</v>
      </c>
      <c r="I2541" s="54" t="s">
        <v>15669</v>
      </c>
      <c r="J2541" s="54" t="s">
        <v>17101</v>
      </c>
      <c r="K2541" s="54" t="s">
        <v>17125</v>
      </c>
      <c r="L2541" s="54" t="s">
        <v>15626</v>
      </c>
      <c r="M2541" s="55">
        <v>1</v>
      </c>
      <c r="N2541" s="55">
        <v>0.97</v>
      </c>
      <c r="O2541" s="54" t="s">
        <v>15615</v>
      </c>
    </row>
    <row r="2542" spans="1:15" x14ac:dyDescent="0.25">
      <c r="A2542" s="19">
        <v>2548</v>
      </c>
      <c r="B2542" t="s">
        <v>7835</v>
      </c>
      <c r="C2542" t="s">
        <v>7488</v>
      </c>
      <c r="D2542" s="50" t="s">
        <v>12244</v>
      </c>
      <c r="E2542" s="84">
        <f t="shared" si="156"/>
        <v>42324</v>
      </c>
      <c r="F2542" s="50">
        <f t="shared" si="157"/>
        <v>2015</v>
      </c>
      <c r="G2542" s="50">
        <f t="shared" si="158"/>
        <v>11</v>
      </c>
      <c r="H2542" s="50">
        <f t="shared" si="159"/>
        <v>1</v>
      </c>
      <c r="I2542" s="54" t="s">
        <v>15622</v>
      </c>
      <c r="J2542" s="54" t="s">
        <v>17050</v>
      </c>
      <c r="K2542" s="54" t="s">
        <v>17124</v>
      </c>
      <c r="L2542" s="54" t="s">
        <v>15624</v>
      </c>
      <c r="M2542" s="55">
        <v>1</v>
      </c>
      <c r="N2542" s="55">
        <v>0.7</v>
      </c>
      <c r="O2542" s="54" t="s">
        <v>15615</v>
      </c>
    </row>
    <row r="2543" spans="1:15" x14ac:dyDescent="0.25">
      <c r="A2543" s="19">
        <v>2549</v>
      </c>
      <c r="B2543" t="s">
        <v>10024</v>
      </c>
      <c r="C2543" t="s">
        <v>5349</v>
      </c>
      <c r="D2543" s="50" t="s">
        <v>12244</v>
      </c>
      <c r="E2543" s="84">
        <f t="shared" si="156"/>
        <v>42324</v>
      </c>
      <c r="F2543" s="50">
        <f t="shared" si="157"/>
        <v>2015</v>
      </c>
      <c r="G2543" s="50">
        <f t="shared" si="158"/>
        <v>11</v>
      </c>
      <c r="H2543" s="50">
        <f t="shared" si="159"/>
        <v>1</v>
      </c>
      <c r="I2543" s="54" t="s">
        <v>15622</v>
      </c>
      <c r="J2543" s="54" t="s">
        <v>17050</v>
      </c>
      <c r="K2543" s="54" t="s">
        <v>17124</v>
      </c>
      <c r="L2543" s="54" t="s">
        <v>15623</v>
      </c>
      <c r="M2543" s="55">
        <v>1</v>
      </c>
      <c r="N2543" s="55">
        <v>1</v>
      </c>
      <c r="O2543" s="54" t="s">
        <v>15615</v>
      </c>
    </row>
    <row r="2544" spans="1:15" x14ac:dyDescent="0.25">
      <c r="A2544" s="19">
        <v>2550</v>
      </c>
      <c r="B2544" t="s">
        <v>11328</v>
      </c>
      <c r="C2544" t="s">
        <v>4073</v>
      </c>
      <c r="D2544" s="50" t="s">
        <v>12245</v>
      </c>
      <c r="E2544" s="84">
        <f t="shared" si="156"/>
        <v>42325</v>
      </c>
      <c r="F2544" s="50">
        <f t="shared" si="157"/>
        <v>2015</v>
      </c>
      <c r="G2544" s="50">
        <f t="shared" si="158"/>
        <v>11</v>
      </c>
      <c r="H2544" s="50">
        <f t="shared" si="159"/>
        <v>2</v>
      </c>
      <c r="I2544" s="54" t="s">
        <v>15622</v>
      </c>
      <c r="J2544" s="54" t="s">
        <v>17050</v>
      </c>
      <c r="K2544" s="54" t="s">
        <v>17124</v>
      </c>
      <c r="L2544" s="54" t="s">
        <v>15626</v>
      </c>
      <c r="M2544" s="55">
        <v>1</v>
      </c>
      <c r="N2544" s="55">
        <v>0.5</v>
      </c>
      <c r="O2544" s="54" t="s">
        <v>15615</v>
      </c>
    </row>
    <row r="2545" spans="1:15" x14ac:dyDescent="0.25">
      <c r="A2545" s="19">
        <v>2551</v>
      </c>
      <c r="B2545" t="s">
        <v>11102</v>
      </c>
      <c r="C2545" t="s">
        <v>4296</v>
      </c>
      <c r="D2545" s="50" t="s">
        <v>12245</v>
      </c>
      <c r="E2545" s="84">
        <f t="shared" si="156"/>
        <v>42325</v>
      </c>
      <c r="F2545" s="50">
        <f t="shared" si="157"/>
        <v>2015</v>
      </c>
      <c r="G2545" s="50">
        <f t="shared" si="158"/>
        <v>11</v>
      </c>
      <c r="H2545" s="50">
        <f t="shared" si="159"/>
        <v>2</v>
      </c>
      <c r="I2545" s="54" t="s">
        <v>15622</v>
      </c>
      <c r="J2545" s="54" t="s">
        <v>17050</v>
      </c>
      <c r="K2545" s="54" t="s">
        <v>17124</v>
      </c>
      <c r="L2545" s="54" t="s">
        <v>15624</v>
      </c>
      <c r="M2545" s="55">
        <v>1</v>
      </c>
      <c r="N2545" s="55">
        <v>0.79</v>
      </c>
      <c r="O2545" s="54" t="s">
        <v>15616</v>
      </c>
    </row>
    <row r="2546" spans="1:15" x14ac:dyDescent="0.25">
      <c r="A2546" s="19">
        <v>2552</v>
      </c>
      <c r="B2546" t="s">
        <v>10983</v>
      </c>
      <c r="C2546" t="s">
        <v>4413</v>
      </c>
      <c r="D2546" s="50" t="s">
        <v>12245</v>
      </c>
      <c r="E2546" s="84">
        <f t="shared" si="156"/>
        <v>42325</v>
      </c>
      <c r="F2546" s="50">
        <f t="shared" si="157"/>
        <v>2015</v>
      </c>
      <c r="G2546" s="50">
        <f t="shared" si="158"/>
        <v>11</v>
      </c>
      <c r="H2546" s="50">
        <f t="shared" si="159"/>
        <v>2</v>
      </c>
      <c r="I2546" s="54" t="s">
        <v>15622</v>
      </c>
      <c r="J2546" s="54" t="s">
        <v>17050</v>
      </c>
      <c r="K2546" s="54" t="s">
        <v>17124</v>
      </c>
      <c r="L2546" s="54" t="s">
        <v>15624</v>
      </c>
      <c r="M2546" s="55">
        <v>0.75</v>
      </c>
      <c r="N2546" s="55">
        <v>0.5</v>
      </c>
      <c r="O2546" s="54" t="s">
        <v>15615</v>
      </c>
    </row>
    <row r="2547" spans="1:15" x14ac:dyDescent="0.25">
      <c r="A2547" s="19">
        <v>2553</v>
      </c>
      <c r="B2547" t="s">
        <v>7996</v>
      </c>
      <c r="C2547" t="s">
        <v>7335</v>
      </c>
      <c r="D2547" s="50" t="s">
        <v>12246</v>
      </c>
      <c r="E2547" s="84">
        <f t="shared" si="156"/>
        <v>42327</v>
      </c>
      <c r="F2547" s="50">
        <f t="shared" si="157"/>
        <v>2015</v>
      </c>
      <c r="G2547" s="50">
        <f t="shared" si="158"/>
        <v>11</v>
      </c>
      <c r="H2547" s="50">
        <f t="shared" si="159"/>
        <v>4</v>
      </c>
      <c r="I2547" s="54" t="s">
        <v>15622</v>
      </c>
      <c r="J2547" s="54" t="s">
        <v>17050</v>
      </c>
      <c r="K2547" s="54" t="s">
        <v>17124</v>
      </c>
      <c r="L2547" s="54" t="s">
        <v>15626</v>
      </c>
      <c r="M2547" s="55">
        <v>1</v>
      </c>
      <c r="N2547" s="55">
        <v>1</v>
      </c>
      <c r="O2547" s="54" t="s">
        <v>15616</v>
      </c>
    </row>
    <row r="2548" spans="1:15" x14ac:dyDescent="0.25">
      <c r="A2548" s="19">
        <v>2554</v>
      </c>
      <c r="B2548" t="s">
        <v>9031</v>
      </c>
      <c r="C2548" t="s">
        <v>6322</v>
      </c>
      <c r="D2548" s="50" t="s">
        <v>12247</v>
      </c>
      <c r="E2548" s="84">
        <f t="shared" si="156"/>
        <v>42329</v>
      </c>
      <c r="F2548" s="50">
        <f t="shared" si="157"/>
        <v>2015</v>
      </c>
      <c r="G2548" s="50">
        <f t="shared" si="158"/>
        <v>11</v>
      </c>
      <c r="H2548" s="50">
        <f t="shared" si="159"/>
        <v>6</v>
      </c>
      <c r="I2548" s="54" t="s">
        <v>15710</v>
      </c>
      <c r="J2548" s="54" t="s">
        <v>17059</v>
      </c>
      <c r="K2548" s="54" t="s">
        <v>17124</v>
      </c>
      <c r="L2548" s="54" t="s">
        <v>15626</v>
      </c>
      <c r="M2548" s="55">
        <v>0.98</v>
      </c>
      <c r="N2548" s="55">
        <v>0.99</v>
      </c>
      <c r="O2548" s="54" t="s">
        <v>15616</v>
      </c>
    </row>
    <row r="2549" spans="1:15" x14ac:dyDescent="0.25">
      <c r="A2549" s="19">
        <v>2555</v>
      </c>
      <c r="B2549" t="s">
        <v>9767</v>
      </c>
      <c r="C2549" t="s">
        <v>5602</v>
      </c>
      <c r="D2549" s="50" t="s">
        <v>12248</v>
      </c>
      <c r="E2549" s="84">
        <f t="shared" si="156"/>
        <v>42331</v>
      </c>
      <c r="F2549" s="50">
        <f t="shared" si="157"/>
        <v>2015</v>
      </c>
      <c r="G2549" s="50">
        <f t="shared" si="158"/>
        <v>11</v>
      </c>
      <c r="H2549" s="50">
        <f t="shared" si="159"/>
        <v>1</v>
      </c>
      <c r="I2549" s="54" t="s">
        <v>15622</v>
      </c>
      <c r="J2549" s="54" t="s">
        <v>17050</v>
      </c>
      <c r="K2549" s="54" t="s">
        <v>17124</v>
      </c>
      <c r="L2549" s="54" t="s">
        <v>15623</v>
      </c>
      <c r="M2549" s="55">
        <v>1</v>
      </c>
      <c r="N2549" s="55">
        <v>0.86</v>
      </c>
      <c r="O2549" s="54" t="s">
        <v>15616</v>
      </c>
    </row>
    <row r="2550" spans="1:15" x14ac:dyDescent="0.25">
      <c r="A2550" s="19">
        <v>2556</v>
      </c>
      <c r="B2550" t="s">
        <v>7836</v>
      </c>
      <c r="C2550" t="s">
        <v>7487</v>
      </c>
      <c r="D2550" s="50" t="s">
        <v>12248</v>
      </c>
      <c r="E2550" s="84">
        <f t="shared" si="156"/>
        <v>42331</v>
      </c>
      <c r="F2550" s="50">
        <f t="shared" si="157"/>
        <v>2015</v>
      </c>
      <c r="G2550" s="50">
        <f t="shared" si="158"/>
        <v>11</v>
      </c>
      <c r="H2550" s="50">
        <f t="shared" si="159"/>
        <v>1</v>
      </c>
      <c r="I2550" s="54" t="s">
        <v>15622</v>
      </c>
      <c r="J2550" s="54" t="s">
        <v>17050</v>
      </c>
      <c r="K2550" s="54" t="s">
        <v>17124</v>
      </c>
      <c r="L2550" s="54" t="s">
        <v>15626</v>
      </c>
      <c r="M2550" s="55">
        <v>1</v>
      </c>
      <c r="N2550" s="55">
        <v>0.99</v>
      </c>
      <c r="O2550" s="54" t="s">
        <v>15616</v>
      </c>
    </row>
    <row r="2551" spans="1:15" x14ac:dyDescent="0.25">
      <c r="A2551" s="19">
        <v>2557</v>
      </c>
      <c r="B2551" t="s">
        <v>8314</v>
      </c>
      <c r="C2551" t="s">
        <v>7023</v>
      </c>
      <c r="D2551" s="50" t="s">
        <v>12248</v>
      </c>
      <c r="E2551" s="84">
        <f t="shared" si="156"/>
        <v>42331</v>
      </c>
      <c r="F2551" s="50">
        <f t="shared" si="157"/>
        <v>2015</v>
      </c>
      <c r="G2551" s="50">
        <f t="shared" si="158"/>
        <v>11</v>
      </c>
      <c r="H2551" s="50">
        <f t="shared" si="159"/>
        <v>1</v>
      </c>
      <c r="I2551" s="54" t="s">
        <v>15625</v>
      </c>
      <c r="J2551" s="54" t="s">
        <v>17050</v>
      </c>
      <c r="K2551" s="54" t="s">
        <v>17124</v>
      </c>
      <c r="L2551" s="54" t="s">
        <v>15626</v>
      </c>
      <c r="M2551" s="55">
        <v>0.98</v>
      </c>
      <c r="N2551" s="55">
        <v>0.91</v>
      </c>
      <c r="O2551" s="54" t="s">
        <v>15616</v>
      </c>
    </row>
    <row r="2552" spans="1:15" x14ac:dyDescent="0.25">
      <c r="A2552" s="19">
        <v>2558</v>
      </c>
      <c r="B2552" t="s">
        <v>10190</v>
      </c>
      <c r="C2552" t="s">
        <v>5188</v>
      </c>
      <c r="D2552" s="50" t="s">
        <v>12249</v>
      </c>
      <c r="E2552" s="84">
        <f t="shared" si="156"/>
        <v>42332</v>
      </c>
      <c r="F2552" s="50">
        <f t="shared" si="157"/>
        <v>2015</v>
      </c>
      <c r="G2552" s="50">
        <f t="shared" si="158"/>
        <v>11</v>
      </c>
      <c r="H2552" s="50">
        <f t="shared" si="159"/>
        <v>2</v>
      </c>
      <c r="I2552" s="54" t="s">
        <v>15622</v>
      </c>
      <c r="J2552" s="54" t="s">
        <v>17050</v>
      </c>
      <c r="K2552" s="54" t="s">
        <v>17124</v>
      </c>
      <c r="L2552" s="54" t="s">
        <v>15628</v>
      </c>
      <c r="M2552" s="55">
        <v>0.13</v>
      </c>
      <c r="N2552" s="55">
        <v>0.96</v>
      </c>
      <c r="O2552" s="54" t="s">
        <v>15615</v>
      </c>
    </row>
    <row r="2553" spans="1:15" x14ac:dyDescent="0.25">
      <c r="A2553" s="19">
        <v>2559</v>
      </c>
      <c r="B2553" t="s">
        <v>11395</v>
      </c>
      <c r="C2553" t="s">
        <v>4005</v>
      </c>
      <c r="D2553" s="50" t="s">
        <v>12249</v>
      </c>
      <c r="E2553" s="84">
        <f t="shared" si="156"/>
        <v>42332</v>
      </c>
      <c r="F2553" s="50">
        <f t="shared" si="157"/>
        <v>2015</v>
      </c>
      <c r="G2553" s="50">
        <f t="shared" si="158"/>
        <v>11</v>
      </c>
      <c r="H2553" s="50">
        <f t="shared" si="159"/>
        <v>2</v>
      </c>
      <c r="I2553" s="54" t="s">
        <v>15813</v>
      </c>
      <c r="J2553" s="54" t="s">
        <v>17059</v>
      </c>
      <c r="K2553" s="54" t="s">
        <v>17124</v>
      </c>
      <c r="L2553" s="54" t="s">
        <v>15624</v>
      </c>
      <c r="M2553" s="55">
        <v>1</v>
      </c>
      <c r="N2553" s="55">
        <v>0.5</v>
      </c>
      <c r="O2553" s="54" t="s">
        <v>15616</v>
      </c>
    </row>
    <row r="2554" spans="1:15" x14ac:dyDescent="0.25">
      <c r="A2554" s="19">
        <v>2560</v>
      </c>
      <c r="B2554" t="s">
        <v>7930</v>
      </c>
      <c r="C2554" t="s">
        <v>7400</v>
      </c>
      <c r="D2554" s="50" t="s">
        <v>12250</v>
      </c>
      <c r="E2554" s="84">
        <f t="shared" si="156"/>
        <v>42334</v>
      </c>
      <c r="F2554" s="50">
        <f t="shared" si="157"/>
        <v>2015</v>
      </c>
      <c r="G2554" s="50">
        <f t="shared" si="158"/>
        <v>11</v>
      </c>
      <c r="H2554" s="50">
        <f t="shared" si="159"/>
        <v>4</v>
      </c>
      <c r="I2554" s="54" t="s">
        <v>15622</v>
      </c>
      <c r="J2554" s="54" t="s">
        <v>17050</v>
      </c>
      <c r="K2554" s="54" t="s">
        <v>17124</v>
      </c>
      <c r="L2554" s="54" t="s">
        <v>15626</v>
      </c>
      <c r="M2554" s="55">
        <v>0.8</v>
      </c>
      <c r="N2554" s="55">
        <v>0.93</v>
      </c>
      <c r="O2554" s="54" t="s">
        <v>15616</v>
      </c>
    </row>
    <row r="2555" spans="1:15" x14ac:dyDescent="0.25">
      <c r="A2555" s="19">
        <v>2561</v>
      </c>
      <c r="B2555" t="s">
        <v>9849</v>
      </c>
      <c r="C2555" t="s">
        <v>5522</v>
      </c>
      <c r="D2555" s="50" t="s">
        <v>12251</v>
      </c>
      <c r="E2555" s="84">
        <f t="shared" si="156"/>
        <v>42336</v>
      </c>
      <c r="F2555" s="50">
        <f t="shared" si="157"/>
        <v>2015</v>
      </c>
      <c r="G2555" s="50">
        <f t="shared" si="158"/>
        <v>11</v>
      </c>
      <c r="H2555" s="50">
        <f t="shared" si="159"/>
        <v>6</v>
      </c>
      <c r="I2555" s="54" t="s">
        <v>15622</v>
      </c>
      <c r="J2555" s="54" t="s">
        <v>17050</v>
      </c>
      <c r="K2555" s="54" t="s">
        <v>17124</v>
      </c>
      <c r="L2555" s="54" t="s">
        <v>15626</v>
      </c>
      <c r="M2555" s="55">
        <v>1</v>
      </c>
      <c r="N2555" s="55">
        <v>0.99</v>
      </c>
      <c r="O2555" s="54" t="s">
        <v>15615</v>
      </c>
    </row>
    <row r="2556" spans="1:15" x14ac:dyDescent="0.25">
      <c r="A2556" s="19">
        <v>2562</v>
      </c>
      <c r="B2556" t="s">
        <v>10052</v>
      </c>
      <c r="C2556" t="s">
        <v>5322</v>
      </c>
      <c r="D2556" s="50" t="s">
        <v>12251</v>
      </c>
      <c r="E2556" s="84">
        <f t="shared" si="156"/>
        <v>42336</v>
      </c>
      <c r="F2556" s="50">
        <f t="shared" si="157"/>
        <v>2015</v>
      </c>
      <c r="G2556" s="50">
        <f t="shared" si="158"/>
        <v>11</v>
      </c>
      <c r="H2556" s="50">
        <f t="shared" si="159"/>
        <v>6</v>
      </c>
      <c r="I2556" s="54" t="s">
        <v>15622</v>
      </c>
      <c r="J2556" s="54" t="s">
        <v>17050</v>
      </c>
      <c r="K2556" s="54" t="s">
        <v>17124</v>
      </c>
      <c r="L2556" s="54" t="s">
        <v>15626</v>
      </c>
      <c r="M2556" s="55">
        <v>1</v>
      </c>
      <c r="N2556" s="55">
        <v>0.97</v>
      </c>
      <c r="O2556" s="54" t="s">
        <v>15616</v>
      </c>
    </row>
    <row r="2557" spans="1:15" x14ac:dyDescent="0.25">
      <c r="A2557" s="19">
        <v>2563</v>
      </c>
      <c r="B2557" t="s">
        <v>8776</v>
      </c>
      <c r="C2557" t="s">
        <v>6572</v>
      </c>
      <c r="D2557" s="50" t="s">
        <v>12252</v>
      </c>
      <c r="E2557" s="84">
        <f t="shared" si="156"/>
        <v>42337</v>
      </c>
      <c r="F2557" s="50">
        <f t="shared" si="157"/>
        <v>2015</v>
      </c>
      <c r="G2557" s="50">
        <f t="shared" si="158"/>
        <v>11</v>
      </c>
      <c r="H2557" s="50">
        <f t="shared" si="159"/>
        <v>7</v>
      </c>
      <c r="I2557" s="54" t="s">
        <v>15625</v>
      </c>
      <c r="J2557" s="54" t="s">
        <v>17050</v>
      </c>
      <c r="K2557" s="54" t="s">
        <v>17124</v>
      </c>
      <c r="L2557" s="54" t="s">
        <v>15626</v>
      </c>
      <c r="M2557" s="55">
        <v>1</v>
      </c>
      <c r="N2557" s="55">
        <v>0.79</v>
      </c>
      <c r="O2557" s="54" t="s">
        <v>15615</v>
      </c>
    </row>
    <row r="2558" spans="1:15" x14ac:dyDescent="0.25">
      <c r="A2558" s="19">
        <v>2564</v>
      </c>
      <c r="B2558" t="s">
        <v>8783</v>
      </c>
      <c r="C2558" t="s">
        <v>6565</v>
      </c>
      <c r="D2558" s="50" t="s">
        <v>12253</v>
      </c>
      <c r="E2558" s="84">
        <f t="shared" si="156"/>
        <v>42340</v>
      </c>
      <c r="F2558" s="50">
        <f t="shared" si="157"/>
        <v>2015</v>
      </c>
      <c r="G2558" s="50">
        <f t="shared" si="158"/>
        <v>12</v>
      </c>
      <c r="H2558" s="50">
        <f t="shared" si="159"/>
        <v>3</v>
      </c>
      <c r="I2558" s="54" t="s">
        <v>15625</v>
      </c>
      <c r="J2558" s="54" t="s">
        <v>17050</v>
      </c>
      <c r="K2558" s="54" t="s">
        <v>17124</v>
      </c>
      <c r="L2558" s="54" t="s">
        <v>15624</v>
      </c>
      <c r="M2558" s="55">
        <v>1</v>
      </c>
      <c r="N2558" s="55">
        <v>0.95</v>
      </c>
      <c r="O2558" s="54" t="s">
        <v>15616</v>
      </c>
    </row>
    <row r="2559" spans="1:15" x14ac:dyDescent="0.25">
      <c r="A2559" s="19">
        <v>2565</v>
      </c>
      <c r="B2559" t="s">
        <v>11371</v>
      </c>
      <c r="C2559" t="s">
        <v>4029</v>
      </c>
      <c r="D2559" s="50" t="s">
        <v>12253</v>
      </c>
      <c r="E2559" s="84">
        <f t="shared" si="156"/>
        <v>42340</v>
      </c>
      <c r="F2559" s="50">
        <f t="shared" si="157"/>
        <v>2015</v>
      </c>
      <c r="G2559" s="50">
        <f t="shared" si="158"/>
        <v>12</v>
      </c>
      <c r="H2559" s="50">
        <f t="shared" si="159"/>
        <v>3</v>
      </c>
      <c r="I2559" s="54" t="s">
        <v>15639</v>
      </c>
      <c r="J2559" s="54" t="s">
        <v>17050</v>
      </c>
      <c r="K2559" s="54" t="s">
        <v>17124</v>
      </c>
      <c r="L2559" s="54" t="s">
        <v>15626</v>
      </c>
      <c r="M2559" s="55">
        <v>1</v>
      </c>
      <c r="N2559" s="55">
        <v>1</v>
      </c>
      <c r="O2559" s="54" t="s">
        <v>15615</v>
      </c>
    </row>
    <row r="2560" spans="1:15" x14ac:dyDescent="0.25">
      <c r="A2560" s="19">
        <v>2566</v>
      </c>
      <c r="B2560" t="s">
        <v>11579</v>
      </c>
      <c r="C2560" t="s">
        <v>3826</v>
      </c>
      <c r="D2560" s="50" t="s">
        <v>12254</v>
      </c>
      <c r="E2560" s="84">
        <f t="shared" si="156"/>
        <v>42341</v>
      </c>
      <c r="F2560" s="50">
        <f t="shared" si="157"/>
        <v>2015</v>
      </c>
      <c r="G2560" s="50">
        <f t="shared" si="158"/>
        <v>12</v>
      </c>
      <c r="H2560" s="50">
        <f t="shared" si="159"/>
        <v>4</v>
      </c>
      <c r="I2560" s="54" t="s">
        <v>15622</v>
      </c>
      <c r="J2560" s="54" t="s">
        <v>17050</v>
      </c>
      <c r="K2560" s="54" t="s">
        <v>17124</v>
      </c>
      <c r="L2560" s="54" t="s">
        <v>15623</v>
      </c>
      <c r="M2560" s="55">
        <v>1</v>
      </c>
      <c r="N2560" s="55">
        <v>0.95</v>
      </c>
      <c r="O2560" s="54" t="s">
        <v>15616</v>
      </c>
    </row>
    <row r="2561" spans="1:15" x14ac:dyDescent="0.25">
      <c r="A2561" s="19">
        <v>2567</v>
      </c>
      <c r="B2561" t="s">
        <v>11712</v>
      </c>
      <c r="C2561" t="s">
        <v>3694</v>
      </c>
      <c r="D2561" s="50" t="s">
        <v>12254</v>
      </c>
      <c r="E2561" s="84">
        <f t="shared" si="156"/>
        <v>42341</v>
      </c>
      <c r="F2561" s="50">
        <f t="shared" si="157"/>
        <v>2015</v>
      </c>
      <c r="G2561" s="50">
        <f t="shared" si="158"/>
        <v>12</v>
      </c>
      <c r="H2561" s="50">
        <f t="shared" si="159"/>
        <v>4</v>
      </c>
      <c r="I2561" s="54" t="s">
        <v>15622</v>
      </c>
      <c r="J2561" s="54" t="s">
        <v>17050</v>
      </c>
      <c r="K2561" s="54" t="s">
        <v>17124</v>
      </c>
      <c r="L2561" s="54" t="s">
        <v>15624</v>
      </c>
      <c r="M2561" s="55">
        <v>1</v>
      </c>
      <c r="N2561" s="55">
        <v>0.88</v>
      </c>
      <c r="O2561" s="54" t="s">
        <v>15616</v>
      </c>
    </row>
    <row r="2562" spans="1:15" x14ac:dyDescent="0.25">
      <c r="A2562" s="19">
        <v>2568</v>
      </c>
      <c r="B2562" t="s">
        <v>9037</v>
      </c>
      <c r="C2562" t="s">
        <v>6316</v>
      </c>
      <c r="D2562" s="50" t="s">
        <v>12255</v>
      </c>
      <c r="E2562" s="84">
        <f t="shared" si="156"/>
        <v>42342</v>
      </c>
      <c r="F2562" s="50">
        <f t="shared" si="157"/>
        <v>2015</v>
      </c>
      <c r="G2562" s="50">
        <f t="shared" si="158"/>
        <v>12</v>
      </c>
      <c r="H2562" s="50">
        <f t="shared" si="159"/>
        <v>5</v>
      </c>
      <c r="I2562" s="54" t="s">
        <v>15622</v>
      </c>
      <c r="J2562" s="54" t="s">
        <v>17050</v>
      </c>
      <c r="K2562" s="54" t="s">
        <v>17124</v>
      </c>
      <c r="L2562" s="54" t="s">
        <v>15628</v>
      </c>
      <c r="M2562" s="55">
        <v>0.33</v>
      </c>
      <c r="N2562" s="55">
        <v>0.65</v>
      </c>
      <c r="O2562" s="54" t="s">
        <v>15615</v>
      </c>
    </row>
    <row r="2563" spans="1:15" x14ac:dyDescent="0.25">
      <c r="A2563" s="19">
        <v>2569</v>
      </c>
      <c r="B2563" t="s">
        <v>11819</v>
      </c>
      <c r="C2563" t="s">
        <v>3515</v>
      </c>
      <c r="D2563" s="50" t="s">
        <v>12256</v>
      </c>
      <c r="E2563" s="84">
        <f t="shared" ref="E2563:E2626" si="160">DATE(LEFT(D2563,4),MID(D2563,5,2),RIGHT(D2563,2))</f>
        <v>42343</v>
      </c>
      <c r="F2563" s="50">
        <f t="shared" ref="F2563:F2626" si="161">YEAR(E2563)</f>
        <v>2015</v>
      </c>
      <c r="G2563" s="50">
        <f t="shared" ref="G2563:G2626" si="162">MONTH(E2563)</f>
        <v>12</v>
      </c>
      <c r="H2563" s="50">
        <f t="shared" ref="H2563:H2626" si="163">WEEKDAY(E2563,2)</f>
        <v>6</v>
      </c>
      <c r="I2563" s="54" t="s">
        <v>15622</v>
      </c>
      <c r="J2563" s="54" t="s">
        <v>17050</v>
      </c>
      <c r="K2563" s="54" t="s">
        <v>17124</v>
      </c>
      <c r="L2563" s="54" t="s">
        <v>15626</v>
      </c>
      <c r="M2563" s="55">
        <v>1</v>
      </c>
      <c r="N2563" s="55">
        <v>0.93</v>
      </c>
      <c r="O2563" s="54" t="s">
        <v>15616</v>
      </c>
    </row>
    <row r="2564" spans="1:15" x14ac:dyDescent="0.25">
      <c r="A2564" s="19">
        <v>2570</v>
      </c>
      <c r="B2564" t="s">
        <v>9230</v>
      </c>
      <c r="C2564" t="s">
        <v>6124</v>
      </c>
      <c r="D2564" s="50" t="s">
        <v>12256</v>
      </c>
      <c r="E2564" s="84">
        <f t="shared" si="160"/>
        <v>42343</v>
      </c>
      <c r="F2564" s="50">
        <f t="shared" si="161"/>
        <v>2015</v>
      </c>
      <c r="G2564" s="50">
        <f t="shared" si="162"/>
        <v>12</v>
      </c>
      <c r="H2564" s="50">
        <f t="shared" si="163"/>
        <v>6</v>
      </c>
      <c r="I2564" s="54" t="s">
        <v>15622</v>
      </c>
      <c r="J2564" s="54" t="s">
        <v>17050</v>
      </c>
      <c r="K2564" s="54" t="s">
        <v>17124</v>
      </c>
      <c r="L2564" s="54" t="s">
        <v>15628</v>
      </c>
      <c r="M2564" s="55">
        <v>0</v>
      </c>
      <c r="N2564" s="55">
        <v>0.4</v>
      </c>
      <c r="O2564" s="54" t="s">
        <v>15615</v>
      </c>
    </row>
    <row r="2565" spans="1:15" x14ac:dyDescent="0.25">
      <c r="A2565" s="19">
        <v>2571</v>
      </c>
      <c r="B2565" t="s">
        <v>8548</v>
      </c>
      <c r="C2565" t="s">
        <v>6798</v>
      </c>
      <c r="D2565" s="50" t="s">
        <v>12256</v>
      </c>
      <c r="E2565" s="84">
        <f t="shared" si="160"/>
        <v>42343</v>
      </c>
      <c r="F2565" s="50">
        <f t="shared" si="161"/>
        <v>2015</v>
      </c>
      <c r="G2565" s="50">
        <f t="shared" si="162"/>
        <v>12</v>
      </c>
      <c r="H2565" s="50">
        <f t="shared" si="163"/>
        <v>6</v>
      </c>
      <c r="I2565" s="54" t="s">
        <v>15625</v>
      </c>
      <c r="J2565" s="54" t="s">
        <v>17050</v>
      </c>
      <c r="K2565" s="54" t="s">
        <v>17124</v>
      </c>
      <c r="L2565" s="54" t="s">
        <v>15626</v>
      </c>
      <c r="M2565" s="55">
        <v>0.84</v>
      </c>
      <c r="N2565" s="55">
        <v>0.97</v>
      </c>
      <c r="O2565" s="54" t="s">
        <v>15615</v>
      </c>
    </row>
    <row r="2566" spans="1:15" x14ac:dyDescent="0.25">
      <c r="A2566" s="19">
        <v>2572</v>
      </c>
      <c r="B2566" t="s">
        <v>8111</v>
      </c>
      <c r="C2566" t="s">
        <v>7224</v>
      </c>
      <c r="D2566" s="50" t="s">
        <v>12256</v>
      </c>
      <c r="E2566" s="84">
        <f t="shared" si="160"/>
        <v>42343</v>
      </c>
      <c r="F2566" s="50">
        <f t="shared" si="161"/>
        <v>2015</v>
      </c>
      <c r="G2566" s="50">
        <f t="shared" si="162"/>
        <v>12</v>
      </c>
      <c r="H2566" s="50">
        <f t="shared" si="163"/>
        <v>6</v>
      </c>
      <c r="I2566" s="54" t="s">
        <v>15622</v>
      </c>
      <c r="J2566" s="54" t="s">
        <v>17050</v>
      </c>
      <c r="K2566" s="54" t="s">
        <v>17124</v>
      </c>
      <c r="L2566" s="54" t="s">
        <v>15624</v>
      </c>
      <c r="M2566" s="55">
        <v>0.9</v>
      </c>
      <c r="N2566" s="55">
        <v>0.98</v>
      </c>
      <c r="O2566" s="54" t="s">
        <v>15615</v>
      </c>
    </row>
    <row r="2567" spans="1:15" x14ac:dyDescent="0.25">
      <c r="A2567" s="19">
        <v>2573</v>
      </c>
      <c r="B2567" t="s">
        <v>7953</v>
      </c>
      <c r="C2567" t="s">
        <v>7378</v>
      </c>
      <c r="D2567" s="50" t="s">
        <v>12257</v>
      </c>
      <c r="E2567" s="84">
        <f t="shared" si="160"/>
        <v>42344</v>
      </c>
      <c r="F2567" s="50">
        <f t="shared" si="161"/>
        <v>2015</v>
      </c>
      <c r="G2567" s="50">
        <f t="shared" si="162"/>
        <v>12</v>
      </c>
      <c r="H2567" s="50">
        <f t="shared" si="163"/>
        <v>7</v>
      </c>
      <c r="I2567" s="54" t="s">
        <v>15622</v>
      </c>
      <c r="J2567" s="54" t="s">
        <v>17050</v>
      </c>
      <c r="K2567" s="54" t="s">
        <v>17124</v>
      </c>
      <c r="L2567" s="54" t="s">
        <v>15626</v>
      </c>
      <c r="M2567" s="55">
        <v>1</v>
      </c>
      <c r="N2567" s="55">
        <v>0.98</v>
      </c>
      <c r="O2567" s="54" t="s">
        <v>15616</v>
      </c>
    </row>
    <row r="2568" spans="1:15" x14ac:dyDescent="0.25">
      <c r="A2568" s="19">
        <v>2574</v>
      </c>
      <c r="B2568" t="s">
        <v>10818</v>
      </c>
      <c r="C2568" t="s">
        <v>4575</v>
      </c>
      <c r="D2568" s="50" t="s">
        <v>12257</v>
      </c>
      <c r="E2568" s="84">
        <f t="shared" si="160"/>
        <v>42344</v>
      </c>
      <c r="F2568" s="50">
        <f t="shared" si="161"/>
        <v>2015</v>
      </c>
      <c r="G2568" s="50">
        <f t="shared" si="162"/>
        <v>12</v>
      </c>
      <c r="H2568" s="50">
        <f t="shared" si="163"/>
        <v>7</v>
      </c>
      <c r="I2568" s="54" t="s">
        <v>15622</v>
      </c>
      <c r="J2568" s="54" t="s">
        <v>17050</v>
      </c>
      <c r="K2568" s="54" t="s">
        <v>17124</v>
      </c>
      <c r="L2568" s="54" t="s">
        <v>15628</v>
      </c>
      <c r="M2568" s="55">
        <v>0</v>
      </c>
      <c r="N2568" s="55">
        <v>0</v>
      </c>
      <c r="O2568" s="54" t="s">
        <v>15615</v>
      </c>
    </row>
    <row r="2569" spans="1:15" x14ac:dyDescent="0.25">
      <c r="A2569" s="19">
        <v>2575</v>
      </c>
      <c r="B2569" t="s">
        <v>8278</v>
      </c>
      <c r="C2569" t="s">
        <v>7057</v>
      </c>
      <c r="D2569" s="50" t="s">
        <v>12258</v>
      </c>
      <c r="E2569" s="84">
        <f t="shared" si="160"/>
        <v>42345</v>
      </c>
      <c r="F2569" s="50">
        <f t="shared" si="161"/>
        <v>2015</v>
      </c>
      <c r="G2569" s="50">
        <f t="shared" si="162"/>
        <v>12</v>
      </c>
      <c r="H2569" s="50">
        <f t="shared" si="163"/>
        <v>1</v>
      </c>
      <c r="I2569" s="54" t="s">
        <v>15625</v>
      </c>
      <c r="J2569" s="54" t="s">
        <v>17050</v>
      </c>
      <c r="K2569" s="54" t="s">
        <v>17124</v>
      </c>
      <c r="L2569" s="54" t="s">
        <v>15626</v>
      </c>
      <c r="M2569" s="55">
        <v>1</v>
      </c>
      <c r="N2569" s="55">
        <v>0.97</v>
      </c>
      <c r="O2569" s="54" t="s">
        <v>15616</v>
      </c>
    </row>
    <row r="2570" spans="1:15" x14ac:dyDescent="0.25">
      <c r="A2570" s="19">
        <v>2576</v>
      </c>
      <c r="B2570" t="s">
        <v>8047</v>
      </c>
      <c r="C2570" t="s">
        <v>7285</v>
      </c>
      <c r="D2570" s="50" t="s">
        <v>12258</v>
      </c>
      <c r="E2570" s="84">
        <f t="shared" si="160"/>
        <v>42345</v>
      </c>
      <c r="F2570" s="50">
        <f t="shared" si="161"/>
        <v>2015</v>
      </c>
      <c r="G2570" s="50">
        <f t="shared" si="162"/>
        <v>12</v>
      </c>
      <c r="H2570" s="50">
        <f t="shared" si="163"/>
        <v>1</v>
      </c>
      <c r="I2570" s="54" t="s">
        <v>15622</v>
      </c>
      <c r="J2570" s="54" t="s">
        <v>17050</v>
      </c>
      <c r="K2570" s="54" t="s">
        <v>17124</v>
      </c>
      <c r="L2570" s="54" t="s">
        <v>15624</v>
      </c>
      <c r="M2570" s="55">
        <v>0.93</v>
      </c>
      <c r="N2570" s="55">
        <v>0.66</v>
      </c>
      <c r="O2570" s="54" t="s">
        <v>15615</v>
      </c>
    </row>
    <row r="2571" spans="1:15" x14ac:dyDescent="0.25">
      <c r="A2571" s="19">
        <v>2577</v>
      </c>
      <c r="B2571" t="s">
        <v>9533</v>
      </c>
      <c r="C2571" t="s">
        <v>5827</v>
      </c>
      <c r="D2571" s="50" t="s">
        <v>12259</v>
      </c>
      <c r="E2571" s="84">
        <f t="shared" si="160"/>
        <v>42348</v>
      </c>
      <c r="F2571" s="50">
        <f t="shared" si="161"/>
        <v>2015</v>
      </c>
      <c r="G2571" s="50">
        <f t="shared" si="162"/>
        <v>12</v>
      </c>
      <c r="H2571" s="50">
        <f t="shared" si="163"/>
        <v>4</v>
      </c>
      <c r="I2571" s="54" t="s">
        <v>15622</v>
      </c>
      <c r="J2571" s="54" t="s">
        <v>17050</v>
      </c>
      <c r="K2571" s="54" t="s">
        <v>17124</v>
      </c>
      <c r="L2571" s="54" t="s">
        <v>15624</v>
      </c>
      <c r="M2571" s="55">
        <v>1</v>
      </c>
      <c r="N2571" s="55">
        <v>0.44</v>
      </c>
      <c r="O2571" s="54" t="s">
        <v>15615</v>
      </c>
    </row>
    <row r="2572" spans="1:15" x14ac:dyDescent="0.25">
      <c r="A2572" s="19">
        <v>2578</v>
      </c>
      <c r="B2572" t="s">
        <v>9380</v>
      </c>
      <c r="C2572" t="s">
        <v>5977</v>
      </c>
      <c r="D2572" s="50" t="s">
        <v>12259</v>
      </c>
      <c r="E2572" s="84">
        <f t="shared" si="160"/>
        <v>42348</v>
      </c>
      <c r="F2572" s="50">
        <f t="shared" si="161"/>
        <v>2015</v>
      </c>
      <c r="G2572" s="50">
        <f t="shared" si="162"/>
        <v>12</v>
      </c>
      <c r="H2572" s="50">
        <f t="shared" si="163"/>
        <v>4</v>
      </c>
      <c r="I2572" s="54" t="s">
        <v>15622</v>
      </c>
      <c r="J2572" s="54" t="s">
        <v>17050</v>
      </c>
      <c r="K2572" s="54" t="s">
        <v>17124</v>
      </c>
      <c r="L2572" s="54" t="s">
        <v>15624</v>
      </c>
      <c r="M2572" s="55">
        <v>0.9</v>
      </c>
      <c r="N2572" s="55">
        <v>0.52</v>
      </c>
      <c r="O2572" s="54" t="s">
        <v>15615</v>
      </c>
    </row>
    <row r="2573" spans="1:15" x14ac:dyDescent="0.25">
      <c r="A2573" s="19">
        <v>2579</v>
      </c>
      <c r="B2573" t="s">
        <v>8797</v>
      </c>
      <c r="C2573" t="s">
        <v>6551</v>
      </c>
      <c r="D2573" s="50" t="s">
        <v>12260</v>
      </c>
      <c r="E2573" s="84">
        <f t="shared" si="160"/>
        <v>42351</v>
      </c>
      <c r="F2573" s="50">
        <f t="shared" si="161"/>
        <v>2015</v>
      </c>
      <c r="G2573" s="50">
        <f t="shared" si="162"/>
        <v>12</v>
      </c>
      <c r="H2573" s="50">
        <f t="shared" si="163"/>
        <v>7</v>
      </c>
      <c r="I2573" s="54" t="s">
        <v>15622</v>
      </c>
      <c r="J2573" s="54" t="s">
        <v>17050</v>
      </c>
      <c r="K2573" s="54" t="s">
        <v>17124</v>
      </c>
      <c r="L2573" s="54" t="s">
        <v>15626</v>
      </c>
      <c r="M2573" s="55">
        <v>1</v>
      </c>
      <c r="N2573" s="55">
        <v>1</v>
      </c>
      <c r="O2573" s="54" t="s">
        <v>15616</v>
      </c>
    </row>
    <row r="2574" spans="1:15" x14ac:dyDescent="0.25">
      <c r="A2574" s="19">
        <v>2580</v>
      </c>
      <c r="B2574" t="s">
        <v>10078</v>
      </c>
      <c r="C2574" t="s">
        <v>5296</v>
      </c>
      <c r="D2574" s="50" t="s">
        <v>12260</v>
      </c>
      <c r="E2574" s="84">
        <f t="shared" si="160"/>
        <v>42351</v>
      </c>
      <c r="F2574" s="50">
        <f t="shared" si="161"/>
        <v>2015</v>
      </c>
      <c r="G2574" s="50">
        <f t="shared" si="162"/>
        <v>12</v>
      </c>
      <c r="H2574" s="50">
        <f t="shared" si="163"/>
        <v>7</v>
      </c>
      <c r="I2574" s="54" t="s">
        <v>15622</v>
      </c>
      <c r="J2574" s="54" t="s">
        <v>17050</v>
      </c>
      <c r="K2574" s="54" t="s">
        <v>17124</v>
      </c>
      <c r="L2574" s="54" t="s">
        <v>15624</v>
      </c>
      <c r="M2574" s="55">
        <v>1</v>
      </c>
      <c r="N2574" s="55">
        <v>0.73</v>
      </c>
      <c r="O2574" s="54" t="s">
        <v>15615</v>
      </c>
    </row>
    <row r="2575" spans="1:15" x14ac:dyDescent="0.25">
      <c r="A2575" s="19">
        <v>2581</v>
      </c>
      <c r="B2575" t="s">
        <v>8002</v>
      </c>
      <c r="C2575" t="s">
        <v>7329</v>
      </c>
      <c r="D2575" s="50" t="s">
        <v>12261</v>
      </c>
      <c r="E2575" s="84">
        <f t="shared" si="160"/>
        <v>42352</v>
      </c>
      <c r="F2575" s="50">
        <f t="shared" si="161"/>
        <v>2015</v>
      </c>
      <c r="G2575" s="50">
        <f t="shared" si="162"/>
        <v>12</v>
      </c>
      <c r="H2575" s="50">
        <f t="shared" si="163"/>
        <v>1</v>
      </c>
      <c r="I2575" s="54" t="s">
        <v>15622</v>
      </c>
      <c r="J2575" s="54" t="s">
        <v>17050</v>
      </c>
      <c r="K2575" s="54" t="s">
        <v>17124</v>
      </c>
      <c r="L2575" s="54" t="s">
        <v>15623</v>
      </c>
      <c r="M2575" s="55">
        <v>0.5</v>
      </c>
      <c r="N2575" s="55">
        <v>0.94</v>
      </c>
      <c r="O2575" s="54" t="s">
        <v>15615</v>
      </c>
    </row>
    <row r="2576" spans="1:15" x14ac:dyDescent="0.25">
      <c r="A2576" s="19">
        <v>2582</v>
      </c>
      <c r="B2576" t="s">
        <v>7890</v>
      </c>
      <c r="C2576" t="s">
        <v>7438</v>
      </c>
      <c r="D2576" s="50" t="s">
        <v>12261</v>
      </c>
      <c r="E2576" s="84">
        <f t="shared" si="160"/>
        <v>42352</v>
      </c>
      <c r="F2576" s="50">
        <f t="shared" si="161"/>
        <v>2015</v>
      </c>
      <c r="G2576" s="50">
        <f t="shared" si="162"/>
        <v>12</v>
      </c>
      <c r="H2576" s="50">
        <f t="shared" si="163"/>
        <v>1</v>
      </c>
      <c r="I2576" s="54" t="s">
        <v>15622</v>
      </c>
      <c r="J2576" s="54" t="s">
        <v>17050</v>
      </c>
      <c r="K2576" s="54" t="s">
        <v>17124</v>
      </c>
      <c r="L2576" s="54" t="s">
        <v>15623</v>
      </c>
      <c r="M2576" s="55">
        <v>1</v>
      </c>
      <c r="N2576" s="55">
        <v>0.36</v>
      </c>
      <c r="O2576" s="54" t="s">
        <v>15615</v>
      </c>
    </row>
    <row r="2577" spans="1:15" x14ac:dyDescent="0.25">
      <c r="A2577" s="19">
        <v>2583</v>
      </c>
      <c r="B2577" t="s">
        <v>8920</v>
      </c>
      <c r="C2577" t="s">
        <v>6432</v>
      </c>
      <c r="D2577" s="50" t="s">
        <v>12262</v>
      </c>
      <c r="E2577" s="84">
        <f t="shared" si="160"/>
        <v>42353</v>
      </c>
      <c r="F2577" s="50">
        <f t="shared" si="161"/>
        <v>2015</v>
      </c>
      <c r="G2577" s="50">
        <f t="shared" si="162"/>
        <v>12</v>
      </c>
      <c r="H2577" s="50">
        <f t="shared" si="163"/>
        <v>2</v>
      </c>
      <c r="I2577" s="54" t="s">
        <v>15622</v>
      </c>
      <c r="J2577" s="54" t="s">
        <v>17050</v>
      </c>
      <c r="K2577" s="54" t="s">
        <v>17124</v>
      </c>
      <c r="L2577" s="54" t="s">
        <v>15626</v>
      </c>
      <c r="M2577" s="55">
        <v>1</v>
      </c>
      <c r="N2577" s="55">
        <v>0.96</v>
      </c>
      <c r="O2577" s="54" t="s">
        <v>15615</v>
      </c>
    </row>
    <row r="2578" spans="1:15" x14ac:dyDescent="0.25">
      <c r="A2578" s="19">
        <v>2584</v>
      </c>
      <c r="B2578" t="s">
        <v>10543</v>
      </c>
      <c r="C2578" t="s">
        <v>4841</v>
      </c>
      <c r="D2578" s="50" t="s">
        <v>12262</v>
      </c>
      <c r="E2578" s="84">
        <f t="shared" si="160"/>
        <v>42353</v>
      </c>
      <c r="F2578" s="50">
        <f t="shared" si="161"/>
        <v>2015</v>
      </c>
      <c r="G2578" s="50">
        <f t="shared" si="162"/>
        <v>12</v>
      </c>
      <c r="H2578" s="50">
        <f t="shared" si="163"/>
        <v>2</v>
      </c>
      <c r="I2578" s="54" t="s">
        <v>15715</v>
      </c>
      <c r="J2578" s="54" t="s">
        <v>17068</v>
      </c>
      <c r="K2578" s="54" t="s">
        <v>17124</v>
      </c>
      <c r="L2578" s="54" t="s">
        <v>15626</v>
      </c>
      <c r="M2578" s="55">
        <v>1</v>
      </c>
      <c r="N2578" s="55">
        <v>0.91</v>
      </c>
      <c r="O2578" s="54" t="s">
        <v>15616</v>
      </c>
    </row>
    <row r="2579" spans="1:15" x14ac:dyDescent="0.25">
      <c r="A2579" s="19">
        <v>2585</v>
      </c>
      <c r="B2579" t="s">
        <v>8538</v>
      </c>
      <c r="C2579" t="s">
        <v>6808</v>
      </c>
      <c r="D2579" s="50" t="s">
        <v>12263</v>
      </c>
      <c r="E2579" s="84">
        <f t="shared" si="160"/>
        <v>42354</v>
      </c>
      <c r="F2579" s="50">
        <f t="shared" si="161"/>
        <v>2015</v>
      </c>
      <c r="G2579" s="50">
        <f t="shared" si="162"/>
        <v>12</v>
      </c>
      <c r="H2579" s="50">
        <f t="shared" si="163"/>
        <v>3</v>
      </c>
      <c r="I2579" s="54" t="s">
        <v>15622</v>
      </c>
      <c r="J2579" s="54" t="s">
        <v>17050</v>
      </c>
      <c r="K2579" s="54" t="s">
        <v>17124</v>
      </c>
      <c r="L2579" s="54" t="s">
        <v>15623</v>
      </c>
      <c r="M2579" s="55">
        <v>0.67</v>
      </c>
      <c r="N2579" s="55">
        <v>0.75</v>
      </c>
      <c r="O2579" s="54" t="s">
        <v>15615</v>
      </c>
    </row>
    <row r="2580" spans="1:15" x14ac:dyDescent="0.25">
      <c r="A2580" s="19">
        <v>2586</v>
      </c>
      <c r="B2580" t="s">
        <v>9066</v>
      </c>
      <c r="C2580" t="s">
        <v>6287</v>
      </c>
      <c r="D2580" s="50" t="s">
        <v>12263</v>
      </c>
      <c r="E2580" s="84">
        <f t="shared" si="160"/>
        <v>42354</v>
      </c>
      <c r="F2580" s="50">
        <f t="shared" si="161"/>
        <v>2015</v>
      </c>
      <c r="G2580" s="50">
        <f t="shared" si="162"/>
        <v>12</v>
      </c>
      <c r="H2580" s="50">
        <f t="shared" si="163"/>
        <v>3</v>
      </c>
      <c r="I2580" s="54" t="s">
        <v>15622</v>
      </c>
      <c r="J2580" s="54" t="s">
        <v>17050</v>
      </c>
      <c r="K2580" s="54" t="s">
        <v>17124</v>
      </c>
      <c r="L2580" s="54" t="s">
        <v>15624</v>
      </c>
      <c r="M2580" s="55">
        <v>1</v>
      </c>
      <c r="N2580" s="55">
        <v>0.64</v>
      </c>
      <c r="O2580" s="54" t="s">
        <v>15616</v>
      </c>
    </row>
    <row r="2581" spans="1:15" x14ac:dyDescent="0.25">
      <c r="A2581" s="19">
        <v>2587</v>
      </c>
      <c r="B2581" t="s">
        <v>10277</v>
      </c>
      <c r="C2581" t="s">
        <v>5102</v>
      </c>
      <c r="D2581" s="50" t="s">
        <v>12264</v>
      </c>
      <c r="E2581" s="84">
        <f t="shared" si="160"/>
        <v>42355</v>
      </c>
      <c r="F2581" s="50">
        <f t="shared" si="161"/>
        <v>2015</v>
      </c>
      <c r="G2581" s="50">
        <f t="shared" si="162"/>
        <v>12</v>
      </c>
      <c r="H2581" s="50">
        <f t="shared" si="163"/>
        <v>4</v>
      </c>
      <c r="I2581" s="54" t="s">
        <v>15622</v>
      </c>
      <c r="J2581" s="54" t="s">
        <v>17050</v>
      </c>
      <c r="K2581" s="54" t="s">
        <v>17124</v>
      </c>
      <c r="L2581" s="54" t="s">
        <v>15626</v>
      </c>
      <c r="M2581" s="55">
        <v>1</v>
      </c>
      <c r="N2581" s="55">
        <v>1</v>
      </c>
      <c r="O2581" s="54" t="s">
        <v>15616</v>
      </c>
    </row>
    <row r="2582" spans="1:15" x14ac:dyDescent="0.25">
      <c r="A2582" s="19">
        <v>2588</v>
      </c>
      <c r="B2582" t="s">
        <v>9745</v>
      </c>
      <c r="C2582" t="s">
        <v>5620</v>
      </c>
      <c r="D2582" s="50" t="s">
        <v>12264</v>
      </c>
      <c r="E2582" s="84">
        <f t="shared" si="160"/>
        <v>42355</v>
      </c>
      <c r="F2582" s="50">
        <f t="shared" si="161"/>
        <v>2015</v>
      </c>
      <c r="G2582" s="50">
        <f t="shared" si="162"/>
        <v>12</v>
      </c>
      <c r="H2582" s="50">
        <f t="shared" si="163"/>
        <v>4</v>
      </c>
      <c r="I2582" s="54" t="s">
        <v>15622</v>
      </c>
      <c r="J2582" s="54" t="s">
        <v>17050</v>
      </c>
      <c r="K2582" s="54" t="s">
        <v>17124</v>
      </c>
      <c r="L2582" s="54" t="s">
        <v>15626</v>
      </c>
      <c r="M2582" s="55">
        <v>0.9</v>
      </c>
      <c r="N2582" s="55">
        <v>0.94</v>
      </c>
      <c r="O2582" s="54" t="s">
        <v>15615</v>
      </c>
    </row>
    <row r="2583" spans="1:15" x14ac:dyDescent="0.25">
      <c r="A2583" s="19">
        <v>2589</v>
      </c>
      <c r="B2583" t="s">
        <v>9071</v>
      </c>
      <c r="C2583" t="s">
        <v>6282</v>
      </c>
      <c r="D2583" s="50" t="s">
        <v>12264</v>
      </c>
      <c r="E2583" s="84">
        <f t="shared" si="160"/>
        <v>42355</v>
      </c>
      <c r="F2583" s="50">
        <f t="shared" si="161"/>
        <v>2015</v>
      </c>
      <c r="G2583" s="50">
        <f t="shared" si="162"/>
        <v>12</v>
      </c>
      <c r="H2583" s="50">
        <f t="shared" si="163"/>
        <v>4</v>
      </c>
      <c r="I2583" s="54" t="s">
        <v>15622</v>
      </c>
      <c r="J2583" s="54" t="s">
        <v>17050</v>
      </c>
      <c r="K2583" s="54" t="s">
        <v>17124</v>
      </c>
      <c r="L2583" s="54" t="s">
        <v>15626</v>
      </c>
      <c r="M2583" s="55">
        <v>1</v>
      </c>
      <c r="N2583" s="55">
        <v>0.91</v>
      </c>
      <c r="O2583" s="54" t="s">
        <v>15615</v>
      </c>
    </row>
    <row r="2584" spans="1:15" x14ac:dyDescent="0.25">
      <c r="A2584" s="19">
        <v>2590</v>
      </c>
      <c r="B2584" t="s">
        <v>10767</v>
      </c>
      <c r="C2584" t="s">
        <v>4623</v>
      </c>
      <c r="D2584" s="50" t="s">
        <v>12265</v>
      </c>
      <c r="E2584" s="84">
        <f t="shared" si="160"/>
        <v>42357</v>
      </c>
      <c r="F2584" s="50">
        <f t="shared" si="161"/>
        <v>2015</v>
      </c>
      <c r="G2584" s="50">
        <f t="shared" si="162"/>
        <v>12</v>
      </c>
      <c r="H2584" s="50">
        <f t="shared" si="163"/>
        <v>6</v>
      </c>
      <c r="I2584" s="54" t="s">
        <v>15625</v>
      </c>
      <c r="J2584" s="54" t="s">
        <v>17050</v>
      </c>
      <c r="K2584" s="54" t="s">
        <v>17124</v>
      </c>
      <c r="L2584" s="54" t="s">
        <v>15626</v>
      </c>
      <c r="M2584" s="55">
        <v>0.99</v>
      </c>
      <c r="N2584" s="55">
        <v>0.94</v>
      </c>
      <c r="O2584" s="54" t="s">
        <v>15616</v>
      </c>
    </row>
    <row r="2585" spans="1:15" x14ac:dyDescent="0.25">
      <c r="A2585" s="19">
        <v>2591</v>
      </c>
      <c r="B2585" t="s">
        <v>9601</v>
      </c>
      <c r="C2585" t="s">
        <v>5761</v>
      </c>
      <c r="D2585" s="50" t="s">
        <v>12265</v>
      </c>
      <c r="E2585" s="84">
        <f t="shared" si="160"/>
        <v>42357</v>
      </c>
      <c r="F2585" s="50">
        <f t="shared" si="161"/>
        <v>2015</v>
      </c>
      <c r="G2585" s="50">
        <f t="shared" si="162"/>
        <v>12</v>
      </c>
      <c r="H2585" s="50">
        <f t="shared" si="163"/>
        <v>6</v>
      </c>
      <c r="I2585" s="54" t="s">
        <v>15622</v>
      </c>
      <c r="J2585" s="54" t="s">
        <v>17050</v>
      </c>
      <c r="K2585" s="54" t="s">
        <v>17124</v>
      </c>
      <c r="L2585" s="54" t="s">
        <v>15623</v>
      </c>
      <c r="M2585" s="55">
        <v>0.5</v>
      </c>
      <c r="N2585" s="55">
        <v>0.2</v>
      </c>
      <c r="O2585" s="54" t="s">
        <v>15615</v>
      </c>
    </row>
    <row r="2586" spans="1:15" x14ac:dyDescent="0.25">
      <c r="A2586" s="19">
        <v>2592</v>
      </c>
      <c r="B2586" t="s">
        <v>9787</v>
      </c>
      <c r="C2586" t="s">
        <v>5582</v>
      </c>
      <c r="D2586" s="50" t="s">
        <v>12265</v>
      </c>
      <c r="E2586" s="84">
        <f t="shared" si="160"/>
        <v>42357</v>
      </c>
      <c r="F2586" s="50">
        <f t="shared" si="161"/>
        <v>2015</v>
      </c>
      <c r="G2586" s="50">
        <f t="shared" si="162"/>
        <v>12</v>
      </c>
      <c r="H2586" s="50">
        <f t="shared" si="163"/>
        <v>6</v>
      </c>
      <c r="I2586" s="54" t="s">
        <v>15740</v>
      </c>
      <c r="J2586" s="54" t="s">
        <v>17072</v>
      </c>
      <c r="K2586" s="54" t="s">
        <v>17124</v>
      </c>
      <c r="L2586" s="54" t="s">
        <v>15623</v>
      </c>
      <c r="M2586" s="55">
        <v>1</v>
      </c>
      <c r="N2586" s="55">
        <v>0.38</v>
      </c>
      <c r="O2586" s="54" t="s">
        <v>15615</v>
      </c>
    </row>
    <row r="2587" spans="1:15" x14ac:dyDescent="0.25">
      <c r="A2587" s="19">
        <v>2593</v>
      </c>
      <c r="B2587" t="s">
        <v>9870</v>
      </c>
      <c r="C2587" t="s">
        <v>5501</v>
      </c>
      <c r="D2587" s="50" t="s">
        <v>12266</v>
      </c>
      <c r="E2587" s="84">
        <f t="shared" si="160"/>
        <v>42358</v>
      </c>
      <c r="F2587" s="50">
        <f t="shared" si="161"/>
        <v>2015</v>
      </c>
      <c r="G2587" s="50">
        <f t="shared" si="162"/>
        <v>12</v>
      </c>
      <c r="H2587" s="50">
        <f t="shared" si="163"/>
        <v>7</v>
      </c>
      <c r="I2587" s="54" t="s">
        <v>15622</v>
      </c>
      <c r="J2587" s="54" t="s">
        <v>17050</v>
      </c>
      <c r="K2587" s="54" t="s">
        <v>17124</v>
      </c>
      <c r="L2587" s="54" t="s">
        <v>15626</v>
      </c>
      <c r="M2587" s="55">
        <v>1</v>
      </c>
      <c r="N2587" s="55">
        <v>1</v>
      </c>
      <c r="O2587" s="54" t="s">
        <v>15616</v>
      </c>
    </row>
    <row r="2588" spans="1:15" x14ac:dyDescent="0.25">
      <c r="A2588" s="19">
        <v>2594</v>
      </c>
      <c r="B2588" t="s">
        <v>10581</v>
      </c>
      <c r="C2588" t="s">
        <v>4804</v>
      </c>
      <c r="D2588" s="50" t="s">
        <v>12266</v>
      </c>
      <c r="E2588" s="84">
        <f t="shared" si="160"/>
        <v>42358</v>
      </c>
      <c r="F2588" s="50">
        <f t="shared" si="161"/>
        <v>2015</v>
      </c>
      <c r="G2588" s="50">
        <f t="shared" si="162"/>
        <v>12</v>
      </c>
      <c r="H2588" s="50">
        <f t="shared" si="163"/>
        <v>7</v>
      </c>
      <c r="I2588" s="54" t="s">
        <v>15622</v>
      </c>
      <c r="J2588" s="54" t="s">
        <v>17050</v>
      </c>
      <c r="K2588" s="54" t="s">
        <v>17124</v>
      </c>
      <c r="L2588" s="54" t="s">
        <v>15626</v>
      </c>
      <c r="M2588" s="55">
        <v>1</v>
      </c>
      <c r="N2588" s="55">
        <v>0.33</v>
      </c>
      <c r="O2588" s="54" t="s">
        <v>15615</v>
      </c>
    </row>
    <row r="2589" spans="1:15" x14ac:dyDescent="0.25">
      <c r="A2589" s="19">
        <v>2595</v>
      </c>
      <c r="B2589" t="s">
        <v>9447</v>
      </c>
      <c r="C2589" t="s">
        <v>5912</v>
      </c>
      <c r="D2589" s="50" t="s">
        <v>12267</v>
      </c>
      <c r="E2589" s="84">
        <f t="shared" si="160"/>
        <v>42359</v>
      </c>
      <c r="F2589" s="50">
        <f t="shared" si="161"/>
        <v>2015</v>
      </c>
      <c r="G2589" s="50">
        <f t="shared" si="162"/>
        <v>12</v>
      </c>
      <c r="H2589" s="50">
        <f t="shared" si="163"/>
        <v>1</v>
      </c>
      <c r="I2589" s="54" t="s">
        <v>15622</v>
      </c>
      <c r="J2589" s="54" t="s">
        <v>17050</v>
      </c>
      <c r="K2589" s="54" t="s">
        <v>17124</v>
      </c>
      <c r="L2589" s="54" t="s">
        <v>15623</v>
      </c>
      <c r="M2589" s="55">
        <v>1</v>
      </c>
      <c r="N2589" s="55">
        <v>1</v>
      </c>
      <c r="O2589" s="54" t="s">
        <v>15615</v>
      </c>
    </row>
    <row r="2590" spans="1:15" x14ac:dyDescent="0.25">
      <c r="A2590" s="19">
        <v>2596</v>
      </c>
      <c r="B2590" t="s">
        <v>8485</v>
      </c>
      <c r="C2590" t="s">
        <v>6859</v>
      </c>
      <c r="D2590" s="50" t="s">
        <v>12267</v>
      </c>
      <c r="E2590" s="84">
        <f t="shared" si="160"/>
        <v>42359</v>
      </c>
      <c r="F2590" s="50">
        <f t="shared" si="161"/>
        <v>2015</v>
      </c>
      <c r="G2590" s="50">
        <f t="shared" si="162"/>
        <v>12</v>
      </c>
      <c r="H2590" s="50">
        <f t="shared" si="163"/>
        <v>1</v>
      </c>
      <c r="I2590" s="54" t="s">
        <v>15622</v>
      </c>
      <c r="J2590" s="54" t="s">
        <v>17050</v>
      </c>
      <c r="K2590" s="54" t="s">
        <v>17124</v>
      </c>
      <c r="L2590" s="54" t="s">
        <v>15626</v>
      </c>
      <c r="M2590" s="55">
        <v>1</v>
      </c>
      <c r="N2590" s="55">
        <v>0.99</v>
      </c>
      <c r="O2590" s="54" t="s">
        <v>15616</v>
      </c>
    </row>
    <row r="2591" spans="1:15" x14ac:dyDescent="0.25">
      <c r="A2591" s="19">
        <v>2597</v>
      </c>
      <c r="B2591" t="s">
        <v>11687</v>
      </c>
      <c r="C2591" t="s">
        <v>3719</v>
      </c>
      <c r="D2591" s="50" t="s">
        <v>12268</v>
      </c>
      <c r="E2591" s="84">
        <f t="shared" si="160"/>
        <v>42360</v>
      </c>
      <c r="F2591" s="50">
        <f t="shared" si="161"/>
        <v>2015</v>
      </c>
      <c r="G2591" s="50">
        <f t="shared" si="162"/>
        <v>12</v>
      </c>
      <c r="H2591" s="50">
        <f t="shared" si="163"/>
        <v>2</v>
      </c>
      <c r="I2591" s="54" t="s">
        <v>15625</v>
      </c>
      <c r="J2591" s="54" t="s">
        <v>17050</v>
      </c>
      <c r="K2591" s="54" t="s">
        <v>17124</v>
      </c>
      <c r="L2591" s="54" t="s">
        <v>15626</v>
      </c>
      <c r="M2591" s="55">
        <v>1</v>
      </c>
      <c r="N2591" s="55">
        <v>0.97</v>
      </c>
      <c r="O2591" s="54" t="s">
        <v>15615</v>
      </c>
    </row>
    <row r="2592" spans="1:15" x14ac:dyDescent="0.25">
      <c r="A2592" s="19">
        <v>2598</v>
      </c>
      <c r="B2592" t="s">
        <v>10608</v>
      </c>
      <c r="C2592" t="s">
        <v>4778</v>
      </c>
      <c r="D2592" s="50" t="s">
        <v>12269</v>
      </c>
      <c r="E2592" s="84">
        <f t="shared" si="160"/>
        <v>42362</v>
      </c>
      <c r="F2592" s="50">
        <f t="shared" si="161"/>
        <v>2015</v>
      </c>
      <c r="G2592" s="50">
        <f t="shared" si="162"/>
        <v>12</v>
      </c>
      <c r="H2592" s="50">
        <f t="shared" si="163"/>
        <v>4</v>
      </c>
      <c r="I2592" s="54" t="s">
        <v>15622</v>
      </c>
      <c r="J2592" s="54" t="s">
        <v>17050</v>
      </c>
      <c r="K2592" s="54" t="s">
        <v>17124</v>
      </c>
      <c r="L2592" s="54" t="s">
        <v>15626</v>
      </c>
      <c r="M2592" s="55">
        <v>1</v>
      </c>
      <c r="N2592" s="55">
        <v>0.98</v>
      </c>
      <c r="O2592" s="54" t="s">
        <v>15616</v>
      </c>
    </row>
    <row r="2593" spans="1:15" x14ac:dyDescent="0.25">
      <c r="A2593" s="19">
        <v>2599</v>
      </c>
      <c r="B2593" t="s">
        <v>10196</v>
      </c>
      <c r="C2593" t="s">
        <v>5182</v>
      </c>
      <c r="D2593" s="50" t="s">
        <v>12269</v>
      </c>
      <c r="E2593" s="84">
        <f t="shared" si="160"/>
        <v>42362</v>
      </c>
      <c r="F2593" s="50">
        <f t="shared" si="161"/>
        <v>2015</v>
      </c>
      <c r="G2593" s="50">
        <f t="shared" si="162"/>
        <v>12</v>
      </c>
      <c r="H2593" s="50">
        <f t="shared" si="163"/>
        <v>4</v>
      </c>
      <c r="I2593" s="54" t="s">
        <v>15622</v>
      </c>
      <c r="J2593" s="54" t="s">
        <v>17050</v>
      </c>
      <c r="K2593" s="54" t="s">
        <v>17124</v>
      </c>
      <c r="L2593" s="54" t="s">
        <v>15626</v>
      </c>
      <c r="M2593" s="55">
        <v>1</v>
      </c>
      <c r="N2593" s="55">
        <v>1</v>
      </c>
      <c r="O2593" s="54" t="s">
        <v>15616</v>
      </c>
    </row>
    <row r="2594" spans="1:15" x14ac:dyDescent="0.25">
      <c r="A2594" s="19">
        <v>2600</v>
      </c>
      <c r="B2594" t="s">
        <v>8660</v>
      </c>
      <c r="C2594" t="s">
        <v>6688</v>
      </c>
      <c r="D2594" s="50" t="s">
        <v>12270</v>
      </c>
      <c r="E2594" s="84">
        <f t="shared" si="160"/>
        <v>42364</v>
      </c>
      <c r="F2594" s="50">
        <f t="shared" si="161"/>
        <v>2015</v>
      </c>
      <c r="G2594" s="50">
        <f t="shared" si="162"/>
        <v>12</v>
      </c>
      <c r="H2594" s="50">
        <f t="shared" si="163"/>
        <v>6</v>
      </c>
      <c r="I2594" s="54" t="s">
        <v>15686</v>
      </c>
      <c r="J2594" s="54" t="s">
        <v>17072</v>
      </c>
      <c r="K2594" s="54" t="s">
        <v>17124</v>
      </c>
      <c r="L2594" s="54" t="s">
        <v>15623</v>
      </c>
      <c r="M2594" s="55">
        <v>0.9</v>
      </c>
      <c r="N2594" s="55">
        <v>1</v>
      </c>
      <c r="O2594" s="54" t="s">
        <v>15615</v>
      </c>
    </row>
    <row r="2595" spans="1:15" x14ac:dyDescent="0.25">
      <c r="A2595" s="19">
        <v>2601</v>
      </c>
      <c r="B2595" t="s">
        <v>11378</v>
      </c>
      <c r="C2595" t="s">
        <v>4022</v>
      </c>
      <c r="D2595" s="50" t="s">
        <v>12271</v>
      </c>
      <c r="E2595" s="84">
        <f t="shared" si="160"/>
        <v>42365</v>
      </c>
      <c r="F2595" s="50">
        <f t="shared" si="161"/>
        <v>2015</v>
      </c>
      <c r="G2595" s="50">
        <f t="shared" si="162"/>
        <v>12</v>
      </c>
      <c r="H2595" s="50">
        <f t="shared" si="163"/>
        <v>7</v>
      </c>
      <c r="I2595" s="54" t="s">
        <v>15625</v>
      </c>
      <c r="J2595" s="54" t="s">
        <v>17050</v>
      </c>
      <c r="K2595" s="54" t="s">
        <v>17124</v>
      </c>
      <c r="L2595" s="54" t="s">
        <v>15626</v>
      </c>
      <c r="M2595" s="55">
        <v>0.88</v>
      </c>
      <c r="N2595" s="55">
        <v>0.93</v>
      </c>
      <c r="O2595" s="54" t="s">
        <v>15615</v>
      </c>
    </row>
    <row r="2596" spans="1:15" x14ac:dyDescent="0.25">
      <c r="A2596" s="19">
        <v>2602</v>
      </c>
      <c r="B2596" t="s">
        <v>10044</v>
      </c>
      <c r="C2596" t="s">
        <v>5330</v>
      </c>
      <c r="D2596" s="50" t="s">
        <v>12271</v>
      </c>
      <c r="E2596" s="84">
        <f t="shared" si="160"/>
        <v>42365</v>
      </c>
      <c r="F2596" s="50">
        <f t="shared" si="161"/>
        <v>2015</v>
      </c>
      <c r="G2596" s="50">
        <f t="shared" si="162"/>
        <v>12</v>
      </c>
      <c r="H2596" s="50">
        <f t="shared" si="163"/>
        <v>7</v>
      </c>
      <c r="I2596" s="54" t="s">
        <v>15622</v>
      </c>
      <c r="J2596" s="54" t="s">
        <v>17050</v>
      </c>
      <c r="K2596" s="54" t="s">
        <v>17124</v>
      </c>
      <c r="L2596" s="54" t="s">
        <v>15626</v>
      </c>
      <c r="M2596" s="55">
        <v>1</v>
      </c>
      <c r="N2596" s="55">
        <v>1</v>
      </c>
      <c r="O2596" s="54" t="s">
        <v>15615</v>
      </c>
    </row>
    <row r="2597" spans="1:15" x14ac:dyDescent="0.25">
      <c r="A2597" s="19">
        <v>2603</v>
      </c>
      <c r="B2597" t="s">
        <v>9295</v>
      </c>
      <c r="C2597" t="s">
        <v>6061</v>
      </c>
      <c r="D2597" s="50" t="s">
        <v>12272</v>
      </c>
      <c r="E2597" s="84">
        <f t="shared" si="160"/>
        <v>42366</v>
      </c>
      <c r="F2597" s="50">
        <f t="shared" si="161"/>
        <v>2015</v>
      </c>
      <c r="G2597" s="50">
        <f t="shared" si="162"/>
        <v>12</v>
      </c>
      <c r="H2597" s="50">
        <f t="shared" si="163"/>
        <v>1</v>
      </c>
      <c r="I2597" s="54" t="s">
        <v>15622</v>
      </c>
      <c r="J2597" s="54" t="s">
        <v>17050</v>
      </c>
      <c r="K2597" s="54" t="s">
        <v>17124</v>
      </c>
      <c r="L2597" s="54" t="s">
        <v>15626</v>
      </c>
      <c r="M2597" s="55">
        <v>1</v>
      </c>
      <c r="N2597" s="55">
        <v>0.99</v>
      </c>
      <c r="O2597" s="54" t="s">
        <v>15616</v>
      </c>
    </row>
    <row r="2598" spans="1:15" x14ac:dyDescent="0.25">
      <c r="A2598" s="19">
        <v>2604</v>
      </c>
      <c r="B2598" t="s">
        <v>9761</v>
      </c>
      <c r="C2598" t="s">
        <v>5608</v>
      </c>
      <c r="D2598" s="50" t="s">
        <v>12272</v>
      </c>
      <c r="E2598" s="84">
        <f t="shared" si="160"/>
        <v>42366</v>
      </c>
      <c r="F2598" s="50">
        <f t="shared" si="161"/>
        <v>2015</v>
      </c>
      <c r="G2598" s="50">
        <f t="shared" si="162"/>
        <v>12</v>
      </c>
      <c r="H2598" s="50">
        <f t="shared" si="163"/>
        <v>1</v>
      </c>
      <c r="I2598" s="54" t="s">
        <v>15622</v>
      </c>
      <c r="J2598" s="54" t="s">
        <v>17050</v>
      </c>
      <c r="K2598" s="54" t="s">
        <v>17124</v>
      </c>
      <c r="L2598" s="54" t="s">
        <v>15626</v>
      </c>
      <c r="M2598" s="55">
        <v>1</v>
      </c>
      <c r="N2598" s="55">
        <v>0.98</v>
      </c>
      <c r="O2598" s="54" t="s">
        <v>15616</v>
      </c>
    </row>
    <row r="2599" spans="1:15" x14ac:dyDescent="0.25">
      <c r="A2599" s="19">
        <v>2605</v>
      </c>
      <c r="B2599" t="s">
        <v>10780</v>
      </c>
      <c r="C2599" t="s">
        <v>4610</v>
      </c>
      <c r="D2599" s="50" t="s">
        <v>12272</v>
      </c>
      <c r="E2599" s="84">
        <f t="shared" si="160"/>
        <v>42366</v>
      </c>
      <c r="F2599" s="50">
        <f t="shared" si="161"/>
        <v>2015</v>
      </c>
      <c r="G2599" s="50">
        <f t="shared" si="162"/>
        <v>12</v>
      </c>
      <c r="H2599" s="50">
        <f t="shared" si="163"/>
        <v>1</v>
      </c>
      <c r="I2599" s="54" t="s">
        <v>15622</v>
      </c>
      <c r="J2599" s="54" t="s">
        <v>17050</v>
      </c>
      <c r="K2599" s="54" t="s">
        <v>17124</v>
      </c>
      <c r="L2599" s="54" t="s">
        <v>15626</v>
      </c>
      <c r="M2599" s="55">
        <v>1</v>
      </c>
      <c r="N2599" s="55">
        <v>1</v>
      </c>
      <c r="O2599" s="54" t="s">
        <v>15615</v>
      </c>
    </row>
    <row r="2600" spans="1:15" x14ac:dyDescent="0.25">
      <c r="A2600" s="19">
        <v>2606</v>
      </c>
      <c r="B2600" t="s">
        <v>7870</v>
      </c>
      <c r="C2600" t="s">
        <v>7458</v>
      </c>
      <c r="D2600" s="50" t="s">
        <v>12273</v>
      </c>
      <c r="E2600" s="84">
        <f t="shared" si="160"/>
        <v>42367</v>
      </c>
      <c r="F2600" s="50">
        <f t="shared" si="161"/>
        <v>2015</v>
      </c>
      <c r="G2600" s="50">
        <f t="shared" si="162"/>
        <v>12</v>
      </c>
      <c r="H2600" s="50">
        <f t="shared" si="163"/>
        <v>2</v>
      </c>
      <c r="I2600" s="54" t="s">
        <v>15622</v>
      </c>
      <c r="J2600" s="54" t="s">
        <v>17050</v>
      </c>
      <c r="K2600" s="54" t="s">
        <v>17124</v>
      </c>
      <c r="L2600" s="54" t="s">
        <v>15623</v>
      </c>
      <c r="M2600" s="55">
        <v>1</v>
      </c>
      <c r="N2600" s="55">
        <v>1</v>
      </c>
      <c r="O2600" s="54" t="s">
        <v>15616</v>
      </c>
    </row>
    <row r="2601" spans="1:15" x14ac:dyDescent="0.25">
      <c r="A2601" s="19">
        <v>2607</v>
      </c>
      <c r="B2601" t="s">
        <v>8833</v>
      </c>
      <c r="C2601" t="s">
        <v>6515</v>
      </c>
      <c r="D2601" s="50" t="s">
        <v>12273</v>
      </c>
      <c r="E2601" s="84">
        <f t="shared" si="160"/>
        <v>42367</v>
      </c>
      <c r="F2601" s="50">
        <f t="shared" si="161"/>
        <v>2015</v>
      </c>
      <c r="G2601" s="50">
        <f t="shared" si="162"/>
        <v>12</v>
      </c>
      <c r="H2601" s="50">
        <f t="shared" si="163"/>
        <v>2</v>
      </c>
      <c r="I2601" s="54" t="s">
        <v>15622</v>
      </c>
      <c r="J2601" s="54" t="s">
        <v>17050</v>
      </c>
      <c r="K2601" s="54" t="s">
        <v>17124</v>
      </c>
      <c r="L2601" s="54" t="s">
        <v>15623</v>
      </c>
      <c r="M2601" s="55">
        <v>0.92</v>
      </c>
      <c r="N2601" s="55">
        <v>0.9</v>
      </c>
      <c r="O2601" s="54" t="s">
        <v>15615</v>
      </c>
    </row>
    <row r="2602" spans="1:15" x14ac:dyDescent="0.25">
      <c r="A2602" s="19">
        <v>2608</v>
      </c>
      <c r="B2602" t="s">
        <v>9832</v>
      </c>
      <c r="C2602" t="s">
        <v>5537</v>
      </c>
      <c r="D2602" s="50" t="s">
        <v>12274</v>
      </c>
      <c r="E2602" s="84">
        <f t="shared" si="160"/>
        <v>42369</v>
      </c>
      <c r="F2602" s="50">
        <f t="shared" si="161"/>
        <v>2015</v>
      </c>
      <c r="G2602" s="50">
        <f t="shared" si="162"/>
        <v>12</v>
      </c>
      <c r="H2602" s="50">
        <f t="shared" si="163"/>
        <v>4</v>
      </c>
      <c r="I2602" s="54" t="s">
        <v>15622</v>
      </c>
      <c r="J2602" s="54" t="s">
        <v>17050</v>
      </c>
      <c r="K2602" s="54" t="s">
        <v>17124</v>
      </c>
      <c r="L2602" s="54" t="s">
        <v>15626</v>
      </c>
      <c r="M2602" s="55">
        <v>1</v>
      </c>
      <c r="N2602" s="55">
        <v>0.95</v>
      </c>
      <c r="O2602" s="54" t="s">
        <v>15616</v>
      </c>
    </row>
    <row r="2603" spans="1:15" x14ac:dyDescent="0.25">
      <c r="A2603" s="19">
        <v>2609</v>
      </c>
      <c r="B2603" t="s">
        <v>11213</v>
      </c>
      <c r="C2603" t="s">
        <v>4187</v>
      </c>
      <c r="D2603" s="50" t="s">
        <v>12274</v>
      </c>
      <c r="E2603" s="84">
        <f t="shared" si="160"/>
        <v>42369</v>
      </c>
      <c r="F2603" s="50">
        <f t="shared" si="161"/>
        <v>2015</v>
      </c>
      <c r="G2603" s="50">
        <f t="shared" si="162"/>
        <v>12</v>
      </c>
      <c r="H2603" s="50">
        <f t="shared" si="163"/>
        <v>4</v>
      </c>
      <c r="I2603" s="54" t="s">
        <v>15625</v>
      </c>
      <c r="J2603" s="54" t="s">
        <v>17050</v>
      </c>
      <c r="K2603" s="54" t="s">
        <v>17124</v>
      </c>
      <c r="L2603" s="54" t="s">
        <v>15623</v>
      </c>
      <c r="M2603" s="55">
        <v>1</v>
      </c>
      <c r="N2603" s="55">
        <v>1</v>
      </c>
      <c r="O2603" s="54" t="s">
        <v>15615</v>
      </c>
    </row>
    <row r="2604" spans="1:15" x14ac:dyDescent="0.25">
      <c r="A2604" s="19">
        <v>2610</v>
      </c>
      <c r="B2604" t="s">
        <v>11151</v>
      </c>
      <c r="C2604" t="s">
        <v>4249</v>
      </c>
      <c r="D2604" s="50" t="s">
        <v>12275</v>
      </c>
      <c r="E2604" s="84">
        <f t="shared" si="160"/>
        <v>42370</v>
      </c>
      <c r="F2604" s="50">
        <f t="shared" si="161"/>
        <v>2016</v>
      </c>
      <c r="G2604" s="50">
        <f t="shared" si="162"/>
        <v>1</v>
      </c>
      <c r="H2604" s="50">
        <f t="shared" si="163"/>
        <v>5</v>
      </c>
      <c r="I2604" s="54" t="s">
        <v>15622</v>
      </c>
      <c r="J2604" s="54" t="s">
        <v>17050</v>
      </c>
      <c r="K2604" s="54" t="s">
        <v>17124</v>
      </c>
      <c r="L2604" s="54" t="s">
        <v>15626</v>
      </c>
      <c r="M2604" s="55">
        <v>1</v>
      </c>
      <c r="N2604" s="55">
        <v>0.63</v>
      </c>
      <c r="O2604" s="54" t="s">
        <v>15615</v>
      </c>
    </row>
    <row r="2605" spans="1:15" x14ac:dyDescent="0.25">
      <c r="A2605" s="19">
        <v>2611</v>
      </c>
      <c r="B2605" t="s">
        <v>9236</v>
      </c>
      <c r="C2605" t="s">
        <v>6118</v>
      </c>
      <c r="D2605" s="50" t="s">
        <v>12275</v>
      </c>
      <c r="E2605" s="84">
        <f t="shared" si="160"/>
        <v>42370</v>
      </c>
      <c r="F2605" s="50">
        <f t="shared" si="161"/>
        <v>2016</v>
      </c>
      <c r="G2605" s="50">
        <f t="shared" si="162"/>
        <v>1</v>
      </c>
      <c r="H2605" s="50">
        <f t="shared" si="163"/>
        <v>5</v>
      </c>
      <c r="I2605" s="54" t="s">
        <v>15622</v>
      </c>
      <c r="J2605" s="54" t="s">
        <v>17050</v>
      </c>
      <c r="K2605" s="54" t="s">
        <v>17124</v>
      </c>
      <c r="L2605" s="54" t="s">
        <v>15626</v>
      </c>
      <c r="M2605" s="55">
        <v>1</v>
      </c>
      <c r="N2605" s="55">
        <v>0.96</v>
      </c>
      <c r="O2605" s="54" t="s">
        <v>15615</v>
      </c>
    </row>
    <row r="2606" spans="1:15" x14ac:dyDescent="0.25">
      <c r="A2606" s="19">
        <v>2612</v>
      </c>
      <c r="B2606" t="s">
        <v>8082</v>
      </c>
      <c r="C2606" t="s">
        <v>7251</v>
      </c>
      <c r="D2606" s="50" t="s">
        <v>12276</v>
      </c>
      <c r="E2606" s="84">
        <f t="shared" si="160"/>
        <v>42371</v>
      </c>
      <c r="F2606" s="50">
        <f t="shared" si="161"/>
        <v>2016</v>
      </c>
      <c r="G2606" s="50">
        <f t="shared" si="162"/>
        <v>1</v>
      </c>
      <c r="H2606" s="50">
        <f t="shared" si="163"/>
        <v>6</v>
      </c>
      <c r="I2606" s="54" t="s">
        <v>15622</v>
      </c>
      <c r="J2606" s="54" t="s">
        <v>17050</v>
      </c>
      <c r="K2606" s="54" t="s">
        <v>17124</v>
      </c>
      <c r="L2606" s="54" t="s">
        <v>15623</v>
      </c>
      <c r="M2606" s="55">
        <v>0.5</v>
      </c>
      <c r="N2606" s="55">
        <v>0.69</v>
      </c>
      <c r="O2606" s="54" t="s">
        <v>15615</v>
      </c>
    </row>
    <row r="2607" spans="1:15" x14ac:dyDescent="0.25">
      <c r="A2607" s="19">
        <v>2613</v>
      </c>
      <c r="B2607" t="s">
        <v>10947</v>
      </c>
      <c r="C2607" t="s">
        <v>4447</v>
      </c>
      <c r="D2607" s="50" t="s">
        <v>12277</v>
      </c>
      <c r="E2607" s="84">
        <f t="shared" si="160"/>
        <v>42372</v>
      </c>
      <c r="F2607" s="50">
        <f t="shared" si="161"/>
        <v>2016</v>
      </c>
      <c r="G2607" s="50">
        <f t="shared" si="162"/>
        <v>1</v>
      </c>
      <c r="H2607" s="50">
        <f t="shared" si="163"/>
        <v>7</v>
      </c>
      <c r="I2607" s="54" t="s">
        <v>15643</v>
      </c>
      <c r="J2607" s="54" t="s">
        <v>17072</v>
      </c>
      <c r="K2607" s="54" t="s">
        <v>17124</v>
      </c>
      <c r="L2607" s="54" t="s">
        <v>15626</v>
      </c>
      <c r="M2607" s="55">
        <v>1</v>
      </c>
      <c r="N2607" s="55">
        <v>0.46</v>
      </c>
      <c r="O2607" s="54" t="s">
        <v>15615</v>
      </c>
    </row>
    <row r="2608" spans="1:15" x14ac:dyDescent="0.25">
      <c r="A2608" s="19">
        <v>2614</v>
      </c>
      <c r="B2608" t="s">
        <v>11084</v>
      </c>
      <c r="C2608" t="s">
        <v>4313</v>
      </c>
      <c r="D2608" s="50" t="s">
        <v>12277</v>
      </c>
      <c r="E2608" s="84">
        <f t="shared" si="160"/>
        <v>42372</v>
      </c>
      <c r="F2608" s="50">
        <f t="shared" si="161"/>
        <v>2016</v>
      </c>
      <c r="G2608" s="50">
        <f t="shared" si="162"/>
        <v>1</v>
      </c>
      <c r="H2608" s="50">
        <f t="shared" si="163"/>
        <v>7</v>
      </c>
      <c r="I2608" s="54" t="s">
        <v>15622</v>
      </c>
      <c r="J2608" s="54" t="s">
        <v>17050</v>
      </c>
      <c r="K2608" s="54" t="s">
        <v>17124</v>
      </c>
      <c r="L2608" s="54" t="s">
        <v>15623</v>
      </c>
      <c r="M2608" s="55">
        <v>0.5</v>
      </c>
      <c r="N2608" s="55">
        <v>0.67</v>
      </c>
      <c r="O2608" s="54" t="s">
        <v>15615</v>
      </c>
    </row>
    <row r="2609" spans="1:15" x14ac:dyDescent="0.25">
      <c r="A2609" s="19">
        <v>2615</v>
      </c>
      <c r="B2609" t="s">
        <v>9327</v>
      </c>
      <c r="C2609" t="s">
        <v>6029</v>
      </c>
      <c r="D2609" s="50" t="s">
        <v>12277</v>
      </c>
      <c r="E2609" s="84">
        <f t="shared" si="160"/>
        <v>42372</v>
      </c>
      <c r="F2609" s="50">
        <f t="shared" si="161"/>
        <v>2016</v>
      </c>
      <c r="G2609" s="50">
        <f t="shared" si="162"/>
        <v>1</v>
      </c>
      <c r="H2609" s="50">
        <f t="shared" si="163"/>
        <v>7</v>
      </c>
      <c r="I2609" s="54" t="s">
        <v>15622</v>
      </c>
      <c r="J2609" s="54" t="s">
        <v>17050</v>
      </c>
      <c r="K2609" s="54" t="s">
        <v>17124</v>
      </c>
      <c r="L2609" s="54" t="s">
        <v>15626</v>
      </c>
      <c r="M2609" s="55">
        <v>1</v>
      </c>
      <c r="N2609" s="55">
        <v>0.93</v>
      </c>
      <c r="O2609" s="54" t="s">
        <v>15615</v>
      </c>
    </row>
    <row r="2610" spans="1:15" x14ac:dyDescent="0.25">
      <c r="A2610" s="19">
        <v>2616</v>
      </c>
      <c r="B2610" t="s">
        <v>10783</v>
      </c>
      <c r="C2610" t="s">
        <v>4608</v>
      </c>
      <c r="D2610" s="50" t="s">
        <v>12277</v>
      </c>
      <c r="E2610" s="84">
        <f t="shared" si="160"/>
        <v>42372</v>
      </c>
      <c r="F2610" s="50">
        <f t="shared" si="161"/>
        <v>2016</v>
      </c>
      <c r="G2610" s="50">
        <f t="shared" si="162"/>
        <v>1</v>
      </c>
      <c r="H2610" s="50">
        <f t="shared" si="163"/>
        <v>7</v>
      </c>
      <c r="I2610" s="54" t="s">
        <v>15622</v>
      </c>
      <c r="J2610" s="54" t="s">
        <v>17050</v>
      </c>
      <c r="K2610" s="54" t="s">
        <v>17124</v>
      </c>
      <c r="L2610" s="54" t="s">
        <v>15626</v>
      </c>
      <c r="M2610" s="55">
        <v>1</v>
      </c>
      <c r="N2610" s="55">
        <v>0.5</v>
      </c>
      <c r="O2610" s="54" t="s">
        <v>15616</v>
      </c>
    </row>
    <row r="2611" spans="1:15" x14ac:dyDescent="0.25">
      <c r="A2611" s="19">
        <v>2617</v>
      </c>
      <c r="B2611" t="s">
        <v>10216</v>
      </c>
      <c r="C2611" t="s">
        <v>5163</v>
      </c>
      <c r="D2611" s="50" t="s">
        <v>12277</v>
      </c>
      <c r="E2611" s="84">
        <f t="shared" si="160"/>
        <v>42372</v>
      </c>
      <c r="F2611" s="50">
        <f t="shared" si="161"/>
        <v>2016</v>
      </c>
      <c r="G2611" s="50">
        <f t="shared" si="162"/>
        <v>1</v>
      </c>
      <c r="H2611" s="50">
        <f t="shared" si="163"/>
        <v>7</v>
      </c>
      <c r="I2611" s="54" t="s">
        <v>15622</v>
      </c>
      <c r="J2611" s="54" t="s">
        <v>17050</v>
      </c>
      <c r="K2611" s="54" t="s">
        <v>17124</v>
      </c>
      <c r="L2611" s="54" t="s">
        <v>15628</v>
      </c>
      <c r="M2611" s="55">
        <v>0.33</v>
      </c>
      <c r="N2611" s="55">
        <v>0.88</v>
      </c>
      <c r="O2611" s="54" t="s">
        <v>15615</v>
      </c>
    </row>
    <row r="2612" spans="1:15" x14ac:dyDescent="0.25">
      <c r="A2612" s="19">
        <v>2618</v>
      </c>
      <c r="B2612" t="s">
        <v>9792</v>
      </c>
      <c r="C2612" t="s">
        <v>5577</v>
      </c>
      <c r="D2612" s="50" t="s">
        <v>12278</v>
      </c>
      <c r="E2612" s="84">
        <f t="shared" si="160"/>
        <v>42373</v>
      </c>
      <c r="F2612" s="50">
        <f t="shared" si="161"/>
        <v>2016</v>
      </c>
      <c r="G2612" s="50">
        <f t="shared" si="162"/>
        <v>1</v>
      </c>
      <c r="H2612" s="50">
        <f t="shared" si="163"/>
        <v>1</v>
      </c>
      <c r="I2612" s="54" t="s">
        <v>15622</v>
      </c>
      <c r="J2612" s="54" t="s">
        <v>17050</v>
      </c>
      <c r="K2612" s="54" t="s">
        <v>17124</v>
      </c>
      <c r="L2612" s="54" t="s">
        <v>15623</v>
      </c>
      <c r="M2612" s="55">
        <v>1</v>
      </c>
      <c r="N2612" s="55">
        <v>1</v>
      </c>
      <c r="O2612" s="54" t="s">
        <v>15616</v>
      </c>
    </row>
    <row r="2613" spans="1:15" x14ac:dyDescent="0.25">
      <c r="A2613" s="19">
        <v>2619</v>
      </c>
      <c r="B2613" t="s">
        <v>11317</v>
      </c>
      <c r="C2613" t="s">
        <v>4084</v>
      </c>
      <c r="D2613" s="50" t="s">
        <v>12279</v>
      </c>
      <c r="E2613" s="84">
        <f t="shared" si="160"/>
        <v>42374</v>
      </c>
      <c r="F2613" s="50">
        <f t="shared" si="161"/>
        <v>2016</v>
      </c>
      <c r="G2613" s="50">
        <f t="shared" si="162"/>
        <v>1</v>
      </c>
      <c r="H2613" s="50">
        <f t="shared" si="163"/>
        <v>2</v>
      </c>
      <c r="I2613" s="54" t="s">
        <v>15622</v>
      </c>
      <c r="J2613" s="54" t="s">
        <v>17050</v>
      </c>
      <c r="K2613" s="54" t="s">
        <v>17124</v>
      </c>
      <c r="L2613" s="54" t="s">
        <v>15624</v>
      </c>
      <c r="M2613" s="55">
        <v>0.94</v>
      </c>
      <c r="N2613" s="55">
        <v>0.78</v>
      </c>
      <c r="O2613" s="54" t="s">
        <v>15616</v>
      </c>
    </row>
    <row r="2614" spans="1:15" x14ac:dyDescent="0.25">
      <c r="A2614" s="19">
        <v>2620</v>
      </c>
      <c r="B2614" t="s">
        <v>10650</v>
      </c>
      <c r="C2614" t="s">
        <v>4736</v>
      </c>
      <c r="D2614" s="50" t="s">
        <v>12279</v>
      </c>
      <c r="E2614" s="84">
        <f t="shared" si="160"/>
        <v>42374</v>
      </c>
      <c r="F2614" s="50">
        <f t="shared" si="161"/>
        <v>2016</v>
      </c>
      <c r="G2614" s="50">
        <f t="shared" si="162"/>
        <v>1</v>
      </c>
      <c r="H2614" s="50">
        <f t="shared" si="163"/>
        <v>2</v>
      </c>
      <c r="I2614" s="54" t="s">
        <v>15625</v>
      </c>
      <c r="J2614" s="54" t="s">
        <v>17050</v>
      </c>
      <c r="K2614" s="54" t="s">
        <v>17124</v>
      </c>
      <c r="L2614" s="54" t="s">
        <v>15623</v>
      </c>
      <c r="M2614" s="55">
        <v>1</v>
      </c>
      <c r="N2614" s="55">
        <v>0.75</v>
      </c>
      <c r="O2614" s="54" t="s">
        <v>15616</v>
      </c>
    </row>
    <row r="2615" spans="1:15" x14ac:dyDescent="0.25">
      <c r="A2615" s="19">
        <v>2621</v>
      </c>
      <c r="B2615" t="s">
        <v>10552</v>
      </c>
      <c r="C2615" t="s">
        <v>4832</v>
      </c>
      <c r="D2615" s="50" t="s">
        <v>12280</v>
      </c>
      <c r="E2615" s="84">
        <f t="shared" si="160"/>
        <v>42375</v>
      </c>
      <c r="F2615" s="50">
        <f t="shared" si="161"/>
        <v>2016</v>
      </c>
      <c r="G2615" s="50">
        <f t="shared" si="162"/>
        <v>1</v>
      </c>
      <c r="H2615" s="50">
        <f t="shared" si="163"/>
        <v>3</v>
      </c>
      <c r="I2615" s="54" t="s">
        <v>15622</v>
      </c>
      <c r="J2615" s="54" t="s">
        <v>17050</v>
      </c>
      <c r="K2615" s="54" t="s">
        <v>17124</v>
      </c>
      <c r="L2615" s="54" t="s">
        <v>15628</v>
      </c>
      <c r="M2615" s="55">
        <v>0</v>
      </c>
      <c r="N2615" s="55">
        <v>0.95</v>
      </c>
      <c r="O2615" s="54" t="s">
        <v>15615</v>
      </c>
    </row>
    <row r="2616" spans="1:15" x14ac:dyDescent="0.25">
      <c r="A2616" s="19">
        <v>2622</v>
      </c>
      <c r="B2616" t="s">
        <v>11143</v>
      </c>
      <c r="C2616" t="s">
        <v>4257</v>
      </c>
      <c r="D2616" s="50" t="s">
        <v>12280</v>
      </c>
      <c r="E2616" s="84">
        <f t="shared" si="160"/>
        <v>42375</v>
      </c>
      <c r="F2616" s="50">
        <f t="shared" si="161"/>
        <v>2016</v>
      </c>
      <c r="G2616" s="50">
        <f t="shared" si="162"/>
        <v>1</v>
      </c>
      <c r="H2616" s="50">
        <f t="shared" si="163"/>
        <v>3</v>
      </c>
      <c r="I2616" s="54" t="s">
        <v>15622</v>
      </c>
      <c r="J2616" s="54" t="s">
        <v>17050</v>
      </c>
      <c r="K2616" s="54" t="s">
        <v>17124</v>
      </c>
      <c r="L2616" s="54" t="s">
        <v>15626</v>
      </c>
      <c r="M2616" s="55">
        <v>1</v>
      </c>
      <c r="N2616" s="55">
        <v>0.75</v>
      </c>
      <c r="O2616" s="54" t="s">
        <v>15615</v>
      </c>
    </row>
    <row r="2617" spans="1:15" x14ac:dyDescent="0.25">
      <c r="A2617" s="19">
        <v>2623</v>
      </c>
      <c r="B2617" t="s">
        <v>10651</v>
      </c>
      <c r="C2617" t="s">
        <v>4735</v>
      </c>
      <c r="D2617" s="50" t="s">
        <v>12280</v>
      </c>
      <c r="E2617" s="84">
        <f t="shared" si="160"/>
        <v>42375</v>
      </c>
      <c r="F2617" s="50">
        <f t="shared" si="161"/>
        <v>2016</v>
      </c>
      <c r="G2617" s="50">
        <f t="shared" si="162"/>
        <v>1</v>
      </c>
      <c r="H2617" s="50">
        <f t="shared" si="163"/>
        <v>3</v>
      </c>
      <c r="I2617" s="54" t="s">
        <v>15622</v>
      </c>
      <c r="J2617" s="54" t="s">
        <v>17050</v>
      </c>
      <c r="K2617" s="54" t="s">
        <v>17124</v>
      </c>
      <c r="L2617" s="54" t="s">
        <v>15623</v>
      </c>
      <c r="M2617" s="55">
        <v>1</v>
      </c>
      <c r="N2617" s="55">
        <v>1</v>
      </c>
      <c r="O2617" s="54" t="s">
        <v>15616</v>
      </c>
    </row>
    <row r="2618" spans="1:15" x14ac:dyDescent="0.25">
      <c r="A2618" s="19">
        <v>2624</v>
      </c>
      <c r="B2618" t="s">
        <v>10974</v>
      </c>
      <c r="C2618" t="s">
        <v>4422</v>
      </c>
      <c r="D2618" s="50" t="s">
        <v>12280</v>
      </c>
      <c r="E2618" s="84">
        <f t="shared" si="160"/>
        <v>42375</v>
      </c>
      <c r="F2618" s="50">
        <f t="shared" si="161"/>
        <v>2016</v>
      </c>
      <c r="G2618" s="50">
        <f t="shared" si="162"/>
        <v>1</v>
      </c>
      <c r="H2618" s="50">
        <f t="shared" si="163"/>
        <v>3</v>
      </c>
      <c r="I2618" s="54" t="s">
        <v>15625</v>
      </c>
      <c r="J2618" s="54" t="s">
        <v>17050</v>
      </c>
      <c r="K2618" s="54" t="s">
        <v>17124</v>
      </c>
      <c r="L2618" s="54" t="s">
        <v>15626</v>
      </c>
      <c r="M2618" s="55">
        <v>1</v>
      </c>
      <c r="N2618" s="55">
        <v>1</v>
      </c>
      <c r="O2618" s="54" t="s">
        <v>15615</v>
      </c>
    </row>
    <row r="2619" spans="1:15" x14ac:dyDescent="0.25">
      <c r="A2619" s="19">
        <v>2625</v>
      </c>
      <c r="B2619" t="s">
        <v>10840</v>
      </c>
      <c r="C2619" t="s">
        <v>4554</v>
      </c>
      <c r="D2619" s="50" t="s">
        <v>12281</v>
      </c>
      <c r="E2619" s="84">
        <f t="shared" si="160"/>
        <v>42376</v>
      </c>
      <c r="F2619" s="50">
        <f t="shared" si="161"/>
        <v>2016</v>
      </c>
      <c r="G2619" s="50">
        <f t="shared" si="162"/>
        <v>1</v>
      </c>
      <c r="H2619" s="50">
        <f t="shared" si="163"/>
        <v>4</v>
      </c>
      <c r="I2619" s="54" t="s">
        <v>15625</v>
      </c>
      <c r="J2619" s="54" t="s">
        <v>17050</v>
      </c>
      <c r="K2619" s="54" t="s">
        <v>17124</v>
      </c>
      <c r="L2619" s="54" t="s">
        <v>15624</v>
      </c>
      <c r="M2619" s="55">
        <v>1</v>
      </c>
      <c r="N2619" s="55">
        <v>1</v>
      </c>
      <c r="O2619" s="54" t="s">
        <v>15615</v>
      </c>
    </row>
    <row r="2620" spans="1:15" x14ac:dyDescent="0.25">
      <c r="A2620" s="19">
        <v>2626</v>
      </c>
      <c r="B2620" t="s">
        <v>9839</v>
      </c>
      <c r="C2620" t="s">
        <v>5530</v>
      </c>
      <c r="D2620" s="50" t="s">
        <v>12282</v>
      </c>
      <c r="E2620" s="84">
        <f t="shared" si="160"/>
        <v>42377</v>
      </c>
      <c r="F2620" s="50">
        <f t="shared" si="161"/>
        <v>2016</v>
      </c>
      <c r="G2620" s="50">
        <f t="shared" si="162"/>
        <v>1</v>
      </c>
      <c r="H2620" s="50">
        <f t="shared" si="163"/>
        <v>5</v>
      </c>
      <c r="I2620" s="54" t="s">
        <v>15629</v>
      </c>
      <c r="J2620" s="54" t="s">
        <v>17050</v>
      </c>
      <c r="K2620" s="54" t="s">
        <v>17124</v>
      </c>
      <c r="L2620" s="54" t="s">
        <v>15623</v>
      </c>
      <c r="M2620" s="55">
        <v>0.71</v>
      </c>
      <c r="N2620" s="55">
        <v>0.67</v>
      </c>
      <c r="O2620" s="54" t="s">
        <v>15616</v>
      </c>
    </row>
    <row r="2621" spans="1:15" x14ac:dyDescent="0.25">
      <c r="A2621" s="19">
        <v>2627</v>
      </c>
      <c r="B2621" t="s">
        <v>8021</v>
      </c>
      <c r="C2621" t="s">
        <v>7310</v>
      </c>
      <c r="D2621" s="50" t="s">
        <v>12282</v>
      </c>
      <c r="E2621" s="84">
        <f t="shared" si="160"/>
        <v>42377</v>
      </c>
      <c r="F2621" s="50">
        <f t="shared" si="161"/>
        <v>2016</v>
      </c>
      <c r="G2621" s="50">
        <f t="shared" si="162"/>
        <v>1</v>
      </c>
      <c r="H2621" s="50">
        <f t="shared" si="163"/>
        <v>5</v>
      </c>
      <c r="I2621" s="54" t="s">
        <v>15622</v>
      </c>
      <c r="J2621" s="54" t="s">
        <v>17050</v>
      </c>
      <c r="K2621" s="54" t="s">
        <v>17124</v>
      </c>
      <c r="L2621" s="54" t="s">
        <v>15626</v>
      </c>
      <c r="M2621" s="55">
        <v>1</v>
      </c>
      <c r="N2621" s="55">
        <v>0.99</v>
      </c>
      <c r="O2621" s="54" t="s">
        <v>15615</v>
      </c>
    </row>
    <row r="2622" spans="1:15" x14ac:dyDescent="0.25">
      <c r="A2622" s="19">
        <v>2628</v>
      </c>
      <c r="B2622" t="s">
        <v>9910</v>
      </c>
      <c r="C2622" t="s">
        <v>5461</v>
      </c>
      <c r="D2622" s="50" t="s">
        <v>12282</v>
      </c>
      <c r="E2622" s="84">
        <f t="shared" si="160"/>
        <v>42377</v>
      </c>
      <c r="F2622" s="50">
        <f t="shared" si="161"/>
        <v>2016</v>
      </c>
      <c r="G2622" s="50">
        <f t="shared" si="162"/>
        <v>1</v>
      </c>
      <c r="H2622" s="50">
        <f t="shared" si="163"/>
        <v>5</v>
      </c>
      <c r="I2622" s="54" t="s">
        <v>15625</v>
      </c>
      <c r="J2622" s="54" t="s">
        <v>17050</v>
      </c>
      <c r="K2622" s="54" t="s">
        <v>17124</v>
      </c>
      <c r="L2622" s="54" t="s">
        <v>15626</v>
      </c>
      <c r="M2622" s="55">
        <v>1</v>
      </c>
      <c r="N2622" s="55">
        <v>0.95</v>
      </c>
      <c r="O2622" s="54" t="s">
        <v>15615</v>
      </c>
    </row>
    <row r="2623" spans="1:15" x14ac:dyDescent="0.25">
      <c r="A2623" s="19">
        <v>2629</v>
      </c>
      <c r="B2623" t="s">
        <v>9694</v>
      </c>
      <c r="C2623" t="s">
        <v>5670</v>
      </c>
      <c r="D2623" s="50" t="s">
        <v>12283</v>
      </c>
      <c r="E2623" s="84">
        <f t="shared" si="160"/>
        <v>42378</v>
      </c>
      <c r="F2623" s="50">
        <f t="shared" si="161"/>
        <v>2016</v>
      </c>
      <c r="G2623" s="50">
        <f t="shared" si="162"/>
        <v>1</v>
      </c>
      <c r="H2623" s="50">
        <f t="shared" si="163"/>
        <v>6</v>
      </c>
      <c r="I2623" s="54" t="s">
        <v>15622</v>
      </c>
      <c r="J2623" s="54" t="s">
        <v>17050</v>
      </c>
      <c r="K2623" s="54" t="s">
        <v>17124</v>
      </c>
      <c r="L2623" s="54" t="s">
        <v>15623</v>
      </c>
      <c r="M2623" s="55">
        <v>0.64</v>
      </c>
      <c r="N2623" s="55">
        <v>0.39</v>
      </c>
      <c r="O2623" s="54" t="s">
        <v>15615</v>
      </c>
    </row>
    <row r="2624" spans="1:15" x14ac:dyDescent="0.25">
      <c r="A2624" s="19">
        <v>2630</v>
      </c>
      <c r="B2624" t="s">
        <v>9067</v>
      </c>
      <c r="C2624" t="s">
        <v>6286</v>
      </c>
      <c r="D2624" s="50" t="s">
        <v>12283</v>
      </c>
      <c r="E2624" s="84">
        <f t="shared" si="160"/>
        <v>42378</v>
      </c>
      <c r="F2624" s="50">
        <f t="shared" si="161"/>
        <v>2016</v>
      </c>
      <c r="G2624" s="50">
        <f t="shared" si="162"/>
        <v>1</v>
      </c>
      <c r="H2624" s="50">
        <f t="shared" si="163"/>
        <v>6</v>
      </c>
      <c r="I2624" s="54" t="s">
        <v>15622</v>
      </c>
      <c r="J2624" s="54" t="s">
        <v>17050</v>
      </c>
      <c r="K2624" s="54" t="s">
        <v>17124</v>
      </c>
      <c r="L2624" s="54" t="s">
        <v>15623</v>
      </c>
      <c r="M2624" s="55">
        <v>0.56999999999999995</v>
      </c>
      <c r="N2624" s="55">
        <v>1</v>
      </c>
      <c r="O2624" s="54" t="s">
        <v>15616</v>
      </c>
    </row>
    <row r="2625" spans="1:15" x14ac:dyDescent="0.25">
      <c r="A2625" s="19">
        <v>2631</v>
      </c>
      <c r="B2625" t="s">
        <v>11041</v>
      </c>
      <c r="C2625" t="s">
        <v>4356</v>
      </c>
      <c r="D2625" s="50" t="s">
        <v>12284</v>
      </c>
      <c r="E2625" s="84">
        <f t="shared" si="160"/>
        <v>42379</v>
      </c>
      <c r="F2625" s="50">
        <f t="shared" si="161"/>
        <v>2016</v>
      </c>
      <c r="G2625" s="50">
        <f t="shared" si="162"/>
        <v>1</v>
      </c>
      <c r="H2625" s="50">
        <f t="shared" si="163"/>
        <v>7</v>
      </c>
      <c r="I2625" s="54" t="s">
        <v>15625</v>
      </c>
      <c r="J2625" s="54" t="s">
        <v>17050</v>
      </c>
      <c r="K2625" s="54" t="s">
        <v>17124</v>
      </c>
      <c r="L2625" s="54" t="s">
        <v>15626</v>
      </c>
      <c r="M2625" s="55">
        <v>1</v>
      </c>
      <c r="N2625" s="55">
        <v>0.92</v>
      </c>
      <c r="O2625" s="54" t="s">
        <v>15615</v>
      </c>
    </row>
    <row r="2626" spans="1:15" x14ac:dyDescent="0.25">
      <c r="A2626" s="19">
        <v>2632</v>
      </c>
      <c r="B2626" t="s">
        <v>9397</v>
      </c>
      <c r="C2626" t="s">
        <v>5960</v>
      </c>
      <c r="D2626" s="50" t="s">
        <v>12285</v>
      </c>
      <c r="E2626" s="84">
        <f t="shared" si="160"/>
        <v>42380</v>
      </c>
      <c r="F2626" s="50">
        <f t="shared" si="161"/>
        <v>2016</v>
      </c>
      <c r="G2626" s="50">
        <f t="shared" si="162"/>
        <v>1</v>
      </c>
      <c r="H2626" s="50">
        <f t="shared" si="163"/>
        <v>1</v>
      </c>
      <c r="I2626" s="54" t="s">
        <v>15622</v>
      </c>
      <c r="J2626" s="54" t="s">
        <v>17050</v>
      </c>
      <c r="K2626" s="54" t="s">
        <v>17124</v>
      </c>
      <c r="L2626" s="54" t="s">
        <v>15624</v>
      </c>
      <c r="M2626" s="55">
        <v>1</v>
      </c>
      <c r="N2626" s="55">
        <v>0.77</v>
      </c>
      <c r="O2626" s="54" t="s">
        <v>15616</v>
      </c>
    </row>
    <row r="2627" spans="1:15" x14ac:dyDescent="0.25">
      <c r="A2627" s="19">
        <v>2633</v>
      </c>
      <c r="B2627" t="s">
        <v>9640</v>
      </c>
      <c r="C2627" t="s">
        <v>5724</v>
      </c>
      <c r="D2627" s="50" t="s">
        <v>12285</v>
      </c>
      <c r="E2627" s="84">
        <f t="shared" ref="E2627:E2690" si="164">DATE(LEFT(D2627,4),MID(D2627,5,2),RIGHT(D2627,2))</f>
        <v>42380</v>
      </c>
      <c r="F2627" s="50">
        <f t="shared" ref="F2627:F2690" si="165">YEAR(E2627)</f>
        <v>2016</v>
      </c>
      <c r="G2627" s="50">
        <f t="shared" ref="G2627:G2690" si="166">MONTH(E2627)</f>
        <v>1</v>
      </c>
      <c r="H2627" s="50">
        <f t="shared" ref="H2627:H2690" si="167">WEEKDAY(E2627,2)</f>
        <v>1</v>
      </c>
      <c r="I2627" s="54" t="s">
        <v>15625</v>
      </c>
      <c r="J2627" s="54" t="s">
        <v>17050</v>
      </c>
      <c r="K2627" s="54" t="s">
        <v>17124</v>
      </c>
      <c r="L2627" s="54" t="s">
        <v>15626</v>
      </c>
      <c r="M2627" s="55">
        <v>0.96</v>
      </c>
      <c r="N2627" s="55">
        <v>1</v>
      </c>
      <c r="O2627" s="54" t="s">
        <v>15616</v>
      </c>
    </row>
    <row r="2628" spans="1:15" x14ac:dyDescent="0.25">
      <c r="A2628" s="19">
        <v>2634</v>
      </c>
      <c r="B2628" t="s">
        <v>10590</v>
      </c>
      <c r="C2628" t="s">
        <v>3584</v>
      </c>
      <c r="D2628" s="50" t="s">
        <v>16851</v>
      </c>
      <c r="E2628" s="84">
        <f t="shared" si="164"/>
        <v>42381</v>
      </c>
      <c r="F2628" s="50">
        <f t="shared" si="165"/>
        <v>2016</v>
      </c>
      <c r="G2628" s="50">
        <f t="shared" si="166"/>
        <v>1</v>
      </c>
      <c r="H2628" s="50">
        <f t="shared" si="167"/>
        <v>2</v>
      </c>
      <c r="I2628" s="54" t="s">
        <v>15622</v>
      </c>
      <c r="J2628" s="54" t="s">
        <v>17050</v>
      </c>
      <c r="K2628" s="54" t="s">
        <v>17124</v>
      </c>
      <c r="L2628" s="54" t="s">
        <v>15623</v>
      </c>
      <c r="M2628" s="55">
        <v>1</v>
      </c>
      <c r="N2628" s="55">
        <v>0</v>
      </c>
      <c r="O2628" s="54" t="s">
        <v>15615</v>
      </c>
    </row>
    <row r="2629" spans="1:15" x14ac:dyDescent="0.25">
      <c r="A2629" s="19">
        <v>2635</v>
      </c>
      <c r="B2629" t="s">
        <v>11578</v>
      </c>
      <c r="C2629" t="s">
        <v>3827</v>
      </c>
      <c r="D2629" s="50" t="s">
        <v>16851</v>
      </c>
      <c r="E2629" s="84">
        <f t="shared" si="164"/>
        <v>42381</v>
      </c>
      <c r="F2629" s="50">
        <f t="shared" si="165"/>
        <v>2016</v>
      </c>
      <c r="G2629" s="50">
        <f t="shared" si="166"/>
        <v>1</v>
      </c>
      <c r="H2629" s="50">
        <f t="shared" si="167"/>
        <v>2</v>
      </c>
      <c r="I2629" s="54" t="s">
        <v>15622</v>
      </c>
      <c r="J2629" s="54" t="s">
        <v>17050</v>
      </c>
      <c r="K2629" s="54" t="s">
        <v>17124</v>
      </c>
      <c r="L2629" s="54" t="s">
        <v>15626</v>
      </c>
      <c r="M2629" s="55">
        <v>1</v>
      </c>
      <c r="N2629" s="55">
        <v>0.79</v>
      </c>
      <c r="O2629" s="54" t="s">
        <v>15616</v>
      </c>
    </row>
    <row r="2630" spans="1:15" x14ac:dyDescent="0.25">
      <c r="A2630" s="19">
        <v>2636</v>
      </c>
      <c r="B2630" t="s">
        <v>9023</v>
      </c>
      <c r="C2630" t="s">
        <v>6331</v>
      </c>
      <c r="D2630" s="50" t="s">
        <v>12286</v>
      </c>
      <c r="E2630" s="84">
        <f t="shared" si="164"/>
        <v>42382</v>
      </c>
      <c r="F2630" s="50">
        <f t="shared" si="165"/>
        <v>2016</v>
      </c>
      <c r="G2630" s="50">
        <f t="shared" si="166"/>
        <v>1</v>
      </c>
      <c r="H2630" s="50">
        <f t="shared" si="167"/>
        <v>3</v>
      </c>
      <c r="I2630" s="54" t="s">
        <v>15622</v>
      </c>
      <c r="J2630" s="54" t="s">
        <v>17050</v>
      </c>
      <c r="K2630" s="54" t="s">
        <v>17124</v>
      </c>
      <c r="L2630" s="54" t="s">
        <v>15626</v>
      </c>
      <c r="M2630" s="55">
        <v>0.75</v>
      </c>
      <c r="N2630" s="55">
        <v>0.91</v>
      </c>
      <c r="O2630" s="54" t="s">
        <v>15615</v>
      </c>
    </row>
    <row r="2631" spans="1:15" x14ac:dyDescent="0.25">
      <c r="A2631" s="19">
        <v>2637</v>
      </c>
      <c r="B2631" t="s">
        <v>10811</v>
      </c>
      <c r="C2631" t="s">
        <v>4582</v>
      </c>
      <c r="D2631" s="50" t="s">
        <v>12286</v>
      </c>
      <c r="E2631" s="84">
        <f t="shared" si="164"/>
        <v>42382</v>
      </c>
      <c r="F2631" s="50">
        <f t="shared" si="165"/>
        <v>2016</v>
      </c>
      <c r="G2631" s="50">
        <f t="shared" si="166"/>
        <v>1</v>
      </c>
      <c r="H2631" s="50">
        <f t="shared" si="167"/>
        <v>3</v>
      </c>
      <c r="I2631" s="54" t="s">
        <v>15625</v>
      </c>
      <c r="J2631" s="54" t="s">
        <v>17050</v>
      </c>
      <c r="K2631" s="54" t="s">
        <v>17124</v>
      </c>
      <c r="L2631" s="54" t="s">
        <v>15626</v>
      </c>
      <c r="M2631" s="55">
        <v>1</v>
      </c>
      <c r="N2631" s="55">
        <v>1</v>
      </c>
      <c r="O2631" s="54" t="s">
        <v>15616</v>
      </c>
    </row>
    <row r="2632" spans="1:15" x14ac:dyDescent="0.25">
      <c r="A2632" s="19">
        <v>2638</v>
      </c>
      <c r="B2632" t="s">
        <v>8789</v>
      </c>
      <c r="C2632" t="s">
        <v>6559</v>
      </c>
      <c r="D2632" s="50" t="s">
        <v>12287</v>
      </c>
      <c r="E2632" s="84">
        <f t="shared" si="164"/>
        <v>42384</v>
      </c>
      <c r="F2632" s="50">
        <f t="shared" si="165"/>
        <v>2016</v>
      </c>
      <c r="G2632" s="50">
        <f t="shared" si="166"/>
        <v>1</v>
      </c>
      <c r="H2632" s="50">
        <f t="shared" si="167"/>
        <v>5</v>
      </c>
      <c r="I2632" s="54" t="s">
        <v>15622</v>
      </c>
      <c r="J2632" s="54" t="s">
        <v>17050</v>
      </c>
      <c r="K2632" s="54" t="s">
        <v>17124</v>
      </c>
      <c r="L2632" s="54" t="s">
        <v>15626</v>
      </c>
      <c r="M2632" s="55">
        <v>1</v>
      </c>
      <c r="N2632" s="55">
        <v>0.92</v>
      </c>
      <c r="O2632" s="54" t="s">
        <v>15616</v>
      </c>
    </row>
    <row r="2633" spans="1:15" x14ac:dyDescent="0.25">
      <c r="A2633" s="19">
        <v>2639</v>
      </c>
      <c r="B2633" t="s">
        <v>9152</v>
      </c>
      <c r="C2633" t="s">
        <v>6201</v>
      </c>
      <c r="D2633" s="50" t="s">
        <v>12287</v>
      </c>
      <c r="E2633" s="84">
        <f t="shared" si="164"/>
        <v>42384</v>
      </c>
      <c r="F2633" s="50">
        <f t="shared" si="165"/>
        <v>2016</v>
      </c>
      <c r="G2633" s="50">
        <f t="shared" si="166"/>
        <v>1</v>
      </c>
      <c r="H2633" s="50">
        <f t="shared" si="167"/>
        <v>5</v>
      </c>
      <c r="I2633" s="54" t="s">
        <v>15622</v>
      </c>
      <c r="J2633" s="54" t="s">
        <v>17050</v>
      </c>
      <c r="K2633" s="54" t="s">
        <v>17124</v>
      </c>
      <c r="L2633" s="54" t="s">
        <v>15624</v>
      </c>
      <c r="M2633" s="55">
        <v>1</v>
      </c>
      <c r="N2633" s="55">
        <v>0.89</v>
      </c>
      <c r="O2633" s="54" t="s">
        <v>15616</v>
      </c>
    </row>
    <row r="2634" spans="1:15" x14ac:dyDescent="0.25">
      <c r="A2634" s="19">
        <v>2640</v>
      </c>
      <c r="B2634" t="s">
        <v>9837</v>
      </c>
      <c r="C2634" t="s">
        <v>5532</v>
      </c>
      <c r="D2634" s="50" t="s">
        <v>12288</v>
      </c>
      <c r="E2634" s="84">
        <f t="shared" si="164"/>
        <v>42386</v>
      </c>
      <c r="F2634" s="50">
        <f t="shared" si="165"/>
        <v>2016</v>
      </c>
      <c r="G2634" s="50">
        <f t="shared" si="166"/>
        <v>1</v>
      </c>
      <c r="H2634" s="50">
        <f t="shared" si="167"/>
        <v>7</v>
      </c>
      <c r="I2634" s="54" t="s">
        <v>15622</v>
      </c>
      <c r="J2634" s="54" t="s">
        <v>17050</v>
      </c>
      <c r="K2634" s="54" t="s">
        <v>17124</v>
      </c>
      <c r="L2634" s="54" t="s">
        <v>15623</v>
      </c>
      <c r="M2634" s="55">
        <v>0.5</v>
      </c>
      <c r="N2634" s="55">
        <v>0.98</v>
      </c>
      <c r="O2634" s="54" t="s">
        <v>15615</v>
      </c>
    </row>
    <row r="2635" spans="1:15" x14ac:dyDescent="0.25">
      <c r="A2635" s="19">
        <v>2641</v>
      </c>
      <c r="B2635" t="s">
        <v>11043</v>
      </c>
      <c r="C2635" t="s">
        <v>4354</v>
      </c>
      <c r="D2635" s="50" t="s">
        <v>12289</v>
      </c>
      <c r="E2635" s="84">
        <f t="shared" si="164"/>
        <v>42387</v>
      </c>
      <c r="F2635" s="50">
        <f t="shared" si="165"/>
        <v>2016</v>
      </c>
      <c r="G2635" s="50">
        <f t="shared" si="166"/>
        <v>1</v>
      </c>
      <c r="H2635" s="50">
        <f t="shared" si="167"/>
        <v>1</v>
      </c>
      <c r="I2635" s="54" t="s">
        <v>15622</v>
      </c>
      <c r="J2635" s="54" t="s">
        <v>17050</v>
      </c>
      <c r="K2635" s="54" t="s">
        <v>17124</v>
      </c>
      <c r="L2635" s="54" t="s">
        <v>15626</v>
      </c>
      <c r="M2635" s="55">
        <v>1</v>
      </c>
      <c r="N2635" s="55">
        <v>0.93</v>
      </c>
      <c r="O2635" s="54" t="s">
        <v>15615</v>
      </c>
    </row>
    <row r="2636" spans="1:15" x14ac:dyDescent="0.25">
      <c r="A2636" s="19">
        <v>2642</v>
      </c>
      <c r="B2636" t="s">
        <v>11632</v>
      </c>
      <c r="C2636" t="s">
        <v>3773</v>
      </c>
      <c r="D2636" s="50" t="s">
        <v>12289</v>
      </c>
      <c r="E2636" s="84">
        <f t="shared" si="164"/>
        <v>42387</v>
      </c>
      <c r="F2636" s="50">
        <f t="shared" si="165"/>
        <v>2016</v>
      </c>
      <c r="G2636" s="50">
        <f t="shared" si="166"/>
        <v>1</v>
      </c>
      <c r="H2636" s="50">
        <f t="shared" si="167"/>
        <v>1</v>
      </c>
      <c r="I2636" s="54" t="s">
        <v>15622</v>
      </c>
      <c r="J2636" s="54" t="s">
        <v>17050</v>
      </c>
      <c r="K2636" s="54" t="s">
        <v>17124</v>
      </c>
      <c r="L2636" s="54" t="s">
        <v>15626</v>
      </c>
      <c r="M2636" s="55">
        <v>1</v>
      </c>
      <c r="N2636" s="55">
        <v>1</v>
      </c>
      <c r="O2636" s="54" t="s">
        <v>15616</v>
      </c>
    </row>
    <row r="2637" spans="1:15" x14ac:dyDescent="0.25">
      <c r="A2637" s="19">
        <v>2643</v>
      </c>
      <c r="B2637" t="s">
        <v>8527</v>
      </c>
      <c r="C2637" t="s">
        <v>6819</v>
      </c>
      <c r="D2637" s="50" t="s">
        <v>12289</v>
      </c>
      <c r="E2637" s="84">
        <f t="shared" si="164"/>
        <v>42387</v>
      </c>
      <c r="F2637" s="50">
        <f t="shared" si="165"/>
        <v>2016</v>
      </c>
      <c r="G2637" s="50">
        <f t="shared" si="166"/>
        <v>1</v>
      </c>
      <c r="H2637" s="50">
        <f t="shared" si="167"/>
        <v>1</v>
      </c>
      <c r="I2637" s="54" t="s">
        <v>15622</v>
      </c>
      <c r="J2637" s="54" t="s">
        <v>17050</v>
      </c>
      <c r="K2637" s="54" t="s">
        <v>17124</v>
      </c>
      <c r="L2637" s="54" t="s">
        <v>15623</v>
      </c>
      <c r="M2637" s="55">
        <v>1</v>
      </c>
      <c r="N2637" s="55">
        <v>0.56000000000000005</v>
      </c>
      <c r="O2637" s="54" t="s">
        <v>15615</v>
      </c>
    </row>
    <row r="2638" spans="1:15" x14ac:dyDescent="0.25">
      <c r="A2638" s="19">
        <v>2644</v>
      </c>
      <c r="B2638" t="s">
        <v>9342</v>
      </c>
      <c r="C2638" t="s">
        <v>6015</v>
      </c>
      <c r="D2638" s="50" t="s">
        <v>12289</v>
      </c>
      <c r="E2638" s="84">
        <f t="shared" si="164"/>
        <v>42387</v>
      </c>
      <c r="F2638" s="50">
        <f t="shared" si="165"/>
        <v>2016</v>
      </c>
      <c r="G2638" s="50">
        <f t="shared" si="166"/>
        <v>1</v>
      </c>
      <c r="H2638" s="50">
        <f t="shared" si="167"/>
        <v>1</v>
      </c>
      <c r="I2638" s="54" t="s">
        <v>15622</v>
      </c>
      <c r="J2638" s="54" t="s">
        <v>17050</v>
      </c>
      <c r="K2638" s="54" t="s">
        <v>17124</v>
      </c>
      <c r="L2638" s="54" t="s">
        <v>15626</v>
      </c>
      <c r="M2638" s="55">
        <v>1</v>
      </c>
      <c r="N2638" s="55">
        <v>0.93</v>
      </c>
      <c r="O2638" s="54" t="s">
        <v>15615</v>
      </c>
    </row>
    <row r="2639" spans="1:15" x14ac:dyDescent="0.25">
      <c r="A2639" s="19">
        <v>2645</v>
      </c>
      <c r="B2639" t="s">
        <v>8356</v>
      </c>
      <c r="C2639" t="s">
        <v>6984</v>
      </c>
      <c r="D2639" s="50" t="s">
        <v>12290</v>
      </c>
      <c r="E2639" s="84">
        <f t="shared" si="164"/>
        <v>42388</v>
      </c>
      <c r="F2639" s="50">
        <f t="shared" si="165"/>
        <v>2016</v>
      </c>
      <c r="G2639" s="50">
        <f t="shared" si="166"/>
        <v>1</v>
      </c>
      <c r="H2639" s="50">
        <f t="shared" si="167"/>
        <v>2</v>
      </c>
      <c r="I2639" s="54" t="s">
        <v>15622</v>
      </c>
      <c r="J2639" s="54" t="s">
        <v>17050</v>
      </c>
      <c r="K2639" s="54" t="s">
        <v>17124</v>
      </c>
      <c r="L2639" s="54" t="s">
        <v>15623</v>
      </c>
      <c r="M2639" s="55">
        <v>1</v>
      </c>
      <c r="N2639" s="55">
        <v>0.47</v>
      </c>
      <c r="O2639" s="54" t="s">
        <v>15616</v>
      </c>
    </row>
    <row r="2640" spans="1:15" x14ac:dyDescent="0.25">
      <c r="A2640" s="19">
        <v>2646</v>
      </c>
      <c r="B2640" t="s">
        <v>11537</v>
      </c>
      <c r="C2640" t="s">
        <v>3867</v>
      </c>
      <c r="D2640" s="50" t="s">
        <v>12290</v>
      </c>
      <c r="E2640" s="84">
        <f t="shared" si="164"/>
        <v>42388</v>
      </c>
      <c r="F2640" s="50">
        <f t="shared" si="165"/>
        <v>2016</v>
      </c>
      <c r="G2640" s="50">
        <f t="shared" si="166"/>
        <v>1</v>
      </c>
      <c r="H2640" s="50">
        <f t="shared" si="167"/>
        <v>2</v>
      </c>
      <c r="I2640" s="54" t="s">
        <v>15622</v>
      </c>
      <c r="J2640" s="54" t="s">
        <v>17050</v>
      </c>
      <c r="K2640" s="54" t="s">
        <v>17124</v>
      </c>
      <c r="L2640" s="54" t="s">
        <v>15626</v>
      </c>
      <c r="M2640" s="55">
        <v>1</v>
      </c>
      <c r="N2640" s="55">
        <v>0.88</v>
      </c>
      <c r="O2640" s="54" t="s">
        <v>15616</v>
      </c>
    </row>
    <row r="2641" spans="1:15" x14ac:dyDescent="0.25">
      <c r="A2641" s="19">
        <v>2647</v>
      </c>
      <c r="B2641" t="s">
        <v>9213</v>
      </c>
      <c r="C2641" t="s">
        <v>6141</v>
      </c>
      <c r="D2641" s="50" t="s">
        <v>12291</v>
      </c>
      <c r="E2641" s="84">
        <f t="shared" si="164"/>
        <v>42389</v>
      </c>
      <c r="F2641" s="50">
        <f t="shared" si="165"/>
        <v>2016</v>
      </c>
      <c r="G2641" s="50">
        <f t="shared" si="166"/>
        <v>1</v>
      </c>
      <c r="H2641" s="50">
        <f t="shared" si="167"/>
        <v>3</v>
      </c>
      <c r="I2641" s="54" t="s">
        <v>15622</v>
      </c>
      <c r="J2641" s="54" t="s">
        <v>17050</v>
      </c>
      <c r="K2641" s="54" t="s">
        <v>17124</v>
      </c>
      <c r="L2641" s="54" t="s">
        <v>15624</v>
      </c>
      <c r="M2641" s="55">
        <v>0.92</v>
      </c>
      <c r="N2641" s="55">
        <v>0.91</v>
      </c>
      <c r="O2641" s="54" t="s">
        <v>15615</v>
      </c>
    </row>
    <row r="2642" spans="1:15" x14ac:dyDescent="0.25">
      <c r="A2642" s="19">
        <v>2648</v>
      </c>
      <c r="B2642" t="s">
        <v>11524</v>
      </c>
      <c r="C2642" t="s">
        <v>3879</v>
      </c>
      <c r="D2642" s="50" t="s">
        <v>12292</v>
      </c>
      <c r="E2642" s="84">
        <f t="shared" si="164"/>
        <v>42391</v>
      </c>
      <c r="F2642" s="50">
        <f t="shared" si="165"/>
        <v>2016</v>
      </c>
      <c r="G2642" s="50">
        <f t="shared" si="166"/>
        <v>1</v>
      </c>
      <c r="H2642" s="50">
        <f t="shared" si="167"/>
        <v>5</v>
      </c>
      <c r="I2642" s="54" t="s">
        <v>15622</v>
      </c>
      <c r="J2642" s="54" t="s">
        <v>17050</v>
      </c>
      <c r="K2642" s="54" t="s">
        <v>17124</v>
      </c>
      <c r="L2642" s="54" t="s">
        <v>15626</v>
      </c>
      <c r="M2642" s="55">
        <v>1</v>
      </c>
      <c r="N2642" s="55">
        <v>0.99</v>
      </c>
      <c r="O2642" s="54" t="s">
        <v>15616</v>
      </c>
    </row>
    <row r="2643" spans="1:15" x14ac:dyDescent="0.25">
      <c r="A2643" s="19">
        <v>2649</v>
      </c>
      <c r="B2643" t="s">
        <v>10725</v>
      </c>
      <c r="C2643" t="s">
        <v>4663</v>
      </c>
      <c r="D2643" s="50" t="s">
        <v>12292</v>
      </c>
      <c r="E2643" s="84">
        <f t="shared" si="164"/>
        <v>42391</v>
      </c>
      <c r="F2643" s="50">
        <f t="shared" si="165"/>
        <v>2016</v>
      </c>
      <c r="G2643" s="50">
        <f t="shared" si="166"/>
        <v>1</v>
      </c>
      <c r="H2643" s="50">
        <f t="shared" si="167"/>
        <v>5</v>
      </c>
      <c r="I2643" s="54" t="s">
        <v>15622</v>
      </c>
      <c r="J2643" s="54" t="s">
        <v>17050</v>
      </c>
      <c r="K2643" s="54" t="s">
        <v>17124</v>
      </c>
      <c r="L2643" s="54" t="s">
        <v>15624</v>
      </c>
      <c r="M2643" s="55">
        <v>1</v>
      </c>
      <c r="N2643" s="55">
        <v>0.92</v>
      </c>
      <c r="O2643" s="54" t="s">
        <v>15615</v>
      </c>
    </row>
    <row r="2644" spans="1:15" x14ac:dyDescent="0.25">
      <c r="A2644" s="19">
        <v>2650</v>
      </c>
      <c r="B2644" t="s">
        <v>9328</v>
      </c>
      <c r="C2644" t="s">
        <v>6028</v>
      </c>
      <c r="D2644" s="50" t="s">
        <v>12293</v>
      </c>
      <c r="E2644" s="84">
        <f t="shared" si="164"/>
        <v>42392</v>
      </c>
      <c r="F2644" s="50">
        <f t="shared" si="165"/>
        <v>2016</v>
      </c>
      <c r="G2644" s="50">
        <f t="shared" si="166"/>
        <v>1</v>
      </c>
      <c r="H2644" s="50">
        <f t="shared" si="167"/>
        <v>6</v>
      </c>
      <c r="I2644" s="54" t="s">
        <v>15622</v>
      </c>
      <c r="J2644" s="54" t="s">
        <v>17050</v>
      </c>
      <c r="K2644" s="54" t="s">
        <v>17124</v>
      </c>
      <c r="L2644" s="54" t="s">
        <v>15626</v>
      </c>
      <c r="M2644" s="55">
        <v>1</v>
      </c>
      <c r="N2644" s="55">
        <v>1</v>
      </c>
      <c r="O2644" s="54" t="s">
        <v>15615</v>
      </c>
    </row>
    <row r="2645" spans="1:15" x14ac:dyDescent="0.25">
      <c r="A2645" s="19">
        <v>2651</v>
      </c>
      <c r="B2645" t="s">
        <v>9572</v>
      </c>
      <c r="C2645" t="s">
        <v>5789</v>
      </c>
      <c r="D2645" s="50" t="s">
        <v>12293</v>
      </c>
      <c r="E2645" s="84">
        <f t="shared" si="164"/>
        <v>42392</v>
      </c>
      <c r="F2645" s="50">
        <f t="shared" si="165"/>
        <v>2016</v>
      </c>
      <c r="G2645" s="50">
        <f t="shared" si="166"/>
        <v>1</v>
      </c>
      <c r="H2645" s="50">
        <f t="shared" si="167"/>
        <v>6</v>
      </c>
      <c r="I2645" s="54" t="s">
        <v>15714</v>
      </c>
      <c r="J2645" s="54" t="s">
        <v>17073</v>
      </c>
      <c r="K2645" s="54" t="s">
        <v>17124</v>
      </c>
      <c r="L2645" s="54" t="s">
        <v>15626</v>
      </c>
      <c r="M2645" s="55">
        <v>1</v>
      </c>
      <c r="N2645" s="55">
        <v>1</v>
      </c>
      <c r="O2645" s="54" t="s">
        <v>15616</v>
      </c>
    </row>
    <row r="2646" spans="1:15" x14ac:dyDescent="0.25">
      <c r="A2646" s="19">
        <v>2652</v>
      </c>
      <c r="B2646" t="s">
        <v>11029</v>
      </c>
      <c r="C2646" t="s">
        <v>4368</v>
      </c>
      <c r="D2646" s="50" t="s">
        <v>12293</v>
      </c>
      <c r="E2646" s="84">
        <f t="shared" si="164"/>
        <v>42392</v>
      </c>
      <c r="F2646" s="50">
        <f t="shared" si="165"/>
        <v>2016</v>
      </c>
      <c r="G2646" s="50">
        <f t="shared" si="166"/>
        <v>1</v>
      </c>
      <c r="H2646" s="50">
        <f t="shared" si="167"/>
        <v>6</v>
      </c>
      <c r="I2646" s="54" t="s">
        <v>15622</v>
      </c>
      <c r="J2646" s="54" t="s">
        <v>17050</v>
      </c>
      <c r="K2646" s="54" t="s">
        <v>17124</v>
      </c>
      <c r="L2646" s="54" t="s">
        <v>15624</v>
      </c>
      <c r="M2646" s="55">
        <v>1</v>
      </c>
      <c r="N2646" s="55">
        <v>0.79</v>
      </c>
      <c r="O2646" s="54" t="s">
        <v>15616</v>
      </c>
    </row>
    <row r="2647" spans="1:15" x14ac:dyDescent="0.25">
      <c r="A2647" s="19">
        <v>1101</v>
      </c>
      <c r="B2647" t="s">
        <v>9775</v>
      </c>
      <c r="C2647" t="s">
        <v>5594</v>
      </c>
      <c r="D2647" s="50" t="s">
        <v>12294</v>
      </c>
      <c r="E2647" s="84">
        <f t="shared" si="164"/>
        <v>42393</v>
      </c>
      <c r="F2647" s="50">
        <f t="shared" si="165"/>
        <v>2016</v>
      </c>
      <c r="G2647" s="50">
        <f t="shared" si="166"/>
        <v>1</v>
      </c>
      <c r="H2647" s="50">
        <f t="shared" si="167"/>
        <v>7</v>
      </c>
      <c r="I2647" s="54" t="s">
        <v>15622</v>
      </c>
      <c r="J2647" s="54" t="s">
        <v>17050</v>
      </c>
      <c r="K2647" s="54" t="s">
        <v>17124</v>
      </c>
      <c r="L2647" s="54" t="s">
        <v>15624</v>
      </c>
      <c r="M2647" s="55">
        <v>1</v>
      </c>
      <c r="N2647" s="55">
        <v>0.32</v>
      </c>
      <c r="O2647" s="54" t="s">
        <v>15615</v>
      </c>
    </row>
    <row r="2648" spans="1:15" x14ac:dyDescent="0.25">
      <c r="A2648" s="19">
        <v>2653</v>
      </c>
      <c r="B2648" t="s">
        <v>10895</v>
      </c>
      <c r="C2648" t="s">
        <v>4499</v>
      </c>
      <c r="D2648" s="50" t="s">
        <v>12295</v>
      </c>
      <c r="E2648" s="84">
        <f t="shared" si="164"/>
        <v>42394</v>
      </c>
      <c r="F2648" s="50">
        <f t="shared" si="165"/>
        <v>2016</v>
      </c>
      <c r="G2648" s="50">
        <f t="shared" si="166"/>
        <v>1</v>
      </c>
      <c r="H2648" s="50">
        <f t="shared" si="167"/>
        <v>1</v>
      </c>
      <c r="I2648" s="54" t="s">
        <v>15622</v>
      </c>
      <c r="J2648" s="54" t="s">
        <v>17050</v>
      </c>
      <c r="K2648" s="54" t="s">
        <v>17124</v>
      </c>
      <c r="L2648" s="54" t="s">
        <v>15626</v>
      </c>
      <c r="M2648" s="55">
        <v>0.88</v>
      </c>
      <c r="N2648" s="55">
        <v>0.93</v>
      </c>
      <c r="O2648" s="54" t="s">
        <v>15615</v>
      </c>
    </row>
    <row r="2649" spans="1:15" x14ac:dyDescent="0.25">
      <c r="A2649" s="19">
        <v>2654</v>
      </c>
      <c r="B2649" t="s">
        <v>9331</v>
      </c>
      <c r="C2649" t="s">
        <v>6026</v>
      </c>
      <c r="D2649" s="50" t="s">
        <v>12295</v>
      </c>
      <c r="E2649" s="84">
        <f t="shared" si="164"/>
        <v>42394</v>
      </c>
      <c r="F2649" s="50">
        <f t="shared" si="165"/>
        <v>2016</v>
      </c>
      <c r="G2649" s="50">
        <f t="shared" si="166"/>
        <v>1</v>
      </c>
      <c r="H2649" s="50">
        <f t="shared" si="167"/>
        <v>1</v>
      </c>
      <c r="I2649" s="54" t="s">
        <v>15622</v>
      </c>
      <c r="J2649" s="54" t="s">
        <v>17050</v>
      </c>
      <c r="K2649" s="54" t="s">
        <v>17124</v>
      </c>
      <c r="L2649" s="54" t="s">
        <v>15623</v>
      </c>
      <c r="M2649" s="55">
        <v>1</v>
      </c>
      <c r="N2649" s="55">
        <v>1</v>
      </c>
      <c r="O2649" s="54" t="s">
        <v>15615</v>
      </c>
    </row>
    <row r="2650" spans="1:15" x14ac:dyDescent="0.25">
      <c r="A2650" s="19">
        <v>2655</v>
      </c>
      <c r="B2650" t="s">
        <v>10452</v>
      </c>
      <c r="C2650" t="s">
        <v>4929</v>
      </c>
      <c r="D2650" s="50" t="s">
        <v>12296</v>
      </c>
      <c r="E2650" s="84">
        <f t="shared" si="164"/>
        <v>42395</v>
      </c>
      <c r="F2650" s="50">
        <f t="shared" si="165"/>
        <v>2016</v>
      </c>
      <c r="G2650" s="50">
        <f t="shared" si="166"/>
        <v>1</v>
      </c>
      <c r="H2650" s="50">
        <f t="shared" si="167"/>
        <v>2</v>
      </c>
      <c r="I2650" s="54" t="s">
        <v>15622</v>
      </c>
      <c r="J2650" s="54" t="s">
        <v>17050</v>
      </c>
      <c r="K2650" s="54" t="s">
        <v>17124</v>
      </c>
      <c r="L2650" s="54" t="s">
        <v>15628</v>
      </c>
      <c r="M2650" s="55">
        <v>0</v>
      </c>
      <c r="N2650" s="55">
        <v>0.67</v>
      </c>
      <c r="O2650" s="54" t="s">
        <v>15615</v>
      </c>
    </row>
    <row r="2651" spans="1:15" x14ac:dyDescent="0.25">
      <c r="A2651" s="19">
        <v>2656</v>
      </c>
      <c r="B2651" t="s">
        <v>9215</v>
      </c>
      <c r="C2651" t="s">
        <v>6139</v>
      </c>
      <c r="D2651" s="50" t="s">
        <v>12296</v>
      </c>
      <c r="E2651" s="84">
        <f t="shared" si="164"/>
        <v>42395</v>
      </c>
      <c r="F2651" s="50">
        <f t="shared" si="165"/>
        <v>2016</v>
      </c>
      <c r="G2651" s="50">
        <f t="shared" si="166"/>
        <v>1</v>
      </c>
      <c r="H2651" s="50">
        <f t="shared" si="167"/>
        <v>2</v>
      </c>
      <c r="I2651" s="54" t="s">
        <v>15622</v>
      </c>
      <c r="J2651" s="54" t="s">
        <v>17050</v>
      </c>
      <c r="K2651" s="54" t="s">
        <v>17124</v>
      </c>
      <c r="L2651" s="54" t="s">
        <v>15626</v>
      </c>
      <c r="M2651" s="55">
        <v>1</v>
      </c>
      <c r="N2651" s="55">
        <v>1</v>
      </c>
      <c r="O2651" s="54" t="s">
        <v>15616</v>
      </c>
    </row>
    <row r="2652" spans="1:15" x14ac:dyDescent="0.25">
      <c r="A2652" s="19">
        <v>2657</v>
      </c>
      <c r="B2652" t="s">
        <v>8307</v>
      </c>
      <c r="C2652" t="s">
        <v>7029</v>
      </c>
      <c r="D2652" s="50" t="s">
        <v>12297</v>
      </c>
      <c r="E2652" s="84">
        <f t="shared" si="164"/>
        <v>42396</v>
      </c>
      <c r="F2652" s="50">
        <f t="shared" si="165"/>
        <v>2016</v>
      </c>
      <c r="G2652" s="50">
        <f t="shared" si="166"/>
        <v>1</v>
      </c>
      <c r="H2652" s="50">
        <f t="shared" si="167"/>
        <v>3</v>
      </c>
      <c r="I2652" s="54" t="s">
        <v>15622</v>
      </c>
      <c r="J2652" s="54" t="s">
        <v>17050</v>
      </c>
      <c r="K2652" s="54" t="s">
        <v>17124</v>
      </c>
      <c r="L2652" s="54" t="s">
        <v>15624</v>
      </c>
      <c r="M2652" s="55">
        <v>0.8</v>
      </c>
      <c r="N2652" s="55">
        <v>0.76</v>
      </c>
      <c r="O2652" s="54" t="s">
        <v>15615</v>
      </c>
    </row>
    <row r="2653" spans="1:15" x14ac:dyDescent="0.25">
      <c r="A2653" s="19">
        <v>2658</v>
      </c>
      <c r="B2653" t="s">
        <v>10938</v>
      </c>
      <c r="C2653" t="s">
        <v>4456</v>
      </c>
      <c r="D2653" s="50" t="s">
        <v>12297</v>
      </c>
      <c r="E2653" s="84">
        <f t="shared" si="164"/>
        <v>42396</v>
      </c>
      <c r="F2653" s="50">
        <f t="shared" si="165"/>
        <v>2016</v>
      </c>
      <c r="G2653" s="50">
        <f t="shared" si="166"/>
        <v>1</v>
      </c>
      <c r="H2653" s="50">
        <f t="shared" si="167"/>
        <v>3</v>
      </c>
      <c r="I2653" s="54" t="s">
        <v>15654</v>
      </c>
      <c r="J2653" s="54" t="s">
        <v>17063</v>
      </c>
      <c r="K2653" s="54" t="s">
        <v>17128</v>
      </c>
      <c r="L2653" s="54" t="s">
        <v>15624</v>
      </c>
      <c r="M2653" s="55">
        <v>1</v>
      </c>
      <c r="N2653" s="55">
        <v>1</v>
      </c>
      <c r="O2653" s="54" t="s">
        <v>15615</v>
      </c>
    </row>
    <row r="2654" spans="1:15" x14ac:dyDescent="0.25">
      <c r="A2654" s="19">
        <v>2659</v>
      </c>
      <c r="B2654" t="s">
        <v>8313</v>
      </c>
      <c r="C2654" t="s">
        <v>7024</v>
      </c>
      <c r="D2654" s="50" t="s">
        <v>12297</v>
      </c>
      <c r="E2654" s="84">
        <f t="shared" si="164"/>
        <v>42396</v>
      </c>
      <c r="F2654" s="50">
        <f t="shared" si="165"/>
        <v>2016</v>
      </c>
      <c r="G2654" s="50">
        <f t="shared" si="166"/>
        <v>1</v>
      </c>
      <c r="H2654" s="50">
        <f t="shared" si="167"/>
        <v>3</v>
      </c>
      <c r="I2654" s="54" t="s">
        <v>15622</v>
      </c>
      <c r="J2654" s="54" t="s">
        <v>17050</v>
      </c>
      <c r="K2654" s="54" t="s">
        <v>17124</v>
      </c>
      <c r="L2654" s="54" t="s">
        <v>15624</v>
      </c>
      <c r="M2654" s="55">
        <v>1</v>
      </c>
      <c r="N2654" s="55">
        <v>1</v>
      </c>
      <c r="O2654" s="54" t="s">
        <v>15616</v>
      </c>
    </row>
    <row r="2655" spans="1:15" x14ac:dyDescent="0.25">
      <c r="A2655" s="19">
        <v>2660</v>
      </c>
      <c r="B2655" t="s">
        <v>11526</v>
      </c>
      <c r="C2655" t="s">
        <v>3877</v>
      </c>
      <c r="D2655" s="50" t="s">
        <v>12297</v>
      </c>
      <c r="E2655" s="84">
        <f t="shared" si="164"/>
        <v>42396</v>
      </c>
      <c r="F2655" s="50">
        <f t="shared" si="165"/>
        <v>2016</v>
      </c>
      <c r="G2655" s="50">
        <f t="shared" si="166"/>
        <v>1</v>
      </c>
      <c r="H2655" s="50">
        <f t="shared" si="167"/>
        <v>3</v>
      </c>
      <c r="I2655" s="54" t="s">
        <v>15622</v>
      </c>
      <c r="J2655" s="54" t="s">
        <v>17050</v>
      </c>
      <c r="K2655" s="54" t="s">
        <v>17124</v>
      </c>
      <c r="L2655" s="54" t="s">
        <v>15624</v>
      </c>
      <c r="M2655" s="55">
        <v>1</v>
      </c>
      <c r="N2655" s="55">
        <v>0.86</v>
      </c>
      <c r="O2655" s="54" t="s">
        <v>15616</v>
      </c>
    </row>
    <row r="2656" spans="1:15" x14ac:dyDescent="0.25">
      <c r="A2656" s="19">
        <v>2661</v>
      </c>
      <c r="B2656" t="s">
        <v>8543</v>
      </c>
      <c r="C2656" t="s">
        <v>6803</v>
      </c>
      <c r="D2656" s="50" t="s">
        <v>12297</v>
      </c>
      <c r="E2656" s="84">
        <f t="shared" si="164"/>
        <v>42396</v>
      </c>
      <c r="F2656" s="50">
        <f t="shared" si="165"/>
        <v>2016</v>
      </c>
      <c r="G2656" s="50">
        <f t="shared" si="166"/>
        <v>1</v>
      </c>
      <c r="H2656" s="50">
        <f t="shared" si="167"/>
        <v>3</v>
      </c>
      <c r="I2656" s="54" t="s">
        <v>15622</v>
      </c>
      <c r="J2656" s="54" t="s">
        <v>17050</v>
      </c>
      <c r="K2656" s="54" t="s">
        <v>17124</v>
      </c>
      <c r="L2656" s="54" t="s">
        <v>15623</v>
      </c>
      <c r="M2656" s="55">
        <v>0.67</v>
      </c>
      <c r="N2656" s="55">
        <v>0.94</v>
      </c>
      <c r="O2656" s="54" t="s">
        <v>15615</v>
      </c>
    </row>
    <row r="2657" spans="1:15" x14ac:dyDescent="0.25">
      <c r="A2657" s="19">
        <v>2662</v>
      </c>
      <c r="B2657" t="s">
        <v>7966</v>
      </c>
      <c r="C2657" t="s">
        <v>7365</v>
      </c>
      <c r="D2657" s="50" t="s">
        <v>12298</v>
      </c>
      <c r="E2657" s="84">
        <f t="shared" si="164"/>
        <v>42401</v>
      </c>
      <c r="F2657" s="50">
        <f t="shared" si="165"/>
        <v>2016</v>
      </c>
      <c r="G2657" s="50">
        <f t="shared" si="166"/>
        <v>2</v>
      </c>
      <c r="H2657" s="50">
        <f t="shared" si="167"/>
        <v>1</v>
      </c>
      <c r="I2657" s="54" t="s">
        <v>15622</v>
      </c>
      <c r="J2657" s="54" t="s">
        <v>17050</v>
      </c>
      <c r="K2657" s="54" t="s">
        <v>17124</v>
      </c>
      <c r="L2657" s="54" t="s">
        <v>15626</v>
      </c>
      <c r="M2657" s="55">
        <v>1</v>
      </c>
      <c r="N2657" s="55">
        <v>1</v>
      </c>
      <c r="O2657" s="54" t="s">
        <v>15616</v>
      </c>
    </row>
    <row r="2658" spans="1:15" x14ac:dyDescent="0.25">
      <c r="A2658" s="19">
        <v>2663</v>
      </c>
      <c r="B2658" t="s">
        <v>9746</v>
      </c>
      <c r="C2658" t="s">
        <v>3501</v>
      </c>
      <c r="D2658" s="50" t="s">
        <v>12298</v>
      </c>
      <c r="E2658" s="84">
        <f t="shared" si="164"/>
        <v>42401</v>
      </c>
      <c r="F2658" s="50">
        <f t="shared" si="165"/>
        <v>2016</v>
      </c>
      <c r="G2658" s="50">
        <f t="shared" si="166"/>
        <v>2</v>
      </c>
      <c r="H2658" s="50">
        <f t="shared" si="167"/>
        <v>1</v>
      </c>
      <c r="I2658" s="54" t="s">
        <v>15622</v>
      </c>
      <c r="J2658" s="54" t="s">
        <v>17050</v>
      </c>
      <c r="K2658" s="54" t="s">
        <v>17124</v>
      </c>
      <c r="L2658" s="54" t="s">
        <v>15623</v>
      </c>
      <c r="M2658" s="55">
        <v>0.75</v>
      </c>
      <c r="N2658" s="55">
        <v>0.67</v>
      </c>
      <c r="O2658" s="54" t="s">
        <v>15615</v>
      </c>
    </row>
    <row r="2659" spans="1:15" x14ac:dyDescent="0.25">
      <c r="A2659" s="19">
        <v>2664</v>
      </c>
      <c r="B2659" t="s">
        <v>10839</v>
      </c>
      <c r="C2659" t="s">
        <v>3543</v>
      </c>
      <c r="D2659" s="50" t="s">
        <v>12298</v>
      </c>
      <c r="E2659" s="84">
        <f t="shared" si="164"/>
        <v>42401</v>
      </c>
      <c r="F2659" s="50">
        <f t="shared" si="165"/>
        <v>2016</v>
      </c>
      <c r="G2659" s="50">
        <f t="shared" si="166"/>
        <v>2</v>
      </c>
      <c r="H2659" s="50">
        <f t="shared" si="167"/>
        <v>1</v>
      </c>
      <c r="I2659" s="54" t="s">
        <v>15622</v>
      </c>
      <c r="J2659" s="54" t="s">
        <v>17050</v>
      </c>
      <c r="K2659" s="54" t="s">
        <v>17124</v>
      </c>
      <c r="L2659" s="54" t="s">
        <v>15623</v>
      </c>
      <c r="M2659" s="55">
        <v>1</v>
      </c>
      <c r="N2659" s="55">
        <v>0.64</v>
      </c>
      <c r="O2659" s="54" t="s">
        <v>15616</v>
      </c>
    </row>
    <row r="2660" spans="1:15" x14ac:dyDescent="0.25">
      <c r="A2660" s="19">
        <v>2665</v>
      </c>
      <c r="B2660" t="s">
        <v>8197</v>
      </c>
      <c r="C2660" t="s">
        <v>7138</v>
      </c>
      <c r="D2660" s="50" t="s">
        <v>12299</v>
      </c>
      <c r="E2660" s="84">
        <f t="shared" si="164"/>
        <v>42402</v>
      </c>
      <c r="F2660" s="50">
        <f t="shared" si="165"/>
        <v>2016</v>
      </c>
      <c r="G2660" s="50">
        <f t="shared" si="166"/>
        <v>2</v>
      </c>
      <c r="H2660" s="50">
        <f t="shared" si="167"/>
        <v>2</v>
      </c>
      <c r="I2660" s="54" t="s">
        <v>15622</v>
      </c>
      <c r="J2660" s="54" t="s">
        <v>17050</v>
      </c>
      <c r="K2660" s="54" t="s">
        <v>17124</v>
      </c>
      <c r="L2660" s="54" t="s">
        <v>15623</v>
      </c>
      <c r="M2660" s="55">
        <v>1</v>
      </c>
      <c r="N2660" s="55">
        <v>0.83</v>
      </c>
      <c r="O2660" s="54" t="s">
        <v>15616</v>
      </c>
    </row>
    <row r="2661" spans="1:15" x14ac:dyDescent="0.25">
      <c r="A2661" s="19">
        <v>2666</v>
      </c>
      <c r="B2661" t="s">
        <v>9320</v>
      </c>
      <c r="C2661" t="s">
        <v>6036</v>
      </c>
      <c r="D2661" s="50" t="s">
        <v>12299</v>
      </c>
      <c r="E2661" s="84">
        <f t="shared" si="164"/>
        <v>42402</v>
      </c>
      <c r="F2661" s="50">
        <f t="shared" si="165"/>
        <v>2016</v>
      </c>
      <c r="G2661" s="50">
        <f t="shared" si="166"/>
        <v>2</v>
      </c>
      <c r="H2661" s="50">
        <f t="shared" si="167"/>
        <v>2</v>
      </c>
      <c r="I2661" s="54" t="s">
        <v>15622</v>
      </c>
      <c r="J2661" s="54" t="s">
        <v>17050</v>
      </c>
      <c r="K2661" s="54" t="s">
        <v>17124</v>
      </c>
      <c r="L2661" s="54" t="s">
        <v>15626</v>
      </c>
      <c r="M2661" s="55">
        <v>1</v>
      </c>
      <c r="N2661" s="55">
        <v>1</v>
      </c>
      <c r="O2661" s="54" t="s">
        <v>15615</v>
      </c>
    </row>
    <row r="2662" spans="1:15" x14ac:dyDescent="0.25">
      <c r="A2662" s="19">
        <v>2667</v>
      </c>
      <c r="B2662" t="s">
        <v>11772</v>
      </c>
      <c r="C2662" t="s">
        <v>3638</v>
      </c>
      <c r="D2662" s="50" t="s">
        <v>12299</v>
      </c>
      <c r="E2662" s="84">
        <f t="shared" si="164"/>
        <v>42402</v>
      </c>
      <c r="F2662" s="50">
        <f t="shared" si="165"/>
        <v>2016</v>
      </c>
      <c r="G2662" s="50">
        <f t="shared" si="166"/>
        <v>2</v>
      </c>
      <c r="H2662" s="50">
        <f t="shared" si="167"/>
        <v>2</v>
      </c>
      <c r="I2662" s="54" t="s">
        <v>15622</v>
      </c>
      <c r="J2662" s="54" t="s">
        <v>17050</v>
      </c>
      <c r="K2662" s="54" t="s">
        <v>17124</v>
      </c>
      <c r="L2662" s="54" t="s">
        <v>15626</v>
      </c>
      <c r="M2662" s="55">
        <v>1</v>
      </c>
      <c r="N2662" s="55">
        <v>0.99</v>
      </c>
      <c r="O2662" s="54" t="s">
        <v>15615</v>
      </c>
    </row>
    <row r="2663" spans="1:15" x14ac:dyDescent="0.25">
      <c r="A2663" s="19">
        <v>2668</v>
      </c>
      <c r="B2663" t="s">
        <v>8310</v>
      </c>
      <c r="C2663" t="s">
        <v>3586</v>
      </c>
      <c r="D2663" s="50" t="s">
        <v>12300</v>
      </c>
      <c r="E2663" s="84">
        <f t="shared" si="164"/>
        <v>42404</v>
      </c>
      <c r="F2663" s="50">
        <f t="shared" si="165"/>
        <v>2016</v>
      </c>
      <c r="G2663" s="50">
        <f t="shared" si="166"/>
        <v>2</v>
      </c>
      <c r="H2663" s="50">
        <f t="shared" si="167"/>
        <v>4</v>
      </c>
      <c r="I2663" s="54" t="s">
        <v>15622</v>
      </c>
      <c r="J2663" s="54" t="s">
        <v>17050</v>
      </c>
      <c r="K2663" s="54" t="s">
        <v>17124</v>
      </c>
      <c r="L2663" s="54" t="s">
        <v>15628</v>
      </c>
      <c r="M2663" s="55">
        <v>0</v>
      </c>
      <c r="N2663" s="55">
        <v>0.33</v>
      </c>
      <c r="O2663" s="54" t="s">
        <v>15615</v>
      </c>
    </row>
    <row r="2664" spans="1:15" x14ac:dyDescent="0.25">
      <c r="A2664" s="19">
        <v>2669</v>
      </c>
      <c r="B2664" t="s">
        <v>11347</v>
      </c>
      <c r="C2664" t="s">
        <v>4054</v>
      </c>
      <c r="D2664" s="50" t="s">
        <v>12300</v>
      </c>
      <c r="E2664" s="84">
        <f t="shared" si="164"/>
        <v>42404</v>
      </c>
      <c r="F2664" s="50">
        <f t="shared" si="165"/>
        <v>2016</v>
      </c>
      <c r="G2664" s="50">
        <f t="shared" si="166"/>
        <v>2</v>
      </c>
      <c r="H2664" s="50">
        <f t="shared" si="167"/>
        <v>4</v>
      </c>
      <c r="I2664" s="54" t="s">
        <v>15622</v>
      </c>
      <c r="J2664" s="54" t="s">
        <v>17050</v>
      </c>
      <c r="K2664" s="54" t="s">
        <v>17124</v>
      </c>
      <c r="L2664" s="54" t="s">
        <v>15628</v>
      </c>
      <c r="M2664" s="55">
        <v>0</v>
      </c>
      <c r="N2664" s="55">
        <v>0.95</v>
      </c>
      <c r="O2664" s="54" t="s">
        <v>15615</v>
      </c>
    </row>
    <row r="2665" spans="1:15" x14ac:dyDescent="0.25">
      <c r="A2665" s="19">
        <v>2670</v>
      </c>
      <c r="B2665" t="s">
        <v>10847</v>
      </c>
      <c r="C2665" t="s">
        <v>4547</v>
      </c>
      <c r="D2665" s="50" t="s">
        <v>12300</v>
      </c>
      <c r="E2665" s="84">
        <f t="shared" si="164"/>
        <v>42404</v>
      </c>
      <c r="F2665" s="50">
        <f t="shared" si="165"/>
        <v>2016</v>
      </c>
      <c r="G2665" s="50">
        <f t="shared" si="166"/>
        <v>2</v>
      </c>
      <c r="H2665" s="50">
        <f t="shared" si="167"/>
        <v>4</v>
      </c>
      <c r="I2665" s="54" t="s">
        <v>15622</v>
      </c>
      <c r="J2665" s="54" t="s">
        <v>17050</v>
      </c>
      <c r="K2665" s="54" t="s">
        <v>17124</v>
      </c>
      <c r="L2665" s="54" t="s">
        <v>15626</v>
      </c>
      <c r="M2665" s="55">
        <v>1</v>
      </c>
      <c r="N2665" s="55">
        <v>1</v>
      </c>
      <c r="O2665" s="54" t="s">
        <v>15616</v>
      </c>
    </row>
    <row r="2666" spans="1:15" x14ac:dyDescent="0.25">
      <c r="A2666" s="19">
        <v>2671</v>
      </c>
      <c r="B2666" t="s">
        <v>11786</v>
      </c>
      <c r="C2666" t="s">
        <v>3624</v>
      </c>
      <c r="D2666" s="50" t="s">
        <v>12301</v>
      </c>
      <c r="E2666" s="84">
        <f t="shared" si="164"/>
        <v>42406</v>
      </c>
      <c r="F2666" s="50">
        <f t="shared" si="165"/>
        <v>2016</v>
      </c>
      <c r="G2666" s="50">
        <f t="shared" si="166"/>
        <v>2</v>
      </c>
      <c r="H2666" s="50">
        <f t="shared" si="167"/>
        <v>6</v>
      </c>
      <c r="I2666" s="54" t="s">
        <v>15622</v>
      </c>
      <c r="J2666" s="54" t="s">
        <v>17050</v>
      </c>
      <c r="K2666" s="54" t="s">
        <v>17124</v>
      </c>
      <c r="L2666" s="54" t="s">
        <v>15626</v>
      </c>
      <c r="M2666" s="55">
        <v>1</v>
      </c>
      <c r="N2666" s="55">
        <v>0.94</v>
      </c>
      <c r="O2666" s="54" t="s">
        <v>15616</v>
      </c>
    </row>
    <row r="2667" spans="1:15" x14ac:dyDescent="0.25">
      <c r="A2667" s="19">
        <v>2672</v>
      </c>
      <c r="B2667" t="s">
        <v>8810</v>
      </c>
      <c r="C2667" t="s">
        <v>6538</v>
      </c>
      <c r="D2667" s="50" t="s">
        <v>12301</v>
      </c>
      <c r="E2667" s="84">
        <f t="shared" si="164"/>
        <v>42406</v>
      </c>
      <c r="F2667" s="50">
        <f t="shared" si="165"/>
        <v>2016</v>
      </c>
      <c r="G2667" s="50">
        <f t="shared" si="166"/>
        <v>2</v>
      </c>
      <c r="H2667" s="50">
        <f t="shared" si="167"/>
        <v>6</v>
      </c>
      <c r="I2667" s="54" t="s">
        <v>15622</v>
      </c>
      <c r="J2667" s="54" t="s">
        <v>17050</v>
      </c>
      <c r="K2667" s="54" t="s">
        <v>17124</v>
      </c>
      <c r="L2667" s="54" t="s">
        <v>15623</v>
      </c>
      <c r="M2667" s="55">
        <v>1</v>
      </c>
      <c r="N2667" s="55">
        <v>0.93</v>
      </c>
      <c r="O2667" s="54" t="s">
        <v>15616</v>
      </c>
    </row>
    <row r="2668" spans="1:15" x14ac:dyDescent="0.25">
      <c r="A2668" s="19">
        <v>2673</v>
      </c>
      <c r="B2668" t="s">
        <v>11637</v>
      </c>
      <c r="C2668" t="s">
        <v>3768</v>
      </c>
      <c r="D2668" s="50" t="s">
        <v>12301</v>
      </c>
      <c r="E2668" s="84">
        <f t="shared" si="164"/>
        <v>42406</v>
      </c>
      <c r="F2668" s="50">
        <f t="shared" si="165"/>
        <v>2016</v>
      </c>
      <c r="G2668" s="50">
        <f t="shared" si="166"/>
        <v>2</v>
      </c>
      <c r="H2668" s="50">
        <f t="shared" si="167"/>
        <v>6</v>
      </c>
      <c r="I2668" s="54" t="s">
        <v>15622</v>
      </c>
      <c r="J2668" s="54" t="s">
        <v>17050</v>
      </c>
      <c r="K2668" s="54" t="s">
        <v>17124</v>
      </c>
      <c r="L2668" s="54" t="s">
        <v>15624</v>
      </c>
      <c r="M2668" s="55">
        <v>0.93</v>
      </c>
      <c r="N2668" s="55">
        <v>1</v>
      </c>
      <c r="O2668" s="54" t="s">
        <v>15616</v>
      </c>
    </row>
    <row r="2669" spans="1:15" x14ac:dyDescent="0.25">
      <c r="A2669" s="19">
        <v>2674</v>
      </c>
      <c r="B2669" t="s">
        <v>10515</v>
      </c>
      <c r="C2669" t="s">
        <v>4868</v>
      </c>
      <c r="D2669" s="50" t="s">
        <v>12301</v>
      </c>
      <c r="E2669" s="84">
        <f t="shared" si="164"/>
        <v>42406</v>
      </c>
      <c r="F2669" s="50">
        <f t="shared" si="165"/>
        <v>2016</v>
      </c>
      <c r="G2669" s="50">
        <f t="shared" si="166"/>
        <v>2</v>
      </c>
      <c r="H2669" s="50">
        <f t="shared" si="167"/>
        <v>6</v>
      </c>
      <c r="I2669" s="54" t="s">
        <v>15622</v>
      </c>
      <c r="J2669" s="54" t="s">
        <v>17050</v>
      </c>
      <c r="K2669" s="54" t="s">
        <v>17124</v>
      </c>
      <c r="L2669" s="54" t="s">
        <v>15623</v>
      </c>
      <c r="M2669" s="55">
        <v>1</v>
      </c>
      <c r="N2669" s="55">
        <v>1</v>
      </c>
      <c r="O2669" s="54" t="s">
        <v>15616</v>
      </c>
    </row>
    <row r="2670" spans="1:15" x14ac:dyDescent="0.25">
      <c r="A2670" s="19">
        <v>2675</v>
      </c>
      <c r="B2670" t="s">
        <v>8984</v>
      </c>
      <c r="C2670" t="s">
        <v>6369</v>
      </c>
      <c r="D2670" s="50" t="s">
        <v>12302</v>
      </c>
      <c r="E2670" s="84">
        <f t="shared" si="164"/>
        <v>42408</v>
      </c>
      <c r="F2670" s="50">
        <f t="shared" si="165"/>
        <v>2016</v>
      </c>
      <c r="G2670" s="50">
        <f t="shared" si="166"/>
        <v>2</v>
      </c>
      <c r="H2670" s="50">
        <f t="shared" si="167"/>
        <v>1</v>
      </c>
      <c r="I2670" s="54" t="s">
        <v>15627</v>
      </c>
      <c r="J2670" s="54" t="s">
        <v>17050</v>
      </c>
      <c r="K2670" s="54" t="s">
        <v>17124</v>
      </c>
      <c r="L2670" s="54" t="s">
        <v>15626</v>
      </c>
      <c r="M2670" s="55">
        <v>1</v>
      </c>
      <c r="N2670" s="55">
        <v>0.94</v>
      </c>
      <c r="O2670" s="54" t="s">
        <v>15616</v>
      </c>
    </row>
    <row r="2671" spans="1:15" x14ac:dyDescent="0.25">
      <c r="A2671" s="19">
        <v>2676</v>
      </c>
      <c r="B2671" t="s">
        <v>11286</v>
      </c>
      <c r="C2671" t="s">
        <v>4115</v>
      </c>
      <c r="D2671" s="50" t="s">
        <v>12303</v>
      </c>
      <c r="E2671" s="84">
        <f t="shared" si="164"/>
        <v>42409</v>
      </c>
      <c r="F2671" s="50">
        <f t="shared" si="165"/>
        <v>2016</v>
      </c>
      <c r="G2671" s="50">
        <f t="shared" si="166"/>
        <v>2</v>
      </c>
      <c r="H2671" s="50">
        <f t="shared" si="167"/>
        <v>2</v>
      </c>
      <c r="I2671" s="54" t="s">
        <v>15625</v>
      </c>
      <c r="J2671" s="54" t="s">
        <v>17050</v>
      </c>
      <c r="K2671" s="54" t="s">
        <v>17124</v>
      </c>
      <c r="L2671" s="54" t="s">
        <v>15624</v>
      </c>
      <c r="M2671" s="55">
        <v>1</v>
      </c>
      <c r="N2671" s="55">
        <v>0.99</v>
      </c>
      <c r="O2671" s="54" t="s">
        <v>15616</v>
      </c>
    </row>
    <row r="2672" spans="1:15" x14ac:dyDescent="0.25">
      <c r="A2672" s="19">
        <v>2677</v>
      </c>
      <c r="B2672" t="s">
        <v>10707</v>
      </c>
      <c r="C2672" t="s">
        <v>4680</v>
      </c>
      <c r="D2672" s="50" t="s">
        <v>12303</v>
      </c>
      <c r="E2672" s="84">
        <f t="shared" si="164"/>
        <v>42409</v>
      </c>
      <c r="F2672" s="50">
        <f t="shared" si="165"/>
        <v>2016</v>
      </c>
      <c r="G2672" s="50">
        <f t="shared" si="166"/>
        <v>2</v>
      </c>
      <c r="H2672" s="50">
        <f t="shared" si="167"/>
        <v>2</v>
      </c>
      <c r="I2672" s="54" t="s">
        <v>15622</v>
      </c>
      <c r="J2672" s="54" t="s">
        <v>17050</v>
      </c>
      <c r="K2672" s="54" t="s">
        <v>17124</v>
      </c>
      <c r="L2672" s="54" t="s">
        <v>15626</v>
      </c>
      <c r="M2672" s="55">
        <v>1</v>
      </c>
      <c r="N2672" s="55">
        <v>0.95</v>
      </c>
      <c r="O2672" s="54" t="s">
        <v>15615</v>
      </c>
    </row>
    <row r="2673" spans="1:15" x14ac:dyDescent="0.25">
      <c r="A2673" s="19">
        <v>2678</v>
      </c>
      <c r="B2673" t="s">
        <v>7721</v>
      </c>
      <c r="C2673" t="s">
        <v>7599</v>
      </c>
      <c r="D2673" s="50" t="s">
        <v>12304</v>
      </c>
      <c r="E2673" s="84">
        <f t="shared" si="164"/>
        <v>42410</v>
      </c>
      <c r="F2673" s="50">
        <f t="shared" si="165"/>
        <v>2016</v>
      </c>
      <c r="G2673" s="50">
        <f t="shared" si="166"/>
        <v>2</v>
      </c>
      <c r="H2673" s="50">
        <f t="shared" si="167"/>
        <v>3</v>
      </c>
      <c r="I2673" s="54" t="s">
        <v>15622</v>
      </c>
      <c r="J2673" s="54" t="s">
        <v>17050</v>
      </c>
      <c r="K2673" s="54" t="s">
        <v>17124</v>
      </c>
      <c r="L2673" s="54" t="s">
        <v>15626</v>
      </c>
      <c r="M2673" s="55">
        <v>1</v>
      </c>
      <c r="N2673" s="55">
        <v>0.99</v>
      </c>
      <c r="O2673" s="54" t="s">
        <v>15615</v>
      </c>
    </row>
    <row r="2674" spans="1:15" x14ac:dyDescent="0.25">
      <c r="A2674" s="19">
        <v>2679</v>
      </c>
      <c r="B2674" t="s">
        <v>7728</v>
      </c>
      <c r="C2674" t="s">
        <v>7592</v>
      </c>
      <c r="D2674" s="50" t="s">
        <v>12304</v>
      </c>
      <c r="E2674" s="84">
        <f t="shared" si="164"/>
        <v>42410</v>
      </c>
      <c r="F2674" s="50">
        <f t="shared" si="165"/>
        <v>2016</v>
      </c>
      <c r="G2674" s="50">
        <f t="shared" si="166"/>
        <v>2</v>
      </c>
      <c r="H2674" s="50">
        <f t="shared" si="167"/>
        <v>3</v>
      </c>
      <c r="I2674" s="54" t="s">
        <v>15625</v>
      </c>
      <c r="J2674" s="54" t="s">
        <v>17050</v>
      </c>
      <c r="K2674" s="54" t="s">
        <v>17124</v>
      </c>
      <c r="L2674" s="54" t="s">
        <v>15623</v>
      </c>
      <c r="M2674" s="55">
        <v>0.6</v>
      </c>
      <c r="N2674" s="55">
        <v>0.47</v>
      </c>
      <c r="O2674" s="54" t="s">
        <v>15615</v>
      </c>
    </row>
    <row r="2675" spans="1:15" x14ac:dyDescent="0.25">
      <c r="A2675" s="19">
        <v>2680</v>
      </c>
      <c r="B2675" t="s">
        <v>11673</v>
      </c>
      <c r="C2675" t="s">
        <v>3733</v>
      </c>
      <c r="D2675" s="50" t="s">
        <v>12305</v>
      </c>
      <c r="E2675" s="84">
        <f t="shared" si="164"/>
        <v>42411</v>
      </c>
      <c r="F2675" s="50">
        <f t="shared" si="165"/>
        <v>2016</v>
      </c>
      <c r="G2675" s="50">
        <f t="shared" si="166"/>
        <v>2</v>
      </c>
      <c r="H2675" s="50">
        <f t="shared" si="167"/>
        <v>4</v>
      </c>
      <c r="I2675" s="54" t="s">
        <v>15629</v>
      </c>
      <c r="J2675" s="54" t="s">
        <v>17050</v>
      </c>
      <c r="K2675" s="54" t="s">
        <v>17124</v>
      </c>
      <c r="L2675" s="54" t="s">
        <v>15624</v>
      </c>
      <c r="M2675" s="55">
        <v>1</v>
      </c>
      <c r="N2675" s="55">
        <v>0.98</v>
      </c>
      <c r="O2675" s="54" t="s">
        <v>15616</v>
      </c>
    </row>
    <row r="2676" spans="1:15" x14ac:dyDescent="0.25">
      <c r="A2676" s="19">
        <v>2681</v>
      </c>
      <c r="B2676" t="s">
        <v>11734</v>
      </c>
      <c r="C2676" t="s">
        <v>3674</v>
      </c>
      <c r="D2676" s="50" t="s">
        <v>12306</v>
      </c>
      <c r="E2676" s="84">
        <f t="shared" si="164"/>
        <v>42412</v>
      </c>
      <c r="F2676" s="50">
        <f t="shared" si="165"/>
        <v>2016</v>
      </c>
      <c r="G2676" s="50">
        <f t="shared" si="166"/>
        <v>2</v>
      </c>
      <c r="H2676" s="50">
        <f t="shared" si="167"/>
        <v>5</v>
      </c>
      <c r="I2676" s="54" t="s">
        <v>15622</v>
      </c>
      <c r="J2676" s="54" t="s">
        <v>17050</v>
      </c>
      <c r="K2676" s="54" t="s">
        <v>17124</v>
      </c>
      <c r="L2676" s="54" t="s">
        <v>15626</v>
      </c>
      <c r="M2676" s="55">
        <v>1</v>
      </c>
      <c r="N2676" s="55">
        <v>1</v>
      </c>
      <c r="O2676" s="54" t="s">
        <v>15615</v>
      </c>
    </row>
    <row r="2677" spans="1:15" x14ac:dyDescent="0.25">
      <c r="A2677" s="19">
        <v>2682</v>
      </c>
      <c r="B2677" t="s">
        <v>8247</v>
      </c>
      <c r="C2677" t="s">
        <v>7088</v>
      </c>
      <c r="D2677" s="50" t="s">
        <v>12307</v>
      </c>
      <c r="E2677" s="84">
        <f t="shared" si="164"/>
        <v>42414</v>
      </c>
      <c r="F2677" s="50">
        <f t="shared" si="165"/>
        <v>2016</v>
      </c>
      <c r="G2677" s="50">
        <f t="shared" si="166"/>
        <v>2</v>
      </c>
      <c r="H2677" s="50">
        <f t="shared" si="167"/>
        <v>7</v>
      </c>
      <c r="I2677" s="54" t="s">
        <v>15622</v>
      </c>
      <c r="J2677" s="54" t="s">
        <v>17050</v>
      </c>
      <c r="K2677" s="54" t="s">
        <v>17124</v>
      </c>
      <c r="L2677" s="54" t="s">
        <v>15626</v>
      </c>
      <c r="M2677" s="55">
        <v>0.9</v>
      </c>
      <c r="N2677" s="55">
        <v>0.94</v>
      </c>
      <c r="O2677" s="54" t="s">
        <v>15616</v>
      </c>
    </row>
    <row r="2678" spans="1:15" x14ac:dyDescent="0.25">
      <c r="A2678" s="19">
        <v>2683</v>
      </c>
      <c r="B2678" t="s">
        <v>8850</v>
      </c>
      <c r="C2678" t="s">
        <v>6499</v>
      </c>
      <c r="D2678" s="50" t="s">
        <v>12307</v>
      </c>
      <c r="E2678" s="84">
        <f t="shared" si="164"/>
        <v>42414</v>
      </c>
      <c r="F2678" s="50">
        <f t="shared" si="165"/>
        <v>2016</v>
      </c>
      <c r="G2678" s="50">
        <f t="shared" si="166"/>
        <v>2</v>
      </c>
      <c r="H2678" s="50">
        <f t="shared" si="167"/>
        <v>7</v>
      </c>
      <c r="I2678" s="54" t="s">
        <v>15693</v>
      </c>
      <c r="J2678" s="54" t="s">
        <v>17050</v>
      </c>
      <c r="K2678" s="54" t="s">
        <v>17124</v>
      </c>
      <c r="L2678" s="54" t="s">
        <v>15624</v>
      </c>
      <c r="M2678" s="55">
        <v>1</v>
      </c>
      <c r="N2678" s="55">
        <v>1</v>
      </c>
      <c r="O2678" s="54" t="s">
        <v>15615</v>
      </c>
    </row>
    <row r="2679" spans="1:15" x14ac:dyDescent="0.25">
      <c r="A2679" s="19">
        <v>2684</v>
      </c>
      <c r="B2679" t="s">
        <v>8459</v>
      </c>
      <c r="C2679" t="s">
        <v>6884</v>
      </c>
      <c r="D2679" s="50" t="s">
        <v>12308</v>
      </c>
      <c r="E2679" s="84">
        <f t="shared" si="164"/>
        <v>42415</v>
      </c>
      <c r="F2679" s="50">
        <f t="shared" si="165"/>
        <v>2016</v>
      </c>
      <c r="G2679" s="50">
        <f t="shared" si="166"/>
        <v>2</v>
      </c>
      <c r="H2679" s="50">
        <f t="shared" si="167"/>
        <v>1</v>
      </c>
      <c r="I2679" s="54" t="s">
        <v>15622</v>
      </c>
      <c r="J2679" s="54" t="s">
        <v>17050</v>
      </c>
      <c r="K2679" s="54" t="s">
        <v>17124</v>
      </c>
      <c r="L2679" s="54" t="s">
        <v>15624</v>
      </c>
      <c r="M2679" s="55">
        <v>1</v>
      </c>
      <c r="N2679" s="55">
        <v>1</v>
      </c>
      <c r="O2679" s="54" t="s">
        <v>15615</v>
      </c>
    </row>
    <row r="2680" spans="1:15" x14ac:dyDescent="0.25">
      <c r="A2680" s="19">
        <v>2685</v>
      </c>
      <c r="B2680" t="s">
        <v>10343</v>
      </c>
      <c r="C2680" t="s">
        <v>5036</v>
      </c>
      <c r="D2680" s="50" t="s">
        <v>12309</v>
      </c>
      <c r="E2680" s="84">
        <f t="shared" si="164"/>
        <v>42416</v>
      </c>
      <c r="F2680" s="50">
        <f t="shared" si="165"/>
        <v>2016</v>
      </c>
      <c r="G2680" s="50">
        <f t="shared" si="166"/>
        <v>2</v>
      </c>
      <c r="H2680" s="50">
        <f t="shared" si="167"/>
        <v>2</v>
      </c>
      <c r="I2680" s="54" t="s">
        <v>15622</v>
      </c>
      <c r="J2680" s="54" t="s">
        <v>17050</v>
      </c>
      <c r="K2680" s="54" t="s">
        <v>17124</v>
      </c>
      <c r="L2680" s="54" t="s">
        <v>15628</v>
      </c>
      <c r="M2680" s="55">
        <v>0</v>
      </c>
      <c r="N2680" s="55">
        <v>0.94</v>
      </c>
      <c r="O2680" s="54" t="s">
        <v>15616</v>
      </c>
    </row>
    <row r="2681" spans="1:15" x14ac:dyDescent="0.25">
      <c r="A2681" s="19">
        <v>2686</v>
      </c>
      <c r="B2681" t="s">
        <v>8613</v>
      </c>
      <c r="C2681" t="s">
        <v>6734</v>
      </c>
      <c r="D2681" s="50" t="s">
        <v>12309</v>
      </c>
      <c r="E2681" s="84">
        <f t="shared" si="164"/>
        <v>42416</v>
      </c>
      <c r="F2681" s="50">
        <f t="shared" si="165"/>
        <v>2016</v>
      </c>
      <c r="G2681" s="50">
        <f t="shared" si="166"/>
        <v>2</v>
      </c>
      <c r="H2681" s="50">
        <f t="shared" si="167"/>
        <v>2</v>
      </c>
      <c r="I2681" s="54" t="s">
        <v>15622</v>
      </c>
      <c r="J2681" s="54" t="s">
        <v>17050</v>
      </c>
      <c r="K2681" s="54" t="s">
        <v>17124</v>
      </c>
      <c r="L2681" s="54" t="s">
        <v>15626</v>
      </c>
      <c r="M2681" s="55">
        <v>1</v>
      </c>
      <c r="N2681" s="55">
        <v>0.68</v>
      </c>
      <c r="O2681" s="54" t="s">
        <v>15615</v>
      </c>
    </row>
    <row r="2682" spans="1:15" x14ac:dyDescent="0.25">
      <c r="A2682" s="19">
        <v>2687</v>
      </c>
      <c r="B2682" t="s">
        <v>9899</v>
      </c>
      <c r="C2682" t="s">
        <v>5472</v>
      </c>
      <c r="D2682" s="50" t="s">
        <v>12310</v>
      </c>
      <c r="E2682" s="84">
        <f t="shared" si="164"/>
        <v>42417</v>
      </c>
      <c r="F2682" s="50">
        <f t="shared" si="165"/>
        <v>2016</v>
      </c>
      <c r="G2682" s="50">
        <f t="shared" si="166"/>
        <v>2</v>
      </c>
      <c r="H2682" s="50">
        <f t="shared" si="167"/>
        <v>3</v>
      </c>
      <c r="I2682" s="54" t="s">
        <v>15748</v>
      </c>
      <c r="J2682" s="54" t="s">
        <v>17073</v>
      </c>
      <c r="K2682" s="54" t="s">
        <v>17124</v>
      </c>
      <c r="L2682" s="54" t="s">
        <v>15626</v>
      </c>
      <c r="M2682" s="55">
        <v>1</v>
      </c>
      <c r="N2682" s="55">
        <v>0.96</v>
      </c>
      <c r="O2682" s="54" t="s">
        <v>15615</v>
      </c>
    </row>
    <row r="2683" spans="1:15" x14ac:dyDescent="0.25">
      <c r="A2683" s="19">
        <v>2688</v>
      </c>
      <c r="B2683" t="s">
        <v>10207</v>
      </c>
      <c r="C2683" t="s">
        <v>5172</v>
      </c>
      <c r="D2683" s="50" t="s">
        <v>12311</v>
      </c>
      <c r="E2683" s="84">
        <f t="shared" si="164"/>
        <v>42420</v>
      </c>
      <c r="F2683" s="50">
        <f t="shared" si="165"/>
        <v>2016</v>
      </c>
      <c r="G2683" s="50">
        <f t="shared" si="166"/>
        <v>2</v>
      </c>
      <c r="H2683" s="50">
        <f t="shared" si="167"/>
        <v>6</v>
      </c>
      <c r="I2683" s="54" t="s">
        <v>15622</v>
      </c>
      <c r="J2683" s="54" t="s">
        <v>17050</v>
      </c>
      <c r="K2683" s="54" t="s">
        <v>17124</v>
      </c>
      <c r="L2683" s="54" t="s">
        <v>15623</v>
      </c>
      <c r="M2683" s="55">
        <v>1</v>
      </c>
      <c r="N2683" s="55">
        <v>0.95</v>
      </c>
      <c r="O2683" s="54" t="s">
        <v>15616</v>
      </c>
    </row>
    <row r="2684" spans="1:15" x14ac:dyDescent="0.25">
      <c r="A2684" s="19">
        <v>2689</v>
      </c>
      <c r="B2684" t="s">
        <v>11500</v>
      </c>
      <c r="C2684" t="s">
        <v>3902</v>
      </c>
      <c r="D2684" s="50" t="s">
        <v>16852</v>
      </c>
      <c r="E2684" s="84">
        <f t="shared" si="164"/>
        <v>42421</v>
      </c>
      <c r="F2684" s="50">
        <f t="shared" si="165"/>
        <v>2016</v>
      </c>
      <c r="G2684" s="50">
        <f t="shared" si="166"/>
        <v>2</v>
      </c>
      <c r="H2684" s="50">
        <f t="shared" si="167"/>
        <v>7</v>
      </c>
      <c r="I2684" s="54" t="s">
        <v>15819</v>
      </c>
      <c r="J2684" s="54" t="s">
        <v>17059</v>
      </c>
      <c r="K2684" s="54" t="s">
        <v>17124</v>
      </c>
      <c r="L2684" s="54" t="s">
        <v>15628</v>
      </c>
      <c r="M2684" s="55">
        <v>0</v>
      </c>
      <c r="N2684" s="55">
        <v>0.75</v>
      </c>
      <c r="O2684" s="54" t="s">
        <v>15616</v>
      </c>
    </row>
    <row r="2685" spans="1:15" x14ac:dyDescent="0.25">
      <c r="A2685" s="19">
        <v>2690</v>
      </c>
      <c r="B2685" t="s">
        <v>10516</v>
      </c>
      <c r="C2685" t="s">
        <v>4867</v>
      </c>
      <c r="D2685" s="50" t="s">
        <v>16852</v>
      </c>
      <c r="E2685" s="84">
        <f t="shared" si="164"/>
        <v>42421</v>
      </c>
      <c r="F2685" s="50">
        <f t="shared" si="165"/>
        <v>2016</v>
      </c>
      <c r="G2685" s="50">
        <f t="shared" si="166"/>
        <v>2</v>
      </c>
      <c r="H2685" s="50">
        <f t="shared" si="167"/>
        <v>7</v>
      </c>
      <c r="I2685" s="54" t="s">
        <v>15625</v>
      </c>
      <c r="J2685" s="54" t="s">
        <v>17050</v>
      </c>
      <c r="K2685" s="54" t="s">
        <v>17124</v>
      </c>
      <c r="L2685" s="54" t="s">
        <v>15626</v>
      </c>
      <c r="M2685" s="55">
        <v>1</v>
      </c>
      <c r="N2685" s="55">
        <v>0.99</v>
      </c>
      <c r="O2685" s="54" t="s">
        <v>15616</v>
      </c>
    </row>
    <row r="2686" spans="1:15" x14ac:dyDescent="0.25">
      <c r="A2686" s="19">
        <v>2691</v>
      </c>
      <c r="B2686" t="s">
        <v>11217</v>
      </c>
      <c r="C2686" t="s">
        <v>4184</v>
      </c>
      <c r="D2686" s="50" t="s">
        <v>12312</v>
      </c>
      <c r="E2686" s="84">
        <f t="shared" si="164"/>
        <v>42422</v>
      </c>
      <c r="F2686" s="50">
        <f t="shared" si="165"/>
        <v>2016</v>
      </c>
      <c r="G2686" s="50">
        <f t="shared" si="166"/>
        <v>2</v>
      </c>
      <c r="H2686" s="50">
        <f t="shared" si="167"/>
        <v>1</v>
      </c>
      <c r="I2686" s="54" t="s">
        <v>15622</v>
      </c>
      <c r="J2686" s="54" t="s">
        <v>17050</v>
      </c>
      <c r="K2686" s="54" t="s">
        <v>17124</v>
      </c>
      <c r="L2686" s="54" t="s">
        <v>15624</v>
      </c>
      <c r="M2686" s="55">
        <v>1</v>
      </c>
      <c r="N2686" s="55">
        <v>1</v>
      </c>
      <c r="O2686" s="54" t="s">
        <v>15616</v>
      </c>
    </row>
    <row r="2687" spans="1:15" x14ac:dyDescent="0.25">
      <c r="A2687" s="19">
        <v>2692</v>
      </c>
      <c r="B2687" t="s">
        <v>11714</v>
      </c>
      <c r="C2687" t="s">
        <v>3692</v>
      </c>
      <c r="D2687" s="50" t="s">
        <v>12313</v>
      </c>
      <c r="E2687" s="84">
        <f t="shared" si="164"/>
        <v>42423</v>
      </c>
      <c r="F2687" s="50">
        <f t="shared" si="165"/>
        <v>2016</v>
      </c>
      <c r="G2687" s="50">
        <f t="shared" si="166"/>
        <v>2</v>
      </c>
      <c r="H2687" s="50">
        <f t="shared" si="167"/>
        <v>2</v>
      </c>
      <c r="I2687" s="54" t="s">
        <v>15622</v>
      </c>
      <c r="J2687" s="54" t="s">
        <v>17050</v>
      </c>
      <c r="K2687" s="54" t="s">
        <v>17124</v>
      </c>
      <c r="L2687" s="54" t="s">
        <v>15623</v>
      </c>
      <c r="M2687" s="55">
        <v>1</v>
      </c>
      <c r="N2687" s="55">
        <v>0.96</v>
      </c>
      <c r="O2687" s="54" t="s">
        <v>15616</v>
      </c>
    </row>
    <row r="2688" spans="1:15" x14ac:dyDescent="0.25">
      <c r="A2688" s="19">
        <v>2693</v>
      </c>
      <c r="B2688" t="s">
        <v>9212</v>
      </c>
      <c r="C2688" t="s">
        <v>6142</v>
      </c>
      <c r="D2688" s="50" t="s">
        <v>12314</v>
      </c>
      <c r="E2688" s="84">
        <f t="shared" si="164"/>
        <v>42424</v>
      </c>
      <c r="F2688" s="50">
        <f t="shared" si="165"/>
        <v>2016</v>
      </c>
      <c r="G2688" s="50">
        <f t="shared" si="166"/>
        <v>2</v>
      </c>
      <c r="H2688" s="50">
        <f t="shared" si="167"/>
        <v>3</v>
      </c>
      <c r="I2688" s="54" t="s">
        <v>15622</v>
      </c>
      <c r="J2688" s="54" t="s">
        <v>17050</v>
      </c>
      <c r="K2688" s="54" t="s">
        <v>17124</v>
      </c>
      <c r="L2688" s="54" t="s">
        <v>15626</v>
      </c>
      <c r="M2688" s="55">
        <v>1</v>
      </c>
      <c r="N2688" s="55">
        <v>1</v>
      </c>
      <c r="O2688" s="54" t="s">
        <v>15616</v>
      </c>
    </row>
    <row r="2689" spans="1:15" x14ac:dyDescent="0.25">
      <c r="A2689" s="19">
        <v>2694</v>
      </c>
      <c r="B2689" t="s">
        <v>9803</v>
      </c>
      <c r="C2689" t="s">
        <v>5566</v>
      </c>
      <c r="D2689" s="50" t="s">
        <v>12314</v>
      </c>
      <c r="E2689" s="84">
        <f t="shared" si="164"/>
        <v>42424</v>
      </c>
      <c r="F2689" s="50">
        <f t="shared" si="165"/>
        <v>2016</v>
      </c>
      <c r="G2689" s="50">
        <f t="shared" si="166"/>
        <v>2</v>
      </c>
      <c r="H2689" s="50">
        <f t="shared" si="167"/>
        <v>3</v>
      </c>
      <c r="I2689" s="54" t="s">
        <v>15622</v>
      </c>
      <c r="J2689" s="54" t="s">
        <v>17050</v>
      </c>
      <c r="K2689" s="54" t="s">
        <v>17124</v>
      </c>
      <c r="L2689" s="54" t="s">
        <v>15626</v>
      </c>
      <c r="M2689" s="55">
        <v>1</v>
      </c>
      <c r="N2689" s="55">
        <v>1</v>
      </c>
      <c r="O2689" s="54" t="s">
        <v>15616</v>
      </c>
    </row>
    <row r="2690" spans="1:15" x14ac:dyDescent="0.25">
      <c r="A2690" s="19">
        <v>2695</v>
      </c>
      <c r="B2690" t="s">
        <v>9242</v>
      </c>
      <c r="C2690" t="s">
        <v>6112</v>
      </c>
      <c r="D2690" s="50" t="s">
        <v>12314</v>
      </c>
      <c r="E2690" s="84">
        <f t="shared" si="164"/>
        <v>42424</v>
      </c>
      <c r="F2690" s="50">
        <f t="shared" si="165"/>
        <v>2016</v>
      </c>
      <c r="G2690" s="50">
        <f t="shared" si="166"/>
        <v>2</v>
      </c>
      <c r="H2690" s="50">
        <f t="shared" si="167"/>
        <v>3</v>
      </c>
      <c r="I2690" s="54" t="s">
        <v>15622</v>
      </c>
      <c r="J2690" s="54" t="s">
        <v>17050</v>
      </c>
      <c r="K2690" s="54" t="s">
        <v>17124</v>
      </c>
      <c r="L2690" s="54" t="s">
        <v>15624</v>
      </c>
      <c r="M2690" s="55">
        <v>1</v>
      </c>
      <c r="N2690" s="55">
        <v>0.89</v>
      </c>
      <c r="O2690" s="54" t="s">
        <v>15615</v>
      </c>
    </row>
    <row r="2691" spans="1:15" x14ac:dyDescent="0.25">
      <c r="A2691" s="19">
        <v>2696</v>
      </c>
      <c r="B2691" t="s">
        <v>8434</v>
      </c>
      <c r="C2691" t="s">
        <v>6908</v>
      </c>
      <c r="D2691" s="50" t="s">
        <v>12314</v>
      </c>
      <c r="E2691" s="84">
        <f t="shared" ref="E2691:E2754" si="168">DATE(LEFT(D2691,4),MID(D2691,5,2),RIGHT(D2691,2))</f>
        <v>42424</v>
      </c>
      <c r="F2691" s="50">
        <f t="shared" ref="F2691:F2754" si="169">YEAR(E2691)</f>
        <v>2016</v>
      </c>
      <c r="G2691" s="50">
        <f t="shared" ref="G2691:G2754" si="170">MONTH(E2691)</f>
        <v>2</v>
      </c>
      <c r="H2691" s="50">
        <f t="shared" ref="H2691:H2754" si="171">WEEKDAY(E2691,2)</f>
        <v>3</v>
      </c>
      <c r="I2691" s="54" t="s">
        <v>15622</v>
      </c>
      <c r="J2691" s="54" t="s">
        <v>17050</v>
      </c>
      <c r="K2691" s="54" t="s">
        <v>17124</v>
      </c>
      <c r="L2691" s="54" t="s">
        <v>15626</v>
      </c>
      <c r="M2691" s="55">
        <v>1</v>
      </c>
      <c r="N2691" s="55">
        <v>0.91</v>
      </c>
      <c r="O2691" s="54" t="s">
        <v>15616</v>
      </c>
    </row>
    <row r="2692" spans="1:15" x14ac:dyDescent="0.25">
      <c r="A2692" s="19">
        <v>2697</v>
      </c>
      <c r="B2692" t="s">
        <v>8566</v>
      </c>
      <c r="C2692" t="s">
        <v>6781</v>
      </c>
      <c r="D2692" s="50" t="s">
        <v>12314</v>
      </c>
      <c r="E2692" s="84">
        <f t="shared" si="168"/>
        <v>42424</v>
      </c>
      <c r="F2692" s="50">
        <f t="shared" si="169"/>
        <v>2016</v>
      </c>
      <c r="G2692" s="50">
        <f t="shared" si="170"/>
        <v>2</v>
      </c>
      <c r="H2692" s="50">
        <f t="shared" si="171"/>
        <v>3</v>
      </c>
      <c r="I2692" s="54" t="s">
        <v>15622</v>
      </c>
      <c r="J2692" s="54" t="s">
        <v>17050</v>
      </c>
      <c r="K2692" s="54" t="s">
        <v>17124</v>
      </c>
      <c r="L2692" s="54" t="s">
        <v>15626</v>
      </c>
      <c r="M2692" s="55">
        <v>1</v>
      </c>
      <c r="N2692" s="55">
        <v>0.98</v>
      </c>
      <c r="O2692" s="54" t="s">
        <v>15615</v>
      </c>
    </row>
    <row r="2693" spans="1:15" x14ac:dyDescent="0.25">
      <c r="A2693" s="19">
        <v>2698</v>
      </c>
      <c r="B2693" t="s">
        <v>10999</v>
      </c>
      <c r="C2693" t="s">
        <v>4398</v>
      </c>
      <c r="D2693" s="50" t="s">
        <v>12315</v>
      </c>
      <c r="E2693" s="84">
        <f t="shared" si="168"/>
        <v>42425</v>
      </c>
      <c r="F2693" s="50">
        <f t="shared" si="169"/>
        <v>2016</v>
      </c>
      <c r="G2693" s="50">
        <f t="shared" si="170"/>
        <v>2</v>
      </c>
      <c r="H2693" s="50">
        <f t="shared" si="171"/>
        <v>4</v>
      </c>
      <c r="I2693" s="54" t="s">
        <v>15795</v>
      </c>
      <c r="J2693" s="54" t="s">
        <v>17094</v>
      </c>
      <c r="K2693" s="54" t="s">
        <v>17124</v>
      </c>
      <c r="L2693" s="54" t="s">
        <v>15626</v>
      </c>
      <c r="M2693" s="55">
        <v>1</v>
      </c>
      <c r="N2693" s="55">
        <v>0.95</v>
      </c>
      <c r="O2693" s="54" t="s">
        <v>15616</v>
      </c>
    </row>
    <row r="2694" spans="1:15" x14ac:dyDescent="0.25">
      <c r="A2694" s="19">
        <v>2699</v>
      </c>
      <c r="B2694" t="s">
        <v>10865</v>
      </c>
      <c r="C2694" t="s">
        <v>4529</v>
      </c>
      <c r="D2694" s="50" t="s">
        <v>12315</v>
      </c>
      <c r="E2694" s="84">
        <f t="shared" si="168"/>
        <v>42425</v>
      </c>
      <c r="F2694" s="50">
        <f t="shared" si="169"/>
        <v>2016</v>
      </c>
      <c r="G2694" s="50">
        <f t="shared" si="170"/>
        <v>2</v>
      </c>
      <c r="H2694" s="50">
        <f t="shared" si="171"/>
        <v>4</v>
      </c>
      <c r="I2694" s="54" t="s">
        <v>15622</v>
      </c>
      <c r="J2694" s="54" t="s">
        <v>17050</v>
      </c>
      <c r="K2694" s="54" t="s">
        <v>17124</v>
      </c>
      <c r="L2694" s="54" t="s">
        <v>15624</v>
      </c>
      <c r="M2694" s="55">
        <v>1</v>
      </c>
      <c r="N2694" s="55">
        <v>0.94</v>
      </c>
      <c r="O2694" s="54" t="s">
        <v>15616</v>
      </c>
    </row>
    <row r="2695" spans="1:15" x14ac:dyDescent="0.25">
      <c r="A2695" s="19">
        <v>2700</v>
      </c>
      <c r="B2695" t="s">
        <v>7778</v>
      </c>
      <c r="C2695" t="s">
        <v>7544</v>
      </c>
      <c r="D2695" s="50" t="s">
        <v>12315</v>
      </c>
      <c r="E2695" s="84">
        <f t="shared" si="168"/>
        <v>42425</v>
      </c>
      <c r="F2695" s="50">
        <f t="shared" si="169"/>
        <v>2016</v>
      </c>
      <c r="G2695" s="50">
        <f t="shared" si="170"/>
        <v>2</v>
      </c>
      <c r="H2695" s="50">
        <f t="shared" si="171"/>
        <v>4</v>
      </c>
      <c r="I2695" s="54" t="s">
        <v>15625</v>
      </c>
      <c r="J2695" s="54" t="s">
        <v>17050</v>
      </c>
      <c r="K2695" s="54" t="s">
        <v>17124</v>
      </c>
      <c r="L2695" s="54" t="s">
        <v>15623</v>
      </c>
      <c r="M2695" s="55">
        <v>0.75</v>
      </c>
      <c r="N2695" s="55">
        <v>1</v>
      </c>
      <c r="O2695" s="54" t="s">
        <v>15615</v>
      </c>
    </row>
    <row r="2696" spans="1:15" x14ac:dyDescent="0.25">
      <c r="A2696" s="19">
        <v>2701</v>
      </c>
      <c r="B2696" t="s">
        <v>9732</v>
      </c>
      <c r="C2696" t="s">
        <v>5633</v>
      </c>
      <c r="D2696" s="50" t="s">
        <v>12316</v>
      </c>
      <c r="E2696" s="84">
        <f t="shared" si="168"/>
        <v>42426</v>
      </c>
      <c r="F2696" s="50">
        <f t="shared" si="169"/>
        <v>2016</v>
      </c>
      <c r="G2696" s="50">
        <f t="shared" si="170"/>
        <v>2</v>
      </c>
      <c r="H2696" s="50">
        <f t="shared" si="171"/>
        <v>5</v>
      </c>
      <c r="I2696" s="54" t="s">
        <v>15622</v>
      </c>
      <c r="J2696" s="54" t="s">
        <v>17050</v>
      </c>
      <c r="K2696" s="54" t="s">
        <v>17124</v>
      </c>
      <c r="L2696" s="54" t="s">
        <v>15624</v>
      </c>
      <c r="M2696" s="55">
        <v>1</v>
      </c>
      <c r="N2696" s="55">
        <v>1</v>
      </c>
      <c r="O2696" s="54" t="s">
        <v>15615</v>
      </c>
    </row>
    <row r="2697" spans="1:15" x14ac:dyDescent="0.25">
      <c r="A2697" s="19">
        <v>2702</v>
      </c>
      <c r="B2697" t="s">
        <v>8048</v>
      </c>
      <c r="C2697" t="s">
        <v>7284</v>
      </c>
      <c r="D2697" s="50" t="s">
        <v>12316</v>
      </c>
      <c r="E2697" s="84">
        <f t="shared" si="168"/>
        <v>42426</v>
      </c>
      <c r="F2697" s="50">
        <f t="shared" si="169"/>
        <v>2016</v>
      </c>
      <c r="G2697" s="50">
        <f t="shared" si="170"/>
        <v>2</v>
      </c>
      <c r="H2697" s="50">
        <f t="shared" si="171"/>
        <v>5</v>
      </c>
      <c r="I2697" s="54" t="s">
        <v>15622</v>
      </c>
      <c r="J2697" s="54" t="s">
        <v>17050</v>
      </c>
      <c r="K2697" s="54" t="s">
        <v>17124</v>
      </c>
      <c r="L2697" s="54" t="s">
        <v>15624</v>
      </c>
      <c r="M2697" s="55">
        <v>1</v>
      </c>
      <c r="N2697" s="55">
        <v>1</v>
      </c>
      <c r="O2697" s="54" t="s">
        <v>15616</v>
      </c>
    </row>
    <row r="2698" spans="1:15" x14ac:dyDescent="0.25">
      <c r="A2698" s="19">
        <v>2703</v>
      </c>
      <c r="B2698" t="s">
        <v>9193</v>
      </c>
      <c r="C2698" t="s">
        <v>6161</v>
      </c>
      <c r="D2698" s="50" t="s">
        <v>12316</v>
      </c>
      <c r="E2698" s="84">
        <f t="shared" si="168"/>
        <v>42426</v>
      </c>
      <c r="F2698" s="50">
        <f t="shared" si="169"/>
        <v>2016</v>
      </c>
      <c r="G2698" s="50">
        <f t="shared" si="170"/>
        <v>2</v>
      </c>
      <c r="H2698" s="50">
        <f t="shared" si="171"/>
        <v>5</v>
      </c>
      <c r="I2698" s="54" t="s">
        <v>15625</v>
      </c>
      <c r="J2698" s="54" t="s">
        <v>17050</v>
      </c>
      <c r="K2698" s="54" t="s">
        <v>17124</v>
      </c>
      <c r="L2698" s="54" t="s">
        <v>15623</v>
      </c>
      <c r="M2698" s="55">
        <v>0.67</v>
      </c>
      <c r="N2698" s="55">
        <v>0.54</v>
      </c>
      <c r="O2698" s="54" t="s">
        <v>15615</v>
      </c>
    </row>
    <row r="2699" spans="1:15" x14ac:dyDescent="0.25">
      <c r="A2699" s="19">
        <v>2704</v>
      </c>
      <c r="B2699" t="s">
        <v>10540</v>
      </c>
      <c r="C2699" t="s">
        <v>4843</v>
      </c>
      <c r="D2699" s="50" t="s">
        <v>12316</v>
      </c>
      <c r="E2699" s="84">
        <f t="shared" si="168"/>
        <v>42426</v>
      </c>
      <c r="F2699" s="50">
        <f t="shared" si="169"/>
        <v>2016</v>
      </c>
      <c r="G2699" s="50">
        <f t="shared" si="170"/>
        <v>2</v>
      </c>
      <c r="H2699" s="50">
        <f t="shared" si="171"/>
        <v>5</v>
      </c>
      <c r="I2699" s="54" t="s">
        <v>15622</v>
      </c>
      <c r="J2699" s="54" t="s">
        <v>17050</v>
      </c>
      <c r="K2699" s="54" t="s">
        <v>17124</v>
      </c>
      <c r="L2699" s="54" t="s">
        <v>15626</v>
      </c>
      <c r="M2699" s="55">
        <v>1</v>
      </c>
      <c r="N2699" s="55">
        <v>1</v>
      </c>
      <c r="O2699" s="54" t="s">
        <v>15616</v>
      </c>
    </row>
    <row r="2700" spans="1:15" x14ac:dyDescent="0.25">
      <c r="A2700" s="19">
        <v>2705</v>
      </c>
      <c r="B2700" t="s">
        <v>8732</v>
      </c>
      <c r="C2700" t="s">
        <v>6327</v>
      </c>
      <c r="D2700" s="50" t="s">
        <v>12317</v>
      </c>
      <c r="E2700" s="84">
        <f t="shared" si="168"/>
        <v>42429</v>
      </c>
      <c r="F2700" s="50">
        <f t="shared" si="169"/>
        <v>2016</v>
      </c>
      <c r="G2700" s="50">
        <f t="shared" si="170"/>
        <v>2</v>
      </c>
      <c r="H2700" s="50">
        <f t="shared" si="171"/>
        <v>1</v>
      </c>
      <c r="I2700" s="54" t="s">
        <v>15622</v>
      </c>
      <c r="J2700" s="54" t="s">
        <v>17050</v>
      </c>
      <c r="K2700" s="54" t="s">
        <v>17124</v>
      </c>
      <c r="L2700" s="54" t="s">
        <v>15626</v>
      </c>
      <c r="M2700" s="55">
        <v>1</v>
      </c>
      <c r="N2700" s="55">
        <v>0.89</v>
      </c>
      <c r="O2700" s="54" t="s">
        <v>15615</v>
      </c>
    </row>
    <row r="2701" spans="1:15" x14ac:dyDescent="0.25">
      <c r="A2701" s="19">
        <v>2706</v>
      </c>
      <c r="B2701" t="s">
        <v>7886</v>
      </c>
      <c r="C2701" t="s">
        <v>7442</v>
      </c>
      <c r="D2701" s="50" t="s">
        <v>12317</v>
      </c>
      <c r="E2701" s="84">
        <f t="shared" si="168"/>
        <v>42429</v>
      </c>
      <c r="F2701" s="50">
        <f t="shared" si="169"/>
        <v>2016</v>
      </c>
      <c r="G2701" s="50">
        <f t="shared" si="170"/>
        <v>2</v>
      </c>
      <c r="H2701" s="50">
        <f t="shared" si="171"/>
        <v>1</v>
      </c>
      <c r="I2701" s="54" t="s">
        <v>15622</v>
      </c>
      <c r="J2701" s="54" t="s">
        <v>17050</v>
      </c>
      <c r="K2701" s="54" t="s">
        <v>17124</v>
      </c>
      <c r="L2701" s="54" t="s">
        <v>15626</v>
      </c>
      <c r="M2701" s="55">
        <v>1</v>
      </c>
      <c r="N2701" s="55">
        <v>1</v>
      </c>
      <c r="O2701" s="54" t="s">
        <v>15616</v>
      </c>
    </row>
    <row r="2702" spans="1:15" x14ac:dyDescent="0.25">
      <c r="A2702" s="19">
        <v>2707</v>
      </c>
      <c r="B2702" t="s">
        <v>10717</v>
      </c>
      <c r="C2702" t="s">
        <v>4671</v>
      </c>
      <c r="D2702" s="50" t="s">
        <v>12317</v>
      </c>
      <c r="E2702" s="84">
        <f t="shared" si="168"/>
        <v>42429</v>
      </c>
      <c r="F2702" s="50">
        <f t="shared" si="169"/>
        <v>2016</v>
      </c>
      <c r="G2702" s="50">
        <f t="shared" si="170"/>
        <v>2</v>
      </c>
      <c r="H2702" s="50">
        <f t="shared" si="171"/>
        <v>1</v>
      </c>
      <c r="I2702" s="54" t="s">
        <v>15629</v>
      </c>
      <c r="J2702" s="54" t="s">
        <v>17050</v>
      </c>
      <c r="K2702" s="54" t="s">
        <v>17124</v>
      </c>
      <c r="L2702" s="54" t="s">
        <v>15624</v>
      </c>
      <c r="M2702" s="55">
        <v>1</v>
      </c>
      <c r="N2702" s="55">
        <v>0.62</v>
      </c>
      <c r="O2702" s="54" t="s">
        <v>15616</v>
      </c>
    </row>
    <row r="2703" spans="1:15" x14ac:dyDescent="0.25">
      <c r="A2703" s="19">
        <v>2708</v>
      </c>
      <c r="B2703" t="s">
        <v>8192</v>
      </c>
      <c r="C2703" t="s">
        <v>7143</v>
      </c>
      <c r="D2703" s="50" t="s">
        <v>12318</v>
      </c>
      <c r="E2703" s="84">
        <f t="shared" si="168"/>
        <v>42430</v>
      </c>
      <c r="F2703" s="50">
        <f t="shared" si="169"/>
        <v>2016</v>
      </c>
      <c r="G2703" s="50">
        <f t="shared" si="170"/>
        <v>3</v>
      </c>
      <c r="H2703" s="50">
        <f t="shared" si="171"/>
        <v>2</v>
      </c>
      <c r="I2703" s="54" t="s">
        <v>15622</v>
      </c>
      <c r="J2703" s="54" t="s">
        <v>17050</v>
      </c>
      <c r="K2703" s="54" t="s">
        <v>17124</v>
      </c>
      <c r="L2703" s="54" t="s">
        <v>15628</v>
      </c>
      <c r="M2703" s="55">
        <v>0.13</v>
      </c>
      <c r="N2703" s="55">
        <v>0.46</v>
      </c>
      <c r="O2703" s="54" t="s">
        <v>15615</v>
      </c>
    </row>
    <row r="2704" spans="1:15" x14ac:dyDescent="0.25">
      <c r="A2704" s="19">
        <v>2709</v>
      </c>
      <c r="B2704" t="s">
        <v>9955</v>
      </c>
      <c r="C2704" t="s">
        <v>5417</v>
      </c>
      <c r="D2704" s="50" t="s">
        <v>12318</v>
      </c>
      <c r="E2704" s="84">
        <f t="shared" si="168"/>
        <v>42430</v>
      </c>
      <c r="F2704" s="50">
        <f t="shared" si="169"/>
        <v>2016</v>
      </c>
      <c r="G2704" s="50">
        <f t="shared" si="170"/>
        <v>3</v>
      </c>
      <c r="H2704" s="50">
        <f t="shared" si="171"/>
        <v>2</v>
      </c>
      <c r="I2704" s="54" t="s">
        <v>15642</v>
      </c>
      <c r="J2704" s="54" t="s">
        <v>17059</v>
      </c>
      <c r="K2704" s="54" t="s">
        <v>17124</v>
      </c>
      <c r="L2704" s="54" t="s">
        <v>15626</v>
      </c>
      <c r="M2704" s="55">
        <v>1</v>
      </c>
      <c r="N2704" s="55">
        <v>1</v>
      </c>
      <c r="O2704" s="54" t="s">
        <v>15616</v>
      </c>
    </row>
    <row r="2705" spans="1:15" x14ac:dyDescent="0.25">
      <c r="A2705" s="19">
        <v>2710</v>
      </c>
      <c r="B2705" t="s">
        <v>9666</v>
      </c>
      <c r="C2705" t="s">
        <v>5698</v>
      </c>
      <c r="D2705" s="50" t="s">
        <v>12318</v>
      </c>
      <c r="E2705" s="84">
        <f t="shared" si="168"/>
        <v>42430</v>
      </c>
      <c r="F2705" s="50">
        <f t="shared" si="169"/>
        <v>2016</v>
      </c>
      <c r="G2705" s="50">
        <f t="shared" si="170"/>
        <v>3</v>
      </c>
      <c r="H2705" s="50">
        <f t="shared" si="171"/>
        <v>2</v>
      </c>
      <c r="I2705" s="54" t="s">
        <v>15622</v>
      </c>
      <c r="J2705" s="54" t="s">
        <v>17050</v>
      </c>
      <c r="K2705" s="54" t="s">
        <v>17124</v>
      </c>
      <c r="L2705" s="54" t="s">
        <v>15624</v>
      </c>
      <c r="M2705" s="55">
        <v>1</v>
      </c>
      <c r="N2705" s="55">
        <v>1</v>
      </c>
      <c r="O2705" s="54" t="s">
        <v>15616</v>
      </c>
    </row>
    <row r="2706" spans="1:15" x14ac:dyDescent="0.25">
      <c r="A2706" s="19">
        <v>2711</v>
      </c>
      <c r="B2706" t="s">
        <v>10444</v>
      </c>
      <c r="C2706" t="s">
        <v>4937</v>
      </c>
      <c r="D2706" s="50" t="s">
        <v>12318</v>
      </c>
      <c r="E2706" s="84">
        <f t="shared" si="168"/>
        <v>42430</v>
      </c>
      <c r="F2706" s="50">
        <f t="shared" si="169"/>
        <v>2016</v>
      </c>
      <c r="G2706" s="50">
        <f t="shared" si="170"/>
        <v>3</v>
      </c>
      <c r="H2706" s="50">
        <f t="shared" si="171"/>
        <v>2</v>
      </c>
      <c r="I2706" s="54" t="s">
        <v>15622</v>
      </c>
      <c r="J2706" s="54" t="s">
        <v>17050</v>
      </c>
      <c r="K2706" s="54" t="s">
        <v>17124</v>
      </c>
      <c r="L2706" s="54" t="s">
        <v>15624</v>
      </c>
      <c r="M2706" s="55">
        <v>1</v>
      </c>
      <c r="N2706" s="55">
        <v>0.8</v>
      </c>
      <c r="O2706" s="54" t="s">
        <v>15616</v>
      </c>
    </row>
    <row r="2707" spans="1:15" x14ac:dyDescent="0.25">
      <c r="A2707" s="19">
        <v>2712</v>
      </c>
      <c r="B2707" t="s">
        <v>8899</v>
      </c>
      <c r="C2707" t="s">
        <v>6453</v>
      </c>
      <c r="D2707" s="50" t="s">
        <v>12318</v>
      </c>
      <c r="E2707" s="84">
        <f t="shared" si="168"/>
        <v>42430</v>
      </c>
      <c r="F2707" s="50">
        <f t="shared" si="169"/>
        <v>2016</v>
      </c>
      <c r="G2707" s="50">
        <f t="shared" si="170"/>
        <v>3</v>
      </c>
      <c r="H2707" s="50">
        <f t="shared" si="171"/>
        <v>2</v>
      </c>
      <c r="I2707" s="54" t="s">
        <v>15625</v>
      </c>
      <c r="J2707" s="54" t="s">
        <v>17050</v>
      </c>
      <c r="K2707" s="54" t="s">
        <v>17124</v>
      </c>
      <c r="L2707" s="54" t="s">
        <v>15626</v>
      </c>
      <c r="M2707" s="55">
        <v>1</v>
      </c>
      <c r="N2707" s="55">
        <v>0.79</v>
      </c>
      <c r="O2707" s="54" t="s">
        <v>15615</v>
      </c>
    </row>
    <row r="2708" spans="1:15" x14ac:dyDescent="0.25">
      <c r="A2708" s="19">
        <v>2713</v>
      </c>
      <c r="B2708" t="s">
        <v>8950</v>
      </c>
      <c r="C2708" t="s">
        <v>6403</v>
      </c>
      <c r="D2708" s="50" t="s">
        <v>12319</v>
      </c>
      <c r="E2708" s="84">
        <f t="shared" si="168"/>
        <v>42431</v>
      </c>
      <c r="F2708" s="50">
        <f t="shared" si="169"/>
        <v>2016</v>
      </c>
      <c r="G2708" s="50">
        <f t="shared" si="170"/>
        <v>3</v>
      </c>
      <c r="H2708" s="50">
        <f t="shared" si="171"/>
        <v>3</v>
      </c>
      <c r="I2708" s="54" t="s">
        <v>15622</v>
      </c>
      <c r="J2708" s="54" t="s">
        <v>17050</v>
      </c>
      <c r="K2708" s="54" t="s">
        <v>17124</v>
      </c>
      <c r="L2708" s="54" t="s">
        <v>15624</v>
      </c>
      <c r="M2708" s="55">
        <v>1</v>
      </c>
      <c r="N2708" s="55">
        <v>0.99</v>
      </c>
      <c r="O2708" s="54" t="s">
        <v>15616</v>
      </c>
    </row>
    <row r="2709" spans="1:15" x14ac:dyDescent="0.25">
      <c r="A2709" s="19">
        <v>2714</v>
      </c>
      <c r="B2709" t="s">
        <v>10556</v>
      </c>
      <c r="C2709" t="s">
        <v>4828</v>
      </c>
      <c r="D2709" s="50" t="s">
        <v>12319</v>
      </c>
      <c r="E2709" s="84">
        <f t="shared" si="168"/>
        <v>42431</v>
      </c>
      <c r="F2709" s="50">
        <f t="shared" si="169"/>
        <v>2016</v>
      </c>
      <c r="G2709" s="50">
        <f t="shared" si="170"/>
        <v>3</v>
      </c>
      <c r="H2709" s="50">
        <f t="shared" si="171"/>
        <v>3</v>
      </c>
      <c r="I2709" s="54" t="s">
        <v>15622</v>
      </c>
      <c r="J2709" s="54" t="s">
        <v>17050</v>
      </c>
      <c r="K2709" s="54" t="s">
        <v>17124</v>
      </c>
      <c r="L2709" s="54" t="s">
        <v>15624</v>
      </c>
      <c r="M2709" s="55">
        <v>1</v>
      </c>
      <c r="N2709" s="55">
        <v>1</v>
      </c>
      <c r="O2709" s="54" t="s">
        <v>15616</v>
      </c>
    </row>
    <row r="2710" spans="1:15" x14ac:dyDescent="0.25">
      <c r="A2710" s="19">
        <v>2715</v>
      </c>
      <c r="B2710" t="s">
        <v>8451</v>
      </c>
      <c r="C2710" t="s">
        <v>3546</v>
      </c>
      <c r="D2710" s="50" t="s">
        <v>12320</v>
      </c>
      <c r="E2710" s="84">
        <f t="shared" si="168"/>
        <v>42432</v>
      </c>
      <c r="F2710" s="50">
        <f t="shared" si="169"/>
        <v>2016</v>
      </c>
      <c r="G2710" s="50">
        <f t="shared" si="170"/>
        <v>3</v>
      </c>
      <c r="H2710" s="50">
        <f t="shared" si="171"/>
        <v>4</v>
      </c>
      <c r="I2710" s="54" t="s">
        <v>15640</v>
      </c>
      <c r="J2710" s="54" t="s">
        <v>17050</v>
      </c>
      <c r="K2710" s="54" t="s">
        <v>17124</v>
      </c>
      <c r="L2710" s="54" t="s">
        <v>15626</v>
      </c>
      <c r="M2710" s="55">
        <v>0.88</v>
      </c>
      <c r="N2710" s="55">
        <v>0.98</v>
      </c>
      <c r="O2710" s="54" t="s">
        <v>15615</v>
      </c>
    </row>
    <row r="2711" spans="1:15" x14ac:dyDescent="0.25">
      <c r="A2711" s="19">
        <v>2716</v>
      </c>
      <c r="B2711" t="s">
        <v>8731</v>
      </c>
      <c r="C2711" t="s">
        <v>6617</v>
      </c>
      <c r="D2711" s="50" t="s">
        <v>12321</v>
      </c>
      <c r="E2711" s="84">
        <f t="shared" si="168"/>
        <v>42434</v>
      </c>
      <c r="F2711" s="50">
        <f t="shared" si="169"/>
        <v>2016</v>
      </c>
      <c r="G2711" s="50">
        <f t="shared" si="170"/>
        <v>3</v>
      </c>
      <c r="H2711" s="50">
        <f t="shared" si="171"/>
        <v>6</v>
      </c>
      <c r="I2711" s="54" t="s">
        <v>15622</v>
      </c>
      <c r="J2711" s="54" t="s">
        <v>17050</v>
      </c>
      <c r="K2711" s="54" t="s">
        <v>17124</v>
      </c>
      <c r="L2711" s="54" t="s">
        <v>15626</v>
      </c>
      <c r="M2711" s="55">
        <v>1</v>
      </c>
      <c r="N2711" s="55">
        <v>0.88</v>
      </c>
      <c r="O2711" s="54" t="s">
        <v>15616</v>
      </c>
    </row>
    <row r="2712" spans="1:15" x14ac:dyDescent="0.25">
      <c r="A2712" s="19">
        <v>2717</v>
      </c>
      <c r="B2712" t="s">
        <v>11160</v>
      </c>
      <c r="C2712" t="s">
        <v>4240</v>
      </c>
      <c r="D2712" s="50" t="s">
        <v>12321</v>
      </c>
      <c r="E2712" s="84">
        <f t="shared" si="168"/>
        <v>42434</v>
      </c>
      <c r="F2712" s="50">
        <f t="shared" si="169"/>
        <v>2016</v>
      </c>
      <c r="G2712" s="50">
        <f t="shared" si="170"/>
        <v>3</v>
      </c>
      <c r="H2712" s="50">
        <f t="shared" si="171"/>
        <v>6</v>
      </c>
      <c r="I2712" s="54" t="s">
        <v>15622</v>
      </c>
      <c r="J2712" s="54" t="s">
        <v>17050</v>
      </c>
      <c r="K2712" s="54" t="s">
        <v>17124</v>
      </c>
      <c r="L2712" s="54" t="s">
        <v>15626</v>
      </c>
      <c r="M2712" s="55">
        <v>1</v>
      </c>
      <c r="N2712" s="55">
        <v>0.87</v>
      </c>
      <c r="O2712" s="54" t="s">
        <v>15616</v>
      </c>
    </row>
    <row r="2713" spans="1:15" x14ac:dyDescent="0.25">
      <c r="A2713" s="19">
        <v>2718</v>
      </c>
      <c r="B2713" t="s">
        <v>11539</v>
      </c>
      <c r="C2713" t="s">
        <v>3865</v>
      </c>
      <c r="D2713" s="50" t="s">
        <v>12321</v>
      </c>
      <c r="E2713" s="84">
        <f t="shared" si="168"/>
        <v>42434</v>
      </c>
      <c r="F2713" s="50">
        <f t="shared" si="169"/>
        <v>2016</v>
      </c>
      <c r="G2713" s="50">
        <f t="shared" si="170"/>
        <v>3</v>
      </c>
      <c r="H2713" s="50">
        <f t="shared" si="171"/>
        <v>6</v>
      </c>
      <c r="I2713" s="54" t="s">
        <v>15622</v>
      </c>
      <c r="J2713" s="54" t="s">
        <v>17050</v>
      </c>
      <c r="K2713" s="54" t="s">
        <v>17124</v>
      </c>
      <c r="L2713" s="54" t="s">
        <v>15626</v>
      </c>
      <c r="M2713" s="55">
        <v>1</v>
      </c>
      <c r="N2713" s="55">
        <v>0.96</v>
      </c>
      <c r="O2713" s="54" t="s">
        <v>15616</v>
      </c>
    </row>
    <row r="2714" spans="1:15" x14ac:dyDescent="0.25">
      <c r="A2714" s="19">
        <v>2719</v>
      </c>
      <c r="B2714" t="s">
        <v>11559</v>
      </c>
      <c r="C2714" t="s">
        <v>3846</v>
      </c>
      <c r="D2714" s="50" t="s">
        <v>12322</v>
      </c>
      <c r="E2714" s="84">
        <f t="shared" si="168"/>
        <v>42436</v>
      </c>
      <c r="F2714" s="50">
        <f t="shared" si="169"/>
        <v>2016</v>
      </c>
      <c r="G2714" s="50">
        <f t="shared" si="170"/>
        <v>3</v>
      </c>
      <c r="H2714" s="50">
        <f t="shared" si="171"/>
        <v>1</v>
      </c>
      <c r="I2714" s="54" t="s">
        <v>15821</v>
      </c>
      <c r="J2714" s="54" t="s">
        <v>17075</v>
      </c>
      <c r="K2714" s="54" t="s">
        <v>17124</v>
      </c>
      <c r="L2714" s="54" t="s">
        <v>15626</v>
      </c>
      <c r="M2714" s="55">
        <v>1</v>
      </c>
      <c r="N2714" s="55">
        <v>1</v>
      </c>
      <c r="O2714" s="54" t="s">
        <v>15615</v>
      </c>
    </row>
    <row r="2715" spans="1:15" x14ac:dyDescent="0.25">
      <c r="A2715" s="19">
        <v>2720</v>
      </c>
      <c r="B2715" t="s">
        <v>11398</v>
      </c>
      <c r="C2715" t="s">
        <v>4002</v>
      </c>
      <c r="D2715" s="50" t="s">
        <v>12323</v>
      </c>
      <c r="E2715" s="84">
        <f t="shared" si="168"/>
        <v>42437</v>
      </c>
      <c r="F2715" s="50">
        <f t="shared" si="169"/>
        <v>2016</v>
      </c>
      <c r="G2715" s="50">
        <f t="shared" si="170"/>
        <v>3</v>
      </c>
      <c r="H2715" s="50">
        <f t="shared" si="171"/>
        <v>2</v>
      </c>
      <c r="I2715" s="54" t="s">
        <v>15622</v>
      </c>
      <c r="J2715" s="54" t="s">
        <v>17050</v>
      </c>
      <c r="K2715" s="54" t="s">
        <v>17124</v>
      </c>
      <c r="L2715" s="54" t="s">
        <v>15626</v>
      </c>
      <c r="M2715" s="55">
        <v>1</v>
      </c>
      <c r="N2715" s="55">
        <v>0.59</v>
      </c>
      <c r="O2715" s="54" t="s">
        <v>15615</v>
      </c>
    </row>
    <row r="2716" spans="1:15" x14ac:dyDescent="0.25">
      <c r="A2716" s="19">
        <v>2721</v>
      </c>
      <c r="B2716" t="s">
        <v>11485</v>
      </c>
      <c r="C2716" t="s">
        <v>3917</v>
      </c>
      <c r="D2716" s="50" t="s">
        <v>12324</v>
      </c>
      <c r="E2716" s="84">
        <f t="shared" si="168"/>
        <v>42438</v>
      </c>
      <c r="F2716" s="50">
        <f t="shared" si="169"/>
        <v>2016</v>
      </c>
      <c r="G2716" s="50">
        <f t="shared" si="170"/>
        <v>3</v>
      </c>
      <c r="H2716" s="50">
        <f t="shared" si="171"/>
        <v>3</v>
      </c>
      <c r="I2716" s="54" t="s">
        <v>15622</v>
      </c>
      <c r="J2716" s="54" t="s">
        <v>17050</v>
      </c>
      <c r="K2716" s="54" t="s">
        <v>17124</v>
      </c>
      <c r="L2716" s="54" t="s">
        <v>15626</v>
      </c>
      <c r="M2716" s="55">
        <v>1</v>
      </c>
      <c r="N2716" s="55">
        <v>0.94</v>
      </c>
      <c r="O2716" s="54" t="s">
        <v>15615</v>
      </c>
    </row>
    <row r="2717" spans="1:15" x14ac:dyDescent="0.25">
      <c r="A2717" s="19">
        <v>2722</v>
      </c>
      <c r="B2717" t="s">
        <v>8172</v>
      </c>
      <c r="C2717" t="s">
        <v>7163</v>
      </c>
      <c r="D2717" s="50" t="s">
        <v>12324</v>
      </c>
      <c r="E2717" s="84">
        <f t="shared" si="168"/>
        <v>42438</v>
      </c>
      <c r="F2717" s="50">
        <f t="shared" si="169"/>
        <v>2016</v>
      </c>
      <c r="G2717" s="50">
        <f t="shared" si="170"/>
        <v>3</v>
      </c>
      <c r="H2717" s="50">
        <f t="shared" si="171"/>
        <v>3</v>
      </c>
      <c r="I2717" s="54" t="s">
        <v>15625</v>
      </c>
      <c r="J2717" s="54" t="s">
        <v>17050</v>
      </c>
      <c r="K2717" s="54" t="s">
        <v>17124</v>
      </c>
      <c r="L2717" s="54" t="s">
        <v>15623</v>
      </c>
      <c r="M2717" s="55">
        <v>1</v>
      </c>
      <c r="N2717" s="55">
        <v>1</v>
      </c>
      <c r="O2717" s="54" t="s">
        <v>15615</v>
      </c>
    </row>
    <row r="2718" spans="1:15" x14ac:dyDescent="0.25">
      <c r="A2718" s="19">
        <v>2723</v>
      </c>
      <c r="B2718" t="s">
        <v>11083</v>
      </c>
      <c r="C2718" t="s">
        <v>4314</v>
      </c>
      <c r="D2718" s="50" t="s">
        <v>12324</v>
      </c>
      <c r="E2718" s="84">
        <f t="shared" si="168"/>
        <v>42438</v>
      </c>
      <c r="F2718" s="50">
        <f t="shared" si="169"/>
        <v>2016</v>
      </c>
      <c r="G2718" s="50">
        <f t="shared" si="170"/>
        <v>3</v>
      </c>
      <c r="H2718" s="50">
        <f t="shared" si="171"/>
        <v>3</v>
      </c>
      <c r="I2718" s="54" t="s">
        <v>15622</v>
      </c>
      <c r="J2718" s="54" t="s">
        <v>17050</v>
      </c>
      <c r="K2718" s="54" t="s">
        <v>17124</v>
      </c>
      <c r="L2718" s="54" t="s">
        <v>15626</v>
      </c>
      <c r="M2718" s="55">
        <v>1</v>
      </c>
      <c r="N2718" s="55">
        <v>0.89</v>
      </c>
      <c r="O2718" s="54" t="s">
        <v>15615</v>
      </c>
    </row>
    <row r="2719" spans="1:15" x14ac:dyDescent="0.25">
      <c r="A2719" s="19">
        <v>2724</v>
      </c>
      <c r="B2719" t="s">
        <v>8591</v>
      </c>
      <c r="C2719" t="s">
        <v>6756</v>
      </c>
      <c r="D2719" s="50" t="s">
        <v>12324</v>
      </c>
      <c r="E2719" s="84">
        <f t="shared" si="168"/>
        <v>42438</v>
      </c>
      <c r="F2719" s="50">
        <f t="shared" si="169"/>
        <v>2016</v>
      </c>
      <c r="G2719" s="50">
        <f t="shared" si="170"/>
        <v>3</v>
      </c>
      <c r="H2719" s="50">
        <f t="shared" si="171"/>
        <v>3</v>
      </c>
      <c r="I2719" s="54" t="s">
        <v>15622</v>
      </c>
      <c r="J2719" s="54" t="s">
        <v>17050</v>
      </c>
      <c r="K2719" s="54" t="s">
        <v>17124</v>
      </c>
      <c r="L2719" s="54" t="s">
        <v>15624</v>
      </c>
      <c r="M2719" s="55">
        <v>1</v>
      </c>
      <c r="N2719" s="55">
        <v>0.98</v>
      </c>
      <c r="O2719" s="54" t="s">
        <v>15616</v>
      </c>
    </row>
    <row r="2720" spans="1:15" x14ac:dyDescent="0.25">
      <c r="A2720" s="19">
        <v>2725</v>
      </c>
      <c r="B2720" t="s">
        <v>10248</v>
      </c>
      <c r="C2720" t="s">
        <v>5131</v>
      </c>
      <c r="D2720" s="50" t="s">
        <v>12324</v>
      </c>
      <c r="E2720" s="84">
        <f t="shared" si="168"/>
        <v>42438</v>
      </c>
      <c r="F2720" s="50">
        <f t="shared" si="169"/>
        <v>2016</v>
      </c>
      <c r="G2720" s="50">
        <f t="shared" si="170"/>
        <v>3</v>
      </c>
      <c r="H2720" s="50">
        <f t="shared" si="171"/>
        <v>3</v>
      </c>
      <c r="I2720" s="54" t="s">
        <v>15622</v>
      </c>
      <c r="J2720" s="54" t="s">
        <v>17050</v>
      </c>
      <c r="K2720" s="54" t="s">
        <v>17124</v>
      </c>
      <c r="L2720" s="54" t="s">
        <v>15626</v>
      </c>
      <c r="M2720" s="55">
        <v>1</v>
      </c>
      <c r="N2720" s="55">
        <v>0.95</v>
      </c>
      <c r="O2720" s="54" t="s">
        <v>15615</v>
      </c>
    </row>
    <row r="2721" spans="1:15" x14ac:dyDescent="0.25">
      <c r="A2721" s="19">
        <v>2726</v>
      </c>
      <c r="B2721" t="s">
        <v>7976</v>
      </c>
      <c r="C2721" t="s">
        <v>7355</v>
      </c>
      <c r="D2721" s="50" t="s">
        <v>12324</v>
      </c>
      <c r="E2721" s="84">
        <f t="shared" si="168"/>
        <v>42438</v>
      </c>
      <c r="F2721" s="50">
        <f t="shared" si="169"/>
        <v>2016</v>
      </c>
      <c r="G2721" s="50">
        <f t="shared" si="170"/>
        <v>3</v>
      </c>
      <c r="H2721" s="50">
        <f t="shared" si="171"/>
        <v>3</v>
      </c>
      <c r="I2721" s="54" t="s">
        <v>15622</v>
      </c>
      <c r="J2721" s="54" t="s">
        <v>17050</v>
      </c>
      <c r="K2721" s="54" t="s">
        <v>17124</v>
      </c>
      <c r="L2721" s="54" t="s">
        <v>15623</v>
      </c>
      <c r="M2721" s="55">
        <v>1</v>
      </c>
      <c r="N2721" s="55">
        <v>0.53</v>
      </c>
      <c r="O2721" s="54" t="s">
        <v>15616</v>
      </c>
    </row>
    <row r="2722" spans="1:15" x14ac:dyDescent="0.25">
      <c r="A2722" s="19">
        <v>2727</v>
      </c>
      <c r="B2722" t="s">
        <v>11112</v>
      </c>
      <c r="C2722" t="s">
        <v>4287</v>
      </c>
      <c r="D2722" s="50" t="s">
        <v>12325</v>
      </c>
      <c r="E2722" s="84">
        <f t="shared" si="168"/>
        <v>42441</v>
      </c>
      <c r="F2722" s="50">
        <f t="shared" si="169"/>
        <v>2016</v>
      </c>
      <c r="G2722" s="50">
        <f t="shared" si="170"/>
        <v>3</v>
      </c>
      <c r="H2722" s="50">
        <f t="shared" si="171"/>
        <v>6</v>
      </c>
      <c r="I2722" s="54" t="s">
        <v>15622</v>
      </c>
      <c r="J2722" s="54" t="s">
        <v>17050</v>
      </c>
      <c r="K2722" s="54" t="s">
        <v>17124</v>
      </c>
      <c r="L2722" s="54" t="s">
        <v>15626</v>
      </c>
      <c r="M2722" s="55">
        <v>1</v>
      </c>
      <c r="N2722" s="55">
        <v>0.5</v>
      </c>
      <c r="O2722" s="54" t="s">
        <v>15615</v>
      </c>
    </row>
    <row r="2723" spans="1:15" x14ac:dyDescent="0.25">
      <c r="A2723" s="19">
        <v>2728</v>
      </c>
      <c r="B2723" t="s">
        <v>9583</v>
      </c>
      <c r="C2723" t="s">
        <v>5778</v>
      </c>
      <c r="D2723" s="50" t="s">
        <v>12325</v>
      </c>
      <c r="E2723" s="84">
        <f t="shared" si="168"/>
        <v>42441</v>
      </c>
      <c r="F2723" s="50">
        <f t="shared" si="169"/>
        <v>2016</v>
      </c>
      <c r="G2723" s="50">
        <f t="shared" si="170"/>
        <v>3</v>
      </c>
      <c r="H2723" s="50">
        <f t="shared" si="171"/>
        <v>6</v>
      </c>
      <c r="I2723" s="54" t="s">
        <v>15625</v>
      </c>
      <c r="J2723" s="54" t="s">
        <v>17050</v>
      </c>
      <c r="K2723" s="54" t="s">
        <v>17124</v>
      </c>
      <c r="L2723" s="54" t="s">
        <v>15623</v>
      </c>
      <c r="M2723" s="55">
        <v>0.86</v>
      </c>
      <c r="N2723" s="55">
        <v>0.33</v>
      </c>
      <c r="O2723" s="54" t="s">
        <v>15615</v>
      </c>
    </row>
    <row r="2724" spans="1:15" x14ac:dyDescent="0.25">
      <c r="A2724" s="19">
        <v>2729</v>
      </c>
      <c r="B2724" t="s">
        <v>11404</v>
      </c>
      <c r="C2724" t="s">
        <v>3996</v>
      </c>
      <c r="D2724" s="50" t="s">
        <v>12325</v>
      </c>
      <c r="E2724" s="84">
        <f t="shared" si="168"/>
        <v>42441</v>
      </c>
      <c r="F2724" s="50">
        <f t="shared" si="169"/>
        <v>2016</v>
      </c>
      <c r="G2724" s="50">
        <f t="shared" si="170"/>
        <v>3</v>
      </c>
      <c r="H2724" s="50">
        <f t="shared" si="171"/>
        <v>6</v>
      </c>
      <c r="I2724" s="54" t="s">
        <v>15622</v>
      </c>
      <c r="J2724" s="54" t="s">
        <v>17050</v>
      </c>
      <c r="K2724" s="54" t="s">
        <v>17124</v>
      </c>
      <c r="L2724" s="54" t="s">
        <v>15623</v>
      </c>
      <c r="M2724" s="55">
        <v>1</v>
      </c>
      <c r="N2724" s="55">
        <v>1</v>
      </c>
      <c r="O2724" s="54" t="s">
        <v>15616</v>
      </c>
    </row>
    <row r="2725" spans="1:15" x14ac:dyDescent="0.25">
      <c r="A2725" s="19">
        <v>2730</v>
      </c>
      <c r="B2725" t="s">
        <v>9194</v>
      </c>
      <c r="C2725" t="s">
        <v>6160</v>
      </c>
      <c r="D2725" s="50" t="s">
        <v>12325</v>
      </c>
      <c r="E2725" s="84">
        <f t="shared" si="168"/>
        <v>42441</v>
      </c>
      <c r="F2725" s="50">
        <f t="shared" si="169"/>
        <v>2016</v>
      </c>
      <c r="G2725" s="50">
        <f t="shared" si="170"/>
        <v>3</v>
      </c>
      <c r="H2725" s="50">
        <f t="shared" si="171"/>
        <v>6</v>
      </c>
      <c r="I2725" s="54" t="s">
        <v>15622</v>
      </c>
      <c r="J2725" s="54" t="s">
        <v>17050</v>
      </c>
      <c r="K2725" s="54" t="s">
        <v>17124</v>
      </c>
      <c r="L2725" s="54" t="s">
        <v>15626</v>
      </c>
      <c r="M2725" s="55">
        <v>1</v>
      </c>
      <c r="N2725" s="55">
        <v>0.96</v>
      </c>
      <c r="O2725" s="54" t="s">
        <v>15615</v>
      </c>
    </row>
    <row r="2726" spans="1:15" x14ac:dyDescent="0.25">
      <c r="A2726" s="19">
        <v>2731</v>
      </c>
      <c r="B2726" t="s">
        <v>9048</v>
      </c>
      <c r="C2726" t="s">
        <v>6305</v>
      </c>
      <c r="D2726" s="50" t="s">
        <v>12326</v>
      </c>
      <c r="E2726" s="84">
        <f t="shared" si="168"/>
        <v>42443</v>
      </c>
      <c r="F2726" s="50">
        <f t="shared" si="169"/>
        <v>2016</v>
      </c>
      <c r="G2726" s="50">
        <f t="shared" si="170"/>
        <v>3</v>
      </c>
      <c r="H2726" s="50">
        <f t="shared" si="171"/>
        <v>1</v>
      </c>
      <c r="I2726" s="54" t="s">
        <v>15622</v>
      </c>
      <c r="J2726" s="54" t="s">
        <v>17050</v>
      </c>
      <c r="K2726" s="54" t="s">
        <v>17124</v>
      </c>
      <c r="L2726" s="54" t="s">
        <v>15626</v>
      </c>
      <c r="M2726" s="55">
        <v>1</v>
      </c>
      <c r="N2726" s="55">
        <v>1</v>
      </c>
      <c r="O2726" s="54" t="s">
        <v>15616</v>
      </c>
    </row>
    <row r="2727" spans="1:15" x14ac:dyDescent="0.25">
      <c r="A2727" s="19">
        <v>2732</v>
      </c>
      <c r="B2727" t="s">
        <v>10762</v>
      </c>
      <c r="C2727" t="s">
        <v>4628</v>
      </c>
      <c r="D2727" s="50" t="s">
        <v>12326</v>
      </c>
      <c r="E2727" s="84">
        <f t="shared" si="168"/>
        <v>42443</v>
      </c>
      <c r="F2727" s="50">
        <f t="shared" si="169"/>
        <v>2016</v>
      </c>
      <c r="G2727" s="50">
        <f t="shared" si="170"/>
        <v>3</v>
      </c>
      <c r="H2727" s="50">
        <f t="shared" si="171"/>
        <v>1</v>
      </c>
      <c r="I2727" s="54" t="s">
        <v>15622</v>
      </c>
      <c r="J2727" s="54" t="s">
        <v>17050</v>
      </c>
      <c r="K2727" s="54" t="s">
        <v>17124</v>
      </c>
      <c r="L2727" s="54" t="s">
        <v>15623</v>
      </c>
      <c r="M2727" s="55">
        <v>0.5</v>
      </c>
      <c r="N2727" s="55">
        <v>1</v>
      </c>
      <c r="O2727" s="54" t="s">
        <v>15615</v>
      </c>
    </row>
    <row r="2728" spans="1:15" x14ac:dyDescent="0.25">
      <c r="A2728" s="19">
        <v>2733</v>
      </c>
      <c r="B2728" t="s">
        <v>9631</v>
      </c>
      <c r="C2728" t="s">
        <v>5732</v>
      </c>
      <c r="D2728" s="50" t="s">
        <v>12326</v>
      </c>
      <c r="E2728" s="84">
        <f t="shared" si="168"/>
        <v>42443</v>
      </c>
      <c r="F2728" s="50">
        <f t="shared" si="169"/>
        <v>2016</v>
      </c>
      <c r="G2728" s="50">
        <f t="shared" si="170"/>
        <v>3</v>
      </c>
      <c r="H2728" s="50">
        <f t="shared" si="171"/>
        <v>1</v>
      </c>
      <c r="I2728" s="54" t="s">
        <v>15625</v>
      </c>
      <c r="J2728" s="54" t="s">
        <v>17050</v>
      </c>
      <c r="K2728" s="54" t="s">
        <v>17124</v>
      </c>
      <c r="L2728" s="54" t="s">
        <v>15626</v>
      </c>
      <c r="M2728" s="55">
        <v>1</v>
      </c>
      <c r="N2728" s="55">
        <v>1</v>
      </c>
      <c r="O2728" s="54" t="s">
        <v>15616</v>
      </c>
    </row>
    <row r="2729" spans="1:15" x14ac:dyDescent="0.25">
      <c r="A2729" s="19">
        <v>2734</v>
      </c>
      <c r="B2729" t="s">
        <v>9595</v>
      </c>
      <c r="C2729" t="s">
        <v>5767</v>
      </c>
      <c r="D2729" s="50" t="s">
        <v>12327</v>
      </c>
      <c r="E2729" s="84">
        <f t="shared" si="168"/>
        <v>42444</v>
      </c>
      <c r="F2729" s="50">
        <f t="shared" si="169"/>
        <v>2016</v>
      </c>
      <c r="G2729" s="50">
        <f t="shared" si="170"/>
        <v>3</v>
      </c>
      <c r="H2729" s="50">
        <f t="shared" si="171"/>
        <v>2</v>
      </c>
      <c r="I2729" s="54" t="s">
        <v>15734</v>
      </c>
      <c r="J2729" s="54" t="s">
        <v>17080</v>
      </c>
      <c r="K2729" s="54" t="s">
        <v>17124</v>
      </c>
      <c r="L2729" s="54" t="s">
        <v>15626</v>
      </c>
      <c r="M2729" s="55">
        <v>1</v>
      </c>
      <c r="N2729" s="55">
        <v>1</v>
      </c>
      <c r="O2729" s="54" t="s">
        <v>15615</v>
      </c>
    </row>
    <row r="2730" spans="1:15" x14ac:dyDescent="0.25">
      <c r="A2730" s="19">
        <v>2735</v>
      </c>
      <c r="B2730" t="s">
        <v>10770</v>
      </c>
      <c r="C2730" t="s">
        <v>4620</v>
      </c>
      <c r="D2730" s="50" t="s">
        <v>12327</v>
      </c>
      <c r="E2730" s="84">
        <f t="shared" si="168"/>
        <v>42444</v>
      </c>
      <c r="F2730" s="50">
        <f t="shared" si="169"/>
        <v>2016</v>
      </c>
      <c r="G2730" s="50">
        <f t="shared" si="170"/>
        <v>3</v>
      </c>
      <c r="H2730" s="50">
        <f t="shared" si="171"/>
        <v>2</v>
      </c>
      <c r="I2730" s="54" t="s">
        <v>15622</v>
      </c>
      <c r="J2730" s="54" t="s">
        <v>17050</v>
      </c>
      <c r="K2730" s="54" t="s">
        <v>17124</v>
      </c>
      <c r="L2730" s="54" t="s">
        <v>15624</v>
      </c>
      <c r="M2730" s="55">
        <v>1</v>
      </c>
      <c r="N2730" s="55">
        <v>1</v>
      </c>
      <c r="O2730" s="54" t="s">
        <v>15615</v>
      </c>
    </row>
    <row r="2731" spans="1:15" x14ac:dyDescent="0.25">
      <c r="A2731" s="19">
        <v>2736</v>
      </c>
      <c r="B2731" t="s">
        <v>8245</v>
      </c>
      <c r="C2731" t="s">
        <v>7090</v>
      </c>
      <c r="D2731" s="50" t="s">
        <v>12327</v>
      </c>
      <c r="E2731" s="84">
        <f t="shared" si="168"/>
        <v>42444</v>
      </c>
      <c r="F2731" s="50">
        <f t="shared" si="169"/>
        <v>2016</v>
      </c>
      <c r="G2731" s="50">
        <f t="shared" si="170"/>
        <v>3</v>
      </c>
      <c r="H2731" s="50">
        <f t="shared" si="171"/>
        <v>2</v>
      </c>
      <c r="I2731" s="54" t="s">
        <v>15622</v>
      </c>
      <c r="J2731" s="54" t="s">
        <v>17050</v>
      </c>
      <c r="K2731" s="54" t="s">
        <v>17124</v>
      </c>
      <c r="L2731" s="54" t="s">
        <v>15623</v>
      </c>
      <c r="M2731" s="55">
        <v>1</v>
      </c>
      <c r="N2731" s="55">
        <v>0.96</v>
      </c>
      <c r="O2731" s="54" t="s">
        <v>15616</v>
      </c>
    </row>
    <row r="2732" spans="1:15" x14ac:dyDescent="0.25">
      <c r="A2732" s="19">
        <v>2737</v>
      </c>
      <c r="B2732" t="s">
        <v>8013</v>
      </c>
      <c r="C2732" t="s">
        <v>7318</v>
      </c>
      <c r="D2732" s="50" t="s">
        <v>12328</v>
      </c>
      <c r="E2732" s="84">
        <f t="shared" si="168"/>
        <v>42445</v>
      </c>
      <c r="F2732" s="50">
        <f t="shared" si="169"/>
        <v>2016</v>
      </c>
      <c r="G2732" s="50">
        <f t="shared" si="170"/>
        <v>3</v>
      </c>
      <c r="H2732" s="50">
        <f t="shared" si="171"/>
        <v>3</v>
      </c>
      <c r="I2732" s="54" t="s">
        <v>15622</v>
      </c>
      <c r="J2732" s="54" t="s">
        <v>17050</v>
      </c>
      <c r="K2732" s="54" t="s">
        <v>17124</v>
      </c>
      <c r="L2732" s="54" t="s">
        <v>15626</v>
      </c>
      <c r="M2732" s="55">
        <v>1</v>
      </c>
      <c r="N2732" s="55">
        <v>1</v>
      </c>
      <c r="O2732" s="54" t="s">
        <v>15615</v>
      </c>
    </row>
    <row r="2733" spans="1:15" x14ac:dyDescent="0.25">
      <c r="A2733" s="19">
        <v>2738</v>
      </c>
      <c r="B2733" t="s">
        <v>8226</v>
      </c>
      <c r="C2733" t="s">
        <v>7109</v>
      </c>
      <c r="D2733" s="50" t="s">
        <v>12329</v>
      </c>
      <c r="E2733" s="84">
        <f t="shared" si="168"/>
        <v>42446</v>
      </c>
      <c r="F2733" s="50">
        <f t="shared" si="169"/>
        <v>2016</v>
      </c>
      <c r="G2733" s="50">
        <f t="shared" si="170"/>
        <v>3</v>
      </c>
      <c r="H2733" s="50">
        <f t="shared" si="171"/>
        <v>4</v>
      </c>
      <c r="I2733" s="54" t="s">
        <v>15622</v>
      </c>
      <c r="J2733" s="54" t="s">
        <v>17050</v>
      </c>
      <c r="K2733" s="54" t="s">
        <v>17124</v>
      </c>
      <c r="L2733" s="54" t="s">
        <v>15626</v>
      </c>
      <c r="M2733" s="55">
        <v>1</v>
      </c>
      <c r="N2733" s="55">
        <v>0.98</v>
      </c>
      <c r="O2733" s="54" t="s">
        <v>15616</v>
      </c>
    </row>
    <row r="2734" spans="1:15" x14ac:dyDescent="0.25">
      <c r="A2734" s="19">
        <v>2739</v>
      </c>
      <c r="B2734" t="s">
        <v>11766</v>
      </c>
      <c r="C2734" t="s">
        <v>3644</v>
      </c>
      <c r="D2734" s="50" t="s">
        <v>12330</v>
      </c>
      <c r="E2734" s="84">
        <f t="shared" si="168"/>
        <v>42447</v>
      </c>
      <c r="F2734" s="50">
        <f t="shared" si="169"/>
        <v>2016</v>
      </c>
      <c r="G2734" s="50">
        <f t="shared" si="170"/>
        <v>3</v>
      </c>
      <c r="H2734" s="50">
        <f t="shared" si="171"/>
        <v>5</v>
      </c>
      <c r="I2734" s="54" t="s">
        <v>15625</v>
      </c>
      <c r="J2734" s="54" t="s">
        <v>17050</v>
      </c>
      <c r="K2734" s="54" t="s">
        <v>17124</v>
      </c>
      <c r="L2734" s="54" t="s">
        <v>15623</v>
      </c>
      <c r="M2734" s="55">
        <v>0.8</v>
      </c>
      <c r="N2734" s="55">
        <v>0.96</v>
      </c>
      <c r="O2734" s="54" t="s">
        <v>15615</v>
      </c>
    </row>
    <row r="2735" spans="1:15" x14ac:dyDescent="0.25">
      <c r="A2735" s="19">
        <v>2740</v>
      </c>
      <c r="B2735" t="s">
        <v>9405</v>
      </c>
      <c r="C2735" t="s">
        <v>5952</v>
      </c>
      <c r="D2735" s="50" t="s">
        <v>12331</v>
      </c>
      <c r="E2735" s="84">
        <f t="shared" si="168"/>
        <v>42449</v>
      </c>
      <c r="F2735" s="50">
        <f t="shared" si="169"/>
        <v>2016</v>
      </c>
      <c r="G2735" s="50">
        <f t="shared" si="170"/>
        <v>3</v>
      </c>
      <c r="H2735" s="50">
        <f t="shared" si="171"/>
        <v>7</v>
      </c>
      <c r="I2735" s="54" t="s">
        <v>15625</v>
      </c>
      <c r="J2735" s="54" t="s">
        <v>17050</v>
      </c>
      <c r="K2735" s="54" t="s">
        <v>17124</v>
      </c>
      <c r="L2735" s="54" t="s">
        <v>15626</v>
      </c>
      <c r="M2735" s="55">
        <v>1</v>
      </c>
      <c r="N2735" s="55">
        <v>1</v>
      </c>
      <c r="O2735" s="54" t="s">
        <v>15616</v>
      </c>
    </row>
    <row r="2736" spans="1:15" x14ac:dyDescent="0.25">
      <c r="A2736" s="19">
        <v>2741</v>
      </c>
      <c r="B2736" t="s">
        <v>9155</v>
      </c>
      <c r="C2736" t="s">
        <v>6198</v>
      </c>
      <c r="D2736" s="50" t="s">
        <v>12332</v>
      </c>
      <c r="E2736" s="84">
        <f t="shared" si="168"/>
        <v>42451</v>
      </c>
      <c r="F2736" s="50">
        <f t="shared" si="169"/>
        <v>2016</v>
      </c>
      <c r="G2736" s="50">
        <f t="shared" si="170"/>
        <v>3</v>
      </c>
      <c r="H2736" s="50">
        <f t="shared" si="171"/>
        <v>2</v>
      </c>
      <c r="I2736" s="54" t="s">
        <v>15622</v>
      </c>
      <c r="J2736" s="54" t="s">
        <v>17050</v>
      </c>
      <c r="K2736" s="54" t="s">
        <v>17124</v>
      </c>
      <c r="L2736" s="54" t="s">
        <v>15624</v>
      </c>
      <c r="M2736" s="55">
        <v>1</v>
      </c>
      <c r="N2736" s="55">
        <v>1</v>
      </c>
      <c r="O2736" s="54" t="s">
        <v>15615</v>
      </c>
    </row>
    <row r="2737" spans="1:15" x14ac:dyDescent="0.25">
      <c r="A2737" s="19">
        <v>2742</v>
      </c>
      <c r="B2737" t="s">
        <v>8049</v>
      </c>
      <c r="C2737" t="s">
        <v>3508</v>
      </c>
      <c r="D2737" s="50" t="s">
        <v>12332</v>
      </c>
      <c r="E2737" s="84">
        <f t="shared" si="168"/>
        <v>42451</v>
      </c>
      <c r="F2737" s="50">
        <f t="shared" si="169"/>
        <v>2016</v>
      </c>
      <c r="G2737" s="50">
        <f t="shared" si="170"/>
        <v>3</v>
      </c>
      <c r="H2737" s="50">
        <f t="shared" si="171"/>
        <v>2</v>
      </c>
      <c r="I2737" s="54" t="s">
        <v>15655</v>
      </c>
      <c r="J2737" s="54" t="s">
        <v>17059</v>
      </c>
      <c r="K2737" s="54" t="s">
        <v>17124</v>
      </c>
      <c r="L2737" s="54" t="s">
        <v>15626</v>
      </c>
      <c r="M2737" s="55">
        <v>0.81</v>
      </c>
      <c r="N2737" s="55">
        <v>1</v>
      </c>
      <c r="O2737" s="54" t="s">
        <v>15615</v>
      </c>
    </row>
    <row r="2738" spans="1:15" x14ac:dyDescent="0.25">
      <c r="A2738" s="19">
        <v>2743</v>
      </c>
      <c r="B2738" t="s">
        <v>10567</v>
      </c>
      <c r="C2738" t="s">
        <v>4817</v>
      </c>
      <c r="D2738" s="50" t="s">
        <v>12332</v>
      </c>
      <c r="E2738" s="84">
        <f t="shared" si="168"/>
        <v>42451</v>
      </c>
      <c r="F2738" s="50">
        <f t="shared" si="169"/>
        <v>2016</v>
      </c>
      <c r="G2738" s="50">
        <f t="shared" si="170"/>
        <v>3</v>
      </c>
      <c r="H2738" s="50">
        <f t="shared" si="171"/>
        <v>2</v>
      </c>
      <c r="I2738" s="54" t="s">
        <v>15625</v>
      </c>
      <c r="J2738" s="54" t="s">
        <v>17050</v>
      </c>
      <c r="K2738" s="54" t="s">
        <v>17124</v>
      </c>
      <c r="L2738" s="54" t="s">
        <v>15626</v>
      </c>
      <c r="M2738" s="55">
        <v>1</v>
      </c>
      <c r="N2738" s="55">
        <v>1</v>
      </c>
      <c r="O2738" s="54" t="s">
        <v>15616</v>
      </c>
    </row>
    <row r="2739" spans="1:15" x14ac:dyDescent="0.25">
      <c r="A2739" s="19">
        <v>2744</v>
      </c>
      <c r="B2739" t="s">
        <v>10141</v>
      </c>
      <c r="C2739" t="s">
        <v>5237</v>
      </c>
      <c r="D2739" s="50" t="s">
        <v>12333</v>
      </c>
      <c r="E2739" s="84">
        <f t="shared" si="168"/>
        <v>42452</v>
      </c>
      <c r="F2739" s="50">
        <f t="shared" si="169"/>
        <v>2016</v>
      </c>
      <c r="G2739" s="50">
        <f t="shared" si="170"/>
        <v>3</v>
      </c>
      <c r="H2739" s="50">
        <f t="shared" si="171"/>
        <v>3</v>
      </c>
      <c r="I2739" s="54" t="s">
        <v>15629</v>
      </c>
      <c r="J2739" s="54" t="s">
        <v>17050</v>
      </c>
      <c r="K2739" s="54" t="s">
        <v>17124</v>
      </c>
      <c r="L2739" s="54" t="s">
        <v>15626</v>
      </c>
      <c r="M2739" s="55">
        <v>1</v>
      </c>
      <c r="N2739" s="55">
        <v>1</v>
      </c>
      <c r="O2739" s="54" t="s">
        <v>15615</v>
      </c>
    </row>
    <row r="2740" spans="1:15" x14ac:dyDescent="0.25">
      <c r="A2740" s="19">
        <v>2745</v>
      </c>
      <c r="B2740" t="s">
        <v>8354</v>
      </c>
      <c r="C2740" t="s">
        <v>6985</v>
      </c>
      <c r="D2740" s="50" t="s">
        <v>12333</v>
      </c>
      <c r="E2740" s="84">
        <f t="shared" si="168"/>
        <v>42452</v>
      </c>
      <c r="F2740" s="50">
        <f t="shared" si="169"/>
        <v>2016</v>
      </c>
      <c r="G2740" s="50">
        <f t="shared" si="170"/>
        <v>3</v>
      </c>
      <c r="H2740" s="50">
        <f t="shared" si="171"/>
        <v>3</v>
      </c>
      <c r="I2740" s="54" t="s">
        <v>15622</v>
      </c>
      <c r="J2740" s="54" t="s">
        <v>17050</v>
      </c>
      <c r="K2740" s="54" t="s">
        <v>17124</v>
      </c>
      <c r="L2740" s="54" t="s">
        <v>15628</v>
      </c>
      <c r="M2740" s="55">
        <v>0</v>
      </c>
      <c r="N2740" s="55">
        <v>0.54</v>
      </c>
      <c r="O2740" s="54" t="s">
        <v>15615</v>
      </c>
    </row>
    <row r="2741" spans="1:15" x14ac:dyDescent="0.25">
      <c r="A2741" s="19">
        <v>2746</v>
      </c>
      <c r="B2741" t="s">
        <v>9645</v>
      </c>
      <c r="C2741" t="s">
        <v>5719</v>
      </c>
      <c r="D2741" s="50" t="s">
        <v>12334</v>
      </c>
      <c r="E2741" s="84">
        <f t="shared" si="168"/>
        <v>42453</v>
      </c>
      <c r="F2741" s="50">
        <f t="shared" si="169"/>
        <v>2016</v>
      </c>
      <c r="G2741" s="50">
        <f t="shared" si="170"/>
        <v>3</v>
      </c>
      <c r="H2741" s="50">
        <f t="shared" si="171"/>
        <v>4</v>
      </c>
      <c r="I2741" s="54" t="s">
        <v>15622</v>
      </c>
      <c r="J2741" s="54" t="s">
        <v>17050</v>
      </c>
      <c r="K2741" s="54" t="s">
        <v>17124</v>
      </c>
      <c r="L2741" s="54" t="s">
        <v>15624</v>
      </c>
      <c r="M2741" s="55">
        <v>1</v>
      </c>
      <c r="N2741" s="55">
        <v>0.5</v>
      </c>
      <c r="O2741" s="54" t="s">
        <v>15615</v>
      </c>
    </row>
    <row r="2742" spans="1:15" x14ac:dyDescent="0.25">
      <c r="A2742" s="19">
        <v>2747</v>
      </c>
      <c r="B2742" t="s">
        <v>11327</v>
      </c>
      <c r="C2742" t="s">
        <v>4074</v>
      </c>
      <c r="D2742" s="50" t="s">
        <v>12334</v>
      </c>
      <c r="E2742" s="84">
        <f t="shared" si="168"/>
        <v>42453</v>
      </c>
      <c r="F2742" s="50">
        <f t="shared" si="169"/>
        <v>2016</v>
      </c>
      <c r="G2742" s="50">
        <f t="shared" si="170"/>
        <v>3</v>
      </c>
      <c r="H2742" s="50">
        <f t="shared" si="171"/>
        <v>4</v>
      </c>
      <c r="I2742" s="54" t="s">
        <v>15622</v>
      </c>
      <c r="J2742" s="54" t="s">
        <v>17050</v>
      </c>
      <c r="K2742" s="54" t="s">
        <v>17124</v>
      </c>
      <c r="L2742" s="54" t="s">
        <v>15626</v>
      </c>
      <c r="M2742" s="55">
        <v>1</v>
      </c>
      <c r="N2742" s="55">
        <v>1</v>
      </c>
      <c r="O2742" s="54" t="s">
        <v>15616</v>
      </c>
    </row>
    <row r="2743" spans="1:15" x14ac:dyDescent="0.25">
      <c r="A2743" s="19">
        <v>2748</v>
      </c>
      <c r="B2743" t="s">
        <v>11361</v>
      </c>
      <c r="C2743" t="s">
        <v>4039</v>
      </c>
      <c r="D2743" s="50" t="s">
        <v>12334</v>
      </c>
      <c r="E2743" s="84">
        <f t="shared" si="168"/>
        <v>42453</v>
      </c>
      <c r="F2743" s="50">
        <f t="shared" si="169"/>
        <v>2016</v>
      </c>
      <c r="G2743" s="50">
        <f t="shared" si="170"/>
        <v>3</v>
      </c>
      <c r="H2743" s="50">
        <f t="shared" si="171"/>
        <v>4</v>
      </c>
      <c r="I2743" s="54" t="s">
        <v>15622</v>
      </c>
      <c r="J2743" s="54" t="s">
        <v>17050</v>
      </c>
      <c r="K2743" s="54" t="s">
        <v>17124</v>
      </c>
      <c r="L2743" s="54" t="s">
        <v>15628</v>
      </c>
      <c r="M2743" s="55">
        <v>0</v>
      </c>
      <c r="N2743" s="55">
        <v>0.85</v>
      </c>
      <c r="O2743" s="54" t="s">
        <v>15615</v>
      </c>
    </row>
    <row r="2744" spans="1:15" x14ac:dyDescent="0.25">
      <c r="A2744" s="19">
        <v>2749</v>
      </c>
      <c r="B2744" t="s">
        <v>9285</v>
      </c>
      <c r="C2744" t="s">
        <v>6071</v>
      </c>
      <c r="D2744" s="50" t="s">
        <v>12335</v>
      </c>
      <c r="E2744" s="84">
        <f t="shared" si="168"/>
        <v>42454</v>
      </c>
      <c r="F2744" s="50">
        <f t="shared" si="169"/>
        <v>2016</v>
      </c>
      <c r="G2744" s="50">
        <f t="shared" si="170"/>
        <v>3</v>
      </c>
      <c r="H2744" s="50">
        <f t="shared" si="171"/>
        <v>5</v>
      </c>
      <c r="I2744" s="54" t="s">
        <v>15622</v>
      </c>
      <c r="J2744" s="54" t="s">
        <v>17050</v>
      </c>
      <c r="K2744" s="54" t="s">
        <v>17124</v>
      </c>
      <c r="L2744" s="54" t="s">
        <v>15626</v>
      </c>
      <c r="M2744" s="55">
        <v>1</v>
      </c>
      <c r="N2744" s="55">
        <v>1</v>
      </c>
      <c r="O2744" s="54" t="s">
        <v>15616</v>
      </c>
    </row>
    <row r="2745" spans="1:15" x14ac:dyDescent="0.25">
      <c r="A2745" s="19">
        <v>2750</v>
      </c>
      <c r="B2745" t="s">
        <v>11420</v>
      </c>
      <c r="C2745" t="s">
        <v>3981</v>
      </c>
      <c r="D2745" s="50" t="s">
        <v>12336</v>
      </c>
      <c r="E2745" s="84">
        <f t="shared" si="168"/>
        <v>42455</v>
      </c>
      <c r="F2745" s="50">
        <f t="shared" si="169"/>
        <v>2016</v>
      </c>
      <c r="G2745" s="50">
        <f t="shared" si="170"/>
        <v>3</v>
      </c>
      <c r="H2745" s="50">
        <f t="shared" si="171"/>
        <v>6</v>
      </c>
      <c r="I2745" s="54" t="s">
        <v>15622</v>
      </c>
      <c r="J2745" s="54" t="s">
        <v>17050</v>
      </c>
      <c r="K2745" s="54" t="s">
        <v>17124</v>
      </c>
      <c r="L2745" s="54" t="s">
        <v>15626</v>
      </c>
      <c r="M2745" s="55">
        <v>1</v>
      </c>
      <c r="N2745" s="55">
        <v>0.7</v>
      </c>
      <c r="O2745" s="54" t="s">
        <v>15616</v>
      </c>
    </row>
    <row r="2746" spans="1:15" x14ac:dyDescent="0.25">
      <c r="A2746" s="19">
        <v>2751</v>
      </c>
      <c r="B2746" t="s">
        <v>10398</v>
      </c>
      <c r="C2746" t="s">
        <v>4981</v>
      </c>
      <c r="D2746" s="50" t="s">
        <v>12336</v>
      </c>
      <c r="E2746" s="84">
        <f t="shared" si="168"/>
        <v>42455</v>
      </c>
      <c r="F2746" s="50">
        <f t="shared" si="169"/>
        <v>2016</v>
      </c>
      <c r="G2746" s="50">
        <f t="shared" si="170"/>
        <v>3</v>
      </c>
      <c r="H2746" s="50">
        <f t="shared" si="171"/>
        <v>6</v>
      </c>
      <c r="I2746" s="54" t="s">
        <v>15622</v>
      </c>
      <c r="J2746" s="54" t="s">
        <v>17050</v>
      </c>
      <c r="K2746" s="54" t="s">
        <v>17124</v>
      </c>
      <c r="L2746" s="54" t="s">
        <v>15626</v>
      </c>
      <c r="M2746" s="55">
        <v>1</v>
      </c>
      <c r="N2746" s="55">
        <v>1</v>
      </c>
      <c r="O2746" s="54" t="s">
        <v>15616</v>
      </c>
    </row>
    <row r="2747" spans="1:15" x14ac:dyDescent="0.25">
      <c r="A2747" s="19">
        <v>2752</v>
      </c>
      <c r="B2747" t="s">
        <v>9665</v>
      </c>
      <c r="C2747" t="s">
        <v>5699</v>
      </c>
      <c r="D2747" s="50" t="s">
        <v>12336</v>
      </c>
      <c r="E2747" s="84">
        <f t="shared" si="168"/>
        <v>42455</v>
      </c>
      <c r="F2747" s="50">
        <f t="shared" si="169"/>
        <v>2016</v>
      </c>
      <c r="G2747" s="50">
        <f t="shared" si="170"/>
        <v>3</v>
      </c>
      <c r="H2747" s="50">
        <f t="shared" si="171"/>
        <v>6</v>
      </c>
      <c r="I2747" s="54" t="s">
        <v>15622</v>
      </c>
      <c r="J2747" s="54" t="s">
        <v>17050</v>
      </c>
      <c r="K2747" s="54" t="s">
        <v>17124</v>
      </c>
      <c r="L2747" s="54" t="s">
        <v>15623</v>
      </c>
      <c r="M2747" s="55">
        <v>1</v>
      </c>
      <c r="N2747" s="55">
        <v>1</v>
      </c>
      <c r="O2747" s="54" t="s">
        <v>15616</v>
      </c>
    </row>
    <row r="2748" spans="1:15" x14ac:dyDescent="0.25">
      <c r="A2748" s="19">
        <v>2753</v>
      </c>
      <c r="B2748" t="s">
        <v>11541</v>
      </c>
      <c r="C2748" t="s">
        <v>3863</v>
      </c>
      <c r="D2748" s="50" t="s">
        <v>12337</v>
      </c>
      <c r="E2748" s="84">
        <f t="shared" si="168"/>
        <v>42457</v>
      </c>
      <c r="F2748" s="50">
        <f t="shared" si="169"/>
        <v>2016</v>
      </c>
      <c r="G2748" s="50">
        <f t="shared" si="170"/>
        <v>3</v>
      </c>
      <c r="H2748" s="50">
        <f t="shared" si="171"/>
        <v>1</v>
      </c>
      <c r="I2748" s="54" t="s">
        <v>15622</v>
      </c>
      <c r="J2748" s="54" t="s">
        <v>17050</v>
      </c>
      <c r="K2748" s="54" t="s">
        <v>17124</v>
      </c>
      <c r="L2748" s="54" t="s">
        <v>15624</v>
      </c>
      <c r="M2748" s="55">
        <v>1</v>
      </c>
      <c r="N2748" s="55">
        <v>0.8</v>
      </c>
      <c r="O2748" s="54" t="s">
        <v>15615</v>
      </c>
    </row>
    <row r="2749" spans="1:15" x14ac:dyDescent="0.25">
      <c r="A2749" s="19">
        <v>2754</v>
      </c>
      <c r="B2749" t="s">
        <v>11284</v>
      </c>
      <c r="C2749" t="s">
        <v>4117</v>
      </c>
      <c r="D2749" s="50" t="s">
        <v>12338</v>
      </c>
      <c r="E2749" s="84">
        <f t="shared" si="168"/>
        <v>42458</v>
      </c>
      <c r="F2749" s="50">
        <f t="shared" si="169"/>
        <v>2016</v>
      </c>
      <c r="G2749" s="50">
        <f t="shared" si="170"/>
        <v>3</v>
      </c>
      <c r="H2749" s="50">
        <f t="shared" si="171"/>
        <v>2</v>
      </c>
      <c r="I2749" s="54" t="s">
        <v>15809</v>
      </c>
      <c r="J2749" s="54" t="s">
        <v>17104</v>
      </c>
      <c r="K2749" s="54" t="s">
        <v>17124</v>
      </c>
      <c r="L2749" s="54" t="s">
        <v>15626</v>
      </c>
      <c r="M2749" s="55">
        <v>1</v>
      </c>
      <c r="N2749" s="55">
        <v>1</v>
      </c>
      <c r="O2749" s="54" t="s">
        <v>15615</v>
      </c>
    </row>
    <row r="2750" spans="1:15" x14ac:dyDescent="0.25">
      <c r="A2750" s="19">
        <v>2755</v>
      </c>
      <c r="B2750" s="19" t="s">
        <v>11820</v>
      </c>
      <c r="C2750" s="19" t="s">
        <v>3571</v>
      </c>
      <c r="D2750" s="50" t="s">
        <v>12338</v>
      </c>
      <c r="E2750" s="84">
        <f t="shared" si="168"/>
        <v>42458</v>
      </c>
      <c r="F2750" s="50">
        <f t="shared" si="169"/>
        <v>2016</v>
      </c>
      <c r="G2750" s="50">
        <f t="shared" si="170"/>
        <v>3</v>
      </c>
      <c r="H2750" s="50">
        <f t="shared" si="171"/>
        <v>2</v>
      </c>
      <c r="I2750" s="54" t="s">
        <v>15622</v>
      </c>
      <c r="J2750" s="54" t="s">
        <v>17050</v>
      </c>
      <c r="K2750" s="54" t="s">
        <v>17124</v>
      </c>
      <c r="L2750" s="54" t="s">
        <v>15623</v>
      </c>
      <c r="M2750" s="55">
        <v>1</v>
      </c>
      <c r="N2750" s="55">
        <v>0.95</v>
      </c>
      <c r="O2750" s="54" t="s">
        <v>15616</v>
      </c>
    </row>
    <row r="2751" spans="1:15" x14ac:dyDescent="0.25">
      <c r="A2751" s="19">
        <v>2756</v>
      </c>
      <c r="B2751" t="s">
        <v>10043</v>
      </c>
      <c r="C2751" t="s">
        <v>5331</v>
      </c>
      <c r="D2751" s="50" t="s">
        <v>12338</v>
      </c>
      <c r="E2751" s="84">
        <f t="shared" si="168"/>
        <v>42458</v>
      </c>
      <c r="F2751" s="50">
        <f t="shared" si="169"/>
        <v>2016</v>
      </c>
      <c r="G2751" s="50">
        <f t="shared" si="170"/>
        <v>3</v>
      </c>
      <c r="H2751" s="50">
        <f t="shared" si="171"/>
        <v>2</v>
      </c>
      <c r="I2751" s="54" t="s">
        <v>15622</v>
      </c>
      <c r="J2751" s="54" t="s">
        <v>17050</v>
      </c>
      <c r="K2751" s="54" t="s">
        <v>17124</v>
      </c>
      <c r="L2751" s="54" t="s">
        <v>15624</v>
      </c>
      <c r="M2751" s="55">
        <v>1</v>
      </c>
      <c r="N2751" s="55">
        <v>1</v>
      </c>
      <c r="O2751" s="54" t="s">
        <v>15616</v>
      </c>
    </row>
    <row r="2752" spans="1:15" x14ac:dyDescent="0.25">
      <c r="A2752" s="19">
        <v>2757</v>
      </c>
      <c r="B2752" t="s">
        <v>9386</v>
      </c>
      <c r="C2752" t="s">
        <v>5971</v>
      </c>
      <c r="D2752" s="50" t="s">
        <v>12339</v>
      </c>
      <c r="E2752" s="84">
        <f t="shared" si="168"/>
        <v>42459</v>
      </c>
      <c r="F2752" s="50">
        <f t="shared" si="169"/>
        <v>2016</v>
      </c>
      <c r="G2752" s="50">
        <f t="shared" si="170"/>
        <v>3</v>
      </c>
      <c r="H2752" s="50">
        <f t="shared" si="171"/>
        <v>3</v>
      </c>
      <c r="I2752" s="54" t="s">
        <v>15622</v>
      </c>
      <c r="J2752" s="54" t="s">
        <v>17050</v>
      </c>
      <c r="K2752" s="54" t="s">
        <v>17124</v>
      </c>
      <c r="L2752" s="54" t="s">
        <v>15626</v>
      </c>
      <c r="M2752" s="55">
        <v>0.9</v>
      </c>
      <c r="N2752" s="55">
        <v>0.97</v>
      </c>
      <c r="O2752" s="54" t="s">
        <v>15615</v>
      </c>
    </row>
    <row r="2753" spans="1:15" x14ac:dyDescent="0.25">
      <c r="A2753" s="19">
        <v>2758</v>
      </c>
      <c r="B2753" t="s">
        <v>10286</v>
      </c>
      <c r="C2753" t="s">
        <v>5093</v>
      </c>
      <c r="D2753" s="50" t="s">
        <v>12340</v>
      </c>
      <c r="E2753" s="84">
        <f t="shared" si="168"/>
        <v>42460</v>
      </c>
      <c r="F2753" s="50">
        <f t="shared" si="169"/>
        <v>2016</v>
      </c>
      <c r="G2753" s="50">
        <f t="shared" si="170"/>
        <v>3</v>
      </c>
      <c r="H2753" s="50">
        <f t="shared" si="171"/>
        <v>4</v>
      </c>
      <c r="I2753" s="54" t="s">
        <v>15622</v>
      </c>
      <c r="J2753" s="54" t="s">
        <v>17050</v>
      </c>
      <c r="K2753" s="54" t="s">
        <v>17124</v>
      </c>
      <c r="L2753" s="54" t="s">
        <v>15624</v>
      </c>
      <c r="M2753" s="55">
        <v>1</v>
      </c>
      <c r="N2753" s="55">
        <v>1</v>
      </c>
      <c r="O2753" s="54" t="s">
        <v>15616</v>
      </c>
    </row>
    <row r="2754" spans="1:15" x14ac:dyDescent="0.25">
      <c r="A2754" s="19">
        <v>2759</v>
      </c>
      <c r="B2754" t="s">
        <v>10160</v>
      </c>
      <c r="C2754" t="s">
        <v>5218</v>
      </c>
      <c r="D2754" s="50" t="s">
        <v>12341</v>
      </c>
      <c r="E2754" s="84">
        <f t="shared" si="168"/>
        <v>42462</v>
      </c>
      <c r="F2754" s="50">
        <f t="shared" si="169"/>
        <v>2016</v>
      </c>
      <c r="G2754" s="50">
        <f t="shared" si="170"/>
        <v>4</v>
      </c>
      <c r="H2754" s="50">
        <f t="shared" si="171"/>
        <v>6</v>
      </c>
      <c r="I2754" s="54" t="s">
        <v>15622</v>
      </c>
      <c r="J2754" s="54" t="s">
        <v>17050</v>
      </c>
      <c r="K2754" s="54" t="s">
        <v>17124</v>
      </c>
      <c r="L2754" s="54" t="s">
        <v>15626</v>
      </c>
      <c r="M2754" s="55">
        <v>1</v>
      </c>
      <c r="N2754" s="55">
        <v>0.97</v>
      </c>
      <c r="O2754" s="54" t="s">
        <v>15616</v>
      </c>
    </row>
    <row r="2755" spans="1:15" x14ac:dyDescent="0.25">
      <c r="A2755" s="19">
        <v>2760</v>
      </c>
      <c r="B2755" t="s">
        <v>8980</v>
      </c>
      <c r="C2755" t="s">
        <v>6373</v>
      </c>
      <c r="D2755" s="50" t="s">
        <v>12341</v>
      </c>
      <c r="E2755" s="84">
        <f t="shared" ref="E2755:E2818" si="172">DATE(LEFT(D2755,4),MID(D2755,5,2),RIGHT(D2755,2))</f>
        <v>42462</v>
      </c>
      <c r="F2755" s="50">
        <f t="shared" ref="F2755:F2818" si="173">YEAR(E2755)</f>
        <v>2016</v>
      </c>
      <c r="G2755" s="50">
        <f t="shared" ref="G2755:G2818" si="174">MONTH(E2755)</f>
        <v>4</v>
      </c>
      <c r="H2755" s="50">
        <f t="shared" ref="H2755:H2818" si="175">WEEKDAY(E2755,2)</f>
        <v>6</v>
      </c>
      <c r="I2755" s="54" t="s">
        <v>15697</v>
      </c>
      <c r="J2755" s="54" t="s">
        <v>17059</v>
      </c>
      <c r="K2755" s="54" t="s">
        <v>17124</v>
      </c>
      <c r="L2755" s="54" t="s">
        <v>15626</v>
      </c>
      <c r="M2755" s="55">
        <v>1</v>
      </c>
      <c r="N2755" s="55">
        <v>1</v>
      </c>
      <c r="O2755" s="54" t="s">
        <v>15615</v>
      </c>
    </row>
    <row r="2756" spans="1:15" x14ac:dyDescent="0.25">
      <c r="A2756" s="19">
        <v>2761</v>
      </c>
      <c r="B2756" t="s">
        <v>9736</v>
      </c>
      <c r="C2756" t="s">
        <v>5629</v>
      </c>
      <c r="D2756" s="50" t="s">
        <v>12341</v>
      </c>
      <c r="E2756" s="84">
        <f t="shared" si="172"/>
        <v>42462</v>
      </c>
      <c r="F2756" s="50">
        <f t="shared" si="173"/>
        <v>2016</v>
      </c>
      <c r="G2756" s="50">
        <f t="shared" si="174"/>
        <v>4</v>
      </c>
      <c r="H2756" s="50">
        <f t="shared" si="175"/>
        <v>6</v>
      </c>
      <c r="I2756" s="54" t="s">
        <v>15622</v>
      </c>
      <c r="J2756" s="54" t="s">
        <v>17050</v>
      </c>
      <c r="K2756" s="54" t="s">
        <v>17124</v>
      </c>
      <c r="L2756" s="54" t="s">
        <v>15626</v>
      </c>
      <c r="M2756" s="55">
        <v>0.97</v>
      </c>
      <c r="N2756" s="55">
        <v>0.64</v>
      </c>
      <c r="O2756" s="54" t="s">
        <v>15615</v>
      </c>
    </row>
    <row r="2757" spans="1:15" x14ac:dyDescent="0.25">
      <c r="A2757" s="19">
        <v>2762</v>
      </c>
      <c r="B2757" t="s">
        <v>10568</v>
      </c>
      <c r="C2757" t="s">
        <v>4816</v>
      </c>
      <c r="D2757" s="50" t="s">
        <v>12341</v>
      </c>
      <c r="E2757" s="84">
        <f t="shared" si="172"/>
        <v>42462</v>
      </c>
      <c r="F2757" s="50">
        <f t="shared" si="173"/>
        <v>2016</v>
      </c>
      <c r="G2757" s="50">
        <f t="shared" si="174"/>
        <v>4</v>
      </c>
      <c r="H2757" s="50">
        <f t="shared" si="175"/>
        <v>6</v>
      </c>
      <c r="I2757" s="54" t="s">
        <v>15622</v>
      </c>
      <c r="J2757" s="54" t="s">
        <v>17050</v>
      </c>
      <c r="K2757" s="54" t="s">
        <v>17124</v>
      </c>
      <c r="L2757" s="54" t="s">
        <v>15626</v>
      </c>
      <c r="M2757" s="55">
        <v>1</v>
      </c>
      <c r="N2757" s="55">
        <v>1</v>
      </c>
      <c r="O2757" s="54" t="s">
        <v>15616</v>
      </c>
    </row>
    <row r="2758" spans="1:15" x14ac:dyDescent="0.25">
      <c r="A2758" s="19">
        <v>2763</v>
      </c>
      <c r="B2758" t="s">
        <v>8843</v>
      </c>
      <c r="C2758" t="s">
        <v>6506</v>
      </c>
      <c r="D2758" s="50" t="s">
        <v>12342</v>
      </c>
      <c r="E2758" s="84">
        <f t="shared" si="172"/>
        <v>42463</v>
      </c>
      <c r="F2758" s="50">
        <f t="shared" si="173"/>
        <v>2016</v>
      </c>
      <c r="G2758" s="50">
        <f t="shared" si="174"/>
        <v>4</v>
      </c>
      <c r="H2758" s="50">
        <f t="shared" si="175"/>
        <v>7</v>
      </c>
      <c r="I2758" s="54" t="s">
        <v>15622</v>
      </c>
      <c r="J2758" s="54" t="s">
        <v>17050</v>
      </c>
      <c r="K2758" s="54" t="s">
        <v>17124</v>
      </c>
      <c r="L2758" s="54" t="s">
        <v>15626</v>
      </c>
      <c r="M2758" s="55">
        <v>1</v>
      </c>
      <c r="N2758" s="55">
        <v>0.95</v>
      </c>
      <c r="O2758" s="54" t="s">
        <v>15616</v>
      </c>
    </row>
    <row r="2759" spans="1:15" x14ac:dyDescent="0.25">
      <c r="A2759" s="19">
        <v>2764</v>
      </c>
      <c r="B2759" t="s">
        <v>7788</v>
      </c>
      <c r="C2759" t="s">
        <v>7534</v>
      </c>
      <c r="D2759" s="50" t="s">
        <v>12342</v>
      </c>
      <c r="E2759" s="84">
        <f t="shared" si="172"/>
        <v>42463</v>
      </c>
      <c r="F2759" s="50">
        <f t="shared" si="173"/>
        <v>2016</v>
      </c>
      <c r="G2759" s="50">
        <f t="shared" si="174"/>
        <v>4</v>
      </c>
      <c r="H2759" s="50">
        <f t="shared" si="175"/>
        <v>7</v>
      </c>
      <c r="I2759" s="54" t="s">
        <v>15622</v>
      </c>
      <c r="J2759" s="54" t="s">
        <v>17050</v>
      </c>
      <c r="K2759" s="54" t="s">
        <v>17124</v>
      </c>
      <c r="L2759" s="54" t="s">
        <v>15626</v>
      </c>
      <c r="M2759" s="55">
        <v>1</v>
      </c>
      <c r="N2759" s="55">
        <v>1</v>
      </c>
      <c r="O2759" s="54" t="s">
        <v>15616</v>
      </c>
    </row>
    <row r="2760" spans="1:15" x14ac:dyDescent="0.25">
      <c r="A2760" s="19">
        <v>2765</v>
      </c>
      <c r="B2760" t="s">
        <v>10011</v>
      </c>
      <c r="C2760" t="s">
        <v>5362</v>
      </c>
      <c r="D2760" s="50" t="s">
        <v>12342</v>
      </c>
      <c r="E2760" s="84">
        <f t="shared" si="172"/>
        <v>42463</v>
      </c>
      <c r="F2760" s="50">
        <f t="shared" si="173"/>
        <v>2016</v>
      </c>
      <c r="G2760" s="50">
        <f t="shared" si="174"/>
        <v>4</v>
      </c>
      <c r="H2760" s="50">
        <f t="shared" si="175"/>
        <v>7</v>
      </c>
      <c r="I2760" s="54" t="s">
        <v>15622</v>
      </c>
      <c r="J2760" s="54" t="s">
        <v>17050</v>
      </c>
      <c r="K2760" s="54" t="s">
        <v>17124</v>
      </c>
      <c r="L2760" s="54" t="s">
        <v>15626</v>
      </c>
      <c r="M2760" s="55">
        <v>1</v>
      </c>
      <c r="N2760" s="55">
        <v>0.9</v>
      </c>
      <c r="O2760" s="54" t="s">
        <v>15615</v>
      </c>
    </row>
    <row r="2761" spans="1:15" x14ac:dyDescent="0.25">
      <c r="A2761" s="19">
        <v>2766</v>
      </c>
      <c r="B2761" t="s">
        <v>8901</v>
      </c>
      <c r="C2761" t="s">
        <v>6451</v>
      </c>
      <c r="D2761" s="50" t="s">
        <v>12343</v>
      </c>
      <c r="E2761" s="84">
        <f t="shared" si="172"/>
        <v>42464</v>
      </c>
      <c r="F2761" s="50">
        <f t="shared" si="173"/>
        <v>2016</v>
      </c>
      <c r="G2761" s="50">
        <f t="shared" si="174"/>
        <v>4</v>
      </c>
      <c r="H2761" s="50">
        <f t="shared" si="175"/>
        <v>1</v>
      </c>
      <c r="I2761" s="54" t="s">
        <v>15622</v>
      </c>
      <c r="J2761" s="54" t="s">
        <v>17050</v>
      </c>
      <c r="K2761" s="54" t="s">
        <v>17124</v>
      </c>
      <c r="L2761" s="54" t="s">
        <v>15626</v>
      </c>
      <c r="M2761" s="55">
        <v>1</v>
      </c>
      <c r="N2761" s="55">
        <v>0.94</v>
      </c>
      <c r="O2761" s="54" t="s">
        <v>15616</v>
      </c>
    </row>
    <row r="2762" spans="1:15" x14ac:dyDescent="0.25">
      <c r="A2762" s="19">
        <v>2767</v>
      </c>
      <c r="B2762" t="s">
        <v>8693</v>
      </c>
      <c r="C2762" t="s">
        <v>6655</v>
      </c>
      <c r="D2762" s="50" t="s">
        <v>12343</v>
      </c>
      <c r="E2762" s="84">
        <f t="shared" si="172"/>
        <v>42464</v>
      </c>
      <c r="F2762" s="50">
        <f t="shared" si="173"/>
        <v>2016</v>
      </c>
      <c r="G2762" s="50">
        <f t="shared" si="174"/>
        <v>4</v>
      </c>
      <c r="H2762" s="50">
        <f t="shared" si="175"/>
        <v>1</v>
      </c>
      <c r="I2762" s="54" t="s">
        <v>15622</v>
      </c>
      <c r="J2762" s="54" t="s">
        <v>17050</v>
      </c>
      <c r="K2762" s="54" t="s">
        <v>17124</v>
      </c>
      <c r="L2762" s="54" t="s">
        <v>15626</v>
      </c>
      <c r="M2762" s="55">
        <v>0.97</v>
      </c>
      <c r="N2762" s="55">
        <v>0.91</v>
      </c>
      <c r="O2762" s="54" t="s">
        <v>15615</v>
      </c>
    </row>
    <row r="2763" spans="1:15" x14ac:dyDescent="0.25">
      <c r="A2763" s="19">
        <v>2768</v>
      </c>
      <c r="B2763" t="s">
        <v>8628</v>
      </c>
      <c r="C2763" t="s">
        <v>6720</v>
      </c>
      <c r="D2763" s="50" t="s">
        <v>12344</v>
      </c>
      <c r="E2763" s="84">
        <f t="shared" si="172"/>
        <v>42465</v>
      </c>
      <c r="F2763" s="50">
        <f t="shared" si="173"/>
        <v>2016</v>
      </c>
      <c r="G2763" s="50">
        <f t="shared" si="174"/>
        <v>4</v>
      </c>
      <c r="H2763" s="50">
        <f t="shared" si="175"/>
        <v>2</v>
      </c>
      <c r="I2763" s="54" t="s">
        <v>15625</v>
      </c>
      <c r="J2763" s="54" t="s">
        <v>17050</v>
      </c>
      <c r="K2763" s="54" t="s">
        <v>17124</v>
      </c>
      <c r="L2763" s="54" t="s">
        <v>15623</v>
      </c>
      <c r="M2763" s="55">
        <v>1</v>
      </c>
      <c r="N2763" s="55">
        <v>1</v>
      </c>
      <c r="O2763" s="54" t="s">
        <v>15616</v>
      </c>
    </row>
    <row r="2764" spans="1:15" x14ac:dyDescent="0.25">
      <c r="A2764" s="19">
        <v>2769</v>
      </c>
      <c r="B2764" t="s">
        <v>10730</v>
      </c>
      <c r="C2764" t="s">
        <v>4659</v>
      </c>
      <c r="D2764" s="50" t="s">
        <v>12345</v>
      </c>
      <c r="E2764" s="84">
        <f t="shared" si="172"/>
        <v>42467</v>
      </c>
      <c r="F2764" s="50">
        <f t="shared" si="173"/>
        <v>2016</v>
      </c>
      <c r="G2764" s="50">
        <f t="shared" si="174"/>
        <v>4</v>
      </c>
      <c r="H2764" s="50">
        <f t="shared" si="175"/>
        <v>4</v>
      </c>
      <c r="I2764" s="54" t="s">
        <v>15786</v>
      </c>
      <c r="J2764" s="54" t="s">
        <v>17103</v>
      </c>
      <c r="K2764" s="54" t="s">
        <v>17124</v>
      </c>
      <c r="L2764" s="54" t="s">
        <v>15626</v>
      </c>
      <c r="M2764" s="55">
        <v>1</v>
      </c>
      <c r="N2764" s="55">
        <v>0.96</v>
      </c>
      <c r="O2764" s="54" t="s">
        <v>15616</v>
      </c>
    </row>
    <row r="2765" spans="1:15" x14ac:dyDescent="0.25">
      <c r="A2765" s="19">
        <v>2770</v>
      </c>
      <c r="B2765" t="s">
        <v>10838</v>
      </c>
      <c r="C2765" t="s">
        <v>4555</v>
      </c>
      <c r="D2765" s="50" t="s">
        <v>12345</v>
      </c>
      <c r="E2765" s="84">
        <f t="shared" si="172"/>
        <v>42467</v>
      </c>
      <c r="F2765" s="50">
        <f t="shared" si="173"/>
        <v>2016</v>
      </c>
      <c r="G2765" s="50">
        <f t="shared" si="174"/>
        <v>4</v>
      </c>
      <c r="H2765" s="50">
        <f t="shared" si="175"/>
        <v>4</v>
      </c>
      <c r="I2765" s="54" t="s">
        <v>15622</v>
      </c>
      <c r="J2765" s="54" t="s">
        <v>17050</v>
      </c>
      <c r="K2765" s="54" t="s">
        <v>17124</v>
      </c>
      <c r="L2765" s="54" t="s">
        <v>15626</v>
      </c>
      <c r="M2765" s="55">
        <v>1</v>
      </c>
      <c r="N2765" s="55">
        <v>1</v>
      </c>
      <c r="O2765" s="54" t="s">
        <v>15616</v>
      </c>
    </row>
    <row r="2766" spans="1:15" x14ac:dyDescent="0.25">
      <c r="A2766" s="19">
        <v>2771</v>
      </c>
      <c r="B2766" t="s">
        <v>7754</v>
      </c>
      <c r="C2766" t="s">
        <v>7567</v>
      </c>
      <c r="D2766" s="50" t="s">
        <v>12346</v>
      </c>
      <c r="E2766" s="84">
        <f t="shared" si="172"/>
        <v>42468</v>
      </c>
      <c r="F2766" s="50">
        <f t="shared" si="173"/>
        <v>2016</v>
      </c>
      <c r="G2766" s="50">
        <f t="shared" si="174"/>
        <v>4</v>
      </c>
      <c r="H2766" s="50">
        <f t="shared" si="175"/>
        <v>5</v>
      </c>
      <c r="I2766" s="54" t="s">
        <v>15622</v>
      </c>
      <c r="J2766" s="54" t="s">
        <v>17050</v>
      </c>
      <c r="K2766" s="54" t="s">
        <v>17124</v>
      </c>
      <c r="L2766" s="54" t="s">
        <v>15623</v>
      </c>
      <c r="M2766" s="55">
        <v>0.77</v>
      </c>
      <c r="N2766" s="55">
        <v>0.93</v>
      </c>
      <c r="O2766" s="54" t="s">
        <v>15615</v>
      </c>
    </row>
    <row r="2767" spans="1:15" x14ac:dyDescent="0.25">
      <c r="A2767" s="19">
        <v>2772</v>
      </c>
      <c r="B2767" t="s">
        <v>11512</v>
      </c>
      <c r="C2767" t="s">
        <v>3891</v>
      </c>
      <c r="D2767" s="50" t="s">
        <v>12347</v>
      </c>
      <c r="E2767" s="84">
        <f t="shared" si="172"/>
        <v>42469</v>
      </c>
      <c r="F2767" s="50">
        <f t="shared" si="173"/>
        <v>2016</v>
      </c>
      <c r="G2767" s="50">
        <f t="shared" si="174"/>
        <v>4</v>
      </c>
      <c r="H2767" s="50">
        <f t="shared" si="175"/>
        <v>6</v>
      </c>
      <c r="I2767" s="54" t="s">
        <v>15622</v>
      </c>
      <c r="J2767" s="54" t="s">
        <v>17050</v>
      </c>
      <c r="K2767" s="54" t="s">
        <v>17124</v>
      </c>
      <c r="L2767" s="54" t="s">
        <v>15624</v>
      </c>
      <c r="M2767" s="55">
        <v>1</v>
      </c>
      <c r="N2767" s="55">
        <v>0.28000000000000003</v>
      </c>
      <c r="O2767" s="54" t="s">
        <v>15615</v>
      </c>
    </row>
    <row r="2768" spans="1:15" x14ac:dyDescent="0.25">
      <c r="A2768" s="19">
        <v>2773</v>
      </c>
      <c r="B2768" t="s">
        <v>10103</v>
      </c>
      <c r="C2768" t="s">
        <v>5273</v>
      </c>
      <c r="D2768" s="50" t="s">
        <v>12348</v>
      </c>
      <c r="E2768" s="84">
        <f t="shared" si="172"/>
        <v>42471</v>
      </c>
      <c r="F2768" s="50">
        <f t="shared" si="173"/>
        <v>2016</v>
      </c>
      <c r="G2768" s="50">
        <f t="shared" si="174"/>
        <v>4</v>
      </c>
      <c r="H2768" s="50">
        <f t="shared" si="175"/>
        <v>1</v>
      </c>
      <c r="I2768" s="54" t="s">
        <v>15625</v>
      </c>
      <c r="J2768" s="54" t="s">
        <v>17050</v>
      </c>
      <c r="K2768" s="54" t="s">
        <v>17124</v>
      </c>
      <c r="L2768" s="54" t="s">
        <v>15626</v>
      </c>
      <c r="M2768" s="55">
        <v>1</v>
      </c>
      <c r="N2768" s="55">
        <v>0.98</v>
      </c>
      <c r="O2768" s="54" t="s">
        <v>15615</v>
      </c>
    </row>
    <row r="2769" spans="1:15" x14ac:dyDescent="0.25">
      <c r="A2769" s="19">
        <v>2774</v>
      </c>
      <c r="B2769" t="s">
        <v>10022</v>
      </c>
      <c r="C2769" t="s">
        <v>5351</v>
      </c>
      <c r="D2769" s="50" t="s">
        <v>12349</v>
      </c>
      <c r="E2769" s="84">
        <f t="shared" si="172"/>
        <v>42472</v>
      </c>
      <c r="F2769" s="50">
        <f t="shared" si="173"/>
        <v>2016</v>
      </c>
      <c r="G2769" s="50">
        <f t="shared" si="174"/>
        <v>4</v>
      </c>
      <c r="H2769" s="50">
        <f t="shared" si="175"/>
        <v>2</v>
      </c>
      <c r="I2769" s="54" t="s">
        <v>15753</v>
      </c>
      <c r="J2769" s="54" t="s">
        <v>17105</v>
      </c>
      <c r="K2769" s="54" t="s">
        <v>17125</v>
      </c>
      <c r="L2769" s="54" t="s">
        <v>15623</v>
      </c>
      <c r="M2769" s="55">
        <v>0.67</v>
      </c>
      <c r="N2769" s="55">
        <v>0.45</v>
      </c>
      <c r="O2769" s="54" t="s">
        <v>15615</v>
      </c>
    </row>
    <row r="2770" spans="1:15" x14ac:dyDescent="0.25">
      <c r="A2770" s="19">
        <v>2775</v>
      </c>
      <c r="B2770" t="s">
        <v>11789</v>
      </c>
      <c r="C2770" t="s">
        <v>3621</v>
      </c>
      <c r="D2770" s="50" t="s">
        <v>12349</v>
      </c>
      <c r="E2770" s="84">
        <f t="shared" si="172"/>
        <v>42472</v>
      </c>
      <c r="F2770" s="50">
        <f t="shared" si="173"/>
        <v>2016</v>
      </c>
      <c r="G2770" s="50">
        <f t="shared" si="174"/>
        <v>4</v>
      </c>
      <c r="H2770" s="50">
        <f t="shared" si="175"/>
        <v>2</v>
      </c>
      <c r="I2770" s="54" t="s">
        <v>15625</v>
      </c>
      <c r="J2770" s="54" t="s">
        <v>17050</v>
      </c>
      <c r="K2770" s="54" t="s">
        <v>17124</v>
      </c>
      <c r="L2770" s="54" t="s">
        <v>15623</v>
      </c>
      <c r="M2770" s="55">
        <v>1</v>
      </c>
      <c r="N2770" s="55">
        <v>0.8</v>
      </c>
      <c r="O2770" s="54" t="s">
        <v>15615</v>
      </c>
    </row>
    <row r="2771" spans="1:15" x14ac:dyDescent="0.25">
      <c r="A2771" s="19">
        <v>2776</v>
      </c>
      <c r="B2771" t="s">
        <v>10538</v>
      </c>
      <c r="C2771" t="s">
        <v>4845</v>
      </c>
      <c r="D2771" s="50" t="s">
        <v>12349</v>
      </c>
      <c r="E2771" s="84">
        <f t="shared" si="172"/>
        <v>42472</v>
      </c>
      <c r="F2771" s="50">
        <f t="shared" si="173"/>
        <v>2016</v>
      </c>
      <c r="G2771" s="50">
        <f t="shared" si="174"/>
        <v>4</v>
      </c>
      <c r="H2771" s="50">
        <f t="shared" si="175"/>
        <v>2</v>
      </c>
      <c r="I2771" s="54" t="s">
        <v>15625</v>
      </c>
      <c r="J2771" s="54" t="s">
        <v>17050</v>
      </c>
      <c r="K2771" s="54" t="s">
        <v>17124</v>
      </c>
      <c r="L2771" s="54" t="s">
        <v>15626</v>
      </c>
      <c r="M2771" s="55">
        <v>1</v>
      </c>
      <c r="N2771" s="55">
        <v>0.92</v>
      </c>
      <c r="O2771" s="54" t="s">
        <v>15616</v>
      </c>
    </row>
    <row r="2772" spans="1:15" x14ac:dyDescent="0.25">
      <c r="A2772" s="19">
        <v>2777</v>
      </c>
      <c r="B2772" t="s">
        <v>10037</v>
      </c>
      <c r="C2772" t="s">
        <v>3575</v>
      </c>
      <c r="D2772" s="50" t="s">
        <v>12349</v>
      </c>
      <c r="E2772" s="84">
        <f t="shared" si="172"/>
        <v>42472</v>
      </c>
      <c r="F2772" s="50">
        <f t="shared" si="173"/>
        <v>2016</v>
      </c>
      <c r="G2772" s="50">
        <f t="shared" si="174"/>
        <v>4</v>
      </c>
      <c r="H2772" s="50">
        <f t="shared" si="175"/>
        <v>2</v>
      </c>
      <c r="I2772" s="54" t="s">
        <v>15622</v>
      </c>
      <c r="J2772" s="54" t="s">
        <v>17050</v>
      </c>
      <c r="K2772" s="54" t="s">
        <v>17124</v>
      </c>
      <c r="L2772" s="54" t="s">
        <v>15626</v>
      </c>
      <c r="M2772" s="55">
        <v>1</v>
      </c>
      <c r="N2772" s="55">
        <v>0.96</v>
      </c>
      <c r="O2772" s="54" t="s">
        <v>15616</v>
      </c>
    </row>
    <row r="2773" spans="1:15" x14ac:dyDescent="0.25">
      <c r="A2773" s="19">
        <v>2778</v>
      </c>
      <c r="B2773" t="s">
        <v>8909</v>
      </c>
      <c r="C2773" t="s">
        <v>6443</v>
      </c>
      <c r="D2773" s="50" t="s">
        <v>12350</v>
      </c>
      <c r="E2773" s="84">
        <f t="shared" si="172"/>
        <v>42473</v>
      </c>
      <c r="F2773" s="50">
        <f t="shared" si="173"/>
        <v>2016</v>
      </c>
      <c r="G2773" s="50">
        <f t="shared" si="174"/>
        <v>4</v>
      </c>
      <c r="H2773" s="50">
        <f t="shared" si="175"/>
        <v>3</v>
      </c>
      <c r="I2773" s="54" t="s">
        <v>15622</v>
      </c>
      <c r="J2773" s="54" t="s">
        <v>17050</v>
      </c>
      <c r="K2773" s="54" t="s">
        <v>17124</v>
      </c>
      <c r="L2773" s="54" t="s">
        <v>15626</v>
      </c>
      <c r="M2773" s="55">
        <v>1</v>
      </c>
      <c r="N2773" s="55">
        <v>0.92</v>
      </c>
      <c r="O2773" s="54" t="s">
        <v>15615</v>
      </c>
    </row>
    <row r="2774" spans="1:15" x14ac:dyDescent="0.25">
      <c r="A2774" s="19">
        <v>2779</v>
      </c>
      <c r="B2774" t="s">
        <v>9835</v>
      </c>
      <c r="C2774" t="s">
        <v>5534</v>
      </c>
      <c r="D2774" s="50" t="s">
        <v>12350</v>
      </c>
      <c r="E2774" s="84">
        <f t="shared" si="172"/>
        <v>42473</v>
      </c>
      <c r="F2774" s="50">
        <f t="shared" si="173"/>
        <v>2016</v>
      </c>
      <c r="G2774" s="50">
        <f t="shared" si="174"/>
        <v>4</v>
      </c>
      <c r="H2774" s="50">
        <f t="shared" si="175"/>
        <v>3</v>
      </c>
      <c r="I2774" s="54" t="s">
        <v>15629</v>
      </c>
      <c r="J2774" s="54" t="s">
        <v>17050</v>
      </c>
      <c r="K2774" s="54" t="s">
        <v>17124</v>
      </c>
      <c r="L2774" s="54" t="s">
        <v>15626</v>
      </c>
      <c r="M2774" s="55">
        <v>1</v>
      </c>
      <c r="N2774" s="55">
        <v>0.98</v>
      </c>
      <c r="O2774" s="54" t="s">
        <v>15615</v>
      </c>
    </row>
    <row r="2775" spans="1:15" x14ac:dyDescent="0.25">
      <c r="A2775" s="19">
        <v>2780</v>
      </c>
      <c r="B2775" t="s">
        <v>9206</v>
      </c>
      <c r="C2775" t="s">
        <v>6148</v>
      </c>
      <c r="D2775" s="50" t="s">
        <v>12350</v>
      </c>
      <c r="E2775" s="84">
        <f t="shared" si="172"/>
        <v>42473</v>
      </c>
      <c r="F2775" s="50">
        <f t="shared" si="173"/>
        <v>2016</v>
      </c>
      <c r="G2775" s="50">
        <f t="shared" si="174"/>
        <v>4</v>
      </c>
      <c r="H2775" s="50">
        <f t="shared" si="175"/>
        <v>3</v>
      </c>
      <c r="I2775" s="54" t="s">
        <v>15622</v>
      </c>
      <c r="J2775" s="54" t="s">
        <v>17050</v>
      </c>
      <c r="K2775" s="54" t="s">
        <v>17124</v>
      </c>
      <c r="L2775" s="54" t="s">
        <v>15624</v>
      </c>
      <c r="M2775" s="55">
        <v>1</v>
      </c>
      <c r="N2775" s="55">
        <v>0.34</v>
      </c>
      <c r="O2775" s="54" t="s">
        <v>15615</v>
      </c>
    </row>
    <row r="2776" spans="1:15" x14ac:dyDescent="0.25">
      <c r="A2776" s="19">
        <v>2781</v>
      </c>
      <c r="B2776" t="s">
        <v>9332</v>
      </c>
      <c r="C2776" t="s">
        <v>6025</v>
      </c>
      <c r="D2776" s="50" t="s">
        <v>12350</v>
      </c>
      <c r="E2776" s="84">
        <f t="shared" si="172"/>
        <v>42473</v>
      </c>
      <c r="F2776" s="50">
        <f t="shared" si="173"/>
        <v>2016</v>
      </c>
      <c r="G2776" s="50">
        <f t="shared" si="174"/>
        <v>4</v>
      </c>
      <c r="H2776" s="50">
        <f t="shared" si="175"/>
        <v>3</v>
      </c>
      <c r="I2776" s="54" t="s">
        <v>15622</v>
      </c>
      <c r="J2776" s="54" t="s">
        <v>17050</v>
      </c>
      <c r="K2776" s="54" t="s">
        <v>17124</v>
      </c>
      <c r="L2776" s="54" t="s">
        <v>15626</v>
      </c>
      <c r="M2776" s="55">
        <v>1</v>
      </c>
      <c r="N2776" s="55">
        <v>0.99</v>
      </c>
      <c r="O2776" s="54" t="s">
        <v>15615</v>
      </c>
    </row>
    <row r="2777" spans="1:15" x14ac:dyDescent="0.25">
      <c r="A2777" s="19">
        <v>2782</v>
      </c>
      <c r="B2777" t="s">
        <v>10833</v>
      </c>
      <c r="C2777" t="s">
        <v>4560</v>
      </c>
      <c r="D2777" s="50" t="s">
        <v>12350</v>
      </c>
      <c r="E2777" s="84">
        <f t="shared" si="172"/>
        <v>42473</v>
      </c>
      <c r="F2777" s="50">
        <f t="shared" si="173"/>
        <v>2016</v>
      </c>
      <c r="G2777" s="50">
        <f t="shared" si="174"/>
        <v>4</v>
      </c>
      <c r="H2777" s="50">
        <f t="shared" si="175"/>
        <v>3</v>
      </c>
      <c r="I2777" s="54" t="s">
        <v>15625</v>
      </c>
      <c r="J2777" s="54" t="s">
        <v>17050</v>
      </c>
      <c r="K2777" s="54" t="s">
        <v>17124</v>
      </c>
      <c r="L2777" s="54" t="s">
        <v>15626</v>
      </c>
      <c r="M2777" s="55">
        <v>0.9</v>
      </c>
      <c r="N2777" s="55">
        <v>1</v>
      </c>
      <c r="O2777" s="54" t="s">
        <v>15615</v>
      </c>
    </row>
    <row r="2778" spans="1:15" x14ac:dyDescent="0.25">
      <c r="A2778" s="19">
        <v>2783</v>
      </c>
      <c r="B2778" t="s">
        <v>9335</v>
      </c>
      <c r="C2778" t="s">
        <v>6022</v>
      </c>
      <c r="D2778" s="50" t="s">
        <v>12351</v>
      </c>
      <c r="E2778" s="84">
        <f t="shared" si="172"/>
        <v>42474</v>
      </c>
      <c r="F2778" s="50">
        <f t="shared" si="173"/>
        <v>2016</v>
      </c>
      <c r="G2778" s="50">
        <f t="shared" si="174"/>
        <v>4</v>
      </c>
      <c r="H2778" s="50">
        <f t="shared" si="175"/>
        <v>4</v>
      </c>
      <c r="I2778" s="54" t="s">
        <v>15622</v>
      </c>
      <c r="J2778" s="54" t="s">
        <v>17050</v>
      </c>
      <c r="K2778" s="54" t="s">
        <v>17124</v>
      </c>
      <c r="L2778" s="54" t="s">
        <v>15623</v>
      </c>
      <c r="M2778" s="55">
        <v>0.64</v>
      </c>
      <c r="N2778" s="55">
        <v>0.33</v>
      </c>
      <c r="O2778" s="54" t="s">
        <v>15615</v>
      </c>
    </row>
    <row r="2779" spans="1:15" x14ac:dyDescent="0.25">
      <c r="A2779" s="19">
        <v>2784</v>
      </c>
      <c r="B2779" t="s">
        <v>11455</v>
      </c>
      <c r="C2779" t="s">
        <v>3946</v>
      </c>
      <c r="D2779" s="50" t="s">
        <v>12351</v>
      </c>
      <c r="E2779" s="84">
        <f t="shared" si="172"/>
        <v>42474</v>
      </c>
      <c r="F2779" s="50">
        <f t="shared" si="173"/>
        <v>2016</v>
      </c>
      <c r="G2779" s="50">
        <f t="shared" si="174"/>
        <v>4</v>
      </c>
      <c r="H2779" s="50">
        <f t="shared" si="175"/>
        <v>4</v>
      </c>
      <c r="I2779" s="54" t="s">
        <v>15622</v>
      </c>
      <c r="J2779" s="54" t="s">
        <v>17050</v>
      </c>
      <c r="K2779" s="54" t="s">
        <v>17124</v>
      </c>
      <c r="L2779" s="54" t="s">
        <v>15626</v>
      </c>
      <c r="M2779" s="55">
        <v>1</v>
      </c>
      <c r="N2779" s="55">
        <v>0</v>
      </c>
      <c r="O2779" s="54" t="s">
        <v>15615</v>
      </c>
    </row>
    <row r="2780" spans="1:15" x14ac:dyDescent="0.25">
      <c r="A2780" s="19">
        <v>2785</v>
      </c>
      <c r="B2780" t="s">
        <v>8041</v>
      </c>
      <c r="C2780" t="s">
        <v>7291</v>
      </c>
      <c r="D2780" s="50" t="s">
        <v>12352</v>
      </c>
      <c r="E2780" s="84">
        <f t="shared" si="172"/>
        <v>42475</v>
      </c>
      <c r="F2780" s="50">
        <f t="shared" si="173"/>
        <v>2016</v>
      </c>
      <c r="G2780" s="50">
        <f t="shared" si="174"/>
        <v>4</v>
      </c>
      <c r="H2780" s="50">
        <f t="shared" si="175"/>
        <v>5</v>
      </c>
      <c r="I2780" s="54" t="s">
        <v>15629</v>
      </c>
      <c r="J2780" s="54" t="s">
        <v>17050</v>
      </c>
      <c r="K2780" s="54" t="s">
        <v>17124</v>
      </c>
      <c r="L2780" s="54" t="s">
        <v>15626</v>
      </c>
      <c r="M2780" s="55">
        <v>1</v>
      </c>
      <c r="N2780" s="55">
        <v>1</v>
      </c>
      <c r="O2780" s="54" t="s">
        <v>15615</v>
      </c>
    </row>
    <row r="2781" spans="1:15" x14ac:dyDescent="0.25">
      <c r="A2781" s="19">
        <v>2786</v>
      </c>
      <c r="B2781" t="s">
        <v>11222</v>
      </c>
      <c r="C2781" t="s">
        <v>4179</v>
      </c>
      <c r="D2781" s="50" t="s">
        <v>12352</v>
      </c>
      <c r="E2781" s="84">
        <f t="shared" si="172"/>
        <v>42475</v>
      </c>
      <c r="F2781" s="50">
        <f t="shared" si="173"/>
        <v>2016</v>
      </c>
      <c r="G2781" s="50">
        <f t="shared" si="174"/>
        <v>4</v>
      </c>
      <c r="H2781" s="50">
        <f t="shared" si="175"/>
        <v>5</v>
      </c>
      <c r="I2781" s="54" t="s">
        <v>15806</v>
      </c>
      <c r="J2781" s="54" t="s">
        <v>17073</v>
      </c>
      <c r="K2781" s="54" t="s">
        <v>17124</v>
      </c>
      <c r="L2781" s="54" t="s">
        <v>15626</v>
      </c>
      <c r="M2781" s="55">
        <v>1</v>
      </c>
      <c r="N2781" s="55">
        <v>1</v>
      </c>
      <c r="O2781" s="54" t="s">
        <v>15616</v>
      </c>
    </row>
    <row r="2782" spans="1:15" x14ac:dyDescent="0.25">
      <c r="A2782" s="19">
        <v>2787</v>
      </c>
      <c r="B2782" t="s">
        <v>10230</v>
      </c>
      <c r="C2782" t="s">
        <v>5149</v>
      </c>
      <c r="D2782" s="50" t="s">
        <v>12352</v>
      </c>
      <c r="E2782" s="84">
        <f t="shared" si="172"/>
        <v>42475</v>
      </c>
      <c r="F2782" s="50">
        <f t="shared" si="173"/>
        <v>2016</v>
      </c>
      <c r="G2782" s="50">
        <f t="shared" si="174"/>
        <v>4</v>
      </c>
      <c r="H2782" s="50">
        <f t="shared" si="175"/>
        <v>5</v>
      </c>
      <c r="I2782" s="54" t="s">
        <v>15625</v>
      </c>
      <c r="J2782" s="54" t="s">
        <v>17050</v>
      </c>
      <c r="K2782" s="54" t="s">
        <v>17124</v>
      </c>
      <c r="L2782" s="54" t="s">
        <v>15623</v>
      </c>
      <c r="M2782" s="55">
        <v>1</v>
      </c>
      <c r="N2782" s="55">
        <v>0.94</v>
      </c>
      <c r="O2782" s="54" t="s">
        <v>15616</v>
      </c>
    </row>
    <row r="2783" spans="1:15" x14ac:dyDescent="0.25">
      <c r="A2783" s="19">
        <v>2788</v>
      </c>
      <c r="B2783" t="s">
        <v>7703</v>
      </c>
      <c r="C2783" t="s">
        <v>7615</v>
      </c>
      <c r="D2783" s="50" t="s">
        <v>12352</v>
      </c>
      <c r="E2783" s="84">
        <f t="shared" si="172"/>
        <v>42475</v>
      </c>
      <c r="F2783" s="50">
        <f t="shared" si="173"/>
        <v>2016</v>
      </c>
      <c r="G2783" s="50">
        <f t="shared" si="174"/>
        <v>4</v>
      </c>
      <c r="H2783" s="50">
        <f t="shared" si="175"/>
        <v>5</v>
      </c>
      <c r="I2783" s="54" t="s">
        <v>15622</v>
      </c>
      <c r="J2783" s="54" t="s">
        <v>17050</v>
      </c>
      <c r="K2783" s="54" t="s">
        <v>17124</v>
      </c>
      <c r="L2783" s="54" t="s">
        <v>15624</v>
      </c>
      <c r="M2783" s="55">
        <v>1</v>
      </c>
      <c r="N2783" s="55">
        <v>1</v>
      </c>
      <c r="O2783" s="54" t="s">
        <v>15615</v>
      </c>
    </row>
    <row r="2784" spans="1:15" x14ac:dyDescent="0.25">
      <c r="A2784" s="19">
        <v>2789</v>
      </c>
      <c r="B2784" t="s">
        <v>10524</v>
      </c>
      <c r="C2784" t="s">
        <v>4859</v>
      </c>
      <c r="D2784" s="50" t="s">
        <v>12353</v>
      </c>
      <c r="E2784" s="84">
        <f t="shared" si="172"/>
        <v>42476</v>
      </c>
      <c r="F2784" s="50">
        <f t="shared" si="173"/>
        <v>2016</v>
      </c>
      <c r="G2784" s="50">
        <f t="shared" si="174"/>
        <v>4</v>
      </c>
      <c r="H2784" s="50">
        <f t="shared" si="175"/>
        <v>6</v>
      </c>
      <c r="I2784" s="54" t="s">
        <v>15622</v>
      </c>
      <c r="J2784" s="54" t="s">
        <v>17050</v>
      </c>
      <c r="K2784" s="54" t="s">
        <v>17124</v>
      </c>
      <c r="L2784" s="54" t="s">
        <v>15628</v>
      </c>
      <c r="M2784" s="55">
        <v>0</v>
      </c>
      <c r="N2784" s="55">
        <v>0.73</v>
      </c>
      <c r="O2784" s="54" t="s">
        <v>15616</v>
      </c>
    </row>
    <row r="2785" spans="1:15" x14ac:dyDescent="0.25">
      <c r="A2785" s="19">
        <v>2790</v>
      </c>
      <c r="B2785" t="s">
        <v>11681</v>
      </c>
      <c r="C2785" t="s">
        <v>3725</v>
      </c>
      <c r="D2785" s="50" t="s">
        <v>12353</v>
      </c>
      <c r="E2785" s="84">
        <f t="shared" si="172"/>
        <v>42476</v>
      </c>
      <c r="F2785" s="50">
        <f t="shared" si="173"/>
        <v>2016</v>
      </c>
      <c r="G2785" s="50">
        <f t="shared" si="174"/>
        <v>4</v>
      </c>
      <c r="H2785" s="50">
        <f t="shared" si="175"/>
        <v>6</v>
      </c>
      <c r="I2785" s="54" t="s">
        <v>15622</v>
      </c>
      <c r="J2785" s="54" t="s">
        <v>17050</v>
      </c>
      <c r="K2785" s="54" t="s">
        <v>17124</v>
      </c>
      <c r="L2785" s="54" t="s">
        <v>15623</v>
      </c>
      <c r="M2785" s="55">
        <v>1</v>
      </c>
      <c r="N2785" s="55">
        <v>0.96</v>
      </c>
      <c r="O2785" s="54" t="s">
        <v>15615</v>
      </c>
    </row>
    <row r="2786" spans="1:15" x14ac:dyDescent="0.25">
      <c r="A2786" s="19">
        <v>1182</v>
      </c>
      <c r="B2786" t="s">
        <v>10479</v>
      </c>
      <c r="C2786" t="s">
        <v>4904</v>
      </c>
      <c r="D2786" s="50" t="s">
        <v>12354</v>
      </c>
      <c r="E2786" s="84">
        <f t="shared" si="172"/>
        <v>42477</v>
      </c>
      <c r="F2786" s="50">
        <f t="shared" si="173"/>
        <v>2016</v>
      </c>
      <c r="G2786" s="50">
        <f t="shared" si="174"/>
        <v>4</v>
      </c>
      <c r="H2786" s="50">
        <f t="shared" si="175"/>
        <v>7</v>
      </c>
      <c r="I2786" s="54" t="s">
        <v>15622</v>
      </c>
      <c r="J2786" s="54" t="s">
        <v>17050</v>
      </c>
      <c r="K2786" s="54" t="s">
        <v>17124</v>
      </c>
      <c r="L2786" s="54" t="s">
        <v>15626</v>
      </c>
      <c r="M2786" s="55">
        <v>1</v>
      </c>
      <c r="N2786" s="55">
        <v>0.94</v>
      </c>
      <c r="O2786" s="54" t="s">
        <v>15616</v>
      </c>
    </row>
    <row r="2787" spans="1:15" x14ac:dyDescent="0.25">
      <c r="A2787" s="19">
        <v>2791</v>
      </c>
      <c r="B2787" t="s">
        <v>7882</v>
      </c>
      <c r="C2787" t="s">
        <v>7446</v>
      </c>
      <c r="D2787" s="50" t="s">
        <v>12355</v>
      </c>
      <c r="E2787" s="84">
        <f t="shared" si="172"/>
        <v>42478</v>
      </c>
      <c r="F2787" s="50">
        <f t="shared" si="173"/>
        <v>2016</v>
      </c>
      <c r="G2787" s="50">
        <f t="shared" si="174"/>
        <v>4</v>
      </c>
      <c r="H2787" s="50">
        <f t="shared" si="175"/>
        <v>1</v>
      </c>
      <c r="I2787" s="54" t="s">
        <v>15622</v>
      </c>
      <c r="J2787" s="54" t="s">
        <v>17050</v>
      </c>
      <c r="K2787" s="54" t="s">
        <v>17124</v>
      </c>
      <c r="L2787" s="54" t="s">
        <v>15623</v>
      </c>
      <c r="M2787" s="55">
        <v>0.5</v>
      </c>
      <c r="N2787" s="55">
        <v>0.81</v>
      </c>
      <c r="O2787" s="54" t="s">
        <v>15616</v>
      </c>
    </row>
    <row r="2788" spans="1:15" x14ac:dyDescent="0.25">
      <c r="A2788" s="19">
        <v>2792</v>
      </c>
      <c r="B2788" t="s">
        <v>9514</v>
      </c>
      <c r="C2788" t="s">
        <v>5846</v>
      </c>
      <c r="D2788" s="50" t="s">
        <v>12355</v>
      </c>
      <c r="E2788" s="84">
        <f t="shared" si="172"/>
        <v>42478</v>
      </c>
      <c r="F2788" s="50">
        <f t="shared" si="173"/>
        <v>2016</v>
      </c>
      <c r="G2788" s="50">
        <f t="shared" si="174"/>
        <v>4</v>
      </c>
      <c r="H2788" s="50">
        <f t="shared" si="175"/>
        <v>1</v>
      </c>
      <c r="I2788" s="54" t="s">
        <v>15622</v>
      </c>
      <c r="J2788" s="54" t="s">
        <v>17050</v>
      </c>
      <c r="K2788" s="54" t="s">
        <v>17124</v>
      </c>
      <c r="L2788" s="54" t="s">
        <v>15624</v>
      </c>
      <c r="M2788" s="55">
        <v>1</v>
      </c>
      <c r="N2788" s="55">
        <v>0.83</v>
      </c>
      <c r="O2788" s="54" t="s">
        <v>15616</v>
      </c>
    </row>
    <row r="2789" spans="1:15" x14ac:dyDescent="0.25">
      <c r="A2789" s="19">
        <v>2793</v>
      </c>
      <c r="B2789" t="s">
        <v>10871</v>
      </c>
      <c r="C2789" t="s">
        <v>4523</v>
      </c>
      <c r="D2789" s="50" t="s">
        <v>12356</v>
      </c>
      <c r="E2789" s="84">
        <f t="shared" si="172"/>
        <v>42480</v>
      </c>
      <c r="F2789" s="50">
        <f t="shared" si="173"/>
        <v>2016</v>
      </c>
      <c r="G2789" s="50">
        <f t="shared" si="174"/>
        <v>4</v>
      </c>
      <c r="H2789" s="50">
        <f t="shared" si="175"/>
        <v>3</v>
      </c>
      <c r="I2789" s="54" t="s">
        <v>15622</v>
      </c>
      <c r="J2789" s="54" t="s">
        <v>17050</v>
      </c>
      <c r="K2789" s="54" t="s">
        <v>17124</v>
      </c>
      <c r="L2789" s="54" t="s">
        <v>15623</v>
      </c>
      <c r="M2789" s="55">
        <v>0.9</v>
      </c>
      <c r="N2789" s="55">
        <v>0.99</v>
      </c>
      <c r="O2789" s="54" t="s">
        <v>15616</v>
      </c>
    </row>
    <row r="2790" spans="1:15" x14ac:dyDescent="0.25">
      <c r="A2790" s="19">
        <v>2794</v>
      </c>
      <c r="B2790" t="s">
        <v>9505</v>
      </c>
      <c r="C2790" t="s">
        <v>5855</v>
      </c>
      <c r="D2790" s="50" t="s">
        <v>12357</v>
      </c>
      <c r="E2790" s="84">
        <f t="shared" si="172"/>
        <v>42481</v>
      </c>
      <c r="F2790" s="50">
        <f t="shared" si="173"/>
        <v>2016</v>
      </c>
      <c r="G2790" s="50">
        <f t="shared" si="174"/>
        <v>4</v>
      </c>
      <c r="H2790" s="50">
        <f t="shared" si="175"/>
        <v>4</v>
      </c>
      <c r="I2790" s="54" t="s">
        <v>15622</v>
      </c>
      <c r="J2790" s="54" t="s">
        <v>17050</v>
      </c>
      <c r="K2790" s="54" t="s">
        <v>17124</v>
      </c>
      <c r="L2790" s="54" t="s">
        <v>15626</v>
      </c>
      <c r="M2790" s="55">
        <v>1</v>
      </c>
      <c r="N2790" s="55">
        <v>1</v>
      </c>
      <c r="O2790" s="54" t="s">
        <v>15616</v>
      </c>
    </row>
    <row r="2791" spans="1:15" x14ac:dyDescent="0.25">
      <c r="A2791" s="19">
        <v>2795</v>
      </c>
      <c r="B2791" t="s">
        <v>10604</v>
      </c>
      <c r="C2791" t="s">
        <v>4782</v>
      </c>
      <c r="D2791" s="50" t="s">
        <v>12357</v>
      </c>
      <c r="E2791" s="84">
        <f t="shared" si="172"/>
        <v>42481</v>
      </c>
      <c r="F2791" s="50">
        <f t="shared" si="173"/>
        <v>2016</v>
      </c>
      <c r="G2791" s="50">
        <f t="shared" si="174"/>
        <v>4</v>
      </c>
      <c r="H2791" s="50">
        <f t="shared" si="175"/>
        <v>4</v>
      </c>
      <c r="I2791" s="54" t="s">
        <v>15622</v>
      </c>
      <c r="J2791" s="54" t="s">
        <v>17050</v>
      </c>
      <c r="K2791" s="54" t="s">
        <v>17124</v>
      </c>
      <c r="L2791" s="54" t="s">
        <v>15626</v>
      </c>
      <c r="M2791" s="55">
        <v>1</v>
      </c>
      <c r="N2791" s="55">
        <v>0.51</v>
      </c>
      <c r="O2791" s="54" t="s">
        <v>15616</v>
      </c>
    </row>
    <row r="2792" spans="1:15" x14ac:dyDescent="0.25">
      <c r="A2792" s="19">
        <v>2796</v>
      </c>
      <c r="B2792" t="s">
        <v>11396</v>
      </c>
      <c r="C2792" t="s">
        <v>4004</v>
      </c>
      <c r="D2792" s="50" t="s">
        <v>12357</v>
      </c>
      <c r="E2792" s="84">
        <f t="shared" si="172"/>
        <v>42481</v>
      </c>
      <c r="F2792" s="50">
        <f t="shared" si="173"/>
        <v>2016</v>
      </c>
      <c r="G2792" s="50">
        <f t="shared" si="174"/>
        <v>4</v>
      </c>
      <c r="H2792" s="50">
        <f t="shared" si="175"/>
        <v>4</v>
      </c>
      <c r="I2792" s="54" t="s">
        <v>15622</v>
      </c>
      <c r="J2792" s="54" t="s">
        <v>17050</v>
      </c>
      <c r="K2792" s="54" t="s">
        <v>17124</v>
      </c>
      <c r="L2792" s="54" t="s">
        <v>15626</v>
      </c>
      <c r="M2792" s="55">
        <v>1</v>
      </c>
      <c r="N2792" s="55">
        <v>0.25</v>
      </c>
      <c r="O2792" s="54" t="s">
        <v>15615</v>
      </c>
    </row>
    <row r="2793" spans="1:15" x14ac:dyDescent="0.25">
      <c r="A2793" s="19">
        <v>2797</v>
      </c>
      <c r="B2793" t="s">
        <v>11468</v>
      </c>
      <c r="C2793" t="s">
        <v>3934</v>
      </c>
      <c r="D2793" s="50" t="s">
        <v>12357</v>
      </c>
      <c r="E2793" s="84">
        <f t="shared" si="172"/>
        <v>42481</v>
      </c>
      <c r="F2793" s="50">
        <f t="shared" si="173"/>
        <v>2016</v>
      </c>
      <c r="G2793" s="50">
        <f t="shared" si="174"/>
        <v>4</v>
      </c>
      <c r="H2793" s="50">
        <f t="shared" si="175"/>
        <v>4</v>
      </c>
      <c r="I2793" s="54" t="s">
        <v>15629</v>
      </c>
      <c r="J2793" s="54" t="s">
        <v>17050</v>
      </c>
      <c r="K2793" s="54" t="s">
        <v>17124</v>
      </c>
      <c r="L2793" s="54" t="s">
        <v>15626</v>
      </c>
      <c r="M2793" s="55">
        <v>0.97</v>
      </c>
      <c r="N2793" s="55">
        <v>1</v>
      </c>
      <c r="O2793" s="54" t="s">
        <v>15616</v>
      </c>
    </row>
    <row r="2794" spans="1:15" x14ac:dyDescent="0.25">
      <c r="A2794" s="19">
        <v>2798</v>
      </c>
      <c r="B2794" t="s">
        <v>10623</v>
      </c>
      <c r="C2794" t="s">
        <v>4763</v>
      </c>
      <c r="D2794" s="50" t="s">
        <v>12358</v>
      </c>
      <c r="E2794" s="84">
        <f t="shared" si="172"/>
        <v>42483</v>
      </c>
      <c r="F2794" s="50">
        <f t="shared" si="173"/>
        <v>2016</v>
      </c>
      <c r="G2794" s="50">
        <f t="shared" si="174"/>
        <v>4</v>
      </c>
      <c r="H2794" s="50">
        <f t="shared" si="175"/>
        <v>6</v>
      </c>
      <c r="I2794" s="54" t="s">
        <v>15622</v>
      </c>
      <c r="J2794" s="54" t="s">
        <v>17050</v>
      </c>
      <c r="K2794" s="54" t="s">
        <v>17124</v>
      </c>
      <c r="L2794" s="54" t="s">
        <v>15623</v>
      </c>
      <c r="M2794" s="55">
        <v>0.8</v>
      </c>
      <c r="N2794" s="55">
        <v>0.97</v>
      </c>
      <c r="O2794" s="54" t="s">
        <v>15616</v>
      </c>
    </row>
    <row r="2795" spans="1:15" x14ac:dyDescent="0.25">
      <c r="A2795" s="19">
        <v>2799</v>
      </c>
      <c r="B2795" t="s">
        <v>9897</v>
      </c>
      <c r="C2795" t="s">
        <v>5474</v>
      </c>
      <c r="D2795" s="50" t="s">
        <v>12359</v>
      </c>
      <c r="E2795" s="84">
        <f t="shared" si="172"/>
        <v>42484</v>
      </c>
      <c r="F2795" s="50">
        <f t="shared" si="173"/>
        <v>2016</v>
      </c>
      <c r="G2795" s="50">
        <f t="shared" si="174"/>
        <v>4</v>
      </c>
      <c r="H2795" s="50">
        <f t="shared" si="175"/>
        <v>7</v>
      </c>
      <c r="I2795" s="54" t="s">
        <v>15622</v>
      </c>
      <c r="J2795" s="54" t="s">
        <v>17050</v>
      </c>
      <c r="K2795" s="54" t="s">
        <v>17124</v>
      </c>
      <c r="L2795" s="54" t="s">
        <v>15626</v>
      </c>
      <c r="M2795" s="55">
        <v>1</v>
      </c>
      <c r="N2795" s="55">
        <v>0.98</v>
      </c>
      <c r="O2795" s="54" t="s">
        <v>15615</v>
      </c>
    </row>
    <row r="2796" spans="1:15" x14ac:dyDescent="0.25">
      <c r="A2796" s="19">
        <v>2800</v>
      </c>
      <c r="B2796" t="s">
        <v>8813</v>
      </c>
      <c r="C2796" t="s">
        <v>6535</v>
      </c>
      <c r="D2796" s="50" t="s">
        <v>12360</v>
      </c>
      <c r="E2796" s="84">
        <f t="shared" si="172"/>
        <v>42485</v>
      </c>
      <c r="F2796" s="50">
        <f t="shared" si="173"/>
        <v>2016</v>
      </c>
      <c r="G2796" s="50">
        <f t="shared" si="174"/>
        <v>4</v>
      </c>
      <c r="H2796" s="50">
        <f t="shared" si="175"/>
        <v>1</v>
      </c>
      <c r="I2796" s="54" t="s">
        <v>15622</v>
      </c>
      <c r="J2796" s="54" t="s">
        <v>17050</v>
      </c>
      <c r="K2796" s="54" t="s">
        <v>17124</v>
      </c>
      <c r="L2796" s="54" t="s">
        <v>15626</v>
      </c>
      <c r="M2796" s="55">
        <v>1</v>
      </c>
      <c r="N2796" s="55">
        <v>0.89</v>
      </c>
      <c r="O2796" s="54" t="s">
        <v>15615</v>
      </c>
    </row>
    <row r="2797" spans="1:15" x14ac:dyDescent="0.25">
      <c r="A2797" s="19">
        <v>2801</v>
      </c>
      <c r="B2797" t="s">
        <v>10788</v>
      </c>
      <c r="C2797" t="s">
        <v>3527</v>
      </c>
      <c r="D2797" s="50" t="s">
        <v>12360</v>
      </c>
      <c r="E2797" s="84">
        <f t="shared" si="172"/>
        <v>42485</v>
      </c>
      <c r="F2797" s="50">
        <f t="shared" si="173"/>
        <v>2016</v>
      </c>
      <c r="G2797" s="50">
        <f t="shared" si="174"/>
        <v>4</v>
      </c>
      <c r="H2797" s="50">
        <f t="shared" si="175"/>
        <v>1</v>
      </c>
      <c r="I2797" s="54" t="s">
        <v>15622</v>
      </c>
      <c r="J2797" s="54" t="s">
        <v>17050</v>
      </c>
      <c r="K2797" s="54" t="s">
        <v>17124</v>
      </c>
      <c r="L2797" s="54" t="s">
        <v>15623</v>
      </c>
      <c r="M2797" s="55">
        <v>1</v>
      </c>
      <c r="N2797" s="55">
        <v>1</v>
      </c>
      <c r="O2797" s="54" t="s">
        <v>15616</v>
      </c>
    </row>
    <row r="2798" spans="1:15" x14ac:dyDescent="0.25">
      <c r="A2798" s="19">
        <v>2802</v>
      </c>
      <c r="B2798" t="s">
        <v>7707</v>
      </c>
      <c r="C2798" t="s">
        <v>3553</v>
      </c>
      <c r="D2798" s="50" t="s">
        <v>12361</v>
      </c>
      <c r="E2798" s="84">
        <f t="shared" si="172"/>
        <v>42487</v>
      </c>
      <c r="F2798" s="50">
        <f t="shared" si="173"/>
        <v>2016</v>
      </c>
      <c r="G2798" s="50">
        <f t="shared" si="174"/>
        <v>4</v>
      </c>
      <c r="H2798" s="50">
        <f t="shared" si="175"/>
        <v>3</v>
      </c>
      <c r="I2798" s="54" t="s">
        <v>15622</v>
      </c>
      <c r="J2798" s="54" t="s">
        <v>17050</v>
      </c>
      <c r="K2798" s="54" t="s">
        <v>17124</v>
      </c>
      <c r="L2798" s="54" t="s">
        <v>15626</v>
      </c>
      <c r="M2798" s="55">
        <v>0.94</v>
      </c>
      <c r="N2798" s="55">
        <v>0.99</v>
      </c>
      <c r="O2798" s="54" t="s">
        <v>15616</v>
      </c>
    </row>
    <row r="2799" spans="1:15" x14ac:dyDescent="0.25">
      <c r="A2799" s="19">
        <v>2803</v>
      </c>
      <c r="B2799" t="s">
        <v>11604</v>
      </c>
      <c r="C2799" t="s">
        <v>3801</v>
      </c>
      <c r="D2799" s="50" t="s">
        <v>12361</v>
      </c>
      <c r="E2799" s="84">
        <f t="shared" si="172"/>
        <v>42487</v>
      </c>
      <c r="F2799" s="50">
        <f t="shared" si="173"/>
        <v>2016</v>
      </c>
      <c r="G2799" s="50">
        <f t="shared" si="174"/>
        <v>4</v>
      </c>
      <c r="H2799" s="50">
        <f t="shared" si="175"/>
        <v>3</v>
      </c>
      <c r="I2799" s="54" t="s">
        <v>15622</v>
      </c>
      <c r="J2799" s="54" t="s">
        <v>17050</v>
      </c>
      <c r="K2799" s="54" t="s">
        <v>17124</v>
      </c>
      <c r="L2799" s="54" t="s">
        <v>15626</v>
      </c>
      <c r="M2799" s="55">
        <v>1</v>
      </c>
      <c r="N2799" s="55">
        <v>0.92</v>
      </c>
      <c r="O2799" s="54" t="s">
        <v>15615</v>
      </c>
    </row>
    <row r="2800" spans="1:15" x14ac:dyDescent="0.25">
      <c r="A2800" s="19">
        <v>2804</v>
      </c>
      <c r="B2800" t="s">
        <v>9798</v>
      </c>
      <c r="C2800" t="s">
        <v>5571</v>
      </c>
      <c r="D2800" s="50" t="s">
        <v>12362</v>
      </c>
      <c r="E2800" s="84">
        <f t="shared" si="172"/>
        <v>42490</v>
      </c>
      <c r="F2800" s="50">
        <f t="shared" si="173"/>
        <v>2016</v>
      </c>
      <c r="G2800" s="50">
        <f t="shared" si="174"/>
        <v>4</v>
      </c>
      <c r="H2800" s="50">
        <f t="shared" si="175"/>
        <v>6</v>
      </c>
      <c r="I2800" s="54" t="s">
        <v>15622</v>
      </c>
      <c r="J2800" s="54" t="s">
        <v>17050</v>
      </c>
      <c r="K2800" s="54" t="s">
        <v>17124</v>
      </c>
      <c r="L2800" s="54" t="s">
        <v>15626</v>
      </c>
      <c r="M2800" s="55">
        <v>1</v>
      </c>
      <c r="N2800" s="55">
        <v>0.96</v>
      </c>
      <c r="O2800" s="54" t="s">
        <v>15616</v>
      </c>
    </row>
    <row r="2801" spans="1:15" x14ac:dyDescent="0.25">
      <c r="A2801" s="19">
        <v>2805</v>
      </c>
      <c r="B2801" t="s">
        <v>7880</v>
      </c>
      <c r="C2801" t="s">
        <v>7448</v>
      </c>
      <c r="D2801" s="50" t="s">
        <v>12363</v>
      </c>
      <c r="E2801" s="84">
        <f t="shared" si="172"/>
        <v>42491</v>
      </c>
      <c r="F2801" s="50">
        <f t="shared" si="173"/>
        <v>2016</v>
      </c>
      <c r="G2801" s="50">
        <f t="shared" si="174"/>
        <v>5</v>
      </c>
      <c r="H2801" s="50">
        <f t="shared" si="175"/>
        <v>7</v>
      </c>
      <c r="I2801" s="54" t="s">
        <v>15622</v>
      </c>
      <c r="J2801" s="54" t="s">
        <v>17050</v>
      </c>
      <c r="K2801" s="54" t="s">
        <v>17124</v>
      </c>
      <c r="L2801" s="54" t="s">
        <v>15626</v>
      </c>
      <c r="M2801" s="55">
        <v>1</v>
      </c>
      <c r="N2801" s="55">
        <v>0.88</v>
      </c>
      <c r="O2801" s="54" t="s">
        <v>15616</v>
      </c>
    </row>
    <row r="2802" spans="1:15" x14ac:dyDescent="0.25">
      <c r="A2802" s="19">
        <v>2806</v>
      </c>
      <c r="B2802" t="s">
        <v>11437</v>
      </c>
      <c r="C2802" t="s">
        <v>3964</v>
      </c>
      <c r="D2802" s="50" t="s">
        <v>12364</v>
      </c>
      <c r="E2802" s="84">
        <f t="shared" si="172"/>
        <v>42492</v>
      </c>
      <c r="F2802" s="50">
        <f t="shared" si="173"/>
        <v>2016</v>
      </c>
      <c r="G2802" s="50">
        <f t="shared" si="174"/>
        <v>5</v>
      </c>
      <c r="H2802" s="50">
        <f t="shared" si="175"/>
        <v>1</v>
      </c>
      <c r="I2802" s="54" t="s">
        <v>15622</v>
      </c>
      <c r="J2802" s="54" t="s">
        <v>17050</v>
      </c>
      <c r="K2802" s="54" t="s">
        <v>17124</v>
      </c>
      <c r="L2802" s="54" t="s">
        <v>15626</v>
      </c>
      <c r="M2802" s="55">
        <v>0.91</v>
      </c>
      <c r="N2802" s="55">
        <v>1</v>
      </c>
      <c r="O2802" s="54" t="s">
        <v>15615</v>
      </c>
    </row>
    <row r="2803" spans="1:15" x14ac:dyDescent="0.25">
      <c r="A2803" s="19">
        <v>2807</v>
      </c>
      <c r="B2803" t="s">
        <v>11629</v>
      </c>
      <c r="C2803" t="s">
        <v>3776</v>
      </c>
      <c r="D2803" s="50" t="s">
        <v>12364</v>
      </c>
      <c r="E2803" s="84">
        <f t="shared" si="172"/>
        <v>42492</v>
      </c>
      <c r="F2803" s="50">
        <f t="shared" si="173"/>
        <v>2016</v>
      </c>
      <c r="G2803" s="50">
        <f t="shared" si="174"/>
        <v>5</v>
      </c>
      <c r="H2803" s="50">
        <f t="shared" si="175"/>
        <v>1</v>
      </c>
      <c r="I2803" s="54" t="s">
        <v>15625</v>
      </c>
      <c r="J2803" s="54" t="s">
        <v>17050</v>
      </c>
      <c r="K2803" s="54" t="s">
        <v>17124</v>
      </c>
      <c r="L2803" s="54" t="s">
        <v>15626</v>
      </c>
      <c r="M2803" s="55">
        <v>1</v>
      </c>
      <c r="N2803" s="55">
        <v>0.6</v>
      </c>
      <c r="O2803" s="54" t="s">
        <v>15615</v>
      </c>
    </row>
    <row r="2804" spans="1:15" x14ac:dyDescent="0.25">
      <c r="A2804" s="19">
        <v>2808</v>
      </c>
      <c r="B2804" t="s">
        <v>10817</v>
      </c>
      <c r="C2804" t="s">
        <v>4576</v>
      </c>
      <c r="D2804" s="50" t="s">
        <v>12364</v>
      </c>
      <c r="E2804" s="84">
        <f t="shared" si="172"/>
        <v>42492</v>
      </c>
      <c r="F2804" s="50">
        <f t="shared" si="173"/>
        <v>2016</v>
      </c>
      <c r="G2804" s="50">
        <f t="shared" si="174"/>
        <v>5</v>
      </c>
      <c r="H2804" s="50">
        <f t="shared" si="175"/>
        <v>1</v>
      </c>
      <c r="I2804" s="54" t="s">
        <v>15622</v>
      </c>
      <c r="J2804" s="54" t="s">
        <v>17050</v>
      </c>
      <c r="K2804" s="54" t="s">
        <v>17124</v>
      </c>
      <c r="L2804" s="54" t="s">
        <v>15628</v>
      </c>
      <c r="M2804" s="55">
        <v>0</v>
      </c>
      <c r="N2804" s="55">
        <v>0</v>
      </c>
      <c r="O2804" s="54" t="s">
        <v>15615</v>
      </c>
    </row>
    <row r="2805" spans="1:15" x14ac:dyDescent="0.25">
      <c r="A2805" s="19">
        <v>2809</v>
      </c>
      <c r="B2805" t="s">
        <v>7738</v>
      </c>
      <c r="C2805" t="s">
        <v>7583</v>
      </c>
      <c r="D2805" s="50" t="s">
        <v>12365</v>
      </c>
      <c r="E2805" s="84">
        <f t="shared" si="172"/>
        <v>42493</v>
      </c>
      <c r="F2805" s="50">
        <f t="shared" si="173"/>
        <v>2016</v>
      </c>
      <c r="G2805" s="50">
        <f t="shared" si="174"/>
        <v>5</v>
      </c>
      <c r="H2805" s="50">
        <f t="shared" si="175"/>
        <v>2</v>
      </c>
      <c r="I2805" s="54" t="s">
        <v>15622</v>
      </c>
      <c r="J2805" s="54" t="s">
        <v>17050</v>
      </c>
      <c r="K2805" s="54" t="s">
        <v>17124</v>
      </c>
      <c r="L2805" s="54" t="s">
        <v>15626</v>
      </c>
      <c r="M2805" s="55">
        <v>1</v>
      </c>
      <c r="N2805" s="55">
        <v>1</v>
      </c>
      <c r="O2805" s="54" t="s">
        <v>15616</v>
      </c>
    </row>
    <row r="2806" spans="1:15" x14ac:dyDescent="0.25">
      <c r="A2806" s="19">
        <v>2810</v>
      </c>
      <c r="B2806" t="s">
        <v>11235</v>
      </c>
      <c r="C2806" t="s">
        <v>4166</v>
      </c>
      <c r="D2806" s="50" t="s">
        <v>12366</v>
      </c>
      <c r="E2806" s="84">
        <f t="shared" si="172"/>
        <v>42494</v>
      </c>
      <c r="F2806" s="50">
        <f t="shared" si="173"/>
        <v>2016</v>
      </c>
      <c r="G2806" s="50">
        <f t="shared" si="174"/>
        <v>5</v>
      </c>
      <c r="H2806" s="50">
        <f t="shared" si="175"/>
        <v>3</v>
      </c>
      <c r="I2806" s="54" t="s">
        <v>15622</v>
      </c>
      <c r="J2806" s="54" t="s">
        <v>17050</v>
      </c>
      <c r="K2806" s="54" t="s">
        <v>17124</v>
      </c>
      <c r="L2806" s="54" t="s">
        <v>15624</v>
      </c>
      <c r="M2806" s="55">
        <v>0.8</v>
      </c>
      <c r="N2806" s="55">
        <v>0.67</v>
      </c>
      <c r="O2806" s="54" t="s">
        <v>15615</v>
      </c>
    </row>
    <row r="2807" spans="1:15" x14ac:dyDescent="0.25">
      <c r="A2807" s="19">
        <v>2811</v>
      </c>
      <c r="B2807" t="s">
        <v>9953</v>
      </c>
      <c r="C2807" t="s">
        <v>5419</v>
      </c>
      <c r="D2807" s="50" t="s">
        <v>12367</v>
      </c>
      <c r="E2807" s="84">
        <f t="shared" si="172"/>
        <v>42495</v>
      </c>
      <c r="F2807" s="50">
        <f t="shared" si="173"/>
        <v>2016</v>
      </c>
      <c r="G2807" s="50">
        <f t="shared" si="174"/>
        <v>5</v>
      </c>
      <c r="H2807" s="50">
        <f t="shared" si="175"/>
        <v>4</v>
      </c>
      <c r="I2807" s="54" t="s">
        <v>15640</v>
      </c>
      <c r="J2807" s="54" t="s">
        <v>17050</v>
      </c>
      <c r="K2807" s="54" t="s">
        <v>17124</v>
      </c>
      <c r="L2807" s="54" t="s">
        <v>15628</v>
      </c>
      <c r="M2807" s="55">
        <v>0.25</v>
      </c>
      <c r="N2807" s="55">
        <v>0.67</v>
      </c>
      <c r="O2807" s="54" t="s">
        <v>15615</v>
      </c>
    </row>
    <row r="2808" spans="1:15" x14ac:dyDescent="0.25">
      <c r="A2808" s="19">
        <v>2812</v>
      </c>
      <c r="B2808" t="s">
        <v>7948</v>
      </c>
      <c r="C2808" t="s">
        <v>3556</v>
      </c>
      <c r="D2808" s="50" t="s">
        <v>12368</v>
      </c>
      <c r="E2808" s="84">
        <f t="shared" si="172"/>
        <v>42497</v>
      </c>
      <c r="F2808" s="50">
        <f t="shared" si="173"/>
        <v>2016</v>
      </c>
      <c r="G2808" s="50">
        <f t="shared" si="174"/>
        <v>5</v>
      </c>
      <c r="H2808" s="50">
        <f t="shared" si="175"/>
        <v>6</v>
      </c>
      <c r="I2808" s="54" t="s">
        <v>15622</v>
      </c>
      <c r="J2808" s="54" t="s">
        <v>17050</v>
      </c>
      <c r="K2808" s="54" t="s">
        <v>17124</v>
      </c>
      <c r="L2808" s="54" t="s">
        <v>15626</v>
      </c>
      <c r="M2808" s="55">
        <v>1</v>
      </c>
      <c r="N2808" s="55">
        <v>1</v>
      </c>
      <c r="O2808" s="54" t="s">
        <v>15616</v>
      </c>
    </row>
    <row r="2809" spans="1:15" x14ac:dyDescent="0.25">
      <c r="A2809" s="19">
        <v>2813</v>
      </c>
      <c r="B2809" t="s">
        <v>11689</v>
      </c>
      <c r="C2809" t="s">
        <v>3717</v>
      </c>
      <c r="D2809" s="50" t="s">
        <v>12369</v>
      </c>
      <c r="E2809" s="84">
        <f t="shared" si="172"/>
        <v>42498</v>
      </c>
      <c r="F2809" s="50">
        <f t="shared" si="173"/>
        <v>2016</v>
      </c>
      <c r="G2809" s="50">
        <f t="shared" si="174"/>
        <v>5</v>
      </c>
      <c r="H2809" s="50">
        <f t="shared" si="175"/>
        <v>7</v>
      </c>
      <c r="I2809" s="54" t="s">
        <v>15625</v>
      </c>
      <c r="J2809" s="54" t="s">
        <v>17050</v>
      </c>
      <c r="K2809" s="54" t="s">
        <v>17124</v>
      </c>
      <c r="L2809" s="54" t="s">
        <v>15623</v>
      </c>
      <c r="M2809" s="55">
        <v>1</v>
      </c>
      <c r="N2809" s="55">
        <v>1</v>
      </c>
      <c r="O2809" s="54" t="s">
        <v>15615</v>
      </c>
    </row>
    <row r="2810" spans="1:15" x14ac:dyDescent="0.25">
      <c r="A2810" s="19">
        <v>2814</v>
      </c>
      <c r="B2810" t="s">
        <v>9878</v>
      </c>
      <c r="C2810" t="s">
        <v>5493</v>
      </c>
      <c r="D2810" s="50" t="s">
        <v>12370</v>
      </c>
      <c r="E2810" s="84">
        <f t="shared" si="172"/>
        <v>42499</v>
      </c>
      <c r="F2810" s="50">
        <f t="shared" si="173"/>
        <v>2016</v>
      </c>
      <c r="G2810" s="50">
        <f t="shared" si="174"/>
        <v>5</v>
      </c>
      <c r="H2810" s="50">
        <f t="shared" si="175"/>
        <v>1</v>
      </c>
      <c r="I2810" s="54" t="s">
        <v>15629</v>
      </c>
      <c r="J2810" s="54" t="s">
        <v>17050</v>
      </c>
      <c r="K2810" s="54" t="s">
        <v>17124</v>
      </c>
      <c r="L2810" s="54" t="s">
        <v>15626</v>
      </c>
      <c r="M2810" s="55">
        <v>1</v>
      </c>
      <c r="N2810" s="55">
        <v>0.94</v>
      </c>
      <c r="O2810" s="54" t="s">
        <v>15616</v>
      </c>
    </row>
    <row r="2811" spans="1:15" x14ac:dyDescent="0.25">
      <c r="A2811" s="19">
        <v>2815</v>
      </c>
      <c r="B2811" t="s">
        <v>9697</v>
      </c>
      <c r="C2811" t="s">
        <v>5667</v>
      </c>
      <c r="D2811" s="50" t="s">
        <v>12370</v>
      </c>
      <c r="E2811" s="84">
        <f t="shared" si="172"/>
        <v>42499</v>
      </c>
      <c r="F2811" s="50">
        <f t="shared" si="173"/>
        <v>2016</v>
      </c>
      <c r="G2811" s="50">
        <f t="shared" si="174"/>
        <v>5</v>
      </c>
      <c r="H2811" s="50">
        <f t="shared" si="175"/>
        <v>1</v>
      </c>
      <c r="I2811" s="54" t="s">
        <v>15622</v>
      </c>
      <c r="J2811" s="54" t="s">
        <v>17050</v>
      </c>
      <c r="K2811" s="54" t="s">
        <v>17124</v>
      </c>
      <c r="L2811" s="54" t="s">
        <v>15626</v>
      </c>
      <c r="M2811" s="55">
        <v>1</v>
      </c>
      <c r="N2811" s="55">
        <v>1</v>
      </c>
      <c r="O2811" s="54" t="s">
        <v>15616</v>
      </c>
    </row>
    <row r="2812" spans="1:15" x14ac:dyDescent="0.25">
      <c r="A2812" s="19">
        <v>2816</v>
      </c>
      <c r="B2812" t="s">
        <v>11368</v>
      </c>
      <c r="C2812" t="s">
        <v>4032</v>
      </c>
      <c r="D2812" s="50" t="s">
        <v>12370</v>
      </c>
      <c r="E2812" s="84">
        <f t="shared" si="172"/>
        <v>42499</v>
      </c>
      <c r="F2812" s="50">
        <f t="shared" si="173"/>
        <v>2016</v>
      </c>
      <c r="G2812" s="50">
        <f t="shared" si="174"/>
        <v>5</v>
      </c>
      <c r="H2812" s="50">
        <f t="shared" si="175"/>
        <v>1</v>
      </c>
      <c r="I2812" s="54" t="s">
        <v>15622</v>
      </c>
      <c r="J2812" s="54" t="s">
        <v>17050</v>
      </c>
      <c r="K2812" s="54" t="s">
        <v>17124</v>
      </c>
      <c r="L2812" s="54" t="s">
        <v>15628</v>
      </c>
      <c r="M2812" s="55">
        <v>0</v>
      </c>
      <c r="N2812" s="55">
        <v>0.97</v>
      </c>
      <c r="O2812" s="54" t="s">
        <v>15615</v>
      </c>
    </row>
    <row r="2813" spans="1:15" x14ac:dyDescent="0.25">
      <c r="A2813" s="19">
        <v>2817</v>
      </c>
      <c r="B2813" t="s">
        <v>9544</v>
      </c>
      <c r="C2813" t="s">
        <v>5816</v>
      </c>
      <c r="D2813" s="50" t="s">
        <v>12371</v>
      </c>
      <c r="E2813" s="84">
        <f t="shared" si="172"/>
        <v>42500</v>
      </c>
      <c r="F2813" s="50">
        <f t="shared" si="173"/>
        <v>2016</v>
      </c>
      <c r="G2813" s="50">
        <f t="shared" si="174"/>
        <v>5</v>
      </c>
      <c r="H2813" s="50">
        <f t="shared" si="175"/>
        <v>2</v>
      </c>
      <c r="I2813" s="54" t="s">
        <v>15622</v>
      </c>
      <c r="J2813" s="54" t="s">
        <v>17050</v>
      </c>
      <c r="K2813" s="54" t="s">
        <v>17124</v>
      </c>
      <c r="L2813" s="54" t="s">
        <v>15626</v>
      </c>
      <c r="M2813" s="55">
        <v>1</v>
      </c>
      <c r="N2813" s="55">
        <v>1</v>
      </c>
      <c r="O2813" s="54" t="s">
        <v>15615</v>
      </c>
    </row>
    <row r="2814" spans="1:15" x14ac:dyDescent="0.25">
      <c r="A2814" s="19">
        <v>2818</v>
      </c>
      <c r="B2814" t="s">
        <v>10262</v>
      </c>
      <c r="C2814" t="s">
        <v>5117</v>
      </c>
      <c r="D2814" s="50" t="s">
        <v>12372</v>
      </c>
      <c r="E2814" s="84">
        <f t="shared" si="172"/>
        <v>42501</v>
      </c>
      <c r="F2814" s="50">
        <f t="shared" si="173"/>
        <v>2016</v>
      </c>
      <c r="G2814" s="50">
        <f t="shared" si="174"/>
        <v>5</v>
      </c>
      <c r="H2814" s="50">
        <f t="shared" si="175"/>
        <v>3</v>
      </c>
      <c r="I2814" s="54" t="s">
        <v>15622</v>
      </c>
      <c r="J2814" s="54" t="s">
        <v>17050</v>
      </c>
      <c r="K2814" s="54" t="s">
        <v>17124</v>
      </c>
      <c r="L2814" s="54" t="s">
        <v>15624</v>
      </c>
      <c r="M2814" s="55">
        <v>1</v>
      </c>
      <c r="N2814" s="55">
        <v>0.98</v>
      </c>
      <c r="O2814" s="54" t="s">
        <v>15615</v>
      </c>
    </row>
    <row r="2815" spans="1:15" x14ac:dyDescent="0.25">
      <c r="A2815" s="19">
        <v>2819</v>
      </c>
      <c r="B2815" t="s">
        <v>8415</v>
      </c>
      <c r="C2815" t="s">
        <v>6927</v>
      </c>
      <c r="D2815" s="50" t="s">
        <v>12372</v>
      </c>
      <c r="E2815" s="84">
        <f t="shared" si="172"/>
        <v>42501</v>
      </c>
      <c r="F2815" s="50">
        <f t="shared" si="173"/>
        <v>2016</v>
      </c>
      <c r="G2815" s="50">
        <f t="shared" si="174"/>
        <v>5</v>
      </c>
      <c r="H2815" s="50">
        <f t="shared" si="175"/>
        <v>3</v>
      </c>
      <c r="I2815" s="54" t="s">
        <v>15622</v>
      </c>
      <c r="J2815" s="54" t="s">
        <v>17050</v>
      </c>
      <c r="K2815" s="54" t="s">
        <v>17124</v>
      </c>
      <c r="L2815" s="54" t="s">
        <v>15623</v>
      </c>
      <c r="M2815" s="55">
        <v>0.6</v>
      </c>
      <c r="N2815" s="55">
        <v>0.98</v>
      </c>
      <c r="O2815" s="54" t="s">
        <v>15615</v>
      </c>
    </row>
    <row r="2816" spans="1:15" x14ac:dyDescent="0.25">
      <c r="A2816" s="19">
        <v>2820</v>
      </c>
      <c r="B2816" t="s">
        <v>10355</v>
      </c>
      <c r="C2816" t="s">
        <v>5024</v>
      </c>
      <c r="D2816" s="50" t="s">
        <v>12373</v>
      </c>
      <c r="E2816" s="84">
        <f t="shared" si="172"/>
        <v>42502</v>
      </c>
      <c r="F2816" s="50">
        <f t="shared" si="173"/>
        <v>2016</v>
      </c>
      <c r="G2816" s="50">
        <f t="shared" si="174"/>
        <v>5</v>
      </c>
      <c r="H2816" s="50">
        <f t="shared" si="175"/>
        <v>4</v>
      </c>
      <c r="I2816" s="54" t="s">
        <v>15622</v>
      </c>
      <c r="J2816" s="54" t="s">
        <v>17050</v>
      </c>
      <c r="K2816" s="54" t="s">
        <v>17124</v>
      </c>
      <c r="L2816" s="54" t="s">
        <v>15623</v>
      </c>
      <c r="M2816" s="55">
        <v>1</v>
      </c>
      <c r="N2816" s="55">
        <v>1</v>
      </c>
      <c r="O2816" s="54" t="s">
        <v>15616</v>
      </c>
    </row>
    <row r="2817" spans="1:15" x14ac:dyDescent="0.25">
      <c r="A2817" s="19">
        <v>2821</v>
      </c>
      <c r="B2817" t="s">
        <v>10701</v>
      </c>
      <c r="C2817" t="s">
        <v>4685</v>
      </c>
      <c r="D2817" s="50" t="s">
        <v>12373</v>
      </c>
      <c r="E2817" s="84">
        <f t="shared" si="172"/>
        <v>42502</v>
      </c>
      <c r="F2817" s="50">
        <f t="shared" si="173"/>
        <v>2016</v>
      </c>
      <c r="G2817" s="50">
        <f t="shared" si="174"/>
        <v>5</v>
      </c>
      <c r="H2817" s="50">
        <f t="shared" si="175"/>
        <v>4</v>
      </c>
      <c r="I2817" s="54" t="s">
        <v>15622</v>
      </c>
      <c r="J2817" s="54" t="s">
        <v>17050</v>
      </c>
      <c r="K2817" s="54" t="s">
        <v>17124</v>
      </c>
      <c r="L2817" s="54" t="s">
        <v>15628</v>
      </c>
      <c r="M2817" s="55">
        <v>0</v>
      </c>
      <c r="N2817" s="55">
        <v>0.33</v>
      </c>
      <c r="O2817" s="54" t="s">
        <v>15615</v>
      </c>
    </row>
    <row r="2818" spans="1:15" x14ac:dyDescent="0.25">
      <c r="A2818" s="19">
        <v>2822</v>
      </c>
      <c r="B2818" t="s">
        <v>9801</v>
      </c>
      <c r="C2818" t="s">
        <v>5568</v>
      </c>
      <c r="D2818" s="50" t="s">
        <v>12374</v>
      </c>
      <c r="E2818" s="84">
        <f t="shared" si="172"/>
        <v>42503</v>
      </c>
      <c r="F2818" s="50">
        <f t="shared" si="173"/>
        <v>2016</v>
      </c>
      <c r="G2818" s="50">
        <f t="shared" si="174"/>
        <v>5</v>
      </c>
      <c r="H2818" s="50">
        <f t="shared" si="175"/>
        <v>5</v>
      </c>
      <c r="I2818" s="54" t="s">
        <v>15622</v>
      </c>
      <c r="J2818" s="54" t="s">
        <v>17050</v>
      </c>
      <c r="K2818" s="54" t="s">
        <v>17124</v>
      </c>
      <c r="L2818" s="54" t="s">
        <v>15626</v>
      </c>
      <c r="M2818" s="55">
        <v>1</v>
      </c>
      <c r="N2818" s="55">
        <v>0.97</v>
      </c>
      <c r="O2818" s="54" t="s">
        <v>15616</v>
      </c>
    </row>
    <row r="2819" spans="1:15" x14ac:dyDescent="0.25">
      <c r="A2819" s="19">
        <v>2823</v>
      </c>
      <c r="B2819" t="s">
        <v>8686</v>
      </c>
      <c r="C2819" t="s">
        <v>6662</v>
      </c>
      <c r="D2819" s="50" t="s">
        <v>12374</v>
      </c>
      <c r="E2819" s="84">
        <f t="shared" ref="E2819:E2882" si="176">DATE(LEFT(D2819,4),MID(D2819,5,2),RIGHT(D2819,2))</f>
        <v>42503</v>
      </c>
      <c r="F2819" s="50">
        <f t="shared" ref="F2819:F2882" si="177">YEAR(E2819)</f>
        <v>2016</v>
      </c>
      <c r="G2819" s="50">
        <f t="shared" ref="G2819:G2882" si="178">MONTH(E2819)</f>
        <v>5</v>
      </c>
      <c r="H2819" s="50">
        <f t="shared" ref="H2819:H2882" si="179">WEEKDAY(E2819,2)</f>
        <v>5</v>
      </c>
      <c r="I2819" s="54" t="s">
        <v>15622</v>
      </c>
      <c r="J2819" s="54" t="s">
        <v>17050</v>
      </c>
      <c r="K2819" s="54" t="s">
        <v>17124</v>
      </c>
      <c r="L2819" s="54" t="s">
        <v>15626</v>
      </c>
      <c r="M2819" s="55">
        <v>1</v>
      </c>
      <c r="N2819" s="55">
        <v>1</v>
      </c>
      <c r="O2819" s="54" t="s">
        <v>15616</v>
      </c>
    </row>
    <row r="2820" spans="1:15" x14ac:dyDescent="0.25">
      <c r="A2820" s="19">
        <v>2824</v>
      </c>
      <c r="B2820" t="s">
        <v>10157</v>
      </c>
      <c r="C2820" t="s">
        <v>5221</v>
      </c>
      <c r="D2820" s="50" t="s">
        <v>12375</v>
      </c>
      <c r="E2820" s="84">
        <f t="shared" si="176"/>
        <v>42504</v>
      </c>
      <c r="F2820" s="50">
        <f t="shared" si="177"/>
        <v>2016</v>
      </c>
      <c r="G2820" s="50">
        <f t="shared" si="178"/>
        <v>5</v>
      </c>
      <c r="H2820" s="50">
        <f t="shared" si="179"/>
        <v>6</v>
      </c>
      <c r="I2820" s="54" t="s">
        <v>15640</v>
      </c>
      <c r="J2820" s="54" t="s">
        <v>17050</v>
      </c>
      <c r="K2820" s="54" t="s">
        <v>17124</v>
      </c>
      <c r="L2820" s="54" t="s">
        <v>15624</v>
      </c>
      <c r="M2820" s="55">
        <v>1</v>
      </c>
      <c r="N2820" s="55">
        <v>0.96</v>
      </c>
      <c r="O2820" s="54" t="s">
        <v>15616</v>
      </c>
    </row>
    <row r="2821" spans="1:15" x14ac:dyDescent="0.25">
      <c r="A2821" s="19">
        <v>2825</v>
      </c>
      <c r="B2821" t="s">
        <v>9041</v>
      </c>
      <c r="C2821" t="s">
        <v>6312</v>
      </c>
      <c r="D2821" s="50" t="s">
        <v>12375</v>
      </c>
      <c r="E2821" s="84">
        <f t="shared" si="176"/>
        <v>42504</v>
      </c>
      <c r="F2821" s="50">
        <f t="shared" si="177"/>
        <v>2016</v>
      </c>
      <c r="G2821" s="50">
        <f t="shared" si="178"/>
        <v>5</v>
      </c>
      <c r="H2821" s="50">
        <f t="shared" si="179"/>
        <v>6</v>
      </c>
      <c r="I2821" s="54" t="s">
        <v>15622</v>
      </c>
      <c r="J2821" s="54" t="s">
        <v>17050</v>
      </c>
      <c r="K2821" s="54" t="s">
        <v>17124</v>
      </c>
      <c r="L2821" s="54" t="s">
        <v>15628</v>
      </c>
      <c r="M2821" s="55">
        <v>0.4</v>
      </c>
      <c r="N2821" s="55">
        <v>0.95</v>
      </c>
      <c r="O2821" s="54" t="s">
        <v>15615</v>
      </c>
    </row>
    <row r="2822" spans="1:15" x14ac:dyDescent="0.25">
      <c r="A2822" s="19">
        <v>2826</v>
      </c>
      <c r="B2822" t="s">
        <v>10272</v>
      </c>
      <c r="C2822" t="s">
        <v>5107</v>
      </c>
      <c r="D2822" s="50" t="s">
        <v>12376</v>
      </c>
      <c r="E2822" s="84">
        <f t="shared" si="176"/>
        <v>42506</v>
      </c>
      <c r="F2822" s="50">
        <f t="shared" si="177"/>
        <v>2016</v>
      </c>
      <c r="G2822" s="50">
        <f t="shared" si="178"/>
        <v>5</v>
      </c>
      <c r="H2822" s="50">
        <f t="shared" si="179"/>
        <v>1</v>
      </c>
      <c r="I2822" s="54" t="s">
        <v>15625</v>
      </c>
      <c r="J2822" s="54" t="s">
        <v>17050</v>
      </c>
      <c r="K2822" s="54" t="s">
        <v>17124</v>
      </c>
      <c r="L2822" s="54" t="s">
        <v>15624</v>
      </c>
      <c r="M2822" s="55">
        <v>1</v>
      </c>
      <c r="N2822" s="55">
        <v>0.65</v>
      </c>
      <c r="O2822" s="54" t="s">
        <v>15616</v>
      </c>
    </row>
    <row r="2823" spans="1:15" x14ac:dyDescent="0.25">
      <c r="A2823" s="19">
        <v>2827</v>
      </c>
      <c r="B2823" t="s">
        <v>10669</v>
      </c>
      <c r="C2823" t="s">
        <v>4717</v>
      </c>
      <c r="D2823" s="50" t="s">
        <v>12376</v>
      </c>
      <c r="E2823" s="84">
        <f t="shared" si="176"/>
        <v>42506</v>
      </c>
      <c r="F2823" s="50">
        <f t="shared" si="177"/>
        <v>2016</v>
      </c>
      <c r="G2823" s="50">
        <f t="shared" si="178"/>
        <v>5</v>
      </c>
      <c r="H2823" s="50">
        <f t="shared" si="179"/>
        <v>1</v>
      </c>
      <c r="I2823" s="54" t="s">
        <v>15622</v>
      </c>
      <c r="J2823" s="54" t="s">
        <v>17050</v>
      </c>
      <c r="K2823" s="54" t="s">
        <v>17124</v>
      </c>
      <c r="L2823" s="54" t="s">
        <v>15626</v>
      </c>
      <c r="M2823" s="55">
        <v>1</v>
      </c>
      <c r="N2823" s="55">
        <v>0.97</v>
      </c>
      <c r="O2823" s="54" t="s">
        <v>15615</v>
      </c>
    </row>
    <row r="2824" spans="1:15" x14ac:dyDescent="0.25">
      <c r="A2824" s="19">
        <v>2828</v>
      </c>
      <c r="B2824" t="s">
        <v>11488</v>
      </c>
      <c r="C2824" t="s">
        <v>3914</v>
      </c>
      <c r="D2824" s="50" t="s">
        <v>12376</v>
      </c>
      <c r="E2824" s="84">
        <f t="shared" si="176"/>
        <v>42506</v>
      </c>
      <c r="F2824" s="50">
        <f t="shared" si="177"/>
        <v>2016</v>
      </c>
      <c r="G2824" s="50">
        <f t="shared" si="178"/>
        <v>5</v>
      </c>
      <c r="H2824" s="50">
        <f t="shared" si="179"/>
        <v>1</v>
      </c>
      <c r="I2824" s="54" t="s">
        <v>15622</v>
      </c>
      <c r="J2824" s="54" t="s">
        <v>17050</v>
      </c>
      <c r="K2824" s="54" t="s">
        <v>17124</v>
      </c>
      <c r="L2824" s="54" t="s">
        <v>15626</v>
      </c>
      <c r="M2824" s="55">
        <v>1</v>
      </c>
      <c r="N2824" s="55">
        <v>0.7</v>
      </c>
      <c r="O2824" s="54" t="s">
        <v>15615</v>
      </c>
    </row>
    <row r="2825" spans="1:15" x14ac:dyDescent="0.25">
      <c r="A2825" s="19">
        <v>2829</v>
      </c>
      <c r="B2825" t="s">
        <v>10461</v>
      </c>
      <c r="C2825" t="s">
        <v>4920</v>
      </c>
      <c r="D2825" s="50" t="s">
        <v>12376</v>
      </c>
      <c r="E2825" s="84">
        <f t="shared" si="176"/>
        <v>42506</v>
      </c>
      <c r="F2825" s="50">
        <f t="shared" si="177"/>
        <v>2016</v>
      </c>
      <c r="G2825" s="50">
        <f t="shared" si="178"/>
        <v>5</v>
      </c>
      <c r="H2825" s="50">
        <f t="shared" si="179"/>
        <v>1</v>
      </c>
      <c r="I2825" s="54" t="s">
        <v>15622</v>
      </c>
      <c r="J2825" s="54" t="s">
        <v>17050</v>
      </c>
      <c r="K2825" s="54" t="s">
        <v>17124</v>
      </c>
      <c r="L2825" s="54" t="s">
        <v>15626</v>
      </c>
      <c r="M2825" s="55">
        <v>1</v>
      </c>
      <c r="N2825" s="55">
        <v>1</v>
      </c>
      <c r="O2825" s="54" t="s">
        <v>15616</v>
      </c>
    </row>
    <row r="2826" spans="1:15" x14ac:dyDescent="0.25">
      <c r="A2826" s="19">
        <v>2830</v>
      </c>
      <c r="B2826" t="s">
        <v>11379</v>
      </c>
      <c r="C2826" t="s">
        <v>4021</v>
      </c>
      <c r="D2826" s="50" t="s">
        <v>12377</v>
      </c>
      <c r="E2826" s="84">
        <f t="shared" si="176"/>
        <v>42507</v>
      </c>
      <c r="F2826" s="50">
        <f t="shared" si="177"/>
        <v>2016</v>
      </c>
      <c r="G2826" s="50">
        <f t="shared" si="178"/>
        <v>5</v>
      </c>
      <c r="H2826" s="50">
        <f t="shared" si="179"/>
        <v>2</v>
      </c>
      <c r="I2826" s="54" t="s">
        <v>15625</v>
      </c>
      <c r="J2826" s="54" t="s">
        <v>17050</v>
      </c>
      <c r="K2826" s="54" t="s">
        <v>17124</v>
      </c>
      <c r="L2826" s="54" t="s">
        <v>15626</v>
      </c>
      <c r="M2826" s="55">
        <v>1</v>
      </c>
      <c r="N2826" s="55">
        <v>0.92</v>
      </c>
      <c r="O2826" s="54" t="s">
        <v>15615</v>
      </c>
    </row>
    <row r="2827" spans="1:15" x14ac:dyDescent="0.25">
      <c r="A2827" s="19">
        <v>2831</v>
      </c>
      <c r="B2827" t="s">
        <v>10391</v>
      </c>
      <c r="C2827" t="s">
        <v>4988</v>
      </c>
      <c r="D2827" s="50" t="s">
        <v>12377</v>
      </c>
      <c r="E2827" s="84">
        <f t="shared" si="176"/>
        <v>42507</v>
      </c>
      <c r="F2827" s="50">
        <f t="shared" si="177"/>
        <v>2016</v>
      </c>
      <c r="G2827" s="50">
        <f t="shared" si="178"/>
        <v>5</v>
      </c>
      <c r="H2827" s="50">
        <f t="shared" si="179"/>
        <v>2</v>
      </c>
      <c r="I2827" s="54" t="s">
        <v>15772</v>
      </c>
      <c r="J2827" s="54" t="s">
        <v>17065</v>
      </c>
      <c r="K2827" s="54" t="s">
        <v>17124</v>
      </c>
      <c r="L2827" s="54" t="s">
        <v>15628</v>
      </c>
      <c r="M2827" s="55">
        <v>0</v>
      </c>
      <c r="N2827" s="55">
        <v>0.47</v>
      </c>
      <c r="O2827" s="54" t="s">
        <v>15615</v>
      </c>
    </row>
    <row r="2828" spans="1:15" x14ac:dyDescent="0.25">
      <c r="A2828" s="19">
        <v>2832</v>
      </c>
      <c r="B2828" t="s">
        <v>8294</v>
      </c>
      <c r="C2828" t="s">
        <v>7041</v>
      </c>
      <c r="D2828" s="50" t="s">
        <v>12377</v>
      </c>
      <c r="E2828" s="84">
        <f t="shared" si="176"/>
        <v>42507</v>
      </c>
      <c r="F2828" s="50">
        <f t="shared" si="177"/>
        <v>2016</v>
      </c>
      <c r="G2828" s="50">
        <f t="shared" si="178"/>
        <v>5</v>
      </c>
      <c r="H2828" s="50">
        <f t="shared" si="179"/>
        <v>2</v>
      </c>
      <c r="I2828" s="54" t="s">
        <v>15622</v>
      </c>
      <c r="J2828" s="54" t="s">
        <v>17050</v>
      </c>
      <c r="K2828" s="54" t="s">
        <v>17124</v>
      </c>
      <c r="L2828" s="54" t="s">
        <v>15626</v>
      </c>
      <c r="M2828" s="55">
        <v>1</v>
      </c>
      <c r="N2828" s="55">
        <v>1</v>
      </c>
      <c r="O2828" s="54" t="s">
        <v>15616</v>
      </c>
    </row>
    <row r="2829" spans="1:15" x14ac:dyDescent="0.25">
      <c r="A2829" s="19">
        <v>2833</v>
      </c>
      <c r="B2829" t="s">
        <v>7792</v>
      </c>
      <c r="C2829" t="s">
        <v>7530</v>
      </c>
      <c r="D2829" s="50" t="s">
        <v>12378</v>
      </c>
      <c r="E2829" s="84">
        <f t="shared" si="176"/>
        <v>42508</v>
      </c>
      <c r="F2829" s="50">
        <f t="shared" si="177"/>
        <v>2016</v>
      </c>
      <c r="G2829" s="50">
        <f t="shared" si="178"/>
        <v>5</v>
      </c>
      <c r="H2829" s="50">
        <f t="shared" si="179"/>
        <v>3</v>
      </c>
      <c r="I2829" s="54" t="s">
        <v>15635</v>
      </c>
      <c r="J2829" s="54" t="s">
        <v>17075</v>
      </c>
      <c r="K2829" s="54" t="s">
        <v>17124</v>
      </c>
      <c r="L2829" s="54" t="s">
        <v>15626</v>
      </c>
      <c r="M2829" s="55">
        <v>1</v>
      </c>
      <c r="N2829" s="55">
        <v>0.88</v>
      </c>
      <c r="O2829" s="54" t="s">
        <v>15615</v>
      </c>
    </row>
    <row r="2830" spans="1:15" x14ac:dyDescent="0.25">
      <c r="A2830" s="19">
        <v>2834</v>
      </c>
      <c r="B2830" t="s">
        <v>9415</v>
      </c>
      <c r="C2830" t="s">
        <v>5942</v>
      </c>
      <c r="D2830" s="50" t="s">
        <v>12378</v>
      </c>
      <c r="E2830" s="84">
        <f t="shared" si="176"/>
        <v>42508</v>
      </c>
      <c r="F2830" s="50">
        <f t="shared" si="177"/>
        <v>2016</v>
      </c>
      <c r="G2830" s="50">
        <f t="shared" si="178"/>
        <v>5</v>
      </c>
      <c r="H2830" s="50">
        <f t="shared" si="179"/>
        <v>3</v>
      </c>
      <c r="I2830" s="54" t="s">
        <v>15622</v>
      </c>
      <c r="J2830" s="54" t="s">
        <v>17050</v>
      </c>
      <c r="K2830" s="54" t="s">
        <v>17124</v>
      </c>
      <c r="L2830" s="54" t="s">
        <v>15626</v>
      </c>
      <c r="M2830" s="55">
        <v>0.92</v>
      </c>
      <c r="N2830" s="55">
        <v>0.95</v>
      </c>
      <c r="O2830" s="54" t="s">
        <v>15615</v>
      </c>
    </row>
    <row r="2831" spans="1:15" x14ac:dyDescent="0.25">
      <c r="A2831" s="19">
        <v>2835</v>
      </c>
      <c r="B2831" t="s">
        <v>9002</v>
      </c>
      <c r="C2831" t="s">
        <v>6352</v>
      </c>
      <c r="D2831" s="50" t="s">
        <v>12379</v>
      </c>
      <c r="E2831" s="84">
        <f t="shared" si="176"/>
        <v>42509</v>
      </c>
      <c r="F2831" s="50">
        <f t="shared" si="177"/>
        <v>2016</v>
      </c>
      <c r="G2831" s="50">
        <f t="shared" si="178"/>
        <v>5</v>
      </c>
      <c r="H2831" s="50">
        <f t="shared" si="179"/>
        <v>4</v>
      </c>
      <c r="I2831" s="54" t="s">
        <v>15622</v>
      </c>
      <c r="J2831" s="54" t="s">
        <v>17050</v>
      </c>
      <c r="K2831" s="54" t="s">
        <v>17124</v>
      </c>
      <c r="L2831" s="54" t="s">
        <v>15626</v>
      </c>
      <c r="M2831" s="55">
        <v>1</v>
      </c>
      <c r="N2831" s="55">
        <v>1</v>
      </c>
      <c r="O2831" s="54" t="s">
        <v>15616</v>
      </c>
    </row>
    <row r="2832" spans="1:15" x14ac:dyDescent="0.25">
      <c r="A2832" s="19">
        <v>2836</v>
      </c>
      <c r="B2832" t="s">
        <v>8574</v>
      </c>
      <c r="C2832" t="s">
        <v>6773</v>
      </c>
      <c r="D2832" s="50" t="s">
        <v>12379</v>
      </c>
      <c r="E2832" s="84">
        <f t="shared" si="176"/>
        <v>42509</v>
      </c>
      <c r="F2832" s="50">
        <f t="shared" si="177"/>
        <v>2016</v>
      </c>
      <c r="G2832" s="50">
        <f t="shared" si="178"/>
        <v>5</v>
      </c>
      <c r="H2832" s="50">
        <f t="shared" si="179"/>
        <v>4</v>
      </c>
      <c r="I2832" s="54" t="s">
        <v>15622</v>
      </c>
      <c r="J2832" s="54" t="s">
        <v>17050</v>
      </c>
      <c r="K2832" s="54" t="s">
        <v>17124</v>
      </c>
      <c r="L2832" s="54" t="s">
        <v>15626</v>
      </c>
      <c r="M2832" s="55">
        <v>0.95</v>
      </c>
      <c r="N2832" s="55">
        <v>0.94</v>
      </c>
      <c r="O2832" s="54" t="s">
        <v>15615</v>
      </c>
    </row>
    <row r="2833" spans="1:15" x14ac:dyDescent="0.25">
      <c r="A2833" s="19">
        <v>2837</v>
      </c>
      <c r="B2833" t="s">
        <v>10172</v>
      </c>
      <c r="C2833" t="s">
        <v>5206</v>
      </c>
      <c r="D2833" s="50" t="s">
        <v>12380</v>
      </c>
      <c r="E2833" s="84">
        <f t="shared" si="176"/>
        <v>42510</v>
      </c>
      <c r="F2833" s="50">
        <f t="shared" si="177"/>
        <v>2016</v>
      </c>
      <c r="G2833" s="50">
        <f t="shared" si="178"/>
        <v>5</v>
      </c>
      <c r="H2833" s="50">
        <f t="shared" si="179"/>
        <v>5</v>
      </c>
      <c r="I2833" s="54" t="s">
        <v>15622</v>
      </c>
      <c r="J2833" s="54" t="s">
        <v>17050</v>
      </c>
      <c r="K2833" s="54" t="s">
        <v>17124</v>
      </c>
      <c r="L2833" s="54" t="s">
        <v>15623</v>
      </c>
      <c r="M2833" s="55">
        <v>1</v>
      </c>
      <c r="N2833" s="55">
        <v>1</v>
      </c>
      <c r="O2833" s="54" t="s">
        <v>15616</v>
      </c>
    </row>
    <row r="2834" spans="1:15" x14ac:dyDescent="0.25">
      <c r="A2834" s="19">
        <v>2838</v>
      </c>
      <c r="B2834" t="s">
        <v>9699</v>
      </c>
      <c r="C2834" t="s">
        <v>5665</v>
      </c>
      <c r="D2834" s="50" t="s">
        <v>12380</v>
      </c>
      <c r="E2834" s="84">
        <f t="shared" si="176"/>
        <v>42510</v>
      </c>
      <c r="F2834" s="50">
        <f t="shared" si="177"/>
        <v>2016</v>
      </c>
      <c r="G2834" s="50">
        <f t="shared" si="178"/>
        <v>5</v>
      </c>
      <c r="H2834" s="50">
        <f t="shared" si="179"/>
        <v>5</v>
      </c>
      <c r="I2834" s="54" t="s">
        <v>15622</v>
      </c>
      <c r="J2834" s="54" t="s">
        <v>17050</v>
      </c>
      <c r="K2834" s="54" t="s">
        <v>17124</v>
      </c>
      <c r="L2834" s="54" t="s">
        <v>15623</v>
      </c>
      <c r="M2834" s="55">
        <v>1</v>
      </c>
      <c r="N2834" s="55">
        <v>0.93</v>
      </c>
      <c r="O2834" s="54" t="s">
        <v>15616</v>
      </c>
    </row>
    <row r="2835" spans="1:15" x14ac:dyDescent="0.25">
      <c r="A2835" s="19">
        <v>2839</v>
      </c>
      <c r="B2835" t="s">
        <v>9742</v>
      </c>
      <c r="C2835" t="s">
        <v>5623</v>
      </c>
      <c r="D2835" s="50" t="s">
        <v>12381</v>
      </c>
      <c r="E2835" s="84">
        <f t="shared" si="176"/>
        <v>42511</v>
      </c>
      <c r="F2835" s="50">
        <f t="shared" si="177"/>
        <v>2016</v>
      </c>
      <c r="G2835" s="50">
        <f t="shared" si="178"/>
        <v>5</v>
      </c>
      <c r="H2835" s="50">
        <f t="shared" si="179"/>
        <v>6</v>
      </c>
      <c r="I2835" s="54" t="s">
        <v>15678</v>
      </c>
      <c r="J2835" s="54" t="s">
        <v>17083</v>
      </c>
      <c r="K2835" s="54" t="s">
        <v>17124</v>
      </c>
      <c r="L2835" s="54" t="s">
        <v>15626</v>
      </c>
      <c r="M2835" s="55">
        <v>1</v>
      </c>
      <c r="N2835" s="55">
        <v>1</v>
      </c>
      <c r="O2835" s="54" t="s">
        <v>15616</v>
      </c>
    </row>
    <row r="2836" spans="1:15" x14ac:dyDescent="0.25">
      <c r="A2836" s="19">
        <v>2840</v>
      </c>
      <c r="B2836" t="s">
        <v>11074</v>
      </c>
      <c r="C2836" t="s">
        <v>4323</v>
      </c>
      <c r="D2836" s="50" t="s">
        <v>12381</v>
      </c>
      <c r="E2836" s="84">
        <f t="shared" si="176"/>
        <v>42511</v>
      </c>
      <c r="F2836" s="50">
        <f t="shared" si="177"/>
        <v>2016</v>
      </c>
      <c r="G2836" s="50">
        <f t="shared" si="178"/>
        <v>5</v>
      </c>
      <c r="H2836" s="50">
        <f t="shared" si="179"/>
        <v>6</v>
      </c>
      <c r="I2836" s="54" t="s">
        <v>15622</v>
      </c>
      <c r="J2836" s="54" t="s">
        <v>17050</v>
      </c>
      <c r="K2836" s="54" t="s">
        <v>17124</v>
      </c>
      <c r="L2836" s="54" t="s">
        <v>15626</v>
      </c>
      <c r="M2836" s="55">
        <v>1</v>
      </c>
      <c r="N2836" s="55">
        <v>0.92</v>
      </c>
      <c r="O2836" s="54" t="s">
        <v>15616</v>
      </c>
    </row>
    <row r="2837" spans="1:15" x14ac:dyDescent="0.25">
      <c r="A2837" s="19">
        <v>2841</v>
      </c>
      <c r="B2837" t="s">
        <v>8151</v>
      </c>
      <c r="C2837" t="s">
        <v>7184</v>
      </c>
      <c r="D2837" s="50" t="s">
        <v>12382</v>
      </c>
      <c r="E2837" s="84">
        <f t="shared" si="176"/>
        <v>42512</v>
      </c>
      <c r="F2837" s="50">
        <f t="shared" si="177"/>
        <v>2016</v>
      </c>
      <c r="G2837" s="50">
        <f t="shared" si="178"/>
        <v>5</v>
      </c>
      <c r="H2837" s="50">
        <f t="shared" si="179"/>
        <v>7</v>
      </c>
      <c r="I2837" s="54" t="s">
        <v>15665</v>
      </c>
      <c r="J2837" s="54" t="s">
        <v>17072</v>
      </c>
      <c r="K2837" s="54" t="s">
        <v>17124</v>
      </c>
      <c r="L2837" s="54" t="s">
        <v>15623</v>
      </c>
      <c r="M2837" s="55">
        <v>0.6</v>
      </c>
      <c r="N2837" s="55">
        <v>0.85</v>
      </c>
      <c r="O2837" s="54" t="s">
        <v>15615</v>
      </c>
    </row>
    <row r="2838" spans="1:15" x14ac:dyDescent="0.25">
      <c r="A2838" s="19">
        <v>2842</v>
      </c>
      <c r="B2838" t="s">
        <v>10570</v>
      </c>
      <c r="C2838" t="s">
        <v>4814</v>
      </c>
      <c r="D2838" s="50" t="s">
        <v>12382</v>
      </c>
      <c r="E2838" s="84">
        <f t="shared" si="176"/>
        <v>42512</v>
      </c>
      <c r="F2838" s="50">
        <f t="shared" si="177"/>
        <v>2016</v>
      </c>
      <c r="G2838" s="50">
        <f t="shared" si="178"/>
        <v>5</v>
      </c>
      <c r="H2838" s="50">
        <f t="shared" si="179"/>
        <v>7</v>
      </c>
      <c r="I2838" s="54" t="s">
        <v>15622</v>
      </c>
      <c r="J2838" s="54" t="s">
        <v>17050</v>
      </c>
      <c r="K2838" s="54" t="s">
        <v>17124</v>
      </c>
      <c r="L2838" s="54" t="s">
        <v>15628</v>
      </c>
      <c r="M2838" s="55">
        <v>0</v>
      </c>
      <c r="N2838" s="55">
        <v>0.83</v>
      </c>
      <c r="O2838" s="54" t="s">
        <v>15615</v>
      </c>
    </row>
    <row r="2839" spans="1:15" x14ac:dyDescent="0.25">
      <c r="A2839" s="19">
        <v>2843</v>
      </c>
      <c r="B2839" t="s">
        <v>10992</v>
      </c>
      <c r="C2839" t="s">
        <v>4405</v>
      </c>
      <c r="D2839" s="50" t="s">
        <v>12382</v>
      </c>
      <c r="E2839" s="84">
        <f t="shared" si="176"/>
        <v>42512</v>
      </c>
      <c r="F2839" s="50">
        <f t="shared" si="177"/>
        <v>2016</v>
      </c>
      <c r="G2839" s="50">
        <f t="shared" si="178"/>
        <v>5</v>
      </c>
      <c r="H2839" s="50">
        <f t="shared" si="179"/>
        <v>7</v>
      </c>
      <c r="I2839" s="54" t="s">
        <v>15625</v>
      </c>
      <c r="J2839" s="54" t="s">
        <v>17050</v>
      </c>
      <c r="K2839" s="54" t="s">
        <v>17124</v>
      </c>
      <c r="L2839" s="54" t="s">
        <v>15623</v>
      </c>
      <c r="M2839" s="55">
        <v>1</v>
      </c>
      <c r="N2839" s="55">
        <v>0.93</v>
      </c>
      <c r="O2839" s="54" t="s">
        <v>15616</v>
      </c>
    </row>
    <row r="2840" spans="1:15" x14ac:dyDescent="0.25">
      <c r="A2840" s="19">
        <v>2844</v>
      </c>
      <c r="B2840" t="s">
        <v>10106</v>
      </c>
      <c r="C2840" t="s">
        <v>5270</v>
      </c>
      <c r="D2840" s="50" t="s">
        <v>12382</v>
      </c>
      <c r="E2840" s="84">
        <f t="shared" si="176"/>
        <v>42512</v>
      </c>
      <c r="F2840" s="50">
        <f t="shared" si="177"/>
        <v>2016</v>
      </c>
      <c r="G2840" s="50">
        <f t="shared" si="178"/>
        <v>5</v>
      </c>
      <c r="H2840" s="50">
        <f t="shared" si="179"/>
        <v>7</v>
      </c>
      <c r="I2840" s="54" t="s">
        <v>15622</v>
      </c>
      <c r="J2840" s="54" t="s">
        <v>17050</v>
      </c>
      <c r="K2840" s="54" t="s">
        <v>17124</v>
      </c>
      <c r="L2840" s="54" t="s">
        <v>15626</v>
      </c>
      <c r="M2840" s="55">
        <v>1</v>
      </c>
      <c r="N2840" s="55">
        <v>0.67</v>
      </c>
      <c r="O2840" s="54" t="s">
        <v>15615</v>
      </c>
    </row>
    <row r="2841" spans="1:15" x14ac:dyDescent="0.25">
      <c r="A2841" s="19">
        <v>2845</v>
      </c>
      <c r="B2841" t="s">
        <v>8848</v>
      </c>
      <c r="C2841" t="s">
        <v>6501</v>
      </c>
      <c r="D2841" s="50" t="s">
        <v>12383</v>
      </c>
      <c r="E2841" s="84">
        <f t="shared" si="176"/>
        <v>42513</v>
      </c>
      <c r="F2841" s="50">
        <f t="shared" si="177"/>
        <v>2016</v>
      </c>
      <c r="G2841" s="50">
        <f t="shared" si="178"/>
        <v>5</v>
      </c>
      <c r="H2841" s="50">
        <f t="shared" si="179"/>
        <v>1</v>
      </c>
      <c r="I2841" s="54" t="s">
        <v>15622</v>
      </c>
      <c r="J2841" s="54" t="s">
        <v>17050</v>
      </c>
      <c r="K2841" s="54" t="s">
        <v>17124</v>
      </c>
      <c r="L2841" s="54" t="s">
        <v>15626</v>
      </c>
      <c r="M2841" s="55">
        <v>1</v>
      </c>
      <c r="N2841" s="55">
        <v>0.99</v>
      </c>
      <c r="O2841" s="54" t="s">
        <v>15615</v>
      </c>
    </row>
    <row r="2842" spans="1:15" x14ac:dyDescent="0.25">
      <c r="A2842" s="19">
        <v>2846</v>
      </c>
      <c r="B2842" t="s">
        <v>7888</v>
      </c>
      <c r="C2842" t="s">
        <v>7440</v>
      </c>
      <c r="D2842" s="50" t="s">
        <v>12383</v>
      </c>
      <c r="E2842" s="84">
        <f t="shared" si="176"/>
        <v>42513</v>
      </c>
      <c r="F2842" s="50">
        <f t="shared" si="177"/>
        <v>2016</v>
      </c>
      <c r="G2842" s="50">
        <f t="shared" si="178"/>
        <v>5</v>
      </c>
      <c r="H2842" s="50">
        <f t="shared" si="179"/>
        <v>1</v>
      </c>
      <c r="I2842" s="54" t="s">
        <v>15625</v>
      </c>
      <c r="J2842" s="54" t="s">
        <v>17050</v>
      </c>
      <c r="K2842" s="54" t="s">
        <v>17124</v>
      </c>
      <c r="L2842" s="54" t="s">
        <v>15624</v>
      </c>
      <c r="M2842" s="55">
        <v>1</v>
      </c>
      <c r="N2842" s="55">
        <v>0.6</v>
      </c>
      <c r="O2842" s="54" t="s">
        <v>15616</v>
      </c>
    </row>
    <row r="2843" spans="1:15" x14ac:dyDescent="0.25">
      <c r="A2843" s="19">
        <v>2847</v>
      </c>
      <c r="B2843" t="s">
        <v>10890</v>
      </c>
      <c r="C2843" t="s">
        <v>4504</v>
      </c>
      <c r="D2843" s="50" t="s">
        <v>12383</v>
      </c>
      <c r="E2843" s="84">
        <f t="shared" si="176"/>
        <v>42513</v>
      </c>
      <c r="F2843" s="50">
        <f t="shared" si="177"/>
        <v>2016</v>
      </c>
      <c r="G2843" s="50">
        <f t="shared" si="178"/>
        <v>5</v>
      </c>
      <c r="H2843" s="50">
        <f t="shared" si="179"/>
        <v>1</v>
      </c>
      <c r="I2843" s="54" t="s">
        <v>15654</v>
      </c>
      <c r="J2843" s="54" t="s">
        <v>17063</v>
      </c>
      <c r="K2843" s="54" t="s">
        <v>17128</v>
      </c>
      <c r="L2843" s="54" t="s">
        <v>15626</v>
      </c>
      <c r="M2843" s="55">
        <v>1</v>
      </c>
      <c r="N2843" s="55">
        <v>1</v>
      </c>
      <c r="O2843" s="54" t="s">
        <v>15615</v>
      </c>
    </row>
    <row r="2844" spans="1:15" x14ac:dyDescent="0.25">
      <c r="A2844" s="19">
        <v>2848</v>
      </c>
      <c r="B2844" t="s">
        <v>8406</v>
      </c>
      <c r="C2844" t="s">
        <v>6936</v>
      </c>
      <c r="D2844" s="50" t="s">
        <v>12384</v>
      </c>
      <c r="E2844" s="84">
        <f t="shared" si="176"/>
        <v>42514</v>
      </c>
      <c r="F2844" s="50">
        <f t="shared" si="177"/>
        <v>2016</v>
      </c>
      <c r="G2844" s="50">
        <f t="shared" si="178"/>
        <v>5</v>
      </c>
      <c r="H2844" s="50">
        <f t="shared" si="179"/>
        <v>2</v>
      </c>
      <c r="I2844" s="54" t="s">
        <v>15622</v>
      </c>
      <c r="J2844" s="54" t="s">
        <v>17050</v>
      </c>
      <c r="K2844" s="54" t="s">
        <v>17124</v>
      </c>
      <c r="L2844" s="54" t="s">
        <v>15623</v>
      </c>
      <c r="M2844" s="55">
        <v>0.64</v>
      </c>
      <c r="N2844" s="55">
        <v>0.91</v>
      </c>
      <c r="O2844" s="54" t="s">
        <v>15615</v>
      </c>
    </row>
    <row r="2845" spans="1:15" x14ac:dyDescent="0.25">
      <c r="A2845" s="19">
        <v>2849</v>
      </c>
      <c r="B2845" t="s">
        <v>11510</v>
      </c>
      <c r="C2845" t="s">
        <v>3559</v>
      </c>
      <c r="D2845" s="50" t="s">
        <v>12384</v>
      </c>
      <c r="E2845" s="84">
        <f t="shared" si="176"/>
        <v>42514</v>
      </c>
      <c r="F2845" s="50">
        <f t="shared" si="177"/>
        <v>2016</v>
      </c>
      <c r="G2845" s="50">
        <f t="shared" si="178"/>
        <v>5</v>
      </c>
      <c r="H2845" s="50">
        <f t="shared" si="179"/>
        <v>2</v>
      </c>
      <c r="I2845" s="54" t="s">
        <v>15625</v>
      </c>
      <c r="J2845" s="54" t="s">
        <v>17050</v>
      </c>
      <c r="K2845" s="54" t="s">
        <v>17124</v>
      </c>
      <c r="L2845" s="54" t="s">
        <v>15624</v>
      </c>
      <c r="M2845" s="55">
        <v>1</v>
      </c>
      <c r="N2845" s="55">
        <v>1</v>
      </c>
      <c r="O2845" s="54" t="s">
        <v>15616</v>
      </c>
    </row>
    <row r="2846" spans="1:15" x14ac:dyDescent="0.25">
      <c r="A2846" s="19">
        <v>2850</v>
      </c>
      <c r="B2846" t="s">
        <v>8404</v>
      </c>
      <c r="C2846" t="s">
        <v>6938</v>
      </c>
      <c r="D2846" s="50" t="s">
        <v>12385</v>
      </c>
      <c r="E2846" s="84">
        <f t="shared" si="176"/>
        <v>42515</v>
      </c>
      <c r="F2846" s="50">
        <f t="shared" si="177"/>
        <v>2016</v>
      </c>
      <c r="G2846" s="50">
        <f t="shared" si="178"/>
        <v>5</v>
      </c>
      <c r="H2846" s="50">
        <f t="shared" si="179"/>
        <v>3</v>
      </c>
      <c r="I2846" s="54" t="s">
        <v>15629</v>
      </c>
      <c r="J2846" s="54" t="s">
        <v>17050</v>
      </c>
      <c r="K2846" s="54" t="s">
        <v>17124</v>
      </c>
      <c r="L2846" s="54" t="s">
        <v>15626</v>
      </c>
      <c r="M2846" s="55">
        <v>0.8</v>
      </c>
      <c r="N2846" s="55">
        <v>0.98</v>
      </c>
      <c r="O2846" s="54" t="s">
        <v>15616</v>
      </c>
    </row>
    <row r="2847" spans="1:15" x14ac:dyDescent="0.25">
      <c r="A2847" s="19">
        <v>2851</v>
      </c>
      <c r="B2847" t="s">
        <v>8304</v>
      </c>
      <c r="C2847" t="s">
        <v>7032</v>
      </c>
      <c r="D2847" s="50" t="s">
        <v>12386</v>
      </c>
      <c r="E2847" s="84">
        <f t="shared" si="176"/>
        <v>42516</v>
      </c>
      <c r="F2847" s="50">
        <f t="shared" si="177"/>
        <v>2016</v>
      </c>
      <c r="G2847" s="50">
        <f t="shared" si="178"/>
        <v>5</v>
      </c>
      <c r="H2847" s="50">
        <f t="shared" si="179"/>
        <v>4</v>
      </c>
      <c r="I2847" s="54" t="s">
        <v>15622</v>
      </c>
      <c r="J2847" s="54" t="s">
        <v>17050</v>
      </c>
      <c r="K2847" s="54" t="s">
        <v>17124</v>
      </c>
      <c r="L2847" s="54" t="s">
        <v>15624</v>
      </c>
      <c r="M2847" s="55">
        <v>1</v>
      </c>
      <c r="N2847" s="55">
        <v>0.8</v>
      </c>
      <c r="O2847" s="54" t="s">
        <v>15616</v>
      </c>
    </row>
    <row r="2848" spans="1:15" x14ac:dyDescent="0.25">
      <c r="A2848" s="19">
        <v>2852</v>
      </c>
      <c r="B2848" t="s">
        <v>9461</v>
      </c>
      <c r="C2848" t="s">
        <v>5898</v>
      </c>
      <c r="D2848" s="50" t="s">
        <v>12386</v>
      </c>
      <c r="E2848" s="84">
        <f t="shared" si="176"/>
        <v>42516</v>
      </c>
      <c r="F2848" s="50">
        <f t="shared" si="177"/>
        <v>2016</v>
      </c>
      <c r="G2848" s="50">
        <f t="shared" si="178"/>
        <v>5</v>
      </c>
      <c r="H2848" s="50">
        <f t="shared" si="179"/>
        <v>4</v>
      </c>
      <c r="I2848" s="54" t="s">
        <v>15622</v>
      </c>
      <c r="J2848" s="54" t="s">
        <v>17050</v>
      </c>
      <c r="K2848" s="54" t="s">
        <v>17124</v>
      </c>
      <c r="L2848" s="54" t="s">
        <v>15626</v>
      </c>
      <c r="M2848" s="55">
        <v>1</v>
      </c>
      <c r="N2848" s="55">
        <v>0.96</v>
      </c>
      <c r="O2848" s="54" t="s">
        <v>15615</v>
      </c>
    </row>
    <row r="2849" spans="1:15" x14ac:dyDescent="0.25">
      <c r="A2849" s="19">
        <v>2853</v>
      </c>
      <c r="B2849" t="s">
        <v>9704</v>
      </c>
      <c r="C2849" t="s">
        <v>5660</v>
      </c>
      <c r="D2849" s="50" t="s">
        <v>12387</v>
      </c>
      <c r="E2849" s="84">
        <f t="shared" si="176"/>
        <v>42517</v>
      </c>
      <c r="F2849" s="50">
        <f t="shared" si="177"/>
        <v>2016</v>
      </c>
      <c r="G2849" s="50">
        <f t="shared" si="178"/>
        <v>5</v>
      </c>
      <c r="H2849" s="50">
        <f t="shared" si="179"/>
        <v>5</v>
      </c>
      <c r="I2849" s="54" t="s">
        <v>15622</v>
      </c>
      <c r="J2849" s="54" t="s">
        <v>17050</v>
      </c>
      <c r="K2849" s="54" t="s">
        <v>17124</v>
      </c>
      <c r="L2849" s="54" t="s">
        <v>15626</v>
      </c>
      <c r="M2849" s="55">
        <v>1</v>
      </c>
      <c r="N2849" s="55">
        <v>1</v>
      </c>
      <c r="O2849" s="54" t="s">
        <v>15615</v>
      </c>
    </row>
    <row r="2850" spans="1:15" x14ac:dyDescent="0.25">
      <c r="A2850" s="19">
        <v>2854</v>
      </c>
      <c r="B2850" t="s">
        <v>11256</v>
      </c>
      <c r="C2850" t="s">
        <v>4145</v>
      </c>
      <c r="D2850" s="50" t="s">
        <v>12387</v>
      </c>
      <c r="E2850" s="84">
        <f t="shared" si="176"/>
        <v>42517</v>
      </c>
      <c r="F2850" s="50">
        <f t="shared" si="177"/>
        <v>2016</v>
      </c>
      <c r="G2850" s="50">
        <f t="shared" si="178"/>
        <v>5</v>
      </c>
      <c r="H2850" s="50">
        <f t="shared" si="179"/>
        <v>5</v>
      </c>
      <c r="I2850" s="54" t="s">
        <v>15622</v>
      </c>
      <c r="J2850" s="54" t="s">
        <v>17050</v>
      </c>
      <c r="K2850" s="54" t="s">
        <v>17124</v>
      </c>
      <c r="L2850" s="54" t="s">
        <v>15626</v>
      </c>
      <c r="M2850" s="55">
        <v>1</v>
      </c>
      <c r="N2850" s="55">
        <v>0.99</v>
      </c>
      <c r="O2850" s="54" t="s">
        <v>15616</v>
      </c>
    </row>
    <row r="2851" spans="1:15" x14ac:dyDescent="0.25">
      <c r="A2851" s="19">
        <v>2855</v>
      </c>
      <c r="B2851" t="s">
        <v>8137</v>
      </c>
      <c r="C2851" t="s">
        <v>7198</v>
      </c>
      <c r="D2851" s="50" t="s">
        <v>12388</v>
      </c>
      <c r="E2851" s="84">
        <f t="shared" si="176"/>
        <v>42518</v>
      </c>
      <c r="F2851" s="50">
        <f t="shared" si="177"/>
        <v>2016</v>
      </c>
      <c r="G2851" s="50">
        <f t="shared" si="178"/>
        <v>5</v>
      </c>
      <c r="H2851" s="50">
        <f t="shared" si="179"/>
        <v>6</v>
      </c>
      <c r="I2851" s="54" t="s">
        <v>15625</v>
      </c>
      <c r="J2851" s="54" t="s">
        <v>17050</v>
      </c>
      <c r="K2851" s="54" t="s">
        <v>17124</v>
      </c>
      <c r="L2851" s="54" t="s">
        <v>15626</v>
      </c>
      <c r="M2851" s="55">
        <v>1</v>
      </c>
      <c r="N2851" s="55">
        <v>1</v>
      </c>
      <c r="O2851" s="54" t="s">
        <v>15616</v>
      </c>
    </row>
    <row r="2852" spans="1:15" x14ac:dyDescent="0.25">
      <c r="A2852" s="19">
        <v>2856</v>
      </c>
      <c r="B2852" t="s">
        <v>8421</v>
      </c>
      <c r="C2852" t="s">
        <v>6921</v>
      </c>
      <c r="D2852" s="50" t="s">
        <v>12389</v>
      </c>
      <c r="E2852" s="84">
        <f t="shared" si="176"/>
        <v>42519</v>
      </c>
      <c r="F2852" s="50">
        <f t="shared" si="177"/>
        <v>2016</v>
      </c>
      <c r="G2852" s="50">
        <f t="shared" si="178"/>
        <v>5</v>
      </c>
      <c r="H2852" s="50">
        <f t="shared" si="179"/>
        <v>7</v>
      </c>
      <c r="I2852" s="54" t="s">
        <v>15622</v>
      </c>
      <c r="J2852" s="54" t="s">
        <v>17050</v>
      </c>
      <c r="K2852" s="54" t="s">
        <v>17124</v>
      </c>
      <c r="L2852" s="54" t="s">
        <v>15626</v>
      </c>
      <c r="M2852" s="55">
        <v>1</v>
      </c>
      <c r="N2852" s="55">
        <v>0.99</v>
      </c>
      <c r="O2852" s="54" t="s">
        <v>15615</v>
      </c>
    </row>
    <row r="2853" spans="1:15" x14ac:dyDescent="0.25">
      <c r="A2853" s="19">
        <v>2857</v>
      </c>
      <c r="B2853" t="s">
        <v>9604</v>
      </c>
      <c r="C2853" t="s">
        <v>5758</v>
      </c>
      <c r="D2853" s="50" t="s">
        <v>12390</v>
      </c>
      <c r="E2853" s="84">
        <f t="shared" si="176"/>
        <v>42520</v>
      </c>
      <c r="F2853" s="50">
        <f t="shared" si="177"/>
        <v>2016</v>
      </c>
      <c r="G2853" s="50">
        <f t="shared" si="178"/>
        <v>5</v>
      </c>
      <c r="H2853" s="50">
        <f t="shared" si="179"/>
        <v>1</v>
      </c>
      <c r="I2853" s="54" t="s">
        <v>15639</v>
      </c>
      <c r="J2853" s="54" t="s">
        <v>17050</v>
      </c>
      <c r="K2853" s="54" t="s">
        <v>17124</v>
      </c>
      <c r="L2853" s="54" t="s">
        <v>15624</v>
      </c>
      <c r="M2853" s="55">
        <v>1</v>
      </c>
      <c r="N2853" s="55">
        <v>0.98</v>
      </c>
      <c r="O2853" s="54" t="s">
        <v>15615</v>
      </c>
    </row>
    <row r="2854" spans="1:15" x14ac:dyDescent="0.25">
      <c r="A2854" s="19">
        <v>2858</v>
      </c>
      <c r="B2854" t="s">
        <v>11590</v>
      </c>
      <c r="C2854" t="s">
        <v>3815</v>
      </c>
      <c r="D2854" s="50" t="s">
        <v>12390</v>
      </c>
      <c r="E2854" s="84">
        <f t="shared" si="176"/>
        <v>42520</v>
      </c>
      <c r="F2854" s="50">
        <f t="shared" si="177"/>
        <v>2016</v>
      </c>
      <c r="G2854" s="50">
        <f t="shared" si="178"/>
        <v>5</v>
      </c>
      <c r="H2854" s="50">
        <f t="shared" si="179"/>
        <v>1</v>
      </c>
      <c r="I2854" s="54" t="s">
        <v>15622</v>
      </c>
      <c r="J2854" s="54" t="s">
        <v>17050</v>
      </c>
      <c r="K2854" s="54" t="s">
        <v>17124</v>
      </c>
      <c r="L2854" s="54" t="s">
        <v>15626</v>
      </c>
      <c r="M2854" s="55">
        <v>0.94</v>
      </c>
      <c r="N2854" s="55">
        <v>1</v>
      </c>
      <c r="O2854" s="54" t="s">
        <v>15615</v>
      </c>
    </row>
    <row r="2855" spans="1:15" x14ac:dyDescent="0.25">
      <c r="A2855" s="19">
        <v>2859</v>
      </c>
      <c r="B2855" t="s">
        <v>11407</v>
      </c>
      <c r="C2855" t="s">
        <v>3993</v>
      </c>
      <c r="D2855" s="50" t="s">
        <v>12390</v>
      </c>
      <c r="E2855" s="84">
        <f t="shared" si="176"/>
        <v>42520</v>
      </c>
      <c r="F2855" s="50">
        <f t="shared" si="177"/>
        <v>2016</v>
      </c>
      <c r="G2855" s="50">
        <f t="shared" si="178"/>
        <v>5</v>
      </c>
      <c r="H2855" s="50">
        <f t="shared" si="179"/>
        <v>1</v>
      </c>
      <c r="I2855" s="54" t="s">
        <v>15622</v>
      </c>
      <c r="J2855" s="54" t="s">
        <v>17050</v>
      </c>
      <c r="K2855" s="54" t="s">
        <v>17124</v>
      </c>
      <c r="L2855" s="54" t="s">
        <v>15624</v>
      </c>
      <c r="M2855" s="55">
        <v>1</v>
      </c>
      <c r="N2855" s="55">
        <v>0.67</v>
      </c>
      <c r="O2855" s="54" t="s">
        <v>15615</v>
      </c>
    </row>
    <row r="2856" spans="1:15" x14ac:dyDescent="0.25">
      <c r="A2856" s="19">
        <v>2860</v>
      </c>
      <c r="B2856" t="s">
        <v>10072</v>
      </c>
      <c r="C2856" t="s">
        <v>5302</v>
      </c>
      <c r="D2856" s="50" t="s">
        <v>12390</v>
      </c>
      <c r="E2856" s="84">
        <f t="shared" si="176"/>
        <v>42520</v>
      </c>
      <c r="F2856" s="50">
        <f t="shared" si="177"/>
        <v>2016</v>
      </c>
      <c r="G2856" s="50">
        <f t="shared" si="178"/>
        <v>5</v>
      </c>
      <c r="H2856" s="50">
        <f t="shared" si="179"/>
        <v>1</v>
      </c>
      <c r="I2856" s="54" t="s">
        <v>15622</v>
      </c>
      <c r="J2856" s="54" t="s">
        <v>17050</v>
      </c>
      <c r="K2856" s="54" t="s">
        <v>17124</v>
      </c>
      <c r="L2856" s="54" t="s">
        <v>15624</v>
      </c>
      <c r="M2856" s="55">
        <v>1</v>
      </c>
      <c r="N2856" s="55">
        <v>0.8</v>
      </c>
      <c r="O2856" s="54" t="s">
        <v>15616</v>
      </c>
    </row>
    <row r="2857" spans="1:15" x14ac:dyDescent="0.25">
      <c r="A2857" s="19">
        <v>2861</v>
      </c>
      <c r="B2857" t="s">
        <v>8661</v>
      </c>
      <c r="C2857" t="s">
        <v>6687</v>
      </c>
      <c r="D2857" s="50" t="s">
        <v>12391</v>
      </c>
      <c r="E2857" s="84">
        <f t="shared" si="176"/>
        <v>42521</v>
      </c>
      <c r="F2857" s="50">
        <f t="shared" si="177"/>
        <v>2016</v>
      </c>
      <c r="G2857" s="50">
        <f t="shared" si="178"/>
        <v>5</v>
      </c>
      <c r="H2857" s="50">
        <f t="shared" si="179"/>
        <v>2</v>
      </c>
      <c r="I2857" s="54" t="s">
        <v>15629</v>
      </c>
      <c r="J2857" s="54" t="s">
        <v>17050</v>
      </c>
      <c r="K2857" s="54" t="s">
        <v>17124</v>
      </c>
      <c r="L2857" s="54" t="s">
        <v>15626</v>
      </c>
      <c r="M2857" s="55">
        <v>0.96</v>
      </c>
      <c r="N2857" s="55">
        <v>0.96</v>
      </c>
      <c r="O2857" s="54" t="s">
        <v>15615</v>
      </c>
    </row>
    <row r="2858" spans="1:15" x14ac:dyDescent="0.25">
      <c r="A2858" s="19">
        <v>2862</v>
      </c>
      <c r="B2858" t="s">
        <v>8624</v>
      </c>
      <c r="C2858" t="s">
        <v>3531</v>
      </c>
      <c r="D2858" s="50" t="s">
        <v>12391</v>
      </c>
      <c r="E2858" s="84">
        <f t="shared" si="176"/>
        <v>42521</v>
      </c>
      <c r="F2858" s="50">
        <f t="shared" si="177"/>
        <v>2016</v>
      </c>
      <c r="G2858" s="50">
        <f t="shared" si="178"/>
        <v>5</v>
      </c>
      <c r="H2858" s="50">
        <f t="shared" si="179"/>
        <v>2</v>
      </c>
      <c r="I2858" s="54" t="s">
        <v>15622</v>
      </c>
      <c r="J2858" s="54" t="s">
        <v>17050</v>
      </c>
      <c r="K2858" s="54" t="s">
        <v>17124</v>
      </c>
      <c r="L2858" s="54" t="s">
        <v>15624</v>
      </c>
      <c r="M2858" s="55">
        <v>1</v>
      </c>
      <c r="N2858" s="55">
        <v>0.95</v>
      </c>
      <c r="O2858" s="54" t="s">
        <v>15616</v>
      </c>
    </row>
    <row r="2859" spans="1:15" x14ac:dyDescent="0.25">
      <c r="A2859" s="19">
        <v>2863</v>
      </c>
      <c r="B2859" t="s">
        <v>7925</v>
      </c>
      <c r="C2859" t="s">
        <v>7405</v>
      </c>
      <c r="D2859" s="50" t="s">
        <v>12392</v>
      </c>
      <c r="E2859" s="84">
        <f t="shared" si="176"/>
        <v>42522</v>
      </c>
      <c r="F2859" s="50">
        <f t="shared" si="177"/>
        <v>2016</v>
      </c>
      <c r="G2859" s="50">
        <f t="shared" si="178"/>
        <v>6</v>
      </c>
      <c r="H2859" s="50">
        <f t="shared" si="179"/>
        <v>3</v>
      </c>
      <c r="I2859" s="54" t="s">
        <v>15625</v>
      </c>
      <c r="J2859" s="54" t="s">
        <v>17050</v>
      </c>
      <c r="K2859" s="54" t="s">
        <v>17124</v>
      </c>
      <c r="L2859" s="54" t="s">
        <v>15624</v>
      </c>
      <c r="M2859" s="55">
        <v>1</v>
      </c>
      <c r="N2859" s="55">
        <v>0.88</v>
      </c>
      <c r="O2859" s="54" t="s">
        <v>15615</v>
      </c>
    </row>
    <row r="2860" spans="1:15" x14ac:dyDescent="0.25">
      <c r="A2860" s="19">
        <v>2864</v>
      </c>
      <c r="B2860" t="s">
        <v>9068</v>
      </c>
      <c r="C2860" t="s">
        <v>6285</v>
      </c>
      <c r="D2860" s="50" t="s">
        <v>12392</v>
      </c>
      <c r="E2860" s="84">
        <f t="shared" si="176"/>
        <v>42522</v>
      </c>
      <c r="F2860" s="50">
        <f t="shared" si="177"/>
        <v>2016</v>
      </c>
      <c r="G2860" s="50">
        <f t="shared" si="178"/>
        <v>6</v>
      </c>
      <c r="H2860" s="50">
        <f t="shared" si="179"/>
        <v>3</v>
      </c>
      <c r="I2860" s="54" t="s">
        <v>15622</v>
      </c>
      <c r="J2860" s="54" t="s">
        <v>17050</v>
      </c>
      <c r="K2860" s="54" t="s">
        <v>17124</v>
      </c>
      <c r="L2860" s="54" t="s">
        <v>15626</v>
      </c>
      <c r="M2860" s="55">
        <v>1</v>
      </c>
      <c r="N2860" s="55">
        <v>1</v>
      </c>
      <c r="O2860" s="54" t="s">
        <v>15616</v>
      </c>
    </row>
    <row r="2861" spans="1:15" x14ac:dyDescent="0.25">
      <c r="A2861" s="19">
        <v>2865</v>
      </c>
      <c r="B2861" t="s">
        <v>11593</v>
      </c>
      <c r="C2861" t="s">
        <v>3812</v>
      </c>
      <c r="D2861" s="50" t="s">
        <v>12392</v>
      </c>
      <c r="E2861" s="84">
        <f t="shared" si="176"/>
        <v>42522</v>
      </c>
      <c r="F2861" s="50">
        <f t="shared" si="177"/>
        <v>2016</v>
      </c>
      <c r="G2861" s="50">
        <f t="shared" si="178"/>
        <v>6</v>
      </c>
      <c r="H2861" s="50">
        <f t="shared" si="179"/>
        <v>3</v>
      </c>
      <c r="I2861" s="54" t="s">
        <v>15622</v>
      </c>
      <c r="J2861" s="54" t="s">
        <v>17050</v>
      </c>
      <c r="K2861" s="54" t="s">
        <v>17124</v>
      </c>
      <c r="L2861" s="54" t="s">
        <v>15624</v>
      </c>
      <c r="M2861" s="55">
        <v>1</v>
      </c>
      <c r="N2861" s="55">
        <v>1</v>
      </c>
      <c r="O2861" s="54" t="s">
        <v>15616</v>
      </c>
    </row>
    <row r="2862" spans="1:15" x14ac:dyDescent="0.25">
      <c r="A2862" s="19">
        <v>2866</v>
      </c>
      <c r="B2862" t="s">
        <v>7918</v>
      </c>
      <c r="C2862" t="s">
        <v>7412</v>
      </c>
      <c r="D2862" s="50" t="s">
        <v>12392</v>
      </c>
      <c r="E2862" s="84">
        <f t="shared" si="176"/>
        <v>42522</v>
      </c>
      <c r="F2862" s="50">
        <f t="shared" si="177"/>
        <v>2016</v>
      </c>
      <c r="G2862" s="50">
        <f t="shared" si="178"/>
        <v>6</v>
      </c>
      <c r="H2862" s="50">
        <f t="shared" si="179"/>
        <v>3</v>
      </c>
      <c r="I2862" s="54" t="s">
        <v>15627</v>
      </c>
      <c r="J2862" s="54" t="s">
        <v>17050</v>
      </c>
      <c r="K2862" s="54" t="s">
        <v>17124</v>
      </c>
      <c r="L2862" s="54" t="s">
        <v>15626</v>
      </c>
      <c r="M2862" s="55">
        <v>1</v>
      </c>
      <c r="N2862" s="55">
        <v>0.99</v>
      </c>
      <c r="O2862" s="54" t="s">
        <v>15615</v>
      </c>
    </row>
    <row r="2863" spans="1:15" x14ac:dyDescent="0.25">
      <c r="A2863" s="19">
        <v>2867</v>
      </c>
      <c r="B2863" t="s">
        <v>8854</v>
      </c>
      <c r="C2863" t="s">
        <v>6496</v>
      </c>
      <c r="D2863" s="50" t="s">
        <v>12393</v>
      </c>
      <c r="E2863" s="84">
        <f t="shared" si="176"/>
        <v>42523</v>
      </c>
      <c r="F2863" s="50">
        <f t="shared" si="177"/>
        <v>2016</v>
      </c>
      <c r="G2863" s="50">
        <f t="shared" si="178"/>
        <v>6</v>
      </c>
      <c r="H2863" s="50">
        <f t="shared" si="179"/>
        <v>4</v>
      </c>
      <c r="I2863" s="54" t="s">
        <v>15622</v>
      </c>
      <c r="J2863" s="54" t="s">
        <v>17050</v>
      </c>
      <c r="K2863" s="54" t="s">
        <v>17124</v>
      </c>
      <c r="L2863" s="54" t="s">
        <v>15626</v>
      </c>
      <c r="M2863" s="55">
        <v>1</v>
      </c>
      <c r="N2863" s="55">
        <v>0.94</v>
      </c>
      <c r="O2863" s="54" t="s">
        <v>15616</v>
      </c>
    </row>
    <row r="2864" spans="1:15" x14ac:dyDescent="0.25">
      <c r="A2864" s="19">
        <v>2868</v>
      </c>
      <c r="B2864" t="s">
        <v>10376</v>
      </c>
      <c r="C2864" t="s">
        <v>5003</v>
      </c>
      <c r="D2864" s="50" t="s">
        <v>12393</v>
      </c>
      <c r="E2864" s="84">
        <f t="shared" si="176"/>
        <v>42523</v>
      </c>
      <c r="F2864" s="50">
        <f t="shared" si="177"/>
        <v>2016</v>
      </c>
      <c r="G2864" s="50">
        <f t="shared" si="178"/>
        <v>6</v>
      </c>
      <c r="H2864" s="50">
        <f t="shared" si="179"/>
        <v>4</v>
      </c>
      <c r="I2864" s="54" t="s">
        <v>15622</v>
      </c>
      <c r="J2864" s="54" t="s">
        <v>17050</v>
      </c>
      <c r="K2864" s="54" t="s">
        <v>17124</v>
      </c>
      <c r="L2864" s="54" t="s">
        <v>15626</v>
      </c>
      <c r="M2864" s="55">
        <v>1</v>
      </c>
      <c r="N2864" s="55">
        <v>1</v>
      </c>
      <c r="O2864" s="54" t="s">
        <v>15615</v>
      </c>
    </row>
    <row r="2865" spans="1:15" x14ac:dyDescent="0.25">
      <c r="A2865" s="19">
        <v>2869</v>
      </c>
      <c r="B2865" t="s">
        <v>7999</v>
      </c>
      <c r="C2865" t="s">
        <v>7332</v>
      </c>
      <c r="D2865" s="50" t="s">
        <v>12393</v>
      </c>
      <c r="E2865" s="84">
        <f t="shared" si="176"/>
        <v>42523</v>
      </c>
      <c r="F2865" s="50">
        <f t="shared" si="177"/>
        <v>2016</v>
      </c>
      <c r="G2865" s="50">
        <f t="shared" si="178"/>
        <v>6</v>
      </c>
      <c r="H2865" s="50">
        <f t="shared" si="179"/>
        <v>4</v>
      </c>
      <c r="I2865" s="54" t="s">
        <v>15629</v>
      </c>
      <c r="J2865" s="54" t="s">
        <v>17050</v>
      </c>
      <c r="K2865" s="54" t="s">
        <v>17124</v>
      </c>
      <c r="L2865" s="54" t="s">
        <v>15626</v>
      </c>
      <c r="M2865" s="55">
        <v>1</v>
      </c>
      <c r="N2865" s="55">
        <v>1</v>
      </c>
      <c r="O2865" s="54" t="s">
        <v>15616</v>
      </c>
    </row>
    <row r="2866" spans="1:15" x14ac:dyDescent="0.25">
      <c r="A2866" s="19">
        <v>2870</v>
      </c>
      <c r="B2866" t="s">
        <v>7797</v>
      </c>
      <c r="C2866" t="s">
        <v>7526</v>
      </c>
      <c r="D2866" s="50" t="s">
        <v>12393</v>
      </c>
      <c r="E2866" s="84">
        <f t="shared" si="176"/>
        <v>42523</v>
      </c>
      <c r="F2866" s="50">
        <f t="shared" si="177"/>
        <v>2016</v>
      </c>
      <c r="G2866" s="50">
        <f t="shared" si="178"/>
        <v>6</v>
      </c>
      <c r="H2866" s="50">
        <f t="shared" si="179"/>
        <v>4</v>
      </c>
      <c r="I2866" s="54" t="s">
        <v>15622</v>
      </c>
      <c r="J2866" s="54" t="s">
        <v>17050</v>
      </c>
      <c r="K2866" s="54" t="s">
        <v>17124</v>
      </c>
      <c r="L2866" s="54" t="s">
        <v>15626</v>
      </c>
      <c r="M2866" s="55">
        <v>0.9</v>
      </c>
      <c r="N2866" s="55">
        <v>1</v>
      </c>
      <c r="O2866" s="54" t="s">
        <v>15616</v>
      </c>
    </row>
    <row r="2867" spans="1:15" x14ac:dyDescent="0.25">
      <c r="A2867" s="19">
        <v>2871</v>
      </c>
      <c r="B2867" t="s">
        <v>9724</v>
      </c>
      <c r="C2867" t="s">
        <v>5641</v>
      </c>
      <c r="D2867" s="50" t="s">
        <v>12394</v>
      </c>
      <c r="E2867" s="84">
        <f t="shared" si="176"/>
        <v>42524</v>
      </c>
      <c r="F2867" s="50">
        <f t="shared" si="177"/>
        <v>2016</v>
      </c>
      <c r="G2867" s="50">
        <f t="shared" si="178"/>
        <v>6</v>
      </c>
      <c r="H2867" s="50">
        <f t="shared" si="179"/>
        <v>5</v>
      </c>
      <c r="I2867" s="54" t="s">
        <v>15625</v>
      </c>
      <c r="J2867" s="54" t="s">
        <v>17050</v>
      </c>
      <c r="K2867" s="54" t="s">
        <v>17124</v>
      </c>
      <c r="L2867" s="54" t="s">
        <v>15626</v>
      </c>
      <c r="M2867" s="55">
        <v>1</v>
      </c>
      <c r="N2867" s="55">
        <v>0.96</v>
      </c>
      <c r="O2867" s="54" t="s">
        <v>15616</v>
      </c>
    </row>
    <row r="2868" spans="1:15" x14ac:dyDescent="0.25">
      <c r="A2868" s="19">
        <v>2872</v>
      </c>
      <c r="B2868" t="s">
        <v>9497</v>
      </c>
      <c r="C2868" t="s">
        <v>3539</v>
      </c>
      <c r="D2868" s="50" t="s">
        <v>12394</v>
      </c>
      <c r="E2868" s="84">
        <f t="shared" si="176"/>
        <v>42524</v>
      </c>
      <c r="F2868" s="50">
        <f t="shared" si="177"/>
        <v>2016</v>
      </c>
      <c r="G2868" s="50">
        <f t="shared" si="178"/>
        <v>6</v>
      </c>
      <c r="H2868" s="50">
        <f t="shared" si="179"/>
        <v>5</v>
      </c>
      <c r="I2868" s="54" t="s">
        <v>15622</v>
      </c>
      <c r="J2868" s="54" t="s">
        <v>17050</v>
      </c>
      <c r="K2868" s="54" t="s">
        <v>17124</v>
      </c>
      <c r="L2868" s="54" t="s">
        <v>15623</v>
      </c>
      <c r="M2868" s="55">
        <v>0.5</v>
      </c>
      <c r="N2868" s="55">
        <v>0.91</v>
      </c>
      <c r="O2868" s="54" t="s">
        <v>15615</v>
      </c>
    </row>
    <row r="2869" spans="1:15" x14ac:dyDescent="0.25">
      <c r="A2869" s="19">
        <v>2873</v>
      </c>
      <c r="B2869" t="s">
        <v>8945</v>
      </c>
      <c r="C2869" t="s">
        <v>6408</v>
      </c>
      <c r="D2869" s="50" t="s">
        <v>12395</v>
      </c>
      <c r="E2869" s="84">
        <f t="shared" si="176"/>
        <v>42526</v>
      </c>
      <c r="F2869" s="50">
        <f t="shared" si="177"/>
        <v>2016</v>
      </c>
      <c r="G2869" s="50">
        <f t="shared" si="178"/>
        <v>6</v>
      </c>
      <c r="H2869" s="50">
        <f t="shared" si="179"/>
        <v>7</v>
      </c>
      <c r="I2869" s="54" t="s">
        <v>15622</v>
      </c>
      <c r="J2869" s="54" t="s">
        <v>17050</v>
      </c>
      <c r="K2869" s="54" t="s">
        <v>17124</v>
      </c>
      <c r="L2869" s="54" t="s">
        <v>15623</v>
      </c>
      <c r="M2869" s="55">
        <v>1</v>
      </c>
      <c r="N2869" s="55">
        <v>1</v>
      </c>
      <c r="O2869" s="54" t="s">
        <v>15615</v>
      </c>
    </row>
    <row r="2870" spans="1:15" x14ac:dyDescent="0.25">
      <c r="A2870" s="19">
        <v>2874</v>
      </c>
      <c r="B2870" t="s">
        <v>10238</v>
      </c>
      <c r="C2870" t="s">
        <v>5141</v>
      </c>
      <c r="D2870" s="50" t="s">
        <v>12396</v>
      </c>
      <c r="E2870" s="84">
        <f t="shared" si="176"/>
        <v>42528</v>
      </c>
      <c r="F2870" s="50">
        <f t="shared" si="177"/>
        <v>2016</v>
      </c>
      <c r="G2870" s="50">
        <f t="shared" si="178"/>
        <v>6</v>
      </c>
      <c r="H2870" s="50">
        <f t="shared" si="179"/>
        <v>2</v>
      </c>
      <c r="I2870" s="54" t="s">
        <v>15622</v>
      </c>
      <c r="J2870" s="54" t="s">
        <v>17050</v>
      </c>
      <c r="K2870" s="54" t="s">
        <v>17124</v>
      </c>
      <c r="L2870" s="54" t="s">
        <v>15626</v>
      </c>
      <c r="M2870" s="55">
        <v>0.9</v>
      </c>
      <c r="N2870" s="55">
        <v>0.93</v>
      </c>
      <c r="O2870" s="54" t="s">
        <v>15616</v>
      </c>
    </row>
    <row r="2871" spans="1:15" x14ac:dyDescent="0.25">
      <c r="A2871" s="19">
        <v>2875</v>
      </c>
      <c r="B2871" t="s">
        <v>9895</v>
      </c>
      <c r="C2871" t="s">
        <v>5476</v>
      </c>
      <c r="D2871" s="50" t="s">
        <v>12396</v>
      </c>
      <c r="E2871" s="84">
        <f t="shared" si="176"/>
        <v>42528</v>
      </c>
      <c r="F2871" s="50">
        <f t="shared" si="177"/>
        <v>2016</v>
      </c>
      <c r="G2871" s="50">
        <f t="shared" si="178"/>
        <v>6</v>
      </c>
      <c r="H2871" s="50">
        <f t="shared" si="179"/>
        <v>2</v>
      </c>
      <c r="I2871" s="54" t="s">
        <v>15622</v>
      </c>
      <c r="J2871" s="54" t="s">
        <v>17050</v>
      </c>
      <c r="K2871" s="54" t="s">
        <v>17124</v>
      </c>
      <c r="L2871" s="54" t="s">
        <v>15624</v>
      </c>
      <c r="M2871" s="55">
        <v>1</v>
      </c>
      <c r="N2871" s="55">
        <v>0.79</v>
      </c>
      <c r="O2871" s="54" t="s">
        <v>15616</v>
      </c>
    </row>
    <row r="2872" spans="1:15" x14ac:dyDescent="0.25">
      <c r="A2872" s="19">
        <v>2876</v>
      </c>
      <c r="B2872" t="s">
        <v>8610</v>
      </c>
      <c r="C2872" t="s">
        <v>6737</v>
      </c>
      <c r="D2872" s="50" t="s">
        <v>12397</v>
      </c>
      <c r="E2872" s="84">
        <f t="shared" si="176"/>
        <v>42529</v>
      </c>
      <c r="F2872" s="50">
        <f t="shared" si="177"/>
        <v>2016</v>
      </c>
      <c r="G2872" s="50">
        <f t="shared" si="178"/>
        <v>6</v>
      </c>
      <c r="H2872" s="50">
        <f t="shared" si="179"/>
        <v>3</v>
      </c>
      <c r="I2872" s="54" t="s">
        <v>15622</v>
      </c>
      <c r="J2872" s="54" t="s">
        <v>17050</v>
      </c>
      <c r="K2872" s="54" t="s">
        <v>17124</v>
      </c>
      <c r="L2872" s="54" t="s">
        <v>15623</v>
      </c>
      <c r="M2872" s="55">
        <v>1</v>
      </c>
      <c r="N2872" s="55">
        <v>0.55000000000000004</v>
      </c>
      <c r="O2872" s="54" t="s">
        <v>15616</v>
      </c>
    </row>
    <row r="2873" spans="1:15" x14ac:dyDescent="0.25">
      <c r="A2873" s="19">
        <v>2877</v>
      </c>
      <c r="B2873" t="s">
        <v>8826</v>
      </c>
      <c r="C2873" t="s">
        <v>6522</v>
      </c>
      <c r="D2873" s="50" t="s">
        <v>12397</v>
      </c>
      <c r="E2873" s="84">
        <f t="shared" si="176"/>
        <v>42529</v>
      </c>
      <c r="F2873" s="50">
        <f t="shared" si="177"/>
        <v>2016</v>
      </c>
      <c r="G2873" s="50">
        <f t="shared" si="178"/>
        <v>6</v>
      </c>
      <c r="H2873" s="50">
        <f t="shared" si="179"/>
        <v>3</v>
      </c>
      <c r="I2873" s="54" t="s">
        <v>15625</v>
      </c>
      <c r="J2873" s="54" t="s">
        <v>17050</v>
      </c>
      <c r="K2873" s="54" t="s">
        <v>17124</v>
      </c>
      <c r="L2873" s="54" t="s">
        <v>15623</v>
      </c>
      <c r="M2873" s="55">
        <v>1</v>
      </c>
      <c r="N2873" s="55">
        <v>0.91</v>
      </c>
      <c r="O2873" s="54" t="s">
        <v>15615</v>
      </c>
    </row>
    <row r="2874" spans="1:15" x14ac:dyDescent="0.25">
      <c r="A2874" s="19">
        <v>2878</v>
      </c>
      <c r="B2874" t="s">
        <v>11300</v>
      </c>
      <c r="C2874" t="s">
        <v>4101</v>
      </c>
      <c r="D2874" s="50" t="s">
        <v>12398</v>
      </c>
      <c r="E2874" s="84">
        <f t="shared" si="176"/>
        <v>42530</v>
      </c>
      <c r="F2874" s="50">
        <f t="shared" si="177"/>
        <v>2016</v>
      </c>
      <c r="G2874" s="50">
        <f t="shared" si="178"/>
        <v>6</v>
      </c>
      <c r="H2874" s="50">
        <f t="shared" si="179"/>
        <v>4</v>
      </c>
      <c r="I2874" s="54" t="s">
        <v>15622</v>
      </c>
      <c r="J2874" s="54" t="s">
        <v>17050</v>
      </c>
      <c r="K2874" s="54" t="s">
        <v>17124</v>
      </c>
      <c r="L2874" s="54" t="s">
        <v>15624</v>
      </c>
      <c r="M2874" s="55">
        <v>0.94</v>
      </c>
      <c r="N2874" s="55">
        <v>0.72</v>
      </c>
      <c r="O2874" s="54" t="s">
        <v>15615</v>
      </c>
    </row>
    <row r="2875" spans="1:15" x14ac:dyDescent="0.25">
      <c r="A2875" s="19">
        <v>2879</v>
      </c>
      <c r="B2875" t="s">
        <v>10234</v>
      </c>
      <c r="C2875" t="s">
        <v>5145</v>
      </c>
      <c r="D2875" s="50" t="s">
        <v>12399</v>
      </c>
      <c r="E2875" s="84">
        <f t="shared" si="176"/>
        <v>42531</v>
      </c>
      <c r="F2875" s="50">
        <f t="shared" si="177"/>
        <v>2016</v>
      </c>
      <c r="G2875" s="50">
        <f t="shared" si="178"/>
        <v>6</v>
      </c>
      <c r="H2875" s="50">
        <f t="shared" si="179"/>
        <v>5</v>
      </c>
      <c r="I2875" s="54" t="s">
        <v>15622</v>
      </c>
      <c r="J2875" s="54" t="s">
        <v>17050</v>
      </c>
      <c r="K2875" s="54" t="s">
        <v>17124</v>
      </c>
      <c r="L2875" s="54" t="s">
        <v>15626</v>
      </c>
      <c r="M2875" s="55">
        <v>1</v>
      </c>
      <c r="N2875" s="55">
        <v>0.92</v>
      </c>
      <c r="O2875" s="54" t="s">
        <v>15616</v>
      </c>
    </row>
    <row r="2876" spans="1:15" x14ac:dyDescent="0.25">
      <c r="A2876" s="19">
        <v>1670</v>
      </c>
      <c r="B2876" t="s">
        <v>8175</v>
      </c>
      <c r="C2876" t="s">
        <v>7160</v>
      </c>
      <c r="D2876" s="50" t="s">
        <v>12400</v>
      </c>
      <c r="E2876" s="84">
        <f t="shared" si="176"/>
        <v>42532</v>
      </c>
      <c r="F2876" s="50">
        <f t="shared" si="177"/>
        <v>2016</v>
      </c>
      <c r="G2876" s="50">
        <f t="shared" si="178"/>
        <v>6</v>
      </c>
      <c r="H2876" s="50">
        <f t="shared" si="179"/>
        <v>6</v>
      </c>
      <c r="I2876" s="54" t="s">
        <v>15622</v>
      </c>
      <c r="J2876" s="54" t="s">
        <v>17050</v>
      </c>
      <c r="K2876" s="54" t="s">
        <v>17124</v>
      </c>
      <c r="L2876" s="54" t="s">
        <v>15626</v>
      </c>
      <c r="M2876" s="55">
        <v>1</v>
      </c>
      <c r="N2876" s="55">
        <v>0.99</v>
      </c>
      <c r="O2876" s="54" t="s">
        <v>15616</v>
      </c>
    </row>
    <row r="2877" spans="1:15" x14ac:dyDescent="0.25">
      <c r="A2877" s="19">
        <v>2880</v>
      </c>
      <c r="B2877" t="s">
        <v>9799</v>
      </c>
      <c r="C2877" t="s">
        <v>5570</v>
      </c>
      <c r="D2877" s="50" t="s">
        <v>12400</v>
      </c>
      <c r="E2877" s="84">
        <f t="shared" si="176"/>
        <v>42532</v>
      </c>
      <c r="F2877" s="50">
        <f t="shared" si="177"/>
        <v>2016</v>
      </c>
      <c r="G2877" s="50">
        <f t="shared" si="178"/>
        <v>6</v>
      </c>
      <c r="H2877" s="50">
        <f t="shared" si="179"/>
        <v>6</v>
      </c>
      <c r="I2877" s="54" t="s">
        <v>15622</v>
      </c>
      <c r="J2877" s="54" t="s">
        <v>17050</v>
      </c>
      <c r="K2877" s="54" t="s">
        <v>17124</v>
      </c>
      <c r="L2877" s="54" t="s">
        <v>15626</v>
      </c>
      <c r="M2877" s="55">
        <v>1</v>
      </c>
      <c r="N2877" s="55">
        <v>0.98</v>
      </c>
      <c r="O2877" s="54" t="s">
        <v>15616</v>
      </c>
    </row>
    <row r="2878" spans="1:15" x14ac:dyDescent="0.25">
      <c r="A2878" s="19">
        <v>2881</v>
      </c>
      <c r="B2878" t="s">
        <v>8793</v>
      </c>
      <c r="C2878" t="s">
        <v>6555</v>
      </c>
      <c r="D2878" s="50" t="s">
        <v>12400</v>
      </c>
      <c r="E2878" s="84">
        <f t="shared" si="176"/>
        <v>42532</v>
      </c>
      <c r="F2878" s="50">
        <f t="shared" si="177"/>
        <v>2016</v>
      </c>
      <c r="G2878" s="50">
        <f t="shared" si="178"/>
        <v>6</v>
      </c>
      <c r="H2878" s="50">
        <f t="shared" si="179"/>
        <v>6</v>
      </c>
      <c r="I2878" s="54" t="s">
        <v>15622</v>
      </c>
      <c r="J2878" s="54" t="s">
        <v>17050</v>
      </c>
      <c r="K2878" s="54" t="s">
        <v>17124</v>
      </c>
      <c r="L2878" s="54" t="s">
        <v>15624</v>
      </c>
      <c r="M2878" s="55">
        <v>1</v>
      </c>
      <c r="N2878" s="55">
        <v>1</v>
      </c>
      <c r="O2878" s="54" t="s">
        <v>15615</v>
      </c>
    </row>
    <row r="2879" spans="1:15" x14ac:dyDescent="0.25">
      <c r="A2879" s="19">
        <v>2882</v>
      </c>
      <c r="B2879" t="s">
        <v>9439</v>
      </c>
      <c r="C2879" t="s">
        <v>5920</v>
      </c>
      <c r="D2879" s="50" t="s">
        <v>12401</v>
      </c>
      <c r="E2879" s="84">
        <f t="shared" si="176"/>
        <v>42533</v>
      </c>
      <c r="F2879" s="50">
        <f t="shared" si="177"/>
        <v>2016</v>
      </c>
      <c r="G2879" s="50">
        <f t="shared" si="178"/>
        <v>6</v>
      </c>
      <c r="H2879" s="50">
        <f t="shared" si="179"/>
        <v>7</v>
      </c>
      <c r="I2879" s="54" t="s">
        <v>15622</v>
      </c>
      <c r="J2879" s="54" t="s">
        <v>17050</v>
      </c>
      <c r="K2879" s="54" t="s">
        <v>17124</v>
      </c>
      <c r="L2879" s="54" t="s">
        <v>15626</v>
      </c>
      <c r="M2879" s="55">
        <v>1</v>
      </c>
      <c r="N2879" s="55">
        <v>0.96</v>
      </c>
      <c r="O2879" s="54" t="s">
        <v>15616</v>
      </c>
    </row>
    <row r="2880" spans="1:15" x14ac:dyDescent="0.25">
      <c r="A2880" s="19">
        <v>2883</v>
      </c>
      <c r="B2880" t="s">
        <v>9396</v>
      </c>
      <c r="C2880" t="s">
        <v>5961</v>
      </c>
      <c r="D2880" s="50" t="s">
        <v>12402</v>
      </c>
      <c r="E2880" s="84">
        <f t="shared" si="176"/>
        <v>42535</v>
      </c>
      <c r="F2880" s="50">
        <f t="shared" si="177"/>
        <v>2016</v>
      </c>
      <c r="G2880" s="50">
        <f t="shared" si="178"/>
        <v>6</v>
      </c>
      <c r="H2880" s="50">
        <f t="shared" si="179"/>
        <v>2</v>
      </c>
      <c r="I2880" s="54" t="s">
        <v>15723</v>
      </c>
      <c r="J2880" s="54" t="s">
        <v>17072</v>
      </c>
      <c r="K2880" s="54" t="s">
        <v>17124</v>
      </c>
      <c r="L2880" s="54" t="s">
        <v>15624</v>
      </c>
      <c r="M2880" s="55">
        <v>1</v>
      </c>
      <c r="N2880" s="55">
        <v>0</v>
      </c>
      <c r="O2880" s="54" t="s">
        <v>15615</v>
      </c>
    </row>
    <row r="2881" spans="1:15" x14ac:dyDescent="0.25">
      <c r="A2881" s="19">
        <v>2884</v>
      </c>
      <c r="B2881" t="s">
        <v>10047</v>
      </c>
      <c r="C2881" t="s">
        <v>5327</v>
      </c>
      <c r="D2881" s="50" t="s">
        <v>12403</v>
      </c>
      <c r="E2881" s="84">
        <f t="shared" si="176"/>
        <v>42537</v>
      </c>
      <c r="F2881" s="50">
        <f t="shared" si="177"/>
        <v>2016</v>
      </c>
      <c r="G2881" s="50">
        <f t="shared" si="178"/>
        <v>6</v>
      </c>
      <c r="H2881" s="50">
        <f t="shared" si="179"/>
        <v>4</v>
      </c>
      <c r="I2881" s="54" t="s">
        <v>15622</v>
      </c>
      <c r="J2881" s="54" t="s">
        <v>17050</v>
      </c>
      <c r="K2881" s="54" t="s">
        <v>17124</v>
      </c>
      <c r="L2881" s="54" t="s">
        <v>15623</v>
      </c>
      <c r="M2881" s="55">
        <v>1</v>
      </c>
      <c r="N2881" s="55">
        <v>0.33</v>
      </c>
      <c r="O2881" s="54" t="s">
        <v>15615</v>
      </c>
    </row>
    <row r="2882" spans="1:15" x14ac:dyDescent="0.25">
      <c r="A2882" s="19">
        <v>2885</v>
      </c>
      <c r="B2882" t="s">
        <v>8068</v>
      </c>
      <c r="C2882" t="s">
        <v>7265</v>
      </c>
      <c r="D2882" s="50" t="s">
        <v>12404</v>
      </c>
      <c r="E2882" s="84">
        <f t="shared" si="176"/>
        <v>42538</v>
      </c>
      <c r="F2882" s="50">
        <f t="shared" si="177"/>
        <v>2016</v>
      </c>
      <c r="G2882" s="50">
        <f t="shared" si="178"/>
        <v>6</v>
      </c>
      <c r="H2882" s="50">
        <f t="shared" si="179"/>
        <v>5</v>
      </c>
      <c r="I2882" s="54" t="s">
        <v>15657</v>
      </c>
      <c r="J2882" s="54" t="s">
        <v>17050</v>
      </c>
      <c r="K2882" s="54" t="s">
        <v>17124</v>
      </c>
      <c r="L2882" s="54" t="s">
        <v>15624</v>
      </c>
      <c r="M2882" s="55">
        <v>0.97</v>
      </c>
      <c r="N2882" s="55">
        <v>0.97</v>
      </c>
      <c r="O2882" s="54" t="s">
        <v>15615</v>
      </c>
    </row>
    <row r="2883" spans="1:15" x14ac:dyDescent="0.25">
      <c r="A2883" s="19">
        <v>2886</v>
      </c>
      <c r="B2883" t="s">
        <v>10772</v>
      </c>
      <c r="C2883" t="s">
        <v>4618</v>
      </c>
      <c r="D2883" s="50" t="s">
        <v>12405</v>
      </c>
      <c r="E2883" s="84">
        <f t="shared" ref="E2883:E2946" si="180">DATE(LEFT(D2883,4),MID(D2883,5,2),RIGHT(D2883,2))</f>
        <v>42539</v>
      </c>
      <c r="F2883" s="50">
        <f t="shared" ref="F2883:F2946" si="181">YEAR(E2883)</f>
        <v>2016</v>
      </c>
      <c r="G2883" s="50">
        <f t="shared" ref="G2883:G2946" si="182">MONTH(E2883)</f>
        <v>6</v>
      </c>
      <c r="H2883" s="50">
        <f t="shared" ref="H2883:H2946" si="183">WEEKDAY(E2883,2)</f>
        <v>6</v>
      </c>
      <c r="I2883" s="54" t="s">
        <v>15788</v>
      </c>
      <c r="J2883" s="54" t="s">
        <v>17073</v>
      </c>
      <c r="K2883" s="54" t="s">
        <v>17124</v>
      </c>
      <c r="L2883" s="54" t="s">
        <v>15624</v>
      </c>
      <c r="M2883" s="55">
        <v>0.96</v>
      </c>
      <c r="N2883" s="55">
        <v>0.92</v>
      </c>
      <c r="O2883" s="54" t="s">
        <v>15615</v>
      </c>
    </row>
    <row r="2884" spans="1:15" x14ac:dyDescent="0.25">
      <c r="A2884" s="19">
        <v>2887</v>
      </c>
      <c r="B2884" t="s">
        <v>10420</v>
      </c>
      <c r="C2884" t="s">
        <v>4960</v>
      </c>
      <c r="D2884" s="50" t="s">
        <v>12406</v>
      </c>
      <c r="E2884" s="84">
        <f t="shared" si="180"/>
        <v>42540</v>
      </c>
      <c r="F2884" s="50">
        <f t="shared" si="181"/>
        <v>2016</v>
      </c>
      <c r="G2884" s="50">
        <f t="shared" si="182"/>
        <v>6</v>
      </c>
      <c r="H2884" s="50">
        <f t="shared" si="183"/>
        <v>7</v>
      </c>
      <c r="I2884" s="54" t="s">
        <v>15622</v>
      </c>
      <c r="J2884" s="54" t="s">
        <v>17050</v>
      </c>
      <c r="K2884" s="54" t="s">
        <v>17124</v>
      </c>
      <c r="L2884" s="54" t="s">
        <v>15626</v>
      </c>
      <c r="M2884" s="55">
        <v>1</v>
      </c>
      <c r="N2884" s="55">
        <v>1</v>
      </c>
      <c r="O2884" s="54" t="s">
        <v>15616</v>
      </c>
    </row>
    <row r="2885" spans="1:15" x14ac:dyDescent="0.25">
      <c r="A2885" s="19">
        <v>2888</v>
      </c>
      <c r="B2885" t="s">
        <v>10333</v>
      </c>
      <c r="C2885" t="s">
        <v>5046</v>
      </c>
      <c r="D2885" s="50" t="s">
        <v>12406</v>
      </c>
      <c r="E2885" s="84">
        <f t="shared" si="180"/>
        <v>42540</v>
      </c>
      <c r="F2885" s="50">
        <f t="shared" si="181"/>
        <v>2016</v>
      </c>
      <c r="G2885" s="50">
        <f t="shared" si="182"/>
        <v>6</v>
      </c>
      <c r="H2885" s="50">
        <f t="shared" si="183"/>
        <v>7</v>
      </c>
      <c r="I2885" s="54" t="s">
        <v>15765</v>
      </c>
      <c r="J2885" s="54" t="s">
        <v>17050</v>
      </c>
      <c r="K2885" s="54" t="s">
        <v>17124</v>
      </c>
      <c r="L2885" s="54" t="s">
        <v>15626</v>
      </c>
      <c r="M2885" s="55">
        <v>1</v>
      </c>
      <c r="N2885" s="55">
        <v>0.99</v>
      </c>
      <c r="O2885" s="54" t="s">
        <v>15616</v>
      </c>
    </row>
    <row r="2886" spans="1:15" x14ac:dyDescent="0.25">
      <c r="A2886" s="19">
        <v>2889</v>
      </c>
      <c r="B2886" t="s">
        <v>9218</v>
      </c>
      <c r="C2886" t="s">
        <v>6136</v>
      </c>
      <c r="D2886" s="50" t="s">
        <v>12406</v>
      </c>
      <c r="E2886" s="84">
        <f t="shared" si="180"/>
        <v>42540</v>
      </c>
      <c r="F2886" s="50">
        <f t="shared" si="181"/>
        <v>2016</v>
      </c>
      <c r="G2886" s="50">
        <f t="shared" si="182"/>
        <v>6</v>
      </c>
      <c r="H2886" s="50">
        <f t="shared" si="183"/>
        <v>7</v>
      </c>
      <c r="I2886" s="54" t="s">
        <v>15622</v>
      </c>
      <c r="J2886" s="54" t="s">
        <v>17050</v>
      </c>
      <c r="K2886" s="54" t="s">
        <v>17124</v>
      </c>
      <c r="L2886" s="54" t="s">
        <v>15623</v>
      </c>
      <c r="M2886" s="55">
        <v>1</v>
      </c>
      <c r="N2886" s="55">
        <v>0.5</v>
      </c>
      <c r="O2886" s="54" t="s">
        <v>15615</v>
      </c>
    </row>
    <row r="2887" spans="1:15" x14ac:dyDescent="0.25">
      <c r="A2887" s="19">
        <v>2890</v>
      </c>
      <c r="B2887" t="s">
        <v>11241</v>
      </c>
      <c r="C2887" t="s">
        <v>4160</v>
      </c>
      <c r="D2887" s="50" t="s">
        <v>12407</v>
      </c>
      <c r="E2887" s="84">
        <f t="shared" si="180"/>
        <v>42541</v>
      </c>
      <c r="F2887" s="50">
        <f t="shared" si="181"/>
        <v>2016</v>
      </c>
      <c r="G2887" s="50">
        <f t="shared" si="182"/>
        <v>6</v>
      </c>
      <c r="H2887" s="50">
        <f t="shared" si="183"/>
        <v>1</v>
      </c>
      <c r="I2887" s="54" t="s">
        <v>15622</v>
      </c>
      <c r="J2887" s="54" t="s">
        <v>17050</v>
      </c>
      <c r="K2887" s="54" t="s">
        <v>17124</v>
      </c>
      <c r="L2887" s="54" t="s">
        <v>15623</v>
      </c>
      <c r="M2887" s="55">
        <v>1</v>
      </c>
      <c r="N2887" s="55">
        <v>0.73</v>
      </c>
      <c r="O2887" s="54" t="s">
        <v>15616</v>
      </c>
    </row>
    <row r="2888" spans="1:15" x14ac:dyDescent="0.25">
      <c r="A2888" s="19">
        <v>2891</v>
      </c>
      <c r="B2888" t="s">
        <v>10955</v>
      </c>
      <c r="C2888" t="s">
        <v>4439</v>
      </c>
      <c r="D2888" s="50" t="s">
        <v>12407</v>
      </c>
      <c r="E2888" s="84">
        <f t="shared" si="180"/>
        <v>42541</v>
      </c>
      <c r="F2888" s="50">
        <f t="shared" si="181"/>
        <v>2016</v>
      </c>
      <c r="G2888" s="50">
        <f t="shared" si="182"/>
        <v>6</v>
      </c>
      <c r="H2888" s="50">
        <f t="shared" si="183"/>
        <v>1</v>
      </c>
      <c r="I2888" s="54" t="s">
        <v>15622</v>
      </c>
      <c r="J2888" s="54" t="s">
        <v>17050</v>
      </c>
      <c r="K2888" s="54" t="s">
        <v>17124</v>
      </c>
      <c r="L2888" s="54" t="s">
        <v>15626</v>
      </c>
      <c r="M2888" s="55">
        <v>1</v>
      </c>
      <c r="N2888" s="55">
        <v>0.88</v>
      </c>
      <c r="O2888" s="54" t="s">
        <v>15616</v>
      </c>
    </row>
    <row r="2889" spans="1:15" x14ac:dyDescent="0.25">
      <c r="A2889" s="19">
        <v>2892</v>
      </c>
      <c r="B2889" t="s">
        <v>9393</v>
      </c>
      <c r="C2889" t="s">
        <v>5964</v>
      </c>
      <c r="D2889" s="50" t="s">
        <v>12407</v>
      </c>
      <c r="E2889" s="84">
        <f t="shared" si="180"/>
        <v>42541</v>
      </c>
      <c r="F2889" s="50">
        <f t="shared" si="181"/>
        <v>2016</v>
      </c>
      <c r="G2889" s="50">
        <f t="shared" si="182"/>
        <v>6</v>
      </c>
      <c r="H2889" s="50">
        <f t="shared" si="183"/>
        <v>1</v>
      </c>
      <c r="I2889" s="54" t="s">
        <v>15622</v>
      </c>
      <c r="J2889" s="54" t="s">
        <v>17050</v>
      </c>
      <c r="K2889" s="54" t="s">
        <v>17124</v>
      </c>
      <c r="L2889" s="54" t="s">
        <v>15623</v>
      </c>
      <c r="M2889" s="55">
        <v>0.67</v>
      </c>
      <c r="N2889" s="55">
        <v>0.96</v>
      </c>
      <c r="O2889" s="54" t="s">
        <v>15615</v>
      </c>
    </row>
    <row r="2890" spans="1:15" x14ac:dyDescent="0.25">
      <c r="A2890" s="19">
        <v>2893</v>
      </c>
      <c r="B2890" t="s">
        <v>11382</v>
      </c>
      <c r="C2890" t="s">
        <v>4018</v>
      </c>
      <c r="D2890" s="50" t="s">
        <v>12408</v>
      </c>
      <c r="E2890" s="84">
        <f t="shared" si="180"/>
        <v>42542</v>
      </c>
      <c r="F2890" s="50">
        <f t="shared" si="181"/>
        <v>2016</v>
      </c>
      <c r="G2890" s="50">
        <f t="shared" si="182"/>
        <v>6</v>
      </c>
      <c r="H2890" s="50">
        <f t="shared" si="183"/>
        <v>2</v>
      </c>
      <c r="I2890" s="54" t="s">
        <v>15622</v>
      </c>
      <c r="J2890" s="54" t="s">
        <v>17050</v>
      </c>
      <c r="K2890" s="54" t="s">
        <v>17124</v>
      </c>
      <c r="L2890" s="54" t="s">
        <v>15626</v>
      </c>
      <c r="M2890" s="55">
        <v>1</v>
      </c>
      <c r="N2890" s="55">
        <v>1</v>
      </c>
      <c r="O2890" s="54" t="s">
        <v>15615</v>
      </c>
    </row>
    <row r="2891" spans="1:15" x14ac:dyDescent="0.25">
      <c r="A2891" s="19">
        <v>2894</v>
      </c>
      <c r="B2891" t="s">
        <v>10325</v>
      </c>
      <c r="C2891" t="s">
        <v>5054</v>
      </c>
      <c r="D2891" s="50" t="s">
        <v>12408</v>
      </c>
      <c r="E2891" s="84">
        <f t="shared" si="180"/>
        <v>42542</v>
      </c>
      <c r="F2891" s="50">
        <f t="shared" si="181"/>
        <v>2016</v>
      </c>
      <c r="G2891" s="50">
        <f t="shared" si="182"/>
        <v>6</v>
      </c>
      <c r="H2891" s="50">
        <f t="shared" si="183"/>
        <v>2</v>
      </c>
      <c r="I2891" s="54" t="s">
        <v>15622</v>
      </c>
      <c r="J2891" s="54" t="s">
        <v>17050</v>
      </c>
      <c r="K2891" s="54" t="s">
        <v>17124</v>
      </c>
      <c r="L2891" s="54" t="s">
        <v>15626</v>
      </c>
      <c r="M2891" s="55">
        <v>1</v>
      </c>
      <c r="N2891" s="55">
        <v>0.33</v>
      </c>
      <c r="O2891" s="54" t="s">
        <v>15615</v>
      </c>
    </row>
    <row r="2892" spans="1:15" x14ac:dyDescent="0.25">
      <c r="A2892" s="19">
        <v>2895</v>
      </c>
      <c r="B2892" t="s">
        <v>11113</v>
      </c>
      <c r="C2892" t="s">
        <v>4286</v>
      </c>
      <c r="D2892" s="50" t="s">
        <v>12409</v>
      </c>
      <c r="E2892" s="84">
        <f t="shared" si="180"/>
        <v>42543</v>
      </c>
      <c r="F2892" s="50">
        <f t="shared" si="181"/>
        <v>2016</v>
      </c>
      <c r="G2892" s="50">
        <f t="shared" si="182"/>
        <v>6</v>
      </c>
      <c r="H2892" s="50">
        <f t="shared" si="183"/>
        <v>3</v>
      </c>
      <c r="I2892" s="54" t="s">
        <v>15622</v>
      </c>
      <c r="J2892" s="54" t="s">
        <v>17050</v>
      </c>
      <c r="K2892" s="54" t="s">
        <v>17124</v>
      </c>
      <c r="L2892" s="54" t="s">
        <v>15624</v>
      </c>
      <c r="M2892" s="55">
        <v>1</v>
      </c>
      <c r="N2892" s="55">
        <v>0.9</v>
      </c>
      <c r="O2892" s="54" t="s">
        <v>15616</v>
      </c>
    </row>
    <row r="2893" spans="1:15" x14ac:dyDescent="0.25">
      <c r="A2893" s="19">
        <v>2896</v>
      </c>
      <c r="B2893" t="s">
        <v>9559</v>
      </c>
      <c r="C2893" t="s">
        <v>5801</v>
      </c>
      <c r="D2893" s="50" t="s">
        <v>12409</v>
      </c>
      <c r="E2893" s="84">
        <f t="shared" si="180"/>
        <v>42543</v>
      </c>
      <c r="F2893" s="50">
        <f t="shared" si="181"/>
        <v>2016</v>
      </c>
      <c r="G2893" s="50">
        <f t="shared" si="182"/>
        <v>6</v>
      </c>
      <c r="H2893" s="50">
        <f t="shared" si="183"/>
        <v>3</v>
      </c>
      <c r="I2893" s="54" t="s">
        <v>15622</v>
      </c>
      <c r="J2893" s="54" t="s">
        <v>17050</v>
      </c>
      <c r="K2893" s="54" t="s">
        <v>17124</v>
      </c>
      <c r="L2893" s="54" t="s">
        <v>15623</v>
      </c>
      <c r="M2893" s="55">
        <v>1</v>
      </c>
      <c r="N2893" s="55">
        <v>0.33</v>
      </c>
      <c r="O2893" s="54" t="s">
        <v>15615</v>
      </c>
    </row>
    <row r="2894" spans="1:15" x14ac:dyDescent="0.25">
      <c r="A2894" s="19">
        <v>2897</v>
      </c>
      <c r="B2894" t="s">
        <v>8177</v>
      </c>
      <c r="C2894" t="s">
        <v>7158</v>
      </c>
      <c r="D2894" s="50" t="s">
        <v>12409</v>
      </c>
      <c r="E2894" s="84">
        <f t="shared" si="180"/>
        <v>42543</v>
      </c>
      <c r="F2894" s="50">
        <f t="shared" si="181"/>
        <v>2016</v>
      </c>
      <c r="G2894" s="50">
        <f t="shared" si="182"/>
        <v>6</v>
      </c>
      <c r="H2894" s="50">
        <f t="shared" si="183"/>
        <v>3</v>
      </c>
      <c r="I2894" s="54" t="s">
        <v>15643</v>
      </c>
      <c r="J2894" s="54" t="s">
        <v>17072</v>
      </c>
      <c r="K2894" s="54" t="s">
        <v>17124</v>
      </c>
      <c r="L2894" s="54" t="s">
        <v>15623</v>
      </c>
      <c r="M2894" s="55">
        <v>1</v>
      </c>
      <c r="N2894" s="55">
        <v>1</v>
      </c>
      <c r="O2894" s="54" t="s">
        <v>15616</v>
      </c>
    </row>
    <row r="2895" spans="1:15" x14ac:dyDescent="0.25">
      <c r="A2895" s="19">
        <v>2898</v>
      </c>
      <c r="B2895" t="s">
        <v>8315</v>
      </c>
      <c r="C2895" t="s">
        <v>7022</v>
      </c>
      <c r="D2895" s="50" t="s">
        <v>12409</v>
      </c>
      <c r="E2895" s="84">
        <f t="shared" si="180"/>
        <v>42543</v>
      </c>
      <c r="F2895" s="50">
        <f t="shared" si="181"/>
        <v>2016</v>
      </c>
      <c r="G2895" s="50">
        <f t="shared" si="182"/>
        <v>6</v>
      </c>
      <c r="H2895" s="50">
        <f t="shared" si="183"/>
        <v>3</v>
      </c>
      <c r="I2895" s="54" t="s">
        <v>15625</v>
      </c>
      <c r="J2895" s="54" t="s">
        <v>17050</v>
      </c>
      <c r="K2895" s="54" t="s">
        <v>17124</v>
      </c>
      <c r="L2895" s="54" t="s">
        <v>15623</v>
      </c>
      <c r="M2895" s="55">
        <v>1</v>
      </c>
      <c r="N2895" s="55">
        <v>1</v>
      </c>
      <c r="O2895" s="54" t="s">
        <v>15616</v>
      </c>
    </row>
    <row r="2896" spans="1:15" x14ac:dyDescent="0.25">
      <c r="A2896" s="19">
        <v>2899</v>
      </c>
      <c r="B2896" t="s">
        <v>9381</v>
      </c>
      <c r="C2896" t="s">
        <v>5976</v>
      </c>
      <c r="D2896" s="50" t="s">
        <v>12410</v>
      </c>
      <c r="E2896" s="84">
        <f t="shared" si="180"/>
        <v>42545</v>
      </c>
      <c r="F2896" s="50">
        <f t="shared" si="181"/>
        <v>2016</v>
      </c>
      <c r="G2896" s="50">
        <f t="shared" si="182"/>
        <v>6</v>
      </c>
      <c r="H2896" s="50">
        <f t="shared" si="183"/>
        <v>5</v>
      </c>
      <c r="I2896" s="54" t="s">
        <v>15622</v>
      </c>
      <c r="J2896" s="54" t="s">
        <v>17050</v>
      </c>
      <c r="K2896" s="54" t="s">
        <v>17124</v>
      </c>
      <c r="L2896" s="54" t="s">
        <v>15626</v>
      </c>
      <c r="M2896" s="55">
        <v>1</v>
      </c>
      <c r="N2896" s="55">
        <v>0.73</v>
      </c>
      <c r="O2896" s="54" t="s">
        <v>15616</v>
      </c>
    </row>
    <row r="2897" spans="1:15" x14ac:dyDescent="0.25">
      <c r="A2897" s="19">
        <v>2900</v>
      </c>
      <c r="B2897" t="s">
        <v>9831</v>
      </c>
      <c r="C2897" t="s">
        <v>5538</v>
      </c>
      <c r="D2897" s="50" t="s">
        <v>12410</v>
      </c>
      <c r="E2897" s="84">
        <f t="shared" si="180"/>
        <v>42545</v>
      </c>
      <c r="F2897" s="50">
        <f t="shared" si="181"/>
        <v>2016</v>
      </c>
      <c r="G2897" s="50">
        <f t="shared" si="182"/>
        <v>6</v>
      </c>
      <c r="H2897" s="50">
        <f t="shared" si="183"/>
        <v>5</v>
      </c>
      <c r="I2897" s="54" t="s">
        <v>15744</v>
      </c>
      <c r="J2897" s="54" t="s">
        <v>17106</v>
      </c>
      <c r="K2897" s="54" t="s">
        <v>17124</v>
      </c>
      <c r="L2897" s="54" t="s">
        <v>15626</v>
      </c>
      <c r="M2897" s="55">
        <v>1</v>
      </c>
      <c r="N2897" s="55">
        <v>0.98</v>
      </c>
      <c r="O2897" s="54" t="s">
        <v>15615</v>
      </c>
    </row>
    <row r="2898" spans="1:15" x14ac:dyDescent="0.25">
      <c r="A2898" s="19">
        <v>2901</v>
      </c>
      <c r="B2898" t="s">
        <v>10446</v>
      </c>
      <c r="C2898" t="s">
        <v>4935</v>
      </c>
      <c r="D2898" s="50" t="s">
        <v>12411</v>
      </c>
      <c r="E2898" s="84">
        <f t="shared" si="180"/>
        <v>42546</v>
      </c>
      <c r="F2898" s="50">
        <f t="shared" si="181"/>
        <v>2016</v>
      </c>
      <c r="G2898" s="50">
        <f t="shared" si="182"/>
        <v>6</v>
      </c>
      <c r="H2898" s="50">
        <f t="shared" si="183"/>
        <v>6</v>
      </c>
      <c r="I2898" s="54" t="s">
        <v>15622</v>
      </c>
      <c r="J2898" s="54" t="s">
        <v>17050</v>
      </c>
      <c r="K2898" s="54" t="s">
        <v>17124</v>
      </c>
      <c r="L2898" s="54" t="s">
        <v>15626</v>
      </c>
      <c r="M2898" s="55">
        <v>1</v>
      </c>
      <c r="N2898" s="55">
        <v>1</v>
      </c>
      <c r="O2898" s="54" t="s">
        <v>15616</v>
      </c>
    </row>
    <row r="2899" spans="1:15" x14ac:dyDescent="0.25">
      <c r="A2899" s="19">
        <v>2902</v>
      </c>
      <c r="B2899" t="s">
        <v>9198</v>
      </c>
      <c r="C2899" t="s">
        <v>6156</v>
      </c>
      <c r="D2899" s="50" t="s">
        <v>12412</v>
      </c>
      <c r="E2899" s="84">
        <f t="shared" si="180"/>
        <v>42548</v>
      </c>
      <c r="F2899" s="50">
        <f t="shared" si="181"/>
        <v>2016</v>
      </c>
      <c r="G2899" s="50">
        <f t="shared" si="182"/>
        <v>6</v>
      </c>
      <c r="H2899" s="50">
        <f t="shared" si="183"/>
        <v>1</v>
      </c>
      <c r="I2899" s="54" t="s">
        <v>15622</v>
      </c>
      <c r="J2899" s="54" t="s">
        <v>17050</v>
      </c>
      <c r="K2899" s="54" t="s">
        <v>17124</v>
      </c>
      <c r="L2899" s="54" t="s">
        <v>15623</v>
      </c>
      <c r="M2899" s="55">
        <v>1</v>
      </c>
      <c r="N2899" s="55">
        <v>0.39</v>
      </c>
      <c r="O2899" s="54" t="s">
        <v>15615</v>
      </c>
    </row>
    <row r="2900" spans="1:15" x14ac:dyDescent="0.25">
      <c r="A2900" s="19">
        <v>2903</v>
      </c>
      <c r="B2900" t="s">
        <v>11366</v>
      </c>
      <c r="C2900" t="s">
        <v>4034</v>
      </c>
      <c r="D2900" s="50" t="s">
        <v>12412</v>
      </c>
      <c r="E2900" s="84">
        <f t="shared" si="180"/>
        <v>42548</v>
      </c>
      <c r="F2900" s="50">
        <f t="shared" si="181"/>
        <v>2016</v>
      </c>
      <c r="G2900" s="50">
        <f t="shared" si="182"/>
        <v>6</v>
      </c>
      <c r="H2900" s="50">
        <f t="shared" si="183"/>
        <v>1</v>
      </c>
      <c r="I2900" s="54" t="s">
        <v>15622</v>
      </c>
      <c r="J2900" s="54" t="s">
        <v>17050</v>
      </c>
      <c r="K2900" s="54" t="s">
        <v>17124</v>
      </c>
      <c r="L2900" s="54" t="s">
        <v>15623</v>
      </c>
      <c r="M2900" s="55">
        <v>0.91</v>
      </c>
      <c r="N2900" s="55">
        <v>0.6</v>
      </c>
      <c r="O2900" s="54" t="s">
        <v>15615</v>
      </c>
    </row>
    <row r="2901" spans="1:15" x14ac:dyDescent="0.25">
      <c r="A2901" s="19">
        <v>2904</v>
      </c>
      <c r="B2901" t="s">
        <v>10627</v>
      </c>
      <c r="C2901" t="s">
        <v>4759</v>
      </c>
      <c r="D2901" s="50" t="s">
        <v>12413</v>
      </c>
      <c r="E2901" s="84">
        <f t="shared" si="180"/>
        <v>42549</v>
      </c>
      <c r="F2901" s="50">
        <f t="shared" si="181"/>
        <v>2016</v>
      </c>
      <c r="G2901" s="50">
        <f t="shared" si="182"/>
        <v>6</v>
      </c>
      <c r="H2901" s="50">
        <f t="shared" si="183"/>
        <v>2</v>
      </c>
      <c r="I2901" s="54" t="s">
        <v>15622</v>
      </c>
      <c r="J2901" s="54" t="s">
        <v>17050</v>
      </c>
      <c r="K2901" s="54" t="s">
        <v>17124</v>
      </c>
      <c r="L2901" s="54" t="s">
        <v>15624</v>
      </c>
      <c r="M2901" s="55">
        <v>1</v>
      </c>
      <c r="N2901" s="55">
        <v>1</v>
      </c>
      <c r="O2901" s="54" t="s">
        <v>15615</v>
      </c>
    </row>
    <row r="2902" spans="1:15" x14ac:dyDescent="0.25">
      <c r="A2902" s="19">
        <v>2905</v>
      </c>
      <c r="B2902" t="s">
        <v>7762</v>
      </c>
      <c r="C2902" t="s">
        <v>7559</v>
      </c>
      <c r="D2902" s="50" t="s">
        <v>12413</v>
      </c>
      <c r="E2902" s="84">
        <f t="shared" si="180"/>
        <v>42549</v>
      </c>
      <c r="F2902" s="50">
        <f t="shared" si="181"/>
        <v>2016</v>
      </c>
      <c r="G2902" s="50">
        <f t="shared" si="182"/>
        <v>6</v>
      </c>
      <c r="H2902" s="50">
        <f t="shared" si="183"/>
        <v>2</v>
      </c>
      <c r="I2902" s="54" t="s">
        <v>15622</v>
      </c>
      <c r="J2902" s="54" t="s">
        <v>17050</v>
      </c>
      <c r="K2902" s="54" t="s">
        <v>17124</v>
      </c>
      <c r="L2902" s="54" t="s">
        <v>15626</v>
      </c>
      <c r="M2902" s="55">
        <v>1</v>
      </c>
      <c r="N2902" s="55">
        <v>0.96</v>
      </c>
      <c r="O2902" s="54" t="s">
        <v>15616</v>
      </c>
    </row>
    <row r="2903" spans="1:15" x14ac:dyDescent="0.25">
      <c r="A2903" s="19">
        <v>2906</v>
      </c>
      <c r="B2903" t="s">
        <v>10354</v>
      </c>
      <c r="C2903" t="s">
        <v>5025</v>
      </c>
      <c r="D2903" s="50" t="s">
        <v>12413</v>
      </c>
      <c r="E2903" s="84">
        <f t="shared" si="180"/>
        <v>42549</v>
      </c>
      <c r="F2903" s="50">
        <f t="shared" si="181"/>
        <v>2016</v>
      </c>
      <c r="G2903" s="50">
        <f t="shared" si="182"/>
        <v>6</v>
      </c>
      <c r="H2903" s="50">
        <f t="shared" si="183"/>
        <v>2</v>
      </c>
      <c r="I2903" s="54" t="s">
        <v>15622</v>
      </c>
      <c r="J2903" s="54" t="s">
        <v>17050</v>
      </c>
      <c r="K2903" s="54" t="s">
        <v>17124</v>
      </c>
      <c r="L2903" s="54" t="s">
        <v>15626</v>
      </c>
      <c r="M2903" s="55">
        <v>0.63</v>
      </c>
      <c r="N2903" s="55">
        <v>1</v>
      </c>
      <c r="O2903" s="54" t="s">
        <v>15615</v>
      </c>
    </row>
    <row r="2904" spans="1:15" x14ac:dyDescent="0.25">
      <c r="A2904" s="19">
        <v>2907</v>
      </c>
      <c r="B2904" t="s">
        <v>10721</v>
      </c>
      <c r="C2904" t="s">
        <v>4667</v>
      </c>
      <c r="D2904" s="50" t="s">
        <v>12414</v>
      </c>
      <c r="E2904" s="84">
        <f t="shared" si="180"/>
        <v>42551</v>
      </c>
      <c r="F2904" s="50">
        <f t="shared" si="181"/>
        <v>2016</v>
      </c>
      <c r="G2904" s="50">
        <f t="shared" si="182"/>
        <v>6</v>
      </c>
      <c r="H2904" s="50">
        <f t="shared" si="183"/>
        <v>4</v>
      </c>
      <c r="I2904" s="54" t="s">
        <v>15622</v>
      </c>
      <c r="J2904" s="54" t="s">
        <v>17050</v>
      </c>
      <c r="K2904" s="54" t="s">
        <v>17124</v>
      </c>
      <c r="L2904" s="54" t="s">
        <v>15624</v>
      </c>
      <c r="M2904" s="55">
        <v>1</v>
      </c>
      <c r="N2904" s="55">
        <v>0.92</v>
      </c>
      <c r="O2904" s="54" t="s">
        <v>15615</v>
      </c>
    </row>
    <row r="2905" spans="1:15" x14ac:dyDescent="0.25">
      <c r="A2905" s="19">
        <v>2908</v>
      </c>
      <c r="B2905" t="s">
        <v>11302</v>
      </c>
      <c r="C2905" t="s">
        <v>4099</v>
      </c>
      <c r="D2905" s="50" t="s">
        <v>12415</v>
      </c>
      <c r="E2905" s="84">
        <f t="shared" si="180"/>
        <v>42552</v>
      </c>
      <c r="F2905" s="50">
        <f t="shared" si="181"/>
        <v>2016</v>
      </c>
      <c r="G2905" s="50">
        <f t="shared" si="182"/>
        <v>7</v>
      </c>
      <c r="H2905" s="50">
        <f t="shared" si="183"/>
        <v>5</v>
      </c>
      <c r="I2905" s="54" t="s">
        <v>15622</v>
      </c>
      <c r="J2905" s="54" t="s">
        <v>17050</v>
      </c>
      <c r="K2905" s="54" t="s">
        <v>17124</v>
      </c>
      <c r="L2905" s="54" t="s">
        <v>15623</v>
      </c>
      <c r="M2905" s="55">
        <v>0.5</v>
      </c>
      <c r="N2905" s="55">
        <v>0.17</v>
      </c>
      <c r="O2905" s="54" t="s">
        <v>15615</v>
      </c>
    </row>
    <row r="2906" spans="1:15" x14ac:dyDescent="0.25">
      <c r="A2906" s="19">
        <v>2909</v>
      </c>
      <c r="B2906" t="s">
        <v>9947</v>
      </c>
      <c r="C2906" t="s">
        <v>5424</v>
      </c>
      <c r="D2906" s="50" t="s">
        <v>12415</v>
      </c>
      <c r="E2906" s="84">
        <f t="shared" si="180"/>
        <v>42552</v>
      </c>
      <c r="F2906" s="50">
        <f t="shared" si="181"/>
        <v>2016</v>
      </c>
      <c r="G2906" s="50">
        <f t="shared" si="182"/>
        <v>7</v>
      </c>
      <c r="H2906" s="50">
        <f t="shared" si="183"/>
        <v>5</v>
      </c>
      <c r="I2906" s="54" t="s">
        <v>15629</v>
      </c>
      <c r="J2906" s="54" t="s">
        <v>17050</v>
      </c>
      <c r="K2906" s="54" t="s">
        <v>17124</v>
      </c>
      <c r="L2906" s="54" t="s">
        <v>15623</v>
      </c>
      <c r="M2906" s="55">
        <v>1</v>
      </c>
      <c r="N2906" s="55">
        <v>1</v>
      </c>
      <c r="O2906" s="54" t="s">
        <v>15615</v>
      </c>
    </row>
    <row r="2907" spans="1:15" x14ac:dyDescent="0.25">
      <c r="A2907" s="19">
        <v>2910</v>
      </c>
      <c r="B2907" t="s">
        <v>7751</v>
      </c>
      <c r="C2907" t="s">
        <v>7570</v>
      </c>
      <c r="D2907" s="50" t="s">
        <v>12415</v>
      </c>
      <c r="E2907" s="84">
        <f t="shared" si="180"/>
        <v>42552</v>
      </c>
      <c r="F2907" s="50">
        <f t="shared" si="181"/>
        <v>2016</v>
      </c>
      <c r="G2907" s="50">
        <f t="shared" si="182"/>
        <v>7</v>
      </c>
      <c r="H2907" s="50">
        <f t="shared" si="183"/>
        <v>5</v>
      </c>
      <c r="I2907" s="54" t="s">
        <v>15622</v>
      </c>
      <c r="J2907" s="54" t="s">
        <v>17050</v>
      </c>
      <c r="K2907" s="54" t="s">
        <v>17124</v>
      </c>
      <c r="L2907" s="54" t="s">
        <v>15626</v>
      </c>
      <c r="M2907" s="55">
        <v>1</v>
      </c>
      <c r="N2907" s="55">
        <v>0.92</v>
      </c>
      <c r="O2907" s="54" t="s">
        <v>15615</v>
      </c>
    </row>
    <row r="2908" spans="1:15" x14ac:dyDescent="0.25">
      <c r="A2908" s="19">
        <v>2911</v>
      </c>
      <c r="B2908" t="s">
        <v>10373</v>
      </c>
      <c r="C2908" t="s">
        <v>5006</v>
      </c>
      <c r="D2908" s="50" t="s">
        <v>12415</v>
      </c>
      <c r="E2908" s="84">
        <f t="shared" si="180"/>
        <v>42552</v>
      </c>
      <c r="F2908" s="50">
        <f t="shared" si="181"/>
        <v>2016</v>
      </c>
      <c r="G2908" s="50">
        <f t="shared" si="182"/>
        <v>7</v>
      </c>
      <c r="H2908" s="50">
        <f t="shared" si="183"/>
        <v>5</v>
      </c>
      <c r="I2908" s="54" t="s">
        <v>15622</v>
      </c>
      <c r="J2908" s="54" t="s">
        <v>17050</v>
      </c>
      <c r="K2908" s="54" t="s">
        <v>17124</v>
      </c>
      <c r="L2908" s="54" t="s">
        <v>15624</v>
      </c>
      <c r="M2908" s="55">
        <v>1</v>
      </c>
      <c r="N2908" s="55">
        <v>0.18</v>
      </c>
      <c r="O2908" s="54" t="s">
        <v>15615</v>
      </c>
    </row>
    <row r="2909" spans="1:15" x14ac:dyDescent="0.25">
      <c r="A2909" s="19">
        <v>2912</v>
      </c>
      <c r="B2909" t="s">
        <v>9014</v>
      </c>
      <c r="C2909" t="s">
        <v>6340</v>
      </c>
      <c r="D2909" s="50" t="s">
        <v>12416</v>
      </c>
      <c r="E2909" s="84">
        <f t="shared" si="180"/>
        <v>42553</v>
      </c>
      <c r="F2909" s="50">
        <f t="shared" si="181"/>
        <v>2016</v>
      </c>
      <c r="G2909" s="50">
        <f t="shared" si="182"/>
        <v>7</v>
      </c>
      <c r="H2909" s="50">
        <f t="shared" si="183"/>
        <v>6</v>
      </c>
      <c r="I2909" s="54" t="s">
        <v>15625</v>
      </c>
      <c r="J2909" s="54" t="s">
        <v>17050</v>
      </c>
      <c r="K2909" s="54" t="s">
        <v>17124</v>
      </c>
      <c r="L2909" s="54" t="s">
        <v>15626</v>
      </c>
      <c r="M2909" s="55">
        <v>1</v>
      </c>
      <c r="N2909" s="55">
        <v>0.97</v>
      </c>
      <c r="O2909" s="54" t="s">
        <v>15616</v>
      </c>
    </row>
    <row r="2910" spans="1:15" x14ac:dyDescent="0.25">
      <c r="A2910" s="19">
        <v>2913</v>
      </c>
      <c r="B2910" t="s">
        <v>9028</v>
      </c>
      <c r="C2910" t="s">
        <v>6325</v>
      </c>
      <c r="D2910" s="50" t="s">
        <v>12416</v>
      </c>
      <c r="E2910" s="84">
        <f t="shared" si="180"/>
        <v>42553</v>
      </c>
      <c r="F2910" s="50">
        <f t="shared" si="181"/>
        <v>2016</v>
      </c>
      <c r="G2910" s="50">
        <f t="shared" si="182"/>
        <v>7</v>
      </c>
      <c r="H2910" s="50">
        <f t="shared" si="183"/>
        <v>6</v>
      </c>
      <c r="I2910" s="54" t="s">
        <v>15622</v>
      </c>
      <c r="J2910" s="54" t="s">
        <v>17050</v>
      </c>
      <c r="K2910" s="54" t="s">
        <v>17124</v>
      </c>
      <c r="L2910" s="54" t="s">
        <v>15624</v>
      </c>
      <c r="M2910" s="55">
        <v>1</v>
      </c>
      <c r="N2910" s="55">
        <v>0.87</v>
      </c>
      <c r="O2910" s="54" t="s">
        <v>15616</v>
      </c>
    </row>
    <row r="2911" spans="1:15" x14ac:dyDescent="0.25">
      <c r="A2911" s="19">
        <v>2914</v>
      </c>
      <c r="B2911" t="s">
        <v>11028</v>
      </c>
      <c r="C2911" t="s">
        <v>4369</v>
      </c>
      <c r="D2911" s="50" t="s">
        <v>12417</v>
      </c>
      <c r="E2911" s="84">
        <f t="shared" si="180"/>
        <v>42554</v>
      </c>
      <c r="F2911" s="50">
        <f t="shared" si="181"/>
        <v>2016</v>
      </c>
      <c r="G2911" s="50">
        <f t="shared" si="182"/>
        <v>7</v>
      </c>
      <c r="H2911" s="50">
        <f t="shared" si="183"/>
        <v>7</v>
      </c>
      <c r="I2911" s="54" t="s">
        <v>15622</v>
      </c>
      <c r="J2911" s="54" t="s">
        <v>17050</v>
      </c>
      <c r="K2911" s="54" t="s">
        <v>17124</v>
      </c>
      <c r="L2911" s="54" t="s">
        <v>15626</v>
      </c>
      <c r="M2911" s="55">
        <v>0.9</v>
      </c>
      <c r="N2911" s="55">
        <v>0.89</v>
      </c>
      <c r="O2911" s="54" t="s">
        <v>15615</v>
      </c>
    </row>
    <row r="2912" spans="1:15" x14ac:dyDescent="0.25">
      <c r="A2912" s="19">
        <v>2915</v>
      </c>
      <c r="B2912" t="s">
        <v>8607</v>
      </c>
      <c r="C2912" t="s">
        <v>6740</v>
      </c>
      <c r="D2912" s="50" t="s">
        <v>12418</v>
      </c>
      <c r="E2912" s="84">
        <f t="shared" si="180"/>
        <v>42555</v>
      </c>
      <c r="F2912" s="50">
        <f t="shared" si="181"/>
        <v>2016</v>
      </c>
      <c r="G2912" s="50">
        <f t="shared" si="182"/>
        <v>7</v>
      </c>
      <c r="H2912" s="50">
        <f t="shared" si="183"/>
        <v>1</v>
      </c>
      <c r="I2912" s="54" t="s">
        <v>15625</v>
      </c>
      <c r="J2912" s="54" t="s">
        <v>17050</v>
      </c>
      <c r="K2912" s="54" t="s">
        <v>17124</v>
      </c>
      <c r="L2912" s="54" t="s">
        <v>15626</v>
      </c>
      <c r="M2912" s="55">
        <v>0.98</v>
      </c>
      <c r="N2912" s="55">
        <v>0.96</v>
      </c>
      <c r="O2912" s="54" t="s">
        <v>15615</v>
      </c>
    </row>
    <row r="2913" spans="1:15" x14ac:dyDescent="0.25">
      <c r="A2913" s="19">
        <v>2916</v>
      </c>
      <c r="B2913" t="s">
        <v>7885</v>
      </c>
      <c r="C2913" t="s">
        <v>7443</v>
      </c>
      <c r="D2913" s="50" t="s">
        <v>12419</v>
      </c>
      <c r="E2913" s="84">
        <f t="shared" si="180"/>
        <v>42556</v>
      </c>
      <c r="F2913" s="50">
        <f t="shared" si="181"/>
        <v>2016</v>
      </c>
      <c r="G2913" s="50">
        <f t="shared" si="182"/>
        <v>7</v>
      </c>
      <c r="H2913" s="50">
        <f t="shared" si="183"/>
        <v>2</v>
      </c>
      <c r="I2913" s="54" t="s">
        <v>15622</v>
      </c>
      <c r="J2913" s="54" t="s">
        <v>17050</v>
      </c>
      <c r="K2913" s="54" t="s">
        <v>17124</v>
      </c>
      <c r="L2913" s="54" t="s">
        <v>15626</v>
      </c>
      <c r="M2913" s="55">
        <v>1</v>
      </c>
      <c r="N2913" s="55">
        <v>0.67</v>
      </c>
      <c r="O2913" s="54" t="s">
        <v>15615</v>
      </c>
    </row>
    <row r="2914" spans="1:15" x14ac:dyDescent="0.25">
      <c r="A2914" s="19">
        <v>2917</v>
      </c>
      <c r="B2914" t="s">
        <v>11638</v>
      </c>
      <c r="C2914" t="s">
        <v>3767</v>
      </c>
      <c r="D2914" s="50" t="s">
        <v>12419</v>
      </c>
      <c r="E2914" s="84">
        <f t="shared" si="180"/>
        <v>42556</v>
      </c>
      <c r="F2914" s="50">
        <f t="shared" si="181"/>
        <v>2016</v>
      </c>
      <c r="G2914" s="50">
        <f t="shared" si="182"/>
        <v>7</v>
      </c>
      <c r="H2914" s="50">
        <f t="shared" si="183"/>
        <v>2</v>
      </c>
      <c r="I2914" s="54" t="s">
        <v>15622</v>
      </c>
      <c r="J2914" s="54" t="s">
        <v>17050</v>
      </c>
      <c r="K2914" s="54" t="s">
        <v>17124</v>
      </c>
      <c r="L2914" s="54" t="s">
        <v>15626</v>
      </c>
      <c r="M2914" s="55">
        <v>1</v>
      </c>
      <c r="N2914" s="55">
        <v>1</v>
      </c>
      <c r="O2914" s="54" t="s">
        <v>15616</v>
      </c>
    </row>
    <row r="2915" spans="1:15" x14ac:dyDescent="0.25">
      <c r="A2915" s="19">
        <v>2918</v>
      </c>
      <c r="B2915" t="s">
        <v>11007</v>
      </c>
      <c r="C2915" t="s">
        <v>4390</v>
      </c>
      <c r="D2915" s="50" t="s">
        <v>12420</v>
      </c>
      <c r="E2915" s="84">
        <f t="shared" si="180"/>
        <v>42557</v>
      </c>
      <c r="F2915" s="50">
        <f t="shared" si="181"/>
        <v>2016</v>
      </c>
      <c r="G2915" s="50">
        <f t="shared" si="182"/>
        <v>7</v>
      </c>
      <c r="H2915" s="50">
        <f t="shared" si="183"/>
        <v>3</v>
      </c>
      <c r="I2915" s="54" t="s">
        <v>15629</v>
      </c>
      <c r="J2915" s="54" t="s">
        <v>17050</v>
      </c>
      <c r="K2915" s="54" t="s">
        <v>17124</v>
      </c>
      <c r="L2915" s="54" t="s">
        <v>15624</v>
      </c>
      <c r="M2915" s="55">
        <v>0.8</v>
      </c>
      <c r="N2915" s="55">
        <v>1</v>
      </c>
      <c r="O2915" s="54" t="s">
        <v>15615</v>
      </c>
    </row>
    <row r="2916" spans="1:15" x14ac:dyDescent="0.25">
      <c r="A2916" s="19">
        <v>2919</v>
      </c>
      <c r="B2916" t="s">
        <v>7863</v>
      </c>
      <c r="C2916" t="s">
        <v>7465</v>
      </c>
      <c r="D2916" s="50" t="s">
        <v>12420</v>
      </c>
      <c r="E2916" s="84">
        <f t="shared" si="180"/>
        <v>42557</v>
      </c>
      <c r="F2916" s="50">
        <f t="shared" si="181"/>
        <v>2016</v>
      </c>
      <c r="G2916" s="50">
        <f t="shared" si="182"/>
        <v>7</v>
      </c>
      <c r="H2916" s="50">
        <f t="shared" si="183"/>
        <v>3</v>
      </c>
      <c r="I2916" s="54" t="s">
        <v>15622</v>
      </c>
      <c r="J2916" s="54" t="s">
        <v>17050</v>
      </c>
      <c r="K2916" s="54" t="s">
        <v>17124</v>
      </c>
      <c r="L2916" s="54" t="s">
        <v>15626</v>
      </c>
      <c r="M2916" s="55">
        <v>1</v>
      </c>
      <c r="N2916" s="55">
        <v>0.98</v>
      </c>
      <c r="O2916" s="54" t="s">
        <v>15615</v>
      </c>
    </row>
    <row r="2917" spans="1:15" x14ac:dyDescent="0.25">
      <c r="A2917" s="19">
        <v>2920</v>
      </c>
      <c r="B2917" t="s">
        <v>9051</v>
      </c>
      <c r="C2917" t="s">
        <v>6302</v>
      </c>
      <c r="D2917" s="50" t="s">
        <v>12420</v>
      </c>
      <c r="E2917" s="84">
        <f t="shared" si="180"/>
        <v>42557</v>
      </c>
      <c r="F2917" s="50">
        <f t="shared" si="181"/>
        <v>2016</v>
      </c>
      <c r="G2917" s="50">
        <f t="shared" si="182"/>
        <v>7</v>
      </c>
      <c r="H2917" s="50">
        <f t="shared" si="183"/>
        <v>3</v>
      </c>
      <c r="I2917" s="54" t="s">
        <v>15622</v>
      </c>
      <c r="J2917" s="54" t="s">
        <v>17050</v>
      </c>
      <c r="K2917" s="54" t="s">
        <v>17124</v>
      </c>
      <c r="L2917" s="54" t="s">
        <v>15626</v>
      </c>
      <c r="M2917" s="55">
        <v>1</v>
      </c>
      <c r="N2917" s="55">
        <v>0.99</v>
      </c>
      <c r="O2917" s="54" t="s">
        <v>15616</v>
      </c>
    </row>
    <row r="2918" spans="1:15" x14ac:dyDescent="0.25">
      <c r="A2918" s="19">
        <v>2921</v>
      </c>
      <c r="B2918" t="s">
        <v>8587</v>
      </c>
      <c r="C2918" t="s">
        <v>6760</v>
      </c>
      <c r="D2918" s="50" t="s">
        <v>12421</v>
      </c>
      <c r="E2918" s="84">
        <f t="shared" si="180"/>
        <v>42558</v>
      </c>
      <c r="F2918" s="50">
        <f t="shared" si="181"/>
        <v>2016</v>
      </c>
      <c r="G2918" s="50">
        <f t="shared" si="182"/>
        <v>7</v>
      </c>
      <c r="H2918" s="50">
        <f t="shared" si="183"/>
        <v>4</v>
      </c>
      <c r="I2918" s="54" t="s">
        <v>15622</v>
      </c>
      <c r="J2918" s="54" t="s">
        <v>17050</v>
      </c>
      <c r="K2918" s="54" t="s">
        <v>17124</v>
      </c>
      <c r="L2918" s="54" t="s">
        <v>15626</v>
      </c>
      <c r="M2918" s="55">
        <v>1</v>
      </c>
      <c r="N2918" s="55">
        <v>1</v>
      </c>
      <c r="O2918" s="54" t="s">
        <v>15616</v>
      </c>
    </row>
    <row r="2919" spans="1:15" x14ac:dyDescent="0.25">
      <c r="A2919" s="19">
        <v>2922</v>
      </c>
      <c r="B2919" t="s">
        <v>10119</v>
      </c>
      <c r="C2919" t="s">
        <v>5258</v>
      </c>
      <c r="D2919" s="50" t="s">
        <v>12422</v>
      </c>
      <c r="E2919" s="84">
        <f t="shared" si="180"/>
        <v>42560</v>
      </c>
      <c r="F2919" s="50">
        <f t="shared" si="181"/>
        <v>2016</v>
      </c>
      <c r="G2919" s="50">
        <f t="shared" si="182"/>
        <v>7</v>
      </c>
      <c r="H2919" s="50">
        <f t="shared" si="183"/>
        <v>6</v>
      </c>
      <c r="I2919" s="54" t="s">
        <v>15625</v>
      </c>
      <c r="J2919" s="54" t="s">
        <v>17050</v>
      </c>
      <c r="K2919" s="54" t="s">
        <v>17124</v>
      </c>
      <c r="L2919" s="54" t="s">
        <v>15624</v>
      </c>
      <c r="M2919" s="55">
        <v>1</v>
      </c>
      <c r="N2919" s="55">
        <v>0.96</v>
      </c>
      <c r="O2919" s="54" t="s">
        <v>15616</v>
      </c>
    </row>
    <row r="2920" spans="1:15" x14ac:dyDescent="0.25">
      <c r="A2920" s="19">
        <v>2923</v>
      </c>
      <c r="B2920" t="s">
        <v>10649</v>
      </c>
      <c r="C2920" t="s">
        <v>4737</v>
      </c>
      <c r="D2920" s="50" t="s">
        <v>12423</v>
      </c>
      <c r="E2920" s="84">
        <f t="shared" si="180"/>
        <v>42561</v>
      </c>
      <c r="F2920" s="50">
        <f t="shared" si="181"/>
        <v>2016</v>
      </c>
      <c r="G2920" s="50">
        <f t="shared" si="182"/>
        <v>7</v>
      </c>
      <c r="H2920" s="50">
        <f t="shared" si="183"/>
        <v>7</v>
      </c>
      <c r="I2920" s="54" t="s">
        <v>15622</v>
      </c>
      <c r="J2920" s="54" t="s">
        <v>17050</v>
      </c>
      <c r="K2920" s="54" t="s">
        <v>17124</v>
      </c>
      <c r="L2920" s="54" t="s">
        <v>15626</v>
      </c>
      <c r="M2920" s="55">
        <v>1</v>
      </c>
      <c r="N2920" s="55">
        <v>1</v>
      </c>
      <c r="O2920" s="54" t="s">
        <v>15616</v>
      </c>
    </row>
    <row r="2921" spans="1:15" x14ac:dyDescent="0.25">
      <c r="A2921" s="19">
        <v>2924</v>
      </c>
      <c r="B2921" t="s">
        <v>8263</v>
      </c>
      <c r="C2921" t="s">
        <v>7072</v>
      </c>
      <c r="D2921" s="50" t="s">
        <v>12423</v>
      </c>
      <c r="E2921" s="84">
        <f t="shared" si="180"/>
        <v>42561</v>
      </c>
      <c r="F2921" s="50">
        <f t="shared" si="181"/>
        <v>2016</v>
      </c>
      <c r="G2921" s="50">
        <f t="shared" si="182"/>
        <v>7</v>
      </c>
      <c r="H2921" s="50">
        <f t="shared" si="183"/>
        <v>7</v>
      </c>
      <c r="I2921" s="54" t="s">
        <v>15622</v>
      </c>
      <c r="J2921" s="54" t="s">
        <v>17050</v>
      </c>
      <c r="K2921" s="54" t="s">
        <v>17124</v>
      </c>
      <c r="L2921" s="54" t="s">
        <v>15626</v>
      </c>
      <c r="M2921" s="55">
        <v>1</v>
      </c>
      <c r="N2921" s="55">
        <v>0.94</v>
      </c>
      <c r="O2921" s="54" t="s">
        <v>15616</v>
      </c>
    </row>
    <row r="2922" spans="1:15" x14ac:dyDescent="0.25">
      <c r="A2922" s="19">
        <v>2925</v>
      </c>
      <c r="B2922" t="s">
        <v>11731</v>
      </c>
      <c r="C2922" t="s">
        <v>3677</v>
      </c>
      <c r="D2922" s="50" t="s">
        <v>12424</v>
      </c>
      <c r="E2922" s="84">
        <f t="shared" si="180"/>
        <v>42563</v>
      </c>
      <c r="F2922" s="50">
        <f t="shared" si="181"/>
        <v>2016</v>
      </c>
      <c r="G2922" s="50">
        <f t="shared" si="182"/>
        <v>7</v>
      </c>
      <c r="H2922" s="50">
        <f t="shared" si="183"/>
        <v>2</v>
      </c>
      <c r="I2922" s="54" t="s">
        <v>15622</v>
      </c>
      <c r="J2922" s="54" t="s">
        <v>17050</v>
      </c>
      <c r="K2922" s="54" t="s">
        <v>17124</v>
      </c>
      <c r="L2922" s="54" t="s">
        <v>15626</v>
      </c>
      <c r="M2922" s="55">
        <v>1</v>
      </c>
      <c r="N2922" s="55">
        <v>0.98</v>
      </c>
      <c r="O2922" s="54" t="s">
        <v>15615</v>
      </c>
    </row>
    <row r="2923" spans="1:15" x14ac:dyDescent="0.25">
      <c r="A2923" s="19">
        <v>2926</v>
      </c>
      <c r="B2923" t="s">
        <v>9518</v>
      </c>
      <c r="C2923" t="s">
        <v>5842</v>
      </c>
      <c r="D2923" s="50" t="s">
        <v>12425</v>
      </c>
      <c r="E2923" s="84">
        <f t="shared" si="180"/>
        <v>42564</v>
      </c>
      <c r="F2923" s="50">
        <f t="shared" si="181"/>
        <v>2016</v>
      </c>
      <c r="G2923" s="50">
        <f t="shared" si="182"/>
        <v>7</v>
      </c>
      <c r="H2923" s="50">
        <f t="shared" si="183"/>
        <v>3</v>
      </c>
      <c r="I2923" s="54" t="s">
        <v>15622</v>
      </c>
      <c r="J2923" s="54" t="s">
        <v>17050</v>
      </c>
      <c r="K2923" s="54" t="s">
        <v>17124</v>
      </c>
      <c r="L2923" s="54" t="s">
        <v>15626</v>
      </c>
      <c r="M2923" s="55">
        <v>1</v>
      </c>
      <c r="N2923" s="55">
        <v>1</v>
      </c>
      <c r="O2923" s="54" t="s">
        <v>15616</v>
      </c>
    </row>
    <row r="2924" spans="1:15" x14ac:dyDescent="0.25">
      <c r="A2924" s="19">
        <v>2927</v>
      </c>
      <c r="B2924" t="s">
        <v>9105</v>
      </c>
      <c r="C2924" t="s">
        <v>6248</v>
      </c>
      <c r="D2924" s="50" t="s">
        <v>12426</v>
      </c>
      <c r="E2924" s="84">
        <f t="shared" si="180"/>
        <v>42565</v>
      </c>
      <c r="F2924" s="50">
        <f t="shared" si="181"/>
        <v>2016</v>
      </c>
      <c r="G2924" s="50">
        <f t="shared" si="182"/>
        <v>7</v>
      </c>
      <c r="H2924" s="50">
        <f t="shared" si="183"/>
        <v>4</v>
      </c>
      <c r="I2924" s="54" t="s">
        <v>15622</v>
      </c>
      <c r="J2924" s="54" t="s">
        <v>17050</v>
      </c>
      <c r="K2924" s="54" t="s">
        <v>17124</v>
      </c>
      <c r="L2924" s="54" t="s">
        <v>15623</v>
      </c>
      <c r="M2924" s="55">
        <v>1</v>
      </c>
      <c r="N2924" s="55">
        <v>0.9</v>
      </c>
      <c r="O2924" s="54" t="s">
        <v>15616</v>
      </c>
    </row>
    <row r="2925" spans="1:15" x14ac:dyDescent="0.25">
      <c r="A2925" s="19">
        <v>2928</v>
      </c>
      <c r="B2925" t="s">
        <v>10727</v>
      </c>
      <c r="C2925" t="s">
        <v>3522</v>
      </c>
      <c r="D2925" s="50" t="s">
        <v>12427</v>
      </c>
      <c r="E2925" s="84">
        <f t="shared" si="180"/>
        <v>42566</v>
      </c>
      <c r="F2925" s="50">
        <f t="shared" si="181"/>
        <v>2016</v>
      </c>
      <c r="G2925" s="50">
        <f t="shared" si="182"/>
        <v>7</v>
      </c>
      <c r="H2925" s="50">
        <f t="shared" si="183"/>
        <v>5</v>
      </c>
      <c r="I2925" s="54" t="s">
        <v>15622</v>
      </c>
      <c r="J2925" s="54" t="s">
        <v>17050</v>
      </c>
      <c r="K2925" s="54" t="s">
        <v>17124</v>
      </c>
      <c r="L2925" s="54" t="s">
        <v>15626</v>
      </c>
      <c r="M2925" s="55">
        <v>1</v>
      </c>
      <c r="N2925" s="55">
        <v>1</v>
      </c>
      <c r="O2925" s="54" t="s">
        <v>15616</v>
      </c>
    </row>
    <row r="2926" spans="1:15" x14ac:dyDescent="0.25">
      <c r="A2926" s="19">
        <v>2929</v>
      </c>
      <c r="B2926" t="s">
        <v>8148</v>
      </c>
      <c r="C2926" t="s">
        <v>7187</v>
      </c>
      <c r="D2926" s="50" t="s">
        <v>12428</v>
      </c>
      <c r="E2926" s="84">
        <f t="shared" si="180"/>
        <v>42567</v>
      </c>
      <c r="F2926" s="50">
        <f t="shared" si="181"/>
        <v>2016</v>
      </c>
      <c r="G2926" s="50">
        <f t="shared" si="182"/>
        <v>7</v>
      </c>
      <c r="H2926" s="50">
        <f t="shared" si="183"/>
        <v>6</v>
      </c>
      <c r="I2926" s="54" t="s">
        <v>15663</v>
      </c>
      <c r="J2926" s="54" t="s">
        <v>17104</v>
      </c>
      <c r="K2926" s="54" t="s">
        <v>17124</v>
      </c>
      <c r="L2926" s="54" t="s">
        <v>15623</v>
      </c>
      <c r="M2926" s="55">
        <v>1</v>
      </c>
      <c r="N2926" s="55">
        <v>0.92</v>
      </c>
      <c r="O2926" s="54" t="s">
        <v>15616</v>
      </c>
    </row>
    <row r="2927" spans="1:15" x14ac:dyDescent="0.25">
      <c r="A2927" s="19">
        <v>2930</v>
      </c>
      <c r="B2927" t="s">
        <v>10129</v>
      </c>
      <c r="C2927" t="s">
        <v>5248</v>
      </c>
      <c r="D2927" s="50" t="s">
        <v>12429</v>
      </c>
      <c r="E2927" s="84">
        <f t="shared" si="180"/>
        <v>42568</v>
      </c>
      <c r="F2927" s="50">
        <f t="shared" si="181"/>
        <v>2016</v>
      </c>
      <c r="G2927" s="50">
        <f t="shared" si="182"/>
        <v>7</v>
      </c>
      <c r="H2927" s="50">
        <f t="shared" si="183"/>
        <v>7</v>
      </c>
      <c r="I2927" s="54" t="s">
        <v>15625</v>
      </c>
      <c r="J2927" s="54" t="s">
        <v>17050</v>
      </c>
      <c r="K2927" s="54" t="s">
        <v>17124</v>
      </c>
      <c r="L2927" s="54" t="s">
        <v>15626</v>
      </c>
      <c r="M2927" s="55">
        <v>1</v>
      </c>
      <c r="N2927" s="55">
        <v>1</v>
      </c>
      <c r="O2927" s="54" t="s">
        <v>15615</v>
      </c>
    </row>
    <row r="2928" spans="1:15" x14ac:dyDescent="0.25">
      <c r="A2928" s="19">
        <v>2931</v>
      </c>
      <c r="B2928" t="s">
        <v>10758</v>
      </c>
      <c r="C2928" t="s">
        <v>4632</v>
      </c>
      <c r="D2928" s="50" t="s">
        <v>12430</v>
      </c>
      <c r="E2928" s="84">
        <f t="shared" si="180"/>
        <v>42569</v>
      </c>
      <c r="F2928" s="50">
        <f t="shared" si="181"/>
        <v>2016</v>
      </c>
      <c r="G2928" s="50">
        <f t="shared" si="182"/>
        <v>7</v>
      </c>
      <c r="H2928" s="50">
        <f t="shared" si="183"/>
        <v>1</v>
      </c>
      <c r="I2928" s="54" t="s">
        <v>15622</v>
      </c>
      <c r="J2928" s="54" t="s">
        <v>17050</v>
      </c>
      <c r="K2928" s="54" t="s">
        <v>17124</v>
      </c>
      <c r="L2928" s="54" t="s">
        <v>15626</v>
      </c>
      <c r="M2928" s="55">
        <v>1</v>
      </c>
      <c r="N2928" s="55">
        <v>0.89</v>
      </c>
      <c r="O2928" s="54" t="s">
        <v>15616</v>
      </c>
    </row>
    <row r="2929" spans="1:15" x14ac:dyDescent="0.25">
      <c r="A2929" s="19">
        <v>2932</v>
      </c>
      <c r="B2929" t="s">
        <v>10218</v>
      </c>
      <c r="C2929" t="s">
        <v>5161</v>
      </c>
      <c r="D2929" s="50" t="s">
        <v>12430</v>
      </c>
      <c r="E2929" s="84">
        <f t="shared" si="180"/>
        <v>42569</v>
      </c>
      <c r="F2929" s="50">
        <f t="shared" si="181"/>
        <v>2016</v>
      </c>
      <c r="G2929" s="50">
        <f t="shared" si="182"/>
        <v>7</v>
      </c>
      <c r="H2929" s="50">
        <f t="shared" si="183"/>
        <v>1</v>
      </c>
      <c r="I2929" s="54" t="s">
        <v>15622</v>
      </c>
      <c r="J2929" s="54" t="s">
        <v>17050</v>
      </c>
      <c r="K2929" s="54" t="s">
        <v>17124</v>
      </c>
      <c r="L2929" s="54" t="s">
        <v>15623</v>
      </c>
      <c r="M2929" s="55">
        <v>1</v>
      </c>
      <c r="N2929" s="55">
        <v>0.5</v>
      </c>
      <c r="O2929" s="54" t="s">
        <v>15615</v>
      </c>
    </row>
    <row r="2930" spans="1:15" x14ac:dyDescent="0.25">
      <c r="A2930" s="19">
        <v>2933</v>
      </c>
      <c r="B2930" t="s">
        <v>8839</v>
      </c>
      <c r="C2930" t="s">
        <v>6510</v>
      </c>
      <c r="D2930" s="50" t="s">
        <v>12430</v>
      </c>
      <c r="E2930" s="84">
        <f t="shared" si="180"/>
        <v>42569</v>
      </c>
      <c r="F2930" s="50">
        <f t="shared" si="181"/>
        <v>2016</v>
      </c>
      <c r="G2930" s="50">
        <f t="shared" si="182"/>
        <v>7</v>
      </c>
      <c r="H2930" s="50">
        <f t="shared" si="183"/>
        <v>1</v>
      </c>
      <c r="I2930" s="54" t="s">
        <v>15625</v>
      </c>
      <c r="J2930" s="54" t="s">
        <v>17050</v>
      </c>
      <c r="K2930" s="54" t="s">
        <v>17124</v>
      </c>
      <c r="L2930" s="54" t="s">
        <v>15626</v>
      </c>
      <c r="M2930" s="55">
        <v>1</v>
      </c>
      <c r="N2930" s="55">
        <v>0.98</v>
      </c>
      <c r="O2930" s="54" t="s">
        <v>15616</v>
      </c>
    </row>
    <row r="2931" spans="1:15" x14ac:dyDescent="0.25">
      <c r="A2931" s="19">
        <v>2934</v>
      </c>
      <c r="B2931" t="s">
        <v>8276</v>
      </c>
      <c r="C2931" t="s">
        <v>7059</v>
      </c>
      <c r="D2931" s="50" t="s">
        <v>12431</v>
      </c>
      <c r="E2931" s="84">
        <f t="shared" si="180"/>
        <v>42570</v>
      </c>
      <c r="F2931" s="50">
        <f t="shared" si="181"/>
        <v>2016</v>
      </c>
      <c r="G2931" s="50">
        <f t="shared" si="182"/>
        <v>7</v>
      </c>
      <c r="H2931" s="50">
        <f t="shared" si="183"/>
        <v>2</v>
      </c>
      <c r="I2931" s="54" t="s">
        <v>15622</v>
      </c>
      <c r="J2931" s="54" t="s">
        <v>17050</v>
      </c>
      <c r="K2931" s="54" t="s">
        <v>17124</v>
      </c>
      <c r="L2931" s="54" t="s">
        <v>15626</v>
      </c>
      <c r="M2931" s="55">
        <v>0.9</v>
      </c>
      <c r="N2931" s="55">
        <v>1</v>
      </c>
      <c r="O2931" s="54" t="s">
        <v>15615</v>
      </c>
    </row>
    <row r="2932" spans="1:15" x14ac:dyDescent="0.25">
      <c r="A2932" s="19">
        <v>2935</v>
      </c>
      <c r="B2932" t="s">
        <v>10929</v>
      </c>
      <c r="C2932" t="s">
        <v>4465</v>
      </c>
      <c r="D2932" s="50" t="s">
        <v>12431</v>
      </c>
      <c r="E2932" s="84">
        <f t="shared" si="180"/>
        <v>42570</v>
      </c>
      <c r="F2932" s="50">
        <f t="shared" si="181"/>
        <v>2016</v>
      </c>
      <c r="G2932" s="50">
        <f t="shared" si="182"/>
        <v>7</v>
      </c>
      <c r="H2932" s="50">
        <f t="shared" si="183"/>
        <v>2</v>
      </c>
      <c r="I2932" s="54" t="s">
        <v>15622</v>
      </c>
      <c r="J2932" s="54" t="s">
        <v>17050</v>
      </c>
      <c r="K2932" s="54" t="s">
        <v>17124</v>
      </c>
      <c r="L2932" s="54" t="s">
        <v>15626</v>
      </c>
      <c r="M2932" s="55">
        <v>0.97</v>
      </c>
      <c r="N2932" s="55">
        <v>0.88</v>
      </c>
      <c r="O2932" s="54" t="s">
        <v>15616</v>
      </c>
    </row>
    <row r="2933" spans="1:15" x14ac:dyDescent="0.25">
      <c r="A2933" s="19">
        <v>2936</v>
      </c>
      <c r="B2933" t="s">
        <v>11720</v>
      </c>
      <c r="C2933" t="s">
        <v>3686</v>
      </c>
      <c r="D2933" s="50" t="s">
        <v>12432</v>
      </c>
      <c r="E2933" s="84">
        <f t="shared" si="180"/>
        <v>42571</v>
      </c>
      <c r="F2933" s="50">
        <f t="shared" si="181"/>
        <v>2016</v>
      </c>
      <c r="G2933" s="50">
        <f t="shared" si="182"/>
        <v>7</v>
      </c>
      <c r="H2933" s="50">
        <f t="shared" si="183"/>
        <v>3</v>
      </c>
      <c r="I2933" s="54" t="s">
        <v>15622</v>
      </c>
      <c r="J2933" s="54" t="s">
        <v>17050</v>
      </c>
      <c r="K2933" s="54" t="s">
        <v>17124</v>
      </c>
      <c r="L2933" s="54" t="s">
        <v>15628</v>
      </c>
      <c r="M2933" s="55">
        <v>0.2</v>
      </c>
      <c r="N2933" s="55">
        <v>0.2</v>
      </c>
      <c r="O2933" s="54" t="s">
        <v>15615</v>
      </c>
    </row>
    <row r="2934" spans="1:15" x14ac:dyDescent="0.25">
      <c r="A2934" s="19">
        <v>2937</v>
      </c>
      <c r="B2934" t="s">
        <v>9183</v>
      </c>
      <c r="C2934" t="s">
        <v>6171</v>
      </c>
      <c r="D2934" s="50" t="s">
        <v>12433</v>
      </c>
      <c r="E2934" s="84">
        <f t="shared" si="180"/>
        <v>42572</v>
      </c>
      <c r="F2934" s="50">
        <f t="shared" si="181"/>
        <v>2016</v>
      </c>
      <c r="G2934" s="50">
        <f t="shared" si="182"/>
        <v>7</v>
      </c>
      <c r="H2934" s="50">
        <f t="shared" si="183"/>
        <v>4</v>
      </c>
      <c r="I2934" s="54" t="s">
        <v>15622</v>
      </c>
      <c r="J2934" s="54" t="s">
        <v>17050</v>
      </c>
      <c r="K2934" s="54" t="s">
        <v>17124</v>
      </c>
      <c r="L2934" s="54" t="s">
        <v>15626</v>
      </c>
      <c r="M2934" s="55">
        <v>0.9</v>
      </c>
      <c r="N2934" s="55">
        <v>0.99</v>
      </c>
      <c r="O2934" s="54" t="s">
        <v>15615</v>
      </c>
    </row>
    <row r="2935" spans="1:15" x14ac:dyDescent="0.25">
      <c r="A2935" s="19">
        <v>2938</v>
      </c>
      <c r="B2935" t="s">
        <v>11159</v>
      </c>
      <c r="C2935" t="s">
        <v>4241</v>
      </c>
      <c r="D2935" s="50" t="s">
        <v>12434</v>
      </c>
      <c r="E2935" s="84">
        <f t="shared" si="180"/>
        <v>42573</v>
      </c>
      <c r="F2935" s="50">
        <f t="shared" si="181"/>
        <v>2016</v>
      </c>
      <c r="G2935" s="50">
        <f t="shared" si="182"/>
        <v>7</v>
      </c>
      <c r="H2935" s="50">
        <f t="shared" si="183"/>
        <v>5</v>
      </c>
      <c r="I2935" s="54" t="s">
        <v>15622</v>
      </c>
      <c r="J2935" s="54" t="s">
        <v>17050</v>
      </c>
      <c r="K2935" s="54" t="s">
        <v>17124</v>
      </c>
      <c r="L2935" s="54" t="s">
        <v>15626</v>
      </c>
      <c r="M2935" s="55">
        <v>1</v>
      </c>
      <c r="N2935" s="55">
        <v>1</v>
      </c>
      <c r="O2935" s="54" t="s">
        <v>15615</v>
      </c>
    </row>
    <row r="2936" spans="1:15" x14ac:dyDescent="0.25">
      <c r="A2936" s="19">
        <v>2939</v>
      </c>
      <c r="B2936" t="s">
        <v>9602</v>
      </c>
      <c r="C2936" t="s">
        <v>5760</v>
      </c>
      <c r="D2936" s="50" t="s">
        <v>12434</v>
      </c>
      <c r="E2936" s="84">
        <f t="shared" si="180"/>
        <v>42573</v>
      </c>
      <c r="F2936" s="50">
        <f t="shared" si="181"/>
        <v>2016</v>
      </c>
      <c r="G2936" s="50">
        <f t="shared" si="182"/>
        <v>7</v>
      </c>
      <c r="H2936" s="50">
        <f t="shared" si="183"/>
        <v>5</v>
      </c>
      <c r="I2936" s="54" t="s">
        <v>15622</v>
      </c>
      <c r="J2936" s="54" t="s">
        <v>17050</v>
      </c>
      <c r="K2936" s="54" t="s">
        <v>17124</v>
      </c>
      <c r="L2936" s="54" t="s">
        <v>15626</v>
      </c>
      <c r="M2936" s="55">
        <v>1</v>
      </c>
      <c r="N2936" s="55">
        <v>0.92</v>
      </c>
      <c r="O2936" s="54" t="s">
        <v>15615</v>
      </c>
    </row>
    <row r="2937" spans="1:15" x14ac:dyDescent="0.25">
      <c r="A2937" s="19">
        <v>2940</v>
      </c>
      <c r="B2937" t="s">
        <v>10348</v>
      </c>
      <c r="C2937" t="s">
        <v>5031</v>
      </c>
      <c r="D2937" s="50" t="s">
        <v>12435</v>
      </c>
      <c r="E2937" s="84">
        <f t="shared" si="180"/>
        <v>42574</v>
      </c>
      <c r="F2937" s="50">
        <f t="shared" si="181"/>
        <v>2016</v>
      </c>
      <c r="G2937" s="50">
        <f t="shared" si="182"/>
        <v>7</v>
      </c>
      <c r="H2937" s="50">
        <f t="shared" si="183"/>
        <v>6</v>
      </c>
      <c r="I2937" s="54" t="s">
        <v>15625</v>
      </c>
      <c r="J2937" s="54" t="s">
        <v>17050</v>
      </c>
      <c r="K2937" s="54" t="s">
        <v>17124</v>
      </c>
      <c r="L2937" s="54" t="s">
        <v>15624</v>
      </c>
      <c r="M2937" s="55">
        <v>1</v>
      </c>
      <c r="N2937" s="55">
        <v>0.75</v>
      </c>
      <c r="O2937" s="54" t="s">
        <v>15615</v>
      </c>
    </row>
    <row r="2938" spans="1:15" x14ac:dyDescent="0.25">
      <c r="A2938" s="19">
        <v>2941</v>
      </c>
      <c r="B2938" t="s">
        <v>11171</v>
      </c>
      <c r="C2938" t="s">
        <v>4229</v>
      </c>
      <c r="D2938" s="50" t="s">
        <v>12436</v>
      </c>
      <c r="E2938" s="84">
        <f t="shared" si="180"/>
        <v>42575</v>
      </c>
      <c r="F2938" s="50">
        <f t="shared" si="181"/>
        <v>2016</v>
      </c>
      <c r="G2938" s="50">
        <f t="shared" si="182"/>
        <v>7</v>
      </c>
      <c r="H2938" s="50">
        <f t="shared" si="183"/>
        <v>7</v>
      </c>
      <c r="I2938" s="54" t="s">
        <v>15622</v>
      </c>
      <c r="J2938" s="54" t="s">
        <v>17050</v>
      </c>
      <c r="K2938" s="54" t="s">
        <v>17124</v>
      </c>
      <c r="L2938" s="54" t="s">
        <v>15623</v>
      </c>
      <c r="M2938" s="55">
        <v>0.5</v>
      </c>
      <c r="N2938" s="55">
        <v>0.1</v>
      </c>
      <c r="O2938" s="54" t="s">
        <v>15615</v>
      </c>
    </row>
    <row r="2939" spans="1:15" x14ac:dyDescent="0.25">
      <c r="A2939" s="19">
        <v>2942</v>
      </c>
      <c r="B2939" t="s">
        <v>10338</v>
      </c>
      <c r="C2939" t="s">
        <v>5041</v>
      </c>
      <c r="D2939" s="50" t="s">
        <v>12437</v>
      </c>
      <c r="E2939" s="84">
        <f t="shared" si="180"/>
        <v>42577</v>
      </c>
      <c r="F2939" s="50">
        <f t="shared" si="181"/>
        <v>2016</v>
      </c>
      <c r="G2939" s="50">
        <f t="shared" si="182"/>
        <v>7</v>
      </c>
      <c r="H2939" s="50">
        <f t="shared" si="183"/>
        <v>2</v>
      </c>
      <c r="I2939" s="54" t="s">
        <v>15625</v>
      </c>
      <c r="J2939" s="54" t="s">
        <v>17050</v>
      </c>
      <c r="K2939" s="54" t="s">
        <v>17124</v>
      </c>
      <c r="L2939" s="54" t="s">
        <v>15626</v>
      </c>
      <c r="M2939" s="55">
        <v>1</v>
      </c>
      <c r="N2939" s="55">
        <v>0.92</v>
      </c>
      <c r="O2939" s="54" t="s">
        <v>15615</v>
      </c>
    </row>
    <row r="2940" spans="1:15" x14ac:dyDescent="0.25">
      <c r="A2940" s="19">
        <v>2943</v>
      </c>
      <c r="B2940" t="s">
        <v>7855</v>
      </c>
      <c r="C2940" t="s">
        <v>7473</v>
      </c>
      <c r="D2940" s="50" t="s">
        <v>12437</v>
      </c>
      <c r="E2940" s="84">
        <f t="shared" si="180"/>
        <v>42577</v>
      </c>
      <c r="F2940" s="50">
        <f t="shared" si="181"/>
        <v>2016</v>
      </c>
      <c r="G2940" s="50">
        <f t="shared" si="182"/>
        <v>7</v>
      </c>
      <c r="H2940" s="50">
        <f t="shared" si="183"/>
        <v>2</v>
      </c>
      <c r="I2940" s="54" t="s">
        <v>15625</v>
      </c>
      <c r="J2940" s="54" t="s">
        <v>17050</v>
      </c>
      <c r="K2940" s="54" t="s">
        <v>17124</v>
      </c>
      <c r="L2940" s="54" t="s">
        <v>15626</v>
      </c>
      <c r="M2940" s="55">
        <v>1</v>
      </c>
      <c r="N2940" s="55">
        <v>1</v>
      </c>
      <c r="O2940" s="54" t="s">
        <v>15615</v>
      </c>
    </row>
    <row r="2941" spans="1:15" x14ac:dyDescent="0.25">
      <c r="A2941" s="19">
        <v>2944</v>
      </c>
      <c r="B2941" t="s">
        <v>8893</v>
      </c>
      <c r="C2941" t="s">
        <v>3534</v>
      </c>
      <c r="D2941" s="50" t="s">
        <v>12438</v>
      </c>
      <c r="E2941" s="84">
        <f t="shared" si="180"/>
        <v>42578</v>
      </c>
      <c r="F2941" s="50">
        <f t="shared" si="181"/>
        <v>2016</v>
      </c>
      <c r="G2941" s="50">
        <f t="shared" si="182"/>
        <v>7</v>
      </c>
      <c r="H2941" s="50">
        <f t="shared" si="183"/>
        <v>3</v>
      </c>
      <c r="I2941" s="54" t="s">
        <v>15625</v>
      </c>
      <c r="J2941" s="54" t="s">
        <v>17050</v>
      </c>
      <c r="K2941" s="54" t="s">
        <v>17124</v>
      </c>
      <c r="L2941" s="54" t="s">
        <v>15626</v>
      </c>
      <c r="M2941" s="55">
        <v>0.99</v>
      </c>
      <c r="N2941" s="55">
        <v>1</v>
      </c>
      <c r="O2941" s="54" t="s">
        <v>15615</v>
      </c>
    </row>
    <row r="2942" spans="1:15" x14ac:dyDescent="0.25">
      <c r="A2942" s="19">
        <v>2945</v>
      </c>
      <c r="B2942" t="s">
        <v>9444</v>
      </c>
      <c r="C2942" t="s">
        <v>5915</v>
      </c>
      <c r="D2942" s="50" t="s">
        <v>12439</v>
      </c>
      <c r="E2942" s="84">
        <f t="shared" si="180"/>
        <v>42579</v>
      </c>
      <c r="F2942" s="50">
        <f t="shared" si="181"/>
        <v>2016</v>
      </c>
      <c r="G2942" s="50">
        <f t="shared" si="182"/>
        <v>7</v>
      </c>
      <c r="H2942" s="50">
        <f t="shared" si="183"/>
        <v>4</v>
      </c>
      <c r="I2942" s="54" t="s">
        <v>15622</v>
      </c>
      <c r="J2942" s="54" t="s">
        <v>17050</v>
      </c>
      <c r="K2942" s="54" t="s">
        <v>17124</v>
      </c>
      <c r="L2942" s="54" t="s">
        <v>15623</v>
      </c>
      <c r="M2942" s="55">
        <v>1</v>
      </c>
      <c r="N2942" s="55">
        <v>0.89</v>
      </c>
      <c r="O2942" s="54" t="s">
        <v>15616</v>
      </c>
    </row>
    <row r="2943" spans="1:15" x14ac:dyDescent="0.25">
      <c r="A2943" s="19">
        <v>2946</v>
      </c>
      <c r="B2943" t="s">
        <v>7881</v>
      </c>
      <c r="C2943" t="s">
        <v>7447</v>
      </c>
      <c r="D2943" s="50" t="s">
        <v>12440</v>
      </c>
      <c r="E2943" s="84">
        <f t="shared" si="180"/>
        <v>42580</v>
      </c>
      <c r="F2943" s="50">
        <f t="shared" si="181"/>
        <v>2016</v>
      </c>
      <c r="G2943" s="50">
        <f t="shared" si="182"/>
        <v>7</v>
      </c>
      <c r="H2943" s="50">
        <f t="shared" si="183"/>
        <v>5</v>
      </c>
      <c r="I2943" s="54" t="s">
        <v>15622</v>
      </c>
      <c r="J2943" s="54" t="s">
        <v>17050</v>
      </c>
      <c r="K2943" s="54" t="s">
        <v>17124</v>
      </c>
      <c r="L2943" s="54" t="s">
        <v>15626</v>
      </c>
      <c r="M2943" s="55">
        <v>1</v>
      </c>
      <c r="N2943" s="55">
        <v>1</v>
      </c>
      <c r="O2943" s="54" t="s">
        <v>15616</v>
      </c>
    </row>
    <row r="2944" spans="1:15" x14ac:dyDescent="0.25">
      <c r="A2944" s="19">
        <v>2947</v>
      </c>
      <c r="B2944" t="s">
        <v>10719</v>
      </c>
      <c r="C2944" t="s">
        <v>4669</v>
      </c>
      <c r="D2944" s="50" t="s">
        <v>12440</v>
      </c>
      <c r="E2944" s="84">
        <f t="shared" si="180"/>
        <v>42580</v>
      </c>
      <c r="F2944" s="50">
        <f t="shared" si="181"/>
        <v>2016</v>
      </c>
      <c r="G2944" s="50">
        <f t="shared" si="182"/>
        <v>7</v>
      </c>
      <c r="H2944" s="50">
        <f t="shared" si="183"/>
        <v>5</v>
      </c>
      <c r="I2944" s="54" t="s">
        <v>15622</v>
      </c>
      <c r="J2944" s="54" t="s">
        <v>17050</v>
      </c>
      <c r="K2944" s="54" t="s">
        <v>17124</v>
      </c>
      <c r="L2944" s="54" t="s">
        <v>15624</v>
      </c>
      <c r="M2944" s="55">
        <v>1</v>
      </c>
      <c r="N2944" s="55">
        <v>1</v>
      </c>
      <c r="O2944" s="54" t="s">
        <v>15615</v>
      </c>
    </row>
    <row r="2945" spans="1:15" x14ac:dyDescent="0.25">
      <c r="A2945" s="19">
        <v>2948</v>
      </c>
      <c r="B2945" t="s">
        <v>7891</v>
      </c>
      <c r="C2945" t="s">
        <v>7437</v>
      </c>
      <c r="D2945" s="50" t="s">
        <v>12441</v>
      </c>
      <c r="E2945" s="84">
        <f t="shared" si="180"/>
        <v>42581</v>
      </c>
      <c r="F2945" s="50">
        <f t="shared" si="181"/>
        <v>2016</v>
      </c>
      <c r="G2945" s="50">
        <f t="shared" si="182"/>
        <v>7</v>
      </c>
      <c r="H2945" s="50">
        <f t="shared" si="183"/>
        <v>6</v>
      </c>
      <c r="I2945" s="54" t="s">
        <v>15629</v>
      </c>
      <c r="J2945" s="54" t="s">
        <v>17050</v>
      </c>
      <c r="K2945" s="54" t="s">
        <v>17124</v>
      </c>
      <c r="L2945" s="54" t="s">
        <v>15626</v>
      </c>
      <c r="M2945" s="55">
        <v>1</v>
      </c>
      <c r="N2945" s="55">
        <v>0.67</v>
      </c>
      <c r="O2945" s="54" t="s">
        <v>15616</v>
      </c>
    </row>
    <row r="2946" spans="1:15" x14ac:dyDescent="0.25">
      <c r="A2946" s="19">
        <v>2949</v>
      </c>
      <c r="B2946" t="s">
        <v>10390</v>
      </c>
      <c r="C2946" t="s">
        <v>4989</v>
      </c>
      <c r="D2946" s="50" t="s">
        <v>12442</v>
      </c>
      <c r="E2946" s="84">
        <f t="shared" si="180"/>
        <v>42582</v>
      </c>
      <c r="F2946" s="50">
        <f t="shared" si="181"/>
        <v>2016</v>
      </c>
      <c r="G2946" s="50">
        <f t="shared" si="182"/>
        <v>7</v>
      </c>
      <c r="H2946" s="50">
        <f t="shared" si="183"/>
        <v>7</v>
      </c>
      <c r="I2946" s="54" t="s">
        <v>15625</v>
      </c>
      <c r="J2946" s="54" t="s">
        <v>17050</v>
      </c>
      <c r="K2946" s="54" t="s">
        <v>17124</v>
      </c>
      <c r="L2946" s="54" t="s">
        <v>15626</v>
      </c>
      <c r="M2946" s="55">
        <v>1</v>
      </c>
      <c r="N2946" s="55">
        <v>0.98</v>
      </c>
      <c r="O2946" s="54" t="s">
        <v>15616</v>
      </c>
    </row>
    <row r="2947" spans="1:15" x14ac:dyDescent="0.25">
      <c r="A2947" s="19">
        <v>2950</v>
      </c>
      <c r="B2947" t="s">
        <v>8558</v>
      </c>
      <c r="C2947" t="s">
        <v>3520</v>
      </c>
      <c r="D2947" s="50" t="s">
        <v>12442</v>
      </c>
      <c r="E2947" s="84">
        <f t="shared" ref="E2947:E3010" si="184">DATE(LEFT(D2947,4),MID(D2947,5,2),RIGHT(D2947,2))</f>
        <v>42582</v>
      </c>
      <c r="F2947" s="50">
        <f t="shared" ref="F2947:F3010" si="185">YEAR(E2947)</f>
        <v>2016</v>
      </c>
      <c r="G2947" s="50">
        <f t="shared" ref="G2947:G3010" si="186">MONTH(E2947)</f>
        <v>7</v>
      </c>
      <c r="H2947" s="50">
        <f t="shared" ref="H2947:H3010" si="187">WEEKDAY(E2947,2)</f>
        <v>7</v>
      </c>
      <c r="I2947" s="54" t="s">
        <v>15622</v>
      </c>
      <c r="J2947" s="54" t="s">
        <v>17050</v>
      </c>
      <c r="K2947" s="54" t="s">
        <v>17124</v>
      </c>
      <c r="L2947" s="54" t="s">
        <v>15628</v>
      </c>
      <c r="M2947" s="55">
        <v>0</v>
      </c>
      <c r="N2947" s="55">
        <v>0.47</v>
      </c>
      <c r="O2947" s="54" t="s">
        <v>15615</v>
      </c>
    </row>
    <row r="2948" spans="1:15" x14ac:dyDescent="0.25">
      <c r="A2948" s="19">
        <v>2951</v>
      </c>
      <c r="B2948" t="s">
        <v>10415</v>
      </c>
      <c r="C2948" t="s">
        <v>4964</v>
      </c>
      <c r="D2948" s="50" t="s">
        <v>12443</v>
      </c>
      <c r="E2948" s="84">
        <f t="shared" si="184"/>
        <v>42584</v>
      </c>
      <c r="F2948" s="50">
        <f t="shared" si="185"/>
        <v>2016</v>
      </c>
      <c r="G2948" s="50">
        <f t="shared" si="186"/>
        <v>8</v>
      </c>
      <c r="H2948" s="50">
        <f t="shared" si="187"/>
        <v>2</v>
      </c>
      <c r="I2948" s="54" t="s">
        <v>15622</v>
      </c>
      <c r="J2948" s="54" t="s">
        <v>17050</v>
      </c>
      <c r="K2948" s="54" t="s">
        <v>17124</v>
      </c>
      <c r="L2948" s="54" t="s">
        <v>15624</v>
      </c>
      <c r="M2948" s="55">
        <v>1</v>
      </c>
      <c r="N2948" s="55">
        <v>1</v>
      </c>
      <c r="O2948" s="54" t="s">
        <v>15616</v>
      </c>
    </row>
    <row r="2949" spans="1:15" x14ac:dyDescent="0.25">
      <c r="A2949" s="19">
        <v>2952</v>
      </c>
      <c r="B2949" t="s">
        <v>7986</v>
      </c>
      <c r="C2949" t="s">
        <v>7345</v>
      </c>
      <c r="D2949" s="50" t="s">
        <v>12443</v>
      </c>
      <c r="E2949" s="84">
        <f t="shared" si="184"/>
        <v>42584</v>
      </c>
      <c r="F2949" s="50">
        <f t="shared" si="185"/>
        <v>2016</v>
      </c>
      <c r="G2949" s="50">
        <f t="shared" si="186"/>
        <v>8</v>
      </c>
      <c r="H2949" s="50">
        <f t="shared" si="187"/>
        <v>2</v>
      </c>
      <c r="I2949" s="54" t="s">
        <v>15622</v>
      </c>
      <c r="J2949" s="54" t="s">
        <v>17050</v>
      </c>
      <c r="K2949" s="54" t="s">
        <v>17124</v>
      </c>
      <c r="L2949" s="54" t="s">
        <v>15626</v>
      </c>
      <c r="M2949" s="55">
        <v>1</v>
      </c>
      <c r="N2949" s="55">
        <v>1</v>
      </c>
      <c r="O2949" s="54" t="s">
        <v>15616</v>
      </c>
    </row>
    <row r="2950" spans="1:15" x14ac:dyDescent="0.25">
      <c r="A2950" s="19">
        <v>2953</v>
      </c>
      <c r="B2950" t="s">
        <v>8519</v>
      </c>
      <c r="C2950" t="s">
        <v>6825</v>
      </c>
      <c r="D2950" s="50" t="s">
        <v>12444</v>
      </c>
      <c r="E2950" s="84">
        <f t="shared" si="184"/>
        <v>42586</v>
      </c>
      <c r="F2950" s="50">
        <f t="shared" si="185"/>
        <v>2016</v>
      </c>
      <c r="G2950" s="50">
        <f t="shared" si="186"/>
        <v>8</v>
      </c>
      <c r="H2950" s="50">
        <f t="shared" si="187"/>
        <v>4</v>
      </c>
      <c r="I2950" s="54" t="s">
        <v>15625</v>
      </c>
      <c r="J2950" s="54" t="s">
        <v>17050</v>
      </c>
      <c r="K2950" s="54" t="s">
        <v>17124</v>
      </c>
      <c r="L2950" s="54" t="s">
        <v>15626</v>
      </c>
      <c r="M2950" s="55">
        <v>1</v>
      </c>
      <c r="N2950" s="55">
        <v>0.99</v>
      </c>
      <c r="O2950" s="54" t="s">
        <v>15615</v>
      </c>
    </row>
    <row r="2951" spans="1:15" x14ac:dyDescent="0.25">
      <c r="A2951" s="19">
        <v>2954</v>
      </c>
      <c r="B2951" t="s">
        <v>11000</v>
      </c>
      <c r="C2951" t="s">
        <v>4397</v>
      </c>
      <c r="D2951" s="50" t="s">
        <v>12445</v>
      </c>
      <c r="E2951" s="84">
        <f t="shared" si="184"/>
        <v>42589</v>
      </c>
      <c r="F2951" s="50">
        <f t="shared" si="185"/>
        <v>2016</v>
      </c>
      <c r="G2951" s="50">
        <f t="shared" si="186"/>
        <v>8</v>
      </c>
      <c r="H2951" s="50">
        <f t="shared" si="187"/>
        <v>7</v>
      </c>
      <c r="I2951" s="54" t="s">
        <v>15625</v>
      </c>
      <c r="J2951" s="54" t="s">
        <v>17050</v>
      </c>
      <c r="K2951" s="54" t="s">
        <v>17124</v>
      </c>
      <c r="L2951" s="54" t="s">
        <v>15626</v>
      </c>
      <c r="M2951" s="55">
        <v>1</v>
      </c>
      <c r="N2951" s="55">
        <v>0.94</v>
      </c>
      <c r="O2951" s="54" t="s">
        <v>15615</v>
      </c>
    </row>
    <row r="2952" spans="1:15" x14ac:dyDescent="0.25">
      <c r="A2952" s="19">
        <v>2955</v>
      </c>
      <c r="B2952" t="s">
        <v>11815</v>
      </c>
      <c r="C2952" t="s">
        <v>3597</v>
      </c>
      <c r="D2952" s="50" t="s">
        <v>12446</v>
      </c>
      <c r="E2952" s="84">
        <f t="shared" si="184"/>
        <v>42591</v>
      </c>
      <c r="F2952" s="50">
        <f t="shared" si="185"/>
        <v>2016</v>
      </c>
      <c r="G2952" s="50">
        <f t="shared" si="186"/>
        <v>8</v>
      </c>
      <c r="H2952" s="50">
        <f t="shared" si="187"/>
        <v>2</v>
      </c>
      <c r="I2952" s="54" t="s">
        <v>15622</v>
      </c>
      <c r="J2952" s="54" t="s">
        <v>17050</v>
      </c>
      <c r="K2952" s="54" t="s">
        <v>17124</v>
      </c>
      <c r="L2952" s="54" t="s">
        <v>15628</v>
      </c>
      <c r="M2952" s="55">
        <v>0.33</v>
      </c>
      <c r="N2952" s="55">
        <v>1</v>
      </c>
      <c r="O2952" s="54" t="s">
        <v>15615</v>
      </c>
    </row>
    <row r="2953" spans="1:15" x14ac:dyDescent="0.25">
      <c r="A2953" s="19">
        <v>2956</v>
      </c>
      <c r="B2953" t="s">
        <v>11061</v>
      </c>
      <c r="C2953" t="s">
        <v>4336</v>
      </c>
      <c r="D2953" s="50" t="s">
        <v>12446</v>
      </c>
      <c r="E2953" s="84">
        <f t="shared" si="184"/>
        <v>42591</v>
      </c>
      <c r="F2953" s="50">
        <f t="shared" si="185"/>
        <v>2016</v>
      </c>
      <c r="G2953" s="50">
        <f t="shared" si="186"/>
        <v>8</v>
      </c>
      <c r="H2953" s="50">
        <f t="shared" si="187"/>
        <v>2</v>
      </c>
      <c r="I2953" s="54" t="s">
        <v>15622</v>
      </c>
      <c r="J2953" s="54" t="s">
        <v>17050</v>
      </c>
      <c r="K2953" s="54" t="s">
        <v>17124</v>
      </c>
      <c r="L2953" s="54" t="s">
        <v>15626</v>
      </c>
      <c r="M2953" s="55">
        <v>1</v>
      </c>
      <c r="N2953" s="55">
        <v>0.67</v>
      </c>
      <c r="O2953" s="54" t="s">
        <v>15615</v>
      </c>
    </row>
    <row r="2954" spans="1:15" x14ac:dyDescent="0.25">
      <c r="A2954" s="19">
        <v>2957</v>
      </c>
      <c r="B2954" t="s">
        <v>8509</v>
      </c>
      <c r="C2954" t="s">
        <v>6835</v>
      </c>
      <c r="D2954" s="50" t="s">
        <v>12446</v>
      </c>
      <c r="E2954" s="84">
        <f t="shared" si="184"/>
        <v>42591</v>
      </c>
      <c r="F2954" s="50">
        <f t="shared" si="185"/>
        <v>2016</v>
      </c>
      <c r="G2954" s="50">
        <f t="shared" si="186"/>
        <v>8</v>
      </c>
      <c r="H2954" s="50">
        <f t="shared" si="187"/>
        <v>2</v>
      </c>
      <c r="I2954" s="54" t="s">
        <v>15622</v>
      </c>
      <c r="J2954" s="54" t="s">
        <v>17050</v>
      </c>
      <c r="K2954" s="54" t="s">
        <v>17124</v>
      </c>
      <c r="L2954" s="54" t="s">
        <v>15626</v>
      </c>
      <c r="M2954" s="55">
        <v>0.91</v>
      </c>
      <c r="N2954" s="55">
        <v>0.93</v>
      </c>
      <c r="O2954" s="54" t="s">
        <v>15616</v>
      </c>
    </row>
    <row r="2955" spans="1:15" x14ac:dyDescent="0.25">
      <c r="A2955" s="19">
        <v>2958</v>
      </c>
      <c r="B2955" t="s">
        <v>7997</v>
      </c>
      <c r="C2955" t="s">
        <v>7334</v>
      </c>
      <c r="D2955" s="50" t="s">
        <v>12447</v>
      </c>
      <c r="E2955" s="84">
        <f t="shared" si="184"/>
        <v>42592</v>
      </c>
      <c r="F2955" s="50">
        <f t="shared" si="185"/>
        <v>2016</v>
      </c>
      <c r="G2955" s="50">
        <f t="shared" si="186"/>
        <v>8</v>
      </c>
      <c r="H2955" s="50">
        <f t="shared" si="187"/>
        <v>3</v>
      </c>
      <c r="I2955" s="54" t="s">
        <v>15622</v>
      </c>
      <c r="J2955" s="54" t="s">
        <v>17050</v>
      </c>
      <c r="K2955" s="54" t="s">
        <v>17124</v>
      </c>
      <c r="L2955" s="54" t="s">
        <v>15624</v>
      </c>
      <c r="M2955" s="55">
        <v>0.92</v>
      </c>
      <c r="N2955" s="55">
        <v>0.9</v>
      </c>
      <c r="O2955" s="54" t="s">
        <v>15616</v>
      </c>
    </row>
    <row r="2956" spans="1:15" x14ac:dyDescent="0.25">
      <c r="A2956" s="19">
        <v>2959</v>
      </c>
      <c r="B2956" t="s">
        <v>11665</v>
      </c>
      <c r="C2956" t="s">
        <v>3740</v>
      </c>
      <c r="D2956" s="50" t="s">
        <v>12447</v>
      </c>
      <c r="E2956" s="84">
        <f t="shared" si="184"/>
        <v>42592</v>
      </c>
      <c r="F2956" s="50">
        <f t="shared" si="185"/>
        <v>2016</v>
      </c>
      <c r="G2956" s="50">
        <f t="shared" si="186"/>
        <v>8</v>
      </c>
      <c r="H2956" s="50">
        <f t="shared" si="187"/>
        <v>3</v>
      </c>
      <c r="I2956" s="54" t="s">
        <v>15622</v>
      </c>
      <c r="J2956" s="54" t="s">
        <v>17050</v>
      </c>
      <c r="K2956" s="54" t="s">
        <v>17124</v>
      </c>
      <c r="L2956" s="54" t="s">
        <v>15626</v>
      </c>
      <c r="M2956" s="55">
        <v>1</v>
      </c>
      <c r="N2956" s="55">
        <v>1</v>
      </c>
      <c r="O2956" s="54" t="s">
        <v>15616</v>
      </c>
    </row>
    <row r="2957" spans="1:15" x14ac:dyDescent="0.25">
      <c r="A2957" s="19">
        <v>2960</v>
      </c>
      <c r="B2957" t="s">
        <v>7744</v>
      </c>
      <c r="C2957" t="s">
        <v>7577</v>
      </c>
      <c r="D2957" s="50" t="s">
        <v>12447</v>
      </c>
      <c r="E2957" s="84">
        <f t="shared" si="184"/>
        <v>42592</v>
      </c>
      <c r="F2957" s="50">
        <f t="shared" si="185"/>
        <v>2016</v>
      </c>
      <c r="G2957" s="50">
        <f t="shared" si="186"/>
        <v>8</v>
      </c>
      <c r="H2957" s="50">
        <f t="shared" si="187"/>
        <v>3</v>
      </c>
      <c r="I2957" s="54" t="s">
        <v>15622</v>
      </c>
      <c r="J2957" s="54" t="s">
        <v>17050</v>
      </c>
      <c r="K2957" s="54" t="s">
        <v>17124</v>
      </c>
      <c r="L2957" s="54" t="s">
        <v>15628</v>
      </c>
      <c r="M2957" s="55">
        <v>0.33</v>
      </c>
      <c r="N2957" s="55">
        <v>0.74</v>
      </c>
      <c r="O2957" s="54" t="s">
        <v>15615</v>
      </c>
    </row>
    <row r="2958" spans="1:15" x14ac:dyDescent="0.25">
      <c r="A2958" s="19">
        <v>2961</v>
      </c>
      <c r="B2958" t="s">
        <v>9055</v>
      </c>
      <c r="C2958" t="s">
        <v>6298</v>
      </c>
      <c r="D2958" s="50" t="s">
        <v>12448</v>
      </c>
      <c r="E2958" s="84">
        <f t="shared" si="184"/>
        <v>42593</v>
      </c>
      <c r="F2958" s="50">
        <f t="shared" si="185"/>
        <v>2016</v>
      </c>
      <c r="G2958" s="50">
        <f t="shared" si="186"/>
        <v>8</v>
      </c>
      <c r="H2958" s="50">
        <f t="shared" si="187"/>
        <v>4</v>
      </c>
      <c r="I2958" s="54" t="s">
        <v>15712</v>
      </c>
      <c r="J2958" s="54" t="s">
        <v>17107</v>
      </c>
      <c r="K2958" s="54" t="s">
        <v>17124</v>
      </c>
      <c r="L2958" s="54" t="s">
        <v>15626</v>
      </c>
      <c r="M2958" s="55">
        <v>1</v>
      </c>
      <c r="N2958" s="55">
        <v>0.94</v>
      </c>
      <c r="O2958" s="54" t="s">
        <v>15615</v>
      </c>
    </row>
    <row r="2959" spans="1:15" x14ac:dyDescent="0.25">
      <c r="A2959" s="19">
        <v>2962</v>
      </c>
      <c r="B2959" t="s">
        <v>9658</v>
      </c>
      <c r="C2959" t="s">
        <v>5706</v>
      </c>
      <c r="D2959" s="50" t="s">
        <v>12449</v>
      </c>
      <c r="E2959" s="84">
        <f t="shared" si="184"/>
        <v>42595</v>
      </c>
      <c r="F2959" s="50">
        <f t="shared" si="185"/>
        <v>2016</v>
      </c>
      <c r="G2959" s="50">
        <f t="shared" si="186"/>
        <v>8</v>
      </c>
      <c r="H2959" s="50">
        <f t="shared" si="187"/>
        <v>6</v>
      </c>
      <c r="I2959" s="54" t="s">
        <v>15625</v>
      </c>
      <c r="J2959" s="54" t="s">
        <v>17050</v>
      </c>
      <c r="K2959" s="54" t="s">
        <v>17124</v>
      </c>
      <c r="L2959" s="54" t="s">
        <v>15626</v>
      </c>
      <c r="M2959" s="55">
        <v>1</v>
      </c>
      <c r="N2959" s="55">
        <v>1</v>
      </c>
      <c r="O2959" s="54" t="s">
        <v>15615</v>
      </c>
    </row>
    <row r="2960" spans="1:15" x14ac:dyDescent="0.25">
      <c r="A2960" s="19">
        <v>2963</v>
      </c>
      <c r="B2960" t="s">
        <v>9987</v>
      </c>
      <c r="C2960" t="s">
        <v>5386</v>
      </c>
      <c r="D2960" s="50" t="s">
        <v>12450</v>
      </c>
      <c r="E2960" s="84">
        <f t="shared" si="184"/>
        <v>42596</v>
      </c>
      <c r="F2960" s="50">
        <f t="shared" si="185"/>
        <v>2016</v>
      </c>
      <c r="G2960" s="50">
        <f t="shared" si="186"/>
        <v>8</v>
      </c>
      <c r="H2960" s="50">
        <f t="shared" si="187"/>
        <v>7</v>
      </c>
      <c r="I2960" s="54" t="s">
        <v>15622</v>
      </c>
      <c r="J2960" s="54" t="s">
        <v>17050</v>
      </c>
      <c r="K2960" s="54" t="s">
        <v>17124</v>
      </c>
      <c r="L2960" s="54" t="s">
        <v>15626</v>
      </c>
      <c r="M2960" s="55">
        <v>1</v>
      </c>
      <c r="N2960" s="55">
        <v>0.98</v>
      </c>
      <c r="O2960" s="54" t="s">
        <v>15615</v>
      </c>
    </row>
    <row r="2961" spans="1:15" x14ac:dyDescent="0.25">
      <c r="A2961" s="19">
        <v>2964</v>
      </c>
      <c r="B2961" t="s">
        <v>8012</v>
      </c>
      <c r="C2961" t="s">
        <v>7319</v>
      </c>
      <c r="D2961" s="50" t="s">
        <v>12451</v>
      </c>
      <c r="E2961" s="84">
        <f t="shared" si="184"/>
        <v>42598</v>
      </c>
      <c r="F2961" s="50">
        <f t="shared" si="185"/>
        <v>2016</v>
      </c>
      <c r="G2961" s="50">
        <f t="shared" si="186"/>
        <v>8</v>
      </c>
      <c r="H2961" s="50">
        <f t="shared" si="187"/>
        <v>2</v>
      </c>
      <c r="I2961" s="54" t="s">
        <v>15622</v>
      </c>
      <c r="J2961" s="54" t="s">
        <v>17050</v>
      </c>
      <c r="K2961" s="54" t="s">
        <v>17124</v>
      </c>
      <c r="L2961" s="54" t="s">
        <v>15623</v>
      </c>
      <c r="M2961" s="55">
        <v>0.5</v>
      </c>
      <c r="N2961" s="55">
        <v>0.92</v>
      </c>
      <c r="O2961" s="54" t="s">
        <v>15615</v>
      </c>
    </row>
    <row r="2962" spans="1:15" x14ac:dyDescent="0.25">
      <c r="A2962" s="19">
        <v>2965</v>
      </c>
      <c r="B2962" t="s">
        <v>11678</v>
      </c>
      <c r="C2962" t="s">
        <v>3728</v>
      </c>
      <c r="D2962" s="50" t="s">
        <v>12451</v>
      </c>
      <c r="E2962" s="84">
        <f t="shared" si="184"/>
        <v>42598</v>
      </c>
      <c r="F2962" s="50">
        <f t="shared" si="185"/>
        <v>2016</v>
      </c>
      <c r="G2962" s="50">
        <f t="shared" si="186"/>
        <v>8</v>
      </c>
      <c r="H2962" s="50">
        <f t="shared" si="187"/>
        <v>2</v>
      </c>
      <c r="I2962" s="54" t="s">
        <v>15622</v>
      </c>
      <c r="J2962" s="54" t="s">
        <v>17050</v>
      </c>
      <c r="K2962" s="54" t="s">
        <v>17124</v>
      </c>
      <c r="L2962" s="54" t="s">
        <v>15623</v>
      </c>
      <c r="M2962" s="55">
        <v>0.83</v>
      </c>
      <c r="N2962" s="55">
        <v>0.78</v>
      </c>
      <c r="O2962" s="54" t="s">
        <v>15616</v>
      </c>
    </row>
    <row r="2963" spans="1:15" x14ac:dyDescent="0.25">
      <c r="A2963" s="19">
        <v>2966</v>
      </c>
      <c r="B2963" t="s">
        <v>9016</v>
      </c>
      <c r="C2963" t="s">
        <v>6338</v>
      </c>
      <c r="D2963" s="50" t="s">
        <v>12451</v>
      </c>
      <c r="E2963" s="84">
        <f t="shared" si="184"/>
        <v>42598</v>
      </c>
      <c r="F2963" s="50">
        <f t="shared" si="185"/>
        <v>2016</v>
      </c>
      <c r="G2963" s="50">
        <f t="shared" si="186"/>
        <v>8</v>
      </c>
      <c r="H2963" s="50">
        <f t="shared" si="187"/>
        <v>2</v>
      </c>
      <c r="I2963" s="54" t="s">
        <v>15622</v>
      </c>
      <c r="J2963" s="54" t="s">
        <v>17050</v>
      </c>
      <c r="K2963" s="54" t="s">
        <v>17124</v>
      </c>
      <c r="L2963" s="54" t="s">
        <v>15623</v>
      </c>
      <c r="M2963" s="55">
        <v>1</v>
      </c>
      <c r="N2963" s="55">
        <v>1</v>
      </c>
      <c r="O2963" s="54" t="s">
        <v>15616</v>
      </c>
    </row>
    <row r="2964" spans="1:15" x14ac:dyDescent="0.25">
      <c r="A2964" s="19">
        <v>2967</v>
      </c>
      <c r="B2964" t="s">
        <v>8448</v>
      </c>
      <c r="C2964" t="s">
        <v>6894</v>
      </c>
      <c r="D2964" s="50" t="s">
        <v>12452</v>
      </c>
      <c r="E2964" s="84">
        <f t="shared" si="184"/>
        <v>42599</v>
      </c>
      <c r="F2964" s="50">
        <f t="shared" si="185"/>
        <v>2016</v>
      </c>
      <c r="G2964" s="50">
        <f t="shared" si="186"/>
        <v>8</v>
      </c>
      <c r="H2964" s="50">
        <f t="shared" si="187"/>
        <v>3</v>
      </c>
      <c r="I2964" s="54" t="s">
        <v>15642</v>
      </c>
      <c r="J2964" s="54" t="s">
        <v>17059</v>
      </c>
      <c r="K2964" s="54" t="s">
        <v>17124</v>
      </c>
      <c r="L2964" s="54" t="s">
        <v>15623</v>
      </c>
      <c r="M2964" s="55">
        <v>1</v>
      </c>
      <c r="N2964" s="55">
        <v>1</v>
      </c>
      <c r="O2964" s="54" t="s">
        <v>15616</v>
      </c>
    </row>
    <row r="2965" spans="1:15" x14ac:dyDescent="0.25">
      <c r="A2965" s="19">
        <v>2968</v>
      </c>
      <c r="B2965" t="s">
        <v>8073</v>
      </c>
      <c r="C2965" t="s">
        <v>7260</v>
      </c>
      <c r="D2965" s="50" t="s">
        <v>12452</v>
      </c>
      <c r="E2965" s="84">
        <f t="shared" si="184"/>
        <v>42599</v>
      </c>
      <c r="F2965" s="50">
        <f t="shared" si="185"/>
        <v>2016</v>
      </c>
      <c r="G2965" s="50">
        <f t="shared" si="186"/>
        <v>8</v>
      </c>
      <c r="H2965" s="50">
        <f t="shared" si="187"/>
        <v>3</v>
      </c>
      <c r="I2965" s="54" t="s">
        <v>15622</v>
      </c>
      <c r="J2965" s="54" t="s">
        <v>17050</v>
      </c>
      <c r="K2965" s="54" t="s">
        <v>17124</v>
      </c>
      <c r="L2965" s="54" t="s">
        <v>15623</v>
      </c>
      <c r="M2965" s="55">
        <v>0.5</v>
      </c>
      <c r="N2965" s="55">
        <v>1</v>
      </c>
      <c r="O2965" s="54" t="s">
        <v>15615</v>
      </c>
    </row>
    <row r="2966" spans="1:15" x14ac:dyDescent="0.25">
      <c r="A2966" s="19">
        <v>2969</v>
      </c>
      <c r="B2966" t="s">
        <v>9302</v>
      </c>
      <c r="C2966" t="s">
        <v>6054</v>
      </c>
      <c r="D2966" s="50" t="s">
        <v>12453</v>
      </c>
      <c r="E2966" s="84">
        <f t="shared" si="184"/>
        <v>42600</v>
      </c>
      <c r="F2966" s="50">
        <f t="shared" si="185"/>
        <v>2016</v>
      </c>
      <c r="G2966" s="50">
        <f t="shared" si="186"/>
        <v>8</v>
      </c>
      <c r="H2966" s="50">
        <f t="shared" si="187"/>
        <v>4</v>
      </c>
      <c r="I2966" s="54" t="s">
        <v>15622</v>
      </c>
      <c r="J2966" s="54" t="s">
        <v>17050</v>
      </c>
      <c r="K2966" s="54" t="s">
        <v>17124</v>
      </c>
      <c r="L2966" s="54" t="s">
        <v>15626</v>
      </c>
      <c r="M2966" s="55">
        <v>1</v>
      </c>
      <c r="N2966" s="55">
        <v>0.75</v>
      </c>
      <c r="O2966" s="54" t="s">
        <v>15615</v>
      </c>
    </row>
    <row r="2967" spans="1:15" x14ac:dyDescent="0.25">
      <c r="A2967" s="19">
        <v>2970</v>
      </c>
      <c r="B2967" t="s">
        <v>11631</v>
      </c>
      <c r="C2967" t="s">
        <v>3774</v>
      </c>
      <c r="D2967" s="50" t="s">
        <v>12454</v>
      </c>
      <c r="E2967" s="84">
        <f t="shared" si="184"/>
        <v>42601</v>
      </c>
      <c r="F2967" s="50">
        <f t="shared" si="185"/>
        <v>2016</v>
      </c>
      <c r="G2967" s="50">
        <f t="shared" si="186"/>
        <v>8</v>
      </c>
      <c r="H2967" s="50">
        <f t="shared" si="187"/>
        <v>5</v>
      </c>
      <c r="I2967" s="54" t="s">
        <v>15629</v>
      </c>
      <c r="J2967" s="54" t="s">
        <v>17050</v>
      </c>
      <c r="K2967" s="54" t="s">
        <v>17124</v>
      </c>
      <c r="L2967" s="54" t="s">
        <v>15624</v>
      </c>
      <c r="M2967" s="55">
        <v>1</v>
      </c>
      <c r="N2967" s="55">
        <v>0.46</v>
      </c>
      <c r="O2967" s="54" t="s">
        <v>15615</v>
      </c>
    </row>
    <row r="2968" spans="1:15" x14ac:dyDescent="0.25">
      <c r="A2968" s="19">
        <v>2971</v>
      </c>
      <c r="B2968" t="s">
        <v>8246</v>
      </c>
      <c r="C2968" t="s">
        <v>7089</v>
      </c>
      <c r="D2968" s="50" t="s">
        <v>12455</v>
      </c>
      <c r="E2968" s="84">
        <f t="shared" si="184"/>
        <v>42602</v>
      </c>
      <c r="F2968" s="50">
        <f t="shared" si="185"/>
        <v>2016</v>
      </c>
      <c r="G2968" s="50">
        <f t="shared" si="186"/>
        <v>8</v>
      </c>
      <c r="H2968" s="50">
        <f t="shared" si="187"/>
        <v>6</v>
      </c>
      <c r="I2968" s="54" t="s">
        <v>15625</v>
      </c>
      <c r="J2968" s="54" t="s">
        <v>17050</v>
      </c>
      <c r="K2968" s="54" t="s">
        <v>17124</v>
      </c>
      <c r="L2968" s="54" t="s">
        <v>15623</v>
      </c>
      <c r="M2968" s="55">
        <v>1</v>
      </c>
      <c r="N2968" s="55">
        <v>0.89</v>
      </c>
      <c r="O2968" s="54" t="s">
        <v>15616</v>
      </c>
    </row>
    <row r="2969" spans="1:15" x14ac:dyDescent="0.25">
      <c r="A2969" s="19">
        <v>2972</v>
      </c>
      <c r="B2969" t="s">
        <v>10546</v>
      </c>
      <c r="C2969" t="s">
        <v>4838</v>
      </c>
      <c r="D2969" s="50" t="s">
        <v>12456</v>
      </c>
      <c r="E2969" s="84">
        <f t="shared" si="184"/>
        <v>42603</v>
      </c>
      <c r="F2969" s="50">
        <f t="shared" si="185"/>
        <v>2016</v>
      </c>
      <c r="G2969" s="50">
        <f t="shared" si="186"/>
        <v>8</v>
      </c>
      <c r="H2969" s="50">
        <f t="shared" si="187"/>
        <v>7</v>
      </c>
      <c r="I2969" s="54" t="s">
        <v>15625</v>
      </c>
      <c r="J2969" s="54" t="s">
        <v>17050</v>
      </c>
      <c r="K2969" s="54" t="s">
        <v>17124</v>
      </c>
      <c r="L2969" s="54" t="s">
        <v>15626</v>
      </c>
      <c r="M2969" s="55">
        <v>1</v>
      </c>
      <c r="N2969" s="55">
        <v>0.95</v>
      </c>
      <c r="O2969" s="54" t="s">
        <v>15615</v>
      </c>
    </row>
    <row r="2970" spans="1:15" x14ac:dyDescent="0.25">
      <c r="A2970" s="19">
        <v>2973</v>
      </c>
      <c r="B2970" t="s">
        <v>8663</v>
      </c>
      <c r="C2970" t="s">
        <v>6685</v>
      </c>
      <c r="D2970" s="50" t="s">
        <v>12456</v>
      </c>
      <c r="E2970" s="84">
        <f t="shared" si="184"/>
        <v>42603</v>
      </c>
      <c r="F2970" s="50">
        <f t="shared" si="185"/>
        <v>2016</v>
      </c>
      <c r="G2970" s="50">
        <f t="shared" si="186"/>
        <v>8</v>
      </c>
      <c r="H2970" s="50">
        <f t="shared" si="187"/>
        <v>7</v>
      </c>
      <c r="I2970" s="54" t="s">
        <v>15622</v>
      </c>
      <c r="J2970" s="54" t="s">
        <v>17050</v>
      </c>
      <c r="K2970" s="54" t="s">
        <v>17124</v>
      </c>
      <c r="L2970" s="54" t="s">
        <v>15626</v>
      </c>
      <c r="M2970" s="55">
        <v>1</v>
      </c>
      <c r="N2970" s="55">
        <v>0.97</v>
      </c>
      <c r="O2970" s="54" t="s">
        <v>15616</v>
      </c>
    </row>
    <row r="2971" spans="1:15" x14ac:dyDescent="0.25">
      <c r="A2971" s="19">
        <v>2974</v>
      </c>
      <c r="B2971" t="s">
        <v>9754</v>
      </c>
      <c r="C2971" t="s">
        <v>5614</v>
      </c>
      <c r="D2971" s="50" t="s">
        <v>12457</v>
      </c>
      <c r="E2971" s="84">
        <f t="shared" si="184"/>
        <v>42604</v>
      </c>
      <c r="F2971" s="50">
        <f t="shared" si="185"/>
        <v>2016</v>
      </c>
      <c r="G2971" s="50">
        <f t="shared" si="186"/>
        <v>8</v>
      </c>
      <c r="H2971" s="50">
        <f t="shared" si="187"/>
        <v>1</v>
      </c>
      <c r="I2971" s="54" t="s">
        <v>15739</v>
      </c>
      <c r="J2971" s="54" t="s">
        <v>17108</v>
      </c>
      <c r="K2971" s="54" t="s">
        <v>17139</v>
      </c>
      <c r="L2971" s="54" t="s">
        <v>15626</v>
      </c>
      <c r="M2971" s="55">
        <v>1</v>
      </c>
      <c r="N2971" s="55">
        <v>1</v>
      </c>
      <c r="O2971" s="54" t="s">
        <v>15615</v>
      </c>
    </row>
    <row r="2972" spans="1:15" x14ac:dyDescent="0.25">
      <c r="A2972" s="19">
        <v>2975</v>
      </c>
      <c r="B2972" t="s">
        <v>9390</v>
      </c>
      <c r="C2972" t="s">
        <v>5967</v>
      </c>
      <c r="D2972" s="50" t="s">
        <v>12457</v>
      </c>
      <c r="E2972" s="84">
        <f t="shared" si="184"/>
        <v>42604</v>
      </c>
      <c r="F2972" s="50">
        <f t="shared" si="185"/>
        <v>2016</v>
      </c>
      <c r="G2972" s="50">
        <f t="shared" si="186"/>
        <v>8</v>
      </c>
      <c r="H2972" s="50">
        <f t="shared" si="187"/>
        <v>1</v>
      </c>
      <c r="I2972" s="54" t="s">
        <v>15622</v>
      </c>
      <c r="J2972" s="54" t="s">
        <v>17050</v>
      </c>
      <c r="K2972" s="54" t="s">
        <v>17124</v>
      </c>
      <c r="L2972" s="54" t="s">
        <v>15628</v>
      </c>
      <c r="M2972" s="55">
        <v>0</v>
      </c>
      <c r="N2972" s="55">
        <v>1</v>
      </c>
      <c r="O2972" s="54" t="s">
        <v>15615</v>
      </c>
    </row>
    <row r="2973" spans="1:15" x14ac:dyDescent="0.25">
      <c r="A2973" s="19">
        <v>2976</v>
      </c>
      <c r="B2973" t="s">
        <v>11050</v>
      </c>
      <c r="C2973" t="s">
        <v>4347</v>
      </c>
      <c r="D2973" s="50" t="s">
        <v>12457</v>
      </c>
      <c r="E2973" s="84">
        <f t="shared" si="184"/>
        <v>42604</v>
      </c>
      <c r="F2973" s="50">
        <f t="shared" si="185"/>
        <v>2016</v>
      </c>
      <c r="G2973" s="50">
        <f t="shared" si="186"/>
        <v>8</v>
      </c>
      <c r="H2973" s="50">
        <f t="shared" si="187"/>
        <v>1</v>
      </c>
      <c r="I2973" s="54" t="s">
        <v>15622</v>
      </c>
      <c r="J2973" s="54" t="s">
        <v>17050</v>
      </c>
      <c r="K2973" s="54" t="s">
        <v>17124</v>
      </c>
      <c r="L2973" s="54" t="s">
        <v>15624</v>
      </c>
      <c r="M2973" s="55">
        <v>1</v>
      </c>
      <c r="N2973" s="55">
        <v>0.75</v>
      </c>
      <c r="O2973" s="54" t="s">
        <v>15615</v>
      </c>
    </row>
    <row r="2974" spans="1:15" x14ac:dyDescent="0.25">
      <c r="A2974" s="19">
        <v>2977</v>
      </c>
      <c r="B2974" t="s">
        <v>10365</v>
      </c>
      <c r="C2974" t="s">
        <v>5014</v>
      </c>
      <c r="D2974" s="50" t="s">
        <v>12458</v>
      </c>
      <c r="E2974" s="84">
        <f t="shared" si="184"/>
        <v>42605</v>
      </c>
      <c r="F2974" s="50">
        <f t="shared" si="185"/>
        <v>2016</v>
      </c>
      <c r="G2974" s="50">
        <f t="shared" si="186"/>
        <v>8</v>
      </c>
      <c r="H2974" s="50">
        <f t="shared" si="187"/>
        <v>2</v>
      </c>
      <c r="I2974" s="54" t="s">
        <v>15622</v>
      </c>
      <c r="J2974" s="54" t="s">
        <v>17050</v>
      </c>
      <c r="K2974" s="54" t="s">
        <v>17124</v>
      </c>
      <c r="L2974" s="54" t="s">
        <v>15626</v>
      </c>
      <c r="M2974" s="55">
        <v>1</v>
      </c>
      <c r="N2974" s="55">
        <v>0.98</v>
      </c>
      <c r="O2974" s="54" t="s">
        <v>15616</v>
      </c>
    </row>
    <row r="2975" spans="1:15" x14ac:dyDescent="0.25">
      <c r="A2975" s="19">
        <v>2978</v>
      </c>
      <c r="B2975" t="s">
        <v>8306</v>
      </c>
      <c r="C2975" t="s">
        <v>7030</v>
      </c>
      <c r="D2975" s="50" t="s">
        <v>12458</v>
      </c>
      <c r="E2975" s="84">
        <f t="shared" si="184"/>
        <v>42605</v>
      </c>
      <c r="F2975" s="50">
        <f t="shared" si="185"/>
        <v>2016</v>
      </c>
      <c r="G2975" s="50">
        <f t="shared" si="186"/>
        <v>8</v>
      </c>
      <c r="H2975" s="50">
        <f t="shared" si="187"/>
        <v>2</v>
      </c>
      <c r="I2975" s="54" t="s">
        <v>15622</v>
      </c>
      <c r="J2975" s="54" t="s">
        <v>17050</v>
      </c>
      <c r="K2975" s="54" t="s">
        <v>17124</v>
      </c>
      <c r="L2975" s="54" t="s">
        <v>15623</v>
      </c>
      <c r="M2975" s="55">
        <v>0.87</v>
      </c>
      <c r="N2975" s="55">
        <v>0.87</v>
      </c>
      <c r="O2975" s="54" t="s">
        <v>15616</v>
      </c>
    </row>
    <row r="2976" spans="1:15" x14ac:dyDescent="0.25">
      <c r="A2976" s="19">
        <v>2979</v>
      </c>
      <c r="B2976" t="s">
        <v>9934</v>
      </c>
      <c r="C2976" t="s">
        <v>5437</v>
      </c>
      <c r="D2976" s="50" t="s">
        <v>12458</v>
      </c>
      <c r="E2976" s="84">
        <f t="shared" si="184"/>
        <v>42605</v>
      </c>
      <c r="F2976" s="50">
        <f t="shared" si="185"/>
        <v>2016</v>
      </c>
      <c r="G2976" s="50">
        <f t="shared" si="186"/>
        <v>8</v>
      </c>
      <c r="H2976" s="50">
        <f t="shared" si="187"/>
        <v>2</v>
      </c>
      <c r="I2976" s="54" t="s">
        <v>15629</v>
      </c>
      <c r="J2976" s="54" t="s">
        <v>17050</v>
      </c>
      <c r="K2976" s="54" t="s">
        <v>17124</v>
      </c>
      <c r="L2976" s="54" t="s">
        <v>15626</v>
      </c>
      <c r="M2976" s="55">
        <v>1</v>
      </c>
      <c r="N2976" s="55">
        <v>1</v>
      </c>
      <c r="O2976" s="54" t="s">
        <v>15616</v>
      </c>
    </row>
    <row r="2977" spans="1:15" x14ac:dyDescent="0.25">
      <c r="A2977" s="19">
        <v>2980</v>
      </c>
      <c r="B2977" t="s">
        <v>11797</v>
      </c>
      <c r="C2977" t="s">
        <v>3614</v>
      </c>
      <c r="D2977" s="50" t="s">
        <v>12459</v>
      </c>
      <c r="E2977" s="84">
        <f t="shared" si="184"/>
        <v>42606</v>
      </c>
      <c r="F2977" s="50">
        <f t="shared" si="185"/>
        <v>2016</v>
      </c>
      <c r="G2977" s="50">
        <f t="shared" si="186"/>
        <v>8</v>
      </c>
      <c r="H2977" s="50">
        <f t="shared" si="187"/>
        <v>3</v>
      </c>
      <c r="I2977" s="54" t="s">
        <v>15830</v>
      </c>
      <c r="J2977" s="54" t="s">
        <v>17109</v>
      </c>
      <c r="K2977" s="54" t="s">
        <v>17140</v>
      </c>
      <c r="L2977" s="54" t="s">
        <v>15624</v>
      </c>
      <c r="M2977" s="55">
        <v>0.62</v>
      </c>
      <c r="N2977" s="55">
        <v>0.93</v>
      </c>
      <c r="O2977" s="54" t="s">
        <v>15615</v>
      </c>
    </row>
    <row r="2978" spans="1:15" x14ac:dyDescent="0.25">
      <c r="A2978" s="19">
        <v>2981</v>
      </c>
      <c r="B2978" t="s">
        <v>8752</v>
      </c>
      <c r="C2978" t="s">
        <v>6596</v>
      </c>
      <c r="D2978" s="50" t="s">
        <v>12459</v>
      </c>
      <c r="E2978" s="84">
        <f t="shared" si="184"/>
        <v>42606</v>
      </c>
      <c r="F2978" s="50">
        <f t="shared" si="185"/>
        <v>2016</v>
      </c>
      <c r="G2978" s="50">
        <f t="shared" si="186"/>
        <v>8</v>
      </c>
      <c r="H2978" s="50">
        <f t="shared" si="187"/>
        <v>3</v>
      </c>
      <c r="I2978" s="54" t="s">
        <v>15625</v>
      </c>
      <c r="J2978" s="54" t="s">
        <v>17050</v>
      </c>
      <c r="K2978" s="54" t="s">
        <v>17124</v>
      </c>
      <c r="L2978" s="54" t="s">
        <v>15628</v>
      </c>
      <c r="M2978" s="55">
        <v>0.25</v>
      </c>
      <c r="N2978" s="55">
        <v>0.44</v>
      </c>
      <c r="O2978" s="54" t="s">
        <v>15615</v>
      </c>
    </row>
    <row r="2979" spans="1:15" x14ac:dyDescent="0.25">
      <c r="A2979" s="19">
        <v>2982</v>
      </c>
      <c r="B2979" t="s">
        <v>8503</v>
      </c>
      <c r="C2979" t="s">
        <v>6841</v>
      </c>
      <c r="D2979" s="50" t="s">
        <v>12460</v>
      </c>
      <c r="E2979" s="84">
        <f t="shared" si="184"/>
        <v>42607</v>
      </c>
      <c r="F2979" s="50">
        <f t="shared" si="185"/>
        <v>2016</v>
      </c>
      <c r="G2979" s="50">
        <f t="shared" si="186"/>
        <v>8</v>
      </c>
      <c r="H2979" s="50">
        <f t="shared" si="187"/>
        <v>4</v>
      </c>
      <c r="I2979" s="54" t="s">
        <v>15642</v>
      </c>
      <c r="J2979" s="54" t="s">
        <v>17059</v>
      </c>
      <c r="K2979" s="54" t="s">
        <v>17124</v>
      </c>
      <c r="L2979" s="54" t="s">
        <v>15623</v>
      </c>
      <c r="M2979" s="55">
        <v>0.8</v>
      </c>
      <c r="N2979" s="55">
        <v>0.6</v>
      </c>
      <c r="O2979" s="54" t="s">
        <v>15615</v>
      </c>
    </row>
    <row r="2980" spans="1:15" x14ac:dyDescent="0.25">
      <c r="A2980" s="19">
        <v>2983</v>
      </c>
      <c r="B2980" t="s">
        <v>11547</v>
      </c>
      <c r="C2980" t="s">
        <v>3857</v>
      </c>
      <c r="D2980" s="50" t="s">
        <v>12460</v>
      </c>
      <c r="E2980" s="84">
        <f t="shared" si="184"/>
        <v>42607</v>
      </c>
      <c r="F2980" s="50">
        <f t="shared" si="185"/>
        <v>2016</v>
      </c>
      <c r="G2980" s="50">
        <f t="shared" si="186"/>
        <v>8</v>
      </c>
      <c r="H2980" s="50">
        <f t="shared" si="187"/>
        <v>4</v>
      </c>
      <c r="I2980" s="54" t="s">
        <v>15622</v>
      </c>
      <c r="J2980" s="54" t="s">
        <v>17050</v>
      </c>
      <c r="K2980" s="54" t="s">
        <v>17124</v>
      </c>
      <c r="L2980" s="54" t="s">
        <v>15626</v>
      </c>
      <c r="M2980" s="55">
        <v>1</v>
      </c>
      <c r="N2980" s="55">
        <v>0.67</v>
      </c>
      <c r="O2980" s="54" t="s">
        <v>15615</v>
      </c>
    </row>
    <row r="2981" spans="1:15" x14ac:dyDescent="0.25">
      <c r="A2981" s="19">
        <v>2984</v>
      </c>
      <c r="B2981" t="s">
        <v>8285</v>
      </c>
      <c r="C2981" t="s">
        <v>7050</v>
      </c>
      <c r="D2981" s="50" t="s">
        <v>12461</v>
      </c>
      <c r="E2981" s="84">
        <f t="shared" si="184"/>
        <v>42609</v>
      </c>
      <c r="F2981" s="50">
        <f t="shared" si="185"/>
        <v>2016</v>
      </c>
      <c r="G2981" s="50">
        <f t="shared" si="186"/>
        <v>8</v>
      </c>
      <c r="H2981" s="50">
        <f t="shared" si="187"/>
        <v>6</v>
      </c>
      <c r="I2981" s="54" t="s">
        <v>15625</v>
      </c>
      <c r="J2981" s="54" t="s">
        <v>17050</v>
      </c>
      <c r="K2981" s="54" t="s">
        <v>17124</v>
      </c>
      <c r="L2981" s="54" t="s">
        <v>15623</v>
      </c>
      <c r="M2981" s="55">
        <v>1</v>
      </c>
      <c r="N2981" s="55">
        <v>0.9</v>
      </c>
      <c r="O2981" s="54" t="s">
        <v>15616</v>
      </c>
    </row>
    <row r="2982" spans="1:15" x14ac:dyDescent="0.25">
      <c r="A2982" s="19">
        <v>2985</v>
      </c>
      <c r="B2982" t="s">
        <v>8198</v>
      </c>
      <c r="C2982" t="s">
        <v>7137</v>
      </c>
      <c r="D2982" s="50" t="s">
        <v>12461</v>
      </c>
      <c r="E2982" s="84">
        <f t="shared" si="184"/>
        <v>42609</v>
      </c>
      <c r="F2982" s="50">
        <f t="shared" si="185"/>
        <v>2016</v>
      </c>
      <c r="G2982" s="50">
        <f t="shared" si="186"/>
        <v>8</v>
      </c>
      <c r="H2982" s="50">
        <f t="shared" si="187"/>
        <v>6</v>
      </c>
      <c r="I2982" s="54" t="s">
        <v>15622</v>
      </c>
      <c r="J2982" s="54" t="s">
        <v>17050</v>
      </c>
      <c r="K2982" s="54" t="s">
        <v>17124</v>
      </c>
      <c r="L2982" s="54" t="s">
        <v>15626</v>
      </c>
      <c r="M2982" s="55">
        <v>1</v>
      </c>
      <c r="N2982" s="55">
        <v>0.8</v>
      </c>
      <c r="O2982" s="54" t="s">
        <v>15616</v>
      </c>
    </row>
    <row r="2983" spans="1:15" x14ac:dyDescent="0.25">
      <c r="A2983" s="19">
        <v>2986</v>
      </c>
      <c r="B2983" t="s">
        <v>8732</v>
      </c>
      <c r="C2983" t="s">
        <v>6616</v>
      </c>
      <c r="D2983" s="50" t="s">
        <v>12462</v>
      </c>
      <c r="E2983" s="84">
        <f t="shared" si="184"/>
        <v>42610</v>
      </c>
      <c r="F2983" s="50">
        <f t="shared" si="185"/>
        <v>2016</v>
      </c>
      <c r="G2983" s="50">
        <f t="shared" si="186"/>
        <v>8</v>
      </c>
      <c r="H2983" s="50">
        <f t="shared" si="187"/>
        <v>7</v>
      </c>
      <c r="I2983" s="54" t="s">
        <v>15622</v>
      </c>
      <c r="J2983" s="54" t="s">
        <v>17050</v>
      </c>
      <c r="K2983" s="54" t="s">
        <v>17124</v>
      </c>
      <c r="L2983" s="54" t="s">
        <v>15626</v>
      </c>
      <c r="M2983" s="55">
        <v>1</v>
      </c>
      <c r="N2983" s="55">
        <v>0.97</v>
      </c>
      <c r="O2983" s="54" t="s">
        <v>15616</v>
      </c>
    </row>
    <row r="2984" spans="1:15" x14ac:dyDescent="0.25">
      <c r="A2984" s="19">
        <v>2987</v>
      </c>
      <c r="B2984" t="s">
        <v>7674</v>
      </c>
      <c r="C2984" t="s">
        <v>7643</v>
      </c>
      <c r="D2984" s="50" t="s">
        <v>12463</v>
      </c>
      <c r="E2984" s="84">
        <f t="shared" si="184"/>
        <v>42611</v>
      </c>
      <c r="F2984" s="50">
        <f t="shared" si="185"/>
        <v>2016</v>
      </c>
      <c r="G2984" s="50">
        <f t="shared" si="186"/>
        <v>8</v>
      </c>
      <c r="H2984" s="50">
        <f t="shared" si="187"/>
        <v>1</v>
      </c>
      <c r="I2984" s="54" t="s">
        <v>15622</v>
      </c>
      <c r="J2984" s="54" t="s">
        <v>17050</v>
      </c>
      <c r="K2984" s="54" t="s">
        <v>17124</v>
      </c>
      <c r="L2984" s="54" t="s">
        <v>15624</v>
      </c>
      <c r="M2984" s="55">
        <v>1</v>
      </c>
      <c r="N2984" s="55">
        <v>0.99</v>
      </c>
      <c r="O2984" s="54" t="s">
        <v>15615</v>
      </c>
    </row>
    <row r="2985" spans="1:15" x14ac:dyDescent="0.25">
      <c r="A2985" s="19">
        <v>2988</v>
      </c>
      <c r="B2985" t="s">
        <v>8396</v>
      </c>
      <c r="C2985" t="s">
        <v>6946</v>
      </c>
      <c r="D2985" s="50" t="s">
        <v>12463</v>
      </c>
      <c r="E2985" s="84">
        <f t="shared" si="184"/>
        <v>42611</v>
      </c>
      <c r="F2985" s="50">
        <f t="shared" si="185"/>
        <v>2016</v>
      </c>
      <c r="G2985" s="50">
        <f t="shared" si="186"/>
        <v>8</v>
      </c>
      <c r="H2985" s="50">
        <f t="shared" si="187"/>
        <v>1</v>
      </c>
      <c r="I2985" s="54" t="s">
        <v>15622</v>
      </c>
      <c r="J2985" s="54" t="s">
        <v>17050</v>
      </c>
      <c r="K2985" s="54" t="s">
        <v>17124</v>
      </c>
      <c r="L2985" s="54" t="s">
        <v>15628</v>
      </c>
      <c r="M2985" s="55">
        <v>0</v>
      </c>
      <c r="N2985" s="55">
        <v>1</v>
      </c>
      <c r="O2985" s="54" t="s">
        <v>15616</v>
      </c>
    </row>
    <row r="2986" spans="1:15" x14ac:dyDescent="0.25">
      <c r="A2986" s="19">
        <v>2989</v>
      </c>
      <c r="B2986" t="s">
        <v>10630</v>
      </c>
      <c r="C2986" t="s">
        <v>4756</v>
      </c>
      <c r="D2986" s="50" t="s">
        <v>12464</v>
      </c>
      <c r="E2986" s="84">
        <f t="shared" si="184"/>
        <v>42612</v>
      </c>
      <c r="F2986" s="50">
        <f t="shared" si="185"/>
        <v>2016</v>
      </c>
      <c r="G2986" s="50">
        <f t="shared" si="186"/>
        <v>8</v>
      </c>
      <c r="H2986" s="50">
        <f t="shared" si="187"/>
        <v>2</v>
      </c>
      <c r="I2986" s="54" t="s">
        <v>15625</v>
      </c>
      <c r="J2986" s="54" t="s">
        <v>17050</v>
      </c>
      <c r="K2986" s="54" t="s">
        <v>17124</v>
      </c>
      <c r="L2986" s="54" t="s">
        <v>15624</v>
      </c>
      <c r="M2986" s="55">
        <v>1</v>
      </c>
      <c r="N2986" s="55">
        <v>0.67</v>
      </c>
      <c r="O2986" s="54" t="s">
        <v>15616</v>
      </c>
    </row>
    <row r="2987" spans="1:15" x14ac:dyDescent="0.25">
      <c r="A2987" s="19">
        <v>2990</v>
      </c>
      <c r="B2987" t="s">
        <v>7963</v>
      </c>
      <c r="C2987" t="s">
        <v>7368</v>
      </c>
      <c r="D2987" s="50" t="s">
        <v>12464</v>
      </c>
      <c r="E2987" s="84">
        <f t="shared" si="184"/>
        <v>42612</v>
      </c>
      <c r="F2987" s="50">
        <f t="shared" si="185"/>
        <v>2016</v>
      </c>
      <c r="G2987" s="50">
        <f t="shared" si="186"/>
        <v>8</v>
      </c>
      <c r="H2987" s="50">
        <f t="shared" si="187"/>
        <v>2</v>
      </c>
      <c r="I2987" s="54" t="s">
        <v>15622</v>
      </c>
      <c r="J2987" s="54" t="s">
        <v>17050</v>
      </c>
      <c r="K2987" s="54" t="s">
        <v>17124</v>
      </c>
      <c r="L2987" s="54" t="s">
        <v>15626</v>
      </c>
      <c r="M2987" s="55">
        <v>1</v>
      </c>
      <c r="N2987" s="55">
        <v>0.92</v>
      </c>
      <c r="O2987" s="54" t="s">
        <v>15615</v>
      </c>
    </row>
    <row r="2988" spans="1:15" x14ac:dyDescent="0.25">
      <c r="A2988" s="19">
        <v>2991</v>
      </c>
      <c r="B2988" t="s">
        <v>10228</v>
      </c>
      <c r="C2988" t="s">
        <v>5151</v>
      </c>
      <c r="D2988" s="50" t="s">
        <v>12465</v>
      </c>
      <c r="E2988" s="84">
        <f t="shared" si="184"/>
        <v>42613</v>
      </c>
      <c r="F2988" s="50">
        <f t="shared" si="185"/>
        <v>2016</v>
      </c>
      <c r="G2988" s="50">
        <f t="shared" si="186"/>
        <v>8</v>
      </c>
      <c r="H2988" s="50">
        <f t="shared" si="187"/>
        <v>3</v>
      </c>
      <c r="I2988" s="54" t="s">
        <v>15622</v>
      </c>
      <c r="J2988" s="54" t="s">
        <v>17050</v>
      </c>
      <c r="K2988" s="54" t="s">
        <v>17124</v>
      </c>
      <c r="L2988" s="54" t="s">
        <v>15624</v>
      </c>
      <c r="M2988" s="55">
        <v>1</v>
      </c>
      <c r="N2988" s="55">
        <v>0</v>
      </c>
      <c r="O2988" s="54" t="s">
        <v>15615</v>
      </c>
    </row>
    <row r="2989" spans="1:15" x14ac:dyDescent="0.25">
      <c r="A2989" s="19">
        <v>2992</v>
      </c>
      <c r="B2989" t="s">
        <v>11811</v>
      </c>
      <c r="C2989" t="s">
        <v>3601</v>
      </c>
      <c r="D2989" s="50" t="s">
        <v>12465</v>
      </c>
      <c r="E2989" s="84">
        <f t="shared" si="184"/>
        <v>42613</v>
      </c>
      <c r="F2989" s="50">
        <f t="shared" si="185"/>
        <v>2016</v>
      </c>
      <c r="G2989" s="50">
        <f t="shared" si="186"/>
        <v>8</v>
      </c>
      <c r="H2989" s="50">
        <f t="shared" si="187"/>
        <v>3</v>
      </c>
      <c r="I2989" s="54" t="s">
        <v>15831</v>
      </c>
      <c r="J2989" s="54" t="s">
        <v>17050</v>
      </c>
      <c r="K2989" s="54" t="s">
        <v>17124</v>
      </c>
      <c r="L2989" s="54" t="s">
        <v>15624</v>
      </c>
      <c r="M2989" s="55">
        <v>0.96</v>
      </c>
      <c r="N2989" s="55">
        <v>0.65</v>
      </c>
      <c r="O2989" s="54" t="s">
        <v>15615</v>
      </c>
    </row>
    <row r="2990" spans="1:15" x14ac:dyDescent="0.25">
      <c r="A2990" s="19">
        <v>2993</v>
      </c>
      <c r="B2990" t="s">
        <v>11816</v>
      </c>
      <c r="C2990" t="s">
        <v>3596</v>
      </c>
      <c r="D2990" s="50" t="s">
        <v>12465</v>
      </c>
      <c r="E2990" s="84">
        <f t="shared" si="184"/>
        <v>42613</v>
      </c>
      <c r="F2990" s="50">
        <f t="shared" si="185"/>
        <v>2016</v>
      </c>
      <c r="G2990" s="50">
        <f t="shared" si="186"/>
        <v>8</v>
      </c>
      <c r="H2990" s="50">
        <f t="shared" si="187"/>
        <v>3</v>
      </c>
      <c r="I2990" s="54" t="s">
        <v>15625</v>
      </c>
      <c r="J2990" s="54" t="s">
        <v>17050</v>
      </c>
      <c r="K2990" s="54" t="s">
        <v>17124</v>
      </c>
      <c r="L2990" s="54" t="s">
        <v>15626</v>
      </c>
      <c r="M2990" s="55">
        <v>1</v>
      </c>
      <c r="N2990" s="55">
        <v>0.91</v>
      </c>
      <c r="O2990" s="54" t="s">
        <v>15616</v>
      </c>
    </row>
    <row r="2991" spans="1:15" x14ac:dyDescent="0.25">
      <c r="A2991" s="19">
        <v>2994</v>
      </c>
      <c r="B2991" t="s">
        <v>11472</v>
      </c>
      <c r="C2991" t="s">
        <v>3930</v>
      </c>
      <c r="D2991" s="50" t="s">
        <v>12465</v>
      </c>
      <c r="E2991" s="84">
        <f t="shared" si="184"/>
        <v>42613</v>
      </c>
      <c r="F2991" s="50">
        <f t="shared" si="185"/>
        <v>2016</v>
      </c>
      <c r="G2991" s="50">
        <f t="shared" si="186"/>
        <v>8</v>
      </c>
      <c r="H2991" s="50">
        <f t="shared" si="187"/>
        <v>3</v>
      </c>
      <c r="I2991" s="54" t="s">
        <v>15622</v>
      </c>
      <c r="J2991" s="54" t="s">
        <v>17050</v>
      </c>
      <c r="K2991" s="54" t="s">
        <v>17124</v>
      </c>
      <c r="L2991" s="54" t="s">
        <v>15626</v>
      </c>
      <c r="M2991" s="55">
        <v>1</v>
      </c>
      <c r="N2991" s="55">
        <v>0.71</v>
      </c>
      <c r="O2991" s="54" t="s">
        <v>15616</v>
      </c>
    </row>
    <row r="2992" spans="1:15" x14ac:dyDescent="0.25">
      <c r="A2992" s="19">
        <v>2995</v>
      </c>
      <c r="B2992" t="s">
        <v>11269</v>
      </c>
      <c r="C2992" t="s">
        <v>4132</v>
      </c>
      <c r="D2992" s="50" t="s">
        <v>12466</v>
      </c>
      <c r="E2992" s="84">
        <f t="shared" si="184"/>
        <v>42614</v>
      </c>
      <c r="F2992" s="50">
        <f t="shared" si="185"/>
        <v>2016</v>
      </c>
      <c r="G2992" s="50">
        <f t="shared" si="186"/>
        <v>9</v>
      </c>
      <c r="H2992" s="50">
        <f t="shared" si="187"/>
        <v>4</v>
      </c>
      <c r="I2992" s="54" t="s">
        <v>15622</v>
      </c>
      <c r="J2992" s="54" t="s">
        <v>17050</v>
      </c>
      <c r="K2992" s="54" t="s">
        <v>17124</v>
      </c>
      <c r="L2992" s="54" t="s">
        <v>15626</v>
      </c>
      <c r="M2992" s="55">
        <v>1</v>
      </c>
      <c r="N2992" s="55">
        <v>1</v>
      </c>
      <c r="O2992" s="54" t="s">
        <v>15615</v>
      </c>
    </row>
    <row r="2993" spans="1:15" x14ac:dyDescent="0.25">
      <c r="A2993" s="19">
        <v>2996</v>
      </c>
      <c r="B2993" t="s">
        <v>11311</v>
      </c>
      <c r="C2993" t="s">
        <v>4090</v>
      </c>
      <c r="D2993" s="50" t="s">
        <v>12467</v>
      </c>
      <c r="E2993" s="84">
        <f t="shared" si="184"/>
        <v>42615</v>
      </c>
      <c r="F2993" s="50">
        <f t="shared" si="185"/>
        <v>2016</v>
      </c>
      <c r="G2993" s="50">
        <f t="shared" si="186"/>
        <v>9</v>
      </c>
      <c r="H2993" s="50">
        <f t="shared" si="187"/>
        <v>5</v>
      </c>
      <c r="I2993" s="54" t="s">
        <v>15622</v>
      </c>
      <c r="J2993" s="54" t="s">
        <v>17050</v>
      </c>
      <c r="K2993" s="54" t="s">
        <v>17124</v>
      </c>
      <c r="L2993" s="54" t="s">
        <v>15624</v>
      </c>
      <c r="M2993" s="55">
        <v>0.89</v>
      </c>
      <c r="N2993" s="55">
        <v>0.89</v>
      </c>
      <c r="O2993" s="54" t="s">
        <v>15615</v>
      </c>
    </row>
    <row r="2994" spans="1:15" x14ac:dyDescent="0.25">
      <c r="A2994" s="19">
        <v>2997</v>
      </c>
      <c r="B2994" t="s">
        <v>11345</v>
      </c>
      <c r="C2994" t="s">
        <v>4056</v>
      </c>
      <c r="D2994" s="50" t="s">
        <v>12467</v>
      </c>
      <c r="E2994" s="84">
        <f t="shared" si="184"/>
        <v>42615</v>
      </c>
      <c r="F2994" s="50">
        <f t="shared" si="185"/>
        <v>2016</v>
      </c>
      <c r="G2994" s="50">
        <f t="shared" si="186"/>
        <v>9</v>
      </c>
      <c r="H2994" s="50">
        <f t="shared" si="187"/>
        <v>5</v>
      </c>
      <c r="I2994" s="54" t="s">
        <v>15622</v>
      </c>
      <c r="J2994" s="54" t="s">
        <v>17050</v>
      </c>
      <c r="K2994" s="54" t="s">
        <v>17124</v>
      </c>
      <c r="L2994" s="54" t="s">
        <v>15626</v>
      </c>
      <c r="M2994" s="55">
        <v>1</v>
      </c>
      <c r="N2994" s="55">
        <v>0.5</v>
      </c>
      <c r="O2994" s="54" t="s">
        <v>15616</v>
      </c>
    </row>
    <row r="2995" spans="1:15" x14ac:dyDescent="0.25">
      <c r="A2995" s="19">
        <v>2998</v>
      </c>
      <c r="B2995" t="s">
        <v>10363</v>
      </c>
      <c r="C2995" t="s">
        <v>5016</v>
      </c>
      <c r="D2995" s="50" t="s">
        <v>12468</v>
      </c>
      <c r="E2995" s="84">
        <f t="shared" si="184"/>
        <v>42616</v>
      </c>
      <c r="F2995" s="50">
        <f t="shared" si="185"/>
        <v>2016</v>
      </c>
      <c r="G2995" s="50">
        <f t="shared" si="186"/>
        <v>9</v>
      </c>
      <c r="H2995" s="50">
        <f t="shared" si="187"/>
        <v>6</v>
      </c>
      <c r="I2995" s="54" t="s">
        <v>15625</v>
      </c>
      <c r="J2995" s="54" t="s">
        <v>17050</v>
      </c>
      <c r="K2995" s="54" t="s">
        <v>17124</v>
      </c>
      <c r="L2995" s="54" t="s">
        <v>15626</v>
      </c>
      <c r="M2995" s="55">
        <v>1</v>
      </c>
      <c r="N2995" s="55">
        <v>1</v>
      </c>
      <c r="O2995" s="54" t="s">
        <v>15616</v>
      </c>
    </row>
    <row r="2996" spans="1:15" x14ac:dyDescent="0.25">
      <c r="A2996" s="19">
        <v>2999</v>
      </c>
      <c r="B2996" t="s">
        <v>11705</v>
      </c>
      <c r="C2996" t="s">
        <v>3701</v>
      </c>
      <c r="D2996" s="50" t="s">
        <v>12468</v>
      </c>
      <c r="E2996" s="84">
        <f t="shared" si="184"/>
        <v>42616</v>
      </c>
      <c r="F2996" s="50">
        <f t="shared" si="185"/>
        <v>2016</v>
      </c>
      <c r="G2996" s="50">
        <f t="shared" si="186"/>
        <v>9</v>
      </c>
      <c r="H2996" s="50">
        <f t="shared" si="187"/>
        <v>6</v>
      </c>
      <c r="I2996" s="54" t="s">
        <v>15622</v>
      </c>
      <c r="J2996" s="54" t="s">
        <v>17050</v>
      </c>
      <c r="K2996" s="54" t="s">
        <v>17124</v>
      </c>
      <c r="L2996" s="54" t="s">
        <v>15624</v>
      </c>
      <c r="M2996" s="55">
        <v>0.93</v>
      </c>
      <c r="N2996" s="55">
        <v>0.83</v>
      </c>
      <c r="O2996" s="54" t="s">
        <v>15615</v>
      </c>
    </row>
    <row r="2997" spans="1:15" x14ac:dyDescent="0.25">
      <c r="A2997" s="19">
        <v>3000</v>
      </c>
      <c r="B2997" t="s">
        <v>7725</v>
      </c>
      <c r="C2997" t="s">
        <v>7595</v>
      </c>
      <c r="D2997" s="50" t="s">
        <v>12469</v>
      </c>
      <c r="E2997" s="84">
        <f t="shared" si="184"/>
        <v>42617</v>
      </c>
      <c r="F2997" s="50">
        <f t="shared" si="185"/>
        <v>2016</v>
      </c>
      <c r="G2997" s="50">
        <f t="shared" si="186"/>
        <v>9</v>
      </c>
      <c r="H2997" s="50">
        <f t="shared" si="187"/>
        <v>7</v>
      </c>
      <c r="I2997" s="54" t="s">
        <v>15622</v>
      </c>
      <c r="J2997" s="54" t="s">
        <v>17050</v>
      </c>
      <c r="K2997" s="54" t="s">
        <v>17124</v>
      </c>
      <c r="L2997" s="54" t="s">
        <v>15628</v>
      </c>
      <c r="M2997" s="55">
        <v>0</v>
      </c>
      <c r="N2997" s="55">
        <v>0.91</v>
      </c>
      <c r="O2997" s="54" t="s">
        <v>15615</v>
      </c>
    </row>
    <row r="2998" spans="1:15" x14ac:dyDescent="0.25">
      <c r="A2998" s="19">
        <v>3001</v>
      </c>
      <c r="B2998" t="s">
        <v>7883</v>
      </c>
      <c r="C2998" t="s">
        <v>7445</v>
      </c>
      <c r="D2998" s="50" t="s">
        <v>12469</v>
      </c>
      <c r="E2998" s="84">
        <f t="shared" si="184"/>
        <v>42617</v>
      </c>
      <c r="F2998" s="50">
        <f t="shared" si="185"/>
        <v>2016</v>
      </c>
      <c r="G2998" s="50">
        <f t="shared" si="186"/>
        <v>9</v>
      </c>
      <c r="H2998" s="50">
        <f t="shared" si="187"/>
        <v>7</v>
      </c>
      <c r="I2998" s="54" t="s">
        <v>15625</v>
      </c>
      <c r="J2998" s="54" t="s">
        <v>17050</v>
      </c>
      <c r="K2998" s="54" t="s">
        <v>17124</v>
      </c>
      <c r="L2998" s="54" t="s">
        <v>15628</v>
      </c>
      <c r="M2998" s="55">
        <v>0</v>
      </c>
      <c r="N2998" s="55">
        <v>1</v>
      </c>
      <c r="O2998" s="54" t="s">
        <v>15616</v>
      </c>
    </row>
    <row r="2999" spans="1:15" x14ac:dyDescent="0.25">
      <c r="A2999" s="19">
        <v>3002</v>
      </c>
      <c r="B2999" t="s">
        <v>8955</v>
      </c>
      <c r="C2999" t="s">
        <v>6398</v>
      </c>
      <c r="D2999" s="50" t="s">
        <v>12470</v>
      </c>
      <c r="E2999" s="84">
        <f t="shared" si="184"/>
        <v>42618</v>
      </c>
      <c r="F2999" s="50">
        <f t="shared" si="185"/>
        <v>2016</v>
      </c>
      <c r="G2999" s="50">
        <f t="shared" si="186"/>
        <v>9</v>
      </c>
      <c r="H2999" s="50">
        <f t="shared" si="187"/>
        <v>1</v>
      </c>
      <c r="I2999" s="54" t="s">
        <v>15622</v>
      </c>
      <c r="J2999" s="54" t="s">
        <v>17050</v>
      </c>
      <c r="K2999" s="54" t="s">
        <v>17124</v>
      </c>
      <c r="L2999" s="54" t="s">
        <v>15626</v>
      </c>
      <c r="M2999" s="55">
        <v>1</v>
      </c>
      <c r="N2999" s="55">
        <v>0.98</v>
      </c>
      <c r="O2999" s="54" t="s">
        <v>15616</v>
      </c>
    </row>
    <row r="3000" spans="1:15" x14ac:dyDescent="0.25">
      <c r="A3000" s="19">
        <v>3003</v>
      </c>
      <c r="B3000" t="s">
        <v>8871</v>
      </c>
      <c r="C3000" t="s">
        <v>6479</v>
      </c>
      <c r="D3000" s="50" t="s">
        <v>12470</v>
      </c>
      <c r="E3000" s="84">
        <f t="shared" si="184"/>
        <v>42618</v>
      </c>
      <c r="F3000" s="50">
        <f t="shared" si="185"/>
        <v>2016</v>
      </c>
      <c r="G3000" s="50">
        <f t="shared" si="186"/>
        <v>9</v>
      </c>
      <c r="H3000" s="50">
        <f t="shared" si="187"/>
        <v>1</v>
      </c>
      <c r="I3000" s="54" t="s">
        <v>15622</v>
      </c>
      <c r="J3000" s="54" t="s">
        <v>17050</v>
      </c>
      <c r="K3000" s="54" t="s">
        <v>17124</v>
      </c>
      <c r="L3000" s="54" t="s">
        <v>15623</v>
      </c>
      <c r="M3000" s="55">
        <v>0.8</v>
      </c>
      <c r="N3000" s="55">
        <v>0.84</v>
      </c>
      <c r="O3000" s="54" t="s">
        <v>15615</v>
      </c>
    </row>
    <row r="3001" spans="1:15" x14ac:dyDescent="0.25">
      <c r="A3001" s="19">
        <v>3004</v>
      </c>
      <c r="B3001" t="s">
        <v>9715</v>
      </c>
      <c r="C3001" t="s">
        <v>5650</v>
      </c>
      <c r="D3001" s="50" t="s">
        <v>12471</v>
      </c>
      <c r="E3001" s="84">
        <f t="shared" si="184"/>
        <v>42621</v>
      </c>
      <c r="F3001" s="50">
        <f t="shared" si="185"/>
        <v>2016</v>
      </c>
      <c r="G3001" s="50">
        <f t="shared" si="186"/>
        <v>9</v>
      </c>
      <c r="H3001" s="50">
        <f t="shared" si="187"/>
        <v>4</v>
      </c>
      <c r="I3001" s="54" t="s">
        <v>15622</v>
      </c>
      <c r="J3001" s="54" t="s">
        <v>17050</v>
      </c>
      <c r="K3001" s="54" t="s">
        <v>17124</v>
      </c>
      <c r="L3001" s="54" t="s">
        <v>15626</v>
      </c>
      <c r="M3001" s="55">
        <v>1</v>
      </c>
      <c r="N3001" s="55">
        <v>1</v>
      </c>
      <c r="O3001" s="54" t="s">
        <v>15616</v>
      </c>
    </row>
    <row r="3002" spans="1:15" x14ac:dyDescent="0.25">
      <c r="A3002" s="19">
        <v>3005</v>
      </c>
      <c r="B3002" t="s">
        <v>8334</v>
      </c>
      <c r="C3002" t="s">
        <v>7003</v>
      </c>
      <c r="D3002" s="50" t="s">
        <v>12472</v>
      </c>
      <c r="E3002" s="84">
        <f t="shared" si="184"/>
        <v>42623</v>
      </c>
      <c r="F3002" s="50">
        <f t="shared" si="185"/>
        <v>2016</v>
      </c>
      <c r="G3002" s="50">
        <f t="shared" si="186"/>
        <v>9</v>
      </c>
      <c r="H3002" s="50">
        <f t="shared" si="187"/>
        <v>6</v>
      </c>
      <c r="I3002" s="54" t="s">
        <v>15622</v>
      </c>
      <c r="J3002" s="54" t="s">
        <v>17050</v>
      </c>
      <c r="K3002" s="54" t="s">
        <v>17124</v>
      </c>
      <c r="L3002" s="54" t="s">
        <v>15623</v>
      </c>
      <c r="M3002" s="55">
        <v>1</v>
      </c>
      <c r="N3002" s="55">
        <v>1</v>
      </c>
      <c r="O3002" s="54" t="s">
        <v>15615</v>
      </c>
    </row>
    <row r="3003" spans="1:15" x14ac:dyDescent="0.25">
      <c r="A3003" s="19">
        <v>3006</v>
      </c>
      <c r="B3003" t="s">
        <v>8812</v>
      </c>
      <c r="C3003" t="s">
        <v>6536</v>
      </c>
      <c r="D3003" s="50" t="s">
        <v>12472</v>
      </c>
      <c r="E3003" s="84">
        <f t="shared" si="184"/>
        <v>42623</v>
      </c>
      <c r="F3003" s="50">
        <f t="shared" si="185"/>
        <v>2016</v>
      </c>
      <c r="G3003" s="50">
        <f t="shared" si="186"/>
        <v>9</v>
      </c>
      <c r="H3003" s="50">
        <f t="shared" si="187"/>
        <v>6</v>
      </c>
      <c r="I3003" s="54" t="s">
        <v>15622</v>
      </c>
      <c r="J3003" s="54" t="s">
        <v>17050</v>
      </c>
      <c r="K3003" s="54" t="s">
        <v>17124</v>
      </c>
      <c r="L3003" s="54" t="s">
        <v>15626</v>
      </c>
      <c r="M3003" s="55">
        <v>1</v>
      </c>
      <c r="N3003" s="55">
        <v>0.95</v>
      </c>
      <c r="O3003" s="54" t="s">
        <v>15616</v>
      </c>
    </row>
    <row r="3004" spans="1:15" x14ac:dyDescent="0.25">
      <c r="A3004" s="19">
        <v>3007</v>
      </c>
      <c r="B3004" t="s">
        <v>9151</v>
      </c>
      <c r="C3004" t="s">
        <v>6202</v>
      </c>
      <c r="D3004" s="50" t="s">
        <v>12473</v>
      </c>
      <c r="E3004" s="84">
        <f t="shared" si="184"/>
        <v>42627</v>
      </c>
      <c r="F3004" s="50">
        <f t="shared" si="185"/>
        <v>2016</v>
      </c>
      <c r="G3004" s="50">
        <f t="shared" si="186"/>
        <v>9</v>
      </c>
      <c r="H3004" s="50">
        <f t="shared" si="187"/>
        <v>3</v>
      </c>
      <c r="I3004" s="54" t="s">
        <v>15622</v>
      </c>
      <c r="J3004" s="54" t="s">
        <v>17050</v>
      </c>
      <c r="K3004" s="54" t="s">
        <v>17124</v>
      </c>
      <c r="L3004" s="54" t="s">
        <v>15626</v>
      </c>
      <c r="M3004" s="55">
        <v>0.88</v>
      </c>
      <c r="N3004" s="55">
        <v>0.81</v>
      </c>
      <c r="O3004" s="54" t="s">
        <v>15615</v>
      </c>
    </row>
    <row r="3005" spans="1:15" x14ac:dyDescent="0.25">
      <c r="A3005" s="19">
        <v>3008</v>
      </c>
      <c r="B3005" t="s">
        <v>10933</v>
      </c>
      <c r="C3005" t="s">
        <v>4461</v>
      </c>
      <c r="D3005" s="50" t="s">
        <v>12473</v>
      </c>
      <c r="E3005" s="84">
        <f t="shared" si="184"/>
        <v>42627</v>
      </c>
      <c r="F3005" s="50">
        <f t="shared" si="185"/>
        <v>2016</v>
      </c>
      <c r="G3005" s="50">
        <f t="shared" si="186"/>
        <v>9</v>
      </c>
      <c r="H3005" s="50">
        <f t="shared" si="187"/>
        <v>3</v>
      </c>
      <c r="I3005" s="54" t="s">
        <v>15625</v>
      </c>
      <c r="J3005" s="54" t="s">
        <v>17050</v>
      </c>
      <c r="K3005" s="54" t="s">
        <v>17124</v>
      </c>
      <c r="L3005" s="54" t="s">
        <v>15624</v>
      </c>
      <c r="M3005" s="55">
        <v>1</v>
      </c>
      <c r="N3005" s="55">
        <v>0.5</v>
      </c>
      <c r="O3005" s="54" t="s">
        <v>15616</v>
      </c>
    </row>
    <row r="3006" spans="1:15" x14ac:dyDescent="0.25">
      <c r="A3006" s="19">
        <v>3009</v>
      </c>
      <c r="B3006" t="s">
        <v>9726</v>
      </c>
      <c r="C3006" t="s">
        <v>5639</v>
      </c>
      <c r="D3006" s="50" t="s">
        <v>12474</v>
      </c>
      <c r="E3006" s="84">
        <f t="shared" si="184"/>
        <v>42628</v>
      </c>
      <c r="F3006" s="50">
        <f t="shared" si="185"/>
        <v>2016</v>
      </c>
      <c r="G3006" s="50">
        <f t="shared" si="186"/>
        <v>9</v>
      </c>
      <c r="H3006" s="50">
        <f t="shared" si="187"/>
        <v>4</v>
      </c>
      <c r="I3006" s="54" t="s">
        <v>15622</v>
      </c>
      <c r="J3006" s="54" t="s">
        <v>17050</v>
      </c>
      <c r="K3006" s="54" t="s">
        <v>17124</v>
      </c>
      <c r="L3006" s="54" t="s">
        <v>15626</v>
      </c>
      <c r="M3006" s="55">
        <v>1</v>
      </c>
      <c r="N3006" s="55">
        <v>0.94</v>
      </c>
      <c r="O3006" s="54" t="s">
        <v>15615</v>
      </c>
    </row>
    <row r="3007" spans="1:15" x14ac:dyDescent="0.25">
      <c r="A3007" s="19">
        <v>3010</v>
      </c>
      <c r="B3007" t="s">
        <v>8086</v>
      </c>
      <c r="C3007" t="s">
        <v>7247</v>
      </c>
      <c r="D3007" s="50" t="s">
        <v>12475</v>
      </c>
      <c r="E3007" s="84">
        <f t="shared" si="184"/>
        <v>42630</v>
      </c>
      <c r="F3007" s="50">
        <f t="shared" si="185"/>
        <v>2016</v>
      </c>
      <c r="G3007" s="50">
        <f t="shared" si="186"/>
        <v>9</v>
      </c>
      <c r="H3007" s="50">
        <f t="shared" si="187"/>
        <v>6</v>
      </c>
      <c r="I3007" s="54" t="s">
        <v>15622</v>
      </c>
      <c r="J3007" s="54" t="s">
        <v>17050</v>
      </c>
      <c r="K3007" s="54" t="s">
        <v>17124</v>
      </c>
      <c r="L3007" s="54" t="s">
        <v>15626</v>
      </c>
      <c r="M3007" s="55">
        <v>1</v>
      </c>
      <c r="N3007" s="55">
        <v>1</v>
      </c>
      <c r="O3007" s="54" t="s">
        <v>15616</v>
      </c>
    </row>
    <row r="3008" spans="1:15" x14ac:dyDescent="0.25">
      <c r="A3008" s="19">
        <v>3011</v>
      </c>
      <c r="B3008" t="s">
        <v>9451</v>
      </c>
      <c r="C3008" t="s">
        <v>5908</v>
      </c>
      <c r="D3008" s="50" t="s">
        <v>12476</v>
      </c>
      <c r="E3008" s="84">
        <f t="shared" si="184"/>
        <v>42631</v>
      </c>
      <c r="F3008" s="50">
        <f t="shared" si="185"/>
        <v>2016</v>
      </c>
      <c r="G3008" s="50">
        <f t="shared" si="186"/>
        <v>9</v>
      </c>
      <c r="H3008" s="50">
        <f t="shared" si="187"/>
        <v>7</v>
      </c>
      <c r="I3008" s="54" t="s">
        <v>15622</v>
      </c>
      <c r="J3008" s="54" t="s">
        <v>17050</v>
      </c>
      <c r="K3008" s="54" t="s">
        <v>17124</v>
      </c>
      <c r="L3008" s="54" t="s">
        <v>15626</v>
      </c>
      <c r="M3008" s="55">
        <v>1</v>
      </c>
      <c r="N3008" s="55">
        <v>0.36</v>
      </c>
      <c r="O3008" s="54" t="s">
        <v>15615</v>
      </c>
    </row>
    <row r="3009" spans="1:15" x14ac:dyDescent="0.25">
      <c r="A3009" s="19">
        <v>3012</v>
      </c>
      <c r="B3009" t="s">
        <v>9531</v>
      </c>
      <c r="C3009" t="s">
        <v>5829</v>
      </c>
      <c r="D3009" s="50" t="s">
        <v>12476</v>
      </c>
      <c r="E3009" s="84">
        <f t="shared" si="184"/>
        <v>42631</v>
      </c>
      <c r="F3009" s="50">
        <f t="shared" si="185"/>
        <v>2016</v>
      </c>
      <c r="G3009" s="50">
        <f t="shared" si="186"/>
        <v>9</v>
      </c>
      <c r="H3009" s="50">
        <f t="shared" si="187"/>
        <v>7</v>
      </c>
      <c r="I3009" s="54" t="s">
        <v>15622</v>
      </c>
      <c r="J3009" s="54" t="s">
        <v>17050</v>
      </c>
      <c r="K3009" s="54" t="s">
        <v>17124</v>
      </c>
      <c r="L3009" s="54" t="s">
        <v>15623</v>
      </c>
      <c r="M3009" s="55">
        <v>1</v>
      </c>
      <c r="N3009" s="55">
        <v>1</v>
      </c>
      <c r="O3009" s="54" t="s">
        <v>15615</v>
      </c>
    </row>
    <row r="3010" spans="1:15" x14ac:dyDescent="0.25">
      <c r="A3010" s="19">
        <v>3013</v>
      </c>
      <c r="B3010" t="s">
        <v>8376</v>
      </c>
      <c r="C3010" t="s">
        <v>6964</v>
      </c>
      <c r="D3010" s="50" t="s">
        <v>12476</v>
      </c>
      <c r="E3010" s="84">
        <f t="shared" si="184"/>
        <v>42631</v>
      </c>
      <c r="F3010" s="50">
        <f t="shared" si="185"/>
        <v>2016</v>
      </c>
      <c r="G3010" s="50">
        <f t="shared" si="186"/>
        <v>9</v>
      </c>
      <c r="H3010" s="50">
        <f t="shared" si="187"/>
        <v>7</v>
      </c>
      <c r="I3010" s="54" t="s">
        <v>15622</v>
      </c>
      <c r="J3010" s="54" t="s">
        <v>17050</v>
      </c>
      <c r="K3010" s="54" t="s">
        <v>17124</v>
      </c>
      <c r="L3010" s="54" t="s">
        <v>15626</v>
      </c>
      <c r="M3010" s="55">
        <v>1</v>
      </c>
      <c r="N3010" s="55">
        <v>1</v>
      </c>
      <c r="O3010" s="54" t="s">
        <v>15615</v>
      </c>
    </row>
    <row r="3011" spans="1:15" x14ac:dyDescent="0.25">
      <c r="A3011" s="19">
        <v>3014</v>
      </c>
      <c r="B3011" t="s">
        <v>11516</v>
      </c>
      <c r="C3011" t="s">
        <v>3887</v>
      </c>
      <c r="D3011" s="50" t="s">
        <v>12477</v>
      </c>
      <c r="E3011" s="84">
        <f t="shared" ref="E3011:E3074" si="188">DATE(LEFT(D3011,4),MID(D3011,5,2),RIGHT(D3011,2))</f>
        <v>42632</v>
      </c>
      <c r="F3011" s="50">
        <f t="shared" ref="F3011:F3074" si="189">YEAR(E3011)</f>
        <v>2016</v>
      </c>
      <c r="G3011" s="50">
        <f t="shared" ref="G3011:G3074" si="190">MONTH(E3011)</f>
        <v>9</v>
      </c>
      <c r="H3011" s="50">
        <f t="shared" ref="H3011:H3074" si="191">WEEKDAY(E3011,2)</f>
        <v>1</v>
      </c>
      <c r="I3011" s="54" t="s">
        <v>15622</v>
      </c>
      <c r="J3011" s="54" t="s">
        <v>17050</v>
      </c>
      <c r="K3011" s="54" t="s">
        <v>17124</v>
      </c>
      <c r="L3011" s="54" t="s">
        <v>15626</v>
      </c>
      <c r="M3011" s="55">
        <v>1</v>
      </c>
      <c r="N3011" s="55">
        <v>1</v>
      </c>
      <c r="O3011" s="54" t="s">
        <v>15615</v>
      </c>
    </row>
    <row r="3012" spans="1:15" x14ac:dyDescent="0.25">
      <c r="A3012" s="19">
        <v>3015</v>
      </c>
      <c r="B3012" t="s">
        <v>10879</v>
      </c>
      <c r="C3012" t="s">
        <v>4515</v>
      </c>
      <c r="D3012" s="50" t="s">
        <v>12478</v>
      </c>
      <c r="E3012" s="84">
        <f t="shared" si="188"/>
        <v>42634</v>
      </c>
      <c r="F3012" s="50">
        <f t="shared" si="189"/>
        <v>2016</v>
      </c>
      <c r="G3012" s="50">
        <f t="shared" si="190"/>
        <v>9</v>
      </c>
      <c r="H3012" s="50">
        <f t="shared" si="191"/>
        <v>3</v>
      </c>
      <c r="I3012" s="54" t="s">
        <v>15622</v>
      </c>
      <c r="J3012" s="54" t="s">
        <v>17050</v>
      </c>
      <c r="K3012" s="54" t="s">
        <v>17124</v>
      </c>
      <c r="L3012" s="54" t="s">
        <v>15626</v>
      </c>
      <c r="M3012" s="55">
        <v>1</v>
      </c>
      <c r="N3012" s="55">
        <v>1</v>
      </c>
      <c r="O3012" s="54" t="s">
        <v>15615</v>
      </c>
    </row>
    <row r="3013" spans="1:15" x14ac:dyDescent="0.25">
      <c r="A3013" s="19">
        <v>3016</v>
      </c>
      <c r="B3013" t="s">
        <v>10386</v>
      </c>
      <c r="C3013" t="s">
        <v>4993</v>
      </c>
      <c r="D3013" s="50" t="s">
        <v>12478</v>
      </c>
      <c r="E3013" s="84">
        <f t="shared" si="188"/>
        <v>42634</v>
      </c>
      <c r="F3013" s="50">
        <f t="shared" si="189"/>
        <v>2016</v>
      </c>
      <c r="G3013" s="50">
        <f t="shared" si="190"/>
        <v>9</v>
      </c>
      <c r="H3013" s="50">
        <f t="shared" si="191"/>
        <v>3</v>
      </c>
      <c r="I3013" s="54" t="s">
        <v>15622</v>
      </c>
      <c r="J3013" s="54" t="s">
        <v>17050</v>
      </c>
      <c r="K3013" s="54" t="s">
        <v>17124</v>
      </c>
      <c r="L3013" s="54" t="s">
        <v>15623</v>
      </c>
      <c r="M3013" s="55">
        <v>0.5</v>
      </c>
      <c r="N3013" s="55">
        <v>1</v>
      </c>
      <c r="O3013" s="54" t="s">
        <v>15615</v>
      </c>
    </row>
    <row r="3014" spans="1:15" x14ac:dyDescent="0.25">
      <c r="A3014" s="19">
        <v>3017</v>
      </c>
      <c r="B3014" t="s">
        <v>8009</v>
      </c>
      <c r="C3014" t="s">
        <v>7322</v>
      </c>
      <c r="D3014" s="50" t="s">
        <v>12479</v>
      </c>
      <c r="E3014" s="84">
        <f t="shared" si="188"/>
        <v>42635</v>
      </c>
      <c r="F3014" s="50">
        <f t="shared" si="189"/>
        <v>2016</v>
      </c>
      <c r="G3014" s="50">
        <f t="shared" si="190"/>
        <v>9</v>
      </c>
      <c r="H3014" s="50">
        <f t="shared" si="191"/>
        <v>4</v>
      </c>
      <c r="I3014" s="54" t="s">
        <v>15625</v>
      </c>
      <c r="J3014" s="54" t="s">
        <v>17050</v>
      </c>
      <c r="K3014" s="54" t="s">
        <v>17124</v>
      </c>
      <c r="L3014" s="54" t="s">
        <v>15626</v>
      </c>
      <c r="M3014" s="55">
        <v>1</v>
      </c>
      <c r="N3014" s="55">
        <v>0.91</v>
      </c>
      <c r="O3014" s="54" t="s">
        <v>15616</v>
      </c>
    </row>
    <row r="3015" spans="1:15" x14ac:dyDescent="0.25">
      <c r="A3015" s="19">
        <v>3018</v>
      </c>
      <c r="B3015" t="s">
        <v>8549</v>
      </c>
      <c r="C3015" t="s">
        <v>6797</v>
      </c>
      <c r="D3015" s="50" t="s">
        <v>12479</v>
      </c>
      <c r="E3015" s="84">
        <f t="shared" si="188"/>
        <v>42635</v>
      </c>
      <c r="F3015" s="50">
        <f t="shared" si="189"/>
        <v>2016</v>
      </c>
      <c r="G3015" s="50">
        <f t="shared" si="190"/>
        <v>9</v>
      </c>
      <c r="H3015" s="50">
        <f t="shared" si="191"/>
        <v>4</v>
      </c>
      <c r="I3015" s="54" t="s">
        <v>15622</v>
      </c>
      <c r="J3015" s="54" t="s">
        <v>17050</v>
      </c>
      <c r="K3015" s="54" t="s">
        <v>17124</v>
      </c>
      <c r="L3015" s="54" t="s">
        <v>15626</v>
      </c>
      <c r="M3015" s="55">
        <v>1</v>
      </c>
      <c r="N3015" s="55">
        <v>0.97</v>
      </c>
      <c r="O3015" s="54" t="s">
        <v>15616</v>
      </c>
    </row>
    <row r="3016" spans="1:15" x14ac:dyDescent="0.25">
      <c r="A3016" s="19">
        <v>3019</v>
      </c>
      <c r="B3016" t="s">
        <v>11439</v>
      </c>
      <c r="C3016" t="s">
        <v>3962</v>
      </c>
      <c r="D3016" s="50" t="s">
        <v>12480</v>
      </c>
      <c r="E3016" s="84">
        <f t="shared" si="188"/>
        <v>42636</v>
      </c>
      <c r="F3016" s="50">
        <f t="shared" si="189"/>
        <v>2016</v>
      </c>
      <c r="G3016" s="50">
        <f t="shared" si="190"/>
        <v>9</v>
      </c>
      <c r="H3016" s="50">
        <f t="shared" si="191"/>
        <v>5</v>
      </c>
      <c r="I3016" s="54" t="s">
        <v>15622</v>
      </c>
      <c r="J3016" s="54" t="s">
        <v>17050</v>
      </c>
      <c r="K3016" s="54" t="s">
        <v>17124</v>
      </c>
      <c r="L3016" s="54" t="s">
        <v>15626</v>
      </c>
      <c r="M3016" s="55">
        <v>1</v>
      </c>
      <c r="N3016" s="55">
        <v>0.9</v>
      </c>
      <c r="O3016" s="54" t="s">
        <v>15616</v>
      </c>
    </row>
    <row r="3017" spans="1:15" x14ac:dyDescent="0.25">
      <c r="A3017" s="19">
        <v>3020</v>
      </c>
      <c r="B3017" t="s">
        <v>9355</v>
      </c>
      <c r="C3017" t="s">
        <v>6002</v>
      </c>
      <c r="D3017" s="50" t="s">
        <v>12480</v>
      </c>
      <c r="E3017" s="84">
        <f t="shared" si="188"/>
        <v>42636</v>
      </c>
      <c r="F3017" s="50">
        <f t="shared" si="189"/>
        <v>2016</v>
      </c>
      <c r="G3017" s="50">
        <f t="shared" si="190"/>
        <v>9</v>
      </c>
      <c r="H3017" s="50">
        <f t="shared" si="191"/>
        <v>5</v>
      </c>
      <c r="I3017" s="54" t="s">
        <v>15622</v>
      </c>
      <c r="J3017" s="54" t="s">
        <v>17050</v>
      </c>
      <c r="K3017" s="54" t="s">
        <v>17124</v>
      </c>
      <c r="L3017" s="54" t="s">
        <v>15623</v>
      </c>
      <c r="M3017" s="55">
        <v>0.55000000000000004</v>
      </c>
      <c r="N3017" s="55">
        <v>0</v>
      </c>
      <c r="O3017" s="54" t="s">
        <v>15615</v>
      </c>
    </row>
    <row r="3018" spans="1:15" x14ac:dyDescent="0.25">
      <c r="A3018" s="19">
        <v>3021</v>
      </c>
      <c r="B3018" t="s">
        <v>10689</v>
      </c>
      <c r="C3018" t="s">
        <v>4697</v>
      </c>
      <c r="D3018" s="50" t="s">
        <v>12481</v>
      </c>
      <c r="E3018" s="84">
        <f t="shared" si="188"/>
        <v>42637</v>
      </c>
      <c r="F3018" s="50">
        <f t="shared" si="189"/>
        <v>2016</v>
      </c>
      <c r="G3018" s="50">
        <f t="shared" si="190"/>
        <v>9</v>
      </c>
      <c r="H3018" s="50">
        <f t="shared" si="191"/>
        <v>6</v>
      </c>
      <c r="I3018" s="54" t="s">
        <v>15622</v>
      </c>
      <c r="J3018" s="54" t="s">
        <v>17050</v>
      </c>
      <c r="K3018" s="54" t="s">
        <v>17124</v>
      </c>
      <c r="L3018" s="54" t="s">
        <v>15624</v>
      </c>
      <c r="M3018" s="55">
        <v>1</v>
      </c>
      <c r="N3018" s="55">
        <v>0.94</v>
      </c>
      <c r="O3018" s="54" t="s">
        <v>15615</v>
      </c>
    </row>
    <row r="3019" spans="1:15" x14ac:dyDescent="0.25">
      <c r="A3019" s="19">
        <v>3022</v>
      </c>
      <c r="B3019" t="s">
        <v>10159</v>
      </c>
      <c r="C3019" t="s">
        <v>5219</v>
      </c>
      <c r="D3019" s="50" t="s">
        <v>12482</v>
      </c>
      <c r="E3019" s="84">
        <f t="shared" si="188"/>
        <v>42638</v>
      </c>
      <c r="F3019" s="50">
        <f t="shared" si="189"/>
        <v>2016</v>
      </c>
      <c r="G3019" s="50">
        <f t="shared" si="190"/>
        <v>9</v>
      </c>
      <c r="H3019" s="50">
        <f t="shared" si="191"/>
        <v>7</v>
      </c>
      <c r="I3019" s="54" t="s">
        <v>15622</v>
      </c>
      <c r="J3019" s="54" t="s">
        <v>17050</v>
      </c>
      <c r="K3019" s="54" t="s">
        <v>17124</v>
      </c>
      <c r="L3019" s="54" t="s">
        <v>15626</v>
      </c>
      <c r="M3019" s="55">
        <v>1</v>
      </c>
      <c r="N3019" s="55">
        <v>0.95</v>
      </c>
      <c r="O3019" s="54" t="s">
        <v>15616</v>
      </c>
    </row>
    <row r="3020" spans="1:15" x14ac:dyDescent="0.25">
      <c r="A3020" s="19">
        <v>3023</v>
      </c>
      <c r="B3020" t="s">
        <v>8746</v>
      </c>
      <c r="C3020" t="s">
        <v>6602</v>
      </c>
      <c r="D3020" s="50" t="s">
        <v>12482</v>
      </c>
      <c r="E3020" s="84">
        <f t="shared" si="188"/>
        <v>42638</v>
      </c>
      <c r="F3020" s="50">
        <f t="shared" si="189"/>
        <v>2016</v>
      </c>
      <c r="G3020" s="50">
        <f t="shared" si="190"/>
        <v>9</v>
      </c>
      <c r="H3020" s="50">
        <f t="shared" si="191"/>
        <v>7</v>
      </c>
      <c r="I3020" s="54" t="s">
        <v>15622</v>
      </c>
      <c r="J3020" s="54" t="s">
        <v>17050</v>
      </c>
      <c r="K3020" s="54" t="s">
        <v>17124</v>
      </c>
      <c r="L3020" s="54" t="s">
        <v>15626</v>
      </c>
      <c r="M3020" s="55">
        <v>1</v>
      </c>
      <c r="N3020" s="55">
        <v>1</v>
      </c>
      <c r="O3020" s="54" t="s">
        <v>15615</v>
      </c>
    </row>
    <row r="3021" spans="1:15" x14ac:dyDescent="0.25">
      <c r="A3021" s="19">
        <v>3024</v>
      </c>
      <c r="B3021" t="s">
        <v>9291</v>
      </c>
      <c r="C3021" t="s">
        <v>6065</v>
      </c>
      <c r="D3021" s="50" t="s">
        <v>12483</v>
      </c>
      <c r="E3021" s="84">
        <f t="shared" si="188"/>
        <v>42640</v>
      </c>
      <c r="F3021" s="50">
        <f t="shared" si="189"/>
        <v>2016</v>
      </c>
      <c r="G3021" s="50">
        <f t="shared" si="190"/>
        <v>9</v>
      </c>
      <c r="H3021" s="50">
        <f t="shared" si="191"/>
        <v>2</v>
      </c>
      <c r="I3021" s="54" t="s">
        <v>15629</v>
      </c>
      <c r="J3021" s="54" t="s">
        <v>17050</v>
      </c>
      <c r="K3021" s="54" t="s">
        <v>17124</v>
      </c>
      <c r="L3021" s="54" t="s">
        <v>15624</v>
      </c>
      <c r="M3021" s="55">
        <v>1</v>
      </c>
      <c r="N3021" s="55">
        <v>0.88</v>
      </c>
      <c r="O3021" s="54" t="s">
        <v>15615</v>
      </c>
    </row>
    <row r="3022" spans="1:15" x14ac:dyDescent="0.25">
      <c r="A3022" s="19">
        <v>3025</v>
      </c>
      <c r="B3022" t="s">
        <v>8389</v>
      </c>
      <c r="C3022" t="s">
        <v>6953</v>
      </c>
      <c r="D3022" s="50" t="s">
        <v>12484</v>
      </c>
      <c r="E3022" s="84">
        <f t="shared" si="188"/>
        <v>42641</v>
      </c>
      <c r="F3022" s="50">
        <f t="shared" si="189"/>
        <v>2016</v>
      </c>
      <c r="G3022" s="50">
        <f t="shared" si="190"/>
        <v>9</v>
      </c>
      <c r="H3022" s="50">
        <f t="shared" si="191"/>
        <v>3</v>
      </c>
      <c r="I3022" s="54" t="s">
        <v>15622</v>
      </c>
      <c r="J3022" s="54" t="s">
        <v>17050</v>
      </c>
      <c r="K3022" s="54" t="s">
        <v>17124</v>
      </c>
      <c r="L3022" s="54" t="s">
        <v>15623</v>
      </c>
      <c r="M3022" s="55">
        <v>0.67</v>
      </c>
      <c r="N3022" s="55">
        <v>1</v>
      </c>
      <c r="O3022" s="54" t="s">
        <v>15615</v>
      </c>
    </row>
    <row r="3023" spans="1:15" x14ac:dyDescent="0.25">
      <c r="A3023" s="19">
        <v>3026</v>
      </c>
      <c r="B3023" t="s">
        <v>11089</v>
      </c>
      <c r="C3023" t="s">
        <v>4308</v>
      </c>
      <c r="D3023" s="50" t="s">
        <v>12485</v>
      </c>
      <c r="E3023" s="84">
        <f t="shared" si="188"/>
        <v>42648</v>
      </c>
      <c r="F3023" s="50">
        <f t="shared" si="189"/>
        <v>2016</v>
      </c>
      <c r="G3023" s="50">
        <f t="shared" si="190"/>
        <v>10</v>
      </c>
      <c r="H3023" s="50">
        <f t="shared" si="191"/>
        <v>3</v>
      </c>
      <c r="I3023" s="54" t="s">
        <v>15622</v>
      </c>
      <c r="J3023" s="54" t="s">
        <v>17050</v>
      </c>
      <c r="K3023" s="54" t="s">
        <v>17124</v>
      </c>
      <c r="L3023" s="54" t="s">
        <v>15624</v>
      </c>
      <c r="M3023" s="55">
        <v>1</v>
      </c>
      <c r="N3023" s="55">
        <v>0.91</v>
      </c>
      <c r="O3023" s="54" t="s">
        <v>15615</v>
      </c>
    </row>
    <row r="3024" spans="1:15" x14ac:dyDescent="0.25">
      <c r="A3024" s="19">
        <v>3027</v>
      </c>
      <c r="B3024" t="s">
        <v>9541</v>
      </c>
      <c r="C3024" t="s">
        <v>5819</v>
      </c>
      <c r="D3024" s="50" t="s">
        <v>12486</v>
      </c>
      <c r="E3024" s="84">
        <f t="shared" si="188"/>
        <v>42649</v>
      </c>
      <c r="F3024" s="50">
        <f t="shared" si="189"/>
        <v>2016</v>
      </c>
      <c r="G3024" s="50">
        <f t="shared" si="190"/>
        <v>10</v>
      </c>
      <c r="H3024" s="50">
        <f t="shared" si="191"/>
        <v>4</v>
      </c>
      <c r="I3024" s="54" t="s">
        <v>15622</v>
      </c>
      <c r="J3024" s="54" t="s">
        <v>17050</v>
      </c>
      <c r="K3024" s="54" t="s">
        <v>17124</v>
      </c>
      <c r="L3024" s="54" t="s">
        <v>15624</v>
      </c>
      <c r="M3024" s="55">
        <v>1</v>
      </c>
      <c r="N3024" s="55">
        <v>0.86</v>
      </c>
      <c r="O3024" s="54" t="s">
        <v>15616</v>
      </c>
    </row>
    <row r="3025" spans="1:15" x14ac:dyDescent="0.25">
      <c r="A3025" s="19">
        <v>3028</v>
      </c>
      <c r="B3025" t="s">
        <v>11049</v>
      </c>
      <c r="C3025" t="s">
        <v>4348</v>
      </c>
      <c r="D3025" s="50" t="s">
        <v>12487</v>
      </c>
      <c r="E3025" s="84">
        <f t="shared" si="188"/>
        <v>42651</v>
      </c>
      <c r="F3025" s="50">
        <f t="shared" si="189"/>
        <v>2016</v>
      </c>
      <c r="G3025" s="50">
        <f t="shared" si="190"/>
        <v>10</v>
      </c>
      <c r="H3025" s="50">
        <f t="shared" si="191"/>
        <v>6</v>
      </c>
      <c r="I3025" s="54" t="s">
        <v>15625</v>
      </c>
      <c r="J3025" s="54" t="s">
        <v>17050</v>
      </c>
      <c r="K3025" s="54" t="s">
        <v>17124</v>
      </c>
      <c r="L3025" s="54" t="s">
        <v>15624</v>
      </c>
      <c r="M3025" s="55">
        <v>1</v>
      </c>
      <c r="N3025" s="55">
        <v>0.98</v>
      </c>
      <c r="O3025" s="54" t="s">
        <v>15616</v>
      </c>
    </row>
    <row r="3026" spans="1:15" x14ac:dyDescent="0.25">
      <c r="A3026" s="19">
        <v>3029</v>
      </c>
      <c r="B3026" t="s">
        <v>8894</v>
      </c>
      <c r="C3026" t="s">
        <v>6458</v>
      </c>
      <c r="D3026" s="50" t="s">
        <v>12488</v>
      </c>
      <c r="E3026" s="84">
        <f t="shared" si="188"/>
        <v>42653</v>
      </c>
      <c r="F3026" s="50">
        <f t="shared" si="189"/>
        <v>2016</v>
      </c>
      <c r="G3026" s="50">
        <f t="shared" si="190"/>
        <v>10</v>
      </c>
      <c r="H3026" s="50">
        <f t="shared" si="191"/>
        <v>1</v>
      </c>
      <c r="I3026" s="54" t="s">
        <v>15629</v>
      </c>
      <c r="J3026" s="54" t="s">
        <v>17050</v>
      </c>
      <c r="K3026" s="54" t="s">
        <v>17124</v>
      </c>
      <c r="L3026" s="54" t="s">
        <v>15624</v>
      </c>
      <c r="M3026" s="55">
        <v>0.88</v>
      </c>
      <c r="N3026" s="55">
        <v>0.82</v>
      </c>
      <c r="O3026" s="54" t="s">
        <v>15615</v>
      </c>
    </row>
    <row r="3027" spans="1:15" x14ac:dyDescent="0.25">
      <c r="A3027" s="19">
        <v>3030</v>
      </c>
      <c r="B3027" t="s">
        <v>9057</v>
      </c>
      <c r="C3027" t="s">
        <v>6296</v>
      </c>
      <c r="D3027" s="50" t="s">
        <v>12488</v>
      </c>
      <c r="E3027" s="84">
        <f t="shared" si="188"/>
        <v>42653</v>
      </c>
      <c r="F3027" s="50">
        <f t="shared" si="189"/>
        <v>2016</v>
      </c>
      <c r="G3027" s="50">
        <f t="shared" si="190"/>
        <v>10</v>
      </c>
      <c r="H3027" s="50">
        <f t="shared" si="191"/>
        <v>1</v>
      </c>
      <c r="I3027" s="54" t="s">
        <v>15622</v>
      </c>
      <c r="J3027" s="54" t="s">
        <v>17050</v>
      </c>
      <c r="K3027" s="54" t="s">
        <v>17124</v>
      </c>
      <c r="L3027" s="54" t="s">
        <v>15626</v>
      </c>
      <c r="M3027" s="55">
        <v>1</v>
      </c>
      <c r="N3027" s="55">
        <v>0.97</v>
      </c>
      <c r="O3027" s="54" t="s">
        <v>15616</v>
      </c>
    </row>
    <row r="3028" spans="1:15" x14ac:dyDescent="0.25">
      <c r="A3028" s="19">
        <v>3031</v>
      </c>
      <c r="B3028" t="s">
        <v>8129</v>
      </c>
      <c r="C3028" t="s">
        <v>7206</v>
      </c>
      <c r="D3028" s="50" t="s">
        <v>12489</v>
      </c>
      <c r="E3028" s="84">
        <f t="shared" si="188"/>
        <v>42654</v>
      </c>
      <c r="F3028" s="50">
        <f t="shared" si="189"/>
        <v>2016</v>
      </c>
      <c r="G3028" s="50">
        <f t="shared" si="190"/>
        <v>10</v>
      </c>
      <c r="H3028" s="50">
        <f t="shared" si="191"/>
        <v>2</v>
      </c>
      <c r="I3028" s="54" t="s">
        <v>15662</v>
      </c>
      <c r="J3028" s="54" t="s">
        <v>17056</v>
      </c>
      <c r="K3028" s="54" t="s">
        <v>17137</v>
      </c>
      <c r="L3028" s="54" t="s">
        <v>15626</v>
      </c>
      <c r="M3028" s="55">
        <v>1</v>
      </c>
      <c r="N3028" s="55">
        <v>1</v>
      </c>
      <c r="O3028" s="54" t="s">
        <v>15615</v>
      </c>
    </row>
    <row r="3029" spans="1:15" x14ac:dyDescent="0.25">
      <c r="A3029" s="19">
        <v>3032</v>
      </c>
      <c r="B3029" t="s">
        <v>8891</v>
      </c>
      <c r="C3029" t="s">
        <v>6460</v>
      </c>
      <c r="D3029" s="50" t="s">
        <v>12489</v>
      </c>
      <c r="E3029" s="84">
        <f t="shared" si="188"/>
        <v>42654</v>
      </c>
      <c r="F3029" s="50">
        <f t="shared" si="189"/>
        <v>2016</v>
      </c>
      <c r="G3029" s="50">
        <f t="shared" si="190"/>
        <v>10</v>
      </c>
      <c r="H3029" s="50">
        <f t="shared" si="191"/>
        <v>2</v>
      </c>
      <c r="I3029" s="54" t="s">
        <v>15622</v>
      </c>
      <c r="J3029" s="54" t="s">
        <v>17050</v>
      </c>
      <c r="K3029" s="54" t="s">
        <v>17124</v>
      </c>
      <c r="L3029" s="54" t="s">
        <v>15626</v>
      </c>
      <c r="M3029" s="55">
        <v>1</v>
      </c>
      <c r="N3029" s="55">
        <v>0.89</v>
      </c>
      <c r="O3029" s="54" t="s">
        <v>15616</v>
      </c>
    </row>
    <row r="3030" spans="1:15" x14ac:dyDescent="0.25">
      <c r="A3030" s="19">
        <v>3033</v>
      </c>
      <c r="B3030" t="s">
        <v>9313</v>
      </c>
      <c r="C3030" t="s">
        <v>6043</v>
      </c>
      <c r="D3030" s="50" t="s">
        <v>12490</v>
      </c>
      <c r="E3030" s="84">
        <f t="shared" si="188"/>
        <v>42656</v>
      </c>
      <c r="F3030" s="50">
        <f t="shared" si="189"/>
        <v>2016</v>
      </c>
      <c r="G3030" s="50">
        <f t="shared" si="190"/>
        <v>10</v>
      </c>
      <c r="H3030" s="50">
        <f t="shared" si="191"/>
        <v>4</v>
      </c>
      <c r="I3030" s="54" t="s">
        <v>15625</v>
      </c>
      <c r="J3030" s="54" t="s">
        <v>17050</v>
      </c>
      <c r="K3030" s="54" t="s">
        <v>17124</v>
      </c>
      <c r="L3030" s="54" t="s">
        <v>15626</v>
      </c>
      <c r="M3030" s="55">
        <v>1</v>
      </c>
      <c r="N3030" s="55">
        <v>0.86</v>
      </c>
      <c r="O3030" s="54" t="s">
        <v>15615</v>
      </c>
    </row>
    <row r="3031" spans="1:15" x14ac:dyDescent="0.25">
      <c r="A3031" s="19">
        <v>3034</v>
      </c>
      <c r="B3031" t="s">
        <v>9651</v>
      </c>
      <c r="C3031" t="s">
        <v>5713</v>
      </c>
      <c r="D3031" s="50" t="s">
        <v>12491</v>
      </c>
      <c r="E3031" s="84">
        <f t="shared" si="188"/>
        <v>42657</v>
      </c>
      <c r="F3031" s="50">
        <f t="shared" si="189"/>
        <v>2016</v>
      </c>
      <c r="G3031" s="50">
        <f t="shared" si="190"/>
        <v>10</v>
      </c>
      <c r="H3031" s="50">
        <f t="shared" si="191"/>
        <v>5</v>
      </c>
      <c r="I3031" s="54" t="s">
        <v>15622</v>
      </c>
      <c r="J3031" s="54" t="s">
        <v>17050</v>
      </c>
      <c r="K3031" s="54" t="s">
        <v>17124</v>
      </c>
      <c r="L3031" s="54" t="s">
        <v>15626</v>
      </c>
      <c r="M3031" s="55">
        <v>0.82</v>
      </c>
      <c r="N3031" s="55">
        <v>0.97</v>
      </c>
      <c r="O3031" s="54" t="s">
        <v>15615</v>
      </c>
    </row>
    <row r="3032" spans="1:15" x14ac:dyDescent="0.25">
      <c r="A3032" s="19">
        <v>3035</v>
      </c>
      <c r="B3032" t="s">
        <v>9449</v>
      </c>
      <c r="C3032" t="s">
        <v>5910</v>
      </c>
      <c r="D3032" s="50" t="s">
        <v>12492</v>
      </c>
      <c r="E3032" s="84">
        <f t="shared" si="188"/>
        <v>42658</v>
      </c>
      <c r="F3032" s="50">
        <f t="shared" si="189"/>
        <v>2016</v>
      </c>
      <c r="G3032" s="50">
        <f t="shared" si="190"/>
        <v>10</v>
      </c>
      <c r="H3032" s="50">
        <f t="shared" si="191"/>
        <v>6</v>
      </c>
      <c r="I3032" s="54" t="s">
        <v>15625</v>
      </c>
      <c r="J3032" s="54" t="s">
        <v>17050</v>
      </c>
      <c r="K3032" s="54" t="s">
        <v>17124</v>
      </c>
      <c r="L3032" s="54" t="s">
        <v>15626</v>
      </c>
      <c r="M3032" s="55">
        <v>1</v>
      </c>
      <c r="N3032" s="55">
        <v>1</v>
      </c>
      <c r="O3032" s="54" t="s">
        <v>15615</v>
      </c>
    </row>
    <row r="3033" spans="1:15" x14ac:dyDescent="0.25">
      <c r="A3033" s="19">
        <v>3036</v>
      </c>
      <c r="B3033" t="s">
        <v>10205</v>
      </c>
      <c r="C3033" t="s">
        <v>5174</v>
      </c>
      <c r="D3033" s="50" t="s">
        <v>12493</v>
      </c>
      <c r="E3033" s="84">
        <f t="shared" si="188"/>
        <v>42659</v>
      </c>
      <c r="F3033" s="50">
        <f t="shared" si="189"/>
        <v>2016</v>
      </c>
      <c r="G3033" s="50">
        <f t="shared" si="190"/>
        <v>10</v>
      </c>
      <c r="H3033" s="50">
        <f t="shared" si="191"/>
        <v>7</v>
      </c>
      <c r="I3033" s="54" t="s">
        <v>15622</v>
      </c>
      <c r="J3033" s="54" t="s">
        <v>17050</v>
      </c>
      <c r="K3033" s="54" t="s">
        <v>17124</v>
      </c>
      <c r="L3033" s="54" t="s">
        <v>15626</v>
      </c>
      <c r="M3033" s="55">
        <v>1</v>
      </c>
      <c r="N3033" s="55">
        <v>0.97</v>
      </c>
      <c r="O3033" s="54" t="s">
        <v>15615</v>
      </c>
    </row>
    <row r="3034" spans="1:15" x14ac:dyDescent="0.25">
      <c r="A3034" s="19">
        <v>3037</v>
      </c>
      <c r="B3034" t="s">
        <v>10960</v>
      </c>
      <c r="C3034" t="s">
        <v>4435</v>
      </c>
      <c r="D3034" s="50" t="s">
        <v>12493</v>
      </c>
      <c r="E3034" s="84">
        <f t="shared" si="188"/>
        <v>42659</v>
      </c>
      <c r="F3034" s="50">
        <f t="shared" si="189"/>
        <v>2016</v>
      </c>
      <c r="G3034" s="50">
        <f t="shared" si="190"/>
        <v>10</v>
      </c>
      <c r="H3034" s="50">
        <f t="shared" si="191"/>
        <v>7</v>
      </c>
      <c r="I3034" s="54" t="s">
        <v>15622</v>
      </c>
      <c r="J3034" s="54" t="s">
        <v>17050</v>
      </c>
      <c r="K3034" s="54" t="s">
        <v>17124</v>
      </c>
      <c r="L3034" s="54" t="s">
        <v>15623</v>
      </c>
      <c r="M3034" s="55">
        <v>0.67</v>
      </c>
      <c r="N3034" s="55">
        <v>1</v>
      </c>
      <c r="O3034" s="54" t="s">
        <v>15615</v>
      </c>
    </row>
    <row r="3035" spans="1:15" x14ac:dyDescent="0.25">
      <c r="A3035" s="19">
        <v>3038</v>
      </c>
      <c r="B3035" t="s">
        <v>10861</v>
      </c>
      <c r="C3035" t="s">
        <v>4533</v>
      </c>
      <c r="D3035" s="50" t="s">
        <v>12493</v>
      </c>
      <c r="E3035" s="84">
        <f t="shared" si="188"/>
        <v>42659</v>
      </c>
      <c r="F3035" s="50">
        <f t="shared" si="189"/>
        <v>2016</v>
      </c>
      <c r="G3035" s="50">
        <f t="shared" si="190"/>
        <v>10</v>
      </c>
      <c r="H3035" s="50">
        <f t="shared" si="191"/>
        <v>7</v>
      </c>
      <c r="I3035" s="54" t="s">
        <v>15622</v>
      </c>
      <c r="J3035" s="54" t="s">
        <v>17050</v>
      </c>
      <c r="K3035" s="54" t="s">
        <v>17124</v>
      </c>
      <c r="L3035" s="54" t="s">
        <v>15626</v>
      </c>
      <c r="M3035" s="55">
        <v>1</v>
      </c>
      <c r="N3035" s="55">
        <v>1</v>
      </c>
      <c r="O3035" s="54" t="s">
        <v>15616</v>
      </c>
    </row>
    <row r="3036" spans="1:15" x14ac:dyDescent="0.25">
      <c r="A3036" s="19">
        <v>3039</v>
      </c>
      <c r="B3036" t="s">
        <v>11606</v>
      </c>
      <c r="C3036" t="s">
        <v>3799</v>
      </c>
      <c r="D3036" s="50" t="s">
        <v>12494</v>
      </c>
      <c r="E3036" s="84">
        <f t="shared" si="188"/>
        <v>42660</v>
      </c>
      <c r="F3036" s="50">
        <f t="shared" si="189"/>
        <v>2016</v>
      </c>
      <c r="G3036" s="50">
        <f t="shared" si="190"/>
        <v>10</v>
      </c>
      <c r="H3036" s="50">
        <f t="shared" si="191"/>
        <v>1</v>
      </c>
      <c r="I3036" s="54" t="s">
        <v>15622</v>
      </c>
      <c r="J3036" s="54" t="s">
        <v>17050</v>
      </c>
      <c r="K3036" s="54" t="s">
        <v>17124</v>
      </c>
      <c r="L3036" s="54" t="s">
        <v>15623</v>
      </c>
      <c r="M3036" s="55">
        <v>0.75</v>
      </c>
      <c r="N3036" s="55">
        <v>0.89</v>
      </c>
      <c r="O3036" s="54" t="s">
        <v>15615</v>
      </c>
    </row>
    <row r="3037" spans="1:15" x14ac:dyDescent="0.25">
      <c r="A3037" s="19">
        <v>3040</v>
      </c>
      <c r="B3037" t="s">
        <v>8878</v>
      </c>
      <c r="C3037" t="s">
        <v>6472</v>
      </c>
      <c r="D3037" s="50" t="s">
        <v>12494</v>
      </c>
      <c r="E3037" s="84">
        <f t="shared" si="188"/>
        <v>42660</v>
      </c>
      <c r="F3037" s="50">
        <f t="shared" si="189"/>
        <v>2016</v>
      </c>
      <c r="G3037" s="50">
        <f t="shared" si="190"/>
        <v>10</v>
      </c>
      <c r="H3037" s="50">
        <f t="shared" si="191"/>
        <v>1</v>
      </c>
      <c r="I3037" s="54" t="s">
        <v>15622</v>
      </c>
      <c r="J3037" s="54" t="s">
        <v>17050</v>
      </c>
      <c r="K3037" s="54" t="s">
        <v>17124</v>
      </c>
      <c r="L3037" s="54" t="s">
        <v>15628</v>
      </c>
      <c r="M3037" s="55">
        <v>0</v>
      </c>
      <c r="N3037" s="55">
        <v>0.67</v>
      </c>
      <c r="O3037" s="54" t="s">
        <v>15615</v>
      </c>
    </row>
    <row r="3038" spans="1:15" x14ac:dyDescent="0.25">
      <c r="A3038" s="19">
        <v>3041</v>
      </c>
      <c r="B3038" t="s">
        <v>7710</v>
      </c>
      <c r="C3038" t="s">
        <v>7609</v>
      </c>
      <c r="D3038" s="50" t="s">
        <v>12494</v>
      </c>
      <c r="E3038" s="84">
        <f t="shared" si="188"/>
        <v>42660</v>
      </c>
      <c r="F3038" s="50">
        <f t="shared" si="189"/>
        <v>2016</v>
      </c>
      <c r="G3038" s="50">
        <f t="shared" si="190"/>
        <v>10</v>
      </c>
      <c r="H3038" s="50">
        <f t="shared" si="191"/>
        <v>1</v>
      </c>
      <c r="I3038" s="54" t="s">
        <v>15622</v>
      </c>
      <c r="J3038" s="54" t="s">
        <v>17050</v>
      </c>
      <c r="K3038" s="54" t="s">
        <v>17124</v>
      </c>
      <c r="L3038" s="54" t="s">
        <v>15623</v>
      </c>
      <c r="M3038" s="55">
        <v>1</v>
      </c>
      <c r="N3038" s="55">
        <v>0.98</v>
      </c>
      <c r="O3038" s="54" t="s">
        <v>15615</v>
      </c>
    </row>
    <row r="3039" spans="1:15" x14ac:dyDescent="0.25">
      <c r="A3039" s="19">
        <v>3042</v>
      </c>
      <c r="B3039" t="s">
        <v>10329</v>
      </c>
      <c r="C3039" t="s">
        <v>5050</v>
      </c>
      <c r="D3039" s="50" t="s">
        <v>12495</v>
      </c>
      <c r="E3039" s="84">
        <f t="shared" si="188"/>
        <v>42661</v>
      </c>
      <c r="F3039" s="50">
        <f t="shared" si="189"/>
        <v>2016</v>
      </c>
      <c r="G3039" s="50">
        <f t="shared" si="190"/>
        <v>10</v>
      </c>
      <c r="H3039" s="50">
        <f t="shared" si="191"/>
        <v>2</v>
      </c>
      <c r="I3039" s="54" t="s">
        <v>15622</v>
      </c>
      <c r="J3039" s="54" t="s">
        <v>17050</v>
      </c>
      <c r="K3039" s="54" t="s">
        <v>17124</v>
      </c>
      <c r="L3039" s="54" t="s">
        <v>15626</v>
      </c>
      <c r="M3039" s="55">
        <v>0.67</v>
      </c>
      <c r="N3039" s="55">
        <v>1</v>
      </c>
      <c r="O3039" s="54" t="s">
        <v>15615</v>
      </c>
    </row>
    <row r="3040" spans="1:15" x14ac:dyDescent="0.25">
      <c r="A3040" s="19">
        <v>3043</v>
      </c>
      <c r="B3040" t="s">
        <v>9652</v>
      </c>
      <c r="C3040" t="s">
        <v>5712</v>
      </c>
      <c r="D3040" s="50" t="s">
        <v>12496</v>
      </c>
      <c r="E3040" s="84">
        <f t="shared" si="188"/>
        <v>42662</v>
      </c>
      <c r="F3040" s="50">
        <f t="shared" si="189"/>
        <v>2016</v>
      </c>
      <c r="G3040" s="50">
        <f t="shared" si="190"/>
        <v>10</v>
      </c>
      <c r="H3040" s="50">
        <f t="shared" si="191"/>
        <v>3</v>
      </c>
      <c r="I3040" s="54" t="s">
        <v>15625</v>
      </c>
      <c r="J3040" s="54" t="s">
        <v>17050</v>
      </c>
      <c r="K3040" s="54" t="s">
        <v>17124</v>
      </c>
      <c r="L3040" s="54" t="s">
        <v>15628</v>
      </c>
      <c r="M3040" s="55">
        <v>0</v>
      </c>
      <c r="N3040" s="55">
        <v>1</v>
      </c>
      <c r="O3040" s="54" t="s">
        <v>15615</v>
      </c>
    </row>
    <row r="3041" spans="1:15" x14ac:dyDescent="0.25">
      <c r="A3041" s="19">
        <v>3044</v>
      </c>
      <c r="B3041" t="s">
        <v>11021</v>
      </c>
      <c r="C3041" t="s">
        <v>4376</v>
      </c>
      <c r="D3041" s="50" t="s">
        <v>12497</v>
      </c>
      <c r="E3041" s="84">
        <f t="shared" si="188"/>
        <v>42664</v>
      </c>
      <c r="F3041" s="50">
        <f t="shared" si="189"/>
        <v>2016</v>
      </c>
      <c r="G3041" s="50">
        <f t="shared" si="190"/>
        <v>10</v>
      </c>
      <c r="H3041" s="50">
        <f t="shared" si="191"/>
        <v>5</v>
      </c>
      <c r="I3041" s="54" t="s">
        <v>15797</v>
      </c>
      <c r="J3041" s="54" t="s">
        <v>17110</v>
      </c>
      <c r="K3041" s="54" t="s">
        <v>17126</v>
      </c>
      <c r="L3041" s="54" t="s">
        <v>15624</v>
      </c>
      <c r="M3041" s="55">
        <v>0.78</v>
      </c>
      <c r="N3041" s="55">
        <v>0.71</v>
      </c>
      <c r="O3041" s="54" t="s">
        <v>15615</v>
      </c>
    </row>
    <row r="3042" spans="1:15" x14ac:dyDescent="0.25">
      <c r="A3042" s="19">
        <v>3045</v>
      </c>
      <c r="B3042" t="s">
        <v>9240</v>
      </c>
      <c r="C3042" t="s">
        <v>6114</v>
      </c>
      <c r="D3042" s="50" t="s">
        <v>12497</v>
      </c>
      <c r="E3042" s="84">
        <f t="shared" si="188"/>
        <v>42664</v>
      </c>
      <c r="F3042" s="50">
        <f t="shared" si="189"/>
        <v>2016</v>
      </c>
      <c r="G3042" s="50">
        <f t="shared" si="190"/>
        <v>10</v>
      </c>
      <c r="H3042" s="50">
        <f t="shared" si="191"/>
        <v>5</v>
      </c>
      <c r="I3042" s="54" t="s">
        <v>15625</v>
      </c>
      <c r="J3042" s="54" t="s">
        <v>17050</v>
      </c>
      <c r="K3042" s="54" t="s">
        <v>17124</v>
      </c>
      <c r="L3042" s="54" t="s">
        <v>15624</v>
      </c>
      <c r="M3042" s="55">
        <v>1</v>
      </c>
      <c r="N3042" s="55">
        <v>0.98</v>
      </c>
      <c r="O3042" s="54" t="s">
        <v>15616</v>
      </c>
    </row>
    <row r="3043" spans="1:15" x14ac:dyDescent="0.25">
      <c r="A3043" s="19">
        <v>3046</v>
      </c>
      <c r="B3043" t="s">
        <v>10175</v>
      </c>
      <c r="C3043" t="s">
        <v>5203</v>
      </c>
      <c r="D3043" s="50" t="s">
        <v>12498</v>
      </c>
      <c r="E3043" s="84">
        <f t="shared" si="188"/>
        <v>42665</v>
      </c>
      <c r="F3043" s="50">
        <f t="shared" si="189"/>
        <v>2016</v>
      </c>
      <c r="G3043" s="50">
        <f t="shared" si="190"/>
        <v>10</v>
      </c>
      <c r="H3043" s="50">
        <f t="shared" si="191"/>
        <v>6</v>
      </c>
      <c r="I3043" s="54" t="s">
        <v>15622</v>
      </c>
      <c r="J3043" s="54" t="s">
        <v>17050</v>
      </c>
      <c r="K3043" s="54" t="s">
        <v>17124</v>
      </c>
      <c r="L3043" s="54" t="s">
        <v>15626</v>
      </c>
      <c r="M3043" s="55">
        <v>0.8</v>
      </c>
      <c r="N3043" s="55">
        <v>0.96</v>
      </c>
      <c r="O3043" s="54" t="s">
        <v>15616</v>
      </c>
    </row>
    <row r="3044" spans="1:15" x14ac:dyDescent="0.25">
      <c r="A3044" s="19">
        <v>1300</v>
      </c>
      <c r="B3044" t="s">
        <v>9778</v>
      </c>
      <c r="C3044" t="s">
        <v>5591</v>
      </c>
      <c r="D3044" s="50" t="s">
        <v>12499</v>
      </c>
      <c r="E3044" s="84">
        <f t="shared" si="188"/>
        <v>42667</v>
      </c>
      <c r="F3044" s="50">
        <f t="shared" si="189"/>
        <v>2016</v>
      </c>
      <c r="G3044" s="50">
        <f t="shared" si="190"/>
        <v>10</v>
      </c>
      <c r="H3044" s="50">
        <f t="shared" si="191"/>
        <v>1</v>
      </c>
      <c r="I3044" s="54" t="s">
        <v>15625</v>
      </c>
      <c r="J3044" s="54" t="s">
        <v>17050</v>
      </c>
      <c r="K3044" s="54" t="s">
        <v>17124</v>
      </c>
      <c r="L3044" s="54" t="s">
        <v>15623</v>
      </c>
      <c r="M3044" s="55">
        <v>1</v>
      </c>
      <c r="N3044" s="55">
        <v>0.33</v>
      </c>
      <c r="O3044" s="54" t="s">
        <v>15615</v>
      </c>
    </row>
    <row r="3045" spans="1:15" x14ac:dyDescent="0.25">
      <c r="A3045" s="19">
        <v>3047</v>
      </c>
      <c r="B3045" t="s">
        <v>10506</v>
      </c>
      <c r="C3045" t="s">
        <v>4877</v>
      </c>
      <c r="D3045" s="50" t="s">
        <v>12499</v>
      </c>
      <c r="E3045" s="84">
        <f t="shared" si="188"/>
        <v>42667</v>
      </c>
      <c r="F3045" s="50">
        <f t="shared" si="189"/>
        <v>2016</v>
      </c>
      <c r="G3045" s="50">
        <f t="shared" si="190"/>
        <v>10</v>
      </c>
      <c r="H3045" s="50">
        <f t="shared" si="191"/>
        <v>1</v>
      </c>
      <c r="I3045" s="54" t="s">
        <v>15622</v>
      </c>
      <c r="J3045" s="54" t="s">
        <v>17050</v>
      </c>
      <c r="K3045" s="54" t="s">
        <v>17124</v>
      </c>
      <c r="L3045" s="54" t="s">
        <v>15624</v>
      </c>
      <c r="M3045" s="55">
        <v>1</v>
      </c>
      <c r="N3045" s="55">
        <v>0.97</v>
      </c>
      <c r="O3045" s="54" t="s">
        <v>15616</v>
      </c>
    </row>
    <row r="3046" spans="1:15" x14ac:dyDescent="0.25">
      <c r="A3046" s="19">
        <v>3048</v>
      </c>
      <c r="B3046" t="s">
        <v>9907</v>
      </c>
      <c r="C3046" t="s">
        <v>5464</v>
      </c>
      <c r="D3046" s="50" t="s">
        <v>12500</v>
      </c>
      <c r="E3046" s="84">
        <f t="shared" si="188"/>
        <v>42669</v>
      </c>
      <c r="F3046" s="50">
        <f t="shared" si="189"/>
        <v>2016</v>
      </c>
      <c r="G3046" s="50">
        <f t="shared" si="190"/>
        <v>10</v>
      </c>
      <c r="H3046" s="50">
        <f t="shared" si="191"/>
        <v>3</v>
      </c>
      <c r="I3046" s="54" t="s">
        <v>15622</v>
      </c>
      <c r="J3046" s="54" t="s">
        <v>17050</v>
      </c>
      <c r="K3046" s="54" t="s">
        <v>17124</v>
      </c>
      <c r="L3046" s="54" t="s">
        <v>15626</v>
      </c>
      <c r="M3046" s="55">
        <v>1</v>
      </c>
      <c r="N3046" s="55">
        <v>1</v>
      </c>
      <c r="O3046" s="54" t="s">
        <v>15616</v>
      </c>
    </row>
    <row r="3047" spans="1:15" x14ac:dyDescent="0.25">
      <c r="A3047" s="19">
        <v>3049</v>
      </c>
      <c r="B3047" t="s">
        <v>9940</v>
      </c>
      <c r="C3047" t="s">
        <v>5431</v>
      </c>
      <c r="D3047" s="50" t="s">
        <v>12501</v>
      </c>
      <c r="E3047" s="84">
        <f t="shared" si="188"/>
        <v>42670</v>
      </c>
      <c r="F3047" s="50">
        <f t="shared" si="189"/>
        <v>2016</v>
      </c>
      <c r="G3047" s="50">
        <f t="shared" si="190"/>
        <v>10</v>
      </c>
      <c r="H3047" s="50">
        <f t="shared" si="191"/>
        <v>4</v>
      </c>
      <c r="I3047" s="54" t="s">
        <v>15622</v>
      </c>
      <c r="J3047" s="54" t="s">
        <v>17050</v>
      </c>
      <c r="K3047" s="54" t="s">
        <v>17124</v>
      </c>
      <c r="L3047" s="54" t="s">
        <v>15626</v>
      </c>
      <c r="M3047" s="55">
        <v>1</v>
      </c>
      <c r="N3047" s="55">
        <v>0.97</v>
      </c>
      <c r="O3047" s="54" t="s">
        <v>15616</v>
      </c>
    </row>
    <row r="3048" spans="1:15" x14ac:dyDescent="0.25">
      <c r="A3048" s="19">
        <v>3050</v>
      </c>
      <c r="B3048" t="s">
        <v>9387</v>
      </c>
      <c r="C3048" t="s">
        <v>5970</v>
      </c>
      <c r="D3048" s="50" t="s">
        <v>12502</v>
      </c>
      <c r="E3048" s="84">
        <f t="shared" si="188"/>
        <v>42671</v>
      </c>
      <c r="F3048" s="50">
        <f t="shared" si="189"/>
        <v>2016</v>
      </c>
      <c r="G3048" s="50">
        <f t="shared" si="190"/>
        <v>10</v>
      </c>
      <c r="H3048" s="50">
        <f t="shared" si="191"/>
        <v>5</v>
      </c>
      <c r="I3048" s="54" t="s">
        <v>15726</v>
      </c>
      <c r="J3048" s="54" t="s">
        <v>17111</v>
      </c>
      <c r="K3048" s="54" t="s">
        <v>17146</v>
      </c>
      <c r="L3048" s="54" t="s">
        <v>15626</v>
      </c>
      <c r="M3048" s="55">
        <v>1</v>
      </c>
      <c r="N3048" s="55">
        <v>0.98</v>
      </c>
      <c r="O3048" s="54" t="s">
        <v>15615</v>
      </c>
    </row>
    <row r="3049" spans="1:15" x14ac:dyDescent="0.25">
      <c r="A3049" s="19">
        <v>3051</v>
      </c>
      <c r="B3049" t="s">
        <v>8729</v>
      </c>
      <c r="C3049" t="s">
        <v>6619</v>
      </c>
      <c r="D3049" s="50" t="s">
        <v>12502</v>
      </c>
      <c r="E3049" s="84">
        <f t="shared" si="188"/>
        <v>42671</v>
      </c>
      <c r="F3049" s="50">
        <f t="shared" si="189"/>
        <v>2016</v>
      </c>
      <c r="G3049" s="50">
        <f t="shared" si="190"/>
        <v>10</v>
      </c>
      <c r="H3049" s="50">
        <f t="shared" si="191"/>
        <v>5</v>
      </c>
      <c r="I3049" s="54" t="s">
        <v>15622</v>
      </c>
      <c r="J3049" s="54" t="s">
        <v>17050</v>
      </c>
      <c r="K3049" s="54" t="s">
        <v>17124</v>
      </c>
      <c r="L3049" s="54" t="s">
        <v>15628</v>
      </c>
      <c r="M3049" s="55">
        <v>0</v>
      </c>
      <c r="N3049" s="55">
        <v>1</v>
      </c>
      <c r="O3049" s="54" t="s">
        <v>15615</v>
      </c>
    </row>
    <row r="3050" spans="1:15" x14ac:dyDescent="0.25">
      <c r="A3050" s="19">
        <v>3052</v>
      </c>
      <c r="B3050" t="s">
        <v>11431</v>
      </c>
      <c r="C3050" t="s">
        <v>3970</v>
      </c>
      <c r="D3050" s="50" t="s">
        <v>12502</v>
      </c>
      <c r="E3050" s="84">
        <f t="shared" si="188"/>
        <v>42671</v>
      </c>
      <c r="F3050" s="50">
        <f t="shared" si="189"/>
        <v>2016</v>
      </c>
      <c r="G3050" s="50">
        <f t="shared" si="190"/>
        <v>10</v>
      </c>
      <c r="H3050" s="50">
        <f t="shared" si="191"/>
        <v>5</v>
      </c>
      <c r="I3050" s="54" t="s">
        <v>15622</v>
      </c>
      <c r="J3050" s="54" t="s">
        <v>17050</v>
      </c>
      <c r="K3050" s="54" t="s">
        <v>17124</v>
      </c>
      <c r="L3050" s="54" t="s">
        <v>15626</v>
      </c>
      <c r="M3050" s="55">
        <v>1</v>
      </c>
      <c r="N3050" s="55">
        <v>0.97</v>
      </c>
      <c r="O3050" s="54" t="s">
        <v>15616</v>
      </c>
    </row>
    <row r="3051" spans="1:15" x14ac:dyDescent="0.25">
      <c r="A3051" s="19">
        <v>3053</v>
      </c>
      <c r="B3051" t="s">
        <v>7772</v>
      </c>
      <c r="C3051" t="s">
        <v>7550</v>
      </c>
      <c r="D3051" s="50" t="s">
        <v>12503</v>
      </c>
      <c r="E3051" s="84">
        <f t="shared" si="188"/>
        <v>42672</v>
      </c>
      <c r="F3051" s="50">
        <f t="shared" si="189"/>
        <v>2016</v>
      </c>
      <c r="G3051" s="50">
        <f t="shared" si="190"/>
        <v>10</v>
      </c>
      <c r="H3051" s="50">
        <f t="shared" si="191"/>
        <v>6</v>
      </c>
      <c r="I3051" s="54" t="s">
        <v>15622</v>
      </c>
      <c r="J3051" s="54" t="s">
        <v>17050</v>
      </c>
      <c r="K3051" s="54" t="s">
        <v>17124</v>
      </c>
      <c r="L3051" s="54" t="s">
        <v>15623</v>
      </c>
      <c r="M3051" s="55">
        <v>1</v>
      </c>
      <c r="N3051" s="55">
        <v>0.85</v>
      </c>
      <c r="O3051" s="54" t="s">
        <v>15615</v>
      </c>
    </row>
    <row r="3052" spans="1:15" x14ac:dyDescent="0.25">
      <c r="A3052" s="19">
        <v>3054</v>
      </c>
      <c r="B3052" t="s">
        <v>10571</v>
      </c>
      <c r="C3052" t="s">
        <v>4813</v>
      </c>
      <c r="D3052" s="50" t="s">
        <v>12503</v>
      </c>
      <c r="E3052" s="84">
        <f t="shared" si="188"/>
        <v>42672</v>
      </c>
      <c r="F3052" s="50">
        <f t="shared" si="189"/>
        <v>2016</v>
      </c>
      <c r="G3052" s="50">
        <f t="shared" si="190"/>
        <v>10</v>
      </c>
      <c r="H3052" s="50">
        <f t="shared" si="191"/>
        <v>6</v>
      </c>
      <c r="I3052" s="54" t="s">
        <v>15622</v>
      </c>
      <c r="J3052" s="54" t="s">
        <v>17050</v>
      </c>
      <c r="K3052" s="54" t="s">
        <v>17124</v>
      </c>
      <c r="L3052" s="54" t="s">
        <v>15626</v>
      </c>
      <c r="M3052" s="55">
        <v>1</v>
      </c>
      <c r="N3052" s="55">
        <v>0.88</v>
      </c>
      <c r="O3052" s="54" t="s">
        <v>15616</v>
      </c>
    </row>
    <row r="3053" spans="1:15" x14ac:dyDescent="0.25">
      <c r="A3053" s="19">
        <v>3055</v>
      </c>
      <c r="B3053" t="s">
        <v>11785</v>
      </c>
      <c r="C3053" t="s">
        <v>3625</v>
      </c>
      <c r="D3053" s="50" t="s">
        <v>12504</v>
      </c>
      <c r="E3053" s="84">
        <f t="shared" si="188"/>
        <v>42674</v>
      </c>
      <c r="F3053" s="50">
        <f t="shared" si="189"/>
        <v>2016</v>
      </c>
      <c r="G3053" s="50">
        <f t="shared" si="190"/>
        <v>10</v>
      </c>
      <c r="H3053" s="50">
        <f t="shared" si="191"/>
        <v>1</v>
      </c>
      <c r="I3053" s="54" t="s">
        <v>15829</v>
      </c>
      <c r="J3053" s="54" t="s">
        <v>17080</v>
      </c>
      <c r="K3053" s="54" t="s">
        <v>17124</v>
      </c>
      <c r="L3053" s="54" t="s">
        <v>15626</v>
      </c>
      <c r="M3053" s="55">
        <v>1</v>
      </c>
      <c r="N3053" s="55">
        <v>0.79</v>
      </c>
      <c r="O3053" s="54" t="s">
        <v>15615</v>
      </c>
    </row>
    <row r="3054" spans="1:15" x14ac:dyDescent="0.25">
      <c r="A3054" s="19">
        <v>3056</v>
      </c>
      <c r="B3054" t="s">
        <v>11747</v>
      </c>
      <c r="C3054" t="s">
        <v>3661</v>
      </c>
      <c r="D3054" s="50" t="s">
        <v>12504</v>
      </c>
      <c r="E3054" s="84">
        <f t="shared" si="188"/>
        <v>42674</v>
      </c>
      <c r="F3054" s="50">
        <f t="shared" si="189"/>
        <v>2016</v>
      </c>
      <c r="G3054" s="50">
        <f t="shared" si="190"/>
        <v>10</v>
      </c>
      <c r="H3054" s="50">
        <f t="shared" si="191"/>
        <v>1</v>
      </c>
      <c r="I3054" s="54" t="s">
        <v>15622</v>
      </c>
      <c r="J3054" s="54" t="s">
        <v>17050</v>
      </c>
      <c r="K3054" s="54" t="s">
        <v>17124</v>
      </c>
      <c r="L3054" s="54" t="s">
        <v>15628</v>
      </c>
      <c r="M3054" s="55">
        <v>0</v>
      </c>
      <c r="N3054" s="55">
        <v>0.5</v>
      </c>
      <c r="O3054" s="54" t="s">
        <v>15615</v>
      </c>
    </row>
    <row r="3055" spans="1:15" x14ac:dyDescent="0.25">
      <c r="A3055" s="19">
        <v>3057</v>
      </c>
      <c r="B3055" t="s">
        <v>11611</v>
      </c>
      <c r="C3055" t="s">
        <v>3794</v>
      </c>
      <c r="D3055" s="50" t="s">
        <v>12505</v>
      </c>
      <c r="E3055" s="84">
        <f t="shared" si="188"/>
        <v>42675</v>
      </c>
      <c r="F3055" s="50">
        <f t="shared" si="189"/>
        <v>2016</v>
      </c>
      <c r="G3055" s="50">
        <f t="shared" si="190"/>
        <v>11</v>
      </c>
      <c r="H3055" s="50">
        <f t="shared" si="191"/>
        <v>2</v>
      </c>
      <c r="I3055" s="54" t="s">
        <v>15622</v>
      </c>
      <c r="J3055" s="54" t="s">
        <v>17050</v>
      </c>
      <c r="K3055" s="54" t="s">
        <v>17124</v>
      </c>
      <c r="L3055" s="54" t="s">
        <v>15626</v>
      </c>
      <c r="M3055" s="55">
        <v>0.91</v>
      </c>
      <c r="N3055" s="55">
        <v>0.87</v>
      </c>
      <c r="O3055" s="54" t="s">
        <v>15616</v>
      </c>
    </row>
    <row r="3056" spans="1:15" x14ac:dyDescent="0.25">
      <c r="A3056" s="19">
        <v>3058</v>
      </c>
      <c r="B3056" t="s">
        <v>7812</v>
      </c>
      <c r="C3056" t="s">
        <v>7511</v>
      </c>
      <c r="D3056" s="50" t="s">
        <v>12505</v>
      </c>
      <c r="E3056" s="84">
        <f t="shared" si="188"/>
        <v>42675</v>
      </c>
      <c r="F3056" s="50">
        <f t="shared" si="189"/>
        <v>2016</v>
      </c>
      <c r="G3056" s="50">
        <f t="shared" si="190"/>
        <v>11</v>
      </c>
      <c r="H3056" s="50">
        <f t="shared" si="191"/>
        <v>2</v>
      </c>
      <c r="I3056" s="54" t="s">
        <v>15622</v>
      </c>
      <c r="J3056" s="54" t="s">
        <v>17050</v>
      </c>
      <c r="K3056" s="54" t="s">
        <v>17124</v>
      </c>
      <c r="L3056" s="54" t="s">
        <v>15623</v>
      </c>
      <c r="M3056" s="55">
        <v>0.67</v>
      </c>
      <c r="N3056" s="55">
        <v>0</v>
      </c>
      <c r="O3056" s="54" t="s">
        <v>15615</v>
      </c>
    </row>
    <row r="3057" spans="1:15" x14ac:dyDescent="0.25">
      <c r="A3057" s="19">
        <v>3059</v>
      </c>
      <c r="B3057" t="s">
        <v>11365</v>
      </c>
      <c r="C3057" t="s">
        <v>4035</v>
      </c>
      <c r="D3057" s="50" t="s">
        <v>12506</v>
      </c>
      <c r="E3057" s="84">
        <f t="shared" si="188"/>
        <v>42677</v>
      </c>
      <c r="F3057" s="50">
        <f t="shared" si="189"/>
        <v>2016</v>
      </c>
      <c r="G3057" s="50">
        <f t="shared" si="190"/>
        <v>11</v>
      </c>
      <c r="H3057" s="50">
        <f t="shared" si="191"/>
        <v>4</v>
      </c>
      <c r="I3057" s="54" t="s">
        <v>15643</v>
      </c>
      <c r="J3057" s="54" t="s">
        <v>17072</v>
      </c>
      <c r="K3057" s="54" t="s">
        <v>17124</v>
      </c>
      <c r="L3057" s="54" t="s">
        <v>15626</v>
      </c>
      <c r="M3057" s="55">
        <v>1</v>
      </c>
      <c r="N3057" s="55">
        <v>0.5</v>
      </c>
      <c r="O3057" s="54" t="s">
        <v>15616</v>
      </c>
    </row>
    <row r="3058" spans="1:15" x14ac:dyDescent="0.25">
      <c r="A3058" s="19">
        <v>3060</v>
      </c>
      <c r="B3058" t="s">
        <v>9079</v>
      </c>
      <c r="C3058" t="s">
        <v>6274</v>
      </c>
      <c r="D3058" s="50" t="s">
        <v>12506</v>
      </c>
      <c r="E3058" s="84">
        <f t="shared" si="188"/>
        <v>42677</v>
      </c>
      <c r="F3058" s="50">
        <f t="shared" si="189"/>
        <v>2016</v>
      </c>
      <c r="G3058" s="50">
        <f t="shared" si="190"/>
        <v>11</v>
      </c>
      <c r="H3058" s="50">
        <f t="shared" si="191"/>
        <v>4</v>
      </c>
      <c r="I3058" s="54" t="s">
        <v>15622</v>
      </c>
      <c r="J3058" s="54" t="s">
        <v>17050</v>
      </c>
      <c r="K3058" s="54" t="s">
        <v>17124</v>
      </c>
      <c r="L3058" s="54" t="s">
        <v>15626</v>
      </c>
      <c r="M3058" s="55">
        <v>1</v>
      </c>
      <c r="N3058" s="55">
        <v>1</v>
      </c>
      <c r="O3058" s="54" t="s">
        <v>15615</v>
      </c>
    </row>
    <row r="3059" spans="1:15" x14ac:dyDescent="0.25">
      <c r="A3059" s="19">
        <v>3061</v>
      </c>
      <c r="B3059" t="s">
        <v>9552</v>
      </c>
      <c r="C3059" t="s">
        <v>5808</v>
      </c>
      <c r="D3059" s="50" t="s">
        <v>12506</v>
      </c>
      <c r="E3059" s="84">
        <f t="shared" si="188"/>
        <v>42677</v>
      </c>
      <c r="F3059" s="50">
        <f t="shared" si="189"/>
        <v>2016</v>
      </c>
      <c r="G3059" s="50">
        <f t="shared" si="190"/>
        <v>11</v>
      </c>
      <c r="H3059" s="50">
        <f t="shared" si="191"/>
        <v>4</v>
      </c>
      <c r="I3059" s="54" t="s">
        <v>15622</v>
      </c>
      <c r="J3059" s="54" t="s">
        <v>17050</v>
      </c>
      <c r="K3059" s="54" t="s">
        <v>17124</v>
      </c>
      <c r="L3059" s="54" t="s">
        <v>15626</v>
      </c>
      <c r="M3059" s="55">
        <v>1</v>
      </c>
      <c r="N3059" s="55">
        <v>0.97</v>
      </c>
      <c r="O3059" s="54" t="s">
        <v>15616</v>
      </c>
    </row>
    <row r="3060" spans="1:15" x14ac:dyDescent="0.25">
      <c r="A3060" s="19">
        <v>3062</v>
      </c>
      <c r="B3060" t="s">
        <v>10863</v>
      </c>
      <c r="C3060" t="s">
        <v>4531</v>
      </c>
      <c r="D3060" s="50" t="s">
        <v>12506</v>
      </c>
      <c r="E3060" s="84">
        <f t="shared" si="188"/>
        <v>42677</v>
      </c>
      <c r="F3060" s="50">
        <f t="shared" si="189"/>
        <v>2016</v>
      </c>
      <c r="G3060" s="50">
        <f t="shared" si="190"/>
        <v>11</v>
      </c>
      <c r="H3060" s="50">
        <f t="shared" si="191"/>
        <v>4</v>
      </c>
      <c r="I3060" s="54" t="s">
        <v>15622</v>
      </c>
      <c r="J3060" s="54" t="s">
        <v>17050</v>
      </c>
      <c r="K3060" s="54" t="s">
        <v>17124</v>
      </c>
      <c r="L3060" s="54" t="s">
        <v>15626</v>
      </c>
      <c r="M3060" s="55">
        <v>1</v>
      </c>
      <c r="N3060" s="55">
        <v>1</v>
      </c>
      <c r="O3060" s="54" t="s">
        <v>15616</v>
      </c>
    </row>
    <row r="3061" spans="1:15" x14ac:dyDescent="0.25">
      <c r="A3061" s="19">
        <v>3063</v>
      </c>
      <c r="B3061" t="s">
        <v>9668</v>
      </c>
      <c r="C3061" t="s">
        <v>5696</v>
      </c>
      <c r="D3061" s="50" t="s">
        <v>12507</v>
      </c>
      <c r="E3061" s="84">
        <f t="shared" si="188"/>
        <v>42678</v>
      </c>
      <c r="F3061" s="50">
        <f t="shared" si="189"/>
        <v>2016</v>
      </c>
      <c r="G3061" s="50">
        <f t="shared" si="190"/>
        <v>11</v>
      </c>
      <c r="H3061" s="50">
        <f t="shared" si="191"/>
        <v>5</v>
      </c>
      <c r="I3061" s="54" t="s">
        <v>15622</v>
      </c>
      <c r="J3061" s="54" t="s">
        <v>17050</v>
      </c>
      <c r="K3061" s="54" t="s">
        <v>17124</v>
      </c>
      <c r="L3061" s="54" t="s">
        <v>15626</v>
      </c>
      <c r="M3061" s="55">
        <v>1</v>
      </c>
      <c r="N3061" s="55">
        <v>0.99</v>
      </c>
      <c r="O3061" s="54" t="s">
        <v>15615</v>
      </c>
    </row>
    <row r="3062" spans="1:15" x14ac:dyDescent="0.25">
      <c r="A3062" s="19">
        <v>3064</v>
      </c>
      <c r="B3062" t="s">
        <v>9101</v>
      </c>
      <c r="C3062" t="s">
        <v>6252</v>
      </c>
      <c r="D3062" s="50" t="s">
        <v>12507</v>
      </c>
      <c r="E3062" s="84">
        <f t="shared" si="188"/>
        <v>42678</v>
      </c>
      <c r="F3062" s="50">
        <f t="shared" si="189"/>
        <v>2016</v>
      </c>
      <c r="G3062" s="50">
        <f t="shared" si="190"/>
        <v>11</v>
      </c>
      <c r="H3062" s="50">
        <f t="shared" si="191"/>
        <v>5</v>
      </c>
      <c r="I3062" s="54" t="s">
        <v>15622</v>
      </c>
      <c r="J3062" s="54" t="s">
        <v>17050</v>
      </c>
      <c r="K3062" s="54" t="s">
        <v>17124</v>
      </c>
      <c r="L3062" s="54" t="s">
        <v>15623</v>
      </c>
      <c r="M3062" s="55">
        <v>0.8</v>
      </c>
      <c r="N3062" s="55">
        <v>0.98</v>
      </c>
      <c r="O3062" s="54" t="s">
        <v>15615</v>
      </c>
    </row>
    <row r="3063" spans="1:15" x14ac:dyDescent="0.25">
      <c r="A3063" s="19">
        <v>3065</v>
      </c>
      <c r="B3063" t="s">
        <v>11332</v>
      </c>
      <c r="C3063" t="s">
        <v>4069</v>
      </c>
      <c r="D3063" s="50" t="s">
        <v>12508</v>
      </c>
      <c r="E3063" s="84">
        <f t="shared" si="188"/>
        <v>42680</v>
      </c>
      <c r="F3063" s="50">
        <f t="shared" si="189"/>
        <v>2016</v>
      </c>
      <c r="G3063" s="50">
        <f t="shared" si="190"/>
        <v>11</v>
      </c>
      <c r="H3063" s="50">
        <f t="shared" si="191"/>
        <v>7</v>
      </c>
      <c r="I3063" s="54" t="s">
        <v>15622</v>
      </c>
      <c r="J3063" s="54" t="s">
        <v>17050</v>
      </c>
      <c r="K3063" s="54" t="s">
        <v>17124</v>
      </c>
      <c r="L3063" s="54" t="s">
        <v>15626</v>
      </c>
      <c r="M3063" s="55">
        <v>1</v>
      </c>
      <c r="N3063" s="55">
        <v>1</v>
      </c>
      <c r="O3063" s="54" t="s">
        <v>15616</v>
      </c>
    </row>
    <row r="3064" spans="1:15" x14ac:dyDescent="0.25">
      <c r="A3064" s="19">
        <v>3066</v>
      </c>
      <c r="B3064" t="s">
        <v>11540</v>
      </c>
      <c r="C3064" t="s">
        <v>3864</v>
      </c>
      <c r="D3064" s="50" t="s">
        <v>12509</v>
      </c>
      <c r="E3064" s="84">
        <f t="shared" si="188"/>
        <v>42681</v>
      </c>
      <c r="F3064" s="50">
        <f t="shared" si="189"/>
        <v>2016</v>
      </c>
      <c r="G3064" s="50">
        <f t="shared" si="190"/>
        <v>11</v>
      </c>
      <c r="H3064" s="50">
        <f t="shared" si="191"/>
        <v>1</v>
      </c>
      <c r="I3064" s="54" t="s">
        <v>15622</v>
      </c>
      <c r="J3064" s="54" t="s">
        <v>17050</v>
      </c>
      <c r="K3064" s="54" t="s">
        <v>17124</v>
      </c>
      <c r="L3064" s="54" t="s">
        <v>15626</v>
      </c>
      <c r="M3064" s="55">
        <v>1</v>
      </c>
      <c r="N3064" s="55">
        <v>0.98</v>
      </c>
      <c r="O3064" s="54" t="s">
        <v>15616</v>
      </c>
    </row>
    <row r="3065" spans="1:15" x14ac:dyDescent="0.25">
      <c r="A3065" s="19">
        <v>3067</v>
      </c>
      <c r="B3065" t="s">
        <v>7690</v>
      </c>
      <c r="C3065" t="s">
        <v>7627</v>
      </c>
      <c r="D3065" s="50" t="s">
        <v>12510</v>
      </c>
      <c r="E3065" s="84">
        <f t="shared" si="188"/>
        <v>42682</v>
      </c>
      <c r="F3065" s="50">
        <f t="shared" si="189"/>
        <v>2016</v>
      </c>
      <c r="G3065" s="50">
        <f t="shared" si="190"/>
        <v>11</v>
      </c>
      <c r="H3065" s="50">
        <f t="shared" si="191"/>
        <v>2</v>
      </c>
      <c r="I3065" s="54" t="s">
        <v>15625</v>
      </c>
      <c r="J3065" s="54" t="s">
        <v>17050</v>
      </c>
      <c r="K3065" s="54" t="s">
        <v>17124</v>
      </c>
      <c r="L3065" s="54" t="s">
        <v>15623</v>
      </c>
      <c r="M3065" s="55">
        <v>0.67</v>
      </c>
      <c r="N3065" s="55">
        <v>0.9</v>
      </c>
      <c r="O3065" s="54" t="s">
        <v>15616</v>
      </c>
    </row>
    <row r="3066" spans="1:15" x14ac:dyDescent="0.25">
      <c r="A3066" s="19">
        <v>3068</v>
      </c>
      <c r="B3066" t="s">
        <v>11042</v>
      </c>
      <c r="C3066" t="s">
        <v>4355</v>
      </c>
      <c r="D3066" s="50" t="s">
        <v>12511</v>
      </c>
      <c r="E3066" s="84">
        <f t="shared" si="188"/>
        <v>42683</v>
      </c>
      <c r="F3066" s="50">
        <f t="shared" si="189"/>
        <v>2016</v>
      </c>
      <c r="G3066" s="50">
        <f t="shared" si="190"/>
        <v>11</v>
      </c>
      <c r="H3066" s="50">
        <f t="shared" si="191"/>
        <v>3</v>
      </c>
      <c r="I3066" s="54" t="s">
        <v>15622</v>
      </c>
      <c r="J3066" s="54" t="s">
        <v>17050</v>
      </c>
      <c r="K3066" s="54" t="s">
        <v>17124</v>
      </c>
      <c r="L3066" s="54" t="s">
        <v>15626</v>
      </c>
      <c r="M3066" s="55">
        <v>1</v>
      </c>
      <c r="N3066" s="55">
        <v>0.99</v>
      </c>
      <c r="O3066" s="54" t="s">
        <v>15615</v>
      </c>
    </row>
    <row r="3067" spans="1:15" x14ac:dyDescent="0.25">
      <c r="A3067" s="19">
        <v>3069</v>
      </c>
      <c r="B3067" t="s">
        <v>9100</v>
      </c>
      <c r="C3067" t="s">
        <v>6253</v>
      </c>
      <c r="D3067" s="50" t="s">
        <v>12512</v>
      </c>
      <c r="E3067" s="84">
        <f t="shared" si="188"/>
        <v>42685</v>
      </c>
      <c r="F3067" s="50">
        <f t="shared" si="189"/>
        <v>2016</v>
      </c>
      <c r="G3067" s="50">
        <f t="shared" si="190"/>
        <v>11</v>
      </c>
      <c r="H3067" s="50">
        <f t="shared" si="191"/>
        <v>5</v>
      </c>
      <c r="I3067" s="54" t="s">
        <v>15622</v>
      </c>
      <c r="J3067" s="54" t="s">
        <v>17050</v>
      </c>
      <c r="K3067" s="54" t="s">
        <v>17124</v>
      </c>
      <c r="L3067" s="54" t="s">
        <v>15623</v>
      </c>
      <c r="M3067" s="55">
        <v>0.7</v>
      </c>
      <c r="N3067" s="55">
        <v>0.95</v>
      </c>
      <c r="O3067" s="54" t="s">
        <v>15616</v>
      </c>
    </row>
    <row r="3068" spans="1:15" x14ac:dyDescent="0.25">
      <c r="A3068" s="19">
        <v>3070</v>
      </c>
      <c r="B3068" t="s">
        <v>11052</v>
      </c>
      <c r="C3068" t="s">
        <v>4345</v>
      </c>
      <c r="D3068" s="50" t="s">
        <v>12512</v>
      </c>
      <c r="E3068" s="84">
        <f t="shared" si="188"/>
        <v>42685</v>
      </c>
      <c r="F3068" s="50">
        <f t="shared" si="189"/>
        <v>2016</v>
      </c>
      <c r="G3068" s="50">
        <f t="shared" si="190"/>
        <v>11</v>
      </c>
      <c r="H3068" s="50">
        <f t="shared" si="191"/>
        <v>5</v>
      </c>
      <c r="I3068" s="54" t="s">
        <v>15799</v>
      </c>
      <c r="J3068" s="54" t="s">
        <v>17073</v>
      </c>
      <c r="K3068" s="54" t="s">
        <v>17124</v>
      </c>
      <c r="L3068" s="54" t="s">
        <v>15624</v>
      </c>
      <c r="M3068" s="55">
        <v>1</v>
      </c>
      <c r="N3068" s="55">
        <v>0.77</v>
      </c>
      <c r="O3068" s="54" t="s">
        <v>15616</v>
      </c>
    </row>
    <row r="3069" spans="1:15" x14ac:dyDescent="0.25">
      <c r="A3069" s="19">
        <v>3071</v>
      </c>
      <c r="B3069" t="s">
        <v>8403</v>
      </c>
      <c r="C3069" t="s">
        <v>6939</v>
      </c>
      <c r="D3069" s="50" t="s">
        <v>12513</v>
      </c>
      <c r="E3069" s="84">
        <f t="shared" si="188"/>
        <v>42686</v>
      </c>
      <c r="F3069" s="50">
        <f t="shared" si="189"/>
        <v>2016</v>
      </c>
      <c r="G3069" s="50">
        <f t="shared" si="190"/>
        <v>11</v>
      </c>
      <c r="H3069" s="50">
        <f t="shared" si="191"/>
        <v>6</v>
      </c>
      <c r="I3069" s="54" t="s">
        <v>15629</v>
      </c>
      <c r="J3069" s="54" t="s">
        <v>17050</v>
      </c>
      <c r="K3069" s="54" t="s">
        <v>17124</v>
      </c>
      <c r="L3069" s="54" t="s">
        <v>15626</v>
      </c>
      <c r="M3069" s="55">
        <v>0.93</v>
      </c>
      <c r="N3069" s="55">
        <v>0.99</v>
      </c>
      <c r="O3069" s="54" t="s">
        <v>15615</v>
      </c>
    </row>
    <row r="3070" spans="1:15" x14ac:dyDescent="0.25">
      <c r="A3070" s="19">
        <v>3072</v>
      </c>
      <c r="B3070" t="s">
        <v>9706</v>
      </c>
      <c r="C3070" t="s">
        <v>5658</v>
      </c>
      <c r="D3070" s="50" t="s">
        <v>12513</v>
      </c>
      <c r="E3070" s="84">
        <f t="shared" si="188"/>
        <v>42686</v>
      </c>
      <c r="F3070" s="50">
        <f t="shared" si="189"/>
        <v>2016</v>
      </c>
      <c r="G3070" s="50">
        <f t="shared" si="190"/>
        <v>11</v>
      </c>
      <c r="H3070" s="50">
        <f t="shared" si="191"/>
        <v>6</v>
      </c>
      <c r="I3070" s="54" t="s">
        <v>15622</v>
      </c>
      <c r="J3070" s="54" t="s">
        <v>17050</v>
      </c>
      <c r="K3070" s="54" t="s">
        <v>17124</v>
      </c>
      <c r="L3070" s="54" t="s">
        <v>15626</v>
      </c>
      <c r="M3070" s="55">
        <v>1</v>
      </c>
      <c r="N3070" s="55">
        <v>0.73</v>
      </c>
      <c r="O3070" s="54" t="s">
        <v>15616</v>
      </c>
    </row>
    <row r="3071" spans="1:15" x14ac:dyDescent="0.25">
      <c r="A3071" s="19">
        <v>3073</v>
      </c>
      <c r="B3071" t="s">
        <v>10138</v>
      </c>
      <c r="C3071" t="s">
        <v>3549</v>
      </c>
      <c r="D3071" s="50" t="s">
        <v>12514</v>
      </c>
      <c r="E3071" s="84">
        <f t="shared" si="188"/>
        <v>42687</v>
      </c>
      <c r="F3071" s="50">
        <f t="shared" si="189"/>
        <v>2016</v>
      </c>
      <c r="G3071" s="50">
        <f t="shared" si="190"/>
        <v>11</v>
      </c>
      <c r="H3071" s="50">
        <f t="shared" si="191"/>
        <v>7</v>
      </c>
      <c r="I3071" s="54" t="s">
        <v>15759</v>
      </c>
      <c r="J3071" s="54" t="s">
        <v>17062</v>
      </c>
      <c r="K3071" s="54" t="s">
        <v>17124</v>
      </c>
      <c r="L3071" s="54" t="s">
        <v>15626</v>
      </c>
      <c r="M3071" s="55">
        <v>1</v>
      </c>
      <c r="N3071" s="55">
        <v>0.61</v>
      </c>
      <c r="O3071" s="54" t="s">
        <v>15616</v>
      </c>
    </row>
    <row r="3072" spans="1:15" x14ac:dyDescent="0.25">
      <c r="A3072" s="19">
        <v>3074</v>
      </c>
      <c r="B3072" t="s">
        <v>8604</v>
      </c>
      <c r="C3072" t="s">
        <v>6743</v>
      </c>
      <c r="D3072" s="50" t="s">
        <v>12515</v>
      </c>
      <c r="E3072" s="84">
        <f t="shared" si="188"/>
        <v>42688</v>
      </c>
      <c r="F3072" s="50">
        <f t="shared" si="189"/>
        <v>2016</v>
      </c>
      <c r="G3072" s="50">
        <f t="shared" si="190"/>
        <v>11</v>
      </c>
      <c r="H3072" s="50">
        <f t="shared" si="191"/>
        <v>1</v>
      </c>
      <c r="I3072" s="54" t="s">
        <v>15622</v>
      </c>
      <c r="J3072" s="54" t="s">
        <v>17050</v>
      </c>
      <c r="K3072" s="54" t="s">
        <v>17124</v>
      </c>
      <c r="L3072" s="54" t="s">
        <v>15626</v>
      </c>
      <c r="M3072" s="55">
        <v>1</v>
      </c>
      <c r="N3072" s="55">
        <v>0</v>
      </c>
      <c r="O3072" s="54" t="s">
        <v>15615</v>
      </c>
    </row>
    <row r="3073" spans="1:15" x14ac:dyDescent="0.25">
      <c r="A3073" s="19">
        <v>3075</v>
      </c>
      <c r="B3073" t="s">
        <v>10056</v>
      </c>
      <c r="C3073" t="s">
        <v>5318</v>
      </c>
      <c r="D3073" s="50" t="s">
        <v>12515</v>
      </c>
      <c r="E3073" s="84">
        <f t="shared" si="188"/>
        <v>42688</v>
      </c>
      <c r="F3073" s="50">
        <f t="shared" si="189"/>
        <v>2016</v>
      </c>
      <c r="G3073" s="50">
        <f t="shared" si="190"/>
        <v>11</v>
      </c>
      <c r="H3073" s="50">
        <f t="shared" si="191"/>
        <v>1</v>
      </c>
      <c r="I3073" s="54" t="s">
        <v>15622</v>
      </c>
      <c r="J3073" s="54" t="s">
        <v>17050</v>
      </c>
      <c r="K3073" s="54" t="s">
        <v>17124</v>
      </c>
      <c r="L3073" s="54" t="s">
        <v>15628</v>
      </c>
      <c r="M3073" s="55">
        <v>0</v>
      </c>
      <c r="N3073" s="55">
        <v>0.82</v>
      </c>
      <c r="O3073" s="54" t="s">
        <v>15615</v>
      </c>
    </row>
    <row r="3074" spans="1:15" x14ac:dyDescent="0.25">
      <c r="A3074" s="19">
        <v>3076</v>
      </c>
      <c r="B3074" t="s">
        <v>10766</v>
      </c>
      <c r="C3074" t="s">
        <v>4624</v>
      </c>
      <c r="D3074" s="50" t="s">
        <v>12516</v>
      </c>
      <c r="E3074" s="84">
        <f t="shared" si="188"/>
        <v>42689</v>
      </c>
      <c r="F3074" s="50">
        <f t="shared" si="189"/>
        <v>2016</v>
      </c>
      <c r="G3074" s="50">
        <f t="shared" si="190"/>
        <v>11</v>
      </c>
      <c r="H3074" s="50">
        <f t="shared" si="191"/>
        <v>2</v>
      </c>
      <c r="I3074" s="54" t="s">
        <v>15622</v>
      </c>
      <c r="J3074" s="54" t="s">
        <v>17050</v>
      </c>
      <c r="K3074" s="54" t="s">
        <v>17124</v>
      </c>
      <c r="L3074" s="54" t="s">
        <v>15623</v>
      </c>
      <c r="M3074" s="55">
        <v>1</v>
      </c>
      <c r="N3074" s="55">
        <v>1</v>
      </c>
      <c r="O3074" s="54" t="s">
        <v>15615</v>
      </c>
    </row>
    <row r="3075" spans="1:15" x14ac:dyDescent="0.25">
      <c r="A3075" s="19">
        <v>3077</v>
      </c>
      <c r="B3075" t="s">
        <v>11370</v>
      </c>
      <c r="C3075" t="s">
        <v>4030</v>
      </c>
      <c r="D3075" s="50" t="s">
        <v>12516</v>
      </c>
      <c r="E3075" s="84">
        <f t="shared" ref="E3075:E3138" si="192">DATE(LEFT(D3075,4),MID(D3075,5,2),RIGHT(D3075,2))</f>
        <v>42689</v>
      </c>
      <c r="F3075" s="50">
        <f t="shared" ref="F3075:F3138" si="193">YEAR(E3075)</f>
        <v>2016</v>
      </c>
      <c r="G3075" s="50">
        <f t="shared" ref="G3075:G3138" si="194">MONTH(E3075)</f>
        <v>11</v>
      </c>
      <c r="H3075" s="50">
        <f t="shared" ref="H3075:H3138" si="195">WEEKDAY(E3075,2)</f>
        <v>2</v>
      </c>
      <c r="I3075" s="54" t="s">
        <v>15622</v>
      </c>
      <c r="J3075" s="54" t="s">
        <v>17050</v>
      </c>
      <c r="K3075" s="54" t="s">
        <v>17124</v>
      </c>
      <c r="L3075" s="54" t="s">
        <v>15624</v>
      </c>
      <c r="M3075" s="55">
        <v>1</v>
      </c>
      <c r="N3075" s="55">
        <v>0.62</v>
      </c>
      <c r="O3075" s="54" t="s">
        <v>15616</v>
      </c>
    </row>
    <row r="3076" spans="1:15" x14ac:dyDescent="0.25">
      <c r="A3076" s="19">
        <v>3078</v>
      </c>
      <c r="B3076" t="s">
        <v>9162</v>
      </c>
      <c r="C3076" t="s">
        <v>6191</v>
      </c>
      <c r="D3076" s="50" t="s">
        <v>12517</v>
      </c>
      <c r="E3076" s="84">
        <f t="shared" si="192"/>
        <v>42691</v>
      </c>
      <c r="F3076" s="50">
        <f t="shared" si="193"/>
        <v>2016</v>
      </c>
      <c r="G3076" s="50">
        <f t="shared" si="194"/>
        <v>11</v>
      </c>
      <c r="H3076" s="50">
        <f t="shared" si="195"/>
        <v>4</v>
      </c>
      <c r="I3076" s="54" t="s">
        <v>15622</v>
      </c>
      <c r="J3076" s="54" t="s">
        <v>17050</v>
      </c>
      <c r="K3076" s="54" t="s">
        <v>17124</v>
      </c>
      <c r="L3076" s="54" t="s">
        <v>15628</v>
      </c>
      <c r="M3076" s="55">
        <v>0.13</v>
      </c>
      <c r="N3076" s="55">
        <v>0</v>
      </c>
      <c r="O3076" s="54" t="s">
        <v>15615</v>
      </c>
    </row>
    <row r="3077" spans="1:15" x14ac:dyDescent="0.25">
      <c r="A3077" s="19">
        <v>3079</v>
      </c>
      <c r="B3077" t="s">
        <v>9107</v>
      </c>
      <c r="C3077" t="s">
        <v>6246</v>
      </c>
      <c r="D3077" s="50" t="s">
        <v>12518</v>
      </c>
      <c r="E3077" s="84">
        <f t="shared" si="192"/>
        <v>42692</v>
      </c>
      <c r="F3077" s="50">
        <f t="shared" si="193"/>
        <v>2016</v>
      </c>
      <c r="G3077" s="50">
        <f t="shared" si="194"/>
        <v>11</v>
      </c>
      <c r="H3077" s="50">
        <f t="shared" si="195"/>
        <v>5</v>
      </c>
      <c r="I3077" s="54" t="s">
        <v>15622</v>
      </c>
      <c r="J3077" s="54" t="s">
        <v>17050</v>
      </c>
      <c r="K3077" s="54" t="s">
        <v>17124</v>
      </c>
      <c r="L3077" s="54" t="s">
        <v>15624</v>
      </c>
      <c r="M3077" s="55">
        <v>0.67</v>
      </c>
      <c r="N3077" s="55">
        <v>0.56000000000000005</v>
      </c>
      <c r="O3077" s="54" t="s">
        <v>15615</v>
      </c>
    </row>
    <row r="3078" spans="1:15" x14ac:dyDescent="0.25">
      <c r="A3078" s="19">
        <v>3080</v>
      </c>
      <c r="B3078" t="s">
        <v>11027</v>
      </c>
      <c r="C3078" t="s">
        <v>4370</v>
      </c>
      <c r="D3078" s="50" t="s">
        <v>12519</v>
      </c>
      <c r="E3078" s="84">
        <f t="shared" si="192"/>
        <v>42694</v>
      </c>
      <c r="F3078" s="50">
        <f t="shared" si="193"/>
        <v>2016</v>
      </c>
      <c r="G3078" s="50">
        <f t="shared" si="194"/>
        <v>11</v>
      </c>
      <c r="H3078" s="50">
        <f t="shared" si="195"/>
        <v>7</v>
      </c>
      <c r="I3078" s="54" t="s">
        <v>15622</v>
      </c>
      <c r="J3078" s="54" t="s">
        <v>17050</v>
      </c>
      <c r="K3078" s="54" t="s">
        <v>17124</v>
      </c>
      <c r="L3078" s="54" t="s">
        <v>15624</v>
      </c>
      <c r="M3078" s="55">
        <v>0.84</v>
      </c>
      <c r="N3078" s="55">
        <v>0.85</v>
      </c>
      <c r="O3078" s="54" t="s">
        <v>15615</v>
      </c>
    </row>
    <row r="3079" spans="1:15" x14ac:dyDescent="0.25">
      <c r="A3079" s="19">
        <v>3081</v>
      </c>
      <c r="B3079" t="s">
        <v>7859</v>
      </c>
      <c r="C3079" t="s">
        <v>7469</v>
      </c>
      <c r="D3079" s="50" t="s">
        <v>12520</v>
      </c>
      <c r="E3079" s="84">
        <f t="shared" si="192"/>
        <v>42696</v>
      </c>
      <c r="F3079" s="50">
        <f t="shared" si="193"/>
        <v>2016</v>
      </c>
      <c r="G3079" s="50">
        <f t="shared" si="194"/>
        <v>11</v>
      </c>
      <c r="H3079" s="50">
        <f t="shared" si="195"/>
        <v>2</v>
      </c>
      <c r="I3079" s="54" t="s">
        <v>15622</v>
      </c>
      <c r="J3079" s="54" t="s">
        <v>17050</v>
      </c>
      <c r="K3079" s="54" t="s">
        <v>17124</v>
      </c>
      <c r="L3079" s="54" t="s">
        <v>15626</v>
      </c>
      <c r="M3079" s="55">
        <v>1</v>
      </c>
      <c r="N3079" s="55">
        <v>0.9</v>
      </c>
      <c r="O3079" s="54" t="s">
        <v>15615</v>
      </c>
    </row>
    <row r="3080" spans="1:15" x14ac:dyDescent="0.25">
      <c r="A3080" s="19">
        <v>3082</v>
      </c>
      <c r="B3080" t="s">
        <v>10267</v>
      </c>
      <c r="C3080" t="s">
        <v>5112</v>
      </c>
      <c r="D3080" s="50" t="s">
        <v>12520</v>
      </c>
      <c r="E3080" s="84">
        <f t="shared" si="192"/>
        <v>42696</v>
      </c>
      <c r="F3080" s="50">
        <f t="shared" si="193"/>
        <v>2016</v>
      </c>
      <c r="G3080" s="50">
        <f t="shared" si="194"/>
        <v>11</v>
      </c>
      <c r="H3080" s="50">
        <f t="shared" si="195"/>
        <v>2</v>
      </c>
      <c r="I3080" s="54" t="s">
        <v>15622</v>
      </c>
      <c r="J3080" s="54" t="s">
        <v>17050</v>
      </c>
      <c r="K3080" s="54" t="s">
        <v>17124</v>
      </c>
      <c r="L3080" s="54" t="s">
        <v>15628</v>
      </c>
      <c r="M3080" s="55">
        <v>0.4</v>
      </c>
      <c r="N3080" s="55">
        <v>0.76</v>
      </c>
      <c r="O3080" s="54" t="s">
        <v>15615</v>
      </c>
    </row>
    <row r="3081" spans="1:15" x14ac:dyDescent="0.25">
      <c r="A3081" s="19">
        <v>3083</v>
      </c>
      <c r="B3081" t="s">
        <v>8498</v>
      </c>
      <c r="C3081" t="s">
        <v>6846</v>
      </c>
      <c r="D3081" s="50" t="s">
        <v>12521</v>
      </c>
      <c r="E3081" s="84">
        <f t="shared" si="192"/>
        <v>42697</v>
      </c>
      <c r="F3081" s="50">
        <f t="shared" si="193"/>
        <v>2016</v>
      </c>
      <c r="G3081" s="50">
        <f t="shared" si="194"/>
        <v>11</v>
      </c>
      <c r="H3081" s="50">
        <f t="shared" si="195"/>
        <v>3</v>
      </c>
      <c r="I3081" s="54" t="s">
        <v>15622</v>
      </c>
      <c r="J3081" s="54" t="s">
        <v>17050</v>
      </c>
      <c r="K3081" s="54" t="s">
        <v>17124</v>
      </c>
      <c r="L3081" s="54" t="s">
        <v>15624</v>
      </c>
      <c r="M3081" s="55">
        <v>1</v>
      </c>
      <c r="N3081" s="55">
        <v>0.43</v>
      </c>
      <c r="O3081" s="54" t="s">
        <v>15616</v>
      </c>
    </row>
    <row r="3082" spans="1:15" x14ac:dyDescent="0.25">
      <c r="A3082" s="19">
        <v>3084</v>
      </c>
      <c r="B3082" t="s">
        <v>10111</v>
      </c>
      <c r="C3082" t="s">
        <v>5265</v>
      </c>
      <c r="D3082" s="50" t="s">
        <v>12521</v>
      </c>
      <c r="E3082" s="84">
        <f t="shared" si="192"/>
        <v>42697</v>
      </c>
      <c r="F3082" s="50">
        <f t="shared" si="193"/>
        <v>2016</v>
      </c>
      <c r="G3082" s="50">
        <f t="shared" si="194"/>
        <v>11</v>
      </c>
      <c r="H3082" s="50">
        <f t="shared" si="195"/>
        <v>3</v>
      </c>
      <c r="I3082" s="54" t="s">
        <v>15622</v>
      </c>
      <c r="J3082" s="54" t="s">
        <v>17050</v>
      </c>
      <c r="K3082" s="54" t="s">
        <v>17124</v>
      </c>
      <c r="L3082" s="54" t="s">
        <v>15624</v>
      </c>
      <c r="M3082" s="55">
        <v>1</v>
      </c>
      <c r="N3082" s="55">
        <v>0.5</v>
      </c>
      <c r="O3082" s="54" t="s">
        <v>15616</v>
      </c>
    </row>
    <row r="3083" spans="1:15" x14ac:dyDescent="0.25">
      <c r="A3083" s="19">
        <v>3085</v>
      </c>
      <c r="B3083" t="s">
        <v>8759</v>
      </c>
      <c r="C3083" t="s">
        <v>6589</v>
      </c>
      <c r="D3083" s="50" t="s">
        <v>12522</v>
      </c>
      <c r="E3083" s="84">
        <f t="shared" si="192"/>
        <v>42698</v>
      </c>
      <c r="F3083" s="50">
        <f t="shared" si="193"/>
        <v>2016</v>
      </c>
      <c r="G3083" s="50">
        <f t="shared" si="194"/>
        <v>11</v>
      </c>
      <c r="H3083" s="50">
        <f t="shared" si="195"/>
        <v>4</v>
      </c>
      <c r="I3083" s="54" t="s">
        <v>15622</v>
      </c>
      <c r="J3083" s="54" t="s">
        <v>17050</v>
      </c>
      <c r="K3083" s="54" t="s">
        <v>17124</v>
      </c>
      <c r="L3083" s="54" t="s">
        <v>15626</v>
      </c>
      <c r="M3083" s="55">
        <v>1</v>
      </c>
      <c r="N3083" s="55">
        <v>1</v>
      </c>
      <c r="O3083" s="54" t="s">
        <v>15615</v>
      </c>
    </row>
    <row r="3084" spans="1:15" x14ac:dyDescent="0.25">
      <c r="A3084" s="19">
        <v>3086</v>
      </c>
      <c r="B3084" t="s">
        <v>9683</v>
      </c>
      <c r="C3084" t="s">
        <v>5681</v>
      </c>
      <c r="D3084" s="50" t="s">
        <v>12523</v>
      </c>
      <c r="E3084" s="84">
        <f t="shared" si="192"/>
        <v>42699</v>
      </c>
      <c r="F3084" s="50">
        <f t="shared" si="193"/>
        <v>2016</v>
      </c>
      <c r="G3084" s="50">
        <f t="shared" si="194"/>
        <v>11</v>
      </c>
      <c r="H3084" s="50">
        <f t="shared" si="195"/>
        <v>5</v>
      </c>
      <c r="I3084" s="54" t="s">
        <v>15625</v>
      </c>
      <c r="J3084" s="54" t="s">
        <v>17050</v>
      </c>
      <c r="K3084" s="54" t="s">
        <v>17124</v>
      </c>
      <c r="L3084" s="54" t="s">
        <v>15626</v>
      </c>
      <c r="M3084" s="55">
        <v>1</v>
      </c>
      <c r="N3084" s="55">
        <v>1</v>
      </c>
      <c r="O3084" s="54" t="s">
        <v>15616</v>
      </c>
    </row>
    <row r="3085" spans="1:15" x14ac:dyDescent="0.25">
      <c r="A3085" s="19">
        <v>3087</v>
      </c>
      <c r="B3085" t="s">
        <v>9949</v>
      </c>
      <c r="C3085" t="s">
        <v>5422</v>
      </c>
      <c r="D3085" s="50" t="s">
        <v>12523</v>
      </c>
      <c r="E3085" s="84">
        <f t="shared" si="192"/>
        <v>42699</v>
      </c>
      <c r="F3085" s="50">
        <f t="shared" si="193"/>
        <v>2016</v>
      </c>
      <c r="G3085" s="50">
        <f t="shared" si="194"/>
        <v>11</v>
      </c>
      <c r="H3085" s="50">
        <f t="shared" si="195"/>
        <v>5</v>
      </c>
      <c r="I3085" s="54" t="s">
        <v>15622</v>
      </c>
      <c r="J3085" s="54" t="s">
        <v>17050</v>
      </c>
      <c r="K3085" s="54" t="s">
        <v>17124</v>
      </c>
      <c r="L3085" s="54" t="s">
        <v>15626</v>
      </c>
      <c r="M3085" s="55">
        <v>1</v>
      </c>
      <c r="N3085" s="55">
        <v>1</v>
      </c>
      <c r="O3085" s="54" t="s">
        <v>15616</v>
      </c>
    </row>
    <row r="3086" spans="1:15" x14ac:dyDescent="0.25">
      <c r="A3086" s="19">
        <v>3088</v>
      </c>
      <c r="B3086" t="s">
        <v>10503</v>
      </c>
      <c r="C3086" t="s">
        <v>4880</v>
      </c>
      <c r="D3086" s="50" t="s">
        <v>12524</v>
      </c>
      <c r="E3086" s="84">
        <f t="shared" si="192"/>
        <v>42700</v>
      </c>
      <c r="F3086" s="50">
        <f t="shared" si="193"/>
        <v>2016</v>
      </c>
      <c r="G3086" s="50">
        <f t="shared" si="194"/>
        <v>11</v>
      </c>
      <c r="H3086" s="50">
        <f t="shared" si="195"/>
        <v>6</v>
      </c>
      <c r="I3086" s="54" t="s">
        <v>15622</v>
      </c>
      <c r="J3086" s="54" t="s">
        <v>17050</v>
      </c>
      <c r="K3086" s="54" t="s">
        <v>17124</v>
      </c>
      <c r="L3086" s="54" t="s">
        <v>15626</v>
      </c>
      <c r="M3086" s="55">
        <v>1</v>
      </c>
      <c r="N3086" s="55">
        <v>0.93</v>
      </c>
      <c r="O3086" s="54" t="s">
        <v>15615</v>
      </c>
    </row>
    <row r="3087" spans="1:15" x14ac:dyDescent="0.25">
      <c r="A3087" s="19">
        <v>3089</v>
      </c>
      <c r="B3087" t="s">
        <v>11399</v>
      </c>
      <c r="C3087" t="s">
        <v>4001</v>
      </c>
      <c r="D3087" s="50" t="s">
        <v>12525</v>
      </c>
      <c r="E3087" s="84">
        <f t="shared" si="192"/>
        <v>42701</v>
      </c>
      <c r="F3087" s="50">
        <f t="shared" si="193"/>
        <v>2016</v>
      </c>
      <c r="G3087" s="50">
        <f t="shared" si="194"/>
        <v>11</v>
      </c>
      <c r="H3087" s="50">
        <f t="shared" si="195"/>
        <v>7</v>
      </c>
      <c r="I3087" s="54" t="s">
        <v>15622</v>
      </c>
      <c r="J3087" s="54" t="s">
        <v>17050</v>
      </c>
      <c r="K3087" s="54" t="s">
        <v>17124</v>
      </c>
      <c r="L3087" s="54" t="s">
        <v>15626</v>
      </c>
      <c r="M3087" s="55">
        <v>1</v>
      </c>
      <c r="N3087" s="55">
        <v>0.62</v>
      </c>
      <c r="O3087" s="54" t="s">
        <v>15615</v>
      </c>
    </row>
    <row r="3088" spans="1:15" x14ac:dyDescent="0.25">
      <c r="A3088" s="19">
        <v>3090</v>
      </c>
      <c r="B3088" t="s">
        <v>8605</v>
      </c>
      <c r="C3088" t="s">
        <v>6742</v>
      </c>
      <c r="D3088" s="50" t="s">
        <v>12525</v>
      </c>
      <c r="E3088" s="84">
        <f t="shared" si="192"/>
        <v>42701</v>
      </c>
      <c r="F3088" s="50">
        <f t="shared" si="193"/>
        <v>2016</v>
      </c>
      <c r="G3088" s="50">
        <f t="shared" si="194"/>
        <v>11</v>
      </c>
      <c r="H3088" s="50">
        <f t="shared" si="195"/>
        <v>7</v>
      </c>
      <c r="I3088" s="54" t="s">
        <v>15622</v>
      </c>
      <c r="J3088" s="54" t="s">
        <v>17050</v>
      </c>
      <c r="K3088" s="54" t="s">
        <v>17124</v>
      </c>
      <c r="L3088" s="54" t="s">
        <v>15626</v>
      </c>
      <c r="M3088" s="55">
        <v>1</v>
      </c>
      <c r="N3088" s="55">
        <v>1</v>
      </c>
      <c r="O3088" s="54" t="s">
        <v>15616</v>
      </c>
    </row>
    <row r="3089" spans="1:15" x14ac:dyDescent="0.25">
      <c r="A3089" s="19">
        <v>3091</v>
      </c>
      <c r="B3089" t="s">
        <v>9737</v>
      </c>
      <c r="C3089" t="s">
        <v>5628</v>
      </c>
      <c r="D3089" s="50" t="s">
        <v>12525</v>
      </c>
      <c r="E3089" s="84">
        <f t="shared" si="192"/>
        <v>42701</v>
      </c>
      <c r="F3089" s="50">
        <f t="shared" si="193"/>
        <v>2016</v>
      </c>
      <c r="G3089" s="50">
        <f t="shared" si="194"/>
        <v>11</v>
      </c>
      <c r="H3089" s="50">
        <f t="shared" si="195"/>
        <v>7</v>
      </c>
      <c r="I3089" s="54" t="s">
        <v>15738</v>
      </c>
      <c r="J3089" s="54" t="s">
        <v>17072</v>
      </c>
      <c r="K3089" s="54" t="s">
        <v>17124</v>
      </c>
      <c r="L3089" s="54" t="s">
        <v>15623</v>
      </c>
      <c r="M3089" s="55">
        <v>0.5</v>
      </c>
      <c r="N3089" s="55">
        <v>0.94</v>
      </c>
      <c r="O3089" s="54" t="s">
        <v>15615</v>
      </c>
    </row>
    <row r="3090" spans="1:15" x14ac:dyDescent="0.25">
      <c r="A3090" s="19">
        <v>3092</v>
      </c>
      <c r="B3090" t="s">
        <v>11207</v>
      </c>
      <c r="C3090" t="s">
        <v>4193</v>
      </c>
      <c r="D3090" s="50" t="s">
        <v>12526</v>
      </c>
      <c r="E3090" s="84">
        <f t="shared" si="192"/>
        <v>42702</v>
      </c>
      <c r="F3090" s="50">
        <f t="shared" si="193"/>
        <v>2016</v>
      </c>
      <c r="G3090" s="50">
        <f t="shared" si="194"/>
        <v>11</v>
      </c>
      <c r="H3090" s="50">
        <f t="shared" si="195"/>
        <v>1</v>
      </c>
      <c r="I3090" s="54" t="s">
        <v>15622</v>
      </c>
      <c r="J3090" s="54" t="s">
        <v>17050</v>
      </c>
      <c r="K3090" s="54" t="s">
        <v>17124</v>
      </c>
      <c r="L3090" s="54" t="s">
        <v>15626</v>
      </c>
      <c r="M3090" s="55">
        <v>1</v>
      </c>
      <c r="N3090" s="55">
        <v>0.97</v>
      </c>
      <c r="O3090" s="54" t="s">
        <v>15616</v>
      </c>
    </row>
    <row r="3091" spans="1:15" x14ac:dyDescent="0.25">
      <c r="A3091" s="19">
        <v>3093</v>
      </c>
      <c r="B3091" t="s">
        <v>9551</v>
      </c>
      <c r="C3091" t="s">
        <v>5809</v>
      </c>
      <c r="D3091" s="50" t="s">
        <v>12527</v>
      </c>
      <c r="E3091" s="84">
        <f t="shared" si="192"/>
        <v>42703</v>
      </c>
      <c r="F3091" s="50">
        <f t="shared" si="193"/>
        <v>2016</v>
      </c>
      <c r="G3091" s="50">
        <f t="shared" si="194"/>
        <v>11</v>
      </c>
      <c r="H3091" s="50">
        <f t="shared" si="195"/>
        <v>2</v>
      </c>
      <c r="I3091" s="54" t="s">
        <v>15622</v>
      </c>
      <c r="J3091" s="54" t="s">
        <v>17050</v>
      </c>
      <c r="K3091" s="54" t="s">
        <v>17124</v>
      </c>
      <c r="L3091" s="54" t="s">
        <v>15626</v>
      </c>
      <c r="M3091" s="55">
        <v>0.83</v>
      </c>
      <c r="N3091" s="55">
        <v>0.94</v>
      </c>
      <c r="O3091" s="54" t="s">
        <v>15615</v>
      </c>
    </row>
    <row r="3092" spans="1:15" x14ac:dyDescent="0.25">
      <c r="A3092" s="19">
        <v>3094</v>
      </c>
      <c r="B3092" t="s">
        <v>10631</v>
      </c>
      <c r="C3092" t="s">
        <v>4755</v>
      </c>
      <c r="D3092" s="50" t="s">
        <v>12528</v>
      </c>
      <c r="E3092" s="84">
        <f t="shared" si="192"/>
        <v>42705</v>
      </c>
      <c r="F3092" s="50">
        <f t="shared" si="193"/>
        <v>2016</v>
      </c>
      <c r="G3092" s="50">
        <f t="shared" si="194"/>
        <v>12</v>
      </c>
      <c r="H3092" s="50">
        <f t="shared" si="195"/>
        <v>4</v>
      </c>
      <c r="I3092" s="54" t="s">
        <v>15622</v>
      </c>
      <c r="J3092" s="54" t="s">
        <v>17050</v>
      </c>
      <c r="K3092" s="54" t="s">
        <v>17124</v>
      </c>
      <c r="L3092" s="54" t="s">
        <v>15624</v>
      </c>
      <c r="M3092" s="55">
        <v>1</v>
      </c>
      <c r="N3092" s="55">
        <v>0.97</v>
      </c>
      <c r="O3092" s="54" t="s">
        <v>15615</v>
      </c>
    </row>
    <row r="3093" spans="1:15" x14ac:dyDescent="0.25">
      <c r="A3093" s="19">
        <v>3095</v>
      </c>
      <c r="B3093" t="s">
        <v>8345</v>
      </c>
      <c r="C3093" t="s">
        <v>6993</v>
      </c>
      <c r="D3093" s="50" t="s">
        <v>12529</v>
      </c>
      <c r="E3093" s="84">
        <f t="shared" si="192"/>
        <v>42709</v>
      </c>
      <c r="F3093" s="50">
        <f t="shared" si="193"/>
        <v>2016</v>
      </c>
      <c r="G3093" s="50">
        <f t="shared" si="194"/>
        <v>12</v>
      </c>
      <c r="H3093" s="50">
        <f t="shared" si="195"/>
        <v>1</v>
      </c>
      <c r="I3093" s="54" t="s">
        <v>15622</v>
      </c>
      <c r="J3093" s="54" t="s">
        <v>17050</v>
      </c>
      <c r="K3093" s="54" t="s">
        <v>17124</v>
      </c>
      <c r="L3093" s="54" t="s">
        <v>15624</v>
      </c>
      <c r="M3093" s="55">
        <v>0.8</v>
      </c>
      <c r="N3093" s="55">
        <v>0.89</v>
      </c>
      <c r="O3093" s="54" t="s">
        <v>15616</v>
      </c>
    </row>
    <row r="3094" spans="1:15" x14ac:dyDescent="0.25">
      <c r="A3094" s="19">
        <v>3096</v>
      </c>
      <c r="B3094" t="s">
        <v>10561</v>
      </c>
      <c r="C3094" t="s">
        <v>4823</v>
      </c>
      <c r="D3094" s="50" t="s">
        <v>12529</v>
      </c>
      <c r="E3094" s="84">
        <f t="shared" si="192"/>
        <v>42709</v>
      </c>
      <c r="F3094" s="50">
        <f t="shared" si="193"/>
        <v>2016</v>
      </c>
      <c r="G3094" s="50">
        <f t="shared" si="194"/>
        <v>12</v>
      </c>
      <c r="H3094" s="50">
        <f t="shared" si="195"/>
        <v>1</v>
      </c>
      <c r="I3094" s="54" t="s">
        <v>15625</v>
      </c>
      <c r="J3094" s="54" t="s">
        <v>17050</v>
      </c>
      <c r="K3094" s="54" t="s">
        <v>17124</v>
      </c>
      <c r="L3094" s="54" t="s">
        <v>15626</v>
      </c>
      <c r="M3094" s="55">
        <v>0.99</v>
      </c>
      <c r="N3094" s="55">
        <v>0.45</v>
      </c>
      <c r="O3094" s="54" t="s">
        <v>15615</v>
      </c>
    </row>
    <row r="3095" spans="1:15" x14ac:dyDescent="0.25">
      <c r="A3095" s="19">
        <v>3097</v>
      </c>
      <c r="B3095" t="s">
        <v>9119</v>
      </c>
      <c r="C3095" t="s">
        <v>6234</v>
      </c>
      <c r="D3095" s="50" t="s">
        <v>12530</v>
      </c>
      <c r="E3095" s="84">
        <f t="shared" si="192"/>
        <v>42712</v>
      </c>
      <c r="F3095" s="50">
        <f t="shared" si="193"/>
        <v>2016</v>
      </c>
      <c r="G3095" s="50">
        <f t="shared" si="194"/>
        <v>12</v>
      </c>
      <c r="H3095" s="50">
        <f t="shared" si="195"/>
        <v>4</v>
      </c>
      <c r="I3095" s="54" t="s">
        <v>15622</v>
      </c>
      <c r="J3095" s="54" t="s">
        <v>17050</v>
      </c>
      <c r="K3095" s="54" t="s">
        <v>17124</v>
      </c>
      <c r="L3095" s="54" t="s">
        <v>15626</v>
      </c>
      <c r="M3095" s="55">
        <v>1</v>
      </c>
      <c r="N3095" s="55">
        <v>0.91</v>
      </c>
      <c r="O3095" s="54" t="s">
        <v>15616</v>
      </c>
    </row>
    <row r="3096" spans="1:15" x14ac:dyDescent="0.25">
      <c r="A3096" s="19">
        <v>3098</v>
      </c>
      <c r="B3096" t="s">
        <v>10380</v>
      </c>
      <c r="C3096" t="s">
        <v>4999</v>
      </c>
      <c r="D3096" s="50" t="s">
        <v>12531</v>
      </c>
      <c r="E3096" s="84">
        <f t="shared" si="192"/>
        <v>42713</v>
      </c>
      <c r="F3096" s="50">
        <f t="shared" si="193"/>
        <v>2016</v>
      </c>
      <c r="G3096" s="50">
        <f t="shared" si="194"/>
        <v>12</v>
      </c>
      <c r="H3096" s="50">
        <f t="shared" si="195"/>
        <v>5</v>
      </c>
      <c r="I3096" s="54" t="s">
        <v>15622</v>
      </c>
      <c r="J3096" s="54" t="s">
        <v>17050</v>
      </c>
      <c r="K3096" s="54" t="s">
        <v>17124</v>
      </c>
      <c r="L3096" s="54" t="s">
        <v>15626</v>
      </c>
      <c r="M3096" s="55">
        <v>0.96</v>
      </c>
      <c r="N3096" s="55">
        <v>1</v>
      </c>
      <c r="O3096" s="54" t="s">
        <v>15615</v>
      </c>
    </row>
    <row r="3097" spans="1:15" x14ac:dyDescent="0.25">
      <c r="A3097" s="19">
        <v>3099</v>
      </c>
      <c r="B3097" t="s">
        <v>10224</v>
      </c>
      <c r="C3097" t="s">
        <v>5155</v>
      </c>
      <c r="D3097" s="50" t="s">
        <v>12532</v>
      </c>
      <c r="E3097" s="84">
        <f t="shared" si="192"/>
        <v>42714</v>
      </c>
      <c r="F3097" s="50">
        <f t="shared" si="193"/>
        <v>2016</v>
      </c>
      <c r="G3097" s="50">
        <f t="shared" si="194"/>
        <v>12</v>
      </c>
      <c r="H3097" s="50">
        <f t="shared" si="195"/>
        <v>6</v>
      </c>
      <c r="I3097" s="54" t="s">
        <v>15622</v>
      </c>
      <c r="J3097" s="54" t="s">
        <v>17050</v>
      </c>
      <c r="K3097" s="54" t="s">
        <v>17124</v>
      </c>
      <c r="L3097" s="54" t="s">
        <v>15626</v>
      </c>
      <c r="M3097" s="55">
        <v>1</v>
      </c>
      <c r="N3097" s="55">
        <v>0.38</v>
      </c>
      <c r="O3097" s="54" t="s">
        <v>15615</v>
      </c>
    </row>
    <row r="3098" spans="1:15" x14ac:dyDescent="0.25">
      <c r="A3098" s="19">
        <v>3100</v>
      </c>
      <c r="B3098" t="s">
        <v>8954</v>
      </c>
      <c r="C3098" t="s">
        <v>6399</v>
      </c>
      <c r="D3098" s="50" t="s">
        <v>12533</v>
      </c>
      <c r="E3098" s="84">
        <f t="shared" si="192"/>
        <v>42716</v>
      </c>
      <c r="F3098" s="50">
        <f t="shared" si="193"/>
        <v>2016</v>
      </c>
      <c r="G3098" s="50">
        <f t="shared" si="194"/>
        <v>12</v>
      </c>
      <c r="H3098" s="50">
        <f t="shared" si="195"/>
        <v>1</v>
      </c>
      <c r="I3098" s="54" t="s">
        <v>15622</v>
      </c>
      <c r="J3098" s="54" t="s">
        <v>17050</v>
      </c>
      <c r="K3098" s="54" t="s">
        <v>17124</v>
      </c>
      <c r="L3098" s="54" t="s">
        <v>15626</v>
      </c>
      <c r="M3098" s="55">
        <v>1</v>
      </c>
      <c r="N3098" s="55">
        <v>0.97</v>
      </c>
      <c r="O3098" s="54" t="s">
        <v>15615</v>
      </c>
    </row>
    <row r="3099" spans="1:15" x14ac:dyDescent="0.25">
      <c r="A3099" s="19">
        <v>3101</v>
      </c>
      <c r="B3099" t="s">
        <v>11384</v>
      </c>
      <c r="C3099" t="s">
        <v>4016</v>
      </c>
      <c r="D3099" s="50" t="s">
        <v>12533</v>
      </c>
      <c r="E3099" s="84">
        <f t="shared" si="192"/>
        <v>42716</v>
      </c>
      <c r="F3099" s="50">
        <f t="shared" si="193"/>
        <v>2016</v>
      </c>
      <c r="G3099" s="50">
        <f t="shared" si="194"/>
        <v>12</v>
      </c>
      <c r="H3099" s="50">
        <f t="shared" si="195"/>
        <v>1</v>
      </c>
      <c r="I3099" s="54" t="s">
        <v>15622</v>
      </c>
      <c r="J3099" s="54" t="s">
        <v>17050</v>
      </c>
      <c r="K3099" s="54" t="s">
        <v>17124</v>
      </c>
      <c r="L3099" s="54" t="s">
        <v>15624</v>
      </c>
      <c r="M3099" s="55">
        <v>1</v>
      </c>
      <c r="N3099" s="55">
        <v>0.38</v>
      </c>
      <c r="O3099" s="54" t="s">
        <v>15615</v>
      </c>
    </row>
    <row r="3100" spans="1:15" x14ac:dyDescent="0.25">
      <c r="A3100" s="19">
        <v>3102</v>
      </c>
      <c r="B3100" t="s">
        <v>10381</v>
      </c>
      <c r="C3100" t="s">
        <v>4998</v>
      </c>
      <c r="D3100" s="50" t="s">
        <v>12534</v>
      </c>
      <c r="E3100" s="84">
        <f t="shared" si="192"/>
        <v>42717</v>
      </c>
      <c r="F3100" s="50">
        <f t="shared" si="193"/>
        <v>2016</v>
      </c>
      <c r="G3100" s="50">
        <f t="shared" si="194"/>
        <v>12</v>
      </c>
      <c r="H3100" s="50">
        <f t="shared" si="195"/>
        <v>2</v>
      </c>
      <c r="I3100" s="54" t="s">
        <v>15622</v>
      </c>
      <c r="J3100" s="54" t="s">
        <v>17050</v>
      </c>
      <c r="K3100" s="54" t="s">
        <v>17124</v>
      </c>
      <c r="L3100" s="54" t="s">
        <v>15624</v>
      </c>
      <c r="M3100" s="55">
        <v>1</v>
      </c>
      <c r="N3100" s="55">
        <v>0.98</v>
      </c>
      <c r="O3100" s="54" t="s">
        <v>15615</v>
      </c>
    </row>
    <row r="3101" spans="1:15" x14ac:dyDescent="0.25">
      <c r="A3101" s="19">
        <v>3103</v>
      </c>
      <c r="B3101" t="s">
        <v>8808</v>
      </c>
      <c r="C3101" t="s">
        <v>6540</v>
      </c>
      <c r="D3101" s="50" t="s">
        <v>12534</v>
      </c>
      <c r="E3101" s="84">
        <f t="shared" si="192"/>
        <v>42717</v>
      </c>
      <c r="F3101" s="50">
        <f t="shared" si="193"/>
        <v>2016</v>
      </c>
      <c r="G3101" s="50">
        <f t="shared" si="194"/>
        <v>12</v>
      </c>
      <c r="H3101" s="50">
        <f t="shared" si="195"/>
        <v>2</v>
      </c>
      <c r="I3101" s="54" t="s">
        <v>15622</v>
      </c>
      <c r="J3101" s="54" t="s">
        <v>17050</v>
      </c>
      <c r="K3101" s="54" t="s">
        <v>17124</v>
      </c>
      <c r="L3101" s="54" t="s">
        <v>15626</v>
      </c>
      <c r="M3101" s="55">
        <v>0.7</v>
      </c>
      <c r="N3101" s="55">
        <v>0.88</v>
      </c>
      <c r="O3101" s="54" t="s">
        <v>15616</v>
      </c>
    </row>
    <row r="3102" spans="1:15" x14ac:dyDescent="0.25">
      <c r="A3102" s="19">
        <v>3104</v>
      </c>
      <c r="B3102" t="s">
        <v>9990</v>
      </c>
      <c r="C3102" t="s">
        <v>5383</v>
      </c>
      <c r="D3102" s="50" t="s">
        <v>12535</v>
      </c>
      <c r="E3102" s="84">
        <f t="shared" si="192"/>
        <v>42718</v>
      </c>
      <c r="F3102" s="50">
        <f t="shared" si="193"/>
        <v>2016</v>
      </c>
      <c r="G3102" s="50">
        <f t="shared" si="194"/>
        <v>12</v>
      </c>
      <c r="H3102" s="50">
        <f t="shared" si="195"/>
        <v>3</v>
      </c>
      <c r="I3102" s="54" t="s">
        <v>15622</v>
      </c>
      <c r="J3102" s="54" t="s">
        <v>17050</v>
      </c>
      <c r="K3102" s="54" t="s">
        <v>17124</v>
      </c>
      <c r="L3102" s="54" t="s">
        <v>15626</v>
      </c>
      <c r="M3102" s="55">
        <v>0.97</v>
      </c>
      <c r="N3102" s="55">
        <v>0.99</v>
      </c>
      <c r="O3102" s="54" t="s">
        <v>15615</v>
      </c>
    </row>
    <row r="3103" spans="1:15" x14ac:dyDescent="0.25">
      <c r="A3103" s="19">
        <v>3105</v>
      </c>
      <c r="B3103" t="s">
        <v>8316</v>
      </c>
      <c r="C3103" t="s">
        <v>7021</v>
      </c>
      <c r="D3103" s="50" t="s">
        <v>12536</v>
      </c>
      <c r="E3103" s="84">
        <f t="shared" si="192"/>
        <v>42719</v>
      </c>
      <c r="F3103" s="50">
        <f t="shared" si="193"/>
        <v>2016</v>
      </c>
      <c r="G3103" s="50">
        <f t="shared" si="194"/>
        <v>12</v>
      </c>
      <c r="H3103" s="50">
        <f t="shared" si="195"/>
        <v>4</v>
      </c>
      <c r="I3103" s="54" t="s">
        <v>15622</v>
      </c>
      <c r="J3103" s="54" t="s">
        <v>17050</v>
      </c>
      <c r="K3103" s="54" t="s">
        <v>17124</v>
      </c>
      <c r="L3103" s="54" t="s">
        <v>15626</v>
      </c>
      <c r="M3103" s="55">
        <v>0.8</v>
      </c>
      <c r="N3103" s="55">
        <v>0.81</v>
      </c>
      <c r="O3103" s="54" t="s">
        <v>15616</v>
      </c>
    </row>
    <row r="3104" spans="1:15" x14ac:dyDescent="0.25">
      <c r="A3104" s="19">
        <v>3106</v>
      </c>
      <c r="B3104" t="s">
        <v>9091</v>
      </c>
      <c r="C3104" t="s">
        <v>6262</v>
      </c>
      <c r="D3104" s="50" t="s">
        <v>12537</v>
      </c>
      <c r="E3104" s="84">
        <f t="shared" si="192"/>
        <v>42720</v>
      </c>
      <c r="F3104" s="50">
        <f t="shared" si="193"/>
        <v>2016</v>
      </c>
      <c r="G3104" s="50">
        <f t="shared" si="194"/>
        <v>12</v>
      </c>
      <c r="H3104" s="50">
        <f t="shared" si="195"/>
        <v>5</v>
      </c>
      <c r="I3104" s="54" t="s">
        <v>15625</v>
      </c>
      <c r="J3104" s="54" t="s">
        <v>17050</v>
      </c>
      <c r="K3104" s="54" t="s">
        <v>17124</v>
      </c>
      <c r="L3104" s="54" t="s">
        <v>15628</v>
      </c>
      <c r="M3104" s="55">
        <v>0</v>
      </c>
      <c r="N3104" s="55">
        <v>1</v>
      </c>
      <c r="O3104" s="54" t="s">
        <v>15615</v>
      </c>
    </row>
    <row r="3105" spans="1:15" x14ac:dyDescent="0.25">
      <c r="A3105" s="19">
        <v>3107</v>
      </c>
      <c r="B3105" t="s">
        <v>8425</v>
      </c>
      <c r="C3105" t="s">
        <v>6917</v>
      </c>
      <c r="D3105" s="50" t="s">
        <v>12537</v>
      </c>
      <c r="E3105" s="84">
        <f t="shared" si="192"/>
        <v>42720</v>
      </c>
      <c r="F3105" s="50">
        <f t="shared" si="193"/>
        <v>2016</v>
      </c>
      <c r="G3105" s="50">
        <f t="shared" si="194"/>
        <v>12</v>
      </c>
      <c r="H3105" s="50">
        <f t="shared" si="195"/>
        <v>5</v>
      </c>
      <c r="I3105" s="54" t="s">
        <v>15622</v>
      </c>
      <c r="J3105" s="54" t="s">
        <v>17050</v>
      </c>
      <c r="K3105" s="54" t="s">
        <v>17124</v>
      </c>
      <c r="L3105" s="54" t="s">
        <v>15626</v>
      </c>
      <c r="M3105" s="55">
        <v>1</v>
      </c>
      <c r="N3105" s="55">
        <v>0.92</v>
      </c>
      <c r="O3105" s="54" t="s">
        <v>15616</v>
      </c>
    </row>
    <row r="3106" spans="1:15" x14ac:dyDescent="0.25">
      <c r="A3106" s="19">
        <v>3108</v>
      </c>
      <c r="B3106" t="s">
        <v>11196</v>
      </c>
      <c r="C3106" t="s">
        <v>4204</v>
      </c>
      <c r="D3106" s="50" t="s">
        <v>12538</v>
      </c>
      <c r="E3106" s="84">
        <f t="shared" si="192"/>
        <v>42723</v>
      </c>
      <c r="F3106" s="50">
        <f t="shared" si="193"/>
        <v>2016</v>
      </c>
      <c r="G3106" s="50">
        <f t="shared" si="194"/>
        <v>12</v>
      </c>
      <c r="H3106" s="50">
        <f t="shared" si="195"/>
        <v>1</v>
      </c>
      <c r="I3106" s="54" t="s">
        <v>15622</v>
      </c>
      <c r="J3106" s="54" t="s">
        <v>17050</v>
      </c>
      <c r="K3106" s="54" t="s">
        <v>17124</v>
      </c>
      <c r="L3106" s="54" t="s">
        <v>15623</v>
      </c>
      <c r="M3106" s="55">
        <v>0.5</v>
      </c>
      <c r="N3106" s="55">
        <v>0.14000000000000001</v>
      </c>
      <c r="O3106" s="54" t="s">
        <v>15615</v>
      </c>
    </row>
    <row r="3107" spans="1:15" x14ac:dyDescent="0.25">
      <c r="A3107" s="19">
        <v>3109</v>
      </c>
      <c r="B3107" t="s">
        <v>11285</v>
      </c>
      <c r="C3107" t="s">
        <v>4116</v>
      </c>
      <c r="D3107" s="50" t="s">
        <v>12539</v>
      </c>
      <c r="E3107" s="84">
        <f t="shared" si="192"/>
        <v>42725</v>
      </c>
      <c r="F3107" s="50">
        <f t="shared" si="193"/>
        <v>2016</v>
      </c>
      <c r="G3107" s="50">
        <f t="shared" si="194"/>
        <v>12</v>
      </c>
      <c r="H3107" s="50">
        <f t="shared" si="195"/>
        <v>3</v>
      </c>
      <c r="I3107" s="54" t="s">
        <v>15622</v>
      </c>
      <c r="J3107" s="54" t="s">
        <v>17050</v>
      </c>
      <c r="K3107" s="54" t="s">
        <v>17124</v>
      </c>
      <c r="L3107" s="54" t="s">
        <v>15626</v>
      </c>
      <c r="M3107" s="55">
        <v>1</v>
      </c>
      <c r="N3107" s="55">
        <v>0.77</v>
      </c>
      <c r="O3107" s="54" t="s">
        <v>15615</v>
      </c>
    </row>
    <row r="3108" spans="1:15" x14ac:dyDescent="0.25">
      <c r="A3108" s="19">
        <v>3110</v>
      </c>
      <c r="B3108" t="s">
        <v>9821</v>
      </c>
      <c r="C3108" t="s">
        <v>5548</v>
      </c>
      <c r="D3108" s="50" t="s">
        <v>12540</v>
      </c>
      <c r="E3108" s="84">
        <f t="shared" si="192"/>
        <v>42727</v>
      </c>
      <c r="F3108" s="50">
        <f t="shared" si="193"/>
        <v>2016</v>
      </c>
      <c r="G3108" s="50">
        <f t="shared" si="194"/>
        <v>12</v>
      </c>
      <c r="H3108" s="50">
        <f t="shared" si="195"/>
        <v>5</v>
      </c>
      <c r="I3108" s="54" t="s">
        <v>15743</v>
      </c>
      <c r="J3108" s="54" t="s">
        <v>17098</v>
      </c>
      <c r="K3108" s="54" t="s">
        <v>17125</v>
      </c>
      <c r="L3108" s="54" t="s">
        <v>15624</v>
      </c>
      <c r="M3108" s="55">
        <v>1</v>
      </c>
      <c r="N3108" s="55">
        <v>1</v>
      </c>
      <c r="O3108" s="54" t="s">
        <v>15616</v>
      </c>
    </row>
    <row r="3109" spans="1:15" x14ac:dyDescent="0.25">
      <c r="A3109" s="19">
        <v>3111</v>
      </c>
      <c r="B3109" t="s">
        <v>10526</v>
      </c>
      <c r="C3109" t="s">
        <v>4857</v>
      </c>
      <c r="D3109" s="50" t="s">
        <v>12541</v>
      </c>
      <c r="E3109" s="84">
        <f t="shared" si="192"/>
        <v>42730</v>
      </c>
      <c r="F3109" s="50">
        <f t="shared" si="193"/>
        <v>2016</v>
      </c>
      <c r="G3109" s="50">
        <f t="shared" si="194"/>
        <v>12</v>
      </c>
      <c r="H3109" s="50">
        <f t="shared" si="195"/>
        <v>1</v>
      </c>
      <c r="I3109" s="54" t="s">
        <v>15629</v>
      </c>
      <c r="J3109" s="54" t="s">
        <v>17050</v>
      </c>
      <c r="K3109" s="54" t="s">
        <v>17124</v>
      </c>
      <c r="L3109" s="54" t="s">
        <v>15624</v>
      </c>
      <c r="M3109" s="55">
        <v>0.94</v>
      </c>
      <c r="N3109" s="55">
        <v>0.97</v>
      </c>
      <c r="O3109" s="54" t="s">
        <v>15615</v>
      </c>
    </row>
    <row r="3110" spans="1:15" x14ac:dyDescent="0.25">
      <c r="A3110" s="19">
        <v>3112</v>
      </c>
      <c r="B3110" t="s">
        <v>8883</v>
      </c>
      <c r="C3110" t="s">
        <v>6468</v>
      </c>
      <c r="D3110" s="50" t="s">
        <v>12542</v>
      </c>
      <c r="E3110" s="84">
        <f t="shared" si="192"/>
        <v>42733</v>
      </c>
      <c r="F3110" s="50">
        <f t="shared" si="193"/>
        <v>2016</v>
      </c>
      <c r="G3110" s="50">
        <f t="shared" si="194"/>
        <v>12</v>
      </c>
      <c r="H3110" s="50">
        <f t="shared" si="195"/>
        <v>4</v>
      </c>
      <c r="I3110" s="54" t="s">
        <v>15622</v>
      </c>
      <c r="J3110" s="54" t="s">
        <v>17050</v>
      </c>
      <c r="K3110" s="54" t="s">
        <v>17124</v>
      </c>
      <c r="L3110" s="54" t="s">
        <v>15626</v>
      </c>
      <c r="M3110" s="55">
        <v>0.9</v>
      </c>
      <c r="N3110" s="55">
        <v>0.97</v>
      </c>
      <c r="O3110" s="54" t="s">
        <v>15615</v>
      </c>
    </row>
    <row r="3111" spans="1:15" x14ac:dyDescent="0.25">
      <c r="A3111" s="19">
        <v>3113</v>
      </c>
      <c r="B3111" t="s">
        <v>10795</v>
      </c>
      <c r="C3111" t="s">
        <v>4597</v>
      </c>
      <c r="D3111" s="50" t="s">
        <v>12543</v>
      </c>
      <c r="E3111" s="84">
        <f t="shared" si="192"/>
        <v>42736</v>
      </c>
      <c r="F3111" s="50">
        <f t="shared" si="193"/>
        <v>2017</v>
      </c>
      <c r="G3111" s="50">
        <f t="shared" si="194"/>
        <v>1</v>
      </c>
      <c r="H3111" s="50">
        <f t="shared" si="195"/>
        <v>7</v>
      </c>
      <c r="I3111" s="54" t="s">
        <v>15622</v>
      </c>
      <c r="J3111" s="54" t="s">
        <v>17050</v>
      </c>
      <c r="K3111" s="54" t="s">
        <v>17124</v>
      </c>
      <c r="L3111" s="54" t="s">
        <v>15626</v>
      </c>
      <c r="M3111" s="55">
        <v>1</v>
      </c>
      <c r="N3111" s="55">
        <v>0.89</v>
      </c>
      <c r="O3111" s="54" t="s">
        <v>15616</v>
      </c>
    </row>
    <row r="3112" spans="1:15" x14ac:dyDescent="0.25">
      <c r="A3112" s="19">
        <v>3114</v>
      </c>
      <c r="B3112" t="s">
        <v>10876</v>
      </c>
      <c r="C3112" t="s">
        <v>4518</v>
      </c>
      <c r="D3112" s="50" t="s">
        <v>12543</v>
      </c>
      <c r="E3112" s="84">
        <f t="shared" si="192"/>
        <v>42736</v>
      </c>
      <c r="F3112" s="50">
        <f t="shared" si="193"/>
        <v>2017</v>
      </c>
      <c r="G3112" s="50">
        <f t="shared" si="194"/>
        <v>1</v>
      </c>
      <c r="H3112" s="50">
        <f t="shared" si="195"/>
        <v>7</v>
      </c>
      <c r="I3112" s="54" t="s">
        <v>15622</v>
      </c>
      <c r="J3112" s="54" t="s">
        <v>17050</v>
      </c>
      <c r="K3112" s="54" t="s">
        <v>17124</v>
      </c>
      <c r="L3112" s="54" t="s">
        <v>15626</v>
      </c>
      <c r="M3112" s="55">
        <v>1</v>
      </c>
      <c r="N3112" s="55">
        <v>1</v>
      </c>
      <c r="O3112" s="54" t="s">
        <v>15615</v>
      </c>
    </row>
    <row r="3113" spans="1:15" x14ac:dyDescent="0.25">
      <c r="A3113" s="19">
        <v>1724</v>
      </c>
      <c r="B3113" t="s">
        <v>11333</v>
      </c>
      <c r="C3113" t="s">
        <v>4068</v>
      </c>
      <c r="D3113" s="50" t="s">
        <v>12544</v>
      </c>
      <c r="E3113" s="84">
        <f t="shared" si="192"/>
        <v>42737</v>
      </c>
      <c r="F3113" s="50">
        <f t="shared" si="193"/>
        <v>2017</v>
      </c>
      <c r="G3113" s="50">
        <f t="shared" si="194"/>
        <v>1</v>
      </c>
      <c r="H3113" s="50">
        <f t="shared" si="195"/>
        <v>1</v>
      </c>
      <c r="I3113" s="54" t="s">
        <v>15622</v>
      </c>
      <c r="J3113" s="54" t="s">
        <v>17050</v>
      </c>
      <c r="K3113" s="54" t="s">
        <v>17124</v>
      </c>
      <c r="L3113" s="54" t="s">
        <v>15624</v>
      </c>
      <c r="M3113" s="55">
        <v>1</v>
      </c>
      <c r="N3113" s="55">
        <v>0.93</v>
      </c>
      <c r="O3113" s="54" t="s">
        <v>15615</v>
      </c>
    </row>
    <row r="3114" spans="1:15" x14ac:dyDescent="0.25">
      <c r="A3114" s="19">
        <v>3115</v>
      </c>
      <c r="B3114" t="s">
        <v>10607</v>
      </c>
      <c r="C3114" t="s">
        <v>4779</v>
      </c>
      <c r="D3114" s="50" t="s">
        <v>12544</v>
      </c>
      <c r="E3114" s="84">
        <f t="shared" si="192"/>
        <v>42737</v>
      </c>
      <c r="F3114" s="50">
        <f t="shared" si="193"/>
        <v>2017</v>
      </c>
      <c r="G3114" s="50">
        <f t="shared" si="194"/>
        <v>1</v>
      </c>
      <c r="H3114" s="50">
        <f t="shared" si="195"/>
        <v>1</v>
      </c>
      <c r="I3114" s="54" t="s">
        <v>15779</v>
      </c>
      <c r="J3114" s="54" t="s">
        <v>17107</v>
      </c>
      <c r="K3114" s="54" t="s">
        <v>17124</v>
      </c>
      <c r="L3114" s="54" t="s">
        <v>15624</v>
      </c>
      <c r="M3114" s="55">
        <v>1</v>
      </c>
      <c r="N3114" s="55">
        <v>0.97</v>
      </c>
      <c r="O3114" s="54" t="s">
        <v>15615</v>
      </c>
    </row>
    <row r="3115" spans="1:15" x14ac:dyDescent="0.25">
      <c r="A3115" s="19">
        <v>3116</v>
      </c>
      <c r="B3115" t="s">
        <v>9044</v>
      </c>
      <c r="C3115" t="s">
        <v>6309</v>
      </c>
      <c r="D3115" s="50" t="s">
        <v>12545</v>
      </c>
      <c r="E3115" s="84">
        <f t="shared" si="192"/>
        <v>42738</v>
      </c>
      <c r="F3115" s="50">
        <f t="shared" si="193"/>
        <v>2017</v>
      </c>
      <c r="G3115" s="50">
        <f t="shared" si="194"/>
        <v>1</v>
      </c>
      <c r="H3115" s="50">
        <f t="shared" si="195"/>
        <v>2</v>
      </c>
      <c r="I3115" s="54" t="s">
        <v>15622</v>
      </c>
      <c r="J3115" s="54" t="s">
        <v>17050</v>
      </c>
      <c r="K3115" s="54" t="s">
        <v>17124</v>
      </c>
      <c r="L3115" s="54" t="s">
        <v>15626</v>
      </c>
      <c r="M3115" s="55">
        <v>1</v>
      </c>
      <c r="N3115" s="55">
        <v>1</v>
      </c>
      <c r="O3115" s="54" t="s">
        <v>15615</v>
      </c>
    </row>
    <row r="3116" spans="1:15" x14ac:dyDescent="0.25">
      <c r="A3116" s="19">
        <v>3117</v>
      </c>
      <c r="B3116" t="s">
        <v>9225</v>
      </c>
      <c r="C3116" t="s">
        <v>6129</v>
      </c>
      <c r="D3116" s="50" t="s">
        <v>12545</v>
      </c>
      <c r="E3116" s="84">
        <f t="shared" si="192"/>
        <v>42738</v>
      </c>
      <c r="F3116" s="50">
        <f t="shared" si="193"/>
        <v>2017</v>
      </c>
      <c r="G3116" s="50">
        <f t="shared" si="194"/>
        <v>1</v>
      </c>
      <c r="H3116" s="50">
        <f t="shared" si="195"/>
        <v>2</v>
      </c>
      <c r="I3116" s="54" t="s">
        <v>15622</v>
      </c>
      <c r="J3116" s="54" t="s">
        <v>17050</v>
      </c>
      <c r="K3116" s="54" t="s">
        <v>17124</v>
      </c>
      <c r="L3116" s="54" t="s">
        <v>15623</v>
      </c>
      <c r="M3116" s="55">
        <v>1</v>
      </c>
      <c r="N3116" s="55">
        <v>0.97</v>
      </c>
      <c r="O3116" s="54" t="s">
        <v>15616</v>
      </c>
    </row>
    <row r="3117" spans="1:15" x14ac:dyDescent="0.25">
      <c r="A3117" s="19">
        <v>3118</v>
      </c>
      <c r="B3117" t="s">
        <v>9563</v>
      </c>
      <c r="C3117" t="s">
        <v>5797</v>
      </c>
      <c r="D3117" s="50" t="s">
        <v>12546</v>
      </c>
      <c r="E3117" s="84">
        <f t="shared" si="192"/>
        <v>42739</v>
      </c>
      <c r="F3117" s="50">
        <f t="shared" si="193"/>
        <v>2017</v>
      </c>
      <c r="G3117" s="50">
        <f t="shared" si="194"/>
        <v>1</v>
      </c>
      <c r="H3117" s="50">
        <f t="shared" si="195"/>
        <v>3</v>
      </c>
      <c r="I3117" s="54" t="s">
        <v>15622</v>
      </c>
      <c r="J3117" s="54" t="s">
        <v>17050</v>
      </c>
      <c r="K3117" s="54" t="s">
        <v>17124</v>
      </c>
      <c r="L3117" s="54" t="s">
        <v>15624</v>
      </c>
      <c r="M3117" s="55">
        <v>1</v>
      </c>
      <c r="N3117" s="55">
        <v>0.5</v>
      </c>
      <c r="O3117" s="54" t="s">
        <v>15615</v>
      </c>
    </row>
    <row r="3118" spans="1:15" x14ac:dyDescent="0.25">
      <c r="A3118" s="19">
        <v>3119</v>
      </c>
      <c r="B3118" t="s">
        <v>8846</v>
      </c>
      <c r="C3118" t="s">
        <v>6503</v>
      </c>
      <c r="D3118" s="50" t="s">
        <v>12547</v>
      </c>
      <c r="E3118" s="84">
        <f t="shared" si="192"/>
        <v>42740</v>
      </c>
      <c r="F3118" s="50">
        <f t="shared" si="193"/>
        <v>2017</v>
      </c>
      <c r="G3118" s="50">
        <f t="shared" si="194"/>
        <v>1</v>
      </c>
      <c r="H3118" s="50">
        <f t="shared" si="195"/>
        <v>4</v>
      </c>
      <c r="I3118" s="54" t="s">
        <v>15625</v>
      </c>
      <c r="J3118" s="54" t="s">
        <v>17050</v>
      </c>
      <c r="K3118" s="54" t="s">
        <v>17124</v>
      </c>
      <c r="L3118" s="54" t="s">
        <v>15624</v>
      </c>
      <c r="M3118" s="55">
        <v>1</v>
      </c>
      <c r="N3118" s="55">
        <v>1</v>
      </c>
      <c r="O3118" s="54" t="s">
        <v>15615</v>
      </c>
    </row>
    <row r="3119" spans="1:15" x14ac:dyDescent="0.25">
      <c r="A3119" s="19">
        <v>3120</v>
      </c>
      <c r="B3119" t="s">
        <v>8152</v>
      </c>
      <c r="C3119" t="s">
        <v>7183</v>
      </c>
      <c r="D3119" s="50" t="s">
        <v>12547</v>
      </c>
      <c r="E3119" s="84">
        <f t="shared" si="192"/>
        <v>42740</v>
      </c>
      <c r="F3119" s="50">
        <f t="shared" si="193"/>
        <v>2017</v>
      </c>
      <c r="G3119" s="50">
        <f t="shared" si="194"/>
        <v>1</v>
      </c>
      <c r="H3119" s="50">
        <f t="shared" si="195"/>
        <v>4</v>
      </c>
      <c r="I3119" s="54" t="s">
        <v>15622</v>
      </c>
      <c r="J3119" s="54" t="s">
        <v>17050</v>
      </c>
      <c r="K3119" s="54" t="s">
        <v>17124</v>
      </c>
      <c r="L3119" s="54" t="s">
        <v>15624</v>
      </c>
      <c r="M3119" s="55">
        <v>1</v>
      </c>
      <c r="N3119" s="55">
        <v>0.86</v>
      </c>
      <c r="O3119" s="54" t="s">
        <v>15615</v>
      </c>
    </row>
    <row r="3120" spans="1:15" x14ac:dyDescent="0.25">
      <c r="A3120" s="19">
        <v>3121</v>
      </c>
      <c r="B3120" t="s">
        <v>10763</v>
      </c>
      <c r="C3120" t="s">
        <v>4627</v>
      </c>
      <c r="D3120" s="50" t="s">
        <v>12547</v>
      </c>
      <c r="E3120" s="84">
        <f t="shared" si="192"/>
        <v>42740</v>
      </c>
      <c r="F3120" s="50">
        <f t="shared" si="193"/>
        <v>2017</v>
      </c>
      <c r="G3120" s="50">
        <f t="shared" si="194"/>
        <v>1</v>
      </c>
      <c r="H3120" s="50">
        <f t="shared" si="195"/>
        <v>4</v>
      </c>
      <c r="I3120" s="54" t="s">
        <v>15629</v>
      </c>
      <c r="J3120" s="54" t="s">
        <v>17050</v>
      </c>
      <c r="K3120" s="54" t="s">
        <v>17124</v>
      </c>
      <c r="L3120" s="54" t="s">
        <v>15626</v>
      </c>
      <c r="M3120" s="55">
        <v>0.9</v>
      </c>
      <c r="N3120" s="55">
        <v>0.98</v>
      </c>
      <c r="O3120" s="54" t="s">
        <v>15615</v>
      </c>
    </row>
    <row r="3121" spans="1:15" x14ac:dyDescent="0.25">
      <c r="A3121" s="19">
        <v>3122</v>
      </c>
      <c r="B3121" t="s">
        <v>10551</v>
      </c>
      <c r="C3121" t="s">
        <v>4833</v>
      </c>
      <c r="D3121" s="50" t="s">
        <v>12547</v>
      </c>
      <c r="E3121" s="84">
        <f t="shared" si="192"/>
        <v>42740</v>
      </c>
      <c r="F3121" s="50">
        <f t="shared" si="193"/>
        <v>2017</v>
      </c>
      <c r="G3121" s="50">
        <f t="shared" si="194"/>
        <v>1</v>
      </c>
      <c r="H3121" s="50">
        <f t="shared" si="195"/>
        <v>4</v>
      </c>
      <c r="I3121" s="54" t="s">
        <v>15622</v>
      </c>
      <c r="J3121" s="54" t="s">
        <v>17050</v>
      </c>
      <c r="K3121" s="54" t="s">
        <v>17124</v>
      </c>
      <c r="L3121" s="54" t="s">
        <v>15623</v>
      </c>
      <c r="M3121" s="55">
        <v>1</v>
      </c>
      <c r="N3121" s="55">
        <v>1</v>
      </c>
      <c r="O3121" s="54" t="s">
        <v>15616</v>
      </c>
    </row>
    <row r="3122" spans="1:15" x14ac:dyDescent="0.25">
      <c r="A3122" s="19">
        <v>3123</v>
      </c>
      <c r="B3122" t="s">
        <v>10344</v>
      </c>
      <c r="C3122" t="s">
        <v>5035</v>
      </c>
      <c r="D3122" s="50" t="s">
        <v>12547</v>
      </c>
      <c r="E3122" s="84">
        <f t="shared" si="192"/>
        <v>42740</v>
      </c>
      <c r="F3122" s="50">
        <f t="shared" si="193"/>
        <v>2017</v>
      </c>
      <c r="G3122" s="50">
        <f t="shared" si="194"/>
        <v>1</v>
      </c>
      <c r="H3122" s="50">
        <f t="shared" si="195"/>
        <v>4</v>
      </c>
      <c r="I3122" s="54" t="s">
        <v>15622</v>
      </c>
      <c r="J3122" s="54" t="s">
        <v>17050</v>
      </c>
      <c r="K3122" s="54" t="s">
        <v>17124</v>
      </c>
      <c r="L3122" s="54" t="s">
        <v>15628</v>
      </c>
      <c r="M3122" s="55">
        <v>0.33</v>
      </c>
      <c r="N3122" s="55">
        <v>0.48</v>
      </c>
      <c r="O3122" s="54" t="s">
        <v>15615</v>
      </c>
    </row>
    <row r="3123" spans="1:15" x14ac:dyDescent="0.25">
      <c r="A3123" s="19">
        <v>3124</v>
      </c>
      <c r="B3123" t="s">
        <v>9126</v>
      </c>
      <c r="C3123" t="s">
        <v>6227</v>
      </c>
      <c r="D3123" s="50" t="s">
        <v>12547</v>
      </c>
      <c r="E3123" s="84">
        <f t="shared" si="192"/>
        <v>42740</v>
      </c>
      <c r="F3123" s="50">
        <f t="shared" si="193"/>
        <v>2017</v>
      </c>
      <c r="G3123" s="50">
        <f t="shared" si="194"/>
        <v>1</v>
      </c>
      <c r="H3123" s="50">
        <f t="shared" si="195"/>
        <v>4</v>
      </c>
      <c r="I3123" s="54" t="s">
        <v>15622</v>
      </c>
      <c r="J3123" s="54" t="s">
        <v>17050</v>
      </c>
      <c r="K3123" s="54" t="s">
        <v>17124</v>
      </c>
      <c r="L3123" s="54" t="s">
        <v>15628</v>
      </c>
      <c r="M3123" s="55">
        <v>0</v>
      </c>
      <c r="N3123" s="55">
        <v>1</v>
      </c>
      <c r="O3123" s="54" t="s">
        <v>15615</v>
      </c>
    </row>
    <row r="3124" spans="1:15" x14ac:dyDescent="0.25">
      <c r="A3124" s="19">
        <v>3125</v>
      </c>
      <c r="B3124" t="s">
        <v>11622</v>
      </c>
      <c r="C3124" t="s">
        <v>3783</v>
      </c>
      <c r="D3124" s="50" t="s">
        <v>12548</v>
      </c>
      <c r="E3124" s="84">
        <f t="shared" si="192"/>
        <v>42741</v>
      </c>
      <c r="F3124" s="50">
        <f t="shared" si="193"/>
        <v>2017</v>
      </c>
      <c r="G3124" s="50">
        <f t="shared" si="194"/>
        <v>1</v>
      </c>
      <c r="H3124" s="50">
        <f t="shared" si="195"/>
        <v>5</v>
      </c>
      <c r="I3124" s="54" t="s">
        <v>15625</v>
      </c>
      <c r="J3124" s="54" t="s">
        <v>17050</v>
      </c>
      <c r="K3124" s="54" t="s">
        <v>17124</v>
      </c>
      <c r="L3124" s="54" t="s">
        <v>15626</v>
      </c>
      <c r="M3124" s="55">
        <v>1</v>
      </c>
      <c r="N3124" s="55">
        <v>1</v>
      </c>
      <c r="O3124" s="54" t="s">
        <v>15615</v>
      </c>
    </row>
    <row r="3125" spans="1:15" x14ac:dyDescent="0.25">
      <c r="A3125" s="19">
        <v>3126</v>
      </c>
      <c r="B3125" t="s">
        <v>8488</v>
      </c>
      <c r="C3125" t="s">
        <v>6856</v>
      </c>
      <c r="D3125" s="50" t="s">
        <v>12549</v>
      </c>
      <c r="E3125" s="84">
        <f t="shared" si="192"/>
        <v>42742</v>
      </c>
      <c r="F3125" s="50">
        <f t="shared" si="193"/>
        <v>2017</v>
      </c>
      <c r="G3125" s="50">
        <f t="shared" si="194"/>
        <v>1</v>
      </c>
      <c r="H3125" s="50">
        <f t="shared" si="195"/>
        <v>6</v>
      </c>
      <c r="I3125" s="54" t="s">
        <v>15629</v>
      </c>
      <c r="J3125" s="54" t="s">
        <v>17050</v>
      </c>
      <c r="K3125" s="54" t="s">
        <v>17124</v>
      </c>
      <c r="L3125" s="54" t="s">
        <v>15624</v>
      </c>
      <c r="M3125" s="55">
        <v>1</v>
      </c>
      <c r="N3125" s="55">
        <v>1</v>
      </c>
      <c r="O3125" s="54" t="s">
        <v>15615</v>
      </c>
    </row>
    <row r="3126" spans="1:15" x14ac:dyDescent="0.25">
      <c r="A3126" s="19">
        <v>3127</v>
      </c>
      <c r="B3126" t="s">
        <v>11002</v>
      </c>
      <c r="C3126" t="s">
        <v>4395</v>
      </c>
      <c r="D3126" s="50" t="s">
        <v>12549</v>
      </c>
      <c r="E3126" s="84">
        <f t="shared" si="192"/>
        <v>42742</v>
      </c>
      <c r="F3126" s="50">
        <f t="shared" si="193"/>
        <v>2017</v>
      </c>
      <c r="G3126" s="50">
        <f t="shared" si="194"/>
        <v>1</v>
      </c>
      <c r="H3126" s="50">
        <f t="shared" si="195"/>
        <v>6</v>
      </c>
      <c r="I3126" s="54" t="s">
        <v>15622</v>
      </c>
      <c r="J3126" s="54" t="s">
        <v>17050</v>
      </c>
      <c r="K3126" s="54" t="s">
        <v>17124</v>
      </c>
      <c r="L3126" s="54" t="s">
        <v>15626</v>
      </c>
      <c r="M3126" s="55">
        <v>1</v>
      </c>
      <c r="N3126" s="55">
        <v>1</v>
      </c>
      <c r="O3126" s="54" t="s">
        <v>15616</v>
      </c>
    </row>
    <row r="3127" spans="1:15" x14ac:dyDescent="0.25">
      <c r="A3127" s="19">
        <v>3128</v>
      </c>
      <c r="B3127" t="s">
        <v>7713</v>
      </c>
      <c r="C3127" t="s">
        <v>3566</v>
      </c>
      <c r="D3127" s="50" t="s">
        <v>12550</v>
      </c>
      <c r="E3127" s="84">
        <f t="shared" si="192"/>
        <v>42743</v>
      </c>
      <c r="F3127" s="50">
        <f t="shared" si="193"/>
        <v>2017</v>
      </c>
      <c r="G3127" s="50">
        <f t="shared" si="194"/>
        <v>1</v>
      </c>
      <c r="H3127" s="50">
        <f t="shared" si="195"/>
        <v>7</v>
      </c>
      <c r="I3127" s="54" t="s">
        <v>15622</v>
      </c>
      <c r="J3127" s="54" t="s">
        <v>17050</v>
      </c>
      <c r="K3127" s="54" t="s">
        <v>17124</v>
      </c>
      <c r="L3127" s="54" t="s">
        <v>15626</v>
      </c>
      <c r="M3127" s="55">
        <v>1</v>
      </c>
      <c r="N3127" s="55">
        <v>0.93</v>
      </c>
      <c r="O3127" s="54" t="s">
        <v>15616</v>
      </c>
    </row>
    <row r="3128" spans="1:15" x14ac:dyDescent="0.25">
      <c r="A3128" s="19">
        <v>3129</v>
      </c>
      <c r="B3128" t="s">
        <v>9354</v>
      </c>
      <c r="C3128" t="s">
        <v>6003</v>
      </c>
      <c r="D3128" s="50" t="s">
        <v>12551</v>
      </c>
      <c r="E3128" s="84">
        <f t="shared" si="192"/>
        <v>42746</v>
      </c>
      <c r="F3128" s="50">
        <f t="shared" si="193"/>
        <v>2017</v>
      </c>
      <c r="G3128" s="50">
        <f t="shared" si="194"/>
        <v>1</v>
      </c>
      <c r="H3128" s="50">
        <f t="shared" si="195"/>
        <v>3</v>
      </c>
      <c r="I3128" s="54" t="s">
        <v>15622</v>
      </c>
      <c r="J3128" s="54" t="s">
        <v>17050</v>
      </c>
      <c r="K3128" s="54" t="s">
        <v>17124</v>
      </c>
      <c r="L3128" s="54" t="s">
        <v>15624</v>
      </c>
      <c r="M3128" s="55">
        <v>0.9</v>
      </c>
      <c r="N3128" s="55">
        <v>0.96</v>
      </c>
      <c r="O3128" s="54" t="s">
        <v>15615</v>
      </c>
    </row>
    <row r="3129" spans="1:15" x14ac:dyDescent="0.25">
      <c r="A3129" s="19">
        <v>3130</v>
      </c>
      <c r="B3129" t="s">
        <v>8491</v>
      </c>
      <c r="C3129" t="s">
        <v>6853</v>
      </c>
      <c r="D3129" s="50" t="s">
        <v>12551</v>
      </c>
      <c r="E3129" s="84">
        <f t="shared" si="192"/>
        <v>42746</v>
      </c>
      <c r="F3129" s="50">
        <f t="shared" si="193"/>
        <v>2017</v>
      </c>
      <c r="G3129" s="50">
        <f t="shared" si="194"/>
        <v>1</v>
      </c>
      <c r="H3129" s="50">
        <f t="shared" si="195"/>
        <v>3</v>
      </c>
      <c r="I3129" s="54" t="s">
        <v>15622</v>
      </c>
      <c r="J3129" s="54" t="s">
        <v>17050</v>
      </c>
      <c r="K3129" s="54" t="s">
        <v>17124</v>
      </c>
      <c r="L3129" s="54" t="s">
        <v>15626</v>
      </c>
      <c r="M3129" s="55">
        <v>1</v>
      </c>
      <c r="N3129" s="55">
        <v>1</v>
      </c>
      <c r="O3129" s="54" t="s">
        <v>15616</v>
      </c>
    </row>
    <row r="3130" spans="1:15" x14ac:dyDescent="0.25">
      <c r="A3130" s="19">
        <v>3131</v>
      </c>
      <c r="B3130" t="s">
        <v>9904</v>
      </c>
      <c r="C3130" t="s">
        <v>5467</v>
      </c>
      <c r="D3130" s="50" t="s">
        <v>12552</v>
      </c>
      <c r="E3130" s="84">
        <f t="shared" si="192"/>
        <v>42748</v>
      </c>
      <c r="F3130" s="50">
        <f t="shared" si="193"/>
        <v>2017</v>
      </c>
      <c r="G3130" s="50">
        <f t="shared" si="194"/>
        <v>1</v>
      </c>
      <c r="H3130" s="50">
        <f t="shared" si="195"/>
        <v>5</v>
      </c>
      <c r="I3130" s="54" t="s">
        <v>15622</v>
      </c>
      <c r="J3130" s="54" t="s">
        <v>17050</v>
      </c>
      <c r="K3130" s="54" t="s">
        <v>17124</v>
      </c>
      <c r="L3130" s="54" t="s">
        <v>15624</v>
      </c>
      <c r="M3130" s="55">
        <v>1</v>
      </c>
      <c r="N3130" s="55">
        <v>1</v>
      </c>
      <c r="O3130" s="54" t="s">
        <v>15616</v>
      </c>
    </row>
    <row r="3131" spans="1:15" x14ac:dyDescent="0.25">
      <c r="A3131" s="19">
        <v>3132</v>
      </c>
      <c r="B3131" t="s">
        <v>10220</v>
      </c>
      <c r="C3131" t="s">
        <v>5159</v>
      </c>
      <c r="D3131" s="50" t="s">
        <v>12553</v>
      </c>
      <c r="E3131" s="84">
        <f t="shared" si="192"/>
        <v>42750</v>
      </c>
      <c r="F3131" s="50">
        <f t="shared" si="193"/>
        <v>2017</v>
      </c>
      <c r="G3131" s="50">
        <f t="shared" si="194"/>
        <v>1</v>
      </c>
      <c r="H3131" s="50">
        <f t="shared" si="195"/>
        <v>7</v>
      </c>
      <c r="I3131" s="54" t="s">
        <v>15622</v>
      </c>
      <c r="J3131" s="54" t="s">
        <v>17050</v>
      </c>
      <c r="K3131" s="54" t="s">
        <v>17124</v>
      </c>
      <c r="L3131" s="54" t="s">
        <v>15626</v>
      </c>
      <c r="M3131" s="55">
        <v>1</v>
      </c>
      <c r="N3131" s="55">
        <v>1</v>
      </c>
      <c r="O3131" s="54" t="s">
        <v>15616</v>
      </c>
    </row>
    <row r="3132" spans="1:15" x14ac:dyDescent="0.25">
      <c r="A3132" s="19">
        <v>3133</v>
      </c>
      <c r="B3132" t="s">
        <v>8771</v>
      </c>
      <c r="C3132" t="s">
        <v>6577</v>
      </c>
      <c r="D3132" s="50" t="s">
        <v>12553</v>
      </c>
      <c r="E3132" s="84">
        <f t="shared" si="192"/>
        <v>42750</v>
      </c>
      <c r="F3132" s="50">
        <f t="shared" si="193"/>
        <v>2017</v>
      </c>
      <c r="G3132" s="50">
        <f t="shared" si="194"/>
        <v>1</v>
      </c>
      <c r="H3132" s="50">
        <f t="shared" si="195"/>
        <v>7</v>
      </c>
      <c r="I3132" s="54" t="s">
        <v>15622</v>
      </c>
      <c r="J3132" s="54" t="s">
        <v>17050</v>
      </c>
      <c r="K3132" s="54" t="s">
        <v>17124</v>
      </c>
      <c r="L3132" s="54" t="s">
        <v>15623</v>
      </c>
      <c r="M3132" s="55">
        <v>1</v>
      </c>
      <c r="N3132" s="55">
        <v>1</v>
      </c>
      <c r="O3132" s="54" t="s">
        <v>15615</v>
      </c>
    </row>
    <row r="3133" spans="1:15" x14ac:dyDescent="0.25">
      <c r="A3133" s="19">
        <v>3134</v>
      </c>
      <c r="B3133" t="s">
        <v>9040</v>
      </c>
      <c r="C3133" t="s">
        <v>6313</v>
      </c>
      <c r="D3133" s="50" t="s">
        <v>12554</v>
      </c>
      <c r="E3133" s="84">
        <f t="shared" si="192"/>
        <v>42752</v>
      </c>
      <c r="F3133" s="50">
        <f t="shared" si="193"/>
        <v>2017</v>
      </c>
      <c r="G3133" s="50">
        <f t="shared" si="194"/>
        <v>1</v>
      </c>
      <c r="H3133" s="50">
        <f t="shared" si="195"/>
        <v>2</v>
      </c>
      <c r="I3133" s="54" t="s">
        <v>15622</v>
      </c>
      <c r="J3133" s="54" t="s">
        <v>17050</v>
      </c>
      <c r="K3133" s="54" t="s">
        <v>17124</v>
      </c>
      <c r="L3133" s="54" t="s">
        <v>15628</v>
      </c>
      <c r="M3133" s="55">
        <v>0</v>
      </c>
      <c r="N3133" s="55">
        <v>0.84</v>
      </c>
      <c r="O3133" s="54" t="s">
        <v>15615</v>
      </c>
    </row>
    <row r="3134" spans="1:15" x14ac:dyDescent="0.25">
      <c r="A3134" s="19">
        <v>3135</v>
      </c>
      <c r="B3134" t="s">
        <v>10836</v>
      </c>
      <c r="C3134" t="s">
        <v>4557</v>
      </c>
      <c r="D3134" s="50" t="s">
        <v>12555</v>
      </c>
      <c r="E3134" s="84">
        <f t="shared" si="192"/>
        <v>42754</v>
      </c>
      <c r="F3134" s="50">
        <f t="shared" si="193"/>
        <v>2017</v>
      </c>
      <c r="G3134" s="50">
        <f t="shared" si="194"/>
        <v>1</v>
      </c>
      <c r="H3134" s="50">
        <f t="shared" si="195"/>
        <v>4</v>
      </c>
      <c r="I3134" s="54" t="s">
        <v>15790</v>
      </c>
      <c r="J3134" s="54" t="s">
        <v>17112</v>
      </c>
      <c r="K3134" s="54" t="s">
        <v>17126</v>
      </c>
      <c r="L3134" s="54" t="s">
        <v>15626</v>
      </c>
      <c r="M3134" s="55">
        <v>1</v>
      </c>
      <c r="N3134" s="55">
        <v>0.89</v>
      </c>
      <c r="O3134" s="54" t="s">
        <v>15615</v>
      </c>
    </row>
    <row r="3135" spans="1:15" x14ac:dyDescent="0.25">
      <c r="A3135" s="19">
        <v>3136</v>
      </c>
      <c r="B3135" t="s">
        <v>10068</v>
      </c>
      <c r="C3135" t="s">
        <v>5306</v>
      </c>
      <c r="D3135" s="50" t="s">
        <v>16853</v>
      </c>
      <c r="E3135" s="84">
        <f t="shared" si="192"/>
        <v>42755</v>
      </c>
      <c r="F3135" s="50">
        <f t="shared" si="193"/>
        <v>2017</v>
      </c>
      <c r="G3135" s="50">
        <f t="shared" si="194"/>
        <v>1</v>
      </c>
      <c r="H3135" s="50">
        <f t="shared" si="195"/>
        <v>5</v>
      </c>
      <c r="I3135" s="54" t="s">
        <v>15622</v>
      </c>
      <c r="J3135" s="54" t="s">
        <v>17050</v>
      </c>
      <c r="K3135" s="54" t="s">
        <v>17124</v>
      </c>
      <c r="L3135" s="54" t="s">
        <v>15624</v>
      </c>
      <c r="M3135" s="55">
        <v>0.96</v>
      </c>
      <c r="N3135" s="55">
        <v>0.97</v>
      </c>
      <c r="O3135" s="54" t="s">
        <v>15615</v>
      </c>
    </row>
    <row r="3136" spans="1:15" x14ac:dyDescent="0.25">
      <c r="A3136" s="19">
        <v>3137</v>
      </c>
      <c r="B3136" t="s">
        <v>8225</v>
      </c>
      <c r="C3136" t="s">
        <v>7110</v>
      </c>
      <c r="D3136" s="50" t="s">
        <v>12556</v>
      </c>
      <c r="E3136" s="84">
        <f t="shared" si="192"/>
        <v>42758</v>
      </c>
      <c r="F3136" s="50">
        <f t="shared" si="193"/>
        <v>2017</v>
      </c>
      <c r="G3136" s="50">
        <f t="shared" si="194"/>
        <v>1</v>
      </c>
      <c r="H3136" s="50">
        <f t="shared" si="195"/>
        <v>1</v>
      </c>
      <c r="I3136" s="54" t="s">
        <v>15622</v>
      </c>
      <c r="J3136" s="54" t="s">
        <v>17050</v>
      </c>
      <c r="K3136" s="54" t="s">
        <v>17124</v>
      </c>
      <c r="L3136" s="54" t="s">
        <v>15624</v>
      </c>
      <c r="M3136" s="55">
        <v>0.9</v>
      </c>
      <c r="N3136" s="55">
        <v>0.99</v>
      </c>
      <c r="O3136" s="54" t="s">
        <v>15616</v>
      </c>
    </row>
    <row r="3137" spans="1:15" x14ac:dyDescent="0.25">
      <c r="A3137" s="19">
        <v>3138</v>
      </c>
      <c r="B3137" t="s">
        <v>10874</v>
      </c>
      <c r="C3137" t="s">
        <v>4520</v>
      </c>
      <c r="D3137" s="50" t="s">
        <v>12557</v>
      </c>
      <c r="E3137" s="84">
        <f t="shared" si="192"/>
        <v>42759</v>
      </c>
      <c r="F3137" s="50">
        <f t="shared" si="193"/>
        <v>2017</v>
      </c>
      <c r="G3137" s="50">
        <f t="shared" si="194"/>
        <v>1</v>
      </c>
      <c r="H3137" s="50">
        <f t="shared" si="195"/>
        <v>2</v>
      </c>
      <c r="I3137" s="54" t="s">
        <v>15622</v>
      </c>
      <c r="J3137" s="54" t="s">
        <v>17050</v>
      </c>
      <c r="K3137" s="54" t="s">
        <v>17124</v>
      </c>
      <c r="L3137" s="54" t="s">
        <v>15626</v>
      </c>
      <c r="M3137" s="55">
        <v>1</v>
      </c>
      <c r="N3137" s="55">
        <v>1</v>
      </c>
      <c r="O3137" s="54" t="s">
        <v>15616</v>
      </c>
    </row>
    <row r="3138" spans="1:15" x14ac:dyDescent="0.25">
      <c r="A3138" s="19">
        <v>3139</v>
      </c>
      <c r="B3138" t="s">
        <v>9896</v>
      </c>
      <c r="C3138" t="s">
        <v>5475</v>
      </c>
      <c r="D3138" s="50" t="s">
        <v>12558</v>
      </c>
      <c r="E3138" s="84">
        <f t="shared" si="192"/>
        <v>42760</v>
      </c>
      <c r="F3138" s="50">
        <f t="shared" si="193"/>
        <v>2017</v>
      </c>
      <c r="G3138" s="50">
        <f t="shared" si="194"/>
        <v>1</v>
      </c>
      <c r="H3138" s="50">
        <f t="shared" si="195"/>
        <v>3</v>
      </c>
      <c r="I3138" s="54" t="s">
        <v>15640</v>
      </c>
      <c r="J3138" s="54" t="s">
        <v>17050</v>
      </c>
      <c r="K3138" s="54" t="s">
        <v>17124</v>
      </c>
      <c r="L3138" s="54" t="s">
        <v>15626</v>
      </c>
      <c r="M3138" s="55">
        <v>1</v>
      </c>
      <c r="N3138" s="55">
        <v>0.98</v>
      </c>
      <c r="O3138" s="54" t="s">
        <v>15615</v>
      </c>
    </row>
    <row r="3139" spans="1:15" x14ac:dyDescent="0.25">
      <c r="A3139" s="19">
        <v>3140</v>
      </c>
      <c r="B3139" t="s">
        <v>7733</v>
      </c>
      <c r="C3139" t="s">
        <v>7587</v>
      </c>
      <c r="D3139" s="50" t="s">
        <v>12559</v>
      </c>
      <c r="E3139" s="84">
        <f t="shared" ref="E3139:E3202" si="196">DATE(LEFT(D3139,4),MID(D3139,5,2),RIGHT(D3139,2))</f>
        <v>42763</v>
      </c>
      <c r="F3139" s="50">
        <f t="shared" ref="F3139:F3202" si="197">YEAR(E3139)</f>
        <v>2017</v>
      </c>
      <c r="G3139" s="50">
        <f t="shared" ref="G3139:G3202" si="198">MONTH(E3139)</f>
        <v>1</v>
      </c>
      <c r="H3139" s="50">
        <f t="shared" ref="H3139:H3202" si="199">WEEKDAY(E3139,2)</f>
        <v>6</v>
      </c>
      <c r="I3139" s="54" t="s">
        <v>15622</v>
      </c>
      <c r="J3139" s="54" t="s">
        <v>17050</v>
      </c>
      <c r="K3139" s="54" t="s">
        <v>17124</v>
      </c>
      <c r="L3139" s="54" t="s">
        <v>15626</v>
      </c>
      <c r="M3139" s="55">
        <v>1</v>
      </c>
      <c r="N3139" s="55">
        <v>0.9</v>
      </c>
      <c r="O3139" s="54" t="s">
        <v>15615</v>
      </c>
    </row>
    <row r="3140" spans="1:15" x14ac:dyDescent="0.25">
      <c r="A3140" s="19">
        <v>3141</v>
      </c>
      <c r="B3140" t="s">
        <v>7719</v>
      </c>
      <c r="C3140" t="s">
        <v>7601</v>
      </c>
      <c r="D3140" s="50" t="s">
        <v>12560</v>
      </c>
      <c r="E3140" s="84">
        <f t="shared" si="196"/>
        <v>42764</v>
      </c>
      <c r="F3140" s="50">
        <f t="shared" si="197"/>
        <v>2017</v>
      </c>
      <c r="G3140" s="50">
        <f t="shared" si="198"/>
        <v>1</v>
      </c>
      <c r="H3140" s="50">
        <f t="shared" si="199"/>
        <v>7</v>
      </c>
      <c r="I3140" s="54" t="s">
        <v>15622</v>
      </c>
      <c r="J3140" s="54" t="s">
        <v>17050</v>
      </c>
      <c r="K3140" s="54" t="s">
        <v>17124</v>
      </c>
      <c r="L3140" s="54" t="s">
        <v>15626</v>
      </c>
      <c r="M3140" s="55">
        <v>0.97</v>
      </c>
      <c r="N3140" s="55">
        <v>1</v>
      </c>
      <c r="O3140" s="54" t="s">
        <v>15615</v>
      </c>
    </row>
    <row r="3141" spans="1:15" x14ac:dyDescent="0.25">
      <c r="A3141" s="19">
        <v>3142</v>
      </c>
      <c r="B3141" t="s">
        <v>10936</v>
      </c>
      <c r="C3141" t="s">
        <v>4458</v>
      </c>
      <c r="D3141" s="50" t="s">
        <v>12561</v>
      </c>
      <c r="E3141" s="84">
        <f t="shared" si="196"/>
        <v>42765</v>
      </c>
      <c r="F3141" s="50">
        <f t="shared" si="197"/>
        <v>2017</v>
      </c>
      <c r="G3141" s="50">
        <f t="shared" si="198"/>
        <v>1</v>
      </c>
      <c r="H3141" s="50">
        <f t="shared" si="199"/>
        <v>1</v>
      </c>
      <c r="I3141" s="54" t="s">
        <v>15622</v>
      </c>
      <c r="J3141" s="54" t="s">
        <v>17050</v>
      </c>
      <c r="K3141" s="54" t="s">
        <v>17124</v>
      </c>
      <c r="L3141" s="54" t="s">
        <v>15626</v>
      </c>
      <c r="M3141" s="55">
        <v>1</v>
      </c>
      <c r="N3141" s="55">
        <v>0.93</v>
      </c>
      <c r="O3141" s="54" t="s">
        <v>15615</v>
      </c>
    </row>
    <row r="3142" spans="1:15" x14ac:dyDescent="0.25">
      <c r="A3142" s="19">
        <v>3143</v>
      </c>
      <c r="B3142" t="s">
        <v>8319</v>
      </c>
      <c r="C3142" t="s">
        <v>7018</v>
      </c>
      <c r="D3142" s="50" t="s">
        <v>12562</v>
      </c>
      <c r="E3142" s="84">
        <f t="shared" si="196"/>
        <v>42766</v>
      </c>
      <c r="F3142" s="50">
        <f t="shared" si="197"/>
        <v>2017</v>
      </c>
      <c r="G3142" s="50">
        <f t="shared" si="198"/>
        <v>1</v>
      </c>
      <c r="H3142" s="50">
        <f t="shared" si="199"/>
        <v>2</v>
      </c>
      <c r="I3142" s="54" t="s">
        <v>15622</v>
      </c>
      <c r="J3142" s="54" t="s">
        <v>17050</v>
      </c>
      <c r="K3142" s="54" t="s">
        <v>17124</v>
      </c>
      <c r="L3142" s="54" t="s">
        <v>15626</v>
      </c>
      <c r="M3142" s="55">
        <v>1</v>
      </c>
      <c r="N3142" s="55">
        <v>1</v>
      </c>
      <c r="O3142" s="54" t="s">
        <v>15615</v>
      </c>
    </row>
    <row r="3143" spans="1:15" x14ac:dyDescent="0.25">
      <c r="A3143" s="19">
        <v>3144</v>
      </c>
      <c r="B3143" t="s">
        <v>8626</v>
      </c>
      <c r="C3143" t="s">
        <v>6722</v>
      </c>
      <c r="D3143" s="50" t="s">
        <v>12563</v>
      </c>
      <c r="E3143" s="84">
        <f t="shared" si="196"/>
        <v>42768</v>
      </c>
      <c r="F3143" s="50">
        <f t="shared" si="197"/>
        <v>2017</v>
      </c>
      <c r="G3143" s="50">
        <f t="shared" si="198"/>
        <v>2</v>
      </c>
      <c r="H3143" s="50">
        <f t="shared" si="199"/>
        <v>4</v>
      </c>
      <c r="I3143" s="54" t="s">
        <v>15622</v>
      </c>
      <c r="J3143" s="54" t="s">
        <v>17050</v>
      </c>
      <c r="K3143" s="54" t="s">
        <v>17124</v>
      </c>
      <c r="L3143" s="54" t="s">
        <v>15624</v>
      </c>
      <c r="M3143" s="55">
        <v>0.9</v>
      </c>
      <c r="N3143" s="55">
        <v>0.97</v>
      </c>
      <c r="O3143" s="54" t="s">
        <v>15615</v>
      </c>
    </row>
    <row r="3144" spans="1:15" x14ac:dyDescent="0.25">
      <c r="A3144" s="19">
        <v>3145</v>
      </c>
      <c r="B3144" t="s">
        <v>7794</v>
      </c>
      <c r="C3144" t="s">
        <v>7529</v>
      </c>
      <c r="D3144" s="50" t="s">
        <v>12564</v>
      </c>
      <c r="E3144" s="84">
        <f t="shared" si="196"/>
        <v>42770</v>
      </c>
      <c r="F3144" s="50">
        <f t="shared" si="197"/>
        <v>2017</v>
      </c>
      <c r="G3144" s="50">
        <f t="shared" si="198"/>
        <v>2</v>
      </c>
      <c r="H3144" s="50">
        <f t="shared" si="199"/>
        <v>6</v>
      </c>
      <c r="I3144" s="54" t="s">
        <v>15625</v>
      </c>
      <c r="J3144" s="54" t="s">
        <v>17050</v>
      </c>
      <c r="K3144" s="54" t="s">
        <v>17124</v>
      </c>
      <c r="L3144" s="54" t="s">
        <v>15626</v>
      </c>
      <c r="M3144" s="55">
        <v>1</v>
      </c>
      <c r="N3144" s="55">
        <v>1</v>
      </c>
      <c r="O3144" s="54" t="s">
        <v>15616</v>
      </c>
    </row>
    <row r="3145" spans="1:15" x14ac:dyDescent="0.25">
      <c r="A3145" s="19">
        <v>3146</v>
      </c>
      <c r="B3145" t="s">
        <v>8796</v>
      </c>
      <c r="C3145" t="s">
        <v>6552</v>
      </c>
      <c r="D3145" s="50" t="s">
        <v>12565</v>
      </c>
      <c r="E3145" s="84">
        <f t="shared" si="196"/>
        <v>42771</v>
      </c>
      <c r="F3145" s="50">
        <f t="shared" si="197"/>
        <v>2017</v>
      </c>
      <c r="G3145" s="50">
        <f t="shared" si="198"/>
        <v>2</v>
      </c>
      <c r="H3145" s="50">
        <f t="shared" si="199"/>
        <v>7</v>
      </c>
      <c r="I3145" s="54" t="s">
        <v>15622</v>
      </c>
      <c r="J3145" s="54" t="s">
        <v>17050</v>
      </c>
      <c r="K3145" s="54" t="s">
        <v>17124</v>
      </c>
      <c r="L3145" s="54" t="s">
        <v>15626</v>
      </c>
      <c r="M3145" s="55">
        <v>1</v>
      </c>
      <c r="N3145" s="55">
        <v>0.92</v>
      </c>
      <c r="O3145" s="54" t="s">
        <v>15616</v>
      </c>
    </row>
    <row r="3146" spans="1:15" x14ac:dyDescent="0.25">
      <c r="A3146" s="19">
        <v>3147</v>
      </c>
      <c r="B3146" t="s">
        <v>11016</v>
      </c>
      <c r="C3146" t="s">
        <v>4381</v>
      </c>
      <c r="D3146" s="50" t="s">
        <v>12565</v>
      </c>
      <c r="E3146" s="84">
        <f t="shared" si="196"/>
        <v>42771</v>
      </c>
      <c r="F3146" s="50">
        <f t="shared" si="197"/>
        <v>2017</v>
      </c>
      <c r="G3146" s="50">
        <f t="shared" si="198"/>
        <v>2</v>
      </c>
      <c r="H3146" s="50">
        <f t="shared" si="199"/>
        <v>7</v>
      </c>
      <c r="I3146" s="54" t="s">
        <v>15622</v>
      </c>
      <c r="J3146" s="54" t="s">
        <v>17050</v>
      </c>
      <c r="K3146" s="54" t="s">
        <v>17124</v>
      </c>
      <c r="L3146" s="54" t="s">
        <v>15626</v>
      </c>
      <c r="M3146" s="55">
        <v>1</v>
      </c>
      <c r="N3146" s="55">
        <v>1</v>
      </c>
      <c r="O3146" s="54" t="s">
        <v>15616</v>
      </c>
    </row>
    <row r="3147" spans="1:15" x14ac:dyDescent="0.25">
      <c r="A3147" s="19">
        <v>3148</v>
      </c>
      <c r="B3147" t="s">
        <v>9222</v>
      </c>
      <c r="C3147" t="s">
        <v>6132</v>
      </c>
      <c r="D3147" s="50" t="s">
        <v>12566</v>
      </c>
      <c r="E3147" s="84">
        <f t="shared" si="196"/>
        <v>42772</v>
      </c>
      <c r="F3147" s="50">
        <f t="shared" si="197"/>
        <v>2017</v>
      </c>
      <c r="G3147" s="50">
        <f t="shared" si="198"/>
        <v>2</v>
      </c>
      <c r="H3147" s="50">
        <f t="shared" si="199"/>
        <v>1</v>
      </c>
      <c r="I3147" s="54" t="s">
        <v>15640</v>
      </c>
      <c r="J3147" s="54" t="s">
        <v>17050</v>
      </c>
      <c r="K3147" s="54" t="s">
        <v>17124</v>
      </c>
      <c r="L3147" s="54" t="s">
        <v>15624</v>
      </c>
      <c r="M3147" s="55">
        <v>0.9</v>
      </c>
      <c r="N3147" s="55">
        <v>1</v>
      </c>
      <c r="O3147" s="54" t="s">
        <v>15616</v>
      </c>
    </row>
    <row r="3148" spans="1:15" x14ac:dyDescent="0.25">
      <c r="A3148" s="19">
        <v>3149</v>
      </c>
      <c r="B3148" t="s">
        <v>11807</v>
      </c>
      <c r="C3148" t="s">
        <v>3545</v>
      </c>
      <c r="D3148" s="50" t="s">
        <v>12567</v>
      </c>
      <c r="E3148" s="84">
        <f t="shared" si="196"/>
        <v>42773</v>
      </c>
      <c r="F3148" s="50">
        <f t="shared" si="197"/>
        <v>2017</v>
      </c>
      <c r="G3148" s="50">
        <f t="shared" si="198"/>
        <v>2</v>
      </c>
      <c r="H3148" s="50">
        <f t="shared" si="199"/>
        <v>2</v>
      </c>
      <c r="I3148" s="54" t="s">
        <v>15622</v>
      </c>
      <c r="J3148" s="54" t="s">
        <v>17050</v>
      </c>
      <c r="K3148" s="54" t="s">
        <v>17124</v>
      </c>
      <c r="L3148" s="54" t="s">
        <v>15626</v>
      </c>
      <c r="M3148" s="55">
        <v>1</v>
      </c>
      <c r="N3148" s="55">
        <v>1</v>
      </c>
      <c r="O3148" s="54" t="s">
        <v>15615</v>
      </c>
    </row>
    <row r="3149" spans="1:15" x14ac:dyDescent="0.25">
      <c r="A3149" s="19">
        <v>3150</v>
      </c>
      <c r="B3149" t="s">
        <v>10187</v>
      </c>
      <c r="C3149" t="s">
        <v>5191</v>
      </c>
      <c r="D3149" s="50" t="s">
        <v>12568</v>
      </c>
      <c r="E3149" s="84">
        <f t="shared" si="196"/>
        <v>42774</v>
      </c>
      <c r="F3149" s="50">
        <f t="shared" si="197"/>
        <v>2017</v>
      </c>
      <c r="G3149" s="50">
        <f t="shared" si="198"/>
        <v>2</v>
      </c>
      <c r="H3149" s="50">
        <f t="shared" si="199"/>
        <v>3</v>
      </c>
      <c r="I3149" s="54" t="s">
        <v>15622</v>
      </c>
      <c r="J3149" s="54" t="s">
        <v>17050</v>
      </c>
      <c r="K3149" s="54" t="s">
        <v>17124</v>
      </c>
      <c r="L3149" s="54" t="s">
        <v>15626</v>
      </c>
      <c r="M3149" s="55">
        <v>1</v>
      </c>
      <c r="N3149" s="55">
        <v>0.91</v>
      </c>
      <c r="O3149" s="54" t="s">
        <v>15615</v>
      </c>
    </row>
    <row r="3150" spans="1:15" x14ac:dyDescent="0.25">
      <c r="A3150" s="19">
        <v>3151</v>
      </c>
      <c r="B3150" t="s">
        <v>8357</v>
      </c>
      <c r="C3150" t="s">
        <v>6983</v>
      </c>
      <c r="D3150" s="50" t="s">
        <v>12569</v>
      </c>
      <c r="E3150" s="84">
        <f t="shared" si="196"/>
        <v>42776</v>
      </c>
      <c r="F3150" s="50">
        <f t="shared" si="197"/>
        <v>2017</v>
      </c>
      <c r="G3150" s="50">
        <f t="shared" si="198"/>
        <v>2</v>
      </c>
      <c r="H3150" s="50">
        <f t="shared" si="199"/>
        <v>5</v>
      </c>
      <c r="I3150" s="54" t="s">
        <v>15625</v>
      </c>
      <c r="J3150" s="54" t="s">
        <v>17050</v>
      </c>
      <c r="K3150" s="54" t="s">
        <v>17124</v>
      </c>
      <c r="L3150" s="54" t="s">
        <v>15628</v>
      </c>
      <c r="M3150" s="55">
        <v>0</v>
      </c>
      <c r="N3150" s="55">
        <v>1</v>
      </c>
      <c r="O3150" s="54" t="s">
        <v>15615</v>
      </c>
    </row>
    <row r="3151" spans="1:15" x14ac:dyDescent="0.25">
      <c r="A3151" s="19">
        <v>3152</v>
      </c>
      <c r="B3151" t="s">
        <v>10620</v>
      </c>
      <c r="C3151" t="s">
        <v>4766</v>
      </c>
      <c r="D3151" s="50" t="s">
        <v>12570</v>
      </c>
      <c r="E3151" s="84">
        <f t="shared" si="196"/>
        <v>42778</v>
      </c>
      <c r="F3151" s="50">
        <f t="shared" si="197"/>
        <v>2017</v>
      </c>
      <c r="G3151" s="50">
        <f t="shared" si="198"/>
        <v>2</v>
      </c>
      <c r="H3151" s="50">
        <f t="shared" si="199"/>
        <v>7</v>
      </c>
      <c r="I3151" s="54" t="s">
        <v>15622</v>
      </c>
      <c r="J3151" s="54" t="s">
        <v>17050</v>
      </c>
      <c r="K3151" s="54" t="s">
        <v>17124</v>
      </c>
      <c r="L3151" s="54" t="s">
        <v>15626</v>
      </c>
      <c r="M3151" s="55">
        <v>1</v>
      </c>
      <c r="N3151" s="55">
        <v>0.98</v>
      </c>
      <c r="O3151" s="54" t="s">
        <v>15616</v>
      </c>
    </row>
    <row r="3152" spans="1:15" x14ac:dyDescent="0.25">
      <c r="A3152" s="19">
        <v>3153</v>
      </c>
      <c r="B3152" t="s">
        <v>9965</v>
      </c>
      <c r="C3152" t="s">
        <v>5407</v>
      </c>
      <c r="D3152" s="50" t="s">
        <v>12571</v>
      </c>
      <c r="E3152" s="84">
        <f t="shared" si="196"/>
        <v>42780</v>
      </c>
      <c r="F3152" s="50">
        <f t="shared" si="197"/>
        <v>2017</v>
      </c>
      <c r="G3152" s="50">
        <f t="shared" si="198"/>
        <v>2</v>
      </c>
      <c r="H3152" s="50">
        <f t="shared" si="199"/>
        <v>2</v>
      </c>
      <c r="I3152" s="54" t="s">
        <v>15622</v>
      </c>
      <c r="J3152" s="54" t="s">
        <v>17050</v>
      </c>
      <c r="K3152" s="54" t="s">
        <v>17124</v>
      </c>
      <c r="L3152" s="54" t="s">
        <v>15624</v>
      </c>
      <c r="M3152" s="55">
        <v>0.9</v>
      </c>
      <c r="N3152" s="55">
        <v>0.98</v>
      </c>
      <c r="O3152" s="54" t="s">
        <v>15616</v>
      </c>
    </row>
    <row r="3153" spans="1:15" x14ac:dyDescent="0.25">
      <c r="A3153" s="19">
        <v>3154</v>
      </c>
      <c r="B3153" t="s">
        <v>9901</v>
      </c>
      <c r="C3153" t="s">
        <v>5470</v>
      </c>
      <c r="D3153" s="50" t="s">
        <v>12571</v>
      </c>
      <c r="E3153" s="84">
        <f t="shared" si="196"/>
        <v>42780</v>
      </c>
      <c r="F3153" s="50">
        <f t="shared" si="197"/>
        <v>2017</v>
      </c>
      <c r="G3153" s="50">
        <f t="shared" si="198"/>
        <v>2</v>
      </c>
      <c r="H3153" s="50">
        <f t="shared" si="199"/>
        <v>2</v>
      </c>
      <c r="I3153" s="54" t="s">
        <v>15625</v>
      </c>
      <c r="J3153" s="54" t="s">
        <v>17050</v>
      </c>
      <c r="K3153" s="54" t="s">
        <v>17124</v>
      </c>
      <c r="L3153" s="54" t="s">
        <v>15626</v>
      </c>
      <c r="M3153" s="55">
        <v>1</v>
      </c>
      <c r="N3153" s="55">
        <v>0.98</v>
      </c>
      <c r="O3153" s="54" t="s">
        <v>15616</v>
      </c>
    </row>
    <row r="3154" spans="1:15" x14ac:dyDescent="0.25">
      <c r="A3154" s="19">
        <v>3155</v>
      </c>
      <c r="B3154" t="s">
        <v>8502</v>
      </c>
      <c r="C3154" t="s">
        <v>6842</v>
      </c>
      <c r="D3154" s="50" t="s">
        <v>12572</v>
      </c>
      <c r="E3154" s="84">
        <f t="shared" si="196"/>
        <v>42781</v>
      </c>
      <c r="F3154" s="50">
        <f t="shared" si="197"/>
        <v>2017</v>
      </c>
      <c r="G3154" s="50">
        <f t="shared" si="198"/>
        <v>2</v>
      </c>
      <c r="H3154" s="50">
        <f t="shared" si="199"/>
        <v>3</v>
      </c>
      <c r="I3154" s="54" t="s">
        <v>15622</v>
      </c>
      <c r="J3154" s="54" t="s">
        <v>17050</v>
      </c>
      <c r="K3154" s="54" t="s">
        <v>17124</v>
      </c>
      <c r="L3154" s="54" t="s">
        <v>15626</v>
      </c>
      <c r="M3154" s="55">
        <v>1</v>
      </c>
      <c r="N3154" s="55">
        <v>1</v>
      </c>
      <c r="O3154" s="54" t="s">
        <v>15616</v>
      </c>
    </row>
    <row r="3155" spans="1:15" x14ac:dyDescent="0.25">
      <c r="A3155" s="19">
        <v>3156</v>
      </c>
      <c r="B3155" t="s">
        <v>8209</v>
      </c>
      <c r="C3155" t="s">
        <v>7126</v>
      </c>
      <c r="D3155" s="50" t="s">
        <v>12573</v>
      </c>
      <c r="E3155" s="84">
        <f t="shared" si="196"/>
        <v>42783</v>
      </c>
      <c r="F3155" s="50">
        <f t="shared" si="197"/>
        <v>2017</v>
      </c>
      <c r="G3155" s="50">
        <f t="shared" si="198"/>
        <v>2</v>
      </c>
      <c r="H3155" s="50">
        <f t="shared" si="199"/>
        <v>5</v>
      </c>
      <c r="I3155" s="54" t="s">
        <v>15622</v>
      </c>
      <c r="J3155" s="54" t="s">
        <v>17050</v>
      </c>
      <c r="K3155" s="54" t="s">
        <v>17124</v>
      </c>
      <c r="L3155" s="54" t="s">
        <v>15626</v>
      </c>
      <c r="M3155" s="55">
        <v>1</v>
      </c>
      <c r="N3155" s="55">
        <v>0.94</v>
      </c>
      <c r="O3155" s="54" t="s">
        <v>15616</v>
      </c>
    </row>
    <row r="3156" spans="1:15" x14ac:dyDescent="0.25">
      <c r="A3156" s="19">
        <v>3157</v>
      </c>
      <c r="B3156" t="s">
        <v>8830</v>
      </c>
      <c r="C3156" t="s">
        <v>6518</v>
      </c>
      <c r="D3156" s="50" t="s">
        <v>12573</v>
      </c>
      <c r="E3156" s="84">
        <f t="shared" si="196"/>
        <v>42783</v>
      </c>
      <c r="F3156" s="50">
        <f t="shared" si="197"/>
        <v>2017</v>
      </c>
      <c r="G3156" s="50">
        <f t="shared" si="198"/>
        <v>2</v>
      </c>
      <c r="H3156" s="50">
        <f t="shared" si="199"/>
        <v>5</v>
      </c>
      <c r="I3156" s="54" t="s">
        <v>15622</v>
      </c>
      <c r="J3156" s="54" t="s">
        <v>17050</v>
      </c>
      <c r="K3156" s="54" t="s">
        <v>17124</v>
      </c>
      <c r="L3156" s="54" t="s">
        <v>15626</v>
      </c>
      <c r="M3156" s="55">
        <v>1</v>
      </c>
      <c r="N3156" s="55">
        <v>0.97</v>
      </c>
      <c r="O3156" s="54" t="s">
        <v>15616</v>
      </c>
    </row>
    <row r="3157" spans="1:15" x14ac:dyDescent="0.25">
      <c r="A3157" s="19">
        <v>3158</v>
      </c>
      <c r="B3157" t="s">
        <v>8379</v>
      </c>
      <c r="C3157" t="s">
        <v>6962</v>
      </c>
      <c r="D3157" s="50" t="s">
        <v>12573</v>
      </c>
      <c r="E3157" s="84">
        <f t="shared" si="196"/>
        <v>42783</v>
      </c>
      <c r="F3157" s="50">
        <f t="shared" si="197"/>
        <v>2017</v>
      </c>
      <c r="G3157" s="50">
        <f t="shared" si="198"/>
        <v>2</v>
      </c>
      <c r="H3157" s="50">
        <f t="shared" si="199"/>
        <v>5</v>
      </c>
      <c r="I3157" s="54" t="s">
        <v>15622</v>
      </c>
      <c r="J3157" s="54" t="s">
        <v>17050</v>
      </c>
      <c r="K3157" s="54" t="s">
        <v>17124</v>
      </c>
      <c r="L3157" s="54" t="s">
        <v>15626</v>
      </c>
      <c r="M3157" s="55">
        <v>1</v>
      </c>
      <c r="N3157" s="55">
        <v>1</v>
      </c>
      <c r="O3157" s="54" t="s">
        <v>15615</v>
      </c>
    </row>
    <row r="3158" spans="1:15" x14ac:dyDescent="0.25">
      <c r="A3158" s="19">
        <v>3159</v>
      </c>
      <c r="B3158" t="s">
        <v>8483</v>
      </c>
      <c r="C3158" t="s">
        <v>6861</v>
      </c>
      <c r="D3158" s="50" t="s">
        <v>12573</v>
      </c>
      <c r="E3158" s="84">
        <f t="shared" si="196"/>
        <v>42783</v>
      </c>
      <c r="F3158" s="50">
        <f t="shared" si="197"/>
        <v>2017</v>
      </c>
      <c r="G3158" s="50">
        <f t="shared" si="198"/>
        <v>2</v>
      </c>
      <c r="H3158" s="50">
        <f t="shared" si="199"/>
        <v>5</v>
      </c>
      <c r="I3158" s="54" t="s">
        <v>15622</v>
      </c>
      <c r="J3158" s="54" t="s">
        <v>17050</v>
      </c>
      <c r="K3158" s="54" t="s">
        <v>17124</v>
      </c>
      <c r="L3158" s="54" t="s">
        <v>15626</v>
      </c>
      <c r="M3158" s="55">
        <v>1</v>
      </c>
      <c r="N3158" s="55">
        <v>0.93</v>
      </c>
      <c r="O3158" s="54" t="s">
        <v>15615</v>
      </c>
    </row>
    <row r="3159" spans="1:15" x14ac:dyDescent="0.25">
      <c r="A3159" s="19">
        <v>3160</v>
      </c>
      <c r="B3159" t="s">
        <v>10617</v>
      </c>
      <c r="C3159" t="s">
        <v>4769</v>
      </c>
      <c r="D3159" s="50" t="s">
        <v>12574</v>
      </c>
      <c r="E3159" s="84">
        <f t="shared" si="196"/>
        <v>42785</v>
      </c>
      <c r="F3159" s="50">
        <f t="shared" si="197"/>
        <v>2017</v>
      </c>
      <c r="G3159" s="50">
        <f t="shared" si="198"/>
        <v>2</v>
      </c>
      <c r="H3159" s="50">
        <f t="shared" si="199"/>
        <v>7</v>
      </c>
      <c r="I3159" s="54" t="s">
        <v>15622</v>
      </c>
      <c r="J3159" s="54" t="s">
        <v>17050</v>
      </c>
      <c r="K3159" s="54" t="s">
        <v>17124</v>
      </c>
      <c r="L3159" s="54" t="s">
        <v>15624</v>
      </c>
      <c r="M3159" s="55">
        <v>0.83</v>
      </c>
      <c r="N3159" s="55">
        <v>1</v>
      </c>
      <c r="O3159" s="54" t="s">
        <v>15615</v>
      </c>
    </row>
    <row r="3160" spans="1:15" x14ac:dyDescent="0.25">
      <c r="A3160" s="19">
        <v>3161</v>
      </c>
      <c r="B3160" t="s">
        <v>8178</v>
      </c>
      <c r="C3160" t="s">
        <v>7157</v>
      </c>
      <c r="D3160" s="50" t="s">
        <v>12574</v>
      </c>
      <c r="E3160" s="84">
        <f t="shared" si="196"/>
        <v>42785</v>
      </c>
      <c r="F3160" s="50">
        <f t="shared" si="197"/>
        <v>2017</v>
      </c>
      <c r="G3160" s="50">
        <f t="shared" si="198"/>
        <v>2</v>
      </c>
      <c r="H3160" s="50">
        <f t="shared" si="199"/>
        <v>7</v>
      </c>
      <c r="I3160" s="54" t="s">
        <v>15622</v>
      </c>
      <c r="J3160" s="54" t="s">
        <v>17050</v>
      </c>
      <c r="K3160" s="54" t="s">
        <v>17124</v>
      </c>
      <c r="L3160" s="54" t="s">
        <v>15626</v>
      </c>
      <c r="M3160" s="55">
        <v>1</v>
      </c>
      <c r="N3160" s="55">
        <v>0.97</v>
      </c>
      <c r="O3160" s="54" t="s">
        <v>15615</v>
      </c>
    </row>
    <row r="3161" spans="1:15" x14ac:dyDescent="0.25">
      <c r="A3161" s="19">
        <v>3162</v>
      </c>
      <c r="B3161" t="s">
        <v>9192</v>
      </c>
      <c r="C3161" t="s">
        <v>6162</v>
      </c>
      <c r="D3161" s="50" t="s">
        <v>12575</v>
      </c>
      <c r="E3161" s="84">
        <f t="shared" si="196"/>
        <v>42786</v>
      </c>
      <c r="F3161" s="50">
        <f t="shared" si="197"/>
        <v>2017</v>
      </c>
      <c r="G3161" s="50">
        <f t="shared" si="198"/>
        <v>2</v>
      </c>
      <c r="H3161" s="50">
        <f t="shared" si="199"/>
        <v>1</v>
      </c>
      <c r="I3161" s="54" t="s">
        <v>15627</v>
      </c>
      <c r="J3161" s="54" t="s">
        <v>17050</v>
      </c>
      <c r="K3161" s="54" t="s">
        <v>17124</v>
      </c>
      <c r="L3161" s="54" t="s">
        <v>15623</v>
      </c>
      <c r="M3161" s="55">
        <v>0.5</v>
      </c>
      <c r="N3161" s="55">
        <v>1</v>
      </c>
      <c r="O3161" s="54" t="s">
        <v>15616</v>
      </c>
    </row>
    <row r="3162" spans="1:15" x14ac:dyDescent="0.25">
      <c r="A3162" s="19">
        <v>3163</v>
      </c>
      <c r="B3162" t="s">
        <v>9615</v>
      </c>
      <c r="C3162" t="s">
        <v>5748</v>
      </c>
      <c r="D3162" s="50" t="s">
        <v>12576</v>
      </c>
      <c r="E3162" s="84">
        <f t="shared" si="196"/>
        <v>42787</v>
      </c>
      <c r="F3162" s="50">
        <f t="shared" si="197"/>
        <v>2017</v>
      </c>
      <c r="G3162" s="50">
        <f t="shared" si="198"/>
        <v>2</v>
      </c>
      <c r="H3162" s="50">
        <f t="shared" si="199"/>
        <v>2</v>
      </c>
      <c r="I3162" s="54" t="s">
        <v>15625</v>
      </c>
      <c r="J3162" s="54" t="s">
        <v>17050</v>
      </c>
      <c r="K3162" s="54" t="s">
        <v>17124</v>
      </c>
      <c r="L3162" s="54" t="s">
        <v>15626</v>
      </c>
      <c r="M3162" s="55">
        <v>1</v>
      </c>
      <c r="N3162" s="55">
        <v>0.98</v>
      </c>
      <c r="O3162" s="54" t="s">
        <v>15615</v>
      </c>
    </row>
    <row r="3163" spans="1:15" x14ac:dyDescent="0.25">
      <c r="A3163" s="19">
        <v>3164</v>
      </c>
      <c r="B3163" t="s">
        <v>9532</v>
      </c>
      <c r="C3163" t="s">
        <v>5828</v>
      </c>
      <c r="D3163" s="50" t="s">
        <v>12577</v>
      </c>
      <c r="E3163" s="84">
        <f t="shared" si="196"/>
        <v>42788</v>
      </c>
      <c r="F3163" s="50">
        <f t="shared" si="197"/>
        <v>2017</v>
      </c>
      <c r="G3163" s="50">
        <f t="shared" si="198"/>
        <v>2</v>
      </c>
      <c r="H3163" s="50">
        <f t="shared" si="199"/>
        <v>3</v>
      </c>
      <c r="I3163" s="54" t="s">
        <v>15622</v>
      </c>
      <c r="J3163" s="54" t="s">
        <v>17050</v>
      </c>
      <c r="K3163" s="54" t="s">
        <v>17124</v>
      </c>
      <c r="L3163" s="54" t="s">
        <v>15626</v>
      </c>
      <c r="M3163" s="55">
        <v>1</v>
      </c>
      <c r="N3163" s="55">
        <v>0.98</v>
      </c>
      <c r="O3163" s="54" t="s">
        <v>15616</v>
      </c>
    </row>
    <row r="3164" spans="1:15" x14ac:dyDescent="0.25">
      <c r="A3164" s="19">
        <v>3165</v>
      </c>
      <c r="B3164" t="s">
        <v>8063</v>
      </c>
      <c r="C3164" t="s">
        <v>7270</v>
      </c>
      <c r="D3164" s="50" t="s">
        <v>12578</v>
      </c>
      <c r="E3164" s="84">
        <f t="shared" si="196"/>
        <v>42789</v>
      </c>
      <c r="F3164" s="50">
        <f t="shared" si="197"/>
        <v>2017</v>
      </c>
      <c r="G3164" s="50">
        <f t="shared" si="198"/>
        <v>2</v>
      </c>
      <c r="H3164" s="50">
        <f t="shared" si="199"/>
        <v>4</v>
      </c>
      <c r="I3164" s="54" t="s">
        <v>15622</v>
      </c>
      <c r="J3164" s="54" t="s">
        <v>17050</v>
      </c>
      <c r="K3164" s="54" t="s">
        <v>17124</v>
      </c>
      <c r="L3164" s="54" t="s">
        <v>15624</v>
      </c>
      <c r="M3164" s="55">
        <v>1</v>
      </c>
      <c r="N3164" s="55">
        <v>0.64</v>
      </c>
      <c r="O3164" s="54" t="s">
        <v>15615</v>
      </c>
    </row>
    <row r="3165" spans="1:15" x14ac:dyDescent="0.25">
      <c r="A3165" s="19">
        <v>3166</v>
      </c>
      <c r="B3165" t="s">
        <v>10036</v>
      </c>
      <c r="C3165" t="s">
        <v>5337</v>
      </c>
      <c r="D3165" s="50" t="s">
        <v>12579</v>
      </c>
      <c r="E3165" s="84">
        <f t="shared" si="196"/>
        <v>42791</v>
      </c>
      <c r="F3165" s="50">
        <f t="shared" si="197"/>
        <v>2017</v>
      </c>
      <c r="G3165" s="50">
        <f t="shared" si="198"/>
        <v>2</v>
      </c>
      <c r="H3165" s="50">
        <f t="shared" si="199"/>
        <v>6</v>
      </c>
      <c r="I3165" s="54" t="s">
        <v>15625</v>
      </c>
      <c r="J3165" s="54" t="s">
        <v>17050</v>
      </c>
      <c r="K3165" s="54" t="s">
        <v>17124</v>
      </c>
      <c r="L3165" s="54" t="s">
        <v>15623</v>
      </c>
      <c r="M3165" s="55">
        <v>1</v>
      </c>
      <c r="N3165" s="55">
        <v>0.91</v>
      </c>
      <c r="O3165" s="54" t="s">
        <v>15616</v>
      </c>
    </row>
    <row r="3166" spans="1:15" x14ac:dyDescent="0.25">
      <c r="A3166" s="19">
        <v>3167</v>
      </c>
      <c r="B3166" t="s">
        <v>9292</v>
      </c>
      <c r="C3166" t="s">
        <v>6064</v>
      </c>
      <c r="D3166" s="50" t="s">
        <v>12579</v>
      </c>
      <c r="E3166" s="84">
        <f t="shared" si="196"/>
        <v>42791</v>
      </c>
      <c r="F3166" s="50">
        <f t="shared" si="197"/>
        <v>2017</v>
      </c>
      <c r="G3166" s="50">
        <f t="shared" si="198"/>
        <v>2</v>
      </c>
      <c r="H3166" s="50">
        <f t="shared" si="199"/>
        <v>6</v>
      </c>
      <c r="I3166" s="54" t="s">
        <v>15622</v>
      </c>
      <c r="J3166" s="54" t="s">
        <v>17050</v>
      </c>
      <c r="K3166" s="54" t="s">
        <v>17124</v>
      </c>
      <c r="L3166" s="54" t="s">
        <v>15626</v>
      </c>
      <c r="M3166" s="55">
        <v>1</v>
      </c>
      <c r="N3166" s="55">
        <v>0.86</v>
      </c>
      <c r="O3166" s="54" t="s">
        <v>15615</v>
      </c>
    </row>
    <row r="3167" spans="1:15" x14ac:dyDescent="0.25">
      <c r="A3167" s="19">
        <v>3168</v>
      </c>
      <c r="B3167" t="s">
        <v>11418</v>
      </c>
      <c r="C3167" t="s">
        <v>3983</v>
      </c>
      <c r="D3167" s="50" t="s">
        <v>12580</v>
      </c>
      <c r="E3167" s="84">
        <f t="shared" si="196"/>
        <v>42792</v>
      </c>
      <c r="F3167" s="50">
        <f t="shared" si="197"/>
        <v>2017</v>
      </c>
      <c r="G3167" s="50">
        <f t="shared" si="198"/>
        <v>2</v>
      </c>
      <c r="H3167" s="50">
        <f t="shared" si="199"/>
        <v>7</v>
      </c>
      <c r="I3167" s="54" t="s">
        <v>15622</v>
      </c>
      <c r="J3167" s="54" t="s">
        <v>17050</v>
      </c>
      <c r="K3167" s="54" t="s">
        <v>17124</v>
      </c>
      <c r="L3167" s="54" t="s">
        <v>15626</v>
      </c>
      <c r="M3167" s="55">
        <v>1</v>
      </c>
      <c r="N3167" s="55">
        <v>0.92</v>
      </c>
      <c r="O3167" s="54" t="s">
        <v>15616</v>
      </c>
    </row>
    <row r="3168" spans="1:15" x14ac:dyDescent="0.25">
      <c r="A3168" s="19">
        <v>3169</v>
      </c>
      <c r="B3168" t="s">
        <v>10421</v>
      </c>
      <c r="C3168" t="s">
        <v>4959</v>
      </c>
      <c r="D3168" s="50" t="s">
        <v>16854</v>
      </c>
      <c r="E3168" s="84">
        <f t="shared" si="196"/>
        <v>42794</v>
      </c>
      <c r="F3168" s="50">
        <f t="shared" si="197"/>
        <v>2017</v>
      </c>
      <c r="G3168" s="50">
        <f t="shared" si="198"/>
        <v>2</v>
      </c>
      <c r="H3168" s="50">
        <f t="shared" si="199"/>
        <v>2</v>
      </c>
      <c r="I3168" s="54" t="s">
        <v>15622</v>
      </c>
      <c r="J3168" s="54" t="s">
        <v>17050</v>
      </c>
      <c r="K3168" s="54" t="s">
        <v>17124</v>
      </c>
      <c r="L3168" s="54" t="s">
        <v>15623</v>
      </c>
      <c r="M3168" s="55">
        <v>1</v>
      </c>
      <c r="N3168" s="55">
        <v>0.98</v>
      </c>
      <c r="O3168" s="54" t="s">
        <v>15616</v>
      </c>
    </row>
    <row r="3169" spans="1:15" x14ac:dyDescent="0.25">
      <c r="A3169" s="19">
        <v>3170</v>
      </c>
      <c r="B3169" t="s">
        <v>9301</v>
      </c>
      <c r="C3169" t="s">
        <v>6055</v>
      </c>
      <c r="D3169" s="50" t="s">
        <v>12581</v>
      </c>
      <c r="E3169" s="84">
        <f t="shared" si="196"/>
        <v>42796</v>
      </c>
      <c r="F3169" s="50">
        <f t="shared" si="197"/>
        <v>2017</v>
      </c>
      <c r="G3169" s="50">
        <f t="shared" si="198"/>
        <v>3</v>
      </c>
      <c r="H3169" s="50">
        <f t="shared" si="199"/>
        <v>4</v>
      </c>
      <c r="I3169" s="54" t="s">
        <v>15625</v>
      </c>
      <c r="J3169" s="54" t="s">
        <v>17050</v>
      </c>
      <c r="K3169" s="54" t="s">
        <v>17124</v>
      </c>
      <c r="L3169" s="54" t="s">
        <v>15626</v>
      </c>
      <c r="M3169" s="55">
        <v>1</v>
      </c>
      <c r="N3169" s="55">
        <v>0.93</v>
      </c>
      <c r="O3169" s="54" t="s">
        <v>15616</v>
      </c>
    </row>
    <row r="3170" spans="1:15" x14ac:dyDescent="0.25">
      <c r="A3170" s="19">
        <v>3171</v>
      </c>
      <c r="B3170" t="s">
        <v>9992</v>
      </c>
      <c r="C3170" t="s">
        <v>5381</v>
      </c>
      <c r="D3170" s="50" t="s">
        <v>12582</v>
      </c>
      <c r="E3170" s="84">
        <f t="shared" si="196"/>
        <v>42797</v>
      </c>
      <c r="F3170" s="50">
        <f t="shared" si="197"/>
        <v>2017</v>
      </c>
      <c r="G3170" s="50">
        <f t="shared" si="198"/>
        <v>3</v>
      </c>
      <c r="H3170" s="50">
        <f t="shared" si="199"/>
        <v>5</v>
      </c>
      <c r="I3170" s="54" t="s">
        <v>15622</v>
      </c>
      <c r="J3170" s="54" t="s">
        <v>17050</v>
      </c>
      <c r="K3170" s="54" t="s">
        <v>17124</v>
      </c>
      <c r="L3170" s="54" t="s">
        <v>15626</v>
      </c>
      <c r="M3170" s="55">
        <v>1</v>
      </c>
      <c r="N3170" s="55">
        <v>0.7</v>
      </c>
      <c r="O3170" s="54" t="s">
        <v>15616</v>
      </c>
    </row>
    <row r="3171" spans="1:15" x14ac:dyDescent="0.25">
      <c r="A3171" s="19">
        <v>3172</v>
      </c>
      <c r="B3171" t="s">
        <v>9662</v>
      </c>
      <c r="C3171" t="s">
        <v>5702</v>
      </c>
      <c r="D3171" s="50" t="s">
        <v>12583</v>
      </c>
      <c r="E3171" s="84">
        <f t="shared" si="196"/>
        <v>42798</v>
      </c>
      <c r="F3171" s="50">
        <f t="shared" si="197"/>
        <v>2017</v>
      </c>
      <c r="G3171" s="50">
        <f t="shared" si="198"/>
        <v>3</v>
      </c>
      <c r="H3171" s="50">
        <f t="shared" si="199"/>
        <v>6</v>
      </c>
      <c r="I3171" s="54" t="s">
        <v>15622</v>
      </c>
      <c r="J3171" s="54" t="s">
        <v>17050</v>
      </c>
      <c r="K3171" s="54" t="s">
        <v>17124</v>
      </c>
      <c r="L3171" s="54" t="s">
        <v>15623</v>
      </c>
      <c r="M3171" s="55">
        <v>1</v>
      </c>
      <c r="N3171" s="55">
        <v>0.94</v>
      </c>
      <c r="O3171" s="54" t="s">
        <v>15615</v>
      </c>
    </row>
    <row r="3172" spans="1:15" x14ac:dyDescent="0.25">
      <c r="A3172" s="19">
        <v>3173</v>
      </c>
      <c r="B3172" t="s">
        <v>10846</v>
      </c>
      <c r="C3172" t="s">
        <v>4548</v>
      </c>
      <c r="D3172" s="50" t="s">
        <v>12584</v>
      </c>
      <c r="E3172" s="84">
        <f t="shared" si="196"/>
        <v>42802</v>
      </c>
      <c r="F3172" s="50">
        <f t="shared" si="197"/>
        <v>2017</v>
      </c>
      <c r="G3172" s="50">
        <f t="shared" si="198"/>
        <v>3</v>
      </c>
      <c r="H3172" s="50">
        <f t="shared" si="199"/>
        <v>3</v>
      </c>
      <c r="I3172" s="54" t="s">
        <v>15622</v>
      </c>
      <c r="J3172" s="54" t="s">
        <v>17050</v>
      </c>
      <c r="K3172" s="54" t="s">
        <v>17124</v>
      </c>
      <c r="L3172" s="54" t="s">
        <v>15624</v>
      </c>
      <c r="M3172" s="55">
        <v>1</v>
      </c>
      <c r="N3172" s="55">
        <v>1</v>
      </c>
      <c r="O3172" s="54" t="s">
        <v>15615</v>
      </c>
    </row>
    <row r="3173" spans="1:15" x14ac:dyDescent="0.25">
      <c r="A3173" s="19">
        <v>3174</v>
      </c>
      <c r="B3173" t="s">
        <v>8946</v>
      </c>
      <c r="C3173" t="s">
        <v>6407</v>
      </c>
      <c r="D3173" s="50" t="s">
        <v>12584</v>
      </c>
      <c r="E3173" s="84">
        <f t="shared" si="196"/>
        <v>42802</v>
      </c>
      <c r="F3173" s="50">
        <f t="shared" si="197"/>
        <v>2017</v>
      </c>
      <c r="G3173" s="50">
        <f t="shared" si="198"/>
        <v>3</v>
      </c>
      <c r="H3173" s="50">
        <f t="shared" si="199"/>
        <v>3</v>
      </c>
      <c r="I3173" s="54" t="s">
        <v>15622</v>
      </c>
      <c r="J3173" s="54" t="s">
        <v>17050</v>
      </c>
      <c r="K3173" s="54" t="s">
        <v>17124</v>
      </c>
      <c r="L3173" s="54" t="s">
        <v>15626</v>
      </c>
      <c r="M3173" s="55">
        <v>1</v>
      </c>
      <c r="N3173" s="55">
        <v>0.98</v>
      </c>
      <c r="O3173" s="54" t="s">
        <v>15616</v>
      </c>
    </row>
    <row r="3174" spans="1:15" x14ac:dyDescent="0.25">
      <c r="A3174" s="19">
        <v>3175</v>
      </c>
      <c r="B3174" t="s">
        <v>9815</v>
      </c>
      <c r="C3174" t="s">
        <v>5554</v>
      </c>
      <c r="D3174" s="50" t="s">
        <v>12584</v>
      </c>
      <c r="E3174" s="84">
        <f t="shared" si="196"/>
        <v>42802</v>
      </c>
      <c r="F3174" s="50">
        <f t="shared" si="197"/>
        <v>2017</v>
      </c>
      <c r="G3174" s="50">
        <f t="shared" si="198"/>
        <v>3</v>
      </c>
      <c r="H3174" s="50">
        <f t="shared" si="199"/>
        <v>3</v>
      </c>
      <c r="I3174" s="54" t="s">
        <v>15622</v>
      </c>
      <c r="J3174" s="54" t="s">
        <v>17050</v>
      </c>
      <c r="K3174" s="54" t="s">
        <v>17124</v>
      </c>
      <c r="L3174" s="54" t="s">
        <v>15626</v>
      </c>
      <c r="M3174" s="55">
        <v>1</v>
      </c>
      <c r="N3174" s="55">
        <v>1</v>
      </c>
      <c r="O3174" s="54" t="s">
        <v>15616</v>
      </c>
    </row>
    <row r="3175" spans="1:15" x14ac:dyDescent="0.25">
      <c r="A3175" s="19">
        <v>3176</v>
      </c>
      <c r="B3175" t="s">
        <v>9956</v>
      </c>
      <c r="C3175" t="s">
        <v>5416</v>
      </c>
      <c r="D3175" s="50" t="s">
        <v>12584</v>
      </c>
      <c r="E3175" s="84">
        <f t="shared" si="196"/>
        <v>42802</v>
      </c>
      <c r="F3175" s="50">
        <f t="shared" si="197"/>
        <v>2017</v>
      </c>
      <c r="G3175" s="50">
        <f t="shared" si="198"/>
        <v>3</v>
      </c>
      <c r="H3175" s="50">
        <f t="shared" si="199"/>
        <v>3</v>
      </c>
      <c r="I3175" s="54" t="s">
        <v>15625</v>
      </c>
      <c r="J3175" s="54" t="s">
        <v>17050</v>
      </c>
      <c r="K3175" s="54" t="s">
        <v>17124</v>
      </c>
      <c r="L3175" s="54" t="s">
        <v>15626</v>
      </c>
      <c r="M3175" s="55">
        <v>1</v>
      </c>
      <c r="N3175" s="55">
        <v>0.8</v>
      </c>
      <c r="O3175" s="54" t="s">
        <v>15616</v>
      </c>
    </row>
    <row r="3176" spans="1:15" x14ac:dyDescent="0.25">
      <c r="A3176" s="19">
        <v>3177</v>
      </c>
      <c r="B3176" t="s">
        <v>8715</v>
      </c>
      <c r="C3176" t="s">
        <v>6633</v>
      </c>
      <c r="D3176" s="50" t="s">
        <v>12585</v>
      </c>
      <c r="E3176" s="84">
        <f t="shared" si="196"/>
        <v>42806</v>
      </c>
      <c r="F3176" s="50">
        <f t="shared" si="197"/>
        <v>2017</v>
      </c>
      <c r="G3176" s="50">
        <f t="shared" si="198"/>
        <v>3</v>
      </c>
      <c r="H3176" s="50">
        <f t="shared" si="199"/>
        <v>7</v>
      </c>
      <c r="I3176" s="54" t="s">
        <v>15622</v>
      </c>
      <c r="J3176" s="54" t="s">
        <v>17050</v>
      </c>
      <c r="K3176" s="54" t="s">
        <v>17124</v>
      </c>
      <c r="L3176" s="54" t="s">
        <v>15623</v>
      </c>
      <c r="M3176" s="55">
        <v>0.5</v>
      </c>
      <c r="N3176" s="55">
        <v>1</v>
      </c>
      <c r="O3176" s="54" t="s">
        <v>15615</v>
      </c>
    </row>
    <row r="3177" spans="1:15" x14ac:dyDescent="0.25">
      <c r="A3177" s="19">
        <v>3178</v>
      </c>
      <c r="B3177" t="s">
        <v>10150</v>
      </c>
      <c r="C3177" t="s">
        <v>5228</v>
      </c>
      <c r="D3177" s="50" t="s">
        <v>12586</v>
      </c>
      <c r="E3177" s="84">
        <f t="shared" si="196"/>
        <v>42808</v>
      </c>
      <c r="F3177" s="50">
        <f t="shared" si="197"/>
        <v>2017</v>
      </c>
      <c r="G3177" s="50">
        <f t="shared" si="198"/>
        <v>3</v>
      </c>
      <c r="H3177" s="50">
        <f t="shared" si="199"/>
        <v>2</v>
      </c>
      <c r="I3177" s="54" t="s">
        <v>15625</v>
      </c>
      <c r="J3177" s="54" t="s">
        <v>17050</v>
      </c>
      <c r="K3177" s="54" t="s">
        <v>17124</v>
      </c>
      <c r="L3177" s="54" t="s">
        <v>15624</v>
      </c>
      <c r="M3177" s="55">
        <v>1</v>
      </c>
      <c r="N3177" s="55">
        <v>0.83</v>
      </c>
      <c r="O3177" s="54" t="s">
        <v>15615</v>
      </c>
    </row>
    <row r="3178" spans="1:15" x14ac:dyDescent="0.25">
      <c r="A3178" s="19">
        <v>3179</v>
      </c>
      <c r="B3178" t="s">
        <v>8596</v>
      </c>
      <c r="C3178" t="s">
        <v>6751</v>
      </c>
      <c r="D3178" s="50" t="s">
        <v>12586</v>
      </c>
      <c r="E3178" s="84">
        <f t="shared" si="196"/>
        <v>42808</v>
      </c>
      <c r="F3178" s="50">
        <f t="shared" si="197"/>
        <v>2017</v>
      </c>
      <c r="G3178" s="50">
        <f t="shared" si="198"/>
        <v>3</v>
      </c>
      <c r="H3178" s="50">
        <f t="shared" si="199"/>
        <v>2</v>
      </c>
      <c r="I3178" s="54" t="s">
        <v>15622</v>
      </c>
      <c r="J3178" s="54" t="s">
        <v>17050</v>
      </c>
      <c r="K3178" s="54" t="s">
        <v>17124</v>
      </c>
      <c r="L3178" s="54" t="s">
        <v>15626</v>
      </c>
      <c r="M3178" s="55">
        <v>1</v>
      </c>
      <c r="N3178" s="55">
        <v>0.93</v>
      </c>
      <c r="O3178" s="54" t="s">
        <v>15616</v>
      </c>
    </row>
    <row r="3179" spans="1:15" x14ac:dyDescent="0.25">
      <c r="A3179" s="19">
        <v>3180</v>
      </c>
      <c r="B3179" t="s">
        <v>8935</v>
      </c>
      <c r="C3179" t="s">
        <v>6418</v>
      </c>
      <c r="D3179" s="50" t="s">
        <v>12586</v>
      </c>
      <c r="E3179" s="84">
        <f t="shared" si="196"/>
        <v>42808</v>
      </c>
      <c r="F3179" s="50">
        <f t="shared" si="197"/>
        <v>2017</v>
      </c>
      <c r="G3179" s="50">
        <f t="shared" si="198"/>
        <v>3</v>
      </c>
      <c r="H3179" s="50">
        <f t="shared" si="199"/>
        <v>2</v>
      </c>
      <c r="I3179" s="54" t="s">
        <v>15622</v>
      </c>
      <c r="J3179" s="54" t="s">
        <v>17050</v>
      </c>
      <c r="K3179" s="54" t="s">
        <v>17124</v>
      </c>
      <c r="L3179" s="54" t="s">
        <v>15626</v>
      </c>
      <c r="M3179" s="55">
        <v>1</v>
      </c>
      <c r="N3179" s="55">
        <v>0.92</v>
      </c>
      <c r="O3179" s="54" t="s">
        <v>15616</v>
      </c>
    </row>
    <row r="3180" spans="1:15" x14ac:dyDescent="0.25">
      <c r="A3180" s="19">
        <v>3181</v>
      </c>
      <c r="B3180" t="s">
        <v>11782</v>
      </c>
      <c r="C3180" t="s">
        <v>3628</v>
      </c>
      <c r="D3180" s="50" t="s">
        <v>12587</v>
      </c>
      <c r="E3180" s="84">
        <f t="shared" si="196"/>
        <v>42809</v>
      </c>
      <c r="F3180" s="50">
        <f t="shared" si="197"/>
        <v>2017</v>
      </c>
      <c r="G3180" s="50">
        <f t="shared" si="198"/>
        <v>3</v>
      </c>
      <c r="H3180" s="50">
        <f t="shared" si="199"/>
        <v>3</v>
      </c>
      <c r="I3180" s="54" t="s">
        <v>15625</v>
      </c>
      <c r="J3180" s="54" t="s">
        <v>17050</v>
      </c>
      <c r="K3180" s="54" t="s">
        <v>17124</v>
      </c>
      <c r="L3180" s="54" t="s">
        <v>15626</v>
      </c>
      <c r="M3180" s="55">
        <v>1</v>
      </c>
      <c r="N3180" s="55">
        <v>1</v>
      </c>
      <c r="O3180" s="54" t="s">
        <v>15615</v>
      </c>
    </row>
    <row r="3181" spans="1:15" x14ac:dyDescent="0.25">
      <c r="A3181" s="19">
        <v>3182</v>
      </c>
      <c r="B3181" t="s">
        <v>7842</v>
      </c>
      <c r="C3181" t="s">
        <v>7482</v>
      </c>
      <c r="D3181" s="50" t="s">
        <v>12587</v>
      </c>
      <c r="E3181" s="84">
        <f t="shared" si="196"/>
        <v>42809</v>
      </c>
      <c r="F3181" s="50">
        <f t="shared" si="197"/>
        <v>2017</v>
      </c>
      <c r="G3181" s="50">
        <f t="shared" si="198"/>
        <v>3</v>
      </c>
      <c r="H3181" s="50">
        <f t="shared" si="199"/>
        <v>3</v>
      </c>
      <c r="I3181" s="54" t="s">
        <v>15622</v>
      </c>
      <c r="J3181" s="54" t="s">
        <v>17050</v>
      </c>
      <c r="K3181" s="54" t="s">
        <v>17124</v>
      </c>
      <c r="L3181" s="54" t="s">
        <v>15624</v>
      </c>
      <c r="M3181" s="55">
        <v>1</v>
      </c>
      <c r="N3181" s="55">
        <v>0.91</v>
      </c>
      <c r="O3181" s="54" t="s">
        <v>15615</v>
      </c>
    </row>
    <row r="3182" spans="1:15" x14ac:dyDescent="0.25">
      <c r="A3182" s="19">
        <v>3183</v>
      </c>
      <c r="B3182" t="s">
        <v>9674</v>
      </c>
      <c r="C3182" t="s">
        <v>5690</v>
      </c>
      <c r="D3182" s="50" t="s">
        <v>12587</v>
      </c>
      <c r="E3182" s="84">
        <f t="shared" si="196"/>
        <v>42809</v>
      </c>
      <c r="F3182" s="50">
        <f t="shared" si="197"/>
        <v>2017</v>
      </c>
      <c r="G3182" s="50">
        <f t="shared" si="198"/>
        <v>3</v>
      </c>
      <c r="H3182" s="50">
        <f t="shared" si="199"/>
        <v>3</v>
      </c>
      <c r="I3182" s="54" t="s">
        <v>15622</v>
      </c>
      <c r="J3182" s="54" t="s">
        <v>17050</v>
      </c>
      <c r="K3182" s="54" t="s">
        <v>17124</v>
      </c>
      <c r="L3182" s="54" t="s">
        <v>15626</v>
      </c>
      <c r="M3182" s="55">
        <v>1</v>
      </c>
      <c r="N3182" s="55">
        <v>0.56000000000000005</v>
      </c>
      <c r="O3182" s="54" t="s">
        <v>15616</v>
      </c>
    </row>
    <row r="3183" spans="1:15" x14ac:dyDescent="0.25">
      <c r="A3183" s="19">
        <v>1787</v>
      </c>
      <c r="B3183" t="s">
        <v>10105</v>
      </c>
      <c r="C3183" t="s">
        <v>5271</v>
      </c>
      <c r="D3183" s="50" t="s">
        <v>12588</v>
      </c>
      <c r="E3183" s="84">
        <f t="shared" si="196"/>
        <v>42810</v>
      </c>
      <c r="F3183" s="50">
        <f t="shared" si="197"/>
        <v>2017</v>
      </c>
      <c r="G3183" s="50">
        <f t="shared" si="198"/>
        <v>3</v>
      </c>
      <c r="H3183" s="50">
        <f t="shared" si="199"/>
        <v>4</v>
      </c>
      <c r="I3183" s="54" t="s">
        <v>15625</v>
      </c>
      <c r="J3183" s="54" t="s">
        <v>17050</v>
      </c>
      <c r="K3183" s="54" t="s">
        <v>17124</v>
      </c>
      <c r="L3183" s="54" t="s">
        <v>15626</v>
      </c>
      <c r="M3183" s="55">
        <v>1</v>
      </c>
      <c r="N3183" s="55">
        <v>1</v>
      </c>
      <c r="O3183" s="54" t="s">
        <v>15616</v>
      </c>
    </row>
    <row r="3184" spans="1:15" x14ac:dyDescent="0.25">
      <c r="A3184" s="19">
        <v>3184</v>
      </c>
      <c r="B3184" t="s">
        <v>10486</v>
      </c>
      <c r="C3184" t="s">
        <v>4897</v>
      </c>
      <c r="D3184" s="50" t="s">
        <v>12589</v>
      </c>
      <c r="E3184" s="84">
        <f t="shared" si="196"/>
        <v>42812</v>
      </c>
      <c r="F3184" s="50">
        <f t="shared" si="197"/>
        <v>2017</v>
      </c>
      <c r="G3184" s="50">
        <f t="shared" si="198"/>
        <v>3</v>
      </c>
      <c r="H3184" s="50">
        <f t="shared" si="199"/>
        <v>6</v>
      </c>
      <c r="I3184" s="54" t="s">
        <v>15622</v>
      </c>
      <c r="J3184" s="54" t="s">
        <v>17050</v>
      </c>
      <c r="K3184" s="54" t="s">
        <v>17124</v>
      </c>
      <c r="L3184" s="54" t="s">
        <v>15626</v>
      </c>
      <c r="M3184" s="55">
        <v>0.98</v>
      </c>
      <c r="N3184" s="55">
        <v>0.93</v>
      </c>
      <c r="O3184" s="54" t="s">
        <v>15615</v>
      </c>
    </row>
    <row r="3185" spans="1:15" x14ac:dyDescent="0.25">
      <c r="A3185" s="19">
        <v>3185</v>
      </c>
      <c r="B3185" t="s">
        <v>10294</v>
      </c>
      <c r="C3185" t="s">
        <v>5085</v>
      </c>
      <c r="D3185" s="50" t="s">
        <v>12590</v>
      </c>
      <c r="E3185" s="84">
        <f t="shared" si="196"/>
        <v>42813</v>
      </c>
      <c r="F3185" s="50">
        <f t="shared" si="197"/>
        <v>2017</v>
      </c>
      <c r="G3185" s="50">
        <f t="shared" si="198"/>
        <v>3</v>
      </c>
      <c r="H3185" s="50">
        <f t="shared" si="199"/>
        <v>7</v>
      </c>
      <c r="I3185" s="54" t="s">
        <v>15622</v>
      </c>
      <c r="J3185" s="54" t="s">
        <v>17050</v>
      </c>
      <c r="K3185" s="54" t="s">
        <v>17124</v>
      </c>
      <c r="L3185" s="54" t="s">
        <v>15623</v>
      </c>
      <c r="M3185" s="55">
        <v>1</v>
      </c>
      <c r="N3185" s="55">
        <v>0.67</v>
      </c>
      <c r="O3185" s="54" t="s">
        <v>15615</v>
      </c>
    </row>
    <row r="3186" spans="1:15" x14ac:dyDescent="0.25">
      <c r="A3186" s="19">
        <v>3186</v>
      </c>
      <c r="B3186" t="s">
        <v>8463</v>
      </c>
      <c r="C3186" t="s">
        <v>6880</v>
      </c>
      <c r="D3186" s="50" t="s">
        <v>12590</v>
      </c>
      <c r="E3186" s="84">
        <f t="shared" si="196"/>
        <v>42813</v>
      </c>
      <c r="F3186" s="50">
        <f t="shared" si="197"/>
        <v>2017</v>
      </c>
      <c r="G3186" s="50">
        <f t="shared" si="198"/>
        <v>3</v>
      </c>
      <c r="H3186" s="50">
        <f t="shared" si="199"/>
        <v>7</v>
      </c>
      <c r="I3186" s="54" t="s">
        <v>15622</v>
      </c>
      <c r="J3186" s="54" t="s">
        <v>17050</v>
      </c>
      <c r="K3186" s="54" t="s">
        <v>17124</v>
      </c>
      <c r="L3186" s="54" t="s">
        <v>15626</v>
      </c>
      <c r="M3186" s="55">
        <v>1</v>
      </c>
      <c r="N3186" s="55">
        <v>0.97</v>
      </c>
      <c r="O3186" s="54" t="s">
        <v>15616</v>
      </c>
    </row>
    <row r="3187" spans="1:15" x14ac:dyDescent="0.25">
      <c r="A3187" s="19">
        <v>3187</v>
      </c>
      <c r="B3187" t="s">
        <v>10618</v>
      </c>
      <c r="C3187" t="s">
        <v>4768</v>
      </c>
      <c r="D3187" s="50" t="s">
        <v>12591</v>
      </c>
      <c r="E3187" s="84">
        <f t="shared" si="196"/>
        <v>42814</v>
      </c>
      <c r="F3187" s="50">
        <f t="shared" si="197"/>
        <v>2017</v>
      </c>
      <c r="G3187" s="50">
        <f t="shared" si="198"/>
        <v>3</v>
      </c>
      <c r="H3187" s="50">
        <f t="shared" si="199"/>
        <v>1</v>
      </c>
      <c r="I3187" s="54" t="s">
        <v>15622</v>
      </c>
      <c r="J3187" s="54" t="s">
        <v>17050</v>
      </c>
      <c r="K3187" s="54" t="s">
        <v>17124</v>
      </c>
      <c r="L3187" s="54" t="s">
        <v>15626</v>
      </c>
      <c r="M3187" s="55">
        <v>0.8</v>
      </c>
      <c r="N3187" s="55">
        <v>0.99</v>
      </c>
      <c r="O3187" s="54" t="s">
        <v>15615</v>
      </c>
    </row>
    <row r="3188" spans="1:15" x14ac:dyDescent="0.25">
      <c r="A3188" s="19">
        <v>3188</v>
      </c>
      <c r="B3188" t="s">
        <v>11538</v>
      </c>
      <c r="C3188" t="s">
        <v>3866</v>
      </c>
      <c r="D3188" s="50" t="s">
        <v>12592</v>
      </c>
      <c r="E3188" s="84">
        <f t="shared" si="196"/>
        <v>42816</v>
      </c>
      <c r="F3188" s="50">
        <f t="shared" si="197"/>
        <v>2017</v>
      </c>
      <c r="G3188" s="50">
        <f t="shared" si="198"/>
        <v>3</v>
      </c>
      <c r="H3188" s="50">
        <f t="shared" si="199"/>
        <v>3</v>
      </c>
      <c r="I3188" s="54" t="s">
        <v>15642</v>
      </c>
      <c r="J3188" s="54" t="s">
        <v>17059</v>
      </c>
      <c r="K3188" s="54" t="s">
        <v>17124</v>
      </c>
      <c r="L3188" s="54" t="s">
        <v>15626</v>
      </c>
      <c r="M3188" s="55">
        <v>1</v>
      </c>
      <c r="N3188" s="55">
        <v>1</v>
      </c>
      <c r="O3188" s="54" t="s">
        <v>15615</v>
      </c>
    </row>
    <row r="3189" spans="1:15" x14ac:dyDescent="0.25">
      <c r="A3189" s="19">
        <v>3189</v>
      </c>
      <c r="B3189" t="s">
        <v>9357</v>
      </c>
      <c r="C3189" t="s">
        <v>6000</v>
      </c>
      <c r="D3189" s="50" t="s">
        <v>12592</v>
      </c>
      <c r="E3189" s="84">
        <f t="shared" si="196"/>
        <v>42816</v>
      </c>
      <c r="F3189" s="50">
        <f t="shared" si="197"/>
        <v>2017</v>
      </c>
      <c r="G3189" s="50">
        <f t="shared" si="198"/>
        <v>3</v>
      </c>
      <c r="H3189" s="50">
        <f t="shared" si="199"/>
        <v>3</v>
      </c>
      <c r="I3189" s="54" t="s">
        <v>15627</v>
      </c>
      <c r="J3189" s="54" t="s">
        <v>17050</v>
      </c>
      <c r="K3189" s="54" t="s">
        <v>17124</v>
      </c>
      <c r="L3189" s="54" t="s">
        <v>15626</v>
      </c>
      <c r="M3189" s="55">
        <v>1</v>
      </c>
      <c r="N3189" s="55">
        <v>0.99</v>
      </c>
      <c r="O3189" s="54" t="s">
        <v>15615</v>
      </c>
    </row>
    <row r="3190" spans="1:15" x14ac:dyDescent="0.25">
      <c r="A3190" s="19">
        <v>3190</v>
      </c>
      <c r="B3190" t="s">
        <v>8764</v>
      </c>
      <c r="C3190" t="s">
        <v>6584</v>
      </c>
      <c r="D3190" s="50" t="s">
        <v>12593</v>
      </c>
      <c r="E3190" s="84">
        <f t="shared" si="196"/>
        <v>42817</v>
      </c>
      <c r="F3190" s="50">
        <f t="shared" si="197"/>
        <v>2017</v>
      </c>
      <c r="G3190" s="50">
        <f t="shared" si="198"/>
        <v>3</v>
      </c>
      <c r="H3190" s="50">
        <f t="shared" si="199"/>
        <v>4</v>
      </c>
      <c r="I3190" s="54" t="s">
        <v>15622</v>
      </c>
      <c r="J3190" s="54" t="s">
        <v>17050</v>
      </c>
      <c r="K3190" s="54" t="s">
        <v>17124</v>
      </c>
      <c r="L3190" s="54" t="s">
        <v>15626</v>
      </c>
      <c r="M3190" s="55">
        <v>1</v>
      </c>
      <c r="N3190" s="55">
        <v>0.98</v>
      </c>
      <c r="O3190" s="54" t="s">
        <v>15616</v>
      </c>
    </row>
    <row r="3191" spans="1:15" x14ac:dyDescent="0.25">
      <c r="A3191" s="19">
        <v>3191</v>
      </c>
      <c r="B3191" t="s">
        <v>8921</v>
      </c>
      <c r="C3191" t="s">
        <v>6431</v>
      </c>
      <c r="D3191" s="50" t="s">
        <v>12593</v>
      </c>
      <c r="E3191" s="84">
        <f t="shared" si="196"/>
        <v>42817</v>
      </c>
      <c r="F3191" s="50">
        <f t="shared" si="197"/>
        <v>2017</v>
      </c>
      <c r="G3191" s="50">
        <f t="shared" si="198"/>
        <v>3</v>
      </c>
      <c r="H3191" s="50">
        <f t="shared" si="199"/>
        <v>4</v>
      </c>
      <c r="I3191" s="54" t="s">
        <v>15622</v>
      </c>
      <c r="J3191" s="54" t="s">
        <v>17050</v>
      </c>
      <c r="K3191" s="54" t="s">
        <v>17124</v>
      </c>
      <c r="L3191" s="54" t="s">
        <v>15624</v>
      </c>
      <c r="M3191" s="55">
        <v>0.8</v>
      </c>
      <c r="N3191" s="55">
        <v>0.98</v>
      </c>
      <c r="O3191" s="54" t="s">
        <v>15615</v>
      </c>
    </row>
    <row r="3192" spans="1:15" x14ac:dyDescent="0.25">
      <c r="A3192" s="19">
        <v>3192</v>
      </c>
      <c r="B3192" t="s">
        <v>9433</v>
      </c>
      <c r="C3192" t="s">
        <v>5926</v>
      </c>
      <c r="D3192" s="50" t="s">
        <v>12594</v>
      </c>
      <c r="E3192" s="84">
        <f t="shared" si="196"/>
        <v>42818</v>
      </c>
      <c r="F3192" s="50">
        <f t="shared" si="197"/>
        <v>2017</v>
      </c>
      <c r="G3192" s="50">
        <f t="shared" si="198"/>
        <v>3</v>
      </c>
      <c r="H3192" s="50">
        <f t="shared" si="199"/>
        <v>5</v>
      </c>
      <c r="I3192" s="54" t="s">
        <v>15622</v>
      </c>
      <c r="J3192" s="54" t="s">
        <v>17050</v>
      </c>
      <c r="K3192" s="54" t="s">
        <v>17124</v>
      </c>
      <c r="L3192" s="54" t="s">
        <v>15624</v>
      </c>
      <c r="M3192" s="55">
        <v>1</v>
      </c>
      <c r="N3192" s="55">
        <v>0.72</v>
      </c>
      <c r="O3192" s="54" t="s">
        <v>15615</v>
      </c>
    </row>
    <row r="3193" spans="1:15" x14ac:dyDescent="0.25">
      <c r="A3193" s="19">
        <v>3193</v>
      </c>
      <c r="B3193" t="s">
        <v>11336</v>
      </c>
      <c r="C3193" t="s">
        <v>4065</v>
      </c>
      <c r="D3193" s="50" t="s">
        <v>12594</v>
      </c>
      <c r="E3193" s="84">
        <f t="shared" si="196"/>
        <v>42818</v>
      </c>
      <c r="F3193" s="50">
        <f t="shared" si="197"/>
        <v>2017</v>
      </c>
      <c r="G3193" s="50">
        <f t="shared" si="198"/>
        <v>3</v>
      </c>
      <c r="H3193" s="50">
        <f t="shared" si="199"/>
        <v>5</v>
      </c>
      <c r="I3193" s="54" t="s">
        <v>15625</v>
      </c>
      <c r="J3193" s="54" t="s">
        <v>17050</v>
      </c>
      <c r="K3193" s="54" t="s">
        <v>17124</v>
      </c>
      <c r="L3193" s="54" t="s">
        <v>15624</v>
      </c>
      <c r="M3193" s="55">
        <v>0.72</v>
      </c>
      <c r="N3193" s="55">
        <v>1</v>
      </c>
      <c r="O3193" s="54" t="s">
        <v>15615</v>
      </c>
    </row>
    <row r="3194" spans="1:15" x14ac:dyDescent="0.25">
      <c r="A3194" s="19">
        <v>3194</v>
      </c>
      <c r="B3194" t="s">
        <v>11713</v>
      </c>
      <c r="C3194" t="s">
        <v>3693</v>
      </c>
      <c r="D3194" s="50" t="s">
        <v>12595</v>
      </c>
      <c r="E3194" s="84">
        <f t="shared" si="196"/>
        <v>42819</v>
      </c>
      <c r="F3194" s="50">
        <f t="shared" si="197"/>
        <v>2017</v>
      </c>
      <c r="G3194" s="50">
        <f t="shared" si="198"/>
        <v>3</v>
      </c>
      <c r="H3194" s="50">
        <f t="shared" si="199"/>
        <v>6</v>
      </c>
      <c r="I3194" s="54" t="s">
        <v>15625</v>
      </c>
      <c r="J3194" s="54" t="s">
        <v>17050</v>
      </c>
      <c r="K3194" s="54" t="s">
        <v>17124</v>
      </c>
      <c r="L3194" s="54" t="s">
        <v>15626</v>
      </c>
      <c r="M3194" s="55">
        <v>1</v>
      </c>
      <c r="N3194" s="55">
        <v>1</v>
      </c>
      <c r="O3194" s="54" t="s">
        <v>15616</v>
      </c>
    </row>
    <row r="3195" spans="1:15" x14ac:dyDescent="0.25">
      <c r="A3195" s="19">
        <v>3195</v>
      </c>
      <c r="B3195" t="s">
        <v>7727</v>
      </c>
      <c r="C3195" t="s">
        <v>7593</v>
      </c>
      <c r="D3195" s="50" t="s">
        <v>12596</v>
      </c>
      <c r="E3195" s="84">
        <f t="shared" si="196"/>
        <v>42820</v>
      </c>
      <c r="F3195" s="50">
        <f t="shared" si="197"/>
        <v>2017</v>
      </c>
      <c r="G3195" s="50">
        <f t="shared" si="198"/>
        <v>3</v>
      </c>
      <c r="H3195" s="50">
        <f t="shared" si="199"/>
        <v>7</v>
      </c>
      <c r="I3195" s="54" t="s">
        <v>15622</v>
      </c>
      <c r="J3195" s="54" t="s">
        <v>17050</v>
      </c>
      <c r="K3195" s="54" t="s">
        <v>17124</v>
      </c>
      <c r="L3195" s="54" t="s">
        <v>15626</v>
      </c>
      <c r="M3195" s="55">
        <v>1</v>
      </c>
      <c r="N3195" s="55">
        <v>1</v>
      </c>
      <c r="O3195" s="54" t="s">
        <v>15616</v>
      </c>
    </row>
    <row r="3196" spans="1:15" x14ac:dyDescent="0.25">
      <c r="A3196" s="19">
        <v>3196</v>
      </c>
      <c r="B3196" t="s">
        <v>8061</v>
      </c>
      <c r="C3196" t="s">
        <v>7272</v>
      </c>
      <c r="D3196" s="50" t="s">
        <v>12597</v>
      </c>
      <c r="E3196" s="84">
        <f t="shared" si="196"/>
        <v>42823</v>
      </c>
      <c r="F3196" s="50">
        <f t="shared" si="197"/>
        <v>2017</v>
      </c>
      <c r="G3196" s="50">
        <f t="shared" si="198"/>
        <v>3</v>
      </c>
      <c r="H3196" s="50">
        <f t="shared" si="199"/>
        <v>3</v>
      </c>
      <c r="I3196" s="54" t="s">
        <v>15629</v>
      </c>
      <c r="J3196" s="54" t="s">
        <v>17050</v>
      </c>
      <c r="K3196" s="54" t="s">
        <v>17124</v>
      </c>
      <c r="L3196" s="54" t="s">
        <v>15626</v>
      </c>
      <c r="M3196" s="55">
        <v>1</v>
      </c>
      <c r="N3196" s="55">
        <v>1</v>
      </c>
      <c r="O3196" s="54" t="s">
        <v>15616</v>
      </c>
    </row>
    <row r="3197" spans="1:15" x14ac:dyDescent="0.25">
      <c r="A3197" s="19">
        <v>3197</v>
      </c>
      <c r="B3197" t="s">
        <v>8514</v>
      </c>
      <c r="C3197" t="s">
        <v>6830</v>
      </c>
      <c r="D3197" s="50" t="s">
        <v>12598</v>
      </c>
      <c r="E3197" s="84">
        <f t="shared" si="196"/>
        <v>42824</v>
      </c>
      <c r="F3197" s="50">
        <f t="shared" si="197"/>
        <v>2017</v>
      </c>
      <c r="G3197" s="50">
        <f t="shared" si="198"/>
        <v>3</v>
      </c>
      <c r="H3197" s="50">
        <f t="shared" si="199"/>
        <v>4</v>
      </c>
      <c r="I3197" s="54" t="s">
        <v>15629</v>
      </c>
      <c r="J3197" s="54" t="s">
        <v>17050</v>
      </c>
      <c r="K3197" s="54" t="s">
        <v>17124</v>
      </c>
      <c r="L3197" s="54" t="s">
        <v>15628</v>
      </c>
      <c r="M3197" s="55">
        <v>0</v>
      </c>
      <c r="N3197" s="55">
        <v>0.56999999999999995</v>
      </c>
      <c r="O3197" s="54" t="s">
        <v>15615</v>
      </c>
    </row>
    <row r="3198" spans="1:15" x14ac:dyDescent="0.25">
      <c r="A3198" s="19">
        <v>3198</v>
      </c>
      <c r="B3198" t="s">
        <v>9501</v>
      </c>
      <c r="C3198" t="s">
        <v>5859</v>
      </c>
      <c r="D3198" s="50" t="s">
        <v>12598</v>
      </c>
      <c r="E3198" s="84">
        <f t="shared" si="196"/>
        <v>42824</v>
      </c>
      <c r="F3198" s="50">
        <f t="shared" si="197"/>
        <v>2017</v>
      </c>
      <c r="G3198" s="50">
        <f t="shared" si="198"/>
        <v>3</v>
      </c>
      <c r="H3198" s="50">
        <f t="shared" si="199"/>
        <v>4</v>
      </c>
      <c r="I3198" s="54" t="s">
        <v>15685</v>
      </c>
      <c r="J3198" s="54" t="s">
        <v>17062</v>
      </c>
      <c r="K3198" s="54" t="s">
        <v>17124</v>
      </c>
      <c r="L3198" s="54" t="s">
        <v>15626</v>
      </c>
      <c r="M3198" s="55">
        <v>1</v>
      </c>
      <c r="N3198" s="55">
        <v>1</v>
      </c>
      <c r="O3198" s="54" t="s">
        <v>15615</v>
      </c>
    </row>
    <row r="3199" spans="1:15" x14ac:dyDescent="0.25">
      <c r="A3199" s="19">
        <v>3199</v>
      </c>
      <c r="B3199" t="s">
        <v>10132</v>
      </c>
      <c r="C3199" t="s">
        <v>5245</v>
      </c>
      <c r="D3199" s="50" t="s">
        <v>12599</v>
      </c>
      <c r="E3199" s="84">
        <f t="shared" si="196"/>
        <v>42826</v>
      </c>
      <c r="F3199" s="50">
        <f t="shared" si="197"/>
        <v>2017</v>
      </c>
      <c r="G3199" s="50">
        <f t="shared" si="198"/>
        <v>4</v>
      </c>
      <c r="H3199" s="50">
        <f t="shared" si="199"/>
        <v>6</v>
      </c>
      <c r="I3199" s="54" t="s">
        <v>15622</v>
      </c>
      <c r="J3199" s="54" t="s">
        <v>17050</v>
      </c>
      <c r="K3199" s="54" t="s">
        <v>17124</v>
      </c>
      <c r="L3199" s="54" t="s">
        <v>15626</v>
      </c>
      <c r="M3199" s="55">
        <v>1</v>
      </c>
      <c r="N3199" s="55">
        <v>0.83</v>
      </c>
      <c r="O3199" s="54" t="s">
        <v>15615</v>
      </c>
    </row>
    <row r="3200" spans="1:15" x14ac:dyDescent="0.25">
      <c r="A3200" s="19">
        <v>3200</v>
      </c>
      <c r="B3200" t="s">
        <v>7850</v>
      </c>
      <c r="C3200" t="s">
        <v>7476</v>
      </c>
      <c r="D3200" s="50" t="s">
        <v>12600</v>
      </c>
      <c r="E3200" s="84">
        <f t="shared" si="196"/>
        <v>42827</v>
      </c>
      <c r="F3200" s="50">
        <f t="shared" si="197"/>
        <v>2017</v>
      </c>
      <c r="G3200" s="50">
        <f t="shared" si="198"/>
        <v>4</v>
      </c>
      <c r="H3200" s="50">
        <f t="shared" si="199"/>
        <v>7</v>
      </c>
      <c r="I3200" s="54" t="s">
        <v>15622</v>
      </c>
      <c r="J3200" s="54" t="s">
        <v>17050</v>
      </c>
      <c r="K3200" s="54" t="s">
        <v>17124</v>
      </c>
      <c r="L3200" s="54" t="s">
        <v>15624</v>
      </c>
      <c r="M3200" s="55">
        <v>1</v>
      </c>
      <c r="N3200" s="55">
        <v>0.46</v>
      </c>
      <c r="O3200" s="54" t="s">
        <v>15615</v>
      </c>
    </row>
    <row r="3201" spans="1:15" x14ac:dyDescent="0.25">
      <c r="A3201" s="19">
        <v>3201</v>
      </c>
      <c r="B3201" t="s">
        <v>9943</v>
      </c>
      <c r="C3201" t="s">
        <v>5428</v>
      </c>
      <c r="D3201" s="50" t="s">
        <v>12600</v>
      </c>
      <c r="E3201" s="84">
        <f t="shared" si="196"/>
        <v>42827</v>
      </c>
      <c r="F3201" s="50">
        <f t="shared" si="197"/>
        <v>2017</v>
      </c>
      <c r="G3201" s="50">
        <f t="shared" si="198"/>
        <v>4</v>
      </c>
      <c r="H3201" s="50">
        <f t="shared" si="199"/>
        <v>7</v>
      </c>
      <c r="I3201" s="54" t="s">
        <v>15622</v>
      </c>
      <c r="J3201" s="54" t="s">
        <v>17050</v>
      </c>
      <c r="K3201" s="54" t="s">
        <v>17124</v>
      </c>
      <c r="L3201" s="54" t="s">
        <v>15626</v>
      </c>
      <c r="M3201" s="55">
        <v>1</v>
      </c>
      <c r="N3201" s="55">
        <v>0.97</v>
      </c>
      <c r="O3201" s="54" t="s">
        <v>15615</v>
      </c>
    </row>
    <row r="3202" spans="1:15" x14ac:dyDescent="0.25">
      <c r="A3202" s="19">
        <v>3202</v>
      </c>
      <c r="B3202" t="s">
        <v>11391</v>
      </c>
      <c r="C3202" t="s">
        <v>4009</v>
      </c>
      <c r="D3202" s="50" t="s">
        <v>12601</v>
      </c>
      <c r="E3202" s="84">
        <f t="shared" si="196"/>
        <v>42828</v>
      </c>
      <c r="F3202" s="50">
        <f t="shared" si="197"/>
        <v>2017</v>
      </c>
      <c r="G3202" s="50">
        <f t="shared" si="198"/>
        <v>4</v>
      </c>
      <c r="H3202" s="50">
        <f t="shared" si="199"/>
        <v>1</v>
      </c>
      <c r="I3202" s="54" t="s">
        <v>15622</v>
      </c>
      <c r="J3202" s="54" t="s">
        <v>17050</v>
      </c>
      <c r="K3202" s="54" t="s">
        <v>17124</v>
      </c>
      <c r="L3202" s="54" t="s">
        <v>15626</v>
      </c>
      <c r="M3202" s="55">
        <v>1</v>
      </c>
      <c r="N3202" s="55">
        <v>1</v>
      </c>
      <c r="O3202" s="54" t="s">
        <v>15615</v>
      </c>
    </row>
    <row r="3203" spans="1:15" x14ac:dyDescent="0.25">
      <c r="A3203" s="19">
        <v>3203</v>
      </c>
      <c r="B3203" t="s">
        <v>11201</v>
      </c>
      <c r="C3203" t="s">
        <v>4199</v>
      </c>
      <c r="D3203" s="50" t="s">
        <v>12601</v>
      </c>
      <c r="E3203" s="84">
        <f t="shared" ref="E3203:E3266" si="200">DATE(LEFT(D3203,4),MID(D3203,5,2),RIGHT(D3203,2))</f>
        <v>42828</v>
      </c>
      <c r="F3203" s="50">
        <f t="shared" ref="F3203:F3266" si="201">YEAR(E3203)</f>
        <v>2017</v>
      </c>
      <c r="G3203" s="50">
        <f t="shared" ref="G3203:G3266" si="202">MONTH(E3203)</f>
        <v>4</v>
      </c>
      <c r="H3203" s="50">
        <f t="shared" ref="H3203:H3266" si="203">WEEKDAY(E3203,2)</f>
        <v>1</v>
      </c>
      <c r="I3203" s="54" t="s">
        <v>15622</v>
      </c>
      <c r="J3203" s="54" t="s">
        <v>17050</v>
      </c>
      <c r="K3203" s="54" t="s">
        <v>17124</v>
      </c>
      <c r="L3203" s="54" t="s">
        <v>15628</v>
      </c>
      <c r="M3203" s="55">
        <v>0.17</v>
      </c>
      <c r="N3203" s="55">
        <v>0.26</v>
      </c>
      <c r="O3203" s="54" t="s">
        <v>15615</v>
      </c>
    </row>
    <row r="3204" spans="1:15" x14ac:dyDescent="0.25">
      <c r="A3204" s="19">
        <v>3204</v>
      </c>
      <c r="B3204" t="s">
        <v>10030</v>
      </c>
      <c r="C3204" t="s">
        <v>5343</v>
      </c>
      <c r="D3204" s="50" t="s">
        <v>12601</v>
      </c>
      <c r="E3204" s="84">
        <f t="shared" si="200"/>
        <v>42828</v>
      </c>
      <c r="F3204" s="50">
        <f t="shared" si="201"/>
        <v>2017</v>
      </c>
      <c r="G3204" s="50">
        <f t="shared" si="202"/>
        <v>4</v>
      </c>
      <c r="H3204" s="50">
        <f t="shared" si="203"/>
        <v>1</v>
      </c>
      <c r="I3204" s="54" t="s">
        <v>15755</v>
      </c>
      <c r="J3204" s="54" t="s">
        <v>17073</v>
      </c>
      <c r="K3204" s="54" t="s">
        <v>17124</v>
      </c>
      <c r="L3204" s="54" t="s">
        <v>15626</v>
      </c>
      <c r="M3204" s="55">
        <v>1</v>
      </c>
      <c r="N3204" s="55">
        <v>0.96</v>
      </c>
      <c r="O3204" s="54" t="s">
        <v>15615</v>
      </c>
    </row>
    <row r="3205" spans="1:15" x14ac:dyDescent="0.25">
      <c r="A3205" s="19">
        <v>3205</v>
      </c>
      <c r="B3205" t="s">
        <v>11031</v>
      </c>
      <c r="C3205" t="s">
        <v>4366</v>
      </c>
      <c r="D3205" s="50" t="s">
        <v>12602</v>
      </c>
      <c r="E3205" s="84">
        <f t="shared" si="200"/>
        <v>42831</v>
      </c>
      <c r="F3205" s="50">
        <f t="shared" si="201"/>
        <v>2017</v>
      </c>
      <c r="G3205" s="50">
        <f t="shared" si="202"/>
        <v>4</v>
      </c>
      <c r="H3205" s="50">
        <f t="shared" si="203"/>
        <v>4</v>
      </c>
      <c r="I3205" s="54" t="s">
        <v>15625</v>
      </c>
      <c r="J3205" s="54" t="s">
        <v>17050</v>
      </c>
      <c r="K3205" s="54" t="s">
        <v>17124</v>
      </c>
      <c r="L3205" s="54" t="s">
        <v>15624</v>
      </c>
      <c r="M3205" s="55">
        <v>1</v>
      </c>
      <c r="N3205" s="55">
        <v>1</v>
      </c>
      <c r="O3205" s="54" t="s">
        <v>15615</v>
      </c>
    </row>
    <row r="3206" spans="1:15" x14ac:dyDescent="0.25">
      <c r="A3206" s="19">
        <v>3206</v>
      </c>
      <c r="B3206" t="s">
        <v>11293</v>
      </c>
      <c r="C3206" t="s">
        <v>4108</v>
      </c>
      <c r="D3206" s="50" t="s">
        <v>12603</v>
      </c>
      <c r="E3206" s="84">
        <f t="shared" si="200"/>
        <v>42833</v>
      </c>
      <c r="F3206" s="50">
        <f t="shared" si="201"/>
        <v>2017</v>
      </c>
      <c r="G3206" s="50">
        <f t="shared" si="202"/>
        <v>4</v>
      </c>
      <c r="H3206" s="50">
        <f t="shared" si="203"/>
        <v>6</v>
      </c>
      <c r="I3206" s="54" t="s">
        <v>15629</v>
      </c>
      <c r="J3206" s="54" t="s">
        <v>17050</v>
      </c>
      <c r="K3206" s="54" t="s">
        <v>17124</v>
      </c>
      <c r="L3206" s="54" t="s">
        <v>15626</v>
      </c>
      <c r="M3206" s="55">
        <v>1</v>
      </c>
      <c r="N3206" s="55">
        <v>0.93</v>
      </c>
      <c r="O3206" s="54" t="s">
        <v>15616</v>
      </c>
    </row>
    <row r="3207" spans="1:15" x14ac:dyDescent="0.25">
      <c r="A3207" s="19">
        <v>3207</v>
      </c>
      <c r="B3207" t="s">
        <v>10148</v>
      </c>
      <c r="C3207" t="s">
        <v>5230</v>
      </c>
      <c r="D3207" s="50" t="s">
        <v>12604</v>
      </c>
      <c r="E3207" s="84">
        <f t="shared" si="200"/>
        <v>42834</v>
      </c>
      <c r="F3207" s="50">
        <f t="shared" si="201"/>
        <v>2017</v>
      </c>
      <c r="G3207" s="50">
        <f t="shared" si="202"/>
        <v>4</v>
      </c>
      <c r="H3207" s="50">
        <f t="shared" si="203"/>
        <v>7</v>
      </c>
      <c r="I3207" s="54" t="s">
        <v>15622</v>
      </c>
      <c r="J3207" s="54" t="s">
        <v>17050</v>
      </c>
      <c r="K3207" s="54" t="s">
        <v>17124</v>
      </c>
      <c r="L3207" s="54" t="s">
        <v>15623</v>
      </c>
      <c r="M3207" s="55">
        <v>1</v>
      </c>
      <c r="N3207" s="55">
        <v>0</v>
      </c>
      <c r="O3207" s="54" t="s">
        <v>15615</v>
      </c>
    </row>
    <row r="3208" spans="1:15" x14ac:dyDescent="0.25">
      <c r="A3208" s="19">
        <v>3208</v>
      </c>
      <c r="B3208" t="s">
        <v>9783</v>
      </c>
      <c r="C3208" t="s">
        <v>5586</v>
      </c>
      <c r="D3208" s="50" t="s">
        <v>12605</v>
      </c>
      <c r="E3208" s="84">
        <f t="shared" si="200"/>
        <v>42837</v>
      </c>
      <c r="F3208" s="50">
        <f t="shared" si="201"/>
        <v>2017</v>
      </c>
      <c r="G3208" s="50">
        <f t="shared" si="202"/>
        <v>4</v>
      </c>
      <c r="H3208" s="50">
        <f t="shared" si="203"/>
        <v>3</v>
      </c>
      <c r="I3208" s="54" t="s">
        <v>15622</v>
      </c>
      <c r="J3208" s="54" t="s">
        <v>17050</v>
      </c>
      <c r="K3208" s="54" t="s">
        <v>17124</v>
      </c>
      <c r="L3208" s="54" t="s">
        <v>15626</v>
      </c>
      <c r="M3208" s="55">
        <v>1</v>
      </c>
      <c r="N3208" s="55">
        <v>0.92</v>
      </c>
      <c r="O3208" s="54" t="s">
        <v>15616</v>
      </c>
    </row>
    <row r="3209" spans="1:15" x14ac:dyDescent="0.25">
      <c r="A3209" s="19">
        <v>3209</v>
      </c>
      <c r="B3209" t="s">
        <v>8370</v>
      </c>
      <c r="C3209" t="s">
        <v>6970</v>
      </c>
      <c r="D3209" s="50" t="s">
        <v>12606</v>
      </c>
      <c r="E3209" s="84">
        <f t="shared" si="200"/>
        <v>42839</v>
      </c>
      <c r="F3209" s="50">
        <f t="shared" si="201"/>
        <v>2017</v>
      </c>
      <c r="G3209" s="50">
        <f t="shared" si="202"/>
        <v>4</v>
      </c>
      <c r="H3209" s="50">
        <f t="shared" si="203"/>
        <v>5</v>
      </c>
      <c r="I3209" s="54" t="s">
        <v>15622</v>
      </c>
      <c r="J3209" s="54" t="s">
        <v>17050</v>
      </c>
      <c r="K3209" s="54" t="s">
        <v>17124</v>
      </c>
      <c r="L3209" s="54" t="s">
        <v>15628</v>
      </c>
      <c r="M3209" s="55">
        <v>0.13</v>
      </c>
      <c r="N3209" s="55">
        <v>0.73</v>
      </c>
      <c r="O3209" s="54" t="s">
        <v>15615</v>
      </c>
    </row>
    <row r="3210" spans="1:15" x14ac:dyDescent="0.25">
      <c r="A3210" s="19">
        <v>3210</v>
      </c>
      <c r="B3210" t="s">
        <v>11787</v>
      </c>
      <c r="C3210" t="s">
        <v>3623</v>
      </c>
      <c r="D3210" s="50" t="s">
        <v>12607</v>
      </c>
      <c r="E3210" s="84">
        <f t="shared" si="200"/>
        <v>42841</v>
      </c>
      <c r="F3210" s="50">
        <f t="shared" si="201"/>
        <v>2017</v>
      </c>
      <c r="G3210" s="50">
        <f t="shared" si="202"/>
        <v>4</v>
      </c>
      <c r="H3210" s="50">
        <f t="shared" si="203"/>
        <v>7</v>
      </c>
      <c r="I3210" s="54" t="s">
        <v>15622</v>
      </c>
      <c r="J3210" s="54" t="s">
        <v>17050</v>
      </c>
      <c r="K3210" s="54" t="s">
        <v>17124</v>
      </c>
      <c r="L3210" s="54" t="s">
        <v>15628</v>
      </c>
      <c r="M3210" s="55">
        <v>0</v>
      </c>
      <c r="N3210" s="55">
        <v>0</v>
      </c>
      <c r="O3210" s="54" t="s">
        <v>15615</v>
      </c>
    </row>
    <row r="3211" spans="1:15" x14ac:dyDescent="0.25">
      <c r="A3211" s="19">
        <v>3211</v>
      </c>
      <c r="B3211" t="s">
        <v>11128</v>
      </c>
      <c r="C3211" t="s">
        <v>4272</v>
      </c>
      <c r="D3211" s="50" t="s">
        <v>12607</v>
      </c>
      <c r="E3211" s="84">
        <f t="shared" si="200"/>
        <v>42841</v>
      </c>
      <c r="F3211" s="50">
        <f t="shared" si="201"/>
        <v>2017</v>
      </c>
      <c r="G3211" s="50">
        <f t="shared" si="202"/>
        <v>4</v>
      </c>
      <c r="H3211" s="50">
        <f t="shared" si="203"/>
        <v>7</v>
      </c>
      <c r="I3211" s="54" t="s">
        <v>15622</v>
      </c>
      <c r="J3211" s="54" t="s">
        <v>17050</v>
      </c>
      <c r="K3211" s="54" t="s">
        <v>17124</v>
      </c>
      <c r="L3211" s="54" t="s">
        <v>15626</v>
      </c>
      <c r="M3211" s="55">
        <v>0.93</v>
      </c>
      <c r="N3211" s="55">
        <v>0.98</v>
      </c>
      <c r="O3211" s="54" t="s">
        <v>15615</v>
      </c>
    </row>
    <row r="3212" spans="1:15" x14ac:dyDescent="0.25">
      <c r="A3212" s="19">
        <v>3212</v>
      </c>
      <c r="B3212" t="s">
        <v>8512</v>
      </c>
      <c r="C3212" t="s">
        <v>6832</v>
      </c>
      <c r="D3212" s="50" t="s">
        <v>12607</v>
      </c>
      <c r="E3212" s="84">
        <f t="shared" si="200"/>
        <v>42841</v>
      </c>
      <c r="F3212" s="50">
        <f t="shared" si="201"/>
        <v>2017</v>
      </c>
      <c r="G3212" s="50">
        <f t="shared" si="202"/>
        <v>4</v>
      </c>
      <c r="H3212" s="50">
        <f t="shared" si="203"/>
        <v>7</v>
      </c>
      <c r="I3212" s="54" t="s">
        <v>15622</v>
      </c>
      <c r="J3212" s="54" t="s">
        <v>17050</v>
      </c>
      <c r="K3212" s="54" t="s">
        <v>17124</v>
      </c>
      <c r="L3212" s="54" t="s">
        <v>15623</v>
      </c>
      <c r="M3212" s="55">
        <v>0.5</v>
      </c>
      <c r="N3212" s="55">
        <v>0.96</v>
      </c>
      <c r="O3212" s="54" t="s">
        <v>15615</v>
      </c>
    </row>
    <row r="3213" spans="1:15" x14ac:dyDescent="0.25">
      <c r="A3213" s="19">
        <v>3213</v>
      </c>
      <c r="B3213" t="s">
        <v>9768</v>
      </c>
      <c r="C3213" t="s">
        <v>5601</v>
      </c>
      <c r="D3213" s="50" t="s">
        <v>12608</v>
      </c>
      <c r="E3213" s="84">
        <f t="shared" si="200"/>
        <v>42843</v>
      </c>
      <c r="F3213" s="50">
        <f t="shared" si="201"/>
        <v>2017</v>
      </c>
      <c r="G3213" s="50">
        <f t="shared" si="202"/>
        <v>4</v>
      </c>
      <c r="H3213" s="50">
        <f t="shared" si="203"/>
        <v>2</v>
      </c>
      <c r="I3213" s="54" t="s">
        <v>15622</v>
      </c>
      <c r="J3213" s="54" t="s">
        <v>17050</v>
      </c>
      <c r="K3213" s="54" t="s">
        <v>17124</v>
      </c>
      <c r="L3213" s="54" t="s">
        <v>15626</v>
      </c>
      <c r="M3213" s="55">
        <v>1</v>
      </c>
      <c r="N3213" s="55">
        <v>0.98</v>
      </c>
      <c r="O3213" s="54" t="s">
        <v>15615</v>
      </c>
    </row>
    <row r="3214" spans="1:15" x14ac:dyDescent="0.25">
      <c r="A3214" s="19">
        <v>3214</v>
      </c>
      <c r="B3214" t="s">
        <v>10777</v>
      </c>
      <c r="C3214" t="s">
        <v>4613</v>
      </c>
      <c r="D3214" s="50" t="s">
        <v>12609</v>
      </c>
      <c r="E3214" s="84">
        <f t="shared" si="200"/>
        <v>42846</v>
      </c>
      <c r="F3214" s="50">
        <f t="shared" si="201"/>
        <v>2017</v>
      </c>
      <c r="G3214" s="50">
        <f t="shared" si="202"/>
        <v>4</v>
      </c>
      <c r="H3214" s="50">
        <f t="shared" si="203"/>
        <v>5</v>
      </c>
      <c r="I3214" s="54" t="s">
        <v>15622</v>
      </c>
      <c r="J3214" s="54" t="s">
        <v>17050</v>
      </c>
      <c r="K3214" s="54" t="s">
        <v>17124</v>
      </c>
      <c r="L3214" s="54" t="s">
        <v>15626</v>
      </c>
      <c r="M3214" s="55">
        <v>1</v>
      </c>
      <c r="N3214" s="55">
        <v>0.99</v>
      </c>
      <c r="O3214" s="54" t="s">
        <v>15616</v>
      </c>
    </row>
    <row r="3215" spans="1:15" x14ac:dyDescent="0.25">
      <c r="A3215" s="19">
        <v>3215</v>
      </c>
      <c r="B3215" t="s">
        <v>9142</v>
      </c>
      <c r="C3215" t="s">
        <v>6211</v>
      </c>
      <c r="D3215" s="50" t="s">
        <v>12609</v>
      </c>
      <c r="E3215" s="84">
        <f t="shared" si="200"/>
        <v>42846</v>
      </c>
      <c r="F3215" s="50">
        <f t="shared" si="201"/>
        <v>2017</v>
      </c>
      <c r="G3215" s="50">
        <f t="shared" si="202"/>
        <v>4</v>
      </c>
      <c r="H3215" s="50">
        <f t="shared" si="203"/>
        <v>5</v>
      </c>
      <c r="I3215" s="54" t="s">
        <v>15716</v>
      </c>
      <c r="J3215" s="54" t="s">
        <v>17050</v>
      </c>
      <c r="K3215" s="54" t="s">
        <v>17124</v>
      </c>
      <c r="L3215" s="54" t="s">
        <v>15624</v>
      </c>
      <c r="M3215" s="55">
        <v>1</v>
      </c>
      <c r="N3215" s="55">
        <v>1</v>
      </c>
      <c r="O3215" s="54" t="s">
        <v>15616</v>
      </c>
    </row>
    <row r="3216" spans="1:15" x14ac:dyDescent="0.25">
      <c r="A3216" s="19">
        <v>3216</v>
      </c>
      <c r="B3216" t="s">
        <v>10115</v>
      </c>
      <c r="C3216" t="s">
        <v>5262</v>
      </c>
      <c r="D3216" s="50" t="s">
        <v>12610</v>
      </c>
      <c r="E3216" s="84">
        <f t="shared" si="200"/>
        <v>42847</v>
      </c>
      <c r="F3216" s="50">
        <f t="shared" si="201"/>
        <v>2017</v>
      </c>
      <c r="G3216" s="50">
        <f t="shared" si="202"/>
        <v>4</v>
      </c>
      <c r="H3216" s="50">
        <f t="shared" si="203"/>
        <v>6</v>
      </c>
      <c r="I3216" s="54" t="s">
        <v>15622</v>
      </c>
      <c r="J3216" s="54" t="s">
        <v>17050</v>
      </c>
      <c r="K3216" s="54" t="s">
        <v>17124</v>
      </c>
      <c r="L3216" s="54" t="s">
        <v>15626</v>
      </c>
      <c r="M3216" s="55">
        <v>1</v>
      </c>
      <c r="N3216" s="55">
        <v>0.82</v>
      </c>
      <c r="O3216" s="54" t="s">
        <v>15615</v>
      </c>
    </row>
    <row r="3217" spans="1:15" x14ac:dyDescent="0.25">
      <c r="A3217" s="19">
        <v>3217</v>
      </c>
      <c r="B3217" t="s">
        <v>7712</v>
      </c>
      <c r="C3217" t="s">
        <v>7607</v>
      </c>
      <c r="D3217" s="50" t="s">
        <v>12611</v>
      </c>
      <c r="E3217" s="84">
        <f t="shared" si="200"/>
        <v>42848</v>
      </c>
      <c r="F3217" s="50">
        <f t="shared" si="201"/>
        <v>2017</v>
      </c>
      <c r="G3217" s="50">
        <f t="shared" si="202"/>
        <v>4</v>
      </c>
      <c r="H3217" s="50">
        <f t="shared" si="203"/>
        <v>7</v>
      </c>
      <c r="I3217" s="54" t="s">
        <v>15622</v>
      </c>
      <c r="J3217" s="54" t="s">
        <v>17050</v>
      </c>
      <c r="K3217" s="54" t="s">
        <v>17124</v>
      </c>
      <c r="L3217" s="54" t="s">
        <v>15626</v>
      </c>
      <c r="M3217" s="55">
        <v>1</v>
      </c>
      <c r="N3217" s="55">
        <v>0.94</v>
      </c>
      <c r="O3217" s="54" t="s">
        <v>15616</v>
      </c>
    </row>
    <row r="3218" spans="1:15" x14ac:dyDescent="0.25">
      <c r="A3218" s="19">
        <v>3218</v>
      </c>
      <c r="B3218" t="s">
        <v>8449</v>
      </c>
      <c r="C3218" t="s">
        <v>6893</v>
      </c>
      <c r="D3218" s="50" t="s">
        <v>12611</v>
      </c>
      <c r="E3218" s="84">
        <f t="shared" si="200"/>
        <v>42848</v>
      </c>
      <c r="F3218" s="50">
        <f t="shared" si="201"/>
        <v>2017</v>
      </c>
      <c r="G3218" s="50">
        <f t="shared" si="202"/>
        <v>4</v>
      </c>
      <c r="H3218" s="50">
        <f t="shared" si="203"/>
        <v>7</v>
      </c>
      <c r="I3218" s="54" t="s">
        <v>15622</v>
      </c>
      <c r="J3218" s="54" t="s">
        <v>17050</v>
      </c>
      <c r="K3218" s="54" t="s">
        <v>17124</v>
      </c>
      <c r="L3218" s="54" t="s">
        <v>15624</v>
      </c>
      <c r="M3218" s="55">
        <v>1</v>
      </c>
      <c r="N3218" s="55">
        <v>1</v>
      </c>
      <c r="O3218" s="54" t="s">
        <v>15615</v>
      </c>
    </row>
    <row r="3219" spans="1:15" x14ac:dyDescent="0.25">
      <c r="A3219" s="19">
        <v>3219</v>
      </c>
      <c r="B3219" t="s">
        <v>7977</v>
      </c>
      <c r="C3219" t="s">
        <v>7354</v>
      </c>
      <c r="D3219" s="50" t="s">
        <v>12612</v>
      </c>
      <c r="E3219" s="84">
        <f t="shared" si="200"/>
        <v>42849</v>
      </c>
      <c r="F3219" s="50">
        <f t="shared" si="201"/>
        <v>2017</v>
      </c>
      <c r="G3219" s="50">
        <f t="shared" si="202"/>
        <v>4</v>
      </c>
      <c r="H3219" s="50">
        <f t="shared" si="203"/>
        <v>1</v>
      </c>
      <c r="I3219" s="54" t="s">
        <v>15625</v>
      </c>
      <c r="J3219" s="54" t="s">
        <v>17050</v>
      </c>
      <c r="K3219" s="54" t="s">
        <v>17124</v>
      </c>
      <c r="L3219" s="54" t="s">
        <v>15626</v>
      </c>
      <c r="M3219" s="55">
        <v>1</v>
      </c>
      <c r="N3219" s="55">
        <v>1</v>
      </c>
      <c r="O3219" s="54" t="s">
        <v>15616</v>
      </c>
    </row>
    <row r="3220" spans="1:15" x14ac:dyDescent="0.25">
      <c r="A3220" s="19">
        <v>3220</v>
      </c>
      <c r="B3220" t="s">
        <v>11118</v>
      </c>
      <c r="C3220" t="s">
        <v>4281</v>
      </c>
      <c r="D3220" s="50" t="s">
        <v>12612</v>
      </c>
      <c r="E3220" s="84">
        <f t="shared" si="200"/>
        <v>42849</v>
      </c>
      <c r="F3220" s="50">
        <f t="shared" si="201"/>
        <v>2017</v>
      </c>
      <c r="G3220" s="50">
        <f t="shared" si="202"/>
        <v>4</v>
      </c>
      <c r="H3220" s="50">
        <f t="shared" si="203"/>
        <v>1</v>
      </c>
      <c r="I3220" s="54" t="s">
        <v>15622</v>
      </c>
      <c r="J3220" s="54" t="s">
        <v>17050</v>
      </c>
      <c r="K3220" s="54" t="s">
        <v>17124</v>
      </c>
      <c r="L3220" s="54" t="s">
        <v>15623</v>
      </c>
      <c r="M3220" s="55">
        <v>0.8</v>
      </c>
      <c r="N3220" s="55">
        <v>0.88</v>
      </c>
      <c r="O3220" s="54" t="s">
        <v>15616</v>
      </c>
    </row>
    <row r="3221" spans="1:15" x14ac:dyDescent="0.25">
      <c r="A3221" s="19">
        <v>3221</v>
      </c>
      <c r="B3221" t="s">
        <v>10319</v>
      </c>
      <c r="C3221" t="s">
        <v>5060</v>
      </c>
      <c r="D3221" s="50" t="s">
        <v>12613</v>
      </c>
      <c r="E3221" s="84">
        <f t="shared" si="200"/>
        <v>42850</v>
      </c>
      <c r="F3221" s="50">
        <f t="shared" si="201"/>
        <v>2017</v>
      </c>
      <c r="G3221" s="50">
        <f t="shared" si="202"/>
        <v>4</v>
      </c>
      <c r="H3221" s="50">
        <f t="shared" si="203"/>
        <v>2</v>
      </c>
      <c r="I3221" s="54" t="s">
        <v>15622</v>
      </c>
      <c r="J3221" s="54" t="s">
        <v>17050</v>
      </c>
      <c r="K3221" s="54" t="s">
        <v>17124</v>
      </c>
      <c r="L3221" s="54" t="s">
        <v>15626</v>
      </c>
      <c r="M3221" s="55">
        <v>1</v>
      </c>
      <c r="N3221" s="55">
        <v>0.97</v>
      </c>
      <c r="O3221" s="54" t="s">
        <v>15616</v>
      </c>
    </row>
    <row r="3222" spans="1:15" x14ac:dyDescent="0.25">
      <c r="A3222" s="19">
        <v>3222</v>
      </c>
      <c r="B3222" t="s">
        <v>10522</v>
      </c>
      <c r="C3222" t="s">
        <v>4861</v>
      </c>
      <c r="D3222" s="50" t="s">
        <v>12614</v>
      </c>
      <c r="E3222" s="84">
        <f t="shared" si="200"/>
        <v>42851</v>
      </c>
      <c r="F3222" s="50">
        <f t="shared" si="201"/>
        <v>2017</v>
      </c>
      <c r="G3222" s="50">
        <f t="shared" si="202"/>
        <v>4</v>
      </c>
      <c r="H3222" s="50">
        <f t="shared" si="203"/>
        <v>3</v>
      </c>
      <c r="I3222" s="54" t="s">
        <v>15625</v>
      </c>
      <c r="J3222" s="54" t="s">
        <v>17050</v>
      </c>
      <c r="K3222" s="54" t="s">
        <v>17124</v>
      </c>
      <c r="L3222" s="54" t="s">
        <v>15626</v>
      </c>
      <c r="M3222" s="55">
        <v>1</v>
      </c>
      <c r="N3222" s="55">
        <v>0.95</v>
      </c>
      <c r="O3222" s="54" t="s">
        <v>15615</v>
      </c>
    </row>
    <row r="3223" spans="1:15" x14ac:dyDescent="0.25">
      <c r="A3223" s="19">
        <v>3223</v>
      </c>
      <c r="B3223" t="s">
        <v>9211</v>
      </c>
      <c r="C3223" t="s">
        <v>6143</v>
      </c>
      <c r="D3223" s="50" t="s">
        <v>12614</v>
      </c>
      <c r="E3223" s="84">
        <f t="shared" si="200"/>
        <v>42851</v>
      </c>
      <c r="F3223" s="50">
        <f t="shared" si="201"/>
        <v>2017</v>
      </c>
      <c r="G3223" s="50">
        <f t="shared" si="202"/>
        <v>4</v>
      </c>
      <c r="H3223" s="50">
        <f t="shared" si="203"/>
        <v>3</v>
      </c>
      <c r="I3223" s="54" t="s">
        <v>15625</v>
      </c>
      <c r="J3223" s="54" t="s">
        <v>17050</v>
      </c>
      <c r="K3223" s="54" t="s">
        <v>17124</v>
      </c>
      <c r="L3223" s="54" t="s">
        <v>15626</v>
      </c>
      <c r="M3223" s="55">
        <v>0.8</v>
      </c>
      <c r="N3223" s="55">
        <v>1</v>
      </c>
      <c r="O3223" s="54" t="s">
        <v>15615</v>
      </c>
    </row>
    <row r="3224" spans="1:15" x14ac:dyDescent="0.25">
      <c r="A3224" s="19">
        <v>3224</v>
      </c>
      <c r="B3224" t="s">
        <v>11686</v>
      </c>
      <c r="C3224" t="s">
        <v>3720</v>
      </c>
      <c r="D3224" s="50" t="s">
        <v>12615</v>
      </c>
      <c r="E3224" s="84">
        <f t="shared" si="200"/>
        <v>42852</v>
      </c>
      <c r="F3224" s="50">
        <f t="shared" si="201"/>
        <v>2017</v>
      </c>
      <c r="G3224" s="50">
        <f t="shared" si="202"/>
        <v>4</v>
      </c>
      <c r="H3224" s="50">
        <f t="shared" si="203"/>
        <v>4</v>
      </c>
      <c r="I3224" s="54" t="s">
        <v>15622</v>
      </c>
      <c r="J3224" s="54" t="s">
        <v>17050</v>
      </c>
      <c r="K3224" s="54" t="s">
        <v>17124</v>
      </c>
      <c r="L3224" s="54" t="s">
        <v>15628</v>
      </c>
      <c r="M3224" s="55">
        <v>0</v>
      </c>
      <c r="N3224" s="55">
        <v>1</v>
      </c>
      <c r="O3224" s="54" t="s">
        <v>15616</v>
      </c>
    </row>
    <row r="3225" spans="1:15" x14ac:dyDescent="0.25">
      <c r="A3225" s="19">
        <v>3225</v>
      </c>
      <c r="B3225" t="s">
        <v>8972</v>
      </c>
      <c r="C3225" t="s">
        <v>6381</v>
      </c>
      <c r="D3225" s="50" t="s">
        <v>12616</v>
      </c>
      <c r="E3225" s="84">
        <f t="shared" si="200"/>
        <v>42853</v>
      </c>
      <c r="F3225" s="50">
        <f t="shared" si="201"/>
        <v>2017</v>
      </c>
      <c r="G3225" s="50">
        <f t="shared" si="202"/>
        <v>4</v>
      </c>
      <c r="H3225" s="50">
        <f t="shared" si="203"/>
        <v>5</v>
      </c>
      <c r="I3225" s="54" t="s">
        <v>15622</v>
      </c>
      <c r="J3225" s="54" t="s">
        <v>17050</v>
      </c>
      <c r="K3225" s="54" t="s">
        <v>17124</v>
      </c>
      <c r="L3225" s="54" t="s">
        <v>15626</v>
      </c>
      <c r="M3225" s="55">
        <v>1</v>
      </c>
      <c r="N3225" s="55">
        <v>0.96</v>
      </c>
      <c r="O3225" s="54" t="s">
        <v>15616</v>
      </c>
    </row>
    <row r="3226" spans="1:15" x14ac:dyDescent="0.25">
      <c r="A3226" s="19">
        <v>3226</v>
      </c>
      <c r="B3226" t="s">
        <v>10963</v>
      </c>
      <c r="C3226" t="s">
        <v>4432</v>
      </c>
      <c r="D3226" s="50" t="s">
        <v>12617</v>
      </c>
      <c r="E3226" s="84">
        <f t="shared" si="200"/>
        <v>42855</v>
      </c>
      <c r="F3226" s="50">
        <f t="shared" si="201"/>
        <v>2017</v>
      </c>
      <c r="G3226" s="50">
        <f t="shared" si="202"/>
        <v>4</v>
      </c>
      <c r="H3226" s="50">
        <f t="shared" si="203"/>
        <v>7</v>
      </c>
      <c r="I3226" s="54" t="s">
        <v>15622</v>
      </c>
      <c r="J3226" s="54" t="s">
        <v>17050</v>
      </c>
      <c r="K3226" s="54" t="s">
        <v>17124</v>
      </c>
      <c r="L3226" s="54" t="s">
        <v>15624</v>
      </c>
      <c r="M3226" s="55">
        <v>1</v>
      </c>
      <c r="N3226" s="55">
        <v>0.95</v>
      </c>
      <c r="O3226" s="54" t="s">
        <v>15616</v>
      </c>
    </row>
    <row r="3227" spans="1:15" x14ac:dyDescent="0.25">
      <c r="A3227" s="19">
        <v>3227</v>
      </c>
      <c r="B3227" t="s">
        <v>9189</v>
      </c>
      <c r="C3227" t="s">
        <v>6165</v>
      </c>
      <c r="D3227" s="50" t="s">
        <v>12617</v>
      </c>
      <c r="E3227" s="84">
        <f t="shared" si="200"/>
        <v>42855</v>
      </c>
      <c r="F3227" s="50">
        <f t="shared" si="201"/>
        <v>2017</v>
      </c>
      <c r="G3227" s="50">
        <f t="shared" si="202"/>
        <v>4</v>
      </c>
      <c r="H3227" s="50">
        <f t="shared" si="203"/>
        <v>7</v>
      </c>
      <c r="I3227" s="54" t="s">
        <v>15622</v>
      </c>
      <c r="J3227" s="54" t="s">
        <v>17050</v>
      </c>
      <c r="K3227" s="54" t="s">
        <v>17124</v>
      </c>
      <c r="L3227" s="54" t="s">
        <v>15623</v>
      </c>
      <c r="M3227" s="55">
        <v>1</v>
      </c>
      <c r="N3227" s="55">
        <v>1</v>
      </c>
      <c r="O3227" s="54" t="s">
        <v>15616</v>
      </c>
    </row>
    <row r="3228" spans="1:15" x14ac:dyDescent="0.25">
      <c r="A3228" s="19">
        <v>3228</v>
      </c>
      <c r="B3228" t="s">
        <v>8928</v>
      </c>
      <c r="C3228" t="s">
        <v>6424</v>
      </c>
      <c r="D3228" s="50" t="s">
        <v>12617</v>
      </c>
      <c r="E3228" s="84">
        <f t="shared" si="200"/>
        <v>42855</v>
      </c>
      <c r="F3228" s="50">
        <f t="shared" si="201"/>
        <v>2017</v>
      </c>
      <c r="G3228" s="50">
        <f t="shared" si="202"/>
        <v>4</v>
      </c>
      <c r="H3228" s="50">
        <f t="shared" si="203"/>
        <v>7</v>
      </c>
      <c r="I3228" s="54" t="s">
        <v>15622</v>
      </c>
      <c r="J3228" s="54" t="s">
        <v>17050</v>
      </c>
      <c r="K3228" s="54" t="s">
        <v>17124</v>
      </c>
      <c r="L3228" s="54" t="s">
        <v>15624</v>
      </c>
      <c r="M3228" s="55">
        <v>1</v>
      </c>
      <c r="N3228" s="55">
        <v>0.94</v>
      </c>
      <c r="O3228" s="54" t="s">
        <v>15615</v>
      </c>
    </row>
    <row r="3229" spans="1:15" x14ac:dyDescent="0.25">
      <c r="A3229" s="19">
        <v>3229</v>
      </c>
      <c r="B3229" t="s">
        <v>7946</v>
      </c>
      <c r="C3229" t="s">
        <v>7384</v>
      </c>
      <c r="D3229" s="50" t="s">
        <v>12618</v>
      </c>
      <c r="E3229" s="84">
        <f t="shared" si="200"/>
        <v>42856</v>
      </c>
      <c r="F3229" s="50">
        <f t="shared" si="201"/>
        <v>2017</v>
      </c>
      <c r="G3229" s="50">
        <f t="shared" si="202"/>
        <v>5</v>
      </c>
      <c r="H3229" s="50">
        <f t="shared" si="203"/>
        <v>1</v>
      </c>
      <c r="I3229" s="54" t="s">
        <v>15640</v>
      </c>
      <c r="J3229" s="54" t="s">
        <v>17050</v>
      </c>
      <c r="K3229" s="54" t="s">
        <v>17124</v>
      </c>
      <c r="L3229" s="54" t="s">
        <v>15624</v>
      </c>
      <c r="M3229" s="55">
        <v>1</v>
      </c>
      <c r="N3229" s="55">
        <v>0.72</v>
      </c>
      <c r="O3229" s="54" t="s">
        <v>15615</v>
      </c>
    </row>
    <row r="3230" spans="1:15" x14ac:dyDescent="0.25">
      <c r="A3230" s="19">
        <v>3230</v>
      </c>
      <c r="B3230" t="s">
        <v>7686</v>
      </c>
      <c r="C3230" t="s">
        <v>7631</v>
      </c>
      <c r="D3230" s="50" t="s">
        <v>12618</v>
      </c>
      <c r="E3230" s="84">
        <f t="shared" si="200"/>
        <v>42856</v>
      </c>
      <c r="F3230" s="50">
        <f t="shared" si="201"/>
        <v>2017</v>
      </c>
      <c r="G3230" s="50">
        <f t="shared" si="202"/>
        <v>5</v>
      </c>
      <c r="H3230" s="50">
        <f t="shared" si="203"/>
        <v>1</v>
      </c>
      <c r="I3230" s="54" t="s">
        <v>15622</v>
      </c>
      <c r="J3230" s="54" t="s">
        <v>17050</v>
      </c>
      <c r="K3230" s="54" t="s">
        <v>17124</v>
      </c>
      <c r="L3230" s="54" t="s">
        <v>15626</v>
      </c>
      <c r="M3230" s="55">
        <v>0.85</v>
      </c>
      <c r="N3230" s="55">
        <v>1</v>
      </c>
      <c r="O3230" s="54" t="s">
        <v>15615</v>
      </c>
    </row>
    <row r="3231" spans="1:15" x14ac:dyDescent="0.25">
      <c r="A3231" s="19">
        <v>3231</v>
      </c>
      <c r="B3231" t="s">
        <v>10260</v>
      </c>
      <c r="C3231" t="s">
        <v>5119</v>
      </c>
      <c r="D3231" s="50" t="s">
        <v>12618</v>
      </c>
      <c r="E3231" s="84">
        <f t="shared" si="200"/>
        <v>42856</v>
      </c>
      <c r="F3231" s="50">
        <f t="shared" si="201"/>
        <v>2017</v>
      </c>
      <c r="G3231" s="50">
        <f t="shared" si="202"/>
        <v>5</v>
      </c>
      <c r="H3231" s="50">
        <f t="shared" si="203"/>
        <v>1</v>
      </c>
      <c r="I3231" s="54" t="s">
        <v>15629</v>
      </c>
      <c r="J3231" s="54" t="s">
        <v>17050</v>
      </c>
      <c r="K3231" s="54" t="s">
        <v>17124</v>
      </c>
      <c r="L3231" s="54" t="s">
        <v>15626</v>
      </c>
      <c r="M3231" s="55">
        <v>1</v>
      </c>
      <c r="N3231" s="55">
        <v>0.75</v>
      </c>
      <c r="O3231" s="54" t="s">
        <v>15615</v>
      </c>
    </row>
    <row r="3232" spans="1:15" x14ac:dyDescent="0.25">
      <c r="A3232" s="19">
        <v>3232</v>
      </c>
      <c r="B3232" t="s">
        <v>8721</v>
      </c>
      <c r="C3232" t="s">
        <v>6627</v>
      </c>
      <c r="D3232" s="50" t="s">
        <v>12619</v>
      </c>
      <c r="E3232" s="84">
        <f t="shared" si="200"/>
        <v>42857</v>
      </c>
      <c r="F3232" s="50">
        <f t="shared" si="201"/>
        <v>2017</v>
      </c>
      <c r="G3232" s="50">
        <f t="shared" si="202"/>
        <v>5</v>
      </c>
      <c r="H3232" s="50">
        <f t="shared" si="203"/>
        <v>2</v>
      </c>
      <c r="I3232" s="54" t="s">
        <v>15622</v>
      </c>
      <c r="J3232" s="54" t="s">
        <v>17050</v>
      </c>
      <c r="K3232" s="54" t="s">
        <v>17124</v>
      </c>
      <c r="L3232" s="54" t="s">
        <v>15626</v>
      </c>
      <c r="M3232" s="55">
        <v>1</v>
      </c>
      <c r="N3232" s="55">
        <v>0.97</v>
      </c>
      <c r="O3232" s="54" t="s">
        <v>15616</v>
      </c>
    </row>
    <row r="3233" spans="1:15" x14ac:dyDescent="0.25">
      <c r="A3233" s="19">
        <v>3233</v>
      </c>
      <c r="B3233" t="s">
        <v>11310</v>
      </c>
      <c r="C3233" t="s">
        <v>4091</v>
      </c>
      <c r="D3233" s="50" t="s">
        <v>12619</v>
      </c>
      <c r="E3233" s="84">
        <f t="shared" si="200"/>
        <v>42857</v>
      </c>
      <c r="F3233" s="50">
        <f t="shared" si="201"/>
        <v>2017</v>
      </c>
      <c r="G3233" s="50">
        <f t="shared" si="202"/>
        <v>5</v>
      </c>
      <c r="H3233" s="50">
        <f t="shared" si="203"/>
        <v>2</v>
      </c>
      <c r="I3233" s="54" t="s">
        <v>15622</v>
      </c>
      <c r="J3233" s="54" t="s">
        <v>17050</v>
      </c>
      <c r="K3233" s="54" t="s">
        <v>17124</v>
      </c>
      <c r="L3233" s="54" t="s">
        <v>15623</v>
      </c>
      <c r="M3233" s="55">
        <v>0.5</v>
      </c>
      <c r="N3233" s="55">
        <v>1</v>
      </c>
      <c r="O3233" s="54" t="s">
        <v>15616</v>
      </c>
    </row>
    <row r="3234" spans="1:15" x14ac:dyDescent="0.25">
      <c r="A3234" s="19">
        <v>3234</v>
      </c>
      <c r="B3234" t="s">
        <v>11040</v>
      </c>
      <c r="C3234" t="s">
        <v>4357</v>
      </c>
      <c r="D3234" s="50" t="s">
        <v>12620</v>
      </c>
      <c r="E3234" s="84">
        <f t="shared" si="200"/>
        <v>42858</v>
      </c>
      <c r="F3234" s="50">
        <f t="shared" si="201"/>
        <v>2017</v>
      </c>
      <c r="G3234" s="50">
        <f t="shared" si="202"/>
        <v>5</v>
      </c>
      <c r="H3234" s="50">
        <f t="shared" si="203"/>
        <v>3</v>
      </c>
      <c r="I3234" s="54" t="s">
        <v>15622</v>
      </c>
      <c r="J3234" s="54" t="s">
        <v>17050</v>
      </c>
      <c r="K3234" s="54" t="s">
        <v>17124</v>
      </c>
      <c r="L3234" s="54" t="s">
        <v>15626</v>
      </c>
      <c r="M3234" s="55">
        <v>1</v>
      </c>
      <c r="N3234" s="55">
        <v>1</v>
      </c>
      <c r="O3234" s="54" t="s">
        <v>15615</v>
      </c>
    </row>
    <row r="3235" spans="1:15" x14ac:dyDescent="0.25">
      <c r="A3235" s="19">
        <v>3235</v>
      </c>
      <c r="B3235" t="s">
        <v>11183</v>
      </c>
      <c r="C3235" t="s">
        <v>4217</v>
      </c>
      <c r="D3235" s="50" t="s">
        <v>12621</v>
      </c>
      <c r="E3235" s="84">
        <f t="shared" si="200"/>
        <v>42859</v>
      </c>
      <c r="F3235" s="50">
        <f t="shared" si="201"/>
        <v>2017</v>
      </c>
      <c r="G3235" s="50">
        <f t="shared" si="202"/>
        <v>5</v>
      </c>
      <c r="H3235" s="50">
        <f t="shared" si="203"/>
        <v>4</v>
      </c>
      <c r="I3235" s="54" t="s">
        <v>15622</v>
      </c>
      <c r="J3235" s="54" t="s">
        <v>17050</v>
      </c>
      <c r="K3235" s="54" t="s">
        <v>17124</v>
      </c>
      <c r="L3235" s="54" t="s">
        <v>15626</v>
      </c>
      <c r="M3235" s="55">
        <v>1</v>
      </c>
      <c r="N3235" s="55">
        <v>1</v>
      </c>
      <c r="O3235" s="54" t="s">
        <v>15615</v>
      </c>
    </row>
    <row r="3236" spans="1:15" x14ac:dyDescent="0.25">
      <c r="A3236" s="19">
        <v>3236</v>
      </c>
      <c r="B3236" t="s">
        <v>9148</v>
      </c>
      <c r="C3236" t="s">
        <v>6205</v>
      </c>
      <c r="D3236" s="50" t="s">
        <v>12621</v>
      </c>
      <c r="E3236" s="84">
        <f t="shared" si="200"/>
        <v>42859</v>
      </c>
      <c r="F3236" s="50">
        <f t="shared" si="201"/>
        <v>2017</v>
      </c>
      <c r="G3236" s="50">
        <f t="shared" si="202"/>
        <v>5</v>
      </c>
      <c r="H3236" s="50">
        <f t="shared" si="203"/>
        <v>4</v>
      </c>
      <c r="I3236" s="54" t="s">
        <v>15627</v>
      </c>
      <c r="J3236" s="54" t="s">
        <v>17050</v>
      </c>
      <c r="K3236" s="54" t="s">
        <v>17124</v>
      </c>
      <c r="L3236" s="54" t="s">
        <v>15626</v>
      </c>
      <c r="M3236" s="55">
        <v>0.9</v>
      </c>
      <c r="N3236" s="55">
        <v>0.91</v>
      </c>
      <c r="O3236" s="54" t="s">
        <v>15616</v>
      </c>
    </row>
    <row r="3237" spans="1:15" x14ac:dyDescent="0.25">
      <c r="A3237" s="19">
        <v>3237</v>
      </c>
      <c r="B3237" t="s">
        <v>11153</v>
      </c>
      <c r="C3237" t="s">
        <v>4247</v>
      </c>
      <c r="D3237" s="50" t="s">
        <v>12622</v>
      </c>
      <c r="E3237" s="84">
        <f t="shared" si="200"/>
        <v>42867</v>
      </c>
      <c r="F3237" s="50">
        <f t="shared" si="201"/>
        <v>2017</v>
      </c>
      <c r="G3237" s="50">
        <f t="shared" si="202"/>
        <v>5</v>
      </c>
      <c r="H3237" s="50">
        <f t="shared" si="203"/>
        <v>5</v>
      </c>
      <c r="I3237" s="54" t="s">
        <v>15622</v>
      </c>
      <c r="J3237" s="54" t="s">
        <v>17050</v>
      </c>
      <c r="K3237" s="54" t="s">
        <v>17124</v>
      </c>
      <c r="L3237" s="54" t="s">
        <v>15626</v>
      </c>
      <c r="M3237" s="55">
        <v>1</v>
      </c>
      <c r="N3237" s="55">
        <v>0.98</v>
      </c>
      <c r="O3237" s="54" t="s">
        <v>15616</v>
      </c>
    </row>
    <row r="3238" spans="1:15" x14ac:dyDescent="0.25">
      <c r="A3238" s="19">
        <v>3238</v>
      </c>
      <c r="B3238" t="s">
        <v>11619</v>
      </c>
      <c r="C3238" t="s">
        <v>3786</v>
      </c>
      <c r="D3238" s="50" t="s">
        <v>12623</v>
      </c>
      <c r="E3238" s="84">
        <f t="shared" si="200"/>
        <v>42868</v>
      </c>
      <c r="F3238" s="50">
        <f t="shared" si="201"/>
        <v>2017</v>
      </c>
      <c r="G3238" s="50">
        <f t="shared" si="202"/>
        <v>5</v>
      </c>
      <c r="H3238" s="50">
        <f t="shared" si="203"/>
        <v>6</v>
      </c>
      <c r="I3238" s="54" t="s">
        <v>15622</v>
      </c>
      <c r="J3238" s="54" t="s">
        <v>17050</v>
      </c>
      <c r="K3238" s="54" t="s">
        <v>17124</v>
      </c>
      <c r="L3238" s="54" t="s">
        <v>15623</v>
      </c>
      <c r="M3238" s="55">
        <v>1</v>
      </c>
      <c r="N3238" s="55">
        <v>0.62</v>
      </c>
      <c r="O3238" s="54" t="s">
        <v>15615</v>
      </c>
    </row>
    <row r="3239" spans="1:15" x14ac:dyDescent="0.25">
      <c r="A3239" s="19">
        <v>3239</v>
      </c>
      <c r="B3239" t="s">
        <v>10458</v>
      </c>
      <c r="C3239" t="s">
        <v>4923</v>
      </c>
      <c r="D3239" s="50" t="s">
        <v>12623</v>
      </c>
      <c r="E3239" s="84">
        <f t="shared" si="200"/>
        <v>42868</v>
      </c>
      <c r="F3239" s="50">
        <f t="shared" si="201"/>
        <v>2017</v>
      </c>
      <c r="G3239" s="50">
        <f t="shared" si="202"/>
        <v>5</v>
      </c>
      <c r="H3239" s="50">
        <f t="shared" si="203"/>
        <v>6</v>
      </c>
      <c r="I3239" s="54" t="s">
        <v>15622</v>
      </c>
      <c r="J3239" s="54" t="s">
        <v>17050</v>
      </c>
      <c r="K3239" s="54" t="s">
        <v>17124</v>
      </c>
      <c r="L3239" s="54" t="s">
        <v>15624</v>
      </c>
      <c r="M3239" s="55">
        <v>1</v>
      </c>
      <c r="N3239" s="55">
        <v>0.98</v>
      </c>
      <c r="O3239" s="54" t="s">
        <v>15615</v>
      </c>
    </row>
    <row r="3240" spans="1:15" x14ac:dyDescent="0.25">
      <c r="A3240" s="19">
        <v>3240</v>
      </c>
      <c r="B3240" t="s">
        <v>8261</v>
      </c>
      <c r="C3240" t="s">
        <v>7074</v>
      </c>
      <c r="D3240" s="50" t="s">
        <v>12623</v>
      </c>
      <c r="E3240" s="84">
        <f t="shared" si="200"/>
        <v>42868</v>
      </c>
      <c r="F3240" s="50">
        <f t="shared" si="201"/>
        <v>2017</v>
      </c>
      <c r="G3240" s="50">
        <f t="shared" si="202"/>
        <v>5</v>
      </c>
      <c r="H3240" s="50">
        <f t="shared" si="203"/>
        <v>6</v>
      </c>
      <c r="I3240" s="54" t="s">
        <v>15639</v>
      </c>
      <c r="J3240" s="54" t="s">
        <v>17050</v>
      </c>
      <c r="K3240" s="54" t="s">
        <v>17124</v>
      </c>
      <c r="L3240" s="54" t="s">
        <v>15624</v>
      </c>
      <c r="M3240" s="55">
        <v>1</v>
      </c>
      <c r="N3240" s="55">
        <v>0.43</v>
      </c>
      <c r="O3240" s="54" t="s">
        <v>15616</v>
      </c>
    </row>
    <row r="3241" spans="1:15" x14ac:dyDescent="0.25">
      <c r="A3241" s="19">
        <v>3241</v>
      </c>
      <c r="B3241" t="s">
        <v>9861</v>
      </c>
      <c r="C3241" t="s">
        <v>5510</v>
      </c>
      <c r="D3241" s="50" t="s">
        <v>12624</v>
      </c>
      <c r="E3241" s="84">
        <f t="shared" si="200"/>
        <v>42869</v>
      </c>
      <c r="F3241" s="50">
        <f t="shared" si="201"/>
        <v>2017</v>
      </c>
      <c r="G3241" s="50">
        <f t="shared" si="202"/>
        <v>5</v>
      </c>
      <c r="H3241" s="50">
        <f t="shared" si="203"/>
        <v>7</v>
      </c>
      <c r="I3241" s="54" t="s">
        <v>15625</v>
      </c>
      <c r="J3241" s="54" t="s">
        <v>17050</v>
      </c>
      <c r="K3241" s="54" t="s">
        <v>17124</v>
      </c>
      <c r="L3241" s="54" t="s">
        <v>15628</v>
      </c>
      <c r="M3241" s="55">
        <v>0.25</v>
      </c>
      <c r="N3241" s="55">
        <v>1</v>
      </c>
      <c r="O3241" s="54" t="s">
        <v>15615</v>
      </c>
    </row>
    <row r="3242" spans="1:15" x14ac:dyDescent="0.25">
      <c r="A3242" s="19">
        <v>3242</v>
      </c>
      <c r="B3242" t="s">
        <v>11601</v>
      </c>
      <c r="C3242" t="s">
        <v>3804</v>
      </c>
      <c r="D3242" s="50" t="s">
        <v>12625</v>
      </c>
      <c r="E3242" s="84">
        <f t="shared" si="200"/>
        <v>42872</v>
      </c>
      <c r="F3242" s="50">
        <f t="shared" si="201"/>
        <v>2017</v>
      </c>
      <c r="G3242" s="50">
        <f t="shared" si="202"/>
        <v>5</v>
      </c>
      <c r="H3242" s="50">
        <f t="shared" si="203"/>
        <v>3</v>
      </c>
      <c r="I3242" s="54" t="s">
        <v>15625</v>
      </c>
      <c r="J3242" s="54" t="s">
        <v>17050</v>
      </c>
      <c r="K3242" s="54" t="s">
        <v>17124</v>
      </c>
      <c r="L3242" s="54" t="s">
        <v>15626</v>
      </c>
      <c r="M3242" s="55">
        <v>1</v>
      </c>
      <c r="N3242" s="55">
        <v>1</v>
      </c>
      <c r="O3242" s="54" t="s">
        <v>15616</v>
      </c>
    </row>
    <row r="3243" spans="1:15" x14ac:dyDescent="0.25">
      <c r="A3243" s="19">
        <v>3243</v>
      </c>
      <c r="B3243" t="s">
        <v>10508</v>
      </c>
      <c r="C3243" t="s">
        <v>4875</v>
      </c>
      <c r="D3243" s="50" t="s">
        <v>12626</v>
      </c>
      <c r="E3243" s="84">
        <f t="shared" si="200"/>
        <v>42873</v>
      </c>
      <c r="F3243" s="50">
        <f t="shared" si="201"/>
        <v>2017</v>
      </c>
      <c r="G3243" s="50">
        <f t="shared" si="202"/>
        <v>5</v>
      </c>
      <c r="H3243" s="50">
        <f t="shared" si="203"/>
        <v>4</v>
      </c>
      <c r="I3243" s="54" t="s">
        <v>15622</v>
      </c>
      <c r="J3243" s="54" t="s">
        <v>17050</v>
      </c>
      <c r="K3243" s="54" t="s">
        <v>17124</v>
      </c>
      <c r="L3243" s="54" t="s">
        <v>15626</v>
      </c>
      <c r="M3243" s="55">
        <v>1</v>
      </c>
      <c r="N3243" s="55">
        <v>1</v>
      </c>
      <c r="O3243" s="54" t="s">
        <v>15615</v>
      </c>
    </row>
    <row r="3244" spans="1:15" x14ac:dyDescent="0.25">
      <c r="A3244" s="19">
        <v>3244</v>
      </c>
      <c r="B3244" t="s">
        <v>10250</v>
      </c>
      <c r="C3244" t="s">
        <v>5129</v>
      </c>
      <c r="D3244" s="50" t="s">
        <v>12627</v>
      </c>
      <c r="E3244" s="84">
        <f t="shared" si="200"/>
        <v>42874</v>
      </c>
      <c r="F3244" s="50">
        <f t="shared" si="201"/>
        <v>2017</v>
      </c>
      <c r="G3244" s="50">
        <f t="shared" si="202"/>
        <v>5</v>
      </c>
      <c r="H3244" s="50">
        <f t="shared" si="203"/>
        <v>5</v>
      </c>
      <c r="I3244" s="54" t="s">
        <v>15622</v>
      </c>
      <c r="J3244" s="54" t="s">
        <v>17050</v>
      </c>
      <c r="K3244" s="54" t="s">
        <v>17124</v>
      </c>
      <c r="L3244" s="54" t="s">
        <v>15626</v>
      </c>
      <c r="M3244" s="55">
        <v>1</v>
      </c>
      <c r="N3244" s="55">
        <v>0.98</v>
      </c>
      <c r="O3244" s="54" t="s">
        <v>15616</v>
      </c>
    </row>
    <row r="3245" spans="1:15" x14ac:dyDescent="0.25">
      <c r="A3245" s="19">
        <v>3245</v>
      </c>
      <c r="B3245" t="s">
        <v>9177</v>
      </c>
      <c r="C3245" t="s">
        <v>6177</v>
      </c>
      <c r="D3245" s="50" t="s">
        <v>12628</v>
      </c>
      <c r="E3245" s="84">
        <f t="shared" si="200"/>
        <v>42875</v>
      </c>
      <c r="F3245" s="50">
        <f t="shared" si="201"/>
        <v>2017</v>
      </c>
      <c r="G3245" s="50">
        <f t="shared" si="202"/>
        <v>5</v>
      </c>
      <c r="H3245" s="50">
        <f t="shared" si="203"/>
        <v>6</v>
      </c>
      <c r="I3245" s="54" t="s">
        <v>15622</v>
      </c>
      <c r="J3245" s="54" t="s">
        <v>17050</v>
      </c>
      <c r="K3245" s="54" t="s">
        <v>17124</v>
      </c>
      <c r="L3245" s="54" t="s">
        <v>15626</v>
      </c>
      <c r="M3245" s="55">
        <v>1</v>
      </c>
      <c r="N3245" s="55">
        <v>1</v>
      </c>
      <c r="O3245" s="54" t="s">
        <v>15616</v>
      </c>
    </row>
    <row r="3246" spans="1:15" x14ac:dyDescent="0.25">
      <c r="A3246" s="19">
        <v>3246</v>
      </c>
      <c r="B3246" t="s">
        <v>11489</v>
      </c>
      <c r="C3246" t="s">
        <v>3913</v>
      </c>
      <c r="D3246" s="50" t="s">
        <v>12628</v>
      </c>
      <c r="E3246" s="84">
        <f t="shared" si="200"/>
        <v>42875</v>
      </c>
      <c r="F3246" s="50">
        <f t="shared" si="201"/>
        <v>2017</v>
      </c>
      <c r="G3246" s="50">
        <f t="shared" si="202"/>
        <v>5</v>
      </c>
      <c r="H3246" s="50">
        <f t="shared" si="203"/>
        <v>6</v>
      </c>
      <c r="I3246" s="54" t="s">
        <v>15622</v>
      </c>
      <c r="J3246" s="54" t="s">
        <v>17050</v>
      </c>
      <c r="K3246" s="54" t="s">
        <v>17124</v>
      </c>
      <c r="L3246" s="54" t="s">
        <v>15623</v>
      </c>
      <c r="M3246" s="55">
        <v>0.75</v>
      </c>
      <c r="N3246" s="55">
        <v>0.89</v>
      </c>
      <c r="O3246" s="54" t="s">
        <v>15615</v>
      </c>
    </row>
    <row r="3247" spans="1:15" x14ac:dyDescent="0.25">
      <c r="A3247" s="19">
        <v>3247</v>
      </c>
      <c r="B3247" t="s">
        <v>11090</v>
      </c>
      <c r="C3247" t="s">
        <v>4307</v>
      </c>
      <c r="D3247" s="50" t="s">
        <v>12629</v>
      </c>
      <c r="E3247" s="84">
        <f t="shared" si="200"/>
        <v>42876</v>
      </c>
      <c r="F3247" s="50">
        <f t="shared" si="201"/>
        <v>2017</v>
      </c>
      <c r="G3247" s="50">
        <f t="shared" si="202"/>
        <v>5</v>
      </c>
      <c r="H3247" s="50">
        <f t="shared" si="203"/>
        <v>7</v>
      </c>
      <c r="I3247" s="54" t="s">
        <v>15622</v>
      </c>
      <c r="J3247" s="54" t="s">
        <v>17050</v>
      </c>
      <c r="K3247" s="54" t="s">
        <v>17124</v>
      </c>
      <c r="L3247" s="54" t="s">
        <v>15628</v>
      </c>
      <c r="M3247" s="55">
        <v>0</v>
      </c>
      <c r="N3247" s="55">
        <v>0.74</v>
      </c>
      <c r="O3247" s="54" t="s">
        <v>15615</v>
      </c>
    </row>
    <row r="3248" spans="1:15" x14ac:dyDescent="0.25">
      <c r="A3248" s="19">
        <v>3248</v>
      </c>
      <c r="B3248" t="s">
        <v>9164</v>
      </c>
      <c r="C3248" t="s">
        <v>6189</v>
      </c>
      <c r="D3248" s="50" t="s">
        <v>12629</v>
      </c>
      <c r="E3248" s="84">
        <f t="shared" si="200"/>
        <v>42876</v>
      </c>
      <c r="F3248" s="50">
        <f t="shared" si="201"/>
        <v>2017</v>
      </c>
      <c r="G3248" s="50">
        <f t="shared" si="202"/>
        <v>5</v>
      </c>
      <c r="H3248" s="50">
        <f t="shared" si="203"/>
        <v>7</v>
      </c>
      <c r="I3248" s="54" t="s">
        <v>15622</v>
      </c>
      <c r="J3248" s="54" t="s">
        <v>17050</v>
      </c>
      <c r="K3248" s="54" t="s">
        <v>17124</v>
      </c>
      <c r="L3248" s="54" t="s">
        <v>15626</v>
      </c>
      <c r="M3248" s="55">
        <v>1</v>
      </c>
      <c r="N3248" s="55">
        <v>0.99</v>
      </c>
      <c r="O3248" s="54" t="s">
        <v>15616</v>
      </c>
    </row>
    <row r="3249" spans="1:15" x14ac:dyDescent="0.25">
      <c r="A3249" s="19">
        <v>3249</v>
      </c>
      <c r="B3249" t="s">
        <v>8741</v>
      </c>
      <c r="C3249" t="s">
        <v>6607</v>
      </c>
      <c r="D3249" s="50" t="s">
        <v>12630</v>
      </c>
      <c r="E3249" s="84">
        <f t="shared" si="200"/>
        <v>42877</v>
      </c>
      <c r="F3249" s="50">
        <f t="shared" si="201"/>
        <v>2017</v>
      </c>
      <c r="G3249" s="50">
        <f t="shared" si="202"/>
        <v>5</v>
      </c>
      <c r="H3249" s="50">
        <f t="shared" si="203"/>
        <v>1</v>
      </c>
      <c r="I3249" s="54" t="s">
        <v>15625</v>
      </c>
      <c r="J3249" s="54" t="s">
        <v>17050</v>
      </c>
      <c r="K3249" s="54" t="s">
        <v>17124</v>
      </c>
      <c r="L3249" s="54" t="s">
        <v>15626</v>
      </c>
      <c r="M3249" s="55">
        <v>1</v>
      </c>
      <c r="N3249" s="55">
        <v>0.99</v>
      </c>
      <c r="O3249" s="54" t="s">
        <v>15616</v>
      </c>
    </row>
    <row r="3250" spans="1:15" x14ac:dyDescent="0.25">
      <c r="A3250" s="19">
        <v>3250</v>
      </c>
      <c r="B3250" t="s">
        <v>11409</v>
      </c>
      <c r="C3250" t="s">
        <v>3581</v>
      </c>
      <c r="D3250" s="50" t="s">
        <v>12630</v>
      </c>
      <c r="E3250" s="84">
        <f t="shared" si="200"/>
        <v>42877</v>
      </c>
      <c r="F3250" s="50">
        <f t="shared" si="201"/>
        <v>2017</v>
      </c>
      <c r="G3250" s="50">
        <f t="shared" si="202"/>
        <v>5</v>
      </c>
      <c r="H3250" s="50">
        <f t="shared" si="203"/>
        <v>1</v>
      </c>
      <c r="I3250" s="54" t="s">
        <v>15629</v>
      </c>
      <c r="J3250" s="54" t="s">
        <v>17050</v>
      </c>
      <c r="K3250" s="54" t="s">
        <v>17124</v>
      </c>
      <c r="L3250" s="54" t="s">
        <v>15623</v>
      </c>
      <c r="M3250" s="55">
        <v>1</v>
      </c>
      <c r="N3250" s="55">
        <v>0.67</v>
      </c>
      <c r="O3250" s="54" t="s">
        <v>15616</v>
      </c>
    </row>
    <row r="3251" spans="1:15" x14ac:dyDescent="0.25">
      <c r="A3251" s="19">
        <v>3251</v>
      </c>
      <c r="B3251" t="s">
        <v>8892</v>
      </c>
      <c r="C3251" t="s">
        <v>6459</v>
      </c>
      <c r="D3251" s="50" t="s">
        <v>12630</v>
      </c>
      <c r="E3251" s="84">
        <f t="shared" si="200"/>
        <v>42877</v>
      </c>
      <c r="F3251" s="50">
        <f t="shared" si="201"/>
        <v>2017</v>
      </c>
      <c r="G3251" s="50">
        <f t="shared" si="202"/>
        <v>5</v>
      </c>
      <c r="H3251" s="50">
        <f t="shared" si="203"/>
        <v>1</v>
      </c>
      <c r="I3251" s="54" t="s">
        <v>15622</v>
      </c>
      <c r="J3251" s="54" t="s">
        <v>17050</v>
      </c>
      <c r="K3251" s="54" t="s">
        <v>17124</v>
      </c>
      <c r="L3251" s="54" t="s">
        <v>15626</v>
      </c>
      <c r="M3251" s="55">
        <v>1</v>
      </c>
      <c r="N3251" s="55">
        <v>0.96</v>
      </c>
      <c r="O3251" s="54" t="s">
        <v>15615</v>
      </c>
    </row>
    <row r="3252" spans="1:15" x14ac:dyDescent="0.25">
      <c r="A3252" s="19">
        <v>3252</v>
      </c>
      <c r="B3252" t="s">
        <v>8290</v>
      </c>
      <c r="C3252" t="s">
        <v>7045</v>
      </c>
      <c r="D3252" s="50" t="s">
        <v>12631</v>
      </c>
      <c r="E3252" s="84">
        <f t="shared" si="200"/>
        <v>42878</v>
      </c>
      <c r="F3252" s="50">
        <f t="shared" si="201"/>
        <v>2017</v>
      </c>
      <c r="G3252" s="50">
        <f t="shared" si="202"/>
        <v>5</v>
      </c>
      <c r="H3252" s="50">
        <f t="shared" si="203"/>
        <v>2</v>
      </c>
      <c r="I3252" s="54" t="s">
        <v>15622</v>
      </c>
      <c r="J3252" s="54" t="s">
        <v>17050</v>
      </c>
      <c r="K3252" s="54" t="s">
        <v>17124</v>
      </c>
      <c r="L3252" s="54" t="s">
        <v>15626</v>
      </c>
      <c r="M3252" s="55">
        <v>0.94</v>
      </c>
      <c r="N3252" s="55">
        <v>1</v>
      </c>
      <c r="O3252" s="54" t="s">
        <v>15615</v>
      </c>
    </row>
    <row r="3253" spans="1:15" x14ac:dyDescent="0.25">
      <c r="A3253" s="19">
        <v>3253</v>
      </c>
      <c r="B3253" t="s">
        <v>9985</v>
      </c>
      <c r="C3253" t="s">
        <v>5388</v>
      </c>
      <c r="D3253" s="50" t="s">
        <v>12631</v>
      </c>
      <c r="E3253" s="84">
        <f t="shared" si="200"/>
        <v>42878</v>
      </c>
      <c r="F3253" s="50">
        <f t="shared" si="201"/>
        <v>2017</v>
      </c>
      <c r="G3253" s="50">
        <f t="shared" si="202"/>
        <v>5</v>
      </c>
      <c r="H3253" s="50">
        <f t="shared" si="203"/>
        <v>2</v>
      </c>
      <c r="I3253" s="54" t="s">
        <v>15622</v>
      </c>
      <c r="J3253" s="54" t="s">
        <v>17050</v>
      </c>
      <c r="K3253" s="54" t="s">
        <v>17124</v>
      </c>
      <c r="L3253" s="54" t="s">
        <v>15626</v>
      </c>
      <c r="M3253" s="55">
        <v>0.71</v>
      </c>
      <c r="N3253" s="55">
        <v>0.96</v>
      </c>
      <c r="O3253" s="54" t="s">
        <v>15615</v>
      </c>
    </row>
    <row r="3254" spans="1:15" x14ac:dyDescent="0.25">
      <c r="A3254" s="19">
        <v>3254</v>
      </c>
      <c r="B3254" t="s">
        <v>10200</v>
      </c>
      <c r="C3254" t="s">
        <v>5179</v>
      </c>
      <c r="D3254" s="50" t="s">
        <v>12632</v>
      </c>
      <c r="E3254" s="84">
        <f t="shared" si="200"/>
        <v>42879</v>
      </c>
      <c r="F3254" s="50">
        <f t="shared" si="201"/>
        <v>2017</v>
      </c>
      <c r="G3254" s="50">
        <f t="shared" si="202"/>
        <v>5</v>
      </c>
      <c r="H3254" s="50">
        <f t="shared" si="203"/>
        <v>3</v>
      </c>
      <c r="I3254" s="54" t="s">
        <v>15625</v>
      </c>
      <c r="J3254" s="54" t="s">
        <v>17050</v>
      </c>
      <c r="K3254" s="54" t="s">
        <v>17124</v>
      </c>
      <c r="L3254" s="54" t="s">
        <v>15626</v>
      </c>
      <c r="M3254" s="55">
        <v>1</v>
      </c>
      <c r="N3254" s="55">
        <v>1</v>
      </c>
      <c r="O3254" s="54" t="s">
        <v>15615</v>
      </c>
    </row>
    <row r="3255" spans="1:15" x14ac:dyDescent="0.25">
      <c r="A3255" s="19">
        <v>3255</v>
      </c>
      <c r="B3255" t="s">
        <v>9124</v>
      </c>
      <c r="C3255" t="s">
        <v>6229</v>
      </c>
      <c r="D3255" s="50" t="s">
        <v>12633</v>
      </c>
      <c r="E3255" s="84">
        <f t="shared" si="200"/>
        <v>42880</v>
      </c>
      <c r="F3255" s="50">
        <f t="shared" si="201"/>
        <v>2017</v>
      </c>
      <c r="G3255" s="50">
        <f t="shared" si="202"/>
        <v>5</v>
      </c>
      <c r="H3255" s="50">
        <f t="shared" si="203"/>
        <v>4</v>
      </c>
      <c r="I3255" s="54" t="s">
        <v>15622</v>
      </c>
      <c r="J3255" s="54" t="s">
        <v>17050</v>
      </c>
      <c r="K3255" s="54" t="s">
        <v>17124</v>
      </c>
      <c r="L3255" s="54" t="s">
        <v>15626</v>
      </c>
      <c r="M3255" s="55">
        <v>0.8</v>
      </c>
      <c r="N3255" s="55">
        <v>1</v>
      </c>
      <c r="O3255" s="54" t="s">
        <v>15615</v>
      </c>
    </row>
    <row r="3256" spans="1:15" x14ac:dyDescent="0.25">
      <c r="A3256" s="19">
        <v>3256</v>
      </c>
      <c r="B3256" t="s">
        <v>8919</v>
      </c>
      <c r="C3256" t="s">
        <v>6433</v>
      </c>
      <c r="D3256" s="50" t="s">
        <v>12634</v>
      </c>
      <c r="E3256" s="84">
        <f t="shared" si="200"/>
        <v>42882</v>
      </c>
      <c r="F3256" s="50">
        <f t="shared" si="201"/>
        <v>2017</v>
      </c>
      <c r="G3256" s="50">
        <f t="shared" si="202"/>
        <v>5</v>
      </c>
      <c r="H3256" s="50">
        <f t="shared" si="203"/>
        <v>6</v>
      </c>
      <c r="I3256" s="54" t="s">
        <v>15625</v>
      </c>
      <c r="J3256" s="54" t="s">
        <v>17050</v>
      </c>
      <c r="K3256" s="54" t="s">
        <v>17124</v>
      </c>
      <c r="L3256" s="54" t="s">
        <v>15626</v>
      </c>
      <c r="M3256" s="55">
        <v>1</v>
      </c>
      <c r="N3256" s="55">
        <v>0.63</v>
      </c>
      <c r="O3256" s="54" t="s">
        <v>15615</v>
      </c>
    </row>
    <row r="3257" spans="1:15" x14ac:dyDescent="0.25">
      <c r="A3257" s="19">
        <v>3257</v>
      </c>
      <c r="B3257" t="s">
        <v>8018</v>
      </c>
      <c r="C3257" t="s">
        <v>7313</v>
      </c>
      <c r="D3257" s="50" t="s">
        <v>12635</v>
      </c>
      <c r="E3257" s="84">
        <f t="shared" si="200"/>
        <v>42883</v>
      </c>
      <c r="F3257" s="50">
        <f t="shared" si="201"/>
        <v>2017</v>
      </c>
      <c r="G3257" s="50">
        <f t="shared" si="202"/>
        <v>5</v>
      </c>
      <c r="H3257" s="50">
        <f t="shared" si="203"/>
        <v>7</v>
      </c>
      <c r="I3257" s="54" t="s">
        <v>15629</v>
      </c>
      <c r="J3257" s="54" t="s">
        <v>17050</v>
      </c>
      <c r="K3257" s="54" t="s">
        <v>17124</v>
      </c>
      <c r="L3257" s="54" t="s">
        <v>15626</v>
      </c>
      <c r="M3257" s="55">
        <v>1</v>
      </c>
      <c r="N3257" s="55">
        <v>1</v>
      </c>
      <c r="O3257" s="54" t="s">
        <v>15616</v>
      </c>
    </row>
    <row r="3258" spans="1:15" x14ac:dyDescent="0.25">
      <c r="A3258" s="19">
        <v>3258</v>
      </c>
      <c r="B3258" t="s">
        <v>11653</v>
      </c>
      <c r="C3258" t="s">
        <v>3752</v>
      </c>
      <c r="D3258" s="50" t="s">
        <v>12636</v>
      </c>
      <c r="E3258" s="84">
        <f t="shared" si="200"/>
        <v>42884</v>
      </c>
      <c r="F3258" s="50">
        <f t="shared" si="201"/>
        <v>2017</v>
      </c>
      <c r="G3258" s="50">
        <f t="shared" si="202"/>
        <v>5</v>
      </c>
      <c r="H3258" s="50">
        <f t="shared" si="203"/>
        <v>1</v>
      </c>
      <c r="I3258" s="54" t="s">
        <v>15622</v>
      </c>
      <c r="J3258" s="54" t="s">
        <v>17050</v>
      </c>
      <c r="K3258" s="54" t="s">
        <v>17124</v>
      </c>
      <c r="L3258" s="54" t="s">
        <v>15624</v>
      </c>
      <c r="M3258" s="55">
        <v>1</v>
      </c>
      <c r="N3258" s="55">
        <v>1</v>
      </c>
      <c r="O3258" s="54" t="s">
        <v>15616</v>
      </c>
    </row>
    <row r="3259" spans="1:15" x14ac:dyDescent="0.25">
      <c r="A3259" s="19">
        <v>3259</v>
      </c>
      <c r="B3259" t="s">
        <v>9727</v>
      </c>
      <c r="C3259" t="s">
        <v>5638</v>
      </c>
      <c r="D3259" s="50" t="s">
        <v>12636</v>
      </c>
      <c r="E3259" s="84">
        <f t="shared" si="200"/>
        <v>42884</v>
      </c>
      <c r="F3259" s="50">
        <f t="shared" si="201"/>
        <v>2017</v>
      </c>
      <c r="G3259" s="50">
        <f t="shared" si="202"/>
        <v>5</v>
      </c>
      <c r="H3259" s="50">
        <f t="shared" si="203"/>
        <v>1</v>
      </c>
      <c r="I3259" s="54" t="s">
        <v>15622</v>
      </c>
      <c r="J3259" s="54" t="s">
        <v>17050</v>
      </c>
      <c r="K3259" s="54" t="s">
        <v>17124</v>
      </c>
      <c r="L3259" s="54" t="s">
        <v>15626</v>
      </c>
      <c r="M3259" s="55">
        <v>1</v>
      </c>
      <c r="N3259" s="55">
        <v>0.94</v>
      </c>
      <c r="O3259" s="54" t="s">
        <v>15615</v>
      </c>
    </row>
    <row r="3260" spans="1:15" x14ac:dyDescent="0.25">
      <c r="A3260" s="19">
        <v>3260</v>
      </c>
      <c r="B3260" t="s">
        <v>8880</v>
      </c>
      <c r="C3260" t="s">
        <v>6470</v>
      </c>
      <c r="D3260" s="50" t="s">
        <v>12637</v>
      </c>
      <c r="E3260" s="84">
        <f t="shared" si="200"/>
        <v>42887</v>
      </c>
      <c r="F3260" s="50">
        <f t="shared" si="201"/>
        <v>2017</v>
      </c>
      <c r="G3260" s="50">
        <f t="shared" si="202"/>
        <v>6</v>
      </c>
      <c r="H3260" s="50">
        <f t="shared" si="203"/>
        <v>4</v>
      </c>
      <c r="I3260" s="54" t="s">
        <v>15622</v>
      </c>
      <c r="J3260" s="54" t="s">
        <v>17050</v>
      </c>
      <c r="K3260" s="54" t="s">
        <v>17124</v>
      </c>
      <c r="L3260" s="54" t="s">
        <v>15626</v>
      </c>
      <c r="M3260" s="55">
        <v>1</v>
      </c>
      <c r="N3260" s="55">
        <v>1</v>
      </c>
      <c r="O3260" s="54" t="s">
        <v>15616</v>
      </c>
    </row>
    <row r="3261" spans="1:15" x14ac:dyDescent="0.25">
      <c r="A3261" s="19">
        <v>3261</v>
      </c>
      <c r="B3261" t="s">
        <v>9325</v>
      </c>
      <c r="C3261" t="s">
        <v>6031</v>
      </c>
      <c r="D3261" s="50" t="s">
        <v>12638</v>
      </c>
      <c r="E3261" s="84">
        <f t="shared" si="200"/>
        <v>42888</v>
      </c>
      <c r="F3261" s="50">
        <f t="shared" si="201"/>
        <v>2017</v>
      </c>
      <c r="G3261" s="50">
        <f t="shared" si="202"/>
        <v>6</v>
      </c>
      <c r="H3261" s="50">
        <f t="shared" si="203"/>
        <v>5</v>
      </c>
      <c r="I3261" s="54" t="s">
        <v>15622</v>
      </c>
      <c r="J3261" s="54" t="s">
        <v>17050</v>
      </c>
      <c r="K3261" s="54" t="s">
        <v>17124</v>
      </c>
      <c r="L3261" s="54" t="s">
        <v>15624</v>
      </c>
      <c r="M3261" s="55">
        <v>1</v>
      </c>
      <c r="N3261" s="55">
        <v>0.6</v>
      </c>
      <c r="O3261" s="54" t="s">
        <v>15615</v>
      </c>
    </row>
    <row r="3262" spans="1:15" x14ac:dyDescent="0.25">
      <c r="A3262" s="19">
        <v>3262</v>
      </c>
      <c r="B3262" t="s">
        <v>8089</v>
      </c>
      <c r="C3262" t="s">
        <v>7244</v>
      </c>
      <c r="D3262" s="50" t="s">
        <v>12639</v>
      </c>
      <c r="E3262" s="84">
        <f t="shared" si="200"/>
        <v>42889</v>
      </c>
      <c r="F3262" s="50">
        <f t="shared" si="201"/>
        <v>2017</v>
      </c>
      <c r="G3262" s="50">
        <f t="shared" si="202"/>
        <v>6</v>
      </c>
      <c r="H3262" s="50">
        <f t="shared" si="203"/>
        <v>6</v>
      </c>
      <c r="I3262" s="54" t="s">
        <v>15659</v>
      </c>
      <c r="J3262" s="54" t="s">
        <v>17084</v>
      </c>
      <c r="K3262" s="54" t="s">
        <v>17124</v>
      </c>
      <c r="L3262" s="54" t="s">
        <v>15626</v>
      </c>
      <c r="M3262" s="55">
        <v>1</v>
      </c>
      <c r="N3262" s="55">
        <v>1</v>
      </c>
      <c r="O3262" s="54" t="s">
        <v>15616</v>
      </c>
    </row>
    <row r="3263" spans="1:15" x14ac:dyDescent="0.25">
      <c r="A3263" s="19">
        <v>3263</v>
      </c>
      <c r="B3263" t="s">
        <v>10408</v>
      </c>
      <c r="C3263" t="s">
        <v>4971</v>
      </c>
      <c r="D3263" s="50" t="s">
        <v>12640</v>
      </c>
      <c r="E3263" s="84">
        <f t="shared" si="200"/>
        <v>42891</v>
      </c>
      <c r="F3263" s="50">
        <f t="shared" si="201"/>
        <v>2017</v>
      </c>
      <c r="G3263" s="50">
        <f t="shared" si="202"/>
        <v>6</v>
      </c>
      <c r="H3263" s="50">
        <f t="shared" si="203"/>
        <v>1</v>
      </c>
      <c r="I3263" s="54" t="s">
        <v>15622</v>
      </c>
      <c r="J3263" s="54" t="s">
        <v>17050</v>
      </c>
      <c r="K3263" s="54" t="s">
        <v>17124</v>
      </c>
      <c r="L3263" s="54" t="s">
        <v>15624</v>
      </c>
      <c r="M3263" s="55">
        <v>0.86</v>
      </c>
      <c r="N3263" s="55">
        <v>0.96</v>
      </c>
      <c r="O3263" s="54" t="s">
        <v>15616</v>
      </c>
    </row>
    <row r="3264" spans="1:15" x14ac:dyDescent="0.25">
      <c r="A3264" s="19">
        <v>3264</v>
      </c>
      <c r="B3264" t="s">
        <v>7682</v>
      </c>
      <c r="C3264" t="s">
        <v>7635</v>
      </c>
      <c r="D3264" s="50" t="s">
        <v>12641</v>
      </c>
      <c r="E3264" s="84">
        <f t="shared" si="200"/>
        <v>42895</v>
      </c>
      <c r="F3264" s="50">
        <f t="shared" si="201"/>
        <v>2017</v>
      </c>
      <c r="G3264" s="50">
        <f t="shared" si="202"/>
        <v>6</v>
      </c>
      <c r="H3264" s="50">
        <f t="shared" si="203"/>
        <v>5</v>
      </c>
      <c r="I3264" s="54" t="s">
        <v>15622</v>
      </c>
      <c r="J3264" s="54" t="s">
        <v>17050</v>
      </c>
      <c r="K3264" s="54" t="s">
        <v>17124</v>
      </c>
      <c r="L3264" s="54" t="s">
        <v>15626</v>
      </c>
      <c r="M3264" s="55">
        <v>0.92</v>
      </c>
      <c r="N3264" s="55">
        <v>0.85</v>
      </c>
      <c r="O3264" s="54" t="s">
        <v>15615</v>
      </c>
    </row>
    <row r="3265" spans="1:15" x14ac:dyDescent="0.25">
      <c r="A3265" s="19">
        <v>3265</v>
      </c>
      <c r="B3265" t="s">
        <v>9790</v>
      </c>
      <c r="C3265" t="s">
        <v>5579</v>
      </c>
      <c r="D3265" s="50" t="s">
        <v>12641</v>
      </c>
      <c r="E3265" s="84">
        <f t="shared" si="200"/>
        <v>42895</v>
      </c>
      <c r="F3265" s="50">
        <f t="shared" si="201"/>
        <v>2017</v>
      </c>
      <c r="G3265" s="50">
        <f t="shared" si="202"/>
        <v>6</v>
      </c>
      <c r="H3265" s="50">
        <f t="shared" si="203"/>
        <v>5</v>
      </c>
      <c r="I3265" s="54" t="s">
        <v>15622</v>
      </c>
      <c r="J3265" s="54" t="s">
        <v>17050</v>
      </c>
      <c r="K3265" s="54" t="s">
        <v>17124</v>
      </c>
      <c r="L3265" s="54" t="s">
        <v>15624</v>
      </c>
      <c r="M3265" s="55">
        <v>1</v>
      </c>
      <c r="N3265" s="55">
        <v>1</v>
      </c>
      <c r="O3265" s="54" t="s">
        <v>15616</v>
      </c>
    </row>
    <row r="3266" spans="1:15" x14ac:dyDescent="0.25">
      <c r="A3266" s="19">
        <v>3266</v>
      </c>
      <c r="B3266" t="s">
        <v>11343</v>
      </c>
      <c r="C3266" t="s">
        <v>4058</v>
      </c>
      <c r="D3266" s="50" t="s">
        <v>12642</v>
      </c>
      <c r="E3266" s="84">
        <f t="shared" si="200"/>
        <v>42897</v>
      </c>
      <c r="F3266" s="50">
        <f t="shared" si="201"/>
        <v>2017</v>
      </c>
      <c r="G3266" s="50">
        <f t="shared" si="202"/>
        <v>6</v>
      </c>
      <c r="H3266" s="50">
        <f t="shared" si="203"/>
        <v>7</v>
      </c>
      <c r="I3266" s="54" t="s">
        <v>15622</v>
      </c>
      <c r="J3266" s="54" t="s">
        <v>17050</v>
      </c>
      <c r="K3266" s="54" t="s">
        <v>17124</v>
      </c>
      <c r="L3266" s="54" t="s">
        <v>15626</v>
      </c>
      <c r="M3266" s="55">
        <v>1</v>
      </c>
      <c r="N3266" s="55">
        <v>0.98</v>
      </c>
      <c r="O3266" s="54" t="s">
        <v>15615</v>
      </c>
    </row>
    <row r="3267" spans="1:15" x14ac:dyDescent="0.25">
      <c r="A3267" s="19">
        <v>3267</v>
      </c>
      <c r="B3267" t="s">
        <v>10254</v>
      </c>
      <c r="C3267" t="s">
        <v>5125</v>
      </c>
      <c r="D3267" s="50" t="s">
        <v>12643</v>
      </c>
      <c r="E3267" s="84">
        <f t="shared" ref="E3267:E3330" si="204">DATE(LEFT(D3267,4),MID(D3267,5,2),RIGHT(D3267,2))</f>
        <v>42899</v>
      </c>
      <c r="F3267" s="50">
        <f t="shared" ref="F3267:F3330" si="205">YEAR(E3267)</f>
        <v>2017</v>
      </c>
      <c r="G3267" s="50">
        <f t="shared" ref="G3267:G3330" si="206">MONTH(E3267)</f>
        <v>6</v>
      </c>
      <c r="H3267" s="50">
        <f t="shared" ref="H3267:H3330" si="207">WEEKDAY(E3267,2)</f>
        <v>2</v>
      </c>
      <c r="I3267" s="54" t="s">
        <v>15625</v>
      </c>
      <c r="J3267" s="54" t="s">
        <v>17050</v>
      </c>
      <c r="K3267" s="54" t="s">
        <v>17124</v>
      </c>
      <c r="L3267" s="54" t="s">
        <v>15624</v>
      </c>
      <c r="M3267" s="55">
        <v>1</v>
      </c>
      <c r="N3267" s="55">
        <v>1</v>
      </c>
      <c r="O3267" s="54" t="s">
        <v>15615</v>
      </c>
    </row>
    <row r="3268" spans="1:15" x14ac:dyDescent="0.25">
      <c r="A3268" s="19">
        <v>3268</v>
      </c>
      <c r="B3268" t="s">
        <v>11226</v>
      </c>
      <c r="C3268" t="s">
        <v>4175</v>
      </c>
      <c r="D3268" s="50" t="s">
        <v>12644</v>
      </c>
      <c r="E3268" s="84">
        <f t="shared" si="204"/>
        <v>42900</v>
      </c>
      <c r="F3268" s="50">
        <f t="shared" si="205"/>
        <v>2017</v>
      </c>
      <c r="G3268" s="50">
        <f t="shared" si="206"/>
        <v>6</v>
      </c>
      <c r="H3268" s="50">
        <f t="shared" si="207"/>
        <v>3</v>
      </c>
      <c r="I3268" s="54" t="s">
        <v>15625</v>
      </c>
      <c r="J3268" s="54" t="s">
        <v>17050</v>
      </c>
      <c r="K3268" s="54" t="s">
        <v>17124</v>
      </c>
      <c r="L3268" s="54" t="s">
        <v>15626</v>
      </c>
      <c r="M3268" s="55">
        <v>1</v>
      </c>
      <c r="N3268" s="55">
        <v>1</v>
      </c>
      <c r="O3268" s="54" t="s">
        <v>15615</v>
      </c>
    </row>
    <row r="3269" spans="1:15" x14ac:dyDescent="0.25">
      <c r="A3269" s="19">
        <v>3269</v>
      </c>
      <c r="B3269" t="s">
        <v>9605</v>
      </c>
      <c r="C3269" t="s">
        <v>5757</v>
      </c>
      <c r="D3269" s="50" t="s">
        <v>12644</v>
      </c>
      <c r="E3269" s="84">
        <f t="shared" si="204"/>
        <v>42900</v>
      </c>
      <c r="F3269" s="50">
        <f t="shared" si="205"/>
        <v>2017</v>
      </c>
      <c r="G3269" s="50">
        <f t="shared" si="206"/>
        <v>6</v>
      </c>
      <c r="H3269" s="50">
        <f t="shared" si="207"/>
        <v>3</v>
      </c>
      <c r="I3269" s="54" t="s">
        <v>15625</v>
      </c>
      <c r="J3269" s="54" t="s">
        <v>17050</v>
      </c>
      <c r="K3269" s="54" t="s">
        <v>17124</v>
      </c>
      <c r="L3269" s="54" t="s">
        <v>15624</v>
      </c>
      <c r="M3269" s="55">
        <v>1</v>
      </c>
      <c r="N3269" s="55">
        <v>1</v>
      </c>
      <c r="O3269" s="54" t="s">
        <v>15615</v>
      </c>
    </row>
    <row r="3270" spans="1:15" x14ac:dyDescent="0.25">
      <c r="A3270" s="19">
        <v>3270</v>
      </c>
      <c r="B3270" t="s">
        <v>8550</v>
      </c>
      <c r="C3270" t="s">
        <v>6796</v>
      </c>
      <c r="D3270" s="50" t="s">
        <v>12645</v>
      </c>
      <c r="E3270" s="84">
        <f t="shared" si="204"/>
        <v>42901</v>
      </c>
      <c r="F3270" s="50">
        <f t="shared" si="205"/>
        <v>2017</v>
      </c>
      <c r="G3270" s="50">
        <f t="shared" si="206"/>
        <v>6</v>
      </c>
      <c r="H3270" s="50">
        <f t="shared" si="207"/>
        <v>4</v>
      </c>
      <c r="I3270" s="54" t="s">
        <v>15625</v>
      </c>
      <c r="J3270" s="54" t="s">
        <v>17050</v>
      </c>
      <c r="K3270" s="54" t="s">
        <v>17124</v>
      </c>
      <c r="L3270" s="54" t="s">
        <v>15626</v>
      </c>
      <c r="M3270" s="55">
        <v>1</v>
      </c>
      <c r="N3270" s="55">
        <v>0.82</v>
      </c>
      <c r="O3270" s="54" t="s">
        <v>15616</v>
      </c>
    </row>
    <row r="3271" spans="1:15" x14ac:dyDescent="0.25">
      <c r="A3271" s="19">
        <v>3271</v>
      </c>
      <c r="B3271" t="s">
        <v>11605</v>
      </c>
      <c r="C3271" t="s">
        <v>3800</v>
      </c>
      <c r="D3271" s="50" t="s">
        <v>12645</v>
      </c>
      <c r="E3271" s="84">
        <f t="shared" si="204"/>
        <v>42901</v>
      </c>
      <c r="F3271" s="50">
        <f t="shared" si="205"/>
        <v>2017</v>
      </c>
      <c r="G3271" s="50">
        <f t="shared" si="206"/>
        <v>6</v>
      </c>
      <c r="H3271" s="50">
        <f t="shared" si="207"/>
        <v>4</v>
      </c>
      <c r="I3271" s="54" t="s">
        <v>15622</v>
      </c>
      <c r="J3271" s="54" t="s">
        <v>17050</v>
      </c>
      <c r="K3271" s="54" t="s">
        <v>17124</v>
      </c>
      <c r="L3271" s="54" t="s">
        <v>15626</v>
      </c>
      <c r="M3271" s="55">
        <v>1</v>
      </c>
      <c r="N3271" s="55">
        <v>1</v>
      </c>
      <c r="O3271" s="54" t="s">
        <v>15615</v>
      </c>
    </row>
    <row r="3272" spans="1:15" x14ac:dyDescent="0.25">
      <c r="A3272" s="19">
        <v>3272</v>
      </c>
      <c r="B3272" t="s">
        <v>10261</v>
      </c>
      <c r="C3272" t="s">
        <v>5118</v>
      </c>
      <c r="D3272" s="50" t="s">
        <v>12645</v>
      </c>
      <c r="E3272" s="84">
        <f t="shared" si="204"/>
        <v>42901</v>
      </c>
      <c r="F3272" s="50">
        <f t="shared" si="205"/>
        <v>2017</v>
      </c>
      <c r="G3272" s="50">
        <f t="shared" si="206"/>
        <v>6</v>
      </c>
      <c r="H3272" s="50">
        <f t="shared" si="207"/>
        <v>4</v>
      </c>
      <c r="I3272" s="54" t="s">
        <v>15629</v>
      </c>
      <c r="J3272" s="54" t="s">
        <v>17050</v>
      </c>
      <c r="K3272" s="54" t="s">
        <v>17124</v>
      </c>
      <c r="L3272" s="54" t="s">
        <v>15628</v>
      </c>
      <c r="M3272" s="55">
        <v>0</v>
      </c>
      <c r="N3272" s="55">
        <v>0.84</v>
      </c>
      <c r="O3272" s="54" t="s">
        <v>15615</v>
      </c>
    </row>
    <row r="3273" spans="1:15" x14ac:dyDescent="0.25">
      <c r="A3273" s="19">
        <v>3273</v>
      </c>
      <c r="B3273" t="s">
        <v>11122</v>
      </c>
      <c r="C3273" t="s">
        <v>4278</v>
      </c>
      <c r="D3273" s="50" t="s">
        <v>12646</v>
      </c>
      <c r="E3273" s="84">
        <f t="shared" si="204"/>
        <v>42902</v>
      </c>
      <c r="F3273" s="50">
        <f t="shared" si="205"/>
        <v>2017</v>
      </c>
      <c r="G3273" s="50">
        <f t="shared" si="206"/>
        <v>6</v>
      </c>
      <c r="H3273" s="50">
        <f t="shared" si="207"/>
        <v>5</v>
      </c>
      <c r="I3273" s="54" t="s">
        <v>15627</v>
      </c>
      <c r="J3273" s="54" t="s">
        <v>17050</v>
      </c>
      <c r="K3273" s="54" t="s">
        <v>17124</v>
      </c>
      <c r="L3273" s="54" t="s">
        <v>15624</v>
      </c>
      <c r="M3273" s="55">
        <v>1</v>
      </c>
      <c r="N3273" s="55">
        <v>0.56000000000000005</v>
      </c>
      <c r="O3273" s="54" t="s">
        <v>15616</v>
      </c>
    </row>
    <row r="3274" spans="1:15" x14ac:dyDescent="0.25">
      <c r="A3274" s="19">
        <v>3274</v>
      </c>
      <c r="B3274" t="s">
        <v>10256</v>
      </c>
      <c r="C3274" t="s">
        <v>5123</v>
      </c>
      <c r="D3274" s="50" t="s">
        <v>12647</v>
      </c>
      <c r="E3274" s="84">
        <f t="shared" si="204"/>
        <v>42903</v>
      </c>
      <c r="F3274" s="50">
        <f t="shared" si="205"/>
        <v>2017</v>
      </c>
      <c r="G3274" s="50">
        <f t="shared" si="206"/>
        <v>6</v>
      </c>
      <c r="H3274" s="50">
        <f t="shared" si="207"/>
        <v>6</v>
      </c>
      <c r="I3274" s="54" t="s">
        <v>15622</v>
      </c>
      <c r="J3274" s="54" t="s">
        <v>17050</v>
      </c>
      <c r="K3274" s="54" t="s">
        <v>17124</v>
      </c>
      <c r="L3274" s="54" t="s">
        <v>15626</v>
      </c>
      <c r="M3274" s="55">
        <v>1</v>
      </c>
      <c r="N3274" s="55">
        <v>0.99</v>
      </c>
      <c r="O3274" s="54" t="s">
        <v>15615</v>
      </c>
    </row>
    <row r="3275" spans="1:15" x14ac:dyDescent="0.25">
      <c r="A3275" s="19">
        <v>3275</v>
      </c>
      <c r="B3275" t="s">
        <v>8036</v>
      </c>
      <c r="C3275" t="s">
        <v>7296</v>
      </c>
      <c r="D3275" s="50" t="s">
        <v>12647</v>
      </c>
      <c r="E3275" s="84">
        <f t="shared" si="204"/>
        <v>42903</v>
      </c>
      <c r="F3275" s="50">
        <f t="shared" si="205"/>
        <v>2017</v>
      </c>
      <c r="G3275" s="50">
        <f t="shared" si="206"/>
        <v>6</v>
      </c>
      <c r="H3275" s="50">
        <f t="shared" si="207"/>
        <v>6</v>
      </c>
      <c r="I3275" s="54" t="s">
        <v>15625</v>
      </c>
      <c r="J3275" s="54" t="s">
        <v>17050</v>
      </c>
      <c r="K3275" s="54" t="s">
        <v>17124</v>
      </c>
      <c r="L3275" s="54" t="s">
        <v>15624</v>
      </c>
      <c r="M3275" s="55">
        <v>0.93</v>
      </c>
      <c r="N3275" s="55">
        <v>0.97</v>
      </c>
      <c r="O3275" s="54" t="s">
        <v>15616</v>
      </c>
    </row>
    <row r="3276" spans="1:15" x14ac:dyDescent="0.25">
      <c r="A3276" s="19">
        <v>3276</v>
      </c>
      <c r="B3276" t="s">
        <v>10071</v>
      </c>
      <c r="C3276" t="s">
        <v>5303</v>
      </c>
      <c r="D3276" s="50" t="s">
        <v>12648</v>
      </c>
      <c r="E3276" s="84">
        <f t="shared" si="204"/>
        <v>42904</v>
      </c>
      <c r="F3276" s="50">
        <f t="shared" si="205"/>
        <v>2017</v>
      </c>
      <c r="G3276" s="50">
        <f t="shared" si="206"/>
        <v>6</v>
      </c>
      <c r="H3276" s="50">
        <f t="shared" si="207"/>
        <v>7</v>
      </c>
      <c r="I3276" s="54" t="s">
        <v>15625</v>
      </c>
      <c r="J3276" s="54" t="s">
        <v>17050</v>
      </c>
      <c r="K3276" s="54" t="s">
        <v>17124</v>
      </c>
      <c r="L3276" s="54" t="s">
        <v>15626</v>
      </c>
      <c r="M3276" s="55">
        <v>1</v>
      </c>
      <c r="N3276" s="55">
        <v>1</v>
      </c>
      <c r="O3276" s="54" t="s">
        <v>15616</v>
      </c>
    </row>
    <row r="3277" spans="1:15" x14ac:dyDescent="0.25">
      <c r="A3277" s="19">
        <v>3277</v>
      </c>
      <c r="B3277" t="s">
        <v>8958</v>
      </c>
      <c r="C3277" t="s">
        <v>6395</v>
      </c>
      <c r="D3277" s="50" t="s">
        <v>12648</v>
      </c>
      <c r="E3277" s="84">
        <f t="shared" si="204"/>
        <v>42904</v>
      </c>
      <c r="F3277" s="50">
        <f t="shared" si="205"/>
        <v>2017</v>
      </c>
      <c r="G3277" s="50">
        <f t="shared" si="206"/>
        <v>6</v>
      </c>
      <c r="H3277" s="50">
        <f t="shared" si="207"/>
        <v>7</v>
      </c>
      <c r="I3277" s="54" t="s">
        <v>15622</v>
      </c>
      <c r="J3277" s="54" t="s">
        <v>17050</v>
      </c>
      <c r="K3277" s="54" t="s">
        <v>17124</v>
      </c>
      <c r="L3277" s="54" t="s">
        <v>15623</v>
      </c>
      <c r="M3277" s="55">
        <v>1</v>
      </c>
      <c r="N3277" s="55">
        <v>0.87</v>
      </c>
      <c r="O3277" s="54" t="s">
        <v>15616</v>
      </c>
    </row>
    <row r="3278" spans="1:15" x14ac:dyDescent="0.25">
      <c r="A3278" s="19">
        <v>3278</v>
      </c>
      <c r="B3278" t="s">
        <v>9448</v>
      </c>
      <c r="C3278" t="s">
        <v>5911</v>
      </c>
      <c r="D3278" s="50" t="s">
        <v>12649</v>
      </c>
      <c r="E3278" s="84">
        <f t="shared" si="204"/>
        <v>42905</v>
      </c>
      <c r="F3278" s="50">
        <f t="shared" si="205"/>
        <v>2017</v>
      </c>
      <c r="G3278" s="50">
        <f t="shared" si="206"/>
        <v>6</v>
      </c>
      <c r="H3278" s="50">
        <f t="shared" si="207"/>
        <v>1</v>
      </c>
      <c r="I3278" s="54" t="s">
        <v>15622</v>
      </c>
      <c r="J3278" s="54" t="s">
        <v>17050</v>
      </c>
      <c r="K3278" s="54" t="s">
        <v>17124</v>
      </c>
      <c r="L3278" s="54" t="s">
        <v>15626</v>
      </c>
      <c r="M3278" s="55">
        <v>1</v>
      </c>
      <c r="N3278" s="55">
        <v>1</v>
      </c>
      <c r="O3278" s="54" t="s">
        <v>15615</v>
      </c>
    </row>
    <row r="3279" spans="1:15" x14ac:dyDescent="0.25">
      <c r="A3279" s="19">
        <v>3279</v>
      </c>
      <c r="B3279" t="s">
        <v>10069</v>
      </c>
      <c r="C3279" t="s">
        <v>5305</v>
      </c>
      <c r="D3279" s="50" t="s">
        <v>12649</v>
      </c>
      <c r="E3279" s="84">
        <f t="shared" si="204"/>
        <v>42905</v>
      </c>
      <c r="F3279" s="50">
        <f t="shared" si="205"/>
        <v>2017</v>
      </c>
      <c r="G3279" s="50">
        <f t="shared" si="206"/>
        <v>6</v>
      </c>
      <c r="H3279" s="50">
        <f t="shared" si="207"/>
        <v>1</v>
      </c>
      <c r="I3279" s="54" t="s">
        <v>15757</v>
      </c>
      <c r="J3279" s="54" t="s">
        <v>17113</v>
      </c>
      <c r="K3279" s="54" t="s">
        <v>17124</v>
      </c>
      <c r="L3279" s="54" t="s">
        <v>15624</v>
      </c>
      <c r="M3279" s="55">
        <v>1</v>
      </c>
      <c r="N3279" s="55">
        <v>1</v>
      </c>
      <c r="O3279" s="54" t="s">
        <v>15616</v>
      </c>
    </row>
    <row r="3280" spans="1:15" x14ac:dyDescent="0.25">
      <c r="A3280" s="19">
        <v>3280</v>
      </c>
      <c r="B3280" t="s">
        <v>11508</v>
      </c>
      <c r="C3280" t="s">
        <v>3894</v>
      </c>
      <c r="D3280" s="50" t="s">
        <v>12650</v>
      </c>
      <c r="E3280" s="84">
        <f t="shared" si="204"/>
        <v>42906</v>
      </c>
      <c r="F3280" s="50">
        <f t="shared" si="205"/>
        <v>2017</v>
      </c>
      <c r="G3280" s="50">
        <f t="shared" si="206"/>
        <v>6</v>
      </c>
      <c r="H3280" s="50">
        <f t="shared" si="207"/>
        <v>2</v>
      </c>
      <c r="I3280" s="54" t="s">
        <v>15762</v>
      </c>
      <c r="J3280" s="54" t="s">
        <v>17080</v>
      </c>
      <c r="K3280" s="54" t="s">
        <v>17124</v>
      </c>
      <c r="L3280" s="54" t="s">
        <v>15624</v>
      </c>
      <c r="M3280" s="55">
        <v>1</v>
      </c>
      <c r="N3280" s="55">
        <v>0</v>
      </c>
      <c r="O3280" s="54" t="s">
        <v>15615</v>
      </c>
    </row>
    <row r="3281" spans="1:15" x14ac:dyDescent="0.25">
      <c r="A3281" s="19">
        <v>3281</v>
      </c>
      <c r="B3281" t="s">
        <v>11634</v>
      </c>
      <c r="C3281" t="s">
        <v>3771</v>
      </c>
      <c r="D3281" s="50" t="s">
        <v>12650</v>
      </c>
      <c r="E3281" s="84">
        <f t="shared" si="204"/>
        <v>42906</v>
      </c>
      <c r="F3281" s="50">
        <f t="shared" si="205"/>
        <v>2017</v>
      </c>
      <c r="G3281" s="50">
        <f t="shared" si="206"/>
        <v>6</v>
      </c>
      <c r="H3281" s="50">
        <f t="shared" si="207"/>
        <v>2</v>
      </c>
      <c r="I3281" s="54" t="s">
        <v>15622</v>
      </c>
      <c r="J3281" s="54" t="s">
        <v>17050</v>
      </c>
      <c r="K3281" s="54" t="s">
        <v>17124</v>
      </c>
      <c r="L3281" s="54" t="s">
        <v>15626</v>
      </c>
      <c r="M3281" s="55">
        <v>1</v>
      </c>
      <c r="N3281" s="55">
        <v>0.8</v>
      </c>
      <c r="O3281" s="54" t="s">
        <v>15615</v>
      </c>
    </row>
    <row r="3282" spans="1:15" x14ac:dyDescent="0.25">
      <c r="A3282" s="19">
        <v>3282</v>
      </c>
      <c r="B3282" t="s">
        <v>9125</v>
      </c>
      <c r="C3282" t="s">
        <v>6228</v>
      </c>
      <c r="D3282" s="50" t="s">
        <v>12650</v>
      </c>
      <c r="E3282" s="84">
        <f t="shared" si="204"/>
        <v>42906</v>
      </c>
      <c r="F3282" s="50">
        <f t="shared" si="205"/>
        <v>2017</v>
      </c>
      <c r="G3282" s="50">
        <f t="shared" si="206"/>
        <v>6</v>
      </c>
      <c r="H3282" s="50">
        <f t="shared" si="207"/>
        <v>2</v>
      </c>
      <c r="I3282" s="54" t="s">
        <v>15627</v>
      </c>
      <c r="J3282" s="54" t="s">
        <v>17050</v>
      </c>
      <c r="K3282" s="54" t="s">
        <v>17124</v>
      </c>
      <c r="L3282" s="54" t="s">
        <v>15626</v>
      </c>
      <c r="M3282" s="55">
        <v>1</v>
      </c>
      <c r="N3282" s="55">
        <v>0.81</v>
      </c>
      <c r="O3282" s="54" t="s">
        <v>15615</v>
      </c>
    </row>
    <row r="3283" spans="1:15" x14ac:dyDescent="0.25">
      <c r="A3283" s="19">
        <v>3283</v>
      </c>
      <c r="B3283" t="s">
        <v>10835</v>
      </c>
      <c r="C3283" t="s">
        <v>4558</v>
      </c>
      <c r="D3283" s="50" t="s">
        <v>12651</v>
      </c>
      <c r="E3283" s="84">
        <f t="shared" si="204"/>
        <v>42907</v>
      </c>
      <c r="F3283" s="50">
        <f t="shared" si="205"/>
        <v>2017</v>
      </c>
      <c r="G3283" s="50">
        <f t="shared" si="206"/>
        <v>6</v>
      </c>
      <c r="H3283" s="50">
        <f t="shared" si="207"/>
        <v>3</v>
      </c>
      <c r="I3283" s="54" t="s">
        <v>15622</v>
      </c>
      <c r="J3283" s="54" t="s">
        <v>17050</v>
      </c>
      <c r="K3283" s="54" t="s">
        <v>17124</v>
      </c>
      <c r="L3283" s="54" t="s">
        <v>15626</v>
      </c>
      <c r="M3283" s="55">
        <v>1</v>
      </c>
      <c r="N3283" s="55">
        <v>1</v>
      </c>
      <c r="O3283" s="54" t="s">
        <v>15616</v>
      </c>
    </row>
    <row r="3284" spans="1:15" x14ac:dyDescent="0.25">
      <c r="A3284" s="19">
        <v>3284</v>
      </c>
      <c r="B3284" t="s">
        <v>7683</v>
      </c>
      <c r="C3284" t="s">
        <v>7634</v>
      </c>
      <c r="D3284" s="50" t="s">
        <v>12652</v>
      </c>
      <c r="E3284" s="84">
        <f t="shared" si="204"/>
        <v>42908</v>
      </c>
      <c r="F3284" s="50">
        <f t="shared" si="205"/>
        <v>2017</v>
      </c>
      <c r="G3284" s="50">
        <f t="shared" si="206"/>
        <v>6</v>
      </c>
      <c r="H3284" s="50">
        <f t="shared" si="207"/>
        <v>4</v>
      </c>
      <c r="I3284" s="54" t="s">
        <v>15622</v>
      </c>
      <c r="J3284" s="54" t="s">
        <v>17050</v>
      </c>
      <c r="K3284" s="54" t="s">
        <v>17124</v>
      </c>
      <c r="L3284" s="54" t="s">
        <v>15628</v>
      </c>
      <c r="M3284" s="55">
        <v>0</v>
      </c>
      <c r="N3284" s="55">
        <v>0.52</v>
      </c>
      <c r="O3284" s="54" t="s">
        <v>15616</v>
      </c>
    </row>
    <row r="3285" spans="1:15" x14ac:dyDescent="0.25">
      <c r="A3285" s="19">
        <v>3285</v>
      </c>
      <c r="B3285" t="s">
        <v>9293</v>
      </c>
      <c r="C3285" t="s">
        <v>6063</v>
      </c>
      <c r="D3285" s="50" t="s">
        <v>12653</v>
      </c>
      <c r="E3285" s="84">
        <f t="shared" si="204"/>
        <v>42909</v>
      </c>
      <c r="F3285" s="50">
        <f t="shared" si="205"/>
        <v>2017</v>
      </c>
      <c r="G3285" s="50">
        <f t="shared" si="206"/>
        <v>6</v>
      </c>
      <c r="H3285" s="50">
        <f t="shared" si="207"/>
        <v>5</v>
      </c>
      <c r="I3285" s="54" t="s">
        <v>15622</v>
      </c>
      <c r="J3285" s="54" t="s">
        <v>17050</v>
      </c>
      <c r="K3285" s="54" t="s">
        <v>17124</v>
      </c>
      <c r="L3285" s="54" t="s">
        <v>15626</v>
      </c>
      <c r="M3285" s="55">
        <v>0.94</v>
      </c>
      <c r="N3285" s="55">
        <v>0.92</v>
      </c>
      <c r="O3285" s="54" t="s">
        <v>15615</v>
      </c>
    </row>
    <row r="3286" spans="1:15" x14ac:dyDescent="0.25">
      <c r="A3286" s="19">
        <v>3286</v>
      </c>
      <c r="B3286" t="s">
        <v>8416</v>
      </c>
      <c r="C3286" t="s">
        <v>6926</v>
      </c>
      <c r="D3286" s="50" t="s">
        <v>12654</v>
      </c>
      <c r="E3286" s="84">
        <f t="shared" si="204"/>
        <v>42910</v>
      </c>
      <c r="F3286" s="50">
        <f t="shared" si="205"/>
        <v>2017</v>
      </c>
      <c r="G3286" s="50">
        <f t="shared" si="206"/>
        <v>6</v>
      </c>
      <c r="H3286" s="50">
        <f t="shared" si="207"/>
        <v>6</v>
      </c>
      <c r="I3286" s="54" t="s">
        <v>15625</v>
      </c>
      <c r="J3286" s="54" t="s">
        <v>17050</v>
      </c>
      <c r="K3286" s="54" t="s">
        <v>17124</v>
      </c>
      <c r="L3286" s="54" t="s">
        <v>15624</v>
      </c>
      <c r="M3286" s="55">
        <v>1</v>
      </c>
      <c r="N3286" s="55">
        <v>0.97</v>
      </c>
      <c r="O3286" s="54" t="s">
        <v>15616</v>
      </c>
    </row>
    <row r="3287" spans="1:15" x14ac:dyDescent="0.25">
      <c r="A3287" s="19">
        <v>3287</v>
      </c>
      <c r="B3287" t="s">
        <v>10449</v>
      </c>
      <c r="C3287" t="s">
        <v>4932</v>
      </c>
      <c r="D3287" s="50" t="s">
        <v>12655</v>
      </c>
      <c r="E3287" s="84">
        <f t="shared" si="204"/>
        <v>42912</v>
      </c>
      <c r="F3287" s="50">
        <f t="shared" si="205"/>
        <v>2017</v>
      </c>
      <c r="G3287" s="50">
        <f t="shared" si="206"/>
        <v>6</v>
      </c>
      <c r="H3287" s="50">
        <f t="shared" si="207"/>
        <v>1</v>
      </c>
      <c r="I3287" s="54" t="s">
        <v>15622</v>
      </c>
      <c r="J3287" s="54" t="s">
        <v>17050</v>
      </c>
      <c r="K3287" s="54" t="s">
        <v>17124</v>
      </c>
      <c r="L3287" s="54" t="s">
        <v>15626</v>
      </c>
      <c r="M3287" s="55">
        <v>1</v>
      </c>
      <c r="N3287" s="55">
        <v>1</v>
      </c>
      <c r="O3287" s="54" t="s">
        <v>15616</v>
      </c>
    </row>
    <row r="3288" spans="1:15" x14ac:dyDescent="0.25">
      <c r="A3288" s="19">
        <v>3288</v>
      </c>
      <c r="B3288" t="s">
        <v>8143</v>
      </c>
      <c r="C3288" t="s">
        <v>7192</v>
      </c>
      <c r="D3288" s="50" t="s">
        <v>12655</v>
      </c>
      <c r="E3288" s="84">
        <f t="shared" si="204"/>
        <v>42912</v>
      </c>
      <c r="F3288" s="50">
        <f t="shared" si="205"/>
        <v>2017</v>
      </c>
      <c r="G3288" s="50">
        <f t="shared" si="206"/>
        <v>6</v>
      </c>
      <c r="H3288" s="50">
        <f t="shared" si="207"/>
        <v>1</v>
      </c>
      <c r="I3288" s="54" t="s">
        <v>15629</v>
      </c>
      <c r="J3288" s="54" t="s">
        <v>17050</v>
      </c>
      <c r="K3288" s="54" t="s">
        <v>17124</v>
      </c>
      <c r="L3288" s="54" t="s">
        <v>15626</v>
      </c>
      <c r="M3288" s="55">
        <v>1</v>
      </c>
      <c r="N3288" s="55">
        <v>1</v>
      </c>
      <c r="O3288" s="54" t="s">
        <v>15615</v>
      </c>
    </row>
    <row r="3289" spans="1:15" x14ac:dyDescent="0.25">
      <c r="A3289" s="19">
        <v>3289</v>
      </c>
      <c r="B3289" t="s">
        <v>10066</v>
      </c>
      <c r="C3289" t="s">
        <v>5308</v>
      </c>
      <c r="D3289" s="50" t="s">
        <v>12655</v>
      </c>
      <c r="E3289" s="84">
        <f t="shared" si="204"/>
        <v>42912</v>
      </c>
      <c r="F3289" s="50">
        <f t="shared" si="205"/>
        <v>2017</v>
      </c>
      <c r="G3289" s="50">
        <f t="shared" si="206"/>
        <v>6</v>
      </c>
      <c r="H3289" s="50">
        <f t="shared" si="207"/>
        <v>1</v>
      </c>
      <c r="I3289" s="54" t="s">
        <v>15622</v>
      </c>
      <c r="J3289" s="54" t="s">
        <v>17050</v>
      </c>
      <c r="K3289" s="54" t="s">
        <v>17124</v>
      </c>
      <c r="L3289" s="54" t="s">
        <v>15626</v>
      </c>
      <c r="M3289" s="55">
        <v>1</v>
      </c>
      <c r="N3289" s="55">
        <v>0.99</v>
      </c>
      <c r="O3289" s="54" t="s">
        <v>15615</v>
      </c>
    </row>
    <row r="3290" spans="1:15" x14ac:dyDescent="0.25">
      <c r="A3290" s="19">
        <v>3290</v>
      </c>
      <c r="B3290" t="s">
        <v>8688</v>
      </c>
      <c r="C3290" t="s">
        <v>6660</v>
      </c>
      <c r="D3290" s="50" t="s">
        <v>12656</v>
      </c>
      <c r="E3290" s="84">
        <f t="shared" si="204"/>
        <v>42913</v>
      </c>
      <c r="F3290" s="50">
        <f t="shared" si="205"/>
        <v>2017</v>
      </c>
      <c r="G3290" s="50">
        <f t="shared" si="206"/>
        <v>6</v>
      </c>
      <c r="H3290" s="50">
        <f t="shared" si="207"/>
        <v>2</v>
      </c>
      <c r="I3290" s="54" t="s">
        <v>15629</v>
      </c>
      <c r="J3290" s="54" t="s">
        <v>17050</v>
      </c>
      <c r="K3290" s="54" t="s">
        <v>17124</v>
      </c>
      <c r="L3290" s="54" t="s">
        <v>15626</v>
      </c>
      <c r="M3290" s="55">
        <v>0.8</v>
      </c>
      <c r="N3290" s="55">
        <v>0.99</v>
      </c>
      <c r="O3290" s="54" t="s">
        <v>15616</v>
      </c>
    </row>
    <row r="3291" spans="1:15" x14ac:dyDescent="0.25">
      <c r="A3291" s="19">
        <v>3291</v>
      </c>
      <c r="B3291" t="s">
        <v>11314</v>
      </c>
      <c r="C3291" t="s">
        <v>4087</v>
      </c>
      <c r="D3291" s="50" t="s">
        <v>12656</v>
      </c>
      <c r="E3291" s="84">
        <f t="shared" si="204"/>
        <v>42913</v>
      </c>
      <c r="F3291" s="50">
        <f t="shared" si="205"/>
        <v>2017</v>
      </c>
      <c r="G3291" s="50">
        <f t="shared" si="206"/>
        <v>6</v>
      </c>
      <c r="H3291" s="50">
        <f t="shared" si="207"/>
        <v>2</v>
      </c>
      <c r="I3291" s="54" t="s">
        <v>15772</v>
      </c>
      <c r="J3291" s="54" t="s">
        <v>17065</v>
      </c>
      <c r="K3291" s="54" t="s">
        <v>17124</v>
      </c>
      <c r="L3291" s="54" t="s">
        <v>15624</v>
      </c>
      <c r="M3291" s="55">
        <v>0.91</v>
      </c>
      <c r="N3291" s="55">
        <v>0.82</v>
      </c>
      <c r="O3291" s="54" t="s">
        <v>15615</v>
      </c>
    </row>
    <row r="3292" spans="1:15" x14ac:dyDescent="0.25">
      <c r="A3292" s="19">
        <v>3292</v>
      </c>
      <c r="B3292" t="s">
        <v>7856</v>
      </c>
      <c r="C3292" t="s">
        <v>7472</v>
      </c>
      <c r="D3292" s="50" t="s">
        <v>12656</v>
      </c>
      <c r="E3292" s="84">
        <f t="shared" si="204"/>
        <v>42913</v>
      </c>
      <c r="F3292" s="50">
        <f t="shared" si="205"/>
        <v>2017</v>
      </c>
      <c r="G3292" s="50">
        <f t="shared" si="206"/>
        <v>6</v>
      </c>
      <c r="H3292" s="50">
        <f t="shared" si="207"/>
        <v>2</v>
      </c>
      <c r="I3292" s="54" t="s">
        <v>15622</v>
      </c>
      <c r="J3292" s="54" t="s">
        <v>17050</v>
      </c>
      <c r="K3292" s="54" t="s">
        <v>17124</v>
      </c>
      <c r="L3292" s="54" t="s">
        <v>15626</v>
      </c>
      <c r="M3292" s="55">
        <v>1</v>
      </c>
      <c r="N3292" s="55">
        <v>0.79</v>
      </c>
      <c r="O3292" s="54" t="s">
        <v>15615</v>
      </c>
    </row>
    <row r="3293" spans="1:15" x14ac:dyDescent="0.25">
      <c r="A3293" s="19">
        <v>3293</v>
      </c>
      <c r="B3293" t="s">
        <v>11202</v>
      </c>
      <c r="C3293" t="s">
        <v>4198</v>
      </c>
      <c r="D3293" s="50" t="s">
        <v>12656</v>
      </c>
      <c r="E3293" s="84">
        <f t="shared" si="204"/>
        <v>42913</v>
      </c>
      <c r="F3293" s="50">
        <f t="shared" si="205"/>
        <v>2017</v>
      </c>
      <c r="G3293" s="50">
        <f t="shared" si="206"/>
        <v>6</v>
      </c>
      <c r="H3293" s="50">
        <f t="shared" si="207"/>
        <v>2</v>
      </c>
      <c r="I3293" s="54" t="s">
        <v>15625</v>
      </c>
      <c r="J3293" s="54" t="s">
        <v>17050</v>
      </c>
      <c r="K3293" s="54" t="s">
        <v>17124</v>
      </c>
      <c r="L3293" s="54" t="s">
        <v>15626</v>
      </c>
      <c r="M3293" s="55">
        <v>1</v>
      </c>
      <c r="N3293" s="55">
        <v>0.96</v>
      </c>
      <c r="O3293" s="54" t="s">
        <v>15616</v>
      </c>
    </row>
    <row r="3294" spans="1:15" x14ac:dyDescent="0.25">
      <c r="A3294" s="19">
        <v>3294</v>
      </c>
      <c r="B3294" t="s">
        <v>11776</v>
      </c>
      <c r="C3294" t="s">
        <v>3634</v>
      </c>
      <c r="D3294" s="50" t="s">
        <v>12657</v>
      </c>
      <c r="E3294" s="84">
        <f t="shared" si="204"/>
        <v>42914</v>
      </c>
      <c r="F3294" s="50">
        <f t="shared" si="205"/>
        <v>2017</v>
      </c>
      <c r="G3294" s="50">
        <f t="shared" si="206"/>
        <v>6</v>
      </c>
      <c r="H3294" s="50">
        <f t="shared" si="207"/>
        <v>3</v>
      </c>
      <c r="I3294" s="54" t="s">
        <v>15622</v>
      </c>
      <c r="J3294" s="54" t="s">
        <v>17050</v>
      </c>
      <c r="K3294" s="54" t="s">
        <v>17124</v>
      </c>
      <c r="L3294" s="54" t="s">
        <v>15623</v>
      </c>
      <c r="M3294" s="55">
        <v>0.5</v>
      </c>
      <c r="N3294" s="55">
        <v>0.94</v>
      </c>
      <c r="O3294" s="54" t="s">
        <v>15615</v>
      </c>
    </row>
    <row r="3295" spans="1:15" x14ac:dyDescent="0.25">
      <c r="A3295" s="19">
        <v>3295</v>
      </c>
      <c r="B3295" t="s">
        <v>8930</v>
      </c>
      <c r="C3295" t="s">
        <v>6422</v>
      </c>
      <c r="D3295" s="50" t="s">
        <v>12657</v>
      </c>
      <c r="E3295" s="84">
        <f t="shared" si="204"/>
        <v>42914</v>
      </c>
      <c r="F3295" s="50">
        <f t="shared" si="205"/>
        <v>2017</v>
      </c>
      <c r="G3295" s="50">
        <f t="shared" si="206"/>
        <v>6</v>
      </c>
      <c r="H3295" s="50">
        <f t="shared" si="207"/>
        <v>3</v>
      </c>
      <c r="I3295" s="54" t="s">
        <v>15629</v>
      </c>
      <c r="J3295" s="54" t="s">
        <v>17050</v>
      </c>
      <c r="K3295" s="54" t="s">
        <v>17124</v>
      </c>
      <c r="L3295" s="54" t="s">
        <v>15626</v>
      </c>
      <c r="M3295" s="55">
        <v>0.96</v>
      </c>
      <c r="N3295" s="55">
        <v>0.98</v>
      </c>
      <c r="O3295" s="54" t="s">
        <v>15616</v>
      </c>
    </row>
    <row r="3296" spans="1:15" x14ac:dyDescent="0.25">
      <c r="A3296" s="19">
        <v>3296</v>
      </c>
      <c r="B3296" t="s">
        <v>11742</v>
      </c>
      <c r="C3296" t="s">
        <v>3666</v>
      </c>
      <c r="D3296" s="50" t="s">
        <v>12658</v>
      </c>
      <c r="E3296" s="84">
        <f t="shared" si="204"/>
        <v>42915</v>
      </c>
      <c r="F3296" s="50">
        <f t="shared" si="205"/>
        <v>2017</v>
      </c>
      <c r="G3296" s="50">
        <f t="shared" si="206"/>
        <v>6</v>
      </c>
      <c r="H3296" s="50">
        <f t="shared" si="207"/>
        <v>4</v>
      </c>
      <c r="I3296" s="54" t="s">
        <v>15625</v>
      </c>
      <c r="J3296" s="54" t="s">
        <v>17050</v>
      </c>
      <c r="K3296" s="54" t="s">
        <v>17124</v>
      </c>
      <c r="L3296" s="54" t="s">
        <v>15624</v>
      </c>
      <c r="M3296" s="55">
        <v>1</v>
      </c>
      <c r="N3296" s="55">
        <v>0.57999999999999996</v>
      </c>
      <c r="O3296" s="54" t="s">
        <v>15616</v>
      </c>
    </row>
    <row r="3297" spans="1:15" x14ac:dyDescent="0.25">
      <c r="A3297" s="19">
        <v>3297</v>
      </c>
      <c r="B3297" t="s">
        <v>8286</v>
      </c>
      <c r="C3297" t="s">
        <v>7049</v>
      </c>
      <c r="D3297" s="50" t="s">
        <v>12659</v>
      </c>
      <c r="E3297" s="84">
        <f t="shared" si="204"/>
        <v>42916</v>
      </c>
      <c r="F3297" s="50">
        <f t="shared" si="205"/>
        <v>2017</v>
      </c>
      <c r="G3297" s="50">
        <f t="shared" si="206"/>
        <v>6</v>
      </c>
      <c r="H3297" s="50">
        <f t="shared" si="207"/>
        <v>5</v>
      </c>
      <c r="I3297" s="54" t="s">
        <v>15625</v>
      </c>
      <c r="J3297" s="54" t="s">
        <v>17050</v>
      </c>
      <c r="K3297" s="54" t="s">
        <v>17124</v>
      </c>
      <c r="L3297" s="54" t="s">
        <v>15623</v>
      </c>
      <c r="M3297" s="55">
        <v>0.9</v>
      </c>
      <c r="N3297" s="55">
        <v>0.88</v>
      </c>
      <c r="O3297" s="54" t="s">
        <v>15615</v>
      </c>
    </row>
    <row r="3298" spans="1:15" x14ac:dyDescent="0.25">
      <c r="A3298" s="19">
        <v>3298</v>
      </c>
      <c r="B3298" t="s">
        <v>9077</v>
      </c>
      <c r="C3298" t="s">
        <v>6276</v>
      </c>
      <c r="D3298" s="50" t="s">
        <v>12659</v>
      </c>
      <c r="E3298" s="84">
        <f t="shared" si="204"/>
        <v>42916</v>
      </c>
      <c r="F3298" s="50">
        <f t="shared" si="205"/>
        <v>2017</v>
      </c>
      <c r="G3298" s="50">
        <f t="shared" si="206"/>
        <v>6</v>
      </c>
      <c r="H3298" s="50">
        <f t="shared" si="207"/>
        <v>5</v>
      </c>
      <c r="I3298" s="54" t="s">
        <v>15625</v>
      </c>
      <c r="J3298" s="54" t="s">
        <v>17050</v>
      </c>
      <c r="K3298" s="54" t="s">
        <v>17124</v>
      </c>
      <c r="L3298" s="54" t="s">
        <v>15626</v>
      </c>
      <c r="M3298" s="55">
        <v>1</v>
      </c>
      <c r="N3298" s="55">
        <v>0.91</v>
      </c>
      <c r="O3298" s="54" t="s">
        <v>15615</v>
      </c>
    </row>
    <row r="3299" spans="1:15" x14ac:dyDescent="0.25">
      <c r="A3299" s="19">
        <v>3299</v>
      </c>
      <c r="B3299" t="s">
        <v>10532</v>
      </c>
      <c r="C3299" t="s">
        <v>4851</v>
      </c>
      <c r="D3299" s="50" t="s">
        <v>12660</v>
      </c>
      <c r="E3299" s="84">
        <f t="shared" si="204"/>
        <v>42917</v>
      </c>
      <c r="F3299" s="50">
        <f t="shared" si="205"/>
        <v>2017</v>
      </c>
      <c r="G3299" s="50">
        <f t="shared" si="206"/>
        <v>7</v>
      </c>
      <c r="H3299" s="50">
        <f t="shared" si="207"/>
        <v>6</v>
      </c>
      <c r="I3299" s="54" t="s">
        <v>15622</v>
      </c>
      <c r="J3299" s="54" t="s">
        <v>17050</v>
      </c>
      <c r="K3299" s="54" t="s">
        <v>17124</v>
      </c>
      <c r="L3299" s="54" t="s">
        <v>15626</v>
      </c>
      <c r="M3299" s="55">
        <v>1</v>
      </c>
      <c r="N3299" s="55">
        <v>1</v>
      </c>
      <c r="O3299" s="54" t="s">
        <v>15615</v>
      </c>
    </row>
    <row r="3300" spans="1:15" x14ac:dyDescent="0.25">
      <c r="A3300" s="19">
        <v>3300</v>
      </c>
      <c r="B3300" t="s">
        <v>10447</v>
      </c>
      <c r="C3300" t="s">
        <v>4934</v>
      </c>
      <c r="D3300" s="50" t="s">
        <v>12660</v>
      </c>
      <c r="E3300" s="84">
        <f t="shared" si="204"/>
        <v>42917</v>
      </c>
      <c r="F3300" s="50">
        <f t="shared" si="205"/>
        <v>2017</v>
      </c>
      <c r="G3300" s="50">
        <f t="shared" si="206"/>
        <v>7</v>
      </c>
      <c r="H3300" s="50">
        <f t="shared" si="207"/>
        <v>6</v>
      </c>
      <c r="I3300" s="54" t="s">
        <v>15629</v>
      </c>
      <c r="J3300" s="54" t="s">
        <v>17050</v>
      </c>
      <c r="K3300" s="54" t="s">
        <v>17124</v>
      </c>
      <c r="L3300" s="54" t="s">
        <v>15624</v>
      </c>
      <c r="M3300" s="55">
        <v>0.83</v>
      </c>
      <c r="N3300" s="55">
        <v>0.89</v>
      </c>
      <c r="O3300" s="54" t="s">
        <v>15616</v>
      </c>
    </row>
    <row r="3301" spans="1:15" x14ac:dyDescent="0.25">
      <c r="A3301" s="19">
        <v>3301</v>
      </c>
      <c r="B3301" t="s">
        <v>8820</v>
      </c>
      <c r="C3301" t="s">
        <v>6528</v>
      </c>
      <c r="D3301" s="50" t="s">
        <v>12661</v>
      </c>
      <c r="E3301" s="84">
        <f t="shared" si="204"/>
        <v>42918</v>
      </c>
      <c r="F3301" s="50">
        <f t="shared" si="205"/>
        <v>2017</v>
      </c>
      <c r="G3301" s="50">
        <f t="shared" si="206"/>
        <v>7</v>
      </c>
      <c r="H3301" s="50">
        <f t="shared" si="207"/>
        <v>7</v>
      </c>
      <c r="I3301" s="54" t="s">
        <v>15629</v>
      </c>
      <c r="J3301" s="54" t="s">
        <v>17050</v>
      </c>
      <c r="K3301" s="54" t="s">
        <v>17124</v>
      </c>
      <c r="L3301" s="54" t="s">
        <v>15626</v>
      </c>
      <c r="M3301" s="55">
        <v>0.88</v>
      </c>
      <c r="N3301" s="55">
        <v>0.9</v>
      </c>
      <c r="O3301" s="54" t="s">
        <v>15615</v>
      </c>
    </row>
    <row r="3302" spans="1:15" x14ac:dyDescent="0.25">
      <c r="A3302" s="19">
        <v>3302</v>
      </c>
      <c r="B3302" t="s">
        <v>9161</v>
      </c>
      <c r="C3302" t="s">
        <v>6192</v>
      </c>
      <c r="D3302" s="50" t="s">
        <v>12662</v>
      </c>
      <c r="E3302" s="84">
        <f t="shared" si="204"/>
        <v>42920</v>
      </c>
      <c r="F3302" s="50">
        <f t="shared" si="205"/>
        <v>2017</v>
      </c>
      <c r="G3302" s="50">
        <f t="shared" si="206"/>
        <v>7</v>
      </c>
      <c r="H3302" s="50">
        <f t="shared" si="207"/>
        <v>2</v>
      </c>
      <c r="I3302" s="54" t="s">
        <v>15717</v>
      </c>
      <c r="J3302" s="54" t="s">
        <v>17114</v>
      </c>
      <c r="K3302" s="54" t="s">
        <v>17141</v>
      </c>
      <c r="L3302" s="54" t="s">
        <v>15624</v>
      </c>
      <c r="M3302" s="55">
        <v>1</v>
      </c>
      <c r="N3302" s="55">
        <v>0.88</v>
      </c>
      <c r="O3302" s="54" t="s">
        <v>15615</v>
      </c>
    </row>
    <row r="3303" spans="1:15" x14ac:dyDescent="0.25">
      <c r="A3303" s="19">
        <v>3303</v>
      </c>
      <c r="B3303" t="s">
        <v>11682</v>
      </c>
      <c r="C3303" t="s">
        <v>3724</v>
      </c>
      <c r="D3303" s="50" t="s">
        <v>12663</v>
      </c>
      <c r="E3303" s="84">
        <f t="shared" si="204"/>
        <v>42921</v>
      </c>
      <c r="F3303" s="50">
        <f t="shared" si="205"/>
        <v>2017</v>
      </c>
      <c r="G3303" s="50">
        <f t="shared" si="206"/>
        <v>7</v>
      </c>
      <c r="H3303" s="50">
        <f t="shared" si="207"/>
        <v>3</v>
      </c>
      <c r="I3303" s="54" t="s">
        <v>15622</v>
      </c>
      <c r="J3303" s="54" t="s">
        <v>17050</v>
      </c>
      <c r="K3303" s="54" t="s">
        <v>17124</v>
      </c>
      <c r="L3303" s="54" t="s">
        <v>15624</v>
      </c>
      <c r="M3303" s="55">
        <v>0.83</v>
      </c>
      <c r="N3303" s="55">
        <v>0.16</v>
      </c>
      <c r="O3303" s="54" t="s">
        <v>15616</v>
      </c>
    </row>
    <row r="3304" spans="1:15" x14ac:dyDescent="0.25">
      <c r="A3304" s="19">
        <v>3304</v>
      </c>
      <c r="B3304" t="s">
        <v>7732</v>
      </c>
      <c r="C3304" t="s">
        <v>7588</v>
      </c>
      <c r="D3304" s="50" t="s">
        <v>12663</v>
      </c>
      <c r="E3304" s="84">
        <f t="shared" si="204"/>
        <v>42921</v>
      </c>
      <c r="F3304" s="50">
        <f t="shared" si="205"/>
        <v>2017</v>
      </c>
      <c r="G3304" s="50">
        <f t="shared" si="206"/>
        <v>7</v>
      </c>
      <c r="H3304" s="50">
        <f t="shared" si="207"/>
        <v>3</v>
      </c>
      <c r="I3304" s="54" t="s">
        <v>15622</v>
      </c>
      <c r="J3304" s="54" t="s">
        <v>17050</v>
      </c>
      <c r="K3304" s="54" t="s">
        <v>17124</v>
      </c>
      <c r="L3304" s="54" t="s">
        <v>15628</v>
      </c>
      <c r="M3304" s="55">
        <v>0</v>
      </c>
      <c r="N3304" s="55">
        <v>0.35</v>
      </c>
      <c r="O3304" s="54" t="s">
        <v>15615</v>
      </c>
    </row>
    <row r="3305" spans="1:15" x14ac:dyDescent="0.25">
      <c r="A3305" s="19">
        <v>3305</v>
      </c>
      <c r="B3305" t="s">
        <v>10169</v>
      </c>
      <c r="C3305" t="s">
        <v>5209</v>
      </c>
      <c r="D3305" s="50" t="s">
        <v>12663</v>
      </c>
      <c r="E3305" s="84">
        <f t="shared" si="204"/>
        <v>42921</v>
      </c>
      <c r="F3305" s="50">
        <f t="shared" si="205"/>
        <v>2017</v>
      </c>
      <c r="G3305" s="50">
        <f t="shared" si="206"/>
        <v>7</v>
      </c>
      <c r="H3305" s="50">
        <f t="shared" si="207"/>
        <v>3</v>
      </c>
      <c r="I3305" s="54" t="s">
        <v>15625</v>
      </c>
      <c r="J3305" s="54" t="s">
        <v>17050</v>
      </c>
      <c r="K3305" s="54" t="s">
        <v>17124</v>
      </c>
      <c r="L3305" s="54" t="s">
        <v>15623</v>
      </c>
      <c r="M3305" s="55">
        <v>0.7</v>
      </c>
      <c r="N3305" s="55">
        <v>0.97</v>
      </c>
      <c r="O3305" s="54" t="s">
        <v>15616</v>
      </c>
    </row>
    <row r="3306" spans="1:15" x14ac:dyDescent="0.25">
      <c r="A3306" s="19">
        <v>3306</v>
      </c>
      <c r="B3306" t="s">
        <v>8992</v>
      </c>
      <c r="C3306" t="s">
        <v>6361</v>
      </c>
      <c r="D3306" s="50" t="s">
        <v>12663</v>
      </c>
      <c r="E3306" s="84">
        <f t="shared" si="204"/>
        <v>42921</v>
      </c>
      <c r="F3306" s="50">
        <f t="shared" si="205"/>
        <v>2017</v>
      </c>
      <c r="G3306" s="50">
        <f t="shared" si="206"/>
        <v>7</v>
      </c>
      <c r="H3306" s="50">
        <f t="shared" si="207"/>
        <v>3</v>
      </c>
      <c r="I3306" s="54" t="s">
        <v>15622</v>
      </c>
      <c r="J3306" s="54" t="s">
        <v>17050</v>
      </c>
      <c r="K3306" s="54" t="s">
        <v>17124</v>
      </c>
      <c r="L3306" s="54" t="s">
        <v>15624</v>
      </c>
      <c r="M3306" s="55">
        <v>1</v>
      </c>
      <c r="N3306" s="55">
        <v>0.91</v>
      </c>
      <c r="O3306" s="54" t="s">
        <v>15616</v>
      </c>
    </row>
    <row r="3307" spans="1:15" x14ac:dyDescent="0.25">
      <c r="A3307" s="19">
        <v>3307</v>
      </c>
      <c r="B3307" t="s">
        <v>11177</v>
      </c>
      <c r="C3307" t="s">
        <v>4223</v>
      </c>
      <c r="D3307" s="50" t="s">
        <v>12664</v>
      </c>
      <c r="E3307" s="84">
        <f t="shared" si="204"/>
        <v>42923</v>
      </c>
      <c r="F3307" s="50">
        <f t="shared" si="205"/>
        <v>2017</v>
      </c>
      <c r="G3307" s="50">
        <f t="shared" si="206"/>
        <v>7</v>
      </c>
      <c r="H3307" s="50">
        <f t="shared" si="207"/>
        <v>5</v>
      </c>
      <c r="I3307" s="54" t="s">
        <v>15622</v>
      </c>
      <c r="J3307" s="54" t="s">
        <v>17050</v>
      </c>
      <c r="K3307" s="54" t="s">
        <v>17124</v>
      </c>
      <c r="L3307" s="54" t="s">
        <v>15623</v>
      </c>
      <c r="M3307" s="55">
        <v>1</v>
      </c>
      <c r="N3307" s="55">
        <v>0.78</v>
      </c>
      <c r="O3307" s="54" t="s">
        <v>15616</v>
      </c>
    </row>
    <row r="3308" spans="1:15" x14ac:dyDescent="0.25">
      <c r="A3308" s="19">
        <v>3308</v>
      </c>
      <c r="B3308" t="s">
        <v>9966</v>
      </c>
      <c r="C3308" t="s">
        <v>5406</v>
      </c>
      <c r="D3308" s="50" t="s">
        <v>12665</v>
      </c>
      <c r="E3308" s="84">
        <f t="shared" si="204"/>
        <v>42924</v>
      </c>
      <c r="F3308" s="50">
        <f t="shared" si="205"/>
        <v>2017</v>
      </c>
      <c r="G3308" s="50">
        <f t="shared" si="206"/>
        <v>7</v>
      </c>
      <c r="H3308" s="50">
        <f t="shared" si="207"/>
        <v>6</v>
      </c>
      <c r="I3308" s="54" t="s">
        <v>15629</v>
      </c>
      <c r="J3308" s="54" t="s">
        <v>17050</v>
      </c>
      <c r="K3308" s="54" t="s">
        <v>17124</v>
      </c>
      <c r="L3308" s="54" t="s">
        <v>15628</v>
      </c>
      <c r="M3308" s="55">
        <v>0.33</v>
      </c>
      <c r="N3308" s="55">
        <v>0</v>
      </c>
      <c r="O3308" s="54" t="s">
        <v>15615</v>
      </c>
    </row>
    <row r="3309" spans="1:15" x14ac:dyDescent="0.25">
      <c r="A3309" s="19">
        <v>3309</v>
      </c>
      <c r="B3309" t="s">
        <v>7745</v>
      </c>
      <c r="C3309" t="s">
        <v>7576</v>
      </c>
      <c r="D3309" s="50" t="s">
        <v>12666</v>
      </c>
      <c r="E3309" s="84">
        <f t="shared" si="204"/>
        <v>42926</v>
      </c>
      <c r="F3309" s="50">
        <f t="shared" si="205"/>
        <v>2017</v>
      </c>
      <c r="G3309" s="50">
        <f t="shared" si="206"/>
        <v>7</v>
      </c>
      <c r="H3309" s="50">
        <f t="shared" si="207"/>
        <v>1</v>
      </c>
      <c r="I3309" s="54" t="s">
        <v>15622</v>
      </c>
      <c r="J3309" s="54" t="s">
        <v>17050</v>
      </c>
      <c r="K3309" s="54" t="s">
        <v>17124</v>
      </c>
      <c r="L3309" s="54" t="s">
        <v>15626</v>
      </c>
      <c r="M3309" s="55">
        <v>1</v>
      </c>
      <c r="N3309" s="55">
        <v>1</v>
      </c>
      <c r="O3309" s="54" t="s">
        <v>15615</v>
      </c>
    </row>
    <row r="3310" spans="1:15" x14ac:dyDescent="0.25">
      <c r="A3310" s="19">
        <v>3310</v>
      </c>
      <c r="B3310" t="s">
        <v>10142</v>
      </c>
      <c r="C3310" t="s">
        <v>5236</v>
      </c>
      <c r="D3310" s="50" t="s">
        <v>12667</v>
      </c>
      <c r="E3310" s="84">
        <f t="shared" si="204"/>
        <v>42927</v>
      </c>
      <c r="F3310" s="50">
        <f t="shared" si="205"/>
        <v>2017</v>
      </c>
      <c r="G3310" s="50">
        <f t="shared" si="206"/>
        <v>7</v>
      </c>
      <c r="H3310" s="50">
        <f t="shared" si="207"/>
        <v>2</v>
      </c>
      <c r="I3310" s="54" t="s">
        <v>15625</v>
      </c>
      <c r="J3310" s="54" t="s">
        <v>17050</v>
      </c>
      <c r="K3310" s="54" t="s">
        <v>17124</v>
      </c>
      <c r="L3310" s="54" t="s">
        <v>15623</v>
      </c>
      <c r="M3310" s="55">
        <v>0.62</v>
      </c>
      <c r="N3310" s="55">
        <v>0.88</v>
      </c>
      <c r="O3310" s="54" t="s">
        <v>15615</v>
      </c>
    </row>
    <row r="3311" spans="1:15" x14ac:dyDescent="0.25">
      <c r="A3311" s="19">
        <v>3311</v>
      </c>
      <c r="B3311" t="s">
        <v>10136</v>
      </c>
      <c r="C3311" t="s">
        <v>5241</v>
      </c>
      <c r="D3311" s="50" t="s">
        <v>12668</v>
      </c>
      <c r="E3311" s="84">
        <f t="shared" si="204"/>
        <v>42928</v>
      </c>
      <c r="F3311" s="50">
        <f t="shared" si="205"/>
        <v>2017</v>
      </c>
      <c r="G3311" s="50">
        <f t="shared" si="206"/>
        <v>7</v>
      </c>
      <c r="H3311" s="50">
        <f t="shared" si="207"/>
        <v>3</v>
      </c>
      <c r="I3311" s="54" t="s">
        <v>15629</v>
      </c>
      <c r="J3311" s="54" t="s">
        <v>17050</v>
      </c>
      <c r="K3311" s="54" t="s">
        <v>17124</v>
      </c>
      <c r="L3311" s="54" t="s">
        <v>15628</v>
      </c>
      <c r="M3311" s="55">
        <v>0.4</v>
      </c>
      <c r="N3311" s="55">
        <v>0.9</v>
      </c>
      <c r="O3311" s="54" t="s">
        <v>15615</v>
      </c>
    </row>
    <row r="3312" spans="1:15" x14ac:dyDescent="0.25">
      <c r="A3312" s="19">
        <v>3312</v>
      </c>
      <c r="B3312" t="s">
        <v>10403</v>
      </c>
      <c r="C3312" t="s">
        <v>4976</v>
      </c>
      <c r="D3312" s="50" t="s">
        <v>12669</v>
      </c>
      <c r="E3312" s="84">
        <f t="shared" si="204"/>
        <v>42929</v>
      </c>
      <c r="F3312" s="50">
        <f t="shared" si="205"/>
        <v>2017</v>
      </c>
      <c r="G3312" s="50">
        <f t="shared" si="206"/>
        <v>7</v>
      </c>
      <c r="H3312" s="50">
        <f t="shared" si="207"/>
        <v>4</v>
      </c>
      <c r="I3312" s="54" t="s">
        <v>15622</v>
      </c>
      <c r="J3312" s="54" t="s">
        <v>17050</v>
      </c>
      <c r="K3312" s="54" t="s">
        <v>17124</v>
      </c>
      <c r="L3312" s="54" t="s">
        <v>15626</v>
      </c>
      <c r="M3312" s="55">
        <v>1</v>
      </c>
      <c r="N3312" s="55">
        <v>1</v>
      </c>
      <c r="O3312" s="54" t="s">
        <v>15615</v>
      </c>
    </row>
    <row r="3313" spans="1:15" x14ac:dyDescent="0.25">
      <c r="A3313" s="19">
        <v>3313</v>
      </c>
      <c r="B3313" t="s">
        <v>8782</v>
      </c>
      <c r="C3313" t="s">
        <v>6566</v>
      </c>
      <c r="D3313" s="50" t="s">
        <v>12669</v>
      </c>
      <c r="E3313" s="84">
        <f t="shared" si="204"/>
        <v>42929</v>
      </c>
      <c r="F3313" s="50">
        <f t="shared" si="205"/>
        <v>2017</v>
      </c>
      <c r="G3313" s="50">
        <f t="shared" si="206"/>
        <v>7</v>
      </c>
      <c r="H3313" s="50">
        <f t="shared" si="207"/>
        <v>4</v>
      </c>
      <c r="I3313" s="54" t="s">
        <v>15692</v>
      </c>
      <c r="J3313" s="54" t="s">
        <v>17073</v>
      </c>
      <c r="K3313" s="54" t="s">
        <v>17124</v>
      </c>
      <c r="L3313" s="54" t="s">
        <v>15626</v>
      </c>
      <c r="M3313" s="55">
        <v>1</v>
      </c>
      <c r="N3313" s="55">
        <v>1</v>
      </c>
      <c r="O3313" s="54" t="s">
        <v>15616</v>
      </c>
    </row>
    <row r="3314" spans="1:15" x14ac:dyDescent="0.25">
      <c r="A3314" s="19">
        <v>3314</v>
      </c>
      <c r="B3314" t="s">
        <v>9254</v>
      </c>
      <c r="C3314" t="s">
        <v>6100</v>
      </c>
      <c r="D3314" s="50" t="s">
        <v>12670</v>
      </c>
      <c r="E3314" s="84">
        <f t="shared" si="204"/>
        <v>42930</v>
      </c>
      <c r="F3314" s="50">
        <f t="shared" si="205"/>
        <v>2017</v>
      </c>
      <c r="G3314" s="50">
        <f t="shared" si="206"/>
        <v>7</v>
      </c>
      <c r="H3314" s="50">
        <f t="shared" si="207"/>
        <v>5</v>
      </c>
      <c r="I3314" s="54" t="s">
        <v>15625</v>
      </c>
      <c r="J3314" s="54" t="s">
        <v>17050</v>
      </c>
      <c r="K3314" s="54" t="s">
        <v>17124</v>
      </c>
      <c r="L3314" s="54" t="s">
        <v>15626</v>
      </c>
      <c r="M3314" s="55">
        <v>1</v>
      </c>
      <c r="N3314" s="55">
        <v>0.91</v>
      </c>
      <c r="O3314" s="54" t="s">
        <v>15616</v>
      </c>
    </row>
    <row r="3315" spans="1:15" x14ac:dyDescent="0.25">
      <c r="A3315" s="19">
        <v>3315</v>
      </c>
      <c r="B3315" t="s">
        <v>9523</v>
      </c>
      <c r="C3315" t="s">
        <v>5837</v>
      </c>
      <c r="D3315" s="50" t="s">
        <v>12671</v>
      </c>
      <c r="E3315" s="84">
        <f t="shared" si="204"/>
        <v>42933</v>
      </c>
      <c r="F3315" s="50">
        <f t="shared" si="205"/>
        <v>2017</v>
      </c>
      <c r="G3315" s="50">
        <f t="shared" si="206"/>
        <v>7</v>
      </c>
      <c r="H3315" s="50">
        <f t="shared" si="207"/>
        <v>1</v>
      </c>
      <c r="I3315" s="54" t="s">
        <v>15622</v>
      </c>
      <c r="J3315" s="54" t="s">
        <v>17050</v>
      </c>
      <c r="K3315" s="54" t="s">
        <v>17124</v>
      </c>
      <c r="L3315" s="54" t="s">
        <v>15626</v>
      </c>
      <c r="M3315" s="55">
        <v>1</v>
      </c>
      <c r="N3315" s="55">
        <v>0.98</v>
      </c>
      <c r="O3315" s="54" t="s">
        <v>15615</v>
      </c>
    </row>
    <row r="3316" spans="1:15" x14ac:dyDescent="0.25">
      <c r="A3316" s="19">
        <v>3316</v>
      </c>
      <c r="B3316" t="s">
        <v>8998</v>
      </c>
      <c r="C3316" t="s">
        <v>6355</v>
      </c>
      <c r="D3316" s="50" t="s">
        <v>12671</v>
      </c>
      <c r="E3316" s="84">
        <f t="shared" si="204"/>
        <v>42933</v>
      </c>
      <c r="F3316" s="50">
        <f t="shared" si="205"/>
        <v>2017</v>
      </c>
      <c r="G3316" s="50">
        <f t="shared" si="206"/>
        <v>7</v>
      </c>
      <c r="H3316" s="50">
        <f t="shared" si="207"/>
        <v>1</v>
      </c>
      <c r="I3316" s="54" t="s">
        <v>15622</v>
      </c>
      <c r="J3316" s="54" t="s">
        <v>17050</v>
      </c>
      <c r="K3316" s="54" t="s">
        <v>17124</v>
      </c>
      <c r="L3316" s="54" t="s">
        <v>15623</v>
      </c>
      <c r="M3316" s="55">
        <v>0.6</v>
      </c>
      <c r="N3316" s="55">
        <v>0.76</v>
      </c>
      <c r="O3316" s="54" t="s">
        <v>15615</v>
      </c>
    </row>
    <row r="3317" spans="1:15" x14ac:dyDescent="0.25">
      <c r="A3317" s="19">
        <v>3317</v>
      </c>
      <c r="B3317" t="s">
        <v>8161</v>
      </c>
      <c r="C3317" t="s">
        <v>7174</v>
      </c>
      <c r="D3317" s="50" t="s">
        <v>12671</v>
      </c>
      <c r="E3317" s="84">
        <f t="shared" si="204"/>
        <v>42933</v>
      </c>
      <c r="F3317" s="50">
        <f t="shared" si="205"/>
        <v>2017</v>
      </c>
      <c r="G3317" s="50">
        <f t="shared" si="206"/>
        <v>7</v>
      </c>
      <c r="H3317" s="50">
        <f t="shared" si="207"/>
        <v>1</v>
      </c>
      <c r="I3317" s="54" t="s">
        <v>15629</v>
      </c>
      <c r="J3317" s="54" t="s">
        <v>17050</v>
      </c>
      <c r="K3317" s="54" t="s">
        <v>17124</v>
      </c>
      <c r="L3317" s="54" t="s">
        <v>15623</v>
      </c>
      <c r="M3317" s="55">
        <v>0.9</v>
      </c>
      <c r="N3317" s="55">
        <v>0.92</v>
      </c>
      <c r="O3317" s="54" t="s">
        <v>15615</v>
      </c>
    </row>
    <row r="3318" spans="1:15" x14ac:dyDescent="0.25">
      <c r="A3318" s="19">
        <v>3318</v>
      </c>
      <c r="B3318" t="s">
        <v>7907</v>
      </c>
      <c r="C3318" t="s">
        <v>7422</v>
      </c>
      <c r="D3318" s="50" t="s">
        <v>12672</v>
      </c>
      <c r="E3318" s="84">
        <f t="shared" si="204"/>
        <v>42934</v>
      </c>
      <c r="F3318" s="50">
        <f t="shared" si="205"/>
        <v>2017</v>
      </c>
      <c r="G3318" s="50">
        <f t="shared" si="206"/>
        <v>7</v>
      </c>
      <c r="H3318" s="50">
        <f t="shared" si="207"/>
        <v>2</v>
      </c>
      <c r="I3318" s="54" t="s">
        <v>15625</v>
      </c>
      <c r="J3318" s="54" t="s">
        <v>17050</v>
      </c>
      <c r="K3318" s="54" t="s">
        <v>17124</v>
      </c>
      <c r="L3318" s="54" t="s">
        <v>15626</v>
      </c>
      <c r="M3318" s="55">
        <v>0.92</v>
      </c>
      <c r="N3318" s="55">
        <v>0.99</v>
      </c>
      <c r="O3318" s="54" t="s">
        <v>15615</v>
      </c>
    </row>
    <row r="3319" spans="1:15" x14ac:dyDescent="0.25">
      <c r="A3319" s="19">
        <v>3319</v>
      </c>
      <c r="B3319" t="s">
        <v>9991</v>
      </c>
      <c r="C3319" t="s">
        <v>5382</v>
      </c>
      <c r="D3319" s="50" t="s">
        <v>12673</v>
      </c>
      <c r="E3319" s="84">
        <f t="shared" si="204"/>
        <v>42936</v>
      </c>
      <c r="F3319" s="50">
        <f t="shared" si="205"/>
        <v>2017</v>
      </c>
      <c r="G3319" s="50">
        <f t="shared" si="206"/>
        <v>7</v>
      </c>
      <c r="H3319" s="50">
        <f t="shared" si="207"/>
        <v>4</v>
      </c>
      <c r="I3319" s="54" t="s">
        <v>15643</v>
      </c>
      <c r="J3319" s="54" t="s">
        <v>17072</v>
      </c>
      <c r="K3319" s="54" t="s">
        <v>17124</v>
      </c>
      <c r="L3319" s="54" t="s">
        <v>15623</v>
      </c>
      <c r="M3319" s="55">
        <v>1</v>
      </c>
      <c r="N3319" s="55">
        <v>0.88</v>
      </c>
      <c r="O3319" s="54" t="s">
        <v>15615</v>
      </c>
    </row>
    <row r="3320" spans="1:15" x14ac:dyDescent="0.25">
      <c r="A3320" s="19">
        <v>3320</v>
      </c>
      <c r="B3320" t="s">
        <v>9981</v>
      </c>
      <c r="C3320" t="s">
        <v>5392</v>
      </c>
      <c r="D3320" s="50" t="s">
        <v>12673</v>
      </c>
      <c r="E3320" s="84">
        <f t="shared" si="204"/>
        <v>42936</v>
      </c>
      <c r="F3320" s="50">
        <f t="shared" si="205"/>
        <v>2017</v>
      </c>
      <c r="G3320" s="50">
        <f t="shared" si="206"/>
        <v>7</v>
      </c>
      <c r="H3320" s="50">
        <f t="shared" si="207"/>
        <v>4</v>
      </c>
      <c r="I3320" s="54" t="s">
        <v>15622</v>
      </c>
      <c r="J3320" s="54" t="s">
        <v>17050</v>
      </c>
      <c r="K3320" s="54" t="s">
        <v>17124</v>
      </c>
      <c r="L3320" s="54" t="s">
        <v>15624</v>
      </c>
      <c r="M3320" s="55">
        <v>1</v>
      </c>
      <c r="N3320" s="55">
        <v>0.5</v>
      </c>
      <c r="O3320" s="54" t="s">
        <v>15615</v>
      </c>
    </row>
    <row r="3321" spans="1:15" x14ac:dyDescent="0.25">
      <c r="A3321" s="19">
        <v>3321</v>
      </c>
      <c r="B3321" t="s">
        <v>9887</v>
      </c>
      <c r="C3321" t="s">
        <v>5484</v>
      </c>
      <c r="D3321" s="50" t="s">
        <v>12674</v>
      </c>
      <c r="E3321" s="84">
        <f t="shared" si="204"/>
        <v>42941</v>
      </c>
      <c r="F3321" s="50">
        <f t="shared" si="205"/>
        <v>2017</v>
      </c>
      <c r="G3321" s="50">
        <f t="shared" si="206"/>
        <v>7</v>
      </c>
      <c r="H3321" s="50">
        <f t="shared" si="207"/>
        <v>2</v>
      </c>
      <c r="I3321" s="54" t="s">
        <v>15622</v>
      </c>
      <c r="J3321" s="54" t="s">
        <v>17050</v>
      </c>
      <c r="K3321" s="54" t="s">
        <v>17124</v>
      </c>
      <c r="L3321" s="54" t="s">
        <v>15626</v>
      </c>
      <c r="M3321" s="55">
        <v>1</v>
      </c>
      <c r="N3321" s="55">
        <v>0.93</v>
      </c>
      <c r="O3321" s="54" t="s">
        <v>15616</v>
      </c>
    </row>
    <row r="3322" spans="1:15" x14ac:dyDescent="0.25">
      <c r="A3322" s="19">
        <v>3322</v>
      </c>
      <c r="B3322" t="s">
        <v>9389</v>
      </c>
      <c r="C3322" t="s">
        <v>5968</v>
      </c>
      <c r="D3322" s="50" t="s">
        <v>12675</v>
      </c>
      <c r="E3322" s="84">
        <f t="shared" si="204"/>
        <v>42944</v>
      </c>
      <c r="F3322" s="50">
        <f t="shared" si="205"/>
        <v>2017</v>
      </c>
      <c r="G3322" s="50">
        <f t="shared" si="206"/>
        <v>7</v>
      </c>
      <c r="H3322" s="50">
        <f t="shared" si="207"/>
        <v>5</v>
      </c>
      <c r="I3322" s="54" t="s">
        <v>15622</v>
      </c>
      <c r="J3322" s="54" t="s">
        <v>17050</v>
      </c>
      <c r="K3322" s="54" t="s">
        <v>17124</v>
      </c>
      <c r="L3322" s="54" t="s">
        <v>15626</v>
      </c>
      <c r="M3322" s="55">
        <v>1</v>
      </c>
      <c r="N3322" s="55">
        <v>0.99</v>
      </c>
      <c r="O3322" s="54" t="s">
        <v>15616</v>
      </c>
    </row>
    <row r="3323" spans="1:15" x14ac:dyDescent="0.25">
      <c r="A3323" s="19">
        <v>3323</v>
      </c>
      <c r="B3323" t="s">
        <v>11737</v>
      </c>
      <c r="C3323" t="s">
        <v>3671</v>
      </c>
      <c r="D3323" s="50" t="s">
        <v>12676</v>
      </c>
      <c r="E3323" s="84">
        <f t="shared" si="204"/>
        <v>42945</v>
      </c>
      <c r="F3323" s="50">
        <f t="shared" si="205"/>
        <v>2017</v>
      </c>
      <c r="G3323" s="50">
        <f t="shared" si="206"/>
        <v>7</v>
      </c>
      <c r="H3323" s="50">
        <f t="shared" si="207"/>
        <v>6</v>
      </c>
      <c r="I3323" s="54" t="s">
        <v>15622</v>
      </c>
      <c r="J3323" s="54" t="s">
        <v>17050</v>
      </c>
      <c r="K3323" s="54" t="s">
        <v>17124</v>
      </c>
      <c r="L3323" s="54" t="s">
        <v>15626</v>
      </c>
      <c r="M3323" s="55">
        <v>0.9</v>
      </c>
      <c r="N3323" s="55">
        <v>1</v>
      </c>
      <c r="O3323" s="54" t="s">
        <v>15615</v>
      </c>
    </row>
    <row r="3324" spans="1:15" x14ac:dyDescent="0.25">
      <c r="A3324" s="19">
        <v>3324</v>
      </c>
      <c r="B3324" t="s">
        <v>11315</v>
      </c>
      <c r="C3324" t="s">
        <v>4086</v>
      </c>
      <c r="D3324" s="50" t="s">
        <v>12677</v>
      </c>
      <c r="E3324" s="84">
        <f t="shared" si="204"/>
        <v>42947</v>
      </c>
      <c r="F3324" s="50">
        <f t="shared" si="205"/>
        <v>2017</v>
      </c>
      <c r="G3324" s="50">
        <f t="shared" si="206"/>
        <v>7</v>
      </c>
      <c r="H3324" s="50">
        <f t="shared" si="207"/>
        <v>1</v>
      </c>
      <c r="I3324" s="54" t="s">
        <v>15622</v>
      </c>
      <c r="J3324" s="54" t="s">
        <v>17050</v>
      </c>
      <c r="K3324" s="54" t="s">
        <v>17124</v>
      </c>
      <c r="L3324" s="54" t="s">
        <v>15624</v>
      </c>
      <c r="M3324" s="55">
        <v>0.96</v>
      </c>
      <c r="N3324" s="55">
        <v>0.95</v>
      </c>
      <c r="O3324" s="54" t="s">
        <v>15616</v>
      </c>
    </row>
    <row r="3325" spans="1:15" x14ac:dyDescent="0.25">
      <c r="A3325" s="19">
        <v>3325</v>
      </c>
      <c r="B3325" t="s">
        <v>10740</v>
      </c>
      <c r="C3325" t="s">
        <v>4649</v>
      </c>
      <c r="D3325" s="50" t="s">
        <v>12678</v>
      </c>
      <c r="E3325" s="84">
        <f t="shared" si="204"/>
        <v>42953</v>
      </c>
      <c r="F3325" s="50">
        <f t="shared" si="205"/>
        <v>2017</v>
      </c>
      <c r="G3325" s="50">
        <f t="shared" si="206"/>
        <v>8</v>
      </c>
      <c r="H3325" s="50">
        <f t="shared" si="207"/>
        <v>7</v>
      </c>
      <c r="I3325" s="54" t="s">
        <v>15622</v>
      </c>
      <c r="J3325" s="54" t="s">
        <v>17050</v>
      </c>
      <c r="K3325" s="54" t="s">
        <v>17124</v>
      </c>
      <c r="L3325" s="54" t="s">
        <v>15626</v>
      </c>
      <c r="M3325" s="55">
        <v>1</v>
      </c>
      <c r="N3325" s="55">
        <v>1</v>
      </c>
      <c r="O3325" s="54" t="s">
        <v>15616</v>
      </c>
    </row>
    <row r="3326" spans="1:15" x14ac:dyDescent="0.25">
      <c r="A3326" s="19">
        <v>3326</v>
      </c>
      <c r="B3326" t="s">
        <v>9520</v>
      </c>
      <c r="C3326" t="s">
        <v>5840</v>
      </c>
      <c r="D3326" s="50" t="s">
        <v>12678</v>
      </c>
      <c r="E3326" s="84">
        <f t="shared" si="204"/>
        <v>42953</v>
      </c>
      <c r="F3326" s="50">
        <f t="shared" si="205"/>
        <v>2017</v>
      </c>
      <c r="G3326" s="50">
        <f t="shared" si="206"/>
        <v>8</v>
      </c>
      <c r="H3326" s="50">
        <f t="shared" si="207"/>
        <v>7</v>
      </c>
      <c r="I3326" s="54" t="s">
        <v>15622</v>
      </c>
      <c r="J3326" s="54" t="s">
        <v>17050</v>
      </c>
      <c r="K3326" s="54" t="s">
        <v>17124</v>
      </c>
      <c r="L3326" s="54" t="s">
        <v>15626</v>
      </c>
      <c r="M3326" s="55">
        <v>1</v>
      </c>
      <c r="N3326" s="55">
        <v>0.93</v>
      </c>
      <c r="O3326" s="54" t="s">
        <v>15616</v>
      </c>
    </row>
    <row r="3327" spans="1:15" x14ac:dyDescent="0.25">
      <c r="A3327" s="19">
        <v>1126</v>
      </c>
      <c r="B3327" t="s">
        <v>10108</v>
      </c>
      <c r="C3327" t="s">
        <v>5268</v>
      </c>
      <c r="D3327" s="50" t="s">
        <v>12679</v>
      </c>
      <c r="E3327" s="84">
        <f t="shared" si="204"/>
        <v>42954</v>
      </c>
      <c r="F3327" s="50">
        <f t="shared" si="205"/>
        <v>2017</v>
      </c>
      <c r="G3327" s="50">
        <f t="shared" si="206"/>
        <v>8</v>
      </c>
      <c r="H3327" s="50">
        <f t="shared" si="207"/>
        <v>1</v>
      </c>
      <c r="I3327" s="54" t="s">
        <v>15629</v>
      </c>
      <c r="J3327" s="54" t="s">
        <v>17050</v>
      </c>
      <c r="K3327" s="54" t="s">
        <v>17124</v>
      </c>
      <c r="L3327" s="54" t="s">
        <v>15626</v>
      </c>
      <c r="M3327" s="55">
        <v>1</v>
      </c>
      <c r="N3327" s="55">
        <v>0.88</v>
      </c>
      <c r="O3327" s="54" t="s">
        <v>15616</v>
      </c>
    </row>
    <row r="3328" spans="1:15" x14ac:dyDescent="0.25">
      <c r="A3328" s="19">
        <v>3327</v>
      </c>
      <c r="B3328" t="s">
        <v>8575</v>
      </c>
      <c r="C3328" t="s">
        <v>6772</v>
      </c>
      <c r="D3328" s="50" t="s">
        <v>12680</v>
      </c>
      <c r="E3328" s="84">
        <f t="shared" si="204"/>
        <v>42956</v>
      </c>
      <c r="F3328" s="50">
        <f t="shared" si="205"/>
        <v>2017</v>
      </c>
      <c r="G3328" s="50">
        <f t="shared" si="206"/>
        <v>8</v>
      </c>
      <c r="H3328" s="50">
        <f t="shared" si="207"/>
        <v>3</v>
      </c>
      <c r="I3328" s="54" t="s">
        <v>15625</v>
      </c>
      <c r="J3328" s="54" t="s">
        <v>17050</v>
      </c>
      <c r="K3328" s="54" t="s">
        <v>17124</v>
      </c>
      <c r="L3328" s="54" t="s">
        <v>15624</v>
      </c>
      <c r="M3328" s="55">
        <v>1</v>
      </c>
      <c r="N3328" s="55">
        <v>0.88</v>
      </c>
      <c r="O3328" s="54" t="s">
        <v>15615</v>
      </c>
    </row>
    <row r="3329" spans="1:15" x14ac:dyDescent="0.25">
      <c r="A3329" s="19">
        <v>3328</v>
      </c>
      <c r="B3329" t="s">
        <v>8034</v>
      </c>
      <c r="C3329" t="s">
        <v>7298</v>
      </c>
      <c r="D3329" s="50" t="s">
        <v>12680</v>
      </c>
      <c r="E3329" s="84">
        <f t="shared" si="204"/>
        <v>42956</v>
      </c>
      <c r="F3329" s="50">
        <f t="shared" si="205"/>
        <v>2017</v>
      </c>
      <c r="G3329" s="50">
        <f t="shared" si="206"/>
        <v>8</v>
      </c>
      <c r="H3329" s="50">
        <f t="shared" si="207"/>
        <v>3</v>
      </c>
      <c r="I3329" s="54" t="s">
        <v>15622</v>
      </c>
      <c r="J3329" s="54" t="s">
        <v>17050</v>
      </c>
      <c r="K3329" s="54" t="s">
        <v>17124</v>
      </c>
      <c r="L3329" s="54" t="s">
        <v>15626</v>
      </c>
      <c r="M3329" s="55">
        <v>1</v>
      </c>
      <c r="N3329" s="55">
        <v>0.99</v>
      </c>
      <c r="O3329" s="54" t="s">
        <v>15615</v>
      </c>
    </row>
    <row r="3330" spans="1:15" x14ac:dyDescent="0.25">
      <c r="A3330" s="19">
        <v>3329</v>
      </c>
      <c r="B3330" t="s">
        <v>8947</v>
      </c>
      <c r="C3330" t="s">
        <v>6406</v>
      </c>
      <c r="D3330" s="50" t="s">
        <v>12680</v>
      </c>
      <c r="E3330" s="84">
        <f t="shared" si="204"/>
        <v>42956</v>
      </c>
      <c r="F3330" s="50">
        <f t="shared" si="205"/>
        <v>2017</v>
      </c>
      <c r="G3330" s="50">
        <f t="shared" si="206"/>
        <v>8</v>
      </c>
      <c r="H3330" s="50">
        <f t="shared" si="207"/>
        <v>3</v>
      </c>
      <c r="I3330" s="54" t="s">
        <v>15625</v>
      </c>
      <c r="J3330" s="54" t="s">
        <v>17050</v>
      </c>
      <c r="K3330" s="54" t="s">
        <v>17124</v>
      </c>
      <c r="L3330" s="54" t="s">
        <v>15626</v>
      </c>
      <c r="M3330" s="55">
        <v>0.9</v>
      </c>
      <c r="N3330" s="55">
        <v>0.98</v>
      </c>
      <c r="O3330" s="54" t="s">
        <v>15616</v>
      </c>
    </row>
    <row r="3331" spans="1:15" x14ac:dyDescent="0.25">
      <c r="A3331" s="19">
        <v>3330</v>
      </c>
      <c r="B3331" t="s">
        <v>9911</v>
      </c>
      <c r="C3331" t="s">
        <v>5460</v>
      </c>
      <c r="D3331" s="50" t="s">
        <v>12680</v>
      </c>
      <c r="E3331" s="84">
        <f t="shared" ref="E3331:E3394" si="208">DATE(LEFT(D3331,4),MID(D3331,5,2),RIGHT(D3331,2))</f>
        <v>42956</v>
      </c>
      <c r="F3331" s="50">
        <f t="shared" ref="F3331:F3394" si="209">YEAR(E3331)</f>
        <v>2017</v>
      </c>
      <c r="G3331" s="50">
        <f t="shared" ref="G3331:G3394" si="210">MONTH(E3331)</f>
        <v>8</v>
      </c>
      <c r="H3331" s="50">
        <f t="shared" ref="H3331:H3394" si="211">WEEKDAY(E3331,2)</f>
        <v>3</v>
      </c>
      <c r="I3331" s="54" t="s">
        <v>15622</v>
      </c>
      <c r="J3331" s="54" t="s">
        <v>17050</v>
      </c>
      <c r="K3331" s="54" t="s">
        <v>17124</v>
      </c>
      <c r="L3331" s="54" t="s">
        <v>15626</v>
      </c>
      <c r="M3331" s="55">
        <v>1</v>
      </c>
      <c r="N3331" s="55">
        <v>0.97</v>
      </c>
      <c r="O3331" s="54" t="s">
        <v>15616</v>
      </c>
    </row>
    <row r="3332" spans="1:15" x14ac:dyDescent="0.25">
      <c r="A3332" s="19">
        <v>3331</v>
      </c>
      <c r="B3332" t="s">
        <v>9964</v>
      </c>
      <c r="C3332" t="s">
        <v>5408</v>
      </c>
      <c r="D3332" s="50" t="s">
        <v>12680</v>
      </c>
      <c r="E3332" s="84">
        <f t="shared" si="208"/>
        <v>42956</v>
      </c>
      <c r="F3332" s="50">
        <f t="shared" si="209"/>
        <v>2017</v>
      </c>
      <c r="G3332" s="50">
        <f t="shared" si="210"/>
        <v>8</v>
      </c>
      <c r="H3332" s="50">
        <f t="shared" si="211"/>
        <v>3</v>
      </c>
      <c r="I3332" s="54" t="s">
        <v>15622</v>
      </c>
      <c r="J3332" s="54" t="s">
        <v>17050</v>
      </c>
      <c r="K3332" s="54" t="s">
        <v>17124</v>
      </c>
      <c r="L3332" s="54" t="s">
        <v>15626</v>
      </c>
      <c r="M3332" s="55">
        <v>1</v>
      </c>
      <c r="N3332" s="55">
        <v>1</v>
      </c>
      <c r="O3332" s="54" t="s">
        <v>15616</v>
      </c>
    </row>
    <row r="3333" spans="1:15" x14ac:dyDescent="0.25">
      <c r="A3333" s="19">
        <v>3332</v>
      </c>
      <c r="B3333" t="s">
        <v>7678</v>
      </c>
      <c r="C3333" t="s">
        <v>7639</v>
      </c>
      <c r="D3333" s="50" t="s">
        <v>12681</v>
      </c>
      <c r="E3333" s="84">
        <f t="shared" si="208"/>
        <v>42957</v>
      </c>
      <c r="F3333" s="50">
        <f t="shared" si="209"/>
        <v>2017</v>
      </c>
      <c r="G3333" s="50">
        <f t="shared" si="210"/>
        <v>8</v>
      </c>
      <c r="H3333" s="50">
        <f t="shared" si="211"/>
        <v>4</v>
      </c>
      <c r="I3333" s="54" t="s">
        <v>15622</v>
      </c>
      <c r="J3333" s="54" t="s">
        <v>17050</v>
      </c>
      <c r="K3333" s="54" t="s">
        <v>17124</v>
      </c>
      <c r="L3333" s="54" t="s">
        <v>15626</v>
      </c>
      <c r="M3333" s="55">
        <v>1</v>
      </c>
      <c r="N3333" s="55">
        <v>0.96</v>
      </c>
      <c r="O3333" s="54" t="s">
        <v>15615</v>
      </c>
    </row>
    <row r="3334" spans="1:15" x14ac:dyDescent="0.25">
      <c r="A3334" s="19">
        <v>3333</v>
      </c>
      <c r="B3334" t="s">
        <v>9695</v>
      </c>
      <c r="C3334" t="s">
        <v>5669</v>
      </c>
      <c r="D3334" s="50" t="s">
        <v>12682</v>
      </c>
      <c r="E3334" s="84">
        <f t="shared" si="208"/>
        <v>42958</v>
      </c>
      <c r="F3334" s="50">
        <f t="shared" si="209"/>
        <v>2017</v>
      </c>
      <c r="G3334" s="50">
        <f t="shared" si="210"/>
        <v>8</v>
      </c>
      <c r="H3334" s="50">
        <f t="shared" si="211"/>
        <v>5</v>
      </c>
      <c r="I3334" s="54" t="s">
        <v>15622</v>
      </c>
      <c r="J3334" s="54" t="s">
        <v>17050</v>
      </c>
      <c r="K3334" s="54" t="s">
        <v>17124</v>
      </c>
      <c r="L3334" s="54" t="s">
        <v>15623</v>
      </c>
      <c r="M3334" s="55">
        <v>1</v>
      </c>
      <c r="N3334" s="55">
        <v>0.81</v>
      </c>
      <c r="O3334" s="54" t="s">
        <v>15615</v>
      </c>
    </row>
    <row r="3335" spans="1:15" x14ac:dyDescent="0.25">
      <c r="A3335" s="19">
        <v>3334</v>
      </c>
      <c r="B3335" t="s">
        <v>11429</v>
      </c>
      <c r="C3335" t="s">
        <v>3972</v>
      </c>
      <c r="D3335" s="50" t="s">
        <v>12682</v>
      </c>
      <c r="E3335" s="84">
        <f t="shared" si="208"/>
        <v>42958</v>
      </c>
      <c r="F3335" s="50">
        <f t="shared" si="209"/>
        <v>2017</v>
      </c>
      <c r="G3335" s="50">
        <f t="shared" si="210"/>
        <v>8</v>
      </c>
      <c r="H3335" s="50">
        <f t="shared" si="211"/>
        <v>5</v>
      </c>
      <c r="I3335" s="54" t="s">
        <v>15816</v>
      </c>
      <c r="J3335" s="54" t="s">
        <v>17073</v>
      </c>
      <c r="K3335" s="54" t="s">
        <v>17124</v>
      </c>
      <c r="L3335" s="54" t="s">
        <v>15626</v>
      </c>
      <c r="M3335" s="55">
        <v>0.94</v>
      </c>
      <c r="N3335" s="55">
        <v>0.97</v>
      </c>
      <c r="O3335" s="54" t="s">
        <v>15616</v>
      </c>
    </row>
    <row r="3336" spans="1:15" x14ac:dyDescent="0.25">
      <c r="A3336" s="19">
        <v>3335</v>
      </c>
      <c r="B3336" t="s">
        <v>10573</v>
      </c>
      <c r="C3336" t="s">
        <v>3564</v>
      </c>
      <c r="D3336" s="50" t="s">
        <v>12683</v>
      </c>
      <c r="E3336" s="84">
        <f t="shared" si="208"/>
        <v>42959</v>
      </c>
      <c r="F3336" s="50">
        <f t="shared" si="209"/>
        <v>2017</v>
      </c>
      <c r="G3336" s="50">
        <f t="shared" si="210"/>
        <v>8</v>
      </c>
      <c r="H3336" s="50">
        <f t="shared" si="211"/>
        <v>6</v>
      </c>
      <c r="I3336" s="54" t="s">
        <v>15627</v>
      </c>
      <c r="J3336" s="54" t="s">
        <v>17050</v>
      </c>
      <c r="K3336" s="54" t="s">
        <v>17124</v>
      </c>
      <c r="L3336" s="54" t="s">
        <v>15624</v>
      </c>
      <c r="M3336" s="55">
        <v>1</v>
      </c>
      <c r="N3336" s="55">
        <v>0.94</v>
      </c>
      <c r="O3336" s="54" t="s">
        <v>15616</v>
      </c>
    </row>
    <row r="3337" spans="1:15" x14ac:dyDescent="0.25">
      <c r="A3337" s="19">
        <v>3336</v>
      </c>
      <c r="B3337" t="s">
        <v>8602</v>
      </c>
      <c r="C3337" t="s">
        <v>6745</v>
      </c>
      <c r="D3337" s="50" t="s">
        <v>12684</v>
      </c>
      <c r="E3337" s="84">
        <f t="shared" si="208"/>
        <v>42960</v>
      </c>
      <c r="F3337" s="50">
        <f t="shared" si="209"/>
        <v>2017</v>
      </c>
      <c r="G3337" s="50">
        <f t="shared" si="210"/>
        <v>8</v>
      </c>
      <c r="H3337" s="50">
        <f t="shared" si="211"/>
        <v>7</v>
      </c>
      <c r="I3337" s="54" t="s">
        <v>15622</v>
      </c>
      <c r="J3337" s="54" t="s">
        <v>17050</v>
      </c>
      <c r="K3337" s="54" t="s">
        <v>17124</v>
      </c>
      <c r="L3337" s="54" t="s">
        <v>15626</v>
      </c>
      <c r="M3337" s="55">
        <v>1</v>
      </c>
      <c r="N3337" s="55">
        <v>1</v>
      </c>
      <c r="O3337" s="54" t="s">
        <v>15616</v>
      </c>
    </row>
    <row r="3338" spans="1:15" x14ac:dyDescent="0.25">
      <c r="A3338" s="19">
        <v>3337</v>
      </c>
      <c r="B3338" t="s">
        <v>8785</v>
      </c>
      <c r="C3338" t="s">
        <v>6563</v>
      </c>
      <c r="D3338" s="50" t="s">
        <v>12684</v>
      </c>
      <c r="E3338" s="84">
        <f t="shared" si="208"/>
        <v>42960</v>
      </c>
      <c r="F3338" s="50">
        <f t="shared" si="209"/>
        <v>2017</v>
      </c>
      <c r="G3338" s="50">
        <f t="shared" si="210"/>
        <v>8</v>
      </c>
      <c r="H3338" s="50">
        <f t="shared" si="211"/>
        <v>7</v>
      </c>
      <c r="I3338" s="54" t="s">
        <v>15622</v>
      </c>
      <c r="J3338" s="54" t="s">
        <v>17050</v>
      </c>
      <c r="K3338" s="54" t="s">
        <v>17124</v>
      </c>
      <c r="L3338" s="54" t="s">
        <v>15628</v>
      </c>
      <c r="M3338" s="55">
        <v>0</v>
      </c>
      <c r="N3338" s="55">
        <v>0.99</v>
      </c>
      <c r="O3338" s="54" t="s">
        <v>15615</v>
      </c>
    </row>
    <row r="3339" spans="1:15" x14ac:dyDescent="0.25">
      <c r="A3339" s="19">
        <v>3338</v>
      </c>
      <c r="B3339" t="s">
        <v>8510</v>
      </c>
      <c r="C3339" t="s">
        <v>6834</v>
      </c>
      <c r="D3339" s="50" t="s">
        <v>12684</v>
      </c>
      <c r="E3339" s="84">
        <f t="shared" si="208"/>
        <v>42960</v>
      </c>
      <c r="F3339" s="50">
        <f t="shared" si="209"/>
        <v>2017</v>
      </c>
      <c r="G3339" s="50">
        <f t="shared" si="210"/>
        <v>8</v>
      </c>
      <c r="H3339" s="50">
        <f t="shared" si="211"/>
        <v>7</v>
      </c>
      <c r="I3339" s="54" t="s">
        <v>15625</v>
      </c>
      <c r="J3339" s="54" t="s">
        <v>17050</v>
      </c>
      <c r="K3339" s="54" t="s">
        <v>17124</v>
      </c>
      <c r="L3339" s="54" t="s">
        <v>15626</v>
      </c>
      <c r="M3339" s="55">
        <v>1</v>
      </c>
      <c r="N3339" s="55">
        <v>1</v>
      </c>
      <c r="O3339" s="54" t="s">
        <v>15616</v>
      </c>
    </row>
    <row r="3340" spans="1:15" x14ac:dyDescent="0.25">
      <c r="A3340" s="19">
        <v>3339</v>
      </c>
      <c r="B3340" t="s">
        <v>8419</v>
      </c>
      <c r="C3340" t="s">
        <v>6923</v>
      </c>
      <c r="D3340" s="50" t="s">
        <v>12685</v>
      </c>
      <c r="E3340" s="84">
        <f t="shared" si="208"/>
        <v>42961</v>
      </c>
      <c r="F3340" s="50">
        <f t="shared" si="209"/>
        <v>2017</v>
      </c>
      <c r="G3340" s="50">
        <f t="shared" si="210"/>
        <v>8</v>
      </c>
      <c r="H3340" s="50">
        <f t="shared" si="211"/>
        <v>1</v>
      </c>
      <c r="I3340" s="54" t="s">
        <v>15622</v>
      </c>
      <c r="J3340" s="54" t="s">
        <v>17050</v>
      </c>
      <c r="K3340" s="54" t="s">
        <v>17124</v>
      </c>
      <c r="L3340" s="54" t="s">
        <v>15626</v>
      </c>
      <c r="M3340" s="55">
        <v>1</v>
      </c>
      <c r="N3340" s="55">
        <v>1</v>
      </c>
      <c r="O3340" s="54" t="s">
        <v>15615</v>
      </c>
    </row>
    <row r="3341" spans="1:15" x14ac:dyDescent="0.25">
      <c r="A3341" s="19">
        <v>3340</v>
      </c>
      <c r="B3341" t="s">
        <v>7990</v>
      </c>
      <c r="C3341" t="s">
        <v>7341</v>
      </c>
      <c r="D3341" s="50" t="s">
        <v>12686</v>
      </c>
      <c r="E3341" s="84">
        <f t="shared" si="208"/>
        <v>42962</v>
      </c>
      <c r="F3341" s="50">
        <f t="shared" si="209"/>
        <v>2017</v>
      </c>
      <c r="G3341" s="50">
        <f t="shared" si="210"/>
        <v>8</v>
      </c>
      <c r="H3341" s="50">
        <f t="shared" si="211"/>
        <v>2</v>
      </c>
      <c r="I3341" s="54" t="s">
        <v>15622</v>
      </c>
      <c r="J3341" s="54" t="s">
        <v>17050</v>
      </c>
      <c r="K3341" s="54" t="s">
        <v>17124</v>
      </c>
      <c r="L3341" s="54" t="s">
        <v>15623</v>
      </c>
      <c r="M3341" s="55">
        <v>1</v>
      </c>
      <c r="N3341" s="55">
        <v>0.87</v>
      </c>
      <c r="O3341" s="54" t="s">
        <v>15616</v>
      </c>
    </row>
    <row r="3342" spans="1:15" x14ac:dyDescent="0.25">
      <c r="A3342" s="19">
        <v>3341</v>
      </c>
      <c r="B3342" t="s">
        <v>10609</v>
      </c>
      <c r="C3342" t="s">
        <v>4777</v>
      </c>
      <c r="D3342" s="50" t="s">
        <v>12687</v>
      </c>
      <c r="E3342" s="84">
        <f t="shared" si="208"/>
        <v>42963</v>
      </c>
      <c r="F3342" s="50">
        <f t="shared" si="209"/>
        <v>2017</v>
      </c>
      <c r="G3342" s="50">
        <f t="shared" si="210"/>
        <v>8</v>
      </c>
      <c r="H3342" s="50">
        <f t="shared" si="211"/>
        <v>3</v>
      </c>
      <c r="I3342" s="54" t="s">
        <v>15622</v>
      </c>
      <c r="J3342" s="54" t="s">
        <v>17050</v>
      </c>
      <c r="K3342" s="54" t="s">
        <v>17124</v>
      </c>
      <c r="L3342" s="54" t="s">
        <v>15623</v>
      </c>
      <c r="M3342" s="55">
        <v>0.71</v>
      </c>
      <c r="N3342" s="55">
        <v>1</v>
      </c>
      <c r="O3342" s="54" t="s">
        <v>15616</v>
      </c>
    </row>
    <row r="3343" spans="1:15" x14ac:dyDescent="0.25">
      <c r="A3343" s="19">
        <v>3342</v>
      </c>
      <c r="B3343" t="s">
        <v>9130</v>
      </c>
      <c r="C3343" t="s">
        <v>6223</v>
      </c>
      <c r="D3343" s="50" t="s">
        <v>12687</v>
      </c>
      <c r="E3343" s="84">
        <f t="shared" si="208"/>
        <v>42963</v>
      </c>
      <c r="F3343" s="50">
        <f t="shared" si="209"/>
        <v>2017</v>
      </c>
      <c r="G3343" s="50">
        <f t="shared" si="210"/>
        <v>8</v>
      </c>
      <c r="H3343" s="50">
        <f t="shared" si="211"/>
        <v>3</v>
      </c>
      <c r="I3343" s="54" t="s">
        <v>15625</v>
      </c>
      <c r="J3343" s="54" t="s">
        <v>17050</v>
      </c>
      <c r="K3343" s="54" t="s">
        <v>17124</v>
      </c>
      <c r="L3343" s="54" t="s">
        <v>15624</v>
      </c>
      <c r="M3343" s="55">
        <v>1</v>
      </c>
      <c r="N3343" s="55">
        <v>1</v>
      </c>
      <c r="O3343" s="54" t="s">
        <v>15616</v>
      </c>
    </row>
    <row r="3344" spans="1:15" x14ac:dyDescent="0.25">
      <c r="A3344" s="19">
        <v>3343</v>
      </c>
      <c r="B3344" t="s">
        <v>8099</v>
      </c>
      <c r="C3344" t="s">
        <v>7235</v>
      </c>
      <c r="D3344" s="50" t="s">
        <v>12688</v>
      </c>
      <c r="E3344" s="84">
        <f t="shared" si="208"/>
        <v>42966</v>
      </c>
      <c r="F3344" s="50">
        <f t="shared" si="209"/>
        <v>2017</v>
      </c>
      <c r="G3344" s="50">
        <f t="shared" si="210"/>
        <v>8</v>
      </c>
      <c r="H3344" s="50">
        <f t="shared" si="211"/>
        <v>6</v>
      </c>
      <c r="I3344" s="54" t="s">
        <v>15625</v>
      </c>
      <c r="J3344" s="54" t="s">
        <v>17050</v>
      </c>
      <c r="K3344" s="54" t="s">
        <v>17124</v>
      </c>
      <c r="L3344" s="54" t="s">
        <v>15623</v>
      </c>
      <c r="M3344" s="55">
        <v>0.5</v>
      </c>
      <c r="N3344" s="55">
        <v>0.86</v>
      </c>
      <c r="O3344" s="54" t="s">
        <v>15615</v>
      </c>
    </row>
    <row r="3345" spans="1:15" x14ac:dyDescent="0.25">
      <c r="A3345" s="19">
        <v>3344</v>
      </c>
      <c r="B3345" t="s">
        <v>11804</v>
      </c>
      <c r="C3345" t="s">
        <v>3607</v>
      </c>
      <c r="D3345" s="50" t="s">
        <v>12689</v>
      </c>
      <c r="E3345" s="84">
        <f t="shared" si="208"/>
        <v>42967</v>
      </c>
      <c r="F3345" s="50">
        <f t="shared" si="209"/>
        <v>2017</v>
      </c>
      <c r="G3345" s="50">
        <f t="shared" si="210"/>
        <v>8</v>
      </c>
      <c r="H3345" s="50">
        <f t="shared" si="211"/>
        <v>7</v>
      </c>
      <c r="I3345" s="54" t="s">
        <v>15622</v>
      </c>
      <c r="J3345" s="54" t="s">
        <v>17050</v>
      </c>
      <c r="K3345" s="54" t="s">
        <v>17124</v>
      </c>
      <c r="L3345" s="54" t="s">
        <v>15626</v>
      </c>
      <c r="M3345" s="55">
        <v>1</v>
      </c>
      <c r="N3345" s="55">
        <v>1</v>
      </c>
      <c r="O3345" s="54" t="s">
        <v>15615</v>
      </c>
    </row>
    <row r="3346" spans="1:15" x14ac:dyDescent="0.25">
      <c r="A3346" s="19">
        <v>3345</v>
      </c>
      <c r="B3346" t="s">
        <v>9298</v>
      </c>
      <c r="C3346" t="s">
        <v>6058</v>
      </c>
      <c r="D3346" s="50" t="s">
        <v>12690</v>
      </c>
      <c r="E3346" s="84">
        <f t="shared" si="208"/>
        <v>42968</v>
      </c>
      <c r="F3346" s="50">
        <f t="shared" si="209"/>
        <v>2017</v>
      </c>
      <c r="G3346" s="50">
        <f t="shared" si="210"/>
        <v>8</v>
      </c>
      <c r="H3346" s="50">
        <f t="shared" si="211"/>
        <v>1</v>
      </c>
      <c r="I3346" s="54" t="s">
        <v>15721</v>
      </c>
      <c r="J3346" s="54" t="s">
        <v>17104</v>
      </c>
      <c r="K3346" s="54" t="s">
        <v>17124</v>
      </c>
      <c r="L3346" s="54" t="s">
        <v>15626</v>
      </c>
      <c r="M3346" s="55">
        <v>1</v>
      </c>
      <c r="N3346" s="55">
        <v>0.94</v>
      </c>
      <c r="O3346" s="54" t="s">
        <v>15616</v>
      </c>
    </row>
    <row r="3347" spans="1:15" x14ac:dyDescent="0.25">
      <c r="A3347" s="19">
        <v>3346</v>
      </c>
      <c r="B3347" t="s">
        <v>8773</v>
      </c>
      <c r="C3347" t="s">
        <v>6575</v>
      </c>
      <c r="D3347" s="50" t="s">
        <v>12691</v>
      </c>
      <c r="E3347" s="84">
        <f t="shared" si="208"/>
        <v>42974</v>
      </c>
      <c r="F3347" s="50">
        <f t="shared" si="209"/>
        <v>2017</v>
      </c>
      <c r="G3347" s="50">
        <f t="shared" si="210"/>
        <v>8</v>
      </c>
      <c r="H3347" s="50">
        <f t="shared" si="211"/>
        <v>7</v>
      </c>
      <c r="I3347" s="54" t="s">
        <v>15625</v>
      </c>
      <c r="J3347" s="54" t="s">
        <v>17050</v>
      </c>
      <c r="K3347" s="54" t="s">
        <v>17124</v>
      </c>
      <c r="L3347" s="54" t="s">
        <v>15626</v>
      </c>
      <c r="M3347" s="55">
        <v>1</v>
      </c>
      <c r="N3347" s="55">
        <v>1</v>
      </c>
      <c r="O3347" s="54" t="s">
        <v>15616</v>
      </c>
    </row>
    <row r="3348" spans="1:15" x14ac:dyDescent="0.25">
      <c r="A3348" s="19">
        <v>3347</v>
      </c>
      <c r="B3348" t="s">
        <v>9682</v>
      </c>
      <c r="C3348" t="s">
        <v>5682</v>
      </c>
      <c r="D3348" s="50" t="s">
        <v>12691</v>
      </c>
      <c r="E3348" s="84">
        <f t="shared" si="208"/>
        <v>42974</v>
      </c>
      <c r="F3348" s="50">
        <f t="shared" si="209"/>
        <v>2017</v>
      </c>
      <c r="G3348" s="50">
        <f t="shared" si="210"/>
        <v>8</v>
      </c>
      <c r="H3348" s="50">
        <f t="shared" si="211"/>
        <v>7</v>
      </c>
      <c r="I3348" s="54" t="s">
        <v>15625</v>
      </c>
      <c r="J3348" s="54" t="s">
        <v>17050</v>
      </c>
      <c r="K3348" s="54" t="s">
        <v>17124</v>
      </c>
      <c r="L3348" s="54" t="s">
        <v>15626</v>
      </c>
      <c r="M3348" s="55">
        <v>1</v>
      </c>
      <c r="N3348" s="55">
        <v>0.99</v>
      </c>
      <c r="O3348" s="54" t="s">
        <v>15616</v>
      </c>
    </row>
    <row r="3349" spans="1:15" x14ac:dyDescent="0.25">
      <c r="A3349" s="19">
        <v>3348</v>
      </c>
      <c r="B3349" t="s">
        <v>8766</v>
      </c>
      <c r="C3349" t="s">
        <v>6582</v>
      </c>
      <c r="D3349" s="50" t="s">
        <v>12692</v>
      </c>
      <c r="E3349" s="84">
        <f t="shared" si="208"/>
        <v>42975</v>
      </c>
      <c r="F3349" s="50">
        <f t="shared" si="209"/>
        <v>2017</v>
      </c>
      <c r="G3349" s="50">
        <f t="shared" si="210"/>
        <v>8</v>
      </c>
      <c r="H3349" s="50">
        <f t="shared" si="211"/>
        <v>1</v>
      </c>
      <c r="I3349" s="54" t="s">
        <v>15622</v>
      </c>
      <c r="J3349" s="54" t="s">
        <v>17050</v>
      </c>
      <c r="K3349" s="54" t="s">
        <v>17124</v>
      </c>
      <c r="L3349" s="54" t="s">
        <v>15628</v>
      </c>
      <c r="M3349" s="55">
        <v>0</v>
      </c>
      <c r="N3349" s="55">
        <v>1</v>
      </c>
      <c r="O3349" s="54" t="s">
        <v>15616</v>
      </c>
    </row>
    <row r="3350" spans="1:15" x14ac:dyDescent="0.25">
      <c r="A3350" s="19">
        <v>3349</v>
      </c>
      <c r="B3350" t="s">
        <v>10346</v>
      </c>
      <c r="C3350" t="s">
        <v>5033</v>
      </c>
      <c r="D3350" s="50" t="s">
        <v>12692</v>
      </c>
      <c r="E3350" s="84">
        <f t="shared" si="208"/>
        <v>42975</v>
      </c>
      <c r="F3350" s="50">
        <f t="shared" si="209"/>
        <v>2017</v>
      </c>
      <c r="G3350" s="50">
        <f t="shared" si="210"/>
        <v>8</v>
      </c>
      <c r="H3350" s="50">
        <f t="shared" si="211"/>
        <v>1</v>
      </c>
      <c r="I3350" s="54" t="s">
        <v>15622</v>
      </c>
      <c r="J3350" s="54" t="s">
        <v>17050</v>
      </c>
      <c r="K3350" s="54" t="s">
        <v>17124</v>
      </c>
      <c r="L3350" s="54" t="s">
        <v>15624</v>
      </c>
      <c r="M3350" s="55">
        <v>1</v>
      </c>
      <c r="N3350" s="55">
        <v>1</v>
      </c>
      <c r="O3350" s="54" t="s">
        <v>15616</v>
      </c>
    </row>
    <row r="3351" spans="1:15" x14ac:dyDescent="0.25">
      <c r="A3351" s="19">
        <v>3350</v>
      </c>
      <c r="B3351" t="s">
        <v>11783</v>
      </c>
      <c r="C3351" t="s">
        <v>3627</v>
      </c>
      <c r="D3351" s="50" t="s">
        <v>12693</v>
      </c>
      <c r="E3351" s="84">
        <f t="shared" si="208"/>
        <v>42977</v>
      </c>
      <c r="F3351" s="50">
        <f t="shared" si="209"/>
        <v>2017</v>
      </c>
      <c r="G3351" s="50">
        <f t="shared" si="210"/>
        <v>8</v>
      </c>
      <c r="H3351" s="50">
        <f t="shared" si="211"/>
        <v>3</v>
      </c>
      <c r="I3351" s="54" t="s">
        <v>15640</v>
      </c>
      <c r="J3351" s="54" t="s">
        <v>17050</v>
      </c>
      <c r="K3351" s="54" t="s">
        <v>17124</v>
      </c>
      <c r="L3351" s="54" t="s">
        <v>15626</v>
      </c>
      <c r="M3351" s="55">
        <v>1</v>
      </c>
      <c r="N3351" s="55">
        <v>0.99</v>
      </c>
      <c r="O3351" s="54" t="s">
        <v>15616</v>
      </c>
    </row>
    <row r="3352" spans="1:15" x14ac:dyDescent="0.25">
      <c r="A3352" s="19">
        <v>3351</v>
      </c>
      <c r="B3352" t="s">
        <v>8204</v>
      </c>
      <c r="C3352" t="s">
        <v>7131</v>
      </c>
      <c r="D3352" s="50" t="s">
        <v>12694</v>
      </c>
      <c r="E3352" s="84">
        <f t="shared" si="208"/>
        <v>42978</v>
      </c>
      <c r="F3352" s="50">
        <f t="shared" si="209"/>
        <v>2017</v>
      </c>
      <c r="G3352" s="50">
        <f t="shared" si="210"/>
        <v>8</v>
      </c>
      <c r="H3352" s="50">
        <f t="shared" si="211"/>
        <v>4</v>
      </c>
      <c r="I3352" s="54" t="s">
        <v>15622</v>
      </c>
      <c r="J3352" s="54" t="s">
        <v>17050</v>
      </c>
      <c r="K3352" s="54" t="s">
        <v>17124</v>
      </c>
      <c r="L3352" s="54" t="s">
        <v>15626</v>
      </c>
      <c r="M3352" s="55">
        <v>1</v>
      </c>
      <c r="N3352" s="55">
        <v>0.96</v>
      </c>
      <c r="O3352" s="54" t="s">
        <v>15616</v>
      </c>
    </row>
    <row r="3353" spans="1:15" x14ac:dyDescent="0.25">
      <c r="A3353" s="19">
        <v>3352</v>
      </c>
      <c r="B3353" t="s">
        <v>8355</v>
      </c>
      <c r="C3353" t="s">
        <v>3592</v>
      </c>
      <c r="D3353" s="50" t="s">
        <v>12694</v>
      </c>
      <c r="E3353" s="84">
        <f t="shared" si="208"/>
        <v>42978</v>
      </c>
      <c r="F3353" s="50">
        <f t="shared" si="209"/>
        <v>2017</v>
      </c>
      <c r="G3353" s="50">
        <f t="shared" si="210"/>
        <v>8</v>
      </c>
      <c r="H3353" s="50">
        <f t="shared" si="211"/>
        <v>4</v>
      </c>
      <c r="I3353" s="54" t="s">
        <v>15622</v>
      </c>
      <c r="J3353" s="54" t="s">
        <v>17050</v>
      </c>
      <c r="K3353" s="54" t="s">
        <v>17124</v>
      </c>
      <c r="L3353" s="54" t="s">
        <v>15626</v>
      </c>
      <c r="M3353" s="55">
        <v>0.92</v>
      </c>
      <c r="N3353" s="55">
        <v>1</v>
      </c>
      <c r="O3353" s="54" t="s">
        <v>15615</v>
      </c>
    </row>
    <row r="3354" spans="1:15" x14ac:dyDescent="0.25">
      <c r="A3354" s="19">
        <v>3353</v>
      </c>
      <c r="B3354" t="s">
        <v>8700</v>
      </c>
      <c r="C3354" t="s">
        <v>6648</v>
      </c>
      <c r="D3354" s="50" t="s">
        <v>12695</v>
      </c>
      <c r="E3354" s="84">
        <f t="shared" si="208"/>
        <v>42979</v>
      </c>
      <c r="F3354" s="50">
        <f t="shared" si="209"/>
        <v>2017</v>
      </c>
      <c r="G3354" s="50">
        <f t="shared" si="210"/>
        <v>9</v>
      </c>
      <c r="H3354" s="50">
        <f t="shared" si="211"/>
        <v>5</v>
      </c>
      <c r="I3354" s="54" t="s">
        <v>15622</v>
      </c>
      <c r="J3354" s="54" t="s">
        <v>17050</v>
      </c>
      <c r="K3354" s="54" t="s">
        <v>17124</v>
      </c>
      <c r="L3354" s="54" t="s">
        <v>15624</v>
      </c>
      <c r="M3354" s="55">
        <v>1</v>
      </c>
      <c r="N3354" s="55">
        <v>0.97</v>
      </c>
      <c r="O3354" s="54" t="s">
        <v>15615</v>
      </c>
    </row>
    <row r="3355" spans="1:15" x14ac:dyDescent="0.25">
      <c r="A3355" s="19">
        <v>3354</v>
      </c>
      <c r="B3355" t="s">
        <v>8836</v>
      </c>
      <c r="C3355" t="s">
        <v>6513</v>
      </c>
      <c r="D3355" s="50" t="s">
        <v>12696</v>
      </c>
      <c r="E3355" s="84">
        <f t="shared" si="208"/>
        <v>42980</v>
      </c>
      <c r="F3355" s="50">
        <f t="shared" si="209"/>
        <v>2017</v>
      </c>
      <c r="G3355" s="50">
        <f t="shared" si="210"/>
        <v>9</v>
      </c>
      <c r="H3355" s="50">
        <f t="shared" si="211"/>
        <v>6</v>
      </c>
      <c r="I3355" s="54" t="s">
        <v>15629</v>
      </c>
      <c r="J3355" s="54" t="s">
        <v>17050</v>
      </c>
      <c r="K3355" s="54" t="s">
        <v>17124</v>
      </c>
      <c r="L3355" s="54" t="s">
        <v>15626</v>
      </c>
      <c r="M3355" s="55">
        <v>1</v>
      </c>
      <c r="N3355" s="55">
        <v>1</v>
      </c>
      <c r="O3355" s="54" t="s">
        <v>15615</v>
      </c>
    </row>
    <row r="3356" spans="1:15" x14ac:dyDescent="0.25">
      <c r="A3356" s="19">
        <v>3355</v>
      </c>
      <c r="B3356" t="s">
        <v>10940</v>
      </c>
      <c r="C3356" t="s">
        <v>4454</v>
      </c>
      <c r="D3356" s="50" t="s">
        <v>12697</v>
      </c>
      <c r="E3356" s="84">
        <f t="shared" si="208"/>
        <v>42982</v>
      </c>
      <c r="F3356" s="50">
        <f t="shared" si="209"/>
        <v>2017</v>
      </c>
      <c r="G3356" s="50">
        <f t="shared" si="210"/>
        <v>9</v>
      </c>
      <c r="H3356" s="50">
        <f t="shared" si="211"/>
        <v>1</v>
      </c>
      <c r="I3356" s="54" t="s">
        <v>15622</v>
      </c>
      <c r="J3356" s="54" t="s">
        <v>17050</v>
      </c>
      <c r="K3356" s="54" t="s">
        <v>17124</v>
      </c>
      <c r="L3356" s="54" t="s">
        <v>15628</v>
      </c>
      <c r="M3356" s="55">
        <v>0.2</v>
      </c>
      <c r="N3356" s="55">
        <v>0.75</v>
      </c>
      <c r="O3356" s="54" t="s">
        <v>15615</v>
      </c>
    </row>
    <row r="3357" spans="1:15" x14ac:dyDescent="0.25">
      <c r="A3357" s="19">
        <v>3356</v>
      </c>
      <c r="B3357" t="s">
        <v>8377</v>
      </c>
      <c r="C3357" t="s">
        <v>6364</v>
      </c>
      <c r="D3357" s="50" t="s">
        <v>12698</v>
      </c>
      <c r="E3357" s="84">
        <f t="shared" si="208"/>
        <v>42983</v>
      </c>
      <c r="F3357" s="50">
        <f t="shared" si="209"/>
        <v>2017</v>
      </c>
      <c r="G3357" s="50">
        <f t="shared" si="210"/>
        <v>9</v>
      </c>
      <c r="H3357" s="50">
        <f t="shared" si="211"/>
        <v>2</v>
      </c>
      <c r="I3357" s="54" t="s">
        <v>15629</v>
      </c>
      <c r="J3357" s="54" t="s">
        <v>17050</v>
      </c>
      <c r="K3357" s="54" t="s">
        <v>17124</v>
      </c>
      <c r="L3357" s="54" t="s">
        <v>15624</v>
      </c>
      <c r="M3357" s="55">
        <v>0.79</v>
      </c>
      <c r="N3357" s="55">
        <v>0.89</v>
      </c>
      <c r="O3357" s="54" t="s">
        <v>15615</v>
      </c>
    </row>
    <row r="3358" spans="1:15" x14ac:dyDescent="0.25">
      <c r="A3358" s="19">
        <v>3357</v>
      </c>
      <c r="B3358" t="s">
        <v>9338</v>
      </c>
      <c r="C3358" t="s">
        <v>6019</v>
      </c>
      <c r="D3358" s="50" t="s">
        <v>12698</v>
      </c>
      <c r="E3358" s="84">
        <f t="shared" si="208"/>
        <v>42983</v>
      </c>
      <c r="F3358" s="50">
        <f t="shared" si="209"/>
        <v>2017</v>
      </c>
      <c r="G3358" s="50">
        <f t="shared" si="210"/>
        <v>9</v>
      </c>
      <c r="H3358" s="50">
        <f t="shared" si="211"/>
        <v>2</v>
      </c>
      <c r="I3358" s="54" t="s">
        <v>15622</v>
      </c>
      <c r="J3358" s="54" t="s">
        <v>17050</v>
      </c>
      <c r="K3358" s="54" t="s">
        <v>17124</v>
      </c>
      <c r="L3358" s="54" t="s">
        <v>15626</v>
      </c>
      <c r="M3358" s="55">
        <v>1</v>
      </c>
      <c r="N3358" s="55">
        <v>0.95</v>
      </c>
      <c r="O3358" s="54" t="s">
        <v>15616</v>
      </c>
    </row>
    <row r="3359" spans="1:15" x14ac:dyDescent="0.25">
      <c r="A3359" s="19">
        <v>3358</v>
      </c>
      <c r="B3359" t="s">
        <v>10084</v>
      </c>
      <c r="C3359" t="s">
        <v>5290</v>
      </c>
      <c r="D3359" s="50" t="s">
        <v>12699</v>
      </c>
      <c r="E3359" s="84">
        <f t="shared" si="208"/>
        <v>42984</v>
      </c>
      <c r="F3359" s="50">
        <f t="shared" si="209"/>
        <v>2017</v>
      </c>
      <c r="G3359" s="50">
        <f t="shared" si="210"/>
        <v>9</v>
      </c>
      <c r="H3359" s="50">
        <f t="shared" si="211"/>
        <v>3</v>
      </c>
      <c r="I3359" s="54" t="s">
        <v>15622</v>
      </c>
      <c r="J3359" s="54" t="s">
        <v>17050</v>
      </c>
      <c r="K3359" s="54" t="s">
        <v>17124</v>
      </c>
      <c r="L3359" s="54" t="s">
        <v>15628</v>
      </c>
      <c r="M3359" s="55">
        <v>0</v>
      </c>
      <c r="N3359" s="55">
        <v>0.53</v>
      </c>
      <c r="O3359" s="54" t="s">
        <v>15615</v>
      </c>
    </row>
    <row r="3360" spans="1:15" x14ac:dyDescent="0.25">
      <c r="A3360" s="19">
        <v>3359</v>
      </c>
      <c r="B3360" t="s">
        <v>10499</v>
      </c>
      <c r="C3360" t="s">
        <v>4884</v>
      </c>
      <c r="D3360" s="50" t="s">
        <v>12700</v>
      </c>
      <c r="E3360" s="84">
        <f t="shared" si="208"/>
        <v>42985</v>
      </c>
      <c r="F3360" s="50">
        <f t="shared" si="209"/>
        <v>2017</v>
      </c>
      <c r="G3360" s="50">
        <f t="shared" si="210"/>
        <v>9</v>
      </c>
      <c r="H3360" s="50">
        <f t="shared" si="211"/>
        <v>4</v>
      </c>
      <c r="I3360" s="54" t="s">
        <v>15622</v>
      </c>
      <c r="J3360" s="54" t="s">
        <v>17050</v>
      </c>
      <c r="K3360" s="54" t="s">
        <v>17124</v>
      </c>
      <c r="L3360" s="54" t="s">
        <v>15626</v>
      </c>
      <c r="M3360" s="55">
        <v>1</v>
      </c>
      <c r="N3360" s="55">
        <v>0.98</v>
      </c>
      <c r="O3360" s="54" t="s">
        <v>15616</v>
      </c>
    </row>
    <row r="3361" spans="1:15" x14ac:dyDescent="0.25">
      <c r="A3361" s="19">
        <v>3360</v>
      </c>
      <c r="B3361" t="s">
        <v>9136</v>
      </c>
      <c r="C3361" t="s">
        <v>6217</v>
      </c>
      <c r="D3361" s="50" t="s">
        <v>12701</v>
      </c>
      <c r="E3361" s="84">
        <f t="shared" si="208"/>
        <v>42987</v>
      </c>
      <c r="F3361" s="50">
        <f t="shared" si="209"/>
        <v>2017</v>
      </c>
      <c r="G3361" s="50">
        <f t="shared" si="210"/>
        <v>9</v>
      </c>
      <c r="H3361" s="50">
        <f t="shared" si="211"/>
        <v>6</v>
      </c>
      <c r="I3361" s="54" t="s">
        <v>15622</v>
      </c>
      <c r="J3361" s="54" t="s">
        <v>17050</v>
      </c>
      <c r="K3361" s="54" t="s">
        <v>17124</v>
      </c>
      <c r="L3361" s="54" t="s">
        <v>15624</v>
      </c>
      <c r="M3361" s="55">
        <v>1</v>
      </c>
      <c r="N3361" s="55">
        <v>0.96</v>
      </c>
      <c r="O3361" s="54" t="s">
        <v>15615</v>
      </c>
    </row>
    <row r="3362" spans="1:15" x14ac:dyDescent="0.25">
      <c r="A3362" s="19">
        <v>3361</v>
      </c>
      <c r="B3362" t="s">
        <v>10443</v>
      </c>
      <c r="C3362" t="s">
        <v>4938</v>
      </c>
      <c r="D3362" s="50" t="s">
        <v>12702</v>
      </c>
      <c r="E3362" s="84">
        <f t="shared" si="208"/>
        <v>42988</v>
      </c>
      <c r="F3362" s="50">
        <f t="shared" si="209"/>
        <v>2017</v>
      </c>
      <c r="G3362" s="50">
        <f t="shared" si="210"/>
        <v>9</v>
      </c>
      <c r="H3362" s="50">
        <f t="shared" si="211"/>
        <v>7</v>
      </c>
      <c r="I3362" s="54" t="s">
        <v>15629</v>
      </c>
      <c r="J3362" s="54" t="s">
        <v>17050</v>
      </c>
      <c r="K3362" s="54" t="s">
        <v>17124</v>
      </c>
      <c r="L3362" s="54" t="s">
        <v>15626</v>
      </c>
      <c r="M3362" s="55">
        <v>1</v>
      </c>
      <c r="N3362" s="55">
        <v>0.91</v>
      </c>
      <c r="O3362" s="54" t="s">
        <v>15615</v>
      </c>
    </row>
    <row r="3363" spans="1:15" x14ac:dyDescent="0.25">
      <c r="A3363" s="19">
        <v>3362</v>
      </c>
      <c r="B3363" t="s">
        <v>9997</v>
      </c>
      <c r="C3363" t="s">
        <v>5376</v>
      </c>
      <c r="D3363" s="50" t="s">
        <v>12703</v>
      </c>
      <c r="E3363" s="84">
        <f t="shared" si="208"/>
        <v>42991</v>
      </c>
      <c r="F3363" s="50">
        <f t="shared" si="209"/>
        <v>2017</v>
      </c>
      <c r="G3363" s="50">
        <f t="shared" si="210"/>
        <v>9</v>
      </c>
      <c r="H3363" s="50">
        <f t="shared" si="211"/>
        <v>3</v>
      </c>
      <c r="I3363" s="54" t="s">
        <v>15622</v>
      </c>
      <c r="J3363" s="54" t="s">
        <v>17050</v>
      </c>
      <c r="K3363" s="54" t="s">
        <v>17124</v>
      </c>
      <c r="L3363" s="54" t="s">
        <v>15626</v>
      </c>
      <c r="M3363" s="55">
        <v>0.89</v>
      </c>
      <c r="N3363" s="55">
        <v>0.91</v>
      </c>
      <c r="O3363" s="54" t="s">
        <v>15616</v>
      </c>
    </row>
    <row r="3364" spans="1:15" x14ac:dyDescent="0.25">
      <c r="A3364" s="19">
        <v>3363</v>
      </c>
      <c r="B3364" t="s">
        <v>11289</v>
      </c>
      <c r="C3364" t="s">
        <v>4112</v>
      </c>
      <c r="D3364" s="50" t="s">
        <v>12704</v>
      </c>
      <c r="E3364" s="84">
        <f t="shared" si="208"/>
        <v>42992</v>
      </c>
      <c r="F3364" s="50">
        <f t="shared" si="209"/>
        <v>2017</v>
      </c>
      <c r="G3364" s="50">
        <f t="shared" si="210"/>
        <v>9</v>
      </c>
      <c r="H3364" s="50">
        <f t="shared" si="211"/>
        <v>4</v>
      </c>
      <c r="I3364" s="54" t="s">
        <v>15629</v>
      </c>
      <c r="J3364" s="54" t="s">
        <v>17050</v>
      </c>
      <c r="K3364" s="54" t="s">
        <v>17124</v>
      </c>
      <c r="L3364" s="54" t="s">
        <v>15624</v>
      </c>
      <c r="M3364" s="55">
        <v>0.67</v>
      </c>
      <c r="N3364" s="55">
        <v>0.5</v>
      </c>
      <c r="O3364" s="54" t="s">
        <v>15615</v>
      </c>
    </row>
    <row r="3365" spans="1:15" x14ac:dyDescent="0.25">
      <c r="A3365" s="19">
        <v>3364</v>
      </c>
      <c r="B3365" t="s">
        <v>10593</v>
      </c>
      <c r="C3365" t="s">
        <v>4793</v>
      </c>
      <c r="D3365" s="50" t="s">
        <v>12705</v>
      </c>
      <c r="E3365" s="84">
        <f t="shared" si="208"/>
        <v>42994</v>
      </c>
      <c r="F3365" s="50">
        <f t="shared" si="209"/>
        <v>2017</v>
      </c>
      <c r="G3365" s="50">
        <f t="shared" si="210"/>
        <v>9</v>
      </c>
      <c r="H3365" s="50">
        <f t="shared" si="211"/>
        <v>6</v>
      </c>
      <c r="I3365" s="54" t="s">
        <v>15629</v>
      </c>
      <c r="J3365" s="54" t="s">
        <v>17050</v>
      </c>
      <c r="K3365" s="54" t="s">
        <v>17124</v>
      </c>
      <c r="L3365" s="54" t="s">
        <v>15626</v>
      </c>
      <c r="M3365" s="55">
        <v>1</v>
      </c>
      <c r="N3365" s="55">
        <v>1</v>
      </c>
      <c r="O3365" s="54" t="s">
        <v>15615</v>
      </c>
    </row>
    <row r="3366" spans="1:15" x14ac:dyDescent="0.25">
      <c r="A3366" s="19">
        <v>3365</v>
      </c>
      <c r="B3366" t="s">
        <v>9972</v>
      </c>
      <c r="C3366" t="s">
        <v>5400</v>
      </c>
      <c r="D3366" s="50" t="s">
        <v>12706</v>
      </c>
      <c r="E3366" s="84">
        <f t="shared" si="208"/>
        <v>42995</v>
      </c>
      <c r="F3366" s="50">
        <f t="shared" si="209"/>
        <v>2017</v>
      </c>
      <c r="G3366" s="50">
        <f t="shared" si="210"/>
        <v>9</v>
      </c>
      <c r="H3366" s="50">
        <f t="shared" si="211"/>
        <v>7</v>
      </c>
      <c r="I3366" s="54" t="s">
        <v>15750</v>
      </c>
      <c r="J3366" s="54" t="s">
        <v>17115</v>
      </c>
      <c r="K3366" s="54" t="s">
        <v>17147</v>
      </c>
      <c r="L3366" s="54" t="s">
        <v>15623</v>
      </c>
      <c r="M3366" s="55">
        <v>0.57999999999999996</v>
      </c>
      <c r="N3366" s="55">
        <v>0.26</v>
      </c>
      <c r="O3366" s="54" t="s">
        <v>15615</v>
      </c>
    </row>
    <row r="3367" spans="1:15" x14ac:dyDescent="0.25">
      <c r="A3367" s="19">
        <v>3366</v>
      </c>
      <c r="B3367" t="s">
        <v>10226</v>
      </c>
      <c r="C3367" t="s">
        <v>5153</v>
      </c>
      <c r="D3367" s="50" t="s">
        <v>12707</v>
      </c>
      <c r="E3367" s="84">
        <f t="shared" si="208"/>
        <v>42996</v>
      </c>
      <c r="F3367" s="50">
        <f t="shared" si="209"/>
        <v>2017</v>
      </c>
      <c r="G3367" s="50">
        <f t="shared" si="210"/>
        <v>9</v>
      </c>
      <c r="H3367" s="50">
        <f t="shared" si="211"/>
        <v>1</v>
      </c>
      <c r="I3367" s="54" t="s">
        <v>15622</v>
      </c>
      <c r="J3367" s="54" t="s">
        <v>17050</v>
      </c>
      <c r="K3367" s="54" t="s">
        <v>17124</v>
      </c>
      <c r="L3367" s="54" t="s">
        <v>15626</v>
      </c>
      <c r="M3367" s="55">
        <v>1</v>
      </c>
      <c r="N3367" s="55">
        <v>1</v>
      </c>
      <c r="O3367" s="54" t="s">
        <v>15616</v>
      </c>
    </row>
    <row r="3368" spans="1:15" x14ac:dyDescent="0.25">
      <c r="A3368" s="19">
        <v>3367</v>
      </c>
      <c r="B3368" t="s">
        <v>8118</v>
      </c>
      <c r="C3368" t="s">
        <v>7217</v>
      </c>
      <c r="D3368" s="50" t="s">
        <v>12708</v>
      </c>
      <c r="E3368" s="84">
        <f t="shared" si="208"/>
        <v>42997</v>
      </c>
      <c r="F3368" s="50">
        <f t="shared" si="209"/>
        <v>2017</v>
      </c>
      <c r="G3368" s="50">
        <f t="shared" si="210"/>
        <v>9</v>
      </c>
      <c r="H3368" s="50">
        <f t="shared" si="211"/>
        <v>2</v>
      </c>
      <c r="I3368" s="54" t="s">
        <v>15622</v>
      </c>
      <c r="J3368" s="54" t="s">
        <v>17050</v>
      </c>
      <c r="K3368" s="54" t="s">
        <v>17124</v>
      </c>
      <c r="L3368" s="54" t="s">
        <v>15624</v>
      </c>
      <c r="M3368" s="55">
        <v>1</v>
      </c>
      <c r="N3368" s="55">
        <v>1</v>
      </c>
      <c r="O3368" s="54" t="s">
        <v>15616</v>
      </c>
    </row>
    <row r="3369" spans="1:15" x14ac:dyDescent="0.25">
      <c r="A3369" s="19">
        <v>3368</v>
      </c>
      <c r="B3369" t="s">
        <v>10308</v>
      </c>
      <c r="C3369" t="s">
        <v>5071</v>
      </c>
      <c r="D3369" s="50" t="s">
        <v>12709</v>
      </c>
      <c r="E3369" s="84">
        <f t="shared" si="208"/>
        <v>42998</v>
      </c>
      <c r="F3369" s="50">
        <f t="shared" si="209"/>
        <v>2017</v>
      </c>
      <c r="G3369" s="50">
        <f t="shared" si="210"/>
        <v>9</v>
      </c>
      <c r="H3369" s="50">
        <f t="shared" si="211"/>
        <v>3</v>
      </c>
      <c r="I3369" s="54" t="s">
        <v>15622</v>
      </c>
      <c r="J3369" s="54" t="s">
        <v>17050</v>
      </c>
      <c r="K3369" s="54" t="s">
        <v>17124</v>
      </c>
      <c r="L3369" s="54" t="s">
        <v>15626</v>
      </c>
      <c r="M3369" s="55">
        <v>1</v>
      </c>
      <c r="N3369" s="55">
        <v>0.9</v>
      </c>
      <c r="O3369" s="54" t="s">
        <v>15615</v>
      </c>
    </row>
    <row r="3370" spans="1:15" x14ac:dyDescent="0.25">
      <c r="A3370" s="19">
        <v>3369</v>
      </c>
      <c r="B3370" t="s">
        <v>10457</v>
      </c>
      <c r="C3370" t="s">
        <v>4924</v>
      </c>
      <c r="D3370" s="50" t="s">
        <v>12710</v>
      </c>
      <c r="E3370" s="84">
        <f t="shared" si="208"/>
        <v>42999</v>
      </c>
      <c r="F3370" s="50">
        <f t="shared" si="209"/>
        <v>2017</v>
      </c>
      <c r="G3370" s="50">
        <f t="shared" si="210"/>
        <v>9</v>
      </c>
      <c r="H3370" s="50">
        <f t="shared" si="211"/>
        <v>4</v>
      </c>
      <c r="I3370" s="54" t="s">
        <v>15643</v>
      </c>
      <c r="J3370" s="54" t="s">
        <v>17072</v>
      </c>
      <c r="K3370" s="54" t="s">
        <v>17124</v>
      </c>
      <c r="L3370" s="54" t="s">
        <v>15626</v>
      </c>
      <c r="M3370" s="55">
        <v>1</v>
      </c>
      <c r="N3370" s="55">
        <v>1</v>
      </c>
      <c r="O3370" s="54" t="s">
        <v>15616</v>
      </c>
    </row>
    <row r="3371" spans="1:15" x14ac:dyDescent="0.25">
      <c r="A3371" s="19">
        <v>3370</v>
      </c>
      <c r="B3371" t="s">
        <v>9463</v>
      </c>
      <c r="C3371" t="s">
        <v>5896</v>
      </c>
      <c r="D3371" s="50" t="s">
        <v>12711</v>
      </c>
      <c r="E3371" s="84">
        <f t="shared" si="208"/>
        <v>43000</v>
      </c>
      <c r="F3371" s="50">
        <f t="shared" si="209"/>
        <v>2017</v>
      </c>
      <c r="G3371" s="50">
        <f t="shared" si="210"/>
        <v>9</v>
      </c>
      <c r="H3371" s="50">
        <f t="shared" si="211"/>
        <v>5</v>
      </c>
      <c r="I3371" s="54" t="s">
        <v>15622</v>
      </c>
      <c r="J3371" s="54" t="s">
        <v>17050</v>
      </c>
      <c r="K3371" s="54" t="s">
        <v>17124</v>
      </c>
      <c r="L3371" s="54" t="s">
        <v>15626</v>
      </c>
      <c r="M3371" s="55">
        <v>1</v>
      </c>
      <c r="N3371" s="55">
        <v>0.95</v>
      </c>
      <c r="O3371" s="54" t="s">
        <v>15616</v>
      </c>
    </row>
    <row r="3372" spans="1:15" x14ac:dyDescent="0.25">
      <c r="A3372" s="19">
        <v>3371</v>
      </c>
      <c r="B3372" t="s">
        <v>9441</v>
      </c>
      <c r="C3372" t="s">
        <v>5918</v>
      </c>
      <c r="D3372" s="50" t="s">
        <v>12712</v>
      </c>
      <c r="E3372" s="84">
        <f t="shared" si="208"/>
        <v>43004</v>
      </c>
      <c r="F3372" s="50">
        <f t="shared" si="209"/>
        <v>2017</v>
      </c>
      <c r="G3372" s="50">
        <f t="shared" si="210"/>
        <v>9</v>
      </c>
      <c r="H3372" s="50">
        <f t="shared" si="211"/>
        <v>2</v>
      </c>
      <c r="I3372" s="54" t="s">
        <v>15731</v>
      </c>
      <c r="J3372" s="54" t="s">
        <v>17079</v>
      </c>
      <c r="K3372" s="54" t="s">
        <v>17124</v>
      </c>
      <c r="L3372" s="54" t="s">
        <v>15624</v>
      </c>
      <c r="M3372" s="55">
        <v>1</v>
      </c>
      <c r="N3372" s="55">
        <v>0.97</v>
      </c>
      <c r="O3372" s="54" t="s">
        <v>15615</v>
      </c>
    </row>
    <row r="3373" spans="1:15" x14ac:dyDescent="0.25">
      <c r="A3373" s="19">
        <v>3372</v>
      </c>
      <c r="B3373" t="s">
        <v>11261</v>
      </c>
      <c r="C3373" t="s">
        <v>4140</v>
      </c>
      <c r="D3373" s="50" t="s">
        <v>12712</v>
      </c>
      <c r="E3373" s="84">
        <f t="shared" si="208"/>
        <v>43004</v>
      </c>
      <c r="F3373" s="50">
        <f t="shared" si="209"/>
        <v>2017</v>
      </c>
      <c r="G3373" s="50">
        <f t="shared" si="210"/>
        <v>9</v>
      </c>
      <c r="H3373" s="50">
        <f t="shared" si="211"/>
        <v>2</v>
      </c>
      <c r="I3373" s="54" t="s">
        <v>15625</v>
      </c>
      <c r="J3373" s="54" t="s">
        <v>17050</v>
      </c>
      <c r="K3373" s="54" t="s">
        <v>17124</v>
      </c>
      <c r="L3373" s="54" t="s">
        <v>15626</v>
      </c>
      <c r="M3373" s="55">
        <v>1</v>
      </c>
      <c r="N3373" s="55">
        <v>0.9</v>
      </c>
      <c r="O3373" s="54" t="s">
        <v>15615</v>
      </c>
    </row>
    <row r="3374" spans="1:15" x14ac:dyDescent="0.25">
      <c r="A3374" s="19">
        <v>3373</v>
      </c>
      <c r="B3374" t="s">
        <v>11359</v>
      </c>
      <c r="C3374" t="s">
        <v>4041</v>
      </c>
      <c r="D3374" s="50" t="s">
        <v>12713</v>
      </c>
      <c r="E3374" s="84">
        <f t="shared" si="208"/>
        <v>43009</v>
      </c>
      <c r="F3374" s="50">
        <f t="shared" si="209"/>
        <v>2017</v>
      </c>
      <c r="G3374" s="50">
        <f t="shared" si="210"/>
        <v>10</v>
      </c>
      <c r="H3374" s="50">
        <f t="shared" si="211"/>
        <v>7</v>
      </c>
      <c r="I3374" s="54" t="s">
        <v>15625</v>
      </c>
      <c r="J3374" s="54" t="s">
        <v>17050</v>
      </c>
      <c r="K3374" s="54" t="s">
        <v>17124</v>
      </c>
      <c r="L3374" s="54" t="s">
        <v>15624</v>
      </c>
      <c r="M3374" s="55">
        <v>0.96</v>
      </c>
      <c r="N3374" s="55">
        <v>0.98</v>
      </c>
      <c r="O3374" s="54" t="s">
        <v>15615</v>
      </c>
    </row>
    <row r="3375" spans="1:15" x14ac:dyDescent="0.25">
      <c r="A3375" s="19">
        <v>3374</v>
      </c>
      <c r="B3375" t="s">
        <v>8410</v>
      </c>
      <c r="C3375" t="s">
        <v>6932</v>
      </c>
      <c r="D3375" s="50" t="s">
        <v>12714</v>
      </c>
      <c r="E3375" s="84">
        <f t="shared" si="208"/>
        <v>43011</v>
      </c>
      <c r="F3375" s="50">
        <f t="shared" si="209"/>
        <v>2017</v>
      </c>
      <c r="G3375" s="50">
        <f t="shared" si="210"/>
        <v>10</v>
      </c>
      <c r="H3375" s="50">
        <f t="shared" si="211"/>
        <v>2</v>
      </c>
      <c r="I3375" s="54" t="s">
        <v>15673</v>
      </c>
      <c r="J3375" s="54" t="s">
        <v>17116</v>
      </c>
      <c r="K3375" s="54" t="s">
        <v>17148</v>
      </c>
      <c r="L3375" s="54" t="s">
        <v>15626</v>
      </c>
      <c r="M3375" s="55">
        <v>0.9</v>
      </c>
      <c r="N3375" s="55">
        <v>1</v>
      </c>
      <c r="O3375" s="54" t="s">
        <v>15615</v>
      </c>
    </row>
    <row r="3376" spans="1:15" x14ac:dyDescent="0.25">
      <c r="A3376" s="19">
        <v>3375</v>
      </c>
      <c r="B3376" t="s">
        <v>8936</v>
      </c>
      <c r="C3376" t="s">
        <v>6417</v>
      </c>
      <c r="D3376" s="50" t="s">
        <v>12714</v>
      </c>
      <c r="E3376" s="84">
        <f t="shared" si="208"/>
        <v>43011</v>
      </c>
      <c r="F3376" s="50">
        <f t="shared" si="209"/>
        <v>2017</v>
      </c>
      <c r="G3376" s="50">
        <f t="shared" si="210"/>
        <v>10</v>
      </c>
      <c r="H3376" s="50">
        <f t="shared" si="211"/>
        <v>2</v>
      </c>
      <c r="I3376" s="54" t="s">
        <v>15701</v>
      </c>
      <c r="J3376" s="54" t="s">
        <v>17072</v>
      </c>
      <c r="K3376" s="54" t="s">
        <v>17124</v>
      </c>
      <c r="L3376" s="54" t="s">
        <v>15628</v>
      </c>
      <c r="M3376" s="55">
        <v>0</v>
      </c>
      <c r="N3376" s="55">
        <v>1</v>
      </c>
      <c r="O3376" s="54" t="s">
        <v>15615</v>
      </c>
    </row>
    <row r="3377" spans="1:15" x14ac:dyDescent="0.25">
      <c r="A3377" s="19">
        <v>3376</v>
      </c>
      <c r="B3377" t="s">
        <v>9723</v>
      </c>
      <c r="C3377" t="s">
        <v>5642</v>
      </c>
      <c r="D3377" s="50" t="s">
        <v>12715</v>
      </c>
      <c r="E3377" s="84">
        <f t="shared" si="208"/>
        <v>43012</v>
      </c>
      <c r="F3377" s="50">
        <f t="shared" si="209"/>
        <v>2017</v>
      </c>
      <c r="G3377" s="50">
        <f t="shared" si="210"/>
        <v>10</v>
      </c>
      <c r="H3377" s="50">
        <f t="shared" si="211"/>
        <v>3</v>
      </c>
      <c r="I3377" s="54" t="s">
        <v>15622</v>
      </c>
      <c r="J3377" s="54" t="s">
        <v>17050</v>
      </c>
      <c r="K3377" s="54" t="s">
        <v>17124</v>
      </c>
      <c r="L3377" s="54" t="s">
        <v>15626</v>
      </c>
      <c r="M3377" s="55">
        <v>1</v>
      </c>
      <c r="N3377" s="55">
        <v>1</v>
      </c>
      <c r="O3377" s="54" t="s">
        <v>15616</v>
      </c>
    </row>
    <row r="3378" spans="1:15" x14ac:dyDescent="0.25">
      <c r="A3378" s="19">
        <v>3377</v>
      </c>
      <c r="B3378" t="s">
        <v>9483</v>
      </c>
      <c r="C3378" t="s">
        <v>5876</v>
      </c>
      <c r="D3378" s="50" t="s">
        <v>12716</v>
      </c>
      <c r="E3378" s="84">
        <f t="shared" si="208"/>
        <v>43013</v>
      </c>
      <c r="F3378" s="50">
        <f t="shared" si="209"/>
        <v>2017</v>
      </c>
      <c r="G3378" s="50">
        <f t="shared" si="210"/>
        <v>10</v>
      </c>
      <c r="H3378" s="50">
        <f t="shared" si="211"/>
        <v>4</v>
      </c>
      <c r="I3378" s="54" t="s">
        <v>15629</v>
      </c>
      <c r="J3378" s="54" t="s">
        <v>17050</v>
      </c>
      <c r="K3378" s="54" t="s">
        <v>17124</v>
      </c>
      <c r="L3378" s="54" t="s">
        <v>15626</v>
      </c>
      <c r="M3378" s="55">
        <v>1</v>
      </c>
      <c r="N3378" s="55">
        <v>0.99</v>
      </c>
      <c r="O3378" s="54" t="s">
        <v>15615</v>
      </c>
    </row>
    <row r="3379" spans="1:15" x14ac:dyDescent="0.25">
      <c r="A3379" s="19">
        <v>3378</v>
      </c>
      <c r="B3379" t="s">
        <v>11808</v>
      </c>
      <c r="C3379" t="s">
        <v>3604</v>
      </c>
      <c r="D3379" s="50" t="s">
        <v>12717</v>
      </c>
      <c r="E3379" s="84">
        <f t="shared" si="208"/>
        <v>43014</v>
      </c>
      <c r="F3379" s="50">
        <f t="shared" si="209"/>
        <v>2017</v>
      </c>
      <c r="G3379" s="50">
        <f t="shared" si="210"/>
        <v>10</v>
      </c>
      <c r="H3379" s="50">
        <f t="shared" si="211"/>
        <v>5</v>
      </c>
      <c r="I3379" s="54" t="s">
        <v>15622</v>
      </c>
      <c r="J3379" s="54" t="s">
        <v>17050</v>
      </c>
      <c r="K3379" s="54" t="s">
        <v>17124</v>
      </c>
      <c r="L3379" s="54" t="s">
        <v>15626</v>
      </c>
      <c r="M3379" s="55">
        <v>1</v>
      </c>
      <c r="N3379" s="55">
        <v>0.99</v>
      </c>
      <c r="O3379" s="54" t="s">
        <v>15615</v>
      </c>
    </row>
    <row r="3380" spans="1:15" x14ac:dyDescent="0.25">
      <c r="A3380" s="19">
        <v>3379</v>
      </c>
      <c r="B3380" t="s">
        <v>7801</v>
      </c>
      <c r="C3380" t="s">
        <v>7522</v>
      </c>
      <c r="D3380" s="50" t="s">
        <v>12717</v>
      </c>
      <c r="E3380" s="84">
        <f t="shared" si="208"/>
        <v>43014</v>
      </c>
      <c r="F3380" s="50">
        <f t="shared" si="209"/>
        <v>2017</v>
      </c>
      <c r="G3380" s="50">
        <f t="shared" si="210"/>
        <v>10</v>
      </c>
      <c r="H3380" s="50">
        <f t="shared" si="211"/>
        <v>5</v>
      </c>
      <c r="I3380" s="54" t="s">
        <v>15622</v>
      </c>
      <c r="J3380" s="54" t="s">
        <v>17050</v>
      </c>
      <c r="K3380" s="54" t="s">
        <v>17124</v>
      </c>
      <c r="L3380" s="54" t="s">
        <v>15623</v>
      </c>
      <c r="M3380" s="55">
        <v>0.62</v>
      </c>
      <c r="N3380" s="55">
        <v>1</v>
      </c>
      <c r="O3380" s="54" t="s">
        <v>15615</v>
      </c>
    </row>
    <row r="3381" spans="1:15" x14ac:dyDescent="0.25">
      <c r="A3381" s="19">
        <v>3380</v>
      </c>
      <c r="B3381" t="s">
        <v>10017</v>
      </c>
      <c r="C3381" t="s">
        <v>5356</v>
      </c>
      <c r="D3381" s="50" t="s">
        <v>12718</v>
      </c>
      <c r="E3381" s="84">
        <f t="shared" si="208"/>
        <v>43018</v>
      </c>
      <c r="F3381" s="50">
        <f t="shared" si="209"/>
        <v>2017</v>
      </c>
      <c r="G3381" s="50">
        <f t="shared" si="210"/>
        <v>10</v>
      </c>
      <c r="H3381" s="50">
        <f t="shared" si="211"/>
        <v>2</v>
      </c>
      <c r="I3381" s="54" t="s">
        <v>15629</v>
      </c>
      <c r="J3381" s="54" t="s">
        <v>17050</v>
      </c>
      <c r="K3381" s="54" t="s">
        <v>17124</v>
      </c>
      <c r="L3381" s="54" t="s">
        <v>15624</v>
      </c>
      <c r="M3381" s="55">
        <v>1</v>
      </c>
      <c r="N3381" s="55">
        <v>0.97</v>
      </c>
      <c r="O3381" s="54" t="s">
        <v>15615</v>
      </c>
    </row>
    <row r="3382" spans="1:15" x14ac:dyDescent="0.25">
      <c r="A3382" s="19">
        <v>3381</v>
      </c>
      <c r="B3382" t="s">
        <v>9243</v>
      </c>
      <c r="C3382" t="s">
        <v>6111</v>
      </c>
      <c r="D3382" s="50" t="s">
        <v>12718</v>
      </c>
      <c r="E3382" s="84">
        <f t="shared" si="208"/>
        <v>43018</v>
      </c>
      <c r="F3382" s="50">
        <f t="shared" si="209"/>
        <v>2017</v>
      </c>
      <c r="G3382" s="50">
        <f t="shared" si="210"/>
        <v>10</v>
      </c>
      <c r="H3382" s="50">
        <f t="shared" si="211"/>
        <v>2</v>
      </c>
      <c r="I3382" s="54" t="s">
        <v>15622</v>
      </c>
      <c r="J3382" s="54" t="s">
        <v>17050</v>
      </c>
      <c r="K3382" s="54" t="s">
        <v>17124</v>
      </c>
      <c r="L3382" s="54" t="s">
        <v>15626</v>
      </c>
      <c r="M3382" s="55">
        <v>1</v>
      </c>
      <c r="N3382" s="55">
        <v>1</v>
      </c>
      <c r="O3382" s="54" t="s">
        <v>15616</v>
      </c>
    </row>
    <row r="3383" spans="1:15" x14ac:dyDescent="0.25">
      <c r="A3383" s="19">
        <v>3382</v>
      </c>
      <c r="B3383" t="s">
        <v>9590</v>
      </c>
      <c r="C3383" t="s">
        <v>5771</v>
      </c>
      <c r="D3383" s="50" t="s">
        <v>12719</v>
      </c>
      <c r="E3383" s="84">
        <f t="shared" si="208"/>
        <v>43019</v>
      </c>
      <c r="F3383" s="50">
        <f t="shared" si="209"/>
        <v>2017</v>
      </c>
      <c r="G3383" s="50">
        <f t="shared" si="210"/>
        <v>10</v>
      </c>
      <c r="H3383" s="50">
        <f t="shared" si="211"/>
        <v>3</v>
      </c>
      <c r="I3383" s="54" t="s">
        <v>15629</v>
      </c>
      <c r="J3383" s="54" t="s">
        <v>17050</v>
      </c>
      <c r="K3383" s="54" t="s">
        <v>17124</v>
      </c>
      <c r="L3383" s="54" t="s">
        <v>15626</v>
      </c>
      <c r="M3383" s="55">
        <v>1</v>
      </c>
      <c r="N3383" s="55">
        <v>0.99</v>
      </c>
      <c r="O3383" s="54" t="s">
        <v>15616</v>
      </c>
    </row>
    <row r="3384" spans="1:15" x14ac:dyDescent="0.25">
      <c r="A3384" s="19">
        <v>3383</v>
      </c>
      <c r="B3384" t="s">
        <v>10827</v>
      </c>
      <c r="C3384" t="s">
        <v>4566</v>
      </c>
      <c r="D3384" s="50" t="s">
        <v>12719</v>
      </c>
      <c r="E3384" s="84">
        <f t="shared" si="208"/>
        <v>43019</v>
      </c>
      <c r="F3384" s="50">
        <f t="shared" si="209"/>
        <v>2017</v>
      </c>
      <c r="G3384" s="50">
        <f t="shared" si="210"/>
        <v>10</v>
      </c>
      <c r="H3384" s="50">
        <f t="shared" si="211"/>
        <v>3</v>
      </c>
      <c r="I3384" s="54" t="s">
        <v>15629</v>
      </c>
      <c r="J3384" s="54" t="s">
        <v>17050</v>
      </c>
      <c r="K3384" s="54" t="s">
        <v>17124</v>
      </c>
      <c r="L3384" s="54" t="s">
        <v>15626</v>
      </c>
      <c r="M3384" s="55">
        <v>1</v>
      </c>
      <c r="N3384" s="55">
        <v>0.99</v>
      </c>
      <c r="O3384" s="54" t="s">
        <v>15616</v>
      </c>
    </row>
    <row r="3385" spans="1:15" x14ac:dyDescent="0.25">
      <c r="A3385" s="19">
        <v>3384</v>
      </c>
      <c r="B3385" t="s">
        <v>8069</v>
      </c>
      <c r="C3385" t="s">
        <v>7264</v>
      </c>
      <c r="D3385" s="50" t="s">
        <v>12719</v>
      </c>
      <c r="E3385" s="84">
        <f t="shared" si="208"/>
        <v>43019</v>
      </c>
      <c r="F3385" s="50">
        <f t="shared" si="209"/>
        <v>2017</v>
      </c>
      <c r="G3385" s="50">
        <f t="shared" si="210"/>
        <v>10</v>
      </c>
      <c r="H3385" s="50">
        <f t="shared" si="211"/>
        <v>3</v>
      </c>
      <c r="I3385" s="54" t="s">
        <v>15625</v>
      </c>
      <c r="J3385" s="54" t="s">
        <v>17050</v>
      </c>
      <c r="K3385" s="54" t="s">
        <v>17124</v>
      </c>
      <c r="L3385" s="54" t="s">
        <v>15626</v>
      </c>
      <c r="M3385" s="55">
        <v>0.75</v>
      </c>
      <c r="N3385" s="55">
        <v>0.6</v>
      </c>
      <c r="O3385" s="54" t="s">
        <v>15615</v>
      </c>
    </row>
    <row r="3386" spans="1:15" x14ac:dyDescent="0.25">
      <c r="A3386" s="19">
        <v>3385</v>
      </c>
      <c r="B3386" t="s">
        <v>8461</v>
      </c>
      <c r="C3386" t="s">
        <v>6882</v>
      </c>
      <c r="D3386" s="50" t="s">
        <v>12720</v>
      </c>
      <c r="E3386" s="84">
        <f t="shared" si="208"/>
        <v>43020</v>
      </c>
      <c r="F3386" s="50">
        <f t="shared" si="209"/>
        <v>2017</v>
      </c>
      <c r="G3386" s="50">
        <f t="shared" si="210"/>
        <v>10</v>
      </c>
      <c r="H3386" s="50">
        <f t="shared" si="211"/>
        <v>4</v>
      </c>
      <c r="I3386" s="54" t="s">
        <v>15625</v>
      </c>
      <c r="J3386" s="54" t="s">
        <v>17050</v>
      </c>
      <c r="K3386" s="54" t="s">
        <v>17124</v>
      </c>
      <c r="L3386" s="54" t="s">
        <v>15626</v>
      </c>
      <c r="M3386" s="55">
        <v>1</v>
      </c>
      <c r="N3386" s="55">
        <v>0.94</v>
      </c>
      <c r="O3386" s="54" t="s">
        <v>15616</v>
      </c>
    </row>
    <row r="3387" spans="1:15" x14ac:dyDescent="0.25">
      <c r="A3387" s="19">
        <v>3386</v>
      </c>
      <c r="B3387" t="s">
        <v>10128</v>
      </c>
      <c r="C3387" t="s">
        <v>5249</v>
      </c>
      <c r="D3387" s="50" t="s">
        <v>12720</v>
      </c>
      <c r="E3387" s="84">
        <f t="shared" si="208"/>
        <v>43020</v>
      </c>
      <c r="F3387" s="50">
        <f t="shared" si="209"/>
        <v>2017</v>
      </c>
      <c r="G3387" s="50">
        <f t="shared" si="210"/>
        <v>10</v>
      </c>
      <c r="H3387" s="50">
        <f t="shared" si="211"/>
        <v>4</v>
      </c>
      <c r="I3387" s="54" t="s">
        <v>15622</v>
      </c>
      <c r="J3387" s="54" t="s">
        <v>17050</v>
      </c>
      <c r="K3387" s="54" t="s">
        <v>17124</v>
      </c>
      <c r="L3387" s="54" t="s">
        <v>15626</v>
      </c>
      <c r="M3387" s="55">
        <v>1</v>
      </c>
      <c r="N3387" s="55">
        <v>0.83</v>
      </c>
      <c r="O3387" s="54" t="s">
        <v>15616</v>
      </c>
    </row>
    <row r="3388" spans="1:15" x14ac:dyDescent="0.25">
      <c r="A3388" s="19">
        <v>3387</v>
      </c>
      <c r="B3388" t="s">
        <v>8328</v>
      </c>
      <c r="C3388" t="s">
        <v>7009</v>
      </c>
      <c r="D3388" s="50" t="s">
        <v>12721</v>
      </c>
      <c r="E3388" s="84">
        <f t="shared" si="208"/>
        <v>43023</v>
      </c>
      <c r="F3388" s="50">
        <f t="shared" si="209"/>
        <v>2017</v>
      </c>
      <c r="G3388" s="50">
        <f t="shared" si="210"/>
        <v>10</v>
      </c>
      <c r="H3388" s="50">
        <f t="shared" si="211"/>
        <v>7</v>
      </c>
      <c r="I3388" s="54" t="s">
        <v>15622</v>
      </c>
      <c r="J3388" s="54" t="s">
        <v>17050</v>
      </c>
      <c r="K3388" s="54" t="s">
        <v>17124</v>
      </c>
      <c r="L3388" s="54" t="s">
        <v>15626</v>
      </c>
      <c r="M3388" s="55">
        <v>1</v>
      </c>
      <c r="N3388" s="55">
        <v>0.95</v>
      </c>
      <c r="O3388" s="54" t="s">
        <v>15616</v>
      </c>
    </row>
    <row r="3389" spans="1:15" x14ac:dyDescent="0.25">
      <c r="A3389" s="19">
        <v>3388</v>
      </c>
      <c r="B3389" t="s">
        <v>10372</v>
      </c>
      <c r="C3389" t="s">
        <v>5007</v>
      </c>
      <c r="D3389" s="50" t="s">
        <v>12722</v>
      </c>
      <c r="E3389" s="84">
        <f t="shared" si="208"/>
        <v>43025</v>
      </c>
      <c r="F3389" s="50">
        <f t="shared" si="209"/>
        <v>2017</v>
      </c>
      <c r="G3389" s="50">
        <f t="shared" si="210"/>
        <v>10</v>
      </c>
      <c r="H3389" s="50">
        <f t="shared" si="211"/>
        <v>2</v>
      </c>
      <c r="I3389" s="54" t="s">
        <v>15642</v>
      </c>
      <c r="J3389" s="54" t="s">
        <v>17059</v>
      </c>
      <c r="K3389" s="54" t="s">
        <v>17124</v>
      </c>
      <c r="L3389" s="54" t="s">
        <v>15626</v>
      </c>
      <c r="M3389" s="55">
        <v>1</v>
      </c>
      <c r="N3389" s="55">
        <v>0.82</v>
      </c>
      <c r="O3389" s="54" t="s">
        <v>15616</v>
      </c>
    </row>
    <row r="3390" spans="1:15" x14ac:dyDescent="0.25">
      <c r="A3390" s="19">
        <v>3389</v>
      </c>
      <c r="B3390" t="s">
        <v>9568</v>
      </c>
      <c r="C3390" t="s">
        <v>5792</v>
      </c>
      <c r="D3390" s="50" t="s">
        <v>12723</v>
      </c>
      <c r="E3390" s="84">
        <f t="shared" si="208"/>
        <v>43026</v>
      </c>
      <c r="F3390" s="50">
        <f t="shared" si="209"/>
        <v>2017</v>
      </c>
      <c r="G3390" s="50">
        <f t="shared" si="210"/>
        <v>10</v>
      </c>
      <c r="H3390" s="50">
        <f t="shared" si="211"/>
        <v>3</v>
      </c>
      <c r="I3390" s="54" t="s">
        <v>15622</v>
      </c>
      <c r="J3390" s="54" t="s">
        <v>17050</v>
      </c>
      <c r="K3390" s="54" t="s">
        <v>17124</v>
      </c>
      <c r="L3390" s="54" t="s">
        <v>15623</v>
      </c>
      <c r="M3390" s="55">
        <v>1</v>
      </c>
      <c r="N3390" s="55">
        <v>0.95</v>
      </c>
      <c r="O3390" s="54" t="s">
        <v>15616</v>
      </c>
    </row>
    <row r="3391" spans="1:15" x14ac:dyDescent="0.25">
      <c r="A3391" s="19">
        <v>3390</v>
      </c>
      <c r="B3391" t="s">
        <v>10352</v>
      </c>
      <c r="C3391" t="s">
        <v>5027</v>
      </c>
      <c r="D3391" s="50" t="s">
        <v>12724</v>
      </c>
      <c r="E3391" s="84">
        <f t="shared" si="208"/>
        <v>43030</v>
      </c>
      <c r="F3391" s="50">
        <f t="shared" si="209"/>
        <v>2017</v>
      </c>
      <c r="G3391" s="50">
        <f t="shared" si="210"/>
        <v>10</v>
      </c>
      <c r="H3391" s="50">
        <f t="shared" si="211"/>
        <v>7</v>
      </c>
      <c r="I3391" s="54" t="s">
        <v>15622</v>
      </c>
      <c r="J3391" s="54" t="s">
        <v>17050</v>
      </c>
      <c r="K3391" s="54" t="s">
        <v>17124</v>
      </c>
      <c r="L3391" s="54" t="s">
        <v>15623</v>
      </c>
      <c r="M3391" s="55">
        <v>0.6</v>
      </c>
      <c r="N3391" s="55">
        <v>0.96</v>
      </c>
      <c r="O3391" s="54" t="s">
        <v>15616</v>
      </c>
    </row>
    <row r="3392" spans="1:15" x14ac:dyDescent="0.25">
      <c r="A3392" s="19">
        <v>3391</v>
      </c>
      <c r="B3392" t="s">
        <v>10984</v>
      </c>
      <c r="C3392" t="s">
        <v>4412</v>
      </c>
      <c r="D3392" s="50" t="s">
        <v>12725</v>
      </c>
      <c r="E3392" s="84">
        <f t="shared" si="208"/>
        <v>43031</v>
      </c>
      <c r="F3392" s="50">
        <f t="shared" si="209"/>
        <v>2017</v>
      </c>
      <c r="G3392" s="50">
        <f t="shared" si="210"/>
        <v>10</v>
      </c>
      <c r="H3392" s="50">
        <f t="shared" si="211"/>
        <v>1</v>
      </c>
      <c r="I3392" s="54" t="s">
        <v>15622</v>
      </c>
      <c r="J3392" s="54" t="s">
        <v>17050</v>
      </c>
      <c r="K3392" s="54" t="s">
        <v>17124</v>
      </c>
      <c r="L3392" s="54" t="s">
        <v>15628</v>
      </c>
      <c r="M3392" s="55">
        <v>0.28999999999999998</v>
      </c>
      <c r="N3392" s="55">
        <v>0.69</v>
      </c>
      <c r="O3392" s="54" t="s">
        <v>15615</v>
      </c>
    </row>
    <row r="3393" spans="1:15" x14ac:dyDescent="0.25">
      <c r="A3393" s="19">
        <v>3392</v>
      </c>
      <c r="B3393" t="s">
        <v>8199</v>
      </c>
      <c r="C3393" t="s">
        <v>7136</v>
      </c>
      <c r="D3393" s="50" t="s">
        <v>12725</v>
      </c>
      <c r="E3393" s="84">
        <f t="shared" si="208"/>
        <v>43031</v>
      </c>
      <c r="F3393" s="50">
        <f t="shared" si="209"/>
        <v>2017</v>
      </c>
      <c r="G3393" s="50">
        <f t="shared" si="210"/>
        <v>10</v>
      </c>
      <c r="H3393" s="50">
        <f t="shared" si="211"/>
        <v>1</v>
      </c>
      <c r="I3393" s="54" t="s">
        <v>15625</v>
      </c>
      <c r="J3393" s="54" t="s">
        <v>17050</v>
      </c>
      <c r="K3393" s="54" t="s">
        <v>17124</v>
      </c>
      <c r="L3393" s="54" t="s">
        <v>15626</v>
      </c>
      <c r="M3393" s="55">
        <v>1</v>
      </c>
      <c r="N3393" s="55">
        <v>0.94</v>
      </c>
      <c r="O3393" s="54" t="s">
        <v>15615</v>
      </c>
    </row>
    <row r="3394" spans="1:15" x14ac:dyDescent="0.25">
      <c r="A3394" s="19">
        <v>3393</v>
      </c>
      <c r="B3394" t="s">
        <v>9872</v>
      </c>
      <c r="C3394" t="s">
        <v>5499</v>
      </c>
      <c r="D3394" s="50" t="s">
        <v>12725</v>
      </c>
      <c r="E3394" s="84">
        <f t="shared" si="208"/>
        <v>43031</v>
      </c>
      <c r="F3394" s="50">
        <f t="shared" si="209"/>
        <v>2017</v>
      </c>
      <c r="G3394" s="50">
        <f t="shared" si="210"/>
        <v>10</v>
      </c>
      <c r="H3394" s="50">
        <f t="shared" si="211"/>
        <v>1</v>
      </c>
      <c r="I3394" s="54" t="s">
        <v>15747</v>
      </c>
      <c r="J3394" s="54" t="s">
        <v>17050</v>
      </c>
      <c r="K3394" s="54" t="s">
        <v>17124</v>
      </c>
      <c r="L3394" s="54" t="s">
        <v>15626</v>
      </c>
      <c r="M3394" s="55">
        <v>1</v>
      </c>
      <c r="N3394" s="55">
        <v>1</v>
      </c>
      <c r="O3394" s="54" t="s">
        <v>15616</v>
      </c>
    </row>
    <row r="3395" spans="1:15" x14ac:dyDescent="0.25">
      <c r="A3395" s="19">
        <v>3394</v>
      </c>
      <c r="B3395" t="s">
        <v>10619</v>
      </c>
      <c r="C3395" t="s">
        <v>4767</v>
      </c>
      <c r="D3395" s="50" t="s">
        <v>12726</v>
      </c>
      <c r="E3395" s="84">
        <f t="shared" ref="E3395:E3458" si="212">DATE(LEFT(D3395,4),MID(D3395,5,2),RIGHT(D3395,2))</f>
        <v>43033</v>
      </c>
      <c r="F3395" s="50">
        <f t="shared" ref="F3395:F3458" si="213">YEAR(E3395)</f>
        <v>2017</v>
      </c>
      <c r="G3395" s="50">
        <f t="shared" ref="G3395:G3458" si="214">MONTH(E3395)</f>
        <v>10</v>
      </c>
      <c r="H3395" s="50">
        <f t="shared" ref="H3395:H3458" si="215">WEEKDAY(E3395,2)</f>
        <v>3</v>
      </c>
      <c r="I3395" s="54" t="s">
        <v>15629</v>
      </c>
      <c r="J3395" s="54" t="s">
        <v>17050</v>
      </c>
      <c r="K3395" s="54" t="s">
        <v>17124</v>
      </c>
      <c r="L3395" s="54" t="s">
        <v>15623</v>
      </c>
      <c r="M3395" s="55">
        <v>1</v>
      </c>
      <c r="N3395" s="55">
        <v>0.9</v>
      </c>
      <c r="O3395" s="54" t="s">
        <v>15616</v>
      </c>
    </row>
    <row r="3396" spans="1:15" x14ac:dyDescent="0.25">
      <c r="A3396" s="19">
        <v>3395</v>
      </c>
      <c r="B3396" t="s">
        <v>8724</v>
      </c>
      <c r="C3396" t="s">
        <v>6624</v>
      </c>
      <c r="D3396" s="50" t="s">
        <v>12726</v>
      </c>
      <c r="E3396" s="84">
        <f t="shared" si="212"/>
        <v>43033</v>
      </c>
      <c r="F3396" s="50">
        <f t="shared" si="213"/>
        <v>2017</v>
      </c>
      <c r="G3396" s="50">
        <f t="shared" si="214"/>
        <v>10</v>
      </c>
      <c r="H3396" s="50">
        <f t="shared" si="215"/>
        <v>3</v>
      </c>
      <c r="I3396" s="54" t="s">
        <v>15622</v>
      </c>
      <c r="J3396" s="54" t="s">
        <v>17050</v>
      </c>
      <c r="K3396" s="54" t="s">
        <v>17124</v>
      </c>
      <c r="L3396" s="54" t="s">
        <v>15626</v>
      </c>
      <c r="M3396" s="55">
        <v>1</v>
      </c>
      <c r="N3396" s="55">
        <v>1</v>
      </c>
      <c r="O3396" s="54" t="s">
        <v>15616</v>
      </c>
    </row>
    <row r="3397" spans="1:15" x14ac:dyDescent="0.25">
      <c r="A3397" s="19">
        <v>3396</v>
      </c>
      <c r="B3397" t="s">
        <v>10090</v>
      </c>
      <c r="C3397" t="s">
        <v>5284</v>
      </c>
      <c r="D3397" s="50" t="s">
        <v>12726</v>
      </c>
      <c r="E3397" s="84">
        <f t="shared" si="212"/>
        <v>43033</v>
      </c>
      <c r="F3397" s="50">
        <f t="shared" si="213"/>
        <v>2017</v>
      </c>
      <c r="G3397" s="50">
        <f t="shared" si="214"/>
        <v>10</v>
      </c>
      <c r="H3397" s="50">
        <f t="shared" si="215"/>
        <v>3</v>
      </c>
      <c r="I3397" s="54" t="s">
        <v>15627</v>
      </c>
      <c r="J3397" s="54" t="s">
        <v>17050</v>
      </c>
      <c r="K3397" s="54" t="s">
        <v>17124</v>
      </c>
      <c r="L3397" s="54" t="s">
        <v>15623</v>
      </c>
      <c r="M3397" s="55">
        <v>0.5</v>
      </c>
      <c r="N3397" s="55">
        <v>0.98</v>
      </c>
      <c r="O3397" s="54" t="s">
        <v>15615</v>
      </c>
    </row>
    <row r="3398" spans="1:15" x14ac:dyDescent="0.25">
      <c r="A3398" s="19">
        <v>3397</v>
      </c>
      <c r="B3398" t="s">
        <v>10356</v>
      </c>
      <c r="C3398" t="s">
        <v>5023</v>
      </c>
      <c r="D3398" s="50" t="s">
        <v>12727</v>
      </c>
      <c r="E3398" s="84">
        <f t="shared" si="212"/>
        <v>43034</v>
      </c>
      <c r="F3398" s="50">
        <f t="shared" si="213"/>
        <v>2017</v>
      </c>
      <c r="G3398" s="50">
        <f t="shared" si="214"/>
        <v>10</v>
      </c>
      <c r="H3398" s="50">
        <f t="shared" si="215"/>
        <v>4</v>
      </c>
      <c r="I3398" s="54" t="s">
        <v>15622</v>
      </c>
      <c r="J3398" s="54" t="s">
        <v>17050</v>
      </c>
      <c r="K3398" s="54" t="s">
        <v>17124</v>
      </c>
      <c r="L3398" s="54" t="s">
        <v>15623</v>
      </c>
      <c r="M3398" s="55">
        <v>0.5</v>
      </c>
      <c r="N3398" s="55">
        <v>0.54</v>
      </c>
      <c r="O3398" s="54" t="s">
        <v>15615</v>
      </c>
    </row>
    <row r="3399" spans="1:15" x14ac:dyDescent="0.25">
      <c r="A3399" s="19">
        <v>3398</v>
      </c>
      <c r="B3399" t="s">
        <v>9513</v>
      </c>
      <c r="C3399" t="s">
        <v>5847</v>
      </c>
      <c r="D3399" s="50" t="s">
        <v>12728</v>
      </c>
      <c r="E3399" s="84">
        <f t="shared" si="212"/>
        <v>43035</v>
      </c>
      <c r="F3399" s="50">
        <f t="shared" si="213"/>
        <v>2017</v>
      </c>
      <c r="G3399" s="50">
        <f t="shared" si="214"/>
        <v>10</v>
      </c>
      <c r="H3399" s="50">
        <f t="shared" si="215"/>
        <v>5</v>
      </c>
      <c r="I3399" s="54" t="s">
        <v>15625</v>
      </c>
      <c r="J3399" s="54" t="s">
        <v>17050</v>
      </c>
      <c r="K3399" s="54" t="s">
        <v>17124</v>
      </c>
      <c r="L3399" s="54" t="s">
        <v>15628</v>
      </c>
      <c r="M3399" s="55">
        <v>0</v>
      </c>
      <c r="N3399" s="55">
        <v>0.92</v>
      </c>
      <c r="O3399" s="54" t="s">
        <v>15615</v>
      </c>
    </row>
    <row r="3400" spans="1:15" x14ac:dyDescent="0.25">
      <c r="A3400" s="19">
        <v>3399</v>
      </c>
      <c r="B3400" t="s">
        <v>10664</v>
      </c>
      <c r="C3400" t="s">
        <v>4722</v>
      </c>
      <c r="D3400" s="50" t="s">
        <v>12729</v>
      </c>
      <c r="E3400" s="84">
        <f t="shared" si="212"/>
        <v>43036</v>
      </c>
      <c r="F3400" s="50">
        <f t="shared" si="213"/>
        <v>2017</v>
      </c>
      <c r="G3400" s="50">
        <f t="shared" si="214"/>
        <v>10</v>
      </c>
      <c r="H3400" s="50">
        <f t="shared" si="215"/>
        <v>6</v>
      </c>
      <c r="I3400" s="54" t="s">
        <v>15622</v>
      </c>
      <c r="J3400" s="54" t="s">
        <v>17050</v>
      </c>
      <c r="K3400" s="54" t="s">
        <v>17124</v>
      </c>
      <c r="L3400" s="54" t="s">
        <v>15623</v>
      </c>
      <c r="M3400" s="55">
        <v>0.69</v>
      </c>
      <c r="N3400" s="55">
        <v>0.77</v>
      </c>
      <c r="O3400" s="54" t="s">
        <v>15615</v>
      </c>
    </row>
    <row r="3401" spans="1:15" x14ac:dyDescent="0.25">
      <c r="A3401" s="19">
        <v>3400</v>
      </c>
      <c r="B3401" t="s">
        <v>8595</v>
      </c>
      <c r="C3401" t="s">
        <v>6752</v>
      </c>
      <c r="D3401" s="50" t="s">
        <v>12730</v>
      </c>
      <c r="E3401" s="84">
        <f t="shared" si="212"/>
        <v>43039</v>
      </c>
      <c r="F3401" s="50">
        <f t="shared" si="213"/>
        <v>2017</v>
      </c>
      <c r="G3401" s="50">
        <f t="shared" si="214"/>
        <v>10</v>
      </c>
      <c r="H3401" s="50">
        <f t="shared" si="215"/>
        <v>2</v>
      </c>
      <c r="I3401" s="54" t="s">
        <v>15622</v>
      </c>
      <c r="J3401" s="54" t="s">
        <v>17050</v>
      </c>
      <c r="K3401" s="54" t="s">
        <v>17124</v>
      </c>
      <c r="L3401" s="54" t="s">
        <v>15628</v>
      </c>
      <c r="M3401" s="55">
        <v>0</v>
      </c>
      <c r="N3401" s="55">
        <v>1</v>
      </c>
      <c r="O3401" s="54" t="s">
        <v>15615</v>
      </c>
    </row>
    <row r="3402" spans="1:15" x14ac:dyDescent="0.25">
      <c r="A3402" s="19">
        <v>3401</v>
      </c>
      <c r="B3402" t="s">
        <v>7889</v>
      </c>
      <c r="C3402" t="s">
        <v>7439</v>
      </c>
      <c r="D3402" s="50" t="s">
        <v>12731</v>
      </c>
      <c r="E3402" s="84">
        <f t="shared" si="212"/>
        <v>43042</v>
      </c>
      <c r="F3402" s="50">
        <f t="shared" si="213"/>
        <v>2017</v>
      </c>
      <c r="G3402" s="50">
        <f t="shared" si="214"/>
        <v>11</v>
      </c>
      <c r="H3402" s="50">
        <f t="shared" si="215"/>
        <v>5</v>
      </c>
      <c r="I3402" s="54" t="s">
        <v>15629</v>
      </c>
      <c r="J3402" s="54" t="s">
        <v>17050</v>
      </c>
      <c r="K3402" s="54" t="s">
        <v>17124</v>
      </c>
      <c r="L3402" s="54" t="s">
        <v>15626</v>
      </c>
      <c r="M3402" s="55">
        <v>1</v>
      </c>
      <c r="N3402" s="55">
        <v>0.89</v>
      </c>
      <c r="O3402" s="54" t="s">
        <v>15615</v>
      </c>
    </row>
    <row r="3403" spans="1:15" x14ac:dyDescent="0.25">
      <c r="A3403" s="19">
        <v>3402</v>
      </c>
      <c r="B3403" t="s">
        <v>8806</v>
      </c>
      <c r="C3403" t="s">
        <v>6542</v>
      </c>
      <c r="D3403" s="50" t="s">
        <v>12731</v>
      </c>
      <c r="E3403" s="84">
        <f t="shared" si="212"/>
        <v>43042</v>
      </c>
      <c r="F3403" s="50">
        <f t="shared" si="213"/>
        <v>2017</v>
      </c>
      <c r="G3403" s="50">
        <f t="shared" si="214"/>
        <v>11</v>
      </c>
      <c r="H3403" s="50">
        <f t="shared" si="215"/>
        <v>5</v>
      </c>
      <c r="I3403" s="54" t="s">
        <v>15625</v>
      </c>
      <c r="J3403" s="54" t="s">
        <v>17050</v>
      </c>
      <c r="K3403" s="54" t="s">
        <v>17124</v>
      </c>
      <c r="L3403" s="54" t="s">
        <v>15626</v>
      </c>
      <c r="M3403" s="55">
        <v>1</v>
      </c>
      <c r="N3403" s="55">
        <v>0.97</v>
      </c>
      <c r="O3403" s="54" t="s">
        <v>15616</v>
      </c>
    </row>
    <row r="3404" spans="1:15" x14ac:dyDescent="0.25">
      <c r="A3404" s="19">
        <v>3403</v>
      </c>
      <c r="B3404" t="s">
        <v>10340</v>
      </c>
      <c r="C3404" t="s">
        <v>5039</v>
      </c>
      <c r="D3404" s="50" t="s">
        <v>12732</v>
      </c>
      <c r="E3404" s="84">
        <f t="shared" si="212"/>
        <v>43043</v>
      </c>
      <c r="F3404" s="50">
        <f t="shared" si="213"/>
        <v>2017</v>
      </c>
      <c r="G3404" s="50">
        <f t="shared" si="214"/>
        <v>11</v>
      </c>
      <c r="H3404" s="50">
        <f t="shared" si="215"/>
        <v>6</v>
      </c>
      <c r="I3404" s="54" t="s">
        <v>15625</v>
      </c>
      <c r="J3404" s="54" t="s">
        <v>17050</v>
      </c>
      <c r="K3404" s="54" t="s">
        <v>17124</v>
      </c>
      <c r="L3404" s="54" t="s">
        <v>15628</v>
      </c>
      <c r="M3404" s="55">
        <v>0.33</v>
      </c>
      <c r="N3404" s="55">
        <v>0.91</v>
      </c>
      <c r="O3404" s="54" t="s">
        <v>15615</v>
      </c>
    </row>
    <row r="3405" spans="1:15" x14ac:dyDescent="0.25">
      <c r="A3405" s="19">
        <v>3404</v>
      </c>
      <c r="B3405" t="s">
        <v>9308</v>
      </c>
      <c r="C3405" t="s">
        <v>6048</v>
      </c>
      <c r="D3405" s="50" t="s">
        <v>12732</v>
      </c>
      <c r="E3405" s="84">
        <f t="shared" si="212"/>
        <v>43043</v>
      </c>
      <c r="F3405" s="50">
        <f t="shared" si="213"/>
        <v>2017</v>
      </c>
      <c r="G3405" s="50">
        <f t="shared" si="214"/>
        <v>11</v>
      </c>
      <c r="H3405" s="50">
        <f t="shared" si="215"/>
        <v>6</v>
      </c>
      <c r="I3405" s="54" t="s">
        <v>15622</v>
      </c>
      <c r="J3405" s="54" t="s">
        <v>17050</v>
      </c>
      <c r="K3405" s="54" t="s">
        <v>17124</v>
      </c>
      <c r="L3405" s="54" t="s">
        <v>15624</v>
      </c>
      <c r="M3405" s="55">
        <v>1</v>
      </c>
      <c r="N3405" s="55">
        <v>0.92</v>
      </c>
      <c r="O3405" s="54" t="s">
        <v>15616</v>
      </c>
    </row>
    <row r="3406" spans="1:15" x14ac:dyDescent="0.25">
      <c r="A3406" s="19">
        <v>3405</v>
      </c>
      <c r="B3406" t="s">
        <v>10476</v>
      </c>
      <c r="C3406" t="s">
        <v>4907</v>
      </c>
      <c r="D3406" s="50" t="s">
        <v>12732</v>
      </c>
      <c r="E3406" s="84">
        <f t="shared" si="212"/>
        <v>43043</v>
      </c>
      <c r="F3406" s="50">
        <f t="shared" si="213"/>
        <v>2017</v>
      </c>
      <c r="G3406" s="50">
        <f t="shared" si="214"/>
        <v>11</v>
      </c>
      <c r="H3406" s="50">
        <f t="shared" si="215"/>
        <v>6</v>
      </c>
      <c r="I3406" s="54" t="s">
        <v>15622</v>
      </c>
      <c r="J3406" s="54" t="s">
        <v>17050</v>
      </c>
      <c r="K3406" s="54" t="s">
        <v>17124</v>
      </c>
      <c r="L3406" s="54" t="s">
        <v>15626</v>
      </c>
      <c r="M3406" s="55">
        <v>1</v>
      </c>
      <c r="N3406" s="55">
        <v>1</v>
      </c>
      <c r="O3406" s="54" t="s">
        <v>15616</v>
      </c>
    </row>
    <row r="3407" spans="1:15" x14ac:dyDescent="0.25">
      <c r="A3407" s="19">
        <v>3406</v>
      </c>
      <c r="B3407" t="s">
        <v>10227</v>
      </c>
      <c r="C3407" t="s">
        <v>5152</v>
      </c>
      <c r="D3407" s="50" t="s">
        <v>12733</v>
      </c>
      <c r="E3407" s="84">
        <f t="shared" si="212"/>
        <v>43046</v>
      </c>
      <c r="F3407" s="50">
        <f t="shared" si="213"/>
        <v>2017</v>
      </c>
      <c r="G3407" s="50">
        <f t="shared" si="214"/>
        <v>11</v>
      </c>
      <c r="H3407" s="50">
        <f t="shared" si="215"/>
        <v>2</v>
      </c>
      <c r="I3407" s="54" t="s">
        <v>15765</v>
      </c>
      <c r="J3407" s="54" t="s">
        <v>17050</v>
      </c>
      <c r="K3407" s="54" t="s">
        <v>17124</v>
      </c>
      <c r="L3407" s="54" t="s">
        <v>15626</v>
      </c>
      <c r="M3407" s="55">
        <v>1</v>
      </c>
      <c r="N3407" s="55">
        <v>0.96</v>
      </c>
      <c r="O3407" s="54" t="s">
        <v>15616</v>
      </c>
    </row>
    <row r="3408" spans="1:15" x14ac:dyDescent="0.25">
      <c r="A3408" s="19">
        <v>3407</v>
      </c>
      <c r="B3408" t="s">
        <v>10596</v>
      </c>
      <c r="C3408" t="s">
        <v>4790</v>
      </c>
      <c r="D3408" s="50" t="s">
        <v>12733</v>
      </c>
      <c r="E3408" s="84">
        <f t="shared" si="212"/>
        <v>43046</v>
      </c>
      <c r="F3408" s="50">
        <f t="shared" si="213"/>
        <v>2017</v>
      </c>
      <c r="G3408" s="50">
        <f t="shared" si="214"/>
        <v>11</v>
      </c>
      <c r="H3408" s="50">
        <f t="shared" si="215"/>
        <v>2</v>
      </c>
      <c r="I3408" s="54" t="s">
        <v>15629</v>
      </c>
      <c r="J3408" s="54" t="s">
        <v>17050</v>
      </c>
      <c r="K3408" s="54" t="s">
        <v>17124</v>
      </c>
      <c r="L3408" s="54" t="s">
        <v>15626</v>
      </c>
      <c r="M3408" s="55">
        <v>1</v>
      </c>
      <c r="N3408" s="55">
        <v>0.97</v>
      </c>
      <c r="O3408" s="54" t="s">
        <v>15616</v>
      </c>
    </row>
    <row r="3409" spans="1:15" x14ac:dyDescent="0.25">
      <c r="A3409" s="19">
        <v>3408</v>
      </c>
      <c r="B3409" t="s">
        <v>11238</v>
      </c>
      <c r="C3409" t="s">
        <v>4163</v>
      </c>
      <c r="D3409" s="50" t="s">
        <v>12733</v>
      </c>
      <c r="E3409" s="84">
        <f t="shared" si="212"/>
        <v>43046</v>
      </c>
      <c r="F3409" s="50">
        <f t="shared" si="213"/>
        <v>2017</v>
      </c>
      <c r="G3409" s="50">
        <f t="shared" si="214"/>
        <v>11</v>
      </c>
      <c r="H3409" s="50">
        <f t="shared" si="215"/>
        <v>2</v>
      </c>
      <c r="I3409" s="54" t="s">
        <v>15622</v>
      </c>
      <c r="J3409" s="54" t="s">
        <v>17050</v>
      </c>
      <c r="K3409" s="54" t="s">
        <v>17124</v>
      </c>
      <c r="L3409" s="54" t="s">
        <v>15626</v>
      </c>
      <c r="M3409" s="55">
        <v>1</v>
      </c>
      <c r="N3409" s="55">
        <v>0.95</v>
      </c>
      <c r="O3409" s="54" t="s">
        <v>15616</v>
      </c>
    </row>
    <row r="3410" spans="1:15" x14ac:dyDescent="0.25">
      <c r="A3410" s="19">
        <v>3409</v>
      </c>
      <c r="B3410" t="s">
        <v>11452</v>
      </c>
      <c r="C3410" t="s">
        <v>3949</v>
      </c>
      <c r="D3410" s="50" t="s">
        <v>12734</v>
      </c>
      <c r="E3410" s="84">
        <f t="shared" si="212"/>
        <v>43049</v>
      </c>
      <c r="F3410" s="50">
        <f t="shared" si="213"/>
        <v>2017</v>
      </c>
      <c r="G3410" s="50">
        <f t="shared" si="214"/>
        <v>11</v>
      </c>
      <c r="H3410" s="50">
        <f t="shared" si="215"/>
        <v>5</v>
      </c>
      <c r="I3410" s="54" t="s">
        <v>15625</v>
      </c>
      <c r="J3410" s="54" t="s">
        <v>17050</v>
      </c>
      <c r="K3410" s="54" t="s">
        <v>17124</v>
      </c>
      <c r="L3410" s="54" t="s">
        <v>15626</v>
      </c>
      <c r="M3410" s="55">
        <v>1</v>
      </c>
      <c r="N3410" s="55">
        <v>0.9</v>
      </c>
      <c r="O3410" s="54" t="s">
        <v>15616</v>
      </c>
    </row>
    <row r="3411" spans="1:15" x14ac:dyDescent="0.25">
      <c r="A3411" s="19">
        <v>3410</v>
      </c>
      <c r="B3411" t="s">
        <v>8190</v>
      </c>
      <c r="C3411" t="s">
        <v>7145</v>
      </c>
      <c r="D3411" s="50" t="s">
        <v>12734</v>
      </c>
      <c r="E3411" s="84">
        <f t="shared" si="212"/>
        <v>43049</v>
      </c>
      <c r="F3411" s="50">
        <f t="shared" si="213"/>
        <v>2017</v>
      </c>
      <c r="G3411" s="50">
        <f t="shared" si="214"/>
        <v>11</v>
      </c>
      <c r="H3411" s="50">
        <f t="shared" si="215"/>
        <v>5</v>
      </c>
      <c r="I3411" s="54" t="s">
        <v>15622</v>
      </c>
      <c r="J3411" s="54" t="s">
        <v>17050</v>
      </c>
      <c r="K3411" s="54" t="s">
        <v>17124</v>
      </c>
      <c r="L3411" s="54" t="s">
        <v>15626</v>
      </c>
      <c r="M3411" s="55">
        <v>1</v>
      </c>
      <c r="N3411" s="55">
        <v>1</v>
      </c>
      <c r="O3411" s="54" t="s">
        <v>15616</v>
      </c>
    </row>
    <row r="3412" spans="1:15" x14ac:dyDescent="0.25">
      <c r="A3412" s="19">
        <v>3411</v>
      </c>
      <c r="B3412" t="s">
        <v>10393</v>
      </c>
      <c r="C3412" t="s">
        <v>4986</v>
      </c>
      <c r="D3412" s="50" t="s">
        <v>12735</v>
      </c>
      <c r="E3412" s="84">
        <f t="shared" si="212"/>
        <v>43051</v>
      </c>
      <c r="F3412" s="50">
        <f t="shared" si="213"/>
        <v>2017</v>
      </c>
      <c r="G3412" s="50">
        <f t="shared" si="214"/>
        <v>11</v>
      </c>
      <c r="H3412" s="50">
        <f t="shared" si="215"/>
        <v>7</v>
      </c>
      <c r="I3412" s="54" t="s">
        <v>15773</v>
      </c>
      <c r="J3412" s="54" t="s">
        <v>17083</v>
      </c>
      <c r="K3412" s="54" t="s">
        <v>17124</v>
      </c>
      <c r="L3412" s="54" t="s">
        <v>15624</v>
      </c>
      <c r="M3412" s="55">
        <v>1</v>
      </c>
      <c r="N3412" s="55">
        <v>0.96</v>
      </c>
      <c r="O3412" s="54" t="s">
        <v>15615</v>
      </c>
    </row>
    <row r="3413" spans="1:15" x14ac:dyDescent="0.25">
      <c r="A3413" s="19">
        <v>3412</v>
      </c>
      <c r="B3413" t="s">
        <v>7805</v>
      </c>
      <c r="C3413" t="s">
        <v>7518</v>
      </c>
      <c r="D3413" s="50" t="s">
        <v>12736</v>
      </c>
      <c r="E3413" s="84">
        <f t="shared" si="212"/>
        <v>43053</v>
      </c>
      <c r="F3413" s="50">
        <f t="shared" si="213"/>
        <v>2017</v>
      </c>
      <c r="G3413" s="50">
        <f t="shared" si="214"/>
        <v>11</v>
      </c>
      <c r="H3413" s="50">
        <f t="shared" si="215"/>
        <v>2</v>
      </c>
      <c r="I3413" s="54" t="s">
        <v>15637</v>
      </c>
      <c r="J3413" s="54" t="s">
        <v>17073</v>
      </c>
      <c r="K3413" s="54" t="s">
        <v>17124</v>
      </c>
      <c r="L3413" s="54" t="s">
        <v>15626</v>
      </c>
      <c r="M3413" s="55">
        <v>0.91</v>
      </c>
      <c r="N3413" s="55">
        <v>0.44</v>
      </c>
      <c r="O3413" s="54" t="s">
        <v>15615</v>
      </c>
    </row>
    <row r="3414" spans="1:15" x14ac:dyDescent="0.25">
      <c r="A3414" s="19">
        <v>3413</v>
      </c>
      <c r="B3414" t="s">
        <v>10599</v>
      </c>
      <c r="C3414" t="s">
        <v>4787</v>
      </c>
      <c r="D3414" s="50" t="s">
        <v>12736</v>
      </c>
      <c r="E3414" s="84">
        <f t="shared" si="212"/>
        <v>43053</v>
      </c>
      <c r="F3414" s="50">
        <f t="shared" si="213"/>
        <v>2017</v>
      </c>
      <c r="G3414" s="50">
        <f t="shared" si="214"/>
        <v>11</v>
      </c>
      <c r="H3414" s="50">
        <f t="shared" si="215"/>
        <v>2</v>
      </c>
      <c r="I3414" s="54" t="s">
        <v>15625</v>
      </c>
      <c r="J3414" s="54" t="s">
        <v>17050</v>
      </c>
      <c r="K3414" s="54" t="s">
        <v>17124</v>
      </c>
      <c r="L3414" s="54" t="s">
        <v>15624</v>
      </c>
      <c r="M3414" s="55">
        <v>1</v>
      </c>
      <c r="N3414" s="55">
        <v>0.79</v>
      </c>
      <c r="O3414" s="54" t="s">
        <v>15616</v>
      </c>
    </row>
    <row r="3415" spans="1:15" x14ac:dyDescent="0.25">
      <c r="A3415" s="19">
        <v>3414</v>
      </c>
      <c r="B3415" t="s">
        <v>8564</v>
      </c>
      <c r="C3415" t="s">
        <v>6783</v>
      </c>
      <c r="D3415" s="50" t="s">
        <v>12737</v>
      </c>
      <c r="E3415" s="84">
        <f t="shared" si="212"/>
        <v>43054</v>
      </c>
      <c r="F3415" s="50">
        <f t="shared" si="213"/>
        <v>2017</v>
      </c>
      <c r="G3415" s="50">
        <f t="shared" si="214"/>
        <v>11</v>
      </c>
      <c r="H3415" s="50">
        <f t="shared" si="215"/>
        <v>3</v>
      </c>
      <c r="I3415" s="54" t="s">
        <v>15625</v>
      </c>
      <c r="J3415" s="54" t="s">
        <v>17050</v>
      </c>
      <c r="K3415" s="54" t="s">
        <v>17124</v>
      </c>
      <c r="L3415" s="54" t="s">
        <v>15623</v>
      </c>
      <c r="M3415" s="55">
        <v>0.89</v>
      </c>
      <c r="N3415" s="55">
        <v>0.25</v>
      </c>
      <c r="O3415" s="54" t="s">
        <v>15615</v>
      </c>
    </row>
    <row r="3416" spans="1:15" x14ac:dyDescent="0.25">
      <c r="A3416" s="19">
        <v>3415</v>
      </c>
      <c r="B3416" t="s">
        <v>8787</v>
      </c>
      <c r="C3416" t="s">
        <v>6561</v>
      </c>
      <c r="D3416" s="50" t="s">
        <v>12738</v>
      </c>
      <c r="E3416" s="84">
        <f t="shared" si="212"/>
        <v>43055</v>
      </c>
      <c r="F3416" s="50">
        <f t="shared" si="213"/>
        <v>2017</v>
      </c>
      <c r="G3416" s="50">
        <f t="shared" si="214"/>
        <v>11</v>
      </c>
      <c r="H3416" s="50">
        <f t="shared" si="215"/>
        <v>4</v>
      </c>
      <c r="I3416" s="54" t="s">
        <v>15629</v>
      </c>
      <c r="J3416" s="54" t="s">
        <v>17050</v>
      </c>
      <c r="K3416" s="54" t="s">
        <v>17124</v>
      </c>
      <c r="L3416" s="54" t="s">
        <v>15624</v>
      </c>
      <c r="M3416" s="55">
        <v>1</v>
      </c>
      <c r="N3416" s="55">
        <v>1</v>
      </c>
      <c r="O3416" s="54" t="s">
        <v>15615</v>
      </c>
    </row>
    <row r="3417" spans="1:15" x14ac:dyDescent="0.25">
      <c r="A3417" s="19">
        <v>3416</v>
      </c>
      <c r="B3417" t="s">
        <v>10041</v>
      </c>
      <c r="C3417" t="s">
        <v>5333</v>
      </c>
      <c r="D3417" s="50" t="s">
        <v>12738</v>
      </c>
      <c r="E3417" s="84">
        <f t="shared" si="212"/>
        <v>43055</v>
      </c>
      <c r="F3417" s="50">
        <f t="shared" si="213"/>
        <v>2017</v>
      </c>
      <c r="G3417" s="50">
        <f t="shared" si="214"/>
        <v>11</v>
      </c>
      <c r="H3417" s="50">
        <f t="shared" si="215"/>
        <v>4</v>
      </c>
      <c r="I3417" s="54" t="s">
        <v>15629</v>
      </c>
      <c r="J3417" s="54" t="s">
        <v>17050</v>
      </c>
      <c r="K3417" s="54" t="s">
        <v>17124</v>
      </c>
      <c r="L3417" s="54" t="s">
        <v>15626</v>
      </c>
      <c r="M3417" s="55">
        <v>1</v>
      </c>
      <c r="N3417" s="55">
        <v>0.55000000000000004</v>
      </c>
      <c r="O3417" s="54" t="s">
        <v>15616</v>
      </c>
    </row>
    <row r="3418" spans="1:15" x14ac:dyDescent="0.25">
      <c r="A3418" s="19">
        <v>3417</v>
      </c>
      <c r="B3418" t="s">
        <v>11633</v>
      </c>
      <c r="C3418" t="s">
        <v>3772</v>
      </c>
      <c r="D3418" s="50" t="s">
        <v>12739</v>
      </c>
      <c r="E3418" s="84">
        <f t="shared" si="212"/>
        <v>43057</v>
      </c>
      <c r="F3418" s="50">
        <f t="shared" si="213"/>
        <v>2017</v>
      </c>
      <c r="G3418" s="50">
        <f t="shared" si="214"/>
        <v>11</v>
      </c>
      <c r="H3418" s="50">
        <f t="shared" si="215"/>
        <v>6</v>
      </c>
      <c r="I3418" s="54" t="s">
        <v>15622</v>
      </c>
      <c r="J3418" s="54" t="s">
        <v>17050</v>
      </c>
      <c r="K3418" s="54" t="s">
        <v>17124</v>
      </c>
      <c r="L3418" s="54" t="s">
        <v>15626</v>
      </c>
      <c r="M3418" s="55">
        <v>1</v>
      </c>
      <c r="N3418" s="55">
        <v>1</v>
      </c>
      <c r="O3418" s="54" t="s">
        <v>15615</v>
      </c>
    </row>
    <row r="3419" spans="1:15" x14ac:dyDescent="0.25">
      <c r="A3419" s="19">
        <v>3418</v>
      </c>
      <c r="B3419" t="s">
        <v>8150</v>
      </c>
      <c r="C3419" t="s">
        <v>7185</v>
      </c>
      <c r="D3419" s="50" t="s">
        <v>12740</v>
      </c>
      <c r="E3419" s="84">
        <f t="shared" si="212"/>
        <v>43060</v>
      </c>
      <c r="F3419" s="50">
        <f t="shared" si="213"/>
        <v>2017</v>
      </c>
      <c r="G3419" s="50">
        <f t="shared" si="214"/>
        <v>11</v>
      </c>
      <c r="H3419" s="50">
        <f t="shared" si="215"/>
        <v>2</v>
      </c>
      <c r="I3419" s="54" t="s">
        <v>15622</v>
      </c>
      <c r="J3419" s="54" t="s">
        <v>17050</v>
      </c>
      <c r="K3419" s="54" t="s">
        <v>17124</v>
      </c>
      <c r="L3419" s="54" t="s">
        <v>15624</v>
      </c>
      <c r="M3419" s="55">
        <v>1</v>
      </c>
      <c r="N3419" s="55">
        <v>1</v>
      </c>
      <c r="O3419" s="54" t="s">
        <v>15616</v>
      </c>
    </row>
    <row r="3420" spans="1:15" x14ac:dyDescent="0.25">
      <c r="A3420" s="19">
        <v>3419</v>
      </c>
      <c r="B3420" t="s">
        <v>8331</v>
      </c>
      <c r="C3420" t="s">
        <v>7006</v>
      </c>
      <c r="D3420" s="50" t="s">
        <v>12741</v>
      </c>
      <c r="E3420" s="84">
        <f t="shared" si="212"/>
        <v>43062</v>
      </c>
      <c r="F3420" s="50">
        <f t="shared" si="213"/>
        <v>2017</v>
      </c>
      <c r="G3420" s="50">
        <f t="shared" si="214"/>
        <v>11</v>
      </c>
      <c r="H3420" s="50">
        <f t="shared" si="215"/>
        <v>4</v>
      </c>
      <c r="I3420" s="54" t="s">
        <v>15625</v>
      </c>
      <c r="J3420" s="54" t="s">
        <v>17050</v>
      </c>
      <c r="K3420" s="54" t="s">
        <v>17124</v>
      </c>
      <c r="L3420" s="54" t="s">
        <v>15626</v>
      </c>
      <c r="M3420" s="55">
        <v>1</v>
      </c>
      <c r="N3420" s="55">
        <v>0.81</v>
      </c>
      <c r="O3420" s="54" t="s">
        <v>15615</v>
      </c>
    </row>
    <row r="3421" spans="1:15" x14ac:dyDescent="0.25">
      <c r="A3421" s="19">
        <v>3420</v>
      </c>
      <c r="B3421" t="s">
        <v>8845</v>
      </c>
      <c r="C3421" t="s">
        <v>6504</v>
      </c>
      <c r="D3421" s="50" t="s">
        <v>12742</v>
      </c>
      <c r="E3421" s="84">
        <f t="shared" si="212"/>
        <v>43064</v>
      </c>
      <c r="F3421" s="50">
        <f t="shared" si="213"/>
        <v>2017</v>
      </c>
      <c r="G3421" s="50">
        <f t="shared" si="214"/>
        <v>11</v>
      </c>
      <c r="H3421" s="50">
        <f t="shared" si="215"/>
        <v>6</v>
      </c>
      <c r="I3421" s="54" t="s">
        <v>15622</v>
      </c>
      <c r="J3421" s="54" t="s">
        <v>17050</v>
      </c>
      <c r="K3421" s="54" t="s">
        <v>17124</v>
      </c>
      <c r="L3421" s="54" t="s">
        <v>15623</v>
      </c>
      <c r="M3421" s="55">
        <v>1</v>
      </c>
      <c r="N3421" s="55">
        <v>0.4</v>
      </c>
      <c r="O3421" s="54" t="s">
        <v>15615</v>
      </c>
    </row>
    <row r="3422" spans="1:15" x14ac:dyDescent="0.25">
      <c r="A3422" s="19">
        <v>3421</v>
      </c>
      <c r="B3422" t="s">
        <v>8625</v>
      </c>
      <c r="C3422" t="s">
        <v>6723</v>
      </c>
      <c r="D3422" s="50" t="s">
        <v>12743</v>
      </c>
      <c r="E3422" s="84">
        <f t="shared" si="212"/>
        <v>43065</v>
      </c>
      <c r="F3422" s="50">
        <f t="shared" si="213"/>
        <v>2017</v>
      </c>
      <c r="G3422" s="50">
        <f t="shared" si="214"/>
        <v>11</v>
      </c>
      <c r="H3422" s="50">
        <f t="shared" si="215"/>
        <v>7</v>
      </c>
      <c r="I3422" s="54" t="s">
        <v>15622</v>
      </c>
      <c r="J3422" s="54" t="s">
        <v>17050</v>
      </c>
      <c r="K3422" s="54" t="s">
        <v>17124</v>
      </c>
      <c r="L3422" s="54" t="s">
        <v>15624</v>
      </c>
      <c r="M3422" s="55">
        <v>1</v>
      </c>
      <c r="N3422" s="55">
        <v>0.98</v>
      </c>
      <c r="O3422" s="54" t="s">
        <v>15616</v>
      </c>
    </row>
    <row r="3423" spans="1:15" x14ac:dyDescent="0.25">
      <c r="A3423" s="19">
        <v>3422</v>
      </c>
      <c r="B3423" t="s">
        <v>10655</v>
      </c>
      <c r="C3423" t="s">
        <v>4731</v>
      </c>
      <c r="D3423" s="50" t="s">
        <v>12744</v>
      </c>
      <c r="E3423" s="84">
        <f t="shared" si="212"/>
        <v>43067</v>
      </c>
      <c r="F3423" s="50">
        <f t="shared" si="213"/>
        <v>2017</v>
      </c>
      <c r="G3423" s="50">
        <f t="shared" si="214"/>
        <v>11</v>
      </c>
      <c r="H3423" s="50">
        <f t="shared" si="215"/>
        <v>2</v>
      </c>
      <c r="I3423" s="54" t="s">
        <v>15622</v>
      </c>
      <c r="J3423" s="54" t="s">
        <v>17050</v>
      </c>
      <c r="K3423" s="54" t="s">
        <v>17124</v>
      </c>
      <c r="L3423" s="54" t="s">
        <v>15626</v>
      </c>
      <c r="M3423" s="55">
        <v>0.93</v>
      </c>
      <c r="N3423" s="55">
        <v>0.95</v>
      </c>
      <c r="O3423" s="54" t="s">
        <v>15616</v>
      </c>
    </row>
    <row r="3424" spans="1:15" x14ac:dyDescent="0.25">
      <c r="A3424" s="19">
        <v>3423</v>
      </c>
      <c r="B3424" t="s">
        <v>7676</v>
      </c>
      <c r="C3424" t="s">
        <v>7641</v>
      </c>
      <c r="D3424" s="50" t="s">
        <v>12745</v>
      </c>
      <c r="E3424" s="84">
        <f t="shared" si="212"/>
        <v>43068</v>
      </c>
      <c r="F3424" s="50">
        <f t="shared" si="213"/>
        <v>2017</v>
      </c>
      <c r="G3424" s="50">
        <f t="shared" si="214"/>
        <v>11</v>
      </c>
      <c r="H3424" s="50">
        <f t="shared" si="215"/>
        <v>3</v>
      </c>
      <c r="I3424" s="54" t="s">
        <v>15622</v>
      </c>
      <c r="J3424" s="54" t="s">
        <v>17050</v>
      </c>
      <c r="K3424" s="54" t="s">
        <v>17124</v>
      </c>
      <c r="L3424" s="54" t="s">
        <v>15623</v>
      </c>
      <c r="M3424" s="55">
        <v>0.5</v>
      </c>
      <c r="N3424" s="55">
        <v>1</v>
      </c>
      <c r="O3424" s="54" t="s">
        <v>15615</v>
      </c>
    </row>
    <row r="3425" spans="1:15" x14ac:dyDescent="0.25">
      <c r="A3425" s="19">
        <v>3424</v>
      </c>
      <c r="B3425" t="s">
        <v>9129</v>
      </c>
      <c r="C3425" t="s">
        <v>6224</v>
      </c>
      <c r="D3425" s="50" t="s">
        <v>12746</v>
      </c>
      <c r="E3425" s="84">
        <f t="shared" si="212"/>
        <v>43072</v>
      </c>
      <c r="F3425" s="50">
        <f t="shared" si="213"/>
        <v>2017</v>
      </c>
      <c r="G3425" s="50">
        <f t="shared" si="214"/>
        <v>12</v>
      </c>
      <c r="H3425" s="50">
        <f t="shared" si="215"/>
        <v>7</v>
      </c>
      <c r="I3425" s="54" t="s">
        <v>15625</v>
      </c>
      <c r="J3425" s="54" t="s">
        <v>17050</v>
      </c>
      <c r="K3425" s="54" t="s">
        <v>17124</v>
      </c>
      <c r="L3425" s="54" t="s">
        <v>15626</v>
      </c>
      <c r="M3425" s="55">
        <v>1</v>
      </c>
      <c r="N3425" s="55">
        <v>1</v>
      </c>
      <c r="O3425" s="54" t="s">
        <v>15616</v>
      </c>
    </row>
    <row r="3426" spans="1:15" x14ac:dyDescent="0.25">
      <c r="A3426" s="19">
        <v>3425</v>
      </c>
      <c r="B3426" t="s">
        <v>8338</v>
      </c>
      <c r="C3426" t="s">
        <v>6999</v>
      </c>
      <c r="D3426" s="50" t="s">
        <v>12747</v>
      </c>
      <c r="E3426" s="84">
        <f t="shared" si="212"/>
        <v>43074</v>
      </c>
      <c r="F3426" s="50">
        <f t="shared" si="213"/>
        <v>2017</v>
      </c>
      <c r="G3426" s="50">
        <f t="shared" si="214"/>
        <v>12</v>
      </c>
      <c r="H3426" s="50">
        <f t="shared" si="215"/>
        <v>2</v>
      </c>
      <c r="I3426" s="54" t="s">
        <v>15622</v>
      </c>
      <c r="J3426" s="54" t="s">
        <v>17050</v>
      </c>
      <c r="K3426" s="54" t="s">
        <v>17124</v>
      </c>
      <c r="L3426" s="54" t="s">
        <v>15626</v>
      </c>
      <c r="M3426" s="55">
        <v>1</v>
      </c>
      <c r="N3426" s="55">
        <v>0.81</v>
      </c>
      <c r="O3426" s="54" t="s">
        <v>15615</v>
      </c>
    </row>
    <row r="3427" spans="1:15" x14ac:dyDescent="0.25">
      <c r="A3427" s="19">
        <v>3426</v>
      </c>
      <c r="B3427" t="s">
        <v>8116</v>
      </c>
      <c r="C3427" t="s">
        <v>7219</v>
      </c>
      <c r="D3427" s="50" t="s">
        <v>12748</v>
      </c>
      <c r="E3427" s="84">
        <f t="shared" si="212"/>
        <v>43075</v>
      </c>
      <c r="F3427" s="50">
        <f t="shared" si="213"/>
        <v>2017</v>
      </c>
      <c r="G3427" s="50">
        <f t="shared" si="214"/>
        <v>12</v>
      </c>
      <c r="H3427" s="50">
        <f t="shared" si="215"/>
        <v>3</v>
      </c>
      <c r="I3427" s="54" t="s">
        <v>15622</v>
      </c>
      <c r="J3427" s="54" t="s">
        <v>17050</v>
      </c>
      <c r="K3427" s="54" t="s">
        <v>17124</v>
      </c>
      <c r="L3427" s="54" t="s">
        <v>15623</v>
      </c>
      <c r="M3427" s="55">
        <v>0.8</v>
      </c>
      <c r="N3427" s="55">
        <v>0.97</v>
      </c>
      <c r="O3427" s="54" t="s">
        <v>15615</v>
      </c>
    </row>
    <row r="3428" spans="1:15" x14ac:dyDescent="0.25">
      <c r="A3428" s="19">
        <v>3427</v>
      </c>
      <c r="B3428" t="s">
        <v>9256</v>
      </c>
      <c r="C3428" t="s">
        <v>6098</v>
      </c>
      <c r="D3428" s="50" t="s">
        <v>12749</v>
      </c>
      <c r="E3428" s="84">
        <f t="shared" si="212"/>
        <v>43076</v>
      </c>
      <c r="F3428" s="50">
        <f t="shared" si="213"/>
        <v>2017</v>
      </c>
      <c r="G3428" s="50">
        <f t="shared" si="214"/>
        <v>12</v>
      </c>
      <c r="H3428" s="50">
        <f t="shared" si="215"/>
        <v>4</v>
      </c>
      <c r="I3428" s="54" t="s">
        <v>15622</v>
      </c>
      <c r="J3428" s="54" t="s">
        <v>17050</v>
      </c>
      <c r="K3428" s="54" t="s">
        <v>17124</v>
      </c>
      <c r="L3428" s="54" t="s">
        <v>15624</v>
      </c>
      <c r="M3428" s="55">
        <v>0.8</v>
      </c>
      <c r="N3428" s="55">
        <v>0.95</v>
      </c>
      <c r="O3428" s="54" t="s">
        <v>15615</v>
      </c>
    </row>
    <row r="3429" spans="1:15" x14ac:dyDescent="0.25">
      <c r="A3429" s="19">
        <v>3428</v>
      </c>
      <c r="B3429" t="s">
        <v>11749</v>
      </c>
      <c r="C3429" t="s">
        <v>3659</v>
      </c>
      <c r="D3429" s="50" t="s">
        <v>12749</v>
      </c>
      <c r="E3429" s="84">
        <f t="shared" si="212"/>
        <v>43076</v>
      </c>
      <c r="F3429" s="50">
        <f t="shared" si="213"/>
        <v>2017</v>
      </c>
      <c r="G3429" s="50">
        <f t="shared" si="214"/>
        <v>12</v>
      </c>
      <c r="H3429" s="50">
        <f t="shared" si="215"/>
        <v>4</v>
      </c>
      <c r="I3429" s="54" t="s">
        <v>15622</v>
      </c>
      <c r="J3429" s="54" t="s">
        <v>17050</v>
      </c>
      <c r="K3429" s="54" t="s">
        <v>17124</v>
      </c>
      <c r="L3429" s="54" t="s">
        <v>15623</v>
      </c>
      <c r="M3429" s="55">
        <v>1</v>
      </c>
      <c r="N3429" s="55">
        <v>1</v>
      </c>
      <c r="O3429" s="54" t="s">
        <v>15616</v>
      </c>
    </row>
    <row r="3430" spans="1:15" x14ac:dyDescent="0.25">
      <c r="A3430" s="19">
        <v>3429</v>
      </c>
      <c r="B3430" t="s">
        <v>8144</v>
      </c>
      <c r="C3430" t="s">
        <v>7191</v>
      </c>
      <c r="D3430" s="50" t="s">
        <v>12750</v>
      </c>
      <c r="E3430" s="84">
        <f t="shared" si="212"/>
        <v>43077</v>
      </c>
      <c r="F3430" s="50">
        <f t="shared" si="213"/>
        <v>2017</v>
      </c>
      <c r="G3430" s="50">
        <f t="shared" si="214"/>
        <v>12</v>
      </c>
      <c r="H3430" s="50">
        <f t="shared" si="215"/>
        <v>5</v>
      </c>
      <c r="I3430" s="54" t="s">
        <v>15622</v>
      </c>
      <c r="J3430" s="54" t="s">
        <v>17050</v>
      </c>
      <c r="K3430" s="54" t="s">
        <v>17124</v>
      </c>
      <c r="L3430" s="54" t="s">
        <v>15626</v>
      </c>
      <c r="M3430" s="55">
        <v>1</v>
      </c>
      <c r="N3430" s="55">
        <v>0.95</v>
      </c>
      <c r="O3430" s="54" t="s">
        <v>15615</v>
      </c>
    </row>
    <row r="3431" spans="1:15" x14ac:dyDescent="0.25">
      <c r="A3431" s="19">
        <v>3430</v>
      </c>
      <c r="B3431" t="s">
        <v>8293</v>
      </c>
      <c r="C3431" t="s">
        <v>7042</v>
      </c>
      <c r="D3431" s="50" t="s">
        <v>12750</v>
      </c>
      <c r="E3431" s="84">
        <f t="shared" si="212"/>
        <v>43077</v>
      </c>
      <c r="F3431" s="50">
        <f t="shared" si="213"/>
        <v>2017</v>
      </c>
      <c r="G3431" s="50">
        <f t="shared" si="214"/>
        <v>12</v>
      </c>
      <c r="H3431" s="50">
        <f t="shared" si="215"/>
        <v>5</v>
      </c>
      <c r="I3431" s="54" t="s">
        <v>15629</v>
      </c>
      <c r="J3431" s="54" t="s">
        <v>17050</v>
      </c>
      <c r="K3431" s="54" t="s">
        <v>17124</v>
      </c>
      <c r="L3431" s="54" t="s">
        <v>15626</v>
      </c>
      <c r="M3431" s="55">
        <v>1</v>
      </c>
      <c r="N3431" s="55">
        <v>1</v>
      </c>
      <c r="O3431" s="54" t="s">
        <v>15616</v>
      </c>
    </row>
    <row r="3432" spans="1:15" x14ac:dyDescent="0.25">
      <c r="A3432" s="19">
        <v>3431</v>
      </c>
      <c r="B3432" t="s">
        <v>11644</v>
      </c>
      <c r="C3432" t="s">
        <v>3761</v>
      </c>
      <c r="D3432" s="50" t="s">
        <v>12750</v>
      </c>
      <c r="E3432" s="84">
        <f t="shared" si="212"/>
        <v>43077</v>
      </c>
      <c r="F3432" s="50">
        <f t="shared" si="213"/>
        <v>2017</v>
      </c>
      <c r="G3432" s="50">
        <f t="shared" si="214"/>
        <v>12</v>
      </c>
      <c r="H3432" s="50">
        <f t="shared" si="215"/>
        <v>5</v>
      </c>
      <c r="I3432" s="54" t="s">
        <v>15622</v>
      </c>
      <c r="J3432" s="54" t="s">
        <v>17050</v>
      </c>
      <c r="K3432" s="54" t="s">
        <v>17124</v>
      </c>
      <c r="L3432" s="54" t="s">
        <v>15623</v>
      </c>
      <c r="M3432" s="55">
        <v>0.91</v>
      </c>
      <c r="N3432" s="55">
        <v>0.47</v>
      </c>
      <c r="O3432" s="54" t="s">
        <v>15615</v>
      </c>
    </row>
    <row r="3433" spans="1:15" x14ac:dyDescent="0.25">
      <c r="A3433" s="19">
        <v>3432</v>
      </c>
      <c r="B3433" t="s">
        <v>9608</v>
      </c>
      <c r="C3433" t="s">
        <v>3510</v>
      </c>
      <c r="D3433" s="50" t="s">
        <v>12751</v>
      </c>
      <c r="E3433" s="84">
        <f t="shared" si="212"/>
        <v>43079</v>
      </c>
      <c r="F3433" s="50">
        <f t="shared" si="213"/>
        <v>2017</v>
      </c>
      <c r="G3433" s="50">
        <f t="shared" si="214"/>
        <v>12</v>
      </c>
      <c r="H3433" s="50">
        <f t="shared" si="215"/>
        <v>7</v>
      </c>
      <c r="I3433" s="54" t="s">
        <v>15629</v>
      </c>
      <c r="J3433" s="54" t="s">
        <v>17050</v>
      </c>
      <c r="K3433" s="54" t="s">
        <v>17124</v>
      </c>
      <c r="L3433" s="54" t="s">
        <v>15626</v>
      </c>
      <c r="M3433" s="55">
        <v>1</v>
      </c>
      <c r="N3433" s="55">
        <v>0.98</v>
      </c>
      <c r="O3433" s="54" t="s">
        <v>15615</v>
      </c>
    </row>
    <row r="3434" spans="1:15" x14ac:dyDescent="0.25">
      <c r="A3434" s="19">
        <v>3433</v>
      </c>
      <c r="B3434" t="s">
        <v>9759</v>
      </c>
      <c r="C3434" t="s">
        <v>5610</v>
      </c>
      <c r="D3434" s="50" t="s">
        <v>12751</v>
      </c>
      <c r="E3434" s="84">
        <f t="shared" si="212"/>
        <v>43079</v>
      </c>
      <c r="F3434" s="50">
        <f t="shared" si="213"/>
        <v>2017</v>
      </c>
      <c r="G3434" s="50">
        <f t="shared" si="214"/>
        <v>12</v>
      </c>
      <c r="H3434" s="50">
        <f t="shared" si="215"/>
        <v>7</v>
      </c>
      <c r="I3434" s="54" t="s">
        <v>15622</v>
      </c>
      <c r="J3434" s="54" t="s">
        <v>17050</v>
      </c>
      <c r="K3434" s="54" t="s">
        <v>17124</v>
      </c>
      <c r="L3434" s="54" t="s">
        <v>15623</v>
      </c>
      <c r="M3434" s="55">
        <v>0.53</v>
      </c>
      <c r="N3434" s="55">
        <v>0.23</v>
      </c>
      <c r="O3434" s="54" t="s">
        <v>15615</v>
      </c>
    </row>
    <row r="3435" spans="1:15" x14ac:dyDescent="0.25">
      <c r="A3435" s="19">
        <v>3434</v>
      </c>
      <c r="B3435" t="s">
        <v>11471</v>
      </c>
      <c r="C3435" t="s">
        <v>3931</v>
      </c>
      <c r="D3435" s="50" t="s">
        <v>12751</v>
      </c>
      <c r="E3435" s="84">
        <f t="shared" si="212"/>
        <v>43079</v>
      </c>
      <c r="F3435" s="50">
        <f t="shared" si="213"/>
        <v>2017</v>
      </c>
      <c r="G3435" s="50">
        <f t="shared" si="214"/>
        <v>12</v>
      </c>
      <c r="H3435" s="50">
        <f t="shared" si="215"/>
        <v>7</v>
      </c>
      <c r="I3435" s="54" t="s">
        <v>15622</v>
      </c>
      <c r="J3435" s="54" t="s">
        <v>17050</v>
      </c>
      <c r="K3435" s="54" t="s">
        <v>17124</v>
      </c>
      <c r="L3435" s="54" t="s">
        <v>15623</v>
      </c>
      <c r="M3435" s="55">
        <v>0.86</v>
      </c>
      <c r="N3435" s="55">
        <v>0.77</v>
      </c>
      <c r="O3435" s="54" t="s">
        <v>15615</v>
      </c>
    </row>
    <row r="3436" spans="1:15" x14ac:dyDescent="0.25">
      <c r="A3436" s="19">
        <v>3435</v>
      </c>
      <c r="B3436" t="s">
        <v>8824</v>
      </c>
      <c r="C3436" t="s">
        <v>6524</v>
      </c>
      <c r="D3436" s="50" t="s">
        <v>12752</v>
      </c>
      <c r="E3436" s="84">
        <f t="shared" si="212"/>
        <v>43080</v>
      </c>
      <c r="F3436" s="50">
        <f t="shared" si="213"/>
        <v>2017</v>
      </c>
      <c r="G3436" s="50">
        <f t="shared" si="214"/>
        <v>12</v>
      </c>
      <c r="H3436" s="50">
        <f t="shared" si="215"/>
        <v>1</v>
      </c>
      <c r="I3436" s="54" t="s">
        <v>15622</v>
      </c>
      <c r="J3436" s="54" t="s">
        <v>17050</v>
      </c>
      <c r="K3436" s="54" t="s">
        <v>17124</v>
      </c>
      <c r="L3436" s="54" t="s">
        <v>15624</v>
      </c>
      <c r="M3436" s="55">
        <v>0.95</v>
      </c>
      <c r="N3436" s="55">
        <v>0.97</v>
      </c>
      <c r="O3436" s="54" t="s">
        <v>15615</v>
      </c>
    </row>
    <row r="3437" spans="1:15" x14ac:dyDescent="0.25">
      <c r="A3437" s="19">
        <v>3436</v>
      </c>
      <c r="B3437" t="s">
        <v>9691</v>
      </c>
      <c r="C3437" t="s">
        <v>5673</v>
      </c>
      <c r="D3437" s="50" t="s">
        <v>12753</v>
      </c>
      <c r="E3437" s="84">
        <f t="shared" si="212"/>
        <v>43081</v>
      </c>
      <c r="F3437" s="50">
        <f t="shared" si="213"/>
        <v>2017</v>
      </c>
      <c r="G3437" s="50">
        <f t="shared" si="214"/>
        <v>12</v>
      </c>
      <c r="H3437" s="50">
        <f t="shared" si="215"/>
        <v>2</v>
      </c>
      <c r="I3437" s="54" t="s">
        <v>15622</v>
      </c>
      <c r="J3437" s="54" t="s">
        <v>17050</v>
      </c>
      <c r="K3437" s="54" t="s">
        <v>17124</v>
      </c>
      <c r="L3437" s="54" t="s">
        <v>15626</v>
      </c>
      <c r="M3437" s="55">
        <v>0.94</v>
      </c>
      <c r="N3437" s="55">
        <v>0.99</v>
      </c>
      <c r="O3437" s="54" t="s">
        <v>15615</v>
      </c>
    </row>
    <row r="3438" spans="1:15" x14ac:dyDescent="0.25">
      <c r="A3438" s="19">
        <v>3437</v>
      </c>
      <c r="B3438" t="s">
        <v>9823</v>
      </c>
      <c r="C3438" t="s">
        <v>5546</v>
      </c>
      <c r="D3438" s="50" t="s">
        <v>12754</v>
      </c>
      <c r="E3438" s="84">
        <f t="shared" si="212"/>
        <v>43085</v>
      </c>
      <c r="F3438" s="50">
        <f t="shared" si="213"/>
        <v>2017</v>
      </c>
      <c r="G3438" s="50">
        <f t="shared" si="214"/>
        <v>12</v>
      </c>
      <c r="H3438" s="50">
        <f t="shared" si="215"/>
        <v>6</v>
      </c>
      <c r="I3438" s="54" t="s">
        <v>15625</v>
      </c>
      <c r="J3438" s="54" t="s">
        <v>17050</v>
      </c>
      <c r="K3438" s="54" t="s">
        <v>17124</v>
      </c>
      <c r="L3438" s="54" t="s">
        <v>15626</v>
      </c>
      <c r="M3438" s="55">
        <v>1</v>
      </c>
      <c r="N3438" s="55">
        <v>1</v>
      </c>
      <c r="O3438" s="54" t="s">
        <v>15616</v>
      </c>
    </row>
    <row r="3439" spans="1:15" x14ac:dyDescent="0.25">
      <c r="A3439" s="19">
        <v>3438</v>
      </c>
      <c r="B3439" t="s">
        <v>8978</v>
      </c>
      <c r="C3439" t="s">
        <v>6375</v>
      </c>
      <c r="D3439" s="50" t="s">
        <v>12755</v>
      </c>
      <c r="E3439" s="84">
        <f t="shared" si="212"/>
        <v>43086</v>
      </c>
      <c r="F3439" s="50">
        <f t="shared" si="213"/>
        <v>2017</v>
      </c>
      <c r="G3439" s="50">
        <f t="shared" si="214"/>
        <v>12</v>
      </c>
      <c r="H3439" s="50">
        <f t="shared" si="215"/>
        <v>7</v>
      </c>
      <c r="I3439" s="54" t="s">
        <v>15622</v>
      </c>
      <c r="J3439" s="54" t="s">
        <v>17050</v>
      </c>
      <c r="K3439" s="54" t="s">
        <v>17124</v>
      </c>
      <c r="L3439" s="54" t="s">
        <v>15624</v>
      </c>
      <c r="M3439" s="55">
        <v>1</v>
      </c>
      <c r="N3439" s="55">
        <v>0.92</v>
      </c>
      <c r="O3439" s="54" t="s">
        <v>15616</v>
      </c>
    </row>
    <row r="3440" spans="1:15" x14ac:dyDescent="0.25">
      <c r="A3440" s="19">
        <v>3439</v>
      </c>
      <c r="B3440" t="s">
        <v>10921</v>
      </c>
      <c r="C3440" t="s">
        <v>4473</v>
      </c>
      <c r="D3440" s="50" t="s">
        <v>12755</v>
      </c>
      <c r="E3440" s="84">
        <f t="shared" si="212"/>
        <v>43086</v>
      </c>
      <c r="F3440" s="50">
        <f t="shared" si="213"/>
        <v>2017</v>
      </c>
      <c r="G3440" s="50">
        <f t="shared" si="214"/>
        <v>12</v>
      </c>
      <c r="H3440" s="50">
        <f t="shared" si="215"/>
        <v>7</v>
      </c>
      <c r="I3440" s="54" t="s">
        <v>15625</v>
      </c>
      <c r="J3440" s="54" t="s">
        <v>17050</v>
      </c>
      <c r="K3440" s="54" t="s">
        <v>17124</v>
      </c>
      <c r="L3440" s="54" t="s">
        <v>15626</v>
      </c>
      <c r="M3440" s="55">
        <v>1</v>
      </c>
      <c r="N3440" s="55">
        <v>0.93</v>
      </c>
      <c r="O3440" s="54" t="s">
        <v>15615</v>
      </c>
    </row>
    <row r="3441" spans="1:15" x14ac:dyDescent="0.25">
      <c r="A3441" s="19">
        <v>3440</v>
      </c>
      <c r="B3441" t="s">
        <v>7806</v>
      </c>
      <c r="C3441" t="s">
        <v>7517</v>
      </c>
      <c r="D3441" s="50" t="s">
        <v>12756</v>
      </c>
      <c r="E3441" s="84">
        <f t="shared" si="212"/>
        <v>43088</v>
      </c>
      <c r="F3441" s="50">
        <f t="shared" si="213"/>
        <v>2017</v>
      </c>
      <c r="G3441" s="50">
        <f t="shared" si="214"/>
        <v>12</v>
      </c>
      <c r="H3441" s="50">
        <f t="shared" si="215"/>
        <v>2</v>
      </c>
      <c r="I3441" s="54" t="s">
        <v>15625</v>
      </c>
      <c r="J3441" s="54" t="s">
        <v>17050</v>
      </c>
      <c r="K3441" s="54" t="s">
        <v>17124</v>
      </c>
      <c r="L3441" s="54" t="s">
        <v>15626</v>
      </c>
      <c r="M3441" s="55">
        <v>1</v>
      </c>
      <c r="N3441" s="55">
        <v>1</v>
      </c>
      <c r="O3441" s="54" t="s">
        <v>15615</v>
      </c>
    </row>
    <row r="3442" spans="1:15" x14ac:dyDescent="0.25">
      <c r="A3442" s="19">
        <v>3441</v>
      </c>
      <c r="B3442" t="s">
        <v>10174</v>
      </c>
      <c r="C3442" t="s">
        <v>5204</v>
      </c>
      <c r="D3442" s="50" t="s">
        <v>12757</v>
      </c>
      <c r="E3442" s="84">
        <f t="shared" si="212"/>
        <v>43089</v>
      </c>
      <c r="F3442" s="50">
        <f t="shared" si="213"/>
        <v>2017</v>
      </c>
      <c r="G3442" s="50">
        <f t="shared" si="214"/>
        <v>12</v>
      </c>
      <c r="H3442" s="50">
        <f t="shared" si="215"/>
        <v>3</v>
      </c>
      <c r="I3442" s="54" t="s">
        <v>15629</v>
      </c>
      <c r="J3442" s="54" t="s">
        <v>17050</v>
      </c>
      <c r="K3442" s="54" t="s">
        <v>17124</v>
      </c>
      <c r="L3442" s="54" t="s">
        <v>15626</v>
      </c>
      <c r="M3442" s="55">
        <v>1</v>
      </c>
      <c r="N3442" s="55">
        <v>1</v>
      </c>
      <c r="O3442" s="54" t="s">
        <v>15616</v>
      </c>
    </row>
    <row r="3443" spans="1:15" x14ac:dyDescent="0.25">
      <c r="A3443" s="19">
        <v>3442</v>
      </c>
      <c r="B3443" t="s">
        <v>10803</v>
      </c>
      <c r="C3443" t="s">
        <v>4589</v>
      </c>
      <c r="D3443" s="50" t="s">
        <v>12757</v>
      </c>
      <c r="E3443" s="84">
        <f t="shared" si="212"/>
        <v>43089</v>
      </c>
      <c r="F3443" s="50">
        <f t="shared" si="213"/>
        <v>2017</v>
      </c>
      <c r="G3443" s="50">
        <f t="shared" si="214"/>
        <v>12</v>
      </c>
      <c r="H3443" s="50">
        <f t="shared" si="215"/>
        <v>3</v>
      </c>
      <c r="I3443" s="54" t="s">
        <v>15622</v>
      </c>
      <c r="J3443" s="54" t="s">
        <v>17050</v>
      </c>
      <c r="K3443" s="54" t="s">
        <v>17124</v>
      </c>
      <c r="L3443" s="54" t="s">
        <v>15626</v>
      </c>
      <c r="M3443" s="55">
        <v>1</v>
      </c>
      <c r="N3443" s="55">
        <v>0.9</v>
      </c>
      <c r="O3443" s="54" t="s">
        <v>15615</v>
      </c>
    </row>
    <row r="3444" spans="1:15" x14ac:dyDescent="0.25">
      <c r="A3444" s="19">
        <v>3443</v>
      </c>
      <c r="B3444" t="s">
        <v>11491</v>
      </c>
      <c r="C3444" t="s">
        <v>3911</v>
      </c>
      <c r="D3444" s="50" t="s">
        <v>12758</v>
      </c>
      <c r="E3444" s="84">
        <f t="shared" si="212"/>
        <v>43090</v>
      </c>
      <c r="F3444" s="50">
        <f t="shared" si="213"/>
        <v>2017</v>
      </c>
      <c r="G3444" s="50">
        <f t="shared" si="214"/>
        <v>12</v>
      </c>
      <c r="H3444" s="50">
        <f t="shared" si="215"/>
        <v>4</v>
      </c>
      <c r="I3444" s="54" t="s">
        <v>15622</v>
      </c>
      <c r="J3444" s="54" t="s">
        <v>17050</v>
      </c>
      <c r="K3444" s="54" t="s">
        <v>17124</v>
      </c>
      <c r="L3444" s="54" t="s">
        <v>15626</v>
      </c>
      <c r="M3444" s="55">
        <v>1</v>
      </c>
      <c r="N3444" s="55">
        <v>1</v>
      </c>
      <c r="O3444" s="54" t="s">
        <v>15615</v>
      </c>
    </row>
    <row r="3445" spans="1:15" x14ac:dyDescent="0.25">
      <c r="A3445" s="19">
        <v>3444</v>
      </c>
      <c r="B3445" t="s">
        <v>8959</v>
      </c>
      <c r="C3445" t="s">
        <v>6394</v>
      </c>
      <c r="D3445" s="50" t="s">
        <v>12758</v>
      </c>
      <c r="E3445" s="84">
        <f t="shared" si="212"/>
        <v>43090</v>
      </c>
      <c r="F3445" s="50">
        <f t="shared" si="213"/>
        <v>2017</v>
      </c>
      <c r="G3445" s="50">
        <f t="shared" si="214"/>
        <v>12</v>
      </c>
      <c r="H3445" s="50">
        <f t="shared" si="215"/>
        <v>4</v>
      </c>
      <c r="I3445" s="54" t="s">
        <v>15622</v>
      </c>
      <c r="J3445" s="54" t="s">
        <v>17050</v>
      </c>
      <c r="K3445" s="54" t="s">
        <v>17124</v>
      </c>
      <c r="L3445" s="54" t="s">
        <v>15626</v>
      </c>
      <c r="M3445" s="55">
        <v>1</v>
      </c>
      <c r="N3445" s="55">
        <v>0.93</v>
      </c>
      <c r="O3445" s="54" t="s">
        <v>15616</v>
      </c>
    </row>
    <row r="3446" spans="1:15" x14ac:dyDescent="0.25">
      <c r="A3446" s="19">
        <v>3445</v>
      </c>
      <c r="B3446" t="s">
        <v>11721</v>
      </c>
      <c r="C3446" t="s">
        <v>3685</v>
      </c>
      <c r="D3446" s="50" t="s">
        <v>12759</v>
      </c>
      <c r="E3446" s="84">
        <f t="shared" si="212"/>
        <v>43092</v>
      </c>
      <c r="F3446" s="50">
        <f t="shared" si="213"/>
        <v>2017</v>
      </c>
      <c r="G3446" s="50">
        <f t="shared" si="214"/>
        <v>12</v>
      </c>
      <c r="H3446" s="50">
        <f t="shared" si="215"/>
        <v>6</v>
      </c>
      <c r="I3446" s="54" t="s">
        <v>15625</v>
      </c>
      <c r="J3446" s="54" t="s">
        <v>17050</v>
      </c>
      <c r="K3446" s="54" t="s">
        <v>17124</v>
      </c>
      <c r="L3446" s="54" t="s">
        <v>15624</v>
      </c>
      <c r="M3446" s="55">
        <v>1</v>
      </c>
      <c r="N3446" s="55">
        <v>0.92</v>
      </c>
      <c r="O3446" s="54" t="s">
        <v>15616</v>
      </c>
    </row>
    <row r="3447" spans="1:15" x14ac:dyDescent="0.25">
      <c r="A3447" s="19">
        <v>3446</v>
      </c>
      <c r="B3447" t="s">
        <v>7677</v>
      </c>
      <c r="C3447" t="s">
        <v>7640</v>
      </c>
      <c r="D3447" s="50" t="s">
        <v>12760</v>
      </c>
      <c r="E3447" s="84">
        <f t="shared" si="212"/>
        <v>43094</v>
      </c>
      <c r="F3447" s="50">
        <f t="shared" si="213"/>
        <v>2017</v>
      </c>
      <c r="G3447" s="50">
        <f t="shared" si="214"/>
        <v>12</v>
      </c>
      <c r="H3447" s="50">
        <f t="shared" si="215"/>
        <v>1</v>
      </c>
      <c r="I3447" s="54" t="s">
        <v>15622</v>
      </c>
      <c r="J3447" s="54" t="s">
        <v>17050</v>
      </c>
      <c r="K3447" s="54" t="s">
        <v>17124</v>
      </c>
      <c r="L3447" s="54" t="s">
        <v>15624</v>
      </c>
      <c r="M3447" s="55">
        <v>1</v>
      </c>
      <c r="N3447" s="55">
        <v>1</v>
      </c>
      <c r="O3447" s="54" t="s">
        <v>15615</v>
      </c>
    </row>
    <row r="3448" spans="1:15" x14ac:dyDescent="0.25">
      <c r="A3448" s="19">
        <v>3447</v>
      </c>
      <c r="B3448" t="s">
        <v>8443</v>
      </c>
      <c r="C3448" t="s">
        <v>6899</v>
      </c>
      <c r="D3448" s="50" t="s">
        <v>12761</v>
      </c>
      <c r="E3448" s="84">
        <f t="shared" si="212"/>
        <v>43095</v>
      </c>
      <c r="F3448" s="50">
        <f t="shared" si="213"/>
        <v>2017</v>
      </c>
      <c r="G3448" s="50">
        <f t="shared" si="214"/>
        <v>12</v>
      </c>
      <c r="H3448" s="50">
        <f t="shared" si="215"/>
        <v>2</v>
      </c>
      <c r="I3448" s="54" t="s">
        <v>15622</v>
      </c>
      <c r="J3448" s="54" t="s">
        <v>17050</v>
      </c>
      <c r="K3448" s="54" t="s">
        <v>17124</v>
      </c>
      <c r="L3448" s="54" t="s">
        <v>15623</v>
      </c>
      <c r="M3448" s="55">
        <v>1</v>
      </c>
      <c r="N3448" s="55">
        <v>0.99</v>
      </c>
      <c r="O3448" s="54" t="s">
        <v>15615</v>
      </c>
    </row>
    <row r="3449" spans="1:15" x14ac:dyDescent="0.25">
      <c r="A3449" s="19">
        <v>3448</v>
      </c>
      <c r="B3449" t="s">
        <v>9383</v>
      </c>
      <c r="C3449" t="s">
        <v>5974</v>
      </c>
      <c r="D3449" s="50" t="s">
        <v>12762</v>
      </c>
      <c r="E3449" s="84">
        <f t="shared" si="212"/>
        <v>43098</v>
      </c>
      <c r="F3449" s="50">
        <f t="shared" si="213"/>
        <v>2017</v>
      </c>
      <c r="G3449" s="50">
        <f t="shared" si="214"/>
        <v>12</v>
      </c>
      <c r="H3449" s="50">
        <f t="shared" si="215"/>
        <v>5</v>
      </c>
      <c r="I3449" s="54" t="s">
        <v>15622</v>
      </c>
      <c r="J3449" s="54" t="s">
        <v>17050</v>
      </c>
      <c r="K3449" s="54" t="s">
        <v>17124</v>
      </c>
      <c r="L3449" s="54" t="s">
        <v>15626</v>
      </c>
      <c r="M3449" s="55">
        <v>1</v>
      </c>
      <c r="N3449" s="55">
        <v>0.75</v>
      </c>
      <c r="O3449" s="54" t="s">
        <v>15615</v>
      </c>
    </row>
    <row r="3450" spans="1:15" x14ac:dyDescent="0.25">
      <c r="A3450" s="19">
        <v>3449</v>
      </c>
      <c r="B3450" t="s">
        <v>9259</v>
      </c>
      <c r="C3450" t="s">
        <v>6095</v>
      </c>
      <c r="D3450" s="50" t="s">
        <v>12763</v>
      </c>
      <c r="E3450" s="84">
        <f t="shared" si="212"/>
        <v>43102</v>
      </c>
      <c r="F3450" s="50">
        <f t="shared" si="213"/>
        <v>2018</v>
      </c>
      <c r="G3450" s="50">
        <f t="shared" si="214"/>
        <v>1</v>
      </c>
      <c r="H3450" s="50">
        <f t="shared" si="215"/>
        <v>2</v>
      </c>
      <c r="I3450" s="54" t="s">
        <v>15622</v>
      </c>
      <c r="J3450" s="54" t="s">
        <v>17050</v>
      </c>
      <c r="K3450" s="54" t="s">
        <v>17124</v>
      </c>
      <c r="L3450" s="54" t="s">
        <v>15626</v>
      </c>
      <c r="M3450" s="55">
        <v>1</v>
      </c>
      <c r="N3450" s="55">
        <v>1</v>
      </c>
      <c r="O3450" s="54" t="s">
        <v>15615</v>
      </c>
    </row>
    <row r="3451" spans="1:15" x14ac:dyDescent="0.25">
      <c r="A3451" s="19">
        <v>3450</v>
      </c>
      <c r="B3451" t="s">
        <v>10283</v>
      </c>
      <c r="C3451" t="s">
        <v>5096</v>
      </c>
      <c r="D3451" s="50" t="s">
        <v>12764</v>
      </c>
      <c r="E3451" s="84">
        <f t="shared" si="212"/>
        <v>43103</v>
      </c>
      <c r="F3451" s="50">
        <f t="shared" si="213"/>
        <v>2018</v>
      </c>
      <c r="G3451" s="50">
        <f t="shared" si="214"/>
        <v>1</v>
      </c>
      <c r="H3451" s="50">
        <f t="shared" si="215"/>
        <v>3</v>
      </c>
      <c r="I3451" s="54" t="s">
        <v>15631</v>
      </c>
      <c r="J3451" s="54" t="s">
        <v>17076</v>
      </c>
      <c r="K3451" s="54" t="s">
        <v>17130</v>
      </c>
      <c r="L3451" s="54" t="s">
        <v>15623</v>
      </c>
      <c r="M3451" s="55">
        <v>0.9</v>
      </c>
      <c r="N3451" s="55">
        <v>0.56999999999999995</v>
      </c>
      <c r="O3451" s="54" t="s">
        <v>15616</v>
      </c>
    </row>
    <row r="3452" spans="1:15" x14ac:dyDescent="0.25">
      <c r="A3452" s="19">
        <v>3451</v>
      </c>
      <c r="B3452" t="s">
        <v>10967</v>
      </c>
      <c r="C3452" t="s">
        <v>4428</v>
      </c>
      <c r="D3452" s="50" t="s">
        <v>12765</v>
      </c>
      <c r="E3452" s="84">
        <f t="shared" si="212"/>
        <v>43105</v>
      </c>
      <c r="F3452" s="50">
        <f t="shared" si="213"/>
        <v>2018</v>
      </c>
      <c r="G3452" s="50">
        <f t="shared" si="214"/>
        <v>1</v>
      </c>
      <c r="H3452" s="50">
        <f t="shared" si="215"/>
        <v>5</v>
      </c>
      <c r="I3452" s="54" t="s">
        <v>15622</v>
      </c>
      <c r="J3452" s="54" t="s">
        <v>17050</v>
      </c>
      <c r="K3452" s="54" t="s">
        <v>17124</v>
      </c>
      <c r="L3452" s="54" t="s">
        <v>15626</v>
      </c>
      <c r="M3452" s="55">
        <v>1</v>
      </c>
      <c r="N3452" s="55">
        <v>0.92</v>
      </c>
      <c r="O3452" s="54" t="s">
        <v>15616</v>
      </c>
    </row>
    <row r="3453" spans="1:15" x14ac:dyDescent="0.25">
      <c r="A3453" s="19">
        <v>3452</v>
      </c>
      <c r="B3453" t="s">
        <v>9967</v>
      </c>
      <c r="C3453" t="s">
        <v>5405</v>
      </c>
      <c r="D3453" s="50" t="s">
        <v>12766</v>
      </c>
      <c r="E3453" s="84">
        <f t="shared" si="212"/>
        <v>43106</v>
      </c>
      <c r="F3453" s="50">
        <f t="shared" si="213"/>
        <v>2018</v>
      </c>
      <c r="G3453" s="50">
        <f t="shared" si="214"/>
        <v>1</v>
      </c>
      <c r="H3453" s="50">
        <f t="shared" si="215"/>
        <v>6</v>
      </c>
      <c r="I3453" s="54" t="s">
        <v>15622</v>
      </c>
      <c r="J3453" s="54" t="s">
        <v>17050</v>
      </c>
      <c r="K3453" s="54" t="s">
        <v>17124</v>
      </c>
      <c r="L3453" s="54" t="s">
        <v>15626</v>
      </c>
      <c r="M3453" s="55">
        <v>0.93</v>
      </c>
      <c r="N3453" s="55">
        <v>0.92</v>
      </c>
      <c r="O3453" s="54" t="s">
        <v>15615</v>
      </c>
    </row>
    <row r="3454" spans="1:15" x14ac:dyDescent="0.25">
      <c r="A3454" s="19">
        <v>3453</v>
      </c>
      <c r="B3454" t="s">
        <v>8665</v>
      </c>
      <c r="C3454" t="s">
        <v>6683</v>
      </c>
      <c r="D3454" s="50" t="s">
        <v>12767</v>
      </c>
      <c r="E3454" s="84">
        <f t="shared" si="212"/>
        <v>43107</v>
      </c>
      <c r="F3454" s="50">
        <f t="shared" si="213"/>
        <v>2018</v>
      </c>
      <c r="G3454" s="50">
        <f t="shared" si="214"/>
        <v>1</v>
      </c>
      <c r="H3454" s="50">
        <f t="shared" si="215"/>
        <v>7</v>
      </c>
      <c r="I3454" s="54" t="s">
        <v>15629</v>
      </c>
      <c r="J3454" s="54" t="s">
        <v>17050</v>
      </c>
      <c r="K3454" s="54" t="s">
        <v>17124</v>
      </c>
      <c r="L3454" s="54" t="s">
        <v>15624</v>
      </c>
      <c r="M3454" s="55">
        <v>0.8</v>
      </c>
      <c r="N3454" s="55">
        <v>0.94</v>
      </c>
      <c r="O3454" s="54" t="s">
        <v>15615</v>
      </c>
    </row>
    <row r="3455" spans="1:15" x14ac:dyDescent="0.25">
      <c r="A3455" s="19">
        <v>3454</v>
      </c>
      <c r="B3455" t="s">
        <v>9705</v>
      </c>
      <c r="C3455" t="s">
        <v>5659</v>
      </c>
      <c r="D3455" s="50" t="s">
        <v>12768</v>
      </c>
      <c r="E3455" s="84">
        <f t="shared" si="212"/>
        <v>43110</v>
      </c>
      <c r="F3455" s="50">
        <f t="shared" si="213"/>
        <v>2018</v>
      </c>
      <c r="G3455" s="50">
        <f t="shared" si="214"/>
        <v>1</v>
      </c>
      <c r="H3455" s="50">
        <f t="shared" si="215"/>
        <v>3</v>
      </c>
      <c r="I3455" s="54" t="s">
        <v>15625</v>
      </c>
      <c r="J3455" s="54" t="s">
        <v>17050</v>
      </c>
      <c r="K3455" s="54" t="s">
        <v>17124</v>
      </c>
      <c r="L3455" s="54" t="s">
        <v>15623</v>
      </c>
      <c r="M3455" s="55">
        <v>1</v>
      </c>
      <c r="N3455" s="55">
        <v>1</v>
      </c>
      <c r="O3455" s="54" t="s">
        <v>15615</v>
      </c>
    </row>
    <row r="3456" spans="1:15" x14ac:dyDescent="0.25">
      <c r="A3456" s="19">
        <v>3455</v>
      </c>
      <c r="B3456" t="s">
        <v>8493</v>
      </c>
      <c r="C3456" t="s">
        <v>6851</v>
      </c>
      <c r="D3456" s="50" t="s">
        <v>12769</v>
      </c>
      <c r="E3456" s="84">
        <f t="shared" si="212"/>
        <v>43111</v>
      </c>
      <c r="F3456" s="50">
        <f t="shared" si="213"/>
        <v>2018</v>
      </c>
      <c r="G3456" s="50">
        <f t="shared" si="214"/>
        <v>1</v>
      </c>
      <c r="H3456" s="50">
        <f t="shared" si="215"/>
        <v>4</v>
      </c>
      <c r="I3456" s="54" t="s">
        <v>15676</v>
      </c>
      <c r="J3456" s="54" t="s">
        <v>17059</v>
      </c>
      <c r="K3456" s="54" t="s">
        <v>17124</v>
      </c>
      <c r="L3456" s="54" t="s">
        <v>15623</v>
      </c>
      <c r="M3456" s="55">
        <v>0.5</v>
      </c>
      <c r="N3456" s="55">
        <v>1</v>
      </c>
      <c r="O3456" s="54" t="s">
        <v>15616</v>
      </c>
    </row>
    <row r="3457" spans="1:15" x14ac:dyDescent="0.25">
      <c r="A3457" s="19">
        <v>3456</v>
      </c>
      <c r="B3457" t="s">
        <v>8000</v>
      </c>
      <c r="C3457" t="s">
        <v>7331</v>
      </c>
      <c r="D3457" s="50" t="s">
        <v>12769</v>
      </c>
      <c r="E3457" s="84">
        <f t="shared" si="212"/>
        <v>43111</v>
      </c>
      <c r="F3457" s="50">
        <f t="shared" si="213"/>
        <v>2018</v>
      </c>
      <c r="G3457" s="50">
        <f t="shared" si="214"/>
        <v>1</v>
      </c>
      <c r="H3457" s="50">
        <f t="shared" si="215"/>
        <v>4</v>
      </c>
      <c r="I3457" s="54" t="s">
        <v>15622</v>
      </c>
      <c r="J3457" s="54" t="s">
        <v>17050</v>
      </c>
      <c r="K3457" s="54" t="s">
        <v>17124</v>
      </c>
      <c r="L3457" s="54" t="s">
        <v>15626</v>
      </c>
      <c r="M3457" s="55">
        <v>1</v>
      </c>
      <c r="N3457" s="55">
        <v>0.99</v>
      </c>
      <c r="O3457" s="54" t="s">
        <v>15615</v>
      </c>
    </row>
    <row r="3458" spans="1:15" x14ac:dyDescent="0.25">
      <c r="A3458" s="19">
        <v>3457</v>
      </c>
      <c r="B3458" t="s">
        <v>10855</v>
      </c>
      <c r="C3458" t="s">
        <v>4539</v>
      </c>
      <c r="D3458" s="50" t="s">
        <v>12770</v>
      </c>
      <c r="E3458" s="84">
        <f t="shared" si="212"/>
        <v>43112</v>
      </c>
      <c r="F3458" s="50">
        <f t="shared" si="213"/>
        <v>2018</v>
      </c>
      <c r="G3458" s="50">
        <f t="shared" si="214"/>
        <v>1</v>
      </c>
      <c r="H3458" s="50">
        <f t="shared" si="215"/>
        <v>5</v>
      </c>
      <c r="I3458" s="54" t="s">
        <v>15625</v>
      </c>
      <c r="J3458" s="54" t="s">
        <v>17050</v>
      </c>
      <c r="K3458" s="54" t="s">
        <v>17124</v>
      </c>
      <c r="L3458" s="54" t="s">
        <v>15624</v>
      </c>
      <c r="M3458" s="55">
        <v>1</v>
      </c>
      <c r="N3458" s="55">
        <v>0.83</v>
      </c>
      <c r="O3458" s="54" t="s">
        <v>15615</v>
      </c>
    </row>
    <row r="3459" spans="1:15" x14ac:dyDescent="0.25">
      <c r="A3459" s="19">
        <v>3458</v>
      </c>
      <c r="B3459" t="s">
        <v>10950</v>
      </c>
      <c r="C3459" t="s">
        <v>4444</v>
      </c>
      <c r="D3459" s="50" t="s">
        <v>12771</v>
      </c>
      <c r="E3459" s="84">
        <f t="shared" ref="E3459:E3522" si="216">DATE(LEFT(D3459,4),MID(D3459,5,2),RIGHT(D3459,2))</f>
        <v>43114</v>
      </c>
      <c r="F3459" s="50">
        <f t="shared" ref="F3459:F3522" si="217">YEAR(E3459)</f>
        <v>2018</v>
      </c>
      <c r="G3459" s="50">
        <f t="shared" ref="G3459:G3522" si="218">MONTH(E3459)</f>
        <v>1</v>
      </c>
      <c r="H3459" s="50">
        <f t="shared" ref="H3459:H3522" si="219">WEEKDAY(E3459,2)</f>
        <v>7</v>
      </c>
      <c r="I3459" s="54" t="s">
        <v>15625</v>
      </c>
      <c r="J3459" s="54" t="s">
        <v>17050</v>
      </c>
      <c r="K3459" s="54" t="s">
        <v>17124</v>
      </c>
      <c r="L3459" s="54" t="s">
        <v>15624</v>
      </c>
      <c r="M3459" s="55">
        <v>1</v>
      </c>
      <c r="N3459" s="55">
        <v>1</v>
      </c>
      <c r="O3459" s="54" t="s">
        <v>15616</v>
      </c>
    </row>
    <row r="3460" spans="1:15" x14ac:dyDescent="0.25">
      <c r="A3460" s="19">
        <v>3459</v>
      </c>
      <c r="B3460" t="s">
        <v>9795</v>
      </c>
      <c r="C3460" t="s">
        <v>5574</v>
      </c>
      <c r="D3460" s="50" t="s">
        <v>12772</v>
      </c>
      <c r="E3460" s="84">
        <f t="shared" si="216"/>
        <v>43118</v>
      </c>
      <c r="F3460" s="50">
        <f t="shared" si="217"/>
        <v>2018</v>
      </c>
      <c r="G3460" s="50">
        <f t="shared" si="218"/>
        <v>1</v>
      </c>
      <c r="H3460" s="50">
        <f t="shared" si="219"/>
        <v>4</v>
      </c>
      <c r="I3460" s="54" t="s">
        <v>15625</v>
      </c>
      <c r="J3460" s="54" t="s">
        <v>17050</v>
      </c>
      <c r="K3460" s="54" t="s">
        <v>17124</v>
      </c>
      <c r="L3460" s="54" t="s">
        <v>15623</v>
      </c>
      <c r="M3460" s="55">
        <v>1</v>
      </c>
      <c r="N3460" s="55">
        <v>1</v>
      </c>
      <c r="O3460" s="54" t="s">
        <v>15615</v>
      </c>
    </row>
    <row r="3461" spans="1:15" x14ac:dyDescent="0.25">
      <c r="A3461" s="19">
        <v>3460</v>
      </c>
      <c r="B3461" t="s">
        <v>9469</v>
      </c>
      <c r="C3461" t="s">
        <v>5890</v>
      </c>
      <c r="D3461" s="50" t="s">
        <v>12773</v>
      </c>
      <c r="E3461" s="84">
        <f t="shared" si="216"/>
        <v>43121</v>
      </c>
      <c r="F3461" s="50">
        <f t="shared" si="217"/>
        <v>2018</v>
      </c>
      <c r="G3461" s="50">
        <f t="shared" si="218"/>
        <v>1</v>
      </c>
      <c r="H3461" s="50">
        <f t="shared" si="219"/>
        <v>7</v>
      </c>
      <c r="I3461" s="54" t="s">
        <v>15622</v>
      </c>
      <c r="J3461" s="54" t="s">
        <v>17050</v>
      </c>
      <c r="K3461" s="54" t="s">
        <v>17124</v>
      </c>
      <c r="L3461" s="54" t="s">
        <v>15623</v>
      </c>
      <c r="M3461" s="55">
        <v>0.5</v>
      </c>
      <c r="N3461" s="55">
        <v>0.81</v>
      </c>
      <c r="O3461" s="54" t="s">
        <v>15615</v>
      </c>
    </row>
    <row r="3462" spans="1:15" x14ac:dyDescent="0.25">
      <c r="A3462" s="19">
        <v>3461</v>
      </c>
      <c r="B3462" t="s">
        <v>8938</v>
      </c>
      <c r="C3462" t="s">
        <v>6415</v>
      </c>
      <c r="D3462" s="50" t="s">
        <v>12774</v>
      </c>
      <c r="E3462" s="84">
        <f t="shared" si="216"/>
        <v>43122</v>
      </c>
      <c r="F3462" s="50">
        <f t="shared" si="217"/>
        <v>2018</v>
      </c>
      <c r="G3462" s="50">
        <f t="shared" si="218"/>
        <v>1</v>
      </c>
      <c r="H3462" s="50">
        <f t="shared" si="219"/>
        <v>1</v>
      </c>
      <c r="I3462" s="54" t="s">
        <v>15622</v>
      </c>
      <c r="J3462" s="54" t="s">
        <v>17050</v>
      </c>
      <c r="K3462" s="54" t="s">
        <v>17124</v>
      </c>
      <c r="L3462" s="54" t="s">
        <v>15624</v>
      </c>
      <c r="M3462" s="55">
        <v>1</v>
      </c>
      <c r="N3462" s="55">
        <v>0.79</v>
      </c>
      <c r="O3462" s="54" t="s">
        <v>15615</v>
      </c>
    </row>
    <row r="3463" spans="1:15" x14ac:dyDescent="0.25">
      <c r="A3463" s="19">
        <v>3462</v>
      </c>
      <c r="B3463" t="s">
        <v>10026</v>
      </c>
      <c r="C3463" t="s">
        <v>5347</v>
      </c>
      <c r="D3463" s="50" t="s">
        <v>12775</v>
      </c>
      <c r="E3463" s="84">
        <f t="shared" si="216"/>
        <v>43125</v>
      </c>
      <c r="F3463" s="50">
        <f t="shared" si="217"/>
        <v>2018</v>
      </c>
      <c r="G3463" s="50">
        <f t="shared" si="218"/>
        <v>1</v>
      </c>
      <c r="H3463" s="50">
        <f t="shared" si="219"/>
        <v>4</v>
      </c>
      <c r="I3463" s="54" t="s">
        <v>15625</v>
      </c>
      <c r="J3463" s="54" t="s">
        <v>17050</v>
      </c>
      <c r="K3463" s="54" t="s">
        <v>17124</v>
      </c>
      <c r="L3463" s="54" t="s">
        <v>15626</v>
      </c>
      <c r="M3463" s="55">
        <v>0.9</v>
      </c>
      <c r="N3463" s="55">
        <v>1</v>
      </c>
      <c r="O3463" s="54" t="s">
        <v>15615</v>
      </c>
    </row>
    <row r="3464" spans="1:15" x14ac:dyDescent="0.25">
      <c r="A3464" s="19">
        <v>3463</v>
      </c>
      <c r="B3464" t="s">
        <v>9944</v>
      </c>
      <c r="C3464" t="s">
        <v>5427</v>
      </c>
      <c r="D3464" s="50" t="s">
        <v>12775</v>
      </c>
      <c r="E3464" s="84">
        <f t="shared" si="216"/>
        <v>43125</v>
      </c>
      <c r="F3464" s="50">
        <f t="shared" si="217"/>
        <v>2018</v>
      </c>
      <c r="G3464" s="50">
        <f t="shared" si="218"/>
        <v>1</v>
      </c>
      <c r="H3464" s="50">
        <f t="shared" si="219"/>
        <v>4</v>
      </c>
      <c r="I3464" s="54" t="s">
        <v>15625</v>
      </c>
      <c r="J3464" s="54" t="s">
        <v>17050</v>
      </c>
      <c r="K3464" s="54" t="s">
        <v>17124</v>
      </c>
      <c r="L3464" s="54" t="s">
        <v>15626</v>
      </c>
      <c r="M3464" s="55">
        <v>1</v>
      </c>
      <c r="N3464" s="55">
        <v>1</v>
      </c>
      <c r="O3464" s="54" t="s">
        <v>15616</v>
      </c>
    </row>
    <row r="3465" spans="1:15" x14ac:dyDescent="0.25">
      <c r="A3465" s="19">
        <v>3464</v>
      </c>
      <c r="B3465" t="s">
        <v>8274</v>
      </c>
      <c r="C3465" t="s">
        <v>7061</v>
      </c>
      <c r="D3465" s="50" t="s">
        <v>12775</v>
      </c>
      <c r="E3465" s="84">
        <f t="shared" si="216"/>
        <v>43125</v>
      </c>
      <c r="F3465" s="50">
        <f t="shared" si="217"/>
        <v>2018</v>
      </c>
      <c r="G3465" s="50">
        <f t="shared" si="218"/>
        <v>1</v>
      </c>
      <c r="H3465" s="50">
        <f t="shared" si="219"/>
        <v>4</v>
      </c>
      <c r="I3465" s="54" t="s">
        <v>15622</v>
      </c>
      <c r="J3465" s="54" t="s">
        <v>17050</v>
      </c>
      <c r="K3465" s="54" t="s">
        <v>17124</v>
      </c>
      <c r="L3465" s="54" t="s">
        <v>15624</v>
      </c>
      <c r="M3465" s="55">
        <v>1</v>
      </c>
      <c r="N3465" s="55">
        <v>0.99</v>
      </c>
      <c r="O3465" s="54" t="s">
        <v>15615</v>
      </c>
    </row>
    <row r="3466" spans="1:15" x14ac:dyDescent="0.25">
      <c r="A3466" s="19">
        <v>3465</v>
      </c>
      <c r="B3466" t="s">
        <v>7911</v>
      </c>
      <c r="C3466" t="s">
        <v>7418</v>
      </c>
      <c r="D3466" s="50" t="s">
        <v>12776</v>
      </c>
      <c r="E3466" s="84">
        <f t="shared" si="216"/>
        <v>43126</v>
      </c>
      <c r="F3466" s="50">
        <f t="shared" si="217"/>
        <v>2018</v>
      </c>
      <c r="G3466" s="50">
        <f t="shared" si="218"/>
        <v>1</v>
      </c>
      <c r="H3466" s="50">
        <f t="shared" si="219"/>
        <v>5</v>
      </c>
      <c r="I3466" s="54" t="s">
        <v>15642</v>
      </c>
      <c r="J3466" s="54" t="s">
        <v>17059</v>
      </c>
      <c r="K3466" s="54" t="s">
        <v>17124</v>
      </c>
      <c r="L3466" s="54" t="s">
        <v>15624</v>
      </c>
      <c r="M3466" s="55">
        <v>0.83</v>
      </c>
      <c r="N3466" s="55">
        <v>0.93</v>
      </c>
      <c r="O3466" s="54" t="s">
        <v>15615</v>
      </c>
    </row>
    <row r="3467" spans="1:15" x14ac:dyDescent="0.25">
      <c r="A3467" s="19">
        <v>3466</v>
      </c>
      <c r="B3467" t="s">
        <v>10263</v>
      </c>
      <c r="C3467" t="s">
        <v>5116</v>
      </c>
      <c r="D3467" s="50" t="s">
        <v>12776</v>
      </c>
      <c r="E3467" s="84">
        <f t="shared" si="216"/>
        <v>43126</v>
      </c>
      <c r="F3467" s="50">
        <f t="shared" si="217"/>
        <v>2018</v>
      </c>
      <c r="G3467" s="50">
        <f t="shared" si="218"/>
        <v>1</v>
      </c>
      <c r="H3467" s="50">
        <f t="shared" si="219"/>
        <v>5</v>
      </c>
      <c r="I3467" s="54" t="s">
        <v>15622</v>
      </c>
      <c r="J3467" s="54" t="s">
        <v>17050</v>
      </c>
      <c r="K3467" s="54" t="s">
        <v>17124</v>
      </c>
      <c r="L3467" s="54" t="s">
        <v>15623</v>
      </c>
      <c r="M3467" s="55">
        <v>1</v>
      </c>
      <c r="N3467" s="55">
        <v>0.88</v>
      </c>
      <c r="O3467" s="54" t="s">
        <v>15615</v>
      </c>
    </row>
    <row r="3468" spans="1:15" x14ac:dyDescent="0.25">
      <c r="A3468" s="19">
        <v>3467</v>
      </c>
      <c r="B3468" t="s">
        <v>8112</v>
      </c>
      <c r="C3468" t="s">
        <v>7223</v>
      </c>
      <c r="D3468" s="50" t="s">
        <v>12777</v>
      </c>
      <c r="E3468" s="84">
        <f t="shared" si="216"/>
        <v>43127</v>
      </c>
      <c r="F3468" s="50">
        <f t="shared" si="217"/>
        <v>2018</v>
      </c>
      <c r="G3468" s="50">
        <f t="shared" si="218"/>
        <v>1</v>
      </c>
      <c r="H3468" s="50">
        <f t="shared" si="219"/>
        <v>6</v>
      </c>
      <c r="I3468" s="54" t="s">
        <v>15625</v>
      </c>
      <c r="J3468" s="54" t="s">
        <v>17050</v>
      </c>
      <c r="K3468" s="54" t="s">
        <v>17124</v>
      </c>
      <c r="L3468" s="54" t="s">
        <v>15626</v>
      </c>
      <c r="M3468" s="55">
        <v>0.9</v>
      </c>
      <c r="N3468" s="55">
        <v>0.99</v>
      </c>
      <c r="O3468" s="54" t="s">
        <v>15616</v>
      </c>
    </row>
    <row r="3469" spans="1:15" x14ac:dyDescent="0.25">
      <c r="A3469" s="19">
        <v>3468</v>
      </c>
      <c r="B3469" t="s">
        <v>9733</v>
      </c>
      <c r="C3469" t="s">
        <v>5632</v>
      </c>
      <c r="D3469" s="50" t="s">
        <v>12778</v>
      </c>
      <c r="E3469" s="84">
        <f t="shared" si="216"/>
        <v>43129</v>
      </c>
      <c r="F3469" s="50">
        <f t="shared" si="217"/>
        <v>2018</v>
      </c>
      <c r="G3469" s="50">
        <f t="shared" si="218"/>
        <v>1</v>
      </c>
      <c r="H3469" s="50">
        <f t="shared" si="219"/>
        <v>1</v>
      </c>
      <c r="I3469" s="54" t="s">
        <v>15671</v>
      </c>
      <c r="J3469" s="54" t="s">
        <v>17093</v>
      </c>
      <c r="K3469" s="54" t="s">
        <v>17141</v>
      </c>
      <c r="L3469" s="54" t="s">
        <v>15624</v>
      </c>
      <c r="M3469" s="55">
        <v>0.82</v>
      </c>
      <c r="N3469" s="55">
        <v>0.85</v>
      </c>
      <c r="O3469" s="54" t="s">
        <v>15616</v>
      </c>
    </row>
    <row r="3470" spans="1:15" x14ac:dyDescent="0.25">
      <c r="A3470" s="19">
        <v>3469</v>
      </c>
      <c r="B3470" t="s">
        <v>10494</v>
      </c>
      <c r="C3470" t="s">
        <v>4889</v>
      </c>
      <c r="D3470" s="50" t="s">
        <v>12779</v>
      </c>
      <c r="E3470" s="84">
        <f t="shared" si="216"/>
        <v>43130</v>
      </c>
      <c r="F3470" s="50">
        <f t="shared" si="217"/>
        <v>2018</v>
      </c>
      <c r="G3470" s="50">
        <f t="shared" si="218"/>
        <v>1</v>
      </c>
      <c r="H3470" s="50">
        <f t="shared" si="219"/>
        <v>2</v>
      </c>
      <c r="I3470" s="54" t="s">
        <v>15629</v>
      </c>
      <c r="J3470" s="54" t="s">
        <v>17050</v>
      </c>
      <c r="K3470" s="54" t="s">
        <v>17124</v>
      </c>
      <c r="L3470" s="54" t="s">
        <v>15628</v>
      </c>
      <c r="M3470" s="55">
        <v>0</v>
      </c>
      <c r="N3470" s="55">
        <v>1</v>
      </c>
      <c r="O3470" s="54" t="s">
        <v>15615</v>
      </c>
    </row>
    <row r="3471" spans="1:15" x14ac:dyDescent="0.25">
      <c r="A3471" s="19">
        <v>3470</v>
      </c>
      <c r="B3471" t="s">
        <v>8383</v>
      </c>
      <c r="C3471" t="s">
        <v>3516</v>
      </c>
      <c r="D3471" s="50" t="s">
        <v>12780</v>
      </c>
      <c r="E3471" s="84">
        <f t="shared" si="216"/>
        <v>43132</v>
      </c>
      <c r="F3471" s="50">
        <f t="shared" si="217"/>
        <v>2018</v>
      </c>
      <c r="G3471" s="50">
        <f t="shared" si="218"/>
        <v>2</v>
      </c>
      <c r="H3471" s="50">
        <f t="shared" si="219"/>
        <v>4</v>
      </c>
      <c r="I3471" s="54" t="s">
        <v>15622</v>
      </c>
      <c r="J3471" s="54" t="s">
        <v>17050</v>
      </c>
      <c r="K3471" s="54" t="s">
        <v>17124</v>
      </c>
      <c r="L3471" s="54" t="s">
        <v>15624</v>
      </c>
      <c r="M3471" s="55">
        <v>1</v>
      </c>
      <c r="N3471" s="55">
        <v>0.85</v>
      </c>
      <c r="O3471" s="54" t="s">
        <v>15616</v>
      </c>
    </row>
    <row r="3472" spans="1:15" x14ac:dyDescent="0.25">
      <c r="A3472" s="19">
        <v>3471</v>
      </c>
      <c r="B3472" t="s">
        <v>7827</v>
      </c>
      <c r="C3472" t="s">
        <v>7496</v>
      </c>
      <c r="D3472" s="50" t="s">
        <v>12781</v>
      </c>
      <c r="E3472" s="84">
        <f t="shared" si="216"/>
        <v>43139</v>
      </c>
      <c r="F3472" s="50">
        <f t="shared" si="217"/>
        <v>2018</v>
      </c>
      <c r="G3472" s="50">
        <f t="shared" si="218"/>
        <v>2</v>
      </c>
      <c r="H3472" s="50">
        <f t="shared" si="219"/>
        <v>4</v>
      </c>
      <c r="I3472" s="54" t="s">
        <v>15622</v>
      </c>
      <c r="J3472" s="54" t="s">
        <v>17050</v>
      </c>
      <c r="K3472" s="54" t="s">
        <v>17124</v>
      </c>
      <c r="L3472" s="54" t="s">
        <v>15624</v>
      </c>
      <c r="M3472" s="55">
        <v>1</v>
      </c>
      <c r="N3472" s="55">
        <v>0.96</v>
      </c>
      <c r="O3472" s="54" t="s">
        <v>15615</v>
      </c>
    </row>
    <row r="3473" spans="1:15" x14ac:dyDescent="0.25">
      <c r="A3473" s="19">
        <v>3472</v>
      </c>
      <c r="B3473" t="s">
        <v>7695</v>
      </c>
      <c r="C3473" t="s">
        <v>7623</v>
      </c>
      <c r="D3473" s="50" t="s">
        <v>12782</v>
      </c>
      <c r="E3473" s="84">
        <f t="shared" si="216"/>
        <v>43141</v>
      </c>
      <c r="F3473" s="50">
        <f t="shared" si="217"/>
        <v>2018</v>
      </c>
      <c r="G3473" s="50">
        <f t="shared" si="218"/>
        <v>2</v>
      </c>
      <c r="H3473" s="50">
        <f t="shared" si="219"/>
        <v>6</v>
      </c>
      <c r="I3473" s="54" t="s">
        <v>15622</v>
      </c>
      <c r="J3473" s="54" t="s">
        <v>17050</v>
      </c>
      <c r="K3473" s="54" t="s">
        <v>17124</v>
      </c>
      <c r="L3473" s="54" t="s">
        <v>15624</v>
      </c>
      <c r="M3473" s="55">
        <v>1</v>
      </c>
      <c r="N3473" s="55">
        <v>0.83</v>
      </c>
      <c r="O3473" s="54" t="s">
        <v>15616</v>
      </c>
    </row>
    <row r="3474" spans="1:15" x14ac:dyDescent="0.25">
      <c r="A3474" s="19">
        <v>3473</v>
      </c>
      <c r="B3474" t="s">
        <v>9613</v>
      </c>
      <c r="C3474" t="s">
        <v>5750</v>
      </c>
      <c r="D3474" s="50" t="s">
        <v>12782</v>
      </c>
      <c r="E3474" s="84">
        <f t="shared" si="216"/>
        <v>43141</v>
      </c>
      <c r="F3474" s="50">
        <f t="shared" si="217"/>
        <v>2018</v>
      </c>
      <c r="G3474" s="50">
        <f t="shared" si="218"/>
        <v>2</v>
      </c>
      <c r="H3474" s="50">
        <f t="shared" si="219"/>
        <v>6</v>
      </c>
      <c r="I3474" s="54" t="s">
        <v>15622</v>
      </c>
      <c r="J3474" s="54" t="s">
        <v>17050</v>
      </c>
      <c r="K3474" s="54" t="s">
        <v>17124</v>
      </c>
      <c r="L3474" s="54" t="s">
        <v>15626</v>
      </c>
      <c r="M3474" s="55">
        <v>1</v>
      </c>
      <c r="N3474" s="55">
        <v>1</v>
      </c>
      <c r="O3474" s="54" t="s">
        <v>15615</v>
      </c>
    </row>
    <row r="3475" spans="1:15" x14ac:dyDescent="0.25">
      <c r="A3475" s="19">
        <v>3474</v>
      </c>
      <c r="B3475" t="s">
        <v>11542</v>
      </c>
      <c r="C3475" t="s">
        <v>3862</v>
      </c>
      <c r="D3475" s="50" t="s">
        <v>12782</v>
      </c>
      <c r="E3475" s="84">
        <f t="shared" si="216"/>
        <v>43141</v>
      </c>
      <c r="F3475" s="50">
        <f t="shared" si="217"/>
        <v>2018</v>
      </c>
      <c r="G3475" s="50">
        <f t="shared" si="218"/>
        <v>2</v>
      </c>
      <c r="H3475" s="50">
        <f t="shared" si="219"/>
        <v>6</v>
      </c>
      <c r="I3475" s="54" t="s">
        <v>15625</v>
      </c>
      <c r="J3475" s="54" t="s">
        <v>17050</v>
      </c>
      <c r="K3475" s="54" t="s">
        <v>17124</v>
      </c>
      <c r="L3475" s="54" t="s">
        <v>15626</v>
      </c>
      <c r="M3475" s="55">
        <v>1</v>
      </c>
      <c r="N3475" s="55">
        <v>0.98</v>
      </c>
      <c r="O3475" s="54" t="s">
        <v>15616</v>
      </c>
    </row>
    <row r="3476" spans="1:15" x14ac:dyDescent="0.25">
      <c r="A3476" s="19">
        <v>3475</v>
      </c>
      <c r="B3476" t="s">
        <v>9111</v>
      </c>
      <c r="C3476" t="s">
        <v>6242</v>
      </c>
      <c r="D3476" s="50" t="s">
        <v>12783</v>
      </c>
      <c r="E3476" s="84">
        <f t="shared" si="216"/>
        <v>43145</v>
      </c>
      <c r="F3476" s="50">
        <f t="shared" si="217"/>
        <v>2018</v>
      </c>
      <c r="G3476" s="50">
        <f t="shared" si="218"/>
        <v>2</v>
      </c>
      <c r="H3476" s="50">
        <f t="shared" si="219"/>
        <v>3</v>
      </c>
      <c r="I3476" s="54" t="s">
        <v>15622</v>
      </c>
      <c r="J3476" s="54" t="s">
        <v>17050</v>
      </c>
      <c r="K3476" s="54" t="s">
        <v>17124</v>
      </c>
      <c r="L3476" s="54" t="s">
        <v>15624</v>
      </c>
      <c r="M3476" s="55">
        <v>1</v>
      </c>
      <c r="N3476" s="55">
        <v>1</v>
      </c>
      <c r="O3476" s="54" t="s">
        <v>15616</v>
      </c>
    </row>
    <row r="3477" spans="1:15" x14ac:dyDescent="0.25">
      <c r="A3477" s="19">
        <v>3476</v>
      </c>
      <c r="B3477" t="s">
        <v>10208</v>
      </c>
      <c r="C3477" t="s">
        <v>5171</v>
      </c>
      <c r="D3477" s="50" t="s">
        <v>12783</v>
      </c>
      <c r="E3477" s="84">
        <f t="shared" si="216"/>
        <v>43145</v>
      </c>
      <c r="F3477" s="50">
        <f t="shared" si="217"/>
        <v>2018</v>
      </c>
      <c r="G3477" s="50">
        <f t="shared" si="218"/>
        <v>2</v>
      </c>
      <c r="H3477" s="50">
        <f t="shared" si="219"/>
        <v>3</v>
      </c>
      <c r="I3477" s="54" t="s">
        <v>15622</v>
      </c>
      <c r="J3477" s="54" t="s">
        <v>17050</v>
      </c>
      <c r="K3477" s="54" t="s">
        <v>17124</v>
      </c>
      <c r="L3477" s="54" t="s">
        <v>15626</v>
      </c>
      <c r="M3477" s="55">
        <v>1</v>
      </c>
      <c r="N3477" s="55">
        <v>0.97</v>
      </c>
      <c r="O3477" s="54" t="s">
        <v>15616</v>
      </c>
    </row>
    <row r="3478" spans="1:15" x14ac:dyDescent="0.25">
      <c r="A3478" s="19">
        <v>3477</v>
      </c>
      <c r="B3478" t="s">
        <v>10504</v>
      </c>
      <c r="C3478" t="s">
        <v>4879</v>
      </c>
      <c r="D3478" s="50" t="s">
        <v>12783</v>
      </c>
      <c r="E3478" s="84">
        <f t="shared" si="216"/>
        <v>43145</v>
      </c>
      <c r="F3478" s="50">
        <f t="shared" si="217"/>
        <v>2018</v>
      </c>
      <c r="G3478" s="50">
        <f t="shared" si="218"/>
        <v>2</v>
      </c>
      <c r="H3478" s="50">
        <f t="shared" si="219"/>
        <v>3</v>
      </c>
      <c r="I3478" s="54" t="s">
        <v>15629</v>
      </c>
      <c r="J3478" s="54" t="s">
        <v>17050</v>
      </c>
      <c r="K3478" s="54" t="s">
        <v>17124</v>
      </c>
      <c r="L3478" s="54" t="s">
        <v>15626</v>
      </c>
      <c r="M3478" s="55">
        <v>1</v>
      </c>
      <c r="N3478" s="55">
        <v>0.97</v>
      </c>
      <c r="O3478" s="54" t="s">
        <v>15615</v>
      </c>
    </row>
    <row r="3479" spans="1:15" x14ac:dyDescent="0.25">
      <c r="A3479" s="19">
        <v>3478</v>
      </c>
      <c r="B3479" t="s">
        <v>10488</v>
      </c>
      <c r="C3479" t="s">
        <v>4895</v>
      </c>
      <c r="D3479" s="50" t="s">
        <v>12784</v>
      </c>
      <c r="E3479" s="84">
        <f t="shared" si="216"/>
        <v>43149</v>
      </c>
      <c r="F3479" s="50">
        <f t="shared" si="217"/>
        <v>2018</v>
      </c>
      <c r="G3479" s="50">
        <f t="shared" si="218"/>
        <v>2</v>
      </c>
      <c r="H3479" s="50">
        <f t="shared" si="219"/>
        <v>7</v>
      </c>
      <c r="I3479" s="54" t="s">
        <v>15625</v>
      </c>
      <c r="J3479" s="54" t="s">
        <v>17050</v>
      </c>
      <c r="K3479" s="54" t="s">
        <v>17124</v>
      </c>
      <c r="L3479" s="54" t="s">
        <v>15628</v>
      </c>
      <c r="M3479" s="55">
        <v>0.25</v>
      </c>
      <c r="N3479" s="55">
        <v>0.54</v>
      </c>
      <c r="O3479" s="54" t="s">
        <v>15615</v>
      </c>
    </row>
    <row r="3480" spans="1:15" x14ac:dyDescent="0.25">
      <c r="A3480" s="19">
        <v>3479</v>
      </c>
      <c r="B3480" t="s">
        <v>11649</v>
      </c>
      <c r="C3480" t="s">
        <v>3756</v>
      </c>
      <c r="D3480" s="50" t="s">
        <v>12785</v>
      </c>
      <c r="E3480" s="84">
        <f t="shared" si="216"/>
        <v>43150</v>
      </c>
      <c r="F3480" s="50">
        <f t="shared" si="217"/>
        <v>2018</v>
      </c>
      <c r="G3480" s="50">
        <f t="shared" si="218"/>
        <v>2</v>
      </c>
      <c r="H3480" s="50">
        <f t="shared" si="219"/>
        <v>1</v>
      </c>
      <c r="I3480" s="54" t="s">
        <v>15824</v>
      </c>
      <c r="J3480" s="54" t="s">
        <v>17094</v>
      </c>
      <c r="K3480" s="54" t="s">
        <v>17124</v>
      </c>
      <c r="L3480" s="54" t="s">
        <v>15626</v>
      </c>
      <c r="M3480" s="55">
        <v>1</v>
      </c>
      <c r="N3480" s="55">
        <v>1</v>
      </c>
      <c r="O3480" s="54" t="s">
        <v>15615</v>
      </c>
    </row>
    <row r="3481" spans="1:15" x14ac:dyDescent="0.25">
      <c r="A3481" s="19">
        <v>3480</v>
      </c>
      <c r="B3481" t="s">
        <v>11499</v>
      </c>
      <c r="C3481" t="s">
        <v>3903</v>
      </c>
      <c r="D3481" s="50" t="s">
        <v>12786</v>
      </c>
      <c r="E3481" s="84">
        <f t="shared" si="216"/>
        <v>43152</v>
      </c>
      <c r="F3481" s="50">
        <f t="shared" si="217"/>
        <v>2018</v>
      </c>
      <c r="G3481" s="50">
        <f t="shared" si="218"/>
        <v>2</v>
      </c>
      <c r="H3481" s="50">
        <f t="shared" si="219"/>
        <v>3</v>
      </c>
      <c r="I3481" s="54" t="s">
        <v>15629</v>
      </c>
      <c r="J3481" s="54" t="s">
        <v>17050</v>
      </c>
      <c r="K3481" s="54" t="s">
        <v>17124</v>
      </c>
      <c r="L3481" s="54" t="s">
        <v>15623</v>
      </c>
      <c r="M3481" s="55">
        <v>1</v>
      </c>
      <c r="N3481" s="55">
        <v>0.5</v>
      </c>
      <c r="O3481" s="54" t="s">
        <v>15615</v>
      </c>
    </row>
    <row r="3482" spans="1:15" x14ac:dyDescent="0.25">
      <c r="A3482" s="19">
        <v>3481</v>
      </c>
      <c r="B3482" t="s">
        <v>8081</v>
      </c>
      <c r="C3482" t="s">
        <v>7252</v>
      </c>
      <c r="D3482" s="50" t="s">
        <v>12786</v>
      </c>
      <c r="E3482" s="84">
        <f t="shared" si="216"/>
        <v>43152</v>
      </c>
      <c r="F3482" s="50">
        <f t="shared" si="217"/>
        <v>2018</v>
      </c>
      <c r="G3482" s="50">
        <f t="shared" si="218"/>
        <v>2</v>
      </c>
      <c r="H3482" s="50">
        <f t="shared" si="219"/>
        <v>3</v>
      </c>
      <c r="I3482" s="54" t="s">
        <v>15622</v>
      </c>
      <c r="J3482" s="54" t="s">
        <v>17050</v>
      </c>
      <c r="K3482" s="54" t="s">
        <v>17124</v>
      </c>
      <c r="L3482" s="54" t="s">
        <v>15626</v>
      </c>
      <c r="M3482" s="55">
        <v>1</v>
      </c>
      <c r="N3482" s="55">
        <v>1</v>
      </c>
      <c r="O3482" s="54" t="s">
        <v>15615</v>
      </c>
    </row>
    <row r="3483" spans="1:15" x14ac:dyDescent="0.25">
      <c r="A3483" s="19">
        <v>3482</v>
      </c>
      <c r="B3483" t="s">
        <v>7908</v>
      </c>
      <c r="C3483" t="s">
        <v>7421</v>
      </c>
      <c r="D3483" s="50" t="s">
        <v>12787</v>
      </c>
      <c r="E3483" s="84">
        <f t="shared" si="216"/>
        <v>43153</v>
      </c>
      <c r="F3483" s="50">
        <f t="shared" si="217"/>
        <v>2018</v>
      </c>
      <c r="G3483" s="50">
        <f t="shared" si="218"/>
        <v>2</v>
      </c>
      <c r="H3483" s="50">
        <f t="shared" si="219"/>
        <v>4</v>
      </c>
      <c r="I3483" s="54" t="s">
        <v>15627</v>
      </c>
      <c r="J3483" s="54" t="s">
        <v>17050</v>
      </c>
      <c r="K3483" s="54" t="s">
        <v>17124</v>
      </c>
      <c r="L3483" s="54" t="s">
        <v>15624</v>
      </c>
      <c r="M3483" s="55">
        <v>0.98</v>
      </c>
      <c r="N3483" s="55">
        <v>0.98</v>
      </c>
      <c r="O3483" s="54" t="s">
        <v>15615</v>
      </c>
    </row>
    <row r="3484" spans="1:15" x14ac:dyDescent="0.25">
      <c r="A3484" s="19">
        <v>3483</v>
      </c>
      <c r="B3484" t="s">
        <v>8791</v>
      </c>
      <c r="C3484" t="s">
        <v>6557</v>
      </c>
      <c r="D3484" s="50" t="s">
        <v>12787</v>
      </c>
      <c r="E3484" s="84">
        <f t="shared" si="216"/>
        <v>43153</v>
      </c>
      <c r="F3484" s="50">
        <f t="shared" si="217"/>
        <v>2018</v>
      </c>
      <c r="G3484" s="50">
        <f t="shared" si="218"/>
        <v>2</v>
      </c>
      <c r="H3484" s="50">
        <f t="shared" si="219"/>
        <v>4</v>
      </c>
      <c r="I3484" s="54" t="s">
        <v>15622</v>
      </c>
      <c r="J3484" s="54" t="s">
        <v>17050</v>
      </c>
      <c r="K3484" s="54" t="s">
        <v>17124</v>
      </c>
      <c r="L3484" s="54" t="s">
        <v>15626</v>
      </c>
      <c r="M3484" s="55">
        <v>1</v>
      </c>
      <c r="N3484" s="55">
        <v>0.95</v>
      </c>
      <c r="O3484" s="54" t="s">
        <v>15616</v>
      </c>
    </row>
    <row r="3485" spans="1:15" x14ac:dyDescent="0.25">
      <c r="A3485" s="19">
        <v>3484</v>
      </c>
      <c r="B3485" t="s">
        <v>10249</v>
      </c>
      <c r="C3485" t="s">
        <v>5130</v>
      </c>
      <c r="D3485" s="50" t="s">
        <v>12787</v>
      </c>
      <c r="E3485" s="84">
        <f t="shared" si="216"/>
        <v>43153</v>
      </c>
      <c r="F3485" s="50">
        <f t="shared" si="217"/>
        <v>2018</v>
      </c>
      <c r="G3485" s="50">
        <f t="shared" si="218"/>
        <v>2</v>
      </c>
      <c r="H3485" s="50">
        <f t="shared" si="219"/>
        <v>4</v>
      </c>
      <c r="I3485" s="54" t="s">
        <v>15622</v>
      </c>
      <c r="J3485" s="54" t="s">
        <v>17050</v>
      </c>
      <c r="K3485" s="54" t="s">
        <v>17124</v>
      </c>
      <c r="L3485" s="54" t="s">
        <v>15626</v>
      </c>
      <c r="M3485" s="55">
        <v>1</v>
      </c>
      <c r="N3485" s="55">
        <v>1</v>
      </c>
      <c r="O3485" s="54" t="s">
        <v>15616</v>
      </c>
    </row>
    <row r="3486" spans="1:15" x14ac:dyDescent="0.25">
      <c r="A3486" s="19">
        <v>3485</v>
      </c>
      <c r="B3486" t="s">
        <v>8733</v>
      </c>
      <c r="C3486" t="s">
        <v>6615</v>
      </c>
      <c r="D3486" s="50" t="s">
        <v>12788</v>
      </c>
      <c r="E3486" s="84">
        <f t="shared" si="216"/>
        <v>43162</v>
      </c>
      <c r="F3486" s="50">
        <f t="shared" si="217"/>
        <v>2018</v>
      </c>
      <c r="G3486" s="50">
        <f t="shared" si="218"/>
        <v>3</v>
      </c>
      <c r="H3486" s="50">
        <f t="shared" si="219"/>
        <v>6</v>
      </c>
      <c r="I3486" s="54" t="s">
        <v>15622</v>
      </c>
      <c r="J3486" s="54" t="s">
        <v>17050</v>
      </c>
      <c r="K3486" s="54" t="s">
        <v>17124</v>
      </c>
      <c r="L3486" s="54" t="s">
        <v>15626</v>
      </c>
      <c r="M3486" s="55">
        <v>1</v>
      </c>
      <c r="N3486" s="55">
        <v>0.99</v>
      </c>
      <c r="O3486" s="54" t="s">
        <v>15615</v>
      </c>
    </row>
    <row r="3487" spans="1:15" x14ac:dyDescent="0.25">
      <c r="A3487" s="19">
        <v>3486</v>
      </c>
      <c r="B3487" t="s">
        <v>10192</v>
      </c>
      <c r="C3487" t="s">
        <v>5186</v>
      </c>
      <c r="D3487" s="50" t="s">
        <v>12789</v>
      </c>
      <c r="E3487" s="84">
        <f t="shared" si="216"/>
        <v>43165</v>
      </c>
      <c r="F3487" s="50">
        <f t="shared" si="217"/>
        <v>2018</v>
      </c>
      <c r="G3487" s="50">
        <f t="shared" si="218"/>
        <v>3</v>
      </c>
      <c r="H3487" s="50">
        <f t="shared" si="219"/>
        <v>2</v>
      </c>
      <c r="I3487" s="54" t="s">
        <v>15653</v>
      </c>
      <c r="J3487" s="54" t="s">
        <v>17084</v>
      </c>
      <c r="K3487" s="54" t="s">
        <v>17124</v>
      </c>
      <c r="L3487" s="54" t="s">
        <v>15623</v>
      </c>
      <c r="M3487" s="55">
        <v>0.9</v>
      </c>
      <c r="N3487" s="55">
        <v>0.89</v>
      </c>
      <c r="O3487" s="54" t="s">
        <v>15615</v>
      </c>
    </row>
    <row r="3488" spans="1:15" x14ac:dyDescent="0.25">
      <c r="A3488" s="19">
        <v>3487</v>
      </c>
      <c r="B3488" t="s">
        <v>7917</v>
      </c>
      <c r="C3488" t="s">
        <v>7413</v>
      </c>
      <c r="D3488" s="50" t="s">
        <v>12790</v>
      </c>
      <c r="E3488" s="84">
        <f t="shared" si="216"/>
        <v>43166</v>
      </c>
      <c r="F3488" s="50">
        <f t="shared" si="217"/>
        <v>2018</v>
      </c>
      <c r="G3488" s="50">
        <f t="shared" si="218"/>
        <v>3</v>
      </c>
      <c r="H3488" s="50">
        <f t="shared" si="219"/>
        <v>3</v>
      </c>
      <c r="I3488" s="54" t="s">
        <v>15622</v>
      </c>
      <c r="J3488" s="54" t="s">
        <v>17050</v>
      </c>
      <c r="K3488" s="54" t="s">
        <v>17124</v>
      </c>
      <c r="L3488" s="54" t="s">
        <v>15626</v>
      </c>
      <c r="M3488" s="55">
        <v>0.91</v>
      </c>
      <c r="N3488" s="55">
        <v>1</v>
      </c>
      <c r="O3488" s="54" t="s">
        <v>15615</v>
      </c>
    </row>
    <row r="3489" spans="1:15" x14ac:dyDescent="0.25">
      <c r="A3489" s="19">
        <v>3488</v>
      </c>
      <c r="B3489" t="s">
        <v>9241</v>
      </c>
      <c r="C3489" t="s">
        <v>6113</v>
      </c>
      <c r="D3489" s="50" t="s">
        <v>12791</v>
      </c>
      <c r="E3489" s="84">
        <f t="shared" si="216"/>
        <v>43171</v>
      </c>
      <c r="F3489" s="50">
        <f t="shared" si="217"/>
        <v>2018</v>
      </c>
      <c r="G3489" s="50">
        <f t="shared" si="218"/>
        <v>3</v>
      </c>
      <c r="H3489" s="50">
        <f t="shared" si="219"/>
        <v>1</v>
      </c>
      <c r="I3489" s="54" t="s">
        <v>15625</v>
      </c>
      <c r="J3489" s="54" t="s">
        <v>17050</v>
      </c>
      <c r="K3489" s="54" t="s">
        <v>17124</v>
      </c>
      <c r="L3489" s="54" t="s">
        <v>15626</v>
      </c>
      <c r="M3489" s="55">
        <v>0.92</v>
      </c>
      <c r="N3489" s="55">
        <v>0.97</v>
      </c>
      <c r="O3489" s="54" t="s">
        <v>15615</v>
      </c>
    </row>
    <row r="3490" spans="1:15" x14ac:dyDescent="0.25">
      <c r="A3490" s="19">
        <v>3489</v>
      </c>
      <c r="B3490" t="s">
        <v>8454</v>
      </c>
      <c r="C3490" t="s">
        <v>6889</v>
      </c>
      <c r="D3490" s="50" t="s">
        <v>12792</v>
      </c>
      <c r="E3490" s="84">
        <f t="shared" si="216"/>
        <v>43172</v>
      </c>
      <c r="F3490" s="50">
        <f t="shared" si="217"/>
        <v>2018</v>
      </c>
      <c r="G3490" s="50">
        <f t="shared" si="218"/>
        <v>3</v>
      </c>
      <c r="H3490" s="50">
        <f t="shared" si="219"/>
        <v>2</v>
      </c>
      <c r="I3490" s="54" t="s">
        <v>15629</v>
      </c>
      <c r="J3490" s="54" t="s">
        <v>17050</v>
      </c>
      <c r="K3490" s="54" t="s">
        <v>17124</v>
      </c>
      <c r="L3490" s="54" t="s">
        <v>15626</v>
      </c>
      <c r="M3490" s="55">
        <v>1</v>
      </c>
      <c r="N3490" s="55">
        <v>1</v>
      </c>
      <c r="O3490" s="54" t="s">
        <v>15616</v>
      </c>
    </row>
    <row r="3491" spans="1:15" x14ac:dyDescent="0.25">
      <c r="A3491" s="19">
        <v>3490</v>
      </c>
      <c r="B3491" t="s">
        <v>8399</v>
      </c>
      <c r="C3491" t="s">
        <v>6943</v>
      </c>
      <c r="D3491" s="50" t="s">
        <v>12792</v>
      </c>
      <c r="E3491" s="84">
        <f t="shared" si="216"/>
        <v>43172</v>
      </c>
      <c r="F3491" s="50">
        <f t="shared" si="217"/>
        <v>2018</v>
      </c>
      <c r="G3491" s="50">
        <f t="shared" si="218"/>
        <v>3</v>
      </c>
      <c r="H3491" s="50">
        <f t="shared" si="219"/>
        <v>2</v>
      </c>
      <c r="I3491" s="54" t="s">
        <v>15622</v>
      </c>
      <c r="J3491" s="54" t="s">
        <v>17050</v>
      </c>
      <c r="K3491" s="54" t="s">
        <v>17124</v>
      </c>
      <c r="L3491" s="54" t="s">
        <v>15626</v>
      </c>
      <c r="M3491" s="55">
        <v>1</v>
      </c>
      <c r="N3491" s="55">
        <v>0.98</v>
      </c>
      <c r="O3491" s="54" t="s">
        <v>15616</v>
      </c>
    </row>
    <row r="3492" spans="1:15" x14ac:dyDescent="0.25">
      <c r="A3492" s="19">
        <v>3491</v>
      </c>
      <c r="B3492" t="s">
        <v>11598</v>
      </c>
      <c r="C3492" t="s">
        <v>3807</v>
      </c>
      <c r="D3492" s="50" t="s">
        <v>12792</v>
      </c>
      <c r="E3492" s="84">
        <f t="shared" si="216"/>
        <v>43172</v>
      </c>
      <c r="F3492" s="50">
        <f t="shared" si="217"/>
        <v>2018</v>
      </c>
      <c r="G3492" s="50">
        <f t="shared" si="218"/>
        <v>3</v>
      </c>
      <c r="H3492" s="50">
        <f t="shared" si="219"/>
        <v>2</v>
      </c>
      <c r="I3492" s="54" t="s">
        <v>15629</v>
      </c>
      <c r="J3492" s="54" t="s">
        <v>17050</v>
      </c>
      <c r="K3492" s="54" t="s">
        <v>17124</v>
      </c>
      <c r="L3492" s="54" t="s">
        <v>15626</v>
      </c>
      <c r="M3492" s="55">
        <v>1</v>
      </c>
      <c r="N3492" s="55">
        <v>0.94</v>
      </c>
      <c r="O3492" s="54" t="s">
        <v>15616</v>
      </c>
    </row>
    <row r="3493" spans="1:15" x14ac:dyDescent="0.25">
      <c r="A3493" s="19">
        <v>3492</v>
      </c>
      <c r="B3493" t="s">
        <v>8039</v>
      </c>
      <c r="C3493" t="s">
        <v>7293</v>
      </c>
      <c r="D3493" s="50" t="s">
        <v>12793</v>
      </c>
      <c r="E3493" s="84">
        <f t="shared" si="216"/>
        <v>43173</v>
      </c>
      <c r="F3493" s="50">
        <f t="shared" si="217"/>
        <v>2018</v>
      </c>
      <c r="G3493" s="50">
        <f t="shared" si="218"/>
        <v>3</v>
      </c>
      <c r="H3493" s="50">
        <f t="shared" si="219"/>
        <v>3</v>
      </c>
      <c r="I3493" s="54" t="s">
        <v>15622</v>
      </c>
      <c r="J3493" s="54" t="s">
        <v>17050</v>
      </c>
      <c r="K3493" s="54" t="s">
        <v>17124</v>
      </c>
      <c r="L3493" s="54" t="s">
        <v>15626</v>
      </c>
      <c r="M3493" s="55">
        <v>1</v>
      </c>
      <c r="N3493" s="55">
        <v>1</v>
      </c>
      <c r="O3493" s="54" t="s">
        <v>15615</v>
      </c>
    </row>
    <row r="3494" spans="1:15" x14ac:dyDescent="0.25">
      <c r="A3494" s="19">
        <v>3493</v>
      </c>
      <c r="B3494" t="s">
        <v>11283</v>
      </c>
      <c r="C3494" t="s">
        <v>4118</v>
      </c>
      <c r="D3494" s="50" t="s">
        <v>12793</v>
      </c>
      <c r="E3494" s="84">
        <f t="shared" si="216"/>
        <v>43173</v>
      </c>
      <c r="F3494" s="50">
        <f t="shared" si="217"/>
        <v>2018</v>
      </c>
      <c r="G3494" s="50">
        <f t="shared" si="218"/>
        <v>3</v>
      </c>
      <c r="H3494" s="50">
        <f t="shared" si="219"/>
        <v>3</v>
      </c>
      <c r="I3494" s="54" t="s">
        <v>15622</v>
      </c>
      <c r="J3494" s="54" t="s">
        <v>17050</v>
      </c>
      <c r="K3494" s="54" t="s">
        <v>17124</v>
      </c>
      <c r="L3494" s="54" t="s">
        <v>15626</v>
      </c>
      <c r="M3494" s="55">
        <v>1</v>
      </c>
      <c r="N3494" s="55">
        <v>0.95</v>
      </c>
      <c r="O3494" s="54" t="s">
        <v>15616</v>
      </c>
    </row>
    <row r="3495" spans="1:15" x14ac:dyDescent="0.25">
      <c r="A3495" s="19">
        <v>3494</v>
      </c>
      <c r="B3495" t="s">
        <v>9503</v>
      </c>
      <c r="C3495" t="s">
        <v>5857</v>
      </c>
      <c r="D3495" s="50" t="s">
        <v>12794</v>
      </c>
      <c r="E3495" s="84">
        <f t="shared" si="216"/>
        <v>43176</v>
      </c>
      <c r="F3495" s="50">
        <f t="shared" si="217"/>
        <v>2018</v>
      </c>
      <c r="G3495" s="50">
        <f t="shared" si="218"/>
        <v>3</v>
      </c>
      <c r="H3495" s="50">
        <f t="shared" si="219"/>
        <v>6</v>
      </c>
      <c r="I3495" s="54" t="s">
        <v>15625</v>
      </c>
      <c r="J3495" s="54" t="s">
        <v>17050</v>
      </c>
      <c r="K3495" s="54" t="s">
        <v>17124</v>
      </c>
      <c r="L3495" s="54" t="s">
        <v>15626</v>
      </c>
      <c r="M3495" s="55">
        <v>1</v>
      </c>
      <c r="N3495" s="55">
        <v>0.89</v>
      </c>
      <c r="O3495" s="54" t="s">
        <v>15616</v>
      </c>
    </row>
    <row r="3496" spans="1:15" x14ac:dyDescent="0.25">
      <c r="A3496" s="19">
        <v>3495</v>
      </c>
      <c r="B3496" t="s">
        <v>10236</v>
      </c>
      <c r="C3496" t="s">
        <v>5143</v>
      </c>
      <c r="D3496" s="50" t="s">
        <v>12795</v>
      </c>
      <c r="E3496" s="84">
        <f t="shared" si="216"/>
        <v>43177</v>
      </c>
      <c r="F3496" s="50">
        <f t="shared" si="217"/>
        <v>2018</v>
      </c>
      <c r="G3496" s="50">
        <f t="shared" si="218"/>
        <v>3</v>
      </c>
      <c r="H3496" s="50">
        <f t="shared" si="219"/>
        <v>7</v>
      </c>
      <c r="I3496" s="54" t="s">
        <v>15766</v>
      </c>
      <c r="J3496" s="54" t="s">
        <v>17117</v>
      </c>
      <c r="K3496" s="54" t="s">
        <v>17149</v>
      </c>
      <c r="L3496" s="54" t="s">
        <v>15626</v>
      </c>
      <c r="M3496" s="55">
        <v>1</v>
      </c>
      <c r="N3496" s="55">
        <v>0.85</v>
      </c>
      <c r="O3496" s="54" t="s">
        <v>15615</v>
      </c>
    </row>
    <row r="3497" spans="1:15" x14ac:dyDescent="0.25">
      <c r="A3497" s="19">
        <v>3496</v>
      </c>
      <c r="B3497" t="s">
        <v>9626</v>
      </c>
      <c r="C3497" t="s">
        <v>5737</v>
      </c>
      <c r="D3497" s="50" t="s">
        <v>12796</v>
      </c>
      <c r="E3497" s="84">
        <f t="shared" si="216"/>
        <v>43178</v>
      </c>
      <c r="F3497" s="50">
        <f t="shared" si="217"/>
        <v>2018</v>
      </c>
      <c r="G3497" s="50">
        <f t="shared" si="218"/>
        <v>3</v>
      </c>
      <c r="H3497" s="50">
        <f t="shared" si="219"/>
        <v>1</v>
      </c>
      <c r="I3497" s="54" t="s">
        <v>15625</v>
      </c>
      <c r="J3497" s="54" t="s">
        <v>17050</v>
      </c>
      <c r="K3497" s="54" t="s">
        <v>17124</v>
      </c>
      <c r="L3497" s="54" t="s">
        <v>15626</v>
      </c>
      <c r="M3497" s="55">
        <v>0.89</v>
      </c>
      <c r="N3497" s="55">
        <v>1</v>
      </c>
      <c r="O3497" s="54" t="s">
        <v>15616</v>
      </c>
    </row>
    <row r="3498" spans="1:15" x14ac:dyDescent="0.25">
      <c r="A3498" s="19">
        <v>3497</v>
      </c>
      <c r="B3498" t="s">
        <v>9548</v>
      </c>
      <c r="C3498" t="s">
        <v>5812</v>
      </c>
      <c r="D3498" s="50" t="s">
        <v>12796</v>
      </c>
      <c r="E3498" s="84">
        <f t="shared" si="216"/>
        <v>43178</v>
      </c>
      <c r="F3498" s="50">
        <f t="shared" si="217"/>
        <v>2018</v>
      </c>
      <c r="G3498" s="50">
        <f t="shared" si="218"/>
        <v>3</v>
      </c>
      <c r="H3498" s="50">
        <f t="shared" si="219"/>
        <v>1</v>
      </c>
      <c r="I3498" s="54" t="s">
        <v>15733</v>
      </c>
      <c r="J3498" s="54" t="s">
        <v>17118</v>
      </c>
      <c r="K3498" s="54" t="s">
        <v>17142</v>
      </c>
      <c r="L3498" s="54" t="s">
        <v>15628</v>
      </c>
      <c r="M3498" s="55">
        <v>0.3</v>
      </c>
      <c r="N3498" s="55">
        <v>0.56999999999999995</v>
      </c>
      <c r="O3498" s="54" t="s">
        <v>15615</v>
      </c>
    </row>
    <row r="3499" spans="1:15" x14ac:dyDescent="0.25">
      <c r="A3499" s="19">
        <v>3498</v>
      </c>
      <c r="B3499" t="s">
        <v>7705</v>
      </c>
      <c r="C3499" t="s">
        <v>7613</v>
      </c>
      <c r="D3499" s="50" t="s">
        <v>12797</v>
      </c>
      <c r="E3499" s="84">
        <f t="shared" si="216"/>
        <v>43180</v>
      </c>
      <c r="F3499" s="50">
        <f t="shared" si="217"/>
        <v>2018</v>
      </c>
      <c r="G3499" s="50">
        <f t="shared" si="218"/>
        <v>3</v>
      </c>
      <c r="H3499" s="50">
        <f t="shared" si="219"/>
        <v>3</v>
      </c>
      <c r="I3499" s="54" t="s">
        <v>15625</v>
      </c>
      <c r="J3499" s="54" t="s">
        <v>17050</v>
      </c>
      <c r="K3499" s="54" t="s">
        <v>17124</v>
      </c>
      <c r="L3499" s="54" t="s">
        <v>15626</v>
      </c>
      <c r="M3499" s="55">
        <v>1</v>
      </c>
      <c r="N3499" s="55">
        <v>0.72</v>
      </c>
      <c r="O3499" s="54" t="s">
        <v>15616</v>
      </c>
    </row>
    <row r="3500" spans="1:15" x14ac:dyDescent="0.25">
      <c r="A3500" s="19">
        <v>3499</v>
      </c>
      <c r="B3500" t="s">
        <v>11257</v>
      </c>
      <c r="C3500" t="s">
        <v>4144</v>
      </c>
      <c r="D3500" s="50" t="s">
        <v>12798</v>
      </c>
      <c r="E3500" s="84">
        <f t="shared" si="216"/>
        <v>43182</v>
      </c>
      <c r="F3500" s="50">
        <f t="shared" si="217"/>
        <v>2018</v>
      </c>
      <c r="G3500" s="50">
        <f t="shared" si="218"/>
        <v>3</v>
      </c>
      <c r="H3500" s="50">
        <f t="shared" si="219"/>
        <v>5</v>
      </c>
      <c r="I3500" s="54" t="s">
        <v>15622</v>
      </c>
      <c r="J3500" s="54" t="s">
        <v>17050</v>
      </c>
      <c r="K3500" s="54" t="s">
        <v>17124</v>
      </c>
      <c r="L3500" s="54" t="s">
        <v>15623</v>
      </c>
      <c r="M3500" s="55">
        <v>1</v>
      </c>
      <c r="N3500" s="55">
        <v>1</v>
      </c>
      <c r="O3500" s="54" t="s">
        <v>15616</v>
      </c>
    </row>
    <row r="3501" spans="1:15" x14ac:dyDescent="0.25">
      <c r="A3501" s="19">
        <v>3500</v>
      </c>
      <c r="B3501" t="s">
        <v>11566</v>
      </c>
      <c r="C3501" t="s">
        <v>3839</v>
      </c>
      <c r="D3501" s="50" t="s">
        <v>12799</v>
      </c>
      <c r="E3501" s="84">
        <f t="shared" si="216"/>
        <v>43183</v>
      </c>
      <c r="F3501" s="50">
        <f t="shared" si="217"/>
        <v>2018</v>
      </c>
      <c r="G3501" s="50">
        <f t="shared" si="218"/>
        <v>3</v>
      </c>
      <c r="H3501" s="50">
        <f t="shared" si="219"/>
        <v>6</v>
      </c>
      <c r="I3501" s="54" t="s">
        <v>15622</v>
      </c>
      <c r="J3501" s="54" t="s">
        <v>17050</v>
      </c>
      <c r="K3501" s="54" t="s">
        <v>17124</v>
      </c>
      <c r="L3501" s="54" t="s">
        <v>15626</v>
      </c>
      <c r="M3501" s="55">
        <v>1</v>
      </c>
      <c r="N3501" s="55">
        <v>0.98</v>
      </c>
      <c r="O3501" s="54" t="s">
        <v>15616</v>
      </c>
    </row>
    <row r="3502" spans="1:15" x14ac:dyDescent="0.25">
      <c r="A3502" s="19">
        <v>3501</v>
      </c>
      <c r="B3502" t="s">
        <v>11624</v>
      </c>
      <c r="C3502" t="s">
        <v>3781</v>
      </c>
      <c r="D3502" s="50" t="s">
        <v>12800</v>
      </c>
      <c r="E3502" s="84">
        <f t="shared" si="216"/>
        <v>43184</v>
      </c>
      <c r="F3502" s="50">
        <f t="shared" si="217"/>
        <v>2018</v>
      </c>
      <c r="G3502" s="50">
        <f t="shared" si="218"/>
        <v>3</v>
      </c>
      <c r="H3502" s="50">
        <f t="shared" si="219"/>
        <v>7</v>
      </c>
      <c r="I3502" s="54" t="s">
        <v>15622</v>
      </c>
      <c r="J3502" s="54" t="s">
        <v>17050</v>
      </c>
      <c r="K3502" s="54" t="s">
        <v>17124</v>
      </c>
      <c r="L3502" s="54" t="s">
        <v>15628</v>
      </c>
      <c r="M3502" s="55">
        <v>0</v>
      </c>
      <c r="N3502" s="55">
        <v>0.97</v>
      </c>
      <c r="O3502" s="54" t="s">
        <v>15615</v>
      </c>
    </row>
    <row r="3503" spans="1:15" x14ac:dyDescent="0.25">
      <c r="A3503" s="19">
        <v>3502</v>
      </c>
      <c r="B3503" t="s">
        <v>8264</v>
      </c>
      <c r="C3503" t="s">
        <v>7071</v>
      </c>
      <c r="D3503" s="50" t="s">
        <v>12801</v>
      </c>
      <c r="E3503" s="84">
        <f t="shared" si="216"/>
        <v>43185</v>
      </c>
      <c r="F3503" s="50">
        <f t="shared" si="217"/>
        <v>2018</v>
      </c>
      <c r="G3503" s="50">
        <f t="shared" si="218"/>
        <v>3</v>
      </c>
      <c r="H3503" s="50">
        <f t="shared" si="219"/>
        <v>1</v>
      </c>
      <c r="I3503" s="54" t="s">
        <v>15667</v>
      </c>
      <c r="J3503" s="54" t="s">
        <v>17072</v>
      </c>
      <c r="K3503" s="54" t="s">
        <v>17124</v>
      </c>
      <c r="L3503" s="54" t="s">
        <v>15623</v>
      </c>
      <c r="M3503" s="55">
        <v>0.5</v>
      </c>
      <c r="N3503" s="55">
        <v>0.9</v>
      </c>
      <c r="O3503" s="54" t="s">
        <v>15615</v>
      </c>
    </row>
    <row r="3504" spans="1:15" x14ac:dyDescent="0.25">
      <c r="A3504" s="19">
        <v>3503</v>
      </c>
      <c r="B3504" t="s">
        <v>8873</v>
      </c>
      <c r="C3504" t="s">
        <v>6477</v>
      </c>
      <c r="D3504" s="50" t="s">
        <v>12802</v>
      </c>
      <c r="E3504" s="84">
        <f t="shared" si="216"/>
        <v>43190</v>
      </c>
      <c r="F3504" s="50">
        <f t="shared" si="217"/>
        <v>2018</v>
      </c>
      <c r="G3504" s="50">
        <f t="shared" si="218"/>
        <v>3</v>
      </c>
      <c r="H3504" s="50">
        <f t="shared" si="219"/>
        <v>6</v>
      </c>
      <c r="I3504" s="54" t="s">
        <v>15629</v>
      </c>
      <c r="J3504" s="54" t="s">
        <v>17050</v>
      </c>
      <c r="K3504" s="54" t="s">
        <v>17124</v>
      </c>
      <c r="L3504" s="54" t="s">
        <v>15626</v>
      </c>
      <c r="M3504" s="55">
        <v>1</v>
      </c>
      <c r="N3504" s="55">
        <v>0.94</v>
      </c>
      <c r="O3504" s="54" t="s">
        <v>15616</v>
      </c>
    </row>
    <row r="3505" spans="1:15" x14ac:dyDescent="0.25">
      <c r="A3505" s="19">
        <v>3504</v>
      </c>
      <c r="B3505" t="s">
        <v>8594</v>
      </c>
      <c r="C3505" t="s">
        <v>6753</v>
      </c>
      <c r="D3505" s="50" t="s">
        <v>12803</v>
      </c>
      <c r="E3505" s="84">
        <f t="shared" si="216"/>
        <v>43194</v>
      </c>
      <c r="F3505" s="50">
        <f t="shared" si="217"/>
        <v>2018</v>
      </c>
      <c r="G3505" s="50">
        <f t="shared" si="218"/>
        <v>4</v>
      </c>
      <c r="H3505" s="50">
        <f t="shared" si="219"/>
        <v>3</v>
      </c>
      <c r="I3505" s="54" t="s">
        <v>15622</v>
      </c>
      <c r="J3505" s="54" t="s">
        <v>17050</v>
      </c>
      <c r="K3505" s="54" t="s">
        <v>17124</v>
      </c>
      <c r="L3505" s="54" t="s">
        <v>15626</v>
      </c>
      <c r="M3505" s="55">
        <v>1</v>
      </c>
      <c r="N3505" s="55">
        <v>1</v>
      </c>
      <c r="O3505" s="54" t="s">
        <v>15615</v>
      </c>
    </row>
    <row r="3506" spans="1:15" x14ac:dyDescent="0.25">
      <c r="A3506" s="19">
        <v>3505</v>
      </c>
      <c r="B3506" t="s">
        <v>9426</v>
      </c>
      <c r="C3506" t="s">
        <v>5931</v>
      </c>
      <c r="D3506" s="50" t="s">
        <v>12804</v>
      </c>
      <c r="E3506" s="84">
        <f t="shared" si="216"/>
        <v>43196</v>
      </c>
      <c r="F3506" s="50">
        <f t="shared" si="217"/>
        <v>2018</v>
      </c>
      <c r="G3506" s="50">
        <f t="shared" si="218"/>
        <v>4</v>
      </c>
      <c r="H3506" s="50">
        <f t="shared" si="219"/>
        <v>5</v>
      </c>
      <c r="I3506" s="54" t="s">
        <v>15629</v>
      </c>
      <c r="J3506" s="54" t="s">
        <v>17050</v>
      </c>
      <c r="K3506" s="54" t="s">
        <v>17124</v>
      </c>
      <c r="L3506" s="54" t="s">
        <v>15626</v>
      </c>
      <c r="M3506" s="55">
        <v>1</v>
      </c>
      <c r="N3506" s="55">
        <v>1</v>
      </c>
      <c r="O3506" s="54" t="s">
        <v>15616</v>
      </c>
    </row>
    <row r="3507" spans="1:15" x14ac:dyDescent="0.25">
      <c r="A3507" s="19">
        <v>3506</v>
      </c>
      <c r="B3507" t="s">
        <v>8466</v>
      </c>
      <c r="C3507" t="s">
        <v>6877</v>
      </c>
      <c r="D3507" s="50" t="s">
        <v>12805</v>
      </c>
      <c r="E3507" s="84">
        <f t="shared" si="216"/>
        <v>43197</v>
      </c>
      <c r="F3507" s="50">
        <f t="shared" si="217"/>
        <v>2018</v>
      </c>
      <c r="G3507" s="50">
        <f t="shared" si="218"/>
        <v>4</v>
      </c>
      <c r="H3507" s="50">
        <f t="shared" si="219"/>
        <v>6</v>
      </c>
      <c r="I3507" s="54" t="s">
        <v>15625</v>
      </c>
      <c r="J3507" s="54" t="s">
        <v>17050</v>
      </c>
      <c r="K3507" s="54" t="s">
        <v>17124</v>
      </c>
      <c r="L3507" s="54" t="s">
        <v>15623</v>
      </c>
      <c r="M3507" s="55">
        <v>1</v>
      </c>
      <c r="N3507" s="55">
        <v>0.82</v>
      </c>
      <c r="O3507" s="54" t="s">
        <v>15616</v>
      </c>
    </row>
    <row r="3508" spans="1:15" x14ac:dyDescent="0.25">
      <c r="A3508" s="19">
        <v>3507</v>
      </c>
      <c r="B3508" t="s">
        <v>10057</v>
      </c>
      <c r="C3508" t="s">
        <v>5317</v>
      </c>
      <c r="D3508" s="50" t="s">
        <v>12805</v>
      </c>
      <c r="E3508" s="84">
        <f t="shared" si="216"/>
        <v>43197</v>
      </c>
      <c r="F3508" s="50">
        <f t="shared" si="217"/>
        <v>2018</v>
      </c>
      <c r="G3508" s="50">
        <f t="shared" si="218"/>
        <v>4</v>
      </c>
      <c r="H3508" s="50">
        <f t="shared" si="219"/>
        <v>6</v>
      </c>
      <c r="I3508" s="54" t="s">
        <v>15625</v>
      </c>
      <c r="J3508" s="54" t="s">
        <v>17050</v>
      </c>
      <c r="K3508" s="54" t="s">
        <v>17124</v>
      </c>
      <c r="L3508" s="54" t="s">
        <v>15626</v>
      </c>
      <c r="M3508" s="55">
        <v>1</v>
      </c>
      <c r="N3508" s="55">
        <v>0.96</v>
      </c>
      <c r="O3508" s="54" t="s">
        <v>15616</v>
      </c>
    </row>
    <row r="3509" spans="1:15" x14ac:dyDescent="0.25">
      <c r="A3509" s="19">
        <v>3508</v>
      </c>
      <c r="B3509" t="s">
        <v>10844</v>
      </c>
      <c r="C3509" t="s">
        <v>4550</v>
      </c>
      <c r="D3509" s="50" t="s">
        <v>12806</v>
      </c>
      <c r="E3509" s="84">
        <f t="shared" si="216"/>
        <v>43198</v>
      </c>
      <c r="F3509" s="50">
        <f t="shared" si="217"/>
        <v>2018</v>
      </c>
      <c r="G3509" s="50">
        <f t="shared" si="218"/>
        <v>4</v>
      </c>
      <c r="H3509" s="50">
        <f t="shared" si="219"/>
        <v>7</v>
      </c>
      <c r="I3509" s="54" t="s">
        <v>15792</v>
      </c>
      <c r="J3509" s="54" t="s">
        <v>17050</v>
      </c>
      <c r="K3509" s="54" t="s">
        <v>17124</v>
      </c>
      <c r="L3509" s="54" t="s">
        <v>15624</v>
      </c>
      <c r="M3509" s="55">
        <v>1</v>
      </c>
      <c r="N3509" s="55">
        <v>0.94</v>
      </c>
      <c r="O3509" s="54" t="s">
        <v>15615</v>
      </c>
    </row>
    <row r="3510" spans="1:15" x14ac:dyDescent="0.25">
      <c r="A3510" s="19">
        <v>3509</v>
      </c>
      <c r="B3510" t="s">
        <v>7940</v>
      </c>
      <c r="C3510" t="s">
        <v>7390</v>
      </c>
      <c r="D3510" s="50" t="s">
        <v>12806</v>
      </c>
      <c r="E3510" s="84">
        <f t="shared" si="216"/>
        <v>43198</v>
      </c>
      <c r="F3510" s="50">
        <f t="shared" si="217"/>
        <v>2018</v>
      </c>
      <c r="G3510" s="50">
        <f t="shared" si="218"/>
        <v>4</v>
      </c>
      <c r="H3510" s="50">
        <f t="shared" si="219"/>
        <v>7</v>
      </c>
      <c r="I3510" s="54" t="s">
        <v>15629</v>
      </c>
      <c r="J3510" s="54" t="s">
        <v>17050</v>
      </c>
      <c r="K3510" s="54" t="s">
        <v>17124</v>
      </c>
      <c r="L3510" s="54" t="s">
        <v>15626</v>
      </c>
      <c r="M3510" s="55">
        <v>1</v>
      </c>
      <c r="N3510" s="55">
        <v>0.94</v>
      </c>
      <c r="O3510" s="54" t="s">
        <v>15615</v>
      </c>
    </row>
    <row r="3511" spans="1:15" x14ac:dyDescent="0.25">
      <c r="A3511" s="19">
        <v>3510</v>
      </c>
      <c r="B3511" t="s">
        <v>7675</v>
      </c>
      <c r="C3511" t="s">
        <v>7642</v>
      </c>
      <c r="D3511" s="50" t="s">
        <v>12807</v>
      </c>
      <c r="E3511" s="84">
        <f t="shared" si="216"/>
        <v>43199</v>
      </c>
      <c r="F3511" s="50">
        <f t="shared" si="217"/>
        <v>2018</v>
      </c>
      <c r="G3511" s="50">
        <f t="shared" si="218"/>
        <v>4</v>
      </c>
      <c r="H3511" s="50">
        <f t="shared" si="219"/>
        <v>1</v>
      </c>
      <c r="I3511" s="54" t="s">
        <v>15625</v>
      </c>
      <c r="J3511" s="54" t="s">
        <v>17050</v>
      </c>
      <c r="K3511" s="54" t="s">
        <v>17124</v>
      </c>
      <c r="L3511" s="54" t="s">
        <v>15623</v>
      </c>
      <c r="M3511" s="55">
        <v>0.71</v>
      </c>
      <c r="N3511" s="55">
        <v>0.96</v>
      </c>
      <c r="O3511" s="54" t="s">
        <v>15615</v>
      </c>
    </row>
    <row r="3512" spans="1:15" x14ac:dyDescent="0.25">
      <c r="A3512" s="19">
        <v>3511</v>
      </c>
      <c r="B3512" t="s">
        <v>10857</v>
      </c>
      <c r="C3512" t="s">
        <v>4537</v>
      </c>
      <c r="D3512" s="50" t="s">
        <v>12807</v>
      </c>
      <c r="E3512" s="84">
        <f t="shared" si="216"/>
        <v>43199</v>
      </c>
      <c r="F3512" s="50">
        <f t="shared" si="217"/>
        <v>2018</v>
      </c>
      <c r="G3512" s="50">
        <f t="shared" si="218"/>
        <v>4</v>
      </c>
      <c r="H3512" s="50">
        <f t="shared" si="219"/>
        <v>1</v>
      </c>
      <c r="I3512" s="54" t="s">
        <v>15622</v>
      </c>
      <c r="J3512" s="54" t="s">
        <v>17050</v>
      </c>
      <c r="K3512" s="54" t="s">
        <v>17124</v>
      </c>
      <c r="L3512" s="54" t="s">
        <v>15628</v>
      </c>
      <c r="M3512" s="55">
        <v>0.38</v>
      </c>
      <c r="N3512" s="55">
        <v>0.49</v>
      </c>
      <c r="O3512" s="54" t="s">
        <v>15615</v>
      </c>
    </row>
    <row r="3513" spans="1:15" x14ac:dyDescent="0.25">
      <c r="A3513" s="19">
        <v>3512</v>
      </c>
      <c r="B3513" t="s">
        <v>10822</v>
      </c>
      <c r="C3513" t="s">
        <v>4571</v>
      </c>
      <c r="D3513" s="50" t="s">
        <v>12808</v>
      </c>
      <c r="E3513" s="84">
        <f t="shared" si="216"/>
        <v>43200</v>
      </c>
      <c r="F3513" s="50">
        <f t="shared" si="217"/>
        <v>2018</v>
      </c>
      <c r="G3513" s="50">
        <f t="shared" si="218"/>
        <v>4</v>
      </c>
      <c r="H3513" s="50">
        <f t="shared" si="219"/>
        <v>2</v>
      </c>
      <c r="I3513" s="54" t="s">
        <v>15629</v>
      </c>
      <c r="J3513" s="54" t="s">
        <v>17050</v>
      </c>
      <c r="K3513" s="54" t="s">
        <v>17124</v>
      </c>
      <c r="L3513" s="54" t="s">
        <v>15626</v>
      </c>
      <c r="M3513" s="55">
        <v>1</v>
      </c>
      <c r="N3513" s="55">
        <v>1</v>
      </c>
      <c r="O3513" s="54" t="s">
        <v>15616</v>
      </c>
    </row>
    <row r="3514" spans="1:15" x14ac:dyDescent="0.25">
      <c r="A3514" s="19">
        <v>3513</v>
      </c>
      <c r="B3514" t="s">
        <v>11778</v>
      </c>
      <c r="C3514" t="s">
        <v>3632</v>
      </c>
      <c r="D3514" s="50" t="s">
        <v>12808</v>
      </c>
      <c r="E3514" s="84">
        <f t="shared" si="216"/>
        <v>43200</v>
      </c>
      <c r="F3514" s="50">
        <f t="shared" si="217"/>
        <v>2018</v>
      </c>
      <c r="G3514" s="50">
        <f t="shared" si="218"/>
        <v>4</v>
      </c>
      <c r="H3514" s="50">
        <f t="shared" si="219"/>
        <v>2</v>
      </c>
      <c r="I3514" s="54" t="s">
        <v>15625</v>
      </c>
      <c r="J3514" s="54" t="s">
        <v>17050</v>
      </c>
      <c r="K3514" s="54" t="s">
        <v>17124</v>
      </c>
      <c r="L3514" s="54" t="s">
        <v>15626</v>
      </c>
      <c r="M3514" s="55">
        <v>0.75</v>
      </c>
      <c r="N3514" s="55">
        <v>0.77</v>
      </c>
      <c r="O3514" s="54" t="s">
        <v>15616</v>
      </c>
    </row>
    <row r="3515" spans="1:15" x14ac:dyDescent="0.25">
      <c r="A3515" s="19">
        <v>3514</v>
      </c>
      <c r="B3515" t="s">
        <v>10278</v>
      </c>
      <c r="C3515" t="s">
        <v>5101</v>
      </c>
      <c r="D3515" s="50" t="s">
        <v>12808</v>
      </c>
      <c r="E3515" s="84">
        <f t="shared" si="216"/>
        <v>43200</v>
      </c>
      <c r="F3515" s="50">
        <f t="shared" si="217"/>
        <v>2018</v>
      </c>
      <c r="G3515" s="50">
        <f t="shared" si="218"/>
        <v>4</v>
      </c>
      <c r="H3515" s="50">
        <f t="shared" si="219"/>
        <v>2</v>
      </c>
      <c r="I3515" s="54" t="s">
        <v>15622</v>
      </c>
      <c r="J3515" s="54" t="s">
        <v>17050</v>
      </c>
      <c r="K3515" s="54" t="s">
        <v>17124</v>
      </c>
      <c r="L3515" s="54" t="s">
        <v>15628</v>
      </c>
      <c r="M3515" s="55">
        <v>0</v>
      </c>
      <c r="N3515" s="55">
        <v>1</v>
      </c>
      <c r="O3515" s="54" t="s">
        <v>15616</v>
      </c>
    </row>
    <row r="3516" spans="1:15" x14ac:dyDescent="0.25">
      <c r="A3516" s="19">
        <v>3515</v>
      </c>
      <c r="B3516" t="s">
        <v>11290</v>
      </c>
      <c r="C3516" t="s">
        <v>4111</v>
      </c>
      <c r="D3516" s="50" t="s">
        <v>12808</v>
      </c>
      <c r="E3516" s="84">
        <f t="shared" si="216"/>
        <v>43200</v>
      </c>
      <c r="F3516" s="50">
        <f t="shared" si="217"/>
        <v>2018</v>
      </c>
      <c r="G3516" s="50">
        <f t="shared" si="218"/>
        <v>4</v>
      </c>
      <c r="H3516" s="50">
        <f t="shared" si="219"/>
        <v>2</v>
      </c>
      <c r="I3516" s="54" t="s">
        <v>15640</v>
      </c>
      <c r="J3516" s="54" t="s">
        <v>17050</v>
      </c>
      <c r="K3516" s="54" t="s">
        <v>17124</v>
      </c>
      <c r="L3516" s="54" t="s">
        <v>15628</v>
      </c>
      <c r="M3516" s="55">
        <v>0.33</v>
      </c>
      <c r="N3516" s="55">
        <v>1</v>
      </c>
      <c r="O3516" s="54" t="s">
        <v>15616</v>
      </c>
    </row>
    <row r="3517" spans="1:15" x14ac:dyDescent="0.25">
      <c r="A3517" s="19">
        <v>3516</v>
      </c>
      <c r="B3517" t="s">
        <v>9303</v>
      </c>
      <c r="C3517" t="s">
        <v>6053</v>
      </c>
      <c r="D3517" s="50" t="s">
        <v>12809</v>
      </c>
      <c r="E3517" s="84">
        <f t="shared" si="216"/>
        <v>43201</v>
      </c>
      <c r="F3517" s="50">
        <f t="shared" si="217"/>
        <v>2018</v>
      </c>
      <c r="G3517" s="50">
        <f t="shared" si="218"/>
        <v>4</v>
      </c>
      <c r="H3517" s="50">
        <f t="shared" si="219"/>
        <v>3</v>
      </c>
      <c r="I3517" s="54" t="s">
        <v>15629</v>
      </c>
      <c r="J3517" s="54" t="s">
        <v>17050</v>
      </c>
      <c r="K3517" s="54" t="s">
        <v>17124</v>
      </c>
      <c r="L3517" s="54" t="s">
        <v>15623</v>
      </c>
      <c r="M3517" s="55">
        <v>1</v>
      </c>
      <c r="N3517" s="55">
        <v>0.63</v>
      </c>
      <c r="O3517" s="54" t="s">
        <v>15615</v>
      </c>
    </row>
    <row r="3518" spans="1:15" x14ac:dyDescent="0.25">
      <c r="A3518" s="19">
        <v>3517</v>
      </c>
      <c r="B3518" t="s">
        <v>11613</v>
      </c>
      <c r="C3518" t="s">
        <v>3792</v>
      </c>
      <c r="D3518" s="50" t="s">
        <v>12810</v>
      </c>
      <c r="E3518" s="84">
        <f t="shared" si="216"/>
        <v>43203</v>
      </c>
      <c r="F3518" s="50">
        <f t="shared" si="217"/>
        <v>2018</v>
      </c>
      <c r="G3518" s="50">
        <f t="shared" si="218"/>
        <v>4</v>
      </c>
      <c r="H3518" s="50">
        <f t="shared" si="219"/>
        <v>5</v>
      </c>
      <c r="I3518" s="54" t="s">
        <v>15625</v>
      </c>
      <c r="J3518" s="54" t="s">
        <v>17050</v>
      </c>
      <c r="K3518" s="54" t="s">
        <v>17124</v>
      </c>
      <c r="L3518" s="54" t="s">
        <v>15624</v>
      </c>
      <c r="M3518" s="55">
        <v>0.9</v>
      </c>
      <c r="N3518" s="55">
        <v>0.99</v>
      </c>
      <c r="O3518" s="54" t="s">
        <v>15615</v>
      </c>
    </row>
    <row r="3519" spans="1:15" x14ac:dyDescent="0.25">
      <c r="A3519" s="19">
        <v>3518</v>
      </c>
      <c r="B3519" t="s">
        <v>10268</v>
      </c>
      <c r="C3519" t="s">
        <v>5111</v>
      </c>
      <c r="D3519" s="50" t="s">
        <v>12810</v>
      </c>
      <c r="E3519" s="84">
        <f t="shared" si="216"/>
        <v>43203</v>
      </c>
      <c r="F3519" s="50">
        <f t="shared" si="217"/>
        <v>2018</v>
      </c>
      <c r="G3519" s="50">
        <f t="shared" si="218"/>
        <v>4</v>
      </c>
      <c r="H3519" s="50">
        <f t="shared" si="219"/>
        <v>5</v>
      </c>
      <c r="I3519" s="54" t="s">
        <v>15622</v>
      </c>
      <c r="J3519" s="54" t="s">
        <v>17050</v>
      </c>
      <c r="K3519" s="54" t="s">
        <v>17124</v>
      </c>
      <c r="L3519" s="54" t="s">
        <v>15626</v>
      </c>
      <c r="M3519" s="55">
        <v>1</v>
      </c>
      <c r="N3519" s="55">
        <v>0.89</v>
      </c>
      <c r="O3519" s="54" t="s">
        <v>15615</v>
      </c>
    </row>
    <row r="3520" spans="1:15" x14ac:dyDescent="0.25">
      <c r="A3520" s="19">
        <v>3519</v>
      </c>
      <c r="B3520" t="s">
        <v>10703</v>
      </c>
      <c r="C3520" t="s">
        <v>4683</v>
      </c>
      <c r="D3520" s="50" t="s">
        <v>12810</v>
      </c>
      <c r="E3520" s="84">
        <f t="shared" si="216"/>
        <v>43203</v>
      </c>
      <c r="F3520" s="50">
        <f t="shared" si="217"/>
        <v>2018</v>
      </c>
      <c r="G3520" s="50">
        <f t="shared" si="218"/>
        <v>4</v>
      </c>
      <c r="H3520" s="50">
        <f t="shared" si="219"/>
        <v>5</v>
      </c>
      <c r="I3520" s="54" t="s">
        <v>15622</v>
      </c>
      <c r="J3520" s="54" t="s">
        <v>17050</v>
      </c>
      <c r="K3520" s="54" t="s">
        <v>17124</v>
      </c>
      <c r="L3520" s="54" t="s">
        <v>15626</v>
      </c>
      <c r="M3520" s="55">
        <v>0.9</v>
      </c>
      <c r="N3520" s="55">
        <v>0.87</v>
      </c>
      <c r="O3520" s="54" t="s">
        <v>15616</v>
      </c>
    </row>
    <row r="3521" spans="1:15" x14ac:dyDescent="0.25">
      <c r="A3521" s="19">
        <v>3520</v>
      </c>
      <c r="B3521" t="s">
        <v>9814</v>
      </c>
      <c r="C3521" t="s">
        <v>5555</v>
      </c>
      <c r="D3521" s="50" t="s">
        <v>12811</v>
      </c>
      <c r="E3521" s="84">
        <f t="shared" si="216"/>
        <v>43205</v>
      </c>
      <c r="F3521" s="50">
        <f t="shared" si="217"/>
        <v>2018</v>
      </c>
      <c r="G3521" s="50">
        <f t="shared" si="218"/>
        <v>4</v>
      </c>
      <c r="H3521" s="50">
        <f t="shared" si="219"/>
        <v>7</v>
      </c>
      <c r="I3521" s="54" t="s">
        <v>15625</v>
      </c>
      <c r="J3521" s="54" t="s">
        <v>17050</v>
      </c>
      <c r="K3521" s="54" t="s">
        <v>17124</v>
      </c>
      <c r="L3521" s="54" t="s">
        <v>15623</v>
      </c>
      <c r="M3521" s="55">
        <v>1</v>
      </c>
      <c r="N3521" s="55">
        <v>1</v>
      </c>
      <c r="O3521" s="54" t="s">
        <v>15616</v>
      </c>
    </row>
    <row r="3522" spans="1:15" x14ac:dyDescent="0.25">
      <c r="A3522" s="19">
        <v>3521</v>
      </c>
      <c r="B3522" t="s">
        <v>10109</v>
      </c>
      <c r="C3522" t="s">
        <v>5267</v>
      </c>
      <c r="D3522" s="50" t="s">
        <v>12812</v>
      </c>
      <c r="E3522" s="84">
        <f t="shared" si="216"/>
        <v>43206</v>
      </c>
      <c r="F3522" s="50">
        <f t="shared" si="217"/>
        <v>2018</v>
      </c>
      <c r="G3522" s="50">
        <f t="shared" si="218"/>
        <v>4</v>
      </c>
      <c r="H3522" s="50">
        <f t="shared" si="219"/>
        <v>1</v>
      </c>
      <c r="I3522" s="54" t="s">
        <v>15622</v>
      </c>
      <c r="J3522" s="54" t="s">
        <v>17050</v>
      </c>
      <c r="K3522" s="54" t="s">
        <v>17124</v>
      </c>
      <c r="L3522" s="54" t="s">
        <v>15626</v>
      </c>
      <c r="M3522" s="55">
        <v>1</v>
      </c>
      <c r="N3522" s="55">
        <v>0.96</v>
      </c>
      <c r="O3522" s="54" t="s">
        <v>15615</v>
      </c>
    </row>
    <row r="3523" spans="1:15" x14ac:dyDescent="0.25">
      <c r="A3523" s="19">
        <v>3522</v>
      </c>
      <c r="B3523" t="s">
        <v>11190</v>
      </c>
      <c r="C3523" t="s">
        <v>4210</v>
      </c>
      <c r="D3523" s="50" t="s">
        <v>12813</v>
      </c>
      <c r="E3523" s="84">
        <f t="shared" ref="E3523:E3586" si="220">DATE(LEFT(D3523,4),MID(D3523,5,2),RIGHT(D3523,2))</f>
        <v>43207</v>
      </c>
      <c r="F3523" s="50">
        <f t="shared" ref="F3523:F3586" si="221">YEAR(E3523)</f>
        <v>2018</v>
      </c>
      <c r="G3523" s="50">
        <f t="shared" ref="G3523:G3586" si="222">MONTH(E3523)</f>
        <v>4</v>
      </c>
      <c r="H3523" s="50">
        <f t="shared" ref="H3523:H3586" si="223">WEEKDAY(E3523,2)</f>
        <v>2</v>
      </c>
      <c r="I3523" s="54" t="s">
        <v>15625</v>
      </c>
      <c r="J3523" s="54" t="s">
        <v>17050</v>
      </c>
      <c r="K3523" s="54" t="s">
        <v>17124</v>
      </c>
      <c r="L3523" s="54" t="s">
        <v>15624</v>
      </c>
      <c r="M3523" s="55">
        <v>1</v>
      </c>
      <c r="N3523" s="55">
        <v>0.94</v>
      </c>
      <c r="O3523" s="54" t="s">
        <v>15616</v>
      </c>
    </row>
    <row r="3524" spans="1:15" x14ac:dyDescent="0.25">
      <c r="A3524" s="19">
        <v>3523</v>
      </c>
      <c r="B3524" t="s">
        <v>10214</v>
      </c>
      <c r="C3524" t="s">
        <v>5165</v>
      </c>
      <c r="D3524" s="50" t="s">
        <v>12814</v>
      </c>
      <c r="E3524" s="84">
        <f t="shared" si="220"/>
        <v>43208</v>
      </c>
      <c r="F3524" s="50">
        <f t="shared" si="221"/>
        <v>2018</v>
      </c>
      <c r="G3524" s="50">
        <f t="shared" si="222"/>
        <v>4</v>
      </c>
      <c r="H3524" s="50">
        <f t="shared" si="223"/>
        <v>3</v>
      </c>
      <c r="I3524" s="54" t="s">
        <v>15622</v>
      </c>
      <c r="J3524" s="54" t="s">
        <v>17050</v>
      </c>
      <c r="K3524" s="54" t="s">
        <v>17124</v>
      </c>
      <c r="L3524" s="54" t="s">
        <v>15623</v>
      </c>
      <c r="M3524" s="55">
        <v>1</v>
      </c>
      <c r="N3524" s="55">
        <v>0</v>
      </c>
      <c r="O3524" s="54" t="s">
        <v>15615</v>
      </c>
    </row>
    <row r="3525" spans="1:15" x14ac:dyDescent="0.25">
      <c r="A3525" s="19">
        <v>3524</v>
      </c>
      <c r="B3525" t="s">
        <v>10151</v>
      </c>
      <c r="C3525" t="s">
        <v>5227</v>
      </c>
      <c r="D3525" s="50" t="s">
        <v>12815</v>
      </c>
      <c r="E3525" s="84">
        <f t="shared" si="220"/>
        <v>43212</v>
      </c>
      <c r="F3525" s="50">
        <f t="shared" si="221"/>
        <v>2018</v>
      </c>
      <c r="G3525" s="50">
        <f t="shared" si="222"/>
        <v>4</v>
      </c>
      <c r="H3525" s="50">
        <f t="shared" si="223"/>
        <v>7</v>
      </c>
      <c r="I3525" s="54" t="s">
        <v>15625</v>
      </c>
      <c r="J3525" s="54" t="s">
        <v>17050</v>
      </c>
      <c r="K3525" s="54" t="s">
        <v>17124</v>
      </c>
      <c r="L3525" s="54" t="s">
        <v>15624</v>
      </c>
      <c r="M3525" s="55">
        <v>1</v>
      </c>
      <c r="N3525" s="55">
        <v>1</v>
      </c>
      <c r="O3525" s="54" t="s">
        <v>15615</v>
      </c>
    </row>
    <row r="3526" spans="1:15" x14ac:dyDescent="0.25">
      <c r="A3526" s="19">
        <v>3525</v>
      </c>
      <c r="B3526" t="s">
        <v>7955</v>
      </c>
      <c r="C3526" t="s">
        <v>7376</v>
      </c>
      <c r="D3526" s="50" t="s">
        <v>12816</v>
      </c>
      <c r="E3526" s="84">
        <f t="shared" si="220"/>
        <v>43213</v>
      </c>
      <c r="F3526" s="50">
        <f t="shared" si="221"/>
        <v>2018</v>
      </c>
      <c r="G3526" s="50">
        <f t="shared" si="222"/>
        <v>4</v>
      </c>
      <c r="H3526" s="50">
        <f t="shared" si="223"/>
        <v>1</v>
      </c>
      <c r="I3526" s="54" t="s">
        <v>15625</v>
      </c>
      <c r="J3526" s="54" t="s">
        <v>17050</v>
      </c>
      <c r="K3526" s="54" t="s">
        <v>17124</v>
      </c>
      <c r="L3526" s="54" t="s">
        <v>15628</v>
      </c>
      <c r="M3526" s="55">
        <v>0.14000000000000001</v>
      </c>
      <c r="N3526" s="55">
        <v>0.97</v>
      </c>
      <c r="O3526" s="54" t="s">
        <v>15615</v>
      </c>
    </row>
    <row r="3527" spans="1:15" x14ac:dyDescent="0.25">
      <c r="A3527" s="19">
        <v>3526</v>
      </c>
      <c r="B3527" t="s">
        <v>10904</v>
      </c>
      <c r="C3527" t="s">
        <v>4490</v>
      </c>
      <c r="D3527" s="50" t="s">
        <v>12817</v>
      </c>
      <c r="E3527" s="84">
        <f t="shared" si="220"/>
        <v>43214</v>
      </c>
      <c r="F3527" s="50">
        <f t="shared" si="221"/>
        <v>2018</v>
      </c>
      <c r="G3527" s="50">
        <f t="shared" si="222"/>
        <v>4</v>
      </c>
      <c r="H3527" s="50">
        <f t="shared" si="223"/>
        <v>2</v>
      </c>
      <c r="I3527" s="54" t="s">
        <v>15622</v>
      </c>
      <c r="J3527" s="54" t="s">
        <v>17050</v>
      </c>
      <c r="K3527" s="54" t="s">
        <v>17124</v>
      </c>
      <c r="L3527" s="54" t="s">
        <v>15626</v>
      </c>
      <c r="M3527" s="55">
        <v>1</v>
      </c>
      <c r="N3527" s="55">
        <v>1</v>
      </c>
      <c r="O3527" s="54" t="s">
        <v>15615</v>
      </c>
    </row>
    <row r="3528" spans="1:15" x14ac:dyDescent="0.25">
      <c r="A3528" s="19">
        <v>3527</v>
      </c>
      <c r="B3528" t="s">
        <v>8103</v>
      </c>
      <c r="C3528" t="s">
        <v>7232</v>
      </c>
      <c r="D3528" s="50" t="s">
        <v>12817</v>
      </c>
      <c r="E3528" s="84">
        <f t="shared" si="220"/>
        <v>43214</v>
      </c>
      <c r="F3528" s="50">
        <f t="shared" si="221"/>
        <v>2018</v>
      </c>
      <c r="G3528" s="50">
        <f t="shared" si="222"/>
        <v>4</v>
      </c>
      <c r="H3528" s="50">
        <f t="shared" si="223"/>
        <v>2</v>
      </c>
      <c r="I3528" s="54" t="s">
        <v>15622</v>
      </c>
      <c r="J3528" s="54" t="s">
        <v>17050</v>
      </c>
      <c r="K3528" s="54" t="s">
        <v>17124</v>
      </c>
      <c r="L3528" s="54" t="s">
        <v>15626</v>
      </c>
      <c r="M3528" s="55">
        <v>1</v>
      </c>
      <c r="N3528" s="55">
        <v>0.95</v>
      </c>
      <c r="O3528" s="54" t="s">
        <v>15616</v>
      </c>
    </row>
    <row r="3529" spans="1:15" x14ac:dyDescent="0.25">
      <c r="A3529" s="19">
        <v>3528</v>
      </c>
      <c r="B3529" t="s">
        <v>9516</v>
      </c>
      <c r="C3529" t="s">
        <v>5844</v>
      </c>
      <c r="D3529" s="50" t="s">
        <v>12818</v>
      </c>
      <c r="E3529" s="84">
        <f t="shared" si="220"/>
        <v>43215</v>
      </c>
      <c r="F3529" s="50">
        <f t="shared" si="221"/>
        <v>2018</v>
      </c>
      <c r="G3529" s="50">
        <f t="shared" si="222"/>
        <v>4</v>
      </c>
      <c r="H3529" s="50">
        <f t="shared" si="223"/>
        <v>3</v>
      </c>
      <c r="I3529" s="54" t="s">
        <v>15625</v>
      </c>
      <c r="J3529" s="54" t="s">
        <v>17050</v>
      </c>
      <c r="K3529" s="54" t="s">
        <v>17124</v>
      </c>
      <c r="L3529" s="54" t="s">
        <v>15623</v>
      </c>
      <c r="M3529" s="55">
        <v>1</v>
      </c>
      <c r="N3529" s="55">
        <v>0.94</v>
      </c>
      <c r="O3529" s="54" t="s">
        <v>15616</v>
      </c>
    </row>
    <row r="3530" spans="1:15" x14ac:dyDescent="0.25">
      <c r="A3530" s="19">
        <v>3529</v>
      </c>
      <c r="B3530" t="s">
        <v>8540</v>
      </c>
      <c r="C3530" t="s">
        <v>6806</v>
      </c>
      <c r="D3530" s="50" t="s">
        <v>12818</v>
      </c>
      <c r="E3530" s="84">
        <f t="shared" si="220"/>
        <v>43215</v>
      </c>
      <c r="F3530" s="50">
        <f t="shared" si="221"/>
        <v>2018</v>
      </c>
      <c r="G3530" s="50">
        <f t="shared" si="222"/>
        <v>4</v>
      </c>
      <c r="H3530" s="50">
        <f t="shared" si="223"/>
        <v>3</v>
      </c>
      <c r="I3530" s="54" t="s">
        <v>15622</v>
      </c>
      <c r="J3530" s="54" t="s">
        <v>17050</v>
      </c>
      <c r="K3530" s="54" t="s">
        <v>17124</v>
      </c>
      <c r="L3530" s="54" t="s">
        <v>15628</v>
      </c>
      <c r="M3530" s="55">
        <v>0</v>
      </c>
      <c r="N3530" s="55">
        <v>1</v>
      </c>
      <c r="O3530" s="54" t="s">
        <v>15615</v>
      </c>
    </row>
    <row r="3531" spans="1:15" x14ac:dyDescent="0.25">
      <c r="A3531" s="19">
        <v>3530</v>
      </c>
      <c r="B3531" t="s">
        <v>11033</v>
      </c>
      <c r="C3531" t="s">
        <v>4364</v>
      </c>
      <c r="D3531" s="50" t="s">
        <v>12819</v>
      </c>
      <c r="E3531" s="84">
        <f t="shared" si="220"/>
        <v>43218</v>
      </c>
      <c r="F3531" s="50">
        <f t="shared" si="221"/>
        <v>2018</v>
      </c>
      <c r="G3531" s="50">
        <f t="shared" si="222"/>
        <v>4</v>
      </c>
      <c r="H3531" s="50">
        <f t="shared" si="223"/>
        <v>6</v>
      </c>
      <c r="I3531" s="54" t="s">
        <v>15622</v>
      </c>
      <c r="J3531" s="54" t="s">
        <v>17050</v>
      </c>
      <c r="K3531" s="54" t="s">
        <v>17124</v>
      </c>
      <c r="L3531" s="54" t="s">
        <v>15626</v>
      </c>
      <c r="M3531" s="55">
        <v>1</v>
      </c>
      <c r="N3531" s="55">
        <v>0.44</v>
      </c>
      <c r="O3531" s="54" t="s">
        <v>15615</v>
      </c>
    </row>
    <row r="3532" spans="1:15" x14ac:dyDescent="0.25">
      <c r="A3532" s="19">
        <v>3531</v>
      </c>
      <c r="B3532" t="s">
        <v>10353</v>
      </c>
      <c r="C3532" t="s">
        <v>5026</v>
      </c>
      <c r="D3532" s="50" t="s">
        <v>12820</v>
      </c>
      <c r="E3532" s="84">
        <f t="shared" si="220"/>
        <v>43220</v>
      </c>
      <c r="F3532" s="50">
        <f t="shared" si="221"/>
        <v>2018</v>
      </c>
      <c r="G3532" s="50">
        <f t="shared" si="222"/>
        <v>4</v>
      </c>
      <c r="H3532" s="50">
        <f t="shared" si="223"/>
        <v>1</v>
      </c>
      <c r="I3532" s="54" t="s">
        <v>15622</v>
      </c>
      <c r="J3532" s="54" t="s">
        <v>17050</v>
      </c>
      <c r="K3532" s="54" t="s">
        <v>17124</v>
      </c>
      <c r="L3532" s="54" t="s">
        <v>15624</v>
      </c>
      <c r="M3532" s="55">
        <v>1</v>
      </c>
      <c r="N3532" s="55">
        <v>0.54</v>
      </c>
      <c r="O3532" s="54" t="s">
        <v>15616</v>
      </c>
    </row>
    <row r="3533" spans="1:15" x14ac:dyDescent="0.25">
      <c r="A3533" s="19">
        <v>3532</v>
      </c>
      <c r="B3533" t="s">
        <v>11163</v>
      </c>
      <c r="C3533" t="s">
        <v>4237</v>
      </c>
      <c r="D3533" s="50" t="s">
        <v>12821</v>
      </c>
      <c r="E3533" s="84">
        <f t="shared" si="220"/>
        <v>43221</v>
      </c>
      <c r="F3533" s="50">
        <f t="shared" si="221"/>
        <v>2018</v>
      </c>
      <c r="G3533" s="50">
        <f t="shared" si="222"/>
        <v>5</v>
      </c>
      <c r="H3533" s="50">
        <f t="shared" si="223"/>
        <v>2</v>
      </c>
      <c r="I3533" s="54" t="s">
        <v>15622</v>
      </c>
      <c r="J3533" s="54" t="s">
        <v>17050</v>
      </c>
      <c r="K3533" s="54" t="s">
        <v>17124</v>
      </c>
      <c r="L3533" s="54" t="s">
        <v>15626</v>
      </c>
      <c r="M3533" s="55">
        <v>1</v>
      </c>
      <c r="N3533" s="55">
        <v>1</v>
      </c>
      <c r="O3533" s="54" t="s">
        <v>15615</v>
      </c>
    </row>
    <row r="3534" spans="1:15" x14ac:dyDescent="0.25">
      <c r="A3534" s="19">
        <v>3533</v>
      </c>
      <c r="B3534" t="s">
        <v>9181</v>
      </c>
      <c r="C3534" t="s">
        <v>6173</v>
      </c>
      <c r="D3534" s="50" t="s">
        <v>12822</v>
      </c>
      <c r="E3534" s="84">
        <f t="shared" si="220"/>
        <v>43223</v>
      </c>
      <c r="F3534" s="50">
        <f t="shared" si="221"/>
        <v>2018</v>
      </c>
      <c r="G3534" s="50">
        <f t="shared" si="222"/>
        <v>5</v>
      </c>
      <c r="H3534" s="50">
        <f t="shared" si="223"/>
        <v>4</v>
      </c>
      <c r="I3534" s="54" t="s">
        <v>15627</v>
      </c>
      <c r="J3534" s="54" t="s">
        <v>17050</v>
      </c>
      <c r="K3534" s="54" t="s">
        <v>17124</v>
      </c>
      <c r="L3534" s="54" t="s">
        <v>15626</v>
      </c>
      <c r="M3534" s="55">
        <v>0.7</v>
      </c>
      <c r="N3534" s="55">
        <v>0.97</v>
      </c>
      <c r="O3534" s="54" t="s">
        <v>15615</v>
      </c>
    </row>
    <row r="3535" spans="1:15" x14ac:dyDescent="0.25">
      <c r="A3535" s="19">
        <v>3534</v>
      </c>
      <c r="B3535" t="s">
        <v>9060</v>
      </c>
      <c r="C3535" t="s">
        <v>6293</v>
      </c>
      <c r="D3535" s="50" t="s">
        <v>12823</v>
      </c>
      <c r="E3535" s="84">
        <f t="shared" si="220"/>
        <v>43224</v>
      </c>
      <c r="F3535" s="50">
        <f t="shared" si="221"/>
        <v>2018</v>
      </c>
      <c r="G3535" s="50">
        <f t="shared" si="222"/>
        <v>5</v>
      </c>
      <c r="H3535" s="50">
        <f t="shared" si="223"/>
        <v>5</v>
      </c>
      <c r="I3535" s="54" t="s">
        <v>15629</v>
      </c>
      <c r="J3535" s="54" t="s">
        <v>17050</v>
      </c>
      <c r="K3535" s="54" t="s">
        <v>17124</v>
      </c>
      <c r="L3535" s="54" t="s">
        <v>15626</v>
      </c>
      <c r="M3535" s="55">
        <v>0.95</v>
      </c>
      <c r="N3535" s="55">
        <v>0.85</v>
      </c>
      <c r="O3535" s="54" t="s">
        <v>15615</v>
      </c>
    </row>
    <row r="3536" spans="1:15" x14ac:dyDescent="0.25">
      <c r="A3536" s="19">
        <v>3535</v>
      </c>
      <c r="B3536" t="s">
        <v>8005</v>
      </c>
      <c r="C3536" t="s">
        <v>7326</v>
      </c>
      <c r="D3536" s="50" t="s">
        <v>12824</v>
      </c>
      <c r="E3536" s="84">
        <f t="shared" si="220"/>
        <v>43225</v>
      </c>
      <c r="F3536" s="50">
        <f t="shared" si="221"/>
        <v>2018</v>
      </c>
      <c r="G3536" s="50">
        <f t="shared" si="222"/>
        <v>5</v>
      </c>
      <c r="H3536" s="50">
        <f t="shared" si="223"/>
        <v>6</v>
      </c>
      <c r="I3536" s="54" t="s">
        <v>15625</v>
      </c>
      <c r="J3536" s="54" t="s">
        <v>17050</v>
      </c>
      <c r="K3536" s="54" t="s">
        <v>17124</v>
      </c>
      <c r="L3536" s="54" t="s">
        <v>15626</v>
      </c>
      <c r="M3536" s="55">
        <v>0.93</v>
      </c>
      <c r="N3536" s="55">
        <v>0.99</v>
      </c>
      <c r="O3536" s="54" t="s">
        <v>15615</v>
      </c>
    </row>
    <row r="3537" spans="1:15" x14ac:dyDescent="0.25">
      <c r="A3537" s="19">
        <v>3536</v>
      </c>
      <c r="B3537" t="s">
        <v>9026</v>
      </c>
      <c r="C3537" t="s">
        <v>6328</v>
      </c>
      <c r="D3537" s="50" t="s">
        <v>12825</v>
      </c>
      <c r="E3537" s="84">
        <f t="shared" si="220"/>
        <v>43229</v>
      </c>
      <c r="F3537" s="50">
        <f t="shared" si="221"/>
        <v>2018</v>
      </c>
      <c r="G3537" s="50">
        <f t="shared" si="222"/>
        <v>5</v>
      </c>
      <c r="H3537" s="50">
        <f t="shared" si="223"/>
        <v>3</v>
      </c>
      <c r="I3537" s="54" t="s">
        <v>15622</v>
      </c>
      <c r="J3537" s="54" t="s">
        <v>17050</v>
      </c>
      <c r="K3537" s="54" t="s">
        <v>17124</v>
      </c>
      <c r="L3537" s="54" t="s">
        <v>15626</v>
      </c>
      <c r="M3537" s="55">
        <v>1</v>
      </c>
      <c r="N3537" s="55">
        <v>0.97</v>
      </c>
      <c r="O3537" s="54" t="s">
        <v>15616</v>
      </c>
    </row>
    <row r="3538" spans="1:15" x14ac:dyDescent="0.25">
      <c r="A3538" s="19">
        <v>3537</v>
      </c>
      <c r="B3538" t="s">
        <v>7897</v>
      </c>
      <c r="C3538" t="s">
        <v>7432</v>
      </c>
      <c r="D3538" s="50" t="s">
        <v>12826</v>
      </c>
      <c r="E3538" s="84">
        <f t="shared" si="220"/>
        <v>43230</v>
      </c>
      <c r="F3538" s="50">
        <f t="shared" si="221"/>
        <v>2018</v>
      </c>
      <c r="G3538" s="50">
        <f t="shared" si="222"/>
        <v>5</v>
      </c>
      <c r="H3538" s="50">
        <f t="shared" si="223"/>
        <v>4</v>
      </c>
      <c r="I3538" s="54" t="s">
        <v>15622</v>
      </c>
      <c r="J3538" s="54" t="s">
        <v>17050</v>
      </c>
      <c r="K3538" s="54" t="s">
        <v>17124</v>
      </c>
      <c r="L3538" s="54" t="s">
        <v>15626</v>
      </c>
      <c r="M3538" s="55">
        <v>1</v>
      </c>
      <c r="N3538" s="55">
        <v>0.88</v>
      </c>
      <c r="O3538" s="54" t="s">
        <v>15616</v>
      </c>
    </row>
    <row r="3539" spans="1:15" x14ac:dyDescent="0.25">
      <c r="A3539" s="19">
        <v>3538</v>
      </c>
      <c r="B3539" t="s">
        <v>10435</v>
      </c>
      <c r="C3539" t="s">
        <v>4946</v>
      </c>
      <c r="D3539" s="50" t="s">
        <v>12827</v>
      </c>
      <c r="E3539" s="84">
        <f t="shared" si="220"/>
        <v>43232</v>
      </c>
      <c r="F3539" s="50">
        <f t="shared" si="221"/>
        <v>2018</v>
      </c>
      <c r="G3539" s="50">
        <f t="shared" si="222"/>
        <v>5</v>
      </c>
      <c r="H3539" s="50">
        <f t="shared" si="223"/>
        <v>6</v>
      </c>
      <c r="I3539" s="54" t="s">
        <v>15622</v>
      </c>
      <c r="J3539" s="54" t="s">
        <v>17050</v>
      </c>
      <c r="K3539" s="54" t="s">
        <v>17124</v>
      </c>
      <c r="L3539" s="54" t="s">
        <v>15624</v>
      </c>
      <c r="M3539" s="55">
        <v>1</v>
      </c>
      <c r="N3539" s="55">
        <v>0.94</v>
      </c>
      <c r="O3539" s="54" t="s">
        <v>15616</v>
      </c>
    </row>
    <row r="3540" spans="1:15" x14ac:dyDescent="0.25">
      <c r="A3540" s="19">
        <v>3539</v>
      </c>
      <c r="B3540" t="s">
        <v>7834</v>
      </c>
      <c r="C3540" t="s">
        <v>7489</v>
      </c>
      <c r="D3540" s="50" t="s">
        <v>12828</v>
      </c>
      <c r="E3540" s="84">
        <f t="shared" si="220"/>
        <v>43233</v>
      </c>
      <c r="F3540" s="50">
        <f t="shared" si="221"/>
        <v>2018</v>
      </c>
      <c r="G3540" s="50">
        <f t="shared" si="222"/>
        <v>5</v>
      </c>
      <c r="H3540" s="50">
        <f t="shared" si="223"/>
        <v>7</v>
      </c>
      <c r="I3540" s="54" t="s">
        <v>15629</v>
      </c>
      <c r="J3540" s="54" t="s">
        <v>17050</v>
      </c>
      <c r="K3540" s="54" t="s">
        <v>17124</v>
      </c>
      <c r="L3540" s="54" t="s">
        <v>15626</v>
      </c>
      <c r="M3540" s="55">
        <v>1</v>
      </c>
      <c r="N3540" s="55">
        <v>0.9</v>
      </c>
      <c r="O3540" s="54" t="s">
        <v>15615</v>
      </c>
    </row>
    <row r="3541" spans="1:15" x14ac:dyDescent="0.25">
      <c r="A3541" s="19">
        <v>3540</v>
      </c>
      <c r="B3541" t="s">
        <v>7926</v>
      </c>
      <c r="C3541" t="s">
        <v>7404</v>
      </c>
      <c r="D3541" s="50" t="s">
        <v>12828</v>
      </c>
      <c r="E3541" s="84">
        <f t="shared" si="220"/>
        <v>43233</v>
      </c>
      <c r="F3541" s="50">
        <f t="shared" si="221"/>
        <v>2018</v>
      </c>
      <c r="G3541" s="50">
        <f t="shared" si="222"/>
        <v>5</v>
      </c>
      <c r="H3541" s="50">
        <f t="shared" si="223"/>
        <v>7</v>
      </c>
      <c r="I3541" s="54" t="s">
        <v>15629</v>
      </c>
      <c r="J3541" s="54" t="s">
        <v>17050</v>
      </c>
      <c r="K3541" s="54" t="s">
        <v>17124</v>
      </c>
      <c r="L3541" s="54" t="s">
        <v>15626</v>
      </c>
      <c r="M3541" s="55">
        <v>1</v>
      </c>
      <c r="N3541" s="55">
        <v>1</v>
      </c>
      <c r="O3541" s="54" t="s">
        <v>15615</v>
      </c>
    </row>
    <row r="3542" spans="1:15" x14ac:dyDescent="0.25">
      <c r="A3542" s="19">
        <v>3541</v>
      </c>
      <c r="B3542" t="s">
        <v>9201</v>
      </c>
      <c r="C3542" t="s">
        <v>6153</v>
      </c>
      <c r="D3542" s="50" t="s">
        <v>12829</v>
      </c>
      <c r="E3542" s="84">
        <f t="shared" si="220"/>
        <v>43234</v>
      </c>
      <c r="F3542" s="50">
        <f t="shared" si="221"/>
        <v>2018</v>
      </c>
      <c r="G3542" s="50">
        <f t="shared" si="222"/>
        <v>5</v>
      </c>
      <c r="H3542" s="50">
        <f t="shared" si="223"/>
        <v>1</v>
      </c>
      <c r="I3542" s="54" t="s">
        <v>15625</v>
      </c>
      <c r="J3542" s="54" t="s">
        <v>17050</v>
      </c>
      <c r="K3542" s="54" t="s">
        <v>17124</v>
      </c>
      <c r="L3542" s="54" t="s">
        <v>15624</v>
      </c>
      <c r="M3542" s="55">
        <v>0.6</v>
      </c>
      <c r="N3542" s="55">
        <v>0.93</v>
      </c>
      <c r="O3542" s="54" t="s">
        <v>15615</v>
      </c>
    </row>
    <row r="3543" spans="1:15" x14ac:dyDescent="0.25">
      <c r="A3543" s="19">
        <v>3542</v>
      </c>
      <c r="B3543" t="s">
        <v>11276</v>
      </c>
      <c r="C3543" t="s">
        <v>4125</v>
      </c>
      <c r="D3543" s="50" t="s">
        <v>12830</v>
      </c>
      <c r="E3543" s="84">
        <f t="shared" si="220"/>
        <v>43236</v>
      </c>
      <c r="F3543" s="50">
        <f t="shared" si="221"/>
        <v>2018</v>
      </c>
      <c r="G3543" s="50">
        <f t="shared" si="222"/>
        <v>5</v>
      </c>
      <c r="H3543" s="50">
        <f t="shared" si="223"/>
        <v>3</v>
      </c>
      <c r="I3543" s="54" t="s">
        <v>15808</v>
      </c>
      <c r="J3543" s="54" t="s">
        <v>17059</v>
      </c>
      <c r="K3543" s="54" t="s">
        <v>17124</v>
      </c>
      <c r="L3543" s="54" t="s">
        <v>15626</v>
      </c>
      <c r="M3543" s="55">
        <v>1</v>
      </c>
      <c r="N3543" s="55">
        <v>1</v>
      </c>
      <c r="O3543" s="54" t="s">
        <v>15616</v>
      </c>
    </row>
    <row r="3544" spans="1:15" x14ac:dyDescent="0.25">
      <c r="A3544" s="19">
        <v>3543</v>
      </c>
      <c r="B3544" t="s">
        <v>9306</v>
      </c>
      <c r="C3544" t="s">
        <v>6050</v>
      </c>
      <c r="D3544" s="50" t="s">
        <v>12831</v>
      </c>
      <c r="E3544" s="84">
        <f t="shared" si="220"/>
        <v>43237</v>
      </c>
      <c r="F3544" s="50">
        <f t="shared" si="221"/>
        <v>2018</v>
      </c>
      <c r="G3544" s="50">
        <f t="shared" si="222"/>
        <v>5</v>
      </c>
      <c r="H3544" s="50">
        <f t="shared" si="223"/>
        <v>4</v>
      </c>
      <c r="I3544" s="54" t="s">
        <v>15622</v>
      </c>
      <c r="J3544" s="54" t="s">
        <v>17050</v>
      </c>
      <c r="K3544" s="54" t="s">
        <v>17124</v>
      </c>
      <c r="L3544" s="54" t="s">
        <v>15624</v>
      </c>
      <c r="M3544" s="55">
        <v>0.8</v>
      </c>
      <c r="N3544" s="55">
        <v>0.91</v>
      </c>
      <c r="O3544" s="54" t="s">
        <v>15615</v>
      </c>
    </row>
    <row r="3545" spans="1:15" x14ac:dyDescent="0.25">
      <c r="A3545" s="19">
        <v>3544</v>
      </c>
      <c r="B3545" t="s">
        <v>7769</v>
      </c>
      <c r="C3545" t="s">
        <v>7552</v>
      </c>
      <c r="D3545" s="50" t="s">
        <v>12832</v>
      </c>
      <c r="E3545" s="84">
        <f t="shared" si="220"/>
        <v>43242</v>
      </c>
      <c r="F3545" s="50">
        <f t="shared" si="221"/>
        <v>2018</v>
      </c>
      <c r="G3545" s="50">
        <f t="shared" si="222"/>
        <v>5</v>
      </c>
      <c r="H3545" s="50">
        <f t="shared" si="223"/>
        <v>2</v>
      </c>
      <c r="I3545" s="54" t="s">
        <v>15622</v>
      </c>
      <c r="J3545" s="54" t="s">
        <v>17050</v>
      </c>
      <c r="K3545" s="54" t="s">
        <v>17124</v>
      </c>
      <c r="L3545" s="54" t="s">
        <v>15626</v>
      </c>
      <c r="M3545" s="55">
        <v>0.9</v>
      </c>
      <c r="N3545" s="55">
        <v>0.99</v>
      </c>
      <c r="O3545" s="54" t="s">
        <v>15615</v>
      </c>
    </row>
    <row r="3546" spans="1:15" x14ac:dyDescent="0.25">
      <c r="A3546" s="19">
        <v>3545</v>
      </c>
      <c r="B3546" t="s">
        <v>8169</v>
      </c>
      <c r="C3546" t="s">
        <v>7166</v>
      </c>
      <c r="D3546" s="50" t="s">
        <v>12832</v>
      </c>
      <c r="E3546" s="84">
        <f t="shared" si="220"/>
        <v>43242</v>
      </c>
      <c r="F3546" s="50">
        <f t="shared" si="221"/>
        <v>2018</v>
      </c>
      <c r="G3546" s="50">
        <f t="shared" si="222"/>
        <v>5</v>
      </c>
      <c r="H3546" s="50">
        <f t="shared" si="223"/>
        <v>2</v>
      </c>
      <c r="I3546" s="54" t="s">
        <v>15622</v>
      </c>
      <c r="J3546" s="54" t="s">
        <v>17050</v>
      </c>
      <c r="K3546" s="54" t="s">
        <v>17124</v>
      </c>
      <c r="L3546" s="54" t="s">
        <v>15626</v>
      </c>
      <c r="M3546" s="55">
        <v>1</v>
      </c>
      <c r="N3546" s="55">
        <v>1</v>
      </c>
      <c r="O3546" s="54" t="s">
        <v>15615</v>
      </c>
    </row>
    <row r="3547" spans="1:15" x14ac:dyDescent="0.25">
      <c r="A3547" s="19">
        <v>3546</v>
      </c>
      <c r="B3547" t="s">
        <v>11461</v>
      </c>
      <c r="C3547" t="s">
        <v>3940</v>
      </c>
      <c r="D3547" s="50" t="s">
        <v>12833</v>
      </c>
      <c r="E3547" s="84">
        <f t="shared" si="220"/>
        <v>43243</v>
      </c>
      <c r="F3547" s="50">
        <f t="shared" si="221"/>
        <v>2018</v>
      </c>
      <c r="G3547" s="50">
        <f t="shared" si="222"/>
        <v>5</v>
      </c>
      <c r="H3547" s="50">
        <f t="shared" si="223"/>
        <v>3</v>
      </c>
      <c r="I3547" s="54" t="s">
        <v>15622</v>
      </c>
      <c r="J3547" s="54" t="s">
        <v>17050</v>
      </c>
      <c r="K3547" s="54" t="s">
        <v>17124</v>
      </c>
      <c r="L3547" s="54" t="s">
        <v>15626</v>
      </c>
      <c r="M3547" s="55">
        <v>1</v>
      </c>
      <c r="N3547" s="55">
        <v>0.98</v>
      </c>
      <c r="O3547" s="54" t="s">
        <v>15616</v>
      </c>
    </row>
    <row r="3548" spans="1:15" x14ac:dyDescent="0.25">
      <c r="A3548" s="19">
        <v>3547</v>
      </c>
      <c r="B3548" t="s">
        <v>8381</v>
      </c>
      <c r="C3548" t="s">
        <v>6960</v>
      </c>
      <c r="D3548" s="50" t="s">
        <v>12834</v>
      </c>
      <c r="E3548" s="84">
        <f t="shared" si="220"/>
        <v>43244</v>
      </c>
      <c r="F3548" s="50">
        <f t="shared" si="221"/>
        <v>2018</v>
      </c>
      <c r="G3548" s="50">
        <f t="shared" si="222"/>
        <v>5</v>
      </c>
      <c r="H3548" s="50">
        <f t="shared" si="223"/>
        <v>4</v>
      </c>
      <c r="I3548" s="54" t="s">
        <v>15627</v>
      </c>
      <c r="J3548" s="54" t="s">
        <v>17050</v>
      </c>
      <c r="K3548" s="54" t="s">
        <v>17124</v>
      </c>
      <c r="L3548" s="54" t="s">
        <v>15626</v>
      </c>
      <c r="M3548" s="55">
        <v>1</v>
      </c>
      <c r="N3548" s="55">
        <v>1</v>
      </c>
      <c r="O3548" s="54" t="s">
        <v>15615</v>
      </c>
    </row>
    <row r="3549" spans="1:15" x14ac:dyDescent="0.25">
      <c r="A3549" s="19">
        <v>3548</v>
      </c>
      <c r="B3549" t="s">
        <v>11774</v>
      </c>
      <c r="C3549" t="s">
        <v>3636</v>
      </c>
      <c r="D3549" s="50" t="s">
        <v>12834</v>
      </c>
      <c r="E3549" s="84">
        <f t="shared" si="220"/>
        <v>43244</v>
      </c>
      <c r="F3549" s="50">
        <f t="shared" si="221"/>
        <v>2018</v>
      </c>
      <c r="G3549" s="50">
        <f t="shared" si="222"/>
        <v>5</v>
      </c>
      <c r="H3549" s="50">
        <f t="shared" si="223"/>
        <v>4</v>
      </c>
      <c r="I3549" s="54" t="s">
        <v>15622</v>
      </c>
      <c r="J3549" s="54" t="s">
        <v>17050</v>
      </c>
      <c r="K3549" s="54" t="s">
        <v>17124</v>
      </c>
      <c r="L3549" s="54" t="s">
        <v>15624</v>
      </c>
      <c r="M3549" s="55">
        <v>0.67</v>
      </c>
      <c r="N3549" s="55">
        <v>0.94</v>
      </c>
      <c r="O3549" s="54" t="s">
        <v>15615</v>
      </c>
    </row>
    <row r="3550" spans="1:15" x14ac:dyDescent="0.25">
      <c r="A3550" s="19">
        <v>3549</v>
      </c>
      <c r="B3550" t="s">
        <v>11266</v>
      </c>
      <c r="C3550" t="s">
        <v>4135</v>
      </c>
      <c r="D3550" s="50" t="s">
        <v>12835</v>
      </c>
      <c r="E3550" s="84">
        <f t="shared" si="220"/>
        <v>43247</v>
      </c>
      <c r="F3550" s="50">
        <f t="shared" si="221"/>
        <v>2018</v>
      </c>
      <c r="G3550" s="50">
        <f t="shared" si="222"/>
        <v>5</v>
      </c>
      <c r="H3550" s="50">
        <f t="shared" si="223"/>
        <v>7</v>
      </c>
      <c r="I3550" s="54" t="s">
        <v>15627</v>
      </c>
      <c r="J3550" s="54" t="s">
        <v>17050</v>
      </c>
      <c r="K3550" s="54" t="s">
        <v>17124</v>
      </c>
      <c r="L3550" s="54" t="s">
        <v>15624</v>
      </c>
      <c r="M3550" s="55">
        <v>1</v>
      </c>
      <c r="N3550" s="55">
        <v>0.92</v>
      </c>
      <c r="O3550" s="54" t="s">
        <v>15616</v>
      </c>
    </row>
    <row r="3551" spans="1:15" x14ac:dyDescent="0.25">
      <c r="A3551" s="19">
        <v>3550</v>
      </c>
      <c r="B3551" t="s">
        <v>11548</v>
      </c>
      <c r="C3551" t="s">
        <v>3588</v>
      </c>
      <c r="D3551" s="50" t="s">
        <v>12835</v>
      </c>
      <c r="E3551" s="84">
        <f t="shared" si="220"/>
        <v>43247</v>
      </c>
      <c r="F3551" s="50">
        <f t="shared" si="221"/>
        <v>2018</v>
      </c>
      <c r="G3551" s="50">
        <f t="shared" si="222"/>
        <v>5</v>
      </c>
      <c r="H3551" s="50">
        <f t="shared" si="223"/>
        <v>7</v>
      </c>
      <c r="I3551" s="54" t="s">
        <v>15625</v>
      </c>
      <c r="J3551" s="54" t="s">
        <v>17050</v>
      </c>
      <c r="K3551" s="54" t="s">
        <v>17124</v>
      </c>
      <c r="L3551" s="54" t="s">
        <v>15624</v>
      </c>
      <c r="M3551" s="55">
        <v>0.75</v>
      </c>
      <c r="N3551" s="55">
        <v>0.88</v>
      </c>
      <c r="O3551" s="54" t="s">
        <v>15616</v>
      </c>
    </row>
    <row r="3552" spans="1:15" x14ac:dyDescent="0.25">
      <c r="A3552" s="19">
        <v>3551</v>
      </c>
      <c r="B3552" t="s">
        <v>10830</v>
      </c>
      <c r="C3552" t="s">
        <v>4563</v>
      </c>
      <c r="D3552" s="50" t="s">
        <v>12836</v>
      </c>
      <c r="E3552" s="84">
        <f t="shared" si="220"/>
        <v>43249</v>
      </c>
      <c r="F3552" s="50">
        <f t="shared" si="221"/>
        <v>2018</v>
      </c>
      <c r="G3552" s="50">
        <f t="shared" si="222"/>
        <v>5</v>
      </c>
      <c r="H3552" s="50">
        <f t="shared" si="223"/>
        <v>2</v>
      </c>
      <c r="I3552" s="54" t="s">
        <v>15622</v>
      </c>
      <c r="J3552" s="54" t="s">
        <v>17050</v>
      </c>
      <c r="K3552" s="54" t="s">
        <v>17124</v>
      </c>
      <c r="L3552" s="54" t="s">
        <v>15626</v>
      </c>
      <c r="M3552" s="55">
        <v>1</v>
      </c>
      <c r="N3552" s="55">
        <v>1</v>
      </c>
      <c r="O3552" s="54" t="s">
        <v>15615</v>
      </c>
    </row>
    <row r="3553" spans="1:15" x14ac:dyDescent="0.25">
      <c r="A3553" s="19">
        <v>3552</v>
      </c>
      <c r="B3553" t="s">
        <v>11223</v>
      </c>
      <c r="C3553" t="s">
        <v>4178</v>
      </c>
      <c r="D3553" s="50" t="s">
        <v>12836</v>
      </c>
      <c r="E3553" s="84">
        <f t="shared" si="220"/>
        <v>43249</v>
      </c>
      <c r="F3553" s="50">
        <f t="shared" si="221"/>
        <v>2018</v>
      </c>
      <c r="G3553" s="50">
        <f t="shared" si="222"/>
        <v>5</v>
      </c>
      <c r="H3553" s="50">
        <f t="shared" si="223"/>
        <v>2</v>
      </c>
      <c r="I3553" s="54" t="s">
        <v>15629</v>
      </c>
      <c r="J3553" s="54" t="s">
        <v>17050</v>
      </c>
      <c r="K3553" s="54" t="s">
        <v>17124</v>
      </c>
      <c r="L3553" s="54" t="s">
        <v>15626</v>
      </c>
      <c r="M3553" s="55">
        <v>1</v>
      </c>
      <c r="N3553" s="55">
        <v>0.92</v>
      </c>
      <c r="O3553" s="54" t="s">
        <v>15615</v>
      </c>
    </row>
    <row r="3554" spans="1:15" x14ac:dyDescent="0.25">
      <c r="A3554" s="19">
        <v>3553</v>
      </c>
      <c r="B3554" t="s">
        <v>7814</v>
      </c>
      <c r="C3554" t="s">
        <v>7509</v>
      </c>
      <c r="D3554" s="50" t="s">
        <v>12836</v>
      </c>
      <c r="E3554" s="84">
        <f t="shared" si="220"/>
        <v>43249</v>
      </c>
      <c r="F3554" s="50">
        <f t="shared" si="221"/>
        <v>2018</v>
      </c>
      <c r="G3554" s="50">
        <f t="shared" si="222"/>
        <v>5</v>
      </c>
      <c r="H3554" s="50">
        <f t="shared" si="223"/>
        <v>2</v>
      </c>
      <c r="I3554" s="54" t="s">
        <v>15638</v>
      </c>
      <c r="J3554" s="54" t="s">
        <v>17050</v>
      </c>
      <c r="K3554" s="54" t="s">
        <v>17124</v>
      </c>
      <c r="L3554" s="54" t="s">
        <v>15626</v>
      </c>
      <c r="M3554" s="55">
        <v>1</v>
      </c>
      <c r="N3554" s="55">
        <v>1</v>
      </c>
      <c r="O3554" s="54" t="s">
        <v>15615</v>
      </c>
    </row>
    <row r="3555" spans="1:15" x14ac:dyDescent="0.25">
      <c r="A3555" s="19">
        <v>3554</v>
      </c>
      <c r="B3555" t="s">
        <v>10923</v>
      </c>
      <c r="C3555" t="s">
        <v>4471</v>
      </c>
      <c r="D3555" s="50" t="s">
        <v>12837</v>
      </c>
      <c r="E3555" s="84">
        <f t="shared" si="220"/>
        <v>43250</v>
      </c>
      <c r="F3555" s="50">
        <f t="shared" si="221"/>
        <v>2018</v>
      </c>
      <c r="G3555" s="50">
        <f t="shared" si="222"/>
        <v>5</v>
      </c>
      <c r="H3555" s="50">
        <f t="shared" si="223"/>
        <v>3</v>
      </c>
      <c r="I3555" s="54" t="s">
        <v>15622</v>
      </c>
      <c r="J3555" s="54" t="s">
        <v>17050</v>
      </c>
      <c r="K3555" s="54" t="s">
        <v>17124</v>
      </c>
      <c r="L3555" s="54" t="s">
        <v>15626</v>
      </c>
      <c r="M3555" s="55">
        <v>1</v>
      </c>
      <c r="N3555" s="55">
        <v>1</v>
      </c>
      <c r="O3555" s="54" t="s">
        <v>15615</v>
      </c>
    </row>
    <row r="3556" spans="1:15" x14ac:dyDescent="0.25">
      <c r="A3556" s="19">
        <v>3555</v>
      </c>
      <c r="B3556" t="s">
        <v>10367</v>
      </c>
      <c r="C3556" t="s">
        <v>5012</v>
      </c>
      <c r="D3556" s="50" t="s">
        <v>12838</v>
      </c>
      <c r="E3556" s="84">
        <f t="shared" si="220"/>
        <v>43252</v>
      </c>
      <c r="F3556" s="50">
        <f t="shared" si="221"/>
        <v>2018</v>
      </c>
      <c r="G3556" s="50">
        <f t="shared" si="222"/>
        <v>6</v>
      </c>
      <c r="H3556" s="50">
        <f t="shared" si="223"/>
        <v>5</v>
      </c>
      <c r="I3556" s="54" t="s">
        <v>15625</v>
      </c>
      <c r="J3556" s="54" t="s">
        <v>17050</v>
      </c>
      <c r="K3556" s="54" t="s">
        <v>17124</v>
      </c>
      <c r="L3556" s="54" t="s">
        <v>15624</v>
      </c>
      <c r="M3556" s="55">
        <v>0.9</v>
      </c>
      <c r="N3556" s="55">
        <v>1</v>
      </c>
      <c r="O3556" s="54" t="s">
        <v>15616</v>
      </c>
    </row>
    <row r="3557" spans="1:15" x14ac:dyDescent="0.25">
      <c r="A3557" s="19">
        <v>3556</v>
      </c>
      <c r="B3557" t="s">
        <v>10806</v>
      </c>
      <c r="C3557" t="s">
        <v>4587</v>
      </c>
      <c r="D3557" s="50" t="s">
        <v>12839</v>
      </c>
      <c r="E3557" s="84">
        <f t="shared" si="220"/>
        <v>43254</v>
      </c>
      <c r="F3557" s="50">
        <f t="shared" si="221"/>
        <v>2018</v>
      </c>
      <c r="G3557" s="50">
        <f t="shared" si="222"/>
        <v>6</v>
      </c>
      <c r="H3557" s="50">
        <f t="shared" si="223"/>
        <v>7</v>
      </c>
      <c r="I3557" s="54" t="s">
        <v>15622</v>
      </c>
      <c r="J3557" s="54" t="s">
        <v>17050</v>
      </c>
      <c r="K3557" s="54" t="s">
        <v>17124</v>
      </c>
      <c r="L3557" s="54" t="s">
        <v>15626</v>
      </c>
      <c r="M3557" s="55">
        <v>1</v>
      </c>
      <c r="N3557" s="55">
        <v>1</v>
      </c>
      <c r="O3557" s="54" t="s">
        <v>15616</v>
      </c>
    </row>
    <row r="3558" spans="1:15" x14ac:dyDescent="0.25">
      <c r="A3558" s="19">
        <v>3557</v>
      </c>
      <c r="B3558" t="s">
        <v>7951</v>
      </c>
      <c r="C3558" t="s">
        <v>7380</v>
      </c>
      <c r="D3558" s="50" t="s">
        <v>12839</v>
      </c>
      <c r="E3558" s="84">
        <f t="shared" si="220"/>
        <v>43254</v>
      </c>
      <c r="F3558" s="50">
        <f t="shared" si="221"/>
        <v>2018</v>
      </c>
      <c r="G3558" s="50">
        <f t="shared" si="222"/>
        <v>6</v>
      </c>
      <c r="H3558" s="50">
        <f t="shared" si="223"/>
        <v>7</v>
      </c>
      <c r="I3558" s="54" t="s">
        <v>15622</v>
      </c>
      <c r="J3558" s="54" t="s">
        <v>17050</v>
      </c>
      <c r="K3558" s="54" t="s">
        <v>17124</v>
      </c>
      <c r="L3558" s="54" t="s">
        <v>15626</v>
      </c>
      <c r="M3558" s="55">
        <v>1</v>
      </c>
      <c r="N3558" s="55">
        <v>1</v>
      </c>
      <c r="O3558" s="54" t="s">
        <v>15615</v>
      </c>
    </row>
    <row r="3559" spans="1:15" x14ac:dyDescent="0.25">
      <c r="A3559" s="19">
        <v>3558</v>
      </c>
      <c r="B3559" t="s">
        <v>8092</v>
      </c>
      <c r="C3559" t="s">
        <v>7241</v>
      </c>
      <c r="D3559" s="50" t="s">
        <v>12840</v>
      </c>
      <c r="E3559" s="84">
        <f t="shared" si="220"/>
        <v>43255</v>
      </c>
      <c r="F3559" s="50">
        <f t="shared" si="221"/>
        <v>2018</v>
      </c>
      <c r="G3559" s="50">
        <f t="shared" si="222"/>
        <v>6</v>
      </c>
      <c r="H3559" s="50">
        <f t="shared" si="223"/>
        <v>1</v>
      </c>
      <c r="I3559" s="54" t="s">
        <v>15622</v>
      </c>
      <c r="J3559" s="54" t="s">
        <v>17050</v>
      </c>
      <c r="K3559" s="54" t="s">
        <v>17124</v>
      </c>
      <c r="L3559" s="54" t="s">
        <v>15623</v>
      </c>
      <c r="M3559" s="55">
        <v>1</v>
      </c>
      <c r="N3559" s="55">
        <v>0.86</v>
      </c>
      <c r="O3559" s="54" t="s">
        <v>15615</v>
      </c>
    </row>
    <row r="3560" spans="1:15" x14ac:dyDescent="0.25">
      <c r="A3560" s="19">
        <v>3559</v>
      </c>
      <c r="B3560" t="s">
        <v>8646</v>
      </c>
      <c r="C3560" t="s">
        <v>6702</v>
      </c>
      <c r="D3560" s="50" t="s">
        <v>12840</v>
      </c>
      <c r="E3560" s="84">
        <f t="shared" si="220"/>
        <v>43255</v>
      </c>
      <c r="F3560" s="50">
        <f t="shared" si="221"/>
        <v>2018</v>
      </c>
      <c r="G3560" s="50">
        <f t="shared" si="222"/>
        <v>6</v>
      </c>
      <c r="H3560" s="50">
        <f t="shared" si="223"/>
        <v>1</v>
      </c>
      <c r="I3560" s="54" t="s">
        <v>15622</v>
      </c>
      <c r="J3560" s="54" t="s">
        <v>17050</v>
      </c>
      <c r="K3560" s="54" t="s">
        <v>17124</v>
      </c>
      <c r="L3560" s="54" t="s">
        <v>15623</v>
      </c>
      <c r="M3560" s="55">
        <v>0.8</v>
      </c>
      <c r="N3560" s="55">
        <v>0.78</v>
      </c>
      <c r="O3560" s="54" t="s">
        <v>15615</v>
      </c>
    </row>
    <row r="3561" spans="1:15" x14ac:dyDescent="0.25">
      <c r="A3561" s="19">
        <v>3560</v>
      </c>
      <c r="B3561" t="s">
        <v>9711</v>
      </c>
      <c r="C3561" t="s">
        <v>5654</v>
      </c>
      <c r="D3561" s="50" t="s">
        <v>12841</v>
      </c>
      <c r="E3561" s="84">
        <f t="shared" si="220"/>
        <v>43257</v>
      </c>
      <c r="F3561" s="50">
        <f t="shared" si="221"/>
        <v>2018</v>
      </c>
      <c r="G3561" s="50">
        <f t="shared" si="222"/>
        <v>6</v>
      </c>
      <c r="H3561" s="50">
        <f t="shared" si="223"/>
        <v>3</v>
      </c>
      <c r="I3561" s="54" t="s">
        <v>15622</v>
      </c>
      <c r="J3561" s="54" t="s">
        <v>17050</v>
      </c>
      <c r="K3561" s="54" t="s">
        <v>17124</v>
      </c>
      <c r="L3561" s="54" t="s">
        <v>15626</v>
      </c>
      <c r="M3561" s="55">
        <v>1</v>
      </c>
      <c r="N3561" s="55">
        <v>1</v>
      </c>
      <c r="O3561" s="54" t="s">
        <v>15616</v>
      </c>
    </row>
    <row r="3562" spans="1:15" x14ac:dyDescent="0.25">
      <c r="A3562" s="19">
        <v>3561</v>
      </c>
      <c r="B3562" t="s">
        <v>7921</v>
      </c>
      <c r="C3562" t="s">
        <v>7409</v>
      </c>
      <c r="D3562" s="50" t="s">
        <v>12841</v>
      </c>
      <c r="E3562" s="84">
        <f t="shared" si="220"/>
        <v>43257</v>
      </c>
      <c r="F3562" s="50">
        <f t="shared" si="221"/>
        <v>2018</v>
      </c>
      <c r="G3562" s="50">
        <f t="shared" si="222"/>
        <v>6</v>
      </c>
      <c r="H3562" s="50">
        <f t="shared" si="223"/>
        <v>3</v>
      </c>
      <c r="I3562" s="54" t="s">
        <v>15639</v>
      </c>
      <c r="J3562" s="54" t="s">
        <v>17050</v>
      </c>
      <c r="K3562" s="54" t="s">
        <v>17124</v>
      </c>
      <c r="L3562" s="54" t="s">
        <v>15624</v>
      </c>
      <c r="M3562" s="55">
        <v>0.75</v>
      </c>
      <c r="N3562" s="55">
        <v>0.92</v>
      </c>
      <c r="O3562" s="54" t="s">
        <v>15616</v>
      </c>
    </row>
    <row r="3563" spans="1:15" x14ac:dyDescent="0.25">
      <c r="A3563" s="19">
        <v>3562</v>
      </c>
      <c r="B3563" t="s">
        <v>9275</v>
      </c>
      <c r="C3563" t="s">
        <v>6080</v>
      </c>
      <c r="D3563" s="50" t="s">
        <v>12841</v>
      </c>
      <c r="E3563" s="84">
        <f t="shared" si="220"/>
        <v>43257</v>
      </c>
      <c r="F3563" s="50">
        <f t="shared" si="221"/>
        <v>2018</v>
      </c>
      <c r="G3563" s="50">
        <f t="shared" si="222"/>
        <v>6</v>
      </c>
      <c r="H3563" s="50">
        <f t="shared" si="223"/>
        <v>3</v>
      </c>
      <c r="I3563" s="54" t="s">
        <v>15625</v>
      </c>
      <c r="J3563" s="54" t="s">
        <v>17050</v>
      </c>
      <c r="K3563" s="54" t="s">
        <v>17124</v>
      </c>
      <c r="L3563" s="54" t="s">
        <v>15626</v>
      </c>
      <c r="M3563" s="55">
        <v>1</v>
      </c>
      <c r="N3563" s="55">
        <v>0.49</v>
      </c>
      <c r="O3563" s="54" t="s">
        <v>15615</v>
      </c>
    </row>
    <row r="3564" spans="1:15" x14ac:dyDescent="0.25">
      <c r="A3564" s="19">
        <v>3563</v>
      </c>
      <c r="B3564" t="s">
        <v>8211</v>
      </c>
      <c r="C3564" t="s">
        <v>7124</v>
      </c>
      <c r="D3564" s="50" t="s">
        <v>12841</v>
      </c>
      <c r="E3564" s="84">
        <f t="shared" si="220"/>
        <v>43257</v>
      </c>
      <c r="F3564" s="50">
        <f t="shared" si="221"/>
        <v>2018</v>
      </c>
      <c r="G3564" s="50">
        <f t="shared" si="222"/>
        <v>6</v>
      </c>
      <c r="H3564" s="50">
        <f t="shared" si="223"/>
        <v>3</v>
      </c>
      <c r="I3564" s="54" t="s">
        <v>15625</v>
      </c>
      <c r="J3564" s="54" t="s">
        <v>17050</v>
      </c>
      <c r="K3564" s="54" t="s">
        <v>17124</v>
      </c>
      <c r="L3564" s="54" t="s">
        <v>15626</v>
      </c>
      <c r="M3564" s="55">
        <v>1</v>
      </c>
      <c r="N3564" s="55">
        <v>0.97</v>
      </c>
      <c r="O3564" s="54" t="s">
        <v>15616</v>
      </c>
    </row>
    <row r="3565" spans="1:15" x14ac:dyDescent="0.25">
      <c r="A3565" s="19">
        <v>3564</v>
      </c>
      <c r="B3565" t="s">
        <v>11641</v>
      </c>
      <c r="C3565" t="s">
        <v>3764</v>
      </c>
      <c r="D3565" s="50" t="s">
        <v>12841</v>
      </c>
      <c r="E3565" s="84">
        <f t="shared" si="220"/>
        <v>43257</v>
      </c>
      <c r="F3565" s="50">
        <f t="shared" si="221"/>
        <v>2018</v>
      </c>
      <c r="G3565" s="50">
        <f t="shared" si="222"/>
        <v>6</v>
      </c>
      <c r="H3565" s="50">
        <f t="shared" si="223"/>
        <v>3</v>
      </c>
      <c r="I3565" s="54" t="s">
        <v>15625</v>
      </c>
      <c r="J3565" s="54" t="s">
        <v>17050</v>
      </c>
      <c r="K3565" s="54" t="s">
        <v>17124</v>
      </c>
      <c r="L3565" s="54" t="s">
        <v>15623</v>
      </c>
      <c r="M3565" s="55">
        <v>0.5</v>
      </c>
      <c r="N3565" s="55">
        <v>0.8</v>
      </c>
      <c r="O3565" s="54" t="s">
        <v>15615</v>
      </c>
    </row>
    <row r="3566" spans="1:15" x14ac:dyDescent="0.25">
      <c r="A3566" s="19">
        <v>3565</v>
      </c>
      <c r="B3566" t="s">
        <v>9554</v>
      </c>
      <c r="C3566" t="s">
        <v>5806</v>
      </c>
      <c r="D3566" s="50" t="s">
        <v>12841</v>
      </c>
      <c r="E3566" s="84">
        <f t="shared" si="220"/>
        <v>43257</v>
      </c>
      <c r="F3566" s="50">
        <f t="shared" si="221"/>
        <v>2018</v>
      </c>
      <c r="G3566" s="50">
        <f t="shared" si="222"/>
        <v>6</v>
      </c>
      <c r="H3566" s="50">
        <f t="shared" si="223"/>
        <v>3</v>
      </c>
      <c r="I3566" s="54" t="s">
        <v>15625</v>
      </c>
      <c r="J3566" s="54" t="s">
        <v>17050</v>
      </c>
      <c r="K3566" s="54" t="s">
        <v>17124</v>
      </c>
      <c r="L3566" s="54" t="s">
        <v>15626</v>
      </c>
      <c r="M3566" s="55">
        <v>0.88</v>
      </c>
      <c r="N3566" s="55">
        <v>0.98</v>
      </c>
      <c r="O3566" s="54" t="s">
        <v>15615</v>
      </c>
    </row>
    <row r="3567" spans="1:15" x14ac:dyDescent="0.25">
      <c r="A3567" s="19">
        <v>3566</v>
      </c>
      <c r="B3567" t="s">
        <v>11585</v>
      </c>
      <c r="C3567" t="s">
        <v>3820</v>
      </c>
      <c r="D3567" s="50" t="s">
        <v>12842</v>
      </c>
      <c r="E3567" s="84">
        <f t="shared" si="220"/>
        <v>43258</v>
      </c>
      <c r="F3567" s="50">
        <f t="shared" si="221"/>
        <v>2018</v>
      </c>
      <c r="G3567" s="50">
        <f t="shared" si="222"/>
        <v>6</v>
      </c>
      <c r="H3567" s="50">
        <f t="shared" si="223"/>
        <v>4</v>
      </c>
      <c r="I3567" s="54" t="s">
        <v>15622</v>
      </c>
      <c r="J3567" s="54" t="s">
        <v>17050</v>
      </c>
      <c r="K3567" s="54" t="s">
        <v>17124</v>
      </c>
      <c r="L3567" s="54" t="s">
        <v>15626</v>
      </c>
      <c r="M3567" s="55">
        <v>1</v>
      </c>
      <c r="N3567" s="55">
        <v>1</v>
      </c>
      <c r="O3567" s="54" t="s">
        <v>15616</v>
      </c>
    </row>
    <row r="3568" spans="1:15" x14ac:dyDescent="0.25">
      <c r="A3568" s="19">
        <v>3567</v>
      </c>
      <c r="B3568" t="s">
        <v>10753</v>
      </c>
      <c r="C3568" t="s">
        <v>4637</v>
      </c>
      <c r="D3568" s="50" t="s">
        <v>12842</v>
      </c>
      <c r="E3568" s="84">
        <f t="shared" si="220"/>
        <v>43258</v>
      </c>
      <c r="F3568" s="50">
        <f t="shared" si="221"/>
        <v>2018</v>
      </c>
      <c r="G3568" s="50">
        <f t="shared" si="222"/>
        <v>6</v>
      </c>
      <c r="H3568" s="50">
        <f t="shared" si="223"/>
        <v>4</v>
      </c>
      <c r="I3568" s="54" t="s">
        <v>15642</v>
      </c>
      <c r="J3568" s="54" t="s">
        <v>17059</v>
      </c>
      <c r="K3568" s="54" t="s">
        <v>17124</v>
      </c>
      <c r="L3568" s="54" t="s">
        <v>15624</v>
      </c>
      <c r="M3568" s="55">
        <v>0.89</v>
      </c>
      <c r="N3568" s="55">
        <v>0.92</v>
      </c>
      <c r="O3568" s="54" t="s">
        <v>15615</v>
      </c>
    </row>
    <row r="3569" spans="1:15" x14ac:dyDescent="0.25">
      <c r="A3569" s="19">
        <v>3568</v>
      </c>
      <c r="B3569" t="s">
        <v>11467</v>
      </c>
      <c r="C3569" t="s">
        <v>3935</v>
      </c>
      <c r="D3569" s="50" t="s">
        <v>12843</v>
      </c>
      <c r="E3569" s="84">
        <f t="shared" si="220"/>
        <v>43260</v>
      </c>
      <c r="F3569" s="50">
        <f t="shared" si="221"/>
        <v>2018</v>
      </c>
      <c r="G3569" s="50">
        <f t="shared" si="222"/>
        <v>6</v>
      </c>
      <c r="H3569" s="50">
        <f t="shared" si="223"/>
        <v>6</v>
      </c>
      <c r="I3569" s="54" t="s">
        <v>15629</v>
      </c>
      <c r="J3569" s="54" t="s">
        <v>17050</v>
      </c>
      <c r="K3569" s="54" t="s">
        <v>17124</v>
      </c>
      <c r="L3569" s="54" t="s">
        <v>15623</v>
      </c>
      <c r="M3569" s="55">
        <v>1</v>
      </c>
      <c r="N3569" s="55">
        <v>0.5</v>
      </c>
      <c r="O3569" s="54" t="s">
        <v>15616</v>
      </c>
    </row>
    <row r="3570" spans="1:15" x14ac:dyDescent="0.25">
      <c r="A3570" s="19">
        <v>3569</v>
      </c>
      <c r="B3570" t="s">
        <v>8705</v>
      </c>
      <c r="C3570" t="s">
        <v>6643</v>
      </c>
      <c r="D3570" s="50" t="s">
        <v>12844</v>
      </c>
      <c r="E3570" s="84">
        <f t="shared" si="220"/>
        <v>43261</v>
      </c>
      <c r="F3570" s="50">
        <f t="shared" si="221"/>
        <v>2018</v>
      </c>
      <c r="G3570" s="50">
        <f t="shared" si="222"/>
        <v>6</v>
      </c>
      <c r="H3570" s="50">
        <f t="shared" si="223"/>
        <v>7</v>
      </c>
      <c r="I3570" s="54" t="s">
        <v>15625</v>
      </c>
      <c r="J3570" s="54" t="s">
        <v>17050</v>
      </c>
      <c r="K3570" s="54" t="s">
        <v>17124</v>
      </c>
      <c r="L3570" s="54" t="s">
        <v>15626</v>
      </c>
      <c r="M3570" s="55">
        <v>1</v>
      </c>
      <c r="N3570" s="55">
        <v>1</v>
      </c>
      <c r="O3570" s="54" t="s">
        <v>15616</v>
      </c>
    </row>
    <row r="3571" spans="1:15" x14ac:dyDescent="0.25">
      <c r="A3571" s="19">
        <v>3570</v>
      </c>
      <c r="B3571" t="s">
        <v>10747</v>
      </c>
      <c r="C3571" t="s">
        <v>4642</v>
      </c>
      <c r="D3571" s="50" t="s">
        <v>12845</v>
      </c>
      <c r="E3571" s="84">
        <f t="shared" si="220"/>
        <v>43262</v>
      </c>
      <c r="F3571" s="50">
        <f t="shared" si="221"/>
        <v>2018</v>
      </c>
      <c r="G3571" s="50">
        <f t="shared" si="222"/>
        <v>6</v>
      </c>
      <c r="H3571" s="50">
        <f t="shared" si="223"/>
        <v>1</v>
      </c>
      <c r="I3571" s="54" t="s">
        <v>15622</v>
      </c>
      <c r="J3571" s="54" t="s">
        <v>17050</v>
      </c>
      <c r="K3571" s="54" t="s">
        <v>17124</v>
      </c>
      <c r="L3571" s="54" t="s">
        <v>15623</v>
      </c>
      <c r="M3571" s="55">
        <v>0.56000000000000005</v>
      </c>
      <c r="N3571" s="55">
        <v>0.63</v>
      </c>
      <c r="O3571" s="54" t="s">
        <v>15615</v>
      </c>
    </row>
    <row r="3572" spans="1:15" x14ac:dyDescent="0.25">
      <c r="A3572" s="19">
        <v>3571</v>
      </c>
      <c r="B3572" t="s">
        <v>11780</v>
      </c>
      <c r="C3572" t="s">
        <v>3630</v>
      </c>
      <c r="D3572" s="50" t="s">
        <v>12845</v>
      </c>
      <c r="E3572" s="84">
        <f t="shared" si="220"/>
        <v>43262</v>
      </c>
      <c r="F3572" s="50">
        <f t="shared" si="221"/>
        <v>2018</v>
      </c>
      <c r="G3572" s="50">
        <f t="shared" si="222"/>
        <v>6</v>
      </c>
      <c r="H3572" s="50">
        <f t="shared" si="223"/>
        <v>1</v>
      </c>
      <c r="I3572" s="54" t="s">
        <v>15629</v>
      </c>
      <c r="J3572" s="54" t="s">
        <v>17050</v>
      </c>
      <c r="K3572" s="54" t="s">
        <v>17124</v>
      </c>
      <c r="L3572" s="54" t="s">
        <v>15626</v>
      </c>
      <c r="M3572" s="55">
        <v>1</v>
      </c>
      <c r="N3572" s="55">
        <v>1</v>
      </c>
      <c r="O3572" s="54" t="s">
        <v>15615</v>
      </c>
    </row>
    <row r="3573" spans="1:15" x14ac:dyDescent="0.25">
      <c r="A3573" s="19">
        <v>3572</v>
      </c>
      <c r="B3573" t="s">
        <v>8462</v>
      </c>
      <c r="C3573" t="s">
        <v>6881</v>
      </c>
      <c r="D3573" s="50" t="s">
        <v>12846</v>
      </c>
      <c r="E3573" s="84">
        <f t="shared" si="220"/>
        <v>43265</v>
      </c>
      <c r="F3573" s="50">
        <f t="shared" si="221"/>
        <v>2018</v>
      </c>
      <c r="G3573" s="50">
        <f t="shared" si="222"/>
        <v>6</v>
      </c>
      <c r="H3573" s="50">
        <f t="shared" si="223"/>
        <v>4</v>
      </c>
      <c r="I3573" s="54" t="s">
        <v>15625</v>
      </c>
      <c r="J3573" s="54" t="s">
        <v>17050</v>
      </c>
      <c r="K3573" s="54" t="s">
        <v>17124</v>
      </c>
      <c r="L3573" s="54" t="s">
        <v>15626</v>
      </c>
      <c r="M3573" s="55">
        <v>1</v>
      </c>
      <c r="N3573" s="55">
        <v>0.99</v>
      </c>
      <c r="O3573" s="54" t="s">
        <v>15616</v>
      </c>
    </row>
    <row r="3574" spans="1:15" x14ac:dyDescent="0.25">
      <c r="A3574" s="19">
        <v>3573</v>
      </c>
      <c r="B3574" t="s">
        <v>8585</v>
      </c>
      <c r="C3574" t="s">
        <v>6762</v>
      </c>
      <c r="D3574" s="50" t="s">
        <v>12846</v>
      </c>
      <c r="E3574" s="84">
        <f t="shared" si="220"/>
        <v>43265</v>
      </c>
      <c r="F3574" s="50">
        <f t="shared" si="221"/>
        <v>2018</v>
      </c>
      <c r="G3574" s="50">
        <f t="shared" si="222"/>
        <v>6</v>
      </c>
      <c r="H3574" s="50">
        <f t="shared" si="223"/>
        <v>4</v>
      </c>
      <c r="I3574" s="54" t="s">
        <v>15625</v>
      </c>
      <c r="J3574" s="54" t="s">
        <v>17050</v>
      </c>
      <c r="K3574" s="54" t="s">
        <v>17124</v>
      </c>
      <c r="L3574" s="54" t="s">
        <v>15626</v>
      </c>
      <c r="M3574" s="55">
        <v>1</v>
      </c>
      <c r="N3574" s="55">
        <v>0.98</v>
      </c>
      <c r="O3574" s="54" t="s">
        <v>15616</v>
      </c>
    </row>
    <row r="3575" spans="1:15" x14ac:dyDescent="0.25">
      <c r="A3575" s="19">
        <v>3574</v>
      </c>
      <c r="B3575" t="s">
        <v>10746</v>
      </c>
      <c r="C3575" t="s">
        <v>4643</v>
      </c>
      <c r="D3575" s="50" t="s">
        <v>12846</v>
      </c>
      <c r="E3575" s="84">
        <f t="shared" si="220"/>
        <v>43265</v>
      </c>
      <c r="F3575" s="50">
        <f t="shared" si="221"/>
        <v>2018</v>
      </c>
      <c r="G3575" s="50">
        <f t="shared" si="222"/>
        <v>6</v>
      </c>
      <c r="H3575" s="50">
        <f t="shared" si="223"/>
        <v>4</v>
      </c>
      <c r="I3575" s="54" t="s">
        <v>15622</v>
      </c>
      <c r="J3575" s="54" t="s">
        <v>17050</v>
      </c>
      <c r="K3575" s="54" t="s">
        <v>17124</v>
      </c>
      <c r="L3575" s="54" t="s">
        <v>15626</v>
      </c>
      <c r="M3575" s="55">
        <v>1</v>
      </c>
      <c r="N3575" s="55">
        <v>0.97</v>
      </c>
      <c r="O3575" s="54" t="s">
        <v>15616</v>
      </c>
    </row>
    <row r="3576" spans="1:15" x14ac:dyDescent="0.25">
      <c r="A3576" s="19">
        <v>3575</v>
      </c>
      <c r="B3576" t="s">
        <v>9734</v>
      </c>
      <c r="C3576" t="s">
        <v>5631</v>
      </c>
      <c r="D3576" s="50" t="s">
        <v>12847</v>
      </c>
      <c r="E3576" s="84">
        <f t="shared" si="220"/>
        <v>43266</v>
      </c>
      <c r="F3576" s="50">
        <f t="shared" si="221"/>
        <v>2018</v>
      </c>
      <c r="G3576" s="50">
        <f t="shared" si="222"/>
        <v>6</v>
      </c>
      <c r="H3576" s="50">
        <f t="shared" si="223"/>
        <v>5</v>
      </c>
      <c r="I3576" s="54" t="s">
        <v>15622</v>
      </c>
      <c r="J3576" s="54" t="s">
        <v>17050</v>
      </c>
      <c r="K3576" s="54" t="s">
        <v>17124</v>
      </c>
      <c r="L3576" s="54" t="s">
        <v>15626</v>
      </c>
      <c r="M3576" s="55">
        <v>1</v>
      </c>
      <c r="N3576" s="55">
        <v>0.94</v>
      </c>
      <c r="O3576" s="54" t="s">
        <v>15615</v>
      </c>
    </row>
    <row r="3577" spans="1:15" x14ac:dyDescent="0.25">
      <c r="A3577" s="19">
        <v>3576</v>
      </c>
      <c r="B3577" t="s">
        <v>9312</v>
      </c>
      <c r="C3577" t="s">
        <v>6044</v>
      </c>
      <c r="D3577" s="50" t="s">
        <v>12848</v>
      </c>
      <c r="E3577" s="84">
        <f t="shared" si="220"/>
        <v>43269</v>
      </c>
      <c r="F3577" s="50">
        <f t="shared" si="221"/>
        <v>2018</v>
      </c>
      <c r="G3577" s="50">
        <f t="shared" si="222"/>
        <v>6</v>
      </c>
      <c r="H3577" s="50">
        <f t="shared" si="223"/>
        <v>1</v>
      </c>
      <c r="I3577" s="54" t="s">
        <v>15627</v>
      </c>
      <c r="J3577" s="54" t="s">
        <v>17050</v>
      </c>
      <c r="K3577" s="54" t="s">
        <v>17124</v>
      </c>
      <c r="L3577" s="54" t="s">
        <v>15623</v>
      </c>
      <c r="M3577" s="55">
        <v>1</v>
      </c>
      <c r="N3577" s="55">
        <v>0.96</v>
      </c>
      <c r="O3577" s="54" t="s">
        <v>15616</v>
      </c>
    </row>
    <row r="3578" spans="1:15" x14ac:dyDescent="0.25">
      <c r="A3578" s="19">
        <v>3577</v>
      </c>
      <c r="B3578" t="s">
        <v>10198</v>
      </c>
      <c r="C3578" t="s">
        <v>5181</v>
      </c>
      <c r="D3578" s="50" t="s">
        <v>12849</v>
      </c>
      <c r="E3578" s="84">
        <f t="shared" si="220"/>
        <v>43271</v>
      </c>
      <c r="F3578" s="50">
        <f t="shared" si="221"/>
        <v>2018</v>
      </c>
      <c r="G3578" s="50">
        <f t="shared" si="222"/>
        <v>6</v>
      </c>
      <c r="H3578" s="50">
        <f t="shared" si="223"/>
        <v>3</v>
      </c>
      <c r="I3578" s="54" t="s">
        <v>15640</v>
      </c>
      <c r="J3578" s="54" t="s">
        <v>17050</v>
      </c>
      <c r="K3578" s="54" t="s">
        <v>17124</v>
      </c>
      <c r="L3578" s="54" t="s">
        <v>15626</v>
      </c>
      <c r="M3578" s="55">
        <v>1</v>
      </c>
      <c r="N3578" s="55">
        <v>0.98</v>
      </c>
      <c r="O3578" s="54" t="s">
        <v>15616</v>
      </c>
    </row>
    <row r="3579" spans="1:15" x14ac:dyDescent="0.25">
      <c r="A3579" s="19">
        <v>3578</v>
      </c>
      <c r="B3579" t="s">
        <v>10031</v>
      </c>
      <c r="C3579" t="s">
        <v>5342</v>
      </c>
      <c r="D3579" s="50" t="s">
        <v>12850</v>
      </c>
      <c r="E3579" s="84">
        <f t="shared" si="220"/>
        <v>43272</v>
      </c>
      <c r="F3579" s="50">
        <f t="shared" si="221"/>
        <v>2018</v>
      </c>
      <c r="G3579" s="50">
        <f t="shared" si="222"/>
        <v>6</v>
      </c>
      <c r="H3579" s="50">
        <f t="shared" si="223"/>
        <v>4</v>
      </c>
      <c r="I3579" s="54" t="s">
        <v>15622</v>
      </c>
      <c r="J3579" s="54" t="s">
        <v>17050</v>
      </c>
      <c r="K3579" s="54" t="s">
        <v>17124</v>
      </c>
      <c r="L3579" s="54" t="s">
        <v>15628</v>
      </c>
      <c r="M3579" s="55">
        <v>0</v>
      </c>
      <c r="N3579" s="55">
        <v>0.9</v>
      </c>
      <c r="O3579" s="54" t="s">
        <v>15615</v>
      </c>
    </row>
    <row r="3580" spans="1:15" x14ac:dyDescent="0.25">
      <c r="A3580" s="19">
        <v>3579</v>
      </c>
      <c r="B3580" t="s">
        <v>8189</v>
      </c>
      <c r="C3580" t="s">
        <v>7146</v>
      </c>
      <c r="D3580" s="50" t="s">
        <v>12851</v>
      </c>
      <c r="E3580" s="84">
        <f t="shared" si="220"/>
        <v>43273</v>
      </c>
      <c r="F3580" s="50">
        <f t="shared" si="221"/>
        <v>2018</v>
      </c>
      <c r="G3580" s="50">
        <f t="shared" si="222"/>
        <v>6</v>
      </c>
      <c r="H3580" s="50">
        <f t="shared" si="223"/>
        <v>5</v>
      </c>
      <c r="I3580" s="54" t="s">
        <v>15622</v>
      </c>
      <c r="J3580" s="54" t="s">
        <v>17050</v>
      </c>
      <c r="K3580" s="54" t="s">
        <v>17124</v>
      </c>
      <c r="L3580" s="54" t="s">
        <v>15626</v>
      </c>
      <c r="M3580" s="55">
        <v>0.97</v>
      </c>
      <c r="N3580" s="55">
        <v>0.95</v>
      </c>
      <c r="O3580" s="54" t="s">
        <v>15615</v>
      </c>
    </row>
    <row r="3581" spans="1:15" x14ac:dyDescent="0.25">
      <c r="A3581" s="19">
        <v>3580</v>
      </c>
      <c r="B3581" t="s">
        <v>10375</v>
      </c>
      <c r="C3581" t="s">
        <v>5004</v>
      </c>
      <c r="D3581" s="50" t="s">
        <v>12851</v>
      </c>
      <c r="E3581" s="84">
        <f t="shared" si="220"/>
        <v>43273</v>
      </c>
      <c r="F3581" s="50">
        <f t="shared" si="221"/>
        <v>2018</v>
      </c>
      <c r="G3581" s="50">
        <f t="shared" si="222"/>
        <v>6</v>
      </c>
      <c r="H3581" s="50">
        <f t="shared" si="223"/>
        <v>5</v>
      </c>
      <c r="I3581" s="54" t="s">
        <v>15622</v>
      </c>
      <c r="J3581" s="54" t="s">
        <v>17050</v>
      </c>
      <c r="K3581" s="54" t="s">
        <v>17124</v>
      </c>
      <c r="L3581" s="54" t="s">
        <v>15626</v>
      </c>
      <c r="M3581" s="55">
        <v>1</v>
      </c>
      <c r="N3581" s="55">
        <v>0.98</v>
      </c>
      <c r="O3581" s="54" t="s">
        <v>15616</v>
      </c>
    </row>
    <row r="3582" spans="1:15" x14ac:dyDescent="0.25">
      <c r="A3582" s="19">
        <v>3581</v>
      </c>
      <c r="B3582" t="s">
        <v>11271</v>
      </c>
      <c r="C3582" t="s">
        <v>4130</v>
      </c>
      <c r="D3582" s="50" t="s">
        <v>12852</v>
      </c>
      <c r="E3582" s="84">
        <f t="shared" si="220"/>
        <v>43276</v>
      </c>
      <c r="F3582" s="50">
        <f t="shared" si="221"/>
        <v>2018</v>
      </c>
      <c r="G3582" s="50">
        <f t="shared" si="222"/>
        <v>6</v>
      </c>
      <c r="H3582" s="50">
        <f t="shared" si="223"/>
        <v>1</v>
      </c>
      <c r="I3582" s="54" t="s">
        <v>15622</v>
      </c>
      <c r="J3582" s="54" t="s">
        <v>17050</v>
      </c>
      <c r="K3582" s="54" t="s">
        <v>17124</v>
      </c>
      <c r="L3582" s="54" t="s">
        <v>15623</v>
      </c>
      <c r="M3582" s="55">
        <v>0.5</v>
      </c>
      <c r="N3582" s="55">
        <v>0.96</v>
      </c>
      <c r="O3582" s="54" t="s">
        <v>15615</v>
      </c>
    </row>
    <row r="3583" spans="1:15" x14ac:dyDescent="0.25">
      <c r="A3583" s="19">
        <v>3582</v>
      </c>
      <c r="B3583" t="s">
        <v>11527</v>
      </c>
      <c r="C3583" t="s">
        <v>3876</v>
      </c>
      <c r="D3583" s="50" t="s">
        <v>12852</v>
      </c>
      <c r="E3583" s="84">
        <f t="shared" si="220"/>
        <v>43276</v>
      </c>
      <c r="F3583" s="50">
        <f t="shared" si="221"/>
        <v>2018</v>
      </c>
      <c r="G3583" s="50">
        <f t="shared" si="222"/>
        <v>6</v>
      </c>
      <c r="H3583" s="50">
        <f t="shared" si="223"/>
        <v>1</v>
      </c>
      <c r="I3583" s="54" t="s">
        <v>15622</v>
      </c>
      <c r="J3583" s="54" t="s">
        <v>17050</v>
      </c>
      <c r="K3583" s="54" t="s">
        <v>17124</v>
      </c>
      <c r="L3583" s="54" t="s">
        <v>15624</v>
      </c>
      <c r="M3583" s="55">
        <v>1</v>
      </c>
      <c r="N3583" s="55">
        <v>1</v>
      </c>
      <c r="O3583" s="54" t="s">
        <v>15616</v>
      </c>
    </row>
    <row r="3584" spans="1:15" x14ac:dyDescent="0.25">
      <c r="A3584" s="19">
        <v>3583</v>
      </c>
      <c r="B3584" t="s">
        <v>9648</v>
      </c>
      <c r="C3584" t="s">
        <v>5716</v>
      </c>
      <c r="D3584" s="50" t="s">
        <v>12853</v>
      </c>
      <c r="E3584" s="84">
        <f t="shared" si="220"/>
        <v>43277</v>
      </c>
      <c r="F3584" s="50">
        <f t="shared" si="221"/>
        <v>2018</v>
      </c>
      <c r="G3584" s="50">
        <f t="shared" si="222"/>
        <v>6</v>
      </c>
      <c r="H3584" s="50">
        <f t="shared" si="223"/>
        <v>2</v>
      </c>
      <c r="I3584" s="54" t="s">
        <v>15622</v>
      </c>
      <c r="J3584" s="54" t="s">
        <v>17050</v>
      </c>
      <c r="K3584" s="54" t="s">
        <v>17124</v>
      </c>
      <c r="L3584" s="54" t="s">
        <v>15623</v>
      </c>
      <c r="M3584" s="55">
        <v>1</v>
      </c>
      <c r="N3584" s="55">
        <v>1</v>
      </c>
      <c r="O3584" s="54" t="s">
        <v>15616</v>
      </c>
    </row>
    <row r="3585" spans="1:15" x14ac:dyDescent="0.25">
      <c r="A3585" s="19">
        <v>3584</v>
      </c>
      <c r="B3585" t="s">
        <v>11319</v>
      </c>
      <c r="C3585" t="s">
        <v>4082</v>
      </c>
      <c r="D3585" s="50" t="s">
        <v>12854</v>
      </c>
      <c r="E3585" s="84">
        <f t="shared" si="220"/>
        <v>43280</v>
      </c>
      <c r="F3585" s="50">
        <f t="shared" si="221"/>
        <v>2018</v>
      </c>
      <c r="G3585" s="50">
        <f t="shared" si="222"/>
        <v>6</v>
      </c>
      <c r="H3585" s="50">
        <f t="shared" si="223"/>
        <v>5</v>
      </c>
      <c r="I3585" s="54" t="s">
        <v>15622</v>
      </c>
      <c r="J3585" s="54" t="s">
        <v>17050</v>
      </c>
      <c r="K3585" s="54" t="s">
        <v>17124</v>
      </c>
      <c r="L3585" s="54" t="s">
        <v>15623</v>
      </c>
      <c r="M3585" s="55">
        <v>1</v>
      </c>
      <c r="N3585" s="55">
        <v>1</v>
      </c>
      <c r="O3585" s="54" t="s">
        <v>15615</v>
      </c>
    </row>
    <row r="3586" spans="1:15" x14ac:dyDescent="0.25">
      <c r="A3586" s="19">
        <v>3585</v>
      </c>
      <c r="B3586" t="s">
        <v>10033</v>
      </c>
      <c r="C3586" t="s">
        <v>5340</v>
      </c>
      <c r="D3586" s="50" t="s">
        <v>12855</v>
      </c>
      <c r="E3586" s="84">
        <f t="shared" si="220"/>
        <v>43281</v>
      </c>
      <c r="F3586" s="50">
        <f t="shared" si="221"/>
        <v>2018</v>
      </c>
      <c r="G3586" s="50">
        <f t="shared" si="222"/>
        <v>6</v>
      </c>
      <c r="H3586" s="50">
        <f t="shared" si="223"/>
        <v>6</v>
      </c>
      <c r="I3586" s="54" t="s">
        <v>15622</v>
      </c>
      <c r="J3586" s="54" t="s">
        <v>17050</v>
      </c>
      <c r="K3586" s="54" t="s">
        <v>17124</v>
      </c>
      <c r="L3586" s="54" t="s">
        <v>15626</v>
      </c>
      <c r="M3586" s="55">
        <v>0.98</v>
      </c>
      <c r="N3586" s="55">
        <v>0.96</v>
      </c>
      <c r="O3586" s="54" t="s">
        <v>15616</v>
      </c>
    </row>
    <row r="3587" spans="1:15" x14ac:dyDescent="0.25">
      <c r="A3587" s="19">
        <v>3586</v>
      </c>
      <c r="B3587" t="s">
        <v>10957</v>
      </c>
      <c r="C3587" t="s">
        <v>4437</v>
      </c>
      <c r="D3587" s="50" t="s">
        <v>12856</v>
      </c>
      <c r="E3587" s="84">
        <f t="shared" ref="E3587:E3650" si="224">DATE(LEFT(D3587,4),MID(D3587,5,2),RIGHT(D3587,2))</f>
        <v>43283</v>
      </c>
      <c r="F3587" s="50">
        <f t="shared" ref="F3587:F3650" si="225">YEAR(E3587)</f>
        <v>2018</v>
      </c>
      <c r="G3587" s="50">
        <f t="shared" ref="G3587:G3650" si="226">MONTH(E3587)</f>
        <v>7</v>
      </c>
      <c r="H3587" s="50">
        <f t="shared" ref="H3587:H3650" si="227">WEEKDAY(E3587,2)</f>
        <v>1</v>
      </c>
      <c r="I3587" s="54" t="s">
        <v>15640</v>
      </c>
      <c r="J3587" s="54" t="s">
        <v>17050</v>
      </c>
      <c r="K3587" s="54" t="s">
        <v>17124</v>
      </c>
      <c r="L3587" s="54" t="s">
        <v>15626</v>
      </c>
      <c r="M3587" s="55">
        <v>1</v>
      </c>
      <c r="N3587" s="55">
        <v>1</v>
      </c>
      <c r="O3587" s="54" t="s">
        <v>15616</v>
      </c>
    </row>
    <row r="3588" spans="1:15" x14ac:dyDescent="0.25">
      <c r="A3588" s="19">
        <v>3587</v>
      </c>
      <c r="B3588" t="s">
        <v>11459</v>
      </c>
      <c r="C3588" t="s">
        <v>3942</v>
      </c>
      <c r="D3588" s="50" t="s">
        <v>12857</v>
      </c>
      <c r="E3588" s="84">
        <f t="shared" si="224"/>
        <v>43284</v>
      </c>
      <c r="F3588" s="50">
        <f t="shared" si="225"/>
        <v>2018</v>
      </c>
      <c r="G3588" s="50">
        <f t="shared" si="226"/>
        <v>7</v>
      </c>
      <c r="H3588" s="50">
        <f t="shared" si="227"/>
        <v>2</v>
      </c>
      <c r="I3588" s="54" t="s">
        <v>15625</v>
      </c>
      <c r="J3588" s="54" t="s">
        <v>17050</v>
      </c>
      <c r="K3588" s="54" t="s">
        <v>17124</v>
      </c>
      <c r="L3588" s="54" t="s">
        <v>15626</v>
      </c>
      <c r="M3588" s="55">
        <v>1</v>
      </c>
      <c r="N3588" s="55">
        <v>0.99</v>
      </c>
      <c r="O3588" s="54" t="s">
        <v>15616</v>
      </c>
    </row>
    <row r="3589" spans="1:15" x14ac:dyDescent="0.25">
      <c r="A3589" s="19">
        <v>3588</v>
      </c>
      <c r="B3589" t="s">
        <v>11288</v>
      </c>
      <c r="C3589" t="s">
        <v>4113</v>
      </c>
      <c r="D3589" s="50" t="s">
        <v>12858</v>
      </c>
      <c r="E3589" s="84">
        <f t="shared" si="224"/>
        <v>43285</v>
      </c>
      <c r="F3589" s="50">
        <f t="shared" si="225"/>
        <v>2018</v>
      </c>
      <c r="G3589" s="50">
        <f t="shared" si="226"/>
        <v>7</v>
      </c>
      <c r="H3589" s="50">
        <f t="shared" si="227"/>
        <v>3</v>
      </c>
      <c r="I3589" s="54" t="s">
        <v>15622</v>
      </c>
      <c r="J3589" s="54" t="s">
        <v>17050</v>
      </c>
      <c r="K3589" s="54" t="s">
        <v>17124</v>
      </c>
      <c r="L3589" s="54" t="s">
        <v>15628</v>
      </c>
      <c r="M3589" s="55">
        <v>0</v>
      </c>
      <c r="N3589" s="55">
        <v>1</v>
      </c>
      <c r="O3589" s="54" t="s">
        <v>15615</v>
      </c>
    </row>
    <row r="3590" spans="1:15" x14ac:dyDescent="0.25">
      <c r="A3590" s="19">
        <v>3589</v>
      </c>
      <c r="B3590" t="s">
        <v>8183</v>
      </c>
      <c r="C3590" t="s">
        <v>7152</v>
      </c>
      <c r="D3590" s="50" t="s">
        <v>12859</v>
      </c>
      <c r="E3590" s="84">
        <f t="shared" si="224"/>
        <v>43287</v>
      </c>
      <c r="F3590" s="50">
        <f t="shared" si="225"/>
        <v>2018</v>
      </c>
      <c r="G3590" s="50">
        <f t="shared" si="226"/>
        <v>7</v>
      </c>
      <c r="H3590" s="50">
        <f t="shared" si="227"/>
        <v>5</v>
      </c>
      <c r="I3590" s="54" t="s">
        <v>15625</v>
      </c>
      <c r="J3590" s="54" t="s">
        <v>17050</v>
      </c>
      <c r="K3590" s="54" t="s">
        <v>17124</v>
      </c>
      <c r="L3590" s="54" t="s">
        <v>15626</v>
      </c>
      <c r="M3590" s="55">
        <v>0.75</v>
      </c>
      <c r="N3590" s="55">
        <v>1</v>
      </c>
      <c r="O3590" s="54" t="s">
        <v>15615</v>
      </c>
    </row>
    <row r="3591" spans="1:15" x14ac:dyDescent="0.25">
      <c r="A3591" s="19">
        <v>3590</v>
      </c>
      <c r="B3591" t="s">
        <v>7789</v>
      </c>
      <c r="C3591" t="s">
        <v>7533</v>
      </c>
      <c r="D3591" s="50" t="s">
        <v>12860</v>
      </c>
      <c r="E3591" s="84">
        <f t="shared" si="224"/>
        <v>43288</v>
      </c>
      <c r="F3591" s="50">
        <f t="shared" si="225"/>
        <v>2018</v>
      </c>
      <c r="G3591" s="50">
        <f t="shared" si="226"/>
        <v>7</v>
      </c>
      <c r="H3591" s="50">
        <f t="shared" si="227"/>
        <v>6</v>
      </c>
      <c r="I3591" s="54" t="s">
        <v>15625</v>
      </c>
      <c r="J3591" s="54" t="s">
        <v>17050</v>
      </c>
      <c r="K3591" s="54" t="s">
        <v>17124</v>
      </c>
      <c r="L3591" s="54" t="s">
        <v>15626</v>
      </c>
      <c r="M3591" s="55">
        <v>1</v>
      </c>
      <c r="N3591" s="55">
        <v>1</v>
      </c>
      <c r="O3591" s="54" t="s">
        <v>15615</v>
      </c>
    </row>
    <row r="3592" spans="1:15" x14ac:dyDescent="0.25">
      <c r="A3592" s="19">
        <v>3591</v>
      </c>
      <c r="B3592" t="s">
        <v>8632</v>
      </c>
      <c r="C3592" t="s">
        <v>6716</v>
      </c>
      <c r="D3592" s="50" t="s">
        <v>12861</v>
      </c>
      <c r="E3592" s="84">
        <f t="shared" si="224"/>
        <v>43289</v>
      </c>
      <c r="F3592" s="50">
        <f t="shared" si="225"/>
        <v>2018</v>
      </c>
      <c r="G3592" s="50">
        <f t="shared" si="226"/>
        <v>7</v>
      </c>
      <c r="H3592" s="50">
        <f t="shared" si="227"/>
        <v>7</v>
      </c>
      <c r="I3592" s="54" t="s">
        <v>15622</v>
      </c>
      <c r="J3592" s="54" t="s">
        <v>17050</v>
      </c>
      <c r="K3592" s="54" t="s">
        <v>17124</v>
      </c>
      <c r="L3592" s="54" t="s">
        <v>15626</v>
      </c>
      <c r="M3592" s="55">
        <v>1</v>
      </c>
      <c r="N3592" s="55">
        <v>1</v>
      </c>
      <c r="O3592" s="54" t="s">
        <v>15616</v>
      </c>
    </row>
    <row r="3593" spans="1:15" x14ac:dyDescent="0.25">
      <c r="A3593" s="19">
        <v>3592</v>
      </c>
      <c r="B3593" t="s">
        <v>8268</v>
      </c>
      <c r="C3593" t="s">
        <v>7067</v>
      </c>
      <c r="D3593" s="50" t="s">
        <v>12862</v>
      </c>
      <c r="E3593" s="84">
        <f t="shared" si="224"/>
        <v>43290</v>
      </c>
      <c r="F3593" s="50">
        <f t="shared" si="225"/>
        <v>2018</v>
      </c>
      <c r="G3593" s="50">
        <f t="shared" si="226"/>
        <v>7</v>
      </c>
      <c r="H3593" s="50">
        <f t="shared" si="227"/>
        <v>1</v>
      </c>
      <c r="I3593" s="54" t="s">
        <v>15622</v>
      </c>
      <c r="J3593" s="54" t="s">
        <v>17050</v>
      </c>
      <c r="K3593" s="54" t="s">
        <v>17124</v>
      </c>
      <c r="L3593" s="54" t="s">
        <v>15624</v>
      </c>
      <c r="M3593" s="55">
        <v>1</v>
      </c>
      <c r="N3593" s="55">
        <v>0.92</v>
      </c>
      <c r="O3593" s="54" t="s">
        <v>15616</v>
      </c>
    </row>
    <row r="3594" spans="1:15" x14ac:dyDescent="0.25">
      <c r="A3594" s="19">
        <v>3593</v>
      </c>
      <c r="B3594" t="s">
        <v>10751</v>
      </c>
      <c r="C3594" t="s">
        <v>3548</v>
      </c>
      <c r="D3594" s="50" t="s">
        <v>12862</v>
      </c>
      <c r="E3594" s="84">
        <f t="shared" si="224"/>
        <v>43290</v>
      </c>
      <c r="F3594" s="50">
        <f t="shared" si="225"/>
        <v>2018</v>
      </c>
      <c r="G3594" s="50">
        <f t="shared" si="226"/>
        <v>7</v>
      </c>
      <c r="H3594" s="50">
        <f t="shared" si="227"/>
        <v>1</v>
      </c>
      <c r="I3594" s="54" t="s">
        <v>15629</v>
      </c>
      <c r="J3594" s="54" t="s">
        <v>17050</v>
      </c>
      <c r="K3594" s="54" t="s">
        <v>17124</v>
      </c>
      <c r="L3594" s="54" t="s">
        <v>15624</v>
      </c>
      <c r="M3594" s="55">
        <v>0.7</v>
      </c>
      <c r="N3594" s="55">
        <v>0.86</v>
      </c>
      <c r="O3594" s="54" t="s">
        <v>15616</v>
      </c>
    </row>
    <row r="3595" spans="1:15" x14ac:dyDescent="0.25">
      <c r="A3595" s="19">
        <v>3594</v>
      </c>
      <c r="B3595" t="s">
        <v>10852</v>
      </c>
      <c r="C3595" t="s">
        <v>4542</v>
      </c>
      <c r="D3595" s="50" t="s">
        <v>12862</v>
      </c>
      <c r="E3595" s="84">
        <f t="shared" si="224"/>
        <v>43290</v>
      </c>
      <c r="F3595" s="50">
        <f t="shared" si="225"/>
        <v>2018</v>
      </c>
      <c r="G3595" s="50">
        <f t="shared" si="226"/>
        <v>7</v>
      </c>
      <c r="H3595" s="50">
        <f t="shared" si="227"/>
        <v>1</v>
      </c>
      <c r="I3595" s="54" t="s">
        <v>15629</v>
      </c>
      <c r="J3595" s="54" t="s">
        <v>17050</v>
      </c>
      <c r="K3595" s="54" t="s">
        <v>17124</v>
      </c>
      <c r="L3595" s="54" t="s">
        <v>15624</v>
      </c>
      <c r="M3595" s="55">
        <v>1</v>
      </c>
      <c r="N3595" s="55">
        <v>0.9</v>
      </c>
      <c r="O3595" s="54" t="s">
        <v>15616</v>
      </c>
    </row>
    <row r="3596" spans="1:15" x14ac:dyDescent="0.25">
      <c r="A3596" s="19">
        <v>3595</v>
      </c>
      <c r="B3596" t="s">
        <v>8455</v>
      </c>
      <c r="C3596" t="s">
        <v>6888</v>
      </c>
      <c r="D3596" s="50" t="s">
        <v>12863</v>
      </c>
      <c r="E3596" s="84">
        <f t="shared" si="224"/>
        <v>43292</v>
      </c>
      <c r="F3596" s="50">
        <f t="shared" si="225"/>
        <v>2018</v>
      </c>
      <c r="G3596" s="50">
        <f t="shared" si="226"/>
        <v>7</v>
      </c>
      <c r="H3596" s="50">
        <f t="shared" si="227"/>
        <v>3</v>
      </c>
      <c r="I3596" s="54" t="s">
        <v>15622</v>
      </c>
      <c r="J3596" s="54" t="s">
        <v>17050</v>
      </c>
      <c r="K3596" s="54" t="s">
        <v>17124</v>
      </c>
      <c r="L3596" s="54" t="s">
        <v>15624</v>
      </c>
      <c r="M3596" s="55">
        <v>1</v>
      </c>
      <c r="N3596" s="55">
        <v>0.33</v>
      </c>
      <c r="O3596" s="54" t="s">
        <v>15616</v>
      </c>
    </row>
    <row r="3597" spans="1:15" x14ac:dyDescent="0.25">
      <c r="A3597" s="19">
        <v>3596</v>
      </c>
      <c r="B3597" t="s">
        <v>10714</v>
      </c>
      <c r="C3597" t="s">
        <v>4673</v>
      </c>
      <c r="D3597" s="50" t="s">
        <v>12864</v>
      </c>
      <c r="E3597" s="84">
        <f t="shared" si="224"/>
        <v>43293</v>
      </c>
      <c r="F3597" s="50">
        <f t="shared" si="225"/>
        <v>2018</v>
      </c>
      <c r="G3597" s="50">
        <f t="shared" si="226"/>
        <v>7</v>
      </c>
      <c r="H3597" s="50">
        <f t="shared" si="227"/>
        <v>4</v>
      </c>
      <c r="I3597" s="54" t="s">
        <v>15622</v>
      </c>
      <c r="J3597" s="54" t="s">
        <v>17050</v>
      </c>
      <c r="K3597" s="54" t="s">
        <v>17124</v>
      </c>
      <c r="L3597" s="54" t="s">
        <v>15626</v>
      </c>
      <c r="M3597" s="55">
        <v>1</v>
      </c>
      <c r="N3597" s="55">
        <v>1</v>
      </c>
      <c r="O3597" s="54" t="s">
        <v>15616</v>
      </c>
    </row>
    <row r="3598" spans="1:15" x14ac:dyDescent="0.25">
      <c r="A3598" s="19">
        <v>3597</v>
      </c>
      <c r="B3598" t="s">
        <v>8228</v>
      </c>
      <c r="C3598" t="s">
        <v>7107</v>
      </c>
      <c r="D3598" s="50" t="s">
        <v>12864</v>
      </c>
      <c r="E3598" s="84">
        <f t="shared" si="224"/>
        <v>43293</v>
      </c>
      <c r="F3598" s="50">
        <f t="shared" si="225"/>
        <v>2018</v>
      </c>
      <c r="G3598" s="50">
        <f t="shared" si="226"/>
        <v>7</v>
      </c>
      <c r="H3598" s="50">
        <f t="shared" si="227"/>
        <v>4</v>
      </c>
      <c r="I3598" s="54" t="s">
        <v>15625</v>
      </c>
      <c r="J3598" s="54" t="s">
        <v>17050</v>
      </c>
      <c r="K3598" s="54" t="s">
        <v>17124</v>
      </c>
      <c r="L3598" s="54" t="s">
        <v>15623</v>
      </c>
      <c r="M3598" s="55">
        <v>0.94</v>
      </c>
      <c r="N3598" s="55">
        <v>0.94</v>
      </c>
      <c r="O3598" s="54" t="s">
        <v>15615</v>
      </c>
    </row>
    <row r="3599" spans="1:15" x14ac:dyDescent="0.25">
      <c r="A3599" s="19">
        <v>3598</v>
      </c>
      <c r="B3599" t="s">
        <v>8414</v>
      </c>
      <c r="C3599" t="s">
        <v>6928</v>
      </c>
      <c r="D3599" s="50" t="s">
        <v>12865</v>
      </c>
      <c r="E3599" s="84">
        <f t="shared" si="224"/>
        <v>43294</v>
      </c>
      <c r="F3599" s="50">
        <f t="shared" si="225"/>
        <v>2018</v>
      </c>
      <c r="G3599" s="50">
        <f t="shared" si="226"/>
        <v>7</v>
      </c>
      <c r="H3599" s="50">
        <f t="shared" si="227"/>
        <v>5</v>
      </c>
      <c r="I3599" s="54" t="s">
        <v>15625</v>
      </c>
      <c r="J3599" s="54" t="s">
        <v>17050</v>
      </c>
      <c r="K3599" s="54" t="s">
        <v>17124</v>
      </c>
      <c r="L3599" s="54" t="s">
        <v>15623</v>
      </c>
      <c r="M3599" s="55">
        <v>0.82</v>
      </c>
      <c r="N3599" s="55">
        <v>0.89</v>
      </c>
      <c r="O3599" s="54" t="s">
        <v>15616</v>
      </c>
    </row>
    <row r="3600" spans="1:15" x14ac:dyDescent="0.25">
      <c r="A3600" s="19">
        <v>3599</v>
      </c>
      <c r="B3600" t="s">
        <v>9122</v>
      </c>
      <c r="C3600" t="s">
        <v>6231</v>
      </c>
      <c r="D3600" s="50" t="s">
        <v>12866</v>
      </c>
      <c r="E3600" s="84">
        <f t="shared" si="224"/>
        <v>43298</v>
      </c>
      <c r="F3600" s="50">
        <f t="shared" si="225"/>
        <v>2018</v>
      </c>
      <c r="G3600" s="50">
        <f t="shared" si="226"/>
        <v>7</v>
      </c>
      <c r="H3600" s="50">
        <f t="shared" si="227"/>
        <v>2</v>
      </c>
      <c r="I3600" s="54" t="s">
        <v>15625</v>
      </c>
      <c r="J3600" s="54" t="s">
        <v>17050</v>
      </c>
      <c r="K3600" s="54" t="s">
        <v>17124</v>
      </c>
      <c r="L3600" s="54" t="s">
        <v>15623</v>
      </c>
      <c r="M3600" s="55">
        <v>1</v>
      </c>
      <c r="N3600" s="55">
        <v>0.96</v>
      </c>
      <c r="O3600" s="54" t="s">
        <v>15616</v>
      </c>
    </row>
    <row r="3601" spans="1:15" x14ac:dyDescent="0.25">
      <c r="A3601" s="19">
        <v>3600</v>
      </c>
      <c r="B3601" t="s">
        <v>9591</v>
      </c>
      <c r="C3601" t="s">
        <v>5770</v>
      </c>
      <c r="D3601" s="50" t="s">
        <v>12866</v>
      </c>
      <c r="E3601" s="84">
        <f t="shared" si="224"/>
        <v>43298</v>
      </c>
      <c r="F3601" s="50">
        <f t="shared" si="225"/>
        <v>2018</v>
      </c>
      <c r="G3601" s="50">
        <f t="shared" si="226"/>
        <v>7</v>
      </c>
      <c r="H3601" s="50">
        <f t="shared" si="227"/>
        <v>2</v>
      </c>
      <c r="I3601" s="54" t="s">
        <v>15627</v>
      </c>
      <c r="J3601" s="54" t="s">
        <v>17050</v>
      </c>
      <c r="K3601" s="54" t="s">
        <v>17124</v>
      </c>
      <c r="L3601" s="54" t="s">
        <v>15624</v>
      </c>
      <c r="M3601" s="55">
        <v>1</v>
      </c>
      <c r="N3601" s="55">
        <v>1</v>
      </c>
      <c r="O3601" s="54" t="s">
        <v>15615</v>
      </c>
    </row>
    <row r="3602" spans="1:15" x14ac:dyDescent="0.25">
      <c r="A3602" s="19">
        <v>3601</v>
      </c>
      <c r="B3602" t="s">
        <v>11194</v>
      </c>
      <c r="C3602" t="s">
        <v>4206</v>
      </c>
      <c r="D3602" s="50" t="s">
        <v>12867</v>
      </c>
      <c r="E3602" s="84">
        <f t="shared" si="224"/>
        <v>43300</v>
      </c>
      <c r="F3602" s="50">
        <f t="shared" si="225"/>
        <v>2018</v>
      </c>
      <c r="G3602" s="50">
        <f t="shared" si="226"/>
        <v>7</v>
      </c>
      <c r="H3602" s="50">
        <f t="shared" si="227"/>
        <v>4</v>
      </c>
      <c r="I3602" s="54" t="s">
        <v>15640</v>
      </c>
      <c r="J3602" s="54" t="s">
        <v>17050</v>
      </c>
      <c r="K3602" s="54" t="s">
        <v>17124</v>
      </c>
      <c r="L3602" s="54" t="s">
        <v>15626</v>
      </c>
      <c r="M3602" s="55">
        <v>0.8</v>
      </c>
      <c r="N3602" s="55">
        <v>0.93</v>
      </c>
      <c r="O3602" s="54" t="s">
        <v>15615</v>
      </c>
    </row>
    <row r="3603" spans="1:15" x14ac:dyDescent="0.25">
      <c r="A3603" s="19">
        <v>3602</v>
      </c>
      <c r="B3603" t="s">
        <v>9470</v>
      </c>
      <c r="C3603" t="s">
        <v>5889</v>
      </c>
      <c r="D3603" s="50" t="s">
        <v>12868</v>
      </c>
      <c r="E3603" s="84">
        <f t="shared" si="224"/>
        <v>43301</v>
      </c>
      <c r="F3603" s="50">
        <f t="shared" si="225"/>
        <v>2018</v>
      </c>
      <c r="G3603" s="50">
        <f t="shared" si="226"/>
        <v>7</v>
      </c>
      <c r="H3603" s="50">
        <f t="shared" si="227"/>
        <v>5</v>
      </c>
      <c r="I3603" s="54" t="s">
        <v>15622</v>
      </c>
      <c r="J3603" s="54" t="s">
        <v>17050</v>
      </c>
      <c r="K3603" s="54" t="s">
        <v>17124</v>
      </c>
      <c r="L3603" s="54" t="s">
        <v>15624</v>
      </c>
      <c r="M3603" s="55">
        <v>1</v>
      </c>
      <c r="N3603" s="55">
        <v>1</v>
      </c>
      <c r="O3603" s="54" t="s">
        <v>15616</v>
      </c>
    </row>
    <row r="3604" spans="1:15" x14ac:dyDescent="0.25">
      <c r="A3604" s="19">
        <v>3603</v>
      </c>
      <c r="B3604" t="s">
        <v>11763</v>
      </c>
      <c r="C3604" t="s">
        <v>3647</v>
      </c>
      <c r="D3604" s="50" t="s">
        <v>12869</v>
      </c>
      <c r="E3604" s="84">
        <f t="shared" si="224"/>
        <v>43302</v>
      </c>
      <c r="F3604" s="50">
        <f t="shared" si="225"/>
        <v>2018</v>
      </c>
      <c r="G3604" s="50">
        <f t="shared" si="226"/>
        <v>7</v>
      </c>
      <c r="H3604" s="50">
        <f t="shared" si="227"/>
        <v>6</v>
      </c>
      <c r="I3604" s="54" t="s">
        <v>15622</v>
      </c>
      <c r="J3604" s="54" t="s">
        <v>17050</v>
      </c>
      <c r="K3604" s="54" t="s">
        <v>17124</v>
      </c>
      <c r="L3604" s="54" t="s">
        <v>15624</v>
      </c>
      <c r="M3604" s="55">
        <v>1</v>
      </c>
      <c r="N3604" s="55">
        <v>0.96</v>
      </c>
      <c r="O3604" s="54" t="s">
        <v>15616</v>
      </c>
    </row>
    <row r="3605" spans="1:15" x14ac:dyDescent="0.25">
      <c r="A3605" s="19">
        <v>3604</v>
      </c>
      <c r="B3605" t="s">
        <v>9780</v>
      </c>
      <c r="C3605" t="s">
        <v>5589</v>
      </c>
      <c r="D3605" s="50" t="s">
        <v>12870</v>
      </c>
      <c r="E3605" s="84">
        <f t="shared" si="224"/>
        <v>43303</v>
      </c>
      <c r="F3605" s="50">
        <f t="shared" si="225"/>
        <v>2018</v>
      </c>
      <c r="G3605" s="50">
        <f t="shared" si="226"/>
        <v>7</v>
      </c>
      <c r="H3605" s="50">
        <f t="shared" si="227"/>
        <v>7</v>
      </c>
      <c r="I3605" s="54" t="s">
        <v>15625</v>
      </c>
      <c r="J3605" s="54" t="s">
        <v>17050</v>
      </c>
      <c r="K3605" s="54" t="s">
        <v>17124</v>
      </c>
      <c r="L3605" s="54" t="s">
        <v>15628</v>
      </c>
      <c r="M3605" s="55">
        <v>0</v>
      </c>
      <c r="N3605" s="55">
        <v>0.87</v>
      </c>
      <c r="O3605" s="54" t="s">
        <v>15616</v>
      </c>
    </row>
    <row r="3606" spans="1:15" x14ac:dyDescent="0.25">
      <c r="A3606" s="19">
        <v>3605</v>
      </c>
      <c r="B3606" t="s">
        <v>10787</v>
      </c>
      <c r="C3606" t="s">
        <v>4604</v>
      </c>
      <c r="D3606" s="50" t="s">
        <v>12870</v>
      </c>
      <c r="E3606" s="84">
        <f t="shared" si="224"/>
        <v>43303</v>
      </c>
      <c r="F3606" s="50">
        <f t="shared" si="225"/>
        <v>2018</v>
      </c>
      <c r="G3606" s="50">
        <f t="shared" si="226"/>
        <v>7</v>
      </c>
      <c r="H3606" s="50">
        <f t="shared" si="227"/>
        <v>7</v>
      </c>
      <c r="I3606" s="54" t="s">
        <v>15622</v>
      </c>
      <c r="J3606" s="54" t="s">
        <v>17050</v>
      </c>
      <c r="K3606" s="54" t="s">
        <v>17124</v>
      </c>
      <c r="L3606" s="54" t="s">
        <v>15626</v>
      </c>
      <c r="M3606" s="55">
        <v>1</v>
      </c>
      <c r="N3606" s="55">
        <v>1</v>
      </c>
      <c r="O3606" s="54" t="s">
        <v>15616</v>
      </c>
    </row>
    <row r="3607" spans="1:15" x14ac:dyDescent="0.25">
      <c r="A3607" s="19">
        <v>3606</v>
      </c>
      <c r="B3607" t="s">
        <v>11698</v>
      </c>
      <c r="C3607" t="s">
        <v>3708</v>
      </c>
      <c r="D3607" s="50" t="s">
        <v>12870</v>
      </c>
      <c r="E3607" s="84">
        <f t="shared" si="224"/>
        <v>43303</v>
      </c>
      <c r="F3607" s="50">
        <f t="shared" si="225"/>
        <v>2018</v>
      </c>
      <c r="G3607" s="50">
        <f t="shared" si="226"/>
        <v>7</v>
      </c>
      <c r="H3607" s="50">
        <f t="shared" si="227"/>
        <v>7</v>
      </c>
      <c r="I3607" s="54" t="s">
        <v>15622</v>
      </c>
      <c r="J3607" s="54" t="s">
        <v>17050</v>
      </c>
      <c r="K3607" s="54" t="s">
        <v>17124</v>
      </c>
      <c r="L3607" s="54" t="s">
        <v>15624</v>
      </c>
      <c r="M3607" s="55">
        <v>0.76</v>
      </c>
      <c r="N3607" s="55">
        <v>0.65</v>
      </c>
      <c r="O3607" s="54" t="s">
        <v>15616</v>
      </c>
    </row>
    <row r="3608" spans="1:15" x14ac:dyDescent="0.25">
      <c r="A3608" s="19">
        <v>3607</v>
      </c>
      <c r="B3608" t="s">
        <v>10416</v>
      </c>
      <c r="C3608" t="s">
        <v>4963</v>
      </c>
      <c r="D3608" s="50" t="s">
        <v>12871</v>
      </c>
      <c r="E3608" s="84">
        <f t="shared" si="224"/>
        <v>43305</v>
      </c>
      <c r="F3608" s="50">
        <f t="shared" si="225"/>
        <v>2018</v>
      </c>
      <c r="G3608" s="50">
        <f t="shared" si="226"/>
        <v>7</v>
      </c>
      <c r="H3608" s="50">
        <f t="shared" si="227"/>
        <v>2</v>
      </c>
      <c r="I3608" s="54" t="s">
        <v>15622</v>
      </c>
      <c r="J3608" s="54" t="s">
        <v>17050</v>
      </c>
      <c r="K3608" s="54" t="s">
        <v>17124</v>
      </c>
      <c r="L3608" s="54" t="s">
        <v>15626</v>
      </c>
      <c r="M3608" s="55">
        <v>1</v>
      </c>
      <c r="N3608" s="55">
        <v>0.97</v>
      </c>
      <c r="O3608" s="54" t="s">
        <v>15615</v>
      </c>
    </row>
    <row r="3609" spans="1:15" x14ac:dyDescent="0.25">
      <c r="A3609" s="19">
        <v>3608</v>
      </c>
      <c r="B3609" t="s">
        <v>9871</v>
      </c>
      <c r="C3609" t="s">
        <v>5500</v>
      </c>
      <c r="D3609" s="50" t="s">
        <v>12872</v>
      </c>
      <c r="E3609" s="84">
        <f t="shared" si="224"/>
        <v>43306</v>
      </c>
      <c r="F3609" s="50">
        <f t="shared" si="225"/>
        <v>2018</v>
      </c>
      <c r="G3609" s="50">
        <f t="shared" si="226"/>
        <v>7</v>
      </c>
      <c r="H3609" s="50">
        <f t="shared" si="227"/>
        <v>3</v>
      </c>
      <c r="I3609" s="54" t="s">
        <v>15639</v>
      </c>
      <c r="J3609" s="54" t="s">
        <v>17050</v>
      </c>
      <c r="K3609" s="54" t="s">
        <v>17124</v>
      </c>
      <c r="L3609" s="54" t="s">
        <v>15628</v>
      </c>
      <c r="M3609" s="55">
        <v>0</v>
      </c>
      <c r="N3609" s="55">
        <v>0.64</v>
      </c>
      <c r="O3609" s="54" t="s">
        <v>15615</v>
      </c>
    </row>
    <row r="3610" spans="1:15" x14ac:dyDescent="0.25">
      <c r="A3610" s="19">
        <v>3609</v>
      </c>
      <c r="B3610" t="s">
        <v>9156</v>
      </c>
      <c r="C3610" t="s">
        <v>6197</v>
      </c>
      <c r="D3610" s="50" t="s">
        <v>12873</v>
      </c>
      <c r="E3610" s="84">
        <f t="shared" si="224"/>
        <v>43307</v>
      </c>
      <c r="F3610" s="50">
        <f t="shared" si="225"/>
        <v>2018</v>
      </c>
      <c r="G3610" s="50">
        <f t="shared" si="226"/>
        <v>7</v>
      </c>
      <c r="H3610" s="50">
        <f t="shared" si="227"/>
        <v>4</v>
      </c>
      <c r="I3610" s="54" t="s">
        <v>15625</v>
      </c>
      <c r="J3610" s="54" t="s">
        <v>17050</v>
      </c>
      <c r="K3610" s="54" t="s">
        <v>17124</v>
      </c>
      <c r="L3610" s="54" t="s">
        <v>15626</v>
      </c>
      <c r="M3610" s="55">
        <v>1</v>
      </c>
      <c r="N3610" s="55">
        <v>0.96</v>
      </c>
      <c r="O3610" s="54" t="s">
        <v>15615</v>
      </c>
    </row>
    <row r="3611" spans="1:15" x14ac:dyDescent="0.25">
      <c r="A3611" s="19">
        <v>3610</v>
      </c>
      <c r="B3611" t="s">
        <v>11670</v>
      </c>
      <c r="C3611" t="s">
        <v>3735</v>
      </c>
      <c r="D3611" s="50" t="s">
        <v>12873</v>
      </c>
      <c r="E3611" s="84">
        <f t="shared" si="224"/>
        <v>43307</v>
      </c>
      <c r="F3611" s="50">
        <f t="shared" si="225"/>
        <v>2018</v>
      </c>
      <c r="G3611" s="50">
        <f t="shared" si="226"/>
        <v>7</v>
      </c>
      <c r="H3611" s="50">
        <f t="shared" si="227"/>
        <v>4</v>
      </c>
      <c r="I3611" s="54" t="s">
        <v>15622</v>
      </c>
      <c r="J3611" s="54" t="s">
        <v>17050</v>
      </c>
      <c r="K3611" s="54" t="s">
        <v>17124</v>
      </c>
      <c r="L3611" s="54" t="s">
        <v>15623</v>
      </c>
      <c r="M3611" s="55">
        <v>0.9</v>
      </c>
      <c r="N3611" s="55">
        <v>0.95</v>
      </c>
      <c r="O3611" s="54" t="s">
        <v>15615</v>
      </c>
    </row>
    <row r="3612" spans="1:15" x14ac:dyDescent="0.25">
      <c r="A3612" s="19">
        <v>3611</v>
      </c>
      <c r="B3612" t="s">
        <v>8464</v>
      </c>
      <c r="C3612" t="s">
        <v>6879</v>
      </c>
      <c r="D3612" s="50" t="s">
        <v>12874</v>
      </c>
      <c r="E3612" s="84">
        <f t="shared" si="224"/>
        <v>43309</v>
      </c>
      <c r="F3612" s="50">
        <f t="shared" si="225"/>
        <v>2018</v>
      </c>
      <c r="G3612" s="50">
        <f t="shared" si="226"/>
        <v>7</v>
      </c>
      <c r="H3612" s="50">
        <f t="shared" si="227"/>
        <v>6</v>
      </c>
      <c r="I3612" s="54" t="s">
        <v>15629</v>
      </c>
      <c r="J3612" s="54" t="s">
        <v>17050</v>
      </c>
      <c r="K3612" s="54" t="s">
        <v>17124</v>
      </c>
      <c r="L3612" s="54" t="s">
        <v>15626</v>
      </c>
      <c r="M3612" s="55">
        <v>1</v>
      </c>
      <c r="N3612" s="55">
        <v>1</v>
      </c>
      <c r="O3612" s="54" t="s">
        <v>15616</v>
      </c>
    </row>
    <row r="3613" spans="1:15" x14ac:dyDescent="0.25">
      <c r="A3613" s="19">
        <v>3612</v>
      </c>
      <c r="B3613" t="s">
        <v>9506</v>
      </c>
      <c r="C3613" t="s">
        <v>5854</v>
      </c>
      <c r="D3613" s="50" t="s">
        <v>12875</v>
      </c>
      <c r="E3613" s="84">
        <f t="shared" si="224"/>
        <v>43310</v>
      </c>
      <c r="F3613" s="50">
        <f t="shared" si="225"/>
        <v>2018</v>
      </c>
      <c r="G3613" s="50">
        <f t="shared" si="226"/>
        <v>7</v>
      </c>
      <c r="H3613" s="50">
        <f t="shared" si="227"/>
        <v>7</v>
      </c>
      <c r="I3613" s="54" t="s">
        <v>15622</v>
      </c>
      <c r="J3613" s="54" t="s">
        <v>17050</v>
      </c>
      <c r="K3613" s="54" t="s">
        <v>17124</v>
      </c>
      <c r="L3613" s="54" t="s">
        <v>15624</v>
      </c>
      <c r="M3613" s="55">
        <v>1</v>
      </c>
      <c r="N3613" s="55">
        <v>0.94</v>
      </c>
      <c r="O3613" s="54" t="s">
        <v>15615</v>
      </c>
    </row>
    <row r="3614" spans="1:15" x14ac:dyDescent="0.25">
      <c r="A3614" s="19">
        <v>3613</v>
      </c>
      <c r="B3614" t="s">
        <v>8026</v>
      </c>
      <c r="C3614" t="s">
        <v>7305</v>
      </c>
      <c r="D3614" s="50" t="s">
        <v>12875</v>
      </c>
      <c r="E3614" s="84">
        <f t="shared" si="224"/>
        <v>43310</v>
      </c>
      <c r="F3614" s="50">
        <f t="shared" si="225"/>
        <v>2018</v>
      </c>
      <c r="G3614" s="50">
        <f t="shared" si="226"/>
        <v>7</v>
      </c>
      <c r="H3614" s="50">
        <f t="shared" si="227"/>
        <v>7</v>
      </c>
      <c r="I3614" s="54" t="s">
        <v>15622</v>
      </c>
      <c r="J3614" s="54" t="s">
        <v>17050</v>
      </c>
      <c r="K3614" s="54" t="s">
        <v>17124</v>
      </c>
      <c r="L3614" s="54" t="s">
        <v>15626</v>
      </c>
      <c r="M3614" s="55">
        <v>1</v>
      </c>
      <c r="N3614" s="55">
        <v>0.95</v>
      </c>
      <c r="O3614" s="54" t="s">
        <v>15615</v>
      </c>
    </row>
    <row r="3615" spans="1:15" x14ac:dyDescent="0.25">
      <c r="A3615" s="19">
        <v>3614</v>
      </c>
      <c r="B3615" t="s">
        <v>11348</v>
      </c>
      <c r="C3615" t="s">
        <v>4053</v>
      </c>
      <c r="D3615" s="50" t="s">
        <v>12875</v>
      </c>
      <c r="E3615" s="84">
        <f t="shared" si="224"/>
        <v>43310</v>
      </c>
      <c r="F3615" s="50">
        <f t="shared" si="225"/>
        <v>2018</v>
      </c>
      <c r="G3615" s="50">
        <f t="shared" si="226"/>
        <v>7</v>
      </c>
      <c r="H3615" s="50">
        <f t="shared" si="227"/>
        <v>7</v>
      </c>
      <c r="I3615" s="54" t="s">
        <v>15622</v>
      </c>
      <c r="J3615" s="54" t="s">
        <v>17050</v>
      </c>
      <c r="K3615" s="54" t="s">
        <v>17124</v>
      </c>
      <c r="L3615" s="54" t="s">
        <v>15626</v>
      </c>
      <c r="M3615" s="55">
        <v>1</v>
      </c>
      <c r="N3615" s="55">
        <v>1</v>
      </c>
      <c r="O3615" s="54" t="s">
        <v>15615</v>
      </c>
    </row>
    <row r="3616" spans="1:15" x14ac:dyDescent="0.25">
      <c r="A3616" s="19">
        <v>3615</v>
      </c>
      <c r="B3616" t="s">
        <v>11788</v>
      </c>
      <c r="C3616" t="s">
        <v>3622</v>
      </c>
      <c r="D3616" s="50" t="s">
        <v>12875</v>
      </c>
      <c r="E3616" s="84">
        <f t="shared" si="224"/>
        <v>43310</v>
      </c>
      <c r="F3616" s="50">
        <f t="shared" si="225"/>
        <v>2018</v>
      </c>
      <c r="G3616" s="50">
        <f t="shared" si="226"/>
        <v>7</v>
      </c>
      <c r="H3616" s="50">
        <f t="shared" si="227"/>
        <v>7</v>
      </c>
      <c r="I3616" s="54" t="s">
        <v>15629</v>
      </c>
      <c r="J3616" s="54" t="s">
        <v>17050</v>
      </c>
      <c r="K3616" s="54" t="s">
        <v>17124</v>
      </c>
      <c r="L3616" s="54" t="s">
        <v>15628</v>
      </c>
      <c r="M3616" s="55">
        <v>0.25</v>
      </c>
      <c r="N3616" s="55">
        <v>1</v>
      </c>
      <c r="O3616" s="54" t="s">
        <v>15616</v>
      </c>
    </row>
    <row r="3617" spans="1:15" x14ac:dyDescent="0.25">
      <c r="A3617" s="19">
        <v>3616</v>
      </c>
      <c r="B3617" t="s">
        <v>7681</v>
      </c>
      <c r="C3617" t="s">
        <v>7636</v>
      </c>
      <c r="D3617" s="50" t="s">
        <v>12876</v>
      </c>
      <c r="E3617" s="84">
        <f t="shared" si="224"/>
        <v>43313</v>
      </c>
      <c r="F3617" s="50">
        <f t="shared" si="225"/>
        <v>2018</v>
      </c>
      <c r="G3617" s="50">
        <f t="shared" si="226"/>
        <v>8</v>
      </c>
      <c r="H3617" s="50">
        <f t="shared" si="227"/>
        <v>3</v>
      </c>
      <c r="I3617" s="54" t="s">
        <v>15627</v>
      </c>
      <c r="J3617" s="54" t="s">
        <v>17050</v>
      </c>
      <c r="K3617" s="54" t="s">
        <v>17124</v>
      </c>
      <c r="L3617" s="54" t="s">
        <v>15626</v>
      </c>
      <c r="M3617" s="55">
        <v>1</v>
      </c>
      <c r="N3617" s="55">
        <v>0.93</v>
      </c>
      <c r="O3617" s="54" t="s">
        <v>15616</v>
      </c>
    </row>
    <row r="3618" spans="1:15" x14ac:dyDescent="0.25">
      <c r="A3618" s="19">
        <v>3617</v>
      </c>
      <c r="B3618" t="s">
        <v>11291</v>
      </c>
      <c r="C3618" t="s">
        <v>4110</v>
      </c>
      <c r="D3618" s="50" t="s">
        <v>12876</v>
      </c>
      <c r="E3618" s="84">
        <f t="shared" si="224"/>
        <v>43313</v>
      </c>
      <c r="F3618" s="50">
        <f t="shared" si="225"/>
        <v>2018</v>
      </c>
      <c r="G3618" s="50">
        <f t="shared" si="226"/>
        <v>8</v>
      </c>
      <c r="H3618" s="50">
        <f t="shared" si="227"/>
        <v>3</v>
      </c>
      <c r="I3618" s="54" t="s">
        <v>15622</v>
      </c>
      <c r="J3618" s="54" t="s">
        <v>17050</v>
      </c>
      <c r="K3618" s="54" t="s">
        <v>17124</v>
      </c>
      <c r="L3618" s="54" t="s">
        <v>15626</v>
      </c>
      <c r="M3618" s="55">
        <v>1</v>
      </c>
      <c r="N3618" s="55">
        <v>0.97</v>
      </c>
      <c r="O3618" s="54" t="s">
        <v>15616</v>
      </c>
    </row>
    <row r="3619" spans="1:15" x14ac:dyDescent="0.25">
      <c r="A3619" s="19">
        <v>3618</v>
      </c>
      <c r="B3619" t="s">
        <v>9459</v>
      </c>
      <c r="C3619" t="s">
        <v>5900</v>
      </c>
      <c r="D3619" s="50" t="s">
        <v>12877</v>
      </c>
      <c r="E3619" s="84">
        <f t="shared" si="224"/>
        <v>43314</v>
      </c>
      <c r="F3619" s="50">
        <f t="shared" si="225"/>
        <v>2018</v>
      </c>
      <c r="G3619" s="50">
        <f t="shared" si="226"/>
        <v>8</v>
      </c>
      <c r="H3619" s="50">
        <f t="shared" si="227"/>
        <v>4</v>
      </c>
      <c r="I3619" s="54" t="s">
        <v>15732</v>
      </c>
      <c r="J3619" s="54" t="s">
        <v>17119</v>
      </c>
      <c r="K3619" s="54" t="s">
        <v>17126</v>
      </c>
      <c r="L3619" s="54" t="s">
        <v>15623</v>
      </c>
      <c r="M3619" s="55">
        <v>1</v>
      </c>
      <c r="N3619" s="55">
        <v>0.4</v>
      </c>
      <c r="O3619" s="54" t="s">
        <v>15615</v>
      </c>
    </row>
    <row r="3620" spans="1:15" x14ac:dyDescent="0.25">
      <c r="A3620" s="19">
        <v>3619</v>
      </c>
      <c r="B3620" t="s">
        <v>11432</v>
      </c>
      <c r="C3620" t="s">
        <v>3969</v>
      </c>
      <c r="D3620" s="50" t="s">
        <v>12878</v>
      </c>
      <c r="E3620" s="84">
        <f t="shared" si="224"/>
        <v>43316</v>
      </c>
      <c r="F3620" s="50">
        <f t="shared" si="225"/>
        <v>2018</v>
      </c>
      <c r="G3620" s="50">
        <f t="shared" si="226"/>
        <v>8</v>
      </c>
      <c r="H3620" s="50">
        <f t="shared" si="227"/>
        <v>6</v>
      </c>
      <c r="I3620" s="54" t="s">
        <v>15622</v>
      </c>
      <c r="J3620" s="54" t="s">
        <v>17050</v>
      </c>
      <c r="K3620" s="54" t="s">
        <v>17124</v>
      </c>
      <c r="L3620" s="54" t="s">
        <v>15626</v>
      </c>
      <c r="M3620" s="55">
        <v>1</v>
      </c>
      <c r="N3620" s="55">
        <v>1</v>
      </c>
      <c r="O3620" s="54" t="s">
        <v>15615</v>
      </c>
    </row>
    <row r="3621" spans="1:15" x14ac:dyDescent="0.25">
      <c r="A3621" s="19">
        <v>3620</v>
      </c>
      <c r="B3621" t="s">
        <v>10903</v>
      </c>
      <c r="C3621" t="s">
        <v>4491</v>
      </c>
      <c r="D3621" s="50" t="s">
        <v>12879</v>
      </c>
      <c r="E3621" s="84">
        <f t="shared" si="224"/>
        <v>43317</v>
      </c>
      <c r="F3621" s="50">
        <f t="shared" si="225"/>
        <v>2018</v>
      </c>
      <c r="G3621" s="50">
        <f t="shared" si="226"/>
        <v>8</v>
      </c>
      <c r="H3621" s="50">
        <f t="shared" si="227"/>
        <v>7</v>
      </c>
      <c r="I3621" s="54" t="s">
        <v>15622</v>
      </c>
      <c r="J3621" s="54" t="s">
        <v>17050</v>
      </c>
      <c r="K3621" s="54" t="s">
        <v>17124</v>
      </c>
      <c r="L3621" s="54" t="s">
        <v>15626</v>
      </c>
      <c r="M3621" s="55">
        <v>1</v>
      </c>
      <c r="N3621" s="55">
        <v>1</v>
      </c>
      <c r="O3621" s="54" t="s">
        <v>15615</v>
      </c>
    </row>
    <row r="3622" spans="1:15" x14ac:dyDescent="0.25">
      <c r="A3622" s="19">
        <v>3621</v>
      </c>
      <c r="B3622" t="s">
        <v>9046</v>
      </c>
      <c r="C3622" t="s">
        <v>6307</v>
      </c>
      <c r="D3622" s="50" t="s">
        <v>12880</v>
      </c>
      <c r="E3622" s="84">
        <f t="shared" si="224"/>
        <v>43318</v>
      </c>
      <c r="F3622" s="50">
        <f t="shared" si="225"/>
        <v>2018</v>
      </c>
      <c r="G3622" s="50">
        <f t="shared" si="226"/>
        <v>8</v>
      </c>
      <c r="H3622" s="50">
        <f t="shared" si="227"/>
        <v>1</v>
      </c>
      <c r="I3622" s="54" t="s">
        <v>15625</v>
      </c>
      <c r="J3622" s="54" t="s">
        <v>17050</v>
      </c>
      <c r="K3622" s="54" t="s">
        <v>17124</v>
      </c>
      <c r="L3622" s="54" t="s">
        <v>15624</v>
      </c>
      <c r="M3622" s="55">
        <v>1</v>
      </c>
      <c r="N3622" s="55">
        <v>0.54</v>
      </c>
      <c r="O3622" s="54" t="s">
        <v>15616</v>
      </c>
    </row>
    <row r="3623" spans="1:15" x14ac:dyDescent="0.25">
      <c r="A3623" s="19">
        <v>3622</v>
      </c>
      <c r="B3623" t="s">
        <v>11117</v>
      </c>
      <c r="C3623" t="s">
        <v>4282</v>
      </c>
      <c r="D3623" s="50" t="s">
        <v>12881</v>
      </c>
      <c r="E3623" s="84">
        <f t="shared" si="224"/>
        <v>43321</v>
      </c>
      <c r="F3623" s="50">
        <f t="shared" si="225"/>
        <v>2018</v>
      </c>
      <c r="G3623" s="50">
        <f t="shared" si="226"/>
        <v>8</v>
      </c>
      <c r="H3623" s="50">
        <f t="shared" si="227"/>
        <v>4</v>
      </c>
      <c r="I3623" s="54" t="s">
        <v>15622</v>
      </c>
      <c r="J3623" s="54" t="s">
        <v>17050</v>
      </c>
      <c r="K3623" s="54" t="s">
        <v>17124</v>
      </c>
      <c r="L3623" s="54" t="s">
        <v>15626</v>
      </c>
      <c r="M3623" s="55">
        <v>1</v>
      </c>
      <c r="N3623" s="55">
        <v>1</v>
      </c>
      <c r="O3623" s="54" t="s">
        <v>15615</v>
      </c>
    </row>
    <row r="3624" spans="1:15" x14ac:dyDescent="0.25">
      <c r="A3624" s="19">
        <v>3623</v>
      </c>
      <c r="B3624" t="s">
        <v>8931</v>
      </c>
      <c r="C3624" t="s">
        <v>6421</v>
      </c>
      <c r="D3624" s="50" t="s">
        <v>12881</v>
      </c>
      <c r="E3624" s="84">
        <f t="shared" si="224"/>
        <v>43321</v>
      </c>
      <c r="F3624" s="50">
        <f t="shared" si="225"/>
        <v>2018</v>
      </c>
      <c r="G3624" s="50">
        <f t="shared" si="226"/>
        <v>8</v>
      </c>
      <c r="H3624" s="50">
        <f t="shared" si="227"/>
        <v>4</v>
      </c>
      <c r="I3624" s="54" t="s">
        <v>15622</v>
      </c>
      <c r="J3624" s="54" t="s">
        <v>17050</v>
      </c>
      <c r="K3624" s="54" t="s">
        <v>17124</v>
      </c>
      <c r="L3624" s="54" t="s">
        <v>15624</v>
      </c>
      <c r="M3624" s="55">
        <v>1</v>
      </c>
      <c r="N3624" s="55">
        <v>0.5</v>
      </c>
      <c r="O3624" s="54" t="s">
        <v>15615</v>
      </c>
    </row>
    <row r="3625" spans="1:15" x14ac:dyDescent="0.25">
      <c r="A3625" s="19">
        <v>3624</v>
      </c>
      <c r="B3625" t="s">
        <v>9195</v>
      </c>
      <c r="C3625" t="s">
        <v>6159</v>
      </c>
      <c r="D3625" s="50" t="s">
        <v>12882</v>
      </c>
      <c r="E3625" s="84">
        <f t="shared" si="224"/>
        <v>43323</v>
      </c>
      <c r="F3625" s="50">
        <f t="shared" si="225"/>
        <v>2018</v>
      </c>
      <c r="G3625" s="50">
        <f t="shared" si="226"/>
        <v>8</v>
      </c>
      <c r="H3625" s="50">
        <f t="shared" si="227"/>
        <v>6</v>
      </c>
      <c r="I3625" s="54" t="s">
        <v>15627</v>
      </c>
      <c r="J3625" s="54" t="s">
        <v>17050</v>
      </c>
      <c r="K3625" s="54" t="s">
        <v>17124</v>
      </c>
      <c r="L3625" s="54" t="s">
        <v>15624</v>
      </c>
      <c r="M3625" s="55">
        <v>1</v>
      </c>
      <c r="N3625" s="55">
        <v>0</v>
      </c>
      <c r="O3625" s="54" t="s">
        <v>15615</v>
      </c>
    </row>
    <row r="3626" spans="1:15" x14ac:dyDescent="0.25">
      <c r="A3626" s="19">
        <v>3625</v>
      </c>
      <c r="B3626" t="s">
        <v>7854</v>
      </c>
      <c r="C3626" t="s">
        <v>7474</v>
      </c>
      <c r="D3626" s="50" t="s">
        <v>12882</v>
      </c>
      <c r="E3626" s="84">
        <f t="shared" si="224"/>
        <v>43323</v>
      </c>
      <c r="F3626" s="50">
        <f t="shared" si="225"/>
        <v>2018</v>
      </c>
      <c r="G3626" s="50">
        <f t="shared" si="226"/>
        <v>8</v>
      </c>
      <c r="H3626" s="50">
        <f t="shared" si="227"/>
        <v>6</v>
      </c>
      <c r="I3626" s="54" t="s">
        <v>15629</v>
      </c>
      <c r="J3626" s="54" t="s">
        <v>17050</v>
      </c>
      <c r="K3626" s="54" t="s">
        <v>17124</v>
      </c>
      <c r="L3626" s="54" t="s">
        <v>15623</v>
      </c>
      <c r="M3626" s="55">
        <v>1</v>
      </c>
      <c r="N3626" s="55">
        <v>0.96</v>
      </c>
      <c r="O3626" s="54" t="s">
        <v>15616</v>
      </c>
    </row>
    <row r="3627" spans="1:15" x14ac:dyDescent="0.25">
      <c r="A3627" s="19">
        <v>3626</v>
      </c>
      <c r="B3627" t="s">
        <v>7746</v>
      </c>
      <c r="C3627" t="s">
        <v>7575</v>
      </c>
      <c r="D3627" s="50" t="s">
        <v>12882</v>
      </c>
      <c r="E3627" s="84">
        <f t="shared" si="224"/>
        <v>43323</v>
      </c>
      <c r="F3627" s="50">
        <f t="shared" si="225"/>
        <v>2018</v>
      </c>
      <c r="G3627" s="50">
        <f t="shared" si="226"/>
        <v>8</v>
      </c>
      <c r="H3627" s="50">
        <f t="shared" si="227"/>
        <v>6</v>
      </c>
      <c r="I3627" s="54" t="s">
        <v>15625</v>
      </c>
      <c r="J3627" s="54" t="s">
        <v>17050</v>
      </c>
      <c r="K3627" s="54" t="s">
        <v>17124</v>
      </c>
      <c r="L3627" s="54" t="s">
        <v>15626</v>
      </c>
      <c r="M3627" s="55">
        <v>1</v>
      </c>
      <c r="N3627" s="55">
        <v>0.98</v>
      </c>
      <c r="O3627" s="54" t="s">
        <v>15615</v>
      </c>
    </row>
    <row r="3628" spans="1:15" x14ac:dyDescent="0.25">
      <c r="A3628" s="19">
        <v>3627</v>
      </c>
      <c r="B3628" t="s">
        <v>9920</v>
      </c>
      <c r="C3628" t="s">
        <v>5451</v>
      </c>
      <c r="D3628" s="50" t="s">
        <v>12883</v>
      </c>
      <c r="E3628" s="84">
        <f t="shared" si="224"/>
        <v>43325</v>
      </c>
      <c r="F3628" s="50">
        <f t="shared" si="225"/>
        <v>2018</v>
      </c>
      <c r="G3628" s="50">
        <f t="shared" si="226"/>
        <v>8</v>
      </c>
      <c r="H3628" s="50">
        <f t="shared" si="227"/>
        <v>1</v>
      </c>
      <c r="I3628" s="54" t="s">
        <v>15622</v>
      </c>
      <c r="J3628" s="54" t="s">
        <v>17050</v>
      </c>
      <c r="K3628" s="54" t="s">
        <v>17124</v>
      </c>
      <c r="L3628" s="54" t="s">
        <v>15626</v>
      </c>
      <c r="M3628" s="55">
        <v>1</v>
      </c>
      <c r="N3628" s="55">
        <v>0.96</v>
      </c>
      <c r="O3628" s="54" t="s">
        <v>15616</v>
      </c>
    </row>
    <row r="3629" spans="1:15" x14ac:dyDescent="0.25">
      <c r="A3629" s="19">
        <v>3628</v>
      </c>
      <c r="B3629" t="s">
        <v>10660</v>
      </c>
      <c r="C3629" t="s">
        <v>4726</v>
      </c>
      <c r="D3629" s="50" t="s">
        <v>12883</v>
      </c>
      <c r="E3629" s="84">
        <f t="shared" si="224"/>
        <v>43325</v>
      </c>
      <c r="F3629" s="50">
        <f t="shared" si="225"/>
        <v>2018</v>
      </c>
      <c r="G3629" s="50">
        <f t="shared" si="226"/>
        <v>8</v>
      </c>
      <c r="H3629" s="50">
        <f t="shared" si="227"/>
        <v>1</v>
      </c>
      <c r="I3629" s="54" t="s">
        <v>15629</v>
      </c>
      <c r="J3629" s="54" t="s">
        <v>17050</v>
      </c>
      <c r="K3629" s="54" t="s">
        <v>17124</v>
      </c>
      <c r="L3629" s="54" t="s">
        <v>15626</v>
      </c>
      <c r="M3629" s="55">
        <v>1</v>
      </c>
      <c r="N3629" s="55">
        <v>0.96</v>
      </c>
      <c r="O3629" s="54" t="s">
        <v>15615</v>
      </c>
    </row>
    <row r="3630" spans="1:15" x14ac:dyDescent="0.25">
      <c r="A3630" s="19">
        <v>3629</v>
      </c>
      <c r="B3630" t="s">
        <v>8344</v>
      </c>
      <c r="C3630" t="s">
        <v>6994</v>
      </c>
      <c r="D3630" s="50" t="s">
        <v>12883</v>
      </c>
      <c r="E3630" s="84">
        <f t="shared" si="224"/>
        <v>43325</v>
      </c>
      <c r="F3630" s="50">
        <f t="shared" si="225"/>
        <v>2018</v>
      </c>
      <c r="G3630" s="50">
        <f t="shared" si="226"/>
        <v>8</v>
      </c>
      <c r="H3630" s="50">
        <f t="shared" si="227"/>
        <v>1</v>
      </c>
      <c r="I3630" s="54" t="s">
        <v>15622</v>
      </c>
      <c r="J3630" s="54" t="s">
        <v>17050</v>
      </c>
      <c r="K3630" s="54" t="s">
        <v>17124</v>
      </c>
      <c r="L3630" s="54" t="s">
        <v>15626</v>
      </c>
      <c r="M3630" s="55">
        <v>1</v>
      </c>
      <c r="N3630" s="55">
        <v>0.97</v>
      </c>
      <c r="O3630" s="54" t="s">
        <v>15615</v>
      </c>
    </row>
    <row r="3631" spans="1:15" x14ac:dyDescent="0.25">
      <c r="A3631" s="19">
        <v>3630</v>
      </c>
      <c r="B3631" t="s">
        <v>10087</v>
      </c>
      <c r="C3631" t="s">
        <v>5287</v>
      </c>
      <c r="D3631" s="50" t="s">
        <v>12884</v>
      </c>
      <c r="E3631" s="84">
        <f t="shared" si="224"/>
        <v>43326</v>
      </c>
      <c r="F3631" s="50">
        <f t="shared" si="225"/>
        <v>2018</v>
      </c>
      <c r="G3631" s="50">
        <f t="shared" si="226"/>
        <v>8</v>
      </c>
      <c r="H3631" s="50">
        <f t="shared" si="227"/>
        <v>2</v>
      </c>
      <c r="I3631" s="54" t="s">
        <v>15622</v>
      </c>
      <c r="J3631" s="54" t="s">
        <v>17050</v>
      </c>
      <c r="K3631" s="54" t="s">
        <v>17124</v>
      </c>
      <c r="L3631" s="54" t="s">
        <v>15626</v>
      </c>
      <c r="M3631" s="55">
        <v>1</v>
      </c>
      <c r="N3631" s="55">
        <v>0.76</v>
      </c>
      <c r="O3631" s="54" t="s">
        <v>15616</v>
      </c>
    </row>
    <row r="3632" spans="1:15" x14ac:dyDescent="0.25">
      <c r="A3632" s="19">
        <v>3631</v>
      </c>
      <c r="B3632" t="s">
        <v>10775</v>
      </c>
      <c r="C3632" t="s">
        <v>4615</v>
      </c>
      <c r="D3632" s="50" t="s">
        <v>12885</v>
      </c>
      <c r="E3632" s="84">
        <f t="shared" si="224"/>
        <v>43328</v>
      </c>
      <c r="F3632" s="50">
        <f t="shared" si="225"/>
        <v>2018</v>
      </c>
      <c r="G3632" s="50">
        <f t="shared" si="226"/>
        <v>8</v>
      </c>
      <c r="H3632" s="50">
        <f t="shared" si="227"/>
        <v>4</v>
      </c>
      <c r="I3632" s="54" t="s">
        <v>15625</v>
      </c>
      <c r="J3632" s="54" t="s">
        <v>17050</v>
      </c>
      <c r="K3632" s="54" t="s">
        <v>17124</v>
      </c>
      <c r="L3632" s="54" t="s">
        <v>15626</v>
      </c>
      <c r="M3632" s="55">
        <v>1</v>
      </c>
      <c r="N3632" s="55">
        <v>0.92</v>
      </c>
      <c r="O3632" s="54" t="s">
        <v>15616</v>
      </c>
    </row>
    <row r="3633" spans="1:15" x14ac:dyDescent="0.25">
      <c r="A3633" s="19">
        <v>3632</v>
      </c>
      <c r="B3633" t="s">
        <v>10145</v>
      </c>
      <c r="C3633" t="s">
        <v>5233</v>
      </c>
      <c r="D3633" s="50" t="s">
        <v>12886</v>
      </c>
      <c r="E3633" s="84">
        <f t="shared" si="224"/>
        <v>43329</v>
      </c>
      <c r="F3633" s="50">
        <f t="shared" si="225"/>
        <v>2018</v>
      </c>
      <c r="G3633" s="50">
        <f t="shared" si="226"/>
        <v>8</v>
      </c>
      <c r="H3633" s="50">
        <f t="shared" si="227"/>
        <v>5</v>
      </c>
      <c r="I3633" s="54" t="s">
        <v>15760</v>
      </c>
      <c r="J3633" s="54" t="s">
        <v>17094</v>
      </c>
      <c r="K3633" s="54" t="s">
        <v>17124</v>
      </c>
      <c r="L3633" s="54" t="s">
        <v>15626</v>
      </c>
      <c r="M3633" s="55">
        <v>1</v>
      </c>
      <c r="N3633" s="55">
        <v>0.86</v>
      </c>
      <c r="O3633" s="54" t="s">
        <v>15615</v>
      </c>
    </row>
    <row r="3634" spans="1:15" x14ac:dyDescent="0.25">
      <c r="A3634" s="19">
        <v>3633</v>
      </c>
      <c r="B3634" t="s">
        <v>9310</v>
      </c>
      <c r="C3634" t="s">
        <v>6046</v>
      </c>
      <c r="D3634" s="50" t="s">
        <v>12887</v>
      </c>
      <c r="E3634" s="84">
        <f t="shared" si="224"/>
        <v>43333</v>
      </c>
      <c r="F3634" s="50">
        <f t="shared" si="225"/>
        <v>2018</v>
      </c>
      <c r="G3634" s="50">
        <f t="shared" si="226"/>
        <v>8</v>
      </c>
      <c r="H3634" s="50">
        <f t="shared" si="227"/>
        <v>2</v>
      </c>
      <c r="I3634" s="54" t="s">
        <v>15625</v>
      </c>
      <c r="J3634" s="54" t="s">
        <v>17050</v>
      </c>
      <c r="K3634" s="54" t="s">
        <v>17124</v>
      </c>
      <c r="L3634" s="54" t="s">
        <v>15624</v>
      </c>
      <c r="M3634" s="55">
        <v>1</v>
      </c>
      <c r="N3634" s="55">
        <v>0.86</v>
      </c>
      <c r="O3634" s="54" t="s">
        <v>15616</v>
      </c>
    </row>
    <row r="3635" spans="1:15" x14ac:dyDescent="0.25">
      <c r="A3635" s="19">
        <v>3634</v>
      </c>
      <c r="B3635" t="s">
        <v>9555</v>
      </c>
      <c r="C3635" t="s">
        <v>5805</v>
      </c>
      <c r="D3635" s="50" t="s">
        <v>12888</v>
      </c>
      <c r="E3635" s="84">
        <f t="shared" si="224"/>
        <v>43334</v>
      </c>
      <c r="F3635" s="50">
        <f t="shared" si="225"/>
        <v>2018</v>
      </c>
      <c r="G3635" s="50">
        <f t="shared" si="226"/>
        <v>8</v>
      </c>
      <c r="H3635" s="50">
        <f t="shared" si="227"/>
        <v>3</v>
      </c>
      <c r="I3635" s="54" t="s">
        <v>15622</v>
      </c>
      <c r="J3635" s="54" t="s">
        <v>17050</v>
      </c>
      <c r="K3635" s="54" t="s">
        <v>17124</v>
      </c>
      <c r="L3635" s="54" t="s">
        <v>15624</v>
      </c>
      <c r="M3635" s="55">
        <v>0.95</v>
      </c>
      <c r="N3635" s="55">
        <v>0.92</v>
      </c>
      <c r="O3635" s="54" t="s">
        <v>15615</v>
      </c>
    </row>
    <row r="3636" spans="1:15" x14ac:dyDescent="0.25">
      <c r="A3636" s="19">
        <v>3635</v>
      </c>
      <c r="B3636" t="s">
        <v>9411</v>
      </c>
      <c r="C3636" t="s">
        <v>5946</v>
      </c>
      <c r="D3636" s="50" t="s">
        <v>12889</v>
      </c>
      <c r="E3636" s="84">
        <f t="shared" si="224"/>
        <v>43336</v>
      </c>
      <c r="F3636" s="50">
        <f t="shared" si="225"/>
        <v>2018</v>
      </c>
      <c r="G3636" s="50">
        <f t="shared" si="226"/>
        <v>8</v>
      </c>
      <c r="H3636" s="50">
        <f t="shared" si="227"/>
        <v>5</v>
      </c>
      <c r="I3636" s="54" t="s">
        <v>15727</v>
      </c>
      <c r="J3636" s="54" t="s">
        <v>17073</v>
      </c>
      <c r="K3636" s="54" t="s">
        <v>17124</v>
      </c>
      <c r="L3636" s="54" t="s">
        <v>15624</v>
      </c>
      <c r="M3636" s="55">
        <v>0.96</v>
      </c>
      <c r="N3636" s="55">
        <v>0.97</v>
      </c>
      <c r="O3636" s="54" t="s">
        <v>15615</v>
      </c>
    </row>
    <row r="3637" spans="1:15" x14ac:dyDescent="0.25">
      <c r="A3637" s="19">
        <v>3636</v>
      </c>
      <c r="B3637" t="s">
        <v>8470</v>
      </c>
      <c r="C3637" t="s">
        <v>6873</v>
      </c>
      <c r="D3637" s="50" t="s">
        <v>12889</v>
      </c>
      <c r="E3637" s="84">
        <f t="shared" si="224"/>
        <v>43336</v>
      </c>
      <c r="F3637" s="50">
        <f t="shared" si="225"/>
        <v>2018</v>
      </c>
      <c r="G3637" s="50">
        <f t="shared" si="226"/>
        <v>8</v>
      </c>
      <c r="H3637" s="50">
        <f t="shared" si="227"/>
        <v>5</v>
      </c>
      <c r="I3637" s="54" t="s">
        <v>15622</v>
      </c>
      <c r="J3637" s="54" t="s">
        <v>17050</v>
      </c>
      <c r="K3637" s="54" t="s">
        <v>17124</v>
      </c>
      <c r="L3637" s="54" t="s">
        <v>15626</v>
      </c>
      <c r="M3637" s="55">
        <v>0.8</v>
      </c>
      <c r="N3637" s="55">
        <v>0.74</v>
      </c>
      <c r="O3637" s="54" t="s">
        <v>15616</v>
      </c>
    </row>
    <row r="3638" spans="1:15" x14ac:dyDescent="0.25">
      <c r="A3638" s="19">
        <v>3637</v>
      </c>
      <c r="B3638" t="s">
        <v>9610</v>
      </c>
      <c r="C3638" t="s">
        <v>5753</v>
      </c>
      <c r="D3638" s="50" t="s">
        <v>12890</v>
      </c>
      <c r="E3638" s="84">
        <f t="shared" si="224"/>
        <v>43339</v>
      </c>
      <c r="F3638" s="50">
        <f t="shared" si="225"/>
        <v>2018</v>
      </c>
      <c r="G3638" s="50">
        <f t="shared" si="226"/>
        <v>8</v>
      </c>
      <c r="H3638" s="50">
        <f t="shared" si="227"/>
        <v>1</v>
      </c>
      <c r="I3638" s="54" t="s">
        <v>15622</v>
      </c>
      <c r="J3638" s="54" t="s">
        <v>17050</v>
      </c>
      <c r="K3638" s="54" t="s">
        <v>17124</v>
      </c>
      <c r="L3638" s="54" t="s">
        <v>15626</v>
      </c>
      <c r="M3638" s="55">
        <v>1</v>
      </c>
      <c r="N3638" s="55">
        <v>0.95</v>
      </c>
      <c r="O3638" s="54" t="s">
        <v>15615</v>
      </c>
    </row>
    <row r="3639" spans="1:15" x14ac:dyDescent="0.25">
      <c r="A3639" s="19">
        <v>3638</v>
      </c>
      <c r="B3639" t="s">
        <v>8465</v>
      </c>
      <c r="C3639" t="s">
        <v>6878</v>
      </c>
      <c r="D3639" s="50" t="s">
        <v>12891</v>
      </c>
      <c r="E3639" s="84">
        <f t="shared" si="224"/>
        <v>43340</v>
      </c>
      <c r="F3639" s="50">
        <f t="shared" si="225"/>
        <v>2018</v>
      </c>
      <c r="G3639" s="50">
        <f t="shared" si="226"/>
        <v>8</v>
      </c>
      <c r="H3639" s="50">
        <f t="shared" si="227"/>
        <v>2</v>
      </c>
      <c r="I3639" s="54" t="s">
        <v>15622</v>
      </c>
      <c r="J3639" s="54" t="s">
        <v>17050</v>
      </c>
      <c r="K3639" s="54" t="s">
        <v>17124</v>
      </c>
      <c r="L3639" s="54" t="s">
        <v>15623</v>
      </c>
      <c r="M3639" s="55">
        <v>1</v>
      </c>
      <c r="N3639" s="55">
        <v>1</v>
      </c>
      <c r="O3639" s="54" t="s">
        <v>15615</v>
      </c>
    </row>
    <row r="3640" spans="1:15" x14ac:dyDescent="0.25">
      <c r="A3640" s="19">
        <v>3639</v>
      </c>
      <c r="B3640" t="s">
        <v>9731</v>
      </c>
      <c r="C3640" t="s">
        <v>5634</v>
      </c>
      <c r="D3640" s="50" t="s">
        <v>12892</v>
      </c>
      <c r="E3640" s="84">
        <f t="shared" si="224"/>
        <v>43341</v>
      </c>
      <c r="F3640" s="50">
        <f t="shared" si="225"/>
        <v>2018</v>
      </c>
      <c r="G3640" s="50">
        <f t="shared" si="226"/>
        <v>8</v>
      </c>
      <c r="H3640" s="50">
        <f t="shared" si="227"/>
        <v>3</v>
      </c>
      <c r="I3640" s="54" t="s">
        <v>15622</v>
      </c>
      <c r="J3640" s="54" t="s">
        <v>17050</v>
      </c>
      <c r="K3640" s="54" t="s">
        <v>17124</v>
      </c>
      <c r="L3640" s="54" t="s">
        <v>15628</v>
      </c>
      <c r="M3640" s="55">
        <v>0.44</v>
      </c>
      <c r="N3640" s="55">
        <v>0.96</v>
      </c>
      <c r="O3640" s="54" t="s">
        <v>15616</v>
      </c>
    </row>
    <row r="3641" spans="1:15" x14ac:dyDescent="0.25">
      <c r="A3641" s="19">
        <v>3640</v>
      </c>
      <c r="B3641" t="s">
        <v>9850</v>
      </c>
      <c r="C3641" t="s">
        <v>5521</v>
      </c>
      <c r="D3641" s="50" t="s">
        <v>12893</v>
      </c>
      <c r="E3641" s="84">
        <f t="shared" si="224"/>
        <v>43342</v>
      </c>
      <c r="F3641" s="50">
        <f t="shared" si="225"/>
        <v>2018</v>
      </c>
      <c r="G3641" s="50">
        <f t="shared" si="226"/>
        <v>8</v>
      </c>
      <c r="H3641" s="50">
        <f t="shared" si="227"/>
        <v>4</v>
      </c>
      <c r="I3641" s="54" t="s">
        <v>15625</v>
      </c>
      <c r="J3641" s="54" t="s">
        <v>17050</v>
      </c>
      <c r="K3641" s="54" t="s">
        <v>17124</v>
      </c>
      <c r="L3641" s="54" t="s">
        <v>15626</v>
      </c>
      <c r="M3641" s="55">
        <v>1</v>
      </c>
      <c r="N3641" s="55">
        <v>0.97</v>
      </c>
      <c r="O3641" s="54" t="s">
        <v>15616</v>
      </c>
    </row>
    <row r="3642" spans="1:15" x14ac:dyDescent="0.25">
      <c r="A3642" s="19">
        <v>3641</v>
      </c>
      <c r="B3642" t="s">
        <v>11740</v>
      </c>
      <c r="C3642" t="s">
        <v>3668</v>
      </c>
      <c r="D3642" s="50" t="s">
        <v>12894</v>
      </c>
      <c r="E3642" s="84">
        <f t="shared" si="224"/>
        <v>43343</v>
      </c>
      <c r="F3642" s="50">
        <f t="shared" si="225"/>
        <v>2018</v>
      </c>
      <c r="G3642" s="50">
        <f t="shared" si="226"/>
        <v>8</v>
      </c>
      <c r="H3642" s="50">
        <f t="shared" si="227"/>
        <v>5</v>
      </c>
      <c r="I3642" s="54" t="s">
        <v>15622</v>
      </c>
      <c r="J3642" s="54" t="s">
        <v>17050</v>
      </c>
      <c r="K3642" s="54" t="s">
        <v>17124</v>
      </c>
      <c r="L3642" s="54" t="s">
        <v>15626</v>
      </c>
      <c r="M3642" s="55">
        <v>1</v>
      </c>
      <c r="N3642" s="55">
        <v>0.97</v>
      </c>
      <c r="O3642" s="54" t="s">
        <v>15615</v>
      </c>
    </row>
    <row r="3643" spans="1:15" x14ac:dyDescent="0.25">
      <c r="A3643" s="19">
        <v>3642</v>
      </c>
      <c r="B3643" t="s">
        <v>9059</v>
      </c>
      <c r="C3643" t="s">
        <v>6294</v>
      </c>
      <c r="D3643" s="50" t="s">
        <v>12895</v>
      </c>
      <c r="E3643" s="84">
        <f t="shared" si="224"/>
        <v>43346</v>
      </c>
      <c r="F3643" s="50">
        <f t="shared" si="225"/>
        <v>2018</v>
      </c>
      <c r="G3643" s="50">
        <f t="shared" si="226"/>
        <v>9</v>
      </c>
      <c r="H3643" s="50">
        <f t="shared" si="227"/>
        <v>1</v>
      </c>
      <c r="I3643" s="54" t="s">
        <v>15622</v>
      </c>
      <c r="J3643" s="54" t="s">
        <v>17050</v>
      </c>
      <c r="K3643" s="54" t="s">
        <v>17124</v>
      </c>
      <c r="L3643" s="54" t="s">
        <v>15628</v>
      </c>
      <c r="M3643" s="55">
        <v>0</v>
      </c>
      <c r="N3643" s="55">
        <v>0.9</v>
      </c>
      <c r="O3643" s="54" t="s">
        <v>15615</v>
      </c>
    </row>
    <row r="3644" spans="1:15" x14ac:dyDescent="0.25">
      <c r="A3644" s="19">
        <v>3643</v>
      </c>
      <c r="B3644" t="s">
        <v>10611</v>
      </c>
      <c r="C3644" t="s">
        <v>4775</v>
      </c>
      <c r="D3644" s="50" t="s">
        <v>12895</v>
      </c>
      <c r="E3644" s="84">
        <f t="shared" si="224"/>
        <v>43346</v>
      </c>
      <c r="F3644" s="50">
        <f t="shared" si="225"/>
        <v>2018</v>
      </c>
      <c r="G3644" s="50">
        <f t="shared" si="226"/>
        <v>9</v>
      </c>
      <c r="H3644" s="50">
        <f t="shared" si="227"/>
        <v>1</v>
      </c>
      <c r="I3644" s="54" t="s">
        <v>15625</v>
      </c>
      <c r="J3644" s="54" t="s">
        <v>17050</v>
      </c>
      <c r="K3644" s="54" t="s">
        <v>17124</v>
      </c>
      <c r="L3644" s="54" t="s">
        <v>15623</v>
      </c>
      <c r="M3644" s="55">
        <v>0.67</v>
      </c>
      <c r="N3644" s="55">
        <v>1</v>
      </c>
      <c r="O3644" s="54" t="s">
        <v>15615</v>
      </c>
    </row>
    <row r="3645" spans="1:15" x14ac:dyDescent="0.25">
      <c r="A3645" s="19">
        <v>3644</v>
      </c>
      <c r="B3645" t="s">
        <v>10799</v>
      </c>
      <c r="C3645" t="s">
        <v>4593</v>
      </c>
      <c r="D3645" s="50" t="s">
        <v>12895</v>
      </c>
      <c r="E3645" s="84">
        <f t="shared" si="224"/>
        <v>43346</v>
      </c>
      <c r="F3645" s="50">
        <f t="shared" si="225"/>
        <v>2018</v>
      </c>
      <c r="G3645" s="50">
        <f t="shared" si="226"/>
        <v>9</v>
      </c>
      <c r="H3645" s="50">
        <f t="shared" si="227"/>
        <v>1</v>
      </c>
      <c r="I3645" s="54" t="s">
        <v>15622</v>
      </c>
      <c r="J3645" s="54" t="s">
        <v>17050</v>
      </c>
      <c r="K3645" s="54" t="s">
        <v>17124</v>
      </c>
      <c r="L3645" s="54" t="s">
        <v>15624</v>
      </c>
      <c r="M3645" s="55">
        <v>0.96</v>
      </c>
      <c r="N3645" s="55">
        <v>0.95</v>
      </c>
      <c r="O3645" s="54" t="s">
        <v>15616</v>
      </c>
    </row>
    <row r="3646" spans="1:15" x14ac:dyDescent="0.25">
      <c r="A3646" s="19">
        <v>3645</v>
      </c>
      <c r="B3646" t="s">
        <v>11779</v>
      </c>
      <c r="C3646" t="s">
        <v>3631</v>
      </c>
      <c r="D3646" s="50" t="s">
        <v>12896</v>
      </c>
      <c r="E3646" s="84">
        <f t="shared" si="224"/>
        <v>43348</v>
      </c>
      <c r="F3646" s="50">
        <f t="shared" si="225"/>
        <v>2018</v>
      </c>
      <c r="G3646" s="50">
        <f t="shared" si="226"/>
        <v>9</v>
      </c>
      <c r="H3646" s="50">
        <f t="shared" si="227"/>
        <v>3</v>
      </c>
      <c r="I3646" s="54" t="s">
        <v>15622</v>
      </c>
      <c r="J3646" s="54" t="s">
        <v>17050</v>
      </c>
      <c r="K3646" s="54" t="s">
        <v>17124</v>
      </c>
      <c r="L3646" s="54" t="s">
        <v>15628</v>
      </c>
      <c r="M3646" s="55">
        <v>0</v>
      </c>
      <c r="N3646" s="55">
        <v>1</v>
      </c>
      <c r="O3646" s="54" t="s">
        <v>15615</v>
      </c>
    </row>
    <row r="3647" spans="1:15" x14ac:dyDescent="0.25">
      <c r="A3647" s="19">
        <v>3646</v>
      </c>
      <c r="B3647" t="s">
        <v>8774</v>
      </c>
      <c r="C3647" t="s">
        <v>6574</v>
      </c>
      <c r="D3647" s="50" t="s">
        <v>12897</v>
      </c>
      <c r="E3647" s="84">
        <f t="shared" si="224"/>
        <v>43350</v>
      </c>
      <c r="F3647" s="50">
        <f t="shared" si="225"/>
        <v>2018</v>
      </c>
      <c r="G3647" s="50">
        <f t="shared" si="226"/>
        <v>9</v>
      </c>
      <c r="H3647" s="50">
        <f t="shared" si="227"/>
        <v>5</v>
      </c>
      <c r="I3647" s="54" t="s">
        <v>15622</v>
      </c>
      <c r="J3647" s="54" t="s">
        <v>17050</v>
      </c>
      <c r="K3647" s="54" t="s">
        <v>17124</v>
      </c>
      <c r="L3647" s="54" t="s">
        <v>15624</v>
      </c>
      <c r="M3647" s="55">
        <v>1</v>
      </c>
      <c r="N3647" s="55">
        <v>0.55000000000000004</v>
      </c>
      <c r="O3647" s="54" t="s">
        <v>15616</v>
      </c>
    </row>
    <row r="3648" spans="1:15" x14ac:dyDescent="0.25">
      <c r="A3648" s="19">
        <v>3647</v>
      </c>
      <c r="B3648" t="s">
        <v>8983</v>
      </c>
      <c r="C3648" t="s">
        <v>6370</v>
      </c>
      <c r="D3648" s="50" t="s">
        <v>12897</v>
      </c>
      <c r="E3648" s="84">
        <f t="shared" si="224"/>
        <v>43350</v>
      </c>
      <c r="F3648" s="50">
        <f t="shared" si="225"/>
        <v>2018</v>
      </c>
      <c r="G3648" s="50">
        <f t="shared" si="226"/>
        <v>9</v>
      </c>
      <c r="H3648" s="50">
        <f t="shared" si="227"/>
        <v>5</v>
      </c>
      <c r="I3648" s="54" t="s">
        <v>15622</v>
      </c>
      <c r="J3648" s="54" t="s">
        <v>17050</v>
      </c>
      <c r="K3648" s="54" t="s">
        <v>17124</v>
      </c>
      <c r="L3648" s="54" t="s">
        <v>15626</v>
      </c>
      <c r="M3648" s="55">
        <v>1</v>
      </c>
      <c r="N3648" s="55">
        <v>1</v>
      </c>
      <c r="O3648" s="54" t="s">
        <v>15615</v>
      </c>
    </row>
    <row r="3649" spans="1:15" x14ac:dyDescent="0.25">
      <c r="A3649" s="19">
        <v>3648</v>
      </c>
      <c r="B3649" t="s">
        <v>9677</v>
      </c>
      <c r="C3649" t="s">
        <v>5687</v>
      </c>
      <c r="D3649" s="50" t="s">
        <v>12897</v>
      </c>
      <c r="E3649" s="84">
        <f t="shared" si="224"/>
        <v>43350</v>
      </c>
      <c r="F3649" s="50">
        <f t="shared" si="225"/>
        <v>2018</v>
      </c>
      <c r="G3649" s="50">
        <f t="shared" si="226"/>
        <v>9</v>
      </c>
      <c r="H3649" s="50">
        <f t="shared" si="227"/>
        <v>5</v>
      </c>
      <c r="I3649" s="54" t="s">
        <v>15622</v>
      </c>
      <c r="J3649" s="54" t="s">
        <v>17050</v>
      </c>
      <c r="K3649" s="54" t="s">
        <v>17124</v>
      </c>
      <c r="L3649" s="54" t="s">
        <v>15626</v>
      </c>
      <c r="M3649" s="55">
        <v>1</v>
      </c>
      <c r="N3649" s="55">
        <v>0.83</v>
      </c>
      <c r="O3649" s="54" t="s">
        <v>15616</v>
      </c>
    </row>
    <row r="3650" spans="1:15" x14ac:dyDescent="0.25">
      <c r="A3650" s="19">
        <v>3649</v>
      </c>
      <c r="B3650" t="s">
        <v>9624</v>
      </c>
      <c r="C3650" t="s">
        <v>5739</v>
      </c>
      <c r="D3650" s="50" t="s">
        <v>12897</v>
      </c>
      <c r="E3650" s="84">
        <f t="shared" si="224"/>
        <v>43350</v>
      </c>
      <c r="F3650" s="50">
        <f t="shared" si="225"/>
        <v>2018</v>
      </c>
      <c r="G3650" s="50">
        <f t="shared" si="226"/>
        <v>9</v>
      </c>
      <c r="H3650" s="50">
        <f t="shared" si="227"/>
        <v>5</v>
      </c>
      <c r="I3650" s="54" t="s">
        <v>15622</v>
      </c>
      <c r="J3650" s="54" t="s">
        <v>17050</v>
      </c>
      <c r="K3650" s="54" t="s">
        <v>17124</v>
      </c>
      <c r="L3650" s="54" t="s">
        <v>15626</v>
      </c>
      <c r="M3650" s="55">
        <v>1</v>
      </c>
      <c r="N3650" s="55">
        <v>0.86</v>
      </c>
      <c r="O3650" s="54" t="s">
        <v>15615</v>
      </c>
    </row>
    <row r="3651" spans="1:15" x14ac:dyDescent="0.25">
      <c r="A3651" s="19">
        <v>3650</v>
      </c>
      <c r="B3651" t="s">
        <v>9781</v>
      </c>
      <c r="C3651" t="s">
        <v>5588</v>
      </c>
      <c r="D3651" s="50" t="s">
        <v>12898</v>
      </c>
      <c r="E3651" s="84">
        <f t="shared" ref="E3651:E3714" si="228">DATE(LEFT(D3651,4),MID(D3651,5,2),RIGHT(D3651,2))</f>
        <v>43354</v>
      </c>
      <c r="F3651" s="50">
        <f t="shared" ref="F3651:F3714" si="229">YEAR(E3651)</f>
        <v>2018</v>
      </c>
      <c r="G3651" s="50">
        <f t="shared" ref="G3651:G3714" si="230">MONTH(E3651)</f>
        <v>9</v>
      </c>
      <c r="H3651" s="50">
        <f t="shared" ref="H3651:H3714" si="231">WEEKDAY(E3651,2)</f>
        <v>2</v>
      </c>
      <c r="I3651" s="54" t="s">
        <v>15622</v>
      </c>
      <c r="J3651" s="54" t="s">
        <v>17050</v>
      </c>
      <c r="K3651" s="54" t="s">
        <v>17124</v>
      </c>
      <c r="L3651" s="54" t="s">
        <v>15626</v>
      </c>
      <c r="M3651" s="55">
        <v>1</v>
      </c>
      <c r="N3651" s="55">
        <v>1</v>
      </c>
      <c r="O3651" s="54" t="s">
        <v>15616</v>
      </c>
    </row>
    <row r="3652" spans="1:15" x14ac:dyDescent="0.25">
      <c r="A3652" s="19">
        <v>3651</v>
      </c>
      <c r="B3652" t="s">
        <v>10235</v>
      </c>
      <c r="C3652" t="s">
        <v>5144</v>
      </c>
      <c r="D3652" s="50" t="s">
        <v>12899</v>
      </c>
      <c r="E3652" s="84">
        <f t="shared" si="228"/>
        <v>43356</v>
      </c>
      <c r="F3652" s="50">
        <f t="shared" si="229"/>
        <v>2018</v>
      </c>
      <c r="G3652" s="50">
        <f t="shared" si="230"/>
        <v>9</v>
      </c>
      <c r="H3652" s="50">
        <f t="shared" si="231"/>
        <v>4</v>
      </c>
      <c r="I3652" s="54" t="s">
        <v>15625</v>
      </c>
      <c r="J3652" s="54" t="s">
        <v>17050</v>
      </c>
      <c r="K3652" s="54" t="s">
        <v>17124</v>
      </c>
      <c r="L3652" s="54" t="s">
        <v>15628</v>
      </c>
      <c r="M3652" s="55">
        <v>0</v>
      </c>
      <c r="N3652" s="55">
        <v>0.71</v>
      </c>
      <c r="O3652" s="54" t="s">
        <v>15616</v>
      </c>
    </row>
    <row r="3653" spans="1:15" x14ac:dyDescent="0.25">
      <c r="A3653" s="19">
        <v>3652</v>
      </c>
      <c r="B3653" t="s">
        <v>9946</v>
      </c>
      <c r="C3653" t="s">
        <v>5425</v>
      </c>
      <c r="D3653" s="50" t="s">
        <v>12899</v>
      </c>
      <c r="E3653" s="84">
        <f t="shared" si="228"/>
        <v>43356</v>
      </c>
      <c r="F3653" s="50">
        <f t="shared" si="229"/>
        <v>2018</v>
      </c>
      <c r="G3653" s="50">
        <f t="shared" si="230"/>
        <v>9</v>
      </c>
      <c r="H3653" s="50">
        <f t="shared" si="231"/>
        <v>4</v>
      </c>
      <c r="I3653" s="54" t="s">
        <v>15629</v>
      </c>
      <c r="J3653" s="54" t="s">
        <v>17050</v>
      </c>
      <c r="K3653" s="54" t="s">
        <v>17124</v>
      </c>
      <c r="L3653" s="54" t="s">
        <v>15626</v>
      </c>
      <c r="M3653" s="55">
        <v>1</v>
      </c>
      <c r="N3653" s="55">
        <v>0.96</v>
      </c>
      <c r="O3653" s="54" t="s">
        <v>15615</v>
      </c>
    </row>
    <row r="3654" spans="1:15" x14ac:dyDescent="0.25">
      <c r="A3654" s="19">
        <v>3653</v>
      </c>
      <c r="B3654" t="s">
        <v>8689</v>
      </c>
      <c r="C3654" t="s">
        <v>6659</v>
      </c>
      <c r="D3654" s="50" t="s">
        <v>12900</v>
      </c>
      <c r="E3654" s="84">
        <f t="shared" si="228"/>
        <v>43357</v>
      </c>
      <c r="F3654" s="50">
        <f t="shared" si="229"/>
        <v>2018</v>
      </c>
      <c r="G3654" s="50">
        <f t="shared" si="230"/>
        <v>9</v>
      </c>
      <c r="H3654" s="50">
        <f t="shared" si="231"/>
        <v>5</v>
      </c>
      <c r="I3654" s="54" t="s">
        <v>15629</v>
      </c>
      <c r="J3654" s="54" t="s">
        <v>17050</v>
      </c>
      <c r="K3654" s="54" t="s">
        <v>17124</v>
      </c>
      <c r="L3654" s="54" t="s">
        <v>15626</v>
      </c>
      <c r="M3654" s="55">
        <v>0.86</v>
      </c>
      <c r="N3654" s="55">
        <v>0.99</v>
      </c>
      <c r="O3654" s="54" t="s">
        <v>15616</v>
      </c>
    </row>
    <row r="3655" spans="1:15" x14ac:dyDescent="0.25">
      <c r="A3655" s="19">
        <v>3654</v>
      </c>
      <c r="B3655" t="s">
        <v>10305</v>
      </c>
      <c r="C3655" t="s">
        <v>5074</v>
      </c>
      <c r="D3655" s="50" t="s">
        <v>12901</v>
      </c>
      <c r="E3655" s="84">
        <f t="shared" si="228"/>
        <v>43360</v>
      </c>
      <c r="F3655" s="50">
        <f t="shared" si="229"/>
        <v>2018</v>
      </c>
      <c r="G3655" s="50">
        <f t="shared" si="230"/>
        <v>9</v>
      </c>
      <c r="H3655" s="50">
        <f t="shared" si="231"/>
        <v>1</v>
      </c>
      <c r="I3655" s="54" t="s">
        <v>15629</v>
      </c>
      <c r="J3655" s="54" t="s">
        <v>17050</v>
      </c>
      <c r="K3655" s="54" t="s">
        <v>17124</v>
      </c>
      <c r="L3655" s="54" t="s">
        <v>15626</v>
      </c>
      <c r="M3655" s="55">
        <v>1</v>
      </c>
      <c r="N3655" s="55">
        <v>1</v>
      </c>
      <c r="O3655" s="54" t="s">
        <v>15616</v>
      </c>
    </row>
    <row r="3656" spans="1:15" x14ac:dyDescent="0.25">
      <c r="A3656" s="19">
        <v>3655</v>
      </c>
      <c r="B3656" t="s">
        <v>9443</v>
      </c>
      <c r="C3656" t="s">
        <v>5916</v>
      </c>
      <c r="D3656" s="50" t="s">
        <v>12902</v>
      </c>
      <c r="E3656" s="84">
        <f t="shared" si="228"/>
        <v>43361</v>
      </c>
      <c r="F3656" s="50">
        <f t="shared" si="229"/>
        <v>2018</v>
      </c>
      <c r="G3656" s="50">
        <f t="shared" si="230"/>
        <v>9</v>
      </c>
      <c r="H3656" s="50">
        <f t="shared" si="231"/>
        <v>2</v>
      </c>
      <c r="I3656" s="54" t="s">
        <v>15622</v>
      </c>
      <c r="J3656" s="54" t="s">
        <v>17050</v>
      </c>
      <c r="K3656" s="54" t="s">
        <v>17124</v>
      </c>
      <c r="L3656" s="54" t="s">
        <v>15626</v>
      </c>
      <c r="M3656" s="55">
        <v>1</v>
      </c>
      <c r="N3656" s="55">
        <v>1</v>
      </c>
      <c r="O3656" s="54" t="s">
        <v>15615</v>
      </c>
    </row>
    <row r="3657" spans="1:15" x14ac:dyDescent="0.25">
      <c r="A3657" s="19">
        <v>3656</v>
      </c>
      <c r="B3657" t="s">
        <v>10733</v>
      </c>
      <c r="C3657" t="s">
        <v>4656</v>
      </c>
      <c r="D3657" s="50" t="s">
        <v>12903</v>
      </c>
      <c r="E3657" s="84">
        <f t="shared" si="228"/>
        <v>43362</v>
      </c>
      <c r="F3657" s="50">
        <f t="shared" si="229"/>
        <v>2018</v>
      </c>
      <c r="G3657" s="50">
        <f t="shared" si="230"/>
        <v>9</v>
      </c>
      <c r="H3657" s="50">
        <f t="shared" si="231"/>
        <v>3</v>
      </c>
      <c r="I3657" s="54" t="s">
        <v>15625</v>
      </c>
      <c r="J3657" s="54" t="s">
        <v>17050</v>
      </c>
      <c r="K3657" s="54" t="s">
        <v>17124</v>
      </c>
      <c r="L3657" s="54" t="s">
        <v>15626</v>
      </c>
      <c r="M3657" s="55">
        <v>1</v>
      </c>
      <c r="N3657" s="55">
        <v>0.83</v>
      </c>
      <c r="O3657" s="54" t="s">
        <v>15615</v>
      </c>
    </row>
    <row r="3658" spans="1:15" x14ac:dyDescent="0.25">
      <c r="A3658" s="19">
        <v>3657</v>
      </c>
      <c r="B3658" t="s">
        <v>11805</v>
      </c>
      <c r="C3658" t="s">
        <v>3606</v>
      </c>
      <c r="D3658" s="50" t="s">
        <v>12904</v>
      </c>
      <c r="E3658" s="84">
        <f t="shared" si="228"/>
        <v>43363</v>
      </c>
      <c r="F3658" s="50">
        <f t="shared" si="229"/>
        <v>2018</v>
      </c>
      <c r="G3658" s="50">
        <f t="shared" si="230"/>
        <v>9</v>
      </c>
      <c r="H3658" s="50">
        <f t="shared" si="231"/>
        <v>4</v>
      </c>
      <c r="I3658" s="54" t="s">
        <v>15625</v>
      </c>
      <c r="J3658" s="54" t="s">
        <v>17050</v>
      </c>
      <c r="K3658" s="54" t="s">
        <v>17124</v>
      </c>
      <c r="L3658" s="54" t="s">
        <v>15626</v>
      </c>
      <c r="M3658" s="55">
        <v>1</v>
      </c>
      <c r="N3658" s="55">
        <v>1</v>
      </c>
      <c r="O3658" s="54" t="s">
        <v>15616</v>
      </c>
    </row>
    <row r="3659" spans="1:15" x14ac:dyDescent="0.25">
      <c r="A3659" s="19">
        <v>3658</v>
      </c>
      <c r="B3659" t="s">
        <v>10127</v>
      </c>
      <c r="C3659" t="s">
        <v>5250</v>
      </c>
      <c r="D3659" s="50" t="s">
        <v>12904</v>
      </c>
      <c r="E3659" s="84">
        <f t="shared" si="228"/>
        <v>43363</v>
      </c>
      <c r="F3659" s="50">
        <f t="shared" si="229"/>
        <v>2018</v>
      </c>
      <c r="G3659" s="50">
        <f t="shared" si="230"/>
        <v>9</v>
      </c>
      <c r="H3659" s="50">
        <f t="shared" si="231"/>
        <v>4</v>
      </c>
      <c r="I3659" s="54" t="s">
        <v>15639</v>
      </c>
      <c r="J3659" s="54" t="s">
        <v>17050</v>
      </c>
      <c r="K3659" s="54" t="s">
        <v>17124</v>
      </c>
      <c r="L3659" s="54" t="s">
        <v>15626</v>
      </c>
      <c r="M3659" s="55">
        <v>1</v>
      </c>
      <c r="N3659" s="55">
        <v>0.99</v>
      </c>
      <c r="O3659" s="54" t="s">
        <v>15615</v>
      </c>
    </row>
    <row r="3660" spans="1:15" x14ac:dyDescent="0.25">
      <c r="A3660" s="19">
        <v>3659</v>
      </c>
      <c r="B3660" t="s">
        <v>9820</v>
      </c>
      <c r="C3660" t="s">
        <v>5549</v>
      </c>
      <c r="D3660" s="50" t="s">
        <v>12904</v>
      </c>
      <c r="E3660" s="84">
        <f t="shared" si="228"/>
        <v>43363</v>
      </c>
      <c r="F3660" s="50">
        <f t="shared" si="229"/>
        <v>2018</v>
      </c>
      <c r="G3660" s="50">
        <f t="shared" si="230"/>
        <v>9</v>
      </c>
      <c r="H3660" s="50">
        <f t="shared" si="231"/>
        <v>4</v>
      </c>
      <c r="I3660" s="54" t="s">
        <v>15742</v>
      </c>
      <c r="J3660" s="54" t="s">
        <v>17073</v>
      </c>
      <c r="K3660" s="54" t="s">
        <v>17124</v>
      </c>
      <c r="L3660" s="54" t="s">
        <v>15628</v>
      </c>
      <c r="M3660" s="55">
        <v>0.21</v>
      </c>
      <c r="N3660" s="55">
        <v>0.84</v>
      </c>
      <c r="O3660" s="54" t="s">
        <v>15616</v>
      </c>
    </row>
    <row r="3661" spans="1:15" x14ac:dyDescent="0.25">
      <c r="A3661" s="19">
        <v>3660</v>
      </c>
      <c r="B3661" t="s">
        <v>10800</v>
      </c>
      <c r="C3661" t="s">
        <v>4592</v>
      </c>
      <c r="D3661" s="50" t="s">
        <v>12905</v>
      </c>
      <c r="E3661" s="84">
        <f t="shared" si="228"/>
        <v>43364</v>
      </c>
      <c r="F3661" s="50">
        <f t="shared" si="229"/>
        <v>2018</v>
      </c>
      <c r="G3661" s="50">
        <f t="shared" si="230"/>
        <v>9</v>
      </c>
      <c r="H3661" s="50">
        <f t="shared" si="231"/>
        <v>5</v>
      </c>
      <c r="I3661" s="54" t="s">
        <v>15622</v>
      </c>
      <c r="J3661" s="54" t="s">
        <v>17050</v>
      </c>
      <c r="K3661" s="54" t="s">
        <v>17124</v>
      </c>
      <c r="L3661" s="54" t="s">
        <v>15623</v>
      </c>
      <c r="M3661" s="55">
        <v>1</v>
      </c>
      <c r="N3661" s="55">
        <v>1</v>
      </c>
      <c r="O3661" s="54" t="s">
        <v>15615</v>
      </c>
    </row>
    <row r="3662" spans="1:15" x14ac:dyDescent="0.25">
      <c r="A3662" s="19">
        <v>3661</v>
      </c>
      <c r="B3662" t="s">
        <v>11672</v>
      </c>
      <c r="C3662" t="s">
        <v>3542</v>
      </c>
      <c r="D3662" s="50" t="s">
        <v>12906</v>
      </c>
      <c r="E3662" s="84">
        <f t="shared" si="228"/>
        <v>43365</v>
      </c>
      <c r="F3662" s="50">
        <f t="shared" si="229"/>
        <v>2018</v>
      </c>
      <c r="G3662" s="50">
        <f t="shared" si="230"/>
        <v>9</v>
      </c>
      <c r="H3662" s="50">
        <f t="shared" si="231"/>
        <v>6</v>
      </c>
      <c r="I3662" s="54" t="s">
        <v>15625</v>
      </c>
      <c r="J3662" s="54" t="s">
        <v>17050</v>
      </c>
      <c r="K3662" s="54" t="s">
        <v>17124</v>
      </c>
      <c r="L3662" s="54" t="s">
        <v>15628</v>
      </c>
      <c r="M3662" s="55">
        <v>0</v>
      </c>
      <c r="N3662" s="55">
        <v>0</v>
      </c>
      <c r="O3662" s="54" t="s">
        <v>15615</v>
      </c>
    </row>
    <row r="3663" spans="1:15" x14ac:dyDescent="0.25">
      <c r="A3663" s="19">
        <v>3662</v>
      </c>
      <c r="B3663" t="s">
        <v>10259</v>
      </c>
      <c r="C3663" t="s">
        <v>5120</v>
      </c>
      <c r="D3663" s="50" t="s">
        <v>12907</v>
      </c>
      <c r="E3663" s="84">
        <f t="shared" si="228"/>
        <v>43369</v>
      </c>
      <c r="F3663" s="50">
        <f t="shared" si="229"/>
        <v>2018</v>
      </c>
      <c r="G3663" s="50">
        <f t="shared" si="230"/>
        <v>9</v>
      </c>
      <c r="H3663" s="50">
        <f t="shared" si="231"/>
        <v>3</v>
      </c>
      <c r="I3663" s="54" t="s">
        <v>15622</v>
      </c>
      <c r="J3663" s="54" t="s">
        <v>17050</v>
      </c>
      <c r="K3663" s="54" t="s">
        <v>17124</v>
      </c>
      <c r="L3663" s="54" t="s">
        <v>15626</v>
      </c>
      <c r="M3663" s="55">
        <v>1</v>
      </c>
      <c r="N3663" s="55">
        <v>0.93</v>
      </c>
      <c r="O3663" s="54" t="s">
        <v>15616</v>
      </c>
    </row>
    <row r="3664" spans="1:15" x14ac:dyDescent="0.25">
      <c r="A3664" s="19">
        <v>3663</v>
      </c>
      <c r="B3664" t="s">
        <v>10961</v>
      </c>
      <c r="C3664" t="s">
        <v>4434</v>
      </c>
      <c r="D3664" s="50" t="s">
        <v>12908</v>
      </c>
      <c r="E3664" s="84">
        <f t="shared" si="228"/>
        <v>43370</v>
      </c>
      <c r="F3664" s="50">
        <f t="shared" si="229"/>
        <v>2018</v>
      </c>
      <c r="G3664" s="50">
        <f t="shared" si="230"/>
        <v>9</v>
      </c>
      <c r="H3664" s="50">
        <f t="shared" si="231"/>
        <v>4</v>
      </c>
      <c r="I3664" s="54" t="s">
        <v>15625</v>
      </c>
      <c r="J3664" s="54" t="s">
        <v>17050</v>
      </c>
      <c r="K3664" s="54" t="s">
        <v>17124</v>
      </c>
      <c r="L3664" s="54" t="s">
        <v>15628</v>
      </c>
      <c r="M3664" s="55">
        <v>0</v>
      </c>
      <c r="N3664" s="55">
        <v>0</v>
      </c>
      <c r="O3664" s="54" t="s">
        <v>15615</v>
      </c>
    </row>
    <row r="3665" spans="1:15" x14ac:dyDescent="0.25">
      <c r="A3665" s="19">
        <v>3664</v>
      </c>
      <c r="B3665" t="s">
        <v>9713</v>
      </c>
      <c r="C3665" t="s">
        <v>5652</v>
      </c>
      <c r="D3665" s="50" t="s">
        <v>12908</v>
      </c>
      <c r="E3665" s="84">
        <f t="shared" si="228"/>
        <v>43370</v>
      </c>
      <c r="F3665" s="50">
        <f t="shared" si="229"/>
        <v>2018</v>
      </c>
      <c r="G3665" s="50">
        <f t="shared" si="230"/>
        <v>9</v>
      </c>
      <c r="H3665" s="50">
        <f t="shared" si="231"/>
        <v>4</v>
      </c>
      <c r="I3665" s="54" t="s">
        <v>15737</v>
      </c>
      <c r="J3665" s="54" t="s">
        <v>17060</v>
      </c>
      <c r="K3665" s="54" t="s">
        <v>17124</v>
      </c>
      <c r="L3665" s="54" t="s">
        <v>15626</v>
      </c>
      <c r="M3665" s="55">
        <v>1</v>
      </c>
      <c r="N3665" s="55">
        <v>0.97</v>
      </c>
      <c r="O3665" s="54" t="s">
        <v>15616</v>
      </c>
    </row>
    <row r="3666" spans="1:15" x14ac:dyDescent="0.25">
      <c r="A3666" s="19">
        <v>3665</v>
      </c>
      <c r="B3666" t="s">
        <v>7915</v>
      </c>
      <c r="C3666" t="s">
        <v>7415</v>
      </c>
      <c r="D3666" s="50" t="s">
        <v>12909</v>
      </c>
      <c r="E3666" s="84">
        <f t="shared" si="228"/>
        <v>43371</v>
      </c>
      <c r="F3666" s="50">
        <f t="shared" si="229"/>
        <v>2018</v>
      </c>
      <c r="G3666" s="50">
        <f t="shared" si="230"/>
        <v>9</v>
      </c>
      <c r="H3666" s="50">
        <f t="shared" si="231"/>
        <v>5</v>
      </c>
      <c r="I3666" s="54" t="s">
        <v>15625</v>
      </c>
      <c r="J3666" s="54" t="s">
        <v>17050</v>
      </c>
      <c r="K3666" s="54" t="s">
        <v>17124</v>
      </c>
      <c r="L3666" s="54" t="s">
        <v>15626</v>
      </c>
      <c r="M3666" s="55">
        <v>1</v>
      </c>
      <c r="N3666" s="55">
        <v>1</v>
      </c>
      <c r="O3666" s="54" t="s">
        <v>15616</v>
      </c>
    </row>
    <row r="3667" spans="1:15" x14ac:dyDescent="0.25">
      <c r="A3667" s="19">
        <v>3666</v>
      </c>
      <c r="B3667" t="s">
        <v>8851</v>
      </c>
      <c r="C3667" t="s">
        <v>6498</v>
      </c>
      <c r="D3667" s="50" t="s">
        <v>12909</v>
      </c>
      <c r="E3667" s="84">
        <f t="shared" si="228"/>
        <v>43371</v>
      </c>
      <c r="F3667" s="50">
        <f t="shared" si="229"/>
        <v>2018</v>
      </c>
      <c r="G3667" s="50">
        <f t="shared" si="230"/>
        <v>9</v>
      </c>
      <c r="H3667" s="50">
        <f t="shared" si="231"/>
        <v>5</v>
      </c>
      <c r="I3667" s="54" t="s">
        <v>15625</v>
      </c>
      <c r="J3667" s="54" t="s">
        <v>17050</v>
      </c>
      <c r="K3667" s="54" t="s">
        <v>17124</v>
      </c>
      <c r="L3667" s="54" t="s">
        <v>15624</v>
      </c>
      <c r="M3667" s="55">
        <v>0.9</v>
      </c>
      <c r="N3667" s="55">
        <v>0.92</v>
      </c>
      <c r="O3667" s="54" t="s">
        <v>15616</v>
      </c>
    </row>
    <row r="3668" spans="1:15" x14ac:dyDescent="0.25">
      <c r="A3668" s="19">
        <v>3667</v>
      </c>
      <c r="B3668" t="s">
        <v>7748</v>
      </c>
      <c r="C3668" t="s">
        <v>7573</v>
      </c>
      <c r="D3668" s="50" t="s">
        <v>12910</v>
      </c>
      <c r="E3668" s="84">
        <f t="shared" si="228"/>
        <v>43372</v>
      </c>
      <c r="F3668" s="50">
        <f t="shared" si="229"/>
        <v>2018</v>
      </c>
      <c r="G3668" s="50">
        <f t="shared" si="230"/>
        <v>9</v>
      </c>
      <c r="H3668" s="50">
        <f t="shared" si="231"/>
        <v>6</v>
      </c>
      <c r="I3668" s="54" t="s">
        <v>15625</v>
      </c>
      <c r="J3668" s="54" t="s">
        <v>17050</v>
      </c>
      <c r="K3668" s="54" t="s">
        <v>17124</v>
      </c>
      <c r="L3668" s="54" t="s">
        <v>15626</v>
      </c>
      <c r="M3668" s="55">
        <v>1</v>
      </c>
      <c r="N3668" s="55">
        <v>0.99</v>
      </c>
      <c r="O3668" s="54" t="s">
        <v>15616</v>
      </c>
    </row>
    <row r="3669" spans="1:15" x14ac:dyDescent="0.25">
      <c r="A3669" s="19">
        <v>3668</v>
      </c>
      <c r="B3669" t="s">
        <v>8701</v>
      </c>
      <c r="C3669" t="s">
        <v>6647</v>
      </c>
      <c r="D3669" s="50" t="s">
        <v>12911</v>
      </c>
      <c r="E3669" s="84">
        <f t="shared" si="228"/>
        <v>43373</v>
      </c>
      <c r="F3669" s="50">
        <f t="shared" si="229"/>
        <v>2018</v>
      </c>
      <c r="G3669" s="50">
        <f t="shared" si="230"/>
        <v>9</v>
      </c>
      <c r="H3669" s="50">
        <f t="shared" si="231"/>
        <v>7</v>
      </c>
      <c r="I3669" s="54" t="s">
        <v>15622</v>
      </c>
      <c r="J3669" s="54" t="s">
        <v>17050</v>
      </c>
      <c r="K3669" s="54" t="s">
        <v>17124</v>
      </c>
      <c r="L3669" s="54" t="s">
        <v>15628</v>
      </c>
      <c r="M3669" s="55">
        <v>0</v>
      </c>
      <c r="N3669" s="55">
        <v>0.78</v>
      </c>
      <c r="O3669" s="54" t="s">
        <v>15615</v>
      </c>
    </row>
    <row r="3670" spans="1:15" x14ac:dyDescent="0.25">
      <c r="A3670" s="19">
        <v>3669</v>
      </c>
      <c r="B3670" t="s">
        <v>9170</v>
      </c>
      <c r="C3670" t="s">
        <v>6183</v>
      </c>
      <c r="D3670" s="50" t="s">
        <v>12912</v>
      </c>
      <c r="E3670" s="84">
        <f t="shared" si="228"/>
        <v>43374</v>
      </c>
      <c r="F3670" s="50">
        <f t="shared" si="229"/>
        <v>2018</v>
      </c>
      <c r="G3670" s="50">
        <f t="shared" si="230"/>
        <v>10</v>
      </c>
      <c r="H3670" s="50">
        <f t="shared" si="231"/>
        <v>1</v>
      </c>
      <c r="I3670" s="54" t="s">
        <v>15622</v>
      </c>
      <c r="J3670" s="54" t="s">
        <v>17050</v>
      </c>
      <c r="K3670" s="54" t="s">
        <v>17124</v>
      </c>
      <c r="L3670" s="54" t="s">
        <v>15626</v>
      </c>
      <c r="M3670" s="55">
        <v>0.9</v>
      </c>
      <c r="N3670" s="55">
        <v>1</v>
      </c>
      <c r="O3670" s="54" t="s">
        <v>15615</v>
      </c>
    </row>
    <row r="3671" spans="1:15" x14ac:dyDescent="0.25">
      <c r="A3671" s="19">
        <v>3670</v>
      </c>
      <c r="B3671" t="s">
        <v>9481</v>
      </c>
      <c r="C3671" t="s">
        <v>5878</v>
      </c>
      <c r="D3671" s="50" t="s">
        <v>12912</v>
      </c>
      <c r="E3671" s="84">
        <f t="shared" si="228"/>
        <v>43374</v>
      </c>
      <c r="F3671" s="50">
        <f t="shared" si="229"/>
        <v>2018</v>
      </c>
      <c r="G3671" s="50">
        <f t="shared" si="230"/>
        <v>10</v>
      </c>
      <c r="H3671" s="50">
        <f t="shared" si="231"/>
        <v>1</v>
      </c>
      <c r="I3671" s="54" t="s">
        <v>15629</v>
      </c>
      <c r="J3671" s="54" t="s">
        <v>17050</v>
      </c>
      <c r="K3671" s="54" t="s">
        <v>17124</v>
      </c>
      <c r="L3671" s="54" t="s">
        <v>15626</v>
      </c>
      <c r="M3671" s="55">
        <v>0.98</v>
      </c>
      <c r="N3671" s="55">
        <v>1</v>
      </c>
      <c r="O3671" s="54" t="s">
        <v>15615</v>
      </c>
    </row>
    <row r="3672" spans="1:15" x14ac:dyDescent="0.25">
      <c r="A3672" s="19">
        <v>3671</v>
      </c>
      <c r="B3672" t="s">
        <v>11693</v>
      </c>
      <c r="C3672" t="s">
        <v>3713</v>
      </c>
      <c r="D3672" s="50" t="s">
        <v>12913</v>
      </c>
      <c r="E3672" s="84">
        <f t="shared" si="228"/>
        <v>43375</v>
      </c>
      <c r="F3672" s="50">
        <f t="shared" si="229"/>
        <v>2018</v>
      </c>
      <c r="G3672" s="50">
        <f t="shared" si="230"/>
        <v>10</v>
      </c>
      <c r="H3672" s="50">
        <f t="shared" si="231"/>
        <v>2</v>
      </c>
      <c r="I3672" s="54" t="s">
        <v>15622</v>
      </c>
      <c r="J3672" s="54" t="s">
        <v>17050</v>
      </c>
      <c r="K3672" s="54" t="s">
        <v>17124</v>
      </c>
      <c r="L3672" s="54" t="s">
        <v>15626</v>
      </c>
      <c r="M3672" s="55">
        <v>0.97</v>
      </c>
      <c r="N3672" s="55">
        <v>0.94</v>
      </c>
      <c r="O3672" s="54" t="s">
        <v>15615</v>
      </c>
    </row>
    <row r="3673" spans="1:15" x14ac:dyDescent="0.25">
      <c r="A3673" s="19">
        <v>3672</v>
      </c>
      <c r="B3673" t="s">
        <v>8621</v>
      </c>
      <c r="C3673" t="s">
        <v>6726</v>
      </c>
      <c r="D3673" s="50" t="s">
        <v>12914</v>
      </c>
      <c r="E3673" s="84">
        <f t="shared" si="228"/>
        <v>43376</v>
      </c>
      <c r="F3673" s="50">
        <f t="shared" si="229"/>
        <v>2018</v>
      </c>
      <c r="G3673" s="50">
        <f t="shared" si="230"/>
        <v>10</v>
      </c>
      <c r="H3673" s="50">
        <f t="shared" si="231"/>
        <v>3</v>
      </c>
      <c r="I3673" s="54" t="s">
        <v>15683</v>
      </c>
      <c r="J3673" s="54" t="s">
        <v>17050</v>
      </c>
      <c r="K3673" s="54" t="s">
        <v>17124</v>
      </c>
      <c r="L3673" s="54" t="s">
        <v>15624</v>
      </c>
      <c r="M3673" s="55">
        <v>1</v>
      </c>
      <c r="N3673" s="55">
        <v>1</v>
      </c>
      <c r="O3673" s="54" t="s">
        <v>15616</v>
      </c>
    </row>
    <row r="3674" spans="1:15" x14ac:dyDescent="0.25">
      <c r="A3674" s="19">
        <v>3673</v>
      </c>
      <c r="B3674" t="s">
        <v>11627</v>
      </c>
      <c r="C3674" t="s">
        <v>3778</v>
      </c>
      <c r="D3674" s="50" t="s">
        <v>12915</v>
      </c>
      <c r="E3674" s="84">
        <f t="shared" si="228"/>
        <v>43377</v>
      </c>
      <c r="F3674" s="50">
        <f t="shared" si="229"/>
        <v>2018</v>
      </c>
      <c r="G3674" s="50">
        <f t="shared" si="230"/>
        <v>10</v>
      </c>
      <c r="H3674" s="50">
        <f t="shared" si="231"/>
        <v>4</v>
      </c>
      <c r="I3674" s="54" t="s">
        <v>15622</v>
      </c>
      <c r="J3674" s="54" t="s">
        <v>17050</v>
      </c>
      <c r="K3674" s="54" t="s">
        <v>17124</v>
      </c>
      <c r="L3674" s="54" t="s">
        <v>15628</v>
      </c>
      <c r="M3674" s="55">
        <v>0</v>
      </c>
      <c r="N3674" s="55">
        <v>1</v>
      </c>
      <c r="O3674" s="54" t="s">
        <v>15616</v>
      </c>
    </row>
    <row r="3675" spans="1:15" x14ac:dyDescent="0.25">
      <c r="A3675" s="19">
        <v>3674</v>
      </c>
      <c r="B3675" t="s">
        <v>11680</v>
      </c>
      <c r="C3675" t="s">
        <v>3726</v>
      </c>
      <c r="D3675" s="50" t="s">
        <v>12916</v>
      </c>
      <c r="E3675" s="84">
        <f t="shared" si="228"/>
        <v>43379</v>
      </c>
      <c r="F3675" s="50">
        <f t="shared" si="229"/>
        <v>2018</v>
      </c>
      <c r="G3675" s="50">
        <f t="shared" si="230"/>
        <v>10</v>
      </c>
      <c r="H3675" s="50">
        <f t="shared" si="231"/>
        <v>6</v>
      </c>
      <c r="I3675" s="54" t="s">
        <v>15622</v>
      </c>
      <c r="J3675" s="54" t="s">
        <v>17050</v>
      </c>
      <c r="K3675" s="54" t="s">
        <v>17124</v>
      </c>
      <c r="L3675" s="54" t="s">
        <v>15623</v>
      </c>
      <c r="M3675" s="55">
        <v>0.75</v>
      </c>
      <c r="N3675" s="55">
        <v>0.88</v>
      </c>
      <c r="O3675" s="54" t="s">
        <v>15615</v>
      </c>
    </row>
    <row r="3676" spans="1:15" x14ac:dyDescent="0.25">
      <c r="A3676" s="19">
        <v>3675</v>
      </c>
      <c r="B3676" t="s">
        <v>11597</v>
      </c>
      <c r="C3676" t="s">
        <v>3808</v>
      </c>
      <c r="D3676" s="50" t="s">
        <v>12917</v>
      </c>
      <c r="E3676" s="84">
        <f t="shared" si="228"/>
        <v>43381</v>
      </c>
      <c r="F3676" s="50">
        <f t="shared" si="229"/>
        <v>2018</v>
      </c>
      <c r="G3676" s="50">
        <f t="shared" si="230"/>
        <v>10</v>
      </c>
      <c r="H3676" s="50">
        <f t="shared" si="231"/>
        <v>1</v>
      </c>
      <c r="I3676" s="54" t="s">
        <v>15622</v>
      </c>
      <c r="J3676" s="54" t="s">
        <v>17050</v>
      </c>
      <c r="K3676" s="54" t="s">
        <v>17124</v>
      </c>
      <c r="L3676" s="54" t="s">
        <v>15626</v>
      </c>
      <c r="M3676" s="55">
        <v>1</v>
      </c>
      <c r="N3676" s="55">
        <v>1</v>
      </c>
      <c r="O3676" s="54" t="s">
        <v>15615</v>
      </c>
    </row>
    <row r="3677" spans="1:15" x14ac:dyDescent="0.25">
      <c r="A3677" s="19">
        <v>3676</v>
      </c>
      <c r="B3677" t="s">
        <v>9643</v>
      </c>
      <c r="C3677" t="s">
        <v>5721</v>
      </c>
      <c r="D3677" s="50" t="s">
        <v>12917</v>
      </c>
      <c r="E3677" s="84">
        <f t="shared" si="228"/>
        <v>43381</v>
      </c>
      <c r="F3677" s="50">
        <f t="shared" si="229"/>
        <v>2018</v>
      </c>
      <c r="G3677" s="50">
        <f t="shared" si="230"/>
        <v>10</v>
      </c>
      <c r="H3677" s="50">
        <f t="shared" si="231"/>
        <v>1</v>
      </c>
      <c r="I3677" s="54" t="s">
        <v>15622</v>
      </c>
      <c r="J3677" s="54" t="s">
        <v>17050</v>
      </c>
      <c r="K3677" s="54" t="s">
        <v>17124</v>
      </c>
      <c r="L3677" s="54" t="s">
        <v>15624</v>
      </c>
      <c r="M3677" s="55">
        <v>1</v>
      </c>
      <c r="N3677" s="55">
        <v>0.96</v>
      </c>
      <c r="O3677" s="54" t="s">
        <v>15616</v>
      </c>
    </row>
    <row r="3678" spans="1:15" x14ac:dyDescent="0.25">
      <c r="A3678" s="19">
        <v>3677</v>
      </c>
      <c r="B3678" t="s">
        <v>10804</v>
      </c>
      <c r="C3678" t="s">
        <v>3555</v>
      </c>
      <c r="D3678" s="50" t="s">
        <v>12917</v>
      </c>
      <c r="E3678" s="84">
        <f t="shared" si="228"/>
        <v>43381</v>
      </c>
      <c r="F3678" s="50">
        <f t="shared" si="229"/>
        <v>2018</v>
      </c>
      <c r="G3678" s="50">
        <f t="shared" si="230"/>
        <v>10</v>
      </c>
      <c r="H3678" s="50">
        <f t="shared" si="231"/>
        <v>1</v>
      </c>
      <c r="I3678" s="54" t="s">
        <v>15625</v>
      </c>
      <c r="J3678" s="54" t="s">
        <v>17050</v>
      </c>
      <c r="K3678" s="54" t="s">
        <v>17124</v>
      </c>
      <c r="L3678" s="54" t="s">
        <v>15628</v>
      </c>
      <c r="M3678" s="55">
        <v>0</v>
      </c>
      <c r="N3678" s="55">
        <v>1</v>
      </c>
      <c r="O3678" s="54" t="s">
        <v>15615</v>
      </c>
    </row>
    <row r="3679" spans="1:15" x14ac:dyDescent="0.25">
      <c r="A3679" s="19">
        <v>3678</v>
      </c>
      <c r="B3679" t="s">
        <v>9777</v>
      </c>
      <c r="C3679" t="s">
        <v>5592</v>
      </c>
      <c r="D3679" s="50" t="s">
        <v>12917</v>
      </c>
      <c r="E3679" s="84">
        <f t="shared" si="228"/>
        <v>43381</v>
      </c>
      <c r="F3679" s="50">
        <f t="shared" si="229"/>
        <v>2018</v>
      </c>
      <c r="G3679" s="50">
        <f t="shared" si="230"/>
        <v>10</v>
      </c>
      <c r="H3679" s="50">
        <f t="shared" si="231"/>
        <v>1</v>
      </c>
      <c r="I3679" s="54" t="s">
        <v>15622</v>
      </c>
      <c r="J3679" s="54" t="s">
        <v>17050</v>
      </c>
      <c r="K3679" s="54" t="s">
        <v>17124</v>
      </c>
      <c r="L3679" s="54" t="s">
        <v>15628</v>
      </c>
      <c r="M3679" s="55">
        <v>0</v>
      </c>
      <c r="N3679" s="55">
        <v>0.19</v>
      </c>
      <c r="O3679" s="54" t="s">
        <v>15615</v>
      </c>
    </row>
    <row r="3680" spans="1:15" x14ac:dyDescent="0.25">
      <c r="A3680" s="19">
        <v>3679</v>
      </c>
      <c r="B3680" t="s">
        <v>8518</v>
      </c>
      <c r="C3680" t="s">
        <v>6826</v>
      </c>
      <c r="D3680" s="50" t="s">
        <v>12918</v>
      </c>
      <c r="E3680" s="84">
        <f t="shared" si="228"/>
        <v>43382</v>
      </c>
      <c r="F3680" s="50">
        <f t="shared" si="229"/>
        <v>2018</v>
      </c>
      <c r="G3680" s="50">
        <f t="shared" si="230"/>
        <v>10</v>
      </c>
      <c r="H3680" s="50">
        <f t="shared" si="231"/>
        <v>2</v>
      </c>
      <c r="I3680" s="54" t="s">
        <v>15625</v>
      </c>
      <c r="J3680" s="54" t="s">
        <v>17050</v>
      </c>
      <c r="K3680" s="54" t="s">
        <v>17124</v>
      </c>
      <c r="L3680" s="54" t="s">
        <v>15626</v>
      </c>
      <c r="M3680" s="55">
        <v>0.94</v>
      </c>
      <c r="N3680" s="55">
        <v>0.97</v>
      </c>
      <c r="O3680" s="54" t="s">
        <v>15615</v>
      </c>
    </row>
    <row r="3681" spans="1:15" x14ac:dyDescent="0.25">
      <c r="A3681" s="19">
        <v>3680</v>
      </c>
      <c r="B3681" t="s">
        <v>8927</v>
      </c>
      <c r="C3681" t="s">
        <v>6425</v>
      </c>
      <c r="D3681" s="50" t="s">
        <v>12918</v>
      </c>
      <c r="E3681" s="84">
        <f t="shared" si="228"/>
        <v>43382</v>
      </c>
      <c r="F3681" s="50">
        <f t="shared" si="229"/>
        <v>2018</v>
      </c>
      <c r="G3681" s="50">
        <f t="shared" si="230"/>
        <v>10</v>
      </c>
      <c r="H3681" s="50">
        <f t="shared" si="231"/>
        <v>2</v>
      </c>
      <c r="I3681" s="54" t="s">
        <v>15700</v>
      </c>
      <c r="J3681" s="54" t="s">
        <v>17072</v>
      </c>
      <c r="K3681" s="54" t="s">
        <v>17124</v>
      </c>
      <c r="L3681" s="54" t="s">
        <v>15626</v>
      </c>
      <c r="M3681" s="55">
        <v>1</v>
      </c>
      <c r="N3681" s="55">
        <v>0.91</v>
      </c>
      <c r="O3681" s="54" t="s">
        <v>15615</v>
      </c>
    </row>
    <row r="3682" spans="1:15" x14ac:dyDescent="0.25">
      <c r="A3682" s="19">
        <v>3681</v>
      </c>
      <c r="B3682" t="s">
        <v>10245</v>
      </c>
      <c r="C3682" t="s">
        <v>5134</v>
      </c>
      <c r="D3682" s="50" t="s">
        <v>12919</v>
      </c>
      <c r="E3682" s="84">
        <f t="shared" si="228"/>
        <v>43383</v>
      </c>
      <c r="F3682" s="50">
        <f t="shared" si="229"/>
        <v>2018</v>
      </c>
      <c r="G3682" s="50">
        <f t="shared" si="230"/>
        <v>10</v>
      </c>
      <c r="H3682" s="50">
        <f t="shared" si="231"/>
        <v>3</v>
      </c>
      <c r="I3682" s="54" t="s">
        <v>15622</v>
      </c>
      <c r="J3682" s="54" t="s">
        <v>17050</v>
      </c>
      <c r="K3682" s="54" t="s">
        <v>17124</v>
      </c>
      <c r="L3682" s="54" t="s">
        <v>15624</v>
      </c>
      <c r="M3682" s="55">
        <v>0.9</v>
      </c>
      <c r="N3682" s="55">
        <v>0.87</v>
      </c>
      <c r="O3682" s="54" t="s">
        <v>15616</v>
      </c>
    </row>
    <row r="3683" spans="1:15" x14ac:dyDescent="0.25">
      <c r="A3683" s="19">
        <v>3682</v>
      </c>
      <c r="B3683" t="s">
        <v>8951</v>
      </c>
      <c r="C3683" t="s">
        <v>6402</v>
      </c>
      <c r="D3683" s="50" t="s">
        <v>12919</v>
      </c>
      <c r="E3683" s="84">
        <f t="shared" si="228"/>
        <v>43383</v>
      </c>
      <c r="F3683" s="50">
        <f t="shared" si="229"/>
        <v>2018</v>
      </c>
      <c r="G3683" s="50">
        <f t="shared" si="230"/>
        <v>10</v>
      </c>
      <c r="H3683" s="50">
        <f t="shared" si="231"/>
        <v>3</v>
      </c>
      <c r="I3683" s="54" t="s">
        <v>15625</v>
      </c>
      <c r="J3683" s="54" t="s">
        <v>17050</v>
      </c>
      <c r="K3683" s="54" t="s">
        <v>17124</v>
      </c>
      <c r="L3683" s="54" t="s">
        <v>15626</v>
      </c>
      <c r="M3683" s="55">
        <v>0.88</v>
      </c>
      <c r="N3683" s="55">
        <v>0.98</v>
      </c>
      <c r="O3683" s="54" t="s">
        <v>15616</v>
      </c>
    </row>
    <row r="3684" spans="1:15" x14ac:dyDescent="0.25">
      <c r="A3684" s="19">
        <v>3683</v>
      </c>
      <c r="B3684" t="s">
        <v>11227</v>
      </c>
      <c r="C3684" t="s">
        <v>4174</v>
      </c>
      <c r="D3684" s="50" t="s">
        <v>12919</v>
      </c>
      <c r="E3684" s="84">
        <f t="shared" si="228"/>
        <v>43383</v>
      </c>
      <c r="F3684" s="50">
        <f t="shared" si="229"/>
        <v>2018</v>
      </c>
      <c r="G3684" s="50">
        <f t="shared" si="230"/>
        <v>10</v>
      </c>
      <c r="H3684" s="50">
        <f t="shared" si="231"/>
        <v>3</v>
      </c>
      <c r="I3684" s="54" t="s">
        <v>15625</v>
      </c>
      <c r="J3684" s="54" t="s">
        <v>17050</v>
      </c>
      <c r="K3684" s="54" t="s">
        <v>17124</v>
      </c>
      <c r="L3684" s="54" t="s">
        <v>15626</v>
      </c>
      <c r="M3684" s="55">
        <v>1</v>
      </c>
      <c r="N3684" s="55">
        <v>1</v>
      </c>
      <c r="O3684" s="54" t="s">
        <v>15615</v>
      </c>
    </row>
    <row r="3685" spans="1:15" x14ac:dyDescent="0.25">
      <c r="A3685" s="19">
        <v>3684</v>
      </c>
      <c r="B3685" t="s">
        <v>10520</v>
      </c>
      <c r="C3685" t="s">
        <v>4863</v>
      </c>
      <c r="D3685" s="50" t="s">
        <v>12920</v>
      </c>
      <c r="E3685" s="84">
        <f t="shared" si="228"/>
        <v>43384</v>
      </c>
      <c r="F3685" s="50">
        <f t="shared" si="229"/>
        <v>2018</v>
      </c>
      <c r="G3685" s="50">
        <f t="shared" si="230"/>
        <v>10</v>
      </c>
      <c r="H3685" s="50">
        <f t="shared" si="231"/>
        <v>4</v>
      </c>
      <c r="I3685" s="54" t="s">
        <v>15622</v>
      </c>
      <c r="J3685" s="54" t="s">
        <v>17050</v>
      </c>
      <c r="K3685" s="54" t="s">
        <v>17124</v>
      </c>
      <c r="L3685" s="54" t="s">
        <v>15626</v>
      </c>
      <c r="M3685" s="55">
        <v>1</v>
      </c>
      <c r="N3685" s="55">
        <v>1</v>
      </c>
      <c r="O3685" s="54" t="s">
        <v>15616</v>
      </c>
    </row>
    <row r="3686" spans="1:15" x14ac:dyDescent="0.25">
      <c r="A3686" s="19">
        <v>3685</v>
      </c>
      <c r="B3686" t="s">
        <v>10164</v>
      </c>
      <c r="C3686" t="s">
        <v>5214</v>
      </c>
      <c r="D3686" s="50" t="s">
        <v>12920</v>
      </c>
      <c r="E3686" s="84">
        <f t="shared" si="228"/>
        <v>43384</v>
      </c>
      <c r="F3686" s="50">
        <f t="shared" si="229"/>
        <v>2018</v>
      </c>
      <c r="G3686" s="50">
        <f t="shared" si="230"/>
        <v>10</v>
      </c>
      <c r="H3686" s="50">
        <f t="shared" si="231"/>
        <v>4</v>
      </c>
      <c r="I3686" s="54" t="s">
        <v>15622</v>
      </c>
      <c r="J3686" s="54" t="s">
        <v>17050</v>
      </c>
      <c r="K3686" s="54" t="s">
        <v>17124</v>
      </c>
      <c r="L3686" s="54" t="s">
        <v>15624</v>
      </c>
      <c r="M3686" s="55">
        <v>1</v>
      </c>
      <c r="N3686" s="55">
        <v>0.85</v>
      </c>
      <c r="O3686" s="54" t="s">
        <v>15615</v>
      </c>
    </row>
    <row r="3687" spans="1:15" x14ac:dyDescent="0.25">
      <c r="A3687" s="19">
        <v>3686</v>
      </c>
      <c r="B3687" t="s">
        <v>7903</v>
      </c>
      <c r="C3687" t="s">
        <v>7426</v>
      </c>
      <c r="D3687" s="50" t="s">
        <v>12920</v>
      </c>
      <c r="E3687" s="84">
        <f t="shared" si="228"/>
        <v>43384</v>
      </c>
      <c r="F3687" s="50">
        <f t="shared" si="229"/>
        <v>2018</v>
      </c>
      <c r="G3687" s="50">
        <f t="shared" si="230"/>
        <v>10</v>
      </c>
      <c r="H3687" s="50">
        <f t="shared" si="231"/>
        <v>4</v>
      </c>
      <c r="I3687" s="54" t="s">
        <v>15629</v>
      </c>
      <c r="J3687" s="54" t="s">
        <v>17050</v>
      </c>
      <c r="K3687" s="54" t="s">
        <v>17124</v>
      </c>
      <c r="L3687" s="54" t="s">
        <v>15626</v>
      </c>
      <c r="M3687" s="55">
        <v>1</v>
      </c>
      <c r="N3687" s="55">
        <v>0.97</v>
      </c>
      <c r="O3687" s="54" t="s">
        <v>15616</v>
      </c>
    </row>
    <row r="3688" spans="1:15" x14ac:dyDescent="0.25">
      <c r="A3688" s="19">
        <v>3687</v>
      </c>
      <c r="B3688" t="s">
        <v>9109</v>
      </c>
      <c r="C3688" t="s">
        <v>6244</v>
      </c>
      <c r="D3688" s="50" t="s">
        <v>12921</v>
      </c>
      <c r="E3688" s="84">
        <f t="shared" si="228"/>
        <v>43386</v>
      </c>
      <c r="F3688" s="50">
        <f t="shared" si="229"/>
        <v>2018</v>
      </c>
      <c r="G3688" s="50">
        <f t="shared" si="230"/>
        <v>10</v>
      </c>
      <c r="H3688" s="50">
        <f t="shared" si="231"/>
        <v>6</v>
      </c>
      <c r="I3688" s="54" t="s">
        <v>15622</v>
      </c>
      <c r="J3688" s="54" t="s">
        <v>17050</v>
      </c>
      <c r="K3688" s="54" t="s">
        <v>17124</v>
      </c>
      <c r="L3688" s="54" t="s">
        <v>15624</v>
      </c>
      <c r="M3688" s="55">
        <v>1</v>
      </c>
      <c r="N3688" s="55">
        <v>0.5</v>
      </c>
      <c r="O3688" s="54" t="s">
        <v>15615</v>
      </c>
    </row>
    <row r="3689" spans="1:15" x14ac:dyDescent="0.25">
      <c r="A3689" s="19">
        <v>3688</v>
      </c>
      <c r="B3689" t="s">
        <v>10405</v>
      </c>
      <c r="C3689" t="s">
        <v>4974</v>
      </c>
      <c r="D3689" s="50" t="s">
        <v>12922</v>
      </c>
      <c r="E3689" s="84">
        <f t="shared" si="228"/>
        <v>43388</v>
      </c>
      <c r="F3689" s="50">
        <f t="shared" si="229"/>
        <v>2018</v>
      </c>
      <c r="G3689" s="50">
        <f t="shared" si="230"/>
        <v>10</v>
      </c>
      <c r="H3689" s="50">
        <f t="shared" si="231"/>
        <v>1</v>
      </c>
      <c r="I3689" s="54" t="s">
        <v>15622</v>
      </c>
      <c r="J3689" s="54" t="s">
        <v>17050</v>
      </c>
      <c r="K3689" s="54" t="s">
        <v>17124</v>
      </c>
      <c r="L3689" s="54" t="s">
        <v>15626</v>
      </c>
      <c r="M3689" s="55">
        <v>1</v>
      </c>
      <c r="N3689" s="55">
        <v>1</v>
      </c>
      <c r="O3689" s="54" t="s">
        <v>15615</v>
      </c>
    </row>
    <row r="3690" spans="1:15" x14ac:dyDescent="0.25">
      <c r="A3690" s="19">
        <v>3689</v>
      </c>
      <c r="B3690" t="s">
        <v>7962</v>
      </c>
      <c r="C3690" t="s">
        <v>7369</v>
      </c>
      <c r="D3690" s="50" t="s">
        <v>12923</v>
      </c>
      <c r="E3690" s="84">
        <f t="shared" si="228"/>
        <v>43390</v>
      </c>
      <c r="F3690" s="50">
        <f t="shared" si="229"/>
        <v>2018</v>
      </c>
      <c r="G3690" s="50">
        <f t="shared" si="230"/>
        <v>10</v>
      </c>
      <c r="H3690" s="50">
        <f t="shared" si="231"/>
        <v>3</v>
      </c>
      <c r="I3690" s="54" t="s">
        <v>15622</v>
      </c>
      <c r="J3690" s="54" t="s">
        <v>17050</v>
      </c>
      <c r="K3690" s="54" t="s">
        <v>17124</v>
      </c>
      <c r="L3690" s="54" t="s">
        <v>15626</v>
      </c>
      <c r="M3690" s="55">
        <v>1</v>
      </c>
      <c r="N3690" s="55">
        <v>0.99</v>
      </c>
      <c r="O3690" s="54" t="s">
        <v>15616</v>
      </c>
    </row>
    <row r="3691" spans="1:15" x14ac:dyDescent="0.25">
      <c r="A3691" s="19">
        <v>3690</v>
      </c>
      <c r="B3691" t="s">
        <v>9226</v>
      </c>
      <c r="C3691" t="s">
        <v>6128</v>
      </c>
      <c r="D3691" s="50" t="s">
        <v>12924</v>
      </c>
      <c r="E3691" s="84">
        <f t="shared" si="228"/>
        <v>43391</v>
      </c>
      <c r="F3691" s="50">
        <f t="shared" si="229"/>
        <v>2018</v>
      </c>
      <c r="G3691" s="50">
        <f t="shared" si="230"/>
        <v>10</v>
      </c>
      <c r="H3691" s="50">
        <f t="shared" si="231"/>
        <v>4</v>
      </c>
      <c r="I3691" s="54" t="s">
        <v>15622</v>
      </c>
      <c r="J3691" s="54" t="s">
        <v>17050</v>
      </c>
      <c r="K3691" s="54" t="s">
        <v>17124</v>
      </c>
      <c r="L3691" s="54" t="s">
        <v>15623</v>
      </c>
      <c r="M3691" s="55">
        <v>0.52</v>
      </c>
      <c r="N3691" s="55">
        <v>1</v>
      </c>
      <c r="O3691" s="54" t="s">
        <v>15615</v>
      </c>
    </row>
    <row r="3692" spans="1:15" x14ac:dyDescent="0.25">
      <c r="A3692" s="19">
        <v>3691</v>
      </c>
      <c r="B3692" t="s">
        <v>9246</v>
      </c>
      <c r="C3692" t="s">
        <v>6108</v>
      </c>
      <c r="D3692" s="50" t="s">
        <v>12924</v>
      </c>
      <c r="E3692" s="84">
        <f t="shared" si="228"/>
        <v>43391</v>
      </c>
      <c r="F3692" s="50">
        <f t="shared" si="229"/>
        <v>2018</v>
      </c>
      <c r="G3692" s="50">
        <f t="shared" si="230"/>
        <v>10</v>
      </c>
      <c r="H3692" s="50">
        <f t="shared" si="231"/>
        <v>4</v>
      </c>
      <c r="I3692" s="54" t="s">
        <v>15719</v>
      </c>
      <c r="J3692" s="54" t="s">
        <v>17079</v>
      </c>
      <c r="K3692" s="54" t="s">
        <v>17124</v>
      </c>
      <c r="L3692" s="54" t="s">
        <v>15626</v>
      </c>
      <c r="M3692" s="55">
        <v>0.97</v>
      </c>
      <c r="N3692" s="55">
        <v>0.99</v>
      </c>
      <c r="O3692" s="54" t="s">
        <v>15615</v>
      </c>
    </row>
    <row r="3693" spans="1:15" x14ac:dyDescent="0.25">
      <c r="A3693" s="19">
        <v>3692</v>
      </c>
      <c r="B3693" t="s">
        <v>9289</v>
      </c>
      <c r="C3693" t="s">
        <v>6067</v>
      </c>
      <c r="D3693" s="50" t="s">
        <v>12925</v>
      </c>
      <c r="E3693" s="84">
        <f t="shared" si="228"/>
        <v>43392</v>
      </c>
      <c r="F3693" s="50">
        <f t="shared" si="229"/>
        <v>2018</v>
      </c>
      <c r="G3693" s="50">
        <f t="shared" si="230"/>
        <v>10</v>
      </c>
      <c r="H3693" s="50">
        <f t="shared" si="231"/>
        <v>5</v>
      </c>
      <c r="I3693" s="54" t="s">
        <v>15622</v>
      </c>
      <c r="J3693" s="54" t="s">
        <v>17050</v>
      </c>
      <c r="K3693" s="54" t="s">
        <v>17124</v>
      </c>
      <c r="L3693" s="54" t="s">
        <v>15626</v>
      </c>
      <c r="M3693" s="55">
        <v>1</v>
      </c>
      <c r="N3693" s="55">
        <v>0.98</v>
      </c>
      <c r="O3693" s="54" t="s">
        <v>15616</v>
      </c>
    </row>
    <row r="3694" spans="1:15" x14ac:dyDescent="0.25">
      <c r="A3694" s="19">
        <v>3693</v>
      </c>
      <c r="B3694" t="s">
        <v>8896</v>
      </c>
      <c r="C3694" t="s">
        <v>6456</v>
      </c>
      <c r="D3694" s="50" t="s">
        <v>12926</v>
      </c>
      <c r="E3694" s="84">
        <f t="shared" si="228"/>
        <v>43394</v>
      </c>
      <c r="F3694" s="50">
        <f t="shared" si="229"/>
        <v>2018</v>
      </c>
      <c r="G3694" s="50">
        <f t="shared" si="230"/>
        <v>10</v>
      </c>
      <c r="H3694" s="50">
        <f t="shared" si="231"/>
        <v>7</v>
      </c>
      <c r="I3694" s="54" t="s">
        <v>15625</v>
      </c>
      <c r="J3694" s="54" t="s">
        <v>17050</v>
      </c>
      <c r="K3694" s="54" t="s">
        <v>17124</v>
      </c>
      <c r="L3694" s="54" t="s">
        <v>15624</v>
      </c>
      <c r="M3694" s="55">
        <v>1</v>
      </c>
      <c r="N3694" s="55">
        <v>0.96</v>
      </c>
      <c r="O3694" s="54" t="s">
        <v>15616</v>
      </c>
    </row>
    <row r="3695" spans="1:15" x14ac:dyDescent="0.25">
      <c r="A3695" s="19">
        <v>3694</v>
      </c>
      <c r="B3695" t="s">
        <v>9115</v>
      </c>
      <c r="C3695" t="s">
        <v>6238</v>
      </c>
      <c r="D3695" s="50" t="s">
        <v>12926</v>
      </c>
      <c r="E3695" s="84">
        <f t="shared" si="228"/>
        <v>43394</v>
      </c>
      <c r="F3695" s="50">
        <f t="shared" si="229"/>
        <v>2018</v>
      </c>
      <c r="G3695" s="50">
        <f t="shared" si="230"/>
        <v>10</v>
      </c>
      <c r="H3695" s="50">
        <f t="shared" si="231"/>
        <v>7</v>
      </c>
      <c r="I3695" s="54" t="s">
        <v>15625</v>
      </c>
      <c r="J3695" s="54" t="s">
        <v>17050</v>
      </c>
      <c r="K3695" s="54" t="s">
        <v>17124</v>
      </c>
      <c r="L3695" s="54" t="s">
        <v>15626</v>
      </c>
      <c r="M3695" s="55">
        <v>1</v>
      </c>
      <c r="N3695" s="55">
        <v>0.93</v>
      </c>
      <c r="O3695" s="54" t="s">
        <v>15615</v>
      </c>
    </row>
    <row r="3696" spans="1:15" x14ac:dyDescent="0.25">
      <c r="A3696" s="19">
        <v>3695</v>
      </c>
      <c r="B3696" t="s">
        <v>11165</v>
      </c>
      <c r="C3696" t="s">
        <v>4235</v>
      </c>
      <c r="D3696" s="50" t="s">
        <v>12926</v>
      </c>
      <c r="E3696" s="84">
        <f t="shared" si="228"/>
        <v>43394</v>
      </c>
      <c r="F3696" s="50">
        <f t="shared" si="229"/>
        <v>2018</v>
      </c>
      <c r="G3696" s="50">
        <f t="shared" si="230"/>
        <v>10</v>
      </c>
      <c r="H3696" s="50">
        <f t="shared" si="231"/>
        <v>7</v>
      </c>
      <c r="I3696" s="54" t="s">
        <v>15622</v>
      </c>
      <c r="J3696" s="54" t="s">
        <v>17050</v>
      </c>
      <c r="K3696" s="54" t="s">
        <v>17124</v>
      </c>
      <c r="L3696" s="54" t="s">
        <v>15623</v>
      </c>
      <c r="M3696" s="55">
        <v>0.9</v>
      </c>
      <c r="N3696" s="55">
        <v>0.53</v>
      </c>
      <c r="O3696" s="54" t="s">
        <v>15615</v>
      </c>
    </row>
    <row r="3697" spans="1:15" x14ac:dyDescent="0.25">
      <c r="A3697" s="19">
        <v>3696</v>
      </c>
      <c r="B3697" t="s">
        <v>9510</v>
      </c>
      <c r="C3697" t="s">
        <v>5850</v>
      </c>
      <c r="D3697" s="50" t="s">
        <v>12927</v>
      </c>
      <c r="E3697" s="84">
        <f t="shared" si="228"/>
        <v>43395</v>
      </c>
      <c r="F3697" s="50">
        <f t="shared" si="229"/>
        <v>2018</v>
      </c>
      <c r="G3697" s="50">
        <f t="shared" si="230"/>
        <v>10</v>
      </c>
      <c r="H3697" s="50">
        <f t="shared" si="231"/>
        <v>1</v>
      </c>
      <c r="I3697" s="54" t="s">
        <v>15625</v>
      </c>
      <c r="J3697" s="54" t="s">
        <v>17050</v>
      </c>
      <c r="K3697" s="54" t="s">
        <v>17124</v>
      </c>
      <c r="L3697" s="54" t="s">
        <v>15623</v>
      </c>
      <c r="M3697" s="55">
        <v>1</v>
      </c>
      <c r="N3697" s="55">
        <v>0.98</v>
      </c>
      <c r="O3697" s="54" t="s">
        <v>15616</v>
      </c>
    </row>
    <row r="3698" spans="1:15" x14ac:dyDescent="0.25">
      <c r="A3698" s="19">
        <v>3697</v>
      </c>
      <c r="B3698" t="s">
        <v>10101</v>
      </c>
      <c r="C3698" t="s">
        <v>5274</v>
      </c>
      <c r="D3698" s="50" t="s">
        <v>12927</v>
      </c>
      <c r="E3698" s="84">
        <f t="shared" si="228"/>
        <v>43395</v>
      </c>
      <c r="F3698" s="50">
        <f t="shared" si="229"/>
        <v>2018</v>
      </c>
      <c r="G3698" s="50">
        <f t="shared" si="230"/>
        <v>10</v>
      </c>
      <c r="H3698" s="50">
        <f t="shared" si="231"/>
        <v>1</v>
      </c>
      <c r="I3698" s="54" t="s">
        <v>15629</v>
      </c>
      <c r="J3698" s="54" t="s">
        <v>17050</v>
      </c>
      <c r="K3698" s="54" t="s">
        <v>17124</v>
      </c>
      <c r="L3698" s="54" t="s">
        <v>15626</v>
      </c>
      <c r="M3698" s="55">
        <v>1</v>
      </c>
      <c r="N3698" s="55">
        <v>0.99</v>
      </c>
      <c r="O3698" s="54" t="s">
        <v>15616</v>
      </c>
    </row>
    <row r="3699" spans="1:15" x14ac:dyDescent="0.25">
      <c r="A3699" s="19">
        <v>3698</v>
      </c>
      <c r="B3699" t="s">
        <v>11487</v>
      </c>
      <c r="C3699" t="s">
        <v>3915</v>
      </c>
      <c r="D3699" s="50" t="s">
        <v>12928</v>
      </c>
      <c r="E3699" s="84">
        <f t="shared" si="228"/>
        <v>43396</v>
      </c>
      <c r="F3699" s="50">
        <f t="shared" si="229"/>
        <v>2018</v>
      </c>
      <c r="G3699" s="50">
        <f t="shared" si="230"/>
        <v>10</v>
      </c>
      <c r="H3699" s="50">
        <f t="shared" si="231"/>
        <v>2</v>
      </c>
      <c r="I3699" s="54" t="s">
        <v>15625</v>
      </c>
      <c r="J3699" s="54" t="s">
        <v>17050</v>
      </c>
      <c r="K3699" s="54" t="s">
        <v>17124</v>
      </c>
      <c r="L3699" s="54" t="s">
        <v>15626</v>
      </c>
      <c r="M3699" s="55">
        <v>1</v>
      </c>
      <c r="N3699" s="55">
        <v>0.98</v>
      </c>
      <c r="O3699" s="54" t="s">
        <v>15616</v>
      </c>
    </row>
    <row r="3700" spans="1:15" x14ac:dyDescent="0.25">
      <c r="A3700" s="19">
        <v>3699</v>
      </c>
      <c r="B3700" t="s">
        <v>8649</v>
      </c>
      <c r="C3700" t="s">
        <v>6699</v>
      </c>
      <c r="D3700" s="50" t="s">
        <v>12929</v>
      </c>
      <c r="E3700" s="84">
        <f t="shared" si="228"/>
        <v>43397</v>
      </c>
      <c r="F3700" s="50">
        <f t="shared" si="229"/>
        <v>2018</v>
      </c>
      <c r="G3700" s="50">
        <f t="shared" si="230"/>
        <v>10</v>
      </c>
      <c r="H3700" s="50">
        <f t="shared" si="231"/>
        <v>3</v>
      </c>
      <c r="I3700" s="54" t="s">
        <v>15622</v>
      </c>
      <c r="J3700" s="54" t="s">
        <v>17050</v>
      </c>
      <c r="K3700" s="54" t="s">
        <v>17124</v>
      </c>
      <c r="L3700" s="54" t="s">
        <v>15624</v>
      </c>
      <c r="M3700" s="55">
        <v>1</v>
      </c>
      <c r="N3700" s="55">
        <v>1</v>
      </c>
      <c r="O3700" s="54" t="s">
        <v>15615</v>
      </c>
    </row>
    <row r="3701" spans="1:15" x14ac:dyDescent="0.25">
      <c r="A3701" s="19">
        <v>3700</v>
      </c>
      <c r="B3701" t="s">
        <v>8742</v>
      </c>
      <c r="C3701" t="s">
        <v>6606</v>
      </c>
      <c r="D3701" s="50" t="s">
        <v>12929</v>
      </c>
      <c r="E3701" s="84">
        <f t="shared" si="228"/>
        <v>43397</v>
      </c>
      <c r="F3701" s="50">
        <f t="shared" si="229"/>
        <v>2018</v>
      </c>
      <c r="G3701" s="50">
        <f t="shared" si="230"/>
        <v>10</v>
      </c>
      <c r="H3701" s="50">
        <f t="shared" si="231"/>
        <v>3</v>
      </c>
      <c r="I3701" s="54" t="s">
        <v>15629</v>
      </c>
      <c r="J3701" s="54" t="s">
        <v>17050</v>
      </c>
      <c r="K3701" s="54" t="s">
        <v>17124</v>
      </c>
      <c r="L3701" s="54" t="s">
        <v>15626</v>
      </c>
      <c r="M3701" s="55">
        <v>1</v>
      </c>
      <c r="N3701" s="55">
        <v>1</v>
      </c>
      <c r="O3701" s="54" t="s">
        <v>15615</v>
      </c>
    </row>
    <row r="3702" spans="1:15" x14ac:dyDescent="0.25">
      <c r="A3702" s="19">
        <v>3701</v>
      </c>
      <c r="B3702" t="s">
        <v>9082</v>
      </c>
      <c r="C3702" t="s">
        <v>6271</v>
      </c>
      <c r="D3702" s="50" t="s">
        <v>12929</v>
      </c>
      <c r="E3702" s="84">
        <f t="shared" si="228"/>
        <v>43397</v>
      </c>
      <c r="F3702" s="50">
        <f t="shared" si="229"/>
        <v>2018</v>
      </c>
      <c r="G3702" s="50">
        <f t="shared" si="230"/>
        <v>10</v>
      </c>
      <c r="H3702" s="50">
        <f t="shared" si="231"/>
        <v>3</v>
      </c>
      <c r="I3702" s="54" t="s">
        <v>15622</v>
      </c>
      <c r="J3702" s="54" t="s">
        <v>17050</v>
      </c>
      <c r="K3702" s="54" t="s">
        <v>17124</v>
      </c>
      <c r="L3702" s="54" t="s">
        <v>15626</v>
      </c>
      <c r="M3702" s="55">
        <v>1</v>
      </c>
      <c r="N3702" s="55">
        <v>1</v>
      </c>
      <c r="O3702" s="54" t="s">
        <v>15615</v>
      </c>
    </row>
    <row r="3703" spans="1:15" x14ac:dyDescent="0.25">
      <c r="A3703" s="19">
        <v>3702</v>
      </c>
      <c r="B3703" t="s">
        <v>8174</v>
      </c>
      <c r="C3703" t="s">
        <v>7161</v>
      </c>
      <c r="D3703" s="50" t="s">
        <v>12930</v>
      </c>
      <c r="E3703" s="84">
        <f t="shared" si="228"/>
        <v>43398</v>
      </c>
      <c r="F3703" s="50">
        <f t="shared" si="229"/>
        <v>2018</v>
      </c>
      <c r="G3703" s="50">
        <f t="shared" si="230"/>
        <v>10</v>
      </c>
      <c r="H3703" s="50">
        <f t="shared" si="231"/>
        <v>4</v>
      </c>
      <c r="I3703" s="54" t="s">
        <v>15622</v>
      </c>
      <c r="J3703" s="54" t="s">
        <v>17050</v>
      </c>
      <c r="K3703" s="54" t="s">
        <v>17124</v>
      </c>
      <c r="L3703" s="54" t="s">
        <v>15626</v>
      </c>
      <c r="M3703" s="55">
        <v>0.8</v>
      </c>
      <c r="N3703" s="55">
        <v>0.97</v>
      </c>
      <c r="O3703" s="54" t="s">
        <v>15616</v>
      </c>
    </row>
    <row r="3704" spans="1:15" x14ac:dyDescent="0.25">
      <c r="A3704" s="19">
        <v>3703</v>
      </c>
      <c r="B3704" t="s">
        <v>9128</v>
      </c>
      <c r="C3704" t="s">
        <v>6225</v>
      </c>
      <c r="D3704" s="50" t="s">
        <v>12931</v>
      </c>
      <c r="E3704" s="84">
        <f t="shared" si="228"/>
        <v>43401</v>
      </c>
      <c r="F3704" s="50">
        <f t="shared" si="229"/>
        <v>2018</v>
      </c>
      <c r="G3704" s="50">
        <f t="shared" si="230"/>
        <v>10</v>
      </c>
      <c r="H3704" s="50">
        <f t="shared" si="231"/>
        <v>7</v>
      </c>
      <c r="I3704" s="54" t="s">
        <v>15629</v>
      </c>
      <c r="J3704" s="54" t="s">
        <v>17050</v>
      </c>
      <c r="K3704" s="54" t="s">
        <v>17124</v>
      </c>
      <c r="L3704" s="54" t="s">
        <v>15626</v>
      </c>
      <c r="M3704" s="55">
        <v>1</v>
      </c>
      <c r="N3704" s="55">
        <v>1</v>
      </c>
      <c r="O3704" s="54" t="s">
        <v>15615</v>
      </c>
    </row>
    <row r="3705" spans="1:15" x14ac:dyDescent="0.25">
      <c r="A3705" s="19">
        <v>3704</v>
      </c>
      <c r="B3705" t="s">
        <v>9824</v>
      </c>
      <c r="C3705" t="s">
        <v>5545</v>
      </c>
      <c r="D3705" s="50" t="s">
        <v>12932</v>
      </c>
      <c r="E3705" s="84">
        <f t="shared" si="228"/>
        <v>43402</v>
      </c>
      <c r="F3705" s="50">
        <f t="shared" si="229"/>
        <v>2018</v>
      </c>
      <c r="G3705" s="50">
        <f t="shared" si="230"/>
        <v>10</v>
      </c>
      <c r="H3705" s="50">
        <f t="shared" si="231"/>
        <v>1</v>
      </c>
      <c r="I3705" s="54" t="s">
        <v>15622</v>
      </c>
      <c r="J3705" s="54" t="s">
        <v>17050</v>
      </c>
      <c r="K3705" s="54" t="s">
        <v>17124</v>
      </c>
      <c r="L3705" s="54" t="s">
        <v>15626</v>
      </c>
      <c r="M3705" s="55">
        <v>1</v>
      </c>
      <c r="N3705" s="55">
        <v>1</v>
      </c>
      <c r="O3705" s="54" t="s">
        <v>15616</v>
      </c>
    </row>
    <row r="3706" spans="1:15" x14ac:dyDescent="0.25">
      <c r="A3706" s="19">
        <v>3705</v>
      </c>
      <c r="B3706" t="s">
        <v>9099</v>
      </c>
      <c r="C3706" t="s">
        <v>6254</v>
      </c>
      <c r="D3706" s="50" t="s">
        <v>12933</v>
      </c>
      <c r="E3706" s="84">
        <f t="shared" si="228"/>
        <v>43403</v>
      </c>
      <c r="F3706" s="50">
        <f t="shared" si="229"/>
        <v>2018</v>
      </c>
      <c r="G3706" s="50">
        <f t="shared" si="230"/>
        <v>10</v>
      </c>
      <c r="H3706" s="50">
        <f t="shared" si="231"/>
        <v>2</v>
      </c>
      <c r="I3706" s="54" t="s">
        <v>15697</v>
      </c>
      <c r="J3706" s="54" t="s">
        <v>17059</v>
      </c>
      <c r="K3706" s="54" t="s">
        <v>17124</v>
      </c>
      <c r="L3706" s="54" t="s">
        <v>15626</v>
      </c>
      <c r="M3706" s="55">
        <v>1</v>
      </c>
      <c r="N3706" s="55">
        <v>0.9</v>
      </c>
      <c r="O3706" s="54" t="s">
        <v>15616</v>
      </c>
    </row>
    <row r="3707" spans="1:15" x14ac:dyDescent="0.25">
      <c r="A3707" s="19">
        <v>3706</v>
      </c>
      <c r="B3707" t="s">
        <v>8634</v>
      </c>
      <c r="C3707" t="s">
        <v>6714</v>
      </c>
      <c r="D3707" s="50" t="s">
        <v>12933</v>
      </c>
      <c r="E3707" s="84">
        <f t="shared" si="228"/>
        <v>43403</v>
      </c>
      <c r="F3707" s="50">
        <f t="shared" si="229"/>
        <v>2018</v>
      </c>
      <c r="G3707" s="50">
        <f t="shared" si="230"/>
        <v>10</v>
      </c>
      <c r="H3707" s="50">
        <f t="shared" si="231"/>
        <v>2</v>
      </c>
      <c r="I3707" s="54" t="s">
        <v>15622</v>
      </c>
      <c r="J3707" s="54" t="s">
        <v>17050</v>
      </c>
      <c r="K3707" s="54" t="s">
        <v>17124</v>
      </c>
      <c r="L3707" s="54" t="s">
        <v>15626</v>
      </c>
      <c r="M3707" s="55">
        <v>1</v>
      </c>
      <c r="N3707" s="55">
        <v>1</v>
      </c>
      <c r="O3707" s="54" t="s">
        <v>15615</v>
      </c>
    </row>
    <row r="3708" spans="1:15" x14ac:dyDescent="0.25">
      <c r="A3708" s="19">
        <v>3707</v>
      </c>
      <c r="B3708" t="s">
        <v>10040</v>
      </c>
      <c r="C3708" t="s">
        <v>5334</v>
      </c>
      <c r="D3708" s="50" t="s">
        <v>12933</v>
      </c>
      <c r="E3708" s="84">
        <f t="shared" si="228"/>
        <v>43403</v>
      </c>
      <c r="F3708" s="50">
        <f t="shared" si="229"/>
        <v>2018</v>
      </c>
      <c r="G3708" s="50">
        <f t="shared" si="230"/>
        <v>10</v>
      </c>
      <c r="H3708" s="50">
        <f t="shared" si="231"/>
        <v>2</v>
      </c>
      <c r="I3708" s="54" t="s">
        <v>15629</v>
      </c>
      <c r="J3708" s="54" t="s">
        <v>17050</v>
      </c>
      <c r="K3708" s="54" t="s">
        <v>17124</v>
      </c>
      <c r="L3708" s="54" t="s">
        <v>15626</v>
      </c>
      <c r="M3708" s="55">
        <v>1</v>
      </c>
      <c r="N3708" s="55">
        <v>1</v>
      </c>
      <c r="O3708" s="54" t="s">
        <v>15616</v>
      </c>
    </row>
    <row r="3709" spans="1:15" x14ac:dyDescent="0.25">
      <c r="A3709" s="19">
        <v>3708</v>
      </c>
      <c r="B3709" t="s">
        <v>8288</v>
      </c>
      <c r="C3709" t="s">
        <v>7047</v>
      </c>
      <c r="D3709" s="50" t="s">
        <v>12934</v>
      </c>
      <c r="E3709" s="84">
        <f t="shared" si="228"/>
        <v>43404</v>
      </c>
      <c r="F3709" s="50">
        <f t="shared" si="229"/>
        <v>2018</v>
      </c>
      <c r="G3709" s="50">
        <f t="shared" si="230"/>
        <v>10</v>
      </c>
      <c r="H3709" s="50">
        <f t="shared" si="231"/>
        <v>3</v>
      </c>
      <c r="I3709" s="54" t="s">
        <v>15622</v>
      </c>
      <c r="J3709" s="54" t="s">
        <v>17050</v>
      </c>
      <c r="K3709" s="54" t="s">
        <v>17124</v>
      </c>
      <c r="L3709" s="54" t="s">
        <v>15623</v>
      </c>
      <c r="M3709" s="55">
        <v>1</v>
      </c>
      <c r="N3709" s="55">
        <v>0.2</v>
      </c>
      <c r="O3709" s="54" t="s">
        <v>15615</v>
      </c>
    </row>
    <row r="3710" spans="1:15" x14ac:dyDescent="0.25">
      <c r="A3710" s="19">
        <v>3709</v>
      </c>
      <c r="B3710" t="s">
        <v>9598</v>
      </c>
      <c r="C3710" t="s">
        <v>5764</v>
      </c>
      <c r="D3710" s="50" t="s">
        <v>12935</v>
      </c>
      <c r="E3710" s="84">
        <f t="shared" si="228"/>
        <v>43405</v>
      </c>
      <c r="F3710" s="50">
        <f t="shared" si="229"/>
        <v>2018</v>
      </c>
      <c r="G3710" s="50">
        <f t="shared" si="230"/>
        <v>11</v>
      </c>
      <c r="H3710" s="50">
        <f t="shared" si="231"/>
        <v>4</v>
      </c>
      <c r="I3710" s="54" t="s">
        <v>15625</v>
      </c>
      <c r="J3710" s="54" t="s">
        <v>17050</v>
      </c>
      <c r="K3710" s="54" t="s">
        <v>17124</v>
      </c>
      <c r="L3710" s="54" t="s">
        <v>15623</v>
      </c>
      <c r="M3710" s="55">
        <v>1</v>
      </c>
      <c r="N3710" s="55">
        <v>0.33</v>
      </c>
      <c r="O3710" s="54" t="s">
        <v>15615</v>
      </c>
    </row>
    <row r="3711" spans="1:15" x14ac:dyDescent="0.25">
      <c r="A3711" s="19">
        <v>3710</v>
      </c>
      <c r="B3711" t="s">
        <v>9627</v>
      </c>
      <c r="C3711" t="s">
        <v>5736</v>
      </c>
      <c r="D3711" s="50" t="s">
        <v>12936</v>
      </c>
      <c r="E3711" s="84">
        <f t="shared" si="228"/>
        <v>43406</v>
      </c>
      <c r="F3711" s="50">
        <f t="shared" si="229"/>
        <v>2018</v>
      </c>
      <c r="G3711" s="50">
        <f t="shared" si="230"/>
        <v>11</v>
      </c>
      <c r="H3711" s="50">
        <f t="shared" si="231"/>
        <v>5</v>
      </c>
      <c r="I3711" s="54" t="s">
        <v>15625</v>
      </c>
      <c r="J3711" s="54" t="s">
        <v>17050</v>
      </c>
      <c r="K3711" s="54" t="s">
        <v>17124</v>
      </c>
      <c r="L3711" s="54" t="s">
        <v>15624</v>
      </c>
      <c r="M3711" s="55">
        <v>0.93</v>
      </c>
      <c r="N3711" s="55">
        <v>0.97</v>
      </c>
      <c r="O3711" s="54" t="s">
        <v>15615</v>
      </c>
    </row>
    <row r="3712" spans="1:15" x14ac:dyDescent="0.25">
      <c r="A3712" s="19">
        <v>3711</v>
      </c>
      <c r="B3712" t="s">
        <v>9143</v>
      </c>
      <c r="C3712" t="s">
        <v>6210</v>
      </c>
      <c r="D3712" s="50" t="s">
        <v>12937</v>
      </c>
      <c r="E3712" s="84">
        <f t="shared" si="228"/>
        <v>43407</v>
      </c>
      <c r="F3712" s="50">
        <f t="shared" si="229"/>
        <v>2018</v>
      </c>
      <c r="G3712" s="50">
        <f t="shared" si="230"/>
        <v>11</v>
      </c>
      <c r="H3712" s="50">
        <f t="shared" si="231"/>
        <v>6</v>
      </c>
      <c r="I3712" s="54" t="s">
        <v>15622</v>
      </c>
      <c r="J3712" s="54" t="s">
        <v>17050</v>
      </c>
      <c r="K3712" s="54" t="s">
        <v>17124</v>
      </c>
      <c r="L3712" s="54" t="s">
        <v>15626</v>
      </c>
      <c r="M3712" s="55">
        <v>1</v>
      </c>
      <c r="N3712" s="55">
        <v>0.93</v>
      </c>
      <c r="O3712" s="54" t="s">
        <v>15615</v>
      </c>
    </row>
    <row r="3713" spans="1:15" x14ac:dyDescent="0.25">
      <c r="A3713" s="19">
        <v>3712</v>
      </c>
      <c r="B3713" t="s">
        <v>10968</v>
      </c>
      <c r="C3713" t="s">
        <v>4427</v>
      </c>
      <c r="D3713" s="50" t="s">
        <v>12937</v>
      </c>
      <c r="E3713" s="84">
        <f t="shared" si="228"/>
        <v>43407</v>
      </c>
      <c r="F3713" s="50">
        <f t="shared" si="229"/>
        <v>2018</v>
      </c>
      <c r="G3713" s="50">
        <f t="shared" si="230"/>
        <v>11</v>
      </c>
      <c r="H3713" s="50">
        <f t="shared" si="231"/>
        <v>6</v>
      </c>
      <c r="I3713" s="54" t="s">
        <v>15625</v>
      </c>
      <c r="J3713" s="54" t="s">
        <v>17050</v>
      </c>
      <c r="K3713" s="54" t="s">
        <v>17124</v>
      </c>
      <c r="L3713" s="54" t="s">
        <v>15626</v>
      </c>
      <c r="M3713" s="55">
        <v>1</v>
      </c>
      <c r="N3713" s="55">
        <v>0.99</v>
      </c>
      <c r="O3713" s="54" t="s">
        <v>15615</v>
      </c>
    </row>
    <row r="3714" spans="1:15" x14ac:dyDescent="0.25">
      <c r="A3714" s="19">
        <v>3713</v>
      </c>
      <c r="B3714" t="s">
        <v>8050</v>
      </c>
      <c r="C3714" t="s">
        <v>7283</v>
      </c>
      <c r="D3714" s="50" t="s">
        <v>12938</v>
      </c>
      <c r="E3714" s="84">
        <f t="shared" si="228"/>
        <v>43408</v>
      </c>
      <c r="F3714" s="50">
        <f t="shared" si="229"/>
        <v>2018</v>
      </c>
      <c r="G3714" s="50">
        <f t="shared" si="230"/>
        <v>11</v>
      </c>
      <c r="H3714" s="50">
        <f t="shared" si="231"/>
        <v>7</v>
      </c>
      <c r="I3714" s="54" t="s">
        <v>15622</v>
      </c>
      <c r="J3714" s="54" t="s">
        <v>17050</v>
      </c>
      <c r="K3714" s="54" t="s">
        <v>17124</v>
      </c>
      <c r="L3714" s="54" t="s">
        <v>15626</v>
      </c>
      <c r="M3714" s="55">
        <v>1</v>
      </c>
      <c r="N3714" s="55">
        <v>0.99</v>
      </c>
      <c r="O3714" s="54" t="s">
        <v>15615</v>
      </c>
    </row>
    <row r="3715" spans="1:15" x14ac:dyDescent="0.25">
      <c r="A3715" s="19">
        <v>3714</v>
      </c>
      <c r="B3715" t="s">
        <v>8926</v>
      </c>
      <c r="C3715" t="s">
        <v>6426</v>
      </c>
      <c r="D3715" s="50" t="s">
        <v>12939</v>
      </c>
      <c r="E3715" s="84">
        <f t="shared" ref="E3715:E3778" si="232">DATE(LEFT(D3715,4),MID(D3715,5,2),RIGHT(D3715,2))</f>
        <v>43409</v>
      </c>
      <c r="F3715" s="50">
        <f t="shared" ref="F3715:F3778" si="233">YEAR(E3715)</f>
        <v>2018</v>
      </c>
      <c r="G3715" s="50">
        <f t="shared" ref="G3715:G3778" si="234">MONTH(E3715)</f>
        <v>11</v>
      </c>
      <c r="H3715" s="50">
        <f t="shared" ref="H3715:H3778" si="235">WEEKDAY(E3715,2)</f>
        <v>1</v>
      </c>
      <c r="I3715" s="54" t="s">
        <v>15622</v>
      </c>
      <c r="J3715" s="54" t="s">
        <v>17050</v>
      </c>
      <c r="K3715" s="54" t="s">
        <v>17124</v>
      </c>
      <c r="L3715" s="54" t="s">
        <v>15626</v>
      </c>
      <c r="M3715" s="55">
        <v>1</v>
      </c>
      <c r="N3715" s="55">
        <v>1</v>
      </c>
      <c r="O3715" s="54" t="s">
        <v>15615</v>
      </c>
    </row>
    <row r="3716" spans="1:15" x14ac:dyDescent="0.25">
      <c r="A3716" s="19">
        <v>3715</v>
      </c>
      <c r="B3716" t="s">
        <v>10896</v>
      </c>
      <c r="C3716" t="s">
        <v>4498</v>
      </c>
      <c r="D3716" s="50" t="s">
        <v>12940</v>
      </c>
      <c r="E3716" s="84">
        <f t="shared" si="232"/>
        <v>43411</v>
      </c>
      <c r="F3716" s="50">
        <f t="shared" si="233"/>
        <v>2018</v>
      </c>
      <c r="G3716" s="50">
        <f t="shared" si="234"/>
        <v>11</v>
      </c>
      <c r="H3716" s="50">
        <f t="shared" si="235"/>
        <v>3</v>
      </c>
      <c r="I3716" s="54" t="s">
        <v>15622</v>
      </c>
      <c r="J3716" s="54" t="s">
        <v>17050</v>
      </c>
      <c r="K3716" s="54" t="s">
        <v>17124</v>
      </c>
      <c r="L3716" s="54" t="s">
        <v>15623</v>
      </c>
      <c r="M3716" s="55">
        <v>0.5</v>
      </c>
      <c r="N3716" s="55">
        <v>0.87</v>
      </c>
      <c r="O3716" s="54" t="s">
        <v>15615</v>
      </c>
    </row>
    <row r="3717" spans="1:15" x14ac:dyDescent="0.25">
      <c r="A3717" s="19">
        <v>3716</v>
      </c>
      <c r="B3717" t="s">
        <v>8844</v>
      </c>
      <c r="C3717" t="s">
        <v>6505</v>
      </c>
      <c r="D3717" s="50" t="s">
        <v>12941</v>
      </c>
      <c r="E3717" s="84">
        <f t="shared" si="232"/>
        <v>43412</v>
      </c>
      <c r="F3717" s="50">
        <f t="shared" si="233"/>
        <v>2018</v>
      </c>
      <c r="G3717" s="50">
        <f t="shared" si="234"/>
        <v>11</v>
      </c>
      <c r="H3717" s="50">
        <f t="shared" si="235"/>
        <v>4</v>
      </c>
      <c r="I3717" s="54" t="s">
        <v>15622</v>
      </c>
      <c r="J3717" s="54" t="s">
        <v>17050</v>
      </c>
      <c r="K3717" s="54" t="s">
        <v>17124</v>
      </c>
      <c r="L3717" s="54" t="s">
        <v>15626</v>
      </c>
      <c r="M3717" s="55">
        <v>0.98</v>
      </c>
      <c r="N3717" s="55">
        <v>0.94</v>
      </c>
      <c r="O3717" s="54" t="s">
        <v>15615</v>
      </c>
    </row>
    <row r="3718" spans="1:15" x14ac:dyDescent="0.25">
      <c r="A3718" s="19">
        <v>3717</v>
      </c>
      <c r="B3718" t="s">
        <v>9369</v>
      </c>
      <c r="C3718" t="s">
        <v>5988</v>
      </c>
      <c r="D3718" s="50" t="s">
        <v>12942</v>
      </c>
      <c r="E3718" s="84">
        <f t="shared" si="232"/>
        <v>43413</v>
      </c>
      <c r="F3718" s="50">
        <f t="shared" si="233"/>
        <v>2018</v>
      </c>
      <c r="G3718" s="50">
        <f t="shared" si="234"/>
        <v>11</v>
      </c>
      <c r="H3718" s="50">
        <f t="shared" si="235"/>
        <v>5</v>
      </c>
      <c r="I3718" s="54" t="s">
        <v>15625</v>
      </c>
      <c r="J3718" s="54" t="s">
        <v>17050</v>
      </c>
      <c r="K3718" s="54" t="s">
        <v>17124</v>
      </c>
      <c r="L3718" s="54" t="s">
        <v>15623</v>
      </c>
      <c r="M3718" s="55">
        <v>1</v>
      </c>
      <c r="N3718" s="55">
        <v>0</v>
      </c>
      <c r="O3718" s="54" t="s">
        <v>15616</v>
      </c>
    </row>
    <row r="3719" spans="1:15" x14ac:dyDescent="0.25">
      <c r="A3719" s="19">
        <v>3718</v>
      </c>
      <c r="B3719" t="s">
        <v>9542</v>
      </c>
      <c r="C3719" t="s">
        <v>5818</v>
      </c>
      <c r="D3719" s="50" t="s">
        <v>12943</v>
      </c>
      <c r="E3719" s="84">
        <f t="shared" si="232"/>
        <v>43415</v>
      </c>
      <c r="F3719" s="50">
        <f t="shared" si="233"/>
        <v>2018</v>
      </c>
      <c r="G3719" s="50">
        <f t="shared" si="234"/>
        <v>11</v>
      </c>
      <c r="H3719" s="50">
        <f t="shared" si="235"/>
        <v>7</v>
      </c>
      <c r="I3719" s="54" t="s">
        <v>15625</v>
      </c>
      <c r="J3719" s="54" t="s">
        <v>17050</v>
      </c>
      <c r="K3719" s="54" t="s">
        <v>17124</v>
      </c>
      <c r="L3719" s="54" t="s">
        <v>15623</v>
      </c>
      <c r="M3719" s="55">
        <v>1</v>
      </c>
      <c r="N3719" s="55">
        <v>0.93</v>
      </c>
      <c r="O3719" s="54" t="s">
        <v>15616</v>
      </c>
    </row>
    <row r="3720" spans="1:15" x14ac:dyDescent="0.25">
      <c r="A3720" s="19">
        <v>3719</v>
      </c>
      <c r="B3720" t="s">
        <v>7949</v>
      </c>
      <c r="C3720" t="s">
        <v>7382</v>
      </c>
      <c r="D3720" s="50" t="s">
        <v>12944</v>
      </c>
      <c r="E3720" s="84">
        <f t="shared" si="232"/>
        <v>43417</v>
      </c>
      <c r="F3720" s="50">
        <f t="shared" si="233"/>
        <v>2018</v>
      </c>
      <c r="G3720" s="50">
        <f t="shared" si="234"/>
        <v>11</v>
      </c>
      <c r="H3720" s="50">
        <f t="shared" si="235"/>
        <v>2</v>
      </c>
      <c r="I3720" s="54" t="s">
        <v>15640</v>
      </c>
      <c r="J3720" s="54" t="s">
        <v>17050</v>
      </c>
      <c r="K3720" s="54" t="s">
        <v>17124</v>
      </c>
      <c r="L3720" s="54" t="s">
        <v>15626</v>
      </c>
      <c r="M3720" s="55">
        <v>1</v>
      </c>
      <c r="N3720" s="55">
        <v>0.92</v>
      </c>
      <c r="O3720" s="54" t="s">
        <v>15615</v>
      </c>
    </row>
    <row r="3721" spans="1:15" x14ac:dyDescent="0.25">
      <c r="A3721" s="19">
        <v>3720</v>
      </c>
      <c r="B3721" t="s">
        <v>8529</v>
      </c>
      <c r="C3721" t="s">
        <v>6817</v>
      </c>
      <c r="D3721" s="50" t="s">
        <v>12945</v>
      </c>
      <c r="E3721" s="84">
        <f t="shared" si="232"/>
        <v>43418</v>
      </c>
      <c r="F3721" s="50">
        <f t="shared" si="233"/>
        <v>2018</v>
      </c>
      <c r="G3721" s="50">
        <f t="shared" si="234"/>
        <v>11</v>
      </c>
      <c r="H3721" s="50">
        <f t="shared" si="235"/>
        <v>3</v>
      </c>
      <c r="I3721" s="54" t="s">
        <v>15622</v>
      </c>
      <c r="J3721" s="54" t="s">
        <v>17050</v>
      </c>
      <c r="K3721" s="54" t="s">
        <v>17124</v>
      </c>
      <c r="L3721" s="54" t="s">
        <v>15626</v>
      </c>
      <c r="M3721" s="55">
        <v>1</v>
      </c>
      <c r="N3721" s="55">
        <v>1</v>
      </c>
      <c r="O3721" s="54" t="s">
        <v>15616</v>
      </c>
    </row>
    <row r="3722" spans="1:15" x14ac:dyDescent="0.25">
      <c r="A3722" s="19">
        <v>3721</v>
      </c>
      <c r="B3722" t="s">
        <v>7693</v>
      </c>
      <c r="C3722" t="s">
        <v>7625</v>
      </c>
      <c r="D3722" s="50" t="s">
        <v>12945</v>
      </c>
      <c r="E3722" s="84">
        <f t="shared" si="232"/>
        <v>43418</v>
      </c>
      <c r="F3722" s="50">
        <f t="shared" si="233"/>
        <v>2018</v>
      </c>
      <c r="G3722" s="50">
        <f t="shared" si="234"/>
        <v>11</v>
      </c>
      <c r="H3722" s="50">
        <f t="shared" si="235"/>
        <v>3</v>
      </c>
      <c r="I3722" s="54" t="s">
        <v>15625</v>
      </c>
      <c r="J3722" s="54" t="s">
        <v>17050</v>
      </c>
      <c r="K3722" s="54" t="s">
        <v>17124</v>
      </c>
      <c r="L3722" s="54" t="s">
        <v>15623</v>
      </c>
      <c r="M3722" s="55">
        <v>0.5</v>
      </c>
      <c r="N3722" s="55">
        <v>0.67</v>
      </c>
      <c r="O3722" s="54" t="s">
        <v>15616</v>
      </c>
    </row>
    <row r="3723" spans="1:15" x14ac:dyDescent="0.25">
      <c r="A3723" s="19">
        <v>3722</v>
      </c>
      <c r="B3723" t="s">
        <v>8786</v>
      </c>
      <c r="C3723" t="s">
        <v>6562</v>
      </c>
      <c r="D3723" s="50" t="s">
        <v>12946</v>
      </c>
      <c r="E3723" s="84">
        <f t="shared" si="232"/>
        <v>43421</v>
      </c>
      <c r="F3723" s="50">
        <f t="shared" si="233"/>
        <v>2018</v>
      </c>
      <c r="G3723" s="50">
        <f t="shared" si="234"/>
        <v>11</v>
      </c>
      <c r="H3723" s="50">
        <f t="shared" si="235"/>
        <v>6</v>
      </c>
      <c r="I3723" s="54" t="s">
        <v>15625</v>
      </c>
      <c r="J3723" s="54" t="s">
        <v>17050</v>
      </c>
      <c r="K3723" s="54" t="s">
        <v>17124</v>
      </c>
      <c r="L3723" s="54" t="s">
        <v>15626</v>
      </c>
      <c r="M3723" s="55">
        <v>1</v>
      </c>
      <c r="N3723" s="55">
        <v>1</v>
      </c>
      <c r="O3723" s="54" t="s">
        <v>15616</v>
      </c>
    </row>
    <row r="3724" spans="1:15" x14ac:dyDescent="0.25">
      <c r="A3724" s="19">
        <v>3723</v>
      </c>
      <c r="B3724" t="s">
        <v>10379</v>
      </c>
      <c r="C3724" t="s">
        <v>5000</v>
      </c>
      <c r="D3724" s="50" t="s">
        <v>12947</v>
      </c>
      <c r="E3724" s="84">
        <f t="shared" si="232"/>
        <v>43424</v>
      </c>
      <c r="F3724" s="50">
        <f t="shared" si="233"/>
        <v>2018</v>
      </c>
      <c r="G3724" s="50">
        <f t="shared" si="234"/>
        <v>11</v>
      </c>
      <c r="H3724" s="50">
        <f t="shared" si="235"/>
        <v>2</v>
      </c>
      <c r="I3724" s="54" t="s">
        <v>15622</v>
      </c>
      <c r="J3724" s="54" t="s">
        <v>17050</v>
      </c>
      <c r="K3724" s="54" t="s">
        <v>17124</v>
      </c>
      <c r="L3724" s="54" t="s">
        <v>15623</v>
      </c>
      <c r="M3724" s="55">
        <v>1</v>
      </c>
      <c r="N3724" s="55">
        <v>0.94</v>
      </c>
      <c r="O3724" s="54" t="s">
        <v>15616</v>
      </c>
    </row>
    <row r="3725" spans="1:15" x14ac:dyDescent="0.25">
      <c r="A3725" s="19">
        <v>3724</v>
      </c>
      <c r="B3725" t="s">
        <v>10652</v>
      </c>
      <c r="C3725" t="s">
        <v>4734</v>
      </c>
      <c r="D3725" s="50" t="s">
        <v>12948</v>
      </c>
      <c r="E3725" s="84">
        <f t="shared" si="232"/>
        <v>43426</v>
      </c>
      <c r="F3725" s="50">
        <f t="shared" si="233"/>
        <v>2018</v>
      </c>
      <c r="G3725" s="50">
        <f t="shared" si="234"/>
        <v>11</v>
      </c>
      <c r="H3725" s="50">
        <f t="shared" si="235"/>
        <v>4</v>
      </c>
      <c r="I3725" s="54" t="s">
        <v>15622</v>
      </c>
      <c r="J3725" s="54" t="s">
        <v>17050</v>
      </c>
      <c r="K3725" s="54" t="s">
        <v>17124</v>
      </c>
      <c r="L3725" s="54" t="s">
        <v>15626</v>
      </c>
      <c r="M3725" s="55">
        <v>0.9</v>
      </c>
      <c r="N3725" s="55">
        <v>0.96</v>
      </c>
      <c r="O3725" s="54" t="s">
        <v>15615</v>
      </c>
    </row>
    <row r="3726" spans="1:15" x14ac:dyDescent="0.25">
      <c r="A3726" s="19">
        <v>3725</v>
      </c>
      <c r="B3726" t="s">
        <v>11017</v>
      </c>
      <c r="C3726" t="s">
        <v>4380</v>
      </c>
      <c r="D3726" s="50" t="s">
        <v>12948</v>
      </c>
      <c r="E3726" s="84">
        <f t="shared" si="232"/>
        <v>43426</v>
      </c>
      <c r="F3726" s="50">
        <f t="shared" si="233"/>
        <v>2018</v>
      </c>
      <c r="G3726" s="50">
        <f t="shared" si="234"/>
        <v>11</v>
      </c>
      <c r="H3726" s="50">
        <f t="shared" si="235"/>
        <v>4</v>
      </c>
      <c r="I3726" s="54" t="s">
        <v>15622</v>
      </c>
      <c r="J3726" s="54" t="s">
        <v>17050</v>
      </c>
      <c r="K3726" s="54" t="s">
        <v>17124</v>
      </c>
      <c r="L3726" s="54" t="s">
        <v>15626</v>
      </c>
      <c r="M3726" s="55">
        <v>0.9</v>
      </c>
      <c r="N3726" s="55">
        <v>1</v>
      </c>
      <c r="O3726" s="54" t="s">
        <v>15615</v>
      </c>
    </row>
    <row r="3727" spans="1:15" x14ac:dyDescent="0.25">
      <c r="A3727" s="19">
        <v>3726</v>
      </c>
      <c r="B3727" t="s">
        <v>9616</v>
      </c>
      <c r="C3727" t="s">
        <v>5747</v>
      </c>
      <c r="D3727" s="50" t="s">
        <v>12949</v>
      </c>
      <c r="E3727" s="84">
        <f t="shared" si="232"/>
        <v>43429</v>
      </c>
      <c r="F3727" s="50">
        <f t="shared" si="233"/>
        <v>2018</v>
      </c>
      <c r="G3727" s="50">
        <f t="shared" si="234"/>
        <v>11</v>
      </c>
      <c r="H3727" s="50">
        <f t="shared" si="235"/>
        <v>7</v>
      </c>
      <c r="I3727" s="54" t="s">
        <v>15625</v>
      </c>
      <c r="J3727" s="54" t="s">
        <v>17050</v>
      </c>
      <c r="K3727" s="54" t="s">
        <v>17124</v>
      </c>
      <c r="L3727" s="54" t="s">
        <v>15626</v>
      </c>
      <c r="M3727" s="55">
        <v>1</v>
      </c>
      <c r="N3727" s="55">
        <v>1</v>
      </c>
      <c r="O3727" s="54" t="s">
        <v>15615</v>
      </c>
    </row>
    <row r="3728" spans="1:15" x14ac:dyDescent="0.25">
      <c r="A3728" s="19">
        <v>3727</v>
      </c>
      <c r="B3728" t="s">
        <v>8542</v>
      </c>
      <c r="C3728" t="s">
        <v>6804</v>
      </c>
      <c r="D3728" s="50" t="s">
        <v>12950</v>
      </c>
      <c r="E3728" s="84">
        <f t="shared" si="232"/>
        <v>43430</v>
      </c>
      <c r="F3728" s="50">
        <f t="shared" si="233"/>
        <v>2018</v>
      </c>
      <c r="G3728" s="50">
        <f t="shared" si="234"/>
        <v>11</v>
      </c>
      <c r="H3728" s="50">
        <f t="shared" si="235"/>
        <v>1</v>
      </c>
      <c r="I3728" s="54" t="s">
        <v>15622</v>
      </c>
      <c r="J3728" s="54" t="s">
        <v>17050</v>
      </c>
      <c r="K3728" s="54" t="s">
        <v>17124</v>
      </c>
      <c r="L3728" s="54" t="s">
        <v>15624</v>
      </c>
      <c r="M3728" s="55">
        <v>0.6</v>
      </c>
      <c r="N3728" s="55">
        <v>0.98</v>
      </c>
      <c r="O3728" s="54" t="s">
        <v>15616</v>
      </c>
    </row>
    <row r="3729" spans="1:15" x14ac:dyDescent="0.25">
      <c r="A3729" s="19">
        <v>3728</v>
      </c>
      <c r="B3729" t="s">
        <v>8583</v>
      </c>
      <c r="C3729" t="s">
        <v>6764</v>
      </c>
      <c r="D3729" s="50" t="s">
        <v>12951</v>
      </c>
      <c r="E3729" s="84">
        <f t="shared" si="232"/>
        <v>43431</v>
      </c>
      <c r="F3729" s="50">
        <f t="shared" si="233"/>
        <v>2018</v>
      </c>
      <c r="G3729" s="50">
        <f t="shared" si="234"/>
        <v>11</v>
      </c>
      <c r="H3729" s="50">
        <f t="shared" si="235"/>
        <v>2</v>
      </c>
      <c r="I3729" s="54" t="s">
        <v>15629</v>
      </c>
      <c r="J3729" s="54" t="s">
        <v>17050</v>
      </c>
      <c r="K3729" s="54" t="s">
        <v>17124</v>
      </c>
      <c r="L3729" s="54" t="s">
        <v>15623</v>
      </c>
      <c r="M3729" s="55">
        <v>0.9</v>
      </c>
      <c r="N3729" s="55">
        <v>0.98</v>
      </c>
      <c r="O3729" s="54" t="s">
        <v>15616</v>
      </c>
    </row>
    <row r="3730" spans="1:15" x14ac:dyDescent="0.25">
      <c r="A3730" s="19">
        <v>3729</v>
      </c>
      <c r="B3730" t="s">
        <v>8778</v>
      </c>
      <c r="C3730" t="s">
        <v>6570</v>
      </c>
      <c r="D3730" s="50" t="s">
        <v>12952</v>
      </c>
      <c r="E3730" s="84">
        <f t="shared" si="232"/>
        <v>43433</v>
      </c>
      <c r="F3730" s="50">
        <f t="shared" si="233"/>
        <v>2018</v>
      </c>
      <c r="G3730" s="50">
        <f t="shared" si="234"/>
        <v>11</v>
      </c>
      <c r="H3730" s="50">
        <f t="shared" si="235"/>
        <v>4</v>
      </c>
      <c r="I3730" s="54" t="s">
        <v>15622</v>
      </c>
      <c r="J3730" s="54" t="s">
        <v>17050</v>
      </c>
      <c r="K3730" s="54" t="s">
        <v>17124</v>
      </c>
      <c r="L3730" s="54" t="s">
        <v>15626</v>
      </c>
      <c r="M3730" s="55">
        <v>1</v>
      </c>
      <c r="N3730" s="55">
        <v>1</v>
      </c>
      <c r="O3730" s="54" t="s">
        <v>15615</v>
      </c>
    </row>
    <row r="3731" spans="1:15" x14ac:dyDescent="0.25">
      <c r="A3731" s="19">
        <v>3730</v>
      </c>
      <c r="B3731" t="s">
        <v>8191</v>
      </c>
      <c r="C3731" t="s">
        <v>7144</v>
      </c>
      <c r="D3731" s="50" t="s">
        <v>12952</v>
      </c>
      <c r="E3731" s="84">
        <f t="shared" si="232"/>
        <v>43433</v>
      </c>
      <c r="F3731" s="50">
        <f t="shared" si="233"/>
        <v>2018</v>
      </c>
      <c r="G3731" s="50">
        <f t="shared" si="234"/>
        <v>11</v>
      </c>
      <c r="H3731" s="50">
        <f t="shared" si="235"/>
        <v>4</v>
      </c>
      <c r="I3731" s="54" t="s">
        <v>15622</v>
      </c>
      <c r="J3731" s="54" t="s">
        <v>17050</v>
      </c>
      <c r="K3731" s="54" t="s">
        <v>17124</v>
      </c>
      <c r="L3731" s="54" t="s">
        <v>15626</v>
      </c>
      <c r="M3731" s="55">
        <v>1</v>
      </c>
      <c r="N3731" s="55">
        <v>0.56000000000000005</v>
      </c>
      <c r="O3731" s="54" t="s">
        <v>15615</v>
      </c>
    </row>
    <row r="3732" spans="1:15" x14ac:dyDescent="0.25">
      <c r="A3732" s="19">
        <v>3731</v>
      </c>
      <c r="B3732" t="s">
        <v>7938</v>
      </c>
      <c r="C3732" t="s">
        <v>7392</v>
      </c>
      <c r="D3732" s="50" t="s">
        <v>12953</v>
      </c>
      <c r="E3732" s="84">
        <f t="shared" si="232"/>
        <v>43434</v>
      </c>
      <c r="F3732" s="50">
        <f t="shared" si="233"/>
        <v>2018</v>
      </c>
      <c r="G3732" s="50">
        <f t="shared" si="234"/>
        <v>11</v>
      </c>
      <c r="H3732" s="50">
        <f t="shared" si="235"/>
        <v>5</v>
      </c>
      <c r="I3732" s="54" t="s">
        <v>15622</v>
      </c>
      <c r="J3732" s="54" t="s">
        <v>17050</v>
      </c>
      <c r="K3732" s="54" t="s">
        <v>17124</v>
      </c>
      <c r="L3732" s="54" t="s">
        <v>15623</v>
      </c>
      <c r="M3732" s="55">
        <v>1</v>
      </c>
      <c r="N3732" s="55">
        <v>0.93</v>
      </c>
      <c r="O3732" s="54" t="s">
        <v>15615</v>
      </c>
    </row>
    <row r="3733" spans="1:15" x14ac:dyDescent="0.25">
      <c r="A3733" s="19">
        <v>3732</v>
      </c>
      <c r="B3733" t="s">
        <v>7895</v>
      </c>
      <c r="C3733" t="s">
        <v>7433</v>
      </c>
      <c r="D3733" s="50" t="s">
        <v>12954</v>
      </c>
      <c r="E3733" s="84">
        <f t="shared" si="232"/>
        <v>43435</v>
      </c>
      <c r="F3733" s="50">
        <f t="shared" si="233"/>
        <v>2018</v>
      </c>
      <c r="G3733" s="50">
        <f t="shared" si="234"/>
        <v>12</v>
      </c>
      <c r="H3733" s="50">
        <f t="shared" si="235"/>
        <v>6</v>
      </c>
      <c r="I3733" s="54" t="s">
        <v>15625</v>
      </c>
      <c r="J3733" s="54" t="s">
        <v>17050</v>
      </c>
      <c r="K3733" s="54" t="s">
        <v>17124</v>
      </c>
      <c r="L3733" s="54" t="s">
        <v>15626</v>
      </c>
      <c r="M3733" s="55">
        <v>1</v>
      </c>
      <c r="N3733" s="55">
        <v>1</v>
      </c>
      <c r="O3733" s="54" t="s">
        <v>15616</v>
      </c>
    </row>
    <row r="3734" spans="1:15" x14ac:dyDescent="0.25">
      <c r="A3734" s="19">
        <v>3733</v>
      </c>
      <c r="B3734" t="s">
        <v>9234</v>
      </c>
      <c r="C3734" t="s">
        <v>6120</v>
      </c>
      <c r="D3734" s="50" t="s">
        <v>12954</v>
      </c>
      <c r="E3734" s="84">
        <f t="shared" si="232"/>
        <v>43435</v>
      </c>
      <c r="F3734" s="50">
        <f t="shared" si="233"/>
        <v>2018</v>
      </c>
      <c r="G3734" s="50">
        <f t="shared" si="234"/>
        <v>12</v>
      </c>
      <c r="H3734" s="50">
        <f t="shared" si="235"/>
        <v>6</v>
      </c>
      <c r="I3734" s="54" t="s">
        <v>15622</v>
      </c>
      <c r="J3734" s="54" t="s">
        <v>17050</v>
      </c>
      <c r="K3734" s="54" t="s">
        <v>17124</v>
      </c>
      <c r="L3734" s="54" t="s">
        <v>15626</v>
      </c>
      <c r="M3734" s="55">
        <v>1</v>
      </c>
      <c r="N3734" s="55">
        <v>0.6</v>
      </c>
      <c r="O3734" s="54" t="s">
        <v>15615</v>
      </c>
    </row>
    <row r="3735" spans="1:15" x14ac:dyDescent="0.25">
      <c r="A3735" s="19">
        <v>3734</v>
      </c>
      <c r="B3735" t="s">
        <v>10676</v>
      </c>
      <c r="C3735" t="s">
        <v>4710</v>
      </c>
      <c r="D3735" s="50" t="s">
        <v>12955</v>
      </c>
      <c r="E3735" s="84">
        <f t="shared" si="232"/>
        <v>43436</v>
      </c>
      <c r="F3735" s="50">
        <f t="shared" si="233"/>
        <v>2018</v>
      </c>
      <c r="G3735" s="50">
        <f t="shared" si="234"/>
        <v>12</v>
      </c>
      <c r="H3735" s="50">
        <f t="shared" si="235"/>
        <v>7</v>
      </c>
      <c r="I3735" s="54" t="s">
        <v>15622</v>
      </c>
      <c r="J3735" s="54" t="s">
        <v>17050</v>
      </c>
      <c r="K3735" s="54" t="s">
        <v>17124</v>
      </c>
      <c r="L3735" s="54" t="s">
        <v>15624</v>
      </c>
      <c r="M3735" s="55">
        <v>1</v>
      </c>
      <c r="N3735" s="55">
        <v>0.94</v>
      </c>
      <c r="O3735" s="54" t="s">
        <v>15616</v>
      </c>
    </row>
    <row r="3736" spans="1:15" x14ac:dyDescent="0.25">
      <c r="A3736" s="19">
        <v>3735</v>
      </c>
      <c r="B3736" t="s">
        <v>7688</v>
      </c>
      <c r="C3736" t="s">
        <v>7629</v>
      </c>
      <c r="D3736" s="50" t="s">
        <v>12956</v>
      </c>
      <c r="E3736" s="84">
        <f t="shared" si="232"/>
        <v>43437</v>
      </c>
      <c r="F3736" s="50">
        <f t="shared" si="233"/>
        <v>2018</v>
      </c>
      <c r="G3736" s="50">
        <f t="shared" si="234"/>
        <v>12</v>
      </c>
      <c r="H3736" s="50">
        <f t="shared" si="235"/>
        <v>1</v>
      </c>
      <c r="I3736" s="54" t="s">
        <v>15629</v>
      </c>
      <c r="J3736" s="54" t="s">
        <v>17050</v>
      </c>
      <c r="K3736" s="54" t="s">
        <v>17124</v>
      </c>
      <c r="L3736" s="54" t="s">
        <v>15626</v>
      </c>
      <c r="M3736" s="55">
        <v>1</v>
      </c>
      <c r="N3736" s="55">
        <v>0.98</v>
      </c>
      <c r="O3736" s="54" t="s">
        <v>15615</v>
      </c>
    </row>
    <row r="3737" spans="1:15" x14ac:dyDescent="0.25">
      <c r="A3737" s="19">
        <v>3736</v>
      </c>
      <c r="B3737" t="s">
        <v>10756</v>
      </c>
      <c r="C3737" t="s">
        <v>4634</v>
      </c>
      <c r="D3737" s="50" t="s">
        <v>12956</v>
      </c>
      <c r="E3737" s="84">
        <f t="shared" si="232"/>
        <v>43437</v>
      </c>
      <c r="F3737" s="50">
        <f t="shared" si="233"/>
        <v>2018</v>
      </c>
      <c r="G3737" s="50">
        <f t="shared" si="234"/>
        <v>12</v>
      </c>
      <c r="H3737" s="50">
        <f t="shared" si="235"/>
        <v>1</v>
      </c>
      <c r="I3737" s="54" t="s">
        <v>15622</v>
      </c>
      <c r="J3737" s="54" t="s">
        <v>17050</v>
      </c>
      <c r="K3737" s="54" t="s">
        <v>17124</v>
      </c>
      <c r="L3737" s="54" t="s">
        <v>15623</v>
      </c>
      <c r="M3737" s="55">
        <v>1</v>
      </c>
      <c r="N3737" s="55">
        <v>1</v>
      </c>
      <c r="O3737" s="54" t="s">
        <v>15616</v>
      </c>
    </row>
    <row r="3738" spans="1:15" x14ac:dyDescent="0.25">
      <c r="A3738" s="19">
        <v>3737</v>
      </c>
      <c r="B3738" t="s">
        <v>9231</v>
      </c>
      <c r="C3738" t="s">
        <v>6123</v>
      </c>
      <c r="D3738" s="50" t="s">
        <v>12957</v>
      </c>
      <c r="E3738" s="84">
        <f t="shared" si="232"/>
        <v>43438</v>
      </c>
      <c r="F3738" s="50">
        <f t="shared" si="233"/>
        <v>2018</v>
      </c>
      <c r="G3738" s="50">
        <f t="shared" si="234"/>
        <v>12</v>
      </c>
      <c r="H3738" s="50">
        <f t="shared" si="235"/>
        <v>2</v>
      </c>
      <c r="I3738" s="54" t="s">
        <v>15622</v>
      </c>
      <c r="J3738" s="54" t="s">
        <v>17050</v>
      </c>
      <c r="K3738" s="54" t="s">
        <v>17124</v>
      </c>
      <c r="L3738" s="54" t="s">
        <v>15628</v>
      </c>
      <c r="M3738" s="55">
        <v>0</v>
      </c>
      <c r="N3738" s="55">
        <v>0.93</v>
      </c>
      <c r="O3738" s="54" t="s">
        <v>15615</v>
      </c>
    </row>
    <row r="3739" spans="1:15" x14ac:dyDescent="0.25">
      <c r="A3739" s="19">
        <v>3738</v>
      </c>
      <c r="B3739" t="s">
        <v>8218</v>
      </c>
      <c r="C3739" t="s">
        <v>7117</v>
      </c>
      <c r="D3739" s="50" t="s">
        <v>12957</v>
      </c>
      <c r="E3739" s="84">
        <f t="shared" si="232"/>
        <v>43438</v>
      </c>
      <c r="F3739" s="50">
        <f t="shared" si="233"/>
        <v>2018</v>
      </c>
      <c r="G3739" s="50">
        <f t="shared" si="234"/>
        <v>12</v>
      </c>
      <c r="H3739" s="50">
        <f t="shared" si="235"/>
        <v>2</v>
      </c>
      <c r="I3739" s="54" t="s">
        <v>15622</v>
      </c>
      <c r="J3739" s="54" t="s">
        <v>17050</v>
      </c>
      <c r="K3739" s="54" t="s">
        <v>17124</v>
      </c>
      <c r="L3739" s="54" t="s">
        <v>15623</v>
      </c>
      <c r="M3739" s="55">
        <v>1</v>
      </c>
      <c r="N3739" s="55">
        <v>1</v>
      </c>
      <c r="O3739" s="54" t="s">
        <v>15616</v>
      </c>
    </row>
    <row r="3740" spans="1:15" x14ac:dyDescent="0.25">
      <c r="A3740" s="19">
        <v>3739</v>
      </c>
      <c r="B3740" t="s">
        <v>9364</v>
      </c>
      <c r="C3740" t="s">
        <v>5993</v>
      </c>
      <c r="D3740" s="50" t="s">
        <v>12958</v>
      </c>
      <c r="E3740" s="84">
        <f t="shared" si="232"/>
        <v>43439</v>
      </c>
      <c r="F3740" s="50">
        <f t="shared" si="233"/>
        <v>2018</v>
      </c>
      <c r="G3740" s="50">
        <f t="shared" si="234"/>
        <v>12</v>
      </c>
      <c r="H3740" s="50">
        <f t="shared" si="235"/>
        <v>3</v>
      </c>
      <c r="I3740" s="54" t="s">
        <v>15723</v>
      </c>
      <c r="J3740" s="54" t="s">
        <v>17072</v>
      </c>
      <c r="K3740" s="54" t="s">
        <v>17124</v>
      </c>
      <c r="L3740" s="54" t="s">
        <v>15624</v>
      </c>
      <c r="M3740" s="55">
        <v>1</v>
      </c>
      <c r="N3740" s="55">
        <v>0.82</v>
      </c>
      <c r="O3740" s="54" t="s">
        <v>15615</v>
      </c>
    </row>
    <row r="3741" spans="1:15" x14ac:dyDescent="0.25">
      <c r="A3741" s="19">
        <v>3740</v>
      </c>
      <c r="B3741" t="s">
        <v>11312</v>
      </c>
      <c r="C3741" t="s">
        <v>4089</v>
      </c>
      <c r="D3741" s="50" t="s">
        <v>12959</v>
      </c>
      <c r="E3741" s="84">
        <f t="shared" si="232"/>
        <v>43440</v>
      </c>
      <c r="F3741" s="50">
        <f t="shared" si="233"/>
        <v>2018</v>
      </c>
      <c r="G3741" s="50">
        <f t="shared" si="234"/>
        <v>12</v>
      </c>
      <c r="H3741" s="50">
        <f t="shared" si="235"/>
        <v>4</v>
      </c>
      <c r="I3741" s="54" t="s">
        <v>15625</v>
      </c>
      <c r="J3741" s="54" t="s">
        <v>17050</v>
      </c>
      <c r="K3741" s="54" t="s">
        <v>17124</v>
      </c>
      <c r="L3741" s="54" t="s">
        <v>15626</v>
      </c>
      <c r="M3741" s="55">
        <v>1</v>
      </c>
      <c r="N3741" s="55">
        <v>1</v>
      </c>
      <c r="O3741" s="54" t="s">
        <v>15616</v>
      </c>
    </row>
    <row r="3742" spans="1:15" x14ac:dyDescent="0.25">
      <c r="A3742" s="19">
        <v>3741</v>
      </c>
      <c r="B3742" t="s">
        <v>11513</v>
      </c>
      <c r="C3742" t="s">
        <v>3890</v>
      </c>
      <c r="D3742" s="50" t="s">
        <v>12959</v>
      </c>
      <c r="E3742" s="84">
        <f t="shared" si="232"/>
        <v>43440</v>
      </c>
      <c r="F3742" s="50">
        <f t="shared" si="233"/>
        <v>2018</v>
      </c>
      <c r="G3742" s="50">
        <f t="shared" si="234"/>
        <v>12</v>
      </c>
      <c r="H3742" s="50">
        <f t="shared" si="235"/>
        <v>4</v>
      </c>
      <c r="I3742" s="54" t="s">
        <v>15622</v>
      </c>
      <c r="J3742" s="54" t="s">
        <v>17050</v>
      </c>
      <c r="K3742" s="54" t="s">
        <v>17124</v>
      </c>
      <c r="L3742" s="54" t="s">
        <v>15624</v>
      </c>
      <c r="M3742" s="55">
        <v>1</v>
      </c>
      <c r="N3742" s="55">
        <v>1</v>
      </c>
      <c r="O3742" s="54" t="s">
        <v>15615</v>
      </c>
    </row>
    <row r="3743" spans="1:15" x14ac:dyDescent="0.25">
      <c r="A3743" s="19">
        <v>3742</v>
      </c>
      <c r="B3743" t="s">
        <v>10606</v>
      </c>
      <c r="C3743" t="s">
        <v>4780</v>
      </c>
      <c r="D3743" s="50" t="s">
        <v>12960</v>
      </c>
      <c r="E3743" s="84">
        <f t="shared" si="232"/>
        <v>43441</v>
      </c>
      <c r="F3743" s="50">
        <f t="shared" si="233"/>
        <v>2018</v>
      </c>
      <c r="G3743" s="50">
        <f t="shared" si="234"/>
        <v>12</v>
      </c>
      <c r="H3743" s="50">
        <f t="shared" si="235"/>
        <v>5</v>
      </c>
      <c r="I3743" s="54" t="s">
        <v>15622</v>
      </c>
      <c r="J3743" s="54" t="s">
        <v>17050</v>
      </c>
      <c r="K3743" s="54" t="s">
        <v>17124</v>
      </c>
      <c r="L3743" s="54" t="s">
        <v>15628</v>
      </c>
      <c r="M3743" s="55">
        <v>0.33</v>
      </c>
      <c r="N3743" s="55">
        <v>0.67</v>
      </c>
      <c r="O3743" s="54" t="s">
        <v>15615</v>
      </c>
    </row>
    <row r="3744" spans="1:15" x14ac:dyDescent="0.25">
      <c r="A3744" s="19">
        <v>3743</v>
      </c>
      <c r="B3744" t="s">
        <v>9739</v>
      </c>
      <c r="C3744" t="s">
        <v>5626</v>
      </c>
      <c r="D3744" s="50" t="s">
        <v>12961</v>
      </c>
      <c r="E3744" s="84">
        <f t="shared" si="232"/>
        <v>43443</v>
      </c>
      <c r="F3744" s="50">
        <f t="shared" si="233"/>
        <v>2018</v>
      </c>
      <c r="G3744" s="50">
        <f t="shared" si="234"/>
        <v>12</v>
      </c>
      <c r="H3744" s="50">
        <f t="shared" si="235"/>
        <v>7</v>
      </c>
      <c r="I3744" s="54" t="s">
        <v>15622</v>
      </c>
      <c r="J3744" s="54" t="s">
        <v>17050</v>
      </c>
      <c r="K3744" s="54" t="s">
        <v>17124</v>
      </c>
      <c r="L3744" s="54" t="s">
        <v>15624</v>
      </c>
      <c r="M3744" s="55">
        <v>1</v>
      </c>
      <c r="N3744" s="55">
        <v>1</v>
      </c>
      <c r="O3744" s="54" t="s">
        <v>15616</v>
      </c>
    </row>
    <row r="3745" spans="1:15" x14ac:dyDescent="0.25">
      <c r="A3745" s="19">
        <v>3744</v>
      </c>
      <c r="B3745" t="s">
        <v>9519</v>
      </c>
      <c r="C3745" t="s">
        <v>5841</v>
      </c>
      <c r="D3745" s="50" t="s">
        <v>12961</v>
      </c>
      <c r="E3745" s="84">
        <f t="shared" si="232"/>
        <v>43443</v>
      </c>
      <c r="F3745" s="50">
        <f t="shared" si="233"/>
        <v>2018</v>
      </c>
      <c r="G3745" s="50">
        <f t="shared" si="234"/>
        <v>12</v>
      </c>
      <c r="H3745" s="50">
        <f t="shared" si="235"/>
        <v>7</v>
      </c>
      <c r="I3745" s="54" t="s">
        <v>15622</v>
      </c>
      <c r="J3745" s="54" t="s">
        <v>17050</v>
      </c>
      <c r="K3745" s="54" t="s">
        <v>17124</v>
      </c>
      <c r="L3745" s="54" t="s">
        <v>15626</v>
      </c>
      <c r="M3745" s="55">
        <v>1</v>
      </c>
      <c r="N3745" s="55">
        <v>0.98</v>
      </c>
      <c r="O3745" s="54" t="s">
        <v>15616</v>
      </c>
    </row>
    <row r="3746" spans="1:15" x14ac:dyDescent="0.25">
      <c r="A3746" s="19">
        <v>3745</v>
      </c>
      <c r="B3746" t="s">
        <v>8124</v>
      </c>
      <c r="C3746" t="s">
        <v>7211</v>
      </c>
      <c r="D3746" s="50" t="s">
        <v>12961</v>
      </c>
      <c r="E3746" s="84">
        <f t="shared" si="232"/>
        <v>43443</v>
      </c>
      <c r="F3746" s="50">
        <f t="shared" si="233"/>
        <v>2018</v>
      </c>
      <c r="G3746" s="50">
        <f t="shared" si="234"/>
        <v>12</v>
      </c>
      <c r="H3746" s="50">
        <f t="shared" si="235"/>
        <v>7</v>
      </c>
      <c r="I3746" s="54" t="s">
        <v>15622</v>
      </c>
      <c r="J3746" s="54" t="s">
        <v>17050</v>
      </c>
      <c r="K3746" s="54" t="s">
        <v>17124</v>
      </c>
      <c r="L3746" s="54" t="s">
        <v>15623</v>
      </c>
      <c r="M3746" s="55">
        <v>1</v>
      </c>
      <c r="N3746" s="55">
        <v>0.97</v>
      </c>
      <c r="O3746" s="54" t="s">
        <v>15615</v>
      </c>
    </row>
    <row r="3747" spans="1:15" x14ac:dyDescent="0.25">
      <c r="A3747" s="19">
        <v>3746</v>
      </c>
      <c r="B3747" t="s">
        <v>10166</v>
      </c>
      <c r="C3747" t="s">
        <v>5212</v>
      </c>
      <c r="D3747" s="50" t="s">
        <v>12962</v>
      </c>
      <c r="E3747" s="84">
        <f t="shared" si="232"/>
        <v>43444</v>
      </c>
      <c r="F3747" s="50">
        <f t="shared" si="233"/>
        <v>2018</v>
      </c>
      <c r="G3747" s="50">
        <f t="shared" si="234"/>
        <v>12</v>
      </c>
      <c r="H3747" s="50">
        <f t="shared" si="235"/>
        <v>1</v>
      </c>
      <c r="I3747" s="54" t="s">
        <v>15622</v>
      </c>
      <c r="J3747" s="54" t="s">
        <v>17050</v>
      </c>
      <c r="K3747" s="54" t="s">
        <v>17124</v>
      </c>
      <c r="L3747" s="54" t="s">
        <v>15626</v>
      </c>
      <c r="M3747" s="55">
        <v>0.9</v>
      </c>
      <c r="N3747" s="55">
        <v>1</v>
      </c>
      <c r="O3747" s="54" t="s">
        <v>15615</v>
      </c>
    </row>
    <row r="3748" spans="1:15" x14ac:dyDescent="0.25">
      <c r="A3748" s="19">
        <v>3747</v>
      </c>
      <c r="B3748" t="s">
        <v>9977</v>
      </c>
      <c r="C3748" t="s">
        <v>5395</v>
      </c>
      <c r="D3748" s="50" t="s">
        <v>12963</v>
      </c>
      <c r="E3748" s="84">
        <f t="shared" si="232"/>
        <v>43445</v>
      </c>
      <c r="F3748" s="50">
        <f t="shared" si="233"/>
        <v>2018</v>
      </c>
      <c r="G3748" s="50">
        <f t="shared" si="234"/>
        <v>12</v>
      </c>
      <c r="H3748" s="50">
        <f t="shared" si="235"/>
        <v>2</v>
      </c>
      <c r="I3748" s="54" t="s">
        <v>15625</v>
      </c>
      <c r="J3748" s="54" t="s">
        <v>17050</v>
      </c>
      <c r="K3748" s="54" t="s">
        <v>17124</v>
      </c>
      <c r="L3748" s="54" t="s">
        <v>15626</v>
      </c>
      <c r="M3748" s="55">
        <v>1</v>
      </c>
      <c r="N3748" s="55">
        <v>0.98</v>
      </c>
      <c r="O3748" s="54" t="s">
        <v>15615</v>
      </c>
    </row>
    <row r="3749" spans="1:15" x14ac:dyDescent="0.25">
      <c r="A3749" s="19">
        <v>3748</v>
      </c>
      <c r="B3749" t="s">
        <v>8469</v>
      </c>
      <c r="C3749" t="s">
        <v>6874</v>
      </c>
      <c r="D3749" s="50" t="s">
        <v>12964</v>
      </c>
      <c r="E3749" s="84">
        <f t="shared" si="232"/>
        <v>43447</v>
      </c>
      <c r="F3749" s="50">
        <f t="shared" si="233"/>
        <v>2018</v>
      </c>
      <c r="G3749" s="50">
        <f t="shared" si="234"/>
        <v>12</v>
      </c>
      <c r="H3749" s="50">
        <f t="shared" si="235"/>
        <v>4</v>
      </c>
      <c r="I3749" s="54" t="s">
        <v>15622</v>
      </c>
      <c r="J3749" s="54" t="s">
        <v>17050</v>
      </c>
      <c r="K3749" s="54" t="s">
        <v>17124</v>
      </c>
      <c r="L3749" s="54" t="s">
        <v>15626</v>
      </c>
      <c r="M3749" s="55">
        <v>1</v>
      </c>
      <c r="N3749" s="55">
        <v>1</v>
      </c>
      <c r="O3749" s="54" t="s">
        <v>15616</v>
      </c>
    </row>
    <row r="3750" spans="1:15" x14ac:dyDescent="0.25">
      <c r="A3750" s="19">
        <v>3749</v>
      </c>
      <c r="B3750" t="s">
        <v>7691</v>
      </c>
      <c r="C3750" t="s">
        <v>7626</v>
      </c>
      <c r="D3750" s="50" t="s">
        <v>12964</v>
      </c>
      <c r="E3750" s="84">
        <f t="shared" si="232"/>
        <v>43447</v>
      </c>
      <c r="F3750" s="50">
        <f t="shared" si="233"/>
        <v>2018</v>
      </c>
      <c r="G3750" s="50">
        <f t="shared" si="234"/>
        <v>12</v>
      </c>
      <c r="H3750" s="50">
        <f t="shared" si="235"/>
        <v>4</v>
      </c>
      <c r="I3750" s="54" t="s">
        <v>15622</v>
      </c>
      <c r="J3750" s="54" t="s">
        <v>17050</v>
      </c>
      <c r="K3750" s="54" t="s">
        <v>17124</v>
      </c>
      <c r="L3750" s="54" t="s">
        <v>15623</v>
      </c>
      <c r="M3750" s="55">
        <v>1</v>
      </c>
      <c r="N3750" s="55">
        <v>0.99</v>
      </c>
      <c r="O3750" s="54" t="s">
        <v>15615</v>
      </c>
    </row>
    <row r="3751" spans="1:15" x14ac:dyDescent="0.25">
      <c r="A3751" s="19">
        <v>3750</v>
      </c>
      <c r="B3751" t="s">
        <v>11646</v>
      </c>
      <c r="C3751" t="s">
        <v>3759</v>
      </c>
      <c r="D3751" s="50" t="s">
        <v>12965</v>
      </c>
      <c r="E3751" s="84">
        <f t="shared" si="232"/>
        <v>43448</v>
      </c>
      <c r="F3751" s="50">
        <f t="shared" si="233"/>
        <v>2018</v>
      </c>
      <c r="G3751" s="50">
        <f t="shared" si="234"/>
        <v>12</v>
      </c>
      <c r="H3751" s="50">
        <f t="shared" si="235"/>
        <v>5</v>
      </c>
      <c r="I3751" s="54" t="s">
        <v>15629</v>
      </c>
      <c r="J3751" s="54" t="s">
        <v>17050</v>
      </c>
      <c r="K3751" s="54" t="s">
        <v>17124</v>
      </c>
      <c r="L3751" s="54" t="s">
        <v>15626</v>
      </c>
      <c r="M3751" s="55">
        <v>1</v>
      </c>
      <c r="N3751" s="55">
        <v>1</v>
      </c>
      <c r="O3751" s="54" t="s">
        <v>15615</v>
      </c>
    </row>
    <row r="3752" spans="1:15" x14ac:dyDescent="0.25">
      <c r="A3752" s="19">
        <v>3751</v>
      </c>
      <c r="B3752" t="s">
        <v>11417</v>
      </c>
      <c r="C3752" t="s">
        <v>3984</v>
      </c>
      <c r="D3752" s="50" t="s">
        <v>12965</v>
      </c>
      <c r="E3752" s="84">
        <f t="shared" si="232"/>
        <v>43448</v>
      </c>
      <c r="F3752" s="50">
        <f t="shared" si="233"/>
        <v>2018</v>
      </c>
      <c r="G3752" s="50">
        <f t="shared" si="234"/>
        <v>12</v>
      </c>
      <c r="H3752" s="50">
        <f t="shared" si="235"/>
        <v>5</v>
      </c>
      <c r="I3752" s="54" t="s">
        <v>15815</v>
      </c>
      <c r="J3752" s="54" t="s">
        <v>17073</v>
      </c>
      <c r="K3752" s="54" t="s">
        <v>17124</v>
      </c>
      <c r="L3752" s="54" t="s">
        <v>15626</v>
      </c>
      <c r="M3752" s="55">
        <v>1</v>
      </c>
      <c r="N3752" s="55">
        <v>0.97</v>
      </c>
      <c r="O3752" s="54" t="s">
        <v>15615</v>
      </c>
    </row>
    <row r="3753" spans="1:15" x14ac:dyDescent="0.25">
      <c r="A3753" s="19">
        <v>3752</v>
      </c>
      <c r="B3753" t="s">
        <v>11441</v>
      </c>
      <c r="C3753" t="s">
        <v>3960</v>
      </c>
      <c r="D3753" s="50" t="s">
        <v>12966</v>
      </c>
      <c r="E3753" s="84">
        <f t="shared" si="232"/>
        <v>43449</v>
      </c>
      <c r="F3753" s="50">
        <f t="shared" si="233"/>
        <v>2018</v>
      </c>
      <c r="G3753" s="50">
        <f t="shared" si="234"/>
        <v>12</v>
      </c>
      <c r="H3753" s="50">
        <f t="shared" si="235"/>
        <v>6</v>
      </c>
      <c r="I3753" s="54" t="s">
        <v>15817</v>
      </c>
      <c r="J3753" s="54" t="s">
        <v>17073</v>
      </c>
      <c r="K3753" s="54" t="s">
        <v>17124</v>
      </c>
      <c r="L3753" s="54" t="s">
        <v>15626</v>
      </c>
      <c r="M3753" s="55">
        <v>1</v>
      </c>
      <c r="N3753" s="55">
        <v>1</v>
      </c>
      <c r="O3753" s="54" t="s">
        <v>15615</v>
      </c>
    </row>
    <row r="3754" spans="1:15" x14ac:dyDescent="0.25">
      <c r="A3754" s="19">
        <v>3753</v>
      </c>
      <c r="B3754" t="s">
        <v>8659</v>
      </c>
      <c r="C3754" t="s">
        <v>6689</v>
      </c>
      <c r="D3754" s="50" t="s">
        <v>12967</v>
      </c>
      <c r="E3754" s="84">
        <f t="shared" si="232"/>
        <v>43451</v>
      </c>
      <c r="F3754" s="50">
        <f t="shared" si="233"/>
        <v>2018</v>
      </c>
      <c r="G3754" s="50">
        <f t="shared" si="234"/>
        <v>12</v>
      </c>
      <c r="H3754" s="50">
        <f t="shared" si="235"/>
        <v>1</v>
      </c>
      <c r="I3754" s="54" t="s">
        <v>15625</v>
      </c>
      <c r="J3754" s="54" t="s">
        <v>17050</v>
      </c>
      <c r="K3754" s="54" t="s">
        <v>17124</v>
      </c>
      <c r="L3754" s="54" t="s">
        <v>15626</v>
      </c>
      <c r="M3754" s="55">
        <v>0.94</v>
      </c>
      <c r="N3754" s="55">
        <v>0.91</v>
      </c>
      <c r="O3754" s="54" t="s">
        <v>15615</v>
      </c>
    </row>
    <row r="3755" spans="1:15" x14ac:dyDescent="0.25">
      <c r="A3755" s="19">
        <v>3754</v>
      </c>
      <c r="B3755" t="s">
        <v>8098</v>
      </c>
      <c r="C3755" t="s">
        <v>7236</v>
      </c>
      <c r="D3755" s="50" t="s">
        <v>12968</v>
      </c>
      <c r="E3755" s="84">
        <f t="shared" si="232"/>
        <v>43452</v>
      </c>
      <c r="F3755" s="50">
        <f t="shared" si="233"/>
        <v>2018</v>
      </c>
      <c r="G3755" s="50">
        <f t="shared" si="234"/>
        <v>12</v>
      </c>
      <c r="H3755" s="50">
        <f t="shared" si="235"/>
        <v>2</v>
      </c>
      <c r="I3755" s="54" t="s">
        <v>15622</v>
      </c>
      <c r="J3755" s="54" t="s">
        <v>17050</v>
      </c>
      <c r="K3755" s="54" t="s">
        <v>17124</v>
      </c>
      <c r="L3755" s="54" t="s">
        <v>15623</v>
      </c>
      <c r="M3755" s="55">
        <v>0.6</v>
      </c>
      <c r="N3755" s="55">
        <v>0.98</v>
      </c>
      <c r="O3755" s="54" t="s">
        <v>15615</v>
      </c>
    </row>
    <row r="3756" spans="1:15" x14ac:dyDescent="0.25">
      <c r="A3756" s="19">
        <v>3755</v>
      </c>
      <c r="B3756" t="s">
        <v>8530</v>
      </c>
      <c r="C3756" t="s">
        <v>6816</v>
      </c>
      <c r="D3756" s="50" t="s">
        <v>12968</v>
      </c>
      <c r="E3756" s="84">
        <f t="shared" si="232"/>
        <v>43452</v>
      </c>
      <c r="F3756" s="50">
        <f t="shared" si="233"/>
        <v>2018</v>
      </c>
      <c r="G3756" s="50">
        <f t="shared" si="234"/>
        <v>12</v>
      </c>
      <c r="H3756" s="50">
        <f t="shared" si="235"/>
        <v>2</v>
      </c>
      <c r="I3756" s="54" t="s">
        <v>15622</v>
      </c>
      <c r="J3756" s="54" t="s">
        <v>17050</v>
      </c>
      <c r="K3756" s="54" t="s">
        <v>17124</v>
      </c>
      <c r="L3756" s="54" t="s">
        <v>15626</v>
      </c>
      <c r="M3756" s="55">
        <v>0.91</v>
      </c>
      <c r="N3756" s="55">
        <v>0.98</v>
      </c>
      <c r="O3756" s="54" t="s">
        <v>15615</v>
      </c>
    </row>
    <row r="3757" spans="1:15" x14ac:dyDescent="0.25">
      <c r="A3757" s="19">
        <v>3756</v>
      </c>
      <c r="B3757" t="s">
        <v>10919</v>
      </c>
      <c r="C3757" t="s">
        <v>4475</v>
      </c>
      <c r="D3757" s="50" t="s">
        <v>12968</v>
      </c>
      <c r="E3757" s="84">
        <f t="shared" si="232"/>
        <v>43452</v>
      </c>
      <c r="F3757" s="50">
        <f t="shared" si="233"/>
        <v>2018</v>
      </c>
      <c r="G3757" s="50">
        <f t="shared" si="234"/>
        <v>12</v>
      </c>
      <c r="H3757" s="50">
        <f t="shared" si="235"/>
        <v>2</v>
      </c>
      <c r="I3757" s="54" t="s">
        <v>15629</v>
      </c>
      <c r="J3757" s="54" t="s">
        <v>17050</v>
      </c>
      <c r="K3757" s="54" t="s">
        <v>17124</v>
      </c>
      <c r="L3757" s="54" t="s">
        <v>15624</v>
      </c>
      <c r="M3757" s="55">
        <v>0.9</v>
      </c>
      <c r="N3757" s="55">
        <v>0.97</v>
      </c>
      <c r="O3757" s="54" t="s">
        <v>15615</v>
      </c>
    </row>
    <row r="3758" spans="1:15" x14ac:dyDescent="0.25">
      <c r="A3758" s="19">
        <v>3757</v>
      </c>
      <c r="B3758" t="s">
        <v>8977</v>
      </c>
      <c r="C3758" t="s">
        <v>6376</v>
      </c>
      <c r="D3758" s="50" t="s">
        <v>12968</v>
      </c>
      <c r="E3758" s="84">
        <f t="shared" si="232"/>
        <v>43452</v>
      </c>
      <c r="F3758" s="50">
        <f t="shared" si="233"/>
        <v>2018</v>
      </c>
      <c r="G3758" s="50">
        <f t="shared" si="234"/>
        <v>12</v>
      </c>
      <c r="H3758" s="50">
        <f t="shared" si="235"/>
        <v>2</v>
      </c>
      <c r="I3758" s="54" t="s">
        <v>15622</v>
      </c>
      <c r="J3758" s="54" t="s">
        <v>17050</v>
      </c>
      <c r="K3758" s="54" t="s">
        <v>17124</v>
      </c>
      <c r="L3758" s="54" t="s">
        <v>15626</v>
      </c>
      <c r="M3758" s="55">
        <v>1</v>
      </c>
      <c r="N3758" s="55">
        <v>1</v>
      </c>
      <c r="O3758" s="54" t="s">
        <v>15615</v>
      </c>
    </row>
    <row r="3759" spans="1:15" x14ac:dyDescent="0.25">
      <c r="A3759" s="19">
        <v>3758</v>
      </c>
      <c r="B3759" t="s">
        <v>10990</v>
      </c>
      <c r="C3759" t="s">
        <v>4407</v>
      </c>
      <c r="D3759" s="50" t="s">
        <v>12969</v>
      </c>
      <c r="E3759" s="84">
        <f t="shared" si="232"/>
        <v>43454</v>
      </c>
      <c r="F3759" s="50">
        <f t="shared" si="233"/>
        <v>2018</v>
      </c>
      <c r="G3759" s="50">
        <f t="shared" si="234"/>
        <v>12</v>
      </c>
      <c r="H3759" s="50">
        <f t="shared" si="235"/>
        <v>4</v>
      </c>
      <c r="I3759" s="54" t="s">
        <v>15625</v>
      </c>
      <c r="J3759" s="54" t="s">
        <v>17050</v>
      </c>
      <c r="K3759" s="54" t="s">
        <v>17124</v>
      </c>
      <c r="L3759" s="54" t="s">
        <v>15624</v>
      </c>
      <c r="M3759" s="55">
        <v>1</v>
      </c>
      <c r="N3759" s="55">
        <v>0.9</v>
      </c>
      <c r="O3759" s="54" t="s">
        <v>15616</v>
      </c>
    </row>
    <row r="3760" spans="1:15" x14ac:dyDescent="0.25">
      <c r="A3760" s="19">
        <v>3759</v>
      </c>
      <c r="B3760" t="s">
        <v>9093</v>
      </c>
      <c r="C3760" t="s">
        <v>6260</v>
      </c>
      <c r="D3760" s="50" t="s">
        <v>12970</v>
      </c>
      <c r="E3760" s="84">
        <f t="shared" si="232"/>
        <v>43456</v>
      </c>
      <c r="F3760" s="50">
        <f t="shared" si="233"/>
        <v>2018</v>
      </c>
      <c r="G3760" s="50">
        <f t="shared" si="234"/>
        <v>12</v>
      </c>
      <c r="H3760" s="50">
        <f t="shared" si="235"/>
        <v>6</v>
      </c>
      <c r="I3760" s="54" t="s">
        <v>15622</v>
      </c>
      <c r="J3760" s="54" t="s">
        <v>17050</v>
      </c>
      <c r="K3760" s="54" t="s">
        <v>17124</v>
      </c>
      <c r="L3760" s="54" t="s">
        <v>15628</v>
      </c>
      <c r="M3760" s="55">
        <v>0.33</v>
      </c>
      <c r="N3760" s="55">
        <v>0.86</v>
      </c>
      <c r="O3760" s="54" t="s">
        <v>15615</v>
      </c>
    </row>
    <row r="3761" spans="1:15" x14ac:dyDescent="0.25">
      <c r="A3761" s="19">
        <v>3760</v>
      </c>
      <c r="B3761" t="s">
        <v>10130</v>
      </c>
      <c r="C3761" t="s">
        <v>5247</v>
      </c>
      <c r="D3761" s="50" t="s">
        <v>12970</v>
      </c>
      <c r="E3761" s="84">
        <f t="shared" si="232"/>
        <v>43456</v>
      </c>
      <c r="F3761" s="50">
        <f t="shared" si="233"/>
        <v>2018</v>
      </c>
      <c r="G3761" s="50">
        <f t="shared" si="234"/>
        <v>12</v>
      </c>
      <c r="H3761" s="50">
        <f t="shared" si="235"/>
        <v>6</v>
      </c>
      <c r="I3761" s="54" t="s">
        <v>15625</v>
      </c>
      <c r="J3761" s="54" t="s">
        <v>17050</v>
      </c>
      <c r="K3761" s="54" t="s">
        <v>17124</v>
      </c>
      <c r="L3761" s="54" t="s">
        <v>15626</v>
      </c>
      <c r="M3761" s="55">
        <v>1</v>
      </c>
      <c r="N3761" s="55">
        <v>0.97</v>
      </c>
      <c r="O3761" s="54" t="s">
        <v>15615</v>
      </c>
    </row>
    <row r="3762" spans="1:15" x14ac:dyDescent="0.25">
      <c r="A3762" s="19">
        <v>3761</v>
      </c>
      <c r="B3762" t="s">
        <v>7975</v>
      </c>
      <c r="C3762" t="s">
        <v>7356</v>
      </c>
      <c r="D3762" s="50" t="s">
        <v>12971</v>
      </c>
      <c r="E3762" s="84">
        <f t="shared" si="232"/>
        <v>43458</v>
      </c>
      <c r="F3762" s="50">
        <f t="shared" si="233"/>
        <v>2018</v>
      </c>
      <c r="G3762" s="50">
        <f t="shared" si="234"/>
        <v>12</v>
      </c>
      <c r="H3762" s="50">
        <f t="shared" si="235"/>
        <v>1</v>
      </c>
      <c r="I3762" s="54" t="s">
        <v>15629</v>
      </c>
      <c r="J3762" s="54" t="s">
        <v>17050</v>
      </c>
      <c r="K3762" s="54" t="s">
        <v>17124</v>
      </c>
      <c r="L3762" s="54" t="s">
        <v>15626</v>
      </c>
      <c r="M3762" s="55">
        <v>1</v>
      </c>
      <c r="N3762" s="55">
        <v>0.96</v>
      </c>
      <c r="O3762" s="54" t="s">
        <v>15615</v>
      </c>
    </row>
    <row r="3763" spans="1:15" x14ac:dyDescent="0.25">
      <c r="A3763" s="19">
        <v>3762</v>
      </c>
      <c r="B3763" t="s">
        <v>8033</v>
      </c>
      <c r="C3763" t="s">
        <v>7299</v>
      </c>
      <c r="D3763" s="50" t="s">
        <v>12972</v>
      </c>
      <c r="E3763" s="84">
        <f t="shared" si="232"/>
        <v>43461</v>
      </c>
      <c r="F3763" s="50">
        <f t="shared" si="233"/>
        <v>2018</v>
      </c>
      <c r="G3763" s="50">
        <f t="shared" si="234"/>
        <v>12</v>
      </c>
      <c r="H3763" s="50">
        <f t="shared" si="235"/>
        <v>4</v>
      </c>
      <c r="I3763" s="54" t="s">
        <v>15629</v>
      </c>
      <c r="J3763" s="54" t="s">
        <v>17050</v>
      </c>
      <c r="K3763" s="54" t="s">
        <v>17124</v>
      </c>
      <c r="L3763" s="54" t="s">
        <v>15626</v>
      </c>
      <c r="M3763" s="55">
        <v>1</v>
      </c>
      <c r="N3763" s="55">
        <v>0.99</v>
      </c>
      <c r="O3763" s="54" t="s">
        <v>15615</v>
      </c>
    </row>
    <row r="3764" spans="1:15" x14ac:dyDescent="0.25">
      <c r="A3764" s="19">
        <v>3763</v>
      </c>
      <c r="B3764" t="s">
        <v>11652</v>
      </c>
      <c r="C3764" t="s">
        <v>3753</v>
      </c>
      <c r="D3764" s="50" t="s">
        <v>12973</v>
      </c>
      <c r="E3764" s="84">
        <f t="shared" si="232"/>
        <v>43462</v>
      </c>
      <c r="F3764" s="50">
        <f t="shared" si="233"/>
        <v>2018</v>
      </c>
      <c r="G3764" s="50">
        <f t="shared" si="234"/>
        <v>12</v>
      </c>
      <c r="H3764" s="50">
        <f t="shared" si="235"/>
        <v>5</v>
      </c>
      <c r="I3764" s="54" t="s">
        <v>15625</v>
      </c>
      <c r="J3764" s="54" t="s">
        <v>17050</v>
      </c>
      <c r="K3764" s="54" t="s">
        <v>17124</v>
      </c>
      <c r="L3764" s="54" t="s">
        <v>15626</v>
      </c>
      <c r="M3764" s="55">
        <v>1</v>
      </c>
      <c r="N3764" s="55">
        <v>0.93</v>
      </c>
      <c r="O3764" s="54" t="s">
        <v>15616</v>
      </c>
    </row>
    <row r="3765" spans="1:15" x14ac:dyDescent="0.25">
      <c r="A3765" s="19">
        <v>3764</v>
      </c>
      <c r="B3765" t="s">
        <v>10665</v>
      </c>
      <c r="C3765" t="s">
        <v>4721</v>
      </c>
      <c r="D3765" s="50" t="s">
        <v>12974</v>
      </c>
      <c r="E3765" s="84">
        <f t="shared" si="232"/>
        <v>43465</v>
      </c>
      <c r="F3765" s="50">
        <f t="shared" si="233"/>
        <v>2018</v>
      </c>
      <c r="G3765" s="50">
        <f t="shared" si="234"/>
        <v>12</v>
      </c>
      <c r="H3765" s="50">
        <f t="shared" si="235"/>
        <v>1</v>
      </c>
      <c r="I3765" s="54" t="s">
        <v>15622</v>
      </c>
      <c r="J3765" s="54" t="s">
        <v>17050</v>
      </c>
      <c r="K3765" s="54" t="s">
        <v>17124</v>
      </c>
      <c r="L3765" s="54" t="s">
        <v>15624</v>
      </c>
      <c r="M3765" s="55">
        <v>1</v>
      </c>
      <c r="N3765" s="55">
        <v>1</v>
      </c>
      <c r="O3765" s="54" t="s">
        <v>15615</v>
      </c>
    </row>
    <row r="3766" spans="1:15" x14ac:dyDescent="0.25">
      <c r="A3766" s="19">
        <v>3765</v>
      </c>
      <c r="B3766" t="s">
        <v>8242</v>
      </c>
      <c r="C3766" t="s">
        <v>7093</v>
      </c>
      <c r="D3766" s="50" t="s">
        <v>12975</v>
      </c>
      <c r="E3766" s="84">
        <f t="shared" si="232"/>
        <v>43470</v>
      </c>
      <c r="F3766" s="50">
        <f t="shared" si="233"/>
        <v>2019</v>
      </c>
      <c r="G3766" s="50">
        <f t="shared" si="234"/>
        <v>1</v>
      </c>
      <c r="H3766" s="50">
        <f t="shared" si="235"/>
        <v>6</v>
      </c>
      <c r="I3766" s="54" t="s">
        <v>15622</v>
      </c>
      <c r="J3766" s="54" t="s">
        <v>17050</v>
      </c>
      <c r="K3766" s="54" t="s">
        <v>17124</v>
      </c>
      <c r="L3766" s="54" t="s">
        <v>15626</v>
      </c>
      <c r="M3766" s="55">
        <v>0.91</v>
      </c>
      <c r="N3766" s="55">
        <v>0.95</v>
      </c>
      <c r="O3766" s="54" t="s">
        <v>15616</v>
      </c>
    </row>
    <row r="3767" spans="1:15" x14ac:dyDescent="0.25">
      <c r="A3767" s="19">
        <v>3766</v>
      </c>
      <c r="B3767" t="s">
        <v>11476</v>
      </c>
      <c r="C3767" t="s">
        <v>3926</v>
      </c>
      <c r="D3767" s="50" t="s">
        <v>12975</v>
      </c>
      <c r="E3767" s="84">
        <f t="shared" si="232"/>
        <v>43470</v>
      </c>
      <c r="F3767" s="50">
        <f t="shared" si="233"/>
        <v>2019</v>
      </c>
      <c r="G3767" s="50">
        <f t="shared" si="234"/>
        <v>1</v>
      </c>
      <c r="H3767" s="50">
        <f t="shared" si="235"/>
        <v>6</v>
      </c>
      <c r="I3767" s="54" t="s">
        <v>15622</v>
      </c>
      <c r="J3767" s="54" t="s">
        <v>17050</v>
      </c>
      <c r="K3767" s="54" t="s">
        <v>17124</v>
      </c>
      <c r="L3767" s="54" t="s">
        <v>15624</v>
      </c>
      <c r="M3767" s="55">
        <v>1</v>
      </c>
      <c r="N3767" s="55">
        <v>0.78</v>
      </c>
      <c r="O3767" s="54" t="s">
        <v>15616</v>
      </c>
    </row>
    <row r="3768" spans="1:15" x14ac:dyDescent="0.25">
      <c r="A3768" s="19">
        <v>3767</v>
      </c>
      <c r="B3768" t="s">
        <v>9092</v>
      </c>
      <c r="C3768" t="s">
        <v>6261</v>
      </c>
      <c r="D3768" s="50" t="s">
        <v>12976</v>
      </c>
      <c r="E3768" s="84">
        <f t="shared" si="232"/>
        <v>43472</v>
      </c>
      <c r="F3768" s="50">
        <f t="shared" si="233"/>
        <v>2019</v>
      </c>
      <c r="G3768" s="50">
        <f t="shared" si="234"/>
        <v>1</v>
      </c>
      <c r="H3768" s="50">
        <f t="shared" si="235"/>
        <v>1</v>
      </c>
      <c r="I3768" s="54" t="s">
        <v>15622</v>
      </c>
      <c r="J3768" s="54" t="s">
        <v>17050</v>
      </c>
      <c r="K3768" s="54" t="s">
        <v>17124</v>
      </c>
      <c r="L3768" s="54" t="s">
        <v>15626</v>
      </c>
      <c r="M3768" s="55">
        <v>1</v>
      </c>
      <c r="N3768" s="55">
        <v>0.98</v>
      </c>
      <c r="O3768" s="54" t="s">
        <v>15615</v>
      </c>
    </row>
    <row r="3769" spans="1:15" x14ac:dyDescent="0.25">
      <c r="A3769" s="19">
        <v>3768</v>
      </c>
      <c r="B3769" t="s">
        <v>7813</v>
      </c>
      <c r="C3769" t="s">
        <v>7510</v>
      </c>
      <c r="D3769" s="50" t="s">
        <v>12976</v>
      </c>
      <c r="E3769" s="84">
        <f t="shared" si="232"/>
        <v>43472</v>
      </c>
      <c r="F3769" s="50">
        <f t="shared" si="233"/>
        <v>2019</v>
      </c>
      <c r="G3769" s="50">
        <f t="shared" si="234"/>
        <v>1</v>
      </c>
      <c r="H3769" s="50">
        <f t="shared" si="235"/>
        <v>1</v>
      </c>
      <c r="I3769" s="54" t="s">
        <v>15622</v>
      </c>
      <c r="J3769" s="54" t="s">
        <v>17050</v>
      </c>
      <c r="K3769" s="54" t="s">
        <v>17124</v>
      </c>
      <c r="L3769" s="54" t="s">
        <v>15626</v>
      </c>
      <c r="M3769" s="55">
        <v>0.9</v>
      </c>
      <c r="N3769" s="55">
        <v>1</v>
      </c>
      <c r="O3769" s="54" t="s">
        <v>15615</v>
      </c>
    </row>
    <row r="3770" spans="1:15" x14ac:dyDescent="0.25">
      <c r="A3770" s="19">
        <v>3769</v>
      </c>
      <c r="B3770" t="s">
        <v>11572</v>
      </c>
      <c r="C3770" t="s">
        <v>3833</v>
      </c>
      <c r="D3770" s="50" t="s">
        <v>12977</v>
      </c>
      <c r="E3770" s="84">
        <f t="shared" si="232"/>
        <v>43473</v>
      </c>
      <c r="F3770" s="50">
        <f t="shared" si="233"/>
        <v>2019</v>
      </c>
      <c r="G3770" s="50">
        <f t="shared" si="234"/>
        <v>1</v>
      </c>
      <c r="H3770" s="50">
        <f t="shared" si="235"/>
        <v>2</v>
      </c>
      <c r="I3770" s="54" t="s">
        <v>15622</v>
      </c>
      <c r="J3770" s="54" t="s">
        <v>17050</v>
      </c>
      <c r="K3770" s="54" t="s">
        <v>17124</v>
      </c>
      <c r="L3770" s="54" t="s">
        <v>15624</v>
      </c>
      <c r="M3770" s="55">
        <v>1</v>
      </c>
      <c r="N3770" s="55">
        <v>0.92</v>
      </c>
      <c r="O3770" s="54" t="s">
        <v>15615</v>
      </c>
    </row>
    <row r="3771" spans="1:15" x14ac:dyDescent="0.25">
      <c r="A3771" s="19">
        <v>3770</v>
      </c>
      <c r="B3771" t="s">
        <v>10560</v>
      </c>
      <c r="C3771" t="s">
        <v>4824</v>
      </c>
      <c r="D3771" s="50" t="s">
        <v>12978</v>
      </c>
      <c r="E3771" s="84">
        <f t="shared" si="232"/>
        <v>43478</v>
      </c>
      <c r="F3771" s="50">
        <f t="shared" si="233"/>
        <v>2019</v>
      </c>
      <c r="G3771" s="50">
        <f t="shared" si="234"/>
        <v>1</v>
      </c>
      <c r="H3771" s="50">
        <f t="shared" si="235"/>
        <v>7</v>
      </c>
      <c r="I3771" s="54" t="s">
        <v>15625</v>
      </c>
      <c r="J3771" s="54" t="s">
        <v>17050</v>
      </c>
      <c r="K3771" s="54" t="s">
        <v>17124</v>
      </c>
      <c r="L3771" s="54" t="s">
        <v>15623</v>
      </c>
      <c r="M3771" s="55">
        <v>0.9</v>
      </c>
      <c r="N3771" s="55">
        <v>0.87</v>
      </c>
      <c r="O3771" s="54" t="s">
        <v>15615</v>
      </c>
    </row>
    <row r="3772" spans="1:15" x14ac:dyDescent="0.25">
      <c r="A3772" s="19">
        <v>3771</v>
      </c>
      <c r="B3772" t="s">
        <v>8438</v>
      </c>
      <c r="C3772" t="s">
        <v>6904</v>
      </c>
      <c r="D3772" s="50" t="s">
        <v>12979</v>
      </c>
      <c r="E3772" s="84">
        <f t="shared" si="232"/>
        <v>43479</v>
      </c>
      <c r="F3772" s="50">
        <f t="shared" si="233"/>
        <v>2019</v>
      </c>
      <c r="G3772" s="50">
        <f t="shared" si="234"/>
        <v>1</v>
      </c>
      <c r="H3772" s="50">
        <f t="shared" si="235"/>
        <v>1</v>
      </c>
      <c r="I3772" s="54" t="s">
        <v>15622</v>
      </c>
      <c r="J3772" s="54" t="s">
        <v>17050</v>
      </c>
      <c r="K3772" s="54" t="s">
        <v>17124</v>
      </c>
      <c r="L3772" s="54" t="s">
        <v>15626</v>
      </c>
      <c r="M3772" s="55">
        <v>1</v>
      </c>
      <c r="N3772" s="55">
        <v>0.63</v>
      </c>
      <c r="O3772" s="54" t="s">
        <v>15615</v>
      </c>
    </row>
    <row r="3773" spans="1:15" x14ac:dyDescent="0.25">
      <c r="A3773" s="19">
        <v>3772</v>
      </c>
      <c r="B3773" t="s">
        <v>8637</v>
      </c>
      <c r="C3773" t="s">
        <v>6711</v>
      </c>
      <c r="D3773" s="50" t="s">
        <v>12979</v>
      </c>
      <c r="E3773" s="84">
        <f t="shared" si="232"/>
        <v>43479</v>
      </c>
      <c r="F3773" s="50">
        <f t="shared" si="233"/>
        <v>2019</v>
      </c>
      <c r="G3773" s="50">
        <f t="shared" si="234"/>
        <v>1</v>
      </c>
      <c r="H3773" s="50">
        <f t="shared" si="235"/>
        <v>1</v>
      </c>
      <c r="I3773" s="54" t="s">
        <v>15622</v>
      </c>
      <c r="J3773" s="54" t="s">
        <v>17050</v>
      </c>
      <c r="K3773" s="54" t="s">
        <v>17124</v>
      </c>
      <c r="L3773" s="54" t="s">
        <v>15626</v>
      </c>
      <c r="M3773" s="55">
        <v>0.83</v>
      </c>
      <c r="N3773" s="55">
        <v>1</v>
      </c>
      <c r="O3773" s="54" t="s">
        <v>15616</v>
      </c>
    </row>
    <row r="3774" spans="1:15" x14ac:dyDescent="0.25">
      <c r="A3774" s="19">
        <v>3773</v>
      </c>
      <c r="B3774" t="s">
        <v>10880</v>
      </c>
      <c r="C3774" t="s">
        <v>4514</v>
      </c>
      <c r="D3774" s="50" t="s">
        <v>12980</v>
      </c>
      <c r="E3774" s="84">
        <f t="shared" si="232"/>
        <v>43482</v>
      </c>
      <c r="F3774" s="50">
        <f t="shared" si="233"/>
        <v>2019</v>
      </c>
      <c r="G3774" s="50">
        <f t="shared" si="234"/>
        <v>1</v>
      </c>
      <c r="H3774" s="50">
        <f t="shared" si="235"/>
        <v>4</v>
      </c>
      <c r="I3774" s="54" t="s">
        <v>15769</v>
      </c>
      <c r="J3774" s="54" t="s">
        <v>17050</v>
      </c>
      <c r="K3774" s="54" t="s">
        <v>17124</v>
      </c>
      <c r="L3774" s="54" t="s">
        <v>15626</v>
      </c>
      <c r="M3774" s="55">
        <v>1</v>
      </c>
      <c r="N3774" s="55">
        <v>1</v>
      </c>
      <c r="O3774" s="54" t="s">
        <v>15615</v>
      </c>
    </row>
    <row r="3775" spans="1:15" x14ac:dyDescent="0.25">
      <c r="A3775" s="19">
        <v>3774</v>
      </c>
      <c r="B3775" t="s">
        <v>8707</v>
      </c>
      <c r="C3775" t="s">
        <v>6641</v>
      </c>
      <c r="D3775" s="50" t="s">
        <v>12980</v>
      </c>
      <c r="E3775" s="84">
        <f t="shared" si="232"/>
        <v>43482</v>
      </c>
      <c r="F3775" s="50">
        <f t="shared" si="233"/>
        <v>2019</v>
      </c>
      <c r="G3775" s="50">
        <f t="shared" si="234"/>
        <v>1</v>
      </c>
      <c r="H3775" s="50">
        <f t="shared" si="235"/>
        <v>4</v>
      </c>
      <c r="I3775" s="54" t="s">
        <v>15622</v>
      </c>
      <c r="J3775" s="54" t="s">
        <v>17050</v>
      </c>
      <c r="K3775" s="54" t="s">
        <v>17124</v>
      </c>
      <c r="L3775" s="54" t="s">
        <v>15626</v>
      </c>
      <c r="M3775" s="55">
        <v>1</v>
      </c>
      <c r="N3775" s="55">
        <v>1</v>
      </c>
      <c r="O3775" s="54" t="s">
        <v>15615</v>
      </c>
    </row>
    <row r="3776" spans="1:15" x14ac:dyDescent="0.25">
      <c r="A3776" s="19">
        <v>3775</v>
      </c>
      <c r="B3776" t="s">
        <v>8341</v>
      </c>
      <c r="C3776" t="s">
        <v>6996</v>
      </c>
      <c r="D3776" s="50" t="s">
        <v>12981</v>
      </c>
      <c r="E3776" s="84">
        <f t="shared" si="232"/>
        <v>43483</v>
      </c>
      <c r="F3776" s="50">
        <f t="shared" si="233"/>
        <v>2019</v>
      </c>
      <c r="G3776" s="50">
        <f t="shared" si="234"/>
        <v>1</v>
      </c>
      <c r="H3776" s="50">
        <f t="shared" si="235"/>
        <v>5</v>
      </c>
      <c r="I3776" s="54" t="s">
        <v>15622</v>
      </c>
      <c r="J3776" s="54" t="s">
        <v>17050</v>
      </c>
      <c r="K3776" s="54" t="s">
        <v>17124</v>
      </c>
      <c r="L3776" s="54" t="s">
        <v>15626</v>
      </c>
      <c r="M3776" s="55">
        <v>1</v>
      </c>
      <c r="N3776" s="55">
        <v>0.97</v>
      </c>
      <c r="O3776" s="54" t="s">
        <v>15616</v>
      </c>
    </row>
    <row r="3777" spans="1:15" x14ac:dyDescent="0.25">
      <c r="A3777" s="19">
        <v>3776</v>
      </c>
      <c r="B3777" t="s">
        <v>10530</v>
      </c>
      <c r="C3777" t="s">
        <v>4853</v>
      </c>
      <c r="D3777" s="50" t="s">
        <v>12981</v>
      </c>
      <c r="E3777" s="84">
        <f t="shared" si="232"/>
        <v>43483</v>
      </c>
      <c r="F3777" s="50">
        <f t="shared" si="233"/>
        <v>2019</v>
      </c>
      <c r="G3777" s="50">
        <f t="shared" si="234"/>
        <v>1</v>
      </c>
      <c r="H3777" s="50">
        <f t="shared" si="235"/>
        <v>5</v>
      </c>
      <c r="I3777" s="54" t="s">
        <v>15629</v>
      </c>
      <c r="J3777" s="54" t="s">
        <v>17050</v>
      </c>
      <c r="K3777" s="54" t="s">
        <v>17124</v>
      </c>
      <c r="L3777" s="54" t="s">
        <v>15628</v>
      </c>
      <c r="M3777" s="55">
        <v>0.25</v>
      </c>
      <c r="N3777" s="55">
        <v>0.84</v>
      </c>
      <c r="O3777" s="54" t="s">
        <v>15616</v>
      </c>
    </row>
    <row r="3778" spans="1:15" x14ac:dyDescent="0.25">
      <c r="A3778" s="19">
        <v>3777</v>
      </c>
      <c r="B3778" t="s">
        <v>10881</v>
      </c>
      <c r="C3778" t="s">
        <v>4513</v>
      </c>
      <c r="D3778" s="50" t="s">
        <v>12982</v>
      </c>
      <c r="E3778" s="84">
        <f t="shared" si="232"/>
        <v>43486</v>
      </c>
      <c r="F3778" s="50">
        <f t="shared" si="233"/>
        <v>2019</v>
      </c>
      <c r="G3778" s="50">
        <f t="shared" si="234"/>
        <v>1</v>
      </c>
      <c r="H3778" s="50">
        <f t="shared" si="235"/>
        <v>1</v>
      </c>
      <c r="I3778" s="54" t="s">
        <v>15622</v>
      </c>
      <c r="J3778" s="54" t="s">
        <v>17050</v>
      </c>
      <c r="K3778" s="54" t="s">
        <v>17124</v>
      </c>
      <c r="L3778" s="54" t="s">
        <v>15628</v>
      </c>
      <c r="M3778" s="55">
        <v>0</v>
      </c>
      <c r="N3778" s="55">
        <v>0.83</v>
      </c>
      <c r="O3778" s="54" t="s">
        <v>15615</v>
      </c>
    </row>
    <row r="3779" spans="1:15" x14ac:dyDescent="0.25">
      <c r="A3779" s="19">
        <v>3778</v>
      </c>
      <c r="B3779" t="s">
        <v>10125</v>
      </c>
      <c r="C3779" t="s">
        <v>5252</v>
      </c>
      <c r="D3779" s="50" t="s">
        <v>12982</v>
      </c>
      <c r="E3779" s="84">
        <f t="shared" ref="E3779:E3842" si="236">DATE(LEFT(D3779,4),MID(D3779,5,2),RIGHT(D3779,2))</f>
        <v>43486</v>
      </c>
      <c r="F3779" s="50">
        <f t="shared" ref="F3779:F3842" si="237">YEAR(E3779)</f>
        <v>2019</v>
      </c>
      <c r="G3779" s="50">
        <f t="shared" ref="G3779:G3842" si="238">MONTH(E3779)</f>
        <v>1</v>
      </c>
      <c r="H3779" s="50">
        <f t="shared" ref="H3779:H3842" si="239">WEEKDAY(E3779,2)</f>
        <v>1</v>
      </c>
      <c r="I3779" s="54" t="s">
        <v>15622</v>
      </c>
      <c r="J3779" s="54" t="s">
        <v>17050</v>
      </c>
      <c r="K3779" s="54" t="s">
        <v>17124</v>
      </c>
      <c r="L3779" s="54" t="s">
        <v>15624</v>
      </c>
      <c r="M3779" s="55">
        <v>1</v>
      </c>
      <c r="N3779" s="55">
        <v>0.9</v>
      </c>
      <c r="O3779" s="54" t="s">
        <v>15616</v>
      </c>
    </row>
    <row r="3780" spans="1:15" x14ac:dyDescent="0.25">
      <c r="A3780" s="19">
        <v>3779</v>
      </c>
      <c r="B3780" t="s">
        <v>9707</v>
      </c>
      <c r="C3780" t="s">
        <v>5657</v>
      </c>
      <c r="D3780" s="50" t="s">
        <v>12983</v>
      </c>
      <c r="E3780" s="84">
        <f t="shared" si="236"/>
        <v>43488</v>
      </c>
      <c r="F3780" s="50">
        <f t="shared" si="237"/>
        <v>2019</v>
      </c>
      <c r="G3780" s="50">
        <f t="shared" si="238"/>
        <v>1</v>
      </c>
      <c r="H3780" s="50">
        <f t="shared" si="239"/>
        <v>3</v>
      </c>
      <c r="I3780" s="54" t="s">
        <v>15625</v>
      </c>
      <c r="J3780" s="54" t="s">
        <v>17050</v>
      </c>
      <c r="K3780" s="54" t="s">
        <v>17124</v>
      </c>
      <c r="L3780" s="54" t="s">
        <v>15626</v>
      </c>
      <c r="M3780" s="55">
        <v>1</v>
      </c>
      <c r="N3780" s="55">
        <v>1</v>
      </c>
      <c r="O3780" s="54" t="s">
        <v>15615</v>
      </c>
    </row>
    <row r="3781" spans="1:15" x14ac:dyDescent="0.25">
      <c r="A3781" s="19">
        <v>3780</v>
      </c>
      <c r="B3781" t="s">
        <v>8500</v>
      </c>
      <c r="C3781" t="s">
        <v>6844</v>
      </c>
      <c r="D3781" s="50" t="s">
        <v>12984</v>
      </c>
      <c r="E3781" s="84">
        <f t="shared" si="236"/>
        <v>43489</v>
      </c>
      <c r="F3781" s="50">
        <f t="shared" si="237"/>
        <v>2019</v>
      </c>
      <c r="G3781" s="50">
        <f t="shared" si="238"/>
        <v>1</v>
      </c>
      <c r="H3781" s="50">
        <f t="shared" si="239"/>
        <v>4</v>
      </c>
      <c r="I3781" s="54" t="s">
        <v>15622</v>
      </c>
      <c r="J3781" s="54" t="s">
        <v>17050</v>
      </c>
      <c r="K3781" s="54" t="s">
        <v>17124</v>
      </c>
      <c r="L3781" s="54" t="s">
        <v>15626</v>
      </c>
      <c r="M3781" s="55">
        <v>1</v>
      </c>
      <c r="N3781" s="55">
        <v>0.97</v>
      </c>
      <c r="O3781" s="54" t="s">
        <v>15616</v>
      </c>
    </row>
    <row r="3782" spans="1:15" x14ac:dyDescent="0.25">
      <c r="A3782" s="19">
        <v>3781</v>
      </c>
      <c r="B3782" t="s">
        <v>8860</v>
      </c>
      <c r="C3782" t="s">
        <v>6490</v>
      </c>
      <c r="D3782" s="50" t="s">
        <v>12985</v>
      </c>
      <c r="E3782" s="84">
        <f t="shared" si="236"/>
        <v>43490</v>
      </c>
      <c r="F3782" s="50">
        <f t="shared" si="237"/>
        <v>2019</v>
      </c>
      <c r="G3782" s="50">
        <f t="shared" si="238"/>
        <v>1</v>
      </c>
      <c r="H3782" s="50">
        <f t="shared" si="239"/>
        <v>5</v>
      </c>
      <c r="I3782" s="54" t="s">
        <v>15629</v>
      </c>
      <c r="J3782" s="54" t="s">
        <v>17050</v>
      </c>
      <c r="K3782" s="54" t="s">
        <v>17124</v>
      </c>
      <c r="L3782" s="54" t="s">
        <v>15626</v>
      </c>
      <c r="M3782" s="55">
        <v>0.79</v>
      </c>
      <c r="N3782" s="55">
        <v>0.98</v>
      </c>
      <c r="O3782" s="54" t="s">
        <v>15615</v>
      </c>
    </row>
    <row r="3783" spans="1:15" x14ac:dyDescent="0.25">
      <c r="A3783" s="19">
        <v>3782</v>
      </c>
      <c r="B3783" t="s">
        <v>11003</v>
      </c>
      <c r="C3783" t="s">
        <v>4394</v>
      </c>
      <c r="D3783" s="50" t="s">
        <v>12986</v>
      </c>
      <c r="E3783" s="84">
        <f t="shared" si="236"/>
        <v>43492</v>
      </c>
      <c r="F3783" s="50">
        <f t="shared" si="237"/>
        <v>2019</v>
      </c>
      <c r="G3783" s="50">
        <f t="shared" si="238"/>
        <v>1</v>
      </c>
      <c r="H3783" s="50">
        <f t="shared" si="239"/>
        <v>7</v>
      </c>
      <c r="I3783" s="54" t="s">
        <v>15625</v>
      </c>
      <c r="J3783" s="54" t="s">
        <v>17050</v>
      </c>
      <c r="K3783" s="54" t="s">
        <v>17124</v>
      </c>
      <c r="L3783" s="54" t="s">
        <v>15626</v>
      </c>
      <c r="M3783" s="55">
        <v>1</v>
      </c>
      <c r="N3783" s="55">
        <v>0.94</v>
      </c>
      <c r="O3783" s="54" t="s">
        <v>15616</v>
      </c>
    </row>
    <row r="3784" spans="1:15" x14ac:dyDescent="0.25">
      <c r="A3784" s="19">
        <v>3783</v>
      </c>
      <c r="B3784" t="s">
        <v>10736</v>
      </c>
      <c r="C3784" t="s">
        <v>4653</v>
      </c>
      <c r="D3784" s="50" t="s">
        <v>12987</v>
      </c>
      <c r="E3784" s="84">
        <f t="shared" si="236"/>
        <v>43495</v>
      </c>
      <c r="F3784" s="50">
        <f t="shared" si="237"/>
        <v>2019</v>
      </c>
      <c r="G3784" s="50">
        <f t="shared" si="238"/>
        <v>1</v>
      </c>
      <c r="H3784" s="50">
        <f t="shared" si="239"/>
        <v>3</v>
      </c>
      <c r="I3784" s="54" t="s">
        <v>15622</v>
      </c>
      <c r="J3784" s="54" t="s">
        <v>17050</v>
      </c>
      <c r="K3784" s="54" t="s">
        <v>17124</v>
      </c>
      <c r="L3784" s="54" t="s">
        <v>15626</v>
      </c>
      <c r="M3784" s="55">
        <v>1</v>
      </c>
      <c r="N3784" s="55">
        <v>1</v>
      </c>
      <c r="O3784" s="54" t="s">
        <v>15616</v>
      </c>
    </row>
    <row r="3785" spans="1:15" x14ac:dyDescent="0.25">
      <c r="A3785" s="19">
        <v>3784</v>
      </c>
      <c r="B3785" t="s">
        <v>9664</v>
      </c>
      <c r="C3785" t="s">
        <v>5700</v>
      </c>
      <c r="D3785" s="50" t="s">
        <v>12988</v>
      </c>
      <c r="E3785" s="84">
        <f t="shared" si="236"/>
        <v>43496</v>
      </c>
      <c r="F3785" s="50">
        <f t="shared" si="237"/>
        <v>2019</v>
      </c>
      <c r="G3785" s="50">
        <f t="shared" si="238"/>
        <v>1</v>
      </c>
      <c r="H3785" s="50">
        <f t="shared" si="239"/>
        <v>4</v>
      </c>
      <c r="I3785" s="54" t="s">
        <v>15625</v>
      </c>
      <c r="J3785" s="54" t="s">
        <v>17050</v>
      </c>
      <c r="K3785" s="54" t="s">
        <v>17124</v>
      </c>
      <c r="L3785" s="54" t="s">
        <v>15626</v>
      </c>
      <c r="M3785" s="55">
        <v>1</v>
      </c>
      <c r="N3785" s="55">
        <v>1</v>
      </c>
      <c r="O3785" s="54" t="s">
        <v>15616</v>
      </c>
    </row>
    <row r="3786" spans="1:15" x14ac:dyDescent="0.25">
      <c r="A3786" s="19">
        <v>3785</v>
      </c>
      <c r="B3786" t="s">
        <v>10038</v>
      </c>
      <c r="C3786" t="s">
        <v>5336</v>
      </c>
      <c r="D3786" s="50" t="s">
        <v>12989</v>
      </c>
      <c r="E3786" s="84">
        <f t="shared" si="236"/>
        <v>43497</v>
      </c>
      <c r="F3786" s="50">
        <f t="shared" si="237"/>
        <v>2019</v>
      </c>
      <c r="G3786" s="50">
        <f t="shared" si="238"/>
        <v>2</v>
      </c>
      <c r="H3786" s="50">
        <f t="shared" si="239"/>
        <v>5</v>
      </c>
      <c r="I3786" s="54" t="s">
        <v>15622</v>
      </c>
      <c r="J3786" s="54" t="s">
        <v>17050</v>
      </c>
      <c r="K3786" s="54" t="s">
        <v>17124</v>
      </c>
      <c r="L3786" s="54" t="s">
        <v>15624</v>
      </c>
      <c r="M3786" s="55">
        <v>1</v>
      </c>
      <c r="N3786" s="55">
        <v>0.92</v>
      </c>
      <c r="O3786" s="54" t="s">
        <v>15615</v>
      </c>
    </row>
    <row r="3787" spans="1:15" x14ac:dyDescent="0.25">
      <c r="A3787" s="19">
        <v>3786</v>
      </c>
      <c r="B3787" t="s">
        <v>11771</v>
      </c>
      <c r="C3787" t="s">
        <v>3639</v>
      </c>
      <c r="D3787" s="50" t="s">
        <v>12990</v>
      </c>
      <c r="E3787" s="84">
        <f t="shared" si="236"/>
        <v>43501</v>
      </c>
      <c r="F3787" s="50">
        <f t="shared" si="237"/>
        <v>2019</v>
      </c>
      <c r="G3787" s="50">
        <f t="shared" si="238"/>
        <v>2</v>
      </c>
      <c r="H3787" s="50">
        <f t="shared" si="239"/>
        <v>2</v>
      </c>
      <c r="I3787" s="54" t="s">
        <v>15627</v>
      </c>
      <c r="J3787" s="54" t="s">
        <v>17050</v>
      </c>
      <c r="K3787" s="54" t="s">
        <v>17124</v>
      </c>
      <c r="L3787" s="54" t="s">
        <v>15624</v>
      </c>
      <c r="M3787" s="55">
        <v>1</v>
      </c>
      <c r="N3787" s="55">
        <v>0.97</v>
      </c>
      <c r="O3787" s="54" t="s">
        <v>15615</v>
      </c>
    </row>
    <row r="3788" spans="1:15" x14ac:dyDescent="0.25">
      <c r="A3788" s="19">
        <v>3787</v>
      </c>
      <c r="B3788" t="s">
        <v>8747</v>
      </c>
      <c r="C3788" t="s">
        <v>6601</v>
      </c>
      <c r="D3788" s="50" t="s">
        <v>12990</v>
      </c>
      <c r="E3788" s="84">
        <f t="shared" si="236"/>
        <v>43501</v>
      </c>
      <c r="F3788" s="50">
        <f t="shared" si="237"/>
        <v>2019</v>
      </c>
      <c r="G3788" s="50">
        <f t="shared" si="238"/>
        <v>2</v>
      </c>
      <c r="H3788" s="50">
        <f t="shared" si="239"/>
        <v>2</v>
      </c>
      <c r="I3788" s="54" t="s">
        <v>15691</v>
      </c>
      <c r="J3788" s="54" t="s">
        <v>17073</v>
      </c>
      <c r="K3788" s="54" t="s">
        <v>17124</v>
      </c>
      <c r="L3788" s="54" t="s">
        <v>15623</v>
      </c>
      <c r="M3788" s="55">
        <v>1</v>
      </c>
      <c r="N3788" s="55">
        <v>0.88</v>
      </c>
      <c r="O3788" s="54" t="s">
        <v>15615</v>
      </c>
    </row>
    <row r="3789" spans="1:15" x14ac:dyDescent="0.25">
      <c r="A3789" s="19">
        <v>3788</v>
      </c>
      <c r="B3789" t="s">
        <v>10851</v>
      </c>
      <c r="C3789" t="s">
        <v>4543</v>
      </c>
      <c r="D3789" s="50" t="s">
        <v>12991</v>
      </c>
      <c r="E3789" s="84">
        <f t="shared" si="236"/>
        <v>43502</v>
      </c>
      <c r="F3789" s="50">
        <f t="shared" si="237"/>
        <v>2019</v>
      </c>
      <c r="G3789" s="50">
        <f t="shared" si="238"/>
        <v>2</v>
      </c>
      <c r="H3789" s="50">
        <f t="shared" si="239"/>
        <v>3</v>
      </c>
      <c r="I3789" s="54" t="s">
        <v>15625</v>
      </c>
      <c r="J3789" s="54" t="s">
        <v>17050</v>
      </c>
      <c r="K3789" s="54" t="s">
        <v>17124</v>
      </c>
      <c r="L3789" s="54" t="s">
        <v>15628</v>
      </c>
      <c r="M3789" s="55">
        <v>0.17</v>
      </c>
      <c r="N3789" s="55">
        <v>0.95</v>
      </c>
      <c r="O3789" s="54" t="s">
        <v>15615</v>
      </c>
    </row>
    <row r="3790" spans="1:15" x14ac:dyDescent="0.25">
      <c r="A3790" s="19">
        <v>3789</v>
      </c>
      <c r="B3790" t="s">
        <v>10168</v>
      </c>
      <c r="C3790" t="s">
        <v>5210</v>
      </c>
      <c r="D3790" s="50" t="s">
        <v>12992</v>
      </c>
      <c r="E3790" s="84">
        <f t="shared" si="236"/>
        <v>43504</v>
      </c>
      <c r="F3790" s="50">
        <f t="shared" si="237"/>
        <v>2019</v>
      </c>
      <c r="G3790" s="50">
        <f t="shared" si="238"/>
        <v>2</v>
      </c>
      <c r="H3790" s="50">
        <f t="shared" si="239"/>
        <v>5</v>
      </c>
      <c r="I3790" s="54" t="s">
        <v>15622</v>
      </c>
      <c r="J3790" s="54" t="s">
        <v>17050</v>
      </c>
      <c r="K3790" s="54" t="s">
        <v>17124</v>
      </c>
      <c r="L3790" s="54" t="s">
        <v>15626</v>
      </c>
      <c r="M3790" s="55">
        <v>1</v>
      </c>
      <c r="N3790" s="55">
        <v>0.99</v>
      </c>
      <c r="O3790" s="54" t="s">
        <v>15615</v>
      </c>
    </row>
    <row r="3791" spans="1:15" x14ac:dyDescent="0.25">
      <c r="A3791" s="19">
        <v>3790</v>
      </c>
      <c r="B3791" t="s">
        <v>9326</v>
      </c>
      <c r="C3791" t="s">
        <v>6030</v>
      </c>
      <c r="D3791" s="50" t="s">
        <v>12993</v>
      </c>
      <c r="E3791" s="84">
        <f t="shared" si="236"/>
        <v>43506</v>
      </c>
      <c r="F3791" s="50">
        <f t="shared" si="237"/>
        <v>2019</v>
      </c>
      <c r="G3791" s="50">
        <f t="shared" si="238"/>
        <v>2</v>
      </c>
      <c r="H3791" s="50">
        <f t="shared" si="239"/>
        <v>7</v>
      </c>
      <c r="I3791" s="54" t="s">
        <v>15622</v>
      </c>
      <c r="J3791" s="54" t="s">
        <v>17050</v>
      </c>
      <c r="K3791" s="54" t="s">
        <v>17124</v>
      </c>
      <c r="L3791" s="54" t="s">
        <v>15626</v>
      </c>
      <c r="M3791" s="55">
        <v>1</v>
      </c>
      <c r="N3791" s="55">
        <v>0.97</v>
      </c>
      <c r="O3791" s="54" t="s">
        <v>15616</v>
      </c>
    </row>
    <row r="3792" spans="1:15" x14ac:dyDescent="0.25">
      <c r="A3792" s="19">
        <v>3791</v>
      </c>
      <c r="B3792" t="s">
        <v>10550</v>
      </c>
      <c r="C3792" t="s">
        <v>4834</v>
      </c>
      <c r="D3792" s="50" t="s">
        <v>12994</v>
      </c>
      <c r="E3792" s="84">
        <f t="shared" si="236"/>
        <v>43507</v>
      </c>
      <c r="F3792" s="50">
        <f t="shared" si="237"/>
        <v>2019</v>
      </c>
      <c r="G3792" s="50">
        <f t="shared" si="238"/>
        <v>2</v>
      </c>
      <c r="H3792" s="50">
        <f t="shared" si="239"/>
        <v>1</v>
      </c>
      <c r="I3792" s="54" t="s">
        <v>15627</v>
      </c>
      <c r="J3792" s="54" t="s">
        <v>17050</v>
      </c>
      <c r="K3792" s="54" t="s">
        <v>17124</v>
      </c>
      <c r="L3792" s="54" t="s">
        <v>15626</v>
      </c>
      <c r="M3792" s="55">
        <v>1</v>
      </c>
      <c r="N3792" s="55">
        <v>1</v>
      </c>
      <c r="O3792" s="54" t="s">
        <v>15616</v>
      </c>
    </row>
    <row r="3793" spans="1:15" x14ac:dyDescent="0.25">
      <c r="A3793" s="19">
        <v>3792</v>
      </c>
      <c r="B3793" t="s">
        <v>7787</v>
      </c>
      <c r="C3793" t="s">
        <v>7535</v>
      </c>
      <c r="D3793" s="50" t="s">
        <v>12995</v>
      </c>
      <c r="E3793" s="84">
        <f t="shared" si="236"/>
        <v>43508</v>
      </c>
      <c r="F3793" s="50">
        <f t="shared" si="237"/>
        <v>2019</v>
      </c>
      <c r="G3793" s="50">
        <f t="shared" si="238"/>
        <v>2</v>
      </c>
      <c r="H3793" s="50">
        <f t="shared" si="239"/>
        <v>2</v>
      </c>
      <c r="I3793" s="54" t="s">
        <v>15625</v>
      </c>
      <c r="J3793" s="54" t="s">
        <v>17050</v>
      </c>
      <c r="K3793" s="54" t="s">
        <v>17124</v>
      </c>
      <c r="L3793" s="54" t="s">
        <v>15626</v>
      </c>
      <c r="M3793" s="55">
        <v>1</v>
      </c>
      <c r="N3793" s="55">
        <v>0.98</v>
      </c>
      <c r="O3793" s="54" t="s">
        <v>15616</v>
      </c>
    </row>
    <row r="3794" spans="1:15" x14ac:dyDescent="0.25">
      <c r="A3794" s="19">
        <v>3793</v>
      </c>
      <c r="B3794" t="s">
        <v>8522</v>
      </c>
      <c r="C3794" t="s">
        <v>6823</v>
      </c>
      <c r="D3794" s="50" t="s">
        <v>12996</v>
      </c>
      <c r="E3794" s="84">
        <f t="shared" si="236"/>
        <v>43509</v>
      </c>
      <c r="F3794" s="50">
        <f t="shared" si="237"/>
        <v>2019</v>
      </c>
      <c r="G3794" s="50">
        <f t="shared" si="238"/>
        <v>2</v>
      </c>
      <c r="H3794" s="50">
        <f t="shared" si="239"/>
        <v>3</v>
      </c>
      <c r="I3794" s="54" t="s">
        <v>15629</v>
      </c>
      <c r="J3794" s="54" t="s">
        <v>17050</v>
      </c>
      <c r="K3794" s="54" t="s">
        <v>17124</v>
      </c>
      <c r="L3794" s="54" t="s">
        <v>15623</v>
      </c>
      <c r="M3794" s="55">
        <v>0.5</v>
      </c>
      <c r="N3794" s="55">
        <v>1</v>
      </c>
      <c r="O3794" s="54" t="s">
        <v>15616</v>
      </c>
    </row>
    <row r="3795" spans="1:15" x14ac:dyDescent="0.25">
      <c r="A3795" s="19">
        <v>3794</v>
      </c>
      <c r="B3795" t="s">
        <v>8336</v>
      </c>
      <c r="C3795" t="s">
        <v>7001</v>
      </c>
      <c r="D3795" s="50" t="s">
        <v>12997</v>
      </c>
      <c r="E3795" s="84">
        <f t="shared" si="236"/>
        <v>43511</v>
      </c>
      <c r="F3795" s="50">
        <f t="shared" si="237"/>
        <v>2019</v>
      </c>
      <c r="G3795" s="50">
        <f t="shared" si="238"/>
        <v>2</v>
      </c>
      <c r="H3795" s="50">
        <f t="shared" si="239"/>
        <v>5</v>
      </c>
      <c r="I3795" s="54" t="s">
        <v>15622</v>
      </c>
      <c r="J3795" s="54" t="s">
        <v>17050</v>
      </c>
      <c r="K3795" s="54" t="s">
        <v>17124</v>
      </c>
      <c r="L3795" s="54" t="s">
        <v>15626</v>
      </c>
      <c r="M3795" s="55">
        <v>1</v>
      </c>
      <c r="N3795" s="55">
        <v>0.99</v>
      </c>
      <c r="O3795" s="54" t="s">
        <v>15615</v>
      </c>
    </row>
    <row r="3796" spans="1:15" x14ac:dyDescent="0.25">
      <c r="A3796" s="19">
        <v>3795</v>
      </c>
      <c r="B3796" t="s">
        <v>10091</v>
      </c>
      <c r="C3796" t="s">
        <v>5283</v>
      </c>
      <c r="D3796" s="50" t="s">
        <v>12998</v>
      </c>
      <c r="E3796" s="84">
        <f t="shared" si="236"/>
        <v>43513</v>
      </c>
      <c r="F3796" s="50">
        <f t="shared" si="237"/>
        <v>2019</v>
      </c>
      <c r="G3796" s="50">
        <f t="shared" si="238"/>
        <v>2</v>
      </c>
      <c r="H3796" s="50">
        <f t="shared" si="239"/>
        <v>7</v>
      </c>
      <c r="I3796" s="54" t="s">
        <v>15622</v>
      </c>
      <c r="J3796" s="54" t="s">
        <v>17050</v>
      </c>
      <c r="K3796" s="54" t="s">
        <v>17124</v>
      </c>
      <c r="L3796" s="54" t="s">
        <v>15626</v>
      </c>
      <c r="M3796" s="55">
        <v>0.8</v>
      </c>
      <c r="N3796" s="55">
        <v>1</v>
      </c>
      <c r="O3796" s="54" t="s">
        <v>15615</v>
      </c>
    </row>
    <row r="3797" spans="1:15" x14ac:dyDescent="0.25">
      <c r="A3797" s="19">
        <v>3796</v>
      </c>
      <c r="B3797" t="s">
        <v>10422</v>
      </c>
      <c r="C3797" t="s">
        <v>4958</v>
      </c>
      <c r="D3797" s="50" t="s">
        <v>12998</v>
      </c>
      <c r="E3797" s="84">
        <f t="shared" si="236"/>
        <v>43513</v>
      </c>
      <c r="F3797" s="50">
        <f t="shared" si="237"/>
        <v>2019</v>
      </c>
      <c r="G3797" s="50">
        <f t="shared" si="238"/>
        <v>2</v>
      </c>
      <c r="H3797" s="50">
        <f t="shared" si="239"/>
        <v>7</v>
      </c>
      <c r="I3797" s="54" t="s">
        <v>15622</v>
      </c>
      <c r="J3797" s="54" t="s">
        <v>17050</v>
      </c>
      <c r="K3797" s="54" t="s">
        <v>17124</v>
      </c>
      <c r="L3797" s="54" t="s">
        <v>15628</v>
      </c>
      <c r="M3797" s="55">
        <v>0.42</v>
      </c>
      <c r="N3797" s="55">
        <v>0.96</v>
      </c>
      <c r="O3797" s="54" t="s">
        <v>15615</v>
      </c>
    </row>
    <row r="3798" spans="1:15" x14ac:dyDescent="0.25">
      <c r="A3798" s="19">
        <v>3797</v>
      </c>
      <c r="B3798" t="s">
        <v>10845</v>
      </c>
      <c r="C3798" t="s">
        <v>4549</v>
      </c>
      <c r="D3798" s="50" t="s">
        <v>12998</v>
      </c>
      <c r="E3798" s="84">
        <f t="shared" si="236"/>
        <v>43513</v>
      </c>
      <c r="F3798" s="50">
        <f t="shared" si="237"/>
        <v>2019</v>
      </c>
      <c r="G3798" s="50">
        <f t="shared" si="238"/>
        <v>2</v>
      </c>
      <c r="H3798" s="50">
        <f t="shared" si="239"/>
        <v>7</v>
      </c>
      <c r="I3798" s="54" t="s">
        <v>15622</v>
      </c>
      <c r="J3798" s="54" t="s">
        <v>17050</v>
      </c>
      <c r="K3798" s="54" t="s">
        <v>17124</v>
      </c>
      <c r="L3798" s="54" t="s">
        <v>15626</v>
      </c>
      <c r="M3798" s="55">
        <v>1</v>
      </c>
      <c r="N3798" s="55">
        <v>1</v>
      </c>
      <c r="O3798" s="54" t="s">
        <v>15616</v>
      </c>
    </row>
    <row r="3799" spans="1:15" x14ac:dyDescent="0.25">
      <c r="A3799" s="19">
        <v>3798</v>
      </c>
      <c r="B3799" t="s">
        <v>11036</v>
      </c>
      <c r="C3799" t="s">
        <v>4361</v>
      </c>
      <c r="D3799" s="50" t="s">
        <v>12999</v>
      </c>
      <c r="E3799" s="84">
        <f t="shared" si="236"/>
        <v>43514</v>
      </c>
      <c r="F3799" s="50">
        <f t="shared" si="237"/>
        <v>2019</v>
      </c>
      <c r="G3799" s="50">
        <f t="shared" si="238"/>
        <v>2</v>
      </c>
      <c r="H3799" s="50">
        <f t="shared" si="239"/>
        <v>1</v>
      </c>
      <c r="I3799" s="54" t="s">
        <v>15625</v>
      </c>
      <c r="J3799" s="54" t="s">
        <v>17050</v>
      </c>
      <c r="K3799" s="54" t="s">
        <v>17124</v>
      </c>
      <c r="L3799" s="54" t="s">
        <v>15626</v>
      </c>
      <c r="M3799" s="55">
        <v>1</v>
      </c>
      <c r="N3799" s="55">
        <v>0.98</v>
      </c>
      <c r="O3799" s="54" t="s">
        <v>15616</v>
      </c>
    </row>
    <row r="3800" spans="1:15" x14ac:dyDescent="0.25">
      <c r="A3800" s="19">
        <v>3799</v>
      </c>
      <c r="B3800" t="s">
        <v>10910</v>
      </c>
      <c r="C3800" t="s">
        <v>4484</v>
      </c>
      <c r="D3800" s="50" t="s">
        <v>12999</v>
      </c>
      <c r="E3800" s="84">
        <f t="shared" si="236"/>
        <v>43514</v>
      </c>
      <c r="F3800" s="50">
        <f t="shared" si="237"/>
        <v>2019</v>
      </c>
      <c r="G3800" s="50">
        <f t="shared" si="238"/>
        <v>2</v>
      </c>
      <c r="H3800" s="50">
        <f t="shared" si="239"/>
        <v>1</v>
      </c>
      <c r="I3800" s="54" t="s">
        <v>15627</v>
      </c>
      <c r="J3800" s="54" t="s">
        <v>17050</v>
      </c>
      <c r="K3800" s="54" t="s">
        <v>17124</v>
      </c>
      <c r="L3800" s="54" t="s">
        <v>15626</v>
      </c>
      <c r="M3800" s="55">
        <v>0.93</v>
      </c>
      <c r="N3800" s="55">
        <v>1</v>
      </c>
      <c r="O3800" s="54" t="s">
        <v>15615</v>
      </c>
    </row>
    <row r="3801" spans="1:15" x14ac:dyDescent="0.25">
      <c r="A3801" s="19">
        <v>3800</v>
      </c>
      <c r="B3801" t="s">
        <v>10782</v>
      </c>
      <c r="C3801" t="s">
        <v>3544</v>
      </c>
      <c r="D3801" s="50" t="s">
        <v>13000</v>
      </c>
      <c r="E3801" s="84">
        <f t="shared" si="236"/>
        <v>43516</v>
      </c>
      <c r="F3801" s="50">
        <f t="shared" si="237"/>
        <v>2019</v>
      </c>
      <c r="G3801" s="50">
        <f t="shared" si="238"/>
        <v>2</v>
      </c>
      <c r="H3801" s="50">
        <f t="shared" si="239"/>
        <v>3</v>
      </c>
      <c r="I3801" s="54" t="s">
        <v>15622</v>
      </c>
      <c r="J3801" s="54" t="s">
        <v>17050</v>
      </c>
      <c r="K3801" s="54" t="s">
        <v>17124</v>
      </c>
      <c r="L3801" s="54" t="s">
        <v>15626</v>
      </c>
      <c r="M3801" s="55">
        <v>1</v>
      </c>
      <c r="N3801" s="55">
        <v>0.96</v>
      </c>
      <c r="O3801" s="54" t="s">
        <v>15616</v>
      </c>
    </row>
    <row r="3802" spans="1:15" x14ac:dyDescent="0.25">
      <c r="A3802" s="19">
        <v>3801</v>
      </c>
      <c r="B3802" t="s">
        <v>9080</v>
      </c>
      <c r="C3802" t="s">
        <v>6273</v>
      </c>
      <c r="D3802" s="50" t="s">
        <v>13001</v>
      </c>
      <c r="E3802" s="84">
        <f t="shared" si="236"/>
        <v>43517</v>
      </c>
      <c r="F3802" s="50">
        <f t="shared" si="237"/>
        <v>2019</v>
      </c>
      <c r="G3802" s="50">
        <f t="shared" si="238"/>
        <v>2</v>
      </c>
      <c r="H3802" s="50">
        <f t="shared" si="239"/>
        <v>4</v>
      </c>
      <c r="I3802" s="54" t="s">
        <v>15625</v>
      </c>
      <c r="J3802" s="54" t="s">
        <v>17050</v>
      </c>
      <c r="K3802" s="54" t="s">
        <v>17124</v>
      </c>
      <c r="L3802" s="54" t="s">
        <v>15626</v>
      </c>
      <c r="M3802" s="55">
        <v>0.92</v>
      </c>
      <c r="N3802" s="55">
        <v>0.98</v>
      </c>
      <c r="O3802" s="54" t="s">
        <v>15616</v>
      </c>
    </row>
    <row r="3803" spans="1:15" x14ac:dyDescent="0.25">
      <c r="A3803" s="19">
        <v>3802</v>
      </c>
      <c r="B3803" t="s">
        <v>9265</v>
      </c>
      <c r="C3803" t="s">
        <v>6089</v>
      </c>
      <c r="D3803" s="50" t="s">
        <v>13001</v>
      </c>
      <c r="E3803" s="84">
        <f t="shared" si="236"/>
        <v>43517</v>
      </c>
      <c r="F3803" s="50">
        <f t="shared" si="237"/>
        <v>2019</v>
      </c>
      <c r="G3803" s="50">
        <f t="shared" si="238"/>
        <v>2</v>
      </c>
      <c r="H3803" s="50">
        <f t="shared" si="239"/>
        <v>4</v>
      </c>
      <c r="I3803" s="54" t="s">
        <v>15622</v>
      </c>
      <c r="J3803" s="54" t="s">
        <v>17050</v>
      </c>
      <c r="K3803" s="54" t="s">
        <v>17124</v>
      </c>
      <c r="L3803" s="54" t="s">
        <v>15626</v>
      </c>
      <c r="M3803" s="55">
        <v>0.98</v>
      </c>
      <c r="N3803" s="55">
        <v>0.96</v>
      </c>
      <c r="O3803" s="54" t="s">
        <v>15615</v>
      </c>
    </row>
    <row r="3804" spans="1:15" x14ac:dyDescent="0.25">
      <c r="A3804" s="19">
        <v>3803</v>
      </c>
      <c r="B3804" t="s">
        <v>10456</v>
      </c>
      <c r="C3804" t="s">
        <v>4925</v>
      </c>
      <c r="D3804" s="50" t="s">
        <v>13001</v>
      </c>
      <c r="E3804" s="84">
        <f t="shared" si="236"/>
        <v>43517</v>
      </c>
      <c r="F3804" s="50">
        <f t="shared" si="237"/>
        <v>2019</v>
      </c>
      <c r="G3804" s="50">
        <f t="shared" si="238"/>
        <v>2</v>
      </c>
      <c r="H3804" s="50">
        <f t="shared" si="239"/>
        <v>4</v>
      </c>
      <c r="I3804" s="54" t="s">
        <v>15625</v>
      </c>
      <c r="J3804" s="54" t="s">
        <v>17050</v>
      </c>
      <c r="K3804" s="54" t="s">
        <v>17124</v>
      </c>
      <c r="L3804" s="54" t="s">
        <v>15624</v>
      </c>
      <c r="M3804" s="55">
        <v>1</v>
      </c>
      <c r="N3804" s="55">
        <v>1</v>
      </c>
      <c r="O3804" s="54" t="s">
        <v>15615</v>
      </c>
    </row>
    <row r="3805" spans="1:15" x14ac:dyDescent="0.25">
      <c r="A3805" s="19">
        <v>3804</v>
      </c>
      <c r="B3805" t="s">
        <v>9811</v>
      </c>
      <c r="C3805" t="s">
        <v>5558</v>
      </c>
      <c r="D3805" s="50" t="s">
        <v>13002</v>
      </c>
      <c r="E3805" s="84">
        <f t="shared" si="236"/>
        <v>43519</v>
      </c>
      <c r="F3805" s="50">
        <f t="shared" si="237"/>
        <v>2019</v>
      </c>
      <c r="G3805" s="50">
        <f t="shared" si="238"/>
        <v>2</v>
      </c>
      <c r="H3805" s="50">
        <f t="shared" si="239"/>
        <v>6</v>
      </c>
      <c r="I3805" s="54" t="s">
        <v>15622</v>
      </c>
      <c r="J3805" s="54" t="s">
        <v>17050</v>
      </c>
      <c r="K3805" s="54" t="s">
        <v>17124</v>
      </c>
      <c r="L3805" s="54" t="s">
        <v>15628</v>
      </c>
      <c r="M3805" s="55">
        <v>0</v>
      </c>
      <c r="N3805" s="55">
        <v>0.97</v>
      </c>
      <c r="O3805" s="54" t="s">
        <v>15615</v>
      </c>
    </row>
    <row r="3806" spans="1:15" x14ac:dyDescent="0.25">
      <c r="A3806" s="19">
        <v>3805</v>
      </c>
      <c r="B3806" t="s">
        <v>8267</v>
      </c>
      <c r="C3806" t="s">
        <v>7068</v>
      </c>
      <c r="D3806" s="50" t="s">
        <v>13003</v>
      </c>
      <c r="E3806" s="84">
        <f t="shared" si="236"/>
        <v>43523</v>
      </c>
      <c r="F3806" s="50">
        <f t="shared" si="237"/>
        <v>2019</v>
      </c>
      <c r="G3806" s="50">
        <f t="shared" si="238"/>
        <v>2</v>
      </c>
      <c r="H3806" s="50">
        <f t="shared" si="239"/>
        <v>3</v>
      </c>
      <c r="I3806" s="54" t="s">
        <v>15622</v>
      </c>
      <c r="J3806" s="54" t="s">
        <v>17050</v>
      </c>
      <c r="K3806" s="54" t="s">
        <v>17124</v>
      </c>
      <c r="L3806" s="54" t="s">
        <v>15626</v>
      </c>
      <c r="M3806" s="55">
        <v>0.98</v>
      </c>
      <c r="N3806" s="55">
        <v>0.89</v>
      </c>
      <c r="O3806" s="54" t="s">
        <v>15616</v>
      </c>
    </row>
    <row r="3807" spans="1:15" x14ac:dyDescent="0.25">
      <c r="A3807" s="19">
        <v>3806</v>
      </c>
      <c r="B3807" t="s">
        <v>8867</v>
      </c>
      <c r="C3807" t="s">
        <v>6483</v>
      </c>
      <c r="D3807" s="50" t="s">
        <v>13003</v>
      </c>
      <c r="E3807" s="84">
        <f t="shared" si="236"/>
        <v>43523</v>
      </c>
      <c r="F3807" s="50">
        <f t="shared" si="237"/>
        <v>2019</v>
      </c>
      <c r="G3807" s="50">
        <f t="shared" si="238"/>
        <v>2</v>
      </c>
      <c r="H3807" s="50">
        <f t="shared" si="239"/>
        <v>3</v>
      </c>
      <c r="I3807" s="54" t="s">
        <v>15622</v>
      </c>
      <c r="J3807" s="54" t="s">
        <v>17050</v>
      </c>
      <c r="K3807" s="54" t="s">
        <v>17124</v>
      </c>
      <c r="L3807" s="54" t="s">
        <v>15626</v>
      </c>
      <c r="M3807" s="55">
        <v>0.83</v>
      </c>
      <c r="N3807" s="55">
        <v>1</v>
      </c>
      <c r="O3807" s="54" t="s">
        <v>15615</v>
      </c>
    </row>
    <row r="3808" spans="1:15" x14ac:dyDescent="0.25">
      <c r="A3808" s="19">
        <v>3807</v>
      </c>
      <c r="B3808" t="s">
        <v>10176</v>
      </c>
      <c r="C3808" t="s">
        <v>5202</v>
      </c>
      <c r="D3808" s="50" t="s">
        <v>13004</v>
      </c>
      <c r="E3808" s="84">
        <f t="shared" si="236"/>
        <v>43532</v>
      </c>
      <c r="F3808" s="50">
        <f t="shared" si="237"/>
        <v>2019</v>
      </c>
      <c r="G3808" s="50">
        <f t="shared" si="238"/>
        <v>3</v>
      </c>
      <c r="H3808" s="50">
        <f t="shared" si="239"/>
        <v>5</v>
      </c>
      <c r="I3808" s="54" t="s">
        <v>15625</v>
      </c>
      <c r="J3808" s="54" t="s">
        <v>17050</v>
      </c>
      <c r="K3808" s="54" t="s">
        <v>17124</v>
      </c>
      <c r="L3808" s="54" t="s">
        <v>15626</v>
      </c>
      <c r="M3808" s="55">
        <v>1</v>
      </c>
      <c r="N3808" s="55">
        <v>1</v>
      </c>
      <c r="O3808" s="54" t="s">
        <v>15615</v>
      </c>
    </row>
    <row r="3809" spans="1:15" x14ac:dyDescent="0.25">
      <c r="A3809" s="19">
        <v>3808</v>
      </c>
      <c r="B3809" t="s">
        <v>10681</v>
      </c>
      <c r="C3809" t="s">
        <v>4705</v>
      </c>
      <c r="D3809" s="50" t="s">
        <v>13005</v>
      </c>
      <c r="E3809" s="84">
        <f t="shared" si="236"/>
        <v>43533</v>
      </c>
      <c r="F3809" s="50">
        <f t="shared" si="237"/>
        <v>2019</v>
      </c>
      <c r="G3809" s="50">
        <f t="shared" si="238"/>
        <v>3</v>
      </c>
      <c r="H3809" s="50">
        <f t="shared" si="239"/>
        <v>6</v>
      </c>
      <c r="I3809" s="54" t="s">
        <v>15622</v>
      </c>
      <c r="J3809" s="54" t="s">
        <v>17050</v>
      </c>
      <c r="K3809" s="54" t="s">
        <v>17124</v>
      </c>
      <c r="L3809" s="54" t="s">
        <v>15626</v>
      </c>
      <c r="M3809" s="55">
        <v>0.94</v>
      </c>
      <c r="N3809" s="55">
        <v>1</v>
      </c>
      <c r="O3809" s="54" t="s">
        <v>15616</v>
      </c>
    </row>
    <row r="3810" spans="1:15" x14ac:dyDescent="0.25">
      <c r="A3810" s="19">
        <v>3809</v>
      </c>
      <c r="B3810" t="s">
        <v>7933</v>
      </c>
      <c r="C3810" t="s">
        <v>7397</v>
      </c>
      <c r="D3810" s="50" t="s">
        <v>13006</v>
      </c>
      <c r="E3810" s="84">
        <f t="shared" si="236"/>
        <v>43536</v>
      </c>
      <c r="F3810" s="50">
        <f t="shared" si="237"/>
        <v>2019</v>
      </c>
      <c r="G3810" s="50">
        <f t="shared" si="238"/>
        <v>3</v>
      </c>
      <c r="H3810" s="50">
        <f t="shared" si="239"/>
        <v>2</v>
      </c>
      <c r="I3810" s="54" t="s">
        <v>15622</v>
      </c>
      <c r="J3810" s="54" t="s">
        <v>17050</v>
      </c>
      <c r="K3810" s="54" t="s">
        <v>17124</v>
      </c>
      <c r="L3810" s="54" t="s">
        <v>15626</v>
      </c>
      <c r="M3810" s="55">
        <v>1</v>
      </c>
      <c r="N3810" s="55">
        <v>1</v>
      </c>
      <c r="O3810" s="54" t="s">
        <v>15615</v>
      </c>
    </row>
    <row r="3811" spans="1:15" x14ac:dyDescent="0.25">
      <c r="A3811" s="19">
        <v>3810</v>
      </c>
      <c r="B3811" t="s">
        <v>11728</v>
      </c>
      <c r="C3811" t="s">
        <v>3679</v>
      </c>
      <c r="D3811" s="50" t="s">
        <v>13007</v>
      </c>
      <c r="E3811" s="84">
        <f t="shared" si="236"/>
        <v>43539</v>
      </c>
      <c r="F3811" s="50">
        <f t="shared" si="237"/>
        <v>2019</v>
      </c>
      <c r="G3811" s="50">
        <f t="shared" si="238"/>
        <v>3</v>
      </c>
      <c r="H3811" s="50">
        <f t="shared" si="239"/>
        <v>5</v>
      </c>
      <c r="I3811" s="54" t="s">
        <v>15625</v>
      </c>
      <c r="J3811" s="54" t="s">
        <v>17050</v>
      </c>
      <c r="K3811" s="54" t="s">
        <v>17124</v>
      </c>
      <c r="L3811" s="54" t="s">
        <v>15626</v>
      </c>
      <c r="M3811" s="55">
        <v>1</v>
      </c>
      <c r="N3811" s="55">
        <v>0.97</v>
      </c>
      <c r="O3811" s="54" t="s">
        <v>15616</v>
      </c>
    </row>
    <row r="3812" spans="1:15" x14ac:dyDescent="0.25">
      <c r="A3812" s="19">
        <v>3811</v>
      </c>
      <c r="B3812" t="s">
        <v>7716</v>
      </c>
      <c r="C3812" t="s">
        <v>7604</v>
      </c>
      <c r="D3812" s="50" t="s">
        <v>13008</v>
      </c>
      <c r="E3812" s="84">
        <f t="shared" si="236"/>
        <v>43540</v>
      </c>
      <c r="F3812" s="50">
        <f t="shared" si="237"/>
        <v>2019</v>
      </c>
      <c r="G3812" s="50">
        <f t="shared" si="238"/>
        <v>3</v>
      </c>
      <c r="H3812" s="50">
        <f t="shared" si="239"/>
        <v>6</v>
      </c>
      <c r="I3812" s="54" t="s">
        <v>15622</v>
      </c>
      <c r="J3812" s="54" t="s">
        <v>17050</v>
      </c>
      <c r="K3812" s="54" t="s">
        <v>17124</v>
      </c>
      <c r="L3812" s="54" t="s">
        <v>15624</v>
      </c>
      <c r="M3812" s="55">
        <v>1</v>
      </c>
      <c r="N3812" s="55">
        <v>1</v>
      </c>
      <c r="O3812" s="54" t="s">
        <v>15615</v>
      </c>
    </row>
    <row r="3813" spans="1:15" x14ac:dyDescent="0.25">
      <c r="A3813" s="19">
        <v>3812</v>
      </c>
      <c r="B3813" t="s">
        <v>10930</v>
      </c>
      <c r="C3813" t="s">
        <v>4464</v>
      </c>
      <c r="D3813" s="50" t="s">
        <v>13009</v>
      </c>
      <c r="E3813" s="84">
        <f t="shared" si="236"/>
        <v>43541</v>
      </c>
      <c r="F3813" s="50">
        <f t="shared" si="237"/>
        <v>2019</v>
      </c>
      <c r="G3813" s="50">
        <f t="shared" si="238"/>
        <v>3</v>
      </c>
      <c r="H3813" s="50">
        <f t="shared" si="239"/>
        <v>7</v>
      </c>
      <c r="I3813" s="54" t="s">
        <v>15625</v>
      </c>
      <c r="J3813" s="54" t="s">
        <v>17050</v>
      </c>
      <c r="K3813" s="54" t="s">
        <v>17124</v>
      </c>
      <c r="L3813" s="54" t="s">
        <v>15628</v>
      </c>
      <c r="M3813" s="55">
        <v>0.28999999999999998</v>
      </c>
      <c r="N3813" s="55">
        <v>1</v>
      </c>
      <c r="O3813" s="54" t="s">
        <v>15616</v>
      </c>
    </row>
    <row r="3814" spans="1:15" x14ac:dyDescent="0.25">
      <c r="A3814" s="19">
        <v>3813</v>
      </c>
      <c r="B3814" t="s">
        <v>9840</v>
      </c>
      <c r="C3814" t="s">
        <v>5529</v>
      </c>
      <c r="D3814" s="50" t="s">
        <v>13010</v>
      </c>
      <c r="E3814" s="84">
        <f t="shared" si="236"/>
        <v>43544</v>
      </c>
      <c r="F3814" s="50">
        <f t="shared" si="237"/>
        <v>2019</v>
      </c>
      <c r="G3814" s="50">
        <f t="shared" si="238"/>
        <v>3</v>
      </c>
      <c r="H3814" s="50">
        <f t="shared" si="239"/>
        <v>3</v>
      </c>
      <c r="I3814" s="54" t="s">
        <v>15629</v>
      </c>
      <c r="J3814" s="54" t="s">
        <v>17050</v>
      </c>
      <c r="K3814" s="54" t="s">
        <v>17124</v>
      </c>
      <c r="L3814" s="54" t="s">
        <v>15626</v>
      </c>
      <c r="M3814" s="55">
        <v>1</v>
      </c>
      <c r="N3814" s="55">
        <v>1</v>
      </c>
      <c r="O3814" s="54" t="s">
        <v>15616</v>
      </c>
    </row>
    <row r="3815" spans="1:15" x14ac:dyDescent="0.25">
      <c r="A3815" s="19">
        <v>3814</v>
      </c>
      <c r="B3815" t="s">
        <v>8120</v>
      </c>
      <c r="C3815" t="s">
        <v>7215</v>
      </c>
      <c r="D3815" s="50" t="s">
        <v>13011</v>
      </c>
      <c r="E3815" s="84">
        <f t="shared" si="236"/>
        <v>43545</v>
      </c>
      <c r="F3815" s="50">
        <f t="shared" si="237"/>
        <v>2019</v>
      </c>
      <c r="G3815" s="50">
        <f t="shared" si="238"/>
        <v>3</v>
      </c>
      <c r="H3815" s="50">
        <f t="shared" si="239"/>
        <v>4</v>
      </c>
      <c r="I3815" s="54" t="s">
        <v>15661</v>
      </c>
      <c r="J3815" s="54" t="s">
        <v>17073</v>
      </c>
      <c r="K3815" s="54" t="s">
        <v>17124</v>
      </c>
      <c r="L3815" s="54" t="s">
        <v>15626</v>
      </c>
      <c r="M3815" s="55">
        <v>1</v>
      </c>
      <c r="N3815" s="55">
        <v>1</v>
      </c>
      <c r="O3815" s="54" t="s">
        <v>15616</v>
      </c>
    </row>
    <row r="3816" spans="1:15" x14ac:dyDescent="0.25">
      <c r="A3816" s="19">
        <v>3815</v>
      </c>
      <c r="B3816" t="s">
        <v>11320</v>
      </c>
      <c r="C3816" t="s">
        <v>4081</v>
      </c>
      <c r="D3816" s="50" t="s">
        <v>13012</v>
      </c>
      <c r="E3816" s="84">
        <f t="shared" si="236"/>
        <v>43546</v>
      </c>
      <c r="F3816" s="50">
        <f t="shared" si="237"/>
        <v>2019</v>
      </c>
      <c r="G3816" s="50">
        <f t="shared" si="238"/>
        <v>3</v>
      </c>
      <c r="H3816" s="50">
        <f t="shared" si="239"/>
        <v>5</v>
      </c>
      <c r="I3816" s="54" t="s">
        <v>15622</v>
      </c>
      <c r="J3816" s="54" t="s">
        <v>17050</v>
      </c>
      <c r="K3816" s="54" t="s">
        <v>17124</v>
      </c>
      <c r="L3816" s="54" t="s">
        <v>15626</v>
      </c>
      <c r="M3816" s="55">
        <v>1</v>
      </c>
      <c r="N3816" s="55">
        <v>1</v>
      </c>
      <c r="O3816" s="54" t="s">
        <v>15616</v>
      </c>
    </row>
    <row r="3817" spans="1:15" x14ac:dyDescent="0.25">
      <c r="A3817" s="19">
        <v>3816</v>
      </c>
      <c r="B3817" t="s">
        <v>8767</v>
      </c>
      <c r="C3817" t="s">
        <v>6581</v>
      </c>
      <c r="D3817" s="50" t="s">
        <v>13013</v>
      </c>
      <c r="E3817" s="84">
        <f t="shared" si="236"/>
        <v>43548</v>
      </c>
      <c r="F3817" s="50">
        <f t="shared" si="237"/>
        <v>2019</v>
      </c>
      <c r="G3817" s="50">
        <f t="shared" si="238"/>
        <v>3</v>
      </c>
      <c r="H3817" s="50">
        <f t="shared" si="239"/>
        <v>7</v>
      </c>
      <c r="I3817" s="54" t="s">
        <v>15622</v>
      </c>
      <c r="J3817" s="54" t="s">
        <v>17050</v>
      </c>
      <c r="K3817" s="54" t="s">
        <v>17124</v>
      </c>
      <c r="L3817" s="54" t="s">
        <v>15623</v>
      </c>
      <c r="M3817" s="55">
        <v>0.56000000000000005</v>
      </c>
      <c r="N3817" s="55">
        <v>0.92</v>
      </c>
      <c r="O3817" s="54" t="s">
        <v>15615</v>
      </c>
    </row>
    <row r="3818" spans="1:15" x14ac:dyDescent="0.25">
      <c r="A3818" s="19">
        <v>3817</v>
      </c>
      <c r="B3818" t="s">
        <v>8975</v>
      </c>
      <c r="C3818" t="s">
        <v>6378</v>
      </c>
      <c r="D3818" s="50" t="s">
        <v>13014</v>
      </c>
      <c r="E3818" s="84">
        <f t="shared" si="236"/>
        <v>43549</v>
      </c>
      <c r="F3818" s="50">
        <f t="shared" si="237"/>
        <v>2019</v>
      </c>
      <c r="G3818" s="50">
        <f t="shared" si="238"/>
        <v>3</v>
      </c>
      <c r="H3818" s="50">
        <f t="shared" si="239"/>
        <v>1</v>
      </c>
      <c r="I3818" s="54" t="s">
        <v>15703</v>
      </c>
      <c r="J3818" s="54" t="s">
        <v>17120</v>
      </c>
      <c r="K3818" s="54" t="s">
        <v>17144</v>
      </c>
      <c r="L3818" s="54" t="s">
        <v>15628</v>
      </c>
      <c r="M3818" s="55">
        <v>0</v>
      </c>
      <c r="N3818" s="55">
        <v>0.92</v>
      </c>
      <c r="O3818" s="54" t="s">
        <v>15615</v>
      </c>
    </row>
    <row r="3819" spans="1:15" x14ac:dyDescent="0.25">
      <c r="A3819" s="19">
        <v>3818</v>
      </c>
      <c r="B3819" t="s">
        <v>9402</v>
      </c>
      <c r="C3819" t="s">
        <v>5955</v>
      </c>
      <c r="D3819" s="50" t="s">
        <v>13014</v>
      </c>
      <c r="E3819" s="84">
        <f t="shared" si="236"/>
        <v>43549</v>
      </c>
      <c r="F3819" s="50">
        <f t="shared" si="237"/>
        <v>2019</v>
      </c>
      <c r="G3819" s="50">
        <f t="shared" si="238"/>
        <v>3</v>
      </c>
      <c r="H3819" s="50">
        <f t="shared" si="239"/>
        <v>1</v>
      </c>
      <c r="I3819" s="54" t="s">
        <v>15622</v>
      </c>
      <c r="J3819" s="54" t="s">
        <v>17050</v>
      </c>
      <c r="K3819" s="54" t="s">
        <v>17124</v>
      </c>
      <c r="L3819" s="54" t="s">
        <v>15626</v>
      </c>
      <c r="M3819" s="55">
        <v>0.85</v>
      </c>
      <c r="N3819" s="55">
        <v>0.98</v>
      </c>
      <c r="O3819" s="54" t="s">
        <v>15615</v>
      </c>
    </row>
    <row r="3820" spans="1:15" x14ac:dyDescent="0.25">
      <c r="A3820" s="19">
        <v>3819</v>
      </c>
      <c r="B3820" t="s">
        <v>11339</v>
      </c>
      <c r="C3820" t="s">
        <v>4062</v>
      </c>
      <c r="D3820" s="50" t="s">
        <v>13015</v>
      </c>
      <c r="E3820" s="84">
        <f t="shared" si="236"/>
        <v>43551</v>
      </c>
      <c r="F3820" s="50">
        <f t="shared" si="237"/>
        <v>2019</v>
      </c>
      <c r="G3820" s="50">
        <f t="shared" si="238"/>
        <v>3</v>
      </c>
      <c r="H3820" s="50">
        <f t="shared" si="239"/>
        <v>3</v>
      </c>
      <c r="I3820" s="54" t="s">
        <v>15622</v>
      </c>
      <c r="J3820" s="54" t="s">
        <v>17050</v>
      </c>
      <c r="K3820" s="54" t="s">
        <v>17124</v>
      </c>
      <c r="L3820" s="54" t="s">
        <v>15626</v>
      </c>
      <c r="M3820" s="55">
        <v>0.83</v>
      </c>
      <c r="N3820" s="55">
        <v>1</v>
      </c>
      <c r="O3820" s="54" t="s">
        <v>15615</v>
      </c>
    </row>
    <row r="3821" spans="1:15" x14ac:dyDescent="0.25">
      <c r="A3821" s="19">
        <v>3820</v>
      </c>
      <c r="B3821" t="s">
        <v>8981</v>
      </c>
      <c r="C3821" t="s">
        <v>6372</v>
      </c>
      <c r="D3821" s="50" t="s">
        <v>13016</v>
      </c>
      <c r="E3821" s="84">
        <f t="shared" si="236"/>
        <v>43552</v>
      </c>
      <c r="F3821" s="50">
        <f t="shared" si="237"/>
        <v>2019</v>
      </c>
      <c r="G3821" s="50">
        <f t="shared" si="238"/>
        <v>3</v>
      </c>
      <c r="H3821" s="50">
        <f t="shared" si="239"/>
        <v>4</v>
      </c>
      <c r="I3821" s="54" t="s">
        <v>15705</v>
      </c>
      <c r="J3821" s="54" t="s">
        <v>17050</v>
      </c>
      <c r="K3821" s="54" t="s">
        <v>17124</v>
      </c>
      <c r="L3821" s="54" t="s">
        <v>15623</v>
      </c>
      <c r="M3821" s="55">
        <v>0.8</v>
      </c>
      <c r="N3821" s="55">
        <v>1</v>
      </c>
      <c r="O3821" s="54" t="s">
        <v>15616</v>
      </c>
    </row>
    <row r="3822" spans="1:15" x14ac:dyDescent="0.25">
      <c r="A3822" s="19">
        <v>3821</v>
      </c>
      <c r="B3822" t="s">
        <v>8066</v>
      </c>
      <c r="C3822" t="s">
        <v>7267</v>
      </c>
      <c r="D3822" s="50" t="s">
        <v>13016</v>
      </c>
      <c r="E3822" s="84">
        <f t="shared" si="236"/>
        <v>43552</v>
      </c>
      <c r="F3822" s="50">
        <f t="shared" si="237"/>
        <v>2019</v>
      </c>
      <c r="G3822" s="50">
        <f t="shared" si="238"/>
        <v>3</v>
      </c>
      <c r="H3822" s="50">
        <f t="shared" si="239"/>
        <v>4</v>
      </c>
      <c r="I3822" s="54" t="s">
        <v>15622</v>
      </c>
      <c r="J3822" s="54" t="s">
        <v>17050</v>
      </c>
      <c r="K3822" s="54" t="s">
        <v>17124</v>
      </c>
      <c r="L3822" s="54" t="s">
        <v>15626</v>
      </c>
      <c r="M3822" s="55">
        <v>1</v>
      </c>
      <c r="N3822" s="55">
        <v>0.97</v>
      </c>
      <c r="O3822" s="54" t="s">
        <v>15615</v>
      </c>
    </row>
    <row r="3823" spans="1:15" x14ac:dyDescent="0.25">
      <c r="A3823" s="19">
        <v>3822</v>
      </c>
      <c r="B3823" t="s">
        <v>8115</v>
      </c>
      <c r="C3823" t="s">
        <v>7220</v>
      </c>
      <c r="D3823" s="50" t="s">
        <v>13017</v>
      </c>
      <c r="E3823" s="84">
        <f t="shared" si="236"/>
        <v>43553</v>
      </c>
      <c r="F3823" s="50">
        <f t="shared" si="237"/>
        <v>2019</v>
      </c>
      <c r="G3823" s="50">
        <f t="shared" si="238"/>
        <v>3</v>
      </c>
      <c r="H3823" s="50">
        <f t="shared" si="239"/>
        <v>5</v>
      </c>
      <c r="I3823" s="54" t="s">
        <v>15622</v>
      </c>
      <c r="J3823" s="54" t="s">
        <v>17050</v>
      </c>
      <c r="K3823" s="54" t="s">
        <v>17124</v>
      </c>
      <c r="L3823" s="54" t="s">
        <v>15626</v>
      </c>
      <c r="M3823" s="55">
        <v>1</v>
      </c>
      <c r="N3823" s="55">
        <v>0.93</v>
      </c>
      <c r="O3823" s="54" t="s">
        <v>15615</v>
      </c>
    </row>
    <row r="3824" spans="1:15" x14ac:dyDescent="0.25">
      <c r="A3824" s="19">
        <v>3823</v>
      </c>
      <c r="B3824" t="s">
        <v>11013</v>
      </c>
      <c r="C3824" t="s">
        <v>4384</v>
      </c>
      <c r="D3824" s="50" t="s">
        <v>13018</v>
      </c>
      <c r="E3824" s="84">
        <f t="shared" si="236"/>
        <v>43556</v>
      </c>
      <c r="F3824" s="50">
        <f t="shared" si="237"/>
        <v>2019</v>
      </c>
      <c r="G3824" s="50">
        <f t="shared" si="238"/>
        <v>4</v>
      </c>
      <c r="H3824" s="50">
        <f t="shared" si="239"/>
        <v>1</v>
      </c>
      <c r="I3824" s="54" t="s">
        <v>15625</v>
      </c>
      <c r="J3824" s="54" t="s">
        <v>17050</v>
      </c>
      <c r="K3824" s="54" t="s">
        <v>17124</v>
      </c>
      <c r="L3824" s="54" t="s">
        <v>15626</v>
      </c>
      <c r="M3824" s="55">
        <v>1</v>
      </c>
      <c r="N3824" s="55">
        <v>0.96</v>
      </c>
      <c r="O3824" s="54" t="s">
        <v>15615</v>
      </c>
    </row>
    <row r="3825" spans="1:15" x14ac:dyDescent="0.25">
      <c r="A3825" s="19">
        <v>3824</v>
      </c>
      <c r="B3825" t="s">
        <v>8734</v>
      </c>
      <c r="C3825" t="s">
        <v>6614</v>
      </c>
      <c r="D3825" s="50" t="s">
        <v>13019</v>
      </c>
      <c r="E3825" s="84">
        <f t="shared" si="236"/>
        <v>43557</v>
      </c>
      <c r="F3825" s="50">
        <f t="shared" si="237"/>
        <v>2019</v>
      </c>
      <c r="G3825" s="50">
        <f t="shared" si="238"/>
        <v>4</v>
      </c>
      <c r="H3825" s="50">
        <f t="shared" si="239"/>
        <v>2</v>
      </c>
      <c r="I3825" s="54" t="s">
        <v>15622</v>
      </c>
      <c r="J3825" s="54" t="s">
        <v>17050</v>
      </c>
      <c r="K3825" s="54" t="s">
        <v>17124</v>
      </c>
      <c r="L3825" s="54" t="s">
        <v>15626</v>
      </c>
      <c r="M3825" s="55">
        <v>1</v>
      </c>
      <c r="N3825" s="55">
        <v>0.98</v>
      </c>
      <c r="O3825" s="54" t="s">
        <v>15616</v>
      </c>
    </row>
    <row r="3826" spans="1:15" x14ac:dyDescent="0.25">
      <c r="A3826" s="19">
        <v>3825</v>
      </c>
      <c r="B3826" t="s">
        <v>8858</v>
      </c>
      <c r="C3826" t="s">
        <v>6492</v>
      </c>
      <c r="D3826" s="50" t="s">
        <v>13020</v>
      </c>
      <c r="E3826" s="84">
        <f t="shared" si="236"/>
        <v>43558</v>
      </c>
      <c r="F3826" s="50">
        <f t="shared" si="237"/>
        <v>2019</v>
      </c>
      <c r="G3826" s="50">
        <f t="shared" si="238"/>
        <v>4</v>
      </c>
      <c r="H3826" s="50">
        <f t="shared" si="239"/>
        <v>3</v>
      </c>
      <c r="I3826" s="54" t="s">
        <v>15695</v>
      </c>
      <c r="J3826" s="54" t="s">
        <v>17072</v>
      </c>
      <c r="K3826" s="54" t="s">
        <v>17124</v>
      </c>
      <c r="L3826" s="54" t="s">
        <v>15626</v>
      </c>
      <c r="M3826" s="55">
        <v>1</v>
      </c>
      <c r="N3826" s="55">
        <v>1</v>
      </c>
      <c r="O3826" s="54" t="s">
        <v>15615</v>
      </c>
    </row>
    <row r="3827" spans="1:15" x14ac:dyDescent="0.25">
      <c r="A3827" s="19">
        <v>3826</v>
      </c>
      <c r="B3827" t="s">
        <v>8877</v>
      </c>
      <c r="C3827" t="s">
        <v>6473</v>
      </c>
      <c r="D3827" s="50" t="s">
        <v>13021</v>
      </c>
      <c r="E3827" s="84">
        <f t="shared" si="236"/>
        <v>43559</v>
      </c>
      <c r="F3827" s="50">
        <f t="shared" si="237"/>
        <v>2019</v>
      </c>
      <c r="G3827" s="50">
        <f t="shared" si="238"/>
        <v>4</v>
      </c>
      <c r="H3827" s="50">
        <f t="shared" si="239"/>
        <v>4</v>
      </c>
      <c r="I3827" s="54" t="s">
        <v>15625</v>
      </c>
      <c r="J3827" s="54" t="s">
        <v>17050</v>
      </c>
      <c r="K3827" s="54" t="s">
        <v>17124</v>
      </c>
      <c r="L3827" s="54" t="s">
        <v>15626</v>
      </c>
      <c r="M3827" s="55">
        <v>0.95</v>
      </c>
      <c r="N3827" s="55">
        <v>0.99</v>
      </c>
      <c r="O3827" s="54" t="s">
        <v>15615</v>
      </c>
    </row>
    <row r="3828" spans="1:15" x14ac:dyDescent="0.25">
      <c r="A3828" s="19">
        <v>3827</v>
      </c>
      <c r="B3828" t="s">
        <v>8835</v>
      </c>
      <c r="C3828" t="s">
        <v>3561</v>
      </c>
      <c r="D3828" s="50" t="s">
        <v>13021</v>
      </c>
      <c r="E3828" s="84">
        <f t="shared" si="236"/>
        <v>43559</v>
      </c>
      <c r="F3828" s="50">
        <f t="shared" si="237"/>
        <v>2019</v>
      </c>
      <c r="G3828" s="50">
        <f t="shared" si="238"/>
        <v>4</v>
      </c>
      <c r="H3828" s="50">
        <f t="shared" si="239"/>
        <v>4</v>
      </c>
      <c r="I3828" s="54" t="s">
        <v>15622</v>
      </c>
      <c r="J3828" s="54" t="s">
        <v>17050</v>
      </c>
      <c r="K3828" s="54" t="s">
        <v>17124</v>
      </c>
      <c r="L3828" s="54" t="s">
        <v>15626</v>
      </c>
      <c r="M3828" s="55">
        <v>1</v>
      </c>
      <c r="N3828" s="55">
        <v>0.97</v>
      </c>
      <c r="O3828" s="54" t="s">
        <v>15615</v>
      </c>
    </row>
    <row r="3829" spans="1:15" x14ac:dyDescent="0.25">
      <c r="A3829" s="19">
        <v>3828</v>
      </c>
      <c r="B3829" t="s">
        <v>8874</v>
      </c>
      <c r="C3829" t="s">
        <v>6476</v>
      </c>
      <c r="D3829" s="50" t="s">
        <v>13022</v>
      </c>
      <c r="E3829" s="84">
        <f t="shared" si="236"/>
        <v>43560</v>
      </c>
      <c r="F3829" s="50">
        <f t="shared" si="237"/>
        <v>2019</v>
      </c>
      <c r="G3829" s="50">
        <f t="shared" si="238"/>
        <v>4</v>
      </c>
      <c r="H3829" s="50">
        <f t="shared" si="239"/>
        <v>5</v>
      </c>
      <c r="I3829" s="54" t="s">
        <v>15622</v>
      </c>
      <c r="J3829" s="54" t="s">
        <v>17050</v>
      </c>
      <c r="K3829" s="54" t="s">
        <v>17124</v>
      </c>
      <c r="L3829" s="54" t="s">
        <v>15623</v>
      </c>
      <c r="M3829" s="55">
        <v>1</v>
      </c>
      <c r="N3829" s="55">
        <v>1</v>
      </c>
      <c r="O3829" s="54" t="s">
        <v>15615</v>
      </c>
    </row>
    <row r="3830" spans="1:15" x14ac:dyDescent="0.25">
      <c r="A3830" s="19">
        <v>3829</v>
      </c>
      <c r="B3830" t="s">
        <v>8484</v>
      </c>
      <c r="C3830" t="s">
        <v>6860</v>
      </c>
      <c r="D3830" s="50" t="s">
        <v>13023</v>
      </c>
      <c r="E3830" s="84">
        <f t="shared" si="236"/>
        <v>43562</v>
      </c>
      <c r="F3830" s="50">
        <f t="shared" si="237"/>
        <v>2019</v>
      </c>
      <c r="G3830" s="50">
        <f t="shared" si="238"/>
        <v>4</v>
      </c>
      <c r="H3830" s="50">
        <f t="shared" si="239"/>
        <v>7</v>
      </c>
      <c r="I3830" s="54" t="s">
        <v>15675</v>
      </c>
      <c r="J3830" s="54" t="s">
        <v>17073</v>
      </c>
      <c r="K3830" s="54" t="s">
        <v>17124</v>
      </c>
      <c r="L3830" s="54" t="s">
        <v>15626</v>
      </c>
      <c r="M3830" s="55">
        <v>1</v>
      </c>
      <c r="N3830" s="55">
        <v>1</v>
      </c>
      <c r="O3830" s="54" t="s">
        <v>15615</v>
      </c>
    </row>
    <row r="3831" spans="1:15" x14ac:dyDescent="0.25">
      <c r="A3831" s="19">
        <v>3830</v>
      </c>
      <c r="B3831" t="s">
        <v>11411</v>
      </c>
      <c r="C3831" t="s">
        <v>3990</v>
      </c>
      <c r="D3831" s="50" t="s">
        <v>13024</v>
      </c>
      <c r="E3831" s="84">
        <f t="shared" si="236"/>
        <v>43563</v>
      </c>
      <c r="F3831" s="50">
        <f t="shared" si="237"/>
        <v>2019</v>
      </c>
      <c r="G3831" s="50">
        <f t="shared" si="238"/>
        <v>4</v>
      </c>
      <c r="H3831" s="50">
        <f t="shared" si="239"/>
        <v>1</v>
      </c>
      <c r="I3831" s="54" t="s">
        <v>15622</v>
      </c>
      <c r="J3831" s="54" t="s">
        <v>17050</v>
      </c>
      <c r="K3831" s="54" t="s">
        <v>17124</v>
      </c>
      <c r="L3831" s="54" t="s">
        <v>15626</v>
      </c>
      <c r="M3831" s="55">
        <v>0.94</v>
      </c>
      <c r="N3831" s="55">
        <v>0.9</v>
      </c>
      <c r="O3831" s="54" t="s">
        <v>15615</v>
      </c>
    </row>
    <row r="3832" spans="1:15" x14ac:dyDescent="0.25">
      <c r="A3832" s="19">
        <v>3831</v>
      </c>
      <c r="B3832" t="s">
        <v>10291</v>
      </c>
      <c r="C3832" t="s">
        <v>5088</v>
      </c>
      <c r="D3832" s="50" t="s">
        <v>13025</v>
      </c>
      <c r="E3832" s="84">
        <f t="shared" si="236"/>
        <v>43565</v>
      </c>
      <c r="F3832" s="50">
        <f t="shared" si="237"/>
        <v>2019</v>
      </c>
      <c r="G3832" s="50">
        <f t="shared" si="238"/>
        <v>4</v>
      </c>
      <c r="H3832" s="50">
        <f t="shared" si="239"/>
        <v>3</v>
      </c>
      <c r="I3832" s="54" t="s">
        <v>15629</v>
      </c>
      <c r="J3832" s="54" t="s">
        <v>17050</v>
      </c>
      <c r="K3832" s="54" t="s">
        <v>17124</v>
      </c>
      <c r="L3832" s="54" t="s">
        <v>15624</v>
      </c>
      <c r="M3832" s="55">
        <v>0.67</v>
      </c>
      <c r="N3832" s="55">
        <v>0.95</v>
      </c>
      <c r="O3832" s="54" t="s">
        <v>15615</v>
      </c>
    </row>
    <row r="3833" spans="1:15" x14ac:dyDescent="0.25">
      <c r="A3833" s="19">
        <v>3832</v>
      </c>
      <c r="B3833" t="s">
        <v>10748</v>
      </c>
      <c r="C3833" t="s">
        <v>4641</v>
      </c>
      <c r="D3833" s="50" t="s">
        <v>13025</v>
      </c>
      <c r="E3833" s="84">
        <f t="shared" si="236"/>
        <v>43565</v>
      </c>
      <c r="F3833" s="50">
        <f t="shared" si="237"/>
        <v>2019</v>
      </c>
      <c r="G3833" s="50">
        <f t="shared" si="238"/>
        <v>4</v>
      </c>
      <c r="H3833" s="50">
        <f t="shared" si="239"/>
        <v>3</v>
      </c>
      <c r="I3833" s="54" t="s">
        <v>15622</v>
      </c>
      <c r="J3833" s="54" t="s">
        <v>17050</v>
      </c>
      <c r="K3833" s="54" t="s">
        <v>17124</v>
      </c>
      <c r="L3833" s="54" t="s">
        <v>15626</v>
      </c>
      <c r="M3833" s="55">
        <v>0.88</v>
      </c>
      <c r="N3833" s="55">
        <v>1</v>
      </c>
      <c r="O3833" s="54" t="s">
        <v>15615</v>
      </c>
    </row>
    <row r="3834" spans="1:15" x14ac:dyDescent="0.25">
      <c r="A3834" s="19">
        <v>3833</v>
      </c>
      <c r="B3834" t="s">
        <v>10473</v>
      </c>
      <c r="C3834" t="s">
        <v>3579</v>
      </c>
      <c r="D3834" s="50" t="s">
        <v>13026</v>
      </c>
      <c r="E3834" s="84">
        <f t="shared" si="236"/>
        <v>43567</v>
      </c>
      <c r="F3834" s="50">
        <f t="shared" si="237"/>
        <v>2019</v>
      </c>
      <c r="G3834" s="50">
        <f t="shared" si="238"/>
        <v>4</v>
      </c>
      <c r="H3834" s="50">
        <f t="shared" si="239"/>
        <v>5</v>
      </c>
      <c r="I3834" s="54" t="s">
        <v>15622</v>
      </c>
      <c r="J3834" s="54" t="s">
        <v>17050</v>
      </c>
      <c r="K3834" s="54" t="s">
        <v>17124</v>
      </c>
      <c r="L3834" s="54" t="s">
        <v>15626</v>
      </c>
      <c r="M3834" s="55">
        <v>0.97</v>
      </c>
      <c r="N3834" s="55">
        <v>0.96</v>
      </c>
      <c r="O3834" s="54" t="s">
        <v>15615</v>
      </c>
    </row>
    <row r="3835" spans="1:15" x14ac:dyDescent="0.25">
      <c r="A3835" s="19">
        <v>3834</v>
      </c>
      <c r="B3835" t="s">
        <v>8305</v>
      </c>
      <c r="C3835" t="s">
        <v>7031</v>
      </c>
      <c r="D3835" s="50" t="s">
        <v>13027</v>
      </c>
      <c r="E3835" s="84">
        <f t="shared" si="236"/>
        <v>43569</v>
      </c>
      <c r="F3835" s="50">
        <f t="shared" si="237"/>
        <v>2019</v>
      </c>
      <c r="G3835" s="50">
        <f t="shared" si="238"/>
        <v>4</v>
      </c>
      <c r="H3835" s="50">
        <f t="shared" si="239"/>
        <v>7</v>
      </c>
      <c r="I3835" s="54" t="s">
        <v>15625</v>
      </c>
      <c r="J3835" s="54" t="s">
        <v>17050</v>
      </c>
      <c r="K3835" s="54" t="s">
        <v>17124</v>
      </c>
      <c r="L3835" s="54" t="s">
        <v>15626</v>
      </c>
      <c r="M3835" s="55">
        <v>1</v>
      </c>
      <c r="N3835" s="55">
        <v>0.92</v>
      </c>
      <c r="O3835" s="54" t="s">
        <v>15616</v>
      </c>
    </row>
    <row r="3836" spans="1:15" x14ac:dyDescent="0.25">
      <c r="A3836" s="19">
        <v>3835</v>
      </c>
      <c r="B3836" t="s">
        <v>10528</v>
      </c>
      <c r="C3836" t="s">
        <v>4855</v>
      </c>
      <c r="D3836" s="50" t="s">
        <v>13028</v>
      </c>
      <c r="E3836" s="84">
        <f t="shared" si="236"/>
        <v>43570</v>
      </c>
      <c r="F3836" s="50">
        <f t="shared" si="237"/>
        <v>2019</v>
      </c>
      <c r="G3836" s="50">
        <f t="shared" si="238"/>
        <v>4</v>
      </c>
      <c r="H3836" s="50">
        <f t="shared" si="239"/>
        <v>1</v>
      </c>
      <c r="I3836" s="54" t="s">
        <v>15625</v>
      </c>
      <c r="J3836" s="54" t="s">
        <v>17050</v>
      </c>
      <c r="K3836" s="54" t="s">
        <v>17124</v>
      </c>
      <c r="L3836" s="54" t="s">
        <v>15624</v>
      </c>
      <c r="M3836" s="55">
        <v>1</v>
      </c>
      <c r="N3836" s="55">
        <v>1</v>
      </c>
      <c r="O3836" s="54" t="s">
        <v>15616</v>
      </c>
    </row>
    <row r="3837" spans="1:15" x14ac:dyDescent="0.25">
      <c r="A3837" s="19">
        <v>3836</v>
      </c>
      <c r="B3837" t="s">
        <v>11350</v>
      </c>
      <c r="C3837" t="s">
        <v>4050</v>
      </c>
      <c r="D3837" s="50" t="s">
        <v>13028</v>
      </c>
      <c r="E3837" s="84">
        <f t="shared" si="236"/>
        <v>43570</v>
      </c>
      <c r="F3837" s="50">
        <f t="shared" si="237"/>
        <v>2019</v>
      </c>
      <c r="G3837" s="50">
        <f t="shared" si="238"/>
        <v>4</v>
      </c>
      <c r="H3837" s="50">
        <f t="shared" si="239"/>
        <v>1</v>
      </c>
      <c r="I3837" s="54" t="s">
        <v>15625</v>
      </c>
      <c r="J3837" s="54" t="s">
        <v>17050</v>
      </c>
      <c r="K3837" s="54" t="s">
        <v>17124</v>
      </c>
      <c r="L3837" s="54" t="s">
        <v>15626</v>
      </c>
      <c r="M3837" s="55">
        <v>1</v>
      </c>
      <c r="N3837" s="55">
        <v>1</v>
      </c>
      <c r="O3837" s="54" t="s">
        <v>15616</v>
      </c>
    </row>
    <row r="3838" spans="1:15" x14ac:dyDescent="0.25">
      <c r="A3838" s="19">
        <v>3837</v>
      </c>
      <c r="B3838" t="s">
        <v>10902</v>
      </c>
      <c r="C3838" t="s">
        <v>4492</v>
      </c>
      <c r="D3838" s="50" t="s">
        <v>13029</v>
      </c>
      <c r="E3838" s="84">
        <f t="shared" si="236"/>
        <v>43572</v>
      </c>
      <c r="F3838" s="50">
        <f t="shared" si="237"/>
        <v>2019</v>
      </c>
      <c r="G3838" s="50">
        <f t="shared" si="238"/>
        <v>4</v>
      </c>
      <c r="H3838" s="50">
        <f t="shared" si="239"/>
        <v>3</v>
      </c>
      <c r="I3838" s="54" t="s">
        <v>15629</v>
      </c>
      <c r="J3838" s="54" t="s">
        <v>17050</v>
      </c>
      <c r="K3838" s="54" t="s">
        <v>17124</v>
      </c>
      <c r="L3838" s="54" t="s">
        <v>15624</v>
      </c>
      <c r="M3838" s="55">
        <v>1</v>
      </c>
      <c r="N3838" s="55">
        <v>1</v>
      </c>
      <c r="O3838" s="54" t="s">
        <v>15616</v>
      </c>
    </row>
    <row r="3839" spans="1:15" x14ac:dyDescent="0.25">
      <c r="A3839" s="19">
        <v>3838</v>
      </c>
      <c r="B3839" t="s">
        <v>10791</v>
      </c>
      <c r="C3839" t="s">
        <v>4601</v>
      </c>
      <c r="D3839" s="50" t="s">
        <v>13029</v>
      </c>
      <c r="E3839" s="84">
        <f t="shared" si="236"/>
        <v>43572</v>
      </c>
      <c r="F3839" s="50">
        <f t="shared" si="237"/>
        <v>2019</v>
      </c>
      <c r="G3839" s="50">
        <f t="shared" si="238"/>
        <v>4</v>
      </c>
      <c r="H3839" s="50">
        <f t="shared" si="239"/>
        <v>3</v>
      </c>
      <c r="I3839" s="54" t="s">
        <v>15622</v>
      </c>
      <c r="J3839" s="54" t="s">
        <v>17050</v>
      </c>
      <c r="K3839" s="54" t="s">
        <v>17124</v>
      </c>
      <c r="L3839" s="54" t="s">
        <v>15626</v>
      </c>
      <c r="M3839" s="55">
        <v>1</v>
      </c>
      <c r="N3839" s="55">
        <v>0.66</v>
      </c>
      <c r="O3839" s="54" t="s">
        <v>15616</v>
      </c>
    </row>
    <row r="3840" spans="1:15" x14ac:dyDescent="0.25">
      <c r="A3840" s="19">
        <v>3839</v>
      </c>
      <c r="B3840" t="s">
        <v>10005</v>
      </c>
      <c r="C3840" t="s">
        <v>5368</v>
      </c>
      <c r="D3840" s="50" t="s">
        <v>13029</v>
      </c>
      <c r="E3840" s="84">
        <f t="shared" si="236"/>
        <v>43572</v>
      </c>
      <c r="F3840" s="50">
        <f t="shared" si="237"/>
        <v>2019</v>
      </c>
      <c r="G3840" s="50">
        <f t="shared" si="238"/>
        <v>4</v>
      </c>
      <c r="H3840" s="50">
        <f t="shared" si="239"/>
        <v>3</v>
      </c>
      <c r="I3840" s="54" t="s">
        <v>15625</v>
      </c>
      <c r="J3840" s="54" t="s">
        <v>17050</v>
      </c>
      <c r="K3840" s="54" t="s">
        <v>17124</v>
      </c>
      <c r="L3840" s="54" t="s">
        <v>15624</v>
      </c>
      <c r="M3840" s="55">
        <v>0.85</v>
      </c>
      <c r="N3840" s="55">
        <v>0.74</v>
      </c>
      <c r="O3840" s="54" t="s">
        <v>15615</v>
      </c>
    </row>
    <row r="3841" spans="1:15" x14ac:dyDescent="0.25">
      <c r="A3841" s="19">
        <v>3840</v>
      </c>
      <c r="B3841" t="s">
        <v>9362</v>
      </c>
      <c r="C3841" t="s">
        <v>5995</v>
      </c>
      <c r="D3841" s="50" t="s">
        <v>13030</v>
      </c>
      <c r="E3841" s="84">
        <f t="shared" si="236"/>
        <v>43574</v>
      </c>
      <c r="F3841" s="50">
        <f t="shared" si="237"/>
        <v>2019</v>
      </c>
      <c r="G3841" s="50">
        <f t="shared" si="238"/>
        <v>4</v>
      </c>
      <c r="H3841" s="50">
        <f t="shared" si="239"/>
        <v>5</v>
      </c>
      <c r="I3841" s="54" t="s">
        <v>15622</v>
      </c>
      <c r="J3841" s="54" t="s">
        <v>17050</v>
      </c>
      <c r="K3841" s="54" t="s">
        <v>17124</v>
      </c>
      <c r="L3841" s="54" t="s">
        <v>15626</v>
      </c>
      <c r="M3841" s="55">
        <v>1</v>
      </c>
      <c r="N3841" s="55">
        <v>1</v>
      </c>
      <c r="O3841" s="54" t="s">
        <v>15616</v>
      </c>
    </row>
    <row r="3842" spans="1:15" x14ac:dyDescent="0.25">
      <c r="A3842" s="19">
        <v>3841</v>
      </c>
      <c r="B3842" t="s">
        <v>8914</v>
      </c>
      <c r="C3842" t="s">
        <v>6438</v>
      </c>
      <c r="D3842" s="50" t="s">
        <v>13031</v>
      </c>
      <c r="E3842" s="84">
        <f t="shared" si="236"/>
        <v>43575</v>
      </c>
      <c r="F3842" s="50">
        <f t="shared" si="237"/>
        <v>2019</v>
      </c>
      <c r="G3842" s="50">
        <f t="shared" si="238"/>
        <v>4</v>
      </c>
      <c r="H3842" s="50">
        <f t="shared" si="239"/>
        <v>6</v>
      </c>
      <c r="I3842" s="54" t="s">
        <v>15640</v>
      </c>
      <c r="J3842" s="54" t="s">
        <v>17050</v>
      </c>
      <c r="K3842" s="54" t="s">
        <v>17124</v>
      </c>
      <c r="L3842" s="54" t="s">
        <v>15626</v>
      </c>
      <c r="M3842" s="55">
        <v>1</v>
      </c>
      <c r="N3842" s="55">
        <v>0.95</v>
      </c>
      <c r="O3842" s="54" t="s">
        <v>15616</v>
      </c>
    </row>
    <row r="3843" spans="1:15" x14ac:dyDescent="0.25">
      <c r="A3843" s="19">
        <v>3842</v>
      </c>
      <c r="B3843" t="s">
        <v>8582</v>
      </c>
      <c r="C3843" t="s">
        <v>6765</v>
      </c>
      <c r="D3843" s="50" t="s">
        <v>13031</v>
      </c>
      <c r="E3843" s="84">
        <f t="shared" ref="E3843:E3906" si="240">DATE(LEFT(D3843,4),MID(D3843,5,2),RIGHT(D3843,2))</f>
        <v>43575</v>
      </c>
      <c r="F3843" s="50">
        <f t="shared" ref="F3843:F3906" si="241">YEAR(E3843)</f>
        <v>2019</v>
      </c>
      <c r="G3843" s="50">
        <f t="shared" ref="G3843:G3906" si="242">MONTH(E3843)</f>
        <v>4</v>
      </c>
      <c r="H3843" s="50">
        <f t="shared" ref="H3843:H3906" si="243">WEEKDAY(E3843,2)</f>
        <v>6</v>
      </c>
      <c r="I3843" s="54" t="s">
        <v>15622</v>
      </c>
      <c r="J3843" s="54" t="s">
        <v>17050</v>
      </c>
      <c r="K3843" s="54" t="s">
        <v>17124</v>
      </c>
      <c r="L3843" s="54" t="s">
        <v>15628</v>
      </c>
      <c r="M3843" s="55">
        <v>0</v>
      </c>
      <c r="N3843" s="55">
        <v>0.65</v>
      </c>
      <c r="O3843" s="54" t="s">
        <v>15615</v>
      </c>
    </row>
    <row r="3844" spans="1:15" x14ac:dyDescent="0.25">
      <c r="A3844" s="19">
        <v>3843</v>
      </c>
      <c r="B3844" t="s">
        <v>10147</v>
      </c>
      <c r="C3844" t="s">
        <v>5231</v>
      </c>
      <c r="D3844" s="50" t="s">
        <v>13032</v>
      </c>
      <c r="E3844" s="84">
        <f t="shared" si="240"/>
        <v>43579</v>
      </c>
      <c r="F3844" s="50">
        <f t="shared" si="241"/>
        <v>2019</v>
      </c>
      <c r="G3844" s="50">
        <f t="shared" si="242"/>
        <v>4</v>
      </c>
      <c r="H3844" s="50">
        <f t="shared" si="243"/>
        <v>3</v>
      </c>
      <c r="I3844" s="54" t="s">
        <v>15622</v>
      </c>
      <c r="J3844" s="54" t="s">
        <v>17050</v>
      </c>
      <c r="K3844" s="54" t="s">
        <v>17124</v>
      </c>
      <c r="L3844" s="54" t="s">
        <v>15626</v>
      </c>
      <c r="M3844" s="55">
        <v>1</v>
      </c>
      <c r="N3844" s="55">
        <v>0.94</v>
      </c>
      <c r="O3844" s="54" t="s">
        <v>15615</v>
      </c>
    </row>
    <row r="3845" spans="1:15" x14ac:dyDescent="0.25">
      <c r="A3845" s="19">
        <v>3844</v>
      </c>
      <c r="B3845" t="s">
        <v>11397</v>
      </c>
      <c r="C3845" t="s">
        <v>4003</v>
      </c>
      <c r="D3845" s="50" t="s">
        <v>13032</v>
      </c>
      <c r="E3845" s="84">
        <f t="shared" si="240"/>
        <v>43579</v>
      </c>
      <c r="F3845" s="50">
        <f t="shared" si="241"/>
        <v>2019</v>
      </c>
      <c r="G3845" s="50">
        <f t="shared" si="242"/>
        <v>4</v>
      </c>
      <c r="H3845" s="50">
        <f t="shared" si="243"/>
        <v>3</v>
      </c>
      <c r="I3845" s="54" t="s">
        <v>15622</v>
      </c>
      <c r="J3845" s="54" t="s">
        <v>17050</v>
      </c>
      <c r="K3845" s="54" t="s">
        <v>17124</v>
      </c>
      <c r="L3845" s="54" t="s">
        <v>15628</v>
      </c>
      <c r="M3845" s="55">
        <v>0</v>
      </c>
      <c r="N3845" s="55">
        <v>0.88</v>
      </c>
      <c r="O3845" s="54" t="s">
        <v>15616</v>
      </c>
    </row>
    <row r="3846" spans="1:15" x14ac:dyDescent="0.25">
      <c r="A3846" s="19">
        <v>3845</v>
      </c>
      <c r="B3846" t="s">
        <v>9157</v>
      </c>
      <c r="C3846" t="s">
        <v>6196</v>
      </c>
      <c r="D3846" s="50" t="s">
        <v>13033</v>
      </c>
      <c r="E3846" s="84">
        <f t="shared" si="240"/>
        <v>43580</v>
      </c>
      <c r="F3846" s="50">
        <f t="shared" si="241"/>
        <v>2019</v>
      </c>
      <c r="G3846" s="50">
        <f t="shared" si="242"/>
        <v>4</v>
      </c>
      <c r="H3846" s="50">
        <f t="shared" si="243"/>
        <v>4</v>
      </c>
      <c r="I3846" s="54" t="s">
        <v>15625</v>
      </c>
      <c r="J3846" s="54" t="s">
        <v>17050</v>
      </c>
      <c r="K3846" s="54" t="s">
        <v>17124</v>
      </c>
      <c r="L3846" s="54" t="s">
        <v>15626</v>
      </c>
      <c r="M3846" s="55">
        <v>1</v>
      </c>
      <c r="N3846" s="55">
        <v>0.99</v>
      </c>
      <c r="O3846" s="54" t="s">
        <v>15616</v>
      </c>
    </row>
    <row r="3847" spans="1:15" x14ac:dyDescent="0.25">
      <c r="A3847" s="19">
        <v>3846</v>
      </c>
      <c r="B3847" t="s">
        <v>11287</v>
      </c>
      <c r="C3847" t="s">
        <v>4114</v>
      </c>
      <c r="D3847" s="50" t="s">
        <v>13034</v>
      </c>
      <c r="E3847" s="84">
        <f t="shared" si="240"/>
        <v>43581</v>
      </c>
      <c r="F3847" s="50">
        <f t="shared" si="241"/>
        <v>2019</v>
      </c>
      <c r="G3847" s="50">
        <f t="shared" si="242"/>
        <v>4</v>
      </c>
      <c r="H3847" s="50">
        <f t="shared" si="243"/>
        <v>5</v>
      </c>
      <c r="I3847" s="54" t="s">
        <v>15622</v>
      </c>
      <c r="J3847" s="54" t="s">
        <v>17050</v>
      </c>
      <c r="K3847" s="54" t="s">
        <v>17124</v>
      </c>
      <c r="L3847" s="54" t="s">
        <v>15626</v>
      </c>
      <c r="M3847" s="55">
        <v>0.9</v>
      </c>
      <c r="N3847" s="55">
        <v>0.97</v>
      </c>
      <c r="O3847" s="54" t="s">
        <v>15615</v>
      </c>
    </row>
    <row r="3848" spans="1:15" x14ac:dyDescent="0.25">
      <c r="A3848" s="19">
        <v>3847</v>
      </c>
      <c r="B3848" t="s">
        <v>8913</v>
      </c>
      <c r="C3848" t="s">
        <v>6439</v>
      </c>
      <c r="D3848" s="50" t="s">
        <v>13035</v>
      </c>
      <c r="E3848" s="84">
        <f t="shared" si="240"/>
        <v>43583</v>
      </c>
      <c r="F3848" s="50">
        <f t="shared" si="241"/>
        <v>2019</v>
      </c>
      <c r="G3848" s="50">
        <f t="shared" si="242"/>
        <v>4</v>
      </c>
      <c r="H3848" s="50">
        <f t="shared" si="243"/>
        <v>7</v>
      </c>
      <c r="I3848" s="54" t="s">
        <v>15699</v>
      </c>
      <c r="J3848" s="54" t="s">
        <v>17062</v>
      </c>
      <c r="K3848" s="54" t="s">
        <v>17124</v>
      </c>
      <c r="L3848" s="54" t="s">
        <v>15624</v>
      </c>
      <c r="M3848" s="55">
        <v>1</v>
      </c>
      <c r="N3848" s="55">
        <v>0.96</v>
      </c>
      <c r="O3848" s="54" t="s">
        <v>15615</v>
      </c>
    </row>
    <row r="3849" spans="1:15" x14ac:dyDescent="0.25">
      <c r="A3849" s="19">
        <v>3848</v>
      </c>
      <c r="B3849" t="s">
        <v>10591</v>
      </c>
      <c r="C3849" t="s">
        <v>4795</v>
      </c>
      <c r="D3849" s="50" t="s">
        <v>13036</v>
      </c>
      <c r="E3849" s="84">
        <f t="shared" si="240"/>
        <v>43584</v>
      </c>
      <c r="F3849" s="50">
        <f t="shared" si="241"/>
        <v>2019</v>
      </c>
      <c r="G3849" s="50">
        <f t="shared" si="242"/>
        <v>4</v>
      </c>
      <c r="H3849" s="50">
        <f t="shared" si="243"/>
        <v>1</v>
      </c>
      <c r="I3849" s="54" t="s">
        <v>15622</v>
      </c>
      <c r="J3849" s="54" t="s">
        <v>17050</v>
      </c>
      <c r="K3849" s="54" t="s">
        <v>17124</v>
      </c>
      <c r="L3849" s="54" t="s">
        <v>15626</v>
      </c>
      <c r="M3849" s="55">
        <v>1</v>
      </c>
      <c r="N3849" s="55">
        <v>1</v>
      </c>
      <c r="O3849" s="54" t="s">
        <v>15615</v>
      </c>
    </row>
    <row r="3850" spans="1:15" x14ac:dyDescent="0.25">
      <c r="A3850" s="19">
        <v>3849</v>
      </c>
      <c r="B3850" t="s">
        <v>9061</v>
      </c>
      <c r="C3850" t="s">
        <v>6292</v>
      </c>
      <c r="D3850" s="50" t="s">
        <v>13037</v>
      </c>
      <c r="E3850" s="84">
        <f t="shared" si="240"/>
        <v>43585</v>
      </c>
      <c r="F3850" s="50">
        <f t="shared" si="241"/>
        <v>2019</v>
      </c>
      <c r="G3850" s="50">
        <f t="shared" si="242"/>
        <v>4</v>
      </c>
      <c r="H3850" s="50">
        <f t="shared" si="243"/>
        <v>2</v>
      </c>
      <c r="I3850" s="54" t="s">
        <v>15622</v>
      </c>
      <c r="J3850" s="54" t="s">
        <v>17050</v>
      </c>
      <c r="K3850" s="54" t="s">
        <v>17124</v>
      </c>
      <c r="L3850" s="54" t="s">
        <v>15626</v>
      </c>
      <c r="M3850" s="55">
        <v>1</v>
      </c>
      <c r="N3850" s="55">
        <v>1</v>
      </c>
      <c r="O3850" s="54" t="s">
        <v>15615</v>
      </c>
    </row>
    <row r="3851" spans="1:15" x14ac:dyDescent="0.25">
      <c r="A3851" s="19">
        <v>3850</v>
      </c>
      <c r="B3851" t="s">
        <v>10079</v>
      </c>
      <c r="C3851" t="s">
        <v>5295</v>
      </c>
      <c r="D3851" s="50" t="s">
        <v>13037</v>
      </c>
      <c r="E3851" s="84">
        <f t="shared" si="240"/>
        <v>43585</v>
      </c>
      <c r="F3851" s="50">
        <f t="shared" si="241"/>
        <v>2019</v>
      </c>
      <c r="G3851" s="50">
        <f t="shared" si="242"/>
        <v>4</v>
      </c>
      <c r="H3851" s="50">
        <f t="shared" si="243"/>
        <v>2</v>
      </c>
      <c r="I3851" s="54" t="s">
        <v>15629</v>
      </c>
      <c r="J3851" s="54" t="s">
        <v>17050</v>
      </c>
      <c r="K3851" s="54" t="s">
        <v>17124</v>
      </c>
      <c r="L3851" s="54" t="s">
        <v>15626</v>
      </c>
      <c r="M3851" s="55">
        <v>1</v>
      </c>
      <c r="N3851" s="55">
        <v>1</v>
      </c>
      <c r="O3851" s="54" t="s">
        <v>15616</v>
      </c>
    </row>
    <row r="3852" spans="1:15" x14ac:dyDescent="0.25">
      <c r="A3852" s="19">
        <v>3851</v>
      </c>
      <c r="B3852" t="s">
        <v>9280</v>
      </c>
      <c r="C3852" t="s">
        <v>6076</v>
      </c>
      <c r="D3852" s="50" t="s">
        <v>13038</v>
      </c>
      <c r="E3852" s="84">
        <f t="shared" si="240"/>
        <v>43586</v>
      </c>
      <c r="F3852" s="50">
        <f t="shared" si="241"/>
        <v>2019</v>
      </c>
      <c r="G3852" s="50">
        <f t="shared" si="242"/>
        <v>5</v>
      </c>
      <c r="H3852" s="50">
        <f t="shared" si="243"/>
        <v>3</v>
      </c>
      <c r="I3852" s="54" t="s">
        <v>15629</v>
      </c>
      <c r="J3852" s="54" t="s">
        <v>17050</v>
      </c>
      <c r="K3852" s="54" t="s">
        <v>17124</v>
      </c>
      <c r="L3852" s="54" t="s">
        <v>15626</v>
      </c>
      <c r="M3852" s="55">
        <v>1</v>
      </c>
      <c r="N3852" s="55">
        <v>1</v>
      </c>
      <c r="O3852" s="54" t="s">
        <v>15615</v>
      </c>
    </row>
    <row r="3853" spans="1:15" x14ac:dyDescent="0.25">
      <c r="A3853" s="19">
        <v>3852</v>
      </c>
      <c r="B3853" t="s">
        <v>11519</v>
      </c>
      <c r="C3853" t="s">
        <v>3884</v>
      </c>
      <c r="D3853" s="50" t="s">
        <v>13038</v>
      </c>
      <c r="E3853" s="84">
        <f t="shared" si="240"/>
        <v>43586</v>
      </c>
      <c r="F3853" s="50">
        <f t="shared" si="241"/>
        <v>2019</v>
      </c>
      <c r="G3853" s="50">
        <f t="shared" si="242"/>
        <v>5</v>
      </c>
      <c r="H3853" s="50">
        <f t="shared" si="243"/>
        <v>3</v>
      </c>
      <c r="I3853" s="54" t="s">
        <v>15629</v>
      </c>
      <c r="J3853" s="54" t="s">
        <v>17050</v>
      </c>
      <c r="K3853" s="54" t="s">
        <v>17124</v>
      </c>
      <c r="L3853" s="54" t="s">
        <v>15628</v>
      </c>
      <c r="M3853" s="55">
        <v>0.33</v>
      </c>
      <c r="N3853" s="55">
        <v>0.8</v>
      </c>
      <c r="O3853" s="54" t="s">
        <v>15615</v>
      </c>
    </row>
    <row r="3854" spans="1:15" x14ac:dyDescent="0.25">
      <c r="A3854" s="19">
        <v>3853</v>
      </c>
      <c r="B3854" t="s">
        <v>11292</v>
      </c>
      <c r="C3854" t="s">
        <v>4109</v>
      </c>
      <c r="D3854" s="50" t="s">
        <v>13038</v>
      </c>
      <c r="E3854" s="84">
        <f t="shared" si="240"/>
        <v>43586</v>
      </c>
      <c r="F3854" s="50">
        <f t="shared" si="241"/>
        <v>2019</v>
      </c>
      <c r="G3854" s="50">
        <f t="shared" si="242"/>
        <v>5</v>
      </c>
      <c r="H3854" s="50">
        <f t="shared" si="243"/>
        <v>3</v>
      </c>
      <c r="I3854" s="54" t="s">
        <v>15622</v>
      </c>
      <c r="J3854" s="54" t="s">
        <v>17050</v>
      </c>
      <c r="K3854" s="54" t="s">
        <v>17124</v>
      </c>
      <c r="L3854" s="54" t="s">
        <v>15628</v>
      </c>
      <c r="M3854" s="55">
        <v>0.4</v>
      </c>
      <c r="N3854" s="55">
        <v>1</v>
      </c>
      <c r="O3854" s="54" t="s">
        <v>15615</v>
      </c>
    </row>
    <row r="3855" spans="1:15" x14ac:dyDescent="0.25">
      <c r="A3855" s="19">
        <v>3854</v>
      </c>
      <c r="B3855" t="s">
        <v>11449</v>
      </c>
      <c r="C3855" t="s">
        <v>3952</v>
      </c>
      <c r="D3855" s="50" t="s">
        <v>13038</v>
      </c>
      <c r="E3855" s="84">
        <f t="shared" si="240"/>
        <v>43586</v>
      </c>
      <c r="F3855" s="50">
        <f t="shared" si="241"/>
        <v>2019</v>
      </c>
      <c r="G3855" s="50">
        <f t="shared" si="242"/>
        <v>5</v>
      </c>
      <c r="H3855" s="50">
        <f t="shared" si="243"/>
        <v>3</v>
      </c>
      <c r="I3855" s="54" t="s">
        <v>15629</v>
      </c>
      <c r="J3855" s="54" t="s">
        <v>17050</v>
      </c>
      <c r="K3855" s="54" t="s">
        <v>17124</v>
      </c>
      <c r="L3855" s="54" t="s">
        <v>15626</v>
      </c>
      <c r="M3855" s="55">
        <v>1</v>
      </c>
      <c r="N3855" s="55">
        <v>0.8</v>
      </c>
      <c r="O3855" s="54" t="s">
        <v>15615</v>
      </c>
    </row>
    <row r="3856" spans="1:15" x14ac:dyDescent="0.25">
      <c r="A3856" s="19">
        <v>3855</v>
      </c>
      <c r="B3856" t="s">
        <v>11335</v>
      </c>
      <c r="C3856" t="s">
        <v>4066</v>
      </c>
      <c r="D3856" s="50" t="s">
        <v>13039</v>
      </c>
      <c r="E3856" s="84">
        <f t="shared" si="240"/>
        <v>43587</v>
      </c>
      <c r="F3856" s="50">
        <f t="shared" si="241"/>
        <v>2019</v>
      </c>
      <c r="G3856" s="50">
        <f t="shared" si="242"/>
        <v>5</v>
      </c>
      <c r="H3856" s="50">
        <f t="shared" si="243"/>
        <v>4</v>
      </c>
      <c r="I3856" s="54" t="s">
        <v>15622</v>
      </c>
      <c r="J3856" s="54" t="s">
        <v>17050</v>
      </c>
      <c r="K3856" s="54" t="s">
        <v>17124</v>
      </c>
      <c r="L3856" s="54" t="s">
        <v>15624</v>
      </c>
      <c r="M3856" s="55">
        <v>1</v>
      </c>
      <c r="N3856" s="55">
        <v>0.94</v>
      </c>
      <c r="O3856" s="54" t="s">
        <v>15616</v>
      </c>
    </row>
    <row r="3857" spans="1:15" x14ac:dyDescent="0.25">
      <c r="A3857" s="19">
        <v>3856</v>
      </c>
      <c r="B3857" t="s">
        <v>8572</v>
      </c>
      <c r="C3857" t="s">
        <v>6775</v>
      </c>
      <c r="D3857" s="50" t="s">
        <v>13039</v>
      </c>
      <c r="E3857" s="84">
        <f t="shared" si="240"/>
        <v>43587</v>
      </c>
      <c r="F3857" s="50">
        <f t="shared" si="241"/>
        <v>2019</v>
      </c>
      <c r="G3857" s="50">
        <f t="shared" si="242"/>
        <v>5</v>
      </c>
      <c r="H3857" s="50">
        <f t="shared" si="243"/>
        <v>4</v>
      </c>
      <c r="I3857" s="54" t="s">
        <v>15625</v>
      </c>
      <c r="J3857" s="54" t="s">
        <v>17050</v>
      </c>
      <c r="K3857" s="54" t="s">
        <v>17124</v>
      </c>
      <c r="L3857" s="54" t="s">
        <v>15624</v>
      </c>
      <c r="M3857" s="55">
        <v>0.67</v>
      </c>
      <c r="N3857" s="55">
        <v>0.89</v>
      </c>
      <c r="O3857" s="54" t="s">
        <v>15615</v>
      </c>
    </row>
    <row r="3858" spans="1:15" x14ac:dyDescent="0.25">
      <c r="A3858" s="19">
        <v>3857</v>
      </c>
      <c r="B3858" t="s">
        <v>11552</v>
      </c>
      <c r="C3858" t="s">
        <v>3853</v>
      </c>
      <c r="D3858" s="50" t="s">
        <v>13040</v>
      </c>
      <c r="E3858" s="84">
        <f t="shared" si="240"/>
        <v>43589</v>
      </c>
      <c r="F3858" s="50">
        <f t="shared" si="241"/>
        <v>2019</v>
      </c>
      <c r="G3858" s="50">
        <f t="shared" si="242"/>
        <v>5</v>
      </c>
      <c r="H3858" s="50">
        <f t="shared" si="243"/>
        <v>6</v>
      </c>
      <c r="I3858" s="54" t="s">
        <v>15625</v>
      </c>
      <c r="J3858" s="54" t="s">
        <v>17050</v>
      </c>
      <c r="K3858" s="54" t="s">
        <v>17124</v>
      </c>
      <c r="L3858" s="54" t="s">
        <v>15626</v>
      </c>
      <c r="M3858" s="55">
        <v>1</v>
      </c>
      <c r="N3858" s="55">
        <v>0.43</v>
      </c>
      <c r="O3858" s="54" t="s">
        <v>15615</v>
      </c>
    </row>
    <row r="3859" spans="1:15" x14ac:dyDescent="0.25">
      <c r="A3859" s="19">
        <v>3858</v>
      </c>
      <c r="B3859" t="s">
        <v>8633</v>
      </c>
      <c r="C3859" t="s">
        <v>6715</v>
      </c>
      <c r="D3859" s="50" t="s">
        <v>13041</v>
      </c>
      <c r="E3859" s="84">
        <f t="shared" si="240"/>
        <v>43591</v>
      </c>
      <c r="F3859" s="50">
        <f t="shared" si="241"/>
        <v>2019</v>
      </c>
      <c r="G3859" s="50">
        <f t="shared" si="242"/>
        <v>5</v>
      </c>
      <c r="H3859" s="50">
        <f t="shared" si="243"/>
        <v>1</v>
      </c>
      <c r="I3859" s="54" t="s">
        <v>15629</v>
      </c>
      <c r="J3859" s="54" t="s">
        <v>17050</v>
      </c>
      <c r="K3859" s="54" t="s">
        <v>17124</v>
      </c>
      <c r="L3859" s="54" t="s">
        <v>15626</v>
      </c>
      <c r="M3859" s="55">
        <v>1</v>
      </c>
      <c r="N3859" s="55">
        <v>1</v>
      </c>
      <c r="O3859" s="54" t="s">
        <v>15615</v>
      </c>
    </row>
    <row r="3860" spans="1:15" x14ac:dyDescent="0.25">
      <c r="A3860" s="19">
        <v>3859</v>
      </c>
      <c r="B3860" t="s">
        <v>10837</v>
      </c>
      <c r="C3860" t="s">
        <v>4556</v>
      </c>
      <c r="D3860" s="50" t="s">
        <v>13042</v>
      </c>
      <c r="E3860" s="84">
        <f t="shared" si="240"/>
        <v>43594</v>
      </c>
      <c r="F3860" s="50">
        <f t="shared" si="241"/>
        <v>2019</v>
      </c>
      <c r="G3860" s="50">
        <f t="shared" si="242"/>
        <v>5</v>
      </c>
      <c r="H3860" s="50">
        <f t="shared" si="243"/>
        <v>4</v>
      </c>
      <c r="I3860" s="54" t="s">
        <v>15791</v>
      </c>
      <c r="J3860" s="54" t="s">
        <v>17073</v>
      </c>
      <c r="K3860" s="54" t="s">
        <v>17124</v>
      </c>
      <c r="L3860" s="54" t="s">
        <v>15626</v>
      </c>
      <c r="M3860" s="55">
        <v>1</v>
      </c>
      <c r="N3860" s="55">
        <v>0.99</v>
      </c>
      <c r="O3860" s="54" t="s">
        <v>15616</v>
      </c>
    </row>
    <row r="3861" spans="1:15" x14ac:dyDescent="0.25">
      <c r="A3861" s="19">
        <v>3860</v>
      </c>
      <c r="B3861" t="s">
        <v>9654</v>
      </c>
      <c r="C3861" t="s">
        <v>5710</v>
      </c>
      <c r="D3861" s="50" t="s">
        <v>13042</v>
      </c>
      <c r="E3861" s="84">
        <f t="shared" si="240"/>
        <v>43594</v>
      </c>
      <c r="F3861" s="50">
        <f t="shared" si="241"/>
        <v>2019</v>
      </c>
      <c r="G3861" s="50">
        <f t="shared" si="242"/>
        <v>5</v>
      </c>
      <c r="H3861" s="50">
        <f t="shared" si="243"/>
        <v>4</v>
      </c>
      <c r="I3861" s="54" t="s">
        <v>15622</v>
      </c>
      <c r="J3861" s="54" t="s">
        <v>17050</v>
      </c>
      <c r="K3861" s="54" t="s">
        <v>17124</v>
      </c>
      <c r="L3861" s="54" t="s">
        <v>15626</v>
      </c>
      <c r="M3861" s="55">
        <v>1</v>
      </c>
      <c r="N3861" s="55">
        <v>1</v>
      </c>
      <c r="O3861" s="54" t="s">
        <v>15616</v>
      </c>
    </row>
    <row r="3862" spans="1:15" x14ac:dyDescent="0.25">
      <c r="A3862" s="19">
        <v>3861</v>
      </c>
      <c r="B3862" t="s">
        <v>10771</v>
      </c>
      <c r="C3862" t="s">
        <v>4619</v>
      </c>
      <c r="D3862" s="50" t="s">
        <v>13043</v>
      </c>
      <c r="E3862" s="84">
        <f t="shared" si="240"/>
        <v>43595</v>
      </c>
      <c r="F3862" s="50">
        <f t="shared" si="241"/>
        <v>2019</v>
      </c>
      <c r="G3862" s="50">
        <f t="shared" si="242"/>
        <v>5</v>
      </c>
      <c r="H3862" s="50">
        <f t="shared" si="243"/>
        <v>5</v>
      </c>
      <c r="I3862" s="54" t="s">
        <v>15787</v>
      </c>
      <c r="J3862" s="54" t="s">
        <v>17050</v>
      </c>
      <c r="K3862" s="54" t="s">
        <v>17124</v>
      </c>
      <c r="L3862" s="54" t="s">
        <v>15624</v>
      </c>
      <c r="M3862" s="55">
        <v>1</v>
      </c>
      <c r="N3862" s="55">
        <v>0.96</v>
      </c>
      <c r="O3862" s="54" t="s">
        <v>15616</v>
      </c>
    </row>
    <row r="3863" spans="1:15" x14ac:dyDescent="0.25">
      <c r="A3863" s="19">
        <v>3862</v>
      </c>
      <c r="B3863" t="s">
        <v>11325</v>
      </c>
      <c r="C3863" t="s">
        <v>4076</v>
      </c>
      <c r="D3863" s="50" t="s">
        <v>13044</v>
      </c>
      <c r="E3863" s="84">
        <f t="shared" si="240"/>
        <v>43596</v>
      </c>
      <c r="F3863" s="50">
        <f t="shared" si="241"/>
        <v>2019</v>
      </c>
      <c r="G3863" s="50">
        <f t="shared" si="242"/>
        <v>5</v>
      </c>
      <c r="H3863" s="50">
        <f t="shared" si="243"/>
        <v>6</v>
      </c>
      <c r="I3863" s="54" t="s">
        <v>15625</v>
      </c>
      <c r="J3863" s="54" t="s">
        <v>17050</v>
      </c>
      <c r="K3863" s="54" t="s">
        <v>17124</v>
      </c>
      <c r="L3863" s="54" t="s">
        <v>15626</v>
      </c>
      <c r="M3863" s="55">
        <v>0.9</v>
      </c>
      <c r="N3863" s="55">
        <v>0.97</v>
      </c>
      <c r="O3863" s="54" t="s">
        <v>15615</v>
      </c>
    </row>
    <row r="3864" spans="1:15" x14ac:dyDescent="0.25">
      <c r="A3864" s="19">
        <v>3863</v>
      </c>
      <c r="B3864" t="s">
        <v>10760</v>
      </c>
      <c r="C3864" t="s">
        <v>4630</v>
      </c>
      <c r="D3864" s="50" t="s">
        <v>13045</v>
      </c>
      <c r="E3864" s="84">
        <f t="shared" si="240"/>
        <v>43597</v>
      </c>
      <c r="F3864" s="50">
        <f t="shared" si="241"/>
        <v>2019</v>
      </c>
      <c r="G3864" s="50">
        <f t="shared" si="242"/>
        <v>5</v>
      </c>
      <c r="H3864" s="50">
        <f t="shared" si="243"/>
        <v>7</v>
      </c>
      <c r="I3864" s="54" t="s">
        <v>15625</v>
      </c>
      <c r="J3864" s="54" t="s">
        <v>17050</v>
      </c>
      <c r="K3864" s="54" t="s">
        <v>17124</v>
      </c>
      <c r="L3864" s="54" t="s">
        <v>15626</v>
      </c>
      <c r="M3864" s="55">
        <v>0.71</v>
      </c>
      <c r="N3864" s="55">
        <v>0.96</v>
      </c>
      <c r="O3864" s="54" t="s">
        <v>15615</v>
      </c>
    </row>
    <row r="3865" spans="1:15" x14ac:dyDescent="0.25">
      <c r="A3865" s="19">
        <v>3864</v>
      </c>
      <c r="B3865" t="s">
        <v>9235</v>
      </c>
      <c r="C3865" t="s">
        <v>6119</v>
      </c>
      <c r="D3865" s="50" t="s">
        <v>13046</v>
      </c>
      <c r="E3865" s="84">
        <f t="shared" si="240"/>
        <v>43598</v>
      </c>
      <c r="F3865" s="50">
        <f t="shared" si="241"/>
        <v>2019</v>
      </c>
      <c r="G3865" s="50">
        <f t="shared" si="242"/>
        <v>5</v>
      </c>
      <c r="H3865" s="50">
        <f t="shared" si="243"/>
        <v>1</v>
      </c>
      <c r="I3865" s="54" t="s">
        <v>15622</v>
      </c>
      <c r="J3865" s="54" t="s">
        <v>17050</v>
      </c>
      <c r="K3865" s="54" t="s">
        <v>17124</v>
      </c>
      <c r="L3865" s="54" t="s">
        <v>15626</v>
      </c>
      <c r="M3865" s="55">
        <v>1</v>
      </c>
      <c r="N3865" s="55">
        <v>1</v>
      </c>
      <c r="O3865" s="54" t="s">
        <v>15615</v>
      </c>
    </row>
    <row r="3866" spans="1:15" x14ac:dyDescent="0.25">
      <c r="A3866" s="19">
        <v>3865</v>
      </c>
      <c r="B3866" t="s">
        <v>9457</v>
      </c>
      <c r="C3866" t="s">
        <v>5902</v>
      </c>
      <c r="D3866" s="50" t="s">
        <v>13047</v>
      </c>
      <c r="E3866" s="84">
        <f t="shared" si="240"/>
        <v>43600</v>
      </c>
      <c r="F3866" s="50">
        <f t="shared" si="241"/>
        <v>2019</v>
      </c>
      <c r="G3866" s="50">
        <f t="shared" si="242"/>
        <v>5</v>
      </c>
      <c r="H3866" s="50">
        <f t="shared" si="243"/>
        <v>3</v>
      </c>
      <c r="I3866" s="54" t="s">
        <v>15622</v>
      </c>
      <c r="J3866" s="54" t="s">
        <v>17050</v>
      </c>
      <c r="K3866" s="54" t="s">
        <v>17124</v>
      </c>
      <c r="L3866" s="54" t="s">
        <v>15626</v>
      </c>
      <c r="M3866" s="55">
        <v>0.95</v>
      </c>
      <c r="N3866" s="55">
        <v>0.98</v>
      </c>
      <c r="O3866" s="54" t="s">
        <v>15616</v>
      </c>
    </row>
    <row r="3867" spans="1:15" x14ac:dyDescent="0.25">
      <c r="A3867" s="19">
        <v>3866</v>
      </c>
      <c r="B3867" t="s">
        <v>9150</v>
      </c>
      <c r="C3867" t="s">
        <v>6203</v>
      </c>
      <c r="D3867" s="50" t="s">
        <v>13047</v>
      </c>
      <c r="E3867" s="84">
        <f t="shared" si="240"/>
        <v>43600</v>
      </c>
      <c r="F3867" s="50">
        <f t="shared" si="241"/>
        <v>2019</v>
      </c>
      <c r="G3867" s="50">
        <f t="shared" si="242"/>
        <v>5</v>
      </c>
      <c r="H3867" s="50">
        <f t="shared" si="243"/>
        <v>3</v>
      </c>
      <c r="I3867" s="54" t="s">
        <v>15622</v>
      </c>
      <c r="J3867" s="54" t="s">
        <v>17050</v>
      </c>
      <c r="K3867" s="54" t="s">
        <v>17124</v>
      </c>
      <c r="L3867" s="54" t="s">
        <v>15623</v>
      </c>
      <c r="M3867" s="55">
        <v>1</v>
      </c>
      <c r="N3867" s="55">
        <v>1</v>
      </c>
      <c r="O3867" s="54" t="s">
        <v>15615</v>
      </c>
    </row>
    <row r="3868" spans="1:15" x14ac:dyDescent="0.25">
      <c r="A3868" s="19">
        <v>3867</v>
      </c>
      <c r="B3868" t="s">
        <v>8476</v>
      </c>
      <c r="C3868" t="s">
        <v>6868</v>
      </c>
      <c r="D3868" s="50" t="s">
        <v>13048</v>
      </c>
      <c r="E3868" s="84">
        <f t="shared" si="240"/>
        <v>43602</v>
      </c>
      <c r="F3868" s="50">
        <f t="shared" si="241"/>
        <v>2019</v>
      </c>
      <c r="G3868" s="50">
        <f t="shared" si="242"/>
        <v>5</v>
      </c>
      <c r="H3868" s="50">
        <f t="shared" si="243"/>
        <v>5</v>
      </c>
      <c r="I3868" s="54" t="s">
        <v>15674</v>
      </c>
      <c r="J3868" s="54" t="s">
        <v>17073</v>
      </c>
      <c r="K3868" s="54" t="s">
        <v>17124</v>
      </c>
      <c r="L3868" s="54" t="s">
        <v>15626</v>
      </c>
      <c r="M3868" s="55">
        <v>1</v>
      </c>
      <c r="N3868" s="55">
        <v>1</v>
      </c>
      <c r="O3868" s="54" t="s">
        <v>15615</v>
      </c>
    </row>
    <row r="3869" spans="1:15" x14ac:dyDescent="0.25">
      <c r="A3869" s="19">
        <v>3868</v>
      </c>
      <c r="B3869" t="s">
        <v>8154</v>
      </c>
      <c r="C3869" t="s">
        <v>7181</v>
      </c>
      <c r="D3869" s="50" t="s">
        <v>13048</v>
      </c>
      <c r="E3869" s="84">
        <f t="shared" si="240"/>
        <v>43602</v>
      </c>
      <c r="F3869" s="50">
        <f t="shared" si="241"/>
        <v>2019</v>
      </c>
      <c r="G3869" s="50">
        <f t="shared" si="242"/>
        <v>5</v>
      </c>
      <c r="H3869" s="50">
        <f t="shared" si="243"/>
        <v>5</v>
      </c>
      <c r="I3869" s="54" t="s">
        <v>15629</v>
      </c>
      <c r="J3869" s="54" t="s">
        <v>17050</v>
      </c>
      <c r="K3869" s="54" t="s">
        <v>17124</v>
      </c>
      <c r="L3869" s="54" t="s">
        <v>15626</v>
      </c>
      <c r="M3869" s="55">
        <v>0.96</v>
      </c>
      <c r="N3869" s="55">
        <v>1</v>
      </c>
      <c r="O3869" s="54" t="s">
        <v>15615</v>
      </c>
    </row>
    <row r="3870" spans="1:15" x14ac:dyDescent="0.25">
      <c r="A3870" s="19">
        <v>3869</v>
      </c>
      <c r="B3870" t="s">
        <v>10395</v>
      </c>
      <c r="C3870" t="s">
        <v>4984</v>
      </c>
      <c r="D3870" s="50" t="s">
        <v>13049</v>
      </c>
      <c r="E3870" s="84">
        <f t="shared" si="240"/>
        <v>43605</v>
      </c>
      <c r="F3870" s="50">
        <f t="shared" si="241"/>
        <v>2019</v>
      </c>
      <c r="G3870" s="50">
        <f t="shared" si="242"/>
        <v>5</v>
      </c>
      <c r="H3870" s="50">
        <f t="shared" si="243"/>
        <v>1</v>
      </c>
      <c r="I3870" s="54" t="s">
        <v>15622</v>
      </c>
      <c r="J3870" s="54" t="s">
        <v>17050</v>
      </c>
      <c r="K3870" s="54" t="s">
        <v>17124</v>
      </c>
      <c r="L3870" s="54" t="s">
        <v>15624</v>
      </c>
      <c r="M3870" s="55">
        <v>0.8</v>
      </c>
      <c r="N3870" s="55">
        <v>0.94</v>
      </c>
      <c r="O3870" s="54" t="s">
        <v>15615</v>
      </c>
    </row>
    <row r="3871" spans="1:15" x14ac:dyDescent="0.25">
      <c r="A3871" s="19">
        <v>3870</v>
      </c>
      <c r="B3871" t="s">
        <v>8202</v>
      </c>
      <c r="C3871" t="s">
        <v>7133</v>
      </c>
      <c r="D3871" s="50" t="s">
        <v>13049</v>
      </c>
      <c r="E3871" s="84">
        <f t="shared" si="240"/>
        <v>43605</v>
      </c>
      <c r="F3871" s="50">
        <f t="shared" si="241"/>
        <v>2019</v>
      </c>
      <c r="G3871" s="50">
        <f t="shared" si="242"/>
        <v>5</v>
      </c>
      <c r="H3871" s="50">
        <f t="shared" si="243"/>
        <v>1</v>
      </c>
      <c r="I3871" s="54" t="s">
        <v>15622</v>
      </c>
      <c r="J3871" s="54" t="s">
        <v>17050</v>
      </c>
      <c r="K3871" s="54" t="s">
        <v>17124</v>
      </c>
      <c r="L3871" s="54" t="s">
        <v>15626</v>
      </c>
      <c r="M3871" s="55">
        <v>0.94</v>
      </c>
      <c r="N3871" s="55">
        <v>0.97</v>
      </c>
      <c r="O3871" s="54" t="s">
        <v>15616</v>
      </c>
    </row>
    <row r="3872" spans="1:15" x14ac:dyDescent="0.25">
      <c r="A3872" s="19">
        <v>3871</v>
      </c>
      <c r="B3872" t="s">
        <v>8722</v>
      </c>
      <c r="C3872" t="s">
        <v>6626</v>
      </c>
      <c r="D3872" s="50" t="s">
        <v>13050</v>
      </c>
      <c r="E3872" s="84">
        <f t="shared" si="240"/>
        <v>43606</v>
      </c>
      <c r="F3872" s="50">
        <f t="shared" si="241"/>
        <v>2019</v>
      </c>
      <c r="G3872" s="50">
        <f t="shared" si="242"/>
        <v>5</v>
      </c>
      <c r="H3872" s="50">
        <f t="shared" si="243"/>
        <v>2</v>
      </c>
      <c r="I3872" s="54" t="s">
        <v>15622</v>
      </c>
      <c r="J3872" s="54" t="s">
        <v>17050</v>
      </c>
      <c r="K3872" s="54" t="s">
        <v>17124</v>
      </c>
      <c r="L3872" s="54" t="s">
        <v>15626</v>
      </c>
      <c r="M3872" s="55">
        <v>1</v>
      </c>
      <c r="N3872" s="55">
        <v>0.99</v>
      </c>
      <c r="O3872" s="54" t="s">
        <v>15615</v>
      </c>
    </row>
    <row r="3873" spans="1:15" x14ac:dyDescent="0.25">
      <c r="A3873" s="19">
        <v>3872</v>
      </c>
      <c r="B3873" t="s">
        <v>10502</v>
      </c>
      <c r="C3873" t="s">
        <v>4881</v>
      </c>
      <c r="D3873" s="50" t="s">
        <v>13050</v>
      </c>
      <c r="E3873" s="84">
        <f t="shared" si="240"/>
        <v>43606</v>
      </c>
      <c r="F3873" s="50">
        <f t="shared" si="241"/>
        <v>2019</v>
      </c>
      <c r="G3873" s="50">
        <f t="shared" si="242"/>
        <v>5</v>
      </c>
      <c r="H3873" s="50">
        <f t="shared" si="243"/>
        <v>2</v>
      </c>
      <c r="I3873" s="54" t="s">
        <v>15622</v>
      </c>
      <c r="J3873" s="54" t="s">
        <v>17050</v>
      </c>
      <c r="K3873" s="54" t="s">
        <v>17124</v>
      </c>
      <c r="L3873" s="54" t="s">
        <v>15624</v>
      </c>
      <c r="M3873" s="55">
        <v>0.8</v>
      </c>
      <c r="N3873" s="55">
        <v>0.94</v>
      </c>
      <c r="O3873" s="54" t="s">
        <v>15615</v>
      </c>
    </row>
    <row r="3874" spans="1:15" x14ac:dyDescent="0.25">
      <c r="A3874" s="19">
        <v>3873</v>
      </c>
      <c r="B3874" t="s">
        <v>11231</v>
      </c>
      <c r="C3874" t="s">
        <v>4170</v>
      </c>
      <c r="D3874" s="50" t="s">
        <v>13051</v>
      </c>
      <c r="E3874" s="84">
        <f t="shared" si="240"/>
        <v>43608</v>
      </c>
      <c r="F3874" s="50">
        <f t="shared" si="241"/>
        <v>2019</v>
      </c>
      <c r="G3874" s="50">
        <f t="shared" si="242"/>
        <v>5</v>
      </c>
      <c r="H3874" s="50">
        <f t="shared" si="243"/>
        <v>4</v>
      </c>
      <c r="I3874" s="54" t="s">
        <v>15629</v>
      </c>
      <c r="J3874" s="54" t="s">
        <v>17050</v>
      </c>
      <c r="K3874" s="54" t="s">
        <v>17124</v>
      </c>
      <c r="L3874" s="54" t="s">
        <v>15626</v>
      </c>
      <c r="M3874" s="55">
        <v>0.93</v>
      </c>
      <c r="N3874" s="55">
        <v>1</v>
      </c>
      <c r="O3874" s="54" t="s">
        <v>15615</v>
      </c>
    </row>
    <row r="3875" spans="1:15" x14ac:dyDescent="0.25">
      <c r="A3875" s="19">
        <v>3874</v>
      </c>
      <c r="B3875" t="s">
        <v>8327</v>
      </c>
      <c r="C3875" t="s">
        <v>7010</v>
      </c>
      <c r="D3875" s="50" t="s">
        <v>13051</v>
      </c>
      <c r="E3875" s="84">
        <f t="shared" si="240"/>
        <v>43608</v>
      </c>
      <c r="F3875" s="50">
        <f t="shared" si="241"/>
        <v>2019</v>
      </c>
      <c r="G3875" s="50">
        <f t="shared" si="242"/>
        <v>5</v>
      </c>
      <c r="H3875" s="50">
        <f t="shared" si="243"/>
        <v>4</v>
      </c>
      <c r="I3875" s="54" t="s">
        <v>15629</v>
      </c>
      <c r="J3875" s="54" t="s">
        <v>17050</v>
      </c>
      <c r="K3875" s="54" t="s">
        <v>17124</v>
      </c>
      <c r="L3875" s="54" t="s">
        <v>15626</v>
      </c>
      <c r="M3875" s="55">
        <v>1</v>
      </c>
      <c r="N3875" s="55">
        <v>0.99</v>
      </c>
      <c r="O3875" s="54" t="s">
        <v>15616</v>
      </c>
    </row>
    <row r="3876" spans="1:15" x14ac:dyDescent="0.25">
      <c r="A3876" s="19">
        <v>3875</v>
      </c>
      <c r="B3876" t="s">
        <v>10709</v>
      </c>
      <c r="C3876" t="s">
        <v>4678</v>
      </c>
      <c r="D3876" s="50" t="s">
        <v>13052</v>
      </c>
      <c r="E3876" s="84">
        <f t="shared" si="240"/>
        <v>43611</v>
      </c>
      <c r="F3876" s="50">
        <f t="shared" si="241"/>
        <v>2019</v>
      </c>
      <c r="G3876" s="50">
        <f t="shared" si="242"/>
        <v>5</v>
      </c>
      <c r="H3876" s="50">
        <f t="shared" si="243"/>
        <v>7</v>
      </c>
      <c r="I3876" s="54" t="s">
        <v>15625</v>
      </c>
      <c r="J3876" s="54" t="s">
        <v>17050</v>
      </c>
      <c r="K3876" s="54" t="s">
        <v>17124</v>
      </c>
      <c r="L3876" s="54" t="s">
        <v>15626</v>
      </c>
      <c r="M3876" s="55">
        <v>0.83</v>
      </c>
      <c r="N3876" s="55">
        <v>1</v>
      </c>
      <c r="O3876" s="54" t="s">
        <v>15616</v>
      </c>
    </row>
    <row r="3877" spans="1:15" x14ac:dyDescent="0.25">
      <c r="A3877" s="19">
        <v>3876</v>
      </c>
      <c r="B3877" t="s">
        <v>8239</v>
      </c>
      <c r="C3877" t="s">
        <v>7096</v>
      </c>
      <c r="D3877" s="50" t="s">
        <v>13053</v>
      </c>
      <c r="E3877" s="84">
        <f t="shared" si="240"/>
        <v>43612</v>
      </c>
      <c r="F3877" s="50">
        <f t="shared" si="241"/>
        <v>2019</v>
      </c>
      <c r="G3877" s="50">
        <f t="shared" si="242"/>
        <v>5</v>
      </c>
      <c r="H3877" s="50">
        <f t="shared" si="243"/>
        <v>1</v>
      </c>
      <c r="I3877" s="54" t="s">
        <v>15625</v>
      </c>
      <c r="J3877" s="54" t="s">
        <v>17050</v>
      </c>
      <c r="K3877" s="54" t="s">
        <v>17124</v>
      </c>
      <c r="L3877" s="54" t="s">
        <v>15626</v>
      </c>
      <c r="M3877" s="55">
        <v>1</v>
      </c>
      <c r="N3877" s="55">
        <v>0.93</v>
      </c>
      <c r="O3877" s="54" t="s">
        <v>15615</v>
      </c>
    </row>
    <row r="3878" spans="1:15" x14ac:dyDescent="0.25">
      <c r="A3878" s="19">
        <v>3877</v>
      </c>
      <c r="B3878" t="s">
        <v>10316</v>
      </c>
      <c r="C3878" t="s">
        <v>5063</v>
      </c>
      <c r="D3878" s="50" t="s">
        <v>13053</v>
      </c>
      <c r="E3878" s="84">
        <f t="shared" si="240"/>
        <v>43612</v>
      </c>
      <c r="F3878" s="50">
        <f t="shared" si="241"/>
        <v>2019</v>
      </c>
      <c r="G3878" s="50">
        <f t="shared" si="242"/>
        <v>5</v>
      </c>
      <c r="H3878" s="50">
        <f t="shared" si="243"/>
        <v>1</v>
      </c>
      <c r="I3878" s="54" t="s">
        <v>15629</v>
      </c>
      <c r="J3878" s="54" t="s">
        <v>17050</v>
      </c>
      <c r="K3878" s="54" t="s">
        <v>17124</v>
      </c>
      <c r="L3878" s="54" t="s">
        <v>15624</v>
      </c>
      <c r="M3878" s="55">
        <v>0.7</v>
      </c>
      <c r="N3878" s="55">
        <v>0.95</v>
      </c>
      <c r="O3878" s="54" t="s">
        <v>15615</v>
      </c>
    </row>
    <row r="3879" spans="1:15" x14ac:dyDescent="0.25">
      <c r="A3879" s="19">
        <v>3878</v>
      </c>
      <c r="B3879" t="s">
        <v>10182</v>
      </c>
      <c r="C3879" t="s">
        <v>5196</v>
      </c>
      <c r="D3879" s="50" t="s">
        <v>13054</v>
      </c>
      <c r="E3879" s="84">
        <f t="shared" si="240"/>
        <v>43613</v>
      </c>
      <c r="F3879" s="50">
        <f t="shared" si="241"/>
        <v>2019</v>
      </c>
      <c r="G3879" s="50">
        <f t="shared" si="242"/>
        <v>5</v>
      </c>
      <c r="H3879" s="50">
        <f t="shared" si="243"/>
        <v>2</v>
      </c>
      <c r="I3879" s="54" t="s">
        <v>15622</v>
      </c>
      <c r="J3879" s="54" t="s">
        <v>17050</v>
      </c>
      <c r="K3879" s="54" t="s">
        <v>17124</v>
      </c>
      <c r="L3879" s="54" t="s">
        <v>15623</v>
      </c>
      <c r="M3879" s="55">
        <v>0.5</v>
      </c>
      <c r="N3879" s="55">
        <v>1</v>
      </c>
      <c r="O3879" s="54" t="s">
        <v>15615</v>
      </c>
    </row>
    <row r="3880" spans="1:15" x14ac:dyDescent="0.25">
      <c r="A3880" s="19">
        <v>3879</v>
      </c>
      <c r="B3880" t="s">
        <v>11253</v>
      </c>
      <c r="C3880" t="s">
        <v>4148</v>
      </c>
      <c r="D3880" s="50" t="s">
        <v>13054</v>
      </c>
      <c r="E3880" s="84">
        <f t="shared" si="240"/>
        <v>43613</v>
      </c>
      <c r="F3880" s="50">
        <f t="shared" si="241"/>
        <v>2019</v>
      </c>
      <c r="G3880" s="50">
        <f t="shared" si="242"/>
        <v>5</v>
      </c>
      <c r="H3880" s="50">
        <f t="shared" si="243"/>
        <v>2</v>
      </c>
      <c r="I3880" s="54" t="s">
        <v>15622</v>
      </c>
      <c r="J3880" s="54" t="s">
        <v>17050</v>
      </c>
      <c r="K3880" s="54" t="s">
        <v>17124</v>
      </c>
      <c r="L3880" s="54" t="s">
        <v>15626</v>
      </c>
      <c r="M3880" s="55">
        <v>1</v>
      </c>
      <c r="N3880" s="55">
        <v>0.99</v>
      </c>
      <c r="O3880" s="54" t="s">
        <v>15615</v>
      </c>
    </row>
    <row r="3881" spans="1:15" x14ac:dyDescent="0.25">
      <c r="A3881" s="19">
        <v>3880</v>
      </c>
      <c r="B3881" t="s">
        <v>11135</v>
      </c>
      <c r="C3881" t="s">
        <v>4265</v>
      </c>
      <c r="D3881" s="50" t="s">
        <v>13054</v>
      </c>
      <c r="E3881" s="84">
        <f t="shared" si="240"/>
        <v>43613</v>
      </c>
      <c r="F3881" s="50">
        <f t="shared" si="241"/>
        <v>2019</v>
      </c>
      <c r="G3881" s="50">
        <f t="shared" si="242"/>
        <v>5</v>
      </c>
      <c r="H3881" s="50">
        <f t="shared" si="243"/>
        <v>2</v>
      </c>
      <c r="I3881" s="54" t="s">
        <v>15625</v>
      </c>
      <c r="J3881" s="54" t="s">
        <v>17050</v>
      </c>
      <c r="K3881" s="54" t="s">
        <v>17124</v>
      </c>
      <c r="L3881" s="54" t="s">
        <v>15628</v>
      </c>
      <c r="M3881" s="55">
        <v>0.38</v>
      </c>
      <c r="N3881" s="55">
        <v>1</v>
      </c>
      <c r="O3881" s="54" t="s">
        <v>15615</v>
      </c>
    </row>
    <row r="3882" spans="1:15" x14ac:dyDescent="0.25">
      <c r="A3882" s="19">
        <v>3881</v>
      </c>
      <c r="B3882" t="s">
        <v>10834</v>
      </c>
      <c r="C3882" t="s">
        <v>4559</v>
      </c>
      <c r="D3882" s="50" t="s">
        <v>13054</v>
      </c>
      <c r="E3882" s="84">
        <f t="shared" si="240"/>
        <v>43613</v>
      </c>
      <c r="F3882" s="50">
        <f t="shared" si="241"/>
        <v>2019</v>
      </c>
      <c r="G3882" s="50">
        <f t="shared" si="242"/>
        <v>5</v>
      </c>
      <c r="H3882" s="50">
        <f t="shared" si="243"/>
        <v>2</v>
      </c>
      <c r="I3882" s="54" t="s">
        <v>15622</v>
      </c>
      <c r="J3882" s="54" t="s">
        <v>17050</v>
      </c>
      <c r="K3882" s="54" t="s">
        <v>17124</v>
      </c>
      <c r="L3882" s="54" t="s">
        <v>15626</v>
      </c>
      <c r="M3882" s="55">
        <v>1</v>
      </c>
      <c r="N3882" s="55">
        <v>0.98</v>
      </c>
      <c r="O3882" s="54" t="s">
        <v>15615</v>
      </c>
    </row>
    <row r="3883" spans="1:15" x14ac:dyDescent="0.25">
      <c r="A3883" s="19">
        <v>3882</v>
      </c>
      <c r="B3883" t="s">
        <v>10239</v>
      </c>
      <c r="C3883" t="s">
        <v>5140</v>
      </c>
      <c r="D3883" s="50" t="s">
        <v>13055</v>
      </c>
      <c r="E3883" s="84">
        <f t="shared" si="240"/>
        <v>43614</v>
      </c>
      <c r="F3883" s="50">
        <f t="shared" si="241"/>
        <v>2019</v>
      </c>
      <c r="G3883" s="50">
        <f t="shared" si="242"/>
        <v>5</v>
      </c>
      <c r="H3883" s="50">
        <f t="shared" si="243"/>
        <v>3</v>
      </c>
      <c r="I3883" s="54" t="s">
        <v>15625</v>
      </c>
      <c r="J3883" s="54" t="s">
        <v>17050</v>
      </c>
      <c r="K3883" s="54" t="s">
        <v>17124</v>
      </c>
      <c r="L3883" s="54" t="s">
        <v>15624</v>
      </c>
      <c r="M3883" s="55">
        <v>1</v>
      </c>
      <c r="N3883" s="55">
        <v>0.84</v>
      </c>
      <c r="O3883" s="54" t="s">
        <v>15615</v>
      </c>
    </row>
    <row r="3884" spans="1:15" x14ac:dyDescent="0.25">
      <c r="A3884" s="19">
        <v>3883</v>
      </c>
      <c r="B3884" t="s">
        <v>11553</v>
      </c>
      <c r="C3884" t="s">
        <v>3852</v>
      </c>
      <c r="D3884" s="50" t="s">
        <v>13055</v>
      </c>
      <c r="E3884" s="84">
        <f t="shared" si="240"/>
        <v>43614</v>
      </c>
      <c r="F3884" s="50">
        <f t="shared" si="241"/>
        <v>2019</v>
      </c>
      <c r="G3884" s="50">
        <f t="shared" si="242"/>
        <v>5</v>
      </c>
      <c r="H3884" s="50">
        <f t="shared" si="243"/>
        <v>3</v>
      </c>
      <c r="I3884" s="54" t="s">
        <v>15629</v>
      </c>
      <c r="J3884" s="54" t="s">
        <v>17050</v>
      </c>
      <c r="K3884" s="54" t="s">
        <v>17124</v>
      </c>
      <c r="L3884" s="54" t="s">
        <v>15626</v>
      </c>
      <c r="M3884" s="55">
        <v>1</v>
      </c>
      <c r="N3884" s="55">
        <v>0.89</v>
      </c>
      <c r="O3884" s="54" t="s">
        <v>15616</v>
      </c>
    </row>
    <row r="3885" spans="1:15" x14ac:dyDescent="0.25">
      <c r="A3885" s="19">
        <v>3884</v>
      </c>
      <c r="B3885" t="s">
        <v>9617</v>
      </c>
      <c r="C3885" t="s">
        <v>5746</v>
      </c>
      <c r="D3885" s="50" t="s">
        <v>13055</v>
      </c>
      <c r="E3885" s="84">
        <f t="shared" si="240"/>
        <v>43614</v>
      </c>
      <c r="F3885" s="50">
        <f t="shared" si="241"/>
        <v>2019</v>
      </c>
      <c r="G3885" s="50">
        <f t="shared" si="242"/>
        <v>5</v>
      </c>
      <c r="H3885" s="50">
        <f t="shared" si="243"/>
        <v>3</v>
      </c>
      <c r="I3885" s="54" t="s">
        <v>15629</v>
      </c>
      <c r="J3885" s="54" t="s">
        <v>17050</v>
      </c>
      <c r="K3885" s="54" t="s">
        <v>17124</v>
      </c>
      <c r="L3885" s="54" t="s">
        <v>15624</v>
      </c>
      <c r="M3885" s="55">
        <v>1</v>
      </c>
      <c r="N3885" s="55">
        <v>1</v>
      </c>
      <c r="O3885" s="54" t="s">
        <v>15616</v>
      </c>
    </row>
    <row r="3886" spans="1:15" x14ac:dyDescent="0.25">
      <c r="A3886" s="19">
        <v>3885</v>
      </c>
      <c r="B3886" t="s">
        <v>10548</v>
      </c>
      <c r="C3886" t="s">
        <v>4836</v>
      </c>
      <c r="D3886" s="50" t="s">
        <v>13056</v>
      </c>
      <c r="E3886" s="84">
        <f t="shared" si="240"/>
        <v>43615</v>
      </c>
      <c r="F3886" s="50">
        <f t="shared" si="241"/>
        <v>2019</v>
      </c>
      <c r="G3886" s="50">
        <f t="shared" si="242"/>
        <v>5</v>
      </c>
      <c r="H3886" s="50">
        <f t="shared" si="243"/>
        <v>4</v>
      </c>
      <c r="I3886" s="54" t="s">
        <v>15776</v>
      </c>
      <c r="J3886" s="54" t="s">
        <v>17121</v>
      </c>
      <c r="K3886" s="54" t="s">
        <v>17124</v>
      </c>
      <c r="L3886" s="54" t="s">
        <v>15628</v>
      </c>
      <c r="M3886" s="55">
        <v>0.2</v>
      </c>
      <c r="N3886" s="55">
        <v>1</v>
      </c>
      <c r="O3886" s="54" t="s">
        <v>15615</v>
      </c>
    </row>
    <row r="3887" spans="1:15" x14ac:dyDescent="0.25">
      <c r="A3887" s="19">
        <v>3886</v>
      </c>
      <c r="B3887" t="s">
        <v>7998</v>
      </c>
      <c r="C3887" t="s">
        <v>7333</v>
      </c>
      <c r="D3887" s="50" t="s">
        <v>13056</v>
      </c>
      <c r="E3887" s="84">
        <f t="shared" si="240"/>
        <v>43615</v>
      </c>
      <c r="F3887" s="50">
        <f t="shared" si="241"/>
        <v>2019</v>
      </c>
      <c r="G3887" s="50">
        <f t="shared" si="242"/>
        <v>5</v>
      </c>
      <c r="H3887" s="50">
        <f t="shared" si="243"/>
        <v>4</v>
      </c>
      <c r="I3887" s="54" t="s">
        <v>15622</v>
      </c>
      <c r="J3887" s="54" t="s">
        <v>17050</v>
      </c>
      <c r="K3887" s="54" t="s">
        <v>17124</v>
      </c>
      <c r="L3887" s="54" t="s">
        <v>15623</v>
      </c>
      <c r="M3887" s="55">
        <v>0.9</v>
      </c>
      <c r="N3887" s="55">
        <v>1</v>
      </c>
      <c r="O3887" s="54" t="s">
        <v>15616</v>
      </c>
    </row>
    <row r="3888" spans="1:15" x14ac:dyDescent="0.25">
      <c r="A3888" s="19">
        <v>3887</v>
      </c>
      <c r="B3888" t="s">
        <v>9144</v>
      </c>
      <c r="C3888" t="s">
        <v>6209</v>
      </c>
      <c r="D3888" s="50" t="s">
        <v>13057</v>
      </c>
      <c r="E3888" s="84">
        <f t="shared" si="240"/>
        <v>43616</v>
      </c>
      <c r="F3888" s="50">
        <f t="shared" si="241"/>
        <v>2019</v>
      </c>
      <c r="G3888" s="50">
        <f t="shared" si="242"/>
        <v>5</v>
      </c>
      <c r="H3888" s="50">
        <f t="shared" si="243"/>
        <v>5</v>
      </c>
      <c r="I3888" s="54" t="s">
        <v>15622</v>
      </c>
      <c r="J3888" s="54" t="s">
        <v>17050</v>
      </c>
      <c r="K3888" s="54" t="s">
        <v>17124</v>
      </c>
      <c r="L3888" s="54" t="s">
        <v>15626</v>
      </c>
      <c r="M3888" s="55">
        <v>1</v>
      </c>
      <c r="N3888" s="55">
        <v>0.83</v>
      </c>
      <c r="O3888" s="54" t="s">
        <v>15616</v>
      </c>
    </row>
    <row r="3889" spans="1:15" x14ac:dyDescent="0.25">
      <c r="A3889" s="19">
        <v>3888</v>
      </c>
      <c r="B3889" t="s">
        <v>8166</v>
      </c>
      <c r="C3889" t="s">
        <v>7169</v>
      </c>
      <c r="D3889" s="50" t="s">
        <v>13057</v>
      </c>
      <c r="E3889" s="84">
        <f t="shared" si="240"/>
        <v>43616</v>
      </c>
      <c r="F3889" s="50">
        <f t="shared" si="241"/>
        <v>2019</v>
      </c>
      <c r="G3889" s="50">
        <f t="shared" si="242"/>
        <v>5</v>
      </c>
      <c r="H3889" s="50">
        <f t="shared" si="243"/>
        <v>5</v>
      </c>
      <c r="I3889" s="54" t="s">
        <v>15622</v>
      </c>
      <c r="J3889" s="54" t="s">
        <v>17050</v>
      </c>
      <c r="K3889" s="54" t="s">
        <v>17124</v>
      </c>
      <c r="L3889" s="54" t="s">
        <v>15626</v>
      </c>
      <c r="M3889" s="55">
        <v>1</v>
      </c>
      <c r="N3889" s="55">
        <v>1</v>
      </c>
      <c r="O3889" s="54" t="s">
        <v>15616</v>
      </c>
    </row>
    <row r="3890" spans="1:15" x14ac:dyDescent="0.25">
      <c r="A3890" s="19">
        <v>3889</v>
      </c>
      <c r="B3890" t="s">
        <v>8567</v>
      </c>
      <c r="C3890" t="s">
        <v>6780</v>
      </c>
      <c r="D3890" s="50" t="s">
        <v>13057</v>
      </c>
      <c r="E3890" s="84">
        <f t="shared" si="240"/>
        <v>43616</v>
      </c>
      <c r="F3890" s="50">
        <f t="shared" si="241"/>
        <v>2019</v>
      </c>
      <c r="G3890" s="50">
        <f t="shared" si="242"/>
        <v>5</v>
      </c>
      <c r="H3890" s="50">
        <f t="shared" si="243"/>
        <v>5</v>
      </c>
      <c r="I3890" s="54" t="s">
        <v>15622</v>
      </c>
      <c r="J3890" s="54" t="s">
        <v>17050</v>
      </c>
      <c r="K3890" s="54" t="s">
        <v>17124</v>
      </c>
      <c r="L3890" s="54" t="s">
        <v>15624</v>
      </c>
      <c r="M3890" s="55">
        <v>0.75</v>
      </c>
      <c r="N3890" s="55">
        <v>0.97</v>
      </c>
      <c r="O3890" s="54" t="s">
        <v>15615</v>
      </c>
    </row>
    <row r="3891" spans="1:15" x14ac:dyDescent="0.25">
      <c r="A3891" s="19">
        <v>3890</v>
      </c>
      <c r="B3891" t="s">
        <v>11249</v>
      </c>
      <c r="C3891" t="s">
        <v>4152</v>
      </c>
      <c r="D3891" s="50" t="s">
        <v>13058</v>
      </c>
      <c r="E3891" s="84">
        <f t="shared" si="240"/>
        <v>43617</v>
      </c>
      <c r="F3891" s="50">
        <f t="shared" si="241"/>
        <v>2019</v>
      </c>
      <c r="G3891" s="50">
        <f t="shared" si="242"/>
        <v>6</v>
      </c>
      <c r="H3891" s="50">
        <f t="shared" si="243"/>
        <v>6</v>
      </c>
      <c r="I3891" s="54" t="s">
        <v>15622</v>
      </c>
      <c r="J3891" s="54" t="s">
        <v>17050</v>
      </c>
      <c r="K3891" s="54" t="s">
        <v>17124</v>
      </c>
      <c r="L3891" s="54" t="s">
        <v>15626</v>
      </c>
      <c r="M3891" s="55">
        <v>1</v>
      </c>
      <c r="N3891" s="55">
        <v>1</v>
      </c>
      <c r="O3891" s="54" t="s">
        <v>15615</v>
      </c>
    </row>
    <row r="3892" spans="1:15" x14ac:dyDescent="0.25">
      <c r="A3892" s="19">
        <v>3891</v>
      </c>
      <c r="B3892" t="s">
        <v>7960</v>
      </c>
      <c r="C3892" t="s">
        <v>7371</v>
      </c>
      <c r="D3892" s="50" t="s">
        <v>13058</v>
      </c>
      <c r="E3892" s="84">
        <f t="shared" si="240"/>
        <v>43617</v>
      </c>
      <c r="F3892" s="50">
        <f t="shared" si="241"/>
        <v>2019</v>
      </c>
      <c r="G3892" s="50">
        <f t="shared" si="242"/>
        <v>6</v>
      </c>
      <c r="H3892" s="50">
        <f t="shared" si="243"/>
        <v>6</v>
      </c>
      <c r="I3892" s="54" t="s">
        <v>15622</v>
      </c>
      <c r="J3892" s="54" t="s">
        <v>17050</v>
      </c>
      <c r="K3892" s="54" t="s">
        <v>17124</v>
      </c>
      <c r="L3892" s="54" t="s">
        <v>15626</v>
      </c>
      <c r="M3892" s="55">
        <v>1</v>
      </c>
      <c r="N3892" s="55">
        <v>0.97</v>
      </c>
      <c r="O3892" s="54" t="s">
        <v>15616</v>
      </c>
    </row>
    <row r="3893" spans="1:15" x14ac:dyDescent="0.25">
      <c r="A3893" s="19">
        <v>3892</v>
      </c>
      <c r="B3893" t="s">
        <v>11582</v>
      </c>
      <c r="C3893" t="s">
        <v>3823</v>
      </c>
      <c r="D3893" s="50" t="s">
        <v>13058</v>
      </c>
      <c r="E3893" s="84">
        <f t="shared" si="240"/>
        <v>43617</v>
      </c>
      <c r="F3893" s="50">
        <f t="shared" si="241"/>
        <v>2019</v>
      </c>
      <c r="G3893" s="50">
        <f t="shared" si="242"/>
        <v>6</v>
      </c>
      <c r="H3893" s="50">
        <f t="shared" si="243"/>
        <v>6</v>
      </c>
      <c r="I3893" s="54" t="s">
        <v>15622</v>
      </c>
      <c r="J3893" s="54" t="s">
        <v>17050</v>
      </c>
      <c r="K3893" s="54" t="s">
        <v>17124</v>
      </c>
      <c r="L3893" s="54" t="s">
        <v>15626</v>
      </c>
      <c r="M3893" s="55">
        <v>1</v>
      </c>
      <c r="N3893" s="55">
        <v>0.96</v>
      </c>
      <c r="O3893" s="54" t="s">
        <v>15615</v>
      </c>
    </row>
    <row r="3894" spans="1:15" x14ac:dyDescent="0.25">
      <c r="A3894" s="19">
        <v>3893</v>
      </c>
      <c r="B3894" t="s">
        <v>8382</v>
      </c>
      <c r="C3894" t="s">
        <v>6959</v>
      </c>
      <c r="D3894" s="50" t="s">
        <v>13059</v>
      </c>
      <c r="E3894" s="84">
        <f t="shared" si="240"/>
        <v>43619</v>
      </c>
      <c r="F3894" s="50">
        <f t="shared" si="241"/>
        <v>2019</v>
      </c>
      <c r="G3894" s="50">
        <f t="shared" si="242"/>
        <v>6</v>
      </c>
      <c r="H3894" s="50">
        <f t="shared" si="243"/>
        <v>1</v>
      </c>
      <c r="I3894" s="54" t="s">
        <v>15622</v>
      </c>
      <c r="J3894" s="54" t="s">
        <v>17050</v>
      </c>
      <c r="K3894" s="54" t="s">
        <v>17124</v>
      </c>
      <c r="L3894" s="54" t="s">
        <v>15624</v>
      </c>
      <c r="M3894" s="55">
        <v>1</v>
      </c>
      <c r="N3894" s="55">
        <v>0.96</v>
      </c>
      <c r="O3894" s="54" t="s">
        <v>15616</v>
      </c>
    </row>
    <row r="3895" spans="1:15" x14ac:dyDescent="0.25">
      <c r="A3895" s="19">
        <v>3894</v>
      </c>
      <c r="B3895" t="s">
        <v>10436</v>
      </c>
      <c r="C3895" t="s">
        <v>4945</v>
      </c>
      <c r="D3895" s="50" t="s">
        <v>13060</v>
      </c>
      <c r="E3895" s="84">
        <f t="shared" si="240"/>
        <v>43620</v>
      </c>
      <c r="F3895" s="50">
        <f t="shared" si="241"/>
        <v>2019</v>
      </c>
      <c r="G3895" s="50">
        <f t="shared" si="242"/>
        <v>6</v>
      </c>
      <c r="H3895" s="50">
        <f t="shared" si="243"/>
        <v>2</v>
      </c>
      <c r="I3895" s="54" t="s">
        <v>15622</v>
      </c>
      <c r="J3895" s="54" t="s">
        <v>17050</v>
      </c>
      <c r="K3895" s="54" t="s">
        <v>17124</v>
      </c>
      <c r="L3895" s="54" t="s">
        <v>15624</v>
      </c>
      <c r="M3895" s="55">
        <v>1</v>
      </c>
      <c r="N3895" s="55">
        <v>0.95</v>
      </c>
      <c r="O3895" s="54" t="s">
        <v>15616</v>
      </c>
    </row>
    <row r="3896" spans="1:15" x14ac:dyDescent="0.25">
      <c r="A3896" s="19">
        <v>3895</v>
      </c>
      <c r="B3896" t="s">
        <v>8277</v>
      </c>
      <c r="C3896" t="s">
        <v>7058</v>
      </c>
      <c r="D3896" s="50" t="s">
        <v>13061</v>
      </c>
      <c r="E3896" s="84">
        <f t="shared" si="240"/>
        <v>43621</v>
      </c>
      <c r="F3896" s="50">
        <f t="shared" si="241"/>
        <v>2019</v>
      </c>
      <c r="G3896" s="50">
        <f t="shared" si="242"/>
        <v>6</v>
      </c>
      <c r="H3896" s="50">
        <f t="shared" si="243"/>
        <v>3</v>
      </c>
      <c r="I3896" s="54" t="s">
        <v>15625</v>
      </c>
      <c r="J3896" s="54" t="s">
        <v>17050</v>
      </c>
      <c r="K3896" s="54" t="s">
        <v>17124</v>
      </c>
      <c r="L3896" s="54" t="s">
        <v>15626</v>
      </c>
      <c r="M3896" s="55">
        <v>1</v>
      </c>
      <c r="N3896" s="55">
        <v>0.81</v>
      </c>
      <c r="O3896" s="54" t="s">
        <v>15615</v>
      </c>
    </row>
    <row r="3897" spans="1:15" x14ac:dyDescent="0.25">
      <c r="A3897" s="19">
        <v>3896</v>
      </c>
      <c r="B3897" t="s">
        <v>9112</v>
      </c>
      <c r="C3897" t="s">
        <v>6241</v>
      </c>
      <c r="D3897" s="50" t="s">
        <v>13061</v>
      </c>
      <c r="E3897" s="84">
        <f t="shared" si="240"/>
        <v>43621</v>
      </c>
      <c r="F3897" s="50">
        <f t="shared" si="241"/>
        <v>2019</v>
      </c>
      <c r="G3897" s="50">
        <f t="shared" si="242"/>
        <v>6</v>
      </c>
      <c r="H3897" s="50">
        <f t="shared" si="243"/>
        <v>3</v>
      </c>
      <c r="I3897" s="54" t="s">
        <v>15622</v>
      </c>
      <c r="J3897" s="54" t="s">
        <v>17050</v>
      </c>
      <c r="K3897" s="54" t="s">
        <v>17124</v>
      </c>
      <c r="L3897" s="54" t="s">
        <v>15626</v>
      </c>
      <c r="M3897" s="55">
        <v>0.91</v>
      </c>
      <c r="N3897" s="55">
        <v>0.99</v>
      </c>
      <c r="O3897" s="54" t="s">
        <v>15615</v>
      </c>
    </row>
    <row r="3898" spans="1:15" x14ac:dyDescent="0.25">
      <c r="A3898" s="19">
        <v>3897</v>
      </c>
      <c r="B3898" t="s">
        <v>11221</v>
      </c>
      <c r="C3898" t="s">
        <v>4180</v>
      </c>
      <c r="D3898" s="50" t="s">
        <v>13061</v>
      </c>
      <c r="E3898" s="84">
        <f t="shared" si="240"/>
        <v>43621</v>
      </c>
      <c r="F3898" s="50">
        <f t="shared" si="241"/>
        <v>2019</v>
      </c>
      <c r="G3898" s="50">
        <f t="shared" si="242"/>
        <v>6</v>
      </c>
      <c r="H3898" s="50">
        <f t="shared" si="243"/>
        <v>3</v>
      </c>
      <c r="I3898" s="54" t="s">
        <v>15622</v>
      </c>
      <c r="J3898" s="54" t="s">
        <v>17050</v>
      </c>
      <c r="K3898" s="54" t="s">
        <v>17124</v>
      </c>
      <c r="L3898" s="54" t="s">
        <v>15623</v>
      </c>
      <c r="M3898" s="55">
        <v>0.6</v>
      </c>
      <c r="N3898" s="55">
        <v>0.98</v>
      </c>
      <c r="O3898" s="54" t="s">
        <v>15616</v>
      </c>
    </row>
    <row r="3899" spans="1:15" x14ac:dyDescent="0.25">
      <c r="A3899" s="19">
        <v>3898</v>
      </c>
      <c r="B3899" t="s">
        <v>9769</v>
      </c>
      <c r="C3899" t="s">
        <v>5600</v>
      </c>
      <c r="D3899" s="50" t="s">
        <v>13061</v>
      </c>
      <c r="E3899" s="84">
        <f t="shared" si="240"/>
        <v>43621</v>
      </c>
      <c r="F3899" s="50">
        <f t="shared" si="241"/>
        <v>2019</v>
      </c>
      <c r="G3899" s="50">
        <f t="shared" si="242"/>
        <v>6</v>
      </c>
      <c r="H3899" s="50">
        <f t="shared" si="243"/>
        <v>3</v>
      </c>
      <c r="I3899" s="54" t="s">
        <v>15622</v>
      </c>
      <c r="J3899" s="54" t="s">
        <v>17050</v>
      </c>
      <c r="K3899" s="54" t="s">
        <v>17124</v>
      </c>
      <c r="L3899" s="54" t="s">
        <v>15626</v>
      </c>
      <c r="M3899" s="55">
        <v>1</v>
      </c>
      <c r="N3899" s="55">
        <v>0.81</v>
      </c>
      <c r="O3899" s="54" t="s">
        <v>15616</v>
      </c>
    </row>
    <row r="3900" spans="1:15" x14ac:dyDescent="0.25">
      <c r="A3900" s="19">
        <v>3899</v>
      </c>
      <c r="B3900" t="s">
        <v>10074</v>
      </c>
      <c r="C3900" t="s">
        <v>5300</v>
      </c>
      <c r="D3900" s="50" t="s">
        <v>13061</v>
      </c>
      <c r="E3900" s="84">
        <f t="shared" si="240"/>
        <v>43621</v>
      </c>
      <c r="F3900" s="50">
        <f t="shared" si="241"/>
        <v>2019</v>
      </c>
      <c r="G3900" s="50">
        <f t="shared" si="242"/>
        <v>6</v>
      </c>
      <c r="H3900" s="50">
        <f t="shared" si="243"/>
        <v>3</v>
      </c>
      <c r="I3900" s="54" t="s">
        <v>15625</v>
      </c>
      <c r="J3900" s="54" t="s">
        <v>17050</v>
      </c>
      <c r="K3900" s="54" t="s">
        <v>17124</v>
      </c>
      <c r="L3900" s="54" t="s">
        <v>15624</v>
      </c>
      <c r="M3900" s="55">
        <v>1</v>
      </c>
      <c r="N3900" s="55">
        <v>0.96</v>
      </c>
      <c r="O3900" s="54" t="s">
        <v>15616</v>
      </c>
    </row>
    <row r="3901" spans="1:15" x14ac:dyDescent="0.25">
      <c r="A3901" s="19">
        <v>3900</v>
      </c>
      <c r="B3901" t="s">
        <v>8141</v>
      </c>
      <c r="C3901" t="s">
        <v>7194</v>
      </c>
      <c r="D3901" s="50" t="s">
        <v>13061</v>
      </c>
      <c r="E3901" s="84">
        <f t="shared" si="240"/>
        <v>43621</v>
      </c>
      <c r="F3901" s="50">
        <f t="shared" si="241"/>
        <v>2019</v>
      </c>
      <c r="G3901" s="50">
        <f t="shared" si="242"/>
        <v>6</v>
      </c>
      <c r="H3901" s="50">
        <f t="shared" si="243"/>
        <v>3</v>
      </c>
      <c r="I3901" s="54" t="s">
        <v>15639</v>
      </c>
      <c r="J3901" s="54" t="s">
        <v>17050</v>
      </c>
      <c r="K3901" s="54" t="s">
        <v>17124</v>
      </c>
      <c r="L3901" s="54" t="s">
        <v>15626</v>
      </c>
      <c r="M3901" s="55">
        <v>0.92</v>
      </c>
      <c r="N3901" s="55">
        <v>1</v>
      </c>
      <c r="O3901" s="54" t="s">
        <v>15616</v>
      </c>
    </row>
    <row r="3902" spans="1:15" x14ac:dyDescent="0.25">
      <c r="A3902" s="19">
        <v>3901</v>
      </c>
      <c r="B3902" t="s">
        <v>10464</v>
      </c>
      <c r="C3902" t="s">
        <v>3538</v>
      </c>
      <c r="D3902" s="50" t="s">
        <v>13062</v>
      </c>
      <c r="E3902" s="84">
        <f t="shared" si="240"/>
        <v>43622</v>
      </c>
      <c r="F3902" s="50">
        <f t="shared" si="241"/>
        <v>2019</v>
      </c>
      <c r="G3902" s="50">
        <f t="shared" si="242"/>
        <v>6</v>
      </c>
      <c r="H3902" s="50">
        <f t="shared" si="243"/>
        <v>4</v>
      </c>
      <c r="I3902" s="54" t="s">
        <v>15625</v>
      </c>
      <c r="J3902" s="54" t="s">
        <v>17050</v>
      </c>
      <c r="K3902" s="54" t="s">
        <v>17124</v>
      </c>
      <c r="L3902" s="54" t="s">
        <v>15628</v>
      </c>
      <c r="M3902" s="55">
        <v>0.4</v>
      </c>
      <c r="N3902" s="55">
        <v>0.91</v>
      </c>
      <c r="O3902" s="54" t="s">
        <v>15615</v>
      </c>
    </row>
    <row r="3903" spans="1:15" x14ac:dyDescent="0.25">
      <c r="A3903" s="19">
        <v>3902</v>
      </c>
      <c r="B3903" t="s">
        <v>10564</v>
      </c>
      <c r="C3903" t="s">
        <v>4820</v>
      </c>
      <c r="D3903" s="50" t="s">
        <v>13062</v>
      </c>
      <c r="E3903" s="84">
        <f t="shared" si="240"/>
        <v>43622</v>
      </c>
      <c r="F3903" s="50">
        <f t="shared" si="241"/>
        <v>2019</v>
      </c>
      <c r="G3903" s="50">
        <f t="shared" si="242"/>
        <v>6</v>
      </c>
      <c r="H3903" s="50">
        <f t="shared" si="243"/>
        <v>4</v>
      </c>
      <c r="I3903" s="54" t="s">
        <v>15778</v>
      </c>
      <c r="J3903" s="54" t="s">
        <v>17108</v>
      </c>
      <c r="K3903" s="54" t="s">
        <v>17139</v>
      </c>
      <c r="L3903" s="54" t="s">
        <v>15626</v>
      </c>
      <c r="M3903" s="55">
        <v>1</v>
      </c>
      <c r="N3903" s="55">
        <v>1</v>
      </c>
      <c r="O3903" s="54" t="s">
        <v>15615</v>
      </c>
    </row>
    <row r="3904" spans="1:15" x14ac:dyDescent="0.25">
      <c r="A3904" s="19">
        <v>3903</v>
      </c>
      <c r="B3904" t="s">
        <v>7773</v>
      </c>
      <c r="C3904" t="s">
        <v>7549</v>
      </c>
      <c r="D3904" s="50" t="s">
        <v>13063</v>
      </c>
      <c r="E3904" s="84">
        <f t="shared" si="240"/>
        <v>43627</v>
      </c>
      <c r="F3904" s="50">
        <f t="shared" si="241"/>
        <v>2019</v>
      </c>
      <c r="G3904" s="50">
        <f t="shared" si="242"/>
        <v>6</v>
      </c>
      <c r="H3904" s="50">
        <f t="shared" si="243"/>
        <v>2</v>
      </c>
      <c r="I3904" s="54" t="s">
        <v>15622</v>
      </c>
      <c r="J3904" s="54" t="s">
        <v>17050</v>
      </c>
      <c r="K3904" s="54" t="s">
        <v>17124</v>
      </c>
      <c r="L3904" s="54" t="s">
        <v>15626</v>
      </c>
      <c r="M3904" s="55">
        <v>1</v>
      </c>
      <c r="N3904" s="55">
        <v>0.98</v>
      </c>
      <c r="O3904" s="54" t="s">
        <v>15616</v>
      </c>
    </row>
    <row r="3905" spans="1:15" x14ac:dyDescent="0.25">
      <c r="A3905" s="19">
        <v>3904</v>
      </c>
      <c r="B3905" t="s">
        <v>11806</v>
      </c>
      <c r="C3905" t="s">
        <v>3605</v>
      </c>
      <c r="D3905" s="50" t="s">
        <v>13063</v>
      </c>
      <c r="E3905" s="84">
        <f t="shared" si="240"/>
        <v>43627</v>
      </c>
      <c r="F3905" s="50">
        <f t="shared" si="241"/>
        <v>2019</v>
      </c>
      <c r="G3905" s="50">
        <f t="shared" si="242"/>
        <v>6</v>
      </c>
      <c r="H3905" s="50">
        <f t="shared" si="243"/>
        <v>2</v>
      </c>
      <c r="I3905" s="54" t="s">
        <v>15622</v>
      </c>
      <c r="J3905" s="54" t="s">
        <v>17050</v>
      </c>
      <c r="K3905" s="54" t="s">
        <v>17124</v>
      </c>
      <c r="L3905" s="54" t="s">
        <v>15624</v>
      </c>
      <c r="M3905" s="55">
        <v>1</v>
      </c>
      <c r="N3905" s="55">
        <v>0.42</v>
      </c>
      <c r="O3905" s="54" t="s">
        <v>15615</v>
      </c>
    </row>
    <row r="3906" spans="1:15" x14ac:dyDescent="0.25">
      <c r="A3906" s="19">
        <v>3905</v>
      </c>
      <c r="B3906" t="s">
        <v>9004</v>
      </c>
      <c r="C3906" t="s">
        <v>6350</v>
      </c>
      <c r="D3906" s="50" t="s">
        <v>13064</v>
      </c>
      <c r="E3906" s="84">
        <f t="shared" si="240"/>
        <v>43628</v>
      </c>
      <c r="F3906" s="50">
        <f t="shared" si="241"/>
        <v>2019</v>
      </c>
      <c r="G3906" s="50">
        <f t="shared" si="242"/>
        <v>6</v>
      </c>
      <c r="H3906" s="50">
        <f t="shared" si="243"/>
        <v>3</v>
      </c>
      <c r="I3906" s="54" t="s">
        <v>15629</v>
      </c>
      <c r="J3906" s="54" t="s">
        <v>17050</v>
      </c>
      <c r="K3906" s="54" t="s">
        <v>17124</v>
      </c>
      <c r="L3906" s="54" t="s">
        <v>15626</v>
      </c>
      <c r="M3906" s="55">
        <v>1</v>
      </c>
      <c r="N3906" s="55">
        <v>0.99</v>
      </c>
      <c r="O3906" s="54" t="s">
        <v>15615</v>
      </c>
    </row>
    <row r="3907" spans="1:15" x14ac:dyDescent="0.25">
      <c r="A3907" s="19">
        <v>3906</v>
      </c>
      <c r="B3907" t="s">
        <v>8231</v>
      </c>
      <c r="C3907" t="s">
        <v>7104</v>
      </c>
      <c r="D3907" s="50" t="s">
        <v>13064</v>
      </c>
      <c r="E3907" s="84">
        <f t="shared" ref="E3907:E3970" si="244">DATE(LEFT(D3907,4),MID(D3907,5,2),RIGHT(D3907,2))</f>
        <v>43628</v>
      </c>
      <c r="F3907" s="50">
        <f t="shared" ref="F3907:F3970" si="245">YEAR(E3907)</f>
        <v>2019</v>
      </c>
      <c r="G3907" s="50">
        <f t="shared" ref="G3907:G3970" si="246">MONTH(E3907)</f>
        <v>6</v>
      </c>
      <c r="H3907" s="50">
        <f t="shared" ref="H3907:H3970" si="247">WEEKDAY(E3907,2)</f>
        <v>3</v>
      </c>
      <c r="I3907" s="54" t="s">
        <v>15622</v>
      </c>
      <c r="J3907" s="54" t="s">
        <v>17050</v>
      </c>
      <c r="K3907" s="54" t="s">
        <v>17124</v>
      </c>
      <c r="L3907" s="54" t="s">
        <v>15624</v>
      </c>
      <c r="M3907" s="55">
        <v>1</v>
      </c>
      <c r="N3907" s="55">
        <v>1</v>
      </c>
      <c r="O3907" s="54" t="s">
        <v>15615</v>
      </c>
    </row>
    <row r="3908" spans="1:15" x14ac:dyDescent="0.25">
      <c r="A3908" s="19">
        <v>3907</v>
      </c>
      <c r="B3908" t="s">
        <v>8055</v>
      </c>
      <c r="C3908" t="s">
        <v>7278</v>
      </c>
      <c r="D3908" s="50" t="s">
        <v>13064</v>
      </c>
      <c r="E3908" s="84">
        <f t="shared" si="244"/>
        <v>43628</v>
      </c>
      <c r="F3908" s="50">
        <f t="shared" si="245"/>
        <v>2019</v>
      </c>
      <c r="G3908" s="50">
        <f t="shared" si="246"/>
        <v>6</v>
      </c>
      <c r="H3908" s="50">
        <f t="shared" si="247"/>
        <v>3</v>
      </c>
      <c r="I3908" s="54" t="s">
        <v>15622</v>
      </c>
      <c r="J3908" s="54" t="s">
        <v>17050</v>
      </c>
      <c r="K3908" s="54" t="s">
        <v>17124</v>
      </c>
      <c r="L3908" s="54" t="s">
        <v>15626</v>
      </c>
      <c r="M3908" s="55">
        <v>1</v>
      </c>
      <c r="N3908" s="55">
        <v>0.96</v>
      </c>
      <c r="O3908" s="54" t="s">
        <v>15616</v>
      </c>
    </row>
    <row r="3909" spans="1:15" x14ac:dyDescent="0.25">
      <c r="A3909" s="19">
        <v>3908</v>
      </c>
      <c r="B3909" t="s">
        <v>9728</v>
      </c>
      <c r="C3909" t="s">
        <v>5637</v>
      </c>
      <c r="D3909" s="50" t="s">
        <v>13065</v>
      </c>
      <c r="E3909" s="84">
        <f t="shared" si="244"/>
        <v>43629</v>
      </c>
      <c r="F3909" s="50">
        <f t="shared" si="245"/>
        <v>2019</v>
      </c>
      <c r="G3909" s="50">
        <f t="shared" si="246"/>
        <v>6</v>
      </c>
      <c r="H3909" s="50">
        <f t="shared" si="247"/>
        <v>4</v>
      </c>
      <c r="I3909" s="54" t="s">
        <v>15640</v>
      </c>
      <c r="J3909" s="54" t="s">
        <v>17050</v>
      </c>
      <c r="K3909" s="54" t="s">
        <v>17124</v>
      </c>
      <c r="L3909" s="54" t="s">
        <v>15624</v>
      </c>
      <c r="M3909" s="55">
        <v>1</v>
      </c>
      <c r="N3909" s="55">
        <v>0.68</v>
      </c>
      <c r="O3909" s="54" t="s">
        <v>15616</v>
      </c>
    </row>
    <row r="3910" spans="1:15" x14ac:dyDescent="0.25">
      <c r="A3910" s="19">
        <v>3909</v>
      </c>
      <c r="B3910" t="s">
        <v>7795</v>
      </c>
      <c r="C3910" t="s">
        <v>7528</v>
      </c>
      <c r="D3910" s="50" t="s">
        <v>13065</v>
      </c>
      <c r="E3910" s="84">
        <f t="shared" si="244"/>
        <v>43629</v>
      </c>
      <c r="F3910" s="50">
        <f t="shared" si="245"/>
        <v>2019</v>
      </c>
      <c r="G3910" s="50">
        <f t="shared" si="246"/>
        <v>6</v>
      </c>
      <c r="H3910" s="50">
        <f t="shared" si="247"/>
        <v>4</v>
      </c>
      <c r="I3910" s="54" t="s">
        <v>15625</v>
      </c>
      <c r="J3910" s="54" t="s">
        <v>17050</v>
      </c>
      <c r="K3910" s="54" t="s">
        <v>17124</v>
      </c>
      <c r="L3910" s="54" t="s">
        <v>15626</v>
      </c>
      <c r="M3910" s="55">
        <v>1</v>
      </c>
      <c r="N3910" s="55">
        <v>1</v>
      </c>
      <c r="O3910" s="54" t="s">
        <v>15616</v>
      </c>
    </row>
    <row r="3911" spans="1:15" x14ac:dyDescent="0.25">
      <c r="A3911" s="19">
        <v>3910</v>
      </c>
      <c r="B3911" t="s">
        <v>8031</v>
      </c>
      <c r="C3911" t="s">
        <v>7300</v>
      </c>
      <c r="D3911" s="50" t="s">
        <v>13066</v>
      </c>
      <c r="E3911" s="84">
        <f t="shared" si="244"/>
        <v>43630</v>
      </c>
      <c r="F3911" s="50">
        <f t="shared" si="245"/>
        <v>2019</v>
      </c>
      <c r="G3911" s="50">
        <f t="shared" si="246"/>
        <v>6</v>
      </c>
      <c r="H3911" s="50">
        <f t="shared" si="247"/>
        <v>5</v>
      </c>
      <c r="I3911" s="54" t="s">
        <v>15622</v>
      </c>
      <c r="J3911" s="54" t="s">
        <v>17050</v>
      </c>
      <c r="K3911" s="54" t="s">
        <v>17124</v>
      </c>
      <c r="L3911" s="54" t="s">
        <v>15623</v>
      </c>
      <c r="M3911" s="55">
        <v>0.56999999999999995</v>
      </c>
      <c r="N3911" s="55">
        <v>0.82</v>
      </c>
      <c r="O3911" s="54" t="s">
        <v>15615</v>
      </c>
    </row>
    <row r="3912" spans="1:15" x14ac:dyDescent="0.25">
      <c r="A3912" s="19">
        <v>3911</v>
      </c>
      <c r="B3912" t="s">
        <v>8265</v>
      </c>
      <c r="C3912" t="s">
        <v>7070</v>
      </c>
      <c r="D3912" s="50" t="s">
        <v>13067</v>
      </c>
      <c r="E3912" s="84">
        <f t="shared" si="244"/>
        <v>43631</v>
      </c>
      <c r="F3912" s="50">
        <f t="shared" si="245"/>
        <v>2019</v>
      </c>
      <c r="G3912" s="50">
        <f t="shared" si="246"/>
        <v>6</v>
      </c>
      <c r="H3912" s="50">
        <f t="shared" si="247"/>
        <v>6</v>
      </c>
      <c r="I3912" s="54" t="s">
        <v>15625</v>
      </c>
      <c r="J3912" s="54" t="s">
        <v>17050</v>
      </c>
      <c r="K3912" s="54" t="s">
        <v>17124</v>
      </c>
      <c r="L3912" s="54" t="s">
        <v>15626</v>
      </c>
      <c r="M3912" s="55">
        <v>1</v>
      </c>
      <c r="N3912" s="55">
        <v>0.97</v>
      </c>
      <c r="O3912" s="54" t="s">
        <v>15615</v>
      </c>
    </row>
    <row r="3913" spans="1:15" x14ac:dyDescent="0.25">
      <c r="A3913" s="19">
        <v>3912</v>
      </c>
      <c r="B3913" t="s">
        <v>7845</v>
      </c>
      <c r="C3913" t="s">
        <v>7479</v>
      </c>
      <c r="D3913" s="50" t="s">
        <v>13068</v>
      </c>
      <c r="E3913" s="84">
        <f t="shared" si="244"/>
        <v>43632</v>
      </c>
      <c r="F3913" s="50">
        <f t="shared" si="245"/>
        <v>2019</v>
      </c>
      <c r="G3913" s="50">
        <f t="shared" si="246"/>
        <v>6</v>
      </c>
      <c r="H3913" s="50">
        <f t="shared" si="247"/>
        <v>7</v>
      </c>
      <c r="I3913" s="54" t="s">
        <v>15640</v>
      </c>
      <c r="J3913" s="54" t="s">
        <v>17050</v>
      </c>
      <c r="K3913" s="54" t="s">
        <v>17124</v>
      </c>
      <c r="L3913" s="54" t="s">
        <v>15626</v>
      </c>
      <c r="M3913" s="55">
        <v>1</v>
      </c>
      <c r="N3913" s="55">
        <v>0.96</v>
      </c>
      <c r="O3913" s="54" t="s">
        <v>15616</v>
      </c>
    </row>
    <row r="3914" spans="1:15" x14ac:dyDescent="0.25">
      <c r="A3914" s="19">
        <v>3913</v>
      </c>
      <c r="B3914" t="s">
        <v>11067</v>
      </c>
      <c r="C3914" t="s">
        <v>4330</v>
      </c>
      <c r="D3914" s="50" t="s">
        <v>13068</v>
      </c>
      <c r="E3914" s="84">
        <f t="shared" si="244"/>
        <v>43632</v>
      </c>
      <c r="F3914" s="50">
        <f t="shared" si="245"/>
        <v>2019</v>
      </c>
      <c r="G3914" s="50">
        <f t="shared" si="246"/>
        <v>6</v>
      </c>
      <c r="H3914" s="50">
        <f t="shared" si="247"/>
        <v>7</v>
      </c>
      <c r="I3914" s="54" t="s">
        <v>15622</v>
      </c>
      <c r="J3914" s="54" t="s">
        <v>17050</v>
      </c>
      <c r="K3914" s="54" t="s">
        <v>17124</v>
      </c>
      <c r="L3914" s="54" t="s">
        <v>15624</v>
      </c>
      <c r="M3914" s="55">
        <v>1</v>
      </c>
      <c r="N3914" s="55">
        <v>0.97</v>
      </c>
      <c r="O3914" s="54" t="s">
        <v>15615</v>
      </c>
    </row>
    <row r="3915" spans="1:15" x14ac:dyDescent="0.25">
      <c r="A3915" s="19">
        <v>3914</v>
      </c>
      <c r="B3915" t="s">
        <v>8320</v>
      </c>
      <c r="C3915" t="s">
        <v>7017</v>
      </c>
      <c r="D3915" s="50" t="s">
        <v>13069</v>
      </c>
      <c r="E3915" s="84">
        <f t="shared" si="244"/>
        <v>43633</v>
      </c>
      <c r="F3915" s="50">
        <f t="shared" si="245"/>
        <v>2019</v>
      </c>
      <c r="G3915" s="50">
        <f t="shared" si="246"/>
        <v>6</v>
      </c>
      <c r="H3915" s="50">
        <f t="shared" si="247"/>
        <v>1</v>
      </c>
      <c r="I3915" s="54" t="s">
        <v>15668</v>
      </c>
      <c r="J3915" s="54" t="s">
        <v>17073</v>
      </c>
      <c r="K3915" s="54" t="s">
        <v>17124</v>
      </c>
      <c r="L3915" s="54" t="s">
        <v>15626</v>
      </c>
      <c r="M3915" s="55">
        <v>1</v>
      </c>
      <c r="N3915" s="55">
        <v>0.97</v>
      </c>
      <c r="O3915" s="54" t="s">
        <v>15615</v>
      </c>
    </row>
    <row r="3916" spans="1:15" x14ac:dyDescent="0.25">
      <c r="A3916" s="19">
        <v>3915</v>
      </c>
      <c r="B3916" t="s">
        <v>10882</v>
      </c>
      <c r="C3916" t="s">
        <v>4512</v>
      </c>
      <c r="D3916" s="50" t="s">
        <v>13069</v>
      </c>
      <c r="E3916" s="84">
        <f t="shared" si="244"/>
        <v>43633</v>
      </c>
      <c r="F3916" s="50">
        <f t="shared" si="245"/>
        <v>2019</v>
      </c>
      <c r="G3916" s="50">
        <f t="shared" si="246"/>
        <v>6</v>
      </c>
      <c r="H3916" s="50">
        <f t="shared" si="247"/>
        <v>1</v>
      </c>
      <c r="I3916" s="54" t="s">
        <v>15625</v>
      </c>
      <c r="J3916" s="54" t="s">
        <v>17050</v>
      </c>
      <c r="K3916" s="54" t="s">
        <v>17124</v>
      </c>
      <c r="L3916" s="54" t="s">
        <v>15626</v>
      </c>
      <c r="M3916" s="55">
        <v>1</v>
      </c>
      <c r="N3916" s="55">
        <v>1</v>
      </c>
      <c r="O3916" s="54" t="s">
        <v>15615</v>
      </c>
    </row>
    <row r="3917" spans="1:15" x14ac:dyDescent="0.25">
      <c r="A3917" s="19">
        <v>3916</v>
      </c>
      <c r="B3917" t="s">
        <v>8359</v>
      </c>
      <c r="C3917" t="s">
        <v>6981</v>
      </c>
      <c r="D3917" s="50" t="s">
        <v>13070</v>
      </c>
      <c r="E3917" s="84">
        <f t="shared" si="244"/>
        <v>43634</v>
      </c>
      <c r="F3917" s="50">
        <f t="shared" si="245"/>
        <v>2019</v>
      </c>
      <c r="G3917" s="50">
        <f t="shared" si="246"/>
        <v>6</v>
      </c>
      <c r="H3917" s="50">
        <f t="shared" si="247"/>
        <v>2</v>
      </c>
      <c r="I3917" s="54" t="s">
        <v>15625</v>
      </c>
      <c r="J3917" s="54" t="s">
        <v>17050</v>
      </c>
      <c r="K3917" s="54" t="s">
        <v>17124</v>
      </c>
      <c r="L3917" s="54" t="s">
        <v>15626</v>
      </c>
      <c r="M3917" s="55">
        <v>1</v>
      </c>
      <c r="N3917" s="55">
        <v>0.95</v>
      </c>
      <c r="O3917" s="54" t="s">
        <v>15615</v>
      </c>
    </row>
    <row r="3918" spans="1:15" x14ac:dyDescent="0.25">
      <c r="A3918" s="19">
        <v>3917</v>
      </c>
      <c r="B3918" t="s">
        <v>7909</v>
      </c>
      <c r="C3918" t="s">
        <v>7420</v>
      </c>
      <c r="D3918" s="50" t="s">
        <v>13071</v>
      </c>
      <c r="E3918" s="84">
        <f t="shared" si="244"/>
        <v>43635</v>
      </c>
      <c r="F3918" s="50">
        <f t="shared" si="245"/>
        <v>2019</v>
      </c>
      <c r="G3918" s="50">
        <f t="shared" si="246"/>
        <v>6</v>
      </c>
      <c r="H3918" s="50">
        <f t="shared" si="247"/>
        <v>3</v>
      </c>
      <c r="I3918" s="54" t="s">
        <v>15622</v>
      </c>
      <c r="J3918" s="54" t="s">
        <v>17050</v>
      </c>
      <c r="K3918" s="54" t="s">
        <v>17124</v>
      </c>
      <c r="L3918" s="54" t="s">
        <v>15626</v>
      </c>
      <c r="M3918" s="55">
        <v>0.93</v>
      </c>
      <c r="N3918" s="55">
        <v>0.87</v>
      </c>
      <c r="O3918" s="54" t="s">
        <v>15615</v>
      </c>
    </row>
    <row r="3919" spans="1:15" x14ac:dyDescent="0.25">
      <c r="A3919" s="19">
        <v>3918</v>
      </c>
      <c r="B3919" t="s">
        <v>8130</v>
      </c>
      <c r="C3919" t="s">
        <v>7205</v>
      </c>
      <c r="D3919" s="50" t="s">
        <v>13071</v>
      </c>
      <c r="E3919" s="84">
        <f t="shared" si="244"/>
        <v>43635</v>
      </c>
      <c r="F3919" s="50">
        <f t="shared" si="245"/>
        <v>2019</v>
      </c>
      <c r="G3919" s="50">
        <f t="shared" si="246"/>
        <v>6</v>
      </c>
      <c r="H3919" s="50">
        <f t="shared" si="247"/>
        <v>3</v>
      </c>
      <c r="I3919" s="54" t="s">
        <v>15629</v>
      </c>
      <c r="J3919" s="54" t="s">
        <v>17050</v>
      </c>
      <c r="K3919" s="54" t="s">
        <v>17124</v>
      </c>
      <c r="L3919" s="54" t="s">
        <v>15626</v>
      </c>
      <c r="M3919" s="55">
        <v>1</v>
      </c>
      <c r="N3919" s="55">
        <v>0.96</v>
      </c>
      <c r="O3919" s="54" t="s">
        <v>15615</v>
      </c>
    </row>
    <row r="3920" spans="1:15" x14ac:dyDescent="0.25">
      <c r="A3920" s="19">
        <v>3919</v>
      </c>
      <c r="B3920" t="s">
        <v>11015</v>
      </c>
      <c r="C3920" t="s">
        <v>4382</v>
      </c>
      <c r="D3920" s="50" t="s">
        <v>13071</v>
      </c>
      <c r="E3920" s="84">
        <f t="shared" si="244"/>
        <v>43635</v>
      </c>
      <c r="F3920" s="50">
        <f t="shared" si="245"/>
        <v>2019</v>
      </c>
      <c r="G3920" s="50">
        <f t="shared" si="246"/>
        <v>6</v>
      </c>
      <c r="H3920" s="50">
        <f t="shared" si="247"/>
        <v>3</v>
      </c>
      <c r="I3920" s="54" t="s">
        <v>15622</v>
      </c>
      <c r="J3920" s="54" t="s">
        <v>17050</v>
      </c>
      <c r="K3920" s="54" t="s">
        <v>17124</v>
      </c>
      <c r="L3920" s="54" t="s">
        <v>15626</v>
      </c>
      <c r="M3920" s="55">
        <v>0.8</v>
      </c>
      <c r="N3920" s="55">
        <v>0.9</v>
      </c>
      <c r="O3920" s="54" t="s">
        <v>15615</v>
      </c>
    </row>
    <row r="3921" spans="1:15" x14ac:dyDescent="0.25">
      <c r="A3921" s="19">
        <v>3920</v>
      </c>
      <c r="B3921" t="s">
        <v>9063</v>
      </c>
      <c r="C3921" t="s">
        <v>6290</v>
      </c>
      <c r="D3921" s="50" t="s">
        <v>13071</v>
      </c>
      <c r="E3921" s="84">
        <f t="shared" si="244"/>
        <v>43635</v>
      </c>
      <c r="F3921" s="50">
        <f t="shared" si="245"/>
        <v>2019</v>
      </c>
      <c r="G3921" s="50">
        <f t="shared" si="246"/>
        <v>6</v>
      </c>
      <c r="H3921" s="50">
        <f t="shared" si="247"/>
        <v>3</v>
      </c>
      <c r="I3921" s="54" t="s">
        <v>15622</v>
      </c>
      <c r="J3921" s="54" t="s">
        <v>17050</v>
      </c>
      <c r="K3921" s="54" t="s">
        <v>17124</v>
      </c>
      <c r="L3921" s="54" t="s">
        <v>15628</v>
      </c>
      <c r="M3921" s="55">
        <v>0</v>
      </c>
      <c r="N3921" s="55">
        <v>0.67</v>
      </c>
      <c r="O3921" s="54" t="s">
        <v>15615</v>
      </c>
    </row>
    <row r="3922" spans="1:15" x14ac:dyDescent="0.25">
      <c r="A3922" s="19">
        <v>3921</v>
      </c>
      <c r="B3922" t="s">
        <v>11022</v>
      </c>
      <c r="C3922" t="s">
        <v>4375</v>
      </c>
      <c r="D3922" s="50" t="s">
        <v>13072</v>
      </c>
      <c r="E3922" s="84">
        <f t="shared" si="244"/>
        <v>43636</v>
      </c>
      <c r="F3922" s="50">
        <f t="shared" si="245"/>
        <v>2019</v>
      </c>
      <c r="G3922" s="50">
        <f t="shared" si="246"/>
        <v>6</v>
      </c>
      <c r="H3922" s="50">
        <f t="shared" si="247"/>
        <v>4</v>
      </c>
      <c r="I3922" s="54" t="s">
        <v>15622</v>
      </c>
      <c r="J3922" s="54" t="s">
        <v>17050</v>
      </c>
      <c r="K3922" s="54" t="s">
        <v>17124</v>
      </c>
      <c r="L3922" s="54" t="s">
        <v>15626</v>
      </c>
      <c r="M3922" s="55">
        <v>1</v>
      </c>
      <c r="N3922" s="55">
        <v>1</v>
      </c>
      <c r="O3922" s="54" t="s">
        <v>15615</v>
      </c>
    </row>
    <row r="3923" spans="1:15" x14ac:dyDescent="0.25">
      <c r="A3923" s="19">
        <v>3922</v>
      </c>
      <c r="B3923" t="s">
        <v>11709</v>
      </c>
      <c r="C3923" t="s">
        <v>3697</v>
      </c>
      <c r="D3923" s="50" t="s">
        <v>13073</v>
      </c>
      <c r="E3923" s="84">
        <f t="shared" si="244"/>
        <v>43637</v>
      </c>
      <c r="F3923" s="50">
        <f t="shared" si="245"/>
        <v>2019</v>
      </c>
      <c r="G3923" s="50">
        <f t="shared" si="246"/>
        <v>6</v>
      </c>
      <c r="H3923" s="50">
        <f t="shared" si="247"/>
        <v>5</v>
      </c>
      <c r="I3923" s="54" t="s">
        <v>15622</v>
      </c>
      <c r="J3923" s="54" t="s">
        <v>17050</v>
      </c>
      <c r="K3923" s="54" t="s">
        <v>17124</v>
      </c>
      <c r="L3923" s="54" t="s">
        <v>15626</v>
      </c>
      <c r="M3923" s="55">
        <v>1</v>
      </c>
      <c r="N3923" s="55">
        <v>0.32</v>
      </c>
      <c r="O3923" s="54" t="s">
        <v>15615</v>
      </c>
    </row>
    <row r="3924" spans="1:15" x14ac:dyDescent="0.25">
      <c r="A3924" s="19">
        <v>3923</v>
      </c>
      <c r="B3924" t="s">
        <v>8254</v>
      </c>
      <c r="C3924" t="s">
        <v>7081</v>
      </c>
      <c r="D3924" s="50" t="s">
        <v>13074</v>
      </c>
      <c r="E3924" s="84">
        <f t="shared" si="244"/>
        <v>43638</v>
      </c>
      <c r="F3924" s="50">
        <f t="shared" si="245"/>
        <v>2019</v>
      </c>
      <c r="G3924" s="50">
        <f t="shared" si="246"/>
        <v>6</v>
      </c>
      <c r="H3924" s="50">
        <f t="shared" si="247"/>
        <v>6</v>
      </c>
      <c r="I3924" s="54" t="s">
        <v>15622</v>
      </c>
      <c r="J3924" s="54" t="s">
        <v>17050</v>
      </c>
      <c r="K3924" s="54" t="s">
        <v>17124</v>
      </c>
      <c r="L3924" s="54" t="s">
        <v>15623</v>
      </c>
      <c r="M3924" s="55">
        <v>1</v>
      </c>
      <c r="N3924" s="55">
        <v>0.5</v>
      </c>
      <c r="O3924" s="54" t="s">
        <v>15615</v>
      </c>
    </row>
    <row r="3925" spans="1:15" x14ac:dyDescent="0.25">
      <c r="A3925" s="19">
        <v>3924</v>
      </c>
      <c r="B3925" t="s">
        <v>8037</v>
      </c>
      <c r="C3925" t="s">
        <v>7295</v>
      </c>
      <c r="D3925" s="50" t="s">
        <v>13074</v>
      </c>
      <c r="E3925" s="84">
        <f t="shared" si="244"/>
        <v>43638</v>
      </c>
      <c r="F3925" s="50">
        <f t="shared" si="245"/>
        <v>2019</v>
      </c>
      <c r="G3925" s="50">
        <f t="shared" si="246"/>
        <v>6</v>
      </c>
      <c r="H3925" s="50">
        <f t="shared" si="247"/>
        <v>6</v>
      </c>
      <c r="I3925" s="54" t="s">
        <v>15622</v>
      </c>
      <c r="J3925" s="54" t="s">
        <v>17050</v>
      </c>
      <c r="K3925" s="54" t="s">
        <v>17124</v>
      </c>
      <c r="L3925" s="54" t="s">
        <v>15626</v>
      </c>
      <c r="M3925" s="55">
        <v>0.63</v>
      </c>
      <c r="N3925" s="55">
        <v>0.98</v>
      </c>
      <c r="O3925" s="54" t="s">
        <v>15615</v>
      </c>
    </row>
    <row r="3926" spans="1:15" x14ac:dyDescent="0.25">
      <c r="A3926" s="19">
        <v>3925</v>
      </c>
      <c r="B3926" t="s">
        <v>7866</v>
      </c>
      <c r="C3926" t="s">
        <v>7462</v>
      </c>
      <c r="D3926" s="50" t="s">
        <v>13074</v>
      </c>
      <c r="E3926" s="84">
        <f t="shared" si="244"/>
        <v>43638</v>
      </c>
      <c r="F3926" s="50">
        <f t="shared" si="245"/>
        <v>2019</v>
      </c>
      <c r="G3926" s="50">
        <f t="shared" si="246"/>
        <v>6</v>
      </c>
      <c r="H3926" s="50">
        <f t="shared" si="247"/>
        <v>6</v>
      </c>
      <c r="I3926" s="54" t="s">
        <v>15622</v>
      </c>
      <c r="J3926" s="54" t="s">
        <v>17050</v>
      </c>
      <c r="K3926" s="54" t="s">
        <v>17124</v>
      </c>
      <c r="L3926" s="54" t="s">
        <v>15623</v>
      </c>
      <c r="M3926" s="55">
        <v>1</v>
      </c>
      <c r="N3926" s="55">
        <v>1</v>
      </c>
      <c r="O3926" s="54" t="s">
        <v>15615</v>
      </c>
    </row>
    <row r="3927" spans="1:15" x14ac:dyDescent="0.25">
      <c r="A3927" s="19">
        <v>3926</v>
      </c>
      <c r="B3927" t="s">
        <v>7781</v>
      </c>
      <c r="C3927" t="s">
        <v>7541</v>
      </c>
      <c r="D3927" s="50" t="s">
        <v>13075</v>
      </c>
      <c r="E3927" s="84">
        <f t="shared" si="244"/>
        <v>43639</v>
      </c>
      <c r="F3927" s="50">
        <f t="shared" si="245"/>
        <v>2019</v>
      </c>
      <c r="G3927" s="50">
        <f t="shared" si="246"/>
        <v>6</v>
      </c>
      <c r="H3927" s="50">
        <f t="shared" si="247"/>
        <v>7</v>
      </c>
      <c r="I3927" s="54" t="s">
        <v>15634</v>
      </c>
      <c r="J3927" s="54" t="s">
        <v>17050</v>
      </c>
      <c r="K3927" s="54" t="s">
        <v>17124</v>
      </c>
      <c r="L3927" s="54" t="s">
        <v>15624</v>
      </c>
      <c r="M3927" s="55">
        <v>1</v>
      </c>
      <c r="N3927" s="55">
        <v>0.93</v>
      </c>
      <c r="O3927" s="54" t="s">
        <v>15616</v>
      </c>
    </row>
    <row r="3928" spans="1:15" x14ac:dyDescent="0.25">
      <c r="A3928" s="19">
        <v>3927</v>
      </c>
      <c r="B3928" t="s">
        <v>8939</v>
      </c>
      <c r="C3928" t="s">
        <v>6414</v>
      </c>
      <c r="D3928" s="50" t="s">
        <v>13075</v>
      </c>
      <c r="E3928" s="84">
        <f t="shared" si="244"/>
        <v>43639</v>
      </c>
      <c r="F3928" s="50">
        <f t="shared" si="245"/>
        <v>2019</v>
      </c>
      <c r="G3928" s="50">
        <f t="shared" si="246"/>
        <v>6</v>
      </c>
      <c r="H3928" s="50">
        <f t="shared" si="247"/>
        <v>7</v>
      </c>
      <c r="I3928" s="54" t="s">
        <v>15702</v>
      </c>
      <c r="J3928" s="54" t="s">
        <v>17122</v>
      </c>
      <c r="K3928" s="54" t="s">
        <v>17145</v>
      </c>
      <c r="L3928" s="54" t="s">
        <v>15626</v>
      </c>
      <c r="M3928" s="55">
        <v>1</v>
      </c>
      <c r="N3928" s="55">
        <v>0.95</v>
      </c>
      <c r="O3928" s="54" t="s">
        <v>15616</v>
      </c>
    </row>
    <row r="3929" spans="1:15" x14ac:dyDescent="0.25">
      <c r="A3929" s="19">
        <v>3928</v>
      </c>
      <c r="B3929" t="s">
        <v>10601</v>
      </c>
      <c r="C3929" t="s">
        <v>4785</v>
      </c>
      <c r="D3929" s="50" t="s">
        <v>13075</v>
      </c>
      <c r="E3929" s="84">
        <f t="shared" si="244"/>
        <v>43639</v>
      </c>
      <c r="F3929" s="50">
        <f t="shared" si="245"/>
        <v>2019</v>
      </c>
      <c r="G3929" s="50">
        <f t="shared" si="246"/>
        <v>6</v>
      </c>
      <c r="H3929" s="50">
        <f t="shared" si="247"/>
        <v>7</v>
      </c>
      <c r="I3929" s="54" t="s">
        <v>15639</v>
      </c>
      <c r="J3929" s="54" t="s">
        <v>17050</v>
      </c>
      <c r="K3929" s="54" t="s">
        <v>17124</v>
      </c>
      <c r="L3929" s="54" t="s">
        <v>15626</v>
      </c>
      <c r="M3929" s="55">
        <v>1</v>
      </c>
      <c r="N3929" s="55">
        <v>1</v>
      </c>
      <c r="O3929" s="54" t="s">
        <v>15615</v>
      </c>
    </row>
    <row r="3930" spans="1:15" x14ac:dyDescent="0.25">
      <c r="A3930" s="19">
        <v>3929</v>
      </c>
      <c r="B3930" t="s">
        <v>11550</v>
      </c>
      <c r="C3930" t="s">
        <v>3855</v>
      </c>
      <c r="D3930" s="50" t="s">
        <v>13076</v>
      </c>
      <c r="E3930" s="84">
        <f t="shared" si="244"/>
        <v>43640</v>
      </c>
      <c r="F3930" s="50">
        <f t="shared" si="245"/>
        <v>2019</v>
      </c>
      <c r="G3930" s="50">
        <f t="shared" si="246"/>
        <v>6</v>
      </c>
      <c r="H3930" s="50">
        <f t="shared" si="247"/>
        <v>1</v>
      </c>
      <c r="I3930" s="54" t="s">
        <v>15622</v>
      </c>
      <c r="J3930" s="54" t="s">
        <v>17050</v>
      </c>
      <c r="K3930" s="54" t="s">
        <v>17124</v>
      </c>
      <c r="L3930" s="54" t="s">
        <v>15623</v>
      </c>
      <c r="M3930" s="55">
        <v>0.63</v>
      </c>
      <c r="N3930" s="55">
        <v>0.91</v>
      </c>
      <c r="O3930" s="54" t="s">
        <v>15616</v>
      </c>
    </row>
    <row r="3931" spans="1:15" x14ac:dyDescent="0.25">
      <c r="A3931" s="19">
        <v>3930</v>
      </c>
      <c r="B3931" t="s">
        <v>10231</v>
      </c>
      <c r="C3931" t="s">
        <v>5148</v>
      </c>
      <c r="D3931" s="50" t="s">
        <v>13077</v>
      </c>
      <c r="E3931" s="84">
        <f t="shared" si="244"/>
        <v>43641</v>
      </c>
      <c r="F3931" s="50">
        <f t="shared" si="245"/>
        <v>2019</v>
      </c>
      <c r="G3931" s="50">
        <f t="shared" si="246"/>
        <v>6</v>
      </c>
      <c r="H3931" s="50">
        <f t="shared" si="247"/>
        <v>2</v>
      </c>
      <c r="I3931" s="54" t="s">
        <v>15622</v>
      </c>
      <c r="J3931" s="54" t="s">
        <v>17050</v>
      </c>
      <c r="K3931" s="54" t="s">
        <v>17124</v>
      </c>
      <c r="L3931" s="54" t="s">
        <v>15623</v>
      </c>
      <c r="M3931" s="55">
        <v>1</v>
      </c>
      <c r="N3931" s="55">
        <v>0.98</v>
      </c>
      <c r="O3931" s="54" t="s">
        <v>15616</v>
      </c>
    </row>
    <row r="3932" spans="1:15" x14ac:dyDescent="0.25">
      <c r="A3932" s="19">
        <v>3931</v>
      </c>
      <c r="B3932" t="s">
        <v>9740</v>
      </c>
      <c r="C3932" t="s">
        <v>5625</v>
      </c>
      <c r="D3932" s="50" t="s">
        <v>13078</v>
      </c>
      <c r="E3932" s="84">
        <f t="shared" si="244"/>
        <v>43643</v>
      </c>
      <c r="F3932" s="50">
        <f t="shared" si="245"/>
        <v>2019</v>
      </c>
      <c r="G3932" s="50">
        <f t="shared" si="246"/>
        <v>6</v>
      </c>
      <c r="H3932" s="50">
        <f t="shared" si="247"/>
        <v>4</v>
      </c>
      <c r="I3932" s="54" t="s">
        <v>15625</v>
      </c>
      <c r="J3932" s="54" t="s">
        <v>17050</v>
      </c>
      <c r="K3932" s="54" t="s">
        <v>17124</v>
      </c>
      <c r="L3932" s="54" t="s">
        <v>15626</v>
      </c>
      <c r="M3932" s="55">
        <v>1</v>
      </c>
      <c r="N3932" s="55">
        <v>1</v>
      </c>
      <c r="O3932" s="54" t="s">
        <v>15616</v>
      </c>
    </row>
    <row r="3933" spans="1:15" x14ac:dyDescent="0.25">
      <c r="A3933" s="19">
        <v>3932</v>
      </c>
      <c r="B3933" t="s">
        <v>8691</v>
      </c>
      <c r="C3933" t="s">
        <v>6657</v>
      </c>
      <c r="D3933" s="50" t="s">
        <v>13079</v>
      </c>
      <c r="E3933" s="84">
        <f t="shared" si="244"/>
        <v>43644</v>
      </c>
      <c r="F3933" s="50">
        <f t="shared" si="245"/>
        <v>2019</v>
      </c>
      <c r="G3933" s="50">
        <f t="shared" si="246"/>
        <v>6</v>
      </c>
      <c r="H3933" s="50">
        <f t="shared" si="247"/>
        <v>5</v>
      </c>
      <c r="I3933" s="54" t="s">
        <v>15622</v>
      </c>
      <c r="J3933" s="54" t="s">
        <v>17050</v>
      </c>
      <c r="K3933" s="54" t="s">
        <v>17124</v>
      </c>
      <c r="L3933" s="54" t="s">
        <v>15626</v>
      </c>
      <c r="M3933" s="55">
        <v>1</v>
      </c>
      <c r="N3933" s="55">
        <v>1</v>
      </c>
      <c r="O3933" s="54" t="s">
        <v>15616</v>
      </c>
    </row>
    <row r="3934" spans="1:15" x14ac:dyDescent="0.25">
      <c r="A3934" s="19">
        <v>3933</v>
      </c>
      <c r="B3934" t="s">
        <v>9223</v>
      </c>
      <c r="C3934" t="s">
        <v>6131</v>
      </c>
      <c r="D3934" s="50" t="s">
        <v>13080</v>
      </c>
      <c r="E3934" s="84">
        <f t="shared" si="244"/>
        <v>43645</v>
      </c>
      <c r="F3934" s="50">
        <f t="shared" si="245"/>
        <v>2019</v>
      </c>
      <c r="G3934" s="50">
        <f t="shared" si="246"/>
        <v>6</v>
      </c>
      <c r="H3934" s="50">
        <f t="shared" si="247"/>
        <v>6</v>
      </c>
      <c r="I3934" s="54" t="s">
        <v>15622</v>
      </c>
      <c r="J3934" s="54" t="s">
        <v>17050</v>
      </c>
      <c r="K3934" s="54" t="s">
        <v>17124</v>
      </c>
      <c r="L3934" s="54" t="s">
        <v>15626</v>
      </c>
      <c r="M3934" s="55">
        <v>1</v>
      </c>
      <c r="N3934" s="55">
        <v>1</v>
      </c>
      <c r="O3934" s="54" t="s">
        <v>15616</v>
      </c>
    </row>
    <row r="3935" spans="1:15" x14ac:dyDescent="0.25">
      <c r="A3935" s="19">
        <v>3934</v>
      </c>
      <c r="B3935" t="s">
        <v>7931</v>
      </c>
      <c r="C3935" t="s">
        <v>7399</v>
      </c>
      <c r="D3935" s="50" t="s">
        <v>13081</v>
      </c>
      <c r="E3935" s="84">
        <f t="shared" si="244"/>
        <v>43647</v>
      </c>
      <c r="F3935" s="50">
        <f t="shared" si="245"/>
        <v>2019</v>
      </c>
      <c r="G3935" s="50">
        <f t="shared" si="246"/>
        <v>7</v>
      </c>
      <c r="H3935" s="50">
        <f t="shared" si="247"/>
        <v>1</v>
      </c>
      <c r="I3935" s="54" t="s">
        <v>15625</v>
      </c>
      <c r="J3935" s="54" t="s">
        <v>17050</v>
      </c>
      <c r="K3935" s="54" t="s">
        <v>17124</v>
      </c>
      <c r="L3935" s="54" t="s">
        <v>15626</v>
      </c>
      <c r="M3935" s="55">
        <v>1</v>
      </c>
      <c r="N3935" s="55">
        <v>0.99</v>
      </c>
      <c r="O3935" s="54" t="s">
        <v>15616</v>
      </c>
    </row>
    <row r="3936" spans="1:15" x14ac:dyDescent="0.25">
      <c r="A3936" s="19">
        <v>3935</v>
      </c>
      <c r="B3936" t="s">
        <v>11802</v>
      </c>
      <c r="C3936" t="s">
        <v>3609</v>
      </c>
      <c r="D3936" s="50" t="s">
        <v>13082</v>
      </c>
      <c r="E3936" s="84">
        <f t="shared" si="244"/>
        <v>43648</v>
      </c>
      <c r="F3936" s="50">
        <f t="shared" si="245"/>
        <v>2019</v>
      </c>
      <c r="G3936" s="50">
        <f t="shared" si="246"/>
        <v>7</v>
      </c>
      <c r="H3936" s="50">
        <f t="shared" si="247"/>
        <v>2</v>
      </c>
      <c r="I3936" s="54" t="s">
        <v>15629</v>
      </c>
      <c r="J3936" s="54" t="s">
        <v>17050</v>
      </c>
      <c r="K3936" s="54" t="s">
        <v>17124</v>
      </c>
      <c r="L3936" s="54" t="s">
        <v>15623</v>
      </c>
      <c r="M3936" s="55">
        <v>1</v>
      </c>
      <c r="N3936" s="55">
        <v>0.5</v>
      </c>
      <c r="O3936" s="54" t="s">
        <v>15615</v>
      </c>
    </row>
    <row r="3937" spans="1:15" x14ac:dyDescent="0.25">
      <c r="A3937" s="19">
        <v>3936</v>
      </c>
      <c r="B3937" t="s">
        <v>11356</v>
      </c>
      <c r="C3937" t="s">
        <v>4044</v>
      </c>
      <c r="D3937" s="50" t="s">
        <v>13082</v>
      </c>
      <c r="E3937" s="84">
        <f t="shared" si="244"/>
        <v>43648</v>
      </c>
      <c r="F3937" s="50">
        <f t="shared" si="245"/>
        <v>2019</v>
      </c>
      <c r="G3937" s="50">
        <f t="shared" si="246"/>
        <v>7</v>
      </c>
      <c r="H3937" s="50">
        <f t="shared" si="247"/>
        <v>2</v>
      </c>
      <c r="I3937" s="54" t="s">
        <v>15622</v>
      </c>
      <c r="J3937" s="54" t="s">
        <v>17050</v>
      </c>
      <c r="K3937" s="54" t="s">
        <v>17124</v>
      </c>
      <c r="L3937" s="54" t="s">
        <v>15626</v>
      </c>
      <c r="M3937" s="55">
        <v>1</v>
      </c>
      <c r="N3937" s="55">
        <v>1</v>
      </c>
      <c r="O3937" s="54" t="s">
        <v>15615</v>
      </c>
    </row>
    <row r="3938" spans="1:15" x14ac:dyDescent="0.25">
      <c r="A3938" s="19">
        <v>3937</v>
      </c>
      <c r="B3938" t="s">
        <v>11726</v>
      </c>
      <c r="C3938" t="s">
        <v>3681</v>
      </c>
      <c r="D3938" s="50" t="s">
        <v>13082</v>
      </c>
      <c r="E3938" s="84">
        <f t="shared" si="244"/>
        <v>43648</v>
      </c>
      <c r="F3938" s="50">
        <f t="shared" si="245"/>
        <v>2019</v>
      </c>
      <c r="G3938" s="50">
        <f t="shared" si="246"/>
        <v>7</v>
      </c>
      <c r="H3938" s="50">
        <f t="shared" si="247"/>
        <v>2</v>
      </c>
      <c r="I3938" s="54" t="s">
        <v>15625</v>
      </c>
      <c r="J3938" s="54" t="s">
        <v>17050</v>
      </c>
      <c r="K3938" s="54" t="s">
        <v>17124</v>
      </c>
      <c r="L3938" s="54" t="s">
        <v>15626</v>
      </c>
      <c r="M3938" s="55">
        <v>1</v>
      </c>
      <c r="N3938" s="55">
        <v>1</v>
      </c>
      <c r="O3938" s="54" t="s">
        <v>15615</v>
      </c>
    </row>
    <row r="3939" spans="1:15" x14ac:dyDescent="0.25">
      <c r="A3939" s="19">
        <v>3938</v>
      </c>
      <c r="B3939" t="s">
        <v>8289</v>
      </c>
      <c r="C3939" t="s">
        <v>7046</v>
      </c>
      <c r="D3939" s="50" t="s">
        <v>13083</v>
      </c>
      <c r="E3939" s="84">
        <f t="shared" si="244"/>
        <v>43650</v>
      </c>
      <c r="F3939" s="50">
        <f t="shared" si="245"/>
        <v>2019</v>
      </c>
      <c r="G3939" s="50">
        <f t="shared" si="246"/>
        <v>7</v>
      </c>
      <c r="H3939" s="50">
        <f t="shared" si="247"/>
        <v>4</v>
      </c>
      <c r="I3939" s="54" t="s">
        <v>15622</v>
      </c>
      <c r="J3939" s="54" t="s">
        <v>17050</v>
      </c>
      <c r="K3939" s="54" t="s">
        <v>17124</v>
      </c>
      <c r="L3939" s="54" t="s">
        <v>15626</v>
      </c>
      <c r="M3939" s="55">
        <v>1</v>
      </c>
      <c r="N3939" s="55">
        <v>0.99</v>
      </c>
      <c r="O3939" s="54" t="s">
        <v>15616</v>
      </c>
    </row>
    <row r="3940" spans="1:15" x14ac:dyDescent="0.25">
      <c r="A3940" s="19">
        <v>3939</v>
      </c>
      <c r="B3940" t="s">
        <v>10389</v>
      </c>
      <c r="C3940" t="s">
        <v>4990</v>
      </c>
      <c r="D3940" s="50" t="s">
        <v>13083</v>
      </c>
      <c r="E3940" s="84">
        <f t="shared" si="244"/>
        <v>43650</v>
      </c>
      <c r="F3940" s="50">
        <f t="shared" si="245"/>
        <v>2019</v>
      </c>
      <c r="G3940" s="50">
        <f t="shared" si="246"/>
        <v>7</v>
      </c>
      <c r="H3940" s="50">
        <f t="shared" si="247"/>
        <v>4</v>
      </c>
      <c r="I3940" s="54" t="s">
        <v>15625</v>
      </c>
      <c r="J3940" s="54" t="s">
        <v>17050</v>
      </c>
      <c r="K3940" s="54" t="s">
        <v>17124</v>
      </c>
      <c r="L3940" s="54" t="s">
        <v>15626</v>
      </c>
      <c r="M3940" s="55">
        <v>0.9</v>
      </c>
      <c r="N3940" s="55">
        <v>1</v>
      </c>
      <c r="O3940" s="54" t="s">
        <v>15616</v>
      </c>
    </row>
    <row r="3941" spans="1:15" x14ac:dyDescent="0.25">
      <c r="A3941" s="19">
        <v>3940</v>
      </c>
      <c r="B3941" t="s">
        <v>10648</v>
      </c>
      <c r="C3941" t="s">
        <v>4738</v>
      </c>
      <c r="D3941" s="50" t="s">
        <v>13084</v>
      </c>
      <c r="E3941" s="84">
        <f t="shared" si="244"/>
        <v>43654</v>
      </c>
      <c r="F3941" s="50">
        <f t="shared" si="245"/>
        <v>2019</v>
      </c>
      <c r="G3941" s="50">
        <f t="shared" si="246"/>
        <v>7</v>
      </c>
      <c r="H3941" s="50">
        <f t="shared" si="247"/>
        <v>1</v>
      </c>
      <c r="I3941" s="54" t="s">
        <v>15625</v>
      </c>
      <c r="J3941" s="54" t="s">
        <v>17050</v>
      </c>
      <c r="K3941" s="54" t="s">
        <v>17124</v>
      </c>
      <c r="L3941" s="54" t="s">
        <v>15626</v>
      </c>
      <c r="M3941" s="55">
        <v>1</v>
      </c>
      <c r="N3941" s="55">
        <v>1</v>
      </c>
      <c r="O3941" s="54" t="s">
        <v>15615</v>
      </c>
    </row>
    <row r="3942" spans="1:15" x14ac:dyDescent="0.25">
      <c r="A3942" s="19">
        <v>3941</v>
      </c>
      <c r="B3942" t="s">
        <v>8358</v>
      </c>
      <c r="C3942" t="s">
        <v>6982</v>
      </c>
      <c r="D3942" s="50" t="s">
        <v>13084</v>
      </c>
      <c r="E3942" s="84">
        <f t="shared" si="244"/>
        <v>43654</v>
      </c>
      <c r="F3942" s="50">
        <f t="shared" si="245"/>
        <v>2019</v>
      </c>
      <c r="G3942" s="50">
        <f t="shared" si="246"/>
        <v>7</v>
      </c>
      <c r="H3942" s="50">
        <f t="shared" si="247"/>
        <v>1</v>
      </c>
      <c r="I3942" s="54" t="s">
        <v>15625</v>
      </c>
      <c r="J3942" s="54" t="s">
        <v>17050</v>
      </c>
      <c r="K3942" s="54" t="s">
        <v>17124</v>
      </c>
      <c r="L3942" s="54" t="s">
        <v>15624</v>
      </c>
      <c r="M3942" s="55">
        <v>0.9</v>
      </c>
      <c r="N3942" s="55">
        <v>0.6</v>
      </c>
      <c r="O3942" s="54" t="s">
        <v>15615</v>
      </c>
    </row>
    <row r="3943" spans="1:15" x14ac:dyDescent="0.25">
      <c r="A3943" s="19">
        <v>3942</v>
      </c>
      <c r="B3943" t="s">
        <v>9884</v>
      </c>
      <c r="C3943" t="s">
        <v>5487</v>
      </c>
      <c r="D3943" s="50" t="s">
        <v>16855</v>
      </c>
      <c r="E3943" s="84">
        <f t="shared" si="244"/>
        <v>43656</v>
      </c>
      <c r="F3943" s="50">
        <f t="shared" si="245"/>
        <v>2019</v>
      </c>
      <c r="G3943" s="50">
        <f t="shared" si="246"/>
        <v>7</v>
      </c>
      <c r="H3943" s="50">
        <f t="shared" si="247"/>
        <v>3</v>
      </c>
      <c r="I3943" s="54" t="s">
        <v>15625</v>
      </c>
      <c r="J3943" s="54" t="s">
        <v>17050</v>
      </c>
      <c r="K3943" s="54" t="s">
        <v>17124</v>
      </c>
      <c r="L3943" s="54" t="s">
        <v>15626</v>
      </c>
      <c r="M3943" s="55">
        <v>0.9</v>
      </c>
      <c r="N3943" s="55">
        <v>0.82</v>
      </c>
      <c r="O3943" s="54" t="s">
        <v>15615</v>
      </c>
    </row>
    <row r="3944" spans="1:15" x14ac:dyDescent="0.25">
      <c r="A3944" s="19">
        <v>3943</v>
      </c>
      <c r="B3944" t="s">
        <v>10059</v>
      </c>
      <c r="C3944" t="s">
        <v>5315</v>
      </c>
      <c r="D3944" s="50" t="s">
        <v>16856</v>
      </c>
      <c r="E3944" s="84">
        <f t="shared" si="244"/>
        <v>43657</v>
      </c>
      <c r="F3944" s="50">
        <f t="shared" si="245"/>
        <v>2019</v>
      </c>
      <c r="G3944" s="50">
        <f t="shared" si="246"/>
        <v>7</v>
      </c>
      <c r="H3944" s="50">
        <f t="shared" si="247"/>
        <v>4</v>
      </c>
      <c r="I3944" s="54" t="s">
        <v>15622</v>
      </c>
      <c r="J3944" s="54" t="s">
        <v>17050</v>
      </c>
      <c r="K3944" s="54" t="s">
        <v>17124</v>
      </c>
      <c r="L3944" s="54" t="s">
        <v>15624</v>
      </c>
      <c r="M3944" s="55">
        <v>1</v>
      </c>
      <c r="N3944" s="55">
        <v>1</v>
      </c>
      <c r="O3944" s="54" t="s">
        <v>15616</v>
      </c>
    </row>
    <row r="3945" spans="1:15" x14ac:dyDescent="0.25">
      <c r="A3945" s="19">
        <v>3944</v>
      </c>
      <c r="B3945" t="s">
        <v>9573</v>
      </c>
      <c r="C3945" t="s">
        <v>5788</v>
      </c>
      <c r="D3945" s="50" t="s">
        <v>16857</v>
      </c>
      <c r="E3945" s="84">
        <f t="shared" si="244"/>
        <v>43659</v>
      </c>
      <c r="F3945" s="50">
        <f t="shared" si="245"/>
        <v>2019</v>
      </c>
      <c r="G3945" s="50">
        <f t="shared" si="246"/>
        <v>7</v>
      </c>
      <c r="H3945" s="50">
        <f t="shared" si="247"/>
        <v>6</v>
      </c>
      <c r="I3945" s="54" t="s">
        <v>15625</v>
      </c>
      <c r="J3945" s="54" t="s">
        <v>17050</v>
      </c>
      <c r="K3945" s="54" t="s">
        <v>17124</v>
      </c>
      <c r="L3945" s="54" t="s">
        <v>15623</v>
      </c>
      <c r="M3945" s="55">
        <v>0.64</v>
      </c>
      <c r="N3945" s="55">
        <v>0.85</v>
      </c>
      <c r="O3945" s="54" t="s">
        <v>15615</v>
      </c>
    </row>
    <row r="3946" spans="1:15" x14ac:dyDescent="0.25">
      <c r="A3946" s="19">
        <v>3945</v>
      </c>
      <c r="B3946" t="s">
        <v>8682</v>
      </c>
      <c r="C3946" t="s">
        <v>6666</v>
      </c>
      <c r="D3946" s="50" t="s">
        <v>16857</v>
      </c>
      <c r="E3946" s="84">
        <f t="shared" si="244"/>
        <v>43659</v>
      </c>
      <c r="F3946" s="50">
        <f t="shared" si="245"/>
        <v>2019</v>
      </c>
      <c r="G3946" s="50">
        <f t="shared" si="246"/>
        <v>7</v>
      </c>
      <c r="H3946" s="50">
        <f t="shared" si="247"/>
        <v>6</v>
      </c>
      <c r="I3946" s="54" t="s">
        <v>15622</v>
      </c>
      <c r="J3946" s="54" t="s">
        <v>17050</v>
      </c>
      <c r="K3946" s="54" t="s">
        <v>17124</v>
      </c>
      <c r="L3946" s="54" t="s">
        <v>15626</v>
      </c>
      <c r="M3946" s="55">
        <v>1</v>
      </c>
      <c r="N3946" s="55">
        <v>0.98</v>
      </c>
      <c r="O3946" s="54" t="s">
        <v>15616</v>
      </c>
    </row>
    <row r="3947" spans="1:15" x14ac:dyDescent="0.25">
      <c r="A3947" s="19">
        <v>3946</v>
      </c>
      <c r="B3947" t="s">
        <v>11295</v>
      </c>
      <c r="C3947" t="s">
        <v>4106</v>
      </c>
      <c r="D3947" s="50" t="s">
        <v>16858</v>
      </c>
      <c r="E3947" s="84">
        <f t="shared" si="244"/>
        <v>43663</v>
      </c>
      <c r="F3947" s="50">
        <f t="shared" si="245"/>
        <v>2019</v>
      </c>
      <c r="G3947" s="50">
        <f t="shared" si="246"/>
        <v>7</v>
      </c>
      <c r="H3947" s="50">
        <f t="shared" si="247"/>
        <v>3</v>
      </c>
      <c r="I3947" s="54" t="s">
        <v>15622</v>
      </c>
      <c r="J3947" s="54" t="s">
        <v>17050</v>
      </c>
      <c r="K3947" s="54" t="s">
        <v>17124</v>
      </c>
      <c r="L3947" s="54" t="s">
        <v>15624</v>
      </c>
      <c r="M3947" s="55">
        <v>1</v>
      </c>
      <c r="N3947" s="55">
        <v>0.92</v>
      </c>
      <c r="O3947" s="54" t="s">
        <v>15615</v>
      </c>
    </row>
    <row r="3948" spans="1:15" x14ac:dyDescent="0.25">
      <c r="A3948" s="19">
        <v>3947</v>
      </c>
      <c r="B3948" t="s">
        <v>9988</v>
      </c>
      <c r="C3948" t="s">
        <v>5385</v>
      </c>
      <c r="D3948" s="50" t="s">
        <v>16858</v>
      </c>
      <c r="E3948" s="84">
        <f t="shared" si="244"/>
        <v>43663</v>
      </c>
      <c r="F3948" s="50">
        <f t="shared" si="245"/>
        <v>2019</v>
      </c>
      <c r="G3948" s="50">
        <f t="shared" si="246"/>
        <v>7</v>
      </c>
      <c r="H3948" s="50">
        <f t="shared" si="247"/>
        <v>3</v>
      </c>
      <c r="I3948" s="54" t="s">
        <v>15622</v>
      </c>
      <c r="J3948" s="54" t="s">
        <v>17050</v>
      </c>
      <c r="K3948" s="54" t="s">
        <v>17124</v>
      </c>
      <c r="L3948" s="54" t="s">
        <v>15626</v>
      </c>
      <c r="M3948" s="55">
        <v>1</v>
      </c>
      <c r="N3948" s="55">
        <v>1</v>
      </c>
      <c r="O3948" s="54" t="s">
        <v>15616</v>
      </c>
    </row>
    <row r="3949" spans="1:15" x14ac:dyDescent="0.25">
      <c r="A3949" s="19">
        <v>3948</v>
      </c>
      <c r="B3949" t="s">
        <v>8251</v>
      </c>
      <c r="C3949" t="s">
        <v>7084</v>
      </c>
      <c r="D3949" s="50" t="s">
        <v>16858</v>
      </c>
      <c r="E3949" s="84">
        <f t="shared" si="244"/>
        <v>43663</v>
      </c>
      <c r="F3949" s="50">
        <f t="shared" si="245"/>
        <v>2019</v>
      </c>
      <c r="G3949" s="50">
        <f t="shared" si="246"/>
        <v>7</v>
      </c>
      <c r="H3949" s="50">
        <f t="shared" si="247"/>
        <v>3</v>
      </c>
      <c r="I3949" s="54" t="s">
        <v>15622</v>
      </c>
      <c r="J3949" s="54" t="s">
        <v>17050</v>
      </c>
      <c r="K3949" s="54" t="s">
        <v>17124</v>
      </c>
      <c r="L3949" s="54" t="s">
        <v>15626</v>
      </c>
      <c r="M3949" s="55">
        <v>0.9</v>
      </c>
      <c r="N3949" s="55">
        <v>0.9</v>
      </c>
      <c r="O3949" s="54" t="s">
        <v>15615</v>
      </c>
    </row>
    <row r="3950" spans="1:15" x14ac:dyDescent="0.25">
      <c r="A3950" s="19">
        <v>3949</v>
      </c>
      <c r="B3950" t="s">
        <v>9315</v>
      </c>
      <c r="C3950" t="s">
        <v>6041</v>
      </c>
      <c r="D3950" s="50" t="s">
        <v>16858</v>
      </c>
      <c r="E3950" s="84">
        <f t="shared" si="244"/>
        <v>43663</v>
      </c>
      <c r="F3950" s="50">
        <f t="shared" si="245"/>
        <v>2019</v>
      </c>
      <c r="G3950" s="50">
        <f t="shared" si="246"/>
        <v>7</v>
      </c>
      <c r="H3950" s="50">
        <f t="shared" si="247"/>
        <v>3</v>
      </c>
      <c r="I3950" s="54" t="s">
        <v>15722</v>
      </c>
      <c r="J3950" s="54" t="s">
        <v>17072</v>
      </c>
      <c r="K3950" s="54" t="s">
        <v>17124</v>
      </c>
      <c r="L3950" s="54" t="s">
        <v>15626</v>
      </c>
      <c r="M3950" s="55">
        <v>0.95</v>
      </c>
      <c r="N3950" s="55">
        <v>1</v>
      </c>
      <c r="O3950" s="54" t="s">
        <v>15616</v>
      </c>
    </row>
    <row r="3951" spans="1:15" x14ac:dyDescent="0.25">
      <c r="A3951" s="19">
        <v>3950</v>
      </c>
      <c r="B3951" t="s">
        <v>7717</v>
      </c>
      <c r="C3951" t="s">
        <v>7603</v>
      </c>
      <c r="D3951" s="50" t="s">
        <v>16859</v>
      </c>
      <c r="E3951" s="84">
        <f t="shared" si="244"/>
        <v>43665</v>
      </c>
      <c r="F3951" s="50">
        <f t="shared" si="245"/>
        <v>2019</v>
      </c>
      <c r="G3951" s="50">
        <f t="shared" si="246"/>
        <v>7</v>
      </c>
      <c r="H3951" s="50">
        <f t="shared" si="247"/>
        <v>5</v>
      </c>
      <c r="I3951" s="54" t="s">
        <v>15629</v>
      </c>
      <c r="J3951" s="54" t="s">
        <v>17050</v>
      </c>
      <c r="K3951" s="54" t="s">
        <v>17124</v>
      </c>
      <c r="L3951" s="54" t="s">
        <v>15628</v>
      </c>
      <c r="M3951" s="55">
        <v>0</v>
      </c>
      <c r="N3951" s="55">
        <v>1</v>
      </c>
      <c r="O3951" s="54" t="s">
        <v>15615</v>
      </c>
    </row>
    <row r="3952" spans="1:15" x14ac:dyDescent="0.25">
      <c r="A3952" s="19">
        <v>3951</v>
      </c>
      <c r="B3952" t="s">
        <v>10089</v>
      </c>
      <c r="C3952" t="s">
        <v>5285</v>
      </c>
      <c r="D3952" s="50" t="s">
        <v>16860</v>
      </c>
      <c r="E3952" s="84">
        <f t="shared" si="244"/>
        <v>43666</v>
      </c>
      <c r="F3952" s="50">
        <f t="shared" si="245"/>
        <v>2019</v>
      </c>
      <c r="G3952" s="50">
        <f t="shared" si="246"/>
        <v>7</v>
      </c>
      <c r="H3952" s="50">
        <f t="shared" si="247"/>
        <v>6</v>
      </c>
      <c r="I3952" s="54" t="s">
        <v>15625</v>
      </c>
      <c r="J3952" s="54" t="s">
        <v>17050</v>
      </c>
      <c r="K3952" s="54" t="s">
        <v>17124</v>
      </c>
      <c r="L3952" s="54" t="s">
        <v>15626</v>
      </c>
      <c r="M3952" s="55">
        <v>0.9</v>
      </c>
      <c r="N3952" s="55">
        <v>0.83</v>
      </c>
      <c r="O3952" s="54" t="s">
        <v>15615</v>
      </c>
    </row>
    <row r="3953" spans="1:15" x14ac:dyDescent="0.25">
      <c r="A3953" s="19">
        <v>3952</v>
      </c>
      <c r="B3953" t="s">
        <v>8641</v>
      </c>
      <c r="C3953" t="s">
        <v>6707</v>
      </c>
      <c r="D3953" s="50" t="s">
        <v>16861</v>
      </c>
      <c r="E3953" s="84">
        <f t="shared" si="244"/>
        <v>43667</v>
      </c>
      <c r="F3953" s="50">
        <f t="shared" si="245"/>
        <v>2019</v>
      </c>
      <c r="G3953" s="50">
        <f t="shared" si="246"/>
        <v>7</v>
      </c>
      <c r="H3953" s="50">
        <f t="shared" si="247"/>
        <v>7</v>
      </c>
      <c r="I3953" s="54" t="s">
        <v>15622</v>
      </c>
      <c r="J3953" s="54" t="s">
        <v>17050</v>
      </c>
      <c r="K3953" s="54" t="s">
        <v>17124</v>
      </c>
      <c r="L3953" s="54" t="s">
        <v>15626</v>
      </c>
      <c r="M3953" s="55">
        <v>1</v>
      </c>
      <c r="N3953" s="55">
        <v>1</v>
      </c>
      <c r="O3953" s="54" t="s">
        <v>15616</v>
      </c>
    </row>
    <row r="3954" spans="1:15" x14ac:dyDescent="0.25">
      <c r="A3954" s="19">
        <v>3953</v>
      </c>
      <c r="B3954" t="s">
        <v>11068</v>
      </c>
      <c r="C3954" t="s">
        <v>4329</v>
      </c>
      <c r="D3954" s="50" t="s">
        <v>16861</v>
      </c>
      <c r="E3954" s="84">
        <f t="shared" si="244"/>
        <v>43667</v>
      </c>
      <c r="F3954" s="50">
        <f t="shared" si="245"/>
        <v>2019</v>
      </c>
      <c r="G3954" s="50">
        <f t="shared" si="246"/>
        <v>7</v>
      </c>
      <c r="H3954" s="50">
        <f t="shared" si="247"/>
        <v>7</v>
      </c>
      <c r="I3954" s="54" t="s">
        <v>15625</v>
      </c>
      <c r="J3954" s="54" t="s">
        <v>17050</v>
      </c>
      <c r="K3954" s="54" t="s">
        <v>17124</v>
      </c>
      <c r="L3954" s="54" t="s">
        <v>15624</v>
      </c>
      <c r="M3954" s="55">
        <v>1</v>
      </c>
      <c r="N3954" s="55">
        <v>0.93</v>
      </c>
      <c r="O3954" s="54" t="s">
        <v>15615</v>
      </c>
    </row>
    <row r="3955" spans="1:15" x14ac:dyDescent="0.25">
      <c r="A3955" s="19">
        <v>3954</v>
      </c>
      <c r="B3955" t="s">
        <v>11204</v>
      </c>
      <c r="C3955" t="s">
        <v>4196</v>
      </c>
      <c r="D3955" s="50" t="s">
        <v>16862</v>
      </c>
      <c r="E3955" s="84">
        <f t="shared" si="244"/>
        <v>43669</v>
      </c>
      <c r="F3955" s="50">
        <f t="shared" si="245"/>
        <v>2019</v>
      </c>
      <c r="G3955" s="50">
        <f t="shared" si="246"/>
        <v>7</v>
      </c>
      <c r="H3955" s="50">
        <f t="shared" si="247"/>
        <v>2</v>
      </c>
      <c r="I3955" s="54" t="s">
        <v>15625</v>
      </c>
      <c r="J3955" s="54" t="s">
        <v>17050</v>
      </c>
      <c r="K3955" s="54" t="s">
        <v>17124</v>
      </c>
      <c r="L3955" s="54" t="s">
        <v>15628</v>
      </c>
      <c r="M3955" s="55">
        <v>0.2</v>
      </c>
      <c r="N3955" s="55">
        <v>0.62</v>
      </c>
      <c r="O3955" s="54" t="s">
        <v>15615</v>
      </c>
    </row>
    <row r="3956" spans="1:15" x14ac:dyDescent="0.25">
      <c r="A3956" s="19">
        <v>3955</v>
      </c>
      <c r="B3956" t="s">
        <v>11577</v>
      </c>
      <c r="C3956" t="s">
        <v>3828</v>
      </c>
      <c r="D3956" s="50" t="s">
        <v>16862</v>
      </c>
      <c r="E3956" s="84">
        <f t="shared" si="244"/>
        <v>43669</v>
      </c>
      <c r="F3956" s="50">
        <f t="shared" si="245"/>
        <v>2019</v>
      </c>
      <c r="G3956" s="50">
        <f t="shared" si="246"/>
        <v>7</v>
      </c>
      <c r="H3956" s="50">
        <f t="shared" si="247"/>
        <v>2</v>
      </c>
      <c r="I3956" s="54" t="s">
        <v>15622</v>
      </c>
      <c r="J3956" s="54" t="s">
        <v>17050</v>
      </c>
      <c r="K3956" s="54" t="s">
        <v>17124</v>
      </c>
      <c r="L3956" s="54" t="s">
        <v>15626</v>
      </c>
      <c r="M3956" s="55">
        <v>1</v>
      </c>
      <c r="N3956" s="55">
        <v>1</v>
      </c>
      <c r="O3956" s="54" t="s">
        <v>15616</v>
      </c>
    </row>
    <row r="3957" spans="1:15" x14ac:dyDescent="0.25">
      <c r="A3957" s="19">
        <v>3956</v>
      </c>
      <c r="B3957" t="s">
        <v>11232</v>
      </c>
      <c r="C3957" t="s">
        <v>4169</v>
      </c>
      <c r="D3957" s="50" t="s">
        <v>16862</v>
      </c>
      <c r="E3957" s="84">
        <f t="shared" si="244"/>
        <v>43669</v>
      </c>
      <c r="F3957" s="50">
        <f t="shared" si="245"/>
        <v>2019</v>
      </c>
      <c r="G3957" s="50">
        <f t="shared" si="246"/>
        <v>7</v>
      </c>
      <c r="H3957" s="50">
        <f t="shared" si="247"/>
        <v>2</v>
      </c>
      <c r="I3957" s="54" t="s">
        <v>15622</v>
      </c>
      <c r="J3957" s="54" t="s">
        <v>17050</v>
      </c>
      <c r="K3957" s="54" t="s">
        <v>17124</v>
      </c>
      <c r="L3957" s="54" t="s">
        <v>15623</v>
      </c>
      <c r="M3957" s="55">
        <v>0.65</v>
      </c>
      <c r="N3957" s="55">
        <v>0.7</v>
      </c>
      <c r="O3957" s="54" t="s">
        <v>15615</v>
      </c>
    </row>
    <row r="3958" spans="1:15" x14ac:dyDescent="0.25">
      <c r="A3958" s="19">
        <v>3957</v>
      </c>
      <c r="B3958" t="s">
        <v>11402</v>
      </c>
      <c r="C3958" t="s">
        <v>3998</v>
      </c>
      <c r="D3958" s="50" t="s">
        <v>16863</v>
      </c>
      <c r="E3958" s="84">
        <f t="shared" si="244"/>
        <v>43670</v>
      </c>
      <c r="F3958" s="50">
        <f t="shared" si="245"/>
        <v>2019</v>
      </c>
      <c r="G3958" s="50">
        <f t="shared" si="246"/>
        <v>7</v>
      </c>
      <c r="H3958" s="50">
        <f t="shared" si="247"/>
        <v>3</v>
      </c>
      <c r="I3958" s="54" t="s">
        <v>15622</v>
      </c>
      <c r="J3958" s="54" t="s">
        <v>17050</v>
      </c>
      <c r="K3958" s="54" t="s">
        <v>17124</v>
      </c>
      <c r="L3958" s="54" t="s">
        <v>15624</v>
      </c>
      <c r="M3958" s="55">
        <v>1</v>
      </c>
      <c r="N3958" s="55">
        <v>1</v>
      </c>
      <c r="O3958" s="54" t="s">
        <v>15616</v>
      </c>
    </row>
    <row r="3959" spans="1:15" x14ac:dyDescent="0.25">
      <c r="A3959" s="19">
        <v>3958</v>
      </c>
      <c r="B3959" t="s">
        <v>9214</v>
      </c>
      <c r="C3959" t="s">
        <v>6140</v>
      </c>
      <c r="D3959" s="50" t="s">
        <v>16863</v>
      </c>
      <c r="E3959" s="84">
        <f t="shared" si="244"/>
        <v>43670</v>
      </c>
      <c r="F3959" s="50">
        <f t="shared" si="245"/>
        <v>2019</v>
      </c>
      <c r="G3959" s="50">
        <f t="shared" si="246"/>
        <v>7</v>
      </c>
      <c r="H3959" s="50">
        <f t="shared" si="247"/>
        <v>3</v>
      </c>
      <c r="I3959" s="54" t="s">
        <v>15622</v>
      </c>
      <c r="J3959" s="54" t="s">
        <v>17050</v>
      </c>
      <c r="K3959" s="54" t="s">
        <v>17124</v>
      </c>
      <c r="L3959" s="54" t="s">
        <v>15626</v>
      </c>
      <c r="M3959" s="55">
        <v>1</v>
      </c>
      <c r="N3959" s="55">
        <v>1</v>
      </c>
      <c r="O3959" s="54" t="s">
        <v>15616</v>
      </c>
    </row>
    <row r="3960" spans="1:15" x14ac:dyDescent="0.25">
      <c r="A3960" s="19">
        <v>3959</v>
      </c>
      <c r="B3960" t="s">
        <v>8360</v>
      </c>
      <c r="C3960" t="s">
        <v>6980</v>
      </c>
      <c r="D3960" s="50" t="s">
        <v>16863</v>
      </c>
      <c r="E3960" s="84">
        <f t="shared" si="244"/>
        <v>43670</v>
      </c>
      <c r="F3960" s="50">
        <f t="shared" si="245"/>
        <v>2019</v>
      </c>
      <c r="G3960" s="50">
        <f t="shared" si="246"/>
        <v>7</v>
      </c>
      <c r="H3960" s="50">
        <f t="shared" si="247"/>
        <v>3</v>
      </c>
      <c r="I3960" s="54" t="s">
        <v>15622</v>
      </c>
      <c r="J3960" s="54" t="s">
        <v>17050</v>
      </c>
      <c r="K3960" s="54" t="s">
        <v>17124</v>
      </c>
      <c r="L3960" s="54" t="s">
        <v>15623</v>
      </c>
      <c r="M3960" s="55">
        <v>0.99</v>
      </c>
      <c r="N3960" s="55">
        <v>0.77</v>
      </c>
      <c r="O3960" s="54" t="s">
        <v>15615</v>
      </c>
    </row>
    <row r="3961" spans="1:15" x14ac:dyDescent="0.25">
      <c r="A3961" s="19">
        <v>3960</v>
      </c>
      <c r="B3961" t="s">
        <v>10856</v>
      </c>
      <c r="C3961" t="s">
        <v>4538</v>
      </c>
      <c r="D3961" s="50" t="s">
        <v>16863</v>
      </c>
      <c r="E3961" s="84">
        <f t="shared" si="244"/>
        <v>43670</v>
      </c>
      <c r="F3961" s="50">
        <f t="shared" si="245"/>
        <v>2019</v>
      </c>
      <c r="G3961" s="50">
        <f t="shared" si="246"/>
        <v>7</v>
      </c>
      <c r="H3961" s="50">
        <f t="shared" si="247"/>
        <v>3</v>
      </c>
      <c r="I3961" s="54" t="s">
        <v>15622</v>
      </c>
      <c r="J3961" s="54" t="s">
        <v>17050</v>
      </c>
      <c r="K3961" s="54" t="s">
        <v>17124</v>
      </c>
      <c r="L3961" s="54" t="s">
        <v>15626</v>
      </c>
      <c r="M3961" s="55">
        <v>1</v>
      </c>
      <c r="N3961" s="55">
        <v>0.82</v>
      </c>
      <c r="O3961" s="54" t="s">
        <v>15615</v>
      </c>
    </row>
    <row r="3962" spans="1:15" x14ac:dyDescent="0.25">
      <c r="A3962" s="19">
        <v>3961</v>
      </c>
      <c r="B3962" t="s">
        <v>10931</v>
      </c>
      <c r="C3962" t="s">
        <v>4463</v>
      </c>
      <c r="D3962" s="50" t="s">
        <v>16864</v>
      </c>
      <c r="E3962" s="84">
        <f t="shared" si="244"/>
        <v>43671</v>
      </c>
      <c r="F3962" s="50">
        <f t="shared" si="245"/>
        <v>2019</v>
      </c>
      <c r="G3962" s="50">
        <f t="shared" si="246"/>
        <v>7</v>
      </c>
      <c r="H3962" s="50">
        <f t="shared" si="247"/>
        <v>4</v>
      </c>
      <c r="I3962" s="54" t="s">
        <v>15771</v>
      </c>
      <c r="J3962" s="54" t="s">
        <v>17050</v>
      </c>
      <c r="K3962" s="54" t="s">
        <v>17124</v>
      </c>
      <c r="L3962" s="54" t="s">
        <v>15623</v>
      </c>
      <c r="M3962" s="55">
        <v>0.6</v>
      </c>
      <c r="N3962" s="55">
        <v>0.83</v>
      </c>
      <c r="O3962" s="54" t="s">
        <v>15615</v>
      </c>
    </row>
    <row r="3963" spans="1:15" x14ac:dyDescent="0.25">
      <c r="A3963" s="19">
        <v>3962</v>
      </c>
      <c r="B3963" t="s">
        <v>9527</v>
      </c>
      <c r="C3963" t="s">
        <v>5833</v>
      </c>
      <c r="D3963" s="50" t="s">
        <v>16865</v>
      </c>
      <c r="E3963" s="84">
        <f t="shared" si="244"/>
        <v>43672</v>
      </c>
      <c r="F3963" s="50">
        <f t="shared" si="245"/>
        <v>2019</v>
      </c>
      <c r="G3963" s="50">
        <f t="shared" si="246"/>
        <v>7</v>
      </c>
      <c r="H3963" s="50">
        <f t="shared" si="247"/>
        <v>5</v>
      </c>
      <c r="I3963" s="54" t="s">
        <v>15622</v>
      </c>
      <c r="J3963" s="54" t="s">
        <v>17050</v>
      </c>
      <c r="K3963" s="54" t="s">
        <v>17124</v>
      </c>
      <c r="L3963" s="54" t="s">
        <v>15626</v>
      </c>
      <c r="M3963" s="55">
        <v>1</v>
      </c>
      <c r="N3963" s="55">
        <v>0.95</v>
      </c>
      <c r="O3963" s="54" t="s">
        <v>15615</v>
      </c>
    </row>
    <row r="3964" spans="1:15" x14ac:dyDescent="0.25">
      <c r="A3964" s="19">
        <v>3963</v>
      </c>
      <c r="B3964" t="s">
        <v>9970</v>
      </c>
      <c r="C3964" t="s">
        <v>5402</v>
      </c>
      <c r="D3964" s="50" t="s">
        <v>16866</v>
      </c>
      <c r="E3964" s="84">
        <f t="shared" si="244"/>
        <v>43674</v>
      </c>
      <c r="F3964" s="50">
        <f t="shared" si="245"/>
        <v>2019</v>
      </c>
      <c r="G3964" s="50">
        <f t="shared" si="246"/>
        <v>7</v>
      </c>
      <c r="H3964" s="50">
        <f t="shared" si="247"/>
        <v>7</v>
      </c>
      <c r="I3964" s="54" t="s">
        <v>15622</v>
      </c>
      <c r="J3964" s="54" t="s">
        <v>17050</v>
      </c>
      <c r="K3964" s="54" t="s">
        <v>17124</v>
      </c>
      <c r="L3964" s="54" t="s">
        <v>15626</v>
      </c>
      <c r="M3964" s="55">
        <v>1</v>
      </c>
      <c r="N3964" s="55">
        <v>0.92</v>
      </c>
      <c r="O3964" s="54" t="s">
        <v>15616</v>
      </c>
    </row>
    <row r="3965" spans="1:15" x14ac:dyDescent="0.25">
      <c r="A3965" s="19">
        <v>3964</v>
      </c>
      <c r="B3965" t="s">
        <v>10696</v>
      </c>
      <c r="C3965" t="s">
        <v>4690</v>
      </c>
      <c r="D3965" s="50" t="s">
        <v>16866</v>
      </c>
      <c r="E3965" s="84">
        <f t="shared" si="244"/>
        <v>43674</v>
      </c>
      <c r="F3965" s="50">
        <f t="shared" si="245"/>
        <v>2019</v>
      </c>
      <c r="G3965" s="50">
        <f t="shared" si="246"/>
        <v>7</v>
      </c>
      <c r="H3965" s="50">
        <f t="shared" si="247"/>
        <v>7</v>
      </c>
      <c r="I3965" s="54" t="s">
        <v>15629</v>
      </c>
      <c r="J3965" s="54" t="s">
        <v>17050</v>
      </c>
      <c r="K3965" s="54" t="s">
        <v>17124</v>
      </c>
      <c r="L3965" s="54" t="s">
        <v>15626</v>
      </c>
      <c r="M3965" s="55">
        <v>1</v>
      </c>
      <c r="N3965" s="55">
        <v>0.93</v>
      </c>
      <c r="O3965" s="54" t="s">
        <v>15615</v>
      </c>
    </row>
    <row r="3966" spans="1:15" x14ac:dyDescent="0.25">
      <c r="A3966" s="19">
        <v>3965</v>
      </c>
      <c r="B3966" t="s">
        <v>11206</v>
      </c>
      <c r="C3966" t="s">
        <v>4194</v>
      </c>
      <c r="D3966" s="50" t="s">
        <v>16867</v>
      </c>
      <c r="E3966" s="84">
        <f t="shared" si="244"/>
        <v>43675</v>
      </c>
      <c r="F3966" s="50">
        <f t="shared" si="245"/>
        <v>2019</v>
      </c>
      <c r="G3966" s="50">
        <f t="shared" si="246"/>
        <v>7</v>
      </c>
      <c r="H3966" s="50">
        <f t="shared" si="247"/>
        <v>1</v>
      </c>
      <c r="I3966" s="54" t="s">
        <v>15622</v>
      </c>
      <c r="J3966" s="54" t="s">
        <v>17050</v>
      </c>
      <c r="K3966" s="54" t="s">
        <v>17124</v>
      </c>
      <c r="L3966" s="54" t="s">
        <v>15623</v>
      </c>
      <c r="M3966" s="55">
        <v>1</v>
      </c>
      <c r="N3966" s="55">
        <v>0.79</v>
      </c>
      <c r="O3966" s="54" t="s">
        <v>15615</v>
      </c>
    </row>
    <row r="3967" spans="1:15" x14ac:dyDescent="0.25">
      <c r="A3967" s="19">
        <v>3966</v>
      </c>
      <c r="B3967" t="s">
        <v>8450</v>
      </c>
      <c r="C3967" t="s">
        <v>6892</v>
      </c>
      <c r="D3967" s="50" t="s">
        <v>16867</v>
      </c>
      <c r="E3967" s="84">
        <f t="shared" si="244"/>
        <v>43675</v>
      </c>
      <c r="F3967" s="50">
        <f t="shared" si="245"/>
        <v>2019</v>
      </c>
      <c r="G3967" s="50">
        <f t="shared" si="246"/>
        <v>7</v>
      </c>
      <c r="H3967" s="50">
        <f t="shared" si="247"/>
        <v>1</v>
      </c>
      <c r="I3967" s="54" t="s">
        <v>15625</v>
      </c>
      <c r="J3967" s="54" t="s">
        <v>17050</v>
      </c>
      <c r="K3967" s="54" t="s">
        <v>17124</v>
      </c>
      <c r="L3967" s="54" t="s">
        <v>15626</v>
      </c>
      <c r="M3967" s="55">
        <v>1</v>
      </c>
      <c r="N3967" s="55">
        <v>0.99</v>
      </c>
      <c r="O3967" s="54" t="s">
        <v>15615</v>
      </c>
    </row>
    <row r="3968" spans="1:15" x14ac:dyDescent="0.25">
      <c r="A3968" s="19">
        <v>3967</v>
      </c>
      <c r="B3968" t="s">
        <v>7981</v>
      </c>
      <c r="C3968" t="s">
        <v>7350</v>
      </c>
      <c r="D3968" s="50" t="s">
        <v>16868</v>
      </c>
      <c r="E3968" s="84">
        <f t="shared" si="244"/>
        <v>43676</v>
      </c>
      <c r="F3968" s="50">
        <f t="shared" si="245"/>
        <v>2019</v>
      </c>
      <c r="G3968" s="50">
        <f t="shared" si="246"/>
        <v>7</v>
      </c>
      <c r="H3968" s="50">
        <f t="shared" si="247"/>
        <v>2</v>
      </c>
      <c r="I3968" s="54" t="s">
        <v>15625</v>
      </c>
      <c r="J3968" s="54" t="s">
        <v>17050</v>
      </c>
      <c r="K3968" s="54" t="s">
        <v>17124</v>
      </c>
      <c r="L3968" s="54" t="s">
        <v>15623</v>
      </c>
      <c r="M3968" s="55">
        <v>0.6</v>
      </c>
      <c r="N3968" s="55">
        <v>0.95</v>
      </c>
      <c r="O3968" s="54" t="s">
        <v>15615</v>
      </c>
    </row>
    <row r="3969" spans="1:15" x14ac:dyDescent="0.25">
      <c r="A3969" s="19">
        <v>3968</v>
      </c>
      <c r="B3969" t="s">
        <v>9932</v>
      </c>
      <c r="C3969" t="s">
        <v>5439</v>
      </c>
      <c r="D3969" s="50" t="s">
        <v>16868</v>
      </c>
      <c r="E3969" s="84">
        <f t="shared" si="244"/>
        <v>43676</v>
      </c>
      <c r="F3969" s="50">
        <f t="shared" si="245"/>
        <v>2019</v>
      </c>
      <c r="G3969" s="50">
        <f t="shared" si="246"/>
        <v>7</v>
      </c>
      <c r="H3969" s="50">
        <f t="shared" si="247"/>
        <v>2</v>
      </c>
      <c r="I3969" s="54" t="s">
        <v>15622</v>
      </c>
      <c r="J3969" s="54" t="s">
        <v>17050</v>
      </c>
      <c r="K3969" s="54" t="s">
        <v>17124</v>
      </c>
      <c r="L3969" s="54" t="s">
        <v>15626</v>
      </c>
      <c r="M3969" s="55">
        <v>1</v>
      </c>
      <c r="N3969" s="55">
        <v>1</v>
      </c>
      <c r="O3969" s="54" t="s">
        <v>15615</v>
      </c>
    </row>
    <row r="3970" spans="1:15" x14ac:dyDescent="0.25">
      <c r="A3970" s="19">
        <v>3969</v>
      </c>
      <c r="B3970" t="s">
        <v>8096</v>
      </c>
      <c r="C3970" t="s">
        <v>7238</v>
      </c>
      <c r="D3970" s="50" t="s">
        <v>16869</v>
      </c>
      <c r="E3970" s="84">
        <f t="shared" si="244"/>
        <v>43678</v>
      </c>
      <c r="F3970" s="50">
        <f t="shared" si="245"/>
        <v>2019</v>
      </c>
      <c r="G3970" s="50">
        <f t="shared" si="246"/>
        <v>8</v>
      </c>
      <c r="H3970" s="50">
        <f t="shared" si="247"/>
        <v>4</v>
      </c>
      <c r="I3970" s="54" t="s">
        <v>15660</v>
      </c>
      <c r="J3970" s="54" t="s">
        <v>17123</v>
      </c>
      <c r="K3970" s="54" t="s">
        <v>17130</v>
      </c>
      <c r="L3970" s="54" t="s">
        <v>15624</v>
      </c>
      <c r="M3970" s="55">
        <v>1</v>
      </c>
      <c r="N3970" s="55">
        <v>0.68</v>
      </c>
      <c r="O3970" s="54" t="s">
        <v>15615</v>
      </c>
    </row>
    <row r="3971" spans="1:15" x14ac:dyDescent="0.25">
      <c r="A3971" s="19">
        <v>3970</v>
      </c>
      <c r="B3971" t="s">
        <v>10519</v>
      </c>
      <c r="C3971" t="s">
        <v>4864</v>
      </c>
      <c r="D3971" s="50" t="s">
        <v>16870</v>
      </c>
      <c r="E3971" s="84">
        <f t="shared" ref="E3971:E4034" si="248">DATE(LEFT(D3971,4),MID(D3971,5,2),RIGHT(D3971,2))</f>
        <v>43679</v>
      </c>
      <c r="F3971" s="50">
        <f t="shared" ref="F3971:F4034" si="249">YEAR(E3971)</f>
        <v>2019</v>
      </c>
      <c r="G3971" s="50">
        <f t="shared" ref="G3971:G4034" si="250">MONTH(E3971)</f>
        <v>8</v>
      </c>
      <c r="H3971" s="50">
        <f t="shared" ref="H3971:H4034" si="251">WEEKDAY(E3971,2)</f>
        <v>5</v>
      </c>
      <c r="I3971" s="54" t="s">
        <v>15622</v>
      </c>
      <c r="J3971" s="54" t="s">
        <v>17050</v>
      </c>
      <c r="K3971" s="54" t="s">
        <v>17124</v>
      </c>
      <c r="L3971" s="54" t="s">
        <v>15626</v>
      </c>
      <c r="M3971" s="55">
        <v>0.97</v>
      </c>
      <c r="N3971" s="55">
        <v>0.93</v>
      </c>
      <c r="O3971" s="54" t="s">
        <v>15615</v>
      </c>
    </row>
    <row r="3972" spans="1:15" x14ac:dyDescent="0.25">
      <c r="A3972" s="19">
        <v>3971</v>
      </c>
      <c r="B3972" t="s">
        <v>10131</v>
      </c>
      <c r="C3972" t="s">
        <v>5246</v>
      </c>
      <c r="D3972" s="50" t="s">
        <v>16871</v>
      </c>
      <c r="E3972" s="84">
        <f t="shared" si="248"/>
        <v>43680</v>
      </c>
      <c r="F3972" s="50">
        <f t="shared" si="249"/>
        <v>2019</v>
      </c>
      <c r="G3972" s="50">
        <f t="shared" si="250"/>
        <v>8</v>
      </c>
      <c r="H3972" s="50">
        <f t="shared" si="251"/>
        <v>6</v>
      </c>
      <c r="I3972" s="54" t="s">
        <v>15629</v>
      </c>
      <c r="J3972" s="54" t="s">
        <v>17050</v>
      </c>
      <c r="K3972" s="54" t="s">
        <v>17124</v>
      </c>
      <c r="L3972" s="54" t="s">
        <v>15626</v>
      </c>
      <c r="M3972" s="55">
        <v>1</v>
      </c>
      <c r="N3972" s="55">
        <v>0.8</v>
      </c>
      <c r="O3972" s="54" t="s">
        <v>15616</v>
      </c>
    </row>
    <row r="3973" spans="1:15" x14ac:dyDescent="0.25">
      <c r="A3973" s="19">
        <v>3972</v>
      </c>
      <c r="B3973" t="s">
        <v>10527</v>
      </c>
      <c r="C3973" t="s">
        <v>4856</v>
      </c>
      <c r="D3973" s="50" t="s">
        <v>16872</v>
      </c>
      <c r="E3973" s="84">
        <f t="shared" si="248"/>
        <v>43682</v>
      </c>
      <c r="F3973" s="50">
        <f t="shared" si="249"/>
        <v>2019</v>
      </c>
      <c r="G3973" s="50">
        <f t="shared" si="250"/>
        <v>8</v>
      </c>
      <c r="H3973" s="50">
        <f t="shared" si="251"/>
        <v>1</v>
      </c>
      <c r="I3973" s="54" t="s">
        <v>15622</v>
      </c>
      <c r="J3973" s="54" t="s">
        <v>17050</v>
      </c>
      <c r="K3973" s="54" t="s">
        <v>17124</v>
      </c>
      <c r="L3973" s="54" t="s">
        <v>15626</v>
      </c>
      <c r="M3973" s="55">
        <v>1</v>
      </c>
      <c r="N3973" s="55">
        <v>1</v>
      </c>
      <c r="O3973" s="54" t="s">
        <v>15615</v>
      </c>
    </row>
    <row r="3974" spans="1:15" x14ac:dyDescent="0.25">
      <c r="A3974" s="19">
        <v>3973</v>
      </c>
      <c r="B3974" t="s">
        <v>11390</v>
      </c>
      <c r="C3974" t="s">
        <v>4010</v>
      </c>
      <c r="D3974" s="50" t="s">
        <v>16872</v>
      </c>
      <c r="E3974" s="84">
        <f t="shared" si="248"/>
        <v>43682</v>
      </c>
      <c r="F3974" s="50">
        <f t="shared" si="249"/>
        <v>2019</v>
      </c>
      <c r="G3974" s="50">
        <f t="shared" si="250"/>
        <v>8</v>
      </c>
      <c r="H3974" s="50">
        <f t="shared" si="251"/>
        <v>1</v>
      </c>
      <c r="I3974" s="54" t="s">
        <v>15622</v>
      </c>
      <c r="J3974" s="54" t="s">
        <v>17050</v>
      </c>
      <c r="K3974" s="54" t="s">
        <v>17124</v>
      </c>
      <c r="L3974" s="54" t="s">
        <v>15626</v>
      </c>
      <c r="M3974" s="55">
        <v>1</v>
      </c>
      <c r="N3974" s="55">
        <v>0.89</v>
      </c>
      <c r="O3974" s="54" t="s">
        <v>15616</v>
      </c>
    </row>
    <row r="3975" spans="1:15" x14ac:dyDescent="0.25">
      <c r="A3975" s="19">
        <v>3974</v>
      </c>
      <c r="B3975" t="s">
        <v>9581</v>
      </c>
      <c r="C3975" t="s">
        <v>5780</v>
      </c>
      <c r="D3975" s="50" t="s">
        <v>16873</v>
      </c>
      <c r="E3975" s="84">
        <f t="shared" si="248"/>
        <v>43683</v>
      </c>
      <c r="F3975" s="50">
        <f t="shared" si="249"/>
        <v>2019</v>
      </c>
      <c r="G3975" s="50">
        <f t="shared" si="250"/>
        <v>8</v>
      </c>
      <c r="H3975" s="50">
        <f t="shared" si="251"/>
        <v>2</v>
      </c>
      <c r="I3975" s="54" t="s">
        <v>15622</v>
      </c>
      <c r="J3975" s="54" t="s">
        <v>17050</v>
      </c>
      <c r="K3975" s="54" t="s">
        <v>17124</v>
      </c>
      <c r="L3975" s="54" t="s">
        <v>15623</v>
      </c>
      <c r="M3975" s="55">
        <v>0.7</v>
      </c>
      <c r="N3975" s="55">
        <v>0.93</v>
      </c>
      <c r="O3975" s="54" t="s">
        <v>15615</v>
      </c>
    </row>
    <row r="3976" spans="1:15" x14ac:dyDescent="0.25">
      <c r="A3976" s="19">
        <v>3975</v>
      </c>
      <c r="B3976" t="s">
        <v>10639</v>
      </c>
      <c r="C3976" t="s">
        <v>4747</v>
      </c>
      <c r="D3976" s="50" t="s">
        <v>16874</v>
      </c>
      <c r="E3976" s="84">
        <f t="shared" si="248"/>
        <v>43685</v>
      </c>
      <c r="F3976" s="50">
        <f t="shared" si="249"/>
        <v>2019</v>
      </c>
      <c r="G3976" s="50">
        <f t="shared" si="250"/>
        <v>8</v>
      </c>
      <c r="H3976" s="50">
        <f t="shared" si="251"/>
        <v>4</v>
      </c>
      <c r="I3976" s="54" t="s">
        <v>15622</v>
      </c>
      <c r="J3976" s="54" t="s">
        <v>17050</v>
      </c>
      <c r="K3976" s="54" t="s">
        <v>17124</v>
      </c>
      <c r="L3976" s="54" t="s">
        <v>15626</v>
      </c>
      <c r="M3976" s="55">
        <v>1</v>
      </c>
      <c r="N3976" s="55">
        <v>0.92</v>
      </c>
      <c r="O3976" s="54" t="s">
        <v>15615</v>
      </c>
    </row>
    <row r="3977" spans="1:15" x14ac:dyDescent="0.25">
      <c r="A3977" s="19">
        <v>3976</v>
      </c>
      <c r="B3977" t="s">
        <v>10309</v>
      </c>
      <c r="C3977" t="s">
        <v>5070</v>
      </c>
      <c r="D3977" s="50" t="s">
        <v>16874</v>
      </c>
      <c r="E3977" s="84">
        <f t="shared" si="248"/>
        <v>43685</v>
      </c>
      <c r="F3977" s="50">
        <f t="shared" si="249"/>
        <v>2019</v>
      </c>
      <c r="G3977" s="50">
        <f t="shared" si="250"/>
        <v>8</v>
      </c>
      <c r="H3977" s="50">
        <f t="shared" si="251"/>
        <v>4</v>
      </c>
      <c r="I3977" s="54" t="s">
        <v>15622</v>
      </c>
      <c r="J3977" s="54" t="s">
        <v>17050</v>
      </c>
      <c r="K3977" s="54" t="s">
        <v>17124</v>
      </c>
      <c r="L3977" s="54" t="s">
        <v>15626</v>
      </c>
      <c r="M3977" s="55">
        <v>1</v>
      </c>
      <c r="N3977" s="55">
        <v>0.97</v>
      </c>
      <c r="O3977" s="54" t="s">
        <v>15616</v>
      </c>
    </row>
    <row r="3978" spans="1:15" x14ac:dyDescent="0.25">
      <c r="A3978" s="19">
        <v>3977</v>
      </c>
      <c r="B3978" t="s">
        <v>8828</v>
      </c>
      <c r="C3978" t="s">
        <v>6520</v>
      </c>
      <c r="D3978" s="50" t="s">
        <v>16874</v>
      </c>
      <c r="E3978" s="84">
        <f t="shared" si="248"/>
        <v>43685</v>
      </c>
      <c r="F3978" s="50">
        <f t="shared" si="249"/>
        <v>2019</v>
      </c>
      <c r="G3978" s="50">
        <f t="shared" si="250"/>
        <v>8</v>
      </c>
      <c r="H3978" s="50">
        <f t="shared" si="251"/>
        <v>4</v>
      </c>
      <c r="I3978" s="54" t="s">
        <v>15622</v>
      </c>
      <c r="J3978" s="54" t="s">
        <v>17050</v>
      </c>
      <c r="K3978" s="54" t="s">
        <v>17124</v>
      </c>
      <c r="L3978" s="54" t="s">
        <v>15626</v>
      </c>
      <c r="M3978" s="55">
        <v>1</v>
      </c>
      <c r="N3978" s="55">
        <v>0.96</v>
      </c>
      <c r="O3978" s="54" t="s">
        <v>15616</v>
      </c>
    </row>
    <row r="3979" spans="1:15" x14ac:dyDescent="0.25">
      <c r="A3979" s="19">
        <v>3978</v>
      </c>
      <c r="B3979" t="s">
        <v>8703</v>
      </c>
      <c r="C3979" t="s">
        <v>6645</v>
      </c>
      <c r="D3979" s="50" t="s">
        <v>16875</v>
      </c>
      <c r="E3979" s="84">
        <f t="shared" si="248"/>
        <v>43686</v>
      </c>
      <c r="F3979" s="50">
        <f t="shared" si="249"/>
        <v>2019</v>
      </c>
      <c r="G3979" s="50">
        <f t="shared" si="250"/>
        <v>8</v>
      </c>
      <c r="H3979" s="50">
        <f t="shared" si="251"/>
        <v>5</v>
      </c>
      <c r="I3979" s="54" t="s">
        <v>15629</v>
      </c>
      <c r="J3979" s="54" t="s">
        <v>17050</v>
      </c>
      <c r="K3979" s="54" t="s">
        <v>17124</v>
      </c>
      <c r="L3979" s="54" t="s">
        <v>15626</v>
      </c>
      <c r="M3979" s="55">
        <v>1</v>
      </c>
      <c r="N3979" s="55">
        <v>0.97</v>
      </c>
      <c r="O3979" s="54" t="s">
        <v>15615</v>
      </c>
    </row>
    <row r="3980" spans="1:15" x14ac:dyDescent="0.25">
      <c r="A3980" s="19">
        <v>3979</v>
      </c>
      <c r="B3980" t="s">
        <v>8248</v>
      </c>
      <c r="C3980" t="s">
        <v>7087</v>
      </c>
      <c r="D3980" s="50" t="s">
        <v>16876</v>
      </c>
      <c r="E3980" s="84">
        <f t="shared" si="248"/>
        <v>43687</v>
      </c>
      <c r="F3980" s="50">
        <f t="shared" si="249"/>
        <v>2019</v>
      </c>
      <c r="G3980" s="50">
        <f t="shared" si="250"/>
        <v>8</v>
      </c>
      <c r="H3980" s="50">
        <f t="shared" si="251"/>
        <v>6</v>
      </c>
      <c r="I3980" s="54" t="s">
        <v>15622</v>
      </c>
      <c r="J3980" s="54" t="s">
        <v>17050</v>
      </c>
      <c r="K3980" s="54" t="s">
        <v>17124</v>
      </c>
      <c r="L3980" s="54" t="s">
        <v>15626</v>
      </c>
      <c r="M3980" s="55">
        <v>1</v>
      </c>
      <c r="N3980" s="55">
        <v>0.96</v>
      </c>
      <c r="O3980" s="54" t="s">
        <v>15615</v>
      </c>
    </row>
    <row r="3981" spans="1:15" x14ac:dyDescent="0.25">
      <c r="A3981" s="19">
        <v>3980</v>
      </c>
      <c r="B3981" t="s">
        <v>9334</v>
      </c>
      <c r="C3981" t="s">
        <v>6023</v>
      </c>
      <c r="D3981" s="50" t="s">
        <v>16877</v>
      </c>
      <c r="E3981" s="84">
        <f t="shared" si="248"/>
        <v>43688</v>
      </c>
      <c r="F3981" s="50">
        <f t="shared" si="249"/>
        <v>2019</v>
      </c>
      <c r="G3981" s="50">
        <f t="shared" si="250"/>
        <v>8</v>
      </c>
      <c r="H3981" s="50">
        <f t="shared" si="251"/>
        <v>7</v>
      </c>
      <c r="I3981" s="54" t="s">
        <v>15622</v>
      </c>
      <c r="J3981" s="54" t="s">
        <v>17050</v>
      </c>
      <c r="K3981" s="54" t="s">
        <v>17124</v>
      </c>
      <c r="L3981" s="54" t="s">
        <v>15626</v>
      </c>
      <c r="M3981" s="55">
        <v>0.9</v>
      </c>
      <c r="N3981" s="55">
        <v>0.97</v>
      </c>
      <c r="O3981" s="54" t="s">
        <v>15615</v>
      </c>
    </row>
    <row r="3982" spans="1:15" x14ac:dyDescent="0.25">
      <c r="A3982" s="19">
        <v>3981</v>
      </c>
      <c r="B3982" t="s">
        <v>7708</v>
      </c>
      <c r="C3982" t="s">
        <v>7611</v>
      </c>
      <c r="D3982" s="50" t="s">
        <v>16878</v>
      </c>
      <c r="E3982" s="84">
        <f t="shared" si="248"/>
        <v>43690</v>
      </c>
      <c r="F3982" s="50">
        <f t="shared" si="249"/>
        <v>2019</v>
      </c>
      <c r="G3982" s="50">
        <f t="shared" si="250"/>
        <v>8</v>
      </c>
      <c r="H3982" s="50">
        <f t="shared" si="251"/>
        <v>2</v>
      </c>
      <c r="I3982" s="54" t="s">
        <v>15625</v>
      </c>
      <c r="J3982" s="54" t="s">
        <v>17050</v>
      </c>
      <c r="K3982" s="54" t="s">
        <v>17124</v>
      </c>
      <c r="L3982" s="54" t="s">
        <v>15626</v>
      </c>
      <c r="M3982" s="55">
        <v>1</v>
      </c>
      <c r="N3982" s="55">
        <v>1</v>
      </c>
      <c r="O3982" s="54" t="s">
        <v>15616</v>
      </c>
    </row>
    <row r="3983" spans="1:15" x14ac:dyDescent="0.25">
      <c r="A3983" s="19">
        <v>3982</v>
      </c>
      <c r="B3983" t="s">
        <v>8405</v>
      </c>
      <c r="C3983" t="s">
        <v>6937</v>
      </c>
      <c r="D3983" s="50" t="s">
        <v>16879</v>
      </c>
      <c r="E3983" s="84">
        <f t="shared" si="248"/>
        <v>43691</v>
      </c>
      <c r="F3983" s="50">
        <f t="shared" si="249"/>
        <v>2019</v>
      </c>
      <c r="G3983" s="50">
        <f t="shared" si="250"/>
        <v>8</v>
      </c>
      <c r="H3983" s="50">
        <f t="shared" si="251"/>
        <v>3</v>
      </c>
      <c r="I3983" s="54" t="s">
        <v>15622</v>
      </c>
      <c r="J3983" s="54" t="s">
        <v>17050</v>
      </c>
      <c r="K3983" s="54" t="s">
        <v>17124</v>
      </c>
      <c r="L3983" s="54" t="s">
        <v>15624</v>
      </c>
      <c r="M3983" s="55">
        <v>0.67</v>
      </c>
      <c r="N3983" s="55">
        <v>1</v>
      </c>
      <c r="O3983" s="54" t="s">
        <v>15615</v>
      </c>
    </row>
    <row r="3984" spans="1:15" x14ac:dyDescent="0.25">
      <c r="A3984" s="19">
        <v>3983</v>
      </c>
      <c r="B3984" t="s">
        <v>9498</v>
      </c>
      <c r="C3984" t="s">
        <v>5862</v>
      </c>
      <c r="D3984" s="50" t="s">
        <v>16880</v>
      </c>
      <c r="E3984" s="84">
        <f t="shared" si="248"/>
        <v>43692</v>
      </c>
      <c r="F3984" s="50">
        <f t="shared" si="249"/>
        <v>2019</v>
      </c>
      <c r="G3984" s="50">
        <f t="shared" si="250"/>
        <v>8</v>
      </c>
      <c r="H3984" s="50">
        <f t="shared" si="251"/>
        <v>4</v>
      </c>
      <c r="I3984" s="54" t="s">
        <v>15622</v>
      </c>
      <c r="J3984" s="54" t="s">
        <v>17050</v>
      </c>
      <c r="K3984" s="54" t="s">
        <v>17124</v>
      </c>
      <c r="L3984" s="54" t="s">
        <v>15628</v>
      </c>
      <c r="M3984" s="55">
        <v>0</v>
      </c>
      <c r="N3984" s="55">
        <v>0.93</v>
      </c>
      <c r="O3984" s="54" t="s">
        <v>15615</v>
      </c>
    </row>
    <row r="3985" spans="1:15" x14ac:dyDescent="0.25">
      <c r="A3985" s="19">
        <v>3984</v>
      </c>
      <c r="B3985" t="s">
        <v>9273</v>
      </c>
      <c r="C3985" t="s">
        <v>6082</v>
      </c>
      <c r="D3985" s="50" t="s">
        <v>16881</v>
      </c>
      <c r="E3985" s="84">
        <f t="shared" si="248"/>
        <v>43693</v>
      </c>
      <c r="F3985" s="50">
        <f t="shared" si="249"/>
        <v>2019</v>
      </c>
      <c r="G3985" s="50">
        <f t="shared" si="250"/>
        <v>8</v>
      </c>
      <c r="H3985" s="50">
        <f t="shared" si="251"/>
        <v>5</v>
      </c>
      <c r="I3985" s="54" t="s">
        <v>15625</v>
      </c>
      <c r="J3985" s="54" t="s">
        <v>17050</v>
      </c>
      <c r="K3985" s="54" t="s">
        <v>17124</v>
      </c>
      <c r="L3985" s="54" t="s">
        <v>15626</v>
      </c>
      <c r="M3985" s="55">
        <v>1</v>
      </c>
      <c r="N3985" s="55">
        <v>0.86</v>
      </c>
      <c r="O3985" s="54" t="s">
        <v>15615</v>
      </c>
    </row>
    <row r="3986" spans="1:15" x14ac:dyDescent="0.25">
      <c r="A3986" s="19">
        <v>3985</v>
      </c>
      <c r="B3986" t="s">
        <v>10215</v>
      </c>
      <c r="C3986" t="s">
        <v>5164</v>
      </c>
      <c r="D3986" s="50" t="s">
        <v>16882</v>
      </c>
      <c r="E3986" s="84">
        <f t="shared" si="248"/>
        <v>43695</v>
      </c>
      <c r="F3986" s="50">
        <f t="shared" si="249"/>
        <v>2019</v>
      </c>
      <c r="G3986" s="50">
        <f t="shared" si="250"/>
        <v>8</v>
      </c>
      <c r="H3986" s="50">
        <f t="shared" si="251"/>
        <v>7</v>
      </c>
      <c r="I3986" s="54" t="s">
        <v>15622</v>
      </c>
      <c r="J3986" s="54" t="s">
        <v>17050</v>
      </c>
      <c r="K3986" s="54" t="s">
        <v>17124</v>
      </c>
      <c r="L3986" s="54" t="s">
        <v>15626</v>
      </c>
      <c r="M3986" s="55">
        <v>1</v>
      </c>
      <c r="N3986" s="55">
        <v>0.97</v>
      </c>
      <c r="O3986" s="54" t="s">
        <v>15616</v>
      </c>
    </row>
    <row r="3987" spans="1:15" x14ac:dyDescent="0.25">
      <c r="A3987" s="19">
        <v>3986</v>
      </c>
      <c r="B3987" t="s">
        <v>11561</v>
      </c>
      <c r="C3987" t="s">
        <v>3844</v>
      </c>
      <c r="D3987" s="50" t="s">
        <v>16882</v>
      </c>
      <c r="E3987" s="84">
        <f t="shared" si="248"/>
        <v>43695</v>
      </c>
      <c r="F3987" s="50">
        <f t="shared" si="249"/>
        <v>2019</v>
      </c>
      <c r="G3987" s="50">
        <f t="shared" si="250"/>
        <v>8</v>
      </c>
      <c r="H3987" s="50">
        <f t="shared" si="251"/>
        <v>7</v>
      </c>
      <c r="I3987" s="54" t="s">
        <v>15625</v>
      </c>
      <c r="J3987" s="54" t="s">
        <v>17050</v>
      </c>
      <c r="K3987" s="54" t="s">
        <v>17124</v>
      </c>
      <c r="L3987" s="54" t="s">
        <v>15626</v>
      </c>
      <c r="M3987" s="55">
        <v>0.99</v>
      </c>
      <c r="N3987" s="55">
        <v>0.67</v>
      </c>
      <c r="O3987" s="54" t="s">
        <v>15615</v>
      </c>
    </row>
    <row r="3988" spans="1:15" x14ac:dyDescent="0.25">
      <c r="A3988" s="19">
        <v>3987</v>
      </c>
      <c r="B3988" t="s">
        <v>10647</v>
      </c>
      <c r="C3988" t="s">
        <v>4739</v>
      </c>
      <c r="D3988" s="50" t="s">
        <v>16883</v>
      </c>
      <c r="E3988" s="84">
        <f t="shared" si="248"/>
        <v>43697</v>
      </c>
      <c r="F3988" s="50">
        <f t="shared" si="249"/>
        <v>2019</v>
      </c>
      <c r="G3988" s="50">
        <f t="shared" si="250"/>
        <v>8</v>
      </c>
      <c r="H3988" s="50">
        <f t="shared" si="251"/>
        <v>2</v>
      </c>
      <c r="I3988" s="54" t="s">
        <v>15738</v>
      </c>
      <c r="J3988" s="54" t="s">
        <v>17072</v>
      </c>
      <c r="K3988" s="54" t="s">
        <v>17124</v>
      </c>
      <c r="L3988" s="54" t="s">
        <v>15626</v>
      </c>
      <c r="M3988" s="55">
        <v>1</v>
      </c>
      <c r="N3988" s="55">
        <v>0.98</v>
      </c>
      <c r="O3988" s="54" t="s">
        <v>15615</v>
      </c>
    </row>
    <row r="3989" spans="1:15" x14ac:dyDescent="0.25">
      <c r="A3989" s="19">
        <v>3988</v>
      </c>
      <c r="B3989" t="s">
        <v>10592</v>
      </c>
      <c r="C3989" t="s">
        <v>4794</v>
      </c>
      <c r="D3989" s="50" t="s">
        <v>16884</v>
      </c>
      <c r="E3989" s="84">
        <f t="shared" si="248"/>
        <v>43698</v>
      </c>
      <c r="F3989" s="50">
        <f t="shared" si="249"/>
        <v>2019</v>
      </c>
      <c r="G3989" s="50">
        <f t="shared" si="250"/>
        <v>8</v>
      </c>
      <c r="H3989" s="50">
        <f t="shared" si="251"/>
        <v>3</v>
      </c>
      <c r="I3989" s="54" t="s">
        <v>15622</v>
      </c>
      <c r="J3989" s="54" t="s">
        <v>17050</v>
      </c>
      <c r="K3989" s="54" t="s">
        <v>17124</v>
      </c>
      <c r="L3989" s="54" t="s">
        <v>15626</v>
      </c>
      <c r="M3989" s="55">
        <v>1</v>
      </c>
      <c r="N3989" s="55">
        <v>0.82</v>
      </c>
      <c r="O3989" s="54" t="s">
        <v>15615</v>
      </c>
    </row>
    <row r="3990" spans="1:15" x14ac:dyDescent="0.25">
      <c r="A3990" s="19">
        <v>3989</v>
      </c>
      <c r="B3990" t="s">
        <v>7838</v>
      </c>
      <c r="C3990" t="s">
        <v>7485</v>
      </c>
      <c r="D3990" s="50" t="s">
        <v>16884</v>
      </c>
      <c r="E3990" s="84">
        <f t="shared" si="248"/>
        <v>43698</v>
      </c>
      <c r="F3990" s="50">
        <f t="shared" si="249"/>
        <v>2019</v>
      </c>
      <c r="G3990" s="50">
        <f t="shared" si="250"/>
        <v>8</v>
      </c>
      <c r="H3990" s="50">
        <f t="shared" si="251"/>
        <v>3</v>
      </c>
      <c r="I3990" s="54" t="s">
        <v>15622</v>
      </c>
      <c r="J3990" s="54" t="s">
        <v>17050</v>
      </c>
      <c r="K3990" s="54" t="s">
        <v>17124</v>
      </c>
      <c r="L3990" s="54" t="s">
        <v>15626</v>
      </c>
      <c r="M3990" s="55">
        <v>1</v>
      </c>
      <c r="N3990" s="55">
        <v>1</v>
      </c>
      <c r="O3990" s="54" t="s">
        <v>15616</v>
      </c>
    </row>
    <row r="3991" spans="1:15" x14ac:dyDescent="0.25">
      <c r="A3991" s="19">
        <v>3990</v>
      </c>
      <c r="B3991" t="s">
        <v>8918</v>
      </c>
      <c r="C3991" t="s">
        <v>6434</v>
      </c>
      <c r="D3991" s="50" t="s">
        <v>16884</v>
      </c>
      <c r="E3991" s="84">
        <f t="shared" si="248"/>
        <v>43698</v>
      </c>
      <c r="F3991" s="50">
        <f t="shared" si="249"/>
        <v>2019</v>
      </c>
      <c r="G3991" s="50">
        <f t="shared" si="250"/>
        <v>8</v>
      </c>
      <c r="H3991" s="50">
        <f t="shared" si="251"/>
        <v>3</v>
      </c>
      <c r="I3991" s="54" t="s">
        <v>15622</v>
      </c>
      <c r="J3991" s="54" t="s">
        <v>17050</v>
      </c>
      <c r="K3991" s="54" t="s">
        <v>17124</v>
      </c>
      <c r="L3991" s="54" t="s">
        <v>15626</v>
      </c>
      <c r="M3991" s="55">
        <v>1</v>
      </c>
      <c r="N3991" s="55">
        <v>0.99</v>
      </c>
      <c r="O3991" s="54" t="s">
        <v>15616</v>
      </c>
    </row>
    <row r="3992" spans="1:15" x14ac:dyDescent="0.25">
      <c r="A3992" s="19">
        <v>3991</v>
      </c>
      <c r="B3992" t="s">
        <v>7833</v>
      </c>
      <c r="C3992" t="s">
        <v>7490</v>
      </c>
      <c r="D3992" s="50" t="s">
        <v>16885</v>
      </c>
      <c r="E3992" s="84">
        <f t="shared" si="248"/>
        <v>43701</v>
      </c>
      <c r="F3992" s="50">
        <f t="shared" si="249"/>
        <v>2019</v>
      </c>
      <c r="G3992" s="50">
        <f t="shared" si="250"/>
        <v>8</v>
      </c>
      <c r="H3992" s="50">
        <f t="shared" si="251"/>
        <v>6</v>
      </c>
      <c r="I3992" s="54" t="s">
        <v>15639</v>
      </c>
      <c r="J3992" s="54" t="s">
        <v>17050</v>
      </c>
      <c r="K3992" s="54" t="s">
        <v>17124</v>
      </c>
      <c r="L3992" s="54" t="s">
        <v>15624</v>
      </c>
      <c r="M3992" s="55">
        <v>0.69</v>
      </c>
      <c r="N3992" s="55">
        <v>0.97</v>
      </c>
      <c r="O3992" s="54" t="s">
        <v>15615</v>
      </c>
    </row>
    <row r="3993" spans="1:15" x14ac:dyDescent="0.25">
      <c r="A3993" s="19">
        <v>3992</v>
      </c>
      <c r="B3993" t="s">
        <v>7989</v>
      </c>
      <c r="C3993" t="s">
        <v>7342</v>
      </c>
      <c r="D3993" s="50" t="s">
        <v>16885</v>
      </c>
      <c r="E3993" s="84">
        <f t="shared" si="248"/>
        <v>43701</v>
      </c>
      <c r="F3993" s="50">
        <f t="shared" si="249"/>
        <v>2019</v>
      </c>
      <c r="G3993" s="50">
        <f t="shared" si="250"/>
        <v>8</v>
      </c>
      <c r="H3993" s="50">
        <f t="shared" si="251"/>
        <v>6</v>
      </c>
      <c r="I3993" s="54" t="s">
        <v>15622</v>
      </c>
      <c r="J3993" s="54" t="s">
        <v>17050</v>
      </c>
      <c r="K3993" s="54" t="s">
        <v>17124</v>
      </c>
      <c r="L3993" s="54" t="s">
        <v>15623</v>
      </c>
      <c r="M3993" s="55">
        <v>1</v>
      </c>
      <c r="N3993" s="55">
        <v>0.89</v>
      </c>
      <c r="O3993" s="54" t="s">
        <v>15616</v>
      </c>
    </row>
    <row r="3994" spans="1:15" x14ac:dyDescent="0.25">
      <c r="A3994" s="19">
        <v>3993</v>
      </c>
      <c r="B3994" t="s">
        <v>8568</v>
      </c>
      <c r="C3994" t="s">
        <v>6779</v>
      </c>
      <c r="D3994" s="50" t="s">
        <v>16886</v>
      </c>
      <c r="E3994" s="84">
        <f t="shared" si="248"/>
        <v>43703</v>
      </c>
      <c r="F3994" s="50">
        <f t="shared" si="249"/>
        <v>2019</v>
      </c>
      <c r="G3994" s="50">
        <f t="shared" si="250"/>
        <v>8</v>
      </c>
      <c r="H3994" s="50">
        <f t="shared" si="251"/>
        <v>1</v>
      </c>
      <c r="I3994" s="54" t="s">
        <v>15622</v>
      </c>
      <c r="J3994" s="54" t="s">
        <v>17050</v>
      </c>
      <c r="K3994" s="54" t="s">
        <v>17124</v>
      </c>
      <c r="L3994" s="54" t="s">
        <v>15624</v>
      </c>
      <c r="M3994" s="55">
        <v>0.75</v>
      </c>
      <c r="N3994" s="55">
        <v>1</v>
      </c>
      <c r="O3994" s="54" t="s">
        <v>15616</v>
      </c>
    </row>
    <row r="3995" spans="1:15" x14ac:dyDescent="0.25">
      <c r="A3995" s="19">
        <v>3994</v>
      </c>
      <c r="B3995" t="s">
        <v>8818</v>
      </c>
      <c r="C3995" t="s">
        <v>6530</v>
      </c>
      <c r="D3995" s="50" t="s">
        <v>16887</v>
      </c>
      <c r="E3995" s="84">
        <f t="shared" si="248"/>
        <v>43704</v>
      </c>
      <c r="F3995" s="50">
        <f t="shared" si="249"/>
        <v>2019</v>
      </c>
      <c r="G3995" s="50">
        <f t="shared" si="250"/>
        <v>8</v>
      </c>
      <c r="H3995" s="50">
        <f t="shared" si="251"/>
        <v>2</v>
      </c>
      <c r="I3995" s="54" t="s">
        <v>15625</v>
      </c>
      <c r="J3995" s="54" t="s">
        <v>17050</v>
      </c>
      <c r="K3995" s="54" t="s">
        <v>17124</v>
      </c>
      <c r="L3995" s="54" t="s">
        <v>15624</v>
      </c>
      <c r="M3995" s="55">
        <v>0.7</v>
      </c>
      <c r="N3995" s="55">
        <v>0.83</v>
      </c>
      <c r="O3995" s="54" t="s">
        <v>15615</v>
      </c>
    </row>
    <row r="3996" spans="1:15" x14ac:dyDescent="0.25">
      <c r="A3996" s="19">
        <v>3995</v>
      </c>
      <c r="B3996" t="s">
        <v>10054</v>
      </c>
      <c r="C3996" t="s">
        <v>5320</v>
      </c>
      <c r="D3996" s="50" t="s">
        <v>16888</v>
      </c>
      <c r="E3996" s="84">
        <f t="shared" si="248"/>
        <v>43705</v>
      </c>
      <c r="F3996" s="50">
        <f t="shared" si="249"/>
        <v>2019</v>
      </c>
      <c r="G3996" s="50">
        <f t="shared" si="250"/>
        <v>8</v>
      </c>
      <c r="H3996" s="50">
        <f t="shared" si="251"/>
        <v>3</v>
      </c>
      <c r="I3996" s="54" t="s">
        <v>15622</v>
      </c>
      <c r="J3996" s="54" t="s">
        <v>17050</v>
      </c>
      <c r="K3996" s="54" t="s">
        <v>17124</v>
      </c>
      <c r="L3996" s="54" t="s">
        <v>15626</v>
      </c>
      <c r="M3996" s="55">
        <v>1</v>
      </c>
      <c r="N3996" s="55">
        <v>1</v>
      </c>
      <c r="O3996" s="54" t="s">
        <v>15615</v>
      </c>
    </row>
    <row r="3997" spans="1:15" x14ac:dyDescent="0.25">
      <c r="A3997" s="19">
        <v>3996</v>
      </c>
      <c r="B3997" t="s">
        <v>9794</v>
      </c>
      <c r="C3997" t="s">
        <v>5575</v>
      </c>
      <c r="D3997" s="50" t="s">
        <v>16889</v>
      </c>
      <c r="E3997" s="84">
        <f t="shared" si="248"/>
        <v>43706</v>
      </c>
      <c r="F3997" s="50">
        <f t="shared" si="249"/>
        <v>2019</v>
      </c>
      <c r="G3997" s="50">
        <f t="shared" si="250"/>
        <v>8</v>
      </c>
      <c r="H3997" s="50">
        <f t="shared" si="251"/>
        <v>4</v>
      </c>
      <c r="I3997" s="54" t="s">
        <v>15622</v>
      </c>
      <c r="J3997" s="54" t="s">
        <v>17050</v>
      </c>
      <c r="K3997" s="54" t="s">
        <v>17124</v>
      </c>
      <c r="L3997" s="54" t="s">
        <v>15626</v>
      </c>
      <c r="M3997" s="55">
        <v>1</v>
      </c>
      <c r="N3997" s="55">
        <v>1</v>
      </c>
      <c r="O3997" s="54" t="s">
        <v>15615</v>
      </c>
    </row>
    <row r="3998" spans="1:15" x14ac:dyDescent="0.25">
      <c r="A3998" s="19">
        <v>3997</v>
      </c>
      <c r="B3998" t="s">
        <v>9569</v>
      </c>
      <c r="C3998" t="s">
        <v>3574</v>
      </c>
      <c r="D3998" s="50" t="s">
        <v>16890</v>
      </c>
      <c r="E3998" s="84">
        <f t="shared" si="248"/>
        <v>43712</v>
      </c>
      <c r="F3998" s="50">
        <f t="shared" si="249"/>
        <v>2019</v>
      </c>
      <c r="G3998" s="50">
        <f t="shared" si="250"/>
        <v>9</v>
      </c>
      <c r="H3998" s="50">
        <f t="shared" si="251"/>
        <v>3</v>
      </c>
      <c r="I3998" s="54" t="s">
        <v>15622</v>
      </c>
      <c r="J3998" s="54" t="s">
        <v>17050</v>
      </c>
      <c r="K3998" s="54" t="s">
        <v>17124</v>
      </c>
      <c r="L3998" s="54" t="s">
        <v>15626</v>
      </c>
      <c r="M3998" s="55">
        <v>1</v>
      </c>
      <c r="N3998" s="55">
        <v>1</v>
      </c>
      <c r="O3998" s="54" t="s">
        <v>15615</v>
      </c>
    </row>
    <row r="3999" spans="1:15" x14ac:dyDescent="0.25">
      <c r="A3999" s="19">
        <v>3998</v>
      </c>
      <c r="B3999" t="s">
        <v>10222</v>
      </c>
      <c r="C3999" t="s">
        <v>5157</v>
      </c>
      <c r="D3999" s="50" t="s">
        <v>16891</v>
      </c>
      <c r="E3999" s="84">
        <f t="shared" si="248"/>
        <v>43714</v>
      </c>
      <c r="F3999" s="50">
        <f t="shared" si="249"/>
        <v>2019</v>
      </c>
      <c r="G3999" s="50">
        <f t="shared" si="250"/>
        <v>9</v>
      </c>
      <c r="H3999" s="50">
        <f t="shared" si="251"/>
        <v>5</v>
      </c>
      <c r="I3999" s="54" t="s">
        <v>15622</v>
      </c>
      <c r="J3999" s="54" t="s">
        <v>17050</v>
      </c>
      <c r="K3999" s="54" t="s">
        <v>17124</v>
      </c>
      <c r="L3999" s="54" t="s">
        <v>15626</v>
      </c>
      <c r="M3999" s="55">
        <v>0.8</v>
      </c>
      <c r="N3999" s="55">
        <v>0.99</v>
      </c>
      <c r="O3999" s="54" t="s">
        <v>15616</v>
      </c>
    </row>
    <row r="4000" spans="1:15" x14ac:dyDescent="0.25">
      <c r="A4000" s="19">
        <v>3999</v>
      </c>
      <c r="B4000" t="s">
        <v>9924</v>
      </c>
      <c r="C4000" t="s">
        <v>5447</v>
      </c>
      <c r="D4000" s="50" t="s">
        <v>16892</v>
      </c>
      <c r="E4000" s="84">
        <f t="shared" si="248"/>
        <v>43715</v>
      </c>
      <c r="F4000" s="50">
        <f t="shared" si="249"/>
        <v>2019</v>
      </c>
      <c r="G4000" s="50">
        <f t="shared" si="250"/>
        <v>9</v>
      </c>
      <c r="H4000" s="50">
        <f t="shared" si="251"/>
        <v>6</v>
      </c>
      <c r="I4000" s="54" t="s">
        <v>15640</v>
      </c>
      <c r="J4000" s="54" t="s">
        <v>17050</v>
      </c>
      <c r="K4000" s="54" t="s">
        <v>17124</v>
      </c>
      <c r="L4000" s="54" t="s">
        <v>15624</v>
      </c>
      <c r="M4000" s="55">
        <v>1</v>
      </c>
      <c r="N4000" s="55">
        <v>0.93</v>
      </c>
      <c r="O4000" s="54" t="s">
        <v>15616</v>
      </c>
    </row>
    <row r="4001" spans="1:15" x14ac:dyDescent="0.25">
      <c r="A4001" s="19">
        <v>4000</v>
      </c>
      <c r="B4001" t="s">
        <v>9939</v>
      </c>
      <c r="C4001" t="s">
        <v>5432</v>
      </c>
      <c r="D4001" s="50" t="s">
        <v>16892</v>
      </c>
      <c r="E4001" s="84">
        <f t="shared" si="248"/>
        <v>43715</v>
      </c>
      <c r="F4001" s="50">
        <f t="shared" si="249"/>
        <v>2019</v>
      </c>
      <c r="G4001" s="50">
        <f t="shared" si="250"/>
        <v>9</v>
      </c>
      <c r="H4001" s="50">
        <f t="shared" si="251"/>
        <v>6</v>
      </c>
      <c r="I4001" s="54" t="s">
        <v>15629</v>
      </c>
      <c r="J4001" s="54" t="s">
        <v>17050</v>
      </c>
      <c r="K4001" s="54" t="s">
        <v>17124</v>
      </c>
      <c r="L4001" s="54" t="s">
        <v>15626</v>
      </c>
      <c r="M4001" s="55">
        <v>0.67</v>
      </c>
      <c r="N4001" s="55">
        <v>0.95</v>
      </c>
      <c r="O4001" s="54" t="s">
        <v>15615</v>
      </c>
    </row>
    <row r="4002" spans="1:15" x14ac:dyDescent="0.25">
      <c r="A4002" s="19">
        <v>4001</v>
      </c>
      <c r="B4002" t="s">
        <v>9103</v>
      </c>
      <c r="C4002" t="s">
        <v>6250</v>
      </c>
      <c r="D4002" s="50" t="s">
        <v>16893</v>
      </c>
      <c r="E4002" s="84">
        <f t="shared" si="248"/>
        <v>43716</v>
      </c>
      <c r="F4002" s="50">
        <f t="shared" si="249"/>
        <v>2019</v>
      </c>
      <c r="G4002" s="50">
        <f t="shared" si="250"/>
        <v>9</v>
      </c>
      <c r="H4002" s="50">
        <f t="shared" si="251"/>
        <v>7</v>
      </c>
      <c r="I4002" s="54" t="s">
        <v>15622</v>
      </c>
      <c r="J4002" s="54" t="s">
        <v>17050</v>
      </c>
      <c r="K4002" s="54" t="s">
        <v>17124</v>
      </c>
      <c r="L4002" s="54" t="s">
        <v>15623</v>
      </c>
      <c r="M4002" s="55">
        <v>0.5</v>
      </c>
      <c r="N4002" s="55">
        <v>0.99</v>
      </c>
      <c r="O4002" s="54" t="s">
        <v>15615</v>
      </c>
    </row>
    <row r="4003" spans="1:15" x14ac:dyDescent="0.25">
      <c r="A4003" s="19">
        <v>4002</v>
      </c>
      <c r="B4003" t="s">
        <v>8517</v>
      </c>
      <c r="C4003" t="s">
        <v>6827</v>
      </c>
      <c r="D4003" s="50" t="s">
        <v>16894</v>
      </c>
      <c r="E4003" s="84">
        <f t="shared" si="248"/>
        <v>43717</v>
      </c>
      <c r="F4003" s="50">
        <f t="shared" si="249"/>
        <v>2019</v>
      </c>
      <c r="G4003" s="50">
        <f t="shared" si="250"/>
        <v>9</v>
      </c>
      <c r="H4003" s="50">
        <f t="shared" si="251"/>
        <v>1</v>
      </c>
      <c r="I4003" s="54" t="s">
        <v>15678</v>
      </c>
      <c r="J4003" s="54" t="s">
        <v>17083</v>
      </c>
      <c r="K4003" s="54" t="s">
        <v>17124</v>
      </c>
      <c r="L4003" s="54" t="s">
        <v>15624</v>
      </c>
      <c r="M4003" s="55">
        <v>1</v>
      </c>
      <c r="N4003" s="55">
        <v>1</v>
      </c>
      <c r="O4003" s="54" t="s">
        <v>15616</v>
      </c>
    </row>
    <row r="4004" spans="1:15" x14ac:dyDescent="0.25">
      <c r="A4004" s="19">
        <v>4003</v>
      </c>
      <c r="B4004" t="s">
        <v>8900</v>
      </c>
      <c r="C4004" t="s">
        <v>6452</v>
      </c>
      <c r="D4004" s="50" t="s">
        <v>16894</v>
      </c>
      <c r="E4004" s="84">
        <f t="shared" si="248"/>
        <v>43717</v>
      </c>
      <c r="F4004" s="50">
        <f t="shared" si="249"/>
        <v>2019</v>
      </c>
      <c r="G4004" s="50">
        <f t="shared" si="250"/>
        <v>9</v>
      </c>
      <c r="H4004" s="50">
        <f t="shared" si="251"/>
        <v>1</v>
      </c>
      <c r="I4004" s="54" t="s">
        <v>15622</v>
      </c>
      <c r="J4004" s="54" t="s">
        <v>17050</v>
      </c>
      <c r="K4004" s="54" t="s">
        <v>17124</v>
      </c>
      <c r="L4004" s="54" t="s">
        <v>15626</v>
      </c>
      <c r="M4004" s="55">
        <v>1</v>
      </c>
      <c r="N4004" s="55">
        <v>1</v>
      </c>
      <c r="O4004" s="54" t="s">
        <v>15616</v>
      </c>
    </row>
    <row r="4005" spans="1:15" x14ac:dyDescent="0.25">
      <c r="A4005" s="19">
        <v>4004</v>
      </c>
      <c r="B4005" t="s">
        <v>9655</v>
      </c>
      <c r="C4005" t="s">
        <v>5709</v>
      </c>
      <c r="D4005" s="50" t="s">
        <v>16894</v>
      </c>
      <c r="E4005" s="84">
        <f t="shared" si="248"/>
        <v>43717</v>
      </c>
      <c r="F4005" s="50">
        <f t="shared" si="249"/>
        <v>2019</v>
      </c>
      <c r="G4005" s="50">
        <f t="shared" si="250"/>
        <v>9</v>
      </c>
      <c r="H4005" s="50">
        <f t="shared" si="251"/>
        <v>1</v>
      </c>
      <c r="I4005" s="54" t="s">
        <v>15622</v>
      </c>
      <c r="J4005" s="54" t="s">
        <v>17050</v>
      </c>
      <c r="K4005" s="54" t="s">
        <v>17124</v>
      </c>
      <c r="L4005" s="54" t="s">
        <v>15624</v>
      </c>
      <c r="M4005" s="55">
        <v>1</v>
      </c>
      <c r="N4005" s="55">
        <v>0.95</v>
      </c>
      <c r="O4005" s="54" t="s">
        <v>15616</v>
      </c>
    </row>
    <row r="4006" spans="1:15" x14ac:dyDescent="0.25">
      <c r="A4006" s="19">
        <v>4005</v>
      </c>
      <c r="B4006" t="s">
        <v>9087</v>
      </c>
      <c r="C4006" t="s">
        <v>6266</v>
      </c>
      <c r="D4006" s="50" t="s">
        <v>16894</v>
      </c>
      <c r="E4006" s="84">
        <f t="shared" si="248"/>
        <v>43717</v>
      </c>
      <c r="F4006" s="50">
        <f t="shared" si="249"/>
        <v>2019</v>
      </c>
      <c r="G4006" s="50">
        <f t="shared" si="250"/>
        <v>9</v>
      </c>
      <c r="H4006" s="50">
        <f t="shared" si="251"/>
        <v>1</v>
      </c>
      <c r="I4006" s="54" t="s">
        <v>15622</v>
      </c>
      <c r="J4006" s="54" t="s">
        <v>17050</v>
      </c>
      <c r="K4006" s="54" t="s">
        <v>17124</v>
      </c>
      <c r="L4006" s="54" t="s">
        <v>15623</v>
      </c>
      <c r="M4006" s="55">
        <v>0.5</v>
      </c>
      <c r="N4006" s="55">
        <v>0.24</v>
      </c>
      <c r="O4006" s="54" t="s">
        <v>15615</v>
      </c>
    </row>
    <row r="4007" spans="1:15" x14ac:dyDescent="0.25">
      <c r="A4007" s="19">
        <v>4006</v>
      </c>
      <c r="B4007" t="s">
        <v>9300</v>
      </c>
      <c r="C4007" t="s">
        <v>6056</v>
      </c>
      <c r="D4007" s="50" t="s">
        <v>16895</v>
      </c>
      <c r="E4007" s="84">
        <f t="shared" si="248"/>
        <v>43719</v>
      </c>
      <c r="F4007" s="50">
        <f t="shared" si="249"/>
        <v>2019</v>
      </c>
      <c r="G4007" s="50">
        <f t="shared" si="250"/>
        <v>9</v>
      </c>
      <c r="H4007" s="50">
        <f t="shared" si="251"/>
        <v>3</v>
      </c>
      <c r="I4007" s="54" t="s">
        <v>15622</v>
      </c>
      <c r="J4007" s="54" t="s">
        <v>17050</v>
      </c>
      <c r="K4007" s="54" t="s">
        <v>17124</v>
      </c>
      <c r="L4007" s="54" t="s">
        <v>15626</v>
      </c>
      <c r="M4007" s="55">
        <v>1</v>
      </c>
      <c r="N4007" s="55">
        <v>1</v>
      </c>
      <c r="O4007" s="54" t="s">
        <v>15615</v>
      </c>
    </row>
    <row r="4008" spans="1:15" x14ac:dyDescent="0.25">
      <c r="A4008" s="19">
        <v>4007</v>
      </c>
      <c r="B4008" t="s">
        <v>8003</v>
      </c>
      <c r="C4008" t="s">
        <v>7328</v>
      </c>
      <c r="D4008" s="50" t="s">
        <v>16896</v>
      </c>
      <c r="E4008" s="84">
        <f t="shared" si="248"/>
        <v>43721</v>
      </c>
      <c r="F4008" s="50">
        <f t="shared" si="249"/>
        <v>2019</v>
      </c>
      <c r="G4008" s="50">
        <f t="shared" si="250"/>
        <v>9</v>
      </c>
      <c r="H4008" s="50">
        <f t="shared" si="251"/>
        <v>5</v>
      </c>
      <c r="I4008" s="54" t="s">
        <v>15625</v>
      </c>
      <c r="J4008" s="54" t="s">
        <v>17050</v>
      </c>
      <c r="K4008" s="54" t="s">
        <v>17124</v>
      </c>
      <c r="L4008" s="54" t="s">
        <v>15626</v>
      </c>
      <c r="M4008" s="55">
        <v>0.94</v>
      </c>
      <c r="N4008" s="55">
        <v>0.99</v>
      </c>
      <c r="O4008" s="54" t="s">
        <v>15615</v>
      </c>
    </row>
    <row r="4009" spans="1:15" x14ac:dyDescent="0.25">
      <c r="A4009" s="19">
        <v>4008</v>
      </c>
      <c r="B4009" t="s">
        <v>8629</v>
      </c>
      <c r="C4009" t="s">
        <v>6719</v>
      </c>
      <c r="D4009" s="50" t="s">
        <v>16897</v>
      </c>
      <c r="E4009" s="84">
        <f t="shared" si="248"/>
        <v>43727</v>
      </c>
      <c r="F4009" s="50">
        <f t="shared" si="249"/>
        <v>2019</v>
      </c>
      <c r="G4009" s="50">
        <f t="shared" si="250"/>
        <v>9</v>
      </c>
      <c r="H4009" s="50">
        <f t="shared" si="251"/>
        <v>4</v>
      </c>
      <c r="I4009" s="54" t="s">
        <v>15622</v>
      </c>
      <c r="J4009" s="54" t="s">
        <v>17050</v>
      </c>
      <c r="K4009" s="54" t="s">
        <v>17124</v>
      </c>
      <c r="L4009" s="54" t="s">
        <v>15626</v>
      </c>
      <c r="M4009" s="55">
        <v>0.95</v>
      </c>
      <c r="N4009" s="55">
        <v>0.99</v>
      </c>
      <c r="O4009" s="54" t="s">
        <v>15615</v>
      </c>
    </row>
    <row r="4010" spans="1:15" x14ac:dyDescent="0.25">
      <c r="A4010" s="19">
        <v>4009</v>
      </c>
      <c r="B4010" t="s">
        <v>9394</v>
      </c>
      <c r="C4010" t="s">
        <v>5963</v>
      </c>
      <c r="D4010" s="50" t="s">
        <v>16898</v>
      </c>
      <c r="E4010" s="84">
        <f t="shared" si="248"/>
        <v>43728</v>
      </c>
      <c r="F4010" s="50">
        <f t="shared" si="249"/>
        <v>2019</v>
      </c>
      <c r="G4010" s="50">
        <f t="shared" si="250"/>
        <v>9</v>
      </c>
      <c r="H4010" s="50">
        <f t="shared" si="251"/>
        <v>5</v>
      </c>
      <c r="I4010" s="54" t="s">
        <v>15622</v>
      </c>
      <c r="J4010" s="54" t="s">
        <v>17050</v>
      </c>
      <c r="K4010" s="54" t="s">
        <v>17124</v>
      </c>
      <c r="L4010" s="54" t="s">
        <v>15624</v>
      </c>
      <c r="M4010" s="55">
        <v>1</v>
      </c>
      <c r="N4010" s="55">
        <v>0.85</v>
      </c>
      <c r="O4010" s="54" t="s">
        <v>15615</v>
      </c>
    </row>
    <row r="4011" spans="1:15" x14ac:dyDescent="0.25">
      <c r="A4011" s="19">
        <v>4010</v>
      </c>
      <c r="B4011" t="s">
        <v>8439</v>
      </c>
      <c r="C4011" t="s">
        <v>6903</v>
      </c>
      <c r="D4011" s="50" t="s">
        <v>16899</v>
      </c>
      <c r="E4011" s="84">
        <f t="shared" si="248"/>
        <v>43731</v>
      </c>
      <c r="F4011" s="50">
        <f t="shared" si="249"/>
        <v>2019</v>
      </c>
      <c r="G4011" s="50">
        <f t="shared" si="250"/>
        <v>9</v>
      </c>
      <c r="H4011" s="50">
        <f t="shared" si="251"/>
        <v>1</v>
      </c>
      <c r="I4011" s="54" t="s">
        <v>15629</v>
      </c>
      <c r="J4011" s="54" t="s">
        <v>17050</v>
      </c>
      <c r="K4011" s="54" t="s">
        <v>17124</v>
      </c>
      <c r="L4011" s="54" t="s">
        <v>15624</v>
      </c>
      <c r="M4011" s="55">
        <v>1</v>
      </c>
      <c r="N4011" s="55">
        <v>0.9</v>
      </c>
      <c r="O4011" s="54" t="s">
        <v>15615</v>
      </c>
    </row>
    <row r="4012" spans="1:15" x14ac:dyDescent="0.25">
      <c r="A4012" s="19">
        <v>4011</v>
      </c>
      <c r="B4012" t="s">
        <v>10293</v>
      </c>
      <c r="C4012" t="s">
        <v>5086</v>
      </c>
      <c r="D4012" s="50" t="s">
        <v>16899</v>
      </c>
      <c r="E4012" s="84">
        <f t="shared" si="248"/>
        <v>43731</v>
      </c>
      <c r="F4012" s="50">
        <f t="shared" si="249"/>
        <v>2019</v>
      </c>
      <c r="G4012" s="50">
        <f t="shared" si="250"/>
        <v>9</v>
      </c>
      <c r="H4012" s="50">
        <f t="shared" si="251"/>
        <v>1</v>
      </c>
      <c r="I4012" s="54" t="s">
        <v>15625</v>
      </c>
      <c r="J4012" s="54" t="s">
        <v>17050</v>
      </c>
      <c r="K4012" s="54" t="s">
        <v>17124</v>
      </c>
      <c r="L4012" s="54" t="s">
        <v>15626</v>
      </c>
      <c r="M4012" s="55">
        <v>1</v>
      </c>
      <c r="N4012" s="55">
        <v>1</v>
      </c>
      <c r="O4012" s="54" t="s">
        <v>15615</v>
      </c>
    </row>
    <row r="4013" spans="1:15" x14ac:dyDescent="0.25">
      <c r="A4013" s="19">
        <v>4012</v>
      </c>
      <c r="B4013" t="s">
        <v>10048</v>
      </c>
      <c r="C4013" t="s">
        <v>5326</v>
      </c>
      <c r="D4013" s="50" t="s">
        <v>16899</v>
      </c>
      <c r="E4013" s="84">
        <f t="shared" si="248"/>
        <v>43731</v>
      </c>
      <c r="F4013" s="50">
        <f t="shared" si="249"/>
        <v>2019</v>
      </c>
      <c r="G4013" s="50">
        <f t="shared" si="250"/>
        <v>9</v>
      </c>
      <c r="H4013" s="50">
        <f t="shared" si="251"/>
        <v>1</v>
      </c>
      <c r="I4013" s="54" t="s">
        <v>15622</v>
      </c>
      <c r="J4013" s="54" t="s">
        <v>17050</v>
      </c>
      <c r="K4013" s="54" t="s">
        <v>17124</v>
      </c>
      <c r="L4013" s="54" t="s">
        <v>15626</v>
      </c>
      <c r="M4013" s="55">
        <v>1</v>
      </c>
      <c r="N4013" s="55">
        <v>1</v>
      </c>
      <c r="O4013" s="54" t="s">
        <v>15616</v>
      </c>
    </row>
    <row r="4014" spans="1:15" x14ac:dyDescent="0.25">
      <c r="A4014" s="19">
        <v>4013</v>
      </c>
      <c r="B4014" t="s">
        <v>9445</v>
      </c>
      <c r="C4014" t="s">
        <v>5914</v>
      </c>
      <c r="D4014" s="50" t="s">
        <v>16899</v>
      </c>
      <c r="E4014" s="84">
        <f t="shared" si="248"/>
        <v>43731</v>
      </c>
      <c r="F4014" s="50">
        <f t="shared" si="249"/>
        <v>2019</v>
      </c>
      <c r="G4014" s="50">
        <f t="shared" si="250"/>
        <v>9</v>
      </c>
      <c r="H4014" s="50">
        <f t="shared" si="251"/>
        <v>1</v>
      </c>
      <c r="I4014" s="54" t="s">
        <v>15622</v>
      </c>
      <c r="J4014" s="54" t="s">
        <v>17050</v>
      </c>
      <c r="K4014" s="54" t="s">
        <v>17124</v>
      </c>
      <c r="L4014" s="54" t="s">
        <v>15626</v>
      </c>
      <c r="M4014" s="55">
        <v>1</v>
      </c>
      <c r="N4014" s="55">
        <v>1</v>
      </c>
      <c r="O4014" s="54" t="s">
        <v>15616</v>
      </c>
    </row>
    <row r="4015" spans="1:15" x14ac:dyDescent="0.25">
      <c r="A4015" s="19">
        <v>4014</v>
      </c>
      <c r="B4015" t="s">
        <v>8576</v>
      </c>
      <c r="C4015" t="s">
        <v>6771</v>
      </c>
      <c r="D4015" s="50" t="s">
        <v>16900</v>
      </c>
      <c r="E4015" s="84">
        <f t="shared" si="248"/>
        <v>43732</v>
      </c>
      <c r="F4015" s="50">
        <f t="shared" si="249"/>
        <v>2019</v>
      </c>
      <c r="G4015" s="50">
        <f t="shared" si="250"/>
        <v>9</v>
      </c>
      <c r="H4015" s="50">
        <f t="shared" si="251"/>
        <v>2</v>
      </c>
      <c r="I4015" s="54" t="s">
        <v>15622</v>
      </c>
      <c r="J4015" s="54" t="s">
        <v>17050</v>
      </c>
      <c r="K4015" s="54" t="s">
        <v>17124</v>
      </c>
      <c r="L4015" s="54" t="s">
        <v>15626</v>
      </c>
      <c r="M4015" s="55">
        <v>1</v>
      </c>
      <c r="N4015" s="55">
        <v>0.99</v>
      </c>
      <c r="O4015" s="54" t="s">
        <v>15616</v>
      </c>
    </row>
    <row r="4016" spans="1:15" x14ac:dyDescent="0.25">
      <c r="A4016" s="19">
        <v>4015</v>
      </c>
      <c r="B4016" t="s">
        <v>8100</v>
      </c>
      <c r="C4016" t="s">
        <v>7234</v>
      </c>
      <c r="D4016" s="50" t="s">
        <v>16901</v>
      </c>
      <c r="E4016" s="84">
        <f t="shared" si="248"/>
        <v>43733</v>
      </c>
      <c r="F4016" s="50">
        <f t="shared" si="249"/>
        <v>2019</v>
      </c>
      <c r="G4016" s="50">
        <f t="shared" si="250"/>
        <v>9</v>
      </c>
      <c r="H4016" s="50">
        <f t="shared" si="251"/>
        <v>3</v>
      </c>
      <c r="I4016" s="54" t="s">
        <v>15622</v>
      </c>
      <c r="J4016" s="54" t="s">
        <v>17050</v>
      </c>
      <c r="K4016" s="54" t="s">
        <v>17124</v>
      </c>
      <c r="L4016" s="54" t="s">
        <v>15624</v>
      </c>
      <c r="M4016" s="55">
        <v>1</v>
      </c>
      <c r="N4016" s="55">
        <v>0.74</v>
      </c>
      <c r="O4016" s="54" t="s">
        <v>15615</v>
      </c>
    </row>
    <row r="4017" spans="1:15" x14ac:dyDescent="0.25">
      <c r="A4017" s="19">
        <v>4016</v>
      </c>
      <c r="B4017" t="s">
        <v>8600</v>
      </c>
      <c r="C4017" t="s">
        <v>6747</v>
      </c>
      <c r="D4017" s="50" t="s">
        <v>16902</v>
      </c>
      <c r="E4017" s="84">
        <f t="shared" si="248"/>
        <v>43734</v>
      </c>
      <c r="F4017" s="50">
        <f t="shared" si="249"/>
        <v>2019</v>
      </c>
      <c r="G4017" s="50">
        <f t="shared" si="250"/>
        <v>9</v>
      </c>
      <c r="H4017" s="50">
        <f t="shared" si="251"/>
        <v>4</v>
      </c>
      <c r="I4017" s="54" t="s">
        <v>15622</v>
      </c>
      <c r="J4017" s="54" t="s">
        <v>17050</v>
      </c>
      <c r="K4017" s="54" t="s">
        <v>17124</v>
      </c>
      <c r="L4017" s="54" t="s">
        <v>15626</v>
      </c>
      <c r="M4017" s="55">
        <v>0.91</v>
      </c>
      <c r="N4017" s="55">
        <v>0.96</v>
      </c>
      <c r="O4017" s="54" t="s">
        <v>15615</v>
      </c>
    </row>
    <row r="4018" spans="1:15" x14ac:dyDescent="0.25">
      <c r="A4018" s="19">
        <v>4017</v>
      </c>
      <c r="B4018" t="s">
        <v>9968</v>
      </c>
      <c r="C4018" t="s">
        <v>5404</v>
      </c>
      <c r="D4018" s="50" t="s">
        <v>16903</v>
      </c>
      <c r="E4018" s="84">
        <f t="shared" si="248"/>
        <v>43737</v>
      </c>
      <c r="F4018" s="50">
        <f t="shared" si="249"/>
        <v>2019</v>
      </c>
      <c r="G4018" s="50">
        <f t="shared" si="250"/>
        <v>9</v>
      </c>
      <c r="H4018" s="50">
        <f t="shared" si="251"/>
        <v>7</v>
      </c>
      <c r="I4018" s="54" t="s">
        <v>15629</v>
      </c>
      <c r="J4018" s="54" t="s">
        <v>17050</v>
      </c>
      <c r="K4018" s="54" t="s">
        <v>17124</v>
      </c>
      <c r="L4018" s="54" t="s">
        <v>15624</v>
      </c>
      <c r="M4018" s="55">
        <v>1</v>
      </c>
      <c r="N4018" s="55">
        <v>0.64</v>
      </c>
      <c r="O4018" s="54" t="s">
        <v>15615</v>
      </c>
    </row>
    <row r="4019" spans="1:15" x14ac:dyDescent="0.25">
      <c r="A4019" s="19">
        <v>4018</v>
      </c>
      <c r="B4019" t="s">
        <v>9637</v>
      </c>
      <c r="C4019" t="s">
        <v>5727</v>
      </c>
      <c r="D4019" s="50" t="s">
        <v>16903</v>
      </c>
      <c r="E4019" s="84">
        <f t="shared" si="248"/>
        <v>43737</v>
      </c>
      <c r="F4019" s="50">
        <f t="shared" si="249"/>
        <v>2019</v>
      </c>
      <c r="G4019" s="50">
        <f t="shared" si="250"/>
        <v>9</v>
      </c>
      <c r="H4019" s="50">
        <f t="shared" si="251"/>
        <v>7</v>
      </c>
      <c r="I4019" s="54" t="s">
        <v>15622</v>
      </c>
      <c r="J4019" s="54" t="s">
        <v>17050</v>
      </c>
      <c r="K4019" s="54" t="s">
        <v>17124</v>
      </c>
      <c r="L4019" s="54" t="s">
        <v>15623</v>
      </c>
      <c r="M4019" s="55">
        <v>1</v>
      </c>
      <c r="N4019" s="55">
        <v>0.75</v>
      </c>
      <c r="O4019" s="54" t="s">
        <v>15615</v>
      </c>
    </row>
    <row r="4020" spans="1:15" x14ac:dyDescent="0.25">
      <c r="A4020" s="19">
        <v>4019</v>
      </c>
      <c r="B4020" t="s">
        <v>8004</v>
      </c>
      <c r="C4020" t="s">
        <v>7327</v>
      </c>
      <c r="D4020" s="50" t="s">
        <v>16904</v>
      </c>
      <c r="E4020" s="84">
        <f t="shared" si="248"/>
        <v>43738</v>
      </c>
      <c r="F4020" s="50">
        <f t="shared" si="249"/>
        <v>2019</v>
      </c>
      <c r="G4020" s="50">
        <f t="shared" si="250"/>
        <v>9</v>
      </c>
      <c r="H4020" s="50">
        <f t="shared" si="251"/>
        <v>1</v>
      </c>
      <c r="I4020" s="54" t="s">
        <v>15652</v>
      </c>
      <c r="J4020" s="54" t="s">
        <v>17050</v>
      </c>
      <c r="K4020" s="54" t="s">
        <v>17124</v>
      </c>
      <c r="L4020" s="54" t="s">
        <v>15626</v>
      </c>
      <c r="M4020" s="55">
        <v>1</v>
      </c>
      <c r="N4020" s="55">
        <v>1</v>
      </c>
      <c r="O4020" s="54" t="s">
        <v>15616</v>
      </c>
    </row>
    <row r="4021" spans="1:15" x14ac:dyDescent="0.25">
      <c r="A4021" s="19">
        <v>4020</v>
      </c>
      <c r="B4021" t="s">
        <v>11219</v>
      </c>
      <c r="C4021" t="s">
        <v>4182</v>
      </c>
      <c r="D4021" s="50" t="s">
        <v>16904</v>
      </c>
      <c r="E4021" s="84">
        <f t="shared" si="248"/>
        <v>43738</v>
      </c>
      <c r="F4021" s="50">
        <f t="shared" si="249"/>
        <v>2019</v>
      </c>
      <c r="G4021" s="50">
        <f t="shared" si="250"/>
        <v>9</v>
      </c>
      <c r="H4021" s="50">
        <f t="shared" si="251"/>
        <v>1</v>
      </c>
      <c r="I4021" s="54" t="s">
        <v>15625</v>
      </c>
      <c r="J4021" s="54" t="s">
        <v>17050</v>
      </c>
      <c r="K4021" s="54" t="s">
        <v>17124</v>
      </c>
      <c r="L4021" s="54" t="s">
        <v>15624</v>
      </c>
      <c r="M4021" s="55">
        <v>0.8</v>
      </c>
      <c r="N4021" s="55">
        <v>1</v>
      </c>
      <c r="O4021" s="54" t="s">
        <v>15615</v>
      </c>
    </row>
    <row r="4022" spans="1:15" x14ac:dyDescent="0.25">
      <c r="A4022" s="19">
        <v>4021</v>
      </c>
      <c r="B4022" t="s">
        <v>11725</v>
      </c>
      <c r="C4022" t="s">
        <v>3682</v>
      </c>
      <c r="D4022" s="50" t="s">
        <v>16905</v>
      </c>
      <c r="E4022" s="84">
        <f t="shared" si="248"/>
        <v>43740</v>
      </c>
      <c r="F4022" s="50">
        <f t="shared" si="249"/>
        <v>2019</v>
      </c>
      <c r="G4022" s="50">
        <f t="shared" si="250"/>
        <v>10</v>
      </c>
      <c r="H4022" s="50">
        <f t="shared" si="251"/>
        <v>3</v>
      </c>
      <c r="I4022" s="54" t="s">
        <v>15625</v>
      </c>
      <c r="J4022" s="54" t="s">
        <v>17050</v>
      </c>
      <c r="K4022" s="54" t="s">
        <v>17124</v>
      </c>
      <c r="L4022" s="54" t="s">
        <v>15624</v>
      </c>
      <c r="M4022" s="55">
        <v>1</v>
      </c>
      <c r="N4022" s="55">
        <v>0.64</v>
      </c>
      <c r="O4022" s="54" t="s">
        <v>15615</v>
      </c>
    </row>
    <row r="4023" spans="1:15" x14ac:dyDescent="0.25">
      <c r="A4023" s="19">
        <v>4022</v>
      </c>
      <c r="B4023" t="s">
        <v>7731</v>
      </c>
      <c r="C4023" t="s">
        <v>7589</v>
      </c>
      <c r="D4023" s="50" t="s">
        <v>16906</v>
      </c>
      <c r="E4023" s="84">
        <f t="shared" si="248"/>
        <v>43744</v>
      </c>
      <c r="F4023" s="50">
        <f t="shared" si="249"/>
        <v>2019</v>
      </c>
      <c r="G4023" s="50">
        <f t="shared" si="250"/>
        <v>10</v>
      </c>
      <c r="H4023" s="50">
        <f t="shared" si="251"/>
        <v>7</v>
      </c>
      <c r="I4023" s="54" t="s">
        <v>15622</v>
      </c>
      <c r="J4023" s="54" t="s">
        <v>17050</v>
      </c>
      <c r="K4023" s="54" t="s">
        <v>17124</v>
      </c>
      <c r="L4023" s="54" t="s">
        <v>15626</v>
      </c>
      <c r="M4023" s="55">
        <v>1</v>
      </c>
      <c r="N4023" s="55">
        <v>0.96</v>
      </c>
      <c r="O4023" s="54" t="s">
        <v>15616</v>
      </c>
    </row>
    <row r="4024" spans="1:15" x14ac:dyDescent="0.25">
      <c r="A4024" s="19">
        <v>4023</v>
      </c>
      <c r="B4024" t="s">
        <v>11309</v>
      </c>
      <c r="C4024" t="s">
        <v>4092</v>
      </c>
      <c r="D4024" s="50" t="s">
        <v>16906</v>
      </c>
      <c r="E4024" s="84">
        <f t="shared" si="248"/>
        <v>43744</v>
      </c>
      <c r="F4024" s="50">
        <f t="shared" si="249"/>
        <v>2019</v>
      </c>
      <c r="G4024" s="50">
        <f t="shared" si="250"/>
        <v>10</v>
      </c>
      <c r="H4024" s="50">
        <f t="shared" si="251"/>
        <v>7</v>
      </c>
      <c r="I4024" s="54" t="s">
        <v>15629</v>
      </c>
      <c r="J4024" s="54" t="s">
        <v>17050</v>
      </c>
      <c r="K4024" s="54" t="s">
        <v>17124</v>
      </c>
      <c r="L4024" s="54" t="s">
        <v>15624</v>
      </c>
      <c r="M4024" s="55">
        <v>1</v>
      </c>
      <c r="N4024" s="55">
        <v>1</v>
      </c>
      <c r="O4024" s="54" t="s">
        <v>15616</v>
      </c>
    </row>
    <row r="4025" spans="1:15" x14ac:dyDescent="0.25">
      <c r="A4025" s="19">
        <v>4024</v>
      </c>
      <c r="B4025" t="s">
        <v>11486</v>
      </c>
      <c r="C4025" t="s">
        <v>3916</v>
      </c>
      <c r="D4025" s="50" t="s">
        <v>16906</v>
      </c>
      <c r="E4025" s="84">
        <f t="shared" si="248"/>
        <v>43744</v>
      </c>
      <c r="F4025" s="50">
        <f t="shared" si="249"/>
        <v>2019</v>
      </c>
      <c r="G4025" s="50">
        <f t="shared" si="250"/>
        <v>10</v>
      </c>
      <c r="H4025" s="50">
        <f t="shared" si="251"/>
        <v>7</v>
      </c>
      <c r="I4025" s="54" t="s">
        <v>15714</v>
      </c>
      <c r="J4025" s="54" t="s">
        <v>17073</v>
      </c>
      <c r="K4025" s="54" t="s">
        <v>17124</v>
      </c>
      <c r="L4025" s="54" t="s">
        <v>15623</v>
      </c>
      <c r="M4025" s="55">
        <v>1</v>
      </c>
      <c r="N4025" s="55">
        <v>0.94</v>
      </c>
      <c r="O4025" s="54" t="s">
        <v>15615</v>
      </c>
    </row>
    <row r="4026" spans="1:15" x14ac:dyDescent="0.25">
      <c r="A4026" s="19">
        <v>4025</v>
      </c>
      <c r="B4026" t="s">
        <v>9570</v>
      </c>
      <c r="C4026" t="s">
        <v>5791</v>
      </c>
      <c r="D4026" s="50" t="s">
        <v>16907</v>
      </c>
      <c r="E4026" s="84">
        <f t="shared" si="248"/>
        <v>43745</v>
      </c>
      <c r="F4026" s="50">
        <f t="shared" si="249"/>
        <v>2019</v>
      </c>
      <c r="G4026" s="50">
        <f t="shared" si="250"/>
        <v>10</v>
      </c>
      <c r="H4026" s="50">
        <f t="shared" si="251"/>
        <v>1</v>
      </c>
      <c r="I4026" s="54" t="s">
        <v>15622</v>
      </c>
      <c r="J4026" s="54" t="s">
        <v>17050</v>
      </c>
      <c r="K4026" s="54" t="s">
        <v>17124</v>
      </c>
      <c r="L4026" s="54" t="s">
        <v>15626</v>
      </c>
      <c r="M4026" s="55">
        <v>1</v>
      </c>
      <c r="N4026" s="55">
        <v>1</v>
      </c>
      <c r="O4026" s="54" t="s">
        <v>15615</v>
      </c>
    </row>
    <row r="4027" spans="1:15" x14ac:dyDescent="0.25">
      <c r="A4027" s="19">
        <v>4026</v>
      </c>
      <c r="B4027" t="s">
        <v>9890</v>
      </c>
      <c r="C4027" t="s">
        <v>5481</v>
      </c>
      <c r="D4027" s="50" t="s">
        <v>16908</v>
      </c>
      <c r="E4027" s="84">
        <f t="shared" si="248"/>
        <v>43748</v>
      </c>
      <c r="F4027" s="50">
        <f t="shared" si="249"/>
        <v>2019</v>
      </c>
      <c r="G4027" s="50">
        <f t="shared" si="250"/>
        <v>10</v>
      </c>
      <c r="H4027" s="50">
        <f t="shared" si="251"/>
        <v>4</v>
      </c>
      <c r="I4027" s="54" t="s">
        <v>15622</v>
      </c>
      <c r="J4027" s="54" t="s">
        <v>17050</v>
      </c>
      <c r="K4027" s="54" t="s">
        <v>17124</v>
      </c>
      <c r="L4027" s="54" t="s">
        <v>15623</v>
      </c>
      <c r="M4027" s="55">
        <v>1</v>
      </c>
      <c r="N4027" s="55">
        <v>0.71</v>
      </c>
      <c r="O4027" s="54" t="s">
        <v>15615</v>
      </c>
    </row>
    <row r="4028" spans="1:15" x14ac:dyDescent="0.25">
      <c r="A4028" s="19">
        <v>4027</v>
      </c>
      <c r="B4028" t="s">
        <v>8280</v>
      </c>
      <c r="C4028" t="s">
        <v>7055</v>
      </c>
      <c r="D4028" s="50" t="s">
        <v>16909</v>
      </c>
      <c r="E4028" s="84">
        <f t="shared" si="248"/>
        <v>43749</v>
      </c>
      <c r="F4028" s="50">
        <f t="shared" si="249"/>
        <v>2019</v>
      </c>
      <c r="G4028" s="50">
        <f t="shared" si="250"/>
        <v>10</v>
      </c>
      <c r="H4028" s="50">
        <f t="shared" si="251"/>
        <v>5</v>
      </c>
      <c r="I4028" s="54" t="s">
        <v>15625</v>
      </c>
      <c r="J4028" s="54" t="s">
        <v>17050</v>
      </c>
      <c r="K4028" s="54" t="s">
        <v>17124</v>
      </c>
      <c r="L4028" s="54" t="s">
        <v>15626</v>
      </c>
      <c r="M4028" s="55">
        <v>1</v>
      </c>
      <c r="N4028" s="55">
        <v>0.88</v>
      </c>
      <c r="O4028" s="54" t="s">
        <v>15615</v>
      </c>
    </row>
    <row r="4029" spans="1:15" x14ac:dyDescent="0.25">
      <c r="A4029" s="19">
        <v>4028</v>
      </c>
      <c r="B4029" t="s">
        <v>9558</v>
      </c>
      <c r="C4029" t="s">
        <v>5802</v>
      </c>
      <c r="D4029" s="50" t="s">
        <v>16910</v>
      </c>
      <c r="E4029" s="84">
        <f t="shared" si="248"/>
        <v>43750</v>
      </c>
      <c r="F4029" s="50">
        <f t="shared" si="249"/>
        <v>2019</v>
      </c>
      <c r="G4029" s="50">
        <f t="shared" si="250"/>
        <v>10</v>
      </c>
      <c r="H4029" s="50">
        <f t="shared" si="251"/>
        <v>6</v>
      </c>
      <c r="I4029" s="54" t="s">
        <v>15622</v>
      </c>
      <c r="J4029" s="54" t="s">
        <v>17050</v>
      </c>
      <c r="K4029" s="54" t="s">
        <v>17124</v>
      </c>
      <c r="L4029" s="54" t="s">
        <v>15623</v>
      </c>
      <c r="M4029" s="55">
        <v>1</v>
      </c>
      <c r="N4029" s="55">
        <v>0.85</v>
      </c>
      <c r="O4029" s="54" t="s">
        <v>15616</v>
      </c>
    </row>
    <row r="4030" spans="1:15" x14ac:dyDescent="0.25">
      <c r="A4030" s="19">
        <v>4029</v>
      </c>
      <c r="B4030" t="s">
        <v>8556</v>
      </c>
      <c r="C4030" t="s">
        <v>6790</v>
      </c>
      <c r="D4030" s="50" t="s">
        <v>16911</v>
      </c>
      <c r="E4030" s="84">
        <f t="shared" si="248"/>
        <v>43751</v>
      </c>
      <c r="F4030" s="50">
        <f t="shared" si="249"/>
        <v>2019</v>
      </c>
      <c r="G4030" s="50">
        <f t="shared" si="250"/>
        <v>10</v>
      </c>
      <c r="H4030" s="50">
        <f t="shared" si="251"/>
        <v>7</v>
      </c>
      <c r="I4030" s="54" t="s">
        <v>15629</v>
      </c>
      <c r="J4030" s="54" t="s">
        <v>17050</v>
      </c>
      <c r="K4030" s="54" t="s">
        <v>17124</v>
      </c>
      <c r="L4030" s="54" t="s">
        <v>15626</v>
      </c>
      <c r="M4030" s="55">
        <v>1</v>
      </c>
      <c r="N4030" s="55">
        <v>0.87</v>
      </c>
      <c r="O4030" s="54" t="s">
        <v>15616</v>
      </c>
    </row>
    <row r="4031" spans="1:15" x14ac:dyDescent="0.25">
      <c r="A4031" s="19">
        <v>4030</v>
      </c>
      <c r="B4031" t="s">
        <v>8253</v>
      </c>
      <c r="C4031" t="s">
        <v>7082</v>
      </c>
      <c r="D4031" s="50" t="s">
        <v>16912</v>
      </c>
      <c r="E4031" s="84">
        <f t="shared" si="248"/>
        <v>43752</v>
      </c>
      <c r="F4031" s="50">
        <f t="shared" si="249"/>
        <v>2019</v>
      </c>
      <c r="G4031" s="50">
        <f t="shared" si="250"/>
        <v>10</v>
      </c>
      <c r="H4031" s="50">
        <f t="shared" si="251"/>
        <v>1</v>
      </c>
      <c r="I4031" s="54" t="s">
        <v>15629</v>
      </c>
      <c r="J4031" s="54" t="s">
        <v>17050</v>
      </c>
      <c r="K4031" s="54" t="s">
        <v>17124</v>
      </c>
      <c r="L4031" s="54" t="s">
        <v>15624</v>
      </c>
      <c r="M4031" s="55">
        <v>0.95</v>
      </c>
      <c r="N4031" s="55">
        <v>0.96</v>
      </c>
      <c r="O4031" s="54" t="s">
        <v>15616</v>
      </c>
    </row>
    <row r="4032" spans="1:15" x14ac:dyDescent="0.25">
      <c r="A4032" s="19">
        <v>4031</v>
      </c>
      <c r="B4032" t="s">
        <v>8917</v>
      </c>
      <c r="C4032" t="s">
        <v>6435</v>
      </c>
      <c r="D4032" s="50" t="s">
        <v>16913</v>
      </c>
      <c r="E4032" s="84">
        <f t="shared" si="248"/>
        <v>43754</v>
      </c>
      <c r="F4032" s="50">
        <f t="shared" si="249"/>
        <v>2019</v>
      </c>
      <c r="G4032" s="50">
        <f t="shared" si="250"/>
        <v>10</v>
      </c>
      <c r="H4032" s="50">
        <f t="shared" si="251"/>
        <v>3</v>
      </c>
      <c r="I4032" s="54" t="s">
        <v>15625</v>
      </c>
      <c r="J4032" s="54" t="s">
        <v>17050</v>
      </c>
      <c r="K4032" s="54" t="s">
        <v>17124</v>
      </c>
      <c r="L4032" s="54" t="s">
        <v>15628</v>
      </c>
      <c r="M4032" s="55">
        <v>0.33</v>
      </c>
      <c r="N4032" s="55">
        <v>0.54</v>
      </c>
      <c r="O4032" s="54" t="s">
        <v>15615</v>
      </c>
    </row>
    <row r="4033" spans="1:15" x14ac:dyDescent="0.25">
      <c r="A4033" s="19">
        <v>4032</v>
      </c>
      <c r="B4033" t="s">
        <v>8736</v>
      </c>
      <c r="C4033" t="s">
        <v>6612</v>
      </c>
      <c r="D4033" s="50" t="s">
        <v>16914</v>
      </c>
      <c r="E4033" s="84">
        <f t="shared" si="248"/>
        <v>43756</v>
      </c>
      <c r="F4033" s="50">
        <f t="shared" si="249"/>
        <v>2019</v>
      </c>
      <c r="G4033" s="50">
        <f t="shared" si="250"/>
        <v>10</v>
      </c>
      <c r="H4033" s="50">
        <f t="shared" si="251"/>
        <v>5</v>
      </c>
      <c r="I4033" s="54" t="s">
        <v>15622</v>
      </c>
      <c r="J4033" s="54" t="s">
        <v>17050</v>
      </c>
      <c r="K4033" s="54" t="s">
        <v>17124</v>
      </c>
      <c r="L4033" s="54" t="s">
        <v>15626</v>
      </c>
      <c r="M4033" s="55">
        <v>1</v>
      </c>
      <c r="N4033" s="55">
        <v>0.89</v>
      </c>
      <c r="O4033" s="54" t="s">
        <v>15615</v>
      </c>
    </row>
    <row r="4034" spans="1:15" x14ac:dyDescent="0.25">
      <c r="A4034" s="19">
        <v>4033</v>
      </c>
      <c r="B4034" t="s">
        <v>11192</v>
      </c>
      <c r="C4034" t="s">
        <v>4208</v>
      </c>
      <c r="D4034" s="50" t="s">
        <v>16915</v>
      </c>
      <c r="E4034" s="84">
        <f t="shared" si="248"/>
        <v>43757</v>
      </c>
      <c r="F4034" s="50">
        <f t="shared" si="249"/>
        <v>2019</v>
      </c>
      <c r="G4034" s="50">
        <f t="shared" si="250"/>
        <v>10</v>
      </c>
      <c r="H4034" s="50">
        <f t="shared" si="251"/>
        <v>6</v>
      </c>
      <c r="I4034" s="54" t="s">
        <v>15622</v>
      </c>
      <c r="J4034" s="54" t="s">
        <v>17050</v>
      </c>
      <c r="K4034" s="54" t="s">
        <v>17124</v>
      </c>
      <c r="L4034" s="54" t="s">
        <v>15626</v>
      </c>
      <c r="M4034" s="55">
        <v>1</v>
      </c>
      <c r="N4034" s="55">
        <v>1</v>
      </c>
      <c r="O4034" s="54" t="s">
        <v>15615</v>
      </c>
    </row>
    <row r="4035" spans="1:15" x14ac:dyDescent="0.25">
      <c r="A4035" s="19">
        <v>4034</v>
      </c>
      <c r="B4035" t="s">
        <v>8056</v>
      </c>
      <c r="C4035" t="s">
        <v>7277</v>
      </c>
      <c r="D4035" s="50" t="s">
        <v>16916</v>
      </c>
      <c r="E4035" s="84">
        <f t="shared" ref="E4035:E4098" si="252">DATE(LEFT(D4035,4),MID(D4035,5,2),RIGHT(D4035,2))</f>
        <v>43761</v>
      </c>
      <c r="F4035" s="50">
        <f t="shared" ref="F4035:F4098" si="253">YEAR(E4035)</f>
        <v>2019</v>
      </c>
      <c r="G4035" s="50">
        <f t="shared" ref="G4035:G4098" si="254">MONTH(E4035)</f>
        <v>10</v>
      </c>
      <c r="H4035" s="50">
        <f t="shared" ref="H4035:H4098" si="255">WEEKDAY(E4035,2)</f>
        <v>3</v>
      </c>
      <c r="I4035" s="54" t="s">
        <v>15656</v>
      </c>
      <c r="J4035" s="54" t="s">
        <v>17103</v>
      </c>
      <c r="K4035" s="54" t="s">
        <v>17124</v>
      </c>
      <c r="L4035" s="54" t="s">
        <v>15626</v>
      </c>
      <c r="M4035" s="55">
        <v>1</v>
      </c>
      <c r="N4035" s="55">
        <v>1</v>
      </c>
      <c r="O4035" s="54" t="s">
        <v>15615</v>
      </c>
    </row>
    <row r="4036" spans="1:15" x14ac:dyDescent="0.25">
      <c r="A4036" s="19">
        <v>4035</v>
      </c>
      <c r="B4036" t="s">
        <v>8217</v>
      </c>
      <c r="C4036" t="s">
        <v>7118</v>
      </c>
      <c r="D4036" s="50" t="s">
        <v>16917</v>
      </c>
      <c r="E4036" s="84">
        <f t="shared" si="252"/>
        <v>43762</v>
      </c>
      <c r="F4036" s="50">
        <f t="shared" si="253"/>
        <v>2019</v>
      </c>
      <c r="G4036" s="50">
        <f t="shared" si="254"/>
        <v>10</v>
      </c>
      <c r="H4036" s="50">
        <f t="shared" si="255"/>
        <v>4</v>
      </c>
      <c r="I4036" s="54" t="s">
        <v>15625</v>
      </c>
      <c r="J4036" s="54" t="s">
        <v>17050</v>
      </c>
      <c r="K4036" s="54" t="s">
        <v>17124</v>
      </c>
      <c r="L4036" s="54" t="s">
        <v>15624</v>
      </c>
      <c r="M4036" s="55">
        <v>1</v>
      </c>
      <c r="N4036" s="55">
        <v>0.98</v>
      </c>
      <c r="O4036" s="54" t="s">
        <v>15616</v>
      </c>
    </row>
    <row r="4037" spans="1:15" x14ac:dyDescent="0.25">
      <c r="A4037" s="19">
        <v>4036</v>
      </c>
      <c r="B4037" t="s">
        <v>9493</v>
      </c>
      <c r="C4037" t="s">
        <v>5866</v>
      </c>
      <c r="D4037" s="50" t="s">
        <v>16917</v>
      </c>
      <c r="E4037" s="84">
        <f t="shared" si="252"/>
        <v>43762</v>
      </c>
      <c r="F4037" s="50">
        <f t="shared" si="253"/>
        <v>2019</v>
      </c>
      <c r="G4037" s="50">
        <f t="shared" si="254"/>
        <v>10</v>
      </c>
      <c r="H4037" s="50">
        <f t="shared" si="255"/>
        <v>4</v>
      </c>
      <c r="I4037" s="54" t="s">
        <v>15622</v>
      </c>
      <c r="J4037" s="54" t="s">
        <v>17050</v>
      </c>
      <c r="K4037" s="54" t="s">
        <v>17124</v>
      </c>
      <c r="L4037" s="54" t="s">
        <v>15624</v>
      </c>
      <c r="M4037" s="55">
        <v>1</v>
      </c>
      <c r="N4037" s="55">
        <v>0.92</v>
      </c>
      <c r="O4037" s="54" t="s">
        <v>15615</v>
      </c>
    </row>
    <row r="4038" spans="1:15" x14ac:dyDescent="0.25">
      <c r="A4038" s="19">
        <v>4037</v>
      </c>
      <c r="B4038" t="s">
        <v>10939</v>
      </c>
      <c r="C4038" t="s">
        <v>4455</v>
      </c>
      <c r="D4038" s="50" t="s">
        <v>16917</v>
      </c>
      <c r="E4038" s="84">
        <f t="shared" si="252"/>
        <v>43762</v>
      </c>
      <c r="F4038" s="50">
        <f t="shared" si="253"/>
        <v>2019</v>
      </c>
      <c r="G4038" s="50">
        <f t="shared" si="254"/>
        <v>10</v>
      </c>
      <c r="H4038" s="50">
        <f t="shared" si="255"/>
        <v>4</v>
      </c>
      <c r="I4038" s="54" t="s">
        <v>15622</v>
      </c>
      <c r="J4038" s="54" t="s">
        <v>17050</v>
      </c>
      <c r="K4038" s="54" t="s">
        <v>17124</v>
      </c>
      <c r="L4038" s="54" t="s">
        <v>15624</v>
      </c>
      <c r="M4038" s="55">
        <v>0.96</v>
      </c>
      <c r="N4038" s="55">
        <v>1</v>
      </c>
      <c r="O4038" s="54" t="s">
        <v>15615</v>
      </c>
    </row>
    <row r="4039" spans="1:15" x14ac:dyDescent="0.25">
      <c r="A4039" s="19">
        <v>4038</v>
      </c>
      <c r="B4039" t="s">
        <v>11594</v>
      </c>
      <c r="C4039" t="s">
        <v>3811</v>
      </c>
      <c r="D4039" s="50" t="s">
        <v>16918</v>
      </c>
      <c r="E4039" s="84">
        <f t="shared" si="252"/>
        <v>43763</v>
      </c>
      <c r="F4039" s="50">
        <f t="shared" si="253"/>
        <v>2019</v>
      </c>
      <c r="G4039" s="50">
        <f t="shared" si="254"/>
        <v>10</v>
      </c>
      <c r="H4039" s="50">
        <f t="shared" si="255"/>
        <v>5</v>
      </c>
      <c r="I4039" s="54" t="s">
        <v>15625</v>
      </c>
      <c r="J4039" s="54" t="s">
        <v>17050</v>
      </c>
      <c r="K4039" s="54" t="s">
        <v>17124</v>
      </c>
      <c r="L4039" s="54" t="s">
        <v>15628</v>
      </c>
      <c r="M4039" s="55">
        <v>0</v>
      </c>
      <c r="N4039" s="55">
        <v>0.91</v>
      </c>
      <c r="O4039" s="54" t="s">
        <v>15615</v>
      </c>
    </row>
    <row r="4040" spans="1:15" x14ac:dyDescent="0.25">
      <c r="A4040" s="19">
        <v>4039</v>
      </c>
      <c r="B4040" t="s">
        <v>11674</v>
      </c>
      <c r="C4040" t="s">
        <v>3732</v>
      </c>
      <c r="D4040" s="50" t="s">
        <v>16919</v>
      </c>
      <c r="E4040" s="84">
        <f t="shared" si="252"/>
        <v>43765</v>
      </c>
      <c r="F4040" s="50">
        <f t="shared" si="253"/>
        <v>2019</v>
      </c>
      <c r="G4040" s="50">
        <f t="shared" si="254"/>
        <v>10</v>
      </c>
      <c r="H4040" s="50">
        <f t="shared" si="255"/>
        <v>7</v>
      </c>
      <c r="I4040" s="54" t="s">
        <v>15625</v>
      </c>
      <c r="J4040" s="54" t="s">
        <v>17050</v>
      </c>
      <c r="K4040" s="54" t="s">
        <v>17124</v>
      </c>
      <c r="L4040" s="54" t="s">
        <v>15623</v>
      </c>
      <c r="M4040" s="55">
        <v>0.6</v>
      </c>
      <c r="N4040" s="55">
        <v>0.5</v>
      </c>
      <c r="O4040" s="54" t="s">
        <v>15616</v>
      </c>
    </row>
    <row r="4041" spans="1:15" x14ac:dyDescent="0.25">
      <c r="A4041" s="19">
        <v>4040</v>
      </c>
      <c r="B4041" t="s">
        <v>9785</v>
      </c>
      <c r="C4041" t="s">
        <v>5584</v>
      </c>
      <c r="D4041" s="50" t="s">
        <v>16920</v>
      </c>
      <c r="E4041" s="84">
        <f t="shared" si="252"/>
        <v>43767</v>
      </c>
      <c r="F4041" s="50">
        <f t="shared" si="253"/>
        <v>2019</v>
      </c>
      <c r="G4041" s="50">
        <f t="shared" si="254"/>
        <v>10</v>
      </c>
      <c r="H4041" s="50">
        <f t="shared" si="255"/>
        <v>2</v>
      </c>
      <c r="I4041" s="54" t="s">
        <v>15622</v>
      </c>
      <c r="J4041" s="54" t="s">
        <v>17050</v>
      </c>
      <c r="K4041" s="54" t="s">
        <v>17124</v>
      </c>
      <c r="L4041" s="54" t="s">
        <v>15626</v>
      </c>
      <c r="M4041" s="55">
        <v>1</v>
      </c>
      <c r="N4041" s="55">
        <v>0.81</v>
      </c>
      <c r="O4041" s="54" t="s">
        <v>15616</v>
      </c>
    </row>
    <row r="4042" spans="1:15" x14ac:dyDescent="0.25">
      <c r="A4042" s="19">
        <v>4041</v>
      </c>
      <c r="B4042" t="s">
        <v>10621</v>
      </c>
      <c r="C4042" t="s">
        <v>4765</v>
      </c>
      <c r="D4042" s="50" t="s">
        <v>16920</v>
      </c>
      <c r="E4042" s="84">
        <f t="shared" si="252"/>
        <v>43767</v>
      </c>
      <c r="F4042" s="50">
        <f t="shared" si="253"/>
        <v>2019</v>
      </c>
      <c r="G4042" s="50">
        <f t="shared" si="254"/>
        <v>10</v>
      </c>
      <c r="H4042" s="50">
        <f t="shared" si="255"/>
        <v>2</v>
      </c>
      <c r="I4042" s="54" t="s">
        <v>15622</v>
      </c>
      <c r="J4042" s="54" t="s">
        <v>17050</v>
      </c>
      <c r="K4042" s="54" t="s">
        <v>17124</v>
      </c>
      <c r="L4042" s="54" t="s">
        <v>15626</v>
      </c>
      <c r="M4042" s="55">
        <v>0.7</v>
      </c>
      <c r="N4042" s="55">
        <v>0.9</v>
      </c>
      <c r="O4042" s="54" t="s">
        <v>15615</v>
      </c>
    </row>
    <row r="4043" spans="1:15" x14ac:dyDescent="0.25">
      <c r="A4043" s="19">
        <v>4042</v>
      </c>
      <c r="B4043" t="s">
        <v>11303</v>
      </c>
      <c r="C4043" t="s">
        <v>4098</v>
      </c>
      <c r="D4043" s="50" t="s">
        <v>16921</v>
      </c>
      <c r="E4043" s="84">
        <f t="shared" si="252"/>
        <v>43768</v>
      </c>
      <c r="F4043" s="50">
        <f t="shared" si="253"/>
        <v>2019</v>
      </c>
      <c r="G4043" s="50">
        <f t="shared" si="254"/>
        <v>10</v>
      </c>
      <c r="H4043" s="50">
        <f t="shared" si="255"/>
        <v>3</v>
      </c>
      <c r="I4043" s="54" t="s">
        <v>15625</v>
      </c>
      <c r="J4043" s="54" t="s">
        <v>17050</v>
      </c>
      <c r="K4043" s="54" t="s">
        <v>17124</v>
      </c>
      <c r="L4043" s="54" t="s">
        <v>15626</v>
      </c>
      <c r="M4043" s="55">
        <v>1</v>
      </c>
      <c r="N4043" s="55">
        <v>0.9</v>
      </c>
      <c r="O4043" s="54" t="s">
        <v>15616</v>
      </c>
    </row>
    <row r="4044" spans="1:15" x14ac:dyDescent="0.25">
      <c r="A4044" s="19">
        <v>4043</v>
      </c>
      <c r="B4044" t="s">
        <v>10768</v>
      </c>
      <c r="C4044" t="s">
        <v>4622</v>
      </c>
      <c r="D4044" s="50" t="s">
        <v>16922</v>
      </c>
      <c r="E4044" s="84">
        <f t="shared" si="252"/>
        <v>43769</v>
      </c>
      <c r="F4044" s="50">
        <f t="shared" si="253"/>
        <v>2019</v>
      </c>
      <c r="G4044" s="50">
        <f t="shared" si="254"/>
        <v>10</v>
      </c>
      <c r="H4044" s="50">
        <f t="shared" si="255"/>
        <v>4</v>
      </c>
      <c r="I4044" s="54" t="s">
        <v>15625</v>
      </c>
      <c r="J4044" s="54" t="s">
        <v>17050</v>
      </c>
      <c r="K4044" s="54" t="s">
        <v>17124</v>
      </c>
      <c r="L4044" s="54" t="s">
        <v>15626</v>
      </c>
      <c r="M4044" s="55">
        <v>1</v>
      </c>
      <c r="N4044" s="55">
        <v>1</v>
      </c>
      <c r="O4044" s="54" t="s">
        <v>15615</v>
      </c>
    </row>
    <row r="4045" spans="1:15" x14ac:dyDescent="0.25">
      <c r="A4045" s="19">
        <v>4044</v>
      </c>
      <c r="B4045" t="s">
        <v>9005</v>
      </c>
      <c r="C4045" t="s">
        <v>6349</v>
      </c>
      <c r="D4045" s="50" t="s">
        <v>16923</v>
      </c>
      <c r="E4045" s="84">
        <f t="shared" si="252"/>
        <v>43771</v>
      </c>
      <c r="F4045" s="50">
        <f t="shared" si="253"/>
        <v>2019</v>
      </c>
      <c r="G4045" s="50">
        <f t="shared" si="254"/>
        <v>11</v>
      </c>
      <c r="H4045" s="50">
        <f t="shared" si="255"/>
        <v>6</v>
      </c>
      <c r="I4045" s="54" t="s">
        <v>15622</v>
      </c>
      <c r="J4045" s="54" t="s">
        <v>17050</v>
      </c>
      <c r="K4045" s="54" t="s">
        <v>17124</v>
      </c>
      <c r="L4045" s="54" t="s">
        <v>15626</v>
      </c>
      <c r="M4045" s="55">
        <v>1</v>
      </c>
      <c r="N4045" s="55">
        <v>0.99</v>
      </c>
      <c r="O4045" s="54" t="s">
        <v>15616</v>
      </c>
    </row>
    <row r="4046" spans="1:15" x14ac:dyDescent="0.25">
      <c r="A4046" s="19">
        <v>4045</v>
      </c>
      <c r="B4046" t="s">
        <v>8559</v>
      </c>
      <c r="C4046" t="s">
        <v>6788</v>
      </c>
      <c r="D4046" s="50" t="s">
        <v>16923</v>
      </c>
      <c r="E4046" s="84">
        <f t="shared" si="252"/>
        <v>43771</v>
      </c>
      <c r="F4046" s="50">
        <f t="shared" si="253"/>
        <v>2019</v>
      </c>
      <c r="G4046" s="50">
        <f t="shared" si="254"/>
        <v>11</v>
      </c>
      <c r="H4046" s="50">
        <f t="shared" si="255"/>
        <v>6</v>
      </c>
      <c r="I4046" s="54" t="s">
        <v>15622</v>
      </c>
      <c r="J4046" s="54" t="s">
        <v>17050</v>
      </c>
      <c r="K4046" s="54" t="s">
        <v>17124</v>
      </c>
      <c r="L4046" s="54" t="s">
        <v>15626</v>
      </c>
      <c r="M4046" s="55">
        <v>1</v>
      </c>
      <c r="N4046" s="55">
        <v>0.98</v>
      </c>
      <c r="O4046" s="54" t="s">
        <v>15616</v>
      </c>
    </row>
    <row r="4047" spans="1:15" x14ac:dyDescent="0.25">
      <c r="A4047" s="19">
        <v>4046</v>
      </c>
      <c r="B4047" t="s">
        <v>10807</v>
      </c>
      <c r="C4047" t="s">
        <v>4586</v>
      </c>
      <c r="D4047" s="50" t="s">
        <v>16923</v>
      </c>
      <c r="E4047" s="84">
        <f t="shared" si="252"/>
        <v>43771</v>
      </c>
      <c r="F4047" s="50">
        <f t="shared" si="253"/>
        <v>2019</v>
      </c>
      <c r="G4047" s="50">
        <f t="shared" si="254"/>
        <v>11</v>
      </c>
      <c r="H4047" s="50">
        <f t="shared" si="255"/>
        <v>6</v>
      </c>
      <c r="I4047" s="54" t="s">
        <v>15622</v>
      </c>
      <c r="J4047" s="54" t="s">
        <v>17050</v>
      </c>
      <c r="K4047" s="54" t="s">
        <v>17124</v>
      </c>
      <c r="L4047" s="54" t="s">
        <v>15626</v>
      </c>
      <c r="M4047" s="55">
        <v>1</v>
      </c>
      <c r="N4047" s="55">
        <v>0.98</v>
      </c>
      <c r="O4047" s="54" t="s">
        <v>15615</v>
      </c>
    </row>
    <row r="4048" spans="1:15" x14ac:dyDescent="0.25">
      <c r="A4048" s="19">
        <v>4047</v>
      </c>
      <c r="B4048" t="s">
        <v>10989</v>
      </c>
      <c r="C4048" t="s">
        <v>4408</v>
      </c>
      <c r="D4048" s="50" t="s">
        <v>16924</v>
      </c>
      <c r="E4048" s="84">
        <f t="shared" si="252"/>
        <v>43773</v>
      </c>
      <c r="F4048" s="50">
        <f t="shared" si="253"/>
        <v>2019</v>
      </c>
      <c r="G4048" s="50">
        <f t="shared" si="254"/>
        <v>11</v>
      </c>
      <c r="H4048" s="50">
        <f t="shared" si="255"/>
        <v>1</v>
      </c>
      <c r="I4048" s="54" t="s">
        <v>15622</v>
      </c>
      <c r="J4048" s="54" t="s">
        <v>17050</v>
      </c>
      <c r="K4048" s="54" t="s">
        <v>17124</v>
      </c>
      <c r="L4048" s="54" t="s">
        <v>15623</v>
      </c>
      <c r="M4048" s="55">
        <v>1</v>
      </c>
      <c r="N4048" s="55">
        <v>1</v>
      </c>
      <c r="O4048" s="54" t="s">
        <v>15615</v>
      </c>
    </row>
    <row r="4049" spans="1:15" x14ac:dyDescent="0.25">
      <c r="A4049" s="19">
        <v>4048</v>
      </c>
      <c r="B4049" t="s">
        <v>11620</v>
      </c>
      <c r="C4049" t="s">
        <v>3785</v>
      </c>
      <c r="D4049" s="50" t="s">
        <v>16925</v>
      </c>
      <c r="E4049" s="84">
        <f t="shared" si="252"/>
        <v>43774</v>
      </c>
      <c r="F4049" s="50">
        <f t="shared" si="253"/>
        <v>2019</v>
      </c>
      <c r="G4049" s="50">
        <f t="shared" si="254"/>
        <v>11</v>
      </c>
      <c r="H4049" s="50">
        <f t="shared" si="255"/>
        <v>2</v>
      </c>
      <c r="I4049" s="54" t="s">
        <v>15625</v>
      </c>
      <c r="J4049" s="54" t="s">
        <v>17050</v>
      </c>
      <c r="K4049" s="54" t="s">
        <v>17124</v>
      </c>
      <c r="L4049" s="54" t="s">
        <v>15628</v>
      </c>
      <c r="M4049" s="55">
        <v>0</v>
      </c>
      <c r="N4049" s="55">
        <v>1</v>
      </c>
      <c r="O4049" s="54" t="s">
        <v>15615</v>
      </c>
    </row>
    <row r="4050" spans="1:15" x14ac:dyDescent="0.25">
      <c r="A4050" s="19">
        <v>4049</v>
      </c>
      <c r="B4050" t="s">
        <v>9032</v>
      </c>
      <c r="C4050" t="s">
        <v>6321</v>
      </c>
      <c r="D4050" s="50" t="s">
        <v>16925</v>
      </c>
      <c r="E4050" s="84">
        <f t="shared" si="252"/>
        <v>43774</v>
      </c>
      <c r="F4050" s="50">
        <f t="shared" si="253"/>
        <v>2019</v>
      </c>
      <c r="G4050" s="50">
        <f t="shared" si="254"/>
        <v>11</v>
      </c>
      <c r="H4050" s="50">
        <f t="shared" si="255"/>
        <v>2</v>
      </c>
      <c r="I4050" s="54" t="s">
        <v>15711</v>
      </c>
      <c r="J4050" s="54" t="s">
        <v>17059</v>
      </c>
      <c r="K4050" s="54" t="s">
        <v>17124</v>
      </c>
      <c r="L4050" s="54" t="s">
        <v>15626</v>
      </c>
      <c r="M4050" s="55">
        <v>1</v>
      </c>
      <c r="N4050" s="55">
        <v>1</v>
      </c>
      <c r="O4050" s="54" t="s">
        <v>15615</v>
      </c>
    </row>
    <row r="4051" spans="1:15" x14ac:dyDescent="0.25">
      <c r="A4051" s="19">
        <v>4050</v>
      </c>
      <c r="B4051" t="s">
        <v>9145</v>
      </c>
      <c r="C4051" t="s">
        <v>6208</v>
      </c>
      <c r="D4051" s="50" t="s">
        <v>16926</v>
      </c>
      <c r="E4051" s="84">
        <f t="shared" si="252"/>
        <v>43776</v>
      </c>
      <c r="F4051" s="50">
        <f t="shared" si="253"/>
        <v>2019</v>
      </c>
      <c r="G4051" s="50">
        <f t="shared" si="254"/>
        <v>11</v>
      </c>
      <c r="H4051" s="50">
        <f t="shared" si="255"/>
        <v>4</v>
      </c>
      <c r="I4051" s="54" t="s">
        <v>15625</v>
      </c>
      <c r="J4051" s="54" t="s">
        <v>17050</v>
      </c>
      <c r="K4051" s="54" t="s">
        <v>17124</v>
      </c>
      <c r="L4051" s="54" t="s">
        <v>15626</v>
      </c>
      <c r="M4051" s="55">
        <v>1</v>
      </c>
      <c r="N4051" s="55">
        <v>0.93</v>
      </c>
      <c r="O4051" s="54" t="s">
        <v>15616</v>
      </c>
    </row>
    <row r="4052" spans="1:15" x14ac:dyDescent="0.25">
      <c r="A4052" s="19">
        <v>4051</v>
      </c>
      <c r="B4052" t="s">
        <v>8547</v>
      </c>
      <c r="C4052" t="s">
        <v>6799</v>
      </c>
      <c r="D4052" s="50" t="s">
        <v>16926</v>
      </c>
      <c r="E4052" s="84">
        <f t="shared" si="252"/>
        <v>43776</v>
      </c>
      <c r="F4052" s="50">
        <f t="shared" si="253"/>
        <v>2019</v>
      </c>
      <c r="G4052" s="50">
        <f t="shared" si="254"/>
        <v>11</v>
      </c>
      <c r="H4052" s="50">
        <f t="shared" si="255"/>
        <v>4</v>
      </c>
      <c r="I4052" s="54" t="s">
        <v>15681</v>
      </c>
      <c r="J4052" s="54" t="s">
        <v>17104</v>
      </c>
      <c r="K4052" s="54" t="s">
        <v>17124</v>
      </c>
      <c r="L4052" s="54" t="s">
        <v>15626</v>
      </c>
      <c r="M4052" s="55">
        <v>0.9</v>
      </c>
      <c r="N4052" s="55">
        <v>0.98</v>
      </c>
      <c r="O4052" s="54" t="s">
        <v>15615</v>
      </c>
    </row>
    <row r="4053" spans="1:15" x14ac:dyDescent="0.25">
      <c r="A4053" s="19">
        <v>4052</v>
      </c>
      <c r="B4053" t="s">
        <v>11254</v>
      </c>
      <c r="C4053" t="s">
        <v>4147</v>
      </c>
      <c r="D4053" s="50" t="s">
        <v>16927</v>
      </c>
      <c r="E4053" s="84">
        <f t="shared" si="252"/>
        <v>43778</v>
      </c>
      <c r="F4053" s="50">
        <f t="shared" si="253"/>
        <v>2019</v>
      </c>
      <c r="G4053" s="50">
        <f t="shared" si="254"/>
        <v>11</v>
      </c>
      <c r="H4053" s="50">
        <f t="shared" si="255"/>
        <v>6</v>
      </c>
      <c r="I4053" s="54" t="s">
        <v>15622</v>
      </c>
      <c r="J4053" s="54" t="s">
        <v>17050</v>
      </c>
      <c r="K4053" s="54" t="s">
        <v>17124</v>
      </c>
      <c r="L4053" s="54" t="s">
        <v>15623</v>
      </c>
      <c r="M4053" s="55">
        <v>0.5</v>
      </c>
      <c r="N4053" s="55">
        <v>1</v>
      </c>
      <c r="O4053" s="54" t="s">
        <v>15616</v>
      </c>
    </row>
    <row r="4054" spans="1:15" x14ac:dyDescent="0.25">
      <c r="A4054" s="19">
        <v>4053</v>
      </c>
      <c r="B4054" t="s">
        <v>9440</v>
      </c>
      <c r="C4054" t="s">
        <v>5919</v>
      </c>
      <c r="D4054" s="50" t="s">
        <v>16928</v>
      </c>
      <c r="E4054" s="84">
        <f t="shared" si="252"/>
        <v>43780</v>
      </c>
      <c r="F4054" s="50">
        <f t="shared" si="253"/>
        <v>2019</v>
      </c>
      <c r="G4054" s="50">
        <f t="shared" si="254"/>
        <v>11</v>
      </c>
      <c r="H4054" s="50">
        <f t="shared" si="255"/>
        <v>1</v>
      </c>
      <c r="I4054" s="54" t="s">
        <v>15622</v>
      </c>
      <c r="J4054" s="54" t="s">
        <v>17050</v>
      </c>
      <c r="K4054" s="54" t="s">
        <v>17124</v>
      </c>
      <c r="L4054" s="54" t="s">
        <v>15624</v>
      </c>
      <c r="M4054" s="55">
        <v>1</v>
      </c>
      <c r="N4054" s="55">
        <v>1</v>
      </c>
      <c r="O4054" s="54" t="s">
        <v>15615</v>
      </c>
    </row>
    <row r="4055" spans="1:15" x14ac:dyDescent="0.25">
      <c r="A4055" s="19">
        <v>4054</v>
      </c>
      <c r="B4055" t="s">
        <v>11514</v>
      </c>
      <c r="C4055" t="s">
        <v>3889</v>
      </c>
      <c r="D4055" s="50" t="s">
        <v>16929</v>
      </c>
      <c r="E4055" s="84">
        <f t="shared" si="252"/>
        <v>43783</v>
      </c>
      <c r="F4055" s="50">
        <f t="shared" si="253"/>
        <v>2019</v>
      </c>
      <c r="G4055" s="50">
        <f t="shared" si="254"/>
        <v>11</v>
      </c>
      <c r="H4055" s="50">
        <f t="shared" si="255"/>
        <v>4</v>
      </c>
      <c r="I4055" s="54" t="s">
        <v>15625</v>
      </c>
      <c r="J4055" s="54" t="s">
        <v>17050</v>
      </c>
      <c r="K4055" s="54" t="s">
        <v>17124</v>
      </c>
      <c r="L4055" s="54" t="s">
        <v>15628</v>
      </c>
      <c r="M4055" s="55">
        <v>0.25</v>
      </c>
      <c r="N4055" s="55">
        <v>0.84</v>
      </c>
      <c r="O4055" s="54" t="s">
        <v>15615</v>
      </c>
    </row>
    <row r="4056" spans="1:15" x14ac:dyDescent="0.25">
      <c r="A4056" s="19">
        <v>4055</v>
      </c>
      <c r="B4056" t="s">
        <v>10945</v>
      </c>
      <c r="C4056" t="s">
        <v>4449</v>
      </c>
      <c r="D4056" s="50" t="s">
        <v>16930</v>
      </c>
      <c r="E4056" s="84">
        <f t="shared" si="252"/>
        <v>43784</v>
      </c>
      <c r="F4056" s="50">
        <f t="shared" si="253"/>
        <v>2019</v>
      </c>
      <c r="G4056" s="50">
        <f t="shared" si="254"/>
        <v>11</v>
      </c>
      <c r="H4056" s="50">
        <f t="shared" si="255"/>
        <v>5</v>
      </c>
      <c r="I4056" s="54" t="s">
        <v>15629</v>
      </c>
      <c r="J4056" s="54" t="s">
        <v>17050</v>
      </c>
      <c r="K4056" s="54" t="s">
        <v>17124</v>
      </c>
      <c r="L4056" s="54" t="s">
        <v>15623</v>
      </c>
      <c r="M4056" s="55">
        <v>0.5</v>
      </c>
      <c r="N4056" s="55">
        <v>1</v>
      </c>
      <c r="O4056" s="54" t="s">
        <v>15615</v>
      </c>
    </row>
    <row r="4057" spans="1:15" x14ac:dyDescent="0.25">
      <c r="A4057" s="19">
        <v>4056</v>
      </c>
      <c r="B4057" t="s">
        <v>8235</v>
      </c>
      <c r="C4057" t="s">
        <v>7100</v>
      </c>
      <c r="D4057" s="50" t="s">
        <v>16930</v>
      </c>
      <c r="E4057" s="84">
        <f t="shared" si="252"/>
        <v>43784</v>
      </c>
      <c r="F4057" s="50">
        <f t="shared" si="253"/>
        <v>2019</v>
      </c>
      <c r="G4057" s="50">
        <f t="shared" si="254"/>
        <v>11</v>
      </c>
      <c r="H4057" s="50">
        <f t="shared" si="255"/>
        <v>5</v>
      </c>
      <c r="I4057" s="54" t="s">
        <v>15622</v>
      </c>
      <c r="J4057" s="54" t="s">
        <v>17050</v>
      </c>
      <c r="K4057" s="54" t="s">
        <v>17124</v>
      </c>
      <c r="L4057" s="54" t="s">
        <v>15626</v>
      </c>
      <c r="M4057" s="55">
        <v>1</v>
      </c>
      <c r="N4057" s="55">
        <v>1</v>
      </c>
      <c r="O4057" s="54" t="s">
        <v>15616</v>
      </c>
    </row>
    <row r="4058" spans="1:15" x14ac:dyDescent="0.25">
      <c r="A4058" s="19">
        <v>4057</v>
      </c>
      <c r="B4058" t="s">
        <v>10774</v>
      </c>
      <c r="C4058" t="s">
        <v>4616</v>
      </c>
      <c r="D4058" s="50" t="s">
        <v>16931</v>
      </c>
      <c r="E4058" s="84">
        <f t="shared" si="252"/>
        <v>43785</v>
      </c>
      <c r="F4058" s="50">
        <f t="shared" si="253"/>
        <v>2019</v>
      </c>
      <c r="G4058" s="50">
        <f t="shared" si="254"/>
        <v>11</v>
      </c>
      <c r="H4058" s="50">
        <f t="shared" si="255"/>
        <v>6</v>
      </c>
      <c r="I4058" s="54" t="s">
        <v>15789</v>
      </c>
      <c r="J4058" s="54" t="s">
        <v>17073</v>
      </c>
      <c r="K4058" s="54" t="s">
        <v>17124</v>
      </c>
      <c r="L4058" s="54" t="s">
        <v>15626</v>
      </c>
      <c r="M4058" s="55">
        <v>1</v>
      </c>
      <c r="N4058" s="55">
        <v>1</v>
      </c>
      <c r="O4058" s="54" t="s">
        <v>15615</v>
      </c>
    </row>
    <row r="4059" spans="1:15" x14ac:dyDescent="0.25">
      <c r="A4059" s="19">
        <v>4058</v>
      </c>
      <c r="B4059" t="s">
        <v>11496</v>
      </c>
      <c r="C4059" t="s">
        <v>3906</v>
      </c>
      <c r="D4059" s="50" t="s">
        <v>16931</v>
      </c>
      <c r="E4059" s="84">
        <f t="shared" si="252"/>
        <v>43785</v>
      </c>
      <c r="F4059" s="50">
        <f t="shared" si="253"/>
        <v>2019</v>
      </c>
      <c r="G4059" s="50">
        <f t="shared" si="254"/>
        <v>11</v>
      </c>
      <c r="H4059" s="50">
        <f t="shared" si="255"/>
        <v>6</v>
      </c>
      <c r="I4059" s="54" t="s">
        <v>15622</v>
      </c>
      <c r="J4059" s="54" t="s">
        <v>17050</v>
      </c>
      <c r="K4059" s="54" t="s">
        <v>17124</v>
      </c>
      <c r="L4059" s="54" t="s">
        <v>15626</v>
      </c>
      <c r="M4059" s="55">
        <v>1</v>
      </c>
      <c r="N4059" s="55">
        <v>1</v>
      </c>
      <c r="O4059" s="54" t="s">
        <v>15616</v>
      </c>
    </row>
    <row r="4060" spans="1:15" x14ac:dyDescent="0.25">
      <c r="A4060" s="19">
        <v>4059</v>
      </c>
      <c r="B4060" t="s">
        <v>10979</v>
      </c>
      <c r="C4060" t="s">
        <v>4417</v>
      </c>
      <c r="D4060" s="50" t="s">
        <v>16932</v>
      </c>
      <c r="E4060" s="84">
        <f t="shared" si="252"/>
        <v>43786</v>
      </c>
      <c r="F4060" s="50">
        <f t="shared" si="253"/>
        <v>2019</v>
      </c>
      <c r="G4060" s="50">
        <f t="shared" si="254"/>
        <v>11</v>
      </c>
      <c r="H4060" s="50">
        <f t="shared" si="255"/>
        <v>7</v>
      </c>
      <c r="I4060" s="54" t="s">
        <v>15625</v>
      </c>
      <c r="J4060" s="54" t="s">
        <v>17050</v>
      </c>
      <c r="K4060" s="54" t="s">
        <v>17124</v>
      </c>
      <c r="L4060" s="54" t="s">
        <v>15626</v>
      </c>
      <c r="M4060" s="55">
        <v>1</v>
      </c>
      <c r="N4060" s="55">
        <v>0.95</v>
      </c>
      <c r="O4060" s="54" t="s">
        <v>15616</v>
      </c>
    </row>
    <row r="4061" spans="1:15" x14ac:dyDescent="0.25">
      <c r="A4061" s="19">
        <v>4060</v>
      </c>
      <c r="B4061" t="s">
        <v>11520</v>
      </c>
      <c r="C4061" t="s">
        <v>3883</v>
      </c>
      <c r="D4061" s="50" t="s">
        <v>16933</v>
      </c>
      <c r="E4061" s="84">
        <f t="shared" si="252"/>
        <v>43787</v>
      </c>
      <c r="F4061" s="50">
        <f t="shared" si="253"/>
        <v>2019</v>
      </c>
      <c r="G4061" s="50">
        <f t="shared" si="254"/>
        <v>11</v>
      </c>
      <c r="H4061" s="50">
        <f t="shared" si="255"/>
        <v>1</v>
      </c>
      <c r="I4061" s="54" t="s">
        <v>15622</v>
      </c>
      <c r="J4061" s="54" t="s">
        <v>17050</v>
      </c>
      <c r="K4061" s="54" t="s">
        <v>17124</v>
      </c>
      <c r="L4061" s="54" t="s">
        <v>15624</v>
      </c>
      <c r="M4061" s="55">
        <v>0.8</v>
      </c>
      <c r="N4061" s="55">
        <v>0.81</v>
      </c>
      <c r="O4061" s="54" t="s">
        <v>15616</v>
      </c>
    </row>
    <row r="4062" spans="1:15" x14ac:dyDescent="0.25">
      <c r="A4062" s="19">
        <v>4061</v>
      </c>
      <c r="B4062" t="s">
        <v>8944</v>
      </c>
      <c r="C4062" t="s">
        <v>6409</v>
      </c>
      <c r="D4062" s="50" t="s">
        <v>16934</v>
      </c>
      <c r="E4062" s="84">
        <f t="shared" si="252"/>
        <v>43788</v>
      </c>
      <c r="F4062" s="50">
        <f t="shared" si="253"/>
        <v>2019</v>
      </c>
      <c r="G4062" s="50">
        <f t="shared" si="254"/>
        <v>11</v>
      </c>
      <c r="H4062" s="50">
        <f t="shared" si="255"/>
        <v>2</v>
      </c>
      <c r="I4062" s="54" t="s">
        <v>15622</v>
      </c>
      <c r="J4062" s="54" t="s">
        <v>17050</v>
      </c>
      <c r="K4062" s="54" t="s">
        <v>17124</v>
      </c>
      <c r="L4062" s="54" t="s">
        <v>15626</v>
      </c>
      <c r="M4062" s="55">
        <v>1</v>
      </c>
      <c r="N4062" s="55">
        <v>0.99</v>
      </c>
      <c r="O4062" s="54" t="s">
        <v>15615</v>
      </c>
    </row>
    <row r="4063" spans="1:15" x14ac:dyDescent="0.25">
      <c r="A4063" s="19">
        <v>4062</v>
      </c>
      <c r="B4063" t="s">
        <v>9868</v>
      </c>
      <c r="C4063" t="s">
        <v>5503</v>
      </c>
      <c r="D4063" s="50" t="s">
        <v>16935</v>
      </c>
      <c r="E4063" s="84">
        <f t="shared" si="252"/>
        <v>43789</v>
      </c>
      <c r="F4063" s="50">
        <f t="shared" si="253"/>
        <v>2019</v>
      </c>
      <c r="G4063" s="50">
        <f t="shared" si="254"/>
        <v>11</v>
      </c>
      <c r="H4063" s="50">
        <f t="shared" si="255"/>
        <v>3</v>
      </c>
      <c r="I4063" s="54" t="s">
        <v>15622</v>
      </c>
      <c r="J4063" s="54" t="s">
        <v>17050</v>
      </c>
      <c r="K4063" s="54" t="s">
        <v>17124</v>
      </c>
      <c r="L4063" s="54" t="s">
        <v>15626</v>
      </c>
      <c r="M4063" s="55">
        <v>1</v>
      </c>
      <c r="N4063" s="55">
        <v>0.94</v>
      </c>
      <c r="O4063" s="54" t="s">
        <v>15615</v>
      </c>
    </row>
    <row r="4064" spans="1:15" x14ac:dyDescent="0.25">
      <c r="A4064" s="19">
        <v>4063</v>
      </c>
      <c r="B4064" t="s">
        <v>11501</v>
      </c>
      <c r="C4064" t="s">
        <v>3901</v>
      </c>
      <c r="D4064" s="50" t="s">
        <v>16935</v>
      </c>
      <c r="E4064" s="84">
        <f t="shared" si="252"/>
        <v>43789</v>
      </c>
      <c r="F4064" s="50">
        <f t="shared" si="253"/>
        <v>2019</v>
      </c>
      <c r="G4064" s="50">
        <f t="shared" si="254"/>
        <v>11</v>
      </c>
      <c r="H4064" s="50">
        <f t="shared" si="255"/>
        <v>3</v>
      </c>
      <c r="I4064" s="54" t="s">
        <v>15820</v>
      </c>
      <c r="J4064" s="54" t="s">
        <v>17073</v>
      </c>
      <c r="K4064" s="54" t="s">
        <v>17124</v>
      </c>
      <c r="L4064" s="54" t="s">
        <v>15628</v>
      </c>
      <c r="M4064" s="55">
        <v>0.33</v>
      </c>
      <c r="N4064" s="55">
        <v>1</v>
      </c>
      <c r="O4064" s="54" t="s">
        <v>15615</v>
      </c>
    </row>
    <row r="4065" spans="1:15" x14ac:dyDescent="0.25">
      <c r="A4065" s="19">
        <v>4064</v>
      </c>
      <c r="B4065" t="s">
        <v>8424</v>
      </c>
      <c r="C4065" t="s">
        <v>6918</v>
      </c>
      <c r="D4065" s="50" t="s">
        <v>16935</v>
      </c>
      <c r="E4065" s="84">
        <f t="shared" si="252"/>
        <v>43789</v>
      </c>
      <c r="F4065" s="50">
        <f t="shared" si="253"/>
        <v>2019</v>
      </c>
      <c r="G4065" s="50">
        <f t="shared" si="254"/>
        <v>11</v>
      </c>
      <c r="H4065" s="50">
        <f t="shared" si="255"/>
        <v>3</v>
      </c>
      <c r="I4065" s="54" t="s">
        <v>15629</v>
      </c>
      <c r="J4065" s="54" t="s">
        <v>17050</v>
      </c>
      <c r="K4065" s="54" t="s">
        <v>17124</v>
      </c>
      <c r="L4065" s="54" t="s">
        <v>15626</v>
      </c>
      <c r="M4065" s="55">
        <v>1</v>
      </c>
      <c r="N4065" s="55">
        <v>0.99</v>
      </c>
      <c r="O4065" s="54" t="s">
        <v>15615</v>
      </c>
    </row>
    <row r="4066" spans="1:15" x14ac:dyDescent="0.25">
      <c r="A4066" s="19">
        <v>4065</v>
      </c>
      <c r="B4066" t="s">
        <v>8695</v>
      </c>
      <c r="C4066" t="s">
        <v>6653</v>
      </c>
      <c r="D4066" s="50" t="s">
        <v>16936</v>
      </c>
      <c r="E4066" s="84">
        <f t="shared" si="252"/>
        <v>43792</v>
      </c>
      <c r="F4066" s="50">
        <f t="shared" si="253"/>
        <v>2019</v>
      </c>
      <c r="G4066" s="50">
        <f t="shared" si="254"/>
        <v>11</v>
      </c>
      <c r="H4066" s="50">
        <f t="shared" si="255"/>
        <v>6</v>
      </c>
      <c r="I4066" s="54" t="s">
        <v>15688</v>
      </c>
      <c r="J4066" s="54" t="s">
        <v>17072</v>
      </c>
      <c r="K4066" s="54" t="s">
        <v>17124</v>
      </c>
      <c r="L4066" s="54" t="s">
        <v>15626</v>
      </c>
      <c r="M4066" s="55">
        <v>0.85</v>
      </c>
      <c r="N4066" s="55">
        <v>0.99</v>
      </c>
      <c r="O4066" s="54" t="s">
        <v>15615</v>
      </c>
    </row>
    <row r="4067" spans="1:15" x14ac:dyDescent="0.25">
      <c r="A4067" s="19">
        <v>4066</v>
      </c>
      <c r="B4067" t="s">
        <v>11509</v>
      </c>
      <c r="C4067" t="s">
        <v>3893</v>
      </c>
      <c r="D4067" s="50" t="s">
        <v>16936</v>
      </c>
      <c r="E4067" s="84">
        <f t="shared" si="252"/>
        <v>43792</v>
      </c>
      <c r="F4067" s="50">
        <f t="shared" si="253"/>
        <v>2019</v>
      </c>
      <c r="G4067" s="50">
        <f t="shared" si="254"/>
        <v>11</v>
      </c>
      <c r="H4067" s="50">
        <f t="shared" si="255"/>
        <v>6</v>
      </c>
      <c r="I4067" s="54" t="s">
        <v>15622</v>
      </c>
      <c r="J4067" s="54" t="s">
        <v>17050</v>
      </c>
      <c r="K4067" s="54" t="s">
        <v>17124</v>
      </c>
      <c r="L4067" s="54" t="s">
        <v>15626</v>
      </c>
      <c r="M4067" s="55">
        <v>1</v>
      </c>
      <c r="N4067" s="55">
        <v>1</v>
      </c>
      <c r="O4067" s="54" t="s">
        <v>15615</v>
      </c>
    </row>
    <row r="4068" spans="1:15" x14ac:dyDescent="0.25">
      <c r="A4068" s="19">
        <v>4067</v>
      </c>
      <c r="B4068" t="s">
        <v>10796</v>
      </c>
      <c r="C4068" t="s">
        <v>4596</v>
      </c>
      <c r="D4068" s="50" t="s">
        <v>16937</v>
      </c>
      <c r="E4068" s="84">
        <f t="shared" si="252"/>
        <v>43793</v>
      </c>
      <c r="F4068" s="50">
        <f t="shared" si="253"/>
        <v>2019</v>
      </c>
      <c r="G4068" s="50">
        <f t="shared" si="254"/>
        <v>11</v>
      </c>
      <c r="H4068" s="50">
        <f t="shared" si="255"/>
        <v>7</v>
      </c>
      <c r="I4068" s="54" t="s">
        <v>15622</v>
      </c>
      <c r="J4068" s="54" t="s">
        <v>17050</v>
      </c>
      <c r="K4068" s="54" t="s">
        <v>17124</v>
      </c>
      <c r="L4068" s="54" t="s">
        <v>15624</v>
      </c>
      <c r="M4068" s="55">
        <v>1</v>
      </c>
      <c r="N4068" s="55">
        <v>0.48</v>
      </c>
      <c r="O4068" s="54" t="s">
        <v>15616</v>
      </c>
    </row>
    <row r="4069" spans="1:15" x14ac:dyDescent="0.25">
      <c r="A4069" s="19">
        <v>4068</v>
      </c>
      <c r="B4069" t="s">
        <v>10728</v>
      </c>
      <c r="C4069" t="s">
        <v>4661</v>
      </c>
      <c r="D4069" s="50" t="s">
        <v>16938</v>
      </c>
      <c r="E4069" s="84">
        <f t="shared" si="252"/>
        <v>43796</v>
      </c>
      <c r="F4069" s="50">
        <f t="shared" si="253"/>
        <v>2019</v>
      </c>
      <c r="G4069" s="50">
        <f t="shared" si="254"/>
        <v>11</v>
      </c>
      <c r="H4069" s="50">
        <f t="shared" si="255"/>
        <v>3</v>
      </c>
      <c r="I4069" s="54" t="s">
        <v>15785</v>
      </c>
      <c r="J4069" s="54" t="s">
        <v>17050</v>
      </c>
      <c r="K4069" s="54" t="s">
        <v>17124</v>
      </c>
      <c r="L4069" s="54" t="s">
        <v>15623</v>
      </c>
      <c r="M4069" s="55">
        <v>1</v>
      </c>
      <c r="N4069" s="55">
        <v>0.89</v>
      </c>
      <c r="O4069" s="54" t="s">
        <v>15616</v>
      </c>
    </row>
    <row r="4070" spans="1:15" x14ac:dyDescent="0.25">
      <c r="A4070" s="19">
        <v>4069</v>
      </c>
      <c r="B4070" t="s">
        <v>8446</v>
      </c>
      <c r="C4070" t="s">
        <v>6896</v>
      </c>
      <c r="D4070" s="50" t="s">
        <v>16938</v>
      </c>
      <c r="E4070" s="84">
        <f t="shared" si="252"/>
        <v>43796</v>
      </c>
      <c r="F4070" s="50">
        <f t="shared" si="253"/>
        <v>2019</v>
      </c>
      <c r="G4070" s="50">
        <f t="shared" si="254"/>
        <v>11</v>
      </c>
      <c r="H4070" s="50">
        <f t="shared" si="255"/>
        <v>3</v>
      </c>
      <c r="I4070" s="54" t="s">
        <v>15625</v>
      </c>
      <c r="J4070" s="54" t="s">
        <v>17050</v>
      </c>
      <c r="K4070" s="54" t="s">
        <v>17124</v>
      </c>
      <c r="L4070" s="54" t="s">
        <v>15623</v>
      </c>
      <c r="M4070" s="55">
        <v>0.75</v>
      </c>
      <c r="N4070" s="55">
        <v>0.84</v>
      </c>
      <c r="O4070" s="54" t="s">
        <v>15615</v>
      </c>
    </row>
    <row r="4071" spans="1:15" x14ac:dyDescent="0.25">
      <c r="A4071" s="19">
        <v>4070</v>
      </c>
      <c r="B4071" t="s">
        <v>7942</v>
      </c>
      <c r="C4071" t="s">
        <v>7388</v>
      </c>
      <c r="D4071" s="50" t="s">
        <v>16939</v>
      </c>
      <c r="E4071" s="84">
        <f t="shared" si="252"/>
        <v>43797</v>
      </c>
      <c r="F4071" s="50">
        <f t="shared" si="253"/>
        <v>2019</v>
      </c>
      <c r="G4071" s="50">
        <f t="shared" si="254"/>
        <v>11</v>
      </c>
      <c r="H4071" s="50">
        <f t="shared" si="255"/>
        <v>4</v>
      </c>
      <c r="I4071" s="54" t="s">
        <v>15647</v>
      </c>
      <c r="J4071" s="54" t="s">
        <v>17060</v>
      </c>
      <c r="K4071" s="54" t="s">
        <v>17124</v>
      </c>
      <c r="L4071" s="54" t="s">
        <v>15626</v>
      </c>
      <c r="M4071" s="55">
        <v>1</v>
      </c>
      <c r="N4071" s="55">
        <v>1</v>
      </c>
      <c r="O4071" s="54" t="s">
        <v>15615</v>
      </c>
    </row>
    <row r="4072" spans="1:15" x14ac:dyDescent="0.25">
      <c r="A4072" s="19">
        <v>4071</v>
      </c>
      <c r="B4072" t="s">
        <v>8505</v>
      </c>
      <c r="C4072" t="s">
        <v>6839</v>
      </c>
      <c r="D4072" s="50" t="s">
        <v>16940</v>
      </c>
      <c r="E4072" s="84">
        <f t="shared" si="252"/>
        <v>43801</v>
      </c>
      <c r="F4072" s="50">
        <f t="shared" si="253"/>
        <v>2019</v>
      </c>
      <c r="G4072" s="50">
        <f t="shared" si="254"/>
        <v>12</v>
      </c>
      <c r="H4072" s="50">
        <f t="shared" si="255"/>
        <v>1</v>
      </c>
      <c r="I4072" s="54" t="s">
        <v>15622</v>
      </c>
      <c r="J4072" s="54" t="s">
        <v>17050</v>
      </c>
      <c r="K4072" s="54" t="s">
        <v>17124</v>
      </c>
      <c r="L4072" s="54" t="s">
        <v>15626</v>
      </c>
      <c r="M4072" s="55">
        <v>0.83</v>
      </c>
      <c r="N4072" s="55">
        <v>0.97</v>
      </c>
      <c r="O4072" s="54" t="s">
        <v>15616</v>
      </c>
    </row>
    <row r="4073" spans="1:15" x14ac:dyDescent="0.25">
      <c r="A4073" s="19">
        <v>4072</v>
      </c>
      <c r="B4073" t="s">
        <v>7704</v>
      </c>
      <c r="C4073" t="s">
        <v>7614</v>
      </c>
      <c r="D4073" s="50" t="s">
        <v>16940</v>
      </c>
      <c r="E4073" s="84">
        <f t="shared" si="252"/>
        <v>43801</v>
      </c>
      <c r="F4073" s="50">
        <f t="shared" si="253"/>
        <v>2019</v>
      </c>
      <c r="G4073" s="50">
        <f t="shared" si="254"/>
        <v>12</v>
      </c>
      <c r="H4073" s="50">
        <f t="shared" si="255"/>
        <v>1</v>
      </c>
      <c r="I4073" s="54" t="s">
        <v>15622</v>
      </c>
      <c r="J4073" s="54" t="s">
        <v>17050</v>
      </c>
      <c r="K4073" s="54" t="s">
        <v>17124</v>
      </c>
      <c r="L4073" s="54" t="s">
        <v>15626</v>
      </c>
      <c r="M4073" s="55">
        <v>0.9</v>
      </c>
      <c r="N4073" s="55">
        <v>1</v>
      </c>
      <c r="O4073" s="54" t="s">
        <v>15615</v>
      </c>
    </row>
    <row r="4074" spans="1:15" x14ac:dyDescent="0.25">
      <c r="A4074" s="19">
        <v>4073</v>
      </c>
      <c r="B4074" t="s">
        <v>9973</v>
      </c>
      <c r="C4074" t="s">
        <v>5399</v>
      </c>
      <c r="D4074" s="50" t="s">
        <v>16941</v>
      </c>
      <c r="E4074" s="84">
        <f t="shared" si="252"/>
        <v>43802</v>
      </c>
      <c r="F4074" s="50">
        <f t="shared" si="253"/>
        <v>2019</v>
      </c>
      <c r="G4074" s="50">
        <f t="shared" si="254"/>
        <v>12</v>
      </c>
      <c r="H4074" s="50">
        <f t="shared" si="255"/>
        <v>2</v>
      </c>
      <c r="I4074" s="54" t="s">
        <v>15751</v>
      </c>
      <c r="J4074" s="54" t="s">
        <v>17072</v>
      </c>
      <c r="K4074" s="54" t="s">
        <v>17124</v>
      </c>
      <c r="L4074" s="54" t="s">
        <v>15626</v>
      </c>
      <c r="M4074" s="55">
        <v>1</v>
      </c>
      <c r="N4074" s="55">
        <v>0.74</v>
      </c>
      <c r="O4074" s="54" t="s">
        <v>15616</v>
      </c>
    </row>
    <row r="4075" spans="1:15" x14ac:dyDescent="0.25">
      <c r="A4075" s="19">
        <v>4074</v>
      </c>
      <c r="B4075" t="s">
        <v>9830</v>
      </c>
      <c r="C4075" t="s">
        <v>5539</v>
      </c>
      <c r="D4075" s="50" t="s">
        <v>16941</v>
      </c>
      <c r="E4075" s="84">
        <f t="shared" si="252"/>
        <v>43802</v>
      </c>
      <c r="F4075" s="50">
        <f t="shared" si="253"/>
        <v>2019</v>
      </c>
      <c r="G4075" s="50">
        <f t="shared" si="254"/>
        <v>12</v>
      </c>
      <c r="H4075" s="50">
        <f t="shared" si="255"/>
        <v>2</v>
      </c>
      <c r="I4075" s="54" t="s">
        <v>15622</v>
      </c>
      <c r="J4075" s="54" t="s">
        <v>17050</v>
      </c>
      <c r="K4075" s="54" t="s">
        <v>17124</v>
      </c>
      <c r="L4075" s="54" t="s">
        <v>15626</v>
      </c>
      <c r="M4075" s="55">
        <v>1</v>
      </c>
      <c r="N4075" s="55">
        <v>1</v>
      </c>
      <c r="O4075" s="54" t="s">
        <v>15615</v>
      </c>
    </row>
    <row r="4076" spans="1:15" x14ac:dyDescent="0.25">
      <c r="A4076" s="19">
        <v>4075</v>
      </c>
      <c r="B4076" t="s">
        <v>11699</v>
      </c>
      <c r="C4076" t="s">
        <v>3707</v>
      </c>
      <c r="D4076" s="50" t="s">
        <v>16942</v>
      </c>
      <c r="E4076" s="84">
        <f t="shared" si="252"/>
        <v>43803</v>
      </c>
      <c r="F4076" s="50">
        <f t="shared" si="253"/>
        <v>2019</v>
      </c>
      <c r="G4076" s="50">
        <f t="shared" si="254"/>
        <v>12</v>
      </c>
      <c r="H4076" s="50">
        <f t="shared" si="255"/>
        <v>3</v>
      </c>
      <c r="I4076" s="54" t="s">
        <v>15825</v>
      </c>
      <c r="J4076" s="54" t="s">
        <v>17073</v>
      </c>
      <c r="K4076" s="54" t="s">
        <v>17124</v>
      </c>
      <c r="L4076" s="54" t="s">
        <v>15626</v>
      </c>
      <c r="M4076" s="55">
        <v>1</v>
      </c>
      <c r="N4076" s="55">
        <v>1</v>
      </c>
      <c r="O4076" s="54" t="s">
        <v>15616</v>
      </c>
    </row>
    <row r="4077" spans="1:15" x14ac:dyDescent="0.25">
      <c r="A4077" s="19">
        <v>4076</v>
      </c>
      <c r="B4077" t="s">
        <v>11251</v>
      </c>
      <c r="C4077" t="s">
        <v>4150</v>
      </c>
      <c r="D4077" s="50" t="s">
        <v>16943</v>
      </c>
      <c r="E4077" s="84">
        <f t="shared" si="252"/>
        <v>43804</v>
      </c>
      <c r="F4077" s="50">
        <f t="shared" si="253"/>
        <v>2019</v>
      </c>
      <c r="G4077" s="50">
        <f t="shared" si="254"/>
        <v>12</v>
      </c>
      <c r="H4077" s="50">
        <f t="shared" si="255"/>
        <v>4</v>
      </c>
      <c r="I4077" s="54" t="s">
        <v>15807</v>
      </c>
      <c r="J4077" s="54" t="s">
        <v>17050</v>
      </c>
      <c r="K4077" s="54" t="s">
        <v>17124</v>
      </c>
      <c r="L4077" s="54" t="s">
        <v>15623</v>
      </c>
      <c r="M4077" s="55">
        <v>0.8</v>
      </c>
      <c r="N4077" s="55">
        <v>0.83</v>
      </c>
      <c r="O4077" s="54" t="s">
        <v>15616</v>
      </c>
    </row>
    <row r="4078" spans="1:15" x14ac:dyDescent="0.25">
      <c r="A4078" s="19">
        <v>4077</v>
      </c>
      <c r="B4078" t="s">
        <v>11045</v>
      </c>
      <c r="C4078" t="s">
        <v>4352</v>
      </c>
      <c r="D4078" s="50" t="s">
        <v>16944</v>
      </c>
      <c r="E4078" s="84">
        <f t="shared" si="252"/>
        <v>43806</v>
      </c>
      <c r="F4078" s="50">
        <f t="shared" si="253"/>
        <v>2019</v>
      </c>
      <c r="G4078" s="50">
        <f t="shared" si="254"/>
        <v>12</v>
      </c>
      <c r="H4078" s="50">
        <f t="shared" si="255"/>
        <v>6</v>
      </c>
      <c r="I4078" s="54" t="s">
        <v>15622</v>
      </c>
      <c r="J4078" s="54" t="s">
        <v>17050</v>
      </c>
      <c r="K4078" s="54" t="s">
        <v>17124</v>
      </c>
      <c r="L4078" s="54" t="s">
        <v>15624</v>
      </c>
      <c r="M4078" s="55">
        <v>1</v>
      </c>
      <c r="N4078" s="55">
        <v>0.93</v>
      </c>
      <c r="O4078" s="54" t="s">
        <v>15616</v>
      </c>
    </row>
    <row r="4079" spans="1:15" x14ac:dyDescent="0.25">
      <c r="A4079" s="19">
        <v>4078</v>
      </c>
      <c r="B4079" t="s">
        <v>8702</v>
      </c>
      <c r="C4079" t="s">
        <v>6646</v>
      </c>
      <c r="D4079" s="50" t="s">
        <v>16944</v>
      </c>
      <c r="E4079" s="84">
        <f t="shared" si="252"/>
        <v>43806</v>
      </c>
      <c r="F4079" s="50">
        <f t="shared" si="253"/>
        <v>2019</v>
      </c>
      <c r="G4079" s="50">
        <f t="shared" si="254"/>
        <v>12</v>
      </c>
      <c r="H4079" s="50">
        <f t="shared" si="255"/>
        <v>6</v>
      </c>
      <c r="I4079" s="54" t="s">
        <v>15622</v>
      </c>
      <c r="J4079" s="54" t="s">
        <v>17050</v>
      </c>
      <c r="K4079" s="54" t="s">
        <v>17124</v>
      </c>
      <c r="L4079" s="54" t="s">
        <v>15626</v>
      </c>
      <c r="M4079" s="55">
        <v>1</v>
      </c>
      <c r="N4079" s="55">
        <v>1</v>
      </c>
      <c r="O4079" s="54" t="s">
        <v>15615</v>
      </c>
    </row>
    <row r="4080" spans="1:15" x14ac:dyDescent="0.25">
      <c r="A4080" s="19">
        <v>4079</v>
      </c>
      <c r="B4080" t="s">
        <v>8655</v>
      </c>
      <c r="C4080" t="s">
        <v>6693</v>
      </c>
      <c r="D4080" s="50" t="s">
        <v>16945</v>
      </c>
      <c r="E4080" s="84">
        <f t="shared" si="252"/>
        <v>43809</v>
      </c>
      <c r="F4080" s="50">
        <f t="shared" si="253"/>
        <v>2019</v>
      </c>
      <c r="G4080" s="50">
        <f t="shared" si="254"/>
        <v>12</v>
      </c>
      <c r="H4080" s="50">
        <f t="shared" si="255"/>
        <v>2</v>
      </c>
      <c r="I4080" s="54" t="s">
        <v>15625</v>
      </c>
      <c r="J4080" s="54" t="s">
        <v>17050</v>
      </c>
      <c r="K4080" s="54" t="s">
        <v>17124</v>
      </c>
      <c r="L4080" s="54" t="s">
        <v>15626</v>
      </c>
      <c r="M4080" s="55">
        <v>0.6</v>
      </c>
      <c r="N4080" s="55">
        <v>0.97</v>
      </c>
      <c r="O4080" s="54" t="s">
        <v>15616</v>
      </c>
    </row>
    <row r="4081" spans="1:15" x14ac:dyDescent="0.25">
      <c r="A4081" s="19">
        <v>4080</v>
      </c>
      <c r="B4081" t="s">
        <v>10784</v>
      </c>
      <c r="C4081" t="s">
        <v>4607</v>
      </c>
      <c r="D4081" s="50" t="s">
        <v>16946</v>
      </c>
      <c r="E4081" s="84">
        <f t="shared" si="252"/>
        <v>43810</v>
      </c>
      <c r="F4081" s="50">
        <f t="shared" si="253"/>
        <v>2019</v>
      </c>
      <c r="G4081" s="50">
        <f t="shared" si="254"/>
        <v>12</v>
      </c>
      <c r="H4081" s="50">
        <f t="shared" si="255"/>
        <v>3</v>
      </c>
      <c r="I4081" s="54" t="s">
        <v>15622</v>
      </c>
      <c r="J4081" s="54" t="s">
        <v>17050</v>
      </c>
      <c r="K4081" s="54" t="s">
        <v>17124</v>
      </c>
      <c r="L4081" s="54" t="s">
        <v>15626</v>
      </c>
      <c r="M4081" s="55">
        <v>0.8</v>
      </c>
      <c r="N4081" s="55">
        <v>0.98</v>
      </c>
      <c r="O4081" s="54" t="s">
        <v>15615</v>
      </c>
    </row>
    <row r="4082" spans="1:15" x14ac:dyDescent="0.25">
      <c r="A4082" s="19">
        <v>4081</v>
      </c>
      <c r="B4082" t="s">
        <v>11616</v>
      </c>
      <c r="C4082" t="s">
        <v>3789</v>
      </c>
      <c r="D4082" s="50" t="s">
        <v>16946</v>
      </c>
      <c r="E4082" s="84">
        <f t="shared" si="252"/>
        <v>43810</v>
      </c>
      <c r="F4082" s="50">
        <f t="shared" si="253"/>
        <v>2019</v>
      </c>
      <c r="G4082" s="50">
        <f t="shared" si="254"/>
        <v>12</v>
      </c>
      <c r="H4082" s="50">
        <f t="shared" si="255"/>
        <v>3</v>
      </c>
      <c r="I4082" s="54" t="s">
        <v>15622</v>
      </c>
      <c r="J4082" s="54" t="s">
        <v>17050</v>
      </c>
      <c r="K4082" s="54" t="s">
        <v>17124</v>
      </c>
      <c r="L4082" s="54" t="s">
        <v>15626</v>
      </c>
      <c r="M4082" s="55">
        <v>1</v>
      </c>
      <c r="N4082" s="55">
        <v>1</v>
      </c>
      <c r="O4082" s="54" t="s">
        <v>15615</v>
      </c>
    </row>
    <row r="4083" spans="1:15" x14ac:dyDescent="0.25">
      <c r="A4083" s="19">
        <v>4082</v>
      </c>
      <c r="B4083" t="s">
        <v>10296</v>
      </c>
      <c r="C4083" t="s">
        <v>5083</v>
      </c>
      <c r="D4083" s="50" t="s">
        <v>16946</v>
      </c>
      <c r="E4083" s="84">
        <f t="shared" si="252"/>
        <v>43810</v>
      </c>
      <c r="F4083" s="50">
        <f t="shared" si="253"/>
        <v>2019</v>
      </c>
      <c r="G4083" s="50">
        <f t="shared" si="254"/>
        <v>12</v>
      </c>
      <c r="H4083" s="50">
        <f t="shared" si="255"/>
        <v>3</v>
      </c>
      <c r="I4083" s="54" t="s">
        <v>15769</v>
      </c>
      <c r="J4083" s="54" t="s">
        <v>17050</v>
      </c>
      <c r="K4083" s="54" t="s">
        <v>17124</v>
      </c>
      <c r="L4083" s="54" t="s">
        <v>15626</v>
      </c>
      <c r="M4083" s="55">
        <v>0.94</v>
      </c>
      <c r="N4083" s="55">
        <v>0.99</v>
      </c>
      <c r="O4083" s="54" t="s">
        <v>15615</v>
      </c>
    </row>
    <row r="4084" spans="1:15" x14ac:dyDescent="0.25">
      <c r="A4084" s="19">
        <v>4083</v>
      </c>
      <c r="B4084" t="s">
        <v>11340</v>
      </c>
      <c r="C4084" t="s">
        <v>4061</v>
      </c>
      <c r="D4084" s="50" t="s">
        <v>16947</v>
      </c>
      <c r="E4084" s="84">
        <f t="shared" si="252"/>
        <v>43815</v>
      </c>
      <c r="F4084" s="50">
        <f t="shared" si="253"/>
        <v>2019</v>
      </c>
      <c r="G4084" s="50">
        <f t="shared" si="254"/>
        <v>12</v>
      </c>
      <c r="H4084" s="50">
        <f t="shared" si="255"/>
        <v>1</v>
      </c>
      <c r="I4084" s="54" t="s">
        <v>15622</v>
      </c>
      <c r="J4084" s="54" t="s">
        <v>17050</v>
      </c>
      <c r="K4084" s="54" t="s">
        <v>17124</v>
      </c>
      <c r="L4084" s="54" t="s">
        <v>15626</v>
      </c>
      <c r="M4084" s="55">
        <v>1</v>
      </c>
      <c r="N4084" s="55">
        <v>1</v>
      </c>
      <c r="O4084" s="54" t="s">
        <v>15616</v>
      </c>
    </row>
    <row r="4085" spans="1:15" x14ac:dyDescent="0.25">
      <c r="A4085" s="19">
        <v>4084</v>
      </c>
      <c r="B4085" t="s">
        <v>9880</v>
      </c>
      <c r="C4085" t="s">
        <v>5491</v>
      </c>
      <c r="D4085" s="50" t="s">
        <v>16948</v>
      </c>
      <c r="E4085" s="84">
        <f t="shared" si="252"/>
        <v>43817</v>
      </c>
      <c r="F4085" s="50">
        <f t="shared" si="253"/>
        <v>2019</v>
      </c>
      <c r="G4085" s="50">
        <f t="shared" si="254"/>
        <v>12</v>
      </c>
      <c r="H4085" s="50">
        <f t="shared" si="255"/>
        <v>3</v>
      </c>
      <c r="I4085" s="54" t="s">
        <v>15622</v>
      </c>
      <c r="J4085" s="54" t="s">
        <v>17050</v>
      </c>
      <c r="K4085" s="54" t="s">
        <v>17124</v>
      </c>
      <c r="L4085" s="54" t="s">
        <v>15626</v>
      </c>
      <c r="M4085" s="55">
        <v>1</v>
      </c>
      <c r="N4085" s="55">
        <v>1</v>
      </c>
      <c r="O4085" s="54" t="s">
        <v>15616</v>
      </c>
    </row>
    <row r="4086" spans="1:15" x14ac:dyDescent="0.25">
      <c r="A4086" s="19">
        <v>4085</v>
      </c>
      <c r="B4086" t="s">
        <v>10667</v>
      </c>
      <c r="C4086" t="s">
        <v>4719</v>
      </c>
      <c r="D4086" s="50" t="s">
        <v>16949</v>
      </c>
      <c r="E4086" s="84">
        <f t="shared" si="252"/>
        <v>43818</v>
      </c>
      <c r="F4086" s="50">
        <f t="shared" si="253"/>
        <v>2019</v>
      </c>
      <c r="G4086" s="50">
        <f t="shared" si="254"/>
        <v>12</v>
      </c>
      <c r="H4086" s="50">
        <f t="shared" si="255"/>
        <v>4</v>
      </c>
      <c r="I4086" s="54" t="s">
        <v>15629</v>
      </c>
      <c r="J4086" s="54" t="s">
        <v>17050</v>
      </c>
      <c r="K4086" s="54" t="s">
        <v>17124</v>
      </c>
      <c r="L4086" s="54" t="s">
        <v>15624</v>
      </c>
      <c r="M4086" s="55">
        <v>1</v>
      </c>
      <c r="N4086" s="55">
        <v>0.97</v>
      </c>
      <c r="O4086" s="54" t="s">
        <v>15615</v>
      </c>
    </row>
    <row r="4087" spans="1:15" x14ac:dyDescent="0.25">
      <c r="A4087" s="19">
        <v>4086</v>
      </c>
      <c r="B4087" t="s">
        <v>10298</v>
      </c>
      <c r="C4087" t="s">
        <v>5081</v>
      </c>
      <c r="D4087" s="50" t="s">
        <v>16950</v>
      </c>
      <c r="E4087" s="84">
        <f t="shared" si="252"/>
        <v>43820</v>
      </c>
      <c r="F4087" s="50">
        <f t="shared" si="253"/>
        <v>2019</v>
      </c>
      <c r="G4087" s="50">
        <f t="shared" si="254"/>
        <v>12</v>
      </c>
      <c r="H4087" s="50">
        <f t="shared" si="255"/>
        <v>6</v>
      </c>
      <c r="I4087" s="54" t="s">
        <v>15622</v>
      </c>
      <c r="J4087" s="54" t="s">
        <v>17050</v>
      </c>
      <c r="K4087" s="54" t="s">
        <v>17124</v>
      </c>
      <c r="L4087" s="54" t="s">
        <v>15626</v>
      </c>
      <c r="M4087" s="55">
        <v>1</v>
      </c>
      <c r="N4087" s="55">
        <v>0.98</v>
      </c>
      <c r="O4087" s="54" t="s">
        <v>15616</v>
      </c>
    </row>
    <row r="4088" spans="1:15" x14ac:dyDescent="0.25">
      <c r="A4088" s="19">
        <v>4087</v>
      </c>
      <c r="B4088" t="s">
        <v>11600</v>
      </c>
      <c r="C4088" t="s">
        <v>3805</v>
      </c>
      <c r="D4088" s="50" t="s">
        <v>16951</v>
      </c>
      <c r="E4088" s="84">
        <f t="shared" si="252"/>
        <v>43827</v>
      </c>
      <c r="F4088" s="50">
        <f t="shared" si="253"/>
        <v>2019</v>
      </c>
      <c r="G4088" s="50">
        <f t="shared" si="254"/>
        <v>12</v>
      </c>
      <c r="H4088" s="50">
        <f t="shared" si="255"/>
        <v>6</v>
      </c>
      <c r="I4088" s="54" t="s">
        <v>15625</v>
      </c>
      <c r="J4088" s="54" t="s">
        <v>17050</v>
      </c>
      <c r="K4088" s="54" t="s">
        <v>17124</v>
      </c>
      <c r="L4088" s="54" t="s">
        <v>15623</v>
      </c>
      <c r="M4088" s="55">
        <v>0.7</v>
      </c>
      <c r="N4088" s="55">
        <v>0.8</v>
      </c>
      <c r="O4088" s="54" t="s">
        <v>15615</v>
      </c>
    </row>
    <row r="4089" spans="1:15" x14ac:dyDescent="0.25">
      <c r="A4089" s="19">
        <v>4088</v>
      </c>
      <c r="B4089" t="s">
        <v>7749</v>
      </c>
      <c r="C4089" t="s">
        <v>7572</v>
      </c>
      <c r="D4089" s="50" t="s">
        <v>16952</v>
      </c>
      <c r="E4089" s="84">
        <f t="shared" si="252"/>
        <v>43828</v>
      </c>
      <c r="F4089" s="50">
        <f t="shared" si="253"/>
        <v>2019</v>
      </c>
      <c r="G4089" s="50">
        <f t="shared" si="254"/>
        <v>12</v>
      </c>
      <c r="H4089" s="50">
        <f t="shared" si="255"/>
        <v>7</v>
      </c>
      <c r="I4089" s="54" t="s">
        <v>15625</v>
      </c>
      <c r="J4089" s="54" t="s">
        <v>17050</v>
      </c>
      <c r="K4089" s="54" t="s">
        <v>17124</v>
      </c>
      <c r="L4089" s="54" t="s">
        <v>15626</v>
      </c>
      <c r="M4089" s="55">
        <v>1</v>
      </c>
      <c r="N4089" s="55">
        <v>0.93</v>
      </c>
      <c r="O4089" s="54" t="s">
        <v>15616</v>
      </c>
    </row>
    <row r="4090" spans="1:15" x14ac:dyDescent="0.25">
      <c r="A4090" s="19">
        <v>4089</v>
      </c>
      <c r="B4090" t="s">
        <v>8716</v>
      </c>
      <c r="C4090" t="s">
        <v>6632</v>
      </c>
      <c r="D4090" s="50" t="s">
        <v>16952</v>
      </c>
      <c r="E4090" s="84">
        <f t="shared" si="252"/>
        <v>43828</v>
      </c>
      <c r="F4090" s="50">
        <f t="shared" si="253"/>
        <v>2019</v>
      </c>
      <c r="G4090" s="50">
        <f t="shared" si="254"/>
        <v>12</v>
      </c>
      <c r="H4090" s="50">
        <f t="shared" si="255"/>
        <v>7</v>
      </c>
      <c r="I4090" s="54" t="s">
        <v>15689</v>
      </c>
      <c r="J4090" s="54" t="s">
        <v>17050</v>
      </c>
      <c r="K4090" s="54" t="s">
        <v>17124</v>
      </c>
      <c r="L4090" s="54" t="s">
        <v>15626</v>
      </c>
      <c r="M4090" s="55">
        <v>0.86</v>
      </c>
      <c r="N4090" s="55">
        <v>0.99</v>
      </c>
      <c r="O4090" s="54" t="s">
        <v>15615</v>
      </c>
    </row>
    <row r="4091" spans="1:15" x14ac:dyDescent="0.25">
      <c r="A4091" s="19">
        <v>4090</v>
      </c>
      <c r="B4091" t="s">
        <v>9698</v>
      </c>
      <c r="C4091" t="s">
        <v>5666</v>
      </c>
      <c r="D4091" s="50" t="s">
        <v>16953</v>
      </c>
      <c r="E4091" s="84">
        <f t="shared" si="252"/>
        <v>43829</v>
      </c>
      <c r="F4091" s="50">
        <f t="shared" si="253"/>
        <v>2019</v>
      </c>
      <c r="G4091" s="50">
        <f t="shared" si="254"/>
        <v>12</v>
      </c>
      <c r="H4091" s="50">
        <f t="shared" si="255"/>
        <v>1</v>
      </c>
      <c r="I4091" s="54" t="s">
        <v>15625</v>
      </c>
      <c r="J4091" s="54" t="s">
        <v>17050</v>
      </c>
      <c r="K4091" s="54" t="s">
        <v>17124</v>
      </c>
      <c r="L4091" s="54" t="s">
        <v>15626</v>
      </c>
      <c r="M4091" s="55">
        <v>1</v>
      </c>
      <c r="N4091" s="55">
        <v>0.98</v>
      </c>
      <c r="O4091" s="54" t="s">
        <v>15616</v>
      </c>
    </row>
    <row r="4092" spans="1:15" x14ac:dyDescent="0.25">
      <c r="A4092" s="19">
        <v>4091</v>
      </c>
      <c r="B4092" t="s">
        <v>11279</v>
      </c>
      <c r="C4092" t="s">
        <v>4122</v>
      </c>
      <c r="D4092" s="50" t="s">
        <v>16954</v>
      </c>
      <c r="E4092" s="84">
        <f t="shared" si="252"/>
        <v>43832</v>
      </c>
      <c r="F4092" s="50">
        <f t="shared" si="253"/>
        <v>2020</v>
      </c>
      <c r="G4092" s="50">
        <f t="shared" si="254"/>
        <v>1</v>
      </c>
      <c r="H4092" s="50">
        <f t="shared" si="255"/>
        <v>4</v>
      </c>
      <c r="I4092" s="54" t="s">
        <v>15625</v>
      </c>
      <c r="J4092" s="54" t="s">
        <v>17050</v>
      </c>
      <c r="K4092" s="54" t="s">
        <v>17124</v>
      </c>
      <c r="L4092" s="54" t="s">
        <v>15626</v>
      </c>
      <c r="M4092" s="55">
        <v>1</v>
      </c>
      <c r="N4092" s="55">
        <v>0.88</v>
      </c>
      <c r="O4092" s="54" t="s">
        <v>15615</v>
      </c>
    </row>
    <row r="4093" spans="1:15" x14ac:dyDescent="0.25">
      <c r="A4093" s="19">
        <v>4092</v>
      </c>
      <c r="B4093" t="s">
        <v>9854</v>
      </c>
      <c r="C4093" t="s">
        <v>5517</v>
      </c>
      <c r="D4093" s="50" t="s">
        <v>16954</v>
      </c>
      <c r="E4093" s="84">
        <f t="shared" si="252"/>
        <v>43832</v>
      </c>
      <c r="F4093" s="50">
        <f t="shared" si="253"/>
        <v>2020</v>
      </c>
      <c r="G4093" s="50">
        <f t="shared" si="254"/>
        <v>1</v>
      </c>
      <c r="H4093" s="50">
        <f t="shared" si="255"/>
        <v>4</v>
      </c>
      <c r="I4093" s="54" t="s">
        <v>15622</v>
      </c>
      <c r="J4093" s="54" t="s">
        <v>17050</v>
      </c>
      <c r="K4093" s="54" t="s">
        <v>17124</v>
      </c>
      <c r="L4093" s="54" t="s">
        <v>15628</v>
      </c>
      <c r="M4093" s="55">
        <v>0</v>
      </c>
      <c r="N4093" s="55">
        <v>0.56000000000000005</v>
      </c>
      <c r="O4093" s="54" t="s">
        <v>15615</v>
      </c>
    </row>
    <row r="4094" spans="1:15" x14ac:dyDescent="0.25">
      <c r="A4094" s="19">
        <v>4093</v>
      </c>
      <c r="B4094" t="s">
        <v>11329</v>
      </c>
      <c r="C4094" t="s">
        <v>4072</v>
      </c>
      <c r="D4094" s="50" t="s">
        <v>16955</v>
      </c>
      <c r="E4094" s="84">
        <f t="shared" si="252"/>
        <v>43833</v>
      </c>
      <c r="F4094" s="50">
        <f t="shared" si="253"/>
        <v>2020</v>
      </c>
      <c r="G4094" s="50">
        <f t="shared" si="254"/>
        <v>1</v>
      </c>
      <c r="H4094" s="50">
        <f t="shared" si="255"/>
        <v>5</v>
      </c>
      <c r="I4094" s="54" t="s">
        <v>15622</v>
      </c>
      <c r="J4094" s="54" t="s">
        <v>17050</v>
      </c>
      <c r="K4094" s="54" t="s">
        <v>17124</v>
      </c>
      <c r="L4094" s="54" t="s">
        <v>15624</v>
      </c>
      <c r="M4094" s="55">
        <v>1</v>
      </c>
      <c r="N4094" s="55">
        <v>0.96</v>
      </c>
      <c r="O4094" s="54" t="s">
        <v>15616</v>
      </c>
    </row>
    <row r="4095" spans="1:15" x14ac:dyDescent="0.25">
      <c r="A4095" s="19">
        <v>4094</v>
      </c>
      <c r="B4095" t="s">
        <v>10492</v>
      </c>
      <c r="C4095" t="s">
        <v>4891</v>
      </c>
      <c r="D4095" s="50" t="s">
        <v>16956</v>
      </c>
      <c r="E4095" s="84">
        <f t="shared" si="252"/>
        <v>43835</v>
      </c>
      <c r="F4095" s="50">
        <f t="shared" si="253"/>
        <v>2020</v>
      </c>
      <c r="G4095" s="50">
        <f t="shared" si="254"/>
        <v>1</v>
      </c>
      <c r="H4095" s="50">
        <f t="shared" si="255"/>
        <v>7</v>
      </c>
      <c r="I4095" s="54" t="s">
        <v>15625</v>
      </c>
      <c r="J4095" s="54" t="s">
        <v>17050</v>
      </c>
      <c r="K4095" s="54" t="s">
        <v>17124</v>
      </c>
      <c r="L4095" s="54" t="s">
        <v>15626</v>
      </c>
      <c r="M4095" s="55">
        <v>1</v>
      </c>
      <c r="N4095" s="55">
        <v>0.97</v>
      </c>
      <c r="O4095" s="54" t="s">
        <v>15616</v>
      </c>
    </row>
    <row r="4096" spans="1:15" x14ac:dyDescent="0.25">
      <c r="A4096" s="19">
        <v>4095</v>
      </c>
      <c r="B4096" t="s">
        <v>8506</v>
      </c>
      <c r="C4096" t="s">
        <v>6838</v>
      </c>
      <c r="D4096" s="50" t="s">
        <v>16957</v>
      </c>
      <c r="E4096" s="84">
        <f t="shared" si="252"/>
        <v>43838</v>
      </c>
      <c r="F4096" s="50">
        <f t="shared" si="253"/>
        <v>2020</v>
      </c>
      <c r="G4096" s="50">
        <f t="shared" si="254"/>
        <v>1</v>
      </c>
      <c r="H4096" s="50">
        <f t="shared" si="255"/>
        <v>3</v>
      </c>
      <c r="I4096" s="54" t="s">
        <v>15622</v>
      </c>
      <c r="J4096" s="54" t="s">
        <v>17050</v>
      </c>
      <c r="K4096" s="54" t="s">
        <v>17124</v>
      </c>
      <c r="L4096" s="54" t="s">
        <v>15624</v>
      </c>
      <c r="M4096" s="55">
        <v>0.7</v>
      </c>
      <c r="N4096" s="55">
        <v>0.54</v>
      </c>
      <c r="O4096" s="54" t="s">
        <v>15615</v>
      </c>
    </row>
    <row r="4097" spans="1:15" x14ac:dyDescent="0.25">
      <c r="A4097" s="19">
        <v>4096</v>
      </c>
      <c r="B4097" t="s">
        <v>10490</v>
      </c>
      <c r="C4097" t="s">
        <v>4893</v>
      </c>
      <c r="D4097" s="50" t="s">
        <v>16957</v>
      </c>
      <c r="E4097" s="84">
        <f t="shared" si="252"/>
        <v>43838</v>
      </c>
      <c r="F4097" s="50">
        <f t="shared" si="253"/>
        <v>2020</v>
      </c>
      <c r="G4097" s="50">
        <f t="shared" si="254"/>
        <v>1</v>
      </c>
      <c r="H4097" s="50">
        <f t="shared" si="255"/>
        <v>3</v>
      </c>
      <c r="I4097" s="54" t="s">
        <v>15622</v>
      </c>
      <c r="J4097" s="54" t="s">
        <v>17050</v>
      </c>
      <c r="K4097" s="54" t="s">
        <v>17124</v>
      </c>
      <c r="L4097" s="54" t="s">
        <v>15624</v>
      </c>
      <c r="M4097" s="55">
        <v>1</v>
      </c>
      <c r="N4097" s="55">
        <v>0.88</v>
      </c>
      <c r="O4097" s="54" t="s">
        <v>15616</v>
      </c>
    </row>
    <row r="4098" spans="1:15" x14ac:dyDescent="0.25">
      <c r="A4098" s="19">
        <v>4097</v>
      </c>
      <c r="B4098" t="s">
        <v>11756</v>
      </c>
      <c r="C4098" t="s">
        <v>3653</v>
      </c>
      <c r="D4098" s="50" t="s">
        <v>16958</v>
      </c>
      <c r="E4098" s="84">
        <f t="shared" si="252"/>
        <v>43839</v>
      </c>
      <c r="F4098" s="50">
        <f t="shared" si="253"/>
        <v>2020</v>
      </c>
      <c r="G4098" s="50">
        <f t="shared" si="254"/>
        <v>1</v>
      </c>
      <c r="H4098" s="50">
        <f t="shared" si="255"/>
        <v>4</v>
      </c>
      <c r="I4098" s="54" t="s">
        <v>15827</v>
      </c>
      <c r="J4098" s="54" t="s">
        <v>17059</v>
      </c>
      <c r="K4098" s="54" t="s">
        <v>17124</v>
      </c>
      <c r="L4098" s="54" t="s">
        <v>15626</v>
      </c>
      <c r="M4098" s="55">
        <v>1</v>
      </c>
      <c r="N4098" s="55">
        <v>1</v>
      </c>
      <c r="O4098" s="54" t="s">
        <v>15615</v>
      </c>
    </row>
    <row r="4099" spans="1:15" x14ac:dyDescent="0.25">
      <c r="A4099" s="19">
        <v>4098</v>
      </c>
      <c r="B4099" t="s">
        <v>10577</v>
      </c>
      <c r="C4099" t="s">
        <v>4808</v>
      </c>
      <c r="D4099" s="50" t="s">
        <v>16958</v>
      </c>
      <c r="E4099" s="84">
        <f t="shared" ref="E4099:E4150" si="256">DATE(LEFT(D4099,4),MID(D4099,5,2),RIGHT(D4099,2))</f>
        <v>43839</v>
      </c>
      <c r="F4099" s="50">
        <f t="shared" ref="F4099:F4150" si="257">YEAR(E4099)</f>
        <v>2020</v>
      </c>
      <c r="G4099" s="50">
        <f t="shared" ref="G4099:G4150" si="258">MONTH(E4099)</f>
        <v>1</v>
      </c>
      <c r="H4099" s="50">
        <f t="shared" ref="H4099:H4150" si="259">WEEKDAY(E4099,2)</f>
        <v>4</v>
      </c>
      <c r="I4099" s="54" t="s">
        <v>15622</v>
      </c>
      <c r="J4099" s="54" t="s">
        <v>17050</v>
      </c>
      <c r="K4099" s="54" t="s">
        <v>17124</v>
      </c>
      <c r="L4099" s="54" t="s">
        <v>15626</v>
      </c>
      <c r="M4099" s="55">
        <v>1</v>
      </c>
      <c r="N4099" s="55">
        <v>1</v>
      </c>
      <c r="O4099" s="54" t="s">
        <v>15615</v>
      </c>
    </row>
    <row r="4100" spans="1:15" x14ac:dyDescent="0.25">
      <c r="A4100" s="19">
        <v>4099</v>
      </c>
      <c r="B4100" t="s">
        <v>9773</v>
      </c>
      <c r="C4100" t="s">
        <v>5596</v>
      </c>
      <c r="D4100" s="50" t="s">
        <v>16959</v>
      </c>
      <c r="E4100" s="84">
        <f t="shared" si="256"/>
        <v>43840</v>
      </c>
      <c r="F4100" s="50">
        <f t="shared" si="257"/>
        <v>2020</v>
      </c>
      <c r="G4100" s="50">
        <f t="shared" si="258"/>
        <v>1</v>
      </c>
      <c r="H4100" s="50">
        <f t="shared" si="259"/>
        <v>5</v>
      </c>
      <c r="I4100" s="54" t="s">
        <v>15625</v>
      </c>
      <c r="J4100" s="54" t="s">
        <v>17050</v>
      </c>
      <c r="K4100" s="54" t="s">
        <v>17124</v>
      </c>
      <c r="L4100" s="54" t="s">
        <v>15626</v>
      </c>
      <c r="M4100" s="55">
        <v>1</v>
      </c>
      <c r="N4100" s="55">
        <v>0.97</v>
      </c>
      <c r="O4100" s="54" t="s">
        <v>15615</v>
      </c>
    </row>
    <row r="4101" spans="1:15" x14ac:dyDescent="0.25">
      <c r="A4101" s="19">
        <v>4100</v>
      </c>
      <c r="B4101" t="s">
        <v>7860</v>
      </c>
      <c r="C4101" t="s">
        <v>7468</v>
      </c>
      <c r="D4101" s="50" t="s">
        <v>16960</v>
      </c>
      <c r="E4101" s="84">
        <f t="shared" si="256"/>
        <v>43842</v>
      </c>
      <c r="F4101" s="50">
        <f t="shared" si="257"/>
        <v>2020</v>
      </c>
      <c r="G4101" s="50">
        <f t="shared" si="258"/>
        <v>1</v>
      </c>
      <c r="H4101" s="50">
        <f t="shared" si="259"/>
        <v>7</v>
      </c>
      <c r="I4101" s="54" t="s">
        <v>15629</v>
      </c>
      <c r="J4101" s="54" t="s">
        <v>17050</v>
      </c>
      <c r="K4101" s="54" t="s">
        <v>17124</v>
      </c>
      <c r="L4101" s="54" t="s">
        <v>15626</v>
      </c>
      <c r="M4101" s="55">
        <v>1</v>
      </c>
      <c r="N4101" s="55">
        <v>1</v>
      </c>
      <c r="O4101" s="54" t="s">
        <v>15616</v>
      </c>
    </row>
    <row r="4102" spans="1:15" x14ac:dyDescent="0.25">
      <c r="A4102" s="19">
        <v>4101</v>
      </c>
      <c r="B4102" t="s">
        <v>9848</v>
      </c>
      <c r="C4102" t="s">
        <v>5523</v>
      </c>
      <c r="D4102" s="50" t="s">
        <v>16960</v>
      </c>
      <c r="E4102" s="84">
        <f t="shared" si="256"/>
        <v>43842</v>
      </c>
      <c r="F4102" s="50">
        <f t="shared" si="257"/>
        <v>2020</v>
      </c>
      <c r="G4102" s="50">
        <f t="shared" si="258"/>
        <v>1</v>
      </c>
      <c r="H4102" s="50">
        <f t="shared" si="259"/>
        <v>7</v>
      </c>
      <c r="I4102" s="54" t="s">
        <v>15622</v>
      </c>
      <c r="J4102" s="54" t="s">
        <v>17050</v>
      </c>
      <c r="K4102" s="54" t="s">
        <v>17124</v>
      </c>
      <c r="L4102" s="54" t="s">
        <v>15626</v>
      </c>
      <c r="M4102" s="55">
        <v>1</v>
      </c>
      <c r="N4102" s="55">
        <v>0.99</v>
      </c>
      <c r="O4102" s="54" t="s">
        <v>15616</v>
      </c>
    </row>
    <row r="4103" spans="1:15" x14ac:dyDescent="0.25">
      <c r="A4103" s="19">
        <v>4102</v>
      </c>
      <c r="B4103" t="s">
        <v>10554</v>
      </c>
      <c r="C4103" t="s">
        <v>4830</v>
      </c>
      <c r="D4103" s="50" t="s">
        <v>16961</v>
      </c>
      <c r="E4103" s="84">
        <f t="shared" si="256"/>
        <v>43844</v>
      </c>
      <c r="F4103" s="50">
        <f t="shared" si="257"/>
        <v>2020</v>
      </c>
      <c r="G4103" s="50">
        <f t="shared" si="258"/>
        <v>1</v>
      </c>
      <c r="H4103" s="50">
        <f t="shared" si="259"/>
        <v>2</v>
      </c>
      <c r="I4103" s="54" t="s">
        <v>15629</v>
      </c>
      <c r="J4103" s="54" t="s">
        <v>17050</v>
      </c>
      <c r="K4103" s="54" t="s">
        <v>17124</v>
      </c>
      <c r="L4103" s="54" t="s">
        <v>15623</v>
      </c>
      <c r="M4103" s="55">
        <v>0.71</v>
      </c>
      <c r="N4103" s="55">
        <v>0.81</v>
      </c>
      <c r="O4103" s="54" t="s">
        <v>15615</v>
      </c>
    </row>
    <row r="4104" spans="1:15" x14ac:dyDescent="0.25">
      <c r="A4104" s="19">
        <v>4103</v>
      </c>
      <c r="B4104" t="s">
        <v>9038</v>
      </c>
      <c r="C4104" t="s">
        <v>6315</v>
      </c>
      <c r="D4104" s="50" t="s">
        <v>16961</v>
      </c>
      <c r="E4104" s="84">
        <f t="shared" si="256"/>
        <v>43844</v>
      </c>
      <c r="F4104" s="50">
        <f t="shared" si="257"/>
        <v>2020</v>
      </c>
      <c r="G4104" s="50">
        <f t="shared" si="258"/>
        <v>1</v>
      </c>
      <c r="H4104" s="50">
        <f t="shared" si="259"/>
        <v>2</v>
      </c>
      <c r="I4104" s="54" t="s">
        <v>15622</v>
      </c>
      <c r="J4104" s="54" t="s">
        <v>17050</v>
      </c>
      <c r="K4104" s="54" t="s">
        <v>17124</v>
      </c>
      <c r="L4104" s="54" t="s">
        <v>15624</v>
      </c>
      <c r="M4104" s="55">
        <v>0.8</v>
      </c>
      <c r="N4104" s="55">
        <v>0.98</v>
      </c>
      <c r="O4104" s="54" t="s">
        <v>15616</v>
      </c>
    </row>
    <row r="4105" spans="1:15" x14ac:dyDescent="0.25">
      <c r="A4105" s="19">
        <v>4104</v>
      </c>
      <c r="B4105" t="s">
        <v>11104</v>
      </c>
      <c r="C4105" t="s">
        <v>4294</v>
      </c>
      <c r="D4105" s="50" t="s">
        <v>16961</v>
      </c>
      <c r="E4105" s="84">
        <f t="shared" si="256"/>
        <v>43844</v>
      </c>
      <c r="F4105" s="50">
        <f t="shared" si="257"/>
        <v>2020</v>
      </c>
      <c r="G4105" s="50">
        <f t="shared" si="258"/>
        <v>1</v>
      </c>
      <c r="H4105" s="50">
        <f t="shared" si="259"/>
        <v>2</v>
      </c>
      <c r="I4105" s="54" t="s">
        <v>15622</v>
      </c>
      <c r="J4105" s="54" t="s">
        <v>17050</v>
      </c>
      <c r="K4105" s="54" t="s">
        <v>17124</v>
      </c>
      <c r="L4105" s="54" t="s">
        <v>15626</v>
      </c>
      <c r="M4105" s="55">
        <v>1</v>
      </c>
      <c r="N4105" s="55">
        <v>1</v>
      </c>
      <c r="O4105" s="54" t="s">
        <v>15615</v>
      </c>
    </row>
    <row r="4106" spans="1:15" x14ac:dyDescent="0.25">
      <c r="A4106" s="19">
        <v>4105</v>
      </c>
      <c r="B4106" t="s">
        <v>11522</v>
      </c>
      <c r="C4106" t="s">
        <v>3881</v>
      </c>
      <c r="D4106" s="50" t="s">
        <v>16962</v>
      </c>
      <c r="E4106" s="84">
        <f t="shared" si="256"/>
        <v>43846</v>
      </c>
      <c r="F4106" s="50">
        <f t="shared" si="257"/>
        <v>2020</v>
      </c>
      <c r="G4106" s="50">
        <f t="shared" si="258"/>
        <v>1</v>
      </c>
      <c r="H4106" s="50">
        <f t="shared" si="259"/>
        <v>4</v>
      </c>
      <c r="I4106" s="54" t="s">
        <v>15622</v>
      </c>
      <c r="J4106" s="54" t="s">
        <v>17050</v>
      </c>
      <c r="K4106" s="54" t="s">
        <v>17124</v>
      </c>
      <c r="L4106" s="54" t="s">
        <v>15626</v>
      </c>
      <c r="M4106" s="55">
        <v>1</v>
      </c>
      <c r="N4106" s="55">
        <v>0.96</v>
      </c>
      <c r="O4106" s="54" t="s">
        <v>15616</v>
      </c>
    </row>
    <row r="4107" spans="1:15" x14ac:dyDescent="0.25">
      <c r="A4107" s="19">
        <v>4106</v>
      </c>
      <c r="B4107" t="s">
        <v>11297</v>
      </c>
      <c r="C4107" t="s">
        <v>4104</v>
      </c>
      <c r="D4107" s="50" t="s">
        <v>16963</v>
      </c>
      <c r="E4107" s="84">
        <f t="shared" si="256"/>
        <v>43848</v>
      </c>
      <c r="F4107" s="50">
        <f t="shared" si="257"/>
        <v>2020</v>
      </c>
      <c r="G4107" s="50">
        <f t="shared" si="258"/>
        <v>1</v>
      </c>
      <c r="H4107" s="50">
        <f t="shared" si="259"/>
        <v>6</v>
      </c>
      <c r="I4107" s="54" t="s">
        <v>15622</v>
      </c>
      <c r="J4107" s="54" t="s">
        <v>17050</v>
      </c>
      <c r="K4107" s="54" t="s">
        <v>17124</v>
      </c>
      <c r="L4107" s="54" t="s">
        <v>15623</v>
      </c>
      <c r="M4107" s="55">
        <v>0.9</v>
      </c>
      <c r="N4107" s="55">
        <v>1</v>
      </c>
      <c r="O4107" s="54" t="s">
        <v>15615</v>
      </c>
    </row>
    <row r="4108" spans="1:15" x14ac:dyDescent="0.25">
      <c r="A4108" s="19">
        <v>4107</v>
      </c>
      <c r="B4108" t="s">
        <v>11755</v>
      </c>
      <c r="C4108" t="s">
        <v>3654</v>
      </c>
      <c r="D4108" s="50" t="s">
        <v>16964</v>
      </c>
      <c r="E4108" s="84">
        <f t="shared" si="256"/>
        <v>43849</v>
      </c>
      <c r="F4108" s="50">
        <f t="shared" si="257"/>
        <v>2020</v>
      </c>
      <c r="G4108" s="50">
        <f t="shared" si="258"/>
        <v>1</v>
      </c>
      <c r="H4108" s="50">
        <f t="shared" si="259"/>
        <v>7</v>
      </c>
      <c r="I4108" s="54" t="s">
        <v>15622</v>
      </c>
      <c r="J4108" s="54" t="s">
        <v>17050</v>
      </c>
      <c r="K4108" s="54" t="s">
        <v>17124</v>
      </c>
      <c r="L4108" s="54" t="s">
        <v>15628</v>
      </c>
      <c r="M4108" s="55">
        <v>0</v>
      </c>
      <c r="N4108" s="55">
        <v>0.93</v>
      </c>
      <c r="O4108" s="54" t="s">
        <v>15615</v>
      </c>
    </row>
    <row r="4109" spans="1:15" x14ac:dyDescent="0.25">
      <c r="A4109" s="19">
        <v>4108</v>
      </c>
      <c r="B4109" t="s">
        <v>11103</v>
      </c>
      <c r="C4109" t="s">
        <v>4295</v>
      </c>
      <c r="D4109" s="50" t="s">
        <v>16964</v>
      </c>
      <c r="E4109" s="84">
        <f t="shared" si="256"/>
        <v>43849</v>
      </c>
      <c r="F4109" s="50">
        <f t="shared" si="257"/>
        <v>2020</v>
      </c>
      <c r="G4109" s="50">
        <f t="shared" si="258"/>
        <v>1</v>
      </c>
      <c r="H4109" s="50">
        <f t="shared" si="259"/>
        <v>7</v>
      </c>
      <c r="I4109" s="54" t="s">
        <v>15801</v>
      </c>
      <c r="J4109" s="54" t="s">
        <v>17050</v>
      </c>
      <c r="K4109" s="54" t="s">
        <v>17124</v>
      </c>
      <c r="L4109" s="54" t="s">
        <v>15626</v>
      </c>
      <c r="M4109" s="55">
        <v>1</v>
      </c>
      <c r="N4109" s="55">
        <v>0.83</v>
      </c>
      <c r="O4109" s="54" t="s">
        <v>15615</v>
      </c>
    </row>
    <row r="4110" spans="1:15" x14ac:dyDescent="0.25">
      <c r="A4110" s="19">
        <v>4109</v>
      </c>
      <c r="B4110" t="s">
        <v>9127</v>
      </c>
      <c r="C4110" t="s">
        <v>6226</v>
      </c>
      <c r="D4110" s="50" t="s">
        <v>16965</v>
      </c>
      <c r="E4110" s="84">
        <f t="shared" si="256"/>
        <v>43850</v>
      </c>
      <c r="F4110" s="50">
        <f t="shared" si="257"/>
        <v>2020</v>
      </c>
      <c r="G4110" s="50">
        <f t="shared" si="258"/>
        <v>1</v>
      </c>
      <c r="H4110" s="50">
        <f t="shared" si="259"/>
        <v>1</v>
      </c>
      <c r="I4110" s="54" t="s">
        <v>15622</v>
      </c>
      <c r="J4110" s="54" t="s">
        <v>17050</v>
      </c>
      <c r="K4110" s="54" t="s">
        <v>17124</v>
      </c>
      <c r="L4110" s="54" t="s">
        <v>15626</v>
      </c>
      <c r="M4110" s="55">
        <v>1</v>
      </c>
      <c r="N4110" s="55">
        <v>0.94</v>
      </c>
      <c r="O4110" s="54" t="s">
        <v>15616</v>
      </c>
    </row>
    <row r="4111" spans="1:15" x14ac:dyDescent="0.25">
      <c r="A4111" s="19">
        <v>4110</v>
      </c>
      <c r="B4111" t="s">
        <v>11307</v>
      </c>
      <c r="C4111" t="s">
        <v>4094</v>
      </c>
      <c r="D4111" s="50" t="s">
        <v>16965</v>
      </c>
      <c r="E4111" s="84">
        <f t="shared" si="256"/>
        <v>43850</v>
      </c>
      <c r="F4111" s="50">
        <f t="shared" si="257"/>
        <v>2020</v>
      </c>
      <c r="G4111" s="50">
        <f t="shared" si="258"/>
        <v>1</v>
      </c>
      <c r="H4111" s="50">
        <f t="shared" si="259"/>
        <v>1</v>
      </c>
      <c r="I4111" s="54" t="s">
        <v>15625</v>
      </c>
      <c r="J4111" s="54" t="s">
        <v>17050</v>
      </c>
      <c r="K4111" s="54" t="s">
        <v>17124</v>
      </c>
      <c r="L4111" s="54" t="s">
        <v>15626</v>
      </c>
      <c r="M4111" s="55">
        <v>0.92</v>
      </c>
      <c r="N4111" s="55">
        <v>0.87</v>
      </c>
      <c r="O4111" s="54" t="s">
        <v>15616</v>
      </c>
    </row>
    <row r="4112" spans="1:15" x14ac:dyDescent="0.25">
      <c r="A4112" s="19">
        <v>4111</v>
      </c>
      <c r="B4112" t="s">
        <v>10455</v>
      </c>
      <c r="C4112" t="s">
        <v>4926</v>
      </c>
      <c r="D4112" s="50" t="s">
        <v>16965</v>
      </c>
      <c r="E4112" s="84">
        <f t="shared" si="256"/>
        <v>43850</v>
      </c>
      <c r="F4112" s="50">
        <f t="shared" si="257"/>
        <v>2020</v>
      </c>
      <c r="G4112" s="50">
        <f t="shared" si="258"/>
        <v>1</v>
      </c>
      <c r="H4112" s="50">
        <f t="shared" si="259"/>
        <v>1</v>
      </c>
      <c r="I4112" s="54" t="s">
        <v>15625</v>
      </c>
      <c r="J4112" s="54" t="s">
        <v>17050</v>
      </c>
      <c r="K4112" s="54" t="s">
        <v>17124</v>
      </c>
      <c r="L4112" s="54" t="s">
        <v>15626</v>
      </c>
      <c r="M4112" s="55">
        <v>1</v>
      </c>
      <c r="N4112" s="55">
        <v>0.98</v>
      </c>
      <c r="O4112" s="54" t="s">
        <v>15616</v>
      </c>
    </row>
    <row r="4113" spans="1:15" x14ac:dyDescent="0.25">
      <c r="A4113" s="19">
        <v>4112</v>
      </c>
      <c r="B4113" t="s">
        <v>9276</v>
      </c>
      <c r="C4113" t="s">
        <v>3528</v>
      </c>
      <c r="D4113" s="50" t="s">
        <v>16965</v>
      </c>
      <c r="E4113" s="84">
        <f t="shared" si="256"/>
        <v>43850</v>
      </c>
      <c r="F4113" s="50">
        <f t="shared" si="257"/>
        <v>2020</v>
      </c>
      <c r="G4113" s="50">
        <f t="shared" si="258"/>
        <v>1</v>
      </c>
      <c r="H4113" s="50">
        <f t="shared" si="259"/>
        <v>1</v>
      </c>
      <c r="I4113" s="54" t="s">
        <v>15622</v>
      </c>
      <c r="J4113" s="54" t="s">
        <v>17050</v>
      </c>
      <c r="K4113" s="54" t="s">
        <v>17124</v>
      </c>
      <c r="L4113" s="54" t="s">
        <v>15626</v>
      </c>
      <c r="M4113" s="55">
        <v>1</v>
      </c>
      <c r="N4113" s="55">
        <v>0.81</v>
      </c>
      <c r="O4113" s="54" t="s">
        <v>15616</v>
      </c>
    </row>
    <row r="4114" spans="1:15" x14ac:dyDescent="0.25">
      <c r="A4114" s="19">
        <v>4113</v>
      </c>
      <c r="B4114" t="s">
        <v>10741</v>
      </c>
      <c r="C4114" t="s">
        <v>4648</v>
      </c>
      <c r="D4114" s="50" t="s">
        <v>16966</v>
      </c>
      <c r="E4114" s="84">
        <f t="shared" si="256"/>
        <v>43852</v>
      </c>
      <c r="F4114" s="50">
        <f t="shared" si="257"/>
        <v>2020</v>
      </c>
      <c r="G4114" s="50">
        <f t="shared" si="258"/>
        <v>1</v>
      </c>
      <c r="H4114" s="50">
        <f t="shared" si="259"/>
        <v>3</v>
      </c>
      <c r="I4114" s="54" t="s">
        <v>15622</v>
      </c>
      <c r="J4114" s="54" t="s">
        <v>17050</v>
      </c>
      <c r="K4114" s="54" t="s">
        <v>17124</v>
      </c>
      <c r="L4114" s="54" t="s">
        <v>15624</v>
      </c>
      <c r="M4114" s="55">
        <v>1</v>
      </c>
      <c r="N4114" s="55">
        <v>0.98</v>
      </c>
      <c r="O4114" s="54" t="s">
        <v>15616</v>
      </c>
    </row>
    <row r="4115" spans="1:15" x14ac:dyDescent="0.25">
      <c r="A4115" s="19">
        <v>4114</v>
      </c>
      <c r="B4115" t="s">
        <v>9252</v>
      </c>
      <c r="C4115" t="s">
        <v>6102</v>
      </c>
      <c r="D4115" s="50" t="s">
        <v>16967</v>
      </c>
      <c r="E4115" s="84">
        <f t="shared" si="256"/>
        <v>43854</v>
      </c>
      <c r="F4115" s="50">
        <f t="shared" si="257"/>
        <v>2020</v>
      </c>
      <c r="G4115" s="50">
        <f t="shared" si="258"/>
        <v>1</v>
      </c>
      <c r="H4115" s="50">
        <f t="shared" si="259"/>
        <v>5</v>
      </c>
      <c r="I4115" s="54" t="s">
        <v>15622</v>
      </c>
      <c r="J4115" s="54" t="s">
        <v>17050</v>
      </c>
      <c r="K4115" s="54" t="s">
        <v>17124</v>
      </c>
      <c r="L4115" s="54" t="s">
        <v>15626</v>
      </c>
      <c r="M4115" s="55">
        <v>0.97</v>
      </c>
      <c r="N4115" s="55">
        <v>1</v>
      </c>
      <c r="O4115" s="54" t="s">
        <v>15615</v>
      </c>
    </row>
    <row r="4116" spans="1:15" x14ac:dyDescent="0.25">
      <c r="A4116" s="19">
        <v>4115</v>
      </c>
      <c r="B4116" t="s">
        <v>9007</v>
      </c>
      <c r="C4116" t="s">
        <v>6347</v>
      </c>
      <c r="D4116" s="50" t="s">
        <v>16967</v>
      </c>
      <c r="E4116" s="84">
        <f t="shared" si="256"/>
        <v>43854</v>
      </c>
      <c r="F4116" s="50">
        <f t="shared" si="257"/>
        <v>2020</v>
      </c>
      <c r="G4116" s="50">
        <f t="shared" si="258"/>
        <v>1</v>
      </c>
      <c r="H4116" s="50">
        <f t="shared" si="259"/>
        <v>5</v>
      </c>
      <c r="I4116" s="54" t="s">
        <v>15707</v>
      </c>
      <c r="J4116" s="54" t="s">
        <v>17073</v>
      </c>
      <c r="K4116" s="54" t="s">
        <v>17124</v>
      </c>
      <c r="L4116" s="54" t="s">
        <v>15626</v>
      </c>
      <c r="M4116" s="55">
        <v>0.92</v>
      </c>
      <c r="N4116" s="55">
        <v>1</v>
      </c>
      <c r="O4116" s="54" t="s">
        <v>15615</v>
      </c>
    </row>
    <row r="4117" spans="1:15" x14ac:dyDescent="0.25">
      <c r="A4117" s="19">
        <v>4116</v>
      </c>
      <c r="B4117" t="s">
        <v>9118</v>
      </c>
      <c r="C4117" t="s">
        <v>6235</v>
      </c>
      <c r="D4117" s="50" t="s">
        <v>16968</v>
      </c>
      <c r="E4117" s="84">
        <f t="shared" si="256"/>
        <v>43862</v>
      </c>
      <c r="F4117" s="50">
        <f t="shared" si="257"/>
        <v>2020</v>
      </c>
      <c r="G4117" s="50">
        <f t="shared" si="258"/>
        <v>2</v>
      </c>
      <c r="H4117" s="50">
        <f t="shared" si="259"/>
        <v>6</v>
      </c>
      <c r="I4117" s="54" t="s">
        <v>15639</v>
      </c>
      <c r="J4117" s="54" t="s">
        <v>17050</v>
      </c>
      <c r="K4117" s="54" t="s">
        <v>17124</v>
      </c>
      <c r="L4117" s="54" t="s">
        <v>15626</v>
      </c>
      <c r="M4117" s="55">
        <v>1</v>
      </c>
      <c r="N4117" s="55">
        <v>0.91</v>
      </c>
      <c r="O4117" s="54" t="s">
        <v>15616</v>
      </c>
    </row>
    <row r="4118" spans="1:15" x14ac:dyDescent="0.25">
      <c r="A4118" s="19">
        <v>4117</v>
      </c>
      <c r="B4118" t="s">
        <v>8929</v>
      </c>
      <c r="C4118" t="s">
        <v>6423</v>
      </c>
      <c r="D4118" s="50" t="s">
        <v>16969</v>
      </c>
      <c r="E4118" s="84">
        <f t="shared" si="256"/>
        <v>43863</v>
      </c>
      <c r="F4118" s="50">
        <f t="shared" si="257"/>
        <v>2020</v>
      </c>
      <c r="G4118" s="50">
        <f t="shared" si="258"/>
        <v>2</v>
      </c>
      <c r="H4118" s="50">
        <f t="shared" si="259"/>
        <v>7</v>
      </c>
      <c r="I4118" s="54" t="s">
        <v>15622</v>
      </c>
      <c r="J4118" s="54" t="s">
        <v>17050</v>
      </c>
      <c r="K4118" s="54" t="s">
        <v>17124</v>
      </c>
      <c r="L4118" s="54" t="s">
        <v>15624</v>
      </c>
      <c r="M4118" s="55">
        <v>1</v>
      </c>
      <c r="N4118" s="55">
        <v>1</v>
      </c>
      <c r="O4118" s="54" t="s">
        <v>15616</v>
      </c>
    </row>
    <row r="4119" spans="1:15" x14ac:dyDescent="0.25">
      <c r="A4119" s="19">
        <v>4118</v>
      </c>
      <c r="B4119" t="s">
        <v>9680</v>
      </c>
      <c r="C4119" t="s">
        <v>5684</v>
      </c>
      <c r="D4119" s="50" t="s">
        <v>16969</v>
      </c>
      <c r="E4119" s="84">
        <f t="shared" si="256"/>
        <v>43863</v>
      </c>
      <c r="F4119" s="50">
        <f t="shared" si="257"/>
        <v>2020</v>
      </c>
      <c r="G4119" s="50">
        <f t="shared" si="258"/>
        <v>2</v>
      </c>
      <c r="H4119" s="50">
        <f t="shared" si="259"/>
        <v>7</v>
      </c>
      <c r="I4119" s="54" t="s">
        <v>15622</v>
      </c>
      <c r="J4119" s="54" t="s">
        <v>17050</v>
      </c>
      <c r="K4119" s="54" t="s">
        <v>17124</v>
      </c>
      <c r="L4119" s="54" t="s">
        <v>15626</v>
      </c>
      <c r="M4119" s="55">
        <v>0.86</v>
      </c>
      <c r="N4119" s="55">
        <v>0.84</v>
      </c>
      <c r="O4119" s="54" t="s">
        <v>15615</v>
      </c>
    </row>
    <row r="4120" spans="1:15" x14ac:dyDescent="0.25">
      <c r="A4120" s="19">
        <v>4119</v>
      </c>
      <c r="B4120" t="s">
        <v>11025</v>
      </c>
      <c r="C4120" t="s">
        <v>4372</v>
      </c>
      <c r="D4120" s="50" t="s">
        <v>16970</v>
      </c>
      <c r="E4120" s="84">
        <f t="shared" si="256"/>
        <v>43865</v>
      </c>
      <c r="F4120" s="50">
        <f t="shared" si="257"/>
        <v>2020</v>
      </c>
      <c r="G4120" s="50">
        <f t="shared" si="258"/>
        <v>2</v>
      </c>
      <c r="H4120" s="50">
        <f t="shared" si="259"/>
        <v>2</v>
      </c>
      <c r="I4120" s="54" t="s">
        <v>15622</v>
      </c>
      <c r="J4120" s="54" t="s">
        <v>17050</v>
      </c>
      <c r="K4120" s="54" t="s">
        <v>17124</v>
      </c>
      <c r="L4120" s="54" t="s">
        <v>15623</v>
      </c>
      <c r="M4120" s="55">
        <v>0.5</v>
      </c>
      <c r="N4120" s="55">
        <v>0.83</v>
      </c>
      <c r="O4120" s="54" t="s">
        <v>15615</v>
      </c>
    </row>
    <row r="4121" spans="1:15" x14ac:dyDescent="0.25">
      <c r="A4121" s="19">
        <v>4120</v>
      </c>
      <c r="B4121" t="s">
        <v>10028</v>
      </c>
      <c r="C4121" t="s">
        <v>5345</v>
      </c>
      <c r="D4121" s="50" t="s">
        <v>16970</v>
      </c>
      <c r="E4121" s="84">
        <f t="shared" si="256"/>
        <v>43865</v>
      </c>
      <c r="F4121" s="50">
        <f t="shared" si="257"/>
        <v>2020</v>
      </c>
      <c r="G4121" s="50">
        <f t="shared" si="258"/>
        <v>2</v>
      </c>
      <c r="H4121" s="50">
        <f t="shared" si="259"/>
        <v>2</v>
      </c>
      <c r="I4121" s="54" t="s">
        <v>15754</v>
      </c>
      <c r="J4121" s="54" t="s">
        <v>17050</v>
      </c>
      <c r="K4121" s="54" t="s">
        <v>17124</v>
      </c>
      <c r="L4121" s="54" t="s">
        <v>15624</v>
      </c>
      <c r="M4121" s="55">
        <v>0.9</v>
      </c>
      <c r="N4121" s="55">
        <v>0.96</v>
      </c>
      <c r="O4121" s="54" t="s">
        <v>15615</v>
      </c>
    </row>
    <row r="4122" spans="1:15" x14ac:dyDescent="0.25">
      <c r="A4122" s="19">
        <v>4121</v>
      </c>
      <c r="B4122" t="s">
        <v>10699</v>
      </c>
      <c r="C4122" t="s">
        <v>4687</v>
      </c>
      <c r="D4122" s="50" t="s">
        <v>16971</v>
      </c>
      <c r="E4122" s="84">
        <f t="shared" si="256"/>
        <v>43869</v>
      </c>
      <c r="F4122" s="50">
        <f t="shared" si="257"/>
        <v>2020</v>
      </c>
      <c r="G4122" s="50">
        <f t="shared" si="258"/>
        <v>2</v>
      </c>
      <c r="H4122" s="50">
        <f t="shared" si="259"/>
        <v>6</v>
      </c>
      <c r="I4122" s="54" t="s">
        <v>15625</v>
      </c>
      <c r="J4122" s="54" t="s">
        <v>17050</v>
      </c>
      <c r="K4122" s="54" t="s">
        <v>17124</v>
      </c>
      <c r="L4122" s="54" t="s">
        <v>15624</v>
      </c>
      <c r="M4122" s="55">
        <v>0.89</v>
      </c>
      <c r="N4122" s="55">
        <v>0.98</v>
      </c>
      <c r="O4122" s="54" t="s">
        <v>15616</v>
      </c>
    </row>
    <row r="4123" spans="1:15" x14ac:dyDescent="0.25">
      <c r="A4123" s="19">
        <v>4122</v>
      </c>
      <c r="B4123" t="s">
        <v>8456</v>
      </c>
      <c r="C4123" t="s">
        <v>6887</v>
      </c>
      <c r="D4123" s="50" t="s">
        <v>16972</v>
      </c>
      <c r="E4123" s="84">
        <f t="shared" si="256"/>
        <v>43871</v>
      </c>
      <c r="F4123" s="50">
        <f t="shared" si="257"/>
        <v>2020</v>
      </c>
      <c r="G4123" s="50">
        <f t="shared" si="258"/>
        <v>2</v>
      </c>
      <c r="H4123" s="50">
        <f t="shared" si="259"/>
        <v>1</v>
      </c>
      <c r="I4123" s="54" t="s">
        <v>15622</v>
      </c>
      <c r="J4123" s="54" t="s">
        <v>17050</v>
      </c>
      <c r="K4123" s="54" t="s">
        <v>17124</v>
      </c>
      <c r="L4123" s="54" t="s">
        <v>15623</v>
      </c>
      <c r="M4123" s="55">
        <v>0.5</v>
      </c>
      <c r="N4123" s="55">
        <v>0.75</v>
      </c>
      <c r="O4123" s="54" t="s">
        <v>15615</v>
      </c>
    </row>
    <row r="4124" spans="1:15" x14ac:dyDescent="0.25">
      <c r="A4124" s="19">
        <v>4123</v>
      </c>
      <c r="B4124" t="s">
        <v>11116</v>
      </c>
      <c r="C4124" t="s">
        <v>4283</v>
      </c>
      <c r="D4124" s="50" t="s">
        <v>16973</v>
      </c>
      <c r="E4124" s="84">
        <f t="shared" si="256"/>
        <v>43872</v>
      </c>
      <c r="F4124" s="50">
        <f t="shared" si="257"/>
        <v>2020</v>
      </c>
      <c r="G4124" s="50">
        <f t="shared" si="258"/>
        <v>2</v>
      </c>
      <c r="H4124" s="50">
        <f t="shared" si="259"/>
        <v>2</v>
      </c>
      <c r="I4124" s="54" t="s">
        <v>15622</v>
      </c>
      <c r="J4124" s="54" t="s">
        <v>17050</v>
      </c>
      <c r="K4124" s="54" t="s">
        <v>17124</v>
      </c>
      <c r="L4124" s="54" t="s">
        <v>15624</v>
      </c>
      <c r="M4124" s="55">
        <v>1</v>
      </c>
      <c r="N4124" s="55">
        <v>0.96</v>
      </c>
      <c r="O4124" s="54" t="s">
        <v>15616</v>
      </c>
    </row>
    <row r="4125" spans="1:15" x14ac:dyDescent="0.25">
      <c r="A4125" s="19">
        <v>4124</v>
      </c>
      <c r="B4125" t="s">
        <v>10383</v>
      </c>
      <c r="C4125" t="s">
        <v>4996</v>
      </c>
      <c r="D4125" s="50" t="s">
        <v>16973</v>
      </c>
      <c r="E4125" s="84">
        <f t="shared" si="256"/>
        <v>43872</v>
      </c>
      <c r="F4125" s="50">
        <f t="shared" si="257"/>
        <v>2020</v>
      </c>
      <c r="G4125" s="50">
        <f t="shared" si="258"/>
        <v>2</v>
      </c>
      <c r="H4125" s="50">
        <f t="shared" si="259"/>
        <v>2</v>
      </c>
      <c r="I4125" s="54" t="s">
        <v>15625</v>
      </c>
      <c r="J4125" s="54" t="s">
        <v>17050</v>
      </c>
      <c r="K4125" s="54" t="s">
        <v>17124</v>
      </c>
      <c r="L4125" s="54" t="s">
        <v>15626</v>
      </c>
      <c r="M4125" s="55">
        <v>0.93</v>
      </c>
      <c r="N4125" s="55">
        <v>0.89</v>
      </c>
      <c r="O4125" s="54" t="s">
        <v>15615</v>
      </c>
    </row>
    <row r="4126" spans="1:15" x14ac:dyDescent="0.25">
      <c r="A4126" s="19">
        <v>4125</v>
      </c>
      <c r="B4126" t="s">
        <v>11741</v>
      </c>
      <c r="C4126" t="s">
        <v>3667</v>
      </c>
      <c r="D4126" s="50" t="s">
        <v>16974</v>
      </c>
      <c r="E4126" s="84">
        <f t="shared" si="256"/>
        <v>43874</v>
      </c>
      <c r="F4126" s="50">
        <f t="shared" si="257"/>
        <v>2020</v>
      </c>
      <c r="G4126" s="50">
        <f t="shared" si="258"/>
        <v>2</v>
      </c>
      <c r="H4126" s="50">
        <f t="shared" si="259"/>
        <v>4</v>
      </c>
      <c r="I4126" s="54" t="s">
        <v>15622</v>
      </c>
      <c r="J4126" s="54" t="s">
        <v>17050</v>
      </c>
      <c r="K4126" s="54" t="s">
        <v>17124</v>
      </c>
      <c r="L4126" s="54" t="s">
        <v>15626</v>
      </c>
      <c r="M4126" s="55">
        <v>1</v>
      </c>
      <c r="N4126" s="55">
        <v>1</v>
      </c>
      <c r="O4126" s="54" t="s">
        <v>15615</v>
      </c>
    </row>
    <row r="4127" spans="1:15" x14ac:dyDescent="0.25">
      <c r="A4127" s="19">
        <v>4126</v>
      </c>
      <c r="B4127" t="s">
        <v>10213</v>
      </c>
      <c r="C4127" t="s">
        <v>5166</v>
      </c>
      <c r="D4127" s="50" t="s">
        <v>16975</v>
      </c>
      <c r="E4127" s="84">
        <f t="shared" si="256"/>
        <v>43876</v>
      </c>
      <c r="F4127" s="50">
        <f t="shared" si="257"/>
        <v>2020</v>
      </c>
      <c r="G4127" s="50">
        <f t="shared" si="258"/>
        <v>2</v>
      </c>
      <c r="H4127" s="50">
        <f t="shared" si="259"/>
        <v>6</v>
      </c>
      <c r="I4127" s="54" t="s">
        <v>15625</v>
      </c>
      <c r="J4127" s="54" t="s">
        <v>17050</v>
      </c>
      <c r="K4127" s="54" t="s">
        <v>17124</v>
      </c>
      <c r="L4127" s="54" t="s">
        <v>15626</v>
      </c>
      <c r="M4127" s="55">
        <v>1</v>
      </c>
      <c r="N4127" s="55">
        <v>0.96</v>
      </c>
      <c r="O4127" s="54" t="s">
        <v>15615</v>
      </c>
    </row>
    <row r="4128" spans="1:15" x14ac:dyDescent="0.25">
      <c r="A4128" s="19">
        <v>4127</v>
      </c>
      <c r="B4128" t="s">
        <v>7979</v>
      </c>
      <c r="C4128" t="s">
        <v>7352</v>
      </c>
      <c r="D4128" s="50" t="s">
        <v>16976</v>
      </c>
      <c r="E4128" s="84">
        <f t="shared" si="256"/>
        <v>43879</v>
      </c>
      <c r="F4128" s="50">
        <f t="shared" si="257"/>
        <v>2020</v>
      </c>
      <c r="G4128" s="50">
        <f t="shared" si="258"/>
        <v>2</v>
      </c>
      <c r="H4128" s="50">
        <f t="shared" si="259"/>
        <v>2</v>
      </c>
      <c r="I4128" s="54" t="s">
        <v>15622</v>
      </c>
      <c r="J4128" s="54" t="s">
        <v>17050</v>
      </c>
      <c r="K4128" s="54" t="s">
        <v>17124</v>
      </c>
      <c r="L4128" s="54" t="s">
        <v>15626</v>
      </c>
      <c r="M4128" s="55">
        <v>1</v>
      </c>
      <c r="N4128" s="55">
        <v>0.88</v>
      </c>
      <c r="O4128" s="54" t="s">
        <v>15615</v>
      </c>
    </row>
    <row r="4129" spans="1:15" x14ac:dyDescent="0.25">
      <c r="A4129" s="19">
        <v>4128</v>
      </c>
      <c r="B4129" t="s">
        <v>10759</v>
      </c>
      <c r="C4129" t="s">
        <v>4631</v>
      </c>
      <c r="D4129" s="50" t="s">
        <v>16977</v>
      </c>
      <c r="E4129" s="84">
        <f t="shared" si="256"/>
        <v>43886</v>
      </c>
      <c r="F4129" s="50">
        <f t="shared" si="257"/>
        <v>2020</v>
      </c>
      <c r="G4129" s="50">
        <f t="shared" si="258"/>
        <v>2</v>
      </c>
      <c r="H4129" s="50">
        <f t="shared" si="259"/>
        <v>2</v>
      </c>
      <c r="I4129" s="54" t="s">
        <v>15622</v>
      </c>
      <c r="J4129" s="54" t="s">
        <v>17050</v>
      </c>
      <c r="K4129" s="54" t="s">
        <v>17124</v>
      </c>
      <c r="L4129" s="54" t="s">
        <v>15626</v>
      </c>
      <c r="M4129" s="55">
        <v>0.7</v>
      </c>
      <c r="N4129" s="55">
        <v>1</v>
      </c>
      <c r="O4129" s="54" t="s">
        <v>15615</v>
      </c>
    </row>
    <row r="4130" spans="1:15" x14ac:dyDescent="0.25">
      <c r="A4130" s="19">
        <v>4129</v>
      </c>
      <c r="B4130" t="s">
        <v>10339</v>
      </c>
      <c r="C4130" t="s">
        <v>5040</v>
      </c>
      <c r="D4130" s="50" t="s">
        <v>16978</v>
      </c>
      <c r="E4130" s="84">
        <f t="shared" si="256"/>
        <v>43887</v>
      </c>
      <c r="F4130" s="50">
        <f t="shared" si="257"/>
        <v>2020</v>
      </c>
      <c r="G4130" s="50">
        <f t="shared" si="258"/>
        <v>2</v>
      </c>
      <c r="H4130" s="50">
        <f t="shared" si="259"/>
        <v>3</v>
      </c>
      <c r="I4130" s="54" t="s">
        <v>15622</v>
      </c>
      <c r="J4130" s="54" t="s">
        <v>17050</v>
      </c>
      <c r="K4130" s="54" t="s">
        <v>17124</v>
      </c>
      <c r="L4130" s="54" t="s">
        <v>15626</v>
      </c>
      <c r="M4130" s="55">
        <v>0.8</v>
      </c>
      <c r="N4130" s="55">
        <v>0.97</v>
      </c>
      <c r="O4130" s="54" t="s">
        <v>15615</v>
      </c>
    </row>
    <row r="4131" spans="1:15" x14ac:dyDescent="0.25">
      <c r="A4131" s="19">
        <v>4130</v>
      </c>
      <c r="B4131" t="s">
        <v>11306</v>
      </c>
      <c r="C4131" t="s">
        <v>4095</v>
      </c>
      <c r="D4131" s="50" t="s">
        <v>16979</v>
      </c>
      <c r="E4131" s="84">
        <f t="shared" si="256"/>
        <v>43888</v>
      </c>
      <c r="F4131" s="50">
        <f t="shared" si="257"/>
        <v>2020</v>
      </c>
      <c r="G4131" s="50">
        <f t="shared" si="258"/>
        <v>2</v>
      </c>
      <c r="H4131" s="50">
        <f t="shared" si="259"/>
        <v>4</v>
      </c>
      <c r="I4131" s="54" t="s">
        <v>15622</v>
      </c>
      <c r="J4131" s="54" t="s">
        <v>17050</v>
      </c>
      <c r="K4131" s="54" t="s">
        <v>17124</v>
      </c>
      <c r="L4131" s="54" t="s">
        <v>15626</v>
      </c>
      <c r="M4131" s="55">
        <v>1</v>
      </c>
      <c r="N4131" s="55">
        <v>0.96</v>
      </c>
      <c r="O4131" s="54" t="s">
        <v>15615</v>
      </c>
    </row>
    <row r="4132" spans="1:15" x14ac:dyDescent="0.25">
      <c r="A4132" s="19">
        <v>4131</v>
      </c>
      <c r="B4132" t="s">
        <v>8496</v>
      </c>
      <c r="C4132" t="s">
        <v>6848</v>
      </c>
      <c r="D4132" s="50" t="s">
        <v>16980</v>
      </c>
      <c r="E4132" s="84">
        <f t="shared" si="256"/>
        <v>43894</v>
      </c>
      <c r="F4132" s="50">
        <f t="shared" si="257"/>
        <v>2020</v>
      </c>
      <c r="G4132" s="50">
        <f t="shared" si="258"/>
        <v>3</v>
      </c>
      <c r="H4132" s="50">
        <f t="shared" si="259"/>
        <v>3</v>
      </c>
      <c r="I4132" s="54" t="s">
        <v>15622</v>
      </c>
      <c r="J4132" s="54" t="s">
        <v>17050</v>
      </c>
      <c r="K4132" s="54" t="s">
        <v>17124</v>
      </c>
      <c r="L4132" s="54" t="s">
        <v>15623</v>
      </c>
      <c r="M4132" s="55">
        <v>1</v>
      </c>
      <c r="N4132" s="55">
        <v>0.71</v>
      </c>
      <c r="O4132" s="54" t="s">
        <v>15615</v>
      </c>
    </row>
    <row r="4133" spans="1:15" x14ac:dyDescent="0.25">
      <c r="A4133" s="19">
        <v>4132</v>
      </c>
      <c r="B4133" t="s">
        <v>10299</v>
      </c>
      <c r="C4133" t="s">
        <v>5080</v>
      </c>
      <c r="D4133" s="50" t="s">
        <v>16981</v>
      </c>
      <c r="E4133" s="84">
        <f t="shared" si="256"/>
        <v>43905</v>
      </c>
      <c r="F4133" s="50">
        <f t="shared" si="257"/>
        <v>2020</v>
      </c>
      <c r="G4133" s="50">
        <f t="shared" si="258"/>
        <v>3</v>
      </c>
      <c r="H4133" s="50">
        <f t="shared" si="259"/>
        <v>7</v>
      </c>
      <c r="I4133" s="54" t="s">
        <v>15622</v>
      </c>
      <c r="J4133" s="54" t="s">
        <v>17050</v>
      </c>
      <c r="K4133" s="54" t="s">
        <v>17124</v>
      </c>
      <c r="L4133" s="54" t="s">
        <v>15626</v>
      </c>
      <c r="M4133" s="55">
        <v>1</v>
      </c>
      <c r="N4133" s="55">
        <v>1</v>
      </c>
      <c r="O4133" s="54" t="s">
        <v>15615</v>
      </c>
    </row>
    <row r="4134" spans="1:15" x14ac:dyDescent="0.25">
      <c r="A4134" s="19">
        <v>4133</v>
      </c>
      <c r="B4134" t="s">
        <v>8206</v>
      </c>
      <c r="C4134" t="s">
        <v>7129</v>
      </c>
      <c r="D4134" s="50" t="s">
        <v>16982</v>
      </c>
      <c r="E4134" s="84">
        <f t="shared" si="256"/>
        <v>43906</v>
      </c>
      <c r="F4134" s="50">
        <f t="shared" si="257"/>
        <v>2020</v>
      </c>
      <c r="G4134" s="50">
        <f t="shared" si="258"/>
        <v>3</v>
      </c>
      <c r="H4134" s="50">
        <f t="shared" si="259"/>
        <v>1</v>
      </c>
      <c r="I4134" s="54" t="s">
        <v>15622</v>
      </c>
      <c r="J4134" s="54" t="s">
        <v>17050</v>
      </c>
      <c r="K4134" s="54" t="s">
        <v>17124</v>
      </c>
      <c r="L4134" s="54" t="s">
        <v>15626</v>
      </c>
      <c r="M4134" s="55">
        <v>0.99</v>
      </c>
      <c r="N4134" s="55">
        <v>0.78</v>
      </c>
      <c r="O4134" s="54" t="s">
        <v>15616</v>
      </c>
    </row>
    <row r="4135" spans="1:15" x14ac:dyDescent="0.25">
      <c r="A4135" s="19">
        <v>4134</v>
      </c>
      <c r="B4135" t="s">
        <v>11440</v>
      </c>
      <c r="C4135" t="s">
        <v>3961</v>
      </c>
      <c r="D4135" s="50" t="s">
        <v>16983</v>
      </c>
      <c r="E4135" s="84">
        <f t="shared" si="256"/>
        <v>43909</v>
      </c>
      <c r="F4135" s="50">
        <f t="shared" si="257"/>
        <v>2020</v>
      </c>
      <c r="G4135" s="50">
        <f t="shared" si="258"/>
        <v>3</v>
      </c>
      <c r="H4135" s="50">
        <f t="shared" si="259"/>
        <v>4</v>
      </c>
      <c r="I4135" s="54" t="s">
        <v>15629</v>
      </c>
      <c r="J4135" s="54" t="s">
        <v>17050</v>
      </c>
      <c r="K4135" s="54" t="s">
        <v>17124</v>
      </c>
      <c r="L4135" s="54" t="s">
        <v>15624</v>
      </c>
      <c r="M4135" s="55">
        <v>0.92</v>
      </c>
      <c r="N4135" s="55">
        <v>1</v>
      </c>
      <c r="O4135" s="54" t="s">
        <v>15615</v>
      </c>
    </row>
    <row r="4136" spans="1:15" x14ac:dyDescent="0.25">
      <c r="A4136" s="19">
        <v>4135</v>
      </c>
      <c r="B4136" t="s">
        <v>9416</v>
      </c>
      <c r="C4136" t="s">
        <v>5941</v>
      </c>
      <c r="D4136" s="50" t="s">
        <v>16984</v>
      </c>
      <c r="E4136" s="84">
        <f t="shared" si="256"/>
        <v>43921</v>
      </c>
      <c r="F4136" s="50">
        <f t="shared" si="257"/>
        <v>2020</v>
      </c>
      <c r="G4136" s="50">
        <f t="shared" si="258"/>
        <v>3</v>
      </c>
      <c r="H4136" s="50">
        <f t="shared" si="259"/>
        <v>2</v>
      </c>
      <c r="I4136" s="54" t="s">
        <v>15629</v>
      </c>
      <c r="J4136" s="54" t="s">
        <v>17050</v>
      </c>
      <c r="K4136" s="54" t="s">
        <v>17124</v>
      </c>
      <c r="L4136" s="54" t="s">
        <v>15626</v>
      </c>
      <c r="M4136" s="55">
        <v>1</v>
      </c>
      <c r="N4136" s="55">
        <v>1</v>
      </c>
      <c r="O4136" s="54" t="s">
        <v>15615</v>
      </c>
    </row>
    <row r="4137" spans="1:15" x14ac:dyDescent="0.25">
      <c r="A4137" s="19">
        <v>4136</v>
      </c>
      <c r="B4137" t="s">
        <v>9957</v>
      </c>
      <c r="C4137" t="s">
        <v>5415</v>
      </c>
      <c r="D4137" s="50" t="s">
        <v>16985</v>
      </c>
      <c r="E4137" s="84">
        <f t="shared" si="256"/>
        <v>43952</v>
      </c>
      <c r="F4137" s="50">
        <f t="shared" si="257"/>
        <v>2020</v>
      </c>
      <c r="G4137" s="50">
        <f t="shared" si="258"/>
        <v>5</v>
      </c>
      <c r="H4137" s="50">
        <f t="shared" si="259"/>
        <v>5</v>
      </c>
      <c r="I4137" s="54" t="s">
        <v>15685</v>
      </c>
      <c r="J4137" s="54" t="s">
        <v>17062</v>
      </c>
      <c r="K4137" s="54" t="s">
        <v>17124</v>
      </c>
      <c r="L4137" s="54" t="s">
        <v>15626</v>
      </c>
      <c r="M4137" s="55">
        <v>1</v>
      </c>
      <c r="N4137" s="55">
        <v>0.91</v>
      </c>
      <c r="O4137" s="54" t="s">
        <v>15615</v>
      </c>
    </row>
    <row r="4138" spans="1:15" x14ac:dyDescent="0.25">
      <c r="A4138" s="19">
        <v>4137</v>
      </c>
      <c r="B4138" t="s">
        <v>8840</v>
      </c>
      <c r="C4138" t="s">
        <v>6509</v>
      </c>
      <c r="D4138" s="50" t="s">
        <v>16986</v>
      </c>
      <c r="E4138" s="84">
        <f t="shared" si="256"/>
        <v>43959</v>
      </c>
      <c r="F4138" s="50">
        <f t="shared" si="257"/>
        <v>2020</v>
      </c>
      <c r="G4138" s="50">
        <f t="shared" si="258"/>
        <v>5</v>
      </c>
      <c r="H4138" s="50">
        <f t="shared" si="259"/>
        <v>5</v>
      </c>
      <c r="I4138" s="54" t="s">
        <v>15622</v>
      </c>
      <c r="J4138" s="54" t="s">
        <v>17050</v>
      </c>
      <c r="K4138" s="54" t="s">
        <v>17124</v>
      </c>
      <c r="L4138" s="54" t="s">
        <v>15626</v>
      </c>
      <c r="M4138" s="55">
        <v>1</v>
      </c>
      <c r="N4138" s="55">
        <v>1</v>
      </c>
      <c r="O4138" s="54" t="s">
        <v>15615</v>
      </c>
    </row>
    <row r="4139" spans="1:15" x14ac:dyDescent="0.25">
      <c r="A4139" s="19">
        <v>4138</v>
      </c>
      <c r="B4139" t="s">
        <v>9471</v>
      </c>
      <c r="C4139" t="s">
        <v>5888</v>
      </c>
      <c r="D4139" s="50" t="s">
        <v>16987</v>
      </c>
      <c r="E4139" s="84">
        <f t="shared" si="256"/>
        <v>43961</v>
      </c>
      <c r="F4139" s="50">
        <f t="shared" si="257"/>
        <v>2020</v>
      </c>
      <c r="G4139" s="50">
        <f t="shared" si="258"/>
        <v>5</v>
      </c>
      <c r="H4139" s="50">
        <f t="shared" si="259"/>
        <v>7</v>
      </c>
      <c r="I4139" s="54" t="s">
        <v>15622</v>
      </c>
      <c r="J4139" s="54" t="s">
        <v>17050</v>
      </c>
      <c r="K4139" s="54" t="s">
        <v>17124</v>
      </c>
      <c r="L4139" s="54" t="s">
        <v>15626</v>
      </c>
      <c r="M4139" s="55">
        <v>1</v>
      </c>
      <c r="N4139" s="55">
        <v>0.8</v>
      </c>
      <c r="O4139" s="54" t="s">
        <v>15615</v>
      </c>
    </row>
    <row r="4140" spans="1:15" x14ac:dyDescent="0.25">
      <c r="A4140" s="19">
        <v>4139</v>
      </c>
      <c r="B4140" t="s">
        <v>9721</v>
      </c>
      <c r="C4140" t="s">
        <v>5644</v>
      </c>
      <c r="D4140" s="50" t="s">
        <v>16988</v>
      </c>
      <c r="E4140" s="84">
        <f t="shared" si="256"/>
        <v>43965</v>
      </c>
      <c r="F4140" s="50">
        <f t="shared" si="257"/>
        <v>2020</v>
      </c>
      <c r="G4140" s="50">
        <f t="shared" si="258"/>
        <v>5</v>
      </c>
      <c r="H4140" s="50">
        <f t="shared" si="259"/>
        <v>4</v>
      </c>
      <c r="I4140" s="54" t="s">
        <v>15622</v>
      </c>
      <c r="J4140" s="54" t="s">
        <v>17050</v>
      </c>
      <c r="K4140" s="54" t="s">
        <v>17124</v>
      </c>
      <c r="L4140" s="54" t="s">
        <v>15626</v>
      </c>
      <c r="M4140" s="55">
        <v>1</v>
      </c>
      <c r="N4140" s="55">
        <v>0.75</v>
      </c>
      <c r="O4140" s="54" t="s">
        <v>15615</v>
      </c>
    </row>
    <row r="4141" spans="1:15" x14ac:dyDescent="0.25">
      <c r="A4141" s="19">
        <v>4140</v>
      </c>
      <c r="B4141" t="s">
        <v>11733</v>
      </c>
      <c r="C4141" t="s">
        <v>3675</v>
      </c>
      <c r="D4141" s="50" t="s">
        <v>16989</v>
      </c>
      <c r="E4141" s="84">
        <f t="shared" si="256"/>
        <v>43966</v>
      </c>
      <c r="F4141" s="50">
        <f t="shared" si="257"/>
        <v>2020</v>
      </c>
      <c r="G4141" s="50">
        <f t="shared" si="258"/>
        <v>5</v>
      </c>
      <c r="H4141" s="50">
        <f t="shared" si="259"/>
        <v>5</v>
      </c>
      <c r="I4141" s="54" t="s">
        <v>15622</v>
      </c>
      <c r="J4141" s="54" t="s">
        <v>17050</v>
      </c>
      <c r="K4141" s="54" t="s">
        <v>17124</v>
      </c>
      <c r="L4141" s="54" t="s">
        <v>15626</v>
      </c>
      <c r="M4141" s="55">
        <v>1</v>
      </c>
      <c r="N4141" s="55">
        <v>0.95</v>
      </c>
      <c r="O4141" s="54" t="s">
        <v>15615</v>
      </c>
    </row>
    <row r="4142" spans="1:15" x14ac:dyDescent="0.25">
      <c r="A4142" s="19">
        <v>4141</v>
      </c>
      <c r="B4142" t="s">
        <v>8010</v>
      </c>
      <c r="C4142" t="s">
        <v>7321</v>
      </c>
      <c r="D4142" s="50" t="s">
        <v>16990</v>
      </c>
      <c r="E4142" s="84">
        <f t="shared" si="256"/>
        <v>43967</v>
      </c>
      <c r="F4142" s="50">
        <f t="shared" si="257"/>
        <v>2020</v>
      </c>
      <c r="G4142" s="50">
        <f t="shared" si="258"/>
        <v>5</v>
      </c>
      <c r="H4142" s="50">
        <f t="shared" si="259"/>
        <v>6</v>
      </c>
      <c r="I4142" s="54" t="s">
        <v>15622</v>
      </c>
      <c r="J4142" s="54" t="s">
        <v>17050</v>
      </c>
      <c r="K4142" s="54" t="s">
        <v>17124</v>
      </c>
      <c r="L4142" s="54" t="s">
        <v>15626</v>
      </c>
      <c r="M4142" s="55">
        <v>0.96</v>
      </c>
      <c r="N4142" s="55">
        <v>0.99</v>
      </c>
      <c r="O4142" s="54" t="s">
        <v>15615</v>
      </c>
    </row>
    <row r="4143" spans="1:15" x14ac:dyDescent="0.25">
      <c r="A4143" s="19">
        <v>4142</v>
      </c>
      <c r="B4143" t="s">
        <v>11146</v>
      </c>
      <c r="C4143" t="s">
        <v>4254</v>
      </c>
      <c r="D4143" s="50" t="s">
        <v>16991</v>
      </c>
      <c r="E4143" s="84">
        <f t="shared" si="256"/>
        <v>43969</v>
      </c>
      <c r="F4143" s="50">
        <f t="shared" si="257"/>
        <v>2020</v>
      </c>
      <c r="G4143" s="50">
        <f t="shared" si="258"/>
        <v>5</v>
      </c>
      <c r="H4143" s="50">
        <f t="shared" si="259"/>
        <v>1</v>
      </c>
      <c r="I4143" s="54" t="s">
        <v>15625</v>
      </c>
      <c r="J4143" s="54" t="s">
        <v>17050</v>
      </c>
      <c r="K4143" s="54" t="s">
        <v>17124</v>
      </c>
      <c r="L4143" s="54" t="s">
        <v>15626</v>
      </c>
      <c r="M4143" s="55">
        <v>1</v>
      </c>
      <c r="N4143" s="55">
        <v>1</v>
      </c>
      <c r="O4143" s="54" t="s">
        <v>15615</v>
      </c>
    </row>
    <row r="4144" spans="1:15" x14ac:dyDescent="0.25">
      <c r="A4144" s="19">
        <v>4143</v>
      </c>
      <c r="B4144" t="s">
        <v>10378</v>
      </c>
      <c r="C4144" t="s">
        <v>5001</v>
      </c>
      <c r="D4144" s="50" t="s">
        <v>16992</v>
      </c>
      <c r="E4144" s="84">
        <f t="shared" si="256"/>
        <v>43970</v>
      </c>
      <c r="F4144" s="50">
        <f t="shared" si="257"/>
        <v>2020</v>
      </c>
      <c r="G4144" s="50">
        <f t="shared" si="258"/>
        <v>5</v>
      </c>
      <c r="H4144" s="50">
        <f t="shared" si="259"/>
        <v>2</v>
      </c>
      <c r="I4144" s="54" t="s">
        <v>15622</v>
      </c>
      <c r="J4144" s="54" t="s">
        <v>17050</v>
      </c>
      <c r="K4144" s="54" t="s">
        <v>17124</v>
      </c>
      <c r="L4144" s="54" t="s">
        <v>15626</v>
      </c>
      <c r="M4144" s="55">
        <v>0.96</v>
      </c>
      <c r="N4144" s="55">
        <v>0.97</v>
      </c>
      <c r="O4144" s="54" t="s">
        <v>15616</v>
      </c>
    </row>
    <row r="4145" spans="1:15" x14ac:dyDescent="0.25">
      <c r="A4145" s="19">
        <v>4144</v>
      </c>
      <c r="B4145" t="s">
        <v>10366</v>
      </c>
      <c r="C4145" t="s">
        <v>5013</v>
      </c>
      <c r="D4145" s="50" t="s">
        <v>16993</v>
      </c>
      <c r="E4145" s="84">
        <f t="shared" si="256"/>
        <v>43974</v>
      </c>
      <c r="F4145" s="50">
        <f t="shared" si="257"/>
        <v>2020</v>
      </c>
      <c r="G4145" s="50">
        <f t="shared" si="258"/>
        <v>5</v>
      </c>
      <c r="H4145" s="50">
        <f t="shared" si="259"/>
        <v>6</v>
      </c>
      <c r="I4145" s="54" t="s">
        <v>15629</v>
      </c>
      <c r="J4145" s="54" t="s">
        <v>17050</v>
      </c>
      <c r="K4145" s="54" t="s">
        <v>17124</v>
      </c>
      <c r="L4145" s="54" t="s">
        <v>15626</v>
      </c>
      <c r="M4145" s="55">
        <v>1</v>
      </c>
      <c r="N4145" s="55">
        <v>0.79</v>
      </c>
      <c r="O4145" s="54" t="s">
        <v>15615</v>
      </c>
    </row>
    <row r="4146" spans="1:15" x14ac:dyDescent="0.25">
      <c r="A4146" s="19">
        <v>4145</v>
      </c>
      <c r="B4146" t="s">
        <v>9755</v>
      </c>
      <c r="C4146" t="s">
        <v>5613</v>
      </c>
      <c r="D4146" s="50" t="s">
        <v>16994</v>
      </c>
      <c r="E4146" s="84">
        <f t="shared" si="256"/>
        <v>43979</v>
      </c>
      <c r="F4146" s="50">
        <f t="shared" si="257"/>
        <v>2020</v>
      </c>
      <c r="G4146" s="50">
        <f t="shared" si="258"/>
        <v>5</v>
      </c>
      <c r="H4146" s="50">
        <f t="shared" si="259"/>
        <v>4</v>
      </c>
      <c r="I4146" s="54" t="s">
        <v>15629</v>
      </c>
      <c r="J4146" s="54" t="s">
        <v>17050</v>
      </c>
      <c r="K4146" s="54" t="s">
        <v>17124</v>
      </c>
      <c r="L4146" s="54" t="s">
        <v>15626</v>
      </c>
      <c r="M4146" s="55">
        <v>1</v>
      </c>
      <c r="N4146" s="55">
        <v>1</v>
      </c>
      <c r="O4146" s="54" t="s">
        <v>15615</v>
      </c>
    </row>
    <row r="4147" spans="1:15" x14ac:dyDescent="0.25">
      <c r="A4147" s="19">
        <v>4146</v>
      </c>
      <c r="B4147" t="s">
        <v>9500</v>
      </c>
      <c r="C4147" t="s">
        <v>5860</v>
      </c>
      <c r="D4147" s="50" t="s">
        <v>16995</v>
      </c>
      <c r="E4147" s="84">
        <f t="shared" si="256"/>
        <v>43986</v>
      </c>
      <c r="F4147" s="50">
        <f t="shared" si="257"/>
        <v>2020</v>
      </c>
      <c r="G4147" s="50">
        <f t="shared" si="258"/>
        <v>6</v>
      </c>
      <c r="H4147" s="50">
        <f t="shared" si="259"/>
        <v>4</v>
      </c>
      <c r="I4147" s="54" t="s">
        <v>15622</v>
      </c>
      <c r="J4147" s="54" t="s">
        <v>17050</v>
      </c>
      <c r="K4147" s="54" t="s">
        <v>17124</v>
      </c>
      <c r="L4147" s="54" t="s">
        <v>15626</v>
      </c>
      <c r="M4147" s="55">
        <v>0.99</v>
      </c>
      <c r="N4147" s="55">
        <v>1</v>
      </c>
      <c r="O4147" s="54" t="s">
        <v>15616</v>
      </c>
    </row>
    <row r="4148" spans="1:15" x14ac:dyDescent="0.25">
      <c r="A4148" s="19">
        <v>4147</v>
      </c>
      <c r="B4148" t="s">
        <v>9305</v>
      </c>
      <c r="C4148" t="s">
        <v>6051</v>
      </c>
      <c r="D4148" s="50" t="s">
        <v>16996</v>
      </c>
      <c r="E4148" s="84">
        <f t="shared" si="256"/>
        <v>43988</v>
      </c>
      <c r="F4148" s="50">
        <f t="shared" si="257"/>
        <v>2020</v>
      </c>
      <c r="G4148" s="50">
        <f t="shared" si="258"/>
        <v>6</v>
      </c>
      <c r="H4148" s="50">
        <f t="shared" si="259"/>
        <v>6</v>
      </c>
      <c r="I4148" s="54" t="s">
        <v>15622</v>
      </c>
      <c r="J4148" s="54" t="s">
        <v>17050</v>
      </c>
      <c r="K4148" s="54" t="s">
        <v>17124</v>
      </c>
      <c r="L4148" s="54" t="s">
        <v>15626</v>
      </c>
      <c r="M4148" s="55">
        <v>1</v>
      </c>
      <c r="N4148" s="55">
        <v>0.86</v>
      </c>
      <c r="O4148" s="54" t="s">
        <v>15615</v>
      </c>
    </row>
    <row r="4149" spans="1:15" x14ac:dyDescent="0.25">
      <c r="A4149" s="19">
        <v>4148</v>
      </c>
      <c r="B4149" t="s">
        <v>10666</v>
      </c>
      <c r="C4149" t="s">
        <v>4720</v>
      </c>
      <c r="D4149" s="50" t="s">
        <v>16997</v>
      </c>
      <c r="E4149" s="84">
        <f t="shared" si="256"/>
        <v>44008</v>
      </c>
      <c r="F4149" s="50">
        <f t="shared" si="257"/>
        <v>2020</v>
      </c>
      <c r="G4149" s="50">
        <f t="shared" si="258"/>
        <v>6</v>
      </c>
      <c r="H4149" s="50">
        <f t="shared" si="259"/>
        <v>5</v>
      </c>
      <c r="I4149" s="54" t="s">
        <v>15780</v>
      </c>
      <c r="J4149" s="54" t="s">
        <v>17072</v>
      </c>
      <c r="K4149" s="54" t="s">
        <v>17124</v>
      </c>
      <c r="L4149" s="54" t="s">
        <v>15626</v>
      </c>
      <c r="M4149" s="55">
        <v>0.99</v>
      </c>
      <c r="N4149" s="55">
        <v>0.99</v>
      </c>
      <c r="O4149" s="54" t="s">
        <v>15615</v>
      </c>
    </row>
    <row r="4150" spans="1:15" x14ac:dyDescent="0.25">
      <c r="A4150" s="19">
        <v>4149</v>
      </c>
      <c r="B4150" t="s">
        <v>8991</v>
      </c>
      <c r="C4150" t="s">
        <v>6362</v>
      </c>
      <c r="D4150" s="50" t="s">
        <v>16998</v>
      </c>
      <c r="E4150" s="84">
        <f t="shared" si="256"/>
        <v>44017</v>
      </c>
      <c r="F4150" s="50">
        <f t="shared" si="257"/>
        <v>2020</v>
      </c>
      <c r="G4150" s="50">
        <f t="shared" si="258"/>
        <v>7</v>
      </c>
      <c r="H4150" s="50">
        <f t="shared" si="259"/>
        <v>7</v>
      </c>
      <c r="I4150" s="54" t="s">
        <v>15622</v>
      </c>
      <c r="J4150" s="54" t="s">
        <v>17050</v>
      </c>
      <c r="K4150" s="54" t="s">
        <v>17124</v>
      </c>
      <c r="L4150" s="54" t="s">
        <v>15626</v>
      </c>
      <c r="M4150" s="55">
        <v>1</v>
      </c>
      <c r="N4150" s="55">
        <v>0.91</v>
      </c>
      <c r="O4150" s="54" t="s">
        <v>15615</v>
      </c>
    </row>
  </sheetData>
  <autoFilter ref="A1:O4150" xr:uid="{D8108D1A-BD37-470E-A28D-6A95228BC1D6}"/>
  <mergeCells count="2">
    <mergeCell ref="U2:V2"/>
    <mergeCell ref="R10:R11"/>
  </mergeCells>
  <pageMargins left="0.7" right="0.7" top="0.75" bottom="0.75" header="0.3" footer="0.3"/>
  <pageSetup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3" r:id="rId4" name="Spinner 9">
              <controlPr defaultSize="0" autoPict="0">
                <anchor moveWithCells="1" sizeWithCells="1">
                  <from>
                    <xdr:col>18</xdr:col>
                    <xdr:colOff>19050</xdr:colOff>
                    <xdr:row>0</xdr:row>
                    <xdr:rowOff>161925</xdr:rowOff>
                  </from>
                  <to>
                    <xdr:col>18</xdr:col>
                    <xdr:colOff>371475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32CD0-AC69-4E04-AB05-8C1CB25CA6B1}">
  <sheetPr codeName="Sheet4"/>
  <dimension ref="A1:C32"/>
  <sheetViews>
    <sheetView showGridLines="0" workbookViewId="0"/>
  </sheetViews>
  <sheetFormatPr defaultRowHeight="15" x14ac:dyDescent="0.25"/>
  <cols>
    <col min="1" max="1" width="16.28515625" bestFit="1" customWidth="1"/>
    <col min="2" max="2" width="14.28515625" customWidth="1"/>
    <col min="3" max="3" width="21.42578125" customWidth="1"/>
  </cols>
  <sheetData>
    <row r="1" spans="1:3" x14ac:dyDescent="0.25">
      <c r="A1" s="2" t="s">
        <v>7655</v>
      </c>
      <c r="B1" s="2" t="s">
        <v>7647</v>
      </c>
      <c r="C1" s="2" t="s">
        <v>7648</v>
      </c>
    </row>
    <row r="2" spans="1:3" x14ac:dyDescent="0.25">
      <c r="A2">
        <v>1</v>
      </c>
      <c r="B2" t="s">
        <v>53</v>
      </c>
      <c r="C2" t="s">
        <v>130</v>
      </c>
    </row>
    <row r="3" spans="1:3" x14ac:dyDescent="0.25">
      <c r="A3">
        <v>2</v>
      </c>
      <c r="B3" t="s">
        <v>53</v>
      </c>
      <c r="C3" t="s">
        <v>143</v>
      </c>
    </row>
    <row r="4" spans="1:3" x14ac:dyDescent="0.25">
      <c r="A4">
        <v>3</v>
      </c>
      <c r="B4" t="s">
        <v>53</v>
      </c>
      <c r="C4" t="s">
        <v>200</v>
      </c>
    </row>
    <row r="5" spans="1:3" x14ac:dyDescent="0.25">
      <c r="A5">
        <v>4</v>
      </c>
      <c r="B5" t="s">
        <v>53</v>
      </c>
      <c r="C5" t="s">
        <v>196</v>
      </c>
    </row>
    <row r="6" spans="1:3" x14ac:dyDescent="0.25">
      <c r="A6">
        <v>5</v>
      </c>
      <c r="B6" t="s">
        <v>53</v>
      </c>
      <c r="C6" t="s">
        <v>286</v>
      </c>
    </row>
    <row r="7" spans="1:3" x14ac:dyDescent="0.25">
      <c r="A7">
        <v>6</v>
      </c>
      <c r="B7" t="s">
        <v>53</v>
      </c>
      <c r="C7" t="s">
        <v>163</v>
      </c>
    </row>
    <row r="8" spans="1:3" x14ac:dyDescent="0.25">
      <c r="A8">
        <v>7</v>
      </c>
      <c r="B8" t="s">
        <v>0</v>
      </c>
      <c r="C8" t="s">
        <v>6</v>
      </c>
    </row>
    <row r="9" spans="1:3" x14ac:dyDescent="0.25">
      <c r="A9">
        <v>8</v>
      </c>
      <c r="B9" t="s">
        <v>0</v>
      </c>
      <c r="C9" t="s">
        <v>15</v>
      </c>
    </row>
    <row r="10" spans="1:3" x14ac:dyDescent="0.25">
      <c r="A10">
        <v>9</v>
      </c>
      <c r="B10" t="s">
        <v>0</v>
      </c>
      <c r="C10" t="s">
        <v>11</v>
      </c>
    </row>
    <row r="11" spans="1:3" x14ac:dyDescent="0.25">
      <c r="A11">
        <v>10</v>
      </c>
      <c r="B11" t="s">
        <v>0</v>
      </c>
      <c r="C11" t="s">
        <v>67</v>
      </c>
    </row>
    <row r="12" spans="1:3" x14ac:dyDescent="0.25">
      <c r="A12">
        <v>11</v>
      </c>
      <c r="B12" t="s">
        <v>0</v>
      </c>
      <c r="C12" t="s">
        <v>14</v>
      </c>
    </row>
    <row r="13" spans="1:3" x14ac:dyDescent="0.25">
      <c r="A13">
        <v>12</v>
      </c>
      <c r="B13" t="s">
        <v>0</v>
      </c>
      <c r="C13" t="s">
        <v>9</v>
      </c>
    </row>
    <row r="14" spans="1:3" x14ac:dyDescent="0.25">
      <c r="A14">
        <v>13</v>
      </c>
      <c r="B14" t="s">
        <v>2</v>
      </c>
      <c r="C14" t="s">
        <v>10</v>
      </c>
    </row>
    <row r="15" spans="1:3" x14ac:dyDescent="0.25">
      <c r="A15">
        <v>14</v>
      </c>
      <c r="B15" t="s">
        <v>2</v>
      </c>
      <c r="C15" t="s">
        <v>5</v>
      </c>
    </row>
    <row r="16" spans="1:3" x14ac:dyDescent="0.25">
      <c r="A16">
        <v>15</v>
      </c>
      <c r="B16" t="s">
        <v>2</v>
      </c>
      <c r="C16" t="s">
        <v>13</v>
      </c>
    </row>
    <row r="17" spans="1:3" x14ac:dyDescent="0.25">
      <c r="A17">
        <v>16</v>
      </c>
      <c r="B17" t="s">
        <v>2</v>
      </c>
      <c r="C17" t="s">
        <v>4</v>
      </c>
    </row>
    <row r="18" spans="1:3" x14ac:dyDescent="0.25">
      <c r="A18">
        <v>17</v>
      </c>
      <c r="B18" t="s">
        <v>2</v>
      </c>
      <c r="C18" t="s">
        <v>7</v>
      </c>
    </row>
    <row r="19" spans="1:3" x14ac:dyDescent="0.25">
      <c r="A19">
        <v>18</v>
      </c>
      <c r="B19" t="s">
        <v>2</v>
      </c>
      <c r="C19" t="s">
        <v>3</v>
      </c>
    </row>
    <row r="20" spans="1:3" x14ac:dyDescent="0.25">
      <c r="A20">
        <v>19</v>
      </c>
      <c r="B20" t="s">
        <v>2</v>
      </c>
      <c r="C20" t="s">
        <v>26</v>
      </c>
    </row>
    <row r="21" spans="1:3" x14ac:dyDescent="0.25">
      <c r="A21">
        <v>20</v>
      </c>
      <c r="B21" t="s">
        <v>2</v>
      </c>
      <c r="C21" t="s">
        <v>8</v>
      </c>
    </row>
    <row r="22" spans="1:3" x14ac:dyDescent="0.25">
      <c r="A22">
        <v>21</v>
      </c>
      <c r="B22" t="s">
        <v>19</v>
      </c>
      <c r="C22" t="s">
        <v>73</v>
      </c>
    </row>
    <row r="23" spans="1:3" x14ac:dyDescent="0.25">
      <c r="A23">
        <v>22</v>
      </c>
      <c r="B23" t="s">
        <v>19</v>
      </c>
      <c r="C23" t="s">
        <v>43</v>
      </c>
    </row>
    <row r="24" spans="1:3" x14ac:dyDescent="0.25">
      <c r="A24">
        <v>23</v>
      </c>
      <c r="B24" t="s">
        <v>19</v>
      </c>
      <c r="C24" t="s">
        <v>57</v>
      </c>
    </row>
    <row r="25" spans="1:3" x14ac:dyDescent="0.25">
      <c r="A25">
        <v>24</v>
      </c>
      <c r="B25" t="s">
        <v>19</v>
      </c>
      <c r="C25" t="s">
        <v>20</v>
      </c>
    </row>
    <row r="26" spans="1:3" x14ac:dyDescent="0.25">
      <c r="A26">
        <v>25</v>
      </c>
      <c r="B26" t="s">
        <v>19</v>
      </c>
      <c r="C26" t="s">
        <v>55</v>
      </c>
    </row>
    <row r="27" spans="1:3" x14ac:dyDescent="0.25">
      <c r="A27">
        <v>26</v>
      </c>
      <c r="B27" t="s">
        <v>19</v>
      </c>
      <c r="C27" t="s">
        <v>49</v>
      </c>
    </row>
    <row r="28" spans="1:3" x14ac:dyDescent="0.25">
      <c r="A28">
        <v>27</v>
      </c>
      <c r="B28" t="s">
        <v>50</v>
      </c>
      <c r="C28" t="s">
        <v>157</v>
      </c>
    </row>
    <row r="29" spans="1:3" x14ac:dyDescent="0.25">
      <c r="A29">
        <v>28</v>
      </c>
      <c r="B29" t="s">
        <v>50</v>
      </c>
      <c r="C29" t="s">
        <v>51</v>
      </c>
    </row>
    <row r="30" spans="1:3" x14ac:dyDescent="0.25">
      <c r="A30">
        <v>29</v>
      </c>
      <c r="B30" t="s">
        <v>50</v>
      </c>
      <c r="C30" t="s">
        <v>191</v>
      </c>
    </row>
    <row r="31" spans="1:3" x14ac:dyDescent="0.25">
      <c r="A31">
        <v>30</v>
      </c>
      <c r="B31" t="s">
        <v>50</v>
      </c>
      <c r="C31" t="s">
        <v>69</v>
      </c>
    </row>
    <row r="32" spans="1:3" x14ac:dyDescent="0.25">
      <c r="A32">
        <v>31</v>
      </c>
      <c r="B32" t="s">
        <v>50</v>
      </c>
      <c r="C32" t="s">
        <v>836</v>
      </c>
    </row>
  </sheetData>
  <autoFilter ref="A1:C32" xr:uid="{5F827254-4974-4617-BA3B-8FABA9BF5E5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50E3E-9AA6-4C2C-962D-BDA0912893D7}">
  <sheetPr codeName="Sheet5">
    <outlinePr showOutlineSymbols="0"/>
  </sheetPr>
  <dimension ref="B1:X25"/>
  <sheetViews>
    <sheetView showGridLines="0" showOutlineSymbols="0" workbookViewId="0"/>
  </sheetViews>
  <sheetFormatPr defaultRowHeight="15" outlineLevelCol="1" x14ac:dyDescent="0.25"/>
  <cols>
    <col min="1" max="1" width="4.28515625" customWidth="1"/>
    <col min="2" max="2" width="11.5703125" customWidth="1"/>
    <col min="3" max="3" width="10.7109375" customWidth="1"/>
    <col min="4" max="4" width="10.28515625" customWidth="1"/>
    <col min="5" max="5" width="10.7109375" customWidth="1"/>
    <col min="6" max="6" width="4.28515625" customWidth="1"/>
    <col min="7" max="7" width="19.28515625" customWidth="1"/>
    <col min="8" max="8" width="10.7109375" customWidth="1"/>
    <col min="9" max="9" width="4.28515625" customWidth="1"/>
    <col min="10" max="10" width="16" customWidth="1"/>
    <col min="11" max="11" width="10.7109375" customWidth="1"/>
    <col min="12" max="12" width="4.28515625" hidden="1" customWidth="1" outlineLevel="1"/>
    <col min="13" max="13" width="16" hidden="1" customWidth="1" outlineLevel="1"/>
    <col min="14" max="14" width="10.7109375" hidden="1" customWidth="1" outlineLevel="1"/>
    <col min="15" max="15" width="9.140625" collapsed="1"/>
    <col min="16" max="22" width="7.140625" customWidth="1"/>
    <col min="24" max="24" width="9.140625" hidden="1" customWidth="1"/>
  </cols>
  <sheetData>
    <row r="1" spans="2:24" ht="24.6" customHeight="1" thickBot="1" x14ac:dyDescent="0.3"/>
    <row r="2" spans="2:24" ht="15.75" customHeight="1" thickBot="1" x14ac:dyDescent="0.3">
      <c r="G2" s="95" t="s">
        <v>7656</v>
      </c>
      <c r="H2" s="95"/>
      <c r="J2" s="95" t="s">
        <v>17026</v>
      </c>
      <c r="K2" s="95"/>
      <c r="M2" s="95" t="s">
        <v>17027</v>
      </c>
      <c r="N2" s="95"/>
      <c r="P2" s="35" t="s">
        <v>13097</v>
      </c>
      <c r="Q2" s="35" t="s">
        <v>13098</v>
      </c>
      <c r="R2" s="35" t="s">
        <v>13099</v>
      </c>
      <c r="S2" s="35" t="s">
        <v>13100</v>
      </c>
      <c r="T2" s="35" t="s">
        <v>13101</v>
      </c>
      <c r="U2" s="35" t="s">
        <v>13102</v>
      </c>
      <c r="V2" s="35" t="s">
        <v>13103</v>
      </c>
      <c r="X2">
        <v>15</v>
      </c>
    </row>
    <row r="3" spans="2:24" ht="15.75" customHeight="1" thickBot="1" x14ac:dyDescent="0.3">
      <c r="G3" s="4" t="s">
        <v>7657</v>
      </c>
      <c r="H3" s="76">
        <v>399000</v>
      </c>
      <c r="J3" s="48" t="s">
        <v>7660</v>
      </c>
      <c r="K3" s="47">
        <v>30</v>
      </c>
      <c r="M3" s="48" t="s">
        <v>7660</v>
      </c>
      <c r="N3" s="75">
        <f>NPER(H14/12,N4*-1,H15)/12</f>
        <v>43.639102042191809</v>
      </c>
      <c r="P3" s="89">
        <v>1</v>
      </c>
      <c r="Q3" s="89">
        <v>1</v>
      </c>
      <c r="R3" s="89">
        <v>0.75</v>
      </c>
      <c r="S3" s="89">
        <v>0.5714285714285714</v>
      </c>
      <c r="T3" s="89">
        <v>0.75</v>
      </c>
      <c r="U3" s="89">
        <v>0.9</v>
      </c>
      <c r="V3" s="89">
        <v>0.41666666666666669</v>
      </c>
      <c r="X3">
        <v>30</v>
      </c>
    </row>
    <row r="4" spans="2:24" ht="15.75" customHeight="1" thickBot="1" x14ac:dyDescent="0.3">
      <c r="G4" s="4" t="s">
        <v>7658</v>
      </c>
      <c r="H4" s="5">
        <v>8.8000000000000007</v>
      </c>
      <c r="J4" s="48" t="s">
        <v>17046</v>
      </c>
      <c r="K4" s="40">
        <f>PMT(H14/12,K3*12,H15)*-1</f>
        <v>1713.5346206547479</v>
      </c>
      <c r="M4" s="48" t="s">
        <v>17046</v>
      </c>
      <c r="N4" s="49">
        <v>1500</v>
      </c>
      <c r="P4" s="89">
        <v>0.33333333333333331</v>
      </c>
      <c r="Q4" s="89">
        <v>0.41666666666666669</v>
      </c>
      <c r="R4" s="89">
        <v>0.5</v>
      </c>
      <c r="S4" s="89">
        <v>0.41666666666666669</v>
      </c>
      <c r="T4" s="89">
        <v>0.83333333333333337</v>
      </c>
      <c r="U4" s="89">
        <v>0.91666666666666663</v>
      </c>
      <c r="V4" s="89">
        <v>0.58333333333333337</v>
      </c>
    </row>
    <row r="5" spans="2:24" ht="15.75" customHeight="1" thickBot="1" x14ac:dyDescent="0.3">
      <c r="H5" s="6"/>
      <c r="J5" s="4"/>
      <c r="P5" s="89">
        <v>0.41666666666666669</v>
      </c>
      <c r="Q5" s="89">
        <v>0.33333333333333331</v>
      </c>
      <c r="R5" s="89">
        <v>0.33333333333333331</v>
      </c>
      <c r="S5" s="89">
        <v>0.5</v>
      </c>
      <c r="T5" s="89">
        <v>0.83333333333333337</v>
      </c>
      <c r="U5" s="89">
        <v>1</v>
      </c>
      <c r="V5" s="89">
        <v>0.58333333333333337</v>
      </c>
    </row>
    <row r="6" spans="2:24" ht="15.75" customHeight="1" thickBot="1" x14ac:dyDescent="0.3">
      <c r="G6" s="97" t="s">
        <v>11846</v>
      </c>
      <c r="H6" s="98"/>
      <c r="J6" s="96" t="s">
        <v>11848</v>
      </c>
      <c r="K6" s="96"/>
      <c r="P6" s="89">
        <v>0.16666666666666666</v>
      </c>
      <c r="Q6" s="89">
        <v>0.25</v>
      </c>
      <c r="R6" s="89">
        <v>0.25</v>
      </c>
      <c r="S6" s="89">
        <v>0.41666666666666669</v>
      </c>
      <c r="T6" s="89">
        <v>0.83333333333333337</v>
      </c>
      <c r="U6" s="89">
        <v>1</v>
      </c>
      <c r="V6" s="89">
        <v>0.41666666666666669</v>
      </c>
    </row>
    <row r="7" spans="2:24" ht="15.75" customHeight="1" thickBot="1" x14ac:dyDescent="0.3">
      <c r="G7" s="4" t="s">
        <v>7666</v>
      </c>
      <c r="H7" s="9">
        <f>((H3/1000)*$H$4)/12</f>
        <v>292.60000000000002</v>
      </c>
      <c r="J7" s="100">
        <f>SUM($H$7:$H$10)+K4</f>
        <v>2696.1346206547478</v>
      </c>
      <c r="K7" s="100"/>
      <c r="P7" s="89">
        <v>0.25</v>
      </c>
      <c r="Q7" s="89">
        <v>0.41666666666666669</v>
      </c>
      <c r="R7" s="89">
        <v>0.33333333333333331</v>
      </c>
      <c r="S7" s="89">
        <v>0.55555555555555558</v>
      </c>
      <c r="T7" s="89">
        <v>0.875</v>
      </c>
      <c r="U7" s="89">
        <v>0.66666666666666663</v>
      </c>
      <c r="V7" s="89">
        <v>0.75</v>
      </c>
    </row>
    <row r="8" spans="2:24" ht="15.75" customHeight="1" thickBot="1" x14ac:dyDescent="0.3">
      <c r="G8" s="4" t="s">
        <v>7667</v>
      </c>
      <c r="H8" s="9">
        <v>0</v>
      </c>
      <c r="J8" s="100"/>
      <c r="K8" s="100"/>
      <c r="P8" s="89">
        <v>1</v>
      </c>
      <c r="Q8" s="89">
        <v>1</v>
      </c>
      <c r="R8" s="89"/>
      <c r="S8" s="89"/>
      <c r="T8" s="89"/>
      <c r="U8" s="89"/>
      <c r="V8" s="89"/>
    </row>
    <row r="9" spans="2:24" ht="15.75" customHeight="1" thickBot="1" x14ac:dyDescent="0.3">
      <c r="G9" s="4" t="s">
        <v>7669</v>
      </c>
      <c r="H9" s="9">
        <v>140</v>
      </c>
      <c r="J9" s="100"/>
      <c r="K9" s="100"/>
    </row>
    <row r="10" spans="2:24" ht="15.75" customHeight="1" thickBot="1" x14ac:dyDescent="0.3">
      <c r="G10" s="4" t="s">
        <v>7670</v>
      </c>
      <c r="H10" s="9">
        <v>550</v>
      </c>
      <c r="J10" s="4"/>
      <c r="R10" s="23" t="s">
        <v>13088</v>
      </c>
      <c r="S10" s="53">
        <f>AVERAGE(P3:V8)*30.5</f>
        <v>18.603887816387822</v>
      </c>
      <c r="U10" s="101" t="s">
        <v>13108</v>
      </c>
      <c r="V10" s="101"/>
    </row>
    <row r="11" spans="2:24" ht="15.75" customHeight="1" thickBot="1" x14ac:dyDescent="0.3">
      <c r="J11" s="4"/>
      <c r="R11" s="23" t="s">
        <v>13110</v>
      </c>
      <c r="S11" s="40">
        <v>207</v>
      </c>
      <c r="U11" s="102">
        <f>S12*S10-J7</f>
        <v>1000.8299662178401</v>
      </c>
      <c r="V11" s="102"/>
    </row>
    <row r="12" spans="2:24" ht="15.75" customHeight="1" thickBot="1" x14ac:dyDescent="0.3">
      <c r="B12" s="99" t="s">
        <v>7661</v>
      </c>
      <c r="C12" s="99"/>
      <c r="D12" s="99"/>
      <c r="E12" s="99"/>
      <c r="G12" s="95" t="s">
        <v>11847</v>
      </c>
      <c r="H12" s="95"/>
      <c r="J12" s="96" t="s">
        <v>13112</v>
      </c>
      <c r="K12" s="96"/>
      <c r="R12" s="23" t="s">
        <v>13109</v>
      </c>
      <c r="S12" s="79">
        <f>S11*(1-VLOOKUP(S11,Places!AB1:AC5,2))</f>
        <v>198.72</v>
      </c>
      <c r="U12" s="102"/>
      <c r="V12" s="102"/>
    </row>
    <row r="13" spans="2:24" ht="15.75" customHeight="1" thickBot="1" x14ac:dyDescent="0.3">
      <c r="G13" s="4" t="s">
        <v>7659</v>
      </c>
      <c r="H13" s="7">
        <v>0.2</v>
      </c>
      <c r="J13" s="100">
        <f>H3*H13+H16</f>
        <v>87780</v>
      </c>
      <c r="K13" s="100"/>
      <c r="U13" s="52"/>
    </row>
    <row r="14" spans="2:24" ht="14.45" customHeight="1" thickBot="1" x14ac:dyDescent="0.3">
      <c r="B14" s="10" t="s">
        <v>11837</v>
      </c>
      <c r="C14" s="11" t="s">
        <v>10</v>
      </c>
      <c r="D14" s="10" t="s">
        <v>7663</v>
      </c>
      <c r="E14" s="12">
        <v>10001</v>
      </c>
      <c r="G14" s="4" t="s">
        <v>17045</v>
      </c>
      <c r="H14" s="8">
        <v>0.05</v>
      </c>
      <c r="J14" s="100"/>
      <c r="K14" s="100"/>
    </row>
    <row r="15" spans="2:24" ht="15.75" customHeight="1" thickBot="1" x14ac:dyDescent="0.3">
      <c r="B15" s="10" t="s">
        <v>11838</v>
      </c>
      <c r="C15" s="11">
        <v>1</v>
      </c>
      <c r="D15" s="10" t="s">
        <v>7664</v>
      </c>
      <c r="E15" s="11">
        <v>450</v>
      </c>
      <c r="G15" s="4" t="s">
        <v>7662</v>
      </c>
      <c r="H15" s="76">
        <f>H3*(1-H13)</f>
        <v>319200</v>
      </c>
      <c r="J15" s="100"/>
      <c r="K15" s="100"/>
    </row>
    <row r="16" spans="2:24" ht="15.75" customHeight="1" thickBot="1" x14ac:dyDescent="0.3">
      <c r="B16" s="10" t="s">
        <v>11839</v>
      </c>
      <c r="C16" s="11">
        <v>1</v>
      </c>
      <c r="D16" s="10" t="s">
        <v>7665</v>
      </c>
      <c r="E16" s="13">
        <f>$H$3/E15</f>
        <v>886.66666666666663</v>
      </c>
      <c r="G16" s="46" t="s">
        <v>13111</v>
      </c>
      <c r="H16" s="9">
        <f>H3*0.02</f>
        <v>7980</v>
      </c>
    </row>
    <row r="17" spans="2:11" x14ac:dyDescent="0.25">
      <c r="G17" s="46"/>
    </row>
    <row r="18" spans="2:11" ht="15" customHeight="1" x14ac:dyDescent="0.25">
      <c r="B18" s="10" t="s">
        <v>7668</v>
      </c>
      <c r="C18" s="94" t="s">
        <v>11849</v>
      </c>
      <c r="D18" s="94"/>
      <c r="E18" s="94"/>
      <c r="F18" s="94"/>
      <c r="G18" s="94"/>
      <c r="H18" s="94"/>
      <c r="I18" s="94"/>
      <c r="J18" s="94"/>
      <c r="K18" s="94"/>
    </row>
    <row r="19" spans="2:11" ht="15" customHeight="1" x14ac:dyDescent="0.25">
      <c r="C19" s="94"/>
      <c r="D19" s="94"/>
      <c r="E19" s="94"/>
      <c r="F19" s="94"/>
      <c r="G19" s="94"/>
      <c r="H19" s="94"/>
      <c r="I19" s="94"/>
      <c r="J19" s="94"/>
      <c r="K19" s="94"/>
    </row>
    <row r="22" spans="2:11" x14ac:dyDescent="0.25">
      <c r="H22" s="88"/>
      <c r="I22" s="88"/>
    </row>
    <row r="23" spans="2:11" x14ac:dyDescent="0.25">
      <c r="H23" s="88"/>
      <c r="I23" s="88"/>
    </row>
    <row r="24" spans="2:11" x14ac:dyDescent="0.25">
      <c r="H24" s="88"/>
      <c r="I24" s="88"/>
    </row>
    <row r="25" spans="2:11" x14ac:dyDescent="0.25">
      <c r="H25" s="88"/>
      <c r="I25" s="88"/>
    </row>
  </sheetData>
  <scenarios current="0" show="0" sqref="K4">
    <scenario name="20%, 5%, 30 years" locked="1" count="3" user="Enrique Ruiz" comment="Created by Enrique Ruiz on 11/5/2020">
      <inputCells r="H13" val="0.2" numFmtId="9"/>
      <inputCells r="H14" val="0.05" numFmtId="166"/>
      <inputCells r="K3" val="30"/>
    </scenario>
    <scenario name="20%, 4%, 15 years" locked="1" count="3" user="Enrique Ruiz" comment="Created by Enrique Ruiz on 11/5/2020">
      <inputCells r="H13" val="0.2" numFmtId="9"/>
      <inputCells r="H14" val="0.04" numFmtId="166"/>
      <inputCells r="K3" val="15"/>
    </scenario>
    <scenario name="10%, 5%, 30 years" locked="1" count="3" user="Enrique Ruiz" comment="Created by Enrique Ruiz on 11/5/2020">
      <inputCells r="H13" val="0.1" numFmtId="9"/>
      <inputCells r="H14" val="0.05" numFmtId="166"/>
      <inputCells r="K3" val="30"/>
    </scenario>
    <scenario name="10%, 4%, 15 years" locked="1" count="3" user="Enrique Ruiz" comment="Created by Enrique Ruiz on 11/5/2020_x000a_Modified by Enrique Ruiz on 11/5/2020">
      <inputCells r="H13" val="0.1" numFmtId="9"/>
      <inputCells r="H14" val="0.04" numFmtId="166"/>
      <inputCells r="K3" val="15"/>
    </scenario>
  </scenarios>
  <dataConsolidate function="average">
    <dataRefs count="12">
      <dataRef ref="B4:H8" sheet="2019 Occupation"/>
      <dataRef ref="J4:P9" sheet="2019 Occupation"/>
      <dataRef ref="R4:X9" sheet="2019 Occupation"/>
      <dataRef ref="Z4:AF9" sheet="2019 Occupation"/>
      <dataRef ref="B13:H18" sheet="2019 Occupation"/>
      <dataRef ref="J13:P18" sheet="2019 Occupation"/>
      <dataRef ref="R13:X18" sheet="2019 Occupation"/>
      <dataRef ref="Z13:AF18" sheet="2019 Occupation"/>
      <dataRef ref="B22:H27" sheet="2019 Occupation"/>
      <dataRef ref="J22:P27" sheet="2019 Occupation"/>
      <dataRef ref="R22:X27" sheet="2019 Occupation"/>
      <dataRef ref="Z22:AF27" sheet="2019 Occupation"/>
    </dataRefs>
  </dataConsolidate>
  <mergeCells count="13">
    <mergeCell ref="M2:N2"/>
    <mergeCell ref="U10:V10"/>
    <mergeCell ref="U11:V12"/>
    <mergeCell ref="J12:K12"/>
    <mergeCell ref="J13:K15"/>
    <mergeCell ref="C18:K19"/>
    <mergeCell ref="J2:K2"/>
    <mergeCell ref="J6:K6"/>
    <mergeCell ref="G6:H6"/>
    <mergeCell ref="G12:H12"/>
    <mergeCell ref="B12:E12"/>
    <mergeCell ref="G2:H2"/>
    <mergeCell ref="J7:K9"/>
  </mergeCells>
  <phoneticPr fontId="24" type="noConversion"/>
  <conditionalFormatting sqref="P3:V8">
    <cfRule type="colorScale" priority="1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dataValidations count="4">
    <dataValidation type="list" allowBlank="1" showInputMessage="1" showErrorMessage="1" sqref="H13" xr:uid="{7474E8F6-BEFD-4BD6-B2ED-1BB4E98A6386}">
      <formula1>"10%, 20%"</formula1>
    </dataValidation>
    <dataValidation type="list" allowBlank="1" showInputMessage="1" showErrorMessage="1" sqref="H14" xr:uid="{D9688813-8C12-4127-86A8-A9DFCDFF5CC2}">
      <formula1>"4.0%, 5.0%"</formula1>
    </dataValidation>
    <dataValidation type="list" allowBlank="1" showInputMessage="1" showErrorMessage="1" sqref="K3" xr:uid="{2D3BB933-EA6A-46BB-84B1-8D08C399EB3E}">
      <formula1>$X$2:$X$3</formula1>
    </dataValidation>
    <dataValidation type="whole" operator="greaterThan" allowBlank="1" showInputMessage="1" showErrorMessage="1" errorTitle="Invalid Price" error="Please enter a postive integer" promptTitle="Price per Night" prompt="Please enter a positive integer" sqref="S11" xr:uid="{304C7F11-E7DC-4B0B-A415-A86E4AC918AE}">
      <formula1>0</formula1>
    </dataValidation>
  </dataValidations>
  <pageMargins left="0.7" right="0.7" top="0.75" bottom="0.75" header="0.3" footer="0.3"/>
  <pageSetup orientation="portrait" r:id="rId1"/>
  <cellWatches>
    <cellWatch r="U11"/>
    <cellWatch r="S11"/>
    <cellWatch r="J7"/>
  </cellWatche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B49EB-89CA-4C6B-94B6-48BF04390FBF}">
  <sheetPr codeName="Sheet6"/>
  <dimension ref="B2:AF27"/>
  <sheetViews>
    <sheetView showGridLines="0" workbookViewId="0"/>
  </sheetViews>
  <sheetFormatPr defaultRowHeight="15" x14ac:dyDescent="0.25"/>
  <cols>
    <col min="1" max="1" width="2.85546875" style="57" customWidth="1"/>
    <col min="2" max="8" width="7.140625" style="57" customWidth="1"/>
    <col min="9" max="9" width="2.85546875" style="57" customWidth="1"/>
    <col min="10" max="16" width="7.140625" style="57" customWidth="1"/>
    <col min="17" max="17" width="2.85546875" style="57" customWidth="1"/>
    <col min="18" max="24" width="7.140625" style="57" customWidth="1"/>
    <col min="25" max="25" width="2.85546875" style="57" customWidth="1"/>
    <col min="26" max="32" width="7.140625" style="57" customWidth="1"/>
    <col min="33" max="16384" width="9.140625" style="57"/>
  </cols>
  <sheetData>
    <row r="2" spans="2:32" ht="15.75" thickBot="1" x14ac:dyDescent="0.3">
      <c r="B2" s="103" t="s">
        <v>13089</v>
      </c>
      <c r="C2" s="103"/>
      <c r="D2" s="103"/>
      <c r="E2" s="103"/>
      <c r="F2" s="103"/>
      <c r="G2" s="103"/>
      <c r="H2" s="103"/>
      <c r="J2" s="103" t="s">
        <v>13092</v>
      </c>
      <c r="K2" s="103"/>
      <c r="L2" s="103"/>
      <c r="M2" s="103"/>
      <c r="N2" s="103"/>
      <c r="O2" s="103"/>
      <c r="P2" s="103"/>
      <c r="R2" s="103" t="s">
        <v>13095</v>
      </c>
      <c r="S2" s="103"/>
      <c r="T2" s="103"/>
      <c r="U2" s="103"/>
      <c r="V2" s="103"/>
      <c r="W2" s="103"/>
      <c r="X2" s="103"/>
      <c r="Z2" s="103" t="s">
        <v>13105</v>
      </c>
      <c r="AA2" s="103"/>
      <c r="AB2" s="103"/>
      <c r="AC2" s="103"/>
      <c r="AD2" s="103"/>
      <c r="AE2" s="103"/>
      <c r="AF2" s="103"/>
    </row>
    <row r="3" spans="2:32" ht="15.75" thickBot="1" x14ac:dyDescent="0.3">
      <c r="B3" s="77" t="s">
        <v>13097</v>
      </c>
      <c r="C3" s="77" t="s">
        <v>13098</v>
      </c>
      <c r="D3" s="77" t="s">
        <v>13099</v>
      </c>
      <c r="E3" s="77" t="s">
        <v>13100</v>
      </c>
      <c r="F3" s="77" t="s">
        <v>13101</v>
      </c>
      <c r="G3" s="77" t="s">
        <v>13102</v>
      </c>
      <c r="H3" s="77" t="s">
        <v>13103</v>
      </c>
      <c r="J3" s="77" t="s">
        <v>13097</v>
      </c>
      <c r="K3" s="77" t="s">
        <v>13098</v>
      </c>
      <c r="L3" s="77" t="s">
        <v>13099</v>
      </c>
      <c r="M3" s="77" t="s">
        <v>13100</v>
      </c>
      <c r="N3" s="77" t="s">
        <v>13101</v>
      </c>
      <c r="O3" s="77" t="s">
        <v>13102</v>
      </c>
      <c r="P3" s="77" t="s">
        <v>13103</v>
      </c>
      <c r="R3" s="77" t="s">
        <v>13097</v>
      </c>
      <c r="S3" s="77" t="s">
        <v>13098</v>
      </c>
      <c r="T3" s="77" t="s">
        <v>13099</v>
      </c>
      <c r="U3" s="77" t="s">
        <v>13100</v>
      </c>
      <c r="V3" s="77" t="s">
        <v>13101</v>
      </c>
      <c r="W3" s="77" t="s">
        <v>13102</v>
      </c>
      <c r="X3" s="77" t="s">
        <v>13103</v>
      </c>
      <c r="Z3" s="77" t="s">
        <v>13097</v>
      </c>
      <c r="AA3" s="77" t="s">
        <v>13098</v>
      </c>
      <c r="AB3" s="77" t="s">
        <v>13099</v>
      </c>
      <c r="AC3" s="77" t="s">
        <v>13100</v>
      </c>
      <c r="AD3" s="77" t="s">
        <v>13101</v>
      </c>
      <c r="AE3" s="77" t="s">
        <v>13102</v>
      </c>
      <c r="AF3" s="77" t="s">
        <v>13103</v>
      </c>
    </row>
    <row r="4" spans="2:32" ht="15.75" thickBot="1" x14ac:dyDescent="0.3">
      <c r="B4" s="89">
        <v>1</v>
      </c>
      <c r="C4" s="89">
        <v>1</v>
      </c>
      <c r="D4" s="89">
        <v>1</v>
      </c>
      <c r="E4" s="89">
        <v>0</v>
      </c>
      <c r="F4" s="89">
        <v>0</v>
      </c>
      <c r="G4" s="89">
        <v>1</v>
      </c>
      <c r="H4" s="89">
        <v>1</v>
      </c>
      <c r="J4" s="89"/>
      <c r="K4" s="89"/>
      <c r="L4" s="89"/>
      <c r="M4" s="89"/>
      <c r="N4" s="89"/>
      <c r="O4" s="89"/>
      <c r="P4" s="89">
        <v>0</v>
      </c>
      <c r="R4" s="89"/>
      <c r="S4" s="89"/>
      <c r="T4" s="89"/>
      <c r="U4" s="89"/>
      <c r="V4" s="89"/>
      <c r="W4" s="89"/>
      <c r="X4" s="89">
        <v>0</v>
      </c>
      <c r="Z4" s="89">
        <v>1</v>
      </c>
      <c r="AA4" s="89">
        <v>1</v>
      </c>
      <c r="AB4" s="89">
        <v>1</v>
      </c>
      <c r="AC4" s="89">
        <v>1</v>
      </c>
      <c r="AD4" s="89">
        <v>1</v>
      </c>
      <c r="AE4" s="89">
        <v>1</v>
      </c>
      <c r="AF4" s="89">
        <v>0</v>
      </c>
    </row>
    <row r="5" spans="2:32" ht="15.75" thickBot="1" x14ac:dyDescent="0.3">
      <c r="B5" s="89">
        <v>0</v>
      </c>
      <c r="C5" s="89">
        <v>0</v>
      </c>
      <c r="D5" s="89">
        <v>0</v>
      </c>
      <c r="E5" s="89">
        <v>0</v>
      </c>
      <c r="F5" s="89">
        <v>1</v>
      </c>
      <c r="G5" s="89">
        <v>1</v>
      </c>
      <c r="H5" s="89">
        <v>1</v>
      </c>
      <c r="J5" s="89">
        <v>0</v>
      </c>
      <c r="K5" s="89">
        <v>1</v>
      </c>
      <c r="L5" s="89">
        <v>1</v>
      </c>
      <c r="M5" s="89">
        <v>0</v>
      </c>
      <c r="N5" s="89">
        <v>1</v>
      </c>
      <c r="O5" s="89">
        <v>1</v>
      </c>
      <c r="P5" s="89">
        <v>1</v>
      </c>
      <c r="R5" s="89">
        <v>1</v>
      </c>
      <c r="S5" s="89">
        <v>1</v>
      </c>
      <c r="T5" s="89">
        <v>1</v>
      </c>
      <c r="U5" s="89">
        <v>1</v>
      </c>
      <c r="V5" s="89">
        <v>1</v>
      </c>
      <c r="W5" s="89">
        <v>1</v>
      </c>
      <c r="X5" s="89">
        <v>1</v>
      </c>
      <c r="Z5" s="89">
        <v>0</v>
      </c>
      <c r="AA5" s="89">
        <v>1</v>
      </c>
      <c r="AB5" s="89">
        <v>0</v>
      </c>
      <c r="AC5" s="89">
        <v>1</v>
      </c>
      <c r="AD5" s="89">
        <v>0</v>
      </c>
      <c r="AE5" s="89">
        <v>1</v>
      </c>
      <c r="AF5" s="89">
        <v>0</v>
      </c>
    </row>
    <row r="6" spans="2:32" ht="15.75" thickBot="1" x14ac:dyDescent="0.3">
      <c r="B6" s="89">
        <v>1</v>
      </c>
      <c r="C6" s="89">
        <v>0</v>
      </c>
      <c r="D6" s="89">
        <v>0</v>
      </c>
      <c r="E6" s="89">
        <v>0</v>
      </c>
      <c r="F6" s="89">
        <v>0</v>
      </c>
      <c r="G6" s="89">
        <v>1</v>
      </c>
      <c r="H6" s="89">
        <v>1</v>
      </c>
      <c r="J6" s="89">
        <v>0</v>
      </c>
      <c r="K6" s="89">
        <v>0</v>
      </c>
      <c r="L6" s="89">
        <v>0</v>
      </c>
      <c r="M6" s="89">
        <v>1</v>
      </c>
      <c r="N6" s="89">
        <v>1</v>
      </c>
      <c r="O6" s="89">
        <v>1</v>
      </c>
      <c r="P6" s="89">
        <v>0</v>
      </c>
      <c r="R6" s="89">
        <v>0</v>
      </c>
      <c r="S6" s="89">
        <v>0</v>
      </c>
      <c r="T6" s="89">
        <v>0</v>
      </c>
      <c r="U6" s="89">
        <v>1</v>
      </c>
      <c r="V6" s="89">
        <v>1</v>
      </c>
      <c r="W6" s="89">
        <v>1</v>
      </c>
      <c r="X6" s="89">
        <v>0</v>
      </c>
      <c r="Z6" s="89">
        <v>0</v>
      </c>
      <c r="AA6" s="89">
        <v>1</v>
      </c>
      <c r="AB6" s="89">
        <v>1</v>
      </c>
      <c r="AC6" s="89">
        <v>0</v>
      </c>
      <c r="AD6" s="89">
        <v>1</v>
      </c>
      <c r="AE6" s="89">
        <v>1</v>
      </c>
      <c r="AF6" s="89">
        <v>0</v>
      </c>
    </row>
    <row r="7" spans="2:32" ht="15.75" thickBot="1" x14ac:dyDescent="0.3">
      <c r="B7" s="89">
        <v>0</v>
      </c>
      <c r="C7" s="89">
        <v>0</v>
      </c>
      <c r="D7" s="89">
        <v>0</v>
      </c>
      <c r="E7" s="89">
        <v>0</v>
      </c>
      <c r="F7" s="89">
        <v>0</v>
      </c>
      <c r="G7" s="89">
        <v>1</v>
      </c>
      <c r="H7" s="89">
        <v>0</v>
      </c>
      <c r="J7" s="89">
        <v>0</v>
      </c>
      <c r="K7" s="89">
        <v>0</v>
      </c>
      <c r="L7" s="89">
        <v>0</v>
      </c>
      <c r="M7" s="89">
        <v>0</v>
      </c>
      <c r="N7" s="89">
        <v>1</v>
      </c>
      <c r="O7" s="89">
        <v>1</v>
      </c>
      <c r="P7" s="89">
        <v>1</v>
      </c>
      <c r="R7" s="89">
        <v>0</v>
      </c>
      <c r="S7" s="89">
        <v>1</v>
      </c>
      <c r="T7" s="89">
        <v>1</v>
      </c>
      <c r="U7" s="89">
        <v>0</v>
      </c>
      <c r="V7" s="89">
        <v>1</v>
      </c>
      <c r="W7" s="89">
        <v>1</v>
      </c>
      <c r="X7" s="89">
        <v>0</v>
      </c>
      <c r="Z7" s="89">
        <v>0</v>
      </c>
      <c r="AA7" s="89">
        <v>0</v>
      </c>
      <c r="AB7" s="89">
        <v>0</v>
      </c>
      <c r="AC7" s="89">
        <v>1</v>
      </c>
      <c r="AD7" s="89">
        <v>1</v>
      </c>
      <c r="AE7" s="89">
        <v>1</v>
      </c>
      <c r="AF7" s="89">
        <v>0</v>
      </c>
    </row>
    <row r="8" spans="2:32" ht="15.75" thickBot="1" x14ac:dyDescent="0.3">
      <c r="B8" s="89">
        <v>0</v>
      </c>
      <c r="C8" s="89">
        <v>0</v>
      </c>
      <c r="D8" s="89">
        <v>0</v>
      </c>
      <c r="E8" s="89"/>
      <c r="F8" s="89"/>
      <c r="G8" s="89"/>
      <c r="H8" s="89"/>
      <c r="J8" s="89">
        <v>0</v>
      </c>
      <c r="K8" s="89">
        <v>0</v>
      </c>
      <c r="L8" s="89">
        <v>0</v>
      </c>
      <c r="M8" s="89">
        <v>1</v>
      </c>
      <c r="N8" s="89">
        <v>1</v>
      </c>
      <c r="O8" s="89">
        <v>1</v>
      </c>
      <c r="P8" s="89">
        <v>1</v>
      </c>
      <c r="R8" s="89">
        <v>0</v>
      </c>
      <c r="S8" s="89">
        <v>0</v>
      </c>
      <c r="T8" s="89">
        <v>0</v>
      </c>
      <c r="U8" s="89">
        <v>0</v>
      </c>
      <c r="V8" s="89">
        <v>1</v>
      </c>
      <c r="W8" s="89">
        <v>1</v>
      </c>
      <c r="X8" s="89">
        <v>1</v>
      </c>
      <c r="Z8" s="89">
        <v>1</v>
      </c>
      <c r="AA8" s="89">
        <v>1</v>
      </c>
      <c r="AB8" s="89">
        <v>1</v>
      </c>
      <c r="AC8" s="89"/>
      <c r="AD8" s="89"/>
      <c r="AE8" s="89"/>
      <c r="AF8" s="89"/>
    </row>
    <row r="9" spans="2:32" ht="15.75" thickBot="1" x14ac:dyDescent="0.3">
      <c r="B9" s="89"/>
      <c r="C9" s="89"/>
      <c r="D9" s="89"/>
      <c r="E9" s="89"/>
      <c r="F9" s="89"/>
      <c r="G9" s="89"/>
      <c r="H9" s="89"/>
      <c r="J9" s="89">
        <v>1</v>
      </c>
      <c r="K9" s="89"/>
      <c r="L9" s="89"/>
      <c r="M9" s="89"/>
      <c r="N9" s="89"/>
      <c r="O9" s="89"/>
      <c r="P9" s="89"/>
      <c r="R9" s="89">
        <v>1</v>
      </c>
      <c r="S9" s="89">
        <v>1</v>
      </c>
      <c r="T9" s="89"/>
      <c r="U9" s="89"/>
      <c r="V9" s="89"/>
      <c r="W9" s="89"/>
      <c r="X9" s="89"/>
      <c r="Z9" s="89"/>
      <c r="AA9" s="89"/>
      <c r="AB9" s="89"/>
      <c r="AC9" s="89"/>
      <c r="AD9" s="89"/>
      <c r="AE9" s="89"/>
      <c r="AF9" s="89"/>
    </row>
    <row r="11" spans="2:32" ht="15.75" thickBot="1" x14ac:dyDescent="0.3">
      <c r="B11" s="103" t="s">
        <v>13090</v>
      </c>
      <c r="C11" s="103"/>
      <c r="D11" s="103"/>
      <c r="E11" s="103"/>
      <c r="F11" s="103"/>
      <c r="G11" s="103"/>
      <c r="H11" s="103"/>
      <c r="J11" s="103" t="s">
        <v>13093</v>
      </c>
      <c r="K11" s="103"/>
      <c r="L11" s="103"/>
      <c r="M11" s="103"/>
      <c r="N11" s="103"/>
      <c r="O11" s="103"/>
      <c r="P11" s="103"/>
      <c r="R11" s="103" t="s">
        <v>13096</v>
      </c>
      <c r="S11" s="103"/>
      <c r="T11" s="103"/>
      <c r="U11" s="103"/>
      <c r="V11" s="103"/>
      <c r="W11" s="103"/>
      <c r="X11" s="103"/>
      <c r="Z11" s="103" t="s">
        <v>13106</v>
      </c>
      <c r="AA11" s="103"/>
      <c r="AB11" s="103"/>
      <c r="AC11" s="103"/>
      <c r="AD11" s="103"/>
      <c r="AE11" s="103"/>
      <c r="AF11" s="103"/>
    </row>
    <row r="12" spans="2:32" ht="15.75" thickBot="1" x14ac:dyDescent="0.3">
      <c r="B12" s="77" t="s">
        <v>13097</v>
      </c>
      <c r="C12" s="77" t="s">
        <v>13098</v>
      </c>
      <c r="D12" s="77" t="s">
        <v>13099</v>
      </c>
      <c r="E12" s="77" t="s">
        <v>13100</v>
      </c>
      <c r="F12" s="77" t="s">
        <v>13101</v>
      </c>
      <c r="G12" s="77" t="s">
        <v>13102</v>
      </c>
      <c r="H12" s="77" t="s">
        <v>13103</v>
      </c>
      <c r="J12" s="77" t="s">
        <v>13097</v>
      </c>
      <c r="K12" s="77" t="s">
        <v>13098</v>
      </c>
      <c r="L12" s="77" t="s">
        <v>13099</v>
      </c>
      <c r="M12" s="77" t="s">
        <v>13100</v>
      </c>
      <c r="N12" s="77" t="s">
        <v>13101</v>
      </c>
      <c r="O12" s="77" t="s">
        <v>13102</v>
      </c>
      <c r="P12" s="77" t="s">
        <v>13103</v>
      </c>
      <c r="R12" s="77" t="s">
        <v>13097</v>
      </c>
      <c r="S12" s="77" t="s">
        <v>13098</v>
      </c>
      <c r="T12" s="77" t="s">
        <v>13099</v>
      </c>
      <c r="U12" s="77" t="s">
        <v>13100</v>
      </c>
      <c r="V12" s="77" t="s">
        <v>13101</v>
      </c>
      <c r="W12" s="77" t="s">
        <v>13102</v>
      </c>
      <c r="X12" s="77" t="s">
        <v>13103</v>
      </c>
      <c r="Z12" s="77" t="s">
        <v>13097</v>
      </c>
      <c r="AA12" s="77" t="s">
        <v>13098</v>
      </c>
      <c r="AB12" s="77" t="s">
        <v>13099</v>
      </c>
      <c r="AC12" s="77" t="s">
        <v>13100</v>
      </c>
      <c r="AD12" s="77" t="s">
        <v>13101</v>
      </c>
      <c r="AE12" s="77" t="s">
        <v>13102</v>
      </c>
      <c r="AF12" s="77" t="s">
        <v>13103</v>
      </c>
    </row>
    <row r="13" spans="2:32" ht="15.75" thickBot="1" x14ac:dyDescent="0.3">
      <c r="B13" s="89"/>
      <c r="C13" s="89"/>
      <c r="D13" s="89"/>
      <c r="E13" s="89">
        <v>1</v>
      </c>
      <c r="F13" s="89">
        <v>1</v>
      </c>
      <c r="G13" s="89">
        <v>1</v>
      </c>
      <c r="H13" s="89">
        <v>1</v>
      </c>
      <c r="J13" s="89"/>
      <c r="K13" s="89">
        <v>1</v>
      </c>
      <c r="L13" s="89">
        <v>1</v>
      </c>
      <c r="M13" s="89">
        <v>1</v>
      </c>
      <c r="N13" s="89">
        <v>1</v>
      </c>
      <c r="O13" s="89">
        <v>1</v>
      </c>
      <c r="P13" s="89">
        <v>1</v>
      </c>
      <c r="R13" s="89"/>
      <c r="S13" s="89"/>
      <c r="T13" s="89">
        <v>0</v>
      </c>
      <c r="U13" s="89">
        <v>1</v>
      </c>
      <c r="V13" s="89">
        <v>1</v>
      </c>
      <c r="W13" s="89">
        <v>1</v>
      </c>
      <c r="X13" s="89">
        <v>0</v>
      </c>
      <c r="Z13" s="89"/>
      <c r="AA13" s="89"/>
      <c r="AB13" s="89"/>
      <c r="AC13" s="89">
        <v>0</v>
      </c>
      <c r="AD13" s="89">
        <v>1</v>
      </c>
      <c r="AE13" s="89">
        <v>1</v>
      </c>
      <c r="AF13" s="89">
        <v>0</v>
      </c>
    </row>
    <row r="14" spans="2:32" ht="15.75" thickBot="1" x14ac:dyDescent="0.3">
      <c r="B14" s="89">
        <v>1</v>
      </c>
      <c r="C14" s="89">
        <v>1</v>
      </c>
      <c r="D14" s="89">
        <v>1</v>
      </c>
      <c r="E14" s="89">
        <v>0</v>
      </c>
      <c r="F14" s="89">
        <v>0</v>
      </c>
      <c r="G14" s="89">
        <v>1</v>
      </c>
      <c r="H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1</v>
      </c>
      <c r="O14" s="89">
        <v>1</v>
      </c>
      <c r="P14" s="89">
        <v>1</v>
      </c>
      <c r="R14" s="89">
        <v>0</v>
      </c>
      <c r="S14" s="89">
        <v>0</v>
      </c>
      <c r="T14" s="89">
        <v>0</v>
      </c>
      <c r="U14" s="89">
        <v>1</v>
      </c>
      <c r="V14" s="89">
        <v>1</v>
      </c>
      <c r="W14" s="89">
        <v>1</v>
      </c>
      <c r="X14" s="89">
        <v>0</v>
      </c>
      <c r="Z14" s="89">
        <v>1</v>
      </c>
      <c r="AA14" s="89">
        <v>0</v>
      </c>
      <c r="AB14" s="89">
        <v>1</v>
      </c>
      <c r="AC14" s="89">
        <v>0</v>
      </c>
      <c r="AD14" s="89">
        <v>1</v>
      </c>
      <c r="AE14" s="89">
        <v>1</v>
      </c>
      <c r="AF14" s="89">
        <v>1</v>
      </c>
    </row>
    <row r="15" spans="2:32" ht="15.75" thickBot="1" x14ac:dyDescent="0.3">
      <c r="B15" s="89">
        <v>0</v>
      </c>
      <c r="C15" s="89">
        <v>0</v>
      </c>
      <c r="D15" s="89">
        <v>0</v>
      </c>
      <c r="E15" s="89">
        <v>0</v>
      </c>
      <c r="F15" s="89">
        <v>0</v>
      </c>
      <c r="G15" s="89">
        <v>1</v>
      </c>
      <c r="H15" s="89">
        <v>1</v>
      </c>
      <c r="J15" s="89">
        <v>1</v>
      </c>
      <c r="K15" s="89">
        <v>0</v>
      </c>
      <c r="L15" s="89">
        <v>0</v>
      </c>
      <c r="M15" s="89">
        <v>0</v>
      </c>
      <c r="N15" s="89">
        <v>1</v>
      </c>
      <c r="O15" s="89">
        <v>1</v>
      </c>
      <c r="P15" s="89">
        <v>1</v>
      </c>
      <c r="R15" s="89">
        <v>0</v>
      </c>
      <c r="S15" s="89">
        <v>0</v>
      </c>
      <c r="T15" s="89">
        <v>1</v>
      </c>
      <c r="U15" s="89">
        <v>1</v>
      </c>
      <c r="V15" s="89">
        <v>1</v>
      </c>
      <c r="W15" s="89">
        <v>1</v>
      </c>
      <c r="X15" s="89">
        <v>1</v>
      </c>
      <c r="Z15" s="89">
        <v>0</v>
      </c>
      <c r="AA15" s="89">
        <v>0</v>
      </c>
      <c r="AB15" s="89">
        <v>0</v>
      </c>
      <c r="AC15" s="89">
        <v>0</v>
      </c>
      <c r="AD15" s="89">
        <v>1</v>
      </c>
      <c r="AE15" s="89">
        <v>1</v>
      </c>
      <c r="AF15" s="89">
        <v>0</v>
      </c>
    </row>
    <row r="16" spans="2:32" ht="15.75" thickBot="1" x14ac:dyDescent="0.3">
      <c r="B16" s="89">
        <v>0</v>
      </c>
      <c r="C16" s="89">
        <v>0</v>
      </c>
      <c r="D16" s="89">
        <v>0</v>
      </c>
      <c r="E16" s="89">
        <v>0</v>
      </c>
      <c r="F16" s="89">
        <v>1</v>
      </c>
      <c r="G16" s="89">
        <v>1</v>
      </c>
      <c r="H16" s="89">
        <v>1</v>
      </c>
      <c r="J16" s="89">
        <v>0</v>
      </c>
      <c r="K16" s="89">
        <v>0</v>
      </c>
      <c r="L16" s="89">
        <v>0</v>
      </c>
      <c r="M16" s="89">
        <v>1</v>
      </c>
      <c r="N16" s="89">
        <v>1</v>
      </c>
      <c r="O16" s="89">
        <v>1</v>
      </c>
      <c r="P16" s="89">
        <v>1</v>
      </c>
      <c r="R16" s="89">
        <v>1</v>
      </c>
      <c r="S16" s="89">
        <v>0</v>
      </c>
      <c r="T16" s="89">
        <v>0</v>
      </c>
      <c r="U16" s="89">
        <v>0</v>
      </c>
      <c r="V16" s="89">
        <v>1</v>
      </c>
      <c r="W16" s="89">
        <v>1</v>
      </c>
      <c r="X16" s="89">
        <v>0</v>
      </c>
      <c r="Z16" s="89">
        <v>0</v>
      </c>
      <c r="AA16" s="89">
        <v>0</v>
      </c>
      <c r="AB16" s="89">
        <v>1</v>
      </c>
      <c r="AC16" s="89">
        <v>1</v>
      </c>
      <c r="AD16" s="89">
        <v>1</v>
      </c>
      <c r="AE16" s="89">
        <v>1</v>
      </c>
      <c r="AF16" s="89">
        <v>0</v>
      </c>
    </row>
    <row r="17" spans="2:32" ht="15.75" thickBot="1" x14ac:dyDescent="0.3">
      <c r="B17" s="89">
        <v>0</v>
      </c>
      <c r="C17" s="89">
        <v>0</v>
      </c>
      <c r="D17" s="89">
        <v>0</v>
      </c>
      <c r="E17" s="89"/>
      <c r="F17" s="89"/>
      <c r="G17" s="89"/>
      <c r="H17" s="89"/>
      <c r="J17" s="89">
        <v>1</v>
      </c>
      <c r="K17" s="89">
        <v>1</v>
      </c>
      <c r="L17" s="89">
        <v>0</v>
      </c>
      <c r="M17" s="89">
        <v>0</v>
      </c>
      <c r="N17" s="89"/>
      <c r="O17" s="89"/>
      <c r="P17" s="89"/>
      <c r="R17" s="89">
        <v>0</v>
      </c>
      <c r="S17" s="89">
        <v>0</v>
      </c>
      <c r="T17" s="89">
        <v>0</v>
      </c>
      <c r="U17" s="89">
        <v>1</v>
      </c>
      <c r="V17" s="89">
        <v>1</v>
      </c>
      <c r="W17" s="89"/>
      <c r="X17" s="89"/>
      <c r="Z17" s="89">
        <v>0</v>
      </c>
      <c r="AA17" s="89">
        <v>1</v>
      </c>
      <c r="AB17" s="89">
        <v>1</v>
      </c>
      <c r="AC17" s="89">
        <v>0</v>
      </c>
      <c r="AD17" s="89">
        <v>1</v>
      </c>
      <c r="AE17" s="89"/>
      <c r="AF17" s="89"/>
    </row>
    <row r="18" spans="2:32" ht="15.75" thickBot="1" x14ac:dyDescent="0.3">
      <c r="B18" s="89"/>
      <c r="C18" s="89"/>
      <c r="D18" s="89"/>
      <c r="E18" s="89"/>
      <c r="F18" s="89"/>
      <c r="G18" s="89"/>
      <c r="H18" s="89"/>
      <c r="J18" s="89"/>
      <c r="K18" s="89"/>
      <c r="L18" s="89"/>
      <c r="M18" s="89"/>
      <c r="N18" s="89"/>
      <c r="O18" s="89"/>
      <c r="P18" s="89"/>
      <c r="R18" s="89"/>
      <c r="S18" s="89"/>
      <c r="T18" s="89"/>
      <c r="U18" s="89"/>
      <c r="V18" s="89"/>
      <c r="W18" s="89"/>
      <c r="X18" s="89"/>
      <c r="Z18" s="89"/>
      <c r="AA18" s="89"/>
      <c r="AB18" s="89"/>
      <c r="AC18" s="89"/>
      <c r="AD18" s="89"/>
      <c r="AE18" s="89"/>
      <c r="AF18" s="89"/>
    </row>
    <row r="20" spans="2:32" ht="15.75" thickBot="1" x14ac:dyDescent="0.3">
      <c r="B20" s="103" t="s">
        <v>13091</v>
      </c>
      <c r="C20" s="103"/>
      <c r="D20" s="103"/>
      <c r="E20" s="103"/>
      <c r="F20" s="103"/>
      <c r="G20" s="103"/>
      <c r="H20" s="103"/>
      <c r="J20" s="103" t="s">
        <v>13094</v>
      </c>
      <c r="K20" s="103"/>
      <c r="L20" s="103"/>
      <c r="M20" s="103"/>
      <c r="N20" s="103"/>
      <c r="O20" s="103"/>
      <c r="P20" s="103"/>
      <c r="R20" s="103" t="s">
        <v>13104</v>
      </c>
      <c r="S20" s="103"/>
      <c r="T20" s="103"/>
      <c r="U20" s="103"/>
      <c r="V20" s="103"/>
      <c r="W20" s="103"/>
      <c r="X20" s="103"/>
      <c r="Z20" s="103" t="s">
        <v>13107</v>
      </c>
      <c r="AA20" s="103"/>
      <c r="AB20" s="103"/>
      <c r="AC20" s="103"/>
      <c r="AD20" s="103"/>
      <c r="AE20" s="103"/>
      <c r="AF20" s="103"/>
    </row>
    <row r="21" spans="2:32" ht="15.75" thickBot="1" x14ac:dyDescent="0.3">
      <c r="B21" s="77" t="s">
        <v>13097</v>
      </c>
      <c r="C21" s="77" t="s">
        <v>13098</v>
      </c>
      <c r="D21" s="77" t="s">
        <v>13099</v>
      </c>
      <c r="E21" s="77" t="s">
        <v>13100</v>
      </c>
      <c r="F21" s="77" t="s">
        <v>13101</v>
      </c>
      <c r="G21" s="77" t="s">
        <v>13102</v>
      </c>
      <c r="H21" s="77" t="s">
        <v>13103</v>
      </c>
      <c r="J21" s="77" t="s">
        <v>13097</v>
      </c>
      <c r="K21" s="77" t="s">
        <v>13098</v>
      </c>
      <c r="L21" s="77" t="s">
        <v>13099</v>
      </c>
      <c r="M21" s="77" t="s">
        <v>13100</v>
      </c>
      <c r="N21" s="77" t="s">
        <v>13101</v>
      </c>
      <c r="O21" s="77" t="s">
        <v>13102</v>
      </c>
      <c r="P21" s="77" t="s">
        <v>13103</v>
      </c>
      <c r="R21" s="77" t="s">
        <v>13097</v>
      </c>
      <c r="S21" s="77" t="s">
        <v>13098</v>
      </c>
      <c r="T21" s="77" t="s">
        <v>13099</v>
      </c>
      <c r="U21" s="77" t="s">
        <v>13100</v>
      </c>
      <c r="V21" s="77" t="s">
        <v>13101</v>
      </c>
      <c r="W21" s="77" t="s">
        <v>13102</v>
      </c>
      <c r="X21" s="77" t="s">
        <v>13103</v>
      </c>
      <c r="Z21" s="77" t="s">
        <v>13097</v>
      </c>
      <c r="AA21" s="77" t="s">
        <v>13098</v>
      </c>
      <c r="AB21" s="77" t="s">
        <v>13099</v>
      </c>
      <c r="AC21" s="77" t="s">
        <v>13100</v>
      </c>
      <c r="AD21" s="77" t="s">
        <v>13101</v>
      </c>
      <c r="AE21" s="77" t="s">
        <v>13102</v>
      </c>
      <c r="AF21" s="77" t="s">
        <v>13103</v>
      </c>
    </row>
    <row r="22" spans="2:32" ht="15.75" thickBot="1" x14ac:dyDescent="0.3">
      <c r="B22" s="89"/>
      <c r="C22" s="89"/>
      <c r="D22" s="89"/>
      <c r="E22" s="89">
        <v>0</v>
      </c>
      <c r="F22" s="89">
        <v>0</v>
      </c>
      <c r="G22" s="89">
        <v>0</v>
      </c>
      <c r="H22" s="89">
        <v>0</v>
      </c>
      <c r="J22" s="89"/>
      <c r="K22" s="89"/>
      <c r="L22" s="89"/>
      <c r="M22" s="89"/>
      <c r="N22" s="89">
        <v>1</v>
      </c>
      <c r="O22" s="89">
        <v>1</v>
      </c>
      <c r="P22" s="89">
        <v>1</v>
      </c>
      <c r="R22" s="89"/>
      <c r="S22" s="89"/>
      <c r="T22" s="89"/>
      <c r="U22" s="89"/>
      <c r="V22" s="89"/>
      <c r="W22" s="89">
        <v>1</v>
      </c>
      <c r="X22" s="89">
        <v>1</v>
      </c>
      <c r="Z22" s="89"/>
      <c r="AA22" s="89"/>
      <c r="AB22" s="89"/>
      <c r="AC22" s="89"/>
      <c r="AD22" s="89"/>
      <c r="AE22" s="89">
        <v>1</v>
      </c>
      <c r="AF22" s="89">
        <v>0</v>
      </c>
    </row>
    <row r="23" spans="2:32" ht="15.75" thickBot="1" x14ac:dyDescent="0.3">
      <c r="B23" s="89">
        <v>0</v>
      </c>
      <c r="C23" s="89">
        <v>0</v>
      </c>
      <c r="D23" s="89">
        <v>0</v>
      </c>
      <c r="E23" s="89">
        <v>1</v>
      </c>
      <c r="F23" s="89">
        <v>1</v>
      </c>
      <c r="G23" s="89">
        <v>1</v>
      </c>
      <c r="H23" s="89">
        <v>1</v>
      </c>
      <c r="J23" s="89">
        <v>1</v>
      </c>
      <c r="K23" s="89">
        <v>0</v>
      </c>
      <c r="L23" s="89">
        <v>0</v>
      </c>
      <c r="M23" s="89">
        <v>1</v>
      </c>
      <c r="N23" s="89">
        <v>1</v>
      </c>
      <c r="O23" s="89">
        <v>0</v>
      </c>
      <c r="P23" s="89">
        <v>0</v>
      </c>
      <c r="R23" s="89">
        <v>0</v>
      </c>
      <c r="S23" s="89">
        <v>1</v>
      </c>
      <c r="T23" s="89">
        <v>1</v>
      </c>
      <c r="U23" s="89">
        <v>0</v>
      </c>
      <c r="V23" s="89">
        <v>1</v>
      </c>
      <c r="W23" s="89">
        <v>1</v>
      </c>
      <c r="X23" s="89">
        <v>1</v>
      </c>
      <c r="Z23" s="89">
        <v>0</v>
      </c>
      <c r="AA23" s="89">
        <v>0</v>
      </c>
      <c r="AB23" s="89">
        <v>1</v>
      </c>
      <c r="AC23" s="89">
        <v>0</v>
      </c>
      <c r="AD23" s="89">
        <v>1</v>
      </c>
      <c r="AE23" s="89">
        <v>1</v>
      </c>
      <c r="AF23" s="89">
        <v>0</v>
      </c>
    </row>
    <row r="24" spans="2:32" ht="15.75" thickBot="1" x14ac:dyDescent="0.3">
      <c r="B24" s="89">
        <v>1</v>
      </c>
      <c r="C24" s="89">
        <v>1</v>
      </c>
      <c r="D24" s="89">
        <v>1</v>
      </c>
      <c r="E24" s="89">
        <v>1</v>
      </c>
      <c r="F24" s="89">
        <v>1</v>
      </c>
      <c r="G24" s="89">
        <v>1</v>
      </c>
      <c r="H24" s="89">
        <v>1</v>
      </c>
      <c r="J24" s="89">
        <v>1</v>
      </c>
      <c r="K24" s="89">
        <v>1</v>
      </c>
      <c r="L24" s="89">
        <v>0</v>
      </c>
      <c r="M24" s="89">
        <v>1</v>
      </c>
      <c r="N24" s="89">
        <v>1</v>
      </c>
      <c r="O24" s="89">
        <v>1</v>
      </c>
      <c r="P24" s="89">
        <v>1</v>
      </c>
      <c r="R24" s="89">
        <v>1</v>
      </c>
      <c r="S24" s="89">
        <v>0</v>
      </c>
      <c r="T24" s="89">
        <v>0</v>
      </c>
      <c r="U24" s="89">
        <v>1</v>
      </c>
      <c r="V24" s="89">
        <v>1</v>
      </c>
      <c r="W24" s="89">
        <v>1</v>
      </c>
      <c r="X24" s="89">
        <v>1</v>
      </c>
      <c r="Z24" s="89">
        <v>0</v>
      </c>
      <c r="AA24" s="89">
        <v>1</v>
      </c>
      <c r="AB24" s="89">
        <v>1</v>
      </c>
      <c r="AC24" s="89">
        <v>0</v>
      </c>
      <c r="AD24" s="89">
        <v>1</v>
      </c>
      <c r="AE24" s="89">
        <v>1</v>
      </c>
      <c r="AF24" s="89">
        <v>0</v>
      </c>
    </row>
    <row r="25" spans="2:32" ht="15.75" thickBot="1" x14ac:dyDescent="0.3">
      <c r="B25" s="89">
        <v>1</v>
      </c>
      <c r="C25" s="89">
        <v>1</v>
      </c>
      <c r="D25" s="89">
        <v>1</v>
      </c>
      <c r="E25" s="89">
        <v>0</v>
      </c>
      <c r="F25" s="89">
        <v>0</v>
      </c>
      <c r="G25" s="89">
        <v>1</v>
      </c>
      <c r="H25" s="89">
        <v>1</v>
      </c>
      <c r="J25" s="89">
        <v>0</v>
      </c>
      <c r="K25" s="89">
        <v>1</v>
      </c>
      <c r="L25" s="89">
        <v>0</v>
      </c>
      <c r="M25" s="89">
        <v>1</v>
      </c>
      <c r="N25" s="89">
        <v>1</v>
      </c>
      <c r="O25" s="89">
        <v>1</v>
      </c>
      <c r="P25" s="89">
        <v>0</v>
      </c>
      <c r="R25" s="89">
        <v>0</v>
      </c>
      <c r="S25" s="89">
        <v>0</v>
      </c>
      <c r="T25" s="89">
        <v>0</v>
      </c>
      <c r="U25" s="89">
        <v>1</v>
      </c>
      <c r="V25" s="89">
        <v>1</v>
      </c>
      <c r="W25" s="89">
        <v>1</v>
      </c>
      <c r="X25" s="89">
        <v>0</v>
      </c>
      <c r="Z25" s="89">
        <v>0</v>
      </c>
      <c r="AA25" s="89">
        <v>0</v>
      </c>
      <c r="AB25" s="89">
        <v>0</v>
      </c>
      <c r="AC25" s="89">
        <v>0</v>
      </c>
      <c r="AD25" s="89">
        <v>1</v>
      </c>
      <c r="AE25" s="89">
        <v>1</v>
      </c>
      <c r="AF25" s="89">
        <v>1</v>
      </c>
    </row>
    <row r="26" spans="2:32" ht="15.75" thickBot="1" x14ac:dyDescent="0.3">
      <c r="B26" s="89">
        <v>1</v>
      </c>
      <c r="C26" s="89">
        <v>0</v>
      </c>
      <c r="D26" s="89">
        <v>0</v>
      </c>
      <c r="E26" s="89">
        <v>0</v>
      </c>
      <c r="F26" s="89">
        <v>0</v>
      </c>
      <c r="G26" s="89">
        <v>0</v>
      </c>
      <c r="H26" s="89"/>
      <c r="J26" s="89">
        <v>0</v>
      </c>
      <c r="K26" s="89">
        <v>1</v>
      </c>
      <c r="L26" s="89">
        <v>1</v>
      </c>
      <c r="M26" s="89">
        <v>1</v>
      </c>
      <c r="N26" s="89">
        <v>1</v>
      </c>
      <c r="O26" s="89">
        <v>0</v>
      </c>
      <c r="P26" s="89"/>
      <c r="R26" s="89">
        <v>0</v>
      </c>
      <c r="S26" s="89">
        <v>1</v>
      </c>
      <c r="T26" s="89">
        <v>1</v>
      </c>
      <c r="U26" s="89">
        <v>1</v>
      </c>
      <c r="V26" s="89">
        <v>1</v>
      </c>
      <c r="W26" s="89">
        <v>1</v>
      </c>
      <c r="X26" s="89">
        <v>0</v>
      </c>
      <c r="Z26" s="89">
        <v>0</v>
      </c>
      <c r="AA26" s="89">
        <v>0</v>
      </c>
      <c r="AB26" s="89">
        <v>0</v>
      </c>
      <c r="AC26" s="89">
        <v>1</v>
      </c>
      <c r="AD26" s="89">
        <v>1</v>
      </c>
      <c r="AE26" s="89">
        <v>1</v>
      </c>
      <c r="AF26" s="89">
        <v>1</v>
      </c>
    </row>
    <row r="27" spans="2:32" ht="15.75" thickBot="1" x14ac:dyDescent="0.3">
      <c r="B27" s="89"/>
      <c r="C27" s="89"/>
      <c r="D27" s="89"/>
      <c r="E27" s="89"/>
      <c r="F27" s="89"/>
      <c r="G27" s="89"/>
      <c r="H27" s="89"/>
      <c r="J27" s="89"/>
      <c r="K27" s="89"/>
      <c r="L27" s="89"/>
      <c r="M27" s="89"/>
      <c r="N27" s="89"/>
      <c r="O27" s="89"/>
      <c r="P27" s="89"/>
      <c r="R27" s="89"/>
      <c r="S27" s="89"/>
      <c r="T27" s="89"/>
      <c r="U27" s="89"/>
      <c r="V27" s="89"/>
      <c r="W27" s="89"/>
      <c r="X27" s="89"/>
      <c r="Z27" s="89">
        <v>1</v>
      </c>
      <c r="AA27" s="89"/>
      <c r="AB27" s="89"/>
      <c r="AC27" s="89"/>
      <c r="AD27" s="89"/>
      <c r="AE27" s="89"/>
      <c r="AF27" s="89"/>
    </row>
  </sheetData>
  <mergeCells count="12">
    <mergeCell ref="R2:X2"/>
    <mergeCell ref="R11:X11"/>
    <mergeCell ref="R20:X20"/>
    <mergeCell ref="Z2:AF2"/>
    <mergeCell ref="Z11:AF11"/>
    <mergeCell ref="Z20:AF20"/>
    <mergeCell ref="J2:P2"/>
    <mergeCell ref="J11:P11"/>
    <mergeCell ref="J20:P20"/>
    <mergeCell ref="B2:H2"/>
    <mergeCell ref="B11:H11"/>
    <mergeCell ref="B20:H20"/>
  </mergeCells>
  <phoneticPr fontId="24" type="noConversion"/>
  <conditionalFormatting sqref="B4:H9">
    <cfRule type="colorScale" priority="12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conditionalFormatting sqref="B13:H18">
    <cfRule type="colorScale" priority="11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conditionalFormatting sqref="B22:H27">
    <cfRule type="colorScale" priority="10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conditionalFormatting sqref="J4:P9">
    <cfRule type="colorScale" priority="9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conditionalFormatting sqref="J13:P18">
    <cfRule type="colorScale" priority="8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conditionalFormatting sqref="J22:P27">
    <cfRule type="colorScale" priority="7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conditionalFormatting sqref="R4:X9">
    <cfRule type="colorScale" priority="6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conditionalFormatting sqref="R13:X18">
    <cfRule type="colorScale" priority="5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conditionalFormatting sqref="R22:X27">
    <cfRule type="colorScale" priority="4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conditionalFormatting sqref="Z4:AF9">
    <cfRule type="colorScale" priority="3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conditionalFormatting sqref="Z13:AF18">
    <cfRule type="colorScale" priority="2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conditionalFormatting sqref="Z22:AF27">
    <cfRule type="colorScale" priority="1">
      <colorScale>
        <cfvo type="min"/>
        <cfvo type="percentile" val="50"/>
        <cfvo type="max"/>
        <color rgb="FFF8696B"/>
        <color theme="0" tint="-4.9989318521683403E-2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46C15-6929-4B58-BDE2-89B7D5B794F5}">
  <sheetPr codeName="Sheet7"/>
  <dimension ref="A1:P362"/>
  <sheetViews>
    <sheetView showGridLines="0" workbookViewId="0"/>
  </sheetViews>
  <sheetFormatPr defaultRowHeight="15" x14ac:dyDescent="0.25"/>
  <cols>
    <col min="1" max="1" width="11.5703125" bestFit="1" customWidth="1"/>
    <col min="2" max="2" width="11.5703125" customWidth="1"/>
    <col min="3" max="3" width="10.28515625" customWidth="1"/>
    <col min="4" max="4" width="10.7109375" customWidth="1"/>
    <col min="5" max="5" width="16.5703125" customWidth="1"/>
    <col min="6" max="6" width="15.85546875" customWidth="1"/>
    <col min="7" max="8" width="10.7109375" customWidth="1"/>
    <col min="9" max="9" width="5" customWidth="1"/>
    <col min="10" max="10" width="15.7109375" bestFit="1" customWidth="1"/>
    <col min="11" max="11" width="12.85546875" customWidth="1"/>
    <col min="12" max="12" width="5" customWidth="1"/>
    <col min="13" max="13" width="10" customWidth="1"/>
    <col min="14" max="16" width="12.85546875" customWidth="1"/>
  </cols>
  <sheetData>
    <row r="1" spans="1:16" x14ac:dyDescent="0.25">
      <c r="A1" s="43" t="s">
        <v>11840</v>
      </c>
      <c r="B1" s="43" t="s">
        <v>11845</v>
      </c>
      <c r="C1" s="43" t="s">
        <v>11842</v>
      </c>
      <c r="D1" s="43" t="s">
        <v>11843</v>
      </c>
      <c r="E1" s="43" t="s">
        <v>13113</v>
      </c>
      <c r="F1" s="43" t="s">
        <v>13114</v>
      </c>
      <c r="G1" s="43" t="s">
        <v>11841</v>
      </c>
      <c r="H1" s="43" t="s">
        <v>11844</v>
      </c>
      <c r="J1" s="104" t="s">
        <v>17002</v>
      </c>
      <c r="K1" s="104"/>
      <c r="M1" s="43" t="s">
        <v>11845</v>
      </c>
      <c r="N1" s="43" t="s">
        <v>11842</v>
      </c>
      <c r="O1" s="43" t="s">
        <v>11843</v>
      </c>
      <c r="P1" s="43" t="s">
        <v>11844</v>
      </c>
    </row>
    <row r="2" spans="1:16" x14ac:dyDescent="0.25">
      <c r="A2" s="81">
        <v>44075</v>
      </c>
      <c r="B2" s="44">
        <v>2020</v>
      </c>
      <c r="C2" s="45">
        <v>383.53462065474787</v>
      </c>
      <c r="D2" s="45">
        <v>1330</v>
      </c>
      <c r="E2" s="45">
        <v>383.53462065474787</v>
      </c>
      <c r="F2" s="45">
        <v>1330</v>
      </c>
      <c r="G2" s="45">
        <v>1713.5346206547479</v>
      </c>
      <c r="H2" s="45">
        <v>318816.46537934523</v>
      </c>
      <c r="I2" s="41"/>
      <c r="J2" s="23" t="s">
        <v>17001</v>
      </c>
      <c r="K2" s="80">
        <v>44075</v>
      </c>
      <c r="M2" s="44">
        <v>2020</v>
      </c>
      <c r="N2" s="45">
        <f>SUMIF($B:$B,$M2,C:C)</f>
        <v>1543.7535102281302</v>
      </c>
      <c r="O2" s="45">
        <f>SUMIF($B:$B,$M2,D:D)</f>
        <v>5310.3849723908615</v>
      </c>
      <c r="P2" s="45">
        <f>_xlfn.MINIFS(H:H,B:B,M2)</f>
        <v>317656.24648977182</v>
      </c>
    </row>
    <row r="3" spans="1:16" x14ac:dyDescent="0.25">
      <c r="A3" s="81">
        <v>44105</v>
      </c>
      <c r="B3" s="44">
        <v>2020</v>
      </c>
      <c r="C3" s="45">
        <v>385.13268157414268</v>
      </c>
      <c r="D3" s="45">
        <v>1328.4019390806052</v>
      </c>
      <c r="E3" s="45">
        <v>768.66730222889055</v>
      </c>
      <c r="F3" s="45">
        <v>2658.4019390806052</v>
      </c>
      <c r="G3" s="45">
        <v>1713.5346206547479</v>
      </c>
      <c r="H3" s="45">
        <v>318431.33269777108</v>
      </c>
      <c r="I3" s="42"/>
      <c r="J3" s="23" t="s">
        <v>17006</v>
      </c>
      <c r="K3" s="63">
        <v>319200</v>
      </c>
      <c r="M3" s="44">
        <v>2021</v>
      </c>
      <c r="N3" s="45">
        <f t="shared" ref="N3:N32" si="0">SUMIF($B:$B,$M3,C:C)</f>
        <v>4788.3475424962562</v>
      </c>
      <c r="O3" s="45">
        <f t="shared" ref="O3:O32" si="1">SUMIF($B:$B,$M3,D:D)</f>
        <v>15774.067905360718</v>
      </c>
      <c r="P3" s="45">
        <f t="shared" ref="P3:P32" si="2">_xlfn.MINIFS(H:H,B:B,M3)</f>
        <v>312867.89894727559</v>
      </c>
    </row>
    <row r="4" spans="1:16" x14ac:dyDescent="0.25">
      <c r="A4" s="81">
        <v>44136</v>
      </c>
      <c r="B4" s="44">
        <v>2020</v>
      </c>
      <c r="C4" s="45">
        <v>386.7374010807016</v>
      </c>
      <c r="D4" s="45">
        <v>1326.7972195740463</v>
      </c>
      <c r="E4" s="45">
        <v>1155.4047033095922</v>
      </c>
      <c r="F4" s="45">
        <v>3985.1991586546515</v>
      </c>
      <c r="G4" s="45">
        <v>1713.5346206547479</v>
      </c>
      <c r="H4" s="45">
        <v>318044.59529669036</v>
      </c>
      <c r="I4" s="42"/>
      <c r="J4" s="23" t="s">
        <v>17003</v>
      </c>
      <c r="K4" s="60">
        <v>0.2</v>
      </c>
      <c r="M4" s="44">
        <v>2022</v>
      </c>
      <c r="N4" s="45">
        <f t="shared" si="0"/>
        <v>5033.3284904876964</v>
      </c>
      <c r="O4" s="45">
        <f t="shared" si="1"/>
        <v>15529.086957369276</v>
      </c>
      <c r="P4" s="45">
        <f t="shared" si="2"/>
        <v>307834.57045678794</v>
      </c>
    </row>
    <row r="5" spans="1:16" x14ac:dyDescent="0.25">
      <c r="A5" s="81">
        <v>44166</v>
      </c>
      <c r="B5" s="44">
        <v>2020</v>
      </c>
      <c r="C5" s="45">
        <v>388.348806918538</v>
      </c>
      <c r="D5" s="45">
        <v>1325.1858137362099</v>
      </c>
      <c r="E5" s="45">
        <v>1543.7535102281302</v>
      </c>
      <c r="F5" s="45">
        <v>5310.3849723908615</v>
      </c>
      <c r="G5" s="45">
        <v>1713.5346206547479</v>
      </c>
      <c r="H5" s="45">
        <v>317656.24648977182</v>
      </c>
      <c r="I5" s="42"/>
      <c r="J5" s="23" t="s">
        <v>17004</v>
      </c>
      <c r="K5" s="61">
        <v>0.05</v>
      </c>
      <c r="M5" s="44">
        <v>2023</v>
      </c>
      <c r="N5" s="45">
        <f t="shared" si="0"/>
        <v>5290.8431287232461</v>
      </c>
      <c r="O5" s="45">
        <f t="shared" si="1"/>
        <v>15271.572319133727</v>
      </c>
      <c r="P5" s="45">
        <f t="shared" si="2"/>
        <v>302543.72732806468</v>
      </c>
    </row>
    <row r="6" spans="1:16" x14ac:dyDescent="0.25">
      <c r="A6" s="81">
        <v>44197</v>
      </c>
      <c r="B6" s="44">
        <v>2021</v>
      </c>
      <c r="C6" s="45">
        <v>389.96692694736521</v>
      </c>
      <c r="D6" s="45">
        <v>1323.5676937073827</v>
      </c>
      <c r="E6" s="45">
        <v>1933.7204371754954</v>
      </c>
      <c r="F6" s="45">
        <v>6633.9526660982447</v>
      </c>
      <c r="G6" s="45">
        <v>1713.5346206547479</v>
      </c>
      <c r="H6" s="45">
        <v>317266.27956282446</v>
      </c>
      <c r="I6" s="42"/>
      <c r="J6" s="23" t="s">
        <v>17005</v>
      </c>
      <c r="K6" s="62">
        <v>30</v>
      </c>
      <c r="M6" s="44">
        <v>2024</v>
      </c>
      <c r="N6" s="45">
        <f t="shared" si="0"/>
        <v>5561.5327045832528</v>
      </c>
      <c r="O6" s="45">
        <f t="shared" si="1"/>
        <v>15000.88274327372</v>
      </c>
      <c r="P6" s="45">
        <f t="shared" si="2"/>
        <v>296982.19462348142</v>
      </c>
    </row>
    <row r="7" spans="1:16" x14ac:dyDescent="0.25">
      <c r="A7" s="81">
        <v>44228</v>
      </c>
      <c r="B7" s="44">
        <v>2021</v>
      </c>
      <c r="C7" s="45">
        <v>391.59178914297922</v>
      </c>
      <c r="D7" s="45">
        <v>1321.9428315117686</v>
      </c>
      <c r="E7" s="45">
        <v>2325.3122263184746</v>
      </c>
      <c r="F7" s="45">
        <v>7955.8954976100131</v>
      </c>
      <c r="G7" s="45">
        <v>1713.5346206547479</v>
      </c>
      <c r="H7" s="45">
        <v>316874.68777368148</v>
      </c>
      <c r="I7" s="42"/>
      <c r="M7" s="44">
        <v>2025</v>
      </c>
      <c r="N7" s="45">
        <f t="shared" si="0"/>
        <v>5846.0712728810604</v>
      </c>
      <c r="O7" s="45">
        <f t="shared" si="1"/>
        <v>14716.344174975915</v>
      </c>
      <c r="P7" s="45">
        <f t="shared" si="2"/>
        <v>291136.12335060042</v>
      </c>
    </row>
    <row r="8" spans="1:16" x14ac:dyDescent="0.25">
      <c r="A8" s="81">
        <v>44256</v>
      </c>
      <c r="B8" s="44">
        <v>2021</v>
      </c>
      <c r="C8" s="45">
        <v>393.22342159774166</v>
      </c>
      <c r="D8" s="45">
        <v>1320.3111990570062</v>
      </c>
      <c r="E8" s="45">
        <v>2718.5356479162165</v>
      </c>
      <c r="F8" s="45">
        <v>9276.2066966670191</v>
      </c>
      <c r="G8" s="45">
        <v>1713.5346206547479</v>
      </c>
      <c r="H8" s="45">
        <v>316481.46435208374</v>
      </c>
      <c r="I8" s="42"/>
      <c r="M8" s="44">
        <v>2026</v>
      </c>
      <c r="N8" s="45">
        <f t="shared" si="0"/>
        <v>6145.1673743535312</v>
      </c>
      <c r="O8" s="45">
        <f t="shared" si="1"/>
        <v>14417.248073503442</v>
      </c>
      <c r="P8" s="45">
        <f t="shared" si="2"/>
        <v>284990.95597624697</v>
      </c>
    </row>
    <row r="9" spans="1:16" x14ac:dyDescent="0.25">
      <c r="A9" s="81">
        <v>44287</v>
      </c>
      <c r="B9" s="44">
        <v>2021</v>
      </c>
      <c r="C9" s="45">
        <v>394.86185252106566</v>
      </c>
      <c r="D9" s="45">
        <v>1318.6727681336822</v>
      </c>
      <c r="E9" s="45">
        <v>3113.3975004372824</v>
      </c>
      <c r="F9" s="45">
        <v>10594.879464800701</v>
      </c>
      <c r="G9" s="45">
        <v>1713.5346206547479</v>
      </c>
      <c r="H9" s="45">
        <v>316086.60249956266</v>
      </c>
      <c r="I9" s="42"/>
      <c r="M9" s="44">
        <v>2027</v>
      </c>
      <c r="N9" s="45">
        <f t="shared" si="0"/>
        <v>6459.565800026362</v>
      </c>
      <c r="O9" s="45">
        <f t="shared" si="1"/>
        <v>14102.849647830613</v>
      </c>
      <c r="P9" s="45">
        <f t="shared" si="2"/>
        <v>278531.39017622068</v>
      </c>
    </row>
    <row r="10" spans="1:16" x14ac:dyDescent="0.25">
      <c r="A10" s="81">
        <v>44317</v>
      </c>
      <c r="B10" s="44">
        <v>2021</v>
      </c>
      <c r="C10" s="45">
        <v>396.50711023990334</v>
      </c>
      <c r="D10" s="45">
        <v>1317.0275104148445</v>
      </c>
      <c r="E10" s="45">
        <v>3509.9046106771857</v>
      </c>
      <c r="F10" s="45">
        <v>11911.906975215545</v>
      </c>
      <c r="G10" s="45">
        <v>1713.5346206547479</v>
      </c>
      <c r="H10" s="45">
        <v>315690.09538932279</v>
      </c>
      <c r="I10" s="42"/>
      <c r="M10" s="44">
        <v>2028</v>
      </c>
      <c r="N10" s="45">
        <f t="shared" si="0"/>
        <v>6790.0494458476442</v>
      </c>
      <c r="O10" s="45">
        <f t="shared" si="1"/>
        <v>13772.36600200933</v>
      </c>
      <c r="P10" s="45">
        <f t="shared" si="2"/>
        <v>271741.34073037305</v>
      </c>
    </row>
    <row r="11" spans="1:16" x14ac:dyDescent="0.25">
      <c r="A11" s="81">
        <v>44348</v>
      </c>
      <c r="B11" s="44">
        <v>2021</v>
      </c>
      <c r="C11" s="45">
        <v>398.15922319923607</v>
      </c>
      <c r="D11" s="45">
        <v>1315.3753974555118</v>
      </c>
      <c r="E11" s="45">
        <v>3908.063833876422</v>
      </c>
      <c r="F11" s="45">
        <v>13227.282372671056</v>
      </c>
      <c r="G11" s="45">
        <v>1713.5346206547479</v>
      </c>
      <c r="H11" s="45">
        <v>315291.93616612355</v>
      </c>
      <c r="I11" s="42"/>
      <c r="M11" s="44">
        <v>2029</v>
      </c>
      <c r="N11" s="45">
        <f t="shared" si="0"/>
        <v>7137.4412622080208</v>
      </c>
      <c r="O11" s="45">
        <f t="shared" si="1"/>
        <v>13424.974185648955</v>
      </c>
      <c r="P11" s="45">
        <f t="shared" si="2"/>
        <v>264603.89946816507</v>
      </c>
    </row>
    <row r="12" spans="1:16" x14ac:dyDescent="0.25">
      <c r="A12" s="81">
        <v>44378</v>
      </c>
      <c r="B12" s="44">
        <v>2021</v>
      </c>
      <c r="C12" s="45">
        <v>399.81821996256645</v>
      </c>
      <c r="D12" s="45">
        <v>1313.7164006921814</v>
      </c>
      <c r="E12" s="45">
        <v>4307.8820538389882</v>
      </c>
      <c r="F12" s="45">
        <v>14540.998773363237</v>
      </c>
      <c r="G12" s="45">
        <v>1713.5346206547479</v>
      </c>
      <c r="H12" s="45">
        <v>314892.11794616096</v>
      </c>
      <c r="I12" s="42"/>
      <c r="M12" s="44">
        <v>2030</v>
      </c>
      <c r="N12" s="45">
        <f t="shared" si="0"/>
        <v>7502.6063032019774</v>
      </c>
      <c r="O12" s="45">
        <f t="shared" si="1"/>
        <v>13059.809144654997</v>
      </c>
      <c r="P12" s="45">
        <f t="shared" si="2"/>
        <v>257101.29316496305</v>
      </c>
    </row>
    <row r="13" spans="1:16" x14ac:dyDescent="0.25">
      <c r="A13" s="81">
        <v>44409</v>
      </c>
      <c r="B13" s="44">
        <v>2021</v>
      </c>
      <c r="C13" s="45">
        <v>401.48412921241038</v>
      </c>
      <c r="D13" s="45">
        <v>1312.0504914423375</v>
      </c>
      <c r="E13" s="45">
        <v>4709.3661830513984</v>
      </c>
      <c r="F13" s="45">
        <v>15853.049264805575</v>
      </c>
      <c r="G13" s="45">
        <v>1713.5346206547479</v>
      </c>
      <c r="H13" s="45">
        <v>314490.63381694857</v>
      </c>
      <c r="I13" s="42"/>
      <c r="M13" s="44">
        <v>2031</v>
      </c>
      <c r="N13" s="45">
        <f t="shared" si="0"/>
        <v>7886.4538807332447</v>
      </c>
      <c r="O13" s="45">
        <f t="shared" si="1"/>
        <v>12675.961567123732</v>
      </c>
      <c r="P13" s="45">
        <f t="shared" si="2"/>
        <v>249214.83928422982</v>
      </c>
    </row>
    <row r="14" spans="1:16" x14ac:dyDescent="0.25">
      <c r="A14" s="81">
        <v>44440</v>
      </c>
      <c r="B14" s="44">
        <v>2021</v>
      </c>
      <c r="C14" s="45">
        <v>403.15697975079547</v>
      </c>
      <c r="D14" s="45">
        <v>1310.3776409039524</v>
      </c>
      <c r="E14" s="45">
        <v>5112.5231628021938</v>
      </c>
      <c r="F14" s="45">
        <v>17163.426905709526</v>
      </c>
      <c r="G14" s="45">
        <v>1713.5346206547479</v>
      </c>
      <c r="H14" s="45">
        <v>314087.47683719778</v>
      </c>
      <c r="I14" s="42"/>
      <c r="M14" s="44">
        <v>2032</v>
      </c>
      <c r="N14" s="45">
        <f t="shared" si="0"/>
        <v>8289.9398288283137</v>
      </c>
      <c r="O14" s="45">
        <f t="shared" si="1"/>
        <v>12272.475619028661</v>
      </c>
      <c r="P14" s="45">
        <f t="shared" si="2"/>
        <v>240924.89945540152</v>
      </c>
    </row>
    <row r="15" spans="1:16" x14ac:dyDescent="0.25">
      <c r="A15" s="81">
        <v>44470</v>
      </c>
      <c r="B15" s="44">
        <v>2021</v>
      </c>
      <c r="C15" s="45">
        <v>404.83680049975715</v>
      </c>
      <c r="D15" s="45">
        <v>1308.6978201549907</v>
      </c>
      <c r="E15" s="45">
        <v>5517.3599633019512</v>
      </c>
      <c r="F15" s="45">
        <v>18472.124725864516</v>
      </c>
      <c r="G15" s="45">
        <v>1713.5346206547479</v>
      </c>
      <c r="H15" s="45">
        <v>313682.64003669802</v>
      </c>
      <c r="I15" s="42"/>
      <c r="M15" s="44">
        <v>2033</v>
      </c>
      <c r="N15" s="45">
        <f t="shared" si="0"/>
        <v>8714.0688837965408</v>
      </c>
      <c r="O15" s="45">
        <f t="shared" si="1"/>
        <v>11848.346564060434</v>
      </c>
      <c r="P15" s="45">
        <f t="shared" si="2"/>
        <v>232210.83057160495</v>
      </c>
    </row>
    <row r="16" spans="1:16" x14ac:dyDescent="0.25">
      <c r="A16" s="81">
        <v>44501</v>
      </c>
      <c r="B16" s="44">
        <v>2021</v>
      </c>
      <c r="C16" s="45">
        <v>406.52362050183933</v>
      </c>
      <c r="D16" s="45">
        <v>1307.0110001529085</v>
      </c>
      <c r="E16" s="45">
        <v>5923.8835838037903</v>
      </c>
      <c r="F16" s="45">
        <v>19779.135726017426</v>
      </c>
      <c r="G16" s="45">
        <v>1713.5346206547479</v>
      </c>
      <c r="H16" s="45">
        <v>313276.11641619616</v>
      </c>
      <c r="I16" s="42"/>
      <c r="M16" s="44">
        <v>2034</v>
      </c>
      <c r="N16" s="45">
        <f t="shared" si="0"/>
        <v>9159.897186163731</v>
      </c>
      <c r="O16" s="45">
        <f t="shared" si="1"/>
        <v>11402.518261693245</v>
      </c>
      <c r="P16" s="45">
        <f t="shared" si="2"/>
        <v>223050.93338544123</v>
      </c>
    </row>
    <row r="17" spans="1:16" x14ac:dyDescent="0.25">
      <c r="A17" s="81">
        <v>44531</v>
      </c>
      <c r="B17" s="44">
        <v>2021</v>
      </c>
      <c r="C17" s="45">
        <v>408.21746892059718</v>
      </c>
      <c r="D17" s="45">
        <v>1305.3171517341507</v>
      </c>
      <c r="E17" s="45">
        <v>6332.101052724387</v>
      </c>
      <c r="F17" s="45">
        <v>21084.452877751577</v>
      </c>
      <c r="G17" s="45">
        <v>1713.5346206547479</v>
      </c>
      <c r="H17" s="45">
        <v>312867.89894727559</v>
      </c>
      <c r="I17" s="42"/>
      <c r="J17" s="45"/>
      <c r="M17" s="44">
        <v>2035</v>
      </c>
      <c r="N17" s="45">
        <f t="shared" si="0"/>
        <v>9628.5349106094145</v>
      </c>
      <c r="O17" s="45">
        <f t="shared" si="1"/>
        <v>10933.88053724756</v>
      </c>
      <c r="P17" s="45">
        <f t="shared" si="2"/>
        <v>213422.3984748318</v>
      </c>
    </row>
    <row r="18" spans="1:16" x14ac:dyDescent="0.25">
      <c r="A18" s="81">
        <v>44562</v>
      </c>
      <c r="B18" s="44">
        <v>2022</v>
      </c>
      <c r="C18" s="45">
        <v>409.91837504109958</v>
      </c>
      <c r="D18" s="45">
        <v>1303.6162456136483</v>
      </c>
      <c r="E18" s="45">
        <v>6742.0194277654864</v>
      </c>
      <c r="F18" s="45">
        <v>22388.069123365225</v>
      </c>
      <c r="G18" s="45">
        <v>1713.5346206547479</v>
      </c>
      <c r="H18" s="45">
        <v>312457.98057223449</v>
      </c>
      <c r="I18" s="42"/>
      <c r="J18" s="45"/>
      <c r="M18" s="44">
        <v>2036</v>
      </c>
      <c r="N18" s="45">
        <f t="shared" si="0"/>
        <v>10121.149030456716</v>
      </c>
      <c r="O18" s="45">
        <f t="shared" si="1"/>
        <v>10441.26641740026</v>
      </c>
      <c r="P18" s="45">
        <f t="shared" si="2"/>
        <v>203301.24944437508</v>
      </c>
    </row>
    <row r="19" spans="1:16" x14ac:dyDescent="0.25">
      <c r="A19" s="81">
        <v>44593</v>
      </c>
      <c r="B19" s="44">
        <v>2022</v>
      </c>
      <c r="C19" s="45">
        <v>411.6263682704373</v>
      </c>
      <c r="D19" s="45">
        <v>1301.9082523843106</v>
      </c>
      <c r="E19" s="45">
        <v>7153.6457960359239</v>
      </c>
      <c r="F19" s="45">
        <v>23689.977375749535</v>
      </c>
      <c r="G19" s="45">
        <v>1713.5346206547479</v>
      </c>
      <c r="H19" s="45">
        <v>312046.35420396406</v>
      </c>
      <c r="I19" s="42"/>
      <c r="J19" s="45"/>
      <c r="M19" s="44">
        <v>2037</v>
      </c>
      <c r="N19" s="45">
        <f t="shared" si="0"/>
        <v>10638.966223598747</v>
      </c>
      <c r="O19" s="45">
        <f t="shared" si="1"/>
        <v>9923.4492242582273</v>
      </c>
      <c r="P19" s="45">
        <f t="shared" si="2"/>
        <v>192662.28322077633</v>
      </c>
    </row>
    <row r="20" spans="1:16" x14ac:dyDescent="0.25">
      <c r="A20" s="81">
        <v>44621</v>
      </c>
      <c r="B20" s="44">
        <v>2022</v>
      </c>
      <c r="C20" s="45">
        <v>413.34147813823097</v>
      </c>
      <c r="D20" s="45">
        <v>1300.1931425165169</v>
      </c>
      <c r="E20" s="45">
        <v>7566.9872741741547</v>
      </c>
      <c r="F20" s="45">
        <v>24990.170518266052</v>
      </c>
      <c r="G20" s="45">
        <v>1713.5346206547479</v>
      </c>
      <c r="H20" s="45">
        <v>311633.01272582583</v>
      </c>
      <c r="I20" s="42"/>
      <c r="J20" s="45"/>
      <c r="M20" s="44">
        <v>2038</v>
      </c>
      <c r="N20" s="45">
        <f t="shared" si="0"/>
        <v>11183.275927097715</v>
      </c>
      <c r="O20" s="45">
        <f t="shared" si="1"/>
        <v>9379.1395207592595</v>
      </c>
      <c r="P20" s="45">
        <f t="shared" si="2"/>
        <v>181479.00729367862</v>
      </c>
    </row>
    <row r="21" spans="1:16" x14ac:dyDescent="0.25">
      <c r="A21" s="81">
        <v>44652</v>
      </c>
      <c r="B21" s="44">
        <v>2022</v>
      </c>
      <c r="C21" s="45">
        <v>415.06373429714017</v>
      </c>
      <c r="D21" s="45">
        <v>1298.4708863576077</v>
      </c>
      <c r="E21" s="45">
        <v>7982.0510084712951</v>
      </c>
      <c r="F21" s="45">
        <v>26288.64140462366</v>
      </c>
      <c r="G21" s="45">
        <v>1713.5346206547479</v>
      </c>
      <c r="H21" s="45">
        <v>311217.94899152871</v>
      </c>
      <c r="I21" s="42"/>
      <c r="J21" s="45"/>
      <c r="M21" s="44">
        <v>2039</v>
      </c>
      <c r="N21" s="45">
        <f t="shared" si="0"/>
        <v>11755.433548063134</v>
      </c>
      <c r="O21" s="45">
        <f t="shared" si="1"/>
        <v>8806.9818997938419</v>
      </c>
      <c r="P21" s="45">
        <f t="shared" si="2"/>
        <v>169723.5737456154</v>
      </c>
    </row>
    <row r="22" spans="1:16" x14ac:dyDescent="0.25">
      <c r="A22" s="81">
        <v>44682</v>
      </c>
      <c r="B22" s="44">
        <v>2022</v>
      </c>
      <c r="C22" s="45">
        <v>416.7931665233782</v>
      </c>
      <c r="D22" s="45">
        <v>1296.7414541313697</v>
      </c>
      <c r="E22" s="45">
        <v>8398.8441749946724</v>
      </c>
      <c r="F22" s="45">
        <v>27585.382858755031</v>
      </c>
      <c r="G22" s="45">
        <v>1713.5346206547479</v>
      </c>
      <c r="H22" s="45">
        <v>310801.15582500532</v>
      </c>
      <c r="I22" s="42"/>
      <c r="J22" s="45"/>
      <c r="M22" s="44">
        <v>2040</v>
      </c>
      <c r="N22" s="45">
        <f t="shared" si="0"/>
        <v>12356.863838804644</v>
      </c>
      <c r="O22" s="45">
        <f t="shared" si="1"/>
        <v>8205.5516090523306</v>
      </c>
      <c r="P22" s="45">
        <f t="shared" si="2"/>
        <v>157366.70990681072</v>
      </c>
    </row>
    <row r="23" spans="1:16" x14ac:dyDescent="0.25">
      <c r="A23" s="81">
        <v>44713</v>
      </c>
      <c r="B23" s="44">
        <v>2022</v>
      </c>
      <c r="C23" s="45">
        <v>418.52980471722572</v>
      </c>
      <c r="D23" s="45">
        <v>1295.0048159375222</v>
      </c>
      <c r="E23" s="45">
        <v>8817.3739797118978</v>
      </c>
      <c r="F23" s="45">
        <v>28880.387674692553</v>
      </c>
      <c r="G23" s="45">
        <v>1713.5346206547479</v>
      </c>
      <c r="H23" s="45">
        <v>310382.62602028809</v>
      </c>
      <c r="I23" s="42"/>
      <c r="J23" s="45"/>
      <c r="M23" s="44">
        <v>2041</v>
      </c>
      <c r="N23" s="45">
        <f t="shared" si="0"/>
        <v>12989.064444664047</v>
      </c>
      <c r="O23" s="45">
        <f t="shared" si="1"/>
        <v>7573.3510031929254</v>
      </c>
      <c r="P23" s="45">
        <f t="shared" si="2"/>
        <v>144377.6454621467</v>
      </c>
    </row>
    <row r="24" spans="1:16" x14ac:dyDescent="0.25">
      <c r="A24" s="81">
        <v>44743</v>
      </c>
      <c r="B24" s="44">
        <v>2022</v>
      </c>
      <c r="C24" s="45">
        <v>420.27367890354731</v>
      </c>
      <c r="D24" s="45">
        <v>1293.2609417512006</v>
      </c>
      <c r="E24" s="45">
        <v>9237.6476586154458</v>
      </c>
      <c r="F24" s="45">
        <v>30173.648616443752</v>
      </c>
      <c r="G24" s="45">
        <v>1713.5346206547479</v>
      </c>
      <c r="H24" s="45">
        <v>309962.35234138457</v>
      </c>
      <c r="I24" s="42"/>
      <c r="J24" s="45"/>
      <c r="M24" s="44">
        <v>2042</v>
      </c>
      <c r="N24" s="45">
        <f t="shared" si="0"/>
        <v>13653.609633361204</v>
      </c>
      <c r="O24" s="45">
        <f t="shared" si="1"/>
        <v>6908.8058144957704</v>
      </c>
      <c r="P24" s="45">
        <f t="shared" si="2"/>
        <v>130724.03582878548</v>
      </c>
    </row>
    <row r="25" spans="1:16" x14ac:dyDescent="0.25">
      <c r="A25" s="81">
        <v>44774</v>
      </c>
      <c r="B25" s="44">
        <v>2022</v>
      </c>
      <c r="C25" s="45">
        <v>422.02481923231221</v>
      </c>
      <c r="D25" s="45">
        <v>1291.5098014224357</v>
      </c>
      <c r="E25" s="45">
        <v>9659.6724778477583</v>
      </c>
      <c r="F25" s="45">
        <v>31465.158417866187</v>
      </c>
      <c r="G25" s="45">
        <v>1713.5346206547479</v>
      </c>
      <c r="H25" s="45">
        <v>309540.32752215228</v>
      </c>
      <c r="I25" s="42"/>
      <c r="J25" s="45"/>
      <c r="M25" s="44">
        <v>2043</v>
      </c>
      <c r="N25" s="45">
        <f t="shared" si="0"/>
        <v>14352.154215140277</v>
      </c>
      <c r="O25" s="45">
        <f t="shared" si="1"/>
        <v>6210.2612327166962</v>
      </c>
      <c r="P25" s="45">
        <f t="shared" si="2"/>
        <v>116371.88161364521</v>
      </c>
    </row>
    <row r="26" spans="1:16" x14ac:dyDescent="0.25">
      <c r="A26" s="81">
        <v>44805</v>
      </c>
      <c r="B26" s="44">
        <v>2022</v>
      </c>
      <c r="C26" s="45">
        <v>423.78325597911339</v>
      </c>
      <c r="D26" s="45">
        <v>1289.7513646756345</v>
      </c>
      <c r="E26" s="45">
        <v>10083.455733826871</v>
      </c>
      <c r="F26" s="45">
        <v>32754.909782541821</v>
      </c>
      <c r="G26" s="45">
        <v>1713.5346206547479</v>
      </c>
      <c r="H26" s="45">
        <v>309116.54426617315</v>
      </c>
      <c r="I26" s="42"/>
      <c r="J26" s="44"/>
      <c r="M26" s="44">
        <v>2044</v>
      </c>
      <c r="N26" s="45">
        <f t="shared" si="0"/>
        <v>15086.437663478169</v>
      </c>
      <c r="O26" s="45">
        <f t="shared" si="1"/>
        <v>5475.9777843788052</v>
      </c>
      <c r="P26" s="45">
        <f t="shared" si="2"/>
        <v>101285.44395016704</v>
      </c>
    </row>
    <row r="27" spans="1:16" x14ac:dyDescent="0.25">
      <c r="A27" s="81">
        <v>44835</v>
      </c>
      <c r="B27" s="44">
        <v>2022</v>
      </c>
      <c r="C27" s="45">
        <v>425.549019545693</v>
      </c>
      <c r="D27" s="45">
        <v>1287.9856011090549</v>
      </c>
      <c r="E27" s="45">
        <v>10509.004753372565</v>
      </c>
      <c r="F27" s="45">
        <v>34042.895383650874</v>
      </c>
      <c r="G27" s="45">
        <v>1713.5346206547479</v>
      </c>
      <c r="H27" s="45">
        <v>308690.99524662748</v>
      </c>
      <c r="I27" s="42"/>
      <c r="J27" s="44"/>
      <c r="M27" s="44">
        <v>2045</v>
      </c>
      <c r="N27" s="45">
        <f t="shared" si="0"/>
        <v>15858.288446616174</v>
      </c>
      <c r="O27" s="45">
        <f t="shared" si="1"/>
        <v>4704.1270012408004</v>
      </c>
      <c r="P27" s="45">
        <f t="shared" si="2"/>
        <v>85427.155503550865</v>
      </c>
    </row>
    <row r="28" spans="1:16" x14ac:dyDescent="0.25">
      <c r="A28" s="81">
        <v>44866</v>
      </c>
      <c r="B28" s="44">
        <v>2022</v>
      </c>
      <c r="C28" s="45">
        <v>427.3221404604667</v>
      </c>
      <c r="D28" s="45">
        <v>1286.2124801942812</v>
      </c>
      <c r="E28" s="45">
        <v>10936.326893833031</v>
      </c>
      <c r="F28" s="45">
        <v>35329.107863845158</v>
      </c>
      <c r="G28" s="45">
        <v>1713.5346206547479</v>
      </c>
      <c r="H28" s="45">
        <v>308263.673106167</v>
      </c>
      <c r="I28" s="42"/>
      <c r="J28" s="44"/>
      <c r="M28" s="44">
        <v>2046</v>
      </c>
      <c r="N28" s="45">
        <f t="shared" si="0"/>
        <v>16669.628580701021</v>
      </c>
      <c r="O28" s="45">
        <f t="shared" si="1"/>
        <v>3892.7868671559536</v>
      </c>
      <c r="P28" s="45">
        <f t="shared" si="2"/>
        <v>68757.526922849836</v>
      </c>
    </row>
    <row r="29" spans="1:16" x14ac:dyDescent="0.25">
      <c r="A29" s="81">
        <v>44896</v>
      </c>
      <c r="B29" s="44">
        <v>2022</v>
      </c>
      <c r="C29" s="45">
        <v>429.10264937905208</v>
      </c>
      <c r="D29" s="45">
        <v>1284.4319712756958</v>
      </c>
      <c r="E29" s="45">
        <v>11365.429543212083</v>
      </c>
      <c r="F29" s="45">
        <v>36613.539835120857</v>
      </c>
      <c r="G29" s="45">
        <v>1713.5346206547479</v>
      </c>
      <c r="H29" s="45">
        <v>307834.57045678794</v>
      </c>
      <c r="I29" s="42"/>
      <c r="J29" s="44"/>
      <c r="M29" s="44">
        <v>2047</v>
      </c>
      <c r="N29" s="45">
        <f t="shared" si="0"/>
        <v>17522.478415873265</v>
      </c>
      <c r="O29" s="45">
        <f t="shared" si="1"/>
        <v>3039.9370319837062</v>
      </c>
      <c r="P29" s="45">
        <f t="shared" si="2"/>
        <v>51235.048506976542</v>
      </c>
    </row>
    <row r="30" spans="1:16" x14ac:dyDescent="0.25">
      <c r="A30" s="81">
        <v>44927</v>
      </c>
      <c r="B30" s="44">
        <v>2023</v>
      </c>
      <c r="C30" s="45">
        <v>430.890577084798</v>
      </c>
      <c r="D30" s="45">
        <v>1282.6440435699499</v>
      </c>
      <c r="E30" s="45">
        <v>11796.320120296881</v>
      </c>
      <c r="F30" s="45">
        <v>37896.183878690805</v>
      </c>
      <c r="G30" s="45">
        <v>1713.5346206547479</v>
      </c>
      <c r="H30" s="45">
        <v>307403.67987970315</v>
      </c>
      <c r="I30" s="42"/>
      <c r="J30" s="44"/>
      <c r="M30" s="44">
        <v>2048</v>
      </c>
      <c r="N30" s="45">
        <f t="shared" si="0"/>
        <v>18418.961667221054</v>
      </c>
      <c r="O30" s="45">
        <f t="shared" si="1"/>
        <v>2143.453780635924</v>
      </c>
      <c r="P30" s="45">
        <f t="shared" si="2"/>
        <v>32816.08683975551</v>
      </c>
    </row>
    <row r="31" spans="1:16" x14ac:dyDescent="0.25">
      <c r="A31" s="81">
        <v>44958</v>
      </c>
      <c r="B31" s="44">
        <v>2023</v>
      </c>
      <c r="C31" s="45">
        <v>432.68595448931796</v>
      </c>
      <c r="D31" s="45">
        <v>1280.8486661654299</v>
      </c>
      <c r="E31" s="45">
        <v>12229.006074786199</v>
      </c>
      <c r="F31" s="45">
        <v>39177.032544856236</v>
      </c>
      <c r="G31" s="45">
        <v>1713.5346206547479</v>
      </c>
      <c r="H31" s="45">
        <v>306970.99392521381</v>
      </c>
      <c r="I31" s="42"/>
      <c r="J31" s="44"/>
      <c r="M31" s="44">
        <v>2049</v>
      </c>
      <c r="N31" s="45">
        <f t="shared" si="0"/>
        <v>19361.310703126972</v>
      </c>
      <c r="O31" s="45">
        <f t="shared" si="1"/>
        <v>1201.1047447300029</v>
      </c>
      <c r="P31" s="45">
        <f t="shared" si="2"/>
        <v>13454.776136628539</v>
      </c>
    </row>
    <row r="32" spans="1:16" x14ac:dyDescent="0.25">
      <c r="A32" s="81">
        <v>44986</v>
      </c>
      <c r="B32" s="44">
        <v>2023</v>
      </c>
      <c r="C32" s="45">
        <v>434.4888126330236</v>
      </c>
      <c r="D32" s="45">
        <v>1279.0458080217243</v>
      </c>
      <c r="E32" s="45">
        <v>12663.494887419223</v>
      </c>
      <c r="F32" s="45">
        <v>40456.078352877958</v>
      </c>
      <c r="G32" s="45">
        <v>1713.5346206547479</v>
      </c>
      <c r="H32" s="45">
        <v>306536.50511258078</v>
      </c>
      <c r="I32" s="42"/>
      <c r="J32" s="44"/>
      <c r="M32" s="44">
        <v>2050</v>
      </c>
      <c r="N32" s="45">
        <f t="shared" si="0"/>
        <v>13454.776136628136</v>
      </c>
      <c r="O32" s="45">
        <f t="shared" si="1"/>
        <v>253.50082860984671</v>
      </c>
      <c r="P32" s="45">
        <f t="shared" si="2"/>
        <v>4.0199665818363428E-10</v>
      </c>
    </row>
    <row r="33" spans="1:10" x14ac:dyDescent="0.25">
      <c r="A33" s="81">
        <v>45017</v>
      </c>
      <c r="B33" s="44">
        <v>2023</v>
      </c>
      <c r="C33" s="45">
        <v>436.29918268566121</v>
      </c>
      <c r="D33" s="45">
        <v>1277.2354379690867</v>
      </c>
      <c r="E33" s="45">
        <v>13099.794070104885</v>
      </c>
      <c r="F33" s="45">
        <v>41733.313790847045</v>
      </c>
      <c r="G33" s="45">
        <v>1713.5346206547479</v>
      </c>
      <c r="H33" s="45">
        <v>306100.20592989511</v>
      </c>
      <c r="I33" s="42"/>
      <c r="J33" s="44"/>
    </row>
    <row r="34" spans="1:10" x14ac:dyDescent="0.25">
      <c r="A34" s="81">
        <v>45047</v>
      </c>
      <c r="B34" s="44">
        <v>2023</v>
      </c>
      <c r="C34" s="45">
        <v>438.11709594685158</v>
      </c>
      <c r="D34" s="45">
        <v>1275.4175247078963</v>
      </c>
      <c r="E34" s="45">
        <v>13537.911166051736</v>
      </c>
      <c r="F34" s="45">
        <v>43008.731315554942</v>
      </c>
      <c r="G34" s="45">
        <v>1713.5346206547479</v>
      </c>
      <c r="H34" s="45">
        <v>305662.08883394825</v>
      </c>
      <c r="I34" s="42"/>
      <c r="J34" s="44"/>
    </row>
    <row r="35" spans="1:10" x14ac:dyDescent="0.25">
      <c r="A35" s="81">
        <v>45078</v>
      </c>
      <c r="B35" s="44">
        <v>2023</v>
      </c>
      <c r="C35" s="45">
        <v>439.94258384663021</v>
      </c>
      <c r="D35" s="45">
        <v>1273.5920368081177</v>
      </c>
      <c r="E35" s="45">
        <v>13977.853749898366</v>
      </c>
      <c r="F35" s="45">
        <v>44282.323352363062</v>
      </c>
      <c r="G35" s="45">
        <v>1713.5346206547479</v>
      </c>
      <c r="H35" s="45">
        <v>305222.14625010162</v>
      </c>
      <c r="I35" s="42"/>
      <c r="J35" s="44"/>
    </row>
    <row r="36" spans="1:10" x14ac:dyDescent="0.25">
      <c r="A36" s="81">
        <v>45108</v>
      </c>
      <c r="B36" s="44">
        <v>2023</v>
      </c>
      <c r="C36" s="45">
        <v>441.77567794599099</v>
      </c>
      <c r="D36" s="45">
        <v>1271.7589427087569</v>
      </c>
      <c r="E36" s="45">
        <v>14419.629427844357</v>
      </c>
      <c r="F36" s="45">
        <v>45554.082295071821</v>
      </c>
      <c r="G36" s="45">
        <v>1713.5346206547479</v>
      </c>
      <c r="H36" s="45">
        <v>304780.37057215563</v>
      </c>
      <c r="I36" s="42"/>
      <c r="J36" s="44"/>
    </row>
    <row r="37" spans="1:10" x14ac:dyDescent="0.25">
      <c r="A37" s="81">
        <v>45139</v>
      </c>
      <c r="B37" s="44">
        <v>2023</v>
      </c>
      <c r="C37" s="45">
        <v>443.61640993743254</v>
      </c>
      <c r="D37" s="45">
        <v>1269.9182107173153</v>
      </c>
      <c r="E37" s="45">
        <v>14863.245837781789</v>
      </c>
      <c r="F37" s="45">
        <v>46824.000505789139</v>
      </c>
      <c r="G37" s="45">
        <v>1713.5346206547479</v>
      </c>
      <c r="H37" s="45">
        <v>304336.75416221819</v>
      </c>
      <c r="I37" s="42"/>
      <c r="J37" s="44"/>
    </row>
    <row r="38" spans="1:10" x14ac:dyDescent="0.25">
      <c r="A38" s="81">
        <v>45170</v>
      </c>
      <c r="B38" s="44">
        <v>2023</v>
      </c>
      <c r="C38" s="45">
        <v>445.46481164550528</v>
      </c>
      <c r="D38" s="45">
        <v>1268.0698090092426</v>
      </c>
      <c r="E38" s="45">
        <v>15308.710649427294</v>
      </c>
      <c r="F38" s="45">
        <v>48092.07031479838</v>
      </c>
      <c r="G38" s="45">
        <v>1713.5346206547479</v>
      </c>
      <c r="H38" s="45">
        <v>303891.28935057268</v>
      </c>
      <c r="I38" s="42"/>
      <c r="J38" s="44"/>
    </row>
    <row r="39" spans="1:10" x14ac:dyDescent="0.25">
      <c r="A39" s="81">
        <v>45200</v>
      </c>
      <c r="B39" s="44">
        <v>2023</v>
      </c>
      <c r="C39" s="45">
        <v>447.32091502736171</v>
      </c>
      <c r="D39" s="45">
        <v>1266.2137056273862</v>
      </c>
      <c r="E39" s="45">
        <v>15756.031564454655</v>
      </c>
      <c r="F39" s="45">
        <v>49358.284020425766</v>
      </c>
      <c r="G39" s="45">
        <v>1713.5346206547479</v>
      </c>
      <c r="H39" s="45">
        <v>303443.96843554534</v>
      </c>
      <c r="I39" s="42"/>
      <c r="J39" s="44"/>
    </row>
    <row r="40" spans="1:10" x14ac:dyDescent="0.25">
      <c r="A40" s="81">
        <v>45231</v>
      </c>
      <c r="B40" s="44">
        <v>2023</v>
      </c>
      <c r="C40" s="45">
        <v>449.18475217330888</v>
      </c>
      <c r="D40" s="45">
        <v>1264.349868481439</v>
      </c>
      <c r="E40" s="45">
        <v>16205.216316627964</v>
      </c>
      <c r="F40" s="45">
        <v>50622.633888907207</v>
      </c>
      <c r="G40" s="45">
        <v>1713.5346206547479</v>
      </c>
      <c r="H40" s="45">
        <v>302994.78368337202</v>
      </c>
      <c r="I40" s="42"/>
      <c r="J40" s="44"/>
    </row>
    <row r="41" spans="1:10" x14ac:dyDescent="0.25">
      <c r="A41" s="81">
        <v>45261</v>
      </c>
      <c r="B41" s="44">
        <v>2023</v>
      </c>
      <c r="C41" s="45">
        <v>451.05635530736436</v>
      </c>
      <c r="D41" s="45">
        <v>1262.4782653473835</v>
      </c>
      <c r="E41" s="45">
        <v>16656.27267193533</v>
      </c>
      <c r="F41" s="45">
        <v>51885.112154254588</v>
      </c>
      <c r="G41" s="45">
        <v>1713.5346206547479</v>
      </c>
      <c r="H41" s="45">
        <v>302543.72732806468</v>
      </c>
      <c r="I41" s="42"/>
      <c r="J41" s="44"/>
    </row>
    <row r="42" spans="1:10" x14ac:dyDescent="0.25">
      <c r="A42" s="81">
        <v>45292</v>
      </c>
      <c r="B42" s="44">
        <v>2024</v>
      </c>
      <c r="C42" s="45">
        <v>452.93575678781167</v>
      </c>
      <c r="D42" s="45">
        <v>1260.5988638669362</v>
      </c>
      <c r="E42" s="45">
        <v>17109.208428723141</v>
      </c>
      <c r="F42" s="45">
        <v>53145.711018121525</v>
      </c>
      <c r="G42" s="45">
        <v>1713.5346206547479</v>
      </c>
      <c r="H42" s="45">
        <v>302090.79157127684</v>
      </c>
      <c r="I42" s="42"/>
      <c r="J42" s="44"/>
    </row>
    <row r="43" spans="1:10" x14ac:dyDescent="0.25">
      <c r="A43" s="81">
        <v>45323</v>
      </c>
      <c r="B43" s="44">
        <v>2024</v>
      </c>
      <c r="C43" s="45">
        <v>454.82298910776103</v>
      </c>
      <c r="D43" s="45">
        <v>1258.7116315469868</v>
      </c>
      <c r="E43" s="45">
        <v>17564.031417830902</v>
      </c>
      <c r="F43" s="45">
        <v>54404.422649668515</v>
      </c>
      <c r="G43" s="45">
        <v>1713.5346206547479</v>
      </c>
      <c r="H43" s="45">
        <v>301635.96858216909</v>
      </c>
      <c r="I43" s="42"/>
      <c r="J43" s="44"/>
    </row>
    <row r="44" spans="1:10" x14ac:dyDescent="0.25">
      <c r="A44" s="81">
        <v>45352</v>
      </c>
      <c r="B44" s="44">
        <v>2024</v>
      </c>
      <c r="C44" s="45">
        <v>456.71808489570981</v>
      </c>
      <c r="D44" s="45">
        <v>1256.8165357590381</v>
      </c>
      <c r="E44" s="45">
        <v>18020.749502726612</v>
      </c>
      <c r="F44" s="45">
        <v>55661.239185427556</v>
      </c>
      <c r="G44" s="45">
        <v>1713.5346206547479</v>
      </c>
      <c r="H44" s="45">
        <v>301179.2504972734</v>
      </c>
      <c r="I44" s="42"/>
      <c r="J44" s="44"/>
    </row>
    <row r="45" spans="1:10" x14ac:dyDescent="0.25">
      <c r="A45" s="81">
        <v>45383</v>
      </c>
      <c r="B45" s="44">
        <v>2024</v>
      </c>
      <c r="C45" s="45">
        <v>458.62107691610868</v>
      </c>
      <c r="D45" s="45">
        <v>1254.9135437386392</v>
      </c>
      <c r="E45" s="45">
        <v>18479.37057964272</v>
      </c>
      <c r="F45" s="45">
        <v>56916.152729166191</v>
      </c>
      <c r="G45" s="45">
        <v>1713.5346206547479</v>
      </c>
      <c r="H45" s="45">
        <v>300720.62942035729</v>
      </c>
      <c r="I45" s="42"/>
      <c r="J45" s="44"/>
    </row>
    <row r="46" spans="1:10" x14ac:dyDescent="0.25">
      <c r="A46" s="81">
        <v>45413</v>
      </c>
      <c r="B46" s="44">
        <v>2024</v>
      </c>
      <c r="C46" s="45">
        <v>460.53199806992575</v>
      </c>
      <c r="D46" s="45">
        <v>1253.0026225848221</v>
      </c>
      <c r="E46" s="45">
        <v>18939.902577712644</v>
      </c>
      <c r="F46" s="45">
        <v>58169.155351751011</v>
      </c>
      <c r="G46" s="45">
        <v>1713.5346206547479</v>
      </c>
      <c r="H46" s="45">
        <v>300260.09742228739</v>
      </c>
      <c r="I46" s="42"/>
      <c r="J46" s="44"/>
    </row>
    <row r="47" spans="1:10" x14ac:dyDescent="0.25">
      <c r="A47" s="81">
        <v>45444</v>
      </c>
      <c r="B47" s="44">
        <v>2024</v>
      </c>
      <c r="C47" s="45">
        <v>462.45088139521704</v>
      </c>
      <c r="D47" s="45">
        <v>1251.0837392595308</v>
      </c>
      <c r="E47" s="45">
        <v>19402.353459107861</v>
      </c>
      <c r="F47" s="45">
        <v>59420.239091010539</v>
      </c>
      <c r="G47" s="45">
        <v>1713.5346206547479</v>
      </c>
      <c r="H47" s="45">
        <v>299797.64654089219</v>
      </c>
      <c r="I47" s="42"/>
      <c r="J47" s="44"/>
    </row>
    <row r="48" spans="1:10" x14ac:dyDescent="0.25">
      <c r="A48" s="81">
        <v>45474</v>
      </c>
      <c r="B48" s="44">
        <v>2024</v>
      </c>
      <c r="C48" s="45">
        <v>464.37776006769695</v>
      </c>
      <c r="D48" s="45">
        <v>1249.1568605870509</v>
      </c>
      <c r="E48" s="45">
        <v>19866.731219175559</v>
      </c>
      <c r="F48" s="45">
        <v>60669.395951597588</v>
      </c>
      <c r="G48" s="45">
        <v>1713.5346206547479</v>
      </c>
      <c r="H48" s="45">
        <v>299333.2687808245</v>
      </c>
      <c r="I48" s="42"/>
      <c r="J48" s="44"/>
    </row>
    <row r="49" spans="1:10" x14ac:dyDescent="0.25">
      <c r="A49" s="81">
        <v>45505</v>
      </c>
      <c r="B49" s="44">
        <v>2024</v>
      </c>
      <c r="C49" s="45">
        <v>466.31266740131241</v>
      </c>
      <c r="D49" s="45">
        <v>1247.2219532534355</v>
      </c>
      <c r="E49" s="45">
        <v>20333.04388657687</v>
      </c>
      <c r="F49" s="45">
        <v>61916.617904851024</v>
      </c>
      <c r="G49" s="45">
        <v>1713.5346206547479</v>
      </c>
      <c r="H49" s="45">
        <v>298866.95611342316</v>
      </c>
      <c r="I49" s="42"/>
      <c r="J49" s="44"/>
    </row>
    <row r="50" spans="1:10" x14ac:dyDescent="0.25">
      <c r="A50" s="81">
        <v>45536</v>
      </c>
      <c r="B50" s="44">
        <v>2024</v>
      </c>
      <c r="C50" s="45">
        <v>468.25563684881786</v>
      </c>
      <c r="D50" s="45">
        <v>1245.27898380593</v>
      </c>
      <c r="E50" s="45">
        <v>20801.299523425689</v>
      </c>
      <c r="F50" s="45">
        <v>63161.896888656956</v>
      </c>
      <c r="G50" s="45">
        <v>1713.5346206547479</v>
      </c>
      <c r="H50" s="45">
        <v>298398.70047657436</v>
      </c>
      <c r="I50" s="42"/>
      <c r="J50" s="42"/>
    </row>
    <row r="51" spans="1:10" x14ac:dyDescent="0.25">
      <c r="A51" s="81">
        <v>45566</v>
      </c>
      <c r="B51" s="44">
        <v>2024</v>
      </c>
      <c r="C51" s="45">
        <v>470.20670200235463</v>
      </c>
      <c r="D51" s="45">
        <v>1243.3279186523932</v>
      </c>
      <c r="E51" s="45">
        <v>21271.506225428042</v>
      </c>
      <c r="F51" s="45">
        <v>64405.224807309351</v>
      </c>
      <c r="G51" s="45">
        <v>1713.5346206547479</v>
      </c>
      <c r="H51" s="45">
        <v>297928.49377457198</v>
      </c>
      <c r="I51" s="42"/>
      <c r="J51" s="42"/>
    </row>
    <row r="52" spans="1:10" x14ac:dyDescent="0.25">
      <c r="A52" s="81">
        <v>45597</v>
      </c>
      <c r="B52" s="44">
        <v>2024</v>
      </c>
      <c r="C52" s="45">
        <v>472.16589659403121</v>
      </c>
      <c r="D52" s="45">
        <v>1241.3687240607167</v>
      </c>
      <c r="E52" s="45">
        <v>21743.672122022072</v>
      </c>
      <c r="F52" s="45">
        <v>65646.593531370061</v>
      </c>
      <c r="G52" s="45">
        <v>1713.5346206547479</v>
      </c>
      <c r="H52" s="45">
        <v>297456.32787797792</v>
      </c>
      <c r="I52" s="42"/>
      <c r="J52" s="42"/>
    </row>
    <row r="53" spans="1:10" x14ac:dyDescent="0.25">
      <c r="A53" s="81">
        <v>45627</v>
      </c>
      <c r="B53" s="44">
        <v>2024</v>
      </c>
      <c r="C53" s="45">
        <v>474.13325449650642</v>
      </c>
      <c r="D53" s="45">
        <v>1239.4013661582414</v>
      </c>
      <c r="E53" s="45">
        <v>22217.80537651858</v>
      </c>
      <c r="F53" s="45">
        <v>66885.994897528304</v>
      </c>
      <c r="G53" s="45">
        <v>1713.5346206547479</v>
      </c>
      <c r="H53" s="45">
        <v>296982.19462348142</v>
      </c>
      <c r="I53" s="42"/>
      <c r="J53" s="42"/>
    </row>
    <row r="54" spans="1:10" x14ac:dyDescent="0.25">
      <c r="A54" s="81">
        <v>45658</v>
      </c>
      <c r="B54" s="44">
        <v>2025</v>
      </c>
      <c r="C54" s="45">
        <v>476.10880972357518</v>
      </c>
      <c r="D54" s="45">
        <v>1237.4258109311727</v>
      </c>
      <c r="E54" s="45">
        <v>22693.914186242153</v>
      </c>
      <c r="F54" s="45">
        <v>68123.420708459482</v>
      </c>
      <c r="G54" s="45">
        <v>1713.5346206547479</v>
      </c>
      <c r="H54" s="45">
        <v>296506.08581375785</v>
      </c>
      <c r="I54" s="42"/>
      <c r="J54" s="42"/>
    </row>
    <row r="55" spans="1:10" x14ac:dyDescent="0.25">
      <c r="A55" s="81">
        <v>45689</v>
      </c>
      <c r="B55" s="44">
        <v>2025</v>
      </c>
      <c r="C55" s="45">
        <v>478.09259643075688</v>
      </c>
      <c r="D55" s="45">
        <v>1235.442024223991</v>
      </c>
      <c r="E55" s="45">
        <v>23172.00678267291</v>
      </c>
      <c r="F55" s="45">
        <v>69358.862732683468</v>
      </c>
      <c r="G55" s="45">
        <v>1713.5346206547479</v>
      </c>
      <c r="H55" s="45">
        <v>296027.99321732711</v>
      </c>
      <c r="I55" s="42"/>
      <c r="J55" s="42"/>
    </row>
    <row r="56" spans="1:10" x14ac:dyDescent="0.25">
      <c r="A56" s="81">
        <v>45717</v>
      </c>
      <c r="B56" s="44">
        <v>2025</v>
      </c>
      <c r="C56" s="45">
        <v>480.08464891588483</v>
      </c>
      <c r="D56" s="45">
        <v>1233.449971738863</v>
      </c>
      <c r="E56" s="45">
        <v>23652.091431588793</v>
      </c>
      <c r="F56" s="45">
        <v>70592.312704422337</v>
      </c>
      <c r="G56" s="45">
        <v>1713.5346206547479</v>
      </c>
      <c r="H56" s="45">
        <v>295547.90856841125</v>
      </c>
      <c r="I56" s="42"/>
      <c r="J56" s="42"/>
    </row>
    <row r="57" spans="1:10" x14ac:dyDescent="0.25">
      <c r="A57" s="81">
        <v>45748</v>
      </c>
      <c r="B57" s="44">
        <v>2025</v>
      </c>
      <c r="C57" s="45">
        <v>482.08500161970096</v>
      </c>
      <c r="D57" s="45">
        <v>1231.4496190350469</v>
      </c>
      <c r="E57" s="45">
        <v>24134.176433208493</v>
      </c>
      <c r="F57" s="45">
        <v>71823.762323457384</v>
      </c>
      <c r="G57" s="45">
        <v>1713.5346206547479</v>
      </c>
      <c r="H57" s="45">
        <v>295065.82356679154</v>
      </c>
      <c r="I57" s="42"/>
      <c r="J57" s="42"/>
    </row>
    <row r="58" spans="1:10" x14ac:dyDescent="0.25">
      <c r="A58" s="81">
        <v>45778</v>
      </c>
      <c r="B58" s="44">
        <v>2025</v>
      </c>
      <c r="C58" s="45">
        <v>484.09368912644982</v>
      </c>
      <c r="D58" s="45">
        <v>1229.4409315282981</v>
      </c>
      <c r="E58" s="45">
        <v>24618.270122334943</v>
      </c>
      <c r="F58" s="45">
        <v>73053.203254985681</v>
      </c>
      <c r="G58" s="45">
        <v>1713.5346206547479</v>
      </c>
      <c r="H58" s="45">
        <v>294581.72987766512</v>
      </c>
      <c r="I58" s="42"/>
      <c r="J58" s="42"/>
    </row>
    <row r="59" spans="1:10" x14ac:dyDescent="0.25">
      <c r="A59" s="81">
        <v>45809</v>
      </c>
      <c r="B59" s="44">
        <v>2025</v>
      </c>
      <c r="C59" s="45">
        <v>486.1107461644765</v>
      </c>
      <c r="D59" s="45">
        <v>1227.4238744902714</v>
      </c>
      <c r="E59" s="45">
        <v>25104.380868499418</v>
      </c>
      <c r="F59" s="45">
        <v>74280.62712947595</v>
      </c>
      <c r="G59" s="45">
        <v>1713.5346206547479</v>
      </c>
      <c r="H59" s="45">
        <v>294095.61913150066</v>
      </c>
      <c r="I59" s="42"/>
      <c r="J59" s="42"/>
    </row>
    <row r="60" spans="1:10" x14ac:dyDescent="0.25">
      <c r="A60" s="81">
        <v>45839</v>
      </c>
      <c r="B60" s="44">
        <v>2025</v>
      </c>
      <c r="C60" s="45">
        <v>488.13620760682829</v>
      </c>
      <c r="D60" s="45">
        <v>1225.3984130479196</v>
      </c>
      <c r="E60" s="45">
        <v>25592.517076106247</v>
      </c>
      <c r="F60" s="45">
        <v>75506.025542523872</v>
      </c>
      <c r="G60" s="45">
        <v>1713.5346206547479</v>
      </c>
      <c r="H60" s="45">
        <v>293607.48292389384</v>
      </c>
      <c r="I60" s="42"/>
      <c r="J60" s="42"/>
    </row>
    <row r="61" spans="1:10" x14ac:dyDescent="0.25">
      <c r="A61" s="81">
        <v>45870</v>
      </c>
      <c r="B61" s="44">
        <v>2025</v>
      </c>
      <c r="C61" s="45">
        <v>490.17010847185679</v>
      </c>
      <c r="D61" s="45">
        <v>1223.3645121828911</v>
      </c>
      <c r="E61" s="45">
        <v>26082.687184578102</v>
      </c>
      <c r="F61" s="45">
        <v>76729.390054706761</v>
      </c>
      <c r="G61" s="45">
        <v>1713.5346206547479</v>
      </c>
      <c r="H61" s="45">
        <v>293117.31281542196</v>
      </c>
      <c r="I61" s="42"/>
      <c r="J61" s="42"/>
    </row>
    <row r="62" spans="1:10" x14ac:dyDescent="0.25">
      <c r="A62" s="81">
        <v>45901</v>
      </c>
      <c r="B62" s="44">
        <v>2025</v>
      </c>
      <c r="C62" s="45">
        <v>492.2124839238229</v>
      </c>
      <c r="D62" s="45">
        <v>1221.322136730925</v>
      </c>
      <c r="E62" s="45">
        <v>26574.899668501926</v>
      </c>
      <c r="F62" s="45">
        <v>77950.712191437691</v>
      </c>
      <c r="G62" s="45">
        <v>1713.5346206547479</v>
      </c>
      <c r="H62" s="45">
        <v>292625.10033149814</v>
      </c>
      <c r="I62" s="42"/>
      <c r="J62" s="42"/>
    </row>
    <row r="63" spans="1:10" x14ac:dyDescent="0.25">
      <c r="A63" s="81">
        <v>45931</v>
      </c>
      <c r="B63" s="44">
        <v>2025</v>
      </c>
      <c r="C63" s="45">
        <v>494.26336927350553</v>
      </c>
      <c r="D63" s="45">
        <v>1219.2712513812423</v>
      </c>
      <c r="E63" s="45">
        <v>27069.163037775434</v>
      </c>
      <c r="F63" s="45">
        <v>79169.983442818935</v>
      </c>
      <c r="G63" s="45">
        <v>1713.5346206547479</v>
      </c>
      <c r="H63" s="45">
        <v>292130.83696222462</v>
      </c>
      <c r="I63" s="42"/>
      <c r="J63" s="42"/>
    </row>
    <row r="64" spans="1:10" x14ac:dyDescent="0.25">
      <c r="A64" s="81">
        <v>45962</v>
      </c>
      <c r="B64" s="44">
        <v>2025</v>
      </c>
      <c r="C64" s="45">
        <v>496.32279997881187</v>
      </c>
      <c r="D64" s="45">
        <v>1217.211820675936</v>
      </c>
      <c r="E64" s="45">
        <v>27565.485837754244</v>
      </c>
      <c r="F64" s="45">
        <v>80387.195263494868</v>
      </c>
      <c r="G64" s="45">
        <v>1713.5346206547479</v>
      </c>
      <c r="H64" s="45">
        <v>291634.51416224579</v>
      </c>
      <c r="I64" s="42"/>
      <c r="J64" s="42"/>
    </row>
    <row r="65" spans="1:10" x14ac:dyDescent="0.25">
      <c r="A65" s="81">
        <v>45992</v>
      </c>
      <c r="B65" s="44">
        <v>2025</v>
      </c>
      <c r="C65" s="45">
        <v>498.39081164539039</v>
      </c>
      <c r="D65" s="45">
        <v>1215.1438090093575</v>
      </c>
      <c r="E65" s="45">
        <v>28063.876649399634</v>
      </c>
      <c r="F65" s="45">
        <v>81602.339072504226</v>
      </c>
      <c r="G65" s="45">
        <v>1713.5346206547479</v>
      </c>
      <c r="H65" s="45">
        <v>291136.12335060042</v>
      </c>
      <c r="I65" s="42"/>
      <c r="J65" s="42"/>
    </row>
    <row r="66" spans="1:10" x14ac:dyDescent="0.25">
      <c r="A66" s="81">
        <v>46023</v>
      </c>
      <c r="B66" s="44">
        <v>2026</v>
      </c>
      <c r="C66" s="45">
        <v>500.46744002724608</v>
      </c>
      <c r="D66" s="45">
        <v>1213.0671806275018</v>
      </c>
      <c r="E66" s="45">
        <v>28564.344089426879</v>
      </c>
      <c r="F66" s="45">
        <v>82815.406253131732</v>
      </c>
      <c r="G66" s="45">
        <v>1713.5346206547479</v>
      </c>
      <c r="H66" s="45">
        <v>290635.6559105732</v>
      </c>
      <c r="I66" s="42"/>
      <c r="J66" s="42"/>
    </row>
    <row r="67" spans="1:10" x14ac:dyDescent="0.25">
      <c r="A67" s="81">
        <v>46054</v>
      </c>
      <c r="B67" s="44">
        <v>2026</v>
      </c>
      <c r="C67" s="45">
        <v>502.55272102735944</v>
      </c>
      <c r="D67" s="45">
        <v>1210.9818996273884</v>
      </c>
      <c r="E67" s="45">
        <v>29066.896810454236</v>
      </c>
      <c r="F67" s="45">
        <v>84026.388152759115</v>
      </c>
      <c r="G67" s="45">
        <v>1713.5346206547479</v>
      </c>
      <c r="H67" s="45">
        <v>290133.10318954586</v>
      </c>
      <c r="I67" s="42"/>
      <c r="J67" s="42"/>
    </row>
    <row r="68" spans="1:10" x14ac:dyDescent="0.25">
      <c r="A68" s="81">
        <v>46082</v>
      </c>
      <c r="B68" s="44">
        <v>2026</v>
      </c>
      <c r="C68" s="45">
        <v>504.64669069830666</v>
      </c>
      <c r="D68" s="45">
        <v>1208.8879299564412</v>
      </c>
      <c r="E68" s="45">
        <v>29571.543501152544</v>
      </c>
      <c r="F68" s="45">
        <v>85235.276082715558</v>
      </c>
      <c r="G68" s="45">
        <v>1713.5346206547479</v>
      </c>
      <c r="H68" s="45">
        <v>289628.45649884758</v>
      </c>
      <c r="I68" s="42"/>
      <c r="J68" s="42"/>
    </row>
    <row r="69" spans="1:10" x14ac:dyDescent="0.25">
      <c r="A69" s="81">
        <v>46113</v>
      </c>
      <c r="B69" s="44">
        <v>2026</v>
      </c>
      <c r="C69" s="45">
        <v>506.74938524288291</v>
      </c>
      <c r="D69" s="45">
        <v>1206.785235411865</v>
      </c>
      <c r="E69" s="45">
        <v>30078.292886395426</v>
      </c>
      <c r="F69" s="45">
        <v>86442.061318127424</v>
      </c>
      <c r="G69" s="45">
        <v>1713.5346206547479</v>
      </c>
      <c r="H69" s="45">
        <v>289121.7071136047</v>
      </c>
      <c r="I69" s="42"/>
      <c r="J69" s="42"/>
    </row>
    <row r="70" spans="1:10" x14ac:dyDescent="0.25">
      <c r="A70" s="81">
        <v>46143</v>
      </c>
      <c r="B70" s="44">
        <v>2026</v>
      </c>
      <c r="C70" s="45">
        <v>508.86084101472829</v>
      </c>
      <c r="D70" s="45">
        <v>1204.6737796400196</v>
      </c>
      <c r="E70" s="45">
        <v>30587.153727410154</v>
      </c>
      <c r="F70" s="45">
        <v>87646.73509776745</v>
      </c>
      <c r="G70" s="45">
        <v>1713.5346206547479</v>
      </c>
      <c r="H70" s="45">
        <v>288612.84627258999</v>
      </c>
      <c r="I70" s="42"/>
      <c r="J70" s="42"/>
    </row>
    <row r="71" spans="1:10" x14ac:dyDescent="0.25">
      <c r="A71" s="81">
        <v>46174</v>
      </c>
      <c r="B71" s="44">
        <v>2026</v>
      </c>
      <c r="C71" s="45">
        <v>510.9810945189563</v>
      </c>
      <c r="D71" s="45">
        <v>1202.5535261357916</v>
      </c>
      <c r="E71" s="45">
        <v>31098.13482192911</v>
      </c>
      <c r="F71" s="45">
        <v>88849.288623903238</v>
      </c>
      <c r="G71" s="45">
        <v>1713.5346206547479</v>
      </c>
      <c r="H71" s="45">
        <v>288101.86517807102</v>
      </c>
      <c r="I71" s="42"/>
      <c r="J71" s="42"/>
    </row>
    <row r="72" spans="1:10" x14ac:dyDescent="0.25">
      <c r="A72" s="81">
        <v>46204</v>
      </c>
      <c r="B72" s="44">
        <v>2026</v>
      </c>
      <c r="C72" s="45">
        <v>513.11018241278521</v>
      </c>
      <c r="D72" s="45">
        <v>1200.4244382419627</v>
      </c>
      <c r="E72" s="45">
        <v>31611.245004341894</v>
      </c>
      <c r="F72" s="45">
        <v>90049.713062145194</v>
      </c>
      <c r="G72" s="45">
        <v>1713.5346206547479</v>
      </c>
      <c r="H72" s="45">
        <v>287588.75499565824</v>
      </c>
      <c r="I72" s="42"/>
      <c r="J72" s="42"/>
    </row>
    <row r="73" spans="1:10" x14ac:dyDescent="0.25">
      <c r="A73" s="81">
        <v>46235</v>
      </c>
      <c r="B73" s="44">
        <v>2026</v>
      </c>
      <c r="C73" s="45">
        <v>515.24814150617181</v>
      </c>
      <c r="D73" s="45">
        <v>1198.2864791485761</v>
      </c>
      <c r="E73" s="45">
        <v>32126.493145848064</v>
      </c>
      <c r="F73" s="45">
        <v>91247.999541293771</v>
      </c>
      <c r="G73" s="45">
        <v>1713.5346206547479</v>
      </c>
      <c r="H73" s="45">
        <v>287073.50685415207</v>
      </c>
      <c r="I73" s="42"/>
      <c r="J73" s="42"/>
    </row>
    <row r="74" spans="1:10" x14ac:dyDescent="0.25">
      <c r="A74" s="81">
        <v>46266</v>
      </c>
      <c r="B74" s="44">
        <v>2026</v>
      </c>
      <c r="C74" s="45">
        <v>517.39500876244756</v>
      </c>
      <c r="D74" s="45">
        <v>1196.1396118923003</v>
      </c>
      <c r="E74" s="45">
        <v>32643.888154610511</v>
      </c>
      <c r="F74" s="45">
        <v>92444.139153186072</v>
      </c>
      <c r="G74" s="45">
        <v>1713.5346206547479</v>
      </c>
      <c r="H74" s="45">
        <v>286556.11184538965</v>
      </c>
      <c r="I74" s="42"/>
      <c r="J74" s="42"/>
    </row>
    <row r="75" spans="1:10" x14ac:dyDescent="0.25">
      <c r="A75" s="81">
        <v>46296</v>
      </c>
      <c r="B75" s="44">
        <v>2026</v>
      </c>
      <c r="C75" s="45">
        <v>519.55082129895754</v>
      </c>
      <c r="D75" s="45">
        <v>1193.9837993557903</v>
      </c>
      <c r="E75" s="45">
        <v>33163.43897590947</v>
      </c>
      <c r="F75" s="45">
        <v>93638.12295254186</v>
      </c>
      <c r="G75" s="45">
        <v>1713.5346206547479</v>
      </c>
      <c r="H75" s="45">
        <v>286036.56102409068</v>
      </c>
      <c r="I75" s="42"/>
      <c r="J75" s="42"/>
    </row>
    <row r="76" spans="1:10" x14ac:dyDescent="0.25">
      <c r="A76" s="81">
        <v>46327</v>
      </c>
      <c r="B76" s="44">
        <v>2026</v>
      </c>
      <c r="C76" s="45">
        <v>521.71561638770322</v>
      </c>
      <c r="D76" s="45">
        <v>1191.8190042670446</v>
      </c>
      <c r="E76" s="45">
        <v>33685.154592297171</v>
      </c>
      <c r="F76" s="45">
        <v>94829.941956808907</v>
      </c>
      <c r="G76" s="45">
        <v>1713.5346206547479</v>
      </c>
      <c r="H76" s="45">
        <v>285514.84540770296</v>
      </c>
      <c r="I76" s="42"/>
      <c r="J76" s="42"/>
    </row>
    <row r="77" spans="1:10" x14ac:dyDescent="0.25">
      <c r="A77" s="81">
        <v>46357</v>
      </c>
      <c r="B77" s="44">
        <v>2026</v>
      </c>
      <c r="C77" s="45">
        <v>523.88943145598546</v>
      </c>
      <c r="D77" s="45">
        <v>1189.6451891987624</v>
      </c>
      <c r="E77" s="45">
        <v>34209.044023753158</v>
      </c>
      <c r="F77" s="45">
        <v>96019.587146007674</v>
      </c>
      <c r="G77" s="45">
        <v>1713.5346206547479</v>
      </c>
      <c r="H77" s="45">
        <v>284990.95597624697</v>
      </c>
      <c r="I77" s="42"/>
      <c r="J77" s="42"/>
    </row>
    <row r="78" spans="1:10" x14ac:dyDescent="0.25">
      <c r="A78" s="81">
        <v>46388</v>
      </c>
      <c r="B78" s="44">
        <v>2027</v>
      </c>
      <c r="C78" s="45">
        <v>526.07230408705209</v>
      </c>
      <c r="D78" s="45">
        <v>1187.4623165676958</v>
      </c>
      <c r="E78" s="45">
        <v>34735.116327840209</v>
      </c>
      <c r="F78" s="45">
        <v>97207.049462575364</v>
      </c>
      <c r="G78" s="45">
        <v>1713.5346206547479</v>
      </c>
      <c r="H78" s="45">
        <v>284464.88367215992</v>
      </c>
      <c r="I78" s="42"/>
      <c r="J78" s="42"/>
    </row>
    <row r="79" spans="1:10" x14ac:dyDescent="0.25">
      <c r="A79" s="81">
        <v>46419</v>
      </c>
      <c r="B79" s="44">
        <v>2027</v>
      </c>
      <c r="C79" s="45">
        <v>528.26427202074819</v>
      </c>
      <c r="D79" s="45">
        <v>1185.2703486339997</v>
      </c>
      <c r="E79" s="45">
        <v>35263.380599860961</v>
      </c>
      <c r="F79" s="45">
        <v>98392.319811209367</v>
      </c>
      <c r="G79" s="45">
        <v>1713.5346206547479</v>
      </c>
      <c r="H79" s="45">
        <v>283936.6194001392</v>
      </c>
      <c r="I79" s="42"/>
      <c r="J79" s="42"/>
    </row>
    <row r="80" spans="1:10" x14ac:dyDescent="0.25">
      <c r="A80" s="81">
        <v>46447</v>
      </c>
      <c r="B80" s="44">
        <v>2027</v>
      </c>
      <c r="C80" s="45">
        <v>530.46537315416776</v>
      </c>
      <c r="D80" s="45">
        <v>1183.0692475005801</v>
      </c>
      <c r="E80" s="45">
        <v>35793.84597301513</v>
      </c>
      <c r="F80" s="45">
        <v>99575.389058709945</v>
      </c>
      <c r="G80" s="45">
        <v>1713.5346206547479</v>
      </c>
      <c r="H80" s="45">
        <v>283406.15402698505</v>
      </c>
      <c r="I80" s="42"/>
      <c r="J80" s="42"/>
    </row>
    <row r="81" spans="1:10" x14ac:dyDescent="0.25">
      <c r="A81" s="81">
        <v>46478</v>
      </c>
      <c r="B81" s="44">
        <v>2027</v>
      </c>
      <c r="C81" s="45">
        <v>532.67564554231012</v>
      </c>
      <c r="D81" s="45">
        <v>1180.8589751124377</v>
      </c>
      <c r="E81" s="45">
        <v>36326.521618557439</v>
      </c>
      <c r="F81" s="45">
        <v>100756.24803382238</v>
      </c>
      <c r="G81" s="45">
        <v>1713.5346206547479</v>
      </c>
      <c r="H81" s="45">
        <v>282873.47838144272</v>
      </c>
      <c r="I81" s="42"/>
      <c r="J81" s="42"/>
    </row>
    <row r="82" spans="1:10" x14ac:dyDescent="0.25">
      <c r="A82" s="81">
        <v>46508</v>
      </c>
      <c r="B82" s="44">
        <v>2027</v>
      </c>
      <c r="C82" s="45">
        <v>534.89512739873658</v>
      </c>
      <c r="D82" s="45">
        <v>1178.6394932560113</v>
      </c>
      <c r="E82" s="45">
        <v>36861.416745956172</v>
      </c>
      <c r="F82" s="45">
        <v>101934.88752707839</v>
      </c>
      <c r="G82" s="45">
        <v>1713.5346206547479</v>
      </c>
      <c r="H82" s="45">
        <v>282338.583254044</v>
      </c>
      <c r="I82" s="42"/>
      <c r="J82" s="42"/>
    </row>
    <row r="83" spans="1:10" x14ac:dyDescent="0.25">
      <c r="A83" s="81">
        <v>46539</v>
      </c>
      <c r="B83" s="44">
        <v>2027</v>
      </c>
      <c r="C83" s="45">
        <v>537.12385709623118</v>
      </c>
      <c r="D83" s="45">
        <v>1176.4107635585167</v>
      </c>
      <c r="E83" s="45">
        <v>37398.540603052403</v>
      </c>
      <c r="F83" s="45">
        <v>103111.2982906369</v>
      </c>
      <c r="G83" s="45">
        <v>1713.5346206547479</v>
      </c>
      <c r="H83" s="45">
        <v>281801.45939694776</v>
      </c>
      <c r="I83" s="42"/>
      <c r="J83" s="42"/>
    </row>
    <row r="84" spans="1:10" x14ac:dyDescent="0.25">
      <c r="A84" s="81">
        <v>46569</v>
      </c>
      <c r="B84" s="44">
        <v>2027</v>
      </c>
      <c r="C84" s="45">
        <v>539.36187316746555</v>
      </c>
      <c r="D84" s="45">
        <v>1174.1727474872823</v>
      </c>
      <c r="E84" s="45">
        <v>37937.902476219868</v>
      </c>
      <c r="F84" s="45">
        <v>104285.47103812417</v>
      </c>
      <c r="G84" s="45">
        <v>1713.5346206547479</v>
      </c>
      <c r="H84" s="45">
        <v>281262.09752378031</v>
      </c>
      <c r="I84" s="42"/>
      <c r="J84" s="42"/>
    </row>
    <row r="85" spans="1:10" x14ac:dyDescent="0.25">
      <c r="A85" s="81">
        <v>46600</v>
      </c>
      <c r="B85" s="44">
        <v>2027</v>
      </c>
      <c r="C85" s="45">
        <v>541.60921430566327</v>
      </c>
      <c r="D85" s="45">
        <v>1171.9254063490846</v>
      </c>
      <c r="E85" s="45">
        <v>38479.511690525535</v>
      </c>
      <c r="F85" s="45">
        <v>105457.39644447326</v>
      </c>
      <c r="G85" s="45">
        <v>1713.5346206547479</v>
      </c>
      <c r="H85" s="45">
        <v>280720.48830947466</v>
      </c>
      <c r="I85" s="42"/>
      <c r="J85" s="42"/>
    </row>
    <row r="86" spans="1:10" x14ac:dyDescent="0.25">
      <c r="A86" s="81">
        <v>46631</v>
      </c>
      <c r="B86" s="44">
        <v>2027</v>
      </c>
      <c r="C86" s="45">
        <v>543.86591936526997</v>
      </c>
      <c r="D86" s="45">
        <v>1169.6687012894779</v>
      </c>
      <c r="E86" s="45">
        <v>39023.377609890806</v>
      </c>
      <c r="F86" s="45">
        <v>106627.06514576274</v>
      </c>
      <c r="G86" s="45">
        <v>1713.5346206547479</v>
      </c>
      <c r="H86" s="45">
        <v>280176.62239010941</v>
      </c>
      <c r="I86" s="42"/>
      <c r="J86" s="42"/>
    </row>
    <row r="87" spans="1:10" x14ac:dyDescent="0.25">
      <c r="A87" s="81">
        <v>46661</v>
      </c>
      <c r="B87" s="44">
        <v>2027</v>
      </c>
      <c r="C87" s="45">
        <v>546.13202736262542</v>
      </c>
      <c r="D87" s="45">
        <v>1167.4025932921224</v>
      </c>
      <c r="E87" s="45">
        <v>39569.509637253432</v>
      </c>
      <c r="F87" s="45">
        <v>107794.46773905486</v>
      </c>
      <c r="G87" s="45">
        <v>1713.5346206547479</v>
      </c>
      <c r="H87" s="45">
        <v>279630.49036274676</v>
      </c>
      <c r="I87" s="42"/>
      <c r="J87" s="42"/>
    </row>
    <row r="88" spans="1:10" x14ac:dyDescent="0.25">
      <c r="A88" s="81">
        <v>46692</v>
      </c>
      <c r="B88" s="44">
        <v>2027</v>
      </c>
      <c r="C88" s="45">
        <v>548.40757747663633</v>
      </c>
      <c r="D88" s="45">
        <v>1165.1270431781115</v>
      </c>
      <c r="E88" s="45">
        <v>40117.917214730071</v>
      </c>
      <c r="F88" s="45">
        <v>108959.59478223298</v>
      </c>
      <c r="G88" s="45">
        <v>1713.5346206547479</v>
      </c>
      <c r="H88" s="45">
        <v>279082.08278527012</v>
      </c>
      <c r="I88" s="42"/>
      <c r="J88" s="42"/>
    </row>
    <row r="89" spans="1:10" x14ac:dyDescent="0.25">
      <c r="A89" s="81">
        <v>46722</v>
      </c>
      <c r="B89" s="44">
        <v>2027</v>
      </c>
      <c r="C89" s="45">
        <v>550.69260904945554</v>
      </c>
      <c r="D89" s="45">
        <v>1162.8420116052923</v>
      </c>
      <c r="E89" s="45">
        <v>40668.609823779523</v>
      </c>
      <c r="F89" s="45">
        <v>110122.43679383826</v>
      </c>
      <c r="G89" s="45">
        <v>1713.5346206547479</v>
      </c>
      <c r="H89" s="45">
        <v>278531.39017622068</v>
      </c>
      <c r="I89" s="42"/>
      <c r="J89" s="42"/>
    </row>
    <row r="90" spans="1:10" x14ac:dyDescent="0.25">
      <c r="A90" s="81">
        <v>46753</v>
      </c>
      <c r="B90" s="44">
        <v>2028</v>
      </c>
      <c r="C90" s="45">
        <v>552.98716158716161</v>
      </c>
      <c r="D90" s="45">
        <v>1160.5474590675863</v>
      </c>
      <c r="E90" s="45">
        <v>41221.596985366683</v>
      </c>
      <c r="F90" s="45">
        <v>111282.98425290585</v>
      </c>
      <c r="G90" s="45">
        <v>1713.5346206547479</v>
      </c>
      <c r="H90" s="45">
        <v>277978.40301463351</v>
      </c>
      <c r="I90" s="42"/>
      <c r="J90" s="42"/>
    </row>
    <row r="91" spans="1:10" x14ac:dyDescent="0.25">
      <c r="A91" s="81">
        <v>46784</v>
      </c>
      <c r="B91" s="44">
        <v>2028</v>
      </c>
      <c r="C91" s="45">
        <v>555.29127476044164</v>
      </c>
      <c r="D91" s="45">
        <v>1158.2433458943062</v>
      </c>
      <c r="E91" s="45">
        <v>41776.888260127125</v>
      </c>
      <c r="F91" s="45">
        <v>112441.22759880016</v>
      </c>
      <c r="G91" s="45">
        <v>1713.5346206547479</v>
      </c>
      <c r="H91" s="45">
        <v>277423.11173987307</v>
      </c>
      <c r="I91" s="42"/>
      <c r="J91" s="42"/>
    </row>
    <row r="92" spans="1:10" x14ac:dyDescent="0.25">
      <c r="A92" s="81">
        <v>46813</v>
      </c>
      <c r="B92" s="44">
        <v>2028</v>
      </c>
      <c r="C92" s="45">
        <v>557.60498840527657</v>
      </c>
      <c r="D92" s="45">
        <v>1155.9296322494713</v>
      </c>
      <c r="E92" s="45">
        <v>42334.493248532403</v>
      </c>
      <c r="F92" s="45">
        <v>113597.15723104964</v>
      </c>
      <c r="G92" s="45">
        <v>1713.5346206547479</v>
      </c>
      <c r="H92" s="45">
        <v>276865.50675146782</v>
      </c>
      <c r="I92" s="42"/>
      <c r="J92" s="42"/>
    </row>
    <row r="93" spans="1:10" x14ac:dyDescent="0.25">
      <c r="A93" s="81">
        <v>46844</v>
      </c>
      <c r="B93" s="44">
        <v>2028</v>
      </c>
      <c r="C93" s="45">
        <v>559.92834252363195</v>
      </c>
      <c r="D93" s="45">
        <v>1153.6062781311159</v>
      </c>
      <c r="E93" s="45">
        <v>42894.421591056038</v>
      </c>
      <c r="F93" s="45">
        <v>114750.76350918076</v>
      </c>
      <c r="G93" s="45">
        <v>1713.5346206547479</v>
      </c>
      <c r="H93" s="45">
        <v>276305.57840894419</v>
      </c>
      <c r="I93" s="42"/>
      <c r="J93" s="42"/>
    </row>
    <row r="94" spans="1:10" x14ac:dyDescent="0.25">
      <c r="A94" s="81">
        <v>46874</v>
      </c>
      <c r="B94" s="44">
        <v>2028</v>
      </c>
      <c r="C94" s="45">
        <v>562.2613772841471</v>
      </c>
      <c r="D94" s="45">
        <v>1151.2732433706008</v>
      </c>
      <c r="E94" s="45">
        <v>43456.682968340188</v>
      </c>
      <c r="F94" s="45">
        <v>115902.03675255136</v>
      </c>
      <c r="G94" s="45">
        <v>1713.5346206547479</v>
      </c>
      <c r="H94" s="45">
        <v>275743.31703166006</v>
      </c>
      <c r="I94" s="42"/>
      <c r="J94" s="42"/>
    </row>
    <row r="95" spans="1:10" x14ac:dyDescent="0.25">
      <c r="A95" s="81">
        <v>46905</v>
      </c>
      <c r="B95" s="44">
        <v>2028</v>
      </c>
      <c r="C95" s="45">
        <v>564.60413302283087</v>
      </c>
      <c r="D95" s="45">
        <v>1148.930487631917</v>
      </c>
      <c r="E95" s="45">
        <v>44021.287101363021</v>
      </c>
      <c r="F95" s="45">
        <v>117050.96724018328</v>
      </c>
      <c r="G95" s="45">
        <v>1713.5346206547479</v>
      </c>
      <c r="H95" s="45">
        <v>275178.71289863723</v>
      </c>
      <c r="I95" s="42"/>
      <c r="J95" s="42"/>
    </row>
    <row r="96" spans="1:10" x14ac:dyDescent="0.25">
      <c r="A96" s="81">
        <v>46935</v>
      </c>
      <c r="B96" s="44">
        <v>2028</v>
      </c>
      <c r="C96" s="45">
        <v>566.95665024375944</v>
      </c>
      <c r="D96" s="45">
        <v>1146.5779704109884</v>
      </c>
      <c r="E96" s="45">
        <v>44588.24375160678</v>
      </c>
      <c r="F96" s="45">
        <v>118197.54521059427</v>
      </c>
      <c r="G96" s="45">
        <v>1713.5346206547479</v>
      </c>
      <c r="H96" s="45">
        <v>274611.75624839345</v>
      </c>
      <c r="I96" s="42"/>
      <c r="J96" s="42"/>
    </row>
    <row r="97" spans="1:10" x14ac:dyDescent="0.25">
      <c r="A97" s="81">
        <v>46966</v>
      </c>
      <c r="B97" s="44">
        <v>2028</v>
      </c>
      <c r="C97" s="45">
        <v>569.31896961977509</v>
      </c>
      <c r="D97" s="45">
        <v>1144.2156510349728</v>
      </c>
      <c r="E97" s="45">
        <v>45157.562721226554</v>
      </c>
      <c r="F97" s="45">
        <v>119341.76086162924</v>
      </c>
      <c r="G97" s="45">
        <v>1713.5346206547479</v>
      </c>
      <c r="H97" s="45">
        <v>274042.43727877369</v>
      </c>
      <c r="I97" s="42"/>
      <c r="J97" s="42"/>
    </row>
    <row r="98" spans="1:10" x14ac:dyDescent="0.25">
      <c r="A98" s="81">
        <v>46997</v>
      </c>
      <c r="B98" s="44">
        <v>2028</v>
      </c>
      <c r="C98" s="45">
        <v>571.69113199319077</v>
      </c>
      <c r="D98" s="45">
        <v>1141.8434886615571</v>
      </c>
      <c r="E98" s="45">
        <v>45729.253853219743</v>
      </c>
      <c r="F98" s="45">
        <v>120483.6043502908</v>
      </c>
      <c r="G98" s="45">
        <v>1713.5346206547479</v>
      </c>
      <c r="H98" s="45">
        <v>273470.7461467805</v>
      </c>
      <c r="I98" s="42"/>
      <c r="J98" s="42"/>
    </row>
    <row r="99" spans="1:10" x14ac:dyDescent="0.25">
      <c r="A99" s="81">
        <v>47027</v>
      </c>
      <c r="B99" s="44">
        <v>2028</v>
      </c>
      <c r="C99" s="45">
        <v>574.07317837649566</v>
      </c>
      <c r="D99" s="45">
        <v>1139.4614422782522</v>
      </c>
      <c r="E99" s="45">
        <v>46303.327031596236</v>
      </c>
      <c r="F99" s="45">
        <v>121623.06579256905</v>
      </c>
      <c r="G99" s="45">
        <v>1713.5346206547479</v>
      </c>
      <c r="H99" s="45">
        <v>272896.67296840402</v>
      </c>
      <c r="I99" s="42"/>
      <c r="J99" s="42"/>
    </row>
    <row r="100" spans="1:10" x14ac:dyDescent="0.25">
      <c r="A100" s="81">
        <v>47058</v>
      </c>
      <c r="B100" s="44">
        <v>2028</v>
      </c>
      <c r="C100" s="45">
        <v>576.46514995306438</v>
      </c>
      <c r="D100" s="45">
        <v>1137.0694707016835</v>
      </c>
      <c r="E100" s="45">
        <v>46879.792181549303</v>
      </c>
      <c r="F100" s="45">
        <v>122760.13526327073</v>
      </c>
      <c r="G100" s="45">
        <v>1713.5346206547479</v>
      </c>
      <c r="H100" s="45">
        <v>272320.20781845093</v>
      </c>
      <c r="I100" s="42"/>
      <c r="J100" s="42"/>
    </row>
    <row r="101" spans="1:10" x14ac:dyDescent="0.25">
      <c r="A101" s="81">
        <v>47088</v>
      </c>
      <c r="B101" s="44">
        <v>2028</v>
      </c>
      <c r="C101" s="45">
        <v>578.86708807786886</v>
      </c>
      <c r="D101" s="45">
        <v>1134.667532576879</v>
      </c>
      <c r="E101" s="45">
        <v>47458.659269627169</v>
      </c>
      <c r="F101" s="45">
        <v>123894.8027958476</v>
      </c>
      <c r="G101" s="45">
        <v>1713.5346206547479</v>
      </c>
      <c r="H101" s="45">
        <v>271741.34073037305</v>
      </c>
      <c r="I101" s="42"/>
      <c r="J101" s="42"/>
    </row>
    <row r="102" spans="1:10" x14ac:dyDescent="0.25">
      <c r="A102" s="81">
        <v>47119</v>
      </c>
      <c r="B102" s="44">
        <v>2029</v>
      </c>
      <c r="C102" s="45">
        <v>581.27903427819342</v>
      </c>
      <c r="D102" s="45">
        <v>1132.2555863765544</v>
      </c>
      <c r="E102" s="45">
        <v>48039.938303905365</v>
      </c>
      <c r="F102" s="45">
        <v>125027.05838222416</v>
      </c>
      <c r="G102" s="45">
        <v>1713.5346206547479</v>
      </c>
      <c r="H102" s="45">
        <v>271160.06169609487</v>
      </c>
      <c r="I102" s="42"/>
      <c r="J102" s="42"/>
    </row>
    <row r="103" spans="1:10" x14ac:dyDescent="0.25">
      <c r="A103" s="81">
        <v>47150</v>
      </c>
      <c r="B103" s="44">
        <v>2029</v>
      </c>
      <c r="C103" s="45">
        <v>583.70103025435242</v>
      </c>
      <c r="D103" s="45">
        <v>1129.8335904003955</v>
      </c>
      <c r="E103" s="45">
        <v>48623.639334159714</v>
      </c>
      <c r="F103" s="45">
        <v>126156.89197262455</v>
      </c>
      <c r="G103" s="45">
        <v>1713.5346206547479</v>
      </c>
      <c r="H103" s="45">
        <v>270576.3606658405</v>
      </c>
      <c r="I103" s="42"/>
      <c r="J103" s="42"/>
    </row>
    <row r="104" spans="1:10" x14ac:dyDescent="0.25">
      <c r="A104" s="81">
        <v>47178</v>
      </c>
      <c r="B104" s="44">
        <v>2029</v>
      </c>
      <c r="C104" s="45">
        <v>586.13311788041233</v>
      </c>
      <c r="D104" s="45">
        <v>1127.4015027743355</v>
      </c>
      <c r="E104" s="45">
        <v>49209.772452040124</v>
      </c>
      <c r="F104" s="45">
        <v>127284.29347539888</v>
      </c>
      <c r="G104" s="45">
        <v>1713.5346206547479</v>
      </c>
      <c r="H104" s="45">
        <v>269990.22754796006</v>
      </c>
      <c r="I104" s="42"/>
      <c r="J104" s="42"/>
    </row>
    <row r="105" spans="1:10" x14ac:dyDescent="0.25">
      <c r="A105" s="81">
        <v>47209</v>
      </c>
      <c r="B105" s="44">
        <v>2029</v>
      </c>
      <c r="C105" s="45">
        <v>588.57533920491414</v>
      </c>
      <c r="D105" s="45">
        <v>1124.9592814498337</v>
      </c>
      <c r="E105" s="45">
        <v>49798.34779124504</v>
      </c>
      <c r="F105" s="45">
        <v>128409.25275684871</v>
      </c>
      <c r="G105" s="45">
        <v>1713.5346206547479</v>
      </c>
      <c r="H105" s="45">
        <v>269401.65220875514</v>
      </c>
      <c r="I105" s="42"/>
      <c r="J105" s="42"/>
    </row>
    <row r="106" spans="1:10" x14ac:dyDescent="0.25">
      <c r="A106" s="81">
        <v>47239</v>
      </c>
      <c r="B106" s="44">
        <v>2029</v>
      </c>
      <c r="C106" s="45">
        <v>591.02773645160141</v>
      </c>
      <c r="D106" s="45">
        <v>1122.5068842031465</v>
      </c>
      <c r="E106" s="45">
        <v>50389.37552769664</v>
      </c>
      <c r="F106" s="45">
        <v>129531.75964105186</v>
      </c>
      <c r="G106" s="45">
        <v>1713.5346206547479</v>
      </c>
      <c r="H106" s="45">
        <v>268810.62447230355</v>
      </c>
      <c r="I106" s="42"/>
      <c r="J106" s="42"/>
    </row>
    <row r="107" spans="1:10" x14ac:dyDescent="0.25">
      <c r="A107" s="81">
        <v>47270</v>
      </c>
      <c r="B107" s="44">
        <v>2029</v>
      </c>
      <c r="C107" s="45">
        <v>593.49035202014966</v>
      </c>
      <c r="D107" s="45">
        <v>1120.0442686345982</v>
      </c>
      <c r="E107" s="45">
        <v>50982.865879716788</v>
      </c>
      <c r="F107" s="45">
        <v>130651.80390968645</v>
      </c>
      <c r="G107" s="45">
        <v>1713.5346206547479</v>
      </c>
      <c r="H107" s="45">
        <v>268217.13412028342</v>
      </c>
      <c r="I107" s="42"/>
      <c r="J107" s="42"/>
    </row>
    <row r="108" spans="1:10" x14ac:dyDescent="0.25">
      <c r="A108" s="81">
        <v>47300</v>
      </c>
      <c r="B108" s="44">
        <v>2029</v>
      </c>
      <c r="C108" s="45">
        <v>595.96322848690011</v>
      </c>
      <c r="D108" s="45">
        <v>1117.5713921678478</v>
      </c>
      <c r="E108" s="45">
        <v>51578.829108203689</v>
      </c>
      <c r="F108" s="45">
        <v>131769.37530185431</v>
      </c>
      <c r="G108" s="45">
        <v>1713.5346206547479</v>
      </c>
      <c r="H108" s="45">
        <v>267621.17089179653</v>
      </c>
      <c r="I108" s="42"/>
      <c r="J108" s="42"/>
    </row>
    <row r="109" spans="1:10" x14ac:dyDescent="0.25">
      <c r="A109" s="81">
        <v>47331</v>
      </c>
      <c r="B109" s="44">
        <v>2029</v>
      </c>
      <c r="C109" s="45">
        <v>598.44640860559571</v>
      </c>
      <c r="D109" s="45">
        <v>1115.0882120491522</v>
      </c>
      <c r="E109" s="45">
        <v>52177.275516809284</v>
      </c>
      <c r="F109" s="45">
        <v>132884.46351390347</v>
      </c>
      <c r="G109" s="45">
        <v>1713.5346206547479</v>
      </c>
      <c r="H109" s="45">
        <v>267022.72448319092</v>
      </c>
      <c r="I109" s="42"/>
      <c r="J109" s="42"/>
    </row>
    <row r="110" spans="1:10" x14ac:dyDescent="0.25">
      <c r="A110" s="81">
        <v>47362</v>
      </c>
      <c r="B110" s="44">
        <v>2029</v>
      </c>
      <c r="C110" s="45">
        <v>600.93993530811895</v>
      </c>
      <c r="D110" s="45">
        <v>1112.5946853466289</v>
      </c>
      <c r="E110" s="45">
        <v>52778.215452117402</v>
      </c>
      <c r="F110" s="45">
        <v>133997.05819925008</v>
      </c>
      <c r="G110" s="45">
        <v>1713.5346206547479</v>
      </c>
      <c r="H110" s="45">
        <v>266421.78454788279</v>
      </c>
      <c r="I110" s="42"/>
      <c r="J110" s="42"/>
    </row>
    <row r="111" spans="1:10" x14ac:dyDescent="0.25">
      <c r="A111" s="81">
        <v>47392</v>
      </c>
      <c r="B111" s="44">
        <v>2029</v>
      </c>
      <c r="C111" s="45">
        <v>603.44385170523606</v>
      </c>
      <c r="D111" s="45">
        <v>1110.0907689495118</v>
      </c>
      <c r="E111" s="45">
        <v>53381.659303822635</v>
      </c>
      <c r="F111" s="45">
        <v>135107.14896819959</v>
      </c>
      <c r="G111" s="45">
        <v>1713.5346206547479</v>
      </c>
      <c r="H111" s="45">
        <v>265818.34069617756</v>
      </c>
      <c r="I111" s="42"/>
      <c r="J111" s="42"/>
    </row>
    <row r="112" spans="1:10" x14ac:dyDescent="0.25">
      <c r="A112" s="81">
        <v>47423</v>
      </c>
      <c r="B112" s="44">
        <v>2029</v>
      </c>
      <c r="C112" s="45">
        <v>605.95820108734119</v>
      </c>
      <c r="D112" s="45">
        <v>1107.5764195674067</v>
      </c>
      <c r="E112" s="45">
        <v>53987.617504909977</v>
      </c>
      <c r="F112" s="45">
        <v>136214.72538776699</v>
      </c>
      <c r="G112" s="45">
        <v>1713.5346206547479</v>
      </c>
      <c r="H112" s="45">
        <v>265212.38249509025</v>
      </c>
      <c r="I112" s="42"/>
      <c r="J112" s="42"/>
    </row>
    <row r="113" spans="1:10" x14ac:dyDescent="0.25">
      <c r="A113" s="81">
        <v>47453</v>
      </c>
      <c r="B113" s="44">
        <v>2029</v>
      </c>
      <c r="C113" s="45">
        <v>608.48302692520497</v>
      </c>
      <c r="D113" s="45">
        <v>1105.0515937295429</v>
      </c>
      <c r="E113" s="45">
        <v>54596.100531835182</v>
      </c>
      <c r="F113" s="45">
        <v>137319.77698149654</v>
      </c>
      <c r="G113" s="45">
        <v>1713.5346206547479</v>
      </c>
      <c r="H113" s="45">
        <v>264603.89946816507</v>
      </c>
      <c r="I113" s="42"/>
      <c r="J113" s="42"/>
    </row>
    <row r="114" spans="1:10" x14ac:dyDescent="0.25">
      <c r="A114" s="81">
        <v>47484</v>
      </c>
      <c r="B114" s="44">
        <v>2030</v>
      </c>
      <c r="C114" s="45">
        <v>611.01837287072681</v>
      </c>
      <c r="D114" s="45">
        <v>1102.5162477840211</v>
      </c>
      <c r="E114" s="45">
        <v>55207.118904705909</v>
      </c>
      <c r="F114" s="45">
        <v>138422.29322928056</v>
      </c>
      <c r="G114" s="45">
        <v>1713.5346206547479</v>
      </c>
      <c r="H114" s="45">
        <v>263992.88109529432</v>
      </c>
      <c r="I114" s="42"/>
      <c r="J114" s="42"/>
    </row>
    <row r="115" spans="1:10" x14ac:dyDescent="0.25">
      <c r="A115" s="81">
        <v>47515</v>
      </c>
      <c r="B115" s="44">
        <v>2030</v>
      </c>
      <c r="C115" s="45">
        <v>613.56428275768826</v>
      </c>
      <c r="D115" s="45">
        <v>1099.9703378970596</v>
      </c>
      <c r="E115" s="45">
        <v>55820.683187463597</v>
      </c>
      <c r="F115" s="45">
        <v>139522.26356717764</v>
      </c>
      <c r="G115" s="45">
        <v>1713.5346206547479</v>
      </c>
      <c r="H115" s="45">
        <v>263379.31681253662</v>
      </c>
      <c r="I115" s="42"/>
      <c r="J115" s="42"/>
    </row>
    <row r="116" spans="1:10" x14ac:dyDescent="0.25">
      <c r="A116" s="81">
        <v>47543</v>
      </c>
      <c r="B116" s="44">
        <v>2030</v>
      </c>
      <c r="C116" s="45">
        <v>616.12080060251196</v>
      </c>
      <c r="D116" s="45">
        <v>1097.4138200522359</v>
      </c>
      <c r="E116" s="45">
        <v>56436.803988066109</v>
      </c>
      <c r="F116" s="45">
        <v>140619.67738722987</v>
      </c>
      <c r="G116" s="45">
        <v>1713.5346206547479</v>
      </c>
      <c r="H116" s="45">
        <v>262763.19601193408</v>
      </c>
      <c r="I116" s="42"/>
      <c r="J116" s="42"/>
    </row>
    <row r="117" spans="1:10" x14ac:dyDescent="0.25">
      <c r="A117" s="81">
        <v>47574</v>
      </c>
      <c r="B117" s="44">
        <v>2030</v>
      </c>
      <c r="C117" s="45">
        <v>618.68797060502243</v>
      </c>
      <c r="D117" s="45">
        <v>1094.8466500497254</v>
      </c>
      <c r="E117" s="45">
        <v>57055.491958671133</v>
      </c>
      <c r="F117" s="45">
        <v>141714.5240372796</v>
      </c>
      <c r="G117" s="45">
        <v>1713.5346206547479</v>
      </c>
      <c r="H117" s="45">
        <v>262144.50804132904</v>
      </c>
      <c r="I117" s="42"/>
      <c r="J117" s="42"/>
    </row>
    <row r="118" spans="1:10" x14ac:dyDescent="0.25">
      <c r="A118" s="81">
        <v>47604</v>
      </c>
      <c r="B118" s="44">
        <v>2030</v>
      </c>
      <c r="C118" s="45">
        <v>621.26583714921003</v>
      </c>
      <c r="D118" s="45">
        <v>1092.2687835055378</v>
      </c>
      <c r="E118" s="45">
        <v>57676.75779582034</v>
      </c>
      <c r="F118" s="45">
        <v>142806.79282078514</v>
      </c>
      <c r="G118" s="45">
        <v>1713.5346206547479</v>
      </c>
      <c r="H118" s="45">
        <v>261523.24220417984</v>
      </c>
      <c r="I118" s="42"/>
      <c r="J118" s="42"/>
    </row>
    <row r="119" spans="1:10" x14ac:dyDescent="0.25">
      <c r="A119" s="81">
        <v>47635</v>
      </c>
      <c r="B119" s="44">
        <v>2030</v>
      </c>
      <c r="C119" s="45">
        <v>623.8544448039986</v>
      </c>
      <c r="D119" s="45">
        <v>1089.6801758507493</v>
      </c>
      <c r="E119" s="45">
        <v>58300.612240624338</v>
      </c>
      <c r="F119" s="45">
        <v>143896.47299663589</v>
      </c>
      <c r="G119" s="45">
        <v>1713.5346206547479</v>
      </c>
      <c r="H119" s="45">
        <v>260899.38775937585</v>
      </c>
      <c r="I119" s="42"/>
      <c r="J119" s="42"/>
    </row>
    <row r="120" spans="1:10" x14ac:dyDescent="0.25">
      <c r="A120" s="81">
        <v>47665</v>
      </c>
      <c r="B120" s="44">
        <v>2030</v>
      </c>
      <c r="C120" s="45">
        <v>626.45383832401512</v>
      </c>
      <c r="D120" s="45">
        <v>1087.0807823307327</v>
      </c>
      <c r="E120" s="45">
        <v>58927.066078948352</v>
      </c>
      <c r="F120" s="45">
        <v>144983.55377896663</v>
      </c>
      <c r="G120" s="45">
        <v>1713.5346206547479</v>
      </c>
      <c r="H120" s="45">
        <v>260272.93392105182</v>
      </c>
      <c r="I120" s="42"/>
      <c r="J120" s="42"/>
    </row>
    <row r="121" spans="1:10" x14ac:dyDescent="0.25">
      <c r="A121" s="81">
        <v>47696</v>
      </c>
      <c r="B121" s="44">
        <v>2030</v>
      </c>
      <c r="C121" s="45">
        <v>629.06406265036526</v>
      </c>
      <c r="D121" s="45">
        <v>1084.4705580043826</v>
      </c>
      <c r="E121" s="45">
        <v>59556.130141598718</v>
      </c>
      <c r="F121" s="45">
        <v>146068.02433697102</v>
      </c>
      <c r="G121" s="45">
        <v>1713.5346206547479</v>
      </c>
      <c r="H121" s="45">
        <v>259643.86985840145</v>
      </c>
      <c r="I121" s="42"/>
      <c r="J121" s="42"/>
    </row>
    <row r="122" spans="1:10" x14ac:dyDescent="0.25">
      <c r="A122" s="81">
        <v>47727</v>
      </c>
      <c r="B122" s="44">
        <v>2030</v>
      </c>
      <c r="C122" s="45">
        <v>631.6851629114085</v>
      </c>
      <c r="D122" s="45">
        <v>1081.8494577433394</v>
      </c>
      <c r="E122" s="45">
        <v>60187.815304510128</v>
      </c>
      <c r="F122" s="45">
        <v>147149.87379471437</v>
      </c>
      <c r="G122" s="45">
        <v>1713.5346206547479</v>
      </c>
      <c r="H122" s="45">
        <v>259012.18469549005</v>
      </c>
      <c r="I122" s="42"/>
      <c r="J122" s="42"/>
    </row>
    <row r="123" spans="1:10" x14ac:dyDescent="0.25">
      <c r="A123" s="81">
        <v>47757</v>
      </c>
      <c r="B123" s="44">
        <v>2030</v>
      </c>
      <c r="C123" s="45">
        <v>634.31718442353917</v>
      </c>
      <c r="D123" s="45">
        <v>1079.2174362312087</v>
      </c>
      <c r="E123" s="45">
        <v>60822.132488933668</v>
      </c>
      <c r="F123" s="45">
        <v>148229.09123094557</v>
      </c>
      <c r="G123" s="45">
        <v>1713.5346206547479</v>
      </c>
      <c r="H123" s="45">
        <v>258377.86751106652</v>
      </c>
      <c r="I123" s="42"/>
      <c r="J123" s="42"/>
    </row>
    <row r="124" spans="1:10" x14ac:dyDescent="0.25">
      <c r="A124" s="81">
        <v>47788</v>
      </c>
      <c r="B124" s="44">
        <v>2030</v>
      </c>
      <c r="C124" s="45">
        <v>636.96017269197068</v>
      </c>
      <c r="D124" s="45">
        <v>1076.5744479627772</v>
      </c>
      <c r="E124" s="45">
        <v>61459.09266162564</v>
      </c>
      <c r="F124" s="45">
        <v>149305.66567890835</v>
      </c>
      <c r="G124" s="45">
        <v>1713.5346206547479</v>
      </c>
      <c r="H124" s="45">
        <v>257740.90733837456</v>
      </c>
      <c r="I124" s="42"/>
      <c r="J124" s="42"/>
    </row>
    <row r="125" spans="1:10" x14ac:dyDescent="0.25">
      <c r="A125" s="81">
        <v>47818</v>
      </c>
      <c r="B125" s="44">
        <v>2030</v>
      </c>
      <c r="C125" s="45">
        <v>639.6141734115206</v>
      </c>
      <c r="D125" s="45">
        <v>1073.9204472432273</v>
      </c>
      <c r="E125" s="45">
        <v>62098.706835037163</v>
      </c>
      <c r="F125" s="45">
        <v>150379.58612615158</v>
      </c>
      <c r="G125" s="45">
        <v>1713.5346206547479</v>
      </c>
      <c r="H125" s="45">
        <v>257101.29316496305</v>
      </c>
      <c r="I125" s="42"/>
      <c r="J125" s="42"/>
    </row>
    <row r="126" spans="1:10" x14ac:dyDescent="0.25">
      <c r="A126" s="81">
        <v>47849</v>
      </c>
      <c r="B126" s="44">
        <v>2031</v>
      </c>
      <c r="C126" s="45">
        <v>642.2792324674017</v>
      </c>
      <c r="D126" s="45">
        <v>1071.2553881873462</v>
      </c>
      <c r="E126" s="45">
        <v>62740.986067504564</v>
      </c>
      <c r="F126" s="45">
        <v>151450.84151433891</v>
      </c>
      <c r="G126" s="45">
        <v>1713.5346206547479</v>
      </c>
      <c r="H126" s="45">
        <v>256459.01393249564</v>
      </c>
      <c r="I126" s="42"/>
      <c r="J126" s="42"/>
    </row>
    <row r="127" spans="1:10" x14ac:dyDescent="0.25">
      <c r="A127" s="81">
        <v>47880</v>
      </c>
      <c r="B127" s="44">
        <v>2031</v>
      </c>
      <c r="C127" s="45">
        <v>644.95539593601598</v>
      </c>
      <c r="D127" s="45">
        <v>1068.5792247187319</v>
      </c>
      <c r="E127" s="45">
        <v>63385.941463440577</v>
      </c>
      <c r="F127" s="45">
        <v>152519.42073905765</v>
      </c>
      <c r="G127" s="45">
        <v>1713.5346206547479</v>
      </c>
      <c r="H127" s="45">
        <v>255814.05853655963</v>
      </c>
      <c r="I127" s="42"/>
      <c r="J127" s="42"/>
    </row>
    <row r="128" spans="1:10" x14ac:dyDescent="0.25">
      <c r="A128" s="81">
        <v>47908</v>
      </c>
      <c r="B128" s="44">
        <v>2031</v>
      </c>
      <c r="C128" s="45">
        <v>647.64271008574929</v>
      </c>
      <c r="D128" s="45">
        <v>1065.8919105689986</v>
      </c>
      <c r="E128" s="45">
        <v>64033.584173526324</v>
      </c>
      <c r="F128" s="45">
        <v>153585.31264962663</v>
      </c>
      <c r="G128" s="45">
        <v>1713.5346206547479</v>
      </c>
      <c r="H128" s="45">
        <v>255166.41582647388</v>
      </c>
      <c r="I128" s="42"/>
      <c r="J128" s="42"/>
    </row>
    <row r="129" spans="1:10" x14ac:dyDescent="0.25">
      <c r="A129" s="81">
        <v>47939</v>
      </c>
      <c r="B129" s="44">
        <v>2031</v>
      </c>
      <c r="C129" s="45">
        <v>650.34122137777331</v>
      </c>
      <c r="D129" s="45">
        <v>1063.1933992769746</v>
      </c>
      <c r="E129" s="45">
        <v>64683.925394904094</v>
      </c>
      <c r="F129" s="45">
        <v>154648.5060489036</v>
      </c>
      <c r="G129" s="45">
        <v>1713.5346206547479</v>
      </c>
      <c r="H129" s="45">
        <v>254516.0746050961</v>
      </c>
      <c r="I129" s="42"/>
      <c r="J129" s="42"/>
    </row>
    <row r="130" spans="1:10" x14ac:dyDescent="0.25">
      <c r="A130" s="81">
        <v>47969</v>
      </c>
      <c r="B130" s="44">
        <v>2031</v>
      </c>
      <c r="C130" s="45">
        <v>653.05097646684749</v>
      </c>
      <c r="D130" s="45">
        <v>1060.4836441879004</v>
      </c>
      <c r="E130" s="45">
        <v>65336.97637137094</v>
      </c>
      <c r="F130" s="45">
        <v>155708.98969309148</v>
      </c>
      <c r="G130" s="45">
        <v>1713.5346206547479</v>
      </c>
      <c r="H130" s="45">
        <v>253863.02362862925</v>
      </c>
      <c r="I130" s="42"/>
      <c r="J130" s="42"/>
    </row>
    <row r="131" spans="1:10" x14ac:dyDescent="0.25">
      <c r="A131" s="81">
        <v>48000</v>
      </c>
      <c r="B131" s="44">
        <v>2031</v>
      </c>
      <c r="C131" s="45">
        <v>655.77202220212598</v>
      </c>
      <c r="D131" s="45">
        <v>1057.7625984526219</v>
      </c>
      <c r="E131" s="45">
        <v>65992.748393573071</v>
      </c>
      <c r="F131" s="45">
        <v>156766.75229154411</v>
      </c>
      <c r="G131" s="45">
        <v>1713.5346206547479</v>
      </c>
      <c r="H131" s="45">
        <v>253207.25160642713</v>
      </c>
      <c r="I131" s="42"/>
      <c r="J131" s="42"/>
    </row>
    <row r="132" spans="1:10" x14ac:dyDescent="0.25">
      <c r="A132" s="81">
        <v>48030</v>
      </c>
      <c r="B132" s="44">
        <v>2031</v>
      </c>
      <c r="C132" s="45">
        <v>658.50440562796803</v>
      </c>
      <c r="D132" s="45">
        <v>1055.0302150267798</v>
      </c>
      <c r="E132" s="45">
        <v>66651.252799201044</v>
      </c>
      <c r="F132" s="45">
        <v>157821.78250657089</v>
      </c>
      <c r="G132" s="45">
        <v>1713.5346206547479</v>
      </c>
      <c r="H132" s="45">
        <v>252548.74720079917</v>
      </c>
      <c r="I132" s="42"/>
      <c r="J132" s="42"/>
    </row>
    <row r="133" spans="1:10" x14ac:dyDescent="0.25">
      <c r="A133" s="81">
        <v>48061</v>
      </c>
      <c r="B133" s="44">
        <v>2031</v>
      </c>
      <c r="C133" s="45">
        <v>661.24817398475125</v>
      </c>
      <c r="D133" s="45">
        <v>1052.2864466699966</v>
      </c>
      <c r="E133" s="45">
        <v>67312.500973185801</v>
      </c>
      <c r="F133" s="45">
        <v>158874.06895324087</v>
      </c>
      <c r="G133" s="45">
        <v>1713.5346206547479</v>
      </c>
      <c r="H133" s="45">
        <v>251887.49902681442</v>
      </c>
      <c r="I133" s="42"/>
      <c r="J133" s="42"/>
    </row>
    <row r="134" spans="1:10" x14ac:dyDescent="0.25">
      <c r="A134" s="81">
        <v>48092</v>
      </c>
      <c r="B134" s="44">
        <v>2031</v>
      </c>
      <c r="C134" s="45">
        <v>664.00337470968771</v>
      </c>
      <c r="D134" s="45">
        <v>1049.5312459450602</v>
      </c>
      <c r="E134" s="45">
        <v>67976.50434789549</v>
      </c>
      <c r="F134" s="45">
        <v>159923.60019918592</v>
      </c>
      <c r="G134" s="45">
        <v>1713.5346206547479</v>
      </c>
      <c r="H134" s="45">
        <v>251223.49565210473</v>
      </c>
      <c r="I134" s="42"/>
      <c r="J134" s="42"/>
    </row>
    <row r="135" spans="1:10" x14ac:dyDescent="0.25">
      <c r="A135" s="81">
        <v>48122</v>
      </c>
      <c r="B135" s="44">
        <v>2031</v>
      </c>
      <c r="C135" s="45">
        <v>666.77005543764471</v>
      </c>
      <c r="D135" s="45">
        <v>1046.7645652171032</v>
      </c>
      <c r="E135" s="45">
        <v>68643.27440333314</v>
      </c>
      <c r="F135" s="45">
        <v>160970.36476440303</v>
      </c>
      <c r="G135" s="45">
        <v>1713.5346206547479</v>
      </c>
      <c r="H135" s="45">
        <v>250556.72559666709</v>
      </c>
      <c r="I135" s="42"/>
      <c r="J135" s="42"/>
    </row>
    <row r="136" spans="1:10" x14ac:dyDescent="0.25">
      <c r="A136" s="81">
        <v>48153</v>
      </c>
      <c r="B136" s="44">
        <v>2031</v>
      </c>
      <c r="C136" s="45">
        <v>669.54826400196839</v>
      </c>
      <c r="D136" s="45">
        <v>1043.9863566527795</v>
      </c>
      <c r="E136" s="45">
        <v>69312.822667335102</v>
      </c>
      <c r="F136" s="45">
        <v>162014.35112105581</v>
      </c>
      <c r="G136" s="45">
        <v>1713.5346206547479</v>
      </c>
      <c r="H136" s="45">
        <v>249887.17733266513</v>
      </c>
      <c r="I136" s="42"/>
      <c r="J136" s="42"/>
    </row>
    <row r="137" spans="1:10" x14ac:dyDescent="0.25">
      <c r="A137" s="81">
        <v>48183</v>
      </c>
      <c r="B137" s="44">
        <v>2031</v>
      </c>
      <c r="C137" s="45">
        <v>672.3380484353097</v>
      </c>
      <c r="D137" s="45">
        <v>1041.1965722194382</v>
      </c>
      <c r="E137" s="45">
        <v>69985.160715770413</v>
      </c>
      <c r="F137" s="45">
        <v>163055.54769327524</v>
      </c>
      <c r="G137" s="45">
        <v>1713.5346206547479</v>
      </c>
      <c r="H137" s="45">
        <v>249214.83928422982</v>
      </c>
      <c r="I137" s="42"/>
      <c r="J137" s="42"/>
    </row>
    <row r="138" spans="1:10" x14ac:dyDescent="0.25">
      <c r="A138" s="81">
        <v>48214</v>
      </c>
      <c r="B138" s="44">
        <v>2032</v>
      </c>
      <c r="C138" s="45">
        <v>675.13945697045688</v>
      </c>
      <c r="D138" s="45">
        <v>1038.395163684291</v>
      </c>
      <c r="E138" s="45">
        <v>70660.30017274087</v>
      </c>
      <c r="F138" s="45">
        <v>164093.94285695953</v>
      </c>
      <c r="G138" s="45">
        <v>1713.5346206547479</v>
      </c>
      <c r="H138" s="45">
        <v>248539.69982725938</v>
      </c>
      <c r="I138" s="42"/>
      <c r="J138" s="42"/>
    </row>
    <row r="139" spans="1:10" x14ac:dyDescent="0.25">
      <c r="A139" s="81">
        <v>48245</v>
      </c>
      <c r="B139" s="44">
        <v>2032</v>
      </c>
      <c r="C139" s="45">
        <v>677.95253804116714</v>
      </c>
      <c r="D139" s="45">
        <v>1035.5820826135807</v>
      </c>
      <c r="E139" s="45">
        <v>71338.252710782035</v>
      </c>
      <c r="F139" s="45">
        <v>165129.52493957311</v>
      </c>
      <c r="G139" s="45">
        <v>1713.5346206547479</v>
      </c>
      <c r="H139" s="45">
        <v>247861.74728921821</v>
      </c>
      <c r="I139" s="42"/>
      <c r="J139" s="42"/>
    </row>
    <row r="140" spans="1:10" x14ac:dyDescent="0.25">
      <c r="A140" s="81">
        <v>48274</v>
      </c>
      <c r="B140" s="44">
        <v>2032</v>
      </c>
      <c r="C140" s="45">
        <v>680.77734028300529</v>
      </c>
      <c r="D140" s="45">
        <v>1032.7572803717426</v>
      </c>
      <c r="E140" s="45">
        <v>72019.030051065041</v>
      </c>
      <c r="F140" s="45">
        <v>166162.28221994484</v>
      </c>
      <c r="G140" s="45">
        <v>1713.5346206547479</v>
      </c>
      <c r="H140" s="45">
        <v>247180.96994893521</v>
      </c>
      <c r="I140" s="42"/>
      <c r="J140" s="42"/>
    </row>
    <row r="141" spans="1:10" x14ac:dyDescent="0.25">
      <c r="A141" s="81">
        <v>48305</v>
      </c>
      <c r="B141" s="44">
        <v>2032</v>
      </c>
      <c r="C141" s="45">
        <v>683.61391253418446</v>
      </c>
      <c r="D141" s="45">
        <v>1029.9207081205634</v>
      </c>
      <c r="E141" s="45">
        <v>72702.643963599228</v>
      </c>
      <c r="F141" s="45">
        <v>167192.20292806541</v>
      </c>
      <c r="G141" s="45">
        <v>1713.5346206547479</v>
      </c>
      <c r="H141" s="45">
        <v>246497.35603640103</v>
      </c>
      <c r="I141" s="42"/>
      <c r="J141" s="42"/>
    </row>
    <row r="142" spans="1:10" x14ac:dyDescent="0.25">
      <c r="A142" s="81">
        <v>48335</v>
      </c>
      <c r="B142" s="44">
        <v>2032</v>
      </c>
      <c r="C142" s="45">
        <v>686.46230383641023</v>
      </c>
      <c r="D142" s="45">
        <v>1027.0723168183376</v>
      </c>
      <c r="E142" s="45">
        <v>73389.106267435636</v>
      </c>
      <c r="F142" s="45">
        <v>168219.27524488376</v>
      </c>
      <c r="G142" s="45">
        <v>1713.5346206547479</v>
      </c>
      <c r="H142" s="45">
        <v>245810.89373256461</v>
      </c>
      <c r="I142" s="42"/>
      <c r="J142" s="42"/>
    </row>
    <row r="143" spans="1:10" x14ac:dyDescent="0.25">
      <c r="A143" s="81">
        <v>48366</v>
      </c>
      <c r="B143" s="44">
        <v>2032</v>
      </c>
      <c r="C143" s="45">
        <v>689.32256343572863</v>
      </c>
      <c r="D143" s="45">
        <v>1024.2120572190192</v>
      </c>
      <c r="E143" s="45">
        <v>74078.428830871359</v>
      </c>
      <c r="F143" s="45">
        <v>169243.48730210279</v>
      </c>
      <c r="G143" s="45">
        <v>1713.5346206547479</v>
      </c>
      <c r="H143" s="45">
        <v>245121.57116912887</v>
      </c>
      <c r="I143" s="42"/>
      <c r="J143" s="42"/>
    </row>
    <row r="144" spans="1:10" x14ac:dyDescent="0.25">
      <c r="A144" s="81">
        <v>48396</v>
      </c>
      <c r="B144" s="44">
        <v>2032</v>
      </c>
      <c r="C144" s="45">
        <v>692.1947407833776</v>
      </c>
      <c r="D144" s="45">
        <v>1021.3398798713703</v>
      </c>
      <c r="E144" s="45">
        <v>74770.623571654738</v>
      </c>
      <c r="F144" s="45">
        <v>170264.82718197416</v>
      </c>
      <c r="G144" s="45">
        <v>1713.5346206547479</v>
      </c>
      <c r="H144" s="45">
        <v>244429.37642834551</v>
      </c>
      <c r="I144" s="42"/>
      <c r="J144" s="42"/>
    </row>
    <row r="145" spans="1:10" x14ac:dyDescent="0.25">
      <c r="A145" s="81">
        <v>48427</v>
      </c>
      <c r="B145" s="44">
        <v>2032</v>
      </c>
      <c r="C145" s="45">
        <v>695.07888553664145</v>
      </c>
      <c r="D145" s="45">
        <v>1018.4557351181064</v>
      </c>
      <c r="E145" s="45">
        <v>75465.702457191379</v>
      </c>
      <c r="F145" s="45">
        <v>171283.28291709226</v>
      </c>
      <c r="G145" s="45">
        <v>1713.5346206547479</v>
      </c>
      <c r="H145" s="45">
        <v>243734.29754280887</v>
      </c>
      <c r="I145" s="42"/>
      <c r="J145" s="42"/>
    </row>
    <row r="146" spans="1:10" x14ac:dyDescent="0.25">
      <c r="A146" s="81">
        <v>48458</v>
      </c>
      <c r="B146" s="44">
        <v>2032</v>
      </c>
      <c r="C146" s="45">
        <v>697.97504755971079</v>
      </c>
      <c r="D146" s="45">
        <v>1015.5595730950371</v>
      </c>
      <c r="E146" s="45">
        <v>76163.677504751089</v>
      </c>
      <c r="F146" s="45">
        <v>172298.84249018729</v>
      </c>
      <c r="G146" s="45">
        <v>1713.5346206547479</v>
      </c>
      <c r="H146" s="45">
        <v>243036.32249524916</v>
      </c>
      <c r="I146" s="42"/>
      <c r="J146" s="42"/>
    </row>
    <row r="147" spans="1:10" x14ac:dyDescent="0.25">
      <c r="A147" s="81">
        <v>48488</v>
      </c>
      <c r="B147" s="44">
        <v>2032</v>
      </c>
      <c r="C147" s="45">
        <v>700.88327692454288</v>
      </c>
      <c r="D147" s="45">
        <v>1012.651343730205</v>
      </c>
      <c r="E147" s="45">
        <v>76864.560781675638</v>
      </c>
      <c r="F147" s="45">
        <v>173311.49383391748</v>
      </c>
      <c r="G147" s="45">
        <v>1713.5346206547479</v>
      </c>
      <c r="H147" s="45">
        <v>242335.43921832461</v>
      </c>
      <c r="I147" s="42"/>
      <c r="J147" s="42"/>
    </row>
    <row r="148" spans="1:10" x14ac:dyDescent="0.25">
      <c r="A148" s="81">
        <v>48519</v>
      </c>
      <c r="B148" s="44">
        <v>2032</v>
      </c>
      <c r="C148" s="45">
        <v>703.80362391172866</v>
      </c>
      <c r="D148" s="45">
        <v>1009.7309967430192</v>
      </c>
      <c r="E148" s="45">
        <v>77568.364405587374</v>
      </c>
      <c r="F148" s="45">
        <v>174321.2248306605</v>
      </c>
      <c r="G148" s="45">
        <v>1713.5346206547479</v>
      </c>
      <c r="H148" s="45">
        <v>241631.63559441289</v>
      </c>
      <c r="I148" s="42"/>
      <c r="J148" s="42"/>
    </row>
    <row r="149" spans="1:10" x14ac:dyDescent="0.25">
      <c r="A149" s="81">
        <v>48549</v>
      </c>
      <c r="B149" s="44">
        <v>2032</v>
      </c>
      <c r="C149" s="45">
        <v>706.73613901136071</v>
      </c>
      <c r="D149" s="45">
        <v>1006.7984816433872</v>
      </c>
      <c r="E149" s="45">
        <v>78275.100544598739</v>
      </c>
      <c r="F149" s="45">
        <v>175328.02331230388</v>
      </c>
      <c r="G149" s="45">
        <v>1713.5346206547479</v>
      </c>
      <c r="H149" s="45">
        <v>240924.89945540152</v>
      </c>
      <c r="I149" s="42"/>
      <c r="J149" s="42"/>
    </row>
    <row r="150" spans="1:10" x14ac:dyDescent="0.25">
      <c r="A150" s="81">
        <v>48580</v>
      </c>
      <c r="B150" s="44">
        <v>2033</v>
      </c>
      <c r="C150" s="45">
        <v>709.68087292390817</v>
      </c>
      <c r="D150" s="45">
        <v>1003.8537477308397</v>
      </c>
      <c r="E150" s="45">
        <v>78984.781417522652</v>
      </c>
      <c r="F150" s="45">
        <v>176331.87706003472</v>
      </c>
      <c r="G150" s="45">
        <v>1713.5346206547479</v>
      </c>
      <c r="H150" s="45">
        <v>240215.21858247762</v>
      </c>
      <c r="I150" s="42"/>
      <c r="J150" s="42"/>
    </row>
    <row r="151" spans="1:10" x14ac:dyDescent="0.25">
      <c r="A151" s="81">
        <v>48611</v>
      </c>
      <c r="B151" s="44">
        <v>2033</v>
      </c>
      <c r="C151" s="45">
        <v>712.63787656109105</v>
      </c>
      <c r="D151" s="45">
        <v>1000.8967440936568</v>
      </c>
      <c r="E151" s="45">
        <v>79697.419294083738</v>
      </c>
      <c r="F151" s="45">
        <v>177332.77380412837</v>
      </c>
      <c r="G151" s="45">
        <v>1713.5346206547479</v>
      </c>
      <c r="H151" s="45">
        <v>239502.58070591654</v>
      </c>
      <c r="I151" s="42"/>
      <c r="J151" s="42"/>
    </row>
    <row r="152" spans="1:10" x14ac:dyDescent="0.25">
      <c r="A152" s="81">
        <v>48639</v>
      </c>
      <c r="B152" s="44">
        <v>2033</v>
      </c>
      <c r="C152" s="45">
        <v>715.60720104676227</v>
      </c>
      <c r="D152" s="45">
        <v>997.9274196079856</v>
      </c>
      <c r="E152" s="45">
        <v>80413.0264951305</v>
      </c>
      <c r="F152" s="45">
        <v>178330.70122373637</v>
      </c>
      <c r="G152" s="45">
        <v>1713.5346206547479</v>
      </c>
      <c r="H152" s="45">
        <v>238786.97350486976</v>
      </c>
      <c r="I152" s="42"/>
      <c r="J152" s="42"/>
    </row>
    <row r="153" spans="1:10" x14ac:dyDescent="0.25">
      <c r="A153" s="81">
        <v>48670</v>
      </c>
      <c r="B153" s="44">
        <v>2033</v>
      </c>
      <c r="C153" s="45">
        <v>718.58889771779047</v>
      </c>
      <c r="D153" s="45">
        <v>994.9457229369574</v>
      </c>
      <c r="E153" s="45">
        <v>81131.615392848296</v>
      </c>
      <c r="F153" s="45">
        <v>179325.64694667331</v>
      </c>
      <c r="G153" s="45">
        <v>1713.5346206547479</v>
      </c>
      <c r="H153" s="45">
        <v>238068.38460715197</v>
      </c>
      <c r="I153" s="42"/>
      <c r="J153" s="42"/>
    </row>
    <row r="154" spans="1:10" x14ac:dyDescent="0.25">
      <c r="A154" s="81">
        <v>48700</v>
      </c>
      <c r="B154" s="44">
        <v>2033</v>
      </c>
      <c r="C154" s="45">
        <v>721.58301812494801</v>
      </c>
      <c r="D154" s="45">
        <v>991.95160252979986</v>
      </c>
      <c r="E154" s="45">
        <v>81853.198410973244</v>
      </c>
      <c r="F154" s="45">
        <v>180317.5985492031</v>
      </c>
      <c r="G154" s="45">
        <v>1713.5346206547479</v>
      </c>
      <c r="H154" s="45">
        <v>237346.80158902702</v>
      </c>
      <c r="I154" s="42"/>
      <c r="J154" s="42"/>
    </row>
    <row r="155" spans="1:10" x14ac:dyDescent="0.25">
      <c r="A155" s="81">
        <v>48731</v>
      </c>
      <c r="B155" s="44">
        <v>2033</v>
      </c>
      <c r="C155" s="45">
        <v>724.58961403380192</v>
      </c>
      <c r="D155" s="45">
        <v>988.94500662094595</v>
      </c>
      <c r="E155" s="45">
        <v>82577.788025007045</v>
      </c>
      <c r="F155" s="45">
        <v>181306.54355582406</v>
      </c>
      <c r="G155" s="45">
        <v>1713.5346206547479</v>
      </c>
      <c r="H155" s="45">
        <v>236622.2119749932</v>
      </c>
      <c r="I155" s="42"/>
      <c r="J155" s="42"/>
    </row>
    <row r="156" spans="1:10" x14ac:dyDescent="0.25">
      <c r="A156" s="81">
        <v>48761</v>
      </c>
      <c r="B156" s="44">
        <v>2033</v>
      </c>
      <c r="C156" s="45">
        <v>727.60873742560943</v>
      </c>
      <c r="D156" s="45">
        <v>985.92588322913844</v>
      </c>
      <c r="E156" s="45">
        <v>83305.396762432647</v>
      </c>
      <c r="F156" s="45">
        <v>182292.46943905321</v>
      </c>
      <c r="G156" s="45">
        <v>1713.5346206547479</v>
      </c>
      <c r="H156" s="45">
        <v>235894.60323756759</v>
      </c>
      <c r="I156" s="42"/>
      <c r="J156" s="42"/>
    </row>
    <row r="157" spans="1:10" x14ac:dyDescent="0.25">
      <c r="A157" s="81">
        <v>48792</v>
      </c>
      <c r="B157" s="44">
        <v>2033</v>
      </c>
      <c r="C157" s="45">
        <v>730.64044049821621</v>
      </c>
      <c r="D157" s="45">
        <v>982.89418015653166</v>
      </c>
      <c r="E157" s="45">
        <v>84036.037202930864</v>
      </c>
      <c r="F157" s="45">
        <v>183275.36361920973</v>
      </c>
      <c r="G157" s="45">
        <v>1713.5346206547479</v>
      </c>
      <c r="H157" s="45">
        <v>235163.96279706937</v>
      </c>
      <c r="I157" s="42"/>
      <c r="J157" s="42"/>
    </row>
    <row r="158" spans="1:10" x14ac:dyDescent="0.25">
      <c r="A158" s="81">
        <v>48823</v>
      </c>
      <c r="B158" s="44">
        <v>2033</v>
      </c>
      <c r="C158" s="45">
        <v>733.68477566695867</v>
      </c>
      <c r="D158" s="45">
        <v>979.8498449877892</v>
      </c>
      <c r="E158" s="45">
        <v>84769.721978597823</v>
      </c>
      <c r="F158" s="45">
        <v>184255.21346419753</v>
      </c>
      <c r="G158" s="45">
        <v>1713.5346206547479</v>
      </c>
      <c r="H158" s="45">
        <v>234430.27802140242</v>
      </c>
      <c r="I158" s="42"/>
      <c r="J158" s="42"/>
    </row>
    <row r="159" spans="1:10" x14ac:dyDescent="0.25">
      <c r="A159" s="81">
        <v>48853</v>
      </c>
      <c r="B159" s="44">
        <v>2033</v>
      </c>
      <c r="C159" s="45">
        <v>736.74179556557101</v>
      </c>
      <c r="D159" s="45">
        <v>976.79282508917686</v>
      </c>
      <c r="E159" s="45">
        <v>85506.463774163392</v>
      </c>
      <c r="F159" s="45">
        <v>185232.00628928671</v>
      </c>
      <c r="G159" s="45">
        <v>1713.5346206547479</v>
      </c>
      <c r="H159" s="45">
        <v>233693.53622583684</v>
      </c>
      <c r="I159" s="42"/>
      <c r="J159" s="42"/>
    </row>
    <row r="160" spans="1:10" x14ac:dyDescent="0.25">
      <c r="A160" s="81">
        <v>48884</v>
      </c>
      <c r="B160" s="44">
        <v>2033</v>
      </c>
      <c r="C160" s="45">
        <v>739.81155304709421</v>
      </c>
      <c r="D160" s="45">
        <v>973.72306760765366</v>
      </c>
      <c r="E160" s="45">
        <v>86246.275327210489</v>
      </c>
      <c r="F160" s="45">
        <v>186205.72935689436</v>
      </c>
      <c r="G160" s="45">
        <v>1713.5346206547479</v>
      </c>
      <c r="H160" s="45">
        <v>232953.72467278974</v>
      </c>
      <c r="I160" s="42"/>
      <c r="J160" s="42"/>
    </row>
    <row r="161" spans="1:10" x14ac:dyDescent="0.25">
      <c r="A161" s="81">
        <v>48914</v>
      </c>
      <c r="B161" s="44">
        <v>2033</v>
      </c>
      <c r="C161" s="45">
        <v>742.89410118479054</v>
      </c>
      <c r="D161" s="45">
        <v>970.64051946995733</v>
      </c>
      <c r="E161" s="45">
        <v>86989.169428395282</v>
      </c>
      <c r="F161" s="45">
        <v>187176.3698763643</v>
      </c>
      <c r="G161" s="45">
        <v>1713.5346206547479</v>
      </c>
      <c r="H161" s="45">
        <v>232210.83057160495</v>
      </c>
      <c r="I161" s="42"/>
      <c r="J161" s="42"/>
    </row>
    <row r="162" spans="1:10" x14ac:dyDescent="0.25">
      <c r="A162" s="81">
        <v>48945</v>
      </c>
      <c r="B162" s="44">
        <v>2034</v>
      </c>
      <c r="C162" s="45">
        <v>745.98949327306048</v>
      </c>
      <c r="D162" s="45">
        <v>967.54512738168739</v>
      </c>
      <c r="E162" s="45">
        <v>87735.15892166835</v>
      </c>
      <c r="F162" s="45">
        <v>188143.91500374599</v>
      </c>
      <c r="G162" s="45">
        <v>1713.5346206547479</v>
      </c>
      <c r="H162" s="45">
        <v>231464.8410783319</v>
      </c>
      <c r="I162" s="42"/>
      <c r="J162" s="42"/>
    </row>
    <row r="163" spans="1:10" x14ac:dyDescent="0.25">
      <c r="A163" s="81">
        <v>48976</v>
      </c>
      <c r="B163" s="44">
        <v>2034</v>
      </c>
      <c r="C163" s="45">
        <v>749.09778282836487</v>
      </c>
      <c r="D163" s="45">
        <v>964.436837826383</v>
      </c>
      <c r="E163" s="45">
        <v>88484.256704496715</v>
      </c>
      <c r="F163" s="45">
        <v>189108.35184157238</v>
      </c>
      <c r="G163" s="45">
        <v>1713.5346206547479</v>
      </c>
      <c r="H163" s="45">
        <v>230715.74329550355</v>
      </c>
      <c r="I163" s="42"/>
      <c r="J163" s="42"/>
    </row>
    <row r="164" spans="1:10" x14ac:dyDescent="0.25">
      <c r="A164" s="81">
        <v>49004</v>
      </c>
      <c r="B164" s="44">
        <v>2034</v>
      </c>
      <c r="C164" s="45">
        <v>752.21902359014973</v>
      </c>
      <c r="D164" s="45">
        <v>961.31559706459814</v>
      </c>
      <c r="E164" s="45">
        <v>89236.475728086865</v>
      </c>
      <c r="F164" s="45">
        <v>190069.66743863697</v>
      </c>
      <c r="G164" s="45">
        <v>1713.5346206547479</v>
      </c>
      <c r="H164" s="45">
        <v>229963.5242719134</v>
      </c>
      <c r="I164" s="42"/>
      <c r="J164" s="42"/>
    </row>
    <row r="165" spans="1:10" x14ac:dyDescent="0.25">
      <c r="A165" s="81">
        <v>49035</v>
      </c>
      <c r="B165" s="44">
        <v>2034</v>
      </c>
      <c r="C165" s="45">
        <v>755.35326952177536</v>
      </c>
      <c r="D165" s="45">
        <v>958.18135113297251</v>
      </c>
      <c r="E165" s="45">
        <v>89991.828997608638</v>
      </c>
      <c r="F165" s="45">
        <v>191027.84878976995</v>
      </c>
      <c r="G165" s="45">
        <v>1713.5346206547479</v>
      </c>
      <c r="H165" s="45">
        <v>229208.17100239161</v>
      </c>
      <c r="I165" s="42"/>
      <c r="J165" s="42"/>
    </row>
    <row r="166" spans="1:10" x14ac:dyDescent="0.25">
      <c r="A166" s="81">
        <v>49065</v>
      </c>
      <c r="B166" s="44">
        <v>2034</v>
      </c>
      <c r="C166" s="45">
        <v>758.5005748114495</v>
      </c>
      <c r="D166" s="45">
        <v>955.03404584329837</v>
      </c>
      <c r="E166" s="45">
        <v>90750.329572420087</v>
      </c>
      <c r="F166" s="45">
        <v>191982.88283561324</v>
      </c>
      <c r="G166" s="45">
        <v>1713.5346206547479</v>
      </c>
      <c r="H166" s="45">
        <v>228449.67042758016</v>
      </c>
      <c r="I166" s="42"/>
      <c r="J166" s="42"/>
    </row>
    <row r="167" spans="1:10" x14ac:dyDescent="0.25">
      <c r="A167" s="81">
        <v>49096</v>
      </c>
      <c r="B167" s="44">
        <v>2034</v>
      </c>
      <c r="C167" s="45">
        <v>761.66099387316387</v>
      </c>
      <c r="D167" s="45">
        <v>951.87362678158399</v>
      </c>
      <c r="E167" s="45">
        <v>91511.990566293258</v>
      </c>
      <c r="F167" s="45">
        <v>192934.75646239484</v>
      </c>
      <c r="G167" s="45">
        <v>1713.5346206547479</v>
      </c>
      <c r="H167" s="45">
        <v>227688.00943370699</v>
      </c>
      <c r="I167" s="42"/>
      <c r="J167" s="42"/>
    </row>
    <row r="168" spans="1:10" x14ac:dyDescent="0.25">
      <c r="A168" s="81">
        <v>49126</v>
      </c>
      <c r="B168" s="44">
        <v>2034</v>
      </c>
      <c r="C168" s="45">
        <v>764.83458134763532</v>
      </c>
      <c r="D168" s="45">
        <v>948.70003930711255</v>
      </c>
      <c r="E168" s="45">
        <v>92276.825147640891</v>
      </c>
      <c r="F168" s="45">
        <v>193883.45650170196</v>
      </c>
      <c r="G168" s="45">
        <v>1713.5346206547479</v>
      </c>
      <c r="H168" s="45">
        <v>226923.17485235934</v>
      </c>
      <c r="I168" s="42"/>
      <c r="J168" s="42"/>
    </row>
    <row r="169" spans="1:10" x14ac:dyDescent="0.25">
      <c r="A169" s="81">
        <v>49157</v>
      </c>
      <c r="B169" s="44">
        <v>2034</v>
      </c>
      <c r="C169" s="45">
        <v>768.02139210325049</v>
      </c>
      <c r="D169" s="45">
        <v>945.51322855149738</v>
      </c>
      <c r="E169" s="45">
        <v>93044.846539744147</v>
      </c>
      <c r="F169" s="45">
        <v>194828.96973025345</v>
      </c>
      <c r="G169" s="45">
        <v>1713.5346206547479</v>
      </c>
      <c r="H169" s="45">
        <v>226155.15346025609</v>
      </c>
      <c r="I169" s="42"/>
      <c r="J169" s="42"/>
    </row>
    <row r="170" spans="1:10" x14ac:dyDescent="0.25">
      <c r="A170" s="81">
        <v>49188</v>
      </c>
      <c r="B170" s="44">
        <v>2034</v>
      </c>
      <c r="C170" s="45">
        <v>771.22148123701402</v>
      </c>
      <c r="D170" s="45">
        <v>942.31313941773385</v>
      </c>
      <c r="E170" s="45">
        <v>93816.068020981154</v>
      </c>
      <c r="F170" s="45">
        <v>195771.28286967118</v>
      </c>
      <c r="G170" s="45">
        <v>1713.5346206547479</v>
      </c>
      <c r="H170" s="45">
        <v>225383.93197901908</v>
      </c>
      <c r="I170" s="42"/>
      <c r="J170" s="42"/>
    </row>
    <row r="171" spans="1:10" x14ac:dyDescent="0.25">
      <c r="A171" s="81">
        <v>49218</v>
      </c>
      <c r="B171" s="44">
        <v>2034</v>
      </c>
      <c r="C171" s="45">
        <v>774.43490407550155</v>
      </c>
      <c r="D171" s="45">
        <v>939.09971657924632</v>
      </c>
      <c r="E171" s="45">
        <v>94590.502925056659</v>
      </c>
      <c r="F171" s="45">
        <v>196710.38258625043</v>
      </c>
      <c r="G171" s="45">
        <v>1713.5346206547479</v>
      </c>
      <c r="H171" s="45">
        <v>224609.49707494359</v>
      </c>
      <c r="I171" s="42"/>
      <c r="J171" s="42"/>
    </row>
    <row r="172" spans="1:10" x14ac:dyDescent="0.25">
      <c r="A172" s="81">
        <v>49249</v>
      </c>
      <c r="B172" s="44">
        <v>2034</v>
      </c>
      <c r="C172" s="45">
        <v>777.6617161758162</v>
      </c>
      <c r="D172" s="45">
        <v>935.87290447893167</v>
      </c>
      <c r="E172" s="45">
        <v>95368.164641232477</v>
      </c>
      <c r="F172" s="45">
        <v>197646.25549072935</v>
      </c>
      <c r="G172" s="45">
        <v>1713.5346206547479</v>
      </c>
      <c r="H172" s="45">
        <v>223831.83535876777</v>
      </c>
      <c r="I172" s="42"/>
      <c r="J172" s="42"/>
    </row>
    <row r="173" spans="1:10" x14ac:dyDescent="0.25">
      <c r="A173" s="81">
        <v>49279</v>
      </c>
      <c r="B173" s="44">
        <v>2034</v>
      </c>
      <c r="C173" s="45">
        <v>780.90197332654873</v>
      </c>
      <c r="D173" s="45">
        <v>932.63264732819914</v>
      </c>
      <c r="E173" s="45">
        <v>96149.066614559022</v>
      </c>
      <c r="F173" s="45">
        <v>198578.88813805755</v>
      </c>
      <c r="G173" s="45">
        <v>1713.5346206547479</v>
      </c>
      <c r="H173" s="45">
        <v>223050.93338544123</v>
      </c>
      <c r="I173" s="42"/>
      <c r="J173" s="42"/>
    </row>
    <row r="174" spans="1:10" x14ac:dyDescent="0.25">
      <c r="A174" s="81">
        <v>49310</v>
      </c>
      <c r="B174" s="44">
        <v>2035</v>
      </c>
      <c r="C174" s="45">
        <v>784.15573154874266</v>
      </c>
      <c r="D174" s="45">
        <v>929.3788891060052</v>
      </c>
      <c r="E174" s="45">
        <v>96933.222346107766</v>
      </c>
      <c r="F174" s="45">
        <v>199508.26702716356</v>
      </c>
      <c r="G174" s="45">
        <v>1713.5346206547479</v>
      </c>
      <c r="H174" s="45">
        <v>222266.7776538925</v>
      </c>
      <c r="I174" s="42"/>
      <c r="J174" s="42"/>
    </row>
    <row r="175" spans="1:10" x14ac:dyDescent="0.25">
      <c r="A175" s="81">
        <v>49341</v>
      </c>
      <c r="B175" s="44">
        <v>2035</v>
      </c>
      <c r="C175" s="45">
        <v>787.42304709686243</v>
      </c>
      <c r="D175" s="45">
        <v>926.11157355788544</v>
      </c>
      <c r="E175" s="45">
        <v>97720.645393204628</v>
      </c>
      <c r="F175" s="45">
        <v>200434.37860072145</v>
      </c>
      <c r="G175" s="45">
        <v>1713.5346206547479</v>
      </c>
      <c r="H175" s="45">
        <v>221479.35460679562</v>
      </c>
      <c r="I175" s="42"/>
      <c r="J175" s="42"/>
    </row>
    <row r="176" spans="1:10" x14ac:dyDescent="0.25">
      <c r="A176" s="81">
        <v>49369</v>
      </c>
      <c r="B176" s="44">
        <v>2035</v>
      </c>
      <c r="C176" s="45">
        <v>790.70397645976607</v>
      </c>
      <c r="D176" s="45">
        <v>922.8306441949818</v>
      </c>
      <c r="E176" s="45">
        <v>98511.3493696644</v>
      </c>
      <c r="F176" s="45">
        <v>201357.20924491642</v>
      </c>
      <c r="G176" s="45">
        <v>1713.5346206547479</v>
      </c>
      <c r="H176" s="45">
        <v>220688.65063033585</v>
      </c>
      <c r="I176" s="42"/>
      <c r="J176" s="42"/>
    </row>
    <row r="177" spans="1:10" x14ac:dyDescent="0.25">
      <c r="A177" s="81">
        <v>49400</v>
      </c>
      <c r="B177" s="44">
        <v>2035</v>
      </c>
      <c r="C177" s="45">
        <v>793.99857636168178</v>
      </c>
      <c r="D177" s="45">
        <v>919.53604429306608</v>
      </c>
      <c r="E177" s="45">
        <v>99305.347946026086</v>
      </c>
      <c r="F177" s="45">
        <v>202276.74528920947</v>
      </c>
      <c r="G177" s="45">
        <v>1713.5346206547479</v>
      </c>
      <c r="H177" s="45">
        <v>219894.65205397416</v>
      </c>
      <c r="I177" s="42"/>
      <c r="J177" s="42"/>
    </row>
    <row r="178" spans="1:10" x14ac:dyDescent="0.25">
      <c r="A178" s="81">
        <v>49430</v>
      </c>
      <c r="B178" s="44">
        <v>2035</v>
      </c>
      <c r="C178" s="45">
        <v>797.30690376318887</v>
      </c>
      <c r="D178" s="45">
        <v>916.227716891559</v>
      </c>
      <c r="E178" s="45">
        <v>100102.65484978928</v>
      </c>
      <c r="F178" s="45">
        <v>203192.97300610103</v>
      </c>
      <c r="G178" s="45">
        <v>1713.5346206547479</v>
      </c>
      <c r="H178" s="45">
        <v>219097.34515021098</v>
      </c>
      <c r="I178" s="42"/>
      <c r="J178" s="42"/>
    </row>
    <row r="179" spans="1:10" x14ac:dyDescent="0.25">
      <c r="A179" s="81">
        <v>49461</v>
      </c>
      <c r="B179" s="44">
        <v>2035</v>
      </c>
      <c r="C179" s="45">
        <v>800.62901586220198</v>
      </c>
      <c r="D179" s="45">
        <v>912.90560479254589</v>
      </c>
      <c r="E179" s="45">
        <v>100903.28386565148</v>
      </c>
      <c r="F179" s="45">
        <v>204105.87861089359</v>
      </c>
      <c r="G179" s="45">
        <v>1713.5346206547479</v>
      </c>
      <c r="H179" s="45">
        <v>218296.71613434877</v>
      </c>
      <c r="I179" s="42"/>
      <c r="J179" s="42"/>
    </row>
    <row r="180" spans="1:10" x14ac:dyDescent="0.25">
      <c r="A180" s="81">
        <v>49491</v>
      </c>
      <c r="B180" s="44">
        <v>2035</v>
      </c>
      <c r="C180" s="45">
        <v>803.96497009496125</v>
      </c>
      <c r="D180" s="45">
        <v>909.56965055978662</v>
      </c>
      <c r="E180" s="45">
        <v>101707.24883574645</v>
      </c>
      <c r="F180" s="45">
        <v>205015.44826145336</v>
      </c>
      <c r="G180" s="45">
        <v>1713.5346206547479</v>
      </c>
      <c r="H180" s="45">
        <v>217492.7511642538</v>
      </c>
      <c r="I180" s="42"/>
      <c r="J180" s="42"/>
    </row>
    <row r="181" spans="1:10" x14ac:dyDescent="0.25">
      <c r="A181" s="81">
        <v>49522</v>
      </c>
      <c r="B181" s="44">
        <v>2035</v>
      </c>
      <c r="C181" s="45">
        <v>807.31482413702361</v>
      </c>
      <c r="D181" s="45">
        <v>906.21979651772426</v>
      </c>
      <c r="E181" s="45">
        <v>102514.56365988347</v>
      </c>
      <c r="F181" s="45">
        <v>205921.66805797108</v>
      </c>
      <c r="G181" s="45">
        <v>1713.5346206547479</v>
      </c>
      <c r="H181" s="45">
        <v>216685.43634011678</v>
      </c>
      <c r="I181" s="42"/>
      <c r="J181" s="42"/>
    </row>
    <row r="182" spans="1:10" x14ac:dyDescent="0.25">
      <c r="A182" s="81">
        <v>49553</v>
      </c>
      <c r="B182" s="44">
        <v>2035</v>
      </c>
      <c r="C182" s="45">
        <v>810.67863590426123</v>
      </c>
      <c r="D182" s="45">
        <v>902.85598475048664</v>
      </c>
      <c r="E182" s="45">
        <v>103325.24229578773</v>
      </c>
      <c r="F182" s="45">
        <v>206824.52404272158</v>
      </c>
      <c r="G182" s="45">
        <v>1713.5346206547479</v>
      </c>
      <c r="H182" s="45">
        <v>215874.7577042125</v>
      </c>
      <c r="I182" s="42"/>
      <c r="J182" s="42"/>
    </row>
    <row r="183" spans="1:10" x14ac:dyDescent="0.25">
      <c r="A183" s="81">
        <v>49583</v>
      </c>
      <c r="B183" s="44">
        <v>2035</v>
      </c>
      <c r="C183" s="45">
        <v>814.05646355386227</v>
      </c>
      <c r="D183" s="45">
        <v>899.4781571008856</v>
      </c>
      <c r="E183" s="45">
        <v>104139.29875934159</v>
      </c>
      <c r="F183" s="45">
        <v>207724.00219982245</v>
      </c>
      <c r="G183" s="45">
        <v>1713.5346206547479</v>
      </c>
      <c r="H183" s="45">
        <v>215060.70124065864</v>
      </c>
      <c r="I183" s="42"/>
      <c r="J183" s="42"/>
    </row>
    <row r="184" spans="1:10" x14ac:dyDescent="0.25">
      <c r="A184" s="81">
        <v>49614</v>
      </c>
      <c r="B184" s="44">
        <v>2035</v>
      </c>
      <c r="C184" s="45">
        <v>817.44836548533669</v>
      </c>
      <c r="D184" s="45">
        <v>896.08625516941117</v>
      </c>
      <c r="E184" s="45">
        <v>104956.74712482693</v>
      </c>
      <c r="F184" s="45">
        <v>208620.08845499187</v>
      </c>
      <c r="G184" s="45">
        <v>1713.5346206547479</v>
      </c>
      <c r="H184" s="45">
        <v>214243.25287517332</v>
      </c>
      <c r="I184" s="42"/>
      <c r="J184" s="42"/>
    </row>
    <row r="185" spans="1:10" x14ac:dyDescent="0.25">
      <c r="A185" s="81">
        <v>49644</v>
      </c>
      <c r="B185" s="44">
        <v>2035</v>
      </c>
      <c r="C185" s="45">
        <v>820.85440034152555</v>
      </c>
      <c r="D185" s="45">
        <v>892.68022031322232</v>
      </c>
      <c r="E185" s="45">
        <v>105777.60152516846</v>
      </c>
      <c r="F185" s="45">
        <v>209512.76867530509</v>
      </c>
      <c r="G185" s="45">
        <v>1713.5346206547479</v>
      </c>
      <c r="H185" s="45">
        <v>213422.3984748318</v>
      </c>
      <c r="I185" s="42"/>
      <c r="J185" s="42"/>
    </row>
    <row r="186" spans="1:10" x14ac:dyDescent="0.25">
      <c r="A186" s="81">
        <v>49675</v>
      </c>
      <c r="B186" s="44">
        <v>2036</v>
      </c>
      <c r="C186" s="45">
        <v>824.2746270096153</v>
      </c>
      <c r="D186" s="45">
        <v>889.25999364513257</v>
      </c>
      <c r="E186" s="45">
        <v>106601.87615217807</v>
      </c>
      <c r="F186" s="45">
        <v>210402.02866895022</v>
      </c>
      <c r="G186" s="45">
        <v>1713.5346206547479</v>
      </c>
      <c r="H186" s="45">
        <v>212598.12384782219</v>
      </c>
      <c r="I186" s="42"/>
      <c r="J186" s="42"/>
    </row>
    <row r="187" spans="1:10" x14ac:dyDescent="0.25">
      <c r="A187" s="81">
        <v>49706</v>
      </c>
      <c r="B187" s="44">
        <v>2036</v>
      </c>
      <c r="C187" s="45">
        <v>827.70910462215534</v>
      </c>
      <c r="D187" s="45">
        <v>885.82551603259253</v>
      </c>
      <c r="E187" s="45">
        <v>107429.58525680023</v>
      </c>
      <c r="F187" s="45">
        <v>211287.8541849828</v>
      </c>
      <c r="G187" s="45">
        <v>1713.5346206547479</v>
      </c>
      <c r="H187" s="45">
        <v>211770.41474320003</v>
      </c>
      <c r="I187" s="42"/>
      <c r="J187" s="42"/>
    </row>
    <row r="188" spans="1:10" x14ac:dyDescent="0.25">
      <c r="A188" s="81">
        <v>49735</v>
      </c>
      <c r="B188" s="44">
        <v>2036</v>
      </c>
      <c r="C188" s="45">
        <v>831.15789255808102</v>
      </c>
      <c r="D188" s="45">
        <v>882.37672809666685</v>
      </c>
      <c r="E188" s="45">
        <v>108260.74314935831</v>
      </c>
      <c r="F188" s="45">
        <v>212170.23091307946</v>
      </c>
      <c r="G188" s="45">
        <v>1713.5346206547479</v>
      </c>
      <c r="H188" s="45">
        <v>210939.25685064195</v>
      </c>
      <c r="I188" s="42"/>
      <c r="J188" s="42"/>
    </row>
    <row r="189" spans="1:10" x14ac:dyDescent="0.25">
      <c r="A189" s="81">
        <v>49766</v>
      </c>
      <c r="B189" s="44">
        <v>2036</v>
      </c>
      <c r="C189" s="45">
        <v>834.62105044373959</v>
      </c>
      <c r="D189" s="45">
        <v>878.91357021100828</v>
      </c>
      <c r="E189" s="45">
        <v>109095.36419980205</v>
      </c>
      <c r="F189" s="45">
        <v>213049.14448329047</v>
      </c>
      <c r="G189" s="45">
        <v>1713.5346206547479</v>
      </c>
      <c r="H189" s="45">
        <v>210104.63580019822</v>
      </c>
      <c r="I189" s="42"/>
      <c r="J189" s="42"/>
    </row>
    <row r="190" spans="1:10" x14ac:dyDescent="0.25">
      <c r="A190" s="81">
        <v>49796</v>
      </c>
      <c r="B190" s="44">
        <v>2036</v>
      </c>
      <c r="C190" s="45">
        <v>838.09863815392191</v>
      </c>
      <c r="D190" s="45">
        <v>875.43598250082596</v>
      </c>
      <c r="E190" s="45">
        <v>109933.46283795597</v>
      </c>
      <c r="F190" s="45">
        <v>213924.58046579128</v>
      </c>
      <c r="G190" s="45">
        <v>1713.5346206547479</v>
      </c>
      <c r="H190" s="45">
        <v>209266.53716204429</v>
      </c>
      <c r="I190" s="42"/>
      <c r="J190" s="42"/>
    </row>
    <row r="191" spans="1:10" x14ac:dyDescent="0.25">
      <c r="A191" s="81">
        <v>49827</v>
      </c>
      <c r="B191" s="44">
        <v>2036</v>
      </c>
      <c r="C191" s="45">
        <v>841.59071581289663</v>
      </c>
      <c r="D191" s="45">
        <v>871.94390484185124</v>
      </c>
      <c r="E191" s="45">
        <v>110775.05355376887</v>
      </c>
      <c r="F191" s="45">
        <v>214796.52437063312</v>
      </c>
      <c r="G191" s="45">
        <v>1713.5346206547479</v>
      </c>
      <c r="H191" s="45">
        <v>208424.94644623139</v>
      </c>
      <c r="I191" s="42"/>
      <c r="J191" s="42"/>
    </row>
    <row r="192" spans="1:10" x14ac:dyDescent="0.25">
      <c r="A192" s="81">
        <v>49857</v>
      </c>
      <c r="B192" s="44">
        <v>2036</v>
      </c>
      <c r="C192" s="45">
        <v>845.09734379545034</v>
      </c>
      <c r="D192" s="45">
        <v>868.43727685929753</v>
      </c>
      <c r="E192" s="45">
        <v>111620.15089756432</v>
      </c>
      <c r="F192" s="45">
        <v>215664.96164749243</v>
      </c>
      <c r="G192" s="45">
        <v>1713.5346206547479</v>
      </c>
      <c r="H192" s="45">
        <v>207579.84910243595</v>
      </c>
      <c r="I192" s="42"/>
      <c r="J192" s="42"/>
    </row>
    <row r="193" spans="1:10" x14ac:dyDescent="0.25">
      <c r="A193" s="81">
        <v>49888</v>
      </c>
      <c r="B193" s="44">
        <v>2036</v>
      </c>
      <c r="C193" s="45">
        <v>848.61858272793131</v>
      </c>
      <c r="D193" s="45">
        <v>864.91603792681656</v>
      </c>
      <c r="E193" s="45">
        <v>112468.76948029225</v>
      </c>
      <c r="F193" s="45">
        <v>216529.87768541925</v>
      </c>
      <c r="G193" s="45">
        <v>1713.5346206547479</v>
      </c>
      <c r="H193" s="45">
        <v>206731.23051970801</v>
      </c>
      <c r="I193" s="42"/>
      <c r="J193" s="42"/>
    </row>
    <row r="194" spans="1:10" x14ac:dyDescent="0.25">
      <c r="A194" s="81">
        <v>49919</v>
      </c>
      <c r="B194" s="44">
        <v>2036</v>
      </c>
      <c r="C194" s="45">
        <v>852.15449348929769</v>
      </c>
      <c r="D194" s="45">
        <v>861.38012716545018</v>
      </c>
      <c r="E194" s="45">
        <v>113320.92397378155</v>
      </c>
      <c r="F194" s="45">
        <v>217391.25781258469</v>
      </c>
      <c r="G194" s="45">
        <v>1713.5346206547479</v>
      </c>
      <c r="H194" s="45">
        <v>205879.07602621871</v>
      </c>
      <c r="I194" s="42"/>
      <c r="J194" s="42"/>
    </row>
    <row r="195" spans="1:10" x14ac:dyDescent="0.25">
      <c r="A195" s="81">
        <v>49949</v>
      </c>
      <c r="B195" s="44">
        <v>2036</v>
      </c>
      <c r="C195" s="45">
        <v>855.70513721216992</v>
      </c>
      <c r="D195" s="45">
        <v>857.82948344257795</v>
      </c>
      <c r="E195" s="45">
        <v>114176.62911099372</v>
      </c>
      <c r="F195" s="45">
        <v>218249.08729602728</v>
      </c>
      <c r="G195" s="45">
        <v>1713.5346206547479</v>
      </c>
      <c r="H195" s="45">
        <v>205023.37088900653</v>
      </c>
      <c r="I195" s="42"/>
      <c r="J195" s="42"/>
    </row>
    <row r="196" spans="1:10" x14ac:dyDescent="0.25">
      <c r="A196" s="81">
        <v>49980</v>
      </c>
      <c r="B196" s="44">
        <v>2036</v>
      </c>
      <c r="C196" s="45">
        <v>859.2705752838873</v>
      </c>
      <c r="D196" s="45">
        <v>854.26404537086057</v>
      </c>
      <c r="E196" s="45">
        <v>115035.8996862776</v>
      </c>
      <c r="F196" s="45">
        <v>219103.35134139814</v>
      </c>
      <c r="G196" s="45">
        <v>1713.5346206547479</v>
      </c>
      <c r="H196" s="45">
        <v>204164.10031372265</v>
      </c>
      <c r="I196" s="42"/>
      <c r="J196" s="42"/>
    </row>
    <row r="197" spans="1:10" x14ac:dyDescent="0.25">
      <c r="A197" s="81">
        <v>50010</v>
      </c>
      <c r="B197" s="44">
        <v>2036</v>
      </c>
      <c r="C197" s="45">
        <v>862.8508693475701</v>
      </c>
      <c r="D197" s="45">
        <v>850.68375130717777</v>
      </c>
      <c r="E197" s="45">
        <v>115898.75055562517</v>
      </c>
      <c r="F197" s="45">
        <v>219954.03509270531</v>
      </c>
      <c r="G197" s="45">
        <v>1713.5346206547479</v>
      </c>
      <c r="H197" s="45">
        <v>203301.24944437508</v>
      </c>
      <c r="I197" s="42"/>
      <c r="J197" s="42"/>
    </row>
    <row r="198" spans="1:10" x14ac:dyDescent="0.25">
      <c r="A198" s="81">
        <v>50041</v>
      </c>
      <c r="B198" s="44">
        <v>2037</v>
      </c>
      <c r="C198" s="45">
        <v>866.446081303185</v>
      </c>
      <c r="D198" s="45">
        <v>847.08853935156287</v>
      </c>
      <c r="E198" s="45">
        <v>116765.19663692836</v>
      </c>
      <c r="F198" s="45">
        <v>220801.12363205687</v>
      </c>
      <c r="G198" s="45">
        <v>1713.5346206547479</v>
      </c>
      <c r="H198" s="45">
        <v>202434.8033630719</v>
      </c>
      <c r="I198" s="42"/>
      <c r="J198" s="42"/>
    </row>
    <row r="199" spans="1:10" x14ac:dyDescent="0.25">
      <c r="A199" s="81">
        <v>50072</v>
      </c>
      <c r="B199" s="44">
        <v>2037</v>
      </c>
      <c r="C199" s="45">
        <v>870.05627330861489</v>
      </c>
      <c r="D199" s="45">
        <v>843.47834734613298</v>
      </c>
      <c r="E199" s="45">
        <v>117635.25291023697</v>
      </c>
      <c r="F199" s="45">
        <v>221644.601979403</v>
      </c>
      <c r="G199" s="45">
        <v>1713.5346206547479</v>
      </c>
      <c r="H199" s="45">
        <v>201564.74708976329</v>
      </c>
      <c r="I199" s="42"/>
      <c r="J199" s="42"/>
    </row>
    <row r="200" spans="1:10" x14ac:dyDescent="0.25">
      <c r="A200" s="81">
        <v>50100</v>
      </c>
      <c r="B200" s="44">
        <v>2037</v>
      </c>
      <c r="C200" s="45">
        <v>873.68150778073414</v>
      </c>
      <c r="D200" s="45">
        <v>839.85311287401373</v>
      </c>
      <c r="E200" s="45">
        <v>118508.93441801771</v>
      </c>
      <c r="F200" s="45">
        <v>222484.455092277</v>
      </c>
      <c r="G200" s="45">
        <v>1713.5346206547479</v>
      </c>
      <c r="H200" s="45">
        <v>200691.06558198255</v>
      </c>
      <c r="I200" s="42"/>
      <c r="J200" s="42"/>
    </row>
    <row r="201" spans="1:10" x14ac:dyDescent="0.25">
      <c r="A201" s="81">
        <v>50131</v>
      </c>
      <c r="B201" s="44">
        <v>2037</v>
      </c>
      <c r="C201" s="45">
        <v>877.32184739648721</v>
      </c>
      <c r="D201" s="45">
        <v>836.21277325826065</v>
      </c>
      <c r="E201" s="45">
        <v>119386.25626541419</v>
      </c>
      <c r="F201" s="45">
        <v>223320.66786553527</v>
      </c>
      <c r="G201" s="45">
        <v>1713.5346206547479</v>
      </c>
      <c r="H201" s="45">
        <v>199813.74373458605</v>
      </c>
      <c r="I201" s="42"/>
      <c r="J201" s="42"/>
    </row>
    <row r="202" spans="1:10" x14ac:dyDescent="0.25">
      <c r="A202" s="81">
        <v>50161</v>
      </c>
      <c r="B202" s="44">
        <v>2037</v>
      </c>
      <c r="C202" s="45">
        <v>880.97735509397262</v>
      </c>
      <c r="D202" s="45">
        <v>832.55726556077525</v>
      </c>
      <c r="E202" s="45">
        <v>120267.23362050817</v>
      </c>
      <c r="F202" s="45">
        <v>224153.22513109606</v>
      </c>
      <c r="G202" s="45">
        <v>1713.5346206547479</v>
      </c>
      <c r="H202" s="45">
        <v>198932.76637949207</v>
      </c>
      <c r="I202" s="42"/>
      <c r="J202" s="42"/>
    </row>
    <row r="203" spans="1:10" x14ac:dyDescent="0.25">
      <c r="A203" s="81">
        <v>50192</v>
      </c>
      <c r="B203" s="44">
        <v>2037</v>
      </c>
      <c r="C203" s="45">
        <v>884.64809407353084</v>
      </c>
      <c r="D203" s="45">
        <v>828.88652658121703</v>
      </c>
      <c r="E203" s="45">
        <v>121151.8817145817</v>
      </c>
      <c r="F203" s="45">
        <v>224982.11165767728</v>
      </c>
      <c r="G203" s="45">
        <v>1713.5346206547479</v>
      </c>
      <c r="H203" s="45">
        <v>198048.11828541855</v>
      </c>
      <c r="I203" s="42"/>
      <c r="J203" s="42"/>
    </row>
    <row r="204" spans="1:10" x14ac:dyDescent="0.25">
      <c r="A204" s="81">
        <v>50222</v>
      </c>
      <c r="B204" s="44">
        <v>2037</v>
      </c>
      <c r="C204" s="45">
        <v>888.33412779883713</v>
      </c>
      <c r="D204" s="45">
        <v>825.20049285591074</v>
      </c>
      <c r="E204" s="45">
        <v>122040.21584238054</v>
      </c>
      <c r="F204" s="45">
        <v>225807.31215053319</v>
      </c>
      <c r="G204" s="45">
        <v>1713.5346206547479</v>
      </c>
      <c r="H204" s="45">
        <v>197159.7841576197</v>
      </c>
      <c r="I204" s="42"/>
      <c r="J204" s="42"/>
    </row>
    <row r="205" spans="1:10" x14ac:dyDescent="0.25">
      <c r="A205" s="81">
        <v>50253</v>
      </c>
      <c r="B205" s="44">
        <v>2037</v>
      </c>
      <c r="C205" s="45">
        <v>892.03551999799902</v>
      </c>
      <c r="D205" s="45">
        <v>821.49910065674885</v>
      </c>
      <c r="E205" s="45">
        <v>122932.25136237853</v>
      </c>
      <c r="F205" s="45">
        <v>226628.81125118994</v>
      </c>
      <c r="G205" s="45">
        <v>1713.5346206547479</v>
      </c>
      <c r="H205" s="45">
        <v>196267.7486376217</v>
      </c>
      <c r="I205" s="42"/>
      <c r="J205" s="42"/>
    </row>
    <row r="206" spans="1:10" x14ac:dyDescent="0.25">
      <c r="A206" s="81">
        <v>50284</v>
      </c>
      <c r="B206" s="44">
        <v>2037</v>
      </c>
      <c r="C206" s="45">
        <v>895.7523346646575</v>
      </c>
      <c r="D206" s="45">
        <v>817.78228599009037</v>
      </c>
      <c r="E206" s="45">
        <v>123828.0036970432</v>
      </c>
      <c r="F206" s="45">
        <v>227446.59353718002</v>
      </c>
      <c r="G206" s="45">
        <v>1713.5346206547479</v>
      </c>
      <c r="H206" s="45">
        <v>195371.99630295704</v>
      </c>
      <c r="I206" s="42"/>
      <c r="J206" s="42"/>
    </row>
    <row r="207" spans="1:10" x14ac:dyDescent="0.25">
      <c r="A207" s="81">
        <v>50314</v>
      </c>
      <c r="B207" s="44">
        <v>2037</v>
      </c>
      <c r="C207" s="45">
        <v>899.48463605909353</v>
      </c>
      <c r="D207" s="45">
        <v>814.04998459565434</v>
      </c>
      <c r="E207" s="45">
        <v>124727.48833310229</v>
      </c>
      <c r="F207" s="45">
        <v>228260.64352177567</v>
      </c>
      <c r="G207" s="45">
        <v>1713.5346206547479</v>
      </c>
      <c r="H207" s="45">
        <v>194472.51166689795</v>
      </c>
      <c r="I207" s="42"/>
      <c r="J207" s="42"/>
    </row>
    <row r="208" spans="1:10" x14ac:dyDescent="0.25">
      <c r="A208" s="81">
        <v>50345</v>
      </c>
      <c r="B208" s="44">
        <v>2037</v>
      </c>
      <c r="C208" s="45">
        <v>903.23248870933969</v>
      </c>
      <c r="D208" s="45">
        <v>810.30213194540818</v>
      </c>
      <c r="E208" s="45">
        <v>125630.72082181163</v>
      </c>
      <c r="F208" s="45">
        <v>229070.94565372108</v>
      </c>
      <c r="G208" s="45">
        <v>1713.5346206547479</v>
      </c>
      <c r="H208" s="45">
        <v>193569.27917818862</v>
      </c>
      <c r="I208" s="42"/>
      <c r="J208" s="42"/>
    </row>
    <row r="209" spans="1:10" x14ac:dyDescent="0.25">
      <c r="A209" s="81">
        <v>50375</v>
      </c>
      <c r="B209" s="44">
        <v>2037</v>
      </c>
      <c r="C209" s="45">
        <v>906.9959574122953</v>
      </c>
      <c r="D209" s="45">
        <v>806.53866324245257</v>
      </c>
      <c r="E209" s="45">
        <v>126537.71677922392</v>
      </c>
      <c r="F209" s="45">
        <v>229877.48431696353</v>
      </c>
      <c r="G209" s="45">
        <v>1713.5346206547479</v>
      </c>
      <c r="H209" s="45">
        <v>192662.28322077633</v>
      </c>
      <c r="I209" s="42"/>
      <c r="J209" s="42"/>
    </row>
    <row r="210" spans="1:10" x14ac:dyDescent="0.25">
      <c r="A210" s="81">
        <v>50406</v>
      </c>
      <c r="B210" s="44">
        <v>2038</v>
      </c>
      <c r="C210" s="45">
        <v>910.77510723484647</v>
      </c>
      <c r="D210" s="45">
        <v>802.7595134199014</v>
      </c>
      <c r="E210" s="45">
        <v>127448.49188645877</v>
      </c>
      <c r="F210" s="45">
        <v>230680.24383038344</v>
      </c>
      <c r="G210" s="45">
        <v>1713.5346206547479</v>
      </c>
      <c r="H210" s="45">
        <v>191751.50811354149</v>
      </c>
      <c r="I210" s="42"/>
      <c r="J210" s="42"/>
    </row>
    <row r="211" spans="1:10" x14ac:dyDescent="0.25">
      <c r="A211" s="81">
        <v>50437</v>
      </c>
      <c r="B211" s="44">
        <v>2038</v>
      </c>
      <c r="C211" s="45">
        <v>914.57000351499164</v>
      </c>
      <c r="D211" s="45">
        <v>798.96461713975623</v>
      </c>
      <c r="E211" s="45">
        <v>128363.06188997376</v>
      </c>
      <c r="F211" s="45">
        <v>231479.20844752318</v>
      </c>
      <c r="G211" s="45">
        <v>1713.5346206547479</v>
      </c>
      <c r="H211" s="45">
        <v>190836.9381100265</v>
      </c>
      <c r="I211" s="42"/>
      <c r="J211" s="42"/>
    </row>
    <row r="212" spans="1:10" x14ac:dyDescent="0.25">
      <c r="A212" s="81">
        <v>50465</v>
      </c>
      <c r="B212" s="44">
        <v>2038</v>
      </c>
      <c r="C212" s="45">
        <v>918.38071186297077</v>
      </c>
      <c r="D212" s="45">
        <v>795.1539087917771</v>
      </c>
      <c r="E212" s="45">
        <v>129281.44260183674</v>
      </c>
      <c r="F212" s="45">
        <v>232274.36235631496</v>
      </c>
      <c r="G212" s="45">
        <v>1713.5346206547479</v>
      </c>
      <c r="H212" s="45">
        <v>189918.55739816354</v>
      </c>
      <c r="I212" s="42"/>
      <c r="J212" s="42"/>
    </row>
    <row r="213" spans="1:10" x14ac:dyDescent="0.25">
      <c r="A213" s="81">
        <v>50496</v>
      </c>
      <c r="B213" s="44">
        <v>2038</v>
      </c>
      <c r="C213" s="45">
        <v>922.20729816239975</v>
      </c>
      <c r="D213" s="45">
        <v>791.32732249234812</v>
      </c>
      <c r="E213" s="45">
        <v>130203.64989999913</v>
      </c>
      <c r="F213" s="45">
        <v>233065.68967880731</v>
      </c>
      <c r="G213" s="45">
        <v>1713.5346206547479</v>
      </c>
      <c r="H213" s="45">
        <v>188996.35010000115</v>
      </c>
      <c r="I213" s="42"/>
      <c r="J213" s="42"/>
    </row>
    <row r="214" spans="1:10" x14ac:dyDescent="0.25">
      <c r="A214" s="81">
        <v>50526</v>
      </c>
      <c r="B214" s="44">
        <v>2038</v>
      </c>
      <c r="C214" s="45">
        <v>926.04982857140976</v>
      </c>
      <c r="D214" s="45">
        <v>787.48479208333811</v>
      </c>
      <c r="E214" s="45">
        <v>131129.69972857053</v>
      </c>
      <c r="F214" s="45">
        <v>233853.17447089063</v>
      </c>
      <c r="G214" s="45">
        <v>1713.5346206547479</v>
      </c>
      <c r="H214" s="45">
        <v>188070.30027142973</v>
      </c>
      <c r="I214" s="42"/>
      <c r="J214" s="42"/>
    </row>
    <row r="215" spans="1:10" x14ac:dyDescent="0.25">
      <c r="A215" s="81">
        <v>50557</v>
      </c>
      <c r="B215" s="44">
        <v>2038</v>
      </c>
      <c r="C215" s="45">
        <v>929.90836952379061</v>
      </c>
      <c r="D215" s="45">
        <v>783.62625113095726</v>
      </c>
      <c r="E215" s="45">
        <v>132059.60809809432</v>
      </c>
      <c r="F215" s="45">
        <v>234636.80072202158</v>
      </c>
      <c r="G215" s="45">
        <v>1713.5346206547479</v>
      </c>
      <c r="H215" s="45">
        <v>187140.39190190594</v>
      </c>
      <c r="I215" s="42"/>
      <c r="J215" s="42"/>
    </row>
    <row r="216" spans="1:10" x14ac:dyDescent="0.25">
      <c r="A216" s="81">
        <v>50587</v>
      </c>
      <c r="B216" s="44">
        <v>2038</v>
      </c>
      <c r="C216" s="45">
        <v>933.78298773013978</v>
      </c>
      <c r="D216" s="45">
        <v>779.75163292460809</v>
      </c>
      <c r="E216" s="45">
        <v>132993.39108582446</v>
      </c>
      <c r="F216" s="45">
        <v>235416.55235494618</v>
      </c>
      <c r="G216" s="45">
        <v>1713.5346206547479</v>
      </c>
      <c r="H216" s="45">
        <v>186206.6089141758</v>
      </c>
      <c r="I216" s="42"/>
      <c r="J216" s="42"/>
    </row>
    <row r="217" spans="1:10" x14ac:dyDescent="0.25">
      <c r="A217" s="81">
        <v>50618</v>
      </c>
      <c r="B217" s="44">
        <v>2038</v>
      </c>
      <c r="C217" s="45">
        <v>937.67375017901531</v>
      </c>
      <c r="D217" s="45">
        <v>775.86087047573255</v>
      </c>
      <c r="E217" s="45">
        <v>133931.06483600347</v>
      </c>
      <c r="F217" s="45">
        <v>236192.41322542191</v>
      </c>
      <c r="G217" s="45">
        <v>1713.5346206547479</v>
      </c>
      <c r="H217" s="45">
        <v>185268.93516399679</v>
      </c>
      <c r="I217" s="42"/>
      <c r="J217" s="42"/>
    </row>
    <row r="218" spans="1:10" x14ac:dyDescent="0.25">
      <c r="A218" s="81">
        <v>50649</v>
      </c>
      <c r="B218" s="44">
        <v>2038</v>
      </c>
      <c r="C218" s="45">
        <v>941.58072413809452</v>
      </c>
      <c r="D218" s="45">
        <v>771.95389651665334</v>
      </c>
      <c r="E218" s="45">
        <v>134872.64556014157</v>
      </c>
      <c r="F218" s="45">
        <v>236964.36712193856</v>
      </c>
      <c r="G218" s="45">
        <v>1713.5346206547479</v>
      </c>
      <c r="H218" s="45">
        <v>184327.3544398587</v>
      </c>
      <c r="I218" s="42"/>
      <c r="J218" s="42"/>
    </row>
    <row r="219" spans="1:10" x14ac:dyDescent="0.25">
      <c r="A219" s="81">
        <v>50679</v>
      </c>
      <c r="B219" s="44">
        <v>2038</v>
      </c>
      <c r="C219" s="45">
        <v>945.50397715533654</v>
      </c>
      <c r="D219" s="45">
        <v>768.03064349941133</v>
      </c>
      <c r="E219" s="45">
        <v>135818.14953729691</v>
      </c>
      <c r="F219" s="45">
        <v>237732.39776543796</v>
      </c>
      <c r="G219" s="45">
        <v>1713.5346206547479</v>
      </c>
      <c r="H219" s="45">
        <v>183381.85046270335</v>
      </c>
      <c r="I219" s="42"/>
      <c r="J219" s="42"/>
    </row>
    <row r="220" spans="1:10" x14ac:dyDescent="0.25">
      <c r="A220" s="81">
        <v>50710</v>
      </c>
      <c r="B220" s="44">
        <v>2038</v>
      </c>
      <c r="C220" s="45">
        <v>949.44357706015046</v>
      </c>
      <c r="D220" s="45">
        <v>764.09104359459741</v>
      </c>
      <c r="E220" s="45">
        <v>136767.59311435706</v>
      </c>
      <c r="F220" s="45">
        <v>238496.48880903254</v>
      </c>
      <c r="G220" s="45">
        <v>1713.5346206547479</v>
      </c>
      <c r="H220" s="45">
        <v>182432.4068856432</v>
      </c>
      <c r="I220" s="42"/>
      <c r="J220" s="42"/>
    </row>
    <row r="221" spans="1:10" x14ac:dyDescent="0.25">
      <c r="A221" s="81">
        <v>50740</v>
      </c>
      <c r="B221" s="44">
        <v>2038</v>
      </c>
      <c r="C221" s="45">
        <v>953.39959196456778</v>
      </c>
      <c r="D221" s="45">
        <v>760.13502869018009</v>
      </c>
      <c r="E221" s="45">
        <v>137720.99270632165</v>
      </c>
      <c r="F221" s="45">
        <v>239256.62383772273</v>
      </c>
      <c r="G221" s="45">
        <v>1713.5346206547479</v>
      </c>
      <c r="H221" s="45">
        <v>181479.00729367862</v>
      </c>
      <c r="I221" s="42"/>
      <c r="J221" s="42"/>
    </row>
    <row r="222" spans="1:10" x14ac:dyDescent="0.25">
      <c r="A222" s="81">
        <v>50771</v>
      </c>
      <c r="B222" s="44">
        <v>2039</v>
      </c>
      <c r="C222" s="45">
        <v>957.37209026442031</v>
      </c>
      <c r="D222" s="45">
        <v>756.16253039032756</v>
      </c>
      <c r="E222" s="45">
        <v>138678.36479658607</v>
      </c>
      <c r="F222" s="45">
        <v>240012.78636811307</v>
      </c>
      <c r="G222" s="45">
        <v>1713.5346206547479</v>
      </c>
      <c r="H222" s="45">
        <v>180521.63520341419</v>
      </c>
      <c r="I222" s="42"/>
      <c r="J222" s="42"/>
    </row>
    <row r="223" spans="1:10" x14ac:dyDescent="0.25">
      <c r="A223" s="81">
        <v>50802</v>
      </c>
      <c r="B223" s="44">
        <v>2039</v>
      </c>
      <c r="C223" s="45">
        <v>961.36114064052208</v>
      </c>
      <c r="D223" s="45">
        <v>752.17348001422579</v>
      </c>
      <c r="E223" s="45">
        <v>139639.72593722658</v>
      </c>
      <c r="F223" s="45">
        <v>240764.9598481273</v>
      </c>
      <c r="G223" s="45">
        <v>1713.5346206547479</v>
      </c>
      <c r="H223" s="45">
        <v>179560.27406277368</v>
      </c>
      <c r="I223" s="42"/>
      <c r="J223" s="42"/>
    </row>
    <row r="224" spans="1:10" x14ac:dyDescent="0.25">
      <c r="A224" s="81">
        <v>50830</v>
      </c>
      <c r="B224" s="44">
        <v>2039</v>
      </c>
      <c r="C224" s="45">
        <v>965.36681205985758</v>
      </c>
      <c r="D224" s="45">
        <v>748.16780859489029</v>
      </c>
      <c r="E224" s="45">
        <v>140605.09274928644</v>
      </c>
      <c r="F224" s="45">
        <v>241513.12765672218</v>
      </c>
      <c r="G224" s="45">
        <v>1713.5346206547479</v>
      </c>
      <c r="H224" s="45">
        <v>178594.90725071382</v>
      </c>
      <c r="I224" s="42"/>
      <c r="J224" s="42"/>
    </row>
    <row r="225" spans="1:10" x14ac:dyDescent="0.25">
      <c r="A225" s="81">
        <v>50861</v>
      </c>
      <c r="B225" s="44">
        <v>2039</v>
      </c>
      <c r="C225" s="45">
        <v>969.38917377677353</v>
      </c>
      <c r="D225" s="45">
        <v>744.14544687797434</v>
      </c>
      <c r="E225" s="45">
        <v>141574.48192306323</v>
      </c>
      <c r="F225" s="45">
        <v>242257.27310360016</v>
      </c>
      <c r="G225" s="45">
        <v>1713.5346206547479</v>
      </c>
      <c r="H225" s="45">
        <v>177625.51807693703</v>
      </c>
      <c r="I225" s="42"/>
      <c r="J225" s="42"/>
    </row>
    <row r="226" spans="1:10" x14ac:dyDescent="0.25">
      <c r="A226" s="81">
        <v>50891</v>
      </c>
      <c r="B226" s="44">
        <v>2039</v>
      </c>
      <c r="C226" s="45">
        <v>973.42829533417682</v>
      </c>
      <c r="D226" s="45">
        <v>740.10632532057105</v>
      </c>
      <c r="E226" s="45">
        <v>142547.91021839742</v>
      </c>
      <c r="F226" s="45">
        <v>242997.37942892074</v>
      </c>
      <c r="G226" s="45">
        <v>1713.5346206547479</v>
      </c>
      <c r="H226" s="45">
        <v>176652.08978160284</v>
      </c>
      <c r="I226" s="42"/>
      <c r="J226" s="42"/>
    </row>
    <row r="227" spans="1:10" x14ac:dyDescent="0.25">
      <c r="A227" s="81">
        <v>50922</v>
      </c>
      <c r="B227" s="44">
        <v>2039</v>
      </c>
      <c r="C227" s="45">
        <v>977.48424656473605</v>
      </c>
      <c r="D227" s="45">
        <v>736.05037409001181</v>
      </c>
      <c r="E227" s="45">
        <v>143525.39446496216</v>
      </c>
      <c r="F227" s="45">
        <v>243733.42980301075</v>
      </c>
      <c r="G227" s="45">
        <v>1713.5346206547479</v>
      </c>
      <c r="H227" s="45">
        <v>175674.60553503811</v>
      </c>
      <c r="I227" s="42"/>
      <c r="J227" s="42"/>
    </row>
    <row r="228" spans="1:10" x14ac:dyDescent="0.25">
      <c r="A228" s="81">
        <v>50952</v>
      </c>
      <c r="B228" s="44">
        <v>2039</v>
      </c>
      <c r="C228" s="45">
        <v>981.55709759208912</v>
      </c>
      <c r="D228" s="45">
        <v>731.97752306265875</v>
      </c>
      <c r="E228" s="45">
        <v>144506.95156255426</v>
      </c>
      <c r="F228" s="45">
        <v>244465.40732607341</v>
      </c>
      <c r="G228" s="45">
        <v>1713.5346206547479</v>
      </c>
      <c r="H228" s="45">
        <v>174693.04843744601</v>
      </c>
      <c r="I228" s="42"/>
      <c r="J228" s="42"/>
    </row>
    <row r="229" spans="1:10" x14ac:dyDescent="0.25">
      <c r="A229" s="81">
        <v>50983</v>
      </c>
      <c r="B229" s="44">
        <v>2039</v>
      </c>
      <c r="C229" s="45">
        <v>985.64691883205614</v>
      </c>
      <c r="D229" s="45">
        <v>727.88770182269172</v>
      </c>
      <c r="E229" s="45">
        <v>145492.59848138632</v>
      </c>
      <c r="F229" s="45">
        <v>245193.29502789609</v>
      </c>
      <c r="G229" s="45">
        <v>1713.5346206547479</v>
      </c>
      <c r="H229" s="45">
        <v>173707.40151861394</v>
      </c>
      <c r="I229" s="42"/>
      <c r="J229" s="42"/>
    </row>
    <row r="230" spans="1:10" x14ac:dyDescent="0.25">
      <c r="A230" s="81">
        <v>51014</v>
      </c>
      <c r="B230" s="44">
        <v>2039</v>
      </c>
      <c r="C230" s="45">
        <v>989.75378099385637</v>
      </c>
      <c r="D230" s="45">
        <v>723.7808396608915</v>
      </c>
      <c r="E230" s="45">
        <v>146482.35226238018</v>
      </c>
      <c r="F230" s="45">
        <v>245917.075867557</v>
      </c>
      <c r="G230" s="45">
        <v>1713.5346206547479</v>
      </c>
      <c r="H230" s="45">
        <v>172717.64773762008</v>
      </c>
      <c r="I230" s="42"/>
      <c r="J230" s="42"/>
    </row>
    <row r="231" spans="1:10" x14ac:dyDescent="0.25">
      <c r="A231" s="81">
        <v>51044</v>
      </c>
      <c r="B231" s="44">
        <v>2039</v>
      </c>
      <c r="C231" s="45">
        <v>993.87775508133075</v>
      </c>
      <c r="D231" s="45">
        <v>719.65686557341712</v>
      </c>
      <c r="E231" s="45">
        <v>147476.23001746152</v>
      </c>
      <c r="F231" s="45">
        <v>246636.73273313043</v>
      </c>
      <c r="G231" s="45">
        <v>1713.5346206547479</v>
      </c>
      <c r="H231" s="45">
        <v>171723.76998253874</v>
      </c>
      <c r="I231" s="42"/>
      <c r="J231" s="42"/>
    </row>
    <row r="232" spans="1:10" x14ac:dyDescent="0.25">
      <c r="A232" s="81">
        <v>51075</v>
      </c>
      <c r="B232" s="44">
        <v>2039</v>
      </c>
      <c r="C232" s="45">
        <v>998.01891239416966</v>
      </c>
      <c r="D232" s="45">
        <v>715.51570826057821</v>
      </c>
      <c r="E232" s="45">
        <v>148474.2489298557</v>
      </c>
      <c r="F232" s="45">
        <v>247352.24844139101</v>
      </c>
      <c r="G232" s="45">
        <v>1713.5346206547479</v>
      </c>
      <c r="H232" s="45">
        <v>170725.75107014456</v>
      </c>
      <c r="I232" s="42"/>
      <c r="J232" s="42"/>
    </row>
    <row r="233" spans="1:10" x14ac:dyDescent="0.25">
      <c r="A233" s="81">
        <v>51105</v>
      </c>
      <c r="B233" s="44">
        <v>2039</v>
      </c>
      <c r="C233" s="45">
        <v>1002.1773245291455</v>
      </c>
      <c r="D233" s="45">
        <v>711.35729612560237</v>
      </c>
      <c r="E233" s="45">
        <v>149476.42625438486</v>
      </c>
      <c r="F233" s="45">
        <v>248063.60573751663</v>
      </c>
      <c r="G233" s="45">
        <v>1713.5346206547479</v>
      </c>
      <c r="H233" s="45">
        <v>169723.5737456154</v>
      </c>
      <c r="I233" s="42"/>
      <c r="J233" s="42"/>
    </row>
    <row r="234" spans="1:10" x14ac:dyDescent="0.25">
      <c r="A234" s="81">
        <v>51136</v>
      </c>
      <c r="B234" s="44">
        <v>2040</v>
      </c>
      <c r="C234" s="45">
        <v>1006.3530633813504</v>
      </c>
      <c r="D234" s="45">
        <v>707.18155727339752</v>
      </c>
      <c r="E234" s="45">
        <v>150482.77931776622</v>
      </c>
      <c r="F234" s="45">
        <v>248770.78729479003</v>
      </c>
      <c r="G234" s="45">
        <v>1713.5346206547479</v>
      </c>
      <c r="H234" s="45">
        <v>168717.22068223404</v>
      </c>
      <c r="I234" s="42"/>
      <c r="J234" s="42"/>
    </row>
    <row r="235" spans="1:10" x14ac:dyDescent="0.25">
      <c r="A235" s="81">
        <v>51167</v>
      </c>
      <c r="B235" s="44">
        <v>2040</v>
      </c>
      <c r="C235" s="45">
        <v>1010.5462011454393</v>
      </c>
      <c r="D235" s="45">
        <v>702.98841950930853</v>
      </c>
      <c r="E235" s="45">
        <v>151493.32551891168</v>
      </c>
      <c r="F235" s="45">
        <v>249473.77571429935</v>
      </c>
      <c r="G235" s="45">
        <v>1713.5346206547479</v>
      </c>
      <c r="H235" s="45">
        <v>167706.67448108859</v>
      </c>
      <c r="I235" s="42"/>
      <c r="J235" s="42"/>
    </row>
    <row r="236" spans="1:10" x14ac:dyDescent="0.25">
      <c r="A236" s="81">
        <v>51196</v>
      </c>
      <c r="B236" s="44">
        <v>2040</v>
      </c>
      <c r="C236" s="45">
        <v>1014.7568103168787</v>
      </c>
      <c r="D236" s="45">
        <v>698.77781033786914</v>
      </c>
      <c r="E236" s="45">
        <v>152508.08232922855</v>
      </c>
      <c r="F236" s="45">
        <v>250172.55352463722</v>
      </c>
      <c r="G236" s="45">
        <v>1713.5346206547479</v>
      </c>
      <c r="H236" s="45">
        <v>166691.91767077171</v>
      </c>
      <c r="I236" s="42"/>
      <c r="J236" s="42"/>
    </row>
    <row r="237" spans="1:10" x14ac:dyDescent="0.25">
      <c r="A237" s="81">
        <v>51227</v>
      </c>
      <c r="B237" s="44">
        <v>2040</v>
      </c>
      <c r="C237" s="45">
        <v>1018.984963693199</v>
      </c>
      <c r="D237" s="45">
        <v>694.54965696154886</v>
      </c>
      <c r="E237" s="45">
        <v>153527.06729292174</v>
      </c>
      <c r="F237" s="45">
        <v>250867.10318159877</v>
      </c>
      <c r="G237" s="45">
        <v>1713.5346206547479</v>
      </c>
      <c r="H237" s="45">
        <v>165672.93270707852</v>
      </c>
      <c r="I237" s="42"/>
      <c r="J237" s="42"/>
    </row>
    <row r="238" spans="1:10" x14ac:dyDescent="0.25">
      <c r="A238" s="81">
        <v>51257</v>
      </c>
      <c r="B238" s="44">
        <v>2040</v>
      </c>
      <c r="C238" s="45">
        <v>1023.230734375254</v>
      </c>
      <c r="D238" s="45">
        <v>690.3038862794939</v>
      </c>
      <c r="E238" s="45">
        <v>154550.29802729699</v>
      </c>
      <c r="F238" s="45">
        <v>251557.40706787826</v>
      </c>
      <c r="G238" s="45">
        <v>1713.5346206547479</v>
      </c>
      <c r="H238" s="45">
        <v>164649.70197270327</v>
      </c>
      <c r="I238" s="42"/>
      <c r="J238" s="42"/>
    </row>
    <row r="239" spans="1:10" x14ac:dyDescent="0.25">
      <c r="A239" s="81">
        <v>51288</v>
      </c>
      <c r="B239" s="44">
        <v>2040</v>
      </c>
      <c r="C239" s="45">
        <v>1027.4941957684841</v>
      </c>
      <c r="D239" s="45">
        <v>686.04042488626374</v>
      </c>
      <c r="E239" s="45">
        <v>155577.79222306548</v>
      </c>
      <c r="F239" s="45">
        <v>252243.44749276454</v>
      </c>
      <c r="G239" s="45">
        <v>1713.5346206547479</v>
      </c>
      <c r="H239" s="45">
        <v>163622.20777693478</v>
      </c>
      <c r="I239" s="42"/>
      <c r="J239" s="42"/>
    </row>
    <row r="240" spans="1:10" x14ac:dyDescent="0.25">
      <c r="A240" s="81">
        <v>51318</v>
      </c>
      <c r="B240" s="44">
        <v>2040</v>
      </c>
      <c r="C240" s="45">
        <v>1031.7754215841862</v>
      </c>
      <c r="D240" s="45">
        <v>681.75919907056164</v>
      </c>
      <c r="E240" s="45">
        <v>156609.56764464968</v>
      </c>
      <c r="F240" s="45">
        <v>252925.2066918351</v>
      </c>
      <c r="G240" s="45">
        <v>1713.5346206547479</v>
      </c>
      <c r="H240" s="45">
        <v>162590.43235535058</v>
      </c>
      <c r="I240" s="42"/>
      <c r="J240" s="42"/>
    </row>
    <row r="241" spans="1:10" x14ac:dyDescent="0.25">
      <c r="A241" s="81">
        <v>51349</v>
      </c>
      <c r="B241" s="44">
        <v>2040</v>
      </c>
      <c r="C241" s="45">
        <v>1036.074485840787</v>
      </c>
      <c r="D241" s="45">
        <v>677.46013481396074</v>
      </c>
      <c r="E241" s="45">
        <v>157645.64213049048</v>
      </c>
      <c r="F241" s="45">
        <v>253602.66682664907</v>
      </c>
      <c r="G241" s="45">
        <v>1713.5346206547479</v>
      </c>
      <c r="H241" s="45">
        <v>161554.35786950978</v>
      </c>
      <c r="I241" s="42"/>
      <c r="J241" s="42"/>
    </row>
    <row r="242" spans="1:10" x14ac:dyDescent="0.25">
      <c r="A242" s="81">
        <v>51380</v>
      </c>
      <c r="B242" s="44">
        <v>2040</v>
      </c>
      <c r="C242" s="45">
        <v>1040.3914628651237</v>
      </c>
      <c r="D242" s="45">
        <v>673.14315778962407</v>
      </c>
      <c r="E242" s="45">
        <v>158686.03359335559</v>
      </c>
      <c r="F242" s="45">
        <v>254275.8099844387</v>
      </c>
      <c r="G242" s="45">
        <v>1713.5346206547479</v>
      </c>
      <c r="H242" s="45">
        <v>160513.96640664467</v>
      </c>
      <c r="I242" s="42"/>
      <c r="J242" s="42"/>
    </row>
    <row r="243" spans="1:10" x14ac:dyDescent="0.25">
      <c r="A243" s="81">
        <v>51410</v>
      </c>
      <c r="B243" s="44">
        <v>2040</v>
      </c>
      <c r="C243" s="45">
        <v>1044.7264272937282</v>
      </c>
      <c r="D243" s="45">
        <v>668.80819336101956</v>
      </c>
      <c r="E243" s="45">
        <v>159730.76002064932</v>
      </c>
      <c r="F243" s="45">
        <v>254944.61817779971</v>
      </c>
      <c r="G243" s="45">
        <v>1713.5346206547479</v>
      </c>
      <c r="H243" s="45">
        <v>159469.23997935094</v>
      </c>
      <c r="I243" s="42"/>
      <c r="J243" s="42"/>
    </row>
    <row r="244" spans="1:10" x14ac:dyDescent="0.25">
      <c r="A244" s="81">
        <v>51441</v>
      </c>
      <c r="B244" s="44">
        <v>2040</v>
      </c>
      <c r="C244" s="45">
        <v>1049.079454074119</v>
      </c>
      <c r="D244" s="45">
        <v>664.455166580629</v>
      </c>
      <c r="E244" s="45">
        <v>160779.83947472344</v>
      </c>
      <c r="F244" s="45">
        <v>255609.07334438033</v>
      </c>
      <c r="G244" s="45">
        <v>1713.5346206547479</v>
      </c>
      <c r="H244" s="45">
        <v>158420.16052527682</v>
      </c>
      <c r="I244" s="42"/>
      <c r="J244" s="42"/>
    </row>
    <row r="245" spans="1:10" x14ac:dyDescent="0.25">
      <c r="A245" s="81">
        <v>51471</v>
      </c>
      <c r="B245" s="44">
        <v>2040</v>
      </c>
      <c r="C245" s="45">
        <v>1053.4506184660945</v>
      </c>
      <c r="D245" s="45">
        <v>660.08400218865347</v>
      </c>
      <c r="E245" s="45">
        <v>161833.29009318954</v>
      </c>
      <c r="F245" s="45">
        <v>256269.15734656897</v>
      </c>
      <c r="G245" s="45">
        <v>1713.5346206547479</v>
      </c>
      <c r="H245" s="45">
        <v>157366.70990681072</v>
      </c>
      <c r="I245" s="42"/>
      <c r="J245" s="42"/>
    </row>
    <row r="246" spans="1:10" x14ac:dyDescent="0.25">
      <c r="A246" s="81">
        <v>51502</v>
      </c>
      <c r="B246" s="44">
        <v>2041</v>
      </c>
      <c r="C246" s="45">
        <v>1057.8399960430365</v>
      </c>
      <c r="D246" s="45">
        <v>655.69462461171133</v>
      </c>
      <c r="E246" s="45">
        <v>162891.13008923258</v>
      </c>
      <c r="F246" s="45">
        <v>256924.85197118067</v>
      </c>
      <c r="G246" s="45">
        <v>1713.5346206547479</v>
      </c>
      <c r="H246" s="45">
        <v>156308.86991076768</v>
      </c>
      <c r="I246" s="42"/>
      <c r="J246" s="42"/>
    </row>
    <row r="247" spans="1:10" x14ac:dyDescent="0.25">
      <c r="A247" s="81">
        <v>51533</v>
      </c>
      <c r="B247" s="44">
        <v>2041</v>
      </c>
      <c r="C247" s="45">
        <v>1062.2476626932157</v>
      </c>
      <c r="D247" s="45">
        <v>651.28695796153204</v>
      </c>
      <c r="E247" s="45">
        <v>163953.37775192579</v>
      </c>
      <c r="F247" s="45">
        <v>257576.13892914221</v>
      </c>
      <c r="G247" s="45">
        <v>1713.5346206547479</v>
      </c>
      <c r="H247" s="45">
        <v>155246.62224807448</v>
      </c>
      <c r="I247" s="42"/>
      <c r="J247" s="42"/>
    </row>
    <row r="248" spans="1:10" x14ac:dyDescent="0.25">
      <c r="A248" s="81">
        <v>51561</v>
      </c>
      <c r="B248" s="44">
        <v>2041</v>
      </c>
      <c r="C248" s="45">
        <v>1066.673694621104</v>
      </c>
      <c r="D248" s="45">
        <v>646.86092603364375</v>
      </c>
      <c r="E248" s="45">
        <v>165020.05144654689</v>
      </c>
      <c r="F248" s="45">
        <v>258222.99985517585</v>
      </c>
      <c r="G248" s="45">
        <v>1713.5346206547479</v>
      </c>
      <c r="H248" s="45">
        <v>154179.94855345337</v>
      </c>
      <c r="I248" s="42"/>
      <c r="J248" s="42"/>
    </row>
    <row r="249" spans="1:10" x14ac:dyDescent="0.25">
      <c r="A249" s="81">
        <v>51592</v>
      </c>
      <c r="B249" s="44">
        <v>2041</v>
      </c>
      <c r="C249" s="45">
        <v>1071.1181683486921</v>
      </c>
      <c r="D249" s="45">
        <v>642.4164523060557</v>
      </c>
      <c r="E249" s="45">
        <v>166091.16961489557</v>
      </c>
      <c r="F249" s="45">
        <v>258865.41630748191</v>
      </c>
      <c r="G249" s="45">
        <v>1713.5346206547479</v>
      </c>
      <c r="H249" s="45">
        <v>153108.83038510469</v>
      </c>
      <c r="I249" s="42"/>
      <c r="J249" s="42"/>
    </row>
    <row r="250" spans="1:10" x14ac:dyDescent="0.25">
      <c r="A250" s="81">
        <v>51622</v>
      </c>
      <c r="B250" s="44">
        <v>2041</v>
      </c>
      <c r="C250" s="45">
        <v>1075.5811607168116</v>
      </c>
      <c r="D250" s="45">
        <v>637.95345993793626</v>
      </c>
      <c r="E250" s="45">
        <v>167166.75077561237</v>
      </c>
      <c r="F250" s="45">
        <v>259503.36976741985</v>
      </c>
      <c r="G250" s="45">
        <v>1713.5346206547479</v>
      </c>
      <c r="H250" s="45">
        <v>152033.2492243879</v>
      </c>
      <c r="I250" s="42"/>
      <c r="J250" s="42"/>
    </row>
    <row r="251" spans="1:10" x14ac:dyDescent="0.25">
      <c r="A251" s="81">
        <v>51653</v>
      </c>
      <c r="B251" s="44">
        <v>2041</v>
      </c>
      <c r="C251" s="45">
        <v>1080.0627488864648</v>
      </c>
      <c r="D251" s="45">
        <v>633.47187176828299</v>
      </c>
      <c r="E251" s="45">
        <v>168246.81352449884</v>
      </c>
      <c r="F251" s="45">
        <v>260136.84163918812</v>
      </c>
      <c r="G251" s="45">
        <v>1713.5346206547479</v>
      </c>
      <c r="H251" s="45">
        <v>150953.18647550142</v>
      </c>
      <c r="I251" s="42"/>
      <c r="J251" s="42"/>
    </row>
    <row r="252" spans="1:10" x14ac:dyDescent="0.25">
      <c r="A252" s="81">
        <v>51683</v>
      </c>
      <c r="B252" s="44">
        <v>2041</v>
      </c>
      <c r="C252" s="45">
        <v>1084.5630103401586</v>
      </c>
      <c r="D252" s="45">
        <v>628.97161031458927</v>
      </c>
      <c r="E252" s="45">
        <v>169331.37653483899</v>
      </c>
      <c r="F252" s="45">
        <v>260765.81324950271</v>
      </c>
      <c r="G252" s="45">
        <v>1713.5346206547479</v>
      </c>
      <c r="H252" s="45">
        <v>149868.62346516128</v>
      </c>
      <c r="I252" s="42"/>
      <c r="J252" s="42"/>
    </row>
    <row r="253" spans="1:10" x14ac:dyDescent="0.25">
      <c r="A253" s="81">
        <v>51714</v>
      </c>
      <c r="B253" s="44">
        <v>2041</v>
      </c>
      <c r="C253" s="45">
        <v>1089.0820228832426</v>
      </c>
      <c r="D253" s="45">
        <v>624.45259777150534</v>
      </c>
      <c r="E253" s="45">
        <v>170420.45855772222</v>
      </c>
      <c r="F253" s="45">
        <v>261390.26584727422</v>
      </c>
      <c r="G253" s="45">
        <v>1713.5346206547479</v>
      </c>
      <c r="H253" s="45">
        <v>148779.54144227804</v>
      </c>
      <c r="I253" s="42"/>
      <c r="J253" s="42"/>
    </row>
    <row r="254" spans="1:10" x14ac:dyDescent="0.25">
      <c r="A254" s="81">
        <v>51745</v>
      </c>
      <c r="B254" s="44">
        <v>2041</v>
      </c>
      <c r="C254" s="45">
        <v>1093.6198646452558</v>
      </c>
      <c r="D254" s="45">
        <v>619.91475600949195</v>
      </c>
      <c r="E254" s="45">
        <v>171514.07842236749</v>
      </c>
      <c r="F254" s="45">
        <v>262010.18060328372</v>
      </c>
      <c r="G254" s="45">
        <v>1713.5346206547479</v>
      </c>
      <c r="H254" s="45">
        <v>147685.92157763278</v>
      </c>
      <c r="I254" s="42"/>
      <c r="J254" s="42"/>
    </row>
    <row r="255" spans="1:10" x14ac:dyDescent="0.25">
      <c r="A255" s="81">
        <v>51775</v>
      </c>
      <c r="B255" s="44">
        <v>2041</v>
      </c>
      <c r="C255" s="45">
        <v>1098.1766140812779</v>
      </c>
      <c r="D255" s="45">
        <v>615.35800657346988</v>
      </c>
      <c r="E255" s="45">
        <v>172612.25503644877</v>
      </c>
      <c r="F255" s="45">
        <v>262625.53860985721</v>
      </c>
      <c r="G255" s="45">
        <v>1713.5346206547479</v>
      </c>
      <c r="H255" s="45">
        <v>146587.74496355149</v>
      </c>
      <c r="I255" s="42"/>
      <c r="J255" s="42"/>
    </row>
    <row r="256" spans="1:10" x14ac:dyDescent="0.25">
      <c r="A256" s="81">
        <v>51806</v>
      </c>
      <c r="B256" s="44">
        <v>2041</v>
      </c>
      <c r="C256" s="45">
        <v>1102.7523499732833</v>
      </c>
      <c r="D256" s="45">
        <v>610.78227068146464</v>
      </c>
      <c r="E256" s="45">
        <v>173715.00738642205</v>
      </c>
      <c r="F256" s="45">
        <v>263236.32088053867</v>
      </c>
      <c r="G256" s="45">
        <v>1713.5346206547479</v>
      </c>
      <c r="H256" s="45">
        <v>145484.99261357822</v>
      </c>
      <c r="I256" s="42"/>
      <c r="J256" s="42"/>
    </row>
    <row r="257" spans="1:10" x14ac:dyDescent="0.25">
      <c r="A257" s="81">
        <v>51836</v>
      </c>
      <c r="B257" s="44">
        <v>2041</v>
      </c>
      <c r="C257" s="45">
        <v>1107.3471514315052</v>
      </c>
      <c r="D257" s="45">
        <v>606.1874692232426</v>
      </c>
      <c r="E257" s="45">
        <v>174822.35453785356</v>
      </c>
      <c r="F257" s="45">
        <v>263842.50834976189</v>
      </c>
      <c r="G257" s="45">
        <v>1713.5346206547479</v>
      </c>
      <c r="H257" s="45">
        <v>144377.6454621467</v>
      </c>
      <c r="I257" s="42"/>
      <c r="J257" s="42"/>
    </row>
    <row r="258" spans="1:10" x14ac:dyDescent="0.25">
      <c r="A258" s="81">
        <v>51867</v>
      </c>
      <c r="B258" s="44">
        <v>2042</v>
      </c>
      <c r="C258" s="45">
        <v>1111.9610978958033</v>
      </c>
      <c r="D258" s="45">
        <v>601.57352275894459</v>
      </c>
      <c r="E258" s="45">
        <v>175934.31563574937</v>
      </c>
      <c r="F258" s="45">
        <v>264444.08187252085</v>
      </c>
      <c r="G258" s="45">
        <v>1713.5346206547479</v>
      </c>
      <c r="H258" s="45">
        <v>143265.68436425089</v>
      </c>
      <c r="I258" s="42"/>
      <c r="J258" s="42"/>
    </row>
    <row r="259" spans="1:10" x14ac:dyDescent="0.25">
      <c r="A259" s="81">
        <v>51898</v>
      </c>
      <c r="B259" s="44">
        <v>2042</v>
      </c>
      <c r="C259" s="45">
        <v>1116.5942691370358</v>
      </c>
      <c r="D259" s="45">
        <v>596.94035151771209</v>
      </c>
      <c r="E259" s="45">
        <v>177050.90990488642</v>
      </c>
      <c r="F259" s="45">
        <v>265041.02222403855</v>
      </c>
      <c r="G259" s="45">
        <v>1713.5346206547479</v>
      </c>
      <c r="H259" s="45">
        <v>142149.09009511385</v>
      </c>
      <c r="I259" s="42"/>
      <c r="J259" s="42"/>
    </row>
    <row r="260" spans="1:10" x14ac:dyDescent="0.25">
      <c r="A260" s="81">
        <v>51926</v>
      </c>
      <c r="B260" s="44">
        <v>2042</v>
      </c>
      <c r="C260" s="45">
        <v>1121.2467452584401</v>
      </c>
      <c r="D260" s="45">
        <v>592.28787539630775</v>
      </c>
      <c r="E260" s="45">
        <v>178172.15665014487</v>
      </c>
      <c r="F260" s="45">
        <v>265633.31009943486</v>
      </c>
      <c r="G260" s="45">
        <v>1713.5346206547479</v>
      </c>
      <c r="H260" s="45">
        <v>141027.84334985539</v>
      </c>
      <c r="I260" s="42"/>
      <c r="J260" s="42"/>
    </row>
    <row r="261" spans="1:10" x14ac:dyDescent="0.25">
      <c r="A261" s="81">
        <v>51957</v>
      </c>
      <c r="B261" s="44">
        <v>2042</v>
      </c>
      <c r="C261" s="45">
        <v>1125.9186066970169</v>
      </c>
      <c r="D261" s="45">
        <v>587.61601395773084</v>
      </c>
      <c r="E261" s="45">
        <v>179298.0752568419</v>
      </c>
      <c r="F261" s="45">
        <v>266220.92611339258</v>
      </c>
      <c r="G261" s="45">
        <v>1713.5346206547479</v>
      </c>
      <c r="H261" s="45">
        <v>139901.92474315836</v>
      </c>
      <c r="I261" s="42"/>
      <c r="J261" s="42"/>
    </row>
    <row r="262" spans="1:10" x14ac:dyDescent="0.25">
      <c r="A262" s="81">
        <v>51987</v>
      </c>
      <c r="B262" s="44">
        <v>2042</v>
      </c>
      <c r="C262" s="45">
        <v>1130.6099342249213</v>
      </c>
      <c r="D262" s="45">
        <v>582.92468642982658</v>
      </c>
      <c r="E262" s="45">
        <v>180428.68519106682</v>
      </c>
      <c r="F262" s="45">
        <v>266803.85079982242</v>
      </c>
      <c r="G262" s="45">
        <v>1713.5346206547479</v>
      </c>
      <c r="H262" s="45">
        <v>138771.31480893344</v>
      </c>
      <c r="I262" s="42"/>
      <c r="J262" s="42"/>
    </row>
    <row r="263" spans="1:10" x14ac:dyDescent="0.25">
      <c r="A263" s="81">
        <v>52018</v>
      </c>
      <c r="B263" s="44">
        <v>2042</v>
      </c>
      <c r="C263" s="45">
        <v>1135.3208089508585</v>
      </c>
      <c r="D263" s="45">
        <v>578.21381170388941</v>
      </c>
      <c r="E263" s="45">
        <v>181564.00600001769</v>
      </c>
      <c r="F263" s="45">
        <v>267382.06461152632</v>
      </c>
      <c r="G263" s="45">
        <v>1713.5346206547479</v>
      </c>
      <c r="H263" s="45">
        <v>137635.99399998257</v>
      </c>
      <c r="I263" s="42"/>
      <c r="J263" s="42"/>
    </row>
    <row r="264" spans="1:10" x14ac:dyDescent="0.25">
      <c r="A264" s="81">
        <v>52048</v>
      </c>
      <c r="B264" s="44">
        <v>2042</v>
      </c>
      <c r="C264" s="45">
        <v>1140.0513123214871</v>
      </c>
      <c r="D264" s="45">
        <v>573.48330833326077</v>
      </c>
      <c r="E264" s="45">
        <v>182704.05731233917</v>
      </c>
      <c r="F264" s="45">
        <v>267955.54791985959</v>
      </c>
      <c r="G264" s="45">
        <v>1713.5346206547479</v>
      </c>
      <c r="H264" s="45">
        <v>136495.9426876611</v>
      </c>
      <c r="I264" s="42"/>
      <c r="J264" s="42"/>
    </row>
    <row r="265" spans="1:10" x14ac:dyDescent="0.25">
      <c r="A265" s="81">
        <v>52079</v>
      </c>
      <c r="B265" s="44">
        <v>2042</v>
      </c>
      <c r="C265" s="45">
        <v>1144.8015261228265</v>
      </c>
      <c r="D265" s="45">
        <v>568.73309453192121</v>
      </c>
      <c r="E265" s="45">
        <v>183848.85883846198</v>
      </c>
      <c r="F265" s="45">
        <v>268524.28101439151</v>
      </c>
      <c r="G265" s="45">
        <v>1713.5346206547479</v>
      </c>
      <c r="H265" s="45">
        <v>135351.14116153828</v>
      </c>
      <c r="I265" s="42"/>
      <c r="J265" s="42"/>
    </row>
    <row r="266" spans="1:10" x14ac:dyDescent="0.25">
      <c r="A266" s="81">
        <v>52110</v>
      </c>
      <c r="B266" s="44">
        <v>2042</v>
      </c>
      <c r="C266" s="45">
        <v>1149.5715324816715</v>
      </c>
      <c r="D266" s="45">
        <v>563.96308817307624</v>
      </c>
      <c r="E266" s="45">
        <v>184998.43037094365</v>
      </c>
      <c r="F266" s="45">
        <v>269088.24410256458</v>
      </c>
      <c r="G266" s="45">
        <v>1713.5346206547479</v>
      </c>
      <c r="H266" s="45">
        <v>134201.56962905661</v>
      </c>
      <c r="I266" s="42"/>
      <c r="J266" s="42"/>
    </row>
    <row r="267" spans="1:10" x14ac:dyDescent="0.25">
      <c r="A267" s="81">
        <v>52140</v>
      </c>
      <c r="B267" s="44">
        <v>2042</v>
      </c>
      <c r="C267" s="45">
        <v>1154.3614138670118</v>
      </c>
      <c r="D267" s="45">
        <v>559.17320678773592</v>
      </c>
      <c r="E267" s="45">
        <v>186152.79178481066</v>
      </c>
      <c r="F267" s="45">
        <v>269647.41730935231</v>
      </c>
      <c r="G267" s="45">
        <v>1713.5346206547479</v>
      </c>
      <c r="H267" s="45">
        <v>133047.2082151896</v>
      </c>
      <c r="I267" s="42"/>
      <c r="J267" s="42"/>
    </row>
    <row r="268" spans="1:10" x14ac:dyDescent="0.25">
      <c r="A268" s="81">
        <v>52171</v>
      </c>
      <c r="B268" s="44">
        <v>2042</v>
      </c>
      <c r="C268" s="45">
        <v>1159.1712530914579</v>
      </c>
      <c r="D268" s="45">
        <v>554.36336756329001</v>
      </c>
      <c r="E268" s="45">
        <v>187311.96303790211</v>
      </c>
      <c r="F268" s="45">
        <v>270201.7806769156</v>
      </c>
      <c r="G268" s="45">
        <v>1713.5346206547479</v>
      </c>
      <c r="H268" s="45">
        <v>131888.03696209815</v>
      </c>
      <c r="I268" s="42"/>
      <c r="J268" s="42"/>
    </row>
    <row r="269" spans="1:10" x14ac:dyDescent="0.25">
      <c r="A269" s="81">
        <v>52201</v>
      </c>
      <c r="B269" s="44">
        <v>2042</v>
      </c>
      <c r="C269" s="45">
        <v>1164.0011333126722</v>
      </c>
      <c r="D269" s="45">
        <v>549.53348734207566</v>
      </c>
      <c r="E269" s="45">
        <v>188475.96417121479</v>
      </c>
      <c r="F269" s="45">
        <v>270751.31416425767</v>
      </c>
      <c r="G269" s="45">
        <v>1713.5346206547479</v>
      </c>
      <c r="H269" s="45">
        <v>130724.03582878548</v>
      </c>
      <c r="I269" s="42"/>
      <c r="J269" s="42"/>
    </row>
    <row r="270" spans="1:10" x14ac:dyDescent="0.25">
      <c r="A270" s="81">
        <v>52232</v>
      </c>
      <c r="B270" s="44">
        <v>2043</v>
      </c>
      <c r="C270" s="45">
        <v>1168.8511380348082</v>
      </c>
      <c r="D270" s="45">
        <v>544.68348261993958</v>
      </c>
      <c r="E270" s="45">
        <v>189644.81530924959</v>
      </c>
      <c r="F270" s="45">
        <v>271295.9976468776</v>
      </c>
      <c r="G270" s="45">
        <v>1713.5346206547479</v>
      </c>
      <c r="H270" s="45">
        <v>129555.18469075067</v>
      </c>
      <c r="I270" s="42"/>
      <c r="J270" s="42"/>
    </row>
    <row r="271" spans="1:10" x14ac:dyDescent="0.25">
      <c r="A271" s="81">
        <v>52263</v>
      </c>
      <c r="B271" s="44">
        <v>2043</v>
      </c>
      <c r="C271" s="45">
        <v>1173.7213511099535</v>
      </c>
      <c r="D271" s="45">
        <v>539.81326954479448</v>
      </c>
      <c r="E271" s="45">
        <v>190818.53666035953</v>
      </c>
      <c r="F271" s="45">
        <v>271835.8109164224</v>
      </c>
      <c r="G271" s="45">
        <v>1713.5346206547479</v>
      </c>
      <c r="H271" s="45">
        <v>128381.46333964072</v>
      </c>
      <c r="I271" s="42"/>
      <c r="J271" s="42"/>
    </row>
    <row r="272" spans="1:10" x14ac:dyDescent="0.25">
      <c r="A272" s="81">
        <v>52291</v>
      </c>
      <c r="B272" s="44">
        <v>2043</v>
      </c>
      <c r="C272" s="45">
        <v>1178.6118567395783</v>
      </c>
      <c r="D272" s="45">
        <v>534.92276391516964</v>
      </c>
      <c r="E272" s="45">
        <v>191997.14851709912</v>
      </c>
      <c r="F272" s="45">
        <v>272370.73368033755</v>
      </c>
      <c r="G272" s="45">
        <v>1713.5346206547479</v>
      </c>
      <c r="H272" s="45">
        <v>127202.85148290114</v>
      </c>
      <c r="I272" s="42"/>
      <c r="J272" s="42"/>
    </row>
    <row r="273" spans="1:10" x14ac:dyDescent="0.25">
      <c r="A273" s="81">
        <v>52322</v>
      </c>
      <c r="B273" s="44">
        <v>2043</v>
      </c>
      <c r="C273" s="45">
        <v>1183.5227394759931</v>
      </c>
      <c r="D273" s="45">
        <v>530.01188117875483</v>
      </c>
      <c r="E273" s="45">
        <v>193180.67125657512</v>
      </c>
      <c r="F273" s="45">
        <v>272900.74556151632</v>
      </c>
      <c r="G273" s="45">
        <v>1713.5346206547479</v>
      </c>
      <c r="H273" s="45">
        <v>126019.32874342514</v>
      </c>
      <c r="I273" s="42"/>
      <c r="J273" s="42"/>
    </row>
    <row r="274" spans="1:10" x14ac:dyDescent="0.25">
      <c r="A274" s="81">
        <v>52352</v>
      </c>
      <c r="B274" s="44">
        <v>2043</v>
      </c>
      <c r="C274" s="45">
        <v>1188.4540842238098</v>
      </c>
      <c r="D274" s="45">
        <v>525.08053643093808</v>
      </c>
      <c r="E274" s="45">
        <v>194369.12534079893</v>
      </c>
      <c r="F274" s="45">
        <v>273425.82609794725</v>
      </c>
      <c r="G274" s="45">
        <v>1713.5346206547479</v>
      </c>
      <c r="H274" s="45">
        <v>124830.87465920133</v>
      </c>
      <c r="I274" s="42"/>
      <c r="J274" s="42"/>
    </row>
    <row r="275" spans="1:10" x14ac:dyDescent="0.25">
      <c r="A275" s="81">
        <v>52383</v>
      </c>
      <c r="B275" s="44">
        <v>2043</v>
      </c>
      <c r="C275" s="45">
        <v>1193.405976241409</v>
      </c>
      <c r="D275" s="45">
        <v>520.12864441333898</v>
      </c>
      <c r="E275" s="45">
        <v>195562.53131704032</v>
      </c>
      <c r="F275" s="45">
        <v>273945.95474236057</v>
      </c>
      <c r="G275" s="45">
        <v>1713.5346206547479</v>
      </c>
      <c r="H275" s="45">
        <v>123637.46868295992</v>
      </c>
      <c r="I275" s="42"/>
      <c r="J275" s="42"/>
    </row>
    <row r="276" spans="1:10" x14ac:dyDescent="0.25">
      <c r="A276" s="81">
        <v>52413</v>
      </c>
      <c r="B276" s="44">
        <v>2043</v>
      </c>
      <c r="C276" s="45">
        <v>1198.3785011424147</v>
      </c>
      <c r="D276" s="45">
        <v>515.15611951233302</v>
      </c>
      <c r="E276" s="45">
        <v>196760.90981818273</v>
      </c>
      <c r="F276" s="45">
        <v>274461.1108618729</v>
      </c>
      <c r="G276" s="45">
        <v>1713.5346206547479</v>
      </c>
      <c r="H276" s="45">
        <v>122439.0901818175</v>
      </c>
      <c r="I276" s="42"/>
      <c r="J276" s="42"/>
    </row>
    <row r="277" spans="1:10" x14ac:dyDescent="0.25">
      <c r="A277" s="81">
        <v>52444</v>
      </c>
      <c r="B277" s="44">
        <v>2043</v>
      </c>
      <c r="C277" s="45">
        <v>1203.3717448971749</v>
      </c>
      <c r="D277" s="45">
        <v>510.16287575757298</v>
      </c>
      <c r="E277" s="45">
        <v>197964.28156307992</v>
      </c>
      <c r="F277" s="45">
        <v>274971.27373763046</v>
      </c>
      <c r="G277" s="45">
        <v>1713.5346206547479</v>
      </c>
      <c r="H277" s="45">
        <v>121235.71843692033</v>
      </c>
      <c r="I277" s="42"/>
      <c r="J277" s="42"/>
    </row>
    <row r="278" spans="1:10" x14ac:dyDescent="0.25">
      <c r="A278" s="81">
        <v>52475</v>
      </c>
      <c r="B278" s="44">
        <v>2043</v>
      </c>
      <c r="C278" s="45">
        <v>1208.3857938342464</v>
      </c>
      <c r="D278" s="45">
        <v>505.14882682050143</v>
      </c>
      <c r="E278" s="45">
        <v>199172.66735691417</v>
      </c>
      <c r="F278" s="45">
        <v>275476.42256445094</v>
      </c>
      <c r="G278" s="45">
        <v>1713.5346206547479</v>
      </c>
      <c r="H278" s="45">
        <v>120027.33264308609</v>
      </c>
      <c r="I278" s="42"/>
      <c r="J278" s="42"/>
    </row>
    <row r="279" spans="1:10" x14ac:dyDescent="0.25">
      <c r="A279" s="81">
        <v>52505</v>
      </c>
      <c r="B279" s="44">
        <v>2043</v>
      </c>
      <c r="C279" s="45">
        <v>1213.4207346418891</v>
      </c>
      <c r="D279" s="45">
        <v>500.11388601285876</v>
      </c>
      <c r="E279" s="45">
        <v>200386.08809155607</v>
      </c>
      <c r="F279" s="45">
        <v>275976.53645046381</v>
      </c>
      <c r="G279" s="45">
        <v>1713.5346206547479</v>
      </c>
      <c r="H279" s="45">
        <v>118813.91190844421</v>
      </c>
      <c r="I279" s="42"/>
      <c r="J279" s="42"/>
    </row>
    <row r="280" spans="1:10" x14ac:dyDescent="0.25">
      <c r="A280" s="81">
        <v>52536</v>
      </c>
      <c r="B280" s="44">
        <v>2043</v>
      </c>
      <c r="C280" s="45">
        <v>1218.4766543695637</v>
      </c>
      <c r="D280" s="45">
        <v>495.05796628518419</v>
      </c>
      <c r="E280" s="45">
        <v>201604.56474592563</v>
      </c>
      <c r="F280" s="45">
        <v>276471.59441674902</v>
      </c>
      <c r="G280" s="45">
        <v>1713.5346206547479</v>
      </c>
      <c r="H280" s="45">
        <v>117595.43525407465</v>
      </c>
      <c r="I280" s="42"/>
      <c r="J280" s="42"/>
    </row>
    <row r="281" spans="1:10" x14ac:dyDescent="0.25">
      <c r="A281" s="81">
        <v>52566</v>
      </c>
      <c r="B281" s="44">
        <v>2043</v>
      </c>
      <c r="C281" s="45">
        <v>1223.5536404294369</v>
      </c>
      <c r="D281" s="45">
        <v>489.98098022531104</v>
      </c>
      <c r="E281" s="45">
        <v>202828.11838635505</v>
      </c>
      <c r="F281" s="45">
        <v>276961.57539697434</v>
      </c>
      <c r="G281" s="45">
        <v>1713.5346206547479</v>
      </c>
      <c r="H281" s="45">
        <v>116371.88161364521</v>
      </c>
      <c r="I281" s="42"/>
      <c r="J281" s="42"/>
    </row>
    <row r="282" spans="1:10" x14ac:dyDescent="0.25">
      <c r="A282" s="81">
        <v>52597</v>
      </c>
      <c r="B282" s="44">
        <v>2044</v>
      </c>
      <c r="C282" s="45">
        <v>1228.6517805978929</v>
      </c>
      <c r="D282" s="45">
        <v>484.88284005685506</v>
      </c>
      <c r="E282" s="45">
        <v>204056.77016695295</v>
      </c>
      <c r="F282" s="45">
        <v>277446.45823703118</v>
      </c>
      <c r="G282" s="45">
        <v>1713.5346206547479</v>
      </c>
      <c r="H282" s="45">
        <v>115143.22983304731</v>
      </c>
      <c r="I282" s="42"/>
      <c r="J282" s="42"/>
    </row>
    <row r="283" spans="1:10" x14ac:dyDescent="0.25">
      <c r="A283" s="81">
        <v>52628</v>
      </c>
      <c r="B283" s="44">
        <v>2044</v>
      </c>
      <c r="C283" s="45">
        <v>1233.7711630170506</v>
      </c>
      <c r="D283" s="45">
        <v>479.76345763769717</v>
      </c>
      <c r="E283" s="45">
        <v>205290.54132997</v>
      </c>
      <c r="F283" s="45">
        <v>277926.22169466887</v>
      </c>
      <c r="G283" s="45">
        <v>1713.5346206547479</v>
      </c>
      <c r="H283" s="45">
        <v>113909.45867003026</v>
      </c>
      <c r="I283" s="42"/>
      <c r="J283" s="42"/>
    </row>
    <row r="284" spans="1:10" x14ac:dyDescent="0.25">
      <c r="A284" s="81">
        <v>52657</v>
      </c>
      <c r="B284" s="44">
        <v>2044</v>
      </c>
      <c r="C284" s="45">
        <v>1238.9118761962884</v>
      </c>
      <c r="D284" s="45">
        <v>474.62274445845947</v>
      </c>
      <c r="E284" s="45">
        <v>206529.45320616628</v>
      </c>
      <c r="F284" s="45">
        <v>278400.84443912731</v>
      </c>
      <c r="G284" s="45">
        <v>1713.5346206547479</v>
      </c>
      <c r="H284" s="45">
        <v>112670.54679383397</v>
      </c>
      <c r="I284" s="42"/>
      <c r="J284" s="42"/>
    </row>
    <row r="285" spans="1:10" x14ac:dyDescent="0.25">
      <c r="A285" s="81">
        <v>52688</v>
      </c>
      <c r="B285" s="44">
        <v>2044</v>
      </c>
      <c r="C285" s="45">
        <v>1244.0740090137729</v>
      </c>
      <c r="D285" s="45">
        <v>469.46061164097495</v>
      </c>
      <c r="E285" s="45">
        <v>207773.52721518005</v>
      </c>
      <c r="F285" s="45">
        <v>278870.30505076831</v>
      </c>
      <c r="G285" s="45">
        <v>1713.5346206547479</v>
      </c>
      <c r="H285" s="45">
        <v>111426.4727848202</v>
      </c>
      <c r="I285" s="42"/>
      <c r="J285" s="42"/>
    </row>
    <row r="286" spans="1:10" x14ac:dyDescent="0.25">
      <c r="A286" s="81">
        <v>52718</v>
      </c>
      <c r="B286" s="44">
        <v>2044</v>
      </c>
      <c r="C286" s="45">
        <v>1249.257650717997</v>
      </c>
      <c r="D286" s="45">
        <v>464.2769699367509</v>
      </c>
      <c r="E286" s="45">
        <v>209022.78486589805</v>
      </c>
      <c r="F286" s="45">
        <v>279334.58202070504</v>
      </c>
      <c r="G286" s="45">
        <v>1713.5346206547479</v>
      </c>
      <c r="H286" s="45">
        <v>110177.21513410221</v>
      </c>
      <c r="I286" s="42"/>
      <c r="J286" s="42"/>
    </row>
    <row r="287" spans="1:10" x14ac:dyDescent="0.25">
      <c r="A287" s="81">
        <v>52749</v>
      </c>
      <c r="B287" s="44">
        <v>2044</v>
      </c>
      <c r="C287" s="45">
        <v>1254.4628909293219</v>
      </c>
      <c r="D287" s="45">
        <v>459.07172972542594</v>
      </c>
      <c r="E287" s="45">
        <v>210277.24775682736</v>
      </c>
      <c r="F287" s="45">
        <v>279793.65375043044</v>
      </c>
      <c r="G287" s="45">
        <v>1713.5346206547479</v>
      </c>
      <c r="H287" s="45">
        <v>108922.75224317289</v>
      </c>
      <c r="I287" s="42"/>
      <c r="J287" s="42"/>
    </row>
    <row r="288" spans="1:10" x14ac:dyDescent="0.25">
      <c r="A288" s="81">
        <v>52779</v>
      </c>
      <c r="B288" s="44">
        <v>2044</v>
      </c>
      <c r="C288" s="45">
        <v>1259.6898196415275</v>
      </c>
      <c r="D288" s="45">
        <v>453.84480101322038</v>
      </c>
      <c r="E288" s="45">
        <v>211536.93757646889</v>
      </c>
      <c r="F288" s="45">
        <v>280247.49855144368</v>
      </c>
      <c r="G288" s="45">
        <v>1713.5346206547479</v>
      </c>
      <c r="H288" s="45">
        <v>107663.06242353136</v>
      </c>
      <c r="I288" s="42"/>
      <c r="J288" s="42"/>
    </row>
    <row r="289" spans="1:10" x14ac:dyDescent="0.25">
      <c r="A289" s="81">
        <v>52810</v>
      </c>
      <c r="B289" s="44">
        <v>2044</v>
      </c>
      <c r="C289" s="45">
        <v>1264.9385272233671</v>
      </c>
      <c r="D289" s="45">
        <v>448.59609343138072</v>
      </c>
      <c r="E289" s="45">
        <v>212801.87610369225</v>
      </c>
      <c r="F289" s="45">
        <v>280696.09464487509</v>
      </c>
      <c r="G289" s="45">
        <v>1713.5346206547479</v>
      </c>
      <c r="H289" s="45">
        <v>106398.123896308</v>
      </c>
      <c r="I289" s="42"/>
      <c r="J289" s="42"/>
    </row>
    <row r="290" spans="1:10" x14ac:dyDescent="0.25">
      <c r="A290" s="81">
        <v>52841</v>
      </c>
      <c r="B290" s="44">
        <v>2044</v>
      </c>
      <c r="C290" s="45">
        <v>1270.2091044201311</v>
      </c>
      <c r="D290" s="45">
        <v>443.32551623461671</v>
      </c>
      <c r="E290" s="45">
        <v>214072.08520811237</v>
      </c>
      <c r="F290" s="45">
        <v>281139.42016110971</v>
      </c>
      <c r="G290" s="45">
        <v>1713.5346206547479</v>
      </c>
      <c r="H290" s="45">
        <v>105127.91479188786</v>
      </c>
      <c r="I290" s="42"/>
      <c r="J290" s="42"/>
    </row>
    <row r="291" spans="1:10" x14ac:dyDescent="0.25">
      <c r="A291" s="81">
        <v>52871</v>
      </c>
      <c r="B291" s="44">
        <v>2044</v>
      </c>
      <c r="C291" s="45">
        <v>1275.5016423552152</v>
      </c>
      <c r="D291" s="45">
        <v>438.03297829953277</v>
      </c>
      <c r="E291" s="45">
        <v>215347.5868504676</v>
      </c>
      <c r="F291" s="45">
        <v>281577.45313940925</v>
      </c>
      <c r="G291" s="45">
        <v>1713.5346206547479</v>
      </c>
      <c r="H291" s="45">
        <v>103852.41314953264</v>
      </c>
      <c r="I291" s="42"/>
      <c r="J291" s="42"/>
    </row>
    <row r="292" spans="1:10" x14ac:dyDescent="0.25">
      <c r="A292" s="81">
        <v>52902</v>
      </c>
      <c r="B292" s="44">
        <v>2044</v>
      </c>
      <c r="C292" s="45">
        <v>1280.8162325316951</v>
      </c>
      <c r="D292" s="45">
        <v>432.71838812305276</v>
      </c>
      <c r="E292" s="45">
        <v>216628.40308299928</v>
      </c>
      <c r="F292" s="45">
        <v>282010.17152753228</v>
      </c>
      <c r="G292" s="45">
        <v>1713.5346206547479</v>
      </c>
      <c r="H292" s="45">
        <v>102571.59691700095</v>
      </c>
      <c r="I292" s="42"/>
      <c r="J292" s="42"/>
    </row>
    <row r="293" spans="1:10" x14ac:dyDescent="0.25">
      <c r="A293" s="81">
        <v>52932</v>
      </c>
      <c r="B293" s="44">
        <v>2044</v>
      </c>
      <c r="C293" s="45">
        <v>1286.1529668339106</v>
      </c>
      <c r="D293" s="45">
        <v>427.3816538208373</v>
      </c>
      <c r="E293" s="45">
        <v>217914.55604983319</v>
      </c>
      <c r="F293" s="45">
        <v>282437.55318135314</v>
      </c>
      <c r="G293" s="45">
        <v>1713.5346206547479</v>
      </c>
      <c r="H293" s="45">
        <v>101285.44395016704</v>
      </c>
      <c r="I293" s="42"/>
      <c r="J293" s="42"/>
    </row>
    <row r="294" spans="1:10" x14ac:dyDescent="0.25">
      <c r="A294" s="81">
        <v>52963</v>
      </c>
      <c r="B294" s="44">
        <v>2045</v>
      </c>
      <c r="C294" s="45">
        <v>1291.5119375290519</v>
      </c>
      <c r="D294" s="45">
        <v>422.02268312569601</v>
      </c>
      <c r="E294" s="45">
        <v>219206.06798736224</v>
      </c>
      <c r="F294" s="45">
        <v>282859.57586447883</v>
      </c>
      <c r="G294" s="45">
        <v>1713.5346206547479</v>
      </c>
      <c r="H294" s="45">
        <v>99993.93201263799</v>
      </c>
      <c r="I294" s="42"/>
      <c r="J294" s="42"/>
    </row>
    <row r="295" spans="1:10" x14ac:dyDescent="0.25">
      <c r="A295" s="81">
        <v>52994</v>
      </c>
      <c r="B295" s="44">
        <v>2045</v>
      </c>
      <c r="C295" s="45">
        <v>1296.8932372687561</v>
      </c>
      <c r="D295" s="45">
        <v>416.64138338599167</v>
      </c>
      <c r="E295" s="45">
        <v>220502.961224631</v>
      </c>
      <c r="F295" s="45">
        <v>283276.21724786481</v>
      </c>
      <c r="G295" s="45">
        <v>1713.5346206547479</v>
      </c>
      <c r="H295" s="45">
        <v>98697.038775369234</v>
      </c>
      <c r="I295" s="42"/>
      <c r="J295" s="42"/>
    </row>
    <row r="296" spans="1:10" x14ac:dyDescent="0.25">
      <c r="A296" s="81">
        <v>53022</v>
      </c>
      <c r="B296" s="44">
        <v>2045</v>
      </c>
      <c r="C296" s="45">
        <v>1302.2969590907094</v>
      </c>
      <c r="D296" s="45">
        <v>411.23766156403849</v>
      </c>
      <c r="E296" s="45">
        <v>221805.25818372171</v>
      </c>
      <c r="F296" s="45">
        <v>283687.45490942884</v>
      </c>
      <c r="G296" s="45">
        <v>1713.5346206547479</v>
      </c>
      <c r="H296" s="45">
        <v>97394.741816278518</v>
      </c>
      <c r="I296" s="42"/>
      <c r="J296" s="42"/>
    </row>
    <row r="297" spans="1:10" x14ac:dyDescent="0.25">
      <c r="A297" s="81">
        <v>53053</v>
      </c>
      <c r="B297" s="44">
        <v>2045</v>
      </c>
      <c r="C297" s="45">
        <v>1307.723196420254</v>
      </c>
      <c r="D297" s="45">
        <v>405.81142423449387</v>
      </c>
      <c r="E297" s="45">
        <v>223112.98138014198</v>
      </c>
      <c r="F297" s="45">
        <v>284093.26633366331</v>
      </c>
      <c r="G297" s="45">
        <v>1713.5346206547479</v>
      </c>
      <c r="H297" s="45">
        <v>96087.018619858267</v>
      </c>
      <c r="I297" s="42"/>
      <c r="J297" s="42"/>
    </row>
    <row r="298" spans="1:10" x14ac:dyDescent="0.25">
      <c r="A298" s="81">
        <v>53083</v>
      </c>
      <c r="B298" s="44">
        <v>2045</v>
      </c>
      <c r="C298" s="45">
        <v>1313.1720430720052</v>
      </c>
      <c r="D298" s="45">
        <v>400.36257758274274</v>
      </c>
      <c r="E298" s="45">
        <v>224426.15342321398</v>
      </c>
      <c r="F298" s="45">
        <v>284493.62891124608</v>
      </c>
      <c r="G298" s="45">
        <v>1713.5346206547479</v>
      </c>
      <c r="H298" s="45">
        <v>94773.846576786265</v>
      </c>
      <c r="I298" s="42"/>
      <c r="J298" s="42"/>
    </row>
    <row r="299" spans="1:10" x14ac:dyDescent="0.25">
      <c r="A299" s="81">
        <v>53114</v>
      </c>
      <c r="B299" s="44">
        <v>2045</v>
      </c>
      <c r="C299" s="45">
        <v>1318.6435932514717</v>
      </c>
      <c r="D299" s="45">
        <v>394.89102740327615</v>
      </c>
      <c r="E299" s="45">
        <v>225744.79701646545</v>
      </c>
      <c r="F299" s="45">
        <v>284888.51993864938</v>
      </c>
      <c r="G299" s="45">
        <v>1713.5346206547479</v>
      </c>
      <c r="H299" s="45">
        <v>93455.202983534793</v>
      </c>
      <c r="I299" s="42"/>
      <c r="J299" s="42"/>
    </row>
    <row r="300" spans="1:10" x14ac:dyDescent="0.25">
      <c r="A300" s="81">
        <v>53144</v>
      </c>
      <c r="B300" s="44">
        <v>2045</v>
      </c>
      <c r="C300" s="45">
        <v>1324.1379415566862</v>
      </c>
      <c r="D300" s="45">
        <v>389.39667909806167</v>
      </c>
      <c r="E300" s="45">
        <v>227068.93495802215</v>
      </c>
      <c r="F300" s="45">
        <v>285277.91661774745</v>
      </c>
      <c r="G300" s="45">
        <v>1713.5346206547479</v>
      </c>
      <c r="H300" s="45">
        <v>92131.065041978101</v>
      </c>
      <c r="I300" s="42"/>
      <c r="J300" s="42"/>
    </row>
    <row r="301" spans="1:10" x14ac:dyDescent="0.25">
      <c r="A301" s="81">
        <v>53175</v>
      </c>
      <c r="B301" s="44">
        <v>2045</v>
      </c>
      <c r="C301" s="45">
        <v>1329.6551829798391</v>
      </c>
      <c r="D301" s="45">
        <v>383.87943767490879</v>
      </c>
      <c r="E301" s="45">
        <v>228398.59014100197</v>
      </c>
      <c r="F301" s="45">
        <v>285661.79605542234</v>
      </c>
      <c r="G301" s="45">
        <v>1713.5346206547479</v>
      </c>
      <c r="H301" s="45">
        <v>90801.40985899826</v>
      </c>
      <c r="I301" s="42"/>
      <c r="J301" s="42"/>
    </row>
    <row r="302" spans="1:10" x14ac:dyDescent="0.25">
      <c r="A302" s="81">
        <v>53206</v>
      </c>
      <c r="B302" s="44">
        <v>2045</v>
      </c>
      <c r="C302" s="45">
        <v>1335.1954129089218</v>
      </c>
      <c r="D302" s="45">
        <v>378.33920774582612</v>
      </c>
      <c r="E302" s="45">
        <v>229733.78555391089</v>
      </c>
      <c r="F302" s="45">
        <v>286040.13526316814</v>
      </c>
      <c r="G302" s="45">
        <v>1713.5346206547479</v>
      </c>
      <c r="H302" s="45">
        <v>89466.214446089332</v>
      </c>
      <c r="I302" s="42"/>
      <c r="J302" s="42"/>
    </row>
    <row r="303" spans="1:10" x14ac:dyDescent="0.25">
      <c r="A303" s="81">
        <v>53236</v>
      </c>
      <c r="B303" s="44">
        <v>2045</v>
      </c>
      <c r="C303" s="45">
        <v>1340.7587271293755</v>
      </c>
      <c r="D303" s="45">
        <v>372.77589352537228</v>
      </c>
      <c r="E303" s="45">
        <v>231074.54428104026</v>
      </c>
      <c r="F303" s="45">
        <v>286412.91115669353</v>
      </c>
      <c r="G303" s="45">
        <v>1713.5346206547479</v>
      </c>
      <c r="H303" s="45">
        <v>88125.455718959958</v>
      </c>
      <c r="I303" s="42"/>
      <c r="J303" s="42"/>
    </row>
    <row r="304" spans="1:10" x14ac:dyDescent="0.25">
      <c r="A304" s="81">
        <v>53267</v>
      </c>
      <c r="B304" s="44">
        <v>2045</v>
      </c>
      <c r="C304" s="45">
        <v>1346.345221825748</v>
      </c>
      <c r="D304" s="45">
        <v>367.18939882899986</v>
      </c>
      <c r="E304" s="45">
        <v>232420.88950286602</v>
      </c>
      <c r="F304" s="45">
        <v>286780.10055552254</v>
      </c>
      <c r="G304" s="45">
        <v>1713.5346206547479</v>
      </c>
      <c r="H304" s="45">
        <v>86779.110497134214</v>
      </c>
      <c r="I304" s="42"/>
      <c r="J304" s="42"/>
    </row>
    <row r="305" spans="1:10" x14ac:dyDescent="0.25">
      <c r="A305" s="81">
        <v>53297</v>
      </c>
      <c r="B305" s="44">
        <v>2045</v>
      </c>
      <c r="C305" s="45">
        <v>1351.9549935833552</v>
      </c>
      <c r="D305" s="45">
        <v>361.57962707139262</v>
      </c>
      <c r="E305" s="45">
        <v>233772.84449644937</v>
      </c>
      <c r="F305" s="45">
        <v>287141.68018259393</v>
      </c>
      <c r="G305" s="45">
        <v>1713.5346206547479</v>
      </c>
      <c r="H305" s="45">
        <v>85427.155503550865</v>
      </c>
      <c r="I305" s="42"/>
      <c r="J305" s="42"/>
    </row>
    <row r="306" spans="1:10" x14ac:dyDescent="0.25">
      <c r="A306" s="81">
        <v>53328</v>
      </c>
      <c r="B306" s="44">
        <v>2046</v>
      </c>
      <c r="C306" s="45">
        <v>1357.5881393899526</v>
      </c>
      <c r="D306" s="45">
        <v>355.9464812647953</v>
      </c>
      <c r="E306" s="45">
        <v>235130.43263583933</v>
      </c>
      <c r="F306" s="45">
        <v>287497.62666385871</v>
      </c>
      <c r="G306" s="45">
        <v>1713.5346206547479</v>
      </c>
      <c r="H306" s="45">
        <v>84069.567364160917</v>
      </c>
      <c r="I306" s="42"/>
      <c r="J306" s="42"/>
    </row>
    <row r="307" spans="1:10" x14ac:dyDescent="0.25">
      <c r="A307" s="81">
        <v>53359</v>
      </c>
      <c r="B307" s="44">
        <v>2046</v>
      </c>
      <c r="C307" s="45">
        <v>1363.2447566374108</v>
      </c>
      <c r="D307" s="45">
        <v>350.28986401733715</v>
      </c>
      <c r="E307" s="45">
        <v>236493.67739247673</v>
      </c>
      <c r="F307" s="45">
        <v>287847.91652787605</v>
      </c>
      <c r="G307" s="45">
        <v>1713.5346206547479</v>
      </c>
      <c r="H307" s="45">
        <v>82706.3226075235</v>
      </c>
      <c r="I307" s="42"/>
      <c r="J307" s="42"/>
    </row>
    <row r="308" spans="1:10" x14ac:dyDescent="0.25">
      <c r="A308" s="81">
        <v>53387</v>
      </c>
      <c r="B308" s="44">
        <v>2046</v>
      </c>
      <c r="C308" s="45">
        <v>1368.9249431234</v>
      </c>
      <c r="D308" s="45">
        <v>344.60967753134793</v>
      </c>
      <c r="E308" s="45">
        <v>237862.60233560012</v>
      </c>
      <c r="F308" s="45">
        <v>288192.5262054074</v>
      </c>
      <c r="G308" s="45">
        <v>1713.5346206547479</v>
      </c>
      <c r="H308" s="45">
        <v>81337.397664400094</v>
      </c>
      <c r="I308" s="42"/>
      <c r="J308" s="42"/>
    </row>
    <row r="309" spans="1:10" x14ac:dyDescent="0.25">
      <c r="A309" s="81">
        <v>53418</v>
      </c>
      <c r="B309" s="44">
        <v>2046</v>
      </c>
      <c r="C309" s="45">
        <v>1374.6287970530807</v>
      </c>
      <c r="D309" s="45">
        <v>338.90582360166707</v>
      </c>
      <c r="E309" s="45">
        <v>239237.23113265319</v>
      </c>
      <c r="F309" s="45">
        <v>288531.43202900904</v>
      </c>
      <c r="G309" s="45">
        <v>1713.5346206547479</v>
      </c>
      <c r="H309" s="45">
        <v>79962.768867347011</v>
      </c>
      <c r="I309" s="42"/>
      <c r="J309" s="42"/>
    </row>
    <row r="310" spans="1:10" x14ac:dyDescent="0.25">
      <c r="A310" s="81">
        <v>53448</v>
      </c>
      <c r="B310" s="44">
        <v>2046</v>
      </c>
      <c r="C310" s="45">
        <v>1380.3564170408019</v>
      </c>
      <c r="D310" s="45">
        <v>333.17820361394587</v>
      </c>
      <c r="E310" s="45">
        <v>240617.587549694</v>
      </c>
      <c r="F310" s="45">
        <v>288864.610232623</v>
      </c>
      <c r="G310" s="45">
        <v>1713.5346206547479</v>
      </c>
      <c r="H310" s="45">
        <v>78582.412450306205</v>
      </c>
      <c r="I310" s="42"/>
      <c r="J310" s="42"/>
    </row>
    <row r="311" spans="1:10" x14ac:dyDescent="0.25">
      <c r="A311" s="81">
        <v>53479</v>
      </c>
      <c r="B311" s="44">
        <v>2046</v>
      </c>
      <c r="C311" s="45">
        <v>1386.1079021118053</v>
      </c>
      <c r="D311" s="45">
        <v>327.42671854294252</v>
      </c>
      <c r="E311" s="45">
        <v>242003.6954518058</v>
      </c>
      <c r="F311" s="45">
        <v>289192.03695116594</v>
      </c>
      <c r="G311" s="45">
        <v>1713.5346206547479</v>
      </c>
      <c r="H311" s="45">
        <v>77196.304548194399</v>
      </c>
      <c r="I311" s="42"/>
      <c r="J311" s="42"/>
    </row>
    <row r="312" spans="1:10" x14ac:dyDescent="0.25">
      <c r="A312" s="81">
        <v>53509</v>
      </c>
      <c r="B312" s="44">
        <v>2046</v>
      </c>
      <c r="C312" s="45">
        <v>1391.8833517039379</v>
      </c>
      <c r="D312" s="45">
        <v>321.65126895080999</v>
      </c>
      <c r="E312" s="45">
        <v>243395.57880350974</v>
      </c>
      <c r="F312" s="45">
        <v>289513.68822011678</v>
      </c>
      <c r="G312" s="45">
        <v>1713.5346206547479</v>
      </c>
      <c r="H312" s="45">
        <v>75804.421196490468</v>
      </c>
      <c r="I312" s="42"/>
      <c r="J312" s="42"/>
    </row>
    <row r="313" spans="1:10" x14ac:dyDescent="0.25">
      <c r="A313" s="81">
        <v>53540</v>
      </c>
      <c r="B313" s="44">
        <v>2046</v>
      </c>
      <c r="C313" s="45">
        <v>1397.6828656693708</v>
      </c>
      <c r="D313" s="45">
        <v>315.851754985377</v>
      </c>
      <c r="E313" s="45">
        <v>244793.2616691791</v>
      </c>
      <c r="F313" s="45">
        <v>289829.53997510218</v>
      </c>
      <c r="G313" s="45">
        <v>1713.5346206547479</v>
      </c>
      <c r="H313" s="45">
        <v>74406.738330821099</v>
      </c>
      <c r="I313" s="42"/>
      <c r="J313" s="42"/>
    </row>
    <row r="314" spans="1:10" x14ac:dyDescent="0.25">
      <c r="A314" s="81">
        <v>53571</v>
      </c>
      <c r="B314" s="44">
        <v>2046</v>
      </c>
      <c r="C314" s="45">
        <v>1403.5065442763266</v>
      </c>
      <c r="D314" s="45">
        <v>310.02807637842125</v>
      </c>
      <c r="E314" s="45">
        <v>246196.76821345542</v>
      </c>
      <c r="F314" s="45">
        <v>290139.56805148057</v>
      </c>
      <c r="G314" s="45">
        <v>1713.5346206547479</v>
      </c>
      <c r="H314" s="45">
        <v>73003.231786544769</v>
      </c>
      <c r="I314" s="42"/>
      <c r="J314" s="42"/>
    </row>
    <row r="315" spans="1:10" x14ac:dyDescent="0.25">
      <c r="A315" s="81">
        <v>53601</v>
      </c>
      <c r="B315" s="44">
        <v>2046</v>
      </c>
      <c r="C315" s="45">
        <v>1409.3544882108113</v>
      </c>
      <c r="D315" s="45">
        <v>304.18013244393654</v>
      </c>
      <c r="E315" s="45">
        <v>247606.12270166623</v>
      </c>
      <c r="F315" s="45">
        <v>290443.74818392453</v>
      </c>
      <c r="G315" s="45">
        <v>1713.5346206547479</v>
      </c>
      <c r="H315" s="45">
        <v>71593.877298333959</v>
      </c>
      <c r="I315" s="42"/>
      <c r="J315" s="42"/>
    </row>
    <row r="316" spans="1:10" x14ac:dyDescent="0.25">
      <c r="A316" s="81">
        <v>53632</v>
      </c>
      <c r="B316" s="44">
        <v>2046</v>
      </c>
      <c r="C316" s="45">
        <v>1415.2267985783565</v>
      </c>
      <c r="D316" s="45">
        <v>298.30782207639152</v>
      </c>
      <c r="E316" s="45">
        <v>249021.3495002446</v>
      </c>
      <c r="F316" s="45">
        <v>290742.0560060009</v>
      </c>
      <c r="G316" s="45">
        <v>1713.5346206547479</v>
      </c>
      <c r="H316" s="45">
        <v>70178.650499755604</v>
      </c>
      <c r="I316" s="42"/>
      <c r="J316" s="42"/>
    </row>
    <row r="317" spans="1:10" x14ac:dyDescent="0.25">
      <c r="A317" s="81">
        <v>53662</v>
      </c>
      <c r="B317" s="44">
        <v>2046</v>
      </c>
      <c r="C317" s="45">
        <v>1421.1235769057662</v>
      </c>
      <c r="D317" s="45">
        <v>292.41104374898168</v>
      </c>
      <c r="E317" s="45">
        <v>250442.47307715035</v>
      </c>
      <c r="F317" s="45">
        <v>291034.46704974986</v>
      </c>
      <c r="G317" s="45">
        <v>1713.5346206547479</v>
      </c>
      <c r="H317" s="45">
        <v>68757.526922849836</v>
      </c>
      <c r="I317" s="42"/>
      <c r="J317" s="42"/>
    </row>
    <row r="318" spans="1:10" x14ac:dyDescent="0.25">
      <c r="A318" s="81">
        <v>53693</v>
      </c>
      <c r="B318" s="44">
        <v>2047</v>
      </c>
      <c r="C318" s="45">
        <v>1427.0449251428736</v>
      </c>
      <c r="D318" s="45">
        <v>286.48969551187434</v>
      </c>
      <c r="E318" s="45">
        <v>251869.51800229322</v>
      </c>
      <c r="F318" s="45">
        <v>291320.95674526173</v>
      </c>
      <c r="G318" s="45">
        <v>1713.5346206547479</v>
      </c>
      <c r="H318" s="45">
        <v>67330.481997706956</v>
      </c>
      <c r="I318" s="42"/>
      <c r="J318" s="42"/>
    </row>
    <row r="319" spans="1:10" x14ac:dyDescent="0.25">
      <c r="A319" s="81">
        <v>53724</v>
      </c>
      <c r="B319" s="44">
        <v>2047</v>
      </c>
      <c r="C319" s="45">
        <v>1432.9909456643022</v>
      </c>
      <c r="D319" s="45">
        <v>280.54367499044565</v>
      </c>
      <c r="E319" s="45">
        <v>253302.50894795751</v>
      </c>
      <c r="F319" s="45">
        <v>291601.50042025215</v>
      </c>
      <c r="G319" s="45">
        <v>1713.5346206547479</v>
      </c>
      <c r="H319" s="45">
        <v>65897.491052042649</v>
      </c>
      <c r="I319" s="42"/>
      <c r="J319" s="42"/>
    </row>
    <row r="320" spans="1:10" x14ac:dyDescent="0.25">
      <c r="A320" s="81">
        <v>53752</v>
      </c>
      <c r="B320" s="44">
        <v>2047</v>
      </c>
      <c r="C320" s="45">
        <v>1438.9617412712369</v>
      </c>
      <c r="D320" s="45">
        <v>274.57287938351107</v>
      </c>
      <c r="E320" s="45">
        <v>254741.47068922874</v>
      </c>
      <c r="F320" s="45">
        <v>291876.07329963567</v>
      </c>
      <c r="G320" s="45">
        <v>1713.5346206547479</v>
      </c>
      <c r="H320" s="45">
        <v>64458.52931077141</v>
      </c>
      <c r="I320" s="42"/>
      <c r="J320" s="42"/>
    </row>
    <row r="321" spans="1:10" x14ac:dyDescent="0.25">
      <c r="A321" s="81">
        <v>53783</v>
      </c>
      <c r="B321" s="44">
        <v>2047</v>
      </c>
      <c r="C321" s="45">
        <v>1444.9574151932004</v>
      </c>
      <c r="D321" s="45">
        <v>268.57720546154752</v>
      </c>
      <c r="E321" s="45">
        <v>256186.42810442194</v>
      </c>
      <c r="F321" s="45">
        <v>292144.65050509723</v>
      </c>
      <c r="G321" s="45">
        <v>1713.5346206547479</v>
      </c>
      <c r="H321" s="45">
        <v>63013.571895578207</v>
      </c>
      <c r="I321" s="42"/>
      <c r="J321" s="42"/>
    </row>
    <row r="322" spans="1:10" x14ac:dyDescent="0.25">
      <c r="A322" s="81">
        <v>53813</v>
      </c>
      <c r="B322" s="44">
        <v>2047</v>
      </c>
      <c r="C322" s="45">
        <v>1450.9780710898387</v>
      </c>
      <c r="D322" s="45">
        <v>262.55654956490918</v>
      </c>
      <c r="E322" s="45">
        <v>257637.40617551177</v>
      </c>
      <c r="F322" s="45">
        <v>292407.20705466217</v>
      </c>
      <c r="G322" s="45">
        <v>1713.5346206547479</v>
      </c>
      <c r="H322" s="45">
        <v>61562.593824488365</v>
      </c>
      <c r="I322" s="42"/>
      <c r="J322" s="42"/>
    </row>
    <row r="323" spans="1:10" x14ac:dyDescent="0.25">
      <c r="A323" s="81">
        <v>53844</v>
      </c>
      <c r="B323" s="44">
        <v>2047</v>
      </c>
      <c r="C323" s="45">
        <v>1457.023813052713</v>
      </c>
      <c r="D323" s="45">
        <v>256.51080760203484</v>
      </c>
      <c r="E323" s="45">
        <v>259094.42998856449</v>
      </c>
      <c r="F323" s="45">
        <v>292663.71786226419</v>
      </c>
      <c r="G323" s="45">
        <v>1713.5346206547479</v>
      </c>
      <c r="H323" s="45">
        <v>60105.570011435651</v>
      </c>
      <c r="I323" s="42"/>
      <c r="J323" s="42"/>
    </row>
    <row r="324" spans="1:10" x14ac:dyDescent="0.25">
      <c r="A324" s="81">
        <v>53874</v>
      </c>
      <c r="B324" s="44">
        <v>2047</v>
      </c>
      <c r="C324" s="45">
        <v>1463.0947456070994</v>
      </c>
      <c r="D324" s="45">
        <v>250.43987504764857</v>
      </c>
      <c r="E324" s="45">
        <v>260557.52473417157</v>
      </c>
      <c r="F324" s="45">
        <v>292914.15773731185</v>
      </c>
      <c r="G324" s="45">
        <v>1713.5346206547479</v>
      </c>
      <c r="H324" s="45">
        <v>58642.475265828551</v>
      </c>
      <c r="I324" s="42"/>
      <c r="J324" s="42"/>
    </row>
    <row r="325" spans="1:10" x14ac:dyDescent="0.25">
      <c r="A325" s="81">
        <v>53905</v>
      </c>
      <c r="B325" s="44">
        <v>2047</v>
      </c>
      <c r="C325" s="45">
        <v>1469.1909737137955</v>
      </c>
      <c r="D325" s="45">
        <v>244.34364694095231</v>
      </c>
      <c r="E325" s="45">
        <v>262026.71570788536</v>
      </c>
      <c r="F325" s="45">
        <v>293158.5013842528</v>
      </c>
      <c r="G325" s="45">
        <v>1713.5346206547479</v>
      </c>
      <c r="H325" s="45">
        <v>57173.284292114753</v>
      </c>
      <c r="I325" s="42"/>
      <c r="J325" s="42"/>
    </row>
    <row r="326" spans="1:10" x14ac:dyDescent="0.25">
      <c r="A326" s="81">
        <v>53936</v>
      </c>
      <c r="B326" s="44">
        <v>2047</v>
      </c>
      <c r="C326" s="45">
        <v>1475.3126027709363</v>
      </c>
      <c r="D326" s="45">
        <v>238.2220178838115</v>
      </c>
      <c r="E326" s="45">
        <v>263502.02831065631</v>
      </c>
      <c r="F326" s="45">
        <v>293396.72340213659</v>
      </c>
      <c r="G326" s="45">
        <v>1713.5346206547479</v>
      </c>
      <c r="H326" s="45">
        <v>55697.971689343816</v>
      </c>
      <c r="I326" s="42"/>
      <c r="J326" s="42"/>
    </row>
    <row r="327" spans="1:10" x14ac:dyDescent="0.25">
      <c r="A327" s="81">
        <v>53966</v>
      </c>
      <c r="B327" s="44">
        <v>2047</v>
      </c>
      <c r="C327" s="45">
        <v>1481.4597386158152</v>
      </c>
      <c r="D327" s="45">
        <v>232.0748820389326</v>
      </c>
      <c r="E327" s="45">
        <v>264983.48804927216</v>
      </c>
      <c r="F327" s="45">
        <v>293628.79828417551</v>
      </c>
      <c r="G327" s="45">
        <v>1713.5346206547479</v>
      </c>
      <c r="H327" s="45">
        <v>54216.511950728003</v>
      </c>
      <c r="I327" s="42"/>
      <c r="J327" s="42"/>
    </row>
    <row r="328" spans="1:10" x14ac:dyDescent="0.25">
      <c r="A328" s="81">
        <v>53997</v>
      </c>
      <c r="B328" s="44">
        <v>2047</v>
      </c>
      <c r="C328" s="45">
        <v>1487.6324875267146</v>
      </c>
      <c r="D328" s="45">
        <v>225.90213312803337</v>
      </c>
      <c r="E328" s="45">
        <v>266471.12053679884</v>
      </c>
      <c r="F328" s="45">
        <v>293854.70041730354</v>
      </c>
      <c r="G328" s="45">
        <v>1713.5346206547479</v>
      </c>
      <c r="H328" s="45">
        <v>52728.879463201287</v>
      </c>
      <c r="I328" s="42"/>
      <c r="J328" s="42"/>
    </row>
    <row r="329" spans="1:10" x14ac:dyDescent="0.25">
      <c r="A329" s="81">
        <v>54027</v>
      </c>
      <c r="B329" s="44">
        <v>2047</v>
      </c>
      <c r="C329" s="45">
        <v>1493.8309562247425</v>
      </c>
      <c r="D329" s="45">
        <v>219.70366443000538</v>
      </c>
      <c r="E329" s="45">
        <v>267964.9514930236</v>
      </c>
      <c r="F329" s="45">
        <v>294074.40408173355</v>
      </c>
      <c r="G329" s="45">
        <v>1713.5346206547479</v>
      </c>
      <c r="H329" s="45">
        <v>51235.048506976542</v>
      </c>
      <c r="I329" s="42"/>
      <c r="J329" s="42"/>
    </row>
    <row r="330" spans="1:10" x14ac:dyDescent="0.25">
      <c r="A330" s="81">
        <v>54058</v>
      </c>
      <c r="B330" s="44">
        <v>2048</v>
      </c>
      <c r="C330" s="45">
        <v>1500.055251875679</v>
      </c>
      <c r="D330" s="45">
        <v>213.47936877906895</v>
      </c>
      <c r="E330" s="45">
        <v>269465.00674489926</v>
      </c>
      <c r="F330" s="45">
        <v>294287.8834505126</v>
      </c>
      <c r="G330" s="45">
        <v>1713.5346206547479</v>
      </c>
      <c r="H330" s="45">
        <v>49734.993255100861</v>
      </c>
      <c r="I330" s="42"/>
      <c r="J330" s="42"/>
    </row>
    <row r="331" spans="1:10" x14ac:dyDescent="0.25">
      <c r="A331" s="81">
        <v>54089</v>
      </c>
      <c r="B331" s="44">
        <v>2048</v>
      </c>
      <c r="C331" s="45">
        <v>1506.3054820918276</v>
      </c>
      <c r="D331" s="45">
        <v>207.22913856292027</v>
      </c>
      <c r="E331" s="45">
        <v>270971.31222699111</v>
      </c>
      <c r="F331" s="45">
        <v>294495.11258907552</v>
      </c>
      <c r="G331" s="45">
        <v>1713.5346206547479</v>
      </c>
      <c r="H331" s="45">
        <v>48228.687773009035</v>
      </c>
      <c r="I331" s="42"/>
      <c r="J331" s="42"/>
    </row>
    <row r="332" spans="1:10" x14ac:dyDescent="0.25">
      <c r="A332" s="81">
        <v>54118</v>
      </c>
      <c r="B332" s="44">
        <v>2048</v>
      </c>
      <c r="C332" s="45">
        <v>1512.5817549338769</v>
      </c>
      <c r="D332" s="45">
        <v>200.95286572087096</v>
      </c>
      <c r="E332" s="45">
        <v>272483.89398192498</v>
      </c>
      <c r="F332" s="45">
        <v>294696.06545479636</v>
      </c>
      <c r="G332" s="45">
        <v>1713.5346206547479</v>
      </c>
      <c r="H332" s="45">
        <v>46716.106018075159</v>
      </c>
      <c r="I332" s="42"/>
      <c r="J332" s="42"/>
    </row>
    <row r="333" spans="1:10" x14ac:dyDescent="0.25">
      <c r="A333" s="81">
        <v>54149</v>
      </c>
      <c r="B333" s="44">
        <v>2048</v>
      </c>
      <c r="C333" s="45">
        <v>1518.884178912768</v>
      </c>
      <c r="D333" s="45">
        <v>194.65044174197985</v>
      </c>
      <c r="E333" s="45">
        <v>274002.77816083777</v>
      </c>
      <c r="F333" s="45">
        <v>294890.71589653834</v>
      </c>
      <c r="G333" s="45">
        <v>1713.5346206547479</v>
      </c>
      <c r="H333" s="45">
        <v>45197.22183916239</v>
      </c>
      <c r="I333" s="42"/>
      <c r="J333" s="42"/>
    </row>
    <row r="334" spans="1:10" x14ac:dyDescent="0.25">
      <c r="A334" s="81">
        <v>54179</v>
      </c>
      <c r="B334" s="44">
        <v>2048</v>
      </c>
      <c r="C334" s="45">
        <v>1525.2128629915712</v>
      </c>
      <c r="D334" s="45">
        <v>188.32175766317664</v>
      </c>
      <c r="E334" s="45">
        <v>275527.99102382932</v>
      </c>
      <c r="F334" s="45">
        <v>295079.0376542015</v>
      </c>
      <c r="G334" s="45">
        <v>1713.5346206547479</v>
      </c>
      <c r="H334" s="45">
        <v>43672.008976170822</v>
      </c>
      <c r="I334" s="42"/>
      <c r="J334" s="42"/>
    </row>
    <row r="335" spans="1:10" x14ac:dyDescent="0.25">
      <c r="A335" s="81">
        <v>54210</v>
      </c>
      <c r="B335" s="44">
        <v>2048</v>
      </c>
      <c r="C335" s="45">
        <v>1531.5679165873694</v>
      </c>
      <c r="D335" s="45">
        <v>181.96670406737846</v>
      </c>
      <c r="E335" s="45">
        <v>277059.55894041667</v>
      </c>
      <c r="F335" s="45">
        <v>295261.00435826887</v>
      </c>
      <c r="G335" s="45">
        <v>1713.5346206547479</v>
      </c>
      <c r="H335" s="45">
        <v>42140.441059583456</v>
      </c>
      <c r="I335" s="42"/>
      <c r="J335" s="42"/>
    </row>
    <row r="336" spans="1:10" x14ac:dyDescent="0.25">
      <c r="A336" s="81">
        <v>54240</v>
      </c>
      <c r="B336" s="44">
        <v>2048</v>
      </c>
      <c r="C336" s="45">
        <v>1537.9494495731501</v>
      </c>
      <c r="D336" s="45">
        <v>175.58517108159774</v>
      </c>
      <c r="E336" s="45">
        <v>278597.50838998985</v>
      </c>
      <c r="F336" s="45">
        <v>295436.58952935046</v>
      </c>
      <c r="G336" s="45">
        <v>1713.5346206547479</v>
      </c>
      <c r="H336" s="45">
        <v>40602.491610010307</v>
      </c>
      <c r="I336" s="42"/>
      <c r="J336" s="42"/>
    </row>
    <row r="337" spans="1:10" x14ac:dyDescent="0.25">
      <c r="A337" s="81">
        <v>54271</v>
      </c>
      <c r="B337" s="44">
        <v>2048</v>
      </c>
      <c r="C337" s="45">
        <v>1544.357572279705</v>
      </c>
      <c r="D337" s="45">
        <v>169.17704837504297</v>
      </c>
      <c r="E337" s="45">
        <v>280141.86596226954</v>
      </c>
      <c r="F337" s="45">
        <v>295605.76657772547</v>
      </c>
      <c r="G337" s="45">
        <v>1713.5346206547479</v>
      </c>
      <c r="H337" s="45">
        <v>39058.134037730604</v>
      </c>
      <c r="I337" s="42"/>
      <c r="J337" s="42"/>
    </row>
    <row r="338" spans="1:10" x14ac:dyDescent="0.25">
      <c r="A338" s="81">
        <v>54302</v>
      </c>
      <c r="B338" s="44">
        <v>2048</v>
      </c>
      <c r="C338" s="45">
        <v>1550.792395497537</v>
      </c>
      <c r="D338" s="45">
        <v>162.74222515721087</v>
      </c>
      <c r="E338" s="45">
        <v>281692.6583577671</v>
      </c>
      <c r="F338" s="45">
        <v>295768.50880288269</v>
      </c>
      <c r="G338" s="45">
        <v>1713.5346206547479</v>
      </c>
      <c r="H338" s="45">
        <v>37507.34164223307</v>
      </c>
      <c r="I338" s="42"/>
      <c r="J338" s="42"/>
    </row>
    <row r="339" spans="1:10" x14ac:dyDescent="0.25">
      <c r="A339" s="81">
        <v>54332</v>
      </c>
      <c r="B339" s="44">
        <v>2048</v>
      </c>
      <c r="C339" s="45">
        <v>1557.2540304787767</v>
      </c>
      <c r="D339" s="45">
        <v>156.28059017597113</v>
      </c>
      <c r="E339" s="45">
        <v>283249.91238824587</v>
      </c>
      <c r="F339" s="45">
        <v>295924.78939305863</v>
      </c>
      <c r="G339" s="45">
        <v>1713.5346206547479</v>
      </c>
      <c r="H339" s="45">
        <v>35950.087611754294</v>
      </c>
      <c r="I339" s="42"/>
      <c r="J339" s="42"/>
    </row>
    <row r="340" spans="1:10" x14ac:dyDescent="0.25">
      <c r="A340" s="81">
        <v>54363</v>
      </c>
      <c r="B340" s="44">
        <v>2048</v>
      </c>
      <c r="C340" s="45">
        <v>1563.742588939105</v>
      </c>
      <c r="D340" s="45">
        <v>149.79203171564291</v>
      </c>
      <c r="E340" s="45">
        <v>284813.65497718495</v>
      </c>
      <c r="F340" s="45">
        <v>296074.58142477425</v>
      </c>
      <c r="G340" s="45">
        <v>1713.5346206547479</v>
      </c>
      <c r="H340" s="45">
        <v>34386.345022815192</v>
      </c>
      <c r="I340" s="42"/>
      <c r="J340" s="42"/>
    </row>
    <row r="341" spans="1:10" x14ac:dyDescent="0.25">
      <c r="A341" s="81">
        <v>54393</v>
      </c>
      <c r="B341" s="44">
        <v>2048</v>
      </c>
      <c r="C341" s="45">
        <v>1570.2581830596846</v>
      </c>
      <c r="D341" s="45">
        <v>143.2764375950633</v>
      </c>
      <c r="E341" s="45">
        <v>286383.91316024464</v>
      </c>
      <c r="F341" s="45">
        <v>296217.85786236933</v>
      </c>
      <c r="G341" s="45">
        <v>1713.5346206547479</v>
      </c>
      <c r="H341" s="45">
        <v>32816.08683975551</v>
      </c>
      <c r="I341" s="42"/>
      <c r="J341" s="42"/>
    </row>
    <row r="342" spans="1:10" x14ac:dyDescent="0.25">
      <c r="A342" s="81">
        <v>54424</v>
      </c>
      <c r="B342" s="44">
        <v>2049</v>
      </c>
      <c r="C342" s="45">
        <v>1576.8009254890999</v>
      </c>
      <c r="D342" s="45">
        <v>136.73369516564796</v>
      </c>
      <c r="E342" s="45">
        <v>287960.71408573375</v>
      </c>
      <c r="F342" s="45">
        <v>296354.59155753499</v>
      </c>
      <c r="G342" s="45">
        <v>1713.5346206547479</v>
      </c>
      <c r="H342" s="45">
        <v>31239.285914266409</v>
      </c>
      <c r="I342" s="42"/>
      <c r="J342" s="42"/>
    </row>
    <row r="343" spans="1:10" x14ac:dyDescent="0.25">
      <c r="A343" s="81">
        <v>54455</v>
      </c>
      <c r="B343" s="44">
        <v>2049</v>
      </c>
      <c r="C343" s="45">
        <v>1583.3709293453044</v>
      </c>
      <c r="D343" s="45">
        <v>130.16369130944338</v>
      </c>
      <c r="E343" s="45">
        <v>289544.08501507906</v>
      </c>
      <c r="F343" s="45">
        <v>296484.75524884445</v>
      </c>
      <c r="G343" s="45">
        <v>1713.5346206547479</v>
      </c>
      <c r="H343" s="45">
        <v>29655.914984921106</v>
      </c>
      <c r="I343" s="42"/>
      <c r="J343" s="42"/>
    </row>
    <row r="344" spans="1:10" x14ac:dyDescent="0.25">
      <c r="A344" s="81">
        <v>54483</v>
      </c>
      <c r="B344" s="44">
        <v>2049</v>
      </c>
      <c r="C344" s="45">
        <v>1589.9683082175766</v>
      </c>
      <c r="D344" s="45">
        <v>123.56631243717129</v>
      </c>
      <c r="E344" s="45">
        <v>291134.05332329666</v>
      </c>
      <c r="F344" s="45">
        <v>296608.32156128163</v>
      </c>
      <c r="G344" s="45">
        <v>1713.5346206547479</v>
      </c>
      <c r="H344" s="45">
        <v>28065.94667670353</v>
      </c>
      <c r="I344" s="42"/>
      <c r="J344" s="42"/>
    </row>
    <row r="345" spans="1:10" x14ac:dyDescent="0.25">
      <c r="A345" s="81">
        <v>54514</v>
      </c>
      <c r="B345" s="44">
        <v>2049</v>
      </c>
      <c r="C345" s="45">
        <v>1596.5931761684831</v>
      </c>
      <c r="D345" s="45">
        <v>116.94144448626473</v>
      </c>
      <c r="E345" s="45">
        <v>292730.64649946516</v>
      </c>
      <c r="F345" s="45">
        <v>296725.26300576789</v>
      </c>
      <c r="G345" s="45">
        <v>1713.5346206547479</v>
      </c>
      <c r="H345" s="45">
        <v>26469.353500535046</v>
      </c>
      <c r="I345" s="42"/>
      <c r="J345" s="42"/>
    </row>
    <row r="346" spans="1:10" x14ac:dyDescent="0.25">
      <c r="A346" s="81">
        <v>54544</v>
      </c>
      <c r="B346" s="44">
        <v>2049</v>
      </c>
      <c r="C346" s="45">
        <v>1603.2456477358519</v>
      </c>
      <c r="D346" s="45">
        <v>110.28897291889604</v>
      </c>
      <c r="E346" s="45">
        <v>294333.892147201</v>
      </c>
      <c r="F346" s="45">
        <v>296835.55197868677</v>
      </c>
      <c r="G346" s="45">
        <v>1713.5346206547479</v>
      </c>
      <c r="H346" s="45">
        <v>24866.107852799192</v>
      </c>
      <c r="I346" s="42"/>
      <c r="J346" s="42"/>
    </row>
    <row r="347" spans="1:10" x14ac:dyDescent="0.25">
      <c r="A347" s="81">
        <v>54575</v>
      </c>
      <c r="B347" s="44">
        <v>2049</v>
      </c>
      <c r="C347" s="45">
        <v>1609.9258379347511</v>
      </c>
      <c r="D347" s="45">
        <v>103.60878271999665</v>
      </c>
      <c r="E347" s="45">
        <v>295943.81798513577</v>
      </c>
      <c r="F347" s="45">
        <v>296939.16076140676</v>
      </c>
      <c r="G347" s="45">
        <v>1713.5346206547479</v>
      </c>
      <c r="H347" s="45">
        <v>23256.18201486444</v>
      </c>
      <c r="I347" s="42"/>
      <c r="J347" s="42"/>
    </row>
    <row r="348" spans="1:10" x14ac:dyDescent="0.25">
      <c r="A348" s="81">
        <v>54605</v>
      </c>
      <c r="B348" s="44">
        <v>2049</v>
      </c>
      <c r="C348" s="45">
        <v>1616.6338622594794</v>
      </c>
      <c r="D348" s="45">
        <v>96.900758395268497</v>
      </c>
      <c r="E348" s="45">
        <v>297560.45184739528</v>
      </c>
      <c r="F348" s="45">
        <v>297036.06151980202</v>
      </c>
      <c r="G348" s="45">
        <v>1713.5346206547479</v>
      </c>
      <c r="H348" s="45">
        <v>21639.548152604963</v>
      </c>
      <c r="I348" s="42"/>
      <c r="J348" s="42"/>
    </row>
    <row r="349" spans="1:10" x14ac:dyDescent="0.25">
      <c r="A349" s="81">
        <v>54636</v>
      </c>
      <c r="B349" s="44">
        <v>2049</v>
      </c>
      <c r="C349" s="45">
        <v>1623.3698366855606</v>
      </c>
      <c r="D349" s="45">
        <v>90.16478396918734</v>
      </c>
      <c r="E349" s="45">
        <v>299183.82168408082</v>
      </c>
      <c r="F349" s="45">
        <v>297126.2263037712</v>
      </c>
      <c r="G349" s="45">
        <v>1713.5346206547479</v>
      </c>
      <c r="H349" s="45">
        <v>20016.178315919402</v>
      </c>
      <c r="I349" s="42"/>
      <c r="J349" s="42"/>
    </row>
    <row r="350" spans="1:10" x14ac:dyDescent="0.25">
      <c r="A350" s="81">
        <v>54667</v>
      </c>
      <c r="B350" s="44">
        <v>2049</v>
      </c>
      <c r="C350" s="45">
        <v>1630.1338776717503</v>
      </c>
      <c r="D350" s="45">
        <v>83.400742982997514</v>
      </c>
      <c r="E350" s="45">
        <v>300813.95556175255</v>
      </c>
      <c r="F350" s="45">
        <v>297209.62704675418</v>
      </c>
      <c r="G350" s="45">
        <v>1713.5346206547479</v>
      </c>
      <c r="H350" s="45">
        <v>18386.044438247653</v>
      </c>
      <c r="I350" s="42"/>
      <c r="J350" s="42"/>
    </row>
    <row r="351" spans="1:10" x14ac:dyDescent="0.25">
      <c r="A351" s="81">
        <v>54697</v>
      </c>
      <c r="B351" s="44">
        <v>2049</v>
      </c>
      <c r="C351" s="45">
        <v>1636.9261021620493</v>
      </c>
      <c r="D351" s="45">
        <v>76.608518492698565</v>
      </c>
      <c r="E351" s="45">
        <v>302450.8816639146</v>
      </c>
      <c r="F351" s="45">
        <v>297286.2355652469</v>
      </c>
      <c r="G351" s="45">
        <v>1713.5346206547479</v>
      </c>
      <c r="H351" s="45">
        <v>16749.118336085605</v>
      </c>
      <c r="I351" s="42"/>
      <c r="J351" s="42"/>
    </row>
    <row r="352" spans="1:10" x14ac:dyDescent="0.25">
      <c r="A352" s="81">
        <v>54728</v>
      </c>
      <c r="B352" s="44">
        <v>2049</v>
      </c>
      <c r="C352" s="45">
        <v>1643.7466275877246</v>
      </c>
      <c r="D352" s="45">
        <v>69.787993067023351</v>
      </c>
      <c r="E352" s="45">
        <v>304094.6282915023</v>
      </c>
      <c r="F352" s="45">
        <v>297356.0235583139</v>
      </c>
      <c r="G352" s="45">
        <v>1713.5346206547479</v>
      </c>
      <c r="H352" s="45">
        <v>15105.37170849788</v>
      </c>
      <c r="I352" s="42"/>
      <c r="J352" s="42"/>
    </row>
    <row r="353" spans="1:10" x14ac:dyDescent="0.25">
      <c r="A353" s="81">
        <v>54758</v>
      </c>
      <c r="B353" s="44">
        <v>2049</v>
      </c>
      <c r="C353" s="45">
        <v>1650.5955718693401</v>
      </c>
      <c r="D353" s="45">
        <v>62.939048785407834</v>
      </c>
      <c r="E353" s="45">
        <v>305745.22386337165</v>
      </c>
      <c r="F353" s="45">
        <v>297418.96260709933</v>
      </c>
      <c r="G353" s="45">
        <v>1713.5346206547479</v>
      </c>
      <c r="H353" s="45">
        <v>13454.776136628539</v>
      </c>
      <c r="I353" s="42"/>
      <c r="J353" s="42"/>
    </row>
    <row r="354" spans="1:10" x14ac:dyDescent="0.25">
      <c r="A354" s="81">
        <v>54789</v>
      </c>
      <c r="B354" s="44">
        <v>2050</v>
      </c>
      <c r="C354" s="45">
        <v>1657.4730534187956</v>
      </c>
      <c r="D354" s="45">
        <v>56.061567235952253</v>
      </c>
      <c r="E354" s="45">
        <v>307402.69691679045</v>
      </c>
      <c r="F354" s="45">
        <v>297475.0241743353</v>
      </c>
      <c r="G354" s="45">
        <v>1713.5346206547479</v>
      </c>
      <c r="H354" s="45">
        <v>11797.303083209743</v>
      </c>
      <c r="I354" s="42"/>
      <c r="J354" s="42"/>
    </row>
    <row r="355" spans="1:10" x14ac:dyDescent="0.25">
      <c r="A355" s="81">
        <v>54820</v>
      </c>
      <c r="B355" s="44">
        <v>2050</v>
      </c>
      <c r="C355" s="45">
        <v>1664.3791911413739</v>
      </c>
      <c r="D355" s="45">
        <v>49.155429513373925</v>
      </c>
      <c r="E355" s="45">
        <v>309067.07610793185</v>
      </c>
      <c r="F355" s="45">
        <v>297524.17960384866</v>
      </c>
      <c r="G355" s="45">
        <v>1713.5346206547479</v>
      </c>
      <c r="H355" s="45">
        <v>10132.923892068369</v>
      </c>
      <c r="I355" s="42"/>
      <c r="J355" s="42"/>
    </row>
    <row r="356" spans="1:10" x14ac:dyDescent="0.25">
      <c r="A356" s="81">
        <v>54848</v>
      </c>
      <c r="B356" s="44">
        <v>2050</v>
      </c>
      <c r="C356" s="45">
        <v>1671.3141044377962</v>
      </c>
      <c r="D356" s="45">
        <v>42.220516216951545</v>
      </c>
      <c r="E356" s="45">
        <v>310738.39021236962</v>
      </c>
      <c r="F356" s="45">
        <v>297566.40012006561</v>
      </c>
      <c r="G356" s="45">
        <v>1713.5346206547479</v>
      </c>
      <c r="H356" s="45">
        <v>8461.6097876305721</v>
      </c>
      <c r="I356" s="42"/>
      <c r="J356" s="42"/>
    </row>
    <row r="357" spans="1:10" x14ac:dyDescent="0.25">
      <c r="A357" s="81">
        <v>54879</v>
      </c>
      <c r="B357" s="44">
        <v>2050</v>
      </c>
      <c r="C357" s="45">
        <v>1678.2779132062872</v>
      </c>
      <c r="D357" s="45">
        <v>35.256707448460723</v>
      </c>
      <c r="E357" s="45">
        <v>312416.66812557593</v>
      </c>
      <c r="F357" s="45">
        <v>297601.65682751406</v>
      </c>
      <c r="G357" s="45">
        <v>1713.5346206547479</v>
      </c>
      <c r="H357" s="45">
        <v>6783.3318744242852</v>
      </c>
      <c r="I357" s="42"/>
      <c r="J357" s="42"/>
    </row>
    <row r="358" spans="1:10" x14ac:dyDescent="0.25">
      <c r="A358" s="81">
        <v>54909</v>
      </c>
      <c r="B358" s="44">
        <v>2050</v>
      </c>
      <c r="C358" s="45">
        <v>1685.2707378446466</v>
      </c>
      <c r="D358" s="45">
        <v>28.26388281010119</v>
      </c>
      <c r="E358" s="45">
        <v>314101.93886342057</v>
      </c>
      <c r="F358" s="45">
        <v>297629.92071032414</v>
      </c>
      <c r="G358" s="45">
        <v>1713.5346206547479</v>
      </c>
      <c r="H358" s="45">
        <v>5098.0611365796385</v>
      </c>
      <c r="I358" s="42"/>
      <c r="J358" s="42"/>
    </row>
    <row r="359" spans="1:10" x14ac:dyDescent="0.25">
      <c r="A359" s="81">
        <v>54940</v>
      </c>
      <c r="B359" s="44">
        <v>2050</v>
      </c>
      <c r="C359" s="45">
        <v>1692.2926992523328</v>
      </c>
      <c r="D359" s="45">
        <v>21.241921402415162</v>
      </c>
      <c r="E359" s="45">
        <v>315794.23156267288</v>
      </c>
      <c r="F359" s="45">
        <v>297651.16263172653</v>
      </c>
      <c r="G359" s="45">
        <v>1713.5346206547479</v>
      </c>
      <c r="H359" s="45">
        <v>3405.7684373273059</v>
      </c>
      <c r="I359" s="42"/>
      <c r="J359" s="42"/>
    </row>
    <row r="360" spans="1:10" x14ac:dyDescent="0.25">
      <c r="A360" s="81">
        <v>54970</v>
      </c>
      <c r="B360" s="44">
        <v>2050</v>
      </c>
      <c r="C360" s="45">
        <v>1699.3439188325508</v>
      </c>
      <c r="D360" s="45">
        <v>14.190701822197108</v>
      </c>
      <c r="E360" s="45">
        <v>317493.57548150542</v>
      </c>
      <c r="F360" s="45">
        <v>297665.3533335487</v>
      </c>
      <c r="G360" s="45">
        <v>1713.5346206547479</v>
      </c>
      <c r="H360" s="45">
        <v>1706.4245184947551</v>
      </c>
      <c r="I360" s="42"/>
    </row>
    <row r="361" spans="1:10" x14ac:dyDescent="0.25">
      <c r="A361" s="81">
        <v>55001</v>
      </c>
      <c r="B361" s="44">
        <v>2050</v>
      </c>
      <c r="C361" s="45">
        <v>1706.4245184943532</v>
      </c>
      <c r="D361" s="45">
        <v>7.1101021603948134</v>
      </c>
      <c r="E361" s="45">
        <v>319199.99999999977</v>
      </c>
      <c r="F361" s="45">
        <v>297672.46343570907</v>
      </c>
      <c r="G361" s="45">
        <v>1713.5346206547479</v>
      </c>
      <c r="H361" s="45">
        <v>4.0199665818363428E-10</v>
      </c>
      <c r="I361" s="42"/>
    </row>
    <row r="362" spans="1:10" x14ac:dyDescent="0.25">
      <c r="I362" s="42"/>
    </row>
  </sheetData>
  <mergeCells count="1">
    <mergeCell ref="J1:K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6D49-2958-4F2E-BFEA-E25972182186}">
  <sheetPr codeName="Sheet8"/>
  <dimension ref="B1:BP100"/>
  <sheetViews>
    <sheetView showGridLines="0" workbookViewId="0"/>
  </sheetViews>
  <sheetFormatPr defaultColWidth="2.85546875" defaultRowHeight="15" x14ac:dyDescent="0.25"/>
  <cols>
    <col min="2" max="2" width="20.28515625" customWidth="1"/>
    <col min="3" max="4" width="11.42578125" customWidth="1"/>
    <col min="41" max="41" width="11.140625" bestFit="1" customWidth="1"/>
    <col min="42" max="42" width="7.7109375" customWidth="1"/>
    <col min="43" max="43" width="12.85546875" customWidth="1"/>
  </cols>
  <sheetData>
    <row r="1" spans="2:30" ht="21" x14ac:dyDescent="0.35">
      <c r="B1" s="71" t="s">
        <v>11821</v>
      </c>
    </row>
    <row r="2" spans="2:30" x14ac:dyDescent="0.25">
      <c r="B2" s="105" t="s">
        <v>17007</v>
      </c>
      <c r="C2" s="105"/>
      <c r="D2" s="105"/>
      <c r="E2" s="105"/>
      <c r="F2" s="105"/>
      <c r="H2" s="105" t="s">
        <v>17008</v>
      </c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</row>
    <row r="23" spans="2:68" ht="21" x14ac:dyDescent="0.35">
      <c r="B23" s="71" t="s">
        <v>17010</v>
      </c>
    </row>
    <row r="24" spans="2:68" x14ac:dyDescent="0.25">
      <c r="B24" s="73" t="s">
        <v>17011</v>
      </c>
      <c r="C24" s="70" t="s">
        <v>17010</v>
      </c>
      <c r="E24" s="105" t="s">
        <v>17022</v>
      </c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O24" s="70" t="s">
        <v>17000</v>
      </c>
      <c r="AP24" s="70" t="s">
        <v>17010</v>
      </c>
      <c r="AQ24" s="70" t="s">
        <v>17012</v>
      </c>
      <c r="AS24" s="105" t="s">
        <v>17023</v>
      </c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105"/>
      <c r="BI24" s="105"/>
      <c r="BJ24" s="105"/>
      <c r="BK24" s="105"/>
      <c r="BL24" s="105"/>
      <c r="BM24" s="105"/>
      <c r="BN24" s="105"/>
      <c r="BO24" s="105"/>
      <c r="BP24" s="105"/>
    </row>
    <row r="25" spans="2:68" x14ac:dyDescent="0.25">
      <c r="B25" s="54"/>
      <c r="C25" s="69"/>
      <c r="AO25" s="90"/>
      <c r="AP25" s="72"/>
      <c r="AQ25" s="74"/>
    </row>
    <row r="26" spans="2:68" x14ac:dyDescent="0.25">
      <c r="B26" s="54"/>
      <c r="C26" s="69"/>
      <c r="AO26" s="90"/>
      <c r="AP26" s="72"/>
      <c r="AQ26" s="74"/>
    </row>
    <row r="27" spans="2:68" x14ac:dyDescent="0.25">
      <c r="B27" s="54"/>
      <c r="C27" s="69"/>
      <c r="AO27" s="90"/>
      <c r="AP27" s="72"/>
      <c r="AQ27" s="74"/>
    </row>
    <row r="28" spans="2:68" x14ac:dyDescent="0.25">
      <c r="B28" s="54"/>
      <c r="C28" s="69"/>
      <c r="AO28" s="90"/>
      <c r="AP28" s="72"/>
      <c r="AQ28" s="74"/>
    </row>
    <row r="29" spans="2:68" x14ac:dyDescent="0.25">
      <c r="B29" s="54"/>
      <c r="C29" s="69"/>
      <c r="AO29" s="90"/>
      <c r="AP29" s="72"/>
      <c r="AQ29" s="74"/>
    </row>
    <row r="30" spans="2:68" x14ac:dyDescent="0.25">
      <c r="B30" s="54"/>
      <c r="C30" s="69"/>
      <c r="AO30" s="90"/>
      <c r="AP30" s="72"/>
      <c r="AQ30" s="74"/>
    </row>
    <row r="31" spans="2:68" x14ac:dyDescent="0.25">
      <c r="B31" s="54"/>
      <c r="C31" s="69"/>
      <c r="AO31" s="90"/>
      <c r="AP31" s="72"/>
      <c r="AQ31" s="74"/>
    </row>
    <row r="32" spans="2:68" x14ac:dyDescent="0.25">
      <c r="B32" s="54"/>
      <c r="C32" s="69"/>
      <c r="AO32" s="90"/>
      <c r="AP32" s="72"/>
      <c r="AQ32" s="74"/>
    </row>
    <row r="33" spans="2:43" x14ac:dyDescent="0.25">
      <c r="B33" s="54"/>
      <c r="C33" s="69"/>
      <c r="AO33" s="90"/>
      <c r="AP33" s="72"/>
      <c r="AQ33" s="74"/>
    </row>
    <row r="34" spans="2:43" x14ac:dyDescent="0.25">
      <c r="B34" s="54"/>
      <c r="C34" s="69"/>
      <c r="AO34" s="90"/>
      <c r="AP34" s="72"/>
      <c r="AQ34" s="74"/>
    </row>
    <row r="35" spans="2:43" x14ac:dyDescent="0.25">
      <c r="B35" s="54"/>
      <c r="C35" s="69"/>
      <c r="AO35" s="90"/>
      <c r="AP35" s="72"/>
      <c r="AQ35" s="74"/>
    </row>
    <row r="36" spans="2:43" x14ac:dyDescent="0.25">
      <c r="B36" s="54"/>
      <c r="C36" s="69"/>
      <c r="AO36" s="90"/>
      <c r="AP36" s="72"/>
      <c r="AQ36" s="74"/>
    </row>
    <row r="37" spans="2:43" x14ac:dyDescent="0.25">
      <c r="B37" s="54"/>
      <c r="C37" s="69"/>
      <c r="AO37" s="90"/>
      <c r="AP37" s="72"/>
      <c r="AQ37" s="74"/>
    </row>
    <row r="38" spans="2:43" x14ac:dyDescent="0.25">
      <c r="B38" s="54"/>
      <c r="C38" s="69"/>
      <c r="AO38" s="72"/>
    </row>
    <row r="39" spans="2:43" x14ac:dyDescent="0.25">
      <c r="B39" s="54"/>
      <c r="C39" s="69"/>
      <c r="AO39" s="72"/>
    </row>
    <row r="40" spans="2:43" x14ac:dyDescent="0.25">
      <c r="B40" s="54"/>
      <c r="C40" s="69"/>
      <c r="AO40" s="72"/>
    </row>
    <row r="41" spans="2:43" x14ac:dyDescent="0.25">
      <c r="B41" s="54"/>
      <c r="C41" s="69"/>
      <c r="AO41" s="72"/>
    </row>
    <row r="42" spans="2:43" x14ac:dyDescent="0.25">
      <c r="B42" s="54"/>
      <c r="C42" s="69"/>
      <c r="AO42" s="72"/>
    </row>
    <row r="43" spans="2:43" x14ac:dyDescent="0.25">
      <c r="B43" s="54"/>
      <c r="C43" s="69"/>
      <c r="AO43" s="72"/>
    </row>
    <row r="44" spans="2:43" x14ac:dyDescent="0.25">
      <c r="B44" s="54"/>
      <c r="C44" s="69"/>
      <c r="AO44" s="72"/>
    </row>
    <row r="45" spans="2:43" x14ac:dyDescent="0.25">
      <c r="B45" s="54"/>
      <c r="C45" s="69"/>
      <c r="AO45" s="72"/>
    </row>
    <row r="46" spans="2:43" x14ac:dyDescent="0.25">
      <c r="B46" s="54"/>
      <c r="C46" s="69"/>
    </row>
    <row r="47" spans="2:43" x14ac:dyDescent="0.25">
      <c r="B47" s="54"/>
      <c r="C47" s="69"/>
    </row>
    <row r="48" spans="2:43" x14ac:dyDescent="0.25">
      <c r="B48" s="54"/>
      <c r="C48" s="69"/>
    </row>
    <row r="49" spans="2:55" x14ac:dyDescent="0.25">
      <c r="B49" s="54"/>
      <c r="C49" s="69"/>
    </row>
    <row r="50" spans="2:55" x14ac:dyDescent="0.25">
      <c r="B50" s="54"/>
      <c r="C50" s="69"/>
    </row>
    <row r="52" spans="2:55" ht="21" x14ac:dyDescent="0.35">
      <c r="B52" s="71" t="s">
        <v>17021</v>
      </c>
    </row>
    <row r="53" spans="2:55" x14ac:dyDescent="0.25">
      <c r="B53" s="105" t="s">
        <v>17020</v>
      </c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O53" s="105" t="s">
        <v>17009</v>
      </c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105"/>
      <c r="BA53" s="105"/>
      <c r="BB53" s="105"/>
      <c r="BC53" s="105"/>
    </row>
    <row r="79" spans="2:40" ht="21" x14ac:dyDescent="0.35">
      <c r="B79" s="71" t="s">
        <v>17030</v>
      </c>
    </row>
    <row r="80" spans="2:40" x14ac:dyDescent="0.25">
      <c r="B80" s="59" t="s">
        <v>17028</v>
      </c>
      <c r="C80" s="14"/>
      <c r="E80" s="105" t="s">
        <v>17024</v>
      </c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</row>
    <row r="81" spans="2:43" x14ac:dyDescent="0.25">
      <c r="B81" s="15" t="s">
        <v>17029</v>
      </c>
      <c r="C81" s="16"/>
    </row>
    <row r="82" spans="2:43" x14ac:dyDescent="0.25">
      <c r="B82" s="59" t="s">
        <v>7671</v>
      </c>
      <c r="C82" s="14">
        <f>SUM(C80:C81)</f>
        <v>0</v>
      </c>
    </row>
    <row r="83" spans="2:43" x14ac:dyDescent="0.25">
      <c r="B83" s="15" t="s">
        <v>7672</v>
      </c>
      <c r="C83" s="16">
        <f>C80*-VLOOKUP(Price,Places!AB1:AC5,2)</f>
        <v>0</v>
      </c>
    </row>
    <row r="84" spans="2:43" x14ac:dyDescent="0.25">
      <c r="B84" s="15" t="s">
        <v>17013</v>
      </c>
      <c r="C84" s="16">
        <v>-2000</v>
      </c>
    </row>
    <row r="85" spans="2:43" x14ac:dyDescent="0.25">
      <c r="B85" s="15" t="s">
        <v>17032</v>
      </c>
      <c r="C85" s="16">
        <v>-800</v>
      </c>
    </row>
    <row r="86" spans="2:43" x14ac:dyDescent="0.25">
      <c r="B86" s="15" t="s">
        <v>17033</v>
      </c>
      <c r="C86" s="16">
        <v>-500</v>
      </c>
    </row>
    <row r="87" spans="2:43" x14ac:dyDescent="0.25">
      <c r="B87" s="59" t="s">
        <v>17031</v>
      </c>
      <c r="C87" s="14">
        <f>SUM(C82:C86)</f>
        <v>-3300</v>
      </c>
    </row>
    <row r="90" spans="2:43" x14ac:dyDescent="0.25">
      <c r="AQ90" s="91"/>
    </row>
    <row r="91" spans="2:43" x14ac:dyDescent="0.25">
      <c r="AQ91" s="6"/>
    </row>
    <row r="95" spans="2:43" ht="21" x14ac:dyDescent="0.35">
      <c r="B95" s="71" t="s">
        <v>17034</v>
      </c>
    </row>
    <row r="96" spans="2:43" x14ac:dyDescent="0.25">
      <c r="B96" s="43" t="s">
        <v>17014</v>
      </c>
      <c r="C96" s="43" t="s">
        <v>17015</v>
      </c>
      <c r="F96" s="105" t="s">
        <v>17025</v>
      </c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</row>
    <row r="97" spans="2:3" x14ac:dyDescent="0.25">
      <c r="B97" s="15" t="s">
        <v>17016</v>
      </c>
      <c r="C97" s="69">
        <v>2840</v>
      </c>
    </row>
    <row r="98" spans="2:3" x14ac:dyDescent="0.25">
      <c r="B98" s="15" t="s">
        <v>17017</v>
      </c>
      <c r="C98" s="69">
        <v>1624</v>
      </c>
    </row>
    <row r="99" spans="2:3" x14ac:dyDescent="0.25">
      <c r="B99" s="15" t="s">
        <v>17018</v>
      </c>
      <c r="C99" s="69">
        <v>180</v>
      </c>
    </row>
    <row r="100" spans="2:3" x14ac:dyDescent="0.25">
      <c r="B100" s="15" t="s">
        <v>17019</v>
      </c>
      <c r="C100" s="69">
        <v>72</v>
      </c>
    </row>
  </sheetData>
  <mergeCells count="8">
    <mergeCell ref="E24:AM24"/>
    <mergeCell ref="AS24:BP24"/>
    <mergeCell ref="E80:AN80"/>
    <mergeCell ref="F96:AN96"/>
    <mergeCell ref="B2:F2"/>
    <mergeCell ref="H2:AD2"/>
    <mergeCell ref="B53:M53"/>
    <mergeCell ref="O53:BC53"/>
  </mergeCells>
  <phoneticPr fontId="2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Places</vt:lpstr>
      <vt:lpstr>Hosts</vt:lpstr>
      <vt:lpstr>Neighborhoods</vt:lpstr>
      <vt:lpstr>Mortgage Calculator</vt:lpstr>
      <vt:lpstr>2019 Occupation</vt:lpstr>
      <vt:lpstr>Amortization Schedule</vt:lpstr>
      <vt:lpstr>Visualizations</vt:lpstr>
      <vt:lpstr>Down_Payment</vt:lpstr>
      <vt:lpstr>Expenses</vt:lpstr>
      <vt:lpstr>Interest_Rate</vt:lpstr>
      <vt:lpstr>Price</vt:lpstr>
      <vt:lpstr>Profit</vt:lpstr>
      <vt:lpstr>Term_Length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Enrique Ruiz</cp:lastModifiedBy>
  <dcterms:created xsi:type="dcterms:W3CDTF">2020-08-26T15:34:21Z</dcterms:created>
  <dcterms:modified xsi:type="dcterms:W3CDTF">2020-11-13T10:26:15Z</dcterms:modified>
</cp:coreProperties>
</file>